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328"/>
  <workbookPr defaultThemeVersion="166925"/>
  <mc:AlternateContent xmlns:mc="http://schemas.openxmlformats.org/markup-compatibility/2006">
    <mc:Choice Requires="x15">
      <x15ac:absPath xmlns:x15ac="http://schemas.microsoft.com/office/spreadsheetml/2010/11/ac" url="D:\Downloads\actl4001\"/>
    </mc:Choice>
  </mc:AlternateContent>
  <xr:revisionPtr revIDLastSave="0" documentId="13_ncr:1_{7C63DE28-5BCB-49B1-9F8B-A54C2694A75F}" xr6:coauthVersionLast="47" xr6:coauthVersionMax="47" xr10:uidLastSave="{00000000-0000-0000-0000-000000000000}"/>
  <bookViews>
    <workbookView xWindow="-120" yWindow="-120" windowWidth="29040" windowHeight="15720" xr2:uid="{7214C29E-4AFF-4A93-883C-736736E33D3E}"/>
  </bookViews>
  <sheets>
    <sheet name="T.26.04.A" sheetId="1" r:id="rId1"/>
    <sheet name="T.35.04.A" sheetId="2" r:id="rId2"/>
    <sheet name="T.45.04.A" sheetId="3" r:id="rId3"/>
    <sheet name="T.55.04.A" sheetId="4" r:id="rId4"/>
    <sheet name="T.26.04.B" sheetId="5" r:id="rId5"/>
    <sheet name="T.35.04.B" sheetId="6" r:id="rId6"/>
    <sheet name="T.45.04.B" sheetId="7" r:id="rId7"/>
    <sheet name="T.55.04.B" sheetId="8" r:id="rId8"/>
    <sheet name="T.26.04.C" sheetId="9" r:id="rId9"/>
    <sheet name="T.35.04.C" sheetId="10" r:id="rId10"/>
    <sheet name="T.45.04.C" sheetId="11" r:id="rId11"/>
    <sheet name="T.55.04.C" sheetId="12" r:id="rId12"/>
    <sheet name="T.26.04.D" sheetId="13" r:id="rId13"/>
    <sheet name="T.35.04.D" sheetId="14" r:id="rId14"/>
    <sheet name="T.45.04.D" sheetId="15" r:id="rId15"/>
    <sheet name="T.55.04.D" sheetId="16" r:id="rId16"/>
    <sheet name="T.26.04.E" sheetId="17" r:id="rId17"/>
    <sheet name="T.35.04.E" sheetId="18" r:id="rId18"/>
    <sheet name="T.45.04.E" sheetId="19" r:id="rId19"/>
    <sheet name="T.55.04.E" sheetId="20" r:id="rId20"/>
    <sheet name="T.26.04.F" sheetId="21" r:id="rId21"/>
    <sheet name="T.35.04.F" sheetId="22" r:id="rId22"/>
    <sheet name="T.45.04.F" sheetId="23" r:id="rId23"/>
    <sheet name="T.55.04.F" sheetId="24" r:id="rId24"/>
    <sheet name="S.26.04.A" sheetId="25" r:id="rId25"/>
    <sheet name="S.35.04.A" sheetId="26" r:id="rId26"/>
    <sheet name="S.45.04.A" sheetId="27" r:id="rId27"/>
    <sheet name="S.55.04.A" sheetId="28" r:id="rId28"/>
    <sheet name="S.26.04.B" sheetId="29" r:id="rId29"/>
    <sheet name="S.35.04.B" sheetId="30" r:id="rId30"/>
    <sheet name="S.45.04.B" sheetId="31" r:id="rId31"/>
    <sheet name="S.55.04.B" sheetId="32" r:id="rId32"/>
    <sheet name="S.26.04.C" sheetId="33" r:id="rId33"/>
    <sheet name="S.35.04.C" sheetId="34" r:id="rId34"/>
    <sheet name="S.45.04.C" sheetId="35" r:id="rId35"/>
    <sheet name="S.55.04.C" sheetId="36" r:id="rId36"/>
    <sheet name="S.26.04.D" sheetId="37" r:id="rId37"/>
    <sheet name="S.35.04.D" sheetId="38" r:id="rId38"/>
    <sheet name="S.45.04.D" sheetId="39" r:id="rId39"/>
    <sheet name="S.55.04.D" sheetId="40" r:id="rId40"/>
    <sheet name="S.26.04.E" sheetId="41" r:id="rId41"/>
    <sheet name="S.35.04.E" sheetId="42" r:id="rId42"/>
    <sheet name="S.45.04.E" sheetId="43" r:id="rId43"/>
    <sheet name="S.55.04.E" sheetId="44" r:id="rId44"/>
    <sheet name="S.26.04.F" sheetId="45" r:id="rId45"/>
    <sheet name="S.35.04.F" sheetId="46" r:id="rId46"/>
    <sheet name="S.45.04.F" sheetId="47" r:id="rId47"/>
    <sheet name="S.55.04.F" sheetId="48" r:id="rId48"/>
    <sheet name="T.26.04.A (2)" sheetId="49" r:id="rId49"/>
    <sheet name="T.35.04.A (2)" sheetId="50" r:id="rId50"/>
    <sheet name="T.45.04.A (2)" sheetId="51" r:id="rId51"/>
    <sheet name="T.55.04.A (2)" sheetId="52" r:id="rId52"/>
    <sheet name="T.26.04.B (2)" sheetId="53" r:id="rId53"/>
    <sheet name="T.35.04.B (2)" sheetId="54" r:id="rId54"/>
    <sheet name="T.45.04.B (2)" sheetId="55" r:id="rId55"/>
    <sheet name="T.55.04.B (2)" sheetId="56" r:id="rId56"/>
    <sheet name="T.26.04.C (2)" sheetId="57" r:id="rId57"/>
    <sheet name="T.35.04.C (2)" sheetId="58" r:id="rId58"/>
    <sheet name="T.45.04.C (2)" sheetId="59" r:id="rId59"/>
    <sheet name="T.55.04.C (2)" sheetId="60" r:id="rId60"/>
    <sheet name="T.26.04.D (2)" sheetId="61" r:id="rId61"/>
    <sheet name="T.35.04.D (2)" sheetId="62" r:id="rId62"/>
    <sheet name="T.45.04.D (2)" sheetId="63" r:id="rId63"/>
    <sheet name="T.55.04.D (2)" sheetId="64" r:id="rId64"/>
    <sheet name="T.26.04.E (2)" sheetId="65" r:id="rId65"/>
    <sheet name="T.35.04.E (2)" sheetId="66" r:id="rId66"/>
    <sheet name="T.45.04.E (2)" sheetId="67" r:id="rId67"/>
    <sheet name="T.55.04.E (2)" sheetId="68" r:id="rId68"/>
    <sheet name="T.26.04.F (2)" sheetId="69" r:id="rId69"/>
    <sheet name="T.35.04.F (2)" sheetId="70" r:id="rId70"/>
    <sheet name="T.45.04.F (2)" sheetId="71" r:id="rId71"/>
    <sheet name="T.55.04.F (2)" sheetId="72" r:id="rId72"/>
    <sheet name="S.26.04.A (2)" sheetId="73" r:id="rId73"/>
    <sheet name="S.35.04.A (2)" sheetId="74" r:id="rId74"/>
    <sheet name="S.45.04.A (2)" sheetId="75" r:id="rId75"/>
    <sheet name="S.55.04.A (2)" sheetId="76" r:id="rId76"/>
    <sheet name="S.26.04.B (2)" sheetId="77" r:id="rId77"/>
    <sheet name="S.35.04.B (2)" sheetId="78" r:id="rId78"/>
    <sheet name="S.45.04.B (2)" sheetId="79" r:id="rId79"/>
    <sheet name="S.55.04.B (2)" sheetId="80" r:id="rId80"/>
    <sheet name="S.26.04.C (2)" sheetId="81" r:id="rId81"/>
    <sheet name="S.35.04.C (2)" sheetId="82" r:id="rId82"/>
    <sheet name="S.45.04.C (2)" sheetId="83" r:id="rId83"/>
    <sheet name="S.55.04.C (2)" sheetId="84" r:id="rId84"/>
    <sheet name="S.26.04.D (2)" sheetId="85" r:id="rId85"/>
    <sheet name="S.35.04.D (2)" sheetId="86" r:id="rId86"/>
    <sheet name="S.45.04.D (2)" sheetId="87" r:id="rId87"/>
    <sheet name="S.55.04.D (2)" sheetId="88" r:id="rId88"/>
    <sheet name="S.26.04.E (2)" sheetId="89" r:id="rId89"/>
    <sheet name="S.35.04.E (2)" sheetId="90" r:id="rId90"/>
    <sheet name="S.45.04.E (2)" sheetId="91" r:id="rId91"/>
    <sheet name="S.55.04.E (2)" sheetId="92" r:id="rId92"/>
    <sheet name="S.26.04.F (2)" sheetId="93" r:id="rId93"/>
    <sheet name="S.35.04.F (2)" sheetId="94" r:id="rId94"/>
    <sheet name="S.45.04.F (2)" sheetId="95" r:id="rId95"/>
    <sheet name="S.55.04.F (2)" sheetId="96" r:id="rId96"/>
    <sheet name="Premiums" sheetId="97" r:id="rId97"/>
    <sheet name="Mortalities" sheetId="98" r:id="rId98"/>
    <sheet name="EconomicRates" sheetId="99" r:id="rId99"/>
  </sheets>
  <definedNames>
    <definedName name="AX">'S.35.04.A'!$A$12:$C$12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D138" i="99" l="1"/>
  <c r="D137" i="99"/>
  <c r="D136" i="99"/>
  <c r="D135" i="99"/>
  <c r="G95" i="96" s="1"/>
  <c r="D134" i="99"/>
  <c r="D133" i="99"/>
  <c r="D132" i="99"/>
  <c r="D131" i="99"/>
  <c r="D130" i="99"/>
  <c r="D129" i="99"/>
  <c r="G89" i="96" s="1"/>
  <c r="J49" i="97"/>
  <c r="I49" i="97"/>
  <c r="H49" i="97"/>
  <c r="G49" i="97"/>
  <c r="E49" i="97"/>
  <c r="D49" i="97"/>
  <c r="J48" i="97"/>
  <c r="I48" i="97"/>
  <c r="H48" i="97"/>
  <c r="G48" i="97"/>
  <c r="E48" i="97"/>
  <c r="D48" i="97"/>
  <c r="J47" i="97"/>
  <c r="I47" i="97"/>
  <c r="H47" i="97"/>
  <c r="G47" i="97"/>
  <c r="E47" i="97"/>
  <c r="D47" i="97"/>
  <c r="J46" i="97"/>
  <c r="I46" i="97"/>
  <c r="H46" i="97"/>
  <c r="G46" i="97"/>
  <c r="E46" i="97"/>
  <c r="D46" i="97"/>
  <c r="J45" i="97"/>
  <c r="I45" i="97"/>
  <c r="H45" i="97"/>
  <c r="G45" i="97"/>
  <c r="E45" i="97"/>
  <c r="D45" i="97"/>
  <c r="J44" i="97"/>
  <c r="I44" i="97"/>
  <c r="H44" i="97"/>
  <c r="G44" i="97"/>
  <c r="E44" i="97"/>
  <c r="D44" i="97"/>
  <c r="J43" i="97"/>
  <c r="I43" i="97"/>
  <c r="H43" i="97"/>
  <c r="G43" i="97"/>
  <c r="E43" i="97"/>
  <c r="D43" i="97"/>
  <c r="J42" i="97"/>
  <c r="I42" i="97"/>
  <c r="H42" i="97"/>
  <c r="G42" i="97"/>
  <c r="E42" i="97"/>
  <c r="D42" i="97"/>
  <c r="J41" i="97"/>
  <c r="I41" i="97"/>
  <c r="H41" i="97"/>
  <c r="G41" i="97"/>
  <c r="E41" i="97"/>
  <c r="D41" i="97"/>
  <c r="J40" i="97"/>
  <c r="I40" i="97"/>
  <c r="H40" i="97"/>
  <c r="G40" i="97"/>
  <c r="E40" i="97"/>
  <c r="D40" i="97"/>
  <c r="J39" i="97"/>
  <c r="I39" i="97"/>
  <c r="H39" i="97"/>
  <c r="G39" i="97"/>
  <c r="E39" i="97"/>
  <c r="D39" i="97"/>
  <c r="J38" i="97"/>
  <c r="I38" i="97"/>
  <c r="H38" i="97"/>
  <c r="G38" i="97"/>
  <c r="E38" i="97"/>
  <c r="D38" i="97"/>
  <c r="J37" i="97"/>
  <c r="I37" i="97"/>
  <c r="H37" i="97"/>
  <c r="G37" i="97"/>
  <c r="E37" i="97"/>
  <c r="D37" i="97"/>
  <c r="J36" i="97"/>
  <c r="I36" i="97"/>
  <c r="H36" i="97"/>
  <c r="G36" i="97"/>
  <c r="E36" i="97"/>
  <c r="D36" i="97"/>
  <c r="J35" i="97"/>
  <c r="I35" i="97"/>
  <c r="H35" i="97"/>
  <c r="G35" i="97"/>
  <c r="E35" i="97"/>
  <c r="D35" i="97"/>
  <c r="J34" i="97"/>
  <c r="I34" i="97"/>
  <c r="H34" i="97"/>
  <c r="G34" i="97"/>
  <c r="E34" i="97"/>
  <c r="D34" i="97"/>
  <c r="J33" i="97"/>
  <c r="I33" i="97"/>
  <c r="H33" i="97"/>
  <c r="G33" i="97"/>
  <c r="E33" i="97"/>
  <c r="D33" i="97"/>
  <c r="J32" i="97"/>
  <c r="I32" i="97"/>
  <c r="H32" i="97"/>
  <c r="G32" i="97"/>
  <c r="E32" i="97"/>
  <c r="D32" i="97"/>
  <c r="J31" i="97"/>
  <c r="I31" i="97"/>
  <c r="H31" i="97"/>
  <c r="G31" i="97"/>
  <c r="E31" i="97"/>
  <c r="D31" i="97"/>
  <c r="J30" i="97"/>
  <c r="I30" i="97"/>
  <c r="H30" i="97"/>
  <c r="G30" i="97"/>
  <c r="E30" i="97"/>
  <c r="D30" i="97"/>
  <c r="J29" i="97"/>
  <c r="I29" i="97"/>
  <c r="H29" i="97"/>
  <c r="G29" i="97"/>
  <c r="E29" i="97"/>
  <c r="D29" i="97"/>
  <c r="J28" i="97"/>
  <c r="I28" i="97"/>
  <c r="H28" i="97"/>
  <c r="G28" i="97"/>
  <c r="E28" i="97"/>
  <c r="D28" i="97"/>
  <c r="J27" i="97"/>
  <c r="I27" i="97"/>
  <c r="H27" i="97"/>
  <c r="G27" i="97"/>
  <c r="E27" i="97"/>
  <c r="D27" i="97"/>
  <c r="J26" i="97"/>
  <c r="I26" i="97"/>
  <c r="H26" i="97"/>
  <c r="G26" i="97"/>
  <c r="E26" i="97"/>
  <c r="D26" i="97"/>
  <c r="J25" i="97"/>
  <c r="I25" i="97"/>
  <c r="H25" i="97"/>
  <c r="G25" i="97"/>
  <c r="E25" i="97"/>
  <c r="D25" i="97"/>
  <c r="J24" i="97"/>
  <c r="I24" i="97"/>
  <c r="H24" i="97"/>
  <c r="G24" i="97"/>
  <c r="E24" i="97"/>
  <c r="D24" i="97"/>
  <c r="J23" i="97"/>
  <c r="I23" i="97"/>
  <c r="H23" i="97"/>
  <c r="G23" i="97"/>
  <c r="E23" i="97"/>
  <c r="D23" i="97"/>
  <c r="J22" i="97"/>
  <c r="I22" i="97"/>
  <c r="H22" i="97"/>
  <c r="G22" i="97"/>
  <c r="E22" i="97"/>
  <c r="D22" i="97"/>
  <c r="J21" i="97"/>
  <c r="I21" i="97"/>
  <c r="H21" i="97"/>
  <c r="G21" i="97"/>
  <c r="E21" i="97"/>
  <c r="D21" i="97"/>
  <c r="J20" i="97"/>
  <c r="I20" i="97"/>
  <c r="H20" i="97"/>
  <c r="G20" i="97"/>
  <c r="E20" i="97"/>
  <c r="D20" i="97"/>
  <c r="J19" i="97"/>
  <c r="I19" i="97"/>
  <c r="H19" i="97"/>
  <c r="G19" i="97"/>
  <c r="E19" i="97"/>
  <c r="D19" i="97"/>
  <c r="J18" i="97"/>
  <c r="I18" i="97"/>
  <c r="H18" i="97"/>
  <c r="G18" i="97"/>
  <c r="E18" i="97"/>
  <c r="D18" i="97"/>
  <c r="J17" i="97"/>
  <c r="I17" i="97"/>
  <c r="H17" i="97"/>
  <c r="G17" i="97"/>
  <c r="E17" i="97"/>
  <c r="D17" i="97"/>
  <c r="J16" i="97"/>
  <c r="I16" i="97"/>
  <c r="H16" i="97"/>
  <c r="G16" i="97"/>
  <c r="E16" i="97"/>
  <c r="D16" i="97"/>
  <c r="J15" i="97"/>
  <c r="I15" i="97"/>
  <c r="H15" i="97"/>
  <c r="G15" i="97"/>
  <c r="E15" i="97"/>
  <c r="D15" i="97"/>
  <c r="J14" i="97"/>
  <c r="I14" i="97"/>
  <c r="H14" i="97"/>
  <c r="G14" i="97"/>
  <c r="E14" i="97"/>
  <c r="D14" i="97"/>
  <c r="J13" i="97"/>
  <c r="I13" i="97"/>
  <c r="H13" i="97"/>
  <c r="G13" i="97"/>
  <c r="E13" i="97"/>
  <c r="D13" i="97"/>
  <c r="J12" i="97"/>
  <c r="I12" i="97"/>
  <c r="H12" i="97"/>
  <c r="G12" i="97"/>
  <c r="E12" i="97"/>
  <c r="D12" i="97"/>
  <c r="J11" i="97"/>
  <c r="I11" i="97"/>
  <c r="H11" i="97"/>
  <c r="G11" i="97"/>
  <c r="E11" i="97"/>
  <c r="D11" i="97"/>
  <c r="J10" i="97"/>
  <c r="I10" i="97"/>
  <c r="H10" i="97"/>
  <c r="G10" i="97"/>
  <c r="E10" i="97"/>
  <c r="D10" i="97"/>
  <c r="J9" i="97"/>
  <c r="I9" i="97"/>
  <c r="H9" i="97"/>
  <c r="G9" i="97"/>
  <c r="E9" i="97"/>
  <c r="D9" i="97"/>
  <c r="J8" i="97"/>
  <c r="I8" i="97"/>
  <c r="H8" i="97"/>
  <c r="G8" i="97"/>
  <c r="E8" i="97"/>
  <c r="D8" i="97"/>
  <c r="J7" i="97"/>
  <c r="I7" i="97"/>
  <c r="H7" i="97"/>
  <c r="G7" i="97"/>
  <c r="E7" i="97"/>
  <c r="D7" i="97"/>
  <c r="J6" i="97"/>
  <c r="I6" i="97"/>
  <c r="H6" i="97"/>
  <c r="G6" i="97"/>
  <c r="E6" i="97"/>
  <c r="D6" i="97"/>
  <c r="J5" i="97"/>
  <c r="I5" i="97"/>
  <c r="H5" i="97"/>
  <c r="G5" i="97"/>
  <c r="E5" i="97"/>
  <c r="D5" i="97"/>
  <c r="J4" i="97"/>
  <c r="I4" i="97"/>
  <c r="H4" i="97"/>
  <c r="G4" i="97"/>
  <c r="E4" i="97"/>
  <c r="D4" i="97"/>
  <c r="J3" i="97"/>
  <c r="I3" i="97"/>
  <c r="H3" i="97"/>
  <c r="G3" i="97"/>
  <c r="E3" i="97"/>
  <c r="D3" i="97"/>
  <c r="D2" i="97"/>
  <c r="G98" i="96"/>
  <c r="F98" i="96"/>
  <c r="AX97" i="96"/>
  <c r="G97" i="96"/>
  <c r="F97" i="96"/>
  <c r="AX96" i="96"/>
  <c r="G96" i="96"/>
  <c r="F96" i="96"/>
  <c r="AX95" i="96"/>
  <c r="F95" i="96"/>
  <c r="AX94" i="96"/>
  <c r="F94" i="96"/>
  <c r="AX93" i="96"/>
  <c r="G93" i="96"/>
  <c r="F93" i="96"/>
  <c r="AX92" i="96"/>
  <c r="G92" i="96"/>
  <c r="F92" i="96"/>
  <c r="AX91" i="96"/>
  <c r="G91" i="96"/>
  <c r="F91" i="96"/>
  <c r="AX90" i="96"/>
  <c r="G90" i="96"/>
  <c r="F90" i="96"/>
  <c r="AX89" i="96"/>
  <c r="F89" i="96"/>
  <c r="AX88" i="96"/>
  <c r="G88" i="96"/>
  <c r="F88" i="96"/>
  <c r="AX87" i="96"/>
  <c r="G87" i="96"/>
  <c r="F87" i="96"/>
  <c r="AX86" i="96"/>
  <c r="G86" i="96"/>
  <c r="F86" i="96"/>
  <c r="AX85" i="96"/>
  <c r="G85" i="96"/>
  <c r="F85" i="96"/>
  <c r="AX84" i="96"/>
  <c r="G84" i="96"/>
  <c r="F84" i="96"/>
  <c r="AX83" i="96"/>
  <c r="G83" i="96"/>
  <c r="F83" i="96"/>
  <c r="AX82" i="96"/>
  <c r="G82" i="96"/>
  <c r="F82" i="96"/>
  <c r="AX81" i="96"/>
  <c r="G81" i="96"/>
  <c r="F81" i="96"/>
  <c r="AX80" i="96"/>
  <c r="G80" i="96"/>
  <c r="F80" i="96"/>
  <c r="AX79" i="96"/>
  <c r="G79" i="96"/>
  <c r="F79" i="96"/>
  <c r="AX78" i="96"/>
  <c r="G78" i="96"/>
  <c r="F78" i="96"/>
  <c r="AX77" i="96"/>
  <c r="G77" i="96"/>
  <c r="F77" i="96"/>
  <c r="AX76" i="96"/>
  <c r="G76" i="96"/>
  <c r="F76" i="96"/>
  <c r="AX75" i="96"/>
  <c r="G75" i="96"/>
  <c r="F75" i="96"/>
  <c r="AX74" i="96"/>
  <c r="G74" i="96"/>
  <c r="F74" i="96"/>
  <c r="AX73" i="96"/>
  <c r="G73" i="96"/>
  <c r="F73" i="96"/>
  <c r="AX72" i="96"/>
  <c r="G72" i="96"/>
  <c r="F72" i="96"/>
  <c r="AX71" i="96"/>
  <c r="G71" i="96"/>
  <c r="F71" i="96"/>
  <c r="AX70" i="96"/>
  <c r="G70" i="96"/>
  <c r="F70" i="96"/>
  <c r="G69" i="96"/>
  <c r="F69" i="96"/>
  <c r="G68" i="96"/>
  <c r="F68" i="96"/>
  <c r="G67" i="96"/>
  <c r="F67" i="96"/>
  <c r="G66" i="96"/>
  <c r="F66" i="96"/>
  <c r="G65" i="96"/>
  <c r="F65" i="96"/>
  <c r="G64" i="96"/>
  <c r="F64" i="96"/>
  <c r="G63" i="96"/>
  <c r="F63" i="96"/>
  <c r="G62" i="96"/>
  <c r="F62" i="96"/>
  <c r="G61" i="96"/>
  <c r="F61" i="96"/>
  <c r="G60" i="96"/>
  <c r="F60" i="96"/>
  <c r="G59" i="96"/>
  <c r="F59" i="96"/>
  <c r="G58" i="96"/>
  <c r="F58" i="96"/>
  <c r="G57" i="96"/>
  <c r="F57" i="96"/>
  <c r="G56" i="96"/>
  <c r="F56" i="96"/>
  <c r="G55" i="96"/>
  <c r="F55" i="96"/>
  <c r="G54" i="96"/>
  <c r="F54" i="96"/>
  <c r="G53" i="96"/>
  <c r="F53" i="96"/>
  <c r="G52" i="96"/>
  <c r="F52" i="96"/>
  <c r="G51" i="96"/>
  <c r="F51" i="96"/>
  <c r="G50" i="96"/>
  <c r="F50" i="96"/>
  <c r="G49" i="96"/>
  <c r="F49" i="96"/>
  <c r="G48" i="96"/>
  <c r="F48" i="96"/>
  <c r="G47" i="96"/>
  <c r="F47" i="96"/>
  <c r="G46" i="96"/>
  <c r="F46" i="96"/>
  <c r="G45" i="96"/>
  <c r="F45" i="96"/>
  <c r="R44" i="96"/>
  <c r="G44" i="96"/>
  <c r="F44" i="96"/>
  <c r="G43" i="96"/>
  <c r="F43" i="96"/>
  <c r="G42" i="96"/>
  <c r="F42" i="96"/>
  <c r="G41" i="96"/>
  <c r="F41" i="96"/>
  <c r="G40" i="96"/>
  <c r="F40" i="96"/>
  <c r="G39" i="96"/>
  <c r="F39" i="96"/>
  <c r="G38" i="96"/>
  <c r="F38" i="96"/>
  <c r="G37" i="96"/>
  <c r="F37" i="96"/>
  <c r="G36" i="96"/>
  <c r="F36" i="96"/>
  <c r="V35" i="96"/>
  <c r="G35" i="96"/>
  <c r="F35" i="96"/>
  <c r="G34" i="96"/>
  <c r="F34" i="96"/>
  <c r="G33" i="96"/>
  <c r="F33" i="96"/>
  <c r="R32" i="96"/>
  <c r="G32" i="96"/>
  <c r="F32" i="96"/>
  <c r="G31" i="96"/>
  <c r="F31" i="96"/>
  <c r="G30" i="96"/>
  <c r="F30" i="96"/>
  <c r="G29" i="96"/>
  <c r="F29" i="96"/>
  <c r="V28" i="96"/>
  <c r="G28" i="96"/>
  <c r="F28" i="96"/>
  <c r="V27" i="96"/>
  <c r="G27" i="96"/>
  <c r="F27" i="96"/>
  <c r="G26" i="96"/>
  <c r="F26" i="96"/>
  <c r="V25" i="96"/>
  <c r="G25" i="96"/>
  <c r="F25" i="96"/>
  <c r="V24" i="96"/>
  <c r="G24" i="96"/>
  <c r="F24" i="96"/>
  <c r="G23" i="96"/>
  <c r="F23" i="96"/>
  <c r="V22" i="96"/>
  <c r="G22" i="96"/>
  <c r="F22" i="96"/>
  <c r="V21" i="96"/>
  <c r="G21" i="96"/>
  <c r="F21" i="96"/>
  <c r="G20" i="96"/>
  <c r="F20" i="96"/>
  <c r="V19" i="96"/>
  <c r="G19" i="96"/>
  <c r="F19" i="96"/>
  <c r="V18" i="96"/>
  <c r="G18" i="96"/>
  <c r="F18" i="96"/>
  <c r="R17" i="96"/>
  <c r="G17" i="96"/>
  <c r="F17" i="96"/>
  <c r="G16" i="96"/>
  <c r="F16" i="96"/>
  <c r="R15" i="96"/>
  <c r="G15" i="96"/>
  <c r="F15" i="96"/>
  <c r="R14" i="96"/>
  <c r="G14" i="96"/>
  <c r="F14" i="96"/>
  <c r="V13" i="96"/>
  <c r="G13" i="96"/>
  <c r="F13" i="96"/>
  <c r="V12" i="96"/>
  <c r="G12" i="96"/>
  <c r="F12" i="96"/>
  <c r="C12" i="96"/>
  <c r="R11" i="96"/>
  <c r="G11" i="96"/>
  <c r="F11" i="96"/>
  <c r="G10" i="96"/>
  <c r="F10" i="96"/>
  <c r="C10" i="96"/>
  <c r="V48" i="96" s="1"/>
  <c r="R9" i="96"/>
  <c r="G9" i="96"/>
  <c r="F9" i="96"/>
  <c r="V8" i="96"/>
  <c r="G8" i="96"/>
  <c r="F8" i="96"/>
  <c r="V7" i="96"/>
  <c r="G7" i="96"/>
  <c r="F7" i="96"/>
  <c r="V6" i="96"/>
  <c r="R6" i="96"/>
  <c r="G6" i="96"/>
  <c r="F6" i="96"/>
  <c r="C6" i="96"/>
  <c r="V5" i="96"/>
  <c r="R5" i="96"/>
  <c r="G5" i="96"/>
  <c r="F5" i="96"/>
  <c r="C5" i="96"/>
  <c r="W4" i="96"/>
  <c r="V4" i="96"/>
  <c r="M69" i="96"/>
  <c r="U69" i="96" s="1"/>
  <c r="M68" i="96"/>
  <c r="U68" i="96" s="1"/>
  <c r="M62" i="96"/>
  <c r="U62" i="96" s="1"/>
  <c r="M57" i="96"/>
  <c r="U57" i="96" s="1"/>
  <c r="M56" i="96"/>
  <c r="U56" i="96" s="1"/>
  <c r="M50" i="96"/>
  <c r="U50" i="96" s="1"/>
  <c r="M45" i="96"/>
  <c r="U45" i="96" s="1"/>
  <c r="M44" i="96"/>
  <c r="U44" i="96" s="1"/>
  <c r="M38" i="96"/>
  <c r="U38" i="96" s="1"/>
  <c r="M33" i="96"/>
  <c r="U33" i="96" s="1"/>
  <c r="M32" i="96"/>
  <c r="U32" i="96" s="1"/>
  <c r="M26" i="96"/>
  <c r="U26" i="96" s="1"/>
  <c r="M21" i="96"/>
  <c r="U21" i="96" s="1"/>
  <c r="M20" i="96"/>
  <c r="U20" i="96" s="1"/>
  <c r="M14" i="96"/>
  <c r="U14" i="96" s="1"/>
  <c r="M9" i="96"/>
  <c r="U9" i="96" s="1"/>
  <c r="M8" i="96"/>
  <c r="U8" i="96" s="1"/>
  <c r="M4" i="96" a="1"/>
  <c r="M61" i="96" s="1"/>
  <c r="U61" i="96" s="1"/>
  <c r="G4" i="96"/>
  <c r="F4" i="96"/>
  <c r="AT3" i="96"/>
  <c r="AH3" i="96"/>
  <c r="AQ3" i="96" s="1"/>
  <c r="R3" i="96"/>
  <c r="C3" i="96"/>
  <c r="O3" i="96" s="1"/>
  <c r="G98" i="95"/>
  <c r="F98" i="95"/>
  <c r="AX97" i="95"/>
  <c r="G97" i="95"/>
  <c r="F97" i="95"/>
  <c r="AX96" i="95"/>
  <c r="G96" i="95"/>
  <c r="F96" i="95"/>
  <c r="AX95" i="95"/>
  <c r="G95" i="95"/>
  <c r="F95" i="95"/>
  <c r="AX94" i="95"/>
  <c r="F94" i="95"/>
  <c r="AX93" i="95"/>
  <c r="G93" i="95"/>
  <c r="F93" i="95"/>
  <c r="AX92" i="95"/>
  <c r="G92" i="95"/>
  <c r="F92" i="95"/>
  <c r="AX91" i="95"/>
  <c r="G91" i="95"/>
  <c r="F91" i="95"/>
  <c r="AX90" i="95"/>
  <c r="G90" i="95"/>
  <c r="F90" i="95"/>
  <c r="AX89" i="95"/>
  <c r="G89" i="95"/>
  <c r="F89" i="95"/>
  <c r="AX88" i="95"/>
  <c r="G88" i="95"/>
  <c r="F88" i="95"/>
  <c r="AX87" i="95"/>
  <c r="G87" i="95"/>
  <c r="F87" i="95"/>
  <c r="AX86" i="95"/>
  <c r="G86" i="95"/>
  <c r="F86" i="95"/>
  <c r="AX85" i="95"/>
  <c r="G85" i="95"/>
  <c r="F85" i="95"/>
  <c r="AX84" i="95"/>
  <c r="G84" i="95"/>
  <c r="F84" i="95"/>
  <c r="AX83" i="95"/>
  <c r="G83" i="95"/>
  <c r="F83" i="95"/>
  <c r="AX82" i="95"/>
  <c r="G82" i="95"/>
  <c r="F82" i="95"/>
  <c r="AX81" i="95"/>
  <c r="G81" i="95"/>
  <c r="F81" i="95"/>
  <c r="AX80" i="95"/>
  <c r="G80" i="95"/>
  <c r="F80" i="95"/>
  <c r="G79" i="95"/>
  <c r="F79" i="95"/>
  <c r="G78" i="95"/>
  <c r="F78" i="95"/>
  <c r="G77" i="95"/>
  <c r="F77" i="95"/>
  <c r="G76" i="95"/>
  <c r="F76" i="95"/>
  <c r="G75" i="95"/>
  <c r="F75" i="95"/>
  <c r="G74" i="95"/>
  <c r="F74" i="95"/>
  <c r="G73" i="95"/>
  <c r="F73" i="95"/>
  <c r="G72" i="95"/>
  <c r="F72" i="95"/>
  <c r="R71" i="95"/>
  <c r="G71" i="95"/>
  <c r="F71" i="95"/>
  <c r="G70" i="95"/>
  <c r="F70" i="95"/>
  <c r="G69" i="95"/>
  <c r="F69" i="95"/>
  <c r="G68" i="95"/>
  <c r="F68" i="95"/>
  <c r="G67" i="95"/>
  <c r="F67" i="95"/>
  <c r="G66" i="95"/>
  <c r="F66" i="95"/>
  <c r="G65" i="95"/>
  <c r="F65" i="95"/>
  <c r="G64" i="95"/>
  <c r="F64" i="95"/>
  <c r="G63" i="95"/>
  <c r="F63" i="95"/>
  <c r="G62" i="95"/>
  <c r="F62" i="95"/>
  <c r="G61" i="95"/>
  <c r="F61" i="95"/>
  <c r="G60" i="95"/>
  <c r="F60" i="95"/>
  <c r="G59" i="95"/>
  <c r="F59" i="95"/>
  <c r="G58" i="95"/>
  <c r="F58" i="95"/>
  <c r="G57" i="95"/>
  <c r="F57" i="95"/>
  <c r="G56" i="95"/>
  <c r="F56" i="95"/>
  <c r="R55" i="95"/>
  <c r="G55" i="95"/>
  <c r="F55" i="95"/>
  <c r="R54" i="95"/>
  <c r="G54" i="95"/>
  <c r="F54" i="95"/>
  <c r="G53" i="95"/>
  <c r="F53" i="95"/>
  <c r="R52" i="95"/>
  <c r="G52" i="95"/>
  <c r="F52" i="95"/>
  <c r="R51" i="95"/>
  <c r="G51" i="95"/>
  <c r="F51" i="95"/>
  <c r="G50" i="95"/>
  <c r="F50" i="95"/>
  <c r="G49" i="95"/>
  <c r="F49" i="95"/>
  <c r="R48" i="95"/>
  <c r="G48" i="95"/>
  <c r="F48" i="95"/>
  <c r="R47" i="95"/>
  <c r="G47" i="95"/>
  <c r="F47" i="95"/>
  <c r="G46" i="95"/>
  <c r="F46" i="95"/>
  <c r="R45" i="95"/>
  <c r="G45" i="95"/>
  <c r="F45" i="95"/>
  <c r="G44" i="95"/>
  <c r="F44" i="95"/>
  <c r="G43" i="95"/>
  <c r="F43" i="95"/>
  <c r="R42" i="95"/>
  <c r="G42" i="95"/>
  <c r="F42" i="95"/>
  <c r="G41" i="95"/>
  <c r="F41" i="95"/>
  <c r="G40" i="95"/>
  <c r="F40" i="95"/>
  <c r="R39" i="95"/>
  <c r="G39" i="95"/>
  <c r="F39" i="95"/>
  <c r="G38" i="95"/>
  <c r="F38" i="95"/>
  <c r="G37" i="95"/>
  <c r="F37" i="95"/>
  <c r="R36" i="95"/>
  <c r="G36" i="95"/>
  <c r="F36" i="95"/>
  <c r="G35" i="95"/>
  <c r="F35" i="95"/>
  <c r="G34" i="95"/>
  <c r="F34" i="95"/>
  <c r="R33" i="95"/>
  <c r="G33" i="95"/>
  <c r="F33" i="95"/>
  <c r="G32" i="95"/>
  <c r="F32" i="95"/>
  <c r="G31" i="95"/>
  <c r="F31" i="95"/>
  <c r="R30" i="95"/>
  <c r="G30" i="95"/>
  <c r="F30" i="95"/>
  <c r="G29" i="95"/>
  <c r="F29" i="95"/>
  <c r="G28" i="95"/>
  <c r="F28" i="95"/>
  <c r="R27" i="95"/>
  <c r="G27" i="95"/>
  <c r="F27" i="95"/>
  <c r="G26" i="95"/>
  <c r="F26" i="95"/>
  <c r="G25" i="95"/>
  <c r="F25" i="95"/>
  <c r="R24" i="95"/>
  <c r="G24" i="95"/>
  <c r="F24" i="95"/>
  <c r="G23" i="95"/>
  <c r="F23" i="95"/>
  <c r="G22" i="95"/>
  <c r="F22" i="95"/>
  <c r="R21" i="95"/>
  <c r="G21" i="95"/>
  <c r="F21" i="95"/>
  <c r="G20" i="95"/>
  <c r="F20" i="95"/>
  <c r="G19" i="95"/>
  <c r="F19" i="95"/>
  <c r="R18" i="95"/>
  <c r="G18" i="95"/>
  <c r="F18" i="95"/>
  <c r="G17" i="95"/>
  <c r="F17" i="95"/>
  <c r="G16" i="95"/>
  <c r="F16" i="95"/>
  <c r="R15" i="95"/>
  <c r="G15" i="95"/>
  <c r="F15" i="95"/>
  <c r="R14" i="95"/>
  <c r="G14" i="95"/>
  <c r="F14" i="95"/>
  <c r="G13" i="95"/>
  <c r="F13" i="95"/>
  <c r="R12" i="95"/>
  <c r="G12" i="95"/>
  <c r="F12" i="95"/>
  <c r="C12" i="95"/>
  <c r="R11" i="95"/>
  <c r="G11" i="95"/>
  <c r="F11" i="95"/>
  <c r="R10" i="95"/>
  <c r="G10" i="95"/>
  <c r="F10" i="95"/>
  <c r="C10" i="95"/>
  <c r="R9" i="95"/>
  <c r="G9" i="95"/>
  <c r="F9" i="95"/>
  <c r="G8" i="95"/>
  <c r="F8" i="95"/>
  <c r="G7" i="95"/>
  <c r="F7" i="95"/>
  <c r="R6" i="95"/>
  <c r="G6" i="95"/>
  <c r="F6" i="95"/>
  <c r="C6" i="95"/>
  <c r="R60" i="95" s="1"/>
  <c r="R5" i="95"/>
  <c r="G5" i="95"/>
  <c r="F5" i="95"/>
  <c r="C5" i="95"/>
  <c r="W4" i="95"/>
  <c r="R4" i="95"/>
  <c r="M73" i="95"/>
  <c r="U73" i="95" s="1"/>
  <c r="M72" i="95"/>
  <c r="U72" i="95" s="1"/>
  <c r="M63" i="95"/>
  <c r="U63" i="95" s="1"/>
  <c r="M62" i="95"/>
  <c r="U62" i="95" s="1"/>
  <c r="M55" i="95"/>
  <c r="U55" i="95" s="1"/>
  <c r="M54" i="95"/>
  <c r="U54" i="95" s="1"/>
  <c r="M45" i="95"/>
  <c r="U45" i="95" s="1"/>
  <c r="M44" i="95"/>
  <c r="U44" i="95" s="1"/>
  <c r="M37" i="95"/>
  <c r="U37" i="95" s="1"/>
  <c r="M36" i="95"/>
  <c r="U36" i="95" s="1"/>
  <c r="M27" i="95"/>
  <c r="U27" i="95" s="1"/>
  <c r="M26" i="95"/>
  <c r="U26" i="95" s="1"/>
  <c r="M19" i="95"/>
  <c r="U19" i="95" s="1"/>
  <c r="M18" i="95"/>
  <c r="U18" i="95" s="1"/>
  <c r="M9" i="95"/>
  <c r="U9" i="95" s="1"/>
  <c r="M8" i="95"/>
  <c r="U8" i="95" s="1"/>
  <c r="M4" i="95" a="1"/>
  <c r="M74" i="95" s="1"/>
  <c r="U74" i="95" s="1"/>
  <c r="G4" i="95"/>
  <c r="F4" i="95"/>
  <c r="AT3" i="95"/>
  <c r="AH3" i="95"/>
  <c r="AQ3" i="95" s="1"/>
  <c r="R3" i="95"/>
  <c r="C3" i="95"/>
  <c r="O3" i="95" s="1"/>
  <c r="P3" i="95" s="1"/>
  <c r="AF3" i="95" s="1"/>
  <c r="AO3" i="95" s="1"/>
  <c r="G98" i="94"/>
  <c r="F98" i="94"/>
  <c r="AX97" i="94"/>
  <c r="G97" i="94"/>
  <c r="F97" i="94"/>
  <c r="AX96" i="94"/>
  <c r="G96" i="94"/>
  <c r="F96" i="94"/>
  <c r="AX95" i="94"/>
  <c r="G95" i="94"/>
  <c r="F95" i="94"/>
  <c r="AX94" i="94"/>
  <c r="F94" i="94"/>
  <c r="AX93" i="94"/>
  <c r="G93" i="94"/>
  <c r="F93" i="94"/>
  <c r="AX92" i="94"/>
  <c r="G92" i="94"/>
  <c r="F92" i="94"/>
  <c r="AX91" i="94"/>
  <c r="G91" i="94"/>
  <c r="F91" i="94"/>
  <c r="AX90" i="94"/>
  <c r="G90" i="94"/>
  <c r="F90" i="94"/>
  <c r="G89" i="94"/>
  <c r="F89" i="94"/>
  <c r="G88" i="94"/>
  <c r="F88" i="94"/>
  <c r="G87" i="94"/>
  <c r="F87" i="94"/>
  <c r="G86" i="94"/>
  <c r="F86" i="94"/>
  <c r="G85" i="94"/>
  <c r="F85" i="94"/>
  <c r="G84" i="94"/>
  <c r="F84" i="94"/>
  <c r="G83" i="94"/>
  <c r="F83" i="94"/>
  <c r="G82" i="94"/>
  <c r="F82" i="94"/>
  <c r="G81" i="94"/>
  <c r="F81" i="94"/>
  <c r="G80" i="94"/>
  <c r="F80" i="94"/>
  <c r="G79" i="94"/>
  <c r="F79" i="94"/>
  <c r="G78" i="94"/>
  <c r="F78" i="94"/>
  <c r="G77" i="94"/>
  <c r="F77" i="94"/>
  <c r="G76" i="94"/>
  <c r="F76" i="94"/>
  <c r="G75" i="94"/>
  <c r="F75" i="94"/>
  <c r="G74" i="94"/>
  <c r="F74" i="94"/>
  <c r="G73" i="94"/>
  <c r="F73" i="94"/>
  <c r="G72" i="94"/>
  <c r="F72" i="94"/>
  <c r="G71" i="94"/>
  <c r="F71" i="94"/>
  <c r="G70" i="94"/>
  <c r="F70" i="94"/>
  <c r="G69" i="94"/>
  <c r="F69" i="94"/>
  <c r="G68" i="94"/>
  <c r="F68" i="94"/>
  <c r="G67" i="94"/>
  <c r="F67" i="94"/>
  <c r="G66" i="94"/>
  <c r="F66" i="94"/>
  <c r="G65" i="94"/>
  <c r="F65" i="94"/>
  <c r="G64" i="94"/>
  <c r="F64" i="94"/>
  <c r="G63" i="94"/>
  <c r="F63" i="94"/>
  <c r="G62" i="94"/>
  <c r="F62" i="94"/>
  <c r="G61" i="94"/>
  <c r="F61" i="94"/>
  <c r="G60" i="94"/>
  <c r="F60" i="94"/>
  <c r="G59" i="94"/>
  <c r="F59" i="94"/>
  <c r="G58" i="94"/>
  <c r="F58" i="94"/>
  <c r="G57" i="94"/>
  <c r="F57" i="94"/>
  <c r="G56" i="94"/>
  <c r="F56" i="94"/>
  <c r="G55" i="94"/>
  <c r="F55" i="94"/>
  <c r="G54" i="94"/>
  <c r="F54" i="94"/>
  <c r="G53" i="94"/>
  <c r="F53" i="94"/>
  <c r="G52" i="94"/>
  <c r="F52" i="94"/>
  <c r="G51" i="94"/>
  <c r="F51" i="94"/>
  <c r="G50" i="94"/>
  <c r="F50" i="94"/>
  <c r="G49" i="94"/>
  <c r="F49" i="94"/>
  <c r="G48" i="94"/>
  <c r="F48" i="94"/>
  <c r="G47" i="94"/>
  <c r="F47" i="94"/>
  <c r="G46" i="94"/>
  <c r="F46" i="94"/>
  <c r="G45" i="94"/>
  <c r="F45" i="94"/>
  <c r="G44" i="94"/>
  <c r="F44" i="94"/>
  <c r="G43" i="94"/>
  <c r="F43" i="94"/>
  <c r="G42" i="94"/>
  <c r="F42" i="94"/>
  <c r="G41" i="94"/>
  <c r="F41" i="94"/>
  <c r="G40" i="94"/>
  <c r="F40" i="94"/>
  <c r="G39" i="94"/>
  <c r="F39" i="94"/>
  <c r="G38" i="94"/>
  <c r="F38" i="94"/>
  <c r="G37" i="94"/>
  <c r="F37" i="94"/>
  <c r="G36" i="94"/>
  <c r="F36" i="94"/>
  <c r="G35" i="94"/>
  <c r="F35" i="94"/>
  <c r="G34" i="94"/>
  <c r="F34" i="94"/>
  <c r="G33" i="94"/>
  <c r="F33" i="94"/>
  <c r="G32" i="94"/>
  <c r="F32" i="94"/>
  <c r="G31" i="94"/>
  <c r="F31" i="94"/>
  <c r="G30" i="94"/>
  <c r="F30" i="94"/>
  <c r="G29" i="94"/>
  <c r="F29" i="94"/>
  <c r="G28" i="94"/>
  <c r="F28" i="94"/>
  <c r="G27" i="94"/>
  <c r="F27" i="94"/>
  <c r="R26" i="94"/>
  <c r="G26" i="94"/>
  <c r="F26" i="94"/>
  <c r="G25" i="94"/>
  <c r="F25" i="94"/>
  <c r="V24" i="94"/>
  <c r="G24" i="94"/>
  <c r="F24" i="94"/>
  <c r="G23" i="94"/>
  <c r="F23" i="94"/>
  <c r="V22" i="94"/>
  <c r="G22" i="94"/>
  <c r="F22" i="94"/>
  <c r="V21" i="94"/>
  <c r="G21" i="94"/>
  <c r="F21" i="94"/>
  <c r="G20" i="94"/>
  <c r="F20" i="94"/>
  <c r="U19" i="94"/>
  <c r="G19" i="94"/>
  <c r="F19" i="94"/>
  <c r="G18" i="94"/>
  <c r="F18" i="94"/>
  <c r="R17" i="94"/>
  <c r="G17" i="94"/>
  <c r="F17" i="94"/>
  <c r="G16" i="94"/>
  <c r="F16" i="94"/>
  <c r="V15" i="94"/>
  <c r="G15" i="94"/>
  <c r="F15" i="94"/>
  <c r="G14" i="94"/>
  <c r="F14" i="94"/>
  <c r="V13" i="94"/>
  <c r="U13" i="94"/>
  <c r="G13" i="94"/>
  <c r="F13" i="94"/>
  <c r="V12" i="94"/>
  <c r="U12" i="94"/>
  <c r="G12" i="94"/>
  <c r="F12" i="94"/>
  <c r="C12" i="94"/>
  <c r="U11" i="94"/>
  <c r="G11" i="94"/>
  <c r="F11" i="94"/>
  <c r="U10" i="94"/>
  <c r="G10" i="94"/>
  <c r="F10" i="94"/>
  <c r="C10" i="94"/>
  <c r="V27" i="94" s="1"/>
  <c r="G9" i="94"/>
  <c r="F9" i="94"/>
  <c r="V8" i="94"/>
  <c r="G8" i="94"/>
  <c r="F8" i="94"/>
  <c r="V7" i="94"/>
  <c r="R7" i="94"/>
  <c r="G7" i="94"/>
  <c r="F7" i="94"/>
  <c r="V6" i="94"/>
  <c r="G6" i="94"/>
  <c r="F6" i="94"/>
  <c r="C6" i="94"/>
  <c r="R18" i="94" s="1"/>
  <c r="V5" i="94"/>
  <c r="G5" i="94"/>
  <c r="F5" i="94"/>
  <c r="C5" i="94"/>
  <c r="X4" i="94"/>
  <c r="W4" i="94"/>
  <c r="U4" i="94"/>
  <c r="M89" i="94"/>
  <c r="U89" i="94" s="1"/>
  <c r="M88" i="94"/>
  <c r="U88" i="94" s="1"/>
  <c r="M86" i="94"/>
  <c r="U86" i="94" s="1"/>
  <c r="M85" i="94"/>
  <c r="U85" i="94" s="1"/>
  <c r="M84" i="94"/>
  <c r="U84" i="94" s="1"/>
  <c r="M83" i="94"/>
  <c r="U83" i="94" s="1"/>
  <c r="M82" i="94"/>
  <c r="U82" i="94" s="1"/>
  <c r="M80" i="94"/>
  <c r="U80" i="94" s="1"/>
  <c r="M79" i="94"/>
  <c r="U79" i="94" s="1"/>
  <c r="M78" i="94"/>
  <c r="U78" i="94" s="1"/>
  <c r="M77" i="94"/>
  <c r="U77" i="94" s="1"/>
  <c r="M76" i="94"/>
  <c r="U76" i="94" s="1"/>
  <c r="M74" i="94"/>
  <c r="U74" i="94" s="1"/>
  <c r="M73" i="94"/>
  <c r="U73" i="94" s="1"/>
  <c r="M72" i="94"/>
  <c r="U72" i="94" s="1"/>
  <c r="M71" i="94"/>
  <c r="U71" i="94" s="1"/>
  <c r="M70" i="94"/>
  <c r="U70" i="94" s="1"/>
  <c r="M68" i="94"/>
  <c r="U68" i="94" s="1"/>
  <c r="M67" i="94"/>
  <c r="U67" i="94" s="1"/>
  <c r="M66" i="94"/>
  <c r="U66" i="94" s="1"/>
  <c r="M65" i="94"/>
  <c r="U65" i="94" s="1"/>
  <c r="M64" i="94"/>
  <c r="U64" i="94" s="1"/>
  <c r="M62" i="94"/>
  <c r="U62" i="94" s="1"/>
  <c r="M61" i="94"/>
  <c r="U61" i="94" s="1"/>
  <c r="M60" i="94"/>
  <c r="U60" i="94" s="1"/>
  <c r="M59" i="94"/>
  <c r="U59" i="94" s="1"/>
  <c r="M58" i="94"/>
  <c r="U58" i="94" s="1"/>
  <c r="M56" i="94"/>
  <c r="U56" i="94" s="1"/>
  <c r="M55" i="94"/>
  <c r="U55" i="94" s="1"/>
  <c r="M54" i="94"/>
  <c r="U54" i="94" s="1"/>
  <c r="M53" i="94"/>
  <c r="U53" i="94" s="1"/>
  <c r="M52" i="94"/>
  <c r="U52" i="94" s="1"/>
  <c r="M50" i="94"/>
  <c r="U50" i="94" s="1"/>
  <c r="M49" i="94"/>
  <c r="U49" i="94" s="1"/>
  <c r="M48" i="94"/>
  <c r="U48" i="94" s="1"/>
  <c r="M47" i="94"/>
  <c r="U47" i="94" s="1"/>
  <c r="M46" i="94"/>
  <c r="U46" i="94" s="1"/>
  <c r="M44" i="94"/>
  <c r="U44" i="94" s="1"/>
  <c r="M43" i="94"/>
  <c r="U43" i="94" s="1"/>
  <c r="M42" i="94"/>
  <c r="U42" i="94" s="1"/>
  <c r="M41" i="94"/>
  <c r="U41" i="94" s="1"/>
  <c r="M40" i="94"/>
  <c r="U40" i="94" s="1"/>
  <c r="M38" i="94"/>
  <c r="U38" i="94" s="1"/>
  <c r="M37" i="94"/>
  <c r="U37" i="94" s="1"/>
  <c r="M36" i="94"/>
  <c r="U36" i="94" s="1"/>
  <c r="M35" i="94"/>
  <c r="U35" i="94" s="1"/>
  <c r="M34" i="94"/>
  <c r="U34" i="94" s="1"/>
  <c r="M32" i="94"/>
  <c r="U32" i="94" s="1"/>
  <c r="M31" i="94"/>
  <c r="U31" i="94" s="1"/>
  <c r="M30" i="94"/>
  <c r="U30" i="94" s="1"/>
  <c r="M29" i="94"/>
  <c r="U29" i="94" s="1"/>
  <c r="M28" i="94"/>
  <c r="U28" i="94" s="1"/>
  <c r="M26" i="94"/>
  <c r="U26" i="94" s="1"/>
  <c r="M25" i="94"/>
  <c r="U25" i="94" s="1"/>
  <c r="M24" i="94"/>
  <c r="U24" i="94" s="1"/>
  <c r="M23" i="94"/>
  <c r="U23" i="94" s="1"/>
  <c r="M22" i="94"/>
  <c r="U22" i="94" s="1"/>
  <c r="M20" i="94"/>
  <c r="U20" i="94" s="1"/>
  <c r="M19" i="94"/>
  <c r="M18" i="94"/>
  <c r="U18" i="94" s="1"/>
  <c r="M17" i="94"/>
  <c r="U17" i="94" s="1"/>
  <c r="M16" i="94"/>
  <c r="U16" i="94" s="1"/>
  <c r="M14" i="94"/>
  <c r="U14" i="94" s="1"/>
  <c r="M13" i="94"/>
  <c r="M12" i="94"/>
  <c r="M11" i="94"/>
  <c r="M10" i="94"/>
  <c r="M8" i="94"/>
  <c r="U8" i="94" s="1"/>
  <c r="M7" i="94"/>
  <c r="U7" i="94" s="1"/>
  <c r="M6" i="94"/>
  <c r="U6" i="94" s="1"/>
  <c r="M5" i="94"/>
  <c r="U5" i="94" s="1"/>
  <c r="M4" i="94"/>
  <c r="M4" i="94" a="1"/>
  <c r="M87" i="94" s="1"/>
  <c r="U87" i="94" s="1"/>
  <c r="G4" i="94"/>
  <c r="F4" i="94"/>
  <c r="AT3" i="94"/>
  <c r="C3" i="94"/>
  <c r="O3" i="94" s="1"/>
  <c r="S98" i="93"/>
  <c r="R98" i="93"/>
  <c r="G98" i="93"/>
  <c r="F98" i="93"/>
  <c r="R97" i="93"/>
  <c r="G97" i="93"/>
  <c r="F97" i="93"/>
  <c r="R96" i="93"/>
  <c r="G96" i="93"/>
  <c r="F96" i="93"/>
  <c r="R95" i="93"/>
  <c r="G95" i="93"/>
  <c r="F95" i="93"/>
  <c r="R94" i="93"/>
  <c r="G94" i="93"/>
  <c r="F94" i="93"/>
  <c r="R93" i="93"/>
  <c r="G93" i="93"/>
  <c r="F93" i="93"/>
  <c r="R92" i="93"/>
  <c r="G92" i="93"/>
  <c r="F92" i="93"/>
  <c r="R91" i="93"/>
  <c r="G91" i="93"/>
  <c r="F91" i="93"/>
  <c r="R90" i="93"/>
  <c r="G90" i="93"/>
  <c r="F90" i="93"/>
  <c r="R89" i="93"/>
  <c r="G89" i="93"/>
  <c r="F89" i="93"/>
  <c r="R88" i="93"/>
  <c r="G88" i="93"/>
  <c r="F88" i="93"/>
  <c r="R87" i="93"/>
  <c r="G87" i="93"/>
  <c r="F87" i="93"/>
  <c r="R86" i="93"/>
  <c r="G86" i="93"/>
  <c r="F86" i="93"/>
  <c r="R85" i="93"/>
  <c r="G85" i="93"/>
  <c r="F85" i="93"/>
  <c r="R84" i="93"/>
  <c r="G84" i="93"/>
  <c r="F84" i="93"/>
  <c r="R83" i="93"/>
  <c r="G83" i="93"/>
  <c r="F83" i="93"/>
  <c r="R82" i="93"/>
  <c r="G82" i="93"/>
  <c r="F82" i="93"/>
  <c r="R81" i="93"/>
  <c r="G81" i="93"/>
  <c r="F81" i="93"/>
  <c r="R80" i="93"/>
  <c r="G80" i="93"/>
  <c r="F80" i="93"/>
  <c r="R79" i="93"/>
  <c r="G79" i="93"/>
  <c r="F79" i="93"/>
  <c r="R78" i="93"/>
  <c r="G78" i="93"/>
  <c r="F78" i="93"/>
  <c r="R77" i="93"/>
  <c r="G77" i="93"/>
  <c r="F77" i="93"/>
  <c r="R76" i="93"/>
  <c r="G76" i="93"/>
  <c r="F76" i="93"/>
  <c r="R75" i="93"/>
  <c r="G75" i="93"/>
  <c r="F75" i="93"/>
  <c r="R74" i="93"/>
  <c r="G74" i="93"/>
  <c r="F74" i="93"/>
  <c r="R73" i="93"/>
  <c r="G73" i="93"/>
  <c r="F73" i="93"/>
  <c r="R72" i="93"/>
  <c r="G72" i="93"/>
  <c r="F72" i="93"/>
  <c r="R71" i="93"/>
  <c r="G71" i="93"/>
  <c r="F71" i="93"/>
  <c r="R70" i="93"/>
  <c r="G70" i="93"/>
  <c r="F70" i="93"/>
  <c r="R69" i="93"/>
  <c r="G69" i="93"/>
  <c r="F69" i="93"/>
  <c r="R68" i="93"/>
  <c r="G68" i="93"/>
  <c r="F68" i="93"/>
  <c r="R67" i="93"/>
  <c r="G67" i="93"/>
  <c r="F67" i="93"/>
  <c r="R66" i="93"/>
  <c r="G66" i="93"/>
  <c r="F66" i="93"/>
  <c r="R65" i="93"/>
  <c r="G65" i="93"/>
  <c r="F65" i="93"/>
  <c r="R64" i="93"/>
  <c r="G64" i="93"/>
  <c r="F64" i="93"/>
  <c r="R63" i="93"/>
  <c r="G63" i="93"/>
  <c r="F63" i="93"/>
  <c r="R62" i="93"/>
  <c r="G62" i="93"/>
  <c r="F62" i="93"/>
  <c r="R61" i="93"/>
  <c r="G61" i="93"/>
  <c r="F61" i="93"/>
  <c r="R60" i="93"/>
  <c r="G60" i="93"/>
  <c r="F60" i="93"/>
  <c r="R59" i="93"/>
  <c r="G59" i="93"/>
  <c r="F59" i="93"/>
  <c r="R58" i="93"/>
  <c r="G58" i="93"/>
  <c r="F58" i="93"/>
  <c r="R57" i="93"/>
  <c r="G57" i="93"/>
  <c r="F57" i="93"/>
  <c r="R56" i="93"/>
  <c r="G56" i="93"/>
  <c r="F56" i="93"/>
  <c r="R55" i="93"/>
  <c r="G55" i="93"/>
  <c r="F55" i="93"/>
  <c r="R54" i="93"/>
  <c r="G54" i="93"/>
  <c r="F54" i="93"/>
  <c r="R53" i="93"/>
  <c r="G53" i="93"/>
  <c r="F53" i="93"/>
  <c r="R52" i="93"/>
  <c r="G52" i="93"/>
  <c r="F52" i="93"/>
  <c r="R51" i="93"/>
  <c r="G51" i="93"/>
  <c r="F51" i="93"/>
  <c r="R50" i="93"/>
  <c r="G50" i="93"/>
  <c r="F50" i="93"/>
  <c r="R49" i="93"/>
  <c r="G49" i="93"/>
  <c r="F49" i="93"/>
  <c r="R48" i="93"/>
  <c r="G48" i="93"/>
  <c r="F48" i="93"/>
  <c r="R47" i="93"/>
  <c r="G47" i="93"/>
  <c r="F47" i="93"/>
  <c r="R46" i="93"/>
  <c r="G46" i="93"/>
  <c r="F46" i="93"/>
  <c r="R45" i="93"/>
  <c r="G45" i="93"/>
  <c r="F45" i="93"/>
  <c r="R44" i="93"/>
  <c r="G44" i="93"/>
  <c r="F44" i="93"/>
  <c r="R43" i="93"/>
  <c r="G43" i="93"/>
  <c r="F43" i="93"/>
  <c r="R42" i="93"/>
  <c r="G42" i="93"/>
  <c r="F42" i="93"/>
  <c r="R41" i="93"/>
  <c r="G41" i="93"/>
  <c r="F41" i="93"/>
  <c r="R40" i="93"/>
  <c r="G40" i="93"/>
  <c r="F40" i="93"/>
  <c r="R39" i="93"/>
  <c r="G39" i="93"/>
  <c r="F39" i="93"/>
  <c r="R38" i="93"/>
  <c r="G38" i="93"/>
  <c r="F38" i="93"/>
  <c r="R37" i="93"/>
  <c r="G37" i="93"/>
  <c r="F37" i="93"/>
  <c r="R36" i="93"/>
  <c r="G36" i="93"/>
  <c r="F36" i="93"/>
  <c r="R35" i="93"/>
  <c r="G35" i="93"/>
  <c r="F35" i="93"/>
  <c r="R34" i="93"/>
  <c r="G34" i="93"/>
  <c r="F34" i="93"/>
  <c r="R33" i="93"/>
  <c r="G33" i="93"/>
  <c r="F33" i="93"/>
  <c r="R32" i="93"/>
  <c r="G32" i="93"/>
  <c r="F32" i="93"/>
  <c r="R31" i="93"/>
  <c r="G31" i="93"/>
  <c r="F31" i="93"/>
  <c r="R30" i="93"/>
  <c r="G30" i="93"/>
  <c r="F30" i="93"/>
  <c r="R29" i="93"/>
  <c r="G29" i="93"/>
  <c r="F29" i="93"/>
  <c r="V28" i="93"/>
  <c r="R28" i="93"/>
  <c r="G28" i="93"/>
  <c r="F28" i="93"/>
  <c r="R27" i="93"/>
  <c r="G27" i="93"/>
  <c r="F27" i="93"/>
  <c r="R26" i="93"/>
  <c r="G26" i="93"/>
  <c r="F26" i="93"/>
  <c r="R25" i="93"/>
  <c r="G25" i="93"/>
  <c r="F25" i="93"/>
  <c r="R24" i="93"/>
  <c r="G24" i="93"/>
  <c r="F24" i="93"/>
  <c r="R23" i="93"/>
  <c r="G23" i="93"/>
  <c r="F23" i="93"/>
  <c r="R22" i="93"/>
  <c r="G22" i="93"/>
  <c r="F22" i="93"/>
  <c r="R21" i="93"/>
  <c r="G21" i="93"/>
  <c r="F21" i="93"/>
  <c r="R20" i="93"/>
  <c r="G20" i="93"/>
  <c r="F20" i="93"/>
  <c r="R19" i="93"/>
  <c r="G19" i="93"/>
  <c r="F19" i="93"/>
  <c r="R18" i="93"/>
  <c r="G18" i="93"/>
  <c r="F18" i="93"/>
  <c r="R17" i="93"/>
  <c r="G17" i="93"/>
  <c r="F17" i="93"/>
  <c r="R16" i="93"/>
  <c r="G16" i="93"/>
  <c r="F16" i="93"/>
  <c r="R15" i="93"/>
  <c r="G15" i="93"/>
  <c r="F15" i="93"/>
  <c r="R14" i="93"/>
  <c r="G14" i="93"/>
  <c r="F14" i="93"/>
  <c r="V13" i="93"/>
  <c r="R13" i="93"/>
  <c r="G13" i="93"/>
  <c r="F13" i="93"/>
  <c r="R12" i="93"/>
  <c r="G12" i="93"/>
  <c r="F12" i="93"/>
  <c r="C12" i="93"/>
  <c r="R11" i="93"/>
  <c r="G11" i="93"/>
  <c r="F11" i="93"/>
  <c r="R10" i="93"/>
  <c r="G10" i="93"/>
  <c r="F10" i="93"/>
  <c r="C10" i="93"/>
  <c r="V46" i="93" s="1"/>
  <c r="R9" i="93"/>
  <c r="G9" i="93"/>
  <c r="F9" i="93"/>
  <c r="V8" i="93"/>
  <c r="R8" i="93"/>
  <c r="G8" i="93"/>
  <c r="F8" i="93"/>
  <c r="V7" i="93"/>
  <c r="R7" i="93"/>
  <c r="G7" i="93"/>
  <c r="F7" i="93"/>
  <c r="R6" i="93"/>
  <c r="G6" i="93"/>
  <c r="F6" i="93"/>
  <c r="V5" i="93"/>
  <c r="R5" i="93"/>
  <c r="G5" i="93"/>
  <c r="F5" i="93"/>
  <c r="C5" i="93"/>
  <c r="Y4" i="93"/>
  <c r="W4" i="93"/>
  <c r="V4" i="93"/>
  <c r="R4" i="93"/>
  <c r="M90" i="93"/>
  <c r="U90" i="93" s="1"/>
  <c r="M81" i="93"/>
  <c r="U81" i="93" s="1"/>
  <c r="M72" i="93"/>
  <c r="U72" i="93" s="1"/>
  <c r="M63" i="93"/>
  <c r="U63" i="93" s="1"/>
  <c r="M54" i="93"/>
  <c r="U54" i="93" s="1"/>
  <c r="M45" i="93"/>
  <c r="U45" i="93" s="1"/>
  <c r="M36" i="93"/>
  <c r="U36" i="93" s="1"/>
  <c r="M27" i="93"/>
  <c r="U27" i="93" s="1"/>
  <c r="M18" i="93"/>
  <c r="U18" i="93" s="1"/>
  <c r="M9" i="93"/>
  <c r="U9" i="93" s="1"/>
  <c r="M4" i="93" a="1"/>
  <c r="M92" i="93" s="1"/>
  <c r="U92" i="93" s="1"/>
  <c r="G4" i="93"/>
  <c r="F4" i="93"/>
  <c r="AT3" i="93"/>
  <c r="R3" i="93"/>
  <c r="C3" i="93"/>
  <c r="O3" i="93" s="1"/>
  <c r="AE3" i="93" s="1"/>
  <c r="AN3" i="93" s="1"/>
  <c r="G98" i="92"/>
  <c r="F98" i="92"/>
  <c r="AX97" i="92"/>
  <c r="G97" i="92"/>
  <c r="F97" i="92"/>
  <c r="AX96" i="92"/>
  <c r="G96" i="92"/>
  <c r="F96" i="92"/>
  <c r="AX95" i="92"/>
  <c r="G95" i="92"/>
  <c r="F95" i="92"/>
  <c r="AX94" i="92"/>
  <c r="G94" i="92"/>
  <c r="F94" i="92"/>
  <c r="AX93" i="92"/>
  <c r="G93" i="92"/>
  <c r="F93" i="92"/>
  <c r="AX92" i="92"/>
  <c r="G92" i="92"/>
  <c r="F92" i="92"/>
  <c r="AX91" i="92"/>
  <c r="G91" i="92"/>
  <c r="F91" i="92"/>
  <c r="AX90" i="92"/>
  <c r="G90" i="92"/>
  <c r="F90" i="92"/>
  <c r="AX89" i="92"/>
  <c r="G89" i="92"/>
  <c r="F89" i="92"/>
  <c r="AX88" i="92"/>
  <c r="G88" i="92"/>
  <c r="F88" i="92"/>
  <c r="AX87" i="92"/>
  <c r="G87" i="92"/>
  <c r="F87" i="92"/>
  <c r="AX86" i="92"/>
  <c r="G86" i="92"/>
  <c r="F86" i="92"/>
  <c r="AX85" i="92"/>
  <c r="G85" i="92"/>
  <c r="F85" i="92"/>
  <c r="AX84" i="92"/>
  <c r="G84" i="92"/>
  <c r="F84" i="92"/>
  <c r="AX83" i="92"/>
  <c r="G83" i="92"/>
  <c r="F83" i="92"/>
  <c r="AX82" i="92"/>
  <c r="G82" i="92"/>
  <c r="F82" i="92"/>
  <c r="AX81" i="92"/>
  <c r="G81" i="92"/>
  <c r="F81" i="92"/>
  <c r="AX80" i="92"/>
  <c r="G80" i="92"/>
  <c r="F80" i="92"/>
  <c r="AX79" i="92"/>
  <c r="G79" i="92"/>
  <c r="F79" i="92"/>
  <c r="AX78" i="92"/>
  <c r="G78" i="92"/>
  <c r="F78" i="92"/>
  <c r="AX77" i="92"/>
  <c r="G77" i="92"/>
  <c r="F77" i="92"/>
  <c r="AX76" i="92"/>
  <c r="G76" i="92"/>
  <c r="F76" i="92"/>
  <c r="AX75" i="92"/>
  <c r="G75" i="92"/>
  <c r="F75" i="92"/>
  <c r="AX74" i="92"/>
  <c r="G74" i="92"/>
  <c r="F74" i="92"/>
  <c r="AX73" i="92"/>
  <c r="G73" i="92"/>
  <c r="F73" i="92"/>
  <c r="AX72" i="92"/>
  <c r="G72" i="92"/>
  <c r="F72" i="92"/>
  <c r="AX71" i="92"/>
  <c r="G71" i="92"/>
  <c r="F71" i="92"/>
  <c r="AX70" i="92"/>
  <c r="G70" i="92"/>
  <c r="F70" i="92"/>
  <c r="G69" i="92"/>
  <c r="F69" i="92"/>
  <c r="G68" i="92"/>
  <c r="F68" i="92"/>
  <c r="V67" i="92"/>
  <c r="G67" i="92"/>
  <c r="F67" i="92"/>
  <c r="G66" i="92"/>
  <c r="F66" i="92"/>
  <c r="G65" i="92"/>
  <c r="F65" i="92"/>
  <c r="R64" i="92"/>
  <c r="G64" i="92"/>
  <c r="F64" i="92"/>
  <c r="G63" i="92"/>
  <c r="F63" i="92"/>
  <c r="G62" i="92"/>
  <c r="F62" i="92"/>
  <c r="U61" i="92"/>
  <c r="G61" i="92"/>
  <c r="F61" i="92"/>
  <c r="R60" i="92"/>
  <c r="G60" i="92"/>
  <c r="F60" i="92"/>
  <c r="G59" i="92"/>
  <c r="F59" i="92"/>
  <c r="G58" i="92"/>
  <c r="F58" i="92"/>
  <c r="V57" i="92"/>
  <c r="G57" i="92"/>
  <c r="F57" i="92"/>
  <c r="G56" i="92"/>
  <c r="F56" i="92"/>
  <c r="R55" i="92"/>
  <c r="G55" i="92"/>
  <c r="F55" i="92"/>
  <c r="G54" i="92"/>
  <c r="F54" i="92"/>
  <c r="V53" i="92"/>
  <c r="G53" i="92"/>
  <c r="F53" i="92"/>
  <c r="U52" i="92"/>
  <c r="G52" i="92"/>
  <c r="F52" i="92"/>
  <c r="R51" i="92"/>
  <c r="G51" i="92"/>
  <c r="F51" i="92"/>
  <c r="G50" i="92"/>
  <c r="F50" i="92"/>
  <c r="G49" i="92"/>
  <c r="F49" i="92"/>
  <c r="V48" i="92"/>
  <c r="G48" i="92"/>
  <c r="F48" i="92"/>
  <c r="G47" i="92"/>
  <c r="F47" i="92"/>
  <c r="R46" i="92"/>
  <c r="G46" i="92"/>
  <c r="F46" i="92"/>
  <c r="G45" i="92"/>
  <c r="F45" i="92"/>
  <c r="V44" i="92"/>
  <c r="G44" i="92"/>
  <c r="F44" i="92"/>
  <c r="G43" i="92"/>
  <c r="F43" i="92"/>
  <c r="V42" i="92"/>
  <c r="G42" i="92"/>
  <c r="F42" i="92"/>
  <c r="G41" i="92"/>
  <c r="F41" i="92"/>
  <c r="G40" i="92"/>
  <c r="F40" i="92"/>
  <c r="V39" i="92"/>
  <c r="G39" i="92"/>
  <c r="F39" i="92"/>
  <c r="G38" i="92"/>
  <c r="F38" i="92"/>
  <c r="G37" i="92"/>
  <c r="F37" i="92"/>
  <c r="V36" i="92"/>
  <c r="G36" i="92"/>
  <c r="F36" i="92"/>
  <c r="G35" i="92"/>
  <c r="F35" i="92"/>
  <c r="G34" i="92"/>
  <c r="F34" i="92"/>
  <c r="V33" i="92"/>
  <c r="G33" i="92"/>
  <c r="F33" i="92"/>
  <c r="G32" i="92"/>
  <c r="F32" i="92"/>
  <c r="G31" i="92"/>
  <c r="F31" i="92"/>
  <c r="V30" i="92"/>
  <c r="G30" i="92"/>
  <c r="F30" i="92"/>
  <c r="G29" i="92"/>
  <c r="F29" i="92"/>
  <c r="G28" i="92"/>
  <c r="F28" i="92"/>
  <c r="V27" i="92"/>
  <c r="G27" i="92"/>
  <c r="F27" i="92"/>
  <c r="G26" i="92"/>
  <c r="F26" i="92"/>
  <c r="G25" i="92"/>
  <c r="F25" i="92"/>
  <c r="V24" i="92"/>
  <c r="G24" i="92"/>
  <c r="F24" i="92"/>
  <c r="G23" i="92"/>
  <c r="F23" i="92"/>
  <c r="G22" i="92"/>
  <c r="F22" i="92"/>
  <c r="V21" i="92"/>
  <c r="G21" i="92"/>
  <c r="F21" i="92"/>
  <c r="G20" i="92"/>
  <c r="F20" i="92"/>
  <c r="G19" i="92"/>
  <c r="F19" i="92"/>
  <c r="V18" i="92"/>
  <c r="G18" i="92"/>
  <c r="F18" i="92"/>
  <c r="G17" i="92"/>
  <c r="F17" i="92"/>
  <c r="G16" i="92"/>
  <c r="F16" i="92"/>
  <c r="V15" i="92"/>
  <c r="G15" i="92"/>
  <c r="F15" i="92"/>
  <c r="U14" i="92"/>
  <c r="G14" i="92"/>
  <c r="F14" i="92"/>
  <c r="G13" i="92"/>
  <c r="F13" i="92"/>
  <c r="V12" i="92"/>
  <c r="G12" i="92"/>
  <c r="F12" i="92"/>
  <c r="C12" i="92"/>
  <c r="C3" i="92" s="1"/>
  <c r="O3" i="92" s="1"/>
  <c r="V11" i="92"/>
  <c r="U11" i="92"/>
  <c r="G11" i="92"/>
  <c r="F11" i="92"/>
  <c r="G10" i="92"/>
  <c r="F10" i="92"/>
  <c r="C10" i="92"/>
  <c r="V64" i="92" s="1"/>
  <c r="V9" i="92"/>
  <c r="R9" i="92"/>
  <c r="G9" i="92"/>
  <c r="F9" i="92"/>
  <c r="G8" i="92"/>
  <c r="F8" i="92"/>
  <c r="G7" i="92"/>
  <c r="F7" i="92"/>
  <c r="V6" i="92"/>
  <c r="G6" i="92"/>
  <c r="F6" i="92"/>
  <c r="C6" i="92"/>
  <c r="R66" i="92" s="1"/>
  <c r="V5" i="92"/>
  <c r="U5" i="92"/>
  <c r="G5" i="92"/>
  <c r="F5" i="92"/>
  <c r="C5" i="92"/>
  <c r="Y4" i="92"/>
  <c r="W4" i="92"/>
  <c r="V4" i="92"/>
  <c r="U4" i="92"/>
  <c r="X4" i="92" s="1"/>
  <c r="Z4" i="92" s="1"/>
  <c r="M68" i="92"/>
  <c r="U68" i="92" s="1"/>
  <c r="M67" i="92"/>
  <c r="U67" i="92" s="1"/>
  <c r="M66" i="92"/>
  <c r="U66" i="92" s="1"/>
  <c r="M65" i="92"/>
  <c r="U65" i="92" s="1"/>
  <c r="M64" i="92"/>
  <c r="U64" i="92" s="1"/>
  <c r="M62" i="92"/>
  <c r="U62" i="92" s="1"/>
  <c r="M61" i="92"/>
  <c r="M60" i="92"/>
  <c r="U60" i="92" s="1"/>
  <c r="M59" i="92"/>
  <c r="U59" i="92" s="1"/>
  <c r="M58" i="92"/>
  <c r="U58" i="92" s="1"/>
  <c r="M56" i="92"/>
  <c r="U56" i="92" s="1"/>
  <c r="M55" i="92"/>
  <c r="U55" i="92" s="1"/>
  <c r="M54" i="92"/>
  <c r="U54" i="92" s="1"/>
  <c r="M53" i="92"/>
  <c r="U53" i="92" s="1"/>
  <c r="M52" i="92"/>
  <c r="M50" i="92"/>
  <c r="U50" i="92" s="1"/>
  <c r="M49" i="92"/>
  <c r="U49" i="92" s="1"/>
  <c r="M48" i="92"/>
  <c r="U48" i="92" s="1"/>
  <c r="M47" i="92"/>
  <c r="U47" i="92" s="1"/>
  <c r="M46" i="92"/>
  <c r="U46" i="92" s="1"/>
  <c r="M44" i="92"/>
  <c r="U44" i="92" s="1"/>
  <c r="M43" i="92"/>
  <c r="U43" i="92" s="1"/>
  <c r="M42" i="92"/>
  <c r="U42" i="92" s="1"/>
  <c r="M41" i="92"/>
  <c r="U41" i="92" s="1"/>
  <c r="M40" i="92"/>
  <c r="U40" i="92" s="1"/>
  <c r="M38" i="92"/>
  <c r="U38" i="92" s="1"/>
  <c r="M37" i="92"/>
  <c r="U37" i="92" s="1"/>
  <c r="M36" i="92"/>
  <c r="U36" i="92" s="1"/>
  <c r="M35" i="92"/>
  <c r="U35" i="92" s="1"/>
  <c r="M34" i="92"/>
  <c r="U34" i="92" s="1"/>
  <c r="M32" i="92"/>
  <c r="U32" i="92" s="1"/>
  <c r="M31" i="92"/>
  <c r="U31" i="92" s="1"/>
  <c r="M30" i="92"/>
  <c r="U30" i="92" s="1"/>
  <c r="M29" i="92"/>
  <c r="U29" i="92" s="1"/>
  <c r="M28" i="92"/>
  <c r="U28" i="92" s="1"/>
  <c r="M26" i="92"/>
  <c r="U26" i="92" s="1"/>
  <c r="M25" i="92"/>
  <c r="U25" i="92" s="1"/>
  <c r="M24" i="92"/>
  <c r="U24" i="92" s="1"/>
  <c r="M23" i="92"/>
  <c r="U23" i="92" s="1"/>
  <c r="M22" i="92"/>
  <c r="U22" i="92" s="1"/>
  <c r="M20" i="92"/>
  <c r="U20" i="92" s="1"/>
  <c r="M19" i="92"/>
  <c r="U19" i="92" s="1"/>
  <c r="M18" i="92"/>
  <c r="U18" i="92" s="1"/>
  <c r="M17" i="92"/>
  <c r="U17" i="92" s="1"/>
  <c r="M16" i="92"/>
  <c r="U16" i="92" s="1"/>
  <c r="M14" i="92"/>
  <c r="M13" i="92"/>
  <c r="U13" i="92" s="1"/>
  <c r="M12" i="92"/>
  <c r="U12" i="92" s="1"/>
  <c r="M11" i="92"/>
  <c r="M10" i="92"/>
  <c r="U10" i="92" s="1"/>
  <c r="M8" i="92"/>
  <c r="U8" i="92" s="1"/>
  <c r="M7" i="92"/>
  <c r="U7" i="92" s="1"/>
  <c r="M6" i="92"/>
  <c r="U6" i="92" s="1"/>
  <c r="M5" i="92"/>
  <c r="M4" i="92"/>
  <c r="M4" i="92" a="1"/>
  <c r="M69" i="92" s="1"/>
  <c r="U69" i="92" s="1"/>
  <c r="G4" i="92"/>
  <c r="F4" i="92"/>
  <c r="AT3" i="92"/>
  <c r="G98" i="91"/>
  <c r="F98" i="91"/>
  <c r="AX97" i="91"/>
  <c r="G97" i="91"/>
  <c r="F97" i="91"/>
  <c r="AX96" i="91"/>
  <c r="G96" i="91"/>
  <c r="F96" i="91"/>
  <c r="AX95" i="91"/>
  <c r="G95" i="91"/>
  <c r="F95" i="91"/>
  <c r="AX94" i="91"/>
  <c r="G94" i="91"/>
  <c r="F94" i="91"/>
  <c r="AX93" i="91"/>
  <c r="G93" i="91"/>
  <c r="F93" i="91"/>
  <c r="AX92" i="91"/>
  <c r="G92" i="91"/>
  <c r="F92" i="91"/>
  <c r="AX91" i="91"/>
  <c r="G91" i="91"/>
  <c r="F91" i="91"/>
  <c r="AX90" i="91"/>
  <c r="G90" i="91"/>
  <c r="F90" i="91"/>
  <c r="AX89" i="91"/>
  <c r="G89" i="91"/>
  <c r="F89" i="91"/>
  <c r="AX88" i="91"/>
  <c r="G88" i="91"/>
  <c r="F88" i="91"/>
  <c r="AX87" i="91"/>
  <c r="G87" i="91"/>
  <c r="F87" i="91"/>
  <c r="AX86" i="91"/>
  <c r="G86" i="91"/>
  <c r="F86" i="91"/>
  <c r="AX85" i="91"/>
  <c r="G85" i="91"/>
  <c r="F85" i="91"/>
  <c r="AX84" i="91"/>
  <c r="G84" i="91"/>
  <c r="F84" i="91"/>
  <c r="AX83" i="91"/>
  <c r="G83" i="91"/>
  <c r="F83" i="91"/>
  <c r="AX82" i="91"/>
  <c r="G82" i="91"/>
  <c r="F82" i="91"/>
  <c r="AX81" i="91"/>
  <c r="G81" i="91"/>
  <c r="F81" i="91"/>
  <c r="AX80" i="91"/>
  <c r="G80" i="91"/>
  <c r="F80" i="91"/>
  <c r="V79" i="91"/>
  <c r="G79" i="91"/>
  <c r="F79" i="91"/>
  <c r="G78" i="91"/>
  <c r="F78" i="91"/>
  <c r="G77" i="91"/>
  <c r="F77" i="91"/>
  <c r="V76" i="91"/>
  <c r="G76" i="91"/>
  <c r="F76" i="91"/>
  <c r="G75" i="91"/>
  <c r="F75" i="91"/>
  <c r="G74" i="91"/>
  <c r="F74" i="91"/>
  <c r="G73" i="91"/>
  <c r="F73" i="91"/>
  <c r="G72" i="91"/>
  <c r="F72" i="91"/>
  <c r="G71" i="91"/>
  <c r="F71" i="91"/>
  <c r="V70" i="91"/>
  <c r="G70" i="91"/>
  <c r="F70" i="91"/>
  <c r="G69" i="91"/>
  <c r="F69" i="91"/>
  <c r="G68" i="91"/>
  <c r="F68" i="91"/>
  <c r="V67" i="91"/>
  <c r="G67" i="91"/>
  <c r="F67" i="91"/>
  <c r="G66" i="91"/>
  <c r="F66" i="91"/>
  <c r="G65" i="91"/>
  <c r="F65" i="91"/>
  <c r="V64" i="91"/>
  <c r="G64" i="91"/>
  <c r="F64" i="91"/>
  <c r="G63" i="91"/>
  <c r="F63" i="91"/>
  <c r="G62" i="91"/>
  <c r="F62" i="91"/>
  <c r="V61" i="91"/>
  <c r="G61" i="91"/>
  <c r="F61" i="91"/>
  <c r="G60" i="91"/>
  <c r="F60" i="91"/>
  <c r="G59" i="91"/>
  <c r="F59" i="91"/>
  <c r="V58" i="91"/>
  <c r="G58" i="91"/>
  <c r="F58" i="91"/>
  <c r="G57" i="91"/>
  <c r="F57" i="91"/>
  <c r="G56" i="91"/>
  <c r="F56" i="91"/>
  <c r="G55" i="91"/>
  <c r="F55" i="91"/>
  <c r="R54" i="91"/>
  <c r="G54" i="91"/>
  <c r="F54" i="91"/>
  <c r="R53" i="91"/>
  <c r="G53" i="91"/>
  <c r="F53" i="91"/>
  <c r="V52" i="91"/>
  <c r="G52" i="91"/>
  <c r="F52" i="91"/>
  <c r="R51" i="91"/>
  <c r="G51" i="91"/>
  <c r="F51" i="91"/>
  <c r="R50" i="91"/>
  <c r="G50" i="91"/>
  <c r="F50" i="91"/>
  <c r="V49" i="91"/>
  <c r="G49" i="91"/>
  <c r="F49" i="91"/>
  <c r="R48" i="91"/>
  <c r="G48" i="91"/>
  <c r="F48" i="91"/>
  <c r="R47" i="91"/>
  <c r="G47" i="91"/>
  <c r="F47" i="91"/>
  <c r="V46" i="91"/>
  <c r="G46" i="91"/>
  <c r="F46" i="91"/>
  <c r="R45" i="91"/>
  <c r="G45" i="91"/>
  <c r="F45" i="91"/>
  <c r="R44" i="91"/>
  <c r="G44" i="91"/>
  <c r="F44" i="91"/>
  <c r="V43" i="91"/>
  <c r="G43" i="91"/>
  <c r="F43" i="91"/>
  <c r="R42" i="91"/>
  <c r="G42" i="91"/>
  <c r="F42" i="91"/>
  <c r="R41" i="91"/>
  <c r="G41" i="91"/>
  <c r="F41" i="91"/>
  <c r="G40" i="91"/>
  <c r="F40" i="91"/>
  <c r="G39" i="91"/>
  <c r="F39" i="91"/>
  <c r="R38" i="91"/>
  <c r="G38" i="91"/>
  <c r="F38" i="91"/>
  <c r="V37" i="91"/>
  <c r="G37" i="91"/>
  <c r="F37" i="91"/>
  <c r="G36" i="91"/>
  <c r="F36" i="91"/>
  <c r="U35" i="91"/>
  <c r="R35" i="91"/>
  <c r="G35" i="91"/>
  <c r="F35" i="91"/>
  <c r="R34" i="91"/>
  <c r="G34" i="91"/>
  <c r="F34" i="91"/>
  <c r="R33" i="91"/>
  <c r="G33" i="91"/>
  <c r="F33" i="91"/>
  <c r="R32" i="91"/>
  <c r="G32" i="91"/>
  <c r="F32" i="91"/>
  <c r="G31" i="91"/>
  <c r="F31" i="91"/>
  <c r="G30" i="91"/>
  <c r="F30" i="91"/>
  <c r="R29" i="91"/>
  <c r="G29" i="91"/>
  <c r="F29" i="91"/>
  <c r="V28" i="91"/>
  <c r="G28" i="91"/>
  <c r="F28" i="91"/>
  <c r="R27" i="91"/>
  <c r="G27" i="91"/>
  <c r="F27" i="91"/>
  <c r="V26" i="91"/>
  <c r="R26" i="91"/>
  <c r="G26" i="91"/>
  <c r="F26" i="91"/>
  <c r="V25" i="91"/>
  <c r="G25" i="91"/>
  <c r="F25" i="91"/>
  <c r="V24" i="91"/>
  <c r="G24" i="91"/>
  <c r="F24" i="91"/>
  <c r="V23" i="91"/>
  <c r="R23" i="91"/>
  <c r="G23" i="91"/>
  <c r="F23" i="91"/>
  <c r="V22" i="91"/>
  <c r="G22" i="91"/>
  <c r="F22" i="91"/>
  <c r="V21" i="91"/>
  <c r="G21" i="91"/>
  <c r="F21" i="91"/>
  <c r="V20" i="91"/>
  <c r="R20" i="91"/>
  <c r="G20" i="91"/>
  <c r="F20" i="91"/>
  <c r="V19" i="91"/>
  <c r="G19" i="91"/>
  <c r="F19" i="91"/>
  <c r="V18" i="91"/>
  <c r="G18" i="91"/>
  <c r="F18" i="91"/>
  <c r="V17" i="91"/>
  <c r="R17" i="91"/>
  <c r="G17" i="91"/>
  <c r="F17" i="91"/>
  <c r="V16" i="91"/>
  <c r="G16" i="91"/>
  <c r="F16" i="91"/>
  <c r="V15" i="91"/>
  <c r="G15" i="91"/>
  <c r="F15" i="91"/>
  <c r="V14" i="91"/>
  <c r="R14" i="91"/>
  <c r="G14" i="91"/>
  <c r="F14" i="91"/>
  <c r="V13" i="91"/>
  <c r="G13" i="91"/>
  <c r="F13" i="91"/>
  <c r="V12" i="91"/>
  <c r="G12" i="91"/>
  <c r="F12" i="91"/>
  <c r="C12" i="91"/>
  <c r="R11" i="91"/>
  <c r="G11" i="91"/>
  <c r="F11" i="91"/>
  <c r="V10" i="91"/>
  <c r="R10" i="91"/>
  <c r="G10" i="91"/>
  <c r="F10" i="91"/>
  <c r="C10" i="91"/>
  <c r="V55" i="91" s="1"/>
  <c r="V9" i="91"/>
  <c r="R9" i="91"/>
  <c r="G9" i="91"/>
  <c r="F9" i="91"/>
  <c r="V8" i="91"/>
  <c r="G8" i="91"/>
  <c r="F8" i="91"/>
  <c r="V7" i="91"/>
  <c r="G7" i="91"/>
  <c r="F7" i="91"/>
  <c r="V6" i="91"/>
  <c r="G6" i="91"/>
  <c r="F6" i="91"/>
  <c r="C6" i="91"/>
  <c r="V5" i="91"/>
  <c r="R5" i="91"/>
  <c r="G5" i="91"/>
  <c r="F5" i="91"/>
  <c r="C5" i="91"/>
  <c r="W4" i="91"/>
  <c r="V4" i="91"/>
  <c r="Y4" i="91" s="1"/>
  <c r="R4" i="91"/>
  <c r="M74" i="91"/>
  <c r="U74" i="91" s="1"/>
  <c r="M73" i="91"/>
  <c r="U73" i="91" s="1"/>
  <c r="M71" i="91"/>
  <c r="U71" i="91" s="1"/>
  <c r="M65" i="91"/>
  <c r="U65" i="91" s="1"/>
  <c r="M63" i="91"/>
  <c r="U63" i="91" s="1"/>
  <c r="M62" i="91"/>
  <c r="U62" i="91" s="1"/>
  <c r="M56" i="91"/>
  <c r="U56" i="91" s="1"/>
  <c r="M55" i="91"/>
  <c r="U55" i="91" s="1"/>
  <c r="M53" i="91"/>
  <c r="U53" i="91" s="1"/>
  <c r="M47" i="91"/>
  <c r="U47" i="91" s="1"/>
  <c r="M45" i="91"/>
  <c r="U45" i="91" s="1"/>
  <c r="M44" i="91"/>
  <c r="U44" i="91" s="1"/>
  <c r="M38" i="91"/>
  <c r="U38" i="91" s="1"/>
  <c r="M37" i="91"/>
  <c r="U37" i="91" s="1"/>
  <c r="M35" i="91"/>
  <c r="M29" i="91"/>
  <c r="U29" i="91" s="1"/>
  <c r="M27" i="91"/>
  <c r="U27" i="91" s="1"/>
  <c r="M26" i="91"/>
  <c r="U26" i="91" s="1"/>
  <c r="M20" i="91"/>
  <c r="U20" i="91" s="1"/>
  <c r="M19" i="91"/>
  <c r="U19" i="91" s="1"/>
  <c r="M17" i="91"/>
  <c r="U17" i="91" s="1"/>
  <c r="M11" i="91"/>
  <c r="U11" i="91" s="1"/>
  <c r="M9" i="91"/>
  <c r="U9" i="91" s="1"/>
  <c r="M8" i="91"/>
  <c r="U8" i="91" s="1"/>
  <c r="M4" i="91" a="1"/>
  <c r="G4" i="91"/>
  <c r="F4" i="91"/>
  <c r="AT3" i="91"/>
  <c r="R3" i="91"/>
  <c r="C3" i="91"/>
  <c r="O3" i="91" s="1"/>
  <c r="AE3" i="91" s="1"/>
  <c r="AN3" i="91" s="1"/>
  <c r="G98" i="90"/>
  <c r="F98" i="90"/>
  <c r="AX97" i="90"/>
  <c r="G97" i="90"/>
  <c r="F97" i="90"/>
  <c r="AX96" i="90"/>
  <c r="G96" i="90"/>
  <c r="F96" i="90"/>
  <c r="AX95" i="90"/>
  <c r="G95" i="90"/>
  <c r="F95" i="90"/>
  <c r="AX94" i="90"/>
  <c r="G94" i="90"/>
  <c r="F94" i="90"/>
  <c r="AX93" i="90"/>
  <c r="G93" i="90"/>
  <c r="F93" i="90"/>
  <c r="AX92" i="90"/>
  <c r="G92" i="90"/>
  <c r="F92" i="90"/>
  <c r="AX91" i="90"/>
  <c r="G91" i="90"/>
  <c r="F91" i="90"/>
  <c r="AX90" i="90"/>
  <c r="G90" i="90"/>
  <c r="F90" i="90"/>
  <c r="V89" i="90"/>
  <c r="G89" i="90"/>
  <c r="F89" i="90"/>
  <c r="G88" i="90"/>
  <c r="F88" i="90"/>
  <c r="G87" i="90"/>
  <c r="F87" i="90"/>
  <c r="R86" i="90"/>
  <c r="G86" i="90"/>
  <c r="F86" i="90"/>
  <c r="G85" i="90"/>
  <c r="F85" i="90"/>
  <c r="G84" i="90"/>
  <c r="F84" i="90"/>
  <c r="G83" i="90"/>
  <c r="F83" i="90"/>
  <c r="G82" i="90"/>
  <c r="F82" i="90"/>
  <c r="V81" i="90"/>
  <c r="G81" i="90"/>
  <c r="F81" i="90"/>
  <c r="V80" i="90"/>
  <c r="G80" i="90"/>
  <c r="F80" i="90"/>
  <c r="G79" i="90"/>
  <c r="F79" i="90"/>
  <c r="G78" i="90"/>
  <c r="F78" i="90"/>
  <c r="R77" i="90"/>
  <c r="G77" i="90"/>
  <c r="F77" i="90"/>
  <c r="G76" i="90"/>
  <c r="F76" i="90"/>
  <c r="G75" i="90"/>
  <c r="F75" i="90"/>
  <c r="G74" i="90"/>
  <c r="F74" i="90"/>
  <c r="G73" i="90"/>
  <c r="F73" i="90"/>
  <c r="V72" i="90"/>
  <c r="G72" i="90"/>
  <c r="F72" i="90"/>
  <c r="V71" i="90"/>
  <c r="G71" i="90"/>
  <c r="F71" i="90"/>
  <c r="G70" i="90"/>
  <c r="F70" i="90"/>
  <c r="G69" i="90"/>
  <c r="F69" i="90"/>
  <c r="R68" i="90"/>
  <c r="G68" i="90"/>
  <c r="F68" i="90"/>
  <c r="G67" i="90"/>
  <c r="F67" i="90"/>
  <c r="G66" i="90"/>
  <c r="F66" i="90"/>
  <c r="G65" i="90"/>
  <c r="F65" i="90"/>
  <c r="G64" i="90"/>
  <c r="F64" i="90"/>
  <c r="V63" i="90"/>
  <c r="G63" i="90"/>
  <c r="F63" i="90"/>
  <c r="V62" i="90"/>
  <c r="G62" i="90"/>
  <c r="F62" i="90"/>
  <c r="G61" i="90"/>
  <c r="F61" i="90"/>
  <c r="G60" i="90"/>
  <c r="F60" i="90"/>
  <c r="R59" i="90"/>
  <c r="G59" i="90"/>
  <c r="F59" i="90"/>
  <c r="G58" i="90"/>
  <c r="F58" i="90"/>
  <c r="G57" i="90"/>
  <c r="F57" i="90"/>
  <c r="G56" i="90"/>
  <c r="F56" i="90"/>
  <c r="G55" i="90"/>
  <c r="F55" i="90"/>
  <c r="V54" i="90"/>
  <c r="G54" i="90"/>
  <c r="F54" i="90"/>
  <c r="V53" i="90"/>
  <c r="G53" i="90"/>
  <c r="F53" i="90"/>
  <c r="G52" i="90"/>
  <c r="F52" i="90"/>
  <c r="G51" i="90"/>
  <c r="F51" i="90"/>
  <c r="R50" i="90"/>
  <c r="G50" i="90"/>
  <c r="F50" i="90"/>
  <c r="G49" i="90"/>
  <c r="F49" i="90"/>
  <c r="G48" i="90"/>
  <c r="F48" i="90"/>
  <c r="G47" i="90"/>
  <c r="F47" i="90"/>
  <c r="G46" i="90"/>
  <c r="F46" i="90"/>
  <c r="V45" i="90"/>
  <c r="G45" i="90"/>
  <c r="F45" i="90"/>
  <c r="V44" i="90"/>
  <c r="G44" i="90"/>
  <c r="F44" i="90"/>
  <c r="G43" i="90"/>
  <c r="F43" i="90"/>
  <c r="G42" i="90"/>
  <c r="F42" i="90"/>
  <c r="R41" i="90"/>
  <c r="G41" i="90"/>
  <c r="F41" i="90"/>
  <c r="G40" i="90"/>
  <c r="F40" i="90"/>
  <c r="G39" i="90"/>
  <c r="F39" i="90"/>
  <c r="G38" i="90"/>
  <c r="F38" i="90"/>
  <c r="V37" i="90"/>
  <c r="G37" i="90"/>
  <c r="F37" i="90"/>
  <c r="V36" i="90"/>
  <c r="G36" i="90"/>
  <c r="F36" i="90"/>
  <c r="V35" i="90"/>
  <c r="G35" i="90"/>
  <c r="F35" i="90"/>
  <c r="V34" i="90"/>
  <c r="G34" i="90"/>
  <c r="F34" i="90"/>
  <c r="G33" i="90"/>
  <c r="F33" i="90"/>
  <c r="R32" i="90"/>
  <c r="G32" i="90"/>
  <c r="F32" i="90"/>
  <c r="G31" i="90"/>
  <c r="F31" i="90"/>
  <c r="G30" i="90"/>
  <c r="F30" i="90"/>
  <c r="G29" i="90"/>
  <c r="F29" i="90"/>
  <c r="V28" i="90"/>
  <c r="G28" i="90"/>
  <c r="F28" i="90"/>
  <c r="V27" i="90"/>
  <c r="G27" i="90"/>
  <c r="F27" i="90"/>
  <c r="V26" i="90"/>
  <c r="G26" i="90"/>
  <c r="F26" i="90"/>
  <c r="V25" i="90"/>
  <c r="G25" i="90"/>
  <c r="F25" i="90"/>
  <c r="V24" i="90"/>
  <c r="G24" i="90"/>
  <c r="F24" i="90"/>
  <c r="V23" i="90"/>
  <c r="R23" i="90"/>
  <c r="G23" i="90"/>
  <c r="F23" i="90"/>
  <c r="V22" i="90"/>
  <c r="G22" i="90"/>
  <c r="F22" i="90"/>
  <c r="V21" i="90"/>
  <c r="G21" i="90"/>
  <c r="F21" i="90"/>
  <c r="V20" i="90"/>
  <c r="R20" i="90"/>
  <c r="G20" i="90"/>
  <c r="F20" i="90"/>
  <c r="V19" i="90"/>
  <c r="G19" i="90"/>
  <c r="F19" i="90"/>
  <c r="V18" i="90"/>
  <c r="G18" i="90"/>
  <c r="F18" i="90"/>
  <c r="V17" i="90"/>
  <c r="R17" i="90"/>
  <c r="G17" i="90"/>
  <c r="F17" i="90"/>
  <c r="V16" i="90"/>
  <c r="G16" i="90"/>
  <c r="F16" i="90"/>
  <c r="V15" i="90"/>
  <c r="G15" i="90"/>
  <c r="F15" i="90"/>
  <c r="V14" i="90"/>
  <c r="R14" i="90"/>
  <c r="G14" i="90"/>
  <c r="F14" i="90"/>
  <c r="V13" i="90"/>
  <c r="G13" i="90"/>
  <c r="F13" i="90"/>
  <c r="V12" i="90"/>
  <c r="U12" i="90"/>
  <c r="G12" i="90"/>
  <c r="F12" i="90"/>
  <c r="C12" i="90"/>
  <c r="V11" i="90"/>
  <c r="R11" i="90"/>
  <c r="G11" i="90"/>
  <c r="F11" i="90"/>
  <c r="V10" i="90"/>
  <c r="R10" i="90"/>
  <c r="G10" i="90"/>
  <c r="F10" i="90"/>
  <c r="C10" i="90"/>
  <c r="V84" i="90" s="1"/>
  <c r="V9" i="90"/>
  <c r="R9" i="90"/>
  <c r="G9" i="90"/>
  <c r="F9" i="90"/>
  <c r="V8" i="90"/>
  <c r="G8" i="90"/>
  <c r="F8" i="90"/>
  <c r="V7" i="90"/>
  <c r="G7" i="90"/>
  <c r="F7" i="90"/>
  <c r="V6" i="90"/>
  <c r="G6" i="90"/>
  <c r="F6" i="90"/>
  <c r="C6" i="90"/>
  <c r="V5" i="90"/>
  <c r="R5" i="90"/>
  <c r="G5" i="90"/>
  <c r="F5" i="90"/>
  <c r="C5" i="90"/>
  <c r="Y4" i="90"/>
  <c r="W4" i="90"/>
  <c r="V4" i="90"/>
  <c r="R4" i="90"/>
  <c r="M89" i="90"/>
  <c r="U89" i="90" s="1"/>
  <c r="M85" i="90"/>
  <c r="U85" i="90" s="1"/>
  <c r="M84" i="90"/>
  <c r="U84" i="90" s="1"/>
  <c r="M83" i="90"/>
  <c r="U83" i="90" s="1"/>
  <c r="M79" i="90"/>
  <c r="U79" i="90" s="1"/>
  <c r="M78" i="90"/>
  <c r="U78" i="90" s="1"/>
  <c r="M77" i="90"/>
  <c r="U77" i="90" s="1"/>
  <c r="M73" i="90"/>
  <c r="U73" i="90" s="1"/>
  <c r="M72" i="90"/>
  <c r="U72" i="90" s="1"/>
  <c r="M71" i="90"/>
  <c r="U71" i="90" s="1"/>
  <c r="M67" i="90"/>
  <c r="U67" i="90" s="1"/>
  <c r="M66" i="90"/>
  <c r="U66" i="90" s="1"/>
  <c r="M65" i="90"/>
  <c r="U65" i="90" s="1"/>
  <c r="M61" i="90"/>
  <c r="U61" i="90" s="1"/>
  <c r="M60" i="90"/>
  <c r="U60" i="90" s="1"/>
  <c r="M59" i="90"/>
  <c r="U59" i="90" s="1"/>
  <c r="M55" i="90"/>
  <c r="U55" i="90" s="1"/>
  <c r="M54" i="90"/>
  <c r="U54" i="90" s="1"/>
  <c r="M53" i="90"/>
  <c r="U53" i="90" s="1"/>
  <c r="M49" i="90"/>
  <c r="U49" i="90" s="1"/>
  <c r="M48" i="90"/>
  <c r="U48" i="90" s="1"/>
  <c r="M47" i="90"/>
  <c r="U47" i="90" s="1"/>
  <c r="M43" i="90"/>
  <c r="U43" i="90" s="1"/>
  <c r="M42" i="90"/>
  <c r="U42" i="90" s="1"/>
  <c r="M41" i="90"/>
  <c r="U41" i="90" s="1"/>
  <c r="M37" i="90"/>
  <c r="U37" i="90" s="1"/>
  <c r="M36" i="90"/>
  <c r="U36" i="90" s="1"/>
  <c r="M35" i="90"/>
  <c r="U35" i="90" s="1"/>
  <c r="M31" i="90"/>
  <c r="U31" i="90" s="1"/>
  <c r="M30" i="90"/>
  <c r="U30" i="90" s="1"/>
  <c r="M29" i="90"/>
  <c r="U29" i="90" s="1"/>
  <c r="M25" i="90"/>
  <c r="U25" i="90" s="1"/>
  <c r="M24" i="90"/>
  <c r="U24" i="90" s="1"/>
  <c r="M23" i="90"/>
  <c r="U23" i="90" s="1"/>
  <c r="M19" i="90"/>
  <c r="U19" i="90" s="1"/>
  <c r="M18" i="90"/>
  <c r="U18" i="90" s="1"/>
  <c r="M17" i="90"/>
  <c r="U17" i="90" s="1"/>
  <c r="M13" i="90"/>
  <c r="U13" i="90" s="1"/>
  <c r="M12" i="90"/>
  <c r="M11" i="90"/>
  <c r="U11" i="90" s="1"/>
  <c r="M7" i="90"/>
  <c r="U7" i="90" s="1"/>
  <c r="M6" i="90"/>
  <c r="U6" i="90" s="1"/>
  <c r="M5" i="90"/>
  <c r="U5" i="90" s="1"/>
  <c r="M4" i="90" a="1"/>
  <c r="M88" i="90" s="1"/>
  <c r="U88" i="90" s="1"/>
  <c r="G4" i="90"/>
  <c r="F4" i="90"/>
  <c r="AT3" i="90"/>
  <c r="R3" i="90"/>
  <c r="C3" i="90"/>
  <c r="O3" i="90" s="1"/>
  <c r="S98" i="89"/>
  <c r="R98" i="89"/>
  <c r="G98" i="89"/>
  <c r="F98" i="89"/>
  <c r="R97" i="89"/>
  <c r="G97" i="89"/>
  <c r="F97" i="89"/>
  <c r="R96" i="89"/>
  <c r="G96" i="89"/>
  <c r="F96" i="89"/>
  <c r="R95" i="89"/>
  <c r="G95" i="89"/>
  <c r="F95" i="89"/>
  <c r="R94" i="89"/>
  <c r="G94" i="89"/>
  <c r="F94" i="89"/>
  <c r="V93" i="89"/>
  <c r="R93" i="89"/>
  <c r="G93" i="89"/>
  <c r="F93" i="89"/>
  <c r="R92" i="89"/>
  <c r="G92" i="89"/>
  <c r="F92" i="89"/>
  <c r="R91" i="89"/>
  <c r="G91" i="89"/>
  <c r="F91" i="89"/>
  <c r="V90" i="89"/>
  <c r="R90" i="89"/>
  <c r="G90" i="89"/>
  <c r="F90" i="89"/>
  <c r="R89" i="89"/>
  <c r="G89" i="89"/>
  <c r="F89" i="89"/>
  <c r="R88" i="89"/>
  <c r="G88" i="89"/>
  <c r="F88" i="89"/>
  <c r="R87" i="89"/>
  <c r="G87" i="89"/>
  <c r="F87" i="89"/>
  <c r="R86" i="89"/>
  <c r="G86" i="89"/>
  <c r="F86" i="89"/>
  <c r="R85" i="89"/>
  <c r="G85" i="89"/>
  <c r="F85" i="89"/>
  <c r="R84" i="89"/>
  <c r="G84" i="89"/>
  <c r="F84" i="89"/>
  <c r="R83" i="89"/>
  <c r="G83" i="89"/>
  <c r="F83" i="89"/>
  <c r="R82" i="89"/>
  <c r="G82" i="89"/>
  <c r="F82" i="89"/>
  <c r="R81" i="89"/>
  <c r="G81" i="89"/>
  <c r="F81" i="89"/>
  <c r="R80" i="89"/>
  <c r="G80" i="89"/>
  <c r="F80" i="89"/>
  <c r="R79" i="89"/>
  <c r="G79" i="89"/>
  <c r="F79" i="89"/>
  <c r="R78" i="89"/>
  <c r="G78" i="89"/>
  <c r="F78" i="89"/>
  <c r="R77" i="89"/>
  <c r="G77" i="89"/>
  <c r="F77" i="89"/>
  <c r="R76" i="89"/>
  <c r="G76" i="89"/>
  <c r="F76" i="89"/>
  <c r="V75" i="89"/>
  <c r="R75" i="89"/>
  <c r="G75" i="89"/>
  <c r="F75" i="89"/>
  <c r="R74" i="89"/>
  <c r="G74" i="89"/>
  <c r="F74" i="89"/>
  <c r="R73" i="89"/>
  <c r="G73" i="89"/>
  <c r="F73" i="89"/>
  <c r="V72" i="89"/>
  <c r="R72" i="89"/>
  <c r="G72" i="89"/>
  <c r="F72" i="89"/>
  <c r="R71" i="89"/>
  <c r="G71" i="89"/>
  <c r="F71" i="89"/>
  <c r="R70" i="89"/>
  <c r="G70" i="89"/>
  <c r="F70" i="89"/>
  <c r="R69" i="89"/>
  <c r="G69" i="89"/>
  <c r="F69" i="89"/>
  <c r="R68" i="89"/>
  <c r="G68" i="89"/>
  <c r="F68" i="89"/>
  <c r="R67" i="89"/>
  <c r="G67" i="89"/>
  <c r="F67" i="89"/>
  <c r="V66" i="89"/>
  <c r="R66" i="89"/>
  <c r="G66" i="89"/>
  <c r="F66" i="89"/>
  <c r="R65" i="89"/>
  <c r="G65" i="89"/>
  <c r="F65" i="89"/>
  <c r="R64" i="89"/>
  <c r="G64" i="89"/>
  <c r="F64" i="89"/>
  <c r="R63" i="89"/>
  <c r="G63" i="89"/>
  <c r="F63" i="89"/>
  <c r="R62" i="89"/>
  <c r="G62" i="89"/>
  <c r="F62" i="89"/>
  <c r="R61" i="89"/>
  <c r="G61" i="89"/>
  <c r="F61" i="89"/>
  <c r="R60" i="89"/>
  <c r="G60" i="89"/>
  <c r="F60" i="89"/>
  <c r="R59" i="89"/>
  <c r="G59" i="89"/>
  <c r="F59" i="89"/>
  <c r="R58" i="89"/>
  <c r="G58" i="89"/>
  <c r="F58" i="89"/>
  <c r="V57" i="89"/>
  <c r="R57" i="89"/>
  <c r="G57" i="89"/>
  <c r="F57" i="89"/>
  <c r="R56" i="89"/>
  <c r="G56" i="89"/>
  <c r="F56" i="89"/>
  <c r="R55" i="89"/>
  <c r="G55" i="89"/>
  <c r="F55" i="89"/>
  <c r="R54" i="89"/>
  <c r="G54" i="89"/>
  <c r="F54" i="89"/>
  <c r="R53" i="89"/>
  <c r="G53" i="89"/>
  <c r="F53" i="89"/>
  <c r="R52" i="89"/>
  <c r="G52" i="89"/>
  <c r="F52" i="89"/>
  <c r="R51" i="89"/>
  <c r="G51" i="89"/>
  <c r="F51" i="89"/>
  <c r="R50" i="89"/>
  <c r="G50" i="89"/>
  <c r="F50" i="89"/>
  <c r="R49" i="89"/>
  <c r="G49" i="89"/>
  <c r="F49" i="89"/>
  <c r="V48" i="89"/>
  <c r="R48" i="89"/>
  <c r="G48" i="89"/>
  <c r="F48" i="89"/>
  <c r="R47" i="89"/>
  <c r="G47" i="89"/>
  <c r="F47" i="89"/>
  <c r="R46" i="89"/>
  <c r="G46" i="89"/>
  <c r="F46" i="89"/>
  <c r="V45" i="89"/>
  <c r="R45" i="89"/>
  <c r="G45" i="89"/>
  <c r="F45" i="89"/>
  <c r="R44" i="89"/>
  <c r="G44" i="89"/>
  <c r="F44" i="89"/>
  <c r="R43" i="89"/>
  <c r="G43" i="89"/>
  <c r="F43" i="89"/>
  <c r="R42" i="89"/>
  <c r="G42" i="89"/>
  <c r="F42" i="89"/>
  <c r="R41" i="89"/>
  <c r="G41" i="89"/>
  <c r="F41" i="89"/>
  <c r="R40" i="89"/>
  <c r="G40" i="89"/>
  <c r="F40" i="89"/>
  <c r="V39" i="89"/>
  <c r="R39" i="89"/>
  <c r="G39" i="89"/>
  <c r="F39" i="89"/>
  <c r="R38" i="89"/>
  <c r="G38" i="89"/>
  <c r="F38" i="89"/>
  <c r="R37" i="89"/>
  <c r="G37" i="89"/>
  <c r="F37" i="89"/>
  <c r="V36" i="89"/>
  <c r="R36" i="89"/>
  <c r="G36" i="89"/>
  <c r="F36" i="89"/>
  <c r="R35" i="89"/>
  <c r="G35" i="89"/>
  <c r="F35" i="89"/>
  <c r="R34" i="89"/>
  <c r="G34" i="89"/>
  <c r="F34" i="89"/>
  <c r="R33" i="89"/>
  <c r="G33" i="89"/>
  <c r="F33" i="89"/>
  <c r="R32" i="89"/>
  <c r="G32" i="89"/>
  <c r="F32" i="89"/>
  <c r="R31" i="89"/>
  <c r="G31" i="89"/>
  <c r="F31" i="89"/>
  <c r="R30" i="89"/>
  <c r="G30" i="89"/>
  <c r="F30" i="89"/>
  <c r="V29" i="89"/>
  <c r="R29" i="89"/>
  <c r="G29" i="89"/>
  <c r="F29" i="89"/>
  <c r="R28" i="89"/>
  <c r="G28" i="89"/>
  <c r="F28" i="89"/>
  <c r="V27" i="89"/>
  <c r="R27" i="89"/>
  <c r="G27" i="89"/>
  <c r="F27" i="89"/>
  <c r="V26" i="89"/>
  <c r="R26" i="89"/>
  <c r="G26" i="89"/>
  <c r="F26" i="89"/>
  <c r="R25" i="89"/>
  <c r="G25" i="89"/>
  <c r="F25" i="89"/>
  <c r="V24" i="89"/>
  <c r="R24" i="89"/>
  <c r="G24" i="89"/>
  <c r="F24" i="89"/>
  <c r="V23" i="89"/>
  <c r="R23" i="89"/>
  <c r="G23" i="89"/>
  <c r="F23" i="89"/>
  <c r="R22" i="89"/>
  <c r="G22" i="89"/>
  <c r="F22" i="89"/>
  <c r="V21" i="89"/>
  <c r="R21" i="89"/>
  <c r="G21" i="89"/>
  <c r="F21" i="89"/>
  <c r="V20" i="89"/>
  <c r="R20" i="89"/>
  <c r="G20" i="89"/>
  <c r="F20" i="89"/>
  <c r="R19" i="89"/>
  <c r="G19" i="89"/>
  <c r="F19" i="89"/>
  <c r="V18" i="89"/>
  <c r="R18" i="89"/>
  <c r="G18" i="89"/>
  <c r="F18" i="89"/>
  <c r="V17" i="89"/>
  <c r="R17" i="89"/>
  <c r="G17" i="89"/>
  <c r="F17" i="89"/>
  <c r="R16" i="89"/>
  <c r="G16" i="89"/>
  <c r="F16" i="89"/>
  <c r="V15" i="89"/>
  <c r="R15" i="89"/>
  <c r="G15" i="89"/>
  <c r="F15" i="89"/>
  <c r="V14" i="89"/>
  <c r="R14" i="89"/>
  <c r="G14" i="89"/>
  <c r="F14" i="89"/>
  <c r="R13" i="89"/>
  <c r="G13" i="89"/>
  <c r="F13" i="89"/>
  <c r="V12" i="89"/>
  <c r="R12" i="89"/>
  <c r="G12" i="89"/>
  <c r="F12" i="89"/>
  <c r="C12" i="89"/>
  <c r="V11" i="89"/>
  <c r="R11" i="89"/>
  <c r="G11" i="89"/>
  <c r="F11" i="89"/>
  <c r="V10" i="89"/>
  <c r="R10" i="89"/>
  <c r="G10" i="89"/>
  <c r="F10" i="89"/>
  <c r="C10" i="89"/>
  <c r="V96" i="89" s="1"/>
  <c r="V9" i="89"/>
  <c r="R9" i="89"/>
  <c r="G9" i="89"/>
  <c r="F9" i="89"/>
  <c r="V8" i="89"/>
  <c r="R8" i="89"/>
  <c r="G8" i="89"/>
  <c r="F8" i="89"/>
  <c r="V7" i="89"/>
  <c r="R7" i="89"/>
  <c r="G7" i="89"/>
  <c r="F7" i="89"/>
  <c r="V6" i="89"/>
  <c r="R6" i="89"/>
  <c r="G6" i="89"/>
  <c r="F6" i="89"/>
  <c r="V5" i="89"/>
  <c r="R5" i="89"/>
  <c r="G5" i="89"/>
  <c r="F5" i="89"/>
  <c r="C5" i="89"/>
  <c r="Y4" i="89"/>
  <c r="W4" i="89"/>
  <c r="V4" i="89"/>
  <c r="R4" i="89"/>
  <c r="M93" i="89"/>
  <c r="U93" i="89" s="1"/>
  <c r="M88" i="89"/>
  <c r="U88" i="89" s="1"/>
  <c r="M75" i="89"/>
  <c r="U75" i="89" s="1"/>
  <c r="M39" i="89"/>
  <c r="U39" i="89" s="1"/>
  <c r="M34" i="89"/>
  <c r="U34" i="89" s="1"/>
  <c r="M21" i="89"/>
  <c r="U21" i="89" s="1"/>
  <c r="M4" i="89" a="1"/>
  <c r="M52" i="89" s="1"/>
  <c r="U52" i="89" s="1"/>
  <c r="G4" i="89"/>
  <c r="F4" i="89"/>
  <c r="AT3" i="89"/>
  <c r="R3" i="89"/>
  <c r="C3" i="89"/>
  <c r="O3" i="89" s="1"/>
  <c r="G98" i="88"/>
  <c r="F98" i="88"/>
  <c r="AX97" i="88"/>
  <c r="G97" i="88"/>
  <c r="F97" i="88"/>
  <c r="AX96" i="88"/>
  <c r="G96" i="88"/>
  <c r="F96" i="88"/>
  <c r="AX95" i="88"/>
  <c r="G95" i="88"/>
  <c r="F95" i="88"/>
  <c r="AX94" i="88"/>
  <c r="G94" i="88"/>
  <c r="F94" i="88"/>
  <c r="AX93" i="88"/>
  <c r="G93" i="88"/>
  <c r="F93" i="88"/>
  <c r="AX92" i="88"/>
  <c r="G92" i="88"/>
  <c r="F92" i="88"/>
  <c r="AX91" i="88"/>
  <c r="G91" i="88"/>
  <c r="F91" i="88"/>
  <c r="AX90" i="88"/>
  <c r="G90" i="88"/>
  <c r="F90" i="88"/>
  <c r="AX89" i="88"/>
  <c r="G89" i="88"/>
  <c r="F89" i="88"/>
  <c r="AX88" i="88"/>
  <c r="G88" i="88"/>
  <c r="F88" i="88"/>
  <c r="AX87" i="88"/>
  <c r="G87" i="88"/>
  <c r="F87" i="88"/>
  <c r="AX86" i="88"/>
  <c r="G86" i="88"/>
  <c r="F86" i="88"/>
  <c r="AX85" i="88"/>
  <c r="G85" i="88"/>
  <c r="F85" i="88"/>
  <c r="AX84" i="88"/>
  <c r="G84" i="88"/>
  <c r="F84" i="88"/>
  <c r="AX83" i="88"/>
  <c r="G83" i="88"/>
  <c r="F83" i="88"/>
  <c r="AX82" i="88"/>
  <c r="G82" i="88"/>
  <c r="F82" i="88"/>
  <c r="AX81" i="88"/>
  <c r="G81" i="88"/>
  <c r="F81" i="88"/>
  <c r="AX80" i="88"/>
  <c r="G80" i="88"/>
  <c r="F80" i="88"/>
  <c r="AX79" i="88"/>
  <c r="G79" i="88"/>
  <c r="F79" i="88"/>
  <c r="AX78" i="88"/>
  <c r="G78" i="88"/>
  <c r="F78" i="88"/>
  <c r="AX77" i="88"/>
  <c r="G77" i="88"/>
  <c r="F77" i="88"/>
  <c r="AX76" i="88"/>
  <c r="G76" i="88"/>
  <c r="F76" i="88"/>
  <c r="AX75" i="88"/>
  <c r="G75" i="88"/>
  <c r="F75" i="88"/>
  <c r="AX74" i="88"/>
  <c r="G74" i="88"/>
  <c r="F74" i="88"/>
  <c r="AX73" i="88"/>
  <c r="G73" i="88"/>
  <c r="F73" i="88"/>
  <c r="AX72" i="88"/>
  <c r="G72" i="88"/>
  <c r="F72" i="88"/>
  <c r="AX71" i="88"/>
  <c r="G71" i="88"/>
  <c r="F71" i="88"/>
  <c r="AX70" i="88"/>
  <c r="G70" i="88"/>
  <c r="F70" i="88"/>
  <c r="G69" i="88"/>
  <c r="F69" i="88"/>
  <c r="R68" i="88"/>
  <c r="G68" i="88"/>
  <c r="F68" i="88"/>
  <c r="G67" i="88"/>
  <c r="F67" i="88"/>
  <c r="G66" i="88"/>
  <c r="F66" i="88"/>
  <c r="R65" i="88"/>
  <c r="G65" i="88"/>
  <c r="F65" i="88"/>
  <c r="G64" i="88"/>
  <c r="F64" i="88"/>
  <c r="G63" i="88"/>
  <c r="F63" i="88"/>
  <c r="R62" i="88"/>
  <c r="G62" i="88"/>
  <c r="F62" i="88"/>
  <c r="G61" i="88"/>
  <c r="F61" i="88"/>
  <c r="G60" i="88"/>
  <c r="F60" i="88"/>
  <c r="R59" i="88"/>
  <c r="G59" i="88"/>
  <c r="F59" i="88"/>
  <c r="G58" i="88"/>
  <c r="F58" i="88"/>
  <c r="G57" i="88"/>
  <c r="F57" i="88"/>
  <c r="R56" i="88"/>
  <c r="G56" i="88"/>
  <c r="F56" i="88"/>
  <c r="G55" i="88"/>
  <c r="F55" i="88"/>
  <c r="G54" i="88"/>
  <c r="F54" i="88"/>
  <c r="R53" i="88"/>
  <c r="G53" i="88"/>
  <c r="F53" i="88"/>
  <c r="G52" i="88"/>
  <c r="F52" i="88"/>
  <c r="G51" i="88"/>
  <c r="F51" i="88"/>
  <c r="R50" i="88"/>
  <c r="G50" i="88"/>
  <c r="F50" i="88"/>
  <c r="G49" i="88"/>
  <c r="F49" i="88"/>
  <c r="G48" i="88"/>
  <c r="F48" i="88"/>
  <c r="R47" i="88"/>
  <c r="G47" i="88"/>
  <c r="F47" i="88"/>
  <c r="G46" i="88"/>
  <c r="F46" i="88"/>
  <c r="U45" i="88"/>
  <c r="R45" i="88"/>
  <c r="G45" i="88"/>
  <c r="F45" i="88"/>
  <c r="R44" i="88"/>
  <c r="G44" i="88"/>
  <c r="F44" i="88"/>
  <c r="G43" i="88"/>
  <c r="F43" i="88"/>
  <c r="R42" i="88"/>
  <c r="G42" i="88"/>
  <c r="F42" i="88"/>
  <c r="R41" i="88"/>
  <c r="G41" i="88"/>
  <c r="F41" i="88"/>
  <c r="G40" i="88"/>
  <c r="F40" i="88"/>
  <c r="R39" i="88"/>
  <c r="G39" i="88"/>
  <c r="F39" i="88"/>
  <c r="R38" i="88"/>
  <c r="G38" i="88"/>
  <c r="F38" i="88"/>
  <c r="G37" i="88"/>
  <c r="F37" i="88"/>
  <c r="R36" i="88"/>
  <c r="G36" i="88"/>
  <c r="F36" i="88"/>
  <c r="R35" i="88"/>
  <c r="G35" i="88"/>
  <c r="F35" i="88"/>
  <c r="G34" i="88"/>
  <c r="F34" i="88"/>
  <c r="U33" i="88"/>
  <c r="R33" i="88"/>
  <c r="G33" i="88"/>
  <c r="F33" i="88"/>
  <c r="R32" i="88"/>
  <c r="G32" i="88"/>
  <c r="F32" i="88"/>
  <c r="G31" i="88"/>
  <c r="F31" i="88"/>
  <c r="R30" i="88"/>
  <c r="G30" i="88"/>
  <c r="F30" i="88"/>
  <c r="R29" i="88"/>
  <c r="G29" i="88"/>
  <c r="F29" i="88"/>
  <c r="G28" i="88"/>
  <c r="F28" i="88"/>
  <c r="R27" i="88"/>
  <c r="G27" i="88"/>
  <c r="F27" i="88"/>
  <c r="R26" i="88"/>
  <c r="G26" i="88"/>
  <c r="F26" i="88"/>
  <c r="G25" i="88"/>
  <c r="F25" i="88"/>
  <c r="R24" i="88"/>
  <c r="G24" i="88"/>
  <c r="F24" i="88"/>
  <c r="R23" i="88"/>
  <c r="G23" i="88"/>
  <c r="F23" i="88"/>
  <c r="G22" i="88"/>
  <c r="F22" i="88"/>
  <c r="U21" i="88"/>
  <c r="R21" i="88"/>
  <c r="G21" i="88"/>
  <c r="F21" i="88"/>
  <c r="R20" i="88"/>
  <c r="G20" i="88"/>
  <c r="F20" i="88"/>
  <c r="G19" i="88"/>
  <c r="F19" i="88"/>
  <c r="R18" i="88"/>
  <c r="G18" i="88"/>
  <c r="F18" i="88"/>
  <c r="R17" i="88"/>
  <c r="G17" i="88"/>
  <c r="F17" i="88"/>
  <c r="G16" i="88"/>
  <c r="F16" i="88"/>
  <c r="R15" i="88"/>
  <c r="G15" i="88"/>
  <c r="F15" i="88"/>
  <c r="R14" i="88"/>
  <c r="G14" i="88"/>
  <c r="F14" i="88"/>
  <c r="G13" i="88"/>
  <c r="F13" i="88"/>
  <c r="R12" i="88"/>
  <c r="G12" i="88"/>
  <c r="F12" i="88"/>
  <c r="C12" i="88"/>
  <c r="R11" i="88"/>
  <c r="G11" i="88"/>
  <c r="F11" i="88"/>
  <c r="R10" i="88"/>
  <c r="G10" i="88"/>
  <c r="F10" i="88"/>
  <c r="C10" i="88"/>
  <c r="R9" i="88"/>
  <c r="G9" i="88"/>
  <c r="F9" i="88"/>
  <c r="V8" i="88"/>
  <c r="G8" i="88"/>
  <c r="F8" i="88"/>
  <c r="G7" i="88"/>
  <c r="F7" i="88"/>
  <c r="R6" i="88"/>
  <c r="G6" i="88"/>
  <c r="F6" i="88"/>
  <c r="C6" i="88"/>
  <c r="R3" i="88" s="1"/>
  <c r="R5" i="88"/>
  <c r="G5" i="88"/>
  <c r="F5" i="88"/>
  <c r="C5" i="88"/>
  <c r="W4" i="88"/>
  <c r="R4" i="88"/>
  <c r="M69" i="88"/>
  <c r="U69" i="88" s="1"/>
  <c r="M62" i="88"/>
  <c r="U62" i="88" s="1"/>
  <c r="M58" i="88"/>
  <c r="U58" i="88" s="1"/>
  <c r="M57" i="88"/>
  <c r="U57" i="88" s="1"/>
  <c r="M50" i="88"/>
  <c r="U50" i="88" s="1"/>
  <c r="M46" i="88"/>
  <c r="U46" i="88" s="1"/>
  <c r="M45" i="88"/>
  <c r="M38" i="88"/>
  <c r="U38" i="88" s="1"/>
  <c r="M34" i="88"/>
  <c r="U34" i="88" s="1"/>
  <c r="M33" i="88"/>
  <c r="M26" i="88"/>
  <c r="U26" i="88" s="1"/>
  <c r="M22" i="88"/>
  <c r="U22" i="88" s="1"/>
  <c r="M21" i="88"/>
  <c r="M16" i="88"/>
  <c r="U16" i="88" s="1"/>
  <c r="M14" i="88"/>
  <c r="U14" i="88" s="1"/>
  <c r="M10" i="88"/>
  <c r="U10" i="88" s="1"/>
  <c r="M9" i="88"/>
  <c r="U9" i="88" s="1"/>
  <c r="M4" i="88"/>
  <c r="U4" i="88" s="1"/>
  <c r="M4" i="88" a="1"/>
  <c r="G4" i="88"/>
  <c r="F4" i="88"/>
  <c r="AT3" i="88"/>
  <c r="C3" i="88"/>
  <c r="O3" i="88" s="1"/>
  <c r="P3" i="88" s="1"/>
  <c r="AF3" i="88" s="1"/>
  <c r="AO3" i="88" s="1"/>
  <c r="G98" i="87"/>
  <c r="F98" i="87"/>
  <c r="AX97" i="87"/>
  <c r="G97" i="87"/>
  <c r="F97" i="87"/>
  <c r="AX96" i="87"/>
  <c r="G96" i="87"/>
  <c r="F96" i="87"/>
  <c r="AX95" i="87"/>
  <c r="G95" i="87"/>
  <c r="F95" i="87"/>
  <c r="AX94" i="87"/>
  <c r="G94" i="87"/>
  <c r="F94" i="87"/>
  <c r="AX93" i="87"/>
  <c r="G93" i="87"/>
  <c r="F93" i="87"/>
  <c r="AX92" i="87"/>
  <c r="G92" i="87"/>
  <c r="F92" i="87"/>
  <c r="AX91" i="87"/>
  <c r="G91" i="87"/>
  <c r="F91" i="87"/>
  <c r="AX90" i="87"/>
  <c r="G90" i="87"/>
  <c r="F90" i="87"/>
  <c r="AX89" i="87"/>
  <c r="G89" i="87"/>
  <c r="F89" i="87"/>
  <c r="AX88" i="87"/>
  <c r="G88" i="87"/>
  <c r="F88" i="87"/>
  <c r="AX87" i="87"/>
  <c r="G87" i="87"/>
  <c r="F87" i="87"/>
  <c r="AX86" i="87"/>
  <c r="G86" i="87"/>
  <c r="F86" i="87"/>
  <c r="AX85" i="87"/>
  <c r="G85" i="87"/>
  <c r="F85" i="87"/>
  <c r="AX84" i="87"/>
  <c r="G84" i="87"/>
  <c r="F84" i="87"/>
  <c r="AX83" i="87"/>
  <c r="G83" i="87"/>
  <c r="F83" i="87"/>
  <c r="AX82" i="87"/>
  <c r="G82" i="87"/>
  <c r="F82" i="87"/>
  <c r="AX81" i="87"/>
  <c r="G81" i="87"/>
  <c r="F81" i="87"/>
  <c r="AX80" i="87"/>
  <c r="G80" i="87"/>
  <c r="F80" i="87"/>
  <c r="R79" i="87"/>
  <c r="G79" i="87"/>
  <c r="F79" i="87"/>
  <c r="G78" i="87"/>
  <c r="F78" i="87"/>
  <c r="G77" i="87"/>
  <c r="F77" i="87"/>
  <c r="R76" i="87"/>
  <c r="G76" i="87"/>
  <c r="F76" i="87"/>
  <c r="G75" i="87"/>
  <c r="F75" i="87"/>
  <c r="V74" i="87"/>
  <c r="G74" i="87"/>
  <c r="F74" i="87"/>
  <c r="G73" i="87"/>
  <c r="F73" i="87"/>
  <c r="R72" i="87"/>
  <c r="G72" i="87"/>
  <c r="F72" i="87"/>
  <c r="G71" i="87"/>
  <c r="F71" i="87"/>
  <c r="R70" i="87"/>
  <c r="G70" i="87"/>
  <c r="F70" i="87"/>
  <c r="G69" i="87"/>
  <c r="F69" i="87"/>
  <c r="G68" i="87"/>
  <c r="F68" i="87"/>
  <c r="V67" i="87"/>
  <c r="G67" i="87"/>
  <c r="F67" i="87"/>
  <c r="G66" i="87"/>
  <c r="F66" i="87"/>
  <c r="V65" i="87"/>
  <c r="G65" i="87"/>
  <c r="F65" i="87"/>
  <c r="G64" i="87"/>
  <c r="F64" i="87"/>
  <c r="R63" i="87"/>
  <c r="G63" i="87"/>
  <c r="F63" i="87"/>
  <c r="G62" i="87"/>
  <c r="F62" i="87"/>
  <c r="R61" i="87"/>
  <c r="G61" i="87"/>
  <c r="F61" i="87"/>
  <c r="G60" i="87"/>
  <c r="F60" i="87"/>
  <c r="G59" i="87"/>
  <c r="F59" i="87"/>
  <c r="V58" i="87"/>
  <c r="G58" i="87"/>
  <c r="F58" i="87"/>
  <c r="G57" i="87"/>
  <c r="F57" i="87"/>
  <c r="R56" i="87"/>
  <c r="G56" i="87"/>
  <c r="F56" i="87"/>
  <c r="G55" i="87"/>
  <c r="F55" i="87"/>
  <c r="G54" i="87"/>
  <c r="F54" i="87"/>
  <c r="V53" i="87"/>
  <c r="G53" i="87"/>
  <c r="F53" i="87"/>
  <c r="R52" i="87"/>
  <c r="G52" i="87"/>
  <c r="F52" i="87"/>
  <c r="R51" i="87"/>
  <c r="G51" i="87"/>
  <c r="F51" i="87"/>
  <c r="G50" i="87"/>
  <c r="F50" i="87"/>
  <c r="V49" i="87"/>
  <c r="G49" i="87"/>
  <c r="F49" i="87"/>
  <c r="G48" i="87"/>
  <c r="F48" i="87"/>
  <c r="R47" i="87"/>
  <c r="G47" i="87"/>
  <c r="F47" i="87"/>
  <c r="G46" i="87"/>
  <c r="F46" i="87"/>
  <c r="V45" i="87"/>
  <c r="U45" i="87"/>
  <c r="G45" i="87"/>
  <c r="F45" i="87"/>
  <c r="R44" i="87"/>
  <c r="G44" i="87"/>
  <c r="F44" i="87"/>
  <c r="G43" i="87"/>
  <c r="F43" i="87"/>
  <c r="V42" i="87"/>
  <c r="G42" i="87"/>
  <c r="F42" i="87"/>
  <c r="R41" i="87"/>
  <c r="G41" i="87"/>
  <c r="F41" i="87"/>
  <c r="G40" i="87"/>
  <c r="F40" i="87"/>
  <c r="V39" i="87"/>
  <c r="R39" i="87"/>
  <c r="G39" i="87"/>
  <c r="F39" i="87"/>
  <c r="R38" i="87"/>
  <c r="G38" i="87"/>
  <c r="F38" i="87"/>
  <c r="G37" i="87"/>
  <c r="F37" i="87"/>
  <c r="V36" i="87"/>
  <c r="R36" i="87"/>
  <c r="G36" i="87"/>
  <c r="F36" i="87"/>
  <c r="R35" i="87"/>
  <c r="G35" i="87"/>
  <c r="F35" i="87"/>
  <c r="G34" i="87"/>
  <c r="F34" i="87"/>
  <c r="V33" i="87"/>
  <c r="R33" i="87"/>
  <c r="G33" i="87"/>
  <c r="F33" i="87"/>
  <c r="R32" i="87"/>
  <c r="G32" i="87"/>
  <c r="F32" i="87"/>
  <c r="G31" i="87"/>
  <c r="F31" i="87"/>
  <c r="V30" i="87"/>
  <c r="R30" i="87"/>
  <c r="G30" i="87"/>
  <c r="F30" i="87"/>
  <c r="R29" i="87"/>
  <c r="G29" i="87"/>
  <c r="F29" i="87"/>
  <c r="G28" i="87"/>
  <c r="F28" i="87"/>
  <c r="V27" i="87"/>
  <c r="R27" i="87"/>
  <c r="G27" i="87"/>
  <c r="F27" i="87"/>
  <c r="R26" i="87"/>
  <c r="G26" i="87"/>
  <c r="F26" i="87"/>
  <c r="G25" i="87"/>
  <c r="F25" i="87"/>
  <c r="V24" i="87"/>
  <c r="R24" i="87"/>
  <c r="G24" i="87"/>
  <c r="F24" i="87"/>
  <c r="R23" i="87"/>
  <c r="G23" i="87"/>
  <c r="F23" i="87"/>
  <c r="G22" i="87"/>
  <c r="F22" i="87"/>
  <c r="V21" i="87"/>
  <c r="R21" i="87"/>
  <c r="G21" i="87"/>
  <c r="F21" i="87"/>
  <c r="R20" i="87"/>
  <c r="G20" i="87"/>
  <c r="F20" i="87"/>
  <c r="G19" i="87"/>
  <c r="F19" i="87"/>
  <c r="V18" i="87"/>
  <c r="R18" i="87"/>
  <c r="G18" i="87"/>
  <c r="F18" i="87"/>
  <c r="R17" i="87"/>
  <c r="G17" i="87"/>
  <c r="F17" i="87"/>
  <c r="G16" i="87"/>
  <c r="F16" i="87"/>
  <c r="V15" i="87"/>
  <c r="R15" i="87"/>
  <c r="G15" i="87"/>
  <c r="F15" i="87"/>
  <c r="R14" i="87"/>
  <c r="G14" i="87"/>
  <c r="F14" i="87"/>
  <c r="G13" i="87"/>
  <c r="F13" i="87"/>
  <c r="V12" i="87"/>
  <c r="R12" i="87"/>
  <c r="G12" i="87"/>
  <c r="F12" i="87"/>
  <c r="C12" i="87"/>
  <c r="R11" i="87"/>
  <c r="G11" i="87"/>
  <c r="F11" i="87"/>
  <c r="R10" i="87"/>
  <c r="G10" i="87"/>
  <c r="F10" i="87"/>
  <c r="C10" i="87"/>
  <c r="V71" i="87" s="1"/>
  <c r="V9" i="87"/>
  <c r="R9" i="87"/>
  <c r="G9" i="87"/>
  <c r="F9" i="87"/>
  <c r="G8" i="87"/>
  <c r="F8" i="87"/>
  <c r="G7" i="87"/>
  <c r="F7" i="87"/>
  <c r="V6" i="87"/>
  <c r="R6" i="87"/>
  <c r="G6" i="87"/>
  <c r="F6" i="87"/>
  <c r="C6" i="87"/>
  <c r="R73" i="87" s="1"/>
  <c r="R5" i="87"/>
  <c r="G5" i="87"/>
  <c r="F5" i="87"/>
  <c r="C5" i="87"/>
  <c r="W4" i="87"/>
  <c r="R4" i="87"/>
  <c r="M68" i="87"/>
  <c r="U68" i="87" s="1"/>
  <c r="M63" i="87"/>
  <c r="U63" i="87" s="1"/>
  <c r="M62" i="87"/>
  <c r="U62" i="87" s="1"/>
  <c r="M50" i="87"/>
  <c r="U50" i="87" s="1"/>
  <c r="M45" i="87"/>
  <c r="M44" i="87"/>
  <c r="U44" i="87" s="1"/>
  <c r="M32" i="87"/>
  <c r="U32" i="87" s="1"/>
  <c r="M27" i="87"/>
  <c r="U27" i="87" s="1"/>
  <c r="M26" i="87"/>
  <c r="U26" i="87" s="1"/>
  <c r="M14" i="87"/>
  <c r="U14" i="87" s="1"/>
  <c r="M9" i="87"/>
  <c r="U9" i="87" s="1"/>
  <c r="M8" i="87"/>
  <c r="U8" i="87" s="1"/>
  <c r="M4" i="87" a="1"/>
  <c r="M74" i="87" s="1"/>
  <c r="U74" i="87" s="1"/>
  <c r="G4" i="87"/>
  <c r="F4" i="87"/>
  <c r="AT3" i="87"/>
  <c r="R3" i="87"/>
  <c r="C3" i="87"/>
  <c r="O3" i="87" s="1"/>
  <c r="G98" i="86"/>
  <c r="F98" i="86"/>
  <c r="AX97" i="86"/>
  <c r="G97" i="86"/>
  <c r="F97" i="86"/>
  <c r="AX96" i="86"/>
  <c r="G96" i="86"/>
  <c r="F96" i="86"/>
  <c r="AX95" i="86"/>
  <c r="G95" i="86"/>
  <c r="F95" i="86"/>
  <c r="AX94" i="86"/>
  <c r="G94" i="86"/>
  <c r="F94" i="86"/>
  <c r="AX93" i="86"/>
  <c r="G93" i="86"/>
  <c r="F93" i="86"/>
  <c r="AX92" i="86"/>
  <c r="G92" i="86"/>
  <c r="F92" i="86"/>
  <c r="AX91" i="86"/>
  <c r="G91" i="86"/>
  <c r="F91" i="86"/>
  <c r="AX90" i="86"/>
  <c r="G90" i="86"/>
  <c r="F90" i="86"/>
  <c r="R89" i="86"/>
  <c r="G89" i="86"/>
  <c r="F89" i="86"/>
  <c r="G88" i="86"/>
  <c r="F88" i="86"/>
  <c r="U87" i="86"/>
  <c r="R87" i="86"/>
  <c r="G87" i="86"/>
  <c r="F87" i="86"/>
  <c r="R86" i="86"/>
  <c r="G86" i="86"/>
  <c r="F86" i="86"/>
  <c r="G85" i="86"/>
  <c r="F85" i="86"/>
  <c r="V84" i="86"/>
  <c r="R84" i="86"/>
  <c r="G84" i="86"/>
  <c r="F84" i="86"/>
  <c r="R83" i="86"/>
  <c r="G83" i="86"/>
  <c r="F83" i="86"/>
  <c r="G82" i="86"/>
  <c r="F82" i="86"/>
  <c r="R81" i="86"/>
  <c r="G81" i="86"/>
  <c r="F81" i="86"/>
  <c r="R80" i="86"/>
  <c r="G80" i="86"/>
  <c r="F80" i="86"/>
  <c r="G79" i="86"/>
  <c r="F79" i="86"/>
  <c r="V78" i="86"/>
  <c r="R78" i="86"/>
  <c r="G78" i="86"/>
  <c r="F78" i="86"/>
  <c r="R77" i="86"/>
  <c r="G77" i="86"/>
  <c r="F77" i="86"/>
  <c r="G76" i="86"/>
  <c r="F76" i="86"/>
  <c r="R75" i="86"/>
  <c r="G75" i="86"/>
  <c r="F75" i="86"/>
  <c r="R74" i="86"/>
  <c r="G74" i="86"/>
  <c r="F74" i="86"/>
  <c r="G73" i="86"/>
  <c r="F73" i="86"/>
  <c r="V72" i="86"/>
  <c r="R72" i="86"/>
  <c r="G72" i="86"/>
  <c r="F72" i="86"/>
  <c r="R71" i="86"/>
  <c r="G71" i="86"/>
  <c r="F71" i="86"/>
  <c r="G70" i="86"/>
  <c r="F70" i="86"/>
  <c r="R69" i="86"/>
  <c r="G69" i="86"/>
  <c r="F69" i="86"/>
  <c r="R68" i="86"/>
  <c r="G68" i="86"/>
  <c r="F68" i="86"/>
  <c r="G67" i="86"/>
  <c r="F67" i="86"/>
  <c r="V66" i="86"/>
  <c r="R66" i="86"/>
  <c r="G66" i="86"/>
  <c r="F66" i="86"/>
  <c r="R65" i="86"/>
  <c r="G65" i="86"/>
  <c r="F65" i="86"/>
  <c r="G64" i="86"/>
  <c r="F64" i="86"/>
  <c r="R63" i="86"/>
  <c r="G63" i="86"/>
  <c r="F63" i="86"/>
  <c r="R62" i="86"/>
  <c r="G62" i="86"/>
  <c r="F62" i="86"/>
  <c r="G61" i="86"/>
  <c r="F61" i="86"/>
  <c r="V60" i="86"/>
  <c r="R60" i="86"/>
  <c r="G60" i="86"/>
  <c r="F60" i="86"/>
  <c r="R59" i="86"/>
  <c r="G59" i="86"/>
  <c r="F59" i="86"/>
  <c r="G58" i="86"/>
  <c r="F58" i="86"/>
  <c r="R57" i="86"/>
  <c r="G57" i="86"/>
  <c r="F57" i="86"/>
  <c r="R56" i="86"/>
  <c r="G56" i="86"/>
  <c r="F56" i="86"/>
  <c r="G55" i="86"/>
  <c r="F55" i="86"/>
  <c r="V54" i="86"/>
  <c r="R54" i="86"/>
  <c r="G54" i="86"/>
  <c r="F54" i="86"/>
  <c r="R53" i="86"/>
  <c r="G53" i="86"/>
  <c r="F53" i="86"/>
  <c r="G52" i="86"/>
  <c r="F52" i="86"/>
  <c r="V51" i="86"/>
  <c r="R51" i="86"/>
  <c r="G51" i="86"/>
  <c r="F51" i="86"/>
  <c r="R50" i="86"/>
  <c r="G50" i="86"/>
  <c r="F50" i="86"/>
  <c r="G49" i="86"/>
  <c r="F49" i="86"/>
  <c r="V48" i="86"/>
  <c r="R48" i="86"/>
  <c r="G48" i="86"/>
  <c r="F48" i="86"/>
  <c r="R47" i="86"/>
  <c r="G47" i="86"/>
  <c r="F47" i="86"/>
  <c r="U46" i="86"/>
  <c r="G46" i="86"/>
  <c r="F46" i="86"/>
  <c r="V45" i="86"/>
  <c r="R45" i="86"/>
  <c r="G45" i="86"/>
  <c r="F45" i="86"/>
  <c r="R44" i="86"/>
  <c r="G44" i="86"/>
  <c r="F44" i="86"/>
  <c r="U43" i="86"/>
  <c r="G43" i="86"/>
  <c r="F43" i="86"/>
  <c r="V42" i="86"/>
  <c r="R42" i="86"/>
  <c r="G42" i="86"/>
  <c r="F42" i="86"/>
  <c r="R41" i="86"/>
  <c r="G41" i="86"/>
  <c r="F41" i="86"/>
  <c r="G40" i="86"/>
  <c r="F40" i="86"/>
  <c r="V39" i="86"/>
  <c r="R39" i="86"/>
  <c r="G39" i="86"/>
  <c r="F39" i="86"/>
  <c r="R38" i="86"/>
  <c r="G38" i="86"/>
  <c r="F38" i="86"/>
  <c r="U37" i="86"/>
  <c r="G37" i="86"/>
  <c r="F37" i="86"/>
  <c r="V36" i="86"/>
  <c r="U36" i="86"/>
  <c r="R36" i="86"/>
  <c r="G36" i="86"/>
  <c r="F36" i="86"/>
  <c r="R35" i="86"/>
  <c r="G35" i="86"/>
  <c r="F35" i="86"/>
  <c r="G34" i="86"/>
  <c r="F34" i="86"/>
  <c r="V33" i="86"/>
  <c r="R33" i="86"/>
  <c r="G33" i="86"/>
  <c r="F33" i="86"/>
  <c r="R32" i="86"/>
  <c r="G32" i="86"/>
  <c r="F32" i="86"/>
  <c r="G31" i="86"/>
  <c r="F31" i="86"/>
  <c r="V30" i="86"/>
  <c r="R30" i="86"/>
  <c r="G30" i="86"/>
  <c r="F30" i="86"/>
  <c r="R29" i="86"/>
  <c r="G29" i="86"/>
  <c r="F29" i="86"/>
  <c r="U28" i="86"/>
  <c r="G28" i="86"/>
  <c r="F28" i="86"/>
  <c r="V27" i="86"/>
  <c r="R27" i="86"/>
  <c r="G27" i="86"/>
  <c r="F27" i="86"/>
  <c r="R26" i="86"/>
  <c r="G26" i="86"/>
  <c r="F26" i="86"/>
  <c r="U25" i="86"/>
  <c r="G25" i="86"/>
  <c r="F25" i="86"/>
  <c r="V24" i="86"/>
  <c r="R24" i="86"/>
  <c r="G24" i="86"/>
  <c r="F24" i="86"/>
  <c r="R23" i="86"/>
  <c r="G23" i="86"/>
  <c r="F23" i="86"/>
  <c r="U22" i="86"/>
  <c r="G22" i="86"/>
  <c r="F22" i="86"/>
  <c r="V21" i="86"/>
  <c r="R21" i="86"/>
  <c r="G21" i="86"/>
  <c r="F21" i="86"/>
  <c r="R20" i="86"/>
  <c r="G20" i="86"/>
  <c r="F20" i="86"/>
  <c r="U19" i="86"/>
  <c r="G19" i="86"/>
  <c r="F19" i="86"/>
  <c r="V18" i="86"/>
  <c r="U18" i="86"/>
  <c r="R18" i="86"/>
  <c r="G18" i="86"/>
  <c r="F18" i="86"/>
  <c r="R17" i="86"/>
  <c r="G17" i="86"/>
  <c r="F17" i="86"/>
  <c r="U16" i="86"/>
  <c r="G16" i="86"/>
  <c r="F16" i="86"/>
  <c r="V15" i="86"/>
  <c r="R15" i="86"/>
  <c r="G15" i="86"/>
  <c r="F15" i="86"/>
  <c r="R14" i="86"/>
  <c r="G14" i="86"/>
  <c r="F14" i="86"/>
  <c r="U13" i="86"/>
  <c r="G13" i="86"/>
  <c r="F13" i="86"/>
  <c r="V12" i="86"/>
  <c r="R12" i="86"/>
  <c r="G12" i="86"/>
  <c r="F12" i="86"/>
  <c r="C12" i="86"/>
  <c r="U11" i="86"/>
  <c r="R11" i="86"/>
  <c r="G11" i="86"/>
  <c r="F11" i="86"/>
  <c r="R10" i="86"/>
  <c r="G10" i="86"/>
  <c r="F10" i="86"/>
  <c r="C10" i="86"/>
  <c r="V87" i="86" s="1"/>
  <c r="V9" i="86"/>
  <c r="R9" i="86"/>
  <c r="G9" i="86"/>
  <c r="F9" i="86"/>
  <c r="G8" i="86"/>
  <c r="F8" i="86"/>
  <c r="G7" i="86"/>
  <c r="F7" i="86"/>
  <c r="V6" i="86"/>
  <c r="R6" i="86"/>
  <c r="G6" i="86"/>
  <c r="F6" i="86"/>
  <c r="C6" i="86"/>
  <c r="R88" i="86" s="1"/>
  <c r="U5" i="86"/>
  <c r="R5" i="86"/>
  <c r="G5" i="86"/>
  <c r="F5" i="86"/>
  <c r="C5" i="86"/>
  <c r="W4" i="86"/>
  <c r="R4" i="86"/>
  <c r="M89" i="86"/>
  <c r="U89" i="86" s="1"/>
  <c r="M88" i="86"/>
  <c r="U88" i="86" s="1"/>
  <c r="M85" i="86"/>
  <c r="U85" i="86" s="1"/>
  <c r="M84" i="86"/>
  <c r="U84" i="86" s="1"/>
  <c r="M83" i="86"/>
  <c r="U83" i="86" s="1"/>
  <c r="M82" i="86"/>
  <c r="U82" i="86" s="1"/>
  <c r="M79" i="86"/>
  <c r="U79" i="86" s="1"/>
  <c r="M78" i="86"/>
  <c r="U78" i="86" s="1"/>
  <c r="M77" i="86"/>
  <c r="U77" i="86" s="1"/>
  <c r="M76" i="86"/>
  <c r="U76" i="86" s="1"/>
  <c r="M73" i="86"/>
  <c r="U73" i="86" s="1"/>
  <c r="M72" i="86"/>
  <c r="U72" i="86" s="1"/>
  <c r="M71" i="86"/>
  <c r="U71" i="86" s="1"/>
  <c r="M70" i="86"/>
  <c r="U70" i="86" s="1"/>
  <c r="M67" i="86"/>
  <c r="U67" i="86" s="1"/>
  <c r="M66" i="86"/>
  <c r="U66" i="86" s="1"/>
  <c r="M65" i="86"/>
  <c r="U65" i="86" s="1"/>
  <c r="M64" i="86"/>
  <c r="U64" i="86" s="1"/>
  <c r="M61" i="86"/>
  <c r="U61" i="86" s="1"/>
  <c r="M60" i="86"/>
  <c r="U60" i="86" s="1"/>
  <c r="M59" i="86"/>
  <c r="U59" i="86" s="1"/>
  <c r="M58" i="86"/>
  <c r="U58" i="86" s="1"/>
  <c r="M55" i="86"/>
  <c r="U55" i="86" s="1"/>
  <c r="M54" i="86"/>
  <c r="U54" i="86" s="1"/>
  <c r="M53" i="86"/>
  <c r="U53" i="86" s="1"/>
  <c r="M52" i="86"/>
  <c r="U52" i="86" s="1"/>
  <c r="M49" i="86"/>
  <c r="U49" i="86" s="1"/>
  <c r="M48" i="86"/>
  <c r="U48" i="86" s="1"/>
  <c r="M47" i="86"/>
  <c r="U47" i="86" s="1"/>
  <c r="M46" i="86"/>
  <c r="M43" i="86"/>
  <c r="M42" i="86"/>
  <c r="U42" i="86" s="1"/>
  <c r="M41" i="86"/>
  <c r="U41" i="86" s="1"/>
  <c r="M40" i="86"/>
  <c r="U40" i="86" s="1"/>
  <c r="M37" i="86"/>
  <c r="M36" i="86"/>
  <c r="M35" i="86"/>
  <c r="U35" i="86" s="1"/>
  <c r="M34" i="86"/>
  <c r="U34" i="86" s="1"/>
  <c r="M31" i="86"/>
  <c r="U31" i="86" s="1"/>
  <c r="M30" i="86"/>
  <c r="U30" i="86" s="1"/>
  <c r="M29" i="86"/>
  <c r="U29" i="86" s="1"/>
  <c r="M28" i="86"/>
  <c r="M25" i="86"/>
  <c r="M24" i="86"/>
  <c r="U24" i="86" s="1"/>
  <c r="M23" i="86"/>
  <c r="U23" i="86" s="1"/>
  <c r="M22" i="86"/>
  <c r="M19" i="86"/>
  <c r="M18" i="86"/>
  <c r="M17" i="86"/>
  <c r="U17" i="86" s="1"/>
  <c r="M16" i="86"/>
  <c r="M13" i="86"/>
  <c r="M12" i="86"/>
  <c r="U12" i="86" s="1"/>
  <c r="M11" i="86"/>
  <c r="M10" i="86"/>
  <c r="U10" i="86" s="1"/>
  <c r="M7" i="86"/>
  <c r="U7" i="86" s="1"/>
  <c r="M6" i="86"/>
  <c r="U6" i="86" s="1"/>
  <c r="M5" i="86"/>
  <c r="M4" i="86"/>
  <c r="U4" i="86" s="1"/>
  <c r="M4" i="86" a="1"/>
  <c r="M87" i="86" s="1"/>
  <c r="G4" i="86"/>
  <c r="F4" i="86"/>
  <c r="AT3" i="86"/>
  <c r="R3" i="86"/>
  <c r="AH3" i="86" s="1"/>
  <c r="AQ3" i="86" s="1"/>
  <c r="C3" i="86"/>
  <c r="O3" i="86" s="1"/>
  <c r="S98" i="85"/>
  <c r="R98" i="85"/>
  <c r="G98" i="85"/>
  <c r="F98" i="85"/>
  <c r="V97" i="85"/>
  <c r="R97" i="85"/>
  <c r="G97" i="85"/>
  <c r="F97" i="85"/>
  <c r="V96" i="85"/>
  <c r="R96" i="85"/>
  <c r="G96" i="85"/>
  <c r="F96" i="85"/>
  <c r="R95" i="85"/>
  <c r="G95" i="85"/>
  <c r="F95" i="85"/>
  <c r="R94" i="85"/>
  <c r="G94" i="85"/>
  <c r="F94" i="85"/>
  <c r="R93" i="85"/>
  <c r="G93" i="85"/>
  <c r="F93" i="85"/>
  <c r="R92" i="85"/>
  <c r="G92" i="85"/>
  <c r="F92" i="85"/>
  <c r="R91" i="85"/>
  <c r="G91" i="85"/>
  <c r="F91" i="85"/>
  <c r="R90" i="85"/>
  <c r="G90" i="85"/>
  <c r="F90" i="85"/>
  <c r="R89" i="85"/>
  <c r="G89" i="85"/>
  <c r="F89" i="85"/>
  <c r="R88" i="85"/>
  <c r="G88" i="85"/>
  <c r="F88" i="85"/>
  <c r="R87" i="85"/>
  <c r="G87" i="85"/>
  <c r="F87" i="85"/>
  <c r="R86" i="85"/>
  <c r="G86" i="85"/>
  <c r="F86" i="85"/>
  <c r="R85" i="85"/>
  <c r="G85" i="85"/>
  <c r="F85" i="85"/>
  <c r="R84" i="85"/>
  <c r="G84" i="85"/>
  <c r="F84" i="85"/>
  <c r="R83" i="85"/>
  <c r="G83" i="85"/>
  <c r="F83" i="85"/>
  <c r="R82" i="85"/>
  <c r="G82" i="85"/>
  <c r="F82" i="85"/>
  <c r="R81" i="85"/>
  <c r="G81" i="85"/>
  <c r="F81" i="85"/>
  <c r="R80" i="85"/>
  <c r="G80" i="85"/>
  <c r="F80" i="85"/>
  <c r="V79" i="85"/>
  <c r="R79" i="85"/>
  <c r="G79" i="85"/>
  <c r="F79" i="85"/>
  <c r="R78" i="85"/>
  <c r="G78" i="85"/>
  <c r="F78" i="85"/>
  <c r="R77" i="85"/>
  <c r="G77" i="85"/>
  <c r="F77" i="85"/>
  <c r="V76" i="85"/>
  <c r="R76" i="85"/>
  <c r="G76" i="85"/>
  <c r="F76" i="85"/>
  <c r="R75" i="85"/>
  <c r="G75" i="85"/>
  <c r="F75" i="85"/>
  <c r="R74" i="85"/>
  <c r="G74" i="85"/>
  <c r="F74" i="85"/>
  <c r="V73" i="85"/>
  <c r="R73" i="85"/>
  <c r="G73" i="85"/>
  <c r="F73" i="85"/>
  <c r="R72" i="85"/>
  <c r="G72" i="85"/>
  <c r="F72" i="85"/>
  <c r="R71" i="85"/>
  <c r="G71" i="85"/>
  <c r="F71" i="85"/>
  <c r="R70" i="85"/>
  <c r="G70" i="85"/>
  <c r="F70" i="85"/>
  <c r="R69" i="85"/>
  <c r="G69" i="85"/>
  <c r="F69" i="85"/>
  <c r="R68" i="85"/>
  <c r="G68" i="85"/>
  <c r="F68" i="85"/>
  <c r="R67" i="85"/>
  <c r="G67" i="85"/>
  <c r="F67" i="85"/>
  <c r="R66" i="85"/>
  <c r="G66" i="85"/>
  <c r="F66" i="85"/>
  <c r="R65" i="85"/>
  <c r="G65" i="85"/>
  <c r="F65" i="85"/>
  <c r="R64" i="85"/>
  <c r="G64" i="85"/>
  <c r="F64" i="85"/>
  <c r="R63" i="85"/>
  <c r="G63" i="85"/>
  <c r="F63" i="85"/>
  <c r="R62" i="85"/>
  <c r="G62" i="85"/>
  <c r="F62" i="85"/>
  <c r="V61" i="85"/>
  <c r="R61" i="85"/>
  <c r="G61" i="85"/>
  <c r="F61" i="85"/>
  <c r="R60" i="85"/>
  <c r="G60" i="85"/>
  <c r="F60" i="85"/>
  <c r="R59" i="85"/>
  <c r="G59" i="85"/>
  <c r="F59" i="85"/>
  <c r="V58" i="85"/>
  <c r="R58" i="85"/>
  <c r="G58" i="85"/>
  <c r="F58" i="85"/>
  <c r="R57" i="85"/>
  <c r="G57" i="85"/>
  <c r="F57" i="85"/>
  <c r="R56" i="85"/>
  <c r="G56" i="85"/>
  <c r="F56" i="85"/>
  <c r="V55" i="85"/>
  <c r="R55" i="85"/>
  <c r="G55" i="85"/>
  <c r="F55" i="85"/>
  <c r="R54" i="85"/>
  <c r="G54" i="85"/>
  <c r="F54" i="85"/>
  <c r="R53" i="85"/>
  <c r="G53" i="85"/>
  <c r="F53" i="85"/>
  <c r="R52" i="85"/>
  <c r="G52" i="85"/>
  <c r="F52" i="85"/>
  <c r="V51" i="85"/>
  <c r="R51" i="85"/>
  <c r="G51" i="85"/>
  <c r="F51" i="85"/>
  <c r="R50" i="85"/>
  <c r="G50" i="85"/>
  <c r="F50" i="85"/>
  <c r="R49" i="85"/>
  <c r="G49" i="85"/>
  <c r="F49" i="85"/>
  <c r="R48" i="85"/>
  <c r="G48" i="85"/>
  <c r="F48" i="85"/>
  <c r="R47" i="85"/>
  <c r="G47" i="85"/>
  <c r="F47" i="85"/>
  <c r="R46" i="85"/>
  <c r="G46" i="85"/>
  <c r="F46" i="85"/>
  <c r="R45" i="85"/>
  <c r="G45" i="85"/>
  <c r="F45" i="85"/>
  <c r="R44" i="85"/>
  <c r="G44" i="85"/>
  <c r="F44" i="85"/>
  <c r="V43" i="85"/>
  <c r="R43" i="85"/>
  <c r="G43" i="85"/>
  <c r="F43" i="85"/>
  <c r="V42" i="85"/>
  <c r="R42" i="85"/>
  <c r="G42" i="85"/>
  <c r="F42" i="85"/>
  <c r="R41" i="85"/>
  <c r="G41" i="85"/>
  <c r="F41" i="85"/>
  <c r="V40" i="85"/>
  <c r="R40" i="85"/>
  <c r="G40" i="85"/>
  <c r="F40" i="85"/>
  <c r="V39" i="85"/>
  <c r="R39" i="85"/>
  <c r="G39" i="85"/>
  <c r="F39" i="85"/>
  <c r="R38" i="85"/>
  <c r="G38" i="85"/>
  <c r="F38" i="85"/>
  <c r="V37" i="85"/>
  <c r="U37" i="85"/>
  <c r="R37" i="85"/>
  <c r="G37" i="85"/>
  <c r="F37" i="85"/>
  <c r="V36" i="85"/>
  <c r="R36" i="85"/>
  <c r="G36" i="85"/>
  <c r="F36" i="85"/>
  <c r="R35" i="85"/>
  <c r="G35" i="85"/>
  <c r="F35" i="85"/>
  <c r="R34" i="85"/>
  <c r="G34" i="85"/>
  <c r="F34" i="85"/>
  <c r="R33" i="85"/>
  <c r="G33" i="85"/>
  <c r="F33" i="85"/>
  <c r="R32" i="85"/>
  <c r="G32" i="85"/>
  <c r="F32" i="85"/>
  <c r="V31" i="85"/>
  <c r="R31" i="85"/>
  <c r="G31" i="85"/>
  <c r="F31" i="85"/>
  <c r="V30" i="85"/>
  <c r="R30" i="85"/>
  <c r="G30" i="85"/>
  <c r="F30" i="85"/>
  <c r="R29" i="85"/>
  <c r="G29" i="85"/>
  <c r="F29" i="85"/>
  <c r="V28" i="85"/>
  <c r="R28" i="85"/>
  <c r="G28" i="85"/>
  <c r="F28" i="85"/>
  <c r="V27" i="85"/>
  <c r="R27" i="85"/>
  <c r="G27" i="85"/>
  <c r="F27" i="85"/>
  <c r="R26" i="85"/>
  <c r="G26" i="85"/>
  <c r="F26" i="85"/>
  <c r="V25" i="85"/>
  <c r="U25" i="85"/>
  <c r="R25" i="85"/>
  <c r="G25" i="85"/>
  <c r="F25" i="85"/>
  <c r="V24" i="85"/>
  <c r="R24" i="85"/>
  <c r="G24" i="85"/>
  <c r="F24" i="85"/>
  <c r="R23" i="85"/>
  <c r="G23" i="85"/>
  <c r="F23" i="85"/>
  <c r="V22" i="85"/>
  <c r="R22" i="85"/>
  <c r="G22" i="85"/>
  <c r="F22" i="85"/>
  <c r="V21" i="85"/>
  <c r="R21" i="85"/>
  <c r="G21" i="85"/>
  <c r="F21" i="85"/>
  <c r="R20" i="85"/>
  <c r="G20" i="85"/>
  <c r="F20" i="85"/>
  <c r="V19" i="85"/>
  <c r="R19" i="85"/>
  <c r="G19" i="85"/>
  <c r="F19" i="85"/>
  <c r="V18" i="85"/>
  <c r="R18" i="85"/>
  <c r="G18" i="85"/>
  <c r="F18" i="85"/>
  <c r="V17" i="85"/>
  <c r="U17" i="85"/>
  <c r="R17" i="85"/>
  <c r="G17" i="85"/>
  <c r="F17" i="85"/>
  <c r="V16" i="85"/>
  <c r="R16" i="85"/>
  <c r="G16" i="85"/>
  <c r="F16" i="85"/>
  <c r="V15" i="85"/>
  <c r="R15" i="85"/>
  <c r="G15" i="85"/>
  <c r="F15" i="85"/>
  <c r="V14" i="85"/>
  <c r="R14" i="85"/>
  <c r="G14" i="85"/>
  <c r="F14" i="85"/>
  <c r="V13" i="85"/>
  <c r="R13" i="85"/>
  <c r="G13" i="85"/>
  <c r="F13" i="85"/>
  <c r="V12" i="85"/>
  <c r="R12" i="85"/>
  <c r="G12" i="85"/>
  <c r="F12" i="85"/>
  <c r="C12" i="85"/>
  <c r="C3" i="85" s="1"/>
  <c r="O3" i="85" s="1"/>
  <c r="V11" i="85"/>
  <c r="R11" i="85"/>
  <c r="G11" i="85"/>
  <c r="F11" i="85"/>
  <c r="V10" i="85"/>
  <c r="R10" i="85"/>
  <c r="G10" i="85"/>
  <c r="F10" i="85"/>
  <c r="C10" i="85"/>
  <c r="V94" i="85" s="1"/>
  <c r="V9" i="85"/>
  <c r="R9" i="85"/>
  <c r="G9" i="85"/>
  <c r="F9" i="85"/>
  <c r="V8" i="85"/>
  <c r="R8" i="85"/>
  <c r="G8" i="85"/>
  <c r="F8" i="85"/>
  <c r="V7" i="85"/>
  <c r="R7" i="85"/>
  <c r="G7" i="85"/>
  <c r="F7" i="85"/>
  <c r="V6" i="85"/>
  <c r="R6" i="85"/>
  <c r="G6" i="85"/>
  <c r="F6" i="85"/>
  <c r="V5" i="85"/>
  <c r="R5" i="85"/>
  <c r="G5" i="85"/>
  <c r="F5" i="85"/>
  <c r="C5" i="85"/>
  <c r="W4" i="85"/>
  <c r="Y4" i="85" s="1"/>
  <c r="V4" i="85"/>
  <c r="R4" i="85"/>
  <c r="M97" i="85"/>
  <c r="U97" i="85" s="1"/>
  <c r="M95" i="85"/>
  <c r="U95" i="85" s="1"/>
  <c r="M94" i="85"/>
  <c r="U94" i="85" s="1"/>
  <c r="M91" i="85"/>
  <c r="U91" i="85" s="1"/>
  <c r="M89" i="85"/>
  <c r="U89" i="85" s="1"/>
  <c r="M88" i="85"/>
  <c r="U88" i="85" s="1"/>
  <c r="M85" i="85"/>
  <c r="U85" i="85" s="1"/>
  <c r="M83" i="85"/>
  <c r="U83" i="85" s="1"/>
  <c r="M82" i="85"/>
  <c r="U82" i="85" s="1"/>
  <c r="M79" i="85"/>
  <c r="U79" i="85" s="1"/>
  <c r="M77" i="85"/>
  <c r="U77" i="85" s="1"/>
  <c r="M76" i="85"/>
  <c r="U76" i="85" s="1"/>
  <c r="M73" i="85"/>
  <c r="U73" i="85" s="1"/>
  <c r="M71" i="85"/>
  <c r="U71" i="85" s="1"/>
  <c r="M70" i="85"/>
  <c r="U70" i="85" s="1"/>
  <c r="M67" i="85"/>
  <c r="U67" i="85" s="1"/>
  <c r="M65" i="85"/>
  <c r="U65" i="85" s="1"/>
  <c r="M64" i="85"/>
  <c r="U64" i="85" s="1"/>
  <c r="M61" i="85"/>
  <c r="U61" i="85" s="1"/>
  <c r="M59" i="85"/>
  <c r="U59" i="85" s="1"/>
  <c r="M58" i="85"/>
  <c r="U58" i="85" s="1"/>
  <c r="M55" i="85"/>
  <c r="U55" i="85" s="1"/>
  <c r="M53" i="85"/>
  <c r="U53" i="85" s="1"/>
  <c r="M52" i="85"/>
  <c r="U52" i="85" s="1"/>
  <c r="M49" i="85"/>
  <c r="U49" i="85" s="1"/>
  <c r="M47" i="85"/>
  <c r="U47" i="85" s="1"/>
  <c r="M46" i="85"/>
  <c r="U46" i="85" s="1"/>
  <c r="M43" i="85"/>
  <c r="U43" i="85" s="1"/>
  <c r="M41" i="85"/>
  <c r="U41" i="85" s="1"/>
  <c r="M40" i="85"/>
  <c r="U40" i="85" s="1"/>
  <c r="M37" i="85"/>
  <c r="M35" i="85"/>
  <c r="U35" i="85" s="1"/>
  <c r="M34" i="85"/>
  <c r="U34" i="85" s="1"/>
  <c r="M31" i="85"/>
  <c r="U31" i="85" s="1"/>
  <c r="M29" i="85"/>
  <c r="U29" i="85" s="1"/>
  <c r="M28" i="85"/>
  <c r="U28" i="85" s="1"/>
  <c r="M25" i="85"/>
  <c r="M23" i="85"/>
  <c r="U23" i="85" s="1"/>
  <c r="M22" i="85"/>
  <c r="U22" i="85" s="1"/>
  <c r="M19" i="85"/>
  <c r="U19" i="85" s="1"/>
  <c r="M17" i="85"/>
  <c r="M16" i="85"/>
  <c r="U16" i="85" s="1"/>
  <c r="M13" i="85"/>
  <c r="U13" i="85" s="1"/>
  <c r="M11" i="85"/>
  <c r="U11" i="85" s="1"/>
  <c r="M10" i="85"/>
  <c r="U10" i="85" s="1"/>
  <c r="M7" i="85"/>
  <c r="U7" i="85" s="1"/>
  <c r="M5" i="85"/>
  <c r="U5" i="85" s="1"/>
  <c r="M4" i="85"/>
  <c r="U4" i="85" s="1"/>
  <c r="X4" i="85" s="1"/>
  <c r="M4" i="85" a="1"/>
  <c r="M98" i="85" s="1"/>
  <c r="U98" i="85" s="1"/>
  <c r="G4" i="85"/>
  <c r="F4" i="85"/>
  <c r="AT3" i="85"/>
  <c r="R3" i="85"/>
  <c r="G98" i="84"/>
  <c r="F98" i="84"/>
  <c r="AX97" i="84"/>
  <c r="G97" i="84"/>
  <c r="F97" i="84"/>
  <c r="AX96" i="84"/>
  <c r="G96" i="84"/>
  <c r="F96" i="84"/>
  <c r="AX95" i="84"/>
  <c r="G95" i="84"/>
  <c r="F95" i="84"/>
  <c r="AX94" i="84"/>
  <c r="G94" i="84"/>
  <c r="F94" i="84"/>
  <c r="AX93" i="84"/>
  <c r="G93" i="84"/>
  <c r="F93" i="84"/>
  <c r="AX92" i="84"/>
  <c r="G92" i="84"/>
  <c r="F92" i="84"/>
  <c r="AX91" i="84"/>
  <c r="G91" i="84"/>
  <c r="F91" i="84"/>
  <c r="AX90" i="84"/>
  <c r="G90" i="84"/>
  <c r="F90" i="84"/>
  <c r="AX89" i="84"/>
  <c r="G89" i="84"/>
  <c r="F89" i="84"/>
  <c r="AX88" i="84"/>
  <c r="G88" i="84"/>
  <c r="F88" i="84"/>
  <c r="AX87" i="84"/>
  <c r="G87" i="84"/>
  <c r="F87" i="84"/>
  <c r="AX86" i="84"/>
  <c r="G86" i="84"/>
  <c r="F86" i="84"/>
  <c r="AX85" i="84"/>
  <c r="G85" i="84"/>
  <c r="F85" i="84"/>
  <c r="AX84" i="84"/>
  <c r="G84" i="84"/>
  <c r="F84" i="84"/>
  <c r="AX83" i="84"/>
  <c r="G83" i="84"/>
  <c r="F83" i="84"/>
  <c r="AX82" i="84"/>
  <c r="G82" i="84"/>
  <c r="F82" i="84"/>
  <c r="AX81" i="84"/>
  <c r="G81" i="84"/>
  <c r="F81" i="84"/>
  <c r="AX80" i="84"/>
  <c r="G80" i="84"/>
  <c r="F80" i="84"/>
  <c r="AX79" i="84"/>
  <c r="G79" i="84"/>
  <c r="F79" i="84"/>
  <c r="AX78" i="84"/>
  <c r="G78" i="84"/>
  <c r="F78" i="84"/>
  <c r="AX77" i="84"/>
  <c r="G77" i="84"/>
  <c r="F77" i="84"/>
  <c r="AX76" i="84"/>
  <c r="G76" i="84"/>
  <c r="F76" i="84"/>
  <c r="AX75" i="84"/>
  <c r="G75" i="84"/>
  <c r="F75" i="84"/>
  <c r="AX74" i="84"/>
  <c r="G74" i="84"/>
  <c r="F74" i="84"/>
  <c r="AX73" i="84"/>
  <c r="G73" i="84"/>
  <c r="F73" i="84"/>
  <c r="AX72" i="84"/>
  <c r="G72" i="84"/>
  <c r="F72" i="84"/>
  <c r="AX71" i="84"/>
  <c r="G71" i="84"/>
  <c r="F71" i="84"/>
  <c r="AX70" i="84"/>
  <c r="G70" i="84"/>
  <c r="F70" i="84"/>
  <c r="V69" i="84"/>
  <c r="G69" i="84"/>
  <c r="F69" i="84"/>
  <c r="V68" i="84"/>
  <c r="R68" i="84"/>
  <c r="G68" i="84"/>
  <c r="F68" i="84"/>
  <c r="V67" i="84"/>
  <c r="G67" i="84"/>
  <c r="F67" i="84"/>
  <c r="V66" i="84"/>
  <c r="G66" i="84"/>
  <c r="F66" i="84"/>
  <c r="V65" i="84"/>
  <c r="R65" i="84"/>
  <c r="G65" i="84"/>
  <c r="F65" i="84"/>
  <c r="V64" i="84"/>
  <c r="G64" i="84"/>
  <c r="F64" i="84"/>
  <c r="V63" i="84"/>
  <c r="G63" i="84"/>
  <c r="F63" i="84"/>
  <c r="V62" i="84"/>
  <c r="R62" i="84"/>
  <c r="G62" i="84"/>
  <c r="F62" i="84"/>
  <c r="V61" i="84"/>
  <c r="G61" i="84"/>
  <c r="F61" i="84"/>
  <c r="V60" i="84"/>
  <c r="G60" i="84"/>
  <c r="F60" i="84"/>
  <c r="V59" i="84"/>
  <c r="R59" i="84"/>
  <c r="G59" i="84"/>
  <c r="F59" i="84"/>
  <c r="V58" i="84"/>
  <c r="G58" i="84"/>
  <c r="F58" i="84"/>
  <c r="V57" i="84"/>
  <c r="G57" i="84"/>
  <c r="F57" i="84"/>
  <c r="V56" i="84"/>
  <c r="R56" i="84"/>
  <c r="G56" i="84"/>
  <c r="F56" i="84"/>
  <c r="V55" i="84"/>
  <c r="G55" i="84"/>
  <c r="F55" i="84"/>
  <c r="V54" i="84"/>
  <c r="G54" i="84"/>
  <c r="F54" i="84"/>
  <c r="V53" i="84"/>
  <c r="R53" i="84"/>
  <c r="G53" i="84"/>
  <c r="F53" i="84"/>
  <c r="V52" i="84"/>
  <c r="G52" i="84"/>
  <c r="F52" i="84"/>
  <c r="V51" i="84"/>
  <c r="G51" i="84"/>
  <c r="F51" i="84"/>
  <c r="V50" i="84"/>
  <c r="R50" i="84"/>
  <c r="G50" i="84"/>
  <c r="F50" i="84"/>
  <c r="V49" i="84"/>
  <c r="G49" i="84"/>
  <c r="F49" i="84"/>
  <c r="V48" i="84"/>
  <c r="G48" i="84"/>
  <c r="F48" i="84"/>
  <c r="V47" i="84"/>
  <c r="R47" i="84"/>
  <c r="G47" i="84"/>
  <c r="F47" i="84"/>
  <c r="V46" i="84"/>
  <c r="G46" i="84"/>
  <c r="F46" i="84"/>
  <c r="V45" i="84"/>
  <c r="G45" i="84"/>
  <c r="F45" i="84"/>
  <c r="V44" i="84"/>
  <c r="R44" i="84"/>
  <c r="G44" i="84"/>
  <c r="F44" i="84"/>
  <c r="V43" i="84"/>
  <c r="G43" i="84"/>
  <c r="F43" i="84"/>
  <c r="V42" i="84"/>
  <c r="G42" i="84"/>
  <c r="F42" i="84"/>
  <c r="V41" i="84"/>
  <c r="R41" i="84"/>
  <c r="G41" i="84"/>
  <c r="F41" i="84"/>
  <c r="V40" i="84"/>
  <c r="G40" i="84"/>
  <c r="F40" i="84"/>
  <c r="V39" i="84"/>
  <c r="G39" i="84"/>
  <c r="F39" i="84"/>
  <c r="V38" i="84"/>
  <c r="R38" i="84"/>
  <c r="G38" i="84"/>
  <c r="F38" i="84"/>
  <c r="V37" i="84"/>
  <c r="G37" i="84"/>
  <c r="F37" i="84"/>
  <c r="V36" i="84"/>
  <c r="G36" i="84"/>
  <c r="F36" i="84"/>
  <c r="V35" i="84"/>
  <c r="R35" i="84"/>
  <c r="G35" i="84"/>
  <c r="F35" i="84"/>
  <c r="V34" i="84"/>
  <c r="G34" i="84"/>
  <c r="F34" i="84"/>
  <c r="V33" i="84"/>
  <c r="G33" i="84"/>
  <c r="F33" i="84"/>
  <c r="V32" i="84"/>
  <c r="R32" i="84"/>
  <c r="G32" i="84"/>
  <c r="F32" i="84"/>
  <c r="V31" i="84"/>
  <c r="G31" i="84"/>
  <c r="F31" i="84"/>
  <c r="V30" i="84"/>
  <c r="G30" i="84"/>
  <c r="F30" i="84"/>
  <c r="V29" i="84"/>
  <c r="R29" i="84"/>
  <c r="G29" i="84"/>
  <c r="F29" i="84"/>
  <c r="V28" i="84"/>
  <c r="G28" i="84"/>
  <c r="F28" i="84"/>
  <c r="V27" i="84"/>
  <c r="G27" i="84"/>
  <c r="F27" i="84"/>
  <c r="V26" i="84"/>
  <c r="R26" i="84"/>
  <c r="G26" i="84"/>
  <c r="F26" i="84"/>
  <c r="V25" i="84"/>
  <c r="G25" i="84"/>
  <c r="F25" i="84"/>
  <c r="V24" i="84"/>
  <c r="G24" i="84"/>
  <c r="F24" i="84"/>
  <c r="V23" i="84"/>
  <c r="R23" i="84"/>
  <c r="G23" i="84"/>
  <c r="F23" i="84"/>
  <c r="V22" i="84"/>
  <c r="G22" i="84"/>
  <c r="F22" i="84"/>
  <c r="V21" i="84"/>
  <c r="G21" i="84"/>
  <c r="F21" i="84"/>
  <c r="V20" i="84"/>
  <c r="R20" i="84"/>
  <c r="G20" i="84"/>
  <c r="F20" i="84"/>
  <c r="V19" i="84"/>
  <c r="G19" i="84"/>
  <c r="F19" i="84"/>
  <c r="V18" i="84"/>
  <c r="G18" i="84"/>
  <c r="F18" i="84"/>
  <c r="V17" i="84"/>
  <c r="R17" i="84"/>
  <c r="G17" i="84"/>
  <c r="F17" i="84"/>
  <c r="V16" i="84"/>
  <c r="G16" i="84"/>
  <c r="F16" i="84"/>
  <c r="V15" i="84"/>
  <c r="G15" i="84"/>
  <c r="F15" i="84"/>
  <c r="V14" i="84"/>
  <c r="R14" i="84"/>
  <c r="G14" i="84"/>
  <c r="F14" i="84"/>
  <c r="V13" i="84"/>
  <c r="G13" i="84"/>
  <c r="F13" i="84"/>
  <c r="V12" i="84"/>
  <c r="G12" i="84"/>
  <c r="F12" i="84"/>
  <c r="C12" i="84"/>
  <c r="R11" i="84"/>
  <c r="G11" i="84"/>
  <c r="F11" i="84"/>
  <c r="V10" i="84"/>
  <c r="R10" i="84"/>
  <c r="G10" i="84"/>
  <c r="F10" i="84"/>
  <c r="C10" i="84"/>
  <c r="V11" i="84" s="1"/>
  <c r="V9" i="84"/>
  <c r="R9" i="84"/>
  <c r="G9" i="84"/>
  <c r="F9" i="84"/>
  <c r="V8" i="84"/>
  <c r="G8" i="84"/>
  <c r="F8" i="84"/>
  <c r="V7" i="84"/>
  <c r="G7" i="84"/>
  <c r="F7" i="84"/>
  <c r="V6" i="84"/>
  <c r="G6" i="84"/>
  <c r="F6" i="84"/>
  <c r="C6" i="84"/>
  <c r="R69" i="84" s="1"/>
  <c r="V5" i="84"/>
  <c r="U5" i="84"/>
  <c r="R5" i="84"/>
  <c r="G5" i="84"/>
  <c r="F5" i="84"/>
  <c r="C5" i="84"/>
  <c r="W4" i="84"/>
  <c r="V4" i="84"/>
  <c r="Y4" i="84" s="1"/>
  <c r="R4" i="84"/>
  <c r="M67" i="84"/>
  <c r="U67" i="84" s="1"/>
  <c r="M65" i="84"/>
  <c r="U65" i="84" s="1"/>
  <c r="M64" i="84"/>
  <c r="U64" i="84" s="1"/>
  <c r="M61" i="84"/>
  <c r="U61" i="84" s="1"/>
  <c r="M59" i="84"/>
  <c r="U59" i="84" s="1"/>
  <c r="M58" i="84"/>
  <c r="U58" i="84" s="1"/>
  <c r="M55" i="84"/>
  <c r="U55" i="84" s="1"/>
  <c r="M53" i="84"/>
  <c r="U53" i="84" s="1"/>
  <c r="M52" i="84"/>
  <c r="U52" i="84" s="1"/>
  <c r="M49" i="84"/>
  <c r="U49" i="84" s="1"/>
  <c r="M47" i="84"/>
  <c r="U47" i="84" s="1"/>
  <c r="M46" i="84"/>
  <c r="U46" i="84" s="1"/>
  <c r="M43" i="84"/>
  <c r="U43" i="84" s="1"/>
  <c r="M41" i="84"/>
  <c r="U41" i="84" s="1"/>
  <c r="M40" i="84"/>
  <c r="U40" i="84" s="1"/>
  <c r="M37" i="84"/>
  <c r="U37" i="84" s="1"/>
  <c r="M35" i="84"/>
  <c r="U35" i="84" s="1"/>
  <c r="M34" i="84"/>
  <c r="U34" i="84" s="1"/>
  <c r="M31" i="84"/>
  <c r="U31" i="84" s="1"/>
  <c r="M29" i="84"/>
  <c r="U29" i="84" s="1"/>
  <c r="M28" i="84"/>
  <c r="U28" i="84" s="1"/>
  <c r="M25" i="84"/>
  <c r="U25" i="84" s="1"/>
  <c r="M23" i="84"/>
  <c r="U23" i="84" s="1"/>
  <c r="M22" i="84"/>
  <c r="U22" i="84" s="1"/>
  <c r="M19" i="84"/>
  <c r="U19" i="84" s="1"/>
  <c r="M17" i="84"/>
  <c r="U17" i="84" s="1"/>
  <c r="M16" i="84"/>
  <c r="U16" i="84" s="1"/>
  <c r="M13" i="84"/>
  <c r="U13" i="84" s="1"/>
  <c r="M11" i="84"/>
  <c r="U11" i="84" s="1"/>
  <c r="M10" i="84"/>
  <c r="U10" i="84" s="1"/>
  <c r="M7" i="84"/>
  <c r="U7" i="84" s="1"/>
  <c r="M5" i="84"/>
  <c r="M4" i="84"/>
  <c r="U4" i="84" s="1"/>
  <c r="X4" i="84" s="1"/>
  <c r="AH4" i="84" s="1"/>
  <c r="M4" i="84" a="1"/>
  <c r="M68" i="84" s="1"/>
  <c r="U68" i="84" s="1"/>
  <c r="G4" i="84"/>
  <c r="F4" i="84"/>
  <c r="AT3" i="84"/>
  <c r="R3" i="84"/>
  <c r="C3" i="84"/>
  <c r="O3" i="84" s="1"/>
  <c r="AE3" i="84" s="1"/>
  <c r="G98" i="83"/>
  <c r="F98" i="83"/>
  <c r="AX97" i="83"/>
  <c r="G97" i="83"/>
  <c r="F97" i="83"/>
  <c r="AX96" i="83"/>
  <c r="G96" i="83"/>
  <c r="F96" i="83"/>
  <c r="AX95" i="83"/>
  <c r="G95" i="83"/>
  <c r="F95" i="83"/>
  <c r="AX94" i="83"/>
  <c r="G94" i="83"/>
  <c r="F94" i="83"/>
  <c r="AX93" i="83"/>
  <c r="G93" i="83"/>
  <c r="F93" i="83"/>
  <c r="AX92" i="83"/>
  <c r="G92" i="83"/>
  <c r="F92" i="83"/>
  <c r="AX91" i="83"/>
  <c r="G91" i="83"/>
  <c r="F91" i="83"/>
  <c r="AX90" i="83"/>
  <c r="G90" i="83"/>
  <c r="F90" i="83"/>
  <c r="AX89" i="83"/>
  <c r="G89" i="83"/>
  <c r="F89" i="83"/>
  <c r="AX88" i="83"/>
  <c r="G88" i="83"/>
  <c r="F88" i="83"/>
  <c r="AX87" i="83"/>
  <c r="G87" i="83"/>
  <c r="F87" i="83"/>
  <c r="AX86" i="83"/>
  <c r="G86" i="83"/>
  <c r="F86" i="83"/>
  <c r="AX85" i="83"/>
  <c r="G85" i="83"/>
  <c r="F85" i="83"/>
  <c r="AX84" i="83"/>
  <c r="G84" i="83"/>
  <c r="F84" i="83"/>
  <c r="AX83" i="83"/>
  <c r="G83" i="83"/>
  <c r="F83" i="83"/>
  <c r="AX82" i="83"/>
  <c r="G82" i="83"/>
  <c r="F82" i="83"/>
  <c r="AX81" i="83"/>
  <c r="G81" i="83"/>
  <c r="F81" i="83"/>
  <c r="AX80" i="83"/>
  <c r="G80" i="83"/>
  <c r="F80" i="83"/>
  <c r="G79" i="83"/>
  <c r="F79" i="83"/>
  <c r="R78" i="83"/>
  <c r="G78" i="83"/>
  <c r="F78" i="83"/>
  <c r="G77" i="83"/>
  <c r="F77" i="83"/>
  <c r="V76" i="83"/>
  <c r="G76" i="83"/>
  <c r="F76" i="83"/>
  <c r="V75" i="83"/>
  <c r="R75" i="83"/>
  <c r="G75" i="83"/>
  <c r="F75" i="83"/>
  <c r="V74" i="83"/>
  <c r="G74" i="83"/>
  <c r="F74" i="83"/>
  <c r="G73" i="83"/>
  <c r="F73" i="83"/>
  <c r="R72" i="83"/>
  <c r="G72" i="83"/>
  <c r="F72" i="83"/>
  <c r="V71" i="83"/>
  <c r="G71" i="83"/>
  <c r="F71" i="83"/>
  <c r="G70" i="83"/>
  <c r="F70" i="83"/>
  <c r="R69" i="83"/>
  <c r="G69" i="83"/>
  <c r="F69" i="83"/>
  <c r="G68" i="83"/>
  <c r="F68" i="83"/>
  <c r="V67" i="83"/>
  <c r="G67" i="83"/>
  <c r="F67" i="83"/>
  <c r="V66" i="83"/>
  <c r="R66" i="83"/>
  <c r="G66" i="83"/>
  <c r="F66" i="83"/>
  <c r="V65" i="83"/>
  <c r="G65" i="83"/>
  <c r="F65" i="83"/>
  <c r="G64" i="83"/>
  <c r="F64" i="83"/>
  <c r="R63" i="83"/>
  <c r="G63" i="83"/>
  <c r="F63" i="83"/>
  <c r="V62" i="83"/>
  <c r="G62" i="83"/>
  <c r="F62" i="83"/>
  <c r="G61" i="83"/>
  <c r="F61" i="83"/>
  <c r="R60" i="83"/>
  <c r="G60" i="83"/>
  <c r="F60" i="83"/>
  <c r="G59" i="83"/>
  <c r="F59" i="83"/>
  <c r="V58" i="83"/>
  <c r="G58" i="83"/>
  <c r="F58" i="83"/>
  <c r="V57" i="83"/>
  <c r="R57" i="83"/>
  <c r="G57" i="83"/>
  <c r="F57" i="83"/>
  <c r="V56" i="83"/>
  <c r="G56" i="83"/>
  <c r="F56" i="83"/>
  <c r="G55" i="83"/>
  <c r="F55" i="83"/>
  <c r="R54" i="83"/>
  <c r="G54" i="83"/>
  <c r="F54" i="83"/>
  <c r="V53" i="83"/>
  <c r="G53" i="83"/>
  <c r="F53" i="83"/>
  <c r="G52" i="83"/>
  <c r="F52" i="83"/>
  <c r="R51" i="83"/>
  <c r="G51" i="83"/>
  <c r="F51" i="83"/>
  <c r="V50" i="83"/>
  <c r="G50" i="83"/>
  <c r="F50" i="83"/>
  <c r="V49" i="83"/>
  <c r="G49" i="83"/>
  <c r="F49" i="83"/>
  <c r="V48" i="83"/>
  <c r="R48" i="83"/>
  <c r="G48" i="83"/>
  <c r="F48" i="83"/>
  <c r="V47" i="83"/>
  <c r="G47" i="83"/>
  <c r="F47" i="83"/>
  <c r="G46" i="83"/>
  <c r="F46" i="83"/>
  <c r="R45" i="83"/>
  <c r="G45" i="83"/>
  <c r="F45" i="83"/>
  <c r="V44" i="83"/>
  <c r="G44" i="83"/>
  <c r="F44" i="83"/>
  <c r="G43" i="83"/>
  <c r="F43" i="83"/>
  <c r="R42" i="83"/>
  <c r="G42" i="83"/>
  <c r="F42" i="83"/>
  <c r="V41" i="83"/>
  <c r="G41" i="83"/>
  <c r="F41" i="83"/>
  <c r="V40" i="83"/>
  <c r="G40" i="83"/>
  <c r="F40" i="83"/>
  <c r="V39" i="83"/>
  <c r="R39" i="83"/>
  <c r="G39" i="83"/>
  <c r="F39" i="83"/>
  <c r="V38" i="83"/>
  <c r="G38" i="83"/>
  <c r="F38" i="83"/>
  <c r="G37" i="83"/>
  <c r="F37" i="83"/>
  <c r="R36" i="83"/>
  <c r="G36" i="83"/>
  <c r="F36" i="83"/>
  <c r="V35" i="83"/>
  <c r="G35" i="83"/>
  <c r="F35" i="83"/>
  <c r="G34" i="83"/>
  <c r="F34" i="83"/>
  <c r="R33" i="83"/>
  <c r="G33" i="83"/>
  <c r="F33" i="83"/>
  <c r="V32" i="83"/>
  <c r="G32" i="83"/>
  <c r="F32" i="83"/>
  <c r="V31" i="83"/>
  <c r="G31" i="83"/>
  <c r="F31" i="83"/>
  <c r="V30" i="83"/>
  <c r="R30" i="83"/>
  <c r="G30" i="83"/>
  <c r="F30" i="83"/>
  <c r="V29" i="83"/>
  <c r="G29" i="83"/>
  <c r="F29" i="83"/>
  <c r="G28" i="83"/>
  <c r="F28" i="83"/>
  <c r="R27" i="83"/>
  <c r="G27" i="83"/>
  <c r="F27" i="83"/>
  <c r="V26" i="83"/>
  <c r="G26" i="83"/>
  <c r="F26" i="83"/>
  <c r="G25" i="83"/>
  <c r="F25" i="83"/>
  <c r="R24" i="83"/>
  <c r="G24" i="83"/>
  <c r="F24" i="83"/>
  <c r="V23" i="83"/>
  <c r="G23" i="83"/>
  <c r="F23" i="83"/>
  <c r="V22" i="83"/>
  <c r="G22" i="83"/>
  <c r="F22" i="83"/>
  <c r="V21" i="83"/>
  <c r="R21" i="83"/>
  <c r="G21" i="83"/>
  <c r="F21" i="83"/>
  <c r="V20" i="83"/>
  <c r="G20" i="83"/>
  <c r="F20" i="83"/>
  <c r="G19" i="83"/>
  <c r="F19" i="83"/>
  <c r="R18" i="83"/>
  <c r="G18" i="83"/>
  <c r="F18" i="83"/>
  <c r="V17" i="83"/>
  <c r="G17" i="83"/>
  <c r="F17" i="83"/>
  <c r="G16" i="83"/>
  <c r="F16" i="83"/>
  <c r="R15" i="83"/>
  <c r="G15" i="83"/>
  <c r="F15" i="83"/>
  <c r="V14" i="83"/>
  <c r="G14" i="83"/>
  <c r="F14" i="83"/>
  <c r="V13" i="83"/>
  <c r="G13" i="83"/>
  <c r="F13" i="83"/>
  <c r="V12" i="83"/>
  <c r="R12" i="83"/>
  <c r="G12" i="83"/>
  <c r="F12" i="83"/>
  <c r="C12" i="83"/>
  <c r="R11" i="83"/>
  <c r="G11" i="83"/>
  <c r="F11" i="83"/>
  <c r="V10" i="83"/>
  <c r="G10" i="83"/>
  <c r="F10" i="83"/>
  <c r="C10" i="83"/>
  <c r="V73" i="83" s="1"/>
  <c r="V9" i="83"/>
  <c r="R9" i="83"/>
  <c r="G9" i="83"/>
  <c r="F9" i="83"/>
  <c r="V8" i="83"/>
  <c r="G8" i="83"/>
  <c r="F8" i="83"/>
  <c r="V7" i="83"/>
  <c r="G7" i="83"/>
  <c r="F7" i="83"/>
  <c r="V6" i="83"/>
  <c r="R6" i="83"/>
  <c r="G6" i="83"/>
  <c r="F6" i="83"/>
  <c r="C6" i="83"/>
  <c r="R79" i="83" s="1"/>
  <c r="R5" i="83"/>
  <c r="G5" i="83"/>
  <c r="F5" i="83"/>
  <c r="C5" i="83"/>
  <c r="W4" i="83"/>
  <c r="V4" i="83"/>
  <c r="R4" i="83"/>
  <c r="M78" i="83"/>
  <c r="U78" i="83" s="1"/>
  <c r="M77" i="83"/>
  <c r="U77" i="83" s="1"/>
  <c r="M72" i="83"/>
  <c r="U72" i="83" s="1"/>
  <c r="M69" i="83"/>
  <c r="U69" i="83" s="1"/>
  <c r="M67" i="83"/>
  <c r="U67" i="83" s="1"/>
  <c r="M63" i="83"/>
  <c r="U63" i="83" s="1"/>
  <c r="M60" i="83"/>
  <c r="U60" i="83" s="1"/>
  <c r="M59" i="83"/>
  <c r="U59" i="83" s="1"/>
  <c r="M54" i="83"/>
  <c r="U54" i="83" s="1"/>
  <c r="M51" i="83"/>
  <c r="U51" i="83" s="1"/>
  <c r="M49" i="83"/>
  <c r="U49" i="83" s="1"/>
  <c r="M45" i="83"/>
  <c r="U45" i="83" s="1"/>
  <c r="M42" i="83"/>
  <c r="U42" i="83" s="1"/>
  <c r="M41" i="83"/>
  <c r="U41" i="83" s="1"/>
  <c r="M36" i="83"/>
  <c r="U36" i="83" s="1"/>
  <c r="M33" i="83"/>
  <c r="U33" i="83" s="1"/>
  <c r="M31" i="83"/>
  <c r="U31" i="83" s="1"/>
  <c r="M27" i="83"/>
  <c r="U27" i="83" s="1"/>
  <c r="M24" i="83"/>
  <c r="U24" i="83" s="1"/>
  <c r="M23" i="83"/>
  <c r="U23" i="83" s="1"/>
  <c r="M18" i="83"/>
  <c r="U18" i="83" s="1"/>
  <c r="M15" i="83"/>
  <c r="U15" i="83" s="1"/>
  <c r="M13" i="83"/>
  <c r="U13" i="83" s="1"/>
  <c r="M9" i="83"/>
  <c r="U9" i="83" s="1"/>
  <c r="M6" i="83"/>
  <c r="U6" i="83" s="1"/>
  <c r="M5" i="83"/>
  <c r="U5" i="83" s="1"/>
  <c r="M4" i="83" a="1"/>
  <c r="G4" i="83"/>
  <c r="F4" i="83"/>
  <c r="AT3" i="83"/>
  <c r="AH3" i="83"/>
  <c r="AQ3" i="83" s="1"/>
  <c r="R3" i="83"/>
  <c r="C3" i="83"/>
  <c r="O3" i="83" s="1"/>
  <c r="AE3" i="83" s="1"/>
  <c r="AN3" i="83" s="1"/>
  <c r="G98" i="82"/>
  <c r="F98" i="82"/>
  <c r="AX97" i="82"/>
  <c r="G97" i="82"/>
  <c r="F97" i="82"/>
  <c r="AX96" i="82"/>
  <c r="G96" i="82"/>
  <c r="F96" i="82"/>
  <c r="AX95" i="82"/>
  <c r="G95" i="82"/>
  <c r="F95" i="82"/>
  <c r="AX94" i="82"/>
  <c r="G94" i="82"/>
  <c r="F94" i="82"/>
  <c r="AX93" i="82"/>
  <c r="G93" i="82"/>
  <c r="F93" i="82"/>
  <c r="AX92" i="82"/>
  <c r="G92" i="82"/>
  <c r="F92" i="82"/>
  <c r="AX91" i="82"/>
  <c r="G91" i="82"/>
  <c r="F91" i="82"/>
  <c r="AX90" i="82"/>
  <c r="G90" i="82"/>
  <c r="F90" i="82"/>
  <c r="V89" i="82"/>
  <c r="G89" i="82"/>
  <c r="F89" i="82"/>
  <c r="G88" i="82"/>
  <c r="F88" i="82"/>
  <c r="G87" i="82"/>
  <c r="F87" i="82"/>
  <c r="G86" i="82"/>
  <c r="F86" i="82"/>
  <c r="V85" i="82"/>
  <c r="G85" i="82"/>
  <c r="F85" i="82"/>
  <c r="V84" i="82"/>
  <c r="G84" i="82"/>
  <c r="F84" i="82"/>
  <c r="V83" i="82"/>
  <c r="G83" i="82"/>
  <c r="F83" i="82"/>
  <c r="G82" i="82"/>
  <c r="F82" i="82"/>
  <c r="G81" i="82"/>
  <c r="F81" i="82"/>
  <c r="V80" i="82"/>
  <c r="G80" i="82"/>
  <c r="F80" i="82"/>
  <c r="G79" i="82"/>
  <c r="F79" i="82"/>
  <c r="G78" i="82"/>
  <c r="F78" i="82"/>
  <c r="G77" i="82"/>
  <c r="F77" i="82"/>
  <c r="V76" i="82"/>
  <c r="G76" i="82"/>
  <c r="F76" i="82"/>
  <c r="V75" i="82"/>
  <c r="G75" i="82"/>
  <c r="F75" i="82"/>
  <c r="V74" i="82"/>
  <c r="G74" i="82"/>
  <c r="F74" i="82"/>
  <c r="G73" i="82"/>
  <c r="F73" i="82"/>
  <c r="G72" i="82"/>
  <c r="F72" i="82"/>
  <c r="V71" i="82"/>
  <c r="G71" i="82"/>
  <c r="F71" i="82"/>
  <c r="G70" i="82"/>
  <c r="F70" i="82"/>
  <c r="G69" i="82"/>
  <c r="F69" i="82"/>
  <c r="V68" i="82"/>
  <c r="G68" i="82"/>
  <c r="F68" i="82"/>
  <c r="V67" i="82"/>
  <c r="G67" i="82"/>
  <c r="F67" i="82"/>
  <c r="V66" i="82"/>
  <c r="G66" i="82"/>
  <c r="F66" i="82"/>
  <c r="V65" i="82"/>
  <c r="G65" i="82"/>
  <c r="F65" i="82"/>
  <c r="G64" i="82"/>
  <c r="F64" i="82"/>
  <c r="G63" i="82"/>
  <c r="F63" i="82"/>
  <c r="V62" i="82"/>
  <c r="G62" i="82"/>
  <c r="F62" i="82"/>
  <c r="G61" i="82"/>
  <c r="F61" i="82"/>
  <c r="G60" i="82"/>
  <c r="F60" i="82"/>
  <c r="V59" i="82"/>
  <c r="G59" i="82"/>
  <c r="F59" i="82"/>
  <c r="V58" i="82"/>
  <c r="G58" i="82"/>
  <c r="F58" i="82"/>
  <c r="V57" i="82"/>
  <c r="G57" i="82"/>
  <c r="F57" i="82"/>
  <c r="V56" i="82"/>
  <c r="G56" i="82"/>
  <c r="F56" i="82"/>
  <c r="V55" i="82"/>
  <c r="R55" i="82"/>
  <c r="G55" i="82"/>
  <c r="F55" i="82"/>
  <c r="V54" i="82"/>
  <c r="G54" i="82"/>
  <c r="F54" i="82"/>
  <c r="V53" i="82"/>
  <c r="G53" i="82"/>
  <c r="F53" i="82"/>
  <c r="V52" i="82"/>
  <c r="G52" i="82"/>
  <c r="F52" i="82"/>
  <c r="V51" i="82"/>
  <c r="G51" i="82"/>
  <c r="F51" i="82"/>
  <c r="V50" i="82"/>
  <c r="G50" i="82"/>
  <c r="F50" i="82"/>
  <c r="V49" i="82"/>
  <c r="G49" i="82"/>
  <c r="F49" i="82"/>
  <c r="V48" i="82"/>
  <c r="G48" i="82"/>
  <c r="F48" i="82"/>
  <c r="V47" i="82"/>
  <c r="G47" i="82"/>
  <c r="F47" i="82"/>
  <c r="V46" i="82"/>
  <c r="G46" i="82"/>
  <c r="F46" i="82"/>
  <c r="V45" i="82"/>
  <c r="G45" i="82"/>
  <c r="F45" i="82"/>
  <c r="V44" i="82"/>
  <c r="G44" i="82"/>
  <c r="F44" i="82"/>
  <c r="V43" i="82"/>
  <c r="G43" i="82"/>
  <c r="F43" i="82"/>
  <c r="V42" i="82"/>
  <c r="G42" i="82"/>
  <c r="F42" i="82"/>
  <c r="V41" i="82"/>
  <c r="G41" i="82"/>
  <c r="F41" i="82"/>
  <c r="V40" i="82"/>
  <c r="R40" i="82"/>
  <c r="G40" i="82"/>
  <c r="F40" i="82"/>
  <c r="V39" i="82"/>
  <c r="G39" i="82"/>
  <c r="F39" i="82"/>
  <c r="V38" i="82"/>
  <c r="G38" i="82"/>
  <c r="F38" i="82"/>
  <c r="V37" i="82"/>
  <c r="R37" i="82"/>
  <c r="G37" i="82"/>
  <c r="F37" i="82"/>
  <c r="V36" i="82"/>
  <c r="G36" i="82"/>
  <c r="F36" i="82"/>
  <c r="V35" i="82"/>
  <c r="U35" i="82"/>
  <c r="G35" i="82"/>
  <c r="F35" i="82"/>
  <c r="V34" i="82"/>
  <c r="G34" i="82"/>
  <c r="F34" i="82"/>
  <c r="V33" i="82"/>
  <c r="G33" i="82"/>
  <c r="F33" i="82"/>
  <c r="V32" i="82"/>
  <c r="G32" i="82"/>
  <c r="F32" i="82"/>
  <c r="V31" i="82"/>
  <c r="G31" i="82"/>
  <c r="F31" i="82"/>
  <c r="V30" i="82"/>
  <c r="G30" i="82"/>
  <c r="F30" i="82"/>
  <c r="V29" i="82"/>
  <c r="G29" i="82"/>
  <c r="F29" i="82"/>
  <c r="V28" i="82"/>
  <c r="G28" i="82"/>
  <c r="F28" i="82"/>
  <c r="V27" i="82"/>
  <c r="G27" i="82"/>
  <c r="F27" i="82"/>
  <c r="V26" i="82"/>
  <c r="G26" i="82"/>
  <c r="F26" i="82"/>
  <c r="V25" i="82"/>
  <c r="G25" i="82"/>
  <c r="F25" i="82"/>
  <c r="V24" i="82"/>
  <c r="G24" i="82"/>
  <c r="F24" i="82"/>
  <c r="V23" i="82"/>
  <c r="G23" i="82"/>
  <c r="F23" i="82"/>
  <c r="V22" i="82"/>
  <c r="R22" i="82"/>
  <c r="G22" i="82"/>
  <c r="F22" i="82"/>
  <c r="V21" i="82"/>
  <c r="G21" i="82"/>
  <c r="F21" i="82"/>
  <c r="V20" i="82"/>
  <c r="G20" i="82"/>
  <c r="F20" i="82"/>
  <c r="V19" i="82"/>
  <c r="R19" i="82"/>
  <c r="G19" i="82"/>
  <c r="F19" i="82"/>
  <c r="V18" i="82"/>
  <c r="G18" i="82"/>
  <c r="F18" i="82"/>
  <c r="V17" i="82"/>
  <c r="U17" i="82"/>
  <c r="G17" i="82"/>
  <c r="F17" i="82"/>
  <c r="V16" i="82"/>
  <c r="G16" i="82"/>
  <c r="F16" i="82"/>
  <c r="V15" i="82"/>
  <c r="G15" i="82"/>
  <c r="F15" i="82"/>
  <c r="V14" i="82"/>
  <c r="G14" i="82"/>
  <c r="F14" i="82"/>
  <c r="V13" i="82"/>
  <c r="G13" i="82"/>
  <c r="F13" i="82"/>
  <c r="V12" i="82"/>
  <c r="G12" i="82"/>
  <c r="F12" i="82"/>
  <c r="C12" i="82"/>
  <c r="V11" i="82"/>
  <c r="G11" i="82"/>
  <c r="F11" i="82"/>
  <c r="V10" i="82"/>
  <c r="G10" i="82"/>
  <c r="F10" i="82"/>
  <c r="C10" i="82"/>
  <c r="V88" i="82" s="1"/>
  <c r="V9" i="82"/>
  <c r="G9" i="82"/>
  <c r="F9" i="82"/>
  <c r="V8" i="82"/>
  <c r="G8" i="82"/>
  <c r="F8" i="82"/>
  <c r="V7" i="82"/>
  <c r="G7" i="82"/>
  <c r="F7" i="82"/>
  <c r="V6" i="82"/>
  <c r="G6" i="82"/>
  <c r="F6" i="82"/>
  <c r="C6" i="82"/>
  <c r="R43" i="82" s="1"/>
  <c r="V5" i="82"/>
  <c r="G5" i="82"/>
  <c r="F5" i="82"/>
  <c r="C5" i="82"/>
  <c r="W4" i="82"/>
  <c r="V4" i="82"/>
  <c r="Y4" i="82" s="1"/>
  <c r="M89" i="82"/>
  <c r="U89" i="82" s="1"/>
  <c r="M83" i="82"/>
  <c r="U83" i="82" s="1"/>
  <c r="M80" i="82"/>
  <c r="U80" i="82" s="1"/>
  <c r="M77" i="82"/>
  <c r="U77" i="82" s="1"/>
  <c r="M71" i="82"/>
  <c r="U71" i="82" s="1"/>
  <c r="M68" i="82"/>
  <c r="U68" i="82" s="1"/>
  <c r="M65" i="82"/>
  <c r="U65" i="82" s="1"/>
  <c r="M59" i="82"/>
  <c r="U59" i="82" s="1"/>
  <c r="M56" i="82"/>
  <c r="U56" i="82" s="1"/>
  <c r="M53" i="82"/>
  <c r="U53" i="82" s="1"/>
  <c r="M47" i="82"/>
  <c r="U47" i="82" s="1"/>
  <c r="M44" i="82"/>
  <c r="U44" i="82" s="1"/>
  <c r="M41" i="82"/>
  <c r="U41" i="82" s="1"/>
  <c r="M35" i="82"/>
  <c r="M32" i="82"/>
  <c r="U32" i="82" s="1"/>
  <c r="M29" i="82"/>
  <c r="U29" i="82" s="1"/>
  <c r="M23" i="82"/>
  <c r="U23" i="82" s="1"/>
  <c r="M20" i="82"/>
  <c r="U20" i="82" s="1"/>
  <c r="M17" i="82"/>
  <c r="M11" i="82"/>
  <c r="U11" i="82" s="1"/>
  <c r="M8" i="82"/>
  <c r="U8" i="82" s="1"/>
  <c r="M5" i="82"/>
  <c r="U5" i="82" s="1"/>
  <c r="M4" i="82" a="1"/>
  <c r="G4" i="82"/>
  <c r="F4" i="82"/>
  <c r="AT3" i="82"/>
  <c r="C3" i="82"/>
  <c r="O3" i="82" s="1"/>
  <c r="S98" i="81"/>
  <c r="R98" i="81"/>
  <c r="G98" i="81"/>
  <c r="F98" i="81"/>
  <c r="R97" i="81"/>
  <c r="G97" i="81"/>
  <c r="F97" i="81"/>
  <c r="R96" i="81"/>
  <c r="G96" i="81"/>
  <c r="F96" i="81"/>
  <c r="V95" i="81"/>
  <c r="R95" i="81"/>
  <c r="G95" i="81"/>
  <c r="F95" i="81"/>
  <c r="U94" i="81"/>
  <c r="R94" i="81"/>
  <c r="G94" i="81"/>
  <c r="F94" i="81"/>
  <c r="R93" i="81"/>
  <c r="G93" i="81"/>
  <c r="F93" i="81"/>
  <c r="V92" i="81"/>
  <c r="R92" i="81"/>
  <c r="G92" i="81"/>
  <c r="F92" i="81"/>
  <c r="R91" i="81"/>
  <c r="G91" i="81"/>
  <c r="F91" i="81"/>
  <c r="R90" i="81"/>
  <c r="G90" i="81"/>
  <c r="F90" i="81"/>
  <c r="R89" i="81"/>
  <c r="G89" i="81"/>
  <c r="F89" i="81"/>
  <c r="R88" i="81"/>
  <c r="G88" i="81"/>
  <c r="F88" i="81"/>
  <c r="R87" i="81"/>
  <c r="G87" i="81"/>
  <c r="F87" i="81"/>
  <c r="R86" i="81"/>
  <c r="G86" i="81"/>
  <c r="F86" i="81"/>
  <c r="R85" i="81"/>
  <c r="G85" i="81"/>
  <c r="F85" i="81"/>
  <c r="R84" i="81"/>
  <c r="G84" i="81"/>
  <c r="F84" i="81"/>
  <c r="R83" i="81"/>
  <c r="G83" i="81"/>
  <c r="F83" i="81"/>
  <c r="U82" i="81"/>
  <c r="R82" i="81"/>
  <c r="G82" i="81"/>
  <c r="F82" i="81"/>
  <c r="R81" i="81"/>
  <c r="G81" i="81"/>
  <c r="F81" i="81"/>
  <c r="R80" i="81"/>
  <c r="G80" i="81"/>
  <c r="F80" i="81"/>
  <c r="R79" i="81"/>
  <c r="G79" i="81"/>
  <c r="F79" i="81"/>
  <c r="U78" i="81"/>
  <c r="R78" i="81"/>
  <c r="G78" i="81"/>
  <c r="F78" i="81"/>
  <c r="V77" i="81"/>
  <c r="R77" i="81"/>
  <c r="G77" i="81"/>
  <c r="F77" i="81"/>
  <c r="U76" i="81"/>
  <c r="R76" i="81"/>
  <c r="G76" i="81"/>
  <c r="F76" i="81"/>
  <c r="R75" i="81"/>
  <c r="G75" i="81"/>
  <c r="F75" i="81"/>
  <c r="V74" i="81"/>
  <c r="R74" i="81"/>
  <c r="G74" i="81"/>
  <c r="F74" i="81"/>
  <c r="R73" i="81"/>
  <c r="G73" i="81"/>
  <c r="F73" i="81"/>
  <c r="R72" i="81"/>
  <c r="G72" i="81"/>
  <c r="F72" i="81"/>
  <c r="R71" i="81"/>
  <c r="G71" i="81"/>
  <c r="F71" i="81"/>
  <c r="R70" i="81"/>
  <c r="G70" i="81"/>
  <c r="F70" i="81"/>
  <c r="R69" i="81"/>
  <c r="G69" i="81"/>
  <c r="F69" i="81"/>
  <c r="R68" i="81"/>
  <c r="G68" i="81"/>
  <c r="F68" i="81"/>
  <c r="R67" i="81"/>
  <c r="G67" i="81"/>
  <c r="F67" i="81"/>
  <c r="R66" i="81"/>
  <c r="G66" i="81"/>
  <c r="F66" i="81"/>
  <c r="R65" i="81"/>
  <c r="G65" i="81"/>
  <c r="F65" i="81"/>
  <c r="U64" i="81"/>
  <c r="R64" i="81"/>
  <c r="G64" i="81"/>
  <c r="F64" i="81"/>
  <c r="R63" i="81"/>
  <c r="G63" i="81"/>
  <c r="F63" i="81"/>
  <c r="R62" i="81"/>
  <c r="G62" i="81"/>
  <c r="F62" i="81"/>
  <c r="R61" i="81"/>
  <c r="G61" i="81"/>
  <c r="F61" i="81"/>
  <c r="R60" i="81"/>
  <c r="G60" i="81"/>
  <c r="F60" i="81"/>
  <c r="V59" i="81"/>
  <c r="R59" i="81"/>
  <c r="G59" i="81"/>
  <c r="F59" i="81"/>
  <c r="U58" i="81"/>
  <c r="R58" i="81"/>
  <c r="G58" i="81"/>
  <c r="F58" i="81"/>
  <c r="R57" i="81"/>
  <c r="G57" i="81"/>
  <c r="F57" i="81"/>
  <c r="V56" i="81"/>
  <c r="R56" i="81"/>
  <c r="G56" i="81"/>
  <c r="F56" i="81"/>
  <c r="R55" i="81"/>
  <c r="G55" i="81"/>
  <c r="F55" i="81"/>
  <c r="R54" i="81"/>
  <c r="G54" i="81"/>
  <c r="F54" i="81"/>
  <c r="R53" i="81"/>
  <c r="G53" i="81"/>
  <c r="F53" i="81"/>
  <c r="R52" i="81"/>
  <c r="G52" i="81"/>
  <c r="F52" i="81"/>
  <c r="R51" i="81"/>
  <c r="G51" i="81"/>
  <c r="F51" i="81"/>
  <c r="R50" i="81"/>
  <c r="G50" i="81"/>
  <c r="F50" i="81"/>
  <c r="R49" i="81"/>
  <c r="G49" i="81"/>
  <c r="F49" i="81"/>
  <c r="R48" i="81"/>
  <c r="G48" i="81"/>
  <c r="F48" i="81"/>
  <c r="V47" i="81"/>
  <c r="R47" i="81"/>
  <c r="G47" i="81"/>
  <c r="F47" i="81"/>
  <c r="U46" i="81"/>
  <c r="R46" i="81"/>
  <c r="G46" i="81"/>
  <c r="F46" i="81"/>
  <c r="R45" i="81"/>
  <c r="G45" i="81"/>
  <c r="F45" i="81"/>
  <c r="R44" i="81"/>
  <c r="G44" i="81"/>
  <c r="F44" i="81"/>
  <c r="R43" i="81"/>
  <c r="G43" i="81"/>
  <c r="F43" i="81"/>
  <c r="U42" i="81"/>
  <c r="R42" i="81"/>
  <c r="G42" i="81"/>
  <c r="F42" i="81"/>
  <c r="V41" i="81"/>
  <c r="R41" i="81"/>
  <c r="G41" i="81"/>
  <c r="F41" i="81"/>
  <c r="U40" i="81"/>
  <c r="R40" i="81"/>
  <c r="G40" i="81"/>
  <c r="F40" i="81"/>
  <c r="R39" i="81"/>
  <c r="G39" i="81"/>
  <c r="F39" i="81"/>
  <c r="V38" i="81"/>
  <c r="R38" i="81"/>
  <c r="G38" i="81"/>
  <c r="F38" i="81"/>
  <c r="R37" i="81"/>
  <c r="G37" i="81"/>
  <c r="F37" i="81"/>
  <c r="R36" i="81"/>
  <c r="G36" i="81"/>
  <c r="F36" i="81"/>
  <c r="R35" i="81"/>
  <c r="G35" i="81"/>
  <c r="F35" i="81"/>
  <c r="R34" i="81"/>
  <c r="G34" i="81"/>
  <c r="F34" i="81"/>
  <c r="R33" i="81"/>
  <c r="G33" i="81"/>
  <c r="F33" i="81"/>
  <c r="R32" i="81"/>
  <c r="G32" i="81"/>
  <c r="F32" i="81"/>
  <c r="R31" i="81"/>
  <c r="G31" i="81"/>
  <c r="F31" i="81"/>
  <c r="R30" i="81"/>
  <c r="G30" i="81"/>
  <c r="F30" i="81"/>
  <c r="V29" i="81"/>
  <c r="R29" i="81"/>
  <c r="G29" i="81"/>
  <c r="F29" i="81"/>
  <c r="U28" i="81"/>
  <c r="R28" i="81"/>
  <c r="G28" i="81"/>
  <c r="F28" i="81"/>
  <c r="R27" i="81"/>
  <c r="G27" i="81"/>
  <c r="F27" i="81"/>
  <c r="R26" i="81"/>
  <c r="G26" i="81"/>
  <c r="F26" i="81"/>
  <c r="R25" i="81"/>
  <c r="G25" i="81"/>
  <c r="F25" i="81"/>
  <c r="R24" i="81"/>
  <c r="G24" i="81"/>
  <c r="F24" i="81"/>
  <c r="V23" i="81"/>
  <c r="R23" i="81"/>
  <c r="G23" i="81"/>
  <c r="F23" i="81"/>
  <c r="U22" i="81"/>
  <c r="R22" i="81"/>
  <c r="G22" i="81"/>
  <c r="F22" i="81"/>
  <c r="R21" i="81"/>
  <c r="G21" i="81"/>
  <c r="F21" i="81"/>
  <c r="V20" i="81"/>
  <c r="R20" i="81"/>
  <c r="G20" i="81"/>
  <c r="F20" i="81"/>
  <c r="R19" i="81"/>
  <c r="G19" i="81"/>
  <c r="F19" i="81"/>
  <c r="U18" i="81"/>
  <c r="R18" i="81"/>
  <c r="G18" i="81"/>
  <c r="F18" i="81"/>
  <c r="R17" i="81"/>
  <c r="G17" i="81"/>
  <c r="F17" i="81"/>
  <c r="R16" i="81"/>
  <c r="G16" i="81"/>
  <c r="F16" i="81"/>
  <c r="R15" i="81"/>
  <c r="G15" i="81"/>
  <c r="F15" i="81"/>
  <c r="V14" i="81"/>
  <c r="U14" i="81"/>
  <c r="R14" i="81"/>
  <c r="G14" i="81"/>
  <c r="F14" i="81"/>
  <c r="R13" i="81"/>
  <c r="G13" i="81"/>
  <c r="F13" i="81"/>
  <c r="U12" i="81"/>
  <c r="R12" i="81"/>
  <c r="G12" i="81"/>
  <c r="F12" i="81"/>
  <c r="C12" i="81"/>
  <c r="C3" i="81" s="1"/>
  <c r="O3" i="81" s="1"/>
  <c r="AE3" i="81" s="1"/>
  <c r="AN3" i="81" s="1"/>
  <c r="R11" i="81"/>
  <c r="G11" i="81"/>
  <c r="F11" i="81"/>
  <c r="V10" i="81"/>
  <c r="U10" i="81"/>
  <c r="R10" i="81"/>
  <c r="G10" i="81"/>
  <c r="F10" i="81"/>
  <c r="C10" i="81"/>
  <c r="V9" i="81"/>
  <c r="R9" i="81"/>
  <c r="G9" i="81"/>
  <c r="F9" i="81"/>
  <c r="R8" i="81"/>
  <c r="G8" i="81"/>
  <c r="F8" i="81"/>
  <c r="R7" i="81"/>
  <c r="G7" i="81"/>
  <c r="F7" i="81"/>
  <c r="R6" i="81"/>
  <c r="G6" i="81"/>
  <c r="F6" i="81"/>
  <c r="V5" i="81"/>
  <c r="R5" i="81"/>
  <c r="G5" i="81"/>
  <c r="F5" i="81"/>
  <c r="C5" i="81"/>
  <c r="X4" i="81"/>
  <c r="W4" i="81"/>
  <c r="V4" i="81"/>
  <c r="Y4" i="81" s="1"/>
  <c r="R4" i="81"/>
  <c r="M98" i="81"/>
  <c r="U98" i="81" s="1"/>
  <c r="M96" i="81"/>
  <c r="U96" i="81" s="1"/>
  <c r="M95" i="81"/>
  <c r="U95" i="81" s="1"/>
  <c r="M94" i="81"/>
  <c r="M92" i="81"/>
  <c r="U92" i="81" s="1"/>
  <c r="M90" i="81"/>
  <c r="U90" i="81" s="1"/>
  <c r="M89" i="81"/>
  <c r="U89" i="81" s="1"/>
  <c r="M88" i="81"/>
  <c r="U88" i="81" s="1"/>
  <c r="M86" i="81"/>
  <c r="U86" i="81" s="1"/>
  <c r="M84" i="81"/>
  <c r="U84" i="81" s="1"/>
  <c r="M83" i="81"/>
  <c r="U83" i="81" s="1"/>
  <c r="M82" i="81"/>
  <c r="M80" i="81"/>
  <c r="U80" i="81" s="1"/>
  <c r="M78" i="81"/>
  <c r="M77" i="81"/>
  <c r="U77" i="81" s="1"/>
  <c r="M76" i="81"/>
  <c r="M74" i="81"/>
  <c r="U74" i="81" s="1"/>
  <c r="M72" i="81"/>
  <c r="U72" i="81" s="1"/>
  <c r="M71" i="81"/>
  <c r="U71" i="81" s="1"/>
  <c r="M70" i="81"/>
  <c r="U70" i="81" s="1"/>
  <c r="M68" i="81"/>
  <c r="U68" i="81" s="1"/>
  <c r="M66" i="81"/>
  <c r="U66" i="81" s="1"/>
  <c r="M65" i="81"/>
  <c r="U65" i="81" s="1"/>
  <c r="M64" i="81"/>
  <c r="M62" i="81"/>
  <c r="U62" i="81" s="1"/>
  <c r="M60" i="81"/>
  <c r="U60" i="81" s="1"/>
  <c r="M59" i="81"/>
  <c r="U59" i="81" s="1"/>
  <c r="M58" i="81"/>
  <c r="M56" i="81"/>
  <c r="U56" i="81" s="1"/>
  <c r="M54" i="81"/>
  <c r="U54" i="81" s="1"/>
  <c r="M53" i="81"/>
  <c r="U53" i="81" s="1"/>
  <c r="M52" i="81"/>
  <c r="U52" i="81" s="1"/>
  <c r="M50" i="81"/>
  <c r="U50" i="81" s="1"/>
  <c r="M48" i="81"/>
  <c r="U48" i="81" s="1"/>
  <c r="M47" i="81"/>
  <c r="U47" i="81" s="1"/>
  <c r="M46" i="81"/>
  <c r="M44" i="81"/>
  <c r="U44" i="81" s="1"/>
  <c r="M42" i="81"/>
  <c r="M41" i="81"/>
  <c r="U41" i="81" s="1"/>
  <c r="M40" i="81"/>
  <c r="M38" i="81"/>
  <c r="U38" i="81" s="1"/>
  <c r="M36" i="81"/>
  <c r="U36" i="81" s="1"/>
  <c r="M35" i="81"/>
  <c r="U35" i="81" s="1"/>
  <c r="M34" i="81"/>
  <c r="U34" i="81" s="1"/>
  <c r="M32" i="81"/>
  <c r="U32" i="81" s="1"/>
  <c r="M30" i="81"/>
  <c r="U30" i="81" s="1"/>
  <c r="M29" i="81"/>
  <c r="U29" i="81" s="1"/>
  <c r="M28" i="81"/>
  <c r="M26" i="81"/>
  <c r="U26" i="81" s="1"/>
  <c r="M24" i="81"/>
  <c r="U24" i="81" s="1"/>
  <c r="M23" i="81"/>
  <c r="U23" i="81" s="1"/>
  <c r="M22" i="81"/>
  <c r="M20" i="81"/>
  <c r="U20" i="81" s="1"/>
  <c r="M18" i="81"/>
  <c r="M17" i="81"/>
  <c r="U17" i="81" s="1"/>
  <c r="M16" i="81"/>
  <c r="U16" i="81" s="1"/>
  <c r="M14" i="81"/>
  <c r="M12" i="81"/>
  <c r="M11" i="81"/>
  <c r="U11" i="81" s="1"/>
  <c r="M10" i="81"/>
  <c r="M8" i="81"/>
  <c r="U8" i="81" s="1"/>
  <c r="M6" i="81"/>
  <c r="U6" i="81" s="1"/>
  <c r="M5" i="81"/>
  <c r="U5" i="81" s="1"/>
  <c r="M4" i="81"/>
  <c r="U4" i="81" s="1"/>
  <c r="M4" i="81" a="1"/>
  <c r="M93" i="81" s="1"/>
  <c r="U93" i="81" s="1"/>
  <c r="G4" i="81"/>
  <c r="F4" i="81"/>
  <c r="AT3" i="81"/>
  <c r="R3" i="81"/>
  <c r="G98" i="80"/>
  <c r="F98" i="80"/>
  <c r="AX97" i="80"/>
  <c r="G97" i="80"/>
  <c r="F97" i="80"/>
  <c r="AX96" i="80"/>
  <c r="G96" i="80"/>
  <c r="F96" i="80"/>
  <c r="AX95" i="80"/>
  <c r="G95" i="80"/>
  <c r="F95" i="80"/>
  <c r="AX94" i="80"/>
  <c r="G94" i="80"/>
  <c r="F94" i="80"/>
  <c r="AX93" i="80"/>
  <c r="G93" i="80"/>
  <c r="F93" i="80"/>
  <c r="AX92" i="80"/>
  <c r="G92" i="80"/>
  <c r="F92" i="80"/>
  <c r="AX91" i="80"/>
  <c r="G91" i="80"/>
  <c r="F91" i="80"/>
  <c r="AX90" i="80"/>
  <c r="G90" i="80"/>
  <c r="F90" i="80"/>
  <c r="AX89" i="80"/>
  <c r="G89" i="80"/>
  <c r="F89" i="80"/>
  <c r="AX88" i="80"/>
  <c r="G88" i="80"/>
  <c r="F88" i="80"/>
  <c r="AX87" i="80"/>
  <c r="G87" i="80"/>
  <c r="F87" i="80"/>
  <c r="AX86" i="80"/>
  <c r="G86" i="80"/>
  <c r="F86" i="80"/>
  <c r="AX85" i="80"/>
  <c r="G85" i="80"/>
  <c r="F85" i="80"/>
  <c r="AX84" i="80"/>
  <c r="G84" i="80"/>
  <c r="F84" i="80"/>
  <c r="AX83" i="80"/>
  <c r="G83" i="80"/>
  <c r="F83" i="80"/>
  <c r="AX82" i="80"/>
  <c r="G82" i="80"/>
  <c r="F82" i="80"/>
  <c r="AX81" i="80"/>
  <c r="G81" i="80"/>
  <c r="F81" i="80"/>
  <c r="AX80" i="80"/>
  <c r="G80" i="80"/>
  <c r="F80" i="80"/>
  <c r="AX79" i="80"/>
  <c r="G79" i="80"/>
  <c r="F79" i="80"/>
  <c r="AX78" i="80"/>
  <c r="G78" i="80"/>
  <c r="F78" i="80"/>
  <c r="AX77" i="80"/>
  <c r="G77" i="80"/>
  <c r="F77" i="80"/>
  <c r="AX76" i="80"/>
  <c r="G76" i="80"/>
  <c r="F76" i="80"/>
  <c r="AX75" i="80"/>
  <c r="G75" i="80"/>
  <c r="F75" i="80"/>
  <c r="AX74" i="80"/>
  <c r="G74" i="80"/>
  <c r="F74" i="80"/>
  <c r="AX73" i="80"/>
  <c r="G73" i="80"/>
  <c r="F73" i="80"/>
  <c r="AX72" i="80"/>
  <c r="G72" i="80"/>
  <c r="F72" i="80"/>
  <c r="AX71" i="80"/>
  <c r="G71" i="80"/>
  <c r="F71" i="80"/>
  <c r="AX70" i="80"/>
  <c r="G70" i="80"/>
  <c r="F70" i="80"/>
  <c r="V69" i="80"/>
  <c r="R69" i="80"/>
  <c r="G69" i="80"/>
  <c r="F69" i="80"/>
  <c r="R68" i="80"/>
  <c r="G68" i="80"/>
  <c r="F68" i="80"/>
  <c r="G67" i="80"/>
  <c r="F67" i="80"/>
  <c r="V66" i="80"/>
  <c r="R66" i="80"/>
  <c r="G66" i="80"/>
  <c r="F66" i="80"/>
  <c r="R65" i="80"/>
  <c r="G65" i="80"/>
  <c r="F65" i="80"/>
  <c r="U64" i="80"/>
  <c r="R64" i="80"/>
  <c r="G64" i="80"/>
  <c r="F64" i="80"/>
  <c r="V63" i="80"/>
  <c r="R63" i="80"/>
  <c r="G63" i="80"/>
  <c r="F63" i="80"/>
  <c r="R62" i="80"/>
  <c r="G62" i="80"/>
  <c r="F62" i="80"/>
  <c r="G61" i="80"/>
  <c r="F61" i="80"/>
  <c r="V60" i="80"/>
  <c r="R60" i="80"/>
  <c r="G60" i="80"/>
  <c r="F60" i="80"/>
  <c r="R59" i="80"/>
  <c r="G59" i="80"/>
  <c r="F59" i="80"/>
  <c r="G58" i="80"/>
  <c r="F58" i="80"/>
  <c r="V57" i="80"/>
  <c r="R57" i="80"/>
  <c r="G57" i="80"/>
  <c r="F57" i="80"/>
  <c r="R56" i="80"/>
  <c r="G56" i="80"/>
  <c r="F56" i="80"/>
  <c r="U55" i="80"/>
  <c r="R55" i="80"/>
  <c r="G55" i="80"/>
  <c r="F55" i="80"/>
  <c r="V54" i="80"/>
  <c r="R54" i="80"/>
  <c r="G54" i="80"/>
  <c r="F54" i="80"/>
  <c r="R53" i="80"/>
  <c r="G53" i="80"/>
  <c r="F53" i="80"/>
  <c r="G52" i="80"/>
  <c r="F52" i="80"/>
  <c r="V51" i="80"/>
  <c r="R51" i="80"/>
  <c r="G51" i="80"/>
  <c r="F51" i="80"/>
  <c r="R50" i="80"/>
  <c r="G50" i="80"/>
  <c r="F50" i="80"/>
  <c r="G49" i="80"/>
  <c r="F49" i="80"/>
  <c r="V48" i="80"/>
  <c r="R48" i="80"/>
  <c r="G48" i="80"/>
  <c r="F48" i="80"/>
  <c r="R47" i="80"/>
  <c r="G47" i="80"/>
  <c r="F47" i="80"/>
  <c r="U46" i="80"/>
  <c r="R46" i="80"/>
  <c r="G46" i="80"/>
  <c r="F46" i="80"/>
  <c r="V45" i="80"/>
  <c r="R45" i="80"/>
  <c r="G45" i="80"/>
  <c r="F45" i="80"/>
  <c r="R44" i="80"/>
  <c r="G44" i="80"/>
  <c r="F44" i="80"/>
  <c r="G43" i="80"/>
  <c r="F43" i="80"/>
  <c r="V42" i="80"/>
  <c r="R42" i="80"/>
  <c r="G42" i="80"/>
  <c r="F42" i="80"/>
  <c r="R41" i="80"/>
  <c r="G41" i="80"/>
  <c r="F41" i="80"/>
  <c r="G40" i="80"/>
  <c r="F40" i="80"/>
  <c r="V39" i="80"/>
  <c r="R39" i="80"/>
  <c r="G39" i="80"/>
  <c r="F39" i="80"/>
  <c r="R38" i="80"/>
  <c r="G38" i="80"/>
  <c r="F38" i="80"/>
  <c r="U37" i="80"/>
  <c r="R37" i="80"/>
  <c r="G37" i="80"/>
  <c r="F37" i="80"/>
  <c r="V36" i="80"/>
  <c r="R36" i="80"/>
  <c r="G36" i="80"/>
  <c r="F36" i="80"/>
  <c r="R35" i="80"/>
  <c r="G35" i="80"/>
  <c r="F35" i="80"/>
  <c r="G34" i="80"/>
  <c r="F34" i="80"/>
  <c r="V33" i="80"/>
  <c r="R33" i="80"/>
  <c r="G33" i="80"/>
  <c r="F33" i="80"/>
  <c r="R32" i="80"/>
  <c r="G32" i="80"/>
  <c r="F32" i="80"/>
  <c r="G31" i="80"/>
  <c r="F31" i="80"/>
  <c r="V30" i="80"/>
  <c r="R30" i="80"/>
  <c r="G30" i="80"/>
  <c r="F30" i="80"/>
  <c r="R29" i="80"/>
  <c r="G29" i="80"/>
  <c r="F29" i="80"/>
  <c r="R28" i="80"/>
  <c r="G28" i="80"/>
  <c r="F28" i="80"/>
  <c r="V27" i="80"/>
  <c r="R27" i="80"/>
  <c r="G27" i="80"/>
  <c r="F27" i="80"/>
  <c r="R26" i="80"/>
  <c r="G26" i="80"/>
  <c r="F26" i="80"/>
  <c r="G25" i="80"/>
  <c r="F25" i="80"/>
  <c r="V24" i="80"/>
  <c r="R24" i="80"/>
  <c r="G24" i="80"/>
  <c r="F24" i="80"/>
  <c r="R23" i="80"/>
  <c r="G23" i="80"/>
  <c r="F23" i="80"/>
  <c r="G22" i="80"/>
  <c r="F22" i="80"/>
  <c r="V21" i="80"/>
  <c r="R21" i="80"/>
  <c r="G21" i="80"/>
  <c r="F21" i="80"/>
  <c r="R20" i="80"/>
  <c r="G20" i="80"/>
  <c r="F20" i="80"/>
  <c r="U19" i="80"/>
  <c r="R19" i="80"/>
  <c r="G19" i="80"/>
  <c r="F19" i="80"/>
  <c r="V18" i="80"/>
  <c r="R18" i="80"/>
  <c r="G18" i="80"/>
  <c r="F18" i="80"/>
  <c r="R17" i="80"/>
  <c r="G17" i="80"/>
  <c r="F17" i="80"/>
  <c r="G16" i="80"/>
  <c r="F16" i="80"/>
  <c r="V15" i="80"/>
  <c r="R15" i="80"/>
  <c r="G15" i="80"/>
  <c r="F15" i="80"/>
  <c r="R14" i="80"/>
  <c r="G14" i="80"/>
  <c r="F14" i="80"/>
  <c r="G13" i="80"/>
  <c r="F13" i="80"/>
  <c r="V12" i="80"/>
  <c r="R12" i="80"/>
  <c r="G12" i="80"/>
  <c r="F12" i="80"/>
  <c r="C12" i="80"/>
  <c r="V11" i="80"/>
  <c r="G11" i="80"/>
  <c r="F11" i="80"/>
  <c r="U10" i="80"/>
  <c r="G10" i="80"/>
  <c r="F10" i="80"/>
  <c r="C10" i="80"/>
  <c r="V9" i="80"/>
  <c r="G9" i="80"/>
  <c r="F9" i="80"/>
  <c r="R8" i="80"/>
  <c r="G8" i="80"/>
  <c r="F8" i="80"/>
  <c r="U7" i="80"/>
  <c r="R7" i="80"/>
  <c r="G7" i="80"/>
  <c r="F7" i="80"/>
  <c r="V6" i="80"/>
  <c r="G6" i="80"/>
  <c r="F6" i="80"/>
  <c r="C6" i="80"/>
  <c r="R11" i="80" s="1"/>
  <c r="V5" i="80"/>
  <c r="R5" i="80"/>
  <c r="G5" i="80"/>
  <c r="F5" i="80"/>
  <c r="C5" i="80"/>
  <c r="AH4" i="80"/>
  <c r="Y4" i="80"/>
  <c r="Z4" i="80" s="1"/>
  <c r="W4" i="80"/>
  <c r="V4" i="80"/>
  <c r="R4" i="80"/>
  <c r="M67" i="80"/>
  <c r="U67" i="80" s="1"/>
  <c r="M65" i="80"/>
  <c r="U65" i="80" s="1"/>
  <c r="M64" i="80"/>
  <c r="M61" i="80"/>
  <c r="U61" i="80" s="1"/>
  <c r="M59" i="80"/>
  <c r="U59" i="80" s="1"/>
  <c r="M58" i="80"/>
  <c r="U58" i="80" s="1"/>
  <c r="M55" i="80"/>
  <c r="M53" i="80"/>
  <c r="U53" i="80" s="1"/>
  <c r="M52" i="80"/>
  <c r="U52" i="80" s="1"/>
  <c r="M49" i="80"/>
  <c r="U49" i="80" s="1"/>
  <c r="M47" i="80"/>
  <c r="U47" i="80" s="1"/>
  <c r="M46" i="80"/>
  <c r="M43" i="80"/>
  <c r="U43" i="80" s="1"/>
  <c r="M41" i="80"/>
  <c r="U41" i="80" s="1"/>
  <c r="M40" i="80"/>
  <c r="U40" i="80" s="1"/>
  <c r="M37" i="80"/>
  <c r="M35" i="80"/>
  <c r="U35" i="80" s="1"/>
  <c r="M34" i="80"/>
  <c r="U34" i="80" s="1"/>
  <c r="M31" i="80"/>
  <c r="U31" i="80" s="1"/>
  <c r="M29" i="80"/>
  <c r="U29" i="80" s="1"/>
  <c r="M28" i="80"/>
  <c r="U28" i="80" s="1"/>
  <c r="M25" i="80"/>
  <c r="U25" i="80" s="1"/>
  <c r="M23" i="80"/>
  <c r="U23" i="80" s="1"/>
  <c r="M22" i="80"/>
  <c r="U22" i="80" s="1"/>
  <c r="M19" i="80"/>
  <c r="M17" i="80"/>
  <c r="U17" i="80" s="1"/>
  <c r="M16" i="80"/>
  <c r="U16" i="80" s="1"/>
  <c r="M13" i="80"/>
  <c r="U13" i="80" s="1"/>
  <c r="M11" i="80"/>
  <c r="U11" i="80" s="1"/>
  <c r="M10" i="80"/>
  <c r="M7" i="80"/>
  <c r="M5" i="80"/>
  <c r="U5" i="80" s="1"/>
  <c r="M4" i="80"/>
  <c r="U4" i="80" s="1"/>
  <c r="X4" i="80" s="1"/>
  <c r="M4" i="80" a="1"/>
  <c r="M68" i="80" s="1"/>
  <c r="U68" i="80" s="1"/>
  <c r="G4" i="80"/>
  <c r="F4" i="80"/>
  <c r="AT3" i="80"/>
  <c r="R3" i="80"/>
  <c r="C3" i="80"/>
  <c r="O3" i="80" s="1"/>
  <c r="G98" i="79"/>
  <c r="F98" i="79"/>
  <c r="AX97" i="79"/>
  <c r="G97" i="79"/>
  <c r="F97" i="79"/>
  <c r="AX96" i="79"/>
  <c r="G96" i="79"/>
  <c r="F96" i="79"/>
  <c r="AX95" i="79"/>
  <c r="G95" i="79"/>
  <c r="F95" i="79"/>
  <c r="AX94" i="79"/>
  <c r="G94" i="79"/>
  <c r="F94" i="79"/>
  <c r="AX93" i="79"/>
  <c r="G93" i="79"/>
  <c r="F93" i="79"/>
  <c r="AX92" i="79"/>
  <c r="G92" i="79"/>
  <c r="F92" i="79"/>
  <c r="AX91" i="79"/>
  <c r="G91" i="79"/>
  <c r="F91" i="79"/>
  <c r="AX90" i="79"/>
  <c r="G90" i="79"/>
  <c r="F90" i="79"/>
  <c r="AX89" i="79"/>
  <c r="G89" i="79"/>
  <c r="F89" i="79"/>
  <c r="AX88" i="79"/>
  <c r="G88" i="79"/>
  <c r="F88" i="79"/>
  <c r="AX87" i="79"/>
  <c r="G87" i="79"/>
  <c r="F87" i="79"/>
  <c r="AX86" i="79"/>
  <c r="G86" i="79"/>
  <c r="F86" i="79"/>
  <c r="AX85" i="79"/>
  <c r="G85" i="79"/>
  <c r="F85" i="79"/>
  <c r="AX84" i="79"/>
  <c r="G84" i="79"/>
  <c r="F84" i="79"/>
  <c r="AX83" i="79"/>
  <c r="G83" i="79"/>
  <c r="F83" i="79"/>
  <c r="AX82" i="79"/>
  <c r="G82" i="79"/>
  <c r="F82" i="79"/>
  <c r="AX81" i="79"/>
  <c r="G81" i="79"/>
  <c r="F81" i="79"/>
  <c r="AX80" i="79"/>
  <c r="G80" i="79"/>
  <c r="F80" i="79"/>
  <c r="V79" i="79"/>
  <c r="G79" i="79"/>
  <c r="F79" i="79"/>
  <c r="R78" i="79"/>
  <c r="G78" i="79"/>
  <c r="F78" i="79"/>
  <c r="G77" i="79"/>
  <c r="F77" i="79"/>
  <c r="G76" i="79"/>
  <c r="F76" i="79"/>
  <c r="R75" i="79"/>
  <c r="G75" i="79"/>
  <c r="F75" i="79"/>
  <c r="G74" i="79"/>
  <c r="F74" i="79"/>
  <c r="V73" i="79"/>
  <c r="G73" i="79"/>
  <c r="F73" i="79"/>
  <c r="R72" i="79"/>
  <c r="G72" i="79"/>
  <c r="F72" i="79"/>
  <c r="G71" i="79"/>
  <c r="F71" i="79"/>
  <c r="V70" i="79"/>
  <c r="G70" i="79"/>
  <c r="F70" i="79"/>
  <c r="R69" i="79"/>
  <c r="G69" i="79"/>
  <c r="F69" i="79"/>
  <c r="G68" i="79"/>
  <c r="F68" i="79"/>
  <c r="G67" i="79"/>
  <c r="F67" i="79"/>
  <c r="R66" i="79"/>
  <c r="G66" i="79"/>
  <c r="F66" i="79"/>
  <c r="G65" i="79"/>
  <c r="F65" i="79"/>
  <c r="V64" i="79"/>
  <c r="G64" i="79"/>
  <c r="F64" i="79"/>
  <c r="R63" i="79"/>
  <c r="G63" i="79"/>
  <c r="F63" i="79"/>
  <c r="G62" i="79"/>
  <c r="F62" i="79"/>
  <c r="V61" i="79"/>
  <c r="G61" i="79"/>
  <c r="F61" i="79"/>
  <c r="R60" i="79"/>
  <c r="G60" i="79"/>
  <c r="F60" i="79"/>
  <c r="G59" i="79"/>
  <c r="F59" i="79"/>
  <c r="G58" i="79"/>
  <c r="F58" i="79"/>
  <c r="R57" i="79"/>
  <c r="G57" i="79"/>
  <c r="F57" i="79"/>
  <c r="G56" i="79"/>
  <c r="F56" i="79"/>
  <c r="V55" i="79"/>
  <c r="G55" i="79"/>
  <c r="F55" i="79"/>
  <c r="R54" i="79"/>
  <c r="G54" i="79"/>
  <c r="F54" i="79"/>
  <c r="G53" i="79"/>
  <c r="F53" i="79"/>
  <c r="V52" i="79"/>
  <c r="G52" i="79"/>
  <c r="F52" i="79"/>
  <c r="R51" i="79"/>
  <c r="G51" i="79"/>
  <c r="F51" i="79"/>
  <c r="G50" i="79"/>
  <c r="F50" i="79"/>
  <c r="G49" i="79"/>
  <c r="F49" i="79"/>
  <c r="R48" i="79"/>
  <c r="G48" i="79"/>
  <c r="F48" i="79"/>
  <c r="G47" i="79"/>
  <c r="F47" i="79"/>
  <c r="V46" i="79"/>
  <c r="G46" i="79"/>
  <c r="F46" i="79"/>
  <c r="R45" i="79"/>
  <c r="G45" i="79"/>
  <c r="F45" i="79"/>
  <c r="G44" i="79"/>
  <c r="F44" i="79"/>
  <c r="V43" i="79"/>
  <c r="G43" i="79"/>
  <c r="F43" i="79"/>
  <c r="R42" i="79"/>
  <c r="G42" i="79"/>
  <c r="F42" i="79"/>
  <c r="G41" i="79"/>
  <c r="F41" i="79"/>
  <c r="G40" i="79"/>
  <c r="F40" i="79"/>
  <c r="R39" i="79"/>
  <c r="G39" i="79"/>
  <c r="F39" i="79"/>
  <c r="G38" i="79"/>
  <c r="F38" i="79"/>
  <c r="V37" i="79"/>
  <c r="G37" i="79"/>
  <c r="F37" i="79"/>
  <c r="V36" i="79"/>
  <c r="R36" i="79"/>
  <c r="G36" i="79"/>
  <c r="F36" i="79"/>
  <c r="G35" i="79"/>
  <c r="F35" i="79"/>
  <c r="V34" i="79"/>
  <c r="G34" i="79"/>
  <c r="F34" i="79"/>
  <c r="V33" i="79"/>
  <c r="R33" i="79"/>
  <c r="G33" i="79"/>
  <c r="F33" i="79"/>
  <c r="G32" i="79"/>
  <c r="F32" i="79"/>
  <c r="V31" i="79"/>
  <c r="G31" i="79"/>
  <c r="F31" i="79"/>
  <c r="V30" i="79"/>
  <c r="R30" i="79"/>
  <c r="G30" i="79"/>
  <c r="F30" i="79"/>
  <c r="G29" i="79"/>
  <c r="F29" i="79"/>
  <c r="V28" i="79"/>
  <c r="G28" i="79"/>
  <c r="F28" i="79"/>
  <c r="V27" i="79"/>
  <c r="R27" i="79"/>
  <c r="G27" i="79"/>
  <c r="F27" i="79"/>
  <c r="G26" i="79"/>
  <c r="F26" i="79"/>
  <c r="V25" i="79"/>
  <c r="G25" i="79"/>
  <c r="F25" i="79"/>
  <c r="V24" i="79"/>
  <c r="R24" i="79"/>
  <c r="G24" i="79"/>
  <c r="F24" i="79"/>
  <c r="G23" i="79"/>
  <c r="F23" i="79"/>
  <c r="V22" i="79"/>
  <c r="G22" i="79"/>
  <c r="F22" i="79"/>
  <c r="V21" i="79"/>
  <c r="R21" i="79"/>
  <c r="G21" i="79"/>
  <c r="F21" i="79"/>
  <c r="G20" i="79"/>
  <c r="F20" i="79"/>
  <c r="V19" i="79"/>
  <c r="G19" i="79"/>
  <c r="F19" i="79"/>
  <c r="V18" i="79"/>
  <c r="R18" i="79"/>
  <c r="G18" i="79"/>
  <c r="F18" i="79"/>
  <c r="G17" i="79"/>
  <c r="F17" i="79"/>
  <c r="V16" i="79"/>
  <c r="G16" i="79"/>
  <c r="F16" i="79"/>
  <c r="V15" i="79"/>
  <c r="R15" i="79"/>
  <c r="G15" i="79"/>
  <c r="F15" i="79"/>
  <c r="G14" i="79"/>
  <c r="F14" i="79"/>
  <c r="V13" i="79"/>
  <c r="G13" i="79"/>
  <c r="F13" i="79"/>
  <c r="V12" i="79"/>
  <c r="R12" i="79"/>
  <c r="G12" i="79"/>
  <c r="F12" i="79"/>
  <c r="C12" i="79"/>
  <c r="R11" i="79"/>
  <c r="G11" i="79"/>
  <c r="F11" i="79"/>
  <c r="G10" i="79"/>
  <c r="F10" i="79"/>
  <c r="C10" i="79"/>
  <c r="V9" i="79"/>
  <c r="R9" i="79"/>
  <c r="G9" i="79"/>
  <c r="F9" i="79"/>
  <c r="V8" i="79"/>
  <c r="G8" i="79"/>
  <c r="F8" i="79"/>
  <c r="G7" i="79"/>
  <c r="F7" i="79"/>
  <c r="R6" i="79"/>
  <c r="G6" i="79"/>
  <c r="F6" i="79"/>
  <c r="C6" i="79"/>
  <c r="R79" i="79" s="1"/>
  <c r="R5" i="79"/>
  <c r="G5" i="79"/>
  <c r="F5" i="79"/>
  <c r="C5" i="79"/>
  <c r="W4" i="79"/>
  <c r="R4" i="79"/>
  <c r="M72" i="79"/>
  <c r="U72" i="79" s="1"/>
  <c r="M69" i="79"/>
  <c r="U69" i="79" s="1"/>
  <c r="M60" i="79"/>
  <c r="U60" i="79" s="1"/>
  <c r="M57" i="79"/>
  <c r="U57" i="79" s="1"/>
  <c r="M48" i="79"/>
  <c r="U48" i="79" s="1"/>
  <c r="M45" i="79"/>
  <c r="U45" i="79" s="1"/>
  <c r="M36" i="79"/>
  <c r="U36" i="79" s="1"/>
  <c r="M33" i="79"/>
  <c r="U33" i="79" s="1"/>
  <c r="M24" i="79"/>
  <c r="U24" i="79" s="1"/>
  <c r="M21" i="79"/>
  <c r="U21" i="79" s="1"/>
  <c r="M12" i="79"/>
  <c r="U12" i="79" s="1"/>
  <c r="M9" i="79"/>
  <c r="U9" i="79" s="1"/>
  <c r="M4" i="79" a="1"/>
  <c r="M73" i="79" s="1"/>
  <c r="U73" i="79" s="1"/>
  <c r="G4" i="79"/>
  <c r="F4" i="79"/>
  <c r="AT3" i="79"/>
  <c r="R3" i="79"/>
  <c r="C3" i="79"/>
  <c r="O3" i="79" s="1"/>
  <c r="G98" i="78"/>
  <c r="F98" i="78"/>
  <c r="AX97" i="78"/>
  <c r="G97" i="78"/>
  <c r="F97" i="78"/>
  <c r="AX96" i="78"/>
  <c r="G96" i="78"/>
  <c r="F96" i="78"/>
  <c r="AX95" i="78"/>
  <c r="G95" i="78"/>
  <c r="F95" i="78"/>
  <c r="AX94" i="78"/>
  <c r="G94" i="78"/>
  <c r="F94" i="78"/>
  <c r="AX93" i="78"/>
  <c r="G93" i="78"/>
  <c r="F93" i="78"/>
  <c r="AX92" i="78"/>
  <c r="G92" i="78"/>
  <c r="F92" i="78"/>
  <c r="AX91" i="78"/>
  <c r="G91" i="78"/>
  <c r="F91" i="78"/>
  <c r="AX90" i="78"/>
  <c r="G90" i="78"/>
  <c r="F90" i="78"/>
  <c r="G89" i="78"/>
  <c r="F89" i="78"/>
  <c r="V88" i="78"/>
  <c r="G88" i="78"/>
  <c r="F88" i="78"/>
  <c r="V87" i="78"/>
  <c r="R87" i="78"/>
  <c r="G87" i="78"/>
  <c r="F87" i="78"/>
  <c r="G86" i="78"/>
  <c r="F86" i="78"/>
  <c r="V85" i="78"/>
  <c r="G85" i="78"/>
  <c r="F85" i="78"/>
  <c r="V84" i="78"/>
  <c r="R84" i="78"/>
  <c r="G84" i="78"/>
  <c r="F84" i="78"/>
  <c r="G83" i="78"/>
  <c r="F83" i="78"/>
  <c r="V82" i="78"/>
  <c r="G82" i="78"/>
  <c r="F82" i="78"/>
  <c r="V81" i="78"/>
  <c r="R81" i="78"/>
  <c r="G81" i="78"/>
  <c r="F81" i="78"/>
  <c r="G80" i="78"/>
  <c r="F80" i="78"/>
  <c r="V79" i="78"/>
  <c r="G79" i="78"/>
  <c r="F79" i="78"/>
  <c r="V78" i="78"/>
  <c r="R78" i="78"/>
  <c r="G78" i="78"/>
  <c r="F78" i="78"/>
  <c r="G77" i="78"/>
  <c r="F77" i="78"/>
  <c r="V76" i="78"/>
  <c r="G76" i="78"/>
  <c r="F76" i="78"/>
  <c r="V75" i="78"/>
  <c r="R75" i="78"/>
  <c r="G75" i="78"/>
  <c r="F75" i="78"/>
  <c r="G74" i="78"/>
  <c r="F74" i="78"/>
  <c r="V73" i="78"/>
  <c r="G73" i="78"/>
  <c r="F73" i="78"/>
  <c r="V72" i="78"/>
  <c r="R72" i="78"/>
  <c r="G72" i="78"/>
  <c r="F72" i="78"/>
  <c r="G71" i="78"/>
  <c r="F71" i="78"/>
  <c r="V70" i="78"/>
  <c r="G70" i="78"/>
  <c r="F70" i="78"/>
  <c r="V69" i="78"/>
  <c r="R69" i="78"/>
  <c r="G69" i="78"/>
  <c r="F69" i="78"/>
  <c r="G68" i="78"/>
  <c r="F68" i="78"/>
  <c r="V67" i="78"/>
  <c r="G67" i="78"/>
  <c r="F67" i="78"/>
  <c r="V66" i="78"/>
  <c r="R66" i="78"/>
  <c r="G66" i="78"/>
  <c r="F66" i="78"/>
  <c r="G65" i="78"/>
  <c r="F65" i="78"/>
  <c r="V64" i="78"/>
  <c r="G64" i="78"/>
  <c r="F64" i="78"/>
  <c r="V63" i="78"/>
  <c r="R63" i="78"/>
  <c r="G63" i="78"/>
  <c r="F63" i="78"/>
  <c r="G62" i="78"/>
  <c r="F62" i="78"/>
  <c r="V61" i="78"/>
  <c r="G61" i="78"/>
  <c r="F61" i="78"/>
  <c r="V60" i="78"/>
  <c r="R60" i="78"/>
  <c r="G60" i="78"/>
  <c r="F60" i="78"/>
  <c r="G59" i="78"/>
  <c r="F59" i="78"/>
  <c r="V58" i="78"/>
  <c r="G58" i="78"/>
  <c r="F58" i="78"/>
  <c r="V57" i="78"/>
  <c r="R57" i="78"/>
  <c r="G57" i="78"/>
  <c r="F57" i="78"/>
  <c r="G56" i="78"/>
  <c r="F56" i="78"/>
  <c r="V55" i="78"/>
  <c r="G55" i="78"/>
  <c r="F55" i="78"/>
  <c r="V54" i="78"/>
  <c r="R54" i="78"/>
  <c r="G54" i="78"/>
  <c r="F54" i="78"/>
  <c r="G53" i="78"/>
  <c r="F53" i="78"/>
  <c r="V52" i="78"/>
  <c r="G52" i="78"/>
  <c r="F52" i="78"/>
  <c r="V51" i="78"/>
  <c r="R51" i="78"/>
  <c r="G51" i="78"/>
  <c r="F51" i="78"/>
  <c r="G50" i="78"/>
  <c r="F50" i="78"/>
  <c r="V49" i="78"/>
  <c r="G49" i="78"/>
  <c r="F49" i="78"/>
  <c r="V48" i="78"/>
  <c r="R48" i="78"/>
  <c r="G48" i="78"/>
  <c r="F48" i="78"/>
  <c r="G47" i="78"/>
  <c r="F47" i="78"/>
  <c r="V46" i="78"/>
  <c r="G46" i="78"/>
  <c r="F46" i="78"/>
  <c r="R45" i="78"/>
  <c r="G45" i="78"/>
  <c r="F45" i="78"/>
  <c r="V44" i="78"/>
  <c r="G44" i="78"/>
  <c r="F44" i="78"/>
  <c r="G43" i="78"/>
  <c r="F43" i="78"/>
  <c r="R42" i="78"/>
  <c r="G42" i="78"/>
  <c r="F42" i="78"/>
  <c r="V41" i="78"/>
  <c r="G41" i="78"/>
  <c r="F41" i="78"/>
  <c r="V40" i="78"/>
  <c r="G40" i="78"/>
  <c r="F40" i="78"/>
  <c r="V39" i="78"/>
  <c r="R39" i="78"/>
  <c r="G39" i="78"/>
  <c r="F39" i="78"/>
  <c r="V38" i="78"/>
  <c r="G38" i="78"/>
  <c r="F38" i="78"/>
  <c r="U37" i="78"/>
  <c r="G37" i="78"/>
  <c r="F37" i="78"/>
  <c r="R36" i="78"/>
  <c r="G36" i="78"/>
  <c r="F36" i="78"/>
  <c r="V35" i="78"/>
  <c r="G35" i="78"/>
  <c r="F35" i="78"/>
  <c r="G34" i="78"/>
  <c r="F34" i="78"/>
  <c r="R33" i="78"/>
  <c r="G33" i="78"/>
  <c r="F33" i="78"/>
  <c r="V32" i="78"/>
  <c r="G32" i="78"/>
  <c r="F32" i="78"/>
  <c r="V31" i="78"/>
  <c r="G31" i="78"/>
  <c r="F31" i="78"/>
  <c r="V30" i="78"/>
  <c r="R30" i="78"/>
  <c r="G30" i="78"/>
  <c r="F30" i="78"/>
  <c r="V29" i="78"/>
  <c r="G29" i="78"/>
  <c r="F29" i="78"/>
  <c r="U28" i="78"/>
  <c r="G28" i="78"/>
  <c r="F28" i="78"/>
  <c r="R27" i="78"/>
  <c r="G27" i="78"/>
  <c r="F27" i="78"/>
  <c r="V26" i="78"/>
  <c r="G26" i="78"/>
  <c r="F26" i="78"/>
  <c r="G25" i="78"/>
  <c r="F25" i="78"/>
  <c r="R24" i="78"/>
  <c r="G24" i="78"/>
  <c r="F24" i="78"/>
  <c r="V23" i="78"/>
  <c r="G23" i="78"/>
  <c r="F23" i="78"/>
  <c r="V22" i="78"/>
  <c r="G22" i="78"/>
  <c r="F22" i="78"/>
  <c r="V21" i="78"/>
  <c r="R21" i="78"/>
  <c r="G21" i="78"/>
  <c r="F21" i="78"/>
  <c r="V20" i="78"/>
  <c r="G20" i="78"/>
  <c r="F20" i="78"/>
  <c r="U19" i="78"/>
  <c r="G19" i="78"/>
  <c r="F19" i="78"/>
  <c r="R18" i="78"/>
  <c r="G18" i="78"/>
  <c r="F18" i="78"/>
  <c r="V17" i="78"/>
  <c r="G17" i="78"/>
  <c r="F17" i="78"/>
  <c r="G16" i="78"/>
  <c r="F16" i="78"/>
  <c r="R15" i="78"/>
  <c r="G15" i="78"/>
  <c r="F15" i="78"/>
  <c r="V14" i="78"/>
  <c r="G14" i="78"/>
  <c r="F14" i="78"/>
  <c r="V13" i="78"/>
  <c r="G13" i="78"/>
  <c r="F13" i="78"/>
  <c r="V12" i="78"/>
  <c r="R12" i="78"/>
  <c r="G12" i="78"/>
  <c r="F12" i="78"/>
  <c r="C12" i="78"/>
  <c r="R11" i="78"/>
  <c r="G11" i="78"/>
  <c r="F11" i="78"/>
  <c r="V10" i="78"/>
  <c r="G10" i="78"/>
  <c r="F10" i="78"/>
  <c r="C10" i="78"/>
  <c r="V45" i="78" s="1"/>
  <c r="V9" i="78"/>
  <c r="R9" i="78"/>
  <c r="G9" i="78"/>
  <c r="F9" i="78"/>
  <c r="V8" i="78"/>
  <c r="G8" i="78"/>
  <c r="F8" i="78"/>
  <c r="V7" i="78"/>
  <c r="G7" i="78"/>
  <c r="F7" i="78"/>
  <c r="V6" i="78"/>
  <c r="R6" i="78"/>
  <c r="G6" i="78"/>
  <c r="F6" i="78"/>
  <c r="C6" i="78"/>
  <c r="R88" i="78" s="1"/>
  <c r="R5" i="78"/>
  <c r="G5" i="78"/>
  <c r="F5" i="78"/>
  <c r="C5" i="78"/>
  <c r="W4" i="78"/>
  <c r="V4" i="78"/>
  <c r="R4" i="78"/>
  <c r="M88" i="78"/>
  <c r="U88" i="78" s="1"/>
  <c r="M87" i="78"/>
  <c r="U87" i="78" s="1"/>
  <c r="M85" i="78"/>
  <c r="U85" i="78" s="1"/>
  <c r="M82" i="78"/>
  <c r="U82" i="78" s="1"/>
  <c r="M79" i="78"/>
  <c r="U79" i="78" s="1"/>
  <c r="M77" i="78"/>
  <c r="U77" i="78" s="1"/>
  <c r="M76" i="78"/>
  <c r="U76" i="78" s="1"/>
  <c r="M73" i="78"/>
  <c r="U73" i="78" s="1"/>
  <c r="M70" i="78"/>
  <c r="U70" i="78" s="1"/>
  <c r="M69" i="78"/>
  <c r="U69" i="78" s="1"/>
  <c r="M67" i="78"/>
  <c r="U67" i="78" s="1"/>
  <c r="M64" i="78"/>
  <c r="U64" i="78" s="1"/>
  <c r="M61" i="78"/>
  <c r="U61" i="78" s="1"/>
  <c r="M59" i="78"/>
  <c r="U59" i="78" s="1"/>
  <c r="M58" i="78"/>
  <c r="U58" i="78" s="1"/>
  <c r="M55" i="78"/>
  <c r="U55" i="78" s="1"/>
  <c r="M52" i="78"/>
  <c r="U52" i="78" s="1"/>
  <c r="M51" i="78"/>
  <c r="U51" i="78" s="1"/>
  <c r="M49" i="78"/>
  <c r="U49" i="78" s="1"/>
  <c r="M46" i="78"/>
  <c r="U46" i="78" s="1"/>
  <c r="M43" i="78"/>
  <c r="U43" i="78" s="1"/>
  <c r="M41" i="78"/>
  <c r="U41" i="78" s="1"/>
  <c r="M40" i="78"/>
  <c r="U40" i="78" s="1"/>
  <c r="M37" i="78"/>
  <c r="M34" i="78"/>
  <c r="U34" i="78" s="1"/>
  <c r="M33" i="78"/>
  <c r="U33" i="78" s="1"/>
  <c r="M31" i="78"/>
  <c r="U31" i="78" s="1"/>
  <c r="M28" i="78"/>
  <c r="M25" i="78"/>
  <c r="U25" i="78" s="1"/>
  <c r="M23" i="78"/>
  <c r="U23" i="78" s="1"/>
  <c r="M22" i="78"/>
  <c r="U22" i="78" s="1"/>
  <c r="M19" i="78"/>
  <c r="M16" i="78"/>
  <c r="U16" i="78" s="1"/>
  <c r="M15" i="78"/>
  <c r="U15" i="78" s="1"/>
  <c r="M13" i="78"/>
  <c r="U13" i="78" s="1"/>
  <c r="M10" i="78"/>
  <c r="U10" i="78" s="1"/>
  <c r="M7" i="78"/>
  <c r="U7" i="78" s="1"/>
  <c r="M5" i="78"/>
  <c r="U5" i="78" s="1"/>
  <c r="M4" i="78"/>
  <c r="U4" i="78" s="1"/>
  <c r="M4" i="78" a="1"/>
  <c r="M89" i="78" s="1"/>
  <c r="U89" i="78" s="1"/>
  <c r="G4" i="78"/>
  <c r="F4" i="78"/>
  <c r="AT3" i="78"/>
  <c r="AH3" i="78"/>
  <c r="AQ3" i="78" s="1"/>
  <c r="R3" i="78"/>
  <c r="C3" i="78"/>
  <c r="O3" i="78" s="1"/>
  <c r="S98" i="77"/>
  <c r="R98" i="77"/>
  <c r="G98" i="77"/>
  <c r="F98" i="77"/>
  <c r="U97" i="77"/>
  <c r="R97" i="77"/>
  <c r="G97" i="77"/>
  <c r="F97" i="77"/>
  <c r="U96" i="77"/>
  <c r="R96" i="77"/>
  <c r="G96" i="77"/>
  <c r="F96" i="77"/>
  <c r="R95" i="77"/>
  <c r="G95" i="77"/>
  <c r="F95" i="77"/>
  <c r="U94" i="77"/>
  <c r="R94" i="77"/>
  <c r="G94" i="77"/>
  <c r="F94" i="77"/>
  <c r="R93" i="77"/>
  <c r="G93" i="77"/>
  <c r="F93" i="77"/>
  <c r="R92" i="77"/>
  <c r="G92" i="77"/>
  <c r="F92" i="77"/>
  <c r="R91" i="77"/>
  <c r="G91" i="77"/>
  <c r="F91" i="77"/>
  <c r="R90" i="77"/>
  <c r="G90" i="77"/>
  <c r="F90" i="77"/>
  <c r="R89" i="77"/>
  <c r="G89" i="77"/>
  <c r="F89" i="77"/>
  <c r="V88" i="77"/>
  <c r="U88" i="77"/>
  <c r="R88" i="77"/>
  <c r="G88" i="77"/>
  <c r="F88" i="77"/>
  <c r="R87" i="77"/>
  <c r="G87" i="77"/>
  <c r="F87" i="77"/>
  <c r="U86" i="77"/>
  <c r="R86" i="77"/>
  <c r="G86" i="77"/>
  <c r="F86" i="77"/>
  <c r="U85" i="77"/>
  <c r="R85" i="77"/>
  <c r="G85" i="77"/>
  <c r="F85" i="77"/>
  <c r="R84" i="77"/>
  <c r="G84" i="77"/>
  <c r="F84" i="77"/>
  <c r="R83" i="77"/>
  <c r="G83" i="77"/>
  <c r="F83" i="77"/>
  <c r="R82" i="77"/>
  <c r="G82" i="77"/>
  <c r="F82" i="77"/>
  <c r="R81" i="77"/>
  <c r="G81" i="77"/>
  <c r="F81" i="77"/>
  <c r="R80" i="77"/>
  <c r="G80" i="77"/>
  <c r="F80" i="77"/>
  <c r="U79" i="77"/>
  <c r="R79" i="77"/>
  <c r="G79" i="77"/>
  <c r="F79" i="77"/>
  <c r="U78" i="77"/>
  <c r="R78" i="77"/>
  <c r="G78" i="77"/>
  <c r="F78" i="77"/>
  <c r="R77" i="77"/>
  <c r="G77" i="77"/>
  <c r="F77" i="77"/>
  <c r="U76" i="77"/>
  <c r="R76" i="77"/>
  <c r="G76" i="77"/>
  <c r="F76" i="77"/>
  <c r="R75" i="77"/>
  <c r="G75" i="77"/>
  <c r="F75" i="77"/>
  <c r="R74" i="77"/>
  <c r="G74" i="77"/>
  <c r="F74" i="77"/>
  <c r="R73" i="77"/>
  <c r="G73" i="77"/>
  <c r="F73" i="77"/>
  <c r="R72" i="77"/>
  <c r="G72" i="77"/>
  <c r="F72" i="77"/>
  <c r="R71" i="77"/>
  <c r="G71" i="77"/>
  <c r="F71" i="77"/>
  <c r="U70" i="77"/>
  <c r="R70" i="77"/>
  <c r="G70" i="77"/>
  <c r="F70" i="77"/>
  <c r="R69" i="77"/>
  <c r="G69" i="77"/>
  <c r="F69" i="77"/>
  <c r="U68" i="77"/>
  <c r="R68" i="77"/>
  <c r="G68" i="77"/>
  <c r="F68" i="77"/>
  <c r="U67" i="77"/>
  <c r="R67" i="77"/>
  <c r="G67" i="77"/>
  <c r="F67" i="77"/>
  <c r="R66" i="77"/>
  <c r="G66" i="77"/>
  <c r="F66" i="77"/>
  <c r="R65" i="77"/>
  <c r="G65" i="77"/>
  <c r="F65" i="77"/>
  <c r="R64" i="77"/>
  <c r="G64" i="77"/>
  <c r="F64" i="77"/>
  <c r="R63" i="77"/>
  <c r="G63" i="77"/>
  <c r="F63" i="77"/>
  <c r="R62" i="77"/>
  <c r="G62" i="77"/>
  <c r="F62" i="77"/>
  <c r="U61" i="77"/>
  <c r="R61" i="77"/>
  <c r="G61" i="77"/>
  <c r="F61" i="77"/>
  <c r="U60" i="77"/>
  <c r="R60" i="77"/>
  <c r="G60" i="77"/>
  <c r="F60" i="77"/>
  <c r="R59" i="77"/>
  <c r="G59" i="77"/>
  <c r="F59" i="77"/>
  <c r="U58" i="77"/>
  <c r="R58" i="77"/>
  <c r="G58" i="77"/>
  <c r="F58" i="77"/>
  <c r="R57" i="77"/>
  <c r="G57" i="77"/>
  <c r="F57" i="77"/>
  <c r="R56" i="77"/>
  <c r="G56" i="77"/>
  <c r="F56" i="77"/>
  <c r="R55" i="77"/>
  <c r="G55" i="77"/>
  <c r="F55" i="77"/>
  <c r="R54" i="77"/>
  <c r="G54" i="77"/>
  <c r="F54" i="77"/>
  <c r="R53" i="77"/>
  <c r="G53" i="77"/>
  <c r="F53" i="77"/>
  <c r="U52" i="77"/>
  <c r="R52" i="77"/>
  <c r="G52" i="77"/>
  <c r="F52" i="77"/>
  <c r="R51" i="77"/>
  <c r="G51" i="77"/>
  <c r="F51" i="77"/>
  <c r="U50" i="77"/>
  <c r="R50" i="77"/>
  <c r="G50" i="77"/>
  <c r="F50" i="77"/>
  <c r="U49" i="77"/>
  <c r="R49" i="77"/>
  <c r="G49" i="77"/>
  <c r="F49" i="77"/>
  <c r="R48" i="77"/>
  <c r="G48" i="77"/>
  <c r="F48" i="77"/>
  <c r="R47" i="77"/>
  <c r="G47" i="77"/>
  <c r="F47" i="77"/>
  <c r="R46" i="77"/>
  <c r="G46" i="77"/>
  <c r="F46" i="77"/>
  <c r="R45" i="77"/>
  <c r="G45" i="77"/>
  <c r="F45" i="77"/>
  <c r="R44" i="77"/>
  <c r="G44" i="77"/>
  <c r="F44" i="77"/>
  <c r="V43" i="77"/>
  <c r="U43" i="77"/>
  <c r="R43" i="77"/>
  <c r="G43" i="77"/>
  <c r="F43" i="77"/>
  <c r="U42" i="77"/>
  <c r="R42" i="77"/>
  <c r="G42" i="77"/>
  <c r="F42" i="77"/>
  <c r="R41" i="77"/>
  <c r="G41" i="77"/>
  <c r="F41" i="77"/>
  <c r="U40" i="77"/>
  <c r="R40" i="77"/>
  <c r="G40" i="77"/>
  <c r="F40" i="77"/>
  <c r="R39" i="77"/>
  <c r="G39" i="77"/>
  <c r="F39" i="77"/>
  <c r="R38" i="77"/>
  <c r="G38" i="77"/>
  <c r="F38" i="77"/>
  <c r="R37" i="77"/>
  <c r="G37" i="77"/>
  <c r="F37" i="77"/>
  <c r="R36" i="77"/>
  <c r="G36" i="77"/>
  <c r="F36" i="77"/>
  <c r="R35" i="77"/>
  <c r="G35" i="77"/>
  <c r="F35" i="77"/>
  <c r="V34" i="77"/>
  <c r="U34" i="77"/>
  <c r="R34" i="77"/>
  <c r="G34" i="77"/>
  <c r="F34" i="77"/>
  <c r="R33" i="77"/>
  <c r="G33" i="77"/>
  <c r="F33" i="77"/>
  <c r="U32" i="77"/>
  <c r="R32" i="77"/>
  <c r="G32" i="77"/>
  <c r="F32" i="77"/>
  <c r="U31" i="77"/>
  <c r="R31" i="77"/>
  <c r="G31" i="77"/>
  <c r="F31" i="77"/>
  <c r="R30" i="77"/>
  <c r="G30" i="77"/>
  <c r="F30" i="77"/>
  <c r="R29" i="77"/>
  <c r="G29" i="77"/>
  <c r="F29" i="77"/>
  <c r="R28" i="77"/>
  <c r="G28" i="77"/>
  <c r="F28" i="77"/>
  <c r="R27" i="77"/>
  <c r="G27" i="77"/>
  <c r="F27" i="77"/>
  <c r="R26" i="77"/>
  <c r="G26" i="77"/>
  <c r="F26" i="77"/>
  <c r="V25" i="77"/>
  <c r="U25" i="77"/>
  <c r="R25" i="77"/>
  <c r="G25" i="77"/>
  <c r="F25" i="77"/>
  <c r="U24" i="77"/>
  <c r="R24" i="77"/>
  <c r="G24" i="77"/>
  <c r="F24" i="77"/>
  <c r="R23" i="77"/>
  <c r="G23" i="77"/>
  <c r="F23" i="77"/>
  <c r="U22" i="77"/>
  <c r="R22" i="77"/>
  <c r="G22" i="77"/>
  <c r="F22" i="77"/>
  <c r="R21" i="77"/>
  <c r="G21" i="77"/>
  <c r="F21" i="77"/>
  <c r="R20" i="77"/>
  <c r="G20" i="77"/>
  <c r="F20" i="77"/>
  <c r="R19" i="77"/>
  <c r="G19" i="77"/>
  <c r="F19" i="77"/>
  <c r="R18" i="77"/>
  <c r="G18" i="77"/>
  <c r="F18" i="77"/>
  <c r="R17" i="77"/>
  <c r="G17" i="77"/>
  <c r="F17" i="77"/>
  <c r="U16" i="77"/>
  <c r="R16" i="77"/>
  <c r="G16" i="77"/>
  <c r="F16" i="77"/>
  <c r="R15" i="77"/>
  <c r="G15" i="77"/>
  <c r="F15" i="77"/>
  <c r="U14" i="77"/>
  <c r="R14" i="77"/>
  <c r="G14" i="77"/>
  <c r="F14" i="77"/>
  <c r="U13" i="77"/>
  <c r="R13" i="77"/>
  <c r="G13" i="77"/>
  <c r="F13" i="77"/>
  <c r="R12" i="77"/>
  <c r="G12" i="77"/>
  <c r="F12" i="77"/>
  <c r="C12" i="77"/>
  <c r="C3" i="77" s="1"/>
  <c r="O3" i="77" s="1"/>
  <c r="R11" i="77"/>
  <c r="G11" i="77"/>
  <c r="F11" i="77"/>
  <c r="R10" i="77"/>
  <c r="G10" i="77"/>
  <c r="F10" i="77"/>
  <c r="C10" i="77"/>
  <c r="V79" i="77" s="1"/>
  <c r="R9" i="77"/>
  <c r="G9" i="77"/>
  <c r="F9" i="77"/>
  <c r="U8" i="77"/>
  <c r="R8" i="77"/>
  <c r="G8" i="77"/>
  <c r="F8" i="77"/>
  <c r="V7" i="77"/>
  <c r="U7" i="77"/>
  <c r="R7" i="77"/>
  <c r="G7" i="77"/>
  <c r="F7" i="77"/>
  <c r="U6" i="77"/>
  <c r="R6" i="77"/>
  <c r="G6" i="77"/>
  <c r="F6" i="77"/>
  <c r="R5" i="77"/>
  <c r="G5" i="77"/>
  <c r="F5" i="77"/>
  <c r="C5" i="77"/>
  <c r="W4" i="77"/>
  <c r="X4" i="77" s="1"/>
  <c r="AH4" i="77" s="1"/>
  <c r="R4" i="77"/>
  <c r="M98" i="77"/>
  <c r="U98" i="77" s="1"/>
  <c r="M97" i="77"/>
  <c r="M96" i="77"/>
  <c r="M94" i="77"/>
  <c r="M92" i="77"/>
  <c r="U92" i="77" s="1"/>
  <c r="M91" i="77"/>
  <c r="U91" i="77" s="1"/>
  <c r="M90" i="77"/>
  <c r="U90" i="77" s="1"/>
  <c r="M88" i="77"/>
  <c r="M86" i="77"/>
  <c r="M85" i="77"/>
  <c r="M84" i="77"/>
  <c r="U84" i="77" s="1"/>
  <c r="M82" i="77"/>
  <c r="U82" i="77" s="1"/>
  <c r="M80" i="77"/>
  <c r="U80" i="77" s="1"/>
  <c r="M79" i="77"/>
  <c r="M78" i="77"/>
  <c r="M76" i="77"/>
  <c r="M74" i="77"/>
  <c r="U74" i="77" s="1"/>
  <c r="M73" i="77"/>
  <c r="U73" i="77" s="1"/>
  <c r="M72" i="77"/>
  <c r="U72" i="77" s="1"/>
  <c r="M70" i="77"/>
  <c r="M68" i="77"/>
  <c r="M67" i="77"/>
  <c r="M66" i="77"/>
  <c r="U66" i="77" s="1"/>
  <c r="M64" i="77"/>
  <c r="U64" i="77" s="1"/>
  <c r="M62" i="77"/>
  <c r="U62" i="77" s="1"/>
  <c r="M61" i="77"/>
  <c r="M60" i="77"/>
  <c r="M58" i="77"/>
  <c r="M56" i="77"/>
  <c r="U56" i="77" s="1"/>
  <c r="M55" i="77"/>
  <c r="U55" i="77" s="1"/>
  <c r="M54" i="77"/>
  <c r="U54" i="77" s="1"/>
  <c r="M52" i="77"/>
  <c r="M50" i="77"/>
  <c r="M49" i="77"/>
  <c r="M48" i="77"/>
  <c r="U48" i="77" s="1"/>
  <c r="M46" i="77"/>
  <c r="U46" i="77" s="1"/>
  <c r="M44" i="77"/>
  <c r="U44" i="77" s="1"/>
  <c r="M43" i="77"/>
  <c r="M42" i="77"/>
  <c r="M40" i="77"/>
  <c r="M38" i="77"/>
  <c r="U38" i="77" s="1"/>
  <c r="M37" i="77"/>
  <c r="U37" i="77" s="1"/>
  <c r="M36" i="77"/>
  <c r="U36" i="77" s="1"/>
  <c r="M34" i="77"/>
  <c r="M32" i="77"/>
  <c r="M31" i="77"/>
  <c r="M30" i="77"/>
  <c r="U30" i="77" s="1"/>
  <c r="M28" i="77"/>
  <c r="U28" i="77" s="1"/>
  <c r="M26" i="77"/>
  <c r="U26" i="77" s="1"/>
  <c r="M25" i="77"/>
  <c r="M24" i="77"/>
  <c r="M22" i="77"/>
  <c r="M20" i="77"/>
  <c r="U20" i="77" s="1"/>
  <c r="M19" i="77"/>
  <c r="U19" i="77" s="1"/>
  <c r="M18" i="77"/>
  <c r="U18" i="77" s="1"/>
  <c r="M16" i="77"/>
  <c r="M14" i="77"/>
  <c r="M13" i="77"/>
  <c r="M12" i="77"/>
  <c r="U12" i="77" s="1"/>
  <c r="M10" i="77"/>
  <c r="U10" i="77" s="1"/>
  <c r="M8" i="77"/>
  <c r="M7" i="77"/>
  <c r="M6" i="77"/>
  <c r="M4" i="77"/>
  <c r="U4" i="77" s="1"/>
  <c r="M4" i="77" a="1"/>
  <c r="M95" i="77" s="1"/>
  <c r="U95" i="77" s="1"/>
  <c r="G4" i="77"/>
  <c r="F4" i="77"/>
  <c r="AT3" i="77"/>
  <c r="AH3" i="77"/>
  <c r="AQ3" i="77" s="1"/>
  <c r="AE3" i="77"/>
  <c r="R3" i="77"/>
  <c r="G98" i="76"/>
  <c r="F98" i="76"/>
  <c r="AX97" i="76"/>
  <c r="G97" i="76"/>
  <c r="F97" i="76"/>
  <c r="AX96" i="76"/>
  <c r="G96" i="76"/>
  <c r="F96" i="76"/>
  <c r="AX95" i="76"/>
  <c r="G95" i="76"/>
  <c r="F95" i="76"/>
  <c r="AX94" i="76"/>
  <c r="G94" i="76"/>
  <c r="F94" i="76"/>
  <c r="AX93" i="76"/>
  <c r="G93" i="76"/>
  <c r="F93" i="76"/>
  <c r="AX92" i="76"/>
  <c r="G92" i="76"/>
  <c r="F92" i="76"/>
  <c r="AX91" i="76"/>
  <c r="G91" i="76"/>
  <c r="F91" i="76"/>
  <c r="AX90" i="76"/>
  <c r="G90" i="76"/>
  <c r="F90" i="76"/>
  <c r="AX89" i="76"/>
  <c r="G89" i="76"/>
  <c r="F89" i="76"/>
  <c r="AX88" i="76"/>
  <c r="G88" i="76"/>
  <c r="F88" i="76"/>
  <c r="AX87" i="76"/>
  <c r="G87" i="76"/>
  <c r="F87" i="76"/>
  <c r="AX86" i="76"/>
  <c r="G86" i="76"/>
  <c r="F86" i="76"/>
  <c r="AX85" i="76"/>
  <c r="G85" i="76"/>
  <c r="F85" i="76"/>
  <c r="AX84" i="76"/>
  <c r="G84" i="76"/>
  <c r="F84" i="76"/>
  <c r="AX83" i="76"/>
  <c r="G83" i="76"/>
  <c r="F83" i="76"/>
  <c r="AX82" i="76"/>
  <c r="G82" i="76"/>
  <c r="F82" i="76"/>
  <c r="AX81" i="76"/>
  <c r="G81" i="76"/>
  <c r="F81" i="76"/>
  <c r="AX80" i="76"/>
  <c r="G80" i="76"/>
  <c r="F80" i="76"/>
  <c r="AX79" i="76"/>
  <c r="G79" i="76"/>
  <c r="F79" i="76"/>
  <c r="AX78" i="76"/>
  <c r="G78" i="76"/>
  <c r="F78" i="76"/>
  <c r="AX77" i="76"/>
  <c r="G77" i="76"/>
  <c r="F77" i="76"/>
  <c r="AX76" i="76"/>
  <c r="G76" i="76"/>
  <c r="F76" i="76"/>
  <c r="AX75" i="76"/>
  <c r="G75" i="76"/>
  <c r="F75" i="76"/>
  <c r="AX74" i="76"/>
  <c r="G74" i="76"/>
  <c r="F74" i="76"/>
  <c r="AX73" i="76"/>
  <c r="G73" i="76"/>
  <c r="F73" i="76"/>
  <c r="AX72" i="76"/>
  <c r="G72" i="76"/>
  <c r="F72" i="76"/>
  <c r="AX71" i="76"/>
  <c r="G71" i="76"/>
  <c r="F71" i="76"/>
  <c r="AX70" i="76"/>
  <c r="G70" i="76"/>
  <c r="F70" i="76"/>
  <c r="G69" i="76"/>
  <c r="F69" i="76"/>
  <c r="V68" i="76"/>
  <c r="G68" i="76"/>
  <c r="F68" i="76"/>
  <c r="G67" i="76"/>
  <c r="F67" i="76"/>
  <c r="G66" i="76"/>
  <c r="F66" i="76"/>
  <c r="V65" i="76"/>
  <c r="G65" i="76"/>
  <c r="F65" i="76"/>
  <c r="U64" i="76"/>
  <c r="G64" i="76"/>
  <c r="F64" i="76"/>
  <c r="G63" i="76"/>
  <c r="F63" i="76"/>
  <c r="V62" i="76"/>
  <c r="G62" i="76"/>
  <c r="F62" i="76"/>
  <c r="G61" i="76"/>
  <c r="F61" i="76"/>
  <c r="G60" i="76"/>
  <c r="F60" i="76"/>
  <c r="V59" i="76"/>
  <c r="G59" i="76"/>
  <c r="F59" i="76"/>
  <c r="G58" i="76"/>
  <c r="F58" i="76"/>
  <c r="G57" i="76"/>
  <c r="F57" i="76"/>
  <c r="V56" i="76"/>
  <c r="G56" i="76"/>
  <c r="F56" i="76"/>
  <c r="G55" i="76"/>
  <c r="F55" i="76"/>
  <c r="U54" i="76"/>
  <c r="G54" i="76"/>
  <c r="F54" i="76"/>
  <c r="V53" i="76"/>
  <c r="G53" i="76"/>
  <c r="F53" i="76"/>
  <c r="U52" i="76"/>
  <c r="G52" i="76"/>
  <c r="F52" i="76"/>
  <c r="G51" i="76"/>
  <c r="F51" i="76"/>
  <c r="V50" i="76"/>
  <c r="G50" i="76"/>
  <c r="F50" i="76"/>
  <c r="G49" i="76"/>
  <c r="F49" i="76"/>
  <c r="G48" i="76"/>
  <c r="F48" i="76"/>
  <c r="V47" i="76"/>
  <c r="G47" i="76"/>
  <c r="F47" i="76"/>
  <c r="U46" i="76"/>
  <c r="G46" i="76"/>
  <c r="F46" i="76"/>
  <c r="G45" i="76"/>
  <c r="F45" i="76"/>
  <c r="V44" i="76"/>
  <c r="G44" i="76"/>
  <c r="F44" i="76"/>
  <c r="R43" i="76"/>
  <c r="G43" i="76"/>
  <c r="F43" i="76"/>
  <c r="U42" i="76"/>
  <c r="G42" i="76"/>
  <c r="F42" i="76"/>
  <c r="V41" i="76"/>
  <c r="G41" i="76"/>
  <c r="F41" i="76"/>
  <c r="G40" i="76"/>
  <c r="F40" i="76"/>
  <c r="G39" i="76"/>
  <c r="F39" i="76"/>
  <c r="V38" i="76"/>
  <c r="U38" i="76"/>
  <c r="G38" i="76"/>
  <c r="F38" i="76"/>
  <c r="G37" i="76"/>
  <c r="F37" i="76"/>
  <c r="U36" i="76"/>
  <c r="R36" i="76"/>
  <c r="G36" i="76"/>
  <c r="F36" i="76"/>
  <c r="V35" i="76"/>
  <c r="R35" i="76"/>
  <c r="G35" i="76"/>
  <c r="F35" i="76"/>
  <c r="U34" i="76"/>
  <c r="G34" i="76"/>
  <c r="F34" i="76"/>
  <c r="G33" i="76"/>
  <c r="F33" i="76"/>
  <c r="V32" i="76"/>
  <c r="G32" i="76"/>
  <c r="F32" i="76"/>
  <c r="G31" i="76"/>
  <c r="F31" i="76"/>
  <c r="G30" i="76"/>
  <c r="F30" i="76"/>
  <c r="V29" i="76"/>
  <c r="G29" i="76"/>
  <c r="F29" i="76"/>
  <c r="U28" i="76"/>
  <c r="G28" i="76"/>
  <c r="F28" i="76"/>
  <c r="G27" i="76"/>
  <c r="F27" i="76"/>
  <c r="V26" i="76"/>
  <c r="G26" i="76"/>
  <c r="F26" i="76"/>
  <c r="G25" i="76"/>
  <c r="F25" i="76"/>
  <c r="G24" i="76"/>
  <c r="F24" i="76"/>
  <c r="V23" i="76"/>
  <c r="G23" i="76"/>
  <c r="F23" i="76"/>
  <c r="R22" i="76"/>
  <c r="G22" i="76"/>
  <c r="F22" i="76"/>
  <c r="G21" i="76"/>
  <c r="F21" i="76"/>
  <c r="V20" i="76"/>
  <c r="G20" i="76"/>
  <c r="F20" i="76"/>
  <c r="G19" i="76"/>
  <c r="F19" i="76"/>
  <c r="U18" i="76"/>
  <c r="G18" i="76"/>
  <c r="F18" i="76"/>
  <c r="V17" i="76"/>
  <c r="G17" i="76"/>
  <c r="F17" i="76"/>
  <c r="U16" i="76"/>
  <c r="G16" i="76"/>
  <c r="F16" i="76"/>
  <c r="G15" i="76"/>
  <c r="F15" i="76"/>
  <c r="V14" i="76"/>
  <c r="G14" i="76"/>
  <c r="F14" i="76"/>
  <c r="G13" i="76"/>
  <c r="F13" i="76"/>
  <c r="G12" i="76"/>
  <c r="F12" i="76"/>
  <c r="C12" i="76"/>
  <c r="V11" i="76"/>
  <c r="G11" i="76"/>
  <c r="F11" i="76"/>
  <c r="V10" i="76"/>
  <c r="G10" i="76"/>
  <c r="F10" i="76"/>
  <c r="C10" i="76"/>
  <c r="V9" i="76"/>
  <c r="G9" i="76"/>
  <c r="F9" i="76"/>
  <c r="G8" i="76"/>
  <c r="F8" i="76"/>
  <c r="G7" i="76"/>
  <c r="F7" i="76"/>
  <c r="G6" i="76"/>
  <c r="F6" i="76"/>
  <c r="C6" i="76"/>
  <c r="V5" i="76"/>
  <c r="G5" i="76"/>
  <c r="F5" i="76"/>
  <c r="C5" i="76"/>
  <c r="W4" i="76"/>
  <c r="Y4" i="76" s="1"/>
  <c r="V4" i="76"/>
  <c r="U4" i="76"/>
  <c r="M68" i="76"/>
  <c r="U68" i="76" s="1"/>
  <c r="M66" i="76"/>
  <c r="U66" i="76" s="1"/>
  <c r="M65" i="76"/>
  <c r="U65" i="76" s="1"/>
  <c r="M64" i="76"/>
  <c r="M62" i="76"/>
  <c r="U62" i="76" s="1"/>
  <c r="M60" i="76"/>
  <c r="U60" i="76" s="1"/>
  <c r="M59" i="76"/>
  <c r="U59" i="76" s="1"/>
  <c r="M58" i="76"/>
  <c r="U58" i="76" s="1"/>
  <c r="M56" i="76"/>
  <c r="U56" i="76" s="1"/>
  <c r="M54" i="76"/>
  <c r="M53" i="76"/>
  <c r="U53" i="76" s="1"/>
  <c r="M52" i="76"/>
  <c r="M50" i="76"/>
  <c r="U50" i="76" s="1"/>
  <c r="M48" i="76"/>
  <c r="U48" i="76" s="1"/>
  <c r="M47" i="76"/>
  <c r="U47" i="76" s="1"/>
  <c r="M46" i="76"/>
  <c r="M44" i="76"/>
  <c r="U44" i="76" s="1"/>
  <c r="M42" i="76"/>
  <c r="M41" i="76"/>
  <c r="U41" i="76" s="1"/>
  <c r="M40" i="76"/>
  <c r="U40" i="76" s="1"/>
  <c r="M38" i="76"/>
  <c r="M36" i="76"/>
  <c r="M35" i="76"/>
  <c r="U35" i="76" s="1"/>
  <c r="M34" i="76"/>
  <c r="M32" i="76"/>
  <c r="U32" i="76" s="1"/>
  <c r="M30" i="76"/>
  <c r="U30" i="76" s="1"/>
  <c r="M29" i="76"/>
  <c r="U29" i="76" s="1"/>
  <c r="M28" i="76"/>
  <c r="M26" i="76"/>
  <c r="U26" i="76" s="1"/>
  <c r="M24" i="76"/>
  <c r="U24" i="76" s="1"/>
  <c r="M23" i="76"/>
  <c r="U23" i="76" s="1"/>
  <c r="M22" i="76"/>
  <c r="U22" i="76" s="1"/>
  <c r="M20" i="76"/>
  <c r="U20" i="76" s="1"/>
  <c r="M18" i="76"/>
  <c r="M17" i="76"/>
  <c r="U17" i="76" s="1"/>
  <c r="M16" i="76"/>
  <c r="M14" i="76"/>
  <c r="U14" i="76" s="1"/>
  <c r="M12" i="76"/>
  <c r="U12" i="76" s="1"/>
  <c r="M11" i="76"/>
  <c r="U11" i="76" s="1"/>
  <c r="M10" i="76"/>
  <c r="U10" i="76" s="1"/>
  <c r="M8" i="76"/>
  <c r="U8" i="76" s="1"/>
  <c r="M6" i="76"/>
  <c r="U6" i="76" s="1"/>
  <c r="M5" i="76"/>
  <c r="U5" i="76" s="1"/>
  <c r="M4" i="76"/>
  <c r="M4" i="76" a="1"/>
  <c r="M69" i="76" s="1"/>
  <c r="U69" i="76" s="1"/>
  <c r="G4" i="76"/>
  <c r="F4" i="76"/>
  <c r="AT3" i="76"/>
  <c r="C3" i="76"/>
  <c r="O3" i="76" s="1"/>
  <c r="G98" i="75"/>
  <c r="F98" i="75"/>
  <c r="AX97" i="75"/>
  <c r="G97" i="75"/>
  <c r="F97" i="75"/>
  <c r="AX96" i="75"/>
  <c r="G96" i="75"/>
  <c r="F96" i="75"/>
  <c r="AX95" i="75"/>
  <c r="G95" i="75"/>
  <c r="F95" i="75"/>
  <c r="AX94" i="75"/>
  <c r="G94" i="75"/>
  <c r="F94" i="75"/>
  <c r="AX93" i="75"/>
  <c r="G93" i="75"/>
  <c r="F93" i="75"/>
  <c r="AX92" i="75"/>
  <c r="G92" i="75"/>
  <c r="F92" i="75"/>
  <c r="AX91" i="75"/>
  <c r="G91" i="75"/>
  <c r="F91" i="75"/>
  <c r="AX90" i="75"/>
  <c r="G90" i="75"/>
  <c r="F90" i="75"/>
  <c r="AX89" i="75"/>
  <c r="G89" i="75"/>
  <c r="F89" i="75"/>
  <c r="AX88" i="75"/>
  <c r="G88" i="75"/>
  <c r="F88" i="75"/>
  <c r="AX87" i="75"/>
  <c r="G87" i="75"/>
  <c r="F87" i="75"/>
  <c r="AX86" i="75"/>
  <c r="G86" i="75"/>
  <c r="F86" i="75"/>
  <c r="AX85" i="75"/>
  <c r="G85" i="75"/>
  <c r="F85" i="75"/>
  <c r="AX84" i="75"/>
  <c r="G84" i="75"/>
  <c r="F84" i="75"/>
  <c r="AX83" i="75"/>
  <c r="G83" i="75"/>
  <c r="F83" i="75"/>
  <c r="AX82" i="75"/>
  <c r="G82" i="75"/>
  <c r="F82" i="75"/>
  <c r="AX81" i="75"/>
  <c r="G81" i="75"/>
  <c r="F81" i="75"/>
  <c r="AX80" i="75"/>
  <c r="G80" i="75"/>
  <c r="F80" i="75"/>
  <c r="V79" i="75"/>
  <c r="G79" i="75"/>
  <c r="F79" i="75"/>
  <c r="U78" i="75"/>
  <c r="G78" i="75"/>
  <c r="F78" i="75"/>
  <c r="G77" i="75"/>
  <c r="F77" i="75"/>
  <c r="V76" i="75"/>
  <c r="G76" i="75"/>
  <c r="F76" i="75"/>
  <c r="G75" i="75"/>
  <c r="F75" i="75"/>
  <c r="G74" i="75"/>
  <c r="F74" i="75"/>
  <c r="V73" i="75"/>
  <c r="G73" i="75"/>
  <c r="F73" i="75"/>
  <c r="U72" i="75"/>
  <c r="G72" i="75"/>
  <c r="F72" i="75"/>
  <c r="G71" i="75"/>
  <c r="F71" i="75"/>
  <c r="V70" i="75"/>
  <c r="G70" i="75"/>
  <c r="F70" i="75"/>
  <c r="G69" i="75"/>
  <c r="F69" i="75"/>
  <c r="G68" i="75"/>
  <c r="F68" i="75"/>
  <c r="V67" i="75"/>
  <c r="G67" i="75"/>
  <c r="F67" i="75"/>
  <c r="U66" i="75"/>
  <c r="G66" i="75"/>
  <c r="F66" i="75"/>
  <c r="G65" i="75"/>
  <c r="F65" i="75"/>
  <c r="V64" i="75"/>
  <c r="G64" i="75"/>
  <c r="F64" i="75"/>
  <c r="G63" i="75"/>
  <c r="F63" i="75"/>
  <c r="G62" i="75"/>
  <c r="F62" i="75"/>
  <c r="V61" i="75"/>
  <c r="G61" i="75"/>
  <c r="F61" i="75"/>
  <c r="U60" i="75"/>
  <c r="G60" i="75"/>
  <c r="F60" i="75"/>
  <c r="G59" i="75"/>
  <c r="F59" i="75"/>
  <c r="V58" i="75"/>
  <c r="G58" i="75"/>
  <c r="F58" i="75"/>
  <c r="G57" i="75"/>
  <c r="F57" i="75"/>
  <c r="G56" i="75"/>
  <c r="F56" i="75"/>
  <c r="V55" i="75"/>
  <c r="G55" i="75"/>
  <c r="F55" i="75"/>
  <c r="U54" i="75"/>
  <c r="G54" i="75"/>
  <c r="F54" i="75"/>
  <c r="G53" i="75"/>
  <c r="F53" i="75"/>
  <c r="V52" i="75"/>
  <c r="G52" i="75"/>
  <c r="F52" i="75"/>
  <c r="G51" i="75"/>
  <c r="F51" i="75"/>
  <c r="G50" i="75"/>
  <c r="F50" i="75"/>
  <c r="V49" i="75"/>
  <c r="G49" i="75"/>
  <c r="F49" i="75"/>
  <c r="U48" i="75"/>
  <c r="G48" i="75"/>
  <c r="F48" i="75"/>
  <c r="G47" i="75"/>
  <c r="F47" i="75"/>
  <c r="V46" i="75"/>
  <c r="G46" i="75"/>
  <c r="F46" i="75"/>
  <c r="G45" i="75"/>
  <c r="F45" i="75"/>
  <c r="G44" i="75"/>
  <c r="F44" i="75"/>
  <c r="V43" i="75"/>
  <c r="G43" i="75"/>
  <c r="F43" i="75"/>
  <c r="U42" i="75"/>
  <c r="G42" i="75"/>
  <c r="F42" i="75"/>
  <c r="G41" i="75"/>
  <c r="F41" i="75"/>
  <c r="V40" i="75"/>
  <c r="G40" i="75"/>
  <c r="F40" i="75"/>
  <c r="G39" i="75"/>
  <c r="F39" i="75"/>
  <c r="G38" i="75"/>
  <c r="F38" i="75"/>
  <c r="V37" i="75"/>
  <c r="G37" i="75"/>
  <c r="F37" i="75"/>
  <c r="U36" i="75"/>
  <c r="G36" i="75"/>
  <c r="F36" i="75"/>
  <c r="G35" i="75"/>
  <c r="F35" i="75"/>
  <c r="V34" i="75"/>
  <c r="G34" i="75"/>
  <c r="F34" i="75"/>
  <c r="G33" i="75"/>
  <c r="F33" i="75"/>
  <c r="G32" i="75"/>
  <c r="F32" i="75"/>
  <c r="V31" i="75"/>
  <c r="G31" i="75"/>
  <c r="F31" i="75"/>
  <c r="U30" i="75"/>
  <c r="G30" i="75"/>
  <c r="F30" i="75"/>
  <c r="G29" i="75"/>
  <c r="F29" i="75"/>
  <c r="V28" i="75"/>
  <c r="R28" i="75"/>
  <c r="G28" i="75"/>
  <c r="F28" i="75"/>
  <c r="G27" i="75"/>
  <c r="F27" i="75"/>
  <c r="G26" i="75"/>
  <c r="F26" i="75"/>
  <c r="V25" i="75"/>
  <c r="R25" i="75"/>
  <c r="G25" i="75"/>
  <c r="F25" i="75"/>
  <c r="U24" i="75"/>
  <c r="G24" i="75"/>
  <c r="F24" i="75"/>
  <c r="G23" i="75"/>
  <c r="F23" i="75"/>
  <c r="V22" i="75"/>
  <c r="R22" i="75"/>
  <c r="G22" i="75"/>
  <c r="F22" i="75"/>
  <c r="G21" i="75"/>
  <c r="F21" i="75"/>
  <c r="U20" i="75"/>
  <c r="G20" i="75"/>
  <c r="F20" i="75"/>
  <c r="V19" i="75"/>
  <c r="R19" i="75"/>
  <c r="G19" i="75"/>
  <c r="F19" i="75"/>
  <c r="U18" i="75"/>
  <c r="G18" i="75"/>
  <c r="F18" i="75"/>
  <c r="G17" i="75"/>
  <c r="F17" i="75"/>
  <c r="V16" i="75"/>
  <c r="R16" i="75"/>
  <c r="G16" i="75"/>
  <c r="F16" i="75"/>
  <c r="G15" i="75"/>
  <c r="F15" i="75"/>
  <c r="U14" i="75"/>
  <c r="G14" i="75"/>
  <c r="F14" i="75"/>
  <c r="V13" i="75"/>
  <c r="R13" i="75"/>
  <c r="G13" i="75"/>
  <c r="F13" i="75"/>
  <c r="U12" i="75"/>
  <c r="G12" i="75"/>
  <c r="F12" i="75"/>
  <c r="C12" i="75"/>
  <c r="C3" i="75" s="1"/>
  <c r="V11" i="75"/>
  <c r="R11" i="75"/>
  <c r="G11" i="75"/>
  <c r="F11" i="75"/>
  <c r="R10" i="75"/>
  <c r="G10" i="75"/>
  <c r="F10" i="75"/>
  <c r="C10" i="75"/>
  <c r="V77" i="75" s="1"/>
  <c r="V9" i="75"/>
  <c r="G9" i="75"/>
  <c r="F9" i="75"/>
  <c r="V8" i="75"/>
  <c r="R8" i="75"/>
  <c r="G8" i="75"/>
  <c r="F8" i="75"/>
  <c r="V7" i="75"/>
  <c r="G7" i="75"/>
  <c r="F7" i="75"/>
  <c r="U6" i="75"/>
  <c r="G6" i="75"/>
  <c r="F6" i="75"/>
  <c r="C6" i="75"/>
  <c r="R79" i="75" s="1"/>
  <c r="V5" i="75"/>
  <c r="R5" i="75"/>
  <c r="G5" i="75"/>
  <c r="F5" i="75"/>
  <c r="C5" i="75"/>
  <c r="W4" i="75"/>
  <c r="U4" i="75"/>
  <c r="X4" i="75" s="1"/>
  <c r="R4" i="75"/>
  <c r="M79" i="75"/>
  <c r="U79" i="75" s="1"/>
  <c r="M78" i="75"/>
  <c r="M76" i="75"/>
  <c r="U76" i="75" s="1"/>
  <c r="M74" i="75"/>
  <c r="U74" i="75" s="1"/>
  <c r="M73" i="75"/>
  <c r="U73" i="75" s="1"/>
  <c r="M72" i="75"/>
  <c r="M70" i="75"/>
  <c r="U70" i="75" s="1"/>
  <c r="M68" i="75"/>
  <c r="U68" i="75" s="1"/>
  <c r="M67" i="75"/>
  <c r="U67" i="75" s="1"/>
  <c r="M66" i="75"/>
  <c r="M64" i="75"/>
  <c r="U64" i="75" s="1"/>
  <c r="M62" i="75"/>
  <c r="U62" i="75" s="1"/>
  <c r="M61" i="75"/>
  <c r="U61" i="75" s="1"/>
  <c r="M60" i="75"/>
  <c r="M58" i="75"/>
  <c r="U58" i="75" s="1"/>
  <c r="M56" i="75"/>
  <c r="U56" i="75" s="1"/>
  <c r="M55" i="75"/>
  <c r="U55" i="75" s="1"/>
  <c r="M54" i="75"/>
  <c r="M52" i="75"/>
  <c r="U52" i="75" s="1"/>
  <c r="M50" i="75"/>
  <c r="U50" i="75" s="1"/>
  <c r="M49" i="75"/>
  <c r="U49" i="75" s="1"/>
  <c r="M48" i="75"/>
  <c r="M46" i="75"/>
  <c r="U46" i="75" s="1"/>
  <c r="M44" i="75"/>
  <c r="U44" i="75" s="1"/>
  <c r="M43" i="75"/>
  <c r="U43" i="75" s="1"/>
  <c r="M42" i="75"/>
  <c r="M40" i="75"/>
  <c r="U40" i="75" s="1"/>
  <c r="M38" i="75"/>
  <c r="U38" i="75" s="1"/>
  <c r="M37" i="75"/>
  <c r="U37" i="75" s="1"/>
  <c r="M36" i="75"/>
  <c r="M34" i="75"/>
  <c r="U34" i="75" s="1"/>
  <c r="M32" i="75"/>
  <c r="U32" i="75" s="1"/>
  <c r="M31" i="75"/>
  <c r="U31" i="75" s="1"/>
  <c r="M30" i="75"/>
  <c r="M28" i="75"/>
  <c r="U28" i="75" s="1"/>
  <c r="M26" i="75"/>
  <c r="U26" i="75" s="1"/>
  <c r="M25" i="75"/>
  <c r="U25" i="75" s="1"/>
  <c r="M24" i="75"/>
  <c r="M22" i="75"/>
  <c r="U22" i="75" s="1"/>
  <c r="M20" i="75"/>
  <c r="M19" i="75"/>
  <c r="U19" i="75" s="1"/>
  <c r="M18" i="75"/>
  <c r="M16" i="75"/>
  <c r="U16" i="75" s="1"/>
  <c r="M14" i="75"/>
  <c r="M13" i="75"/>
  <c r="U13" i="75" s="1"/>
  <c r="M12" i="75"/>
  <c r="M10" i="75"/>
  <c r="U10" i="75" s="1"/>
  <c r="M8" i="75"/>
  <c r="U8" i="75" s="1"/>
  <c r="M7" i="75"/>
  <c r="U7" i="75" s="1"/>
  <c r="M6" i="75"/>
  <c r="M4" i="75"/>
  <c r="M4" i="75" a="1"/>
  <c r="M77" i="75" s="1"/>
  <c r="U77" i="75" s="1"/>
  <c r="G4" i="75"/>
  <c r="F4" i="75"/>
  <c r="AT3" i="75"/>
  <c r="AH3" i="75"/>
  <c r="AQ3" i="75" s="1"/>
  <c r="R3" i="75"/>
  <c r="O3" i="75"/>
  <c r="P3" i="75" s="1"/>
  <c r="AF3" i="75" s="1"/>
  <c r="AO3" i="75" s="1"/>
  <c r="G98" i="74"/>
  <c r="F98" i="74"/>
  <c r="AX97" i="74"/>
  <c r="G97" i="74"/>
  <c r="F97" i="74"/>
  <c r="AX96" i="74"/>
  <c r="G96" i="74"/>
  <c r="F96" i="74"/>
  <c r="AX95" i="74"/>
  <c r="G95" i="74"/>
  <c r="F95" i="74"/>
  <c r="AX94" i="74"/>
  <c r="G94" i="74"/>
  <c r="F94" i="74"/>
  <c r="AX93" i="74"/>
  <c r="G93" i="74"/>
  <c r="F93" i="74"/>
  <c r="AX92" i="74"/>
  <c r="G92" i="74"/>
  <c r="F92" i="74"/>
  <c r="AX91" i="74"/>
  <c r="G91" i="74"/>
  <c r="F91" i="74"/>
  <c r="AX90" i="74"/>
  <c r="G90" i="74"/>
  <c r="F90" i="74"/>
  <c r="G89" i="74"/>
  <c r="F89" i="74"/>
  <c r="G88" i="74"/>
  <c r="F88" i="74"/>
  <c r="G87" i="74"/>
  <c r="F87" i="74"/>
  <c r="G86" i="74"/>
  <c r="F86" i="74"/>
  <c r="G85" i="74"/>
  <c r="F85" i="74"/>
  <c r="G84" i="74"/>
  <c r="F84" i="74"/>
  <c r="G83" i="74"/>
  <c r="F83" i="74"/>
  <c r="G82" i="74"/>
  <c r="F82" i="74"/>
  <c r="G81" i="74"/>
  <c r="F81" i="74"/>
  <c r="G80" i="74"/>
  <c r="F80" i="74"/>
  <c r="G79" i="74"/>
  <c r="F79" i="74"/>
  <c r="G78" i="74"/>
  <c r="F78" i="74"/>
  <c r="G77" i="74"/>
  <c r="F77" i="74"/>
  <c r="G76" i="74"/>
  <c r="F76" i="74"/>
  <c r="G75" i="74"/>
  <c r="F75" i="74"/>
  <c r="G74" i="74"/>
  <c r="F74" i="74"/>
  <c r="G73" i="74"/>
  <c r="F73" i="74"/>
  <c r="G72" i="74"/>
  <c r="F72" i="74"/>
  <c r="G71" i="74"/>
  <c r="F71" i="74"/>
  <c r="G70" i="74"/>
  <c r="F70" i="74"/>
  <c r="G69" i="74"/>
  <c r="F69" i="74"/>
  <c r="G68" i="74"/>
  <c r="F68" i="74"/>
  <c r="G67" i="74"/>
  <c r="F67" i="74"/>
  <c r="G66" i="74"/>
  <c r="F66" i="74"/>
  <c r="G65" i="74"/>
  <c r="F65" i="74"/>
  <c r="G64" i="74"/>
  <c r="F64" i="74"/>
  <c r="G63" i="74"/>
  <c r="F63" i="74"/>
  <c r="G62" i="74"/>
  <c r="F62" i="74"/>
  <c r="G61" i="74"/>
  <c r="F61" i="74"/>
  <c r="G60" i="74"/>
  <c r="F60" i="74"/>
  <c r="G59" i="74"/>
  <c r="F59" i="74"/>
  <c r="G58" i="74"/>
  <c r="F58" i="74"/>
  <c r="G57" i="74"/>
  <c r="F57" i="74"/>
  <c r="G56" i="74"/>
  <c r="F56" i="74"/>
  <c r="G55" i="74"/>
  <c r="F55" i="74"/>
  <c r="G54" i="74"/>
  <c r="F54" i="74"/>
  <c r="G53" i="74"/>
  <c r="F53" i="74"/>
  <c r="G52" i="74"/>
  <c r="F52" i="74"/>
  <c r="G51" i="74"/>
  <c r="F51" i="74"/>
  <c r="G50" i="74"/>
  <c r="F50" i="74"/>
  <c r="G49" i="74"/>
  <c r="F49" i="74"/>
  <c r="G48" i="74"/>
  <c r="F48" i="74"/>
  <c r="G47" i="74"/>
  <c r="F47" i="74"/>
  <c r="G46" i="74"/>
  <c r="F46" i="74"/>
  <c r="G45" i="74"/>
  <c r="F45" i="74"/>
  <c r="G44" i="74"/>
  <c r="F44" i="74"/>
  <c r="G43" i="74"/>
  <c r="F43" i="74"/>
  <c r="G42" i="74"/>
  <c r="F42" i="74"/>
  <c r="G41" i="74"/>
  <c r="F41" i="74"/>
  <c r="U40" i="74"/>
  <c r="G40" i="74"/>
  <c r="F40" i="74"/>
  <c r="G39" i="74"/>
  <c r="F39" i="74"/>
  <c r="R38" i="74"/>
  <c r="G38" i="74"/>
  <c r="F38" i="74"/>
  <c r="G37" i="74"/>
  <c r="F37" i="74"/>
  <c r="G36" i="74"/>
  <c r="F36" i="74"/>
  <c r="U35" i="74"/>
  <c r="G35" i="74"/>
  <c r="F35" i="74"/>
  <c r="G34" i="74"/>
  <c r="F34" i="74"/>
  <c r="G33" i="74"/>
  <c r="F33" i="74"/>
  <c r="U32" i="74"/>
  <c r="G32" i="74"/>
  <c r="F32" i="74"/>
  <c r="G31" i="74"/>
  <c r="F31" i="74"/>
  <c r="G30" i="74"/>
  <c r="F30" i="74"/>
  <c r="R29" i="74"/>
  <c r="G29" i="74"/>
  <c r="F29" i="74"/>
  <c r="G28" i="74"/>
  <c r="F28" i="74"/>
  <c r="G27" i="74"/>
  <c r="F27" i="74"/>
  <c r="U26" i="74"/>
  <c r="G26" i="74"/>
  <c r="F26" i="74"/>
  <c r="G25" i="74"/>
  <c r="F25" i="74"/>
  <c r="U24" i="74"/>
  <c r="G24" i="74"/>
  <c r="F24" i="74"/>
  <c r="U23" i="74"/>
  <c r="G23" i="74"/>
  <c r="F23" i="74"/>
  <c r="U22" i="74"/>
  <c r="G22" i="74"/>
  <c r="F22" i="74"/>
  <c r="G21" i="74"/>
  <c r="F21" i="74"/>
  <c r="R20" i="74"/>
  <c r="G20" i="74"/>
  <c r="F20" i="74"/>
  <c r="G19" i="74"/>
  <c r="F19" i="74"/>
  <c r="G18" i="74"/>
  <c r="F18" i="74"/>
  <c r="U17" i="74"/>
  <c r="G17" i="74"/>
  <c r="F17" i="74"/>
  <c r="G16" i="74"/>
  <c r="F16" i="74"/>
  <c r="G15" i="74"/>
  <c r="F15" i="74"/>
  <c r="U14" i="74"/>
  <c r="G14" i="74"/>
  <c r="F14" i="74"/>
  <c r="G13" i="74"/>
  <c r="F13" i="74"/>
  <c r="G12" i="74"/>
  <c r="F12" i="74"/>
  <c r="C12" i="74"/>
  <c r="C3" i="74" s="1"/>
  <c r="O3" i="74" s="1"/>
  <c r="G11" i="74"/>
  <c r="F11" i="74"/>
  <c r="R10" i="74"/>
  <c r="G10" i="74"/>
  <c r="F10" i="74"/>
  <c r="C10" i="74"/>
  <c r="G9" i="74"/>
  <c r="F9" i="74"/>
  <c r="U8" i="74"/>
  <c r="R8" i="74"/>
  <c r="G8" i="74"/>
  <c r="F8" i="74"/>
  <c r="G7" i="74"/>
  <c r="F7" i="74"/>
  <c r="U6" i="74"/>
  <c r="G6" i="74"/>
  <c r="F6" i="74"/>
  <c r="C6" i="74"/>
  <c r="R5" i="74"/>
  <c r="G5" i="74"/>
  <c r="F5" i="74"/>
  <c r="C5" i="74"/>
  <c r="W4" i="74"/>
  <c r="U4" i="74"/>
  <c r="X4" i="74" s="1"/>
  <c r="AH4" i="74" s="1"/>
  <c r="R4" i="74"/>
  <c r="M89" i="74"/>
  <c r="U89" i="74" s="1"/>
  <c r="M88" i="74"/>
  <c r="U88" i="74" s="1"/>
  <c r="M86" i="74"/>
  <c r="U86" i="74" s="1"/>
  <c r="M84" i="74"/>
  <c r="U84" i="74" s="1"/>
  <c r="M83" i="74"/>
  <c r="U83" i="74" s="1"/>
  <c r="M82" i="74"/>
  <c r="U82" i="74" s="1"/>
  <c r="M80" i="74"/>
  <c r="U80" i="74" s="1"/>
  <c r="M78" i="74"/>
  <c r="U78" i="74" s="1"/>
  <c r="M77" i="74"/>
  <c r="U77" i="74" s="1"/>
  <c r="M76" i="74"/>
  <c r="U76" i="74" s="1"/>
  <c r="M74" i="74"/>
  <c r="U74" i="74" s="1"/>
  <c r="M72" i="74"/>
  <c r="U72" i="74" s="1"/>
  <c r="M71" i="74"/>
  <c r="U71" i="74" s="1"/>
  <c r="M70" i="74"/>
  <c r="U70" i="74" s="1"/>
  <c r="M68" i="74"/>
  <c r="U68" i="74" s="1"/>
  <c r="M66" i="74"/>
  <c r="U66" i="74" s="1"/>
  <c r="M65" i="74"/>
  <c r="U65" i="74" s="1"/>
  <c r="M64" i="74"/>
  <c r="U64" i="74" s="1"/>
  <c r="M62" i="74"/>
  <c r="U62" i="74" s="1"/>
  <c r="M60" i="74"/>
  <c r="U60" i="74" s="1"/>
  <c r="M59" i="74"/>
  <c r="U59" i="74" s="1"/>
  <c r="M58" i="74"/>
  <c r="U58" i="74" s="1"/>
  <c r="M56" i="74"/>
  <c r="U56" i="74" s="1"/>
  <c r="M54" i="74"/>
  <c r="U54" i="74" s="1"/>
  <c r="M53" i="74"/>
  <c r="U53" i="74" s="1"/>
  <c r="M52" i="74"/>
  <c r="U52" i="74" s="1"/>
  <c r="M50" i="74"/>
  <c r="U50" i="74" s="1"/>
  <c r="M48" i="74"/>
  <c r="U48" i="74" s="1"/>
  <c r="M47" i="74"/>
  <c r="U47" i="74" s="1"/>
  <c r="M46" i="74"/>
  <c r="U46" i="74" s="1"/>
  <c r="M44" i="74"/>
  <c r="U44" i="74" s="1"/>
  <c r="M42" i="74"/>
  <c r="U42" i="74" s="1"/>
  <c r="M41" i="74"/>
  <c r="U41" i="74" s="1"/>
  <c r="M40" i="74"/>
  <c r="M38" i="74"/>
  <c r="U38" i="74" s="1"/>
  <c r="M36" i="74"/>
  <c r="U36" i="74" s="1"/>
  <c r="M35" i="74"/>
  <c r="M34" i="74"/>
  <c r="U34" i="74" s="1"/>
  <c r="M32" i="74"/>
  <c r="M30" i="74"/>
  <c r="U30" i="74" s="1"/>
  <c r="M29" i="74"/>
  <c r="U29" i="74" s="1"/>
  <c r="M28" i="74"/>
  <c r="U28" i="74" s="1"/>
  <c r="M26" i="74"/>
  <c r="M24" i="74"/>
  <c r="M23" i="74"/>
  <c r="M22" i="74"/>
  <c r="M20" i="74"/>
  <c r="U20" i="74" s="1"/>
  <c r="M18" i="74"/>
  <c r="U18" i="74" s="1"/>
  <c r="M17" i="74"/>
  <c r="M16" i="74"/>
  <c r="U16" i="74" s="1"/>
  <c r="M14" i="74"/>
  <c r="M12" i="74"/>
  <c r="U12" i="74" s="1"/>
  <c r="M11" i="74"/>
  <c r="U11" i="74" s="1"/>
  <c r="M10" i="74"/>
  <c r="U10" i="74" s="1"/>
  <c r="M8" i="74"/>
  <c r="M6" i="74"/>
  <c r="M5" i="74"/>
  <c r="U5" i="74" s="1"/>
  <c r="M4" i="74"/>
  <c r="M4" i="74" a="1"/>
  <c r="M87" i="74" s="1"/>
  <c r="U87" i="74" s="1"/>
  <c r="G4" i="74"/>
  <c r="F4" i="74"/>
  <c r="AT3" i="74"/>
  <c r="V98" i="73"/>
  <c r="S98" i="73"/>
  <c r="R98" i="73"/>
  <c r="G98" i="73"/>
  <c r="F98" i="73"/>
  <c r="V97" i="73"/>
  <c r="R97" i="73"/>
  <c r="H97" i="73"/>
  <c r="I97" i="73" s="1"/>
  <c r="J97" i="73" s="1"/>
  <c r="G97" i="73"/>
  <c r="F97" i="73"/>
  <c r="V96" i="73"/>
  <c r="R96" i="73"/>
  <c r="H96" i="73"/>
  <c r="I96" i="73" s="1"/>
  <c r="J96" i="73" s="1"/>
  <c r="G96" i="73"/>
  <c r="F96" i="73"/>
  <c r="V95" i="73"/>
  <c r="R95" i="73"/>
  <c r="G95" i="73"/>
  <c r="F95" i="73"/>
  <c r="V94" i="73"/>
  <c r="R94" i="73"/>
  <c r="H94" i="73"/>
  <c r="I94" i="73" s="1"/>
  <c r="J94" i="73" s="1"/>
  <c r="G94" i="73"/>
  <c r="F94" i="73"/>
  <c r="V93" i="73"/>
  <c r="R93" i="73"/>
  <c r="H93" i="73"/>
  <c r="I93" i="73" s="1"/>
  <c r="J93" i="73" s="1"/>
  <c r="G93" i="73"/>
  <c r="F93" i="73"/>
  <c r="V92" i="73"/>
  <c r="R92" i="73"/>
  <c r="G92" i="73"/>
  <c r="F92" i="73"/>
  <c r="V91" i="73"/>
  <c r="R91" i="73"/>
  <c r="H91" i="73"/>
  <c r="I91" i="73" s="1"/>
  <c r="J91" i="73" s="1"/>
  <c r="G91" i="73"/>
  <c r="F91" i="73"/>
  <c r="V90" i="73"/>
  <c r="R90" i="73"/>
  <c r="H90" i="73"/>
  <c r="I90" i="73" s="1"/>
  <c r="J90" i="73" s="1"/>
  <c r="G90" i="73"/>
  <c r="F90" i="73"/>
  <c r="V89" i="73"/>
  <c r="R89" i="73"/>
  <c r="G89" i="73"/>
  <c r="F89" i="73"/>
  <c r="V88" i="73"/>
  <c r="R88" i="73"/>
  <c r="H88" i="73"/>
  <c r="I88" i="73" s="1"/>
  <c r="J88" i="73" s="1"/>
  <c r="G88" i="73"/>
  <c r="F88" i="73"/>
  <c r="V87" i="73"/>
  <c r="R87" i="73"/>
  <c r="H87" i="73"/>
  <c r="I87" i="73" s="1"/>
  <c r="J87" i="73" s="1"/>
  <c r="G87" i="73"/>
  <c r="F87" i="73"/>
  <c r="V86" i="73"/>
  <c r="R86" i="73"/>
  <c r="G86" i="73"/>
  <c r="F86" i="73"/>
  <c r="V85" i="73"/>
  <c r="R85" i="73"/>
  <c r="H85" i="73"/>
  <c r="I85" i="73" s="1"/>
  <c r="J85" i="73" s="1"/>
  <c r="G85" i="73"/>
  <c r="F85" i="73"/>
  <c r="V84" i="73"/>
  <c r="R84" i="73"/>
  <c r="H84" i="73"/>
  <c r="I84" i="73" s="1"/>
  <c r="J84" i="73" s="1"/>
  <c r="G84" i="73"/>
  <c r="F84" i="73"/>
  <c r="V83" i="73"/>
  <c r="R83" i="73"/>
  <c r="G83" i="73"/>
  <c r="F83" i="73"/>
  <c r="V82" i="73"/>
  <c r="R82" i="73"/>
  <c r="H82" i="73"/>
  <c r="I82" i="73" s="1"/>
  <c r="J82" i="73" s="1"/>
  <c r="G82" i="73"/>
  <c r="F82" i="73"/>
  <c r="V81" i="73"/>
  <c r="R81" i="73"/>
  <c r="H81" i="73"/>
  <c r="I81" i="73" s="1"/>
  <c r="J81" i="73" s="1"/>
  <c r="G81" i="73"/>
  <c r="F81" i="73"/>
  <c r="V80" i="73"/>
  <c r="R80" i="73"/>
  <c r="G80" i="73"/>
  <c r="F80" i="73"/>
  <c r="V79" i="73"/>
  <c r="R79" i="73"/>
  <c r="H79" i="73"/>
  <c r="I79" i="73" s="1"/>
  <c r="J79" i="73" s="1"/>
  <c r="G79" i="73"/>
  <c r="F79" i="73"/>
  <c r="V78" i="73"/>
  <c r="R78" i="73"/>
  <c r="H78" i="73"/>
  <c r="I78" i="73" s="1"/>
  <c r="J78" i="73" s="1"/>
  <c r="G78" i="73"/>
  <c r="F78" i="73"/>
  <c r="V77" i="73"/>
  <c r="R77" i="73"/>
  <c r="G77" i="73"/>
  <c r="F77" i="73"/>
  <c r="V76" i="73"/>
  <c r="R76" i="73"/>
  <c r="H76" i="73"/>
  <c r="I76" i="73" s="1"/>
  <c r="J76" i="73" s="1"/>
  <c r="G76" i="73"/>
  <c r="F76" i="73"/>
  <c r="V75" i="73"/>
  <c r="R75" i="73"/>
  <c r="H75" i="73"/>
  <c r="I75" i="73" s="1"/>
  <c r="J75" i="73" s="1"/>
  <c r="G75" i="73"/>
  <c r="F75" i="73"/>
  <c r="V74" i="73"/>
  <c r="R74" i="73"/>
  <c r="G74" i="73"/>
  <c r="F74" i="73"/>
  <c r="V73" i="73"/>
  <c r="R73" i="73"/>
  <c r="H73" i="73"/>
  <c r="I73" i="73" s="1"/>
  <c r="J73" i="73" s="1"/>
  <c r="G73" i="73"/>
  <c r="F73" i="73"/>
  <c r="V72" i="73"/>
  <c r="R72" i="73"/>
  <c r="H72" i="73"/>
  <c r="I72" i="73" s="1"/>
  <c r="J72" i="73" s="1"/>
  <c r="G72" i="73"/>
  <c r="F72" i="73"/>
  <c r="V71" i="73"/>
  <c r="R71" i="73"/>
  <c r="G71" i="73"/>
  <c r="F71" i="73"/>
  <c r="V70" i="73"/>
  <c r="R70" i="73"/>
  <c r="H70" i="73"/>
  <c r="I70" i="73" s="1"/>
  <c r="J70" i="73" s="1"/>
  <c r="G70" i="73"/>
  <c r="F70" i="73"/>
  <c r="V69" i="73"/>
  <c r="R69" i="73"/>
  <c r="H69" i="73"/>
  <c r="I69" i="73" s="1"/>
  <c r="J69" i="73" s="1"/>
  <c r="G69" i="73"/>
  <c r="F69" i="73"/>
  <c r="V68" i="73"/>
  <c r="R68" i="73"/>
  <c r="G68" i="73"/>
  <c r="F68" i="73"/>
  <c r="V67" i="73"/>
  <c r="R67" i="73"/>
  <c r="H67" i="73"/>
  <c r="I67" i="73" s="1"/>
  <c r="J67" i="73" s="1"/>
  <c r="G67" i="73"/>
  <c r="F67" i="73"/>
  <c r="V66" i="73"/>
  <c r="R66" i="73"/>
  <c r="H66" i="73"/>
  <c r="I66" i="73" s="1"/>
  <c r="J66" i="73" s="1"/>
  <c r="G66" i="73"/>
  <c r="F66" i="73"/>
  <c r="V65" i="73"/>
  <c r="R65" i="73"/>
  <c r="G65" i="73"/>
  <c r="F65" i="73"/>
  <c r="V64" i="73"/>
  <c r="R64" i="73"/>
  <c r="H64" i="73"/>
  <c r="I64" i="73" s="1"/>
  <c r="J64" i="73" s="1"/>
  <c r="G64" i="73"/>
  <c r="F64" i="73"/>
  <c r="V63" i="73"/>
  <c r="R63" i="73"/>
  <c r="H63" i="73"/>
  <c r="I63" i="73" s="1"/>
  <c r="J63" i="73" s="1"/>
  <c r="G63" i="73"/>
  <c r="F63" i="73"/>
  <c r="V62" i="73"/>
  <c r="R62" i="73"/>
  <c r="G62" i="73"/>
  <c r="F62" i="73"/>
  <c r="V61" i="73"/>
  <c r="R61" i="73"/>
  <c r="H61" i="73"/>
  <c r="I61" i="73" s="1"/>
  <c r="J61" i="73" s="1"/>
  <c r="G61" i="73"/>
  <c r="F61" i="73"/>
  <c r="V60" i="73"/>
  <c r="R60" i="73"/>
  <c r="H60" i="73"/>
  <c r="I60" i="73" s="1"/>
  <c r="J60" i="73" s="1"/>
  <c r="G60" i="73"/>
  <c r="F60" i="73"/>
  <c r="V59" i="73"/>
  <c r="R59" i="73"/>
  <c r="G59" i="73"/>
  <c r="F59" i="73"/>
  <c r="V58" i="73"/>
  <c r="R58" i="73"/>
  <c r="H58" i="73"/>
  <c r="I58" i="73" s="1"/>
  <c r="J58" i="73" s="1"/>
  <c r="G58" i="73"/>
  <c r="F58" i="73"/>
  <c r="V57" i="73"/>
  <c r="R57" i="73"/>
  <c r="H57" i="73"/>
  <c r="I57" i="73" s="1"/>
  <c r="J57" i="73" s="1"/>
  <c r="G57" i="73"/>
  <c r="F57" i="73"/>
  <c r="V56" i="73"/>
  <c r="R56" i="73"/>
  <c r="G56" i="73"/>
  <c r="F56" i="73"/>
  <c r="V55" i="73"/>
  <c r="R55" i="73"/>
  <c r="H55" i="73"/>
  <c r="I55" i="73" s="1"/>
  <c r="J55" i="73" s="1"/>
  <c r="G55" i="73"/>
  <c r="F55" i="73"/>
  <c r="V54" i="73"/>
  <c r="R54" i="73"/>
  <c r="H54" i="73"/>
  <c r="I54" i="73" s="1"/>
  <c r="J54" i="73" s="1"/>
  <c r="G54" i="73"/>
  <c r="F54" i="73"/>
  <c r="V53" i="73"/>
  <c r="R53" i="73"/>
  <c r="G53" i="73"/>
  <c r="F53" i="73"/>
  <c r="V52" i="73"/>
  <c r="R52" i="73"/>
  <c r="H52" i="73"/>
  <c r="I52" i="73" s="1"/>
  <c r="J52" i="73" s="1"/>
  <c r="G52" i="73"/>
  <c r="F52" i="73"/>
  <c r="V51" i="73"/>
  <c r="R51" i="73"/>
  <c r="H51" i="73"/>
  <c r="I51" i="73" s="1"/>
  <c r="J51" i="73" s="1"/>
  <c r="G51" i="73"/>
  <c r="F51" i="73"/>
  <c r="V50" i="73"/>
  <c r="R50" i="73"/>
  <c r="G50" i="73"/>
  <c r="F50" i="73"/>
  <c r="V49" i="73"/>
  <c r="R49" i="73"/>
  <c r="H49" i="73"/>
  <c r="I49" i="73" s="1"/>
  <c r="J49" i="73" s="1"/>
  <c r="G49" i="73"/>
  <c r="F49" i="73"/>
  <c r="V48" i="73"/>
  <c r="R48" i="73"/>
  <c r="H48" i="73"/>
  <c r="I48" i="73" s="1"/>
  <c r="J48" i="73" s="1"/>
  <c r="G48" i="73"/>
  <c r="F48" i="73"/>
  <c r="V47" i="73"/>
  <c r="R47" i="73"/>
  <c r="G47" i="73"/>
  <c r="F47" i="73"/>
  <c r="V46" i="73"/>
  <c r="R46" i="73"/>
  <c r="H46" i="73"/>
  <c r="I46" i="73" s="1"/>
  <c r="J46" i="73" s="1"/>
  <c r="G46" i="73"/>
  <c r="F46" i="73"/>
  <c r="V45" i="73"/>
  <c r="R45" i="73"/>
  <c r="H45" i="73"/>
  <c r="I45" i="73" s="1"/>
  <c r="J45" i="73" s="1"/>
  <c r="G45" i="73"/>
  <c r="F45" i="73"/>
  <c r="V44" i="73"/>
  <c r="R44" i="73"/>
  <c r="G44" i="73"/>
  <c r="F44" i="73"/>
  <c r="V43" i="73"/>
  <c r="R43" i="73"/>
  <c r="H43" i="73"/>
  <c r="I43" i="73" s="1"/>
  <c r="J43" i="73" s="1"/>
  <c r="G43" i="73"/>
  <c r="F43" i="73"/>
  <c r="V42" i="73"/>
  <c r="R42" i="73"/>
  <c r="H42" i="73"/>
  <c r="I42" i="73" s="1"/>
  <c r="J42" i="73" s="1"/>
  <c r="G42" i="73"/>
  <c r="F42" i="73"/>
  <c r="V41" i="73"/>
  <c r="R41" i="73"/>
  <c r="G41" i="73"/>
  <c r="F41" i="73"/>
  <c r="V40" i="73"/>
  <c r="R40" i="73"/>
  <c r="H40" i="73"/>
  <c r="I40" i="73" s="1"/>
  <c r="J40" i="73" s="1"/>
  <c r="G40" i="73"/>
  <c r="F40" i="73"/>
  <c r="V39" i="73"/>
  <c r="R39" i="73"/>
  <c r="H39" i="73"/>
  <c r="I39" i="73" s="1"/>
  <c r="J39" i="73" s="1"/>
  <c r="G39" i="73"/>
  <c r="F39" i="73"/>
  <c r="V38" i="73"/>
  <c r="R38" i="73"/>
  <c r="G38" i="73"/>
  <c r="F38" i="73"/>
  <c r="V37" i="73"/>
  <c r="R37" i="73"/>
  <c r="H37" i="73"/>
  <c r="I37" i="73" s="1"/>
  <c r="J37" i="73" s="1"/>
  <c r="G37" i="73"/>
  <c r="F37" i="73"/>
  <c r="V36" i="73"/>
  <c r="R36" i="73"/>
  <c r="H36" i="73"/>
  <c r="I36" i="73" s="1"/>
  <c r="J36" i="73" s="1"/>
  <c r="G36" i="73"/>
  <c r="F36" i="73"/>
  <c r="V35" i="73"/>
  <c r="R35" i="73"/>
  <c r="G35" i="73"/>
  <c r="F35" i="73"/>
  <c r="V34" i="73"/>
  <c r="R34" i="73"/>
  <c r="H34" i="73"/>
  <c r="I34" i="73" s="1"/>
  <c r="J34" i="73" s="1"/>
  <c r="G34" i="73"/>
  <c r="F34" i="73"/>
  <c r="V33" i="73"/>
  <c r="R33" i="73"/>
  <c r="H33" i="73"/>
  <c r="I33" i="73" s="1"/>
  <c r="J33" i="73" s="1"/>
  <c r="G33" i="73"/>
  <c r="F33" i="73"/>
  <c r="V32" i="73"/>
  <c r="R32" i="73"/>
  <c r="G32" i="73"/>
  <c r="F32" i="73"/>
  <c r="V31" i="73"/>
  <c r="R31" i="73"/>
  <c r="H31" i="73"/>
  <c r="I31" i="73" s="1"/>
  <c r="J31" i="73" s="1"/>
  <c r="G31" i="73"/>
  <c r="F31" i="73"/>
  <c r="V30" i="73"/>
  <c r="R30" i="73"/>
  <c r="H30" i="73"/>
  <c r="I30" i="73" s="1"/>
  <c r="J30" i="73" s="1"/>
  <c r="G30" i="73"/>
  <c r="F30" i="73"/>
  <c r="V29" i="73"/>
  <c r="R29" i="73"/>
  <c r="G29" i="73"/>
  <c r="F29" i="73"/>
  <c r="V28" i="73"/>
  <c r="R28" i="73"/>
  <c r="H28" i="73"/>
  <c r="I28" i="73" s="1"/>
  <c r="J28" i="73" s="1"/>
  <c r="G28" i="73"/>
  <c r="F28" i="73"/>
  <c r="V27" i="73"/>
  <c r="R27" i="73"/>
  <c r="H27" i="73"/>
  <c r="I27" i="73" s="1"/>
  <c r="J27" i="73" s="1"/>
  <c r="G27" i="73"/>
  <c r="F27" i="73"/>
  <c r="V26" i="73"/>
  <c r="R26" i="73"/>
  <c r="G26" i="73"/>
  <c r="F26" i="73"/>
  <c r="V25" i="73"/>
  <c r="R25" i="73"/>
  <c r="H25" i="73"/>
  <c r="I25" i="73" s="1"/>
  <c r="J25" i="73" s="1"/>
  <c r="G25" i="73"/>
  <c r="F25" i="73"/>
  <c r="V24" i="73"/>
  <c r="R24" i="73"/>
  <c r="H24" i="73"/>
  <c r="I24" i="73" s="1"/>
  <c r="J24" i="73" s="1"/>
  <c r="G24" i="73"/>
  <c r="F24" i="73"/>
  <c r="V23" i="73"/>
  <c r="R23" i="73"/>
  <c r="G23" i="73"/>
  <c r="F23" i="73"/>
  <c r="V22" i="73"/>
  <c r="R22" i="73"/>
  <c r="H22" i="73"/>
  <c r="I22" i="73" s="1"/>
  <c r="J22" i="73" s="1"/>
  <c r="G22" i="73"/>
  <c r="F22" i="73"/>
  <c r="V21" i="73"/>
  <c r="R21" i="73"/>
  <c r="H21" i="73"/>
  <c r="I21" i="73" s="1"/>
  <c r="J21" i="73" s="1"/>
  <c r="G21" i="73"/>
  <c r="F21" i="73"/>
  <c r="V20" i="73"/>
  <c r="R20" i="73"/>
  <c r="G20" i="73"/>
  <c r="F20" i="73"/>
  <c r="V19" i="73"/>
  <c r="R19" i="73"/>
  <c r="H19" i="73"/>
  <c r="I19" i="73" s="1"/>
  <c r="J19" i="73" s="1"/>
  <c r="G19" i="73"/>
  <c r="F19" i="73"/>
  <c r="V18" i="73"/>
  <c r="R18" i="73"/>
  <c r="H18" i="73"/>
  <c r="I18" i="73" s="1"/>
  <c r="J18" i="73" s="1"/>
  <c r="G18" i="73"/>
  <c r="F18" i="73"/>
  <c r="V17" i="73"/>
  <c r="R17" i="73"/>
  <c r="G17" i="73"/>
  <c r="F17" i="73"/>
  <c r="V16" i="73"/>
  <c r="R16" i="73"/>
  <c r="H16" i="73"/>
  <c r="I16" i="73" s="1"/>
  <c r="J16" i="73" s="1"/>
  <c r="G16" i="73"/>
  <c r="F16" i="73"/>
  <c r="V15" i="73"/>
  <c r="R15" i="73"/>
  <c r="H15" i="73"/>
  <c r="I15" i="73" s="1"/>
  <c r="J15" i="73" s="1"/>
  <c r="G15" i="73"/>
  <c r="F15" i="73"/>
  <c r="V14" i="73"/>
  <c r="R14" i="73"/>
  <c r="G14" i="73"/>
  <c r="F14" i="73"/>
  <c r="V13" i="73"/>
  <c r="R13" i="73"/>
  <c r="H13" i="73"/>
  <c r="I13" i="73" s="1"/>
  <c r="J13" i="73" s="1"/>
  <c r="G13" i="73"/>
  <c r="F13" i="73"/>
  <c r="V12" i="73"/>
  <c r="R12" i="73"/>
  <c r="H12" i="73"/>
  <c r="I12" i="73" s="1"/>
  <c r="J12" i="73" s="1"/>
  <c r="G12" i="73"/>
  <c r="F12" i="73"/>
  <c r="C12" i="73"/>
  <c r="V11" i="73"/>
  <c r="R11" i="73"/>
  <c r="G11" i="73"/>
  <c r="H11" i="73" s="1"/>
  <c r="I11" i="73" s="1"/>
  <c r="J11" i="73" s="1"/>
  <c r="F11" i="73"/>
  <c r="V10" i="73"/>
  <c r="R10" i="73"/>
  <c r="H10" i="73"/>
  <c r="I10" i="73" s="1"/>
  <c r="J10" i="73" s="1"/>
  <c r="G10" i="73"/>
  <c r="F10" i="73"/>
  <c r="V9" i="73"/>
  <c r="R9" i="73"/>
  <c r="I9" i="73"/>
  <c r="J9" i="73" s="1"/>
  <c r="H9" i="73"/>
  <c r="G9" i="73"/>
  <c r="F9" i="73"/>
  <c r="C9" i="73"/>
  <c r="V8" i="73"/>
  <c r="R8" i="73"/>
  <c r="I8" i="73"/>
  <c r="J8" i="73" s="1"/>
  <c r="H8" i="73"/>
  <c r="G8" i="73"/>
  <c r="F8" i="73"/>
  <c r="C8" i="73"/>
  <c r="Q11" i="73" s="1"/>
  <c r="B8" i="73"/>
  <c r="V7" i="73"/>
  <c r="R7" i="73"/>
  <c r="I7" i="73"/>
  <c r="J7" i="73" s="1"/>
  <c r="H7" i="73"/>
  <c r="G7" i="73"/>
  <c r="F7" i="73"/>
  <c r="V6" i="73"/>
  <c r="R6" i="73"/>
  <c r="G6" i="73"/>
  <c r="F6" i="73"/>
  <c r="V5" i="73"/>
  <c r="R5" i="73"/>
  <c r="G5" i="73"/>
  <c r="H5" i="73" s="1"/>
  <c r="I5" i="73" s="1"/>
  <c r="J5" i="73" s="1"/>
  <c r="F5" i="73"/>
  <c r="Y4" i="73"/>
  <c r="W4" i="73"/>
  <c r="V4" i="73"/>
  <c r="R4" i="73"/>
  <c r="M95" i="73"/>
  <c r="U95" i="73" s="1"/>
  <c r="M94" i="73"/>
  <c r="U94" i="73" s="1"/>
  <c r="M89" i="73"/>
  <c r="U89" i="73" s="1"/>
  <c r="M88" i="73"/>
  <c r="U88" i="73" s="1"/>
  <c r="M83" i="73"/>
  <c r="U83" i="73" s="1"/>
  <c r="M82" i="73"/>
  <c r="U82" i="73" s="1"/>
  <c r="M77" i="73"/>
  <c r="U77" i="73" s="1"/>
  <c r="M76" i="73"/>
  <c r="U76" i="73" s="1"/>
  <c r="M71" i="73"/>
  <c r="U71" i="73" s="1"/>
  <c r="M70" i="73"/>
  <c r="U70" i="73" s="1"/>
  <c r="M65" i="73"/>
  <c r="U65" i="73" s="1"/>
  <c r="M64" i="73"/>
  <c r="U64" i="73" s="1"/>
  <c r="M59" i="73"/>
  <c r="U59" i="73" s="1"/>
  <c r="M58" i="73"/>
  <c r="U58" i="73" s="1"/>
  <c r="M53" i="73"/>
  <c r="U53" i="73" s="1"/>
  <c r="M52" i="73"/>
  <c r="U52" i="73" s="1"/>
  <c r="M47" i="73"/>
  <c r="U47" i="73" s="1"/>
  <c r="M46" i="73"/>
  <c r="U46" i="73" s="1"/>
  <c r="M41" i="73"/>
  <c r="U41" i="73" s="1"/>
  <c r="M40" i="73"/>
  <c r="U40" i="73" s="1"/>
  <c r="M35" i="73"/>
  <c r="U35" i="73" s="1"/>
  <c r="M34" i="73"/>
  <c r="U34" i="73" s="1"/>
  <c r="M29" i="73"/>
  <c r="U29" i="73" s="1"/>
  <c r="M28" i="73"/>
  <c r="U28" i="73" s="1"/>
  <c r="M23" i="73"/>
  <c r="U23" i="73" s="1"/>
  <c r="M22" i="73"/>
  <c r="U22" i="73" s="1"/>
  <c r="M17" i="73"/>
  <c r="U17" i="73" s="1"/>
  <c r="M16" i="73"/>
  <c r="U16" i="73" s="1"/>
  <c r="M11" i="73"/>
  <c r="U11" i="73" s="1"/>
  <c r="M10" i="73"/>
  <c r="U10" i="73" s="1"/>
  <c r="M5" i="73"/>
  <c r="U5" i="73" s="1"/>
  <c r="M4" i="73"/>
  <c r="U4" i="73" s="1"/>
  <c r="X4" i="73" s="1"/>
  <c r="M4" i="73" a="1"/>
  <c r="M98" i="73" s="1"/>
  <c r="U98" i="73" s="1"/>
  <c r="G4" i="73"/>
  <c r="F4" i="73"/>
  <c r="AT3" i="73"/>
  <c r="R3" i="73"/>
  <c r="Q3" i="73"/>
  <c r="AG3" i="73" s="1"/>
  <c r="AP3" i="73" s="1"/>
  <c r="C3" i="73"/>
  <c r="O3" i="73" s="1"/>
  <c r="R23" i="72"/>
  <c r="G23" i="72"/>
  <c r="F23" i="72"/>
  <c r="R22" i="72"/>
  <c r="G22" i="72"/>
  <c r="F22" i="72"/>
  <c r="R21" i="72"/>
  <c r="G21" i="72"/>
  <c r="F21" i="72"/>
  <c r="R20" i="72"/>
  <c r="G20" i="72"/>
  <c r="F20" i="72"/>
  <c r="R19" i="72"/>
  <c r="Q19" i="72"/>
  <c r="G19" i="72"/>
  <c r="F19" i="72"/>
  <c r="R18" i="72"/>
  <c r="G18" i="72"/>
  <c r="F18" i="72"/>
  <c r="R17" i="72"/>
  <c r="G17" i="72"/>
  <c r="F17" i="72"/>
  <c r="R16" i="72"/>
  <c r="Q16" i="72"/>
  <c r="G16" i="72"/>
  <c r="F16" i="72"/>
  <c r="R15" i="72"/>
  <c r="G15" i="72"/>
  <c r="F15" i="72"/>
  <c r="R14" i="72"/>
  <c r="G14" i="72"/>
  <c r="F14" i="72"/>
  <c r="R13" i="72"/>
  <c r="Q13" i="72"/>
  <c r="G13" i="72"/>
  <c r="F13" i="72"/>
  <c r="R12" i="72"/>
  <c r="Q12" i="72"/>
  <c r="G12" i="72"/>
  <c r="F12" i="72"/>
  <c r="C12" i="72"/>
  <c r="R11" i="72"/>
  <c r="G11" i="72"/>
  <c r="F11" i="72"/>
  <c r="V10" i="72"/>
  <c r="Q10" i="72"/>
  <c r="G10" i="72"/>
  <c r="F10" i="72"/>
  <c r="C10" i="72"/>
  <c r="V9" i="72"/>
  <c r="R9" i="72"/>
  <c r="G9" i="72"/>
  <c r="F9" i="72"/>
  <c r="V8" i="72"/>
  <c r="Q8" i="72"/>
  <c r="G8" i="72"/>
  <c r="F8" i="72"/>
  <c r="C8" i="72"/>
  <c r="Q11" i="72" s="1"/>
  <c r="B8" i="72"/>
  <c r="R7" i="72"/>
  <c r="Q7" i="72"/>
  <c r="G7" i="72"/>
  <c r="F7" i="72"/>
  <c r="R6" i="72"/>
  <c r="G6" i="72"/>
  <c r="F6" i="72"/>
  <c r="C6" i="72"/>
  <c r="R10" i="72" s="1"/>
  <c r="R5" i="72"/>
  <c r="Q5" i="72"/>
  <c r="G5" i="72"/>
  <c r="F5" i="72"/>
  <c r="C5" i="72"/>
  <c r="B5" i="72"/>
  <c r="W4" i="72"/>
  <c r="V4" i="72"/>
  <c r="R4" i="72"/>
  <c r="M4" i="72" a="1"/>
  <c r="G4" i="72"/>
  <c r="F4" i="72"/>
  <c r="AT3" i="72"/>
  <c r="R3" i="72"/>
  <c r="Q3" i="72"/>
  <c r="AG3" i="72" s="1"/>
  <c r="AP3" i="72" s="1"/>
  <c r="C3" i="72"/>
  <c r="O10" i="72" s="1"/>
  <c r="R23" i="71"/>
  <c r="G23" i="71"/>
  <c r="F23" i="71"/>
  <c r="R22" i="71"/>
  <c r="G22" i="71"/>
  <c r="F22" i="71"/>
  <c r="G21" i="71"/>
  <c r="F21" i="71"/>
  <c r="G20" i="71"/>
  <c r="F20" i="71"/>
  <c r="G19" i="71"/>
  <c r="F19" i="71"/>
  <c r="R18" i="71"/>
  <c r="G18" i="71"/>
  <c r="F18" i="71"/>
  <c r="R17" i="71"/>
  <c r="G17" i="71"/>
  <c r="F17" i="71"/>
  <c r="R16" i="71"/>
  <c r="G16" i="71"/>
  <c r="F16" i="71"/>
  <c r="G15" i="71"/>
  <c r="F15" i="71"/>
  <c r="R14" i="71"/>
  <c r="G14" i="71"/>
  <c r="F14" i="71"/>
  <c r="R13" i="71"/>
  <c r="G13" i="71"/>
  <c r="F13" i="71"/>
  <c r="G12" i="71"/>
  <c r="F12" i="71"/>
  <c r="C12" i="71"/>
  <c r="R11" i="71"/>
  <c r="Q11" i="71"/>
  <c r="G11" i="71"/>
  <c r="F11" i="71"/>
  <c r="R10" i="71"/>
  <c r="G10" i="71"/>
  <c r="F10" i="71"/>
  <c r="C10" i="71"/>
  <c r="U9" i="71"/>
  <c r="G9" i="71"/>
  <c r="F9" i="71"/>
  <c r="V8" i="71"/>
  <c r="R8" i="71"/>
  <c r="G8" i="71"/>
  <c r="F8" i="71"/>
  <c r="C8" i="71"/>
  <c r="Q14" i="71" s="1"/>
  <c r="B8" i="71"/>
  <c r="R7" i="71"/>
  <c r="Q7" i="71"/>
  <c r="G7" i="71"/>
  <c r="F7" i="71"/>
  <c r="R6" i="71"/>
  <c r="Q6" i="71"/>
  <c r="G6" i="71"/>
  <c r="F6" i="71"/>
  <c r="C6" i="71"/>
  <c r="R20" i="71" s="1"/>
  <c r="R5" i="71"/>
  <c r="Q5" i="71"/>
  <c r="G5" i="71"/>
  <c r="F5" i="71"/>
  <c r="C5" i="71"/>
  <c r="B5" i="71"/>
  <c r="W4" i="71"/>
  <c r="M23" i="71"/>
  <c r="U23" i="71" s="1"/>
  <c r="M20" i="71"/>
  <c r="U20" i="71" s="1"/>
  <c r="M19" i="71"/>
  <c r="U19" i="71" s="1"/>
  <c r="M17" i="71"/>
  <c r="U17" i="71" s="1"/>
  <c r="M15" i="71"/>
  <c r="U15" i="71" s="1"/>
  <c r="M14" i="71"/>
  <c r="U14" i="71" s="1"/>
  <c r="M11" i="71"/>
  <c r="U11" i="71" s="1"/>
  <c r="M9" i="71"/>
  <c r="M8" i="71"/>
  <c r="U8" i="71" s="1"/>
  <c r="M7" i="71"/>
  <c r="U7" i="71" s="1"/>
  <c r="M5" i="71"/>
  <c r="U5" i="71" s="1"/>
  <c r="M4" i="71" a="1"/>
  <c r="G4" i="71"/>
  <c r="F4" i="71"/>
  <c r="AT3" i="71"/>
  <c r="AQ3" i="71"/>
  <c r="AP3" i="71"/>
  <c r="AH3" i="71"/>
  <c r="R3" i="71"/>
  <c r="Q3" i="71"/>
  <c r="AG3" i="71" s="1"/>
  <c r="C3" i="71"/>
  <c r="O8" i="71" s="1"/>
  <c r="P8" i="71" s="1"/>
  <c r="V23" i="70"/>
  <c r="G23" i="70"/>
  <c r="F23" i="70"/>
  <c r="V22" i="70"/>
  <c r="G22" i="70"/>
  <c r="F22" i="70"/>
  <c r="V21" i="70"/>
  <c r="G21" i="70"/>
  <c r="F21" i="70"/>
  <c r="V20" i="70"/>
  <c r="G20" i="70"/>
  <c r="F20" i="70"/>
  <c r="V19" i="70"/>
  <c r="G19" i="70"/>
  <c r="F19" i="70"/>
  <c r="V18" i="70"/>
  <c r="G18" i="70"/>
  <c r="F18" i="70"/>
  <c r="V17" i="70"/>
  <c r="G17" i="70"/>
  <c r="F17" i="70"/>
  <c r="V16" i="70"/>
  <c r="G16" i="70"/>
  <c r="F16" i="70"/>
  <c r="V15" i="70"/>
  <c r="G15" i="70"/>
  <c r="F15" i="70"/>
  <c r="V14" i="70"/>
  <c r="G14" i="70"/>
  <c r="F14" i="70"/>
  <c r="V13" i="70"/>
  <c r="G13" i="70"/>
  <c r="F13" i="70"/>
  <c r="V12" i="70"/>
  <c r="G12" i="70"/>
  <c r="F12" i="70"/>
  <c r="C12" i="70"/>
  <c r="R11" i="70"/>
  <c r="G11" i="70"/>
  <c r="F11" i="70"/>
  <c r="V10" i="70"/>
  <c r="R10" i="70"/>
  <c r="G10" i="70"/>
  <c r="F10" i="70"/>
  <c r="C10" i="70"/>
  <c r="V11" i="70" s="1"/>
  <c r="V9" i="70"/>
  <c r="R9" i="70"/>
  <c r="G9" i="70"/>
  <c r="F9" i="70"/>
  <c r="V8" i="70"/>
  <c r="U8" i="70"/>
  <c r="Q8" i="70"/>
  <c r="G8" i="70"/>
  <c r="F8" i="70"/>
  <c r="C8" i="70"/>
  <c r="Q9" i="70" s="1"/>
  <c r="B8" i="70"/>
  <c r="V7" i="70"/>
  <c r="Q7" i="70"/>
  <c r="G7" i="70"/>
  <c r="F7" i="70"/>
  <c r="V6" i="70"/>
  <c r="Q6" i="70"/>
  <c r="G6" i="70"/>
  <c r="F6" i="70"/>
  <c r="C6" i="70"/>
  <c r="R8" i="70" s="1"/>
  <c r="V5" i="70"/>
  <c r="R5" i="70"/>
  <c r="G5" i="70"/>
  <c r="F5" i="70"/>
  <c r="C5" i="70"/>
  <c r="B5" i="70"/>
  <c r="Y4" i="70"/>
  <c r="W4" i="70"/>
  <c r="V4" i="70"/>
  <c r="R4" i="70"/>
  <c r="M22" i="70"/>
  <c r="U22" i="70" s="1"/>
  <c r="M20" i="70"/>
  <c r="U20" i="70" s="1"/>
  <c r="M19" i="70"/>
  <c r="U19" i="70" s="1"/>
  <c r="M18" i="70"/>
  <c r="U18" i="70" s="1"/>
  <c r="M16" i="70"/>
  <c r="U16" i="70" s="1"/>
  <c r="M14" i="70"/>
  <c r="U14" i="70" s="1"/>
  <c r="M13" i="70"/>
  <c r="U13" i="70" s="1"/>
  <c r="M12" i="70"/>
  <c r="U12" i="70" s="1"/>
  <c r="M10" i="70"/>
  <c r="U10" i="70" s="1"/>
  <c r="M8" i="70"/>
  <c r="M7" i="70"/>
  <c r="U7" i="70" s="1"/>
  <c r="M6" i="70"/>
  <c r="U6" i="70" s="1"/>
  <c r="M4" i="70"/>
  <c r="U4" i="70" s="1"/>
  <c r="X4" i="70" s="1"/>
  <c r="M4" i="70" a="1"/>
  <c r="M23" i="70" s="1"/>
  <c r="U23" i="70" s="1"/>
  <c r="G4" i="70"/>
  <c r="F4" i="70"/>
  <c r="AT3" i="70"/>
  <c r="AH3" i="70"/>
  <c r="AQ3" i="70" s="1"/>
  <c r="AG3" i="70"/>
  <c r="AP3" i="70" s="1"/>
  <c r="R3" i="70"/>
  <c r="Q3" i="70"/>
  <c r="C3" i="70"/>
  <c r="O11" i="70" s="1"/>
  <c r="P11" i="70" s="1"/>
  <c r="V23" i="69"/>
  <c r="R23" i="69"/>
  <c r="G23" i="69"/>
  <c r="F23" i="69"/>
  <c r="V22" i="69"/>
  <c r="R22" i="69"/>
  <c r="G22" i="69"/>
  <c r="F22" i="69"/>
  <c r="V21" i="69"/>
  <c r="R21" i="69"/>
  <c r="G21" i="69"/>
  <c r="F21" i="69"/>
  <c r="V20" i="69"/>
  <c r="R20" i="69"/>
  <c r="G20" i="69"/>
  <c r="F20" i="69"/>
  <c r="V19" i="69"/>
  <c r="R19" i="69"/>
  <c r="G19" i="69"/>
  <c r="F19" i="69"/>
  <c r="V18" i="69"/>
  <c r="R18" i="69"/>
  <c r="G18" i="69"/>
  <c r="F18" i="69"/>
  <c r="V17" i="69"/>
  <c r="R17" i="69"/>
  <c r="G17" i="69"/>
  <c r="F17" i="69"/>
  <c r="V16" i="69"/>
  <c r="U16" i="69"/>
  <c r="R16" i="69"/>
  <c r="G16" i="69"/>
  <c r="F16" i="69"/>
  <c r="V15" i="69"/>
  <c r="R15" i="69"/>
  <c r="G15" i="69"/>
  <c r="F15" i="69"/>
  <c r="V14" i="69"/>
  <c r="R14" i="69"/>
  <c r="G14" i="69"/>
  <c r="F14" i="69"/>
  <c r="V13" i="69"/>
  <c r="R13" i="69"/>
  <c r="G13" i="69"/>
  <c r="F13" i="69"/>
  <c r="V12" i="69"/>
  <c r="R12" i="69"/>
  <c r="G12" i="69"/>
  <c r="F12" i="69"/>
  <c r="C12" i="69"/>
  <c r="C3" i="69" s="1"/>
  <c r="O7" i="69" s="1"/>
  <c r="P7" i="69" s="1"/>
  <c r="V11" i="69"/>
  <c r="R11" i="69"/>
  <c r="G11" i="69"/>
  <c r="F11" i="69"/>
  <c r="V10" i="69"/>
  <c r="R10" i="69"/>
  <c r="G10" i="69"/>
  <c r="F10" i="69"/>
  <c r="C10" i="69"/>
  <c r="V9" i="69"/>
  <c r="R9" i="69"/>
  <c r="G9" i="69"/>
  <c r="F9" i="69"/>
  <c r="V8" i="69"/>
  <c r="R8" i="69"/>
  <c r="G8" i="69"/>
  <c r="F8" i="69"/>
  <c r="C8" i="69"/>
  <c r="Q11" i="69" s="1"/>
  <c r="B8" i="69"/>
  <c r="V7" i="69"/>
  <c r="R7" i="69"/>
  <c r="G7" i="69"/>
  <c r="F7" i="69"/>
  <c r="V6" i="69"/>
  <c r="U6" i="69"/>
  <c r="R6" i="69"/>
  <c r="G6" i="69"/>
  <c r="F6" i="69"/>
  <c r="V5" i="69"/>
  <c r="U5" i="69"/>
  <c r="R5" i="69"/>
  <c r="G5" i="69"/>
  <c r="F5" i="69"/>
  <c r="C5" i="69"/>
  <c r="B5" i="69"/>
  <c r="Y4" i="69"/>
  <c r="W4" i="69"/>
  <c r="V4" i="69"/>
  <c r="R4" i="69"/>
  <c r="M23" i="69"/>
  <c r="U23" i="69" s="1"/>
  <c r="M22" i="69"/>
  <c r="U22" i="69" s="1"/>
  <c r="M18" i="69"/>
  <c r="U18" i="69" s="1"/>
  <c r="M17" i="69"/>
  <c r="U17" i="69" s="1"/>
  <c r="M16" i="69"/>
  <c r="M12" i="69"/>
  <c r="U12" i="69" s="1"/>
  <c r="M11" i="69"/>
  <c r="U11" i="69" s="1"/>
  <c r="M10" i="69"/>
  <c r="U10" i="69" s="1"/>
  <c r="M6" i="69"/>
  <c r="M5" i="69"/>
  <c r="M4" i="69"/>
  <c r="U4" i="69" s="1"/>
  <c r="X4" i="69" s="1"/>
  <c r="AH4" i="69" s="1"/>
  <c r="M4" i="69" a="1"/>
  <c r="M21" i="69" s="1"/>
  <c r="U21" i="69" s="1"/>
  <c r="G4" i="69"/>
  <c r="F4" i="69"/>
  <c r="AT3" i="69"/>
  <c r="R3" i="69"/>
  <c r="Q3" i="69"/>
  <c r="AG3" i="69" s="1"/>
  <c r="AP3" i="69" s="1"/>
  <c r="O3" i="69"/>
  <c r="P3" i="69" s="1"/>
  <c r="AF3" i="69" s="1"/>
  <c r="AO3" i="69" s="1"/>
  <c r="G23" i="68"/>
  <c r="F23" i="68"/>
  <c r="R22" i="68"/>
  <c r="G22" i="68"/>
  <c r="F22" i="68"/>
  <c r="G21" i="68"/>
  <c r="F21" i="68"/>
  <c r="G20" i="68"/>
  <c r="F20" i="68"/>
  <c r="R19" i="68"/>
  <c r="G19" i="68"/>
  <c r="F19" i="68"/>
  <c r="G18" i="68"/>
  <c r="F18" i="68"/>
  <c r="G17" i="68"/>
  <c r="F17" i="68"/>
  <c r="R16" i="68"/>
  <c r="G16" i="68"/>
  <c r="F16" i="68"/>
  <c r="G15" i="68"/>
  <c r="F15" i="68"/>
  <c r="G14" i="68"/>
  <c r="F14" i="68"/>
  <c r="R13" i="68"/>
  <c r="G13" i="68"/>
  <c r="F13" i="68"/>
  <c r="G12" i="68"/>
  <c r="F12" i="68"/>
  <c r="C12" i="68"/>
  <c r="G11" i="68"/>
  <c r="F11" i="68"/>
  <c r="G10" i="68"/>
  <c r="F10" i="68"/>
  <c r="C10" i="68"/>
  <c r="V4" i="68" s="1"/>
  <c r="Y4" i="68" s="1"/>
  <c r="V9" i="68"/>
  <c r="G9" i="68"/>
  <c r="F9" i="68"/>
  <c r="R8" i="68"/>
  <c r="Q8" i="68"/>
  <c r="G8" i="68"/>
  <c r="F8" i="68"/>
  <c r="C8" i="68"/>
  <c r="Q23" i="68" s="1"/>
  <c r="B8" i="68"/>
  <c r="R7" i="68"/>
  <c r="Q7" i="68"/>
  <c r="G7" i="68"/>
  <c r="F7" i="68"/>
  <c r="Q6" i="68"/>
  <c r="G6" i="68"/>
  <c r="F6" i="68"/>
  <c r="C6" i="68"/>
  <c r="R23" i="68" s="1"/>
  <c r="Q5" i="68"/>
  <c r="G5" i="68"/>
  <c r="F5" i="68"/>
  <c r="C5" i="68"/>
  <c r="B5" i="68"/>
  <c r="W4" i="68"/>
  <c r="M17" i="68"/>
  <c r="U17" i="68" s="1"/>
  <c r="M5" i="68"/>
  <c r="U5" i="68" s="1"/>
  <c r="M4" i="68" a="1"/>
  <c r="G4" i="68"/>
  <c r="F4" i="68"/>
  <c r="AT3" i="68"/>
  <c r="Q3" i="68"/>
  <c r="AG3" i="68" s="1"/>
  <c r="AP3" i="68" s="1"/>
  <c r="C3" i="68"/>
  <c r="O10" i="68" s="1"/>
  <c r="P10" i="68" s="1"/>
  <c r="R23" i="67"/>
  <c r="G23" i="67"/>
  <c r="F23" i="67"/>
  <c r="R22" i="67"/>
  <c r="G22" i="67"/>
  <c r="F22" i="67"/>
  <c r="R21" i="67"/>
  <c r="G21" i="67"/>
  <c r="F21" i="67"/>
  <c r="R20" i="67"/>
  <c r="G20" i="67"/>
  <c r="F20" i="67"/>
  <c r="R19" i="67"/>
  <c r="G19" i="67"/>
  <c r="F19" i="67"/>
  <c r="R18" i="67"/>
  <c r="G18" i="67"/>
  <c r="F18" i="67"/>
  <c r="R17" i="67"/>
  <c r="G17" i="67"/>
  <c r="F17" i="67"/>
  <c r="R16" i="67"/>
  <c r="G16" i="67"/>
  <c r="F16" i="67"/>
  <c r="R15" i="67"/>
  <c r="G15" i="67"/>
  <c r="F15" i="67"/>
  <c r="R14" i="67"/>
  <c r="G14" i="67"/>
  <c r="F14" i="67"/>
  <c r="R13" i="67"/>
  <c r="G13" i="67"/>
  <c r="F13" i="67"/>
  <c r="R12" i="67"/>
  <c r="G12" i="67"/>
  <c r="F12" i="67"/>
  <c r="C12" i="67"/>
  <c r="R11" i="67"/>
  <c r="G11" i="67"/>
  <c r="F11" i="67"/>
  <c r="V10" i="67"/>
  <c r="G10" i="67"/>
  <c r="F10" i="67"/>
  <c r="C10" i="67"/>
  <c r="V9" i="67"/>
  <c r="G9" i="67"/>
  <c r="F9" i="67"/>
  <c r="V8" i="67"/>
  <c r="Q8" i="67"/>
  <c r="G8" i="67"/>
  <c r="F8" i="67"/>
  <c r="C8" i="67"/>
  <c r="Q11" i="67" s="1"/>
  <c r="B8" i="67"/>
  <c r="R7" i="67"/>
  <c r="Q7" i="67"/>
  <c r="G7" i="67"/>
  <c r="F7" i="67"/>
  <c r="R6" i="67"/>
  <c r="Q6" i="67"/>
  <c r="G6" i="67"/>
  <c r="F6" i="67"/>
  <c r="C6" i="67"/>
  <c r="R10" i="67" s="1"/>
  <c r="R5" i="67"/>
  <c r="Q5" i="67"/>
  <c r="G5" i="67"/>
  <c r="F5" i="67"/>
  <c r="C5" i="67"/>
  <c r="B5" i="67"/>
  <c r="W4" i="67"/>
  <c r="V4" i="67"/>
  <c r="Y4" i="67" s="1"/>
  <c r="M22" i="67"/>
  <c r="U22" i="67" s="1"/>
  <c r="M21" i="67"/>
  <c r="U21" i="67" s="1"/>
  <c r="M20" i="67"/>
  <c r="U20" i="67" s="1"/>
  <c r="M10" i="67"/>
  <c r="U10" i="67" s="1"/>
  <c r="M9" i="67"/>
  <c r="U9" i="67" s="1"/>
  <c r="M8" i="67"/>
  <c r="U8" i="67" s="1"/>
  <c r="M4" i="67" a="1"/>
  <c r="M14" i="67" s="1"/>
  <c r="U14" i="67" s="1"/>
  <c r="G4" i="67"/>
  <c r="F4" i="67"/>
  <c r="AT3" i="67"/>
  <c r="R3" i="67"/>
  <c r="Q3" i="67"/>
  <c r="AG3" i="67" s="1"/>
  <c r="AP3" i="67" s="1"/>
  <c r="C3" i="67"/>
  <c r="O9" i="67" s="1"/>
  <c r="P9" i="67" s="1"/>
  <c r="R23" i="66"/>
  <c r="G23" i="66"/>
  <c r="F23" i="66"/>
  <c r="R22" i="66"/>
  <c r="G22" i="66"/>
  <c r="F22" i="66"/>
  <c r="R21" i="66"/>
  <c r="G21" i="66"/>
  <c r="F21" i="66"/>
  <c r="R20" i="66"/>
  <c r="G20" i="66"/>
  <c r="F20" i="66"/>
  <c r="R19" i="66"/>
  <c r="G19" i="66"/>
  <c r="F19" i="66"/>
  <c r="R18" i="66"/>
  <c r="G18" i="66"/>
  <c r="F18" i="66"/>
  <c r="R17" i="66"/>
  <c r="G17" i="66"/>
  <c r="F17" i="66"/>
  <c r="R16" i="66"/>
  <c r="G16" i="66"/>
  <c r="F16" i="66"/>
  <c r="R15" i="66"/>
  <c r="G15" i="66"/>
  <c r="F15" i="66"/>
  <c r="R14" i="66"/>
  <c r="G14" i="66"/>
  <c r="F14" i="66"/>
  <c r="R13" i="66"/>
  <c r="G13" i="66"/>
  <c r="F13" i="66"/>
  <c r="R12" i="66"/>
  <c r="G12" i="66"/>
  <c r="F12" i="66"/>
  <c r="C12" i="66"/>
  <c r="R11" i="66"/>
  <c r="G11" i="66"/>
  <c r="F11" i="66"/>
  <c r="R10" i="66"/>
  <c r="G10" i="66"/>
  <c r="F10" i="66"/>
  <c r="C10" i="66"/>
  <c r="V9" i="66"/>
  <c r="G9" i="66"/>
  <c r="F9" i="66"/>
  <c r="G8" i="66"/>
  <c r="F8" i="66"/>
  <c r="C8" i="66"/>
  <c r="Q19" i="66" s="1"/>
  <c r="B8" i="66"/>
  <c r="R7" i="66"/>
  <c r="G7" i="66"/>
  <c r="F7" i="66"/>
  <c r="R6" i="66"/>
  <c r="Q6" i="66"/>
  <c r="G6" i="66"/>
  <c r="F6" i="66"/>
  <c r="C6" i="66"/>
  <c r="R9" i="66" s="1"/>
  <c r="R5" i="66"/>
  <c r="Q5" i="66"/>
  <c r="G5" i="66"/>
  <c r="F5" i="66"/>
  <c r="C5" i="66"/>
  <c r="B5" i="66"/>
  <c r="W4" i="66"/>
  <c r="V4" i="66"/>
  <c r="Y4" i="66" s="1"/>
  <c r="R4" i="66"/>
  <c r="M21" i="66"/>
  <c r="U21" i="66" s="1"/>
  <c r="M20" i="66"/>
  <c r="U20" i="66" s="1"/>
  <c r="M19" i="66"/>
  <c r="U19" i="66" s="1"/>
  <c r="M14" i="66"/>
  <c r="U14" i="66" s="1"/>
  <c r="M9" i="66"/>
  <c r="U9" i="66" s="1"/>
  <c r="M8" i="66"/>
  <c r="U8" i="66" s="1"/>
  <c r="M7" i="66"/>
  <c r="U7" i="66" s="1"/>
  <c r="M4" i="66" a="1"/>
  <c r="M13" i="66" s="1"/>
  <c r="U13" i="66" s="1"/>
  <c r="G4" i="66"/>
  <c r="F4" i="66"/>
  <c r="AT3" i="66"/>
  <c r="R3" i="66"/>
  <c r="Q3" i="66"/>
  <c r="AG3" i="66" s="1"/>
  <c r="AP3" i="66" s="1"/>
  <c r="C3" i="66"/>
  <c r="O9" i="66" s="1"/>
  <c r="P9" i="66" s="1"/>
  <c r="V23" i="65"/>
  <c r="R23" i="65"/>
  <c r="G23" i="65"/>
  <c r="F23" i="65"/>
  <c r="V22" i="65"/>
  <c r="R22" i="65"/>
  <c r="G22" i="65"/>
  <c r="F22" i="65"/>
  <c r="V21" i="65"/>
  <c r="R21" i="65"/>
  <c r="G21" i="65"/>
  <c r="F21" i="65"/>
  <c r="V20" i="65"/>
  <c r="R20" i="65"/>
  <c r="G20" i="65"/>
  <c r="F20" i="65"/>
  <c r="V19" i="65"/>
  <c r="R19" i="65"/>
  <c r="G19" i="65"/>
  <c r="F19" i="65"/>
  <c r="V18" i="65"/>
  <c r="R18" i="65"/>
  <c r="G18" i="65"/>
  <c r="F18" i="65"/>
  <c r="V17" i="65"/>
  <c r="R17" i="65"/>
  <c r="G17" i="65"/>
  <c r="F17" i="65"/>
  <c r="V16" i="65"/>
  <c r="R16" i="65"/>
  <c r="G16" i="65"/>
  <c r="F16" i="65"/>
  <c r="V15" i="65"/>
  <c r="R15" i="65"/>
  <c r="G15" i="65"/>
  <c r="F15" i="65"/>
  <c r="V14" i="65"/>
  <c r="R14" i="65"/>
  <c r="G14" i="65"/>
  <c r="F14" i="65"/>
  <c r="V13" i="65"/>
  <c r="R13" i="65"/>
  <c r="G13" i="65"/>
  <c r="F13" i="65"/>
  <c r="V12" i="65"/>
  <c r="R12" i="65"/>
  <c r="G12" i="65"/>
  <c r="F12" i="65"/>
  <c r="C12" i="65"/>
  <c r="V11" i="65"/>
  <c r="R11" i="65"/>
  <c r="G11" i="65"/>
  <c r="F11" i="65"/>
  <c r="R10" i="65"/>
  <c r="Q10" i="65"/>
  <c r="G10" i="65"/>
  <c r="F10" i="65"/>
  <c r="C10" i="65"/>
  <c r="V10" i="65" s="1"/>
  <c r="V9" i="65"/>
  <c r="R9" i="65"/>
  <c r="G9" i="65"/>
  <c r="F9" i="65"/>
  <c r="V8" i="65"/>
  <c r="R8" i="65"/>
  <c r="G8" i="65"/>
  <c r="F8" i="65"/>
  <c r="C8" i="65"/>
  <c r="Q23" i="65" s="1"/>
  <c r="B8" i="65"/>
  <c r="Q3" i="65" s="1"/>
  <c r="AG3" i="65" s="1"/>
  <c r="AP3" i="65" s="1"/>
  <c r="V7" i="65"/>
  <c r="R7" i="65"/>
  <c r="Q7" i="65"/>
  <c r="G7" i="65"/>
  <c r="F7" i="65"/>
  <c r="V6" i="65"/>
  <c r="R6" i="65"/>
  <c r="Q6" i="65"/>
  <c r="G6" i="65"/>
  <c r="F6" i="65"/>
  <c r="V5" i="65"/>
  <c r="R5" i="65"/>
  <c r="Q5" i="65"/>
  <c r="G5" i="65"/>
  <c r="F5" i="65"/>
  <c r="C5" i="65"/>
  <c r="B5" i="65"/>
  <c r="W4" i="65"/>
  <c r="V4" i="65"/>
  <c r="R4" i="65"/>
  <c r="M23" i="65"/>
  <c r="U23" i="65" s="1"/>
  <c r="M22" i="65"/>
  <c r="U22" i="65" s="1"/>
  <c r="M19" i="65"/>
  <c r="U19" i="65" s="1"/>
  <c r="M18" i="65"/>
  <c r="U18" i="65" s="1"/>
  <c r="M17" i="65"/>
  <c r="U17" i="65" s="1"/>
  <c r="M16" i="65"/>
  <c r="U16" i="65" s="1"/>
  <c r="M13" i="65"/>
  <c r="U13" i="65" s="1"/>
  <c r="M12" i="65"/>
  <c r="U12" i="65" s="1"/>
  <c r="M11" i="65"/>
  <c r="U11" i="65" s="1"/>
  <c r="M10" i="65"/>
  <c r="U10" i="65" s="1"/>
  <c r="M7" i="65"/>
  <c r="U7" i="65" s="1"/>
  <c r="M6" i="65"/>
  <c r="U6" i="65" s="1"/>
  <c r="M5" i="65"/>
  <c r="U5" i="65" s="1"/>
  <c r="M4" i="65"/>
  <c r="U4" i="65" s="1"/>
  <c r="M4" i="65" a="1"/>
  <c r="M21" i="65" s="1"/>
  <c r="U21" i="65" s="1"/>
  <c r="G4" i="65"/>
  <c r="F4" i="65"/>
  <c r="AT3" i="65"/>
  <c r="R3" i="65"/>
  <c r="AH3" i="65" s="1"/>
  <c r="AQ3" i="65" s="1"/>
  <c r="C3" i="65"/>
  <c r="O11" i="65" s="1"/>
  <c r="P11" i="65" s="1"/>
  <c r="V23" i="64"/>
  <c r="U23" i="64"/>
  <c r="G23" i="64"/>
  <c r="F23" i="64"/>
  <c r="V22" i="64"/>
  <c r="G22" i="64"/>
  <c r="F22" i="64"/>
  <c r="V21" i="64"/>
  <c r="G21" i="64"/>
  <c r="F21" i="64"/>
  <c r="V20" i="64"/>
  <c r="G20" i="64"/>
  <c r="F20" i="64"/>
  <c r="V19" i="64"/>
  <c r="G19" i="64"/>
  <c r="F19" i="64"/>
  <c r="V18" i="64"/>
  <c r="G18" i="64"/>
  <c r="F18" i="64"/>
  <c r="V17" i="64"/>
  <c r="G17" i="64"/>
  <c r="F17" i="64"/>
  <c r="V16" i="64"/>
  <c r="G16" i="64"/>
  <c r="F16" i="64"/>
  <c r="V15" i="64"/>
  <c r="G15" i="64"/>
  <c r="F15" i="64"/>
  <c r="V14" i="64"/>
  <c r="G14" i="64"/>
  <c r="F14" i="64"/>
  <c r="V13" i="64"/>
  <c r="G13" i="64"/>
  <c r="F13" i="64"/>
  <c r="V12" i="64"/>
  <c r="G12" i="64"/>
  <c r="F12" i="64"/>
  <c r="C12" i="64"/>
  <c r="V11" i="64"/>
  <c r="U11" i="64"/>
  <c r="R11" i="64"/>
  <c r="G11" i="64"/>
  <c r="F11" i="64"/>
  <c r="V10" i="64"/>
  <c r="R10" i="64"/>
  <c r="G10" i="64"/>
  <c r="F10" i="64"/>
  <c r="C10" i="64"/>
  <c r="V9" i="64"/>
  <c r="R9" i="64"/>
  <c r="G9" i="64"/>
  <c r="F9" i="64"/>
  <c r="V8" i="64"/>
  <c r="G8" i="64"/>
  <c r="F8" i="64"/>
  <c r="C8" i="64"/>
  <c r="Q11" i="64" s="1"/>
  <c r="B8" i="64"/>
  <c r="Q3" i="64" s="1"/>
  <c r="AG3" i="64" s="1"/>
  <c r="AP3" i="64" s="1"/>
  <c r="V7" i="64"/>
  <c r="G7" i="64"/>
  <c r="F7" i="64"/>
  <c r="V6" i="64"/>
  <c r="G6" i="64"/>
  <c r="F6" i="64"/>
  <c r="C6" i="64"/>
  <c r="R8" i="64" s="1"/>
  <c r="V5" i="64"/>
  <c r="U5" i="64"/>
  <c r="R5" i="64"/>
  <c r="Q5" i="64"/>
  <c r="G5" i="64"/>
  <c r="F5" i="64"/>
  <c r="C5" i="64"/>
  <c r="B5" i="64"/>
  <c r="AH4" i="64"/>
  <c r="Y4" i="64"/>
  <c r="Z4" i="64" s="1"/>
  <c r="W4" i="64"/>
  <c r="V4" i="64"/>
  <c r="U4" i="64"/>
  <c r="X4" i="64" s="1"/>
  <c r="R4" i="64"/>
  <c r="M23" i="64"/>
  <c r="M22" i="64"/>
  <c r="U22" i="64" s="1"/>
  <c r="M20" i="64"/>
  <c r="U20" i="64" s="1"/>
  <c r="M19" i="64"/>
  <c r="U19" i="64" s="1"/>
  <c r="M18" i="64"/>
  <c r="U18" i="64" s="1"/>
  <c r="M17" i="64"/>
  <c r="U17" i="64" s="1"/>
  <c r="M16" i="64"/>
  <c r="U16" i="64" s="1"/>
  <c r="M14" i="64"/>
  <c r="U14" i="64" s="1"/>
  <c r="M13" i="64"/>
  <c r="U13" i="64" s="1"/>
  <c r="M12" i="64"/>
  <c r="U12" i="64" s="1"/>
  <c r="M11" i="64"/>
  <c r="M10" i="64"/>
  <c r="U10" i="64" s="1"/>
  <c r="M8" i="64"/>
  <c r="U8" i="64" s="1"/>
  <c r="M7" i="64"/>
  <c r="U7" i="64" s="1"/>
  <c r="M6" i="64"/>
  <c r="U6" i="64" s="1"/>
  <c r="M5" i="64"/>
  <c r="M4" i="64"/>
  <c r="M4" i="64" a="1"/>
  <c r="M21" i="64" s="1"/>
  <c r="U21" i="64" s="1"/>
  <c r="G4" i="64"/>
  <c r="F4" i="64"/>
  <c r="AT3" i="64"/>
  <c r="AH3" i="64"/>
  <c r="AQ3" i="64" s="1"/>
  <c r="R3" i="64"/>
  <c r="C3" i="64"/>
  <c r="O11" i="64" s="1"/>
  <c r="P11" i="64" s="1"/>
  <c r="R23" i="63"/>
  <c r="G23" i="63"/>
  <c r="F23" i="63"/>
  <c r="R22" i="63"/>
  <c r="G22" i="63"/>
  <c r="F22" i="63"/>
  <c r="R21" i="63"/>
  <c r="G21" i="63"/>
  <c r="F21" i="63"/>
  <c r="R20" i="63"/>
  <c r="G20" i="63"/>
  <c r="F20" i="63"/>
  <c r="R19" i="63"/>
  <c r="G19" i="63"/>
  <c r="F19" i="63"/>
  <c r="R18" i="63"/>
  <c r="G18" i="63"/>
  <c r="F18" i="63"/>
  <c r="R17" i="63"/>
  <c r="G17" i="63"/>
  <c r="F17" i="63"/>
  <c r="R16" i="63"/>
  <c r="G16" i="63"/>
  <c r="F16" i="63"/>
  <c r="R15" i="63"/>
  <c r="G15" i="63"/>
  <c r="F15" i="63"/>
  <c r="R14" i="63"/>
  <c r="G14" i="63"/>
  <c r="F14" i="63"/>
  <c r="R13" i="63"/>
  <c r="G13" i="63"/>
  <c r="F13" i="63"/>
  <c r="R12" i="63"/>
  <c r="G12" i="63"/>
  <c r="F12" i="63"/>
  <c r="C12" i="63"/>
  <c r="C3" i="63" s="1"/>
  <c r="R11" i="63"/>
  <c r="G11" i="63"/>
  <c r="F11" i="63"/>
  <c r="R10" i="63"/>
  <c r="G10" i="63"/>
  <c r="F10" i="63"/>
  <c r="C10" i="63"/>
  <c r="V7" i="63" s="1"/>
  <c r="V9" i="63"/>
  <c r="G9" i="63"/>
  <c r="F9" i="63"/>
  <c r="G8" i="63"/>
  <c r="F8" i="63"/>
  <c r="C8" i="63"/>
  <c r="B8" i="63"/>
  <c r="R7" i="63"/>
  <c r="G7" i="63"/>
  <c r="F7" i="63"/>
  <c r="R6" i="63"/>
  <c r="G6" i="63"/>
  <c r="F6" i="63"/>
  <c r="C6" i="63"/>
  <c r="R9" i="63" s="1"/>
  <c r="R5" i="63"/>
  <c r="Q5" i="63"/>
  <c r="G5" i="63"/>
  <c r="F5" i="63"/>
  <c r="C5" i="63"/>
  <c r="B5" i="63"/>
  <c r="W4" i="63"/>
  <c r="V4" i="63"/>
  <c r="Y4" i="63" s="1"/>
  <c r="R4" i="63"/>
  <c r="M19" i="63"/>
  <c r="U19" i="63" s="1"/>
  <c r="M13" i="63"/>
  <c r="U13" i="63" s="1"/>
  <c r="M7" i="63"/>
  <c r="U7" i="63" s="1"/>
  <c r="M4" i="63" a="1"/>
  <c r="M18" i="63" s="1"/>
  <c r="U18" i="63" s="1"/>
  <c r="G4" i="63"/>
  <c r="F4" i="63"/>
  <c r="AT3" i="63"/>
  <c r="R3" i="63"/>
  <c r="Q3" i="63"/>
  <c r="AG3" i="63" s="1"/>
  <c r="AP3" i="63" s="1"/>
  <c r="V23" i="62"/>
  <c r="R23" i="62"/>
  <c r="G23" i="62"/>
  <c r="F23" i="62"/>
  <c r="V22" i="62"/>
  <c r="R22" i="62"/>
  <c r="G22" i="62"/>
  <c r="F22" i="62"/>
  <c r="V21" i="62"/>
  <c r="R21" i="62"/>
  <c r="G21" i="62"/>
  <c r="F21" i="62"/>
  <c r="V20" i="62"/>
  <c r="R20" i="62"/>
  <c r="G20" i="62"/>
  <c r="F20" i="62"/>
  <c r="V19" i="62"/>
  <c r="R19" i="62"/>
  <c r="G19" i="62"/>
  <c r="F19" i="62"/>
  <c r="V18" i="62"/>
  <c r="R18" i="62"/>
  <c r="G18" i="62"/>
  <c r="F18" i="62"/>
  <c r="V17" i="62"/>
  <c r="R17" i="62"/>
  <c r="G17" i="62"/>
  <c r="F17" i="62"/>
  <c r="V16" i="62"/>
  <c r="R16" i="62"/>
  <c r="G16" i="62"/>
  <c r="F16" i="62"/>
  <c r="V15" i="62"/>
  <c r="R15" i="62"/>
  <c r="G15" i="62"/>
  <c r="F15" i="62"/>
  <c r="V14" i="62"/>
  <c r="R14" i="62"/>
  <c r="G14" i="62"/>
  <c r="F14" i="62"/>
  <c r="V13" i="62"/>
  <c r="R13" i="62"/>
  <c r="G13" i="62"/>
  <c r="F13" i="62"/>
  <c r="V12" i="62"/>
  <c r="R12" i="62"/>
  <c r="G12" i="62"/>
  <c r="F12" i="62"/>
  <c r="C12" i="62"/>
  <c r="R11" i="62"/>
  <c r="G11" i="62"/>
  <c r="F11" i="62"/>
  <c r="R10" i="62"/>
  <c r="G10" i="62"/>
  <c r="F10" i="62"/>
  <c r="C10" i="62"/>
  <c r="V11" i="62" s="1"/>
  <c r="V9" i="62"/>
  <c r="R9" i="62"/>
  <c r="G9" i="62"/>
  <c r="F9" i="62"/>
  <c r="V8" i="62"/>
  <c r="G8" i="62"/>
  <c r="F8" i="62"/>
  <c r="C8" i="62"/>
  <c r="Q9" i="62" s="1"/>
  <c r="B8" i="62"/>
  <c r="Q3" i="62" s="1"/>
  <c r="AG3" i="62" s="1"/>
  <c r="AP3" i="62" s="1"/>
  <c r="V7" i="62"/>
  <c r="R7" i="62"/>
  <c r="Q7" i="62"/>
  <c r="G7" i="62"/>
  <c r="F7" i="62"/>
  <c r="V6" i="62"/>
  <c r="R6" i="62"/>
  <c r="Q6" i="62"/>
  <c r="G6" i="62"/>
  <c r="F6" i="62"/>
  <c r="C6" i="62"/>
  <c r="R8" i="62" s="1"/>
  <c r="R5" i="62"/>
  <c r="Q5" i="62"/>
  <c r="G5" i="62"/>
  <c r="F5" i="62"/>
  <c r="C5" i="62"/>
  <c r="B5" i="62"/>
  <c r="Y4" i="62"/>
  <c r="W4" i="62"/>
  <c r="V4" i="62"/>
  <c r="R4" i="62"/>
  <c r="M20" i="62"/>
  <c r="U20" i="62" s="1"/>
  <c r="M18" i="62"/>
  <c r="U18" i="62" s="1"/>
  <c r="M14" i="62"/>
  <c r="U14" i="62" s="1"/>
  <c r="M12" i="62"/>
  <c r="U12" i="62" s="1"/>
  <c r="M8" i="62"/>
  <c r="U8" i="62" s="1"/>
  <c r="M6" i="62"/>
  <c r="U6" i="62" s="1"/>
  <c r="M4" i="62" a="1"/>
  <c r="M23" i="62" s="1"/>
  <c r="U23" i="62" s="1"/>
  <c r="G4" i="62"/>
  <c r="F4" i="62"/>
  <c r="AT3" i="62"/>
  <c r="R3" i="62"/>
  <c r="C3" i="62"/>
  <c r="O11" i="62" s="1"/>
  <c r="P11" i="62" s="1"/>
  <c r="V23" i="61"/>
  <c r="U23" i="61"/>
  <c r="R23" i="61"/>
  <c r="G23" i="61"/>
  <c r="F23" i="61"/>
  <c r="V22" i="61"/>
  <c r="R22" i="61"/>
  <c r="G22" i="61"/>
  <c r="F22" i="61"/>
  <c r="V21" i="61"/>
  <c r="R21" i="61"/>
  <c r="G21" i="61"/>
  <c r="F21" i="61"/>
  <c r="V20" i="61"/>
  <c r="R20" i="61"/>
  <c r="G20" i="61"/>
  <c r="F20" i="61"/>
  <c r="V19" i="61"/>
  <c r="U19" i="61"/>
  <c r="R19" i="61"/>
  <c r="G19" i="61"/>
  <c r="F19" i="61"/>
  <c r="V18" i="61"/>
  <c r="U18" i="61"/>
  <c r="R18" i="61"/>
  <c r="G18" i="61"/>
  <c r="F18" i="61"/>
  <c r="V17" i="61"/>
  <c r="U17" i="61"/>
  <c r="R17" i="61"/>
  <c r="G17" i="61"/>
  <c r="F17" i="61"/>
  <c r="V16" i="61"/>
  <c r="R16" i="61"/>
  <c r="G16" i="61"/>
  <c r="F16" i="61"/>
  <c r="V15" i="61"/>
  <c r="R15" i="61"/>
  <c r="G15" i="61"/>
  <c r="F15" i="61"/>
  <c r="V14" i="61"/>
  <c r="R14" i="61"/>
  <c r="G14" i="61"/>
  <c r="F14" i="61"/>
  <c r="V13" i="61"/>
  <c r="U13" i="61"/>
  <c r="R13" i="61"/>
  <c r="G13" i="61"/>
  <c r="F13" i="61"/>
  <c r="V12" i="61"/>
  <c r="U12" i="61"/>
  <c r="R12" i="61"/>
  <c r="G12" i="61"/>
  <c r="F12" i="61"/>
  <c r="C12" i="61"/>
  <c r="C3" i="61" s="1"/>
  <c r="V11" i="61"/>
  <c r="R11" i="61"/>
  <c r="G11" i="61"/>
  <c r="F11" i="61"/>
  <c r="V10" i="61"/>
  <c r="R10" i="61"/>
  <c r="G10" i="61"/>
  <c r="F10" i="61"/>
  <c r="C10" i="61"/>
  <c r="V9" i="61"/>
  <c r="R9" i="61"/>
  <c r="G9" i="61"/>
  <c r="F9" i="61"/>
  <c r="V8" i="61"/>
  <c r="R8" i="61"/>
  <c r="G8" i="61"/>
  <c r="F8" i="61"/>
  <c r="C8" i="61"/>
  <c r="Q8" i="61" s="1"/>
  <c r="B8" i="61"/>
  <c r="V7" i="61"/>
  <c r="U7" i="61"/>
  <c r="R7" i="61"/>
  <c r="G7" i="61"/>
  <c r="F7" i="61"/>
  <c r="V6" i="61"/>
  <c r="U6" i="61"/>
  <c r="R6" i="61"/>
  <c r="G6" i="61"/>
  <c r="F6" i="61"/>
  <c r="V5" i="61"/>
  <c r="U5" i="61"/>
  <c r="R5" i="61"/>
  <c r="Q5" i="61"/>
  <c r="G5" i="61"/>
  <c r="F5" i="61"/>
  <c r="C5" i="61"/>
  <c r="B5" i="61"/>
  <c r="W4" i="61"/>
  <c r="V4" i="61"/>
  <c r="R4" i="61"/>
  <c r="M23" i="61"/>
  <c r="M22" i="61"/>
  <c r="U22" i="61" s="1"/>
  <c r="M19" i="61"/>
  <c r="M18" i="61"/>
  <c r="M17" i="61"/>
  <c r="M16" i="61"/>
  <c r="U16" i="61" s="1"/>
  <c r="M13" i="61"/>
  <c r="M12" i="61"/>
  <c r="M11" i="61"/>
  <c r="U11" i="61" s="1"/>
  <c r="M10" i="61"/>
  <c r="U10" i="61" s="1"/>
  <c r="M7" i="61"/>
  <c r="M6" i="61"/>
  <c r="M5" i="61"/>
  <c r="M4" i="61"/>
  <c r="U4" i="61" s="1"/>
  <c r="X4" i="61" s="1"/>
  <c r="AH4" i="61" s="1"/>
  <c r="M4" i="61" a="1"/>
  <c r="M21" i="61" s="1"/>
  <c r="U21" i="61" s="1"/>
  <c r="G4" i="61"/>
  <c r="F4" i="61"/>
  <c r="AT3" i="61"/>
  <c r="R3" i="61"/>
  <c r="Q3" i="61"/>
  <c r="AG3" i="61" s="1"/>
  <c r="AP3" i="61" s="1"/>
  <c r="R23" i="60"/>
  <c r="G23" i="60"/>
  <c r="F23" i="60"/>
  <c r="R22" i="60"/>
  <c r="G22" i="60"/>
  <c r="F22" i="60"/>
  <c r="R21" i="60"/>
  <c r="G21" i="60"/>
  <c r="F21" i="60"/>
  <c r="R20" i="60"/>
  <c r="G20" i="60"/>
  <c r="F20" i="60"/>
  <c r="R19" i="60"/>
  <c r="G19" i="60"/>
  <c r="F19" i="60"/>
  <c r="R18" i="60"/>
  <c r="G18" i="60"/>
  <c r="F18" i="60"/>
  <c r="R17" i="60"/>
  <c r="G17" i="60"/>
  <c r="F17" i="60"/>
  <c r="R16" i="60"/>
  <c r="G16" i="60"/>
  <c r="F16" i="60"/>
  <c r="R15" i="60"/>
  <c r="G15" i="60"/>
  <c r="F15" i="60"/>
  <c r="R14" i="60"/>
  <c r="G14" i="60"/>
  <c r="F14" i="60"/>
  <c r="R13" i="60"/>
  <c r="G13" i="60"/>
  <c r="F13" i="60"/>
  <c r="R12" i="60"/>
  <c r="G12" i="60"/>
  <c r="F12" i="60"/>
  <c r="C12" i="60"/>
  <c r="G11" i="60"/>
  <c r="F11" i="60"/>
  <c r="G10" i="60"/>
  <c r="F10" i="60"/>
  <c r="C10" i="60"/>
  <c r="V8" i="60" s="1"/>
  <c r="V9" i="60"/>
  <c r="G9" i="60"/>
  <c r="F9" i="60"/>
  <c r="G8" i="60"/>
  <c r="F8" i="60"/>
  <c r="C8" i="60"/>
  <c r="Q23" i="60" s="1"/>
  <c r="B8" i="60"/>
  <c r="R7" i="60"/>
  <c r="G7" i="60"/>
  <c r="F7" i="60"/>
  <c r="R6" i="60"/>
  <c r="Q6" i="60"/>
  <c r="G6" i="60"/>
  <c r="F6" i="60"/>
  <c r="C6" i="60"/>
  <c r="R11" i="60" s="1"/>
  <c r="Q5" i="60"/>
  <c r="G5" i="60"/>
  <c r="F5" i="60"/>
  <c r="C5" i="60"/>
  <c r="B5" i="60"/>
  <c r="W4" i="60"/>
  <c r="V4" i="60"/>
  <c r="Y4" i="60" s="1"/>
  <c r="M4" i="60" a="1"/>
  <c r="M20" i="60" s="1"/>
  <c r="U20" i="60" s="1"/>
  <c r="G4" i="60"/>
  <c r="F4" i="60"/>
  <c r="AT3" i="60"/>
  <c r="Q3" i="60"/>
  <c r="AG3" i="60" s="1"/>
  <c r="AP3" i="60" s="1"/>
  <c r="C3" i="60"/>
  <c r="O8" i="60" s="1"/>
  <c r="P8" i="60" s="1"/>
  <c r="G23" i="59"/>
  <c r="F23" i="59"/>
  <c r="G22" i="59"/>
  <c r="F22" i="59"/>
  <c r="G21" i="59"/>
  <c r="F21" i="59"/>
  <c r="G20" i="59"/>
  <c r="F20" i="59"/>
  <c r="G19" i="59"/>
  <c r="F19" i="59"/>
  <c r="G18" i="59"/>
  <c r="F18" i="59"/>
  <c r="G17" i="59"/>
  <c r="F17" i="59"/>
  <c r="G16" i="59"/>
  <c r="F16" i="59"/>
  <c r="G15" i="59"/>
  <c r="F15" i="59"/>
  <c r="G14" i="59"/>
  <c r="F14" i="59"/>
  <c r="G13" i="59"/>
  <c r="F13" i="59"/>
  <c r="G12" i="59"/>
  <c r="F12" i="59"/>
  <c r="C12" i="59"/>
  <c r="V11" i="59"/>
  <c r="R11" i="59"/>
  <c r="G11" i="59"/>
  <c r="F11" i="59"/>
  <c r="V10" i="59"/>
  <c r="G10" i="59"/>
  <c r="F10" i="59"/>
  <c r="C10" i="59"/>
  <c r="V23" i="59" s="1"/>
  <c r="V9" i="59"/>
  <c r="Q9" i="59"/>
  <c r="G9" i="59"/>
  <c r="F9" i="59"/>
  <c r="V8" i="59"/>
  <c r="G8" i="59"/>
  <c r="F8" i="59"/>
  <c r="C8" i="59"/>
  <c r="Q11" i="59" s="1"/>
  <c r="B8" i="59"/>
  <c r="G7" i="59"/>
  <c r="F7" i="59"/>
  <c r="Q6" i="59"/>
  <c r="G6" i="59"/>
  <c r="F6" i="59"/>
  <c r="C6" i="59"/>
  <c r="R10" i="59" s="1"/>
  <c r="V5" i="59"/>
  <c r="U5" i="59"/>
  <c r="R5" i="59"/>
  <c r="Q5" i="59"/>
  <c r="G5" i="59"/>
  <c r="F5" i="59"/>
  <c r="C5" i="59"/>
  <c r="B5" i="59"/>
  <c r="W4" i="59"/>
  <c r="V4" i="59"/>
  <c r="Y4" i="59" s="1"/>
  <c r="U4" i="59"/>
  <c r="X4" i="59" s="1"/>
  <c r="M23" i="59"/>
  <c r="U23" i="59" s="1"/>
  <c r="M22" i="59"/>
  <c r="U22" i="59" s="1"/>
  <c r="M20" i="59"/>
  <c r="U20" i="59" s="1"/>
  <c r="M17" i="59"/>
  <c r="U17" i="59" s="1"/>
  <c r="M16" i="59"/>
  <c r="U16" i="59" s="1"/>
  <c r="M14" i="59"/>
  <c r="U14" i="59" s="1"/>
  <c r="M11" i="59"/>
  <c r="U11" i="59" s="1"/>
  <c r="M10" i="59"/>
  <c r="U10" i="59" s="1"/>
  <c r="M8" i="59"/>
  <c r="U8" i="59" s="1"/>
  <c r="M5" i="59"/>
  <c r="M4" i="59"/>
  <c r="M4" i="59" a="1"/>
  <c r="M19" i="59" s="1"/>
  <c r="U19" i="59" s="1"/>
  <c r="G4" i="59"/>
  <c r="F4" i="59"/>
  <c r="AT3" i="59"/>
  <c r="Q3" i="59"/>
  <c r="AG3" i="59" s="1"/>
  <c r="AP3" i="59" s="1"/>
  <c r="C3" i="59"/>
  <c r="O23" i="59" s="1"/>
  <c r="P23" i="59" s="1"/>
  <c r="R23" i="58"/>
  <c r="G23" i="58"/>
  <c r="F23" i="58"/>
  <c r="R22" i="58"/>
  <c r="G22" i="58"/>
  <c r="F22" i="58"/>
  <c r="R21" i="58"/>
  <c r="G21" i="58"/>
  <c r="F21" i="58"/>
  <c r="R20" i="58"/>
  <c r="G20" i="58"/>
  <c r="F20" i="58"/>
  <c r="R19" i="58"/>
  <c r="G19" i="58"/>
  <c r="F19" i="58"/>
  <c r="R18" i="58"/>
  <c r="G18" i="58"/>
  <c r="F18" i="58"/>
  <c r="R17" i="58"/>
  <c r="G17" i="58"/>
  <c r="F17" i="58"/>
  <c r="R16" i="58"/>
  <c r="G16" i="58"/>
  <c r="F16" i="58"/>
  <c r="R15" i="58"/>
  <c r="G15" i="58"/>
  <c r="F15" i="58"/>
  <c r="R14" i="58"/>
  <c r="G14" i="58"/>
  <c r="F14" i="58"/>
  <c r="R13" i="58"/>
  <c r="G13" i="58"/>
  <c r="F13" i="58"/>
  <c r="R12" i="58"/>
  <c r="G12" i="58"/>
  <c r="F12" i="58"/>
  <c r="C12" i="58"/>
  <c r="R11" i="58"/>
  <c r="G11" i="58"/>
  <c r="F11" i="58"/>
  <c r="V10" i="58"/>
  <c r="R10" i="58"/>
  <c r="G10" i="58"/>
  <c r="F10" i="58"/>
  <c r="C10" i="58"/>
  <c r="V8" i="58" s="1"/>
  <c r="V9" i="58"/>
  <c r="G9" i="58"/>
  <c r="F9" i="58"/>
  <c r="G8" i="58"/>
  <c r="F8" i="58"/>
  <c r="C8" i="58"/>
  <c r="Q11" i="58" s="1"/>
  <c r="B8" i="58"/>
  <c r="R7" i="58"/>
  <c r="Q7" i="58"/>
  <c r="G7" i="58"/>
  <c r="F7" i="58"/>
  <c r="R6" i="58"/>
  <c r="G6" i="58"/>
  <c r="F6" i="58"/>
  <c r="C6" i="58"/>
  <c r="R9" i="58" s="1"/>
  <c r="R5" i="58"/>
  <c r="Q5" i="58"/>
  <c r="G5" i="58"/>
  <c r="F5" i="58"/>
  <c r="C5" i="58"/>
  <c r="B5" i="58"/>
  <c r="W4" i="58"/>
  <c r="V4" i="58"/>
  <c r="M20" i="58"/>
  <c r="U20" i="58" s="1"/>
  <c r="M19" i="58"/>
  <c r="U19" i="58" s="1"/>
  <c r="M16" i="58"/>
  <c r="U16" i="58" s="1"/>
  <c r="M15" i="58"/>
  <c r="U15" i="58" s="1"/>
  <c r="M10" i="58"/>
  <c r="U10" i="58" s="1"/>
  <c r="M9" i="58"/>
  <c r="U9" i="58" s="1"/>
  <c r="M8" i="58"/>
  <c r="U8" i="58" s="1"/>
  <c r="M7" i="58"/>
  <c r="U7" i="58" s="1"/>
  <c r="M4" i="58" a="1"/>
  <c r="M22" i="58" s="1"/>
  <c r="U22" i="58" s="1"/>
  <c r="G4" i="58"/>
  <c r="F4" i="58"/>
  <c r="AT3" i="58"/>
  <c r="R3" i="58"/>
  <c r="Q3" i="58"/>
  <c r="AG3" i="58" s="1"/>
  <c r="AP3" i="58" s="1"/>
  <c r="C3" i="58"/>
  <c r="R23" i="57"/>
  <c r="G23" i="57"/>
  <c r="F23" i="57"/>
  <c r="R22" i="57"/>
  <c r="G22" i="57"/>
  <c r="F22" i="57"/>
  <c r="R21" i="57"/>
  <c r="G21" i="57"/>
  <c r="F21" i="57"/>
  <c r="R20" i="57"/>
  <c r="G20" i="57"/>
  <c r="F20" i="57"/>
  <c r="R19" i="57"/>
  <c r="G19" i="57"/>
  <c r="F19" i="57"/>
  <c r="R18" i="57"/>
  <c r="Q18" i="57"/>
  <c r="G18" i="57"/>
  <c r="F18" i="57"/>
  <c r="R17" i="57"/>
  <c r="G17" i="57"/>
  <c r="F17" i="57"/>
  <c r="R16" i="57"/>
  <c r="G16" i="57"/>
  <c r="F16" i="57"/>
  <c r="R15" i="57"/>
  <c r="G15" i="57"/>
  <c r="F15" i="57"/>
  <c r="R14" i="57"/>
  <c r="G14" i="57"/>
  <c r="F14" i="57"/>
  <c r="R13" i="57"/>
  <c r="G13" i="57"/>
  <c r="F13" i="57"/>
  <c r="R12" i="57"/>
  <c r="Q12" i="57"/>
  <c r="G12" i="57"/>
  <c r="F12" i="57"/>
  <c r="C12" i="57"/>
  <c r="R11" i="57"/>
  <c r="G11" i="57"/>
  <c r="F11" i="57"/>
  <c r="R10" i="57"/>
  <c r="G10" i="57"/>
  <c r="F10" i="57"/>
  <c r="C10" i="57"/>
  <c r="V9" i="57"/>
  <c r="R9" i="57"/>
  <c r="G9" i="57"/>
  <c r="F9" i="57"/>
  <c r="V8" i="57"/>
  <c r="R8" i="57"/>
  <c r="G8" i="57"/>
  <c r="F8" i="57"/>
  <c r="C8" i="57"/>
  <c r="Q10" i="57" s="1"/>
  <c r="B8" i="57"/>
  <c r="Q3" i="57" s="1"/>
  <c r="AG3" i="57" s="1"/>
  <c r="AP3" i="57" s="1"/>
  <c r="R7" i="57"/>
  <c r="G7" i="57"/>
  <c r="F7" i="57"/>
  <c r="R6" i="57"/>
  <c r="Q6" i="57"/>
  <c r="G6" i="57"/>
  <c r="F6" i="57"/>
  <c r="R5" i="57"/>
  <c r="Q5" i="57"/>
  <c r="G5" i="57"/>
  <c r="F5" i="57"/>
  <c r="C5" i="57"/>
  <c r="B5" i="57"/>
  <c r="W4" i="57"/>
  <c r="R4" i="57"/>
  <c r="M23" i="57"/>
  <c r="U23" i="57" s="1"/>
  <c r="M20" i="57"/>
  <c r="U20" i="57" s="1"/>
  <c r="M19" i="57"/>
  <c r="U19" i="57" s="1"/>
  <c r="M18" i="57"/>
  <c r="U18" i="57" s="1"/>
  <c r="M17" i="57"/>
  <c r="U17" i="57" s="1"/>
  <c r="M14" i="57"/>
  <c r="U14" i="57" s="1"/>
  <c r="M13" i="57"/>
  <c r="U13" i="57" s="1"/>
  <c r="M12" i="57"/>
  <c r="U12" i="57" s="1"/>
  <c r="M11" i="57"/>
  <c r="U11" i="57" s="1"/>
  <c r="M8" i="57"/>
  <c r="U8" i="57" s="1"/>
  <c r="M7" i="57"/>
  <c r="U7" i="57" s="1"/>
  <c r="M6" i="57"/>
  <c r="U6" i="57" s="1"/>
  <c r="M5" i="57"/>
  <c r="U5" i="57" s="1"/>
  <c r="M4" i="57" a="1"/>
  <c r="M22" i="57" s="1"/>
  <c r="U22" i="57" s="1"/>
  <c r="G4" i="57"/>
  <c r="F4" i="57"/>
  <c r="AT3" i="57"/>
  <c r="R3" i="57"/>
  <c r="AH3" i="57" s="1"/>
  <c r="AQ3" i="57" s="1"/>
  <c r="C3" i="57"/>
  <c r="O11" i="57" s="1"/>
  <c r="P11" i="57" s="1"/>
  <c r="V23" i="56"/>
  <c r="G23" i="56"/>
  <c r="F23" i="56"/>
  <c r="V22" i="56"/>
  <c r="U22" i="56"/>
  <c r="G22" i="56"/>
  <c r="F22" i="56"/>
  <c r="V21" i="56"/>
  <c r="G21" i="56"/>
  <c r="F21" i="56"/>
  <c r="V20" i="56"/>
  <c r="U20" i="56"/>
  <c r="G20" i="56"/>
  <c r="F20" i="56"/>
  <c r="V19" i="56"/>
  <c r="G19" i="56"/>
  <c r="F19" i="56"/>
  <c r="V18" i="56"/>
  <c r="G18" i="56"/>
  <c r="F18" i="56"/>
  <c r="V17" i="56"/>
  <c r="G17" i="56"/>
  <c r="F17" i="56"/>
  <c r="V16" i="56"/>
  <c r="G16" i="56"/>
  <c r="F16" i="56"/>
  <c r="V15" i="56"/>
  <c r="G15" i="56"/>
  <c r="F15" i="56"/>
  <c r="V14" i="56"/>
  <c r="U14" i="56"/>
  <c r="G14" i="56"/>
  <c r="F14" i="56"/>
  <c r="V13" i="56"/>
  <c r="G13" i="56"/>
  <c r="F13" i="56"/>
  <c r="V12" i="56"/>
  <c r="G12" i="56"/>
  <c r="F12" i="56"/>
  <c r="C12" i="56"/>
  <c r="C3" i="56" s="1"/>
  <c r="O23" i="56" s="1"/>
  <c r="P23" i="56" s="1"/>
  <c r="V11" i="56"/>
  <c r="G11" i="56"/>
  <c r="F11" i="56"/>
  <c r="V10" i="56"/>
  <c r="R10" i="56"/>
  <c r="G10" i="56"/>
  <c r="F10" i="56"/>
  <c r="C10" i="56"/>
  <c r="V9" i="56"/>
  <c r="G9" i="56"/>
  <c r="F9" i="56"/>
  <c r="V8" i="56"/>
  <c r="U8" i="56"/>
  <c r="R8" i="56"/>
  <c r="G8" i="56"/>
  <c r="F8" i="56"/>
  <c r="C8" i="56"/>
  <c r="B8" i="56"/>
  <c r="V7" i="56"/>
  <c r="U7" i="56"/>
  <c r="G7" i="56"/>
  <c r="F7" i="56"/>
  <c r="V6" i="56"/>
  <c r="U6" i="56"/>
  <c r="G6" i="56"/>
  <c r="F6" i="56"/>
  <c r="C6" i="56"/>
  <c r="R9" i="56" s="1"/>
  <c r="V5" i="56"/>
  <c r="G5" i="56"/>
  <c r="F5" i="56"/>
  <c r="C5" i="56"/>
  <c r="B5" i="56"/>
  <c r="Y4" i="56"/>
  <c r="W4" i="56"/>
  <c r="V4" i="56"/>
  <c r="R4" i="56"/>
  <c r="M23" i="56"/>
  <c r="U23" i="56" s="1"/>
  <c r="M22" i="56"/>
  <c r="M20" i="56"/>
  <c r="M19" i="56"/>
  <c r="U19" i="56" s="1"/>
  <c r="M18" i="56"/>
  <c r="U18" i="56" s="1"/>
  <c r="M17" i="56"/>
  <c r="U17" i="56" s="1"/>
  <c r="M16" i="56"/>
  <c r="U16" i="56" s="1"/>
  <c r="M14" i="56"/>
  <c r="M13" i="56"/>
  <c r="U13" i="56" s="1"/>
  <c r="M12" i="56"/>
  <c r="U12" i="56" s="1"/>
  <c r="M11" i="56"/>
  <c r="U11" i="56" s="1"/>
  <c r="M10" i="56"/>
  <c r="U10" i="56" s="1"/>
  <c r="M8" i="56"/>
  <c r="M7" i="56"/>
  <c r="M6" i="56"/>
  <c r="M5" i="56"/>
  <c r="U5" i="56" s="1"/>
  <c r="M4" i="56"/>
  <c r="U4" i="56" s="1"/>
  <c r="X4" i="56" s="1"/>
  <c r="M4" i="56" a="1"/>
  <c r="M21" i="56" s="1"/>
  <c r="U21" i="56" s="1"/>
  <c r="G4" i="56"/>
  <c r="F4" i="56"/>
  <c r="AT3" i="56"/>
  <c r="R3" i="56"/>
  <c r="Q3" i="56"/>
  <c r="AG3" i="56" s="1"/>
  <c r="AP3" i="56" s="1"/>
  <c r="G23" i="55"/>
  <c r="F23" i="55"/>
  <c r="V22" i="55"/>
  <c r="G22" i="55"/>
  <c r="F22" i="55"/>
  <c r="G21" i="55"/>
  <c r="F21" i="55"/>
  <c r="G20" i="55"/>
  <c r="F20" i="55"/>
  <c r="R19" i="55"/>
  <c r="G19" i="55"/>
  <c r="F19" i="55"/>
  <c r="G18" i="55"/>
  <c r="F18" i="55"/>
  <c r="G17" i="55"/>
  <c r="F17" i="55"/>
  <c r="V16" i="55"/>
  <c r="R16" i="55"/>
  <c r="G16" i="55"/>
  <c r="F16" i="55"/>
  <c r="G15" i="55"/>
  <c r="F15" i="55"/>
  <c r="G14" i="55"/>
  <c r="F14" i="55"/>
  <c r="V13" i="55"/>
  <c r="R13" i="55"/>
  <c r="G13" i="55"/>
  <c r="F13" i="55"/>
  <c r="G12" i="55"/>
  <c r="F12" i="55"/>
  <c r="C12" i="55"/>
  <c r="V11" i="55"/>
  <c r="G11" i="55"/>
  <c r="F11" i="55"/>
  <c r="G10" i="55"/>
  <c r="F10" i="55"/>
  <c r="C10" i="55"/>
  <c r="V8" i="55" s="1"/>
  <c r="R9" i="55"/>
  <c r="G9" i="55"/>
  <c r="F9" i="55"/>
  <c r="Q8" i="55"/>
  <c r="G8" i="55"/>
  <c r="F8" i="55"/>
  <c r="C8" i="55"/>
  <c r="Q23" i="55" s="1"/>
  <c r="B8" i="55"/>
  <c r="V7" i="55"/>
  <c r="G7" i="55"/>
  <c r="F7" i="55"/>
  <c r="V6" i="55"/>
  <c r="R6" i="55"/>
  <c r="G6" i="55"/>
  <c r="F6" i="55"/>
  <c r="C6" i="55"/>
  <c r="R20" i="55" s="1"/>
  <c r="Q5" i="55"/>
  <c r="G5" i="55"/>
  <c r="F5" i="55"/>
  <c r="C5" i="55"/>
  <c r="B5" i="55"/>
  <c r="W4" i="55"/>
  <c r="V4" i="55"/>
  <c r="Y4" i="55" s="1"/>
  <c r="R4" i="55"/>
  <c r="M16" i="55"/>
  <c r="U16" i="55" s="1"/>
  <c r="M6" i="55"/>
  <c r="U6" i="55" s="1"/>
  <c r="M4" i="55" a="1"/>
  <c r="M18" i="55" s="1"/>
  <c r="U18" i="55" s="1"/>
  <c r="G4" i="55"/>
  <c r="F4" i="55"/>
  <c r="AT3" i="55"/>
  <c r="AG3" i="55"/>
  <c r="AP3" i="55" s="1"/>
  <c r="Q3" i="55"/>
  <c r="C3" i="55"/>
  <c r="O8" i="55" s="1"/>
  <c r="G23" i="54"/>
  <c r="F23" i="54"/>
  <c r="R22" i="54"/>
  <c r="G22" i="54"/>
  <c r="F22" i="54"/>
  <c r="G21" i="54"/>
  <c r="F21" i="54"/>
  <c r="G20" i="54"/>
  <c r="F20" i="54"/>
  <c r="R19" i="54"/>
  <c r="Q19" i="54"/>
  <c r="G19" i="54"/>
  <c r="F19" i="54"/>
  <c r="G18" i="54"/>
  <c r="F18" i="54"/>
  <c r="Q17" i="54"/>
  <c r="G17" i="54"/>
  <c r="F17" i="54"/>
  <c r="R16" i="54"/>
  <c r="G16" i="54"/>
  <c r="F16" i="54"/>
  <c r="G15" i="54"/>
  <c r="F15" i="54"/>
  <c r="G14" i="54"/>
  <c r="F14" i="54"/>
  <c r="R13" i="54"/>
  <c r="G13" i="54"/>
  <c r="F13" i="54"/>
  <c r="G12" i="54"/>
  <c r="F12" i="54"/>
  <c r="C12" i="54"/>
  <c r="C3" i="54" s="1"/>
  <c r="G11" i="54"/>
  <c r="F11" i="54"/>
  <c r="V10" i="54"/>
  <c r="Q10" i="54"/>
  <c r="G10" i="54"/>
  <c r="F10" i="54"/>
  <c r="C10" i="54"/>
  <c r="V8" i="54" s="1"/>
  <c r="V9" i="54"/>
  <c r="G9" i="54"/>
  <c r="F9" i="54"/>
  <c r="G8" i="54"/>
  <c r="F8" i="54"/>
  <c r="C8" i="54"/>
  <c r="Q11" i="54" s="1"/>
  <c r="B8" i="54"/>
  <c r="R7" i="54"/>
  <c r="G7" i="54"/>
  <c r="F7" i="54"/>
  <c r="Q6" i="54"/>
  <c r="G6" i="54"/>
  <c r="F6" i="54"/>
  <c r="C6" i="54"/>
  <c r="R11" i="54" s="1"/>
  <c r="V5" i="54"/>
  <c r="Q5" i="54"/>
  <c r="G5" i="54"/>
  <c r="F5" i="54"/>
  <c r="C5" i="54"/>
  <c r="B5" i="54"/>
  <c r="W4" i="54"/>
  <c r="V4" i="54"/>
  <c r="Y4" i="54" s="1"/>
  <c r="R4" i="54"/>
  <c r="M4" i="54" a="1"/>
  <c r="M23" i="54" s="1"/>
  <c r="U23" i="54" s="1"/>
  <c r="G4" i="54"/>
  <c r="F4" i="54"/>
  <c r="AT3" i="54"/>
  <c r="Q3" i="54"/>
  <c r="AG3" i="54" s="1"/>
  <c r="AP3" i="54" s="1"/>
  <c r="R23" i="53"/>
  <c r="G23" i="53"/>
  <c r="F23" i="53"/>
  <c r="R22" i="53"/>
  <c r="G22" i="53"/>
  <c r="F22" i="53"/>
  <c r="R21" i="53"/>
  <c r="G21" i="53"/>
  <c r="F21" i="53"/>
  <c r="V20" i="53"/>
  <c r="R20" i="53"/>
  <c r="G20" i="53"/>
  <c r="F20" i="53"/>
  <c r="V19" i="53"/>
  <c r="R19" i="53"/>
  <c r="G19" i="53"/>
  <c r="F19" i="53"/>
  <c r="V18" i="53"/>
  <c r="R18" i="53"/>
  <c r="G18" i="53"/>
  <c r="F18" i="53"/>
  <c r="V17" i="53"/>
  <c r="R17" i="53"/>
  <c r="G17" i="53"/>
  <c r="F17" i="53"/>
  <c r="V16" i="53"/>
  <c r="R16" i="53"/>
  <c r="G16" i="53"/>
  <c r="F16" i="53"/>
  <c r="V15" i="53"/>
  <c r="R15" i="53"/>
  <c r="G15" i="53"/>
  <c r="F15" i="53"/>
  <c r="V14" i="53"/>
  <c r="R14" i="53"/>
  <c r="G14" i="53"/>
  <c r="F14" i="53"/>
  <c r="V13" i="53"/>
  <c r="R13" i="53"/>
  <c r="G13" i="53"/>
  <c r="F13" i="53"/>
  <c r="V12" i="53"/>
  <c r="R12" i="53"/>
  <c r="G12" i="53"/>
  <c r="F12" i="53"/>
  <c r="C12" i="53"/>
  <c r="V11" i="53"/>
  <c r="R11" i="53"/>
  <c r="G11" i="53"/>
  <c r="F11" i="53"/>
  <c r="V10" i="53"/>
  <c r="R10" i="53"/>
  <c r="G10" i="53"/>
  <c r="F10" i="53"/>
  <c r="C10" i="53"/>
  <c r="V9" i="53"/>
  <c r="R9" i="53"/>
  <c r="G9" i="53"/>
  <c r="F9" i="53"/>
  <c r="V8" i="53"/>
  <c r="R8" i="53"/>
  <c r="Q8" i="53"/>
  <c r="G8" i="53"/>
  <c r="F8" i="53"/>
  <c r="C8" i="53"/>
  <c r="Q22" i="53" s="1"/>
  <c r="B8" i="53"/>
  <c r="V7" i="53"/>
  <c r="R7" i="53"/>
  <c r="G7" i="53"/>
  <c r="F7" i="53"/>
  <c r="V6" i="53"/>
  <c r="R6" i="53"/>
  <c r="G6" i="53"/>
  <c r="F6" i="53"/>
  <c r="V5" i="53"/>
  <c r="R5" i="53"/>
  <c r="G5" i="53"/>
  <c r="F5" i="53"/>
  <c r="C5" i="53"/>
  <c r="B5" i="53"/>
  <c r="W4" i="53"/>
  <c r="V4" i="53"/>
  <c r="Y4" i="53" s="1"/>
  <c r="R4" i="53"/>
  <c r="M4" i="53" a="1"/>
  <c r="M19" i="53" s="1"/>
  <c r="U19" i="53" s="1"/>
  <c r="G4" i="53"/>
  <c r="F4" i="53"/>
  <c r="AT3" i="53"/>
  <c r="R3" i="53"/>
  <c r="Q3" i="53"/>
  <c r="AG3" i="53" s="1"/>
  <c r="AP3" i="53" s="1"/>
  <c r="C3" i="53"/>
  <c r="O9" i="53" s="1"/>
  <c r="P9" i="53" s="1"/>
  <c r="G23" i="52"/>
  <c r="F23" i="52"/>
  <c r="G22" i="52"/>
  <c r="F22" i="52"/>
  <c r="G21" i="52"/>
  <c r="F21" i="52"/>
  <c r="G20" i="52"/>
  <c r="F20" i="52"/>
  <c r="G19" i="52"/>
  <c r="F19" i="52"/>
  <c r="G18" i="52"/>
  <c r="F18" i="52"/>
  <c r="G17" i="52"/>
  <c r="F17" i="52"/>
  <c r="G16" i="52"/>
  <c r="F16" i="52"/>
  <c r="G15" i="52"/>
  <c r="F15" i="52"/>
  <c r="G14" i="52"/>
  <c r="F14" i="52"/>
  <c r="G13" i="52"/>
  <c r="F13" i="52"/>
  <c r="G12" i="52"/>
  <c r="F12" i="52"/>
  <c r="C12" i="52"/>
  <c r="C3" i="52" s="1"/>
  <c r="V11" i="52"/>
  <c r="R11" i="52"/>
  <c r="G11" i="52"/>
  <c r="F11" i="52"/>
  <c r="G10" i="52"/>
  <c r="F10" i="52"/>
  <c r="C10" i="52"/>
  <c r="V23" i="52" s="1"/>
  <c r="V9" i="52"/>
  <c r="G9" i="52"/>
  <c r="F9" i="52"/>
  <c r="V8" i="52"/>
  <c r="G8" i="52"/>
  <c r="F8" i="52"/>
  <c r="C8" i="52"/>
  <c r="Q11" i="52" s="1"/>
  <c r="B8" i="52"/>
  <c r="Q3" i="52" s="1"/>
  <c r="AG3" i="52" s="1"/>
  <c r="AP3" i="52" s="1"/>
  <c r="Q7" i="52"/>
  <c r="G7" i="52"/>
  <c r="F7" i="52"/>
  <c r="Q6" i="52"/>
  <c r="G6" i="52"/>
  <c r="F6" i="52"/>
  <c r="C6" i="52"/>
  <c r="R9" i="52" s="1"/>
  <c r="V5" i="52"/>
  <c r="R5" i="52"/>
  <c r="Q5" i="52"/>
  <c r="G5" i="52"/>
  <c r="F5" i="52"/>
  <c r="C5" i="52"/>
  <c r="B5" i="52"/>
  <c r="W4" i="52"/>
  <c r="V4" i="52"/>
  <c r="Y4" i="52" s="1"/>
  <c r="M23" i="52"/>
  <c r="U23" i="52" s="1"/>
  <c r="M20" i="52"/>
  <c r="U20" i="52" s="1"/>
  <c r="M17" i="52"/>
  <c r="U17" i="52" s="1"/>
  <c r="M14" i="52"/>
  <c r="U14" i="52" s="1"/>
  <c r="M11" i="52"/>
  <c r="U11" i="52" s="1"/>
  <c r="M8" i="52"/>
  <c r="U8" i="52" s="1"/>
  <c r="M5" i="52"/>
  <c r="U5" i="52" s="1"/>
  <c r="M4" i="52" a="1"/>
  <c r="M18" i="52" s="1"/>
  <c r="U18" i="52" s="1"/>
  <c r="G4" i="52"/>
  <c r="F4" i="52"/>
  <c r="AT3" i="52"/>
  <c r="R23" i="51"/>
  <c r="G23" i="51"/>
  <c r="F23" i="51"/>
  <c r="R22" i="51"/>
  <c r="G22" i="51"/>
  <c r="F22" i="51"/>
  <c r="R21" i="51"/>
  <c r="G21" i="51"/>
  <c r="F21" i="51"/>
  <c r="R20" i="51"/>
  <c r="G20" i="51"/>
  <c r="F20" i="51"/>
  <c r="R19" i="51"/>
  <c r="G19" i="51"/>
  <c r="F19" i="51"/>
  <c r="R18" i="51"/>
  <c r="G18" i="51"/>
  <c r="F18" i="51"/>
  <c r="R17" i="51"/>
  <c r="G17" i="51"/>
  <c r="F17" i="51"/>
  <c r="R16" i="51"/>
  <c r="G16" i="51"/>
  <c r="F16" i="51"/>
  <c r="R15" i="51"/>
  <c r="G15" i="51"/>
  <c r="F15" i="51"/>
  <c r="R14" i="51"/>
  <c r="G14" i="51"/>
  <c r="F14" i="51"/>
  <c r="R13" i="51"/>
  <c r="G13" i="51"/>
  <c r="F13" i="51"/>
  <c r="R12" i="51"/>
  <c r="G12" i="51"/>
  <c r="F12" i="51"/>
  <c r="C12" i="51"/>
  <c r="R11" i="51"/>
  <c r="G11" i="51"/>
  <c r="F11" i="51"/>
  <c r="V10" i="51"/>
  <c r="R10" i="51"/>
  <c r="G10" i="51"/>
  <c r="F10" i="51"/>
  <c r="C10" i="51"/>
  <c r="V11" i="51" s="1"/>
  <c r="V9" i="51"/>
  <c r="G9" i="51"/>
  <c r="F9" i="51"/>
  <c r="V8" i="51"/>
  <c r="G8" i="51"/>
  <c r="F8" i="51"/>
  <c r="C8" i="51"/>
  <c r="Q9" i="51" s="1"/>
  <c r="B8" i="51"/>
  <c r="R7" i="51"/>
  <c r="G7" i="51"/>
  <c r="F7" i="51"/>
  <c r="R6" i="51"/>
  <c r="G6" i="51"/>
  <c r="F6" i="51"/>
  <c r="C6" i="51"/>
  <c r="R8" i="51" s="1"/>
  <c r="R5" i="51"/>
  <c r="Q5" i="51"/>
  <c r="G5" i="51"/>
  <c r="F5" i="51"/>
  <c r="C5" i="51"/>
  <c r="B5" i="51"/>
  <c r="W4" i="51"/>
  <c r="V4" i="51"/>
  <c r="Y4" i="51" s="1"/>
  <c r="M22" i="51"/>
  <c r="U22" i="51" s="1"/>
  <c r="M19" i="51"/>
  <c r="U19" i="51" s="1"/>
  <c r="M16" i="51"/>
  <c r="U16" i="51" s="1"/>
  <c r="M13" i="51"/>
  <c r="U13" i="51" s="1"/>
  <c r="M10" i="51"/>
  <c r="U10" i="51" s="1"/>
  <c r="M7" i="51"/>
  <c r="U7" i="51" s="1"/>
  <c r="M4" i="51"/>
  <c r="U4" i="51" s="1"/>
  <c r="X4" i="51" s="1"/>
  <c r="M4" i="51" a="1"/>
  <c r="M23" i="51" s="1"/>
  <c r="U23" i="51" s="1"/>
  <c r="G4" i="51"/>
  <c r="F4" i="51"/>
  <c r="AT3" i="51"/>
  <c r="R3" i="51"/>
  <c r="Q3" i="51"/>
  <c r="AG3" i="51" s="1"/>
  <c r="AP3" i="51" s="1"/>
  <c r="C3" i="51"/>
  <c r="O11" i="51" s="1"/>
  <c r="P11" i="51" s="1"/>
  <c r="V23" i="50"/>
  <c r="R23" i="50"/>
  <c r="G23" i="50"/>
  <c r="F23" i="50"/>
  <c r="V22" i="50"/>
  <c r="R22" i="50"/>
  <c r="G22" i="50"/>
  <c r="F22" i="50"/>
  <c r="V21" i="50"/>
  <c r="R21" i="50"/>
  <c r="G21" i="50"/>
  <c r="F21" i="50"/>
  <c r="V20" i="50"/>
  <c r="R20" i="50"/>
  <c r="G20" i="50"/>
  <c r="F20" i="50"/>
  <c r="V19" i="50"/>
  <c r="R19" i="50"/>
  <c r="G19" i="50"/>
  <c r="F19" i="50"/>
  <c r="V18" i="50"/>
  <c r="R18" i="50"/>
  <c r="G18" i="50"/>
  <c r="F18" i="50"/>
  <c r="V17" i="50"/>
  <c r="R17" i="50"/>
  <c r="G17" i="50"/>
  <c r="F17" i="50"/>
  <c r="V16" i="50"/>
  <c r="R16" i="50"/>
  <c r="G16" i="50"/>
  <c r="F16" i="50"/>
  <c r="V15" i="50"/>
  <c r="R15" i="50"/>
  <c r="G15" i="50"/>
  <c r="F15" i="50"/>
  <c r="V14" i="50"/>
  <c r="R14" i="50"/>
  <c r="G14" i="50"/>
  <c r="F14" i="50"/>
  <c r="V13" i="50"/>
  <c r="R13" i="50"/>
  <c r="G13" i="50"/>
  <c r="F13" i="50"/>
  <c r="V12" i="50"/>
  <c r="R12" i="50"/>
  <c r="G12" i="50"/>
  <c r="F12" i="50"/>
  <c r="C12" i="50"/>
  <c r="R11" i="50"/>
  <c r="G11" i="50"/>
  <c r="F11" i="50"/>
  <c r="R10" i="50"/>
  <c r="G10" i="50"/>
  <c r="F10" i="50"/>
  <c r="C10" i="50"/>
  <c r="V10" i="50" s="1"/>
  <c r="V9" i="50"/>
  <c r="R9" i="50"/>
  <c r="G9" i="50"/>
  <c r="F9" i="50"/>
  <c r="G8" i="50"/>
  <c r="F8" i="50"/>
  <c r="C8" i="50"/>
  <c r="Q8" i="50" s="1"/>
  <c r="B8" i="50"/>
  <c r="V7" i="50"/>
  <c r="R7" i="50"/>
  <c r="G7" i="50"/>
  <c r="F7" i="50"/>
  <c r="V6" i="50"/>
  <c r="R6" i="50"/>
  <c r="G6" i="50"/>
  <c r="F6" i="50"/>
  <c r="C6" i="50"/>
  <c r="R8" i="50" s="1"/>
  <c r="R5" i="50"/>
  <c r="G5" i="50"/>
  <c r="F5" i="50"/>
  <c r="C5" i="50"/>
  <c r="B5" i="50"/>
  <c r="Y4" i="50"/>
  <c r="W4" i="50"/>
  <c r="V4" i="50"/>
  <c r="R4" i="50"/>
  <c r="M18" i="50"/>
  <c r="U18" i="50" s="1"/>
  <c r="M12" i="50"/>
  <c r="U12" i="50" s="1"/>
  <c r="M6" i="50"/>
  <c r="U6" i="50" s="1"/>
  <c r="M4" i="50" a="1"/>
  <c r="M22" i="50" s="1"/>
  <c r="U22" i="50" s="1"/>
  <c r="G4" i="50"/>
  <c r="F4" i="50"/>
  <c r="AT3" i="50"/>
  <c r="R3" i="50"/>
  <c r="Q3" i="50"/>
  <c r="AG3" i="50" s="1"/>
  <c r="AP3" i="50" s="1"/>
  <c r="C3" i="50"/>
  <c r="O10" i="50" s="1"/>
  <c r="P10" i="50" s="1"/>
  <c r="AC23" i="49"/>
  <c r="V23" i="49"/>
  <c r="R23" i="49"/>
  <c r="H23" i="49"/>
  <c r="I23" i="49" s="1"/>
  <c r="J23" i="49" s="1"/>
  <c r="G23" i="49"/>
  <c r="F23" i="49"/>
  <c r="V22" i="49"/>
  <c r="R22" i="49"/>
  <c r="H22" i="49"/>
  <c r="I22" i="49" s="1"/>
  <c r="J22" i="49" s="1"/>
  <c r="G22" i="49"/>
  <c r="F22" i="49"/>
  <c r="V21" i="49"/>
  <c r="R21" i="49"/>
  <c r="H21" i="49"/>
  <c r="I21" i="49" s="1"/>
  <c r="J21" i="49" s="1"/>
  <c r="G21" i="49"/>
  <c r="F21" i="49"/>
  <c r="V20" i="49"/>
  <c r="R20" i="49"/>
  <c r="H20" i="49"/>
  <c r="I20" i="49" s="1"/>
  <c r="J20" i="49" s="1"/>
  <c r="G20" i="49"/>
  <c r="F20" i="49"/>
  <c r="V19" i="49"/>
  <c r="R19" i="49"/>
  <c r="H19" i="49"/>
  <c r="I19" i="49" s="1"/>
  <c r="J19" i="49" s="1"/>
  <c r="G19" i="49"/>
  <c r="F19" i="49"/>
  <c r="V18" i="49"/>
  <c r="U18" i="49"/>
  <c r="R18" i="49"/>
  <c r="H18" i="49"/>
  <c r="I18" i="49" s="1"/>
  <c r="J18" i="49" s="1"/>
  <c r="G18" i="49"/>
  <c r="F18" i="49"/>
  <c r="V17" i="49"/>
  <c r="R17" i="49"/>
  <c r="H17" i="49"/>
  <c r="I17" i="49" s="1"/>
  <c r="J17" i="49" s="1"/>
  <c r="G17" i="49"/>
  <c r="F17" i="49"/>
  <c r="V16" i="49"/>
  <c r="R16" i="49"/>
  <c r="H16" i="49"/>
  <c r="I16" i="49" s="1"/>
  <c r="J16" i="49" s="1"/>
  <c r="G16" i="49"/>
  <c r="F16" i="49"/>
  <c r="V15" i="49"/>
  <c r="R15" i="49"/>
  <c r="H15" i="49"/>
  <c r="I15" i="49" s="1"/>
  <c r="J15" i="49" s="1"/>
  <c r="G15" i="49"/>
  <c r="F15" i="49"/>
  <c r="V14" i="49"/>
  <c r="R14" i="49"/>
  <c r="H14" i="49"/>
  <c r="I14" i="49" s="1"/>
  <c r="J14" i="49" s="1"/>
  <c r="G14" i="49"/>
  <c r="F14" i="49"/>
  <c r="V13" i="49"/>
  <c r="R13" i="49"/>
  <c r="H13" i="49"/>
  <c r="I13" i="49" s="1"/>
  <c r="J13" i="49" s="1"/>
  <c r="G13" i="49"/>
  <c r="F13" i="49"/>
  <c r="V12" i="49"/>
  <c r="U12" i="49"/>
  <c r="R12" i="49"/>
  <c r="H12" i="49"/>
  <c r="I12" i="49" s="1"/>
  <c r="J12" i="49" s="1"/>
  <c r="G12" i="49"/>
  <c r="F12" i="49"/>
  <c r="V11" i="49"/>
  <c r="R11" i="49"/>
  <c r="H11" i="49"/>
  <c r="I11" i="49" s="1"/>
  <c r="J11" i="49" s="1"/>
  <c r="G11" i="49"/>
  <c r="F11" i="49"/>
  <c r="V10" i="49"/>
  <c r="R10" i="49"/>
  <c r="G10" i="49"/>
  <c r="F10" i="49"/>
  <c r="H10" i="49" s="1"/>
  <c r="I10" i="49" s="1"/>
  <c r="J10" i="49" s="1"/>
  <c r="V9" i="49"/>
  <c r="R9" i="49"/>
  <c r="Q9" i="49"/>
  <c r="G9" i="49"/>
  <c r="F9" i="49"/>
  <c r="H9" i="49" s="1"/>
  <c r="I9" i="49" s="1"/>
  <c r="J9" i="49" s="1"/>
  <c r="C9" i="49"/>
  <c r="V8" i="49"/>
  <c r="R8" i="49"/>
  <c r="Q8" i="49"/>
  <c r="H8" i="49"/>
  <c r="I8" i="49" s="1"/>
  <c r="J8" i="49" s="1"/>
  <c r="G8" i="49"/>
  <c r="F8" i="49"/>
  <c r="C8" i="49"/>
  <c r="Q7" i="49" s="1"/>
  <c r="B8" i="49"/>
  <c r="Q3" i="49" s="1"/>
  <c r="AG3" i="49" s="1"/>
  <c r="AP3" i="49" s="1"/>
  <c r="V7" i="49"/>
  <c r="R7" i="49"/>
  <c r="G7" i="49"/>
  <c r="F7" i="49"/>
  <c r="H7" i="49" s="1"/>
  <c r="I7" i="49" s="1"/>
  <c r="J7" i="49" s="1"/>
  <c r="V6" i="49"/>
  <c r="R6" i="49"/>
  <c r="G6" i="49"/>
  <c r="F6" i="49"/>
  <c r="H6" i="49" s="1"/>
  <c r="I6" i="49" s="1"/>
  <c r="J6" i="49" s="1"/>
  <c r="V5" i="49"/>
  <c r="R5" i="49"/>
  <c r="G5" i="49"/>
  <c r="F5" i="49"/>
  <c r="H5" i="49" s="1"/>
  <c r="I5" i="49" s="1"/>
  <c r="J5" i="49" s="1"/>
  <c r="Y4" i="49"/>
  <c r="W4" i="49"/>
  <c r="V4" i="49"/>
  <c r="R4" i="49"/>
  <c r="M18" i="49"/>
  <c r="M12" i="49"/>
  <c r="M6" i="49"/>
  <c r="U6" i="49" s="1"/>
  <c r="M4" i="49" a="1"/>
  <c r="M22" i="49" s="1"/>
  <c r="U22" i="49" s="1"/>
  <c r="I4" i="49"/>
  <c r="J4" i="49" s="1"/>
  <c r="K4" i="49" s="1"/>
  <c r="G4" i="49"/>
  <c r="F4" i="49"/>
  <c r="H4" i="49" s="1"/>
  <c r="AT3" i="49"/>
  <c r="R3" i="49"/>
  <c r="C3" i="49"/>
  <c r="O3" i="49" s="1"/>
  <c r="G98" i="48"/>
  <c r="F98" i="48"/>
  <c r="AX97" i="48"/>
  <c r="G97" i="48"/>
  <c r="F97" i="48"/>
  <c r="AX96" i="48"/>
  <c r="G96" i="48"/>
  <c r="F96" i="48"/>
  <c r="AX95" i="48"/>
  <c r="G95" i="48"/>
  <c r="F95" i="48"/>
  <c r="AX94" i="48"/>
  <c r="G94" i="48"/>
  <c r="F94" i="48"/>
  <c r="AX93" i="48"/>
  <c r="G93" i="48"/>
  <c r="F93" i="48"/>
  <c r="AX92" i="48"/>
  <c r="G92" i="48"/>
  <c r="F92" i="48"/>
  <c r="AX91" i="48"/>
  <c r="G91" i="48"/>
  <c r="F91" i="48"/>
  <c r="AX90" i="48"/>
  <c r="G90" i="48"/>
  <c r="F90" i="48"/>
  <c r="AX89" i="48"/>
  <c r="G89" i="48"/>
  <c r="F89" i="48"/>
  <c r="AX88" i="48"/>
  <c r="G88" i="48"/>
  <c r="F88" i="48"/>
  <c r="AX87" i="48"/>
  <c r="G87" i="48"/>
  <c r="F87" i="48"/>
  <c r="AX86" i="48"/>
  <c r="G86" i="48"/>
  <c r="F86" i="48"/>
  <c r="AX85" i="48"/>
  <c r="G85" i="48"/>
  <c r="F85" i="48"/>
  <c r="AX84" i="48"/>
  <c r="G84" i="48"/>
  <c r="F84" i="48"/>
  <c r="AX83" i="48"/>
  <c r="G83" i="48"/>
  <c r="F83" i="48"/>
  <c r="AX82" i="48"/>
  <c r="G82" i="48"/>
  <c r="F82" i="48"/>
  <c r="AX81" i="48"/>
  <c r="G81" i="48"/>
  <c r="F81" i="48"/>
  <c r="AX80" i="48"/>
  <c r="G80" i="48"/>
  <c r="F80" i="48"/>
  <c r="AX79" i="48"/>
  <c r="G79" i="48"/>
  <c r="F79" i="48"/>
  <c r="AX78" i="48"/>
  <c r="G78" i="48"/>
  <c r="F78" i="48"/>
  <c r="AX77" i="48"/>
  <c r="G77" i="48"/>
  <c r="F77" i="48"/>
  <c r="AX76" i="48"/>
  <c r="G76" i="48"/>
  <c r="F76" i="48"/>
  <c r="AX75" i="48"/>
  <c r="G75" i="48"/>
  <c r="F75" i="48"/>
  <c r="AX74" i="48"/>
  <c r="G74" i="48"/>
  <c r="F74" i="48"/>
  <c r="AX73" i="48"/>
  <c r="G73" i="48"/>
  <c r="F73" i="48"/>
  <c r="AX72" i="48"/>
  <c r="G72" i="48"/>
  <c r="F72" i="48"/>
  <c r="AX71" i="48"/>
  <c r="G71" i="48"/>
  <c r="F71" i="48"/>
  <c r="AX70" i="48"/>
  <c r="G70" i="48"/>
  <c r="F70" i="48"/>
  <c r="G69" i="48"/>
  <c r="F69" i="48"/>
  <c r="G68" i="48"/>
  <c r="F68" i="48"/>
  <c r="V67" i="48"/>
  <c r="G67" i="48"/>
  <c r="F67" i="48"/>
  <c r="G66" i="48"/>
  <c r="F66" i="48"/>
  <c r="G65" i="48"/>
  <c r="F65" i="48"/>
  <c r="V64" i="48"/>
  <c r="G64" i="48"/>
  <c r="F64" i="48"/>
  <c r="G63" i="48"/>
  <c r="F63" i="48"/>
  <c r="G62" i="48"/>
  <c r="F62" i="48"/>
  <c r="V61" i="48"/>
  <c r="G61" i="48"/>
  <c r="F61" i="48"/>
  <c r="G60" i="48"/>
  <c r="F60" i="48"/>
  <c r="G59" i="48"/>
  <c r="F59" i="48"/>
  <c r="V58" i="48"/>
  <c r="R58" i="48"/>
  <c r="G58" i="48"/>
  <c r="F58" i="48"/>
  <c r="G57" i="48"/>
  <c r="F57" i="48"/>
  <c r="G56" i="48"/>
  <c r="F56" i="48"/>
  <c r="V55" i="48"/>
  <c r="G55" i="48"/>
  <c r="F55" i="48"/>
  <c r="G54" i="48"/>
  <c r="F54" i="48"/>
  <c r="G53" i="48"/>
  <c r="F53" i="48"/>
  <c r="V52" i="48"/>
  <c r="G52" i="48"/>
  <c r="F52" i="48"/>
  <c r="G51" i="48"/>
  <c r="F51" i="48"/>
  <c r="G50" i="48"/>
  <c r="F50" i="48"/>
  <c r="V49" i="48"/>
  <c r="G49" i="48"/>
  <c r="F49" i="48"/>
  <c r="G48" i="48"/>
  <c r="F48" i="48"/>
  <c r="G47" i="48"/>
  <c r="F47" i="48"/>
  <c r="V46" i="48"/>
  <c r="G46" i="48"/>
  <c r="F46" i="48"/>
  <c r="G45" i="48"/>
  <c r="F45" i="48"/>
  <c r="G44" i="48"/>
  <c r="F44" i="48"/>
  <c r="V43" i="48"/>
  <c r="G43" i="48"/>
  <c r="F43" i="48"/>
  <c r="G42" i="48"/>
  <c r="F42" i="48"/>
  <c r="G41" i="48"/>
  <c r="F41" i="48"/>
  <c r="V40" i="48"/>
  <c r="R40" i="48"/>
  <c r="G40" i="48"/>
  <c r="F40" i="48"/>
  <c r="G39" i="48"/>
  <c r="F39" i="48"/>
  <c r="G38" i="48"/>
  <c r="F38" i="48"/>
  <c r="V37" i="48"/>
  <c r="G37" i="48"/>
  <c r="F37" i="48"/>
  <c r="G36" i="48"/>
  <c r="F36" i="48"/>
  <c r="G35" i="48"/>
  <c r="F35" i="48"/>
  <c r="V34" i="48"/>
  <c r="G34" i="48"/>
  <c r="F34" i="48"/>
  <c r="G33" i="48"/>
  <c r="F33" i="48"/>
  <c r="G32" i="48"/>
  <c r="F32" i="48"/>
  <c r="V31" i="48"/>
  <c r="G31" i="48"/>
  <c r="F31" i="48"/>
  <c r="G30" i="48"/>
  <c r="F30" i="48"/>
  <c r="G29" i="48"/>
  <c r="F29" i="48"/>
  <c r="V28" i="48"/>
  <c r="G28" i="48"/>
  <c r="F28" i="48"/>
  <c r="G27" i="48"/>
  <c r="F27" i="48"/>
  <c r="G26" i="48"/>
  <c r="F26" i="48"/>
  <c r="V25" i="48"/>
  <c r="G25" i="48"/>
  <c r="F25" i="48"/>
  <c r="G24" i="48"/>
  <c r="F24" i="48"/>
  <c r="G23" i="48"/>
  <c r="F23" i="48"/>
  <c r="V22" i="48"/>
  <c r="R22" i="48"/>
  <c r="G22" i="48"/>
  <c r="F22" i="48"/>
  <c r="G21" i="48"/>
  <c r="F21" i="48"/>
  <c r="G20" i="48"/>
  <c r="F20" i="48"/>
  <c r="V19" i="48"/>
  <c r="G19" i="48"/>
  <c r="F19" i="48"/>
  <c r="G18" i="48"/>
  <c r="F18" i="48"/>
  <c r="G17" i="48"/>
  <c r="F17" i="48"/>
  <c r="V16" i="48"/>
  <c r="G16" i="48"/>
  <c r="F16" i="48"/>
  <c r="G15" i="48"/>
  <c r="F15" i="48"/>
  <c r="G14" i="48"/>
  <c r="F14" i="48"/>
  <c r="V13" i="48"/>
  <c r="G13" i="48"/>
  <c r="F13" i="48"/>
  <c r="G12" i="48"/>
  <c r="F12" i="48"/>
  <c r="C12" i="48"/>
  <c r="V11" i="48"/>
  <c r="G11" i="48"/>
  <c r="F11" i="48"/>
  <c r="G10" i="48"/>
  <c r="F10" i="48"/>
  <c r="C10" i="48"/>
  <c r="V68" i="48" s="1"/>
  <c r="V9" i="48"/>
  <c r="G9" i="48"/>
  <c r="F9" i="48"/>
  <c r="V8" i="48"/>
  <c r="G8" i="48"/>
  <c r="F8" i="48"/>
  <c r="V7" i="48"/>
  <c r="G7" i="48"/>
  <c r="F7" i="48"/>
  <c r="G6" i="48"/>
  <c r="F6" i="48"/>
  <c r="C6" i="48"/>
  <c r="R67" i="48" s="1"/>
  <c r="V5" i="48"/>
  <c r="G5" i="48"/>
  <c r="F5" i="48"/>
  <c r="C5" i="48"/>
  <c r="W4" i="48"/>
  <c r="V4" i="48"/>
  <c r="Y4" i="48" s="1"/>
  <c r="M66" i="48"/>
  <c r="U66" i="48" s="1"/>
  <c r="M60" i="48"/>
  <c r="U60" i="48" s="1"/>
  <c r="M54" i="48"/>
  <c r="U54" i="48" s="1"/>
  <c r="M48" i="48"/>
  <c r="U48" i="48" s="1"/>
  <c r="M42" i="48"/>
  <c r="U42" i="48" s="1"/>
  <c r="M36" i="48"/>
  <c r="U36" i="48" s="1"/>
  <c r="M30" i="48"/>
  <c r="U30" i="48" s="1"/>
  <c r="M24" i="48"/>
  <c r="U24" i="48" s="1"/>
  <c r="M18" i="48"/>
  <c r="U18" i="48" s="1"/>
  <c r="M12" i="48"/>
  <c r="U12" i="48" s="1"/>
  <c r="M6" i="48"/>
  <c r="U6" i="48" s="1"/>
  <c r="M4" i="48" a="1"/>
  <c r="M64" i="48" s="1"/>
  <c r="U64" i="48" s="1"/>
  <c r="G4" i="48"/>
  <c r="F4" i="48"/>
  <c r="AT3" i="48"/>
  <c r="O3" i="48"/>
  <c r="AE3" i="48" s="1"/>
  <c r="G98" i="47"/>
  <c r="F98" i="47"/>
  <c r="AX97" i="47"/>
  <c r="G97" i="47"/>
  <c r="F97" i="47"/>
  <c r="AX96" i="47"/>
  <c r="G96" i="47"/>
  <c r="F96" i="47"/>
  <c r="AX95" i="47"/>
  <c r="G95" i="47"/>
  <c r="F95" i="47"/>
  <c r="AX94" i="47"/>
  <c r="G94" i="47"/>
  <c r="F94" i="47"/>
  <c r="AX93" i="47"/>
  <c r="G93" i="47"/>
  <c r="F93" i="47"/>
  <c r="AX92" i="47"/>
  <c r="G92" i="47"/>
  <c r="F92" i="47"/>
  <c r="AX91" i="47"/>
  <c r="G91" i="47"/>
  <c r="F91" i="47"/>
  <c r="AX90" i="47"/>
  <c r="G90" i="47"/>
  <c r="F90" i="47"/>
  <c r="AX89" i="47"/>
  <c r="G89" i="47"/>
  <c r="F89" i="47"/>
  <c r="AX88" i="47"/>
  <c r="G88" i="47"/>
  <c r="F88" i="47"/>
  <c r="AX87" i="47"/>
  <c r="G87" i="47"/>
  <c r="F87" i="47"/>
  <c r="AX86" i="47"/>
  <c r="G86" i="47"/>
  <c r="F86" i="47"/>
  <c r="AX85" i="47"/>
  <c r="G85" i="47"/>
  <c r="F85" i="47"/>
  <c r="AX84" i="47"/>
  <c r="G84" i="47"/>
  <c r="F84" i="47"/>
  <c r="AX83" i="47"/>
  <c r="G83" i="47"/>
  <c r="F83" i="47"/>
  <c r="AX82" i="47"/>
  <c r="G82" i="47"/>
  <c r="F82" i="47"/>
  <c r="AX81" i="47"/>
  <c r="G81" i="47"/>
  <c r="F81" i="47"/>
  <c r="AX80" i="47"/>
  <c r="G80" i="47"/>
  <c r="F80" i="47"/>
  <c r="V79" i="47"/>
  <c r="G79" i="47"/>
  <c r="F79" i="47"/>
  <c r="V78" i="47"/>
  <c r="G78" i="47"/>
  <c r="F78" i="47"/>
  <c r="G77" i="47"/>
  <c r="F77" i="47"/>
  <c r="V76" i="47"/>
  <c r="G76" i="47"/>
  <c r="F76" i="47"/>
  <c r="V75" i="47"/>
  <c r="G75" i="47"/>
  <c r="F75" i="47"/>
  <c r="G74" i="47"/>
  <c r="F74" i="47"/>
  <c r="V73" i="47"/>
  <c r="G73" i="47"/>
  <c r="F73" i="47"/>
  <c r="V72" i="47"/>
  <c r="G72" i="47"/>
  <c r="F72" i="47"/>
  <c r="G71" i="47"/>
  <c r="F71" i="47"/>
  <c r="V70" i="47"/>
  <c r="G70" i="47"/>
  <c r="F70" i="47"/>
  <c r="V69" i="47"/>
  <c r="G69" i="47"/>
  <c r="F69" i="47"/>
  <c r="G68" i="47"/>
  <c r="F68" i="47"/>
  <c r="V67" i="47"/>
  <c r="G67" i="47"/>
  <c r="F67" i="47"/>
  <c r="V66" i="47"/>
  <c r="G66" i="47"/>
  <c r="F66" i="47"/>
  <c r="G65" i="47"/>
  <c r="F65" i="47"/>
  <c r="V64" i="47"/>
  <c r="G64" i="47"/>
  <c r="F64" i="47"/>
  <c r="V63" i="47"/>
  <c r="G63" i="47"/>
  <c r="F63" i="47"/>
  <c r="G62" i="47"/>
  <c r="F62" i="47"/>
  <c r="V61" i="47"/>
  <c r="G61" i="47"/>
  <c r="F61" i="47"/>
  <c r="V60" i="47"/>
  <c r="G60" i="47"/>
  <c r="F60" i="47"/>
  <c r="G59" i="47"/>
  <c r="F59" i="47"/>
  <c r="V58" i="47"/>
  <c r="G58" i="47"/>
  <c r="F58" i="47"/>
  <c r="V57" i="47"/>
  <c r="G57" i="47"/>
  <c r="F57" i="47"/>
  <c r="G56" i="47"/>
  <c r="F56" i="47"/>
  <c r="V55" i="47"/>
  <c r="G55" i="47"/>
  <c r="F55" i="47"/>
  <c r="V54" i="47"/>
  <c r="G54" i="47"/>
  <c r="F54" i="47"/>
  <c r="G53" i="47"/>
  <c r="F53" i="47"/>
  <c r="V52" i="47"/>
  <c r="G52" i="47"/>
  <c r="F52" i="47"/>
  <c r="V51" i="47"/>
  <c r="G51" i="47"/>
  <c r="F51" i="47"/>
  <c r="G50" i="47"/>
  <c r="F50" i="47"/>
  <c r="V49" i="47"/>
  <c r="G49" i="47"/>
  <c r="F49" i="47"/>
  <c r="V48" i="47"/>
  <c r="G48" i="47"/>
  <c r="F48" i="47"/>
  <c r="G47" i="47"/>
  <c r="F47" i="47"/>
  <c r="V46" i="47"/>
  <c r="G46" i="47"/>
  <c r="F46" i="47"/>
  <c r="V45" i="47"/>
  <c r="G45" i="47"/>
  <c r="F45" i="47"/>
  <c r="V44" i="47"/>
  <c r="G44" i="47"/>
  <c r="F44" i="47"/>
  <c r="V43" i="47"/>
  <c r="G43" i="47"/>
  <c r="F43" i="47"/>
  <c r="V42" i="47"/>
  <c r="G42" i="47"/>
  <c r="F42" i="47"/>
  <c r="V41" i="47"/>
  <c r="G41" i="47"/>
  <c r="F41" i="47"/>
  <c r="V40" i="47"/>
  <c r="G40" i="47"/>
  <c r="F40" i="47"/>
  <c r="V39" i="47"/>
  <c r="G39" i="47"/>
  <c r="F39" i="47"/>
  <c r="V38" i="47"/>
  <c r="G38" i="47"/>
  <c r="F38" i="47"/>
  <c r="V37" i="47"/>
  <c r="G37" i="47"/>
  <c r="F37" i="47"/>
  <c r="V36" i="47"/>
  <c r="G36" i="47"/>
  <c r="F36" i="47"/>
  <c r="V35" i="47"/>
  <c r="G35" i="47"/>
  <c r="F35" i="47"/>
  <c r="V34" i="47"/>
  <c r="G34" i="47"/>
  <c r="F34" i="47"/>
  <c r="V33" i="47"/>
  <c r="G33" i="47"/>
  <c r="F33" i="47"/>
  <c r="V32" i="47"/>
  <c r="G32" i="47"/>
  <c r="F32" i="47"/>
  <c r="V31" i="47"/>
  <c r="G31" i="47"/>
  <c r="F31" i="47"/>
  <c r="V30" i="47"/>
  <c r="G30" i="47"/>
  <c r="F30" i="47"/>
  <c r="V29" i="47"/>
  <c r="G29" i="47"/>
  <c r="F29" i="47"/>
  <c r="V28" i="47"/>
  <c r="G28" i="47"/>
  <c r="F28" i="47"/>
  <c r="V27" i="47"/>
  <c r="G27" i="47"/>
  <c r="F27" i="47"/>
  <c r="V26" i="47"/>
  <c r="G26" i="47"/>
  <c r="F26" i="47"/>
  <c r="V25" i="47"/>
  <c r="G25" i="47"/>
  <c r="F25" i="47"/>
  <c r="V24" i="47"/>
  <c r="G24" i="47"/>
  <c r="F24" i="47"/>
  <c r="V23" i="47"/>
  <c r="G23" i="47"/>
  <c r="F23" i="47"/>
  <c r="V22" i="47"/>
  <c r="G22" i="47"/>
  <c r="F22" i="47"/>
  <c r="V21" i="47"/>
  <c r="G21" i="47"/>
  <c r="F21" i="47"/>
  <c r="V20" i="47"/>
  <c r="G20" i="47"/>
  <c r="F20" i="47"/>
  <c r="V19" i="47"/>
  <c r="G19" i="47"/>
  <c r="F19" i="47"/>
  <c r="V18" i="47"/>
  <c r="G18" i="47"/>
  <c r="F18" i="47"/>
  <c r="V17" i="47"/>
  <c r="G17" i="47"/>
  <c r="F17" i="47"/>
  <c r="V16" i="47"/>
  <c r="G16" i="47"/>
  <c r="F16" i="47"/>
  <c r="V15" i="47"/>
  <c r="G15" i="47"/>
  <c r="F15" i="47"/>
  <c r="V14" i="47"/>
  <c r="G14" i="47"/>
  <c r="F14" i="47"/>
  <c r="V13" i="47"/>
  <c r="G13" i="47"/>
  <c r="F13" i="47"/>
  <c r="V12" i="47"/>
  <c r="G12" i="47"/>
  <c r="F12" i="47"/>
  <c r="C12" i="47"/>
  <c r="V11" i="47"/>
  <c r="G11" i="47"/>
  <c r="F11" i="47"/>
  <c r="V10" i="47"/>
  <c r="U10" i="47"/>
  <c r="G10" i="47"/>
  <c r="F10" i="47"/>
  <c r="C10" i="47"/>
  <c r="V77" i="47" s="1"/>
  <c r="V9" i="47"/>
  <c r="G9" i="47"/>
  <c r="F9" i="47"/>
  <c r="V8" i="47"/>
  <c r="G8" i="47"/>
  <c r="F8" i="47"/>
  <c r="V7" i="47"/>
  <c r="G7" i="47"/>
  <c r="F7" i="47"/>
  <c r="V6" i="47"/>
  <c r="G6" i="47"/>
  <c r="F6" i="47"/>
  <c r="C6" i="47"/>
  <c r="R31" i="47" s="1"/>
  <c r="V5" i="47"/>
  <c r="G5" i="47"/>
  <c r="F5" i="47"/>
  <c r="C5" i="47"/>
  <c r="Y4" i="47"/>
  <c r="W4" i="47"/>
  <c r="V4" i="47"/>
  <c r="M79" i="47"/>
  <c r="U79" i="47" s="1"/>
  <c r="M76" i="47"/>
  <c r="U76" i="47" s="1"/>
  <c r="M73" i="47"/>
  <c r="U73" i="47" s="1"/>
  <c r="M70" i="47"/>
  <c r="U70" i="47" s="1"/>
  <c r="M67" i="47"/>
  <c r="U67" i="47" s="1"/>
  <c r="M64" i="47"/>
  <c r="U64" i="47" s="1"/>
  <c r="M61" i="47"/>
  <c r="U61" i="47" s="1"/>
  <c r="M58" i="47"/>
  <c r="U58" i="47" s="1"/>
  <c r="M55" i="47"/>
  <c r="U55" i="47" s="1"/>
  <c r="M52" i="47"/>
  <c r="U52" i="47" s="1"/>
  <c r="M49" i="47"/>
  <c r="U49" i="47" s="1"/>
  <c r="M46" i="47"/>
  <c r="U46" i="47" s="1"/>
  <c r="M43" i="47"/>
  <c r="U43" i="47" s="1"/>
  <c r="M40" i="47"/>
  <c r="U40" i="47" s="1"/>
  <c r="M37" i="47"/>
  <c r="U37" i="47" s="1"/>
  <c r="M34" i="47"/>
  <c r="U34" i="47" s="1"/>
  <c r="M31" i="47"/>
  <c r="U31" i="47" s="1"/>
  <c r="M28" i="47"/>
  <c r="U28" i="47" s="1"/>
  <c r="M25" i="47"/>
  <c r="U25" i="47" s="1"/>
  <c r="M22" i="47"/>
  <c r="U22" i="47" s="1"/>
  <c r="M19" i="47"/>
  <c r="U19" i="47" s="1"/>
  <c r="M16" i="47"/>
  <c r="U16" i="47" s="1"/>
  <c r="M13" i="47"/>
  <c r="U13" i="47" s="1"/>
  <c r="M10" i="47"/>
  <c r="M7" i="47"/>
  <c r="U7" i="47" s="1"/>
  <c r="M4" i="47"/>
  <c r="U4" i="47" s="1"/>
  <c r="X4" i="47" s="1"/>
  <c r="M4" i="47" a="1"/>
  <c r="M77" i="47" s="1"/>
  <c r="U77" i="47" s="1"/>
  <c r="G4" i="47"/>
  <c r="F4" i="47"/>
  <c r="AT3" i="47"/>
  <c r="O3" i="47"/>
  <c r="P3" i="47" s="1"/>
  <c r="AF3" i="47" s="1"/>
  <c r="AO3" i="47" s="1"/>
  <c r="G98" i="46"/>
  <c r="F98" i="46"/>
  <c r="AX97" i="46"/>
  <c r="G97" i="46"/>
  <c r="F97" i="46"/>
  <c r="AX96" i="46"/>
  <c r="G96" i="46"/>
  <c r="F96" i="46"/>
  <c r="AX95" i="46"/>
  <c r="G95" i="46"/>
  <c r="F95" i="46"/>
  <c r="AX94" i="46"/>
  <c r="G94" i="46"/>
  <c r="F94" i="46"/>
  <c r="AX93" i="46"/>
  <c r="G93" i="46"/>
  <c r="F93" i="46"/>
  <c r="AX92" i="46"/>
  <c r="G92" i="46"/>
  <c r="F92" i="46"/>
  <c r="AX91" i="46"/>
  <c r="G91" i="46"/>
  <c r="F91" i="46"/>
  <c r="AX90" i="46"/>
  <c r="G90" i="46"/>
  <c r="F90" i="46"/>
  <c r="G89" i="46"/>
  <c r="F89" i="46"/>
  <c r="G88" i="46"/>
  <c r="F88" i="46"/>
  <c r="R87" i="46"/>
  <c r="G87" i="46"/>
  <c r="F87" i="46"/>
  <c r="G86" i="46"/>
  <c r="F86" i="46"/>
  <c r="G85" i="46"/>
  <c r="F85" i="46"/>
  <c r="R84" i="46"/>
  <c r="G84" i="46"/>
  <c r="F84" i="46"/>
  <c r="G83" i="46"/>
  <c r="F83" i="46"/>
  <c r="G82" i="46"/>
  <c r="F82" i="46"/>
  <c r="R81" i="46"/>
  <c r="G81" i="46"/>
  <c r="F81" i="46"/>
  <c r="G80" i="46"/>
  <c r="F80" i="46"/>
  <c r="U79" i="46"/>
  <c r="G79" i="46"/>
  <c r="F79" i="46"/>
  <c r="R78" i="46"/>
  <c r="G78" i="46"/>
  <c r="F78" i="46"/>
  <c r="G77" i="46"/>
  <c r="F77" i="46"/>
  <c r="G76" i="46"/>
  <c r="F76" i="46"/>
  <c r="R75" i="46"/>
  <c r="G75" i="46"/>
  <c r="F75" i="46"/>
  <c r="G74" i="46"/>
  <c r="F74" i="46"/>
  <c r="G73" i="46"/>
  <c r="F73" i="46"/>
  <c r="R72" i="46"/>
  <c r="G72" i="46"/>
  <c r="F72" i="46"/>
  <c r="G71" i="46"/>
  <c r="F71" i="46"/>
  <c r="U70" i="46"/>
  <c r="G70" i="46"/>
  <c r="F70" i="46"/>
  <c r="R69" i="46"/>
  <c r="G69" i="46"/>
  <c r="F69" i="46"/>
  <c r="G68" i="46"/>
  <c r="F68" i="46"/>
  <c r="G67" i="46"/>
  <c r="F67" i="46"/>
  <c r="R66" i="46"/>
  <c r="G66" i="46"/>
  <c r="F66" i="46"/>
  <c r="G65" i="46"/>
  <c r="F65" i="46"/>
  <c r="G64" i="46"/>
  <c r="F64" i="46"/>
  <c r="R63" i="46"/>
  <c r="G63" i="46"/>
  <c r="F63" i="46"/>
  <c r="G62" i="46"/>
  <c r="F62" i="46"/>
  <c r="U61" i="46"/>
  <c r="G61" i="46"/>
  <c r="F61" i="46"/>
  <c r="R60" i="46"/>
  <c r="G60" i="46"/>
  <c r="F60" i="46"/>
  <c r="G59" i="46"/>
  <c r="F59" i="46"/>
  <c r="U58" i="46"/>
  <c r="G58" i="46"/>
  <c r="F58" i="46"/>
  <c r="R57" i="46"/>
  <c r="G57" i="46"/>
  <c r="F57" i="46"/>
  <c r="R56" i="46"/>
  <c r="G56" i="46"/>
  <c r="F56" i="46"/>
  <c r="G55" i="46"/>
  <c r="F55" i="46"/>
  <c r="R54" i="46"/>
  <c r="G54" i="46"/>
  <c r="F54" i="46"/>
  <c r="R53" i="46"/>
  <c r="G53" i="46"/>
  <c r="F53" i="46"/>
  <c r="G52" i="46"/>
  <c r="F52" i="46"/>
  <c r="R51" i="46"/>
  <c r="G51" i="46"/>
  <c r="F51" i="46"/>
  <c r="R50" i="46"/>
  <c r="G50" i="46"/>
  <c r="F50" i="46"/>
  <c r="G49" i="46"/>
  <c r="F49" i="46"/>
  <c r="R48" i="46"/>
  <c r="G48" i="46"/>
  <c r="F48" i="46"/>
  <c r="R47" i="46"/>
  <c r="G47" i="46"/>
  <c r="F47" i="46"/>
  <c r="G46" i="46"/>
  <c r="F46" i="46"/>
  <c r="R45" i="46"/>
  <c r="G45" i="46"/>
  <c r="F45" i="46"/>
  <c r="R44" i="46"/>
  <c r="G44" i="46"/>
  <c r="F44" i="46"/>
  <c r="G43" i="46"/>
  <c r="F43" i="46"/>
  <c r="R42" i="46"/>
  <c r="G42" i="46"/>
  <c r="F42" i="46"/>
  <c r="R41" i="46"/>
  <c r="G41" i="46"/>
  <c r="F41" i="46"/>
  <c r="G40" i="46"/>
  <c r="F40" i="46"/>
  <c r="R39" i="46"/>
  <c r="G39" i="46"/>
  <c r="F39" i="46"/>
  <c r="R38" i="46"/>
  <c r="G38" i="46"/>
  <c r="F38" i="46"/>
  <c r="G37" i="46"/>
  <c r="F37" i="46"/>
  <c r="R36" i="46"/>
  <c r="G36" i="46"/>
  <c r="F36" i="46"/>
  <c r="R35" i="46"/>
  <c r="G35" i="46"/>
  <c r="F35" i="46"/>
  <c r="G34" i="46"/>
  <c r="F34" i="46"/>
  <c r="R33" i="46"/>
  <c r="G33" i="46"/>
  <c r="F33" i="46"/>
  <c r="R32" i="46"/>
  <c r="G32" i="46"/>
  <c r="F32" i="46"/>
  <c r="G31" i="46"/>
  <c r="F31" i="46"/>
  <c r="R30" i="46"/>
  <c r="G30" i="46"/>
  <c r="F30" i="46"/>
  <c r="R29" i="46"/>
  <c r="G29" i="46"/>
  <c r="F29" i="46"/>
  <c r="G28" i="46"/>
  <c r="F28" i="46"/>
  <c r="R27" i="46"/>
  <c r="G27" i="46"/>
  <c r="F27" i="46"/>
  <c r="R26" i="46"/>
  <c r="G26" i="46"/>
  <c r="F26" i="46"/>
  <c r="G25" i="46"/>
  <c r="F25" i="46"/>
  <c r="R24" i="46"/>
  <c r="G24" i="46"/>
  <c r="F24" i="46"/>
  <c r="R23" i="46"/>
  <c r="G23" i="46"/>
  <c r="F23" i="46"/>
  <c r="U22" i="46"/>
  <c r="G22" i="46"/>
  <c r="F22" i="46"/>
  <c r="R21" i="46"/>
  <c r="G21" i="46"/>
  <c r="F21" i="46"/>
  <c r="R20" i="46"/>
  <c r="G20" i="46"/>
  <c r="F20" i="46"/>
  <c r="G19" i="46"/>
  <c r="F19" i="46"/>
  <c r="R18" i="46"/>
  <c r="G18" i="46"/>
  <c r="F18" i="46"/>
  <c r="R17" i="46"/>
  <c r="G17" i="46"/>
  <c r="F17" i="46"/>
  <c r="G16" i="46"/>
  <c r="F16" i="46"/>
  <c r="R15" i="46"/>
  <c r="G15" i="46"/>
  <c r="F15" i="46"/>
  <c r="R14" i="46"/>
  <c r="G14" i="46"/>
  <c r="F14" i="46"/>
  <c r="G13" i="46"/>
  <c r="F13" i="46"/>
  <c r="V12" i="46"/>
  <c r="R12" i="46"/>
  <c r="G12" i="46"/>
  <c r="F12" i="46"/>
  <c r="C12" i="46"/>
  <c r="R11" i="46"/>
  <c r="G11" i="46"/>
  <c r="F11" i="46"/>
  <c r="R10" i="46"/>
  <c r="G10" i="46"/>
  <c r="F10" i="46"/>
  <c r="C10" i="46"/>
  <c r="V54" i="46" s="1"/>
  <c r="V9" i="46"/>
  <c r="R9" i="46"/>
  <c r="G9" i="46"/>
  <c r="F9" i="46"/>
  <c r="U8" i="46"/>
  <c r="G8" i="46"/>
  <c r="F8" i="46"/>
  <c r="G7" i="46"/>
  <c r="F7" i="46"/>
  <c r="V6" i="46"/>
  <c r="R6" i="46"/>
  <c r="G6" i="46"/>
  <c r="F6" i="46"/>
  <c r="C6" i="46"/>
  <c r="R88" i="46" s="1"/>
  <c r="U5" i="46"/>
  <c r="R5" i="46"/>
  <c r="G5" i="46"/>
  <c r="F5" i="46"/>
  <c r="C5" i="46"/>
  <c r="W4" i="46"/>
  <c r="R4" i="46"/>
  <c r="M89" i="46"/>
  <c r="U89" i="46" s="1"/>
  <c r="M88" i="46"/>
  <c r="U88" i="46" s="1"/>
  <c r="M86" i="46"/>
  <c r="U86" i="46" s="1"/>
  <c r="M85" i="46"/>
  <c r="U85" i="46" s="1"/>
  <c r="M84" i="46"/>
  <c r="U84" i="46" s="1"/>
  <c r="M83" i="46"/>
  <c r="U83" i="46" s="1"/>
  <c r="M82" i="46"/>
  <c r="U82" i="46" s="1"/>
  <c r="M80" i="46"/>
  <c r="U80" i="46" s="1"/>
  <c r="M79" i="46"/>
  <c r="M78" i="46"/>
  <c r="U78" i="46" s="1"/>
  <c r="M77" i="46"/>
  <c r="U77" i="46" s="1"/>
  <c r="M76" i="46"/>
  <c r="U76" i="46" s="1"/>
  <c r="M74" i="46"/>
  <c r="U74" i="46" s="1"/>
  <c r="M73" i="46"/>
  <c r="U73" i="46" s="1"/>
  <c r="M72" i="46"/>
  <c r="U72" i="46" s="1"/>
  <c r="M71" i="46"/>
  <c r="U71" i="46" s="1"/>
  <c r="M70" i="46"/>
  <c r="M68" i="46"/>
  <c r="U68" i="46" s="1"/>
  <c r="M67" i="46"/>
  <c r="U67" i="46" s="1"/>
  <c r="M66" i="46"/>
  <c r="U66" i="46" s="1"/>
  <c r="M65" i="46"/>
  <c r="U65" i="46" s="1"/>
  <c r="M64" i="46"/>
  <c r="U64" i="46" s="1"/>
  <c r="M62" i="46"/>
  <c r="U62" i="46" s="1"/>
  <c r="M61" i="46"/>
  <c r="M60" i="46"/>
  <c r="U60" i="46" s="1"/>
  <c r="M59" i="46"/>
  <c r="U59" i="46" s="1"/>
  <c r="M58" i="46"/>
  <c r="M56" i="46"/>
  <c r="U56" i="46" s="1"/>
  <c r="M55" i="46"/>
  <c r="U55" i="46" s="1"/>
  <c r="M54" i="46"/>
  <c r="U54" i="46" s="1"/>
  <c r="M53" i="46"/>
  <c r="U53" i="46" s="1"/>
  <c r="M52" i="46"/>
  <c r="U52" i="46" s="1"/>
  <c r="M50" i="46"/>
  <c r="U50" i="46" s="1"/>
  <c r="M49" i="46"/>
  <c r="U49" i="46" s="1"/>
  <c r="M48" i="46"/>
  <c r="U48" i="46" s="1"/>
  <c r="M47" i="46"/>
  <c r="U47" i="46" s="1"/>
  <c r="M46" i="46"/>
  <c r="U46" i="46" s="1"/>
  <c r="M44" i="46"/>
  <c r="U44" i="46" s="1"/>
  <c r="M43" i="46"/>
  <c r="U43" i="46" s="1"/>
  <c r="M42" i="46"/>
  <c r="U42" i="46" s="1"/>
  <c r="M41" i="46"/>
  <c r="U41" i="46" s="1"/>
  <c r="M40" i="46"/>
  <c r="U40" i="46" s="1"/>
  <c r="M38" i="46"/>
  <c r="U38" i="46" s="1"/>
  <c r="M37" i="46"/>
  <c r="U37" i="46" s="1"/>
  <c r="M36" i="46"/>
  <c r="U36" i="46" s="1"/>
  <c r="M35" i="46"/>
  <c r="U35" i="46" s="1"/>
  <c r="M34" i="46"/>
  <c r="U34" i="46" s="1"/>
  <c r="M32" i="46"/>
  <c r="U32" i="46" s="1"/>
  <c r="M31" i="46"/>
  <c r="U31" i="46" s="1"/>
  <c r="M30" i="46"/>
  <c r="U30" i="46" s="1"/>
  <c r="M29" i="46"/>
  <c r="U29" i="46" s="1"/>
  <c r="M28" i="46"/>
  <c r="U28" i="46" s="1"/>
  <c r="M26" i="46"/>
  <c r="U26" i="46" s="1"/>
  <c r="M25" i="46"/>
  <c r="U25" i="46" s="1"/>
  <c r="M24" i="46"/>
  <c r="U24" i="46" s="1"/>
  <c r="M23" i="46"/>
  <c r="U23" i="46" s="1"/>
  <c r="M22" i="46"/>
  <c r="M20" i="46"/>
  <c r="U20" i="46" s="1"/>
  <c r="M19" i="46"/>
  <c r="U19" i="46" s="1"/>
  <c r="M18" i="46"/>
  <c r="U18" i="46" s="1"/>
  <c r="M17" i="46"/>
  <c r="U17" i="46" s="1"/>
  <c r="M16" i="46"/>
  <c r="U16" i="46" s="1"/>
  <c r="M14" i="46"/>
  <c r="U14" i="46" s="1"/>
  <c r="M13" i="46"/>
  <c r="U13" i="46" s="1"/>
  <c r="M12" i="46"/>
  <c r="U12" i="46" s="1"/>
  <c r="M11" i="46"/>
  <c r="U11" i="46" s="1"/>
  <c r="M10" i="46"/>
  <c r="U10" i="46" s="1"/>
  <c r="M8" i="46"/>
  <c r="M7" i="46"/>
  <c r="U7" i="46" s="1"/>
  <c r="M6" i="46"/>
  <c r="U6" i="46" s="1"/>
  <c r="M5" i="46"/>
  <c r="M4" i="46"/>
  <c r="U4" i="46" s="1"/>
  <c r="X4" i="46" s="1"/>
  <c r="M4" i="46" a="1"/>
  <c r="M87" i="46" s="1"/>
  <c r="U87" i="46" s="1"/>
  <c r="G4" i="46"/>
  <c r="F4" i="46"/>
  <c r="AT3" i="46"/>
  <c r="R3" i="46"/>
  <c r="O3" i="46"/>
  <c r="AE3" i="46" s="1"/>
  <c r="S98" i="45"/>
  <c r="R98" i="45"/>
  <c r="G98" i="45"/>
  <c r="F98" i="45"/>
  <c r="R97" i="45"/>
  <c r="G97" i="45"/>
  <c r="F97" i="45"/>
  <c r="R96" i="45"/>
  <c r="G96" i="45"/>
  <c r="F96" i="45"/>
  <c r="R95" i="45"/>
  <c r="G95" i="45"/>
  <c r="F95" i="45"/>
  <c r="R94" i="45"/>
  <c r="G94" i="45"/>
  <c r="F94" i="45"/>
  <c r="R93" i="45"/>
  <c r="G93" i="45"/>
  <c r="F93" i="45"/>
  <c r="R92" i="45"/>
  <c r="G92" i="45"/>
  <c r="F92" i="45"/>
  <c r="R91" i="45"/>
  <c r="G91" i="45"/>
  <c r="F91" i="45"/>
  <c r="R90" i="45"/>
  <c r="G90" i="45"/>
  <c r="F90" i="45"/>
  <c r="R89" i="45"/>
  <c r="G89" i="45"/>
  <c r="F89" i="45"/>
  <c r="R88" i="45"/>
  <c r="G88" i="45"/>
  <c r="F88" i="45"/>
  <c r="R87" i="45"/>
  <c r="G87" i="45"/>
  <c r="F87" i="45"/>
  <c r="R86" i="45"/>
  <c r="G86" i="45"/>
  <c r="F86" i="45"/>
  <c r="R85" i="45"/>
  <c r="G85" i="45"/>
  <c r="F85" i="45"/>
  <c r="R84" i="45"/>
  <c r="G84" i="45"/>
  <c r="F84" i="45"/>
  <c r="R83" i="45"/>
  <c r="G83" i="45"/>
  <c r="F83" i="45"/>
  <c r="R82" i="45"/>
  <c r="G82" i="45"/>
  <c r="F82" i="45"/>
  <c r="R81" i="45"/>
  <c r="G81" i="45"/>
  <c r="F81" i="45"/>
  <c r="R80" i="45"/>
  <c r="G80" i="45"/>
  <c r="F80" i="45"/>
  <c r="R79" i="45"/>
  <c r="G79" i="45"/>
  <c r="F79" i="45"/>
  <c r="R78" i="45"/>
  <c r="G78" i="45"/>
  <c r="F78" i="45"/>
  <c r="R77" i="45"/>
  <c r="G77" i="45"/>
  <c r="F77" i="45"/>
  <c r="R76" i="45"/>
  <c r="G76" i="45"/>
  <c r="F76" i="45"/>
  <c r="R75" i="45"/>
  <c r="G75" i="45"/>
  <c r="F75" i="45"/>
  <c r="R74" i="45"/>
  <c r="G74" i="45"/>
  <c r="F74" i="45"/>
  <c r="R73" i="45"/>
  <c r="G73" i="45"/>
  <c r="F73" i="45"/>
  <c r="R72" i="45"/>
  <c r="G72" i="45"/>
  <c r="F72" i="45"/>
  <c r="R71" i="45"/>
  <c r="G71" i="45"/>
  <c r="F71" i="45"/>
  <c r="R70" i="45"/>
  <c r="G70" i="45"/>
  <c r="F70" i="45"/>
  <c r="R69" i="45"/>
  <c r="G69" i="45"/>
  <c r="F69" i="45"/>
  <c r="R68" i="45"/>
  <c r="G68" i="45"/>
  <c r="F68" i="45"/>
  <c r="R67" i="45"/>
  <c r="G67" i="45"/>
  <c r="F67" i="45"/>
  <c r="R66" i="45"/>
  <c r="G66" i="45"/>
  <c r="F66" i="45"/>
  <c r="R65" i="45"/>
  <c r="G65" i="45"/>
  <c r="F65" i="45"/>
  <c r="R64" i="45"/>
  <c r="G64" i="45"/>
  <c r="F64" i="45"/>
  <c r="R63" i="45"/>
  <c r="G63" i="45"/>
  <c r="F63" i="45"/>
  <c r="R62" i="45"/>
  <c r="G62" i="45"/>
  <c r="F62" i="45"/>
  <c r="R61" i="45"/>
  <c r="G61" i="45"/>
  <c r="F61" i="45"/>
  <c r="R60" i="45"/>
  <c r="G60" i="45"/>
  <c r="F60" i="45"/>
  <c r="R59" i="45"/>
  <c r="G59" i="45"/>
  <c r="F59" i="45"/>
  <c r="R58" i="45"/>
  <c r="G58" i="45"/>
  <c r="F58" i="45"/>
  <c r="R57" i="45"/>
  <c r="G57" i="45"/>
  <c r="F57" i="45"/>
  <c r="R56" i="45"/>
  <c r="G56" i="45"/>
  <c r="F56" i="45"/>
  <c r="R55" i="45"/>
  <c r="G55" i="45"/>
  <c r="F55" i="45"/>
  <c r="R54" i="45"/>
  <c r="G54" i="45"/>
  <c r="F54" i="45"/>
  <c r="R53" i="45"/>
  <c r="G53" i="45"/>
  <c r="F53" i="45"/>
  <c r="R52" i="45"/>
  <c r="G52" i="45"/>
  <c r="F52" i="45"/>
  <c r="V51" i="45"/>
  <c r="R51" i="45"/>
  <c r="G51" i="45"/>
  <c r="F51" i="45"/>
  <c r="R50" i="45"/>
  <c r="G50" i="45"/>
  <c r="F50" i="45"/>
  <c r="R49" i="45"/>
  <c r="G49" i="45"/>
  <c r="F49" i="45"/>
  <c r="R48" i="45"/>
  <c r="G48" i="45"/>
  <c r="F48" i="45"/>
  <c r="R47" i="45"/>
  <c r="G47" i="45"/>
  <c r="F47" i="45"/>
  <c r="V46" i="45"/>
  <c r="R46" i="45"/>
  <c r="G46" i="45"/>
  <c r="F46" i="45"/>
  <c r="R45" i="45"/>
  <c r="G45" i="45"/>
  <c r="F45" i="45"/>
  <c r="R44" i="45"/>
  <c r="G44" i="45"/>
  <c r="F44" i="45"/>
  <c r="R43" i="45"/>
  <c r="G43" i="45"/>
  <c r="F43" i="45"/>
  <c r="V42" i="45"/>
  <c r="R42" i="45"/>
  <c r="G42" i="45"/>
  <c r="F42" i="45"/>
  <c r="R41" i="45"/>
  <c r="G41" i="45"/>
  <c r="F41" i="45"/>
  <c r="R40" i="45"/>
  <c r="G40" i="45"/>
  <c r="F40" i="45"/>
  <c r="R39" i="45"/>
  <c r="G39" i="45"/>
  <c r="F39" i="45"/>
  <c r="R38" i="45"/>
  <c r="G38" i="45"/>
  <c r="F38" i="45"/>
  <c r="V37" i="45"/>
  <c r="R37" i="45"/>
  <c r="G37" i="45"/>
  <c r="F37" i="45"/>
  <c r="R36" i="45"/>
  <c r="G36" i="45"/>
  <c r="F36" i="45"/>
  <c r="R35" i="45"/>
  <c r="G35" i="45"/>
  <c r="F35" i="45"/>
  <c r="R34" i="45"/>
  <c r="G34" i="45"/>
  <c r="F34" i="45"/>
  <c r="V33" i="45"/>
  <c r="R33" i="45"/>
  <c r="G33" i="45"/>
  <c r="F33" i="45"/>
  <c r="R32" i="45"/>
  <c r="G32" i="45"/>
  <c r="F32" i="45"/>
  <c r="R31" i="45"/>
  <c r="G31" i="45"/>
  <c r="F31" i="45"/>
  <c r="R30" i="45"/>
  <c r="G30" i="45"/>
  <c r="F30" i="45"/>
  <c r="R29" i="45"/>
  <c r="G29" i="45"/>
  <c r="F29" i="45"/>
  <c r="V28" i="45"/>
  <c r="R28" i="45"/>
  <c r="G28" i="45"/>
  <c r="F28" i="45"/>
  <c r="R27" i="45"/>
  <c r="G27" i="45"/>
  <c r="F27" i="45"/>
  <c r="R26" i="45"/>
  <c r="G26" i="45"/>
  <c r="F26" i="45"/>
  <c r="R25" i="45"/>
  <c r="G25" i="45"/>
  <c r="F25" i="45"/>
  <c r="V24" i="45"/>
  <c r="R24" i="45"/>
  <c r="G24" i="45"/>
  <c r="F24" i="45"/>
  <c r="R23" i="45"/>
  <c r="G23" i="45"/>
  <c r="F23" i="45"/>
  <c r="V22" i="45"/>
  <c r="R22" i="45"/>
  <c r="G22" i="45"/>
  <c r="F22" i="45"/>
  <c r="R21" i="45"/>
  <c r="G21" i="45"/>
  <c r="F21" i="45"/>
  <c r="R20" i="45"/>
  <c r="G20" i="45"/>
  <c r="F20" i="45"/>
  <c r="V19" i="45"/>
  <c r="R19" i="45"/>
  <c r="G19" i="45"/>
  <c r="F19" i="45"/>
  <c r="V18" i="45"/>
  <c r="R18" i="45"/>
  <c r="G18" i="45"/>
  <c r="F18" i="45"/>
  <c r="V17" i="45"/>
  <c r="R17" i="45"/>
  <c r="G17" i="45"/>
  <c r="F17" i="45"/>
  <c r="R16" i="45"/>
  <c r="G16" i="45"/>
  <c r="F16" i="45"/>
  <c r="V15" i="45"/>
  <c r="R15" i="45"/>
  <c r="G15" i="45"/>
  <c r="F15" i="45"/>
  <c r="V14" i="45"/>
  <c r="R14" i="45"/>
  <c r="G14" i="45"/>
  <c r="F14" i="45"/>
  <c r="R13" i="45"/>
  <c r="G13" i="45"/>
  <c r="F13" i="45"/>
  <c r="V12" i="45"/>
  <c r="R12" i="45"/>
  <c r="G12" i="45"/>
  <c r="F12" i="45"/>
  <c r="C12" i="45"/>
  <c r="R11" i="45"/>
  <c r="G11" i="45"/>
  <c r="F11" i="45"/>
  <c r="V10" i="45"/>
  <c r="R10" i="45"/>
  <c r="G10" i="45"/>
  <c r="F10" i="45"/>
  <c r="C10" i="45"/>
  <c r="V88" i="45" s="1"/>
  <c r="V9" i="45"/>
  <c r="R9" i="45"/>
  <c r="G9" i="45"/>
  <c r="F9" i="45"/>
  <c r="V8" i="45"/>
  <c r="R8" i="45"/>
  <c r="G8" i="45"/>
  <c r="F8" i="45"/>
  <c r="V7" i="45"/>
  <c r="R7" i="45"/>
  <c r="G7" i="45"/>
  <c r="F7" i="45"/>
  <c r="V6" i="45"/>
  <c r="R6" i="45"/>
  <c r="G6" i="45"/>
  <c r="F6" i="45"/>
  <c r="V5" i="45"/>
  <c r="R5" i="45"/>
  <c r="G5" i="45"/>
  <c r="F5" i="45"/>
  <c r="C5" i="45"/>
  <c r="Y4" i="45"/>
  <c r="W4" i="45"/>
  <c r="V4" i="45"/>
  <c r="R4" i="45"/>
  <c r="M4" i="45" a="1"/>
  <c r="M93" i="45" s="1"/>
  <c r="U93" i="45" s="1"/>
  <c r="G4" i="45"/>
  <c r="F4" i="45"/>
  <c r="AT3" i="45"/>
  <c r="R3" i="45"/>
  <c r="O3" i="45"/>
  <c r="AE3" i="45" s="1"/>
  <c r="G98" i="44"/>
  <c r="F98" i="44"/>
  <c r="AX97" i="44"/>
  <c r="G97" i="44"/>
  <c r="F97" i="44"/>
  <c r="AX96" i="44"/>
  <c r="G96" i="44"/>
  <c r="F96" i="44"/>
  <c r="AX95" i="44"/>
  <c r="G95" i="44"/>
  <c r="F95" i="44"/>
  <c r="AX94" i="44"/>
  <c r="G94" i="44"/>
  <c r="F94" i="44"/>
  <c r="AX93" i="44"/>
  <c r="G93" i="44"/>
  <c r="F93" i="44"/>
  <c r="AX92" i="44"/>
  <c r="G92" i="44"/>
  <c r="F92" i="44"/>
  <c r="AX91" i="44"/>
  <c r="G91" i="44"/>
  <c r="F91" i="44"/>
  <c r="AX90" i="44"/>
  <c r="G90" i="44"/>
  <c r="F90" i="44"/>
  <c r="AX89" i="44"/>
  <c r="G89" i="44"/>
  <c r="F89" i="44"/>
  <c r="AX88" i="44"/>
  <c r="G88" i="44"/>
  <c r="F88" i="44"/>
  <c r="AX87" i="44"/>
  <c r="G87" i="44"/>
  <c r="F87" i="44"/>
  <c r="AX86" i="44"/>
  <c r="G86" i="44"/>
  <c r="F86" i="44"/>
  <c r="AX85" i="44"/>
  <c r="G85" i="44"/>
  <c r="F85" i="44"/>
  <c r="AX84" i="44"/>
  <c r="G84" i="44"/>
  <c r="F84" i="44"/>
  <c r="AX83" i="44"/>
  <c r="G83" i="44"/>
  <c r="F83" i="44"/>
  <c r="AX82" i="44"/>
  <c r="G82" i="44"/>
  <c r="F82" i="44"/>
  <c r="AX81" i="44"/>
  <c r="G81" i="44"/>
  <c r="F81" i="44"/>
  <c r="AX80" i="44"/>
  <c r="G80" i="44"/>
  <c r="F80" i="44"/>
  <c r="AX79" i="44"/>
  <c r="G79" i="44"/>
  <c r="F79" i="44"/>
  <c r="AX78" i="44"/>
  <c r="G78" i="44"/>
  <c r="F78" i="44"/>
  <c r="AX77" i="44"/>
  <c r="G77" i="44"/>
  <c r="F77" i="44"/>
  <c r="AX76" i="44"/>
  <c r="G76" i="44"/>
  <c r="F76" i="44"/>
  <c r="AX75" i="44"/>
  <c r="G75" i="44"/>
  <c r="F75" i="44"/>
  <c r="AX74" i="44"/>
  <c r="G74" i="44"/>
  <c r="F74" i="44"/>
  <c r="AX73" i="44"/>
  <c r="G73" i="44"/>
  <c r="F73" i="44"/>
  <c r="AX72" i="44"/>
  <c r="G72" i="44"/>
  <c r="F72" i="44"/>
  <c r="AX71" i="44"/>
  <c r="G71" i="44"/>
  <c r="F71" i="44"/>
  <c r="AX70" i="44"/>
  <c r="G70" i="44"/>
  <c r="F70" i="44"/>
  <c r="G69" i="44"/>
  <c r="F69" i="44"/>
  <c r="G68" i="44"/>
  <c r="F68" i="44"/>
  <c r="G67" i="44"/>
  <c r="F67" i="44"/>
  <c r="G66" i="44"/>
  <c r="F66" i="44"/>
  <c r="G65" i="44"/>
  <c r="F65" i="44"/>
  <c r="G64" i="44"/>
  <c r="F64" i="44"/>
  <c r="G63" i="44"/>
  <c r="F63" i="44"/>
  <c r="G62" i="44"/>
  <c r="F62" i="44"/>
  <c r="G61" i="44"/>
  <c r="F61" i="44"/>
  <c r="G60" i="44"/>
  <c r="F60" i="44"/>
  <c r="G59" i="44"/>
  <c r="F59" i="44"/>
  <c r="G58" i="44"/>
  <c r="F58" i="44"/>
  <c r="G57" i="44"/>
  <c r="F57" i="44"/>
  <c r="G56" i="44"/>
  <c r="F56" i="44"/>
  <c r="G55" i="44"/>
  <c r="F55" i="44"/>
  <c r="G54" i="44"/>
  <c r="F54" i="44"/>
  <c r="G53" i="44"/>
  <c r="F53" i="44"/>
  <c r="G52" i="44"/>
  <c r="F52" i="44"/>
  <c r="R51" i="44"/>
  <c r="G51" i="44"/>
  <c r="F51" i="44"/>
  <c r="G50" i="44"/>
  <c r="F50" i="44"/>
  <c r="U49" i="44"/>
  <c r="G49" i="44"/>
  <c r="F49" i="44"/>
  <c r="R48" i="44"/>
  <c r="G48" i="44"/>
  <c r="F48" i="44"/>
  <c r="G47" i="44"/>
  <c r="F47" i="44"/>
  <c r="G46" i="44"/>
  <c r="F46" i="44"/>
  <c r="R45" i="44"/>
  <c r="G45" i="44"/>
  <c r="F45" i="44"/>
  <c r="G44" i="44"/>
  <c r="F44" i="44"/>
  <c r="U43" i="44"/>
  <c r="G43" i="44"/>
  <c r="F43" i="44"/>
  <c r="R42" i="44"/>
  <c r="G42" i="44"/>
  <c r="F42" i="44"/>
  <c r="G41" i="44"/>
  <c r="F41" i="44"/>
  <c r="U40" i="44"/>
  <c r="G40" i="44"/>
  <c r="F40" i="44"/>
  <c r="R39" i="44"/>
  <c r="G39" i="44"/>
  <c r="F39" i="44"/>
  <c r="G38" i="44"/>
  <c r="F38" i="44"/>
  <c r="U37" i="44"/>
  <c r="G37" i="44"/>
  <c r="F37" i="44"/>
  <c r="R36" i="44"/>
  <c r="G36" i="44"/>
  <c r="F36" i="44"/>
  <c r="G35" i="44"/>
  <c r="F35" i="44"/>
  <c r="U34" i="44"/>
  <c r="G34" i="44"/>
  <c r="F34" i="44"/>
  <c r="R33" i="44"/>
  <c r="G33" i="44"/>
  <c r="F33" i="44"/>
  <c r="G32" i="44"/>
  <c r="F32" i="44"/>
  <c r="U31" i="44"/>
  <c r="G31" i="44"/>
  <c r="F31" i="44"/>
  <c r="R30" i="44"/>
  <c r="G30" i="44"/>
  <c r="F30" i="44"/>
  <c r="G29" i="44"/>
  <c r="F29" i="44"/>
  <c r="U28" i="44"/>
  <c r="G28" i="44"/>
  <c r="F28" i="44"/>
  <c r="R27" i="44"/>
  <c r="G27" i="44"/>
  <c r="F27" i="44"/>
  <c r="G26" i="44"/>
  <c r="F26" i="44"/>
  <c r="U25" i="44"/>
  <c r="G25" i="44"/>
  <c r="F25" i="44"/>
  <c r="R24" i="44"/>
  <c r="G24" i="44"/>
  <c r="F24" i="44"/>
  <c r="G23" i="44"/>
  <c r="F23" i="44"/>
  <c r="U22" i="44"/>
  <c r="G22" i="44"/>
  <c r="F22" i="44"/>
  <c r="R21" i="44"/>
  <c r="G21" i="44"/>
  <c r="F21" i="44"/>
  <c r="G20" i="44"/>
  <c r="F20" i="44"/>
  <c r="U19" i="44"/>
  <c r="G19" i="44"/>
  <c r="F19" i="44"/>
  <c r="R18" i="44"/>
  <c r="G18" i="44"/>
  <c r="F18" i="44"/>
  <c r="G17" i="44"/>
  <c r="F17" i="44"/>
  <c r="U16" i="44"/>
  <c r="G16" i="44"/>
  <c r="F16" i="44"/>
  <c r="R15" i="44"/>
  <c r="G15" i="44"/>
  <c r="F15" i="44"/>
  <c r="G14" i="44"/>
  <c r="F14" i="44"/>
  <c r="U13" i="44"/>
  <c r="G13" i="44"/>
  <c r="F13" i="44"/>
  <c r="R12" i="44"/>
  <c r="G12" i="44"/>
  <c r="F12" i="44"/>
  <c r="C12" i="44"/>
  <c r="G11" i="44"/>
  <c r="F11" i="44"/>
  <c r="R10" i="44"/>
  <c r="G10" i="44"/>
  <c r="F10" i="44"/>
  <c r="C10" i="44"/>
  <c r="G9" i="44"/>
  <c r="F9" i="44"/>
  <c r="G8" i="44"/>
  <c r="F8" i="44"/>
  <c r="U7" i="44"/>
  <c r="G7" i="44"/>
  <c r="F7" i="44"/>
  <c r="U6" i="44"/>
  <c r="R6" i="44"/>
  <c r="G6" i="44"/>
  <c r="F6" i="44"/>
  <c r="C6" i="44"/>
  <c r="R69" i="44" s="1"/>
  <c r="G5" i="44"/>
  <c r="F5" i="44"/>
  <c r="C5" i="44"/>
  <c r="W4" i="44"/>
  <c r="R4" i="44"/>
  <c r="M68" i="44"/>
  <c r="U68" i="44" s="1"/>
  <c r="M67" i="44"/>
  <c r="U67" i="44" s="1"/>
  <c r="M66" i="44"/>
  <c r="U66" i="44" s="1"/>
  <c r="M65" i="44"/>
  <c r="U65" i="44" s="1"/>
  <c r="M64" i="44"/>
  <c r="U64" i="44" s="1"/>
  <c r="M62" i="44"/>
  <c r="U62" i="44" s="1"/>
  <c r="M61" i="44"/>
  <c r="U61" i="44" s="1"/>
  <c r="M60" i="44"/>
  <c r="U60" i="44" s="1"/>
  <c r="M59" i="44"/>
  <c r="U59" i="44" s="1"/>
  <c r="M58" i="44"/>
  <c r="U58" i="44" s="1"/>
  <c r="M56" i="44"/>
  <c r="U56" i="44" s="1"/>
  <c r="M55" i="44"/>
  <c r="U55" i="44" s="1"/>
  <c r="M54" i="44"/>
  <c r="U54" i="44" s="1"/>
  <c r="M53" i="44"/>
  <c r="U53" i="44" s="1"/>
  <c r="M52" i="44"/>
  <c r="U52" i="44" s="1"/>
  <c r="M50" i="44"/>
  <c r="U50" i="44" s="1"/>
  <c r="M49" i="44"/>
  <c r="M48" i="44"/>
  <c r="U48" i="44" s="1"/>
  <c r="M47" i="44"/>
  <c r="U47" i="44" s="1"/>
  <c r="M46" i="44"/>
  <c r="U46" i="44" s="1"/>
  <c r="M44" i="44"/>
  <c r="U44" i="44" s="1"/>
  <c r="M43" i="44"/>
  <c r="M42" i="44"/>
  <c r="U42" i="44" s="1"/>
  <c r="M41" i="44"/>
  <c r="U41" i="44" s="1"/>
  <c r="M40" i="44"/>
  <c r="M38" i="44"/>
  <c r="U38" i="44" s="1"/>
  <c r="M37" i="44"/>
  <c r="M36" i="44"/>
  <c r="U36" i="44" s="1"/>
  <c r="M35" i="44"/>
  <c r="U35" i="44" s="1"/>
  <c r="M34" i="44"/>
  <c r="M32" i="44"/>
  <c r="U32" i="44" s="1"/>
  <c r="M31" i="44"/>
  <c r="M30" i="44"/>
  <c r="U30" i="44" s="1"/>
  <c r="M29" i="44"/>
  <c r="U29" i="44" s="1"/>
  <c r="M28" i="44"/>
  <c r="M26" i="44"/>
  <c r="U26" i="44" s="1"/>
  <c r="M25" i="44"/>
  <c r="M24" i="44"/>
  <c r="U24" i="44" s="1"/>
  <c r="M23" i="44"/>
  <c r="U23" i="44" s="1"/>
  <c r="M22" i="44"/>
  <c r="M20" i="44"/>
  <c r="U20" i="44" s="1"/>
  <c r="M19" i="44"/>
  <c r="M18" i="44"/>
  <c r="U18" i="44" s="1"/>
  <c r="M17" i="44"/>
  <c r="U17" i="44" s="1"/>
  <c r="M16" i="44"/>
  <c r="M14" i="44"/>
  <c r="U14" i="44" s="1"/>
  <c r="M13" i="44"/>
  <c r="M12" i="44"/>
  <c r="U12" i="44" s="1"/>
  <c r="M11" i="44"/>
  <c r="U11" i="44" s="1"/>
  <c r="M10" i="44"/>
  <c r="U10" i="44" s="1"/>
  <c r="M8" i="44"/>
  <c r="U8" i="44" s="1"/>
  <c r="M7" i="44"/>
  <c r="M6" i="44"/>
  <c r="M5" i="44"/>
  <c r="U5" i="44" s="1"/>
  <c r="M4" i="44"/>
  <c r="U4" i="44" s="1"/>
  <c r="M4" i="44" a="1"/>
  <c r="M69" i="44" s="1"/>
  <c r="U69" i="44" s="1"/>
  <c r="G4" i="44"/>
  <c r="F4" i="44"/>
  <c r="AT3" i="44"/>
  <c r="R3" i="44"/>
  <c r="O3" i="44"/>
  <c r="P3" i="44" s="1"/>
  <c r="AF3" i="44" s="1"/>
  <c r="AO3" i="44" s="1"/>
  <c r="G98" i="43"/>
  <c r="F98" i="43"/>
  <c r="AX97" i="43"/>
  <c r="G97" i="43"/>
  <c r="F97" i="43"/>
  <c r="AX96" i="43"/>
  <c r="G96" i="43"/>
  <c r="F96" i="43"/>
  <c r="AX95" i="43"/>
  <c r="G95" i="43"/>
  <c r="F95" i="43"/>
  <c r="AX94" i="43"/>
  <c r="G94" i="43"/>
  <c r="F94" i="43"/>
  <c r="AX93" i="43"/>
  <c r="G93" i="43"/>
  <c r="F93" i="43"/>
  <c r="AX92" i="43"/>
  <c r="G92" i="43"/>
  <c r="F92" i="43"/>
  <c r="AX91" i="43"/>
  <c r="G91" i="43"/>
  <c r="F91" i="43"/>
  <c r="AX90" i="43"/>
  <c r="G90" i="43"/>
  <c r="F90" i="43"/>
  <c r="AX89" i="43"/>
  <c r="G89" i="43"/>
  <c r="F89" i="43"/>
  <c r="AX88" i="43"/>
  <c r="G88" i="43"/>
  <c r="F88" i="43"/>
  <c r="AX87" i="43"/>
  <c r="G87" i="43"/>
  <c r="F87" i="43"/>
  <c r="AX86" i="43"/>
  <c r="G86" i="43"/>
  <c r="F86" i="43"/>
  <c r="AX85" i="43"/>
  <c r="G85" i="43"/>
  <c r="F85" i="43"/>
  <c r="AX84" i="43"/>
  <c r="G84" i="43"/>
  <c r="F84" i="43"/>
  <c r="AX83" i="43"/>
  <c r="G83" i="43"/>
  <c r="F83" i="43"/>
  <c r="AX82" i="43"/>
  <c r="G82" i="43"/>
  <c r="F82" i="43"/>
  <c r="AX81" i="43"/>
  <c r="G81" i="43"/>
  <c r="F81" i="43"/>
  <c r="AX80" i="43"/>
  <c r="G80" i="43"/>
  <c r="F80" i="43"/>
  <c r="G79" i="43"/>
  <c r="F79" i="43"/>
  <c r="V78" i="43"/>
  <c r="R78" i="43"/>
  <c r="G78" i="43"/>
  <c r="F78" i="43"/>
  <c r="R77" i="43"/>
  <c r="G77" i="43"/>
  <c r="F77" i="43"/>
  <c r="G76" i="43"/>
  <c r="F76" i="43"/>
  <c r="V75" i="43"/>
  <c r="R75" i="43"/>
  <c r="G75" i="43"/>
  <c r="F75" i="43"/>
  <c r="R74" i="43"/>
  <c r="G74" i="43"/>
  <c r="F74" i="43"/>
  <c r="G73" i="43"/>
  <c r="F73" i="43"/>
  <c r="V72" i="43"/>
  <c r="R72" i="43"/>
  <c r="G72" i="43"/>
  <c r="F72" i="43"/>
  <c r="R71" i="43"/>
  <c r="G71" i="43"/>
  <c r="F71" i="43"/>
  <c r="G70" i="43"/>
  <c r="F70" i="43"/>
  <c r="V69" i="43"/>
  <c r="R69" i="43"/>
  <c r="G69" i="43"/>
  <c r="F69" i="43"/>
  <c r="R68" i="43"/>
  <c r="G68" i="43"/>
  <c r="F68" i="43"/>
  <c r="G67" i="43"/>
  <c r="F67" i="43"/>
  <c r="V66" i="43"/>
  <c r="R66" i="43"/>
  <c r="G66" i="43"/>
  <c r="F66" i="43"/>
  <c r="R65" i="43"/>
  <c r="G65" i="43"/>
  <c r="F65" i="43"/>
  <c r="G64" i="43"/>
  <c r="F64" i="43"/>
  <c r="V63" i="43"/>
  <c r="R63" i="43"/>
  <c r="G63" i="43"/>
  <c r="F63" i="43"/>
  <c r="R62" i="43"/>
  <c r="G62" i="43"/>
  <c r="F62" i="43"/>
  <c r="G61" i="43"/>
  <c r="F61" i="43"/>
  <c r="V60" i="43"/>
  <c r="R60" i="43"/>
  <c r="G60" i="43"/>
  <c r="F60" i="43"/>
  <c r="R59" i="43"/>
  <c r="G59" i="43"/>
  <c r="F59" i="43"/>
  <c r="G58" i="43"/>
  <c r="F58" i="43"/>
  <c r="V57" i="43"/>
  <c r="R57" i="43"/>
  <c r="G57" i="43"/>
  <c r="F57" i="43"/>
  <c r="R56" i="43"/>
  <c r="G56" i="43"/>
  <c r="F56" i="43"/>
  <c r="G55" i="43"/>
  <c r="F55" i="43"/>
  <c r="V54" i="43"/>
  <c r="R54" i="43"/>
  <c r="G54" i="43"/>
  <c r="F54" i="43"/>
  <c r="R53" i="43"/>
  <c r="G53" i="43"/>
  <c r="F53" i="43"/>
  <c r="G52" i="43"/>
  <c r="F52" i="43"/>
  <c r="V51" i="43"/>
  <c r="R51" i="43"/>
  <c r="G51" i="43"/>
  <c r="F51" i="43"/>
  <c r="R50" i="43"/>
  <c r="G50" i="43"/>
  <c r="F50" i="43"/>
  <c r="G49" i="43"/>
  <c r="F49" i="43"/>
  <c r="V48" i="43"/>
  <c r="R48" i="43"/>
  <c r="G48" i="43"/>
  <c r="F48" i="43"/>
  <c r="R47" i="43"/>
  <c r="G47" i="43"/>
  <c r="F47" i="43"/>
  <c r="G46" i="43"/>
  <c r="F46" i="43"/>
  <c r="V45" i="43"/>
  <c r="R45" i="43"/>
  <c r="G45" i="43"/>
  <c r="F45" i="43"/>
  <c r="V44" i="43"/>
  <c r="R44" i="43"/>
  <c r="G44" i="43"/>
  <c r="F44" i="43"/>
  <c r="G43" i="43"/>
  <c r="F43" i="43"/>
  <c r="V42" i="43"/>
  <c r="U42" i="43"/>
  <c r="R42" i="43"/>
  <c r="G42" i="43"/>
  <c r="F42" i="43"/>
  <c r="V41" i="43"/>
  <c r="R41" i="43"/>
  <c r="G41" i="43"/>
  <c r="F41" i="43"/>
  <c r="G40" i="43"/>
  <c r="F40" i="43"/>
  <c r="V39" i="43"/>
  <c r="R39" i="43"/>
  <c r="G39" i="43"/>
  <c r="F39" i="43"/>
  <c r="V38" i="43"/>
  <c r="R38" i="43"/>
  <c r="G38" i="43"/>
  <c r="F38" i="43"/>
  <c r="G37" i="43"/>
  <c r="F37" i="43"/>
  <c r="V36" i="43"/>
  <c r="R36" i="43"/>
  <c r="G36" i="43"/>
  <c r="F36" i="43"/>
  <c r="V35" i="43"/>
  <c r="R35" i="43"/>
  <c r="G35" i="43"/>
  <c r="F35" i="43"/>
  <c r="V34" i="43"/>
  <c r="G34" i="43"/>
  <c r="F34" i="43"/>
  <c r="V33" i="43"/>
  <c r="R33" i="43"/>
  <c r="G33" i="43"/>
  <c r="F33" i="43"/>
  <c r="R32" i="43"/>
  <c r="G32" i="43"/>
  <c r="F32" i="43"/>
  <c r="V31" i="43"/>
  <c r="G31" i="43"/>
  <c r="F31" i="43"/>
  <c r="V30" i="43"/>
  <c r="R30" i="43"/>
  <c r="G30" i="43"/>
  <c r="F30" i="43"/>
  <c r="V29" i="43"/>
  <c r="R29" i="43"/>
  <c r="G29" i="43"/>
  <c r="F29" i="43"/>
  <c r="G28" i="43"/>
  <c r="F28" i="43"/>
  <c r="V27" i="43"/>
  <c r="R27" i="43"/>
  <c r="G27" i="43"/>
  <c r="F27" i="43"/>
  <c r="V26" i="43"/>
  <c r="R26" i="43"/>
  <c r="G26" i="43"/>
  <c r="F26" i="43"/>
  <c r="V25" i="43"/>
  <c r="G25" i="43"/>
  <c r="F25" i="43"/>
  <c r="V24" i="43"/>
  <c r="R24" i="43"/>
  <c r="G24" i="43"/>
  <c r="F24" i="43"/>
  <c r="R23" i="43"/>
  <c r="G23" i="43"/>
  <c r="F23" i="43"/>
  <c r="V22" i="43"/>
  <c r="G22" i="43"/>
  <c r="F22" i="43"/>
  <c r="V21" i="43"/>
  <c r="R21" i="43"/>
  <c r="G21" i="43"/>
  <c r="F21" i="43"/>
  <c r="V20" i="43"/>
  <c r="R20" i="43"/>
  <c r="G20" i="43"/>
  <c r="F20" i="43"/>
  <c r="G19" i="43"/>
  <c r="F19" i="43"/>
  <c r="V18" i="43"/>
  <c r="R18" i="43"/>
  <c r="G18" i="43"/>
  <c r="F18" i="43"/>
  <c r="V17" i="43"/>
  <c r="R17" i="43"/>
  <c r="G17" i="43"/>
  <c r="F17" i="43"/>
  <c r="V16" i="43"/>
  <c r="G16" i="43"/>
  <c r="F16" i="43"/>
  <c r="V15" i="43"/>
  <c r="R15" i="43"/>
  <c r="G15" i="43"/>
  <c r="F15" i="43"/>
  <c r="R14" i="43"/>
  <c r="G14" i="43"/>
  <c r="F14" i="43"/>
  <c r="V13" i="43"/>
  <c r="G13" i="43"/>
  <c r="F13" i="43"/>
  <c r="V12" i="43"/>
  <c r="R12" i="43"/>
  <c r="G12" i="43"/>
  <c r="F12" i="43"/>
  <c r="C12" i="43"/>
  <c r="R11" i="43"/>
  <c r="G11" i="43"/>
  <c r="F11" i="43"/>
  <c r="V10" i="43"/>
  <c r="R10" i="43"/>
  <c r="G10" i="43"/>
  <c r="F10" i="43"/>
  <c r="C10" i="43"/>
  <c r="V9" i="43"/>
  <c r="R9" i="43"/>
  <c r="G9" i="43"/>
  <c r="F9" i="43"/>
  <c r="V8" i="43"/>
  <c r="G8" i="43"/>
  <c r="F8" i="43"/>
  <c r="V7" i="43"/>
  <c r="G7" i="43"/>
  <c r="F7" i="43"/>
  <c r="V6" i="43"/>
  <c r="U6" i="43"/>
  <c r="R6" i="43"/>
  <c r="G6" i="43"/>
  <c r="F6" i="43"/>
  <c r="C6" i="43"/>
  <c r="R79" i="43" s="1"/>
  <c r="R5" i="43"/>
  <c r="G5" i="43"/>
  <c r="F5" i="43"/>
  <c r="C5" i="43"/>
  <c r="Y4" i="43"/>
  <c r="W4" i="43"/>
  <c r="V4" i="43"/>
  <c r="R4" i="43"/>
  <c r="M79" i="43"/>
  <c r="U79" i="43" s="1"/>
  <c r="M78" i="43"/>
  <c r="U78" i="43" s="1"/>
  <c r="M74" i="43"/>
  <c r="U74" i="43" s="1"/>
  <c r="M73" i="43"/>
  <c r="U73" i="43" s="1"/>
  <c r="M72" i="43"/>
  <c r="U72" i="43" s="1"/>
  <c r="M71" i="43"/>
  <c r="U71" i="43" s="1"/>
  <c r="M67" i="43"/>
  <c r="U67" i="43" s="1"/>
  <c r="M66" i="43"/>
  <c r="U66" i="43" s="1"/>
  <c r="M65" i="43"/>
  <c r="U65" i="43" s="1"/>
  <c r="M63" i="43"/>
  <c r="U63" i="43" s="1"/>
  <c r="M60" i="43"/>
  <c r="U60" i="43" s="1"/>
  <c r="M59" i="43"/>
  <c r="U59" i="43" s="1"/>
  <c r="M57" i="43"/>
  <c r="U57" i="43" s="1"/>
  <c r="M56" i="43"/>
  <c r="U56" i="43" s="1"/>
  <c r="M53" i="43"/>
  <c r="U53" i="43" s="1"/>
  <c r="M51" i="43"/>
  <c r="U51" i="43" s="1"/>
  <c r="M50" i="43"/>
  <c r="U50" i="43" s="1"/>
  <c r="M49" i="43"/>
  <c r="U49" i="43" s="1"/>
  <c r="M45" i="43"/>
  <c r="U45" i="43" s="1"/>
  <c r="M44" i="43"/>
  <c r="U44" i="43" s="1"/>
  <c r="M43" i="43"/>
  <c r="U43" i="43" s="1"/>
  <c r="M42" i="43"/>
  <c r="M38" i="43"/>
  <c r="U38" i="43" s="1"/>
  <c r="M37" i="43"/>
  <c r="U37" i="43" s="1"/>
  <c r="M36" i="43"/>
  <c r="U36" i="43" s="1"/>
  <c r="M35" i="43"/>
  <c r="U35" i="43" s="1"/>
  <c r="M31" i="43"/>
  <c r="U31" i="43" s="1"/>
  <c r="M30" i="43"/>
  <c r="U30" i="43" s="1"/>
  <c r="M29" i="43"/>
  <c r="U29" i="43" s="1"/>
  <c r="M27" i="43"/>
  <c r="U27" i="43" s="1"/>
  <c r="M24" i="43"/>
  <c r="U24" i="43" s="1"/>
  <c r="M23" i="43"/>
  <c r="U23" i="43" s="1"/>
  <c r="M21" i="43"/>
  <c r="U21" i="43" s="1"/>
  <c r="M20" i="43"/>
  <c r="U20" i="43" s="1"/>
  <c r="M17" i="43"/>
  <c r="U17" i="43" s="1"/>
  <c r="M15" i="43"/>
  <c r="U15" i="43" s="1"/>
  <c r="M14" i="43"/>
  <c r="U14" i="43" s="1"/>
  <c r="M13" i="43"/>
  <c r="U13" i="43" s="1"/>
  <c r="M9" i="43"/>
  <c r="U9" i="43" s="1"/>
  <c r="M8" i="43"/>
  <c r="U8" i="43" s="1"/>
  <c r="M7" i="43"/>
  <c r="U7" i="43" s="1"/>
  <c r="M6" i="43"/>
  <c r="M4" i="43" a="1"/>
  <c r="G4" i="43"/>
  <c r="F4" i="43"/>
  <c r="AT3" i="43"/>
  <c r="AH3" i="43"/>
  <c r="AQ3" i="43" s="1"/>
  <c r="R3" i="43"/>
  <c r="O3" i="43"/>
  <c r="AE3" i="43" s="1"/>
  <c r="G98" i="42"/>
  <c r="F98" i="42"/>
  <c r="AX97" i="42"/>
  <c r="G97" i="42"/>
  <c r="F97" i="42"/>
  <c r="AX96" i="42"/>
  <c r="G96" i="42"/>
  <c r="F96" i="42"/>
  <c r="AX95" i="42"/>
  <c r="G95" i="42"/>
  <c r="F95" i="42"/>
  <c r="AX94" i="42"/>
  <c r="G94" i="42"/>
  <c r="F94" i="42"/>
  <c r="AX93" i="42"/>
  <c r="G93" i="42"/>
  <c r="F93" i="42"/>
  <c r="AX92" i="42"/>
  <c r="G92" i="42"/>
  <c r="F92" i="42"/>
  <c r="AX91" i="42"/>
  <c r="G91" i="42"/>
  <c r="F91" i="42"/>
  <c r="AX90" i="42"/>
  <c r="G90" i="42"/>
  <c r="F90" i="42"/>
  <c r="G89" i="42"/>
  <c r="F89" i="42"/>
  <c r="G88" i="42"/>
  <c r="F88" i="42"/>
  <c r="G87" i="42"/>
  <c r="F87" i="42"/>
  <c r="G86" i="42"/>
  <c r="F86" i="42"/>
  <c r="G85" i="42"/>
  <c r="F85" i="42"/>
  <c r="G84" i="42"/>
  <c r="F84" i="42"/>
  <c r="G83" i="42"/>
  <c r="F83" i="42"/>
  <c r="G82" i="42"/>
  <c r="F82" i="42"/>
  <c r="G81" i="42"/>
  <c r="F81" i="42"/>
  <c r="G80" i="42"/>
  <c r="F80" i="42"/>
  <c r="G79" i="42"/>
  <c r="F79" i="42"/>
  <c r="G78" i="42"/>
  <c r="F78" i="42"/>
  <c r="G77" i="42"/>
  <c r="F77" i="42"/>
  <c r="U76" i="42"/>
  <c r="G76" i="42"/>
  <c r="F76" i="42"/>
  <c r="G75" i="42"/>
  <c r="F75" i="42"/>
  <c r="G74" i="42"/>
  <c r="F74" i="42"/>
  <c r="G73" i="42"/>
  <c r="F73" i="42"/>
  <c r="G72" i="42"/>
  <c r="F72" i="42"/>
  <c r="G71" i="42"/>
  <c r="F71" i="42"/>
  <c r="R70" i="42"/>
  <c r="G70" i="42"/>
  <c r="F70" i="42"/>
  <c r="R69" i="42"/>
  <c r="G69" i="42"/>
  <c r="F69" i="42"/>
  <c r="G68" i="42"/>
  <c r="F68" i="42"/>
  <c r="G67" i="42"/>
  <c r="F67" i="42"/>
  <c r="R66" i="42"/>
  <c r="G66" i="42"/>
  <c r="F66" i="42"/>
  <c r="R65" i="42"/>
  <c r="G65" i="42"/>
  <c r="F65" i="42"/>
  <c r="G64" i="42"/>
  <c r="F64" i="42"/>
  <c r="G63" i="42"/>
  <c r="F63" i="42"/>
  <c r="U62" i="42"/>
  <c r="R62" i="42"/>
  <c r="G62" i="42"/>
  <c r="F62" i="42"/>
  <c r="R61" i="42"/>
  <c r="G61" i="42"/>
  <c r="F61" i="42"/>
  <c r="R60" i="42"/>
  <c r="G60" i="42"/>
  <c r="F60" i="42"/>
  <c r="G59" i="42"/>
  <c r="F59" i="42"/>
  <c r="U58" i="42"/>
  <c r="G58" i="42"/>
  <c r="F58" i="42"/>
  <c r="R57" i="42"/>
  <c r="G57" i="42"/>
  <c r="F57" i="42"/>
  <c r="R56" i="42"/>
  <c r="G56" i="42"/>
  <c r="F56" i="42"/>
  <c r="G55" i="42"/>
  <c r="F55" i="42"/>
  <c r="G54" i="42"/>
  <c r="F54" i="42"/>
  <c r="R53" i="42"/>
  <c r="G53" i="42"/>
  <c r="F53" i="42"/>
  <c r="R52" i="42"/>
  <c r="G52" i="42"/>
  <c r="F52" i="42"/>
  <c r="R51" i="42"/>
  <c r="G51" i="42"/>
  <c r="F51" i="42"/>
  <c r="G50" i="42"/>
  <c r="F50" i="42"/>
  <c r="G49" i="42"/>
  <c r="F49" i="42"/>
  <c r="R48" i="42"/>
  <c r="G48" i="42"/>
  <c r="F48" i="42"/>
  <c r="R47" i="42"/>
  <c r="G47" i="42"/>
  <c r="F47" i="42"/>
  <c r="G46" i="42"/>
  <c r="F46" i="42"/>
  <c r="G45" i="42"/>
  <c r="F45" i="42"/>
  <c r="U44" i="42"/>
  <c r="R44" i="42"/>
  <c r="G44" i="42"/>
  <c r="F44" i="42"/>
  <c r="R43" i="42"/>
  <c r="G43" i="42"/>
  <c r="F43" i="42"/>
  <c r="R42" i="42"/>
  <c r="G42" i="42"/>
  <c r="F42" i="42"/>
  <c r="G41" i="42"/>
  <c r="F41" i="42"/>
  <c r="U40" i="42"/>
  <c r="G40" i="42"/>
  <c r="F40" i="42"/>
  <c r="R39" i="42"/>
  <c r="G39" i="42"/>
  <c r="F39" i="42"/>
  <c r="R38" i="42"/>
  <c r="G38" i="42"/>
  <c r="F38" i="42"/>
  <c r="G37" i="42"/>
  <c r="F37" i="42"/>
  <c r="G36" i="42"/>
  <c r="F36" i="42"/>
  <c r="R35" i="42"/>
  <c r="G35" i="42"/>
  <c r="F35" i="42"/>
  <c r="R34" i="42"/>
  <c r="G34" i="42"/>
  <c r="F34" i="42"/>
  <c r="R33" i="42"/>
  <c r="G33" i="42"/>
  <c r="F33" i="42"/>
  <c r="G32" i="42"/>
  <c r="F32" i="42"/>
  <c r="G31" i="42"/>
  <c r="F31" i="42"/>
  <c r="R30" i="42"/>
  <c r="G30" i="42"/>
  <c r="F30" i="42"/>
  <c r="R29" i="42"/>
  <c r="G29" i="42"/>
  <c r="F29" i="42"/>
  <c r="G28" i="42"/>
  <c r="F28" i="42"/>
  <c r="G27" i="42"/>
  <c r="F27" i="42"/>
  <c r="U26" i="42"/>
  <c r="R26" i="42"/>
  <c r="G26" i="42"/>
  <c r="F26" i="42"/>
  <c r="R25" i="42"/>
  <c r="G25" i="42"/>
  <c r="F25" i="42"/>
  <c r="R24" i="42"/>
  <c r="G24" i="42"/>
  <c r="F24" i="42"/>
  <c r="G23" i="42"/>
  <c r="F23" i="42"/>
  <c r="U22" i="42"/>
  <c r="G22" i="42"/>
  <c r="F22" i="42"/>
  <c r="R21" i="42"/>
  <c r="G21" i="42"/>
  <c r="F21" i="42"/>
  <c r="R20" i="42"/>
  <c r="G20" i="42"/>
  <c r="F20" i="42"/>
  <c r="G19" i="42"/>
  <c r="F19" i="42"/>
  <c r="G18" i="42"/>
  <c r="F18" i="42"/>
  <c r="R17" i="42"/>
  <c r="G17" i="42"/>
  <c r="F17" i="42"/>
  <c r="R16" i="42"/>
  <c r="G16" i="42"/>
  <c r="F16" i="42"/>
  <c r="R15" i="42"/>
  <c r="G15" i="42"/>
  <c r="F15" i="42"/>
  <c r="G14" i="42"/>
  <c r="F14" i="42"/>
  <c r="G13" i="42"/>
  <c r="F13" i="42"/>
  <c r="R12" i="42"/>
  <c r="G12" i="42"/>
  <c r="F12" i="42"/>
  <c r="C12" i="42"/>
  <c r="R11" i="42"/>
  <c r="G11" i="42"/>
  <c r="F11" i="42"/>
  <c r="U10" i="42"/>
  <c r="R10" i="42"/>
  <c r="G10" i="42"/>
  <c r="F10" i="42"/>
  <c r="C10" i="42"/>
  <c r="V86" i="42" s="1"/>
  <c r="G9" i="42"/>
  <c r="F9" i="42"/>
  <c r="R8" i="42"/>
  <c r="G8" i="42"/>
  <c r="F8" i="42"/>
  <c r="V7" i="42"/>
  <c r="G7" i="42"/>
  <c r="F7" i="42"/>
  <c r="V6" i="42"/>
  <c r="G6" i="42"/>
  <c r="F6" i="42"/>
  <c r="C6" i="42"/>
  <c r="R9" i="42" s="1"/>
  <c r="R5" i="42"/>
  <c r="G5" i="42"/>
  <c r="F5" i="42"/>
  <c r="C5" i="42"/>
  <c r="X4" i="42"/>
  <c r="W4" i="42"/>
  <c r="U4" i="42"/>
  <c r="R4" i="42"/>
  <c r="M89" i="42"/>
  <c r="U89" i="42" s="1"/>
  <c r="M88" i="42"/>
  <c r="U88" i="42" s="1"/>
  <c r="M86" i="42"/>
  <c r="U86" i="42" s="1"/>
  <c r="M85" i="42"/>
  <c r="U85" i="42" s="1"/>
  <c r="M84" i="42"/>
  <c r="U84" i="42" s="1"/>
  <c r="M83" i="42"/>
  <c r="U83" i="42" s="1"/>
  <c r="M82" i="42"/>
  <c r="U82" i="42" s="1"/>
  <c r="M80" i="42"/>
  <c r="U80" i="42" s="1"/>
  <c r="M79" i="42"/>
  <c r="U79" i="42" s="1"/>
  <c r="M78" i="42"/>
  <c r="U78" i="42" s="1"/>
  <c r="M77" i="42"/>
  <c r="U77" i="42" s="1"/>
  <c r="M76" i="42"/>
  <c r="M74" i="42"/>
  <c r="U74" i="42" s="1"/>
  <c r="M73" i="42"/>
  <c r="U73" i="42" s="1"/>
  <c r="M72" i="42"/>
  <c r="U72" i="42" s="1"/>
  <c r="M71" i="42"/>
  <c r="U71" i="42" s="1"/>
  <c r="M70" i="42"/>
  <c r="U70" i="42" s="1"/>
  <c r="M68" i="42"/>
  <c r="U68" i="42" s="1"/>
  <c r="M67" i="42"/>
  <c r="U67" i="42" s="1"/>
  <c r="M66" i="42"/>
  <c r="U66" i="42" s="1"/>
  <c r="M65" i="42"/>
  <c r="U65" i="42" s="1"/>
  <c r="M64" i="42"/>
  <c r="U64" i="42" s="1"/>
  <c r="M62" i="42"/>
  <c r="M61" i="42"/>
  <c r="U61" i="42" s="1"/>
  <c r="M60" i="42"/>
  <c r="U60" i="42" s="1"/>
  <c r="M59" i="42"/>
  <c r="U59" i="42" s="1"/>
  <c r="M58" i="42"/>
  <c r="M56" i="42"/>
  <c r="U56" i="42" s="1"/>
  <c r="M55" i="42"/>
  <c r="U55" i="42" s="1"/>
  <c r="M54" i="42"/>
  <c r="U54" i="42" s="1"/>
  <c r="M53" i="42"/>
  <c r="U53" i="42" s="1"/>
  <c r="M52" i="42"/>
  <c r="U52" i="42" s="1"/>
  <c r="M50" i="42"/>
  <c r="U50" i="42" s="1"/>
  <c r="M49" i="42"/>
  <c r="U49" i="42" s="1"/>
  <c r="M48" i="42"/>
  <c r="U48" i="42" s="1"/>
  <c r="M47" i="42"/>
  <c r="U47" i="42" s="1"/>
  <c r="M46" i="42"/>
  <c r="U46" i="42" s="1"/>
  <c r="M44" i="42"/>
  <c r="M43" i="42"/>
  <c r="U43" i="42" s="1"/>
  <c r="M42" i="42"/>
  <c r="U42" i="42" s="1"/>
  <c r="M41" i="42"/>
  <c r="U41" i="42" s="1"/>
  <c r="M40" i="42"/>
  <c r="M38" i="42"/>
  <c r="U38" i="42" s="1"/>
  <c r="M37" i="42"/>
  <c r="U37" i="42" s="1"/>
  <c r="M36" i="42"/>
  <c r="U36" i="42" s="1"/>
  <c r="M35" i="42"/>
  <c r="U35" i="42" s="1"/>
  <c r="M34" i="42"/>
  <c r="U34" i="42" s="1"/>
  <c r="M32" i="42"/>
  <c r="U32" i="42" s="1"/>
  <c r="M31" i="42"/>
  <c r="U31" i="42" s="1"/>
  <c r="M30" i="42"/>
  <c r="U30" i="42" s="1"/>
  <c r="M29" i="42"/>
  <c r="U29" i="42" s="1"/>
  <c r="M28" i="42"/>
  <c r="U28" i="42" s="1"/>
  <c r="M26" i="42"/>
  <c r="M25" i="42"/>
  <c r="U25" i="42" s="1"/>
  <c r="M24" i="42"/>
  <c r="U24" i="42" s="1"/>
  <c r="M23" i="42"/>
  <c r="U23" i="42" s="1"/>
  <c r="M22" i="42"/>
  <c r="M20" i="42"/>
  <c r="U20" i="42" s="1"/>
  <c r="M19" i="42"/>
  <c r="U19" i="42" s="1"/>
  <c r="M18" i="42"/>
  <c r="U18" i="42" s="1"/>
  <c r="M17" i="42"/>
  <c r="U17" i="42" s="1"/>
  <c r="M16" i="42"/>
  <c r="U16" i="42" s="1"/>
  <c r="M14" i="42"/>
  <c r="U14" i="42" s="1"/>
  <c r="M13" i="42"/>
  <c r="U13" i="42" s="1"/>
  <c r="M12" i="42"/>
  <c r="U12" i="42" s="1"/>
  <c r="M11" i="42"/>
  <c r="U11" i="42" s="1"/>
  <c r="M10" i="42"/>
  <c r="M8" i="42"/>
  <c r="U8" i="42" s="1"/>
  <c r="M7" i="42"/>
  <c r="U7" i="42" s="1"/>
  <c r="M6" i="42"/>
  <c r="U6" i="42" s="1"/>
  <c r="M5" i="42"/>
  <c r="U5" i="42" s="1"/>
  <c r="M4" i="42"/>
  <c r="M4" i="42" a="1"/>
  <c r="M87" i="42" s="1"/>
  <c r="U87" i="42" s="1"/>
  <c r="G4" i="42"/>
  <c r="F4" i="42"/>
  <c r="AT3" i="42"/>
  <c r="R3" i="42"/>
  <c r="O3" i="42"/>
  <c r="AE3" i="42" s="1"/>
  <c r="S98" i="41"/>
  <c r="R98" i="41"/>
  <c r="G98" i="41"/>
  <c r="F98" i="41"/>
  <c r="R97" i="41"/>
  <c r="G97" i="41"/>
  <c r="F97" i="41"/>
  <c r="R96" i="41"/>
  <c r="G96" i="41"/>
  <c r="F96" i="41"/>
  <c r="R95" i="41"/>
  <c r="G95" i="41"/>
  <c r="F95" i="41"/>
  <c r="R94" i="41"/>
  <c r="G94" i="41"/>
  <c r="F94" i="41"/>
  <c r="R93" i="41"/>
  <c r="G93" i="41"/>
  <c r="F93" i="41"/>
  <c r="R92" i="41"/>
  <c r="G92" i="41"/>
  <c r="F92" i="41"/>
  <c r="R91" i="41"/>
  <c r="G91" i="41"/>
  <c r="F91" i="41"/>
  <c r="V90" i="41"/>
  <c r="R90" i="41"/>
  <c r="G90" i="41"/>
  <c r="F90" i="41"/>
  <c r="R89" i="41"/>
  <c r="G89" i="41"/>
  <c r="F89" i="41"/>
  <c r="V88" i="41"/>
  <c r="R88" i="41"/>
  <c r="G88" i="41"/>
  <c r="F88" i="41"/>
  <c r="V87" i="41"/>
  <c r="R87" i="41"/>
  <c r="G87" i="41"/>
  <c r="F87" i="41"/>
  <c r="R86" i="41"/>
  <c r="G86" i="41"/>
  <c r="F86" i="41"/>
  <c r="V85" i="41"/>
  <c r="R85" i="41"/>
  <c r="G85" i="41"/>
  <c r="F85" i="41"/>
  <c r="V84" i="41"/>
  <c r="R84" i="41"/>
  <c r="G84" i="41"/>
  <c r="F84" i="41"/>
  <c r="R83" i="41"/>
  <c r="G83" i="41"/>
  <c r="F83" i="41"/>
  <c r="V82" i="41"/>
  <c r="R82" i="41"/>
  <c r="G82" i="41"/>
  <c r="F82" i="41"/>
  <c r="V81" i="41"/>
  <c r="R81" i="41"/>
  <c r="G81" i="41"/>
  <c r="F81" i="41"/>
  <c r="R80" i="41"/>
  <c r="G80" i="41"/>
  <c r="F80" i="41"/>
  <c r="V79" i="41"/>
  <c r="R79" i="41"/>
  <c r="G79" i="41"/>
  <c r="F79" i="41"/>
  <c r="V78" i="41"/>
  <c r="R78" i="41"/>
  <c r="G78" i="41"/>
  <c r="F78" i="41"/>
  <c r="R77" i="41"/>
  <c r="G77" i="41"/>
  <c r="F77" i="41"/>
  <c r="V76" i="41"/>
  <c r="R76" i="41"/>
  <c r="G76" i="41"/>
  <c r="F76" i="41"/>
  <c r="V75" i="41"/>
  <c r="R75" i="41"/>
  <c r="G75" i="41"/>
  <c r="F75" i="41"/>
  <c r="R74" i="41"/>
  <c r="G74" i="41"/>
  <c r="F74" i="41"/>
  <c r="V73" i="41"/>
  <c r="R73" i="41"/>
  <c r="G73" i="41"/>
  <c r="F73" i="41"/>
  <c r="V72" i="41"/>
  <c r="R72" i="41"/>
  <c r="G72" i="41"/>
  <c r="F72" i="41"/>
  <c r="R71" i="41"/>
  <c r="G71" i="41"/>
  <c r="F71" i="41"/>
  <c r="V70" i="41"/>
  <c r="R70" i="41"/>
  <c r="G70" i="41"/>
  <c r="F70" i="41"/>
  <c r="V69" i="41"/>
  <c r="R69" i="41"/>
  <c r="G69" i="41"/>
  <c r="F69" i="41"/>
  <c r="R68" i="41"/>
  <c r="G68" i="41"/>
  <c r="F68" i="41"/>
  <c r="V67" i="41"/>
  <c r="R67" i="41"/>
  <c r="G67" i="41"/>
  <c r="F67" i="41"/>
  <c r="V66" i="41"/>
  <c r="R66" i="41"/>
  <c r="G66" i="41"/>
  <c r="F66" i="41"/>
  <c r="R65" i="41"/>
  <c r="G65" i="41"/>
  <c r="F65" i="41"/>
  <c r="V64" i="41"/>
  <c r="R64" i="41"/>
  <c r="G64" i="41"/>
  <c r="F64" i="41"/>
  <c r="V63" i="41"/>
  <c r="R63" i="41"/>
  <c r="G63" i="41"/>
  <c r="F63" i="41"/>
  <c r="R62" i="41"/>
  <c r="G62" i="41"/>
  <c r="F62" i="41"/>
  <c r="V61" i="41"/>
  <c r="R61" i="41"/>
  <c r="G61" i="41"/>
  <c r="F61" i="41"/>
  <c r="V60" i="41"/>
  <c r="R60" i="41"/>
  <c r="G60" i="41"/>
  <c r="F60" i="41"/>
  <c r="R59" i="41"/>
  <c r="G59" i="41"/>
  <c r="F59" i="41"/>
  <c r="V58" i="41"/>
  <c r="R58" i="41"/>
  <c r="G58" i="41"/>
  <c r="F58" i="41"/>
  <c r="V57" i="41"/>
  <c r="R57" i="41"/>
  <c r="G57" i="41"/>
  <c r="F57" i="41"/>
  <c r="R56" i="41"/>
  <c r="G56" i="41"/>
  <c r="F56" i="41"/>
  <c r="V55" i="41"/>
  <c r="R55" i="41"/>
  <c r="G55" i="41"/>
  <c r="F55" i="41"/>
  <c r="V54" i="41"/>
  <c r="R54" i="41"/>
  <c r="G54" i="41"/>
  <c r="F54" i="41"/>
  <c r="R53" i="41"/>
  <c r="G53" i="41"/>
  <c r="F53" i="41"/>
  <c r="V52" i="41"/>
  <c r="R52" i="41"/>
  <c r="G52" i="41"/>
  <c r="F52" i="41"/>
  <c r="V51" i="41"/>
  <c r="R51" i="41"/>
  <c r="G51" i="41"/>
  <c r="F51" i="41"/>
  <c r="R50" i="41"/>
  <c r="G50" i="41"/>
  <c r="F50" i="41"/>
  <c r="V49" i="41"/>
  <c r="R49" i="41"/>
  <c r="G49" i="41"/>
  <c r="F49" i="41"/>
  <c r="V48" i="41"/>
  <c r="R48" i="41"/>
  <c r="G48" i="41"/>
  <c r="F48" i="41"/>
  <c r="R47" i="41"/>
  <c r="G47" i="41"/>
  <c r="F47" i="41"/>
  <c r="V46" i="41"/>
  <c r="R46" i="41"/>
  <c r="G46" i="41"/>
  <c r="F46" i="41"/>
  <c r="V45" i="41"/>
  <c r="R45" i="41"/>
  <c r="G45" i="41"/>
  <c r="F45" i="41"/>
  <c r="R44" i="41"/>
  <c r="G44" i="41"/>
  <c r="F44" i="41"/>
  <c r="V43" i="41"/>
  <c r="R43" i="41"/>
  <c r="G43" i="41"/>
  <c r="F43" i="41"/>
  <c r="V42" i="41"/>
  <c r="R42" i="41"/>
  <c r="G42" i="41"/>
  <c r="F42" i="41"/>
  <c r="R41" i="41"/>
  <c r="G41" i="41"/>
  <c r="F41" i="41"/>
  <c r="V40" i="41"/>
  <c r="R40" i="41"/>
  <c r="G40" i="41"/>
  <c r="F40" i="41"/>
  <c r="V39" i="41"/>
  <c r="R39" i="41"/>
  <c r="G39" i="41"/>
  <c r="F39" i="41"/>
  <c r="R38" i="41"/>
  <c r="G38" i="41"/>
  <c r="F38" i="41"/>
  <c r="V37" i="41"/>
  <c r="R37" i="41"/>
  <c r="G37" i="41"/>
  <c r="F37" i="41"/>
  <c r="V36" i="41"/>
  <c r="R36" i="41"/>
  <c r="G36" i="41"/>
  <c r="F36" i="41"/>
  <c r="R35" i="41"/>
  <c r="G35" i="41"/>
  <c r="F35" i="41"/>
  <c r="V34" i="41"/>
  <c r="R34" i="41"/>
  <c r="G34" i="41"/>
  <c r="F34" i="41"/>
  <c r="V33" i="41"/>
  <c r="R33" i="41"/>
  <c r="G33" i="41"/>
  <c r="F33" i="41"/>
  <c r="R32" i="41"/>
  <c r="G32" i="41"/>
  <c r="F32" i="41"/>
  <c r="V31" i="41"/>
  <c r="R31" i="41"/>
  <c r="G31" i="41"/>
  <c r="F31" i="41"/>
  <c r="V30" i="41"/>
  <c r="R30" i="41"/>
  <c r="G30" i="41"/>
  <c r="F30" i="41"/>
  <c r="R29" i="41"/>
  <c r="G29" i="41"/>
  <c r="F29" i="41"/>
  <c r="V28" i="41"/>
  <c r="R28" i="41"/>
  <c r="G28" i="41"/>
  <c r="F28" i="41"/>
  <c r="V27" i="41"/>
  <c r="R27" i="41"/>
  <c r="G27" i="41"/>
  <c r="F27" i="41"/>
  <c r="R26" i="41"/>
  <c r="G26" i="41"/>
  <c r="F26" i="41"/>
  <c r="V25" i="41"/>
  <c r="R25" i="41"/>
  <c r="G25" i="41"/>
  <c r="F25" i="41"/>
  <c r="V24" i="41"/>
  <c r="R24" i="41"/>
  <c r="G24" i="41"/>
  <c r="F24" i="41"/>
  <c r="R23" i="41"/>
  <c r="G23" i="41"/>
  <c r="F23" i="41"/>
  <c r="V22" i="41"/>
  <c r="R22" i="41"/>
  <c r="G22" i="41"/>
  <c r="F22" i="41"/>
  <c r="V21" i="41"/>
  <c r="R21" i="41"/>
  <c r="G21" i="41"/>
  <c r="F21" i="41"/>
  <c r="R20" i="41"/>
  <c r="G20" i="41"/>
  <c r="F20" i="41"/>
  <c r="V19" i="41"/>
  <c r="R19" i="41"/>
  <c r="G19" i="41"/>
  <c r="F19" i="41"/>
  <c r="V18" i="41"/>
  <c r="R18" i="41"/>
  <c r="G18" i="41"/>
  <c r="F18" i="41"/>
  <c r="R17" i="41"/>
  <c r="G17" i="41"/>
  <c r="F17" i="41"/>
  <c r="V16" i="41"/>
  <c r="R16" i="41"/>
  <c r="G16" i="41"/>
  <c r="F16" i="41"/>
  <c r="V15" i="41"/>
  <c r="R15" i="41"/>
  <c r="G15" i="41"/>
  <c r="F15" i="41"/>
  <c r="R14" i="41"/>
  <c r="G14" i="41"/>
  <c r="F14" i="41"/>
  <c r="V13" i="41"/>
  <c r="R13" i="41"/>
  <c r="G13" i="41"/>
  <c r="F13" i="41"/>
  <c r="V12" i="41"/>
  <c r="R12" i="41"/>
  <c r="G12" i="41"/>
  <c r="F12" i="41"/>
  <c r="C12" i="41"/>
  <c r="V11" i="41"/>
  <c r="R11" i="41"/>
  <c r="G11" i="41"/>
  <c r="F11" i="41"/>
  <c r="R10" i="41"/>
  <c r="G10" i="41"/>
  <c r="F10" i="41"/>
  <c r="C10" i="41"/>
  <c r="V98" i="41" s="1"/>
  <c r="V9" i="41"/>
  <c r="R9" i="41"/>
  <c r="G9" i="41"/>
  <c r="F9" i="41"/>
  <c r="V8" i="41"/>
  <c r="R8" i="41"/>
  <c r="G8" i="41"/>
  <c r="F8" i="41"/>
  <c r="V7" i="41"/>
  <c r="R7" i="41"/>
  <c r="G7" i="41"/>
  <c r="F7" i="41"/>
  <c r="V6" i="41"/>
  <c r="R6" i="41"/>
  <c r="G6" i="41"/>
  <c r="F6" i="41"/>
  <c r="R5" i="41"/>
  <c r="G5" i="41"/>
  <c r="F5" i="41"/>
  <c r="C5" i="41"/>
  <c r="Y4" i="41"/>
  <c r="W4" i="41"/>
  <c r="V4" i="41"/>
  <c r="R4" i="41"/>
  <c r="M4" i="41" a="1"/>
  <c r="M95" i="41" s="1"/>
  <c r="U95" i="41" s="1"/>
  <c r="G4" i="41"/>
  <c r="F4" i="41"/>
  <c r="AT3" i="41"/>
  <c r="R3" i="41"/>
  <c r="O3" i="41"/>
  <c r="P3" i="41" s="1"/>
  <c r="AF3" i="41" s="1"/>
  <c r="AO3" i="41" s="1"/>
  <c r="G98" i="40"/>
  <c r="F98" i="40"/>
  <c r="AX97" i="40"/>
  <c r="G97" i="40"/>
  <c r="F97" i="40"/>
  <c r="AX96" i="40"/>
  <c r="G96" i="40"/>
  <c r="F96" i="40"/>
  <c r="AX95" i="40"/>
  <c r="G95" i="40"/>
  <c r="F95" i="40"/>
  <c r="AX94" i="40"/>
  <c r="G94" i="40"/>
  <c r="F94" i="40"/>
  <c r="AX93" i="40"/>
  <c r="G93" i="40"/>
  <c r="F93" i="40"/>
  <c r="AX92" i="40"/>
  <c r="G92" i="40"/>
  <c r="F92" i="40"/>
  <c r="AX91" i="40"/>
  <c r="G91" i="40"/>
  <c r="F91" i="40"/>
  <c r="AX90" i="40"/>
  <c r="G90" i="40"/>
  <c r="F90" i="40"/>
  <c r="AX89" i="40"/>
  <c r="G89" i="40"/>
  <c r="F89" i="40"/>
  <c r="AX88" i="40"/>
  <c r="G88" i="40"/>
  <c r="F88" i="40"/>
  <c r="AX87" i="40"/>
  <c r="G87" i="40"/>
  <c r="F87" i="40"/>
  <c r="AX86" i="40"/>
  <c r="G86" i="40"/>
  <c r="F86" i="40"/>
  <c r="AX85" i="40"/>
  <c r="G85" i="40"/>
  <c r="F85" i="40"/>
  <c r="AX84" i="40"/>
  <c r="G84" i="40"/>
  <c r="F84" i="40"/>
  <c r="AX83" i="40"/>
  <c r="G83" i="40"/>
  <c r="F83" i="40"/>
  <c r="AX82" i="40"/>
  <c r="G82" i="40"/>
  <c r="F82" i="40"/>
  <c r="AX81" i="40"/>
  <c r="G81" i="40"/>
  <c r="F81" i="40"/>
  <c r="AX80" i="40"/>
  <c r="G80" i="40"/>
  <c r="F80" i="40"/>
  <c r="AX79" i="40"/>
  <c r="G79" i="40"/>
  <c r="F79" i="40"/>
  <c r="AX78" i="40"/>
  <c r="G78" i="40"/>
  <c r="F78" i="40"/>
  <c r="AX77" i="40"/>
  <c r="G77" i="40"/>
  <c r="F77" i="40"/>
  <c r="AX76" i="40"/>
  <c r="G76" i="40"/>
  <c r="F76" i="40"/>
  <c r="AX75" i="40"/>
  <c r="G75" i="40"/>
  <c r="F75" i="40"/>
  <c r="AX74" i="40"/>
  <c r="G74" i="40"/>
  <c r="F74" i="40"/>
  <c r="AX73" i="40"/>
  <c r="G73" i="40"/>
  <c r="F73" i="40"/>
  <c r="AX72" i="40"/>
  <c r="G72" i="40"/>
  <c r="F72" i="40"/>
  <c r="AX71" i="40"/>
  <c r="G71" i="40"/>
  <c r="F71" i="40"/>
  <c r="AX70" i="40"/>
  <c r="G70" i="40"/>
  <c r="F70" i="40"/>
  <c r="G69" i="40"/>
  <c r="F69" i="40"/>
  <c r="G68" i="40"/>
  <c r="F68" i="40"/>
  <c r="G67" i="40"/>
  <c r="F67" i="40"/>
  <c r="G66" i="40"/>
  <c r="F66" i="40"/>
  <c r="G65" i="40"/>
  <c r="F65" i="40"/>
  <c r="G64" i="40"/>
  <c r="F64" i="40"/>
  <c r="G63" i="40"/>
  <c r="F63" i="40"/>
  <c r="G62" i="40"/>
  <c r="F62" i="40"/>
  <c r="G61" i="40"/>
  <c r="F61" i="40"/>
  <c r="G60" i="40"/>
  <c r="F60" i="40"/>
  <c r="G59" i="40"/>
  <c r="F59" i="40"/>
  <c r="G58" i="40"/>
  <c r="F58" i="40"/>
  <c r="G57" i="40"/>
  <c r="F57" i="40"/>
  <c r="G56" i="40"/>
  <c r="F56" i="40"/>
  <c r="G55" i="40"/>
  <c r="F55" i="40"/>
  <c r="G54" i="40"/>
  <c r="F54" i="40"/>
  <c r="G53" i="40"/>
  <c r="F53" i="40"/>
  <c r="G52" i="40"/>
  <c r="F52" i="40"/>
  <c r="R51" i="40"/>
  <c r="G51" i="40"/>
  <c r="F51" i="40"/>
  <c r="G50" i="40"/>
  <c r="F50" i="40"/>
  <c r="G49" i="40"/>
  <c r="F49" i="40"/>
  <c r="R48" i="40"/>
  <c r="G48" i="40"/>
  <c r="F48" i="40"/>
  <c r="G47" i="40"/>
  <c r="F47" i="40"/>
  <c r="G46" i="40"/>
  <c r="F46" i="40"/>
  <c r="R45" i="40"/>
  <c r="G45" i="40"/>
  <c r="F45" i="40"/>
  <c r="G44" i="40"/>
  <c r="F44" i="40"/>
  <c r="G43" i="40"/>
  <c r="F43" i="40"/>
  <c r="R42" i="40"/>
  <c r="G42" i="40"/>
  <c r="F42" i="40"/>
  <c r="G41" i="40"/>
  <c r="F41" i="40"/>
  <c r="G40" i="40"/>
  <c r="F40" i="40"/>
  <c r="R39" i="40"/>
  <c r="G39" i="40"/>
  <c r="F39" i="40"/>
  <c r="G38" i="40"/>
  <c r="F38" i="40"/>
  <c r="G37" i="40"/>
  <c r="F37" i="40"/>
  <c r="R36" i="40"/>
  <c r="G36" i="40"/>
  <c r="F36" i="40"/>
  <c r="G35" i="40"/>
  <c r="F35" i="40"/>
  <c r="G34" i="40"/>
  <c r="F34" i="40"/>
  <c r="R33" i="40"/>
  <c r="G33" i="40"/>
  <c r="F33" i="40"/>
  <c r="G32" i="40"/>
  <c r="F32" i="40"/>
  <c r="G31" i="40"/>
  <c r="F31" i="40"/>
  <c r="R30" i="40"/>
  <c r="G30" i="40"/>
  <c r="F30" i="40"/>
  <c r="G29" i="40"/>
  <c r="F29" i="40"/>
  <c r="G28" i="40"/>
  <c r="F28" i="40"/>
  <c r="R27" i="40"/>
  <c r="G27" i="40"/>
  <c r="F27" i="40"/>
  <c r="G26" i="40"/>
  <c r="F26" i="40"/>
  <c r="G25" i="40"/>
  <c r="F25" i="40"/>
  <c r="R24" i="40"/>
  <c r="G24" i="40"/>
  <c r="F24" i="40"/>
  <c r="G23" i="40"/>
  <c r="F23" i="40"/>
  <c r="G22" i="40"/>
  <c r="F22" i="40"/>
  <c r="R21" i="40"/>
  <c r="G21" i="40"/>
  <c r="F21" i="40"/>
  <c r="G20" i="40"/>
  <c r="F20" i="40"/>
  <c r="G19" i="40"/>
  <c r="F19" i="40"/>
  <c r="R18" i="40"/>
  <c r="G18" i="40"/>
  <c r="F18" i="40"/>
  <c r="G17" i="40"/>
  <c r="F17" i="40"/>
  <c r="G16" i="40"/>
  <c r="F16" i="40"/>
  <c r="R15" i="40"/>
  <c r="G15" i="40"/>
  <c r="F15" i="40"/>
  <c r="G14" i="40"/>
  <c r="F14" i="40"/>
  <c r="G13" i="40"/>
  <c r="F13" i="40"/>
  <c r="R12" i="40"/>
  <c r="G12" i="40"/>
  <c r="F12" i="40"/>
  <c r="C12" i="40"/>
  <c r="R11" i="40"/>
  <c r="G11" i="40"/>
  <c r="F11" i="40"/>
  <c r="G10" i="40"/>
  <c r="F10" i="40"/>
  <c r="C10" i="40"/>
  <c r="V67" i="40" s="1"/>
  <c r="V9" i="40"/>
  <c r="G9" i="40"/>
  <c r="F9" i="40"/>
  <c r="G8" i="40"/>
  <c r="F8" i="40"/>
  <c r="G7" i="40"/>
  <c r="F7" i="40"/>
  <c r="R6" i="40"/>
  <c r="G6" i="40"/>
  <c r="F6" i="40"/>
  <c r="C6" i="40"/>
  <c r="R68" i="40" s="1"/>
  <c r="R5" i="40"/>
  <c r="G5" i="40"/>
  <c r="F5" i="40"/>
  <c r="C5" i="40"/>
  <c r="W4" i="40"/>
  <c r="M68" i="40"/>
  <c r="U68" i="40" s="1"/>
  <c r="M62" i="40"/>
  <c r="U62" i="40" s="1"/>
  <c r="M56" i="40"/>
  <c r="U56" i="40" s="1"/>
  <c r="M50" i="40"/>
  <c r="U50" i="40" s="1"/>
  <c r="M44" i="40"/>
  <c r="U44" i="40" s="1"/>
  <c r="M38" i="40"/>
  <c r="U38" i="40" s="1"/>
  <c r="M32" i="40"/>
  <c r="U32" i="40" s="1"/>
  <c r="M26" i="40"/>
  <c r="U26" i="40" s="1"/>
  <c r="M20" i="40"/>
  <c r="U20" i="40" s="1"/>
  <c r="M14" i="40"/>
  <c r="U14" i="40" s="1"/>
  <c r="M8" i="40"/>
  <c r="U8" i="40" s="1"/>
  <c r="M4" i="40" a="1"/>
  <c r="M64" i="40" s="1"/>
  <c r="U64" i="40" s="1"/>
  <c r="G4" i="40"/>
  <c r="F4" i="40"/>
  <c r="AT3" i="40"/>
  <c r="R3" i="40"/>
  <c r="O3" i="40"/>
  <c r="AE3" i="40" s="1"/>
  <c r="G98" i="39"/>
  <c r="F98" i="39"/>
  <c r="AX97" i="39"/>
  <c r="G97" i="39"/>
  <c r="F97" i="39"/>
  <c r="AX96" i="39"/>
  <c r="G96" i="39"/>
  <c r="F96" i="39"/>
  <c r="AX95" i="39"/>
  <c r="G95" i="39"/>
  <c r="F95" i="39"/>
  <c r="AX94" i="39"/>
  <c r="G94" i="39"/>
  <c r="F94" i="39"/>
  <c r="AX93" i="39"/>
  <c r="G93" i="39"/>
  <c r="F93" i="39"/>
  <c r="AX92" i="39"/>
  <c r="G92" i="39"/>
  <c r="F92" i="39"/>
  <c r="AX91" i="39"/>
  <c r="G91" i="39"/>
  <c r="F91" i="39"/>
  <c r="AX90" i="39"/>
  <c r="G90" i="39"/>
  <c r="F90" i="39"/>
  <c r="AX89" i="39"/>
  <c r="G89" i="39"/>
  <c r="F89" i="39"/>
  <c r="AX88" i="39"/>
  <c r="G88" i="39"/>
  <c r="F88" i="39"/>
  <c r="AX87" i="39"/>
  <c r="G87" i="39"/>
  <c r="F87" i="39"/>
  <c r="AX86" i="39"/>
  <c r="G86" i="39"/>
  <c r="F86" i="39"/>
  <c r="AX85" i="39"/>
  <c r="G85" i="39"/>
  <c r="F85" i="39"/>
  <c r="AX84" i="39"/>
  <c r="G84" i="39"/>
  <c r="F84" i="39"/>
  <c r="AX83" i="39"/>
  <c r="G83" i="39"/>
  <c r="F83" i="39"/>
  <c r="AX82" i="39"/>
  <c r="G82" i="39"/>
  <c r="F82" i="39"/>
  <c r="AX81" i="39"/>
  <c r="G81" i="39"/>
  <c r="F81" i="39"/>
  <c r="AX80" i="39"/>
  <c r="G80" i="39"/>
  <c r="F80" i="39"/>
  <c r="V79" i="39"/>
  <c r="G79" i="39"/>
  <c r="F79" i="39"/>
  <c r="V78" i="39"/>
  <c r="G78" i="39"/>
  <c r="F78" i="39"/>
  <c r="G77" i="39"/>
  <c r="F77" i="39"/>
  <c r="V76" i="39"/>
  <c r="G76" i="39"/>
  <c r="F76" i="39"/>
  <c r="V75" i="39"/>
  <c r="G75" i="39"/>
  <c r="F75" i="39"/>
  <c r="G74" i="39"/>
  <c r="F74" i="39"/>
  <c r="V73" i="39"/>
  <c r="G73" i="39"/>
  <c r="F73" i="39"/>
  <c r="V72" i="39"/>
  <c r="G72" i="39"/>
  <c r="F72" i="39"/>
  <c r="G71" i="39"/>
  <c r="F71" i="39"/>
  <c r="V70" i="39"/>
  <c r="G70" i="39"/>
  <c r="F70" i="39"/>
  <c r="V69" i="39"/>
  <c r="G69" i="39"/>
  <c r="F69" i="39"/>
  <c r="G68" i="39"/>
  <c r="F68" i="39"/>
  <c r="V67" i="39"/>
  <c r="G67" i="39"/>
  <c r="F67" i="39"/>
  <c r="V66" i="39"/>
  <c r="G66" i="39"/>
  <c r="F66" i="39"/>
  <c r="G65" i="39"/>
  <c r="F65" i="39"/>
  <c r="V64" i="39"/>
  <c r="G64" i="39"/>
  <c r="F64" i="39"/>
  <c r="V63" i="39"/>
  <c r="G63" i="39"/>
  <c r="F63" i="39"/>
  <c r="G62" i="39"/>
  <c r="F62" i="39"/>
  <c r="V61" i="39"/>
  <c r="G61" i="39"/>
  <c r="F61" i="39"/>
  <c r="V60" i="39"/>
  <c r="G60" i="39"/>
  <c r="F60" i="39"/>
  <c r="G59" i="39"/>
  <c r="F59" i="39"/>
  <c r="V58" i="39"/>
  <c r="G58" i="39"/>
  <c r="F58" i="39"/>
  <c r="V57" i="39"/>
  <c r="G57" i="39"/>
  <c r="F57" i="39"/>
  <c r="G56" i="39"/>
  <c r="F56" i="39"/>
  <c r="V55" i="39"/>
  <c r="G55" i="39"/>
  <c r="F55" i="39"/>
  <c r="V54" i="39"/>
  <c r="G54" i="39"/>
  <c r="F54" i="39"/>
  <c r="G53" i="39"/>
  <c r="F53" i="39"/>
  <c r="V52" i="39"/>
  <c r="G52" i="39"/>
  <c r="F52" i="39"/>
  <c r="V51" i="39"/>
  <c r="G51" i="39"/>
  <c r="F51" i="39"/>
  <c r="G50" i="39"/>
  <c r="F50" i="39"/>
  <c r="V49" i="39"/>
  <c r="G49" i="39"/>
  <c r="F49" i="39"/>
  <c r="V48" i="39"/>
  <c r="G48" i="39"/>
  <c r="F48" i="39"/>
  <c r="G47" i="39"/>
  <c r="F47" i="39"/>
  <c r="V46" i="39"/>
  <c r="G46" i="39"/>
  <c r="F46" i="39"/>
  <c r="V45" i="39"/>
  <c r="G45" i="39"/>
  <c r="F45" i="39"/>
  <c r="G44" i="39"/>
  <c r="F44" i="39"/>
  <c r="V43" i="39"/>
  <c r="G43" i="39"/>
  <c r="F43" i="39"/>
  <c r="V42" i="39"/>
  <c r="G42" i="39"/>
  <c r="F42" i="39"/>
  <c r="G41" i="39"/>
  <c r="F41" i="39"/>
  <c r="V40" i="39"/>
  <c r="G40" i="39"/>
  <c r="F40" i="39"/>
  <c r="V39" i="39"/>
  <c r="G39" i="39"/>
  <c r="F39" i="39"/>
  <c r="G38" i="39"/>
  <c r="F38" i="39"/>
  <c r="V37" i="39"/>
  <c r="G37" i="39"/>
  <c r="F37" i="39"/>
  <c r="V36" i="39"/>
  <c r="G36" i="39"/>
  <c r="F36" i="39"/>
  <c r="G35" i="39"/>
  <c r="F35" i="39"/>
  <c r="V34" i="39"/>
  <c r="G34" i="39"/>
  <c r="F34" i="39"/>
  <c r="V33" i="39"/>
  <c r="G33" i="39"/>
  <c r="F33" i="39"/>
  <c r="G32" i="39"/>
  <c r="F32" i="39"/>
  <c r="V31" i="39"/>
  <c r="G31" i="39"/>
  <c r="F31" i="39"/>
  <c r="V30" i="39"/>
  <c r="G30" i="39"/>
  <c r="F30" i="39"/>
  <c r="G29" i="39"/>
  <c r="F29" i="39"/>
  <c r="V28" i="39"/>
  <c r="G28" i="39"/>
  <c r="F28" i="39"/>
  <c r="V27" i="39"/>
  <c r="G27" i="39"/>
  <c r="F27" i="39"/>
  <c r="G26" i="39"/>
  <c r="F26" i="39"/>
  <c r="V25" i="39"/>
  <c r="G25" i="39"/>
  <c r="F25" i="39"/>
  <c r="V24" i="39"/>
  <c r="G24" i="39"/>
  <c r="F24" i="39"/>
  <c r="G23" i="39"/>
  <c r="F23" i="39"/>
  <c r="V22" i="39"/>
  <c r="G22" i="39"/>
  <c r="F22" i="39"/>
  <c r="V21" i="39"/>
  <c r="G21" i="39"/>
  <c r="F21" i="39"/>
  <c r="G20" i="39"/>
  <c r="F20" i="39"/>
  <c r="V19" i="39"/>
  <c r="G19" i="39"/>
  <c r="F19" i="39"/>
  <c r="V18" i="39"/>
  <c r="G18" i="39"/>
  <c r="F18" i="39"/>
  <c r="G17" i="39"/>
  <c r="F17" i="39"/>
  <c r="V16" i="39"/>
  <c r="G16" i="39"/>
  <c r="F16" i="39"/>
  <c r="V15" i="39"/>
  <c r="G15" i="39"/>
  <c r="F15" i="39"/>
  <c r="G14" i="39"/>
  <c r="F14" i="39"/>
  <c r="V13" i="39"/>
  <c r="G13" i="39"/>
  <c r="F13" i="39"/>
  <c r="V12" i="39"/>
  <c r="G12" i="39"/>
  <c r="F12" i="39"/>
  <c r="C12" i="39"/>
  <c r="V11" i="39"/>
  <c r="G11" i="39"/>
  <c r="F11" i="39"/>
  <c r="G10" i="39"/>
  <c r="F10" i="39"/>
  <c r="C10" i="39"/>
  <c r="V77" i="39" s="1"/>
  <c r="V9" i="39"/>
  <c r="G9" i="39"/>
  <c r="F9" i="39"/>
  <c r="V8" i="39"/>
  <c r="G8" i="39"/>
  <c r="F8" i="39"/>
  <c r="V7" i="39"/>
  <c r="G7" i="39"/>
  <c r="F7" i="39"/>
  <c r="V6" i="39"/>
  <c r="G6" i="39"/>
  <c r="F6" i="39"/>
  <c r="C6" i="39"/>
  <c r="R79" i="39" s="1"/>
  <c r="V5" i="39"/>
  <c r="G5" i="39"/>
  <c r="F5" i="39"/>
  <c r="C5" i="39"/>
  <c r="W4" i="39"/>
  <c r="M76" i="39"/>
  <c r="U76" i="39" s="1"/>
  <c r="M70" i="39"/>
  <c r="U70" i="39" s="1"/>
  <c r="M64" i="39"/>
  <c r="U64" i="39" s="1"/>
  <c r="M58" i="39"/>
  <c r="U58" i="39" s="1"/>
  <c r="M52" i="39"/>
  <c r="U52" i="39" s="1"/>
  <c r="M46" i="39"/>
  <c r="U46" i="39" s="1"/>
  <c r="M40" i="39"/>
  <c r="U40" i="39" s="1"/>
  <c r="M34" i="39"/>
  <c r="U34" i="39" s="1"/>
  <c r="M28" i="39"/>
  <c r="U28" i="39" s="1"/>
  <c r="M22" i="39"/>
  <c r="U22" i="39" s="1"/>
  <c r="M16" i="39"/>
  <c r="U16" i="39" s="1"/>
  <c r="M10" i="39"/>
  <c r="U10" i="39" s="1"/>
  <c r="M4" i="39"/>
  <c r="U4" i="39" s="1"/>
  <c r="X4" i="39" s="1"/>
  <c r="M4" i="39" a="1"/>
  <c r="M77" i="39" s="1"/>
  <c r="U77" i="39" s="1"/>
  <c r="G4" i="39"/>
  <c r="F4" i="39"/>
  <c r="AT3" i="39"/>
  <c r="O3" i="39"/>
  <c r="P3" i="39" s="1"/>
  <c r="AF3" i="39" s="1"/>
  <c r="AO3" i="39" s="1"/>
  <c r="G98" i="38"/>
  <c r="F98" i="38"/>
  <c r="AX97" i="38"/>
  <c r="G97" i="38"/>
  <c r="F97" i="38"/>
  <c r="AX96" i="38"/>
  <c r="G96" i="38"/>
  <c r="F96" i="38"/>
  <c r="AX95" i="38"/>
  <c r="G95" i="38"/>
  <c r="F95" i="38"/>
  <c r="AX94" i="38"/>
  <c r="G94" i="38"/>
  <c r="F94" i="38"/>
  <c r="AX93" i="38"/>
  <c r="G93" i="38"/>
  <c r="F93" i="38"/>
  <c r="AX92" i="38"/>
  <c r="G92" i="38"/>
  <c r="F92" i="38"/>
  <c r="AX91" i="38"/>
  <c r="G91" i="38"/>
  <c r="F91" i="38"/>
  <c r="AX90" i="38"/>
  <c r="G90" i="38"/>
  <c r="F90" i="38"/>
  <c r="R89" i="38"/>
  <c r="G89" i="38"/>
  <c r="F89" i="38"/>
  <c r="G88" i="38"/>
  <c r="F88" i="38"/>
  <c r="R87" i="38"/>
  <c r="G87" i="38"/>
  <c r="F87" i="38"/>
  <c r="R86" i="38"/>
  <c r="G86" i="38"/>
  <c r="F86" i="38"/>
  <c r="G85" i="38"/>
  <c r="F85" i="38"/>
  <c r="R84" i="38"/>
  <c r="G84" i="38"/>
  <c r="F84" i="38"/>
  <c r="R83" i="38"/>
  <c r="G83" i="38"/>
  <c r="F83" i="38"/>
  <c r="G82" i="38"/>
  <c r="F82" i="38"/>
  <c r="R81" i="38"/>
  <c r="G81" i="38"/>
  <c r="F81" i="38"/>
  <c r="R80" i="38"/>
  <c r="G80" i="38"/>
  <c r="F80" i="38"/>
  <c r="G79" i="38"/>
  <c r="F79" i="38"/>
  <c r="R78" i="38"/>
  <c r="G78" i="38"/>
  <c r="F78" i="38"/>
  <c r="R77" i="38"/>
  <c r="G77" i="38"/>
  <c r="F77" i="38"/>
  <c r="G76" i="38"/>
  <c r="F76" i="38"/>
  <c r="R75" i="38"/>
  <c r="G75" i="38"/>
  <c r="F75" i="38"/>
  <c r="R74" i="38"/>
  <c r="G74" i="38"/>
  <c r="F74" i="38"/>
  <c r="G73" i="38"/>
  <c r="F73" i="38"/>
  <c r="V72" i="38"/>
  <c r="R72" i="38"/>
  <c r="G72" i="38"/>
  <c r="F72" i="38"/>
  <c r="R71" i="38"/>
  <c r="G71" i="38"/>
  <c r="F71" i="38"/>
  <c r="G70" i="38"/>
  <c r="F70" i="38"/>
  <c r="V69" i="38"/>
  <c r="R69" i="38"/>
  <c r="G69" i="38"/>
  <c r="F69" i="38"/>
  <c r="R68" i="38"/>
  <c r="G68" i="38"/>
  <c r="F68" i="38"/>
  <c r="G67" i="38"/>
  <c r="F67" i="38"/>
  <c r="V66" i="38"/>
  <c r="R66" i="38"/>
  <c r="G66" i="38"/>
  <c r="F66" i="38"/>
  <c r="R65" i="38"/>
  <c r="G65" i="38"/>
  <c r="F65" i="38"/>
  <c r="G64" i="38"/>
  <c r="F64" i="38"/>
  <c r="V63" i="38"/>
  <c r="R63" i="38"/>
  <c r="G63" i="38"/>
  <c r="F63" i="38"/>
  <c r="R62" i="38"/>
  <c r="G62" i="38"/>
  <c r="F62" i="38"/>
  <c r="G61" i="38"/>
  <c r="F61" i="38"/>
  <c r="V60" i="38"/>
  <c r="R60" i="38"/>
  <c r="G60" i="38"/>
  <c r="F60" i="38"/>
  <c r="R59" i="38"/>
  <c r="G59" i="38"/>
  <c r="F59" i="38"/>
  <c r="G58" i="38"/>
  <c r="F58" i="38"/>
  <c r="V57" i="38"/>
  <c r="R57" i="38"/>
  <c r="G57" i="38"/>
  <c r="F57" i="38"/>
  <c r="R56" i="38"/>
  <c r="G56" i="38"/>
  <c r="F56" i="38"/>
  <c r="G55" i="38"/>
  <c r="F55" i="38"/>
  <c r="V54" i="38"/>
  <c r="R54" i="38"/>
  <c r="G54" i="38"/>
  <c r="F54" i="38"/>
  <c r="R53" i="38"/>
  <c r="G53" i="38"/>
  <c r="F53" i="38"/>
  <c r="G52" i="38"/>
  <c r="F52" i="38"/>
  <c r="V51" i="38"/>
  <c r="R51" i="38"/>
  <c r="G51" i="38"/>
  <c r="F51" i="38"/>
  <c r="R50" i="38"/>
  <c r="G50" i="38"/>
  <c r="F50" i="38"/>
  <c r="G49" i="38"/>
  <c r="F49" i="38"/>
  <c r="V48" i="38"/>
  <c r="R48" i="38"/>
  <c r="G48" i="38"/>
  <c r="F48" i="38"/>
  <c r="R47" i="38"/>
  <c r="G47" i="38"/>
  <c r="F47" i="38"/>
  <c r="G46" i="38"/>
  <c r="F46" i="38"/>
  <c r="V45" i="38"/>
  <c r="R45" i="38"/>
  <c r="G45" i="38"/>
  <c r="F45" i="38"/>
  <c r="R44" i="38"/>
  <c r="G44" i="38"/>
  <c r="F44" i="38"/>
  <c r="G43" i="38"/>
  <c r="F43" i="38"/>
  <c r="V42" i="38"/>
  <c r="R42" i="38"/>
  <c r="G42" i="38"/>
  <c r="F42" i="38"/>
  <c r="R41" i="38"/>
  <c r="G41" i="38"/>
  <c r="F41" i="38"/>
  <c r="G40" i="38"/>
  <c r="F40" i="38"/>
  <c r="V39" i="38"/>
  <c r="R39" i="38"/>
  <c r="G39" i="38"/>
  <c r="F39" i="38"/>
  <c r="R38" i="38"/>
  <c r="G38" i="38"/>
  <c r="F38" i="38"/>
  <c r="G37" i="38"/>
  <c r="F37" i="38"/>
  <c r="V36" i="38"/>
  <c r="R36" i="38"/>
  <c r="G36" i="38"/>
  <c r="F36" i="38"/>
  <c r="R35" i="38"/>
  <c r="G35" i="38"/>
  <c r="F35" i="38"/>
  <c r="G34" i="38"/>
  <c r="F34" i="38"/>
  <c r="V33" i="38"/>
  <c r="R33" i="38"/>
  <c r="G33" i="38"/>
  <c r="F33" i="38"/>
  <c r="R32" i="38"/>
  <c r="G32" i="38"/>
  <c r="F32" i="38"/>
  <c r="G31" i="38"/>
  <c r="F31" i="38"/>
  <c r="V30" i="38"/>
  <c r="R30" i="38"/>
  <c r="G30" i="38"/>
  <c r="F30" i="38"/>
  <c r="R29" i="38"/>
  <c r="G29" i="38"/>
  <c r="F29" i="38"/>
  <c r="G28" i="38"/>
  <c r="F28" i="38"/>
  <c r="V27" i="38"/>
  <c r="R27" i="38"/>
  <c r="G27" i="38"/>
  <c r="F27" i="38"/>
  <c r="R26" i="38"/>
  <c r="G26" i="38"/>
  <c r="F26" i="38"/>
  <c r="G25" i="38"/>
  <c r="F25" i="38"/>
  <c r="V24" i="38"/>
  <c r="R24" i="38"/>
  <c r="G24" i="38"/>
  <c r="F24" i="38"/>
  <c r="R23" i="38"/>
  <c r="G23" i="38"/>
  <c r="F23" i="38"/>
  <c r="G22" i="38"/>
  <c r="F22" i="38"/>
  <c r="V21" i="38"/>
  <c r="R21" i="38"/>
  <c r="G21" i="38"/>
  <c r="F21" i="38"/>
  <c r="R20" i="38"/>
  <c r="G20" i="38"/>
  <c r="F20" i="38"/>
  <c r="G19" i="38"/>
  <c r="F19" i="38"/>
  <c r="V18" i="38"/>
  <c r="R18" i="38"/>
  <c r="G18" i="38"/>
  <c r="F18" i="38"/>
  <c r="R17" i="38"/>
  <c r="G17" i="38"/>
  <c r="F17" i="38"/>
  <c r="G16" i="38"/>
  <c r="F16" i="38"/>
  <c r="V15" i="38"/>
  <c r="R15" i="38"/>
  <c r="G15" i="38"/>
  <c r="F15" i="38"/>
  <c r="R14" i="38"/>
  <c r="G14" i="38"/>
  <c r="F14" i="38"/>
  <c r="G13" i="38"/>
  <c r="F13" i="38"/>
  <c r="V12" i="38"/>
  <c r="R12" i="38"/>
  <c r="G12" i="38"/>
  <c r="F12" i="38"/>
  <c r="C12" i="38"/>
  <c r="U11" i="38"/>
  <c r="R11" i="38"/>
  <c r="G11" i="38"/>
  <c r="F11" i="38"/>
  <c r="R10" i="38"/>
  <c r="G10" i="38"/>
  <c r="F10" i="38"/>
  <c r="C10" i="38"/>
  <c r="V11" i="38" s="1"/>
  <c r="V9" i="38"/>
  <c r="R9" i="38"/>
  <c r="G9" i="38"/>
  <c r="F9" i="38"/>
  <c r="V8" i="38"/>
  <c r="G8" i="38"/>
  <c r="F8" i="38"/>
  <c r="V7" i="38"/>
  <c r="G7" i="38"/>
  <c r="F7" i="38"/>
  <c r="V6" i="38"/>
  <c r="R6" i="38"/>
  <c r="G6" i="38"/>
  <c r="F6" i="38"/>
  <c r="C6" i="38"/>
  <c r="R88" i="38" s="1"/>
  <c r="U5" i="38"/>
  <c r="R5" i="38"/>
  <c r="G5" i="38"/>
  <c r="F5" i="38"/>
  <c r="C5" i="38"/>
  <c r="W4" i="38"/>
  <c r="R4" i="38"/>
  <c r="M89" i="38"/>
  <c r="U89" i="38" s="1"/>
  <c r="M88" i="38"/>
  <c r="U88" i="38" s="1"/>
  <c r="M85" i="38"/>
  <c r="U85" i="38" s="1"/>
  <c r="M84" i="38"/>
  <c r="U84" i="38" s="1"/>
  <c r="M83" i="38"/>
  <c r="U83" i="38" s="1"/>
  <c r="M82" i="38"/>
  <c r="U82" i="38" s="1"/>
  <c r="M79" i="38"/>
  <c r="U79" i="38" s="1"/>
  <c r="M78" i="38"/>
  <c r="U78" i="38" s="1"/>
  <c r="M77" i="38"/>
  <c r="U77" i="38" s="1"/>
  <c r="M76" i="38"/>
  <c r="U76" i="38" s="1"/>
  <c r="M73" i="38"/>
  <c r="U73" i="38" s="1"/>
  <c r="M72" i="38"/>
  <c r="U72" i="38" s="1"/>
  <c r="M71" i="38"/>
  <c r="U71" i="38" s="1"/>
  <c r="M70" i="38"/>
  <c r="U70" i="38" s="1"/>
  <c r="M67" i="38"/>
  <c r="U67" i="38" s="1"/>
  <c r="M66" i="38"/>
  <c r="U66" i="38" s="1"/>
  <c r="M65" i="38"/>
  <c r="U65" i="38" s="1"/>
  <c r="M64" i="38"/>
  <c r="U64" i="38" s="1"/>
  <c r="M61" i="38"/>
  <c r="U61" i="38" s="1"/>
  <c r="M60" i="38"/>
  <c r="U60" i="38" s="1"/>
  <c r="M59" i="38"/>
  <c r="U59" i="38" s="1"/>
  <c r="M58" i="38"/>
  <c r="U58" i="38" s="1"/>
  <c r="M55" i="38"/>
  <c r="U55" i="38" s="1"/>
  <c r="M54" i="38"/>
  <c r="U54" i="38" s="1"/>
  <c r="M53" i="38"/>
  <c r="U53" i="38" s="1"/>
  <c r="M52" i="38"/>
  <c r="U52" i="38" s="1"/>
  <c r="M49" i="38"/>
  <c r="U49" i="38" s="1"/>
  <c r="M48" i="38"/>
  <c r="U48" i="38" s="1"/>
  <c r="M47" i="38"/>
  <c r="U47" i="38" s="1"/>
  <c r="M46" i="38"/>
  <c r="U46" i="38" s="1"/>
  <c r="M43" i="38"/>
  <c r="U43" i="38" s="1"/>
  <c r="M42" i="38"/>
  <c r="U42" i="38" s="1"/>
  <c r="M41" i="38"/>
  <c r="U41" i="38" s="1"/>
  <c r="M40" i="38"/>
  <c r="U40" i="38" s="1"/>
  <c r="M37" i="38"/>
  <c r="U37" i="38" s="1"/>
  <c r="M36" i="38"/>
  <c r="U36" i="38" s="1"/>
  <c r="M35" i="38"/>
  <c r="U35" i="38" s="1"/>
  <c r="M34" i="38"/>
  <c r="U34" i="38" s="1"/>
  <c r="M31" i="38"/>
  <c r="U31" i="38" s="1"/>
  <c r="M30" i="38"/>
  <c r="U30" i="38" s="1"/>
  <c r="M29" i="38"/>
  <c r="U29" i="38" s="1"/>
  <c r="M28" i="38"/>
  <c r="U28" i="38" s="1"/>
  <c r="M25" i="38"/>
  <c r="U25" i="38" s="1"/>
  <c r="M24" i="38"/>
  <c r="U24" i="38" s="1"/>
  <c r="M23" i="38"/>
  <c r="U23" i="38" s="1"/>
  <c r="M22" i="38"/>
  <c r="U22" i="38" s="1"/>
  <c r="M19" i="38"/>
  <c r="U19" i="38" s="1"/>
  <c r="M18" i="38"/>
  <c r="U18" i="38" s="1"/>
  <c r="M17" i="38"/>
  <c r="U17" i="38" s="1"/>
  <c r="M16" i="38"/>
  <c r="U16" i="38" s="1"/>
  <c r="M13" i="38"/>
  <c r="U13" i="38" s="1"/>
  <c r="M12" i="38"/>
  <c r="U12" i="38" s="1"/>
  <c r="M11" i="38"/>
  <c r="M10" i="38"/>
  <c r="U10" i="38" s="1"/>
  <c r="M7" i="38"/>
  <c r="U7" i="38" s="1"/>
  <c r="M6" i="38"/>
  <c r="U6" i="38" s="1"/>
  <c r="M5" i="38"/>
  <c r="M4" i="38"/>
  <c r="U4" i="38" s="1"/>
  <c r="X4" i="38" s="1"/>
  <c r="M4" i="38" a="1"/>
  <c r="M86" i="38" s="1"/>
  <c r="U86" i="38" s="1"/>
  <c r="G4" i="38"/>
  <c r="F4" i="38"/>
  <c r="AT3" i="38"/>
  <c r="R3" i="38"/>
  <c r="O3" i="38"/>
  <c r="P3" i="38" s="1"/>
  <c r="AF3" i="38" s="1"/>
  <c r="AO3" i="38" s="1"/>
  <c r="S98" i="37"/>
  <c r="R98" i="37"/>
  <c r="G98" i="37"/>
  <c r="F98" i="37"/>
  <c r="R97" i="37"/>
  <c r="G97" i="37"/>
  <c r="F97" i="37"/>
  <c r="V96" i="37"/>
  <c r="R96" i="37"/>
  <c r="G96" i="37"/>
  <c r="F96" i="37"/>
  <c r="R95" i="37"/>
  <c r="G95" i="37"/>
  <c r="F95" i="37"/>
  <c r="R94" i="37"/>
  <c r="G94" i="37"/>
  <c r="F94" i="37"/>
  <c r="V93" i="37"/>
  <c r="R93" i="37"/>
  <c r="G93" i="37"/>
  <c r="F93" i="37"/>
  <c r="R92" i="37"/>
  <c r="G92" i="37"/>
  <c r="F92" i="37"/>
  <c r="R91" i="37"/>
  <c r="G91" i="37"/>
  <c r="F91" i="37"/>
  <c r="V90" i="37"/>
  <c r="R90" i="37"/>
  <c r="G90" i="37"/>
  <c r="F90" i="37"/>
  <c r="R89" i="37"/>
  <c r="G89" i="37"/>
  <c r="F89" i="37"/>
  <c r="R88" i="37"/>
  <c r="G88" i="37"/>
  <c r="F88" i="37"/>
  <c r="R87" i="37"/>
  <c r="G87" i="37"/>
  <c r="F87" i="37"/>
  <c r="R86" i="37"/>
  <c r="G86" i="37"/>
  <c r="F86" i="37"/>
  <c r="R85" i="37"/>
  <c r="G85" i="37"/>
  <c r="F85" i="37"/>
  <c r="R84" i="37"/>
  <c r="G84" i="37"/>
  <c r="F84" i="37"/>
  <c r="R83" i="37"/>
  <c r="G83" i="37"/>
  <c r="F83" i="37"/>
  <c r="R82" i="37"/>
  <c r="G82" i="37"/>
  <c r="F82" i="37"/>
  <c r="V81" i="37"/>
  <c r="R81" i="37"/>
  <c r="G81" i="37"/>
  <c r="F81" i="37"/>
  <c r="R80" i="37"/>
  <c r="G80" i="37"/>
  <c r="F80" i="37"/>
  <c r="R79" i="37"/>
  <c r="G79" i="37"/>
  <c r="F79" i="37"/>
  <c r="V78" i="37"/>
  <c r="R78" i="37"/>
  <c r="G78" i="37"/>
  <c r="F78" i="37"/>
  <c r="R77" i="37"/>
  <c r="G77" i="37"/>
  <c r="F77" i="37"/>
  <c r="R76" i="37"/>
  <c r="G76" i="37"/>
  <c r="F76" i="37"/>
  <c r="V75" i="37"/>
  <c r="R75" i="37"/>
  <c r="G75" i="37"/>
  <c r="F75" i="37"/>
  <c r="R74" i="37"/>
  <c r="G74" i="37"/>
  <c r="F74" i="37"/>
  <c r="R73" i="37"/>
  <c r="G73" i="37"/>
  <c r="F73" i="37"/>
  <c r="V72" i="37"/>
  <c r="R72" i="37"/>
  <c r="G72" i="37"/>
  <c r="F72" i="37"/>
  <c r="R71" i="37"/>
  <c r="G71" i="37"/>
  <c r="F71" i="37"/>
  <c r="R70" i="37"/>
  <c r="G70" i="37"/>
  <c r="F70" i="37"/>
  <c r="R69" i="37"/>
  <c r="G69" i="37"/>
  <c r="F69" i="37"/>
  <c r="R68" i="37"/>
  <c r="G68" i="37"/>
  <c r="F68" i="37"/>
  <c r="R67" i="37"/>
  <c r="G67" i="37"/>
  <c r="F67" i="37"/>
  <c r="R66" i="37"/>
  <c r="G66" i="37"/>
  <c r="F66" i="37"/>
  <c r="R65" i="37"/>
  <c r="G65" i="37"/>
  <c r="F65" i="37"/>
  <c r="R64" i="37"/>
  <c r="G64" i="37"/>
  <c r="F64" i="37"/>
  <c r="V63" i="37"/>
  <c r="R63" i="37"/>
  <c r="G63" i="37"/>
  <c r="F63" i="37"/>
  <c r="R62" i="37"/>
  <c r="G62" i="37"/>
  <c r="F62" i="37"/>
  <c r="R61" i="37"/>
  <c r="G61" i="37"/>
  <c r="F61" i="37"/>
  <c r="V60" i="37"/>
  <c r="R60" i="37"/>
  <c r="G60" i="37"/>
  <c r="F60" i="37"/>
  <c r="R59" i="37"/>
  <c r="G59" i="37"/>
  <c r="F59" i="37"/>
  <c r="R58" i="37"/>
  <c r="G58" i="37"/>
  <c r="F58" i="37"/>
  <c r="R57" i="37"/>
  <c r="G57" i="37"/>
  <c r="F57" i="37"/>
  <c r="R56" i="37"/>
  <c r="G56" i="37"/>
  <c r="F56" i="37"/>
  <c r="R55" i="37"/>
  <c r="G55" i="37"/>
  <c r="F55" i="37"/>
  <c r="V54" i="37"/>
  <c r="R54" i="37"/>
  <c r="G54" i="37"/>
  <c r="F54" i="37"/>
  <c r="R53" i="37"/>
  <c r="G53" i="37"/>
  <c r="F53" i="37"/>
  <c r="R52" i="37"/>
  <c r="G52" i="37"/>
  <c r="F52" i="37"/>
  <c r="V51" i="37"/>
  <c r="R51" i="37"/>
  <c r="G51" i="37"/>
  <c r="F51" i="37"/>
  <c r="R50" i="37"/>
  <c r="G50" i="37"/>
  <c r="F50" i="37"/>
  <c r="R49" i="37"/>
  <c r="G49" i="37"/>
  <c r="F49" i="37"/>
  <c r="R48" i="37"/>
  <c r="G48" i="37"/>
  <c r="F48" i="37"/>
  <c r="R47" i="37"/>
  <c r="G47" i="37"/>
  <c r="F47" i="37"/>
  <c r="R46" i="37"/>
  <c r="G46" i="37"/>
  <c r="F46" i="37"/>
  <c r="V45" i="37"/>
  <c r="R45" i="37"/>
  <c r="G45" i="37"/>
  <c r="F45" i="37"/>
  <c r="R44" i="37"/>
  <c r="G44" i="37"/>
  <c r="F44" i="37"/>
  <c r="R43" i="37"/>
  <c r="G43" i="37"/>
  <c r="F43" i="37"/>
  <c r="V42" i="37"/>
  <c r="R42" i="37"/>
  <c r="G42" i="37"/>
  <c r="F42" i="37"/>
  <c r="R41" i="37"/>
  <c r="G41" i="37"/>
  <c r="F41" i="37"/>
  <c r="R40" i="37"/>
  <c r="G40" i="37"/>
  <c r="F40" i="37"/>
  <c r="R39" i="37"/>
  <c r="G39" i="37"/>
  <c r="F39" i="37"/>
  <c r="R38" i="37"/>
  <c r="G38" i="37"/>
  <c r="F38" i="37"/>
  <c r="R37" i="37"/>
  <c r="G37" i="37"/>
  <c r="F37" i="37"/>
  <c r="V36" i="37"/>
  <c r="R36" i="37"/>
  <c r="G36" i="37"/>
  <c r="F36" i="37"/>
  <c r="R35" i="37"/>
  <c r="G35" i="37"/>
  <c r="F35" i="37"/>
  <c r="R34" i="37"/>
  <c r="G34" i="37"/>
  <c r="F34" i="37"/>
  <c r="V33" i="37"/>
  <c r="R33" i="37"/>
  <c r="G33" i="37"/>
  <c r="F33" i="37"/>
  <c r="R32" i="37"/>
  <c r="G32" i="37"/>
  <c r="F32" i="37"/>
  <c r="R31" i="37"/>
  <c r="G31" i="37"/>
  <c r="F31" i="37"/>
  <c r="V30" i="37"/>
  <c r="R30" i="37"/>
  <c r="G30" i="37"/>
  <c r="F30" i="37"/>
  <c r="R29" i="37"/>
  <c r="G29" i="37"/>
  <c r="F29" i="37"/>
  <c r="V28" i="37"/>
  <c r="R28" i="37"/>
  <c r="G28" i="37"/>
  <c r="F28" i="37"/>
  <c r="V27" i="37"/>
  <c r="R27" i="37"/>
  <c r="G27" i="37"/>
  <c r="F27" i="37"/>
  <c r="R26" i="37"/>
  <c r="G26" i="37"/>
  <c r="F26" i="37"/>
  <c r="V25" i="37"/>
  <c r="R25" i="37"/>
  <c r="G25" i="37"/>
  <c r="F25" i="37"/>
  <c r="V24" i="37"/>
  <c r="R24" i="37"/>
  <c r="G24" i="37"/>
  <c r="F24" i="37"/>
  <c r="R23" i="37"/>
  <c r="G23" i="37"/>
  <c r="F23" i="37"/>
  <c r="R22" i="37"/>
  <c r="G22" i="37"/>
  <c r="F22" i="37"/>
  <c r="R21" i="37"/>
  <c r="G21" i="37"/>
  <c r="F21" i="37"/>
  <c r="R20" i="37"/>
  <c r="G20" i="37"/>
  <c r="F20" i="37"/>
  <c r="V19" i="37"/>
  <c r="R19" i="37"/>
  <c r="G19" i="37"/>
  <c r="F19" i="37"/>
  <c r="V18" i="37"/>
  <c r="R18" i="37"/>
  <c r="G18" i="37"/>
  <c r="F18" i="37"/>
  <c r="R17" i="37"/>
  <c r="G17" i="37"/>
  <c r="F17" i="37"/>
  <c r="V16" i="37"/>
  <c r="R16" i="37"/>
  <c r="G16" i="37"/>
  <c r="F16" i="37"/>
  <c r="V15" i="37"/>
  <c r="R15" i="37"/>
  <c r="G15" i="37"/>
  <c r="F15" i="37"/>
  <c r="R14" i="37"/>
  <c r="G14" i="37"/>
  <c r="F14" i="37"/>
  <c r="V13" i="37"/>
  <c r="R13" i="37"/>
  <c r="G13" i="37"/>
  <c r="F13" i="37"/>
  <c r="V12" i="37"/>
  <c r="R12" i="37"/>
  <c r="G12" i="37"/>
  <c r="F12" i="37"/>
  <c r="C12" i="37"/>
  <c r="R11" i="37"/>
  <c r="G11" i="37"/>
  <c r="F11" i="37"/>
  <c r="R10" i="37"/>
  <c r="G10" i="37"/>
  <c r="F10" i="37"/>
  <c r="C10" i="37"/>
  <c r="V87" i="37" s="1"/>
  <c r="V9" i="37"/>
  <c r="R9" i="37"/>
  <c r="G9" i="37"/>
  <c r="F9" i="37"/>
  <c r="V8" i="37"/>
  <c r="R8" i="37"/>
  <c r="G8" i="37"/>
  <c r="F8" i="37"/>
  <c r="V7" i="37"/>
  <c r="R7" i="37"/>
  <c r="G7" i="37"/>
  <c r="F7" i="37"/>
  <c r="V6" i="37"/>
  <c r="R6" i="37"/>
  <c r="G6" i="37"/>
  <c r="F6" i="37"/>
  <c r="R5" i="37"/>
  <c r="G5" i="37"/>
  <c r="F5" i="37"/>
  <c r="C5" i="37"/>
  <c r="W4" i="37"/>
  <c r="V4" i="37"/>
  <c r="R4" i="37"/>
  <c r="M4" i="37" a="1"/>
  <c r="M92" i="37" s="1"/>
  <c r="U92" i="37" s="1"/>
  <c r="G4" i="37"/>
  <c r="F4" i="37"/>
  <c r="AT3" i="37"/>
  <c r="AH3" i="37"/>
  <c r="AQ3" i="37" s="1"/>
  <c r="R3" i="37"/>
  <c r="O3" i="37"/>
  <c r="AE3" i="37" s="1"/>
  <c r="AN3" i="37" s="1"/>
  <c r="G98" i="36"/>
  <c r="F98" i="36"/>
  <c r="AX97" i="36"/>
  <c r="G97" i="36"/>
  <c r="F97" i="36"/>
  <c r="AX96" i="36"/>
  <c r="G96" i="36"/>
  <c r="F96" i="36"/>
  <c r="AX95" i="36"/>
  <c r="G95" i="36"/>
  <c r="F95" i="36"/>
  <c r="AX94" i="36"/>
  <c r="G94" i="36"/>
  <c r="F94" i="36"/>
  <c r="AX93" i="36"/>
  <c r="G93" i="36"/>
  <c r="F93" i="36"/>
  <c r="AX92" i="36"/>
  <c r="G92" i="36"/>
  <c r="F92" i="36"/>
  <c r="AX91" i="36"/>
  <c r="G91" i="36"/>
  <c r="F91" i="36"/>
  <c r="AX90" i="36"/>
  <c r="G90" i="36"/>
  <c r="F90" i="36"/>
  <c r="AX89" i="36"/>
  <c r="G89" i="36"/>
  <c r="F89" i="36"/>
  <c r="AX88" i="36"/>
  <c r="G88" i="36"/>
  <c r="F88" i="36"/>
  <c r="AX87" i="36"/>
  <c r="G87" i="36"/>
  <c r="F87" i="36"/>
  <c r="AX86" i="36"/>
  <c r="G86" i="36"/>
  <c r="F86" i="36"/>
  <c r="AX85" i="36"/>
  <c r="G85" i="36"/>
  <c r="F85" i="36"/>
  <c r="AX84" i="36"/>
  <c r="G84" i="36"/>
  <c r="F84" i="36"/>
  <c r="AX83" i="36"/>
  <c r="G83" i="36"/>
  <c r="F83" i="36"/>
  <c r="AX82" i="36"/>
  <c r="G82" i="36"/>
  <c r="F82" i="36"/>
  <c r="AX81" i="36"/>
  <c r="G81" i="36"/>
  <c r="F81" i="36"/>
  <c r="AX80" i="36"/>
  <c r="G80" i="36"/>
  <c r="F80" i="36"/>
  <c r="AX79" i="36"/>
  <c r="G79" i="36"/>
  <c r="F79" i="36"/>
  <c r="AX78" i="36"/>
  <c r="G78" i="36"/>
  <c r="F78" i="36"/>
  <c r="AX77" i="36"/>
  <c r="G77" i="36"/>
  <c r="F77" i="36"/>
  <c r="AX76" i="36"/>
  <c r="G76" i="36"/>
  <c r="F76" i="36"/>
  <c r="AX75" i="36"/>
  <c r="G75" i="36"/>
  <c r="F75" i="36"/>
  <c r="AX74" i="36"/>
  <c r="G74" i="36"/>
  <c r="F74" i="36"/>
  <c r="AX73" i="36"/>
  <c r="G73" i="36"/>
  <c r="F73" i="36"/>
  <c r="AX72" i="36"/>
  <c r="G72" i="36"/>
  <c r="F72" i="36"/>
  <c r="AX71" i="36"/>
  <c r="G71" i="36"/>
  <c r="F71" i="36"/>
  <c r="AX70" i="36"/>
  <c r="G70" i="36"/>
  <c r="F70" i="36"/>
  <c r="R69" i="36"/>
  <c r="G69" i="36"/>
  <c r="F69" i="36"/>
  <c r="G68" i="36"/>
  <c r="F68" i="36"/>
  <c r="R67" i="36"/>
  <c r="G67" i="36"/>
  <c r="F67" i="36"/>
  <c r="G66" i="36"/>
  <c r="F66" i="36"/>
  <c r="G65" i="36"/>
  <c r="F65" i="36"/>
  <c r="G64" i="36"/>
  <c r="F64" i="36"/>
  <c r="R63" i="36"/>
  <c r="G63" i="36"/>
  <c r="F63" i="36"/>
  <c r="U62" i="36"/>
  <c r="G62" i="36"/>
  <c r="F62" i="36"/>
  <c r="U61" i="36"/>
  <c r="R61" i="36"/>
  <c r="G61" i="36"/>
  <c r="F61" i="36"/>
  <c r="R60" i="36"/>
  <c r="G60" i="36"/>
  <c r="F60" i="36"/>
  <c r="G59" i="36"/>
  <c r="F59" i="36"/>
  <c r="R58" i="36"/>
  <c r="G58" i="36"/>
  <c r="F58" i="36"/>
  <c r="G57" i="36"/>
  <c r="F57" i="36"/>
  <c r="U56" i="36"/>
  <c r="G56" i="36"/>
  <c r="F56" i="36"/>
  <c r="G55" i="36"/>
  <c r="F55" i="36"/>
  <c r="R54" i="36"/>
  <c r="G54" i="36"/>
  <c r="F54" i="36"/>
  <c r="U53" i="36"/>
  <c r="G53" i="36"/>
  <c r="F53" i="36"/>
  <c r="R52" i="36"/>
  <c r="G52" i="36"/>
  <c r="F52" i="36"/>
  <c r="R51" i="36"/>
  <c r="G51" i="36"/>
  <c r="F51" i="36"/>
  <c r="G50" i="36"/>
  <c r="F50" i="36"/>
  <c r="R49" i="36"/>
  <c r="G49" i="36"/>
  <c r="F49" i="36"/>
  <c r="G48" i="36"/>
  <c r="F48" i="36"/>
  <c r="G47" i="36"/>
  <c r="F47" i="36"/>
  <c r="G46" i="36"/>
  <c r="F46" i="36"/>
  <c r="R45" i="36"/>
  <c r="G45" i="36"/>
  <c r="F45" i="36"/>
  <c r="U44" i="36"/>
  <c r="G44" i="36"/>
  <c r="F44" i="36"/>
  <c r="U43" i="36"/>
  <c r="R43" i="36"/>
  <c r="G43" i="36"/>
  <c r="F43" i="36"/>
  <c r="R42" i="36"/>
  <c r="G42" i="36"/>
  <c r="F42" i="36"/>
  <c r="G41" i="36"/>
  <c r="F41" i="36"/>
  <c r="R40" i="36"/>
  <c r="G40" i="36"/>
  <c r="F40" i="36"/>
  <c r="G39" i="36"/>
  <c r="F39" i="36"/>
  <c r="U38" i="36"/>
  <c r="G38" i="36"/>
  <c r="F38" i="36"/>
  <c r="G37" i="36"/>
  <c r="F37" i="36"/>
  <c r="R36" i="36"/>
  <c r="G36" i="36"/>
  <c r="F36" i="36"/>
  <c r="U35" i="36"/>
  <c r="G35" i="36"/>
  <c r="F35" i="36"/>
  <c r="R34" i="36"/>
  <c r="G34" i="36"/>
  <c r="F34" i="36"/>
  <c r="R33" i="36"/>
  <c r="G33" i="36"/>
  <c r="F33" i="36"/>
  <c r="G32" i="36"/>
  <c r="F32" i="36"/>
  <c r="R31" i="36"/>
  <c r="G31" i="36"/>
  <c r="F31" i="36"/>
  <c r="G30" i="36"/>
  <c r="F30" i="36"/>
  <c r="G29" i="36"/>
  <c r="F29" i="36"/>
  <c r="G28" i="36"/>
  <c r="F28" i="36"/>
  <c r="R27" i="36"/>
  <c r="G27" i="36"/>
  <c r="F27" i="36"/>
  <c r="U26" i="36"/>
  <c r="G26" i="36"/>
  <c r="F26" i="36"/>
  <c r="U25" i="36"/>
  <c r="R25" i="36"/>
  <c r="G25" i="36"/>
  <c r="F25" i="36"/>
  <c r="R24" i="36"/>
  <c r="G24" i="36"/>
  <c r="F24" i="36"/>
  <c r="G23" i="36"/>
  <c r="F23" i="36"/>
  <c r="R22" i="36"/>
  <c r="G22" i="36"/>
  <c r="F22" i="36"/>
  <c r="G21" i="36"/>
  <c r="F21" i="36"/>
  <c r="U20" i="36"/>
  <c r="G20" i="36"/>
  <c r="F20" i="36"/>
  <c r="G19" i="36"/>
  <c r="F19" i="36"/>
  <c r="R18" i="36"/>
  <c r="G18" i="36"/>
  <c r="F18" i="36"/>
  <c r="U17" i="36"/>
  <c r="G17" i="36"/>
  <c r="F17" i="36"/>
  <c r="R16" i="36"/>
  <c r="G16" i="36"/>
  <c r="F16" i="36"/>
  <c r="R15" i="36"/>
  <c r="G15" i="36"/>
  <c r="F15" i="36"/>
  <c r="G14" i="36"/>
  <c r="F14" i="36"/>
  <c r="R13" i="36"/>
  <c r="G13" i="36"/>
  <c r="F13" i="36"/>
  <c r="G12" i="36"/>
  <c r="F12" i="36"/>
  <c r="C12" i="36"/>
  <c r="V11" i="36"/>
  <c r="G11" i="36"/>
  <c r="F11" i="36"/>
  <c r="V10" i="36"/>
  <c r="G10" i="36"/>
  <c r="F10" i="36"/>
  <c r="C10" i="36"/>
  <c r="V65" i="36" s="1"/>
  <c r="R9" i="36"/>
  <c r="G9" i="36"/>
  <c r="F9" i="36"/>
  <c r="R8" i="36"/>
  <c r="G8" i="36"/>
  <c r="F8" i="36"/>
  <c r="R7" i="36"/>
  <c r="G7" i="36"/>
  <c r="F7" i="36"/>
  <c r="G6" i="36"/>
  <c r="F6" i="36"/>
  <c r="C6" i="36"/>
  <c r="V5" i="36"/>
  <c r="G5" i="36"/>
  <c r="F5" i="36"/>
  <c r="C5" i="36"/>
  <c r="W4" i="36"/>
  <c r="V4" i="36"/>
  <c r="Y4" i="36" s="1"/>
  <c r="M68" i="36"/>
  <c r="U68" i="36" s="1"/>
  <c r="M67" i="36"/>
  <c r="U67" i="36" s="1"/>
  <c r="M66" i="36"/>
  <c r="U66" i="36" s="1"/>
  <c r="M65" i="36"/>
  <c r="U65" i="36" s="1"/>
  <c r="M62" i="36"/>
  <c r="M61" i="36"/>
  <c r="M60" i="36"/>
  <c r="U60" i="36" s="1"/>
  <c r="M59" i="36"/>
  <c r="U59" i="36" s="1"/>
  <c r="M56" i="36"/>
  <c r="M55" i="36"/>
  <c r="U55" i="36" s="1"/>
  <c r="M54" i="36"/>
  <c r="U54" i="36" s="1"/>
  <c r="M53" i="36"/>
  <c r="M50" i="36"/>
  <c r="U50" i="36" s="1"/>
  <c r="M49" i="36"/>
  <c r="U49" i="36" s="1"/>
  <c r="M48" i="36"/>
  <c r="U48" i="36" s="1"/>
  <c r="M47" i="36"/>
  <c r="U47" i="36" s="1"/>
  <c r="M44" i="36"/>
  <c r="M43" i="36"/>
  <c r="M42" i="36"/>
  <c r="U42" i="36" s="1"/>
  <c r="M41" i="36"/>
  <c r="U41" i="36" s="1"/>
  <c r="M38" i="36"/>
  <c r="M37" i="36"/>
  <c r="U37" i="36" s="1"/>
  <c r="M36" i="36"/>
  <c r="U36" i="36" s="1"/>
  <c r="M35" i="36"/>
  <c r="M32" i="36"/>
  <c r="U32" i="36" s="1"/>
  <c r="M31" i="36"/>
  <c r="U31" i="36" s="1"/>
  <c r="M30" i="36"/>
  <c r="U30" i="36" s="1"/>
  <c r="M29" i="36"/>
  <c r="U29" i="36" s="1"/>
  <c r="M26" i="36"/>
  <c r="M25" i="36"/>
  <c r="M24" i="36"/>
  <c r="U24" i="36" s="1"/>
  <c r="M23" i="36"/>
  <c r="U23" i="36" s="1"/>
  <c r="M20" i="36"/>
  <c r="M19" i="36"/>
  <c r="U19" i="36" s="1"/>
  <c r="M18" i="36"/>
  <c r="U18" i="36" s="1"/>
  <c r="M17" i="36"/>
  <c r="M14" i="36"/>
  <c r="U14" i="36" s="1"/>
  <c r="M13" i="36"/>
  <c r="U13" i="36" s="1"/>
  <c r="M12" i="36"/>
  <c r="U12" i="36" s="1"/>
  <c r="M11" i="36"/>
  <c r="U11" i="36" s="1"/>
  <c r="M8" i="36"/>
  <c r="U8" i="36" s="1"/>
  <c r="M7" i="36"/>
  <c r="U7" i="36" s="1"/>
  <c r="M6" i="36"/>
  <c r="U6" i="36" s="1"/>
  <c r="M5" i="36"/>
  <c r="U5" i="36" s="1"/>
  <c r="M4" i="36" a="1"/>
  <c r="M69" i="36" s="1"/>
  <c r="U69" i="36" s="1"/>
  <c r="G4" i="36"/>
  <c r="F4" i="36"/>
  <c r="AT3" i="36"/>
  <c r="AQ3" i="36"/>
  <c r="AH3" i="36"/>
  <c r="R3" i="36"/>
  <c r="O3" i="36"/>
  <c r="AE3" i="36" s="1"/>
  <c r="G98" i="35"/>
  <c r="F98" i="35"/>
  <c r="AX97" i="35"/>
  <c r="G97" i="35"/>
  <c r="F97" i="35"/>
  <c r="AX96" i="35"/>
  <c r="G96" i="35"/>
  <c r="F96" i="35"/>
  <c r="AX95" i="35"/>
  <c r="G95" i="35"/>
  <c r="F95" i="35"/>
  <c r="AX94" i="35"/>
  <c r="G94" i="35"/>
  <c r="F94" i="35"/>
  <c r="AX93" i="35"/>
  <c r="G93" i="35"/>
  <c r="F93" i="35"/>
  <c r="AX92" i="35"/>
  <c r="G92" i="35"/>
  <c r="F92" i="35"/>
  <c r="AX91" i="35"/>
  <c r="G91" i="35"/>
  <c r="F91" i="35"/>
  <c r="AX90" i="35"/>
  <c r="G90" i="35"/>
  <c r="F90" i="35"/>
  <c r="AX89" i="35"/>
  <c r="G89" i="35"/>
  <c r="F89" i="35"/>
  <c r="AX88" i="35"/>
  <c r="G88" i="35"/>
  <c r="F88" i="35"/>
  <c r="AX87" i="35"/>
  <c r="G87" i="35"/>
  <c r="F87" i="35"/>
  <c r="AX86" i="35"/>
  <c r="G86" i="35"/>
  <c r="F86" i="35"/>
  <c r="AX85" i="35"/>
  <c r="G85" i="35"/>
  <c r="F85" i="35"/>
  <c r="AX84" i="35"/>
  <c r="G84" i="35"/>
  <c r="F84" i="35"/>
  <c r="AX83" i="35"/>
  <c r="G83" i="35"/>
  <c r="F83" i="35"/>
  <c r="AX82" i="35"/>
  <c r="G82" i="35"/>
  <c r="F82" i="35"/>
  <c r="AX81" i="35"/>
  <c r="G81" i="35"/>
  <c r="F81" i="35"/>
  <c r="AX80" i="35"/>
  <c r="G80" i="35"/>
  <c r="F80" i="35"/>
  <c r="V79" i="35"/>
  <c r="G79" i="35"/>
  <c r="F79" i="35"/>
  <c r="V78" i="35"/>
  <c r="R78" i="35"/>
  <c r="G78" i="35"/>
  <c r="F78" i="35"/>
  <c r="G77" i="35"/>
  <c r="F77" i="35"/>
  <c r="G76" i="35"/>
  <c r="F76" i="35"/>
  <c r="G75" i="35"/>
  <c r="F75" i="35"/>
  <c r="G74" i="35"/>
  <c r="F74" i="35"/>
  <c r="V73" i="35"/>
  <c r="G73" i="35"/>
  <c r="F73" i="35"/>
  <c r="V72" i="35"/>
  <c r="G72" i="35"/>
  <c r="F72" i="35"/>
  <c r="G71" i="35"/>
  <c r="F71" i="35"/>
  <c r="V70" i="35"/>
  <c r="G70" i="35"/>
  <c r="F70" i="35"/>
  <c r="V69" i="35"/>
  <c r="R69" i="35"/>
  <c r="G69" i="35"/>
  <c r="F69" i="35"/>
  <c r="G68" i="35"/>
  <c r="F68" i="35"/>
  <c r="G67" i="35"/>
  <c r="F67" i="35"/>
  <c r="G66" i="35"/>
  <c r="F66" i="35"/>
  <c r="G65" i="35"/>
  <c r="F65" i="35"/>
  <c r="V64" i="35"/>
  <c r="G64" i="35"/>
  <c r="F64" i="35"/>
  <c r="V63" i="35"/>
  <c r="G63" i="35"/>
  <c r="F63" i="35"/>
  <c r="G62" i="35"/>
  <c r="F62" i="35"/>
  <c r="V61" i="35"/>
  <c r="G61" i="35"/>
  <c r="F61" i="35"/>
  <c r="V60" i="35"/>
  <c r="R60" i="35"/>
  <c r="G60" i="35"/>
  <c r="F60" i="35"/>
  <c r="G59" i="35"/>
  <c r="F59" i="35"/>
  <c r="G58" i="35"/>
  <c r="F58" i="35"/>
  <c r="G57" i="35"/>
  <c r="F57" i="35"/>
  <c r="G56" i="35"/>
  <c r="F56" i="35"/>
  <c r="V55" i="35"/>
  <c r="G55" i="35"/>
  <c r="F55" i="35"/>
  <c r="V54" i="35"/>
  <c r="G54" i="35"/>
  <c r="F54" i="35"/>
  <c r="G53" i="35"/>
  <c r="F53" i="35"/>
  <c r="V52" i="35"/>
  <c r="G52" i="35"/>
  <c r="F52" i="35"/>
  <c r="V51" i="35"/>
  <c r="R51" i="35"/>
  <c r="G51" i="35"/>
  <c r="F51" i="35"/>
  <c r="G50" i="35"/>
  <c r="F50" i="35"/>
  <c r="G49" i="35"/>
  <c r="F49" i="35"/>
  <c r="G48" i="35"/>
  <c r="F48" i="35"/>
  <c r="G47" i="35"/>
  <c r="F47" i="35"/>
  <c r="V46" i="35"/>
  <c r="G46" i="35"/>
  <c r="F46" i="35"/>
  <c r="V45" i="35"/>
  <c r="G45" i="35"/>
  <c r="F45" i="35"/>
  <c r="G44" i="35"/>
  <c r="F44" i="35"/>
  <c r="V43" i="35"/>
  <c r="R43" i="35"/>
  <c r="G43" i="35"/>
  <c r="F43" i="35"/>
  <c r="V42" i="35"/>
  <c r="G42" i="35"/>
  <c r="F42" i="35"/>
  <c r="V41" i="35"/>
  <c r="R41" i="35"/>
  <c r="G41" i="35"/>
  <c r="F41" i="35"/>
  <c r="G40" i="35"/>
  <c r="F40" i="35"/>
  <c r="V39" i="35"/>
  <c r="G39" i="35"/>
  <c r="F39" i="35"/>
  <c r="V38" i="35"/>
  <c r="R38" i="35"/>
  <c r="G38" i="35"/>
  <c r="F38" i="35"/>
  <c r="G37" i="35"/>
  <c r="F37" i="35"/>
  <c r="V36" i="35"/>
  <c r="G36" i="35"/>
  <c r="F36" i="35"/>
  <c r="V35" i="35"/>
  <c r="R35" i="35"/>
  <c r="G35" i="35"/>
  <c r="F35" i="35"/>
  <c r="G34" i="35"/>
  <c r="F34" i="35"/>
  <c r="V33" i="35"/>
  <c r="G33" i="35"/>
  <c r="F33" i="35"/>
  <c r="V32" i="35"/>
  <c r="R32" i="35"/>
  <c r="G32" i="35"/>
  <c r="F32" i="35"/>
  <c r="G31" i="35"/>
  <c r="F31" i="35"/>
  <c r="V30" i="35"/>
  <c r="G30" i="35"/>
  <c r="F30" i="35"/>
  <c r="V29" i="35"/>
  <c r="R29" i="35"/>
  <c r="G29" i="35"/>
  <c r="F29" i="35"/>
  <c r="G28" i="35"/>
  <c r="F28" i="35"/>
  <c r="V27" i="35"/>
  <c r="G27" i="35"/>
  <c r="F27" i="35"/>
  <c r="V26" i="35"/>
  <c r="R26" i="35"/>
  <c r="G26" i="35"/>
  <c r="F26" i="35"/>
  <c r="G25" i="35"/>
  <c r="F25" i="35"/>
  <c r="V24" i="35"/>
  <c r="G24" i="35"/>
  <c r="F24" i="35"/>
  <c r="V23" i="35"/>
  <c r="R23" i="35"/>
  <c r="G23" i="35"/>
  <c r="F23" i="35"/>
  <c r="G22" i="35"/>
  <c r="F22" i="35"/>
  <c r="V21" i="35"/>
  <c r="G21" i="35"/>
  <c r="F21" i="35"/>
  <c r="V20" i="35"/>
  <c r="R20" i="35"/>
  <c r="G20" i="35"/>
  <c r="F20" i="35"/>
  <c r="G19" i="35"/>
  <c r="F19" i="35"/>
  <c r="V18" i="35"/>
  <c r="G18" i="35"/>
  <c r="F18" i="35"/>
  <c r="V17" i="35"/>
  <c r="R17" i="35"/>
  <c r="G17" i="35"/>
  <c r="F17" i="35"/>
  <c r="G16" i="35"/>
  <c r="F16" i="35"/>
  <c r="V15" i="35"/>
  <c r="G15" i="35"/>
  <c r="F15" i="35"/>
  <c r="V14" i="35"/>
  <c r="R14" i="35"/>
  <c r="G14" i="35"/>
  <c r="F14" i="35"/>
  <c r="G13" i="35"/>
  <c r="F13" i="35"/>
  <c r="V12" i="35"/>
  <c r="G12" i="35"/>
  <c r="F12" i="35"/>
  <c r="C12" i="35"/>
  <c r="V11" i="35"/>
  <c r="G11" i="35"/>
  <c r="F11" i="35"/>
  <c r="V10" i="35"/>
  <c r="R10" i="35"/>
  <c r="G10" i="35"/>
  <c r="F10" i="35"/>
  <c r="C10" i="35"/>
  <c r="V75" i="35" s="1"/>
  <c r="V9" i="35"/>
  <c r="G9" i="35"/>
  <c r="F9" i="35"/>
  <c r="G8" i="35"/>
  <c r="F8" i="35"/>
  <c r="G7" i="35"/>
  <c r="F7" i="35"/>
  <c r="V6" i="35"/>
  <c r="G6" i="35"/>
  <c r="F6" i="35"/>
  <c r="C6" i="35"/>
  <c r="R77" i="35" s="1"/>
  <c r="V5" i="35"/>
  <c r="G5" i="35"/>
  <c r="F5" i="35"/>
  <c r="C5" i="35"/>
  <c r="Y4" i="35"/>
  <c r="W4" i="35"/>
  <c r="V4" i="35"/>
  <c r="R4" i="35"/>
  <c r="M76" i="35"/>
  <c r="U76" i="35" s="1"/>
  <c r="M74" i="35"/>
  <c r="U74" i="35" s="1"/>
  <c r="M70" i="35"/>
  <c r="U70" i="35" s="1"/>
  <c r="M68" i="35"/>
  <c r="U68" i="35" s="1"/>
  <c r="M64" i="35"/>
  <c r="U64" i="35" s="1"/>
  <c r="M62" i="35"/>
  <c r="U62" i="35" s="1"/>
  <c r="M58" i="35"/>
  <c r="U58" i="35" s="1"/>
  <c r="M56" i="35"/>
  <c r="U56" i="35" s="1"/>
  <c r="M52" i="35"/>
  <c r="U52" i="35" s="1"/>
  <c r="M50" i="35"/>
  <c r="U50" i="35" s="1"/>
  <c r="M46" i="35"/>
  <c r="U46" i="35" s="1"/>
  <c r="M44" i="35"/>
  <c r="U44" i="35" s="1"/>
  <c r="M40" i="35"/>
  <c r="U40" i="35" s="1"/>
  <c r="M38" i="35"/>
  <c r="U38" i="35" s="1"/>
  <c r="M34" i="35"/>
  <c r="U34" i="35" s="1"/>
  <c r="M32" i="35"/>
  <c r="U32" i="35" s="1"/>
  <c r="M28" i="35"/>
  <c r="U28" i="35" s="1"/>
  <c r="M26" i="35"/>
  <c r="U26" i="35" s="1"/>
  <c r="M22" i="35"/>
  <c r="U22" i="35" s="1"/>
  <c r="M20" i="35"/>
  <c r="U20" i="35" s="1"/>
  <c r="M16" i="35"/>
  <c r="U16" i="35" s="1"/>
  <c r="M14" i="35"/>
  <c r="U14" i="35" s="1"/>
  <c r="M10" i="35"/>
  <c r="U10" i="35" s="1"/>
  <c r="M8" i="35"/>
  <c r="U8" i="35" s="1"/>
  <c r="M4" i="35"/>
  <c r="U4" i="35" s="1"/>
  <c r="X4" i="35" s="1"/>
  <c r="M4" i="35" a="1"/>
  <c r="M78" i="35" s="1"/>
  <c r="U78" i="35" s="1"/>
  <c r="G4" i="35"/>
  <c r="F4" i="35"/>
  <c r="AT3" i="35"/>
  <c r="O3" i="35"/>
  <c r="P3" i="35" s="1"/>
  <c r="AF3" i="35" s="1"/>
  <c r="AO3" i="35" s="1"/>
  <c r="G98" i="34"/>
  <c r="F98" i="34"/>
  <c r="AX97" i="34"/>
  <c r="G97" i="34"/>
  <c r="F97" i="34"/>
  <c r="AX96" i="34"/>
  <c r="G96" i="34"/>
  <c r="F96" i="34"/>
  <c r="AX95" i="34"/>
  <c r="G95" i="34"/>
  <c r="F95" i="34"/>
  <c r="AX94" i="34"/>
  <c r="G94" i="34"/>
  <c r="F94" i="34"/>
  <c r="AX93" i="34"/>
  <c r="G93" i="34"/>
  <c r="F93" i="34"/>
  <c r="AX92" i="34"/>
  <c r="G92" i="34"/>
  <c r="F92" i="34"/>
  <c r="AX91" i="34"/>
  <c r="G91" i="34"/>
  <c r="F91" i="34"/>
  <c r="AX90" i="34"/>
  <c r="G90" i="34"/>
  <c r="F90" i="34"/>
  <c r="G89" i="34"/>
  <c r="F89" i="34"/>
  <c r="V88" i="34"/>
  <c r="G88" i="34"/>
  <c r="F88" i="34"/>
  <c r="V87" i="34"/>
  <c r="G87" i="34"/>
  <c r="F87" i="34"/>
  <c r="G86" i="34"/>
  <c r="F86" i="34"/>
  <c r="V85" i="34"/>
  <c r="G85" i="34"/>
  <c r="F85" i="34"/>
  <c r="V84" i="34"/>
  <c r="G84" i="34"/>
  <c r="F84" i="34"/>
  <c r="G83" i="34"/>
  <c r="F83" i="34"/>
  <c r="V82" i="34"/>
  <c r="G82" i="34"/>
  <c r="F82" i="34"/>
  <c r="V81" i="34"/>
  <c r="G81" i="34"/>
  <c r="F81" i="34"/>
  <c r="G80" i="34"/>
  <c r="F80" i="34"/>
  <c r="V79" i="34"/>
  <c r="G79" i="34"/>
  <c r="F79" i="34"/>
  <c r="V78" i="34"/>
  <c r="G78" i="34"/>
  <c r="F78" i="34"/>
  <c r="G77" i="34"/>
  <c r="F77" i="34"/>
  <c r="V76" i="34"/>
  <c r="G76" i="34"/>
  <c r="F76" i="34"/>
  <c r="V75" i="34"/>
  <c r="G75" i="34"/>
  <c r="F75" i="34"/>
  <c r="G74" i="34"/>
  <c r="F74" i="34"/>
  <c r="V73" i="34"/>
  <c r="G73" i="34"/>
  <c r="F73" i="34"/>
  <c r="V72" i="34"/>
  <c r="G72" i="34"/>
  <c r="F72" i="34"/>
  <c r="G71" i="34"/>
  <c r="F71" i="34"/>
  <c r="V70" i="34"/>
  <c r="G70" i="34"/>
  <c r="F70" i="34"/>
  <c r="V69" i="34"/>
  <c r="G69" i="34"/>
  <c r="F69" i="34"/>
  <c r="G68" i="34"/>
  <c r="F68" i="34"/>
  <c r="V67" i="34"/>
  <c r="G67" i="34"/>
  <c r="F67" i="34"/>
  <c r="V66" i="34"/>
  <c r="G66" i="34"/>
  <c r="F66" i="34"/>
  <c r="G65" i="34"/>
  <c r="F65" i="34"/>
  <c r="V64" i="34"/>
  <c r="G64" i="34"/>
  <c r="F64" i="34"/>
  <c r="V63" i="34"/>
  <c r="G63" i="34"/>
  <c r="F63" i="34"/>
  <c r="G62" i="34"/>
  <c r="F62" i="34"/>
  <c r="V61" i="34"/>
  <c r="G61" i="34"/>
  <c r="F61" i="34"/>
  <c r="V60" i="34"/>
  <c r="G60" i="34"/>
  <c r="F60" i="34"/>
  <c r="G59" i="34"/>
  <c r="F59" i="34"/>
  <c r="V58" i="34"/>
  <c r="G58" i="34"/>
  <c r="F58" i="34"/>
  <c r="V57" i="34"/>
  <c r="G57" i="34"/>
  <c r="F57" i="34"/>
  <c r="G56" i="34"/>
  <c r="F56" i="34"/>
  <c r="V55" i="34"/>
  <c r="G55" i="34"/>
  <c r="F55" i="34"/>
  <c r="V54" i="34"/>
  <c r="G54" i="34"/>
  <c r="F54" i="34"/>
  <c r="G53" i="34"/>
  <c r="F53" i="34"/>
  <c r="V52" i="34"/>
  <c r="G52" i="34"/>
  <c r="F52" i="34"/>
  <c r="V51" i="34"/>
  <c r="G51" i="34"/>
  <c r="F51" i="34"/>
  <c r="G50" i="34"/>
  <c r="F50" i="34"/>
  <c r="V49" i="34"/>
  <c r="G49" i="34"/>
  <c r="F49" i="34"/>
  <c r="V48" i="34"/>
  <c r="G48" i="34"/>
  <c r="F48" i="34"/>
  <c r="G47" i="34"/>
  <c r="F47" i="34"/>
  <c r="V46" i="34"/>
  <c r="G46" i="34"/>
  <c r="F46" i="34"/>
  <c r="V45" i="34"/>
  <c r="G45" i="34"/>
  <c r="F45" i="34"/>
  <c r="G44" i="34"/>
  <c r="F44" i="34"/>
  <c r="V43" i="34"/>
  <c r="G43" i="34"/>
  <c r="F43" i="34"/>
  <c r="V42" i="34"/>
  <c r="G42" i="34"/>
  <c r="F42" i="34"/>
  <c r="G41" i="34"/>
  <c r="F41" i="34"/>
  <c r="V40" i="34"/>
  <c r="G40" i="34"/>
  <c r="F40" i="34"/>
  <c r="V39" i="34"/>
  <c r="G39" i="34"/>
  <c r="F39" i="34"/>
  <c r="G38" i="34"/>
  <c r="F38" i="34"/>
  <c r="V37" i="34"/>
  <c r="G37" i="34"/>
  <c r="F37" i="34"/>
  <c r="V36" i="34"/>
  <c r="G36" i="34"/>
  <c r="F36" i="34"/>
  <c r="G35" i="34"/>
  <c r="F35" i="34"/>
  <c r="V34" i="34"/>
  <c r="G34" i="34"/>
  <c r="F34" i="34"/>
  <c r="V33" i="34"/>
  <c r="G33" i="34"/>
  <c r="F33" i="34"/>
  <c r="G32" i="34"/>
  <c r="F32" i="34"/>
  <c r="V31" i="34"/>
  <c r="G31" i="34"/>
  <c r="F31" i="34"/>
  <c r="V30" i="34"/>
  <c r="G30" i="34"/>
  <c r="F30" i="34"/>
  <c r="G29" i="34"/>
  <c r="F29" i="34"/>
  <c r="V28" i="34"/>
  <c r="G28" i="34"/>
  <c r="F28" i="34"/>
  <c r="V27" i="34"/>
  <c r="G27" i="34"/>
  <c r="F27" i="34"/>
  <c r="G26" i="34"/>
  <c r="F26" i="34"/>
  <c r="V25" i="34"/>
  <c r="G25" i="34"/>
  <c r="F25" i="34"/>
  <c r="V24" i="34"/>
  <c r="G24" i="34"/>
  <c r="F24" i="34"/>
  <c r="G23" i="34"/>
  <c r="F23" i="34"/>
  <c r="V22" i="34"/>
  <c r="G22" i="34"/>
  <c r="F22" i="34"/>
  <c r="V21" i="34"/>
  <c r="G21" i="34"/>
  <c r="F21" i="34"/>
  <c r="V20" i="34"/>
  <c r="G20" i="34"/>
  <c r="F20" i="34"/>
  <c r="V19" i="34"/>
  <c r="G19" i="34"/>
  <c r="F19" i="34"/>
  <c r="V18" i="34"/>
  <c r="G18" i="34"/>
  <c r="F18" i="34"/>
  <c r="V17" i="34"/>
  <c r="G17" i="34"/>
  <c r="F17" i="34"/>
  <c r="V16" i="34"/>
  <c r="G16" i="34"/>
  <c r="F16" i="34"/>
  <c r="V15" i="34"/>
  <c r="G15" i="34"/>
  <c r="F15" i="34"/>
  <c r="V14" i="34"/>
  <c r="G14" i="34"/>
  <c r="F14" i="34"/>
  <c r="V13" i="34"/>
  <c r="G13" i="34"/>
  <c r="F13" i="34"/>
  <c r="V12" i="34"/>
  <c r="G12" i="34"/>
  <c r="F12" i="34"/>
  <c r="C12" i="34"/>
  <c r="V11" i="34"/>
  <c r="R11" i="34"/>
  <c r="G11" i="34"/>
  <c r="F11" i="34"/>
  <c r="V10" i="34"/>
  <c r="G10" i="34"/>
  <c r="F10" i="34"/>
  <c r="C10" i="34"/>
  <c r="V89" i="34" s="1"/>
  <c r="V9" i="34"/>
  <c r="R9" i="34"/>
  <c r="G9" i="34"/>
  <c r="F9" i="34"/>
  <c r="V8" i="34"/>
  <c r="G8" i="34"/>
  <c r="F8" i="34"/>
  <c r="V7" i="34"/>
  <c r="G7" i="34"/>
  <c r="F7" i="34"/>
  <c r="V6" i="34"/>
  <c r="G6" i="34"/>
  <c r="F6" i="34"/>
  <c r="C6" i="34"/>
  <c r="R88" i="34" s="1"/>
  <c r="V5" i="34"/>
  <c r="R5" i="34"/>
  <c r="G5" i="34"/>
  <c r="F5" i="34"/>
  <c r="C5" i="34"/>
  <c r="Y4" i="34"/>
  <c r="W4" i="34"/>
  <c r="V4" i="34"/>
  <c r="M89" i="34"/>
  <c r="U89" i="34" s="1"/>
  <c r="M86" i="34"/>
  <c r="U86" i="34" s="1"/>
  <c r="M85" i="34"/>
  <c r="U85" i="34" s="1"/>
  <c r="M84" i="34"/>
  <c r="U84" i="34" s="1"/>
  <c r="M83" i="34"/>
  <c r="U83" i="34" s="1"/>
  <c r="M80" i="34"/>
  <c r="U80" i="34" s="1"/>
  <c r="M79" i="34"/>
  <c r="U79" i="34" s="1"/>
  <c r="M78" i="34"/>
  <c r="U78" i="34" s="1"/>
  <c r="M77" i="34"/>
  <c r="U77" i="34" s="1"/>
  <c r="M74" i="34"/>
  <c r="U74" i="34" s="1"/>
  <c r="M73" i="34"/>
  <c r="U73" i="34" s="1"/>
  <c r="M72" i="34"/>
  <c r="U72" i="34" s="1"/>
  <c r="M71" i="34"/>
  <c r="U71" i="34" s="1"/>
  <c r="M68" i="34"/>
  <c r="U68" i="34" s="1"/>
  <c r="M67" i="34"/>
  <c r="U67" i="34" s="1"/>
  <c r="M66" i="34"/>
  <c r="U66" i="34" s="1"/>
  <c r="M65" i="34"/>
  <c r="U65" i="34" s="1"/>
  <c r="M62" i="34"/>
  <c r="U62" i="34" s="1"/>
  <c r="M61" i="34"/>
  <c r="U61" i="34" s="1"/>
  <c r="M60" i="34"/>
  <c r="U60" i="34" s="1"/>
  <c r="M59" i="34"/>
  <c r="U59" i="34" s="1"/>
  <c r="M56" i="34"/>
  <c r="U56" i="34" s="1"/>
  <c r="M55" i="34"/>
  <c r="U55" i="34" s="1"/>
  <c r="M54" i="34"/>
  <c r="U54" i="34" s="1"/>
  <c r="M53" i="34"/>
  <c r="U53" i="34" s="1"/>
  <c r="M50" i="34"/>
  <c r="U50" i="34" s="1"/>
  <c r="M49" i="34"/>
  <c r="U49" i="34" s="1"/>
  <c r="M48" i="34"/>
  <c r="U48" i="34" s="1"/>
  <c r="M47" i="34"/>
  <c r="U47" i="34" s="1"/>
  <c r="M44" i="34"/>
  <c r="U44" i="34" s="1"/>
  <c r="M43" i="34"/>
  <c r="U43" i="34" s="1"/>
  <c r="M42" i="34"/>
  <c r="U42" i="34" s="1"/>
  <c r="M41" i="34"/>
  <c r="U41" i="34" s="1"/>
  <c r="M38" i="34"/>
  <c r="U38" i="34" s="1"/>
  <c r="M37" i="34"/>
  <c r="U37" i="34" s="1"/>
  <c r="M36" i="34"/>
  <c r="U36" i="34" s="1"/>
  <c r="M35" i="34"/>
  <c r="U35" i="34" s="1"/>
  <c r="M32" i="34"/>
  <c r="U32" i="34" s="1"/>
  <c r="M31" i="34"/>
  <c r="U31" i="34" s="1"/>
  <c r="M30" i="34"/>
  <c r="U30" i="34" s="1"/>
  <c r="M29" i="34"/>
  <c r="U29" i="34" s="1"/>
  <c r="M26" i="34"/>
  <c r="U26" i="34" s="1"/>
  <c r="M25" i="34"/>
  <c r="U25" i="34" s="1"/>
  <c r="M24" i="34"/>
  <c r="U24" i="34" s="1"/>
  <c r="M23" i="34"/>
  <c r="U23" i="34" s="1"/>
  <c r="M20" i="34"/>
  <c r="U20" i="34" s="1"/>
  <c r="M19" i="34"/>
  <c r="U19" i="34" s="1"/>
  <c r="M18" i="34"/>
  <c r="U18" i="34" s="1"/>
  <c r="M17" i="34"/>
  <c r="U17" i="34" s="1"/>
  <c r="M14" i="34"/>
  <c r="U14" i="34" s="1"/>
  <c r="M13" i="34"/>
  <c r="U13" i="34" s="1"/>
  <c r="M12" i="34"/>
  <c r="U12" i="34" s="1"/>
  <c r="M11" i="34"/>
  <c r="U11" i="34" s="1"/>
  <c r="M8" i="34"/>
  <c r="U8" i="34" s="1"/>
  <c r="M7" i="34"/>
  <c r="U7" i="34" s="1"/>
  <c r="M6" i="34"/>
  <c r="U6" i="34" s="1"/>
  <c r="M5" i="34"/>
  <c r="U5" i="34" s="1"/>
  <c r="M4" i="34" a="1"/>
  <c r="M87" i="34" s="1"/>
  <c r="U87" i="34" s="1"/>
  <c r="G4" i="34"/>
  <c r="F4" i="34"/>
  <c r="AT3" i="34"/>
  <c r="R3" i="34"/>
  <c r="O3" i="34"/>
  <c r="AE3" i="34" s="1"/>
  <c r="AN3" i="34" s="1"/>
  <c r="S98" i="33"/>
  <c r="R98" i="33"/>
  <c r="G98" i="33"/>
  <c r="F98" i="33"/>
  <c r="V97" i="33"/>
  <c r="R97" i="33"/>
  <c r="G97" i="33"/>
  <c r="F97" i="33"/>
  <c r="V96" i="33"/>
  <c r="R96" i="33"/>
  <c r="G96" i="33"/>
  <c r="F96" i="33"/>
  <c r="R95" i="33"/>
  <c r="G95" i="33"/>
  <c r="F95" i="33"/>
  <c r="V94" i="33"/>
  <c r="R94" i="33"/>
  <c r="G94" i="33"/>
  <c r="F94" i="33"/>
  <c r="V93" i="33"/>
  <c r="R93" i="33"/>
  <c r="G93" i="33"/>
  <c r="F93" i="33"/>
  <c r="R92" i="33"/>
  <c r="G92" i="33"/>
  <c r="F92" i="33"/>
  <c r="V91" i="33"/>
  <c r="R91" i="33"/>
  <c r="G91" i="33"/>
  <c r="F91" i="33"/>
  <c r="V90" i="33"/>
  <c r="R90" i="33"/>
  <c r="G90" i="33"/>
  <c r="F90" i="33"/>
  <c r="R89" i="33"/>
  <c r="G89" i="33"/>
  <c r="F89" i="33"/>
  <c r="V88" i="33"/>
  <c r="R88" i="33"/>
  <c r="G88" i="33"/>
  <c r="F88" i="33"/>
  <c r="V87" i="33"/>
  <c r="R87" i="33"/>
  <c r="G87" i="33"/>
  <c r="F87" i="33"/>
  <c r="R86" i="33"/>
  <c r="G86" i="33"/>
  <c r="F86" i="33"/>
  <c r="V85" i="33"/>
  <c r="R85" i="33"/>
  <c r="G85" i="33"/>
  <c r="F85" i="33"/>
  <c r="V84" i="33"/>
  <c r="R84" i="33"/>
  <c r="G84" i="33"/>
  <c r="F84" i="33"/>
  <c r="R83" i="33"/>
  <c r="G83" i="33"/>
  <c r="F83" i="33"/>
  <c r="V82" i="33"/>
  <c r="R82" i="33"/>
  <c r="G82" i="33"/>
  <c r="F82" i="33"/>
  <c r="V81" i="33"/>
  <c r="R81" i="33"/>
  <c r="G81" i="33"/>
  <c r="F81" i="33"/>
  <c r="R80" i="33"/>
  <c r="G80" i="33"/>
  <c r="F80" i="33"/>
  <c r="V79" i="33"/>
  <c r="R79" i="33"/>
  <c r="G79" i="33"/>
  <c r="F79" i="33"/>
  <c r="V78" i="33"/>
  <c r="R78" i="33"/>
  <c r="G78" i="33"/>
  <c r="F78" i="33"/>
  <c r="R77" i="33"/>
  <c r="G77" i="33"/>
  <c r="F77" i="33"/>
  <c r="V76" i="33"/>
  <c r="R76" i="33"/>
  <c r="G76" i="33"/>
  <c r="F76" i="33"/>
  <c r="V75" i="33"/>
  <c r="R75" i="33"/>
  <c r="G75" i="33"/>
  <c r="F75" i="33"/>
  <c r="R74" i="33"/>
  <c r="G74" i="33"/>
  <c r="F74" i="33"/>
  <c r="V73" i="33"/>
  <c r="R73" i="33"/>
  <c r="G73" i="33"/>
  <c r="F73" i="33"/>
  <c r="V72" i="33"/>
  <c r="R72" i="33"/>
  <c r="G72" i="33"/>
  <c r="F72" i="33"/>
  <c r="R71" i="33"/>
  <c r="G71" i="33"/>
  <c r="F71" i="33"/>
  <c r="V70" i="33"/>
  <c r="R70" i="33"/>
  <c r="G70" i="33"/>
  <c r="F70" i="33"/>
  <c r="V69" i="33"/>
  <c r="R69" i="33"/>
  <c r="G69" i="33"/>
  <c r="F69" i="33"/>
  <c r="R68" i="33"/>
  <c r="G68" i="33"/>
  <c r="F68" i="33"/>
  <c r="V67" i="33"/>
  <c r="R67" i="33"/>
  <c r="G67" i="33"/>
  <c r="F67" i="33"/>
  <c r="V66" i="33"/>
  <c r="R66" i="33"/>
  <c r="G66" i="33"/>
  <c r="F66" i="33"/>
  <c r="R65" i="33"/>
  <c r="G65" i="33"/>
  <c r="F65" i="33"/>
  <c r="V64" i="33"/>
  <c r="R64" i="33"/>
  <c r="G64" i="33"/>
  <c r="F64" i="33"/>
  <c r="V63" i="33"/>
  <c r="R63" i="33"/>
  <c r="G63" i="33"/>
  <c r="F63" i="33"/>
  <c r="R62" i="33"/>
  <c r="G62" i="33"/>
  <c r="F62" i="33"/>
  <c r="V61" i="33"/>
  <c r="R61" i="33"/>
  <c r="G61" i="33"/>
  <c r="F61" i="33"/>
  <c r="V60" i="33"/>
  <c r="R60" i="33"/>
  <c r="G60" i="33"/>
  <c r="F60" i="33"/>
  <c r="R59" i="33"/>
  <c r="G59" i="33"/>
  <c r="F59" i="33"/>
  <c r="V58" i="33"/>
  <c r="R58" i="33"/>
  <c r="G58" i="33"/>
  <c r="F58" i="33"/>
  <c r="V57" i="33"/>
  <c r="R57" i="33"/>
  <c r="G57" i="33"/>
  <c r="F57" i="33"/>
  <c r="R56" i="33"/>
  <c r="G56" i="33"/>
  <c r="F56" i="33"/>
  <c r="V55" i="33"/>
  <c r="R55" i="33"/>
  <c r="G55" i="33"/>
  <c r="F55" i="33"/>
  <c r="V54" i="33"/>
  <c r="R54" i="33"/>
  <c r="G54" i="33"/>
  <c r="F54" i="33"/>
  <c r="R53" i="33"/>
  <c r="G53" i="33"/>
  <c r="F53" i="33"/>
  <c r="V52" i="33"/>
  <c r="R52" i="33"/>
  <c r="G52" i="33"/>
  <c r="F52" i="33"/>
  <c r="V51" i="33"/>
  <c r="R51" i="33"/>
  <c r="G51" i="33"/>
  <c r="F51" i="33"/>
  <c r="R50" i="33"/>
  <c r="G50" i="33"/>
  <c r="F50" i="33"/>
  <c r="V49" i="33"/>
  <c r="R49" i="33"/>
  <c r="G49" i="33"/>
  <c r="F49" i="33"/>
  <c r="V48" i="33"/>
  <c r="R48" i="33"/>
  <c r="G48" i="33"/>
  <c r="F48" i="33"/>
  <c r="R47" i="33"/>
  <c r="G47" i="33"/>
  <c r="F47" i="33"/>
  <c r="V46" i="33"/>
  <c r="R46" i="33"/>
  <c r="G46" i="33"/>
  <c r="F46" i="33"/>
  <c r="V45" i="33"/>
  <c r="R45" i="33"/>
  <c r="G45" i="33"/>
  <c r="F45" i="33"/>
  <c r="R44" i="33"/>
  <c r="G44" i="33"/>
  <c r="F44" i="33"/>
  <c r="V43" i="33"/>
  <c r="R43" i="33"/>
  <c r="G43" i="33"/>
  <c r="F43" i="33"/>
  <c r="V42" i="33"/>
  <c r="R42" i="33"/>
  <c r="G42" i="33"/>
  <c r="F42" i="33"/>
  <c r="R41" i="33"/>
  <c r="G41" i="33"/>
  <c r="F41" i="33"/>
  <c r="V40" i="33"/>
  <c r="R40" i="33"/>
  <c r="G40" i="33"/>
  <c r="F40" i="33"/>
  <c r="V39" i="33"/>
  <c r="R39" i="33"/>
  <c r="G39" i="33"/>
  <c r="F39" i="33"/>
  <c r="R38" i="33"/>
  <c r="G38" i="33"/>
  <c r="F38" i="33"/>
  <c r="V37" i="33"/>
  <c r="R37" i="33"/>
  <c r="G37" i="33"/>
  <c r="F37" i="33"/>
  <c r="V36" i="33"/>
  <c r="R36" i="33"/>
  <c r="G36" i="33"/>
  <c r="F36" i="33"/>
  <c r="R35" i="33"/>
  <c r="G35" i="33"/>
  <c r="F35" i="33"/>
  <c r="V34" i="33"/>
  <c r="R34" i="33"/>
  <c r="G34" i="33"/>
  <c r="F34" i="33"/>
  <c r="V33" i="33"/>
  <c r="R33" i="33"/>
  <c r="G33" i="33"/>
  <c r="F33" i="33"/>
  <c r="R32" i="33"/>
  <c r="G32" i="33"/>
  <c r="F32" i="33"/>
  <c r="V31" i="33"/>
  <c r="R31" i="33"/>
  <c r="G31" i="33"/>
  <c r="F31" i="33"/>
  <c r="V30" i="33"/>
  <c r="R30" i="33"/>
  <c r="G30" i="33"/>
  <c r="F30" i="33"/>
  <c r="V29" i="33"/>
  <c r="R29" i="33"/>
  <c r="G29" i="33"/>
  <c r="F29" i="33"/>
  <c r="V28" i="33"/>
  <c r="R28" i="33"/>
  <c r="G28" i="33"/>
  <c r="F28" i="33"/>
  <c r="V27" i="33"/>
  <c r="R27" i="33"/>
  <c r="G27" i="33"/>
  <c r="F27" i="33"/>
  <c r="V26" i="33"/>
  <c r="R26" i="33"/>
  <c r="G26" i="33"/>
  <c r="F26" i="33"/>
  <c r="V25" i="33"/>
  <c r="R25" i="33"/>
  <c r="G25" i="33"/>
  <c r="F25" i="33"/>
  <c r="V24" i="33"/>
  <c r="R24" i="33"/>
  <c r="G24" i="33"/>
  <c r="F24" i="33"/>
  <c r="V23" i="33"/>
  <c r="R23" i="33"/>
  <c r="G23" i="33"/>
  <c r="F23" i="33"/>
  <c r="V22" i="33"/>
  <c r="R22" i="33"/>
  <c r="G22" i="33"/>
  <c r="F22" i="33"/>
  <c r="V21" i="33"/>
  <c r="R21" i="33"/>
  <c r="G21" i="33"/>
  <c r="F21" i="33"/>
  <c r="V20" i="33"/>
  <c r="R20" i="33"/>
  <c r="G20" i="33"/>
  <c r="F20" i="33"/>
  <c r="V19" i="33"/>
  <c r="R19" i="33"/>
  <c r="G19" i="33"/>
  <c r="F19" i="33"/>
  <c r="V18" i="33"/>
  <c r="R18" i="33"/>
  <c r="G18" i="33"/>
  <c r="F18" i="33"/>
  <c r="V17" i="33"/>
  <c r="R17" i="33"/>
  <c r="G17" i="33"/>
  <c r="F17" i="33"/>
  <c r="V16" i="33"/>
  <c r="R16" i="33"/>
  <c r="G16" i="33"/>
  <c r="F16" i="33"/>
  <c r="V15" i="33"/>
  <c r="R15" i="33"/>
  <c r="G15" i="33"/>
  <c r="F15" i="33"/>
  <c r="V14" i="33"/>
  <c r="R14" i="33"/>
  <c r="G14" i="33"/>
  <c r="F14" i="33"/>
  <c r="V13" i="33"/>
  <c r="R13" i="33"/>
  <c r="G13" i="33"/>
  <c r="F13" i="33"/>
  <c r="V12" i="33"/>
  <c r="R12" i="33"/>
  <c r="G12" i="33"/>
  <c r="F12" i="33"/>
  <c r="C12" i="33"/>
  <c r="V11" i="33"/>
  <c r="R11" i="33"/>
  <c r="G11" i="33"/>
  <c r="F11" i="33"/>
  <c r="V10" i="33"/>
  <c r="R10" i="33"/>
  <c r="G10" i="33"/>
  <c r="F10" i="33"/>
  <c r="C10" i="33"/>
  <c r="V98" i="33" s="1"/>
  <c r="V9" i="33"/>
  <c r="R9" i="33"/>
  <c r="G9" i="33"/>
  <c r="F9" i="33"/>
  <c r="V8" i="33"/>
  <c r="R8" i="33"/>
  <c r="G8" i="33"/>
  <c r="F8" i="33"/>
  <c r="V7" i="33"/>
  <c r="R7" i="33"/>
  <c r="G7" i="33"/>
  <c r="F7" i="33"/>
  <c r="V6" i="33"/>
  <c r="R6" i="33"/>
  <c r="G6" i="33"/>
  <c r="F6" i="33"/>
  <c r="V5" i="33"/>
  <c r="R5" i="33"/>
  <c r="G5" i="33"/>
  <c r="F5" i="33"/>
  <c r="C5" i="33"/>
  <c r="W4" i="33"/>
  <c r="V4" i="33"/>
  <c r="R4" i="33"/>
  <c r="M97" i="33"/>
  <c r="U97" i="33" s="1"/>
  <c r="M91" i="33"/>
  <c r="U91" i="33" s="1"/>
  <c r="M87" i="33"/>
  <c r="U87" i="33" s="1"/>
  <c r="M85" i="33"/>
  <c r="U85" i="33" s="1"/>
  <c r="M81" i="33"/>
  <c r="U81" i="33" s="1"/>
  <c r="M79" i="33"/>
  <c r="U79" i="33" s="1"/>
  <c r="M73" i="33"/>
  <c r="U73" i="33" s="1"/>
  <c r="M69" i="33"/>
  <c r="U69" i="33" s="1"/>
  <c r="M67" i="33"/>
  <c r="U67" i="33" s="1"/>
  <c r="M63" i="33"/>
  <c r="U63" i="33" s="1"/>
  <c r="M61" i="33"/>
  <c r="U61" i="33" s="1"/>
  <c r="M55" i="33"/>
  <c r="U55" i="33" s="1"/>
  <c r="M51" i="33"/>
  <c r="U51" i="33" s="1"/>
  <c r="M49" i="33"/>
  <c r="U49" i="33" s="1"/>
  <c r="M45" i="33"/>
  <c r="U45" i="33" s="1"/>
  <c r="M43" i="33"/>
  <c r="U43" i="33" s="1"/>
  <c r="M37" i="33"/>
  <c r="U37" i="33" s="1"/>
  <c r="M33" i="33"/>
  <c r="U33" i="33" s="1"/>
  <c r="M31" i="33"/>
  <c r="U31" i="33" s="1"/>
  <c r="M27" i="33"/>
  <c r="U27" i="33" s="1"/>
  <c r="M25" i="33"/>
  <c r="U25" i="33" s="1"/>
  <c r="M19" i="33"/>
  <c r="U19" i="33" s="1"/>
  <c r="M15" i="33"/>
  <c r="U15" i="33" s="1"/>
  <c r="M13" i="33"/>
  <c r="U13" i="33" s="1"/>
  <c r="M9" i="33"/>
  <c r="U9" i="33" s="1"/>
  <c r="M7" i="33"/>
  <c r="U7" i="33" s="1"/>
  <c r="M4" i="33" a="1"/>
  <c r="G4" i="33"/>
  <c r="F4" i="33"/>
  <c r="AT3" i="33"/>
  <c r="AH3" i="33"/>
  <c r="AQ3" i="33" s="1"/>
  <c r="R3" i="33"/>
  <c r="O3" i="33"/>
  <c r="P3" i="33" s="1"/>
  <c r="AF3" i="33" s="1"/>
  <c r="AO3" i="33" s="1"/>
  <c r="G98" i="32"/>
  <c r="F98" i="32"/>
  <c r="AX97" i="32"/>
  <c r="G97" i="32"/>
  <c r="F97" i="32"/>
  <c r="AX96" i="32"/>
  <c r="G96" i="32"/>
  <c r="F96" i="32"/>
  <c r="AX95" i="32"/>
  <c r="G95" i="32"/>
  <c r="F95" i="32"/>
  <c r="AX94" i="32"/>
  <c r="G94" i="32"/>
  <c r="F94" i="32"/>
  <c r="AX93" i="32"/>
  <c r="G93" i="32"/>
  <c r="F93" i="32"/>
  <c r="AX92" i="32"/>
  <c r="G92" i="32"/>
  <c r="F92" i="32"/>
  <c r="AX91" i="32"/>
  <c r="G91" i="32"/>
  <c r="F91" i="32"/>
  <c r="AX90" i="32"/>
  <c r="G90" i="32"/>
  <c r="F90" i="32"/>
  <c r="AX89" i="32"/>
  <c r="G89" i="32"/>
  <c r="F89" i="32"/>
  <c r="AX88" i="32"/>
  <c r="G88" i="32"/>
  <c r="F88" i="32"/>
  <c r="AX87" i="32"/>
  <c r="G87" i="32"/>
  <c r="F87" i="32"/>
  <c r="AX86" i="32"/>
  <c r="G86" i="32"/>
  <c r="F86" i="32"/>
  <c r="AX85" i="32"/>
  <c r="G85" i="32"/>
  <c r="F85" i="32"/>
  <c r="AX84" i="32"/>
  <c r="G84" i="32"/>
  <c r="F84" i="32"/>
  <c r="AX83" i="32"/>
  <c r="G83" i="32"/>
  <c r="F83" i="32"/>
  <c r="AX82" i="32"/>
  <c r="G82" i="32"/>
  <c r="F82" i="32"/>
  <c r="AX81" i="32"/>
  <c r="G81" i="32"/>
  <c r="F81" i="32"/>
  <c r="AX80" i="32"/>
  <c r="G80" i="32"/>
  <c r="F80" i="32"/>
  <c r="AX79" i="32"/>
  <c r="G79" i="32"/>
  <c r="F79" i="32"/>
  <c r="AX78" i="32"/>
  <c r="G78" i="32"/>
  <c r="F78" i="32"/>
  <c r="AX77" i="32"/>
  <c r="G77" i="32"/>
  <c r="F77" i="32"/>
  <c r="AX76" i="32"/>
  <c r="G76" i="32"/>
  <c r="F76" i="32"/>
  <c r="AX75" i="32"/>
  <c r="G75" i="32"/>
  <c r="F75" i="32"/>
  <c r="AX74" i="32"/>
  <c r="G74" i="32"/>
  <c r="F74" i="32"/>
  <c r="AX73" i="32"/>
  <c r="G73" i="32"/>
  <c r="F73" i="32"/>
  <c r="AX72" i="32"/>
  <c r="G72" i="32"/>
  <c r="F72" i="32"/>
  <c r="AX71" i="32"/>
  <c r="G71" i="32"/>
  <c r="F71" i="32"/>
  <c r="AX70" i="32"/>
  <c r="G70" i="32"/>
  <c r="F70" i="32"/>
  <c r="G69" i="32"/>
  <c r="F69" i="32"/>
  <c r="U68" i="32"/>
  <c r="G68" i="32"/>
  <c r="F68" i="32"/>
  <c r="G67" i="32"/>
  <c r="F67" i="32"/>
  <c r="G66" i="32"/>
  <c r="F66" i="32"/>
  <c r="G65" i="32"/>
  <c r="F65" i="32"/>
  <c r="G64" i="32"/>
  <c r="F64" i="32"/>
  <c r="G63" i="32"/>
  <c r="F63" i="32"/>
  <c r="G62" i="32"/>
  <c r="F62" i="32"/>
  <c r="G61" i="32"/>
  <c r="F61" i="32"/>
  <c r="G60" i="32"/>
  <c r="F60" i="32"/>
  <c r="G59" i="32"/>
  <c r="F59" i="32"/>
  <c r="G58" i="32"/>
  <c r="F58" i="32"/>
  <c r="G57" i="32"/>
  <c r="F57" i="32"/>
  <c r="U56" i="32"/>
  <c r="G56" i="32"/>
  <c r="F56" i="32"/>
  <c r="G55" i="32"/>
  <c r="F55" i="32"/>
  <c r="G54" i="32"/>
  <c r="F54" i="32"/>
  <c r="G53" i="32"/>
  <c r="F53" i="32"/>
  <c r="G52" i="32"/>
  <c r="F52" i="32"/>
  <c r="G51" i="32"/>
  <c r="F51" i="32"/>
  <c r="U50" i="32"/>
  <c r="G50" i="32"/>
  <c r="F50" i="32"/>
  <c r="G49" i="32"/>
  <c r="F49" i="32"/>
  <c r="G48" i="32"/>
  <c r="F48" i="32"/>
  <c r="G47" i="32"/>
  <c r="F47" i="32"/>
  <c r="G46" i="32"/>
  <c r="F46" i="32"/>
  <c r="G45" i="32"/>
  <c r="F45" i="32"/>
  <c r="G44" i="32"/>
  <c r="F44" i="32"/>
  <c r="G43" i="32"/>
  <c r="F43" i="32"/>
  <c r="G42" i="32"/>
  <c r="F42" i="32"/>
  <c r="G41" i="32"/>
  <c r="F41" i="32"/>
  <c r="G40" i="32"/>
  <c r="F40" i="32"/>
  <c r="G39" i="32"/>
  <c r="F39" i="32"/>
  <c r="U38" i="32"/>
  <c r="G38" i="32"/>
  <c r="F38" i="32"/>
  <c r="G37" i="32"/>
  <c r="F37" i="32"/>
  <c r="G36" i="32"/>
  <c r="F36" i="32"/>
  <c r="G35" i="32"/>
  <c r="F35" i="32"/>
  <c r="G34" i="32"/>
  <c r="F34" i="32"/>
  <c r="G33" i="32"/>
  <c r="F33" i="32"/>
  <c r="U32" i="32"/>
  <c r="G32" i="32"/>
  <c r="F32" i="32"/>
  <c r="G31" i="32"/>
  <c r="F31" i="32"/>
  <c r="G30" i="32"/>
  <c r="F30" i="32"/>
  <c r="G29" i="32"/>
  <c r="F29" i="32"/>
  <c r="G28" i="32"/>
  <c r="F28" i="32"/>
  <c r="G27" i="32"/>
  <c r="F27" i="32"/>
  <c r="G26" i="32"/>
  <c r="F26" i="32"/>
  <c r="G25" i="32"/>
  <c r="F25" i="32"/>
  <c r="G24" i="32"/>
  <c r="F24" i="32"/>
  <c r="G23" i="32"/>
  <c r="F23" i="32"/>
  <c r="G22" i="32"/>
  <c r="F22" i="32"/>
  <c r="G21" i="32"/>
  <c r="F21" i="32"/>
  <c r="U20" i="32"/>
  <c r="G20" i="32"/>
  <c r="F20" i="32"/>
  <c r="G19" i="32"/>
  <c r="F19" i="32"/>
  <c r="G18" i="32"/>
  <c r="F18" i="32"/>
  <c r="G17" i="32"/>
  <c r="F17" i="32"/>
  <c r="G16" i="32"/>
  <c r="F16" i="32"/>
  <c r="G15" i="32"/>
  <c r="F15" i="32"/>
  <c r="U14" i="32"/>
  <c r="G14" i="32"/>
  <c r="F14" i="32"/>
  <c r="G13" i="32"/>
  <c r="F13" i="32"/>
  <c r="G12" i="32"/>
  <c r="F12" i="32"/>
  <c r="C12" i="32"/>
  <c r="G11" i="32"/>
  <c r="F11" i="32"/>
  <c r="G10" i="32"/>
  <c r="F10" i="32"/>
  <c r="C10" i="32"/>
  <c r="V9" i="32" s="1"/>
  <c r="G9" i="32"/>
  <c r="F9" i="32"/>
  <c r="G8" i="32"/>
  <c r="F8" i="32"/>
  <c r="G7" i="32"/>
  <c r="F7" i="32"/>
  <c r="G6" i="32"/>
  <c r="F6" i="32"/>
  <c r="C6" i="32"/>
  <c r="R8" i="32" s="1"/>
  <c r="V5" i="32"/>
  <c r="G5" i="32"/>
  <c r="F5" i="32"/>
  <c r="C5" i="32"/>
  <c r="W4" i="32"/>
  <c r="M68" i="32"/>
  <c r="M66" i="32"/>
  <c r="U66" i="32" s="1"/>
  <c r="M62" i="32"/>
  <c r="U62" i="32" s="1"/>
  <c r="M60" i="32"/>
  <c r="U60" i="32" s="1"/>
  <c r="M56" i="32"/>
  <c r="M54" i="32"/>
  <c r="U54" i="32" s="1"/>
  <c r="M50" i="32"/>
  <c r="M48" i="32"/>
  <c r="U48" i="32" s="1"/>
  <c r="M44" i="32"/>
  <c r="U44" i="32" s="1"/>
  <c r="M42" i="32"/>
  <c r="U42" i="32" s="1"/>
  <c r="M38" i="32"/>
  <c r="M36" i="32"/>
  <c r="U36" i="32" s="1"/>
  <c r="M32" i="32"/>
  <c r="M30" i="32"/>
  <c r="U30" i="32" s="1"/>
  <c r="M26" i="32"/>
  <c r="U26" i="32" s="1"/>
  <c r="M24" i="32"/>
  <c r="U24" i="32" s="1"/>
  <c r="M20" i="32"/>
  <c r="M18" i="32"/>
  <c r="U18" i="32" s="1"/>
  <c r="M14" i="32"/>
  <c r="M12" i="32"/>
  <c r="U12" i="32" s="1"/>
  <c r="M8" i="32"/>
  <c r="U8" i="32" s="1"/>
  <c r="M6" i="32"/>
  <c r="U6" i="32" s="1"/>
  <c r="M4" i="32" a="1"/>
  <c r="M64" i="32" s="1"/>
  <c r="U64" i="32" s="1"/>
  <c r="G4" i="32"/>
  <c r="F4" i="32"/>
  <c r="AT3" i="32"/>
  <c r="O3" i="32"/>
  <c r="AE3" i="32" s="1"/>
  <c r="AN3" i="32" s="1"/>
  <c r="G98" i="31"/>
  <c r="F98" i="31"/>
  <c r="AX97" i="31"/>
  <c r="G97" i="31"/>
  <c r="F97" i="31"/>
  <c r="AX96" i="31"/>
  <c r="G96" i="31"/>
  <c r="F96" i="31"/>
  <c r="AX95" i="31"/>
  <c r="G95" i="31"/>
  <c r="F95" i="31"/>
  <c r="AX94" i="31"/>
  <c r="G94" i="31"/>
  <c r="F94" i="31"/>
  <c r="AX93" i="31"/>
  <c r="G93" i="31"/>
  <c r="F93" i="31"/>
  <c r="AX92" i="31"/>
  <c r="G92" i="31"/>
  <c r="F92" i="31"/>
  <c r="AX91" i="31"/>
  <c r="G91" i="31"/>
  <c r="F91" i="31"/>
  <c r="AX90" i="31"/>
  <c r="G90" i="31"/>
  <c r="F90" i="31"/>
  <c r="AX89" i="31"/>
  <c r="G89" i="31"/>
  <c r="F89" i="31"/>
  <c r="AX88" i="31"/>
  <c r="G88" i="31"/>
  <c r="F88" i="31"/>
  <c r="AX87" i="31"/>
  <c r="G87" i="31"/>
  <c r="F87" i="31"/>
  <c r="AX86" i="31"/>
  <c r="G86" i="31"/>
  <c r="F86" i="31"/>
  <c r="AX85" i="31"/>
  <c r="G85" i="31"/>
  <c r="F85" i="31"/>
  <c r="AX84" i="31"/>
  <c r="G84" i="31"/>
  <c r="F84" i="31"/>
  <c r="AX83" i="31"/>
  <c r="G83" i="31"/>
  <c r="F83" i="31"/>
  <c r="AX82" i="31"/>
  <c r="G82" i="31"/>
  <c r="F82" i="31"/>
  <c r="AX81" i="31"/>
  <c r="G81" i="31"/>
  <c r="F81" i="31"/>
  <c r="AX80" i="31"/>
  <c r="G80" i="31"/>
  <c r="F80" i="31"/>
  <c r="V79" i="31"/>
  <c r="G79" i="31"/>
  <c r="F79" i="31"/>
  <c r="V78" i="31"/>
  <c r="G78" i="31"/>
  <c r="F78" i="31"/>
  <c r="G77" i="31"/>
  <c r="F77" i="31"/>
  <c r="V76" i="31"/>
  <c r="G76" i="31"/>
  <c r="F76" i="31"/>
  <c r="V75" i="31"/>
  <c r="G75" i="31"/>
  <c r="F75" i="31"/>
  <c r="G74" i="31"/>
  <c r="F74" i="31"/>
  <c r="V73" i="31"/>
  <c r="G73" i="31"/>
  <c r="F73" i="31"/>
  <c r="V72" i="31"/>
  <c r="G72" i="31"/>
  <c r="F72" i="31"/>
  <c r="G71" i="31"/>
  <c r="F71" i="31"/>
  <c r="V70" i="31"/>
  <c r="G70" i="31"/>
  <c r="F70" i="31"/>
  <c r="V69" i="31"/>
  <c r="G69" i="31"/>
  <c r="F69" i="31"/>
  <c r="G68" i="31"/>
  <c r="F68" i="31"/>
  <c r="V67" i="31"/>
  <c r="G67" i="31"/>
  <c r="F67" i="31"/>
  <c r="V66" i="31"/>
  <c r="G66" i="31"/>
  <c r="F66" i="31"/>
  <c r="G65" i="31"/>
  <c r="F65" i="31"/>
  <c r="V64" i="31"/>
  <c r="G64" i="31"/>
  <c r="F64" i="31"/>
  <c r="V63" i="31"/>
  <c r="G63" i="31"/>
  <c r="F63" i="31"/>
  <c r="G62" i="31"/>
  <c r="F62" i="31"/>
  <c r="V61" i="31"/>
  <c r="G61" i="31"/>
  <c r="F61" i="31"/>
  <c r="V60" i="31"/>
  <c r="G60" i="31"/>
  <c r="F60" i="31"/>
  <c r="G59" i="31"/>
  <c r="F59" i="31"/>
  <c r="V58" i="31"/>
  <c r="G58" i="31"/>
  <c r="F58" i="31"/>
  <c r="V57" i="31"/>
  <c r="G57" i="31"/>
  <c r="F57" i="31"/>
  <c r="G56" i="31"/>
  <c r="F56" i="31"/>
  <c r="V55" i="31"/>
  <c r="G55" i="31"/>
  <c r="F55" i="31"/>
  <c r="V54" i="31"/>
  <c r="G54" i="31"/>
  <c r="F54" i="31"/>
  <c r="G53" i="31"/>
  <c r="F53" i="31"/>
  <c r="V52" i="31"/>
  <c r="G52" i="31"/>
  <c r="F52" i="31"/>
  <c r="V51" i="31"/>
  <c r="G51" i="31"/>
  <c r="F51" i="31"/>
  <c r="G50" i="31"/>
  <c r="F50" i="31"/>
  <c r="V49" i="31"/>
  <c r="G49" i="31"/>
  <c r="F49" i="31"/>
  <c r="V48" i="31"/>
  <c r="G48" i="31"/>
  <c r="F48" i="31"/>
  <c r="G47" i="31"/>
  <c r="F47" i="31"/>
  <c r="V46" i="31"/>
  <c r="G46" i="31"/>
  <c r="F46" i="31"/>
  <c r="V45" i="31"/>
  <c r="G45" i="31"/>
  <c r="F45" i="31"/>
  <c r="G44" i="31"/>
  <c r="F44" i="31"/>
  <c r="V43" i="31"/>
  <c r="G43" i="31"/>
  <c r="F43" i="31"/>
  <c r="V42" i="31"/>
  <c r="G42" i="31"/>
  <c r="F42" i="31"/>
  <c r="G41" i="31"/>
  <c r="F41" i="31"/>
  <c r="V40" i="31"/>
  <c r="G40" i="31"/>
  <c r="F40" i="31"/>
  <c r="V39" i="31"/>
  <c r="G39" i="31"/>
  <c r="F39" i="31"/>
  <c r="G38" i="31"/>
  <c r="F38" i="31"/>
  <c r="V37" i="31"/>
  <c r="G37" i="31"/>
  <c r="F37" i="31"/>
  <c r="V36" i="31"/>
  <c r="G36" i="31"/>
  <c r="F36" i="31"/>
  <c r="V35" i="31"/>
  <c r="G35" i="31"/>
  <c r="F35" i="31"/>
  <c r="V34" i="31"/>
  <c r="G34" i="31"/>
  <c r="F34" i="31"/>
  <c r="V33" i="31"/>
  <c r="G33" i="31"/>
  <c r="F33" i="31"/>
  <c r="V32" i="31"/>
  <c r="G32" i="31"/>
  <c r="F32" i="31"/>
  <c r="V31" i="31"/>
  <c r="G31" i="31"/>
  <c r="F31" i="31"/>
  <c r="V30" i="31"/>
  <c r="G30" i="31"/>
  <c r="F30" i="31"/>
  <c r="V29" i="31"/>
  <c r="G29" i="31"/>
  <c r="F29" i="31"/>
  <c r="V28" i="31"/>
  <c r="G28" i="31"/>
  <c r="F28" i="31"/>
  <c r="V27" i="31"/>
  <c r="G27" i="31"/>
  <c r="F27" i="31"/>
  <c r="V26" i="31"/>
  <c r="G26" i="31"/>
  <c r="F26" i="31"/>
  <c r="V25" i="31"/>
  <c r="G25" i="31"/>
  <c r="F25" i="31"/>
  <c r="V24" i="31"/>
  <c r="G24" i="31"/>
  <c r="F24" i="31"/>
  <c r="V23" i="31"/>
  <c r="G23" i="31"/>
  <c r="F23" i="31"/>
  <c r="V22" i="31"/>
  <c r="G22" i="31"/>
  <c r="F22" i="31"/>
  <c r="V21" i="31"/>
  <c r="G21" i="31"/>
  <c r="F21" i="31"/>
  <c r="V20" i="31"/>
  <c r="G20" i="31"/>
  <c r="F20" i="31"/>
  <c r="V19" i="31"/>
  <c r="G19" i="31"/>
  <c r="F19" i="31"/>
  <c r="V18" i="31"/>
  <c r="G18" i="31"/>
  <c r="F18" i="31"/>
  <c r="V17" i="31"/>
  <c r="G17" i="31"/>
  <c r="F17" i="31"/>
  <c r="V16" i="31"/>
  <c r="G16" i="31"/>
  <c r="F16" i="31"/>
  <c r="V15" i="31"/>
  <c r="G15" i="31"/>
  <c r="F15" i="31"/>
  <c r="V14" i="31"/>
  <c r="G14" i="31"/>
  <c r="F14" i="31"/>
  <c r="V13" i="31"/>
  <c r="G13" i="31"/>
  <c r="F13" i="31"/>
  <c r="V12" i="31"/>
  <c r="G12" i="31"/>
  <c r="F12" i="31"/>
  <c r="C12" i="31"/>
  <c r="V11" i="31"/>
  <c r="R11" i="31"/>
  <c r="G11" i="31"/>
  <c r="F11" i="31"/>
  <c r="V10" i="31"/>
  <c r="G10" i="31"/>
  <c r="F10" i="31"/>
  <c r="C10" i="31"/>
  <c r="V77" i="31" s="1"/>
  <c r="V9" i="31"/>
  <c r="R9" i="31"/>
  <c r="G9" i="31"/>
  <c r="F9" i="31"/>
  <c r="V8" i="31"/>
  <c r="G8" i="31"/>
  <c r="F8" i="31"/>
  <c r="V7" i="31"/>
  <c r="G7" i="31"/>
  <c r="F7" i="31"/>
  <c r="V6" i="31"/>
  <c r="G6" i="31"/>
  <c r="F6" i="31"/>
  <c r="C6" i="31"/>
  <c r="R79" i="31" s="1"/>
  <c r="V5" i="31"/>
  <c r="R5" i="31"/>
  <c r="G5" i="31"/>
  <c r="F5" i="31"/>
  <c r="C5" i="31"/>
  <c r="Y4" i="31"/>
  <c r="W4" i="31"/>
  <c r="V4" i="31"/>
  <c r="M4" i="31" a="1"/>
  <c r="M73" i="31" s="1"/>
  <c r="U73" i="31" s="1"/>
  <c r="G4" i="31"/>
  <c r="F4" i="31"/>
  <c r="AT3" i="31"/>
  <c r="R3" i="31"/>
  <c r="O3" i="31"/>
  <c r="P3" i="31" s="1"/>
  <c r="AF3" i="31" s="1"/>
  <c r="AO3" i="31" s="1"/>
  <c r="G98" i="30"/>
  <c r="F98" i="30"/>
  <c r="AX97" i="30"/>
  <c r="G97" i="30"/>
  <c r="F97" i="30"/>
  <c r="AX96" i="30"/>
  <c r="G96" i="30"/>
  <c r="F96" i="30"/>
  <c r="AX95" i="30"/>
  <c r="G95" i="30"/>
  <c r="F95" i="30"/>
  <c r="AX94" i="30"/>
  <c r="G94" i="30"/>
  <c r="F94" i="30"/>
  <c r="AX93" i="30"/>
  <c r="G93" i="30"/>
  <c r="F93" i="30"/>
  <c r="AX92" i="30"/>
  <c r="G92" i="30"/>
  <c r="F92" i="30"/>
  <c r="AX91" i="30"/>
  <c r="G91" i="30"/>
  <c r="F91" i="30"/>
  <c r="AX90" i="30"/>
  <c r="G90" i="30"/>
  <c r="F90" i="30"/>
  <c r="R89" i="30"/>
  <c r="G89" i="30"/>
  <c r="F89" i="30"/>
  <c r="U88" i="30"/>
  <c r="G88" i="30"/>
  <c r="F88" i="30"/>
  <c r="R87" i="30"/>
  <c r="G87" i="30"/>
  <c r="F87" i="30"/>
  <c r="R86" i="30"/>
  <c r="G86" i="30"/>
  <c r="F86" i="30"/>
  <c r="G85" i="30"/>
  <c r="F85" i="30"/>
  <c r="R84" i="30"/>
  <c r="G84" i="30"/>
  <c r="F84" i="30"/>
  <c r="R83" i="30"/>
  <c r="G83" i="30"/>
  <c r="F83" i="30"/>
  <c r="G82" i="30"/>
  <c r="F82" i="30"/>
  <c r="R81" i="30"/>
  <c r="G81" i="30"/>
  <c r="F81" i="30"/>
  <c r="R80" i="30"/>
  <c r="G80" i="30"/>
  <c r="F80" i="30"/>
  <c r="U79" i="30"/>
  <c r="G79" i="30"/>
  <c r="F79" i="30"/>
  <c r="R78" i="30"/>
  <c r="G78" i="30"/>
  <c r="F78" i="30"/>
  <c r="R77" i="30"/>
  <c r="G77" i="30"/>
  <c r="F77" i="30"/>
  <c r="G76" i="30"/>
  <c r="F76" i="30"/>
  <c r="R75" i="30"/>
  <c r="G75" i="30"/>
  <c r="F75" i="30"/>
  <c r="R74" i="30"/>
  <c r="G74" i="30"/>
  <c r="F74" i="30"/>
  <c r="U73" i="30"/>
  <c r="G73" i="30"/>
  <c r="F73" i="30"/>
  <c r="U72" i="30"/>
  <c r="R72" i="30"/>
  <c r="G72" i="30"/>
  <c r="F72" i="30"/>
  <c r="R71" i="30"/>
  <c r="G71" i="30"/>
  <c r="F71" i="30"/>
  <c r="G70" i="30"/>
  <c r="F70" i="30"/>
  <c r="R69" i="30"/>
  <c r="G69" i="30"/>
  <c r="F69" i="30"/>
  <c r="R68" i="30"/>
  <c r="G68" i="30"/>
  <c r="F68" i="30"/>
  <c r="G67" i="30"/>
  <c r="F67" i="30"/>
  <c r="U66" i="30"/>
  <c r="R66" i="30"/>
  <c r="G66" i="30"/>
  <c r="F66" i="30"/>
  <c r="R65" i="30"/>
  <c r="G65" i="30"/>
  <c r="F65" i="30"/>
  <c r="U64" i="30"/>
  <c r="G64" i="30"/>
  <c r="F64" i="30"/>
  <c r="R63" i="30"/>
  <c r="G63" i="30"/>
  <c r="F63" i="30"/>
  <c r="R62" i="30"/>
  <c r="G62" i="30"/>
  <c r="F62" i="30"/>
  <c r="G61" i="30"/>
  <c r="F61" i="30"/>
  <c r="R60" i="30"/>
  <c r="G60" i="30"/>
  <c r="F60" i="30"/>
  <c r="R59" i="30"/>
  <c r="G59" i="30"/>
  <c r="F59" i="30"/>
  <c r="U58" i="30"/>
  <c r="G58" i="30"/>
  <c r="F58" i="30"/>
  <c r="R57" i="30"/>
  <c r="G57" i="30"/>
  <c r="F57" i="30"/>
  <c r="R56" i="30"/>
  <c r="G56" i="30"/>
  <c r="F56" i="30"/>
  <c r="G55" i="30"/>
  <c r="F55" i="30"/>
  <c r="R54" i="30"/>
  <c r="G54" i="30"/>
  <c r="F54" i="30"/>
  <c r="R53" i="30"/>
  <c r="G53" i="30"/>
  <c r="F53" i="30"/>
  <c r="U52" i="30"/>
  <c r="G52" i="30"/>
  <c r="F52" i="30"/>
  <c r="R51" i="30"/>
  <c r="G51" i="30"/>
  <c r="F51" i="30"/>
  <c r="R50" i="30"/>
  <c r="G50" i="30"/>
  <c r="F50" i="30"/>
  <c r="G49" i="30"/>
  <c r="F49" i="30"/>
  <c r="R48" i="30"/>
  <c r="G48" i="30"/>
  <c r="F48" i="30"/>
  <c r="R47" i="30"/>
  <c r="G47" i="30"/>
  <c r="F47" i="30"/>
  <c r="G46" i="30"/>
  <c r="F46" i="30"/>
  <c r="R45" i="30"/>
  <c r="G45" i="30"/>
  <c r="F45" i="30"/>
  <c r="R44" i="30"/>
  <c r="G44" i="30"/>
  <c r="F44" i="30"/>
  <c r="U43" i="30"/>
  <c r="G43" i="30"/>
  <c r="F43" i="30"/>
  <c r="U42" i="30"/>
  <c r="R42" i="30"/>
  <c r="G42" i="30"/>
  <c r="F42" i="30"/>
  <c r="R41" i="30"/>
  <c r="G41" i="30"/>
  <c r="F41" i="30"/>
  <c r="G40" i="30"/>
  <c r="F40" i="30"/>
  <c r="R39" i="30"/>
  <c r="G39" i="30"/>
  <c r="F39" i="30"/>
  <c r="R38" i="30"/>
  <c r="G38" i="30"/>
  <c r="F38" i="30"/>
  <c r="G37" i="30"/>
  <c r="F37" i="30"/>
  <c r="U36" i="30"/>
  <c r="R36" i="30"/>
  <c r="G36" i="30"/>
  <c r="F36" i="30"/>
  <c r="R35" i="30"/>
  <c r="G35" i="30"/>
  <c r="F35" i="30"/>
  <c r="G34" i="30"/>
  <c r="F34" i="30"/>
  <c r="R33" i="30"/>
  <c r="G33" i="30"/>
  <c r="F33" i="30"/>
  <c r="R32" i="30"/>
  <c r="G32" i="30"/>
  <c r="F32" i="30"/>
  <c r="G31" i="30"/>
  <c r="F31" i="30"/>
  <c r="R30" i="30"/>
  <c r="G30" i="30"/>
  <c r="F30" i="30"/>
  <c r="R29" i="30"/>
  <c r="G29" i="30"/>
  <c r="F29" i="30"/>
  <c r="G28" i="30"/>
  <c r="F28" i="30"/>
  <c r="R27" i="30"/>
  <c r="G27" i="30"/>
  <c r="F27" i="30"/>
  <c r="R26" i="30"/>
  <c r="G26" i="30"/>
  <c r="F26" i="30"/>
  <c r="G25" i="30"/>
  <c r="F25" i="30"/>
  <c r="R24" i="30"/>
  <c r="G24" i="30"/>
  <c r="F24" i="30"/>
  <c r="R23" i="30"/>
  <c r="G23" i="30"/>
  <c r="F23" i="30"/>
  <c r="G22" i="30"/>
  <c r="F22" i="30"/>
  <c r="R21" i="30"/>
  <c r="G21" i="30"/>
  <c r="F21" i="30"/>
  <c r="R20" i="30"/>
  <c r="G20" i="30"/>
  <c r="F20" i="30"/>
  <c r="G19" i="30"/>
  <c r="F19" i="30"/>
  <c r="R18" i="30"/>
  <c r="G18" i="30"/>
  <c r="F18" i="30"/>
  <c r="R17" i="30"/>
  <c r="G17" i="30"/>
  <c r="F17" i="30"/>
  <c r="U16" i="30"/>
  <c r="G16" i="30"/>
  <c r="F16" i="30"/>
  <c r="R15" i="30"/>
  <c r="G15" i="30"/>
  <c r="F15" i="30"/>
  <c r="R14" i="30"/>
  <c r="G14" i="30"/>
  <c r="F14" i="30"/>
  <c r="G13" i="30"/>
  <c r="F13" i="30"/>
  <c r="R12" i="30"/>
  <c r="G12" i="30"/>
  <c r="F12" i="30"/>
  <c r="C12" i="30"/>
  <c r="R11" i="30"/>
  <c r="G11" i="30"/>
  <c r="F11" i="30"/>
  <c r="R10" i="30"/>
  <c r="G10" i="30"/>
  <c r="F10" i="30"/>
  <c r="C10" i="30"/>
  <c r="V54" i="30" s="1"/>
  <c r="R9" i="30"/>
  <c r="G9" i="30"/>
  <c r="F9" i="30"/>
  <c r="U8" i="30"/>
  <c r="G8" i="30"/>
  <c r="F8" i="30"/>
  <c r="G7" i="30"/>
  <c r="F7" i="30"/>
  <c r="R6" i="30"/>
  <c r="G6" i="30"/>
  <c r="F6" i="30"/>
  <c r="C6" i="30"/>
  <c r="R88" i="30" s="1"/>
  <c r="R5" i="30"/>
  <c r="G5" i="30"/>
  <c r="F5" i="30"/>
  <c r="C5" i="30"/>
  <c r="W4" i="30"/>
  <c r="R4" i="30"/>
  <c r="M89" i="30"/>
  <c r="U89" i="30" s="1"/>
  <c r="M88" i="30"/>
  <c r="M86" i="30"/>
  <c r="U86" i="30" s="1"/>
  <c r="M85" i="30"/>
  <c r="U85" i="30" s="1"/>
  <c r="M84" i="30"/>
  <c r="U84" i="30" s="1"/>
  <c r="M83" i="30"/>
  <c r="U83" i="30" s="1"/>
  <c r="M82" i="30"/>
  <c r="U82" i="30" s="1"/>
  <c r="M80" i="30"/>
  <c r="U80" i="30" s="1"/>
  <c r="M79" i="30"/>
  <c r="M78" i="30"/>
  <c r="U78" i="30" s="1"/>
  <c r="M77" i="30"/>
  <c r="U77" i="30" s="1"/>
  <c r="M76" i="30"/>
  <c r="U76" i="30" s="1"/>
  <c r="M74" i="30"/>
  <c r="U74" i="30" s="1"/>
  <c r="M73" i="30"/>
  <c r="M72" i="30"/>
  <c r="M71" i="30"/>
  <c r="U71" i="30" s="1"/>
  <c r="M70" i="30"/>
  <c r="U70" i="30" s="1"/>
  <c r="M68" i="30"/>
  <c r="U68" i="30" s="1"/>
  <c r="M67" i="30"/>
  <c r="U67" i="30" s="1"/>
  <c r="M66" i="30"/>
  <c r="M65" i="30"/>
  <c r="U65" i="30" s="1"/>
  <c r="M64" i="30"/>
  <c r="M62" i="30"/>
  <c r="U62" i="30" s="1"/>
  <c r="M61" i="30"/>
  <c r="U61" i="30" s="1"/>
  <c r="M60" i="30"/>
  <c r="U60" i="30" s="1"/>
  <c r="M59" i="30"/>
  <c r="U59" i="30" s="1"/>
  <c r="M58" i="30"/>
  <c r="M56" i="30"/>
  <c r="U56" i="30" s="1"/>
  <c r="M55" i="30"/>
  <c r="U55" i="30" s="1"/>
  <c r="M54" i="30"/>
  <c r="U54" i="30" s="1"/>
  <c r="M53" i="30"/>
  <c r="U53" i="30" s="1"/>
  <c r="M52" i="30"/>
  <c r="M50" i="30"/>
  <c r="U50" i="30" s="1"/>
  <c r="M49" i="30"/>
  <c r="U49" i="30" s="1"/>
  <c r="M48" i="30"/>
  <c r="U48" i="30" s="1"/>
  <c r="M47" i="30"/>
  <c r="U47" i="30" s="1"/>
  <c r="M46" i="30"/>
  <c r="U46" i="30" s="1"/>
  <c r="M44" i="30"/>
  <c r="U44" i="30" s="1"/>
  <c r="M43" i="30"/>
  <c r="M42" i="30"/>
  <c r="M41" i="30"/>
  <c r="U41" i="30" s="1"/>
  <c r="M40" i="30"/>
  <c r="U40" i="30" s="1"/>
  <c r="M38" i="30"/>
  <c r="U38" i="30" s="1"/>
  <c r="M37" i="30"/>
  <c r="U37" i="30" s="1"/>
  <c r="M36" i="30"/>
  <c r="M35" i="30"/>
  <c r="U35" i="30" s="1"/>
  <c r="M34" i="30"/>
  <c r="U34" i="30" s="1"/>
  <c r="M32" i="30"/>
  <c r="U32" i="30" s="1"/>
  <c r="M31" i="30"/>
  <c r="U31" i="30" s="1"/>
  <c r="M30" i="30"/>
  <c r="U30" i="30" s="1"/>
  <c r="M29" i="30"/>
  <c r="U29" i="30" s="1"/>
  <c r="M28" i="30"/>
  <c r="U28" i="30" s="1"/>
  <c r="M26" i="30"/>
  <c r="U26" i="30" s="1"/>
  <c r="M25" i="30"/>
  <c r="U25" i="30" s="1"/>
  <c r="M24" i="30"/>
  <c r="U24" i="30" s="1"/>
  <c r="M23" i="30"/>
  <c r="U23" i="30" s="1"/>
  <c r="M22" i="30"/>
  <c r="U22" i="30" s="1"/>
  <c r="M20" i="30"/>
  <c r="U20" i="30" s="1"/>
  <c r="M19" i="30"/>
  <c r="U19" i="30" s="1"/>
  <c r="M18" i="30"/>
  <c r="U18" i="30" s="1"/>
  <c r="M17" i="30"/>
  <c r="U17" i="30" s="1"/>
  <c r="M16" i="30"/>
  <c r="M14" i="30"/>
  <c r="U14" i="30" s="1"/>
  <c r="M13" i="30"/>
  <c r="U13" i="30" s="1"/>
  <c r="M12" i="30"/>
  <c r="U12" i="30" s="1"/>
  <c r="M11" i="30"/>
  <c r="U11" i="30" s="1"/>
  <c r="M10" i="30"/>
  <c r="U10" i="30" s="1"/>
  <c r="M8" i="30"/>
  <c r="M7" i="30"/>
  <c r="U7" i="30" s="1"/>
  <c r="M6" i="30"/>
  <c r="U6" i="30" s="1"/>
  <c r="M5" i="30"/>
  <c r="U5" i="30" s="1"/>
  <c r="M4" i="30"/>
  <c r="U4" i="30" s="1"/>
  <c r="X4" i="30" s="1"/>
  <c r="M4" i="30" a="1"/>
  <c r="M87" i="30" s="1"/>
  <c r="U87" i="30" s="1"/>
  <c r="G4" i="30"/>
  <c r="F4" i="30"/>
  <c r="AT3" i="30"/>
  <c r="R3" i="30"/>
  <c r="O3" i="30"/>
  <c r="P3" i="30" s="1"/>
  <c r="AF3" i="30" s="1"/>
  <c r="AO3" i="30" s="1"/>
  <c r="S98" i="29"/>
  <c r="R98" i="29"/>
  <c r="G98" i="29"/>
  <c r="F98" i="29"/>
  <c r="V97" i="29"/>
  <c r="R97" i="29"/>
  <c r="G97" i="29"/>
  <c r="F97" i="29"/>
  <c r="V96" i="29"/>
  <c r="R96" i="29"/>
  <c r="G96" i="29"/>
  <c r="F96" i="29"/>
  <c r="R95" i="29"/>
  <c r="G95" i="29"/>
  <c r="F95" i="29"/>
  <c r="R94" i="29"/>
  <c r="G94" i="29"/>
  <c r="F94" i="29"/>
  <c r="R93" i="29"/>
  <c r="G93" i="29"/>
  <c r="F93" i="29"/>
  <c r="R92" i="29"/>
  <c r="G92" i="29"/>
  <c r="F92" i="29"/>
  <c r="R91" i="29"/>
  <c r="G91" i="29"/>
  <c r="F91" i="29"/>
  <c r="R90" i="29"/>
  <c r="G90" i="29"/>
  <c r="F90" i="29"/>
  <c r="R89" i="29"/>
  <c r="G89" i="29"/>
  <c r="F89" i="29"/>
  <c r="R88" i="29"/>
  <c r="G88" i="29"/>
  <c r="F88" i="29"/>
  <c r="R87" i="29"/>
  <c r="G87" i="29"/>
  <c r="F87" i="29"/>
  <c r="R86" i="29"/>
  <c r="G86" i="29"/>
  <c r="F86" i="29"/>
  <c r="V85" i="29"/>
  <c r="R85" i="29"/>
  <c r="G85" i="29"/>
  <c r="F85" i="29"/>
  <c r="V84" i="29"/>
  <c r="R84" i="29"/>
  <c r="G84" i="29"/>
  <c r="F84" i="29"/>
  <c r="R83" i="29"/>
  <c r="G83" i="29"/>
  <c r="F83" i="29"/>
  <c r="V82" i="29"/>
  <c r="R82" i="29"/>
  <c r="G82" i="29"/>
  <c r="F82" i="29"/>
  <c r="V81" i="29"/>
  <c r="U81" i="29"/>
  <c r="R81" i="29"/>
  <c r="G81" i="29"/>
  <c r="F81" i="29"/>
  <c r="R80" i="29"/>
  <c r="G80" i="29"/>
  <c r="F80" i="29"/>
  <c r="V79" i="29"/>
  <c r="R79" i="29"/>
  <c r="G79" i="29"/>
  <c r="F79" i="29"/>
  <c r="V78" i="29"/>
  <c r="R78" i="29"/>
  <c r="G78" i="29"/>
  <c r="F78" i="29"/>
  <c r="R77" i="29"/>
  <c r="G77" i="29"/>
  <c r="F77" i="29"/>
  <c r="R76" i="29"/>
  <c r="G76" i="29"/>
  <c r="F76" i="29"/>
  <c r="R75" i="29"/>
  <c r="G75" i="29"/>
  <c r="F75" i="29"/>
  <c r="R74" i="29"/>
  <c r="G74" i="29"/>
  <c r="F74" i="29"/>
  <c r="R73" i="29"/>
  <c r="G73" i="29"/>
  <c r="F73" i="29"/>
  <c r="R72" i="29"/>
  <c r="G72" i="29"/>
  <c r="F72" i="29"/>
  <c r="R71" i="29"/>
  <c r="G71" i="29"/>
  <c r="F71" i="29"/>
  <c r="R70" i="29"/>
  <c r="G70" i="29"/>
  <c r="F70" i="29"/>
  <c r="R69" i="29"/>
  <c r="G69" i="29"/>
  <c r="F69" i="29"/>
  <c r="R68" i="29"/>
  <c r="G68" i="29"/>
  <c r="F68" i="29"/>
  <c r="V67" i="29"/>
  <c r="R67" i="29"/>
  <c r="G67" i="29"/>
  <c r="F67" i="29"/>
  <c r="V66" i="29"/>
  <c r="R66" i="29"/>
  <c r="G66" i="29"/>
  <c r="F66" i="29"/>
  <c r="R65" i="29"/>
  <c r="G65" i="29"/>
  <c r="F65" i="29"/>
  <c r="V64" i="29"/>
  <c r="R64" i="29"/>
  <c r="G64" i="29"/>
  <c r="F64" i="29"/>
  <c r="V63" i="29"/>
  <c r="U63" i="29"/>
  <c r="R63" i="29"/>
  <c r="G63" i="29"/>
  <c r="F63" i="29"/>
  <c r="R62" i="29"/>
  <c r="G62" i="29"/>
  <c r="F62" i="29"/>
  <c r="V61" i="29"/>
  <c r="R61" i="29"/>
  <c r="G61" i="29"/>
  <c r="F61" i="29"/>
  <c r="V60" i="29"/>
  <c r="R60" i="29"/>
  <c r="G60" i="29"/>
  <c r="F60" i="29"/>
  <c r="R59" i="29"/>
  <c r="G59" i="29"/>
  <c r="F59" i="29"/>
  <c r="R58" i="29"/>
  <c r="G58" i="29"/>
  <c r="F58" i="29"/>
  <c r="R57" i="29"/>
  <c r="G57" i="29"/>
  <c r="F57" i="29"/>
  <c r="R56" i="29"/>
  <c r="G56" i="29"/>
  <c r="F56" i="29"/>
  <c r="R55" i="29"/>
  <c r="G55" i="29"/>
  <c r="F55" i="29"/>
  <c r="R54" i="29"/>
  <c r="G54" i="29"/>
  <c r="F54" i="29"/>
  <c r="R53" i="29"/>
  <c r="G53" i="29"/>
  <c r="F53" i="29"/>
  <c r="R52" i="29"/>
  <c r="G52" i="29"/>
  <c r="F52" i="29"/>
  <c r="R51" i="29"/>
  <c r="G51" i="29"/>
  <c r="F51" i="29"/>
  <c r="R50" i="29"/>
  <c r="G50" i="29"/>
  <c r="F50" i="29"/>
  <c r="V49" i="29"/>
  <c r="R49" i="29"/>
  <c r="G49" i="29"/>
  <c r="F49" i="29"/>
  <c r="V48" i="29"/>
  <c r="R48" i="29"/>
  <c r="G48" i="29"/>
  <c r="F48" i="29"/>
  <c r="R47" i="29"/>
  <c r="G47" i="29"/>
  <c r="F47" i="29"/>
  <c r="V46" i="29"/>
  <c r="R46" i="29"/>
  <c r="G46" i="29"/>
  <c r="F46" i="29"/>
  <c r="V45" i="29"/>
  <c r="U45" i="29"/>
  <c r="R45" i="29"/>
  <c r="G45" i="29"/>
  <c r="F45" i="29"/>
  <c r="R44" i="29"/>
  <c r="G44" i="29"/>
  <c r="F44" i="29"/>
  <c r="V43" i="29"/>
  <c r="R43" i="29"/>
  <c r="G43" i="29"/>
  <c r="F43" i="29"/>
  <c r="V42" i="29"/>
  <c r="R42" i="29"/>
  <c r="G42" i="29"/>
  <c r="F42" i="29"/>
  <c r="R41" i="29"/>
  <c r="G41" i="29"/>
  <c r="F41" i="29"/>
  <c r="R40" i="29"/>
  <c r="G40" i="29"/>
  <c r="F40" i="29"/>
  <c r="R39" i="29"/>
  <c r="G39" i="29"/>
  <c r="F39" i="29"/>
  <c r="R38" i="29"/>
  <c r="G38" i="29"/>
  <c r="F38" i="29"/>
  <c r="R37" i="29"/>
  <c r="G37" i="29"/>
  <c r="F37" i="29"/>
  <c r="R36" i="29"/>
  <c r="G36" i="29"/>
  <c r="F36" i="29"/>
  <c r="R35" i="29"/>
  <c r="G35" i="29"/>
  <c r="F35" i="29"/>
  <c r="R34" i="29"/>
  <c r="G34" i="29"/>
  <c r="F34" i="29"/>
  <c r="R33" i="29"/>
  <c r="G33" i="29"/>
  <c r="F33" i="29"/>
  <c r="R32" i="29"/>
  <c r="G32" i="29"/>
  <c r="F32" i="29"/>
  <c r="V31" i="29"/>
  <c r="R31" i="29"/>
  <c r="G31" i="29"/>
  <c r="F31" i="29"/>
  <c r="V30" i="29"/>
  <c r="R30" i="29"/>
  <c r="G30" i="29"/>
  <c r="F30" i="29"/>
  <c r="R29" i="29"/>
  <c r="G29" i="29"/>
  <c r="F29" i="29"/>
  <c r="V28" i="29"/>
  <c r="R28" i="29"/>
  <c r="G28" i="29"/>
  <c r="F28" i="29"/>
  <c r="V27" i="29"/>
  <c r="U27" i="29"/>
  <c r="R27" i="29"/>
  <c r="G27" i="29"/>
  <c r="F27" i="29"/>
  <c r="R26" i="29"/>
  <c r="G26" i="29"/>
  <c r="F26" i="29"/>
  <c r="V25" i="29"/>
  <c r="R25" i="29"/>
  <c r="G25" i="29"/>
  <c r="F25" i="29"/>
  <c r="V24" i="29"/>
  <c r="R24" i="29"/>
  <c r="G24" i="29"/>
  <c r="F24" i="29"/>
  <c r="R23" i="29"/>
  <c r="G23" i="29"/>
  <c r="F23" i="29"/>
  <c r="R22" i="29"/>
  <c r="G22" i="29"/>
  <c r="F22" i="29"/>
  <c r="R21" i="29"/>
  <c r="G21" i="29"/>
  <c r="F21" i="29"/>
  <c r="R20" i="29"/>
  <c r="G20" i="29"/>
  <c r="F20" i="29"/>
  <c r="R19" i="29"/>
  <c r="G19" i="29"/>
  <c r="F19" i="29"/>
  <c r="R18" i="29"/>
  <c r="G18" i="29"/>
  <c r="F18" i="29"/>
  <c r="R17" i="29"/>
  <c r="G17" i="29"/>
  <c r="F17" i="29"/>
  <c r="R16" i="29"/>
  <c r="G16" i="29"/>
  <c r="F16" i="29"/>
  <c r="R15" i="29"/>
  <c r="G15" i="29"/>
  <c r="F15" i="29"/>
  <c r="R14" i="29"/>
  <c r="G14" i="29"/>
  <c r="F14" i="29"/>
  <c r="V13" i="29"/>
  <c r="R13" i="29"/>
  <c r="G13" i="29"/>
  <c r="F13" i="29"/>
  <c r="V12" i="29"/>
  <c r="R12" i="29"/>
  <c r="G12" i="29"/>
  <c r="F12" i="29"/>
  <c r="C12" i="29"/>
  <c r="R11" i="29"/>
  <c r="G11" i="29"/>
  <c r="F11" i="29"/>
  <c r="R10" i="29"/>
  <c r="G10" i="29"/>
  <c r="F10" i="29"/>
  <c r="C10" i="29"/>
  <c r="V88" i="29" s="1"/>
  <c r="R9" i="29"/>
  <c r="G9" i="29"/>
  <c r="F9" i="29"/>
  <c r="V8" i="29"/>
  <c r="R8" i="29"/>
  <c r="G8" i="29"/>
  <c r="F8" i="29"/>
  <c r="R7" i="29"/>
  <c r="G7" i="29"/>
  <c r="F7" i="29"/>
  <c r="R6" i="29"/>
  <c r="G6" i="29"/>
  <c r="F6" i="29"/>
  <c r="R5" i="29"/>
  <c r="G5" i="29"/>
  <c r="F5" i="29"/>
  <c r="C5" i="29"/>
  <c r="W4" i="29"/>
  <c r="R4" i="29"/>
  <c r="M98" i="29"/>
  <c r="U98" i="29" s="1"/>
  <c r="M97" i="29"/>
  <c r="U97" i="29" s="1"/>
  <c r="M96" i="29"/>
  <c r="U96" i="29" s="1"/>
  <c r="M92" i="29"/>
  <c r="U92" i="29" s="1"/>
  <c r="M91" i="29"/>
  <c r="U91" i="29" s="1"/>
  <c r="M90" i="29"/>
  <c r="U90" i="29" s="1"/>
  <c r="M87" i="29"/>
  <c r="U87" i="29" s="1"/>
  <c r="M86" i="29"/>
  <c r="U86" i="29" s="1"/>
  <c r="M84" i="29"/>
  <c r="U84" i="29" s="1"/>
  <c r="M81" i="29"/>
  <c r="M80" i="29"/>
  <c r="U80" i="29" s="1"/>
  <c r="M79" i="29"/>
  <c r="U79" i="29" s="1"/>
  <c r="M78" i="29"/>
  <c r="U78" i="29" s="1"/>
  <c r="M74" i="29"/>
  <c r="U74" i="29" s="1"/>
  <c r="M73" i="29"/>
  <c r="U73" i="29" s="1"/>
  <c r="M72" i="29"/>
  <c r="U72" i="29" s="1"/>
  <c r="M69" i="29"/>
  <c r="U69" i="29" s="1"/>
  <c r="M68" i="29"/>
  <c r="U68" i="29" s="1"/>
  <c r="M66" i="29"/>
  <c r="U66" i="29" s="1"/>
  <c r="M63" i="29"/>
  <c r="M62" i="29"/>
  <c r="U62" i="29" s="1"/>
  <c r="M61" i="29"/>
  <c r="U61" i="29" s="1"/>
  <c r="M60" i="29"/>
  <c r="U60" i="29" s="1"/>
  <c r="M56" i="29"/>
  <c r="U56" i="29" s="1"/>
  <c r="M55" i="29"/>
  <c r="U55" i="29" s="1"/>
  <c r="M54" i="29"/>
  <c r="U54" i="29" s="1"/>
  <c r="M51" i="29"/>
  <c r="U51" i="29" s="1"/>
  <c r="M50" i="29"/>
  <c r="U50" i="29" s="1"/>
  <c r="M48" i="29"/>
  <c r="U48" i="29" s="1"/>
  <c r="M45" i="29"/>
  <c r="M44" i="29"/>
  <c r="U44" i="29" s="1"/>
  <c r="M43" i="29"/>
  <c r="U43" i="29" s="1"/>
  <c r="M42" i="29"/>
  <c r="U42" i="29" s="1"/>
  <c r="M38" i="29"/>
  <c r="U38" i="29" s="1"/>
  <c r="M37" i="29"/>
  <c r="U37" i="29" s="1"/>
  <c r="M36" i="29"/>
  <c r="U36" i="29" s="1"/>
  <c r="M33" i="29"/>
  <c r="U33" i="29" s="1"/>
  <c r="M32" i="29"/>
  <c r="U32" i="29" s="1"/>
  <c r="M30" i="29"/>
  <c r="U30" i="29" s="1"/>
  <c r="M27" i="29"/>
  <c r="M26" i="29"/>
  <c r="U26" i="29" s="1"/>
  <c r="M25" i="29"/>
  <c r="U25" i="29" s="1"/>
  <c r="M24" i="29"/>
  <c r="U24" i="29" s="1"/>
  <c r="M20" i="29"/>
  <c r="U20" i="29" s="1"/>
  <c r="M19" i="29"/>
  <c r="U19" i="29" s="1"/>
  <c r="M18" i="29"/>
  <c r="U18" i="29" s="1"/>
  <c r="M15" i="29"/>
  <c r="U15" i="29" s="1"/>
  <c r="M14" i="29"/>
  <c r="U14" i="29" s="1"/>
  <c r="M12" i="29"/>
  <c r="U12" i="29" s="1"/>
  <c r="M9" i="29"/>
  <c r="U9" i="29" s="1"/>
  <c r="M8" i="29"/>
  <c r="U8" i="29" s="1"/>
  <c r="M7" i="29"/>
  <c r="U7" i="29" s="1"/>
  <c r="M6" i="29"/>
  <c r="U6" i="29" s="1"/>
  <c r="M4" i="29" a="1"/>
  <c r="G4" i="29"/>
  <c r="F4" i="29"/>
  <c r="AT3" i="29"/>
  <c r="AQ3" i="29"/>
  <c r="AH3" i="29"/>
  <c r="R3" i="29"/>
  <c r="O3" i="29"/>
  <c r="AE3" i="29" s="1"/>
  <c r="AN3" i="29" s="1"/>
  <c r="G98" i="28"/>
  <c r="F98" i="28"/>
  <c r="AX97" i="28"/>
  <c r="G97" i="28"/>
  <c r="F97" i="28"/>
  <c r="AX96" i="28"/>
  <c r="G96" i="28"/>
  <c r="F96" i="28"/>
  <c r="AX95" i="28"/>
  <c r="G95" i="28"/>
  <c r="F95" i="28"/>
  <c r="AX94" i="28"/>
  <c r="G94" i="28"/>
  <c r="F94" i="28"/>
  <c r="AX93" i="28"/>
  <c r="G93" i="28"/>
  <c r="F93" i="28"/>
  <c r="AX92" i="28"/>
  <c r="G92" i="28"/>
  <c r="F92" i="28"/>
  <c r="AX91" i="28"/>
  <c r="G91" i="28"/>
  <c r="F91" i="28"/>
  <c r="AX90" i="28"/>
  <c r="G90" i="28"/>
  <c r="F90" i="28"/>
  <c r="AX89" i="28"/>
  <c r="G89" i="28"/>
  <c r="F89" i="28"/>
  <c r="AX88" i="28"/>
  <c r="G88" i="28"/>
  <c r="F88" i="28"/>
  <c r="AX87" i="28"/>
  <c r="G87" i="28"/>
  <c r="F87" i="28"/>
  <c r="AX86" i="28"/>
  <c r="G86" i="28"/>
  <c r="F86" i="28"/>
  <c r="AX85" i="28"/>
  <c r="G85" i="28"/>
  <c r="F85" i="28"/>
  <c r="AX84" i="28"/>
  <c r="G84" i="28"/>
  <c r="F84" i="28"/>
  <c r="AX83" i="28"/>
  <c r="G83" i="28"/>
  <c r="F83" i="28"/>
  <c r="AX82" i="28"/>
  <c r="G82" i="28"/>
  <c r="F82" i="28"/>
  <c r="AX81" i="28"/>
  <c r="G81" i="28"/>
  <c r="F81" i="28"/>
  <c r="AX80" i="28"/>
  <c r="G80" i="28"/>
  <c r="F80" i="28"/>
  <c r="AX79" i="28"/>
  <c r="G79" i="28"/>
  <c r="F79" i="28"/>
  <c r="AX78" i="28"/>
  <c r="G78" i="28"/>
  <c r="F78" i="28"/>
  <c r="AX77" i="28"/>
  <c r="G77" i="28"/>
  <c r="F77" i="28"/>
  <c r="AX76" i="28"/>
  <c r="G76" i="28"/>
  <c r="F76" i="28"/>
  <c r="AX75" i="28"/>
  <c r="G75" i="28"/>
  <c r="F75" i="28"/>
  <c r="AX74" i="28"/>
  <c r="G74" i="28"/>
  <c r="F74" i="28"/>
  <c r="AX73" i="28"/>
  <c r="G73" i="28"/>
  <c r="F73" i="28"/>
  <c r="AX72" i="28"/>
  <c r="G72" i="28"/>
  <c r="F72" i="28"/>
  <c r="AX71" i="28"/>
  <c r="G71" i="28"/>
  <c r="F71" i="28"/>
  <c r="AX70" i="28"/>
  <c r="G70" i="28"/>
  <c r="F70" i="28"/>
  <c r="V69" i="28"/>
  <c r="G69" i="28"/>
  <c r="F69" i="28"/>
  <c r="G68" i="28"/>
  <c r="F68" i="28"/>
  <c r="G67" i="28"/>
  <c r="F67" i="28"/>
  <c r="G66" i="28"/>
  <c r="F66" i="28"/>
  <c r="V65" i="28"/>
  <c r="G65" i="28"/>
  <c r="F65" i="28"/>
  <c r="G64" i="28"/>
  <c r="F64" i="28"/>
  <c r="V63" i="28"/>
  <c r="G63" i="28"/>
  <c r="F63" i="28"/>
  <c r="V62" i="28"/>
  <c r="U62" i="28"/>
  <c r="G62" i="28"/>
  <c r="F62" i="28"/>
  <c r="U61" i="28"/>
  <c r="G61" i="28"/>
  <c r="F61" i="28"/>
  <c r="G60" i="28"/>
  <c r="F60" i="28"/>
  <c r="V59" i="28"/>
  <c r="G59" i="28"/>
  <c r="F59" i="28"/>
  <c r="V58" i="28"/>
  <c r="G58" i="28"/>
  <c r="F58" i="28"/>
  <c r="V57" i="28"/>
  <c r="G57" i="28"/>
  <c r="F57" i="28"/>
  <c r="G56" i="28"/>
  <c r="F56" i="28"/>
  <c r="G55" i="28"/>
  <c r="F55" i="28"/>
  <c r="V54" i="28"/>
  <c r="G54" i="28"/>
  <c r="F54" i="28"/>
  <c r="V53" i="28"/>
  <c r="G53" i="28"/>
  <c r="F53" i="28"/>
  <c r="G52" i="28"/>
  <c r="F52" i="28"/>
  <c r="G51" i="28"/>
  <c r="F51" i="28"/>
  <c r="V50" i="28"/>
  <c r="G50" i="28"/>
  <c r="F50" i="28"/>
  <c r="V49" i="28"/>
  <c r="U49" i="28"/>
  <c r="G49" i="28"/>
  <c r="F49" i="28"/>
  <c r="V48" i="28"/>
  <c r="G48" i="28"/>
  <c r="F48" i="28"/>
  <c r="G47" i="28"/>
  <c r="F47" i="28"/>
  <c r="G46" i="28"/>
  <c r="F46" i="28"/>
  <c r="V45" i="28"/>
  <c r="G45" i="28"/>
  <c r="F45" i="28"/>
  <c r="V44" i="28"/>
  <c r="U44" i="28"/>
  <c r="G44" i="28"/>
  <c r="F44" i="28"/>
  <c r="U43" i="28"/>
  <c r="G43" i="28"/>
  <c r="F43" i="28"/>
  <c r="G42" i="28"/>
  <c r="F42" i="28"/>
  <c r="V41" i="28"/>
  <c r="G41" i="28"/>
  <c r="F41" i="28"/>
  <c r="V40" i="28"/>
  <c r="G40" i="28"/>
  <c r="F40" i="28"/>
  <c r="V39" i="28"/>
  <c r="G39" i="28"/>
  <c r="F39" i="28"/>
  <c r="G38" i="28"/>
  <c r="F38" i="28"/>
  <c r="G37" i="28"/>
  <c r="F37" i="28"/>
  <c r="V36" i="28"/>
  <c r="G36" i="28"/>
  <c r="F36" i="28"/>
  <c r="V35" i="28"/>
  <c r="G35" i="28"/>
  <c r="F35" i="28"/>
  <c r="G34" i="28"/>
  <c r="F34" i="28"/>
  <c r="G33" i="28"/>
  <c r="F33" i="28"/>
  <c r="V32" i="28"/>
  <c r="G32" i="28"/>
  <c r="F32" i="28"/>
  <c r="V31" i="28"/>
  <c r="U31" i="28"/>
  <c r="G31" i="28"/>
  <c r="F31" i="28"/>
  <c r="V30" i="28"/>
  <c r="G30" i="28"/>
  <c r="F30" i="28"/>
  <c r="G29" i="28"/>
  <c r="F29" i="28"/>
  <c r="G28" i="28"/>
  <c r="F28" i="28"/>
  <c r="V27" i="28"/>
  <c r="G27" i="28"/>
  <c r="F27" i="28"/>
  <c r="V26" i="28"/>
  <c r="U26" i="28"/>
  <c r="G26" i="28"/>
  <c r="F26" i="28"/>
  <c r="V25" i="28"/>
  <c r="U25" i="28"/>
  <c r="G25" i="28"/>
  <c r="F25" i="28"/>
  <c r="G24" i="28"/>
  <c r="F24" i="28"/>
  <c r="V23" i="28"/>
  <c r="G23" i="28"/>
  <c r="F23" i="28"/>
  <c r="V22" i="28"/>
  <c r="G22" i="28"/>
  <c r="F22" i="28"/>
  <c r="V21" i="28"/>
  <c r="G21" i="28"/>
  <c r="F21" i="28"/>
  <c r="V20" i="28"/>
  <c r="U20" i="28"/>
  <c r="G20" i="28"/>
  <c r="F20" i="28"/>
  <c r="G19" i="28"/>
  <c r="F19" i="28"/>
  <c r="V18" i="28"/>
  <c r="G18" i="28"/>
  <c r="F18" i="28"/>
  <c r="V17" i="28"/>
  <c r="G17" i="28"/>
  <c r="F17" i="28"/>
  <c r="G16" i="28"/>
  <c r="F16" i="28"/>
  <c r="V15" i="28"/>
  <c r="G15" i="28"/>
  <c r="F15" i="28"/>
  <c r="V14" i="28"/>
  <c r="U14" i="28"/>
  <c r="G14" i="28"/>
  <c r="F14" i="28"/>
  <c r="G13" i="28"/>
  <c r="F13" i="28"/>
  <c r="V12" i="28"/>
  <c r="G12" i="28"/>
  <c r="F12" i="28"/>
  <c r="C12" i="28"/>
  <c r="V11" i="28"/>
  <c r="G11" i="28"/>
  <c r="F11" i="28"/>
  <c r="V10" i="28"/>
  <c r="G10" i="28"/>
  <c r="F10" i="28"/>
  <c r="C10" i="28"/>
  <c r="V67" i="28" s="1"/>
  <c r="V9" i="28"/>
  <c r="G9" i="28"/>
  <c r="F9" i="28"/>
  <c r="G8" i="28"/>
  <c r="F8" i="28"/>
  <c r="G7" i="28"/>
  <c r="F7" i="28"/>
  <c r="V6" i="28"/>
  <c r="G6" i="28"/>
  <c r="F6" i="28"/>
  <c r="C6" i="28"/>
  <c r="R69" i="28" s="1"/>
  <c r="V5" i="28"/>
  <c r="G5" i="28"/>
  <c r="F5" i="28"/>
  <c r="C5" i="28"/>
  <c r="Y4" i="28"/>
  <c r="W4" i="28"/>
  <c r="V4" i="28"/>
  <c r="U4" i="28"/>
  <c r="X4" i="28" s="1"/>
  <c r="M68" i="28"/>
  <c r="U68" i="28" s="1"/>
  <c r="M67" i="28"/>
  <c r="U67" i="28" s="1"/>
  <c r="M66" i="28"/>
  <c r="U66" i="28" s="1"/>
  <c r="M65" i="28"/>
  <c r="U65" i="28" s="1"/>
  <c r="M64" i="28"/>
  <c r="U64" i="28" s="1"/>
  <c r="M62" i="28"/>
  <c r="M61" i="28"/>
  <c r="M60" i="28"/>
  <c r="U60" i="28" s="1"/>
  <c r="M59" i="28"/>
  <c r="U59" i="28" s="1"/>
  <c r="M58" i="28"/>
  <c r="U58" i="28" s="1"/>
  <c r="M56" i="28"/>
  <c r="U56" i="28" s="1"/>
  <c r="M55" i="28"/>
  <c r="U55" i="28" s="1"/>
  <c r="M54" i="28"/>
  <c r="U54" i="28" s="1"/>
  <c r="M53" i="28"/>
  <c r="U53" i="28" s="1"/>
  <c r="M52" i="28"/>
  <c r="U52" i="28" s="1"/>
  <c r="M50" i="28"/>
  <c r="U50" i="28" s="1"/>
  <c r="M49" i="28"/>
  <c r="M48" i="28"/>
  <c r="U48" i="28" s="1"/>
  <c r="M47" i="28"/>
  <c r="U47" i="28" s="1"/>
  <c r="M46" i="28"/>
  <c r="U46" i="28" s="1"/>
  <c r="M44" i="28"/>
  <c r="M43" i="28"/>
  <c r="M42" i="28"/>
  <c r="U42" i="28" s="1"/>
  <c r="M41" i="28"/>
  <c r="U41" i="28" s="1"/>
  <c r="M40" i="28"/>
  <c r="U40" i="28" s="1"/>
  <c r="M38" i="28"/>
  <c r="U38" i="28" s="1"/>
  <c r="M37" i="28"/>
  <c r="U37" i="28" s="1"/>
  <c r="M36" i="28"/>
  <c r="U36" i="28" s="1"/>
  <c r="M35" i="28"/>
  <c r="U35" i="28" s="1"/>
  <c r="M34" i="28"/>
  <c r="U34" i="28" s="1"/>
  <c r="M32" i="28"/>
  <c r="U32" i="28" s="1"/>
  <c r="M31" i="28"/>
  <c r="M30" i="28"/>
  <c r="U30" i="28" s="1"/>
  <c r="M29" i="28"/>
  <c r="U29" i="28" s="1"/>
  <c r="M28" i="28"/>
  <c r="U28" i="28" s="1"/>
  <c r="M26" i="28"/>
  <c r="M25" i="28"/>
  <c r="M24" i="28"/>
  <c r="U24" i="28" s="1"/>
  <c r="M23" i="28"/>
  <c r="U23" i="28" s="1"/>
  <c r="M22" i="28"/>
  <c r="U22" i="28" s="1"/>
  <c r="M20" i="28"/>
  <c r="M19" i="28"/>
  <c r="U19" i="28" s="1"/>
  <c r="M18" i="28"/>
  <c r="U18" i="28" s="1"/>
  <c r="M17" i="28"/>
  <c r="U17" i="28" s="1"/>
  <c r="M16" i="28"/>
  <c r="U16" i="28" s="1"/>
  <c r="M14" i="28"/>
  <c r="M13" i="28"/>
  <c r="U13" i="28" s="1"/>
  <c r="M12" i="28"/>
  <c r="U12" i="28" s="1"/>
  <c r="M11" i="28"/>
  <c r="U11" i="28" s="1"/>
  <c r="M10" i="28"/>
  <c r="U10" i="28" s="1"/>
  <c r="M8" i="28"/>
  <c r="U8" i="28" s="1"/>
  <c r="M7" i="28"/>
  <c r="U7" i="28" s="1"/>
  <c r="M6" i="28"/>
  <c r="U6" i="28" s="1"/>
  <c r="M5" i="28"/>
  <c r="U5" i="28" s="1"/>
  <c r="M4" i="28"/>
  <c r="M4" i="28" a="1"/>
  <c r="M69" i="28" s="1"/>
  <c r="U69" i="28" s="1"/>
  <c r="G4" i="28"/>
  <c r="F4" i="28"/>
  <c r="AT3" i="28"/>
  <c r="O3" i="28"/>
  <c r="P3" i="28" s="1"/>
  <c r="AF3" i="28" s="1"/>
  <c r="AO3" i="28" s="1"/>
  <c r="G98" i="27"/>
  <c r="F98" i="27"/>
  <c r="AX97" i="27"/>
  <c r="G97" i="27"/>
  <c r="F97" i="27"/>
  <c r="AX96" i="27"/>
  <c r="G96" i="27"/>
  <c r="F96" i="27"/>
  <c r="AX95" i="27"/>
  <c r="G95" i="27"/>
  <c r="F95" i="27"/>
  <c r="AX94" i="27"/>
  <c r="G94" i="27"/>
  <c r="F94" i="27"/>
  <c r="AX93" i="27"/>
  <c r="G93" i="27"/>
  <c r="F93" i="27"/>
  <c r="AX92" i="27"/>
  <c r="G92" i="27"/>
  <c r="F92" i="27"/>
  <c r="AX91" i="27"/>
  <c r="G91" i="27"/>
  <c r="F91" i="27"/>
  <c r="AX90" i="27"/>
  <c r="G90" i="27"/>
  <c r="F90" i="27"/>
  <c r="AX89" i="27"/>
  <c r="G89" i="27"/>
  <c r="F89" i="27"/>
  <c r="AX88" i="27"/>
  <c r="G88" i="27"/>
  <c r="F88" i="27"/>
  <c r="AX87" i="27"/>
  <c r="G87" i="27"/>
  <c r="F87" i="27"/>
  <c r="AX86" i="27"/>
  <c r="G86" i="27"/>
  <c r="F86" i="27"/>
  <c r="AX85" i="27"/>
  <c r="G85" i="27"/>
  <c r="F85" i="27"/>
  <c r="AX84" i="27"/>
  <c r="G84" i="27"/>
  <c r="F84" i="27"/>
  <c r="AX83" i="27"/>
  <c r="G83" i="27"/>
  <c r="F83" i="27"/>
  <c r="AX82" i="27"/>
  <c r="G82" i="27"/>
  <c r="F82" i="27"/>
  <c r="AX81" i="27"/>
  <c r="G81" i="27"/>
  <c r="F81" i="27"/>
  <c r="AX80" i="27"/>
  <c r="G80" i="27"/>
  <c r="F80" i="27"/>
  <c r="G79" i="27"/>
  <c r="F79" i="27"/>
  <c r="R78" i="27"/>
  <c r="G78" i="27"/>
  <c r="F78" i="27"/>
  <c r="G77" i="27"/>
  <c r="F77" i="27"/>
  <c r="G76" i="27"/>
  <c r="F76" i="27"/>
  <c r="R75" i="27"/>
  <c r="G75" i="27"/>
  <c r="F75" i="27"/>
  <c r="G74" i="27"/>
  <c r="F74" i="27"/>
  <c r="G73" i="27"/>
  <c r="F73" i="27"/>
  <c r="R72" i="27"/>
  <c r="G72" i="27"/>
  <c r="F72" i="27"/>
  <c r="G71" i="27"/>
  <c r="F71" i="27"/>
  <c r="G70" i="27"/>
  <c r="F70" i="27"/>
  <c r="R69" i="27"/>
  <c r="G69" i="27"/>
  <c r="F69" i="27"/>
  <c r="G68" i="27"/>
  <c r="F68" i="27"/>
  <c r="G67" i="27"/>
  <c r="F67" i="27"/>
  <c r="R66" i="27"/>
  <c r="G66" i="27"/>
  <c r="F66" i="27"/>
  <c r="G65" i="27"/>
  <c r="F65" i="27"/>
  <c r="G64" i="27"/>
  <c r="F64" i="27"/>
  <c r="R63" i="27"/>
  <c r="G63" i="27"/>
  <c r="F63" i="27"/>
  <c r="G62" i="27"/>
  <c r="F62" i="27"/>
  <c r="G61" i="27"/>
  <c r="F61" i="27"/>
  <c r="R60" i="27"/>
  <c r="G60" i="27"/>
  <c r="F60" i="27"/>
  <c r="G59" i="27"/>
  <c r="F59" i="27"/>
  <c r="G58" i="27"/>
  <c r="F58" i="27"/>
  <c r="R57" i="27"/>
  <c r="G57" i="27"/>
  <c r="F57" i="27"/>
  <c r="G56" i="27"/>
  <c r="F56" i="27"/>
  <c r="G55" i="27"/>
  <c r="F55" i="27"/>
  <c r="R54" i="27"/>
  <c r="G54" i="27"/>
  <c r="F54" i="27"/>
  <c r="G53" i="27"/>
  <c r="F53" i="27"/>
  <c r="G52" i="27"/>
  <c r="F52" i="27"/>
  <c r="R51" i="27"/>
  <c r="G51" i="27"/>
  <c r="F51" i="27"/>
  <c r="G50" i="27"/>
  <c r="F50" i="27"/>
  <c r="G49" i="27"/>
  <c r="F49" i="27"/>
  <c r="R48" i="27"/>
  <c r="G48" i="27"/>
  <c r="F48" i="27"/>
  <c r="G47" i="27"/>
  <c r="F47" i="27"/>
  <c r="G46" i="27"/>
  <c r="F46" i="27"/>
  <c r="R45" i="27"/>
  <c r="G45" i="27"/>
  <c r="F45" i="27"/>
  <c r="G44" i="27"/>
  <c r="F44" i="27"/>
  <c r="G43" i="27"/>
  <c r="F43" i="27"/>
  <c r="R42" i="27"/>
  <c r="G42" i="27"/>
  <c r="F42" i="27"/>
  <c r="G41" i="27"/>
  <c r="F41" i="27"/>
  <c r="G40" i="27"/>
  <c r="F40" i="27"/>
  <c r="R39" i="27"/>
  <c r="G39" i="27"/>
  <c r="F39" i="27"/>
  <c r="G38" i="27"/>
  <c r="F38" i="27"/>
  <c r="G37" i="27"/>
  <c r="F37" i="27"/>
  <c r="R36" i="27"/>
  <c r="G36" i="27"/>
  <c r="F36" i="27"/>
  <c r="R35" i="27"/>
  <c r="G35" i="27"/>
  <c r="F35" i="27"/>
  <c r="G34" i="27"/>
  <c r="F34" i="27"/>
  <c r="R33" i="27"/>
  <c r="G33" i="27"/>
  <c r="F33" i="27"/>
  <c r="R32" i="27"/>
  <c r="G32" i="27"/>
  <c r="F32" i="27"/>
  <c r="G31" i="27"/>
  <c r="F31" i="27"/>
  <c r="R30" i="27"/>
  <c r="G30" i="27"/>
  <c r="F30" i="27"/>
  <c r="R29" i="27"/>
  <c r="G29" i="27"/>
  <c r="F29" i="27"/>
  <c r="G28" i="27"/>
  <c r="F28" i="27"/>
  <c r="R27" i="27"/>
  <c r="G27" i="27"/>
  <c r="F27" i="27"/>
  <c r="R26" i="27"/>
  <c r="G26" i="27"/>
  <c r="F26" i="27"/>
  <c r="G25" i="27"/>
  <c r="F25" i="27"/>
  <c r="R24" i="27"/>
  <c r="G24" i="27"/>
  <c r="F24" i="27"/>
  <c r="R23" i="27"/>
  <c r="G23" i="27"/>
  <c r="F23" i="27"/>
  <c r="G22" i="27"/>
  <c r="F22" i="27"/>
  <c r="R21" i="27"/>
  <c r="G21" i="27"/>
  <c r="F21" i="27"/>
  <c r="R20" i="27"/>
  <c r="G20" i="27"/>
  <c r="F20" i="27"/>
  <c r="G19" i="27"/>
  <c r="F19" i="27"/>
  <c r="R18" i="27"/>
  <c r="G18" i="27"/>
  <c r="F18" i="27"/>
  <c r="R17" i="27"/>
  <c r="G17" i="27"/>
  <c r="F17" i="27"/>
  <c r="G16" i="27"/>
  <c r="F16" i="27"/>
  <c r="R15" i="27"/>
  <c r="G15" i="27"/>
  <c r="F15" i="27"/>
  <c r="R14" i="27"/>
  <c r="G14" i="27"/>
  <c r="F14" i="27"/>
  <c r="G13" i="27"/>
  <c r="F13" i="27"/>
  <c r="R12" i="27"/>
  <c r="G12" i="27"/>
  <c r="F12" i="27"/>
  <c r="C12" i="27"/>
  <c r="R11" i="27"/>
  <c r="G11" i="27"/>
  <c r="F11" i="27"/>
  <c r="R10" i="27"/>
  <c r="G10" i="27"/>
  <c r="F10" i="27"/>
  <c r="C10" i="27"/>
  <c r="V79" i="27" s="1"/>
  <c r="V9" i="27"/>
  <c r="G9" i="27"/>
  <c r="F9" i="27"/>
  <c r="V8" i="27"/>
  <c r="U8" i="27"/>
  <c r="G8" i="27"/>
  <c r="F8" i="27"/>
  <c r="V7" i="27"/>
  <c r="G7" i="27"/>
  <c r="F7" i="27"/>
  <c r="R6" i="27"/>
  <c r="G6" i="27"/>
  <c r="F6" i="27"/>
  <c r="C6" i="27"/>
  <c r="R77" i="27" s="1"/>
  <c r="R5" i="27"/>
  <c r="G5" i="27"/>
  <c r="F5" i="27"/>
  <c r="C5" i="27"/>
  <c r="W4" i="27"/>
  <c r="V4" i="27"/>
  <c r="Y4" i="27" s="1"/>
  <c r="R4" i="27"/>
  <c r="M79" i="27"/>
  <c r="U79" i="27" s="1"/>
  <c r="M78" i="27"/>
  <c r="U78" i="27" s="1"/>
  <c r="M77" i="27"/>
  <c r="U77" i="27" s="1"/>
  <c r="M74" i="27"/>
  <c r="U74" i="27" s="1"/>
  <c r="M73" i="27"/>
  <c r="U73" i="27" s="1"/>
  <c r="M72" i="27"/>
  <c r="U72" i="27" s="1"/>
  <c r="M71" i="27"/>
  <c r="U71" i="27" s="1"/>
  <c r="M68" i="27"/>
  <c r="U68" i="27" s="1"/>
  <c r="M67" i="27"/>
  <c r="U67" i="27" s="1"/>
  <c r="M66" i="27"/>
  <c r="U66" i="27" s="1"/>
  <c r="M65" i="27"/>
  <c r="U65" i="27" s="1"/>
  <c r="M62" i="27"/>
  <c r="U62" i="27" s="1"/>
  <c r="M61" i="27"/>
  <c r="U61" i="27" s="1"/>
  <c r="M60" i="27"/>
  <c r="U60" i="27" s="1"/>
  <c r="M59" i="27"/>
  <c r="U59" i="27" s="1"/>
  <c r="M56" i="27"/>
  <c r="U56" i="27" s="1"/>
  <c r="M55" i="27"/>
  <c r="U55" i="27" s="1"/>
  <c r="M54" i="27"/>
  <c r="U54" i="27" s="1"/>
  <c r="M53" i="27"/>
  <c r="U53" i="27" s="1"/>
  <c r="M50" i="27"/>
  <c r="U50" i="27" s="1"/>
  <c r="M49" i="27"/>
  <c r="U49" i="27" s="1"/>
  <c r="M48" i="27"/>
  <c r="U48" i="27" s="1"/>
  <c r="M47" i="27"/>
  <c r="U47" i="27" s="1"/>
  <c r="M44" i="27"/>
  <c r="U44" i="27" s="1"/>
  <c r="M43" i="27"/>
  <c r="U43" i="27" s="1"/>
  <c r="M42" i="27"/>
  <c r="U42" i="27" s="1"/>
  <c r="M41" i="27"/>
  <c r="U41" i="27" s="1"/>
  <c r="M38" i="27"/>
  <c r="U38" i="27" s="1"/>
  <c r="M37" i="27"/>
  <c r="U37" i="27" s="1"/>
  <c r="M36" i="27"/>
  <c r="U36" i="27" s="1"/>
  <c r="M35" i="27"/>
  <c r="U35" i="27" s="1"/>
  <c r="M32" i="27"/>
  <c r="U32" i="27" s="1"/>
  <c r="M31" i="27"/>
  <c r="U31" i="27" s="1"/>
  <c r="M30" i="27"/>
  <c r="U30" i="27" s="1"/>
  <c r="M29" i="27"/>
  <c r="U29" i="27" s="1"/>
  <c r="M26" i="27"/>
  <c r="U26" i="27" s="1"/>
  <c r="M25" i="27"/>
  <c r="U25" i="27" s="1"/>
  <c r="M24" i="27"/>
  <c r="U24" i="27" s="1"/>
  <c r="M23" i="27"/>
  <c r="U23" i="27" s="1"/>
  <c r="M20" i="27"/>
  <c r="U20" i="27" s="1"/>
  <c r="M19" i="27"/>
  <c r="U19" i="27" s="1"/>
  <c r="M18" i="27"/>
  <c r="U18" i="27" s="1"/>
  <c r="M17" i="27"/>
  <c r="U17" i="27" s="1"/>
  <c r="M14" i="27"/>
  <c r="U14" i="27" s="1"/>
  <c r="M13" i="27"/>
  <c r="U13" i="27" s="1"/>
  <c r="M12" i="27"/>
  <c r="U12" i="27" s="1"/>
  <c r="M11" i="27"/>
  <c r="U11" i="27" s="1"/>
  <c r="M8" i="27"/>
  <c r="M7" i="27"/>
  <c r="U7" i="27" s="1"/>
  <c r="M6" i="27"/>
  <c r="U6" i="27" s="1"/>
  <c r="M5" i="27"/>
  <c r="U5" i="27" s="1"/>
  <c r="M4" i="27" a="1"/>
  <c r="M76" i="27" s="1"/>
  <c r="U76" i="27" s="1"/>
  <c r="G4" i="27"/>
  <c r="F4" i="27"/>
  <c r="AT3" i="27"/>
  <c r="R3" i="27"/>
  <c r="O3" i="27"/>
  <c r="AE3" i="27" s="1"/>
  <c r="G98" i="26"/>
  <c r="F98" i="26"/>
  <c r="AX97" i="26"/>
  <c r="G97" i="26"/>
  <c r="F97" i="26"/>
  <c r="AX96" i="26"/>
  <c r="G96" i="26"/>
  <c r="F96" i="26"/>
  <c r="AX95" i="26"/>
  <c r="G95" i="26"/>
  <c r="F95" i="26"/>
  <c r="AX94" i="26"/>
  <c r="G94" i="26"/>
  <c r="F94" i="26"/>
  <c r="AX93" i="26"/>
  <c r="G93" i="26"/>
  <c r="F93" i="26"/>
  <c r="AX92" i="26"/>
  <c r="G92" i="26"/>
  <c r="F92" i="26"/>
  <c r="AX91" i="26"/>
  <c r="G91" i="26"/>
  <c r="F91" i="26"/>
  <c r="AX90" i="26"/>
  <c r="G90" i="26"/>
  <c r="F90" i="26"/>
  <c r="G89" i="26"/>
  <c r="F89" i="26"/>
  <c r="G88" i="26"/>
  <c r="F88" i="26"/>
  <c r="G87" i="26"/>
  <c r="F87" i="26"/>
  <c r="G86" i="26"/>
  <c r="F86" i="26"/>
  <c r="G85" i="26"/>
  <c r="F85" i="26"/>
  <c r="G84" i="26"/>
  <c r="F84" i="26"/>
  <c r="G83" i="26"/>
  <c r="F83" i="26"/>
  <c r="G82" i="26"/>
  <c r="F82" i="26"/>
  <c r="G81" i="26"/>
  <c r="F81" i="26"/>
  <c r="G80" i="26"/>
  <c r="F80" i="26"/>
  <c r="G79" i="26"/>
  <c r="F79" i="26"/>
  <c r="G78" i="26"/>
  <c r="F78" i="26"/>
  <c r="G77" i="26"/>
  <c r="F77" i="26"/>
  <c r="G76" i="26"/>
  <c r="F76" i="26"/>
  <c r="G75" i="26"/>
  <c r="F75" i="26"/>
  <c r="G74" i="26"/>
  <c r="F74" i="26"/>
  <c r="G73" i="26"/>
  <c r="F73" i="26"/>
  <c r="R72" i="26"/>
  <c r="G72" i="26"/>
  <c r="F72" i="26"/>
  <c r="G71" i="26"/>
  <c r="F71" i="26"/>
  <c r="G70" i="26"/>
  <c r="F70" i="26"/>
  <c r="R69" i="26"/>
  <c r="G69" i="26"/>
  <c r="F69" i="26"/>
  <c r="G68" i="26"/>
  <c r="F68" i="26"/>
  <c r="G67" i="26"/>
  <c r="F67" i="26"/>
  <c r="R66" i="26"/>
  <c r="G66" i="26"/>
  <c r="F66" i="26"/>
  <c r="G65" i="26"/>
  <c r="F65" i="26"/>
  <c r="G64" i="26"/>
  <c r="F64" i="26"/>
  <c r="R63" i="26"/>
  <c r="G63" i="26"/>
  <c r="F63" i="26"/>
  <c r="G62" i="26"/>
  <c r="F62" i="26"/>
  <c r="G61" i="26"/>
  <c r="F61" i="26"/>
  <c r="R60" i="26"/>
  <c r="G60" i="26"/>
  <c r="F60" i="26"/>
  <c r="G59" i="26"/>
  <c r="F59" i="26"/>
  <c r="G58" i="26"/>
  <c r="F58" i="26"/>
  <c r="R57" i="26"/>
  <c r="G57" i="26"/>
  <c r="F57" i="26"/>
  <c r="G56" i="26"/>
  <c r="F56" i="26"/>
  <c r="G55" i="26"/>
  <c r="F55" i="26"/>
  <c r="R54" i="26"/>
  <c r="G54" i="26"/>
  <c r="F54" i="26"/>
  <c r="G53" i="26"/>
  <c r="F53" i="26"/>
  <c r="G52" i="26"/>
  <c r="F52" i="26"/>
  <c r="R51" i="26"/>
  <c r="G51" i="26"/>
  <c r="F51" i="26"/>
  <c r="G50" i="26"/>
  <c r="F50" i="26"/>
  <c r="G49" i="26"/>
  <c r="F49" i="26"/>
  <c r="R48" i="26"/>
  <c r="G48" i="26"/>
  <c r="F48" i="26"/>
  <c r="G47" i="26"/>
  <c r="F47" i="26"/>
  <c r="R46" i="26"/>
  <c r="G46" i="26"/>
  <c r="F46" i="26"/>
  <c r="R45" i="26"/>
  <c r="G45" i="26"/>
  <c r="F45" i="26"/>
  <c r="G44" i="26"/>
  <c r="F44" i="26"/>
  <c r="R43" i="26"/>
  <c r="G43" i="26"/>
  <c r="F43" i="26"/>
  <c r="R42" i="26"/>
  <c r="G42" i="26"/>
  <c r="F42" i="26"/>
  <c r="G41" i="26"/>
  <c r="F41" i="26"/>
  <c r="R40" i="26"/>
  <c r="G40" i="26"/>
  <c r="F40" i="26"/>
  <c r="R39" i="26"/>
  <c r="G39" i="26"/>
  <c r="F39" i="26"/>
  <c r="G38" i="26"/>
  <c r="F38" i="26"/>
  <c r="R37" i="26"/>
  <c r="G37" i="26"/>
  <c r="F37" i="26"/>
  <c r="R36" i="26"/>
  <c r="G36" i="26"/>
  <c r="F36" i="26"/>
  <c r="G35" i="26"/>
  <c r="F35" i="26"/>
  <c r="R34" i="26"/>
  <c r="G34" i="26"/>
  <c r="F34" i="26"/>
  <c r="R33" i="26"/>
  <c r="G33" i="26"/>
  <c r="F33" i="26"/>
  <c r="G32" i="26"/>
  <c r="F32" i="26"/>
  <c r="R31" i="26"/>
  <c r="G31" i="26"/>
  <c r="F31" i="26"/>
  <c r="R30" i="26"/>
  <c r="G30" i="26"/>
  <c r="F30" i="26"/>
  <c r="G29" i="26"/>
  <c r="F29" i="26"/>
  <c r="R28" i="26"/>
  <c r="G28" i="26"/>
  <c r="F28" i="26"/>
  <c r="R27" i="26"/>
  <c r="G27" i="26"/>
  <c r="F27" i="26"/>
  <c r="G26" i="26"/>
  <c r="F26" i="26"/>
  <c r="R25" i="26"/>
  <c r="G25" i="26"/>
  <c r="F25" i="26"/>
  <c r="R24" i="26"/>
  <c r="G24" i="26"/>
  <c r="F24" i="26"/>
  <c r="G23" i="26"/>
  <c r="F23" i="26"/>
  <c r="R22" i="26"/>
  <c r="G22" i="26"/>
  <c r="F22" i="26"/>
  <c r="R21" i="26"/>
  <c r="G21" i="26"/>
  <c r="F21" i="26"/>
  <c r="G20" i="26"/>
  <c r="F20" i="26"/>
  <c r="R19" i="26"/>
  <c r="G19" i="26"/>
  <c r="F19" i="26"/>
  <c r="R18" i="26"/>
  <c r="G18" i="26"/>
  <c r="F18" i="26"/>
  <c r="G17" i="26"/>
  <c r="F17" i="26"/>
  <c r="R16" i="26"/>
  <c r="G16" i="26"/>
  <c r="F16" i="26"/>
  <c r="R15" i="26"/>
  <c r="G15" i="26"/>
  <c r="F15" i="26"/>
  <c r="G14" i="26"/>
  <c r="F14" i="26"/>
  <c r="R13" i="26"/>
  <c r="G13" i="26"/>
  <c r="F13" i="26"/>
  <c r="R12" i="26"/>
  <c r="G12" i="26"/>
  <c r="F12" i="26"/>
  <c r="C12" i="26"/>
  <c r="G11" i="26"/>
  <c r="F11" i="26"/>
  <c r="G10" i="26"/>
  <c r="F10" i="26"/>
  <c r="C10" i="26"/>
  <c r="V9" i="26"/>
  <c r="G9" i="26"/>
  <c r="F9" i="26"/>
  <c r="R8" i="26"/>
  <c r="G8" i="26"/>
  <c r="F8" i="26"/>
  <c r="R7" i="26"/>
  <c r="G7" i="26"/>
  <c r="F7" i="26"/>
  <c r="R6" i="26"/>
  <c r="G6" i="26"/>
  <c r="F6" i="26"/>
  <c r="C6" i="26"/>
  <c r="R70" i="26" s="1"/>
  <c r="G5" i="26"/>
  <c r="F5" i="26"/>
  <c r="C5" i="26"/>
  <c r="W4" i="26"/>
  <c r="M4" i="26" a="1"/>
  <c r="M86" i="26" s="1"/>
  <c r="U86" i="26" s="1"/>
  <c r="G4" i="26"/>
  <c r="F4" i="26"/>
  <c r="AT3" i="26"/>
  <c r="O3" i="26"/>
  <c r="P3" i="26" s="1"/>
  <c r="AF3" i="26" s="1"/>
  <c r="AO3" i="26" s="1"/>
  <c r="V98" i="25"/>
  <c r="S98" i="25"/>
  <c r="R98" i="25"/>
  <c r="G98" i="25"/>
  <c r="F98" i="25"/>
  <c r="V97" i="25"/>
  <c r="R97" i="25"/>
  <c r="G97" i="25"/>
  <c r="F97" i="25"/>
  <c r="V96" i="25"/>
  <c r="R96" i="25"/>
  <c r="G96" i="25"/>
  <c r="H96" i="25" s="1"/>
  <c r="I96" i="25" s="1"/>
  <c r="J96" i="25" s="1"/>
  <c r="F96" i="25"/>
  <c r="V95" i="25"/>
  <c r="R95" i="25"/>
  <c r="I95" i="25"/>
  <c r="J95" i="25" s="1"/>
  <c r="G95" i="25"/>
  <c r="H95" i="25" s="1"/>
  <c r="F95" i="25"/>
  <c r="V94" i="25"/>
  <c r="R94" i="25"/>
  <c r="H94" i="25"/>
  <c r="I94" i="25" s="1"/>
  <c r="J94" i="25" s="1"/>
  <c r="G94" i="25"/>
  <c r="F94" i="25"/>
  <c r="V93" i="25"/>
  <c r="R93" i="25"/>
  <c r="G93" i="25"/>
  <c r="F93" i="25"/>
  <c r="V92" i="25"/>
  <c r="R92" i="25"/>
  <c r="G92" i="25"/>
  <c r="F92" i="25"/>
  <c r="V91" i="25"/>
  <c r="R91" i="25"/>
  <c r="G91" i="25"/>
  <c r="F91" i="25"/>
  <c r="V90" i="25"/>
  <c r="R90" i="25"/>
  <c r="G90" i="25"/>
  <c r="H90" i="25" s="1"/>
  <c r="I90" i="25" s="1"/>
  <c r="J90" i="25" s="1"/>
  <c r="F90" i="25"/>
  <c r="V89" i="25"/>
  <c r="R89" i="25"/>
  <c r="I89" i="25"/>
  <c r="J89" i="25" s="1"/>
  <c r="G89" i="25"/>
  <c r="H89" i="25" s="1"/>
  <c r="F89" i="25"/>
  <c r="V88" i="25"/>
  <c r="R88" i="25"/>
  <c r="H88" i="25"/>
  <c r="I88" i="25" s="1"/>
  <c r="J88" i="25" s="1"/>
  <c r="G88" i="25"/>
  <c r="F88" i="25"/>
  <c r="V87" i="25"/>
  <c r="R87" i="25"/>
  <c r="G87" i="25"/>
  <c r="F87" i="25"/>
  <c r="V86" i="25"/>
  <c r="R86" i="25"/>
  <c r="G86" i="25"/>
  <c r="F86" i="25"/>
  <c r="V85" i="25"/>
  <c r="R85" i="25"/>
  <c r="G85" i="25"/>
  <c r="F85" i="25"/>
  <c r="V84" i="25"/>
  <c r="R84" i="25"/>
  <c r="G84" i="25"/>
  <c r="H84" i="25" s="1"/>
  <c r="I84" i="25" s="1"/>
  <c r="J84" i="25" s="1"/>
  <c r="F84" i="25"/>
  <c r="V83" i="25"/>
  <c r="R83" i="25"/>
  <c r="I83" i="25"/>
  <c r="J83" i="25" s="1"/>
  <c r="G83" i="25"/>
  <c r="H83" i="25" s="1"/>
  <c r="F83" i="25"/>
  <c r="V82" i="25"/>
  <c r="R82" i="25"/>
  <c r="H82" i="25"/>
  <c r="I82" i="25" s="1"/>
  <c r="J82" i="25" s="1"/>
  <c r="G82" i="25"/>
  <c r="F82" i="25"/>
  <c r="V81" i="25"/>
  <c r="R81" i="25"/>
  <c r="G81" i="25"/>
  <c r="F81" i="25"/>
  <c r="V80" i="25"/>
  <c r="R80" i="25"/>
  <c r="G80" i="25"/>
  <c r="F80" i="25"/>
  <c r="V79" i="25"/>
  <c r="R79" i="25"/>
  <c r="H79" i="25"/>
  <c r="I79" i="25" s="1"/>
  <c r="J79" i="25" s="1"/>
  <c r="G79" i="25"/>
  <c r="F79" i="25"/>
  <c r="V78" i="25"/>
  <c r="R78" i="25"/>
  <c r="H78" i="25"/>
  <c r="I78" i="25" s="1"/>
  <c r="J78" i="25" s="1"/>
  <c r="G78" i="25"/>
  <c r="F78" i="25"/>
  <c r="V77" i="25"/>
  <c r="R77" i="25"/>
  <c r="G77" i="25"/>
  <c r="F77" i="25"/>
  <c r="V76" i="25"/>
  <c r="R76" i="25"/>
  <c r="H76" i="25"/>
  <c r="I76" i="25" s="1"/>
  <c r="J76" i="25" s="1"/>
  <c r="G76" i="25"/>
  <c r="F76" i="25"/>
  <c r="V75" i="25"/>
  <c r="R75" i="25"/>
  <c r="H75" i="25"/>
  <c r="I75" i="25" s="1"/>
  <c r="J75" i="25" s="1"/>
  <c r="G75" i="25"/>
  <c r="F75" i="25"/>
  <c r="V74" i="25"/>
  <c r="R74" i="25"/>
  <c r="G74" i="25"/>
  <c r="F74" i="25"/>
  <c r="V73" i="25"/>
  <c r="R73" i="25"/>
  <c r="H73" i="25"/>
  <c r="I73" i="25" s="1"/>
  <c r="J73" i="25" s="1"/>
  <c r="G73" i="25"/>
  <c r="F73" i="25"/>
  <c r="V72" i="25"/>
  <c r="R72" i="25"/>
  <c r="H72" i="25"/>
  <c r="I72" i="25" s="1"/>
  <c r="J72" i="25" s="1"/>
  <c r="G72" i="25"/>
  <c r="F72" i="25"/>
  <c r="V71" i="25"/>
  <c r="R71" i="25"/>
  <c r="G71" i="25"/>
  <c r="F71" i="25"/>
  <c r="V70" i="25"/>
  <c r="R70" i="25"/>
  <c r="H70" i="25"/>
  <c r="I70" i="25" s="1"/>
  <c r="J70" i="25" s="1"/>
  <c r="G70" i="25"/>
  <c r="F70" i="25"/>
  <c r="V69" i="25"/>
  <c r="R69" i="25"/>
  <c r="H69" i="25"/>
  <c r="I69" i="25" s="1"/>
  <c r="J69" i="25" s="1"/>
  <c r="G69" i="25"/>
  <c r="F69" i="25"/>
  <c r="V68" i="25"/>
  <c r="R68" i="25"/>
  <c r="G68" i="25"/>
  <c r="F68" i="25"/>
  <c r="V67" i="25"/>
  <c r="R67" i="25"/>
  <c r="H67" i="25"/>
  <c r="I67" i="25" s="1"/>
  <c r="J67" i="25" s="1"/>
  <c r="G67" i="25"/>
  <c r="F67" i="25"/>
  <c r="V66" i="25"/>
  <c r="R66" i="25"/>
  <c r="H66" i="25"/>
  <c r="I66" i="25" s="1"/>
  <c r="J66" i="25" s="1"/>
  <c r="G66" i="25"/>
  <c r="F66" i="25"/>
  <c r="V65" i="25"/>
  <c r="R65" i="25"/>
  <c r="G65" i="25"/>
  <c r="F65" i="25"/>
  <c r="V64" i="25"/>
  <c r="R64" i="25"/>
  <c r="H64" i="25"/>
  <c r="I64" i="25" s="1"/>
  <c r="J64" i="25" s="1"/>
  <c r="G64" i="25"/>
  <c r="F64" i="25"/>
  <c r="V63" i="25"/>
  <c r="R63" i="25"/>
  <c r="H63" i="25"/>
  <c r="I63" i="25" s="1"/>
  <c r="J63" i="25" s="1"/>
  <c r="G63" i="25"/>
  <c r="F63" i="25"/>
  <c r="V62" i="25"/>
  <c r="R62" i="25"/>
  <c r="G62" i="25"/>
  <c r="F62" i="25"/>
  <c r="V61" i="25"/>
  <c r="R61" i="25"/>
  <c r="H61" i="25"/>
  <c r="I61" i="25" s="1"/>
  <c r="J61" i="25" s="1"/>
  <c r="G61" i="25"/>
  <c r="F61" i="25"/>
  <c r="V60" i="25"/>
  <c r="R60" i="25"/>
  <c r="H60" i="25"/>
  <c r="I60" i="25" s="1"/>
  <c r="J60" i="25" s="1"/>
  <c r="G60" i="25"/>
  <c r="F60" i="25"/>
  <c r="V59" i="25"/>
  <c r="R59" i="25"/>
  <c r="G59" i="25"/>
  <c r="F59" i="25"/>
  <c r="V58" i="25"/>
  <c r="R58" i="25"/>
  <c r="H58" i="25"/>
  <c r="I58" i="25" s="1"/>
  <c r="J58" i="25" s="1"/>
  <c r="G58" i="25"/>
  <c r="F58" i="25"/>
  <c r="V57" i="25"/>
  <c r="R57" i="25"/>
  <c r="H57" i="25"/>
  <c r="I57" i="25" s="1"/>
  <c r="J57" i="25" s="1"/>
  <c r="G57" i="25"/>
  <c r="F57" i="25"/>
  <c r="V56" i="25"/>
  <c r="R56" i="25"/>
  <c r="G56" i="25"/>
  <c r="F56" i="25"/>
  <c r="V55" i="25"/>
  <c r="R55" i="25"/>
  <c r="H55" i="25"/>
  <c r="I55" i="25" s="1"/>
  <c r="J55" i="25" s="1"/>
  <c r="G55" i="25"/>
  <c r="F55" i="25"/>
  <c r="V54" i="25"/>
  <c r="R54" i="25"/>
  <c r="H54" i="25"/>
  <c r="I54" i="25" s="1"/>
  <c r="J54" i="25" s="1"/>
  <c r="G54" i="25"/>
  <c r="F54" i="25"/>
  <c r="V53" i="25"/>
  <c r="R53" i="25"/>
  <c r="G53" i="25"/>
  <c r="F53" i="25"/>
  <c r="V52" i="25"/>
  <c r="R52" i="25"/>
  <c r="H52" i="25"/>
  <c r="I52" i="25" s="1"/>
  <c r="J52" i="25" s="1"/>
  <c r="G52" i="25"/>
  <c r="F52" i="25"/>
  <c r="V51" i="25"/>
  <c r="R51" i="25"/>
  <c r="H51" i="25"/>
  <c r="I51" i="25" s="1"/>
  <c r="J51" i="25" s="1"/>
  <c r="G51" i="25"/>
  <c r="F51" i="25"/>
  <c r="V50" i="25"/>
  <c r="R50" i="25"/>
  <c r="G50" i="25"/>
  <c r="F50" i="25"/>
  <c r="V49" i="25"/>
  <c r="R49" i="25"/>
  <c r="H49" i="25"/>
  <c r="I49" i="25" s="1"/>
  <c r="J49" i="25" s="1"/>
  <c r="G49" i="25"/>
  <c r="F49" i="25"/>
  <c r="V48" i="25"/>
  <c r="R48" i="25"/>
  <c r="H48" i="25"/>
  <c r="I48" i="25" s="1"/>
  <c r="J48" i="25" s="1"/>
  <c r="G48" i="25"/>
  <c r="F48" i="25"/>
  <c r="V47" i="25"/>
  <c r="R47" i="25"/>
  <c r="G47" i="25"/>
  <c r="F47" i="25"/>
  <c r="V46" i="25"/>
  <c r="R46" i="25"/>
  <c r="H46" i="25"/>
  <c r="I46" i="25" s="1"/>
  <c r="J46" i="25" s="1"/>
  <c r="G46" i="25"/>
  <c r="F46" i="25"/>
  <c r="V45" i="25"/>
  <c r="R45" i="25"/>
  <c r="H45" i="25"/>
  <c r="I45" i="25" s="1"/>
  <c r="J45" i="25" s="1"/>
  <c r="G45" i="25"/>
  <c r="F45" i="25"/>
  <c r="V44" i="25"/>
  <c r="R44" i="25"/>
  <c r="G44" i="25"/>
  <c r="F44" i="25"/>
  <c r="V43" i="25"/>
  <c r="R43" i="25"/>
  <c r="H43" i="25"/>
  <c r="I43" i="25" s="1"/>
  <c r="J43" i="25" s="1"/>
  <c r="G43" i="25"/>
  <c r="F43" i="25"/>
  <c r="V42" i="25"/>
  <c r="R42" i="25"/>
  <c r="H42" i="25"/>
  <c r="I42" i="25" s="1"/>
  <c r="J42" i="25" s="1"/>
  <c r="G42" i="25"/>
  <c r="F42" i="25"/>
  <c r="V41" i="25"/>
  <c r="R41" i="25"/>
  <c r="G41" i="25"/>
  <c r="F41" i="25"/>
  <c r="V40" i="25"/>
  <c r="R40" i="25"/>
  <c r="H40" i="25"/>
  <c r="I40" i="25" s="1"/>
  <c r="J40" i="25" s="1"/>
  <c r="G40" i="25"/>
  <c r="F40" i="25"/>
  <c r="V39" i="25"/>
  <c r="R39" i="25"/>
  <c r="H39" i="25"/>
  <c r="I39" i="25" s="1"/>
  <c r="J39" i="25" s="1"/>
  <c r="G39" i="25"/>
  <c r="F39" i="25"/>
  <c r="V38" i="25"/>
  <c r="R38" i="25"/>
  <c r="G38" i="25"/>
  <c r="F38" i="25"/>
  <c r="V37" i="25"/>
  <c r="R37" i="25"/>
  <c r="H37" i="25"/>
  <c r="I37" i="25" s="1"/>
  <c r="J37" i="25" s="1"/>
  <c r="G37" i="25"/>
  <c r="F37" i="25"/>
  <c r="V36" i="25"/>
  <c r="R36" i="25"/>
  <c r="H36" i="25"/>
  <c r="I36" i="25" s="1"/>
  <c r="J36" i="25" s="1"/>
  <c r="G36" i="25"/>
  <c r="F36" i="25"/>
  <c r="V35" i="25"/>
  <c r="R35" i="25"/>
  <c r="G35" i="25"/>
  <c r="F35" i="25"/>
  <c r="V34" i="25"/>
  <c r="R34" i="25"/>
  <c r="H34" i="25"/>
  <c r="I34" i="25" s="1"/>
  <c r="J34" i="25" s="1"/>
  <c r="G34" i="25"/>
  <c r="F34" i="25"/>
  <c r="V33" i="25"/>
  <c r="R33" i="25"/>
  <c r="H33" i="25"/>
  <c r="I33" i="25" s="1"/>
  <c r="J33" i="25" s="1"/>
  <c r="G33" i="25"/>
  <c r="F33" i="25"/>
  <c r="V32" i="25"/>
  <c r="R32" i="25"/>
  <c r="H32" i="25"/>
  <c r="I32" i="25" s="1"/>
  <c r="J32" i="25" s="1"/>
  <c r="G32" i="25"/>
  <c r="F32" i="25"/>
  <c r="V31" i="25"/>
  <c r="R31" i="25"/>
  <c r="H31" i="25"/>
  <c r="I31" i="25" s="1"/>
  <c r="J31" i="25" s="1"/>
  <c r="G31" i="25"/>
  <c r="F31" i="25"/>
  <c r="V30" i="25"/>
  <c r="R30" i="25"/>
  <c r="H30" i="25"/>
  <c r="I30" i="25" s="1"/>
  <c r="J30" i="25" s="1"/>
  <c r="G30" i="25"/>
  <c r="F30" i="25"/>
  <c r="V29" i="25"/>
  <c r="R29" i="25"/>
  <c r="H29" i="25"/>
  <c r="I29" i="25" s="1"/>
  <c r="J29" i="25" s="1"/>
  <c r="G29" i="25"/>
  <c r="F29" i="25"/>
  <c r="V28" i="25"/>
  <c r="R28" i="25"/>
  <c r="H28" i="25"/>
  <c r="I28" i="25" s="1"/>
  <c r="J28" i="25" s="1"/>
  <c r="G28" i="25"/>
  <c r="F28" i="25"/>
  <c r="V27" i="25"/>
  <c r="R27" i="25"/>
  <c r="H27" i="25"/>
  <c r="I27" i="25" s="1"/>
  <c r="J27" i="25" s="1"/>
  <c r="G27" i="25"/>
  <c r="F27" i="25"/>
  <c r="V26" i="25"/>
  <c r="R26" i="25"/>
  <c r="H26" i="25"/>
  <c r="I26" i="25" s="1"/>
  <c r="J26" i="25" s="1"/>
  <c r="G26" i="25"/>
  <c r="F26" i="25"/>
  <c r="V25" i="25"/>
  <c r="R25" i="25"/>
  <c r="H25" i="25"/>
  <c r="I25" i="25" s="1"/>
  <c r="J25" i="25" s="1"/>
  <c r="G25" i="25"/>
  <c r="F25" i="25"/>
  <c r="V24" i="25"/>
  <c r="R24" i="25"/>
  <c r="H24" i="25"/>
  <c r="I24" i="25" s="1"/>
  <c r="J24" i="25" s="1"/>
  <c r="G24" i="25"/>
  <c r="F24" i="25"/>
  <c r="V23" i="25"/>
  <c r="R23" i="25"/>
  <c r="H23" i="25"/>
  <c r="I23" i="25" s="1"/>
  <c r="J23" i="25" s="1"/>
  <c r="G23" i="25"/>
  <c r="F23" i="25"/>
  <c r="V22" i="25"/>
  <c r="R22" i="25"/>
  <c r="H22" i="25"/>
  <c r="I22" i="25" s="1"/>
  <c r="J22" i="25" s="1"/>
  <c r="G22" i="25"/>
  <c r="F22" i="25"/>
  <c r="V21" i="25"/>
  <c r="R21" i="25"/>
  <c r="H21" i="25"/>
  <c r="I21" i="25" s="1"/>
  <c r="J21" i="25" s="1"/>
  <c r="G21" i="25"/>
  <c r="F21" i="25"/>
  <c r="V20" i="25"/>
  <c r="R20" i="25"/>
  <c r="H20" i="25"/>
  <c r="I20" i="25" s="1"/>
  <c r="J20" i="25" s="1"/>
  <c r="G20" i="25"/>
  <c r="F20" i="25"/>
  <c r="V19" i="25"/>
  <c r="R19" i="25"/>
  <c r="G19" i="25"/>
  <c r="H19" i="25" s="1"/>
  <c r="I19" i="25" s="1"/>
  <c r="J19" i="25" s="1"/>
  <c r="F19" i="25"/>
  <c r="V18" i="25"/>
  <c r="R18" i="25"/>
  <c r="H18" i="25"/>
  <c r="I18" i="25" s="1"/>
  <c r="J18" i="25" s="1"/>
  <c r="G18" i="25"/>
  <c r="F18" i="25"/>
  <c r="V17" i="25"/>
  <c r="R17" i="25"/>
  <c r="H17" i="25"/>
  <c r="I17" i="25" s="1"/>
  <c r="J17" i="25" s="1"/>
  <c r="G17" i="25"/>
  <c r="F17" i="25"/>
  <c r="V16" i="25"/>
  <c r="R16" i="25"/>
  <c r="G16" i="25"/>
  <c r="H16" i="25" s="1"/>
  <c r="I16" i="25" s="1"/>
  <c r="J16" i="25" s="1"/>
  <c r="F16" i="25"/>
  <c r="V15" i="25"/>
  <c r="R15" i="25"/>
  <c r="H15" i="25"/>
  <c r="I15" i="25" s="1"/>
  <c r="J15" i="25" s="1"/>
  <c r="G15" i="25"/>
  <c r="F15" i="25"/>
  <c r="V14" i="25"/>
  <c r="R14" i="25"/>
  <c r="H14" i="25"/>
  <c r="I14" i="25" s="1"/>
  <c r="J14" i="25" s="1"/>
  <c r="G14" i="25"/>
  <c r="F14" i="25"/>
  <c r="V13" i="25"/>
  <c r="R13" i="25"/>
  <c r="G13" i="25"/>
  <c r="H13" i="25" s="1"/>
  <c r="I13" i="25" s="1"/>
  <c r="J13" i="25" s="1"/>
  <c r="F13" i="25"/>
  <c r="V12" i="25"/>
  <c r="R12" i="25"/>
  <c r="H12" i="25"/>
  <c r="I12" i="25" s="1"/>
  <c r="J12" i="25" s="1"/>
  <c r="G12" i="25"/>
  <c r="F12" i="25"/>
  <c r="C12" i="25"/>
  <c r="V11" i="25"/>
  <c r="R11" i="25"/>
  <c r="G11" i="25"/>
  <c r="H11" i="25" s="1"/>
  <c r="I11" i="25" s="1"/>
  <c r="J11" i="25" s="1"/>
  <c r="F11" i="25"/>
  <c r="V10" i="25"/>
  <c r="R10" i="25"/>
  <c r="H10" i="25"/>
  <c r="I10" i="25" s="1"/>
  <c r="J10" i="25" s="1"/>
  <c r="G10" i="25"/>
  <c r="F10" i="25"/>
  <c r="V9" i="25"/>
  <c r="R9" i="25"/>
  <c r="G9" i="25"/>
  <c r="H9" i="25" s="1"/>
  <c r="I9" i="25" s="1"/>
  <c r="J9" i="25" s="1"/>
  <c r="F9" i="25"/>
  <c r="C9" i="25"/>
  <c r="V8" i="25"/>
  <c r="R8" i="25"/>
  <c r="G8" i="25"/>
  <c r="H8" i="25" s="1"/>
  <c r="I8" i="25" s="1"/>
  <c r="J8" i="25" s="1"/>
  <c r="F8" i="25"/>
  <c r="C8" i="25"/>
  <c r="Q5" i="25" s="1"/>
  <c r="B8" i="25"/>
  <c r="V7" i="25"/>
  <c r="R7" i="25"/>
  <c r="G7" i="25"/>
  <c r="H7" i="25" s="1"/>
  <c r="I7" i="25" s="1"/>
  <c r="J7" i="25" s="1"/>
  <c r="F7" i="25"/>
  <c r="V6" i="25"/>
  <c r="R6" i="25"/>
  <c r="G6" i="25"/>
  <c r="H6" i="25" s="1"/>
  <c r="I6" i="25" s="1"/>
  <c r="J6" i="25" s="1"/>
  <c r="F6" i="25"/>
  <c r="V5" i="25"/>
  <c r="R5" i="25"/>
  <c r="G5" i="25"/>
  <c r="H5" i="25" s="1"/>
  <c r="I5" i="25" s="1"/>
  <c r="J5" i="25" s="1"/>
  <c r="F5" i="25"/>
  <c r="W4" i="25"/>
  <c r="V4" i="25"/>
  <c r="R4" i="25"/>
  <c r="M4" i="25" a="1"/>
  <c r="M94" i="25" s="1"/>
  <c r="U94" i="25" s="1"/>
  <c r="H4" i="25"/>
  <c r="I4" i="25" s="1"/>
  <c r="J4" i="25" s="1"/>
  <c r="K4" i="25" s="1"/>
  <c r="K5" i="25" s="1"/>
  <c r="K6" i="25" s="1"/>
  <c r="K7" i="25" s="1"/>
  <c r="K8" i="25" s="1"/>
  <c r="K9" i="25" s="1"/>
  <c r="K10" i="25" s="1"/>
  <c r="K11" i="25" s="1"/>
  <c r="K12" i="25" s="1"/>
  <c r="K13" i="25" s="1"/>
  <c r="K14" i="25" s="1"/>
  <c r="K15" i="25" s="1"/>
  <c r="K16" i="25" s="1"/>
  <c r="K17" i="25" s="1"/>
  <c r="K18" i="25" s="1"/>
  <c r="K19" i="25" s="1"/>
  <c r="K20" i="25" s="1"/>
  <c r="K21" i="25" s="1"/>
  <c r="K22" i="25" s="1"/>
  <c r="K23" i="25" s="1"/>
  <c r="K24" i="25" s="1"/>
  <c r="K25" i="25" s="1"/>
  <c r="K26" i="25" s="1"/>
  <c r="K27" i="25" s="1"/>
  <c r="K28" i="25" s="1"/>
  <c r="K29" i="25" s="1"/>
  <c r="K30" i="25" s="1"/>
  <c r="K31" i="25" s="1"/>
  <c r="K32" i="25" s="1"/>
  <c r="K33" i="25" s="1"/>
  <c r="K34" i="25" s="1"/>
  <c r="G4" i="25"/>
  <c r="F4" i="25"/>
  <c r="AT3" i="25"/>
  <c r="R3" i="25"/>
  <c r="Q3" i="25"/>
  <c r="AG3" i="25" s="1"/>
  <c r="AP3" i="25" s="1"/>
  <c r="O3" i="25"/>
  <c r="AE3" i="25" s="1"/>
  <c r="V23" i="24"/>
  <c r="O23" i="24"/>
  <c r="P23" i="24" s="1"/>
  <c r="G23" i="24"/>
  <c r="F23" i="24"/>
  <c r="V22" i="24"/>
  <c r="O22" i="24"/>
  <c r="P22" i="24" s="1"/>
  <c r="G22" i="24"/>
  <c r="F22" i="24"/>
  <c r="V21" i="24"/>
  <c r="O21" i="24"/>
  <c r="P21" i="24" s="1"/>
  <c r="G21" i="24"/>
  <c r="F21" i="24"/>
  <c r="V20" i="24"/>
  <c r="O20" i="24"/>
  <c r="P20" i="24" s="1"/>
  <c r="G20" i="24"/>
  <c r="F20" i="24"/>
  <c r="V19" i="24"/>
  <c r="O19" i="24"/>
  <c r="P19" i="24" s="1"/>
  <c r="G19" i="24"/>
  <c r="F19" i="24"/>
  <c r="V18" i="24"/>
  <c r="O18" i="24"/>
  <c r="P18" i="24" s="1"/>
  <c r="G18" i="24"/>
  <c r="F18" i="24"/>
  <c r="V17" i="24"/>
  <c r="O17" i="24"/>
  <c r="P17" i="24" s="1"/>
  <c r="G17" i="24"/>
  <c r="F17" i="24"/>
  <c r="V16" i="24"/>
  <c r="O16" i="24"/>
  <c r="P16" i="24" s="1"/>
  <c r="G16" i="24"/>
  <c r="F16" i="24"/>
  <c r="V15" i="24"/>
  <c r="O15" i="24"/>
  <c r="P15" i="24" s="1"/>
  <c r="G15" i="24"/>
  <c r="F15" i="24"/>
  <c r="V14" i="24"/>
  <c r="O14" i="24"/>
  <c r="P14" i="24" s="1"/>
  <c r="G14" i="24"/>
  <c r="F14" i="24"/>
  <c r="V13" i="24"/>
  <c r="O13" i="24"/>
  <c r="P13" i="24" s="1"/>
  <c r="G13" i="24"/>
  <c r="F13" i="24"/>
  <c r="V12" i="24"/>
  <c r="O12" i="24"/>
  <c r="P12" i="24" s="1"/>
  <c r="G12" i="24"/>
  <c r="F12" i="24"/>
  <c r="C12" i="24"/>
  <c r="V11" i="24"/>
  <c r="O11" i="24"/>
  <c r="P11" i="24" s="1"/>
  <c r="G11" i="24"/>
  <c r="F11" i="24"/>
  <c r="R10" i="24"/>
  <c r="O10" i="24"/>
  <c r="P10" i="24" s="1"/>
  <c r="G10" i="24"/>
  <c r="F10" i="24"/>
  <c r="C10" i="24"/>
  <c r="V8" i="24" s="1"/>
  <c r="V9" i="24"/>
  <c r="O9" i="24"/>
  <c r="P9" i="24" s="1"/>
  <c r="G9" i="24"/>
  <c r="F9" i="24"/>
  <c r="O8" i="24"/>
  <c r="P8" i="24" s="1"/>
  <c r="G8" i="24"/>
  <c r="F8" i="24"/>
  <c r="C8" i="24"/>
  <c r="Q23" i="24" s="1"/>
  <c r="B8" i="24"/>
  <c r="V7" i="24"/>
  <c r="O7" i="24"/>
  <c r="P7" i="24" s="1"/>
  <c r="G7" i="24"/>
  <c r="F7" i="24"/>
  <c r="V6" i="24"/>
  <c r="O6" i="24"/>
  <c r="P6" i="24" s="1"/>
  <c r="G6" i="24"/>
  <c r="F6" i="24"/>
  <c r="C6" i="24"/>
  <c r="R11" i="24" s="1"/>
  <c r="V5" i="24"/>
  <c r="Q5" i="24"/>
  <c r="O5" i="24"/>
  <c r="P5" i="24" s="1"/>
  <c r="G5" i="24"/>
  <c r="F5" i="24"/>
  <c r="C5" i="24"/>
  <c r="B5" i="24"/>
  <c r="Y4" i="24"/>
  <c r="W4" i="24"/>
  <c r="V4" i="24"/>
  <c r="R4" i="24"/>
  <c r="M23" i="24"/>
  <c r="U23" i="24" s="1"/>
  <c r="M19" i="24"/>
  <c r="U19" i="24" s="1"/>
  <c r="M18" i="24"/>
  <c r="U18" i="24" s="1"/>
  <c r="M17" i="24"/>
  <c r="U17" i="24" s="1"/>
  <c r="M13" i="24"/>
  <c r="U13" i="24" s="1"/>
  <c r="M12" i="24"/>
  <c r="U12" i="24" s="1"/>
  <c r="M11" i="24"/>
  <c r="U11" i="24" s="1"/>
  <c r="M7" i="24"/>
  <c r="U7" i="24" s="1"/>
  <c r="M6" i="24"/>
  <c r="U6" i="24" s="1"/>
  <c r="M5" i="24"/>
  <c r="U5" i="24" s="1"/>
  <c r="M4" i="24" a="1"/>
  <c r="M20" i="24" s="1"/>
  <c r="U20" i="24" s="1"/>
  <c r="G4" i="24"/>
  <c r="F4" i="24"/>
  <c r="AT3" i="24"/>
  <c r="R3" i="24"/>
  <c r="Q3" i="24"/>
  <c r="AG3" i="24" s="1"/>
  <c r="AP3" i="24" s="1"/>
  <c r="O3" i="24"/>
  <c r="AE3" i="24" s="1"/>
  <c r="O23" i="23"/>
  <c r="G23" i="23"/>
  <c r="F23" i="23"/>
  <c r="O22" i="23"/>
  <c r="G22" i="23"/>
  <c r="F22" i="23"/>
  <c r="O21" i="23"/>
  <c r="G21" i="23"/>
  <c r="F21" i="23"/>
  <c r="O20" i="23"/>
  <c r="G20" i="23"/>
  <c r="F20" i="23"/>
  <c r="O19" i="23"/>
  <c r="G19" i="23"/>
  <c r="F19" i="23"/>
  <c r="O18" i="23"/>
  <c r="G18" i="23"/>
  <c r="F18" i="23"/>
  <c r="O17" i="23"/>
  <c r="G17" i="23"/>
  <c r="F17" i="23"/>
  <c r="O16" i="23"/>
  <c r="G16" i="23"/>
  <c r="F16" i="23"/>
  <c r="O15" i="23"/>
  <c r="G15" i="23"/>
  <c r="F15" i="23"/>
  <c r="O14" i="23"/>
  <c r="G14" i="23"/>
  <c r="F14" i="23"/>
  <c r="O13" i="23"/>
  <c r="G13" i="23"/>
  <c r="F13" i="23"/>
  <c r="O12" i="23"/>
  <c r="G12" i="23"/>
  <c r="F12" i="23"/>
  <c r="C12" i="23"/>
  <c r="V11" i="23"/>
  <c r="O11" i="23"/>
  <c r="P11" i="23" s="1"/>
  <c r="G11" i="23"/>
  <c r="F11" i="23"/>
  <c r="O10" i="23"/>
  <c r="G10" i="23"/>
  <c r="F10" i="23"/>
  <c r="C10" i="23"/>
  <c r="V23" i="23" s="1"/>
  <c r="V9" i="23"/>
  <c r="Q9" i="23"/>
  <c r="O9" i="23"/>
  <c r="P9" i="23" s="1"/>
  <c r="G9" i="23"/>
  <c r="F9" i="23"/>
  <c r="Q8" i="23"/>
  <c r="O8" i="23"/>
  <c r="G8" i="23"/>
  <c r="F8" i="23"/>
  <c r="C8" i="23"/>
  <c r="Q10" i="23" s="1"/>
  <c r="B8" i="23"/>
  <c r="O7" i="23"/>
  <c r="G7" i="23"/>
  <c r="F7" i="23"/>
  <c r="O6" i="23"/>
  <c r="G6" i="23"/>
  <c r="F6" i="23"/>
  <c r="C6" i="23"/>
  <c r="R9" i="23" s="1"/>
  <c r="V5" i="23"/>
  <c r="Q5" i="23"/>
  <c r="O5" i="23"/>
  <c r="P5" i="23" s="1"/>
  <c r="G5" i="23"/>
  <c r="F5" i="23"/>
  <c r="C5" i="23"/>
  <c r="B5" i="23"/>
  <c r="W4" i="23"/>
  <c r="V4" i="23"/>
  <c r="Y4" i="23" s="1"/>
  <c r="M23" i="23"/>
  <c r="U23" i="23" s="1"/>
  <c r="M17" i="23"/>
  <c r="U17" i="23" s="1"/>
  <c r="M11" i="23"/>
  <c r="U11" i="23" s="1"/>
  <c r="M5" i="23"/>
  <c r="U5" i="23" s="1"/>
  <c r="M4" i="23" a="1"/>
  <c r="M18" i="23" s="1"/>
  <c r="U18" i="23" s="1"/>
  <c r="G4" i="23"/>
  <c r="F4" i="23"/>
  <c r="AT3" i="23"/>
  <c r="Q3" i="23"/>
  <c r="AG3" i="23" s="1"/>
  <c r="AP3" i="23" s="1"/>
  <c r="O3" i="23"/>
  <c r="AE3" i="23" s="1"/>
  <c r="R23" i="22"/>
  <c r="O23" i="22"/>
  <c r="P23" i="22" s="1"/>
  <c r="G23" i="22"/>
  <c r="F23" i="22"/>
  <c r="R22" i="22"/>
  <c r="O22" i="22"/>
  <c r="P22" i="22" s="1"/>
  <c r="G22" i="22"/>
  <c r="F22" i="22"/>
  <c r="R21" i="22"/>
  <c r="O21" i="22"/>
  <c r="P21" i="22" s="1"/>
  <c r="G21" i="22"/>
  <c r="F21" i="22"/>
  <c r="R20" i="22"/>
  <c r="O20" i="22"/>
  <c r="P20" i="22" s="1"/>
  <c r="G20" i="22"/>
  <c r="F20" i="22"/>
  <c r="R19" i="22"/>
  <c r="O19" i="22"/>
  <c r="P19" i="22" s="1"/>
  <c r="G19" i="22"/>
  <c r="F19" i="22"/>
  <c r="R18" i="22"/>
  <c r="O18" i="22"/>
  <c r="P18" i="22" s="1"/>
  <c r="G18" i="22"/>
  <c r="F18" i="22"/>
  <c r="R17" i="22"/>
  <c r="O17" i="22"/>
  <c r="P17" i="22" s="1"/>
  <c r="G17" i="22"/>
  <c r="F17" i="22"/>
  <c r="R16" i="22"/>
  <c r="O16" i="22"/>
  <c r="P16" i="22" s="1"/>
  <c r="G16" i="22"/>
  <c r="F16" i="22"/>
  <c r="R15" i="22"/>
  <c r="O15" i="22"/>
  <c r="P15" i="22" s="1"/>
  <c r="G15" i="22"/>
  <c r="F15" i="22"/>
  <c r="R14" i="22"/>
  <c r="O14" i="22"/>
  <c r="P14" i="22" s="1"/>
  <c r="G14" i="22"/>
  <c r="F14" i="22"/>
  <c r="R13" i="22"/>
  <c r="O13" i="22"/>
  <c r="P13" i="22" s="1"/>
  <c r="G13" i="22"/>
  <c r="F13" i="22"/>
  <c r="R12" i="22"/>
  <c r="O12" i="22"/>
  <c r="P12" i="22" s="1"/>
  <c r="G12" i="22"/>
  <c r="F12" i="22"/>
  <c r="C12" i="22"/>
  <c r="R11" i="22"/>
  <c r="O11" i="22"/>
  <c r="P11" i="22" s="1"/>
  <c r="G11" i="22"/>
  <c r="F11" i="22"/>
  <c r="R10" i="22"/>
  <c r="O10" i="22"/>
  <c r="P10" i="22" s="1"/>
  <c r="G10" i="22"/>
  <c r="F10" i="22"/>
  <c r="C10" i="22"/>
  <c r="V10" i="22" s="1"/>
  <c r="V9" i="22"/>
  <c r="O9" i="22"/>
  <c r="P9" i="22" s="1"/>
  <c r="G9" i="22"/>
  <c r="F9" i="22"/>
  <c r="O8" i="22"/>
  <c r="P8" i="22" s="1"/>
  <c r="G8" i="22"/>
  <c r="F8" i="22"/>
  <c r="C8" i="22"/>
  <c r="Q8" i="22" s="1"/>
  <c r="B8" i="22"/>
  <c r="R7" i="22"/>
  <c r="O7" i="22"/>
  <c r="P7" i="22" s="1"/>
  <c r="G7" i="22"/>
  <c r="F7" i="22"/>
  <c r="R6" i="22"/>
  <c r="Q6" i="22"/>
  <c r="O6" i="22"/>
  <c r="P6" i="22" s="1"/>
  <c r="G6" i="22"/>
  <c r="F6" i="22"/>
  <c r="C6" i="22"/>
  <c r="R9" i="22" s="1"/>
  <c r="R5" i="22"/>
  <c r="Q5" i="22"/>
  <c r="O5" i="22"/>
  <c r="P5" i="22" s="1"/>
  <c r="G5" i="22"/>
  <c r="F5" i="22"/>
  <c r="C5" i="22"/>
  <c r="B5" i="22"/>
  <c r="W4" i="22"/>
  <c r="V4" i="22"/>
  <c r="Y4" i="22" s="1"/>
  <c r="M4" i="22" a="1"/>
  <c r="M22" i="22" s="1"/>
  <c r="U22" i="22" s="1"/>
  <c r="G4" i="22"/>
  <c r="F4" i="22"/>
  <c r="AT3" i="22"/>
  <c r="R3" i="22"/>
  <c r="Q3" i="22"/>
  <c r="AG3" i="22" s="1"/>
  <c r="AP3" i="22" s="1"/>
  <c r="O3" i="22"/>
  <c r="AE3" i="22" s="1"/>
  <c r="V23" i="21"/>
  <c r="R23" i="21"/>
  <c r="O23" i="21"/>
  <c r="G23" i="21"/>
  <c r="F23" i="21"/>
  <c r="V22" i="21"/>
  <c r="R22" i="21"/>
  <c r="O22" i="21"/>
  <c r="G22" i="21"/>
  <c r="F22" i="21"/>
  <c r="V21" i="21"/>
  <c r="R21" i="21"/>
  <c r="O21" i="21"/>
  <c r="G21" i="21"/>
  <c r="F21" i="21"/>
  <c r="V20" i="21"/>
  <c r="U20" i="21"/>
  <c r="R20" i="21"/>
  <c r="O20" i="21"/>
  <c r="G20" i="21"/>
  <c r="F20" i="21"/>
  <c r="V19" i="21"/>
  <c r="U19" i="21"/>
  <c r="R19" i="21"/>
  <c r="O19" i="21"/>
  <c r="G19" i="21"/>
  <c r="F19" i="21"/>
  <c r="V18" i="21"/>
  <c r="R18" i="21"/>
  <c r="O18" i="21"/>
  <c r="G18" i="21"/>
  <c r="F18" i="21"/>
  <c r="V17" i="21"/>
  <c r="R17" i="21"/>
  <c r="O17" i="21"/>
  <c r="G17" i="21"/>
  <c r="F17" i="21"/>
  <c r="V16" i="21"/>
  <c r="R16" i="21"/>
  <c r="O16" i="21"/>
  <c r="G16" i="21"/>
  <c r="F16" i="21"/>
  <c r="V15" i="21"/>
  <c r="R15" i="21"/>
  <c r="O15" i="21"/>
  <c r="G15" i="21"/>
  <c r="F15" i="21"/>
  <c r="V14" i="21"/>
  <c r="U14" i="21"/>
  <c r="R14" i="21"/>
  <c r="O14" i="21"/>
  <c r="G14" i="21"/>
  <c r="F14" i="21"/>
  <c r="V13" i="21"/>
  <c r="U13" i="21"/>
  <c r="R13" i="21"/>
  <c r="O13" i="21"/>
  <c r="G13" i="21"/>
  <c r="F13" i="21"/>
  <c r="V12" i="21"/>
  <c r="R12" i="21"/>
  <c r="O12" i="21"/>
  <c r="G12" i="21"/>
  <c r="F12" i="21"/>
  <c r="C12" i="21"/>
  <c r="V11" i="21"/>
  <c r="R11" i="21"/>
  <c r="O11" i="21"/>
  <c r="P11" i="21" s="1"/>
  <c r="G11" i="21"/>
  <c r="F11" i="21"/>
  <c r="R10" i="21"/>
  <c r="O10" i="21"/>
  <c r="G10" i="21"/>
  <c r="F10" i="21"/>
  <c r="C10" i="21"/>
  <c r="V8" i="21" s="1"/>
  <c r="V9" i="21"/>
  <c r="R9" i="21"/>
  <c r="O9" i="21"/>
  <c r="P9" i="21" s="1"/>
  <c r="G9" i="21"/>
  <c r="F9" i="21"/>
  <c r="U8" i="21"/>
  <c r="R8" i="21"/>
  <c r="O8" i="21"/>
  <c r="G8" i="21"/>
  <c r="F8" i="21"/>
  <c r="C8" i="21"/>
  <c r="Q23" i="21" s="1"/>
  <c r="B8" i="21"/>
  <c r="V7" i="21"/>
  <c r="U7" i="21"/>
  <c r="R7" i="21"/>
  <c r="O7" i="21"/>
  <c r="G7" i="21"/>
  <c r="F7" i="21"/>
  <c r="V6" i="21"/>
  <c r="R6" i="21"/>
  <c r="O6" i="21"/>
  <c r="P6" i="21" s="1"/>
  <c r="G6" i="21"/>
  <c r="F6" i="21"/>
  <c r="V5" i="21"/>
  <c r="U5" i="21"/>
  <c r="R5" i="21"/>
  <c r="O5" i="21"/>
  <c r="P5" i="21" s="1"/>
  <c r="G5" i="21"/>
  <c r="F5" i="21"/>
  <c r="C5" i="21"/>
  <c r="P23" i="21" s="1"/>
  <c r="B5" i="21"/>
  <c r="W4" i="21"/>
  <c r="R4" i="21"/>
  <c r="M23" i="21"/>
  <c r="U23" i="21" s="1"/>
  <c r="M22" i="21"/>
  <c r="U22" i="21" s="1"/>
  <c r="M20" i="21"/>
  <c r="M19" i="21"/>
  <c r="M18" i="21"/>
  <c r="U18" i="21" s="1"/>
  <c r="M17" i="21"/>
  <c r="U17" i="21" s="1"/>
  <c r="M16" i="21"/>
  <c r="U16" i="21" s="1"/>
  <c r="M14" i="21"/>
  <c r="M13" i="21"/>
  <c r="M12" i="21"/>
  <c r="U12" i="21" s="1"/>
  <c r="M11" i="21"/>
  <c r="U11" i="21" s="1"/>
  <c r="M10" i="21"/>
  <c r="U10" i="21" s="1"/>
  <c r="M8" i="21"/>
  <c r="M7" i="21"/>
  <c r="M6" i="21"/>
  <c r="U6" i="21" s="1"/>
  <c r="M5" i="21"/>
  <c r="M4" i="21"/>
  <c r="U4" i="21" s="1"/>
  <c r="X4" i="21" s="1"/>
  <c r="AH4" i="21" s="1"/>
  <c r="M4" i="21" a="1"/>
  <c r="M21" i="21" s="1"/>
  <c r="U21" i="21" s="1"/>
  <c r="G4" i="21"/>
  <c r="F4" i="21"/>
  <c r="AT3" i="21"/>
  <c r="R3" i="21"/>
  <c r="Q3" i="21"/>
  <c r="AG3" i="21" s="1"/>
  <c r="AP3" i="21" s="1"/>
  <c r="O3" i="21"/>
  <c r="P3" i="21" s="1"/>
  <c r="AF3" i="21" s="1"/>
  <c r="AO3" i="21" s="1"/>
  <c r="R23" i="20"/>
  <c r="O23" i="20"/>
  <c r="P23" i="20" s="1"/>
  <c r="G23" i="20"/>
  <c r="F23" i="20"/>
  <c r="R22" i="20"/>
  <c r="O22" i="20"/>
  <c r="P22" i="20" s="1"/>
  <c r="G22" i="20"/>
  <c r="F22" i="20"/>
  <c r="R21" i="20"/>
  <c r="O21" i="20"/>
  <c r="P21" i="20" s="1"/>
  <c r="G21" i="20"/>
  <c r="F21" i="20"/>
  <c r="R20" i="20"/>
  <c r="O20" i="20"/>
  <c r="P20" i="20" s="1"/>
  <c r="G20" i="20"/>
  <c r="F20" i="20"/>
  <c r="R19" i="20"/>
  <c r="O19" i="20"/>
  <c r="P19" i="20" s="1"/>
  <c r="G19" i="20"/>
  <c r="F19" i="20"/>
  <c r="R18" i="20"/>
  <c r="O18" i="20"/>
  <c r="P18" i="20" s="1"/>
  <c r="G18" i="20"/>
  <c r="F18" i="20"/>
  <c r="R17" i="20"/>
  <c r="O17" i="20"/>
  <c r="P17" i="20" s="1"/>
  <c r="G17" i="20"/>
  <c r="F17" i="20"/>
  <c r="R16" i="20"/>
  <c r="O16" i="20"/>
  <c r="P16" i="20" s="1"/>
  <c r="G16" i="20"/>
  <c r="F16" i="20"/>
  <c r="R15" i="20"/>
  <c r="O15" i="20"/>
  <c r="P15" i="20" s="1"/>
  <c r="G15" i="20"/>
  <c r="F15" i="20"/>
  <c r="R14" i="20"/>
  <c r="O14" i="20"/>
  <c r="P14" i="20" s="1"/>
  <c r="G14" i="20"/>
  <c r="F14" i="20"/>
  <c r="R13" i="20"/>
  <c r="O13" i="20"/>
  <c r="P13" i="20" s="1"/>
  <c r="G13" i="20"/>
  <c r="F13" i="20"/>
  <c r="R12" i="20"/>
  <c r="O12" i="20"/>
  <c r="P12" i="20" s="1"/>
  <c r="G12" i="20"/>
  <c r="F12" i="20"/>
  <c r="C12" i="20"/>
  <c r="R11" i="20"/>
  <c r="O11" i="20"/>
  <c r="G11" i="20"/>
  <c r="F11" i="20"/>
  <c r="V10" i="20"/>
  <c r="O10" i="20"/>
  <c r="P10" i="20" s="1"/>
  <c r="G10" i="20"/>
  <c r="F10" i="20"/>
  <c r="C10" i="20"/>
  <c r="V11" i="20" s="1"/>
  <c r="V9" i="20"/>
  <c r="R9" i="20"/>
  <c r="O9" i="20"/>
  <c r="G9" i="20"/>
  <c r="F9" i="20"/>
  <c r="V8" i="20"/>
  <c r="O8" i="20"/>
  <c r="P8" i="20" s="1"/>
  <c r="G8" i="20"/>
  <c r="F8" i="20"/>
  <c r="C8" i="20"/>
  <c r="Q9" i="20" s="1"/>
  <c r="B8" i="20"/>
  <c r="R7" i="20"/>
  <c r="O7" i="20"/>
  <c r="P7" i="20" s="1"/>
  <c r="G7" i="20"/>
  <c r="F7" i="20"/>
  <c r="R6" i="20"/>
  <c r="Q6" i="20"/>
  <c r="O6" i="20"/>
  <c r="P6" i="20" s="1"/>
  <c r="G6" i="20"/>
  <c r="F6" i="20"/>
  <c r="C6" i="20"/>
  <c r="R8" i="20" s="1"/>
  <c r="R5" i="20"/>
  <c r="Q5" i="20"/>
  <c r="O5" i="20"/>
  <c r="G5" i="20"/>
  <c r="F5" i="20"/>
  <c r="C5" i="20"/>
  <c r="P9" i="20" s="1"/>
  <c r="B5" i="20"/>
  <c r="W4" i="20"/>
  <c r="Z4" i="20" s="1"/>
  <c r="V4" i="20"/>
  <c r="Y4" i="20" s="1"/>
  <c r="R4" i="20"/>
  <c r="M22" i="20"/>
  <c r="U22" i="20" s="1"/>
  <c r="M20" i="20"/>
  <c r="U20" i="20" s="1"/>
  <c r="M16" i="20"/>
  <c r="U16" i="20" s="1"/>
  <c r="M14" i="20"/>
  <c r="U14" i="20" s="1"/>
  <c r="M10" i="20"/>
  <c r="U10" i="20" s="1"/>
  <c r="M8" i="20"/>
  <c r="U8" i="20" s="1"/>
  <c r="M4" i="20"/>
  <c r="U4" i="20" s="1"/>
  <c r="X4" i="20" s="1"/>
  <c r="AH4" i="20" s="1"/>
  <c r="M4" i="20" a="1"/>
  <c r="M23" i="20" s="1"/>
  <c r="U23" i="20" s="1"/>
  <c r="G4" i="20"/>
  <c r="F4" i="20"/>
  <c r="AT3" i="20"/>
  <c r="R3" i="20"/>
  <c r="Q3" i="20"/>
  <c r="AG3" i="20" s="1"/>
  <c r="AP3" i="20" s="1"/>
  <c r="O3" i="20"/>
  <c r="P3" i="20" s="1"/>
  <c r="AF3" i="20" s="1"/>
  <c r="AO3" i="20" s="1"/>
  <c r="V23" i="19"/>
  <c r="O23" i="19"/>
  <c r="P23" i="19" s="1"/>
  <c r="G23" i="19"/>
  <c r="F23" i="19"/>
  <c r="V22" i="19"/>
  <c r="O22" i="19"/>
  <c r="P22" i="19" s="1"/>
  <c r="G22" i="19"/>
  <c r="F22" i="19"/>
  <c r="V21" i="19"/>
  <c r="O21" i="19"/>
  <c r="P21" i="19" s="1"/>
  <c r="G21" i="19"/>
  <c r="F21" i="19"/>
  <c r="V20" i="19"/>
  <c r="O20" i="19"/>
  <c r="P20" i="19" s="1"/>
  <c r="G20" i="19"/>
  <c r="F20" i="19"/>
  <c r="V19" i="19"/>
  <c r="O19" i="19"/>
  <c r="P19" i="19" s="1"/>
  <c r="G19" i="19"/>
  <c r="F19" i="19"/>
  <c r="V18" i="19"/>
  <c r="O18" i="19"/>
  <c r="P18" i="19" s="1"/>
  <c r="G18" i="19"/>
  <c r="F18" i="19"/>
  <c r="V17" i="19"/>
  <c r="O17" i="19"/>
  <c r="P17" i="19" s="1"/>
  <c r="G17" i="19"/>
  <c r="F17" i="19"/>
  <c r="V16" i="19"/>
  <c r="O16" i="19"/>
  <c r="P16" i="19" s="1"/>
  <c r="G16" i="19"/>
  <c r="F16" i="19"/>
  <c r="V15" i="19"/>
  <c r="O15" i="19"/>
  <c r="P15" i="19" s="1"/>
  <c r="G15" i="19"/>
  <c r="F15" i="19"/>
  <c r="V14" i="19"/>
  <c r="O14" i="19"/>
  <c r="P14" i="19" s="1"/>
  <c r="G14" i="19"/>
  <c r="F14" i="19"/>
  <c r="V13" i="19"/>
  <c r="O13" i="19"/>
  <c r="P13" i="19" s="1"/>
  <c r="G13" i="19"/>
  <c r="F13" i="19"/>
  <c r="V12" i="19"/>
  <c r="O12" i="19"/>
  <c r="P12" i="19" s="1"/>
  <c r="G12" i="19"/>
  <c r="F12" i="19"/>
  <c r="C12" i="19"/>
  <c r="R11" i="19"/>
  <c r="O11" i="19"/>
  <c r="P11" i="19" s="1"/>
  <c r="G11" i="19"/>
  <c r="F11" i="19"/>
  <c r="V10" i="19"/>
  <c r="R10" i="19"/>
  <c r="O10" i="19"/>
  <c r="P10" i="19" s="1"/>
  <c r="G10" i="19"/>
  <c r="F10" i="19"/>
  <c r="C10" i="19"/>
  <c r="V11" i="19" s="1"/>
  <c r="V9" i="19"/>
  <c r="R9" i="19"/>
  <c r="O9" i="19"/>
  <c r="G9" i="19"/>
  <c r="F9" i="19"/>
  <c r="V8" i="19"/>
  <c r="O8" i="19"/>
  <c r="P8" i="19" s="1"/>
  <c r="G8" i="19"/>
  <c r="F8" i="19"/>
  <c r="C8" i="19"/>
  <c r="Q23" i="19" s="1"/>
  <c r="B8" i="19"/>
  <c r="V7" i="19"/>
  <c r="Q7" i="19"/>
  <c r="O7" i="19"/>
  <c r="P7" i="19" s="1"/>
  <c r="G7" i="19"/>
  <c r="F7" i="19"/>
  <c r="V6" i="19"/>
  <c r="Q6" i="19"/>
  <c r="O6" i="19"/>
  <c r="P6" i="19" s="1"/>
  <c r="G6" i="19"/>
  <c r="F6" i="19"/>
  <c r="C6" i="19"/>
  <c r="R23" i="19" s="1"/>
  <c r="V5" i="19"/>
  <c r="R5" i="19"/>
  <c r="Q5" i="19"/>
  <c r="O5" i="19"/>
  <c r="P5" i="19" s="1"/>
  <c r="G5" i="19"/>
  <c r="F5" i="19"/>
  <c r="C5" i="19"/>
  <c r="B5" i="19"/>
  <c r="Y4" i="19"/>
  <c r="W4" i="19"/>
  <c r="V4" i="19"/>
  <c r="U4" i="19"/>
  <c r="X4" i="19" s="1"/>
  <c r="R4" i="19"/>
  <c r="M22" i="19"/>
  <c r="U22" i="19" s="1"/>
  <c r="M20" i="19"/>
  <c r="U20" i="19" s="1"/>
  <c r="M19" i="19"/>
  <c r="U19" i="19" s="1"/>
  <c r="M18" i="19"/>
  <c r="U18" i="19" s="1"/>
  <c r="M16" i="19"/>
  <c r="U16" i="19" s="1"/>
  <c r="M14" i="19"/>
  <c r="U14" i="19" s="1"/>
  <c r="M13" i="19"/>
  <c r="U13" i="19" s="1"/>
  <c r="M12" i="19"/>
  <c r="U12" i="19" s="1"/>
  <c r="M10" i="19"/>
  <c r="U10" i="19" s="1"/>
  <c r="M8" i="19"/>
  <c r="U8" i="19" s="1"/>
  <c r="M7" i="19"/>
  <c r="U7" i="19" s="1"/>
  <c r="M6" i="19"/>
  <c r="U6" i="19" s="1"/>
  <c r="M4" i="19"/>
  <c r="M4" i="19" a="1"/>
  <c r="M21" i="19" s="1"/>
  <c r="U21" i="19" s="1"/>
  <c r="G4" i="19"/>
  <c r="F4" i="19"/>
  <c r="AT3" i="19"/>
  <c r="R3" i="19"/>
  <c r="Q3" i="19"/>
  <c r="AG3" i="19" s="1"/>
  <c r="AP3" i="19" s="1"/>
  <c r="O3" i="19"/>
  <c r="P3" i="19" s="1"/>
  <c r="AF3" i="19" s="1"/>
  <c r="AO3" i="19" s="1"/>
  <c r="V23" i="18"/>
  <c r="O23" i="18"/>
  <c r="P23" i="18" s="1"/>
  <c r="G23" i="18"/>
  <c r="F23" i="18"/>
  <c r="V22" i="18"/>
  <c r="O22" i="18"/>
  <c r="P22" i="18" s="1"/>
  <c r="G22" i="18"/>
  <c r="F22" i="18"/>
  <c r="V21" i="18"/>
  <c r="O21" i="18"/>
  <c r="P21" i="18" s="1"/>
  <c r="G21" i="18"/>
  <c r="F21" i="18"/>
  <c r="V20" i="18"/>
  <c r="U20" i="18"/>
  <c r="O20" i="18"/>
  <c r="P20" i="18" s="1"/>
  <c r="G20" i="18"/>
  <c r="F20" i="18"/>
  <c r="V19" i="18"/>
  <c r="U19" i="18"/>
  <c r="O19" i="18"/>
  <c r="P19" i="18" s="1"/>
  <c r="G19" i="18"/>
  <c r="F19" i="18"/>
  <c r="V18" i="18"/>
  <c r="O18" i="18"/>
  <c r="P18" i="18" s="1"/>
  <c r="G18" i="18"/>
  <c r="F18" i="18"/>
  <c r="V17" i="18"/>
  <c r="O17" i="18"/>
  <c r="P17" i="18" s="1"/>
  <c r="G17" i="18"/>
  <c r="F17" i="18"/>
  <c r="V16" i="18"/>
  <c r="O16" i="18"/>
  <c r="P16" i="18" s="1"/>
  <c r="G16" i="18"/>
  <c r="F16" i="18"/>
  <c r="V15" i="18"/>
  <c r="O15" i="18"/>
  <c r="P15" i="18" s="1"/>
  <c r="G15" i="18"/>
  <c r="F15" i="18"/>
  <c r="V14" i="18"/>
  <c r="U14" i="18"/>
  <c r="O14" i="18"/>
  <c r="P14" i="18" s="1"/>
  <c r="G14" i="18"/>
  <c r="F14" i="18"/>
  <c r="V13" i="18"/>
  <c r="U13" i="18"/>
  <c r="O13" i="18"/>
  <c r="P13" i="18" s="1"/>
  <c r="G13" i="18"/>
  <c r="F13" i="18"/>
  <c r="V12" i="18"/>
  <c r="O12" i="18"/>
  <c r="P12" i="18" s="1"/>
  <c r="G12" i="18"/>
  <c r="F12" i="18"/>
  <c r="C12" i="18"/>
  <c r="V11" i="18"/>
  <c r="O11" i="18"/>
  <c r="G11" i="18"/>
  <c r="F11" i="18"/>
  <c r="V10" i="18"/>
  <c r="O10" i="18"/>
  <c r="P10" i="18" s="1"/>
  <c r="G10" i="18"/>
  <c r="F10" i="18"/>
  <c r="C10" i="18"/>
  <c r="V9" i="18"/>
  <c r="R9" i="18"/>
  <c r="Q9" i="18"/>
  <c r="O9" i="18"/>
  <c r="G9" i="18"/>
  <c r="F9" i="18"/>
  <c r="V8" i="18"/>
  <c r="O8" i="18"/>
  <c r="P8" i="18" s="1"/>
  <c r="G8" i="18"/>
  <c r="F8" i="18"/>
  <c r="C8" i="18"/>
  <c r="Q11" i="18" s="1"/>
  <c r="B8" i="18"/>
  <c r="V7" i="18"/>
  <c r="U7" i="18"/>
  <c r="Q7" i="18"/>
  <c r="O7" i="18"/>
  <c r="P7" i="18" s="1"/>
  <c r="G7" i="18"/>
  <c r="F7" i="18"/>
  <c r="V6" i="18"/>
  <c r="Q6" i="18"/>
  <c r="O6" i="18"/>
  <c r="P6" i="18" s="1"/>
  <c r="G6" i="18"/>
  <c r="F6" i="18"/>
  <c r="C6" i="18"/>
  <c r="R10" i="18" s="1"/>
  <c r="V5" i="18"/>
  <c r="Q5" i="18"/>
  <c r="O5" i="18"/>
  <c r="P5" i="18" s="1"/>
  <c r="G5" i="18"/>
  <c r="F5" i="18"/>
  <c r="C5" i="18"/>
  <c r="P11" i="18" s="1"/>
  <c r="B5" i="18"/>
  <c r="Y4" i="18"/>
  <c r="W4" i="18"/>
  <c r="V4" i="18"/>
  <c r="R4" i="18"/>
  <c r="M23" i="18"/>
  <c r="U23" i="18" s="1"/>
  <c r="M22" i="18"/>
  <c r="U22" i="18" s="1"/>
  <c r="M20" i="18"/>
  <c r="M19" i="18"/>
  <c r="M18" i="18"/>
  <c r="U18" i="18" s="1"/>
  <c r="M17" i="18"/>
  <c r="U17" i="18" s="1"/>
  <c r="M16" i="18"/>
  <c r="U16" i="18" s="1"/>
  <c r="M14" i="18"/>
  <c r="M13" i="18"/>
  <c r="M12" i="18"/>
  <c r="U12" i="18" s="1"/>
  <c r="M11" i="18"/>
  <c r="U11" i="18" s="1"/>
  <c r="M10" i="18"/>
  <c r="U10" i="18" s="1"/>
  <c r="M8" i="18"/>
  <c r="U8" i="18" s="1"/>
  <c r="M7" i="18"/>
  <c r="M6" i="18"/>
  <c r="U6" i="18" s="1"/>
  <c r="M5" i="18"/>
  <c r="U5" i="18" s="1"/>
  <c r="M4" i="18"/>
  <c r="U4" i="18" s="1"/>
  <c r="X4" i="18" s="1"/>
  <c r="AH4" i="18" s="1"/>
  <c r="M4" i="18" a="1"/>
  <c r="M21" i="18" s="1"/>
  <c r="U21" i="18" s="1"/>
  <c r="G4" i="18"/>
  <c r="F4" i="18"/>
  <c r="AT3" i="18"/>
  <c r="Q3" i="18"/>
  <c r="AG3" i="18" s="1"/>
  <c r="AP3" i="18" s="1"/>
  <c r="O3" i="18"/>
  <c r="P3" i="18" s="1"/>
  <c r="AF3" i="18" s="1"/>
  <c r="AO3" i="18" s="1"/>
  <c r="R23" i="17"/>
  <c r="O23" i="17"/>
  <c r="P23" i="17" s="1"/>
  <c r="G23" i="17"/>
  <c r="F23" i="17"/>
  <c r="R22" i="17"/>
  <c r="O22" i="17"/>
  <c r="P22" i="17" s="1"/>
  <c r="G22" i="17"/>
  <c r="F22" i="17"/>
  <c r="R21" i="17"/>
  <c r="O21" i="17"/>
  <c r="P21" i="17" s="1"/>
  <c r="G21" i="17"/>
  <c r="F21" i="17"/>
  <c r="R20" i="17"/>
  <c r="O20" i="17"/>
  <c r="P20" i="17" s="1"/>
  <c r="G20" i="17"/>
  <c r="F20" i="17"/>
  <c r="R19" i="17"/>
  <c r="O19" i="17"/>
  <c r="P19" i="17" s="1"/>
  <c r="G19" i="17"/>
  <c r="F19" i="17"/>
  <c r="R18" i="17"/>
  <c r="O18" i="17"/>
  <c r="P18" i="17" s="1"/>
  <c r="G18" i="17"/>
  <c r="F18" i="17"/>
  <c r="R17" i="17"/>
  <c r="O17" i="17"/>
  <c r="P17" i="17" s="1"/>
  <c r="G17" i="17"/>
  <c r="F17" i="17"/>
  <c r="R16" i="17"/>
  <c r="O16" i="17"/>
  <c r="P16" i="17" s="1"/>
  <c r="G16" i="17"/>
  <c r="F16" i="17"/>
  <c r="R15" i="17"/>
  <c r="O15" i="17"/>
  <c r="P15" i="17" s="1"/>
  <c r="G15" i="17"/>
  <c r="F15" i="17"/>
  <c r="R14" i="17"/>
  <c r="O14" i="17"/>
  <c r="P14" i="17" s="1"/>
  <c r="G14" i="17"/>
  <c r="F14" i="17"/>
  <c r="R13" i="17"/>
  <c r="O13" i="17"/>
  <c r="P13" i="17" s="1"/>
  <c r="G13" i="17"/>
  <c r="F13" i="17"/>
  <c r="R12" i="17"/>
  <c r="O12" i="17"/>
  <c r="P12" i="17" s="1"/>
  <c r="G12" i="17"/>
  <c r="F12" i="17"/>
  <c r="C12" i="17"/>
  <c r="R11" i="17"/>
  <c r="O11" i="17"/>
  <c r="P11" i="17" s="1"/>
  <c r="G11" i="17"/>
  <c r="F11" i="17"/>
  <c r="V10" i="17"/>
  <c r="R10" i="17"/>
  <c r="O10" i="17"/>
  <c r="P10" i="17" s="1"/>
  <c r="G10" i="17"/>
  <c r="F10" i="17"/>
  <c r="C10" i="17"/>
  <c r="V11" i="17" s="1"/>
  <c r="V9" i="17"/>
  <c r="R9" i="17"/>
  <c r="O9" i="17"/>
  <c r="P9" i="17" s="1"/>
  <c r="G9" i="17"/>
  <c r="F9" i="17"/>
  <c r="V8" i="17"/>
  <c r="R8" i="17"/>
  <c r="O8" i="17"/>
  <c r="P8" i="17" s="1"/>
  <c r="G8" i="17"/>
  <c r="F8" i="17"/>
  <c r="C8" i="17"/>
  <c r="Q9" i="17" s="1"/>
  <c r="B8" i="17"/>
  <c r="R7" i="17"/>
  <c r="Q7" i="17"/>
  <c r="O7" i="17"/>
  <c r="G7" i="17"/>
  <c r="F7" i="17"/>
  <c r="R6" i="17"/>
  <c r="Q6" i="17"/>
  <c r="O6" i="17"/>
  <c r="G6" i="17"/>
  <c r="F6" i="17"/>
  <c r="R5" i="17"/>
  <c r="Q5" i="17"/>
  <c r="O5" i="17"/>
  <c r="G5" i="17"/>
  <c r="F5" i="17"/>
  <c r="C5" i="17"/>
  <c r="B5" i="17"/>
  <c r="W4" i="17"/>
  <c r="V4" i="17"/>
  <c r="Y4" i="17" s="1"/>
  <c r="R4" i="17"/>
  <c r="M4" i="17" a="1"/>
  <c r="M22" i="17" s="1"/>
  <c r="U22" i="17" s="1"/>
  <c r="G4" i="17"/>
  <c r="F4" i="17"/>
  <c r="AT3" i="17"/>
  <c r="R3" i="17"/>
  <c r="Q3" i="17"/>
  <c r="AG3" i="17" s="1"/>
  <c r="AP3" i="17" s="1"/>
  <c r="O3" i="17"/>
  <c r="AE3" i="17" s="1"/>
  <c r="V23" i="16"/>
  <c r="O23" i="16"/>
  <c r="P23" i="16" s="1"/>
  <c r="G23" i="16"/>
  <c r="F23" i="16"/>
  <c r="V22" i="16"/>
  <c r="O22" i="16"/>
  <c r="P22" i="16" s="1"/>
  <c r="G22" i="16"/>
  <c r="F22" i="16"/>
  <c r="V21" i="16"/>
  <c r="O21" i="16"/>
  <c r="P21" i="16" s="1"/>
  <c r="G21" i="16"/>
  <c r="F21" i="16"/>
  <c r="V20" i="16"/>
  <c r="U20" i="16"/>
  <c r="O20" i="16"/>
  <c r="P20" i="16" s="1"/>
  <c r="G20" i="16"/>
  <c r="F20" i="16"/>
  <c r="V19" i="16"/>
  <c r="O19" i="16"/>
  <c r="P19" i="16" s="1"/>
  <c r="G19" i="16"/>
  <c r="F19" i="16"/>
  <c r="V18" i="16"/>
  <c r="O18" i="16"/>
  <c r="P18" i="16" s="1"/>
  <c r="G18" i="16"/>
  <c r="F18" i="16"/>
  <c r="V17" i="16"/>
  <c r="O17" i="16"/>
  <c r="P17" i="16" s="1"/>
  <c r="G17" i="16"/>
  <c r="F17" i="16"/>
  <c r="V16" i="16"/>
  <c r="O16" i="16"/>
  <c r="P16" i="16" s="1"/>
  <c r="G16" i="16"/>
  <c r="F16" i="16"/>
  <c r="V15" i="16"/>
  <c r="O15" i="16"/>
  <c r="P15" i="16" s="1"/>
  <c r="G15" i="16"/>
  <c r="F15" i="16"/>
  <c r="V14" i="16"/>
  <c r="U14" i="16"/>
  <c r="O14" i="16"/>
  <c r="P14" i="16" s="1"/>
  <c r="G14" i="16"/>
  <c r="F14" i="16"/>
  <c r="V13" i="16"/>
  <c r="O13" i="16"/>
  <c r="P13" i="16" s="1"/>
  <c r="G13" i="16"/>
  <c r="F13" i="16"/>
  <c r="V12" i="16"/>
  <c r="O12" i="16"/>
  <c r="P12" i="16" s="1"/>
  <c r="G12" i="16"/>
  <c r="F12" i="16"/>
  <c r="C12" i="16"/>
  <c r="V11" i="16"/>
  <c r="O11" i="16"/>
  <c r="P11" i="16" s="1"/>
  <c r="G11" i="16"/>
  <c r="F11" i="16"/>
  <c r="O10" i="16"/>
  <c r="P10" i="16" s="1"/>
  <c r="G10" i="16"/>
  <c r="F10" i="16"/>
  <c r="C10" i="16"/>
  <c r="V10" i="16" s="1"/>
  <c r="V9" i="16"/>
  <c r="O9" i="16"/>
  <c r="G9" i="16"/>
  <c r="F9" i="16"/>
  <c r="V8" i="16"/>
  <c r="U8" i="16"/>
  <c r="O8" i="16"/>
  <c r="P8" i="16" s="1"/>
  <c r="G8" i="16"/>
  <c r="F8" i="16"/>
  <c r="C8" i="16"/>
  <c r="Q23" i="16" s="1"/>
  <c r="B8" i="16"/>
  <c r="Q3" i="16" s="1"/>
  <c r="AG3" i="16" s="1"/>
  <c r="AP3" i="16" s="1"/>
  <c r="V7" i="16"/>
  <c r="O7" i="16"/>
  <c r="P7" i="16" s="1"/>
  <c r="G7" i="16"/>
  <c r="F7" i="16"/>
  <c r="V6" i="16"/>
  <c r="O6" i="16"/>
  <c r="P6" i="16" s="1"/>
  <c r="G6" i="16"/>
  <c r="F6" i="16"/>
  <c r="C6" i="16"/>
  <c r="R11" i="16" s="1"/>
  <c r="V5" i="16"/>
  <c r="Q5" i="16"/>
  <c r="O5" i="16"/>
  <c r="P5" i="16" s="1"/>
  <c r="G5" i="16"/>
  <c r="F5" i="16"/>
  <c r="C5" i="16"/>
  <c r="B5" i="16"/>
  <c r="Y4" i="16"/>
  <c r="W4" i="16"/>
  <c r="V4" i="16"/>
  <c r="R4" i="16"/>
  <c r="M23" i="16"/>
  <c r="U23" i="16" s="1"/>
  <c r="M20" i="16"/>
  <c r="M19" i="16"/>
  <c r="U19" i="16" s="1"/>
  <c r="M18" i="16"/>
  <c r="U18" i="16" s="1"/>
  <c r="M17" i="16"/>
  <c r="U17" i="16" s="1"/>
  <c r="M14" i="16"/>
  <c r="M13" i="16"/>
  <c r="U13" i="16" s="1"/>
  <c r="M12" i="16"/>
  <c r="U12" i="16" s="1"/>
  <c r="M11" i="16"/>
  <c r="U11" i="16" s="1"/>
  <c r="M8" i="16"/>
  <c r="M7" i="16"/>
  <c r="U7" i="16" s="1"/>
  <c r="M6" i="16"/>
  <c r="U6" i="16" s="1"/>
  <c r="M5" i="16"/>
  <c r="U5" i="16" s="1"/>
  <c r="M4" i="16" a="1"/>
  <c r="M22" i="16" s="1"/>
  <c r="U22" i="16" s="1"/>
  <c r="G4" i="16"/>
  <c r="F4" i="16"/>
  <c r="AT3" i="16"/>
  <c r="R3" i="16"/>
  <c r="O3" i="16"/>
  <c r="AE3" i="16" s="1"/>
  <c r="O23" i="15"/>
  <c r="P23" i="15" s="1"/>
  <c r="G23" i="15"/>
  <c r="F23" i="15"/>
  <c r="O22" i="15"/>
  <c r="P22" i="15" s="1"/>
  <c r="G22" i="15"/>
  <c r="F22" i="15"/>
  <c r="O21" i="15"/>
  <c r="P21" i="15" s="1"/>
  <c r="G21" i="15"/>
  <c r="F21" i="15"/>
  <c r="O20" i="15"/>
  <c r="P20" i="15" s="1"/>
  <c r="G20" i="15"/>
  <c r="F20" i="15"/>
  <c r="O19" i="15"/>
  <c r="P19" i="15" s="1"/>
  <c r="G19" i="15"/>
  <c r="F19" i="15"/>
  <c r="O18" i="15"/>
  <c r="P18" i="15" s="1"/>
  <c r="G18" i="15"/>
  <c r="F18" i="15"/>
  <c r="O17" i="15"/>
  <c r="P17" i="15" s="1"/>
  <c r="G17" i="15"/>
  <c r="F17" i="15"/>
  <c r="O16" i="15"/>
  <c r="P16" i="15" s="1"/>
  <c r="G16" i="15"/>
  <c r="F16" i="15"/>
  <c r="O15" i="15"/>
  <c r="P15" i="15" s="1"/>
  <c r="G15" i="15"/>
  <c r="F15" i="15"/>
  <c r="O14" i="15"/>
  <c r="P14" i="15" s="1"/>
  <c r="G14" i="15"/>
  <c r="F14" i="15"/>
  <c r="O13" i="15"/>
  <c r="P13" i="15" s="1"/>
  <c r="G13" i="15"/>
  <c r="F13" i="15"/>
  <c r="O12" i="15"/>
  <c r="P12" i="15" s="1"/>
  <c r="G12" i="15"/>
  <c r="F12" i="15"/>
  <c r="C12" i="15"/>
  <c r="V11" i="15"/>
  <c r="O11" i="15"/>
  <c r="P11" i="15" s="1"/>
  <c r="G11" i="15"/>
  <c r="F11" i="15"/>
  <c r="Q10" i="15"/>
  <c r="O10" i="15"/>
  <c r="G10" i="15"/>
  <c r="F10" i="15"/>
  <c r="C10" i="15"/>
  <c r="V23" i="15" s="1"/>
  <c r="V9" i="15"/>
  <c r="Q9" i="15"/>
  <c r="O9" i="15"/>
  <c r="P9" i="15" s="1"/>
  <c r="G9" i="15"/>
  <c r="F9" i="15"/>
  <c r="Q8" i="15"/>
  <c r="O8" i="15"/>
  <c r="G8" i="15"/>
  <c r="F8" i="15"/>
  <c r="C8" i="15"/>
  <c r="Q23" i="15" s="1"/>
  <c r="B8" i="15"/>
  <c r="Q7" i="15"/>
  <c r="O7" i="15"/>
  <c r="P7" i="15" s="1"/>
  <c r="G7" i="15"/>
  <c r="F7" i="15"/>
  <c r="Q6" i="15"/>
  <c r="O6" i="15"/>
  <c r="P6" i="15" s="1"/>
  <c r="G6" i="15"/>
  <c r="F6" i="15"/>
  <c r="C6" i="15"/>
  <c r="R9" i="15" s="1"/>
  <c r="V5" i="15"/>
  <c r="Q5" i="15"/>
  <c r="O5" i="15"/>
  <c r="P5" i="15" s="1"/>
  <c r="G5" i="15"/>
  <c r="F5" i="15"/>
  <c r="C5" i="15"/>
  <c r="B5" i="15"/>
  <c r="W4" i="15"/>
  <c r="V4" i="15"/>
  <c r="Y4" i="15" s="1"/>
  <c r="M11" i="15"/>
  <c r="U11" i="15" s="1"/>
  <c r="M5" i="15"/>
  <c r="U5" i="15" s="1"/>
  <c r="M4" i="15" a="1"/>
  <c r="M18" i="15" s="1"/>
  <c r="U18" i="15" s="1"/>
  <c r="G4" i="15"/>
  <c r="F4" i="15"/>
  <c r="AT3" i="15"/>
  <c r="Q3" i="15"/>
  <c r="AG3" i="15" s="1"/>
  <c r="AP3" i="15" s="1"/>
  <c r="O3" i="15"/>
  <c r="AE3" i="15" s="1"/>
  <c r="R23" i="14"/>
  <c r="O23" i="14"/>
  <c r="P23" i="14" s="1"/>
  <c r="G23" i="14"/>
  <c r="F23" i="14"/>
  <c r="R22" i="14"/>
  <c r="O22" i="14"/>
  <c r="P22" i="14" s="1"/>
  <c r="G22" i="14"/>
  <c r="F22" i="14"/>
  <c r="R21" i="14"/>
  <c r="O21" i="14"/>
  <c r="P21" i="14" s="1"/>
  <c r="G21" i="14"/>
  <c r="F21" i="14"/>
  <c r="R20" i="14"/>
  <c r="O20" i="14"/>
  <c r="P20" i="14" s="1"/>
  <c r="G20" i="14"/>
  <c r="F20" i="14"/>
  <c r="R19" i="14"/>
  <c r="O19" i="14"/>
  <c r="P19" i="14" s="1"/>
  <c r="G19" i="14"/>
  <c r="F19" i="14"/>
  <c r="R18" i="14"/>
  <c r="O18" i="14"/>
  <c r="P18" i="14" s="1"/>
  <c r="G18" i="14"/>
  <c r="F18" i="14"/>
  <c r="R17" i="14"/>
  <c r="O17" i="14"/>
  <c r="P17" i="14" s="1"/>
  <c r="G17" i="14"/>
  <c r="F17" i="14"/>
  <c r="R16" i="14"/>
  <c r="O16" i="14"/>
  <c r="P16" i="14" s="1"/>
  <c r="G16" i="14"/>
  <c r="F16" i="14"/>
  <c r="R15" i="14"/>
  <c r="O15" i="14"/>
  <c r="P15" i="14" s="1"/>
  <c r="G15" i="14"/>
  <c r="F15" i="14"/>
  <c r="R14" i="14"/>
  <c r="O14" i="14"/>
  <c r="P14" i="14" s="1"/>
  <c r="G14" i="14"/>
  <c r="F14" i="14"/>
  <c r="R13" i="14"/>
  <c r="O13" i="14"/>
  <c r="P13" i="14" s="1"/>
  <c r="G13" i="14"/>
  <c r="F13" i="14"/>
  <c r="R12" i="14"/>
  <c r="O12" i="14"/>
  <c r="P12" i="14" s="1"/>
  <c r="G12" i="14"/>
  <c r="F12" i="14"/>
  <c r="C12" i="14"/>
  <c r="R11" i="14"/>
  <c r="O11" i="14"/>
  <c r="P11" i="14" s="1"/>
  <c r="G11" i="14"/>
  <c r="F11" i="14"/>
  <c r="R10" i="14"/>
  <c r="O10" i="14"/>
  <c r="P10" i="14" s="1"/>
  <c r="G10" i="14"/>
  <c r="F10" i="14"/>
  <c r="C10" i="14"/>
  <c r="V10" i="14" s="1"/>
  <c r="V9" i="14"/>
  <c r="O9" i="14"/>
  <c r="P9" i="14" s="1"/>
  <c r="G9" i="14"/>
  <c r="F9" i="14"/>
  <c r="O8" i="14"/>
  <c r="P8" i="14" s="1"/>
  <c r="G8" i="14"/>
  <c r="F8" i="14"/>
  <c r="C8" i="14"/>
  <c r="Q8" i="14" s="1"/>
  <c r="B8" i="14"/>
  <c r="R7" i="14"/>
  <c r="O7" i="14"/>
  <c r="P7" i="14" s="1"/>
  <c r="G7" i="14"/>
  <c r="F7" i="14"/>
  <c r="R6" i="14"/>
  <c r="Q6" i="14"/>
  <c r="O6" i="14"/>
  <c r="P6" i="14" s="1"/>
  <c r="G6" i="14"/>
  <c r="F6" i="14"/>
  <c r="C6" i="14"/>
  <c r="R9" i="14" s="1"/>
  <c r="R5" i="14"/>
  <c r="Q5" i="14"/>
  <c r="O5" i="14"/>
  <c r="P5" i="14" s="1"/>
  <c r="G5" i="14"/>
  <c r="F5" i="14"/>
  <c r="C5" i="14"/>
  <c r="B5" i="14"/>
  <c r="W4" i="14"/>
  <c r="V4" i="14"/>
  <c r="Y4" i="14" s="1"/>
  <c r="R4" i="14"/>
  <c r="M4" i="14" a="1"/>
  <c r="M22" i="14" s="1"/>
  <c r="U22" i="14" s="1"/>
  <c r="G4" i="14"/>
  <c r="F4" i="14"/>
  <c r="AT3" i="14"/>
  <c r="R3" i="14"/>
  <c r="Q3" i="14"/>
  <c r="AG3" i="14" s="1"/>
  <c r="AP3" i="14" s="1"/>
  <c r="O3" i="14"/>
  <c r="AE3" i="14" s="1"/>
  <c r="V23" i="13"/>
  <c r="R23" i="13"/>
  <c r="O23" i="13"/>
  <c r="G23" i="13"/>
  <c r="F23" i="13"/>
  <c r="V22" i="13"/>
  <c r="R22" i="13"/>
  <c r="O22" i="13"/>
  <c r="G22" i="13"/>
  <c r="F22" i="13"/>
  <c r="V21" i="13"/>
  <c r="R21" i="13"/>
  <c r="O21" i="13"/>
  <c r="G21" i="13"/>
  <c r="F21" i="13"/>
  <c r="V20" i="13"/>
  <c r="R20" i="13"/>
  <c r="O20" i="13"/>
  <c r="G20" i="13"/>
  <c r="F20" i="13"/>
  <c r="V19" i="13"/>
  <c r="U19" i="13"/>
  <c r="R19" i="13"/>
  <c r="O19" i="13"/>
  <c r="G19" i="13"/>
  <c r="F19" i="13"/>
  <c r="V18" i="13"/>
  <c r="R18" i="13"/>
  <c r="O18" i="13"/>
  <c r="G18" i="13"/>
  <c r="F18" i="13"/>
  <c r="V17" i="13"/>
  <c r="R17" i="13"/>
  <c r="O17" i="13"/>
  <c r="G17" i="13"/>
  <c r="F17" i="13"/>
  <c r="V16" i="13"/>
  <c r="R16" i="13"/>
  <c r="O16" i="13"/>
  <c r="G16" i="13"/>
  <c r="F16" i="13"/>
  <c r="V15" i="13"/>
  <c r="R15" i="13"/>
  <c r="O15" i="13"/>
  <c r="G15" i="13"/>
  <c r="F15" i="13"/>
  <c r="V14" i="13"/>
  <c r="R14" i="13"/>
  <c r="O14" i="13"/>
  <c r="G14" i="13"/>
  <c r="F14" i="13"/>
  <c r="V13" i="13"/>
  <c r="U13" i="13"/>
  <c r="R13" i="13"/>
  <c r="O13" i="13"/>
  <c r="G13" i="13"/>
  <c r="F13" i="13"/>
  <c r="V12" i="13"/>
  <c r="R12" i="13"/>
  <c r="O12" i="13"/>
  <c r="G12" i="13"/>
  <c r="F12" i="13"/>
  <c r="C12" i="13"/>
  <c r="V11" i="13"/>
  <c r="R11" i="13"/>
  <c r="O11" i="13"/>
  <c r="P11" i="13" s="1"/>
  <c r="G11" i="13"/>
  <c r="F11" i="13"/>
  <c r="R10" i="13"/>
  <c r="O10" i="13"/>
  <c r="G10" i="13"/>
  <c r="F10" i="13"/>
  <c r="C10" i="13"/>
  <c r="V10" i="13" s="1"/>
  <c r="V9" i="13"/>
  <c r="R9" i="13"/>
  <c r="O9" i="13"/>
  <c r="G9" i="13"/>
  <c r="F9" i="13"/>
  <c r="V8" i="13"/>
  <c r="R8" i="13"/>
  <c r="O8" i="13"/>
  <c r="P8" i="13" s="1"/>
  <c r="G8" i="13"/>
  <c r="F8" i="13"/>
  <c r="C8" i="13"/>
  <c r="Q23" i="13" s="1"/>
  <c r="B8" i="13"/>
  <c r="V7" i="13"/>
  <c r="U7" i="13"/>
  <c r="R7" i="13"/>
  <c r="O7" i="13"/>
  <c r="G7" i="13"/>
  <c r="F7" i="13"/>
  <c r="V6" i="13"/>
  <c r="R6" i="13"/>
  <c r="O6" i="13"/>
  <c r="G6" i="13"/>
  <c r="F6" i="13"/>
  <c r="V5" i="13"/>
  <c r="U5" i="13"/>
  <c r="R5" i="13"/>
  <c r="P5" i="13"/>
  <c r="O5" i="13"/>
  <c r="G5" i="13"/>
  <c r="F5" i="13"/>
  <c r="C5" i="13"/>
  <c r="B5" i="13"/>
  <c r="Y4" i="13"/>
  <c r="W4" i="13"/>
  <c r="V4" i="13"/>
  <c r="R4" i="13"/>
  <c r="M23" i="13"/>
  <c r="U23" i="13" s="1"/>
  <c r="M22" i="13"/>
  <c r="U22" i="13" s="1"/>
  <c r="M19" i="13"/>
  <c r="M18" i="13"/>
  <c r="U18" i="13" s="1"/>
  <c r="M17" i="13"/>
  <c r="U17" i="13" s="1"/>
  <c r="M16" i="13"/>
  <c r="U16" i="13" s="1"/>
  <c r="M13" i="13"/>
  <c r="M12" i="13"/>
  <c r="U12" i="13" s="1"/>
  <c r="M11" i="13"/>
  <c r="U11" i="13" s="1"/>
  <c r="M10" i="13"/>
  <c r="U10" i="13" s="1"/>
  <c r="M7" i="13"/>
  <c r="M6" i="13"/>
  <c r="U6" i="13" s="1"/>
  <c r="M5" i="13"/>
  <c r="M4" i="13"/>
  <c r="U4" i="13" s="1"/>
  <c r="X4" i="13" s="1"/>
  <c r="AH4" i="13" s="1"/>
  <c r="M4" i="13" a="1"/>
  <c r="M21" i="13" s="1"/>
  <c r="U21" i="13" s="1"/>
  <c r="G4" i="13"/>
  <c r="F4" i="13"/>
  <c r="AT3" i="13"/>
  <c r="R3" i="13"/>
  <c r="Q3" i="13"/>
  <c r="AG3" i="13" s="1"/>
  <c r="AP3" i="13" s="1"/>
  <c r="O3" i="13"/>
  <c r="P3" i="13" s="1"/>
  <c r="AF3" i="13" s="1"/>
  <c r="AO3" i="13" s="1"/>
  <c r="R23" i="12"/>
  <c r="O23" i="12"/>
  <c r="P23" i="12" s="1"/>
  <c r="G23" i="12"/>
  <c r="F23" i="12"/>
  <c r="R22" i="12"/>
  <c r="O22" i="12"/>
  <c r="P22" i="12" s="1"/>
  <c r="G22" i="12"/>
  <c r="F22" i="12"/>
  <c r="R21" i="12"/>
  <c r="O21" i="12"/>
  <c r="G21" i="12"/>
  <c r="F21" i="12"/>
  <c r="R20" i="12"/>
  <c r="O20" i="12"/>
  <c r="G20" i="12"/>
  <c r="F20" i="12"/>
  <c r="R19" i="12"/>
  <c r="O19" i="12"/>
  <c r="G19" i="12"/>
  <c r="F19" i="12"/>
  <c r="R18" i="12"/>
  <c r="O18" i="12"/>
  <c r="G18" i="12"/>
  <c r="F18" i="12"/>
  <c r="R17" i="12"/>
  <c r="O17" i="12"/>
  <c r="G17" i="12"/>
  <c r="F17" i="12"/>
  <c r="R16" i="12"/>
  <c r="O16" i="12"/>
  <c r="G16" i="12"/>
  <c r="F16" i="12"/>
  <c r="R15" i="12"/>
  <c r="O15" i="12"/>
  <c r="G15" i="12"/>
  <c r="F15" i="12"/>
  <c r="R14" i="12"/>
  <c r="O14" i="12"/>
  <c r="G14" i="12"/>
  <c r="F14" i="12"/>
  <c r="R13" i="12"/>
  <c r="O13" i="12"/>
  <c r="G13" i="12"/>
  <c r="F13" i="12"/>
  <c r="R12" i="12"/>
  <c r="O12" i="12"/>
  <c r="G12" i="12"/>
  <c r="F12" i="12"/>
  <c r="C12" i="12"/>
  <c r="R11" i="12"/>
  <c r="O11" i="12"/>
  <c r="P11" i="12" s="1"/>
  <c r="G11" i="12"/>
  <c r="F11" i="12"/>
  <c r="V10" i="12"/>
  <c r="O10" i="12"/>
  <c r="P10" i="12" s="1"/>
  <c r="G10" i="12"/>
  <c r="F10" i="12"/>
  <c r="C10" i="12"/>
  <c r="V11" i="12" s="1"/>
  <c r="V9" i="12"/>
  <c r="O9" i="12"/>
  <c r="G9" i="12"/>
  <c r="F9" i="12"/>
  <c r="V8" i="12"/>
  <c r="O8" i="12"/>
  <c r="P8" i="12" s="1"/>
  <c r="G8" i="12"/>
  <c r="F8" i="12"/>
  <c r="C8" i="12"/>
  <c r="Q11" i="12" s="1"/>
  <c r="B8" i="12"/>
  <c r="R7" i="12"/>
  <c r="Q7" i="12"/>
  <c r="O7" i="12"/>
  <c r="G7" i="12"/>
  <c r="F7" i="12"/>
  <c r="R6" i="12"/>
  <c r="Q6" i="12"/>
  <c r="O6" i="12"/>
  <c r="G6" i="12"/>
  <c r="F6" i="12"/>
  <c r="C6" i="12"/>
  <c r="R8" i="12" s="1"/>
  <c r="R5" i="12"/>
  <c r="Q5" i="12"/>
  <c r="O5" i="12"/>
  <c r="P5" i="12" s="1"/>
  <c r="G5" i="12"/>
  <c r="F5" i="12"/>
  <c r="C5" i="12"/>
  <c r="B5" i="12"/>
  <c r="W4" i="12"/>
  <c r="V4" i="12"/>
  <c r="Y4" i="12" s="1"/>
  <c r="M22" i="12"/>
  <c r="U22" i="12" s="1"/>
  <c r="M16" i="12"/>
  <c r="U16" i="12" s="1"/>
  <c r="M10" i="12"/>
  <c r="U10" i="12" s="1"/>
  <c r="M4" i="12"/>
  <c r="U4" i="12" s="1"/>
  <c r="X4" i="12" s="1"/>
  <c r="M4" i="12" a="1"/>
  <c r="M23" i="12" s="1"/>
  <c r="U23" i="12" s="1"/>
  <c r="G4" i="12"/>
  <c r="F4" i="12"/>
  <c r="AT3" i="12"/>
  <c r="Q3" i="12"/>
  <c r="AG3" i="12" s="1"/>
  <c r="AP3" i="12" s="1"/>
  <c r="O3" i="12"/>
  <c r="P3" i="12" s="1"/>
  <c r="AF3" i="12" s="1"/>
  <c r="AO3" i="12" s="1"/>
  <c r="V23" i="11"/>
  <c r="O23" i="11"/>
  <c r="P23" i="11" s="1"/>
  <c r="G23" i="11"/>
  <c r="F23" i="11"/>
  <c r="V22" i="11"/>
  <c r="O22" i="11"/>
  <c r="P22" i="11" s="1"/>
  <c r="G22" i="11"/>
  <c r="F22" i="11"/>
  <c r="V21" i="11"/>
  <c r="O21" i="11"/>
  <c r="P21" i="11" s="1"/>
  <c r="G21" i="11"/>
  <c r="F21" i="11"/>
  <c r="V20" i="11"/>
  <c r="O20" i="11"/>
  <c r="P20" i="11" s="1"/>
  <c r="G20" i="11"/>
  <c r="F20" i="11"/>
  <c r="V19" i="11"/>
  <c r="O19" i="11"/>
  <c r="P19" i="11" s="1"/>
  <c r="G19" i="11"/>
  <c r="F19" i="11"/>
  <c r="V18" i="11"/>
  <c r="O18" i="11"/>
  <c r="P18" i="11" s="1"/>
  <c r="G18" i="11"/>
  <c r="F18" i="11"/>
  <c r="V17" i="11"/>
  <c r="O17" i="11"/>
  <c r="P17" i="11" s="1"/>
  <c r="G17" i="11"/>
  <c r="F17" i="11"/>
  <c r="V16" i="11"/>
  <c r="O16" i="11"/>
  <c r="P16" i="11" s="1"/>
  <c r="G16" i="11"/>
  <c r="F16" i="11"/>
  <c r="V15" i="11"/>
  <c r="O15" i="11"/>
  <c r="P15" i="11" s="1"/>
  <c r="G15" i="11"/>
  <c r="F15" i="11"/>
  <c r="V14" i="11"/>
  <c r="O14" i="11"/>
  <c r="P14" i="11" s="1"/>
  <c r="G14" i="11"/>
  <c r="F14" i="11"/>
  <c r="V13" i="11"/>
  <c r="R13" i="11"/>
  <c r="O13" i="11"/>
  <c r="P13" i="11" s="1"/>
  <c r="G13" i="11"/>
  <c r="F13" i="11"/>
  <c r="V12" i="11"/>
  <c r="R12" i="11"/>
  <c r="O12" i="11"/>
  <c r="P12" i="11" s="1"/>
  <c r="G12" i="11"/>
  <c r="F12" i="11"/>
  <c r="C12" i="11"/>
  <c r="R11" i="11"/>
  <c r="O11" i="11"/>
  <c r="P11" i="11" s="1"/>
  <c r="G11" i="11"/>
  <c r="F11" i="11"/>
  <c r="R10" i="11"/>
  <c r="O10" i="11"/>
  <c r="G10" i="11"/>
  <c r="F10" i="11"/>
  <c r="C10" i="11"/>
  <c r="V11" i="11" s="1"/>
  <c r="V9" i="11"/>
  <c r="R9" i="11"/>
  <c r="O9" i="11"/>
  <c r="P9" i="11" s="1"/>
  <c r="G9" i="11"/>
  <c r="F9" i="11"/>
  <c r="V8" i="11"/>
  <c r="O8" i="11"/>
  <c r="P8" i="11" s="1"/>
  <c r="G8" i="11"/>
  <c r="F8" i="11"/>
  <c r="C8" i="11"/>
  <c r="Q23" i="11" s="1"/>
  <c r="B8" i="11"/>
  <c r="V7" i="11"/>
  <c r="R7" i="11"/>
  <c r="Q7" i="11"/>
  <c r="O7" i="11"/>
  <c r="P7" i="11" s="1"/>
  <c r="G7" i="11"/>
  <c r="F7" i="11"/>
  <c r="V6" i="11"/>
  <c r="R6" i="11"/>
  <c r="Q6" i="11"/>
  <c r="O6" i="11"/>
  <c r="P6" i="11" s="1"/>
  <c r="G6" i="11"/>
  <c r="F6" i="11"/>
  <c r="C6" i="11"/>
  <c r="R23" i="11" s="1"/>
  <c r="R5" i="11"/>
  <c r="Q5" i="11"/>
  <c r="O5" i="11"/>
  <c r="P5" i="11" s="1"/>
  <c r="G5" i="11"/>
  <c r="F5" i="11"/>
  <c r="C5" i="11"/>
  <c r="B5" i="11"/>
  <c r="Y4" i="11"/>
  <c r="W4" i="11"/>
  <c r="V4" i="11"/>
  <c r="R4" i="11"/>
  <c r="M20" i="11"/>
  <c r="U20" i="11" s="1"/>
  <c r="M19" i="11"/>
  <c r="U19" i="11" s="1"/>
  <c r="M18" i="11"/>
  <c r="U18" i="11" s="1"/>
  <c r="M14" i="11"/>
  <c r="U14" i="11" s="1"/>
  <c r="M13" i="11"/>
  <c r="U13" i="11" s="1"/>
  <c r="M12" i="11"/>
  <c r="U12" i="11" s="1"/>
  <c r="M8" i="11"/>
  <c r="U8" i="11" s="1"/>
  <c r="M7" i="11"/>
  <c r="U7" i="11" s="1"/>
  <c r="M6" i="11"/>
  <c r="U6" i="11" s="1"/>
  <c r="M4" i="11" a="1"/>
  <c r="M21" i="11" s="1"/>
  <c r="U21" i="11" s="1"/>
  <c r="G4" i="11"/>
  <c r="F4" i="11"/>
  <c r="AT3" i="11"/>
  <c r="R3" i="11"/>
  <c r="Q3" i="11"/>
  <c r="AG3" i="11" s="1"/>
  <c r="AP3" i="11" s="1"/>
  <c r="O3" i="11"/>
  <c r="AE3" i="11" s="1"/>
  <c r="V23" i="10"/>
  <c r="O23" i="10"/>
  <c r="P23" i="10" s="1"/>
  <c r="G23" i="10"/>
  <c r="F23" i="10"/>
  <c r="V22" i="10"/>
  <c r="O22" i="10"/>
  <c r="P22" i="10" s="1"/>
  <c r="G22" i="10"/>
  <c r="F22" i="10"/>
  <c r="V21" i="10"/>
  <c r="O21" i="10"/>
  <c r="P21" i="10" s="1"/>
  <c r="G21" i="10"/>
  <c r="F21" i="10"/>
  <c r="V20" i="10"/>
  <c r="O20" i="10"/>
  <c r="P20" i="10" s="1"/>
  <c r="G20" i="10"/>
  <c r="F20" i="10"/>
  <c r="V19" i="10"/>
  <c r="U19" i="10"/>
  <c r="O19" i="10"/>
  <c r="P19" i="10" s="1"/>
  <c r="G19" i="10"/>
  <c r="F19" i="10"/>
  <c r="V18" i="10"/>
  <c r="O18" i="10"/>
  <c r="P18" i="10" s="1"/>
  <c r="G18" i="10"/>
  <c r="F18" i="10"/>
  <c r="V17" i="10"/>
  <c r="O17" i="10"/>
  <c r="P17" i="10" s="1"/>
  <c r="G17" i="10"/>
  <c r="F17" i="10"/>
  <c r="V16" i="10"/>
  <c r="O16" i="10"/>
  <c r="P16" i="10" s="1"/>
  <c r="G16" i="10"/>
  <c r="F16" i="10"/>
  <c r="V15" i="10"/>
  <c r="O15" i="10"/>
  <c r="P15" i="10" s="1"/>
  <c r="G15" i="10"/>
  <c r="F15" i="10"/>
  <c r="V14" i="10"/>
  <c r="O14" i="10"/>
  <c r="P14" i="10" s="1"/>
  <c r="G14" i="10"/>
  <c r="F14" i="10"/>
  <c r="V13" i="10"/>
  <c r="U13" i="10"/>
  <c r="O13" i="10"/>
  <c r="P13" i="10" s="1"/>
  <c r="G13" i="10"/>
  <c r="F13" i="10"/>
  <c r="V12" i="10"/>
  <c r="O12" i="10"/>
  <c r="P12" i="10" s="1"/>
  <c r="G12" i="10"/>
  <c r="F12" i="10"/>
  <c r="C12" i="10"/>
  <c r="V11" i="10"/>
  <c r="O11" i="10"/>
  <c r="G11" i="10"/>
  <c r="F11" i="10"/>
  <c r="V10" i="10"/>
  <c r="O10" i="10"/>
  <c r="P10" i="10" s="1"/>
  <c r="G10" i="10"/>
  <c r="F10" i="10"/>
  <c r="C10" i="10"/>
  <c r="V9" i="10"/>
  <c r="Q9" i="10"/>
  <c r="O9" i="10"/>
  <c r="G9" i="10"/>
  <c r="F9" i="10"/>
  <c r="V8" i="10"/>
  <c r="Q8" i="10"/>
  <c r="O8" i="10"/>
  <c r="G8" i="10"/>
  <c r="F8" i="10"/>
  <c r="C8" i="10"/>
  <c r="Q11" i="10" s="1"/>
  <c r="B8" i="10"/>
  <c r="V7" i="10"/>
  <c r="U7" i="10"/>
  <c r="O7" i="10"/>
  <c r="P7" i="10" s="1"/>
  <c r="G7" i="10"/>
  <c r="F7" i="10"/>
  <c r="V6" i="10"/>
  <c r="O6" i="10"/>
  <c r="P6" i="10" s="1"/>
  <c r="G6" i="10"/>
  <c r="F6" i="10"/>
  <c r="C6" i="10"/>
  <c r="R10" i="10" s="1"/>
  <c r="V5" i="10"/>
  <c r="Q5" i="10"/>
  <c r="O5" i="10"/>
  <c r="P5" i="10" s="1"/>
  <c r="G5" i="10"/>
  <c r="F5" i="10"/>
  <c r="C5" i="10"/>
  <c r="B5" i="10"/>
  <c r="Y4" i="10"/>
  <c r="W4" i="10"/>
  <c r="V4" i="10"/>
  <c r="R4" i="10"/>
  <c r="M23" i="10"/>
  <c r="U23" i="10" s="1"/>
  <c r="M22" i="10"/>
  <c r="U22" i="10" s="1"/>
  <c r="M19" i="10"/>
  <c r="M18" i="10"/>
  <c r="U18" i="10" s="1"/>
  <c r="M17" i="10"/>
  <c r="U17" i="10" s="1"/>
  <c r="M16" i="10"/>
  <c r="U16" i="10" s="1"/>
  <c r="M13" i="10"/>
  <c r="M12" i="10"/>
  <c r="U12" i="10" s="1"/>
  <c r="M11" i="10"/>
  <c r="U11" i="10" s="1"/>
  <c r="M10" i="10"/>
  <c r="U10" i="10" s="1"/>
  <c r="M7" i="10"/>
  <c r="M6" i="10"/>
  <c r="U6" i="10" s="1"/>
  <c r="M5" i="10"/>
  <c r="U5" i="10" s="1"/>
  <c r="M4" i="10"/>
  <c r="U4" i="10" s="1"/>
  <c r="X4" i="10" s="1"/>
  <c r="AH4" i="10" s="1"/>
  <c r="M4" i="10" a="1"/>
  <c r="M21" i="10" s="1"/>
  <c r="U21" i="10" s="1"/>
  <c r="G4" i="10"/>
  <c r="F4" i="10"/>
  <c r="AT3" i="10"/>
  <c r="Q3" i="10"/>
  <c r="AG3" i="10" s="1"/>
  <c r="AP3" i="10" s="1"/>
  <c r="O3" i="10"/>
  <c r="P3" i="10" s="1"/>
  <c r="AF3" i="10" s="1"/>
  <c r="AO3" i="10" s="1"/>
  <c r="R23" i="9"/>
  <c r="O23" i="9"/>
  <c r="G23" i="9"/>
  <c r="F23" i="9"/>
  <c r="R22" i="9"/>
  <c r="O22" i="9"/>
  <c r="G22" i="9"/>
  <c r="F22" i="9"/>
  <c r="R21" i="9"/>
  <c r="O21" i="9"/>
  <c r="G21" i="9"/>
  <c r="F21" i="9"/>
  <c r="R20" i="9"/>
  <c r="O20" i="9"/>
  <c r="G20" i="9"/>
  <c r="F20" i="9"/>
  <c r="R19" i="9"/>
  <c r="O19" i="9"/>
  <c r="G19" i="9"/>
  <c r="F19" i="9"/>
  <c r="R18" i="9"/>
  <c r="O18" i="9"/>
  <c r="G18" i="9"/>
  <c r="F18" i="9"/>
  <c r="R17" i="9"/>
  <c r="O17" i="9"/>
  <c r="G17" i="9"/>
  <c r="F17" i="9"/>
  <c r="R16" i="9"/>
  <c r="O16" i="9"/>
  <c r="G16" i="9"/>
  <c r="F16" i="9"/>
  <c r="R15" i="9"/>
  <c r="O15" i="9"/>
  <c r="G15" i="9"/>
  <c r="F15" i="9"/>
  <c r="R14" i="9"/>
  <c r="O14" i="9"/>
  <c r="G14" i="9"/>
  <c r="F14" i="9"/>
  <c r="R13" i="9"/>
  <c r="O13" i="9"/>
  <c r="G13" i="9"/>
  <c r="F13" i="9"/>
  <c r="R12" i="9"/>
  <c r="O12" i="9"/>
  <c r="G12" i="9"/>
  <c r="F12" i="9"/>
  <c r="C12" i="9"/>
  <c r="R11" i="9"/>
  <c r="O11" i="9"/>
  <c r="P11" i="9" s="1"/>
  <c r="G11" i="9"/>
  <c r="F11" i="9"/>
  <c r="V10" i="9"/>
  <c r="R10" i="9"/>
  <c r="O10" i="9"/>
  <c r="P10" i="9" s="1"/>
  <c r="G10" i="9"/>
  <c r="F10" i="9"/>
  <c r="C10" i="9"/>
  <c r="V11" i="9" s="1"/>
  <c r="V9" i="9"/>
  <c r="R9" i="9"/>
  <c r="O9" i="9"/>
  <c r="P9" i="9" s="1"/>
  <c r="G9" i="9"/>
  <c r="F9" i="9"/>
  <c r="V8" i="9"/>
  <c r="R8" i="9"/>
  <c r="O8" i="9"/>
  <c r="P8" i="9" s="1"/>
  <c r="G8" i="9"/>
  <c r="F8" i="9"/>
  <c r="C8" i="9"/>
  <c r="Q11" i="9" s="1"/>
  <c r="B8" i="9"/>
  <c r="R7" i="9"/>
  <c r="O7" i="9"/>
  <c r="G7" i="9"/>
  <c r="F7" i="9"/>
  <c r="R6" i="9"/>
  <c r="Q6" i="9"/>
  <c r="O6" i="9"/>
  <c r="G6" i="9"/>
  <c r="F6" i="9"/>
  <c r="R5" i="9"/>
  <c r="Q5" i="9"/>
  <c r="O5" i="9"/>
  <c r="G5" i="9"/>
  <c r="F5" i="9"/>
  <c r="C5" i="9"/>
  <c r="P23" i="9" s="1"/>
  <c r="B5" i="9"/>
  <c r="W4" i="9"/>
  <c r="V4" i="9"/>
  <c r="Y4" i="9" s="1"/>
  <c r="R4" i="9"/>
  <c r="M4" i="9" a="1"/>
  <c r="M22" i="9" s="1"/>
  <c r="U22" i="9" s="1"/>
  <c r="G4" i="9"/>
  <c r="F4" i="9"/>
  <c r="AT3" i="9"/>
  <c r="R3" i="9"/>
  <c r="Q3" i="9"/>
  <c r="AG3" i="9" s="1"/>
  <c r="AP3" i="9" s="1"/>
  <c r="O3" i="9"/>
  <c r="AE3" i="9" s="1"/>
  <c r="V23" i="8"/>
  <c r="O23" i="8"/>
  <c r="P23" i="8" s="1"/>
  <c r="G23" i="8"/>
  <c r="F23" i="8"/>
  <c r="V22" i="8"/>
  <c r="O22" i="8"/>
  <c r="P22" i="8" s="1"/>
  <c r="G22" i="8"/>
  <c r="F22" i="8"/>
  <c r="V21" i="8"/>
  <c r="O21" i="8"/>
  <c r="P21" i="8" s="1"/>
  <c r="G21" i="8"/>
  <c r="F21" i="8"/>
  <c r="V20" i="8"/>
  <c r="U20" i="8"/>
  <c r="O20" i="8"/>
  <c r="P20" i="8" s="1"/>
  <c r="G20" i="8"/>
  <c r="F20" i="8"/>
  <c r="V19" i="8"/>
  <c r="O19" i="8"/>
  <c r="P19" i="8" s="1"/>
  <c r="G19" i="8"/>
  <c r="F19" i="8"/>
  <c r="V18" i="8"/>
  <c r="O18" i="8"/>
  <c r="P18" i="8" s="1"/>
  <c r="G18" i="8"/>
  <c r="F18" i="8"/>
  <c r="V17" i="8"/>
  <c r="O17" i="8"/>
  <c r="P17" i="8" s="1"/>
  <c r="G17" i="8"/>
  <c r="F17" i="8"/>
  <c r="V16" i="8"/>
  <c r="O16" i="8"/>
  <c r="P16" i="8" s="1"/>
  <c r="G16" i="8"/>
  <c r="F16" i="8"/>
  <c r="V15" i="8"/>
  <c r="O15" i="8"/>
  <c r="P15" i="8" s="1"/>
  <c r="G15" i="8"/>
  <c r="F15" i="8"/>
  <c r="V14" i="8"/>
  <c r="U14" i="8"/>
  <c r="O14" i="8"/>
  <c r="P14" i="8" s="1"/>
  <c r="G14" i="8"/>
  <c r="F14" i="8"/>
  <c r="V13" i="8"/>
  <c r="O13" i="8"/>
  <c r="P13" i="8" s="1"/>
  <c r="G13" i="8"/>
  <c r="F13" i="8"/>
  <c r="V12" i="8"/>
  <c r="O12" i="8"/>
  <c r="P12" i="8" s="1"/>
  <c r="G12" i="8"/>
  <c r="F12" i="8"/>
  <c r="C12" i="8"/>
  <c r="V11" i="8"/>
  <c r="O11" i="8"/>
  <c r="P11" i="8" s="1"/>
  <c r="G11" i="8"/>
  <c r="F11" i="8"/>
  <c r="V10" i="8"/>
  <c r="O10" i="8"/>
  <c r="P10" i="8" s="1"/>
  <c r="G10" i="8"/>
  <c r="F10" i="8"/>
  <c r="C10" i="8"/>
  <c r="V9" i="8"/>
  <c r="O9" i="8"/>
  <c r="G9" i="8"/>
  <c r="F9" i="8"/>
  <c r="V8" i="8"/>
  <c r="U8" i="8"/>
  <c r="O8" i="8"/>
  <c r="P8" i="8" s="1"/>
  <c r="G8" i="8"/>
  <c r="F8" i="8"/>
  <c r="C8" i="8"/>
  <c r="Q23" i="8" s="1"/>
  <c r="B8" i="8"/>
  <c r="V7" i="8"/>
  <c r="O7" i="8"/>
  <c r="P7" i="8" s="1"/>
  <c r="G7" i="8"/>
  <c r="F7" i="8"/>
  <c r="V6" i="8"/>
  <c r="O6" i="8"/>
  <c r="P6" i="8" s="1"/>
  <c r="G6" i="8"/>
  <c r="F6" i="8"/>
  <c r="C6" i="8"/>
  <c r="R11" i="8" s="1"/>
  <c r="V5" i="8"/>
  <c r="Q5" i="8"/>
  <c r="O5" i="8"/>
  <c r="P5" i="8" s="1"/>
  <c r="G5" i="8"/>
  <c r="F5" i="8"/>
  <c r="C5" i="8"/>
  <c r="B5" i="8"/>
  <c r="AH4" i="8"/>
  <c r="Z4" i="8"/>
  <c r="W5" i="8" s="1"/>
  <c r="Y4" i="8"/>
  <c r="X4" i="8"/>
  <c r="W4" i="8"/>
  <c r="V4" i="8"/>
  <c r="U4" i="8"/>
  <c r="R4" i="8"/>
  <c r="M23" i="8"/>
  <c r="U23" i="8" s="1"/>
  <c r="M20" i="8"/>
  <c r="M19" i="8"/>
  <c r="U19" i="8" s="1"/>
  <c r="M18" i="8"/>
  <c r="U18" i="8" s="1"/>
  <c r="M17" i="8"/>
  <c r="U17" i="8" s="1"/>
  <c r="M14" i="8"/>
  <c r="M13" i="8"/>
  <c r="U13" i="8" s="1"/>
  <c r="M12" i="8"/>
  <c r="U12" i="8" s="1"/>
  <c r="M11" i="8"/>
  <c r="U11" i="8" s="1"/>
  <c r="M10" i="8"/>
  <c r="U10" i="8" s="1"/>
  <c r="M8" i="8"/>
  <c r="M7" i="8"/>
  <c r="U7" i="8" s="1"/>
  <c r="M6" i="8"/>
  <c r="U6" i="8" s="1"/>
  <c r="M5" i="8"/>
  <c r="U5" i="8" s="1"/>
  <c r="M4" i="8"/>
  <c r="M4" i="8" a="1"/>
  <c r="M22" i="8" s="1"/>
  <c r="U22" i="8" s="1"/>
  <c r="G4" i="8"/>
  <c r="F4" i="8"/>
  <c r="AT3" i="8"/>
  <c r="R3" i="8"/>
  <c r="Q3" i="8"/>
  <c r="AG3" i="8" s="1"/>
  <c r="AP3" i="8" s="1"/>
  <c r="O3" i="8"/>
  <c r="AE3" i="8" s="1"/>
  <c r="O23" i="7"/>
  <c r="P23" i="7" s="1"/>
  <c r="G23" i="7"/>
  <c r="F23" i="7"/>
  <c r="O22" i="7"/>
  <c r="P22" i="7" s="1"/>
  <c r="G22" i="7"/>
  <c r="F22" i="7"/>
  <c r="O21" i="7"/>
  <c r="P21" i="7" s="1"/>
  <c r="G21" i="7"/>
  <c r="F21" i="7"/>
  <c r="O20" i="7"/>
  <c r="P20" i="7" s="1"/>
  <c r="G20" i="7"/>
  <c r="F20" i="7"/>
  <c r="O19" i="7"/>
  <c r="P19" i="7" s="1"/>
  <c r="G19" i="7"/>
  <c r="F19" i="7"/>
  <c r="O18" i="7"/>
  <c r="P18" i="7" s="1"/>
  <c r="G18" i="7"/>
  <c r="F18" i="7"/>
  <c r="O17" i="7"/>
  <c r="P17" i="7" s="1"/>
  <c r="G17" i="7"/>
  <c r="F17" i="7"/>
  <c r="O16" i="7"/>
  <c r="P16" i="7" s="1"/>
  <c r="G16" i="7"/>
  <c r="F16" i="7"/>
  <c r="O15" i="7"/>
  <c r="P15" i="7" s="1"/>
  <c r="G15" i="7"/>
  <c r="F15" i="7"/>
  <c r="O14" i="7"/>
  <c r="P14" i="7" s="1"/>
  <c r="G14" i="7"/>
  <c r="F14" i="7"/>
  <c r="O13" i="7"/>
  <c r="P13" i="7" s="1"/>
  <c r="G13" i="7"/>
  <c r="F13" i="7"/>
  <c r="O12" i="7"/>
  <c r="P12" i="7" s="1"/>
  <c r="G12" i="7"/>
  <c r="F12" i="7"/>
  <c r="C12" i="7"/>
  <c r="V11" i="7"/>
  <c r="O11" i="7"/>
  <c r="P11" i="7" s="1"/>
  <c r="G11" i="7"/>
  <c r="F11" i="7"/>
  <c r="O10" i="7"/>
  <c r="G10" i="7"/>
  <c r="F10" i="7"/>
  <c r="C10" i="7"/>
  <c r="V23" i="7" s="1"/>
  <c r="V9" i="7"/>
  <c r="O9" i="7"/>
  <c r="P9" i="7" s="1"/>
  <c r="G9" i="7"/>
  <c r="F9" i="7"/>
  <c r="O8" i="7"/>
  <c r="G8" i="7"/>
  <c r="F8" i="7"/>
  <c r="C8" i="7"/>
  <c r="Q23" i="7" s="1"/>
  <c r="B8" i="7"/>
  <c r="O7" i="7"/>
  <c r="P7" i="7" s="1"/>
  <c r="G7" i="7"/>
  <c r="F7" i="7"/>
  <c r="Q6" i="7"/>
  <c r="O6" i="7"/>
  <c r="P6" i="7" s="1"/>
  <c r="G6" i="7"/>
  <c r="F6" i="7"/>
  <c r="C6" i="7"/>
  <c r="R9" i="7" s="1"/>
  <c r="V5" i="7"/>
  <c r="Q5" i="7"/>
  <c r="O5" i="7"/>
  <c r="P5" i="7" s="1"/>
  <c r="G5" i="7"/>
  <c r="F5" i="7"/>
  <c r="C5" i="7"/>
  <c r="B5" i="7"/>
  <c r="W4" i="7"/>
  <c r="V4" i="7"/>
  <c r="Y4" i="7" s="1"/>
  <c r="M4" i="7" a="1"/>
  <c r="M18" i="7" s="1"/>
  <c r="U18" i="7" s="1"/>
  <c r="G4" i="7"/>
  <c r="F4" i="7"/>
  <c r="AT3" i="7"/>
  <c r="Q3" i="7"/>
  <c r="AG3" i="7" s="1"/>
  <c r="AP3" i="7" s="1"/>
  <c r="O3" i="7"/>
  <c r="AE3" i="7" s="1"/>
  <c r="R23" i="6"/>
  <c r="O23" i="6"/>
  <c r="P23" i="6" s="1"/>
  <c r="G23" i="6"/>
  <c r="F23" i="6"/>
  <c r="R22" i="6"/>
  <c r="O22" i="6"/>
  <c r="P22" i="6" s="1"/>
  <c r="G22" i="6"/>
  <c r="F22" i="6"/>
  <c r="R21" i="6"/>
  <c r="O21" i="6"/>
  <c r="P21" i="6" s="1"/>
  <c r="G21" i="6"/>
  <c r="F21" i="6"/>
  <c r="R20" i="6"/>
  <c r="O20" i="6"/>
  <c r="P20" i="6" s="1"/>
  <c r="G20" i="6"/>
  <c r="F20" i="6"/>
  <c r="R19" i="6"/>
  <c r="O19" i="6"/>
  <c r="P19" i="6" s="1"/>
  <c r="G19" i="6"/>
  <c r="F19" i="6"/>
  <c r="R18" i="6"/>
  <c r="O18" i="6"/>
  <c r="P18" i="6" s="1"/>
  <c r="G18" i="6"/>
  <c r="F18" i="6"/>
  <c r="R17" i="6"/>
  <c r="O17" i="6"/>
  <c r="P17" i="6" s="1"/>
  <c r="G17" i="6"/>
  <c r="F17" i="6"/>
  <c r="R16" i="6"/>
  <c r="O16" i="6"/>
  <c r="P16" i="6" s="1"/>
  <c r="G16" i="6"/>
  <c r="F16" i="6"/>
  <c r="R15" i="6"/>
  <c r="O15" i="6"/>
  <c r="P15" i="6" s="1"/>
  <c r="G15" i="6"/>
  <c r="F15" i="6"/>
  <c r="R14" i="6"/>
  <c r="O14" i="6"/>
  <c r="P14" i="6" s="1"/>
  <c r="G14" i="6"/>
  <c r="F14" i="6"/>
  <c r="R13" i="6"/>
  <c r="O13" i="6"/>
  <c r="P13" i="6" s="1"/>
  <c r="G13" i="6"/>
  <c r="F13" i="6"/>
  <c r="R12" i="6"/>
  <c r="O12" i="6"/>
  <c r="P12" i="6" s="1"/>
  <c r="G12" i="6"/>
  <c r="F12" i="6"/>
  <c r="C12" i="6"/>
  <c r="R11" i="6"/>
  <c r="O11" i="6"/>
  <c r="P11" i="6" s="1"/>
  <c r="G11" i="6"/>
  <c r="F11" i="6"/>
  <c r="R10" i="6"/>
  <c r="O10" i="6"/>
  <c r="P10" i="6" s="1"/>
  <c r="G10" i="6"/>
  <c r="F10" i="6"/>
  <c r="C10" i="6"/>
  <c r="V10" i="6" s="1"/>
  <c r="V9" i="6"/>
  <c r="O9" i="6"/>
  <c r="P9" i="6" s="1"/>
  <c r="G9" i="6"/>
  <c r="F9" i="6"/>
  <c r="V8" i="6"/>
  <c r="O8" i="6"/>
  <c r="P8" i="6" s="1"/>
  <c r="G8" i="6"/>
  <c r="F8" i="6"/>
  <c r="C8" i="6"/>
  <c r="Q8" i="6" s="1"/>
  <c r="B8" i="6"/>
  <c r="R7" i="6"/>
  <c r="Q7" i="6"/>
  <c r="O7" i="6"/>
  <c r="P7" i="6" s="1"/>
  <c r="G7" i="6"/>
  <c r="F7" i="6"/>
  <c r="R6" i="6"/>
  <c r="Q6" i="6"/>
  <c r="O6" i="6"/>
  <c r="P6" i="6" s="1"/>
  <c r="G6" i="6"/>
  <c r="F6" i="6"/>
  <c r="C6" i="6"/>
  <c r="R9" i="6" s="1"/>
  <c r="R5" i="6"/>
  <c r="Q5" i="6"/>
  <c r="O5" i="6"/>
  <c r="P5" i="6" s="1"/>
  <c r="G5" i="6"/>
  <c r="F5" i="6"/>
  <c r="C5" i="6"/>
  <c r="B5" i="6"/>
  <c r="W4" i="6"/>
  <c r="V4" i="6"/>
  <c r="Y4" i="6" s="1"/>
  <c r="R4" i="6"/>
  <c r="M20" i="6"/>
  <c r="U20" i="6" s="1"/>
  <c r="M19" i="6"/>
  <c r="U19" i="6" s="1"/>
  <c r="M14" i="6"/>
  <c r="U14" i="6" s="1"/>
  <c r="M13" i="6"/>
  <c r="U13" i="6" s="1"/>
  <c r="M8" i="6"/>
  <c r="U8" i="6" s="1"/>
  <c r="M7" i="6"/>
  <c r="U7" i="6" s="1"/>
  <c r="M4" i="6" a="1"/>
  <c r="M22" i="6" s="1"/>
  <c r="U22" i="6" s="1"/>
  <c r="G4" i="6"/>
  <c r="F4" i="6"/>
  <c r="AT3" i="6"/>
  <c r="R3" i="6"/>
  <c r="Q3" i="6"/>
  <c r="AG3" i="6" s="1"/>
  <c r="AP3" i="6" s="1"/>
  <c r="O3" i="6"/>
  <c r="AE3" i="6" s="1"/>
  <c r="V23" i="5"/>
  <c r="R23" i="5"/>
  <c r="O23" i="5"/>
  <c r="P23" i="5" s="1"/>
  <c r="G23" i="5"/>
  <c r="F23" i="5"/>
  <c r="V22" i="5"/>
  <c r="R22" i="5"/>
  <c r="O22" i="5"/>
  <c r="P22" i="5" s="1"/>
  <c r="G22" i="5"/>
  <c r="F22" i="5"/>
  <c r="V21" i="5"/>
  <c r="R21" i="5"/>
  <c r="O21" i="5"/>
  <c r="P21" i="5" s="1"/>
  <c r="G21" i="5"/>
  <c r="F21" i="5"/>
  <c r="V20" i="5"/>
  <c r="R20" i="5"/>
  <c r="O20" i="5"/>
  <c r="P20" i="5" s="1"/>
  <c r="G20" i="5"/>
  <c r="F20" i="5"/>
  <c r="V19" i="5"/>
  <c r="U19" i="5"/>
  <c r="R19" i="5"/>
  <c r="O19" i="5"/>
  <c r="P19" i="5" s="1"/>
  <c r="G19" i="5"/>
  <c r="F19" i="5"/>
  <c r="V18" i="5"/>
  <c r="R18" i="5"/>
  <c r="O18" i="5"/>
  <c r="P18" i="5" s="1"/>
  <c r="G18" i="5"/>
  <c r="F18" i="5"/>
  <c r="V17" i="5"/>
  <c r="R17" i="5"/>
  <c r="O17" i="5"/>
  <c r="P17" i="5" s="1"/>
  <c r="G17" i="5"/>
  <c r="F17" i="5"/>
  <c r="V16" i="5"/>
  <c r="R16" i="5"/>
  <c r="O16" i="5"/>
  <c r="P16" i="5" s="1"/>
  <c r="G16" i="5"/>
  <c r="F16" i="5"/>
  <c r="V15" i="5"/>
  <c r="R15" i="5"/>
  <c r="O15" i="5"/>
  <c r="P15" i="5" s="1"/>
  <c r="G15" i="5"/>
  <c r="F15" i="5"/>
  <c r="V14" i="5"/>
  <c r="R14" i="5"/>
  <c r="O14" i="5"/>
  <c r="P14" i="5" s="1"/>
  <c r="G14" i="5"/>
  <c r="F14" i="5"/>
  <c r="V13" i="5"/>
  <c r="U13" i="5"/>
  <c r="R13" i="5"/>
  <c r="O13" i="5"/>
  <c r="P13" i="5" s="1"/>
  <c r="G13" i="5"/>
  <c r="F13" i="5"/>
  <c r="V12" i="5"/>
  <c r="R12" i="5"/>
  <c r="O12" i="5"/>
  <c r="P12" i="5" s="1"/>
  <c r="G12" i="5"/>
  <c r="F12" i="5"/>
  <c r="C12" i="5"/>
  <c r="V11" i="5"/>
  <c r="R11" i="5"/>
  <c r="O11" i="5"/>
  <c r="P11" i="5" s="1"/>
  <c r="G11" i="5"/>
  <c r="F11" i="5"/>
  <c r="V10" i="5"/>
  <c r="R10" i="5"/>
  <c r="O10" i="5"/>
  <c r="G10" i="5"/>
  <c r="F10" i="5"/>
  <c r="C10" i="5"/>
  <c r="V9" i="5"/>
  <c r="R9" i="5"/>
  <c r="O9" i="5"/>
  <c r="G9" i="5"/>
  <c r="F9" i="5"/>
  <c r="V8" i="5"/>
  <c r="R8" i="5"/>
  <c r="O8" i="5"/>
  <c r="P8" i="5" s="1"/>
  <c r="G8" i="5"/>
  <c r="F8" i="5"/>
  <c r="C8" i="5"/>
  <c r="Q23" i="5" s="1"/>
  <c r="B8" i="5"/>
  <c r="V7" i="5"/>
  <c r="U7" i="5"/>
  <c r="R7" i="5"/>
  <c r="O7" i="5"/>
  <c r="P7" i="5" s="1"/>
  <c r="G7" i="5"/>
  <c r="F7" i="5"/>
  <c r="V6" i="5"/>
  <c r="R6" i="5"/>
  <c r="O6" i="5"/>
  <c r="P6" i="5" s="1"/>
  <c r="G6" i="5"/>
  <c r="F6" i="5"/>
  <c r="V5" i="5"/>
  <c r="U5" i="5"/>
  <c r="R5" i="5"/>
  <c r="O5" i="5"/>
  <c r="G5" i="5"/>
  <c r="F5" i="5"/>
  <c r="C5" i="5"/>
  <c r="B5" i="5"/>
  <c r="W4" i="5"/>
  <c r="V4" i="5"/>
  <c r="R4" i="5"/>
  <c r="M23" i="5"/>
  <c r="U23" i="5" s="1"/>
  <c r="M22" i="5"/>
  <c r="U22" i="5" s="1"/>
  <c r="M19" i="5"/>
  <c r="M18" i="5"/>
  <c r="U18" i="5" s="1"/>
  <c r="M17" i="5"/>
  <c r="U17" i="5" s="1"/>
  <c r="M16" i="5"/>
  <c r="U16" i="5" s="1"/>
  <c r="M13" i="5"/>
  <c r="M12" i="5"/>
  <c r="U12" i="5" s="1"/>
  <c r="M11" i="5"/>
  <c r="U11" i="5" s="1"/>
  <c r="M10" i="5"/>
  <c r="U10" i="5" s="1"/>
  <c r="M7" i="5"/>
  <c r="M6" i="5"/>
  <c r="U6" i="5" s="1"/>
  <c r="M5" i="5"/>
  <c r="M4" i="5"/>
  <c r="U4" i="5" s="1"/>
  <c r="X4" i="5" s="1"/>
  <c r="AH4" i="5" s="1"/>
  <c r="M4" i="5" a="1"/>
  <c r="M21" i="5" s="1"/>
  <c r="U21" i="5" s="1"/>
  <c r="G4" i="5"/>
  <c r="F4" i="5"/>
  <c r="AT3" i="5"/>
  <c r="R3" i="5"/>
  <c r="Q3" i="5"/>
  <c r="AG3" i="5" s="1"/>
  <c r="AP3" i="5" s="1"/>
  <c r="O3" i="5"/>
  <c r="P3" i="5" s="1"/>
  <c r="AF3" i="5" s="1"/>
  <c r="AO3" i="5" s="1"/>
  <c r="R23" i="4"/>
  <c r="O23" i="4"/>
  <c r="P23" i="4" s="1"/>
  <c r="G23" i="4"/>
  <c r="F23" i="4"/>
  <c r="R22" i="4"/>
  <c r="O22" i="4"/>
  <c r="P22" i="4" s="1"/>
  <c r="G22" i="4"/>
  <c r="F22" i="4"/>
  <c r="R21" i="4"/>
  <c r="O21" i="4"/>
  <c r="P21" i="4" s="1"/>
  <c r="G21" i="4"/>
  <c r="F21" i="4"/>
  <c r="R20" i="4"/>
  <c r="O20" i="4"/>
  <c r="P20" i="4" s="1"/>
  <c r="G20" i="4"/>
  <c r="F20" i="4"/>
  <c r="R19" i="4"/>
  <c r="O19" i="4"/>
  <c r="P19" i="4" s="1"/>
  <c r="G19" i="4"/>
  <c r="F19" i="4"/>
  <c r="R18" i="4"/>
  <c r="O18" i="4"/>
  <c r="P18" i="4" s="1"/>
  <c r="G18" i="4"/>
  <c r="F18" i="4"/>
  <c r="R17" i="4"/>
  <c r="O17" i="4"/>
  <c r="P17" i="4" s="1"/>
  <c r="G17" i="4"/>
  <c r="F17" i="4"/>
  <c r="R16" i="4"/>
  <c r="O16" i="4"/>
  <c r="G16" i="4"/>
  <c r="F16" i="4"/>
  <c r="R15" i="4"/>
  <c r="O15" i="4"/>
  <c r="G15" i="4"/>
  <c r="F15" i="4"/>
  <c r="R14" i="4"/>
  <c r="O14" i="4"/>
  <c r="G14" i="4"/>
  <c r="F14" i="4"/>
  <c r="R13" i="4"/>
  <c r="O13" i="4"/>
  <c r="G13" i="4"/>
  <c r="F13" i="4"/>
  <c r="R12" i="4"/>
  <c r="O12" i="4"/>
  <c r="G12" i="4"/>
  <c r="F12" i="4"/>
  <c r="C12" i="4"/>
  <c r="R11" i="4"/>
  <c r="O11" i="4"/>
  <c r="P11" i="4" s="1"/>
  <c r="G11" i="4"/>
  <c r="F11" i="4"/>
  <c r="O10" i="4"/>
  <c r="P10" i="4" s="1"/>
  <c r="G10" i="4"/>
  <c r="F10" i="4"/>
  <c r="C10" i="4"/>
  <c r="V11" i="4" s="1"/>
  <c r="V9" i="4"/>
  <c r="O9" i="4"/>
  <c r="G9" i="4"/>
  <c r="F9" i="4"/>
  <c r="V8" i="4"/>
  <c r="O8" i="4"/>
  <c r="P8" i="4" s="1"/>
  <c r="G8" i="4"/>
  <c r="F8" i="4"/>
  <c r="C8" i="4"/>
  <c r="Q11" i="4" s="1"/>
  <c r="B8" i="4"/>
  <c r="R7" i="4"/>
  <c r="Q7" i="4"/>
  <c r="O7" i="4"/>
  <c r="G7" i="4"/>
  <c r="F7" i="4"/>
  <c r="R6" i="4"/>
  <c r="Q6" i="4"/>
  <c r="O6" i="4"/>
  <c r="G6" i="4"/>
  <c r="F6" i="4"/>
  <c r="C6" i="4"/>
  <c r="R8" i="4" s="1"/>
  <c r="R5" i="4"/>
  <c r="Q5" i="4"/>
  <c r="O5" i="4"/>
  <c r="P5" i="4" s="1"/>
  <c r="G5" i="4"/>
  <c r="F5" i="4"/>
  <c r="C5" i="4"/>
  <c r="P9" i="4" s="1"/>
  <c r="B5" i="4"/>
  <c r="W4" i="4"/>
  <c r="Z4" i="4" s="1"/>
  <c r="V4" i="4"/>
  <c r="Y4" i="4" s="1"/>
  <c r="U4" i="4"/>
  <c r="X4" i="4" s="1"/>
  <c r="M22" i="4"/>
  <c r="U22" i="4" s="1"/>
  <c r="M20" i="4"/>
  <c r="U20" i="4" s="1"/>
  <c r="M16" i="4"/>
  <c r="U16" i="4" s="1"/>
  <c r="M14" i="4"/>
  <c r="U14" i="4" s="1"/>
  <c r="M10" i="4"/>
  <c r="U10" i="4" s="1"/>
  <c r="M8" i="4"/>
  <c r="U8" i="4" s="1"/>
  <c r="M4" i="4"/>
  <c r="M4" i="4" a="1"/>
  <c r="M23" i="4" s="1"/>
  <c r="U23" i="4" s="1"/>
  <c r="G4" i="4"/>
  <c r="F4" i="4"/>
  <c r="AT3" i="4"/>
  <c r="Q3" i="4"/>
  <c r="AG3" i="4" s="1"/>
  <c r="AP3" i="4" s="1"/>
  <c r="O3" i="4"/>
  <c r="P3" i="4" s="1"/>
  <c r="AF3" i="4" s="1"/>
  <c r="AO3" i="4" s="1"/>
  <c r="V23" i="3"/>
  <c r="O23" i="3"/>
  <c r="P23" i="3" s="1"/>
  <c r="G23" i="3"/>
  <c r="F23" i="3"/>
  <c r="V22" i="3"/>
  <c r="R22" i="3"/>
  <c r="O22" i="3"/>
  <c r="P22" i="3" s="1"/>
  <c r="G22" i="3"/>
  <c r="F22" i="3"/>
  <c r="V21" i="3"/>
  <c r="R21" i="3"/>
  <c r="O21" i="3"/>
  <c r="P21" i="3" s="1"/>
  <c r="G21" i="3"/>
  <c r="F21" i="3"/>
  <c r="V20" i="3"/>
  <c r="R20" i="3"/>
  <c r="O20" i="3"/>
  <c r="P20" i="3" s="1"/>
  <c r="G20" i="3"/>
  <c r="F20" i="3"/>
  <c r="V19" i="3"/>
  <c r="R19" i="3"/>
  <c r="O19" i="3"/>
  <c r="P19" i="3" s="1"/>
  <c r="G19" i="3"/>
  <c r="F19" i="3"/>
  <c r="V18" i="3"/>
  <c r="R18" i="3"/>
  <c r="O18" i="3"/>
  <c r="P18" i="3" s="1"/>
  <c r="G18" i="3"/>
  <c r="F18" i="3"/>
  <c r="V17" i="3"/>
  <c r="R17" i="3"/>
  <c r="O17" i="3"/>
  <c r="P17" i="3" s="1"/>
  <c r="G17" i="3"/>
  <c r="F17" i="3"/>
  <c r="V16" i="3"/>
  <c r="R16" i="3"/>
  <c r="O16" i="3"/>
  <c r="P16" i="3" s="1"/>
  <c r="G16" i="3"/>
  <c r="F16" i="3"/>
  <c r="V15" i="3"/>
  <c r="R15" i="3"/>
  <c r="O15" i="3"/>
  <c r="P15" i="3" s="1"/>
  <c r="G15" i="3"/>
  <c r="F15" i="3"/>
  <c r="V14" i="3"/>
  <c r="R14" i="3"/>
  <c r="O14" i="3"/>
  <c r="P14" i="3" s="1"/>
  <c r="G14" i="3"/>
  <c r="F14" i="3"/>
  <c r="V13" i="3"/>
  <c r="R13" i="3"/>
  <c r="O13" i="3"/>
  <c r="P13" i="3" s="1"/>
  <c r="G13" i="3"/>
  <c r="F13" i="3"/>
  <c r="V12" i="3"/>
  <c r="R12" i="3"/>
  <c r="O12" i="3"/>
  <c r="P12" i="3" s="1"/>
  <c r="G12" i="3"/>
  <c r="F12" i="3"/>
  <c r="C12" i="3"/>
  <c r="R11" i="3"/>
  <c r="O11" i="3"/>
  <c r="P11" i="3" s="1"/>
  <c r="G11" i="3"/>
  <c r="F11" i="3"/>
  <c r="R10" i="3"/>
  <c r="O10" i="3"/>
  <c r="G10" i="3"/>
  <c r="F10" i="3"/>
  <c r="C10" i="3"/>
  <c r="V11" i="3" s="1"/>
  <c r="V9" i="3"/>
  <c r="R9" i="3"/>
  <c r="O9" i="3"/>
  <c r="P9" i="3" s="1"/>
  <c r="G9" i="3"/>
  <c r="F9" i="3"/>
  <c r="V8" i="3"/>
  <c r="O8" i="3"/>
  <c r="P8" i="3" s="1"/>
  <c r="G8" i="3"/>
  <c r="F8" i="3"/>
  <c r="C8" i="3"/>
  <c r="Q23" i="3" s="1"/>
  <c r="B8" i="3"/>
  <c r="V7" i="3"/>
  <c r="R7" i="3"/>
  <c r="Q7" i="3"/>
  <c r="O7" i="3"/>
  <c r="P7" i="3" s="1"/>
  <c r="G7" i="3"/>
  <c r="F7" i="3"/>
  <c r="V6" i="3"/>
  <c r="R6" i="3"/>
  <c r="Q6" i="3"/>
  <c r="O6" i="3"/>
  <c r="P6" i="3" s="1"/>
  <c r="G6" i="3"/>
  <c r="F6" i="3"/>
  <c r="C6" i="3"/>
  <c r="R23" i="3" s="1"/>
  <c r="R5" i="3"/>
  <c r="Q5" i="3"/>
  <c r="O5" i="3"/>
  <c r="P5" i="3" s="1"/>
  <c r="G5" i="3"/>
  <c r="F5" i="3"/>
  <c r="C5" i="3"/>
  <c r="B5" i="3"/>
  <c r="Y4" i="3"/>
  <c r="W4" i="3"/>
  <c r="V4" i="3"/>
  <c r="R4" i="3"/>
  <c r="M20" i="3"/>
  <c r="U20" i="3" s="1"/>
  <c r="M19" i="3"/>
  <c r="U19" i="3" s="1"/>
  <c r="M18" i="3"/>
  <c r="U18" i="3" s="1"/>
  <c r="M14" i="3"/>
  <c r="U14" i="3" s="1"/>
  <c r="M13" i="3"/>
  <c r="U13" i="3" s="1"/>
  <c r="M12" i="3"/>
  <c r="U12" i="3" s="1"/>
  <c r="M8" i="3"/>
  <c r="U8" i="3" s="1"/>
  <c r="M7" i="3"/>
  <c r="U7" i="3" s="1"/>
  <c r="M6" i="3"/>
  <c r="U6" i="3" s="1"/>
  <c r="M4" i="3" a="1"/>
  <c r="M21" i="3" s="1"/>
  <c r="U21" i="3" s="1"/>
  <c r="G4" i="3"/>
  <c r="F4" i="3"/>
  <c r="AT3" i="3"/>
  <c r="R3" i="3"/>
  <c r="Q3" i="3"/>
  <c r="AG3" i="3" s="1"/>
  <c r="AP3" i="3" s="1"/>
  <c r="O3" i="3"/>
  <c r="AE3" i="3" s="1"/>
  <c r="V23" i="2"/>
  <c r="O23" i="2"/>
  <c r="P23" i="2" s="1"/>
  <c r="G23" i="2"/>
  <c r="F23" i="2"/>
  <c r="V22" i="2"/>
  <c r="O22" i="2"/>
  <c r="P22" i="2" s="1"/>
  <c r="G22" i="2"/>
  <c r="F22" i="2"/>
  <c r="V21" i="2"/>
  <c r="O21" i="2"/>
  <c r="P21" i="2" s="1"/>
  <c r="G21" i="2"/>
  <c r="F21" i="2"/>
  <c r="V20" i="2"/>
  <c r="O20" i="2"/>
  <c r="P20" i="2" s="1"/>
  <c r="G20" i="2"/>
  <c r="F20" i="2"/>
  <c r="V19" i="2"/>
  <c r="U19" i="2"/>
  <c r="O19" i="2"/>
  <c r="P19" i="2" s="1"/>
  <c r="G19" i="2"/>
  <c r="F19" i="2"/>
  <c r="V18" i="2"/>
  <c r="O18" i="2"/>
  <c r="P18" i="2" s="1"/>
  <c r="G18" i="2"/>
  <c r="F18" i="2"/>
  <c r="V17" i="2"/>
  <c r="O17" i="2"/>
  <c r="P17" i="2" s="1"/>
  <c r="G17" i="2"/>
  <c r="F17" i="2"/>
  <c r="V16" i="2"/>
  <c r="O16" i="2"/>
  <c r="P16" i="2" s="1"/>
  <c r="G16" i="2"/>
  <c r="F16" i="2"/>
  <c r="V15" i="2"/>
  <c r="O15" i="2"/>
  <c r="P15" i="2" s="1"/>
  <c r="G15" i="2"/>
  <c r="F15" i="2"/>
  <c r="V14" i="2"/>
  <c r="O14" i="2"/>
  <c r="P14" i="2" s="1"/>
  <c r="G14" i="2"/>
  <c r="F14" i="2"/>
  <c r="V13" i="2"/>
  <c r="U13" i="2"/>
  <c r="O13" i="2"/>
  <c r="P13" i="2" s="1"/>
  <c r="G13" i="2"/>
  <c r="F13" i="2"/>
  <c r="V12" i="2"/>
  <c r="O12" i="2"/>
  <c r="P12" i="2" s="1"/>
  <c r="G12" i="2"/>
  <c r="F12" i="2"/>
  <c r="C12" i="2"/>
  <c r="V11" i="2"/>
  <c r="O11" i="2"/>
  <c r="P11" i="2" s="1"/>
  <c r="G11" i="2"/>
  <c r="F11" i="2"/>
  <c r="V10" i="2"/>
  <c r="O10" i="2"/>
  <c r="G10" i="2"/>
  <c r="F10" i="2"/>
  <c r="C10" i="2"/>
  <c r="V9" i="2"/>
  <c r="O9" i="2"/>
  <c r="G9" i="2"/>
  <c r="F9" i="2"/>
  <c r="V8" i="2"/>
  <c r="O8" i="2"/>
  <c r="G8" i="2"/>
  <c r="F8" i="2"/>
  <c r="C8" i="2"/>
  <c r="Q11" i="2" s="1"/>
  <c r="B8" i="2"/>
  <c r="V7" i="2"/>
  <c r="U7" i="2"/>
  <c r="O7" i="2"/>
  <c r="P7" i="2" s="1"/>
  <c r="G7" i="2"/>
  <c r="F7" i="2"/>
  <c r="V6" i="2"/>
  <c r="O6" i="2"/>
  <c r="P6" i="2" s="1"/>
  <c r="G6" i="2"/>
  <c r="F6" i="2"/>
  <c r="C6" i="2"/>
  <c r="R10" i="2" s="1"/>
  <c r="V5" i="2"/>
  <c r="Q5" i="2"/>
  <c r="O5" i="2"/>
  <c r="P5" i="2" s="1"/>
  <c r="G5" i="2"/>
  <c r="F5" i="2"/>
  <c r="C5" i="2"/>
  <c r="B5" i="2"/>
  <c r="Y4" i="2"/>
  <c r="W4" i="2"/>
  <c r="Z4" i="2" s="1"/>
  <c r="V4" i="2"/>
  <c r="R4" i="2"/>
  <c r="M23" i="2"/>
  <c r="U23" i="2" s="1"/>
  <c r="M22" i="2"/>
  <c r="U22" i="2" s="1"/>
  <c r="M19" i="2"/>
  <c r="M18" i="2"/>
  <c r="U18" i="2" s="1"/>
  <c r="M17" i="2"/>
  <c r="U17" i="2" s="1"/>
  <c r="M16" i="2"/>
  <c r="U16" i="2" s="1"/>
  <c r="M13" i="2"/>
  <c r="M12" i="2"/>
  <c r="U12" i="2" s="1"/>
  <c r="M11" i="2"/>
  <c r="U11" i="2" s="1"/>
  <c r="M10" i="2"/>
  <c r="U10" i="2" s="1"/>
  <c r="M7" i="2"/>
  <c r="M6" i="2"/>
  <c r="U6" i="2" s="1"/>
  <c r="M5" i="2"/>
  <c r="U5" i="2" s="1"/>
  <c r="M4" i="2"/>
  <c r="U4" i="2" s="1"/>
  <c r="X4" i="2" s="1"/>
  <c r="AH4" i="2" s="1"/>
  <c r="M4" i="2" a="1"/>
  <c r="M21" i="2" s="1"/>
  <c r="U21" i="2" s="1"/>
  <c r="G4" i="2"/>
  <c r="F4" i="2"/>
  <c r="AT3" i="2"/>
  <c r="Q3" i="2"/>
  <c r="AG3" i="2" s="1"/>
  <c r="AP3" i="2" s="1"/>
  <c r="O3" i="2"/>
  <c r="AE3" i="2" s="1"/>
  <c r="AC23" i="1"/>
  <c r="V23" i="1"/>
  <c r="R23" i="1"/>
  <c r="Q23" i="1"/>
  <c r="O23" i="1"/>
  <c r="P23" i="1" s="1"/>
  <c r="G23" i="1"/>
  <c r="F23" i="1"/>
  <c r="V22" i="1"/>
  <c r="R22" i="1"/>
  <c r="Q22" i="1"/>
  <c r="O22" i="1"/>
  <c r="P22" i="1" s="1"/>
  <c r="G22" i="1"/>
  <c r="F22" i="1"/>
  <c r="V21" i="1"/>
  <c r="R21" i="1"/>
  <c r="Q21" i="1"/>
  <c r="O21" i="1"/>
  <c r="P21" i="1" s="1"/>
  <c r="G21" i="1"/>
  <c r="F21" i="1"/>
  <c r="V20" i="1"/>
  <c r="R20" i="1"/>
  <c r="Q20" i="1"/>
  <c r="O20" i="1"/>
  <c r="P20" i="1" s="1"/>
  <c r="G20" i="1"/>
  <c r="F20" i="1"/>
  <c r="V19" i="1"/>
  <c r="R19" i="1"/>
  <c r="Q19" i="1"/>
  <c r="O19" i="1"/>
  <c r="P19" i="1" s="1"/>
  <c r="G19" i="1"/>
  <c r="F19" i="1"/>
  <c r="V18" i="1"/>
  <c r="R18" i="1"/>
  <c r="Q18" i="1"/>
  <c r="O18" i="1"/>
  <c r="P18" i="1" s="1"/>
  <c r="G18" i="1"/>
  <c r="F18" i="1"/>
  <c r="V17" i="1"/>
  <c r="R17" i="1"/>
  <c r="Q17" i="1"/>
  <c r="O17" i="1"/>
  <c r="P17" i="1" s="1"/>
  <c r="G17" i="1"/>
  <c r="F17" i="1"/>
  <c r="V16" i="1"/>
  <c r="R16" i="1"/>
  <c r="Q16" i="1"/>
  <c r="O16" i="1"/>
  <c r="P16" i="1" s="1"/>
  <c r="G16" i="1"/>
  <c r="F16" i="1"/>
  <c r="V15" i="1"/>
  <c r="R15" i="1"/>
  <c r="Q15" i="1"/>
  <c r="O15" i="1"/>
  <c r="P15" i="1" s="1"/>
  <c r="G15" i="1"/>
  <c r="F15" i="1"/>
  <c r="V14" i="1"/>
  <c r="R14" i="1"/>
  <c r="Q14" i="1"/>
  <c r="O14" i="1"/>
  <c r="P14" i="1" s="1"/>
  <c r="G14" i="1"/>
  <c r="F14" i="1"/>
  <c r="V13" i="1"/>
  <c r="R13" i="1"/>
  <c r="Q13" i="1"/>
  <c r="P13" i="1"/>
  <c r="O13" i="1"/>
  <c r="G13" i="1"/>
  <c r="F13" i="1"/>
  <c r="V12" i="1"/>
  <c r="R12" i="1"/>
  <c r="Q12" i="1"/>
  <c r="O12" i="1"/>
  <c r="P12" i="1" s="1"/>
  <c r="G12" i="1"/>
  <c r="F12" i="1"/>
  <c r="V11" i="1"/>
  <c r="R11" i="1"/>
  <c r="Q11" i="1"/>
  <c r="O11" i="1"/>
  <c r="P11" i="1" s="1"/>
  <c r="G11" i="1"/>
  <c r="F11" i="1"/>
  <c r="V10" i="1"/>
  <c r="R10" i="1"/>
  <c r="Q10" i="1"/>
  <c r="O10" i="1"/>
  <c r="P10" i="1" s="1"/>
  <c r="G10" i="1"/>
  <c r="F10" i="1"/>
  <c r="H10" i="1" s="1"/>
  <c r="I10" i="1" s="1"/>
  <c r="J10" i="1" s="1"/>
  <c r="V9" i="1"/>
  <c r="R9" i="1"/>
  <c r="Q9" i="1"/>
  <c r="O9" i="1"/>
  <c r="P9" i="1" s="1"/>
  <c r="G9" i="1"/>
  <c r="F9" i="1"/>
  <c r="H9" i="1" s="1"/>
  <c r="I9" i="1" s="1"/>
  <c r="J9" i="1" s="1"/>
  <c r="C9" i="1"/>
  <c r="C9" i="22" s="1"/>
  <c r="V8" i="1"/>
  <c r="R8" i="1"/>
  <c r="Q8" i="1"/>
  <c r="O8" i="1"/>
  <c r="P8" i="1" s="1"/>
  <c r="G8" i="1"/>
  <c r="F8" i="1"/>
  <c r="H8" i="1" s="1"/>
  <c r="I8" i="1" s="1"/>
  <c r="J8" i="1" s="1"/>
  <c r="V7" i="1"/>
  <c r="R7" i="1"/>
  <c r="Q7" i="1"/>
  <c r="O7" i="1"/>
  <c r="P7" i="1" s="1"/>
  <c r="G7" i="1"/>
  <c r="F7" i="1"/>
  <c r="H7" i="1" s="1"/>
  <c r="I7" i="1" s="1"/>
  <c r="J7" i="1" s="1"/>
  <c r="V6" i="1"/>
  <c r="R6" i="1"/>
  <c r="Q6" i="1"/>
  <c r="O6" i="1"/>
  <c r="P6" i="1" s="1"/>
  <c r="G6" i="1"/>
  <c r="F6" i="1"/>
  <c r="H6" i="1" s="1"/>
  <c r="I6" i="1" s="1"/>
  <c r="J6" i="1" s="1"/>
  <c r="V5" i="1"/>
  <c r="R5" i="1"/>
  <c r="Q5" i="1"/>
  <c r="O5" i="1"/>
  <c r="P5" i="1" s="1"/>
  <c r="G5" i="1"/>
  <c r="F5" i="1"/>
  <c r="H5" i="1" s="1"/>
  <c r="I5" i="1" s="1"/>
  <c r="J5" i="1" s="1"/>
  <c r="W4" i="1"/>
  <c r="V4" i="1"/>
  <c r="Y4" i="1" s="1"/>
  <c r="R4" i="1"/>
  <c r="M20" i="1"/>
  <c r="U20" i="1" s="1"/>
  <c r="M14" i="1"/>
  <c r="U14" i="1" s="1"/>
  <c r="M8" i="1"/>
  <c r="U8" i="1" s="1"/>
  <c r="M4" i="1" a="1"/>
  <c r="M22" i="1" s="1"/>
  <c r="U22" i="1" s="1"/>
  <c r="G4" i="1"/>
  <c r="F4" i="1"/>
  <c r="H4" i="1" s="1"/>
  <c r="I4" i="1" s="1"/>
  <c r="J4" i="1" s="1"/>
  <c r="K4" i="1" s="1"/>
  <c r="AT3" i="1"/>
  <c r="R3" i="1"/>
  <c r="Q3" i="1"/>
  <c r="AG3" i="1" s="1"/>
  <c r="AP3" i="1" s="1"/>
  <c r="O3" i="1"/>
  <c r="AE3" i="1" s="1"/>
  <c r="AE3" i="94" l="1"/>
  <c r="P3" i="94"/>
  <c r="AF3" i="94" s="1"/>
  <c r="AO3" i="94" s="1"/>
  <c r="P3" i="45"/>
  <c r="AF3" i="45" s="1"/>
  <c r="AO3" i="45" s="1"/>
  <c r="P3" i="93"/>
  <c r="AF3" i="93" s="1"/>
  <c r="AO3" i="93" s="1"/>
  <c r="P3" i="43"/>
  <c r="AF3" i="43" s="1"/>
  <c r="AO3" i="43" s="1"/>
  <c r="P3" i="91"/>
  <c r="AF3" i="91" s="1"/>
  <c r="AO3" i="91" s="1"/>
  <c r="P3" i="42"/>
  <c r="AF3" i="42" s="1"/>
  <c r="AO3" i="42" s="1"/>
  <c r="P3" i="40"/>
  <c r="AF3" i="40" s="1"/>
  <c r="AO3" i="40" s="1"/>
  <c r="P3" i="37"/>
  <c r="AF3" i="37" s="1"/>
  <c r="AO3" i="37" s="1"/>
  <c r="P3" i="84"/>
  <c r="AF3" i="84" s="1"/>
  <c r="AO3" i="84" s="1"/>
  <c r="P3" i="36"/>
  <c r="AF3" i="36" s="1"/>
  <c r="AO3" i="36" s="1"/>
  <c r="P3" i="83"/>
  <c r="AF3" i="83" s="1"/>
  <c r="AO3" i="83" s="1"/>
  <c r="P3" i="34"/>
  <c r="AF3" i="34" s="1"/>
  <c r="AO3" i="34" s="1"/>
  <c r="P3" i="80"/>
  <c r="AF3" i="80" s="1"/>
  <c r="AO3" i="80" s="1"/>
  <c r="AE3" i="80"/>
  <c r="P3" i="78"/>
  <c r="AF3" i="78" s="1"/>
  <c r="AO3" i="78" s="1"/>
  <c r="AE3" i="78"/>
  <c r="AE3" i="30"/>
  <c r="AN3" i="30" s="1"/>
  <c r="AE3" i="76"/>
  <c r="AN3" i="76" s="1"/>
  <c r="P3" i="76"/>
  <c r="AF3" i="76" s="1"/>
  <c r="AO3" i="76" s="1"/>
  <c r="AE3" i="75"/>
  <c r="P3" i="27"/>
  <c r="AF3" i="27" s="1"/>
  <c r="AO3" i="27" s="1"/>
  <c r="AE3" i="26"/>
  <c r="AN3" i="26" s="1"/>
  <c r="P3" i="25"/>
  <c r="AF3" i="25" s="1"/>
  <c r="AO3" i="25" s="1"/>
  <c r="P3" i="24"/>
  <c r="AF3" i="24" s="1"/>
  <c r="AO3" i="24" s="1"/>
  <c r="P10" i="23"/>
  <c r="P3" i="23"/>
  <c r="AF3" i="23" s="1"/>
  <c r="AO3" i="23" s="1"/>
  <c r="O3" i="70"/>
  <c r="O13" i="70"/>
  <c r="P13" i="70" s="1"/>
  <c r="O19" i="70"/>
  <c r="P19" i="70" s="1"/>
  <c r="P3" i="22"/>
  <c r="AF3" i="22" s="1"/>
  <c r="AO3" i="22" s="1"/>
  <c r="O6" i="70"/>
  <c r="P6" i="70" s="1"/>
  <c r="O8" i="70"/>
  <c r="O14" i="70"/>
  <c r="P14" i="70" s="1"/>
  <c r="O20" i="70"/>
  <c r="P20" i="70" s="1"/>
  <c r="O12" i="70"/>
  <c r="P12" i="70" s="1"/>
  <c r="O18" i="70"/>
  <c r="P18" i="70" s="1"/>
  <c r="O17" i="70"/>
  <c r="P17" i="70" s="1"/>
  <c r="O23" i="70"/>
  <c r="P23" i="70" s="1"/>
  <c r="O16" i="70"/>
  <c r="P16" i="70" s="1"/>
  <c r="O22" i="70"/>
  <c r="P22" i="70" s="1"/>
  <c r="O7" i="70"/>
  <c r="P7" i="70" s="1"/>
  <c r="O10" i="70"/>
  <c r="P10" i="70" s="1"/>
  <c r="O15" i="70"/>
  <c r="P15" i="70" s="1"/>
  <c r="O21" i="70"/>
  <c r="P21" i="70" s="1"/>
  <c r="AE3" i="69"/>
  <c r="O5" i="69"/>
  <c r="P5" i="69" s="1"/>
  <c r="O6" i="69"/>
  <c r="P6" i="69" s="1"/>
  <c r="O13" i="69"/>
  <c r="P13" i="69" s="1"/>
  <c r="O11" i="69"/>
  <c r="P11" i="69" s="1"/>
  <c r="O12" i="69"/>
  <c r="P12" i="69" s="1"/>
  <c r="O17" i="69"/>
  <c r="P17" i="69" s="1"/>
  <c r="P9" i="19"/>
  <c r="O8" i="67"/>
  <c r="P8" i="67" s="1"/>
  <c r="O8" i="66"/>
  <c r="P8" i="66" s="1"/>
  <c r="P7" i="17"/>
  <c r="O5" i="65"/>
  <c r="P5" i="65" s="1"/>
  <c r="O18" i="65"/>
  <c r="O6" i="65"/>
  <c r="P6" i="65" s="1"/>
  <c r="O7" i="65"/>
  <c r="P7" i="65" s="1"/>
  <c r="O16" i="65"/>
  <c r="P16" i="65" s="1"/>
  <c r="O17" i="65"/>
  <c r="P17" i="65" s="1"/>
  <c r="O23" i="65"/>
  <c r="P23" i="65" s="1"/>
  <c r="O3" i="65"/>
  <c r="O15" i="65"/>
  <c r="P15" i="65" s="1"/>
  <c r="O22" i="65"/>
  <c r="P22" i="65" s="1"/>
  <c r="O8" i="65"/>
  <c r="P8" i="65" s="1"/>
  <c r="O14" i="65"/>
  <c r="O21" i="65"/>
  <c r="O13" i="65"/>
  <c r="P13" i="65" s="1"/>
  <c r="O20" i="65"/>
  <c r="O12" i="65"/>
  <c r="P12" i="65" s="1"/>
  <c r="O19" i="65"/>
  <c r="P19" i="65" s="1"/>
  <c r="P9" i="16"/>
  <c r="O6" i="64"/>
  <c r="P6" i="64" s="1"/>
  <c r="O8" i="64"/>
  <c r="P8" i="64" s="1"/>
  <c r="O3" i="64"/>
  <c r="P3" i="64" s="1"/>
  <c r="AF3" i="64" s="1"/>
  <c r="AO3" i="64" s="1"/>
  <c r="O13" i="64"/>
  <c r="P13" i="64" s="1"/>
  <c r="O16" i="64"/>
  <c r="P16" i="64" s="1"/>
  <c r="O19" i="64"/>
  <c r="P19" i="64" s="1"/>
  <c r="O22" i="64"/>
  <c r="P22" i="64" s="1"/>
  <c r="O10" i="64"/>
  <c r="P10" i="64" s="1"/>
  <c r="O12" i="64"/>
  <c r="P12" i="64" s="1"/>
  <c r="O15" i="64"/>
  <c r="P15" i="64" s="1"/>
  <c r="O18" i="64"/>
  <c r="P18" i="64" s="1"/>
  <c r="O21" i="64"/>
  <c r="P21" i="64" s="1"/>
  <c r="P3" i="16"/>
  <c r="AF3" i="16" s="1"/>
  <c r="AO3" i="16" s="1"/>
  <c r="O7" i="64"/>
  <c r="P7" i="64" s="1"/>
  <c r="O14" i="64"/>
  <c r="P14" i="64" s="1"/>
  <c r="O17" i="64"/>
  <c r="P17" i="64" s="1"/>
  <c r="O20" i="64"/>
  <c r="P20" i="64" s="1"/>
  <c r="P3" i="15"/>
  <c r="AF3" i="15" s="1"/>
  <c r="AO3" i="15" s="1"/>
  <c r="P10" i="15"/>
  <c r="O6" i="62"/>
  <c r="P6" i="62" s="1"/>
  <c r="O7" i="62"/>
  <c r="P7" i="62" s="1"/>
  <c r="O17" i="62"/>
  <c r="P17" i="62" s="1"/>
  <c r="O16" i="62"/>
  <c r="P16" i="62" s="1"/>
  <c r="O22" i="62"/>
  <c r="P22" i="62" s="1"/>
  <c r="O15" i="62"/>
  <c r="P15" i="62" s="1"/>
  <c r="O21" i="62"/>
  <c r="P21" i="62" s="1"/>
  <c r="O14" i="62"/>
  <c r="P14" i="62" s="1"/>
  <c r="O20" i="62"/>
  <c r="P20" i="62" s="1"/>
  <c r="O13" i="62"/>
  <c r="P13" i="62" s="1"/>
  <c r="O19" i="62"/>
  <c r="P19" i="62" s="1"/>
  <c r="O12" i="62"/>
  <c r="P12" i="62" s="1"/>
  <c r="O18" i="62"/>
  <c r="P18" i="62" s="1"/>
  <c r="P23" i="13"/>
  <c r="P9" i="12"/>
  <c r="P10" i="11"/>
  <c r="P3" i="11"/>
  <c r="AF3" i="11" s="1"/>
  <c r="AO3" i="11" s="1"/>
  <c r="O3" i="59"/>
  <c r="P3" i="59" s="1"/>
  <c r="AF3" i="59" s="1"/>
  <c r="AO3" i="59" s="1"/>
  <c r="O8" i="59"/>
  <c r="P8" i="59" s="1"/>
  <c r="P11" i="10"/>
  <c r="O7" i="57"/>
  <c r="P7" i="57" s="1"/>
  <c r="O8" i="57"/>
  <c r="P8" i="57" s="1"/>
  <c r="O9" i="57"/>
  <c r="P9" i="57" s="1"/>
  <c r="O13" i="57"/>
  <c r="P13" i="57" s="1"/>
  <c r="O16" i="57"/>
  <c r="P16" i="57" s="1"/>
  <c r="O6" i="57"/>
  <c r="P6" i="57" s="1"/>
  <c r="O12" i="57"/>
  <c r="P12" i="57" s="1"/>
  <c r="O19" i="57"/>
  <c r="P19" i="57" s="1"/>
  <c r="O22" i="57"/>
  <c r="P22" i="57" s="1"/>
  <c r="O5" i="57"/>
  <c r="P5" i="57" s="1"/>
  <c r="O15" i="57"/>
  <c r="P15" i="57" s="1"/>
  <c r="O18" i="57"/>
  <c r="P18" i="57" s="1"/>
  <c r="O21" i="57"/>
  <c r="P21" i="57" s="1"/>
  <c r="O14" i="57"/>
  <c r="P14" i="57" s="1"/>
  <c r="O17" i="57"/>
  <c r="P17" i="57" s="1"/>
  <c r="O20" i="57"/>
  <c r="P20" i="57" s="1"/>
  <c r="O23" i="57"/>
  <c r="P23" i="57" s="1"/>
  <c r="O5" i="56"/>
  <c r="P9" i="8"/>
  <c r="O6" i="56"/>
  <c r="P6" i="56" s="1"/>
  <c r="O11" i="56"/>
  <c r="P11" i="56" s="1"/>
  <c r="P5" i="56"/>
  <c r="P3" i="8"/>
  <c r="AF3" i="8" s="1"/>
  <c r="AO3" i="8" s="1"/>
  <c r="O7" i="56"/>
  <c r="P7" i="56" s="1"/>
  <c r="P10" i="7"/>
  <c r="O14" i="55"/>
  <c r="O9" i="55"/>
  <c r="P9" i="55" s="1"/>
  <c r="O3" i="55"/>
  <c r="P3" i="7"/>
  <c r="AF3" i="7" s="1"/>
  <c r="AO3" i="7" s="1"/>
  <c r="O7" i="55"/>
  <c r="O20" i="55"/>
  <c r="P8" i="55"/>
  <c r="P5" i="5"/>
  <c r="P10" i="3"/>
  <c r="O3" i="51"/>
  <c r="P3" i="51" s="1"/>
  <c r="AF3" i="51" s="1"/>
  <c r="AO3" i="51" s="1"/>
  <c r="P3" i="3"/>
  <c r="AF3" i="3" s="1"/>
  <c r="AO3" i="3" s="1"/>
  <c r="O10" i="51"/>
  <c r="P10" i="51" s="1"/>
  <c r="P10" i="2"/>
  <c r="O13" i="50"/>
  <c r="P13" i="50" s="1"/>
  <c r="O19" i="50"/>
  <c r="P19" i="50" s="1"/>
  <c r="P3" i="2"/>
  <c r="AF3" i="2" s="1"/>
  <c r="AO3" i="2" s="1"/>
  <c r="O6" i="50"/>
  <c r="P6" i="50" s="1"/>
  <c r="O14" i="50"/>
  <c r="P14" i="50" s="1"/>
  <c r="O20" i="50"/>
  <c r="P20" i="50" s="1"/>
  <c r="O12" i="50"/>
  <c r="P12" i="50" s="1"/>
  <c r="O18" i="50"/>
  <c r="P18" i="50" s="1"/>
  <c r="O17" i="50"/>
  <c r="P17" i="50" s="1"/>
  <c r="O23" i="50"/>
  <c r="P23" i="50" s="1"/>
  <c r="O16" i="50"/>
  <c r="P16" i="50" s="1"/>
  <c r="O22" i="50"/>
  <c r="P22" i="50" s="1"/>
  <c r="O7" i="50"/>
  <c r="P7" i="50" s="1"/>
  <c r="O15" i="50"/>
  <c r="P15" i="50" s="1"/>
  <c r="O21" i="50"/>
  <c r="P21" i="50" s="1"/>
  <c r="O9" i="49"/>
  <c r="P9" i="49" s="1"/>
  <c r="O10" i="49"/>
  <c r="P10" i="49" s="1"/>
  <c r="Q16" i="4"/>
  <c r="Q22" i="4"/>
  <c r="Q7" i="7"/>
  <c r="Q8" i="7"/>
  <c r="Q7" i="9"/>
  <c r="Q13" i="9"/>
  <c r="Q19" i="9"/>
  <c r="Q12" i="12"/>
  <c r="Q18" i="12"/>
  <c r="Q15" i="17"/>
  <c r="Q21" i="17"/>
  <c r="Q13" i="20"/>
  <c r="Q19" i="20"/>
  <c r="Q10" i="49"/>
  <c r="Q11" i="49"/>
  <c r="Q12" i="49"/>
  <c r="Q5" i="50"/>
  <c r="Q6" i="50"/>
  <c r="Q7" i="50"/>
  <c r="Q10" i="52"/>
  <c r="Q14" i="54"/>
  <c r="Q16" i="54"/>
  <c r="Q23" i="54"/>
  <c r="Q16" i="57"/>
  <c r="Q22" i="57"/>
  <c r="Q8" i="58"/>
  <c r="Q7" i="59"/>
  <c r="Q8" i="59"/>
  <c r="Q9" i="61"/>
  <c r="Q10" i="62"/>
  <c r="Q6" i="64"/>
  <c r="Q7" i="64"/>
  <c r="Q11" i="65"/>
  <c r="Q13" i="65"/>
  <c r="Q14" i="65"/>
  <c r="Q15" i="65"/>
  <c r="Q17" i="65"/>
  <c r="Q7" i="66"/>
  <c r="Q12" i="70"/>
  <c r="Q13" i="70"/>
  <c r="Q14" i="70"/>
  <c r="Q15" i="70"/>
  <c r="Q16" i="70"/>
  <c r="Q17" i="70"/>
  <c r="Q18" i="70"/>
  <c r="Q19" i="70"/>
  <c r="Q20" i="70"/>
  <c r="Q21" i="70"/>
  <c r="Q22" i="70"/>
  <c r="Q23" i="70"/>
  <c r="Q18" i="71"/>
  <c r="Q10" i="73"/>
  <c r="Q15" i="4"/>
  <c r="Q21" i="4"/>
  <c r="Q8" i="9"/>
  <c r="Q12" i="9"/>
  <c r="Q18" i="9"/>
  <c r="Q17" i="12"/>
  <c r="Q23" i="12"/>
  <c r="Q14" i="17"/>
  <c r="Q20" i="17"/>
  <c r="Q12" i="20"/>
  <c r="Q18" i="20"/>
  <c r="Q13" i="49"/>
  <c r="Q14" i="49"/>
  <c r="Q15" i="49"/>
  <c r="Q16" i="49"/>
  <c r="Q17" i="49"/>
  <c r="Q18" i="49"/>
  <c r="Q9" i="52"/>
  <c r="Q18" i="54"/>
  <c r="Q10" i="55"/>
  <c r="Q15" i="57"/>
  <c r="Q21" i="57"/>
  <c r="Q10" i="60"/>
  <c r="Q13" i="66"/>
  <c r="Q21" i="66"/>
  <c r="Q12" i="67"/>
  <c r="Q15" i="67"/>
  <c r="Q18" i="67"/>
  <c r="Q21" i="67"/>
  <c r="Q22" i="72"/>
  <c r="Q9" i="2"/>
  <c r="Q10" i="2"/>
  <c r="Q9" i="4"/>
  <c r="Q14" i="4"/>
  <c r="Q20" i="4"/>
  <c r="Q9" i="9"/>
  <c r="Q17" i="9"/>
  <c r="Q23" i="9"/>
  <c r="Q10" i="10"/>
  <c r="Q16" i="12"/>
  <c r="Q22" i="12"/>
  <c r="Q13" i="17"/>
  <c r="Q19" i="17"/>
  <c r="Q12" i="19"/>
  <c r="Q17" i="20"/>
  <c r="Q23" i="20"/>
  <c r="Q19" i="49"/>
  <c r="Q20" i="49"/>
  <c r="Q21" i="49"/>
  <c r="Q22" i="49"/>
  <c r="Q23" i="49"/>
  <c r="Q10" i="50"/>
  <c r="Q12" i="52"/>
  <c r="Q14" i="52"/>
  <c r="Q16" i="52"/>
  <c r="Q18" i="52"/>
  <c r="Q20" i="52"/>
  <c r="Q22" i="52"/>
  <c r="Q7" i="54"/>
  <c r="Q8" i="54"/>
  <c r="Q13" i="54"/>
  <c r="Q20" i="54"/>
  <c r="Q22" i="54"/>
  <c r="Q9" i="55"/>
  <c r="Q14" i="57"/>
  <c r="Q20" i="57"/>
  <c r="Q13" i="59"/>
  <c r="Q15" i="59"/>
  <c r="Q17" i="59"/>
  <c r="Q19" i="59"/>
  <c r="Q21" i="59"/>
  <c r="Q23" i="59"/>
  <c r="Q9" i="60"/>
  <c r="Q17" i="71"/>
  <c r="Q23" i="71"/>
  <c r="Q8" i="2"/>
  <c r="Q8" i="4"/>
  <c r="Q13" i="4"/>
  <c r="Q19" i="4"/>
  <c r="Q16" i="9"/>
  <c r="Q22" i="9"/>
  <c r="Q9" i="12"/>
  <c r="Q15" i="12"/>
  <c r="Q21" i="12"/>
  <c r="Q12" i="17"/>
  <c r="Q18" i="17"/>
  <c r="Q7" i="20"/>
  <c r="Q10" i="20"/>
  <c r="Q16" i="20"/>
  <c r="Q22" i="20"/>
  <c r="Q8" i="52"/>
  <c r="Q15" i="54"/>
  <c r="Q13" i="57"/>
  <c r="Q19" i="57"/>
  <c r="Q12" i="62"/>
  <c r="Q15" i="66"/>
  <c r="Q20" i="66"/>
  <c r="Q14" i="67"/>
  <c r="Q17" i="67"/>
  <c r="Q20" i="67"/>
  <c r="Q23" i="67"/>
  <c r="Q15" i="72"/>
  <c r="Q18" i="72"/>
  <c r="Q21" i="72"/>
  <c r="Q6" i="73"/>
  <c r="Q12" i="4"/>
  <c r="Q18" i="4"/>
  <c r="Q9" i="7"/>
  <c r="Q10" i="7"/>
  <c r="Q15" i="9"/>
  <c r="Q21" i="9"/>
  <c r="Q8" i="12"/>
  <c r="Q14" i="12"/>
  <c r="Q20" i="12"/>
  <c r="Q8" i="17"/>
  <c r="Q17" i="17"/>
  <c r="Q23" i="17"/>
  <c r="Q8" i="18"/>
  <c r="Q10" i="18"/>
  <c r="Q8" i="20"/>
  <c r="Q15" i="20"/>
  <c r="Q21" i="20"/>
  <c r="Q17" i="66"/>
  <c r="Q19" i="71"/>
  <c r="Q17" i="4"/>
  <c r="Q23" i="4"/>
  <c r="Q14" i="9"/>
  <c r="Q20" i="9"/>
  <c r="Q13" i="12"/>
  <c r="Q19" i="12"/>
  <c r="Q16" i="17"/>
  <c r="Q22" i="17"/>
  <c r="Q14" i="20"/>
  <c r="Q20" i="20"/>
  <c r="Q13" i="52"/>
  <c r="Q15" i="52"/>
  <c r="Q17" i="52"/>
  <c r="Q19" i="52"/>
  <c r="Q21" i="52"/>
  <c r="Q23" i="52"/>
  <c r="Q9" i="54"/>
  <c r="Q12" i="54"/>
  <c r="Q21" i="54"/>
  <c r="Q17" i="57"/>
  <c r="Q23" i="57"/>
  <c r="Q12" i="59"/>
  <c r="Q14" i="59"/>
  <c r="Q16" i="59"/>
  <c r="Q18" i="59"/>
  <c r="Q20" i="59"/>
  <c r="Q22" i="59"/>
  <c r="Q7" i="60"/>
  <c r="Q8" i="60"/>
  <c r="Q19" i="65"/>
  <c r="Q20" i="65"/>
  <c r="Q21" i="65"/>
  <c r="Q11" i="66"/>
  <c r="Q14" i="66"/>
  <c r="Q13" i="67"/>
  <c r="Q16" i="67"/>
  <c r="Q19" i="67"/>
  <c r="Q22" i="67"/>
  <c r="Q9" i="68"/>
  <c r="Q9" i="69"/>
  <c r="Q6" i="72"/>
  <c r="Q14" i="72"/>
  <c r="Q17" i="72"/>
  <c r="Q20" i="72"/>
  <c r="Q23" i="72"/>
  <c r="H16" i="2"/>
  <c r="H8" i="3"/>
  <c r="Z4" i="10"/>
  <c r="Z4" i="13"/>
  <c r="AN3" i="15"/>
  <c r="H20" i="15"/>
  <c r="AN3" i="16"/>
  <c r="AN3" i="17"/>
  <c r="H9" i="17"/>
  <c r="I9" i="17" s="1"/>
  <c r="J9" i="17" s="1"/>
  <c r="Z4" i="18"/>
  <c r="H22" i="18"/>
  <c r="I22" i="18" s="1"/>
  <c r="J22" i="18" s="1"/>
  <c r="H5" i="20"/>
  <c r="AN3" i="23"/>
  <c r="AN3" i="25"/>
  <c r="AF4" i="4"/>
  <c r="AE4" i="4"/>
  <c r="W5" i="4"/>
  <c r="AG4" i="4"/>
  <c r="K35" i="25"/>
  <c r="K36" i="25" s="1"/>
  <c r="K37" i="25" s="1"/>
  <c r="K38" i="25" s="1"/>
  <c r="K39" i="25" s="1"/>
  <c r="K40" i="25" s="1"/>
  <c r="K41" i="25" s="1"/>
  <c r="K42" i="25" s="1"/>
  <c r="K43" i="25" s="1"/>
  <c r="K44" i="25" s="1"/>
  <c r="K45" i="25" s="1"/>
  <c r="K46" i="25" s="1"/>
  <c r="K47" i="25" s="1"/>
  <c r="K48" i="25" s="1"/>
  <c r="K49" i="25" s="1"/>
  <c r="K50" i="25" s="1"/>
  <c r="K51" i="25" s="1"/>
  <c r="K52" i="25" s="1"/>
  <c r="K53" i="25" s="1"/>
  <c r="K54" i="25" s="1"/>
  <c r="K55" i="25" s="1"/>
  <c r="K56" i="25" s="1"/>
  <c r="K57" i="25" s="1"/>
  <c r="K58" i="25" s="1"/>
  <c r="K59" i="25" s="1"/>
  <c r="K60" i="25" s="1"/>
  <c r="K61" i="25" s="1"/>
  <c r="K62" i="25" s="1"/>
  <c r="K63" i="25" s="1"/>
  <c r="K64" i="25" s="1"/>
  <c r="K65" i="25" s="1"/>
  <c r="K66" i="25" s="1"/>
  <c r="K67" i="25" s="1"/>
  <c r="K68" i="25" s="1"/>
  <c r="K69" i="25" s="1"/>
  <c r="K70" i="25" s="1"/>
  <c r="K71" i="25" s="1"/>
  <c r="K72" i="25" s="1"/>
  <c r="K73" i="25" s="1"/>
  <c r="K74" i="25" s="1"/>
  <c r="K75" i="25" s="1"/>
  <c r="K76" i="25" s="1"/>
  <c r="K77" i="25" s="1"/>
  <c r="K78" i="25" s="1"/>
  <c r="K79" i="25" s="1"/>
  <c r="K80" i="25" s="1"/>
  <c r="K81" i="25" s="1"/>
  <c r="K82" i="25" s="1"/>
  <c r="K83" i="25" s="1"/>
  <c r="K84" i="25" s="1"/>
  <c r="K85" i="25" s="1"/>
  <c r="K86" i="25" s="1"/>
  <c r="K87" i="25" s="1"/>
  <c r="K88" i="25" s="1"/>
  <c r="K89" i="25" s="1"/>
  <c r="K90" i="25" s="1"/>
  <c r="K91" i="25" s="1"/>
  <c r="K92" i="25" s="1"/>
  <c r="K93" i="25" s="1"/>
  <c r="K94" i="25" s="1"/>
  <c r="K95" i="25" s="1"/>
  <c r="K96" i="25" s="1"/>
  <c r="K97" i="25" s="1"/>
  <c r="K98" i="25" s="1"/>
  <c r="K5" i="1"/>
  <c r="AN3" i="2"/>
  <c r="H18" i="2"/>
  <c r="AN3" i="6"/>
  <c r="H12" i="7"/>
  <c r="AI3" i="8"/>
  <c r="AN3" i="8"/>
  <c r="Z4" i="12"/>
  <c r="H10" i="22"/>
  <c r="I10" i="22" s="1"/>
  <c r="J10" i="22" s="1"/>
  <c r="H16" i="24"/>
  <c r="W5" i="2"/>
  <c r="AG4" i="2"/>
  <c r="AF4" i="2"/>
  <c r="AE4" i="2"/>
  <c r="H19" i="8"/>
  <c r="H16" i="16"/>
  <c r="H17" i="24"/>
  <c r="Y5" i="2"/>
  <c r="H21" i="2"/>
  <c r="AN3" i="3"/>
  <c r="H11" i="7"/>
  <c r="Y5" i="8"/>
  <c r="AN3" i="9"/>
  <c r="H11" i="9"/>
  <c r="I11" i="9" s="1"/>
  <c r="J11" i="9" s="1"/>
  <c r="AN3" i="11"/>
  <c r="H12" i="13"/>
  <c r="I12" i="13" s="1"/>
  <c r="J12" i="13" s="1"/>
  <c r="H15" i="15"/>
  <c r="H20" i="16"/>
  <c r="AF4" i="20"/>
  <c r="AE4" i="20"/>
  <c r="W5" i="20"/>
  <c r="AG4" i="20"/>
  <c r="H4" i="22"/>
  <c r="I4" i="22" s="1"/>
  <c r="J4" i="22" s="1"/>
  <c r="K4" i="22" s="1"/>
  <c r="H9" i="22"/>
  <c r="I9" i="22" s="1"/>
  <c r="J9" i="22" s="1"/>
  <c r="H5" i="23"/>
  <c r="AN3" i="1"/>
  <c r="X5" i="2"/>
  <c r="H19" i="3"/>
  <c r="AN3" i="7"/>
  <c r="H5" i="10"/>
  <c r="I5" i="10" s="1"/>
  <c r="J5" i="10" s="1"/>
  <c r="H14" i="10"/>
  <c r="I14" i="10" s="1"/>
  <c r="J14" i="10" s="1"/>
  <c r="H17" i="10"/>
  <c r="I17" i="10" s="1"/>
  <c r="J17" i="10" s="1"/>
  <c r="H7" i="13"/>
  <c r="I7" i="13" s="1"/>
  <c r="J7" i="13" s="1"/>
  <c r="H9" i="14"/>
  <c r="I9" i="14" s="1"/>
  <c r="J9" i="14" s="1"/>
  <c r="H7" i="18"/>
  <c r="I7" i="18" s="1"/>
  <c r="J7" i="18" s="1"/>
  <c r="H23" i="18"/>
  <c r="I23" i="18" s="1"/>
  <c r="J23" i="18" s="1"/>
  <c r="H14" i="24"/>
  <c r="H23" i="22"/>
  <c r="I23" i="22" s="1"/>
  <c r="J23" i="22" s="1"/>
  <c r="H22" i="22"/>
  <c r="I22" i="22" s="1"/>
  <c r="J22" i="22" s="1"/>
  <c r="H21" i="22"/>
  <c r="I21" i="22" s="1"/>
  <c r="J21" i="22" s="1"/>
  <c r="H20" i="22"/>
  <c r="I20" i="22" s="1"/>
  <c r="J20" i="22" s="1"/>
  <c r="H19" i="22"/>
  <c r="I19" i="22" s="1"/>
  <c r="J19" i="22" s="1"/>
  <c r="H18" i="22"/>
  <c r="I18" i="22" s="1"/>
  <c r="J18" i="22" s="1"/>
  <c r="H17" i="22"/>
  <c r="I17" i="22" s="1"/>
  <c r="J17" i="22" s="1"/>
  <c r="H16" i="22"/>
  <c r="I16" i="22" s="1"/>
  <c r="J16" i="22" s="1"/>
  <c r="H15" i="22"/>
  <c r="I15" i="22" s="1"/>
  <c r="J15" i="22" s="1"/>
  <c r="H14" i="22"/>
  <c r="I14" i="22" s="1"/>
  <c r="J14" i="22" s="1"/>
  <c r="H13" i="22"/>
  <c r="I13" i="22" s="1"/>
  <c r="J13" i="22" s="1"/>
  <c r="H12" i="22"/>
  <c r="I12" i="22" s="1"/>
  <c r="J12" i="22" s="1"/>
  <c r="H7" i="22"/>
  <c r="I7" i="22" s="1"/>
  <c r="J7" i="22" s="1"/>
  <c r="H6" i="22"/>
  <c r="I6" i="22" s="1"/>
  <c r="J6" i="22" s="1"/>
  <c r="H11" i="22"/>
  <c r="I11" i="22" s="1"/>
  <c r="J11" i="22" s="1"/>
  <c r="H5" i="22"/>
  <c r="I5" i="22" s="1"/>
  <c r="J5" i="22" s="1"/>
  <c r="H15" i="7"/>
  <c r="X5" i="8"/>
  <c r="AH5" i="8" s="1"/>
  <c r="H14" i="8"/>
  <c r="H13" i="10"/>
  <c r="I13" i="10" s="1"/>
  <c r="J13" i="10" s="1"/>
  <c r="H23" i="10"/>
  <c r="I23" i="10" s="1"/>
  <c r="J23" i="10" s="1"/>
  <c r="H6" i="13"/>
  <c r="I6" i="13" s="1"/>
  <c r="J6" i="13" s="1"/>
  <c r="AN3" i="14"/>
  <c r="H18" i="16"/>
  <c r="H11" i="18"/>
  <c r="I11" i="18" s="1"/>
  <c r="J11" i="18" s="1"/>
  <c r="AH4" i="19"/>
  <c r="Z4" i="19"/>
  <c r="AN3" i="22"/>
  <c r="H8" i="22"/>
  <c r="I8" i="22" s="1"/>
  <c r="J8" i="22" s="1"/>
  <c r="AN3" i="24"/>
  <c r="H6" i="24"/>
  <c r="P3" i="1"/>
  <c r="AF3" i="1" s="1"/>
  <c r="AO3" i="1" s="1"/>
  <c r="M5" i="1"/>
  <c r="U5" i="1" s="1"/>
  <c r="M11" i="1"/>
  <c r="U11" i="1" s="1"/>
  <c r="M17" i="1"/>
  <c r="U17" i="1" s="1"/>
  <c r="M23" i="1"/>
  <c r="U23" i="1" s="1"/>
  <c r="M8" i="2"/>
  <c r="U8" i="2" s="1"/>
  <c r="M14" i="2"/>
  <c r="U14" i="2" s="1"/>
  <c r="M20" i="2"/>
  <c r="U20" i="2" s="1"/>
  <c r="R5" i="2"/>
  <c r="Q6" i="2"/>
  <c r="Q7" i="2"/>
  <c r="C9" i="2"/>
  <c r="R11" i="2"/>
  <c r="Q12" i="2"/>
  <c r="Q13" i="2"/>
  <c r="Q14" i="2"/>
  <c r="Q15" i="2"/>
  <c r="Q16" i="2"/>
  <c r="Q17" i="2"/>
  <c r="Q18" i="2"/>
  <c r="Q19" i="2"/>
  <c r="Q20" i="2"/>
  <c r="Q21" i="2"/>
  <c r="Q22" i="2"/>
  <c r="Q23" i="2"/>
  <c r="M4" i="3"/>
  <c r="U4" i="3" s="1"/>
  <c r="X4" i="3" s="1"/>
  <c r="M10" i="3"/>
  <c r="U10" i="3" s="1"/>
  <c r="M16" i="3"/>
  <c r="U16" i="3" s="1"/>
  <c r="M22" i="3"/>
  <c r="U22" i="3" s="1"/>
  <c r="Q8" i="3"/>
  <c r="V10" i="3"/>
  <c r="M6" i="4"/>
  <c r="U6" i="4" s="1"/>
  <c r="M12" i="4"/>
  <c r="U12" i="4" s="1"/>
  <c r="M18" i="4"/>
  <c r="U18" i="4" s="1"/>
  <c r="R4" i="4"/>
  <c r="V6" i="4"/>
  <c r="V7" i="4"/>
  <c r="R9" i="4"/>
  <c r="Q10" i="4"/>
  <c r="V12" i="4"/>
  <c r="V13" i="4"/>
  <c r="V14" i="4"/>
  <c r="V15" i="4"/>
  <c r="V16" i="4"/>
  <c r="V17" i="4"/>
  <c r="V18" i="4"/>
  <c r="V19" i="4"/>
  <c r="V20" i="4"/>
  <c r="V21" i="4"/>
  <c r="V22" i="4"/>
  <c r="V23" i="4"/>
  <c r="M8" i="5"/>
  <c r="U8" i="5" s="1"/>
  <c r="M14" i="5"/>
  <c r="U14" i="5" s="1"/>
  <c r="M20" i="5"/>
  <c r="U20" i="5" s="1"/>
  <c r="P3" i="6"/>
  <c r="AF3" i="6" s="1"/>
  <c r="AO3" i="6" s="1"/>
  <c r="M5" i="6"/>
  <c r="U5" i="6" s="1"/>
  <c r="M11" i="6"/>
  <c r="U11" i="6" s="1"/>
  <c r="M17" i="6"/>
  <c r="U17" i="6" s="1"/>
  <c r="M23" i="6"/>
  <c r="U23" i="6" s="1"/>
  <c r="V5" i="6"/>
  <c r="R8" i="6"/>
  <c r="Q9" i="6"/>
  <c r="V11" i="6"/>
  <c r="R3" i="7"/>
  <c r="M7" i="7"/>
  <c r="U7" i="7" s="1"/>
  <c r="M13" i="7"/>
  <c r="U13" i="7" s="1"/>
  <c r="M19" i="7"/>
  <c r="U19" i="7" s="1"/>
  <c r="R10" i="7"/>
  <c r="Q11" i="7"/>
  <c r="M9" i="8"/>
  <c r="U9" i="8" s="1"/>
  <c r="M15" i="8"/>
  <c r="U15" i="8" s="1"/>
  <c r="M21" i="8"/>
  <c r="U21" i="8" s="1"/>
  <c r="R6" i="8"/>
  <c r="R7" i="8"/>
  <c r="R12" i="8"/>
  <c r="R13" i="8"/>
  <c r="R14" i="8"/>
  <c r="R15" i="8"/>
  <c r="R16" i="8"/>
  <c r="R17" i="8"/>
  <c r="R18" i="8"/>
  <c r="R19" i="8"/>
  <c r="R20" i="8"/>
  <c r="R21" i="8"/>
  <c r="R22" i="8"/>
  <c r="R23" i="8"/>
  <c r="P3" i="9"/>
  <c r="AF3" i="9" s="1"/>
  <c r="AO3" i="9" s="1"/>
  <c r="M5" i="9"/>
  <c r="U5" i="9" s="1"/>
  <c r="M11" i="9"/>
  <c r="U11" i="9" s="1"/>
  <c r="M17" i="9"/>
  <c r="U17" i="9" s="1"/>
  <c r="M23" i="9"/>
  <c r="U23" i="9" s="1"/>
  <c r="V5" i="9"/>
  <c r="V6" i="9"/>
  <c r="V7" i="9"/>
  <c r="Q10" i="9"/>
  <c r="V12" i="9"/>
  <c r="V13" i="9"/>
  <c r="V14" i="9"/>
  <c r="V15" i="9"/>
  <c r="V16" i="9"/>
  <c r="V17" i="9"/>
  <c r="V18" i="9"/>
  <c r="V19" i="9"/>
  <c r="V20" i="9"/>
  <c r="V21" i="9"/>
  <c r="V22" i="9"/>
  <c r="V23" i="9"/>
  <c r="M8" i="10"/>
  <c r="U8" i="10" s="1"/>
  <c r="M14" i="10"/>
  <c r="U14" i="10" s="1"/>
  <c r="M20" i="10"/>
  <c r="U20" i="10" s="1"/>
  <c r="R5" i="10"/>
  <c r="Q6" i="10"/>
  <c r="Q7" i="10"/>
  <c r="C9" i="10"/>
  <c r="H19" i="10" s="1"/>
  <c r="I19" i="10" s="1"/>
  <c r="J19" i="10" s="1"/>
  <c r="R11" i="10"/>
  <c r="Q12" i="10"/>
  <c r="Q13" i="10"/>
  <c r="Q14" i="10"/>
  <c r="Q15" i="10"/>
  <c r="Q16" i="10"/>
  <c r="Q17" i="10"/>
  <c r="Q18" i="10"/>
  <c r="Q19" i="10"/>
  <c r="Q20" i="10"/>
  <c r="Q21" i="10"/>
  <c r="Q22" i="10"/>
  <c r="Q23" i="10"/>
  <c r="M4" i="11"/>
  <c r="U4" i="11" s="1"/>
  <c r="X4" i="11" s="1"/>
  <c r="M10" i="11"/>
  <c r="U10" i="11" s="1"/>
  <c r="M16" i="11"/>
  <c r="U16" i="11" s="1"/>
  <c r="M22" i="11"/>
  <c r="U22" i="11" s="1"/>
  <c r="Q8" i="11"/>
  <c r="V10" i="11"/>
  <c r="M6" i="12"/>
  <c r="U6" i="12" s="1"/>
  <c r="M12" i="12"/>
  <c r="U12" i="12" s="1"/>
  <c r="M18" i="12"/>
  <c r="U18" i="12" s="1"/>
  <c r="R4" i="12"/>
  <c r="V6" i="12"/>
  <c r="V7" i="12"/>
  <c r="R9" i="12"/>
  <c r="Q10" i="12"/>
  <c r="V12" i="12"/>
  <c r="V13" i="12"/>
  <c r="V14" i="12"/>
  <c r="V15" i="12"/>
  <c r="V16" i="12"/>
  <c r="V17" i="12"/>
  <c r="V18" i="12"/>
  <c r="V19" i="12"/>
  <c r="V20" i="12"/>
  <c r="V21" i="12"/>
  <c r="V22" i="12"/>
  <c r="V23" i="12"/>
  <c r="M8" i="13"/>
  <c r="U8" i="13" s="1"/>
  <c r="M14" i="13"/>
  <c r="U14" i="13" s="1"/>
  <c r="M20" i="13"/>
  <c r="U20" i="13" s="1"/>
  <c r="P3" i="14"/>
  <c r="AF3" i="14" s="1"/>
  <c r="AO3" i="14" s="1"/>
  <c r="M5" i="14"/>
  <c r="U5" i="14" s="1"/>
  <c r="M11" i="14"/>
  <c r="U11" i="14" s="1"/>
  <c r="M17" i="14"/>
  <c r="U17" i="14" s="1"/>
  <c r="M23" i="14"/>
  <c r="U23" i="14" s="1"/>
  <c r="V5" i="14"/>
  <c r="R8" i="14"/>
  <c r="Q9" i="14"/>
  <c r="V11" i="14"/>
  <c r="R3" i="15"/>
  <c r="M7" i="15"/>
  <c r="U7" i="15" s="1"/>
  <c r="M13" i="15"/>
  <c r="U13" i="15" s="1"/>
  <c r="M19" i="15"/>
  <c r="U19" i="15" s="1"/>
  <c r="R10" i="15"/>
  <c r="Q11" i="15"/>
  <c r="M9" i="16"/>
  <c r="U9" i="16" s="1"/>
  <c r="M15" i="16"/>
  <c r="U15" i="16" s="1"/>
  <c r="M21" i="16"/>
  <c r="U21" i="16" s="1"/>
  <c r="R6" i="16"/>
  <c r="R7" i="16"/>
  <c r="R12" i="16"/>
  <c r="R13" i="16"/>
  <c r="R14" i="16"/>
  <c r="R15" i="16"/>
  <c r="R16" i="16"/>
  <c r="R17" i="16"/>
  <c r="R18" i="16"/>
  <c r="R19" i="16"/>
  <c r="R20" i="16"/>
  <c r="R21" i="16"/>
  <c r="R22" i="16"/>
  <c r="R23" i="16"/>
  <c r="P3" i="17"/>
  <c r="AF3" i="17" s="1"/>
  <c r="AO3" i="17" s="1"/>
  <c r="M5" i="17"/>
  <c r="U5" i="17" s="1"/>
  <c r="M11" i="17"/>
  <c r="U11" i="17" s="1"/>
  <c r="M17" i="17"/>
  <c r="U17" i="17" s="1"/>
  <c r="M23" i="17"/>
  <c r="U23" i="17" s="1"/>
  <c r="V5" i="17"/>
  <c r="V6" i="17"/>
  <c r="V7" i="17"/>
  <c r="Q10" i="17"/>
  <c r="V12" i="17"/>
  <c r="V13" i="17"/>
  <c r="V14" i="17"/>
  <c r="V15" i="17"/>
  <c r="V16" i="17"/>
  <c r="V17" i="17"/>
  <c r="V18" i="17"/>
  <c r="V19" i="17"/>
  <c r="V20" i="17"/>
  <c r="V21" i="17"/>
  <c r="V22" i="17"/>
  <c r="V23" i="17"/>
  <c r="R5" i="18"/>
  <c r="C9" i="18"/>
  <c r="H21" i="18" s="1"/>
  <c r="I21" i="18" s="1"/>
  <c r="J21" i="18" s="1"/>
  <c r="R11" i="18"/>
  <c r="Q12" i="18"/>
  <c r="Q13" i="18"/>
  <c r="Q14" i="18"/>
  <c r="Q15" i="18"/>
  <c r="Q16" i="18"/>
  <c r="Q17" i="18"/>
  <c r="Q18" i="18"/>
  <c r="Q19" i="18"/>
  <c r="Q20" i="18"/>
  <c r="Q21" i="18"/>
  <c r="Q22" i="18"/>
  <c r="Q23" i="18"/>
  <c r="AE3" i="19"/>
  <c r="Q8" i="19"/>
  <c r="M6" i="20"/>
  <c r="U6" i="20" s="1"/>
  <c r="M12" i="20"/>
  <c r="U12" i="20" s="1"/>
  <c r="M18" i="20"/>
  <c r="U18" i="20" s="1"/>
  <c r="P5" i="20"/>
  <c r="V6" i="20"/>
  <c r="V7" i="20"/>
  <c r="P11" i="20"/>
  <c r="V12" i="20"/>
  <c r="V13" i="20"/>
  <c r="V14" i="20"/>
  <c r="V15" i="20"/>
  <c r="V16" i="20"/>
  <c r="V17" i="20"/>
  <c r="V18" i="20"/>
  <c r="V19" i="20"/>
  <c r="V20" i="20"/>
  <c r="V21" i="20"/>
  <c r="V22" i="20"/>
  <c r="V23" i="20"/>
  <c r="P8" i="21"/>
  <c r="M5" i="22"/>
  <c r="U5" i="22" s="1"/>
  <c r="M11" i="22"/>
  <c r="U11" i="22" s="1"/>
  <c r="M17" i="22"/>
  <c r="U17" i="22" s="1"/>
  <c r="M23" i="22"/>
  <c r="U23" i="22" s="1"/>
  <c r="V5" i="22"/>
  <c r="R8" i="22"/>
  <c r="Q9" i="22"/>
  <c r="V11" i="22"/>
  <c r="R3" i="23"/>
  <c r="M7" i="23"/>
  <c r="U7" i="23" s="1"/>
  <c r="M13" i="23"/>
  <c r="U13" i="23" s="1"/>
  <c r="M19" i="23"/>
  <c r="U19" i="23" s="1"/>
  <c r="P6" i="23"/>
  <c r="P7" i="23"/>
  <c r="R10" i="23"/>
  <c r="Q11" i="23"/>
  <c r="P12" i="23"/>
  <c r="P13" i="23"/>
  <c r="P14" i="23"/>
  <c r="P15" i="23"/>
  <c r="P16" i="23"/>
  <c r="P17" i="23"/>
  <c r="P18" i="23"/>
  <c r="P19" i="23"/>
  <c r="P20" i="23"/>
  <c r="P21" i="23"/>
  <c r="P22" i="23"/>
  <c r="P23" i="23"/>
  <c r="M9" i="24"/>
  <c r="U9" i="24" s="1"/>
  <c r="M15" i="24"/>
  <c r="U15" i="24" s="1"/>
  <c r="M21" i="24"/>
  <c r="U21" i="24" s="1"/>
  <c r="R6" i="24"/>
  <c r="R7" i="24"/>
  <c r="R12" i="24"/>
  <c r="R13" i="24"/>
  <c r="R14" i="24"/>
  <c r="R15" i="24"/>
  <c r="R16" i="24"/>
  <c r="R17" i="24"/>
  <c r="R18" i="24"/>
  <c r="R19" i="24"/>
  <c r="R20" i="24"/>
  <c r="R21" i="24"/>
  <c r="R22" i="24"/>
  <c r="R23" i="24"/>
  <c r="M5" i="25"/>
  <c r="U5" i="25" s="1"/>
  <c r="M11" i="25"/>
  <c r="U11" i="25" s="1"/>
  <c r="M17" i="25"/>
  <c r="U17" i="25" s="1"/>
  <c r="M23" i="25"/>
  <c r="U23" i="25" s="1"/>
  <c r="M29" i="25"/>
  <c r="U29" i="25" s="1"/>
  <c r="M35" i="25"/>
  <c r="U35" i="25" s="1"/>
  <c r="M41" i="25"/>
  <c r="U41" i="25" s="1"/>
  <c r="M47" i="25"/>
  <c r="U47" i="25" s="1"/>
  <c r="M53" i="25"/>
  <c r="U53" i="25" s="1"/>
  <c r="M59" i="25"/>
  <c r="U59" i="25" s="1"/>
  <c r="M65" i="25"/>
  <c r="U65" i="25" s="1"/>
  <c r="M71" i="25"/>
  <c r="U71" i="25" s="1"/>
  <c r="M77" i="25"/>
  <c r="U77" i="25" s="1"/>
  <c r="M83" i="25"/>
  <c r="U83" i="25" s="1"/>
  <c r="M89" i="25"/>
  <c r="U89" i="25" s="1"/>
  <c r="M95" i="25"/>
  <c r="U95" i="25" s="1"/>
  <c r="Q10" i="25"/>
  <c r="Q14" i="25"/>
  <c r="Q17" i="25"/>
  <c r="Q20" i="25"/>
  <c r="Q23" i="25"/>
  <c r="Q26" i="25"/>
  <c r="Q29" i="25"/>
  <c r="Q32" i="25"/>
  <c r="H80" i="25"/>
  <c r="I80" i="25" s="1"/>
  <c r="J80" i="25" s="1"/>
  <c r="Q84" i="25"/>
  <c r="H86" i="25"/>
  <c r="I86" i="25" s="1"/>
  <c r="J86" i="25" s="1"/>
  <c r="Q90" i="25"/>
  <c r="H92" i="25"/>
  <c r="I92" i="25" s="1"/>
  <c r="J92" i="25" s="1"/>
  <c r="Q96" i="25"/>
  <c r="H98" i="25"/>
  <c r="I98" i="25" s="1"/>
  <c r="J98" i="25" s="1"/>
  <c r="H4" i="26"/>
  <c r="I4" i="26" s="1"/>
  <c r="J4" i="26" s="1"/>
  <c r="K4" i="26" s="1"/>
  <c r="M10" i="26"/>
  <c r="U10" i="26" s="1"/>
  <c r="M22" i="26"/>
  <c r="U22" i="26" s="1"/>
  <c r="M34" i="26"/>
  <c r="U34" i="26" s="1"/>
  <c r="M46" i="26"/>
  <c r="U46" i="26" s="1"/>
  <c r="M58" i="26"/>
  <c r="U58" i="26" s="1"/>
  <c r="M70" i="26"/>
  <c r="U70" i="26" s="1"/>
  <c r="M82" i="26"/>
  <c r="U82" i="26" s="1"/>
  <c r="H12" i="28"/>
  <c r="I12" i="28" s="1"/>
  <c r="J12" i="28" s="1"/>
  <c r="H16" i="28"/>
  <c r="I16" i="28" s="1"/>
  <c r="J16" i="28" s="1"/>
  <c r="H28" i="28"/>
  <c r="I28" i="28" s="1"/>
  <c r="J28" i="28" s="1"/>
  <c r="H37" i="28"/>
  <c r="I37" i="28" s="1"/>
  <c r="J37" i="28" s="1"/>
  <c r="M6" i="1"/>
  <c r="U6" i="1" s="1"/>
  <c r="M12" i="1"/>
  <c r="U12" i="1" s="1"/>
  <c r="M18" i="1"/>
  <c r="U18" i="1" s="1"/>
  <c r="M9" i="2"/>
  <c r="U9" i="2" s="1"/>
  <c r="M15" i="2"/>
  <c r="U15" i="2" s="1"/>
  <c r="R6" i="2"/>
  <c r="R7" i="2"/>
  <c r="P8" i="2"/>
  <c r="R12" i="2"/>
  <c r="R13" i="2"/>
  <c r="R14" i="2"/>
  <c r="R15" i="2"/>
  <c r="R16" i="2"/>
  <c r="R17" i="2"/>
  <c r="R18" i="2"/>
  <c r="R19" i="2"/>
  <c r="R20" i="2"/>
  <c r="R21" i="2"/>
  <c r="R22" i="2"/>
  <c r="R23" i="2"/>
  <c r="M5" i="3"/>
  <c r="U5" i="3" s="1"/>
  <c r="M11" i="3"/>
  <c r="U11" i="3" s="1"/>
  <c r="M17" i="3"/>
  <c r="U17" i="3" s="1"/>
  <c r="M23" i="3"/>
  <c r="U23" i="3" s="1"/>
  <c r="V5" i="3"/>
  <c r="R8" i="3"/>
  <c r="Q9" i="3"/>
  <c r="R3" i="4"/>
  <c r="M7" i="4"/>
  <c r="U7" i="4" s="1"/>
  <c r="M13" i="4"/>
  <c r="U13" i="4" s="1"/>
  <c r="M19" i="4"/>
  <c r="U19" i="4" s="1"/>
  <c r="P6" i="4"/>
  <c r="P7" i="4"/>
  <c r="R10" i="4"/>
  <c r="P12" i="4"/>
  <c r="P13" i="4"/>
  <c r="P14" i="4"/>
  <c r="P15" i="4"/>
  <c r="P16" i="4"/>
  <c r="M9" i="5"/>
  <c r="U9" i="5" s="1"/>
  <c r="M15" i="5"/>
  <c r="U15" i="5" s="1"/>
  <c r="Q8" i="5"/>
  <c r="P9" i="5"/>
  <c r="M6" i="6"/>
  <c r="U6" i="6" s="1"/>
  <c r="M12" i="6"/>
  <c r="U12" i="6" s="1"/>
  <c r="M18" i="6"/>
  <c r="U18" i="6" s="1"/>
  <c r="V6" i="6"/>
  <c r="V7" i="6"/>
  <c r="Q10" i="6"/>
  <c r="V12" i="6"/>
  <c r="V13" i="6"/>
  <c r="V14" i="6"/>
  <c r="V15" i="6"/>
  <c r="V16" i="6"/>
  <c r="V17" i="6"/>
  <c r="V18" i="6"/>
  <c r="V19" i="6"/>
  <c r="V20" i="6"/>
  <c r="V21" i="6"/>
  <c r="V22" i="6"/>
  <c r="V23" i="6"/>
  <c r="M8" i="7"/>
  <c r="U8" i="7" s="1"/>
  <c r="M14" i="7"/>
  <c r="U14" i="7" s="1"/>
  <c r="M20" i="7"/>
  <c r="U20" i="7" s="1"/>
  <c r="R5" i="7"/>
  <c r="V8" i="7"/>
  <c r="C9" i="7"/>
  <c r="H4" i="7" s="1"/>
  <c r="R11" i="7"/>
  <c r="Q12" i="7"/>
  <c r="Q13" i="7"/>
  <c r="Q14" i="7"/>
  <c r="Q15" i="7"/>
  <c r="Q16" i="7"/>
  <c r="Q17" i="7"/>
  <c r="Q18" i="7"/>
  <c r="Q19" i="7"/>
  <c r="Q20" i="7"/>
  <c r="Q21" i="7"/>
  <c r="Q22" i="7"/>
  <c r="M16" i="8"/>
  <c r="U16" i="8" s="1"/>
  <c r="AE4" i="8"/>
  <c r="Q8" i="8"/>
  <c r="M6" i="9"/>
  <c r="U6" i="9" s="1"/>
  <c r="M12" i="9"/>
  <c r="U12" i="9" s="1"/>
  <c r="M18" i="9"/>
  <c r="U18" i="9" s="1"/>
  <c r="P5" i="9"/>
  <c r="P6" i="9"/>
  <c r="P7" i="9"/>
  <c r="P12" i="9"/>
  <c r="P13" i="9"/>
  <c r="P14" i="9"/>
  <c r="P15" i="9"/>
  <c r="P16" i="9"/>
  <c r="P17" i="9"/>
  <c r="P18" i="9"/>
  <c r="P19" i="9"/>
  <c r="P20" i="9"/>
  <c r="P21" i="9"/>
  <c r="P22" i="9"/>
  <c r="M9" i="10"/>
  <c r="U9" i="10" s="1"/>
  <c r="M15" i="10"/>
  <c r="U15" i="10" s="1"/>
  <c r="R6" i="10"/>
  <c r="R7" i="10"/>
  <c r="P8" i="10"/>
  <c r="R12" i="10"/>
  <c r="R13" i="10"/>
  <c r="R14" i="10"/>
  <c r="R15" i="10"/>
  <c r="R16" i="10"/>
  <c r="R17" i="10"/>
  <c r="R18" i="10"/>
  <c r="R19" i="10"/>
  <c r="R20" i="10"/>
  <c r="R21" i="10"/>
  <c r="R22" i="10"/>
  <c r="R23" i="10"/>
  <c r="M5" i="11"/>
  <c r="U5" i="11" s="1"/>
  <c r="M11" i="11"/>
  <c r="U11" i="11" s="1"/>
  <c r="M17" i="11"/>
  <c r="U17" i="11" s="1"/>
  <c r="M23" i="11"/>
  <c r="U23" i="11" s="1"/>
  <c r="V5" i="11"/>
  <c r="R8" i="11"/>
  <c r="Q9" i="11"/>
  <c r="R3" i="12"/>
  <c r="M7" i="12"/>
  <c r="U7" i="12" s="1"/>
  <c r="M13" i="12"/>
  <c r="U13" i="12" s="1"/>
  <c r="M19" i="12"/>
  <c r="U19" i="12" s="1"/>
  <c r="P6" i="12"/>
  <c r="P7" i="12"/>
  <c r="R10" i="12"/>
  <c r="P12" i="12"/>
  <c r="P13" i="12"/>
  <c r="P14" i="12"/>
  <c r="P15" i="12"/>
  <c r="P16" i="12"/>
  <c r="P17" i="12"/>
  <c r="P18" i="12"/>
  <c r="P19" i="12"/>
  <c r="P20" i="12"/>
  <c r="P21" i="12"/>
  <c r="M9" i="13"/>
  <c r="U9" i="13" s="1"/>
  <c r="M15" i="13"/>
  <c r="U15" i="13" s="1"/>
  <c r="Q8" i="13"/>
  <c r="P9" i="13"/>
  <c r="M6" i="14"/>
  <c r="U6" i="14" s="1"/>
  <c r="M12" i="14"/>
  <c r="U12" i="14" s="1"/>
  <c r="M18" i="14"/>
  <c r="U18" i="14" s="1"/>
  <c r="V6" i="14"/>
  <c r="V7" i="14"/>
  <c r="Q10" i="14"/>
  <c r="V12" i="14"/>
  <c r="V13" i="14"/>
  <c r="V14" i="14"/>
  <c r="V15" i="14"/>
  <c r="V16" i="14"/>
  <c r="V17" i="14"/>
  <c r="V18" i="14"/>
  <c r="V19" i="14"/>
  <c r="V20" i="14"/>
  <c r="V21" i="14"/>
  <c r="V22" i="14"/>
  <c r="V23" i="14"/>
  <c r="M8" i="15"/>
  <c r="U8" i="15" s="1"/>
  <c r="M14" i="15"/>
  <c r="U14" i="15" s="1"/>
  <c r="M20" i="15"/>
  <c r="U20" i="15" s="1"/>
  <c r="R5" i="15"/>
  <c r="V8" i="15"/>
  <c r="C9" i="15"/>
  <c r="H16" i="15" s="1"/>
  <c r="R11" i="15"/>
  <c r="Q12" i="15"/>
  <c r="Q13" i="15"/>
  <c r="Q14" i="15"/>
  <c r="Q15" i="15"/>
  <c r="Q16" i="15"/>
  <c r="Q17" i="15"/>
  <c r="Q18" i="15"/>
  <c r="Q19" i="15"/>
  <c r="Q20" i="15"/>
  <c r="Q21" i="15"/>
  <c r="Q22" i="15"/>
  <c r="M4" i="16"/>
  <c r="U4" i="16" s="1"/>
  <c r="X4" i="16" s="1"/>
  <c r="M10" i="16"/>
  <c r="U10" i="16" s="1"/>
  <c r="M16" i="16"/>
  <c r="U16" i="16" s="1"/>
  <c r="Q8" i="16"/>
  <c r="M6" i="17"/>
  <c r="U6" i="17" s="1"/>
  <c r="M12" i="17"/>
  <c r="U12" i="17" s="1"/>
  <c r="M18" i="17"/>
  <c r="U18" i="17" s="1"/>
  <c r="P5" i="17"/>
  <c r="P6" i="17"/>
  <c r="Q11" i="17"/>
  <c r="M9" i="18"/>
  <c r="U9" i="18" s="1"/>
  <c r="M15" i="18"/>
  <c r="U15" i="18" s="1"/>
  <c r="R6" i="18"/>
  <c r="R7" i="18"/>
  <c r="R12" i="18"/>
  <c r="R13" i="18"/>
  <c r="R14" i="18"/>
  <c r="R15" i="18"/>
  <c r="R16" i="18"/>
  <c r="R17" i="18"/>
  <c r="R18" i="18"/>
  <c r="R19" i="18"/>
  <c r="R20" i="18"/>
  <c r="R21" i="18"/>
  <c r="R22" i="18"/>
  <c r="R23" i="18"/>
  <c r="M5" i="19"/>
  <c r="U5" i="19" s="1"/>
  <c r="M11" i="19"/>
  <c r="U11" i="19" s="1"/>
  <c r="M17" i="19"/>
  <c r="U17" i="19" s="1"/>
  <c r="M23" i="19"/>
  <c r="U23" i="19" s="1"/>
  <c r="R8" i="19"/>
  <c r="Q9" i="19"/>
  <c r="AH3" i="20"/>
  <c r="AQ3" i="20" s="1"/>
  <c r="M7" i="20"/>
  <c r="U7" i="20" s="1"/>
  <c r="M13" i="20"/>
  <c r="U13" i="20" s="1"/>
  <c r="M19" i="20"/>
  <c r="U19" i="20" s="1"/>
  <c r="R10" i="20"/>
  <c r="Q11" i="20"/>
  <c r="M9" i="21"/>
  <c r="U9" i="21" s="1"/>
  <c r="M15" i="21"/>
  <c r="U15" i="21" s="1"/>
  <c r="V4" i="21"/>
  <c r="Y4" i="21" s="1"/>
  <c r="Z4" i="21" s="1"/>
  <c r="Q8" i="21"/>
  <c r="V10" i="21"/>
  <c r="M6" i="22"/>
  <c r="U6" i="22" s="1"/>
  <c r="M12" i="22"/>
  <c r="U12" i="22" s="1"/>
  <c r="M18" i="22"/>
  <c r="U18" i="22" s="1"/>
  <c r="R4" i="22"/>
  <c r="V6" i="22"/>
  <c r="V7" i="22"/>
  <c r="Q10" i="22"/>
  <c r="V12" i="22"/>
  <c r="V13" i="22"/>
  <c r="V14" i="22"/>
  <c r="V15" i="22"/>
  <c r="V16" i="22"/>
  <c r="V17" i="22"/>
  <c r="V18" i="22"/>
  <c r="V19" i="22"/>
  <c r="V20" i="22"/>
  <c r="V21" i="22"/>
  <c r="V22" i="22"/>
  <c r="V23" i="22"/>
  <c r="M8" i="23"/>
  <c r="U8" i="23" s="1"/>
  <c r="M14" i="23"/>
  <c r="U14" i="23" s="1"/>
  <c r="M20" i="23"/>
  <c r="U20" i="23" s="1"/>
  <c r="R5" i="23"/>
  <c r="Q6" i="23"/>
  <c r="Q7" i="23"/>
  <c r="V8" i="23"/>
  <c r="C9" i="23"/>
  <c r="H11" i="23" s="1"/>
  <c r="R11" i="23"/>
  <c r="Q12" i="23"/>
  <c r="Q13" i="23"/>
  <c r="Q14" i="23"/>
  <c r="Q15" i="23"/>
  <c r="Q16" i="23"/>
  <c r="Q17" i="23"/>
  <c r="Q18" i="23"/>
  <c r="Q19" i="23"/>
  <c r="Q20" i="23"/>
  <c r="Q21" i="23"/>
  <c r="Q22" i="23"/>
  <c r="Q23" i="23"/>
  <c r="M4" i="24"/>
  <c r="U4" i="24" s="1"/>
  <c r="X4" i="24" s="1"/>
  <c r="M10" i="24"/>
  <c r="U10" i="24" s="1"/>
  <c r="M16" i="24"/>
  <c r="U16" i="24" s="1"/>
  <c r="M22" i="24"/>
  <c r="U22" i="24" s="1"/>
  <c r="Q8" i="24"/>
  <c r="V10" i="24"/>
  <c r="M6" i="25"/>
  <c r="U6" i="25" s="1"/>
  <c r="M12" i="25"/>
  <c r="U12" i="25" s="1"/>
  <c r="M18" i="25"/>
  <c r="U18" i="25" s="1"/>
  <c r="M24" i="25"/>
  <c r="U24" i="25" s="1"/>
  <c r="M30" i="25"/>
  <c r="U30" i="25" s="1"/>
  <c r="M36" i="25"/>
  <c r="U36" i="25" s="1"/>
  <c r="M42" i="25"/>
  <c r="U42" i="25" s="1"/>
  <c r="M48" i="25"/>
  <c r="U48" i="25" s="1"/>
  <c r="M54" i="25"/>
  <c r="U54" i="25" s="1"/>
  <c r="M60" i="25"/>
  <c r="U60" i="25" s="1"/>
  <c r="M66" i="25"/>
  <c r="U66" i="25" s="1"/>
  <c r="M72" i="25"/>
  <c r="U72" i="25" s="1"/>
  <c r="M78" i="25"/>
  <c r="U78" i="25" s="1"/>
  <c r="M84" i="25"/>
  <c r="U84" i="25" s="1"/>
  <c r="M90" i="25"/>
  <c r="U90" i="25" s="1"/>
  <c r="M96" i="25"/>
  <c r="U96" i="25" s="1"/>
  <c r="B8" i="96"/>
  <c r="Q3" i="96" s="1"/>
  <c r="AG3" i="96" s="1"/>
  <c r="AP3" i="96" s="1"/>
  <c r="B8" i="95"/>
  <c r="Q3" i="95" s="1"/>
  <c r="AG3" i="95" s="1"/>
  <c r="AP3" i="95" s="1"/>
  <c r="B8" i="94"/>
  <c r="Q3" i="94" s="1"/>
  <c r="AG3" i="94" s="1"/>
  <c r="AP3" i="94" s="1"/>
  <c r="B8" i="93"/>
  <c r="Q3" i="93" s="1"/>
  <c r="AG3" i="93" s="1"/>
  <c r="AP3" i="93" s="1"/>
  <c r="B8" i="92"/>
  <c r="Q3" i="92" s="1"/>
  <c r="AG3" i="92" s="1"/>
  <c r="AP3" i="92" s="1"/>
  <c r="B8" i="91"/>
  <c r="Q3" i="91" s="1"/>
  <c r="AG3" i="91" s="1"/>
  <c r="B8" i="90"/>
  <c r="Q3" i="90" s="1"/>
  <c r="AG3" i="90" s="1"/>
  <c r="AP3" i="90" s="1"/>
  <c r="B8" i="89"/>
  <c r="Q3" i="89" s="1"/>
  <c r="AG3" i="89" s="1"/>
  <c r="AP3" i="89" s="1"/>
  <c r="B8" i="88"/>
  <c r="Q3" i="88" s="1"/>
  <c r="AG3" i="88" s="1"/>
  <c r="AP3" i="88" s="1"/>
  <c r="B8" i="87"/>
  <c r="Q3" i="87" s="1"/>
  <c r="AG3" i="87" s="1"/>
  <c r="AP3" i="87" s="1"/>
  <c r="B8" i="86"/>
  <c r="Q3" i="86" s="1"/>
  <c r="AG3" i="86" s="1"/>
  <c r="AP3" i="86" s="1"/>
  <c r="B8" i="85"/>
  <c r="Q3" i="85" s="1"/>
  <c r="AG3" i="85" s="1"/>
  <c r="AP3" i="85" s="1"/>
  <c r="B8" i="84"/>
  <c r="Q3" i="84" s="1"/>
  <c r="AG3" i="84" s="1"/>
  <c r="AP3" i="84" s="1"/>
  <c r="B8" i="80"/>
  <c r="Q3" i="80" s="1"/>
  <c r="AG3" i="80" s="1"/>
  <c r="AP3" i="80" s="1"/>
  <c r="B8" i="83"/>
  <c r="Q3" i="83" s="1"/>
  <c r="AG3" i="83" s="1"/>
  <c r="AP3" i="83" s="1"/>
  <c r="B8" i="81"/>
  <c r="Q3" i="81" s="1"/>
  <c r="AG3" i="81" s="1"/>
  <c r="AP3" i="81" s="1"/>
  <c r="B8" i="76"/>
  <c r="Q3" i="76" s="1"/>
  <c r="AG3" i="76" s="1"/>
  <c r="AP3" i="76" s="1"/>
  <c r="B8" i="82"/>
  <c r="Q3" i="82" s="1"/>
  <c r="AG3" i="82" s="1"/>
  <c r="AP3" i="82" s="1"/>
  <c r="B8" i="79"/>
  <c r="Q3" i="79" s="1"/>
  <c r="AG3" i="79" s="1"/>
  <c r="AP3" i="79" s="1"/>
  <c r="B8" i="78"/>
  <c r="Q3" i="78" s="1"/>
  <c r="AG3" i="78" s="1"/>
  <c r="AP3" i="78" s="1"/>
  <c r="B8" i="77"/>
  <c r="Q3" i="77" s="1"/>
  <c r="AG3" i="77" s="1"/>
  <c r="AP3" i="77" s="1"/>
  <c r="B8" i="75"/>
  <c r="Q3" i="75" s="1"/>
  <c r="AG3" i="75" s="1"/>
  <c r="AP3" i="75" s="1"/>
  <c r="B8" i="74"/>
  <c r="Q3" i="74" s="1"/>
  <c r="AG3" i="74" s="1"/>
  <c r="AP3" i="74" s="1"/>
  <c r="B8" i="48"/>
  <c r="Q3" i="48" s="1"/>
  <c r="AG3" i="48" s="1"/>
  <c r="AP3" i="48" s="1"/>
  <c r="B8" i="46"/>
  <c r="Q3" i="46" s="1"/>
  <c r="AG3" i="46" s="1"/>
  <c r="AP3" i="46" s="1"/>
  <c r="B8" i="45"/>
  <c r="Q3" i="45" s="1"/>
  <c r="AG3" i="45" s="1"/>
  <c r="AP3" i="45" s="1"/>
  <c r="B8" i="47"/>
  <c r="Q3" i="47" s="1"/>
  <c r="AG3" i="47" s="1"/>
  <c r="AP3" i="47" s="1"/>
  <c r="B8" i="44"/>
  <c r="Q3" i="44" s="1"/>
  <c r="AG3" i="44" s="1"/>
  <c r="AP3" i="44" s="1"/>
  <c r="B8" i="43"/>
  <c r="Q3" i="43" s="1"/>
  <c r="AG3" i="43" s="1"/>
  <c r="AP3" i="43" s="1"/>
  <c r="B8" i="36"/>
  <c r="Q3" i="36" s="1"/>
  <c r="AG3" i="36" s="1"/>
  <c r="AP3" i="36" s="1"/>
  <c r="B8" i="40"/>
  <c r="Q3" i="40" s="1"/>
  <c r="AG3" i="40" s="1"/>
  <c r="AP3" i="40" s="1"/>
  <c r="B8" i="38"/>
  <c r="Q3" i="38" s="1"/>
  <c r="AG3" i="38" s="1"/>
  <c r="AP3" i="38" s="1"/>
  <c r="B8" i="42"/>
  <c r="Q3" i="42" s="1"/>
  <c r="AG3" i="42" s="1"/>
  <c r="AP3" i="42" s="1"/>
  <c r="B8" i="41"/>
  <c r="Q3" i="41" s="1"/>
  <c r="AG3" i="41" s="1"/>
  <c r="AP3" i="41" s="1"/>
  <c r="B8" i="39"/>
  <c r="Q3" i="39" s="1"/>
  <c r="AG3" i="39" s="1"/>
  <c r="AP3" i="39" s="1"/>
  <c r="B8" i="37"/>
  <c r="Q3" i="37" s="1"/>
  <c r="AG3" i="37" s="1"/>
  <c r="AP3" i="37" s="1"/>
  <c r="B8" i="32"/>
  <c r="Q3" i="32" s="1"/>
  <c r="AG3" i="32" s="1"/>
  <c r="AP3" i="32" s="1"/>
  <c r="B8" i="35"/>
  <c r="Q3" i="35" s="1"/>
  <c r="AG3" i="35" s="1"/>
  <c r="AP3" i="35" s="1"/>
  <c r="B8" i="26"/>
  <c r="Q3" i="26" s="1"/>
  <c r="AG3" i="26" s="1"/>
  <c r="AP3" i="26" s="1"/>
  <c r="B8" i="31"/>
  <c r="Q3" i="31" s="1"/>
  <c r="AG3" i="31" s="1"/>
  <c r="AP3" i="31" s="1"/>
  <c r="B8" i="30"/>
  <c r="Q3" i="30" s="1"/>
  <c r="AG3" i="30" s="1"/>
  <c r="AP3" i="30" s="1"/>
  <c r="B8" i="29"/>
  <c r="Q3" i="29" s="1"/>
  <c r="AG3" i="29" s="1"/>
  <c r="AP3" i="29" s="1"/>
  <c r="B8" i="27"/>
  <c r="Q3" i="27" s="1"/>
  <c r="AG3" i="27" s="1"/>
  <c r="AP3" i="27" s="1"/>
  <c r="B8" i="34"/>
  <c r="Q3" i="34" s="1"/>
  <c r="AG3" i="34" s="1"/>
  <c r="AP3" i="34" s="1"/>
  <c r="B8" i="28"/>
  <c r="Q3" i="28" s="1"/>
  <c r="AG3" i="28" s="1"/>
  <c r="AP3" i="28" s="1"/>
  <c r="B8" i="33"/>
  <c r="Q3" i="33" s="1"/>
  <c r="AG3" i="33" s="1"/>
  <c r="AP3" i="33" s="1"/>
  <c r="C9" i="96"/>
  <c r="H20" i="96" s="1"/>
  <c r="I20" i="96" s="1"/>
  <c r="J20" i="96" s="1"/>
  <c r="C9" i="95"/>
  <c r="C9" i="94"/>
  <c r="C9" i="93"/>
  <c r="C9" i="92"/>
  <c r="C9" i="91"/>
  <c r="C9" i="90"/>
  <c r="H23" i="90" s="1"/>
  <c r="I23" i="90" s="1"/>
  <c r="J23" i="90" s="1"/>
  <c r="C9" i="89"/>
  <c r="C9" i="87"/>
  <c r="C9" i="86"/>
  <c r="C9" i="88"/>
  <c r="C9" i="85"/>
  <c r="C9" i="84"/>
  <c r="H56" i="84" s="1"/>
  <c r="I56" i="84" s="1"/>
  <c r="J56" i="84" s="1"/>
  <c r="C9" i="83"/>
  <c r="C9" i="80"/>
  <c r="C9" i="81"/>
  <c r="C9" i="76"/>
  <c r="C9" i="78"/>
  <c r="C9" i="82"/>
  <c r="H55" i="82" s="1"/>
  <c r="I55" i="82" s="1"/>
  <c r="J55" i="82" s="1"/>
  <c r="C9" i="79"/>
  <c r="C9" i="77"/>
  <c r="C9" i="75"/>
  <c r="C9" i="74"/>
  <c r="C9" i="48"/>
  <c r="C9" i="46"/>
  <c r="H15" i="46" s="1"/>
  <c r="I15" i="46" s="1"/>
  <c r="J15" i="46" s="1"/>
  <c r="C9" i="47"/>
  <c r="C9" i="45"/>
  <c r="C9" i="44"/>
  <c r="C9" i="36"/>
  <c r="C9" i="40"/>
  <c r="C9" i="42"/>
  <c r="H57" i="42" s="1"/>
  <c r="I57" i="42" s="1"/>
  <c r="J57" i="42" s="1"/>
  <c r="C9" i="38"/>
  <c r="C9" i="41"/>
  <c r="C9" i="39"/>
  <c r="C9" i="43"/>
  <c r="C9" i="32"/>
  <c r="H9" i="32" s="1"/>
  <c r="I9" i="32" s="1"/>
  <c r="J9" i="32" s="1"/>
  <c r="C9" i="37"/>
  <c r="H24" i="37" s="1"/>
  <c r="I24" i="37" s="1"/>
  <c r="J24" i="37" s="1"/>
  <c r="C9" i="35"/>
  <c r="C9" i="34"/>
  <c r="C9" i="31"/>
  <c r="C9" i="30"/>
  <c r="C9" i="26"/>
  <c r="C9" i="27"/>
  <c r="H44" i="27" s="1"/>
  <c r="I44" i="27" s="1"/>
  <c r="J44" i="27" s="1"/>
  <c r="C9" i="33"/>
  <c r="C9" i="28"/>
  <c r="H6" i="28" s="1"/>
  <c r="I6" i="28" s="1"/>
  <c r="J6" i="28" s="1"/>
  <c r="C9" i="29"/>
  <c r="H77" i="29" s="1"/>
  <c r="I77" i="29" s="1"/>
  <c r="J77" i="29" s="1"/>
  <c r="H35" i="25"/>
  <c r="I35" i="25" s="1"/>
  <c r="J35" i="25" s="1"/>
  <c r="H38" i="25"/>
  <c r="I38" i="25" s="1"/>
  <c r="J38" i="25" s="1"/>
  <c r="H41" i="25"/>
  <c r="I41" i="25" s="1"/>
  <c r="J41" i="25" s="1"/>
  <c r="H44" i="25"/>
  <c r="I44" i="25" s="1"/>
  <c r="J44" i="25" s="1"/>
  <c r="H47" i="25"/>
  <c r="I47" i="25" s="1"/>
  <c r="J47" i="25" s="1"/>
  <c r="H50" i="25"/>
  <c r="I50" i="25" s="1"/>
  <c r="J50" i="25" s="1"/>
  <c r="H53" i="25"/>
  <c r="I53" i="25" s="1"/>
  <c r="J53" i="25" s="1"/>
  <c r="H56" i="25"/>
  <c r="I56" i="25" s="1"/>
  <c r="J56" i="25" s="1"/>
  <c r="H59" i="25"/>
  <c r="I59" i="25" s="1"/>
  <c r="J59" i="25" s="1"/>
  <c r="H62" i="25"/>
  <c r="I62" i="25" s="1"/>
  <c r="J62" i="25" s="1"/>
  <c r="H65" i="25"/>
  <c r="I65" i="25" s="1"/>
  <c r="J65" i="25" s="1"/>
  <c r="H68" i="25"/>
  <c r="I68" i="25" s="1"/>
  <c r="J68" i="25" s="1"/>
  <c r="H71" i="25"/>
  <c r="I71" i="25" s="1"/>
  <c r="J71" i="25" s="1"/>
  <c r="H74" i="25"/>
  <c r="I74" i="25" s="1"/>
  <c r="J74" i="25" s="1"/>
  <c r="H77" i="25"/>
  <c r="I77" i="25" s="1"/>
  <c r="J77" i="25" s="1"/>
  <c r="H81" i="25"/>
  <c r="I81" i="25" s="1"/>
  <c r="J81" i="25" s="1"/>
  <c r="H87" i="25"/>
  <c r="I87" i="25" s="1"/>
  <c r="J87" i="25" s="1"/>
  <c r="H93" i="25"/>
  <c r="I93" i="25" s="1"/>
  <c r="J93" i="25" s="1"/>
  <c r="M14" i="26"/>
  <c r="U14" i="26" s="1"/>
  <c r="M26" i="26"/>
  <c r="U26" i="26" s="1"/>
  <c r="M38" i="26"/>
  <c r="U38" i="26" s="1"/>
  <c r="M50" i="26"/>
  <c r="U50" i="26" s="1"/>
  <c r="M62" i="26"/>
  <c r="U62" i="26" s="1"/>
  <c r="M74" i="26"/>
  <c r="U74" i="26" s="1"/>
  <c r="H6" i="26"/>
  <c r="I6" i="26" s="1"/>
  <c r="J6" i="26" s="1"/>
  <c r="H7" i="26"/>
  <c r="I7" i="26" s="1"/>
  <c r="J7" i="26" s="1"/>
  <c r="R49" i="26"/>
  <c r="R52" i="26"/>
  <c r="R55" i="26"/>
  <c r="R58" i="26"/>
  <c r="R61" i="26"/>
  <c r="R64" i="26"/>
  <c r="R67" i="26"/>
  <c r="H77" i="26"/>
  <c r="I77" i="26" s="1"/>
  <c r="J77" i="26" s="1"/>
  <c r="H83" i="26"/>
  <c r="I83" i="26" s="1"/>
  <c r="J83" i="26" s="1"/>
  <c r="H86" i="26"/>
  <c r="I86" i="26" s="1"/>
  <c r="J86" i="26" s="1"/>
  <c r="H89" i="26"/>
  <c r="I89" i="26" s="1"/>
  <c r="J89" i="26" s="1"/>
  <c r="H5" i="27"/>
  <c r="I5" i="27" s="1"/>
  <c r="J5" i="27" s="1"/>
  <c r="H46" i="28"/>
  <c r="I46" i="28" s="1"/>
  <c r="J46" i="28" s="1"/>
  <c r="H55" i="28"/>
  <c r="I55" i="28" s="1"/>
  <c r="J55" i="28" s="1"/>
  <c r="H10" i="30"/>
  <c r="I10" i="30" s="1"/>
  <c r="J10" i="30" s="1"/>
  <c r="AH3" i="1"/>
  <c r="AQ3" i="1" s="1"/>
  <c r="M7" i="1"/>
  <c r="U7" i="1" s="1"/>
  <c r="M13" i="1"/>
  <c r="U13" i="1" s="1"/>
  <c r="M19" i="1"/>
  <c r="U19" i="1" s="1"/>
  <c r="H11" i="1"/>
  <c r="I11" i="1" s="1"/>
  <c r="J11" i="1" s="1"/>
  <c r="H12" i="1"/>
  <c r="I12" i="1" s="1"/>
  <c r="J12" i="1" s="1"/>
  <c r="H13" i="1"/>
  <c r="I13" i="1" s="1"/>
  <c r="J13" i="1" s="1"/>
  <c r="H14" i="1"/>
  <c r="I14" i="1" s="1"/>
  <c r="J14" i="1" s="1"/>
  <c r="H15" i="1"/>
  <c r="I15" i="1" s="1"/>
  <c r="J15" i="1" s="1"/>
  <c r="H16" i="1"/>
  <c r="I16" i="1" s="1"/>
  <c r="J16" i="1" s="1"/>
  <c r="H17" i="1"/>
  <c r="I17" i="1" s="1"/>
  <c r="J17" i="1" s="1"/>
  <c r="H18" i="1"/>
  <c r="I18" i="1" s="1"/>
  <c r="J18" i="1" s="1"/>
  <c r="H19" i="1"/>
  <c r="I19" i="1" s="1"/>
  <c r="J19" i="1" s="1"/>
  <c r="H20" i="1"/>
  <c r="I20" i="1" s="1"/>
  <c r="J20" i="1" s="1"/>
  <c r="H21" i="1"/>
  <c r="I21" i="1" s="1"/>
  <c r="J21" i="1" s="1"/>
  <c r="H22" i="1"/>
  <c r="I22" i="1" s="1"/>
  <c r="J22" i="1" s="1"/>
  <c r="H23" i="1"/>
  <c r="I23" i="1" s="1"/>
  <c r="J23" i="1" s="1"/>
  <c r="P9" i="2"/>
  <c r="Q10" i="3"/>
  <c r="C9" i="4"/>
  <c r="H9" i="4" s="1"/>
  <c r="AE3" i="5"/>
  <c r="Q9" i="5"/>
  <c r="P10" i="5"/>
  <c r="AH3" i="6"/>
  <c r="AQ3" i="6" s="1"/>
  <c r="Q11" i="6"/>
  <c r="M9" i="7"/>
  <c r="U9" i="7" s="1"/>
  <c r="M15" i="7"/>
  <c r="U15" i="7" s="1"/>
  <c r="M21" i="7"/>
  <c r="U21" i="7" s="1"/>
  <c r="R6" i="7"/>
  <c r="R7" i="7"/>
  <c r="P8" i="7"/>
  <c r="R12" i="7"/>
  <c r="R13" i="7"/>
  <c r="R14" i="7"/>
  <c r="R15" i="7"/>
  <c r="R16" i="7"/>
  <c r="R17" i="7"/>
  <c r="R18" i="7"/>
  <c r="R19" i="7"/>
  <c r="R20" i="7"/>
  <c r="R21" i="7"/>
  <c r="R22" i="7"/>
  <c r="R23" i="7"/>
  <c r="AF4" i="8"/>
  <c r="R8" i="8"/>
  <c r="Q9" i="8"/>
  <c r="AH3" i="9"/>
  <c r="AQ3" i="9" s="1"/>
  <c r="M7" i="9"/>
  <c r="U7" i="9" s="1"/>
  <c r="M13" i="9"/>
  <c r="U13" i="9" s="1"/>
  <c r="M19" i="9"/>
  <c r="U19" i="9" s="1"/>
  <c r="C9" i="9"/>
  <c r="H9" i="9" s="1"/>
  <c r="I9" i="9" s="1"/>
  <c r="J9" i="9" s="1"/>
  <c r="AE3" i="10"/>
  <c r="P9" i="10"/>
  <c r="Q10" i="11"/>
  <c r="M8" i="12"/>
  <c r="U8" i="12" s="1"/>
  <c r="M14" i="12"/>
  <c r="U14" i="12" s="1"/>
  <c r="M20" i="12"/>
  <c r="U20" i="12" s="1"/>
  <c r="C9" i="12"/>
  <c r="H4" i="12" s="1"/>
  <c r="AE3" i="13"/>
  <c r="Q9" i="13"/>
  <c r="P10" i="13"/>
  <c r="AH3" i="14"/>
  <c r="AQ3" i="14" s="1"/>
  <c r="M7" i="14"/>
  <c r="U7" i="14" s="1"/>
  <c r="M13" i="14"/>
  <c r="U13" i="14" s="1"/>
  <c r="M19" i="14"/>
  <c r="U19" i="14" s="1"/>
  <c r="Q11" i="14"/>
  <c r="M9" i="15"/>
  <c r="U9" i="15" s="1"/>
  <c r="M15" i="15"/>
  <c r="U15" i="15" s="1"/>
  <c r="M21" i="15"/>
  <c r="U21" i="15" s="1"/>
  <c r="R6" i="15"/>
  <c r="R7" i="15"/>
  <c r="P8" i="15"/>
  <c r="R12" i="15"/>
  <c r="R13" i="15"/>
  <c r="R14" i="15"/>
  <c r="R15" i="15"/>
  <c r="R16" i="15"/>
  <c r="R17" i="15"/>
  <c r="R18" i="15"/>
  <c r="R19" i="15"/>
  <c r="R20" i="15"/>
  <c r="R21" i="15"/>
  <c r="R22" i="15"/>
  <c r="R23" i="15"/>
  <c r="R8" i="16"/>
  <c r="Q9" i="16"/>
  <c r="AH3" i="17"/>
  <c r="AQ3" i="17" s="1"/>
  <c r="M7" i="17"/>
  <c r="U7" i="17" s="1"/>
  <c r="M13" i="17"/>
  <c r="U13" i="17" s="1"/>
  <c r="M19" i="17"/>
  <c r="U19" i="17" s="1"/>
  <c r="C9" i="17"/>
  <c r="AE3" i="18"/>
  <c r="P9" i="18"/>
  <c r="Q10" i="19"/>
  <c r="C9" i="20"/>
  <c r="H9" i="20" s="1"/>
  <c r="AE3" i="21"/>
  <c r="Q9" i="21"/>
  <c r="P10" i="21"/>
  <c r="AH3" i="22"/>
  <c r="AQ3" i="22" s="1"/>
  <c r="M7" i="22"/>
  <c r="U7" i="22" s="1"/>
  <c r="M13" i="22"/>
  <c r="U13" i="22" s="1"/>
  <c r="M19" i="22"/>
  <c r="U19" i="22" s="1"/>
  <c r="Q11" i="22"/>
  <c r="M9" i="23"/>
  <c r="U9" i="23" s="1"/>
  <c r="M15" i="23"/>
  <c r="U15" i="23" s="1"/>
  <c r="M21" i="23"/>
  <c r="U21" i="23" s="1"/>
  <c r="R6" i="23"/>
  <c r="R7" i="23"/>
  <c r="P8" i="23"/>
  <c r="R12" i="23"/>
  <c r="R13" i="23"/>
  <c r="R14" i="23"/>
  <c r="R15" i="23"/>
  <c r="R16" i="23"/>
  <c r="R17" i="23"/>
  <c r="R18" i="23"/>
  <c r="R19" i="23"/>
  <c r="R20" i="23"/>
  <c r="R21" i="23"/>
  <c r="R22" i="23"/>
  <c r="R23" i="23"/>
  <c r="R8" i="24"/>
  <c r="Q9" i="24"/>
  <c r="AH3" i="25"/>
  <c r="AQ3" i="25" s="1"/>
  <c r="M7" i="25"/>
  <c r="U7" i="25" s="1"/>
  <c r="M13" i="25"/>
  <c r="U13" i="25" s="1"/>
  <c r="M19" i="25"/>
  <c r="U19" i="25" s="1"/>
  <c r="M25" i="25"/>
  <c r="U25" i="25" s="1"/>
  <c r="M31" i="25"/>
  <c r="U31" i="25" s="1"/>
  <c r="M37" i="25"/>
  <c r="U37" i="25" s="1"/>
  <c r="M43" i="25"/>
  <c r="U43" i="25" s="1"/>
  <c r="M49" i="25"/>
  <c r="U49" i="25" s="1"/>
  <c r="M55" i="25"/>
  <c r="U55" i="25" s="1"/>
  <c r="M61" i="25"/>
  <c r="U61" i="25" s="1"/>
  <c r="M67" i="25"/>
  <c r="U67" i="25" s="1"/>
  <c r="M73" i="25"/>
  <c r="U73" i="25" s="1"/>
  <c r="M79" i="25"/>
  <c r="U79" i="25" s="1"/>
  <c r="M85" i="25"/>
  <c r="U85" i="25" s="1"/>
  <c r="M91" i="25"/>
  <c r="U91" i="25" s="1"/>
  <c r="M97" i="25"/>
  <c r="U97" i="25" s="1"/>
  <c r="C8" i="96"/>
  <c r="C8" i="95"/>
  <c r="C8" i="93"/>
  <c r="C8" i="94"/>
  <c r="C8" i="92"/>
  <c r="C8" i="91"/>
  <c r="C8" i="89"/>
  <c r="C8" i="88"/>
  <c r="C8" i="87"/>
  <c r="C8" i="86"/>
  <c r="C8" i="90"/>
  <c r="C8" i="85"/>
  <c r="C8" i="83"/>
  <c r="C8" i="82"/>
  <c r="C8" i="84"/>
  <c r="C8" i="81"/>
  <c r="C8" i="79"/>
  <c r="C8" i="78"/>
  <c r="C8" i="80"/>
  <c r="C8" i="76"/>
  <c r="C8" i="77"/>
  <c r="C8" i="74"/>
  <c r="C8" i="75"/>
  <c r="C8" i="48"/>
  <c r="C8" i="47"/>
  <c r="C8" i="45"/>
  <c r="C8" i="46"/>
  <c r="C8" i="44"/>
  <c r="C8" i="40"/>
  <c r="C8" i="38"/>
  <c r="C8" i="42"/>
  <c r="C8" i="41"/>
  <c r="C8" i="39"/>
  <c r="C8" i="43"/>
  <c r="C8" i="36"/>
  <c r="C8" i="37"/>
  <c r="C8" i="32"/>
  <c r="C8" i="34"/>
  <c r="C8" i="33"/>
  <c r="C8" i="31"/>
  <c r="C8" i="30"/>
  <c r="C8" i="29"/>
  <c r="C8" i="27"/>
  <c r="Q98" i="25"/>
  <c r="Q95" i="25"/>
  <c r="Q92" i="25"/>
  <c r="Q89" i="25"/>
  <c r="Q86" i="25"/>
  <c r="Q83" i="25"/>
  <c r="Q80" i="25"/>
  <c r="C8" i="35"/>
  <c r="C8" i="28"/>
  <c r="Q97" i="25"/>
  <c r="Q94" i="25"/>
  <c r="Q91" i="25"/>
  <c r="Q88" i="25"/>
  <c r="Q85" i="25"/>
  <c r="Q82" i="25"/>
  <c r="Q79" i="25"/>
  <c r="Q76" i="25"/>
  <c r="Q73" i="25"/>
  <c r="Q70" i="25"/>
  <c r="Q67" i="25"/>
  <c r="Q64" i="25"/>
  <c r="Q61" i="25"/>
  <c r="Q58" i="25"/>
  <c r="Q55" i="25"/>
  <c r="Q52" i="25"/>
  <c r="Q49" i="25"/>
  <c r="Q46" i="25"/>
  <c r="Q43" i="25"/>
  <c r="Q40" i="25"/>
  <c r="Q37" i="25"/>
  <c r="Q34" i="25"/>
  <c r="C8" i="26"/>
  <c r="Q9" i="25"/>
  <c r="Q13" i="25"/>
  <c r="Q16" i="25"/>
  <c r="Q19" i="25"/>
  <c r="Q22" i="25"/>
  <c r="Q25" i="25"/>
  <c r="Q28" i="25"/>
  <c r="Q31" i="25"/>
  <c r="M89" i="26"/>
  <c r="U89" i="26" s="1"/>
  <c r="M83" i="26"/>
  <c r="U83" i="26" s="1"/>
  <c r="M77" i="26"/>
  <c r="U77" i="26" s="1"/>
  <c r="M71" i="26"/>
  <c r="U71" i="26" s="1"/>
  <c r="M65" i="26"/>
  <c r="U65" i="26" s="1"/>
  <c r="M59" i="26"/>
  <c r="U59" i="26" s="1"/>
  <c r="M53" i="26"/>
  <c r="U53" i="26" s="1"/>
  <c r="M47" i="26"/>
  <c r="U47" i="26" s="1"/>
  <c r="M41" i="26"/>
  <c r="U41" i="26" s="1"/>
  <c r="M35" i="26"/>
  <c r="U35" i="26" s="1"/>
  <c r="M29" i="26"/>
  <c r="U29" i="26" s="1"/>
  <c r="M23" i="26"/>
  <c r="U23" i="26" s="1"/>
  <c r="M17" i="26"/>
  <c r="U17" i="26" s="1"/>
  <c r="M11" i="26"/>
  <c r="U11" i="26" s="1"/>
  <c r="M5" i="26"/>
  <c r="U5" i="26" s="1"/>
  <c r="M85" i="26"/>
  <c r="U85" i="26" s="1"/>
  <c r="M79" i="26"/>
  <c r="U79" i="26" s="1"/>
  <c r="M73" i="26"/>
  <c r="U73" i="26" s="1"/>
  <c r="M67" i="26"/>
  <c r="U67" i="26" s="1"/>
  <c r="M61" i="26"/>
  <c r="U61" i="26" s="1"/>
  <c r="M55" i="26"/>
  <c r="U55" i="26" s="1"/>
  <c r="M49" i="26"/>
  <c r="U49" i="26" s="1"/>
  <c r="M43" i="26"/>
  <c r="U43" i="26" s="1"/>
  <c r="M37" i="26"/>
  <c r="U37" i="26" s="1"/>
  <c r="M31" i="26"/>
  <c r="U31" i="26" s="1"/>
  <c r="M25" i="26"/>
  <c r="U25" i="26" s="1"/>
  <c r="M19" i="26"/>
  <c r="U19" i="26" s="1"/>
  <c r="M13" i="26"/>
  <c r="U13" i="26" s="1"/>
  <c r="M7" i="26"/>
  <c r="U7" i="26" s="1"/>
  <c r="M84" i="26"/>
  <c r="U84" i="26" s="1"/>
  <c r="M78" i="26"/>
  <c r="U78" i="26" s="1"/>
  <c r="M72" i="26"/>
  <c r="U72" i="26" s="1"/>
  <c r="M66" i="26"/>
  <c r="U66" i="26" s="1"/>
  <c r="M60" i="26"/>
  <c r="U60" i="26" s="1"/>
  <c r="M54" i="26"/>
  <c r="U54" i="26" s="1"/>
  <c r="M48" i="26"/>
  <c r="U48" i="26" s="1"/>
  <c r="M42" i="26"/>
  <c r="U42" i="26" s="1"/>
  <c r="M36" i="26"/>
  <c r="U36" i="26" s="1"/>
  <c r="M30" i="26"/>
  <c r="U30" i="26" s="1"/>
  <c r="M24" i="26"/>
  <c r="U24" i="26" s="1"/>
  <c r="M18" i="26"/>
  <c r="U18" i="26" s="1"/>
  <c r="M12" i="26"/>
  <c r="U12" i="26" s="1"/>
  <c r="M6" i="26"/>
  <c r="U6" i="26" s="1"/>
  <c r="M15" i="26"/>
  <c r="U15" i="26" s="1"/>
  <c r="M27" i="26"/>
  <c r="U27" i="26" s="1"/>
  <c r="M39" i="26"/>
  <c r="U39" i="26" s="1"/>
  <c r="M51" i="26"/>
  <c r="U51" i="26" s="1"/>
  <c r="M63" i="26"/>
  <c r="U63" i="26" s="1"/>
  <c r="M75" i="26"/>
  <c r="U75" i="26" s="1"/>
  <c r="M87" i="26"/>
  <c r="U87" i="26" s="1"/>
  <c r="V88" i="26"/>
  <c r="V85" i="26"/>
  <c r="V82" i="26"/>
  <c r="V79" i="26"/>
  <c r="V76" i="26"/>
  <c r="V73" i="26"/>
  <c r="V70" i="26"/>
  <c r="V67" i="26"/>
  <c r="V64" i="26"/>
  <c r="V61" i="26"/>
  <c r="V58" i="26"/>
  <c r="V55" i="26"/>
  <c r="V52" i="26"/>
  <c r="V49" i="26"/>
  <c r="V46" i="26"/>
  <c r="V43" i="26"/>
  <c r="V40" i="26"/>
  <c r="V37" i="26"/>
  <c r="V34" i="26"/>
  <c r="V31" i="26"/>
  <c r="V28" i="26"/>
  <c r="V25" i="26"/>
  <c r="V22" i="26"/>
  <c r="V19" i="26"/>
  <c r="V16" i="26"/>
  <c r="V13" i="26"/>
  <c r="V8" i="26"/>
  <c r="V7" i="26"/>
  <c r="V89" i="26"/>
  <c r="V86" i="26"/>
  <c r="V83" i="26"/>
  <c r="V80" i="26"/>
  <c r="V77" i="26"/>
  <c r="V74" i="26"/>
  <c r="V71" i="26"/>
  <c r="V87" i="26"/>
  <c r="V84" i="26"/>
  <c r="V81" i="26"/>
  <c r="V78" i="26"/>
  <c r="V75" i="26"/>
  <c r="V72" i="26"/>
  <c r="V69" i="26"/>
  <c r="V66" i="26"/>
  <c r="V63" i="26"/>
  <c r="V60" i="26"/>
  <c r="V57" i="26"/>
  <c r="V54" i="26"/>
  <c r="V51" i="26"/>
  <c r="V48" i="26"/>
  <c r="V45" i="26"/>
  <c r="V42" i="26"/>
  <c r="V39" i="26"/>
  <c r="V36" i="26"/>
  <c r="V33" i="26"/>
  <c r="V30" i="26"/>
  <c r="V27" i="26"/>
  <c r="V24" i="26"/>
  <c r="V21" i="26"/>
  <c r="V18" i="26"/>
  <c r="V15" i="26"/>
  <c r="V12" i="26"/>
  <c r="V6" i="26"/>
  <c r="H74" i="26"/>
  <c r="I74" i="26" s="1"/>
  <c r="J74" i="26" s="1"/>
  <c r="Z4" i="28"/>
  <c r="H19" i="28"/>
  <c r="I19" i="28" s="1"/>
  <c r="J19" i="28" s="1"/>
  <c r="H64" i="28"/>
  <c r="I64" i="28" s="1"/>
  <c r="J64" i="28" s="1"/>
  <c r="H29" i="29"/>
  <c r="I29" i="29" s="1"/>
  <c r="J29" i="29" s="1"/>
  <c r="H54" i="29"/>
  <c r="I54" i="29" s="1"/>
  <c r="J54" i="29" s="1"/>
  <c r="R8" i="2"/>
  <c r="AH3" i="3"/>
  <c r="AQ3" i="3" s="1"/>
  <c r="Q11" i="3"/>
  <c r="M9" i="4"/>
  <c r="U9" i="4" s="1"/>
  <c r="M15" i="4"/>
  <c r="U15" i="4" s="1"/>
  <c r="M21" i="4"/>
  <c r="U21" i="4" s="1"/>
  <c r="Q10" i="5"/>
  <c r="C9" i="6"/>
  <c r="Q12" i="6"/>
  <c r="Q13" i="6"/>
  <c r="Q14" i="6"/>
  <c r="Q15" i="6"/>
  <c r="Q16" i="6"/>
  <c r="Q17" i="6"/>
  <c r="Q18" i="6"/>
  <c r="Q19" i="6"/>
  <c r="Q20" i="6"/>
  <c r="Q21" i="6"/>
  <c r="Q22" i="6"/>
  <c r="Q23" i="6"/>
  <c r="M4" i="7"/>
  <c r="U4" i="7" s="1"/>
  <c r="X4" i="7" s="1"/>
  <c r="M10" i="7"/>
  <c r="U10" i="7" s="1"/>
  <c r="M16" i="7"/>
  <c r="U16" i="7" s="1"/>
  <c r="M22" i="7"/>
  <c r="U22" i="7" s="1"/>
  <c r="V10" i="7"/>
  <c r="AG4" i="8"/>
  <c r="R9" i="8"/>
  <c r="Q10" i="8"/>
  <c r="M8" i="9"/>
  <c r="U8" i="9" s="1"/>
  <c r="M14" i="9"/>
  <c r="U14" i="9" s="1"/>
  <c r="M20" i="9"/>
  <c r="U20" i="9" s="1"/>
  <c r="R8" i="10"/>
  <c r="AH3" i="11"/>
  <c r="AQ3" i="11" s="1"/>
  <c r="Q11" i="11"/>
  <c r="M9" i="12"/>
  <c r="U9" i="12" s="1"/>
  <c r="M15" i="12"/>
  <c r="U15" i="12" s="1"/>
  <c r="M21" i="12"/>
  <c r="U21" i="12" s="1"/>
  <c r="Q10" i="13"/>
  <c r="M8" i="14"/>
  <c r="U8" i="14" s="1"/>
  <c r="M14" i="14"/>
  <c r="U14" i="14" s="1"/>
  <c r="M20" i="14"/>
  <c r="U20" i="14" s="1"/>
  <c r="Q7" i="14"/>
  <c r="V8" i="14"/>
  <c r="C9" i="14"/>
  <c r="Q12" i="14"/>
  <c r="Q13" i="14"/>
  <c r="Q14" i="14"/>
  <c r="Q15" i="14"/>
  <c r="Q16" i="14"/>
  <c r="Q17" i="14"/>
  <c r="Q18" i="14"/>
  <c r="Q19" i="14"/>
  <c r="Q20" i="14"/>
  <c r="Q21" i="14"/>
  <c r="Q22" i="14"/>
  <c r="Q23" i="14"/>
  <c r="M4" i="15"/>
  <c r="U4" i="15" s="1"/>
  <c r="X4" i="15" s="1"/>
  <c r="M10" i="15"/>
  <c r="U10" i="15" s="1"/>
  <c r="M16" i="15"/>
  <c r="U16" i="15" s="1"/>
  <c r="M22" i="15"/>
  <c r="U22" i="15" s="1"/>
  <c r="V10" i="15"/>
  <c r="R9" i="16"/>
  <c r="Q10" i="16"/>
  <c r="M8" i="17"/>
  <c r="U8" i="17" s="1"/>
  <c r="M14" i="17"/>
  <c r="U14" i="17" s="1"/>
  <c r="M20" i="17"/>
  <c r="U20" i="17" s="1"/>
  <c r="R8" i="18"/>
  <c r="AH3" i="19"/>
  <c r="AQ3" i="19" s="1"/>
  <c r="Q11" i="19"/>
  <c r="M9" i="20"/>
  <c r="U9" i="20" s="1"/>
  <c r="M15" i="20"/>
  <c r="U15" i="20" s="1"/>
  <c r="M21" i="20"/>
  <c r="U21" i="20" s="1"/>
  <c r="Q10" i="21"/>
  <c r="M8" i="22"/>
  <c r="U8" i="22" s="1"/>
  <c r="M14" i="22"/>
  <c r="U14" i="22" s="1"/>
  <c r="M20" i="22"/>
  <c r="U20" i="22" s="1"/>
  <c r="Q7" i="22"/>
  <c r="V8" i="22"/>
  <c r="Q12" i="22"/>
  <c r="Q13" i="22"/>
  <c r="Q14" i="22"/>
  <c r="Q15" i="22"/>
  <c r="Q16" i="22"/>
  <c r="Q17" i="22"/>
  <c r="Q18" i="22"/>
  <c r="Q19" i="22"/>
  <c r="Q20" i="22"/>
  <c r="Q21" i="22"/>
  <c r="Q22" i="22"/>
  <c r="Q23" i="22"/>
  <c r="M4" i="23"/>
  <c r="U4" i="23" s="1"/>
  <c r="X4" i="23" s="1"/>
  <c r="AH4" i="23" s="1"/>
  <c r="M10" i="23"/>
  <c r="U10" i="23" s="1"/>
  <c r="M16" i="23"/>
  <c r="U16" i="23" s="1"/>
  <c r="M22" i="23"/>
  <c r="U22" i="23" s="1"/>
  <c r="V10" i="23"/>
  <c r="R9" i="24"/>
  <c r="Q10" i="24"/>
  <c r="M8" i="25"/>
  <c r="U8" i="25" s="1"/>
  <c r="M14" i="25"/>
  <c r="U14" i="25" s="1"/>
  <c r="M20" i="25"/>
  <c r="U20" i="25" s="1"/>
  <c r="M26" i="25"/>
  <c r="U26" i="25" s="1"/>
  <c r="M32" i="25"/>
  <c r="U32" i="25" s="1"/>
  <c r="M38" i="25"/>
  <c r="U38" i="25" s="1"/>
  <c r="M44" i="25"/>
  <c r="U44" i="25" s="1"/>
  <c r="M50" i="25"/>
  <c r="U50" i="25" s="1"/>
  <c r="M56" i="25"/>
  <c r="U56" i="25" s="1"/>
  <c r="M62" i="25"/>
  <c r="U62" i="25" s="1"/>
  <c r="M68" i="25"/>
  <c r="U68" i="25" s="1"/>
  <c r="M74" i="25"/>
  <c r="U74" i="25" s="1"/>
  <c r="M80" i="25"/>
  <c r="U80" i="25" s="1"/>
  <c r="M86" i="25"/>
  <c r="U86" i="25" s="1"/>
  <c r="M92" i="25"/>
  <c r="U92" i="25" s="1"/>
  <c r="M98" i="25"/>
  <c r="U98" i="25" s="1"/>
  <c r="Q7" i="25"/>
  <c r="Q8" i="25"/>
  <c r="Q81" i="25"/>
  <c r="Q87" i="25"/>
  <c r="Q93" i="25"/>
  <c r="M4" i="26"/>
  <c r="U4" i="26" s="1"/>
  <c r="X4" i="26" s="1"/>
  <c r="M16" i="26"/>
  <c r="U16" i="26" s="1"/>
  <c r="M28" i="26"/>
  <c r="U28" i="26" s="1"/>
  <c r="M40" i="26"/>
  <c r="U40" i="26" s="1"/>
  <c r="M52" i="26"/>
  <c r="U52" i="26" s="1"/>
  <c r="M64" i="26"/>
  <c r="U64" i="26" s="1"/>
  <c r="M76" i="26"/>
  <c r="U76" i="26" s="1"/>
  <c r="M88" i="26"/>
  <c r="U88" i="26" s="1"/>
  <c r="V10" i="26"/>
  <c r="V11" i="26"/>
  <c r="H75" i="26"/>
  <c r="I75" i="26" s="1"/>
  <c r="J75" i="26" s="1"/>
  <c r="H78" i="26"/>
  <c r="I78" i="26" s="1"/>
  <c r="J78" i="26" s="1"/>
  <c r="H81" i="26"/>
  <c r="I81" i="26" s="1"/>
  <c r="J81" i="26" s="1"/>
  <c r="H84" i="26"/>
  <c r="I84" i="26" s="1"/>
  <c r="J84" i="26" s="1"/>
  <c r="H17" i="27"/>
  <c r="I17" i="27" s="1"/>
  <c r="J17" i="27" s="1"/>
  <c r="H68" i="27"/>
  <c r="I68" i="27" s="1"/>
  <c r="J68" i="27" s="1"/>
  <c r="H7" i="28"/>
  <c r="I7" i="28" s="1"/>
  <c r="J7" i="28" s="1"/>
  <c r="H13" i="28"/>
  <c r="I13" i="28" s="1"/>
  <c r="J13" i="28" s="1"/>
  <c r="H15" i="28"/>
  <c r="I15" i="28" s="1"/>
  <c r="J15" i="28" s="1"/>
  <c r="H67" i="28"/>
  <c r="I67" i="28" s="1"/>
  <c r="J67" i="28" s="1"/>
  <c r="H23" i="29"/>
  <c r="I23" i="29" s="1"/>
  <c r="J23" i="29" s="1"/>
  <c r="H4" i="30"/>
  <c r="I4" i="30" s="1"/>
  <c r="J4" i="30" s="1"/>
  <c r="K4" i="30" s="1"/>
  <c r="H5" i="30"/>
  <c r="I5" i="30" s="1"/>
  <c r="J5" i="30" s="1"/>
  <c r="M9" i="1"/>
  <c r="U9" i="1" s="1"/>
  <c r="M15" i="1"/>
  <c r="U15" i="1" s="1"/>
  <c r="M21" i="1"/>
  <c r="U21" i="1" s="1"/>
  <c r="C9" i="70"/>
  <c r="C9" i="68"/>
  <c r="H4" i="68" s="1"/>
  <c r="C9" i="71"/>
  <c r="C9" i="69"/>
  <c r="C9" i="72"/>
  <c r="C9" i="67"/>
  <c r="C9" i="66"/>
  <c r="C9" i="65"/>
  <c r="C9" i="64"/>
  <c r="C9" i="60"/>
  <c r="C9" i="55"/>
  <c r="C9" i="56"/>
  <c r="C9" i="61"/>
  <c r="C9" i="62"/>
  <c r="H16" i="62" s="1"/>
  <c r="I16" i="62" s="1"/>
  <c r="J16" i="62" s="1"/>
  <c r="C9" i="63"/>
  <c r="C9" i="53"/>
  <c r="C9" i="58"/>
  <c r="C9" i="54"/>
  <c r="C9" i="50"/>
  <c r="C9" i="51"/>
  <c r="H9" i="51" s="1"/>
  <c r="C9" i="52"/>
  <c r="C9" i="59"/>
  <c r="C9" i="57"/>
  <c r="R9" i="2"/>
  <c r="C9" i="3"/>
  <c r="Q12" i="3"/>
  <c r="Q13" i="3"/>
  <c r="Q14" i="3"/>
  <c r="Q15" i="3"/>
  <c r="Q16" i="3"/>
  <c r="Q17" i="3"/>
  <c r="Q18" i="3"/>
  <c r="Q19" i="3"/>
  <c r="Q20" i="3"/>
  <c r="Q21" i="3"/>
  <c r="Q22" i="3"/>
  <c r="AE3" i="4"/>
  <c r="V10" i="4"/>
  <c r="Y4" i="5"/>
  <c r="Z4" i="5" s="1"/>
  <c r="Q11" i="5"/>
  <c r="M9" i="6"/>
  <c r="U9" i="6" s="1"/>
  <c r="M15" i="6"/>
  <c r="U15" i="6" s="1"/>
  <c r="M21" i="6"/>
  <c r="U21" i="6" s="1"/>
  <c r="M5" i="7"/>
  <c r="U5" i="7" s="1"/>
  <c r="M11" i="7"/>
  <c r="U11" i="7" s="1"/>
  <c r="M17" i="7"/>
  <c r="U17" i="7" s="1"/>
  <c r="M23" i="7"/>
  <c r="U23" i="7" s="1"/>
  <c r="R8" i="7"/>
  <c r="AH3" i="8"/>
  <c r="AQ3" i="8" s="1"/>
  <c r="R10" i="8"/>
  <c r="Q11" i="8"/>
  <c r="M9" i="9"/>
  <c r="U9" i="9" s="1"/>
  <c r="M15" i="9"/>
  <c r="U15" i="9" s="1"/>
  <c r="M21" i="9"/>
  <c r="U21" i="9" s="1"/>
  <c r="R9" i="10"/>
  <c r="C9" i="11"/>
  <c r="H9" i="11" s="1"/>
  <c r="Q12" i="11"/>
  <c r="Q13" i="11"/>
  <c r="Q14" i="11"/>
  <c r="Q15" i="11"/>
  <c r="Q16" i="11"/>
  <c r="Q17" i="11"/>
  <c r="Q18" i="11"/>
  <c r="Q19" i="11"/>
  <c r="Q20" i="11"/>
  <c r="Q21" i="11"/>
  <c r="Q22" i="11"/>
  <c r="AE3" i="12"/>
  <c r="P6" i="13"/>
  <c r="P7" i="13"/>
  <c r="Q11" i="13"/>
  <c r="P12" i="13"/>
  <c r="P13" i="13"/>
  <c r="P14" i="13"/>
  <c r="P15" i="13"/>
  <c r="P16" i="13"/>
  <c r="P17" i="13"/>
  <c r="P18" i="13"/>
  <c r="P19" i="13"/>
  <c r="P20" i="13"/>
  <c r="P21" i="13"/>
  <c r="P22" i="13"/>
  <c r="M9" i="14"/>
  <c r="U9" i="14" s="1"/>
  <c r="M15" i="14"/>
  <c r="U15" i="14" s="1"/>
  <c r="M21" i="14"/>
  <c r="U21" i="14" s="1"/>
  <c r="M17" i="15"/>
  <c r="U17" i="15" s="1"/>
  <c r="M23" i="15"/>
  <c r="U23" i="15" s="1"/>
  <c r="R8" i="15"/>
  <c r="AH3" i="16"/>
  <c r="AQ3" i="16" s="1"/>
  <c r="R10" i="16"/>
  <c r="Q11" i="16"/>
  <c r="M9" i="17"/>
  <c r="U9" i="17" s="1"/>
  <c r="M15" i="17"/>
  <c r="U15" i="17" s="1"/>
  <c r="M21" i="17"/>
  <c r="U21" i="17" s="1"/>
  <c r="C9" i="19"/>
  <c r="H8" i="19" s="1"/>
  <c r="Q13" i="19"/>
  <c r="Q14" i="19"/>
  <c r="Q15" i="19"/>
  <c r="Q16" i="19"/>
  <c r="Q17" i="19"/>
  <c r="Q18" i="19"/>
  <c r="Q19" i="19"/>
  <c r="Q20" i="19"/>
  <c r="Q21" i="19"/>
  <c r="Q22" i="19"/>
  <c r="AE3" i="20"/>
  <c r="P7" i="21"/>
  <c r="Q11" i="21"/>
  <c r="P12" i="21"/>
  <c r="P13" i="21"/>
  <c r="P14" i="21"/>
  <c r="P15" i="21"/>
  <c r="P16" i="21"/>
  <c r="P17" i="21"/>
  <c r="P18" i="21"/>
  <c r="P19" i="21"/>
  <c r="P20" i="21"/>
  <c r="P21" i="21"/>
  <c r="P22" i="21"/>
  <c r="M9" i="22"/>
  <c r="U9" i="22" s="1"/>
  <c r="M15" i="22"/>
  <c r="U15" i="22" s="1"/>
  <c r="M21" i="22"/>
  <c r="U21" i="22" s="1"/>
  <c r="R8" i="23"/>
  <c r="AH3" i="24"/>
  <c r="AQ3" i="24" s="1"/>
  <c r="Q11" i="24"/>
  <c r="M9" i="25"/>
  <c r="U9" i="25" s="1"/>
  <c r="M15" i="25"/>
  <c r="U15" i="25" s="1"/>
  <c r="M21" i="25"/>
  <c r="U21" i="25" s="1"/>
  <c r="M27" i="25"/>
  <c r="U27" i="25" s="1"/>
  <c r="M33" i="25"/>
  <c r="U33" i="25" s="1"/>
  <c r="M39" i="25"/>
  <c r="U39" i="25" s="1"/>
  <c r="M45" i="25"/>
  <c r="U45" i="25" s="1"/>
  <c r="M51" i="25"/>
  <c r="U51" i="25" s="1"/>
  <c r="M57" i="25"/>
  <c r="U57" i="25" s="1"/>
  <c r="M63" i="25"/>
  <c r="U63" i="25" s="1"/>
  <c r="M69" i="25"/>
  <c r="U69" i="25" s="1"/>
  <c r="M75" i="25"/>
  <c r="U75" i="25" s="1"/>
  <c r="M81" i="25"/>
  <c r="U81" i="25" s="1"/>
  <c r="M87" i="25"/>
  <c r="U87" i="25" s="1"/>
  <c r="M93" i="25"/>
  <c r="U93" i="25" s="1"/>
  <c r="Y4" i="25"/>
  <c r="Q12" i="25"/>
  <c r="Q15" i="25"/>
  <c r="Q18" i="25"/>
  <c r="Q21" i="25"/>
  <c r="Q24" i="25"/>
  <c r="Q27" i="25"/>
  <c r="Q30" i="25"/>
  <c r="Q33" i="25"/>
  <c r="Q36" i="25"/>
  <c r="Q39" i="25"/>
  <c r="Q42" i="25"/>
  <c r="Q45" i="25"/>
  <c r="Q48" i="25"/>
  <c r="Q51" i="25"/>
  <c r="Q54" i="25"/>
  <c r="Q57" i="25"/>
  <c r="Q60" i="25"/>
  <c r="Q63" i="25"/>
  <c r="Q66" i="25"/>
  <c r="Q69" i="25"/>
  <c r="Q72" i="25"/>
  <c r="Q75" i="25"/>
  <c r="Q78" i="25"/>
  <c r="M8" i="26"/>
  <c r="U8" i="26" s="1"/>
  <c r="M20" i="26"/>
  <c r="U20" i="26" s="1"/>
  <c r="M32" i="26"/>
  <c r="U32" i="26" s="1"/>
  <c r="M44" i="26"/>
  <c r="U44" i="26" s="1"/>
  <c r="M56" i="26"/>
  <c r="U56" i="26" s="1"/>
  <c r="M68" i="26"/>
  <c r="U68" i="26" s="1"/>
  <c r="M80" i="26"/>
  <c r="U80" i="26" s="1"/>
  <c r="H10" i="26"/>
  <c r="I10" i="26" s="1"/>
  <c r="J10" i="26" s="1"/>
  <c r="V14" i="26"/>
  <c r="V17" i="26"/>
  <c r="V20" i="26"/>
  <c r="V23" i="26"/>
  <c r="V26" i="26"/>
  <c r="V29" i="26"/>
  <c r="V32" i="26"/>
  <c r="V35" i="26"/>
  <c r="V38" i="26"/>
  <c r="V41" i="26"/>
  <c r="V44" i="26"/>
  <c r="V47" i="26"/>
  <c r="V50" i="26"/>
  <c r="V53" i="26"/>
  <c r="V56" i="26"/>
  <c r="V59" i="26"/>
  <c r="V62" i="26"/>
  <c r="V65" i="26"/>
  <c r="V68" i="26"/>
  <c r="H71" i="26"/>
  <c r="I71" i="26" s="1"/>
  <c r="J71" i="26" s="1"/>
  <c r="AN3" i="27"/>
  <c r="H71" i="27"/>
  <c r="I71" i="27" s="1"/>
  <c r="J71" i="27" s="1"/>
  <c r="H30" i="28"/>
  <c r="I30" i="28" s="1"/>
  <c r="J30" i="28" s="1"/>
  <c r="H39" i="28"/>
  <c r="I39" i="28" s="1"/>
  <c r="J39" i="28" s="1"/>
  <c r="H5" i="29"/>
  <c r="I5" i="29" s="1"/>
  <c r="J5" i="29" s="1"/>
  <c r="H41" i="29"/>
  <c r="I41" i="29" s="1"/>
  <c r="J41" i="29" s="1"/>
  <c r="H11" i="30"/>
  <c r="I11" i="30" s="1"/>
  <c r="J11" i="30" s="1"/>
  <c r="M4" i="1"/>
  <c r="U4" i="1" s="1"/>
  <c r="X4" i="1" s="1"/>
  <c r="M10" i="1"/>
  <c r="U10" i="1" s="1"/>
  <c r="M16" i="1"/>
  <c r="U16" i="1" s="1"/>
  <c r="R3" i="2"/>
  <c r="M9" i="3"/>
  <c r="U9" i="3" s="1"/>
  <c r="M15" i="3"/>
  <c r="U15" i="3" s="1"/>
  <c r="M5" i="4"/>
  <c r="U5" i="4" s="1"/>
  <c r="X5" i="4" s="1"/>
  <c r="AH5" i="4" s="1"/>
  <c r="M11" i="4"/>
  <c r="U11" i="4" s="1"/>
  <c r="M17" i="4"/>
  <c r="U17" i="4" s="1"/>
  <c r="V5" i="4"/>
  <c r="Y5" i="4" s="1"/>
  <c r="AH3" i="5"/>
  <c r="AQ3" i="5" s="1"/>
  <c r="Q5" i="5"/>
  <c r="Q6" i="5"/>
  <c r="Q7" i="5"/>
  <c r="C9" i="5"/>
  <c r="H7" i="5" s="1"/>
  <c r="I7" i="5" s="1"/>
  <c r="J7" i="5" s="1"/>
  <c r="Q12" i="5"/>
  <c r="Q13" i="5"/>
  <c r="Q14" i="5"/>
  <c r="Q15" i="5"/>
  <c r="Q16" i="5"/>
  <c r="Q17" i="5"/>
  <c r="Q18" i="5"/>
  <c r="Q19" i="5"/>
  <c r="Q20" i="5"/>
  <c r="Q21" i="5"/>
  <c r="Q22" i="5"/>
  <c r="M4" i="6"/>
  <c r="U4" i="6" s="1"/>
  <c r="X4" i="6" s="1"/>
  <c r="M10" i="6"/>
  <c r="U10" i="6" s="1"/>
  <c r="M16" i="6"/>
  <c r="U16" i="6" s="1"/>
  <c r="M6" i="7"/>
  <c r="U6" i="7" s="1"/>
  <c r="M12" i="7"/>
  <c r="U12" i="7" s="1"/>
  <c r="R4" i="7"/>
  <c r="V6" i="7"/>
  <c r="V7" i="7"/>
  <c r="V12" i="7"/>
  <c r="V13" i="7"/>
  <c r="V14" i="7"/>
  <c r="V15" i="7"/>
  <c r="V16" i="7"/>
  <c r="V17" i="7"/>
  <c r="V18" i="7"/>
  <c r="V19" i="7"/>
  <c r="V20" i="7"/>
  <c r="V21" i="7"/>
  <c r="V22" i="7"/>
  <c r="R5" i="8"/>
  <c r="Q6" i="8"/>
  <c r="Q7" i="8"/>
  <c r="C9" i="8"/>
  <c r="H18" i="8" s="1"/>
  <c r="Q12" i="8"/>
  <c r="Q13" i="8"/>
  <c r="Q14" i="8"/>
  <c r="Q15" i="8"/>
  <c r="Q16" i="8"/>
  <c r="Q17" i="8"/>
  <c r="Q18" i="8"/>
  <c r="Q19" i="8"/>
  <c r="Q20" i="8"/>
  <c r="Q21" i="8"/>
  <c r="Q22" i="8"/>
  <c r="M4" i="9"/>
  <c r="U4" i="9" s="1"/>
  <c r="X4" i="9" s="1"/>
  <c r="M10" i="9"/>
  <c r="U10" i="9" s="1"/>
  <c r="M16" i="9"/>
  <c r="U16" i="9" s="1"/>
  <c r="R3" i="10"/>
  <c r="M9" i="11"/>
  <c r="U9" i="11" s="1"/>
  <c r="M15" i="11"/>
  <c r="U15" i="11" s="1"/>
  <c r="R14" i="11"/>
  <c r="R15" i="11"/>
  <c r="R16" i="11"/>
  <c r="R17" i="11"/>
  <c r="R18" i="11"/>
  <c r="R19" i="11"/>
  <c r="R20" i="11"/>
  <c r="R21" i="11"/>
  <c r="R22" i="11"/>
  <c r="M5" i="12"/>
  <c r="U5" i="12" s="1"/>
  <c r="M11" i="12"/>
  <c r="U11" i="12" s="1"/>
  <c r="M17" i="12"/>
  <c r="U17" i="12" s="1"/>
  <c r="V5" i="12"/>
  <c r="AH3" i="13"/>
  <c r="AQ3" i="13" s="1"/>
  <c r="Q5" i="13"/>
  <c r="Q6" i="13"/>
  <c r="Q7" i="13"/>
  <c r="C9" i="13"/>
  <c r="H23" i="13" s="1"/>
  <c r="I23" i="13" s="1"/>
  <c r="J23" i="13" s="1"/>
  <c r="Q12" i="13"/>
  <c r="Q13" i="13"/>
  <c r="Q14" i="13"/>
  <c r="Q15" i="13"/>
  <c r="Q16" i="13"/>
  <c r="Q17" i="13"/>
  <c r="Q18" i="13"/>
  <c r="Q19" i="13"/>
  <c r="Q20" i="13"/>
  <c r="Q21" i="13"/>
  <c r="Q22" i="13"/>
  <c r="M4" i="14"/>
  <c r="U4" i="14" s="1"/>
  <c r="X4" i="14" s="1"/>
  <c r="M10" i="14"/>
  <c r="U10" i="14" s="1"/>
  <c r="M16" i="14"/>
  <c r="U16" i="14" s="1"/>
  <c r="M6" i="15"/>
  <c r="U6" i="15" s="1"/>
  <c r="M12" i="15"/>
  <c r="U12" i="15" s="1"/>
  <c r="R4" i="15"/>
  <c r="V6" i="15"/>
  <c r="V7" i="15"/>
  <c r="V12" i="15"/>
  <c r="V13" i="15"/>
  <c r="V14" i="15"/>
  <c r="V15" i="15"/>
  <c r="V16" i="15"/>
  <c r="V17" i="15"/>
  <c r="V18" i="15"/>
  <c r="V19" i="15"/>
  <c r="V20" i="15"/>
  <c r="V21" i="15"/>
  <c r="V22" i="15"/>
  <c r="R5" i="16"/>
  <c r="Q6" i="16"/>
  <c r="Q7" i="16"/>
  <c r="C9" i="16"/>
  <c r="H14" i="16" s="1"/>
  <c r="Q12" i="16"/>
  <c r="Q13" i="16"/>
  <c r="Q14" i="16"/>
  <c r="Q15" i="16"/>
  <c r="Q16" i="16"/>
  <c r="Q17" i="16"/>
  <c r="Q18" i="16"/>
  <c r="Q19" i="16"/>
  <c r="Q20" i="16"/>
  <c r="Q21" i="16"/>
  <c r="Q22" i="16"/>
  <c r="M4" i="17"/>
  <c r="U4" i="17" s="1"/>
  <c r="X4" i="17" s="1"/>
  <c r="M10" i="17"/>
  <c r="U10" i="17" s="1"/>
  <c r="M16" i="17"/>
  <c r="U16" i="17" s="1"/>
  <c r="R3" i="18"/>
  <c r="M9" i="19"/>
  <c r="U9" i="19" s="1"/>
  <c r="M15" i="19"/>
  <c r="U15" i="19" s="1"/>
  <c r="R6" i="19"/>
  <c r="R7" i="19"/>
  <c r="R12" i="19"/>
  <c r="R13" i="19"/>
  <c r="R14" i="19"/>
  <c r="R15" i="19"/>
  <c r="R16" i="19"/>
  <c r="R17" i="19"/>
  <c r="R18" i="19"/>
  <c r="R19" i="19"/>
  <c r="R20" i="19"/>
  <c r="R21" i="19"/>
  <c r="R22" i="19"/>
  <c r="M5" i="20"/>
  <c r="U5" i="20" s="1"/>
  <c r="M11" i="20"/>
  <c r="U11" i="20" s="1"/>
  <c r="M17" i="20"/>
  <c r="U17" i="20" s="1"/>
  <c r="V5" i="20"/>
  <c r="AH3" i="21"/>
  <c r="AQ3" i="21" s="1"/>
  <c r="Q5" i="21"/>
  <c r="Q6" i="21"/>
  <c r="Q7" i="21"/>
  <c r="C9" i="21"/>
  <c r="H22" i="21" s="1"/>
  <c r="I22" i="21" s="1"/>
  <c r="J22" i="21" s="1"/>
  <c r="Q12" i="21"/>
  <c r="Q13" i="21"/>
  <c r="Q14" i="21"/>
  <c r="Q15" i="21"/>
  <c r="Q16" i="21"/>
  <c r="Q17" i="21"/>
  <c r="Q18" i="21"/>
  <c r="Q19" i="21"/>
  <c r="Q20" i="21"/>
  <c r="Q21" i="21"/>
  <c r="Q22" i="21"/>
  <c r="M4" i="22"/>
  <c r="U4" i="22" s="1"/>
  <c r="X4" i="22" s="1"/>
  <c r="M10" i="22"/>
  <c r="U10" i="22" s="1"/>
  <c r="M16" i="22"/>
  <c r="U16" i="22" s="1"/>
  <c r="M6" i="23"/>
  <c r="U6" i="23" s="1"/>
  <c r="M12" i="23"/>
  <c r="U12" i="23" s="1"/>
  <c r="R4" i="23"/>
  <c r="V6" i="23"/>
  <c r="V7" i="23"/>
  <c r="V12" i="23"/>
  <c r="V13" i="23"/>
  <c r="V14" i="23"/>
  <c r="V15" i="23"/>
  <c r="V16" i="23"/>
  <c r="V17" i="23"/>
  <c r="V18" i="23"/>
  <c r="V19" i="23"/>
  <c r="V20" i="23"/>
  <c r="V21" i="23"/>
  <c r="V22" i="23"/>
  <c r="M8" i="24"/>
  <c r="U8" i="24" s="1"/>
  <c r="M14" i="24"/>
  <c r="U14" i="24" s="1"/>
  <c r="R5" i="24"/>
  <c r="Q6" i="24"/>
  <c r="Q7" i="24"/>
  <c r="C9" i="24"/>
  <c r="Q12" i="24"/>
  <c r="Q13" i="24"/>
  <c r="Q14" i="24"/>
  <c r="Q15" i="24"/>
  <c r="Q16" i="24"/>
  <c r="Q17" i="24"/>
  <c r="Q18" i="24"/>
  <c r="Q19" i="24"/>
  <c r="Q20" i="24"/>
  <c r="Q21" i="24"/>
  <c r="Q22" i="24"/>
  <c r="M4" i="25"/>
  <c r="U4" i="25" s="1"/>
  <c r="X4" i="25" s="1"/>
  <c r="M10" i="25"/>
  <c r="U10" i="25" s="1"/>
  <c r="M16" i="25"/>
  <c r="U16" i="25" s="1"/>
  <c r="M22" i="25"/>
  <c r="U22" i="25" s="1"/>
  <c r="M28" i="25"/>
  <c r="U28" i="25" s="1"/>
  <c r="M34" i="25"/>
  <c r="U34" i="25" s="1"/>
  <c r="M40" i="25"/>
  <c r="U40" i="25" s="1"/>
  <c r="M46" i="25"/>
  <c r="U46" i="25" s="1"/>
  <c r="M52" i="25"/>
  <c r="U52" i="25" s="1"/>
  <c r="M58" i="25"/>
  <c r="U58" i="25" s="1"/>
  <c r="M64" i="25"/>
  <c r="U64" i="25" s="1"/>
  <c r="M70" i="25"/>
  <c r="U70" i="25" s="1"/>
  <c r="M76" i="25"/>
  <c r="U76" i="25" s="1"/>
  <c r="M82" i="25"/>
  <c r="U82" i="25" s="1"/>
  <c r="M88" i="25"/>
  <c r="U88" i="25" s="1"/>
  <c r="Q6" i="25"/>
  <c r="Q11" i="25"/>
  <c r="Q35" i="25"/>
  <c r="Q38" i="25"/>
  <c r="Q41" i="25"/>
  <c r="Q44" i="25"/>
  <c r="Q47" i="25"/>
  <c r="Q50" i="25"/>
  <c r="Q53" i="25"/>
  <c r="Q56" i="25"/>
  <c r="Q59" i="25"/>
  <c r="Q62" i="25"/>
  <c r="Q65" i="25"/>
  <c r="Q68" i="25"/>
  <c r="Q71" i="25"/>
  <c r="Q74" i="25"/>
  <c r="Q77" i="25"/>
  <c r="H85" i="25"/>
  <c r="I85" i="25" s="1"/>
  <c r="J85" i="25" s="1"/>
  <c r="H91" i="25"/>
  <c r="I91" i="25" s="1"/>
  <c r="J91" i="25" s="1"/>
  <c r="H97" i="25"/>
  <c r="I97" i="25" s="1"/>
  <c r="J97" i="25" s="1"/>
  <c r="M9" i="26"/>
  <c r="U9" i="26" s="1"/>
  <c r="M21" i="26"/>
  <c r="U21" i="26" s="1"/>
  <c r="M33" i="26"/>
  <c r="U33" i="26" s="1"/>
  <c r="M45" i="26"/>
  <c r="U45" i="26" s="1"/>
  <c r="M57" i="26"/>
  <c r="U57" i="26" s="1"/>
  <c r="M69" i="26"/>
  <c r="U69" i="26" s="1"/>
  <c r="M81" i="26"/>
  <c r="U81" i="26" s="1"/>
  <c r="V4" i="26"/>
  <c r="Y4" i="26" s="1"/>
  <c r="V5" i="26"/>
  <c r="R11" i="26"/>
  <c r="R5" i="26"/>
  <c r="R87" i="26"/>
  <c r="R84" i="26"/>
  <c r="R81" i="26"/>
  <c r="R78" i="26"/>
  <c r="R75" i="26"/>
  <c r="R88" i="26"/>
  <c r="R85" i="26"/>
  <c r="R82" i="26"/>
  <c r="R79" i="26"/>
  <c r="R76" i="26"/>
  <c r="R73" i="26"/>
  <c r="R9" i="26"/>
  <c r="R3" i="26"/>
  <c r="R89" i="26"/>
  <c r="R86" i="26"/>
  <c r="R83" i="26"/>
  <c r="R80" i="26"/>
  <c r="R77" i="26"/>
  <c r="R74" i="26"/>
  <c r="R71" i="26"/>
  <c r="R68" i="26"/>
  <c r="R65" i="26"/>
  <c r="R62" i="26"/>
  <c r="R59" i="26"/>
  <c r="R56" i="26"/>
  <c r="R53" i="26"/>
  <c r="R50" i="26"/>
  <c r="R47" i="26"/>
  <c r="R44" i="26"/>
  <c r="R41" i="26"/>
  <c r="R38" i="26"/>
  <c r="R35" i="26"/>
  <c r="R32" i="26"/>
  <c r="R29" i="26"/>
  <c r="R26" i="26"/>
  <c r="R23" i="26"/>
  <c r="R20" i="26"/>
  <c r="R17" i="26"/>
  <c r="R14" i="26"/>
  <c r="R10" i="26"/>
  <c r="R4" i="26"/>
  <c r="H11" i="26"/>
  <c r="I11" i="26" s="1"/>
  <c r="J11" i="26" s="1"/>
  <c r="H12" i="26"/>
  <c r="I12" i="26" s="1"/>
  <c r="J12" i="26" s="1"/>
  <c r="H13" i="26"/>
  <c r="I13" i="26" s="1"/>
  <c r="J13" i="26" s="1"/>
  <c r="H14" i="26"/>
  <c r="I14" i="26" s="1"/>
  <c r="J14" i="26" s="1"/>
  <c r="H15" i="26"/>
  <c r="I15" i="26" s="1"/>
  <c r="J15" i="26" s="1"/>
  <c r="H16" i="26"/>
  <c r="I16" i="26" s="1"/>
  <c r="J16" i="26" s="1"/>
  <c r="H17" i="26"/>
  <c r="I17" i="26" s="1"/>
  <c r="J17" i="26" s="1"/>
  <c r="H18" i="26"/>
  <c r="I18" i="26" s="1"/>
  <c r="J18" i="26" s="1"/>
  <c r="H19" i="26"/>
  <c r="I19" i="26" s="1"/>
  <c r="J19" i="26" s="1"/>
  <c r="H20" i="26"/>
  <c r="I20" i="26" s="1"/>
  <c r="J20" i="26" s="1"/>
  <c r="H21" i="26"/>
  <c r="I21" i="26" s="1"/>
  <c r="J21" i="26" s="1"/>
  <c r="H22" i="26"/>
  <c r="I22" i="26" s="1"/>
  <c r="J22" i="26" s="1"/>
  <c r="H23" i="26"/>
  <c r="I23" i="26" s="1"/>
  <c r="J23" i="26" s="1"/>
  <c r="H24" i="26"/>
  <c r="I24" i="26" s="1"/>
  <c r="J24" i="26" s="1"/>
  <c r="H25" i="26"/>
  <c r="I25" i="26" s="1"/>
  <c r="J25" i="26" s="1"/>
  <c r="H26" i="26"/>
  <c r="I26" i="26" s="1"/>
  <c r="J26" i="26" s="1"/>
  <c r="H27" i="26"/>
  <c r="I27" i="26" s="1"/>
  <c r="J27" i="26" s="1"/>
  <c r="H28" i="26"/>
  <c r="I28" i="26" s="1"/>
  <c r="J28" i="26" s="1"/>
  <c r="H29" i="26"/>
  <c r="I29" i="26" s="1"/>
  <c r="J29" i="26" s="1"/>
  <c r="H30" i="26"/>
  <c r="I30" i="26" s="1"/>
  <c r="J30" i="26" s="1"/>
  <c r="H31" i="26"/>
  <c r="I31" i="26" s="1"/>
  <c r="J31" i="26" s="1"/>
  <c r="H32" i="26"/>
  <c r="I32" i="26" s="1"/>
  <c r="J32" i="26" s="1"/>
  <c r="H33" i="26"/>
  <c r="I33" i="26" s="1"/>
  <c r="J33" i="26" s="1"/>
  <c r="H34" i="26"/>
  <c r="I34" i="26" s="1"/>
  <c r="J34" i="26" s="1"/>
  <c r="H35" i="26"/>
  <c r="I35" i="26" s="1"/>
  <c r="J35" i="26" s="1"/>
  <c r="H36" i="26"/>
  <c r="I36" i="26" s="1"/>
  <c r="J36" i="26" s="1"/>
  <c r="H37" i="26"/>
  <c r="I37" i="26" s="1"/>
  <c r="J37" i="26" s="1"/>
  <c r="H38" i="26"/>
  <c r="I38" i="26" s="1"/>
  <c r="J38" i="26" s="1"/>
  <c r="H39" i="26"/>
  <c r="I39" i="26" s="1"/>
  <c r="J39" i="26" s="1"/>
  <c r="H40" i="26"/>
  <c r="I40" i="26" s="1"/>
  <c r="J40" i="26" s="1"/>
  <c r="H41" i="26"/>
  <c r="I41" i="26" s="1"/>
  <c r="J41" i="26" s="1"/>
  <c r="H42" i="26"/>
  <c r="I42" i="26" s="1"/>
  <c r="J42" i="26" s="1"/>
  <c r="H43" i="26"/>
  <c r="I43" i="26" s="1"/>
  <c r="J43" i="26" s="1"/>
  <c r="H44" i="26"/>
  <c r="I44" i="26" s="1"/>
  <c r="J44" i="26" s="1"/>
  <c r="H45" i="26"/>
  <c r="I45" i="26" s="1"/>
  <c r="J45" i="26" s="1"/>
  <c r="H46" i="26"/>
  <c r="I46" i="26" s="1"/>
  <c r="J46" i="26" s="1"/>
  <c r="H47" i="26"/>
  <c r="I47" i="26" s="1"/>
  <c r="J47" i="26" s="1"/>
  <c r="H48" i="26"/>
  <c r="I48" i="26" s="1"/>
  <c r="J48" i="26" s="1"/>
  <c r="H49" i="26"/>
  <c r="I49" i="26" s="1"/>
  <c r="J49" i="26" s="1"/>
  <c r="H50" i="26"/>
  <c r="I50" i="26" s="1"/>
  <c r="J50" i="26" s="1"/>
  <c r="H51" i="26"/>
  <c r="I51" i="26" s="1"/>
  <c r="J51" i="26" s="1"/>
  <c r="H52" i="26"/>
  <c r="I52" i="26" s="1"/>
  <c r="J52" i="26" s="1"/>
  <c r="H53" i="26"/>
  <c r="I53" i="26" s="1"/>
  <c r="J53" i="26" s="1"/>
  <c r="H54" i="26"/>
  <c r="I54" i="26" s="1"/>
  <c r="J54" i="26" s="1"/>
  <c r="H55" i="26"/>
  <c r="I55" i="26" s="1"/>
  <c r="J55" i="26" s="1"/>
  <c r="H56" i="26"/>
  <c r="I56" i="26" s="1"/>
  <c r="J56" i="26" s="1"/>
  <c r="H57" i="26"/>
  <c r="I57" i="26" s="1"/>
  <c r="J57" i="26" s="1"/>
  <c r="H58" i="26"/>
  <c r="I58" i="26" s="1"/>
  <c r="J58" i="26" s="1"/>
  <c r="H59" i="26"/>
  <c r="I59" i="26" s="1"/>
  <c r="J59" i="26" s="1"/>
  <c r="H60" i="26"/>
  <c r="I60" i="26" s="1"/>
  <c r="J60" i="26" s="1"/>
  <c r="H61" i="26"/>
  <c r="I61" i="26" s="1"/>
  <c r="J61" i="26" s="1"/>
  <c r="H62" i="26"/>
  <c r="I62" i="26" s="1"/>
  <c r="J62" i="26" s="1"/>
  <c r="H63" i="26"/>
  <c r="I63" i="26" s="1"/>
  <c r="J63" i="26" s="1"/>
  <c r="H64" i="26"/>
  <c r="I64" i="26" s="1"/>
  <c r="J64" i="26" s="1"/>
  <c r="H65" i="26"/>
  <c r="I65" i="26" s="1"/>
  <c r="J65" i="26" s="1"/>
  <c r="H66" i="26"/>
  <c r="I66" i="26" s="1"/>
  <c r="J66" i="26" s="1"/>
  <c r="H67" i="26"/>
  <c r="I67" i="26" s="1"/>
  <c r="J67" i="26" s="1"/>
  <c r="H68" i="26"/>
  <c r="I68" i="26" s="1"/>
  <c r="J68" i="26" s="1"/>
  <c r="H69" i="26"/>
  <c r="I69" i="26" s="1"/>
  <c r="J69" i="26" s="1"/>
  <c r="H70" i="26"/>
  <c r="I70" i="26" s="1"/>
  <c r="J70" i="26" s="1"/>
  <c r="H72" i="26"/>
  <c r="I72" i="26" s="1"/>
  <c r="J72" i="26" s="1"/>
  <c r="H76" i="26"/>
  <c r="I76" i="26" s="1"/>
  <c r="J76" i="26" s="1"/>
  <c r="H79" i="26"/>
  <c r="I79" i="26" s="1"/>
  <c r="J79" i="26" s="1"/>
  <c r="H82" i="26"/>
  <c r="I82" i="26" s="1"/>
  <c r="J82" i="26" s="1"/>
  <c r="H85" i="26"/>
  <c r="I85" i="26" s="1"/>
  <c r="J85" i="26" s="1"/>
  <c r="H88" i="26"/>
  <c r="I88" i="26" s="1"/>
  <c r="J88" i="26" s="1"/>
  <c r="H4" i="28"/>
  <c r="I4" i="28" s="1"/>
  <c r="J4" i="28" s="1"/>
  <c r="K4" i="28" s="1"/>
  <c r="H8" i="28"/>
  <c r="I8" i="28" s="1"/>
  <c r="J8" i="28" s="1"/>
  <c r="H10" i="28"/>
  <c r="I10" i="28" s="1"/>
  <c r="J10" i="28" s="1"/>
  <c r="H18" i="28"/>
  <c r="I18" i="28" s="1"/>
  <c r="J18" i="28" s="1"/>
  <c r="H48" i="28"/>
  <c r="I48" i="28" s="1"/>
  <c r="J48" i="28" s="1"/>
  <c r="H57" i="28"/>
  <c r="I57" i="28" s="1"/>
  <c r="J57" i="28" s="1"/>
  <c r="H53" i="29"/>
  <c r="I53" i="29" s="1"/>
  <c r="J53" i="29" s="1"/>
  <c r="H59" i="29"/>
  <c r="I59" i="29" s="1"/>
  <c r="J59" i="29" s="1"/>
  <c r="AH4" i="30"/>
  <c r="AQ4" i="30" s="1"/>
  <c r="M9" i="27"/>
  <c r="U9" i="27" s="1"/>
  <c r="M15" i="27"/>
  <c r="U15" i="27" s="1"/>
  <c r="M21" i="27"/>
  <c r="U21" i="27" s="1"/>
  <c r="M27" i="27"/>
  <c r="U27" i="27" s="1"/>
  <c r="M33" i="27"/>
  <c r="U33" i="27" s="1"/>
  <c r="M39" i="27"/>
  <c r="U39" i="27" s="1"/>
  <c r="M45" i="27"/>
  <c r="U45" i="27" s="1"/>
  <c r="M51" i="27"/>
  <c r="U51" i="27" s="1"/>
  <c r="M57" i="27"/>
  <c r="U57" i="27" s="1"/>
  <c r="M63" i="27"/>
  <c r="U63" i="27" s="1"/>
  <c r="M69" i="27"/>
  <c r="U69" i="27" s="1"/>
  <c r="M75" i="27"/>
  <c r="U75" i="27" s="1"/>
  <c r="V6" i="27"/>
  <c r="R9" i="27"/>
  <c r="V12" i="27"/>
  <c r="V15" i="27"/>
  <c r="V18" i="27"/>
  <c r="V21" i="27"/>
  <c r="V24" i="27"/>
  <c r="V27" i="27"/>
  <c r="V30" i="27"/>
  <c r="V33" i="27"/>
  <c r="V36" i="27"/>
  <c r="V39" i="27"/>
  <c r="V42" i="27"/>
  <c r="V45" i="27"/>
  <c r="V48" i="27"/>
  <c r="V51" i="27"/>
  <c r="V54" i="27"/>
  <c r="V57" i="27"/>
  <c r="V60" i="27"/>
  <c r="V63" i="27"/>
  <c r="V66" i="27"/>
  <c r="V69" i="27"/>
  <c r="V72" i="27"/>
  <c r="V75" i="27"/>
  <c r="V78" i="27"/>
  <c r="R6" i="28"/>
  <c r="R12" i="28"/>
  <c r="R15" i="28"/>
  <c r="R18" i="28"/>
  <c r="R22" i="28"/>
  <c r="H24" i="28"/>
  <c r="I24" i="28" s="1"/>
  <c r="J24" i="28" s="1"/>
  <c r="V24" i="28"/>
  <c r="R27" i="28"/>
  <c r="V29" i="28"/>
  <c r="R31" i="28"/>
  <c r="H33" i="28"/>
  <c r="I33" i="28" s="1"/>
  <c r="J33" i="28" s="1"/>
  <c r="V33" i="28"/>
  <c r="R36" i="28"/>
  <c r="V38" i="28"/>
  <c r="R40" i="28"/>
  <c r="H42" i="28"/>
  <c r="I42" i="28" s="1"/>
  <c r="J42" i="28" s="1"/>
  <c r="V42" i="28"/>
  <c r="R45" i="28"/>
  <c r="V47" i="28"/>
  <c r="R49" i="28"/>
  <c r="H51" i="28"/>
  <c r="I51" i="28" s="1"/>
  <c r="J51" i="28" s="1"/>
  <c r="V51" i="28"/>
  <c r="R54" i="28"/>
  <c r="V56" i="28"/>
  <c r="R58" i="28"/>
  <c r="H60" i="28"/>
  <c r="I60" i="28" s="1"/>
  <c r="J60" i="28" s="1"/>
  <c r="V60" i="28"/>
  <c r="R63" i="28"/>
  <c r="V66" i="28"/>
  <c r="V68" i="28"/>
  <c r="V4" i="29"/>
  <c r="Y4" i="29" s="1"/>
  <c r="V6" i="29"/>
  <c r="V7" i="29"/>
  <c r="H16" i="29"/>
  <c r="I16" i="29" s="1"/>
  <c r="J16" i="29" s="1"/>
  <c r="V18" i="29"/>
  <c r="V19" i="29"/>
  <c r="H20" i="29"/>
  <c r="I20" i="29" s="1"/>
  <c r="J20" i="29" s="1"/>
  <c r="H34" i="29"/>
  <c r="I34" i="29" s="1"/>
  <c r="J34" i="29" s="1"/>
  <c r="V36" i="29"/>
  <c r="V37" i="29"/>
  <c r="H38" i="29"/>
  <c r="I38" i="29" s="1"/>
  <c r="J38" i="29" s="1"/>
  <c r="H52" i="29"/>
  <c r="I52" i="29" s="1"/>
  <c r="J52" i="29" s="1"/>
  <c r="V54" i="29"/>
  <c r="V55" i="29"/>
  <c r="H56" i="29"/>
  <c r="I56" i="29" s="1"/>
  <c r="J56" i="29" s="1"/>
  <c r="H70" i="29"/>
  <c r="I70" i="29" s="1"/>
  <c r="J70" i="29" s="1"/>
  <c r="V72" i="29"/>
  <c r="V73" i="29"/>
  <c r="H74" i="29"/>
  <c r="I74" i="29" s="1"/>
  <c r="J74" i="29" s="1"/>
  <c r="H88" i="29"/>
  <c r="I88" i="29" s="1"/>
  <c r="J88" i="29" s="1"/>
  <c r="V90" i="29"/>
  <c r="V91" i="29"/>
  <c r="H92" i="29"/>
  <c r="I92" i="29" s="1"/>
  <c r="J92" i="29" s="1"/>
  <c r="AH3" i="30"/>
  <c r="AQ3" i="30" s="1"/>
  <c r="H7" i="30"/>
  <c r="I7" i="30" s="1"/>
  <c r="J7" i="30" s="1"/>
  <c r="V7" i="30"/>
  <c r="V9" i="30"/>
  <c r="H13" i="30"/>
  <c r="I13" i="30" s="1"/>
  <c r="J13" i="30" s="1"/>
  <c r="V13" i="30"/>
  <c r="H14" i="30"/>
  <c r="I14" i="30" s="1"/>
  <c r="J14" i="30" s="1"/>
  <c r="H22" i="30"/>
  <c r="I22" i="30" s="1"/>
  <c r="J22" i="30" s="1"/>
  <c r="V22" i="30"/>
  <c r="H23" i="30"/>
  <c r="I23" i="30" s="1"/>
  <c r="J23" i="30" s="1"/>
  <c r="H31" i="30"/>
  <c r="I31" i="30" s="1"/>
  <c r="J31" i="30" s="1"/>
  <c r="V31" i="30"/>
  <c r="H32" i="30"/>
  <c r="I32" i="30" s="1"/>
  <c r="J32" i="30" s="1"/>
  <c r="H40" i="30"/>
  <c r="I40" i="30" s="1"/>
  <c r="J40" i="30" s="1"/>
  <c r="V40" i="30"/>
  <c r="H41" i="30"/>
  <c r="I41" i="30" s="1"/>
  <c r="J41" i="30" s="1"/>
  <c r="H49" i="30"/>
  <c r="I49" i="30" s="1"/>
  <c r="J49" i="30" s="1"/>
  <c r="V49" i="30"/>
  <c r="H57" i="30"/>
  <c r="I57" i="30" s="1"/>
  <c r="J57" i="30" s="1"/>
  <c r="H58" i="30"/>
  <c r="I58" i="30" s="1"/>
  <c r="J58" i="30" s="1"/>
  <c r="H60" i="30"/>
  <c r="I60" i="30" s="1"/>
  <c r="J60" i="30" s="1"/>
  <c r="H61" i="30"/>
  <c r="I61" i="30" s="1"/>
  <c r="J61" i="30" s="1"/>
  <c r="H63" i="30"/>
  <c r="I63" i="30" s="1"/>
  <c r="J63" i="30" s="1"/>
  <c r="H64" i="30"/>
  <c r="I64" i="30" s="1"/>
  <c r="J64" i="30" s="1"/>
  <c r="H66" i="30"/>
  <c r="I66" i="30" s="1"/>
  <c r="J66" i="30" s="1"/>
  <c r="H67" i="30"/>
  <c r="I67" i="30" s="1"/>
  <c r="J67" i="30" s="1"/>
  <c r="H69" i="30"/>
  <c r="I69" i="30" s="1"/>
  <c r="J69" i="30" s="1"/>
  <c r="H70" i="30"/>
  <c r="I70" i="30" s="1"/>
  <c r="J70" i="30" s="1"/>
  <c r="H71" i="30"/>
  <c r="I71" i="30" s="1"/>
  <c r="J71" i="30" s="1"/>
  <c r="H72" i="30"/>
  <c r="I72" i="30" s="1"/>
  <c r="J72" i="30" s="1"/>
  <c r="H80" i="30"/>
  <c r="I80" i="30" s="1"/>
  <c r="J80" i="30" s="1"/>
  <c r="H81" i="30"/>
  <c r="I81" i="30" s="1"/>
  <c r="J81" i="30" s="1"/>
  <c r="H89" i="30"/>
  <c r="I89" i="30" s="1"/>
  <c r="J89" i="30" s="1"/>
  <c r="AH3" i="31"/>
  <c r="AQ3" i="31" s="1"/>
  <c r="M13" i="31"/>
  <c r="U13" i="31" s="1"/>
  <c r="M31" i="31"/>
  <c r="U31" i="31" s="1"/>
  <c r="M49" i="31"/>
  <c r="U49" i="31" s="1"/>
  <c r="M67" i="31"/>
  <c r="U67" i="31" s="1"/>
  <c r="H8" i="31"/>
  <c r="I8" i="31" s="1"/>
  <c r="J8" i="31" s="1"/>
  <c r="H16" i="31"/>
  <c r="I16" i="31" s="1"/>
  <c r="J16" i="31" s="1"/>
  <c r="H22" i="31"/>
  <c r="I22" i="31" s="1"/>
  <c r="J22" i="31" s="1"/>
  <c r="H28" i="31"/>
  <c r="I28" i="31" s="1"/>
  <c r="J28" i="31" s="1"/>
  <c r="H34" i="31"/>
  <c r="I34" i="31" s="1"/>
  <c r="J34" i="31" s="1"/>
  <c r="H6" i="32"/>
  <c r="I6" i="32" s="1"/>
  <c r="J6" i="32" s="1"/>
  <c r="H7" i="32"/>
  <c r="I7" i="32" s="1"/>
  <c r="J7" i="32" s="1"/>
  <c r="H12" i="32"/>
  <c r="I12" i="32" s="1"/>
  <c r="J12" i="32" s="1"/>
  <c r="H13" i="32"/>
  <c r="I13" i="32" s="1"/>
  <c r="J13" i="32" s="1"/>
  <c r="R18" i="32"/>
  <c r="R19" i="32"/>
  <c r="H21" i="32"/>
  <c r="I21" i="32" s="1"/>
  <c r="J21" i="32" s="1"/>
  <c r="H22" i="32"/>
  <c r="I22" i="32" s="1"/>
  <c r="J22" i="32" s="1"/>
  <c r="R27" i="32"/>
  <c r="R28" i="32"/>
  <c r="H30" i="32"/>
  <c r="I30" i="32" s="1"/>
  <c r="J30" i="32" s="1"/>
  <c r="H31" i="32"/>
  <c r="I31" i="32" s="1"/>
  <c r="J31" i="32" s="1"/>
  <c r="R36" i="32"/>
  <c r="R37" i="32"/>
  <c r="H39" i="32"/>
  <c r="I39" i="32" s="1"/>
  <c r="J39" i="32" s="1"/>
  <c r="H40" i="32"/>
  <c r="I40" i="32" s="1"/>
  <c r="J40" i="32" s="1"/>
  <c r="R45" i="32"/>
  <c r="R46" i="32"/>
  <c r="H48" i="32"/>
  <c r="I48" i="32" s="1"/>
  <c r="J48" i="32" s="1"/>
  <c r="H49" i="32"/>
  <c r="I49" i="32" s="1"/>
  <c r="J49" i="32" s="1"/>
  <c r="R54" i="32"/>
  <c r="R55" i="32"/>
  <c r="H57" i="32"/>
  <c r="I57" i="32" s="1"/>
  <c r="J57" i="32" s="1"/>
  <c r="H58" i="32"/>
  <c r="I58" i="32" s="1"/>
  <c r="J58" i="32" s="1"/>
  <c r="R63" i="32"/>
  <c r="R64" i="32"/>
  <c r="H66" i="32"/>
  <c r="I66" i="32" s="1"/>
  <c r="J66" i="32" s="1"/>
  <c r="H67" i="32"/>
  <c r="I67" i="32" s="1"/>
  <c r="J67" i="32" s="1"/>
  <c r="H7" i="33"/>
  <c r="I7" i="33" s="1"/>
  <c r="J7" i="33" s="1"/>
  <c r="H34" i="33"/>
  <c r="I34" i="33" s="1"/>
  <c r="J34" i="33" s="1"/>
  <c r="H43" i="33"/>
  <c r="I43" i="33" s="1"/>
  <c r="J43" i="33" s="1"/>
  <c r="H52" i="33"/>
  <c r="I52" i="33" s="1"/>
  <c r="J52" i="33" s="1"/>
  <c r="H61" i="33"/>
  <c r="I61" i="33" s="1"/>
  <c r="J61" i="33" s="1"/>
  <c r="H70" i="33"/>
  <c r="I70" i="33" s="1"/>
  <c r="J70" i="33" s="1"/>
  <c r="H79" i="33"/>
  <c r="I79" i="33" s="1"/>
  <c r="J79" i="33" s="1"/>
  <c r="H88" i="33"/>
  <c r="I88" i="33" s="1"/>
  <c r="J88" i="33" s="1"/>
  <c r="H97" i="33"/>
  <c r="I97" i="33" s="1"/>
  <c r="J97" i="33" s="1"/>
  <c r="H25" i="34"/>
  <c r="I25" i="34" s="1"/>
  <c r="J25" i="34" s="1"/>
  <c r="H43" i="34"/>
  <c r="I43" i="34" s="1"/>
  <c r="J43" i="34" s="1"/>
  <c r="H61" i="34"/>
  <c r="I61" i="34" s="1"/>
  <c r="J61" i="34" s="1"/>
  <c r="H79" i="34"/>
  <c r="I79" i="34" s="1"/>
  <c r="J79" i="34" s="1"/>
  <c r="H8" i="35"/>
  <c r="I8" i="35" s="1"/>
  <c r="J8" i="35" s="1"/>
  <c r="H34" i="35"/>
  <c r="I34" i="35" s="1"/>
  <c r="J34" i="35" s="1"/>
  <c r="H36" i="35"/>
  <c r="I36" i="35" s="1"/>
  <c r="J36" i="35" s="1"/>
  <c r="H40" i="35"/>
  <c r="I40" i="35" s="1"/>
  <c r="J40" i="35" s="1"/>
  <c r="H42" i="35"/>
  <c r="I42" i="35" s="1"/>
  <c r="J42" i="35" s="1"/>
  <c r="H77" i="35"/>
  <c r="I77" i="35" s="1"/>
  <c r="J77" i="35" s="1"/>
  <c r="M4" i="27"/>
  <c r="U4" i="27" s="1"/>
  <c r="X4" i="27" s="1"/>
  <c r="M10" i="27"/>
  <c r="U10" i="27" s="1"/>
  <c r="M16" i="27"/>
  <c r="U16" i="27" s="1"/>
  <c r="M22" i="27"/>
  <c r="U22" i="27" s="1"/>
  <c r="M28" i="27"/>
  <c r="U28" i="27" s="1"/>
  <c r="M34" i="27"/>
  <c r="U34" i="27" s="1"/>
  <c r="M40" i="27"/>
  <c r="U40" i="27" s="1"/>
  <c r="M46" i="27"/>
  <c r="U46" i="27" s="1"/>
  <c r="M52" i="27"/>
  <c r="U52" i="27" s="1"/>
  <c r="M58" i="27"/>
  <c r="U58" i="27" s="1"/>
  <c r="M64" i="27"/>
  <c r="U64" i="27" s="1"/>
  <c r="M70" i="27"/>
  <c r="U70" i="27" s="1"/>
  <c r="V5" i="27"/>
  <c r="R7" i="27"/>
  <c r="R8" i="27"/>
  <c r="V11" i="27"/>
  <c r="R13" i="27"/>
  <c r="R16" i="27"/>
  <c r="R19" i="27"/>
  <c r="R22" i="27"/>
  <c r="R25" i="27"/>
  <c r="R28" i="27"/>
  <c r="R31" i="27"/>
  <c r="R34" i="27"/>
  <c r="R37" i="27"/>
  <c r="R40" i="27"/>
  <c r="R43" i="27"/>
  <c r="R46" i="27"/>
  <c r="R49" i="27"/>
  <c r="R52" i="27"/>
  <c r="R55" i="27"/>
  <c r="R58" i="27"/>
  <c r="R61" i="27"/>
  <c r="R64" i="27"/>
  <c r="R67" i="27"/>
  <c r="R70" i="27"/>
  <c r="R73" i="27"/>
  <c r="R76" i="27"/>
  <c r="R79" i="27"/>
  <c r="M9" i="28"/>
  <c r="U9" i="28" s="1"/>
  <c r="M15" i="28"/>
  <c r="U15" i="28" s="1"/>
  <c r="M21" i="28"/>
  <c r="U21" i="28" s="1"/>
  <c r="M27" i="28"/>
  <c r="U27" i="28" s="1"/>
  <c r="M33" i="28"/>
  <c r="U33" i="28" s="1"/>
  <c r="M39" i="28"/>
  <c r="U39" i="28" s="1"/>
  <c r="M45" i="28"/>
  <c r="U45" i="28" s="1"/>
  <c r="M51" i="28"/>
  <c r="U51" i="28" s="1"/>
  <c r="M57" i="28"/>
  <c r="U57" i="28" s="1"/>
  <c r="M63" i="28"/>
  <c r="U63" i="28" s="1"/>
  <c r="R5" i="28"/>
  <c r="V7" i="28"/>
  <c r="V8" i="28"/>
  <c r="R11" i="28"/>
  <c r="V13" i="28"/>
  <c r="V16" i="28"/>
  <c r="V19" i="28"/>
  <c r="V28" i="28"/>
  <c r="V37" i="28"/>
  <c r="V46" i="28"/>
  <c r="V55" i="28"/>
  <c r="V64" i="28"/>
  <c r="H66" i="28"/>
  <c r="I66" i="28" s="1"/>
  <c r="J66" i="28" s="1"/>
  <c r="M94" i="29"/>
  <c r="U94" i="29" s="1"/>
  <c r="M88" i="29"/>
  <c r="U88" i="29" s="1"/>
  <c r="M82" i="29"/>
  <c r="U82" i="29" s="1"/>
  <c r="M76" i="29"/>
  <c r="U76" i="29" s="1"/>
  <c r="M70" i="29"/>
  <c r="U70" i="29" s="1"/>
  <c r="M64" i="29"/>
  <c r="U64" i="29" s="1"/>
  <c r="M58" i="29"/>
  <c r="U58" i="29" s="1"/>
  <c r="M52" i="29"/>
  <c r="U52" i="29" s="1"/>
  <c r="M46" i="29"/>
  <c r="U46" i="29" s="1"/>
  <c r="M40" i="29"/>
  <c r="U40" i="29" s="1"/>
  <c r="M34" i="29"/>
  <c r="U34" i="29" s="1"/>
  <c r="M28" i="29"/>
  <c r="U28" i="29" s="1"/>
  <c r="M22" i="29"/>
  <c r="U22" i="29" s="1"/>
  <c r="M16" i="29"/>
  <c r="U16" i="29" s="1"/>
  <c r="M10" i="29"/>
  <c r="U10" i="29" s="1"/>
  <c r="M4" i="29"/>
  <c r="U4" i="29" s="1"/>
  <c r="X4" i="29" s="1"/>
  <c r="M95" i="29"/>
  <c r="U95" i="29" s="1"/>
  <c r="M89" i="29"/>
  <c r="U89" i="29" s="1"/>
  <c r="M83" i="29"/>
  <c r="U83" i="29" s="1"/>
  <c r="M77" i="29"/>
  <c r="U77" i="29" s="1"/>
  <c r="M71" i="29"/>
  <c r="U71" i="29" s="1"/>
  <c r="M65" i="29"/>
  <c r="U65" i="29" s="1"/>
  <c r="M59" i="29"/>
  <c r="U59" i="29" s="1"/>
  <c r="M53" i="29"/>
  <c r="U53" i="29" s="1"/>
  <c r="M47" i="29"/>
  <c r="U47" i="29" s="1"/>
  <c r="M41" i="29"/>
  <c r="U41" i="29" s="1"/>
  <c r="M35" i="29"/>
  <c r="U35" i="29" s="1"/>
  <c r="M29" i="29"/>
  <c r="U29" i="29" s="1"/>
  <c r="M23" i="29"/>
  <c r="U23" i="29" s="1"/>
  <c r="M17" i="29"/>
  <c r="U17" i="29" s="1"/>
  <c r="M11" i="29"/>
  <c r="U11" i="29" s="1"/>
  <c r="M5" i="29"/>
  <c r="U5" i="29" s="1"/>
  <c r="M13" i="29"/>
  <c r="U13" i="29" s="1"/>
  <c r="M21" i="29"/>
  <c r="U21" i="29" s="1"/>
  <c r="M31" i="29"/>
  <c r="U31" i="29" s="1"/>
  <c r="M39" i="29"/>
  <c r="U39" i="29" s="1"/>
  <c r="M49" i="29"/>
  <c r="U49" i="29" s="1"/>
  <c r="M57" i="29"/>
  <c r="U57" i="29" s="1"/>
  <c r="M67" i="29"/>
  <c r="U67" i="29" s="1"/>
  <c r="M75" i="29"/>
  <c r="U75" i="29" s="1"/>
  <c r="M85" i="29"/>
  <c r="U85" i="29" s="1"/>
  <c r="M93" i="29"/>
  <c r="U93" i="29" s="1"/>
  <c r="H8" i="29"/>
  <c r="I8" i="29" s="1"/>
  <c r="J8" i="29" s="1"/>
  <c r="V9" i="29"/>
  <c r="H11" i="29"/>
  <c r="I11" i="29" s="1"/>
  <c r="J11" i="29" s="1"/>
  <c r="H13" i="29"/>
  <c r="I13" i="29" s="1"/>
  <c r="J13" i="29" s="1"/>
  <c r="H15" i="29"/>
  <c r="I15" i="29" s="1"/>
  <c r="J15" i="29" s="1"/>
  <c r="V15" i="29"/>
  <c r="V16" i="29"/>
  <c r="H31" i="29"/>
  <c r="I31" i="29" s="1"/>
  <c r="J31" i="29" s="1"/>
  <c r="H33" i="29"/>
  <c r="I33" i="29" s="1"/>
  <c r="J33" i="29" s="1"/>
  <c r="V33" i="29"/>
  <c r="V34" i="29"/>
  <c r="H49" i="29"/>
  <c r="I49" i="29" s="1"/>
  <c r="J49" i="29" s="1"/>
  <c r="H51" i="29"/>
  <c r="I51" i="29" s="1"/>
  <c r="J51" i="29" s="1"/>
  <c r="V51" i="29"/>
  <c r="V52" i="29"/>
  <c r="H67" i="29"/>
  <c r="I67" i="29" s="1"/>
  <c r="J67" i="29" s="1"/>
  <c r="H69" i="29"/>
  <c r="I69" i="29" s="1"/>
  <c r="J69" i="29" s="1"/>
  <c r="V69" i="29"/>
  <c r="V70" i="29"/>
  <c r="H85" i="29"/>
  <c r="I85" i="29" s="1"/>
  <c r="J85" i="29" s="1"/>
  <c r="H87" i="29"/>
  <c r="I87" i="29" s="1"/>
  <c r="J87" i="29" s="1"/>
  <c r="V87" i="29"/>
  <c r="H6" i="30"/>
  <c r="I6" i="30" s="1"/>
  <c r="J6" i="30" s="1"/>
  <c r="V6" i="30"/>
  <c r="H8" i="30"/>
  <c r="I8" i="30" s="1"/>
  <c r="J8" i="30" s="1"/>
  <c r="V8" i="30"/>
  <c r="H9" i="30"/>
  <c r="I9" i="30" s="1"/>
  <c r="J9" i="30" s="1"/>
  <c r="H12" i="30"/>
  <c r="I12" i="30" s="1"/>
  <c r="J12" i="30" s="1"/>
  <c r="V12" i="30"/>
  <c r="H21" i="30"/>
  <c r="I21" i="30" s="1"/>
  <c r="J21" i="30" s="1"/>
  <c r="V21" i="30"/>
  <c r="H30" i="30"/>
  <c r="I30" i="30" s="1"/>
  <c r="J30" i="30" s="1"/>
  <c r="V30" i="30"/>
  <c r="H39" i="30"/>
  <c r="I39" i="30" s="1"/>
  <c r="J39" i="30" s="1"/>
  <c r="V39" i="30"/>
  <c r="H48" i="30"/>
  <c r="I48" i="30" s="1"/>
  <c r="J48" i="30" s="1"/>
  <c r="V48" i="30"/>
  <c r="H56" i="30"/>
  <c r="I56" i="30" s="1"/>
  <c r="J56" i="30" s="1"/>
  <c r="H59" i="30"/>
  <c r="I59" i="30" s="1"/>
  <c r="J59" i="30" s="1"/>
  <c r="H62" i="30"/>
  <c r="I62" i="30" s="1"/>
  <c r="J62" i="30" s="1"/>
  <c r="H65" i="30"/>
  <c r="I65" i="30" s="1"/>
  <c r="J65" i="30" s="1"/>
  <c r="H68" i="30"/>
  <c r="I68" i="30" s="1"/>
  <c r="J68" i="30" s="1"/>
  <c r="H73" i="30"/>
  <c r="I73" i="30" s="1"/>
  <c r="J73" i="30" s="1"/>
  <c r="H82" i="30"/>
  <c r="I82" i="30" s="1"/>
  <c r="J82" i="30" s="1"/>
  <c r="H4" i="31"/>
  <c r="I4" i="31" s="1"/>
  <c r="J4" i="31" s="1"/>
  <c r="K4" i="31" s="1"/>
  <c r="K5" i="31" s="1"/>
  <c r="M15" i="31"/>
  <c r="U15" i="31" s="1"/>
  <c r="M33" i="31"/>
  <c r="U33" i="31" s="1"/>
  <c r="M51" i="31"/>
  <c r="U51" i="31" s="1"/>
  <c r="M69" i="31"/>
  <c r="U69" i="31" s="1"/>
  <c r="H5" i="31"/>
  <c r="I5" i="31" s="1"/>
  <c r="J5" i="31" s="1"/>
  <c r="H9" i="31"/>
  <c r="I9" i="31" s="1"/>
  <c r="J9" i="31" s="1"/>
  <c r="H43" i="31"/>
  <c r="I43" i="31" s="1"/>
  <c r="J43" i="31" s="1"/>
  <c r="H52" i="31"/>
  <c r="I52" i="31" s="1"/>
  <c r="J52" i="31" s="1"/>
  <c r="H61" i="31"/>
  <c r="I61" i="31" s="1"/>
  <c r="J61" i="31" s="1"/>
  <c r="H70" i="31"/>
  <c r="I70" i="31" s="1"/>
  <c r="J70" i="31" s="1"/>
  <c r="H79" i="31"/>
  <c r="I79" i="31" s="1"/>
  <c r="J79" i="31" s="1"/>
  <c r="Z4" i="32"/>
  <c r="H8" i="32"/>
  <c r="I8" i="32" s="1"/>
  <c r="J8" i="32" s="1"/>
  <c r="H14" i="32"/>
  <c r="I14" i="32" s="1"/>
  <c r="J14" i="32" s="1"/>
  <c r="H23" i="32"/>
  <c r="I23" i="32" s="1"/>
  <c r="J23" i="32" s="1"/>
  <c r="H32" i="32"/>
  <c r="I32" i="32" s="1"/>
  <c r="J32" i="32" s="1"/>
  <c r="H41" i="32"/>
  <c r="I41" i="32" s="1"/>
  <c r="J41" i="32" s="1"/>
  <c r="H50" i="32"/>
  <c r="I50" i="32" s="1"/>
  <c r="J50" i="32" s="1"/>
  <c r="H59" i="32"/>
  <c r="I59" i="32" s="1"/>
  <c r="J59" i="32" s="1"/>
  <c r="H68" i="32"/>
  <c r="I68" i="32" s="1"/>
  <c r="J68" i="32" s="1"/>
  <c r="H16" i="33"/>
  <c r="I16" i="33" s="1"/>
  <c r="J16" i="33" s="1"/>
  <c r="H22" i="33"/>
  <c r="I22" i="33" s="1"/>
  <c r="J22" i="33" s="1"/>
  <c r="H28" i="33"/>
  <c r="I28" i="33" s="1"/>
  <c r="J28" i="33" s="1"/>
  <c r="H9" i="34"/>
  <c r="I9" i="34" s="1"/>
  <c r="J9" i="34" s="1"/>
  <c r="H11" i="34"/>
  <c r="I11" i="34" s="1"/>
  <c r="J11" i="34" s="1"/>
  <c r="H13" i="34"/>
  <c r="I13" i="34" s="1"/>
  <c r="J13" i="34" s="1"/>
  <c r="H16" i="34"/>
  <c r="I16" i="34" s="1"/>
  <c r="J16" i="34" s="1"/>
  <c r="H19" i="34"/>
  <c r="I19" i="34" s="1"/>
  <c r="J19" i="34" s="1"/>
  <c r="H22" i="34"/>
  <c r="I22" i="34" s="1"/>
  <c r="J22" i="34" s="1"/>
  <c r="H40" i="34"/>
  <c r="I40" i="34" s="1"/>
  <c r="J40" i="34" s="1"/>
  <c r="H58" i="34"/>
  <c r="I58" i="34" s="1"/>
  <c r="J58" i="34" s="1"/>
  <c r="H76" i="34"/>
  <c r="I76" i="34" s="1"/>
  <c r="J76" i="34" s="1"/>
  <c r="H6" i="35"/>
  <c r="I6" i="35" s="1"/>
  <c r="J6" i="35" s="1"/>
  <c r="H13" i="35"/>
  <c r="I13" i="35" s="1"/>
  <c r="J13" i="35" s="1"/>
  <c r="H16" i="35"/>
  <c r="I16" i="35" s="1"/>
  <c r="J16" i="35" s="1"/>
  <c r="H19" i="35"/>
  <c r="I19" i="35" s="1"/>
  <c r="J19" i="35" s="1"/>
  <c r="H22" i="35"/>
  <c r="I22" i="35" s="1"/>
  <c r="J22" i="35" s="1"/>
  <c r="H25" i="35"/>
  <c r="I25" i="35" s="1"/>
  <c r="J25" i="35" s="1"/>
  <c r="H28" i="35"/>
  <c r="I28" i="35" s="1"/>
  <c r="J28" i="35" s="1"/>
  <c r="H31" i="35"/>
  <c r="I31" i="35" s="1"/>
  <c r="J31" i="35" s="1"/>
  <c r="H68" i="35"/>
  <c r="I68" i="35" s="1"/>
  <c r="J68" i="35" s="1"/>
  <c r="V10" i="27"/>
  <c r="V14" i="27"/>
  <c r="V17" i="27"/>
  <c r="V20" i="27"/>
  <c r="V23" i="27"/>
  <c r="V26" i="27"/>
  <c r="V29" i="27"/>
  <c r="V32" i="27"/>
  <c r="V35" i="27"/>
  <c r="V38" i="27"/>
  <c r="V41" i="27"/>
  <c r="V44" i="27"/>
  <c r="V47" i="27"/>
  <c r="V50" i="27"/>
  <c r="V53" i="27"/>
  <c r="V56" i="27"/>
  <c r="V59" i="27"/>
  <c r="V62" i="27"/>
  <c r="V65" i="27"/>
  <c r="V68" i="27"/>
  <c r="V71" i="27"/>
  <c r="V74" i="27"/>
  <c r="V77" i="27"/>
  <c r="AE3" i="28"/>
  <c r="R4" i="28"/>
  <c r="AH4" i="28" s="1"/>
  <c r="AQ4" i="28" s="1"/>
  <c r="R10" i="28"/>
  <c r="R14" i="28"/>
  <c r="R17" i="28"/>
  <c r="R20" i="28"/>
  <c r="R21" i="28"/>
  <c r="R25" i="28"/>
  <c r="R30" i="28"/>
  <c r="R34" i="28"/>
  <c r="R39" i="28"/>
  <c r="R43" i="28"/>
  <c r="R48" i="28"/>
  <c r="R52" i="28"/>
  <c r="R57" i="28"/>
  <c r="R61" i="28"/>
  <c r="H9" i="29"/>
  <c r="I9" i="29" s="1"/>
  <c r="J9" i="29" s="1"/>
  <c r="H28" i="29"/>
  <c r="I28" i="29" s="1"/>
  <c r="J28" i="29" s="1"/>
  <c r="H46" i="29"/>
  <c r="I46" i="29" s="1"/>
  <c r="J46" i="29" s="1"/>
  <c r="H64" i="29"/>
  <c r="I64" i="29" s="1"/>
  <c r="J64" i="29" s="1"/>
  <c r="H82" i="29"/>
  <c r="I82" i="29" s="1"/>
  <c r="J82" i="29" s="1"/>
  <c r="H19" i="30"/>
  <c r="I19" i="30" s="1"/>
  <c r="J19" i="30" s="1"/>
  <c r="V19" i="30"/>
  <c r="H28" i="30"/>
  <c r="I28" i="30" s="1"/>
  <c r="J28" i="30" s="1"/>
  <c r="V28" i="30"/>
  <c r="H37" i="30"/>
  <c r="I37" i="30" s="1"/>
  <c r="J37" i="30" s="1"/>
  <c r="V37" i="30"/>
  <c r="H46" i="30"/>
  <c r="I46" i="30" s="1"/>
  <c r="J46" i="30" s="1"/>
  <c r="V46" i="30"/>
  <c r="H55" i="30"/>
  <c r="I55" i="30" s="1"/>
  <c r="J55" i="30" s="1"/>
  <c r="V55" i="30"/>
  <c r="H74" i="30"/>
  <c r="I74" i="30" s="1"/>
  <c r="J74" i="30" s="1"/>
  <c r="H75" i="30"/>
  <c r="I75" i="30" s="1"/>
  <c r="J75" i="30" s="1"/>
  <c r="H83" i="30"/>
  <c r="I83" i="30" s="1"/>
  <c r="J83" i="30" s="1"/>
  <c r="H84" i="30"/>
  <c r="I84" i="30" s="1"/>
  <c r="J84" i="30" s="1"/>
  <c r="M19" i="31"/>
  <c r="U19" i="31" s="1"/>
  <c r="M37" i="31"/>
  <c r="U37" i="31" s="1"/>
  <c r="M55" i="31"/>
  <c r="U55" i="31" s="1"/>
  <c r="R6" i="32"/>
  <c r="R7" i="32"/>
  <c r="V67" i="32"/>
  <c r="V64" i="32"/>
  <c r="V61" i="32"/>
  <c r="V58" i="32"/>
  <c r="V55" i="32"/>
  <c r="V52" i="32"/>
  <c r="V49" i="32"/>
  <c r="V46" i="32"/>
  <c r="V43" i="32"/>
  <c r="V40" i="32"/>
  <c r="V37" i="32"/>
  <c r="V34" i="32"/>
  <c r="V31" i="32"/>
  <c r="V28" i="32"/>
  <c r="V25" i="32"/>
  <c r="V22" i="32"/>
  <c r="V19" i="32"/>
  <c r="V16" i="32"/>
  <c r="V13" i="32"/>
  <c r="V8" i="32"/>
  <c r="V7" i="32"/>
  <c r="V68" i="32"/>
  <c r="V65" i="32"/>
  <c r="V62" i="32"/>
  <c r="V59" i="32"/>
  <c r="V56" i="32"/>
  <c r="V53" i="32"/>
  <c r="V50" i="32"/>
  <c r="V47" i="32"/>
  <c r="V44" i="32"/>
  <c r="V41" i="32"/>
  <c r="V38" i="32"/>
  <c r="V35" i="32"/>
  <c r="V32" i="32"/>
  <c r="V29" i="32"/>
  <c r="V26" i="32"/>
  <c r="V23" i="32"/>
  <c r="V20" i="32"/>
  <c r="V17" i="32"/>
  <c r="V14" i="32"/>
  <c r="V10" i="32"/>
  <c r="V4" i="32"/>
  <c r="Y4" i="32" s="1"/>
  <c r="V69" i="32"/>
  <c r="V66" i="32"/>
  <c r="V63" i="32"/>
  <c r="V60" i="32"/>
  <c r="V57" i="32"/>
  <c r="V54" i="32"/>
  <c r="V51" i="32"/>
  <c r="V48" i="32"/>
  <c r="V45" i="32"/>
  <c r="V42" i="32"/>
  <c r="V39" i="32"/>
  <c r="V36" i="32"/>
  <c r="V33" i="32"/>
  <c r="V30" i="32"/>
  <c r="V27" i="32"/>
  <c r="V24" i="32"/>
  <c r="V21" i="32"/>
  <c r="V18" i="32"/>
  <c r="V15" i="32"/>
  <c r="V12" i="32"/>
  <c r="V6" i="32"/>
  <c r="V11" i="32"/>
  <c r="R12" i="32"/>
  <c r="R13" i="32"/>
  <c r="H15" i="32"/>
  <c r="I15" i="32" s="1"/>
  <c r="J15" i="32" s="1"/>
  <c r="H16" i="32"/>
  <c r="I16" i="32" s="1"/>
  <c r="J16" i="32" s="1"/>
  <c r="R21" i="32"/>
  <c r="R22" i="32"/>
  <c r="H24" i="32"/>
  <c r="I24" i="32" s="1"/>
  <c r="J24" i="32" s="1"/>
  <c r="H25" i="32"/>
  <c r="I25" i="32" s="1"/>
  <c r="J25" i="32" s="1"/>
  <c r="R30" i="32"/>
  <c r="R31" i="32"/>
  <c r="H33" i="32"/>
  <c r="I33" i="32" s="1"/>
  <c r="J33" i="32" s="1"/>
  <c r="H34" i="32"/>
  <c r="I34" i="32" s="1"/>
  <c r="J34" i="32" s="1"/>
  <c r="R39" i="32"/>
  <c r="R40" i="32"/>
  <c r="H42" i="32"/>
  <c r="I42" i="32" s="1"/>
  <c r="J42" i="32" s="1"/>
  <c r="H43" i="32"/>
  <c r="I43" i="32" s="1"/>
  <c r="J43" i="32" s="1"/>
  <c r="R48" i="32"/>
  <c r="R49" i="32"/>
  <c r="H51" i="32"/>
  <c r="I51" i="32" s="1"/>
  <c r="J51" i="32" s="1"/>
  <c r="H52" i="32"/>
  <c r="I52" i="32" s="1"/>
  <c r="J52" i="32" s="1"/>
  <c r="R57" i="32"/>
  <c r="R58" i="32"/>
  <c r="H60" i="32"/>
  <c r="I60" i="32" s="1"/>
  <c r="J60" i="32" s="1"/>
  <c r="H61" i="32"/>
  <c r="I61" i="32" s="1"/>
  <c r="J61" i="32" s="1"/>
  <c r="R66" i="32"/>
  <c r="R67" i="32"/>
  <c r="H69" i="32"/>
  <c r="I69" i="32" s="1"/>
  <c r="J69" i="32" s="1"/>
  <c r="H8" i="33"/>
  <c r="I8" i="33" s="1"/>
  <c r="J8" i="33" s="1"/>
  <c r="H13" i="33"/>
  <c r="I13" i="33" s="1"/>
  <c r="J13" i="33" s="1"/>
  <c r="H37" i="33"/>
  <c r="I37" i="33" s="1"/>
  <c r="J37" i="33" s="1"/>
  <c r="H46" i="33"/>
  <c r="I46" i="33" s="1"/>
  <c r="J46" i="33" s="1"/>
  <c r="H55" i="33"/>
  <c r="I55" i="33" s="1"/>
  <c r="J55" i="33" s="1"/>
  <c r="H64" i="33"/>
  <c r="I64" i="33" s="1"/>
  <c r="J64" i="33" s="1"/>
  <c r="H73" i="33"/>
  <c r="I73" i="33" s="1"/>
  <c r="J73" i="33" s="1"/>
  <c r="H82" i="33"/>
  <c r="I82" i="33" s="1"/>
  <c r="J82" i="33" s="1"/>
  <c r="H91" i="33"/>
  <c r="I91" i="33" s="1"/>
  <c r="J91" i="33" s="1"/>
  <c r="H37" i="34"/>
  <c r="I37" i="34" s="1"/>
  <c r="J37" i="34" s="1"/>
  <c r="H55" i="34"/>
  <c r="I55" i="34" s="1"/>
  <c r="J55" i="34" s="1"/>
  <c r="H73" i="34"/>
  <c r="I73" i="34" s="1"/>
  <c r="J73" i="34" s="1"/>
  <c r="H14" i="35"/>
  <c r="I14" i="35" s="1"/>
  <c r="J14" i="35" s="1"/>
  <c r="H17" i="35"/>
  <c r="I17" i="35" s="1"/>
  <c r="J17" i="35" s="1"/>
  <c r="H20" i="35"/>
  <c r="I20" i="35" s="1"/>
  <c r="J20" i="35" s="1"/>
  <c r="H23" i="35"/>
  <c r="I23" i="35" s="1"/>
  <c r="J23" i="35" s="1"/>
  <c r="H26" i="35"/>
  <c r="I26" i="35" s="1"/>
  <c r="J26" i="35" s="1"/>
  <c r="H29" i="35"/>
  <c r="I29" i="35" s="1"/>
  <c r="J29" i="35" s="1"/>
  <c r="H32" i="35"/>
  <c r="I32" i="35" s="1"/>
  <c r="J32" i="35" s="1"/>
  <c r="H59" i="35"/>
  <c r="I59" i="35" s="1"/>
  <c r="J59" i="35" s="1"/>
  <c r="R9" i="28"/>
  <c r="R67" i="28"/>
  <c r="H4" i="29"/>
  <c r="I4" i="29" s="1"/>
  <c r="J4" i="29" s="1"/>
  <c r="K4" i="29" s="1"/>
  <c r="K5" i="29" s="1"/>
  <c r="H25" i="29"/>
  <c r="I25" i="29" s="1"/>
  <c r="J25" i="29" s="1"/>
  <c r="H27" i="29"/>
  <c r="I27" i="29" s="1"/>
  <c r="J27" i="29" s="1"/>
  <c r="H43" i="29"/>
  <c r="I43" i="29" s="1"/>
  <c r="J43" i="29" s="1"/>
  <c r="H45" i="29"/>
  <c r="I45" i="29" s="1"/>
  <c r="J45" i="29" s="1"/>
  <c r="H47" i="29"/>
  <c r="I47" i="29" s="1"/>
  <c r="J47" i="29" s="1"/>
  <c r="H61" i="29"/>
  <c r="I61" i="29" s="1"/>
  <c r="J61" i="29" s="1"/>
  <c r="H63" i="29"/>
  <c r="I63" i="29" s="1"/>
  <c r="J63" i="29" s="1"/>
  <c r="H65" i="29"/>
  <c r="I65" i="29" s="1"/>
  <c r="J65" i="29" s="1"/>
  <c r="H79" i="29"/>
  <c r="I79" i="29" s="1"/>
  <c r="J79" i="29" s="1"/>
  <c r="H81" i="29"/>
  <c r="I81" i="29" s="1"/>
  <c r="J81" i="29" s="1"/>
  <c r="H83" i="29"/>
  <c r="I83" i="29" s="1"/>
  <c r="J83" i="29" s="1"/>
  <c r="H97" i="29"/>
  <c r="I97" i="29" s="1"/>
  <c r="J97" i="29" s="1"/>
  <c r="H18" i="30"/>
  <c r="I18" i="30" s="1"/>
  <c r="J18" i="30" s="1"/>
  <c r="V18" i="30"/>
  <c r="H27" i="30"/>
  <c r="I27" i="30" s="1"/>
  <c r="J27" i="30" s="1"/>
  <c r="V27" i="30"/>
  <c r="H36" i="30"/>
  <c r="I36" i="30" s="1"/>
  <c r="J36" i="30" s="1"/>
  <c r="V36" i="30"/>
  <c r="V45" i="30"/>
  <c r="H76" i="30"/>
  <c r="I76" i="30" s="1"/>
  <c r="J76" i="30" s="1"/>
  <c r="H85" i="30"/>
  <c r="I85" i="30" s="1"/>
  <c r="J85" i="30" s="1"/>
  <c r="M77" i="31"/>
  <c r="U77" i="31" s="1"/>
  <c r="M71" i="31"/>
  <c r="U71" i="31" s="1"/>
  <c r="M65" i="31"/>
  <c r="U65" i="31" s="1"/>
  <c r="M59" i="31"/>
  <c r="U59" i="31" s="1"/>
  <c r="M53" i="31"/>
  <c r="U53" i="31" s="1"/>
  <c r="M47" i="31"/>
  <c r="U47" i="31" s="1"/>
  <c r="M41" i="31"/>
  <c r="U41" i="31" s="1"/>
  <c r="M35" i="31"/>
  <c r="U35" i="31" s="1"/>
  <c r="M29" i="31"/>
  <c r="U29" i="31" s="1"/>
  <c r="M23" i="31"/>
  <c r="U23" i="31" s="1"/>
  <c r="M17" i="31"/>
  <c r="U17" i="31" s="1"/>
  <c r="M11" i="31"/>
  <c r="U11" i="31" s="1"/>
  <c r="M5" i="31"/>
  <c r="U5" i="31" s="1"/>
  <c r="M76" i="31"/>
  <c r="U76" i="31" s="1"/>
  <c r="M70" i="31"/>
  <c r="U70" i="31" s="1"/>
  <c r="M64" i="31"/>
  <c r="U64" i="31" s="1"/>
  <c r="M58" i="31"/>
  <c r="U58" i="31" s="1"/>
  <c r="M52" i="31"/>
  <c r="U52" i="31" s="1"/>
  <c r="M46" i="31"/>
  <c r="U46" i="31" s="1"/>
  <c r="M40" i="31"/>
  <c r="U40" i="31" s="1"/>
  <c r="M34" i="31"/>
  <c r="U34" i="31" s="1"/>
  <c r="M28" i="31"/>
  <c r="U28" i="31" s="1"/>
  <c r="M22" i="31"/>
  <c r="U22" i="31" s="1"/>
  <c r="M16" i="31"/>
  <c r="U16" i="31" s="1"/>
  <c r="M10" i="31"/>
  <c r="U10" i="31" s="1"/>
  <c r="M4" i="31"/>
  <c r="U4" i="31" s="1"/>
  <c r="X4" i="31" s="1"/>
  <c r="M74" i="31"/>
  <c r="U74" i="31" s="1"/>
  <c r="M68" i="31"/>
  <c r="U68" i="31" s="1"/>
  <c r="M62" i="31"/>
  <c r="U62" i="31" s="1"/>
  <c r="M56" i="31"/>
  <c r="U56" i="31" s="1"/>
  <c r="M50" i="31"/>
  <c r="U50" i="31" s="1"/>
  <c r="M44" i="31"/>
  <c r="U44" i="31" s="1"/>
  <c r="M38" i="31"/>
  <c r="U38" i="31" s="1"/>
  <c r="M32" i="31"/>
  <c r="U32" i="31" s="1"/>
  <c r="M26" i="31"/>
  <c r="U26" i="31" s="1"/>
  <c r="M20" i="31"/>
  <c r="U20" i="31" s="1"/>
  <c r="M14" i="31"/>
  <c r="U14" i="31" s="1"/>
  <c r="M8" i="31"/>
  <c r="U8" i="31" s="1"/>
  <c r="M78" i="31"/>
  <c r="U78" i="31" s="1"/>
  <c r="M72" i="31"/>
  <c r="U72" i="31" s="1"/>
  <c r="M66" i="31"/>
  <c r="U66" i="31" s="1"/>
  <c r="M60" i="31"/>
  <c r="U60" i="31" s="1"/>
  <c r="M54" i="31"/>
  <c r="U54" i="31" s="1"/>
  <c r="M48" i="31"/>
  <c r="U48" i="31" s="1"/>
  <c r="M42" i="31"/>
  <c r="U42" i="31" s="1"/>
  <c r="M36" i="31"/>
  <c r="U36" i="31" s="1"/>
  <c r="M30" i="31"/>
  <c r="U30" i="31" s="1"/>
  <c r="M24" i="31"/>
  <c r="U24" i="31" s="1"/>
  <c r="M18" i="31"/>
  <c r="U18" i="31" s="1"/>
  <c r="M12" i="31"/>
  <c r="U12" i="31" s="1"/>
  <c r="M6" i="31"/>
  <c r="U6" i="31" s="1"/>
  <c r="M21" i="31"/>
  <c r="U21" i="31" s="1"/>
  <c r="M39" i="31"/>
  <c r="U39" i="31" s="1"/>
  <c r="M57" i="31"/>
  <c r="U57" i="31" s="1"/>
  <c r="M75" i="31"/>
  <c r="U75" i="31" s="1"/>
  <c r="H13" i="31"/>
  <c r="I13" i="31" s="1"/>
  <c r="J13" i="31" s="1"/>
  <c r="H19" i="31"/>
  <c r="I19" i="31" s="1"/>
  <c r="J19" i="31" s="1"/>
  <c r="H25" i="31"/>
  <c r="I25" i="31" s="1"/>
  <c r="J25" i="31" s="1"/>
  <c r="H31" i="31"/>
  <c r="I31" i="31" s="1"/>
  <c r="J31" i="31" s="1"/>
  <c r="H37" i="31"/>
  <c r="I37" i="31" s="1"/>
  <c r="J37" i="31" s="1"/>
  <c r="H46" i="31"/>
  <c r="I46" i="31" s="1"/>
  <c r="J46" i="31" s="1"/>
  <c r="H55" i="31"/>
  <c r="I55" i="31" s="1"/>
  <c r="J55" i="31" s="1"/>
  <c r="H64" i="31"/>
  <c r="I64" i="31" s="1"/>
  <c r="J64" i="31" s="1"/>
  <c r="H73" i="31"/>
  <c r="I73" i="31" s="1"/>
  <c r="J73" i="31" s="1"/>
  <c r="H17" i="32"/>
  <c r="I17" i="32" s="1"/>
  <c r="J17" i="32" s="1"/>
  <c r="H26" i="32"/>
  <c r="I26" i="32" s="1"/>
  <c r="J26" i="32" s="1"/>
  <c r="H35" i="32"/>
  <c r="I35" i="32" s="1"/>
  <c r="J35" i="32" s="1"/>
  <c r="H44" i="32"/>
  <c r="I44" i="32" s="1"/>
  <c r="J44" i="32" s="1"/>
  <c r="H53" i="32"/>
  <c r="I53" i="32" s="1"/>
  <c r="J53" i="32" s="1"/>
  <c r="H62" i="32"/>
  <c r="I62" i="32" s="1"/>
  <c r="J62" i="32" s="1"/>
  <c r="H4" i="33"/>
  <c r="I4" i="33" s="1"/>
  <c r="J4" i="33" s="1"/>
  <c r="K4" i="33" s="1"/>
  <c r="H11" i="33"/>
  <c r="I11" i="33" s="1"/>
  <c r="J11" i="33" s="1"/>
  <c r="H5" i="34"/>
  <c r="I5" i="34" s="1"/>
  <c r="J5" i="34" s="1"/>
  <c r="H7" i="34"/>
  <c r="I7" i="34" s="1"/>
  <c r="J7" i="34" s="1"/>
  <c r="H34" i="34"/>
  <c r="I34" i="34" s="1"/>
  <c r="J34" i="34" s="1"/>
  <c r="H52" i="34"/>
  <c r="I52" i="34" s="1"/>
  <c r="J52" i="34" s="1"/>
  <c r="H70" i="34"/>
  <c r="I70" i="34" s="1"/>
  <c r="J70" i="34" s="1"/>
  <c r="H88" i="34"/>
  <c r="I88" i="34" s="1"/>
  <c r="J88" i="34" s="1"/>
  <c r="H33" i="35"/>
  <c r="I33" i="35" s="1"/>
  <c r="J33" i="35" s="1"/>
  <c r="H37" i="35"/>
  <c r="I37" i="35" s="1"/>
  <c r="J37" i="35" s="1"/>
  <c r="H39" i="35"/>
  <c r="I39" i="35" s="1"/>
  <c r="J39" i="35" s="1"/>
  <c r="H50" i="35"/>
  <c r="I50" i="35" s="1"/>
  <c r="J50" i="35" s="1"/>
  <c r="AH3" i="27"/>
  <c r="AQ3" i="27" s="1"/>
  <c r="V13" i="27"/>
  <c r="V16" i="27"/>
  <c r="V19" i="27"/>
  <c r="V22" i="27"/>
  <c r="V25" i="27"/>
  <c r="V28" i="27"/>
  <c r="V31" i="27"/>
  <c r="V34" i="27"/>
  <c r="V37" i="27"/>
  <c r="V40" i="27"/>
  <c r="V43" i="27"/>
  <c r="V46" i="27"/>
  <c r="V49" i="27"/>
  <c r="V52" i="27"/>
  <c r="V55" i="27"/>
  <c r="V58" i="27"/>
  <c r="V61" i="27"/>
  <c r="V64" i="27"/>
  <c r="V67" i="27"/>
  <c r="V70" i="27"/>
  <c r="V73" i="27"/>
  <c r="V76" i="27"/>
  <c r="R68" i="28"/>
  <c r="R65" i="28"/>
  <c r="R62" i="28"/>
  <c r="R59" i="28"/>
  <c r="R56" i="28"/>
  <c r="R53" i="28"/>
  <c r="R50" i="28"/>
  <c r="R47" i="28"/>
  <c r="R44" i="28"/>
  <c r="R41" i="28"/>
  <c r="R38" i="28"/>
  <c r="R35" i="28"/>
  <c r="R32" i="28"/>
  <c r="R29" i="28"/>
  <c r="R26" i="28"/>
  <c r="R23" i="28"/>
  <c r="R7" i="28"/>
  <c r="R8" i="28"/>
  <c r="R13" i="28"/>
  <c r="R16" i="28"/>
  <c r="R19" i="28"/>
  <c r="R24" i="28"/>
  <c r="R28" i="28"/>
  <c r="R33" i="28"/>
  <c r="R37" i="28"/>
  <c r="R42" i="28"/>
  <c r="H43" i="28"/>
  <c r="I43" i="28" s="1"/>
  <c r="J43" i="28" s="1"/>
  <c r="R46" i="28"/>
  <c r="R51" i="28"/>
  <c r="H52" i="28"/>
  <c r="I52" i="28" s="1"/>
  <c r="J52" i="28" s="1"/>
  <c r="R55" i="28"/>
  <c r="R60" i="28"/>
  <c r="R64" i="28"/>
  <c r="H22" i="29"/>
  <c r="I22" i="29" s="1"/>
  <c r="J22" i="29" s="1"/>
  <c r="H40" i="29"/>
  <c r="I40" i="29" s="1"/>
  <c r="J40" i="29" s="1"/>
  <c r="H58" i="29"/>
  <c r="I58" i="29" s="1"/>
  <c r="J58" i="29" s="1"/>
  <c r="H76" i="29"/>
  <c r="I76" i="29" s="1"/>
  <c r="J76" i="29" s="1"/>
  <c r="H94" i="29"/>
  <c r="I94" i="29" s="1"/>
  <c r="J94" i="29" s="1"/>
  <c r="H96" i="29"/>
  <c r="I96" i="29" s="1"/>
  <c r="J96" i="29" s="1"/>
  <c r="H98" i="29"/>
  <c r="I98" i="29" s="1"/>
  <c r="J98" i="29" s="1"/>
  <c r="V11" i="30"/>
  <c r="V5" i="30"/>
  <c r="V87" i="30"/>
  <c r="V84" i="30"/>
  <c r="V81" i="30"/>
  <c r="V78" i="30"/>
  <c r="V75" i="30"/>
  <c r="V72" i="30"/>
  <c r="V88" i="30"/>
  <c r="V85" i="30"/>
  <c r="V82" i="30"/>
  <c r="V79" i="30"/>
  <c r="V76" i="30"/>
  <c r="V73" i="30"/>
  <c r="V70" i="30"/>
  <c r="V67" i="30"/>
  <c r="V64" i="30"/>
  <c r="V61" i="30"/>
  <c r="V58" i="30"/>
  <c r="V89" i="30"/>
  <c r="V86" i="30"/>
  <c r="V83" i="30"/>
  <c r="V80" i="30"/>
  <c r="V77" i="30"/>
  <c r="V74" i="30"/>
  <c r="V71" i="30"/>
  <c r="V68" i="30"/>
  <c r="V65" i="30"/>
  <c r="V62" i="30"/>
  <c r="V59" i="30"/>
  <c r="V56" i="30"/>
  <c r="V53" i="30"/>
  <c r="V50" i="30"/>
  <c r="V47" i="30"/>
  <c r="V44" i="30"/>
  <c r="V41" i="30"/>
  <c r="V38" i="30"/>
  <c r="V35" i="30"/>
  <c r="V32" i="30"/>
  <c r="V29" i="30"/>
  <c r="V26" i="30"/>
  <c r="V23" i="30"/>
  <c r="V20" i="30"/>
  <c r="V17" i="30"/>
  <c r="V14" i="30"/>
  <c r="V10" i="30"/>
  <c r="V4" i="30"/>
  <c r="Y4" i="30" s="1"/>
  <c r="Z4" i="30" s="1"/>
  <c r="H16" i="30"/>
  <c r="I16" i="30" s="1"/>
  <c r="J16" i="30" s="1"/>
  <c r="V16" i="30"/>
  <c r="H25" i="30"/>
  <c r="I25" i="30" s="1"/>
  <c r="J25" i="30" s="1"/>
  <c r="V25" i="30"/>
  <c r="H34" i="30"/>
  <c r="I34" i="30" s="1"/>
  <c r="J34" i="30" s="1"/>
  <c r="V34" i="30"/>
  <c r="H43" i="30"/>
  <c r="I43" i="30" s="1"/>
  <c r="J43" i="30" s="1"/>
  <c r="V43" i="30"/>
  <c r="H44" i="30"/>
  <c r="I44" i="30" s="1"/>
  <c r="J44" i="30" s="1"/>
  <c r="H52" i="30"/>
  <c r="I52" i="30" s="1"/>
  <c r="J52" i="30" s="1"/>
  <c r="V52" i="30"/>
  <c r="H53" i="30"/>
  <c r="I53" i="30" s="1"/>
  <c r="J53" i="30" s="1"/>
  <c r="H77" i="30"/>
  <c r="I77" i="30" s="1"/>
  <c r="J77" i="30" s="1"/>
  <c r="H78" i="30"/>
  <c r="I78" i="30" s="1"/>
  <c r="J78" i="30" s="1"/>
  <c r="H86" i="30"/>
  <c r="I86" i="30" s="1"/>
  <c r="J86" i="30" s="1"/>
  <c r="H87" i="30"/>
  <c r="I87" i="30" s="1"/>
  <c r="J87" i="30" s="1"/>
  <c r="M7" i="31"/>
  <c r="U7" i="31" s="1"/>
  <c r="M25" i="31"/>
  <c r="U25" i="31" s="1"/>
  <c r="M43" i="31"/>
  <c r="U43" i="31" s="1"/>
  <c r="M61" i="31"/>
  <c r="U61" i="31" s="1"/>
  <c r="M79" i="31"/>
  <c r="U79" i="31" s="1"/>
  <c r="H4" i="32"/>
  <c r="I4" i="32" s="1"/>
  <c r="J4" i="32" s="1"/>
  <c r="K4" i="32" s="1"/>
  <c r="K5" i="32" s="1"/>
  <c r="K6" i="32" s="1"/>
  <c r="K7" i="32" s="1"/>
  <c r="K8" i="32" s="1"/>
  <c r="K9" i="32" s="1"/>
  <c r="R68" i="32"/>
  <c r="R65" i="32"/>
  <c r="R62" i="32"/>
  <c r="R59" i="32"/>
  <c r="R56" i="32"/>
  <c r="R53" i="32"/>
  <c r="R50" i="32"/>
  <c r="R47" i="32"/>
  <c r="R44" i="32"/>
  <c r="R41" i="32"/>
  <c r="R38" i="32"/>
  <c r="R35" i="32"/>
  <c r="R32" i="32"/>
  <c r="R29" i="32"/>
  <c r="R26" i="32"/>
  <c r="R23" i="32"/>
  <c r="R20" i="32"/>
  <c r="R17" i="32"/>
  <c r="R14" i="32"/>
  <c r="R10" i="32"/>
  <c r="R4" i="32"/>
  <c r="R11" i="32"/>
  <c r="R5" i="32"/>
  <c r="R3" i="32"/>
  <c r="R9" i="32"/>
  <c r="H10" i="32"/>
  <c r="I10" i="32" s="1"/>
  <c r="J10" i="32" s="1"/>
  <c r="R15" i="32"/>
  <c r="R16" i="32"/>
  <c r="H18" i="32"/>
  <c r="I18" i="32" s="1"/>
  <c r="J18" i="32" s="1"/>
  <c r="H19" i="32"/>
  <c r="I19" i="32" s="1"/>
  <c r="J19" i="32" s="1"/>
  <c r="R24" i="32"/>
  <c r="R25" i="32"/>
  <c r="H27" i="32"/>
  <c r="I27" i="32" s="1"/>
  <c r="J27" i="32" s="1"/>
  <c r="H28" i="32"/>
  <c r="I28" i="32" s="1"/>
  <c r="J28" i="32" s="1"/>
  <c r="R33" i="32"/>
  <c r="R34" i="32"/>
  <c r="H36" i="32"/>
  <c r="I36" i="32" s="1"/>
  <c r="J36" i="32" s="1"/>
  <c r="H37" i="32"/>
  <c r="I37" i="32" s="1"/>
  <c r="J37" i="32" s="1"/>
  <c r="R42" i="32"/>
  <c r="R43" i="32"/>
  <c r="H45" i="32"/>
  <c r="I45" i="32" s="1"/>
  <c r="J45" i="32" s="1"/>
  <c r="H46" i="32"/>
  <c r="I46" i="32" s="1"/>
  <c r="J46" i="32" s="1"/>
  <c r="R51" i="32"/>
  <c r="R52" i="32"/>
  <c r="H54" i="32"/>
  <c r="I54" i="32" s="1"/>
  <c r="J54" i="32" s="1"/>
  <c r="H55" i="32"/>
  <c r="I55" i="32" s="1"/>
  <c r="J55" i="32" s="1"/>
  <c r="R60" i="32"/>
  <c r="R61" i="32"/>
  <c r="H63" i="32"/>
  <c r="I63" i="32" s="1"/>
  <c r="J63" i="32" s="1"/>
  <c r="H64" i="32"/>
  <c r="I64" i="32" s="1"/>
  <c r="J64" i="32" s="1"/>
  <c r="R69" i="32"/>
  <c r="Y4" i="33"/>
  <c r="H9" i="33"/>
  <c r="I9" i="33" s="1"/>
  <c r="J9" i="33" s="1"/>
  <c r="H19" i="33"/>
  <c r="I19" i="33" s="1"/>
  <c r="J19" i="33" s="1"/>
  <c r="H25" i="33"/>
  <c r="I25" i="33" s="1"/>
  <c r="J25" i="33" s="1"/>
  <c r="H31" i="33"/>
  <c r="I31" i="33" s="1"/>
  <c r="J31" i="33" s="1"/>
  <c r="H40" i="33"/>
  <c r="I40" i="33" s="1"/>
  <c r="J40" i="33" s="1"/>
  <c r="H49" i="33"/>
  <c r="I49" i="33" s="1"/>
  <c r="J49" i="33" s="1"/>
  <c r="H58" i="33"/>
  <c r="I58" i="33" s="1"/>
  <c r="J58" i="33" s="1"/>
  <c r="H67" i="33"/>
  <c r="I67" i="33" s="1"/>
  <c r="J67" i="33" s="1"/>
  <c r="H76" i="33"/>
  <c r="I76" i="33" s="1"/>
  <c r="J76" i="33" s="1"/>
  <c r="H85" i="33"/>
  <c r="I85" i="33" s="1"/>
  <c r="J85" i="33" s="1"/>
  <c r="H94" i="33"/>
  <c r="I94" i="33" s="1"/>
  <c r="J94" i="33" s="1"/>
  <c r="H31" i="34"/>
  <c r="I31" i="34" s="1"/>
  <c r="J31" i="34" s="1"/>
  <c r="H49" i="34"/>
  <c r="I49" i="34" s="1"/>
  <c r="J49" i="34" s="1"/>
  <c r="H67" i="34"/>
  <c r="I67" i="34" s="1"/>
  <c r="J67" i="34" s="1"/>
  <c r="H85" i="34"/>
  <c r="I85" i="34" s="1"/>
  <c r="J85" i="34" s="1"/>
  <c r="H7" i="35"/>
  <c r="I7" i="35" s="1"/>
  <c r="J7" i="35" s="1"/>
  <c r="H10" i="35"/>
  <c r="I10" i="35" s="1"/>
  <c r="J10" i="35" s="1"/>
  <c r="H12" i="35"/>
  <c r="I12" i="35" s="1"/>
  <c r="J12" i="35" s="1"/>
  <c r="H15" i="35"/>
  <c r="I15" i="35" s="1"/>
  <c r="J15" i="35" s="1"/>
  <c r="H18" i="35"/>
  <c r="I18" i="35" s="1"/>
  <c r="J18" i="35" s="1"/>
  <c r="H21" i="35"/>
  <c r="I21" i="35" s="1"/>
  <c r="J21" i="35" s="1"/>
  <c r="H24" i="35"/>
  <c r="I24" i="35" s="1"/>
  <c r="J24" i="35" s="1"/>
  <c r="H27" i="35"/>
  <c r="I27" i="35" s="1"/>
  <c r="J27" i="35" s="1"/>
  <c r="H30" i="35"/>
  <c r="I30" i="35" s="1"/>
  <c r="J30" i="35" s="1"/>
  <c r="AI3" i="36"/>
  <c r="R38" i="27"/>
  <c r="R41" i="27"/>
  <c r="R44" i="27"/>
  <c r="R47" i="27"/>
  <c r="R50" i="27"/>
  <c r="R53" i="27"/>
  <c r="R56" i="27"/>
  <c r="R59" i="27"/>
  <c r="R62" i="27"/>
  <c r="R65" i="27"/>
  <c r="R68" i="27"/>
  <c r="R71" i="27"/>
  <c r="R74" i="27"/>
  <c r="R3" i="28"/>
  <c r="V34" i="28"/>
  <c r="V43" i="28"/>
  <c r="V52" i="28"/>
  <c r="V61" i="28"/>
  <c r="R66" i="28"/>
  <c r="H69" i="28"/>
  <c r="I69" i="28" s="1"/>
  <c r="J69" i="28" s="1"/>
  <c r="H7" i="29"/>
  <c r="I7" i="29" s="1"/>
  <c r="J7" i="29" s="1"/>
  <c r="V11" i="29"/>
  <c r="V98" i="29"/>
  <c r="V95" i="29"/>
  <c r="V92" i="29"/>
  <c r="V89" i="29"/>
  <c r="V86" i="29"/>
  <c r="V83" i="29"/>
  <c r="V80" i="29"/>
  <c r="V77" i="29"/>
  <c r="V74" i="29"/>
  <c r="V71" i="29"/>
  <c r="V68" i="29"/>
  <c r="V65" i="29"/>
  <c r="V62" i="29"/>
  <c r="V59" i="29"/>
  <c r="V56" i="29"/>
  <c r="V53" i="29"/>
  <c r="V50" i="29"/>
  <c r="V47" i="29"/>
  <c r="V44" i="29"/>
  <c r="V41" i="29"/>
  <c r="V38" i="29"/>
  <c r="V35" i="29"/>
  <c r="V32" i="29"/>
  <c r="V29" i="29"/>
  <c r="V26" i="29"/>
  <c r="V23" i="29"/>
  <c r="V20" i="29"/>
  <c r="V17" i="29"/>
  <c r="V14" i="29"/>
  <c r="V10" i="29"/>
  <c r="V5" i="29"/>
  <c r="H19" i="29"/>
  <c r="I19" i="29" s="1"/>
  <c r="J19" i="29" s="1"/>
  <c r="H21" i="29"/>
  <c r="I21" i="29" s="1"/>
  <c r="J21" i="29" s="1"/>
  <c r="V21" i="29"/>
  <c r="V22" i="29"/>
  <c r="H37" i="29"/>
  <c r="I37" i="29" s="1"/>
  <c r="J37" i="29" s="1"/>
  <c r="H39" i="29"/>
  <c r="I39" i="29" s="1"/>
  <c r="J39" i="29" s="1"/>
  <c r="V39" i="29"/>
  <c r="V40" i="29"/>
  <c r="H55" i="29"/>
  <c r="I55" i="29" s="1"/>
  <c r="J55" i="29" s="1"/>
  <c r="H57" i="29"/>
  <c r="I57" i="29" s="1"/>
  <c r="J57" i="29" s="1"/>
  <c r="V57" i="29"/>
  <c r="V58" i="29"/>
  <c r="H73" i="29"/>
  <c r="I73" i="29" s="1"/>
  <c r="J73" i="29" s="1"/>
  <c r="H75" i="29"/>
  <c r="I75" i="29" s="1"/>
  <c r="J75" i="29" s="1"/>
  <c r="V75" i="29"/>
  <c r="V76" i="29"/>
  <c r="H91" i="29"/>
  <c r="I91" i="29" s="1"/>
  <c r="J91" i="29" s="1"/>
  <c r="H93" i="29"/>
  <c r="I93" i="29" s="1"/>
  <c r="J93" i="29" s="1"/>
  <c r="V93" i="29"/>
  <c r="V94" i="29"/>
  <c r="H15" i="30"/>
  <c r="I15" i="30" s="1"/>
  <c r="J15" i="30" s="1"/>
  <c r="V15" i="30"/>
  <c r="H24" i="30"/>
  <c r="I24" i="30" s="1"/>
  <c r="J24" i="30" s="1"/>
  <c r="V24" i="30"/>
  <c r="H33" i="30"/>
  <c r="I33" i="30" s="1"/>
  <c r="J33" i="30" s="1"/>
  <c r="V33" i="30"/>
  <c r="H42" i="30"/>
  <c r="I42" i="30" s="1"/>
  <c r="J42" i="30" s="1"/>
  <c r="V42" i="30"/>
  <c r="H51" i="30"/>
  <c r="I51" i="30" s="1"/>
  <c r="J51" i="30" s="1"/>
  <c r="V51" i="30"/>
  <c r="V57" i="30"/>
  <c r="V60" i="30"/>
  <c r="V63" i="30"/>
  <c r="V66" i="30"/>
  <c r="V69" i="30"/>
  <c r="H79" i="30"/>
  <c r="I79" i="30" s="1"/>
  <c r="J79" i="30" s="1"/>
  <c r="H88" i="30"/>
  <c r="I88" i="30" s="1"/>
  <c r="J88" i="30" s="1"/>
  <c r="M9" i="31"/>
  <c r="U9" i="31" s="1"/>
  <c r="M27" i="31"/>
  <c r="U27" i="31" s="1"/>
  <c r="M45" i="31"/>
  <c r="U45" i="31" s="1"/>
  <c r="M63" i="31"/>
  <c r="U63" i="31" s="1"/>
  <c r="H7" i="31"/>
  <c r="I7" i="31" s="1"/>
  <c r="J7" i="31" s="1"/>
  <c r="H11" i="31"/>
  <c r="I11" i="31" s="1"/>
  <c r="J11" i="31" s="1"/>
  <c r="H40" i="31"/>
  <c r="I40" i="31" s="1"/>
  <c r="J40" i="31" s="1"/>
  <c r="H49" i="31"/>
  <c r="I49" i="31" s="1"/>
  <c r="J49" i="31" s="1"/>
  <c r="H58" i="31"/>
  <c r="I58" i="31" s="1"/>
  <c r="J58" i="31" s="1"/>
  <c r="H67" i="31"/>
  <c r="I67" i="31" s="1"/>
  <c r="J67" i="31" s="1"/>
  <c r="H76" i="31"/>
  <c r="I76" i="31" s="1"/>
  <c r="J76" i="31" s="1"/>
  <c r="H5" i="32"/>
  <c r="I5" i="32" s="1"/>
  <c r="J5" i="32" s="1"/>
  <c r="H11" i="32"/>
  <c r="I11" i="32" s="1"/>
  <c r="J11" i="32" s="1"/>
  <c r="H20" i="32"/>
  <c r="I20" i="32" s="1"/>
  <c r="J20" i="32" s="1"/>
  <c r="H29" i="32"/>
  <c r="I29" i="32" s="1"/>
  <c r="J29" i="32" s="1"/>
  <c r="H38" i="32"/>
  <c r="I38" i="32" s="1"/>
  <c r="J38" i="32" s="1"/>
  <c r="H47" i="32"/>
  <c r="I47" i="32" s="1"/>
  <c r="J47" i="32" s="1"/>
  <c r="H56" i="32"/>
  <c r="I56" i="32" s="1"/>
  <c r="J56" i="32" s="1"/>
  <c r="H65" i="32"/>
  <c r="I65" i="32" s="1"/>
  <c r="J65" i="32" s="1"/>
  <c r="M95" i="33"/>
  <c r="U95" i="33" s="1"/>
  <c r="M89" i="33"/>
  <c r="U89" i="33" s="1"/>
  <c r="M83" i="33"/>
  <c r="U83" i="33" s="1"/>
  <c r="M77" i="33"/>
  <c r="U77" i="33" s="1"/>
  <c r="M71" i="33"/>
  <c r="U71" i="33" s="1"/>
  <c r="M65" i="33"/>
  <c r="U65" i="33" s="1"/>
  <c r="M59" i="33"/>
  <c r="U59" i="33" s="1"/>
  <c r="M53" i="33"/>
  <c r="U53" i="33" s="1"/>
  <c r="M47" i="33"/>
  <c r="U47" i="33" s="1"/>
  <c r="M41" i="33"/>
  <c r="U41" i="33" s="1"/>
  <c r="M35" i="33"/>
  <c r="U35" i="33" s="1"/>
  <c r="M29" i="33"/>
  <c r="U29" i="33" s="1"/>
  <c r="M23" i="33"/>
  <c r="U23" i="33" s="1"/>
  <c r="M17" i="33"/>
  <c r="U17" i="33" s="1"/>
  <c r="M11" i="33"/>
  <c r="U11" i="33" s="1"/>
  <c r="M5" i="33"/>
  <c r="U5" i="33" s="1"/>
  <c r="M94" i="33"/>
  <c r="U94" i="33" s="1"/>
  <c r="M88" i="33"/>
  <c r="U88" i="33" s="1"/>
  <c r="M82" i="33"/>
  <c r="U82" i="33" s="1"/>
  <c r="M76" i="33"/>
  <c r="U76" i="33" s="1"/>
  <c r="M70" i="33"/>
  <c r="U70" i="33" s="1"/>
  <c r="M64" i="33"/>
  <c r="U64" i="33" s="1"/>
  <c r="M58" i="33"/>
  <c r="U58" i="33" s="1"/>
  <c r="M52" i="33"/>
  <c r="U52" i="33" s="1"/>
  <c r="M46" i="33"/>
  <c r="U46" i="33" s="1"/>
  <c r="M40" i="33"/>
  <c r="U40" i="33" s="1"/>
  <c r="M34" i="33"/>
  <c r="U34" i="33" s="1"/>
  <c r="M28" i="33"/>
  <c r="U28" i="33" s="1"/>
  <c r="M22" i="33"/>
  <c r="U22" i="33" s="1"/>
  <c r="M16" i="33"/>
  <c r="U16" i="33" s="1"/>
  <c r="M10" i="33"/>
  <c r="U10" i="33" s="1"/>
  <c r="M4" i="33"/>
  <c r="U4" i="33" s="1"/>
  <c r="X4" i="33" s="1"/>
  <c r="M98" i="33"/>
  <c r="U98" i="33" s="1"/>
  <c r="M92" i="33"/>
  <c r="U92" i="33" s="1"/>
  <c r="M86" i="33"/>
  <c r="U86" i="33" s="1"/>
  <c r="M80" i="33"/>
  <c r="U80" i="33" s="1"/>
  <c r="M74" i="33"/>
  <c r="U74" i="33" s="1"/>
  <c r="M68" i="33"/>
  <c r="U68" i="33" s="1"/>
  <c r="M62" i="33"/>
  <c r="U62" i="33" s="1"/>
  <c r="M56" i="33"/>
  <c r="U56" i="33" s="1"/>
  <c r="M50" i="33"/>
  <c r="U50" i="33" s="1"/>
  <c r="M44" i="33"/>
  <c r="U44" i="33" s="1"/>
  <c r="M38" i="33"/>
  <c r="U38" i="33" s="1"/>
  <c r="M32" i="33"/>
  <c r="U32" i="33" s="1"/>
  <c r="M26" i="33"/>
  <c r="U26" i="33" s="1"/>
  <c r="M20" i="33"/>
  <c r="U20" i="33" s="1"/>
  <c r="M14" i="33"/>
  <c r="U14" i="33" s="1"/>
  <c r="M8" i="33"/>
  <c r="U8" i="33" s="1"/>
  <c r="M96" i="33"/>
  <c r="U96" i="33" s="1"/>
  <c r="M90" i="33"/>
  <c r="U90" i="33" s="1"/>
  <c r="M84" i="33"/>
  <c r="U84" i="33" s="1"/>
  <c r="M78" i="33"/>
  <c r="U78" i="33" s="1"/>
  <c r="M72" i="33"/>
  <c r="U72" i="33" s="1"/>
  <c r="M66" i="33"/>
  <c r="U66" i="33" s="1"/>
  <c r="M60" i="33"/>
  <c r="U60" i="33" s="1"/>
  <c r="M54" i="33"/>
  <c r="U54" i="33" s="1"/>
  <c r="M48" i="33"/>
  <c r="U48" i="33" s="1"/>
  <c r="M42" i="33"/>
  <c r="U42" i="33" s="1"/>
  <c r="M36" i="33"/>
  <c r="U36" i="33" s="1"/>
  <c r="M30" i="33"/>
  <c r="U30" i="33" s="1"/>
  <c r="M24" i="33"/>
  <c r="U24" i="33" s="1"/>
  <c r="M18" i="33"/>
  <c r="U18" i="33" s="1"/>
  <c r="M12" i="33"/>
  <c r="U12" i="33" s="1"/>
  <c r="M6" i="33"/>
  <c r="U6" i="33" s="1"/>
  <c r="M21" i="33"/>
  <c r="U21" i="33" s="1"/>
  <c r="M39" i="33"/>
  <c r="U39" i="33" s="1"/>
  <c r="M57" i="33"/>
  <c r="U57" i="33" s="1"/>
  <c r="M75" i="33"/>
  <c r="U75" i="33" s="1"/>
  <c r="M93" i="33"/>
  <c r="U93" i="33" s="1"/>
  <c r="H8" i="34"/>
  <c r="I8" i="34" s="1"/>
  <c r="J8" i="34" s="1"/>
  <c r="H28" i="34"/>
  <c r="I28" i="34" s="1"/>
  <c r="J28" i="34" s="1"/>
  <c r="H46" i="34"/>
  <c r="I46" i="34" s="1"/>
  <c r="J46" i="34" s="1"/>
  <c r="H64" i="34"/>
  <c r="I64" i="34" s="1"/>
  <c r="J64" i="34" s="1"/>
  <c r="H82" i="34"/>
  <c r="I82" i="34" s="1"/>
  <c r="J82" i="34" s="1"/>
  <c r="AH4" i="35"/>
  <c r="Z4" i="35"/>
  <c r="P3" i="29"/>
  <c r="AF3" i="29" s="1"/>
  <c r="AO3" i="29" s="1"/>
  <c r="M9" i="30"/>
  <c r="U9" i="30" s="1"/>
  <c r="M15" i="30"/>
  <c r="U15" i="30" s="1"/>
  <c r="M21" i="30"/>
  <c r="U21" i="30" s="1"/>
  <c r="M27" i="30"/>
  <c r="U27" i="30" s="1"/>
  <c r="M33" i="30"/>
  <c r="U33" i="30" s="1"/>
  <c r="M39" i="30"/>
  <c r="U39" i="30" s="1"/>
  <c r="M45" i="30"/>
  <c r="U45" i="30" s="1"/>
  <c r="M51" i="30"/>
  <c r="U51" i="30" s="1"/>
  <c r="M57" i="30"/>
  <c r="U57" i="30" s="1"/>
  <c r="M63" i="30"/>
  <c r="U63" i="30" s="1"/>
  <c r="M69" i="30"/>
  <c r="U69" i="30" s="1"/>
  <c r="M75" i="30"/>
  <c r="U75" i="30" s="1"/>
  <c r="M81" i="30"/>
  <c r="U81" i="30" s="1"/>
  <c r="R6" i="31"/>
  <c r="R12" i="31"/>
  <c r="R15" i="31"/>
  <c r="R18" i="31"/>
  <c r="R21" i="31"/>
  <c r="R24" i="31"/>
  <c r="R27" i="31"/>
  <c r="R30" i="31"/>
  <c r="R33" i="31"/>
  <c r="R36" i="31"/>
  <c r="R39" i="31"/>
  <c r="R42" i="31"/>
  <c r="R45" i="31"/>
  <c r="R48" i="31"/>
  <c r="R51" i="31"/>
  <c r="R54" i="31"/>
  <c r="R57" i="31"/>
  <c r="R60" i="31"/>
  <c r="R63" i="31"/>
  <c r="R66" i="31"/>
  <c r="R69" i="31"/>
  <c r="R72" i="31"/>
  <c r="R75" i="31"/>
  <c r="R78" i="31"/>
  <c r="P3" i="32"/>
  <c r="AF3" i="32" s="1"/>
  <c r="M5" i="32"/>
  <c r="U5" i="32" s="1"/>
  <c r="M11" i="32"/>
  <c r="U11" i="32" s="1"/>
  <c r="M17" i="32"/>
  <c r="U17" i="32" s="1"/>
  <c r="M23" i="32"/>
  <c r="U23" i="32" s="1"/>
  <c r="M29" i="32"/>
  <c r="U29" i="32" s="1"/>
  <c r="M35" i="32"/>
  <c r="U35" i="32" s="1"/>
  <c r="M41" i="32"/>
  <c r="U41" i="32" s="1"/>
  <c r="M47" i="32"/>
  <c r="U47" i="32" s="1"/>
  <c r="M53" i="32"/>
  <c r="U53" i="32" s="1"/>
  <c r="M59" i="32"/>
  <c r="U59" i="32" s="1"/>
  <c r="M65" i="32"/>
  <c r="U65" i="32" s="1"/>
  <c r="M4" i="34"/>
  <c r="U4" i="34" s="1"/>
  <c r="X4" i="34" s="1"/>
  <c r="M10" i="34"/>
  <c r="U10" i="34" s="1"/>
  <c r="M16" i="34"/>
  <c r="U16" i="34" s="1"/>
  <c r="M22" i="34"/>
  <c r="U22" i="34" s="1"/>
  <c r="M28" i="34"/>
  <c r="U28" i="34" s="1"/>
  <c r="M34" i="34"/>
  <c r="U34" i="34" s="1"/>
  <c r="M40" i="34"/>
  <c r="U40" i="34" s="1"/>
  <c r="M46" i="34"/>
  <c r="U46" i="34" s="1"/>
  <c r="M52" i="34"/>
  <c r="U52" i="34" s="1"/>
  <c r="M58" i="34"/>
  <c r="U58" i="34" s="1"/>
  <c r="M64" i="34"/>
  <c r="U64" i="34" s="1"/>
  <c r="M70" i="34"/>
  <c r="U70" i="34" s="1"/>
  <c r="M76" i="34"/>
  <c r="U76" i="34" s="1"/>
  <c r="M82" i="34"/>
  <c r="U82" i="34" s="1"/>
  <c r="M88" i="34"/>
  <c r="U88" i="34" s="1"/>
  <c r="R6" i="34"/>
  <c r="R12" i="34"/>
  <c r="R15" i="34"/>
  <c r="R18" i="34"/>
  <c r="R21" i="34"/>
  <c r="R24" i="34"/>
  <c r="R27" i="34"/>
  <c r="R30" i="34"/>
  <c r="R33" i="34"/>
  <c r="R36" i="34"/>
  <c r="R39" i="34"/>
  <c r="R42" i="34"/>
  <c r="R45" i="34"/>
  <c r="R48" i="34"/>
  <c r="R51" i="34"/>
  <c r="R54" i="34"/>
  <c r="R57" i="34"/>
  <c r="R60" i="34"/>
  <c r="R63" i="34"/>
  <c r="R66" i="34"/>
  <c r="R69" i="34"/>
  <c r="R72" i="34"/>
  <c r="R75" i="34"/>
  <c r="R78" i="34"/>
  <c r="R81" i="34"/>
  <c r="R84" i="34"/>
  <c r="R87" i="34"/>
  <c r="R3" i="35"/>
  <c r="M7" i="35"/>
  <c r="U7" i="35" s="1"/>
  <c r="M13" i="35"/>
  <c r="U13" i="35" s="1"/>
  <c r="M19" i="35"/>
  <c r="U19" i="35" s="1"/>
  <c r="M25" i="35"/>
  <c r="U25" i="35" s="1"/>
  <c r="M31" i="35"/>
  <c r="U31" i="35" s="1"/>
  <c r="M37" i="35"/>
  <c r="U37" i="35" s="1"/>
  <c r="M43" i="35"/>
  <c r="U43" i="35" s="1"/>
  <c r="M49" i="35"/>
  <c r="U49" i="35" s="1"/>
  <c r="M55" i="35"/>
  <c r="U55" i="35" s="1"/>
  <c r="M61" i="35"/>
  <c r="U61" i="35" s="1"/>
  <c r="M67" i="35"/>
  <c r="U67" i="35" s="1"/>
  <c r="M73" i="35"/>
  <c r="U73" i="35" s="1"/>
  <c r="M79" i="35"/>
  <c r="U79" i="35" s="1"/>
  <c r="R5" i="35"/>
  <c r="V7" i="35"/>
  <c r="V8" i="35"/>
  <c r="R11" i="35"/>
  <c r="V13" i="35"/>
  <c r="V16" i="35"/>
  <c r="V19" i="35"/>
  <c r="V22" i="35"/>
  <c r="V25" i="35"/>
  <c r="V28" i="35"/>
  <c r="V31" i="35"/>
  <c r="V34" i="35"/>
  <c r="V37" i="35"/>
  <c r="V40" i="35"/>
  <c r="R44" i="35"/>
  <c r="V48" i="35"/>
  <c r="R53" i="35"/>
  <c r="V57" i="35"/>
  <c r="R62" i="35"/>
  <c r="V66" i="35"/>
  <c r="R71" i="35"/>
  <c r="AN3" i="36"/>
  <c r="V6" i="36"/>
  <c r="V9" i="36"/>
  <c r="V12" i="36"/>
  <c r="V14" i="36"/>
  <c r="V21" i="36"/>
  <c r="V23" i="36"/>
  <c r="V30" i="36"/>
  <c r="V32" i="36"/>
  <c r="V39" i="36"/>
  <c r="V41" i="36"/>
  <c r="V48" i="36"/>
  <c r="V50" i="36"/>
  <c r="V57" i="36"/>
  <c r="V59" i="36"/>
  <c r="V66" i="36"/>
  <c r="V68" i="36"/>
  <c r="M12" i="37"/>
  <c r="U12" i="37" s="1"/>
  <c r="M20" i="37"/>
  <c r="U20" i="37" s="1"/>
  <c r="M30" i="37"/>
  <c r="U30" i="37" s="1"/>
  <c r="M38" i="37"/>
  <c r="U38" i="37" s="1"/>
  <c r="M48" i="37"/>
  <c r="U48" i="37" s="1"/>
  <c r="M56" i="37"/>
  <c r="U56" i="37" s="1"/>
  <c r="M66" i="37"/>
  <c r="U66" i="37" s="1"/>
  <c r="M74" i="37"/>
  <c r="U74" i="37" s="1"/>
  <c r="M84" i="37"/>
  <c r="U84" i="37" s="1"/>
  <c r="V39" i="37"/>
  <c r="V48" i="37"/>
  <c r="V57" i="37"/>
  <c r="V69" i="37"/>
  <c r="H9" i="38"/>
  <c r="I9" i="38" s="1"/>
  <c r="J9" i="38" s="1"/>
  <c r="H4" i="39"/>
  <c r="I4" i="39" s="1"/>
  <c r="J4" i="39" s="1"/>
  <c r="K4" i="39" s="1"/>
  <c r="H19" i="39"/>
  <c r="I19" i="39" s="1"/>
  <c r="J19" i="39" s="1"/>
  <c r="H28" i="39"/>
  <c r="I28" i="39" s="1"/>
  <c r="J28" i="39" s="1"/>
  <c r="H37" i="39"/>
  <c r="I37" i="39" s="1"/>
  <c r="J37" i="39" s="1"/>
  <c r="H46" i="39"/>
  <c r="I46" i="39" s="1"/>
  <c r="J46" i="39" s="1"/>
  <c r="H55" i="39"/>
  <c r="I55" i="39" s="1"/>
  <c r="J55" i="39" s="1"/>
  <c r="H64" i="39"/>
  <c r="I64" i="39" s="1"/>
  <c r="J64" i="39" s="1"/>
  <c r="H73" i="39"/>
  <c r="I73" i="39" s="1"/>
  <c r="J73" i="39" s="1"/>
  <c r="H27" i="40"/>
  <c r="I27" i="40" s="1"/>
  <c r="J27" i="40" s="1"/>
  <c r="H45" i="40"/>
  <c r="I45" i="40" s="1"/>
  <c r="J45" i="40" s="1"/>
  <c r="H14" i="41"/>
  <c r="I14" i="41" s="1"/>
  <c r="J14" i="41" s="1"/>
  <c r="H19" i="41"/>
  <c r="I19" i="41" s="1"/>
  <c r="J19" i="41" s="1"/>
  <c r="H32" i="41"/>
  <c r="I32" i="41" s="1"/>
  <c r="J32" i="41" s="1"/>
  <c r="H37" i="41"/>
  <c r="I37" i="41" s="1"/>
  <c r="J37" i="41" s="1"/>
  <c r="H50" i="41"/>
  <c r="I50" i="41" s="1"/>
  <c r="J50" i="41" s="1"/>
  <c r="H55" i="41"/>
  <c r="I55" i="41" s="1"/>
  <c r="J55" i="41" s="1"/>
  <c r="H68" i="41"/>
  <c r="I68" i="41" s="1"/>
  <c r="J68" i="41" s="1"/>
  <c r="H73" i="41"/>
  <c r="I73" i="41" s="1"/>
  <c r="J73" i="41" s="1"/>
  <c r="H86" i="41"/>
  <c r="I86" i="41" s="1"/>
  <c r="J86" i="41" s="1"/>
  <c r="H91" i="41"/>
  <c r="I91" i="41" s="1"/>
  <c r="J91" i="41" s="1"/>
  <c r="H95" i="41"/>
  <c r="I95" i="41" s="1"/>
  <c r="J95" i="41" s="1"/>
  <c r="H97" i="41"/>
  <c r="I97" i="41" s="1"/>
  <c r="J97" i="41" s="1"/>
  <c r="AI3" i="42"/>
  <c r="AN3" i="42"/>
  <c r="H46" i="35"/>
  <c r="I46" i="35" s="1"/>
  <c r="J46" i="35" s="1"/>
  <c r="H55" i="35"/>
  <c r="I55" i="35" s="1"/>
  <c r="J55" i="35" s="1"/>
  <c r="H64" i="35"/>
  <c r="I64" i="35" s="1"/>
  <c r="J64" i="35" s="1"/>
  <c r="H73" i="35"/>
  <c r="I73" i="35" s="1"/>
  <c r="J73" i="35" s="1"/>
  <c r="H6" i="36"/>
  <c r="I6" i="36" s="1"/>
  <c r="J6" i="36" s="1"/>
  <c r="H12" i="36"/>
  <c r="I12" i="36" s="1"/>
  <c r="J12" i="36" s="1"/>
  <c r="H21" i="36"/>
  <c r="I21" i="36" s="1"/>
  <c r="J21" i="36" s="1"/>
  <c r="H30" i="36"/>
  <c r="I30" i="36" s="1"/>
  <c r="J30" i="36" s="1"/>
  <c r="H39" i="36"/>
  <c r="I39" i="36" s="1"/>
  <c r="J39" i="36" s="1"/>
  <c r="H48" i="36"/>
  <c r="I48" i="36" s="1"/>
  <c r="J48" i="36" s="1"/>
  <c r="H57" i="36"/>
  <c r="I57" i="36" s="1"/>
  <c r="J57" i="36" s="1"/>
  <c r="H66" i="36"/>
  <c r="I66" i="36" s="1"/>
  <c r="J66" i="36" s="1"/>
  <c r="M94" i="37"/>
  <c r="U94" i="37" s="1"/>
  <c r="M88" i="37"/>
  <c r="U88" i="37" s="1"/>
  <c r="M82" i="37"/>
  <c r="U82" i="37" s="1"/>
  <c r="M76" i="37"/>
  <c r="U76" i="37" s="1"/>
  <c r="M70" i="37"/>
  <c r="U70" i="37" s="1"/>
  <c r="M64" i="37"/>
  <c r="U64" i="37" s="1"/>
  <c r="M58" i="37"/>
  <c r="U58" i="37" s="1"/>
  <c r="M52" i="37"/>
  <c r="U52" i="37" s="1"/>
  <c r="M46" i="37"/>
  <c r="U46" i="37" s="1"/>
  <c r="M40" i="37"/>
  <c r="U40" i="37" s="1"/>
  <c r="M34" i="37"/>
  <c r="U34" i="37" s="1"/>
  <c r="M28" i="37"/>
  <c r="U28" i="37" s="1"/>
  <c r="M22" i="37"/>
  <c r="U22" i="37" s="1"/>
  <c r="M16" i="37"/>
  <c r="U16" i="37" s="1"/>
  <c r="M10" i="37"/>
  <c r="U10" i="37" s="1"/>
  <c r="M4" i="37"/>
  <c r="U4" i="37" s="1"/>
  <c r="X4" i="37" s="1"/>
  <c r="M95" i="37"/>
  <c r="U95" i="37" s="1"/>
  <c r="M89" i="37"/>
  <c r="U89" i="37" s="1"/>
  <c r="M83" i="37"/>
  <c r="U83" i="37" s="1"/>
  <c r="M77" i="37"/>
  <c r="U77" i="37" s="1"/>
  <c r="M71" i="37"/>
  <c r="U71" i="37" s="1"/>
  <c r="M65" i="37"/>
  <c r="U65" i="37" s="1"/>
  <c r="M59" i="37"/>
  <c r="U59" i="37" s="1"/>
  <c r="M53" i="37"/>
  <c r="U53" i="37" s="1"/>
  <c r="M47" i="37"/>
  <c r="U47" i="37" s="1"/>
  <c r="M41" i="37"/>
  <c r="U41" i="37" s="1"/>
  <c r="M35" i="37"/>
  <c r="U35" i="37" s="1"/>
  <c r="M29" i="37"/>
  <c r="U29" i="37" s="1"/>
  <c r="M23" i="37"/>
  <c r="U23" i="37" s="1"/>
  <c r="M17" i="37"/>
  <c r="U17" i="37" s="1"/>
  <c r="M11" i="37"/>
  <c r="U11" i="37" s="1"/>
  <c r="M5" i="37"/>
  <c r="U5" i="37" s="1"/>
  <c r="M13" i="37"/>
  <c r="U13" i="37" s="1"/>
  <c r="M21" i="37"/>
  <c r="U21" i="37" s="1"/>
  <c r="M31" i="37"/>
  <c r="U31" i="37" s="1"/>
  <c r="M39" i="37"/>
  <c r="U39" i="37" s="1"/>
  <c r="M49" i="37"/>
  <c r="U49" i="37" s="1"/>
  <c r="M57" i="37"/>
  <c r="U57" i="37" s="1"/>
  <c r="M67" i="37"/>
  <c r="U67" i="37" s="1"/>
  <c r="M75" i="37"/>
  <c r="U75" i="37" s="1"/>
  <c r="M85" i="37"/>
  <c r="U85" i="37" s="1"/>
  <c r="M93" i="37"/>
  <c r="U93" i="37" s="1"/>
  <c r="AH4" i="38"/>
  <c r="H7" i="39"/>
  <c r="I7" i="39" s="1"/>
  <c r="J7" i="39" s="1"/>
  <c r="H12" i="40"/>
  <c r="I12" i="40" s="1"/>
  <c r="J12" i="40" s="1"/>
  <c r="H30" i="40"/>
  <c r="I30" i="40" s="1"/>
  <c r="J30" i="40" s="1"/>
  <c r="H48" i="40"/>
  <c r="I48" i="40" s="1"/>
  <c r="J48" i="40" s="1"/>
  <c r="H7" i="41"/>
  <c r="I7" i="41" s="1"/>
  <c r="J7" i="41" s="1"/>
  <c r="H16" i="41"/>
  <c r="I16" i="41" s="1"/>
  <c r="J16" i="41" s="1"/>
  <c r="H29" i="41"/>
  <c r="I29" i="41" s="1"/>
  <c r="J29" i="41" s="1"/>
  <c r="H34" i="41"/>
  <c r="I34" i="41" s="1"/>
  <c r="J34" i="41" s="1"/>
  <c r="H47" i="41"/>
  <c r="I47" i="41" s="1"/>
  <c r="J47" i="41" s="1"/>
  <c r="H52" i="41"/>
  <c r="I52" i="41" s="1"/>
  <c r="J52" i="41" s="1"/>
  <c r="H65" i="41"/>
  <c r="I65" i="41" s="1"/>
  <c r="J65" i="41" s="1"/>
  <c r="H70" i="41"/>
  <c r="I70" i="41" s="1"/>
  <c r="J70" i="41" s="1"/>
  <c r="H83" i="41"/>
  <c r="I83" i="41" s="1"/>
  <c r="J83" i="41" s="1"/>
  <c r="H88" i="41"/>
  <c r="I88" i="41" s="1"/>
  <c r="J88" i="41" s="1"/>
  <c r="H12" i="42"/>
  <c r="I12" i="42" s="1"/>
  <c r="J12" i="42" s="1"/>
  <c r="R4" i="31"/>
  <c r="R10" i="31"/>
  <c r="R14" i="31"/>
  <c r="R17" i="31"/>
  <c r="R20" i="31"/>
  <c r="R23" i="31"/>
  <c r="R26" i="31"/>
  <c r="R29" i="31"/>
  <c r="R32" i="31"/>
  <c r="R35" i="31"/>
  <c r="R38" i="31"/>
  <c r="R41" i="31"/>
  <c r="R44" i="31"/>
  <c r="R47" i="31"/>
  <c r="R50" i="31"/>
  <c r="R53" i="31"/>
  <c r="R56" i="31"/>
  <c r="R59" i="31"/>
  <c r="R62" i="31"/>
  <c r="R65" i="31"/>
  <c r="R68" i="31"/>
  <c r="R71" i="31"/>
  <c r="R74" i="31"/>
  <c r="R77" i="31"/>
  <c r="M7" i="32"/>
  <c r="U7" i="32" s="1"/>
  <c r="M13" i="32"/>
  <c r="U13" i="32" s="1"/>
  <c r="M19" i="32"/>
  <c r="U19" i="32" s="1"/>
  <c r="M25" i="32"/>
  <c r="U25" i="32" s="1"/>
  <c r="M31" i="32"/>
  <c r="U31" i="32" s="1"/>
  <c r="M37" i="32"/>
  <c r="U37" i="32" s="1"/>
  <c r="M43" i="32"/>
  <c r="U43" i="32" s="1"/>
  <c r="M49" i="32"/>
  <c r="U49" i="32" s="1"/>
  <c r="M55" i="32"/>
  <c r="U55" i="32" s="1"/>
  <c r="M61" i="32"/>
  <c r="U61" i="32" s="1"/>
  <c r="M67" i="32"/>
  <c r="U67" i="32" s="1"/>
  <c r="R4" i="34"/>
  <c r="R10" i="34"/>
  <c r="R14" i="34"/>
  <c r="R17" i="34"/>
  <c r="R20" i="34"/>
  <c r="R23" i="34"/>
  <c r="R26" i="34"/>
  <c r="R29" i="34"/>
  <c r="R32" i="34"/>
  <c r="R35" i="34"/>
  <c r="R38" i="34"/>
  <c r="R41" i="34"/>
  <c r="R44" i="34"/>
  <c r="R47" i="34"/>
  <c r="R50" i="34"/>
  <c r="R53" i="34"/>
  <c r="R56" i="34"/>
  <c r="R59" i="34"/>
  <c r="R62" i="34"/>
  <c r="R65" i="34"/>
  <c r="R68" i="34"/>
  <c r="R71" i="34"/>
  <c r="R74" i="34"/>
  <c r="R77" i="34"/>
  <c r="R80" i="34"/>
  <c r="R83" i="34"/>
  <c r="R86" i="34"/>
  <c r="R89" i="34"/>
  <c r="M9" i="35"/>
  <c r="U9" i="35" s="1"/>
  <c r="M15" i="35"/>
  <c r="U15" i="35" s="1"/>
  <c r="M21" i="35"/>
  <c r="U21" i="35" s="1"/>
  <c r="M27" i="35"/>
  <c r="U27" i="35" s="1"/>
  <c r="M33" i="35"/>
  <c r="U33" i="35" s="1"/>
  <c r="M39" i="35"/>
  <c r="U39" i="35" s="1"/>
  <c r="M45" i="35"/>
  <c r="U45" i="35" s="1"/>
  <c r="M51" i="35"/>
  <c r="U51" i="35" s="1"/>
  <c r="M57" i="35"/>
  <c r="U57" i="35" s="1"/>
  <c r="M63" i="35"/>
  <c r="U63" i="35" s="1"/>
  <c r="M69" i="35"/>
  <c r="U69" i="35" s="1"/>
  <c r="M75" i="35"/>
  <c r="U75" i="35" s="1"/>
  <c r="R9" i="35"/>
  <c r="H35" i="35"/>
  <c r="I35" i="35" s="1"/>
  <c r="J35" i="35" s="1"/>
  <c r="H38" i="35"/>
  <c r="I38" i="35" s="1"/>
  <c r="J38" i="35" s="1"/>
  <c r="H41" i="35"/>
  <c r="I41" i="35" s="1"/>
  <c r="J41" i="35" s="1"/>
  <c r="H43" i="35"/>
  <c r="I43" i="35" s="1"/>
  <c r="J43" i="35" s="1"/>
  <c r="H45" i="35"/>
  <c r="I45" i="35" s="1"/>
  <c r="J45" i="35" s="1"/>
  <c r="R50" i="35"/>
  <c r="H54" i="35"/>
  <c r="I54" i="35" s="1"/>
  <c r="J54" i="35" s="1"/>
  <c r="R59" i="35"/>
  <c r="H63" i="35"/>
  <c r="I63" i="35" s="1"/>
  <c r="J63" i="35" s="1"/>
  <c r="R68" i="35"/>
  <c r="H72" i="35"/>
  <c r="I72" i="35" s="1"/>
  <c r="J72" i="35" s="1"/>
  <c r="V18" i="36"/>
  <c r="H19" i="36"/>
  <c r="I19" i="36" s="1"/>
  <c r="J19" i="36" s="1"/>
  <c r="V20" i="36"/>
  <c r="V27" i="36"/>
  <c r="H28" i="36"/>
  <c r="I28" i="36" s="1"/>
  <c r="J28" i="36" s="1"/>
  <c r="V29" i="36"/>
  <c r="V36" i="36"/>
  <c r="H37" i="36"/>
  <c r="I37" i="36" s="1"/>
  <c r="J37" i="36" s="1"/>
  <c r="V38" i="36"/>
  <c r="V45" i="36"/>
  <c r="H46" i="36"/>
  <c r="I46" i="36" s="1"/>
  <c r="J46" i="36" s="1"/>
  <c r="V47" i="36"/>
  <c r="V54" i="36"/>
  <c r="H55" i="36"/>
  <c r="I55" i="36" s="1"/>
  <c r="J55" i="36" s="1"/>
  <c r="V56" i="36"/>
  <c r="V63" i="36"/>
  <c r="H64" i="36"/>
  <c r="I64" i="36" s="1"/>
  <c r="J64" i="36" s="1"/>
  <c r="M6" i="37"/>
  <c r="U6" i="37" s="1"/>
  <c r="M14" i="37"/>
  <c r="U14" i="37" s="1"/>
  <c r="M24" i="37"/>
  <c r="U24" i="37" s="1"/>
  <c r="M32" i="37"/>
  <c r="U32" i="37" s="1"/>
  <c r="M42" i="37"/>
  <c r="U42" i="37" s="1"/>
  <c r="M50" i="37"/>
  <c r="U50" i="37" s="1"/>
  <c r="M60" i="37"/>
  <c r="U60" i="37" s="1"/>
  <c r="M68" i="37"/>
  <c r="U68" i="37" s="1"/>
  <c r="M78" i="37"/>
  <c r="U78" i="37" s="1"/>
  <c r="M86" i="37"/>
  <c r="U86" i="37" s="1"/>
  <c r="M96" i="37"/>
  <c r="U96" i="37" s="1"/>
  <c r="H14" i="37"/>
  <c r="I14" i="37" s="1"/>
  <c r="J14" i="37" s="1"/>
  <c r="AH3" i="38"/>
  <c r="AQ3" i="38" s="1"/>
  <c r="H13" i="39"/>
  <c r="I13" i="39" s="1"/>
  <c r="J13" i="39" s="1"/>
  <c r="H22" i="39"/>
  <c r="I22" i="39" s="1"/>
  <c r="J22" i="39" s="1"/>
  <c r="H31" i="39"/>
  <c r="I31" i="39" s="1"/>
  <c r="J31" i="39" s="1"/>
  <c r="H40" i="39"/>
  <c r="I40" i="39" s="1"/>
  <c r="J40" i="39" s="1"/>
  <c r="H49" i="39"/>
  <c r="I49" i="39" s="1"/>
  <c r="J49" i="39" s="1"/>
  <c r="H58" i="39"/>
  <c r="I58" i="39" s="1"/>
  <c r="J58" i="39" s="1"/>
  <c r="H67" i="39"/>
  <c r="I67" i="39" s="1"/>
  <c r="J67" i="39" s="1"/>
  <c r="H76" i="39"/>
  <c r="I76" i="39" s="1"/>
  <c r="J76" i="39" s="1"/>
  <c r="AN3" i="40"/>
  <c r="H6" i="40"/>
  <c r="I6" i="40" s="1"/>
  <c r="J6" i="40" s="1"/>
  <c r="H15" i="40"/>
  <c r="I15" i="40" s="1"/>
  <c r="J15" i="40" s="1"/>
  <c r="H33" i="40"/>
  <c r="I33" i="40" s="1"/>
  <c r="J33" i="40" s="1"/>
  <c r="H51" i="40"/>
  <c r="I51" i="40" s="1"/>
  <c r="J51" i="40" s="1"/>
  <c r="H13" i="41"/>
  <c r="I13" i="41" s="1"/>
  <c r="J13" i="41" s="1"/>
  <c r="H26" i="41"/>
  <c r="I26" i="41" s="1"/>
  <c r="J26" i="41" s="1"/>
  <c r="H31" i="41"/>
  <c r="I31" i="41" s="1"/>
  <c r="J31" i="41" s="1"/>
  <c r="H44" i="41"/>
  <c r="I44" i="41" s="1"/>
  <c r="J44" i="41" s="1"/>
  <c r="H49" i="41"/>
  <c r="I49" i="41" s="1"/>
  <c r="J49" i="41" s="1"/>
  <c r="H62" i="41"/>
  <c r="I62" i="41" s="1"/>
  <c r="J62" i="41" s="1"/>
  <c r="H67" i="41"/>
  <c r="I67" i="41" s="1"/>
  <c r="J67" i="41" s="1"/>
  <c r="H80" i="41"/>
  <c r="I80" i="41" s="1"/>
  <c r="J80" i="41" s="1"/>
  <c r="H85" i="41"/>
  <c r="I85" i="41" s="1"/>
  <c r="J85" i="41" s="1"/>
  <c r="H24" i="42"/>
  <c r="I24" i="42" s="1"/>
  <c r="J24" i="42" s="1"/>
  <c r="H14" i="43"/>
  <c r="I14" i="43" s="1"/>
  <c r="J14" i="43" s="1"/>
  <c r="AH3" i="34"/>
  <c r="AQ3" i="34" s="1"/>
  <c r="AE3" i="35"/>
  <c r="R79" i="35"/>
  <c r="R76" i="35"/>
  <c r="R73" i="35"/>
  <c r="R70" i="35"/>
  <c r="R67" i="35"/>
  <c r="R64" i="35"/>
  <c r="R61" i="35"/>
  <c r="R58" i="35"/>
  <c r="R55" i="35"/>
  <c r="R52" i="35"/>
  <c r="R49" i="35"/>
  <c r="R46" i="35"/>
  <c r="R7" i="35"/>
  <c r="R8" i="35"/>
  <c r="R13" i="35"/>
  <c r="R16" i="35"/>
  <c r="R19" i="35"/>
  <c r="R22" i="35"/>
  <c r="R25" i="35"/>
  <c r="R28" i="35"/>
  <c r="R31" i="35"/>
  <c r="R34" i="35"/>
  <c r="R37" i="35"/>
  <c r="R40" i="35"/>
  <c r="R48" i="35"/>
  <c r="H52" i="35"/>
  <c r="I52" i="35" s="1"/>
  <c r="J52" i="35" s="1"/>
  <c r="R57" i="35"/>
  <c r="H61" i="35"/>
  <c r="I61" i="35" s="1"/>
  <c r="J61" i="35" s="1"/>
  <c r="R66" i="35"/>
  <c r="H70" i="35"/>
  <c r="I70" i="35" s="1"/>
  <c r="J70" i="35" s="1"/>
  <c r="R75" i="35"/>
  <c r="H79" i="35"/>
  <c r="I79" i="35" s="1"/>
  <c r="J79" i="35" s="1"/>
  <c r="H18" i="36"/>
  <c r="I18" i="36" s="1"/>
  <c r="J18" i="36" s="1"/>
  <c r="H27" i="36"/>
  <c r="I27" i="36" s="1"/>
  <c r="J27" i="36" s="1"/>
  <c r="H36" i="36"/>
  <c r="I36" i="36" s="1"/>
  <c r="J36" i="36" s="1"/>
  <c r="H45" i="36"/>
  <c r="I45" i="36" s="1"/>
  <c r="J45" i="36" s="1"/>
  <c r="H54" i="36"/>
  <c r="I54" i="36" s="1"/>
  <c r="J54" i="36" s="1"/>
  <c r="H63" i="36"/>
  <c r="I63" i="36" s="1"/>
  <c r="J63" i="36" s="1"/>
  <c r="M7" i="37"/>
  <c r="U7" i="37" s="1"/>
  <c r="M15" i="37"/>
  <c r="U15" i="37" s="1"/>
  <c r="M25" i="37"/>
  <c r="U25" i="37" s="1"/>
  <c r="M33" i="37"/>
  <c r="U33" i="37" s="1"/>
  <c r="M43" i="37"/>
  <c r="U43" i="37" s="1"/>
  <c r="M51" i="37"/>
  <c r="U51" i="37" s="1"/>
  <c r="M61" i="37"/>
  <c r="U61" i="37" s="1"/>
  <c r="M69" i="37"/>
  <c r="U69" i="37" s="1"/>
  <c r="M79" i="37"/>
  <c r="U79" i="37" s="1"/>
  <c r="M87" i="37"/>
  <c r="U87" i="37" s="1"/>
  <c r="M97" i="37"/>
  <c r="U97" i="37" s="1"/>
  <c r="Y4" i="37"/>
  <c r="H11" i="40"/>
  <c r="I11" i="40" s="1"/>
  <c r="J11" i="40" s="1"/>
  <c r="H18" i="40"/>
  <c r="I18" i="40" s="1"/>
  <c r="J18" i="40" s="1"/>
  <c r="H36" i="40"/>
  <c r="I36" i="40" s="1"/>
  <c r="J36" i="40" s="1"/>
  <c r="H54" i="40"/>
  <c r="I54" i="40" s="1"/>
  <c r="J54" i="40" s="1"/>
  <c r="H57" i="40"/>
  <c r="I57" i="40" s="1"/>
  <c r="J57" i="40" s="1"/>
  <c r="H60" i="40"/>
  <c r="I60" i="40" s="1"/>
  <c r="J60" i="40" s="1"/>
  <c r="H63" i="40"/>
  <c r="I63" i="40" s="1"/>
  <c r="J63" i="40" s="1"/>
  <c r="H66" i="40"/>
  <c r="I66" i="40" s="1"/>
  <c r="J66" i="40" s="1"/>
  <c r="H69" i="40"/>
  <c r="I69" i="40" s="1"/>
  <c r="J69" i="40" s="1"/>
  <c r="H9" i="41"/>
  <c r="I9" i="41" s="1"/>
  <c r="J9" i="41" s="1"/>
  <c r="H23" i="41"/>
  <c r="I23" i="41" s="1"/>
  <c r="J23" i="41" s="1"/>
  <c r="H28" i="41"/>
  <c r="I28" i="41" s="1"/>
  <c r="J28" i="41" s="1"/>
  <c r="H41" i="41"/>
  <c r="I41" i="41" s="1"/>
  <c r="J41" i="41" s="1"/>
  <c r="H46" i="41"/>
  <c r="I46" i="41" s="1"/>
  <c r="J46" i="41" s="1"/>
  <c r="H59" i="41"/>
  <c r="I59" i="41" s="1"/>
  <c r="J59" i="41" s="1"/>
  <c r="H64" i="41"/>
  <c r="I64" i="41" s="1"/>
  <c r="J64" i="41" s="1"/>
  <c r="H77" i="41"/>
  <c r="I77" i="41" s="1"/>
  <c r="J77" i="41" s="1"/>
  <c r="H82" i="41"/>
  <c r="I82" i="41" s="1"/>
  <c r="J82" i="41" s="1"/>
  <c r="H92" i="41"/>
  <c r="I92" i="41" s="1"/>
  <c r="J92" i="41" s="1"/>
  <c r="H94" i="41"/>
  <c r="I94" i="41" s="1"/>
  <c r="J94" i="41" s="1"/>
  <c r="H98" i="41"/>
  <c r="I98" i="41" s="1"/>
  <c r="J98" i="41" s="1"/>
  <c r="H5" i="43"/>
  <c r="I5" i="43" s="1"/>
  <c r="J5" i="43" s="1"/>
  <c r="H23" i="43"/>
  <c r="I23" i="43" s="1"/>
  <c r="J23" i="43" s="1"/>
  <c r="AE3" i="31"/>
  <c r="R7" i="31"/>
  <c r="R8" i="31"/>
  <c r="R13" i="31"/>
  <c r="R16" i="31"/>
  <c r="R19" i="31"/>
  <c r="R22" i="31"/>
  <c r="R25" i="31"/>
  <c r="R28" i="31"/>
  <c r="R31" i="31"/>
  <c r="R34" i="31"/>
  <c r="R37" i="31"/>
  <c r="R40" i="31"/>
  <c r="R43" i="31"/>
  <c r="R46" i="31"/>
  <c r="R49" i="31"/>
  <c r="R52" i="31"/>
  <c r="R55" i="31"/>
  <c r="R58" i="31"/>
  <c r="R61" i="31"/>
  <c r="R64" i="31"/>
  <c r="R67" i="31"/>
  <c r="R70" i="31"/>
  <c r="R73" i="31"/>
  <c r="R76" i="31"/>
  <c r="M9" i="32"/>
  <c r="U9" i="32" s="1"/>
  <c r="M15" i="32"/>
  <c r="U15" i="32" s="1"/>
  <c r="M21" i="32"/>
  <c r="U21" i="32" s="1"/>
  <c r="M27" i="32"/>
  <c r="U27" i="32" s="1"/>
  <c r="M33" i="32"/>
  <c r="U33" i="32" s="1"/>
  <c r="M39" i="32"/>
  <c r="U39" i="32" s="1"/>
  <c r="M45" i="32"/>
  <c r="U45" i="32" s="1"/>
  <c r="M51" i="32"/>
  <c r="U51" i="32" s="1"/>
  <c r="M57" i="32"/>
  <c r="U57" i="32" s="1"/>
  <c r="M63" i="32"/>
  <c r="U63" i="32" s="1"/>
  <c r="M69" i="32"/>
  <c r="U69" i="32" s="1"/>
  <c r="AE3" i="33"/>
  <c r="R7" i="34"/>
  <c r="R8" i="34"/>
  <c r="R13" i="34"/>
  <c r="R16" i="34"/>
  <c r="R19" i="34"/>
  <c r="R22" i="34"/>
  <c r="R25" i="34"/>
  <c r="R28" i="34"/>
  <c r="R31" i="34"/>
  <c r="R34" i="34"/>
  <c r="R37" i="34"/>
  <c r="R40" i="34"/>
  <c r="R43" i="34"/>
  <c r="R46" i="34"/>
  <c r="R49" i="34"/>
  <c r="R52" i="34"/>
  <c r="R55" i="34"/>
  <c r="R58" i="34"/>
  <c r="R61" i="34"/>
  <c r="R64" i="34"/>
  <c r="R67" i="34"/>
  <c r="R70" i="34"/>
  <c r="R73" i="34"/>
  <c r="R76" i="34"/>
  <c r="R79" i="34"/>
  <c r="R82" i="34"/>
  <c r="R85" i="34"/>
  <c r="H4" i="35"/>
  <c r="I4" i="35" s="1"/>
  <c r="J4" i="35" s="1"/>
  <c r="K4" i="35" s="1"/>
  <c r="M5" i="35"/>
  <c r="U5" i="35" s="1"/>
  <c r="M11" i="35"/>
  <c r="U11" i="35" s="1"/>
  <c r="M17" i="35"/>
  <c r="U17" i="35" s="1"/>
  <c r="M23" i="35"/>
  <c r="U23" i="35" s="1"/>
  <c r="M29" i="35"/>
  <c r="U29" i="35" s="1"/>
  <c r="M35" i="35"/>
  <c r="U35" i="35" s="1"/>
  <c r="M41" i="35"/>
  <c r="U41" i="35" s="1"/>
  <c r="M47" i="35"/>
  <c r="U47" i="35" s="1"/>
  <c r="M53" i="35"/>
  <c r="U53" i="35" s="1"/>
  <c r="M59" i="35"/>
  <c r="U59" i="35" s="1"/>
  <c r="M65" i="35"/>
  <c r="U65" i="35" s="1"/>
  <c r="M71" i="35"/>
  <c r="U71" i="35" s="1"/>
  <c r="M77" i="35"/>
  <c r="U77" i="35" s="1"/>
  <c r="R47" i="35"/>
  <c r="H51" i="35"/>
  <c r="I51" i="35" s="1"/>
  <c r="J51" i="35" s="1"/>
  <c r="R56" i="35"/>
  <c r="H60" i="35"/>
  <c r="I60" i="35" s="1"/>
  <c r="J60" i="35" s="1"/>
  <c r="R65" i="35"/>
  <c r="H69" i="35"/>
  <c r="I69" i="35" s="1"/>
  <c r="J69" i="35" s="1"/>
  <c r="R74" i="35"/>
  <c r="H78" i="35"/>
  <c r="I78" i="35" s="1"/>
  <c r="J78" i="35" s="1"/>
  <c r="V67" i="36"/>
  <c r="V64" i="36"/>
  <c r="V61" i="36"/>
  <c r="V58" i="36"/>
  <c r="V55" i="36"/>
  <c r="V52" i="36"/>
  <c r="V49" i="36"/>
  <c r="V46" i="36"/>
  <c r="V43" i="36"/>
  <c r="V40" i="36"/>
  <c r="V37" i="36"/>
  <c r="V34" i="36"/>
  <c r="V31" i="36"/>
  <c r="V28" i="36"/>
  <c r="V25" i="36"/>
  <c r="V22" i="36"/>
  <c r="V19" i="36"/>
  <c r="V16" i="36"/>
  <c r="V13" i="36"/>
  <c r="V8" i="36"/>
  <c r="V7" i="36"/>
  <c r="V15" i="36"/>
  <c r="H16" i="36"/>
  <c r="I16" i="36" s="1"/>
  <c r="J16" i="36" s="1"/>
  <c r="V17" i="36"/>
  <c r="V24" i="36"/>
  <c r="H25" i="36"/>
  <c r="I25" i="36" s="1"/>
  <c r="J25" i="36" s="1"/>
  <c r="V26" i="36"/>
  <c r="V33" i="36"/>
  <c r="H34" i="36"/>
  <c r="I34" i="36" s="1"/>
  <c r="J34" i="36" s="1"/>
  <c r="V35" i="36"/>
  <c r="V42" i="36"/>
  <c r="H43" i="36"/>
  <c r="I43" i="36" s="1"/>
  <c r="J43" i="36" s="1"/>
  <c r="V44" i="36"/>
  <c r="V51" i="36"/>
  <c r="H52" i="36"/>
  <c r="I52" i="36" s="1"/>
  <c r="J52" i="36" s="1"/>
  <c r="V53" i="36"/>
  <c r="V60" i="36"/>
  <c r="H61" i="36"/>
  <c r="I61" i="36" s="1"/>
  <c r="J61" i="36" s="1"/>
  <c r="V62" i="36"/>
  <c r="V69" i="36"/>
  <c r="M8" i="37"/>
  <c r="U8" i="37" s="1"/>
  <c r="M18" i="37"/>
  <c r="U18" i="37" s="1"/>
  <c r="M26" i="37"/>
  <c r="U26" i="37" s="1"/>
  <c r="M36" i="37"/>
  <c r="U36" i="37" s="1"/>
  <c r="M44" i="37"/>
  <c r="U44" i="37" s="1"/>
  <c r="M54" i="37"/>
  <c r="U54" i="37" s="1"/>
  <c r="M62" i="37"/>
  <c r="U62" i="37" s="1"/>
  <c r="M72" i="37"/>
  <c r="U72" i="37" s="1"/>
  <c r="M80" i="37"/>
  <c r="U80" i="37" s="1"/>
  <c r="M90" i="37"/>
  <c r="U90" i="37" s="1"/>
  <c r="M98" i="37"/>
  <c r="U98" i="37" s="1"/>
  <c r="H22" i="37"/>
  <c r="I22" i="37" s="1"/>
  <c r="J22" i="37" s="1"/>
  <c r="H8" i="39"/>
  <c r="I8" i="39" s="1"/>
  <c r="J8" i="39" s="1"/>
  <c r="H16" i="39"/>
  <c r="I16" i="39" s="1"/>
  <c r="J16" i="39" s="1"/>
  <c r="H25" i="39"/>
  <c r="I25" i="39" s="1"/>
  <c r="J25" i="39" s="1"/>
  <c r="H34" i="39"/>
  <c r="I34" i="39" s="1"/>
  <c r="J34" i="39" s="1"/>
  <c r="H43" i="39"/>
  <c r="I43" i="39" s="1"/>
  <c r="J43" i="39" s="1"/>
  <c r="H52" i="39"/>
  <c r="I52" i="39" s="1"/>
  <c r="J52" i="39" s="1"/>
  <c r="H61" i="39"/>
  <c r="I61" i="39" s="1"/>
  <c r="J61" i="39" s="1"/>
  <c r="H70" i="39"/>
  <c r="I70" i="39" s="1"/>
  <c r="J70" i="39" s="1"/>
  <c r="H79" i="39"/>
  <c r="I79" i="39" s="1"/>
  <c r="J79" i="39" s="1"/>
  <c r="H5" i="40"/>
  <c r="I5" i="40" s="1"/>
  <c r="J5" i="40" s="1"/>
  <c r="H21" i="40"/>
  <c r="I21" i="40" s="1"/>
  <c r="J21" i="40" s="1"/>
  <c r="H39" i="40"/>
  <c r="I39" i="40" s="1"/>
  <c r="J39" i="40" s="1"/>
  <c r="H4" i="41"/>
  <c r="I4" i="41" s="1"/>
  <c r="J4" i="41" s="1"/>
  <c r="K4" i="41" s="1"/>
  <c r="H20" i="41"/>
  <c r="I20" i="41" s="1"/>
  <c r="J20" i="41" s="1"/>
  <c r="H25" i="41"/>
  <c r="I25" i="41" s="1"/>
  <c r="J25" i="41" s="1"/>
  <c r="H38" i="41"/>
  <c r="I38" i="41" s="1"/>
  <c r="J38" i="41" s="1"/>
  <c r="H43" i="41"/>
  <c r="I43" i="41" s="1"/>
  <c r="J43" i="41" s="1"/>
  <c r="H56" i="41"/>
  <c r="I56" i="41" s="1"/>
  <c r="J56" i="41" s="1"/>
  <c r="H61" i="41"/>
  <c r="I61" i="41" s="1"/>
  <c r="J61" i="41" s="1"/>
  <c r="H74" i="41"/>
  <c r="I74" i="41" s="1"/>
  <c r="J74" i="41" s="1"/>
  <c r="H79" i="41"/>
  <c r="I79" i="41" s="1"/>
  <c r="J79" i="41" s="1"/>
  <c r="H32" i="43"/>
  <c r="I32" i="43" s="1"/>
  <c r="J32" i="43" s="1"/>
  <c r="R7" i="30"/>
  <c r="R8" i="30"/>
  <c r="R13" i="30"/>
  <c r="R16" i="30"/>
  <c r="R19" i="30"/>
  <c r="R22" i="30"/>
  <c r="R25" i="30"/>
  <c r="R28" i="30"/>
  <c r="R31" i="30"/>
  <c r="R34" i="30"/>
  <c r="R37" i="30"/>
  <c r="R40" i="30"/>
  <c r="R43" i="30"/>
  <c r="R46" i="30"/>
  <c r="R49" i="30"/>
  <c r="R52" i="30"/>
  <c r="R55" i="30"/>
  <c r="R58" i="30"/>
  <c r="R61" i="30"/>
  <c r="R64" i="30"/>
  <c r="R67" i="30"/>
  <c r="R70" i="30"/>
  <c r="R73" i="30"/>
  <c r="R76" i="30"/>
  <c r="R79" i="30"/>
  <c r="R82" i="30"/>
  <c r="R85" i="30"/>
  <c r="V38" i="31"/>
  <c r="V41" i="31"/>
  <c r="V44" i="31"/>
  <c r="V47" i="31"/>
  <c r="V50" i="31"/>
  <c r="V53" i="31"/>
  <c r="V56" i="31"/>
  <c r="V59" i="31"/>
  <c r="V62" i="31"/>
  <c r="V65" i="31"/>
  <c r="V68" i="31"/>
  <c r="V71" i="31"/>
  <c r="V74" i="31"/>
  <c r="M4" i="32"/>
  <c r="U4" i="32" s="1"/>
  <c r="X4" i="32" s="1"/>
  <c r="M10" i="32"/>
  <c r="U10" i="32" s="1"/>
  <c r="M16" i="32"/>
  <c r="U16" i="32" s="1"/>
  <c r="M22" i="32"/>
  <c r="U22" i="32" s="1"/>
  <c r="M28" i="32"/>
  <c r="U28" i="32" s="1"/>
  <c r="M34" i="32"/>
  <c r="U34" i="32" s="1"/>
  <c r="M40" i="32"/>
  <c r="U40" i="32" s="1"/>
  <c r="M46" i="32"/>
  <c r="U46" i="32" s="1"/>
  <c r="M52" i="32"/>
  <c r="U52" i="32" s="1"/>
  <c r="M58" i="32"/>
  <c r="U58" i="32" s="1"/>
  <c r="V32" i="33"/>
  <c r="V35" i="33"/>
  <c r="V38" i="33"/>
  <c r="V41" i="33"/>
  <c r="V44" i="33"/>
  <c r="V47" i="33"/>
  <c r="V50" i="33"/>
  <c r="V53" i="33"/>
  <c r="V56" i="33"/>
  <c r="V59" i="33"/>
  <c r="V62" i="33"/>
  <c r="V65" i="33"/>
  <c r="V68" i="33"/>
  <c r="V71" i="33"/>
  <c r="V74" i="33"/>
  <c r="V77" i="33"/>
  <c r="V80" i="33"/>
  <c r="V83" i="33"/>
  <c r="V86" i="33"/>
  <c r="V89" i="33"/>
  <c r="V92" i="33"/>
  <c r="V95" i="33"/>
  <c r="M9" i="34"/>
  <c r="U9" i="34" s="1"/>
  <c r="M15" i="34"/>
  <c r="U15" i="34" s="1"/>
  <c r="M21" i="34"/>
  <c r="U21" i="34" s="1"/>
  <c r="M27" i="34"/>
  <c r="U27" i="34" s="1"/>
  <c r="M33" i="34"/>
  <c r="U33" i="34" s="1"/>
  <c r="M39" i="34"/>
  <c r="U39" i="34" s="1"/>
  <c r="M45" i="34"/>
  <c r="U45" i="34" s="1"/>
  <c r="M51" i="34"/>
  <c r="U51" i="34" s="1"/>
  <c r="M57" i="34"/>
  <c r="U57" i="34" s="1"/>
  <c r="M63" i="34"/>
  <c r="U63" i="34" s="1"/>
  <c r="M69" i="34"/>
  <c r="U69" i="34" s="1"/>
  <c r="M75" i="34"/>
  <c r="U75" i="34" s="1"/>
  <c r="M81" i="34"/>
  <c r="U81" i="34" s="1"/>
  <c r="V23" i="34"/>
  <c r="V26" i="34"/>
  <c r="V29" i="34"/>
  <c r="V32" i="34"/>
  <c r="V35" i="34"/>
  <c r="V38" i="34"/>
  <c r="V41" i="34"/>
  <c r="V44" i="34"/>
  <c r="V47" i="34"/>
  <c r="V50" i="34"/>
  <c r="V53" i="34"/>
  <c r="V56" i="34"/>
  <c r="V59" i="34"/>
  <c r="V62" i="34"/>
  <c r="V65" i="34"/>
  <c r="V68" i="34"/>
  <c r="V71" i="34"/>
  <c r="V74" i="34"/>
  <c r="V77" i="34"/>
  <c r="V80" i="34"/>
  <c r="V83" i="34"/>
  <c r="V86" i="34"/>
  <c r="M6" i="35"/>
  <c r="U6" i="35" s="1"/>
  <c r="M12" i="35"/>
  <c r="U12" i="35" s="1"/>
  <c r="M18" i="35"/>
  <c r="U18" i="35" s="1"/>
  <c r="M24" i="35"/>
  <c r="U24" i="35" s="1"/>
  <c r="M30" i="35"/>
  <c r="U30" i="35" s="1"/>
  <c r="M36" i="35"/>
  <c r="U36" i="35" s="1"/>
  <c r="M42" i="35"/>
  <c r="U42" i="35" s="1"/>
  <c r="M48" i="35"/>
  <c r="U48" i="35" s="1"/>
  <c r="M54" i="35"/>
  <c r="U54" i="35" s="1"/>
  <c r="M60" i="35"/>
  <c r="U60" i="35" s="1"/>
  <c r="M66" i="35"/>
  <c r="U66" i="35" s="1"/>
  <c r="M72" i="35"/>
  <c r="U72" i="35" s="1"/>
  <c r="R6" i="35"/>
  <c r="V77" i="35"/>
  <c r="V74" i="35"/>
  <c r="V71" i="35"/>
  <c r="V68" i="35"/>
  <c r="V65" i="35"/>
  <c r="V62" i="35"/>
  <c r="V59" i="35"/>
  <c r="V56" i="35"/>
  <c r="V53" i="35"/>
  <c r="V50" i="35"/>
  <c r="V47" i="35"/>
  <c r="V44" i="35"/>
  <c r="R12" i="35"/>
  <c r="R15" i="35"/>
  <c r="R18" i="35"/>
  <c r="R21" i="35"/>
  <c r="R24" i="35"/>
  <c r="R27" i="35"/>
  <c r="R30" i="35"/>
  <c r="R33" i="35"/>
  <c r="R36" i="35"/>
  <c r="R39" i="35"/>
  <c r="R42" i="35"/>
  <c r="R45" i="35"/>
  <c r="H49" i="35"/>
  <c r="I49" i="35" s="1"/>
  <c r="J49" i="35" s="1"/>
  <c r="V49" i="35"/>
  <c r="R54" i="35"/>
  <c r="H58" i="35"/>
  <c r="I58" i="35" s="1"/>
  <c r="J58" i="35" s="1"/>
  <c r="V58" i="35"/>
  <c r="R63" i="35"/>
  <c r="H67" i="35"/>
  <c r="I67" i="35" s="1"/>
  <c r="J67" i="35" s="1"/>
  <c r="V67" i="35"/>
  <c r="R72" i="35"/>
  <c r="H76" i="35"/>
  <c r="I76" i="35" s="1"/>
  <c r="J76" i="35" s="1"/>
  <c r="V76" i="35"/>
  <c r="R11" i="36"/>
  <c r="R5" i="36"/>
  <c r="R68" i="36"/>
  <c r="R65" i="36"/>
  <c r="R62" i="36"/>
  <c r="R59" i="36"/>
  <c r="R56" i="36"/>
  <c r="R53" i="36"/>
  <c r="R50" i="36"/>
  <c r="R47" i="36"/>
  <c r="R44" i="36"/>
  <c r="R41" i="36"/>
  <c r="R38" i="36"/>
  <c r="R35" i="36"/>
  <c r="R32" i="36"/>
  <c r="R29" i="36"/>
  <c r="R26" i="36"/>
  <c r="R23" i="36"/>
  <c r="R20" i="36"/>
  <c r="R17" i="36"/>
  <c r="R14" i="36"/>
  <c r="R10" i="36"/>
  <c r="R4" i="36"/>
  <c r="R6" i="36"/>
  <c r="R12" i="36"/>
  <c r="H15" i="36"/>
  <c r="I15" i="36" s="1"/>
  <c r="J15" i="36" s="1"/>
  <c r="R19" i="36"/>
  <c r="R21" i="36"/>
  <c r="H24" i="36"/>
  <c r="I24" i="36" s="1"/>
  <c r="J24" i="36" s="1"/>
  <c r="R28" i="36"/>
  <c r="R30" i="36"/>
  <c r="H33" i="36"/>
  <c r="I33" i="36" s="1"/>
  <c r="J33" i="36" s="1"/>
  <c r="R37" i="36"/>
  <c r="R39" i="36"/>
  <c r="H42" i="36"/>
  <c r="I42" i="36" s="1"/>
  <c r="J42" i="36" s="1"/>
  <c r="R46" i="36"/>
  <c r="R48" i="36"/>
  <c r="H51" i="36"/>
  <c r="I51" i="36" s="1"/>
  <c r="J51" i="36" s="1"/>
  <c r="R55" i="36"/>
  <c r="R57" i="36"/>
  <c r="H60" i="36"/>
  <c r="I60" i="36" s="1"/>
  <c r="J60" i="36" s="1"/>
  <c r="R64" i="36"/>
  <c r="R66" i="36"/>
  <c r="H69" i="36"/>
  <c r="I69" i="36" s="1"/>
  <c r="J69" i="36" s="1"/>
  <c r="M9" i="37"/>
  <c r="U9" i="37" s="1"/>
  <c r="M19" i="37"/>
  <c r="U19" i="37" s="1"/>
  <c r="M27" i="37"/>
  <c r="U27" i="37" s="1"/>
  <c r="M37" i="37"/>
  <c r="U37" i="37" s="1"/>
  <c r="M45" i="37"/>
  <c r="U45" i="37" s="1"/>
  <c r="M55" i="37"/>
  <c r="U55" i="37" s="1"/>
  <c r="M63" i="37"/>
  <c r="U63" i="37" s="1"/>
  <c r="M73" i="37"/>
  <c r="U73" i="37" s="1"/>
  <c r="M81" i="37"/>
  <c r="U81" i="37" s="1"/>
  <c r="M91" i="37"/>
  <c r="U91" i="37" s="1"/>
  <c r="V11" i="37"/>
  <c r="V97" i="37"/>
  <c r="V94" i="37"/>
  <c r="V91" i="37"/>
  <c r="V88" i="37"/>
  <c r="V85" i="37"/>
  <c r="V82" i="37"/>
  <c r="V79" i="37"/>
  <c r="V76" i="37"/>
  <c r="V73" i="37"/>
  <c r="V70" i="37"/>
  <c r="V67" i="37"/>
  <c r="V64" i="37"/>
  <c r="V61" i="37"/>
  <c r="V58" i="37"/>
  <c r="V55" i="37"/>
  <c r="V52" i="37"/>
  <c r="V49" i="37"/>
  <c r="V46" i="37"/>
  <c r="V43" i="37"/>
  <c r="V40" i="37"/>
  <c r="V37" i="37"/>
  <c r="V34" i="37"/>
  <c r="V31" i="37"/>
  <c r="V98" i="37"/>
  <c r="V95" i="37"/>
  <c r="V92" i="37"/>
  <c r="V89" i="37"/>
  <c r="V86" i="37"/>
  <c r="V83" i="37"/>
  <c r="V80" i="37"/>
  <c r="V77" i="37"/>
  <c r="V74" i="37"/>
  <c r="V71" i="37"/>
  <c r="V68" i="37"/>
  <c r="V65" i="37"/>
  <c r="V62" i="37"/>
  <c r="V59" i="37"/>
  <c r="V56" i="37"/>
  <c r="V53" i="37"/>
  <c r="V50" i="37"/>
  <c r="V47" i="37"/>
  <c r="V44" i="37"/>
  <c r="V41" i="37"/>
  <c r="V38" i="37"/>
  <c r="V35" i="37"/>
  <c r="V32" i="37"/>
  <c r="V29" i="37"/>
  <c r="V26" i="37"/>
  <c r="V23" i="37"/>
  <c r="V20" i="37"/>
  <c r="V17" i="37"/>
  <c r="V14" i="37"/>
  <c r="V10" i="37"/>
  <c r="V5" i="37"/>
  <c r="H19" i="37"/>
  <c r="I19" i="37" s="1"/>
  <c r="J19" i="37" s="1"/>
  <c r="V21" i="37"/>
  <c r="V22" i="37"/>
  <c r="H41" i="37"/>
  <c r="I41" i="37" s="1"/>
  <c r="J41" i="37" s="1"/>
  <c r="V66" i="37"/>
  <c r="V84" i="37"/>
  <c r="H4" i="38"/>
  <c r="I4" i="38" s="1"/>
  <c r="J4" i="38" s="1"/>
  <c r="K4" i="38" s="1"/>
  <c r="H24" i="40"/>
  <c r="I24" i="40" s="1"/>
  <c r="J24" i="40" s="1"/>
  <c r="H42" i="40"/>
  <c r="I42" i="40" s="1"/>
  <c r="J42" i="40" s="1"/>
  <c r="H8" i="41"/>
  <c r="I8" i="41" s="1"/>
  <c r="J8" i="41" s="1"/>
  <c r="H17" i="41"/>
  <c r="I17" i="41" s="1"/>
  <c r="J17" i="41" s="1"/>
  <c r="H22" i="41"/>
  <c r="I22" i="41" s="1"/>
  <c r="J22" i="41" s="1"/>
  <c r="H35" i="41"/>
  <c r="I35" i="41" s="1"/>
  <c r="J35" i="41" s="1"/>
  <c r="H40" i="41"/>
  <c r="I40" i="41" s="1"/>
  <c r="J40" i="41" s="1"/>
  <c r="H53" i="41"/>
  <c r="I53" i="41" s="1"/>
  <c r="J53" i="41" s="1"/>
  <c r="H58" i="41"/>
  <c r="I58" i="41" s="1"/>
  <c r="J58" i="41" s="1"/>
  <c r="H71" i="41"/>
  <c r="I71" i="41" s="1"/>
  <c r="J71" i="41" s="1"/>
  <c r="H76" i="41"/>
  <c r="I76" i="41" s="1"/>
  <c r="J76" i="41" s="1"/>
  <c r="H89" i="41"/>
  <c r="I89" i="41" s="1"/>
  <c r="J89" i="41" s="1"/>
  <c r="M4" i="36"/>
  <c r="U4" i="36" s="1"/>
  <c r="X4" i="36" s="1"/>
  <c r="M10" i="36"/>
  <c r="U10" i="36" s="1"/>
  <c r="M16" i="36"/>
  <c r="U16" i="36" s="1"/>
  <c r="M22" i="36"/>
  <c r="U22" i="36" s="1"/>
  <c r="M28" i="36"/>
  <c r="U28" i="36" s="1"/>
  <c r="M34" i="36"/>
  <c r="U34" i="36" s="1"/>
  <c r="M40" i="36"/>
  <c r="U40" i="36" s="1"/>
  <c r="M46" i="36"/>
  <c r="U46" i="36" s="1"/>
  <c r="M52" i="36"/>
  <c r="U52" i="36" s="1"/>
  <c r="M58" i="36"/>
  <c r="U58" i="36" s="1"/>
  <c r="M64" i="36"/>
  <c r="U64" i="36" s="1"/>
  <c r="M9" i="38"/>
  <c r="U9" i="38" s="1"/>
  <c r="M15" i="38"/>
  <c r="U15" i="38" s="1"/>
  <c r="M21" i="38"/>
  <c r="U21" i="38" s="1"/>
  <c r="M27" i="38"/>
  <c r="U27" i="38" s="1"/>
  <c r="M33" i="38"/>
  <c r="U33" i="38" s="1"/>
  <c r="M39" i="38"/>
  <c r="U39" i="38" s="1"/>
  <c r="M45" i="38"/>
  <c r="U45" i="38" s="1"/>
  <c r="M51" i="38"/>
  <c r="U51" i="38" s="1"/>
  <c r="M57" i="38"/>
  <c r="U57" i="38" s="1"/>
  <c r="M63" i="38"/>
  <c r="U63" i="38" s="1"/>
  <c r="M69" i="38"/>
  <c r="U69" i="38" s="1"/>
  <c r="M75" i="38"/>
  <c r="U75" i="38" s="1"/>
  <c r="M81" i="38"/>
  <c r="U81" i="38" s="1"/>
  <c r="M87" i="38"/>
  <c r="U87" i="38" s="1"/>
  <c r="V4" i="38"/>
  <c r="Y4" i="38" s="1"/>
  <c r="Z4" i="38" s="1"/>
  <c r="V10" i="38"/>
  <c r="V14" i="38"/>
  <c r="V17" i="38"/>
  <c r="V20" i="38"/>
  <c r="V23" i="38"/>
  <c r="V26" i="38"/>
  <c r="V29" i="38"/>
  <c r="V32" i="38"/>
  <c r="V35" i="38"/>
  <c r="V38" i="38"/>
  <c r="V41" i="38"/>
  <c r="V44" i="38"/>
  <c r="V47" i="38"/>
  <c r="V50" i="38"/>
  <c r="V53" i="38"/>
  <c r="V56" i="38"/>
  <c r="V59" i="38"/>
  <c r="V62" i="38"/>
  <c r="V65" i="38"/>
  <c r="V68" i="38"/>
  <c r="V71" i="38"/>
  <c r="V74" i="38"/>
  <c r="V77" i="38"/>
  <c r="V80" i="38"/>
  <c r="V83" i="38"/>
  <c r="V86" i="38"/>
  <c r="V89" i="38"/>
  <c r="M6" i="39"/>
  <c r="U6" i="39" s="1"/>
  <c r="M12" i="39"/>
  <c r="U12" i="39" s="1"/>
  <c r="M18" i="39"/>
  <c r="U18" i="39" s="1"/>
  <c r="M24" i="39"/>
  <c r="U24" i="39" s="1"/>
  <c r="M30" i="39"/>
  <c r="U30" i="39" s="1"/>
  <c r="M36" i="39"/>
  <c r="U36" i="39" s="1"/>
  <c r="M42" i="39"/>
  <c r="U42" i="39" s="1"/>
  <c r="M48" i="39"/>
  <c r="U48" i="39" s="1"/>
  <c r="M54" i="39"/>
  <c r="U54" i="39" s="1"/>
  <c r="M60" i="39"/>
  <c r="U60" i="39" s="1"/>
  <c r="M66" i="39"/>
  <c r="U66" i="39" s="1"/>
  <c r="M72" i="39"/>
  <c r="U72" i="39" s="1"/>
  <c r="M78" i="39"/>
  <c r="U78" i="39" s="1"/>
  <c r="R6" i="39"/>
  <c r="R12" i="39"/>
  <c r="R15" i="39"/>
  <c r="R18" i="39"/>
  <c r="R21" i="39"/>
  <c r="R24" i="39"/>
  <c r="R27" i="39"/>
  <c r="R30" i="39"/>
  <c r="R33" i="39"/>
  <c r="R36" i="39"/>
  <c r="R39" i="39"/>
  <c r="R42" i="39"/>
  <c r="R45" i="39"/>
  <c r="R48" i="39"/>
  <c r="R51" i="39"/>
  <c r="R54" i="39"/>
  <c r="R57" i="39"/>
  <c r="R60" i="39"/>
  <c r="R63" i="39"/>
  <c r="R66" i="39"/>
  <c r="R69" i="39"/>
  <c r="R72" i="39"/>
  <c r="R75" i="39"/>
  <c r="R78" i="39"/>
  <c r="M5" i="40"/>
  <c r="U5" i="40" s="1"/>
  <c r="M11" i="40"/>
  <c r="U11" i="40" s="1"/>
  <c r="M17" i="40"/>
  <c r="U17" i="40" s="1"/>
  <c r="M23" i="40"/>
  <c r="U23" i="40" s="1"/>
  <c r="M29" i="40"/>
  <c r="U29" i="40" s="1"/>
  <c r="M35" i="40"/>
  <c r="U35" i="40" s="1"/>
  <c r="M41" i="40"/>
  <c r="U41" i="40" s="1"/>
  <c r="M47" i="40"/>
  <c r="U47" i="40" s="1"/>
  <c r="M53" i="40"/>
  <c r="U53" i="40" s="1"/>
  <c r="M59" i="40"/>
  <c r="U59" i="40" s="1"/>
  <c r="M65" i="40"/>
  <c r="U65" i="40" s="1"/>
  <c r="V6" i="40"/>
  <c r="R9" i="40"/>
  <c r="V12" i="40"/>
  <c r="V15" i="40"/>
  <c r="V18" i="40"/>
  <c r="V21" i="40"/>
  <c r="V24" i="40"/>
  <c r="V27" i="40"/>
  <c r="V30" i="40"/>
  <c r="V33" i="40"/>
  <c r="V36" i="40"/>
  <c r="V39" i="40"/>
  <c r="V42" i="40"/>
  <c r="V45" i="40"/>
  <c r="V48" i="40"/>
  <c r="V51" i="40"/>
  <c r="V54" i="40"/>
  <c r="V57" i="40"/>
  <c r="V60" i="40"/>
  <c r="V63" i="40"/>
  <c r="V66" i="40"/>
  <c r="V69" i="40"/>
  <c r="M6" i="41"/>
  <c r="U6" i="41" s="1"/>
  <c r="M12" i="41"/>
  <c r="U12" i="41" s="1"/>
  <c r="M18" i="41"/>
  <c r="U18" i="41" s="1"/>
  <c r="M24" i="41"/>
  <c r="U24" i="41" s="1"/>
  <c r="M30" i="41"/>
  <c r="U30" i="41" s="1"/>
  <c r="M36" i="41"/>
  <c r="U36" i="41" s="1"/>
  <c r="M42" i="41"/>
  <c r="U42" i="41" s="1"/>
  <c r="M48" i="41"/>
  <c r="U48" i="41" s="1"/>
  <c r="M54" i="41"/>
  <c r="U54" i="41" s="1"/>
  <c r="M60" i="41"/>
  <c r="U60" i="41" s="1"/>
  <c r="M66" i="41"/>
  <c r="U66" i="41" s="1"/>
  <c r="M72" i="41"/>
  <c r="U72" i="41" s="1"/>
  <c r="M78" i="41"/>
  <c r="U78" i="41" s="1"/>
  <c r="M84" i="41"/>
  <c r="U84" i="41" s="1"/>
  <c r="M90" i="41"/>
  <c r="U90" i="41" s="1"/>
  <c r="M96" i="41"/>
  <c r="U96" i="41" s="1"/>
  <c r="R6" i="42"/>
  <c r="V8" i="42"/>
  <c r="V9" i="42"/>
  <c r="R13" i="42"/>
  <c r="H14" i="42"/>
  <c r="I14" i="42" s="1"/>
  <c r="J14" i="42" s="1"/>
  <c r="R22" i="42"/>
  <c r="R31" i="42"/>
  <c r="H32" i="42"/>
  <c r="I32" i="42" s="1"/>
  <c r="J32" i="42" s="1"/>
  <c r="R40" i="42"/>
  <c r="R49" i="42"/>
  <c r="H50" i="42"/>
  <c r="I50" i="42" s="1"/>
  <c r="J50" i="42" s="1"/>
  <c r="R58" i="42"/>
  <c r="R67" i="42"/>
  <c r="H68" i="42"/>
  <c r="I68" i="42" s="1"/>
  <c r="J68" i="42" s="1"/>
  <c r="R76" i="42"/>
  <c r="R85" i="42"/>
  <c r="H86" i="42"/>
  <c r="I86" i="42" s="1"/>
  <c r="J86" i="42" s="1"/>
  <c r="H48" i="43"/>
  <c r="I48" i="43" s="1"/>
  <c r="J48" i="43" s="1"/>
  <c r="H51" i="43"/>
  <c r="I51" i="43" s="1"/>
  <c r="J51" i="43" s="1"/>
  <c r="H54" i="43"/>
  <c r="I54" i="43" s="1"/>
  <c r="J54" i="43" s="1"/>
  <c r="H57" i="43"/>
  <c r="I57" i="43" s="1"/>
  <c r="J57" i="43" s="1"/>
  <c r="H60" i="43"/>
  <c r="I60" i="43" s="1"/>
  <c r="J60" i="43" s="1"/>
  <c r="H63" i="43"/>
  <c r="I63" i="43" s="1"/>
  <c r="J63" i="43" s="1"/>
  <c r="H66" i="43"/>
  <c r="I66" i="43" s="1"/>
  <c r="J66" i="43" s="1"/>
  <c r="H69" i="43"/>
  <c r="I69" i="43" s="1"/>
  <c r="J69" i="43" s="1"/>
  <c r="H72" i="43"/>
  <c r="I72" i="43" s="1"/>
  <c r="J72" i="43" s="1"/>
  <c r="H75" i="43"/>
  <c r="I75" i="43" s="1"/>
  <c r="J75" i="43" s="1"/>
  <c r="H78" i="43"/>
  <c r="I78" i="43" s="1"/>
  <c r="J78" i="43" s="1"/>
  <c r="H8" i="44"/>
  <c r="I8" i="44" s="1"/>
  <c r="J8" i="44" s="1"/>
  <c r="H15" i="44"/>
  <c r="I15" i="44" s="1"/>
  <c r="J15" i="44" s="1"/>
  <c r="H16" i="44"/>
  <c r="I16" i="44" s="1"/>
  <c r="J16" i="44" s="1"/>
  <c r="H25" i="44"/>
  <c r="I25" i="44" s="1"/>
  <c r="J25" i="44" s="1"/>
  <c r="H50" i="44"/>
  <c r="I50" i="44" s="1"/>
  <c r="J50" i="44" s="1"/>
  <c r="AN3" i="45"/>
  <c r="H29" i="45"/>
  <c r="I29" i="45" s="1"/>
  <c r="J29" i="45" s="1"/>
  <c r="AE3" i="38"/>
  <c r="R3" i="39"/>
  <c r="M7" i="39"/>
  <c r="U7" i="39" s="1"/>
  <c r="M13" i="39"/>
  <c r="U13" i="39" s="1"/>
  <c r="M19" i="39"/>
  <c r="U19" i="39" s="1"/>
  <c r="M25" i="39"/>
  <c r="U25" i="39" s="1"/>
  <c r="M31" i="39"/>
  <c r="U31" i="39" s="1"/>
  <c r="M37" i="39"/>
  <c r="U37" i="39" s="1"/>
  <c r="M43" i="39"/>
  <c r="U43" i="39" s="1"/>
  <c r="M49" i="39"/>
  <c r="U49" i="39" s="1"/>
  <c r="M55" i="39"/>
  <c r="U55" i="39" s="1"/>
  <c r="M61" i="39"/>
  <c r="U61" i="39" s="1"/>
  <c r="M67" i="39"/>
  <c r="U67" i="39" s="1"/>
  <c r="M73" i="39"/>
  <c r="U73" i="39" s="1"/>
  <c r="M79" i="39"/>
  <c r="U79" i="39" s="1"/>
  <c r="R5" i="39"/>
  <c r="R11" i="39"/>
  <c r="M6" i="40"/>
  <c r="U6" i="40" s="1"/>
  <c r="M12" i="40"/>
  <c r="U12" i="40" s="1"/>
  <c r="M18" i="40"/>
  <c r="U18" i="40" s="1"/>
  <c r="M24" i="40"/>
  <c r="U24" i="40" s="1"/>
  <c r="M30" i="40"/>
  <c r="U30" i="40" s="1"/>
  <c r="M36" i="40"/>
  <c r="U36" i="40" s="1"/>
  <c r="M42" i="40"/>
  <c r="U42" i="40" s="1"/>
  <c r="M48" i="40"/>
  <c r="U48" i="40" s="1"/>
  <c r="M54" i="40"/>
  <c r="U54" i="40" s="1"/>
  <c r="M60" i="40"/>
  <c r="U60" i="40" s="1"/>
  <c r="M66" i="40"/>
  <c r="U66" i="40" s="1"/>
  <c r="V5" i="40"/>
  <c r="R7" i="40"/>
  <c r="R8" i="40"/>
  <c r="V11" i="40"/>
  <c r="R13" i="40"/>
  <c r="R16" i="40"/>
  <c r="R19" i="40"/>
  <c r="R22" i="40"/>
  <c r="R25" i="40"/>
  <c r="R28" i="40"/>
  <c r="R31" i="40"/>
  <c r="R34" i="40"/>
  <c r="R37" i="40"/>
  <c r="R40" i="40"/>
  <c r="R43" i="40"/>
  <c r="R46" i="40"/>
  <c r="R49" i="40"/>
  <c r="R52" i="40"/>
  <c r="R55" i="40"/>
  <c r="R58" i="40"/>
  <c r="R61" i="40"/>
  <c r="R64" i="40"/>
  <c r="R67" i="40"/>
  <c r="AH3" i="41"/>
  <c r="AQ3" i="41" s="1"/>
  <c r="M7" i="41"/>
  <c r="U7" i="41" s="1"/>
  <c r="M13" i="41"/>
  <c r="U13" i="41" s="1"/>
  <c r="M19" i="41"/>
  <c r="U19" i="41" s="1"/>
  <c r="M25" i="41"/>
  <c r="U25" i="41" s="1"/>
  <c r="M31" i="41"/>
  <c r="U31" i="41" s="1"/>
  <c r="M37" i="41"/>
  <c r="U37" i="41" s="1"/>
  <c r="M43" i="41"/>
  <c r="U43" i="41" s="1"/>
  <c r="M49" i="41"/>
  <c r="U49" i="41" s="1"/>
  <c r="M55" i="41"/>
  <c r="U55" i="41" s="1"/>
  <c r="M61" i="41"/>
  <c r="U61" i="41" s="1"/>
  <c r="M67" i="41"/>
  <c r="U67" i="41" s="1"/>
  <c r="M73" i="41"/>
  <c r="U73" i="41" s="1"/>
  <c r="M79" i="41"/>
  <c r="U79" i="41" s="1"/>
  <c r="M85" i="41"/>
  <c r="U85" i="41" s="1"/>
  <c r="M91" i="41"/>
  <c r="U91" i="41" s="1"/>
  <c r="M97" i="41"/>
  <c r="U97" i="41" s="1"/>
  <c r="V91" i="41"/>
  <c r="V94" i="41"/>
  <c r="V97" i="41"/>
  <c r="V14" i="42"/>
  <c r="V19" i="42"/>
  <c r="V23" i="42"/>
  <c r="V28" i="42"/>
  <c r="V32" i="42"/>
  <c r="V37" i="42"/>
  <c r="V41" i="42"/>
  <c r="V46" i="42"/>
  <c r="V50" i="42"/>
  <c r="V55" i="42"/>
  <c r="V59" i="42"/>
  <c r="V64" i="42"/>
  <c r="V68" i="42"/>
  <c r="R71" i="42"/>
  <c r="V73" i="42"/>
  <c r="R75" i="42"/>
  <c r="V77" i="42"/>
  <c r="R80" i="42"/>
  <c r="V82" i="42"/>
  <c r="R84" i="42"/>
  <c r="R89" i="42"/>
  <c r="AN3" i="43"/>
  <c r="H4" i="44"/>
  <c r="I4" i="44" s="1"/>
  <c r="J4" i="44" s="1"/>
  <c r="K4" i="44" s="1"/>
  <c r="H23" i="44"/>
  <c r="I23" i="44" s="1"/>
  <c r="J23" i="44" s="1"/>
  <c r="H32" i="44"/>
  <c r="I32" i="44" s="1"/>
  <c r="J32" i="44" s="1"/>
  <c r="H41" i="44"/>
  <c r="I41" i="44" s="1"/>
  <c r="J41" i="44" s="1"/>
  <c r="H53" i="44"/>
  <c r="I53" i="44" s="1"/>
  <c r="J53" i="44" s="1"/>
  <c r="H56" i="44"/>
  <c r="I56" i="44" s="1"/>
  <c r="J56" i="44" s="1"/>
  <c r="H59" i="44"/>
  <c r="I59" i="44" s="1"/>
  <c r="J59" i="44" s="1"/>
  <c r="H62" i="44"/>
  <c r="I62" i="44" s="1"/>
  <c r="J62" i="44" s="1"/>
  <c r="H65" i="44"/>
  <c r="I65" i="44" s="1"/>
  <c r="J65" i="44" s="1"/>
  <c r="H68" i="44"/>
  <c r="I68" i="44" s="1"/>
  <c r="J68" i="44" s="1"/>
  <c r="H39" i="37"/>
  <c r="I39" i="37" s="1"/>
  <c r="J39" i="37" s="1"/>
  <c r="H57" i="37"/>
  <c r="I57" i="37" s="1"/>
  <c r="J57" i="37" s="1"/>
  <c r="H75" i="37"/>
  <c r="I75" i="37" s="1"/>
  <c r="J75" i="37" s="1"/>
  <c r="H93" i="37"/>
  <c r="I93" i="37" s="1"/>
  <c r="J93" i="37" s="1"/>
  <c r="H6" i="38"/>
  <c r="I6" i="38" s="1"/>
  <c r="J6" i="38" s="1"/>
  <c r="H12" i="38"/>
  <c r="I12" i="38" s="1"/>
  <c r="J12" i="38" s="1"/>
  <c r="V13" i="38"/>
  <c r="H15" i="38"/>
  <c r="I15" i="38" s="1"/>
  <c r="J15" i="38" s="1"/>
  <c r="V16" i="38"/>
  <c r="H18" i="38"/>
  <c r="I18" i="38" s="1"/>
  <c r="J18" i="38" s="1"/>
  <c r="V19" i="38"/>
  <c r="H21" i="38"/>
  <c r="I21" i="38" s="1"/>
  <c r="J21" i="38" s="1"/>
  <c r="V22" i="38"/>
  <c r="H24" i="38"/>
  <c r="I24" i="38" s="1"/>
  <c r="J24" i="38" s="1"/>
  <c r="V25" i="38"/>
  <c r="H27" i="38"/>
  <c r="I27" i="38" s="1"/>
  <c r="J27" i="38" s="1"/>
  <c r="V28" i="38"/>
  <c r="H30" i="38"/>
  <c r="I30" i="38" s="1"/>
  <c r="J30" i="38" s="1"/>
  <c r="V31" i="38"/>
  <c r="H33" i="38"/>
  <c r="I33" i="38" s="1"/>
  <c r="J33" i="38" s="1"/>
  <c r="V34" i="38"/>
  <c r="H36" i="38"/>
  <c r="I36" i="38" s="1"/>
  <c r="J36" i="38" s="1"/>
  <c r="V37" i="38"/>
  <c r="H39" i="38"/>
  <c r="I39" i="38" s="1"/>
  <c r="J39" i="38" s="1"/>
  <c r="V40" i="38"/>
  <c r="H42" i="38"/>
  <c r="I42" i="38" s="1"/>
  <c r="J42" i="38" s="1"/>
  <c r="V43" i="38"/>
  <c r="H45" i="38"/>
  <c r="I45" i="38" s="1"/>
  <c r="J45" i="38" s="1"/>
  <c r="V46" i="38"/>
  <c r="H48" i="38"/>
  <c r="I48" i="38" s="1"/>
  <c r="J48" i="38" s="1"/>
  <c r="V49" i="38"/>
  <c r="H51" i="38"/>
  <c r="I51" i="38" s="1"/>
  <c r="J51" i="38" s="1"/>
  <c r="V52" i="38"/>
  <c r="H54" i="38"/>
  <c r="I54" i="38" s="1"/>
  <c r="J54" i="38" s="1"/>
  <c r="V55" i="38"/>
  <c r="H57" i="38"/>
  <c r="I57" i="38" s="1"/>
  <c r="J57" i="38" s="1"/>
  <c r="V58" i="38"/>
  <c r="H60" i="38"/>
  <c r="I60" i="38" s="1"/>
  <c r="J60" i="38" s="1"/>
  <c r="V61" i="38"/>
  <c r="H63" i="38"/>
  <c r="I63" i="38" s="1"/>
  <c r="J63" i="38" s="1"/>
  <c r="V64" i="38"/>
  <c r="H66" i="38"/>
  <c r="I66" i="38" s="1"/>
  <c r="J66" i="38" s="1"/>
  <c r="V67" i="38"/>
  <c r="H69" i="38"/>
  <c r="I69" i="38" s="1"/>
  <c r="J69" i="38" s="1"/>
  <c r="V70" i="38"/>
  <c r="H72" i="38"/>
  <c r="I72" i="38" s="1"/>
  <c r="J72" i="38" s="1"/>
  <c r="V73" i="38"/>
  <c r="H75" i="38"/>
  <c r="I75" i="38" s="1"/>
  <c r="J75" i="38" s="1"/>
  <c r="V76" i="38"/>
  <c r="H78" i="38"/>
  <c r="I78" i="38" s="1"/>
  <c r="J78" i="38" s="1"/>
  <c r="V79" i="38"/>
  <c r="H81" i="38"/>
  <c r="I81" i="38" s="1"/>
  <c r="J81" i="38" s="1"/>
  <c r="V82" i="38"/>
  <c r="H84" i="38"/>
  <c r="I84" i="38" s="1"/>
  <c r="J84" i="38" s="1"/>
  <c r="V85" i="38"/>
  <c r="H87" i="38"/>
  <c r="I87" i="38" s="1"/>
  <c r="J87" i="38" s="1"/>
  <c r="V88" i="38"/>
  <c r="M8" i="39"/>
  <c r="U8" i="39" s="1"/>
  <c r="M14" i="39"/>
  <c r="U14" i="39" s="1"/>
  <c r="M20" i="39"/>
  <c r="U20" i="39" s="1"/>
  <c r="M26" i="39"/>
  <c r="U26" i="39" s="1"/>
  <c r="M32" i="39"/>
  <c r="U32" i="39" s="1"/>
  <c r="M38" i="39"/>
  <c r="U38" i="39" s="1"/>
  <c r="M44" i="39"/>
  <c r="U44" i="39" s="1"/>
  <c r="M50" i="39"/>
  <c r="U50" i="39" s="1"/>
  <c r="M56" i="39"/>
  <c r="U56" i="39" s="1"/>
  <c r="M62" i="39"/>
  <c r="U62" i="39" s="1"/>
  <c r="M68" i="39"/>
  <c r="U68" i="39" s="1"/>
  <c r="M74" i="39"/>
  <c r="U74" i="39" s="1"/>
  <c r="R4" i="39"/>
  <c r="AH4" i="39" s="1"/>
  <c r="AQ4" i="39" s="1"/>
  <c r="R10" i="39"/>
  <c r="R14" i="39"/>
  <c r="R17" i="39"/>
  <c r="R20" i="39"/>
  <c r="R23" i="39"/>
  <c r="R26" i="39"/>
  <c r="R29" i="39"/>
  <c r="R32" i="39"/>
  <c r="R35" i="39"/>
  <c r="R38" i="39"/>
  <c r="R41" i="39"/>
  <c r="R44" i="39"/>
  <c r="R47" i="39"/>
  <c r="R50" i="39"/>
  <c r="R53" i="39"/>
  <c r="R56" i="39"/>
  <c r="R59" i="39"/>
  <c r="R62" i="39"/>
  <c r="R65" i="39"/>
  <c r="R68" i="39"/>
  <c r="R71" i="39"/>
  <c r="R74" i="39"/>
  <c r="R77" i="39"/>
  <c r="AH3" i="40"/>
  <c r="AQ3" i="40" s="1"/>
  <c r="M7" i="40"/>
  <c r="U7" i="40" s="1"/>
  <c r="M13" i="40"/>
  <c r="U13" i="40" s="1"/>
  <c r="M19" i="40"/>
  <c r="U19" i="40" s="1"/>
  <c r="M25" i="40"/>
  <c r="U25" i="40" s="1"/>
  <c r="M31" i="40"/>
  <c r="U31" i="40" s="1"/>
  <c r="M37" i="40"/>
  <c r="U37" i="40" s="1"/>
  <c r="M43" i="40"/>
  <c r="U43" i="40" s="1"/>
  <c r="M49" i="40"/>
  <c r="U49" i="40" s="1"/>
  <c r="M55" i="40"/>
  <c r="U55" i="40" s="1"/>
  <c r="M61" i="40"/>
  <c r="U61" i="40" s="1"/>
  <c r="M67" i="40"/>
  <c r="U67" i="40" s="1"/>
  <c r="V4" i="40"/>
  <c r="Y4" i="40" s="1"/>
  <c r="H7" i="40"/>
  <c r="I7" i="40" s="1"/>
  <c r="J7" i="40" s="1"/>
  <c r="H8" i="40"/>
  <c r="I8" i="40" s="1"/>
  <c r="J8" i="40" s="1"/>
  <c r="V10" i="40"/>
  <c r="H13" i="40"/>
  <c r="I13" i="40" s="1"/>
  <c r="J13" i="40" s="1"/>
  <c r="V14" i="40"/>
  <c r="H16" i="40"/>
  <c r="I16" i="40" s="1"/>
  <c r="J16" i="40" s="1"/>
  <c r="V17" i="40"/>
  <c r="H19" i="40"/>
  <c r="I19" i="40" s="1"/>
  <c r="J19" i="40" s="1"/>
  <c r="V20" i="40"/>
  <c r="H22" i="40"/>
  <c r="I22" i="40" s="1"/>
  <c r="J22" i="40" s="1"/>
  <c r="V23" i="40"/>
  <c r="H25" i="40"/>
  <c r="I25" i="40" s="1"/>
  <c r="J25" i="40" s="1"/>
  <c r="V26" i="40"/>
  <c r="H28" i="40"/>
  <c r="I28" i="40" s="1"/>
  <c r="J28" i="40" s="1"/>
  <c r="V29" i="40"/>
  <c r="H31" i="40"/>
  <c r="I31" i="40" s="1"/>
  <c r="J31" i="40" s="1"/>
  <c r="V32" i="40"/>
  <c r="V35" i="40"/>
  <c r="V38" i="40"/>
  <c r="V41" i="40"/>
  <c r="V44" i="40"/>
  <c r="V47" i="40"/>
  <c r="V50" i="40"/>
  <c r="V53" i="40"/>
  <c r="V56" i="40"/>
  <c r="V59" i="40"/>
  <c r="V62" i="40"/>
  <c r="V65" i="40"/>
  <c r="V68" i="40"/>
  <c r="M8" i="41"/>
  <c r="U8" i="41" s="1"/>
  <c r="M14" i="41"/>
  <c r="U14" i="41" s="1"/>
  <c r="M20" i="41"/>
  <c r="U20" i="41" s="1"/>
  <c r="M26" i="41"/>
  <c r="U26" i="41" s="1"/>
  <c r="M32" i="41"/>
  <c r="U32" i="41" s="1"/>
  <c r="M38" i="41"/>
  <c r="U38" i="41" s="1"/>
  <c r="M44" i="41"/>
  <c r="U44" i="41" s="1"/>
  <c r="M50" i="41"/>
  <c r="U50" i="41" s="1"/>
  <c r="M56" i="41"/>
  <c r="U56" i="41" s="1"/>
  <c r="M62" i="41"/>
  <c r="U62" i="41" s="1"/>
  <c r="M68" i="41"/>
  <c r="U68" i="41" s="1"/>
  <c r="M74" i="41"/>
  <c r="U74" i="41" s="1"/>
  <c r="M80" i="41"/>
  <c r="U80" i="41" s="1"/>
  <c r="M86" i="41"/>
  <c r="U86" i="41" s="1"/>
  <c r="M92" i="41"/>
  <c r="U92" i="41" s="1"/>
  <c r="M98" i="41"/>
  <c r="U98" i="41" s="1"/>
  <c r="V87" i="42"/>
  <c r="V84" i="42"/>
  <c r="V81" i="42"/>
  <c r="V78" i="42"/>
  <c r="V75" i="42"/>
  <c r="V72" i="42"/>
  <c r="V69" i="42"/>
  <c r="V66" i="42"/>
  <c r="V63" i="42"/>
  <c r="V60" i="42"/>
  <c r="V57" i="42"/>
  <c r="V54" i="42"/>
  <c r="V51" i="42"/>
  <c r="V48" i="42"/>
  <c r="V45" i="42"/>
  <c r="V42" i="42"/>
  <c r="V39" i="42"/>
  <c r="V36" i="42"/>
  <c r="V33" i="42"/>
  <c r="V30" i="42"/>
  <c r="V27" i="42"/>
  <c r="V24" i="42"/>
  <c r="V21" i="42"/>
  <c r="V18" i="42"/>
  <c r="V15" i="42"/>
  <c r="V12" i="42"/>
  <c r="H26" i="42"/>
  <c r="I26" i="42" s="1"/>
  <c r="J26" i="42" s="1"/>
  <c r="R79" i="42"/>
  <c r="R88" i="42"/>
  <c r="H9" i="43"/>
  <c r="I9" i="43" s="1"/>
  <c r="J9" i="43" s="1"/>
  <c r="H6" i="44"/>
  <c r="I6" i="44" s="1"/>
  <c r="J6" i="44" s="1"/>
  <c r="H9" i="44"/>
  <c r="I9" i="44" s="1"/>
  <c r="J9" i="44" s="1"/>
  <c r="V68" i="44"/>
  <c r="V65" i="44"/>
  <c r="V62" i="44"/>
  <c r="V59" i="44"/>
  <c r="V56" i="44"/>
  <c r="V53" i="44"/>
  <c r="V50" i="44"/>
  <c r="V47" i="44"/>
  <c r="V44" i="44"/>
  <c r="V41" i="44"/>
  <c r="V38" i="44"/>
  <c r="V35" i="44"/>
  <c r="V32" i="44"/>
  <c r="V29" i="44"/>
  <c r="V26" i="44"/>
  <c r="V23" i="44"/>
  <c r="V20" i="44"/>
  <c r="V17" i="44"/>
  <c r="V14" i="44"/>
  <c r="V10" i="44"/>
  <c r="V4" i="44"/>
  <c r="Y4" i="44" s="1"/>
  <c r="V11" i="44"/>
  <c r="V5" i="44"/>
  <c r="V69" i="44"/>
  <c r="V66" i="44"/>
  <c r="V63" i="44"/>
  <c r="V60" i="44"/>
  <c r="V57" i="44"/>
  <c r="V54" i="44"/>
  <c r="V51" i="44"/>
  <c r="V48" i="44"/>
  <c r="V45" i="44"/>
  <c r="V42" i="44"/>
  <c r="V39" i="44"/>
  <c r="V36" i="44"/>
  <c r="V33" i="44"/>
  <c r="V30" i="44"/>
  <c r="V27" i="44"/>
  <c r="V24" i="44"/>
  <c r="V21" i="44"/>
  <c r="V18" i="44"/>
  <c r="V15" i="44"/>
  <c r="V12" i="44"/>
  <c r="V6" i="44"/>
  <c r="V67" i="44"/>
  <c r="V64" i="44"/>
  <c r="V61" i="44"/>
  <c r="V58" i="44"/>
  <c r="V55" i="44"/>
  <c r="V52" i="44"/>
  <c r="V49" i="44"/>
  <c r="V46" i="44"/>
  <c r="V43" i="44"/>
  <c r="V40" i="44"/>
  <c r="V37" i="44"/>
  <c r="V34" i="44"/>
  <c r="V31" i="44"/>
  <c r="V28" i="44"/>
  <c r="V25" i="44"/>
  <c r="V22" i="44"/>
  <c r="V19" i="44"/>
  <c r="V16" i="44"/>
  <c r="V13" i="44"/>
  <c r="V8" i="44"/>
  <c r="V7" i="44"/>
  <c r="H12" i="44"/>
  <c r="I12" i="44" s="1"/>
  <c r="J12" i="44" s="1"/>
  <c r="H19" i="44"/>
  <c r="I19" i="44" s="1"/>
  <c r="J19" i="44" s="1"/>
  <c r="H28" i="44"/>
  <c r="I28" i="44" s="1"/>
  <c r="J28" i="44" s="1"/>
  <c r="H56" i="45"/>
  <c r="I56" i="45" s="1"/>
  <c r="J56" i="45" s="1"/>
  <c r="H72" i="45"/>
  <c r="I72" i="45" s="1"/>
  <c r="J72" i="45" s="1"/>
  <c r="H90" i="45"/>
  <c r="I90" i="45" s="1"/>
  <c r="J90" i="45" s="1"/>
  <c r="H98" i="45"/>
  <c r="I98" i="45" s="1"/>
  <c r="J98" i="45" s="1"/>
  <c r="M9" i="39"/>
  <c r="U9" i="39" s="1"/>
  <c r="M15" i="39"/>
  <c r="U15" i="39" s="1"/>
  <c r="M21" i="39"/>
  <c r="U21" i="39" s="1"/>
  <c r="M27" i="39"/>
  <c r="U27" i="39" s="1"/>
  <c r="M33" i="39"/>
  <c r="U33" i="39" s="1"/>
  <c r="M39" i="39"/>
  <c r="U39" i="39" s="1"/>
  <c r="M45" i="39"/>
  <c r="U45" i="39" s="1"/>
  <c r="M51" i="39"/>
  <c r="U51" i="39" s="1"/>
  <c r="M57" i="39"/>
  <c r="U57" i="39" s="1"/>
  <c r="M63" i="39"/>
  <c r="U63" i="39" s="1"/>
  <c r="M69" i="39"/>
  <c r="U69" i="39" s="1"/>
  <c r="M75" i="39"/>
  <c r="U75" i="39" s="1"/>
  <c r="R9" i="39"/>
  <c r="R54" i="40"/>
  <c r="R57" i="40"/>
  <c r="R60" i="40"/>
  <c r="R63" i="40"/>
  <c r="R66" i="40"/>
  <c r="R69" i="40"/>
  <c r="M9" i="41"/>
  <c r="U9" i="41" s="1"/>
  <c r="M15" i="41"/>
  <c r="U15" i="41" s="1"/>
  <c r="M21" i="41"/>
  <c r="U21" i="41" s="1"/>
  <c r="M27" i="41"/>
  <c r="U27" i="41" s="1"/>
  <c r="M33" i="41"/>
  <c r="U33" i="41" s="1"/>
  <c r="M39" i="41"/>
  <c r="U39" i="41" s="1"/>
  <c r="M45" i="41"/>
  <c r="U45" i="41" s="1"/>
  <c r="M51" i="41"/>
  <c r="U51" i="41" s="1"/>
  <c r="M57" i="41"/>
  <c r="U57" i="41" s="1"/>
  <c r="M63" i="41"/>
  <c r="U63" i="41" s="1"/>
  <c r="M69" i="41"/>
  <c r="U69" i="41" s="1"/>
  <c r="M75" i="41"/>
  <c r="U75" i="41" s="1"/>
  <c r="M81" i="41"/>
  <c r="U81" i="41" s="1"/>
  <c r="M87" i="41"/>
  <c r="U87" i="41" s="1"/>
  <c r="M93" i="41"/>
  <c r="U93" i="41" s="1"/>
  <c r="V93" i="41"/>
  <c r="V96" i="41"/>
  <c r="AH3" i="42"/>
  <c r="AQ3" i="42" s="1"/>
  <c r="AH4" i="42"/>
  <c r="V13" i="42"/>
  <c r="V17" i="42"/>
  <c r="V22" i="42"/>
  <c r="V26" i="42"/>
  <c r="V31" i="42"/>
  <c r="V35" i="42"/>
  <c r="V40" i="42"/>
  <c r="V44" i="42"/>
  <c r="V49" i="42"/>
  <c r="V53" i="42"/>
  <c r="V58" i="42"/>
  <c r="V62" i="42"/>
  <c r="V67" i="42"/>
  <c r="V71" i="42"/>
  <c r="R74" i="42"/>
  <c r="V76" i="42"/>
  <c r="R78" i="42"/>
  <c r="V80" i="42"/>
  <c r="R83" i="42"/>
  <c r="V85" i="42"/>
  <c r="R87" i="42"/>
  <c r="V89" i="42"/>
  <c r="H6" i="43"/>
  <c r="I6" i="43" s="1"/>
  <c r="J6" i="43" s="1"/>
  <c r="H42" i="43"/>
  <c r="I42" i="43" s="1"/>
  <c r="J42" i="43" s="1"/>
  <c r="H13" i="44"/>
  <c r="I13" i="44" s="1"/>
  <c r="J13" i="44" s="1"/>
  <c r="H17" i="44"/>
  <c r="I17" i="44" s="1"/>
  <c r="J17" i="44" s="1"/>
  <c r="H26" i="44"/>
  <c r="I26" i="44" s="1"/>
  <c r="J26" i="44" s="1"/>
  <c r="H35" i="44"/>
  <c r="I35" i="44" s="1"/>
  <c r="J35" i="44" s="1"/>
  <c r="H44" i="44"/>
  <c r="I44" i="44" s="1"/>
  <c r="J44" i="44" s="1"/>
  <c r="Z4" i="45"/>
  <c r="V75" i="38"/>
  <c r="V78" i="38"/>
  <c r="V81" i="38"/>
  <c r="V84" i="38"/>
  <c r="V87" i="38"/>
  <c r="AE3" i="39"/>
  <c r="R7" i="39"/>
  <c r="R8" i="39"/>
  <c r="R13" i="39"/>
  <c r="R16" i="39"/>
  <c r="R19" i="39"/>
  <c r="R22" i="39"/>
  <c r="R25" i="39"/>
  <c r="R28" i="39"/>
  <c r="R31" i="39"/>
  <c r="R34" i="39"/>
  <c r="R37" i="39"/>
  <c r="R40" i="39"/>
  <c r="R43" i="39"/>
  <c r="R46" i="39"/>
  <c r="R49" i="39"/>
  <c r="R52" i="39"/>
  <c r="R55" i="39"/>
  <c r="R58" i="39"/>
  <c r="R61" i="39"/>
  <c r="R64" i="39"/>
  <c r="R67" i="39"/>
  <c r="R70" i="39"/>
  <c r="R73" i="39"/>
  <c r="R76" i="39"/>
  <c r="M9" i="40"/>
  <c r="U9" i="40" s="1"/>
  <c r="M15" i="40"/>
  <c r="U15" i="40" s="1"/>
  <c r="M21" i="40"/>
  <c r="U21" i="40" s="1"/>
  <c r="M27" i="40"/>
  <c r="U27" i="40" s="1"/>
  <c r="M33" i="40"/>
  <c r="U33" i="40" s="1"/>
  <c r="M39" i="40"/>
  <c r="U39" i="40" s="1"/>
  <c r="M45" i="40"/>
  <c r="U45" i="40" s="1"/>
  <c r="M51" i="40"/>
  <c r="U51" i="40" s="1"/>
  <c r="M57" i="40"/>
  <c r="U57" i="40" s="1"/>
  <c r="M63" i="40"/>
  <c r="U63" i="40" s="1"/>
  <c r="M69" i="40"/>
  <c r="U69" i="40" s="1"/>
  <c r="V7" i="40"/>
  <c r="V8" i="40"/>
  <c r="V13" i="40"/>
  <c r="V16" i="40"/>
  <c r="V19" i="40"/>
  <c r="V22" i="40"/>
  <c r="V25" i="40"/>
  <c r="V28" i="40"/>
  <c r="V31" i="40"/>
  <c r="V34" i="40"/>
  <c r="V37" i="40"/>
  <c r="V40" i="40"/>
  <c r="V43" i="40"/>
  <c r="V46" i="40"/>
  <c r="V49" i="40"/>
  <c r="V52" i="40"/>
  <c r="V55" i="40"/>
  <c r="V58" i="40"/>
  <c r="V61" i="40"/>
  <c r="V64" i="40"/>
  <c r="AE3" i="41"/>
  <c r="M4" i="41"/>
  <c r="U4" i="41" s="1"/>
  <c r="X4" i="41" s="1"/>
  <c r="Z4" i="41" s="1"/>
  <c r="M10" i="41"/>
  <c r="U10" i="41" s="1"/>
  <c r="M16" i="41"/>
  <c r="U16" i="41" s="1"/>
  <c r="M22" i="41"/>
  <c r="U22" i="41" s="1"/>
  <c r="M28" i="41"/>
  <c r="U28" i="41" s="1"/>
  <c r="M34" i="41"/>
  <c r="U34" i="41" s="1"/>
  <c r="M40" i="41"/>
  <c r="U40" i="41" s="1"/>
  <c r="M46" i="41"/>
  <c r="U46" i="41" s="1"/>
  <c r="M52" i="41"/>
  <c r="U52" i="41" s="1"/>
  <c r="M58" i="41"/>
  <c r="U58" i="41" s="1"/>
  <c r="M64" i="41"/>
  <c r="U64" i="41" s="1"/>
  <c r="M70" i="41"/>
  <c r="U70" i="41" s="1"/>
  <c r="M76" i="41"/>
  <c r="U76" i="41" s="1"/>
  <c r="M82" i="41"/>
  <c r="U82" i="41" s="1"/>
  <c r="M88" i="41"/>
  <c r="U88" i="41" s="1"/>
  <c r="M94" i="41"/>
  <c r="U94" i="41" s="1"/>
  <c r="V5" i="42"/>
  <c r="R7" i="42"/>
  <c r="V11" i="42"/>
  <c r="R19" i="42"/>
  <c r="H25" i="42"/>
  <c r="I25" i="42" s="1"/>
  <c r="J25" i="42" s="1"/>
  <c r="R28" i="42"/>
  <c r="R37" i="42"/>
  <c r="R46" i="42"/>
  <c r="H47" i="42"/>
  <c r="I47" i="42" s="1"/>
  <c r="J47" i="42" s="1"/>
  <c r="R55" i="42"/>
  <c r="R64" i="42"/>
  <c r="R73" i="42"/>
  <c r="H79" i="42"/>
  <c r="I79" i="42" s="1"/>
  <c r="J79" i="42" s="1"/>
  <c r="R82" i="42"/>
  <c r="M76" i="43"/>
  <c r="U76" i="43" s="1"/>
  <c r="M70" i="43"/>
  <c r="U70" i="43" s="1"/>
  <c r="M64" i="43"/>
  <c r="U64" i="43" s="1"/>
  <c r="M58" i="43"/>
  <c r="U58" i="43" s="1"/>
  <c r="M52" i="43"/>
  <c r="U52" i="43" s="1"/>
  <c r="M46" i="43"/>
  <c r="U46" i="43" s="1"/>
  <c r="M40" i="43"/>
  <c r="U40" i="43" s="1"/>
  <c r="M34" i="43"/>
  <c r="U34" i="43" s="1"/>
  <c r="M28" i="43"/>
  <c r="U28" i="43" s="1"/>
  <c r="M22" i="43"/>
  <c r="U22" i="43" s="1"/>
  <c r="M16" i="43"/>
  <c r="U16" i="43" s="1"/>
  <c r="M10" i="43"/>
  <c r="U10" i="43" s="1"/>
  <c r="M4" i="43"/>
  <c r="U4" i="43" s="1"/>
  <c r="X4" i="43" s="1"/>
  <c r="M11" i="43"/>
  <c r="U11" i="43" s="1"/>
  <c r="M18" i="43"/>
  <c r="U18" i="43" s="1"/>
  <c r="M25" i="43"/>
  <c r="U25" i="43" s="1"/>
  <c r="M32" i="43"/>
  <c r="U32" i="43" s="1"/>
  <c r="M39" i="43"/>
  <c r="U39" i="43" s="1"/>
  <c r="M47" i="43"/>
  <c r="U47" i="43" s="1"/>
  <c r="M54" i="43"/>
  <c r="U54" i="43" s="1"/>
  <c r="M61" i="43"/>
  <c r="U61" i="43" s="1"/>
  <c r="M68" i="43"/>
  <c r="U68" i="43" s="1"/>
  <c r="M75" i="43"/>
  <c r="U75" i="43" s="1"/>
  <c r="X4" i="44"/>
  <c r="H7" i="44"/>
  <c r="I7" i="44" s="1"/>
  <c r="J7" i="44" s="1"/>
  <c r="V9" i="44"/>
  <c r="H10" i="44"/>
  <c r="I10" i="44" s="1"/>
  <c r="J10" i="44" s="1"/>
  <c r="H22" i="44"/>
  <c r="I22" i="44" s="1"/>
  <c r="J22" i="44" s="1"/>
  <c r="H31" i="44"/>
  <c r="I31" i="44" s="1"/>
  <c r="J31" i="44" s="1"/>
  <c r="H47" i="44"/>
  <c r="I47" i="44" s="1"/>
  <c r="J47" i="44" s="1"/>
  <c r="H47" i="45"/>
  <c r="I47" i="45" s="1"/>
  <c r="J47" i="45" s="1"/>
  <c r="Z4" i="47"/>
  <c r="M9" i="36"/>
  <c r="U9" i="36" s="1"/>
  <c r="M15" i="36"/>
  <c r="U15" i="36" s="1"/>
  <c r="M21" i="36"/>
  <c r="U21" i="36" s="1"/>
  <c r="M27" i="36"/>
  <c r="U27" i="36" s="1"/>
  <c r="M33" i="36"/>
  <c r="U33" i="36" s="1"/>
  <c r="M39" i="36"/>
  <c r="U39" i="36" s="1"/>
  <c r="M45" i="36"/>
  <c r="U45" i="36" s="1"/>
  <c r="M51" i="36"/>
  <c r="U51" i="36" s="1"/>
  <c r="M57" i="36"/>
  <c r="U57" i="36" s="1"/>
  <c r="M63" i="36"/>
  <c r="U63" i="36" s="1"/>
  <c r="M8" i="38"/>
  <c r="U8" i="38" s="1"/>
  <c r="M14" i="38"/>
  <c r="U14" i="38" s="1"/>
  <c r="M20" i="38"/>
  <c r="U20" i="38" s="1"/>
  <c r="M26" i="38"/>
  <c r="U26" i="38" s="1"/>
  <c r="M32" i="38"/>
  <c r="U32" i="38" s="1"/>
  <c r="M38" i="38"/>
  <c r="U38" i="38" s="1"/>
  <c r="M44" i="38"/>
  <c r="U44" i="38" s="1"/>
  <c r="M50" i="38"/>
  <c r="U50" i="38" s="1"/>
  <c r="M56" i="38"/>
  <c r="U56" i="38" s="1"/>
  <c r="M62" i="38"/>
  <c r="U62" i="38" s="1"/>
  <c r="M68" i="38"/>
  <c r="U68" i="38" s="1"/>
  <c r="M74" i="38"/>
  <c r="U74" i="38" s="1"/>
  <c r="M80" i="38"/>
  <c r="U80" i="38" s="1"/>
  <c r="V5" i="38"/>
  <c r="R7" i="38"/>
  <c r="R8" i="38"/>
  <c r="R13" i="38"/>
  <c r="R16" i="38"/>
  <c r="R19" i="38"/>
  <c r="R22" i="38"/>
  <c r="R25" i="38"/>
  <c r="R28" i="38"/>
  <c r="R31" i="38"/>
  <c r="R34" i="38"/>
  <c r="R37" i="38"/>
  <c r="R40" i="38"/>
  <c r="R43" i="38"/>
  <c r="R46" i="38"/>
  <c r="R49" i="38"/>
  <c r="R52" i="38"/>
  <c r="R55" i="38"/>
  <c r="R58" i="38"/>
  <c r="R61" i="38"/>
  <c r="R64" i="38"/>
  <c r="R67" i="38"/>
  <c r="R70" i="38"/>
  <c r="R73" i="38"/>
  <c r="R76" i="38"/>
  <c r="R79" i="38"/>
  <c r="R82" i="38"/>
  <c r="R85" i="38"/>
  <c r="M5" i="39"/>
  <c r="U5" i="39" s="1"/>
  <c r="M11" i="39"/>
  <c r="U11" i="39" s="1"/>
  <c r="M17" i="39"/>
  <c r="U17" i="39" s="1"/>
  <c r="M23" i="39"/>
  <c r="U23" i="39" s="1"/>
  <c r="M29" i="39"/>
  <c r="U29" i="39" s="1"/>
  <c r="M35" i="39"/>
  <c r="U35" i="39" s="1"/>
  <c r="M41" i="39"/>
  <c r="U41" i="39" s="1"/>
  <c r="M47" i="39"/>
  <c r="U47" i="39" s="1"/>
  <c r="M53" i="39"/>
  <c r="U53" i="39" s="1"/>
  <c r="M59" i="39"/>
  <c r="U59" i="39" s="1"/>
  <c r="M65" i="39"/>
  <c r="U65" i="39" s="1"/>
  <c r="M71" i="39"/>
  <c r="U71" i="39" s="1"/>
  <c r="V4" i="39"/>
  <c r="Y4" i="39" s="1"/>
  <c r="Z4" i="39" s="1"/>
  <c r="V10" i="39"/>
  <c r="V14" i="39"/>
  <c r="V17" i="39"/>
  <c r="V20" i="39"/>
  <c r="V23" i="39"/>
  <c r="V26" i="39"/>
  <c r="V29" i="39"/>
  <c r="V32" i="39"/>
  <c r="V35" i="39"/>
  <c r="V38" i="39"/>
  <c r="V41" i="39"/>
  <c r="V44" i="39"/>
  <c r="V47" i="39"/>
  <c r="V50" i="39"/>
  <c r="V53" i="39"/>
  <c r="V56" i="39"/>
  <c r="V59" i="39"/>
  <c r="V62" i="39"/>
  <c r="V65" i="39"/>
  <c r="V68" i="39"/>
  <c r="V71" i="39"/>
  <c r="V74" i="39"/>
  <c r="M4" i="40"/>
  <c r="U4" i="40" s="1"/>
  <c r="X4" i="40" s="1"/>
  <c r="M10" i="40"/>
  <c r="U10" i="40" s="1"/>
  <c r="M16" i="40"/>
  <c r="U16" i="40" s="1"/>
  <c r="M22" i="40"/>
  <c r="U22" i="40" s="1"/>
  <c r="M28" i="40"/>
  <c r="U28" i="40" s="1"/>
  <c r="M34" i="40"/>
  <c r="U34" i="40" s="1"/>
  <c r="M40" i="40"/>
  <c r="U40" i="40" s="1"/>
  <c r="M46" i="40"/>
  <c r="U46" i="40" s="1"/>
  <c r="M52" i="40"/>
  <c r="U52" i="40" s="1"/>
  <c r="M58" i="40"/>
  <c r="U58" i="40" s="1"/>
  <c r="R4" i="40"/>
  <c r="R10" i="40"/>
  <c r="R14" i="40"/>
  <c r="R17" i="40"/>
  <c r="R20" i="40"/>
  <c r="R23" i="40"/>
  <c r="R26" i="40"/>
  <c r="R29" i="40"/>
  <c r="R32" i="40"/>
  <c r="R35" i="40"/>
  <c r="R38" i="40"/>
  <c r="R41" i="40"/>
  <c r="R44" i="40"/>
  <c r="R47" i="40"/>
  <c r="R50" i="40"/>
  <c r="R53" i="40"/>
  <c r="R56" i="40"/>
  <c r="R59" i="40"/>
  <c r="R62" i="40"/>
  <c r="R65" i="40"/>
  <c r="M5" i="41"/>
  <c r="U5" i="41" s="1"/>
  <c r="M11" i="41"/>
  <c r="U11" i="41" s="1"/>
  <c r="M17" i="41"/>
  <c r="U17" i="41" s="1"/>
  <c r="M23" i="41"/>
  <c r="U23" i="41" s="1"/>
  <c r="M29" i="41"/>
  <c r="U29" i="41" s="1"/>
  <c r="M35" i="41"/>
  <c r="U35" i="41" s="1"/>
  <c r="M41" i="41"/>
  <c r="U41" i="41" s="1"/>
  <c r="M47" i="41"/>
  <c r="U47" i="41" s="1"/>
  <c r="M53" i="41"/>
  <c r="U53" i="41" s="1"/>
  <c r="M59" i="41"/>
  <c r="U59" i="41" s="1"/>
  <c r="M65" i="41"/>
  <c r="U65" i="41" s="1"/>
  <c r="M71" i="41"/>
  <c r="U71" i="41" s="1"/>
  <c r="M77" i="41"/>
  <c r="U77" i="41" s="1"/>
  <c r="M83" i="41"/>
  <c r="U83" i="41" s="1"/>
  <c r="M89" i="41"/>
  <c r="U89" i="41" s="1"/>
  <c r="V5" i="41"/>
  <c r="V10" i="41"/>
  <c r="V14" i="41"/>
  <c r="V17" i="41"/>
  <c r="V20" i="41"/>
  <c r="V23" i="41"/>
  <c r="V26" i="41"/>
  <c r="V29" i="41"/>
  <c r="V32" i="41"/>
  <c r="V35" i="41"/>
  <c r="V38" i="41"/>
  <c r="V41" i="41"/>
  <c r="V44" i="41"/>
  <c r="V47" i="41"/>
  <c r="V50" i="41"/>
  <c r="V53" i="41"/>
  <c r="V56" i="41"/>
  <c r="V59" i="41"/>
  <c r="V62" i="41"/>
  <c r="V65" i="41"/>
  <c r="V68" i="41"/>
  <c r="V71" i="41"/>
  <c r="V74" i="41"/>
  <c r="V77" i="41"/>
  <c r="V80" i="41"/>
  <c r="V83" i="41"/>
  <c r="V86" i="41"/>
  <c r="V89" i="41"/>
  <c r="V92" i="41"/>
  <c r="V95" i="41"/>
  <c r="M9" i="42"/>
  <c r="U9" i="42" s="1"/>
  <c r="M15" i="42"/>
  <c r="U15" i="42" s="1"/>
  <c r="M21" i="42"/>
  <c r="U21" i="42" s="1"/>
  <c r="M27" i="42"/>
  <c r="U27" i="42" s="1"/>
  <c r="M33" i="42"/>
  <c r="U33" i="42" s="1"/>
  <c r="M39" i="42"/>
  <c r="U39" i="42" s="1"/>
  <c r="M45" i="42"/>
  <c r="U45" i="42" s="1"/>
  <c r="M51" i="42"/>
  <c r="U51" i="42" s="1"/>
  <c r="M57" i="42"/>
  <c r="U57" i="42" s="1"/>
  <c r="M63" i="42"/>
  <c r="U63" i="42" s="1"/>
  <c r="M69" i="42"/>
  <c r="U69" i="42" s="1"/>
  <c r="M75" i="42"/>
  <c r="U75" i="42" s="1"/>
  <c r="M81" i="42"/>
  <c r="U81" i="42" s="1"/>
  <c r="V4" i="42"/>
  <c r="Y4" i="42" s="1"/>
  <c r="Z4" i="42" s="1"/>
  <c r="V10" i="42"/>
  <c r="R14" i="42"/>
  <c r="V16" i="42"/>
  <c r="R18" i="42"/>
  <c r="V20" i="42"/>
  <c r="R23" i="42"/>
  <c r="V25" i="42"/>
  <c r="R27" i="42"/>
  <c r="V29" i="42"/>
  <c r="R32" i="42"/>
  <c r="V34" i="42"/>
  <c r="R36" i="42"/>
  <c r="V38" i="42"/>
  <c r="R41" i="42"/>
  <c r="V43" i="42"/>
  <c r="R45" i="42"/>
  <c r="V47" i="42"/>
  <c r="R50" i="42"/>
  <c r="V52" i="42"/>
  <c r="R54" i="42"/>
  <c r="V56" i="42"/>
  <c r="R59" i="42"/>
  <c r="V61" i="42"/>
  <c r="R63" i="42"/>
  <c r="V65" i="42"/>
  <c r="R68" i="42"/>
  <c r="V70" i="42"/>
  <c r="R72" i="42"/>
  <c r="V74" i="42"/>
  <c r="R77" i="42"/>
  <c r="V79" i="42"/>
  <c r="R81" i="42"/>
  <c r="V83" i="42"/>
  <c r="R86" i="42"/>
  <c r="V88" i="42"/>
  <c r="M5" i="43"/>
  <c r="U5" i="43" s="1"/>
  <c r="M12" i="43"/>
  <c r="U12" i="43" s="1"/>
  <c r="M19" i="43"/>
  <c r="U19" i="43" s="1"/>
  <c r="M26" i="43"/>
  <c r="U26" i="43" s="1"/>
  <c r="M33" i="43"/>
  <c r="U33" i="43" s="1"/>
  <c r="M41" i="43"/>
  <c r="U41" i="43" s="1"/>
  <c r="M48" i="43"/>
  <c r="U48" i="43" s="1"/>
  <c r="M55" i="43"/>
  <c r="U55" i="43" s="1"/>
  <c r="M62" i="43"/>
  <c r="U62" i="43" s="1"/>
  <c r="M69" i="43"/>
  <c r="U69" i="43" s="1"/>
  <c r="M77" i="43"/>
  <c r="U77" i="43" s="1"/>
  <c r="V79" i="43"/>
  <c r="V76" i="43"/>
  <c r="V73" i="43"/>
  <c r="V70" i="43"/>
  <c r="V67" i="43"/>
  <c r="V64" i="43"/>
  <c r="V61" i="43"/>
  <c r="V58" i="43"/>
  <c r="V55" i="43"/>
  <c r="V52" i="43"/>
  <c r="V49" i="43"/>
  <c r="V46" i="43"/>
  <c r="V43" i="43"/>
  <c r="V40" i="43"/>
  <c r="V77" i="43"/>
  <c r="V74" i="43"/>
  <c r="V71" i="43"/>
  <c r="V68" i="43"/>
  <c r="V65" i="43"/>
  <c r="V62" i="43"/>
  <c r="V59" i="43"/>
  <c r="V56" i="43"/>
  <c r="V53" i="43"/>
  <c r="V50" i="43"/>
  <c r="V47" i="43"/>
  <c r="V11" i="43"/>
  <c r="V5" i="43"/>
  <c r="V14" i="43"/>
  <c r="H18" i="43"/>
  <c r="I18" i="43" s="1"/>
  <c r="J18" i="43" s="1"/>
  <c r="V19" i="43"/>
  <c r="V23" i="43"/>
  <c r="H27" i="43"/>
  <c r="I27" i="43" s="1"/>
  <c r="J27" i="43" s="1"/>
  <c r="V28" i="43"/>
  <c r="V32" i="43"/>
  <c r="H36" i="43"/>
  <c r="I36" i="43" s="1"/>
  <c r="J36" i="43" s="1"/>
  <c r="V37" i="43"/>
  <c r="H45" i="43"/>
  <c r="I45" i="43" s="1"/>
  <c r="J45" i="43" s="1"/>
  <c r="H14" i="44"/>
  <c r="I14" i="44" s="1"/>
  <c r="J14" i="44" s="1"/>
  <c r="H20" i="44"/>
  <c r="I20" i="44" s="1"/>
  <c r="J20" i="44" s="1"/>
  <c r="H29" i="44"/>
  <c r="I29" i="44" s="1"/>
  <c r="J29" i="44" s="1"/>
  <c r="H38" i="44"/>
  <c r="I38" i="44" s="1"/>
  <c r="J38" i="44" s="1"/>
  <c r="H6" i="45"/>
  <c r="I6" i="45" s="1"/>
  <c r="J6" i="45" s="1"/>
  <c r="H38" i="45"/>
  <c r="I38" i="45" s="1"/>
  <c r="J38" i="45" s="1"/>
  <c r="AN3" i="46"/>
  <c r="AH4" i="46"/>
  <c r="R7" i="43"/>
  <c r="R8" i="43"/>
  <c r="R13" i="43"/>
  <c r="R16" i="43"/>
  <c r="R19" i="43"/>
  <c r="R22" i="43"/>
  <c r="R25" i="43"/>
  <c r="R28" i="43"/>
  <c r="R31" i="43"/>
  <c r="R34" i="43"/>
  <c r="R37" i="43"/>
  <c r="R40" i="43"/>
  <c r="R43" i="43"/>
  <c r="R46" i="43"/>
  <c r="R49" i="43"/>
  <c r="R52" i="43"/>
  <c r="R55" i="43"/>
  <c r="R58" i="43"/>
  <c r="R61" i="43"/>
  <c r="R64" i="43"/>
  <c r="R67" i="43"/>
  <c r="R70" i="43"/>
  <c r="R73" i="43"/>
  <c r="R76" i="43"/>
  <c r="M9" i="44"/>
  <c r="U9" i="44" s="1"/>
  <c r="M15" i="44"/>
  <c r="U15" i="44" s="1"/>
  <c r="M21" i="44"/>
  <c r="U21" i="44" s="1"/>
  <c r="M27" i="44"/>
  <c r="U27" i="44" s="1"/>
  <c r="M33" i="44"/>
  <c r="U33" i="44" s="1"/>
  <c r="M39" i="44"/>
  <c r="U39" i="44" s="1"/>
  <c r="M45" i="44"/>
  <c r="U45" i="44" s="1"/>
  <c r="M51" i="44"/>
  <c r="U51" i="44" s="1"/>
  <c r="M57" i="44"/>
  <c r="U57" i="44" s="1"/>
  <c r="M63" i="44"/>
  <c r="U63" i="44" s="1"/>
  <c r="R5" i="44"/>
  <c r="R11" i="44"/>
  <c r="H18" i="44"/>
  <c r="I18" i="44" s="1"/>
  <c r="J18" i="44" s="1"/>
  <c r="H21" i="44"/>
  <c r="I21" i="44" s="1"/>
  <c r="J21" i="44" s="1"/>
  <c r="H24" i="44"/>
  <c r="I24" i="44" s="1"/>
  <c r="J24" i="44" s="1"/>
  <c r="H27" i="44"/>
  <c r="I27" i="44" s="1"/>
  <c r="J27" i="44" s="1"/>
  <c r="H30" i="44"/>
  <c r="I30" i="44" s="1"/>
  <c r="J30" i="44" s="1"/>
  <c r="H33" i="44"/>
  <c r="I33" i="44" s="1"/>
  <c r="J33" i="44" s="1"/>
  <c r="H36" i="44"/>
  <c r="I36" i="44" s="1"/>
  <c r="J36" i="44" s="1"/>
  <c r="H39" i="44"/>
  <c r="I39" i="44" s="1"/>
  <c r="J39" i="44" s="1"/>
  <c r="H42" i="44"/>
  <c r="I42" i="44" s="1"/>
  <c r="J42" i="44" s="1"/>
  <c r="H45" i="44"/>
  <c r="I45" i="44" s="1"/>
  <c r="J45" i="44" s="1"/>
  <c r="H48" i="44"/>
  <c r="I48" i="44" s="1"/>
  <c r="J48" i="44" s="1"/>
  <c r="H51" i="44"/>
  <c r="I51" i="44" s="1"/>
  <c r="J51" i="44" s="1"/>
  <c r="H54" i="44"/>
  <c r="I54" i="44" s="1"/>
  <c r="J54" i="44" s="1"/>
  <c r="H57" i="44"/>
  <c r="I57" i="44" s="1"/>
  <c r="J57" i="44" s="1"/>
  <c r="H60" i="44"/>
  <c r="I60" i="44" s="1"/>
  <c r="J60" i="44" s="1"/>
  <c r="H63" i="44"/>
  <c r="I63" i="44" s="1"/>
  <c r="J63" i="44" s="1"/>
  <c r="H66" i="44"/>
  <c r="I66" i="44" s="1"/>
  <c r="J66" i="44" s="1"/>
  <c r="H69" i="44"/>
  <c r="I69" i="44" s="1"/>
  <c r="J69" i="44" s="1"/>
  <c r="M4" i="45"/>
  <c r="U4" i="45" s="1"/>
  <c r="X4" i="45" s="1"/>
  <c r="M10" i="45"/>
  <c r="U10" i="45" s="1"/>
  <c r="M16" i="45"/>
  <c r="U16" i="45" s="1"/>
  <c r="M22" i="45"/>
  <c r="U22" i="45" s="1"/>
  <c r="M28" i="45"/>
  <c r="U28" i="45" s="1"/>
  <c r="M34" i="45"/>
  <c r="U34" i="45" s="1"/>
  <c r="M40" i="45"/>
  <c r="U40" i="45" s="1"/>
  <c r="M46" i="45"/>
  <c r="U46" i="45" s="1"/>
  <c r="M52" i="45"/>
  <c r="U52" i="45" s="1"/>
  <c r="M58" i="45"/>
  <c r="U58" i="45" s="1"/>
  <c r="M64" i="45"/>
  <c r="U64" i="45" s="1"/>
  <c r="M70" i="45"/>
  <c r="U70" i="45" s="1"/>
  <c r="M76" i="45"/>
  <c r="U76" i="45" s="1"/>
  <c r="M82" i="45"/>
  <c r="U82" i="45" s="1"/>
  <c r="M88" i="45"/>
  <c r="U88" i="45" s="1"/>
  <c r="M94" i="45"/>
  <c r="U94" i="45" s="1"/>
  <c r="H9" i="45"/>
  <c r="I9" i="45" s="1"/>
  <c r="J9" i="45" s="1"/>
  <c r="V11" i="45"/>
  <c r="H22" i="45"/>
  <c r="I22" i="45" s="1"/>
  <c r="J22" i="45" s="1"/>
  <c r="H27" i="45"/>
  <c r="I27" i="45" s="1"/>
  <c r="J27" i="45" s="1"/>
  <c r="H31" i="45"/>
  <c r="I31" i="45" s="1"/>
  <c r="J31" i="45" s="1"/>
  <c r="H36" i="45"/>
  <c r="I36" i="45" s="1"/>
  <c r="J36" i="45" s="1"/>
  <c r="H40" i="45"/>
  <c r="I40" i="45" s="1"/>
  <c r="J40" i="45" s="1"/>
  <c r="H45" i="45"/>
  <c r="I45" i="45" s="1"/>
  <c r="J45" i="45" s="1"/>
  <c r="H49" i="45"/>
  <c r="I49" i="45" s="1"/>
  <c r="J49" i="45" s="1"/>
  <c r="H54" i="45"/>
  <c r="I54" i="45" s="1"/>
  <c r="J54" i="45" s="1"/>
  <c r="H58" i="45"/>
  <c r="I58" i="45" s="1"/>
  <c r="J58" i="45" s="1"/>
  <c r="H70" i="45"/>
  <c r="I70" i="45" s="1"/>
  <c r="J70" i="45" s="1"/>
  <c r="V72" i="45"/>
  <c r="V73" i="45"/>
  <c r="H74" i="45"/>
  <c r="I74" i="45" s="1"/>
  <c r="J74" i="45" s="1"/>
  <c r="H88" i="45"/>
  <c r="I88" i="45" s="1"/>
  <c r="J88" i="45" s="1"/>
  <c r="V90" i="45"/>
  <c r="V91" i="45"/>
  <c r="H92" i="45"/>
  <c r="I92" i="45" s="1"/>
  <c r="J92" i="45" s="1"/>
  <c r="P3" i="46"/>
  <c r="AF3" i="46" s="1"/>
  <c r="AO3" i="46" s="1"/>
  <c r="AH3" i="46"/>
  <c r="AQ3" i="46" s="1"/>
  <c r="V18" i="46"/>
  <c r="H22" i="46"/>
  <c r="I22" i="46" s="1"/>
  <c r="J22" i="46" s="1"/>
  <c r="V24" i="46"/>
  <c r="V30" i="46"/>
  <c r="V36" i="46"/>
  <c r="H40" i="46"/>
  <c r="I40" i="46" s="1"/>
  <c r="J40" i="46" s="1"/>
  <c r="V42" i="46"/>
  <c r="V48" i="46"/>
  <c r="H5" i="47"/>
  <c r="I5" i="47" s="1"/>
  <c r="J5" i="47" s="1"/>
  <c r="R8" i="47"/>
  <c r="R11" i="47"/>
  <c r="H34" i="47"/>
  <c r="I34" i="47" s="1"/>
  <c r="J34" i="47" s="1"/>
  <c r="H37" i="47"/>
  <c r="I37" i="47" s="1"/>
  <c r="J37" i="47" s="1"/>
  <c r="H40" i="47"/>
  <c r="I40" i="47" s="1"/>
  <c r="J40" i="47" s="1"/>
  <c r="H43" i="47"/>
  <c r="I43" i="47" s="1"/>
  <c r="J43" i="47" s="1"/>
  <c r="H46" i="47"/>
  <c r="I46" i="47" s="1"/>
  <c r="J46" i="47" s="1"/>
  <c r="H50" i="47"/>
  <c r="I50" i="47" s="1"/>
  <c r="J50" i="47" s="1"/>
  <c r="H64" i="47"/>
  <c r="I64" i="47" s="1"/>
  <c r="J64" i="47" s="1"/>
  <c r="H68" i="47"/>
  <c r="I68" i="47" s="1"/>
  <c r="J68" i="47" s="1"/>
  <c r="H4" i="48"/>
  <c r="I4" i="48" s="1"/>
  <c r="J4" i="48" s="1"/>
  <c r="K4" i="48" s="1"/>
  <c r="H11" i="48"/>
  <c r="I11" i="48" s="1"/>
  <c r="J11" i="48" s="1"/>
  <c r="H22" i="48"/>
  <c r="I22" i="48" s="1"/>
  <c r="J22" i="48" s="1"/>
  <c r="R25" i="48"/>
  <c r="H29" i="48"/>
  <c r="I29" i="48" s="1"/>
  <c r="J29" i="48" s="1"/>
  <c r="H40" i="48"/>
  <c r="I40" i="48" s="1"/>
  <c r="J40" i="48" s="1"/>
  <c r="R43" i="48"/>
  <c r="H47" i="48"/>
  <c r="I47" i="48" s="1"/>
  <c r="J47" i="48" s="1"/>
  <c r="H58" i="48"/>
  <c r="I58" i="48" s="1"/>
  <c r="J58" i="48" s="1"/>
  <c r="R61" i="48"/>
  <c r="H65" i="48"/>
  <c r="I65" i="48" s="1"/>
  <c r="J65" i="48" s="1"/>
  <c r="H8" i="50"/>
  <c r="H15" i="50"/>
  <c r="H21" i="50"/>
  <c r="H10" i="52"/>
  <c r="H4" i="53"/>
  <c r="I4" i="53" s="1"/>
  <c r="J4" i="53" s="1"/>
  <c r="K4" i="53" s="1"/>
  <c r="H6" i="53"/>
  <c r="I6" i="53" s="1"/>
  <c r="J6" i="53" s="1"/>
  <c r="H15" i="57"/>
  <c r="I15" i="57" s="1"/>
  <c r="J15" i="57" s="1"/>
  <c r="H21" i="57"/>
  <c r="I21" i="57" s="1"/>
  <c r="J21" i="57" s="1"/>
  <c r="H8" i="58"/>
  <c r="I8" i="58" s="1"/>
  <c r="J8" i="58" s="1"/>
  <c r="AE3" i="44"/>
  <c r="R14" i="44"/>
  <c r="R17" i="44"/>
  <c r="R20" i="44"/>
  <c r="R23" i="44"/>
  <c r="R26" i="44"/>
  <c r="R29" i="44"/>
  <c r="R32" i="44"/>
  <c r="R35" i="44"/>
  <c r="R38" i="44"/>
  <c r="R41" i="44"/>
  <c r="R44" i="44"/>
  <c r="R47" i="44"/>
  <c r="R50" i="44"/>
  <c r="R53" i="44"/>
  <c r="R56" i="44"/>
  <c r="R59" i="44"/>
  <c r="R62" i="44"/>
  <c r="R65" i="44"/>
  <c r="R68" i="44"/>
  <c r="M5" i="45"/>
  <c r="U5" i="45" s="1"/>
  <c r="M11" i="45"/>
  <c r="U11" i="45" s="1"/>
  <c r="M17" i="45"/>
  <c r="U17" i="45" s="1"/>
  <c r="M23" i="45"/>
  <c r="U23" i="45" s="1"/>
  <c r="M29" i="45"/>
  <c r="U29" i="45" s="1"/>
  <c r="M35" i="45"/>
  <c r="U35" i="45" s="1"/>
  <c r="M41" i="45"/>
  <c r="U41" i="45" s="1"/>
  <c r="M47" i="45"/>
  <c r="U47" i="45" s="1"/>
  <c r="M53" i="45"/>
  <c r="U53" i="45" s="1"/>
  <c r="M59" i="45"/>
  <c r="U59" i="45" s="1"/>
  <c r="M65" i="45"/>
  <c r="U65" i="45" s="1"/>
  <c r="M71" i="45"/>
  <c r="U71" i="45" s="1"/>
  <c r="M77" i="45"/>
  <c r="U77" i="45" s="1"/>
  <c r="M83" i="45"/>
  <c r="U83" i="45" s="1"/>
  <c r="M89" i="45"/>
  <c r="U89" i="45" s="1"/>
  <c r="M95" i="45"/>
  <c r="U95" i="45" s="1"/>
  <c r="V27" i="45"/>
  <c r="V31" i="45"/>
  <c r="V36" i="45"/>
  <c r="V40" i="45"/>
  <c r="V45" i="45"/>
  <c r="V49" i="45"/>
  <c r="V54" i="45"/>
  <c r="V58" i="45"/>
  <c r="H67" i="45"/>
  <c r="I67" i="45" s="1"/>
  <c r="J67" i="45" s="1"/>
  <c r="V69" i="45"/>
  <c r="V70" i="45"/>
  <c r="H85" i="45"/>
  <c r="I85" i="45" s="1"/>
  <c r="J85" i="45" s="1"/>
  <c r="V87" i="45"/>
  <c r="V11" i="46"/>
  <c r="V5" i="46"/>
  <c r="V88" i="46"/>
  <c r="V85" i="46"/>
  <c r="V82" i="46"/>
  <c r="V79" i="46"/>
  <c r="V76" i="46"/>
  <c r="V73" i="46"/>
  <c r="V70" i="46"/>
  <c r="V67" i="46"/>
  <c r="V64" i="46"/>
  <c r="V61" i="46"/>
  <c r="V58" i="46"/>
  <c r="V55" i="46"/>
  <c r="V52" i="46"/>
  <c r="V49" i="46"/>
  <c r="V46" i="46"/>
  <c r="V43" i="46"/>
  <c r="V40" i="46"/>
  <c r="V37" i="46"/>
  <c r="V34" i="46"/>
  <c r="V31" i="46"/>
  <c r="V28" i="46"/>
  <c r="V25" i="46"/>
  <c r="V22" i="46"/>
  <c r="V19" i="46"/>
  <c r="V16" i="46"/>
  <c r="V13" i="46"/>
  <c r="V8" i="46"/>
  <c r="V7" i="46"/>
  <c r="V89" i="46"/>
  <c r="V86" i="46"/>
  <c r="V83" i="46"/>
  <c r="V80" i="46"/>
  <c r="V77" i="46"/>
  <c r="V74" i="46"/>
  <c r="V71" i="46"/>
  <c r="V68" i="46"/>
  <c r="V65" i="46"/>
  <c r="V62" i="46"/>
  <c r="V59" i="46"/>
  <c r="V56" i="46"/>
  <c r="V53" i="46"/>
  <c r="V50" i="46"/>
  <c r="V47" i="46"/>
  <c r="V44" i="46"/>
  <c r="V41" i="46"/>
  <c r="V38" i="46"/>
  <c r="V35" i="46"/>
  <c r="V32" i="46"/>
  <c r="V29" i="46"/>
  <c r="V26" i="46"/>
  <c r="V23" i="46"/>
  <c r="V20" i="46"/>
  <c r="V17" i="46"/>
  <c r="V14" i="46"/>
  <c r="V10" i="46"/>
  <c r="V4" i="46"/>
  <c r="Y4" i="46" s="1"/>
  <c r="Z4" i="46" s="1"/>
  <c r="V63" i="46"/>
  <c r="V72" i="46"/>
  <c r="V81" i="46"/>
  <c r="H13" i="47"/>
  <c r="I13" i="47" s="1"/>
  <c r="J13" i="47" s="1"/>
  <c r="H14" i="47"/>
  <c r="I14" i="47" s="1"/>
  <c r="J14" i="47" s="1"/>
  <c r="R16" i="47"/>
  <c r="H22" i="47"/>
  <c r="I22" i="47" s="1"/>
  <c r="J22" i="47" s="1"/>
  <c r="H23" i="47"/>
  <c r="I23" i="47" s="1"/>
  <c r="J23" i="47" s="1"/>
  <c r="R25" i="47"/>
  <c r="H31" i="47"/>
  <c r="I31" i="47" s="1"/>
  <c r="J31" i="47" s="1"/>
  <c r="H32" i="47"/>
  <c r="I32" i="47" s="1"/>
  <c r="J32" i="47" s="1"/>
  <c r="H35" i="47"/>
  <c r="I35" i="47" s="1"/>
  <c r="J35" i="47" s="1"/>
  <c r="H38" i="47"/>
  <c r="I38" i="47" s="1"/>
  <c r="J38" i="47" s="1"/>
  <c r="H41" i="47"/>
  <c r="I41" i="47" s="1"/>
  <c r="J41" i="47" s="1"/>
  <c r="H44" i="47"/>
  <c r="I44" i="47" s="1"/>
  <c r="J44" i="47" s="1"/>
  <c r="H47" i="47"/>
  <c r="I47" i="47" s="1"/>
  <c r="J47" i="47" s="1"/>
  <c r="H61" i="47"/>
  <c r="I61" i="47" s="1"/>
  <c r="J61" i="47" s="1"/>
  <c r="H65" i="47"/>
  <c r="I65" i="47" s="1"/>
  <c r="J65" i="47" s="1"/>
  <c r="H79" i="47"/>
  <c r="I79" i="47" s="1"/>
  <c r="J79" i="47" s="1"/>
  <c r="H19" i="48"/>
  <c r="I19" i="48" s="1"/>
  <c r="J19" i="48" s="1"/>
  <c r="H26" i="48"/>
  <c r="I26" i="48" s="1"/>
  <c r="J26" i="48" s="1"/>
  <c r="H37" i="48"/>
  <c r="I37" i="48" s="1"/>
  <c r="J37" i="48" s="1"/>
  <c r="H44" i="48"/>
  <c r="I44" i="48" s="1"/>
  <c r="J44" i="48" s="1"/>
  <c r="H55" i="48"/>
  <c r="I55" i="48" s="1"/>
  <c r="J55" i="48" s="1"/>
  <c r="H62" i="48"/>
  <c r="I62" i="48" s="1"/>
  <c r="J62" i="48" s="1"/>
  <c r="K5" i="49"/>
  <c r="K6" i="49" s="1"/>
  <c r="K7" i="49" s="1"/>
  <c r="K8" i="49" s="1"/>
  <c r="K9" i="49" s="1"/>
  <c r="K10" i="49" s="1"/>
  <c r="K11" i="49" s="1"/>
  <c r="K12" i="49" s="1"/>
  <c r="H14" i="50"/>
  <c r="H20" i="50"/>
  <c r="H5" i="52"/>
  <c r="O23" i="52"/>
  <c r="P23" i="52" s="1"/>
  <c r="O22" i="52"/>
  <c r="P22" i="52" s="1"/>
  <c r="O21" i="52"/>
  <c r="P21" i="52" s="1"/>
  <c r="O20" i="52"/>
  <c r="P20" i="52" s="1"/>
  <c r="O19" i="52"/>
  <c r="P19" i="52" s="1"/>
  <c r="O18" i="52"/>
  <c r="P18" i="52" s="1"/>
  <c r="O17" i="52"/>
  <c r="P17" i="52" s="1"/>
  <c r="O16" i="52"/>
  <c r="P16" i="52" s="1"/>
  <c r="O15" i="52"/>
  <c r="P15" i="52" s="1"/>
  <c r="O14" i="52"/>
  <c r="P14" i="52" s="1"/>
  <c r="O13" i="52"/>
  <c r="P13" i="52" s="1"/>
  <c r="O12" i="52"/>
  <c r="P12" i="52" s="1"/>
  <c r="O7" i="52"/>
  <c r="P7" i="52" s="1"/>
  <c r="O6" i="52"/>
  <c r="P6" i="52" s="1"/>
  <c r="O11" i="52"/>
  <c r="P11" i="52" s="1"/>
  <c r="O5" i="52"/>
  <c r="P5" i="52" s="1"/>
  <c r="O10" i="52"/>
  <c r="P10" i="52" s="1"/>
  <c r="O3" i="52"/>
  <c r="O9" i="52"/>
  <c r="P9" i="52" s="1"/>
  <c r="O8" i="52"/>
  <c r="P8" i="52" s="1"/>
  <c r="H14" i="53"/>
  <c r="I14" i="53" s="1"/>
  <c r="J14" i="53" s="1"/>
  <c r="H17" i="53"/>
  <c r="I17" i="53" s="1"/>
  <c r="J17" i="53" s="1"/>
  <c r="H20" i="53"/>
  <c r="I20" i="53" s="1"/>
  <c r="J20" i="53" s="1"/>
  <c r="H9" i="55"/>
  <c r="H10" i="55"/>
  <c r="H14" i="57"/>
  <c r="I14" i="57" s="1"/>
  <c r="J14" i="57" s="1"/>
  <c r="H20" i="57"/>
  <c r="I20" i="57" s="1"/>
  <c r="J20" i="57" s="1"/>
  <c r="R9" i="44"/>
  <c r="M6" i="45"/>
  <c r="U6" i="45" s="1"/>
  <c r="M12" i="45"/>
  <c r="U12" i="45" s="1"/>
  <c r="M18" i="45"/>
  <c r="U18" i="45" s="1"/>
  <c r="M24" i="45"/>
  <c r="U24" i="45" s="1"/>
  <c r="M30" i="45"/>
  <c r="U30" i="45" s="1"/>
  <c r="M36" i="45"/>
  <c r="U36" i="45" s="1"/>
  <c r="M42" i="45"/>
  <c r="U42" i="45" s="1"/>
  <c r="M48" i="45"/>
  <c r="U48" i="45" s="1"/>
  <c r="M54" i="45"/>
  <c r="U54" i="45" s="1"/>
  <c r="M60" i="45"/>
  <c r="U60" i="45" s="1"/>
  <c r="M66" i="45"/>
  <c r="U66" i="45" s="1"/>
  <c r="M72" i="45"/>
  <c r="U72" i="45" s="1"/>
  <c r="M78" i="45"/>
  <c r="U78" i="45" s="1"/>
  <c r="M84" i="45"/>
  <c r="U84" i="45" s="1"/>
  <c r="M90" i="45"/>
  <c r="U90" i="45" s="1"/>
  <c r="M96" i="45"/>
  <c r="U96" i="45" s="1"/>
  <c r="V98" i="45"/>
  <c r="V95" i="45"/>
  <c r="V92" i="45"/>
  <c r="V89" i="45"/>
  <c r="V86" i="45"/>
  <c r="V83" i="45"/>
  <c r="V80" i="45"/>
  <c r="V77" i="45"/>
  <c r="V74" i="45"/>
  <c r="V71" i="45"/>
  <c r="V68" i="45"/>
  <c r="V65" i="45"/>
  <c r="V62" i="45"/>
  <c r="V59" i="45"/>
  <c r="V56" i="45"/>
  <c r="V53" i="45"/>
  <c r="V50" i="45"/>
  <c r="V47" i="45"/>
  <c r="V44" i="45"/>
  <c r="V41" i="45"/>
  <c r="V38" i="45"/>
  <c r="V35" i="45"/>
  <c r="V32" i="45"/>
  <c r="V29" i="45"/>
  <c r="V26" i="45"/>
  <c r="V23" i="45"/>
  <c r="V20" i="45"/>
  <c r="H21" i="45"/>
  <c r="I21" i="45" s="1"/>
  <c r="J21" i="45" s="1"/>
  <c r="H25" i="45"/>
  <c r="I25" i="45" s="1"/>
  <c r="J25" i="45" s="1"/>
  <c r="H30" i="45"/>
  <c r="I30" i="45" s="1"/>
  <c r="J30" i="45" s="1"/>
  <c r="H34" i="45"/>
  <c r="I34" i="45" s="1"/>
  <c r="J34" i="45" s="1"/>
  <c r="H39" i="45"/>
  <c r="I39" i="45" s="1"/>
  <c r="J39" i="45" s="1"/>
  <c r="H43" i="45"/>
  <c r="I43" i="45" s="1"/>
  <c r="J43" i="45" s="1"/>
  <c r="H48" i="45"/>
  <c r="I48" i="45" s="1"/>
  <c r="J48" i="45" s="1"/>
  <c r="H52" i="45"/>
  <c r="I52" i="45" s="1"/>
  <c r="J52" i="45" s="1"/>
  <c r="H57" i="45"/>
  <c r="I57" i="45" s="1"/>
  <c r="J57" i="45" s="1"/>
  <c r="H61" i="45"/>
  <c r="I61" i="45" s="1"/>
  <c r="J61" i="45" s="1"/>
  <c r="H64" i="45"/>
  <c r="I64" i="45" s="1"/>
  <c r="J64" i="45" s="1"/>
  <c r="H66" i="45"/>
  <c r="I66" i="45" s="1"/>
  <c r="J66" i="45" s="1"/>
  <c r="V66" i="45"/>
  <c r="V67" i="45"/>
  <c r="H68" i="45"/>
  <c r="I68" i="45" s="1"/>
  <c r="J68" i="45" s="1"/>
  <c r="H82" i="45"/>
  <c r="I82" i="45" s="1"/>
  <c r="J82" i="45" s="1"/>
  <c r="H84" i="45"/>
  <c r="I84" i="45" s="1"/>
  <c r="J84" i="45" s="1"/>
  <c r="V84" i="45"/>
  <c r="V85" i="45"/>
  <c r="H86" i="45"/>
  <c r="I86" i="45" s="1"/>
  <c r="J86" i="45" s="1"/>
  <c r="R3" i="47"/>
  <c r="R5" i="47"/>
  <c r="H10" i="47"/>
  <c r="I10" i="47" s="1"/>
  <c r="J10" i="47" s="1"/>
  <c r="H58" i="47"/>
  <c r="I58" i="47" s="1"/>
  <c r="J58" i="47" s="1"/>
  <c r="H62" i="47"/>
  <c r="I62" i="47" s="1"/>
  <c r="J62" i="47" s="1"/>
  <c r="H76" i="47"/>
  <c r="I76" i="47" s="1"/>
  <c r="J76" i="47" s="1"/>
  <c r="H7" i="48"/>
  <c r="I7" i="48" s="1"/>
  <c r="J7" i="48" s="1"/>
  <c r="H16" i="48"/>
  <c r="I16" i="48" s="1"/>
  <c r="J16" i="48" s="1"/>
  <c r="R19" i="48"/>
  <c r="H23" i="48"/>
  <c r="I23" i="48" s="1"/>
  <c r="J23" i="48" s="1"/>
  <c r="H34" i="48"/>
  <c r="I34" i="48" s="1"/>
  <c r="J34" i="48" s="1"/>
  <c r="R37" i="48"/>
  <c r="H41" i="48"/>
  <c r="I41" i="48" s="1"/>
  <c r="J41" i="48" s="1"/>
  <c r="H52" i="48"/>
  <c r="I52" i="48" s="1"/>
  <c r="J52" i="48" s="1"/>
  <c r="R55" i="48"/>
  <c r="H59" i="48"/>
  <c r="I59" i="48" s="1"/>
  <c r="J59" i="48" s="1"/>
  <c r="H9" i="50"/>
  <c r="H13" i="50"/>
  <c r="H19" i="50"/>
  <c r="H5" i="53"/>
  <c r="I5" i="53" s="1"/>
  <c r="J5" i="53" s="1"/>
  <c r="H10" i="53"/>
  <c r="I10" i="53" s="1"/>
  <c r="J10" i="53" s="1"/>
  <c r="H8" i="54"/>
  <c r="I8" i="54" s="1"/>
  <c r="J8" i="54" s="1"/>
  <c r="H7" i="57"/>
  <c r="I7" i="57" s="1"/>
  <c r="J7" i="57" s="1"/>
  <c r="H13" i="57"/>
  <c r="I13" i="57" s="1"/>
  <c r="J13" i="57" s="1"/>
  <c r="H19" i="57"/>
  <c r="I19" i="57" s="1"/>
  <c r="J19" i="57" s="1"/>
  <c r="R7" i="44"/>
  <c r="R8" i="44"/>
  <c r="R13" i="44"/>
  <c r="R16" i="44"/>
  <c r="R19" i="44"/>
  <c r="R22" i="44"/>
  <c r="R25" i="44"/>
  <c r="R28" i="44"/>
  <c r="R31" i="44"/>
  <c r="R34" i="44"/>
  <c r="R37" i="44"/>
  <c r="R40" i="44"/>
  <c r="R43" i="44"/>
  <c r="R46" i="44"/>
  <c r="R49" i="44"/>
  <c r="R52" i="44"/>
  <c r="R55" i="44"/>
  <c r="R58" i="44"/>
  <c r="R61" i="44"/>
  <c r="R64" i="44"/>
  <c r="R67" i="44"/>
  <c r="AH3" i="45"/>
  <c r="AQ3" i="45" s="1"/>
  <c r="M7" i="45"/>
  <c r="U7" i="45" s="1"/>
  <c r="M13" i="45"/>
  <c r="U13" i="45" s="1"/>
  <c r="M19" i="45"/>
  <c r="U19" i="45" s="1"/>
  <c r="M25" i="45"/>
  <c r="U25" i="45" s="1"/>
  <c r="M31" i="45"/>
  <c r="U31" i="45" s="1"/>
  <c r="M37" i="45"/>
  <c r="U37" i="45" s="1"/>
  <c r="M43" i="45"/>
  <c r="U43" i="45" s="1"/>
  <c r="M49" i="45"/>
  <c r="U49" i="45" s="1"/>
  <c r="M55" i="45"/>
  <c r="U55" i="45" s="1"/>
  <c r="M61" i="45"/>
  <c r="U61" i="45" s="1"/>
  <c r="M67" i="45"/>
  <c r="U67" i="45" s="1"/>
  <c r="M73" i="45"/>
  <c r="U73" i="45" s="1"/>
  <c r="M79" i="45"/>
  <c r="U79" i="45" s="1"/>
  <c r="M85" i="45"/>
  <c r="U85" i="45" s="1"/>
  <c r="M91" i="45"/>
  <c r="U91" i="45" s="1"/>
  <c r="M97" i="45"/>
  <c r="U97" i="45" s="1"/>
  <c r="V13" i="45"/>
  <c r="V16" i="45"/>
  <c r="V21" i="45"/>
  <c r="V25" i="45"/>
  <c r="V30" i="45"/>
  <c r="V34" i="45"/>
  <c r="V39" i="45"/>
  <c r="V43" i="45"/>
  <c r="V48" i="45"/>
  <c r="V52" i="45"/>
  <c r="V57" i="45"/>
  <c r="V61" i="45"/>
  <c r="H63" i="45"/>
  <c r="I63" i="45" s="1"/>
  <c r="J63" i="45" s="1"/>
  <c r="V63" i="45"/>
  <c r="V64" i="45"/>
  <c r="H65" i="45"/>
  <c r="I65" i="45" s="1"/>
  <c r="J65" i="45" s="1"/>
  <c r="H79" i="45"/>
  <c r="I79" i="45" s="1"/>
  <c r="J79" i="45" s="1"/>
  <c r="H81" i="45"/>
  <c r="I81" i="45" s="1"/>
  <c r="J81" i="45" s="1"/>
  <c r="V81" i="45"/>
  <c r="V82" i="45"/>
  <c r="H83" i="45"/>
  <c r="I83" i="45" s="1"/>
  <c r="J83" i="45" s="1"/>
  <c r="H97" i="45"/>
  <c r="I97" i="45" s="1"/>
  <c r="J97" i="45" s="1"/>
  <c r="H9" i="46"/>
  <c r="I9" i="46" s="1"/>
  <c r="J9" i="46" s="1"/>
  <c r="V15" i="46"/>
  <c r="H19" i="46"/>
  <c r="I19" i="46" s="1"/>
  <c r="J19" i="46" s="1"/>
  <c r="V21" i="46"/>
  <c r="V27" i="46"/>
  <c r="V33" i="46"/>
  <c r="H37" i="46"/>
  <c r="I37" i="46" s="1"/>
  <c r="J37" i="46" s="1"/>
  <c r="V39" i="46"/>
  <c r="V45" i="46"/>
  <c r="V51" i="46"/>
  <c r="H55" i="46"/>
  <c r="I55" i="46" s="1"/>
  <c r="J55" i="46" s="1"/>
  <c r="V57" i="46"/>
  <c r="V66" i="46"/>
  <c r="V75" i="46"/>
  <c r="V84" i="46"/>
  <c r="AE3" i="47"/>
  <c r="H7" i="47"/>
  <c r="I7" i="47" s="1"/>
  <c r="J7" i="47" s="1"/>
  <c r="R13" i="47"/>
  <c r="H19" i="47"/>
  <c r="I19" i="47" s="1"/>
  <c r="J19" i="47" s="1"/>
  <c r="H20" i="47"/>
  <c r="I20" i="47" s="1"/>
  <c r="J20" i="47" s="1"/>
  <c r="R22" i="47"/>
  <c r="H28" i="47"/>
  <c r="I28" i="47" s="1"/>
  <c r="J28" i="47" s="1"/>
  <c r="H29" i="47"/>
  <c r="I29" i="47" s="1"/>
  <c r="J29" i="47" s="1"/>
  <c r="H55" i="47"/>
  <c r="I55" i="47" s="1"/>
  <c r="J55" i="47" s="1"/>
  <c r="H59" i="47"/>
  <c r="I59" i="47" s="1"/>
  <c r="J59" i="47" s="1"/>
  <c r="H73" i="47"/>
  <c r="I73" i="47" s="1"/>
  <c r="J73" i="47" s="1"/>
  <c r="R7" i="48"/>
  <c r="H13" i="48"/>
  <c r="I13" i="48" s="1"/>
  <c r="J13" i="48" s="1"/>
  <c r="R16" i="48"/>
  <c r="H20" i="48"/>
  <c r="I20" i="48" s="1"/>
  <c r="J20" i="48" s="1"/>
  <c r="H31" i="48"/>
  <c r="I31" i="48" s="1"/>
  <c r="J31" i="48" s="1"/>
  <c r="R34" i="48"/>
  <c r="H38" i="48"/>
  <c r="I38" i="48" s="1"/>
  <c r="J38" i="48" s="1"/>
  <c r="H49" i="48"/>
  <c r="I49" i="48" s="1"/>
  <c r="J49" i="48" s="1"/>
  <c r="R52" i="48"/>
  <c r="H56" i="48"/>
  <c r="I56" i="48" s="1"/>
  <c r="J56" i="48" s="1"/>
  <c r="H67" i="48"/>
  <c r="I67" i="48" s="1"/>
  <c r="J67" i="48" s="1"/>
  <c r="H12" i="50"/>
  <c r="H18" i="50"/>
  <c r="H8" i="52"/>
  <c r="H11" i="52"/>
  <c r="H13" i="53"/>
  <c r="I13" i="53" s="1"/>
  <c r="J13" i="53" s="1"/>
  <c r="H16" i="53"/>
  <c r="I16" i="53" s="1"/>
  <c r="J16" i="53" s="1"/>
  <c r="H19" i="53"/>
  <c r="I19" i="53" s="1"/>
  <c r="J19" i="53" s="1"/>
  <c r="H11" i="56"/>
  <c r="H6" i="57"/>
  <c r="I6" i="57" s="1"/>
  <c r="J6" i="57" s="1"/>
  <c r="H12" i="57"/>
  <c r="I12" i="57" s="1"/>
  <c r="J12" i="57" s="1"/>
  <c r="H18" i="57"/>
  <c r="I18" i="57" s="1"/>
  <c r="J18" i="57" s="1"/>
  <c r="AH3" i="44"/>
  <c r="AQ3" i="44" s="1"/>
  <c r="M8" i="45"/>
  <c r="U8" i="45" s="1"/>
  <c r="M14" i="45"/>
  <c r="U14" i="45" s="1"/>
  <c r="M20" i="45"/>
  <c r="U20" i="45" s="1"/>
  <c r="M26" i="45"/>
  <c r="U26" i="45" s="1"/>
  <c r="M32" i="45"/>
  <c r="U32" i="45" s="1"/>
  <c r="M38" i="45"/>
  <c r="U38" i="45" s="1"/>
  <c r="M44" i="45"/>
  <c r="U44" i="45" s="1"/>
  <c r="M50" i="45"/>
  <c r="U50" i="45" s="1"/>
  <c r="M56" i="45"/>
  <c r="U56" i="45" s="1"/>
  <c r="M62" i="45"/>
  <c r="U62" i="45" s="1"/>
  <c r="M68" i="45"/>
  <c r="U68" i="45" s="1"/>
  <c r="M74" i="45"/>
  <c r="U74" i="45" s="1"/>
  <c r="M80" i="45"/>
  <c r="U80" i="45" s="1"/>
  <c r="M86" i="45"/>
  <c r="U86" i="45" s="1"/>
  <c r="M92" i="45"/>
  <c r="U92" i="45" s="1"/>
  <c r="M98" i="45"/>
  <c r="U98" i="45" s="1"/>
  <c r="H19" i="45"/>
  <c r="I19" i="45" s="1"/>
  <c r="J19" i="45" s="1"/>
  <c r="H24" i="45"/>
  <c r="I24" i="45" s="1"/>
  <c r="J24" i="45" s="1"/>
  <c r="H28" i="45"/>
  <c r="I28" i="45" s="1"/>
  <c r="J28" i="45" s="1"/>
  <c r="H37" i="45"/>
  <c r="I37" i="45" s="1"/>
  <c r="J37" i="45" s="1"/>
  <c r="H46" i="45"/>
  <c r="I46" i="45" s="1"/>
  <c r="J46" i="45" s="1"/>
  <c r="H55" i="45"/>
  <c r="I55" i="45" s="1"/>
  <c r="J55" i="45" s="1"/>
  <c r="H76" i="45"/>
  <c r="I76" i="45" s="1"/>
  <c r="J76" i="45" s="1"/>
  <c r="V78" i="45"/>
  <c r="V79" i="45"/>
  <c r="H94" i="45"/>
  <c r="I94" i="45" s="1"/>
  <c r="J94" i="45" s="1"/>
  <c r="H96" i="45"/>
  <c r="I96" i="45" s="1"/>
  <c r="J96" i="45" s="1"/>
  <c r="V96" i="45"/>
  <c r="V97" i="45"/>
  <c r="H64" i="46"/>
  <c r="I64" i="46" s="1"/>
  <c r="J64" i="46" s="1"/>
  <c r="H82" i="46"/>
  <c r="I82" i="46" s="1"/>
  <c r="J82" i="46" s="1"/>
  <c r="H8" i="47"/>
  <c r="I8" i="47" s="1"/>
  <c r="J8" i="47" s="1"/>
  <c r="H11" i="47"/>
  <c r="I11" i="47" s="1"/>
  <c r="J11" i="47" s="1"/>
  <c r="H52" i="47"/>
  <c r="I52" i="47" s="1"/>
  <c r="J52" i="47" s="1"/>
  <c r="H56" i="47"/>
  <c r="I56" i="47" s="1"/>
  <c r="J56" i="47" s="1"/>
  <c r="H70" i="47"/>
  <c r="I70" i="47" s="1"/>
  <c r="J70" i="47" s="1"/>
  <c r="Z4" i="48"/>
  <c r="H8" i="48"/>
  <c r="I8" i="48" s="1"/>
  <c r="J8" i="48" s="1"/>
  <c r="H10" i="48"/>
  <c r="I10" i="48" s="1"/>
  <c r="J10" i="48" s="1"/>
  <c r="R13" i="48"/>
  <c r="H17" i="48"/>
  <c r="I17" i="48" s="1"/>
  <c r="J17" i="48" s="1"/>
  <c r="H28" i="48"/>
  <c r="I28" i="48" s="1"/>
  <c r="J28" i="48" s="1"/>
  <c r="R31" i="48"/>
  <c r="H35" i="48"/>
  <c r="I35" i="48" s="1"/>
  <c r="J35" i="48" s="1"/>
  <c r="H46" i="48"/>
  <c r="I46" i="48" s="1"/>
  <c r="J46" i="48" s="1"/>
  <c r="R49" i="48"/>
  <c r="H53" i="48"/>
  <c r="I53" i="48" s="1"/>
  <c r="J53" i="48" s="1"/>
  <c r="H64" i="48"/>
  <c r="I64" i="48" s="1"/>
  <c r="J64" i="48" s="1"/>
  <c r="AE3" i="49"/>
  <c r="P3" i="49"/>
  <c r="AF3" i="49" s="1"/>
  <c r="AO3" i="49" s="1"/>
  <c r="H6" i="50"/>
  <c r="H7" i="50"/>
  <c r="H17" i="50"/>
  <c r="H23" i="50"/>
  <c r="H7" i="53"/>
  <c r="I7" i="53" s="1"/>
  <c r="J7" i="53" s="1"/>
  <c r="O23" i="54"/>
  <c r="P23" i="54" s="1"/>
  <c r="O22" i="54"/>
  <c r="P22" i="54" s="1"/>
  <c r="O21" i="54"/>
  <c r="P21" i="54" s="1"/>
  <c r="O20" i="54"/>
  <c r="P20" i="54" s="1"/>
  <c r="O19" i="54"/>
  <c r="P19" i="54" s="1"/>
  <c r="O18" i="54"/>
  <c r="P18" i="54" s="1"/>
  <c r="O17" i="54"/>
  <c r="P17" i="54" s="1"/>
  <c r="O16" i="54"/>
  <c r="P16" i="54" s="1"/>
  <c r="O15" i="54"/>
  <c r="P15" i="54" s="1"/>
  <c r="O14" i="54"/>
  <c r="P14" i="54" s="1"/>
  <c r="O13" i="54"/>
  <c r="P13" i="54" s="1"/>
  <c r="O12" i="54"/>
  <c r="P12" i="54" s="1"/>
  <c r="O7" i="54"/>
  <c r="P7" i="54" s="1"/>
  <c r="O6" i="54"/>
  <c r="P6" i="54" s="1"/>
  <c r="O10" i="54"/>
  <c r="P10" i="54" s="1"/>
  <c r="O9" i="54"/>
  <c r="P9" i="54" s="1"/>
  <c r="O8" i="54"/>
  <c r="P8" i="54" s="1"/>
  <c r="O11" i="54"/>
  <c r="P11" i="54" s="1"/>
  <c r="O3" i="54"/>
  <c r="O5" i="54"/>
  <c r="P5" i="54" s="1"/>
  <c r="Z4" i="56"/>
  <c r="AH4" i="56"/>
  <c r="H5" i="57"/>
  <c r="I5" i="57" s="1"/>
  <c r="J5" i="57" s="1"/>
  <c r="H17" i="57"/>
  <c r="I17" i="57" s="1"/>
  <c r="J17" i="57" s="1"/>
  <c r="H23" i="57"/>
  <c r="I23" i="57" s="1"/>
  <c r="J23" i="57" s="1"/>
  <c r="R54" i="44"/>
  <c r="R57" i="44"/>
  <c r="R60" i="44"/>
  <c r="R63" i="44"/>
  <c r="R66" i="44"/>
  <c r="M9" i="45"/>
  <c r="U9" i="45" s="1"/>
  <c r="M15" i="45"/>
  <c r="U15" i="45" s="1"/>
  <c r="M21" i="45"/>
  <c r="U21" i="45" s="1"/>
  <c r="M27" i="45"/>
  <c r="U27" i="45" s="1"/>
  <c r="M33" i="45"/>
  <c r="U33" i="45" s="1"/>
  <c r="M39" i="45"/>
  <c r="U39" i="45" s="1"/>
  <c r="M45" i="45"/>
  <c r="U45" i="45" s="1"/>
  <c r="M51" i="45"/>
  <c r="U51" i="45" s="1"/>
  <c r="M57" i="45"/>
  <c r="U57" i="45" s="1"/>
  <c r="M63" i="45"/>
  <c r="U63" i="45" s="1"/>
  <c r="M69" i="45"/>
  <c r="U69" i="45" s="1"/>
  <c r="M75" i="45"/>
  <c r="U75" i="45" s="1"/>
  <c r="M81" i="45"/>
  <c r="U81" i="45" s="1"/>
  <c r="M87" i="45"/>
  <c r="U87" i="45" s="1"/>
  <c r="V55" i="45"/>
  <c r="V60" i="45"/>
  <c r="H73" i="45"/>
  <c r="I73" i="45" s="1"/>
  <c r="J73" i="45" s="1"/>
  <c r="V75" i="45"/>
  <c r="V76" i="45"/>
  <c r="H91" i="45"/>
  <c r="I91" i="45" s="1"/>
  <c r="J91" i="45" s="1"/>
  <c r="V93" i="45"/>
  <c r="V94" i="45"/>
  <c r="V60" i="46"/>
  <c r="V69" i="46"/>
  <c r="V78" i="46"/>
  <c r="V87" i="46"/>
  <c r="H4" i="47"/>
  <c r="I4" i="47" s="1"/>
  <c r="J4" i="47" s="1"/>
  <c r="K4" i="47" s="1"/>
  <c r="K5" i="47" s="1"/>
  <c r="R79" i="47"/>
  <c r="R76" i="47"/>
  <c r="R73" i="47"/>
  <c r="R70" i="47"/>
  <c r="R67" i="47"/>
  <c r="R64" i="47"/>
  <c r="R61" i="47"/>
  <c r="R58" i="47"/>
  <c r="R55" i="47"/>
  <c r="R52" i="47"/>
  <c r="R49" i="47"/>
  <c r="R46" i="47"/>
  <c r="R43" i="47"/>
  <c r="R40" i="47"/>
  <c r="R37" i="47"/>
  <c r="R34" i="47"/>
  <c r="R9" i="47"/>
  <c r="R77" i="47"/>
  <c r="R74" i="47"/>
  <c r="R71" i="47"/>
  <c r="R68" i="47"/>
  <c r="R65" i="47"/>
  <c r="R62" i="47"/>
  <c r="R59" i="47"/>
  <c r="R56" i="47"/>
  <c r="R53" i="47"/>
  <c r="R50" i="47"/>
  <c r="R47" i="47"/>
  <c r="R44" i="47"/>
  <c r="R41" i="47"/>
  <c r="R38" i="47"/>
  <c r="R35" i="47"/>
  <c r="R32" i="47"/>
  <c r="R29" i="47"/>
  <c r="R26" i="47"/>
  <c r="R23" i="47"/>
  <c r="R20" i="47"/>
  <c r="R17" i="47"/>
  <c r="R14" i="47"/>
  <c r="R10" i="47"/>
  <c r="R4" i="47"/>
  <c r="AH4" i="47" s="1"/>
  <c r="AQ4" i="47" s="1"/>
  <c r="R78" i="47"/>
  <c r="R75" i="47"/>
  <c r="R72" i="47"/>
  <c r="R69" i="47"/>
  <c r="R66" i="47"/>
  <c r="R63" i="47"/>
  <c r="R60" i="47"/>
  <c r="R57" i="47"/>
  <c r="R54" i="47"/>
  <c r="R51" i="47"/>
  <c r="R48" i="47"/>
  <c r="R45" i="47"/>
  <c r="R42" i="47"/>
  <c r="R39" i="47"/>
  <c r="R36" i="47"/>
  <c r="R33" i="47"/>
  <c r="R30" i="47"/>
  <c r="R27" i="47"/>
  <c r="R24" i="47"/>
  <c r="R21" i="47"/>
  <c r="R18" i="47"/>
  <c r="R15" i="47"/>
  <c r="R12" i="47"/>
  <c r="R6" i="47"/>
  <c r="R7" i="47"/>
  <c r="H16" i="47"/>
  <c r="I16" i="47" s="1"/>
  <c r="J16" i="47" s="1"/>
  <c r="H17" i="47"/>
  <c r="I17" i="47" s="1"/>
  <c r="J17" i="47" s="1"/>
  <c r="R19" i="47"/>
  <c r="H25" i="47"/>
  <c r="I25" i="47" s="1"/>
  <c r="J25" i="47" s="1"/>
  <c r="H26" i="47"/>
  <c r="I26" i="47" s="1"/>
  <c r="J26" i="47" s="1"/>
  <c r="R28" i="47"/>
  <c r="H49" i="47"/>
  <c r="I49" i="47" s="1"/>
  <c r="J49" i="47" s="1"/>
  <c r="H53" i="47"/>
  <c r="I53" i="47" s="1"/>
  <c r="J53" i="47" s="1"/>
  <c r="H67" i="47"/>
  <c r="I67" i="47" s="1"/>
  <c r="J67" i="47" s="1"/>
  <c r="H71" i="47"/>
  <c r="I71" i="47" s="1"/>
  <c r="J71" i="47" s="1"/>
  <c r="AN3" i="48"/>
  <c r="H5" i="48"/>
  <c r="I5" i="48" s="1"/>
  <c r="J5" i="48" s="1"/>
  <c r="R68" i="48"/>
  <c r="R65" i="48"/>
  <c r="R62" i="48"/>
  <c r="R59" i="48"/>
  <c r="R56" i="48"/>
  <c r="R53" i="48"/>
  <c r="R50" i="48"/>
  <c r="R47" i="48"/>
  <c r="R44" i="48"/>
  <c r="R41" i="48"/>
  <c r="R38" i="48"/>
  <c r="R35" i="48"/>
  <c r="R32" i="48"/>
  <c r="R29" i="48"/>
  <c r="R26" i="48"/>
  <c r="R23" i="48"/>
  <c r="R20" i="48"/>
  <c r="R17" i="48"/>
  <c r="R14" i="48"/>
  <c r="R10" i="48"/>
  <c r="R4" i="48"/>
  <c r="R11" i="48"/>
  <c r="R5" i="48"/>
  <c r="R69" i="48"/>
  <c r="R66" i="48"/>
  <c r="R63" i="48"/>
  <c r="R60" i="48"/>
  <c r="R57" i="48"/>
  <c r="R54" i="48"/>
  <c r="R51" i="48"/>
  <c r="R48" i="48"/>
  <c r="R45" i="48"/>
  <c r="R42" i="48"/>
  <c r="R39" i="48"/>
  <c r="R36" i="48"/>
  <c r="R33" i="48"/>
  <c r="R30" i="48"/>
  <c r="R27" i="48"/>
  <c r="R24" i="48"/>
  <c r="R21" i="48"/>
  <c r="R18" i="48"/>
  <c r="R15" i="48"/>
  <c r="R12" i="48"/>
  <c r="R6" i="48"/>
  <c r="R3" i="48"/>
  <c r="R9" i="48"/>
  <c r="R8" i="48"/>
  <c r="H14" i="48"/>
  <c r="I14" i="48" s="1"/>
  <c r="J14" i="48" s="1"/>
  <c r="H25" i="48"/>
  <c r="I25" i="48" s="1"/>
  <c r="J25" i="48" s="1"/>
  <c r="R28" i="48"/>
  <c r="H32" i="48"/>
  <c r="I32" i="48" s="1"/>
  <c r="J32" i="48" s="1"/>
  <c r="H43" i="48"/>
  <c r="I43" i="48" s="1"/>
  <c r="J43" i="48" s="1"/>
  <c r="R46" i="48"/>
  <c r="H50" i="48"/>
  <c r="I50" i="48" s="1"/>
  <c r="J50" i="48" s="1"/>
  <c r="H61" i="48"/>
  <c r="I61" i="48" s="1"/>
  <c r="J61" i="48" s="1"/>
  <c r="R64" i="48"/>
  <c r="H68" i="48"/>
  <c r="I68" i="48" s="1"/>
  <c r="J68" i="48" s="1"/>
  <c r="H4" i="50"/>
  <c r="H16" i="50"/>
  <c r="H22" i="50"/>
  <c r="Z4" i="51"/>
  <c r="Z4" i="53"/>
  <c r="H12" i="53"/>
  <c r="I12" i="53" s="1"/>
  <c r="J12" i="53" s="1"/>
  <c r="H15" i="53"/>
  <c r="I15" i="53" s="1"/>
  <c r="J15" i="53" s="1"/>
  <c r="H18" i="53"/>
  <c r="I18" i="53" s="1"/>
  <c r="J18" i="53" s="1"/>
  <c r="H21" i="53"/>
  <c r="I21" i="53" s="1"/>
  <c r="J21" i="53" s="1"/>
  <c r="H16" i="57"/>
  <c r="I16" i="57" s="1"/>
  <c r="J16" i="57" s="1"/>
  <c r="H22" i="57"/>
  <c r="I22" i="57" s="1"/>
  <c r="J22" i="57" s="1"/>
  <c r="M9" i="46"/>
  <c r="U9" i="46" s="1"/>
  <c r="M15" i="46"/>
  <c r="U15" i="46" s="1"/>
  <c r="M21" i="46"/>
  <c r="U21" i="46" s="1"/>
  <c r="M27" i="46"/>
  <c r="U27" i="46" s="1"/>
  <c r="M33" i="46"/>
  <c r="U33" i="46" s="1"/>
  <c r="M39" i="46"/>
  <c r="U39" i="46" s="1"/>
  <c r="M45" i="46"/>
  <c r="U45" i="46" s="1"/>
  <c r="M51" i="46"/>
  <c r="U51" i="46" s="1"/>
  <c r="M57" i="46"/>
  <c r="U57" i="46" s="1"/>
  <c r="M63" i="46"/>
  <c r="U63" i="46" s="1"/>
  <c r="M69" i="46"/>
  <c r="U69" i="46" s="1"/>
  <c r="M75" i="46"/>
  <c r="U75" i="46" s="1"/>
  <c r="M81" i="46"/>
  <c r="U81" i="46" s="1"/>
  <c r="M6" i="47"/>
  <c r="U6" i="47" s="1"/>
  <c r="M12" i="47"/>
  <c r="U12" i="47" s="1"/>
  <c r="M18" i="47"/>
  <c r="U18" i="47" s="1"/>
  <c r="M24" i="47"/>
  <c r="U24" i="47" s="1"/>
  <c r="M30" i="47"/>
  <c r="U30" i="47" s="1"/>
  <c r="M36" i="47"/>
  <c r="U36" i="47" s="1"/>
  <c r="M42" i="47"/>
  <c r="U42" i="47" s="1"/>
  <c r="M48" i="47"/>
  <c r="U48" i="47" s="1"/>
  <c r="M54" i="47"/>
  <c r="U54" i="47" s="1"/>
  <c r="M60" i="47"/>
  <c r="U60" i="47" s="1"/>
  <c r="M66" i="47"/>
  <c r="U66" i="47" s="1"/>
  <c r="M72" i="47"/>
  <c r="U72" i="47" s="1"/>
  <c r="M78" i="47"/>
  <c r="U78" i="47" s="1"/>
  <c r="P3" i="48"/>
  <c r="AF3" i="48" s="1"/>
  <c r="AO3" i="48" s="1"/>
  <c r="M5" i="48"/>
  <c r="U5" i="48" s="1"/>
  <c r="M11" i="48"/>
  <c r="U11" i="48" s="1"/>
  <c r="M17" i="48"/>
  <c r="U17" i="48" s="1"/>
  <c r="M23" i="48"/>
  <c r="U23" i="48" s="1"/>
  <c r="M29" i="48"/>
  <c r="U29" i="48" s="1"/>
  <c r="M35" i="48"/>
  <c r="U35" i="48" s="1"/>
  <c r="M41" i="48"/>
  <c r="U41" i="48" s="1"/>
  <c r="M47" i="48"/>
  <c r="U47" i="48" s="1"/>
  <c r="M53" i="48"/>
  <c r="U53" i="48" s="1"/>
  <c r="M59" i="48"/>
  <c r="U59" i="48" s="1"/>
  <c r="M65" i="48"/>
  <c r="U65" i="48" s="1"/>
  <c r="V6" i="48"/>
  <c r="V12" i="48"/>
  <c r="V15" i="48"/>
  <c r="V18" i="48"/>
  <c r="V21" i="48"/>
  <c r="V24" i="48"/>
  <c r="V27" i="48"/>
  <c r="V30" i="48"/>
  <c r="V33" i="48"/>
  <c r="V36" i="48"/>
  <c r="V39" i="48"/>
  <c r="V42" i="48"/>
  <c r="V45" i="48"/>
  <c r="V48" i="48"/>
  <c r="V51" i="48"/>
  <c r="V54" i="48"/>
  <c r="V57" i="48"/>
  <c r="V60" i="48"/>
  <c r="V63" i="48"/>
  <c r="V66" i="48"/>
  <c r="V69" i="48"/>
  <c r="M5" i="49"/>
  <c r="U5" i="49" s="1"/>
  <c r="M11" i="49"/>
  <c r="U11" i="49" s="1"/>
  <c r="M17" i="49"/>
  <c r="U17" i="49" s="1"/>
  <c r="M23" i="49"/>
  <c r="U23" i="49" s="1"/>
  <c r="Q5" i="49"/>
  <c r="Q6" i="49"/>
  <c r="O8" i="49"/>
  <c r="P8" i="49" s="1"/>
  <c r="M5" i="50"/>
  <c r="U5" i="50" s="1"/>
  <c r="M11" i="50"/>
  <c r="U11" i="50" s="1"/>
  <c r="M17" i="50"/>
  <c r="U17" i="50" s="1"/>
  <c r="M23" i="50"/>
  <c r="U23" i="50" s="1"/>
  <c r="O5" i="50"/>
  <c r="P5" i="50" s="1"/>
  <c r="V5" i="50"/>
  <c r="Q9" i="50"/>
  <c r="O11" i="50"/>
  <c r="P11" i="50" s="1"/>
  <c r="V11" i="50"/>
  <c r="M6" i="51"/>
  <c r="U6" i="51" s="1"/>
  <c r="M12" i="51"/>
  <c r="U12" i="51" s="1"/>
  <c r="M18" i="51"/>
  <c r="U18" i="51" s="1"/>
  <c r="R4" i="51"/>
  <c r="O6" i="51"/>
  <c r="P6" i="51" s="1"/>
  <c r="V6" i="51"/>
  <c r="O7" i="51"/>
  <c r="P7" i="51" s="1"/>
  <c r="V7" i="51"/>
  <c r="R9" i="51"/>
  <c r="Q10" i="51"/>
  <c r="O12" i="51"/>
  <c r="P12" i="51" s="1"/>
  <c r="V12" i="51"/>
  <c r="O13" i="51"/>
  <c r="P13" i="51" s="1"/>
  <c r="V13" i="51"/>
  <c r="O14" i="51"/>
  <c r="P14" i="51" s="1"/>
  <c r="V14" i="51"/>
  <c r="O15" i="51"/>
  <c r="P15" i="51" s="1"/>
  <c r="V15" i="51"/>
  <c r="O16" i="51"/>
  <c r="P16" i="51" s="1"/>
  <c r="V16" i="51"/>
  <c r="O17" i="51"/>
  <c r="P17" i="51" s="1"/>
  <c r="V17" i="51"/>
  <c r="O18" i="51"/>
  <c r="P18" i="51" s="1"/>
  <c r="V18" i="51"/>
  <c r="O19" i="51"/>
  <c r="P19" i="51" s="1"/>
  <c r="V19" i="51"/>
  <c r="O20" i="51"/>
  <c r="P20" i="51" s="1"/>
  <c r="V20" i="51"/>
  <c r="O21" i="51"/>
  <c r="P21" i="51" s="1"/>
  <c r="V21" i="51"/>
  <c r="O22" i="51"/>
  <c r="P22" i="51" s="1"/>
  <c r="V22" i="51"/>
  <c r="O23" i="51"/>
  <c r="P23" i="51" s="1"/>
  <c r="V23" i="51"/>
  <c r="R3" i="52"/>
  <c r="M7" i="52"/>
  <c r="U7" i="52" s="1"/>
  <c r="M13" i="52"/>
  <c r="U13" i="52" s="1"/>
  <c r="M19" i="52"/>
  <c r="U19" i="52" s="1"/>
  <c r="R10" i="52"/>
  <c r="M8" i="53"/>
  <c r="U8" i="53" s="1"/>
  <c r="M14" i="53"/>
  <c r="U14" i="53" s="1"/>
  <c r="M20" i="53"/>
  <c r="U20" i="53" s="1"/>
  <c r="V23" i="53"/>
  <c r="V22" i="53"/>
  <c r="V21" i="53"/>
  <c r="Q23" i="53"/>
  <c r="M9" i="54"/>
  <c r="U9" i="54" s="1"/>
  <c r="M16" i="54"/>
  <c r="U16" i="54" s="1"/>
  <c r="H10" i="54"/>
  <c r="I10" i="54" s="1"/>
  <c r="J10" i="54" s="1"/>
  <c r="M5" i="55"/>
  <c r="U5" i="55" s="1"/>
  <c r="M15" i="55"/>
  <c r="U15" i="55" s="1"/>
  <c r="M23" i="55"/>
  <c r="U23" i="55" s="1"/>
  <c r="O5" i="55"/>
  <c r="P5" i="55" s="1"/>
  <c r="V10" i="55"/>
  <c r="H12" i="55"/>
  <c r="R12" i="55"/>
  <c r="O13" i="55"/>
  <c r="P13" i="55" s="1"/>
  <c r="V15" i="55"/>
  <c r="H18" i="55"/>
  <c r="R18" i="55"/>
  <c r="O19" i="55"/>
  <c r="P19" i="55" s="1"/>
  <c r="V21" i="55"/>
  <c r="AH3" i="56"/>
  <c r="AQ3" i="56" s="1"/>
  <c r="H6" i="56"/>
  <c r="H7" i="56"/>
  <c r="O10" i="56"/>
  <c r="P10" i="56" s="1"/>
  <c r="M4" i="58"/>
  <c r="U4" i="58" s="1"/>
  <c r="X4" i="58" s="1"/>
  <c r="M14" i="58"/>
  <c r="U14" i="58" s="1"/>
  <c r="Q6" i="58"/>
  <c r="H10" i="58"/>
  <c r="I10" i="58" s="1"/>
  <c r="J10" i="58" s="1"/>
  <c r="Q13" i="58"/>
  <c r="H10" i="59"/>
  <c r="Z4" i="60"/>
  <c r="H4" i="63"/>
  <c r="H8" i="63"/>
  <c r="H10" i="63"/>
  <c r="O23" i="63"/>
  <c r="P23" i="63" s="1"/>
  <c r="O22" i="63"/>
  <c r="P22" i="63" s="1"/>
  <c r="O21" i="63"/>
  <c r="P21" i="63" s="1"/>
  <c r="O20" i="63"/>
  <c r="P20" i="63" s="1"/>
  <c r="O19" i="63"/>
  <c r="P19" i="63" s="1"/>
  <c r="O18" i="63"/>
  <c r="P18" i="63" s="1"/>
  <c r="O17" i="63"/>
  <c r="P17" i="63" s="1"/>
  <c r="O16" i="63"/>
  <c r="P16" i="63" s="1"/>
  <c r="O15" i="63"/>
  <c r="P15" i="63" s="1"/>
  <c r="O14" i="63"/>
  <c r="P14" i="63" s="1"/>
  <c r="O13" i="63"/>
  <c r="P13" i="63" s="1"/>
  <c r="O12" i="63"/>
  <c r="P12" i="63" s="1"/>
  <c r="O7" i="63"/>
  <c r="P7" i="63" s="1"/>
  <c r="O6" i="63"/>
  <c r="P6" i="63" s="1"/>
  <c r="O11" i="63"/>
  <c r="P11" i="63" s="1"/>
  <c r="O5" i="63"/>
  <c r="P5" i="63" s="1"/>
  <c r="O10" i="63"/>
  <c r="P10" i="63" s="1"/>
  <c r="O3" i="63"/>
  <c r="O9" i="63"/>
  <c r="P9" i="63" s="1"/>
  <c r="O8" i="63"/>
  <c r="P8" i="63" s="1"/>
  <c r="H12" i="64"/>
  <c r="H15" i="64"/>
  <c r="H18" i="64"/>
  <c r="H21" i="64"/>
  <c r="AH3" i="51"/>
  <c r="AQ3" i="51" s="1"/>
  <c r="Q11" i="51"/>
  <c r="O23" i="53"/>
  <c r="P23" i="53" s="1"/>
  <c r="O22" i="53"/>
  <c r="P22" i="53" s="1"/>
  <c r="O21" i="53"/>
  <c r="P21" i="53" s="1"/>
  <c r="M9" i="53"/>
  <c r="U9" i="53" s="1"/>
  <c r="M15" i="53"/>
  <c r="U15" i="53" s="1"/>
  <c r="M21" i="53"/>
  <c r="U21" i="53" s="1"/>
  <c r="O10" i="53"/>
  <c r="P10" i="53" s="1"/>
  <c r="M19" i="54"/>
  <c r="U19" i="54" s="1"/>
  <c r="M13" i="54"/>
  <c r="U13" i="54" s="1"/>
  <c r="M7" i="54"/>
  <c r="U7" i="54" s="1"/>
  <c r="M10" i="54"/>
  <c r="U10" i="54" s="1"/>
  <c r="M17" i="54"/>
  <c r="U17" i="54" s="1"/>
  <c r="H5" i="54"/>
  <c r="I5" i="54" s="1"/>
  <c r="J5" i="54" s="1"/>
  <c r="H13" i="55"/>
  <c r="P14" i="55"/>
  <c r="H19" i="55"/>
  <c r="P20" i="55"/>
  <c r="Q23" i="56"/>
  <c r="Q22" i="56"/>
  <c r="Q21" i="56"/>
  <c r="Q20" i="56"/>
  <c r="Q19" i="56"/>
  <c r="Q18" i="56"/>
  <c r="Q17" i="56"/>
  <c r="Q16" i="56"/>
  <c r="Q15" i="56"/>
  <c r="Q14" i="56"/>
  <c r="Q13" i="56"/>
  <c r="Q12" i="56"/>
  <c r="Q7" i="56"/>
  <c r="Q6" i="56"/>
  <c r="H9" i="57"/>
  <c r="I9" i="57" s="1"/>
  <c r="J9" i="57" s="1"/>
  <c r="O23" i="58"/>
  <c r="P23" i="58" s="1"/>
  <c r="O22" i="58"/>
  <c r="P22" i="58" s="1"/>
  <c r="O21" i="58"/>
  <c r="P21" i="58" s="1"/>
  <c r="O20" i="58"/>
  <c r="P20" i="58" s="1"/>
  <c r="O19" i="58"/>
  <c r="P19" i="58" s="1"/>
  <c r="O18" i="58"/>
  <c r="P18" i="58" s="1"/>
  <c r="O17" i="58"/>
  <c r="P17" i="58" s="1"/>
  <c r="O16" i="58"/>
  <c r="P16" i="58" s="1"/>
  <c r="O15" i="58"/>
  <c r="P15" i="58" s="1"/>
  <c r="O14" i="58"/>
  <c r="P14" i="58" s="1"/>
  <c r="O13" i="58"/>
  <c r="P13" i="58" s="1"/>
  <c r="O12" i="58"/>
  <c r="P12" i="58" s="1"/>
  <c r="O7" i="58"/>
  <c r="P7" i="58" s="1"/>
  <c r="O6" i="58"/>
  <c r="P6" i="58" s="1"/>
  <c r="O11" i="58"/>
  <c r="P11" i="58" s="1"/>
  <c r="O5" i="58"/>
  <c r="P5" i="58" s="1"/>
  <c r="H4" i="58"/>
  <c r="I4" i="58" s="1"/>
  <c r="J4" i="58" s="1"/>
  <c r="K4" i="58" s="1"/>
  <c r="H6" i="60"/>
  <c r="H12" i="60"/>
  <c r="H14" i="60"/>
  <c r="H16" i="60"/>
  <c r="H18" i="60"/>
  <c r="H20" i="60"/>
  <c r="H22" i="60"/>
  <c r="H6" i="64"/>
  <c r="H7" i="64"/>
  <c r="M8" i="47"/>
  <c r="U8" i="47" s="1"/>
  <c r="M14" i="47"/>
  <c r="U14" i="47" s="1"/>
  <c r="M20" i="47"/>
  <c r="U20" i="47" s="1"/>
  <c r="M26" i="47"/>
  <c r="U26" i="47" s="1"/>
  <c r="M32" i="47"/>
  <c r="U32" i="47" s="1"/>
  <c r="M38" i="47"/>
  <c r="U38" i="47" s="1"/>
  <c r="M44" i="47"/>
  <c r="U44" i="47" s="1"/>
  <c r="M50" i="47"/>
  <c r="U50" i="47" s="1"/>
  <c r="M56" i="47"/>
  <c r="U56" i="47" s="1"/>
  <c r="M62" i="47"/>
  <c r="U62" i="47" s="1"/>
  <c r="M68" i="47"/>
  <c r="U68" i="47" s="1"/>
  <c r="M74" i="47"/>
  <c r="U74" i="47" s="1"/>
  <c r="M7" i="48"/>
  <c r="U7" i="48" s="1"/>
  <c r="M13" i="48"/>
  <c r="U13" i="48" s="1"/>
  <c r="M19" i="48"/>
  <c r="U19" i="48" s="1"/>
  <c r="M25" i="48"/>
  <c r="U25" i="48" s="1"/>
  <c r="M31" i="48"/>
  <c r="U31" i="48" s="1"/>
  <c r="M37" i="48"/>
  <c r="U37" i="48" s="1"/>
  <c r="M43" i="48"/>
  <c r="U43" i="48" s="1"/>
  <c r="M49" i="48"/>
  <c r="U49" i="48" s="1"/>
  <c r="M55" i="48"/>
  <c r="U55" i="48" s="1"/>
  <c r="M61" i="48"/>
  <c r="U61" i="48" s="1"/>
  <c r="M67" i="48"/>
  <c r="U67" i="48" s="1"/>
  <c r="V10" i="48"/>
  <c r="V14" i="48"/>
  <c r="V17" i="48"/>
  <c r="V20" i="48"/>
  <c r="V23" i="48"/>
  <c r="V26" i="48"/>
  <c r="V29" i="48"/>
  <c r="V32" i="48"/>
  <c r="V35" i="48"/>
  <c r="V38" i="48"/>
  <c r="V41" i="48"/>
  <c r="V44" i="48"/>
  <c r="V47" i="48"/>
  <c r="V50" i="48"/>
  <c r="V53" i="48"/>
  <c r="V56" i="48"/>
  <c r="V59" i="48"/>
  <c r="V62" i="48"/>
  <c r="V65" i="48"/>
  <c r="AH3" i="49"/>
  <c r="AQ3" i="49" s="1"/>
  <c r="M7" i="49"/>
  <c r="U7" i="49" s="1"/>
  <c r="M13" i="49"/>
  <c r="U13" i="49" s="1"/>
  <c r="M19" i="49"/>
  <c r="U19" i="49" s="1"/>
  <c r="O11" i="49"/>
  <c r="P11" i="49" s="1"/>
  <c r="O12" i="49"/>
  <c r="P12" i="49" s="1"/>
  <c r="O13" i="49"/>
  <c r="P13" i="49" s="1"/>
  <c r="O14" i="49"/>
  <c r="P14" i="49" s="1"/>
  <c r="O15" i="49"/>
  <c r="P15" i="49" s="1"/>
  <c r="O16" i="49"/>
  <c r="P16" i="49" s="1"/>
  <c r="O17" i="49"/>
  <c r="P17" i="49" s="1"/>
  <c r="O18" i="49"/>
  <c r="P18" i="49" s="1"/>
  <c r="O19" i="49"/>
  <c r="P19" i="49" s="1"/>
  <c r="O20" i="49"/>
  <c r="P20" i="49" s="1"/>
  <c r="O21" i="49"/>
  <c r="P21" i="49" s="1"/>
  <c r="O22" i="49"/>
  <c r="P22" i="49" s="1"/>
  <c r="O23" i="49"/>
  <c r="P23" i="49" s="1"/>
  <c r="AH3" i="50"/>
  <c r="AQ3" i="50" s="1"/>
  <c r="M7" i="50"/>
  <c r="U7" i="50" s="1"/>
  <c r="M13" i="50"/>
  <c r="U13" i="50" s="1"/>
  <c r="M19" i="50"/>
  <c r="U19" i="50" s="1"/>
  <c r="Q11" i="50"/>
  <c r="M8" i="51"/>
  <c r="U8" i="51" s="1"/>
  <c r="M14" i="51"/>
  <c r="U14" i="51" s="1"/>
  <c r="M20" i="51"/>
  <c r="U20" i="51" s="1"/>
  <c r="Q6" i="51"/>
  <c r="Q7" i="51"/>
  <c r="O8" i="51"/>
  <c r="P8" i="51" s="1"/>
  <c r="Q12" i="51"/>
  <c r="Q13" i="51"/>
  <c r="Q14" i="51"/>
  <c r="Q15" i="51"/>
  <c r="Q16" i="51"/>
  <c r="Q17" i="51"/>
  <c r="Q18" i="51"/>
  <c r="Q19" i="51"/>
  <c r="Q20" i="51"/>
  <c r="Q21" i="51"/>
  <c r="Q22" i="51"/>
  <c r="Q23" i="51"/>
  <c r="M9" i="52"/>
  <c r="U9" i="52" s="1"/>
  <c r="M15" i="52"/>
  <c r="U15" i="52" s="1"/>
  <c r="M21" i="52"/>
  <c r="U21" i="52" s="1"/>
  <c r="R6" i="52"/>
  <c r="R7" i="52"/>
  <c r="R12" i="52"/>
  <c r="R13" i="52"/>
  <c r="R14" i="52"/>
  <c r="R15" i="52"/>
  <c r="R16" i="52"/>
  <c r="R17" i="52"/>
  <c r="R18" i="52"/>
  <c r="R19" i="52"/>
  <c r="R20" i="52"/>
  <c r="R21" i="52"/>
  <c r="R22" i="52"/>
  <c r="R23" i="52"/>
  <c r="O3" i="53"/>
  <c r="M4" i="53"/>
  <c r="U4" i="53" s="1"/>
  <c r="X4" i="53" s="1"/>
  <c r="AH4" i="53" s="1"/>
  <c r="AQ4" i="53" s="1"/>
  <c r="M10" i="53"/>
  <c r="U10" i="53" s="1"/>
  <c r="M16" i="53"/>
  <c r="U16" i="53" s="1"/>
  <c r="M22" i="53"/>
  <c r="U22" i="53" s="1"/>
  <c r="Q9" i="53"/>
  <c r="O11" i="53"/>
  <c r="P11" i="53" s="1"/>
  <c r="M4" i="54"/>
  <c r="U4" i="54" s="1"/>
  <c r="X4" i="54" s="1"/>
  <c r="AH4" i="54" s="1"/>
  <c r="M11" i="54"/>
  <c r="U11" i="54" s="1"/>
  <c r="M18" i="54"/>
  <c r="U18" i="54" s="1"/>
  <c r="R5" i="54"/>
  <c r="H11" i="54"/>
  <c r="I11" i="54" s="1"/>
  <c r="J11" i="54" s="1"/>
  <c r="M9" i="55"/>
  <c r="U9" i="55" s="1"/>
  <c r="M17" i="55"/>
  <c r="U17" i="55" s="1"/>
  <c r="H5" i="55"/>
  <c r="O10" i="55"/>
  <c r="P10" i="55" s="1"/>
  <c r="H14" i="55"/>
  <c r="R14" i="55"/>
  <c r="O15" i="55"/>
  <c r="P15" i="55" s="1"/>
  <c r="V17" i="55"/>
  <c r="H20" i="55"/>
  <c r="O21" i="55"/>
  <c r="P21" i="55" s="1"/>
  <c r="V23" i="55"/>
  <c r="Q8" i="56"/>
  <c r="Q10" i="56"/>
  <c r="O12" i="56"/>
  <c r="P12" i="56" s="1"/>
  <c r="O13" i="56"/>
  <c r="P13" i="56" s="1"/>
  <c r="O14" i="56"/>
  <c r="P14" i="56" s="1"/>
  <c r="O15" i="56"/>
  <c r="P15" i="56" s="1"/>
  <c r="O16" i="56"/>
  <c r="P16" i="56" s="1"/>
  <c r="O17" i="56"/>
  <c r="P17" i="56" s="1"/>
  <c r="O18" i="56"/>
  <c r="P18" i="56" s="1"/>
  <c r="O19" i="56"/>
  <c r="P19" i="56" s="1"/>
  <c r="O20" i="56"/>
  <c r="P20" i="56" s="1"/>
  <c r="O21" i="56"/>
  <c r="P21" i="56" s="1"/>
  <c r="O22" i="56"/>
  <c r="P22" i="56" s="1"/>
  <c r="V11" i="57"/>
  <c r="V10" i="57"/>
  <c r="V4" i="57"/>
  <c r="Y4" i="57" s="1"/>
  <c r="O3" i="58"/>
  <c r="AH3" i="58"/>
  <c r="AQ3" i="58" s="1"/>
  <c r="O8" i="58"/>
  <c r="P8" i="58" s="1"/>
  <c r="H4" i="60"/>
  <c r="H9" i="60"/>
  <c r="H8" i="61"/>
  <c r="I8" i="61" s="1"/>
  <c r="J8" i="61" s="1"/>
  <c r="O10" i="61"/>
  <c r="P10" i="61" s="1"/>
  <c r="O9" i="61"/>
  <c r="P9" i="61" s="1"/>
  <c r="O8" i="61"/>
  <c r="P8" i="61" s="1"/>
  <c r="O23" i="61"/>
  <c r="P23" i="61" s="1"/>
  <c r="O22" i="61"/>
  <c r="P22" i="61" s="1"/>
  <c r="O21" i="61"/>
  <c r="P21" i="61" s="1"/>
  <c r="O20" i="61"/>
  <c r="P20" i="61" s="1"/>
  <c r="O19" i="61"/>
  <c r="P19" i="61" s="1"/>
  <c r="O18" i="61"/>
  <c r="P18" i="61" s="1"/>
  <c r="O17" i="61"/>
  <c r="P17" i="61" s="1"/>
  <c r="O16" i="61"/>
  <c r="P16" i="61" s="1"/>
  <c r="O15" i="61"/>
  <c r="P15" i="61" s="1"/>
  <c r="O14" i="61"/>
  <c r="P14" i="61" s="1"/>
  <c r="O13" i="61"/>
  <c r="P13" i="61" s="1"/>
  <c r="O12" i="61"/>
  <c r="P12" i="61" s="1"/>
  <c r="O7" i="61"/>
  <c r="P7" i="61" s="1"/>
  <c r="O6" i="61"/>
  <c r="P6" i="61" s="1"/>
  <c r="O5" i="61"/>
  <c r="P5" i="61" s="1"/>
  <c r="O11" i="61"/>
  <c r="P11" i="61" s="1"/>
  <c r="O3" i="61"/>
  <c r="H9" i="63"/>
  <c r="AF4" i="64"/>
  <c r="AE4" i="64"/>
  <c r="AG4" i="64"/>
  <c r="W5" i="64"/>
  <c r="H14" i="64"/>
  <c r="H17" i="64"/>
  <c r="H20" i="64"/>
  <c r="R59" i="46"/>
  <c r="R62" i="46"/>
  <c r="R65" i="46"/>
  <c r="R68" i="46"/>
  <c r="R71" i="46"/>
  <c r="R74" i="46"/>
  <c r="R77" i="46"/>
  <c r="R80" i="46"/>
  <c r="R83" i="46"/>
  <c r="R86" i="46"/>
  <c r="R89" i="46"/>
  <c r="M9" i="47"/>
  <c r="U9" i="47" s="1"/>
  <c r="M15" i="47"/>
  <c r="U15" i="47" s="1"/>
  <c r="M21" i="47"/>
  <c r="U21" i="47" s="1"/>
  <c r="M27" i="47"/>
  <c r="U27" i="47" s="1"/>
  <c r="M33" i="47"/>
  <c r="U33" i="47" s="1"/>
  <c r="M39" i="47"/>
  <c r="U39" i="47" s="1"/>
  <c r="M45" i="47"/>
  <c r="U45" i="47" s="1"/>
  <c r="M51" i="47"/>
  <c r="U51" i="47" s="1"/>
  <c r="M57" i="47"/>
  <c r="U57" i="47" s="1"/>
  <c r="M63" i="47"/>
  <c r="U63" i="47" s="1"/>
  <c r="M69" i="47"/>
  <c r="U69" i="47" s="1"/>
  <c r="M75" i="47"/>
  <c r="U75" i="47" s="1"/>
  <c r="M8" i="48"/>
  <c r="U8" i="48" s="1"/>
  <c r="M14" i="48"/>
  <c r="U14" i="48" s="1"/>
  <c r="M20" i="48"/>
  <c r="U20" i="48" s="1"/>
  <c r="M26" i="48"/>
  <c r="U26" i="48" s="1"/>
  <c r="M32" i="48"/>
  <c r="U32" i="48" s="1"/>
  <c r="M38" i="48"/>
  <c r="U38" i="48" s="1"/>
  <c r="M44" i="48"/>
  <c r="U44" i="48" s="1"/>
  <c r="M50" i="48"/>
  <c r="U50" i="48" s="1"/>
  <c r="M56" i="48"/>
  <c r="U56" i="48" s="1"/>
  <c r="M62" i="48"/>
  <c r="U62" i="48" s="1"/>
  <c r="M68" i="48"/>
  <c r="U68" i="48" s="1"/>
  <c r="M8" i="49"/>
  <c r="U8" i="49" s="1"/>
  <c r="M14" i="49"/>
  <c r="U14" i="49" s="1"/>
  <c r="M20" i="49"/>
  <c r="U20" i="49" s="1"/>
  <c r="M8" i="50"/>
  <c r="U8" i="50" s="1"/>
  <c r="M14" i="50"/>
  <c r="U14" i="50" s="1"/>
  <c r="M20" i="50"/>
  <c r="U20" i="50" s="1"/>
  <c r="O8" i="50"/>
  <c r="P8" i="50" s="1"/>
  <c r="V8" i="50"/>
  <c r="Q12" i="50"/>
  <c r="Q13" i="50"/>
  <c r="Q14" i="50"/>
  <c r="Q15" i="50"/>
  <c r="Q16" i="50"/>
  <c r="Q17" i="50"/>
  <c r="Q18" i="50"/>
  <c r="Q19" i="50"/>
  <c r="Q20" i="50"/>
  <c r="Q21" i="50"/>
  <c r="Q22" i="50"/>
  <c r="Q23" i="50"/>
  <c r="M9" i="51"/>
  <c r="U9" i="51" s="1"/>
  <c r="M15" i="51"/>
  <c r="U15" i="51" s="1"/>
  <c r="M21" i="51"/>
  <c r="U21" i="51" s="1"/>
  <c r="O9" i="51"/>
  <c r="P9" i="51" s="1"/>
  <c r="M4" i="52"/>
  <c r="U4" i="52" s="1"/>
  <c r="X4" i="52" s="1"/>
  <c r="M10" i="52"/>
  <c r="U10" i="52" s="1"/>
  <c r="M16" i="52"/>
  <c r="U16" i="52" s="1"/>
  <c r="M22" i="52"/>
  <c r="U22" i="52" s="1"/>
  <c r="V10" i="52"/>
  <c r="M5" i="53"/>
  <c r="U5" i="53" s="1"/>
  <c r="M11" i="53"/>
  <c r="U11" i="53" s="1"/>
  <c r="M17" i="53"/>
  <c r="U17" i="53" s="1"/>
  <c r="M23" i="53"/>
  <c r="U23" i="53" s="1"/>
  <c r="O5" i="53"/>
  <c r="P5" i="53" s="1"/>
  <c r="O6" i="53"/>
  <c r="P6" i="53" s="1"/>
  <c r="O7" i="53"/>
  <c r="P7" i="53" s="1"/>
  <c r="Q10" i="53"/>
  <c r="O12" i="53"/>
  <c r="P12" i="53" s="1"/>
  <c r="O13" i="53"/>
  <c r="P13" i="53" s="1"/>
  <c r="O14" i="53"/>
  <c r="P14" i="53" s="1"/>
  <c r="O15" i="53"/>
  <c r="P15" i="53" s="1"/>
  <c r="O16" i="53"/>
  <c r="P16" i="53" s="1"/>
  <c r="O17" i="53"/>
  <c r="P17" i="53" s="1"/>
  <c r="O18" i="53"/>
  <c r="P18" i="53" s="1"/>
  <c r="O19" i="53"/>
  <c r="P19" i="53" s="1"/>
  <c r="O20" i="53"/>
  <c r="P20" i="53" s="1"/>
  <c r="M5" i="54"/>
  <c r="U5" i="54" s="1"/>
  <c r="M12" i="54"/>
  <c r="U12" i="54" s="1"/>
  <c r="M20" i="54"/>
  <c r="U20" i="54" s="1"/>
  <c r="R10" i="54"/>
  <c r="R3" i="54"/>
  <c r="R9" i="54"/>
  <c r="R14" i="54"/>
  <c r="R17" i="54"/>
  <c r="R20" i="54"/>
  <c r="R23" i="54"/>
  <c r="M10" i="55"/>
  <c r="U10" i="55" s="1"/>
  <c r="Z4" i="55"/>
  <c r="R11" i="55"/>
  <c r="R5" i="55"/>
  <c r="R10" i="55"/>
  <c r="R3" i="55"/>
  <c r="O6" i="55"/>
  <c r="P6" i="55" s="1"/>
  <c r="R8" i="55"/>
  <c r="O11" i="55"/>
  <c r="P11" i="55" s="1"/>
  <c r="V12" i="55"/>
  <c r="H15" i="55"/>
  <c r="R15" i="55"/>
  <c r="O16" i="55"/>
  <c r="P16" i="55" s="1"/>
  <c r="V18" i="55"/>
  <c r="H21" i="55"/>
  <c r="R21" i="55"/>
  <c r="O22" i="55"/>
  <c r="P22" i="55" s="1"/>
  <c r="Q11" i="56"/>
  <c r="O9" i="56"/>
  <c r="P9" i="56" s="1"/>
  <c r="O8" i="56"/>
  <c r="P8" i="56" s="1"/>
  <c r="Q7" i="57"/>
  <c r="V12" i="57"/>
  <c r="V13" i="57"/>
  <c r="V14" i="57"/>
  <c r="V15" i="57"/>
  <c r="V16" i="57"/>
  <c r="V17" i="57"/>
  <c r="V18" i="57"/>
  <c r="V19" i="57"/>
  <c r="V20" i="57"/>
  <c r="V21" i="57"/>
  <c r="V22" i="57"/>
  <c r="V23" i="57"/>
  <c r="Y4" i="58"/>
  <c r="Q10" i="58"/>
  <c r="Q9" i="58"/>
  <c r="Q23" i="58"/>
  <c r="Q22" i="58"/>
  <c r="Q21" i="58"/>
  <c r="Q20" i="58"/>
  <c r="Q19" i="58"/>
  <c r="Q18" i="58"/>
  <c r="Q17" i="58"/>
  <c r="Q16" i="58"/>
  <c r="Q15" i="58"/>
  <c r="Q14" i="58"/>
  <c r="O9" i="58"/>
  <c r="P9" i="58" s="1"/>
  <c r="Z4" i="59"/>
  <c r="H11" i="59"/>
  <c r="H5" i="60"/>
  <c r="H7" i="62"/>
  <c r="I7" i="62" s="1"/>
  <c r="J7" i="62" s="1"/>
  <c r="M9" i="48"/>
  <c r="U9" i="48" s="1"/>
  <c r="M15" i="48"/>
  <c r="U15" i="48" s="1"/>
  <c r="M21" i="48"/>
  <c r="U21" i="48" s="1"/>
  <c r="M27" i="48"/>
  <c r="U27" i="48" s="1"/>
  <c r="M33" i="48"/>
  <c r="U33" i="48" s="1"/>
  <c r="M39" i="48"/>
  <c r="U39" i="48" s="1"/>
  <c r="M45" i="48"/>
  <c r="U45" i="48" s="1"/>
  <c r="M51" i="48"/>
  <c r="U51" i="48" s="1"/>
  <c r="M57" i="48"/>
  <c r="U57" i="48" s="1"/>
  <c r="M63" i="48"/>
  <c r="U63" i="48" s="1"/>
  <c r="M69" i="48"/>
  <c r="U69" i="48" s="1"/>
  <c r="M9" i="49"/>
  <c r="U9" i="49" s="1"/>
  <c r="M15" i="49"/>
  <c r="U15" i="49" s="1"/>
  <c r="M21" i="49"/>
  <c r="U21" i="49" s="1"/>
  <c r="O5" i="49"/>
  <c r="P5" i="49" s="1"/>
  <c r="O6" i="49"/>
  <c r="P6" i="49" s="1"/>
  <c r="O7" i="49"/>
  <c r="P7" i="49" s="1"/>
  <c r="M9" i="50"/>
  <c r="U9" i="50" s="1"/>
  <c r="M15" i="50"/>
  <c r="U15" i="50" s="1"/>
  <c r="M21" i="50"/>
  <c r="U21" i="50" s="1"/>
  <c r="O9" i="50"/>
  <c r="P9" i="50" s="1"/>
  <c r="AE3" i="51"/>
  <c r="Q8" i="51"/>
  <c r="R8" i="52"/>
  <c r="M6" i="53"/>
  <c r="U6" i="53" s="1"/>
  <c r="M12" i="53"/>
  <c r="U12" i="53" s="1"/>
  <c r="M18" i="53"/>
  <c r="U18" i="53" s="1"/>
  <c r="Q11" i="53"/>
  <c r="Q21" i="53"/>
  <c r="M6" i="54"/>
  <c r="U6" i="54" s="1"/>
  <c r="M14" i="54"/>
  <c r="U14" i="54" s="1"/>
  <c r="M21" i="54"/>
  <c r="U21" i="54" s="1"/>
  <c r="Z4" i="54"/>
  <c r="M20" i="55"/>
  <c r="U20" i="55" s="1"/>
  <c r="M14" i="55"/>
  <c r="U14" i="55" s="1"/>
  <c r="M8" i="55"/>
  <c r="U8" i="55" s="1"/>
  <c r="M19" i="55"/>
  <c r="U19" i="55" s="1"/>
  <c r="M13" i="55"/>
  <c r="U13" i="55" s="1"/>
  <c r="M7" i="55"/>
  <c r="U7" i="55" s="1"/>
  <c r="M11" i="55"/>
  <c r="U11" i="55" s="1"/>
  <c r="M21" i="55"/>
  <c r="U21" i="55" s="1"/>
  <c r="H6" i="55"/>
  <c r="P7" i="55"/>
  <c r="H16" i="55"/>
  <c r="O17" i="55"/>
  <c r="P17" i="55" s="1"/>
  <c r="V19" i="55"/>
  <c r="H22" i="55"/>
  <c r="R22" i="55"/>
  <c r="O23" i="55"/>
  <c r="P23" i="55" s="1"/>
  <c r="H12" i="56"/>
  <c r="H13" i="56"/>
  <c r="H14" i="56"/>
  <c r="H15" i="56"/>
  <c r="H16" i="56"/>
  <c r="H17" i="56"/>
  <c r="H18" i="56"/>
  <c r="H19" i="56"/>
  <c r="H20" i="56"/>
  <c r="H21" i="56"/>
  <c r="H22" i="56"/>
  <c r="H23" i="56"/>
  <c r="Q9" i="57"/>
  <c r="Q8" i="57"/>
  <c r="H5" i="59"/>
  <c r="H8" i="59"/>
  <c r="H11" i="60"/>
  <c r="H13" i="60"/>
  <c r="H15" i="60"/>
  <c r="H17" i="60"/>
  <c r="H19" i="60"/>
  <c r="H21" i="60"/>
  <c r="H23" i="60"/>
  <c r="H11" i="61"/>
  <c r="I11" i="61" s="1"/>
  <c r="J11" i="61" s="1"/>
  <c r="H13" i="64"/>
  <c r="H16" i="64"/>
  <c r="H19" i="64"/>
  <c r="H22" i="64"/>
  <c r="R7" i="46"/>
  <c r="R8" i="46"/>
  <c r="R13" i="46"/>
  <c r="R16" i="46"/>
  <c r="R19" i="46"/>
  <c r="R22" i="46"/>
  <c r="R25" i="46"/>
  <c r="R28" i="46"/>
  <c r="R31" i="46"/>
  <c r="R34" i="46"/>
  <c r="R37" i="46"/>
  <c r="R40" i="46"/>
  <c r="R43" i="46"/>
  <c r="R46" i="46"/>
  <c r="R49" i="46"/>
  <c r="R52" i="46"/>
  <c r="R55" i="46"/>
  <c r="R58" i="46"/>
  <c r="R61" i="46"/>
  <c r="R64" i="46"/>
  <c r="R67" i="46"/>
  <c r="R70" i="46"/>
  <c r="R73" i="46"/>
  <c r="R76" i="46"/>
  <c r="R79" i="46"/>
  <c r="R82" i="46"/>
  <c r="R85" i="46"/>
  <c r="M5" i="47"/>
  <c r="U5" i="47" s="1"/>
  <c r="M11" i="47"/>
  <c r="U11" i="47" s="1"/>
  <c r="M17" i="47"/>
  <c r="U17" i="47" s="1"/>
  <c r="M23" i="47"/>
  <c r="U23" i="47" s="1"/>
  <c r="M29" i="47"/>
  <c r="U29" i="47" s="1"/>
  <c r="M35" i="47"/>
  <c r="U35" i="47" s="1"/>
  <c r="M41" i="47"/>
  <c r="U41" i="47" s="1"/>
  <c r="M47" i="47"/>
  <c r="U47" i="47" s="1"/>
  <c r="M53" i="47"/>
  <c r="U53" i="47" s="1"/>
  <c r="M59" i="47"/>
  <c r="U59" i="47" s="1"/>
  <c r="M65" i="47"/>
  <c r="U65" i="47" s="1"/>
  <c r="M71" i="47"/>
  <c r="U71" i="47" s="1"/>
  <c r="V47" i="47"/>
  <c r="V50" i="47"/>
  <c r="V53" i="47"/>
  <c r="V56" i="47"/>
  <c r="V59" i="47"/>
  <c r="V62" i="47"/>
  <c r="V65" i="47"/>
  <c r="V68" i="47"/>
  <c r="V71" i="47"/>
  <c r="V74" i="47"/>
  <c r="M4" i="48"/>
  <c r="U4" i="48" s="1"/>
  <c r="X4" i="48" s="1"/>
  <c r="M10" i="48"/>
  <c r="U10" i="48" s="1"/>
  <c r="M16" i="48"/>
  <c r="U16" i="48" s="1"/>
  <c r="M22" i="48"/>
  <c r="U22" i="48" s="1"/>
  <c r="M28" i="48"/>
  <c r="U28" i="48" s="1"/>
  <c r="M34" i="48"/>
  <c r="U34" i="48" s="1"/>
  <c r="M40" i="48"/>
  <c r="U40" i="48" s="1"/>
  <c r="M46" i="48"/>
  <c r="U46" i="48" s="1"/>
  <c r="M52" i="48"/>
  <c r="U52" i="48" s="1"/>
  <c r="M58" i="48"/>
  <c r="U58" i="48" s="1"/>
  <c r="M4" i="49"/>
  <c r="U4" i="49" s="1"/>
  <c r="X4" i="49" s="1"/>
  <c r="M10" i="49"/>
  <c r="U10" i="49" s="1"/>
  <c r="M16" i="49"/>
  <c r="U16" i="49" s="1"/>
  <c r="O3" i="50"/>
  <c r="M4" i="50"/>
  <c r="U4" i="50" s="1"/>
  <c r="X4" i="50" s="1"/>
  <c r="M10" i="50"/>
  <c r="U10" i="50" s="1"/>
  <c r="M16" i="50"/>
  <c r="U16" i="50" s="1"/>
  <c r="M5" i="51"/>
  <c r="U5" i="51" s="1"/>
  <c r="M11" i="51"/>
  <c r="U11" i="51" s="1"/>
  <c r="M17" i="51"/>
  <c r="U17" i="51" s="1"/>
  <c r="O5" i="51"/>
  <c r="P5" i="51" s="1"/>
  <c r="V5" i="51"/>
  <c r="M6" i="52"/>
  <c r="U6" i="52" s="1"/>
  <c r="M12" i="52"/>
  <c r="U12" i="52" s="1"/>
  <c r="R4" i="52"/>
  <c r="V6" i="52"/>
  <c r="V7" i="52"/>
  <c r="V12" i="52"/>
  <c r="V13" i="52"/>
  <c r="V14" i="52"/>
  <c r="V15" i="52"/>
  <c r="V16" i="52"/>
  <c r="V17" i="52"/>
  <c r="V18" i="52"/>
  <c r="V19" i="52"/>
  <c r="V20" i="52"/>
  <c r="V21" i="52"/>
  <c r="V22" i="52"/>
  <c r="AH3" i="53"/>
  <c r="AQ3" i="53" s="1"/>
  <c r="M7" i="53"/>
  <c r="U7" i="53" s="1"/>
  <c r="M13" i="53"/>
  <c r="U13" i="53" s="1"/>
  <c r="Q5" i="53"/>
  <c r="Q6" i="53"/>
  <c r="Q7" i="53"/>
  <c r="O8" i="53"/>
  <c r="P8" i="53" s="1"/>
  <c r="Q12" i="53"/>
  <c r="Q13" i="53"/>
  <c r="Q14" i="53"/>
  <c r="Q15" i="53"/>
  <c r="Q16" i="53"/>
  <c r="Q17" i="53"/>
  <c r="Q18" i="53"/>
  <c r="Q19" i="53"/>
  <c r="Q20" i="53"/>
  <c r="M8" i="54"/>
  <c r="U8" i="54" s="1"/>
  <c r="M15" i="54"/>
  <c r="U15" i="54" s="1"/>
  <c r="M22" i="54"/>
  <c r="U22" i="54" s="1"/>
  <c r="R6" i="54"/>
  <c r="R8" i="54"/>
  <c r="V23" i="54"/>
  <c r="V22" i="54"/>
  <c r="V21" i="54"/>
  <c r="V20" i="54"/>
  <c r="V19" i="54"/>
  <c r="V18" i="54"/>
  <c r="V17" i="54"/>
  <c r="V16" i="54"/>
  <c r="V15" i="54"/>
  <c r="V14" i="54"/>
  <c r="V13" i="54"/>
  <c r="V12" i="54"/>
  <c r="V7" i="54"/>
  <c r="V6" i="54"/>
  <c r="V11" i="54"/>
  <c r="R12" i="54"/>
  <c r="R15" i="54"/>
  <c r="R18" i="54"/>
  <c r="R21" i="54"/>
  <c r="M4" i="55"/>
  <c r="U4" i="55" s="1"/>
  <c r="X4" i="55" s="1"/>
  <c r="AH4" i="55" s="1"/>
  <c r="M12" i="55"/>
  <c r="U12" i="55" s="1"/>
  <c r="M22" i="55"/>
  <c r="U22" i="55" s="1"/>
  <c r="V5" i="55"/>
  <c r="H7" i="55"/>
  <c r="R7" i="55"/>
  <c r="V9" i="55"/>
  <c r="H11" i="55"/>
  <c r="O12" i="55"/>
  <c r="P12" i="55" s="1"/>
  <c r="V14" i="55"/>
  <c r="H17" i="55"/>
  <c r="R17" i="55"/>
  <c r="O18" i="55"/>
  <c r="P18" i="55" s="1"/>
  <c r="V20" i="55"/>
  <c r="H23" i="55"/>
  <c r="R23" i="55"/>
  <c r="O3" i="56"/>
  <c r="Q5" i="56"/>
  <c r="R23" i="56"/>
  <c r="R22" i="56"/>
  <c r="R21" i="56"/>
  <c r="R20" i="56"/>
  <c r="R19" i="56"/>
  <c r="R18" i="56"/>
  <c r="R17" i="56"/>
  <c r="R16" i="56"/>
  <c r="R15" i="56"/>
  <c r="R14" i="56"/>
  <c r="R13" i="56"/>
  <c r="R12" i="56"/>
  <c r="R7" i="56"/>
  <c r="R6" i="56"/>
  <c r="R11" i="56"/>
  <c r="R5" i="56"/>
  <c r="Q9" i="56"/>
  <c r="V5" i="57"/>
  <c r="V6" i="57"/>
  <c r="V7" i="57"/>
  <c r="H8" i="57"/>
  <c r="I8" i="57" s="1"/>
  <c r="J8" i="57" s="1"/>
  <c r="Q11" i="57"/>
  <c r="M18" i="58"/>
  <c r="U18" i="58" s="1"/>
  <c r="M12" i="58"/>
  <c r="U12" i="58" s="1"/>
  <c r="M6" i="58"/>
  <c r="U6" i="58" s="1"/>
  <c r="M23" i="58"/>
  <c r="U23" i="58" s="1"/>
  <c r="M17" i="58"/>
  <c r="U17" i="58" s="1"/>
  <c r="M11" i="58"/>
  <c r="U11" i="58" s="1"/>
  <c r="M5" i="58"/>
  <c r="U5" i="58" s="1"/>
  <c r="M13" i="58"/>
  <c r="U13" i="58" s="1"/>
  <c r="M21" i="58"/>
  <c r="U21" i="58" s="1"/>
  <c r="H9" i="58"/>
  <c r="I9" i="58" s="1"/>
  <c r="J9" i="58" s="1"/>
  <c r="V23" i="58"/>
  <c r="V22" i="58"/>
  <c r="V21" i="58"/>
  <c r="V20" i="58"/>
  <c r="V19" i="58"/>
  <c r="V18" i="58"/>
  <c r="V17" i="58"/>
  <c r="V16" i="58"/>
  <c r="V15" i="58"/>
  <c r="V14" i="58"/>
  <c r="V13" i="58"/>
  <c r="V12" i="58"/>
  <c r="V7" i="58"/>
  <c r="V6" i="58"/>
  <c r="V11" i="58"/>
  <c r="V5" i="58"/>
  <c r="O10" i="58"/>
  <c r="P10" i="58" s="1"/>
  <c r="Q12" i="58"/>
  <c r="H7" i="60"/>
  <c r="M9" i="60"/>
  <c r="U9" i="60" s="1"/>
  <c r="M15" i="60"/>
  <c r="U15" i="60" s="1"/>
  <c r="M21" i="60"/>
  <c r="U21" i="60" s="1"/>
  <c r="O9" i="60"/>
  <c r="P9" i="60" s="1"/>
  <c r="O23" i="62"/>
  <c r="P23" i="62" s="1"/>
  <c r="AH3" i="63"/>
  <c r="AQ3" i="63" s="1"/>
  <c r="Q23" i="63"/>
  <c r="Q22" i="63"/>
  <c r="Q21" i="63"/>
  <c r="Q20" i="63"/>
  <c r="Q19" i="63"/>
  <c r="Q18" i="63"/>
  <c r="Q17" i="63"/>
  <c r="Q16" i="63"/>
  <c r="Q15" i="63"/>
  <c r="Q14" i="63"/>
  <c r="Q13" i="63"/>
  <c r="Q12" i="63"/>
  <c r="Q11" i="63"/>
  <c r="M9" i="59"/>
  <c r="U9" i="59" s="1"/>
  <c r="M15" i="59"/>
  <c r="U15" i="59" s="1"/>
  <c r="M21" i="59"/>
  <c r="U21" i="59" s="1"/>
  <c r="R6" i="59"/>
  <c r="R7" i="59"/>
  <c r="O9" i="59"/>
  <c r="P9" i="59" s="1"/>
  <c r="R12" i="59"/>
  <c r="R13" i="59"/>
  <c r="R14" i="59"/>
  <c r="R15" i="59"/>
  <c r="R16" i="59"/>
  <c r="R17" i="59"/>
  <c r="R18" i="59"/>
  <c r="R19" i="59"/>
  <c r="R20" i="59"/>
  <c r="R21" i="59"/>
  <c r="R22" i="59"/>
  <c r="R23" i="59"/>
  <c r="O3" i="60"/>
  <c r="M4" i="60"/>
  <c r="U4" i="60" s="1"/>
  <c r="X4" i="60" s="1"/>
  <c r="AH4" i="60" s="1"/>
  <c r="M10" i="60"/>
  <c r="U10" i="60" s="1"/>
  <c r="M16" i="60"/>
  <c r="U16" i="60" s="1"/>
  <c r="M22" i="60"/>
  <c r="U22" i="60" s="1"/>
  <c r="O10" i="60"/>
  <c r="P10" i="60" s="1"/>
  <c r="V10" i="60"/>
  <c r="Q10" i="61"/>
  <c r="AH3" i="62"/>
  <c r="AQ3" i="62" s="1"/>
  <c r="M7" i="62"/>
  <c r="U7" i="62" s="1"/>
  <c r="M13" i="62"/>
  <c r="U13" i="62" s="1"/>
  <c r="M19" i="62"/>
  <c r="U19" i="62" s="1"/>
  <c r="Q11" i="62"/>
  <c r="M8" i="63"/>
  <c r="U8" i="63" s="1"/>
  <c r="M14" i="63"/>
  <c r="U14" i="63" s="1"/>
  <c r="M20" i="63"/>
  <c r="U20" i="63" s="1"/>
  <c r="Q6" i="63"/>
  <c r="Q7" i="63"/>
  <c r="V8" i="63"/>
  <c r="H12" i="63"/>
  <c r="H13" i="63"/>
  <c r="H14" i="63"/>
  <c r="H15" i="63"/>
  <c r="H16" i="63"/>
  <c r="H17" i="63"/>
  <c r="H18" i="63"/>
  <c r="H19" i="63"/>
  <c r="H20" i="63"/>
  <c r="H21" i="63"/>
  <c r="H22" i="63"/>
  <c r="H23" i="63"/>
  <c r="H11" i="69"/>
  <c r="I11" i="69" s="1"/>
  <c r="J11" i="69" s="1"/>
  <c r="AE3" i="59"/>
  <c r="O10" i="59"/>
  <c r="P10" i="59" s="1"/>
  <c r="M5" i="60"/>
  <c r="U5" i="60" s="1"/>
  <c r="M11" i="60"/>
  <c r="U11" i="60" s="1"/>
  <c r="M17" i="60"/>
  <c r="U17" i="60" s="1"/>
  <c r="M23" i="60"/>
  <c r="U23" i="60" s="1"/>
  <c r="O5" i="60"/>
  <c r="P5" i="60" s="1"/>
  <c r="V5" i="60"/>
  <c r="R8" i="60"/>
  <c r="O11" i="60"/>
  <c r="P11" i="60" s="1"/>
  <c r="V11" i="60"/>
  <c r="Y4" i="61"/>
  <c r="Z4" i="61" s="1"/>
  <c r="Q11" i="61"/>
  <c r="O8" i="62"/>
  <c r="P8" i="62" s="1"/>
  <c r="Q13" i="62"/>
  <c r="Q14" i="62"/>
  <c r="Q15" i="62"/>
  <c r="Q16" i="62"/>
  <c r="Q17" i="62"/>
  <c r="Q18" i="62"/>
  <c r="Q19" i="62"/>
  <c r="Q20" i="62"/>
  <c r="Q21" i="62"/>
  <c r="Q22" i="62"/>
  <c r="Q23" i="62"/>
  <c r="M9" i="63"/>
  <c r="U9" i="63" s="1"/>
  <c r="M15" i="63"/>
  <c r="U15" i="63" s="1"/>
  <c r="M21" i="63"/>
  <c r="U21" i="63" s="1"/>
  <c r="Y4" i="65"/>
  <c r="H20" i="65"/>
  <c r="I20" i="65" s="1"/>
  <c r="J20" i="65" s="1"/>
  <c r="O5" i="59"/>
  <c r="P5" i="59" s="1"/>
  <c r="R8" i="59"/>
  <c r="O11" i="59"/>
  <c r="P11" i="59" s="1"/>
  <c r="M6" i="60"/>
  <c r="U6" i="60" s="1"/>
  <c r="M12" i="60"/>
  <c r="U12" i="60" s="1"/>
  <c r="M18" i="60"/>
  <c r="U18" i="60" s="1"/>
  <c r="R4" i="60"/>
  <c r="O6" i="60"/>
  <c r="P6" i="60" s="1"/>
  <c r="V6" i="60"/>
  <c r="O7" i="60"/>
  <c r="P7" i="60" s="1"/>
  <c r="V7" i="60"/>
  <c r="R9" i="60"/>
  <c r="O12" i="60"/>
  <c r="P12" i="60" s="1"/>
  <c r="V12" i="60"/>
  <c r="O13" i="60"/>
  <c r="P13" i="60" s="1"/>
  <c r="V13" i="60"/>
  <c r="O14" i="60"/>
  <c r="P14" i="60" s="1"/>
  <c r="V14" i="60"/>
  <c r="O15" i="60"/>
  <c r="P15" i="60" s="1"/>
  <c r="V15" i="60"/>
  <c r="O16" i="60"/>
  <c r="P16" i="60" s="1"/>
  <c r="V16" i="60"/>
  <c r="O17" i="60"/>
  <c r="P17" i="60" s="1"/>
  <c r="V17" i="60"/>
  <c r="O18" i="60"/>
  <c r="P18" i="60" s="1"/>
  <c r="V18" i="60"/>
  <c r="O19" i="60"/>
  <c r="P19" i="60" s="1"/>
  <c r="V19" i="60"/>
  <c r="O20" i="60"/>
  <c r="P20" i="60" s="1"/>
  <c r="V20" i="60"/>
  <c r="O21" i="60"/>
  <c r="P21" i="60" s="1"/>
  <c r="V21" i="60"/>
  <c r="O22" i="60"/>
  <c r="P22" i="60" s="1"/>
  <c r="V22" i="60"/>
  <c r="O23" i="60"/>
  <c r="P23" i="60" s="1"/>
  <c r="V23" i="60"/>
  <c r="AH3" i="61"/>
  <c r="AQ3" i="61" s="1"/>
  <c r="Q6" i="61"/>
  <c r="Q7" i="61"/>
  <c r="Q12" i="61"/>
  <c r="Q13" i="61"/>
  <c r="Q14" i="61"/>
  <c r="Q15" i="61"/>
  <c r="Q16" i="61"/>
  <c r="Q17" i="61"/>
  <c r="Q18" i="61"/>
  <c r="Q19" i="61"/>
  <c r="Q20" i="61"/>
  <c r="Q21" i="61"/>
  <c r="Q22" i="61"/>
  <c r="Q23" i="61"/>
  <c r="M9" i="62"/>
  <c r="U9" i="62" s="1"/>
  <c r="M15" i="62"/>
  <c r="U15" i="62" s="1"/>
  <c r="M21" i="62"/>
  <c r="U21" i="62" s="1"/>
  <c r="O9" i="62"/>
  <c r="P9" i="62" s="1"/>
  <c r="M4" i="63"/>
  <c r="U4" i="63" s="1"/>
  <c r="X4" i="63" s="1"/>
  <c r="M10" i="63"/>
  <c r="U10" i="63" s="1"/>
  <c r="M16" i="63"/>
  <c r="U16" i="63" s="1"/>
  <c r="M22" i="63"/>
  <c r="U22" i="63" s="1"/>
  <c r="Q8" i="63"/>
  <c r="V10" i="63"/>
  <c r="V12" i="63"/>
  <c r="V13" i="63"/>
  <c r="V14" i="63"/>
  <c r="V15" i="63"/>
  <c r="V16" i="63"/>
  <c r="V17" i="63"/>
  <c r="V18" i="63"/>
  <c r="V19" i="63"/>
  <c r="V20" i="63"/>
  <c r="V21" i="63"/>
  <c r="V22" i="63"/>
  <c r="V23" i="63"/>
  <c r="Q23" i="64"/>
  <c r="Q9" i="64"/>
  <c r="Q8" i="64"/>
  <c r="X4" i="65"/>
  <c r="AH4" i="65" s="1"/>
  <c r="Q11" i="55"/>
  <c r="M9" i="57"/>
  <c r="U9" i="57" s="1"/>
  <c r="M15" i="57"/>
  <c r="U15" i="57" s="1"/>
  <c r="M21" i="57"/>
  <c r="U21" i="57" s="1"/>
  <c r="O10" i="57"/>
  <c r="P10" i="57" s="1"/>
  <c r="R8" i="58"/>
  <c r="M6" i="59"/>
  <c r="U6" i="59" s="1"/>
  <c r="M12" i="59"/>
  <c r="U12" i="59" s="1"/>
  <c r="M18" i="59"/>
  <c r="U18" i="59" s="1"/>
  <c r="R4" i="59"/>
  <c r="AH4" i="59" s="1"/>
  <c r="O6" i="59"/>
  <c r="P6" i="59" s="1"/>
  <c r="V6" i="59"/>
  <c r="O7" i="59"/>
  <c r="P7" i="59" s="1"/>
  <c r="V7" i="59"/>
  <c r="R9" i="59"/>
  <c r="Q10" i="59"/>
  <c r="O12" i="59"/>
  <c r="P12" i="59" s="1"/>
  <c r="V12" i="59"/>
  <c r="O13" i="59"/>
  <c r="P13" i="59" s="1"/>
  <c r="V13" i="59"/>
  <c r="O14" i="59"/>
  <c r="P14" i="59" s="1"/>
  <c r="V14" i="59"/>
  <c r="O15" i="59"/>
  <c r="P15" i="59" s="1"/>
  <c r="V15" i="59"/>
  <c r="O16" i="59"/>
  <c r="P16" i="59" s="1"/>
  <c r="V16" i="59"/>
  <c r="O17" i="59"/>
  <c r="P17" i="59" s="1"/>
  <c r="V17" i="59"/>
  <c r="O18" i="59"/>
  <c r="P18" i="59" s="1"/>
  <c r="V18" i="59"/>
  <c r="O19" i="59"/>
  <c r="P19" i="59" s="1"/>
  <c r="V19" i="59"/>
  <c r="O20" i="59"/>
  <c r="P20" i="59" s="1"/>
  <c r="V20" i="59"/>
  <c r="O21" i="59"/>
  <c r="P21" i="59" s="1"/>
  <c r="V21" i="59"/>
  <c r="O22" i="59"/>
  <c r="P22" i="59" s="1"/>
  <c r="V22" i="59"/>
  <c r="R3" i="60"/>
  <c r="M7" i="60"/>
  <c r="U7" i="60" s="1"/>
  <c r="M13" i="60"/>
  <c r="U13" i="60" s="1"/>
  <c r="M19" i="60"/>
  <c r="U19" i="60" s="1"/>
  <c r="R10" i="60"/>
  <c r="Q11" i="60"/>
  <c r="M8" i="61"/>
  <c r="U8" i="61" s="1"/>
  <c r="M14" i="61"/>
  <c r="U14" i="61" s="1"/>
  <c r="M20" i="61"/>
  <c r="U20" i="61" s="1"/>
  <c r="O3" i="62"/>
  <c r="M4" i="62"/>
  <c r="U4" i="62" s="1"/>
  <c r="X4" i="62" s="1"/>
  <c r="M10" i="62"/>
  <c r="U10" i="62" s="1"/>
  <c r="M16" i="62"/>
  <c r="U16" i="62" s="1"/>
  <c r="M22" i="62"/>
  <c r="U22" i="62" s="1"/>
  <c r="Q8" i="62"/>
  <c r="O10" i="62"/>
  <c r="P10" i="62" s="1"/>
  <c r="V10" i="62"/>
  <c r="M5" i="63"/>
  <c r="U5" i="63" s="1"/>
  <c r="M11" i="63"/>
  <c r="U11" i="63" s="1"/>
  <c r="M17" i="63"/>
  <c r="U17" i="63" s="1"/>
  <c r="M23" i="63"/>
  <c r="U23" i="63" s="1"/>
  <c r="V5" i="63"/>
  <c r="R8" i="63"/>
  <c r="Q9" i="63"/>
  <c r="V11" i="63"/>
  <c r="H8" i="64"/>
  <c r="Q10" i="64"/>
  <c r="P18" i="65"/>
  <c r="P20" i="65"/>
  <c r="P14" i="65"/>
  <c r="P21" i="65"/>
  <c r="Q6" i="55"/>
  <c r="Q7" i="55"/>
  <c r="Q12" i="55"/>
  <c r="Q13" i="55"/>
  <c r="Q14" i="55"/>
  <c r="Q15" i="55"/>
  <c r="Q16" i="55"/>
  <c r="Q17" i="55"/>
  <c r="Q18" i="55"/>
  <c r="Q19" i="55"/>
  <c r="Q20" i="55"/>
  <c r="Q21" i="55"/>
  <c r="Q22" i="55"/>
  <c r="M9" i="56"/>
  <c r="U9" i="56" s="1"/>
  <c r="M15" i="56"/>
  <c r="U15" i="56" s="1"/>
  <c r="O3" i="57"/>
  <c r="M4" i="57"/>
  <c r="U4" i="57" s="1"/>
  <c r="X4" i="57" s="1"/>
  <c r="M10" i="57"/>
  <c r="U10" i="57" s="1"/>
  <c r="M16" i="57"/>
  <c r="U16" i="57" s="1"/>
  <c r="R4" i="58"/>
  <c r="R3" i="59"/>
  <c r="M7" i="59"/>
  <c r="U7" i="59" s="1"/>
  <c r="M13" i="59"/>
  <c r="U13" i="59" s="1"/>
  <c r="M8" i="60"/>
  <c r="U8" i="60" s="1"/>
  <c r="M14" i="60"/>
  <c r="U14" i="60" s="1"/>
  <c r="R5" i="60"/>
  <c r="Q12" i="60"/>
  <c r="Q13" i="60"/>
  <c r="Q14" i="60"/>
  <c r="Q15" i="60"/>
  <c r="Q16" i="60"/>
  <c r="Q17" i="60"/>
  <c r="Q18" i="60"/>
  <c r="Q19" i="60"/>
  <c r="Q20" i="60"/>
  <c r="Q21" i="60"/>
  <c r="Q22" i="60"/>
  <c r="M9" i="61"/>
  <c r="U9" i="61" s="1"/>
  <c r="M15" i="61"/>
  <c r="U15" i="61" s="1"/>
  <c r="M5" i="62"/>
  <c r="U5" i="62" s="1"/>
  <c r="M11" i="62"/>
  <c r="U11" i="62" s="1"/>
  <c r="M17" i="62"/>
  <c r="U17" i="62" s="1"/>
  <c r="O5" i="62"/>
  <c r="P5" i="62" s="1"/>
  <c r="V5" i="62"/>
  <c r="M6" i="63"/>
  <c r="U6" i="63" s="1"/>
  <c r="M12" i="63"/>
  <c r="U12" i="63" s="1"/>
  <c r="V6" i="63"/>
  <c r="Q10" i="63"/>
  <c r="Q12" i="64"/>
  <c r="Q13" i="64"/>
  <c r="Q14" i="64"/>
  <c r="Q15" i="64"/>
  <c r="Q16" i="64"/>
  <c r="Q17" i="64"/>
  <c r="Q18" i="64"/>
  <c r="Q19" i="64"/>
  <c r="Q20" i="64"/>
  <c r="Q21" i="64"/>
  <c r="Q22" i="64"/>
  <c r="H5" i="65"/>
  <c r="I5" i="65" s="1"/>
  <c r="J5" i="65" s="1"/>
  <c r="V23" i="66"/>
  <c r="V22" i="66"/>
  <c r="V21" i="66"/>
  <c r="V20" i="66"/>
  <c r="V19" i="66"/>
  <c r="V18" i="66"/>
  <c r="V17" i="66"/>
  <c r="V16" i="66"/>
  <c r="V15" i="66"/>
  <c r="V14" i="66"/>
  <c r="V13" i="66"/>
  <c r="V12" i="66"/>
  <c r="V7" i="66"/>
  <c r="V6" i="66"/>
  <c r="V11" i="66"/>
  <c r="V5" i="66"/>
  <c r="V10" i="66"/>
  <c r="H10" i="67"/>
  <c r="M20" i="68"/>
  <c r="U20" i="68" s="1"/>
  <c r="M14" i="68"/>
  <c r="U14" i="68" s="1"/>
  <c r="M8" i="68"/>
  <c r="U8" i="68" s="1"/>
  <c r="M19" i="68"/>
  <c r="U19" i="68" s="1"/>
  <c r="M13" i="68"/>
  <c r="U13" i="68" s="1"/>
  <c r="M7" i="68"/>
  <c r="U7" i="68" s="1"/>
  <c r="M18" i="68"/>
  <c r="U18" i="68" s="1"/>
  <c r="M12" i="68"/>
  <c r="U12" i="68" s="1"/>
  <c r="M6" i="68"/>
  <c r="U6" i="68" s="1"/>
  <c r="M15" i="68"/>
  <c r="U15" i="68" s="1"/>
  <c r="O5" i="68"/>
  <c r="P5" i="68" s="1"/>
  <c r="H5" i="69"/>
  <c r="I5" i="69" s="1"/>
  <c r="J5" i="69" s="1"/>
  <c r="H14" i="69"/>
  <c r="I14" i="69" s="1"/>
  <c r="J14" i="69" s="1"/>
  <c r="H18" i="69"/>
  <c r="I18" i="69" s="1"/>
  <c r="J18" i="69" s="1"/>
  <c r="H19" i="69"/>
  <c r="I19" i="69" s="1"/>
  <c r="J19" i="69" s="1"/>
  <c r="H20" i="69"/>
  <c r="I20" i="69" s="1"/>
  <c r="J20" i="69" s="1"/>
  <c r="H21" i="69"/>
  <c r="I21" i="69" s="1"/>
  <c r="J21" i="69" s="1"/>
  <c r="H22" i="69"/>
  <c r="I22" i="69" s="1"/>
  <c r="J22" i="69" s="1"/>
  <c r="H23" i="69"/>
  <c r="I23" i="69" s="1"/>
  <c r="J23" i="69" s="1"/>
  <c r="H6" i="70"/>
  <c r="I6" i="70" s="1"/>
  <c r="J6" i="70" s="1"/>
  <c r="V23" i="71"/>
  <c r="V22" i="71"/>
  <c r="V21" i="71"/>
  <c r="V20" i="71"/>
  <c r="V19" i="71"/>
  <c r="V18" i="71"/>
  <c r="V17" i="71"/>
  <c r="V16" i="71"/>
  <c r="V15" i="71"/>
  <c r="V14" i="71"/>
  <c r="V13" i="71"/>
  <c r="V12" i="71"/>
  <c r="V7" i="71"/>
  <c r="V6" i="71"/>
  <c r="V10" i="71"/>
  <c r="V11" i="71"/>
  <c r="V4" i="71"/>
  <c r="Y4" i="71" s="1"/>
  <c r="H4" i="66"/>
  <c r="I4" i="66" s="1"/>
  <c r="J4" i="66" s="1"/>
  <c r="K4" i="66" s="1"/>
  <c r="H4" i="67"/>
  <c r="M4" i="68"/>
  <c r="U4" i="68" s="1"/>
  <c r="X4" i="68" s="1"/>
  <c r="AH4" i="68" s="1"/>
  <c r="M16" i="68"/>
  <c r="U16" i="68" s="1"/>
  <c r="AI3" i="69"/>
  <c r="H6" i="69"/>
  <c r="I6" i="69" s="1"/>
  <c r="J6" i="69" s="1"/>
  <c r="H15" i="69"/>
  <c r="I15" i="69" s="1"/>
  <c r="J15" i="69" s="1"/>
  <c r="H4" i="70"/>
  <c r="I4" i="70" s="1"/>
  <c r="J4" i="70" s="1"/>
  <c r="K4" i="70" s="1"/>
  <c r="H12" i="70"/>
  <c r="I12" i="70" s="1"/>
  <c r="J12" i="70" s="1"/>
  <c r="H15" i="70"/>
  <c r="I15" i="70" s="1"/>
  <c r="J15" i="70" s="1"/>
  <c r="H18" i="70"/>
  <c r="I18" i="70" s="1"/>
  <c r="J18" i="70" s="1"/>
  <c r="H21" i="70"/>
  <c r="I21" i="70" s="1"/>
  <c r="J21" i="70" s="1"/>
  <c r="V9" i="71"/>
  <c r="P10" i="72"/>
  <c r="AH4" i="73"/>
  <c r="Z4" i="73"/>
  <c r="O8" i="68"/>
  <c r="P8" i="68" s="1"/>
  <c r="O23" i="68"/>
  <c r="P23" i="68" s="1"/>
  <c r="O22" i="68"/>
  <c r="P22" i="68" s="1"/>
  <c r="O21" i="68"/>
  <c r="P21" i="68" s="1"/>
  <c r="O20" i="68"/>
  <c r="P20" i="68" s="1"/>
  <c r="O19" i="68"/>
  <c r="P19" i="68" s="1"/>
  <c r="O18" i="68"/>
  <c r="P18" i="68" s="1"/>
  <c r="O17" i="68"/>
  <c r="P17" i="68" s="1"/>
  <c r="O16" i="68"/>
  <c r="P16" i="68" s="1"/>
  <c r="O15" i="68"/>
  <c r="P15" i="68" s="1"/>
  <c r="O14" i="68"/>
  <c r="P14" i="68" s="1"/>
  <c r="O13" i="68"/>
  <c r="P13" i="68" s="1"/>
  <c r="O12" i="68"/>
  <c r="P12" i="68" s="1"/>
  <c r="O7" i="68"/>
  <c r="P7" i="68" s="1"/>
  <c r="O6" i="68"/>
  <c r="P6" i="68" s="1"/>
  <c r="V8" i="68"/>
  <c r="V23" i="68"/>
  <c r="V22" i="68"/>
  <c r="V21" i="68"/>
  <c r="V20" i="68"/>
  <c r="V19" i="68"/>
  <c r="V18" i="68"/>
  <c r="V17" i="68"/>
  <c r="V16" i="68"/>
  <c r="V15" i="68"/>
  <c r="V14" i="68"/>
  <c r="V13" i="68"/>
  <c r="V12" i="68"/>
  <c r="V7" i="68"/>
  <c r="V6" i="68"/>
  <c r="O11" i="68"/>
  <c r="P11" i="68" s="1"/>
  <c r="H7" i="69"/>
  <c r="I7" i="69" s="1"/>
  <c r="J7" i="69" s="1"/>
  <c r="H16" i="69"/>
  <c r="I16" i="69" s="1"/>
  <c r="J16" i="69" s="1"/>
  <c r="H7" i="70"/>
  <c r="I7" i="70" s="1"/>
  <c r="J7" i="70" s="1"/>
  <c r="H10" i="70"/>
  <c r="I10" i="70" s="1"/>
  <c r="J10" i="70" s="1"/>
  <c r="M19" i="72"/>
  <c r="U19" i="72" s="1"/>
  <c r="M13" i="72"/>
  <c r="U13" i="72" s="1"/>
  <c r="M7" i="72"/>
  <c r="U7" i="72" s="1"/>
  <c r="M18" i="72"/>
  <c r="U18" i="72" s="1"/>
  <c r="M12" i="72"/>
  <c r="U12" i="72" s="1"/>
  <c r="M6" i="72"/>
  <c r="U6" i="72" s="1"/>
  <c r="M23" i="72"/>
  <c r="U23" i="72" s="1"/>
  <c r="M17" i="72"/>
  <c r="U17" i="72" s="1"/>
  <c r="M11" i="72"/>
  <c r="U11" i="72" s="1"/>
  <c r="M5" i="72"/>
  <c r="U5" i="72" s="1"/>
  <c r="M14" i="72"/>
  <c r="U14" i="72" s="1"/>
  <c r="M22" i="72"/>
  <c r="U22" i="72" s="1"/>
  <c r="M10" i="72"/>
  <c r="U10" i="72" s="1"/>
  <c r="M21" i="72"/>
  <c r="U21" i="72" s="1"/>
  <c r="M9" i="72"/>
  <c r="U9" i="72" s="1"/>
  <c r="M16" i="72"/>
  <c r="U16" i="72" s="1"/>
  <c r="M4" i="72"/>
  <c r="U4" i="72" s="1"/>
  <c r="X4" i="72" s="1"/>
  <c r="AH4" i="72" s="1"/>
  <c r="H23" i="73"/>
  <c r="I23" i="73" s="1"/>
  <c r="J23" i="73" s="1"/>
  <c r="H41" i="73"/>
  <c r="I41" i="73" s="1"/>
  <c r="J41" i="73" s="1"/>
  <c r="H59" i="73"/>
  <c r="I59" i="73" s="1"/>
  <c r="J59" i="73" s="1"/>
  <c r="H77" i="73"/>
  <c r="I77" i="73" s="1"/>
  <c r="J77" i="73" s="1"/>
  <c r="H95" i="73"/>
  <c r="I95" i="73" s="1"/>
  <c r="J95" i="73" s="1"/>
  <c r="M9" i="64"/>
  <c r="U9" i="64" s="1"/>
  <c r="M15" i="64"/>
  <c r="U15" i="64" s="1"/>
  <c r="R6" i="64"/>
  <c r="R7" i="64"/>
  <c r="O9" i="64"/>
  <c r="P9" i="64" s="1"/>
  <c r="R12" i="64"/>
  <c r="R13" i="64"/>
  <c r="R14" i="64"/>
  <c r="R15" i="64"/>
  <c r="R16" i="64"/>
  <c r="R17" i="64"/>
  <c r="R18" i="64"/>
  <c r="R19" i="64"/>
  <c r="R20" i="64"/>
  <c r="R21" i="64"/>
  <c r="R22" i="64"/>
  <c r="O23" i="64"/>
  <c r="P23" i="64" s="1"/>
  <c r="Q16" i="65"/>
  <c r="Q22" i="65"/>
  <c r="Q10" i="66"/>
  <c r="Q9" i="66"/>
  <c r="Q8" i="66"/>
  <c r="Q16" i="66"/>
  <c r="Q22" i="66"/>
  <c r="O3" i="68"/>
  <c r="M9" i="68"/>
  <c r="U9" i="68" s="1"/>
  <c r="M21" i="68"/>
  <c r="U21" i="68" s="1"/>
  <c r="V10" i="68"/>
  <c r="R14" i="68"/>
  <c r="R17" i="68"/>
  <c r="R20" i="68"/>
  <c r="O10" i="69"/>
  <c r="P10" i="69" s="1"/>
  <c r="O23" i="69"/>
  <c r="P23" i="69" s="1"/>
  <c r="O22" i="69"/>
  <c r="P22" i="69" s="1"/>
  <c r="O21" i="69"/>
  <c r="P21" i="69" s="1"/>
  <c r="O20" i="69"/>
  <c r="P20" i="69" s="1"/>
  <c r="O19" i="69"/>
  <c r="P19" i="69" s="1"/>
  <c r="O18" i="69"/>
  <c r="P18" i="69" s="1"/>
  <c r="O9" i="69"/>
  <c r="P9" i="69" s="1"/>
  <c r="O8" i="69"/>
  <c r="P8" i="69" s="1"/>
  <c r="O14" i="69"/>
  <c r="P14" i="69" s="1"/>
  <c r="H17" i="69"/>
  <c r="I17" i="69" s="1"/>
  <c r="J17" i="69" s="1"/>
  <c r="H13" i="70"/>
  <c r="I13" i="70" s="1"/>
  <c r="J13" i="70" s="1"/>
  <c r="H16" i="70"/>
  <c r="I16" i="70" s="1"/>
  <c r="J16" i="70" s="1"/>
  <c r="H19" i="70"/>
  <c r="I19" i="70" s="1"/>
  <c r="J19" i="70" s="1"/>
  <c r="H22" i="70"/>
  <c r="I22" i="70" s="1"/>
  <c r="J22" i="70" s="1"/>
  <c r="V5" i="71"/>
  <c r="M8" i="72"/>
  <c r="U8" i="72" s="1"/>
  <c r="Z4" i="72"/>
  <c r="H8" i="72"/>
  <c r="AE3" i="64"/>
  <c r="H23" i="64"/>
  <c r="R23" i="64"/>
  <c r="AH3" i="66"/>
  <c r="AQ3" i="66" s="1"/>
  <c r="H8" i="66"/>
  <c r="I8" i="66" s="1"/>
  <c r="J8" i="66" s="1"/>
  <c r="V8" i="66"/>
  <c r="Q23" i="66"/>
  <c r="O23" i="67"/>
  <c r="P23" i="67" s="1"/>
  <c r="O22" i="67"/>
  <c r="P22" i="67" s="1"/>
  <c r="O21" i="67"/>
  <c r="P21" i="67" s="1"/>
  <c r="O20" i="67"/>
  <c r="P20" i="67" s="1"/>
  <c r="O19" i="67"/>
  <c r="P19" i="67" s="1"/>
  <c r="O18" i="67"/>
  <c r="P18" i="67" s="1"/>
  <c r="O17" i="67"/>
  <c r="P17" i="67" s="1"/>
  <c r="O16" i="67"/>
  <c r="P16" i="67" s="1"/>
  <c r="O15" i="67"/>
  <c r="P15" i="67" s="1"/>
  <c r="O14" i="67"/>
  <c r="P14" i="67" s="1"/>
  <c r="O13" i="67"/>
  <c r="P13" i="67" s="1"/>
  <c r="O12" i="67"/>
  <c r="P12" i="67" s="1"/>
  <c r="O7" i="67"/>
  <c r="P7" i="67" s="1"/>
  <c r="O6" i="67"/>
  <c r="P6" i="67" s="1"/>
  <c r="O11" i="67"/>
  <c r="P11" i="67" s="1"/>
  <c r="O5" i="67"/>
  <c r="P5" i="67" s="1"/>
  <c r="M19" i="67"/>
  <c r="U19" i="67" s="1"/>
  <c r="M13" i="67"/>
  <c r="U13" i="67" s="1"/>
  <c r="M7" i="67"/>
  <c r="U7" i="67" s="1"/>
  <c r="M18" i="67"/>
  <c r="U18" i="67" s="1"/>
  <c r="M12" i="67"/>
  <c r="U12" i="67" s="1"/>
  <c r="M6" i="67"/>
  <c r="U6" i="67" s="1"/>
  <c r="M23" i="67"/>
  <c r="U23" i="67" s="1"/>
  <c r="M17" i="67"/>
  <c r="U17" i="67" s="1"/>
  <c r="M11" i="67"/>
  <c r="U11" i="67" s="1"/>
  <c r="M5" i="67"/>
  <c r="U5" i="67" s="1"/>
  <c r="M15" i="67"/>
  <c r="U15" i="67" s="1"/>
  <c r="O10" i="67"/>
  <c r="P10" i="67" s="1"/>
  <c r="M10" i="68"/>
  <c r="U10" i="68" s="1"/>
  <c r="M22" i="68"/>
  <c r="U22" i="68" s="1"/>
  <c r="V5" i="68"/>
  <c r="R11" i="68"/>
  <c r="R5" i="68"/>
  <c r="R10" i="68"/>
  <c r="R3" i="68"/>
  <c r="R9" i="68"/>
  <c r="R4" i="68"/>
  <c r="Z4" i="69"/>
  <c r="Q23" i="69"/>
  <c r="Q22" i="69"/>
  <c r="Q21" i="69"/>
  <c r="Q20" i="69"/>
  <c r="Q19" i="69"/>
  <c r="Q18" i="69"/>
  <c r="Q8" i="69"/>
  <c r="Q17" i="69"/>
  <c r="Q16" i="69"/>
  <c r="Q15" i="69"/>
  <c r="Q14" i="69"/>
  <c r="Q13" i="69"/>
  <c r="Q12" i="69"/>
  <c r="Q7" i="69"/>
  <c r="Q6" i="69"/>
  <c r="Q5" i="69"/>
  <c r="H12" i="69"/>
  <c r="I12" i="69" s="1"/>
  <c r="J12" i="69" s="1"/>
  <c r="O15" i="69"/>
  <c r="P15" i="69" s="1"/>
  <c r="P3" i="70"/>
  <c r="AF3" i="70" s="1"/>
  <c r="AO3" i="70" s="1"/>
  <c r="AE3" i="70"/>
  <c r="O23" i="71"/>
  <c r="P23" i="71" s="1"/>
  <c r="O22" i="71"/>
  <c r="P22" i="71" s="1"/>
  <c r="O21" i="71"/>
  <c r="P21" i="71" s="1"/>
  <c r="O20" i="71"/>
  <c r="P20" i="71" s="1"/>
  <c r="O19" i="71"/>
  <c r="P19" i="71" s="1"/>
  <c r="O18" i="71"/>
  <c r="P18" i="71" s="1"/>
  <c r="O17" i="71"/>
  <c r="P17" i="71" s="1"/>
  <c r="O16" i="71"/>
  <c r="P16" i="71" s="1"/>
  <c r="O15" i="71"/>
  <c r="P15" i="71" s="1"/>
  <c r="O14" i="71"/>
  <c r="P14" i="71" s="1"/>
  <c r="O13" i="71"/>
  <c r="P13" i="71" s="1"/>
  <c r="O12" i="71"/>
  <c r="P12" i="71" s="1"/>
  <c r="O7" i="71"/>
  <c r="P7" i="71" s="1"/>
  <c r="O6" i="71"/>
  <c r="P6" i="71" s="1"/>
  <c r="O10" i="71"/>
  <c r="P10" i="71" s="1"/>
  <c r="O3" i="71"/>
  <c r="O9" i="71"/>
  <c r="P9" i="71" s="1"/>
  <c r="O5" i="71"/>
  <c r="P5" i="71" s="1"/>
  <c r="O11" i="71"/>
  <c r="P11" i="71" s="1"/>
  <c r="O23" i="72"/>
  <c r="P23" i="72" s="1"/>
  <c r="O22" i="72"/>
  <c r="P22" i="72" s="1"/>
  <c r="O21" i="72"/>
  <c r="P21" i="72" s="1"/>
  <c r="O20" i="72"/>
  <c r="P20" i="72" s="1"/>
  <c r="O19" i="72"/>
  <c r="P19" i="72" s="1"/>
  <c r="O18" i="72"/>
  <c r="P18" i="72" s="1"/>
  <c r="O17" i="72"/>
  <c r="P17" i="72" s="1"/>
  <c r="O16" i="72"/>
  <c r="P16" i="72" s="1"/>
  <c r="O15" i="72"/>
  <c r="P15" i="72" s="1"/>
  <c r="O14" i="72"/>
  <c r="P14" i="72" s="1"/>
  <c r="O13" i="72"/>
  <c r="P13" i="72" s="1"/>
  <c r="O12" i="72"/>
  <c r="P12" i="72" s="1"/>
  <c r="O7" i="72"/>
  <c r="P7" i="72" s="1"/>
  <c r="O6" i="72"/>
  <c r="P6" i="72" s="1"/>
  <c r="O11" i="72"/>
  <c r="P11" i="72" s="1"/>
  <c r="O5" i="72"/>
  <c r="P5" i="72" s="1"/>
  <c r="O9" i="72"/>
  <c r="P9" i="72" s="1"/>
  <c r="O8" i="72"/>
  <c r="P8" i="72" s="1"/>
  <c r="O3" i="72"/>
  <c r="M15" i="72"/>
  <c r="U15" i="72" s="1"/>
  <c r="O5" i="64"/>
  <c r="P5" i="64" s="1"/>
  <c r="Q9" i="65"/>
  <c r="Q8" i="65"/>
  <c r="Q12" i="65"/>
  <c r="Q18" i="65"/>
  <c r="O23" i="66"/>
  <c r="P23" i="66" s="1"/>
  <c r="O22" i="66"/>
  <c r="P22" i="66" s="1"/>
  <c r="O21" i="66"/>
  <c r="P21" i="66" s="1"/>
  <c r="O20" i="66"/>
  <c r="P20" i="66" s="1"/>
  <c r="O19" i="66"/>
  <c r="P19" i="66" s="1"/>
  <c r="O18" i="66"/>
  <c r="P18" i="66" s="1"/>
  <c r="O17" i="66"/>
  <c r="P17" i="66" s="1"/>
  <c r="O16" i="66"/>
  <c r="P16" i="66" s="1"/>
  <c r="O15" i="66"/>
  <c r="P15" i="66" s="1"/>
  <c r="O14" i="66"/>
  <c r="P14" i="66" s="1"/>
  <c r="O13" i="66"/>
  <c r="P13" i="66" s="1"/>
  <c r="O12" i="66"/>
  <c r="P12" i="66" s="1"/>
  <c r="O7" i="66"/>
  <c r="P7" i="66" s="1"/>
  <c r="O6" i="66"/>
  <c r="P6" i="66" s="1"/>
  <c r="O11" i="66"/>
  <c r="P11" i="66" s="1"/>
  <c r="O5" i="66"/>
  <c r="P5" i="66" s="1"/>
  <c r="O10" i="66"/>
  <c r="P10" i="66" s="1"/>
  <c r="O3" i="66"/>
  <c r="M18" i="66"/>
  <c r="U18" i="66" s="1"/>
  <c r="M12" i="66"/>
  <c r="U12" i="66" s="1"/>
  <c r="M6" i="66"/>
  <c r="U6" i="66" s="1"/>
  <c r="M23" i="66"/>
  <c r="U23" i="66" s="1"/>
  <c r="M17" i="66"/>
  <c r="U17" i="66" s="1"/>
  <c r="M11" i="66"/>
  <c r="U11" i="66" s="1"/>
  <c r="M5" i="66"/>
  <c r="U5" i="66" s="1"/>
  <c r="M22" i="66"/>
  <c r="U22" i="66" s="1"/>
  <c r="M16" i="66"/>
  <c r="U16" i="66" s="1"/>
  <c r="M10" i="66"/>
  <c r="U10" i="66" s="1"/>
  <c r="M4" i="66"/>
  <c r="U4" i="66" s="1"/>
  <c r="X4" i="66" s="1"/>
  <c r="M15" i="66"/>
  <c r="U15" i="66" s="1"/>
  <c r="H9" i="66"/>
  <c r="I9" i="66" s="1"/>
  <c r="J9" i="66" s="1"/>
  <c r="Q12" i="66"/>
  <c r="Q18" i="66"/>
  <c r="O3" i="67"/>
  <c r="M4" i="67"/>
  <c r="U4" i="67" s="1"/>
  <c r="X4" i="67" s="1"/>
  <c r="AH4" i="67" s="1"/>
  <c r="M16" i="67"/>
  <c r="U16" i="67" s="1"/>
  <c r="Z4" i="67"/>
  <c r="H9" i="67"/>
  <c r="V23" i="67"/>
  <c r="V22" i="67"/>
  <c r="V21" i="67"/>
  <c r="V20" i="67"/>
  <c r="V19" i="67"/>
  <c r="V18" i="67"/>
  <c r="V17" i="67"/>
  <c r="V16" i="67"/>
  <c r="V15" i="67"/>
  <c r="V14" i="67"/>
  <c r="V13" i="67"/>
  <c r="V12" i="67"/>
  <c r="V7" i="67"/>
  <c r="V6" i="67"/>
  <c r="V11" i="67"/>
  <c r="V5" i="67"/>
  <c r="M11" i="68"/>
  <c r="U11" i="68" s="1"/>
  <c r="M23" i="68"/>
  <c r="U23" i="68" s="1"/>
  <c r="R6" i="68"/>
  <c r="O9" i="68"/>
  <c r="P9" i="68" s="1"/>
  <c r="V11" i="68"/>
  <c r="R12" i="68"/>
  <c r="R15" i="68"/>
  <c r="R18" i="68"/>
  <c r="R21" i="68"/>
  <c r="AN3" i="69"/>
  <c r="H8" i="69"/>
  <c r="I8" i="69" s="1"/>
  <c r="J8" i="69" s="1"/>
  <c r="Q10" i="69"/>
  <c r="H13" i="69"/>
  <c r="I13" i="69" s="1"/>
  <c r="J13" i="69" s="1"/>
  <c r="O16" i="69"/>
  <c r="P16" i="69" s="1"/>
  <c r="AH4" i="70"/>
  <c r="AQ4" i="70" s="1"/>
  <c r="Z4" i="70"/>
  <c r="H14" i="70"/>
  <c r="I14" i="70" s="1"/>
  <c r="J14" i="70" s="1"/>
  <c r="H17" i="70"/>
  <c r="I17" i="70" s="1"/>
  <c r="J17" i="70" s="1"/>
  <c r="H20" i="70"/>
  <c r="I20" i="70" s="1"/>
  <c r="J20" i="70" s="1"/>
  <c r="H23" i="70"/>
  <c r="I23" i="70" s="1"/>
  <c r="J23" i="70" s="1"/>
  <c r="H11" i="71"/>
  <c r="M20" i="72"/>
  <c r="U20" i="72" s="1"/>
  <c r="H9" i="72"/>
  <c r="P3" i="73"/>
  <c r="AF3" i="73" s="1"/>
  <c r="AO3" i="73" s="1"/>
  <c r="AE3" i="73"/>
  <c r="H14" i="73"/>
  <c r="I14" i="73" s="1"/>
  <c r="J14" i="73" s="1"/>
  <c r="H32" i="73"/>
  <c r="I32" i="73" s="1"/>
  <c r="J32" i="73" s="1"/>
  <c r="H50" i="73"/>
  <c r="I50" i="73" s="1"/>
  <c r="J50" i="73" s="1"/>
  <c r="H68" i="73"/>
  <c r="I68" i="73" s="1"/>
  <c r="J68" i="73" s="1"/>
  <c r="H86" i="73"/>
  <c r="I86" i="73" s="1"/>
  <c r="J86" i="73" s="1"/>
  <c r="H10" i="71"/>
  <c r="Y4" i="72"/>
  <c r="H11" i="72"/>
  <c r="H6" i="73"/>
  <c r="I6" i="73" s="1"/>
  <c r="J6" i="73" s="1"/>
  <c r="V89" i="74"/>
  <c r="V86" i="74"/>
  <c r="V83" i="74"/>
  <c r="V80" i="74"/>
  <c r="V77" i="74"/>
  <c r="V74" i="74"/>
  <c r="V71" i="74"/>
  <c r="V68" i="74"/>
  <c r="V65" i="74"/>
  <c r="V62" i="74"/>
  <c r="V59" i="74"/>
  <c r="V56" i="74"/>
  <c r="V53" i="74"/>
  <c r="V50" i="74"/>
  <c r="V47" i="74"/>
  <c r="V44" i="74"/>
  <c r="V41" i="74"/>
  <c r="V38" i="74"/>
  <c r="V35" i="74"/>
  <c r="V32" i="74"/>
  <c r="V29" i="74"/>
  <c r="V26" i="74"/>
  <c r="V23" i="74"/>
  <c r="V20" i="74"/>
  <c r="V17" i="74"/>
  <c r="V14" i="74"/>
  <c r="V10" i="74"/>
  <c r="V4" i="74"/>
  <c r="Y4" i="74" s="1"/>
  <c r="Z4" i="74" s="1"/>
  <c r="V87" i="74"/>
  <c r="V84" i="74"/>
  <c r="V81" i="74"/>
  <c r="V78" i="74"/>
  <c r="V75" i="74"/>
  <c r="V72" i="74"/>
  <c r="V69" i="74"/>
  <c r="V66" i="74"/>
  <c r="V63" i="74"/>
  <c r="V60" i="74"/>
  <c r="V57" i="74"/>
  <c r="V54" i="74"/>
  <c r="V51" i="74"/>
  <c r="V48" i="74"/>
  <c r="V45" i="74"/>
  <c r="V42" i="74"/>
  <c r="V39" i="74"/>
  <c r="V36" i="74"/>
  <c r="V33" i="74"/>
  <c r="V30" i="74"/>
  <c r="V27" i="74"/>
  <c r="V24" i="74"/>
  <c r="V21" i="74"/>
  <c r="V18" i="74"/>
  <c r="V15" i="74"/>
  <c r="V12" i="74"/>
  <c r="V6" i="74"/>
  <c r="V88" i="74"/>
  <c r="V85" i="74"/>
  <c r="V82" i="74"/>
  <c r="V79" i="74"/>
  <c r="V76" i="74"/>
  <c r="V73" i="74"/>
  <c r="V70" i="74"/>
  <c r="V67" i="74"/>
  <c r="V64" i="74"/>
  <c r="V61" i="74"/>
  <c r="V58" i="74"/>
  <c r="V55" i="74"/>
  <c r="V52" i="74"/>
  <c r="V49" i="74"/>
  <c r="V46" i="74"/>
  <c r="V43" i="74"/>
  <c r="V37" i="74"/>
  <c r="V28" i="74"/>
  <c r="V19" i="74"/>
  <c r="V9" i="74"/>
  <c r="V8" i="74"/>
  <c r="V40" i="74"/>
  <c r="V31" i="74"/>
  <c r="V22" i="74"/>
  <c r="V13" i="74"/>
  <c r="V11" i="74"/>
  <c r="V7" i="74"/>
  <c r="V5" i="74"/>
  <c r="V34" i="74"/>
  <c r="V25" i="74"/>
  <c r="V16" i="74"/>
  <c r="H18" i="74"/>
  <c r="I18" i="74" s="1"/>
  <c r="J18" i="74" s="1"/>
  <c r="H13" i="75"/>
  <c r="I13" i="75" s="1"/>
  <c r="J13" i="75" s="1"/>
  <c r="H28" i="75"/>
  <c r="I28" i="75" s="1"/>
  <c r="J28" i="75" s="1"/>
  <c r="H37" i="75"/>
  <c r="I37" i="75" s="1"/>
  <c r="J37" i="75" s="1"/>
  <c r="H58" i="75"/>
  <c r="I58" i="75" s="1"/>
  <c r="J58" i="75" s="1"/>
  <c r="H73" i="75"/>
  <c r="I73" i="75" s="1"/>
  <c r="J73" i="75" s="1"/>
  <c r="H15" i="77"/>
  <c r="I15" i="77" s="1"/>
  <c r="J15" i="77" s="1"/>
  <c r="H26" i="80"/>
  <c r="I26" i="80" s="1"/>
  <c r="J26" i="80" s="1"/>
  <c r="H43" i="75"/>
  <c r="I43" i="75" s="1"/>
  <c r="J43" i="75" s="1"/>
  <c r="H64" i="75"/>
  <c r="I64" i="75" s="1"/>
  <c r="J64" i="75" s="1"/>
  <c r="H79" i="75"/>
  <c r="I79" i="75" s="1"/>
  <c r="J79" i="75" s="1"/>
  <c r="H64" i="76"/>
  <c r="I64" i="76" s="1"/>
  <c r="J64" i="76" s="1"/>
  <c r="H52" i="77"/>
  <c r="I52" i="77" s="1"/>
  <c r="J52" i="77" s="1"/>
  <c r="H69" i="77"/>
  <c r="I69" i="77" s="1"/>
  <c r="J69" i="77" s="1"/>
  <c r="X4" i="78"/>
  <c r="H12" i="78"/>
  <c r="I12" i="78" s="1"/>
  <c r="J12" i="78" s="1"/>
  <c r="H30" i="93"/>
  <c r="I30" i="93" s="1"/>
  <c r="J30" i="93" s="1"/>
  <c r="M8" i="65"/>
  <c r="U8" i="65" s="1"/>
  <c r="M14" i="65"/>
  <c r="U14" i="65" s="1"/>
  <c r="M20" i="65"/>
  <c r="U20" i="65" s="1"/>
  <c r="O9" i="65"/>
  <c r="P9" i="65" s="1"/>
  <c r="R8" i="67"/>
  <c r="Q9" i="67"/>
  <c r="Q10" i="68"/>
  <c r="AH3" i="69"/>
  <c r="AQ3" i="69" s="1"/>
  <c r="M7" i="69"/>
  <c r="U7" i="69" s="1"/>
  <c r="M13" i="69"/>
  <c r="U13" i="69" s="1"/>
  <c r="M19" i="69"/>
  <c r="U19" i="69" s="1"/>
  <c r="P8" i="70"/>
  <c r="Q10" i="70"/>
  <c r="Q10" i="71"/>
  <c r="Q8" i="71"/>
  <c r="R19" i="71"/>
  <c r="Q20" i="71"/>
  <c r="H4" i="72"/>
  <c r="H5" i="72"/>
  <c r="V23" i="72"/>
  <c r="V22" i="72"/>
  <c r="V21" i="72"/>
  <c r="V20" i="72"/>
  <c r="V19" i="72"/>
  <c r="V18" i="72"/>
  <c r="V17" i="72"/>
  <c r="V16" i="72"/>
  <c r="V15" i="72"/>
  <c r="V14" i="72"/>
  <c r="V13" i="72"/>
  <c r="V12" i="72"/>
  <c r="V7" i="72"/>
  <c r="V6" i="72"/>
  <c r="V11" i="72"/>
  <c r="V5" i="72"/>
  <c r="H32" i="74"/>
  <c r="I32" i="74" s="1"/>
  <c r="J32" i="74" s="1"/>
  <c r="AN3" i="75"/>
  <c r="AI3" i="75"/>
  <c r="AH4" i="75"/>
  <c r="AQ4" i="75" s="1"/>
  <c r="H25" i="75"/>
  <c r="I25" i="75" s="1"/>
  <c r="J25" i="75" s="1"/>
  <c r="H34" i="75"/>
  <c r="I34" i="75" s="1"/>
  <c r="J34" i="75" s="1"/>
  <c r="H49" i="75"/>
  <c r="I49" i="75" s="1"/>
  <c r="J49" i="75" s="1"/>
  <c r="H70" i="75"/>
  <c r="I70" i="75" s="1"/>
  <c r="J70" i="75" s="1"/>
  <c r="M9" i="65"/>
  <c r="U9" i="65" s="1"/>
  <c r="M15" i="65"/>
  <c r="U15" i="65" s="1"/>
  <c r="O10" i="65"/>
  <c r="P10" i="65" s="1"/>
  <c r="R8" i="66"/>
  <c r="R4" i="67"/>
  <c r="R9" i="67"/>
  <c r="Q10" i="67"/>
  <c r="Q11" i="68"/>
  <c r="M8" i="69"/>
  <c r="U8" i="69" s="1"/>
  <c r="M14" i="69"/>
  <c r="U14" i="69" s="1"/>
  <c r="M20" i="69"/>
  <c r="U20" i="69" s="1"/>
  <c r="H8" i="71"/>
  <c r="Q12" i="71"/>
  <c r="Q15" i="71"/>
  <c r="Q21" i="71"/>
  <c r="H10" i="72"/>
  <c r="H20" i="73"/>
  <c r="I20" i="73" s="1"/>
  <c r="J20" i="73" s="1"/>
  <c r="H29" i="73"/>
  <c r="I29" i="73" s="1"/>
  <c r="J29" i="73" s="1"/>
  <c r="H38" i="73"/>
  <c r="I38" i="73" s="1"/>
  <c r="J38" i="73" s="1"/>
  <c r="H47" i="73"/>
  <c r="I47" i="73" s="1"/>
  <c r="J47" i="73" s="1"/>
  <c r="H56" i="73"/>
  <c r="I56" i="73" s="1"/>
  <c r="J56" i="73" s="1"/>
  <c r="H65" i="73"/>
  <c r="I65" i="73" s="1"/>
  <c r="J65" i="73" s="1"/>
  <c r="H74" i="73"/>
  <c r="I74" i="73" s="1"/>
  <c r="J74" i="73" s="1"/>
  <c r="H83" i="73"/>
  <c r="I83" i="73" s="1"/>
  <c r="J83" i="73" s="1"/>
  <c r="H92" i="73"/>
  <c r="I92" i="73" s="1"/>
  <c r="J92" i="73" s="1"/>
  <c r="H23" i="74"/>
  <c r="I23" i="74" s="1"/>
  <c r="J23" i="74" s="1"/>
  <c r="H36" i="74"/>
  <c r="I36" i="74" s="1"/>
  <c r="J36" i="74" s="1"/>
  <c r="H22" i="75"/>
  <c r="I22" i="75" s="1"/>
  <c r="J22" i="75" s="1"/>
  <c r="H40" i="75"/>
  <c r="I40" i="75" s="1"/>
  <c r="J40" i="75" s="1"/>
  <c r="H55" i="75"/>
  <c r="I55" i="75" s="1"/>
  <c r="J55" i="75" s="1"/>
  <c r="H76" i="75"/>
  <c r="I76" i="75" s="1"/>
  <c r="J76" i="75" s="1"/>
  <c r="AN3" i="77"/>
  <c r="H75" i="79"/>
  <c r="I75" i="79" s="1"/>
  <c r="J75" i="79" s="1"/>
  <c r="H20" i="80"/>
  <c r="I20" i="80" s="1"/>
  <c r="J20" i="80" s="1"/>
  <c r="AH3" i="67"/>
  <c r="AQ3" i="67" s="1"/>
  <c r="Q12" i="68"/>
  <c r="Q13" i="68"/>
  <c r="Q14" i="68"/>
  <c r="Q15" i="68"/>
  <c r="Q16" i="68"/>
  <c r="Q17" i="68"/>
  <c r="Q18" i="68"/>
  <c r="Q19" i="68"/>
  <c r="Q20" i="68"/>
  <c r="Q21" i="68"/>
  <c r="Q22" i="68"/>
  <c r="M9" i="69"/>
  <c r="U9" i="69" s="1"/>
  <c r="M15" i="69"/>
  <c r="U15" i="69" s="1"/>
  <c r="Q5" i="70"/>
  <c r="Q11" i="70"/>
  <c r="M18" i="71"/>
  <c r="U18" i="71" s="1"/>
  <c r="M12" i="71"/>
  <c r="U12" i="71" s="1"/>
  <c r="M6" i="71"/>
  <c r="U6" i="71" s="1"/>
  <c r="M22" i="71"/>
  <c r="U22" i="71" s="1"/>
  <c r="M16" i="71"/>
  <c r="U16" i="71" s="1"/>
  <c r="M10" i="71"/>
  <c r="U10" i="71" s="1"/>
  <c r="M4" i="71"/>
  <c r="U4" i="71" s="1"/>
  <c r="X4" i="71" s="1"/>
  <c r="M13" i="71"/>
  <c r="U13" i="71" s="1"/>
  <c r="M21" i="71"/>
  <c r="U21" i="71" s="1"/>
  <c r="R9" i="71"/>
  <c r="R4" i="71"/>
  <c r="Q9" i="71"/>
  <c r="R12" i="71"/>
  <c r="Q13" i="71"/>
  <c r="R15" i="71"/>
  <c r="Q16" i="71"/>
  <c r="R21" i="71"/>
  <c r="Q22" i="71"/>
  <c r="H4" i="73"/>
  <c r="I4" i="73" s="1"/>
  <c r="J4" i="73" s="1"/>
  <c r="K4" i="73" s="1"/>
  <c r="K5" i="73" s="1"/>
  <c r="K6" i="73" s="1"/>
  <c r="K7" i="73" s="1"/>
  <c r="K8" i="73" s="1"/>
  <c r="K9" i="73" s="1"/>
  <c r="K10" i="73" s="1"/>
  <c r="K11" i="73" s="1"/>
  <c r="K12" i="73" s="1"/>
  <c r="K13" i="73" s="1"/>
  <c r="H19" i="75"/>
  <c r="I19" i="75" s="1"/>
  <c r="J19" i="75" s="1"/>
  <c r="H46" i="75"/>
  <c r="I46" i="75" s="1"/>
  <c r="J46" i="75" s="1"/>
  <c r="H61" i="75"/>
  <c r="I61" i="75" s="1"/>
  <c r="J61" i="75" s="1"/>
  <c r="R9" i="76"/>
  <c r="R11" i="76"/>
  <c r="R66" i="76"/>
  <c r="R57" i="76"/>
  <c r="R48" i="76"/>
  <c r="R39" i="76"/>
  <c r="R30" i="76"/>
  <c r="R21" i="76"/>
  <c r="R12" i="76"/>
  <c r="R10" i="76"/>
  <c r="R5" i="76"/>
  <c r="R68" i="76"/>
  <c r="R67" i="76"/>
  <c r="R59" i="76"/>
  <c r="R58" i="76"/>
  <c r="R50" i="76"/>
  <c r="R49" i="76"/>
  <c r="R69" i="76"/>
  <c r="R60" i="76"/>
  <c r="R51" i="76"/>
  <c r="R42" i="76"/>
  <c r="R33" i="76"/>
  <c r="R24" i="76"/>
  <c r="R15" i="76"/>
  <c r="R7" i="76"/>
  <c r="R3" i="76"/>
  <c r="R65" i="76"/>
  <c r="R64" i="76"/>
  <c r="R56" i="76"/>
  <c r="R55" i="76"/>
  <c r="R47" i="76"/>
  <c r="R46" i="76"/>
  <c r="R38" i="76"/>
  <c r="R37" i="76"/>
  <c r="R29" i="76"/>
  <c r="R28" i="76"/>
  <c r="R20" i="76"/>
  <c r="R19" i="76"/>
  <c r="R4" i="76"/>
  <c r="R61" i="76"/>
  <c r="R41" i="76"/>
  <c r="R25" i="76"/>
  <c r="R18" i="76"/>
  <c r="R17" i="76"/>
  <c r="R52" i="76"/>
  <c r="R32" i="76"/>
  <c r="R16" i="76"/>
  <c r="R62" i="76"/>
  <c r="R53" i="76"/>
  <c r="R40" i="76"/>
  <c r="R23" i="76"/>
  <c r="R8" i="76"/>
  <c r="R45" i="76"/>
  <c r="R44" i="76"/>
  <c r="R31" i="76"/>
  <c r="R14" i="76"/>
  <c r="R63" i="76"/>
  <c r="R54" i="76"/>
  <c r="R34" i="76"/>
  <c r="R27" i="76"/>
  <c r="R26" i="76"/>
  <c r="R13" i="76"/>
  <c r="R6" i="76"/>
  <c r="H39" i="78"/>
  <c r="I39" i="78" s="1"/>
  <c r="J39" i="78" s="1"/>
  <c r="H17" i="73"/>
  <c r="I17" i="73" s="1"/>
  <c r="J17" i="73" s="1"/>
  <c r="H26" i="73"/>
  <c r="I26" i="73" s="1"/>
  <c r="J26" i="73" s="1"/>
  <c r="H35" i="73"/>
  <c r="I35" i="73" s="1"/>
  <c r="J35" i="73" s="1"/>
  <c r="H44" i="73"/>
  <c r="I44" i="73" s="1"/>
  <c r="J44" i="73" s="1"/>
  <c r="H53" i="73"/>
  <c r="I53" i="73" s="1"/>
  <c r="J53" i="73" s="1"/>
  <c r="H62" i="73"/>
  <c r="I62" i="73" s="1"/>
  <c r="J62" i="73" s="1"/>
  <c r="H71" i="73"/>
  <c r="I71" i="73" s="1"/>
  <c r="J71" i="73" s="1"/>
  <c r="H80" i="73"/>
  <c r="I80" i="73" s="1"/>
  <c r="J80" i="73" s="1"/>
  <c r="H89" i="73"/>
  <c r="I89" i="73" s="1"/>
  <c r="J89" i="73" s="1"/>
  <c r="H98" i="73"/>
  <c r="I98" i="73" s="1"/>
  <c r="J98" i="73" s="1"/>
  <c r="P3" i="74"/>
  <c r="AF3" i="74" s="1"/>
  <c r="AO3" i="74" s="1"/>
  <c r="AE3" i="74"/>
  <c r="H14" i="74"/>
  <c r="I14" i="74" s="1"/>
  <c r="J14" i="74" s="1"/>
  <c r="H27" i="74"/>
  <c r="I27" i="74" s="1"/>
  <c r="J27" i="74" s="1"/>
  <c r="H16" i="75"/>
  <c r="I16" i="75" s="1"/>
  <c r="J16" i="75" s="1"/>
  <c r="H31" i="75"/>
  <c r="I31" i="75" s="1"/>
  <c r="J31" i="75" s="1"/>
  <c r="H52" i="75"/>
  <c r="I52" i="75" s="1"/>
  <c r="J52" i="75" s="1"/>
  <c r="H67" i="75"/>
  <c r="I67" i="75" s="1"/>
  <c r="J67" i="75" s="1"/>
  <c r="H55" i="76"/>
  <c r="I55" i="76" s="1"/>
  <c r="J55" i="76" s="1"/>
  <c r="H41" i="77"/>
  <c r="I41" i="77" s="1"/>
  <c r="J41" i="77" s="1"/>
  <c r="H95" i="77"/>
  <c r="I95" i="77" s="1"/>
  <c r="J95" i="77" s="1"/>
  <c r="AE4" i="80"/>
  <c r="W5" i="80"/>
  <c r="X5" i="80" s="1"/>
  <c r="AH5" i="80" s="1"/>
  <c r="AF4" i="80"/>
  <c r="AG4" i="80"/>
  <c r="H66" i="80"/>
  <c r="I66" i="80" s="1"/>
  <c r="J66" i="80" s="1"/>
  <c r="M9" i="73"/>
  <c r="U9" i="73" s="1"/>
  <c r="M15" i="73"/>
  <c r="U15" i="73" s="1"/>
  <c r="M21" i="73"/>
  <c r="U21" i="73" s="1"/>
  <c r="M27" i="73"/>
  <c r="U27" i="73" s="1"/>
  <c r="M33" i="73"/>
  <c r="U33" i="73" s="1"/>
  <c r="M39" i="73"/>
  <c r="U39" i="73" s="1"/>
  <c r="M45" i="73"/>
  <c r="U45" i="73" s="1"/>
  <c r="M51" i="73"/>
  <c r="U51" i="73" s="1"/>
  <c r="M57" i="73"/>
  <c r="U57" i="73" s="1"/>
  <c r="M63" i="73"/>
  <c r="U63" i="73" s="1"/>
  <c r="M69" i="73"/>
  <c r="U69" i="73" s="1"/>
  <c r="M75" i="73"/>
  <c r="U75" i="73" s="1"/>
  <c r="M81" i="73"/>
  <c r="U81" i="73" s="1"/>
  <c r="M87" i="73"/>
  <c r="U87" i="73" s="1"/>
  <c r="M93" i="73"/>
  <c r="U93" i="73" s="1"/>
  <c r="R9" i="74"/>
  <c r="R3" i="74"/>
  <c r="R87" i="74"/>
  <c r="R84" i="74"/>
  <c r="R81" i="74"/>
  <c r="R78" i="74"/>
  <c r="R75" i="74"/>
  <c r="R72" i="74"/>
  <c r="R69" i="74"/>
  <c r="R66" i="74"/>
  <c r="R63" i="74"/>
  <c r="R60" i="74"/>
  <c r="R57" i="74"/>
  <c r="R54" i="74"/>
  <c r="R51" i="74"/>
  <c r="R48" i="74"/>
  <c r="R45" i="74"/>
  <c r="R42" i="74"/>
  <c r="R6" i="74"/>
  <c r="R7" i="74"/>
  <c r="R11" i="74"/>
  <c r="R12" i="74"/>
  <c r="R13" i="74"/>
  <c r="H16" i="74"/>
  <c r="I16" i="74" s="1"/>
  <c r="J16" i="74" s="1"/>
  <c r="R21" i="74"/>
  <c r="R22" i="74"/>
  <c r="H25" i="74"/>
  <c r="I25" i="74" s="1"/>
  <c r="J25" i="74" s="1"/>
  <c r="R30" i="74"/>
  <c r="R31" i="74"/>
  <c r="H34" i="74"/>
  <c r="I34" i="74" s="1"/>
  <c r="J34" i="74" s="1"/>
  <c r="R39" i="74"/>
  <c r="R40" i="74"/>
  <c r="H43" i="74"/>
  <c r="I43" i="74" s="1"/>
  <c r="J43" i="74" s="1"/>
  <c r="H46" i="74"/>
  <c r="I46" i="74" s="1"/>
  <c r="J46" i="74" s="1"/>
  <c r="H49" i="74"/>
  <c r="I49" i="74" s="1"/>
  <c r="J49" i="74" s="1"/>
  <c r="H52" i="74"/>
  <c r="I52" i="74" s="1"/>
  <c r="J52" i="74" s="1"/>
  <c r="H55" i="74"/>
  <c r="I55" i="74" s="1"/>
  <c r="J55" i="74" s="1"/>
  <c r="H58" i="74"/>
  <c r="I58" i="74" s="1"/>
  <c r="J58" i="74" s="1"/>
  <c r="H61" i="74"/>
  <c r="I61" i="74" s="1"/>
  <c r="J61" i="74" s="1"/>
  <c r="H64" i="74"/>
  <c r="I64" i="74" s="1"/>
  <c r="J64" i="74" s="1"/>
  <c r="H67" i="74"/>
  <c r="I67" i="74" s="1"/>
  <c r="J67" i="74" s="1"/>
  <c r="H70" i="74"/>
  <c r="I70" i="74" s="1"/>
  <c r="J70" i="74" s="1"/>
  <c r="H73" i="74"/>
  <c r="I73" i="74" s="1"/>
  <c r="J73" i="74" s="1"/>
  <c r="H76" i="74"/>
  <c r="I76" i="74" s="1"/>
  <c r="J76" i="74" s="1"/>
  <c r="H79" i="74"/>
  <c r="I79" i="74" s="1"/>
  <c r="J79" i="74" s="1"/>
  <c r="H82" i="74"/>
  <c r="I82" i="74" s="1"/>
  <c r="J82" i="74" s="1"/>
  <c r="H85" i="74"/>
  <c r="I85" i="74" s="1"/>
  <c r="J85" i="74" s="1"/>
  <c r="H88" i="74"/>
  <c r="I88" i="74" s="1"/>
  <c r="J88" i="74" s="1"/>
  <c r="H4" i="75"/>
  <c r="I4" i="75" s="1"/>
  <c r="J4" i="75" s="1"/>
  <c r="K4" i="75" s="1"/>
  <c r="H14" i="75"/>
  <c r="I14" i="75" s="1"/>
  <c r="J14" i="75" s="1"/>
  <c r="H17" i="75"/>
  <c r="I17" i="75" s="1"/>
  <c r="J17" i="75" s="1"/>
  <c r="H20" i="75"/>
  <c r="I20" i="75" s="1"/>
  <c r="J20" i="75" s="1"/>
  <c r="H23" i="75"/>
  <c r="I23" i="75" s="1"/>
  <c r="J23" i="75" s="1"/>
  <c r="H26" i="75"/>
  <c r="I26" i="75" s="1"/>
  <c r="J26" i="75" s="1"/>
  <c r="H29" i="75"/>
  <c r="I29" i="75" s="1"/>
  <c r="J29" i="75" s="1"/>
  <c r="H32" i="75"/>
  <c r="I32" i="75" s="1"/>
  <c r="J32" i="75" s="1"/>
  <c r="H35" i="75"/>
  <c r="I35" i="75" s="1"/>
  <c r="J35" i="75" s="1"/>
  <c r="H38" i="75"/>
  <c r="I38" i="75" s="1"/>
  <c r="J38" i="75" s="1"/>
  <c r="H41" i="75"/>
  <c r="I41" i="75" s="1"/>
  <c r="J41" i="75" s="1"/>
  <c r="H44" i="75"/>
  <c r="I44" i="75" s="1"/>
  <c r="J44" i="75" s="1"/>
  <c r="H47" i="75"/>
  <c r="I47" i="75" s="1"/>
  <c r="J47" i="75" s="1"/>
  <c r="H50" i="75"/>
  <c r="I50" i="75" s="1"/>
  <c r="J50" i="75" s="1"/>
  <c r="H53" i="75"/>
  <c r="I53" i="75" s="1"/>
  <c r="J53" i="75" s="1"/>
  <c r="H56" i="75"/>
  <c r="I56" i="75" s="1"/>
  <c r="J56" i="75" s="1"/>
  <c r="H59" i="75"/>
  <c r="I59" i="75" s="1"/>
  <c r="J59" i="75" s="1"/>
  <c r="H62" i="75"/>
  <c r="I62" i="75" s="1"/>
  <c r="J62" i="75" s="1"/>
  <c r="H65" i="75"/>
  <c r="I65" i="75" s="1"/>
  <c r="J65" i="75" s="1"/>
  <c r="H68" i="75"/>
  <c r="I68" i="75" s="1"/>
  <c r="J68" i="75" s="1"/>
  <c r="H71" i="75"/>
  <c r="I71" i="75" s="1"/>
  <c r="J71" i="75" s="1"/>
  <c r="H74" i="75"/>
  <c r="I74" i="75" s="1"/>
  <c r="J74" i="75" s="1"/>
  <c r="H77" i="75"/>
  <c r="I77" i="75" s="1"/>
  <c r="J77" i="75" s="1"/>
  <c r="H44" i="76"/>
  <c r="I44" i="76" s="1"/>
  <c r="J44" i="76" s="1"/>
  <c r="H46" i="76"/>
  <c r="I46" i="76" s="1"/>
  <c r="J46" i="76" s="1"/>
  <c r="H7" i="77"/>
  <c r="I7" i="77" s="1"/>
  <c r="J7" i="77" s="1"/>
  <c r="H50" i="77"/>
  <c r="I50" i="77" s="1"/>
  <c r="J50" i="77" s="1"/>
  <c r="H61" i="77"/>
  <c r="I61" i="77" s="1"/>
  <c r="J61" i="77" s="1"/>
  <c r="V97" i="77"/>
  <c r="AI3" i="78"/>
  <c r="H4" i="78"/>
  <c r="I4" i="78" s="1"/>
  <c r="J4" i="78" s="1"/>
  <c r="K4" i="78" s="1"/>
  <c r="H9" i="78"/>
  <c r="I9" i="78" s="1"/>
  <c r="J9" i="78" s="1"/>
  <c r="H11" i="79"/>
  <c r="I11" i="79" s="1"/>
  <c r="J11" i="79" s="1"/>
  <c r="H7" i="80"/>
  <c r="I7" i="80" s="1"/>
  <c r="J7" i="80" s="1"/>
  <c r="H49" i="80"/>
  <c r="I49" i="80" s="1"/>
  <c r="J49" i="80" s="1"/>
  <c r="H15" i="81"/>
  <c r="I15" i="81" s="1"/>
  <c r="J15" i="81" s="1"/>
  <c r="H72" i="81"/>
  <c r="I72" i="81" s="1"/>
  <c r="J72" i="81" s="1"/>
  <c r="H7" i="74"/>
  <c r="I7" i="74" s="1"/>
  <c r="J7" i="74" s="1"/>
  <c r="H13" i="74"/>
  <c r="I13" i="74" s="1"/>
  <c r="J13" i="74" s="1"/>
  <c r="R18" i="74"/>
  <c r="R19" i="74"/>
  <c r="H22" i="74"/>
  <c r="I22" i="74" s="1"/>
  <c r="J22" i="74" s="1"/>
  <c r="R27" i="74"/>
  <c r="R28" i="74"/>
  <c r="H31" i="74"/>
  <c r="I31" i="74" s="1"/>
  <c r="J31" i="74" s="1"/>
  <c r="R36" i="74"/>
  <c r="R37" i="74"/>
  <c r="H40" i="74"/>
  <c r="I40" i="74" s="1"/>
  <c r="J40" i="74" s="1"/>
  <c r="R41" i="74"/>
  <c r="R44" i="74"/>
  <c r="R47" i="74"/>
  <c r="R50" i="74"/>
  <c r="R53" i="74"/>
  <c r="R56" i="74"/>
  <c r="R59" i="74"/>
  <c r="R62" i="74"/>
  <c r="R65" i="74"/>
  <c r="R68" i="74"/>
  <c r="R71" i="74"/>
  <c r="R74" i="74"/>
  <c r="R77" i="74"/>
  <c r="R80" i="74"/>
  <c r="R83" i="74"/>
  <c r="R86" i="74"/>
  <c r="R89" i="74"/>
  <c r="H7" i="75"/>
  <c r="I7" i="75" s="1"/>
  <c r="J7" i="75" s="1"/>
  <c r="H12" i="76"/>
  <c r="I12" i="76" s="1"/>
  <c r="J12" i="76" s="1"/>
  <c r="H16" i="76"/>
  <c r="I16" i="76" s="1"/>
  <c r="J16" i="76" s="1"/>
  <c r="H47" i="76"/>
  <c r="I47" i="76" s="1"/>
  <c r="J47" i="76" s="1"/>
  <c r="H52" i="76"/>
  <c r="I52" i="76" s="1"/>
  <c r="J52" i="76" s="1"/>
  <c r="H32" i="77"/>
  <c r="I32" i="77" s="1"/>
  <c r="J32" i="77" s="1"/>
  <c r="H43" i="77"/>
  <c r="I43" i="77" s="1"/>
  <c r="J43" i="77" s="1"/>
  <c r="H86" i="77"/>
  <c r="I86" i="77" s="1"/>
  <c r="J86" i="77" s="1"/>
  <c r="H97" i="77"/>
  <c r="I97" i="77" s="1"/>
  <c r="J97" i="77" s="1"/>
  <c r="AN3" i="78"/>
  <c r="H11" i="78"/>
  <c r="I11" i="78" s="1"/>
  <c r="J11" i="78" s="1"/>
  <c r="H47" i="80"/>
  <c r="I47" i="80" s="1"/>
  <c r="J47" i="80" s="1"/>
  <c r="H53" i="80"/>
  <c r="I53" i="80" s="1"/>
  <c r="J53" i="80" s="1"/>
  <c r="H13" i="81"/>
  <c r="I13" i="81" s="1"/>
  <c r="J13" i="81" s="1"/>
  <c r="H75" i="81"/>
  <c r="I75" i="81" s="1"/>
  <c r="J75" i="81" s="1"/>
  <c r="H31" i="82"/>
  <c r="I31" i="82" s="1"/>
  <c r="J31" i="82" s="1"/>
  <c r="M9" i="70"/>
  <c r="U9" i="70" s="1"/>
  <c r="M15" i="70"/>
  <c r="U15" i="70" s="1"/>
  <c r="M21" i="70"/>
  <c r="U21" i="70" s="1"/>
  <c r="R6" i="70"/>
  <c r="R7" i="70"/>
  <c r="O9" i="70"/>
  <c r="P9" i="70" s="1"/>
  <c r="R12" i="70"/>
  <c r="R13" i="70"/>
  <c r="R14" i="70"/>
  <c r="R15" i="70"/>
  <c r="R16" i="70"/>
  <c r="R17" i="70"/>
  <c r="R18" i="70"/>
  <c r="R19" i="70"/>
  <c r="R20" i="70"/>
  <c r="R21" i="70"/>
  <c r="R22" i="70"/>
  <c r="R23" i="70"/>
  <c r="R8" i="72"/>
  <c r="Q9" i="72"/>
  <c r="M6" i="73"/>
  <c r="U6" i="73" s="1"/>
  <c r="M12" i="73"/>
  <c r="U12" i="73" s="1"/>
  <c r="M18" i="73"/>
  <c r="U18" i="73" s="1"/>
  <c r="M24" i="73"/>
  <c r="U24" i="73" s="1"/>
  <c r="M30" i="73"/>
  <c r="U30" i="73" s="1"/>
  <c r="M36" i="73"/>
  <c r="U36" i="73" s="1"/>
  <c r="M42" i="73"/>
  <c r="U42" i="73" s="1"/>
  <c r="M48" i="73"/>
  <c r="U48" i="73" s="1"/>
  <c r="M54" i="73"/>
  <c r="U54" i="73" s="1"/>
  <c r="M60" i="73"/>
  <c r="U60" i="73" s="1"/>
  <c r="M66" i="73"/>
  <c r="U66" i="73" s="1"/>
  <c r="M72" i="73"/>
  <c r="U72" i="73" s="1"/>
  <c r="M78" i="73"/>
  <c r="U78" i="73" s="1"/>
  <c r="M84" i="73"/>
  <c r="U84" i="73" s="1"/>
  <c r="M90" i="73"/>
  <c r="U90" i="73" s="1"/>
  <c r="M96" i="73"/>
  <c r="U96" i="73" s="1"/>
  <c r="Q5" i="73"/>
  <c r="H5" i="74"/>
  <c r="I5" i="74" s="1"/>
  <c r="J5" i="74" s="1"/>
  <c r="H6" i="74"/>
  <c r="I6" i="74" s="1"/>
  <c r="J6" i="74" s="1"/>
  <c r="H8" i="74"/>
  <c r="I8" i="74" s="1"/>
  <c r="J8" i="74" s="1"/>
  <c r="H10" i="74"/>
  <c r="I10" i="74" s="1"/>
  <c r="J10" i="74" s="1"/>
  <c r="H11" i="74"/>
  <c r="I11" i="74" s="1"/>
  <c r="J11" i="74" s="1"/>
  <c r="H12" i="74"/>
  <c r="I12" i="74" s="1"/>
  <c r="J12" i="74" s="1"/>
  <c r="R17" i="74"/>
  <c r="H20" i="74"/>
  <c r="I20" i="74" s="1"/>
  <c r="J20" i="74" s="1"/>
  <c r="H21" i="74"/>
  <c r="I21" i="74" s="1"/>
  <c r="J21" i="74" s="1"/>
  <c r="R26" i="74"/>
  <c r="H29" i="74"/>
  <c r="I29" i="74" s="1"/>
  <c r="J29" i="74" s="1"/>
  <c r="H30" i="74"/>
  <c r="I30" i="74" s="1"/>
  <c r="J30" i="74" s="1"/>
  <c r="R35" i="74"/>
  <c r="H38" i="74"/>
  <c r="I38" i="74" s="1"/>
  <c r="J38" i="74" s="1"/>
  <c r="H39" i="74"/>
  <c r="I39" i="74" s="1"/>
  <c r="J39" i="74" s="1"/>
  <c r="R43" i="74"/>
  <c r="R46" i="74"/>
  <c r="R49" i="74"/>
  <c r="R52" i="74"/>
  <c r="R55" i="74"/>
  <c r="R58" i="74"/>
  <c r="R61" i="74"/>
  <c r="R64" i="74"/>
  <c r="R67" i="74"/>
  <c r="R70" i="74"/>
  <c r="R73" i="74"/>
  <c r="R76" i="74"/>
  <c r="R79" i="74"/>
  <c r="R82" i="74"/>
  <c r="R85" i="74"/>
  <c r="R88" i="74"/>
  <c r="Z4" i="75"/>
  <c r="H8" i="75"/>
  <c r="I8" i="75" s="1"/>
  <c r="J8" i="75" s="1"/>
  <c r="R14" i="75"/>
  <c r="R17" i="75"/>
  <c r="R20" i="75"/>
  <c r="R23" i="75"/>
  <c r="R26" i="75"/>
  <c r="R29" i="75"/>
  <c r="R32" i="75"/>
  <c r="R35" i="75"/>
  <c r="R38" i="75"/>
  <c r="R41" i="75"/>
  <c r="R44" i="75"/>
  <c r="R47" i="75"/>
  <c r="R50" i="75"/>
  <c r="R53" i="75"/>
  <c r="R56" i="75"/>
  <c r="R59" i="75"/>
  <c r="R62" i="75"/>
  <c r="R65" i="75"/>
  <c r="R68" i="75"/>
  <c r="R71" i="75"/>
  <c r="R74" i="75"/>
  <c r="R77" i="75"/>
  <c r="H6" i="76"/>
  <c r="I6" i="76" s="1"/>
  <c r="J6" i="76" s="1"/>
  <c r="H17" i="76"/>
  <c r="I17" i="76" s="1"/>
  <c r="J17" i="76" s="1"/>
  <c r="H19" i="76"/>
  <c r="I19" i="76" s="1"/>
  <c r="J19" i="76" s="1"/>
  <c r="H20" i="76"/>
  <c r="I20" i="76" s="1"/>
  <c r="J20" i="76" s="1"/>
  <c r="H21" i="76"/>
  <c r="I21" i="76" s="1"/>
  <c r="J21" i="76" s="1"/>
  <c r="H25" i="76"/>
  <c r="I25" i="76" s="1"/>
  <c r="J25" i="76" s="1"/>
  <c r="H56" i="76"/>
  <c r="I56" i="76" s="1"/>
  <c r="J56" i="76" s="1"/>
  <c r="H61" i="76"/>
  <c r="I61" i="76" s="1"/>
  <c r="J61" i="76" s="1"/>
  <c r="H65" i="76"/>
  <c r="I65" i="76" s="1"/>
  <c r="J65" i="76" s="1"/>
  <c r="H6" i="77"/>
  <c r="I6" i="77" s="1"/>
  <c r="J6" i="77" s="1"/>
  <c r="V98" i="77"/>
  <c r="V95" i="77"/>
  <c r="V92" i="77"/>
  <c r="V89" i="77"/>
  <c r="V86" i="77"/>
  <c r="V83" i="77"/>
  <c r="V80" i="77"/>
  <c r="V77" i="77"/>
  <c r="V74" i="77"/>
  <c r="V71" i="77"/>
  <c r="V68" i="77"/>
  <c r="V65" i="77"/>
  <c r="V62" i="77"/>
  <c r="V59" i="77"/>
  <c r="V56" i="77"/>
  <c r="V53" i="77"/>
  <c r="V50" i="77"/>
  <c r="V47" i="77"/>
  <c r="V44" i="77"/>
  <c r="V41" i="77"/>
  <c r="V38" i="77"/>
  <c r="V35" i="77"/>
  <c r="V32" i="77"/>
  <c r="V29" i="77"/>
  <c r="V26" i="77"/>
  <c r="V23" i="77"/>
  <c r="V20" i="77"/>
  <c r="V17" i="77"/>
  <c r="V14" i="77"/>
  <c r="V10" i="77"/>
  <c r="V5" i="77"/>
  <c r="V96" i="77"/>
  <c r="V93" i="77"/>
  <c r="V90" i="77"/>
  <c r="V87" i="77"/>
  <c r="V84" i="77"/>
  <c r="V81" i="77"/>
  <c r="V78" i="77"/>
  <c r="V75" i="77"/>
  <c r="V72" i="77"/>
  <c r="V69" i="77"/>
  <c r="V66" i="77"/>
  <c r="V63" i="77"/>
  <c r="V60" i="77"/>
  <c r="V57" i="77"/>
  <c r="V54" i="77"/>
  <c r="V51" i="77"/>
  <c r="V48" i="77"/>
  <c r="V45" i="77"/>
  <c r="V42" i="77"/>
  <c r="V39" i="77"/>
  <c r="V36" i="77"/>
  <c r="V33" i="77"/>
  <c r="V30" i="77"/>
  <c r="V27" i="77"/>
  <c r="V24" i="77"/>
  <c r="V21" i="77"/>
  <c r="V18" i="77"/>
  <c r="V15" i="77"/>
  <c r="V12" i="77"/>
  <c r="V6" i="77"/>
  <c r="V91" i="77"/>
  <c r="V82" i="77"/>
  <c r="V73" i="77"/>
  <c r="V64" i="77"/>
  <c r="V55" i="77"/>
  <c r="V46" i="77"/>
  <c r="V37" i="77"/>
  <c r="V28" i="77"/>
  <c r="V19" i="77"/>
  <c r="V9" i="77"/>
  <c r="V94" i="77"/>
  <c r="V85" i="77"/>
  <c r="V76" i="77"/>
  <c r="V67" i="77"/>
  <c r="V58" i="77"/>
  <c r="V49" i="77"/>
  <c r="V40" i="77"/>
  <c r="V31" i="77"/>
  <c r="V22" i="77"/>
  <c r="V13" i="77"/>
  <c r="V11" i="77"/>
  <c r="V8" i="77"/>
  <c r="V4" i="77"/>
  <c r="Y4" i="77" s="1"/>
  <c r="P3" i="77"/>
  <c r="AF3" i="77" s="1"/>
  <c r="AO3" i="77" s="1"/>
  <c r="V16" i="77"/>
  <c r="H23" i="77"/>
  <c r="I23" i="77" s="1"/>
  <c r="J23" i="77" s="1"/>
  <c r="H34" i="77"/>
  <c r="I34" i="77" s="1"/>
  <c r="J34" i="77" s="1"/>
  <c r="H60" i="77"/>
  <c r="I60" i="77" s="1"/>
  <c r="J60" i="77" s="1"/>
  <c r="V70" i="77"/>
  <c r="H77" i="77"/>
  <c r="I77" i="77" s="1"/>
  <c r="J77" i="77" s="1"/>
  <c r="H88" i="77"/>
  <c r="I88" i="77" s="1"/>
  <c r="J88" i="77" s="1"/>
  <c r="H48" i="78"/>
  <c r="I48" i="78" s="1"/>
  <c r="J48" i="78" s="1"/>
  <c r="H51" i="78"/>
  <c r="I51" i="78" s="1"/>
  <c r="J51" i="78" s="1"/>
  <c r="H54" i="78"/>
  <c r="I54" i="78" s="1"/>
  <c r="J54" i="78" s="1"/>
  <c r="H57" i="78"/>
  <c r="I57" i="78" s="1"/>
  <c r="J57" i="78" s="1"/>
  <c r="H60" i="78"/>
  <c r="I60" i="78" s="1"/>
  <c r="J60" i="78" s="1"/>
  <c r="H63" i="78"/>
  <c r="I63" i="78" s="1"/>
  <c r="J63" i="78" s="1"/>
  <c r="H66" i="78"/>
  <c r="I66" i="78" s="1"/>
  <c r="J66" i="78" s="1"/>
  <c r="H69" i="78"/>
  <c r="I69" i="78" s="1"/>
  <c r="J69" i="78" s="1"/>
  <c r="H72" i="78"/>
  <c r="I72" i="78" s="1"/>
  <c r="J72" i="78" s="1"/>
  <c r="H75" i="78"/>
  <c r="I75" i="78" s="1"/>
  <c r="J75" i="78" s="1"/>
  <c r="H78" i="78"/>
  <c r="I78" i="78" s="1"/>
  <c r="J78" i="78" s="1"/>
  <c r="H81" i="78"/>
  <c r="I81" i="78" s="1"/>
  <c r="J81" i="78" s="1"/>
  <c r="H84" i="78"/>
  <c r="I84" i="78" s="1"/>
  <c r="J84" i="78" s="1"/>
  <c r="H87" i="78"/>
  <c r="I87" i="78" s="1"/>
  <c r="J87" i="78" s="1"/>
  <c r="H9" i="79"/>
  <c r="I9" i="79" s="1"/>
  <c r="J9" i="79" s="1"/>
  <c r="H66" i="79"/>
  <c r="I66" i="79" s="1"/>
  <c r="J66" i="79" s="1"/>
  <c r="H21" i="81"/>
  <c r="I21" i="81" s="1"/>
  <c r="J21" i="81" s="1"/>
  <c r="H50" i="81"/>
  <c r="I50" i="81" s="1"/>
  <c r="J50" i="81" s="1"/>
  <c r="H23" i="87"/>
  <c r="I23" i="87" s="1"/>
  <c r="J23" i="87" s="1"/>
  <c r="AH3" i="73"/>
  <c r="AQ3" i="73" s="1"/>
  <c r="M7" i="73"/>
  <c r="U7" i="73" s="1"/>
  <c r="M13" i="73"/>
  <c r="U13" i="73" s="1"/>
  <c r="M19" i="73"/>
  <c r="U19" i="73" s="1"/>
  <c r="M25" i="73"/>
  <c r="U25" i="73" s="1"/>
  <c r="M31" i="73"/>
  <c r="U31" i="73" s="1"/>
  <c r="M37" i="73"/>
  <c r="U37" i="73" s="1"/>
  <c r="M43" i="73"/>
  <c r="U43" i="73" s="1"/>
  <c r="M49" i="73"/>
  <c r="U49" i="73" s="1"/>
  <c r="M55" i="73"/>
  <c r="U55" i="73" s="1"/>
  <c r="M61" i="73"/>
  <c r="U61" i="73" s="1"/>
  <c r="M67" i="73"/>
  <c r="U67" i="73" s="1"/>
  <c r="M73" i="73"/>
  <c r="U73" i="73" s="1"/>
  <c r="M79" i="73"/>
  <c r="U79" i="73" s="1"/>
  <c r="M85" i="73"/>
  <c r="U85" i="73" s="1"/>
  <c r="M91" i="73"/>
  <c r="U91" i="73" s="1"/>
  <c r="M97" i="73"/>
  <c r="U97" i="73" s="1"/>
  <c r="Q9" i="73"/>
  <c r="Q12" i="73"/>
  <c r="Q14" i="73"/>
  <c r="Q15" i="73"/>
  <c r="Q17" i="73"/>
  <c r="Q18" i="73"/>
  <c r="Q20" i="73"/>
  <c r="Q21" i="73"/>
  <c r="Q23" i="73"/>
  <c r="Q24" i="73"/>
  <c r="Q26" i="73"/>
  <c r="Q27" i="73"/>
  <c r="Q29" i="73"/>
  <c r="Q30" i="73"/>
  <c r="Q32" i="73"/>
  <c r="Q33" i="73"/>
  <c r="Q35" i="73"/>
  <c r="Q36" i="73"/>
  <c r="Q38" i="73"/>
  <c r="Q39" i="73"/>
  <c r="Q41" i="73"/>
  <c r="Q42" i="73"/>
  <c r="Q44" i="73"/>
  <c r="Q45" i="73"/>
  <c r="Q47" i="73"/>
  <c r="Q48" i="73"/>
  <c r="Q50" i="73"/>
  <c r="Q51" i="73"/>
  <c r="Q53" i="73"/>
  <c r="Q54" i="73"/>
  <c r="Q56" i="73"/>
  <c r="Q57" i="73"/>
  <c r="Q59" i="73"/>
  <c r="Q60" i="73"/>
  <c r="Q62" i="73"/>
  <c r="Q63" i="73"/>
  <c r="Q65" i="73"/>
  <c r="Q66" i="73"/>
  <c r="Q68" i="73"/>
  <c r="Q69" i="73"/>
  <c r="Q71" i="73"/>
  <c r="Q72" i="73"/>
  <c r="Q74" i="73"/>
  <c r="Q75" i="73"/>
  <c r="Q77" i="73"/>
  <c r="Q78" i="73"/>
  <c r="Q80" i="73"/>
  <c r="Q81" i="73"/>
  <c r="Q83" i="73"/>
  <c r="Q84" i="73"/>
  <c r="Q86" i="73"/>
  <c r="Q87" i="73"/>
  <c r="Q89" i="73"/>
  <c r="Q90" i="73"/>
  <c r="Q92" i="73"/>
  <c r="Q93" i="73"/>
  <c r="Q95" i="73"/>
  <c r="Q96" i="73"/>
  <c r="Q98" i="73"/>
  <c r="R15" i="74"/>
  <c r="R16" i="74"/>
  <c r="H19" i="74"/>
  <c r="I19" i="74" s="1"/>
  <c r="J19" i="74" s="1"/>
  <c r="R24" i="74"/>
  <c r="R25" i="74"/>
  <c r="H28" i="74"/>
  <c r="I28" i="74" s="1"/>
  <c r="J28" i="74" s="1"/>
  <c r="R33" i="74"/>
  <c r="R34" i="74"/>
  <c r="H37" i="74"/>
  <c r="I37" i="74" s="1"/>
  <c r="J37" i="74" s="1"/>
  <c r="R31" i="75"/>
  <c r="R34" i="75"/>
  <c r="R37" i="75"/>
  <c r="R40" i="75"/>
  <c r="R43" i="75"/>
  <c r="R46" i="75"/>
  <c r="R49" i="75"/>
  <c r="R52" i="75"/>
  <c r="R55" i="75"/>
  <c r="R58" i="75"/>
  <c r="R61" i="75"/>
  <c r="R64" i="75"/>
  <c r="R67" i="75"/>
  <c r="R70" i="75"/>
  <c r="R73" i="75"/>
  <c r="R76" i="75"/>
  <c r="X4" i="76"/>
  <c r="H26" i="76"/>
  <c r="I26" i="76" s="1"/>
  <c r="J26" i="76" s="1"/>
  <c r="H28" i="76"/>
  <c r="I28" i="76" s="1"/>
  <c r="J28" i="76" s="1"/>
  <c r="H29" i="76"/>
  <c r="I29" i="76" s="1"/>
  <c r="J29" i="76" s="1"/>
  <c r="H30" i="76"/>
  <c r="I30" i="76" s="1"/>
  <c r="J30" i="76" s="1"/>
  <c r="H34" i="76"/>
  <c r="I34" i="76" s="1"/>
  <c r="J34" i="76" s="1"/>
  <c r="H48" i="76"/>
  <c r="I48" i="76" s="1"/>
  <c r="J48" i="76" s="1"/>
  <c r="H14" i="77"/>
  <c r="I14" i="77" s="1"/>
  <c r="J14" i="77" s="1"/>
  <c r="H25" i="77"/>
  <c r="I25" i="77" s="1"/>
  <c r="J25" i="77" s="1"/>
  <c r="V61" i="77"/>
  <c r="H68" i="77"/>
  <c r="I68" i="77" s="1"/>
  <c r="J68" i="77" s="1"/>
  <c r="H79" i="77"/>
  <c r="I79" i="77" s="1"/>
  <c r="J79" i="77" s="1"/>
  <c r="H21" i="78"/>
  <c r="I21" i="78" s="1"/>
  <c r="J21" i="78" s="1"/>
  <c r="H12" i="80"/>
  <c r="I12" i="80" s="1"/>
  <c r="J12" i="80" s="1"/>
  <c r="M5" i="70"/>
  <c r="U5" i="70" s="1"/>
  <c r="M11" i="70"/>
  <c r="U11" i="70" s="1"/>
  <c r="M17" i="70"/>
  <c r="U17" i="70" s="1"/>
  <c r="O5" i="70"/>
  <c r="P5" i="70" s="1"/>
  <c r="AH3" i="72"/>
  <c r="AQ3" i="72" s="1"/>
  <c r="M8" i="73"/>
  <c r="U8" i="73" s="1"/>
  <c r="M14" i="73"/>
  <c r="U14" i="73" s="1"/>
  <c r="M20" i="73"/>
  <c r="U20" i="73" s="1"/>
  <c r="M26" i="73"/>
  <c r="U26" i="73" s="1"/>
  <c r="M32" i="73"/>
  <c r="U32" i="73" s="1"/>
  <c r="M38" i="73"/>
  <c r="U38" i="73" s="1"/>
  <c r="M44" i="73"/>
  <c r="U44" i="73" s="1"/>
  <c r="M50" i="73"/>
  <c r="U50" i="73" s="1"/>
  <c r="M56" i="73"/>
  <c r="U56" i="73" s="1"/>
  <c r="M62" i="73"/>
  <c r="U62" i="73" s="1"/>
  <c r="M68" i="73"/>
  <c r="U68" i="73" s="1"/>
  <c r="M74" i="73"/>
  <c r="U74" i="73" s="1"/>
  <c r="M80" i="73"/>
  <c r="U80" i="73" s="1"/>
  <c r="M86" i="73"/>
  <c r="U86" i="73" s="1"/>
  <c r="M92" i="73"/>
  <c r="U92" i="73" s="1"/>
  <c r="Q7" i="73"/>
  <c r="Q8" i="73"/>
  <c r="Q13" i="73"/>
  <c r="Q16" i="73"/>
  <c r="Q19" i="73"/>
  <c r="Q22" i="73"/>
  <c r="Q25" i="73"/>
  <c r="Q28" i="73"/>
  <c r="Q31" i="73"/>
  <c r="Q34" i="73"/>
  <c r="Q37" i="73"/>
  <c r="Q40" i="73"/>
  <c r="Q43" i="73"/>
  <c r="Q46" i="73"/>
  <c r="Q49" i="73"/>
  <c r="Q52" i="73"/>
  <c r="Q55" i="73"/>
  <c r="Q58" i="73"/>
  <c r="Q61" i="73"/>
  <c r="Q64" i="73"/>
  <c r="Q67" i="73"/>
  <c r="Q70" i="73"/>
  <c r="Q73" i="73"/>
  <c r="Q76" i="73"/>
  <c r="Q79" i="73"/>
  <c r="Q82" i="73"/>
  <c r="Q85" i="73"/>
  <c r="Q88" i="73"/>
  <c r="Q91" i="73"/>
  <c r="Q94" i="73"/>
  <c r="Q97" i="73"/>
  <c r="R14" i="74"/>
  <c r="H17" i="74"/>
  <c r="I17" i="74" s="1"/>
  <c r="J17" i="74" s="1"/>
  <c r="R23" i="74"/>
  <c r="H26" i="74"/>
  <c r="I26" i="74" s="1"/>
  <c r="J26" i="74" s="1"/>
  <c r="R32" i="74"/>
  <c r="H35" i="74"/>
  <c r="I35" i="74" s="1"/>
  <c r="J35" i="74" s="1"/>
  <c r="H41" i="74"/>
  <c r="I41" i="74" s="1"/>
  <c r="J41" i="74" s="1"/>
  <c r="H44" i="74"/>
  <c r="I44" i="74" s="1"/>
  <c r="J44" i="74" s="1"/>
  <c r="H47" i="74"/>
  <c r="I47" i="74" s="1"/>
  <c r="J47" i="74" s="1"/>
  <c r="H50" i="74"/>
  <c r="I50" i="74" s="1"/>
  <c r="J50" i="74" s="1"/>
  <c r="H53" i="74"/>
  <c r="I53" i="74" s="1"/>
  <c r="J53" i="74" s="1"/>
  <c r="H56" i="74"/>
  <c r="I56" i="74" s="1"/>
  <c r="J56" i="74" s="1"/>
  <c r="H59" i="74"/>
  <c r="I59" i="74" s="1"/>
  <c r="J59" i="74" s="1"/>
  <c r="H62" i="74"/>
  <c r="I62" i="74" s="1"/>
  <c r="J62" i="74" s="1"/>
  <c r="H65" i="74"/>
  <c r="I65" i="74" s="1"/>
  <c r="J65" i="74" s="1"/>
  <c r="H68" i="74"/>
  <c r="I68" i="74" s="1"/>
  <c r="J68" i="74" s="1"/>
  <c r="H71" i="74"/>
  <c r="I71" i="74" s="1"/>
  <c r="J71" i="74" s="1"/>
  <c r="H74" i="74"/>
  <c r="I74" i="74" s="1"/>
  <c r="J74" i="74" s="1"/>
  <c r="H77" i="74"/>
  <c r="I77" i="74" s="1"/>
  <c r="J77" i="74" s="1"/>
  <c r="H80" i="74"/>
  <c r="I80" i="74" s="1"/>
  <c r="J80" i="74" s="1"/>
  <c r="H83" i="74"/>
  <c r="I83" i="74" s="1"/>
  <c r="J83" i="74" s="1"/>
  <c r="H86" i="74"/>
  <c r="I86" i="74" s="1"/>
  <c r="J86" i="74" s="1"/>
  <c r="H89" i="74"/>
  <c r="I89" i="74" s="1"/>
  <c r="J89" i="74" s="1"/>
  <c r="R9" i="75"/>
  <c r="R78" i="75"/>
  <c r="R75" i="75"/>
  <c r="R72" i="75"/>
  <c r="R69" i="75"/>
  <c r="R66" i="75"/>
  <c r="R63" i="75"/>
  <c r="R60" i="75"/>
  <c r="R57" i="75"/>
  <c r="R54" i="75"/>
  <c r="R51" i="75"/>
  <c r="R48" i="75"/>
  <c r="R45" i="75"/>
  <c r="R42" i="75"/>
  <c r="R39" i="75"/>
  <c r="R36" i="75"/>
  <c r="R33" i="75"/>
  <c r="R30" i="75"/>
  <c r="R27" i="75"/>
  <c r="R24" i="75"/>
  <c r="R21" i="75"/>
  <c r="R18" i="75"/>
  <c r="R15" i="75"/>
  <c r="R12" i="75"/>
  <c r="R6" i="75"/>
  <c r="R7" i="75"/>
  <c r="H10" i="75"/>
  <c r="I10" i="75" s="1"/>
  <c r="J10" i="75" s="1"/>
  <c r="H10" i="76"/>
  <c r="I10" i="76" s="1"/>
  <c r="J10" i="76" s="1"/>
  <c r="H35" i="76"/>
  <c r="I35" i="76" s="1"/>
  <c r="J35" i="76" s="1"/>
  <c r="H37" i="76"/>
  <c r="I37" i="76" s="1"/>
  <c r="J37" i="76" s="1"/>
  <c r="H38" i="76"/>
  <c r="I38" i="76" s="1"/>
  <c r="J38" i="76" s="1"/>
  <c r="H39" i="76"/>
  <c r="I39" i="76" s="1"/>
  <c r="J39" i="76" s="1"/>
  <c r="H43" i="76"/>
  <c r="I43" i="76" s="1"/>
  <c r="J43" i="76" s="1"/>
  <c r="H57" i="76"/>
  <c r="I57" i="76" s="1"/>
  <c r="J57" i="76" s="1"/>
  <c r="H66" i="76"/>
  <c r="I66" i="76" s="1"/>
  <c r="J66" i="76" s="1"/>
  <c r="H16" i="77"/>
  <c r="I16" i="77" s="1"/>
  <c r="J16" i="77" s="1"/>
  <c r="H42" i="77"/>
  <c r="I42" i="77" s="1"/>
  <c r="J42" i="77" s="1"/>
  <c r="V52" i="77"/>
  <c r="H59" i="77"/>
  <c r="I59" i="77" s="1"/>
  <c r="J59" i="77" s="1"/>
  <c r="H70" i="77"/>
  <c r="I70" i="77" s="1"/>
  <c r="J70" i="77" s="1"/>
  <c r="H96" i="77"/>
  <c r="I96" i="77" s="1"/>
  <c r="J96" i="77" s="1"/>
  <c r="AH3" i="79"/>
  <c r="AQ3" i="79" s="1"/>
  <c r="H48" i="79"/>
  <c r="I48" i="79" s="1"/>
  <c r="J48" i="79" s="1"/>
  <c r="AN3" i="80"/>
  <c r="H9" i="80"/>
  <c r="I9" i="80" s="1"/>
  <c r="J9" i="80" s="1"/>
  <c r="H22" i="80"/>
  <c r="I22" i="80" s="1"/>
  <c r="J22" i="80" s="1"/>
  <c r="H39" i="80"/>
  <c r="I39" i="80" s="1"/>
  <c r="J39" i="80" s="1"/>
  <c r="H86" i="81"/>
  <c r="I86" i="81" s="1"/>
  <c r="J86" i="81" s="1"/>
  <c r="H14" i="76"/>
  <c r="I14" i="76" s="1"/>
  <c r="J14" i="76" s="1"/>
  <c r="H23" i="76"/>
  <c r="I23" i="76" s="1"/>
  <c r="J23" i="76" s="1"/>
  <c r="H32" i="76"/>
  <c r="I32" i="76" s="1"/>
  <c r="J32" i="76" s="1"/>
  <c r="H41" i="76"/>
  <c r="I41" i="76" s="1"/>
  <c r="J41" i="76" s="1"/>
  <c r="H50" i="76"/>
  <c r="I50" i="76" s="1"/>
  <c r="J50" i="76" s="1"/>
  <c r="H59" i="76"/>
  <c r="I59" i="76" s="1"/>
  <c r="J59" i="76" s="1"/>
  <c r="H68" i="76"/>
  <c r="I68" i="76" s="1"/>
  <c r="J68" i="76" s="1"/>
  <c r="Z4" i="77"/>
  <c r="H17" i="77"/>
  <c r="I17" i="77" s="1"/>
  <c r="J17" i="77" s="1"/>
  <c r="H26" i="77"/>
  <c r="I26" i="77" s="1"/>
  <c r="J26" i="77" s="1"/>
  <c r="H35" i="77"/>
  <c r="I35" i="77" s="1"/>
  <c r="J35" i="77" s="1"/>
  <c r="H44" i="77"/>
  <c r="I44" i="77" s="1"/>
  <c r="J44" i="77" s="1"/>
  <c r="H53" i="77"/>
  <c r="I53" i="77" s="1"/>
  <c r="J53" i="77" s="1"/>
  <c r="H62" i="77"/>
  <c r="I62" i="77" s="1"/>
  <c r="J62" i="77" s="1"/>
  <c r="H71" i="77"/>
  <c r="I71" i="77" s="1"/>
  <c r="J71" i="77" s="1"/>
  <c r="H80" i="77"/>
  <c r="I80" i="77" s="1"/>
  <c r="J80" i="77" s="1"/>
  <c r="H89" i="77"/>
  <c r="I89" i="77" s="1"/>
  <c r="J89" i="77" s="1"/>
  <c r="H98" i="77"/>
  <c r="I98" i="77" s="1"/>
  <c r="J98" i="77" s="1"/>
  <c r="Y4" i="78"/>
  <c r="H5" i="78"/>
  <c r="I5" i="78" s="1"/>
  <c r="J5" i="78" s="1"/>
  <c r="M7" i="79"/>
  <c r="U7" i="79" s="1"/>
  <c r="M19" i="79"/>
  <c r="U19" i="79" s="1"/>
  <c r="M31" i="79"/>
  <c r="U31" i="79" s="1"/>
  <c r="M43" i="79"/>
  <c r="U43" i="79" s="1"/>
  <c r="M55" i="79"/>
  <c r="U55" i="79" s="1"/>
  <c r="M67" i="79"/>
  <c r="U67" i="79" s="1"/>
  <c r="M79" i="79"/>
  <c r="U79" i="79" s="1"/>
  <c r="V11" i="79"/>
  <c r="V5" i="79"/>
  <c r="V78" i="79"/>
  <c r="V75" i="79"/>
  <c r="V72" i="79"/>
  <c r="V69" i="79"/>
  <c r="V66" i="79"/>
  <c r="V63" i="79"/>
  <c r="V60" i="79"/>
  <c r="V57" i="79"/>
  <c r="V54" i="79"/>
  <c r="V51" i="79"/>
  <c r="V48" i="79"/>
  <c r="V45" i="79"/>
  <c r="V42" i="79"/>
  <c r="V39" i="79"/>
  <c r="V77" i="79"/>
  <c r="V74" i="79"/>
  <c r="V71" i="79"/>
  <c r="V68" i="79"/>
  <c r="V65" i="79"/>
  <c r="V62" i="79"/>
  <c r="V59" i="79"/>
  <c r="V56" i="79"/>
  <c r="V53" i="79"/>
  <c r="V50" i="79"/>
  <c r="V47" i="79"/>
  <c r="V44" i="79"/>
  <c r="V41" i="79"/>
  <c r="V38" i="79"/>
  <c r="V35" i="79"/>
  <c r="V32" i="79"/>
  <c r="V29" i="79"/>
  <c r="V26" i="79"/>
  <c r="V23" i="79"/>
  <c r="V20" i="79"/>
  <c r="V17" i="79"/>
  <c r="V14" i="79"/>
  <c r="V10" i="79"/>
  <c r="V4" i="79"/>
  <c r="Y4" i="79" s="1"/>
  <c r="V40" i="79"/>
  <c r="V49" i="79"/>
  <c r="V58" i="79"/>
  <c r="V67" i="79"/>
  <c r="V76" i="79"/>
  <c r="H29" i="80"/>
  <c r="I29" i="80" s="1"/>
  <c r="J29" i="80" s="1"/>
  <c r="H31" i="80"/>
  <c r="I31" i="80" s="1"/>
  <c r="J31" i="80" s="1"/>
  <c r="H35" i="80"/>
  <c r="I35" i="80" s="1"/>
  <c r="J35" i="80" s="1"/>
  <c r="H56" i="80"/>
  <c r="I56" i="80" s="1"/>
  <c r="J56" i="80" s="1"/>
  <c r="H58" i="80"/>
  <c r="I58" i="80" s="1"/>
  <c r="J58" i="80" s="1"/>
  <c r="H62" i="80"/>
  <c r="I62" i="80" s="1"/>
  <c r="J62" i="80" s="1"/>
  <c r="H10" i="81"/>
  <c r="I10" i="81" s="1"/>
  <c r="J10" i="81" s="1"/>
  <c r="H36" i="81"/>
  <c r="I36" i="81" s="1"/>
  <c r="J36" i="81" s="1"/>
  <c r="H39" i="81"/>
  <c r="I39" i="81" s="1"/>
  <c r="J39" i="81" s="1"/>
  <c r="H71" i="81"/>
  <c r="I71" i="81" s="1"/>
  <c r="J71" i="81" s="1"/>
  <c r="AH3" i="84"/>
  <c r="AQ3" i="84" s="1"/>
  <c r="AH4" i="85"/>
  <c r="Z4" i="85"/>
  <c r="M7" i="74"/>
  <c r="U7" i="74" s="1"/>
  <c r="M13" i="74"/>
  <c r="U13" i="74" s="1"/>
  <c r="M19" i="74"/>
  <c r="U19" i="74" s="1"/>
  <c r="M25" i="74"/>
  <c r="U25" i="74" s="1"/>
  <c r="M31" i="74"/>
  <c r="U31" i="74" s="1"/>
  <c r="M37" i="74"/>
  <c r="U37" i="74" s="1"/>
  <c r="M43" i="74"/>
  <c r="U43" i="74" s="1"/>
  <c r="M49" i="74"/>
  <c r="U49" i="74" s="1"/>
  <c r="M55" i="74"/>
  <c r="U55" i="74" s="1"/>
  <c r="M61" i="74"/>
  <c r="U61" i="74" s="1"/>
  <c r="M67" i="74"/>
  <c r="U67" i="74" s="1"/>
  <c r="M73" i="74"/>
  <c r="U73" i="74" s="1"/>
  <c r="M79" i="74"/>
  <c r="U79" i="74" s="1"/>
  <c r="M85" i="74"/>
  <c r="U85" i="74" s="1"/>
  <c r="M9" i="75"/>
  <c r="U9" i="75" s="1"/>
  <c r="M15" i="75"/>
  <c r="U15" i="75" s="1"/>
  <c r="M21" i="75"/>
  <c r="U21" i="75" s="1"/>
  <c r="M27" i="75"/>
  <c r="U27" i="75" s="1"/>
  <c r="M33" i="75"/>
  <c r="U33" i="75" s="1"/>
  <c r="M39" i="75"/>
  <c r="U39" i="75" s="1"/>
  <c r="M45" i="75"/>
  <c r="U45" i="75" s="1"/>
  <c r="M51" i="75"/>
  <c r="U51" i="75" s="1"/>
  <c r="M57" i="75"/>
  <c r="U57" i="75" s="1"/>
  <c r="M63" i="75"/>
  <c r="U63" i="75" s="1"/>
  <c r="M69" i="75"/>
  <c r="U69" i="75" s="1"/>
  <c r="M75" i="75"/>
  <c r="U75" i="75" s="1"/>
  <c r="V6" i="75"/>
  <c r="V12" i="75"/>
  <c r="V15" i="75"/>
  <c r="V18" i="75"/>
  <c r="V21" i="75"/>
  <c r="V24" i="75"/>
  <c r="V27" i="75"/>
  <c r="V30" i="75"/>
  <c r="V33" i="75"/>
  <c r="V36" i="75"/>
  <c r="V39" i="75"/>
  <c r="V42" i="75"/>
  <c r="V45" i="75"/>
  <c r="V48" i="75"/>
  <c r="V51" i="75"/>
  <c r="V54" i="75"/>
  <c r="V57" i="75"/>
  <c r="V60" i="75"/>
  <c r="V63" i="75"/>
  <c r="V66" i="75"/>
  <c r="V69" i="75"/>
  <c r="V72" i="75"/>
  <c r="V75" i="75"/>
  <c r="V78" i="75"/>
  <c r="M7" i="76"/>
  <c r="U7" i="76" s="1"/>
  <c r="M13" i="76"/>
  <c r="U13" i="76" s="1"/>
  <c r="M19" i="76"/>
  <c r="U19" i="76" s="1"/>
  <c r="M25" i="76"/>
  <c r="U25" i="76" s="1"/>
  <c r="M31" i="76"/>
  <c r="U31" i="76" s="1"/>
  <c r="M37" i="76"/>
  <c r="U37" i="76" s="1"/>
  <c r="M43" i="76"/>
  <c r="U43" i="76" s="1"/>
  <c r="M49" i="76"/>
  <c r="U49" i="76" s="1"/>
  <c r="M55" i="76"/>
  <c r="U55" i="76" s="1"/>
  <c r="M61" i="76"/>
  <c r="U61" i="76" s="1"/>
  <c r="M67" i="76"/>
  <c r="U67" i="76" s="1"/>
  <c r="H18" i="76"/>
  <c r="I18" i="76" s="1"/>
  <c r="J18" i="76" s="1"/>
  <c r="H27" i="76"/>
  <c r="I27" i="76" s="1"/>
  <c r="J27" i="76" s="1"/>
  <c r="H36" i="76"/>
  <c r="I36" i="76" s="1"/>
  <c r="J36" i="76" s="1"/>
  <c r="H45" i="76"/>
  <c r="I45" i="76" s="1"/>
  <c r="J45" i="76" s="1"/>
  <c r="H54" i="76"/>
  <c r="I54" i="76" s="1"/>
  <c r="J54" i="76" s="1"/>
  <c r="H63" i="76"/>
  <c r="I63" i="76" s="1"/>
  <c r="J63" i="76" s="1"/>
  <c r="H5" i="77"/>
  <c r="I5" i="77" s="1"/>
  <c r="J5" i="77" s="1"/>
  <c r="H8" i="77"/>
  <c r="I8" i="77" s="1"/>
  <c r="J8" i="77" s="1"/>
  <c r="H13" i="77"/>
  <c r="I13" i="77" s="1"/>
  <c r="J13" i="77" s="1"/>
  <c r="H22" i="77"/>
  <c r="I22" i="77" s="1"/>
  <c r="J22" i="77" s="1"/>
  <c r="H31" i="77"/>
  <c r="I31" i="77" s="1"/>
  <c r="J31" i="77" s="1"/>
  <c r="H40" i="77"/>
  <c r="I40" i="77" s="1"/>
  <c r="J40" i="77" s="1"/>
  <c r="H49" i="77"/>
  <c r="I49" i="77" s="1"/>
  <c r="J49" i="77" s="1"/>
  <c r="H58" i="77"/>
  <c r="I58" i="77" s="1"/>
  <c r="J58" i="77" s="1"/>
  <c r="H67" i="77"/>
  <c r="I67" i="77" s="1"/>
  <c r="J67" i="77" s="1"/>
  <c r="H76" i="77"/>
  <c r="I76" i="77" s="1"/>
  <c r="J76" i="77" s="1"/>
  <c r="H85" i="77"/>
  <c r="I85" i="77" s="1"/>
  <c r="J85" i="77" s="1"/>
  <c r="H94" i="77"/>
  <c r="I94" i="77" s="1"/>
  <c r="J94" i="77" s="1"/>
  <c r="M9" i="78"/>
  <c r="U9" i="78" s="1"/>
  <c r="M17" i="78"/>
  <c r="U17" i="78" s="1"/>
  <c r="M27" i="78"/>
  <c r="U27" i="78" s="1"/>
  <c r="M35" i="78"/>
  <c r="U35" i="78" s="1"/>
  <c r="M45" i="78"/>
  <c r="U45" i="78" s="1"/>
  <c r="M53" i="78"/>
  <c r="U53" i="78" s="1"/>
  <c r="M63" i="78"/>
  <c r="U63" i="78" s="1"/>
  <c r="M71" i="78"/>
  <c r="U71" i="78" s="1"/>
  <c r="M81" i="78"/>
  <c r="U81" i="78" s="1"/>
  <c r="V18" i="78"/>
  <c r="V19" i="78"/>
  <c r="V27" i="78"/>
  <c r="V28" i="78"/>
  <c r="V36" i="78"/>
  <c r="V37" i="78"/>
  <c r="M13" i="79"/>
  <c r="U13" i="79" s="1"/>
  <c r="M25" i="79"/>
  <c r="U25" i="79" s="1"/>
  <c r="M37" i="79"/>
  <c r="U37" i="79" s="1"/>
  <c r="M49" i="79"/>
  <c r="U49" i="79" s="1"/>
  <c r="M61" i="79"/>
  <c r="U61" i="79" s="1"/>
  <c r="H30" i="80"/>
  <c r="I30" i="80" s="1"/>
  <c r="J30" i="80" s="1"/>
  <c r="H57" i="80"/>
  <c r="I57" i="80" s="1"/>
  <c r="J57" i="80" s="1"/>
  <c r="P3" i="81"/>
  <c r="AF3" i="81" s="1"/>
  <c r="H32" i="81"/>
  <c r="I32" i="81" s="1"/>
  <c r="J32" i="81" s="1"/>
  <c r="H53" i="81"/>
  <c r="I53" i="81" s="1"/>
  <c r="J53" i="81" s="1"/>
  <c r="H89" i="81"/>
  <c r="I89" i="81" s="1"/>
  <c r="J89" i="81" s="1"/>
  <c r="H53" i="76"/>
  <c r="I53" i="76" s="1"/>
  <c r="J53" i="76" s="1"/>
  <c r="H62" i="76"/>
  <c r="I62" i="76" s="1"/>
  <c r="J62" i="76" s="1"/>
  <c r="H4" i="77"/>
  <c r="I4" i="77" s="1"/>
  <c r="J4" i="77" s="1"/>
  <c r="K4" i="77" s="1"/>
  <c r="AQ4" i="77" s="1"/>
  <c r="H10" i="77"/>
  <c r="I10" i="77" s="1"/>
  <c r="J10" i="77" s="1"/>
  <c r="H20" i="77"/>
  <c r="I20" i="77" s="1"/>
  <c r="J20" i="77" s="1"/>
  <c r="H29" i="77"/>
  <c r="I29" i="77" s="1"/>
  <c r="J29" i="77" s="1"/>
  <c r="H38" i="77"/>
  <c r="I38" i="77" s="1"/>
  <c r="J38" i="77" s="1"/>
  <c r="H47" i="77"/>
  <c r="I47" i="77" s="1"/>
  <c r="J47" i="77" s="1"/>
  <c r="H56" i="77"/>
  <c r="I56" i="77" s="1"/>
  <c r="J56" i="77" s="1"/>
  <c r="H65" i="77"/>
  <c r="I65" i="77" s="1"/>
  <c r="J65" i="77" s="1"/>
  <c r="H74" i="77"/>
  <c r="I74" i="77" s="1"/>
  <c r="J74" i="77" s="1"/>
  <c r="H83" i="77"/>
  <c r="I83" i="77" s="1"/>
  <c r="J83" i="77" s="1"/>
  <c r="H92" i="77"/>
  <c r="I92" i="77" s="1"/>
  <c r="J92" i="77" s="1"/>
  <c r="M76" i="79"/>
  <c r="U76" i="79" s="1"/>
  <c r="M70" i="79"/>
  <c r="U70" i="79" s="1"/>
  <c r="M64" i="79"/>
  <c r="U64" i="79" s="1"/>
  <c r="M58" i="79"/>
  <c r="U58" i="79" s="1"/>
  <c r="M52" i="79"/>
  <c r="U52" i="79" s="1"/>
  <c r="M46" i="79"/>
  <c r="U46" i="79" s="1"/>
  <c r="M40" i="79"/>
  <c r="U40" i="79" s="1"/>
  <c r="M34" i="79"/>
  <c r="U34" i="79" s="1"/>
  <c r="M28" i="79"/>
  <c r="U28" i="79" s="1"/>
  <c r="M22" i="79"/>
  <c r="U22" i="79" s="1"/>
  <c r="M16" i="79"/>
  <c r="U16" i="79" s="1"/>
  <c r="M10" i="79"/>
  <c r="U10" i="79" s="1"/>
  <c r="M4" i="79"/>
  <c r="U4" i="79" s="1"/>
  <c r="X4" i="79" s="1"/>
  <c r="M74" i="79"/>
  <c r="U74" i="79" s="1"/>
  <c r="M68" i="79"/>
  <c r="U68" i="79" s="1"/>
  <c r="M62" i="79"/>
  <c r="U62" i="79" s="1"/>
  <c r="M56" i="79"/>
  <c r="U56" i="79" s="1"/>
  <c r="M50" i="79"/>
  <c r="U50" i="79" s="1"/>
  <c r="M44" i="79"/>
  <c r="U44" i="79" s="1"/>
  <c r="M38" i="79"/>
  <c r="U38" i="79" s="1"/>
  <c r="M32" i="79"/>
  <c r="U32" i="79" s="1"/>
  <c r="M26" i="79"/>
  <c r="U26" i="79" s="1"/>
  <c r="M20" i="79"/>
  <c r="U20" i="79" s="1"/>
  <c r="M14" i="79"/>
  <c r="U14" i="79" s="1"/>
  <c r="M8" i="79"/>
  <c r="U8" i="79" s="1"/>
  <c r="M77" i="79"/>
  <c r="U77" i="79" s="1"/>
  <c r="M71" i="79"/>
  <c r="U71" i="79" s="1"/>
  <c r="M65" i="79"/>
  <c r="U65" i="79" s="1"/>
  <c r="M59" i="79"/>
  <c r="U59" i="79" s="1"/>
  <c r="M53" i="79"/>
  <c r="U53" i="79" s="1"/>
  <c r="M47" i="79"/>
  <c r="U47" i="79" s="1"/>
  <c r="M41" i="79"/>
  <c r="U41" i="79" s="1"/>
  <c r="M35" i="79"/>
  <c r="U35" i="79" s="1"/>
  <c r="M29" i="79"/>
  <c r="U29" i="79" s="1"/>
  <c r="M23" i="79"/>
  <c r="U23" i="79" s="1"/>
  <c r="M17" i="79"/>
  <c r="U17" i="79" s="1"/>
  <c r="M11" i="79"/>
  <c r="U11" i="79" s="1"/>
  <c r="M5" i="79"/>
  <c r="U5" i="79" s="1"/>
  <c r="M15" i="79"/>
  <c r="U15" i="79" s="1"/>
  <c r="M27" i="79"/>
  <c r="U27" i="79" s="1"/>
  <c r="M39" i="79"/>
  <c r="U39" i="79" s="1"/>
  <c r="M51" i="79"/>
  <c r="U51" i="79" s="1"/>
  <c r="M63" i="79"/>
  <c r="U63" i="79" s="1"/>
  <c r="M75" i="79"/>
  <c r="U75" i="79" s="1"/>
  <c r="H13" i="80"/>
  <c r="I13" i="80" s="1"/>
  <c r="J13" i="80" s="1"/>
  <c r="H17" i="80"/>
  <c r="I17" i="80" s="1"/>
  <c r="J17" i="80" s="1"/>
  <c r="H38" i="80"/>
  <c r="I38" i="80" s="1"/>
  <c r="J38" i="80" s="1"/>
  <c r="H40" i="80"/>
  <c r="I40" i="80" s="1"/>
  <c r="J40" i="80" s="1"/>
  <c r="H44" i="80"/>
  <c r="I44" i="80" s="1"/>
  <c r="J44" i="80" s="1"/>
  <c r="H65" i="80"/>
  <c r="I65" i="80" s="1"/>
  <c r="J65" i="80" s="1"/>
  <c r="H67" i="80"/>
  <c r="I67" i="80" s="1"/>
  <c r="J67" i="80" s="1"/>
  <c r="Z4" i="81"/>
  <c r="H19" i="81"/>
  <c r="I19" i="81" s="1"/>
  <c r="J19" i="81" s="1"/>
  <c r="H54" i="81"/>
  <c r="I54" i="81" s="1"/>
  <c r="J54" i="81" s="1"/>
  <c r="H57" i="81"/>
  <c r="I57" i="81" s="1"/>
  <c r="J57" i="81" s="1"/>
  <c r="H68" i="81"/>
  <c r="I68" i="81" s="1"/>
  <c r="J68" i="81" s="1"/>
  <c r="H90" i="81"/>
  <c r="I90" i="81" s="1"/>
  <c r="J90" i="81" s="1"/>
  <c r="H93" i="81"/>
  <c r="I93" i="81" s="1"/>
  <c r="J93" i="81" s="1"/>
  <c r="AE3" i="82"/>
  <c r="P3" i="82"/>
  <c r="AF3" i="82" s="1"/>
  <c r="AO3" i="82" s="1"/>
  <c r="H11" i="83"/>
  <c r="I11" i="83" s="1"/>
  <c r="J11" i="83" s="1"/>
  <c r="M9" i="74"/>
  <c r="U9" i="74" s="1"/>
  <c r="M15" i="74"/>
  <c r="U15" i="74" s="1"/>
  <c r="M21" i="74"/>
  <c r="U21" i="74" s="1"/>
  <c r="M27" i="74"/>
  <c r="U27" i="74" s="1"/>
  <c r="M33" i="74"/>
  <c r="U33" i="74" s="1"/>
  <c r="M39" i="74"/>
  <c r="U39" i="74" s="1"/>
  <c r="M45" i="74"/>
  <c r="U45" i="74" s="1"/>
  <c r="M51" i="74"/>
  <c r="U51" i="74" s="1"/>
  <c r="M57" i="74"/>
  <c r="U57" i="74" s="1"/>
  <c r="M63" i="74"/>
  <c r="U63" i="74" s="1"/>
  <c r="M69" i="74"/>
  <c r="U69" i="74" s="1"/>
  <c r="M75" i="74"/>
  <c r="U75" i="74" s="1"/>
  <c r="M81" i="74"/>
  <c r="U81" i="74" s="1"/>
  <c r="M5" i="75"/>
  <c r="U5" i="75" s="1"/>
  <c r="M11" i="75"/>
  <c r="U11" i="75" s="1"/>
  <c r="M17" i="75"/>
  <c r="U17" i="75" s="1"/>
  <c r="M23" i="75"/>
  <c r="U23" i="75" s="1"/>
  <c r="M29" i="75"/>
  <c r="U29" i="75" s="1"/>
  <c r="M35" i="75"/>
  <c r="U35" i="75" s="1"/>
  <c r="M41" i="75"/>
  <c r="U41" i="75" s="1"/>
  <c r="M47" i="75"/>
  <c r="U47" i="75" s="1"/>
  <c r="M53" i="75"/>
  <c r="U53" i="75" s="1"/>
  <c r="M59" i="75"/>
  <c r="U59" i="75" s="1"/>
  <c r="M65" i="75"/>
  <c r="U65" i="75" s="1"/>
  <c r="M71" i="75"/>
  <c r="U71" i="75" s="1"/>
  <c r="V4" i="75"/>
  <c r="Y4" i="75" s="1"/>
  <c r="V10" i="75"/>
  <c r="V14" i="75"/>
  <c r="V17" i="75"/>
  <c r="V20" i="75"/>
  <c r="V23" i="75"/>
  <c r="V26" i="75"/>
  <c r="V29" i="75"/>
  <c r="V32" i="75"/>
  <c r="V35" i="75"/>
  <c r="V38" i="75"/>
  <c r="V41" i="75"/>
  <c r="V44" i="75"/>
  <c r="V47" i="75"/>
  <c r="V50" i="75"/>
  <c r="V53" i="75"/>
  <c r="V56" i="75"/>
  <c r="V59" i="75"/>
  <c r="V62" i="75"/>
  <c r="V65" i="75"/>
  <c r="V68" i="75"/>
  <c r="V71" i="75"/>
  <c r="V74" i="75"/>
  <c r="M9" i="76"/>
  <c r="U9" i="76" s="1"/>
  <c r="M15" i="76"/>
  <c r="U15" i="76" s="1"/>
  <c r="M21" i="76"/>
  <c r="U21" i="76" s="1"/>
  <c r="M27" i="76"/>
  <c r="U27" i="76" s="1"/>
  <c r="M33" i="76"/>
  <c r="U33" i="76" s="1"/>
  <c r="M39" i="76"/>
  <c r="U39" i="76" s="1"/>
  <c r="M45" i="76"/>
  <c r="U45" i="76" s="1"/>
  <c r="M51" i="76"/>
  <c r="U51" i="76" s="1"/>
  <c r="M57" i="76"/>
  <c r="U57" i="76" s="1"/>
  <c r="M63" i="76"/>
  <c r="U63" i="76" s="1"/>
  <c r="V69" i="76"/>
  <c r="V66" i="76"/>
  <c r="V63" i="76"/>
  <c r="V60" i="76"/>
  <c r="V57" i="76"/>
  <c r="V54" i="76"/>
  <c r="V51" i="76"/>
  <c r="V48" i="76"/>
  <c r="V45" i="76"/>
  <c r="V42" i="76"/>
  <c r="V39" i="76"/>
  <c r="V36" i="76"/>
  <c r="V33" i="76"/>
  <c r="V30" i="76"/>
  <c r="V27" i="76"/>
  <c r="V24" i="76"/>
  <c r="V21" i="76"/>
  <c r="V18" i="76"/>
  <c r="V15" i="76"/>
  <c r="V12" i="76"/>
  <c r="V6" i="76"/>
  <c r="V67" i="76"/>
  <c r="V64" i="76"/>
  <c r="V61" i="76"/>
  <c r="V58" i="76"/>
  <c r="V55" i="76"/>
  <c r="V52" i="76"/>
  <c r="V49" i="76"/>
  <c r="V46" i="76"/>
  <c r="V43" i="76"/>
  <c r="V40" i="76"/>
  <c r="V37" i="76"/>
  <c r="V34" i="76"/>
  <c r="V31" i="76"/>
  <c r="V28" i="76"/>
  <c r="V25" i="76"/>
  <c r="V22" i="76"/>
  <c r="V19" i="76"/>
  <c r="V16" i="76"/>
  <c r="V13" i="76"/>
  <c r="V8" i="76"/>
  <c r="V7" i="76"/>
  <c r="H15" i="76"/>
  <c r="I15" i="76" s="1"/>
  <c r="J15" i="76" s="1"/>
  <c r="H24" i="76"/>
  <c r="I24" i="76" s="1"/>
  <c r="J24" i="76" s="1"/>
  <c r="H33" i="76"/>
  <c r="I33" i="76" s="1"/>
  <c r="J33" i="76" s="1"/>
  <c r="H42" i="76"/>
  <c r="I42" i="76" s="1"/>
  <c r="J42" i="76" s="1"/>
  <c r="H51" i="76"/>
  <c r="I51" i="76" s="1"/>
  <c r="J51" i="76" s="1"/>
  <c r="H60" i="76"/>
  <c r="I60" i="76" s="1"/>
  <c r="J60" i="76" s="1"/>
  <c r="H69" i="76"/>
  <c r="I69" i="76" s="1"/>
  <c r="J69" i="76" s="1"/>
  <c r="H19" i="77"/>
  <c r="I19" i="77" s="1"/>
  <c r="J19" i="77" s="1"/>
  <c r="H28" i="77"/>
  <c r="I28" i="77" s="1"/>
  <c r="J28" i="77" s="1"/>
  <c r="H37" i="77"/>
  <c r="I37" i="77" s="1"/>
  <c r="J37" i="77" s="1"/>
  <c r="H46" i="77"/>
  <c r="I46" i="77" s="1"/>
  <c r="J46" i="77" s="1"/>
  <c r="H55" i="77"/>
  <c r="I55" i="77" s="1"/>
  <c r="J55" i="77" s="1"/>
  <c r="H64" i="77"/>
  <c r="I64" i="77" s="1"/>
  <c r="J64" i="77" s="1"/>
  <c r="H73" i="77"/>
  <c r="I73" i="77" s="1"/>
  <c r="J73" i="77" s="1"/>
  <c r="H82" i="77"/>
  <c r="I82" i="77" s="1"/>
  <c r="J82" i="77" s="1"/>
  <c r="H91" i="77"/>
  <c r="I91" i="77" s="1"/>
  <c r="J91" i="77" s="1"/>
  <c r="M86" i="78"/>
  <c r="U86" i="78" s="1"/>
  <c r="M80" i="78"/>
  <c r="U80" i="78" s="1"/>
  <c r="M74" i="78"/>
  <c r="U74" i="78" s="1"/>
  <c r="M68" i="78"/>
  <c r="U68" i="78" s="1"/>
  <c r="M62" i="78"/>
  <c r="U62" i="78" s="1"/>
  <c r="M56" i="78"/>
  <c r="U56" i="78" s="1"/>
  <c r="M50" i="78"/>
  <c r="U50" i="78" s="1"/>
  <c r="M44" i="78"/>
  <c r="U44" i="78" s="1"/>
  <c r="M38" i="78"/>
  <c r="U38" i="78" s="1"/>
  <c r="M32" i="78"/>
  <c r="U32" i="78" s="1"/>
  <c r="M26" i="78"/>
  <c r="U26" i="78" s="1"/>
  <c r="M20" i="78"/>
  <c r="U20" i="78" s="1"/>
  <c r="M14" i="78"/>
  <c r="U14" i="78" s="1"/>
  <c r="M8" i="78"/>
  <c r="U8" i="78" s="1"/>
  <c r="M84" i="78"/>
  <c r="U84" i="78" s="1"/>
  <c r="M78" i="78"/>
  <c r="U78" i="78" s="1"/>
  <c r="M72" i="78"/>
  <c r="U72" i="78" s="1"/>
  <c r="M66" i="78"/>
  <c r="U66" i="78" s="1"/>
  <c r="M60" i="78"/>
  <c r="U60" i="78" s="1"/>
  <c r="M54" i="78"/>
  <c r="U54" i="78" s="1"/>
  <c r="M48" i="78"/>
  <c r="U48" i="78" s="1"/>
  <c r="M42" i="78"/>
  <c r="U42" i="78" s="1"/>
  <c r="M36" i="78"/>
  <c r="U36" i="78" s="1"/>
  <c r="M30" i="78"/>
  <c r="U30" i="78" s="1"/>
  <c r="M24" i="78"/>
  <c r="U24" i="78" s="1"/>
  <c r="M18" i="78"/>
  <c r="U18" i="78" s="1"/>
  <c r="M12" i="78"/>
  <c r="U12" i="78" s="1"/>
  <c r="M6" i="78"/>
  <c r="U6" i="78" s="1"/>
  <c r="M11" i="78"/>
  <c r="U11" i="78" s="1"/>
  <c r="M21" i="78"/>
  <c r="U21" i="78" s="1"/>
  <c r="M29" i="78"/>
  <c r="U29" i="78" s="1"/>
  <c r="M39" i="78"/>
  <c r="U39" i="78" s="1"/>
  <c r="M47" i="78"/>
  <c r="U47" i="78" s="1"/>
  <c r="M57" i="78"/>
  <c r="U57" i="78" s="1"/>
  <c r="M65" i="78"/>
  <c r="U65" i="78" s="1"/>
  <c r="M75" i="78"/>
  <c r="U75" i="78" s="1"/>
  <c r="M83" i="78"/>
  <c r="U83" i="78" s="1"/>
  <c r="V11" i="78"/>
  <c r="V5" i="78"/>
  <c r="V89" i="78"/>
  <c r="V86" i="78"/>
  <c r="V83" i="78"/>
  <c r="V80" i="78"/>
  <c r="V77" i="78"/>
  <c r="V74" i="78"/>
  <c r="V71" i="78"/>
  <c r="V68" i="78"/>
  <c r="V65" i="78"/>
  <c r="V62" i="78"/>
  <c r="V59" i="78"/>
  <c r="V56" i="78"/>
  <c r="V53" i="78"/>
  <c r="V50" i="78"/>
  <c r="V47" i="78"/>
  <c r="V15" i="78"/>
  <c r="V16" i="78"/>
  <c r="V24" i="78"/>
  <c r="V25" i="78"/>
  <c r="V33" i="78"/>
  <c r="V34" i="78"/>
  <c r="V42" i="78"/>
  <c r="V43" i="78"/>
  <c r="AE3" i="79"/>
  <c r="P3" i="79"/>
  <c r="AF3" i="79" s="1"/>
  <c r="AO3" i="79" s="1"/>
  <c r="M6" i="79"/>
  <c r="U6" i="79" s="1"/>
  <c r="M18" i="79"/>
  <c r="U18" i="79" s="1"/>
  <c r="M30" i="79"/>
  <c r="U30" i="79" s="1"/>
  <c r="M42" i="79"/>
  <c r="U42" i="79" s="1"/>
  <c r="M54" i="79"/>
  <c r="U54" i="79" s="1"/>
  <c r="M66" i="79"/>
  <c r="U66" i="79" s="1"/>
  <c r="M78" i="79"/>
  <c r="U78" i="79" s="1"/>
  <c r="H5" i="79"/>
  <c r="I5" i="79" s="1"/>
  <c r="J5" i="79" s="1"/>
  <c r="V6" i="79"/>
  <c r="V7" i="79"/>
  <c r="H8" i="80"/>
  <c r="I8" i="80" s="1"/>
  <c r="J8" i="80" s="1"/>
  <c r="H21" i="80"/>
  <c r="I21" i="80" s="1"/>
  <c r="J21" i="80" s="1"/>
  <c r="H48" i="80"/>
  <c r="I48" i="80" s="1"/>
  <c r="J48" i="80" s="1"/>
  <c r="AH4" i="81"/>
  <c r="H5" i="81"/>
  <c r="I5" i="81" s="1"/>
  <c r="J5" i="81" s="1"/>
  <c r="H14" i="81"/>
  <c r="I14" i="81" s="1"/>
  <c r="J14" i="81" s="1"/>
  <c r="H35" i="81"/>
  <c r="I35" i="81" s="1"/>
  <c r="J35" i="81" s="1"/>
  <c r="H12" i="83"/>
  <c r="I12" i="83" s="1"/>
  <c r="J12" i="83" s="1"/>
  <c r="H39" i="83"/>
  <c r="I39" i="83" s="1"/>
  <c r="J39" i="83" s="1"/>
  <c r="H75" i="83"/>
  <c r="I75" i="83" s="1"/>
  <c r="J75" i="83" s="1"/>
  <c r="M9" i="80"/>
  <c r="U9" i="80" s="1"/>
  <c r="M15" i="80"/>
  <c r="U15" i="80" s="1"/>
  <c r="M21" i="80"/>
  <c r="U21" i="80" s="1"/>
  <c r="M27" i="80"/>
  <c r="U27" i="80" s="1"/>
  <c r="M33" i="80"/>
  <c r="U33" i="80" s="1"/>
  <c r="M39" i="80"/>
  <c r="U39" i="80" s="1"/>
  <c r="M45" i="80"/>
  <c r="U45" i="80" s="1"/>
  <c r="M51" i="80"/>
  <c r="U51" i="80" s="1"/>
  <c r="M57" i="80"/>
  <c r="U57" i="80" s="1"/>
  <c r="M63" i="80"/>
  <c r="U63" i="80" s="1"/>
  <c r="M69" i="80"/>
  <c r="U69" i="80" s="1"/>
  <c r="H15" i="80"/>
  <c r="I15" i="80" s="1"/>
  <c r="J15" i="80" s="1"/>
  <c r="H24" i="80"/>
  <c r="I24" i="80" s="1"/>
  <c r="J24" i="80" s="1"/>
  <c r="H33" i="80"/>
  <c r="I33" i="80" s="1"/>
  <c r="J33" i="80" s="1"/>
  <c r="H42" i="80"/>
  <c r="I42" i="80" s="1"/>
  <c r="J42" i="80" s="1"/>
  <c r="H51" i="80"/>
  <c r="I51" i="80" s="1"/>
  <c r="J51" i="80" s="1"/>
  <c r="H60" i="80"/>
  <c r="I60" i="80" s="1"/>
  <c r="J60" i="80" s="1"/>
  <c r="H69" i="80"/>
  <c r="I69" i="80" s="1"/>
  <c r="J69" i="80" s="1"/>
  <c r="H6" i="81"/>
  <c r="I6" i="81" s="1"/>
  <c r="J6" i="81" s="1"/>
  <c r="V96" i="81"/>
  <c r="V93" i="81"/>
  <c r="V90" i="81"/>
  <c r="V87" i="81"/>
  <c r="V84" i="81"/>
  <c r="V81" i="81"/>
  <c r="V78" i="81"/>
  <c r="V75" i="81"/>
  <c r="V72" i="81"/>
  <c r="V69" i="81"/>
  <c r="V66" i="81"/>
  <c r="V63" i="81"/>
  <c r="V60" i="81"/>
  <c r="V57" i="81"/>
  <c r="V54" i="81"/>
  <c r="V51" i="81"/>
  <c r="V48" i="81"/>
  <c r="V45" i="81"/>
  <c r="V42" i="81"/>
  <c r="V39" i="81"/>
  <c r="V36" i="81"/>
  <c r="V33" i="81"/>
  <c r="V30" i="81"/>
  <c r="V27" i="81"/>
  <c r="V24" i="81"/>
  <c r="V21" i="81"/>
  <c r="V18" i="81"/>
  <c r="V15" i="81"/>
  <c r="V12" i="81"/>
  <c r="V6" i="81"/>
  <c r="V97" i="81"/>
  <c r="V94" i="81"/>
  <c r="V91" i="81"/>
  <c r="V88" i="81"/>
  <c r="V85" i="81"/>
  <c r="V82" i="81"/>
  <c r="V79" i="81"/>
  <c r="V76" i="81"/>
  <c r="V73" i="81"/>
  <c r="V70" i="81"/>
  <c r="V67" i="81"/>
  <c r="V64" i="81"/>
  <c r="V61" i="81"/>
  <c r="V58" i="81"/>
  <c r="V55" i="81"/>
  <c r="V52" i="81"/>
  <c r="V49" i="81"/>
  <c r="V46" i="81"/>
  <c r="V43" i="81"/>
  <c r="V40" i="81"/>
  <c r="V37" i="81"/>
  <c r="V34" i="81"/>
  <c r="V31" i="81"/>
  <c r="V28" i="81"/>
  <c r="V25" i="81"/>
  <c r="V22" i="81"/>
  <c r="V19" i="81"/>
  <c r="V16" i="81"/>
  <c r="V13" i="81"/>
  <c r="V8" i="81"/>
  <c r="V7" i="81"/>
  <c r="H17" i="81"/>
  <c r="I17" i="81" s="1"/>
  <c r="J17" i="81" s="1"/>
  <c r="V17" i="81"/>
  <c r="H29" i="81"/>
  <c r="I29" i="81" s="1"/>
  <c r="J29" i="81" s="1"/>
  <c r="H33" i="81"/>
  <c r="I33" i="81" s="1"/>
  <c r="J33" i="81" s="1"/>
  <c r="V35" i="81"/>
  <c r="H47" i="81"/>
  <c r="I47" i="81" s="1"/>
  <c r="J47" i="81" s="1"/>
  <c r="H51" i="81"/>
  <c r="I51" i="81" s="1"/>
  <c r="J51" i="81" s="1"/>
  <c r="V53" i="81"/>
  <c r="H65" i="81"/>
  <c r="I65" i="81" s="1"/>
  <c r="J65" i="81" s="1"/>
  <c r="H69" i="81"/>
  <c r="I69" i="81" s="1"/>
  <c r="J69" i="81" s="1"/>
  <c r="V71" i="81"/>
  <c r="H83" i="81"/>
  <c r="I83" i="81" s="1"/>
  <c r="J83" i="81" s="1"/>
  <c r="H87" i="81"/>
  <c r="I87" i="81" s="1"/>
  <c r="J87" i="81" s="1"/>
  <c r="V89" i="81"/>
  <c r="M84" i="82"/>
  <c r="U84" i="82" s="1"/>
  <c r="M78" i="82"/>
  <c r="U78" i="82" s="1"/>
  <c r="M72" i="82"/>
  <c r="U72" i="82" s="1"/>
  <c r="M66" i="82"/>
  <c r="U66" i="82" s="1"/>
  <c r="M60" i="82"/>
  <c r="U60" i="82" s="1"/>
  <c r="M54" i="82"/>
  <c r="U54" i="82" s="1"/>
  <c r="M48" i="82"/>
  <c r="U48" i="82" s="1"/>
  <c r="M42" i="82"/>
  <c r="U42" i="82" s="1"/>
  <c r="M36" i="82"/>
  <c r="U36" i="82" s="1"/>
  <c r="M30" i="82"/>
  <c r="U30" i="82" s="1"/>
  <c r="M24" i="82"/>
  <c r="U24" i="82" s="1"/>
  <c r="M18" i="82"/>
  <c r="U18" i="82" s="1"/>
  <c r="M12" i="82"/>
  <c r="U12" i="82" s="1"/>
  <c r="M6" i="82"/>
  <c r="U6" i="82" s="1"/>
  <c r="M88" i="82"/>
  <c r="U88" i="82" s="1"/>
  <c r="M82" i="82"/>
  <c r="U82" i="82" s="1"/>
  <c r="M76" i="82"/>
  <c r="U76" i="82" s="1"/>
  <c r="M70" i="82"/>
  <c r="U70" i="82" s="1"/>
  <c r="M64" i="82"/>
  <c r="U64" i="82" s="1"/>
  <c r="M58" i="82"/>
  <c r="U58" i="82" s="1"/>
  <c r="M52" i="82"/>
  <c r="U52" i="82" s="1"/>
  <c r="M46" i="82"/>
  <c r="U46" i="82" s="1"/>
  <c r="M40" i="82"/>
  <c r="U40" i="82" s="1"/>
  <c r="M34" i="82"/>
  <c r="U34" i="82" s="1"/>
  <c r="M28" i="82"/>
  <c r="U28" i="82" s="1"/>
  <c r="M22" i="82"/>
  <c r="U22" i="82" s="1"/>
  <c r="M16" i="82"/>
  <c r="U16" i="82" s="1"/>
  <c r="M10" i="82"/>
  <c r="U10" i="82" s="1"/>
  <c r="M4" i="82"/>
  <c r="U4" i="82" s="1"/>
  <c r="X4" i="82" s="1"/>
  <c r="M85" i="82"/>
  <c r="U85" i="82" s="1"/>
  <c r="M79" i="82"/>
  <c r="U79" i="82" s="1"/>
  <c r="M73" i="82"/>
  <c r="U73" i="82" s="1"/>
  <c r="M67" i="82"/>
  <c r="U67" i="82" s="1"/>
  <c r="M61" i="82"/>
  <c r="U61" i="82" s="1"/>
  <c r="M55" i="82"/>
  <c r="U55" i="82" s="1"/>
  <c r="M49" i="82"/>
  <c r="U49" i="82" s="1"/>
  <c r="M43" i="82"/>
  <c r="U43" i="82" s="1"/>
  <c r="M37" i="82"/>
  <c r="U37" i="82" s="1"/>
  <c r="M31" i="82"/>
  <c r="U31" i="82" s="1"/>
  <c r="M25" i="82"/>
  <c r="U25" i="82" s="1"/>
  <c r="M19" i="82"/>
  <c r="U19" i="82" s="1"/>
  <c r="M13" i="82"/>
  <c r="U13" i="82" s="1"/>
  <c r="M7" i="82"/>
  <c r="U7" i="82" s="1"/>
  <c r="M15" i="82"/>
  <c r="U15" i="82" s="1"/>
  <c r="M27" i="82"/>
  <c r="U27" i="82" s="1"/>
  <c r="M39" i="82"/>
  <c r="U39" i="82" s="1"/>
  <c r="M51" i="82"/>
  <c r="U51" i="82" s="1"/>
  <c r="M63" i="82"/>
  <c r="U63" i="82" s="1"/>
  <c r="M75" i="82"/>
  <c r="U75" i="82" s="1"/>
  <c r="M87" i="82"/>
  <c r="U87" i="82" s="1"/>
  <c r="R16" i="82"/>
  <c r="R34" i="82"/>
  <c r="R52" i="82"/>
  <c r="R72" i="82"/>
  <c r="R81" i="82"/>
  <c r="H9" i="83"/>
  <c r="I9" i="83" s="1"/>
  <c r="J9" i="83" s="1"/>
  <c r="H14" i="84"/>
  <c r="I14" i="84" s="1"/>
  <c r="J14" i="84" s="1"/>
  <c r="H37" i="85"/>
  <c r="I37" i="85" s="1"/>
  <c r="J37" i="85" s="1"/>
  <c r="H8" i="86"/>
  <c r="I8" i="86" s="1"/>
  <c r="J8" i="86" s="1"/>
  <c r="H28" i="87"/>
  <c r="I28" i="87" s="1"/>
  <c r="J28" i="87" s="1"/>
  <c r="M9" i="77"/>
  <c r="U9" i="77" s="1"/>
  <c r="M15" i="77"/>
  <c r="U15" i="77" s="1"/>
  <c r="M21" i="77"/>
  <c r="U21" i="77" s="1"/>
  <c r="M27" i="77"/>
  <c r="U27" i="77" s="1"/>
  <c r="M33" i="77"/>
  <c r="U33" i="77" s="1"/>
  <c r="M39" i="77"/>
  <c r="U39" i="77" s="1"/>
  <c r="M45" i="77"/>
  <c r="U45" i="77" s="1"/>
  <c r="M51" i="77"/>
  <c r="U51" i="77" s="1"/>
  <c r="M57" i="77"/>
  <c r="U57" i="77" s="1"/>
  <c r="M63" i="77"/>
  <c r="U63" i="77" s="1"/>
  <c r="M69" i="77"/>
  <c r="U69" i="77" s="1"/>
  <c r="M75" i="77"/>
  <c r="U75" i="77" s="1"/>
  <c r="M81" i="77"/>
  <c r="U81" i="77" s="1"/>
  <c r="M87" i="77"/>
  <c r="U87" i="77" s="1"/>
  <c r="M93" i="77"/>
  <c r="U93" i="77" s="1"/>
  <c r="R10" i="78"/>
  <c r="R14" i="78"/>
  <c r="R17" i="78"/>
  <c r="R20" i="78"/>
  <c r="R23" i="78"/>
  <c r="R26" i="78"/>
  <c r="R29" i="78"/>
  <c r="R32" i="78"/>
  <c r="R35" i="78"/>
  <c r="R38" i="78"/>
  <c r="R41" i="78"/>
  <c r="R44" i="78"/>
  <c r="R47" i="78"/>
  <c r="R50" i="78"/>
  <c r="R53" i="78"/>
  <c r="R56" i="78"/>
  <c r="R59" i="78"/>
  <c r="R62" i="78"/>
  <c r="R65" i="78"/>
  <c r="R68" i="78"/>
  <c r="R71" i="78"/>
  <c r="R74" i="78"/>
  <c r="R77" i="78"/>
  <c r="R80" i="78"/>
  <c r="R83" i="78"/>
  <c r="R86" i="78"/>
  <c r="R89" i="78"/>
  <c r="R10" i="79"/>
  <c r="R14" i="79"/>
  <c r="R17" i="79"/>
  <c r="R20" i="79"/>
  <c r="R23" i="79"/>
  <c r="R26" i="79"/>
  <c r="R29" i="79"/>
  <c r="R32" i="79"/>
  <c r="R35" i="79"/>
  <c r="R38" i="79"/>
  <c r="R41" i="79"/>
  <c r="R44" i="79"/>
  <c r="R47" i="79"/>
  <c r="R50" i="79"/>
  <c r="R53" i="79"/>
  <c r="R56" i="79"/>
  <c r="R59" i="79"/>
  <c r="R62" i="79"/>
  <c r="R65" i="79"/>
  <c r="R68" i="79"/>
  <c r="R71" i="79"/>
  <c r="R74" i="79"/>
  <c r="R77" i="79"/>
  <c r="M6" i="80"/>
  <c r="U6" i="80" s="1"/>
  <c r="M12" i="80"/>
  <c r="U12" i="80" s="1"/>
  <c r="M18" i="80"/>
  <c r="U18" i="80" s="1"/>
  <c r="M24" i="80"/>
  <c r="U24" i="80" s="1"/>
  <c r="M30" i="80"/>
  <c r="U30" i="80" s="1"/>
  <c r="M36" i="80"/>
  <c r="U36" i="80" s="1"/>
  <c r="M42" i="80"/>
  <c r="U42" i="80" s="1"/>
  <c r="M48" i="80"/>
  <c r="U48" i="80" s="1"/>
  <c r="M54" i="80"/>
  <c r="U54" i="80" s="1"/>
  <c r="M60" i="80"/>
  <c r="U60" i="80" s="1"/>
  <c r="M66" i="80"/>
  <c r="U66" i="80" s="1"/>
  <c r="R16" i="80"/>
  <c r="H19" i="80"/>
  <c r="I19" i="80" s="1"/>
  <c r="J19" i="80" s="1"/>
  <c r="R25" i="80"/>
  <c r="H28" i="80"/>
  <c r="I28" i="80" s="1"/>
  <c r="J28" i="80" s="1"/>
  <c r="R34" i="80"/>
  <c r="H37" i="80"/>
  <c r="I37" i="80" s="1"/>
  <c r="J37" i="80" s="1"/>
  <c r="R43" i="80"/>
  <c r="H46" i="80"/>
  <c r="I46" i="80" s="1"/>
  <c r="J46" i="80" s="1"/>
  <c r="R52" i="80"/>
  <c r="H55" i="80"/>
  <c r="I55" i="80" s="1"/>
  <c r="J55" i="80" s="1"/>
  <c r="R61" i="80"/>
  <c r="H64" i="80"/>
  <c r="I64" i="80" s="1"/>
  <c r="J64" i="80" s="1"/>
  <c r="V11" i="81"/>
  <c r="H12" i="81"/>
  <c r="I12" i="81" s="1"/>
  <c r="J12" i="81" s="1"/>
  <c r="H20" i="81"/>
  <c r="I20" i="81" s="1"/>
  <c r="J20" i="81" s="1"/>
  <c r="H24" i="81"/>
  <c r="I24" i="81" s="1"/>
  <c r="J24" i="81" s="1"/>
  <c r="V26" i="81"/>
  <c r="H38" i="81"/>
  <c r="I38" i="81" s="1"/>
  <c r="J38" i="81" s="1"/>
  <c r="H42" i="81"/>
  <c r="I42" i="81" s="1"/>
  <c r="J42" i="81" s="1"/>
  <c r="V44" i="81"/>
  <c r="H56" i="81"/>
  <c r="I56" i="81" s="1"/>
  <c r="J56" i="81" s="1"/>
  <c r="H60" i="81"/>
  <c r="I60" i="81" s="1"/>
  <c r="J60" i="81" s="1"/>
  <c r="V62" i="81"/>
  <c r="H74" i="81"/>
  <c r="I74" i="81" s="1"/>
  <c r="J74" i="81" s="1"/>
  <c r="H78" i="81"/>
  <c r="I78" i="81" s="1"/>
  <c r="J78" i="81" s="1"/>
  <c r="V80" i="81"/>
  <c r="H92" i="81"/>
  <c r="I92" i="81" s="1"/>
  <c r="J92" i="81" s="1"/>
  <c r="H96" i="81"/>
  <c r="I96" i="81" s="1"/>
  <c r="J96" i="81" s="1"/>
  <c r="M9" i="82"/>
  <c r="U9" i="82" s="1"/>
  <c r="M21" i="82"/>
  <c r="U21" i="82" s="1"/>
  <c r="M33" i="82"/>
  <c r="U33" i="82" s="1"/>
  <c r="M45" i="82"/>
  <c r="U45" i="82" s="1"/>
  <c r="M57" i="82"/>
  <c r="U57" i="82" s="1"/>
  <c r="M69" i="82"/>
  <c r="U69" i="82" s="1"/>
  <c r="M81" i="82"/>
  <c r="U81" i="82" s="1"/>
  <c r="R5" i="82"/>
  <c r="R25" i="82"/>
  <c r="AN3" i="84"/>
  <c r="H89" i="85"/>
  <c r="I89" i="85" s="1"/>
  <c r="J89" i="85" s="1"/>
  <c r="H10" i="86"/>
  <c r="I10" i="86" s="1"/>
  <c r="J10" i="86" s="1"/>
  <c r="H9" i="87"/>
  <c r="I9" i="87" s="1"/>
  <c r="J9" i="87" s="1"/>
  <c r="H47" i="87"/>
  <c r="I47" i="87" s="1"/>
  <c r="J47" i="87" s="1"/>
  <c r="AH3" i="80"/>
  <c r="AQ3" i="80" s="1"/>
  <c r="H18" i="80"/>
  <c r="I18" i="80" s="1"/>
  <c r="J18" i="80" s="1"/>
  <c r="H27" i="80"/>
  <c r="I27" i="80" s="1"/>
  <c r="J27" i="80" s="1"/>
  <c r="H36" i="80"/>
  <c r="I36" i="80" s="1"/>
  <c r="J36" i="80" s="1"/>
  <c r="H45" i="80"/>
  <c r="I45" i="80" s="1"/>
  <c r="J45" i="80" s="1"/>
  <c r="H54" i="80"/>
  <c r="I54" i="80" s="1"/>
  <c r="J54" i="80" s="1"/>
  <c r="H63" i="80"/>
  <c r="I63" i="80" s="1"/>
  <c r="J63" i="80" s="1"/>
  <c r="H23" i="81"/>
  <c r="I23" i="81" s="1"/>
  <c r="J23" i="81" s="1"/>
  <c r="H27" i="81"/>
  <c r="I27" i="81" s="1"/>
  <c r="J27" i="81" s="1"/>
  <c r="H41" i="81"/>
  <c r="I41" i="81" s="1"/>
  <c r="J41" i="81" s="1"/>
  <c r="H45" i="81"/>
  <c r="I45" i="81" s="1"/>
  <c r="J45" i="81" s="1"/>
  <c r="H59" i="81"/>
  <c r="I59" i="81" s="1"/>
  <c r="J59" i="81" s="1"/>
  <c r="H63" i="81"/>
  <c r="I63" i="81" s="1"/>
  <c r="J63" i="81" s="1"/>
  <c r="V65" i="81"/>
  <c r="H77" i="81"/>
  <c r="I77" i="81" s="1"/>
  <c r="J77" i="81" s="1"/>
  <c r="H81" i="81"/>
  <c r="I81" i="81" s="1"/>
  <c r="J81" i="81" s="1"/>
  <c r="V83" i="81"/>
  <c r="H95" i="81"/>
  <c r="I95" i="81" s="1"/>
  <c r="J95" i="81" s="1"/>
  <c r="V98" i="81"/>
  <c r="R88" i="82"/>
  <c r="R85" i="82"/>
  <c r="R82" i="82"/>
  <c r="R79" i="82"/>
  <c r="R76" i="82"/>
  <c r="R73" i="82"/>
  <c r="R70" i="82"/>
  <c r="R67" i="82"/>
  <c r="R64" i="82"/>
  <c r="R61" i="82"/>
  <c r="R58" i="82"/>
  <c r="R89" i="82"/>
  <c r="R86" i="82"/>
  <c r="R83" i="82"/>
  <c r="R80" i="82"/>
  <c r="R77" i="82"/>
  <c r="R74" i="82"/>
  <c r="R71" i="82"/>
  <c r="R68" i="82"/>
  <c r="R65" i="82"/>
  <c r="R62" i="82"/>
  <c r="R59" i="82"/>
  <c r="R56" i="82"/>
  <c r="R84" i="82"/>
  <c r="R75" i="82"/>
  <c r="R66" i="82"/>
  <c r="R57" i="82"/>
  <c r="R53" i="82"/>
  <c r="R50" i="82"/>
  <c r="R47" i="82"/>
  <c r="R44" i="82"/>
  <c r="R41" i="82"/>
  <c r="R38" i="82"/>
  <c r="R35" i="82"/>
  <c r="R32" i="82"/>
  <c r="R29" i="82"/>
  <c r="R26" i="82"/>
  <c r="R23" i="82"/>
  <c r="R20" i="82"/>
  <c r="R17" i="82"/>
  <c r="R14" i="82"/>
  <c r="R10" i="82"/>
  <c r="R4" i="82"/>
  <c r="R87" i="82"/>
  <c r="R78" i="82"/>
  <c r="R69" i="82"/>
  <c r="R60" i="82"/>
  <c r="R54" i="82"/>
  <c r="R51" i="82"/>
  <c r="R48" i="82"/>
  <c r="R45" i="82"/>
  <c r="R42" i="82"/>
  <c r="R39" i="82"/>
  <c r="R36" i="82"/>
  <c r="R33" i="82"/>
  <c r="R30" i="82"/>
  <c r="R27" i="82"/>
  <c r="R24" i="82"/>
  <c r="R21" i="82"/>
  <c r="R18" i="82"/>
  <c r="R15" i="82"/>
  <c r="R12" i="82"/>
  <c r="R6" i="82"/>
  <c r="R9" i="82"/>
  <c r="R3" i="82"/>
  <c r="R7" i="82"/>
  <c r="R11" i="82"/>
  <c r="R28" i="82"/>
  <c r="R46" i="82"/>
  <c r="H9" i="84"/>
  <c r="I9" i="84" s="1"/>
  <c r="J9" i="84" s="1"/>
  <c r="AE3" i="85"/>
  <c r="P3" i="85"/>
  <c r="AF3" i="85" s="1"/>
  <c r="AO3" i="85" s="1"/>
  <c r="H16" i="85"/>
  <c r="I16" i="85" s="1"/>
  <c r="J16" i="85" s="1"/>
  <c r="H33" i="85"/>
  <c r="I33" i="85" s="1"/>
  <c r="J33" i="85" s="1"/>
  <c r="H79" i="85"/>
  <c r="I79" i="85" s="1"/>
  <c r="J79" i="85" s="1"/>
  <c r="M5" i="77"/>
  <c r="U5" i="77" s="1"/>
  <c r="M11" i="77"/>
  <c r="U11" i="77" s="1"/>
  <c r="M17" i="77"/>
  <c r="U17" i="77" s="1"/>
  <c r="M23" i="77"/>
  <c r="U23" i="77" s="1"/>
  <c r="M29" i="77"/>
  <c r="U29" i="77" s="1"/>
  <c r="M35" i="77"/>
  <c r="U35" i="77" s="1"/>
  <c r="M41" i="77"/>
  <c r="U41" i="77" s="1"/>
  <c r="M47" i="77"/>
  <c r="U47" i="77" s="1"/>
  <c r="M53" i="77"/>
  <c r="U53" i="77" s="1"/>
  <c r="M59" i="77"/>
  <c r="U59" i="77" s="1"/>
  <c r="M65" i="77"/>
  <c r="U65" i="77" s="1"/>
  <c r="M71" i="77"/>
  <c r="U71" i="77" s="1"/>
  <c r="M77" i="77"/>
  <c r="U77" i="77" s="1"/>
  <c r="M83" i="77"/>
  <c r="U83" i="77" s="1"/>
  <c r="M89" i="77"/>
  <c r="U89" i="77" s="1"/>
  <c r="R7" i="78"/>
  <c r="R8" i="78"/>
  <c r="R13" i="78"/>
  <c r="R16" i="78"/>
  <c r="R19" i="78"/>
  <c r="R22" i="78"/>
  <c r="R25" i="78"/>
  <c r="R28" i="78"/>
  <c r="R31" i="78"/>
  <c r="R34" i="78"/>
  <c r="R37" i="78"/>
  <c r="R40" i="78"/>
  <c r="R43" i="78"/>
  <c r="R46" i="78"/>
  <c r="R49" i="78"/>
  <c r="R52" i="78"/>
  <c r="R55" i="78"/>
  <c r="R58" i="78"/>
  <c r="R61" i="78"/>
  <c r="R64" i="78"/>
  <c r="R67" i="78"/>
  <c r="R70" i="78"/>
  <c r="R73" i="78"/>
  <c r="R76" i="78"/>
  <c r="R79" i="78"/>
  <c r="R82" i="78"/>
  <c r="R85" i="78"/>
  <c r="R7" i="79"/>
  <c r="R8" i="79"/>
  <c r="R13" i="79"/>
  <c r="R16" i="79"/>
  <c r="R19" i="79"/>
  <c r="R22" i="79"/>
  <c r="R25" i="79"/>
  <c r="R28" i="79"/>
  <c r="R31" i="79"/>
  <c r="R34" i="79"/>
  <c r="R37" i="79"/>
  <c r="R40" i="79"/>
  <c r="R43" i="79"/>
  <c r="R46" i="79"/>
  <c r="R49" i="79"/>
  <c r="R52" i="79"/>
  <c r="R55" i="79"/>
  <c r="R58" i="79"/>
  <c r="R61" i="79"/>
  <c r="R64" i="79"/>
  <c r="R67" i="79"/>
  <c r="R70" i="79"/>
  <c r="R73" i="79"/>
  <c r="R76" i="79"/>
  <c r="M8" i="80"/>
  <c r="U8" i="80" s="1"/>
  <c r="M14" i="80"/>
  <c r="U14" i="80" s="1"/>
  <c r="M20" i="80"/>
  <c r="U20" i="80" s="1"/>
  <c r="M26" i="80"/>
  <c r="U26" i="80" s="1"/>
  <c r="M32" i="80"/>
  <c r="U32" i="80" s="1"/>
  <c r="M38" i="80"/>
  <c r="U38" i="80" s="1"/>
  <c r="M44" i="80"/>
  <c r="U44" i="80" s="1"/>
  <c r="M50" i="80"/>
  <c r="U50" i="80" s="1"/>
  <c r="M56" i="80"/>
  <c r="U56" i="80" s="1"/>
  <c r="M62" i="80"/>
  <c r="U62" i="80" s="1"/>
  <c r="R6" i="80"/>
  <c r="R9" i="80"/>
  <c r="V67" i="80"/>
  <c r="V64" i="80"/>
  <c r="V61" i="80"/>
  <c r="V58" i="80"/>
  <c r="V55" i="80"/>
  <c r="V52" i="80"/>
  <c r="V49" i="80"/>
  <c r="V46" i="80"/>
  <c r="V43" i="80"/>
  <c r="V40" i="80"/>
  <c r="V37" i="80"/>
  <c r="V34" i="80"/>
  <c r="V31" i="80"/>
  <c r="V28" i="80"/>
  <c r="V25" i="80"/>
  <c r="V22" i="80"/>
  <c r="V19" i="80"/>
  <c r="V16" i="80"/>
  <c r="V13" i="80"/>
  <c r="V8" i="80"/>
  <c r="V7" i="80"/>
  <c r="V68" i="80"/>
  <c r="V65" i="80"/>
  <c r="V62" i="80"/>
  <c r="V59" i="80"/>
  <c r="V56" i="80"/>
  <c r="V53" i="80"/>
  <c r="V50" i="80"/>
  <c r="V47" i="80"/>
  <c r="V44" i="80"/>
  <c r="V41" i="80"/>
  <c r="V38" i="80"/>
  <c r="V35" i="80"/>
  <c r="V32" i="80"/>
  <c r="V29" i="80"/>
  <c r="V26" i="80"/>
  <c r="V23" i="80"/>
  <c r="V20" i="80"/>
  <c r="V17" i="80"/>
  <c r="V14" i="80"/>
  <c r="V10" i="80"/>
  <c r="R10" i="80"/>
  <c r="R13" i="80"/>
  <c r="H16" i="80"/>
  <c r="I16" i="80" s="1"/>
  <c r="J16" i="80" s="1"/>
  <c r="R22" i="80"/>
  <c r="H25" i="80"/>
  <c r="I25" i="80" s="1"/>
  <c r="J25" i="80" s="1"/>
  <c r="R31" i="80"/>
  <c r="H34" i="80"/>
  <c r="I34" i="80" s="1"/>
  <c r="J34" i="80" s="1"/>
  <c r="R40" i="80"/>
  <c r="H43" i="80"/>
  <c r="I43" i="80" s="1"/>
  <c r="J43" i="80" s="1"/>
  <c r="R49" i="80"/>
  <c r="H52" i="80"/>
  <c r="I52" i="80" s="1"/>
  <c r="J52" i="80" s="1"/>
  <c r="R58" i="80"/>
  <c r="H61" i="80"/>
  <c r="I61" i="80" s="1"/>
  <c r="J61" i="80" s="1"/>
  <c r="R67" i="80"/>
  <c r="H18" i="81"/>
  <c r="I18" i="81" s="1"/>
  <c r="J18" i="81" s="1"/>
  <c r="H26" i="81"/>
  <c r="I26" i="81" s="1"/>
  <c r="J26" i="81" s="1"/>
  <c r="H30" i="81"/>
  <c r="I30" i="81" s="1"/>
  <c r="J30" i="81" s="1"/>
  <c r="V32" i="81"/>
  <c r="H44" i="81"/>
  <c r="I44" i="81" s="1"/>
  <c r="J44" i="81" s="1"/>
  <c r="H48" i="81"/>
  <c r="I48" i="81" s="1"/>
  <c r="J48" i="81" s="1"/>
  <c r="V50" i="81"/>
  <c r="H62" i="81"/>
  <c r="I62" i="81" s="1"/>
  <c r="J62" i="81" s="1"/>
  <c r="H66" i="81"/>
  <c r="I66" i="81" s="1"/>
  <c r="J66" i="81" s="1"/>
  <c r="V68" i="81"/>
  <c r="H80" i="81"/>
  <c r="I80" i="81" s="1"/>
  <c r="J80" i="81" s="1"/>
  <c r="H84" i="81"/>
  <c r="I84" i="81" s="1"/>
  <c r="J84" i="81" s="1"/>
  <c r="V86" i="81"/>
  <c r="H98" i="81"/>
  <c r="I98" i="81" s="1"/>
  <c r="J98" i="81" s="1"/>
  <c r="M14" i="82"/>
  <c r="U14" i="82" s="1"/>
  <c r="M26" i="82"/>
  <c r="U26" i="82" s="1"/>
  <c r="M38" i="82"/>
  <c r="U38" i="82" s="1"/>
  <c r="M50" i="82"/>
  <c r="U50" i="82" s="1"/>
  <c r="M62" i="82"/>
  <c r="U62" i="82" s="1"/>
  <c r="M74" i="82"/>
  <c r="U74" i="82" s="1"/>
  <c r="M86" i="82"/>
  <c r="U86" i="82" s="1"/>
  <c r="R8" i="82"/>
  <c r="R13" i="82"/>
  <c r="R31" i="82"/>
  <c r="R49" i="82"/>
  <c r="R63" i="82"/>
  <c r="H13" i="85"/>
  <c r="I13" i="85" s="1"/>
  <c r="J13" i="85" s="1"/>
  <c r="V77" i="82"/>
  <c r="V86" i="82"/>
  <c r="M76" i="83"/>
  <c r="U76" i="83" s="1"/>
  <c r="M70" i="83"/>
  <c r="U70" i="83" s="1"/>
  <c r="M64" i="83"/>
  <c r="U64" i="83" s="1"/>
  <c r="M58" i="83"/>
  <c r="U58" i="83" s="1"/>
  <c r="M52" i="83"/>
  <c r="U52" i="83" s="1"/>
  <c r="M46" i="83"/>
  <c r="U46" i="83" s="1"/>
  <c r="M40" i="83"/>
  <c r="U40" i="83" s="1"/>
  <c r="M34" i="83"/>
  <c r="U34" i="83" s="1"/>
  <c r="M28" i="83"/>
  <c r="U28" i="83" s="1"/>
  <c r="M22" i="83"/>
  <c r="U22" i="83" s="1"/>
  <c r="M16" i="83"/>
  <c r="U16" i="83" s="1"/>
  <c r="M10" i="83"/>
  <c r="U10" i="83" s="1"/>
  <c r="M4" i="83"/>
  <c r="U4" i="83" s="1"/>
  <c r="X4" i="83" s="1"/>
  <c r="M74" i="83"/>
  <c r="U74" i="83" s="1"/>
  <c r="M68" i="83"/>
  <c r="U68" i="83" s="1"/>
  <c r="M62" i="83"/>
  <c r="U62" i="83" s="1"/>
  <c r="M56" i="83"/>
  <c r="U56" i="83" s="1"/>
  <c r="M50" i="83"/>
  <c r="U50" i="83" s="1"/>
  <c r="M44" i="83"/>
  <c r="U44" i="83" s="1"/>
  <c r="M38" i="83"/>
  <c r="U38" i="83" s="1"/>
  <c r="M32" i="83"/>
  <c r="U32" i="83" s="1"/>
  <c r="M26" i="83"/>
  <c r="U26" i="83" s="1"/>
  <c r="M20" i="83"/>
  <c r="U20" i="83" s="1"/>
  <c r="M14" i="83"/>
  <c r="U14" i="83" s="1"/>
  <c r="M8" i="83"/>
  <c r="U8" i="83" s="1"/>
  <c r="M12" i="83"/>
  <c r="U12" i="83" s="1"/>
  <c r="M21" i="83"/>
  <c r="U21" i="83" s="1"/>
  <c r="M30" i="83"/>
  <c r="U30" i="83" s="1"/>
  <c r="M39" i="83"/>
  <c r="U39" i="83" s="1"/>
  <c r="M48" i="83"/>
  <c r="U48" i="83" s="1"/>
  <c r="M57" i="83"/>
  <c r="U57" i="83" s="1"/>
  <c r="M66" i="83"/>
  <c r="U66" i="83" s="1"/>
  <c r="M75" i="83"/>
  <c r="U75" i="83" s="1"/>
  <c r="Y4" i="83"/>
  <c r="H5" i="83"/>
  <c r="I5" i="83" s="1"/>
  <c r="J5" i="83" s="1"/>
  <c r="V59" i="83"/>
  <c r="V68" i="83"/>
  <c r="V77" i="83"/>
  <c r="Z4" i="84"/>
  <c r="H24" i="85"/>
  <c r="I24" i="85" s="1"/>
  <c r="J24" i="85" s="1"/>
  <c r="H29" i="85"/>
  <c r="I29" i="85" s="1"/>
  <c r="J29" i="85" s="1"/>
  <c r="H35" i="85"/>
  <c r="I35" i="85" s="1"/>
  <c r="J35" i="85" s="1"/>
  <c r="H61" i="85"/>
  <c r="I61" i="85" s="1"/>
  <c r="J61" i="85" s="1"/>
  <c r="H71" i="85"/>
  <c r="I71" i="85" s="1"/>
  <c r="J71" i="85" s="1"/>
  <c r="H92" i="85"/>
  <c r="I92" i="85" s="1"/>
  <c r="J92" i="85" s="1"/>
  <c r="H32" i="86"/>
  <c r="I32" i="86" s="1"/>
  <c r="J32" i="86" s="1"/>
  <c r="AH3" i="81"/>
  <c r="AQ3" i="81" s="1"/>
  <c r="M7" i="81"/>
  <c r="U7" i="81" s="1"/>
  <c r="M13" i="81"/>
  <c r="U13" i="81" s="1"/>
  <c r="M19" i="81"/>
  <c r="U19" i="81" s="1"/>
  <c r="M25" i="81"/>
  <c r="U25" i="81" s="1"/>
  <c r="M31" i="81"/>
  <c r="U31" i="81" s="1"/>
  <c r="M37" i="81"/>
  <c r="U37" i="81" s="1"/>
  <c r="M43" i="81"/>
  <c r="U43" i="81" s="1"/>
  <c r="M49" i="81"/>
  <c r="U49" i="81" s="1"/>
  <c r="M55" i="81"/>
  <c r="U55" i="81" s="1"/>
  <c r="M61" i="81"/>
  <c r="U61" i="81" s="1"/>
  <c r="M67" i="81"/>
  <c r="U67" i="81" s="1"/>
  <c r="M73" i="81"/>
  <c r="U73" i="81" s="1"/>
  <c r="M79" i="81"/>
  <c r="U79" i="81" s="1"/>
  <c r="M85" i="81"/>
  <c r="U85" i="81" s="1"/>
  <c r="M91" i="81"/>
  <c r="U91" i="81" s="1"/>
  <c r="M97" i="81"/>
  <c r="U97" i="81" s="1"/>
  <c r="V63" i="82"/>
  <c r="V64" i="82"/>
  <c r="V72" i="82"/>
  <c r="V73" i="82"/>
  <c r="V81" i="82"/>
  <c r="V82" i="82"/>
  <c r="AI3" i="83"/>
  <c r="M7" i="83"/>
  <c r="U7" i="83" s="1"/>
  <c r="M17" i="83"/>
  <c r="U17" i="83" s="1"/>
  <c r="M25" i="83"/>
  <c r="U25" i="83" s="1"/>
  <c r="M35" i="83"/>
  <c r="U35" i="83" s="1"/>
  <c r="M43" i="83"/>
  <c r="U43" i="83" s="1"/>
  <c r="M53" i="83"/>
  <c r="U53" i="83" s="1"/>
  <c r="M61" i="83"/>
  <c r="U61" i="83" s="1"/>
  <c r="M71" i="83"/>
  <c r="U71" i="83" s="1"/>
  <c r="M79" i="83"/>
  <c r="U79" i="83" s="1"/>
  <c r="V18" i="83"/>
  <c r="V19" i="83"/>
  <c r="V27" i="83"/>
  <c r="V28" i="83"/>
  <c r="V36" i="83"/>
  <c r="V37" i="83"/>
  <c r="V45" i="83"/>
  <c r="V46" i="83"/>
  <c r="V54" i="83"/>
  <c r="V55" i="83"/>
  <c r="V63" i="83"/>
  <c r="V64" i="83"/>
  <c r="V72" i="83"/>
  <c r="H53" i="85"/>
  <c r="I53" i="85" s="1"/>
  <c r="J53" i="85" s="1"/>
  <c r="H56" i="85"/>
  <c r="I56" i="85" s="1"/>
  <c r="J56" i="85" s="1"/>
  <c r="H64" i="85"/>
  <c r="I64" i="85" s="1"/>
  <c r="J64" i="85" s="1"/>
  <c r="H38" i="86"/>
  <c r="I38" i="86" s="1"/>
  <c r="J38" i="86" s="1"/>
  <c r="H11" i="85"/>
  <c r="I11" i="85" s="1"/>
  <c r="J11" i="85" s="1"/>
  <c r="H34" i="85"/>
  <c r="I34" i="85" s="1"/>
  <c r="J34" i="85" s="1"/>
  <c r="H65" i="86"/>
  <c r="I65" i="86" s="1"/>
  <c r="J65" i="86" s="1"/>
  <c r="H77" i="86"/>
  <c r="I77" i="86" s="1"/>
  <c r="J77" i="86" s="1"/>
  <c r="H16" i="87"/>
  <c r="I16" i="87" s="1"/>
  <c r="J16" i="87" s="1"/>
  <c r="H66" i="89"/>
  <c r="I66" i="89" s="1"/>
  <c r="J66" i="89" s="1"/>
  <c r="M9" i="81"/>
  <c r="U9" i="81" s="1"/>
  <c r="M15" i="81"/>
  <c r="U15" i="81" s="1"/>
  <c r="M21" i="81"/>
  <c r="U21" i="81" s="1"/>
  <c r="M27" i="81"/>
  <c r="U27" i="81" s="1"/>
  <c r="M33" i="81"/>
  <c r="U33" i="81" s="1"/>
  <c r="M39" i="81"/>
  <c r="U39" i="81" s="1"/>
  <c r="M45" i="81"/>
  <c r="U45" i="81" s="1"/>
  <c r="M51" i="81"/>
  <c r="U51" i="81" s="1"/>
  <c r="M57" i="81"/>
  <c r="U57" i="81" s="1"/>
  <c r="M63" i="81"/>
  <c r="U63" i="81" s="1"/>
  <c r="M69" i="81"/>
  <c r="U69" i="81" s="1"/>
  <c r="M75" i="81"/>
  <c r="U75" i="81" s="1"/>
  <c r="M81" i="81"/>
  <c r="U81" i="81" s="1"/>
  <c r="M87" i="81"/>
  <c r="U87" i="81" s="1"/>
  <c r="V60" i="82"/>
  <c r="V61" i="82"/>
  <c r="V69" i="82"/>
  <c r="V70" i="82"/>
  <c r="V78" i="82"/>
  <c r="V79" i="82"/>
  <c r="V87" i="82"/>
  <c r="M11" i="83"/>
  <c r="U11" i="83" s="1"/>
  <c r="M19" i="83"/>
  <c r="U19" i="83" s="1"/>
  <c r="M29" i="83"/>
  <c r="U29" i="83" s="1"/>
  <c r="M37" i="83"/>
  <c r="U37" i="83" s="1"/>
  <c r="M47" i="83"/>
  <c r="U47" i="83" s="1"/>
  <c r="M55" i="83"/>
  <c r="U55" i="83" s="1"/>
  <c r="M65" i="83"/>
  <c r="U65" i="83" s="1"/>
  <c r="M73" i="83"/>
  <c r="U73" i="83" s="1"/>
  <c r="V11" i="83"/>
  <c r="V5" i="83"/>
  <c r="V15" i="83"/>
  <c r="V16" i="83"/>
  <c r="V24" i="83"/>
  <c r="V25" i="83"/>
  <c r="V33" i="83"/>
  <c r="V34" i="83"/>
  <c r="V42" i="83"/>
  <c r="V43" i="83"/>
  <c r="V51" i="83"/>
  <c r="V52" i="83"/>
  <c r="V60" i="83"/>
  <c r="V61" i="83"/>
  <c r="V69" i="83"/>
  <c r="V70" i="83"/>
  <c r="V78" i="83"/>
  <c r="V79" i="83"/>
  <c r="H53" i="84"/>
  <c r="I53" i="84" s="1"/>
  <c r="J53" i="84" s="1"/>
  <c r="H7" i="85"/>
  <c r="I7" i="85" s="1"/>
  <c r="J7" i="85" s="1"/>
  <c r="H25" i="85"/>
  <c r="I25" i="85" s="1"/>
  <c r="J25" i="85" s="1"/>
  <c r="H74" i="85"/>
  <c r="I74" i="85" s="1"/>
  <c r="J74" i="85" s="1"/>
  <c r="H82" i="85"/>
  <c r="I82" i="85" s="1"/>
  <c r="J82" i="85" s="1"/>
  <c r="X4" i="86"/>
  <c r="H35" i="87"/>
  <c r="I35" i="87" s="1"/>
  <c r="J35" i="87" s="1"/>
  <c r="M9" i="84"/>
  <c r="U9" i="84" s="1"/>
  <c r="M15" i="84"/>
  <c r="U15" i="84" s="1"/>
  <c r="M21" i="84"/>
  <c r="U21" i="84" s="1"/>
  <c r="M27" i="84"/>
  <c r="U27" i="84" s="1"/>
  <c r="M33" i="84"/>
  <c r="U33" i="84" s="1"/>
  <c r="M39" i="84"/>
  <c r="U39" i="84" s="1"/>
  <c r="M45" i="84"/>
  <c r="U45" i="84" s="1"/>
  <c r="M51" i="84"/>
  <c r="U51" i="84" s="1"/>
  <c r="M57" i="84"/>
  <c r="U57" i="84" s="1"/>
  <c r="M63" i="84"/>
  <c r="U63" i="84" s="1"/>
  <c r="M69" i="84"/>
  <c r="U69" i="84" s="1"/>
  <c r="M9" i="85"/>
  <c r="U9" i="85" s="1"/>
  <c r="M15" i="85"/>
  <c r="U15" i="85" s="1"/>
  <c r="M21" i="85"/>
  <c r="U21" i="85" s="1"/>
  <c r="M27" i="85"/>
  <c r="U27" i="85" s="1"/>
  <c r="M33" i="85"/>
  <c r="U33" i="85" s="1"/>
  <c r="M39" i="85"/>
  <c r="U39" i="85" s="1"/>
  <c r="M45" i="85"/>
  <c r="U45" i="85" s="1"/>
  <c r="M51" i="85"/>
  <c r="U51" i="85" s="1"/>
  <c r="M57" i="85"/>
  <c r="U57" i="85" s="1"/>
  <c r="M63" i="85"/>
  <c r="U63" i="85" s="1"/>
  <c r="M69" i="85"/>
  <c r="U69" i="85" s="1"/>
  <c r="M75" i="85"/>
  <c r="U75" i="85" s="1"/>
  <c r="M81" i="85"/>
  <c r="U81" i="85" s="1"/>
  <c r="M87" i="85"/>
  <c r="U87" i="85" s="1"/>
  <c r="M93" i="85"/>
  <c r="U93" i="85" s="1"/>
  <c r="H40" i="85"/>
  <c r="I40" i="85" s="1"/>
  <c r="J40" i="85" s="1"/>
  <c r="V91" i="85"/>
  <c r="H4" i="86"/>
  <c r="I4" i="86" s="1"/>
  <c r="J4" i="86" s="1"/>
  <c r="K4" i="86" s="1"/>
  <c r="H9" i="86"/>
  <c r="I9" i="86" s="1"/>
  <c r="J9" i="86" s="1"/>
  <c r="H44" i="86"/>
  <c r="I44" i="86" s="1"/>
  <c r="J44" i="86" s="1"/>
  <c r="H68" i="88"/>
  <c r="I68" i="88" s="1"/>
  <c r="J68" i="88" s="1"/>
  <c r="R10" i="83"/>
  <c r="R14" i="83"/>
  <c r="R17" i="83"/>
  <c r="R20" i="83"/>
  <c r="R23" i="83"/>
  <c r="R26" i="83"/>
  <c r="R29" i="83"/>
  <c r="R32" i="83"/>
  <c r="R35" i="83"/>
  <c r="R38" i="83"/>
  <c r="R41" i="83"/>
  <c r="R44" i="83"/>
  <c r="R47" i="83"/>
  <c r="R50" i="83"/>
  <c r="R53" i="83"/>
  <c r="R56" i="83"/>
  <c r="R59" i="83"/>
  <c r="R62" i="83"/>
  <c r="R65" i="83"/>
  <c r="R68" i="83"/>
  <c r="R71" i="83"/>
  <c r="R74" i="83"/>
  <c r="R77" i="83"/>
  <c r="M6" i="84"/>
  <c r="U6" i="84" s="1"/>
  <c r="M12" i="84"/>
  <c r="U12" i="84" s="1"/>
  <c r="M18" i="84"/>
  <c r="U18" i="84" s="1"/>
  <c r="M24" i="84"/>
  <c r="U24" i="84" s="1"/>
  <c r="M30" i="84"/>
  <c r="U30" i="84" s="1"/>
  <c r="M36" i="84"/>
  <c r="U36" i="84" s="1"/>
  <c r="M42" i="84"/>
  <c r="U42" i="84" s="1"/>
  <c r="M48" i="84"/>
  <c r="U48" i="84" s="1"/>
  <c r="M54" i="84"/>
  <c r="U54" i="84" s="1"/>
  <c r="M60" i="84"/>
  <c r="U60" i="84" s="1"/>
  <c r="M66" i="84"/>
  <c r="U66" i="84" s="1"/>
  <c r="R7" i="84"/>
  <c r="R8" i="84"/>
  <c r="R13" i="84"/>
  <c r="R16" i="84"/>
  <c r="R19" i="84"/>
  <c r="R22" i="84"/>
  <c r="R25" i="84"/>
  <c r="R28" i="84"/>
  <c r="R31" i="84"/>
  <c r="R34" i="84"/>
  <c r="R37" i="84"/>
  <c r="R40" i="84"/>
  <c r="R43" i="84"/>
  <c r="R46" i="84"/>
  <c r="R49" i="84"/>
  <c r="R52" i="84"/>
  <c r="R55" i="84"/>
  <c r="R58" i="84"/>
  <c r="R61" i="84"/>
  <c r="R64" i="84"/>
  <c r="R67" i="84"/>
  <c r="M6" i="85"/>
  <c r="U6" i="85" s="1"/>
  <c r="M12" i="85"/>
  <c r="U12" i="85" s="1"/>
  <c r="M18" i="85"/>
  <c r="U18" i="85" s="1"/>
  <c r="M24" i="85"/>
  <c r="U24" i="85" s="1"/>
  <c r="M30" i="85"/>
  <c r="U30" i="85" s="1"/>
  <c r="M36" i="85"/>
  <c r="U36" i="85" s="1"/>
  <c r="M42" i="85"/>
  <c r="U42" i="85" s="1"/>
  <c r="M48" i="85"/>
  <c r="U48" i="85" s="1"/>
  <c r="M54" i="85"/>
  <c r="U54" i="85" s="1"/>
  <c r="M60" i="85"/>
  <c r="U60" i="85" s="1"/>
  <c r="M66" i="85"/>
  <c r="U66" i="85" s="1"/>
  <c r="M72" i="85"/>
  <c r="U72" i="85" s="1"/>
  <c r="M78" i="85"/>
  <c r="U78" i="85" s="1"/>
  <c r="M84" i="85"/>
  <c r="U84" i="85" s="1"/>
  <c r="M90" i="85"/>
  <c r="U90" i="85" s="1"/>
  <c r="M96" i="85"/>
  <c r="U96" i="85" s="1"/>
  <c r="V98" i="85"/>
  <c r="V95" i="85"/>
  <c r="V92" i="85"/>
  <c r="V89" i="85"/>
  <c r="V86" i="85"/>
  <c r="V83" i="85"/>
  <c r="V80" i="85"/>
  <c r="V77" i="85"/>
  <c r="V74" i="85"/>
  <c r="V71" i="85"/>
  <c r="V68" i="85"/>
  <c r="V65" i="85"/>
  <c r="V62" i="85"/>
  <c r="V59" i="85"/>
  <c r="V56" i="85"/>
  <c r="V53" i="85"/>
  <c r="V50" i="85"/>
  <c r="V47" i="85"/>
  <c r="V87" i="85"/>
  <c r="V82" i="85"/>
  <c r="V69" i="85"/>
  <c r="V64" i="85"/>
  <c r="V90" i="85"/>
  <c r="V85" i="85"/>
  <c r="V72" i="85"/>
  <c r="V67" i="85"/>
  <c r="V54" i="85"/>
  <c r="V49" i="85"/>
  <c r="V46" i="85"/>
  <c r="V44" i="85"/>
  <c r="V41" i="85"/>
  <c r="V38" i="85"/>
  <c r="V35" i="85"/>
  <c r="V32" i="85"/>
  <c r="V29" i="85"/>
  <c r="V26" i="85"/>
  <c r="V23" i="85"/>
  <c r="V20" i="85"/>
  <c r="V93" i="85"/>
  <c r="V88" i="85"/>
  <c r="V75" i="85"/>
  <c r="V70" i="85"/>
  <c r="V57" i="85"/>
  <c r="V52" i="85"/>
  <c r="H19" i="85"/>
  <c r="I19" i="85" s="1"/>
  <c r="J19" i="85" s="1"/>
  <c r="H28" i="85"/>
  <c r="I28" i="85" s="1"/>
  <c r="J28" i="85" s="1"/>
  <c r="H31" i="85"/>
  <c r="I31" i="85" s="1"/>
  <c r="J31" i="85" s="1"/>
  <c r="V33" i="85"/>
  <c r="V34" i="85"/>
  <c r="P3" i="86"/>
  <c r="AF3" i="86" s="1"/>
  <c r="AO3" i="86" s="1"/>
  <c r="AE3" i="86"/>
  <c r="H14" i="86"/>
  <c r="I14" i="86" s="1"/>
  <c r="J14" i="86" s="1"/>
  <c r="H17" i="86"/>
  <c r="I17" i="86" s="1"/>
  <c r="J17" i="86" s="1"/>
  <c r="H20" i="86"/>
  <c r="I20" i="86" s="1"/>
  <c r="J20" i="86" s="1"/>
  <c r="H23" i="86"/>
  <c r="I23" i="86" s="1"/>
  <c r="J23" i="86" s="1"/>
  <c r="H26" i="86"/>
  <c r="I26" i="86" s="1"/>
  <c r="J26" i="86" s="1"/>
  <c r="H35" i="86"/>
  <c r="I35" i="86" s="1"/>
  <c r="J35" i="86" s="1"/>
  <c r="H41" i="86"/>
  <c r="I41" i="86" s="1"/>
  <c r="J41" i="86" s="1"/>
  <c r="H47" i="86"/>
  <c r="I47" i="86" s="1"/>
  <c r="J47" i="86" s="1"/>
  <c r="H4" i="88"/>
  <c r="I4" i="88" s="1"/>
  <c r="J4" i="88" s="1"/>
  <c r="K4" i="88" s="1"/>
  <c r="V68" i="88"/>
  <c r="V65" i="88"/>
  <c r="V62" i="88"/>
  <c r="V59" i="88"/>
  <c r="V56" i="88"/>
  <c r="V53" i="88"/>
  <c r="V50" i="88"/>
  <c r="V47" i="88"/>
  <c r="V44" i="88"/>
  <c r="V41" i="88"/>
  <c r="V38" i="88"/>
  <c r="V35" i="88"/>
  <c r="V32" i="88"/>
  <c r="V29" i="88"/>
  <c r="V26" i="88"/>
  <c r="V23" i="88"/>
  <c r="V20" i="88"/>
  <c r="V17" i="88"/>
  <c r="V14" i="88"/>
  <c r="V10" i="88"/>
  <c r="V4" i="88"/>
  <c r="Y4" i="88" s="1"/>
  <c r="V11" i="88"/>
  <c r="V5" i="88"/>
  <c r="V69" i="88"/>
  <c r="V66" i="88"/>
  <c r="V63" i="88"/>
  <c r="V60" i="88"/>
  <c r="V57" i="88"/>
  <c r="V54" i="88"/>
  <c r="V51" i="88"/>
  <c r="V48" i="88"/>
  <c r="V45" i="88"/>
  <c r="V42" i="88"/>
  <c r="V39" i="88"/>
  <c r="V36" i="88"/>
  <c r="V33" i="88"/>
  <c r="V30" i="88"/>
  <c r="V27" i="88"/>
  <c r="V24" i="88"/>
  <c r="V21" i="88"/>
  <c r="V18" i="88"/>
  <c r="V15" i="88"/>
  <c r="V12" i="88"/>
  <c r="V6" i="88"/>
  <c r="V67" i="88"/>
  <c r="V58" i="88"/>
  <c r="V49" i="88"/>
  <c r="V7" i="88"/>
  <c r="V13" i="88"/>
  <c r="V64" i="88"/>
  <c r="V55" i="88"/>
  <c r="V46" i="88"/>
  <c r="V40" i="88"/>
  <c r="V34" i="88"/>
  <c r="V28" i="88"/>
  <c r="V22" i="88"/>
  <c r="V16" i="88"/>
  <c r="V43" i="88"/>
  <c r="V37" i="88"/>
  <c r="V31" i="88"/>
  <c r="V25" i="88"/>
  <c r="V19" i="88"/>
  <c r="V52" i="88"/>
  <c r="V61" i="88"/>
  <c r="V9" i="88"/>
  <c r="H49" i="88"/>
  <c r="I49" i="88" s="1"/>
  <c r="J49" i="88" s="1"/>
  <c r="AH3" i="85"/>
  <c r="AQ3" i="85" s="1"/>
  <c r="H58" i="85"/>
  <c r="I58" i="85" s="1"/>
  <c r="J58" i="85" s="1"/>
  <c r="H76" i="85"/>
  <c r="I76" i="85" s="1"/>
  <c r="J76" i="85" s="1"/>
  <c r="H94" i="85"/>
  <c r="I94" i="85" s="1"/>
  <c r="J94" i="85" s="1"/>
  <c r="R7" i="83"/>
  <c r="R8" i="83"/>
  <c r="R13" i="83"/>
  <c r="R16" i="83"/>
  <c r="R19" i="83"/>
  <c r="R22" i="83"/>
  <c r="R25" i="83"/>
  <c r="R28" i="83"/>
  <c r="R31" i="83"/>
  <c r="R34" i="83"/>
  <c r="R37" i="83"/>
  <c r="R40" i="83"/>
  <c r="R43" i="83"/>
  <c r="R46" i="83"/>
  <c r="R49" i="83"/>
  <c r="R52" i="83"/>
  <c r="R55" i="83"/>
  <c r="R58" i="83"/>
  <c r="R61" i="83"/>
  <c r="R64" i="83"/>
  <c r="R67" i="83"/>
  <c r="R70" i="83"/>
  <c r="R73" i="83"/>
  <c r="R76" i="83"/>
  <c r="M8" i="84"/>
  <c r="U8" i="84" s="1"/>
  <c r="M14" i="84"/>
  <c r="U14" i="84" s="1"/>
  <c r="M20" i="84"/>
  <c r="U20" i="84" s="1"/>
  <c r="M26" i="84"/>
  <c r="U26" i="84" s="1"/>
  <c r="M32" i="84"/>
  <c r="U32" i="84" s="1"/>
  <c r="M38" i="84"/>
  <c r="U38" i="84" s="1"/>
  <c r="M44" i="84"/>
  <c r="U44" i="84" s="1"/>
  <c r="M50" i="84"/>
  <c r="U50" i="84" s="1"/>
  <c r="M56" i="84"/>
  <c r="U56" i="84" s="1"/>
  <c r="M62" i="84"/>
  <c r="U62" i="84" s="1"/>
  <c r="R6" i="84"/>
  <c r="R12" i="84"/>
  <c r="R15" i="84"/>
  <c r="R18" i="84"/>
  <c r="R21" i="84"/>
  <c r="R24" i="84"/>
  <c r="R27" i="84"/>
  <c r="R30" i="84"/>
  <c r="R33" i="84"/>
  <c r="R36" i="84"/>
  <c r="R39" i="84"/>
  <c r="R42" i="84"/>
  <c r="R45" i="84"/>
  <c r="R48" i="84"/>
  <c r="R51" i="84"/>
  <c r="R54" i="84"/>
  <c r="R57" i="84"/>
  <c r="R60" i="84"/>
  <c r="R63" i="84"/>
  <c r="R66" i="84"/>
  <c r="M8" i="85"/>
  <c r="U8" i="85" s="1"/>
  <c r="M14" i="85"/>
  <c r="U14" i="85" s="1"/>
  <c r="M20" i="85"/>
  <c r="U20" i="85" s="1"/>
  <c r="M26" i="85"/>
  <c r="U26" i="85" s="1"/>
  <c r="M32" i="85"/>
  <c r="U32" i="85" s="1"/>
  <c r="M38" i="85"/>
  <c r="U38" i="85" s="1"/>
  <c r="M44" i="85"/>
  <c r="U44" i="85" s="1"/>
  <c r="M50" i="85"/>
  <c r="U50" i="85" s="1"/>
  <c r="M56" i="85"/>
  <c r="U56" i="85" s="1"/>
  <c r="M62" i="85"/>
  <c r="U62" i="85" s="1"/>
  <c r="M68" i="85"/>
  <c r="U68" i="85" s="1"/>
  <c r="M74" i="85"/>
  <c r="U74" i="85" s="1"/>
  <c r="M80" i="85"/>
  <c r="U80" i="85" s="1"/>
  <c r="M86" i="85"/>
  <c r="U86" i="85" s="1"/>
  <c r="M92" i="85"/>
  <c r="U92" i="85" s="1"/>
  <c r="H22" i="85"/>
  <c r="I22" i="85" s="1"/>
  <c r="J22" i="85" s="1"/>
  <c r="H27" i="85"/>
  <c r="I27" i="85" s="1"/>
  <c r="J27" i="85" s="1"/>
  <c r="H43" i="85"/>
  <c r="I43" i="85" s="1"/>
  <c r="J43" i="85" s="1"/>
  <c r="H45" i="85"/>
  <c r="I45" i="85" s="1"/>
  <c r="J45" i="85" s="1"/>
  <c r="V45" i="85"/>
  <c r="V48" i="85"/>
  <c r="H49" i="85"/>
  <c r="I49" i="85" s="1"/>
  <c r="J49" i="85" s="1"/>
  <c r="V60" i="85"/>
  <c r="V63" i="85"/>
  <c r="V66" i="85"/>
  <c r="V78" i="85"/>
  <c r="V81" i="85"/>
  <c r="V84" i="85"/>
  <c r="H97" i="85"/>
  <c r="I97" i="85" s="1"/>
  <c r="J97" i="85" s="1"/>
  <c r="H29" i="86"/>
  <c r="I29" i="86" s="1"/>
  <c r="J29" i="86" s="1"/>
  <c r="H50" i="86"/>
  <c r="I50" i="86" s="1"/>
  <c r="J50" i="86" s="1"/>
  <c r="H59" i="86"/>
  <c r="I59" i="86" s="1"/>
  <c r="J59" i="86" s="1"/>
  <c r="H71" i="86"/>
  <c r="I71" i="86" s="1"/>
  <c r="J71" i="86" s="1"/>
  <c r="H83" i="86"/>
  <c r="I83" i="86" s="1"/>
  <c r="J83" i="86" s="1"/>
  <c r="H8" i="87"/>
  <c r="I8" i="87" s="1"/>
  <c r="J8" i="87" s="1"/>
  <c r="H17" i="87"/>
  <c r="I17" i="87" s="1"/>
  <c r="J17" i="87" s="1"/>
  <c r="H22" i="87"/>
  <c r="I22" i="87" s="1"/>
  <c r="J22" i="87" s="1"/>
  <c r="H29" i="87"/>
  <c r="I29" i="87" s="1"/>
  <c r="J29" i="87" s="1"/>
  <c r="H34" i="87"/>
  <c r="I34" i="87" s="1"/>
  <c r="J34" i="87" s="1"/>
  <c r="H41" i="87"/>
  <c r="I41" i="87" s="1"/>
  <c r="J41" i="87" s="1"/>
  <c r="H7" i="87"/>
  <c r="I7" i="87" s="1"/>
  <c r="J7" i="87" s="1"/>
  <c r="H52" i="87"/>
  <c r="I52" i="87" s="1"/>
  <c r="J52" i="87" s="1"/>
  <c r="H73" i="87"/>
  <c r="I73" i="87" s="1"/>
  <c r="J73" i="87" s="1"/>
  <c r="H8" i="88"/>
  <c r="I8" i="88" s="1"/>
  <c r="J8" i="88" s="1"/>
  <c r="H46" i="85"/>
  <c r="I46" i="85" s="1"/>
  <c r="J46" i="85" s="1"/>
  <c r="H55" i="85"/>
  <c r="I55" i="85" s="1"/>
  <c r="J55" i="85" s="1"/>
  <c r="H73" i="85"/>
  <c r="I73" i="85" s="1"/>
  <c r="J73" i="85" s="1"/>
  <c r="H91" i="85"/>
  <c r="I91" i="85" s="1"/>
  <c r="J91" i="85" s="1"/>
  <c r="H12" i="86"/>
  <c r="I12" i="86" s="1"/>
  <c r="J12" i="86" s="1"/>
  <c r="H15" i="86"/>
  <c r="I15" i="86" s="1"/>
  <c r="J15" i="86" s="1"/>
  <c r="H18" i="86"/>
  <c r="I18" i="86" s="1"/>
  <c r="J18" i="86" s="1"/>
  <c r="H21" i="86"/>
  <c r="I21" i="86" s="1"/>
  <c r="J21" i="86" s="1"/>
  <c r="H24" i="86"/>
  <c r="I24" i="86" s="1"/>
  <c r="J24" i="86" s="1"/>
  <c r="H27" i="86"/>
  <c r="I27" i="86" s="1"/>
  <c r="J27" i="86" s="1"/>
  <c r="H28" i="86"/>
  <c r="I28" i="86" s="1"/>
  <c r="J28" i="86" s="1"/>
  <c r="H30" i="86"/>
  <c r="I30" i="86" s="1"/>
  <c r="J30" i="86" s="1"/>
  <c r="H31" i="86"/>
  <c r="I31" i="86" s="1"/>
  <c r="J31" i="86" s="1"/>
  <c r="H33" i="86"/>
  <c r="I33" i="86" s="1"/>
  <c r="J33" i="86" s="1"/>
  <c r="H34" i="86"/>
  <c r="I34" i="86" s="1"/>
  <c r="J34" i="86" s="1"/>
  <c r="H36" i="86"/>
  <c r="I36" i="86" s="1"/>
  <c r="J36" i="86" s="1"/>
  <c r="H37" i="86"/>
  <c r="I37" i="86" s="1"/>
  <c r="J37" i="86" s="1"/>
  <c r="H39" i="86"/>
  <c r="I39" i="86" s="1"/>
  <c r="J39" i="86" s="1"/>
  <c r="H40" i="86"/>
  <c r="I40" i="86" s="1"/>
  <c r="J40" i="86" s="1"/>
  <c r="H42" i="86"/>
  <c r="I42" i="86" s="1"/>
  <c r="J42" i="86" s="1"/>
  <c r="H43" i="86"/>
  <c r="I43" i="86" s="1"/>
  <c r="J43" i="86" s="1"/>
  <c r="H45" i="86"/>
  <c r="I45" i="86" s="1"/>
  <c r="J45" i="86" s="1"/>
  <c r="H46" i="86"/>
  <c r="I46" i="86" s="1"/>
  <c r="J46" i="86" s="1"/>
  <c r="H48" i="86"/>
  <c r="I48" i="86" s="1"/>
  <c r="J48" i="86" s="1"/>
  <c r="H49" i="86"/>
  <c r="I49" i="86" s="1"/>
  <c r="J49" i="86" s="1"/>
  <c r="H51" i="86"/>
  <c r="I51" i="86" s="1"/>
  <c r="J51" i="86" s="1"/>
  <c r="H52" i="86"/>
  <c r="I52" i="86" s="1"/>
  <c r="J52" i="86" s="1"/>
  <c r="H55" i="86"/>
  <c r="I55" i="86" s="1"/>
  <c r="J55" i="86" s="1"/>
  <c r="V57" i="86"/>
  <c r="H61" i="86"/>
  <c r="I61" i="86" s="1"/>
  <c r="J61" i="86" s="1"/>
  <c r="V63" i="86"/>
  <c r="H67" i="86"/>
  <c r="I67" i="86" s="1"/>
  <c r="J67" i="86" s="1"/>
  <c r="V69" i="86"/>
  <c r="H73" i="86"/>
  <c r="I73" i="86" s="1"/>
  <c r="J73" i="86" s="1"/>
  <c r="V75" i="86"/>
  <c r="H79" i="86"/>
  <c r="I79" i="86" s="1"/>
  <c r="J79" i="86" s="1"/>
  <c r="V81" i="86"/>
  <c r="H85" i="86"/>
  <c r="I85" i="86" s="1"/>
  <c r="J85" i="86" s="1"/>
  <c r="H4" i="87"/>
  <c r="I4" i="87" s="1"/>
  <c r="J4" i="87" s="1"/>
  <c r="K4" i="87" s="1"/>
  <c r="M15" i="87"/>
  <c r="U15" i="87" s="1"/>
  <c r="M33" i="87"/>
  <c r="U33" i="87" s="1"/>
  <c r="M51" i="87"/>
  <c r="U51" i="87" s="1"/>
  <c r="M69" i="87"/>
  <c r="U69" i="87" s="1"/>
  <c r="H64" i="87"/>
  <c r="I64" i="87" s="1"/>
  <c r="J64" i="87" s="1"/>
  <c r="H74" i="87"/>
  <c r="I74" i="87" s="1"/>
  <c r="J74" i="87" s="1"/>
  <c r="P3" i="89"/>
  <c r="AF3" i="89" s="1"/>
  <c r="AO3" i="89" s="1"/>
  <c r="AE3" i="89"/>
  <c r="H4" i="89"/>
  <c r="I4" i="89" s="1"/>
  <c r="J4" i="89" s="1"/>
  <c r="K4" i="89" s="1"/>
  <c r="H24" i="89"/>
  <c r="I24" i="89" s="1"/>
  <c r="J24" i="89" s="1"/>
  <c r="H47" i="89"/>
  <c r="I47" i="89" s="1"/>
  <c r="J47" i="89" s="1"/>
  <c r="H50" i="85"/>
  <c r="I50" i="85" s="1"/>
  <c r="J50" i="85" s="1"/>
  <c r="H52" i="85"/>
  <c r="I52" i="85" s="1"/>
  <c r="J52" i="85" s="1"/>
  <c r="H68" i="85"/>
  <c r="I68" i="85" s="1"/>
  <c r="J68" i="85" s="1"/>
  <c r="H70" i="85"/>
  <c r="I70" i="85" s="1"/>
  <c r="J70" i="85" s="1"/>
  <c r="H86" i="85"/>
  <c r="I86" i="85" s="1"/>
  <c r="J86" i="85" s="1"/>
  <c r="H88" i="85"/>
  <c r="I88" i="85" s="1"/>
  <c r="J88" i="85" s="1"/>
  <c r="V89" i="86"/>
  <c r="V86" i="86"/>
  <c r="V83" i="86"/>
  <c r="V80" i="86"/>
  <c r="V77" i="86"/>
  <c r="V74" i="86"/>
  <c r="V71" i="86"/>
  <c r="V68" i="86"/>
  <c r="V65" i="86"/>
  <c r="V62" i="86"/>
  <c r="V59" i="86"/>
  <c r="V56" i="86"/>
  <c r="V53" i="86"/>
  <c r="V50" i="86"/>
  <c r="V47" i="86"/>
  <c r="V44" i="86"/>
  <c r="V41" i="86"/>
  <c r="V38" i="86"/>
  <c r="V35" i="86"/>
  <c r="V32" i="86"/>
  <c r="V29" i="86"/>
  <c r="V26" i="86"/>
  <c r="V23" i="86"/>
  <c r="V20" i="86"/>
  <c r="V17" i="86"/>
  <c r="V14" i="86"/>
  <c r="V10" i="86"/>
  <c r="V4" i="86"/>
  <c r="Y4" i="86" s="1"/>
  <c r="Z4" i="86" s="1"/>
  <c r="V11" i="86"/>
  <c r="V5" i="86"/>
  <c r="V88" i="86"/>
  <c r="V85" i="86"/>
  <c r="V82" i="86"/>
  <c r="V79" i="86"/>
  <c r="V76" i="86"/>
  <c r="V73" i="86"/>
  <c r="V70" i="86"/>
  <c r="V67" i="86"/>
  <c r="V64" i="86"/>
  <c r="V61" i="86"/>
  <c r="V58" i="86"/>
  <c r="V55" i="86"/>
  <c r="V52" i="86"/>
  <c r="V49" i="86"/>
  <c r="V46" i="86"/>
  <c r="V43" i="86"/>
  <c r="V40" i="86"/>
  <c r="V37" i="86"/>
  <c r="V34" i="86"/>
  <c r="V31" i="86"/>
  <c r="V28" i="86"/>
  <c r="V25" i="86"/>
  <c r="V22" i="86"/>
  <c r="V19" i="86"/>
  <c r="V16" i="86"/>
  <c r="V13" i="86"/>
  <c r="V8" i="86"/>
  <c r="V7" i="86"/>
  <c r="H53" i="86"/>
  <c r="I53" i="86" s="1"/>
  <c r="J53" i="86" s="1"/>
  <c r="H56" i="86"/>
  <c r="I56" i="86" s="1"/>
  <c r="J56" i="86" s="1"/>
  <c r="H62" i="86"/>
  <c r="I62" i="86" s="1"/>
  <c r="J62" i="86" s="1"/>
  <c r="H68" i="86"/>
  <c r="I68" i="86" s="1"/>
  <c r="J68" i="86" s="1"/>
  <c r="H74" i="86"/>
  <c r="I74" i="86" s="1"/>
  <c r="J74" i="86" s="1"/>
  <c r="H80" i="86"/>
  <c r="I80" i="86" s="1"/>
  <c r="J80" i="86" s="1"/>
  <c r="H86" i="86"/>
  <c r="I86" i="86" s="1"/>
  <c r="J86" i="86" s="1"/>
  <c r="P3" i="87"/>
  <c r="AF3" i="87" s="1"/>
  <c r="AO3" i="87" s="1"/>
  <c r="AE3" i="87"/>
  <c r="M20" i="87"/>
  <c r="U20" i="87" s="1"/>
  <c r="M38" i="87"/>
  <c r="U38" i="87" s="1"/>
  <c r="M56" i="87"/>
  <c r="U56" i="87" s="1"/>
  <c r="H59" i="88"/>
  <c r="I59" i="88" s="1"/>
  <c r="J59" i="88" s="1"/>
  <c r="H67" i="88"/>
  <c r="I67" i="88" s="1"/>
  <c r="J67" i="88" s="1"/>
  <c r="M97" i="89"/>
  <c r="U97" i="89" s="1"/>
  <c r="M91" i="89"/>
  <c r="U91" i="89" s="1"/>
  <c r="M85" i="89"/>
  <c r="U85" i="89" s="1"/>
  <c r="M79" i="89"/>
  <c r="U79" i="89" s="1"/>
  <c r="M73" i="89"/>
  <c r="U73" i="89" s="1"/>
  <c r="M67" i="89"/>
  <c r="U67" i="89" s="1"/>
  <c r="M61" i="89"/>
  <c r="U61" i="89" s="1"/>
  <c r="M55" i="89"/>
  <c r="U55" i="89" s="1"/>
  <c r="M49" i="89"/>
  <c r="U49" i="89" s="1"/>
  <c r="M43" i="89"/>
  <c r="U43" i="89" s="1"/>
  <c r="M37" i="89"/>
  <c r="U37" i="89" s="1"/>
  <c r="M31" i="89"/>
  <c r="U31" i="89" s="1"/>
  <c r="M25" i="89"/>
  <c r="U25" i="89" s="1"/>
  <c r="M19" i="89"/>
  <c r="U19" i="89" s="1"/>
  <c r="M13" i="89"/>
  <c r="U13" i="89" s="1"/>
  <c r="M7" i="89"/>
  <c r="U7" i="89" s="1"/>
  <c r="M96" i="89"/>
  <c r="U96" i="89" s="1"/>
  <c r="M90" i="89"/>
  <c r="U90" i="89" s="1"/>
  <c r="M84" i="89"/>
  <c r="U84" i="89" s="1"/>
  <c r="M78" i="89"/>
  <c r="U78" i="89" s="1"/>
  <c r="M72" i="89"/>
  <c r="U72" i="89" s="1"/>
  <c r="M66" i="89"/>
  <c r="U66" i="89" s="1"/>
  <c r="M60" i="89"/>
  <c r="U60" i="89" s="1"/>
  <c r="M54" i="89"/>
  <c r="U54" i="89" s="1"/>
  <c r="M48" i="89"/>
  <c r="U48" i="89" s="1"/>
  <c r="M42" i="89"/>
  <c r="U42" i="89" s="1"/>
  <c r="M36" i="89"/>
  <c r="U36" i="89" s="1"/>
  <c r="M30" i="89"/>
  <c r="U30" i="89" s="1"/>
  <c r="M24" i="89"/>
  <c r="U24" i="89" s="1"/>
  <c r="M18" i="89"/>
  <c r="U18" i="89" s="1"/>
  <c r="M12" i="89"/>
  <c r="U12" i="89" s="1"/>
  <c r="M6" i="89"/>
  <c r="U6" i="89" s="1"/>
  <c r="M95" i="89"/>
  <c r="U95" i="89" s="1"/>
  <c r="M89" i="89"/>
  <c r="U89" i="89" s="1"/>
  <c r="M83" i="89"/>
  <c r="U83" i="89" s="1"/>
  <c r="M77" i="89"/>
  <c r="U77" i="89" s="1"/>
  <c r="M71" i="89"/>
  <c r="U71" i="89" s="1"/>
  <c r="M65" i="89"/>
  <c r="U65" i="89" s="1"/>
  <c r="M59" i="89"/>
  <c r="U59" i="89" s="1"/>
  <c r="M53" i="89"/>
  <c r="U53" i="89" s="1"/>
  <c r="M47" i="89"/>
  <c r="U47" i="89" s="1"/>
  <c r="M41" i="89"/>
  <c r="U41" i="89" s="1"/>
  <c r="M35" i="89"/>
  <c r="U35" i="89" s="1"/>
  <c r="M29" i="89"/>
  <c r="U29" i="89" s="1"/>
  <c r="M23" i="89"/>
  <c r="U23" i="89" s="1"/>
  <c r="M17" i="89"/>
  <c r="U17" i="89" s="1"/>
  <c r="M11" i="89"/>
  <c r="U11" i="89" s="1"/>
  <c r="M5" i="89"/>
  <c r="U5" i="89" s="1"/>
  <c r="M98" i="89"/>
  <c r="U98" i="89" s="1"/>
  <c r="M92" i="89"/>
  <c r="U92" i="89" s="1"/>
  <c r="M86" i="89"/>
  <c r="U86" i="89" s="1"/>
  <c r="M80" i="89"/>
  <c r="U80" i="89" s="1"/>
  <c r="M74" i="89"/>
  <c r="U74" i="89" s="1"/>
  <c r="M68" i="89"/>
  <c r="U68" i="89" s="1"/>
  <c r="M62" i="89"/>
  <c r="U62" i="89" s="1"/>
  <c r="M56" i="89"/>
  <c r="U56" i="89" s="1"/>
  <c r="M50" i="89"/>
  <c r="U50" i="89" s="1"/>
  <c r="M44" i="89"/>
  <c r="U44" i="89" s="1"/>
  <c r="M38" i="89"/>
  <c r="U38" i="89" s="1"/>
  <c r="M32" i="89"/>
  <c r="U32" i="89" s="1"/>
  <c r="M26" i="89"/>
  <c r="U26" i="89" s="1"/>
  <c r="M20" i="89"/>
  <c r="U20" i="89" s="1"/>
  <c r="M14" i="89"/>
  <c r="U14" i="89" s="1"/>
  <c r="M8" i="89"/>
  <c r="U8" i="89" s="1"/>
  <c r="M82" i="89"/>
  <c r="U82" i="89" s="1"/>
  <c r="M64" i="89"/>
  <c r="U64" i="89" s="1"/>
  <c r="M46" i="89"/>
  <c r="U46" i="89" s="1"/>
  <c r="M28" i="89"/>
  <c r="U28" i="89" s="1"/>
  <c r="M10" i="89"/>
  <c r="U10" i="89" s="1"/>
  <c r="M81" i="89"/>
  <c r="U81" i="89" s="1"/>
  <c r="M63" i="89"/>
  <c r="U63" i="89" s="1"/>
  <c r="M45" i="89"/>
  <c r="U45" i="89" s="1"/>
  <c r="M27" i="89"/>
  <c r="U27" i="89" s="1"/>
  <c r="M9" i="89"/>
  <c r="U9" i="89" s="1"/>
  <c r="M94" i="89"/>
  <c r="U94" i="89" s="1"/>
  <c r="M76" i="89"/>
  <c r="U76" i="89" s="1"/>
  <c r="M58" i="89"/>
  <c r="U58" i="89" s="1"/>
  <c r="M40" i="89"/>
  <c r="U40" i="89" s="1"/>
  <c r="M22" i="89"/>
  <c r="U22" i="89" s="1"/>
  <c r="M4" i="89"/>
  <c r="U4" i="89" s="1"/>
  <c r="X4" i="89" s="1"/>
  <c r="M87" i="89"/>
  <c r="U87" i="89" s="1"/>
  <c r="M69" i="89"/>
  <c r="U69" i="89" s="1"/>
  <c r="M51" i="89"/>
  <c r="U51" i="89" s="1"/>
  <c r="M33" i="89"/>
  <c r="U33" i="89" s="1"/>
  <c r="M15" i="89"/>
  <c r="U15" i="89" s="1"/>
  <c r="M57" i="89"/>
  <c r="U57" i="89" s="1"/>
  <c r="H67" i="85"/>
  <c r="I67" i="85" s="1"/>
  <c r="J67" i="85" s="1"/>
  <c r="H85" i="85"/>
  <c r="I85" i="85" s="1"/>
  <c r="J85" i="85" s="1"/>
  <c r="H6" i="86"/>
  <c r="I6" i="86" s="1"/>
  <c r="J6" i="86" s="1"/>
  <c r="H7" i="86"/>
  <c r="I7" i="86" s="1"/>
  <c r="J7" i="86" s="1"/>
  <c r="M78" i="87"/>
  <c r="U78" i="87" s="1"/>
  <c r="M72" i="87"/>
  <c r="U72" i="87" s="1"/>
  <c r="M66" i="87"/>
  <c r="U66" i="87" s="1"/>
  <c r="M60" i="87"/>
  <c r="U60" i="87" s="1"/>
  <c r="M54" i="87"/>
  <c r="U54" i="87" s="1"/>
  <c r="M48" i="87"/>
  <c r="U48" i="87" s="1"/>
  <c r="M42" i="87"/>
  <c r="U42" i="87" s="1"/>
  <c r="M36" i="87"/>
  <c r="U36" i="87" s="1"/>
  <c r="M30" i="87"/>
  <c r="U30" i="87" s="1"/>
  <c r="M24" i="87"/>
  <c r="U24" i="87" s="1"/>
  <c r="M18" i="87"/>
  <c r="U18" i="87" s="1"/>
  <c r="M12" i="87"/>
  <c r="U12" i="87" s="1"/>
  <c r="M6" i="87"/>
  <c r="U6" i="87" s="1"/>
  <c r="M77" i="87"/>
  <c r="U77" i="87" s="1"/>
  <c r="M71" i="87"/>
  <c r="U71" i="87" s="1"/>
  <c r="M65" i="87"/>
  <c r="U65" i="87" s="1"/>
  <c r="M59" i="87"/>
  <c r="U59" i="87" s="1"/>
  <c r="M53" i="87"/>
  <c r="U53" i="87" s="1"/>
  <c r="M47" i="87"/>
  <c r="U47" i="87" s="1"/>
  <c r="M41" i="87"/>
  <c r="U41" i="87" s="1"/>
  <c r="M35" i="87"/>
  <c r="U35" i="87" s="1"/>
  <c r="M29" i="87"/>
  <c r="U29" i="87" s="1"/>
  <c r="M23" i="87"/>
  <c r="U23" i="87" s="1"/>
  <c r="M17" i="87"/>
  <c r="U17" i="87" s="1"/>
  <c r="M11" i="87"/>
  <c r="U11" i="87" s="1"/>
  <c r="M5" i="87"/>
  <c r="U5" i="87" s="1"/>
  <c r="M76" i="87"/>
  <c r="U76" i="87" s="1"/>
  <c r="M70" i="87"/>
  <c r="U70" i="87" s="1"/>
  <c r="M64" i="87"/>
  <c r="U64" i="87" s="1"/>
  <c r="M58" i="87"/>
  <c r="U58" i="87" s="1"/>
  <c r="M52" i="87"/>
  <c r="U52" i="87" s="1"/>
  <c r="M46" i="87"/>
  <c r="U46" i="87" s="1"/>
  <c r="M40" i="87"/>
  <c r="U40" i="87" s="1"/>
  <c r="M34" i="87"/>
  <c r="U34" i="87" s="1"/>
  <c r="M28" i="87"/>
  <c r="U28" i="87" s="1"/>
  <c r="M22" i="87"/>
  <c r="U22" i="87" s="1"/>
  <c r="M16" i="87"/>
  <c r="U16" i="87" s="1"/>
  <c r="M10" i="87"/>
  <c r="U10" i="87" s="1"/>
  <c r="M4" i="87"/>
  <c r="U4" i="87" s="1"/>
  <c r="X4" i="87" s="1"/>
  <c r="M79" i="87"/>
  <c r="U79" i="87" s="1"/>
  <c r="M73" i="87"/>
  <c r="U73" i="87" s="1"/>
  <c r="M67" i="87"/>
  <c r="U67" i="87" s="1"/>
  <c r="M61" i="87"/>
  <c r="U61" i="87" s="1"/>
  <c r="M55" i="87"/>
  <c r="U55" i="87" s="1"/>
  <c r="M49" i="87"/>
  <c r="U49" i="87" s="1"/>
  <c r="M43" i="87"/>
  <c r="U43" i="87" s="1"/>
  <c r="M37" i="87"/>
  <c r="U37" i="87" s="1"/>
  <c r="M31" i="87"/>
  <c r="U31" i="87" s="1"/>
  <c r="M25" i="87"/>
  <c r="U25" i="87" s="1"/>
  <c r="M19" i="87"/>
  <c r="U19" i="87" s="1"/>
  <c r="M13" i="87"/>
  <c r="U13" i="87" s="1"/>
  <c r="M7" i="87"/>
  <c r="U7" i="87" s="1"/>
  <c r="M21" i="87"/>
  <c r="U21" i="87" s="1"/>
  <c r="M39" i="87"/>
  <c r="U39" i="87" s="1"/>
  <c r="M57" i="87"/>
  <c r="U57" i="87" s="1"/>
  <c r="M75" i="87"/>
  <c r="U75" i="87" s="1"/>
  <c r="H13" i="87"/>
  <c r="I13" i="87" s="1"/>
  <c r="J13" i="87" s="1"/>
  <c r="H19" i="87"/>
  <c r="I19" i="87" s="1"/>
  <c r="J19" i="87" s="1"/>
  <c r="H25" i="87"/>
  <c r="I25" i="87" s="1"/>
  <c r="J25" i="87" s="1"/>
  <c r="H31" i="87"/>
  <c r="I31" i="87" s="1"/>
  <c r="J31" i="87" s="1"/>
  <c r="H37" i="87"/>
  <c r="I37" i="87" s="1"/>
  <c r="J37" i="87" s="1"/>
  <c r="H44" i="87"/>
  <c r="I44" i="87" s="1"/>
  <c r="J44" i="87" s="1"/>
  <c r="H53" i="87"/>
  <c r="I53" i="87" s="1"/>
  <c r="J53" i="87" s="1"/>
  <c r="H65" i="87"/>
  <c r="I65" i="87" s="1"/>
  <c r="J65" i="87" s="1"/>
  <c r="X4" i="88"/>
  <c r="M16" i="89"/>
  <c r="U16" i="89" s="1"/>
  <c r="M70" i="89"/>
  <c r="U70" i="89" s="1"/>
  <c r="H22" i="89"/>
  <c r="I22" i="89" s="1"/>
  <c r="J22" i="89" s="1"/>
  <c r="H44" i="89"/>
  <c r="I44" i="89" s="1"/>
  <c r="J44" i="89" s="1"/>
  <c r="H65" i="89"/>
  <c r="I65" i="89" s="1"/>
  <c r="J65" i="89" s="1"/>
  <c r="H58" i="86"/>
  <c r="I58" i="86" s="1"/>
  <c r="J58" i="86" s="1"/>
  <c r="H64" i="86"/>
  <c r="I64" i="86" s="1"/>
  <c r="J64" i="86" s="1"/>
  <c r="H70" i="86"/>
  <c r="I70" i="86" s="1"/>
  <c r="J70" i="86" s="1"/>
  <c r="H76" i="86"/>
  <c r="I76" i="86" s="1"/>
  <c r="J76" i="86" s="1"/>
  <c r="H82" i="86"/>
  <c r="I82" i="86" s="1"/>
  <c r="J82" i="86" s="1"/>
  <c r="H88" i="86"/>
  <c r="I88" i="86" s="1"/>
  <c r="J88" i="86" s="1"/>
  <c r="Z4" i="88"/>
  <c r="H50" i="88"/>
  <c r="I50" i="88" s="1"/>
  <c r="J50" i="88" s="1"/>
  <c r="H58" i="88"/>
  <c r="I58" i="88" s="1"/>
  <c r="J58" i="88" s="1"/>
  <c r="H48" i="89"/>
  <c r="I48" i="89" s="1"/>
  <c r="J48" i="89" s="1"/>
  <c r="H54" i="86"/>
  <c r="I54" i="86" s="1"/>
  <c r="J54" i="86" s="1"/>
  <c r="H57" i="86"/>
  <c r="I57" i="86" s="1"/>
  <c r="J57" i="86" s="1"/>
  <c r="H60" i="86"/>
  <c r="I60" i="86" s="1"/>
  <c r="J60" i="86" s="1"/>
  <c r="H63" i="86"/>
  <c r="I63" i="86" s="1"/>
  <c r="J63" i="86" s="1"/>
  <c r="H66" i="86"/>
  <c r="I66" i="86" s="1"/>
  <c r="J66" i="86" s="1"/>
  <c r="H69" i="86"/>
  <c r="I69" i="86" s="1"/>
  <c r="J69" i="86" s="1"/>
  <c r="H72" i="86"/>
  <c r="I72" i="86" s="1"/>
  <c r="J72" i="86" s="1"/>
  <c r="H75" i="86"/>
  <c r="I75" i="86" s="1"/>
  <c r="J75" i="86" s="1"/>
  <c r="H78" i="86"/>
  <c r="I78" i="86" s="1"/>
  <c r="J78" i="86" s="1"/>
  <c r="H81" i="86"/>
  <c r="I81" i="86" s="1"/>
  <c r="J81" i="86" s="1"/>
  <c r="H84" i="86"/>
  <c r="I84" i="86" s="1"/>
  <c r="J84" i="86" s="1"/>
  <c r="H87" i="86"/>
  <c r="I87" i="86" s="1"/>
  <c r="J87" i="86" s="1"/>
  <c r="AH3" i="87"/>
  <c r="AQ3" i="87" s="1"/>
  <c r="H6" i="87"/>
  <c r="I6" i="87" s="1"/>
  <c r="J6" i="87" s="1"/>
  <c r="V7" i="87"/>
  <c r="V8" i="87"/>
  <c r="H12" i="87"/>
  <c r="I12" i="87" s="1"/>
  <c r="J12" i="87" s="1"/>
  <c r="V13" i="87"/>
  <c r="H15" i="87"/>
  <c r="I15" i="87" s="1"/>
  <c r="J15" i="87" s="1"/>
  <c r="V16" i="87"/>
  <c r="H18" i="87"/>
  <c r="I18" i="87" s="1"/>
  <c r="J18" i="87" s="1"/>
  <c r="V19" i="87"/>
  <c r="H21" i="87"/>
  <c r="I21" i="87" s="1"/>
  <c r="J21" i="87" s="1"/>
  <c r="V22" i="87"/>
  <c r="H24" i="87"/>
  <c r="I24" i="87" s="1"/>
  <c r="J24" i="87" s="1"/>
  <c r="V25" i="87"/>
  <c r="H27" i="87"/>
  <c r="I27" i="87" s="1"/>
  <c r="J27" i="87" s="1"/>
  <c r="V28" i="87"/>
  <c r="H30" i="87"/>
  <c r="I30" i="87" s="1"/>
  <c r="J30" i="87" s="1"/>
  <c r="V31" i="87"/>
  <c r="H33" i="87"/>
  <c r="I33" i="87" s="1"/>
  <c r="J33" i="87" s="1"/>
  <c r="V34" i="87"/>
  <c r="H36" i="87"/>
  <c r="I36" i="87" s="1"/>
  <c r="J36" i="87" s="1"/>
  <c r="V37" i="87"/>
  <c r="H39" i="87"/>
  <c r="I39" i="87" s="1"/>
  <c r="J39" i="87" s="1"/>
  <c r="V40" i="87"/>
  <c r="V43" i="87"/>
  <c r="V46" i="87"/>
  <c r="R48" i="87"/>
  <c r="V50" i="87"/>
  <c r="R53" i="87"/>
  <c r="V55" i="87"/>
  <c r="R57" i="87"/>
  <c r="H59" i="87"/>
  <c r="I59" i="87" s="1"/>
  <c r="J59" i="87" s="1"/>
  <c r="V59" i="87"/>
  <c r="R64" i="87"/>
  <c r="H68" i="87"/>
  <c r="I68" i="87" s="1"/>
  <c r="J68" i="87" s="1"/>
  <c r="V68" i="87"/>
  <c r="H77" i="87"/>
  <c r="I77" i="87" s="1"/>
  <c r="J77" i="87" s="1"/>
  <c r="H78" i="87"/>
  <c r="I78" i="87" s="1"/>
  <c r="J78" i="87" s="1"/>
  <c r="H7" i="88"/>
  <c r="I7" i="88" s="1"/>
  <c r="J7" i="88" s="1"/>
  <c r="H17" i="88"/>
  <c r="I17" i="88" s="1"/>
  <c r="J17" i="88" s="1"/>
  <c r="H22" i="88"/>
  <c r="I22" i="88" s="1"/>
  <c r="J22" i="88" s="1"/>
  <c r="H23" i="88"/>
  <c r="I23" i="88" s="1"/>
  <c r="J23" i="88" s="1"/>
  <c r="H28" i="88"/>
  <c r="I28" i="88" s="1"/>
  <c r="J28" i="88" s="1"/>
  <c r="H29" i="88"/>
  <c r="I29" i="88" s="1"/>
  <c r="J29" i="88" s="1"/>
  <c r="H34" i="88"/>
  <c r="I34" i="88" s="1"/>
  <c r="J34" i="88" s="1"/>
  <c r="H35" i="88"/>
  <c r="I35" i="88" s="1"/>
  <c r="J35" i="88" s="1"/>
  <c r="H40" i="88"/>
  <c r="I40" i="88" s="1"/>
  <c r="J40" i="88" s="1"/>
  <c r="H41" i="88"/>
  <c r="I41" i="88" s="1"/>
  <c r="J41" i="88" s="1"/>
  <c r="H46" i="88"/>
  <c r="I46" i="88" s="1"/>
  <c r="J46" i="88" s="1"/>
  <c r="H47" i="88"/>
  <c r="I47" i="88" s="1"/>
  <c r="J47" i="88" s="1"/>
  <c r="H55" i="88"/>
  <c r="I55" i="88" s="1"/>
  <c r="J55" i="88" s="1"/>
  <c r="H56" i="88"/>
  <c r="I56" i="88" s="1"/>
  <c r="J56" i="88" s="1"/>
  <c r="H64" i="88"/>
  <c r="I64" i="88" s="1"/>
  <c r="J64" i="88" s="1"/>
  <c r="H65" i="88"/>
  <c r="I65" i="88" s="1"/>
  <c r="J65" i="88" s="1"/>
  <c r="H8" i="89"/>
  <c r="I8" i="89" s="1"/>
  <c r="J8" i="89" s="1"/>
  <c r="H13" i="89"/>
  <c r="I13" i="89" s="1"/>
  <c r="J13" i="89" s="1"/>
  <c r="H19" i="89"/>
  <c r="I19" i="89" s="1"/>
  <c r="J19" i="89" s="1"/>
  <c r="H21" i="89"/>
  <c r="I21" i="89" s="1"/>
  <c r="J21" i="89" s="1"/>
  <c r="H31" i="89"/>
  <c r="I31" i="89" s="1"/>
  <c r="J31" i="89" s="1"/>
  <c r="H53" i="89"/>
  <c r="I53" i="89" s="1"/>
  <c r="J53" i="89" s="1"/>
  <c r="H81" i="89"/>
  <c r="I81" i="89" s="1"/>
  <c r="J81" i="89" s="1"/>
  <c r="M8" i="86"/>
  <c r="U8" i="86" s="1"/>
  <c r="M14" i="86"/>
  <c r="U14" i="86" s="1"/>
  <c r="M20" i="86"/>
  <c r="U20" i="86" s="1"/>
  <c r="M26" i="86"/>
  <c r="U26" i="86" s="1"/>
  <c r="M32" i="86"/>
  <c r="U32" i="86" s="1"/>
  <c r="M38" i="86"/>
  <c r="U38" i="86" s="1"/>
  <c r="M44" i="86"/>
  <c r="U44" i="86" s="1"/>
  <c r="M50" i="86"/>
  <c r="U50" i="86" s="1"/>
  <c r="M56" i="86"/>
  <c r="U56" i="86" s="1"/>
  <c r="M62" i="86"/>
  <c r="U62" i="86" s="1"/>
  <c r="M68" i="86"/>
  <c r="U68" i="86" s="1"/>
  <c r="M74" i="86"/>
  <c r="U74" i="86" s="1"/>
  <c r="M80" i="86"/>
  <c r="U80" i="86" s="1"/>
  <c r="M86" i="86"/>
  <c r="U86" i="86" s="1"/>
  <c r="R7" i="86"/>
  <c r="R8" i="86"/>
  <c r="R13" i="86"/>
  <c r="R16" i="86"/>
  <c r="R19" i="86"/>
  <c r="R22" i="86"/>
  <c r="R25" i="86"/>
  <c r="R28" i="86"/>
  <c r="R31" i="86"/>
  <c r="R34" i="86"/>
  <c r="R37" i="86"/>
  <c r="R40" i="86"/>
  <c r="R43" i="86"/>
  <c r="R46" i="86"/>
  <c r="R49" i="86"/>
  <c r="R52" i="86"/>
  <c r="R55" i="86"/>
  <c r="R58" i="86"/>
  <c r="R61" i="86"/>
  <c r="R64" i="86"/>
  <c r="R67" i="86"/>
  <c r="R70" i="86"/>
  <c r="R73" i="86"/>
  <c r="R76" i="86"/>
  <c r="R79" i="86"/>
  <c r="R82" i="86"/>
  <c r="R85" i="86"/>
  <c r="V5" i="87"/>
  <c r="R77" i="87"/>
  <c r="R74" i="87"/>
  <c r="R71" i="87"/>
  <c r="R68" i="87"/>
  <c r="R65" i="87"/>
  <c r="R62" i="87"/>
  <c r="R59" i="87"/>
  <c r="R7" i="87"/>
  <c r="R8" i="87"/>
  <c r="V11" i="87"/>
  <c r="R13" i="87"/>
  <c r="R16" i="87"/>
  <c r="R19" i="87"/>
  <c r="R22" i="87"/>
  <c r="R25" i="87"/>
  <c r="R28" i="87"/>
  <c r="R31" i="87"/>
  <c r="R34" i="87"/>
  <c r="R37" i="87"/>
  <c r="R40" i="87"/>
  <c r="R43" i="87"/>
  <c r="R46" i="87"/>
  <c r="R55" i="87"/>
  <c r="H56" i="87"/>
  <c r="I56" i="87" s="1"/>
  <c r="J56" i="87" s="1"/>
  <c r="R60" i="87"/>
  <c r="V64" i="87"/>
  <c r="R69" i="87"/>
  <c r="V73" i="87"/>
  <c r="R78" i="87"/>
  <c r="AE3" i="88"/>
  <c r="M67" i="88"/>
  <c r="U67" i="88" s="1"/>
  <c r="M61" i="88"/>
  <c r="U61" i="88" s="1"/>
  <c r="M55" i="88"/>
  <c r="U55" i="88" s="1"/>
  <c r="M49" i="88"/>
  <c r="U49" i="88" s="1"/>
  <c r="M43" i="88"/>
  <c r="U43" i="88" s="1"/>
  <c r="M37" i="88"/>
  <c r="U37" i="88" s="1"/>
  <c r="M31" i="88"/>
  <c r="U31" i="88" s="1"/>
  <c r="M25" i="88"/>
  <c r="U25" i="88" s="1"/>
  <c r="M19" i="88"/>
  <c r="U19" i="88" s="1"/>
  <c r="M13" i="88"/>
  <c r="U13" i="88" s="1"/>
  <c r="M7" i="88"/>
  <c r="U7" i="88" s="1"/>
  <c r="M66" i="88"/>
  <c r="U66" i="88" s="1"/>
  <c r="M60" i="88"/>
  <c r="U60" i="88" s="1"/>
  <c r="M54" i="88"/>
  <c r="U54" i="88" s="1"/>
  <c r="M48" i="88"/>
  <c r="U48" i="88" s="1"/>
  <c r="M42" i="88"/>
  <c r="U42" i="88" s="1"/>
  <c r="M36" i="88"/>
  <c r="U36" i="88" s="1"/>
  <c r="M30" i="88"/>
  <c r="U30" i="88" s="1"/>
  <c r="M24" i="88"/>
  <c r="U24" i="88" s="1"/>
  <c r="M18" i="88"/>
  <c r="U18" i="88" s="1"/>
  <c r="M12" i="88"/>
  <c r="U12" i="88" s="1"/>
  <c r="M6" i="88"/>
  <c r="U6" i="88" s="1"/>
  <c r="M65" i="88"/>
  <c r="U65" i="88" s="1"/>
  <c r="M59" i="88"/>
  <c r="U59" i="88" s="1"/>
  <c r="M53" i="88"/>
  <c r="U53" i="88" s="1"/>
  <c r="M47" i="88"/>
  <c r="U47" i="88" s="1"/>
  <c r="M41" i="88"/>
  <c r="U41" i="88" s="1"/>
  <c r="M35" i="88"/>
  <c r="U35" i="88" s="1"/>
  <c r="M29" i="88"/>
  <c r="U29" i="88" s="1"/>
  <c r="M23" i="88"/>
  <c r="U23" i="88" s="1"/>
  <c r="M17" i="88"/>
  <c r="U17" i="88" s="1"/>
  <c r="M11" i="88"/>
  <c r="U11" i="88" s="1"/>
  <c r="M5" i="88"/>
  <c r="U5" i="88" s="1"/>
  <c r="M15" i="88"/>
  <c r="U15" i="88" s="1"/>
  <c r="M27" i="88"/>
  <c r="U27" i="88" s="1"/>
  <c r="M39" i="88"/>
  <c r="U39" i="88" s="1"/>
  <c r="M51" i="88"/>
  <c r="U51" i="88" s="1"/>
  <c r="M63" i="88"/>
  <c r="U63" i="88" s="1"/>
  <c r="AH3" i="88"/>
  <c r="AQ3" i="88" s="1"/>
  <c r="H9" i="88"/>
  <c r="I9" i="88" s="1"/>
  <c r="J9" i="88" s="1"/>
  <c r="H19" i="88"/>
  <c r="I19" i="88" s="1"/>
  <c r="J19" i="88" s="1"/>
  <c r="H20" i="88"/>
  <c r="I20" i="88" s="1"/>
  <c r="J20" i="88" s="1"/>
  <c r="H25" i="88"/>
  <c r="I25" i="88" s="1"/>
  <c r="J25" i="88" s="1"/>
  <c r="H26" i="88"/>
  <c r="I26" i="88" s="1"/>
  <c r="J26" i="88" s="1"/>
  <c r="H31" i="88"/>
  <c r="I31" i="88" s="1"/>
  <c r="J31" i="88" s="1"/>
  <c r="H32" i="88"/>
  <c r="I32" i="88" s="1"/>
  <c r="J32" i="88" s="1"/>
  <c r="H37" i="88"/>
  <c r="I37" i="88" s="1"/>
  <c r="J37" i="88" s="1"/>
  <c r="H38" i="88"/>
  <c r="I38" i="88" s="1"/>
  <c r="J38" i="88" s="1"/>
  <c r="H43" i="88"/>
  <c r="I43" i="88" s="1"/>
  <c r="J43" i="88" s="1"/>
  <c r="H44" i="88"/>
  <c r="I44" i="88" s="1"/>
  <c r="J44" i="88" s="1"/>
  <c r="H62" i="89"/>
  <c r="I62" i="89" s="1"/>
  <c r="J62" i="89" s="1"/>
  <c r="H94" i="89"/>
  <c r="I94" i="89" s="1"/>
  <c r="J94" i="89" s="1"/>
  <c r="M9" i="86"/>
  <c r="U9" i="86" s="1"/>
  <c r="M15" i="86"/>
  <c r="U15" i="86" s="1"/>
  <c r="M21" i="86"/>
  <c r="U21" i="86" s="1"/>
  <c r="M27" i="86"/>
  <c r="U27" i="86" s="1"/>
  <c r="M33" i="86"/>
  <c r="U33" i="86" s="1"/>
  <c r="M39" i="86"/>
  <c r="U39" i="86" s="1"/>
  <c r="M45" i="86"/>
  <c r="U45" i="86" s="1"/>
  <c r="M51" i="86"/>
  <c r="U51" i="86" s="1"/>
  <c r="M57" i="86"/>
  <c r="U57" i="86" s="1"/>
  <c r="M63" i="86"/>
  <c r="U63" i="86" s="1"/>
  <c r="M69" i="86"/>
  <c r="U69" i="86" s="1"/>
  <c r="M75" i="86"/>
  <c r="U75" i="86" s="1"/>
  <c r="M81" i="86"/>
  <c r="U81" i="86" s="1"/>
  <c r="V4" i="87"/>
  <c r="Y4" i="87" s="1"/>
  <c r="V10" i="87"/>
  <c r="V14" i="87"/>
  <c r="V17" i="87"/>
  <c r="V20" i="87"/>
  <c r="V23" i="87"/>
  <c r="V26" i="87"/>
  <c r="V29" i="87"/>
  <c r="V32" i="87"/>
  <c r="V35" i="87"/>
  <c r="V38" i="87"/>
  <c r="V41" i="87"/>
  <c r="V44" i="87"/>
  <c r="V47" i="87"/>
  <c r="R50" i="87"/>
  <c r="V52" i="87"/>
  <c r="R54" i="87"/>
  <c r="V56" i="87"/>
  <c r="R58" i="87"/>
  <c r="H62" i="87"/>
  <c r="I62" i="87" s="1"/>
  <c r="J62" i="87" s="1"/>
  <c r="V62" i="87"/>
  <c r="R67" i="87"/>
  <c r="H71" i="87"/>
  <c r="I71" i="87" s="1"/>
  <c r="J71" i="87" s="1"/>
  <c r="M28" i="88"/>
  <c r="U28" i="88" s="1"/>
  <c r="M40" i="88"/>
  <c r="U40" i="88" s="1"/>
  <c r="M52" i="88"/>
  <c r="U52" i="88" s="1"/>
  <c r="M64" i="88"/>
  <c r="U64" i="88" s="1"/>
  <c r="H10" i="88"/>
  <c r="I10" i="88" s="1"/>
  <c r="J10" i="88" s="1"/>
  <c r="H52" i="88"/>
  <c r="I52" i="88" s="1"/>
  <c r="J52" i="88" s="1"/>
  <c r="H53" i="88"/>
  <c r="I53" i="88" s="1"/>
  <c r="J53" i="88" s="1"/>
  <c r="H61" i="88"/>
  <c r="I61" i="88" s="1"/>
  <c r="J61" i="88" s="1"/>
  <c r="H62" i="88"/>
  <c r="I62" i="88" s="1"/>
  <c r="J62" i="88" s="1"/>
  <c r="H6" i="89"/>
  <c r="I6" i="89" s="1"/>
  <c r="J6" i="89" s="1"/>
  <c r="H15" i="89"/>
  <c r="I15" i="89" s="1"/>
  <c r="J15" i="89" s="1"/>
  <c r="H16" i="89"/>
  <c r="I16" i="89" s="1"/>
  <c r="J16" i="89" s="1"/>
  <c r="H18" i="89"/>
  <c r="I18" i="89" s="1"/>
  <c r="J18" i="89" s="1"/>
  <c r="H25" i="89"/>
  <c r="I25" i="89" s="1"/>
  <c r="J25" i="89" s="1"/>
  <c r="H35" i="89"/>
  <c r="I35" i="89" s="1"/>
  <c r="J35" i="89" s="1"/>
  <c r="H38" i="89"/>
  <c r="I38" i="89" s="1"/>
  <c r="J38" i="89" s="1"/>
  <c r="H39" i="89"/>
  <c r="I39" i="89" s="1"/>
  <c r="J39" i="89" s="1"/>
  <c r="H76" i="89"/>
  <c r="I76" i="89" s="1"/>
  <c r="J76" i="89" s="1"/>
  <c r="AE3" i="90"/>
  <c r="P3" i="90"/>
  <c r="AF3" i="90" s="1"/>
  <c r="AO3" i="90" s="1"/>
  <c r="V78" i="87"/>
  <c r="V75" i="87"/>
  <c r="V72" i="87"/>
  <c r="V69" i="87"/>
  <c r="V66" i="87"/>
  <c r="V63" i="87"/>
  <c r="V60" i="87"/>
  <c r="V57" i="87"/>
  <c r="V54" i="87"/>
  <c r="V51" i="87"/>
  <c r="V48" i="87"/>
  <c r="V79" i="87"/>
  <c r="V76" i="87"/>
  <c r="R42" i="87"/>
  <c r="R45" i="87"/>
  <c r="R49" i="87"/>
  <c r="H50" i="87"/>
  <c r="I50" i="87" s="1"/>
  <c r="J50" i="87" s="1"/>
  <c r="H55" i="87"/>
  <c r="I55" i="87" s="1"/>
  <c r="J55" i="87" s="1"/>
  <c r="H61" i="87"/>
  <c r="I61" i="87" s="1"/>
  <c r="J61" i="87" s="1"/>
  <c r="V61" i="87"/>
  <c r="R66" i="87"/>
  <c r="H70" i="87"/>
  <c r="I70" i="87" s="1"/>
  <c r="J70" i="87" s="1"/>
  <c r="V70" i="87"/>
  <c r="R75" i="87"/>
  <c r="V77" i="87"/>
  <c r="M8" i="88"/>
  <c r="U8" i="88" s="1"/>
  <c r="M20" i="88"/>
  <c r="U20" i="88" s="1"/>
  <c r="M32" i="88"/>
  <c r="U32" i="88" s="1"/>
  <c r="M44" i="88"/>
  <c r="U44" i="88" s="1"/>
  <c r="M56" i="88"/>
  <c r="U56" i="88" s="1"/>
  <c r="M68" i="88"/>
  <c r="U68" i="88" s="1"/>
  <c r="H5" i="88"/>
  <c r="I5" i="88" s="1"/>
  <c r="J5" i="88" s="1"/>
  <c r="H12" i="88"/>
  <c r="I12" i="88" s="1"/>
  <c r="J12" i="88" s="1"/>
  <c r="H13" i="88"/>
  <c r="I13" i="88" s="1"/>
  <c r="J13" i="88" s="1"/>
  <c r="H14" i="88"/>
  <c r="I14" i="88" s="1"/>
  <c r="J14" i="88" s="1"/>
  <c r="H15" i="88"/>
  <c r="I15" i="88" s="1"/>
  <c r="J15" i="88" s="1"/>
  <c r="H16" i="88"/>
  <c r="I16" i="88" s="1"/>
  <c r="J16" i="88" s="1"/>
  <c r="H7" i="89"/>
  <c r="I7" i="89" s="1"/>
  <c r="J7" i="89" s="1"/>
  <c r="H12" i="89"/>
  <c r="I12" i="89" s="1"/>
  <c r="J12" i="89" s="1"/>
  <c r="H56" i="89"/>
  <c r="I56" i="89" s="1"/>
  <c r="J56" i="89" s="1"/>
  <c r="H57" i="89"/>
  <c r="I57" i="89" s="1"/>
  <c r="J57" i="89" s="1"/>
  <c r="H58" i="91"/>
  <c r="I58" i="91" s="1"/>
  <c r="J58" i="91" s="1"/>
  <c r="R48" i="88"/>
  <c r="R51" i="88"/>
  <c r="R54" i="88"/>
  <c r="R57" i="88"/>
  <c r="R60" i="88"/>
  <c r="R63" i="88"/>
  <c r="R66" i="88"/>
  <c r="R69" i="88"/>
  <c r="H40" i="89"/>
  <c r="I40" i="89" s="1"/>
  <c r="J40" i="89" s="1"/>
  <c r="H49" i="89"/>
  <c r="I49" i="89" s="1"/>
  <c r="J49" i="89" s="1"/>
  <c r="H58" i="89"/>
  <c r="I58" i="89" s="1"/>
  <c r="J58" i="89" s="1"/>
  <c r="H67" i="89"/>
  <c r="I67" i="89" s="1"/>
  <c r="J67" i="89" s="1"/>
  <c r="V69" i="89"/>
  <c r="H73" i="89"/>
  <c r="I73" i="89" s="1"/>
  <c r="J73" i="89" s="1"/>
  <c r="H78" i="89"/>
  <c r="I78" i="89" s="1"/>
  <c r="J78" i="89" s="1"/>
  <c r="V87" i="89"/>
  <c r="H91" i="89"/>
  <c r="I91" i="89" s="1"/>
  <c r="J91" i="89" s="1"/>
  <c r="H96" i="89"/>
  <c r="I96" i="89" s="1"/>
  <c r="J96" i="89" s="1"/>
  <c r="H14" i="91"/>
  <c r="I14" i="91" s="1"/>
  <c r="J14" i="91" s="1"/>
  <c r="H67" i="91"/>
  <c r="I67" i="91" s="1"/>
  <c r="J67" i="91" s="1"/>
  <c r="H37" i="89"/>
  <c r="I37" i="89" s="1"/>
  <c r="J37" i="89" s="1"/>
  <c r="H46" i="89"/>
  <c r="I46" i="89" s="1"/>
  <c r="J46" i="89" s="1"/>
  <c r="H55" i="89"/>
  <c r="I55" i="89" s="1"/>
  <c r="J55" i="89" s="1"/>
  <c r="H64" i="89"/>
  <c r="I64" i="89" s="1"/>
  <c r="J64" i="89" s="1"/>
  <c r="H79" i="89"/>
  <c r="I79" i="89" s="1"/>
  <c r="J79" i="89" s="1"/>
  <c r="H84" i="89"/>
  <c r="I84" i="89" s="1"/>
  <c r="J84" i="89" s="1"/>
  <c r="H97" i="89"/>
  <c r="I97" i="89" s="1"/>
  <c r="J97" i="89" s="1"/>
  <c r="H30" i="89"/>
  <c r="I30" i="89" s="1"/>
  <c r="J30" i="89" s="1"/>
  <c r="H36" i="89"/>
  <c r="I36" i="89" s="1"/>
  <c r="J36" i="89" s="1"/>
  <c r="H45" i="89"/>
  <c r="I45" i="89" s="1"/>
  <c r="J45" i="89" s="1"/>
  <c r="H54" i="89"/>
  <c r="I54" i="89" s="1"/>
  <c r="J54" i="89" s="1"/>
  <c r="V54" i="89"/>
  <c r="H63" i="89"/>
  <c r="I63" i="89" s="1"/>
  <c r="J63" i="89" s="1"/>
  <c r="V63" i="89"/>
  <c r="H69" i="89"/>
  <c r="I69" i="89" s="1"/>
  <c r="J69" i="89" s="1"/>
  <c r="V78" i="89"/>
  <c r="H82" i="89"/>
  <c r="I82" i="89" s="1"/>
  <c r="J82" i="89" s="1"/>
  <c r="H87" i="89"/>
  <c r="I87" i="89" s="1"/>
  <c r="J87" i="89" s="1"/>
  <c r="R7" i="88"/>
  <c r="R8" i="88"/>
  <c r="R13" i="88"/>
  <c r="R16" i="88"/>
  <c r="R19" i="88"/>
  <c r="R22" i="88"/>
  <c r="R25" i="88"/>
  <c r="R28" i="88"/>
  <c r="R31" i="88"/>
  <c r="R34" i="88"/>
  <c r="R37" i="88"/>
  <c r="R40" i="88"/>
  <c r="R43" i="88"/>
  <c r="R46" i="88"/>
  <c r="R49" i="88"/>
  <c r="R52" i="88"/>
  <c r="R55" i="88"/>
  <c r="R58" i="88"/>
  <c r="R61" i="88"/>
  <c r="R64" i="88"/>
  <c r="R67" i="88"/>
  <c r="V97" i="89"/>
  <c r="V94" i="89"/>
  <c r="V91" i="89"/>
  <c r="V88" i="89"/>
  <c r="V85" i="89"/>
  <c r="V82" i="89"/>
  <c r="V79" i="89"/>
  <c r="V76" i="89"/>
  <c r="V73" i="89"/>
  <c r="V70" i="89"/>
  <c r="V67" i="89"/>
  <c r="V64" i="89"/>
  <c r="V61" i="89"/>
  <c r="V58" i="89"/>
  <c r="V55" i="89"/>
  <c r="V52" i="89"/>
  <c r="V49" i="89"/>
  <c r="V46" i="89"/>
  <c r="V43" i="89"/>
  <c r="V40" i="89"/>
  <c r="V37" i="89"/>
  <c r="V34" i="89"/>
  <c r="V31" i="89"/>
  <c r="V28" i="89"/>
  <c r="V98" i="89"/>
  <c r="V95" i="89"/>
  <c r="V92" i="89"/>
  <c r="V89" i="89"/>
  <c r="V86" i="89"/>
  <c r="V83" i="89"/>
  <c r="V80" i="89"/>
  <c r="V77" i="89"/>
  <c r="V74" i="89"/>
  <c r="V71" i="89"/>
  <c r="V68" i="89"/>
  <c r="V65" i="89"/>
  <c r="V62" i="89"/>
  <c r="V59" i="89"/>
  <c r="V56" i="89"/>
  <c r="V53" i="89"/>
  <c r="V50" i="89"/>
  <c r="V47" i="89"/>
  <c r="V44" i="89"/>
  <c r="V41" i="89"/>
  <c r="V38" i="89"/>
  <c r="V35" i="89"/>
  <c r="V32" i="89"/>
  <c r="V30" i="89"/>
  <c r="H34" i="89"/>
  <c r="I34" i="89" s="1"/>
  <c r="J34" i="89" s="1"/>
  <c r="H43" i="89"/>
  <c r="I43" i="89" s="1"/>
  <c r="J43" i="89" s="1"/>
  <c r="H52" i="89"/>
  <c r="I52" i="89" s="1"/>
  <c r="J52" i="89" s="1"/>
  <c r="H61" i="89"/>
  <c r="I61" i="89" s="1"/>
  <c r="J61" i="89" s="1"/>
  <c r="H72" i="89"/>
  <c r="I72" i="89" s="1"/>
  <c r="J72" i="89" s="1"/>
  <c r="V81" i="89"/>
  <c r="H85" i="89"/>
  <c r="I85" i="89" s="1"/>
  <c r="J85" i="89" s="1"/>
  <c r="H90" i="89"/>
  <c r="I90" i="89" s="1"/>
  <c r="J90" i="89" s="1"/>
  <c r="H17" i="90"/>
  <c r="I17" i="90" s="1"/>
  <c r="J17" i="90" s="1"/>
  <c r="AH3" i="89"/>
  <c r="AQ3" i="89" s="1"/>
  <c r="V13" i="89"/>
  <c r="V16" i="89"/>
  <c r="V19" i="89"/>
  <c r="V22" i="89"/>
  <c r="V25" i="89"/>
  <c r="H33" i="89"/>
  <c r="I33" i="89" s="1"/>
  <c r="J33" i="89" s="1"/>
  <c r="V33" i="89"/>
  <c r="H42" i="89"/>
  <c r="I42" i="89" s="1"/>
  <c r="J42" i="89" s="1"/>
  <c r="V42" i="89"/>
  <c r="H51" i="89"/>
  <c r="I51" i="89" s="1"/>
  <c r="J51" i="89" s="1"/>
  <c r="V51" i="89"/>
  <c r="H60" i="89"/>
  <c r="I60" i="89" s="1"/>
  <c r="J60" i="89" s="1"/>
  <c r="V60" i="89"/>
  <c r="H70" i="89"/>
  <c r="I70" i="89" s="1"/>
  <c r="J70" i="89" s="1"/>
  <c r="H75" i="89"/>
  <c r="I75" i="89" s="1"/>
  <c r="J75" i="89" s="1"/>
  <c r="V84" i="89"/>
  <c r="H88" i="89"/>
  <c r="I88" i="89" s="1"/>
  <c r="J88" i="89" s="1"/>
  <c r="H93" i="89"/>
  <c r="I93" i="89" s="1"/>
  <c r="J93" i="89" s="1"/>
  <c r="V46" i="90"/>
  <c r="V55" i="90"/>
  <c r="V64" i="90"/>
  <c r="V73" i="90"/>
  <c r="V82" i="90"/>
  <c r="AH3" i="91"/>
  <c r="AQ3" i="91" s="1"/>
  <c r="H9" i="91"/>
  <c r="I9" i="91" s="1"/>
  <c r="J9" i="91" s="1"/>
  <c r="H37" i="91"/>
  <c r="I37" i="91" s="1"/>
  <c r="J37" i="91" s="1"/>
  <c r="H76" i="91"/>
  <c r="I76" i="91" s="1"/>
  <c r="J76" i="91" s="1"/>
  <c r="AE3" i="92"/>
  <c r="P3" i="92"/>
  <c r="AF3" i="92" s="1"/>
  <c r="AO3" i="92" s="1"/>
  <c r="H18" i="92"/>
  <c r="I18" i="92" s="1"/>
  <c r="J18" i="92" s="1"/>
  <c r="H27" i="92"/>
  <c r="I27" i="92" s="1"/>
  <c r="J27" i="92" s="1"/>
  <c r="H36" i="92"/>
  <c r="I36" i="92" s="1"/>
  <c r="J36" i="92" s="1"/>
  <c r="AH3" i="90"/>
  <c r="AQ3" i="90" s="1"/>
  <c r="V43" i="90"/>
  <c r="V52" i="90"/>
  <c r="V61" i="90"/>
  <c r="V70" i="90"/>
  <c r="V79" i="90"/>
  <c r="V88" i="90"/>
  <c r="H42" i="91"/>
  <c r="I42" i="91" s="1"/>
  <c r="J42" i="91" s="1"/>
  <c r="M8" i="90"/>
  <c r="U8" i="90" s="1"/>
  <c r="M14" i="90"/>
  <c r="U14" i="90" s="1"/>
  <c r="M20" i="90"/>
  <c r="U20" i="90" s="1"/>
  <c r="M26" i="90"/>
  <c r="U26" i="90" s="1"/>
  <c r="M32" i="90"/>
  <c r="U32" i="90" s="1"/>
  <c r="M38" i="90"/>
  <c r="U38" i="90" s="1"/>
  <c r="M44" i="90"/>
  <c r="U44" i="90" s="1"/>
  <c r="M50" i="90"/>
  <c r="U50" i="90" s="1"/>
  <c r="M56" i="90"/>
  <c r="U56" i="90" s="1"/>
  <c r="M62" i="90"/>
  <c r="U62" i="90" s="1"/>
  <c r="M68" i="90"/>
  <c r="U68" i="90" s="1"/>
  <c r="M74" i="90"/>
  <c r="U74" i="90" s="1"/>
  <c r="M80" i="90"/>
  <c r="U80" i="90" s="1"/>
  <c r="M86" i="90"/>
  <c r="U86" i="90" s="1"/>
  <c r="R87" i="90"/>
  <c r="R84" i="90"/>
  <c r="R81" i="90"/>
  <c r="R78" i="90"/>
  <c r="R75" i="90"/>
  <c r="R72" i="90"/>
  <c r="R69" i="90"/>
  <c r="R66" i="90"/>
  <c r="R63" i="90"/>
  <c r="R60" i="90"/>
  <c r="R57" i="90"/>
  <c r="R54" i="90"/>
  <c r="R51" i="90"/>
  <c r="R48" i="90"/>
  <c r="R45" i="90"/>
  <c r="R42" i="90"/>
  <c r="R39" i="90"/>
  <c r="R36" i="90"/>
  <c r="R33" i="90"/>
  <c r="R30" i="90"/>
  <c r="R27" i="90"/>
  <c r="R88" i="90"/>
  <c r="R85" i="90"/>
  <c r="R82" i="90"/>
  <c r="R79" i="90"/>
  <c r="R76" i="90"/>
  <c r="R73" i="90"/>
  <c r="R70" i="90"/>
  <c r="R67" i="90"/>
  <c r="R64" i="90"/>
  <c r="R61" i="90"/>
  <c r="R58" i="90"/>
  <c r="R55" i="90"/>
  <c r="R52" i="90"/>
  <c r="R49" i="90"/>
  <c r="R46" i="90"/>
  <c r="R43" i="90"/>
  <c r="R40" i="90"/>
  <c r="R37" i="90"/>
  <c r="R34" i="90"/>
  <c r="R31" i="90"/>
  <c r="R28" i="90"/>
  <c r="R25" i="90"/>
  <c r="R7" i="90"/>
  <c r="R8" i="90"/>
  <c r="R13" i="90"/>
  <c r="R16" i="90"/>
  <c r="R19" i="90"/>
  <c r="R22" i="90"/>
  <c r="R29" i="90"/>
  <c r="V32" i="90"/>
  <c r="V33" i="90"/>
  <c r="R38" i="90"/>
  <c r="V41" i="90"/>
  <c r="V42" i="90"/>
  <c r="R47" i="90"/>
  <c r="V50" i="90"/>
  <c r="V51" i="90"/>
  <c r="R56" i="90"/>
  <c r="V59" i="90"/>
  <c r="V60" i="90"/>
  <c r="R65" i="90"/>
  <c r="V68" i="90"/>
  <c r="V69" i="90"/>
  <c r="R74" i="90"/>
  <c r="V77" i="90"/>
  <c r="V78" i="90"/>
  <c r="R83" i="90"/>
  <c r="V86" i="90"/>
  <c r="V87" i="90"/>
  <c r="M78" i="91"/>
  <c r="U78" i="91" s="1"/>
  <c r="M72" i="91"/>
  <c r="U72" i="91" s="1"/>
  <c r="M66" i="91"/>
  <c r="U66" i="91" s="1"/>
  <c r="M60" i="91"/>
  <c r="U60" i="91" s="1"/>
  <c r="M54" i="91"/>
  <c r="U54" i="91" s="1"/>
  <c r="M48" i="91"/>
  <c r="U48" i="91" s="1"/>
  <c r="M42" i="91"/>
  <c r="U42" i="91" s="1"/>
  <c r="M36" i="91"/>
  <c r="U36" i="91" s="1"/>
  <c r="M30" i="91"/>
  <c r="U30" i="91" s="1"/>
  <c r="M24" i="91"/>
  <c r="U24" i="91" s="1"/>
  <c r="M18" i="91"/>
  <c r="U18" i="91" s="1"/>
  <c r="M12" i="91"/>
  <c r="U12" i="91" s="1"/>
  <c r="M6" i="91"/>
  <c r="U6" i="91" s="1"/>
  <c r="M76" i="91"/>
  <c r="U76" i="91" s="1"/>
  <c r="M70" i="91"/>
  <c r="U70" i="91" s="1"/>
  <c r="M64" i="91"/>
  <c r="U64" i="91" s="1"/>
  <c r="M58" i="91"/>
  <c r="U58" i="91" s="1"/>
  <c r="M52" i="91"/>
  <c r="U52" i="91" s="1"/>
  <c r="M46" i="91"/>
  <c r="U46" i="91" s="1"/>
  <c r="M40" i="91"/>
  <c r="U40" i="91" s="1"/>
  <c r="M34" i="91"/>
  <c r="U34" i="91" s="1"/>
  <c r="M28" i="91"/>
  <c r="U28" i="91" s="1"/>
  <c r="M22" i="91"/>
  <c r="U22" i="91" s="1"/>
  <c r="M16" i="91"/>
  <c r="U16" i="91" s="1"/>
  <c r="M10" i="91"/>
  <c r="U10" i="91" s="1"/>
  <c r="M4" i="91"/>
  <c r="U4" i="91" s="1"/>
  <c r="X4" i="91" s="1"/>
  <c r="M13" i="91"/>
  <c r="U13" i="91" s="1"/>
  <c r="M21" i="91"/>
  <c r="U21" i="91" s="1"/>
  <c r="M31" i="91"/>
  <c r="U31" i="91" s="1"/>
  <c r="M39" i="91"/>
  <c r="U39" i="91" s="1"/>
  <c r="M49" i="91"/>
  <c r="U49" i="91" s="1"/>
  <c r="M57" i="91"/>
  <c r="U57" i="91" s="1"/>
  <c r="M67" i="91"/>
  <c r="U67" i="91" s="1"/>
  <c r="M75" i="91"/>
  <c r="U75" i="91" s="1"/>
  <c r="H10" i="91"/>
  <c r="I10" i="91" s="1"/>
  <c r="J10" i="91" s="1"/>
  <c r="H17" i="91"/>
  <c r="I17" i="91" s="1"/>
  <c r="J17" i="91" s="1"/>
  <c r="H28" i="91"/>
  <c r="I28" i="91" s="1"/>
  <c r="J28" i="91" s="1"/>
  <c r="H32" i="91"/>
  <c r="I32" i="91" s="1"/>
  <c r="J32" i="91" s="1"/>
  <c r="X5" i="92"/>
  <c r="AH5" i="92" s="1"/>
  <c r="H9" i="92"/>
  <c r="I9" i="92" s="1"/>
  <c r="J9" i="92" s="1"/>
  <c r="H51" i="92"/>
  <c r="I51" i="92" s="1"/>
  <c r="J51" i="92" s="1"/>
  <c r="M9" i="90"/>
  <c r="U9" i="90" s="1"/>
  <c r="M15" i="90"/>
  <c r="U15" i="90" s="1"/>
  <c r="M21" i="90"/>
  <c r="U21" i="90" s="1"/>
  <c r="M27" i="90"/>
  <c r="U27" i="90" s="1"/>
  <c r="M33" i="90"/>
  <c r="U33" i="90" s="1"/>
  <c r="M39" i="90"/>
  <c r="U39" i="90" s="1"/>
  <c r="M45" i="90"/>
  <c r="U45" i="90" s="1"/>
  <c r="M51" i="90"/>
  <c r="U51" i="90" s="1"/>
  <c r="M57" i="90"/>
  <c r="U57" i="90" s="1"/>
  <c r="M63" i="90"/>
  <c r="U63" i="90" s="1"/>
  <c r="M69" i="90"/>
  <c r="U69" i="90" s="1"/>
  <c r="M75" i="90"/>
  <c r="U75" i="90" s="1"/>
  <c r="M81" i="90"/>
  <c r="U81" i="90" s="1"/>
  <c r="M87" i="90"/>
  <c r="U87" i="90" s="1"/>
  <c r="V31" i="90"/>
  <c r="V40" i="90"/>
  <c r="V49" i="90"/>
  <c r="V58" i="90"/>
  <c r="V67" i="90"/>
  <c r="H68" i="90"/>
  <c r="I68" i="90" s="1"/>
  <c r="J68" i="90" s="1"/>
  <c r="V76" i="90"/>
  <c r="H77" i="90"/>
  <c r="I77" i="90" s="1"/>
  <c r="J77" i="90" s="1"/>
  <c r="V85" i="90"/>
  <c r="H86" i="90"/>
  <c r="I86" i="90" s="1"/>
  <c r="J86" i="90" s="1"/>
  <c r="M5" i="91"/>
  <c r="U5" i="91" s="1"/>
  <c r="M14" i="91"/>
  <c r="U14" i="91" s="1"/>
  <c r="M23" i="91"/>
  <c r="U23" i="91" s="1"/>
  <c r="M32" i="91"/>
  <c r="U32" i="91" s="1"/>
  <c r="M41" i="91"/>
  <c r="U41" i="91" s="1"/>
  <c r="M50" i="91"/>
  <c r="U50" i="91" s="1"/>
  <c r="M59" i="91"/>
  <c r="U59" i="91" s="1"/>
  <c r="M68" i="91"/>
  <c r="U68" i="91" s="1"/>
  <c r="M77" i="91"/>
  <c r="U77" i="91" s="1"/>
  <c r="H35" i="91"/>
  <c r="I35" i="91" s="1"/>
  <c r="J35" i="91" s="1"/>
  <c r="H41" i="91"/>
  <c r="I41" i="91" s="1"/>
  <c r="J41" i="91" s="1"/>
  <c r="H19" i="92"/>
  <c r="I19" i="92" s="1"/>
  <c r="J19" i="92" s="1"/>
  <c r="H28" i="92"/>
  <c r="I28" i="92" s="1"/>
  <c r="J28" i="92" s="1"/>
  <c r="H37" i="92"/>
  <c r="I37" i="92" s="1"/>
  <c r="J37" i="92" s="1"/>
  <c r="H63" i="92"/>
  <c r="I63" i="92" s="1"/>
  <c r="J63" i="92" s="1"/>
  <c r="M4" i="90"/>
  <c r="U4" i="90" s="1"/>
  <c r="X4" i="90" s="1"/>
  <c r="M10" i="90"/>
  <c r="U10" i="90" s="1"/>
  <c r="M16" i="90"/>
  <c r="U16" i="90" s="1"/>
  <c r="M22" i="90"/>
  <c r="U22" i="90" s="1"/>
  <c r="M28" i="90"/>
  <c r="U28" i="90" s="1"/>
  <c r="M34" i="90"/>
  <c r="U34" i="90" s="1"/>
  <c r="M40" i="90"/>
  <c r="U40" i="90" s="1"/>
  <c r="M46" i="90"/>
  <c r="U46" i="90" s="1"/>
  <c r="M52" i="90"/>
  <c r="U52" i="90" s="1"/>
  <c r="M58" i="90"/>
  <c r="U58" i="90" s="1"/>
  <c r="M64" i="90"/>
  <c r="U64" i="90" s="1"/>
  <c r="M70" i="90"/>
  <c r="U70" i="90" s="1"/>
  <c r="M76" i="90"/>
  <c r="U76" i="90" s="1"/>
  <c r="M82" i="90"/>
  <c r="U82" i="90" s="1"/>
  <c r="R6" i="90"/>
  <c r="R12" i="90"/>
  <c r="R15" i="90"/>
  <c r="R18" i="90"/>
  <c r="R21" i="90"/>
  <c r="R24" i="90"/>
  <c r="R26" i="90"/>
  <c r="V29" i="90"/>
  <c r="V30" i="90"/>
  <c r="R35" i="90"/>
  <c r="V38" i="90"/>
  <c r="V39" i="90"/>
  <c r="R44" i="90"/>
  <c r="V47" i="90"/>
  <c r="V48" i="90"/>
  <c r="R53" i="90"/>
  <c r="V56" i="90"/>
  <c r="V57" i="90"/>
  <c r="R62" i="90"/>
  <c r="V65" i="90"/>
  <c r="V66" i="90"/>
  <c r="R71" i="90"/>
  <c r="V74" i="90"/>
  <c r="V75" i="90"/>
  <c r="R80" i="90"/>
  <c r="V83" i="90"/>
  <c r="R89" i="90"/>
  <c r="M7" i="91"/>
  <c r="U7" i="91" s="1"/>
  <c r="M15" i="91"/>
  <c r="U15" i="91" s="1"/>
  <c r="M25" i="91"/>
  <c r="U25" i="91" s="1"/>
  <c r="M33" i="91"/>
  <c r="U33" i="91" s="1"/>
  <c r="M43" i="91"/>
  <c r="U43" i="91" s="1"/>
  <c r="M51" i="91"/>
  <c r="U51" i="91" s="1"/>
  <c r="M61" i="91"/>
  <c r="U61" i="91" s="1"/>
  <c r="M69" i="91"/>
  <c r="U69" i="91" s="1"/>
  <c r="M79" i="91"/>
  <c r="U79" i="91" s="1"/>
  <c r="H23" i="91"/>
  <c r="I23" i="91" s="1"/>
  <c r="J23" i="91" s="1"/>
  <c r="H62" i="91"/>
  <c r="I62" i="91" s="1"/>
  <c r="J62" i="91" s="1"/>
  <c r="H71" i="91"/>
  <c r="I71" i="91" s="1"/>
  <c r="J71" i="91" s="1"/>
  <c r="AF4" i="92"/>
  <c r="AE4" i="92"/>
  <c r="W5" i="92"/>
  <c r="AG4" i="92"/>
  <c r="H29" i="91"/>
  <c r="I29" i="91" s="1"/>
  <c r="J29" i="91" s="1"/>
  <c r="H38" i="91"/>
  <c r="I38" i="91" s="1"/>
  <c r="J38" i="91" s="1"/>
  <c r="H61" i="91"/>
  <c r="I61" i="91" s="1"/>
  <c r="J61" i="91" s="1"/>
  <c r="H70" i="91"/>
  <c r="I70" i="91" s="1"/>
  <c r="J70" i="91" s="1"/>
  <c r="V73" i="91"/>
  <c r="H79" i="91"/>
  <c r="I79" i="91" s="1"/>
  <c r="J79" i="91" s="1"/>
  <c r="H8" i="92"/>
  <c r="I8" i="92" s="1"/>
  <c r="J8" i="92" s="1"/>
  <c r="H22" i="92"/>
  <c r="I22" i="92" s="1"/>
  <c r="J22" i="92" s="1"/>
  <c r="H31" i="92"/>
  <c r="I31" i="92" s="1"/>
  <c r="J31" i="92" s="1"/>
  <c r="H40" i="92"/>
  <c r="I40" i="92" s="1"/>
  <c r="J40" i="92" s="1"/>
  <c r="H45" i="92"/>
  <c r="I45" i="92" s="1"/>
  <c r="J45" i="92" s="1"/>
  <c r="H60" i="92"/>
  <c r="I60" i="92" s="1"/>
  <c r="J60" i="92" s="1"/>
  <c r="R79" i="91"/>
  <c r="R76" i="91"/>
  <c r="R73" i="91"/>
  <c r="R70" i="91"/>
  <c r="R67" i="91"/>
  <c r="R64" i="91"/>
  <c r="R61" i="91"/>
  <c r="R58" i="91"/>
  <c r="R55" i="91"/>
  <c r="R52" i="91"/>
  <c r="R49" i="91"/>
  <c r="R46" i="91"/>
  <c r="R43" i="91"/>
  <c r="R77" i="91"/>
  <c r="R74" i="91"/>
  <c r="R71" i="91"/>
  <c r="R68" i="91"/>
  <c r="R65" i="91"/>
  <c r="R62" i="91"/>
  <c r="R59" i="91"/>
  <c r="R56" i="91"/>
  <c r="R78" i="91"/>
  <c r="R75" i="91"/>
  <c r="R72" i="91"/>
  <c r="R69" i="91"/>
  <c r="R66" i="91"/>
  <c r="R63" i="91"/>
  <c r="R60" i="91"/>
  <c r="R57" i="91"/>
  <c r="R7" i="91"/>
  <c r="R8" i="91"/>
  <c r="V11" i="91"/>
  <c r="R13" i="91"/>
  <c r="R16" i="91"/>
  <c r="R19" i="91"/>
  <c r="R22" i="91"/>
  <c r="R25" i="91"/>
  <c r="R28" i="91"/>
  <c r="R30" i="91"/>
  <c r="R31" i="91"/>
  <c r="H34" i="91"/>
  <c r="I34" i="91" s="1"/>
  <c r="J34" i="91" s="1"/>
  <c r="V34" i="91"/>
  <c r="R39" i="91"/>
  <c r="R40" i="91"/>
  <c r="H59" i="91"/>
  <c r="I59" i="91" s="1"/>
  <c r="J59" i="91" s="1"/>
  <c r="H68" i="91"/>
  <c r="I68" i="91" s="1"/>
  <c r="J68" i="91" s="1"/>
  <c r="H77" i="91"/>
  <c r="I77" i="91" s="1"/>
  <c r="J77" i="91" s="1"/>
  <c r="H15" i="92"/>
  <c r="I15" i="92" s="1"/>
  <c r="J15" i="92" s="1"/>
  <c r="H24" i="92"/>
  <c r="I24" i="92" s="1"/>
  <c r="J24" i="92" s="1"/>
  <c r="H33" i="92"/>
  <c r="I33" i="92" s="1"/>
  <c r="J33" i="92" s="1"/>
  <c r="H42" i="92"/>
  <c r="I42" i="92" s="1"/>
  <c r="J42" i="92" s="1"/>
  <c r="AI3" i="93"/>
  <c r="H64" i="91"/>
  <c r="I64" i="91" s="1"/>
  <c r="J64" i="91" s="1"/>
  <c r="H73" i="91"/>
  <c r="I73" i="91" s="1"/>
  <c r="J73" i="91" s="1"/>
  <c r="H6" i="92"/>
  <c r="I6" i="92" s="1"/>
  <c r="J6" i="92" s="1"/>
  <c r="H12" i="92"/>
  <c r="I12" i="92" s="1"/>
  <c r="J12" i="92" s="1"/>
  <c r="H16" i="92"/>
  <c r="I16" i="92" s="1"/>
  <c r="J16" i="92" s="1"/>
  <c r="H25" i="92"/>
  <c r="I25" i="92" s="1"/>
  <c r="J25" i="92" s="1"/>
  <c r="H34" i="92"/>
  <c r="I34" i="92" s="1"/>
  <c r="J34" i="92" s="1"/>
  <c r="H43" i="92"/>
  <c r="I43" i="92" s="1"/>
  <c r="J43" i="92" s="1"/>
  <c r="H54" i="92"/>
  <c r="I54" i="92" s="1"/>
  <c r="J54" i="92" s="1"/>
  <c r="H67" i="92"/>
  <c r="I67" i="92" s="1"/>
  <c r="J67" i="92" s="1"/>
  <c r="H5" i="93"/>
  <c r="I5" i="93" s="1"/>
  <c r="J5" i="93" s="1"/>
  <c r="H11" i="93"/>
  <c r="I11" i="93" s="1"/>
  <c r="J11" i="93" s="1"/>
  <c r="R6" i="91"/>
  <c r="V77" i="91"/>
  <c r="V74" i="91"/>
  <c r="V71" i="91"/>
  <c r="V68" i="91"/>
  <c r="V65" i="91"/>
  <c r="V62" i="91"/>
  <c r="V59" i="91"/>
  <c r="V56" i="91"/>
  <c r="V53" i="91"/>
  <c r="V50" i="91"/>
  <c r="V47" i="91"/>
  <c r="V44" i="91"/>
  <c r="V41" i="91"/>
  <c r="V38" i="91"/>
  <c r="V35" i="91"/>
  <c r="V32" i="91"/>
  <c r="V29" i="91"/>
  <c r="V78" i="91"/>
  <c r="V75" i="91"/>
  <c r="V72" i="91"/>
  <c r="V69" i="91"/>
  <c r="V66" i="91"/>
  <c r="V63" i="91"/>
  <c r="V60" i="91"/>
  <c r="V57" i="91"/>
  <c r="V54" i="91"/>
  <c r="V51" i="91"/>
  <c r="V48" i="91"/>
  <c r="V45" i="91"/>
  <c r="V42" i="91"/>
  <c r="V39" i="91"/>
  <c r="V36" i="91"/>
  <c r="V33" i="91"/>
  <c r="V30" i="91"/>
  <c r="V27" i="91"/>
  <c r="R12" i="91"/>
  <c r="R15" i="91"/>
  <c r="R18" i="91"/>
  <c r="R21" i="91"/>
  <c r="R24" i="91"/>
  <c r="H31" i="91"/>
  <c r="I31" i="91" s="1"/>
  <c r="J31" i="91" s="1"/>
  <c r="V31" i="91"/>
  <c r="R36" i="91"/>
  <c r="R37" i="91"/>
  <c r="H40" i="91"/>
  <c r="I40" i="91" s="1"/>
  <c r="J40" i="91" s="1"/>
  <c r="V40" i="91"/>
  <c r="H43" i="91"/>
  <c r="I43" i="91" s="1"/>
  <c r="J43" i="91" s="1"/>
  <c r="H44" i="91"/>
  <c r="I44" i="91" s="1"/>
  <c r="J44" i="91" s="1"/>
  <c r="H45" i="91"/>
  <c r="I45" i="91" s="1"/>
  <c r="J45" i="91" s="1"/>
  <c r="H46" i="91"/>
  <c r="I46" i="91" s="1"/>
  <c r="J46" i="91" s="1"/>
  <c r="H47" i="91"/>
  <c r="I47" i="91" s="1"/>
  <c r="J47" i="91" s="1"/>
  <c r="H48" i="91"/>
  <c r="I48" i="91" s="1"/>
  <c r="J48" i="91" s="1"/>
  <c r="H49" i="91"/>
  <c r="I49" i="91" s="1"/>
  <c r="J49" i="91" s="1"/>
  <c r="H50" i="91"/>
  <c r="I50" i="91" s="1"/>
  <c r="J50" i="91" s="1"/>
  <c r="H51" i="91"/>
  <c r="I51" i="91" s="1"/>
  <c r="J51" i="91" s="1"/>
  <c r="H52" i="91"/>
  <c r="I52" i="91" s="1"/>
  <c r="J52" i="91" s="1"/>
  <c r="H53" i="91"/>
  <c r="I53" i="91" s="1"/>
  <c r="J53" i="91" s="1"/>
  <c r="H54" i="91"/>
  <c r="I54" i="91" s="1"/>
  <c r="J54" i="91" s="1"/>
  <c r="H55" i="91"/>
  <c r="I55" i="91" s="1"/>
  <c r="J55" i="91" s="1"/>
  <c r="H56" i="91"/>
  <c r="I56" i="91" s="1"/>
  <c r="J56" i="91" s="1"/>
  <c r="H65" i="91"/>
  <c r="I65" i="91" s="1"/>
  <c r="J65" i="91" s="1"/>
  <c r="H74" i="91"/>
  <c r="I74" i="91" s="1"/>
  <c r="J74" i="91" s="1"/>
  <c r="H7" i="92"/>
  <c r="I7" i="92" s="1"/>
  <c r="J7" i="92" s="1"/>
  <c r="H13" i="92"/>
  <c r="I13" i="92" s="1"/>
  <c r="J13" i="92" s="1"/>
  <c r="H21" i="92"/>
  <c r="I21" i="92" s="1"/>
  <c r="J21" i="92" s="1"/>
  <c r="H30" i="92"/>
  <c r="I30" i="92" s="1"/>
  <c r="J30" i="92" s="1"/>
  <c r="H39" i="92"/>
  <c r="I39" i="92" s="1"/>
  <c r="J39" i="92" s="1"/>
  <c r="R4" i="92"/>
  <c r="AH4" i="92" s="1"/>
  <c r="R10" i="92"/>
  <c r="R14" i="92"/>
  <c r="R17" i="92"/>
  <c r="R20" i="92"/>
  <c r="R23" i="92"/>
  <c r="R26" i="92"/>
  <c r="R29" i="92"/>
  <c r="R32" i="92"/>
  <c r="R35" i="92"/>
  <c r="R38" i="92"/>
  <c r="R41" i="92"/>
  <c r="V49" i="92"/>
  <c r="V58" i="92"/>
  <c r="V69" i="92"/>
  <c r="M8" i="93"/>
  <c r="U8" i="93" s="1"/>
  <c r="M17" i="93"/>
  <c r="U17" i="93" s="1"/>
  <c r="M26" i="93"/>
  <c r="U26" i="93" s="1"/>
  <c r="M35" i="93"/>
  <c r="U35" i="93" s="1"/>
  <c r="M44" i="93"/>
  <c r="U44" i="93" s="1"/>
  <c r="M53" i="93"/>
  <c r="U53" i="93" s="1"/>
  <c r="M62" i="93"/>
  <c r="U62" i="93" s="1"/>
  <c r="M71" i="93"/>
  <c r="U71" i="93" s="1"/>
  <c r="M80" i="93"/>
  <c r="U80" i="93" s="1"/>
  <c r="M89" i="93"/>
  <c r="U89" i="93" s="1"/>
  <c r="M98" i="93"/>
  <c r="U98" i="93" s="1"/>
  <c r="H21" i="93"/>
  <c r="I21" i="93" s="1"/>
  <c r="J21" i="93" s="1"/>
  <c r="V26" i="93"/>
  <c r="H29" i="93"/>
  <c r="I29" i="93" s="1"/>
  <c r="J29" i="93" s="1"/>
  <c r="V31" i="93"/>
  <c r="H33" i="93"/>
  <c r="I33" i="93" s="1"/>
  <c r="J33" i="93" s="1"/>
  <c r="V37" i="93"/>
  <c r="R68" i="92"/>
  <c r="R65" i="92"/>
  <c r="R62" i="92"/>
  <c r="R59" i="92"/>
  <c r="R56" i="92"/>
  <c r="R53" i="92"/>
  <c r="R50" i="92"/>
  <c r="R47" i="92"/>
  <c r="R44" i="92"/>
  <c r="R7" i="92"/>
  <c r="R8" i="92"/>
  <c r="R13" i="92"/>
  <c r="R16" i="92"/>
  <c r="R19" i="92"/>
  <c r="R22" i="92"/>
  <c r="R25" i="92"/>
  <c r="R28" i="92"/>
  <c r="R31" i="92"/>
  <c r="R34" i="92"/>
  <c r="R37" i="92"/>
  <c r="R40" i="92"/>
  <c r="R43" i="92"/>
  <c r="V52" i="92"/>
  <c r="V61" i="92"/>
  <c r="R63" i="92"/>
  <c r="V66" i="92"/>
  <c r="M11" i="93"/>
  <c r="U11" i="93" s="1"/>
  <c r="M20" i="93"/>
  <c r="U20" i="93" s="1"/>
  <c r="M29" i="93"/>
  <c r="U29" i="93" s="1"/>
  <c r="M38" i="93"/>
  <c r="U38" i="93" s="1"/>
  <c r="M47" i="93"/>
  <c r="U47" i="93" s="1"/>
  <c r="M56" i="93"/>
  <c r="U56" i="93" s="1"/>
  <c r="M65" i="93"/>
  <c r="U65" i="93" s="1"/>
  <c r="M74" i="93"/>
  <c r="U74" i="93" s="1"/>
  <c r="M83" i="93"/>
  <c r="U83" i="93" s="1"/>
  <c r="V23" i="93"/>
  <c r="H80" i="93"/>
  <c r="I80" i="93" s="1"/>
  <c r="J80" i="93" s="1"/>
  <c r="V90" i="93"/>
  <c r="R3" i="92"/>
  <c r="V10" i="92"/>
  <c r="V14" i="92"/>
  <c r="V17" i="92"/>
  <c r="V20" i="92"/>
  <c r="V23" i="92"/>
  <c r="V26" i="92"/>
  <c r="V29" i="92"/>
  <c r="V32" i="92"/>
  <c r="V35" i="92"/>
  <c r="V38" i="92"/>
  <c r="V41" i="92"/>
  <c r="R45" i="92"/>
  <c r="H46" i="92"/>
  <c r="I46" i="92" s="1"/>
  <c r="J46" i="92" s="1"/>
  <c r="V47" i="92"/>
  <c r="R49" i="92"/>
  <c r="V51" i="92"/>
  <c r="R54" i="92"/>
  <c r="H55" i="92"/>
  <c r="I55" i="92" s="1"/>
  <c r="J55" i="92" s="1"/>
  <c r="V56" i="92"/>
  <c r="R58" i="92"/>
  <c r="V60" i="92"/>
  <c r="H64" i="92"/>
  <c r="I64" i="92" s="1"/>
  <c r="J64" i="92" s="1"/>
  <c r="H66" i="92"/>
  <c r="I66" i="92" s="1"/>
  <c r="J66" i="92" s="1"/>
  <c r="M97" i="93"/>
  <c r="U97" i="93" s="1"/>
  <c r="M91" i="93"/>
  <c r="U91" i="93" s="1"/>
  <c r="M85" i="93"/>
  <c r="U85" i="93" s="1"/>
  <c r="M79" i="93"/>
  <c r="U79" i="93" s="1"/>
  <c r="M73" i="93"/>
  <c r="U73" i="93" s="1"/>
  <c r="M67" i="93"/>
  <c r="U67" i="93" s="1"/>
  <c r="M61" i="93"/>
  <c r="U61" i="93" s="1"/>
  <c r="M55" i="93"/>
  <c r="U55" i="93" s="1"/>
  <c r="M49" i="93"/>
  <c r="U49" i="93" s="1"/>
  <c r="M43" i="93"/>
  <c r="U43" i="93" s="1"/>
  <c r="M37" i="93"/>
  <c r="U37" i="93" s="1"/>
  <c r="M31" i="93"/>
  <c r="U31" i="93" s="1"/>
  <c r="M25" i="93"/>
  <c r="U25" i="93" s="1"/>
  <c r="M19" i="93"/>
  <c r="U19" i="93" s="1"/>
  <c r="M13" i="93"/>
  <c r="U13" i="93" s="1"/>
  <c r="M7" i="93"/>
  <c r="U7" i="93" s="1"/>
  <c r="M94" i="93"/>
  <c r="U94" i="93" s="1"/>
  <c r="M88" i="93"/>
  <c r="U88" i="93" s="1"/>
  <c r="M82" i="93"/>
  <c r="U82" i="93" s="1"/>
  <c r="M76" i="93"/>
  <c r="U76" i="93" s="1"/>
  <c r="M70" i="93"/>
  <c r="U70" i="93" s="1"/>
  <c r="M64" i="93"/>
  <c r="U64" i="93" s="1"/>
  <c r="M58" i="93"/>
  <c r="U58" i="93" s="1"/>
  <c r="M52" i="93"/>
  <c r="U52" i="93" s="1"/>
  <c r="M46" i="93"/>
  <c r="U46" i="93" s="1"/>
  <c r="M40" i="93"/>
  <c r="U40" i="93" s="1"/>
  <c r="M34" i="93"/>
  <c r="U34" i="93" s="1"/>
  <c r="M28" i="93"/>
  <c r="U28" i="93" s="1"/>
  <c r="M22" i="93"/>
  <c r="U22" i="93" s="1"/>
  <c r="M16" i="93"/>
  <c r="U16" i="93" s="1"/>
  <c r="M10" i="93"/>
  <c r="U10" i="93" s="1"/>
  <c r="M4" i="93"/>
  <c r="U4" i="93" s="1"/>
  <c r="X4" i="93" s="1"/>
  <c r="M12" i="93"/>
  <c r="U12" i="93" s="1"/>
  <c r="M21" i="93"/>
  <c r="U21" i="93" s="1"/>
  <c r="M30" i="93"/>
  <c r="U30" i="93" s="1"/>
  <c r="M39" i="93"/>
  <c r="U39" i="93" s="1"/>
  <c r="M48" i="93"/>
  <c r="U48" i="93" s="1"/>
  <c r="M57" i="93"/>
  <c r="U57" i="93" s="1"/>
  <c r="M66" i="93"/>
  <c r="U66" i="93" s="1"/>
  <c r="M75" i="93"/>
  <c r="U75" i="93" s="1"/>
  <c r="M84" i="93"/>
  <c r="U84" i="93" s="1"/>
  <c r="M93" i="93"/>
  <c r="U93" i="93" s="1"/>
  <c r="H24" i="93"/>
  <c r="I24" i="93" s="1"/>
  <c r="J24" i="93" s="1"/>
  <c r="R6" i="92"/>
  <c r="V68" i="92"/>
  <c r="V65" i="92"/>
  <c r="V62" i="92"/>
  <c r="R12" i="92"/>
  <c r="R15" i="92"/>
  <c r="R18" i="92"/>
  <c r="R21" i="92"/>
  <c r="R24" i="92"/>
  <c r="R27" i="92"/>
  <c r="R30" i="92"/>
  <c r="R33" i="92"/>
  <c r="R36" i="92"/>
  <c r="R39" i="92"/>
  <c r="R42" i="92"/>
  <c r="V46" i="92"/>
  <c r="V55" i="92"/>
  <c r="V63" i="92"/>
  <c r="R69" i="92"/>
  <c r="M5" i="93"/>
  <c r="U5" i="93" s="1"/>
  <c r="M14" i="93"/>
  <c r="U14" i="93" s="1"/>
  <c r="M23" i="93"/>
  <c r="U23" i="93" s="1"/>
  <c r="M32" i="93"/>
  <c r="U32" i="93" s="1"/>
  <c r="M41" i="93"/>
  <c r="U41" i="93" s="1"/>
  <c r="M50" i="93"/>
  <c r="U50" i="93" s="1"/>
  <c r="M59" i="93"/>
  <c r="U59" i="93" s="1"/>
  <c r="M68" i="93"/>
  <c r="U68" i="93" s="1"/>
  <c r="M77" i="93"/>
  <c r="U77" i="93" s="1"/>
  <c r="M86" i="93"/>
  <c r="U86" i="93" s="1"/>
  <c r="M95" i="93"/>
  <c r="U95" i="93" s="1"/>
  <c r="V98" i="93"/>
  <c r="V95" i="93"/>
  <c r="V92" i="93"/>
  <c r="V94" i="93"/>
  <c r="V93" i="93"/>
  <c r="V89" i="93"/>
  <c r="V86" i="93"/>
  <c r="V83" i="93"/>
  <c r="V80" i="93"/>
  <c r="V77" i="93"/>
  <c r="V91" i="93"/>
  <c r="V88" i="93"/>
  <c r="V85" i="93"/>
  <c r="V82" i="93"/>
  <c r="V79" i="93"/>
  <c r="V76" i="93"/>
  <c r="V73" i="93"/>
  <c r="V70" i="93"/>
  <c r="V67" i="93"/>
  <c r="V64" i="93"/>
  <c r="V61" i="93"/>
  <c r="V58" i="93"/>
  <c r="V55" i="93"/>
  <c r="V97" i="93"/>
  <c r="V84" i="93"/>
  <c r="V75" i="93"/>
  <c r="V69" i="93"/>
  <c r="V60" i="93"/>
  <c r="V36" i="93"/>
  <c r="V35" i="93"/>
  <c r="V11" i="93"/>
  <c r="V96" i="93"/>
  <c r="V68" i="93"/>
  <c r="V59" i="93"/>
  <c r="V33" i="93"/>
  <c r="V30" i="93"/>
  <c r="V27" i="93"/>
  <c r="V24" i="93"/>
  <c r="V21" i="93"/>
  <c r="V18" i="93"/>
  <c r="V15" i="93"/>
  <c r="V12" i="93"/>
  <c r="V6" i="93"/>
  <c r="V87" i="93"/>
  <c r="V78" i="93"/>
  <c r="V66" i="93"/>
  <c r="V71" i="93"/>
  <c r="V62" i="93"/>
  <c r="V53" i="93"/>
  <c r="V32" i="93"/>
  <c r="V29" i="93"/>
  <c r="V74" i="93"/>
  <c r="V56" i="93"/>
  <c r="V48" i="93"/>
  <c r="V43" i="93"/>
  <c r="V41" i="93"/>
  <c r="V16" i="93"/>
  <c r="V9" i="93"/>
  <c r="V63" i="93"/>
  <c r="V45" i="93"/>
  <c r="V40" i="93"/>
  <c r="V38" i="93"/>
  <c r="V19" i="93"/>
  <c r="V14" i="93"/>
  <c r="V10" i="93"/>
  <c r="V57" i="93"/>
  <c r="V42" i="93"/>
  <c r="V22" i="93"/>
  <c r="V17" i="93"/>
  <c r="V81" i="93"/>
  <c r="V54" i="93"/>
  <c r="V52" i="93"/>
  <c r="V50" i="93"/>
  <c r="V39" i="93"/>
  <c r="V34" i="93"/>
  <c r="V25" i="93"/>
  <c r="V20" i="93"/>
  <c r="V72" i="93"/>
  <c r="V65" i="93"/>
  <c r="V49" i="93"/>
  <c r="V47" i="93"/>
  <c r="H26" i="93"/>
  <c r="I26" i="93" s="1"/>
  <c r="J26" i="93" s="1"/>
  <c r="V51" i="93"/>
  <c r="M9" i="92"/>
  <c r="U9" i="92" s="1"/>
  <c r="M15" i="92"/>
  <c r="U15" i="92" s="1"/>
  <c r="M21" i="92"/>
  <c r="U21" i="92" s="1"/>
  <c r="M27" i="92"/>
  <c r="U27" i="92" s="1"/>
  <c r="M33" i="92"/>
  <c r="U33" i="92" s="1"/>
  <c r="M39" i="92"/>
  <c r="U39" i="92" s="1"/>
  <c r="M45" i="92"/>
  <c r="U45" i="92" s="1"/>
  <c r="M51" i="92"/>
  <c r="U51" i="92" s="1"/>
  <c r="M57" i="92"/>
  <c r="U57" i="92" s="1"/>
  <c r="M63" i="92"/>
  <c r="U63" i="92" s="1"/>
  <c r="R5" i="92"/>
  <c r="V7" i="92"/>
  <c r="V8" i="92"/>
  <c r="R11" i="92"/>
  <c r="V13" i="92"/>
  <c r="V16" i="92"/>
  <c r="V19" i="92"/>
  <c r="V22" i="92"/>
  <c r="V25" i="92"/>
  <c r="V28" i="92"/>
  <c r="V31" i="92"/>
  <c r="V34" i="92"/>
  <c r="V37" i="92"/>
  <c r="V40" i="92"/>
  <c r="V43" i="92"/>
  <c r="V45" i="92"/>
  <c r="R48" i="92"/>
  <c r="H49" i="92"/>
  <c r="I49" i="92" s="1"/>
  <c r="J49" i="92" s="1"/>
  <c r="V50" i="92"/>
  <c r="R52" i="92"/>
  <c r="V54" i="92"/>
  <c r="R57" i="92"/>
  <c r="H58" i="92"/>
  <c r="I58" i="92" s="1"/>
  <c r="J58" i="92" s="1"/>
  <c r="V59" i="92"/>
  <c r="R61" i="92"/>
  <c r="R67" i="92"/>
  <c r="M6" i="93"/>
  <c r="U6" i="93" s="1"/>
  <c r="M15" i="93"/>
  <c r="U15" i="93" s="1"/>
  <c r="M24" i="93"/>
  <c r="U24" i="93" s="1"/>
  <c r="M33" i="93"/>
  <c r="U33" i="93" s="1"/>
  <c r="M42" i="93"/>
  <c r="U42" i="93" s="1"/>
  <c r="M51" i="93"/>
  <c r="U51" i="93" s="1"/>
  <c r="M60" i="93"/>
  <c r="U60" i="93" s="1"/>
  <c r="M69" i="93"/>
  <c r="U69" i="93" s="1"/>
  <c r="M78" i="93"/>
  <c r="U78" i="93" s="1"/>
  <c r="M87" i="93"/>
  <c r="U87" i="93" s="1"/>
  <c r="M96" i="93"/>
  <c r="U96" i="93" s="1"/>
  <c r="V44" i="93"/>
  <c r="H23" i="93"/>
  <c r="I23" i="93" s="1"/>
  <c r="J23" i="93" s="1"/>
  <c r="H32" i="93"/>
  <c r="I32" i="93" s="1"/>
  <c r="J32" i="93" s="1"/>
  <c r="H41" i="93"/>
  <c r="I41" i="93" s="1"/>
  <c r="J41" i="93" s="1"/>
  <c r="H56" i="93"/>
  <c r="I56" i="93" s="1"/>
  <c r="J56" i="93" s="1"/>
  <c r="H62" i="93"/>
  <c r="I62" i="93" s="1"/>
  <c r="J62" i="93" s="1"/>
  <c r="H20" i="93"/>
  <c r="I20" i="93" s="1"/>
  <c r="J20" i="93" s="1"/>
  <c r="H35" i="93"/>
  <c r="I35" i="93" s="1"/>
  <c r="J35" i="93" s="1"/>
  <c r="H9" i="93"/>
  <c r="I9" i="93" s="1"/>
  <c r="J9" i="93" s="1"/>
  <c r="H15" i="93"/>
  <c r="I15" i="93" s="1"/>
  <c r="J15" i="93" s="1"/>
  <c r="H17" i="93"/>
  <c r="I17" i="93" s="1"/>
  <c r="J17" i="93" s="1"/>
  <c r="H47" i="93"/>
  <c r="I47" i="93" s="1"/>
  <c r="J47" i="93" s="1"/>
  <c r="H65" i="93"/>
  <c r="I65" i="93" s="1"/>
  <c r="J65" i="93" s="1"/>
  <c r="AH3" i="93"/>
  <c r="AQ3" i="93" s="1"/>
  <c r="H10" i="93"/>
  <c r="I10" i="93" s="1"/>
  <c r="J10" i="93" s="1"/>
  <c r="H12" i="93"/>
  <c r="I12" i="93" s="1"/>
  <c r="J12" i="93" s="1"/>
  <c r="H14" i="93"/>
  <c r="I14" i="93" s="1"/>
  <c r="J14" i="93" s="1"/>
  <c r="H50" i="93"/>
  <c r="I50" i="93" s="1"/>
  <c r="J50" i="93" s="1"/>
  <c r="H89" i="93"/>
  <c r="I89" i="93" s="1"/>
  <c r="J89" i="93" s="1"/>
  <c r="H9" i="94"/>
  <c r="I9" i="94" s="1"/>
  <c r="J9" i="94" s="1"/>
  <c r="H10" i="94"/>
  <c r="I10" i="94" s="1"/>
  <c r="J10" i="94" s="1"/>
  <c r="H20" i="94"/>
  <c r="I20" i="94" s="1"/>
  <c r="J20" i="94" s="1"/>
  <c r="H74" i="93"/>
  <c r="I74" i="93" s="1"/>
  <c r="J74" i="93" s="1"/>
  <c r="H77" i="93"/>
  <c r="I77" i="93" s="1"/>
  <c r="J77" i="93" s="1"/>
  <c r="H86" i="93"/>
  <c r="I86" i="93" s="1"/>
  <c r="J86" i="93" s="1"/>
  <c r="H26" i="94"/>
  <c r="I26" i="94" s="1"/>
  <c r="J26" i="94" s="1"/>
  <c r="H95" i="93"/>
  <c r="I95" i="93" s="1"/>
  <c r="J95" i="93" s="1"/>
  <c r="AN3" i="94"/>
  <c r="R8" i="94"/>
  <c r="H13" i="94"/>
  <c r="I13" i="94" s="1"/>
  <c r="J13" i="94" s="1"/>
  <c r="R45" i="94"/>
  <c r="R9" i="94"/>
  <c r="R86" i="94"/>
  <c r="R83" i="94"/>
  <c r="R80" i="94"/>
  <c r="R77" i="94"/>
  <c r="R74" i="94"/>
  <c r="R71" i="94"/>
  <c r="R68" i="94"/>
  <c r="R65" i="94"/>
  <c r="R62" i="94"/>
  <c r="R59" i="94"/>
  <c r="R56" i="94"/>
  <c r="R53" i="94"/>
  <c r="R88" i="94"/>
  <c r="R87" i="94"/>
  <c r="R84" i="94"/>
  <c r="R75" i="94"/>
  <c r="R66" i="94"/>
  <c r="R57" i="94"/>
  <c r="R51" i="94"/>
  <c r="R49" i="94"/>
  <c r="R46" i="94"/>
  <c r="R43" i="94"/>
  <c r="R40" i="94"/>
  <c r="R37" i="94"/>
  <c r="R34" i="94"/>
  <c r="R31" i="94"/>
  <c r="R28" i="94"/>
  <c r="R25" i="94"/>
  <c r="R22" i="94"/>
  <c r="R19" i="94"/>
  <c r="R16" i="94"/>
  <c r="R13" i="94"/>
  <c r="R85" i="94"/>
  <c r="R76" i="94"/>
  <c r="R67" i="94"/>
  <c r="R58" i="94"/>
  <c r="R89" i="94"/>
  <c r="R78" i="94"/>
  <c r="R69" i="94"/>
  <c r="R60" i="94"/>
  <c r="R47" i="94"/>
  <c r="R44" i="94"/>
  <c r="R41" i="94"/>
  <c r="R38" i="94"/>
  <c r="R35" i="94"/>
  <c r="R32" i="94"/>
  <c r="R82" i="94"/>
  <c r="R79" i="94"/>
  <c r="R73" i="94"/>
  <c r="R64" i="94"/>
  <c r="R55" i="94"/>
  <c r="R63" i="94"/>
  <c r="R61" i="94"/>
  <c r="R36" i="94"/>
  <c r="R33" i="94"/>
  <c r="R30" i="94"/>
  <c r="R42" i="94"/>
  <c r="R72" i="94"/>
  <c r="R70" i="94"/>
  <c r="R29" i="94"/>
  <c r="R81" i="94"/>
  <c r="R50" i="94"/>
  <c r="R48" i="94"/>
  <c r="R39" i="94"/>
  <c r="R54" i="94"/>
  <c r="R52" i="94"/>
  <c r="R20" i="94"/>
  <c r="R10" i="94"/>
  <c r="R21" i="94"/>
  <c r="R12" i="94"/>
  <c r="R23" i="94"/>
  <c r="R14" i="94"/>
  <c r="R11" i="94"/>
  <c r="R24" i="94"/>
  <c r="R15" i="94"/>
  <c r="R6" i="94"/>
  <c r="R5" i="94"/>
  <c r="R4" i="94"/>
  <c r="AH4" i="94" s="1"/>
  <c r="R3" i="94"/>
  <c r="R27" i="94"/>
  <c r="H21" i="94"/>
  <c r="I21" i="94" s="1"/>
  <c r="J21" i="94" s="1"/>
  <c r="H39" i="94"/>
  <c r="I39" i="94" s="1"/>
  <c r="J39" i="94" s="1"/>
  <c r="H93" i="93"/>
  <c r="I93" i="93" s="1"/>
  <c r="J93" i="93" s="1"/>
  <c r="H28" i="94"/>
  <c r="I28" i="94" s="1"/>
  <c r="J28" i="94" s="1"/>
  <c r="H22" i="94"/>
  <c r="I22" i="94" s="1"/>
  <c r="J22" i="94" s="1"/>
  <c r="H7" i="94"/>
  <c r="I7" i="94" s="1"/>
  <c r="J7" i="94" s="1"/>
  <c r="H8" i="94"/>
  <c r="I8" i="94" s="1"/>
  <c r="J8" i="94" s="1"/>
  <c r="V9" i="94"/>
  <c r="H19" i="94"/>
  <c r="I19" i="94" s="1"/>
  <c r="J19" i="94" s="1"/>
  <c r="V19" i="94"/>
  <c r="V56" i="94"/>
  <c r="V58" i="94"/>
  <c r="H64" i="94"/>
  <c r="I64" i="94" s="1"/>
  <c r="J64" i="94" s="1"/>
  <c r="V18" i="94"/>
  <c r="H14" i="95"/>
  <c r="I14" i="95" s="1"/>
  <c r="J14" i="95" s="1"/>
  <c r="V89" i="94"/>
  <c r="V88" i="94"/>
  <c r="V85" i="94"/>
  <c r="V82" i="94"/>
  <c r="V87" i="94"/>
  <c r="V84" i="94"/>
  <c r="V81" i="94"/>
  <c r="V78" i="94"/>
  <c r="V75" i="94"/>
  <c r="V72" i="94"/>
  <c r="V69" i="94"/>
  <c r="V66" i="94"/>
  <c r="V63" i="94"/>
  <c r="V60" i="94"/>
  <c r="V57" i="94"/>
  <c r="V54" i="94"/>
  <c r="V51" i="94"/>
  <c r="V83" i="94"/>
  <c r="V79" i="94"/>
  <c r="V70" i="94"/>
  <c r="V61" i="94"/>
  <c r="V52" i="94"/>
  <c r="V11" i="94"/>
  <c r="V80" i="94"/>
  <c r="V71" i="94"/>
  <c r="V62" i="94"/>
  <c r="V53" i="94"/>
  <c r="V48" i="94"/>
  <c r="V45" i="94"/>
  <c r="V42" i="94"/>
  <c r="V39" i="94"/>
  <c r="V73" i="94"/>
  <c r="V64" i="94"/>
  <c r="V55" i="94"/>
  <c r="V50" i="94"/>
  <c r="V77" i="94"/>
  <c r="V68" i="94"/>
  <c r="V59" i="94"/>
  <c r="V47" i="94"/>
  <c r="V44" i="94"/>
  <c r="V41" i="94"/>
  <c r="V38" i="94"/>
  <c r="V35" i="94"/>
  <c r="V32" i="94"/>
  <c r="V29" i="94"/>
  <c r="V26" i="94"/>
  <c r="V23" i="94"/>
  <c r="V20" i="94"/>
  <c r="V17" i="94"/>
  <c r="V14" i="94"/>
  <c r="V10" i="94"/>
  <c r="V4" i="94"/>
  <c r="Y4" i="94" s="1"/>
  <c r="Z4" i="94" s="1"/>
  <c r="V49" i="94"/>
  <c r="V40" i="94"/>
  <c r="V67" i="94"/>
  <c r="V65" i="94"/>
  <c r="V76" i="94"/>
  <c r="V46" i="94"/>
  <c r="V86" i="94"/>
  <c r="V74" i="94"/>
  <c r="V43" i="94"/>
  <c r="V37" i="94"/>
  <c r="V36" i="94"/>
  <c r="V34" i="94"/>
  <c r="V33" i="94"/>
  <c r="V31" i="94"/>
  <c r="V30" i="94"/>
  <c r="H16" i="94"/>
  <c r="I16" i="94" s="1"/>
  <c r="J16" i="94" s="1"/>
  <c r="V16" i="94"/>
  <c r="H25" i="94"/>
  <c r="I25" i="94" s="1"/>
  <c r="J25" i="94" s="1"/>
  <c r="V25" i="94"/>
  <c r="H57" i="94"/>
  <c r="I57" i="94" s="1"/>
  <c r="J57" i="94" s="1"/>
  <c r="H74" i="94"/>
  <c r="I74" i="94" s="1"/>
  <c r="J74" i="94" s="1"/>
  <c r="V28" i="94"/>
  <c r="H48" i="94"/>
  <c r="I48" i="94" s="1"/>
  <c r="J48" i="94" s="1"/>
  <c r="H40" i="94"/>
  <c r="I40" i="94" s="1"/>
  <c r="J40" i="94" s="1"/>
  <c r="H49" i="94"/>
  <c r="I49" i="94" s="1"/>
  <c r="J49" i="94" s="1"/>
  <c r="H50" i="94"/>
  <c r="I50" i="94" s="1"/>
  <c r="J50" i="94" s="1"/>
  <c r="V79" i="95"/>
  <c r="V76" i="95"/>
  <c r="V73" i="95"/>
  <c r="V75" i="95"/>
  <c r="V78" i="95"/>
  <c r="V74" i="95"/>
  <c r="V77" i="95"/>
  <c r="V66" i="95"/>
  <c r="V62" i="95"/>
  <c r="V71" i="95"/>
  <c r="V67" i="95"/>
  <c r="V58" i="95"/>
  <c r="V54" i="95"/>
  <c r="V51" i="95"/>
  <c r="V68" i="95"/>
  <c r="V63" i="95"/>
  <c r="V59" i="95"/>
  <c r="V70" i="95"/>
  <c r="V61" i="95"/>
  <c r="V56" i="95"/>
  <c r="V53" i="95"/>
  <c r="V50" i="95"/>
  <c r="V47" i="95"/>
  <c r="V60" i="95"/>
  <c r="V11" i="95"/>
  <c r="V5" i="95"/>
  <c r="V72" i="95"/>
  <c r="V69" i="95"/>
  <c r="V64" i="95"/>
  <c r="V55" i="95"/>
  <c r="V52" i="95"/>
  <c r="V48" i="95"/>
  <c r="V45" i="95"/>
  <c r="V42" i="95"/>
  <c r="V39" i="95"/>
  <c r="V36" i="95"/>
  <c r="V33" i="95"/>
  <c r="V30" i="95"/>
  <c r="V27" i="95"/>
  <c r="V24" i="95"/>
  <c r="V21" i="95"/>
  <c r="V18" i="95"/>
  <c r="V15" i="95"/>
  <c r="V65" i="95"/>
  <c r="V46" i="95"/>
  <c r="V44" i="95"/>
  <c r="V41" i="95"/>
  <c r="V38" i="95"/>
  <c r="V35" i="95"/>
  <c r="V32" i="95"/>
  <c r="V29" i="95"/>
  <c r="V26" i="95"/>
  <c r="V23" i="95"/>
  <c r="V20" i="95"/>
  <c r="V17" i="95"/>
  <c r="V14" i="95"/>
  <c r="V10" i="95"/>
  <c r="V4" i="95"/>
  <c r="Y4" i="95" s="1"/>
  <c r="V40" i="95"/>
  <c r="V31" i="95"/>
  <c r="V22" i="95"/>
  <c r="V12" i="95"/>
  <c r="V8" i="95"/>
  <c r="V6" i="95"/>
  <c r="V9" i="95"/>
  <c r="V7" i="95"/>
  <c r="V49" i="95"/>
  <c r="V37" i="95"/>
  <c r="V28" i="95"/>
  <c r="V19" i="95"/>
  <c r="V34" i="95"/>
  <c r="V57" i="95"/>
  <c r="V13" i="95"/>
  <c r="V43" i="95"/>
  <c r="V16" i="95"/>
  <c r="V25" i="95"/>
  <c r="G94" i="96"/>
  <c r="G94" i="95"/>
  <c r="G94" i="94"/>
  <c r="H31" i="94"/>
  <c r="I31" i="94" s="1"/>
  <c r="J31" i="94" s="1"/>
  <c r="H34" i="94"/>
  <c r="I34" i="94" s="1"/>
  <c r="J34" i="94" s="1"/>
  <c r="H37" i="94"/>
  <c r="I37" i="94" s="1"/>
  <c r="J37" i="94" s="1"/>
  <c r="H55" i="94"/>
  <c r="I55" i="94" s="1"/>
  <c r="J55" i="94" s="1"/>
  <c r="H65" i="94"/>
  <c r="I65" i="94" s="1"/>
  <c r="J65" i="94" s="1"/>
  <c r="H75" i="94"/>
  <c r="I75" i="94" s="1"/>
  <c r="J75" i="94" s="1"/>
  <c r="H48" i="95"/>
  <c r="I48" i="95" s="1"/>
  <c r="J48" i="95" s="1"/>
  <c r="H42" i="94"/>
  <c r="I42" i="94" s="1"/>
  <c r="J42" i="94" s="1"/>
  <c r="H43" i="94"/>
  <c r="I43" i="94" s="1"/>
  <c r="J43" i="94" s="1"/>
  <c r="H15" i="95"/>
  <c r="I15" i="95" s="1"/>
  <c r="J15" i="95" s="1"/>
  <c r="H56" i="94"/>
  <c r="I56" i="94" s="1"/>
  <c r="J56" i="94" s="1"/>
  <c r="H73" i="94"/>
  <c r="I73" i="94" s="1"/>
  <c r="J73" i="94" s="1"/>
  <c r="H23" i="95"/>
  <c r="I23" i="95" s="1"/>
  <c r="J23" i="95" s="1"/>
  <c r="H45" i="94"/>
  <c r="I45" i="94" s="1"/>
  <c r="J45" i="94" s="1"/>
  <c r="H46" i="94"/>
  <c r="I46" i="94" s="1"/>
  <c r="J46" i="94" s="1"/>
  <c r="H66" i="94"/>
  <c r="I66" i="94" s="1"/>
  <c r="J66" i="94" s="1"/>
  <c r="H42" i="95"/>
  <c r="I42" i="95" s="1"/>
  <c r="J42" i="95" s="1"/>
  <c r="M9" i="94"/>
  <c r="U9" i="94" s="1"/>
  <c r="M15" i="94"/>
  <c r="U15" i="94" s="1"/>
  <c r="M21" i="94"/>
  <c r="U21" i="94" s="1"/>
  <c r="M27" i="94"/>
  <c r="U27" i="94" s="1"/>
  <c r="M33" i="94"/>
  <c r="U33" i="94" s="1"/>
  <c r="M39" i="94"/>
  <c r="U39" i="94" s="1"/>
  <c r="M45" i="94"/>
  <c r="U45" i="94" s="1"/>
  <c r="M51" i="94"/>
  <c r="U51" i="94" s="1"/>
  <c r="M57" i="94"/>
  <c r="U57" i="94" s="1"/>
  <c r="M63" i="94"/>
  <c r="U63" i="94" s="1"/>
  <c r="M69" i="94"/>
  <c r="U69" i="94" s="1"/>
  <c r="M75" i="94"/>
  <c r="U75" i="94" s="1"/>
  <c r="M81" i="94"/>
  <c r="U81" i="94" s="1"/>
  <c r="H59" i="94"/>
  <c r="I59" i="94" s="1"/>
  <c r="J59" i="94" s="1"/>
  <c r="H68" i="94"/>
  <c r="I68" i="94" s="1"/>
  <c r="J68" i="94" s="1"/>
  <c r="H77" i="94"/>
  <c r="I77" i="94" s="1"/>
  <c r="J77" i="94" s="1"/>
  <c r="AE3" i="95"/>
  <c r="H31" i="95"/>
  <c r="I31" i="95" s="1"/>
  <c r="J31" i="95" s="1"/>
  <c r="H89" i="94"/>
  <c r="I89" i="94" s="1"/>
  <c r="J89" i="94" s="1"/>
  <c r="H22" i="95"/>
  <c r="I22" i="95" s="1"/>
  <c r="J22" i="95" s="1"/>
  <c r="H85" i="94"/>
  <c r="I85" i="94" s="1"/>
  <c r="J85" i="94" s="1"/>
  <c r="H86" i="94"/>
  <c r="I86" i="94" s="1"/>
  <c r="J86" i="94" s="1"/>
  <c r="H10" i="95"/>
  <c r="I10" i="95" s="1"/>
  <c r="J10" i="95" s="1"/>
  <c r="H33" i="95"/>
  <c r="I33" i="95" s="1"/>
  <c r="J33" i="95" s="1"/>
  <c r="H41" i="95"/>
  <c r="I41" i="95" s="1"/>
  <c r="J41" i="95" s="1"/>
  <c r="H53" i="94"/>
  <c r="I53" i="94" s="1"/>
  <c r="J53" i="94" s="1"/>
  <c r="H62" i="94"/>
  <c r="I62" i="94" s="1"/>
  <c r="J62" i="94" s="1"/>
  <c r="H71" i="94"/>
  <c r="I71" i="94" s="1"/>
  <c r="J71" i="94" s="1"/>
  <c r="H80" i="94"/>
  <c r="I80" i="94" s="1"/>
  <c r="J80" i="94" s="1"/>
  <c r="H52" i="94"/>
  <c r="I52" i="94" s="1"/>
  <c r="J52" i="94" s="1"/>
  <c r="H61" i="94"/>
  <c r="I61" i="94" s="1"/>
  <c r="J61" i="94" s="1"/>
  <c r="H70" i="94"/>
  <c r="I70" i="94" s="1"/>
  <c r="J70" i="94" s="1"/>
  <c r="H79" i="94"/>
  <c r="I79" i="94" s="1"/>
  <c r="J79" i="94" s="1"/>
  <c r="H24" i="95"/>
  <c r="I24" i="95" s="1"/>
  <c r="J24" i="95" s="1"/>
  <c r="H32" i="95"/>
  <c r="I32" i="95" s="1"/>
  <c r="J32" i="95" s="1"/>
  <c r="H4" i="95"/>
  <c r="I4" i="95" s="1"/>
  <c r="J4" i="95" s="1"/>
  <c r="K4" i="95" s="1"/>
  <c r="M7" i="95"/>
  <c r="U7" i="95" s="1"/>
  <c r="M15" i="95"/>
  <c r="U15" i="95" s="1"/>
  <c r="M25" i="95"/>
  <c r="U25" i="95" s="1"/>
  <c r="M33" i="95"/>
  <c r="U33" i="95" s="1"/>
  <c r="M43" i="95"/>
  <c r="U43" i="95" s="1"/>
  <c r="M51" i="95"/>
  <c r="U51" i="95" s="1"/>
  <c r="M61" i="95"/>
  <c r="U61" i="95" s="1"/>
  <c r="M69" i="95"/>
  <c r="U69" i="95" s="1"/>
  <c r="M79" i="95"/>
  <c r="U79" i="95" s="1"/>
  <c r="H20" i="95"/>
  <c r="I20" i="95" s="1"/>
  <c r="J20" i="95" s="1"/>
  <c r="H29" i="95"/>
  <c r="I29" i="95" s="1"/>
  <c r="J29" i="95" s="1"/>
  <c r="H38" i="95"/>
  <c r="I38" i="95" s="1"/>
  <c r="J38" i="95" s="1"/>
  <c r="H49" i="95"/>
  <c r="I49" i="95" s="1"/>
  <c r="J49" i="95" s="1"/>
  <c r="H63" i="95"/>
  <c r="I63" i="95" s="1"/>
  <c r="J63" i="95" s="1"/>
  <c r="M12" i="95"/>
  <c r="U12" i="95" s="1"/>
  <c r="M20" i="95"/>
  <c r="U20" i="95" s="1"/>
  <c r="M30" i="95"/>
  <c r="U30" i="95" s="1"/>
  <c r="M38" i="95"/>
  <c r="U38" i="95" s="1"/>
  <c r="M48" i="95"/>
  <c r="U48" i="95" s="1"/>
  <c r="M56" i="95"/>
  <c r="U56" i="95" s="1"/>
  <c r="M66" i="95"/>
  <c r="U66" i="95" s="1"/>
  <c r="H13" i="95"/>
  <c r="I13" i="95" s="1"/>
  <c r="J13" i="95" s="1"/>
  <c r="H16" i="95"/>
  <c r="I16" i="95" s="1"/>
  <c r="J16" i="95" s="1"/>
  <c r="H25" i="95"/>
  <c r="I25" i="95" s="1"/>
  <c r="J25" i="95" s="1"/>
  <c r="H34" i="95"/>
  <c r="I34" i="95" s="1"/>
  <c r="J34" i="95" s="1"/>
  <c r="H88" i="94"/>
  <c r="I88" i="94" s="1"/>
  <c r="J88" i="94" s="1"/>
  <c r="M76" i="95"/>
  <c r="U76" i="95" s="1"/>
  <c r="M70" i="95"/>
  <c r="U70" i="95" s="1"/>
  <c r="M64" i="95"/>
  <c r="U64" i="95" s="1"/>
  <c r="M58" i="95"/>
  <c r="U58" i="95" s="1"/>
  <c r="M52" i="95"/>
  <c r="U52" i="95" s="1"/>
  <c r="M46" i="95"/>
  <c r="U46" i="95" s="1"/>
  <c r="M40" i="95"/>
  <c r="U40" i="95" s="1"/>
  <c r="M34" i="95"/>
  <c r="U34" i="95" s="1"/>
  <c r="M28" i="95"/>
  <c r="U28" i="95" s="1"/>
  <c r="M22" i="95"/>
  <c r="U22" i="95" s="1"/>
  <c r="M16" i="95"/>
  <c r="U16" i="95" s="1"/>
  <c r="M10" i="95"/>
  <c r="U10" i="95" s="1"/>
  <c r="M4" i="95"/>
  <c r="U4" i="95" s="1"/>
  <c r="X4" i="95" s="1"/>
  <c r="M77" i="95"/>
  <c r="U77" i="95" s="1"/>
  <c r="M71" i="95"/>
  <c r="U71" i="95" s="1"/>
  <c r="M65" i="95"/>
  <c r="U65" i="95" s="1"/>
  <c r="M59" i="95"/>
  <c r="U59" i="95" s="1"/>
  <c r="M53" i="95"/>
  <c r="U53" i="95" s="1"/>
  <c r="M47" i="95"/>
  <c r="U47" i="95" s="1"/>
  <c r="M41" i="95"/>
  <c r="U41" i="95" s="1"/>
  <c r="M35" i="95"/>
  <c r="U35" i="95" s="1"/>
  <c r="M29" i="95"/>
  <c r="U29" i="95" s="1"/>
  <c r="M23" i="95"/>
  <c r="U23" i="95" s="1"/>
  <c r="M17" i="95"/>
  <c r="U17" i="95" s="1"/>
  <c r="M11" i="95"/>
  <c r="U11" i="95" s="1"/>
  <c r="M5" i="95"/>
  <c r="U5" i="95" s="1"/>
  <c r="M13" i="95"/>
  <c r="U13" i="95" s="1"/>
  <c r="M21" i="95"/>
  <c r="U21" i="95" s="1"/>
  <c r="M31" i="95"/>
  <c r="U31" i="95" s="1"/>
  <c r="M39" i="95"/>
  <c r="U39" i="95" s="1"/>
  <c r="M49" i="95"/>
  <c r="U49" i="95" s="1"/>
  <c r="M57" i="95"/>
  <c r="U57" i="95" s="1"/>
  <c r="M67" i="95"/>
  <c r="U67" i="95" s="1"/>
  <c r="M75" i="95"/>
  <c r="U75" i="95" s="1"/>
  <c r="H7" i="95"/>
  <c r="I7" i="95" s="1"/>
  <c r="J7" i="95" s="1"/>
  <c r="H17" i="95"/>
  <c r="I17" i="95" s="1"/>
  <c r="J17" i="95" s="1"/>
  <c r="H26" i="95"/>
  <c r="I26" i="95" s="1"/>
  <c r="J26" i="95" s="1"/>
  <c r="H35" i="95"/>
  <c r="I35" i="95" s="1"/>
  <c r="J35" i="95" s="1"/>
  <c r="H44" i="95"/>
  <c r="I44" i="95" s="1"/>
  <c r="J44" i="95" s="1"/>
  <c r="H47" i="95"/>
  <c r="I47" i="95" s="1"/>
  <c r="J47" i="95" s="1"/>
  <c r="M6" i="95"/>
  <c r="U6" i="95" s="1"/>
  <c r="M14" i="95"/>
  <c r="U14" i="95" s="1"/>
  <c r="M24" i="95"/>
  <c r="U24" i="95" s="1"/>
  <c r="M32" i="95"/>
  <c r="U32" i="95" s="1"/>
  <c r="M42" i="95"/>
  <c r="U42" i="95" s="1"/>
  <c r="M50" i="95"/>
  <c r="U50" i="95" s="1"/>
  <c r="M60" i="95"/>
  <c r="U60" i="95" s="1"/>
  <c r="M68" i="95"/>
  <c r="U68" i="95" s="1"/>
  <c r="M78" i="95"/>
  <c r="U78" i="95" s="1"/>
  <c r="H6" i="95"/>
  <c r="I6" i="95" s="1"/>
  <c r="J6" i="95" s="1"/>
  <c r="H8" i="95"/>
  <c r="I8" i="95" s="1"/>
  <c r="J8" i="95" s="1"/>
  <c r="H9" i="95"/>
  <c r="I9" i="95" s="1"/>
  <c r="J9" i="95" s="1"/>
  <c r="H12" i="95"/>
  <c r="I12" i="95" s="1"/>
  <c r="J12" i="95" s="1"/>
  <c r="H18" i="95"/>
  <c r="I18" i="95" s="1"/>
  <c r="J18" i="95" s="1"/>
  <c r="H19" i="95"/>
  <c r="I19" i="95" s="1"/>
  <c r="J19" i="95" s="1"/>
  <c r="H27" i="95"/>
  <c r="I27" i="95" s="1"/>
  <c r="J27" i="95" s="1"/>
  <c r="H28" i="95"/>
  <c r="I28" i="95" s="1"/>
  <c r="J28" i="95" s="1"/>
  <c r="H36" i="95"/>
  <c r="I36" i="95" s="1"/>
  <c r="J36" i="95" s="1"/>
  <c r="H37" i="95"/>
  <c r="I37" i="95" s="1"/>
  <c r="J37" i="95" s="1"/>
  <c r="H45" i="95"/>
  <c r="I45" i="95" s="1"/>
  <c r="J45" i="95" s="1"/>
  <c r="H51" i="95"/>
  <c r="I51" i="95" s="1"/>
  <c r="J51" i="95" s="1"/>
  <c r="H58" i="95"/>
  <c r="I58" i="95" s="1"/>
  <c r="J58" i="95" s="1"/>
  <c r="R49" i="95"/>
  <c r="H79" i="95"/>
  <c r="I79" i="95" s="1"/>
  <c r="J79" i="95" s="1"/>
  <c r="R17" i="95"/>
  <c r="R20" i="95"/>
  <c r="R23" i="95"/>
  <c r="R26" i="95"/>
  <c r="R29" i="95"/>
  <c r="R32" i="95"/>
  <c r="R35" i="95"/>
  <c r="R38" i="95"/>
  <c r="R41" i="95"/>
  <c r="R44" i="95"/>
  <c r="R58" i="95"/>
  <c r="R63" i="95"/>
  <c r="R46" i="95"/>
  <c r="R50" i="95"/>
  <c r="H67" i="95"/>
  <c r="I67" i="95" s="1"/>
  <c r="J67" i="95" s="1"/>
  <c r="H76" i="95"/>
  <c r="I76" i="95" s="1"/>
  <c r="J76" i="95" s="1"/>
  <c r="R78" i="95"/>
  <c r="R75" i="95"/>
  <c r="R72" i="95"/>
  <c r="R74" i="95"/>
  <c r="R68" i="95"/>
  <c r="R65" i="95"/>
  <c r="R62" i="95"/>
  <c r="R59" i="95"/>
  <c r="R79" i="95"/>
  <c r="R69" i="95"/>
  <c r="R64" i="95"/>
  <c r="R73" i="95"/>
  <c r="R77" i="95"/>
  <c r="R76" i="95"/>
  <c r="R70" i="95"/>
  <c r="R66" i="95"/>
  <c r="R61" i="95"/>
  <c r="R57" i="95"/>
  <c r="R56" i="95"/>
  <c r="R53" i="95"/>
  <c r="R7" i="95"/>
  <c r="R8" i="95"/>
  <c r="R13" i="95"/>
  <c r="R16" i="95"/>
  <c r="R19" i="95"/>
  <c r="R22" i="95"/>
  <c r="R25" i="95"/>
  <c r="R28" i="95"/>
  <c r="R31" i="95"/>
  <c r="R34" i="95"/>
  <c r="R37" i="95"/>
  <c r="R40" i="95"/>
  <c r="R43" i="95"/>
  <c r="H46" i="95"/>
  <c r="I46" i="95" s="1"/>
  <c r="J46" i="95" s="1"/>
  <c r="H52" i="95"/>
  <c r="I52" i="95" s="1"/>
  <c r="J52" i="95" s="1"/>
  <c r="H55" i="95"/>
  <c r="I55" i="95" s="1"/>
  <c r="J55" i="95" s="1"/>
  <c r="R67" i="95"/>
  <c r="H4" i="96"/>
  <c r="I4" i="96" s="1"/>
  <c r="J4" i="96" s="1"/>
  <c r="K4" i="96" s="1"/>
  <c r="H72" i="95"/>
  <c r="I72" i="95" s="1"/>
  <c r="J72" i="95" s="1"/>
  <c r="Z4" i="96"/>
  <c r="H74" i="95"/>
  <c r="I74" i="95" s="1"/>
  <c r="J74" i="95" s="1"/>
  <c r="P3" i="96"/>
  <c r="AF3" i="96" s="1"/>
  <c r="AO3" i="96" s="1"/>
  <c r="AE3" i="96"/>
  <c r="M7" i="96"/>
  <c r="U7" i="96" s="1"/>
  <c r="M19" i="96"/>
  <c r="U19" i="96" s="1"/>
  <c r="M31" i="96"/>
  <c r="U31" i="96" s="1"/>
  <c r="M43" i="96"/>
  <c r="U43" i="96" s="1"/>
  <c r="M55" i="96"/>
  <c r="U55" i="96" s="1"/>
  <c r="M67" i="96"/>
  <c r="U67" i="96" s="1"/>
  <c r="H23" i="96"/>
  <c r="I23" i="96" s="1"/>
  <c r="J23" i="96" s="1"/>
  <c r="M13" i="96"/>
  <c r="U13" i="96" s="1"/>
  <c r="M25" i="96"/>
  <c r="U25" i="96" s="1"/>
  <c r="M37" i="96"/>
  <c r="U37" i="96" s="1"/>
  <c r="M49" i="96"/>
  <c r="U49" i="96" s="1"/>
  <c r="Y4" i="96"/>
  <c r="H75" i="95"/>
  <c r="I75" i="95" s="1"/>
  <c r="J75" i="95" s="1"/>
  <c r="M65" i="96"/>
  <c r="U65" i="96" s="1"/>
  <c r="M59" i="96"/>
  <c r="U59" i="96" s="1"/>
  <c r="M53" i="96"/>
  <c r="U53" i="96" s="1"/>
  <c r="M47" i="96"/>
  <c r="U47" i="96" s="1"/>
  <c r="M41" i="96"/>
  <c r="U41" i="96" s="1"/>
  <c r="M35" i="96"/>
  <c r="U35" i="96" s="1"/>
  <c r="M29" i="96"/>
  <c r="U29" i="96" s="1"/>
  <c r="M23" i="96"/>
  <c r="U23" i="96" s="1"/>
  <c r="M17" i="96"/>
  <c r="U17" i="96" s="1"/>
  <c r="M11" i="96"/>
  <c r="U11" i="96" s="1"/>
  <c r="M5" i="96"/>
  <c r="U5" i="96" s="1"/>
  <c r="M64" i="96"/>
  <c r="U64" i="96" s="1"/>
  <c r="M58" i="96"/>
  <c r="U58" i="96" s="1"/>
  <c r="M52" i="96"/>
  <c r="U52" i="96" s="1"/>
  <c r="M46" i="96"/>
  <c r="U46" i="96" s="1"/>
  <c r="M40" i="96"/>
  <c r="U40" i="96" s="1"/>
  <c r="M34" i="96"/>
  <c r="U34" i="96" s="1"/>
  <c r="M28" i="96"/>
  <c r="U28" i="96" s="1"/>
  <c r="M22" i="96"/>
  <c r="U22" i="96" s="1"/>
  <c r="M16" i="96"/>
  <c r="U16" i="96" s="1"/>
  <c r="M10" i="96"/>
  <c r="U10" i="96" s="1"/>
  <c r="M4" i="96"/>
  <c r="U4" i="96" s="1"/>
  <c r="X4" i="96" s="1"/>
  <c r="M66" i="96"/>
  <c r="U66" i="96" s="1"/>
  <c r="M60" i="96"/>
  <c r="U60" i="96" s="1"/>
  <c r="M54" i="96"/>
  <c r="U54" i="96" s="1"/>
  <c r="M48" i="96"/>
  <c r="U48" i="96" s="1"/>
  <c r="M42" i="96"/>
  <c r="U42" i="96" s="1"/>
  <c r="M36" i="96"/>
  <c r="U36" i="96" s="1"/>
  <c r="M30" i="96"/>
  <c r="U30" i="96" s="1"/>
  <c r="M24" i="96"/>
  <c r="U24" i="96" s="1"/>
  <c r="M18" i="96"/>
  <c r="U18" i="96" s="1"/>
  <c r="M12" i="96"/>
  <c r="U12" i="96" s="1"/>
  <c r="M6" i="96"/>
  <c r="U6" i="96" s="1"/>
  <c r="M15" i="96"/>
  <c r="U15" i="96" s="1"/>
  <c r="M27" i="96"/>
  <c r="U27" i="96" s="1"/>
  <c r="M39" i="96"/>
  <c r="U39" i="96" s="1"/>
  <c r="M51" i="96"/>
  <c r="U51" i="96" s="1"/>
  <c r="M63" i="96"/>
  <c r="U63" i="96" s="1"/>
  <c r="H5" i="96"/>
  <c r="I5" i="96" s="1"/>
  <c r="J5" i="96" s="1"/>
  <c r="R67" i="96"/>
  <c r="R64" i="96"/>
  <c r="R61" i="96"/>
  <c r="R58" i="96"/>
  <c r="R56" i="96"/>
  <c r="R54" i="96"/>
  <c r="R51" i="96"/>
  <c r="R69" i="96"/>
  <c r="R66" i="96"/>
  <c r="R63" i="96"/>
  <c r="R49" i="96"/>
  <c r="R68" i="96"/>
  <c r="R52" i="96"/>
  <c r="R48" i="96"/>
  <c r="R45" i="96"/>
  <c r="R65" i="96"/>
  <c r="R60" i="96"/>
  <c r="R59" i="96"/>
  <c r="R57" i="96"/>
  <c r="R55" i="96"/>
  <c r="R50" i="96"/>
  <c r="R47" i="96"/>
  <c r="R37" i="96"/>
  <c r="R34" i="96"/>
  <c r="R31" i="96"/>
  <c r="R40" i="96"/>
  <c r="R41" i="96"/>
  <c r="R38" i="96"/>
  <c r="R62" i="96"/>
  <c r="R46" i="96"/>
  <c r="R36" i="96"/>
  <c r="R29" i="96"/>
  <c r="R28" i="96"/>
  <c r="R25" i="96"/>
  <c r="R22" i="96"/>
  <c r="R19" i="96"/>
  <c r="R16" i="96"/>
  <c r="R13" i="96"/>
  <c r="R53" i="96"/>
  <c r="R43" i="96"/>
  <c r="R35" i="96"/>
  <c r="R33" i="96"/>
  <c r="R27" i="96"/>
  <c r="R24" i="96"/>
  <c r="R21" i="96"/>
  <c r="R7" i="96"/>
  <c r="R18" i="96"/>
  <c r="R20" i="96"/>
  <c r="R23" i="96"/>
  <c r="R26" i="96"/>
  <c r="R30" i="96"/>
  <c r="R39" i="96"/>
  <c r="R4" i="96"/>
  <c r="R8" i="96"/>
  <c r="V68" i="96"/>
  <c r="V65" i="96"/>
  <c r="V62" i="96"/>
  <c r="V59" i="96"/>
  <c r="V56" i="96"/>
  <c r="V69" i="96"/>
  <c r="V66" i="96"/>
  <c r="V63" i="96"/>
  <c r="V60" i="96"/>
  <c r="V57" i="96"/>
  <c r="V53" i="96"/>
  <c r="V67" i="96"/>
  <c r="V54" i="96"/>
  <c r="V52" i="96"/>
  <c r="V46" i="96"/>
  <c r="V43" i="96"/>
  <c r="V40" i="96"/>
  <c r="V58" i="96"/>
  <c r="V64" i="96"/>
  <c r="V61" i="96"/>
  <c r="V49" i="96"/>
  <c r="V44" i="96"/>
  <c r="V42" i="96"/>
  <c r="V39" i="96"/>
  <c r="V36" i="96"/>
  <c r="V33" i="96"/>
  <c r="V30" i="96"/>
  <c r="V45" i="96"/>
  <c r="V55" i="96"/>
  <c r="V51" i="96"/>
  <c r="V50" i="96"/>
  <c r="V41" i="96"/>
  <c r="V38" i="96"/>
  <c r="V47" i="96"/>
  <c r="V31" i="96"/>
  <c r="V29" i="96"/>
  <c r="V26" i="96"/>
  <c r="V23" i="96"/>
  <c r="V20" i="96"/>
  <c r="V17" i="96"/>
  <c r="V14" i="96"/>
  <c r="V10" i="96"/>
  <c r="V11" i="96"/>
  <c r="V37" i="96"/>
  <c r="V34" i="96"/>
  <c r="V32" i="96"/>
  <c r="R10" i="96"/>
  <c r="R12" i="96"/>
  <c r="V16" i="96"/>
  <c r="H28" i="96"/>
  <c r="I28" i="96" s="1"/>
  <c r="J28" i="96" s="1"/>
  <c r="R42" i="96"/>
  <c r="V9" i="96"/>
  <c r="V15" i="96"/>
  <c r="H29" i="96"/>
  <c r="I29" i="96" s="1"/>
  <c r="J29" i="96" s="1"/>
  <c r="H52" i="96"/>
  <c r="I52" i="96" s="1"/>
  <c r="J52" i="96" s="1"/>
  <c r="H45" i="96"/>
  <c r="I45" i="96" s="1"/>
  <c r="J45" i="96" s="1"/>
  <c r="H66" i="96"/>
  <c r="I66" i="96" s="1"/>
  <c r="J66" i="96" s="1"/>
  <c r="H63" i="96"/>
  <c r="I63" i="96" s="1"/>
  <c r="J63" i="96" s="1"/>
  <c r="H59" i="96"/>
  <c r="I59" i="96" s="1"/>
  <c r="J59" i="96" s="1"/>
  <c r="H64" i="96"/>
  <c r="I64" i="96" s="1"/>
  <c r="J64" i="96" s="1"/>
  <c r="H68" i="96"/>
  <c r="I68" i="96" s="1"/>
  <c r="J68" i="96" s="1"/>
  <c r="AE3" i="65" l="1"/>
  <c r="P3" i="65"/>
  <c r="AF3" i="65" s="1"/>
  <c r="AO3" i="65" s="1"/>
  <c r="AI3" i="14"/>
  <c r="AE3" i="55"/>
  <c r="AN3" i="55" s="1"/>
  <c r="P3" i="55"/>
  <c r="AF3" i="55" s="1"/>
  <c r="AO3" i="55" s="1"/>
  <c r="AI3" i="1"/>
  <c r="AI3" i="37"/>
  <c r="I18" i="8"/>
  <c r="J18" i="8" s="1"/>
  <c r="I9" i="11"/>
  <c r="J9" i="11" s="1"/>
  <c r="I9" i="51"/>
  <c r="J9" i="51" s="1"/>
  <c r="I4" i="68"/>
  <c r="J4" i="68" s="1"/>
  <c r="K4" i="68" s="1"/>
  <c r="W5" i="21"/>
  <c r="AG4" i="21"/>
  <c r="AF4" i="21"/>
  <c r="AE4" i="21"/>
  <c r="W5" i="94"/>
  <c r="AE4" i="94"/>
  <c r="AG4" i="94"/>
  <c r="AF4" i="94"/>
  <c r="I11" i="23"/>
  <c r="J11" i="23" s="1"/>
  <c r="W5" i="86"/>
  <c r="AF4" i="86"/>
  <c r="AO4" i="86" s="1"/>
  <c r="AG4" i="86"/>
  <c r="AP4" i="86" s="1"/>
  <c r="AE4" i="86"/>
  <c r="I9" i="20"/>
  <c r="J9" i="20" s="1"/>
  <c r="W5" i="74"/>
  <c r="AG4" i="74"/>
  <c r="AE4" i="74"/>
  <c r="AF4" i="74"/>
  <c r="W5" i="30"/>
  <c r="AG4" i="30"/>
  <c r="AP4" i="30" s="1"/>
  <c r="AF4" i="30"/>
  <c r="AO4" i="30" s="1"/>
  <c r="AE4" i="30"/>
  <c r="I14" i="16"/>
  <c r="J14" i="16" s="1"/>
  <c r="I8" i="19"/>
  <c r="J8" i="19" s="1"/>
  <c r="I4" i="12"/>
  <c r="J4" i="12" s="1"/>
  <c r="K4" i="12" s="1"/>
  <c r="W5" i="61"/>
  <c r="AG4" i="61"/>
  <c r="AF4" i="61"/>
  <c r="AE4" i="61"/>
  <c r="W5" i="46"/>
  <c r="AG4" i="46"/>
  <c r="AF4" i="46"/>
  <c r="AE4" i="46"/>
  <c r="AG4" i="41"/>
  <c r="AP4" i="41" s="1"/>
  <c r="AF4" i="41"/>
  <c r="AO4" i="41" s="1"/>
  <c r="AE4" i="41"/>
  <c r="W5" i="41"/>
  <c r="I4" i="7"/>
  <c r="J4" i="7" s="1"/>
  <c r="K4" i="7" s="1"/>
  <c r="W5" i="39"/>
  <c r="AG4" i="39"/>
  <c r="AP4" i="39" s="1"/>
  <c r="AF4" i="39"/>
  <c r="AO4" i="39" s="1"/>
  <c r="AE4" i="39"/>
  <c r="AG4" i="38"/>
  <c r="AP4" i="38" s="1"/>
  <c r="AF4" i="38"/>
  <c r="AO4" i="38" s="1"/>
  <c r="AE4" i="38"/>
  <c r="W5" i="38"/>
  <c r="W5" i="5"/>
  <c r="AG4" i="5"/>
  <c r="AF4" i="5"/>
  <c r="AE4" i="5"/>
  <c r="I9" i="4"/>
  <c r="J9" i="4" s="1"/>
  <c r="I16" i="15"/>
  <c r="J16" i="15" s="1"/>
  <c r="AI3" i="90"/>
  <c r="AN3" i="90"/>
  <c r="W5" i="75"/>
  <c r="AE4" i="75"/>
  <c r="AG4" i="75"/>
  <c r="AP4" i="75" s="1"/>
  <c r="AF4" i="75"/>
  <c r="AO4" i="75" s="1"/>
  <c r="I23" i="64"/>
  <c r="J23" i="64" s="1"/>
  <c r="AN3" i="96"/>
  <c r="AI3" i="96"/>
  <c r="AH4" i="93"/>
  <c r="H9" i="90"/>
  <c r="I9" i="90" s="1"/>
  <c r="J9" i="90" s="1"/>
  <c r="H89" i="90"/>
  <c r="I89" i="90" s="1"/>
  <c r="J89" i="90" s="1"/>
  <c r="H53" i="90"/>
  <c r="I53" i="90" s="1"/>
  <c r="J53" i="90" s="1"/>
  <c r="AN3" i="87"/>
  <c r="AI3" i="87"/>
  <c r="H84" i="82"/>
  <c r="I84" i="82" s="1"/>
  <c r="J84" i="82" s="1"/>
  <c r="H38" i="84"/>
  <c r="I38" i="84" s="1"/>
  <c r="J38" i="84" s="1"/>
  <c r="AO3" i="81"/>
  <c r="AI3" i="81"/>
  <c r="H65" i="96"/>
  <c r="I65" i="96" s="1"/>
  <c r="J65" i="96" s="1"/>
  <c r="H50" i="96"/>
  <c r="I50" i="96" s="1"/>
  <c r="J50" i="96" s="1"/>
  <c r="H60" i="96"/>
  <c r="I60" i="96" s="1"/>
  <c r="J60" i="96" s="1"/>
  <c r="H42" i="96"/>
  <c r="I42" i="96" s="1"/>
  <c r="J42" i="96" s="1"/>
  <c r="H8" i="96"/>
  <c r="I8" i="96" s="1"/>
  <c r="J8" i="96" s="1"/>
  <c r="H22" i="96"/>
  <c r="I22" i="96" s="1"/>
  <c r="J22" i="96" s="1"/>
  <c r="AH4" i="96"/>
  <c r="AQ4" i="96" s="1"/>
  <c r="H20" i="90"/>
  <c r="I20" i="90" s="1"/>
  <c r="J20" i="90" s="1"/>
  <c r="H71" i="90"/>
  <c r="I71" i="90" s="1"/>
  <c r="J71" i="90" s="1"/>
  <c r="H14" i="90"/>
  <c r="I14" i="90" s="1"/>
  <c r="J14" i="90" s="1"/>
  <c r="H62" i="90"/>
  <c r="I62" i="90" s="1"/>
  <c r="J62" i="90" s="1"/>
  <c r="H62" i="84"/>
  <c r="I62" i="84" s="1"/>
  <c r="J62" i="84" s="1"/>
  <c r="H13" i="82"/>
  <c r="I13" i="82" s="1"/>
  <c r="J13" i="82" s="1"/>
  <c r="AI3" i="79"/>
  <c r="AN3" i="79"/>
  <c r="X5" i="75"/>
  <c r="AH5" i="75" s="1"/>
  <c r="H8" i="82"/>
  <c r="I8" i="82" s="1"/>
  <c r="J8" i="82" s="1"/>
  <c r="AN3" i="82"/>
  <c r="AG4" i="81"/>
  <c r="AE4" i="81"/>
  <c r="AF4" i="81"/>
  <c r="W5" i="81"/>
  <c r="AH4" i="79"/>
  <c r="H7" i="82"/>
  <c r="I7" i="82" s="1"/>
  <c r="J7" i="82" s="1"/>
  <c r="AH4" i="76"/>
  <c r="Z4" i="76"/>
  <c r="AR3" i="78"/>
  <c r="AH3" i="74"/>
  <c r="AQ3" i="74" s="1"/>
  <c r="AN3" i="74"/>
  <c r="I8" i="71"/>
  <c r="J8" i="71" s="1"/>
  <c r="Y5" i="74"/>
  <c r="I10" i="71"/>
  <c r="J10" i="71" s="1"/>
  <c r="AI3" i="73"/>
  <c r="AN3" i="73"/>
  <c r="I11" i="71"/>
  <c r="J11" i="71" s="1"/>
  <c r="AN3" i="70"/>
  <c r="AI3" i="70"/>
  <c r="AQ4" i="73"/>
  <c r="AR3" i="69"/>
  <c r="I21" i="63"/>
  <c r="J21" i="63" s="1"/>
  <c r="I15" i="63"/>
  <c r="J15" i="63" s="1"/>
  <c r="H8" i="62"/>
  <c r="I8" i="62" s="1"/>
  <c r="J8" i="62" s="1"/>
  <c r="I23" i="60"/>
  <c r="J23" i="60" s="1"/>
  <c r="I11" i="60"/>
  <c r="J11" i="60" s="1"/>
  <c r="I19" i="56"/>
  <c r="J19" i="56" s="1"/>
  <c r="I13" i="56"/>
  <c r="J13" i="56" s="1"/>
  <c r="AN3" i="51"/>
  <c r="AI3" i="51"/>
  <c r="H19" i="62"/>
  <c r="I19" i="62" s="1"/>
  <c r="J19" i="62" s="1"/>
  <c r="AG4" i="55"/>
  <c r="AF4" i="55"/>
  <c r="AE4" i="55"/>
  <c r="W5" i="55"/>
  <c r="I17" i="64"/>
  <c r="J17" i="64" s="1"/>
  <c r="I4" i="60"/>
  <c r="J4" i="60" s="1"/>
  <c r="K4" i="60" s="1"/>
  <c r="P3" i="53"/>
  <c r="AF3" i="53" s="1"/>
  <c r="AO3" i="53" s="1"/>
  <c r="AE3" i="53"/>
  <c r="H4" i="62"/>
  <c r="I4" i="62" s="1"/>
  <c r="J4" i="62" s="1"/>
  <c r="K4" i="62" s="1"/>
  <c r="I12" i="60"/>
  <c r="J12" i="60" s="1"/>
  <c r="I4" i="63"/>
  <c r="J4" i="63" s="1"/>
  <c r="K4" i="63" s="1"/>
  <c r="I6" i="56"/>
  <c r="J6" i="56" s="1"/>
  <c r="W5" i="53"/>
  <c r="AG4" i="53"/>
  <c r="AP4" i="53" s="1"/>
  <c r="AF4" i="53"/>
  <c r="AO4" i="53" s="1"/>
  <c r="AE4" i="53"/>
  <c r="I23" i="50"/>
  <c r="J23" i="50" s="1"/>
  <c r="I8" i="52"/>
  <c r="J8" i="52" s="1"/>
  <c r="H48" i="46"/>
  <c r="I48" i="46" s="1"/>
  <c r="J48" i="46" s="1"/>
  <c r="H30" i="46"/>
  <c r="I30" i="46" s="1"/>
  <c r="J30" i="46" s="1"/>
  <c r="H78" i="46"/>
  <c r="I78" i="46" s="1"/>
  <c r="J78" i="46" s="1"/>
  <c r="H60" i="46"/>
  <c r="I60" i="46" s="1"/>
  <c r="J60" i="46" s="1"/>
  <c r="I10" i="55"/>
  <c r="J10" i="55" s="1"/>
  <c r="I10" i="52"/>
  <c r="J10" i="52" s="1"/>
  <c r="H84" i="46"/>
  <c r="I84" i="46" s="1"/>
  <c r="J84" i="46" s="1"/>
  <c r="H66" i="46"/>
  <c r="I66" i="46" s="1"/>
  <c r="J66" i="46" s="1"/>
  <c r="H51" i="46"/>
  <c r="I51" i="46" s="1"/>
  <c r="J51" i="46" s="1"/>
  <c r="H33" i="46"/>
  <c r="I33" i="46" s="1"/>
  <c r="J33" i="46" s="1"/>
  <c r="AI3" i="46"/>
  <c r="X5" i="39"/>
  <c r="AH4" i="44"/>
  <c r="AQ4" i="44" s="1"/>
  <c r="H70" i="42"/>
  <c r="I70" i="42" s="1"/>
  <c r="J70" i="42" s="1"/>
  <c r="H38" i="42"/>
  <c r="I38" i="42" s="1"/>
  <c r="J38" i="42" s="1"/>
  <c r="H16" i="42"/>
  <c r="I16" i="42" s="1"/>
  <c r="J16" i="42" s="1"/>
  <c r="H44" i="42"/>
  <c r="I44" i="42" s="1"/>
  <c r="J44" i="42" s="1"/>
  <c r="H13" i="42"/>
  <c r="I13" i="42" s="1"/>
  <c r="J13" i="42" s="1"/>
  <c r="H96" i="37"/>
  <c r="I96" i="37" s="1"/>
  <c r="J96" i="37" s="1"/>
  <c r="H78" i="37"/>
  <c r="I78" i="37" s="1"/>
  <c r="J78" i="37" s="1"/>
  <c r="H60" i="37"/>
  <c r="I60" i="37" s="1"/>
  <c r="J60" i="37" s="1"/>
  <c r="H42" i="37"/>
  <c r="I42" i="37" s="1"/>
  <c r="J42" i="37" s="1"/>
  <c r="AI3" i="45"/>
  <c r="Z4" i="36"/>
  <c r="AH4" i="36"/>
  <c r="H21" i="37"/>
  <c r="I21" i="37" s="1"/>
  <c r="J21" i="37" s="1"/>
  <c r="H11" i="42"/>
  <c r="I11" i="42" s="1"/>
  <c r="J11" i="42" s="1"/>
  <c r="H33" i="42"/>
  <c r="I33" i="42" s="1"/>
  <c r="J33" i="42" s="1"/>
  <c r="H30" i="42"/>
  <c r="I30" i="42" s="1"/>
  <c r="J30" i="42" s="1"/>
  <c r="AQ4" i="38"/>
  <c r="AH3" i="32"/>
  <c r="AQ3" i="32" s="1"/>
  <c r="AH4" i="29"/>
  <c r="AQ4" i="29" s="1"/>
  <c r="H74" i="27"/>
  <c r="I74" i="27" s="1"/>
  <c r="J74" i="27" s="1"/>
  <c r="H20" i="27"/>
  <c r="I20" i="27" s="1"/>
  <c r="J20" i="27" s="1"/>
  <c r="AH4" i="25"/>
  <c r="AQ4" i="25" s="1"/>
  <c r="H11" i="24"/>
  <c r="H5" i="24"/>
  <c r="H10" i="24"/>
  <c r="H9" i="24"/>
  <c r="H4" i="24"/>
  <c r="H8" i="24"/>
  <c r="Y5" i="20"/>
  <c r="AH3" i="2"/>
  <c r="H9" i="52"/>
  <c r="H4" i="52"/>
  <c r="H23" i="52"/>
  <c r="H22" i="52"/>
  <c r="H21" i="52"/>
  <c r="H20" i="52"/>
  <c r="H19" i="52"/>
  <c r="H18" i="52"/>
  <c r="H17" i="52"/>
  <c r="H16" i="52"/>
  <c r="H15" i="52"/>
  <c r="H14" i="52"/>
  <c r="H13" i="52"/>
  <c r="H12" i="52"/>
  <c r="H7" i="52"/>
  <c r="H6" i="52"/>
  <c r="H7" i="63"/>
  <c r="H6" i="63"/>
  <c r="H11" i="63"/>
  <c r="H5" i="63"/>
  <c r="H9" i="64"/>
  <c r="H4" i="64"/>
  <c r="H11" i="64"/>
  <c r="H10" i="64"/>
  <c r="H5" i="64"/>
  <c r="H19" i="71"/>
  <c r="H18" i="71"/>
  <c r="H23" i="71"/>
  <c r="H17" i="71"/>
  <c r="H7" i="71"/>
  <c r="H21" i="71"/>
  <c r="H15" i="71"/>
  <c r="H13" i="71"/>
  <c r="H9" i="71"/>
  <c r="H4" i="71"/>
  <c r="H20" i="71"/>
  <c r="H5" i="71"/>
  <c r="H14" i="71"/>
  <c r="H6" i="71"/>
  <c r="H22" i="71"/>
  <c r="H16" i="71"/>
  <c r="H12" i="71"/>
  <c r="H26" i="27"/>
  <c r="I26" i="27" s="1"/>
  <c r="J26" i="27" s="1"/>
  <c r="H23" i="14"/>
  <c r="I23" i="14" s="1"/>
  <c r="J23" i="14" s="1"/>
  <c r="H22" i="14"/>
  <c r="I22" i="14" s="1"/>
  <c r="J22" i="14" s="1"/>
  <c r="H21" i="14"/>
  <c r="I21" i="14" s="1"/>
  <c r="J21" i="14" s="1"/>
  <c r="H20" i="14"/>
  <c r="I20" i="14" s="1"/>
  <c r="J20" i="14" s="1"/>
  <c r="H19" i="14"/>
  <c r="I19" i="14" s="1"/>
  <c r="J19" i="14" s="1"/>
  <c r="H18" i="14"/>
  <c r="I18" i="14" s="1"/>
  <c r="J18" i="14" s="1"/>
  <c r="H17" i="14"/>
  <c r="I17" i="14" s="1"/>
  <c r="J17" i="14" s="1"/>
  <c r="H16" i="14"/>
  <c r="I16" i="14" s="1"/>
  <c r="J16" i="14" s="1"/>
  <c r="H15" i="14"/>
  <c r="I15" i="14" s="1"/>
  <c r="J15" i="14" s="1"/>
  <c r="H14" i="14"/>
  <c r="I14" i="14" s="1"/>
  <c r="J14" i="14" s="1"/>
  <c r="H13" i="14"/>
  <c r="I13" i="14" s="1"/>
  <c r="J13" i="14" s="1"/>
  <c r="H12" i="14"/>
  <c r="I12" i="14" s="1"/>
  <c r="J12" i="14" s="1"/>
  <c r="H7" i="14"/>
  <c r="I7" i="14" s="1"/>
  <c r="J7" i="14" s="1"/>
  <c r="H6" i="14"/>
  <c r="I6" i="14" s="1"/>
  <c r="J6" i="14" s="1"/>
  <c r="H11" i="14"/>
  <c r="I11" i="14" s="1"/>
  <c r="J11" i="14" s="1"/>
  <c r="H5" i="14"/>
  <c r="I5" i="14" s="1"/>
  <c r="J5" i="14" s="1"/>
  <c r="H23" i="6"/>
  <c r="I23" i="6" s="1"/>
  <c r="J23" i="6" s="1"/>
  <c r="H22" i="6"/>
  <c r="I22" i="6" s="1"/>
  <c r="J22" i="6" s="1"/>
  <c r="H21" i="6"/>
  <c r="I21" i="6" s="1"/>
  <c r="J21" i="6" s="1"/>
  <c r="H20" i="6"/>
  <c r="I20" i="6" s="1"/>
  <c r="J20" i="6" s="1"/>
  <c r="H19" i="6"/>
  <c r="I19" i="6" s="1"/>
  <c r="J19" i="6" s="1"/>
  <c r="H18" i="6"/>
  <c r="I18" i="6" s="1"/>
  <c r="J18" i="6" s="1"/>
  <c r="H17" i="6"/>
  <c r="I17" i="6" s="1"/>
  <c r="J17" i="6" s="1"/>
  <c r="H16" i="6"/>
  <c r="I16" i="6" s="1"/>
  <c r="J16" i="6" s="1"/>
  <c r="H15" i="6"/>
  <c r="I15" i="6" s="1"/>
  <c r="J15" i="6" s="1"/>
  <c r="H14" i="6"/>
  <c r="I14" i="6" s="1"/>
  <c r="J14" i="6" s="1"/>
  <c r="H13" i="6"/>
  <c r="I13" i="6" s="1"/>
  <c r="J13" i="6" s="1"/>
  <c r="H12" i="6"/>
  <c r="I12" i="6" s="1"/>
  <c r="J12" i="6" s="1"/>
  <c r="H7" i="6"/>
  <c r="I7" i="6" s="1"/>
  <c r="J7" i="6" s="1"/>
  <c r="H6" i="6"/>
  <c r="I6" i="6" s="1"/>
  <c r="J6" i="6" s="1"/>
  <c r="H11" i="6"/>
  <c r="I11" i="6" s="1"/>
  <c r="J11" i="6" s="1"/>
  <c r="H5" i="6"/>
  <c r="I5" i="6" s="1"/>
  <c r="J5" i="6" s="1"/>
  <c r="H65" i="27"/>
  <c r="I65" i="27" s="1"/>
  <c r="J65" i="27" s="1"/>
  <c r="Q88" i="30"/>
  <c r="Q85" i="30"/>
  <c r="Q82" i="30"/>
  <c r="Q79" i="30"/>
  <c r="Q76" i="30"/>
  <c r="Q73" i="30"/>
  <c r="Q89" i="30"/>
  <c r="Q86" i="30"/>
  <c r="Q83" i="30"/>
  <c r="Q80" i="30"/>
  <c r="Q77" i="30"/>
  <c r="Q74" i="30"/>
  <c r="Q71" i="30"/>
  <c r="Q68" i="30"/>
  <c r="Q65" i="30"/>
  <c r="Q62" i="30"/>
  <c r="Q59" i="30"/>
  <c r="Q56" i="30"/>
  <c r="Q87" i="30"/>
  <c r="Q84" i="30"/>
  <c r="Q81" i="30"/>
  <c r="Q78" i="30"/>
  <c r="Q75" i="30"/>
  <c r="Q72" i="30"/>
  <c r="Q69" i="30"/>
  <c r="Q66" i="30"/>
  <c r="Q63" i="30"/>
  <c r="Q60" i="30"/>
  <c r="Q57" i="30"/>
  <c r="Q54" i="30"/>
  <c r="Q51" i="30"/>
  <c r="Q48" i="30"/>
  <c r="Q45" i="30"/>
  <c r="Q42" i="30"/>
  <c r="Q39" i="30"/>
  <c r="Q36" i="30"/>
  <c r="Q33" i="30"/>
  <c r="Q30" i="30"/>
  <c r="Q27" i="30"/>
  <c r="Q24" i="30"/>
  <c r="Q21" i="30"/>
  <c r="Q18" i="30"/>
  <c r="Q15" i="30"/>
  <c r="Q12" i="30"/>
  <c r="Q6" i="30"/>
  <c r="Q8" i="30"/>
  <c r="Q49" i="30"/>
  <c r="Q47" i="30"/>
  <c r="Q40" i="30"/>
  <c r="Q38" i="30"/>
  <c r="Q31" i="30"/>
  <c r="Q29" i="30"/>
  <c r="Q22" i="30"/>
  <c r="Q20" i="30"/>
  <c r="Q13" i="30"/>
  <c r="Q9" i="30"/>
  <c r="Q7" i="30"/>
  <c r="Q70" i="30"/>
  <c r="Q67" i="30"/>
  <c r="Q64" i="30"/>
  <c r="Q61" i="30"/>
  <c r="Q58" i="30"/>
  <c r="Q10" i="30"/>
  <c r="Q52" i="30"/>
  <c r="Q50" i="30"/>
  <c r="Q43" i="30"/>
  <c r="Q41" i="30"/>
  <c r="Q34" i="30"/>
  <c r="Q32" i="30"/>
  <c r="Q25" i="30"/>
  <c r="Q23" i="30"/>
  <c r="Q16" i="30"/>
  <c r="Q14" i="30"/>
  <c r="Q11" i="30"/>
  <c r="Q5" i="30"/>
  <c r="Q55" i="30"/>
  <c r="Q53" i="30"/>
  <c r="Q46" i="30"/>
  <c r="Q44" i="30"/>
  <c r="Q37" i="30"/>
  <c r="Q35" i="30"/>
  <c r="Q28" i="30"/>
  <c r="Q26" i="30"/>
  <c r="Q19" i="30"/>
  <c r="Q17" i="30"/>
  <c r="Q68" i="36"/>
  <c r="Q65" i="36"/>
  <c r="Q62" i="36"/>
  <c r="Q59" i="36"/>
  <c r="Q56" i="36"/>
  <c r="Q53" i="36"/>
  <c r="Q50" i="36"/>
  <c r="Q47" i="36"/>
  <c r="Q44" i="36"/>
  <c r="Q41" i="36"/>
  <c r="Q38" i="36"/>
  <c r="Q35" i="36"/>
  <c r="Q32" i="36"/>
  <c r="Q29" i="36"/>
  <c r="Q26" i="36"/>
  <c r="Q23" i="36"/>
  <c r="Q20" i="36"/>
  <c r="Q17" i="36"/>
  <c r="Q14" i="36"/>
  <c r="Q10" i="36"/>
  <c r="Q9" i="36"/>
  <c r="Q11" i="36"/>
  <c r="Q5" i="36"/>
  <c r="Q66" i="36"/>
  <c r="Q64" i="36"/>
  <c r="Q57" i="36"/>
  <c r="Q55" i="36"/>
  <c r="Q48" i="36"/>
  <c r="Q46" i="36"/>
  <c r="Q39" i="36"/>
  <c r="Q37" i="36"/>
  <c r="Q30" i="36"/>
  <c r="Q28" i="36"/>
  <c r="Q21" i="36"/>
  <c r="Q19" i="36"/>
  <c r="Q12" i="36"/>
  <c r="Q6" i="36"/>
  <c r="Q69" i="36"/>
  <c r="Q67" i="36"/>
  <c r="Q60" i="36"/>
  <c r="Q58" i="36"/>
  <c r="Q51" i="36"/>
  <c r="Q49" i="36"/>
  <c r="Q42" i="36"/>
  <c r="Q40" i="36"/>
  <c r="Q33" i="36"/>
  <c r="Q31" i="36"/>
  <c r="Q24" i="36"/>
  <c r="Q22" i="36"/>
  <c r="Q15" i="36"/>
  <c r="Q13" i="36"/>
  <c r="Q8" i="36"/>
  <c r="Q7" i="36"/>
  <c r="Q63" i="36"/>
  <c r="Q61" i="36"/>
  <c r="Q54" i="36"/>
  <c r="Q52" i="36"/>
  <c r="Q45" i="36"/>
  <c r="Q43" i="36"/>
  <c r="Q36" i="36"/>
  <c r="Q34" i="36"/>
  <c r="Q27" i="36"/>
  <c r="Q25" i="36"/>
  <c r="Q18" i="36"/>
  <c r="Q16" i="36"/>
  <c r="Q9" i="40"/>
  <c r="Q68" i="40"/>
  <c r="Q65" i="40"/>
  <c r="Q62" i="40"/>
  <c r="Q59" i="40"/>
  <c r="Q56" i="40"/>
  <c r="Q53" i="40"/>
  <c r="Q50" i="40"/>
  <c r="Q47" i="40"/>
  <c r="Q44" i="40"/>
  <c r="Q41" i="40"/>
  <c r="Q38" i="40"/>
  <c r="Q35" i="40"/>
  <c r="Q32" i="40"/>
  <c r="Q29" i="40"/>
  <c r="Q26" i="40"/>
  <c r="Q23" i="40"/>
  <c r="Q20" i="40"/>
  <c r="Q17" i="40"/>
  <c r="Q14" i="40"/>
  <c r="Q10" i="40"/>
  <c r="Q11" i="40"/>
  <c r="Q5" i="40"/>
  <c r="Q69" i="40"/>
  <c r="Q66" i="40"/>
  <c r="Q63" i="40"/>
  <c r="Q60" i="40"/>
  <c r="Q57" i="40"/>
  <c r="Q54" i="40"/>
  <c r="Q51" i="40"/>
  <c r="Q48" i="40"/>
  <c r="Q45" i="40"/>
  <c r="Q42" i="40"/>
  <c r="Q39" i="40"/>
  <c r="Q36" i="40"/>
  <c r="Q33" i="40"/>
  <c r="Q30" i="40"/>
  <c r="Q27" i="40"/>
  <c r="Q24" i="40"/>
  <c r="Q21" i="40"/>
  <c r="Q18" i="40"/>
  <c r="Q15" i="40"/>
  <c r="Q12" i="40"/>
  <c r="Q6" i="40"/>
  <c r="Q67" i="40"/>
  <c r="Q64" i="40"/>
  <c r="Q61" i="40"/>
  <c r="Q58" i="40"/>
  <c r="Q55" i="40"/>
  <c r="Q52" i="40"/>
  <c r="Q49" i="40"/>
  <c r="Q46" i="40"/>
  <c r="Q43" i="40"/>
  <c r="Q40" i="40"/>
  <c r="Q37" i="40"/>
  <c r="Q34" i="40"/>
  <c r="Q31" i="40"/>
  <c r="Q28" i="40"/>
  <c r="Q25" i="40"/>
  <c r="Q22" i="40"/>
  <c r="Q19" i="40"/>
  <c r="Q16" i="40"/>
  <c r="Q13" i="40"/>
  <c r="Q8" i="40"/>
  <c r="Q7" i="40"/>
  <c r="Q78" i="75"/>
  <c r="Q75" i="75"/>
  <c r="Q72" i="75"/>
  <c r="Q69" i="75"/>
  <c r="Q66" i="75"/>
  <c r="Q63" i="75"/>
  <c r="Q60" i="75"/>
  <c r="Q57" i="75"/>
  <c r="Q54" i="75"/>
  <c r="Q51" i="75"/>
  <c r="Q48" i="75"/>
  <c r="Q45" i="75"/>
  <c r="Q42" i="75"/>
  <c r="Q39" i="75"/>
  <c r="Q36" i="75"/>
  <c r="Q33" i="75"/>
  <c r="Q30" i="75"/>
  <c r="Q27" i="75"/>
  <c r="Q24" i="75"/>
  <c r="Q21" i="75"/>
  <c r="Q18" i="75"/>
  <c r="Q15" i="75"/>
  <c r="Q12" i="75"/>
  <c r="Q6" i="75"/>
  <c r="Q79" i="75"/>
  <c r="Q76" i="75"/>
  <c r="Q73" i="75"/>
  <c r="Q70" i="75"/>
  <c r="Q67" i="75"/>
  <c r="Q64" i="75"/>
  <c r="Q61" i="75"/>
  <c r="Q58" i="75"/>
  <c r="Q55" i="75"/>
  <c r="Q52" i="75"/>
  <c r="Q49" i="75"/>
  <c r="Q46" i="75"/>
  <c r="Q43" i="75"/>
  <c r="Q40" i="75"/>
  <c r="Q37" i="75"/>
  <c r="Q34" i="75"/>
  <c r="Q31" i="75"/>
  <c r="Q28" i="75"/>
  <c r="Q25" i="75"/>
  <c r="Q22" i="75"/>
  <c r="Q19" i="75"/>
  <c r="Q16" i="75"/>
  <c r="Q13" i="75"/>
  <c r="Q8" i="75"/>
  <c r="Q7" i="75"/>
  <c r="Q11" i="75"/>
  <c r="Q5" i="75"/>
  <c r="Q77" i="75"/>
  <c r="Q74" i="75"/>
  <c r="Q71" i="75"/>
  <c r="Q68" i="75"/>
  <c r="Q65" i="75"/>
  <c r="Q62" i="75"/>
  <c r="Q59" i="75"/>
  <c r="Q56" i="75"/>
  <c r="Q53" i="75"/>
  <c r="Q50" i="75"/>
  <c r="Q47" i="75"/>
  <c r="Q44" i="75"/>
  <c r="Q41" i="75"/>
  <c r="Q38" i="75"/>
  <c r="Q35" i="75"/>
  <c r="Q32" i="75"/>
  <c r="Q29" i="75"/>
  <c r="Q26" i="75"/>
  <c r="Q23" i="75"/>
  <c r="Q20" i="75"/>
  <c r="Q17" i="75"/>
  <c r="Q14" i="75"/>
  <c r="Q9" i="75"/>
  <c r="Q10" i="75"/>
  <c r="Q79" i="79"/>
  <c r="Q76" i="79"/>
  <c r="Q73" i="79"/>
  <c r="Q70" i="79"/>
  <c r="Q67" i="79"/>
  <c r="Q64" i="79"/>
  <c r="Q61" i="79"/>
  <c r="Q58" i="79"/>
  <c r="Q55" i="79"/>
  <c r="Q52" i="79"/>
  <c r="Q49" i="79"/>
  <c r="Q46" i="79"/>
  <c r="Q43" i="79"/>
  <c r="Q40" i="79"/>
  <c r="Q37" i="79"/>
  <c r="Q9" i="79"/>
  <c r="Q78" i="79"/>
  <c r="Q75" i="79"/>
  <c r="Q72" i="79"/>
  <c r="Q69" i="79"/>
  <c r="Q66" i="79"/>
  <c r="Q63" i="79"/>
  <c r="Q60" i="79"/>
  <c r="Q57" i="79"/>
  <c r="Q54" i="79"/>
  <c r="Q51" i="79"/>
  <c r="Q48" i="79"/>
  <c r="Q45" i="79"/>
  <c r="Q42" i="79"/>
  <c r="Q39" i="79"/>
  <c r="Q36" i="79"/>
  <c r="Q33" i="79"/>
  <c r="Q30" i="79"/>
  <c r="Q27" i="79"/>
  <c r="Q24" i="79"/>
  <c r="Q21" i="79"/>
  <c r="Q18" i="79"/>
  <c r="Q15" i="79"/>
  <c r="Q12" i="79"/>
  <c r="Q6" i="79"/>
  <c r="Q77" i="79"/>
  <c r="Q68" i="79"/>
  <c r="Q59" i="79"/>
  <c r="Q50" i="79"/>
  <c r="Q41" i="79"/>
  <c r="Q10" i="79"/>
  <c r="Q11" i="79"/>
  <c r="Q8" i="79"/>
  <c r="Q74" i="79"/>
  <c r="Q65" i="79"/>
  <c r="Q56" i="79"/>
  <c r="Q47" i="79"/>
  <c r="Q38" i="79"/>
  <c r="Q7" i="79"/>
  <c r="Q35" i="79"/>
  <c r="Q34" i="79"/>
  <c r="Q32" i="79"/>
  <c r="Q31" i="79"/>
  <c r="Q29" i="79"/>
  <c r="Q28" i="79"/>
  <c r="Q26" i="79"/>
  <c r="Q25" i="79"/>
  <c r="Q23" i="79"/>
  <c r="Q22" i="79"/>
  <c r="Q20" i="79"/>
  <c r="Q19" i="79"/>
  <c r="Q17" i="79"/>
  <c r="Q16" i="79"/>
  <c r="Q14" i="79"/>
  <c r="Q13" i="79"/>
  <c r="Q44" i="79"/>
  <c r="Q53" i="79"/>
  <c r="Q62" i="79"/>
  <c r="Q71" i="79"/>
  <c r="Q5" i="79"/>
  <c r="Q11" i="90"/>
  <c r="Q5" i="90"/>
  <c r="Q89" i="90"/>
  <c r="Q82" i="90"/>
  <c r="Q81" i="90"/>
  <c r="Q80" i="90"/>
  <c r="Q73" i="90"/>
  <c r="Q72" i="90"/>
  <c r="Q71" i="90"/>
  <c r="Q64" i="90"/>
  <c r="Q63" i="90"/>
  <c r="Q62" i="90"/>
  <c r="Q55" i="90"/>
  <c r="Q54" i="90"/>
  <c r="Q53" i="90"/>
  <c r="Q46" i="90"/>
  <c r="Q45" i="90"/>
  <c r="Q44" i="90"/>
  <c r="Q37" i="90"/>
  <c r="Q36" i="90"/>
  <c r="Q35" i="90"/>
  <c r="Q28" i="90"/>
  <c r="Q27" i="90"/>
  <c r="Q26" i="90"/>
  <c r="Q24" i="90"/>
  <c r="Q21" i="90"/>
  <c r="Q18" i="90"/>
  <c r="Q15" i="90"/>
  <c r="Q12" i="90"/>
  <c r="Q6" i="90"/>
  <c r="Q85" i="90"/>
  <c r="Q84" i="90"/>
  <c r="Q83" i="90"/>
  <c r="Q76" i="90"/>
  <c r="Q75" i="90"/>
  <c r="Q74" i="90"/>
  <c r="Q67" i="90"/>
  <c r="Q66" i="90"/>
  <c r="Q65" i="90"/>
  <c r="Q58" i="90"/>
  <c r="Q57" i="90"/>
  <c r="Q56" i="90"/>
  <c r="Q49" i="90"/>
  <c r="Q48" i="90"/>
  <c r="Q47" i="90"/>
  <c r="Q40" i="90"/>
  <c r="Q39" i="90"/>
  <c r="Q38" i="90"/>
  <c r="Q31" i="90"/>
  <c r="Q30" i="90"/>
  <c r="Q29" i="90"/>
  <c r="Q22" i="90"/>
  <c r="Q19" i="90"/>
  <c r="Q16" i="90"/>
  <c r="Q13" i="90"/>
  <c r="Q8" i="90"/>
  <c r="Q7" i="90"/>
  <c r="Q88" i="90"/>
  <c r="Q87" i="90"/>
  <c r="Q86" i="90"/>
  <c r="Q79" i="90"/>
  <c r="Q78" i="90"/>
  <c r="Q77" i="90"/>
  <c r="Q70" i="90"/>
  <c r="Q69" i="90"/>
  <c r="Q68" i="90"/>
  <c r="Q61" i="90"/>
  <c r="Q60" i="90"/>
  <c r="Q59" i="90"/>
  <c r="Q52" i="90"/>
  <c r="Q51" i="90"/>
  <c r="Q50" i="90"/>
  <c r="Q43" i="90"/>
  <c r="Q42" i="90"/>
  <c r="Q41" i="90"/>
  <c r="Q34" i="90"/>
  <c r="Q33" i="90"/>
  <c r="Q32" i="90"/>
  <c r="Q25" i="90"/>
  <c r="Q23" i="90"/>
  <c r="Q20" i="90"/>
  <c r="Q17" i="90"/>
  <c r="Q14" i="90"/>
  <c r="Q10" i="90"/>
  <c r="Q9" i="90"/>
  <c r="Q69" i="92"/>
  <c r="Q66" i="92"/>
  <c r="Q63" i="92"/>
  <c r="Q41" i="92"/>
  <c r="Q38" i="92"/>
  <c r="Q35" i="92"/>
  <c r="Q32" i="92"/>
  <c r="Q29" i="92"/>
  <c r="Q26" i="92"/>
  <c r="Q23" i="92"/>
  <c r="Q20" i="92"/>
  <c r="Q17" i="92"/>
  <c r="Q14" i="92"/>
  <c r="Q10" i="92"/>
  <c r="Q68" i="92"/>
  <c r="Q67" i="92"/>
  <c r="Q61" i="92"/>
  <c r="Q57" i="92"/>
  <c r="Q53" i="92"/>
  <c r="Q52" i="92"/>
  <c r="Q48" i="92"/>
  <c r="Q44" i="92"/>
  <c r="Q11" i="92"/>
  <c r="Q5" i="92"/>
  <c r="Q42" i="92"/>
  <c r="Q39" i="92"/>
  <c r="Q36" i="92"/>
  <c r="Q33" i="92"/>
  <c r="Q30" i="92"/>
  <c r="Q27" i="92"/>
  <c r="Q24" i="92"/>
  <c r="Q21" i="92"/>
  <c r="Q18" i="92"/>
  <c r="Q15" i="92"/>
  <c r="Q12" i="92"/>
  <c r="Q6" i="92"/>
  <c r="Q62" i="92"/>
  <c r="Q59" i="92"/>
  <c r="Q58" i="92"/>
  <c r="Q54" i="92"/>
  <c r="Q50" i="92"/>
  <c r="Q49" i="92"/>
  <c r="Q45" i="92"/>
  <c r="Q65" i="92"/>
  <c r="Q64" i="92"/>
  <c r="Q60" i="92"/>
  <c r="Q56" i="92"/>
  <c r="Q55" i="92"/>
  <c r="Q51" i="92"/>
  <c r="Q47" i="92"/>
  <c r="Q46" i="92"/>
  <c r="Q9" i="92"/>
  <c r="Q43" i="92"/>
  <c r="Q34" i="92"/>
  <c r="Q25" i="92"/>
  <c r="Q16" i="92"/>
  <c r="Q37" i="92"/>
  <c r="Q28" i="92"/>
  <c r="Q19" i="92"/>
  <c r="Q13" i="92"/>
  <c r="Q7" i="92"/>
  <c r="Q40" i="92"/>
  <c r="Q31" i="92"/>
  <c r="Q22" i="92"/>
  <c r="Q8" i="92"/>
  <c r="H8" i="17"/>
  <c r="I8" i="17" s="1"/>
  <c r="J8" i="17" s="1"/>
  <c r="H23" i="17"/>
  <c r="I23" i="17" s="1"/>
  <c r="J23" i="17" s="1"/>
  <c r="H22" i="17"/>
  <c r="I22" i="17" s="1"/>
  <c r="J22" i="17" s="1"/>
  <c r="H21" i="17"/>
  <c r="I21" i="17" s="1"/>
  <c r="J21" i="17" s="1"/>
  <c r="H20" i="17"/>
  <c r="I20" i="17" s="1"/>
  <c r="J20" i="17" s="1"/>
  <c r="H19" i="17"/>
  <c r="I19" i="17" s="1"/>
  <c r="J19" i="17" s="1"/>
  <c r="H18" i="17"/>
  <c r="I18" i="17" s="1"/>
  <c r="J18" i="17" s="1"/>
  <c r="H17" i="17"/>
  <c r="I17" i="17" s="1"/>
  <c r="J17" i="17" s="1"/>
  <c r="H16" i="17"/>
  <c r="I16" i="17" s="1"/>
  <c r="J16" i="17" s="1"/>
  <c r="H15" i="17"/>
  <c r="I15" i="17" s="1"/>
  <c r="J15" i="17" s="1"/>
  <c r="H14" i="17"/>
  <c r="I14" i="17" s="1"/>
  <c r="J14" i="17" s="1"/>
  <c r="H13" i="17"/>
  <c r="I13" i="17" s="1"/>
  <c r="J13" i="17" s="1"/>
  <c r="H12" i="17"/>
  <c r="I12" i="17" s="1"/>
  <c r="J12" i="17" s="1"/>
  <c r="H7" i="17"/>
  <c r="I7" i="17" s="1"/>
  <c r="J7" i="17" s="1"/>
  <c r="H6" i="17"/>
  <c r="I6" i="17" s="1"/>
  <c r="J6" i="17" s="1"/>
  <c r="H5" i="17"/>
  <c r="I5" i="17" s="1"/>
  <c r="J5" i="17" s="1"/>
  <c r="H98" i="33"/>
  <c r="I98" i="33" s="1"/>
  <c r="J98" i="33" s="1"/>
  <c r="H95" i="33"/>
  <c r="I95" i="33" s="1"/>
  <c r="J95" i="33" s="1"/>
  <c r="H92" i="33"/>
  <c r="I92" i="33" s="1"/>
  <c r="J92" i="33" s="1"/>
  <c r="H89" i="33"/>
  <c r="I89" i="33" s="1"/>
  <c r="J89" i="33" s="1"/>
  <c r="H86" i="33"/>
  <c r="I86" i="33" s="1"/>
  <c r="J86" i="33" s="1"/>
  <c r="H83" i="33"/>
  <c r="I83" i="33" s="1"/>
  <c r="J83" i="33" s="1"/>
  <c r="H80" i="33"/>
  <c r="I80" i="33" s="1"/>
  <c r="J80" i="33" s="1"/>
  <c r="H77" i="33"/>
  <c r="I77" i="33" s="1"/>
  <c r="J77" i="33" s="1"/>
  <c r="H74" i="33"/>
  <c r="I74" i="33" s="1"/>
  <c r="J74" i="33" s="1"/>
  <c r="H71" i="33"/>
  <c r="I71" i="33" s="1"/>
  <c r="J71" i="33" s="1"/>
  <c r="H68" i="33"/>
  <c r="I68" i="33" s="1"/>
  <c r="J68" i="33" s="1"/>
  <c r="H65" i="33"/>
  <c r="I65" i="33" s="1"/>
  <c r="J65" i="33" s="1"/>
  <c r="H62" i="33"/>
  <c r="I62" i="33" s="1"/>
  <c r="J62" i="33" s="1"/>
  <c r="H59" i="33"/>
  <c r="I59" i="33" s="1"/>
  <c r="J59" i="33" s="1"/>
  <c r="H56" i="33"/>
  <c r="I56" i="33" s="1"/>
  <c r="J56" i="33" s="1"/>
  <c r="H53" i="33"/>
  <c r="I53" i="33" s="1"/>
  <c r="J53" i="33" s="1"/>
  <c r="H50" i="33"/>
  <c r="I50" i="33" s="1"/>
  <c r="J50" i="33" s="1"/>
  <c r="H47" i="33"/>
  <c r="I47" i="33" s="1"/>
  <c r="J47" i="33" s="1"/>
  <c r="H44" i="33"/>
  <c r="I44" i="33" s="1"/>
  <c r="J44" i="33" s="1"/>
  <c r="H41" i="33"/>
  <c r="I41" i="33" s="1"/>
  <c r="J41" i="33" s="1"/>
  <c r="H38" i="33"/>
  <c r="I38" i="33" s="1"/>
  <c r="J38" i="33" s="1"/>
  <c r="H35" i="33"/>
  <c r="I35" i="33" s="1"/>
  <c r="J35" i="33" s="1"/>
  <c r="H32" i="33"/>
  <c r="I32" i="33" s="1"/>
  <c r="J32" i="33" s="1"/>
  <c r="H29" i="33"/>
  <c r="I29" i="33" s="1"/>
  <c r="J29" i="33" s="1"/>
  <c r="H26" i="33"/>
  <c r="I26" i="33" s="1"/>
  <c r="J26" i="33" s="1"/>
  <c r="H23" i="33"/>
  <c r="I23" i="33" s="1"/>
  <c r="J23" i="33" s="1"/>
  <c r="H20" i="33"/>
  <c r="I20" i="33" s="1"/>
  <c r="J20" i="33" s="1"/>
  <c r="H17" i="33"/>
  <c r="I17" i="33" s="1"/>
  <c r="J17" i="33" s="1"/>
  <c r="H90" i="33"/>
  <c r="I90" i="33" s="1"/>
  <c r="J90" i="33" s="1"/>
  <c r="H81" i="33"/>
  <c r="I81" i="33" s="1"/>
  <c r="J81" i="33" s="1"/>
  <c r="H72" i="33"/>
  <c r="I72" i="33" s="1"/>
  <c r="J72" i="33" s="1"/>
  <c r="H63" i="33"/>
  <c r="I63" i="33" s="1"/>
  <c r="J63" i="33" s="1"/>
  <c r="H54" i="33"/>
  <c r="I54" i="33" s="1"/>
  <c r="J54" i="33" s="1"/>
  <c r="H45" i="33"/>
  <c r="I45" i="33" s="1"/>
  <c r="J45" i="33" s="1"/>
  <c r="H36" i="33"/>
  <c r="I36" i="33" s="1"/>
  <c r="J36" i="33" s="1"/>
  <c r="H6" i="33"/>
  <c r="I6" i="33" s="1"/>
  <c r="J6" i="33" s="1"/>
  <c r="H27" i="33"/>
  <c r="I27" i="33" s="1"/>
  <c r="J27" i="33" s="1"/>
  <c r="H21" i="33"/>
  <c r="I21" i="33" s="1"/>
  <c r="J21" i="33" s="1"/>
  <c r="H15" i="33"/>
  <c r="I15" i="33" s="1"/>
  <c r="J15" i="33" s="1"/>
  <c r="H14" i="33"/>
  <c r="I14" i="33" s="1"/>
  <c r="J14" i="33" s="1"/>
  <c r="H96" i="33"/>
  <c r="I96" i="33" s="1"/>
  <c r="J96" i="33" s="1"/>
  <c r="H87" i="33"/>
  <c r="I87" i="33" s="1"/>
  <c r="J87" i="33" s="1"/>
  <c r="H78" i="33"/>
  <c r="I78" i="33" s="1"/>
  <c r="J78" i="33" s="1"/>
  <c r="H69" i="33"/>
  <c r="I69" i="33" s="1"/>
  <c r="J69" i="33" s="1"/>
  <c r="H60" i="33"/>
  <c r="I60" i="33" s="1"/>
  <c r="J60" i="33" s="1"/>
  <c r="H51" i="33"/>
  <c r="I51" i="33" s="1"/>
  <c r="J51" i="33" s="1"/>
  <c r="H42" i="33"/>
  <c r="I42" i="33" s="1"/>
  <c r="J42" i="33" s="1"/>
  <c r="H33" i="33"/>
  <c r="I33" i="33" s="1"/>
  <c r="J33" i="33" s="1"/>
  <c r="H5" i="33"/>
  <c r="I5" i="33" s="1"/>
  <c r="J5" i="33" s="1"/>
  <c r="H93" i="33"/>
  <c r="I93" i="33" s="1"/>
  <c r="J93" i="33" s="1"/>
  <c r="H84" i="33"/>
  <c r="I84" i="33" s="1"/>
  <c r="J84" i="33" s="1"/>
  <c r="H75" i="33"/>
  <c r="I75" i="33" s="1"/>
  <c r="J75" i="33" s="1"/>
  <c r="H66" i="33"/>
  <c r="I66" i="33" s="1"/>
  <c r="J66" i="33" s="1"/>
  <c r="H57" i="33"/>
  <c r="I57" i="33" s="1"/>
  <c r="J57" i="33" s="1"/>
  <c r="H48" i="33"/>
  <c r="I48" i="33" s="1"/>
  <c r="J48" i="33" s="1"/>
  <c r="H39" i="33"/>
  <c r="I39" i="33" s="1"/>
  <c r="J39" i="33" s="1"/>
  <c r="H30" i="33"/>
  <c r="I30" i="33" s="1"/>
  <c r="J30" i="33" s="1"/>
  <c r="H24" i="33"/>
  <c r="I24" i="33" s="1"/>
  <c r="J24" i="33" s="1"/>
  <c r="H18" i="33"/>
  <c r="I18" i="33" s="1"/>
  <c r="J18" i="33" s="1"/>
  <c r="H12" i="33"/>
  <c r="I12" i="33" s="1"/>
  <c r="J12" i="33" s="1"/>
  <c r="H10" i="33"/>
  <c r="I10" i="33" s="1"/>
  <c r="J10" i="33" s="1"/>
  <c r="H71" i="35"/>
  <c r="I71" i="35" s="1"/>
  <c r="J71" i="35" s="1"/>
  <c r="H62" i="35"/>
  <c r="I62" i="35" s="1"/>
  <c r="J62" i="35" s="1"/>
  <c r="H53" i="35"/>
  <c r="I53" i="35" s="1"/>
  <c r="J53" i="35" s="1"/>
  <c r="H44" i="35"/>
  <c r="I44" i="35" s="1"/>
  <c r="J44" i="35" s="1"/>
  <c r="H9" i="35"/>
  <c r="I9" i="35" s="1"/>
  <c r="J9" i="35" s="1"/>
  <c r="H74" i="35"/>
  <c r="I74" i="35" s="1"/>
  <c r="J74" i="35" s="1"/>
  <c r="H65" i="35"/>
  <c r="I65" i="35" s="1"/>
  <c r="J65" i="35" s="1"/>
  <c r="H56" i="35"/>
  <c r="I56" i="35" s="1"/>
  <c r="J56" i="35" s="1"/>
  <c r="H47" i="35"/>
  <c r="I47" i="35" s="1"/>
  <c r="J47" i="35" s="1"/>
  <c r="H75" i="35"/>
  <c r="I75" i="35" s="1"/>
  <c r="J75" i="35" s="1"/>
  <c r="H66" i="35"/>
  <c r="I66" i="35" s="1"/>
  <c r="J66" i="35" s="1"/>
  <c r="H57" i="35"/>
  <c r="I57" i="35" s="1"/>
  <c r="J57" i="35" s="1"/>
  <c r="H48" i="35"/>
  <c r="I48" i="35" s="1"/>
  <c r="J48" i="35" s="1"/>
  <c r="H5" i="35"/>
  <c r="I5" i="35" s="1"/>
  <c r="J5" i="35" s="1"/>
  <c r="H11" i="35"/>
  <c r="I11" i="35" s="1"/>
  <c r="J11" i="35" s="1"/>
  <c r="H89" i="38"/>
  <c r="I89" i="38" s="1"/>
  <c r="J89" i="38" s="1"/>
  <c r="H86" i="38"/>
  <c r="I86" i="38" s="1"/>
  <c r="J86" i="38" s="1"/>
  <c r="H83" i="38"/>
  <c r="I83" i="38" s="1"/>
  <c r="J83" i="38" s="1"/>
  <c r="H80" i="38"/>
  <c r="I80" i="38" s="1"/>
  <c r="J80" i="38" s="1"/>
  <c r="H77" i="38"/>
  <c r="I77" i="38" s="1"/>
  <c r="J77" i="38" s="1"/>
  <c r="H74" i="38"/>
  <c r="I74" i="38" s="1"/>
  <c r="J74" i="38" s="1"/>
  <c r="H71" i="38"/>
  <c r="I71" i="38" s="1"/>
  <c r="J71" i="38" s="1"/>
  <c r="H68" i="38"/>
  <c r="I68" i="38" s="1"/>
  <c r="J68" i="38" s="1"/>
  <c r="H65" i="38"/>
  <c r="I65" i="38" s="1"/>
  <c r="J65" i="38" s="1"/>
  <c r="H62" i="38"/>
  <c r="I62" i="38" s="1"/>
  <c r="J62" i="38" s="1"/>
  <c r="H59" i="38"/>
  <c r="I59" i="38" s="1"/>
  <c r="J59" i="38" s="1"/>
  <c r="H56" i="38"/>
  <c r="I56" i="38" s="1"/>
  <c r="J56" i="38" s="1"/>
  <c r="H53" i="38"/>
  <c r="I53" i="38" s="1"/>
  <c r="J53" i="38" s="1"/>
  <c r="H50" i="38"/>
  <c r="I50" i="38" s="1"/>
  <c r="J50" i="38" s="1"/>
  <c r="H47" i="38"/>
  <c r="I47" i="38" s="1"/>
  <c r="J47" i="38" s="1"/>
  <c r="H44" i="38"/>
  <c r="I44" i="38" s="1"/>
  <c r="J44" i="38" s="1"/>
  <c r="H41" i="38"/>
  <c r="I41" i="38" s="1"/>
  <c r="J41" i="38" s="1"/>
  <c r="H38" i="38"/>
  <c r="I38" i="38" s="1"/>
  <c r="J38" i="38" s="1"/>
  <c r="H35" i="38"/>
  <c r="I35" i="38" s="1"/>
  <c r="J35" i="38" s="1"/>
  <c r="H32" i="38"/>
  <c r="I32" i="38" s="1"/>
  <c r="J32" i="38" s="1"/>
  <c r="H29" i="38"/>
  <c r="I29" i="38" s="1"/>
  <c r="J29" i="38" s="1"/>
  <c r="H26" i="38"/>
  <c r="I26" i="38" s="1"/>
  <c r="J26" i="38" s="1"/>
  <c r="H23" i="38"/>
  <c r="I23" i="38" s="1"/>
  <c r="J23" i="38" s="1"/>
  <c r="H20" i="38"/>
  <c r="I20" i="38" s="1"/>
  <c r="J20" i="38" s="1"/>
  <c r="H17" i="38"/>
  <c r="I17" i="38" s="1"/>
  <c r="J17" i="38" s="1"/>
  <c r="H14" i="38"/>
  <c r="I14" i="38" s="1"/>
  <c r="J14" i="38" s="1"/>
  <c r="H10" i="38"/>
  <c r="I10" i="38" s="1"/>
  <c r="J10" i="38" s="1"/>
  <c r="H11" i="38"/>
  <c r="I11" i="38" s="1"/>
  <c r="J11" i="38" s="1"/>
  <c r="H5" i="38"/>
  <c r="I5" i="38" s="1"/>
  <c r="J5" i="38" s="1"/>
  <c r="H88" i="38"/>
  <c r="I88" i="38" s="1"/>
  <c r="J88" i="38" s="1"/>
  <c r="H85" i="38"/>
  <c r="I85" i="38" s="1"/>
  <c r="J85" i="38" s="1"/>
  <c r="H82" i="38"/>
  <c r="I82" i="38" s="1"/>
  <c r="J82" i="38" s="1"/>
  <c r="H79" i="38"/>
  <c r="I79" i="38" s="1"/>
  <c r="J79" i="38" s="1"/>
  <c r="H76" i="38"/>
  <c r="I76" i="38" s="1"/>
  <c r="J76" i="38" s="1"/>
  <c r="H73" i="38"/>
  <c r="I73" i="38" s="1"/>
  <c r="J73" i="38" s="1"/>
  <c r="H70" i="38"/>
  <c r="I70" i="38" s="1"/>
  <c r="J70" i="38" s="1"/>
  <c r="H67" i="38"/>
  <c r="I67" i="38" s="1"/>
  <c r="J67" i="38" s="1"/>
  <c r="H64" i="38"/>
  <c r="I64" i="38" s="1"/>
  <c r="J64" i="38" s="1"/>
  <c r="H61" i="38"/>
  <c r="I61" i="38" s="1"/>
  <c r="J61" i="38" s="1"/>
  <c r="H58" i="38"/>
  <c r="I58" i="38" s="1"/>
  <c r="J58" i="38" s="1"/>
  <c r="H55" i="38"/>
  <c r="I55" i="38" s="1"/>
  <c r="J55" i="38" s="1"/>
  <c r="H52" i="38"/>
  <c r="I52" i="38" s="1"/>
  <c r="J52" i="38" s="1"/>
  <c r="H49" i="38"/>
  <c r="I49" i="38" s="1"/>
  <c r="J49" i="38" s="1"/>
  <c r="H46" i="38"/>
  <c r="I46" i="38" s="1"/>
  <c r="J46" i="38" s="1"/>
  <c r="H43" i="38"/>
  <c r="I43" i="38" s="1"/>
  <c r="J43" i="38" s="1"/>
  <c r="H40" i="38"/>
  <c r="I40" i="38" s="1"/>
  <c r="J40" i="38" s="1"/>
  <c r="H37" i="38"/>
  <c r="I37" i="38" s="1"/>
  <c r="J37" i="38" s="1"/>
  <c r="H34" i="38"/>
  <c r="I34" i="38" s="1"/>
  <c r="J34" i="38" s="1"/>
  <c r="H31" i="38"/>
  <c r="I31" i="38" s="1"/>
  <c r="J31" i="38" s="1"/>
  <c r="H28" i="38"/>
  <c r="I28" i="38" s="1"/>
  <c r="J28" i="38" s="1"/>
  <c r="H25" i="38"/>
  <c r="I25" i="38" s="1"/>
  <c r="J25" i="38" s="1"/>
  <c r="H22" i="38"/>
  <c r="I22" i="38" s="1"/>
  <c r="J22" i="38" s="1"/>
  <c r="H19" i="38"/>
  <c r="I19" i="38" s="1"/>
  <c r="J19" i="38" s="1"/>
  <c r="H16" i="38"/>
  <c r="I16" i="38" s="1"/>
  <c r="J16" i="38" s="1"/>
  <c r="H13" i="38"/>
  <c r="I13" i="38" s="1"/>
  <c r="J13" i="38" s="1"/>
  <c r="H8" i="38"/>
  <c r="I8" i="38" s="1"/>
  <c r="J8" i="38" s="1"/>
  <c r="H7" i="38"/>
  <c r="I7" i="38" s="1"/>
  <c r="J7" i="38" s="1"/>
  <c r="H77" i="47"/>
  <c r="I77" i="47" s="1"/>
  <c r="J77" i="47" s="1"/>
  <c r="H74" i="47"/>
  <c r="I74" i="47" s="1"/>
  <c r="J74" i="47" s="1"/>
  <c r="H78" i="47"/>
  <c r="I78" i="47" s="1"/>
  <c r="J78" i="47" s="1"/>
  <c r="H60" i="47"/>
  <c r="I60" i="47" s="1"/>
  <c r="J60" i="47" s="1"/>
  <c r="H63" i="47"/>
  <c r="I63" i="47" s="1"/>
  <c r="J63" i="47" s="1"/>
  <c r="H45" i="47"/>
  <c r="I45" i="47" s="1"/>
  <c r="J45" i="47" s="1"/>
  <c r="H42" i="47"/>
  <c r="I42" i="47" s="1"/>
  <c r="J42" i="47" s="1"/>
  <c r="H39" i="47"/>
  <c r="I39" i="47" s="1"/>
  <c r="J39" i="47" s="1"/>
  <c r="H36" i="47"/>
  <c r="I36" i="47" s="1"/>
  <c r="J36" i="47" s="1"/>
  <c r="H33" i="47"/>
  <c r="I33" i="47" s="1"/>
  <c r="J33" i="47" s="1"/>
  <c r="H24" i="47"/>
  <c r="I24" i="47" s="1"/>
  <c r="J24" i="47" s="1"/>
  <c r="H15" i="47"/>
  <c r="I15" i="47" s="1"/>
  <c r="J15" i="47" s="1"/>
  <c r="H66" i="47"/>
  <c r="I66" i="47" s="1"/>
  <c r="J66" i="47" s="1"/>
  <c r="H48" i="47"/>
  <c r="I48" i="47" s="1"/>
  <c r="J48" i="47" s="1"/>
  <c r="H69" i="47"/>
  <c r="I69" i="47" s="1"/>
  <c r="J69" i="47" s="1"/>
  <c r="H51" i="47"/>
  <c r="I51" i="47" s="1"/>
  <c r="J51" i="47" s="1"/>
  <c r="H27" i="47"/>
  <c r="I27" i="47" s="1"/>
  <c r="J27" i="47" s="1"/>
  <c r="H18" i="47"/>
  <c r="I18" i="47" s="1"/>
  <c r="J18" i="47" s="1"/>
  <c r="H6" i="47"/>
  <c r="I6" i="47" s="1"/>
  <c r="J6" i="47" s="1"/>
  <c r="H72" i="47"/>
  <c r="I72" i="47" s="1"/>
  <c r="J72" i="47" s="1"/>
  <c r="H54" i="47"/>
  <c r="I54" i="47" s="1"/>
  <c r="J54" i="47" s="1"/>
  <c r="H75" i="47"/>
  <c r="I75" i="47" s="1"/>
  <c r="J75" i="47" s="1"/>
  <c r="H57" i="47"/>
  <c r="I57" i="47" s="1"/>
  <c r="J57" i="47" s="1"/>
  <c r="H30" i="47"/>
  <c r="I30" i="47" s="1"/>
  <c r="J30" i="47" s="1"/>
  <c r="H21" i="47"/>
  <c r="I21" i="47" s="1"/>
  <c r="J21" i="47" s="1"/>
  <c r="H12" i="47"/>
  <c r="I12" i="47" s="1"/>
  <c r="J12" i="47" s="1"/>
  <c r="H9" i="47"/>
  <c r="I9" i="47" s="1"/>
  <c r="J9" i="47" s="1"/>
  <c r="H77" i="79"/>
  <c r="I77" i="79" s="1"/>
  <c r="J77" i="79" s="1"/>
  <c r="H74" i="79"/>
  <c r="I74" i="79" s="1"/>
  <c r="J74" i="79" s="1"/>
  <c r="H71" i="79"/>
  <c r="I71" i="79" s="1"/>
  <c r="J71" i="79" s="1"/>
  <c r="H68" i="79"/>
  <c r="I68" i="79" s="1"/>
  <c r="J68" i="79" s="1"/>
  <c r="H65" i="79"/>
  <c r="I65" i="79" s="1"/>
  <c r="J65" i="79" s="1"/>
  <c r="H62" i="79"/>
  <c r="I62" i="79" s="1"/>
  <c r="J62" i="79" s="1"/>
  <c r="H59" i="79"/>
  <c r="I59" i="79" s="1"/>
  <c r="J59" i="79" s="1"/>
  <c r="H56" i="79"/>
  <c r="I56" i="79" s="1"/>
  <c r="J56" i="79" s="1"/>
  <c r="H53" i="79"/>
  <c r="I53" i="79" s="1"/>
  <c r="J53" i="79" s="1"/>
  <c r="H50" i="79"/>
  <c r="I50" i="79" s="1"/>
  <c r="J50" i="79" s="1"/>
  <c r="H47" i="79"/>
  <c r="I47" i="79" s="1"/>
  <c r="J47" i="79" s="1"/>
  <c r="H44" i="79"/>
  <c r="I44" i="79" s="1"/>
  <c r="J44" i="79" s="1"/>
  <c r="H41" i="79"/>
  <c r="I41" i="79" s="1"/>
  <c r="J41" i="79" s="1"/>
  <c r="H38" i="79"/>
  <c r="I38" i="79" s="1"/>
  <c r="J38" i="79" s="1"/>
  <c r="H79" i="79"/>
  <c r="I79" i="79" s="1"/>
  <c r="J79" i="79" s="1"/>
  <c r="H76" i="79"/>
  <c r="I76" i="79" s="1"/>
  <c r="J76" i="79" s="1"/>
  <c r="H73" i="79"/>
  <c r="I73" i="79" s="1"/>
  <c r="J73" i="79" s="1"/>
  <c r="H70" i="79"/>
  <c r="I70" i="79" s="1"/>
  <c r="J70" i="79" s="1"/>
  <c r="H67" i="79"/>
  <c r="I67" i="79" s="1"/>
  <c r="J67" i="79" s="1"/>
  <c r="H64" i="79"/>
  <c r="I64" i="79" s="1"/>
  <c r="J64" i="79" s="1"/>
  <c r="H61" i="79"/>
  <c r="I61" i="79" s="1"/>
  <c r="J61" i="79" s="1"/>
  <c r="H58" i="79"/>
  <c r="I58" i="79" s="1"/>
  <c r="J58" i="79" s="1"/>
  <c r="H55" i="79"/>
  <c r="I55" i="79" s="1"/>
  <c r="J55" i="79" s="1"/>
  <c r="H52" i="79"/>
  <c r="I52" i="79" s="1"/>
  <c r="J52" i="79" s="1"/>
  <c r="H49" i="79"/>
  <c r="I49" i="79" s="1"/>
  <c r="J49" i="79" s="1"/>
  <c r="H46" i="79"/>
  <c r="I46" i="79" s="1"/>
  <c r="J46" i="79" s="1"/>
  <c r="H43" i="79"/>
  <c r="I43" i="79" s="1"/>
  <c r="J43" i="79" s="1"/>
  <c r="H40" i="79"/>
  <c r="I40" i="79" s="1"/>
  <c r="J40" i="79" s="1"/>
  <c r="H37" i="79"/>
  <c r="I37" i="79" s="1"/>
  <c r="J37" i="79" s="1"/>
  <c r="H34" i="79"/>
  <c r="I34" i="79" s="1"/>
  <c r="J34" i="79" s="1"/>
  <c r="H31" i="79"/>
  <c r="I31" i="79" s="1"/>
  <c r="J31" i="79" s="1"/>
  <c r="H28" i="79"/>
  <c r="I28" i="79" s="1"/>
  <c r="J28" i="79" s="1"/>
  <c r="H25" i="79"/>
  <c r="I25" i="79" s="1"/>
  <c r="J25" i="79" s="1"/>
  <c r="H22" i="79"/>
  <c r="I22" i="79" s="1"/>
  <c r="J22" i="79" s="1"/>
  <c r="H19" i="79"/>
  <c r="I19" i="79" s="1"/>
  <c r="J19" i="79" s="1"/>
  <c r="H16" i="79"/>
  <c r="I16" i="79" s="1"/>
  <c r="J16" i="79" s="1"/>
  <c r="H13" i="79"/>
  <c r="I13" i="79" s="1"/>
  <c r="J13" i="79" s="1"/>
  <c r="H8" i="79"/>
  <c r="I8" i="79" s="1"/>
  <c r="J8" i="79" s="1"/>
  <c r="H7" i="79"/>
  <c r="I7" i="79" s="1"/>
  <c r="J7" i="79" s="1"/>
  <c r="H4" i="79"/>
  <c r="I4" i="79" s="1"/>
  <c r="J4" i="79" s="1"/>
  <c r="K4" i="79" s="1"/>
  <c r="H78" i="79"/>
  <c r="I78" i="79" s="1"/>
  <c r="J78" i="79" s="1"/>
  <c r="H69" i="79"/>
  <c r="I69" i="79" s="1"/>
  <c r="J69" i="79" s="1"/>
  <c r="H60" i="79"/>
  <c r="I60" i="79" s="1"/>
  <c r="J60" i="79" s="1"/>
  <c r="H51" i="79"/>
  <c r="I51" i="79" s="1"/>
  <c r="J51" i="79" s="1"/>
  <c r="H42" i="79"/>
  <c r="I42" i="79" s="1"/>
  <c r="J42" i="79" s="1"/>
  <c r="H36" i="79"/>
  <c r="I36" i="79" s="1"/>
  <c r="J36" i="79" s="1"/>
  <c r="H35" i="79"/>
  <c r="I35" i="79" s="1"/>
  <c r="J35" i="79" s="1"/>
  <c r="H33" i="79"/>
  <c r="I33" i="79" s="1"/>
  <c r="J33" i="79" s="1"/>
  <c r="H32" i="79"/>
  <c r="I32" i="79" s="1"/>
  <c r="J32" i="79" s="1"/>
  <c r="H30" i="79"/>
  <c r="I30" i="79" s="1"/>
  <c r="J30" i="79" s="1"/>
  <c r="H29" i="79"/>
  <c r="I29" i="79" s="1"/>
  <c r="J29" i="79" s="1"/>
  <c r="H27" i="79"/>
  <c r="I27" i="79" s="1"/>
  <c r="J27" i="79" s="1"/>
  <c r="H26" i="79"/>
  <c r="I26" i="79" s="1"/>
  <c r="J26" i="79" s="1"/>
  <c r="H24" i="79"/>
  <c r="I24" i="79" s="1"/>
  <c r="J24" i="79" s="1"/>
  <c r="H23" i="79"/>
  <c r="I23" i="79" s="1"/>
  <c r="J23" i="79" s="1"/>
  <c r="H21" i="79"/>
  <c r="I21" i="79" s="1"/>
  <c r="J21" i="79" s="1"/>
  <c r="H20" i="79"/>
  <c r="I20" i="79" s="1"/>
  <c r="J20" i="79" s="1"/>
  <c r="H18" i="79"/>
  <c r="I18" i="79" s="1"/>
  <c r="J18" i="79" s="1"/>
  <c r="H17" i="79"/>
  <c r="I17" i="79" s="1"/>
  <c r="J17" i="79" s="1"/>
  <c r="H15" i="79"/>
  <c r="I15" i="79" s="1"/>
  <c r="J15" i="79" s="1"/>
  <c r="H14" i="79"/>
  <c r="I14" i="79" s="1"/>
  <c r="J14" i="79" s="1"/>
  <c r="H12" i="79"/>
  <c r="I12" i="79" s="1"/>
  <c r="J12" i="79" s="1"/>
  <c r="H10" i="79"/>
  <c r="I10" i="79" s="1"/>
  <c r="J10" i="79" s="1"/>
  <c r="H72" i="79"/>
  <c r="I72" i="79" s="1"/>
  <c r="J72" i="79" s="1"/>
  <c r="H63" i="79"/>
  <c r="I63" i="79" s="1"/>
  <c r="J63" i="79" s="1"/>
  <c r="H54" i="79"/>
  <c r="I54" i="79" s="1"/>
  <c r="J54" i="79" s="1"/>
  <c r="H45" i="79"/>
  <c r="I45" i="79" s="1"/>
  <c r="J45" i="79" s="1"/>
  <c r="H57" i="79"/>
  <c r="I57" i="79" s="1"/>
  <c r="J57" i="79" s="1"/>
  <c r="H6" i="79"/>
  <c r="I6" i="79" s="1"/>
  <c r="J6" i="79" s="1"/>
  <c r="H39" i="79"/>
  <c r="I39" i="79" s="1"/>
  <c r="J39" i="79" s="1"/>
  <c r="H79" i="83"/>
  <c r="I79" i="83" s="1"/>
  <c r="J79" i="83" s="1"/>
  <c r="H71" i="83"/>
  <c r="I71" i="83" s="1"/>
  <c r="J71" i="83" s="1"/>
  <c r="H70" i="83"/>
  <c r="I70" i="83" s="1"/>
  <c r="J70" i="83" s="1"/>
  <c r="H62" i="83"/>
  <c r="I62" i="83" s="1"/>
  <c r="J62" i="83" s="1"/>
  <c r="H61" i="83"/>
  <c r="I61" i="83" s="1"/>
  <c r="J61" i="83" s="1"/>
  <c r="H53" i="83"/>
  <c r="I53" i="83" s="1"/>
  <c r="J53" i="83" s="1"/>
  <c r="H52" i="83"/>
  <c r="I52" i="83" s="1"/>
  <c r="J52" i="83" s="1"/>
  <c r="H44" i="83"/>
  <c r="I44" i="83" s="1"/>
  <c r="J44" i="83" s="1"/>
  <c r="H43" i="83"/>
  <c r="I43" i="83" s="1"/>
  <c r="J43" i="83" s="1"/>
  <c r="H35" i="83"/>
  <c r="I35" i="83" s="1"/>
  <c r="J35" i="83" s="1"/>
  <c r="H34" i="83"/>
  <c r="I34" i="83" s="1"/>
  <c r="J34" i="83" s="1"/>
  <c r="H26" i="83"/>
  <c r="I26" i="83" s="1"/>
  <c r="J26" i="83" s="1"/>
  <c r="H25" i="83"/>
  <c r="I25" i="83" s="1"/>
  <c r="J25" i="83" s="1"/>
  <c r="H17" i="83"/>
  <c r="I17" i="83" s="1"/>
  <c r="J17" i="83" s="1"/>
  <c r="H16" i="83"/>
  <c r="I16" i="83" s="1"/>
  <c r="J16" i="83" s="1"/>
  <c r="H72" i="83"/>
  <c r="I72" i="83" s="1"/>
  <c r="J72" i="83" s="1"/>
  <c r="H63" i="83"/>
  <c r="I63" i="83" s="1"/>
  <c r="J63" i="83" s="1"/>
  <c r="H54" i="83"/>
  <c r="I54" i="83" s="1"/>
  <c r="J54" i="83" s="1"/>
  <c r="H45" i="83"/>
  <c r="I45" i="83" s="1"/>
  <c r="J45" i="83" s="1"/>
  <c r="H36" i="83"/>
  <c r="I36" i="83" s="1"/>
  <c r="J36" i="83" s="1"/>
  <c r="H27" i="83"/>
  <c r="I27" i="83" s="1"/>
  <c r="J27" i="83" s="1"/>
  <c r="H18" i="83"/>
  <c r="I18" i="83" s="1"/>
  <c r="J18" i="83" s="1"/>
  <c r="H74" i="83"/>
  <c r="I74" i="83" s="1"/>
  <c r="J74" i="83" s="1"/>
  <c r="H73" i="83"/>
  <c r="I73" i="83" s="1"/>
  <c r="J73" i="83" s="1"/>
  <c r="H65" i="83"/>
  <c r="I65" i="83" s="1"/>
  <c r="J65" i="83" s="1"/>
  <c r="H64" i="83"/>
  <c r="I64" i="83" s="1"/>
  <c r="J64" i="83" s="1"/>
  <c r="H56" i="83"/>
  <c r="I56" i="83" s="1"/>
  <c r="J56" i="83" s="1"/>
  <c r="H55" i="83"/>
  <c r="I55" i="83" s="1"/>
  <c r="J55" i="83" s="1"/>
  <c r="H47" i="83"/>
  <c r="I47" i="83" s="1"/>
  <c r="J47" i="83" s="1"/>
  <c r="H46" i="83"/>
  <c r="I46" i="83" s="1"/>
  <c r="J46" i="83" s="1"/>
  <c r="H38" i="83"/>
  <c r="I38" i="83" s="1"/>
  <c r="J38" i="83" s="1"/>
  <c r="H37" i="83"/>
  <c r="I37" i="83" s="1"/>
  <c r="J37" i="83" s="1"/>
  <c r="H29" i="83"/>
  <c r="I29" i="83" s="1"/>
  <c r="J29" i="83" s="1"/>
  <c r="H28" i="83"/>
  <c r="I28" i="83" s="1"/>
  <c r="J28" i="83" s="1"/>
  <c r="H20" i="83"/>
  <c r="I20" i="83" s="1"/>
  <c r="J20" i="83" s="1"/>
  <c r="H19" i="83"/>
  <c r="I19" i="83" s="1"/>
  <c r="J19" i="83" s="1"/>
  <c r="H4" i="83"/>
  <c r="I4" i="83" s="1"/>
  <c r="J4" i="83" s="1"/>
  <c r="K4" i="83" s="1"/>
  <c r="H78" i="83"/>
  <c r="I78" i="83" s="1"/>
  <c r="J78" i="83" s="1"/>
  <c r="H69" i="83"/>
  <c r="I69" i="83" s="1"/>
  <c r="J69" i="83" s="1"/>
  <c r="H60" i="83"/>
  <c r="I60" i="83" s="1"/>
  <c r="J60" i="83" s="1"/>
  <c r="H51" i="83"/>
  <c r="I51" i="83" s="1"/>
  <c r="J51" i="83" s="1"/>
  <c r="H42" i="83"/>
  <c r="I42" i="83" s="1"/>
  <c r="J42" i="83" s="1"/>
  <c r="H33" i="83"/>
  <c r="I33" i="83" s="1"/>
  <c r="J33" i="83" s="1"/>
  <c r="H24" i="83"/>
  <c r="I24" i="83" s="1"/>
  <c r="J24" i="83" s="1"/>
  <c r="H15" i="83"/>
  <c r="I15" i="83" s="1"/>
  <c r="J15" i="83" s="1"/>
  <c r="H7" i="83"/>
  <c r="I7" i="83" s="1"/>
  <c r="J7" i="83" s="1"/>
  <c r="H67" i="83"/>
  <c r="I67" i="83" s="1"/>
  <c r="J67" i="83" s="1"/>
  <c r="H77" i="83"/>
  <c r="I77" i="83" s="1"/>
  <c r="J77" i="83" s="1"/>
  <c r="H58" i="83"/>
  <c r="I58" i="83" s="1"/>
  <c r="J58" i="83" s="1"/>
  <c r="H48" i="83"/>
  <c r="I48" i="83" s="1"/>
  <c r="J48" i="83" s="1"/>
  <c r="H41" i="83"/>
  <c r="I41" i="83" s="1"/>
  <c r="J41" i="83" s="1"/>
  <c r="H31" i="83"/>
  <c r="I31" i="83" s="1"/>
  <c r="J31" i="83" s="1"/>
  <c r="H21" i="83"/>
  <c r="I21" i="83" s="1"/>
  <c r="J21" i="83" s="1"/>
  <c r="H14" i="83"/>
  <c r="I14" i="83" s="1"/>
  <c r="J14" i="83" s="1"/>
  <c r="H6" i="83"/>
  <c r="I6" i="83" s="1"/>
  <c r="J6" i="83" s="1"/>
  <c r="H68" i="83"/>
  <c r="I68" i="83" s="1"/>
  <c r="J68" i="83" s="1"/>
  <c r="H8" i="83"/>
  <c r="I8" i="83" s="1"/>
  <c r="J8" i="83" s="1"/>
  <c r="H76" i="83"/>
  <c r="I76" i="83" s="1"/>
  <c r="J76" i="83" s="1"/>
  <c r="H57" i="83"/>
  <c r="I57" i="83" s="1"/>
  <c r="J57" i="83" s="1"/>
  <c r="H50" i="83"/>
  <c r="I50" i="83" s="1"/>
  <c r="J50" i="83" s="1"/>
  <c r="H40" i="83"/>
  <c r="I40" i="83" s="1"/>
  <c r="J40" i="83" s="1"/>
  <c r="H30" i="83"/>
  <c r="I30" i="83" s="1"/>
  <c r="J30" i="83" s="1"/>
  <c r="H23" i="83"/>
  <c r="I23" i="83" s="1"/>
  <c r="J23" i="83" s="1"/>
  <c r="H13" i="83"/>
  <c r="I13" i="83" s="1"/>
  <c r="J13" i="83" s="1"/>
  <c r="H10" i="83"/>
  <c r="I10" i="83" s="1"/>
  <c r="J10" i="83" s="1"/>
  <c r="H66" i="83"/>
  <c r="I66" i="83" s="1"/>
  <c r="J66" i="83" s="1"/>
  <c r="H49" i="83"/>
  <c r="I49" i="83" s="1"/>
  <c r="J49" i="83" s="1"/>
  <c r="H22" i="83"/>
  <c r="I22" i="83" s="1"/>
  <c r="J22" i="83" s="1"/>
  <c r="H59" i="83"/>
  <c r="I59" i="83" s="1"/>
  <c r="J59" i="83" s="1"/>
  <c r="H32" i="83"/>
  <c r="I32" i="83" s="1"/>
  <c r="J32" i="83" s="1"/>
  <c r="H98" i="89"/>
  <c r="I98" i="89" s="1"/>
  <c r="J98" i="89" s="1"/>
  <c r="H80" i="89"/>
  <c r="I80" i="89" s="1"/>
  <c r="J80" i="89" s="1"/>
  <c r="H29" i="89"/>
  <c r="I29" i="89" s="1"/>
  <c r="J29" i="89" s="1"/>
  <c r="H27" i="89"/>
  <c r="I27" i="89" s="1"/>
  <c r="J27" i="89" s="1"/>
  <c r="H95" i="89"/>
  <c r="I95" i="89" s="1"/>
  <c r="J95" i="89" s="1"/>
  <c r="H77" i="89"/>
  <c r="I77" i="89" s="1"/>
  <c r="J77" i="89" s="1"/>
  <c r="H92" i="89"/>
  <c r="I92" i="89" s="1"/>
  <c r="J92" i="89" s="1"/>
  <c r="H74" i="89"/>
  <c r="I74" i="89" s="1"/>
  <c r="J74" i="89" s="1"/>
  <c r="H89" i="89"/>
  <c r="I89" i="89" s="1"/>
  <c r="J89" i="89" s="1"/>
  <c r="H71" i="89"/>
  <c r="I71" i="89" s="1"/>
  <c r="J71" i="89" s="1"/>
  <c r="H83" i="89"/>
  <c r="I83" i="89" s="1"/>
  <c r="J83" i="89" s="1"/>
  <c r="H68" i="89"/>
  <c r="I68" i="89" s="1"/>
  <c r="J68" i="89" s="1"/>
  <c r="H59" i="89"/>
  <c r="I59" i="89" s="1"/>
  <c r="J59" i="89" s="1"/>
  <c r="H50" i="89"/>
  <c r="I50" i="89" s="1"/>
  <c r="J50" i="89" s="1"/>
  <c r="H41" i="89"/>
  <c r="I41" i="89" s="1"/>
  <c r="J41" i="89" s="1"/>
  <c r="H32" i="89"/>
  <c r="I32" i="89" s="1"/>
  <c r="J32" i="89" s="1"/>
  <c r="H28" i="89"/>
  <c r="I28" i="89" s="1"/>
  <c r="J28" i="89" s="1"/>
  <c r="H11" i="89"/>
  <c r="I11" i="89" s="1"/>
  <c r="J11" i="89" s="1"/>
  <c r="H23" i="89"/>
  <c r="I23" i="89" s="1"/>
  <c r="J23" i="89" s="1"/>
  <c r="H10" i="89"/>
  <c r="I10" i="89" s="1"/>
  <c r="J10" i="89" s="1"/>
  <c r="H20" i="89"/>
  <c r="I20" i="89" s="1"/>
  <c r="J20" i="89" s="1"/>
  <c r="H14" i="89"/>
  <c r="I14" i="89" s="1"/>
  <c r="J14" i="89" s="1"/>
  <c r="H5" i="89"/>
  <c r="I5" i="89" s="1"/>
  <c r="J5" i="89" s="1"/>
  <c r="H9" i="89"/>
  <c r="I9" i="89" s="1"/>
  <c r="J9" i="89" s="1"/>
  <c r="H86" i="89"/>
  <c r="I86" i="89" s="1"/>
  <c r="J86" i="89" s="1"/>
  <c r="H26" i="89"/>
  <c r="I26" i="89" s="1"/>
  <c r="J26" i="89" s="1"/>
  <c r="H17" i="89"/>
  <c r="I17" i="89" s="1"/>
  <c r="J17" i="89" s="1"/>
  <c r="H78" i="95"/>
  <c r="I78" i="95" s="1"/>
  <c r="J78" i="95" s="1"/>
  <c r="H70" i="95"/>
  <c r="I70" i="95" s="1"/>
  <c r="J70" i="95" s="1"/>
  <c r="H66" i="95"/>
  <c r="I66" i="95" s="1"/>
  <c r="J66" i="95" s="1"/>
  <c r="H71" i="95"/>
  <c r="I71" i="95" s="1"/>
  <c r="J71" i="95" s="1"/>
  <c r="H62" i="95"/>
  <c r="I62" i="95" s="1"/>
  <c r="J62" i="95" s="1"/>
  <c r="H56" i="95"/>
  <c r="I56" i="95" s="1"/>
  <c r="J56" i="95" s="1"/>
  <c r="H53" i="95"/>
  <c r="I53" i="95" s="1"/>
  <c r="J53" i="95" s="1"/>
  <c r="H65" i="95"/>
  <c r="I65" i="95" s="1"/>
  <c r="J65" i="95" s="1"/>
  <c r="H59" i="95"/>
  <c r="I59" i="95" s="1"/>
  <c r="J59" i="95" s="1"/>
  <c r="H57" i="95"/>
  <c r="I57" i="95" s="1"/>
  <c r="J57" i="95" s="1"/>
  <c r="H77" i="95"/>
  <c r="I77" i="95" s="1"/>
  <c r="J77" i="95" s="1"/>
  <c r="H73" i="95"/>
  <c r="I73" i="95" s="1"/>
  <c r="J73" i="95" s="1"/>
  <c r="H68" i="95"/>
  <c r="I68" i="95" s="1"/>
  <c r="J68" i="95" s="1"/>
  <c r="H61" i="95"/>
  <c r="I61" i="95" s="1"/>
  <c r="J61" i="95" s="1"/>
  <c r="H54" i="95"/>
  <c r="I54" i="95" s="1"/>
  <c r="J54" i="95" s="1"/>
  <c r="H50" i="95"/>
  <c r="I50" i="95" s="1"/>
  <c r="J50" i="95" s="1"/>
  <c r="H43" i="95"/>
  <c r="I43" i="95" s="1"/>
  <c r="J43" i="95" s="1"/>
  <c r="H40" i="95"/>
  <c r="I40" i="95" s="1"/>
  <c r="J40" i="95" s="1"/>
  <c r="H64" i="95"/>
  <c r="I64" i="95" s="1"/>
  <c r="J64" i="95" s="1"/>
  <c r="H11" i="95"/>
  <c r="I11" i="95" s="1"/>
  <c r="J11" i="95" s="1"/>
  <c r="H5" i="95"/>
  <c r="I5" i="95" s="1"/>
  <c r="J5" i="95" s="1"/>
  <c r="H39" i="95"/>
  <c r="I39" i="95" s="1"/>
  <c r="J39" i="95" s="1"/>
  <c r="H60" i="95"/>
  <c r="I60" i="95" s="1"/>
  <c r="J60" i="95" s="1"/>
  <c r="H21" i="95"/>
  <c r="I21" i="95" s="1"/>
  <c r="J21" i="95" s="1"/>
  <c r="H69" i="95"/>
  <c r="I69" i="95" s="1"/>
  <c r="J69" i="95" s="1"/>
  <c r="H30" i="95"/>
  <c r="I30" i="95" s="1"/>
  <c r="J30" i="95" s="1"/>
  <c r="AP3" i="91"/>
  <c r="AI3" i="91"/>
  <c r="H18" i="29"/>
  <c r="I18" i="29" s="1"/>
  <c r="J18" i="29" s="1"/>
  <c r="H10" i="2"/>
  <c r="H9" i="2"/>
  <c r="H4" i="2"/>
  <c r="H8" i="2"/>
  <c r="H13" i="24"/>
  <c r="H5" i="12"/>
  <c r="H15" i="8"/>
  <c r="H17" i="7"/>
  <c r="H14" i="5"/>
  <c r="I14" i="5" s="1"/>
  <c r="J14" i="5" s="1"/>
  <c r="H20" i="2"/>
  <c r="H5" i="2"/>
  <c r="H17" i="21"/>
  <c r="I17" i="21" s="1"/>
  <c r="J17" i="21" s="1"/>
  <c r="H12" i="18"/>
  <c r="I12" i="18" s="1"/>
  <c r="J12" i="18" s="1"/>
  <c r="H12" i="16"/>
  <c r="H4" i="15"/>
  <c r="H10" i="9"/>
  <c r="I10" i="9" s="1"/>
  <c r="J10" i="9" s="1"/>
  <c r="H16" i="8"/>
  <c r="H10" i="23"/>
  <c r="K5" i="22"/>
  <c r="K6" i="22" s="1"/>
  <c r="H21" i="16"/>
  <c r="H17" i="15"/>
  <c r="H4" i="14"/>
  <c r="I4" i="14" s="1"/>
  <c r="J4" i="14" s="1"/>
  <c r="K4" i="14" s="1"/>
  <c r="AH4" i="12"/>
  <c r="AQ4" i="12" s="1"/>
  <c r="H16" i="5"/>
  <c r="I16" i="5" s="1"/>
  <c r="J16" i="5" s="1"/>
  <c r="AI3" i="3"/>
  <c r="H22" i="13"/>
  <c r="I22" i="13" s="1"/>
  <c r="J22" i="13" s="1"/>
  <c r="H4" i="9"/>
  <c r="I4" i="9" s="1"/>
  <c r="J4" i="9" s="1"/>
  <c r="K4" i="9" s="1"/>
  <c r="Z5" i="2"/>
  <c r="H19" i="21"/>
  <c r="I19" i="21" s="1"/>
  <c r="J19" i="21" s="1"/>
  <c r="H7" i="21"/>
  <c r="I7" i="21" s="1"/>
  <c r="J7" i="21" s="1"/>
  <c r="H13" i="18"/>
  <c r="I13" i="18" s="1"/>
  <c r="J13" i="18" s="1"/>
  <c r="H7" i="16"/>
  <c r="H14" i="7"/>
  <c r="H14" i="18"/>
  <c r="I14" i="18" s="1"/>
  <c r="J14" i="18" s="1"/>
  <c r="H10" i="17"/>
  <c r="I10" i="17" s="1"/>
  <c r="J10" i="17" s="1"/>
  <c r="Z5" i="8"/>
  <c r="H6" i="5"/>
  <c r="I6" i="5" s="1"/>
  <c r="J6" i="5" s="1"/>
  <c r="H12" i="2"/>
  <c r="AI3" i="25"/>
  <c r="H4" i="19"/>
  <c r="AI3" i="17"/>
  <c r="H22" i="15"/>
  <c r="H19" i="5"/>
  <c r="I19" i="5" s="1"/>
  <c r="J19" i="5" s="1"/>
  <c r="H19" i="2"/>
  <c r="Y5" i="80"/>
  <c r="Z5" i="80" s="1"/>
  <c r="AH4" i="62"/>
  <c r="AQ4" i="62" s="1"/>
  <c r="Z4" i="62"/>
  <c r="I7" i="55"/>
  <c r="J7" i="55" s="1"/>
  <c r="I21" i="60"/>
  <c r="J21" i="60" s="1"/>
  <c r="I12" i="56"/>
  <c r="J12" i="56" s="1"/>
  <c r="AH3" i="55"/>
  <c r="I14" i="55"/>
  <c r="J14" i="55" s="1"/>
  <c r="W5" i="60"/>
  <c r="AG4" i="60"/>
  <c r="AP4" i="60" s="1"/>
  <c r="AF4" i="60"/>
  <c r="AO4" i="60" s="1"/>
  <c r="AE4" i="60"/>
  <c r="I16" i="50"/>
  <c r="J16" i="50" s="1"/>
  <c r="I18" i="50"/>
  <c r="J18" i="50" s="1"/>
  <c r="AH3" i="47"/>
  <c r="AQ3" i="47" s="1"/>
  <c r="I9" i="55"/>
  <c r="J9" i="55" s="1"/>
  <c r="I21" i="50"/>
  <c r="J21" i="50" s="1"/>
  <c r="X5" i="41"/>
  <c r="AH5" i="41" s="1"/>
  <c r="AH4" i="40"/>
  <c r="Z4" i="43"/>
  <c r="AH4" i="43"/>
  <c r="K5" i="38"/>
  <c r="K6" i="38" s="1"/>
  <c r="K7" i="38" s="1"/>
  <c r="K8" i="38" s="1"/>
  <c r="K9" i="38" s="1"/>
  <c r="K10" i="38" s="1"/>
  <c r="K11" i="38" s="1"/>
  <c r="K12" i="38" s="1"/>
  <c r="K13" i="38" s="1"/>
  <c r="K14" i="38" s="1"/>
  <c r="K15" i="38" s="1"/>
  <c r="K16" i="38" s="1"/>
  <c r="K17" i="38" s="1"/>
  <c r="K18" i="38" s="1"/>
  <c r="K19" i="38" s="1"/>
  <c r="K20" i="38" s="1"/>
  <c r="K21" i="38" s="1"/>
  <c r="K22" i="38" s="1"/>
  <c r="K23" i="38" s="1"/>
  <c r="K24" i="38" s="1"/>
  <c r="K25" i="38" s="1"/>
  <c r="K26" i="38" s="1"/>
  <c r="K27" i="38" s="1"/>
  <c r="K28" i="38" s="1"/>
  <c r="K29" i="38" s="1"/>
  <c r="K30" i="38" s="1"/>
  <c r="K31" i="38" s="1"/>
  <c r="K32" i="38" s="1"/>
  <c r="K33" i="38" s="1"/>
  <c r="K34" i="38" s="1"/>
  <c r="K35" i="38" s="1"/>
  <c r="K36" i="38" s="1"/>
  <c r="K37" i="38" s="1"/>
  <c r="K38" i="38" s="1"/>
  <c r="K39" i="38" s="1"/>
  <c r="K40" i="38" s="1"/>
  <c r="K41" i="38" s="1"/>
  <c r="K42" i="38" s="1"/>
  <c r="K43" i="38" s="1"/>
  <c r="K44" i="38" s="1"/>
  <c r="K45" i="38" s="1"/>
  <c r="K46" i="38" s="1"/>
  <c r="K47" i="38" s="1"/>
  <c r="K48" i="38" s="1"/>
  <c r="K49" i="38" s="1"/>
  <c r="K50" i="38" s="1"/>
  <c r="K51" i="38" s="1"/>
  <c r="K52" i="38" s="1"/>
  <c r="K53" i="38" s="1"/>
  <c r="K54" i="38" s="1"/>
  <c r="K55" i="38" s="1"/>
  <c r="K56" i="38" s="1"/>
  <c r="K57" i="38" s="1"/>
  <c r="K58" i="38" s="1"/>
  <c r="K59" i="38" s="1"/>
  <c r="K60" i="38" s="1"/>
  <c r="K61" i="38" s="1"/>
  <c r="K62" i="38" s="1"/>
  <c r="K63" i="38" s="1"/>
  <c r="K64" i="38" s="1"/>
  <c r="K65" i="38" s="1"/>
  <c r="K66" i="38" s="1"/>
  <c r="K67" i="38" s="1"/>
  <c r="K68" i="38" s="1"/>
  <c r="K69" i="38" s="1"/>
  <c r="K70" i="38" s="1"/>
  <c r="K71" i="38" s="1"/>
  <c r="K72" i="38" s="1"/>
  <c r="K73" i="38" s="1"/>
  <c r="K74" i="38" s="1"/>
  <c r="K75" i="38" s="1"/>
  <c r="K76" i="38" s="1"/>
  <c r="K77" i="38" s="1"/>
  <c r="K78" i="38" s="1"/>
  <c r="K79" i="38" s="1"/>
  <c r="K80" i="38" s="1"/>
  <c r="K81" i="38" s="1"/>
  <c r="K82" i="38" s="1"/>
  <c r="K83" i="38" s="1"/>
  <c r="K84" i="38" s="1"/>
  <c r="K85" i="38" s="1"/>
  <c r="K86" i="38" s="1"/>
  <c r="K87" i="38" s="1"/>
  <c r="K88" i="38" s="1"/>
  <c r="K89" i="38" s="1"/>
  <c r="AH3" i="26"/>
  <c r="AH4" i="22"/>
  <c r="AQ4" i="22" s="1"/>
  <c r="Z4" i="22"/>
  <c r="H11" i="21"/>
  <c r="I11" i="21" s="1"/>
  <c r="J11" i="21" s="1"/>
  <c r="H10" i="21"/>
  <c r="I10" i="21" s="1"/>
  <c r="J10" i="21" s="1"/>
  <c r="H4" i="21"/>
  <c r="I4" i="21" s="1"/>
  <c r="J4" i="21" s="1"/>
  <c r="K4" i="21" s="1"/>
  <c r="H9" i="21"/>
  <c r="I9" i="21" s="1"/>
  <c r="J9" i="21" s="1"/>
  <c r="AH3" i="18"/>
  <c r="AQ3" i="18" s="1"/>
  <c r="AH4" i="6"/>
  <c r="Z4" i="6"/>
  <c r="H10" i="5"/>
  <c r="I10" i="5" s="1"/>
  <c r="J10" i="5" s="1"/>
  <c r="H4" i="5"/>
  <c r="I4" i="5" s="1"/>
  <c r="J4" i="5" s="1"/>
  <c r="K4" i="5" s="1"/>
  <c r="H9" i="5"/>
  <c r="I9" i="5" s="1"/>
  <c r="J9" i="5" s="1"/>
  <c r="AN3" i="12"/>
  <c r="H23" i="11"/>
  <c r="H22" i="11"/>
  <c r="H21" i="11"/>
  <c r="H20" i="11"/>
  <c r="H19" i="11"/>
  <c r="H18" i="11"/>
  <c r="H17" i="11"/>
  <c r="H16" i="11"/>
  <c r="H15" i="11"/>
  <c r="H14" i="11"/>
  <c r="H13" i="11"/>
  <c r="H12" i="11"/>
  <c r="H7" i="11"/>
  <c r="H6" i="11"/>
  <c r="H11" i="11"/>
  <c r="H5" i="11"/>
  <c r="H10" i="11"/>
  <c r="H8" i="51"/>
  <c r="H23" i="51"/>
  <c r="H22" i="51"/>
  <c r="H21" i="51"/>
  <c r="H20" i="51"/>
  <c r="H19" i="51"/>
  <c r="H18" i="51"/>
  <c r="H17" i="51"/>
  <c r="H16" i="51"/>
  <c r="H15" i="51"/>
  <c r="H14" i="51"/>
  <c r="H13" i="51"/>
  <c r="H12" i="51"/>
  <c r="H7" i="51"/>
  <c r="H6" i="51"/>
  <c r="H11" i="51"/>
  <c r="H5" i="51"/>
  <c r="H11" i="62"/>
  <c r="I11" i="62" s="1"/>
  <c r="J11" i="62" s="1"/>
  <c r="H5" i="62"/>
  <c r="I5" i="62" s="1"/>
  <c r="J5" i="62" s="1"/>
  <c r="H10" i="62"/>
  <c r="I10" i="62" s="1"/>
  <c r="J10" i="62" s="1"/>
  <c r="H9" i="65"/>
  <c r="I9" i="65" s="1"/>
  <c r="J9" i="65" s="1"/>
  <c r="H21" i="65"/>
  <c r="I21" i="65" s="1"/>
  <c r="J21" i="65" s="1"/>
  <c r="H15" i="65"/>
  <c r="I15" i="65" s="1"/>
  <c r="J15" i="65" s="1"/>
  <c r="H11" i="65"/>
  <c r="I11" i="65" s="1"/>
  <c r="J11" i="65" s="1"/>
  <c r="H7" i="65"/>
  <c r="I7" i="65" s="1"/>
  <c r="J7" i="65" s="1"/>
  <c r="H6" i="65"/>
  <c r="I6" i="65" s="1"/>
  <c r="J6" i="65" s="1"/>
  <c r="H4" i="65"/>
  <c r="I4" i="65" s="1"/>
  <c r="J4" i="65" s="1"/>
  <c r="K4" i="65" s="1"/>
  <c r="H10" i="65"/>
  <c r="I10" i="65" s="1"/>
  <c r="J10" i="65" s="1"/>
  <c r="H23" i="65"/>
  <c r="I23" i="65" s="1"/>
  <c r="J23" i="65" s="1"/>
  <c r="H17" i="65"/>
  <c r="I17" i="65" s="1"/>
  <c r="J17" i="65" s="1"/>
  <c r="H22" i="65"/>
  <c r="I22" i="65" s="1"/>
  <c r="J22" i="65" s="1"/>
  <c r="H16" i="65"/>
  <c r="I16" i="65" s="1"/>
  <c r="J16" i="65" s="1"/>
  <c r="H12" i="65"/>
  <c r="I12" i="65" s="1"/>
  <c r="J12" i="65" s="1"/>
  <c r="H18" i="65"/>
  <c r="I18" i="65" s="1"/>
  <c r="J18" i="65" s="1"/>
  <c r="H23" i="68"/>
  <c r="H22" i="68"/>
  <c r="H21" i="68"/>
  <c r="H20" i="68"/>
  <c r="H19" i="68"/>
  <c r="H18" i="68"/>
  <c r="H17" i="68"/>
  <c r="H16" i="68"/>
  <c r="H15" i="68"/>
  <c r="H14" i="68"/>
  <c r="H13" i="68"/>
  <c r="H12" i="68"/>
  <c r="H7" i="68"/>
  <c r="H6" i="68"/>
  <c r="H8" i="68"/>
  <c r="W5" i="28"/>
  <c r="AG4" i="28"/>
  <c r="AP4" i="28" s="1"/>
  <c r="AF4" i="28"/>
  <c r="AO4" i="28" s="1"/>
  <c r="AE4" i="28"/>
  <c r="Q68" i="28"/>
  <c r="Q65" i="28"/>
  <c r="Q63" i="28"/>
  <c r="Q59" i="28"/>
  <c r="Q58" i="28"/>
  <c r="Q54" i="28"/>
  <c r="Q50" i="28"/>
  <c r="Q49" i="28"/>
  <c r="Q45" i="28"/>
  <c r="Q41" i="28"/>
  <c r="Q40" i="28"/>
  <c r="Q36" i="28"/>
  <c r="Q32" i="28"/>
  <c r="Q31" i="28"/>
  <c r="Q27" i="28"/>
  <c r="Q23" i="28"/>
  <c r="Q22" i="28"/>
  <c r="Q18" i="28"/>
  <c r="Q15" i="28"/>
  <c r="Q12" i="28"/>
  <c r="Q6" i="28"/>
  <c r="Q66" i="28"/>
  <c r="Q64" i="28"/>
  <c r="Q60" i="28"/>
  <c r="Q56" i="28"/>
  <c r="Q55" i="28"/>
  <c r="Q51" i="28"/>
  <c r="Q47" i="28"/>
  <c r="Q46" i="28"/>
  <c r="Q42" i="28"/>
  <c r="Q38" i="28"/>
  <c r="Q37" i="28"/>
  <c r="Q33" i="28"/>
  <c r="Q29" i="28"/>
  <c r="Q28" i="28"/>
  <c r="Q24" i="28"/>
  <c r="Q19" i="28"/>
  <c r="Q16" i="28"/>
  <c r="Q13" i="28"/>
  <c r="Q8" i="28"/>
  <c r="Q7" i="28"/>
  <c r="Q69" i="28"/>
  <c r="Q67" i="28"/>
  <c r="Q9" i="28"/>
  <c r="Q62" i="28"/>
  <c r="Q61" i="28"/>
  <c r="Q57" i="28"/>
  <c r="Q53" i="28"/>
  <c r="Q52" i="28"/>
  <c r="Q48" i="28"/>
  <c r="Q44" i="28"/>
  <c r="Q43" i="28"/>
  <c r="Q39" i="28"/>
  <c r="Q35" i="28"/>
  <c r="Q34" i="28"/>
  <c r="Q30" i="28"/>
  <c r="Q26" i="28"/>
  <c r="Q25" i="28"/>
  <c r="Q21" i="28"/>
  <c r="Q20" i="28"/>
  <c r="Q17" i="28"/>
  <c r="Q14" i="28"/>
  <c r="Q10" i="28"/>
  <c r="Q11" i="28"/>
  <c r="Q5" i="28"/>
  <c r="Q78" i="31"/>
  <c r="Q75" i="31"/>
  <c r="Q72" i="31"/>
  <c r="Q69" i="31"/>
  <c r="Q66" i="31"/>
  <c r="Q63" i="31"/>
  <c r="Q60" i="31"/>
  <c r="Q57" i="31"/>
  <c r="Q54" i="31"/>
  <c r="Q51" i="31"/>
  <c r="Q48" i="31"/>
  <c r="Q45" i="31"/>
  <c r="Q42" i="31"/>
  <c r="Q39" i="31"/>
  <c r="Q36" i="31"/>
  <c r="Q33" i="31"/>
  <c r="Q30" i="31"/>
  <c r="Q27" i="31"/>
  <c r="Q24" i="31"/>
  <c r="Q21" i="31"/>
  <c r="Q18" i="31"/>
  <c r="Q15" i="31"/>
  <c r="Q12" i="31"/>
  <c r="Q6" i="31"/>
  <c r="Q9" i="31"/>
  <c r="Q11" i="31"/>
  <c r="Q5" i="31"/>
  <c r="Q74" i="31"/>
  <c r="Q73" i="31"/>
  <c r="Q65" i="31"/>
  <c r="Q64" i="31"/>
  <c r="Q56" i="31"/>
  <c r="Q55" i="31"/>
  <c r="Q47" i="31"/>
  <c r="Q46" i="31"/>
  <c r="Q38" i="31"/>
  <c r="Q37" i="31"/>
  <c r="Q32" i="31"/>
  <c r="Q31" i="31"/>
  <c r="Q26" i="31"/>
  <c r="Q25" i="31"/>
  <c r="Q20" i="31"/>
  <c r="Q19" i="31"/>
  <c r="Q14" i="31"/>
  <c r="Q13" i="31"/>
  <c r="Q10" i="31"/>
  <c r="Q79" i="31"/>
  <c r="Q71" i="31"/>
  <c r="Q70" i="31"/>
  <c r="Q62" i="31"/>
  <c r="Q61" i="31"/>
  <c r="Q53" i="31"/>
  <c r="Q52" i="31"/>
  <c r="Q44" i="31"/>
  <c r="Q43" i="31"/>
  <c r="Q35" i="31"/>
  <c r="Q34" i="31"/>
  <c r="Q29" i="31"/>
  <c r="Q28" i="31"/>
  <c r="Q23" i="31"/>
  <c r="Q22" i="31"/>
  <c r="Q17" i="31"/>
  <c r="Q16" i="31"/>
  <c r="Q8" i="31"/>
  <c r="Q77" i="31"/>
  <c r="Q76" i="31"/>
  <c r="Q68" i="31"/>
  <c r="Q67" i="31"/>
  <c r="Q59" i="31"/>
  <c r="Q58" i="31"/>
  <c r="Q50" i="31"/>
  <c r="Q49" i="31"/>
  <c r="Q41" i="31"/>
  <c r="Q40" i="31"/>
  <c r="Q7" i="31"/>
  <c r="Q77" i="43"/>
  <c r="Q74" i="43"/>
  <c r="Q71" i="43"/>
  <c r="Q68" i="43"/>
  <c r="Q65" i="43"/>
  <c r="Q62" i="43"/>
  <c r="Q59" i="43"/>
  <c r="Q56" i="43"/>
  <c r="Q53" i="43"/>
  <c r="Q50" i="43"/>
  <c r="Q47" i="43"/>
  <c r="Q44" i="43"/>
  <c r="Q41" i="43"/>
  <c r="Q78" i="43"/>
  <c r="Q75" i="43"/>
  <c r="Q72" i="43"/>
  <c r="Q69" i="43"/>
  <c r="Q66" i="43"/>
  <c r="Q63" i="43"/>
  <c r="Q60" i="43"/>
  <c r="Q57" i="43"/>
  <c r="Q54" i="43"/>
  <c r="Q51" i="43"/>
  <c r="Q48" i="43"/>
  <c r="Q10" i="43"/>
  <c r="Q43" i="43"/>
  <c r="Q39" i="43"/>
  <c r="Q35" i="43"/>
  <c r="Q31" i="43"/>
  <c r="Q30" i="43"/>
  <c r="Q26" i="43"/>
  <c r="Q22" i="43"/>
  <c r="Q21" i="43"/>
  <c r="Q17" i="43"/>
  <c r="Q13" i="43"/>
  <c r="Q12" i="43"/>
  <c r="Q11" i="43"/>
  <c r="Q79" i="43"/>
  <c r="Q76" i="43"/>
  <c r="Q73" i="43"/>
  <c r="Q70" i="43"/>
  <c r="Q67" i="43"/>
  <c r="Q64" i="43"/>
  <c r="Q61" i="43"/>
  <c r="Q58" i="43"/>
  <c r="Q55" i="43"/>
  <c r="Q52" i="43"/>
  <c r="Q49" i="43"/>
  <c r="Q46" i="43"/>
  <c r="Q37" i="43"/>
  <c r="Q36" i="43"/>
  <c r="Q32" i="43"/>
  <c r="Q28" i="43"/>
  <c r="Q27" i="43"/>
  <c r="Q23" i="43"/>
  <c r="Q19" i="43"/>
  <c r="Q18" i="43"/>
  <c r="Q14" i="43"/>
  <c r="Q45" i="43"/>
  <c r="Q8" i="43"/>
  <c r="Q42" i="43"/>
  <c r="Q40" i="43"/>
  <c r="Q38" i="43"/>
  <c r="Q34" i="43"/>
  <c r="Q33" i="43"/>
  <c r="Q29" i="43"/>
  <c r="Q25" i="43"/>
  <c r="Q24" i="43"/>
  <c r="Q20" i="43"/>
  <c r="Q16" i="43"/>
  <c r="Q15" i="43"/>
  <c r="Q9" i="43"/>
  <c r="Q7" i="43"/>
  <c r="Q6" i="43"/>
  <c r="Q5" i="43"/>
  <c r="Q69" i="44"/>
  <c r="Q66" i="44"/>
  <c r="Q63" i="44"/>
  <c r="Q60" i="44"/>
  <c r="Q57" i="44"/>
  <c r="Q54" i="44"/>
  <c r="Q51" i="44"/>
  <c r="Q48" i="44"/>
  <c r="Q45" i="44"/>
  <c r="Q42" i="44"/>
  <c r="Q39" i="44"/>
  <c r="Q36" i="44"/>
  <c r="Q33" i="44"/>
  <c r="Q30" i="44"/>
  <c r="Q27" i="44"/>
  <c r="Q24" i="44"/>
  <c r="Q21" i="44"/>
  <c r="Q18" i="44"/>
  <c r="Q15" i="44"/>
  <c r="Q12" i="44"/>
  <c r="Q6" i="44"/>
  <c r="Q67" i="44"/>
  <c r="Q64" i="44"/>
  <c r="Q61" i="44"/>
  <c r="Q58" i="44"/>
  <c r="Q55" i="44"/>
  <c r="Q52" i="44"/>
  <c r="Q49" i="44"/>
  <c r="Q46" i="44"/>
  <c r="Q43" i="44"/>
  <c r="Q40" i="44"/>
  <c r="Q37" i="44"/>
  <c r="Q34" i="44"/>
  <c r="Q31" i="44"/>
  <c r="Q28" i="44"/>
  <c r="Q25" i="44"/>
  <c r="Q22" i="44"/>
  <c r="Q19" i="44"/>
  <c r="Q16" i="44"/>
  <c r="Q13" i="44"/>
  <c r="Q8" i="44"/>
  <c r="Q7" i="44"/>
  <c r="Q9" i="44"/>
  <c r="Q68" i="44"/>
  <c r="Q65" i="44"/>
  <c r="Q62" i="44"/>
  <c r="Q59" i="44"/>
  <c r="Q56" i="44"/>
  <c r="Q53" i="44"/>
  <c r="Q50" i="44"/>
  <c r="Q47" i="44"/>
  <c r="Q44" i="44"/>
  <c r="Q41" i="44"/>
  <c r="Q38" i="44"/>
  <c r="Q35" i="44"/>
  <c r="Q32" i="44"/>
  <c r="Q29" i="44"/>
  <c r="Q26" i="44"/>
  <c r="Q23" i="44"/>
  <c r="Q20" i="44"/>
  <c r="Q17" i="44"/>
  <c r="Q14" i="44"/>
  <c r="Q10" i="44"/>
  <c r="Q11" i="44"/>
  <c r="Q5" i="44"/>
  <c r="Q87" i="74"/>
  <c r="Q84" i="74"/>
  <c r="Q81" i="74"/>
  <c r="Q78" i="74"/>
  <c r="Q75" i="74"/>
  <c r="Q72" i="74"/>
  <c r="Q69" i="74"/>
  <c r="Q66" i="74"/>
  <c r="Q63" i="74"/>
  <c r="Q60" i="74"/>
  <c r="Q57" i="74"/>
  <c r="Q54" i="74"/>
  <c r="Q51" i="74"/>
  <c r="Q48" i="74"/>
  <c r="Q45" i="74"/>
  <c r="Q42" i="74"/>
  <c r="Q39" i="74"/>
  <c r="Q36" i="74"/>
  <c r="Q33" i="74"/>
  <c r="Q30" i="74"/>
  <c r="Q27" i="74"/>
  <c r="Q24" i="74"/>
  <c r="Q21" i="74"/>
  <c r="Q18" i="74"/>
  <c r="Q15" i="74"/>
  <c r="Q12" i="74"/>
  <c r="Q6" i="74"/>
  <c r="Q88" i="74"/>
  <c r="Q85" i="74"/>
  <c r="Q82" i="74"/>
  <c r="Q79" i="74"/>
  <c r="Q76" i="74"/>
  <c r="Q73" i="74"/>
  <c r="Q70" i="74"/>
  <c r="Q67" i="74"/>
  <c r="Q64" i="74"/>
  <c r="Q61" i="74"/>
  <c r="Q58" i="74"/>
  <c r="Q55" i="74"/>
  <c r="Q52" i="74"/>
  <c r="Q49" i="74"/>
  <c r="Q46" i="74"/>
  <c r="Q43" i="74"/>
  <c r="Q40" i="74"/>
  <c r="Q37" i="74"/>
  <c r="Q34" i="74"/>
  <c r="Q31" i="74"/>
  <c r="Q28" i="74"/>
  <c r="Q25" i="74"/>
  <c r="Q22" i="74"/>
  <c r="Q19" i="74"/>
  <c r="Q16" i="74"/>
  <c r="Q13" i="74"/>
  <c r="Q8" i="74"/>
  <c r="Q7" i="74"/>
  <c r="Q11" i="74"/>
  <c r="Q5" i="74"/>
  <c r="Q32" i="74"/>
  <c r="Q23" i="74"/>
  <c r="Q14" i="74"/>
  <c r="Q35" i="74"/>
  <c r="Q26" i="74"/>
  <c r="Q17" i="74"/>
  <c r="Q38" i="74"/>
  <c r="Q29" i="74"/>
  <c r="Q20" i="74"/>
  <c r="Q10" i="74"/>
  <c r="Q86" i="74"/>
  <c r="Q80" i="74"/>
  <c r="Q74" i="74"/>
  <c r="Q68" i="74"/>
  <c r="Q62" i="74"/>
  <c r="Q56" i="74"/>
  <c r="Q50" i="74"/>
  <c r="Q44" i="74"/>
  <c r="Q9" i="74"/>
  <c r="Q89" i="74"/>
  <c r="Q83" i="74"/>
  <c r="Q77" i="74"/>
  <c r="Q71" i="74"/>
  <c r="Q65" i="74"/>
  <c r="Q59" i="74"/>
  <c r="Q53" i="74"/>
  <c r="Q47" i="74"/>
  <c r="Q41" i="74"/>
  <c r="Q97" i="81"/>
  <c r="Q94" i="81"/>
  <c r="Q91" i="81"/>
  <c r="Q88" i="81"/>
  <c r="Q85" i="81"/>
  <c r="Q82" i="81"/>
  <c r="Q79" i="81"/>
  <c r="Q76" i="81"/>
  <c r="Q73" i="81"/>
  <c r="Q70" i="81"/>
  <c r="Q67" i="81"/>
  <c r="Q64" i="81"/>
  <c r="Q61" i="81"/>
  <c r="Q58" i="81"/>
  <c r="Q55" i="81"/>
  <c r="Q52" i="81"/>
  <c r="Q49" i="81"/>
  <c r="Q46" i="81"/>
  <c r="Q43" i="81"/>
  <c r="Q40" i="81"/>
  <c r="Q37" i="81"/>
  <c r="Q34" i="81"/>
  <c r="Q31" i="81"/>
  <c r="Q28" i="81"/>
  <c r="Q25" i="81"/>
  <c r="Q22" i="81"/>
  <c r="Q19" i="81"/>
  <c r="Q16" i="81"/>
  <c r="Q13" i="81"/>
  <c r="Q8" i="81"/>
  <c r="Q7" i="81"/>
  <c r="Q98" i="81"/>
  <c r="Q95" i="81"/>
  <c r="Q92" i="81"/>
  <c r="Q89" i="81"/>
  <c r="Q86" i="81"/>
  <c r="Q83" i="81"/>
  <c r="Q80" i="81"/>
  <c r="Q77" i="81"/>
  <c r="Q74" i="81"/>
  <c r="Q71" i="81"/>
  <c r="Q68" i="81"/>
  <c r="Q65" i="81"/>
  <c r="Q62" i="81"/>
  <c r="Q59" i="81"/>
  <c r="Q56" i="81"/>
  <c r="Q53" i="81"/>
  <c r="Q50" i="81"/>
  <c r="Q47" i="81"/>
  <c r="Q44" i="81"/>
  <c r="Q41" i="81"/>
  <c r="Q38" i="81"/>
  <c r="Q35" i="81"/>
  <c r="Q32" i="81"/>
  <c r="Q29" i="81"/>
  <c r="Q26" i="81"/>
  <c r="Q23" i="81"/>
  <c r="Q20" i="81"/>
  <c r="Q17" i="81"/>
  <c r="Q14" i="81"/>
  <c r="Q10" i="81"/>
  <c r="Q5" i="81"/>
  <c r="Q96" i="81"/>
  <c r="Q78" i="81"/>
  <c r="Q60" i="81"/>
  <c r="Q42" i="81"/>
  <c r="Q24" i="81"/>
  <c r="Q93" i="81"/>
  <c r="Q75" i="81"/>
  <c r="Q57" i="81"/>
  <c r="Q39" i="81"/>
  <c r="Q21" i="81"/>
  <c r="Q15" i="81"/>
  <c r="Q9" i="81"/>
  <c r="Q90" i="81"/>
  <c r="Q72" i="81"/>
  <c r="Q54" i="81"/>
  <c r="Q36" i="81"/>
  <c r="Q6" i="81"/>
  <c r="Q81" i="81"/>
  <c r="Q63" i="81"/>
  <c r="Q45" i="81"/>
  <c r="Q27" i="81"/>
  <c r="Q12" i="81"/>
  <c r="Q11" i="81"/>
  <c r="Q87" i="81"/>
  <c r="Q51" i="81"/>
  <c r="Q30" i="81"/>
  <c r="Q84" i="81"/>
  <c r="Q48" i="81"/>
  <c r="Q66" i="81"/>
  <c r="Q18" i="81"/>
  <c r="Q69" i="81"/>
  <c r="Q33" i="81"/>
  <c r="Q87" i="86"/>
  <c r="Q84" i="86"/>
  <c r="Q81" i="86"/>
  <c r="Q78" i="86"/>
  <c r="Q75" i="86"/>
  <c r="Q72" i="86"/>
  <c r="Q69" i="86"/>
  <c r="Q66" i="86"/>
  <c r="Q63" i="86"/>
  <c r="Q60" i="86"/>
  <c r="Q57" i="86"/>
  <c r="Q54" i="86"/>
  <c r="Q51" i="86"/>
  <c r="Q48" i="86"/>
  <c r="Q45" i="86"/>
  <c r="Q42" i="86"/>
  <c r="Q39" i="86"/>
  <c r="Q36" i="86"/>
  <c r="Q33" i="86"/>
  <c r="Q30" i="86"/>
  <c r="Q27" i="86"/>
  <c r="Q24" i="86"/>
  <c r="Q21" i="86"/>
  <c r="Q18" i="86"/>
  <c r="Q15" i="86"/>
  <c r="Q12" i="86"/>
  <c r="Q6" i="86"/>
  <c r="Q89" i="86"/>
  <c r="Q86" i="86"/>
  <c r="Q83" i="86"/>
  <c r="Q80" i="86"/>
  <c r="Q77" i="86"/>
  <c r="Q74" i="86"/>
  <c r="Q71" i="86"/>
  <c r="Q68" i="86"/>
  <c r="Q65" i="86"/>
  <c r="Q62" i="86"/>
  <c r="Q59" i="86"/>
  <c r="Q56" i="86"/>
  <c r="Q53" i="86"/>
  <c r="Q50" i="86"/>
  <c r="Q47" i="86"/>
  <c r="Q44" i="86"/>
  <c r="Q41" i="86"/>
  <c r="Q38" i="86"/>
  <c r="Q35" i="86"/>
  <c r="Q32" i="86"/>
  <c r="Q29" i="86"/>
  <c r="Q26" i="86"/>
  <c r="Q23" i="86"/>
  <c r="Q20" i="86"/>
  <c r="Q17" i="86"/>
  <c r="Q14" i="86"/>
  <c r="Q10" i="86"/>
  <c r="Q52" i="86"/>
  <c r="Q49" i="86"/>
  <c r="Q46" i="86"/>
  <c r="Q43" i="86"/>
  <c r="Q40" i="86"/>
  <c r="Q37" i="86"/>
  <c r="Q34" i="86"/>
  <c r="Q31" i="86"/>
  <c r="Q85" i="86"/>
  <c r="Q79" i="86"/>
  <c r="Q73" i="86"/>
  <c r="Q67" i="86"/>
  <c r="Q61" i="86"/>
  <c r="Q55" i="86"/>
  <c r="Q5" i="86"/>
  <c r="Q11" i="86"/>
  <c r="Q8" i="86"/>
  <c r="Q88" i="86"/>
  <c r="Q76" i="86"/>
  <c r="Q64" i="86"/>
  <c r="Q28" i="86"/>
  <c r="Q25" i="86"/>
  <c r="Q22" i="86"/>
  <c r="Q19" i="86"/>
  <c r="Q16" i="86"/>
  <c r="Q13" i="86"/>
  <c r="Q7" i="86"/>
  <c r="Q82" i="86"/>
  <c r="Q70" i="86"/>
  <c r="Q58" i="86"/>
  <c r="Q9" i="86"/>
  <c r="Q86" i="94"/>
  <c r="Q83" i="94"/>
  <c r="Q89" i="94"/>
  <c r="Q85" i="94"/>
  <c r="Q82" i="94"/>
  <c r="Q79" i="94"/>
  <c r="Q76" i="94"/>
  <c r="Q73" i="94"/>
  <c r="Q70" i="94"/>
  <c r="Q67" i="94"/>
  <c r="Q64" i="94"/>
  <c r="Q61" i="94"/>
  <c r="Q58" i="94"/>
  <c r="Q55" i="94"/>
  <c r="Q52" i="94"/>
  <c r="Q84" i="94"/>
  <c r="Q77" i="94"/>
  <c r="Q75" i="94"/>
  <c r="Q68" i="94"/>
  <c r="Q66" i="94"/>
  <c r="Q59" i="94"/>
  <c r="Q57" i="94"/>
  <c r="Q51" i="94"/>
  <c r="Q49" i="94"/>
  <c r="Q46" i="94"/>
  <c r="Q43" i="94"/>
  <c r="Q40" i="94"/>
  <c r="Q80" i="94"/>
  <c r="Q78" i="94"/>
  <c r="Q88" i="94"/>
  <c r="Q87" i="94"/>
  <c r="Q81" i="94"/>
  <c r="Q74" i="94"/>
  <c r="Q72" i="94"/>
  <c r="Q65" i="94"/>
  <c r="Q63" i="94"/>
  <c r="Q56" i="94"/>
  <c r="Q54" i="94"/>
  <c r="Q50" i="94"/>
  <c r="Q48" i="94"/>
  <c r="Q45" i="94"/>
  <c r="Q42" i="94"/>
  <c r="Q39" i="94"/>
  <c r="Q36" i="94"/>
  <c r="Q33" i="94"/>
  <c r="Q30" i="94"/>
  <c r="Q27" i="94"/>
  <c r="Q24" i="94"/>
  <c r="Q21" i="94"/>
  <c r="Q18" i="94"/>
  <c r="Q15" i="94"/>
  <c r="Q12" i="94"/>
  <c r="Q6" i="94"/>
  <c r="Q69" i="94"/>
  <c r="Q53" i="94"/>
  <c r="Q38" i="94"/>
  <c r="Q37" i="94"/>
  <c r="Q35" i="94"/>
  <c r="Q34" i="94"/>
  <c r="Q32" i="94"/>
  <c r="Q31" i="94"/>
  <c r="Q41" i="94"/>
  <c r="Q62" i="94"/>
  <c r="Q47" i="94"/>
  <c r="Q29" i="94"/>
  <c r="Q71" i="94"/>
  <c r="Q60" i="94"/>
  <c r="Q28" i="94"/>
  <c r="Q22" i="94"/>
  <c r="Q20" i="94"/>
  <c r="Q13" i="94"/>
  <c r="Q10" i="94"/>
  <c r="Q44" i="94"/>
  <c r="Q25" i="94"/>
  <c r="Q23" i="94"/>
  <c r="Q16" i="94"/>
  <c r="Q14" i="94"/>
  <c r="Q11" i="94"/>
  <c r="Q26" i="94"/>
  <c r="Q8" i="94"/>
  <c r="Q5" i="94"/>
  <c r="Q9" i="94"/>
  <c r="Q19" i="94"/>
  <c r="Q17" i="94"/>
  <c r="Q7" i="94"/>
  <c r="AN3" i="21"/>
  <c r="AI3" i="21"/>
  <c r="H78" i="27"/>
  <c r="I78" i="27" s="1"/>
  <c r="J78" i="27" s="1"/>
  <c r="H75" i="27"/>
  <c r="I75" i="27" s="1"/>
  <c r="J75" i="27" s="1"/>
  <c r="H72" i="27"/>
  <c r="I72" i="27" s="1"/>
  <c r="J72" i="27" s="1"/>
  <c r="H69" i="27"/>
  <c r="I69" i="27" s="1"/>
  <c r="J69" i="27" s="1"/>
  <c r="H66" i="27"/>
  <c r="I66" i="27" s="1"/>
  <c r="J66" i="27" s="1"/>
  <c r="H63" i="27"/>
  <c r="I63" i="27" s="1"/>
  <c r="J63" i="27" s="1"/>
  <c r="H60" i="27"/>
  <c r="I60" i="27" s="1"/>
  <c r="J60" i="27" s="1"/>
  <c r="H57" i="27"/>
  <c r="I57" i="27" s="1"/>
  <c r="J57" i="27" s="1"/>
  <c r="H54" i="27"/>
  <c r="I54" i="27" s="1"/>
  <c r="J54" i="27" s="1"/>
  <c r="H51" i="27"/>
  <c r="I51" i="27" s="1"/>
  <c r="J51" i="27" s="1"/>
  <c r="H48" i="27"/>
  <c r="I48" i="27" s="1"/>
  <c r="J48" i="27" s="1"/>
  <c r="H45" i="27"/>
  <c r="I45" i="27" s="1"/>
  <c r="J45" i="27" s="1"/>
  <c r="H42" i="27"/>
  <c r="I42" i="27" s="1"/>
  <c r="J42" i="27" s="1"/>
  <c r="H39" i="27"/>
  <c r="I39" i="27" s="1"/>
  <c r="J39" i="27" s="1"/>
  <c r="H36" i="27"/>
  <c r="I36" i="27" s="1"/>
  <c r="J36" i="27" s="1"/>
  <c r="H33" i="27"/>
  <c r="I33" i="27" s="1"/>
  <c r="J33" i="27" s="1"/>
  <c r="H30" i="27"/>
  <c r="I30" i="27" s="1"/>
  <c r="J30" i="27" s="1"/>
  <c r="H27" i="27"/>
  <c r="I27" i="27" s="1"/>
  <c r="J27" i="27" s="1"/>
  <c r="H24" i="27"/>
  <c r="I24" i="27" s="1"/>
  <c r="J24" i="27" s="1"/>
  <c r="H21" i="27"/>
  <c r="I21" i="27" s="1"/>
  <c r="J21" i="27" s="1"/>
  <c r="H18" i="27"/>
  <c r="I18" i="27" s="1"/>
  <c r="J18" i="27" s="1"/>
  <c r="H15" i="27"/>
  <c r="I15" i="27" s="1"/>
  <c r="J15" i="27" s="1"/>
  <c r="H12" i="27"/>
  <c r="I12" i="27" s="1"/>
  <c r="J12" i="27" s="1"/>
  <c r="H6" i="27"/>
  <c r="I6" i="27" s="1"/>
  <c r="J6" i="27" s="1"/>
  <c r="H79" i="27"/>
  <c r="I79" i="27" s="1"/>
  <c r="J79" i="27" s="1"/>
  <c r="H76" i="27"/>
  <c r="I76" i="27" s="1"/>
  <c r="J76" i="27" s="1"/>
  <c r="H73" i="27"/>
  <c r="I73" i="27" s="1"/>
  <c r="J73" i="27" s="1"/>
  <c r="H70" i="27"/>
  <c r="I70" i="27" s="1"/>
  <c r="J70" i="27" s="1"/>
  <c r="H67" i="27"/>
  <c r="I67" i="27" s="1"/>
  <c r="J67" i="27" s="1"/>
  <c r="H64" i="27"/>
  <c r="I64" i="27" s="1"/>
  <c r="J64" i="27" s="1"/>
  <c r="H61" i="27"/>
  <c r="I61" i="27" s="1"/>
  <c r="J61" i="27" s="1"/>
  <c r="H58" i="27"/>
  <c r="I58" i="27" s="1"/>
  <c r="J58" i="27" s="1"/>
  <c r="H55" i="27"/>
  <c r="I55" i="27" s="1"/>
  <c r="J55" i="27" s="1"/>
  <c r="H52" i="27"/>
  <c r="I52" i="27" s="1"/>
  <c r="J52" i="27" s="1"/>
  <c r="H49" i="27"/>
  <c r="I49" i="27" s="1"/>
  <c r="J49" i="27" s="1"/>
  <c r="H46" i="27"/>
  <c r="I46" i="27" s="1"/>
  <c r="J46" i="27" s="1"/>
  <c r="H43" i="27"/>
  <c r="I43" i="27" s="1"/>
  <c r="J43" i="27" s="1"/>
  <c r="H40" i="27"/>
  <c r="I40" i="27" s="1"/>
  <c r="J40" i="27" s="1"/>
  <c r="H37" i="27"/>
  <c r="I37" i="27" s="1"/>
  <c r="J37" i="27" s="1"/>
  <c r="H34" i="27"/>
  <c r="I34" i="27" s="1"/>
  <c r="J34" i="27" s="1"/>
  <c r="H31" i="27"/>
  <c r="I31" i="27" s="1"/>
  <c r="J31" i="27" s="1"/>
  <c r="H28" i="27"/>
  <c r="I28" i="27" s="1"/>
  <c r="J28" i="27" s="1"/>
  <c r="H25" i="27"/>
  <c r="I25" i="27" s="1"/>
  <c r="J25" i="27" s="1"/>
  <c r="H22" i="27"/>
  <c r="I22" i="27" s="1"/>
  <c r="J22" i="27" s="1"/>
  <c r="H19" i="27"/>
  <c r="I19" i="27" s="1"/>
  <c r="J19" i="27" s="1"/>
  <c r="H16" i="27"/>
  <c r="I16" i="27" s="1"/>
  <c r="J16" i="27" s="1"/>
  <c r="H13" i="27"/>
  <c r="I13" i="27" s="1"/>
  <c r="J13" i="27" s="1"/>
  <c r="H8" i="27"/>
  <c r="I8" i="27" s="1"/>
  <c r="J8" i="27" s="1"/>
  <c r="H7" i="27"/>
  <c r="I7" i="27" s="1"/>
  <c r="J7" i="27" s="1"/>
  <c r="H4" i="27"/>
  <c r="I4" i="27" s="1"/>
  <c r="J4" i="27" s="1"/>
  <c r="K4" i="27" s="1"/>
  <c r="H9" i="27"/>
  <c r="I9" i="27" s="1"/>
  <c r="J9" i="27" s="1"/>
  <c r="H97" i="37"/>
  <c r="I97" i="37" s="1"/>
  <c r="J97" i="37" s="1"/>
  <c r="H94" i="37"/>
  <c r="I94" i="37" s="1"/>
  <c r="J94" i="37" s="1"/>
  <c r="H91" i="37"/>
  <c r="I91" i="37" s="1"/>
  <c r="J91" i="37" s="1"/>
  <c r="H88" i="37"/>
  <c r="I88" i="37" s="1"/>
  <c r="J88" i="37" s="1"/>
  <c r="H85" i="37"/>
  <c r="I85" i="37" s="1"/>
  <c r="J85" i="37" s="1"/>
  <c r="H82" i="37"/>
  <c r="I82" i="37" s="1"/>
  <c r="J82" i="37" s="1"/>
  <c r="H79" i="37"/>
  <c r="I79" i="37" s="1"/>
  <c r="J79" i="37" s="1"/>
  <c r="H76" i="37"/>
  <c r="I76" i="37" s="1"/>
  <c r="J76" i="37" s="1"/>
  <c r="H73" i="37"/>
  <c r="I73" i="37" s="1"/>
  <c r="J73" i="37" s="1"/>
  <c r="H70" i="37"/>
  <c r="I70" i="37" s="1"/>
  <c r="J70" i="37" s="1"/>
  <c r="H67" i="37"/>
  <c r="I67" i="37" s="1"/>
  <c r="J67" i="37" s="1"/>
  <c r="H64" i="37"/>
  <c r="I64" i="37" s="1"/>
  <c r="J64" i="37" s="1"/>
  <c r="H61" i="37"/>
  <c r="I61" i="37" s="1"/>
  <c r="J61" i="37" s="1"/>
  <c r="H58" i="37"/>
  <c r="I58" i="37" s="1"/>
  <c r="J58" i="37" s="1"/>
  <c r="H55" i="37"/>
  <c r="I55" i="37" s="1"/>
  <c r="J55" i="37" s="1"/>
  <c r="H52" i="37"/>
  <c r="I52" i="37" s="1"/>
  <c r="J52" i="37" s="1"/>
  <c r="H49" i="37"/>
  <c r="I49" i="37" s="1"/>
  <c r="J49" i="37" s="1"/>
  <c r="H46" i="37"/>
  <c r="I46" i="37" s="1"/>
  <c r="J46" i="37" s="1"/>
  <c r="H43" i="37"/>
  <c r="I43" i="37" s="1"/>
  <c r="J43" i="37" s="1"/>
  <c r="H40" i="37"/>
  <c r="I40" i="37" s="1"/>
  <c r="J40" i="37" s="1"/>
  <c r="H37" i="37"/>
  <c r="I37" i="37" s="1"/>
  <c r="J37" i="37" s="1"/>
  <c r="H34" i="37"/>
  <c r="I34" i="37" s="1"/>
  <c r="J34" i="37" s="1"/>
  <c r="H31" i="37"/>
  <c r="I31" i="37" s="1"/>
  <c r="J31" i="37" s="1"/>
  <c r="H28" i="37"/>
  <c r="I28" i="37" s="1"/>
  <c r="J28" i="37" s="1"/>
  <c r="H25" i="37"/>
  <c r="I25" i="37" s="1"/>
  <c r="J25" i="37" s="1"/>
  <c r="H98" i="37"/>
  <c r="I98" i="37" s="1"/>
  <c r="J98" i="37" s="1"/>
  <c r="H80" i="37"/>
  <c r="I80" i="37" s="1"/>
  <c r="J80" i="37" s="1"/>
  <c r="H95" i="37"/>
  <c r="I95" i="37" s="1"/>
  <c r="J95" i="37" s="1"/>
  <c r="H77" i="37"/>
  <c r="I77" i="37" s="1"/>
  <c r="J77" i="37" s="1"/>
  <c r="H92" i="37"/>
  <c r="I92" i="37" s="1"/>
  <c r="J92" i="37" s="1"/>
  <c r="H74" i="37"/>
  <c r="I74" i="37" s="1"/>
  <c r="J74" i="37" s="1"/>
  <c r="H62" i="37"/>
  <c r="I62" i="37" s="1"/>
  <c r="J62" i="37" s="1"/>
  <c r="H53" i="37"/>
  <c r="I53" i="37" s="1"/>
  <c r="J53" i="37" s="1"/>
  <c r="H44" i="37"/>
  <c r="I44" i="37" s="1"/>
  <c r="J44" i="37" s="1"/>
  <c r="H35" i="37"/>
  <c r="I35" i="37" s="1"/>
  <c r="J35" i="37" s="1"/>
  <c r="H29" i="37"/>
  <c r="I29" i="37" s="1"/>
  <c r="J29" i="37" s="1"/>
  <c r="H27" i="37"/>
  <c r="I27" i="37" s="1"/>
  <c r="J27" i="37" s="1"/>
  <c r="H89" i="37"/>
  <c r="I89" i="37" s="1"/>
  <c r="J89" i="37" s="1"/>
  <c r="H71" i="37"/>
  <c r="I71" i="37" s="1"/>
  <c r="J71" i="37" s="1"/>
  <c r="H86" i="37"/>
  <c r="I86" i="37" s="1"/>
  <c r="J86" i="37" s="1"/>
  <c r="H68" i="37"/>
  <c r="I68" i="37" s="1"/>
  <c r="J68" i="37" s="1"/>
  <c r="H56" i="37"/>
  <c r="I56" i="37" s="1"/>
  <c r="J56" i="37" s="1"/>
  <c r="H47" i="37"/>
  <c r="I47" i="37" s="1"/>
  <c r="J47" i="37" s="1"/>
  <c r="H38" i="37"/>
  <c r="I38" i="37" s="1"/>
  <c r="J38" i="37" s="1"/>
  <c r="H17" i="37"/>
  <c r="I17" i="37" s="1"/>
  <c r="J17" i="37" s="1"/>
  <c r="H15" i="37"/>
  <c r="I15" i="37" s="1"/>
  <c r="J15" i="37" s="1"/>
  <c r="H11" i="37"/>
  <c r="I11" i="37" s="1"/>
  <c r="J11" i="37" s="1"/>
  <c r="H5" i="37"/>
  <c r="I5" i="37" s="1"/>
  <c r="J5" i="37" s="1"/>
  <c r="H83" i="37"/>
  <c r="I83" i="37" s="1"/>
  <c r="J83" i="37" s="1"/>
  <c r="H65" i="37"/>
  <c r="I65" i="37" s="1"/>
  <c r="J65" i="37" s="1"/>
  <c r="H20" i="37"/>
  <c r="I20" i="37" s="1"/>
  <c r="J20" i="37" s="1"/>
  <c r="H18" i="37"/>
  <c r="I18" i="37" s="1"/>
  <c r="J18" i="37" s="1"/>
  <c r="H6" i="37"/>
  <c r="I6" i="37" s="1"/>
  <c r="J6" i="37" s="1"/>
  <c r="H9" i="42"/>
  <c r="I9" i="42" s="1"/>
  <c r="J9" i="42" s="1"/>
  <c r="H85" i="42"/>
  <c r="I85" i="42" s="1"/>
  <c r="J85" i="42" s="1"/>
  <c r="H76" i="42"/>
  <c r="I76" i="42" s="1"/>
  <c r="J76" i="42" s="1"/>
  <c r="H67" i="42"/>
  <c r="I67" i="42" s="1"/>
  <c r="J67" i="42" s="1"/>
  <c r="H58" i="42"/>
  <c r="I58" i="42" s="1"/>
  <c r="J58" i="42" s="1"/>
  <c r="H49" i="42"/>
  <c r="I49" i="42" s="1"/>
  <c r="J49" i="42" s="1"/>
  <c r="H40" i="42"/>
  <c r="I40" i="42" s="1"/>
  <c r="J40" i="42" s="1"/>
  <c r="H31" i="42"/>
  <c r="I31" i="42" s="1"/>
  <c r="J31" i="42" s="1"/>
  <c r="H22" i="42"/>
  <c r="I22" i="42" s="1"/>
  <c r="J22" i="42" s="1"/>
  <c r="H5" i="42"/>
  <c r="I5" i="42" s="1"/>
  <c r="J5" i="42" s="1"/>
  <c r="H81" i="42"/>
  <c r="I81" i="42" s="1"/>
  <c r="J81" i="42" s="1"/>
  <c r="H72" i="42"/>
  <c r="I72" i="42" s="1"/>
  <c r="J72" i="42" s="1"/>
  <c r="H63" i="42"/>
  <c r="I63" i="42" s="1"/>
  <c r="J63" i="42" s="1"/>
  <c r="H54" i="42"/>
  <c r="I54" i="42" s="1"/>
  <c r="J54" i="42" s="1"/>
  <c r="H45" i="42"/>
  <c r="I45" i="42" s="1"/>
  <c r="J45" i="42" s="1"/>
  <c r="H36" i="42"/>
  <c r="I36" i="42" s="1"/>
  <c r="J36" i="42" s="1"/>
  <c r="H27" i="42"/>
  <c r="I27" i="42" s="1"/>
  <c r="J27" i="42" s="1"/>
  <c r="H18" i="42"/>
  <c r="I18" i="42" s="1"/>
  <c r="J18" i="42" s="1"/>
  <c r="H6" i="42"/>
  <c r="I6" i="42" s="1"/>
  <c r="J6" i="42" s="1"/>
  <c r="H4" i="42"/>
  <c r="I4" i="42" s="1"/>
  <c r="J4" i="42" s="1"/>
  <c r="K4" i="42" s="1"/>
  <c r="H82" i="42"/>
  <c r="I82" i="42" s="1"/>
  <c r="J82" i="42" s="1"/>
  <c r="H73" i="42"/>
  <c r="I73" i="42" s="1"/>
  <c r="J73" i="42" s="1"/>
  <c r="H64" i="42"/>
  <c r="I64" i="42" s="1"/>
  <c r="J64" i="42" s="1"/>
  <c r="H55" i="42"/>
  <c r="I55" i="42" s="1"/>
  <c r="J55" i="42" s="1"/>
  <c r="H46" i="42"/>
  <c r="I46" i="42" s="1"/>
  <c r="J46" i="42" s="1"/>
  <c r="H37" i="42"/>
  <c r="I37" i="42" s="1"/>
  <c r="J37" i="42" s="1"/>
  <c r="H28" i="42"/>
  <c r="I28" i="42" s="1"/>
  <c r="J28" i="42" s="1"/>
  <c r="H19" i="42"/>
  <c r="I19" i="42" s="1"/>
  <c r="J19" i="42" s="1"/>
  <c r="H56" i="46"/>
  <c r="I56" i="46" s="1"/>
  <c r="J56" i="46" s="1"/>
  <c r="H50" i="46"/>
  <c r="I50" i="46" s="1"/>
  <c r="J50" i="46" s="1"/>
  <c r="H44" i="46"/>
  <c r="I44" i="46" s="1"/>
  <c r="J44" i="46" s="1"/>
  <c r="H38" i="46"/>
  <c r="I38" i="46" s="1"/>
  <c r="J38" i="46" s="1"/>
  <c r="H32" i="46"/>
  <c r="I32" i="46" s="1"/>
  <c r="J32" i="46" s="1"/>
  <c r="H26" i="46"/>
  <c r="I26" i="46" s="1"/>
  <c r="J26" i="46" s="1"/>
  <c r="H20" i="46"/>
  <c r="I20" i="46" s="1"/>
  <c r="J20" i="46" s="1"/>
  <c r="H14" i="46"/>
  <c r="I14" i="46" s="1"/>
  <c r="J14" i="46" s="1"/>
  <c r="H4" i="46"/>
  <c r="I4" i="46" s="1"/>
  <c r="J4" i="46" s="1"/>
  <c r="K4" i="46" s="1"/>
  <c r="H89" i="46"/>
  <c r="I89" i="46" s="1"/>
  <c r="J89" i="46" s="1"/>
  <c r="H80" i="46"/>
  <c r="I80" i="46" s="1"/>
  <c r="J80" i="46" s="1"/>
  <c r="H71" i="46"/>
  <c r="I71" i="46" s="1"/>
  <c r="J71" i="46" s="1"/>
  <c r="H62" i="46"/>
  <c r="I62" i="46" s="1"/>
  <c r="J62" i="46" s="1"/>
  <c r="H11" i="46"/>
  <c r="I11" i="46" s="1"/>
  <c r="J11" i="46" s="1"/>
  <c r="H86" i="46"/>
  <c r="I86" i="46" s="1"/>
  <c r="J86" i="46" s="1"/>
  <c r="H77" i="46"/>
  <c r="I77" i="46" s="1"/>
  <c r="J77" i="46" s="1"/>
  <c r="H68" i="46"/>
  <c r="I68" i="46" s="1"/>
  <c r="J68" i="46" s="1"/>
  <c r="H59" i="46"/>
  <c r="I59" i="46" s="1"/>
  <c r="J59" i="46" s="1"/>
  <c r="H53" i="46"/>
  <c r="I53" i="46" s="1"/>
  <c r="J53" i="46" s="1"/>
  <c r="H47" i="46"/>
  <c r="I47" i="46" s="1"/>
  <c r="J47" i="46" s="1"/>
  <c r="H41" i="46"/>
  <c r="I41" i="46" s="1"/>
  <c r="J41" i="46" s="1"/>
  <c r="H35" i="46"/>
  <c r="I35" i="46" s="1"/>
  <c r="J35" i="46" s="1"/>
  <c r="H29" i="46"/>
  <c r="I29" i="46" s="1"/>
  <c r="J29" i="46" s="1"/>
  <c r="H23" i="46"/>
  <c r="I23" i="46" s="1"/>
  <c r="J23" i="46" s="1"/>
  <c r="H17" i="46"/>
  <c r="I17" i="46" s="1"/>
  <c r="J17" i="46" s="1"/>
  <c r="H83" i="46"/>
  <c r="I83" i="46" s="1"/>
  <c r="J83" i="46" s="1"/>
  <c r="H74" i="46"/>
  <c r="I74" i="46" s="1"/>
  <c r="J74" i="46" s="1"/>
  <c r="H65" i="46"/>
  <c r="I65" i="46" s="1"/>
  <c r="J65" i="46" s="1"/>
  <c r="H5" i="46"/>
  <c r="I5" i="46" s="1"/>
  <c r="J5" i="46" s="1"/>
  <c r="H89" i="82"/>
  <c r="I89" i="82" s="1"/>
  <c r="J89" i="82" s="1"/>
  <c r="H88" i="82"/>
  <c r="I88" i="82" s="1"/>
  <c r="J88" i="82" s="1"/>
  <c r="H80" i="82"/>
  <c r="I80" i="82" s="1"/>
  <c r="J80" i="82" s="1"/>
  <c r="H79" i="82"/>
  <c r="I79" i="82" s="1"/>
  <c r="J79" i="82" s="1"/>
  <c r="H71" i="82"/>
  <c r="I71" i="82" s="1"/>
  <c r="J71" i="82" s="1"/>
  <c r="H70" i="82"/>
  <c r="I70" i="82" s="1"/>
  <c r="J70" i="82" s="1"/>
  <c r="H62" i="82"/>
  <c r="I62" i="82" s="1"/>
  <c r="J62" i="82" s="1"/>
  <c r="H61" i="82"/>
  <c r="I61" i="82" s="1"/>
  <c r="J61" i="82" s="1"/>
  <c r="H83" i="82"/>
  <c r="I83" i="82" s="1"/>
  <c r="J83" i="82" s="1"/>
  <c r="H82" i="82"/>
  <c r="I82" i="82" s="1"/>
  <c r="J82" i="82" s="1"/>
  <c r="H74" i="82"/>
  <c r="I74" i="82" s="1"/>
  <c r="J74" i="82" s="1"/>
  <c r="H73" i="82"/>
  <c r="I73" i="82" s="1"/>
  <c r="J73" i="82" s="1"/>
  <c r="H65" i="82"/>
  <c r="I65" i="82" s="1"/>
  <c r="J65" i="82" s="1"/>
  <c r="H64" i="82"/>
  <c r="I64" i="82" s="1"/>
  <c r="J64" i="82" s="1"/>
  <c r="H56" i="82"/>
  <c r="I56" i="82" s="1"/>
  <c r="J56" i="82" s="1"/>
  <c r="H87" i="82"/>
  <c r="I87" i="82" s="1"/>
  <c r="J87" i="82" s="1"/>
  <c r="H78" i="82"/>
  <c r="I78" i="82" s="1"/>
  <c r="J78" i="82" s="1"/>
  <c r="H69" i="82"/>
  <c r="I69" i="82" s="1"/>
  <c r="J69" i="82" s="1"/>
  <c r="H60" i="82"/>
  <c r="I60" i="82" s="1"/>
  <c r="J60" i="82" s="1"/>
  <c r="H53" i="82"/>
  <c r="I53" i="82" s="1"/>
  <c r="J53" i="82" s="1"/>
  <c r="H50" i="82"/>
  <c r="I50" i="82" s="1"/>
  <c r="J50" i="82" s="1"/>
  <c r="H47" i="82"/>
  <c r="I47" i="82" s="1"/>
  <c r="J47" i="82" s="1"/>
  <c r="H44" i="82"/>
  <c r="I44" i="82" s="1"/>
  <c r="J44" i="82" s="1"/>
  <c r="H41" i="82"/>
  <c r="I41" i="82" s="1"/>
  <c r="J41" i="82" s="1"/>
  <c r="H38" i="82"/>
  <c r="I38" i="82" s="1"/>
  <c r="J38" i="82" s="1"/>
  <c r="H35" i="82"/>
  <c r="I35" i="82" s="1"/>
  <c r="J35" i="82" s="1"/>
  <c r="H32" i="82"/>
  <c r="I32" i="82" s="1"/>
  <c r="J32" i="82" s="1"/>
  <c r="H29" i="82"/>
  <c r="I29" i="82" s="1"/>
  <c r="J29" i="82" s="1"/>
  <c r="H26" i="82"/>
  <c r="I26" i="82" s="1"/>
  <c r="J26" i="82" s="1"/>
  <c r="H23" i="82"/>
  <c r="I23" i="82" s="1"/>
  <c r="J23" i="82" s="1"/>
  <c r="H20" i="82"/>
  <c r="I20" i="82" s="1"/>
  <c r="J20" i="82" s="1"/>
  <c r="H17" i="82"/>
  <c r="I17" i="82" s="1"/>
  <c r="J17" i="82" s="1"/>
  <c r="H14" i="82"/>
  <c r="I14" i="82" s="1"/>
  <c r="J14" i="82" s="1"/>
  <c r="H10" i="82"/>
  <c r="I10" i="82" s="1"/>
  <c r="J10" i="82" s="1"/>
  <c r="H81" i="82"/>
  <c r="I81" i="82" s="1"/>
  <c r="J81" i="82" s="1"/>
  <c r="H72" i="82"/>
  <c r="I72" i="82" s="1"/>
  <c r="J72" i="82" s="1"/>
  <c r="H67" i="82"/>
  <c r="I67" i="82" s="1"/>
  <c r="J67" i="82" s="1"/>
  <c r="H39" i="82"/>
  <c r="I39" i="82" s="1"/>
  <c r="J39" i="82" s="1"/>
  <c r="H21" i="82"/>
  <c r="I21" i="82" s="1"/>
  <c r="J21" i="82" s="1"/>
  <c r="H66" i="82"/>
  <c r="I66" i="82" s="1"/>
  <c r="J66" i="82" s="1"/>
  <c r="H63" i="82"/>
  <c r="I63" i="82" s="1"/>
  <c r="J63" i="82" s="1"/>
  <c r="H58" i="82"/>
  <c r="I58" i="82" s="1"/>
  <c r="J58" i="82" s="1"/>
  <c r="H54" i="82"/>
  <c r="I54" i="82" s="1"/>
  <c r="J54" i="82" s="1"/>
  <c r="H52" i="82"/>
  <c r="I52" i="82" s="1"/>
  <c r="J52" i="82" s="1"/>
  <c r="H36" i="82"/>
  <c r="I36" i="82" s="1"/>
  <c r="J36" i="82" s="1"/>
  <c r="H34" i="82"/>
  <c r="I34" i="82" s="1"/>
  <c r="J34" i="82" s="1"/>
  <c r="H18" i="82"/>
  <c r="I18" i="82" s="1"/>
  <c r="J18" i="82" s="1"/>
  <c r="H16" i="82"/>
  <c r="I16" i="82" s="1"/>
  <c r="J16" i="82" s="1"/>
  <c r="H9" i="82"/>
  <c r="I9" i="82" s="1"/>
  <c r="J9" i="82" s="1"/>
  <c r="H4" i="82"/>
  <c r="I4" i="82" s="1"/>
  <c r="J4" i="82" s="1"/>
  <c r="K4" i="82" s="1"/>
  <c r="H51" i="82"/>
  <c r="I51" i="82" s="1"/>
  <c r="J51" i="82" s="1"/>
  <c r="H33" i="82"/>
  <c r="I33" i="82" s="1"/>
  <c r="J33" i="82" s="1"/>
  <c r="H15" i="82"/>
  <c r="I15" i="82" s="1"/>
  <c r="J15" i="82" s="1"/>
  <c r="H85" i="82"/>
  <c r="I85" i="82" s="1"/>
  <c r="J85" i="82" s="1"/>
  <c r="H76" i="82"/>
  <c r="I76" i="82" s="1"/>
  <c r="J76" i="82" s="1"/>
  <c r="H59" i="82"/>
  <c r="I59" i="82" s="1"/>
  <c r="J59" i="82" s="1"/>
  <c r="H42" i="82"/>
  <c r="I42" i="82" s="1"/>
  <c r="J42" i="82" s="1"/>
  <c r="H40" i="82"/>
  <c r="I40" i="82" s="1"/>
  <c r="J40" i="82" s="1"/>
  <c r="H24" i="82"/>
  <c r="I24" i="82" s="1"/>
  <c r="J24" i="82" s="1"/>
  <c r="H22" i="82"/>
  <c r="I22" i="82" s="1"/>
  <c r="J22" i="82" s="1"/>
  <c r="H27" i="82"/>
  <c r="I27" i="82" s="1"/>
  <c r="J27" i="82" s="1"/>
  <c r="H25" i="82"/>
  <c r="I25" i="82" s="1"/>
  <c r="J25" i="82" s="1"/>
  <c r="H46" i="82"/>
  <c r="I46" i="82" s="1"/>
  <c r="J46" i="82" s="1"/>
  <c r="H12" i="82"/>
  <c r="I12" i="82" s="1"/>
  <c r="J12" i="82" s="1"/>
  <c r="H30" i="82"/>
  <c r="I30" i="82" s="1"/>
  <c r="J30" i="82" s="1"/>
  <c r="H6" i="82"/>
  <c r="I6" i="82" s="1"/>
  <c r="J6" i="82" s="1"/>
  <c r="H86" i="82"/>
  <c r="I86" i="82" s="1"/>
  <c r="J86" i="82" s="1"/>
  <c r="H77" i="82"/>
  <c r="I77" i="82" s="1"/>
  <c r="J77" i="82" s="1"/>
  <c r="H48" i="82"/>
  <c r="I48" i="82" s="1"/>
  <c r="J48" i="82" s="1"/>
  <c r="H68" i="82"/>
  <c r="I68" i="82" s="1"/>
  <c r="J68" i="82" s="1"/>
  <c r="H45" i="82"/>
  <c r="I45" i="82" s="1"/>
  <c r="J45" i="82" s="1"/>
  <c r="H28" i="82"/>
  <c r="I28" i="82" s="1"/>
  <c r="J28" i="82" s="1"/>
  <c r="H43" i="82"/>
  <c r="I43" i="82" s="1"/>
  <c r="J43" i="82" s="1"/>
  <c r="H67" i="84"/>
  <c r="I67" i="84" s="1"/>
  <c r="J67" i="84" s="1"/>
  <c r="H64" i="84"/>
  <c r="I64" i="84" s="1"/>
  <c r="J64" i="84" s="1"/>
  <c r="H61" i="84"/>
  <c r="I61" i="84" s="1"/>
  <c r="J61" i="84" s="1"/>
  <c r="H58" i="84"/>
  <c r="I58" i="84" s="1"/>
  <c r="J58" i="84" s="1"/>
  <c r="H55" i="84"/>
  <c r="I55" i="84" s="1"/>
  <c r="J55" i="84" s="1"/>
  <c r="H52" i="84"/>
  <c r="I52" i="84" s="1"/>
  <c r="J52" i="84" s="1"/>
  <c r="H49" i="84"/>
  <c r="I49" i="84" s="1"/>
  <c r="J49" i="84" s="1"/>
  <c r="H46" i="84"/>
  <c r="I46" i="84" s="1"/>
  <c r="J46" i="84" s="1"/>
  <c r="H43" i="84"/>
  <c r="I43" i="84" s="1"/>
  <c r="J43" i="84" s="1"/>
  <c r="H40" i="84"/>
  <c r="I40" i="84" s="1"/>
  <c r="J40" i="84" s="1"/>
  <c r="H37" i="84"/>
  <c r="I37" i="84" s="1"/>
  <c r="J37" i="84" s="1"/>
  <c r="H34" i="84"/>
  <c r="I34" i="84" s="1"/>
  <c r="J34" i="84" s="1"/>
  <c r="H69" i="84"/>
  <c r="I69" i="84" s="1"/>
  <c r="J69" i="84" s="1"/>
  <c r="H66" i="84"/>
  <c r="I66" i="84" s="1"/>
  <c r="J66" i="84" s="1"/>
  <c r="H63" i="84"/>
  <c r="I63" i="84" s="1"/>
  <c r="J63" i="84" s="1"/>
  <c r="H60" i="84"/>
  <c r="I60" i="84" s="1"/>
  <c r="J60" i="84" s="1"/>
  <c r="H57" i="84"/>
  <c r="I57" i="84" s="1"/>
  <c r="J57" i="84" s="1"/>
  <c r="H54" i="84"/>
  <c r="I54" i="84" s="1"/>
  <c r="J54" i="84" s="1"/>
  <c r="H51" i="84"/>
  <c r="I51" i="84" s="1"/>
  <c r="J51" i="84" s="1"/>
  <c r="H48" i="84"/>
  <c r="I48" i="84" s="1"/>
  <c r="J48" i="84" s="1"/>
  <c r="H45" i="84"/>
  <c r="I45" i="84" s="1"/>
  <c r="J45" i="84" s="1"/>
  <c r="H42" i="84"/>
  <c r="I42" i="84" s="1"/>
  <c r="J42" i="84" s="1"/>
  <c r="H39" i="84"/>
  <c r="I39" i="84" s="1"/>
  <c r="J39" i="84" s="1"/>
  <c r="H36" i="84"/>
  <c r="I36" i="84" s="1"/>
  <c r="J36" i="84" s="1"/>
  <c r="H33" i="84"/>
  <c r="I33" i="84" s="1"/>
  <c r="J33" i="84" s="1"/>
  <c r="H30" i="84"/>
  <c r="I30" i="84" s="1"/>
  <c r="J30" i="84" s="1"/>
  <c r="H27" i="84"/>
  <c r="I27" i="84" s="1"/>
  <c r="J27" i="84" s="1"/>
  <c r="H24" i="84"/>
  <c r="I24" i="84" s="1"/>
  <c r="J24" i="84" s="1"/>
  <c r="H21" i="84"/>
  <c r="I21" i="84" s="1"/>
  <c r="J21" i="84" s="1"/>
  <c r="H18" i="84"/>
  <c r="I18" i="84" s="1"/>
  <c r="J18" i="84" s="1"/>
  <c r="H15" i="84"/>
  <c r="I15" i="84" s="1"/>
  <c r="J15" i="84" s="1"/>
  <c r="H12" i="84"/>
  <c r="I12" i="84" s="1"/>
  <c r="J12" i="84" s="1"/>
  <c r="H6" i="84"/>
  <c r="I6" i="84" s="1"/>
  <c r="J6" i="84" s="1"/>
  <c r="H22" i="84"/>
  <c r="I22" i="84" s="1"/>
  <c r="J22" i="84" s="1"/>
  <c r="H11" i="84"/>
  <c r="I11" i="84" s="1"/>
  <c r="J11" i="84" s="1"/>
  <c r="H7" i="84"/>
  <c r="I7" i="84" s="1"/>
  <c r="J7" i="84" s="1"/>
  <c r="H19" i="84"/>
  <c r="I19" i="84" s="1"/>
  <c r="J19" i="84" s="1"/>
  <c r="H17" i="84"/>
  <c r="I17" i="84" s="1"/>
  <c r="J17" i="84" s="1"/>
  <c r="H10" i="84"/>
  <c r="I10" i="84" s="1"/>
  <c r="J10" i="84" s="1"/>
  <c r="H16" i="84"/>
  <c r="I16" i="84" s="1"/>
  <c r="J16" i="84" s="1"/>
  <c r="H25" i="84"/>
  <c r="I25" i="84" s="1"/>
  <c r="J25" i="84" s="1"/>
  <c r="H23" i="84"/>
  <c r="I23" i="84" s="1"/>
  <c r="J23" i="84" s="1"/>
  <c r="H31" i="84"/>
  <c r="I31" i="84" s="1"/>
  <c r="J31" i="84" s="1"/>
  <c r="H13" i="84"/>
  <c r="I13" i="84" s="1"/>
  <c r="J13" i="84" s="1"/>
  <c r="H28" i="84"/>
  <c r="I28" i="84" s="1"/>
  <c r="J28" i="84" s="1"/>
  <c r="H4" i="84"/>
  <c r="I4" i="84" s="1"/>
  <c r="J4" i="84" s="1"/>
  <c r="K4" i="84" s="1"/>
  <c r="H29" i="84"/>
  <c r="I29" i="84" s="1"/>
  <c r="J29" i="84" s="1"/>
  <c r="H59" i="84"/>
  <c r="I59" i="84" s="1"/>
  <c r="J59" i="84" s="1"/>
  <c r="H32" i="84"/>
  <c r="I32" i="84" s="1"/>
  <c r="J32" i="84" s="1"/>
  <c r="H26" i="84"/>
  <c r="I26" i="84" s="1"/>
  <c r="J26" i="84" s="1"/>
  <c r="H5" i="84"/>
  <c r="I5" i="84" s="1"/>
  <c r="J5" i="84" s="1"/>
  <c r="H68" i="84"/>
  <c r="I68" i="84" s="1"/>
  <c r="J68" i="84" s="1"/>
  <c r="H41" i="84"/>
  <c r="I41" i="84" s="1"/>
  <c r="J41" i="84" s="1"/>
  <c r="H8" i="84"/>
  <c r="I8" i="84" s="1"/>
  <c r="J8" i="84" s="1"/>
  <c r="H50" i="84"/>
  <c r="I50" i="84" s="1"/>
  <c r="J50" i="84" s="1"/>
  <c r="H85" i="90"/>
  <c r="I85" i="90" s="1"/>
  <c r="J85" i="90" s="1"/>
  <c r="H84" i="90"/>
  <c r="I84" i="90" s="1"/>
  <c r="J84" i="90" s="1"/>
  <c r="H76" i="90"/>
  <c r="I76" i="90" s="1"/>
  <c r="J76" i="90" s="1"/>
  <c r="H75" i="90"/>
  <c r="I75" i="90" s="1"/>
  <c r="J75" i="90" s="1"/>
  <c r="H67" i="90"/>
  <c r="I67" i="90" s="1"/>
  <c r="J67" i="90" s="1"/>
  <c r="H66" i="90"/>
  <c r="I66" i="90" s="1"/>
  <c r="J66" i="90" s="1"/>
  <c r="H58" i="90"/>
  <c r="I58" i="90" s="1"/>
  <c r="J58" i="90" s="1"/>
  <c r="H57" i="90"/>
  <c r="I57" i="90" s="1"/>
  <c r="J57" i="90" s="1"/>
  <c r="H49" i="90"/>
  <c r="I49" i="90" s="1"/>
  <c r="J49" i="90" s="1"/>
  <c r="H48" i="90"/>
  <c r="I48" i="90" s="1"/>
  <c r="J48" i="90" s="1"/>
  <c r="H40" i="90"/>
  <c r="I40" i="90" s="1"/>
  <c r="J40" i="90" s="1"/>
  <c r="H39" i="90"/>
  <c r="I39" i="90" s="1"/>
  <c r="J39" i="90" s="1"/>
  <c r="H31" i="90"/>
  <c r="I31" i="90" s="1"/>
  <c r="J31" i="90" s="1"/>
  <c r="H30" i="90"/>
  <c r="I30" i="90" s="1"/>
  <c r="J30" i="90" s="1"/>
  <c r="H59" i="90"/>
  <c r="I59" i="90" s="1"/>
  <c r="J59" i="90" s="1"/>
  <c r="H50" i="90"/>
  <c r="I50" i="90" s="1"/>
  <c r="J50" i="90" s="1"/>
  <c r="H41" i="90"/>
  <c r="I41" i="90" s="1"/>
  <c r="J41" i="90" s="1"/>
  <c r="H32" i="90"/>
  <c r="I32" i="90" s="1"/>
  <c r="J32" i="90" s="1"/>
  <c r="H22" i="90"/>
  <c r="I22" i="90" s="1"/>
  <c r="J22" i="90" s="1"/>
  <c r="H19" i="90"/>
  <c r="I19" i="90" s="1"/>
  <c r="J19" i="90" s="1"/>
  <c r="H16" i="90"/>
  <c r="I16" i="90" s="1"/>
  <c r="J16" i="90" s="1"/>
  <c r="H13" i="90"/>
  <c r="I13" i="90" s="1"/>
  <c r="J13" i="90" s="1"/>
  <c r="H8" i="90"/>
  <c r="I8" i="90" s="1"/>
  <c r="J8" i="90" s="1"/>
  <c r="H7" i="90"/>
  <c r="I7" i="90" s="1"/>
  <c r="J7" i="90" s="1"/>
  <c r="H88" i="90"/>
  <c r="I88" i="90" s="1"/>
  <c r="J88" i="90" s="1"/>
  <c r="H87" i="90"/>
  <c r="I87" i="90" s="1"/>
  <c r="J87" i="90" s="1"/>
  <c r="H79" i="90"/>
  <c r="I79" i="90" s="1"/>
  <c r="J79" i="90" s="1"/>
  <c r="H78" i="90"/>
  <c r="I78" i="90" s="1"/>
  <c r="J78" i="90" s="1"/>
  <c r="H70" i="90"/>
  <c r="I70" i="90" s="1"/>
  <c r="J70" i="90" s="1"/>
  <c r="H69" i="90"/>
  <c r="I69" i="90" s="1"/>
  <c r="J69" i="90" s="1"/>
  <c r="H61" i="90"/>
  <c r="I61" i="90" s="1"/>
  <c r="J61" i="90" s="1"/>
  <c r="H60" i="90"/>
  <c r="I60" i="90" s="1"/>
  <c r="J60" i="90" s="1"/>
  <c r="H52" i="90"/>
  <c r="I52" i="90" s="1"/>
  <c r="J52" i="90" s="1"/>
  <c r="H51" i="90"/>
  <c r="I51" i="90" s="1"/>
  <c r="J51" i="90" s="1"/>
  <c r="H43" i="90"/>
  <c r="I43" i="90" s="1"/>
  <c r="J43" i="90" s="1"/>
  <c r="H42" i="90"/>
  <c r="I42" i="90" s="1"/>
  <c r="J42" i="90" s="1"/>
  <c r="H34" i="90"/>
  <c r="I34" i="90" s="1"/>
  <c r="J34" i="90" s="1"/>
  <c r="H33" i="90"/>
  <c r="I33" i="90" s="1"/>
  <c r="J33" i="90" s="1"/>
  <c r="H25" i="90"/>
  <c r="I25" i="90" s="1"/>
  <c r="J25" i="90" s="1"/>
  <c r="H83" i="90"/>
  <c r="I83" i="90" s="1"/>
  <c r="J83" i="90" s="1"/>
  <c r="H74" i="90"/>
  <c r="I74" i="90" s="1"/>
  <c r="J74" i="90" s="1"/>
  <c r="H65" i="90"/>
  <c r="I65" i="90" s="1"/>
  <c r="J65" i="90" s="1"/>
  <c r="H56" i="90"/>
  <c r="I56" i="90" s="1"/>
  <c r="J56" i="90" s="1"/>
  <c r="H47" i="90"/>
  <c r="I47" i="90" s="1"/>
  <c r="J47" i="90" s="1"/>
  <c r="H38" i="90"/>
  <c r="I38" i="90" s="1"/>
  <c r="J38" i="90" s="1"/>
  <c r="H29" i="90"/>
  <c r="I29" i="90" s="1"/>
  <c r="J29" i="90" s="1"/>
  <c r="H24" i="90"/>
  <c r="I24" i="90" s="1"/>
  <c r="J24" i="90" s="1"/>
  <c r="H21" i="90"/>
  <c r="I21" i="90" s="1"/>
  <c r="J21" i="90" s="1"/>
  <c r="H18" i="90"/>
  <c r="I18" i="90" s="1"/>
  <c r="J18" i="90" s="1"/>
  <c r="H15" i="90"/>
  <c r="I15" i="90" s="1"/>
  <c r="J15" i="90" s="1"/>
  <c r="H12" i="90"/>
  <c r="I12" i="90" s="1"/>
  <c r="J12" i="90" s="1"/>
  <c r="H6" i="90"/>
  <c r="I6" i="90" s="1"/>
  <c r="J6" i="90" s="1"/>
  <c r="H4" i="90"/>
  <c r="I4" i="90" s="1"/>
  <c r="J4" i="90" s="1"/>
  <c r="K4" i="90" s="1"/>
  <c r="H5" i="90"/>
  <c r="I5" i="90" s="1"/>
  <c r="J5" i="90" s="1"/>
  <c r="H73" i="90"/>
  <c r="I73" i="90" s="1"/>
  <c r="J73" i="90" s="1"/>
  <c r="H72" i="90"/>
  <c r="I72" i="90" s="1"/>
  <c r="J72" i="90" s="1"/>
  <c r="H46" i="90"/>
  <c r="I46" i="90" s="1"/>
  <c r="J46" i="90" s="1"/>
  <c r="H45" i="90"/>
  <c r="I45" i="90" s="1"/>
  <c r="J45" i="90" s="1"/>
  <c r="H28" i="90"/>
  <c r="I28" i="90" s="1"/>
  <c r="J28" i="90" s="1"/>
  <c r="H27" i="90"/>
  <c r="I27" i="90" s="1"/>
  <c r="J27" i="90" s="1"/>
  <c r="H64" i="90"/>
  <c r="I64" i="90" s="1"/>
  <c r="J64" i="90" s="1"/>
  <c r="H63" i="90"/>
  <c r="I63" i="90" s="1"/>
  <c r="J63" i="90" s="1"/>
  <c r="H82" i="90"/>
  <c r="I82" i="90" s="1"/>
  <c r="J82" i="90" s="1"/>
  <c r="H81" i="90"/>
  <c r="I81" i="90" s="1"/>
  <c r="J81" i="90" s="1"/>
  <c r="H55" i="90"/>
  <c r="I55" i="90" s="1"/>
  <c r="J55" i="90" s="1"/>
  <c r="H54" i="90"/>
  <c r="I54" i="90" s="1"/>
  <c r="J54" i="90" s="1"/>
  <c r="H11" i="90"/>
  <c r="I11" i="90" s="1"/>
  <c r="J11" i="90" s="1"/>
  <c r="H37" i="90"/>
  <c r="I37" i="90" s="1"/>
  <c r="J37" i="90" s="1"/>
  <c r="H36" i="90"/>
  <c r="I36" i="90" s="1"/>
  <c r="J36" i="90" s="1"/>
  <c r="H54" i="96"/>
  <c r="I54" i="96" s="1"/>
  <c r="J54" i="96" s="1"/>
  <c r="H43" i="96"/>
  <c r="I43" i="96" s="1"/>
  <c r="J43" i="96" s="1"/>
  <c r="H41" i="96"/>
  <c r="I41" i="96" s="1"/>
  <c r="J41" i="96" s="1"/>
  <c r="H56" i="96"/>
  <c r="I56" i="96" s="1"/>
  <c r="J56" i="96" s="1"/>
  <c r="H49" i="96"/>
  <c r="I49" i="96" s="1"/>
  <c r="J49" i="96" s="1"/>
  <c r="H40" i="96"/>
  <c r="I40" i="96" s="1"/>
  <c r="J40" i="96" s="1"/>
  <c r="H37" i="96"/>
  <c r="I37" i="96" s="1"/>
  <c r="J37" i="96" s="1"/>
  <c r="H31" i="96"/>
  <c r="I31" i="96" s="1"/>
  <c r="J31" i="96" s="1"/>
  <c r="H34" i="96"/>
  <c r="I34" i="96" s="1"/>
  <c r="J34" i="96" s="1"/>
  <c r="H51" i="96"/>
  <c r="I51" i="96" s="1"/>
  <c r="J51" i="96" s="1"/>
  <c r="H39" i="96"/>
  <c r="I39" i="96" s="1"/>
  <c r="J39" i="96" s="1"/>
  <c r="H27" i="96"/>
  <c r="I27" i="96" s="1"/>
  <c r="J27" i="96" s="1"/>
  <c r="H24" i="96"/>
  <c r="I24" i="96" s="1"/>
  <c r="J24" i="96" s="1"/>
  <c r="H21" i="96"/>
  <c r="I21" i="96" s="1"/>
  <c r="J21" i="96" s="1"/>
  <c r="H14" i="96"/>
  <c r="I14" i="96" s="1"/>
  <c r="J14" i="96" s="1"/>
  <c r="H11" i="96"/>
  <c r="I11" i="96" s="1"/>
  <c r="J11" i="96" s="1"/>
  <c r="H36" i="96"/>
  <c r="I36" i="96" s="1"/>
  <c r="J36" i="96" s="1"/>
  <c r="H12" i="96"/>
  <c r="I12" i="96" s="1"/>
  <c r="J12" i="96" s="1"/>
  <c r="H10" i="96"/>
  <c r="I10" i="96" s="1"/>
  <c r="J10" i="96" s="1"/>
  <c r="H6" i="96"/>
  <c r="I6" i="96" s="1"/>
  <c r="J6" i="96" s="1"/>
  <c r="H7" i="96"/>
  <c r="I7" i="96" s="1"/>
  <c r="J7" i="96" s="1"/>
  <c r="X5" i="19"/>
  <c r="AH5" i="19" s="1"/>
  <c r="AH3" i="12"/>
  <c r="AQ3" i="12" s="1"/>
  <c r="H77" i="27"/>
  <c r="I77" i="27" s="1"/>
  <c r="J77" i="27" s="1"/>
  <c r="AH3" i="23"/>
  <c r="AI3" i="19"/>
  <c r="AN3" i="19"/>
  <c r="AH3" i="15"/>
  <c r="I6" i="24"/>
  <c r="J6" i="24" s="1"/>
  <c r="H16" i="21"/>
  <c r="I16" i="21" s="1"/>
  <c r="J16" i="21" s="1"/>
  <c r="W5" i="19"/>
  <c r="AG4" i="19"/>
  <c r="AF4" i="19"/>
  <c r="AE4" i="19"/>
  <c r="I18" i="16"/>
  <c r="J18" i="16" s="1"/>
  <c r="AR3" i="14"/>
  <c r="I14" i="8"/>
  <c r="J14" i="8" s="1"/>
  <c r="I15" i="7"/>
  <c r="J15" i="7" s="1"/>
  <c r="H13" i="5"/>
  <c r="I13" i="5" s="1"/>
  <c r="J13" i="5" s="1"/>
  <c r="I14" i="24"/>
  <c r="J14" i="24" s="1"/>
  <c r="H8" i="21"/>
  <c r="I8" i="21" s="1"/>
  <c r="J8" i="21" s="1"/>
  <c r="H15" i="5"/>
  <c r="I15" i="5" s="1"/>
  <c r="J15" i="5" s="1"/>
  <c r="I19" i="3"/>
  <c r="J19" i="3" s="1"/>
  <c r="AR3" i="1"/>
  <c r="I5" i="23"/>
  <c r="J5" i="23" s="1"/>
  <c r="I20" i="16"/>
  <c r="J20" i="16" s="1"/>
  <c r="I15" i="15"/>
  <c r="J15" i="15" s="1"/>
  <c r="I11" i="7"/>
  <c r="J11" i="7" s="1"/>
  <c r="I21" i="2"/>
  <c r="J21" i="2" s="1"/>
  <c r="I17" i="24"/>
  <c r="J17" i="24" s="1"/>
  <c r="I16" i="16"/>
  <c r="J16" i="16" s="1"/>
  <c r="I19" i="8"/>
  <c r="J19" i="8" s="1"/>
  <c r="I16" i="24"/>
  <c r="J16" i="24" s="1"/>
  <c r="H6" i="21"/>
  <c r="I6" i="21" s="1"/>
  <c r="J6" i="21" s="1"/>
  <c r="AR3" i="8"/>
  <c r="I12" i="7"/>
  <c r="J12" i="7" s="1"/>
  <c r="I18" i="2"/>
  <c r="J18" i="2" s="1"/>
  <c r="K6" i="1"/>
  <c r="H4" i="11"/>
  <c r="H5" i="5"/>
  <c r="I5" i="5" s="1"/>
  <c r="J5" i="5" s="1"/>
  <c r="I5" i="20"/>
  <c r="J5" i="20" s="1"/>
  <c r="I20" i="15"/>
  <c r="J20" i="15" s="1"/>
  <c r="W5" i="13"/>
  <c r="AG4" i="13"/>
  <c r="AF4" i="13"/>
  <c r="AE4" i="13"/>
  <c r="I8" i="3"/>
  <c r="J8" i="3" s="1"/>
  <c r="K5" i="96"/>
  <c r="K6" i="96" s="1"/>
  <c r="K7" i="96" s="1"/>
  <c r="K8" i="96" s="1"/>
  <c r="AR3" i="93"/>
  <c r="AH4" i="89"/>
  <c r="AQ4" i="89" s="1"/>
  <c r="Z4" i="89"/>
  <c r="I14" i="63"/>
  <c r="J14" i="63" s="1"/>
  <c r="I17" i="55"/>
  <c r="J17" i="55" s="1"/>
  <c r="AH4" i="49"/>
  <c r="AQ4" i="49" s="1"/>
  <c r="Z4" i="49"/>
  <c r="I18" i="56"/>
  <c r="J18" i="56" s="1"/>
  <c r="I22" i="60"/>
  <c r="J22" i="60" s="1"/>
  <c r="I21" i="64"/>
  <c r="J21" i="64" s="1"/>
  <c r="AF4" i="51"/>
  <c r="AE4" i="51"/>
  <c r="W5" i="51"/>
  <c r="AG4" i="51"/>
  <c r="I7" i="50"/>
  <c r="J7" i="50" s="1"/>
  <c r="I19" i="50"/>
  <c r="J19" i="50" s="1"/>
  <c r="W5" i="47"/>
  <c r="AG4" i="47"/>
  <c r="AP4" i="47" s="1"/>
  <c r="AE4" i="47"/>
  <c r="AF4" i="47"/>
  <c r="AO4" i="47" s="1"/>
  <c r="AN3" i="39"/>
  <c r="AG4" i="45"/>
  <c r="AF4" i="45"/>
  <c r="AE4" i="45"/>
  <c r="W5" i="45"/>
  <c r="AH3" i="28"/>
  <c r="AQ3" i="28" s="1"/>
  <c r="AI3" i="29"/>
  <c r="AG4" i="32"/>
  <c r="AP4" i="32" s="1"/>
  <c r="AF4" i="32"/>
  <c r="AO4" i="32" s="1"/>
  <c r="W5" i="32"/>
  <c r="AE4" i="32"/>
  <c r="I16" i="2"/>
  <c r="J16" i="2" s="1"/>
  <c r="H62" i="96"/>
  <c r="I62" i="96" s="1"/>
  <c r="J62" i="96" s="1"/>
  <c r="H48" i="96"/>
  <c r="I48" i="96" s="1"/>
  <c r="J48" i="96" s="1"/>
  <c r="H46" i="96"/>
  <c r="I46" i="96" s="1"/>
  <c r="J46" i="96" s="1"/>
  <c r="H15" i="96"/>
  <c r="I15" i="96" s="1"/>
  <c r="J15" i="96" s="1"/>
  <c r="H16" i="96"/>
  <c r="I16" i="96" s="1"/>
  <c r="J16" i="96" s="1"/>
  <c r="H35" i="96"/>
  <c r="I35" i="96" s="1"/>
  <c r="J35" i="96" s="1"/>
  <c r="H47" i="96"/>
  <c r="I47" i="96" s="1"/>
  <c r="J47" i="96" s="1"/>
  <c r="H18" i="96"/>
  <c r="I18" i="96" s="1"/>
  <c r="J18" i="96" s="1"/>
  <c r="H33" i="96"/>
  <c r="I33" i="96" s="1"/>
  <c r="J33" i="96" s="1"/>
  <c r="AH4" i="90"/>
  <c r="AQ4" i="90" s="1"/>
  <c r="Z4" i="90"/>
  <c r="AN3" i="92"/>
  <c r="H44" i="90"/>
  <c r="I44" i="90" s="1"/>
  <c r="J44" i="90" s="1"/>
  <c r="H80" i="90"/>
  <c r="I80" i="90" s="1"/>
  <c r="J80" i="90" s="1"/>
  <c r="H35" i="90"/>
  <c r="I35" i="90" s="1"/>
  <c r="J35" i="90" s="1"/>
  <c r="AH4" i="87"/>
  <c r="AQ4" i="87" s="1"/>
  <c r="Z4" i="87"/>
  <c r="AI3" i="86"/>
  <c r="AN3" i="86"/>
  <c r="H44" i="84"/>
  <c r="I44" i="84" s="1"/>
  <c r="J44" i="84" s="1"/>
  <c r="H20" i="84"/>
  <c r="I20" i="84" s="1"/>
  <c r="J20" i="84" s="1"/>
  <c r="AR3" i="83"/>
  <c r="H37" i="82"/>
  <c r="I37" i="82" s="1"/>
  <c r="J37" i="82" s="1"/>
  <c r="H19" i="82"/>
  <c r="I19" i="82" s="1"/>
  <c r="J19" i="82" s="1"/>
  <c r="H47" i="84"/>
  <c r="I47" i="84" s="1"/>
  <c r="J47" i="84" s="1"/>
  <c r="AH4" i="82"/>
  <c r="AQ4" i="82" s="1"/>
  <c r="Z4" i="82"/>
  <c r="AF4" i="85"/>
  <c r="AE4" i="85"/>
  <c r="W5" i="85"/>
  <c r="AG4" i="85"/>
  <c r="AI3" i="80"/>
  <c r="AI4" i="80"/>
  <c r="K14" i="73"/>
  <c r="K15" i="73" s="1"/>
  <c r="K16" i="73" s="1"/>
  <c r="K17" i="73" s="1"/>
  <c r="K18" i="73" s="1"/>
  <c r="K19" i="73" s="1"/>
  <c r="K20" i="73" s="1"/>
  <c r="K21" i="73" s="1"/>
  <c r="K22" i="73" s="1"/>
  <c r="K23" i="73" s="1"/>
  <c r="K24" i="73" s="1"/>
  <c r="K25" i="73" s="1"/>
  <c r="K26" i="73" s="1"/>
  <c r="K27" i="73" s="1"/>
  <c r="K28" i="73" s="1"/>
  <c r="K29" i="73" s="1"/>
  <c r="K30" i="73" s="1"/>
  <c r="K31" i="73" s="1"/>
  <c r="K32" i="73" s="1"/>
  <c r="K33" i="73" s="1"/>
  <c r="K34" i="73" s="1"/>
  <c r="K35" i="73" s="1"/>
  <c r="K36" i="73" s="1"/>
  <c r="K37" i="73" s="1"/>
  <c r="K38" i="73" s="1"/>
  <c r="K39" i="73" s="1"/>
  <c r="K40" i="73" s="1"/>
  <c r="K41" i="73" s="1"/>
  <c r="K42" i="73" s="1"/>
  <c r="K43" i="73" s="1"/>
  <c r="K44" i="73" s="1"/>
  <c r="K45" i="73" s="1"/>
  <c r="K46" i="73" s="1"/>
  <c r="K47" i="73" s="1"/>
  <c r="K48" i="73" s="1"/>
  <c r="K49" i="73" s="1"/>
  <c r="K50" i="73" s="1"/>
  <c r="K51" i="73" s="1"/>
  <c r="K52" i="73" s="1"/>
  <c r="K53" i="73" s="1"/>
  <c r="K54" i="73" s="1"/>
  <c r="K55" i="73" s="1"/>
  <c r="K56" i="73" s="1"/>
  <c r="K57" i="73" s="1"/>
  <c r="K58" i="73" s="1"/>
  <c r="K59" i="73" s="1"/>
  <c r="K60" i="73" s="1"/>
  <c r="K61" i="73" s="1"/>
  <c r="K62" i="73" s="1"/>
  <c r="K63" i="73" s="1"/>
  <c r="K64" i="73" s="1"/>
  <c r="K65" i="73" s="1"/>
  <c r="K66" i="73" s="1"/>
  <c r="K67" i="73" s="1"/>
  <c r="K68" i="73" s="1"/>
  <c r="K69" i="73" s="1"/>
  <c r="K70" i="73" s="1"/>
  <c r="K71" i="73" s="1"/>
  <c r="K72" i="73" s="1"/>
  <c r="K73" i="73" s="1"/>
  <c r="K74" i="73" s="1"/>
  <c r="K75" i="73" s="1"/>
  <c r="K76" i="73" s="1"/>
  <c r="K77" i="73" s="1"/>
  <c r="K78" i="73" s="1"/>
  <c r="K79" i="73" s="1"/>
  <c r="K80" i="73" s="1"/>
  <c r="K81" i="73" s="1"/>
  <c r="K82" i="73" s="1"/>
  <c r="K83" i="73" s="1"/>
  <c r="K84" i="73" s="1"/>
  <c r="K85" i="73" s="1"/>
  <c r="K86" i="73" s="1"/>
  <c r="K87" i="73" s="1"/>
  <c r="K88" i="73" s="1"/>
  <c r="K89" i="73" s="1"/>
  <c r="K90" i="73" s="1"/>
  <c r="K91" i="73" s="1"/>
  <c r="K92" i="73" s="1"/>
  <c r="K93" i="73" s="1"/>
  <c r="K94" i="73" s="1"/>
  <c r="K95" i="73" s="1"/>
  <c r="K96" i="73" s="1"/>
  <c r="K97" i="73" s="1"/>
  <c r="K98" i="73" s="1"/>
  <c r="I10" i="72"/>
  <c r="J10" i="72" s="1"/>
  <c r="I4" i="72"/>
  <c r="J4" i="72" s="1"/>
  <c r="K4" i="72" s="1"/>
  <c r="AH4" i="78"/>
  <c r="AQ4" i="78" s="1"/>
  <c r="P3" i="67"/>
  <c r="AF3" i="67" s="1"/>
  <c r="AO3" i="67" s="1"/>
  <c r="AE3" i="67"/>
  <c r="P3" i="66"/>
  <c r="AF3" i="66" s="1"/>
  <c r="AO3" i="66" s="1"/>
  <c r="AE3" i="66"/>
  <c r="AH3" i="68"/>
  <c r="AQ3" i="68" s="1"/>
  <c r="AN3" i="64"/>
  <c r="AI3" i="64"/>
  <c r="H5" i="68"/>
  <c r="Z4" i="68"/>
  <c r="AE3" i="57"/>
  <c r="P3" i="57"/>
  <c r="AF3" i="57" s="1"/>
  <c r="AO3" i="57" s="1"/>
  <c r="H13" i="65"/>
  <c r="I13" i="65" s="1"/>
  <c r="J13" i="65" s="1"/>
  <c r="P3" i="62"/>
  <c r="AF3" i="62" s="1"/>
  <c r="AO3" i="62" s="1"/>
  <c r="AE3" i="62"/>
  <c r="H9" i="68"/>
  <c r="H19" i="65"/>
  <c r="I19" i="65" s="1"/>
  <c r="J19" i="65" s="1"/>
  <c r="I19" i="63"/>
  <c r="J19" i="63" s="1"/>
  <c r="I13" i="63"/>
  <c r="J13" i="63" s="1"/>
  <c r="Y5" i="55"/>
  <c r="Y5" i="51"/>
  <c r="I22" i="64"/>
  <c r="J22" i="64" s="1"/>
  <c r="I19" i="60"/>
  <c r="J19" i="60" s="1"/>
  <c r="I23" i="56"/>
  <c r="J23" i="56" s="1"/>
  <c r="I17" i="56"/>
  <c r="J17" i="56" s="1"/>
  <c r="H6" i="62"/>
  <c r="I6" i="62" s="1"/>
  <c r="J6" i="62" s="1"/>
  <c r="W5" i="59"/>
  <c r="AG4" i="59"/>
  <c r="AF4" i="59"/>
  <c r="AE4" i="59"/>
  <c r="I15" i="55"/>
  <c r="J15" i="55" s="1"/>
  <c r="AH3" i="54"/>
  <c r="AQ3" i="54" s="1"/>
  <c r="Z5" i="64"/>
  <c r="Y5" i="64"/>
  <c r="X5" i="64"/>
  <c r="AH5" i="64" s="1"/>
  <c r="H14" i="62"/>
  <c r="I14" i="62" s="1"/>
  <c r="J14" i="62" s="1"/>
  <c r="I20" i="60"/>
  <c r="J20" i="60" s="1"/>
  <c r="I19" i="55"/>
  <c r="J19" i="55" s="1"/>
  <c r="I18" i="64"/>
  <c r="J18" i="64" s="1"/>
  <c r="H22" i="62"/>
  <c r="I22" i="62" s="1"/>
  <c r="J22" i="62" s="1"/>
  <c r="AH4" i="58"/>
  <c r="AQ4" i="58" s="1"/>
  <c r="X5" i="55"/>
  <c r="AH5" i="55" s="1"/>
  <c r="AH4" i="51"/>
  <c r="I6" i="50"/>
  <c r="J6" i="50" s="1"/>
  <c r="H81" i="46"/>
  <c r="I81" i="46" s="1"/>
  <c r="J81" i="46" s="1"/>
  <c r="H63" i="46"/>
  <c r="I63" i="46" s="1"/>
  <c r="J63" i="46" s="1"/>
  <c r="AN3" i="47"/>
  <c r="AI3" i="47"/>
  <c r="H54" i="46"/>
  <c r="I54" i="46" s="1"/>
  <c r="J54" i="46" s="1"/>
  <c r="H36" i="46"/>
  <c r="I36" i="46" s="1"/>
  <c r="J36" i="46" s="1"/>
  <c r="H18" i="46"/>
  <c r="I18" i="46" s="1"/>
  <c r="J18" i="46" s="1"/>
  <c r="H8" i="46"/>
  <c r="I8" i="46" s="1"/>
  <c r="J8" i="46" s="1"/>
  <c r="H88" i="46"/>
  <c r="I88" i="46" s="1"/>
  <c r="J88" i="46" s="1"/>
  <c r="H70" i="46"/>
  <c r="I70" i="46" s="1"/>
  <c r="J70" i="46" s="1"/>
  <c r="Z4" i="58"/>
  <c r="I14" i="50"/>
  <c r="J14" i="50" s="1"/>
  <c r="I8" i="50"/>
  <c r="J8" i="50" s="1"/>
  <c r="H76" i="46"/>
  <c r="I76" i="46" s="1"/>
  <c r="J76" i="46" s="1"/>
  <c r="H58" i="46"/>
  <c r="I58" i="46" s="1"/>
  <c r="J58" i="46" s="1"/>
  <c r="H39" i="46"/>
  <c r="I39" i="46" s="1"/>
  <c r="J39" i="46" s="1"/>
  <c r="H21" i="46"/>
  <c r="I21" i="46" s="1"/>
  <c r="J21" i="46" s="1"/>
  <c r="H13" i="46"/>
  <c r="I13" i="46" s="1"/>
  <c r="J13" i="46" s="1"/>
  <c r="H8" i="42"/>
  <c r="I8" i="42" s="1"/>
  <c r="J8" i="42" s="1"/>
  <c r="H88" i="42"/>
  <c r="I88" i="42" s="1"/>
  <c r="J88" i="42" s="1"/>
  <c r="H56" i="42"/>
  <c r="I56" i="42" s="1"/>
  <c r="J56" i="42" s="1"/>
  <c r="H34" i="42"/>
  <c r="I34" i="42" s="1"/>
  <c r="J34" i="42" s="1"/>
  <c r="AQ4" i="42"/>
  <c r="H71" i="42"/>
  <c r="I71" i="42" s="1"/>
  <c r="J71" i="42" s="1"/>
  <c r="H90" i="37"/>
  <c r="I90" i="37" s="1"/>
  <c r="J90" i="37" s="1"/>
  <c r="H72" i="37"/>
  <c r="I72" i="37" s="1"/>
  <c r="J72" i="37" s="1"/>
  <c r="H54" i="37"/>
  <c r="I54" i="37" s="1"/>
  <c r="J54" i="37" s="1"/>
  <c r="H36" i="37"/>
  <c r="I36" i="37" s="1"/>
  <c r="J36" i="37" s="1"/>
  <c r="H87" i="42"/>
  <c r="I87" i="42" s="1"/>
  <c r="J87" i="42" s="1"/>
  <c r="AH4" i="32"/>
  <c r="AQ4" i="32" s="1"/>
  <c r="AN3" i="35"/>
  <c r="H69" i="42"/>
  <c r="I69" i="42" s="1"/>
  <c r="J69" i="42" s="1"/>
  <c r="H15" i="42"/>
  <c r="I15" i="42" s="1"/>
  <c r="J15" i="42" s="1"/>
  <c r="H13" i="37"/>
  <c r="I13" i="37" s="1"/>
  <c r="J13" i="37" s="1"/>
  <c r="AH4" i="37"/>
  <c r="H39" i="42"/>
  <c r="I39" i="42" s="1"/>
  <c r="J39" i="42" s="1"/>
  <c r="H16" i="37"/>
  <c r="I16" i="37" s="1"/>
  <c r="J16" i="37" s="1"/>
  <c r="H23" i="37"/>
  <c r="I23" i="37" s="1"/>
  <c r="J23" i="37" s="1"/>
  <c r="AE4" i="35"/>
  <c r="W5" i="35"/>
  <c r="X5" i="35" s="1"/>
  <c r="AF4" i="35"/>
  <c r="AO4" i="35" s="1"/>
  <c r="AG4" i="35"/>
  <c r="AP4" i="35" s="1"/>
  <c r="AR3" i="36"/>
  <c r="Y5" i="30"/>
  <c r="AN3" i="28"/>
  <c r="AI3" i="28"/>
  <c r="H56" i="27"/>
  <c r="I56" i="27" s="1"/>
  <c r="J56" i="27" s="1"/>
  <c r="AH4" i="9"/>
  <c r="AQ4" i="9" s="1"/>
  <c r="Z4" i="9"/>
  <c r="H11" i="8"/>
  <c r="H5" i="8"/>
  <c r="H10" i="8"/>
  <c r="H9" i="8"/>
  <c r="H4" i="8"/>
  <c r="H11" i="27"/>
  <c r="I11" i="27" s="1"/>
  <c r="J11" i="27" s="1"/>
  <c r="AN3" i="4"/>
  <c r="H17" i="3"/>
  <c r="H16" i="3"/>
  <c r="H15" i="3"/>
  <c r="H14" i="3"/>
  <c r="H13" i="3"/>
  <c r="H12" i="3"/>
  <c r="H7" i="3"/>
  <c r="H6" i="3"/>
  <c r="H11" i="3"/>
  <c r="H5" i="3"/>
  <c r="H10" i="3"/>
  <c r="H11" i="50"/>
  <c r="H5" i="50"/>
  <c r="H10" i="50"/>
  <c r="H23" i="61"/>
  <c r="I23" i="61" s="1"/>
  <c r="J23" i="61" s="1"/>
  <c r="H22" i="61"/>
  <c r="I22" i="61" s="1"/>
  <c r="J22" i="61" s="1"/>
  <c r="H21" i="61"/>
  <c r="I21" i="61" s="1"/>
  <c r="J21" i="61" s="1"/>
  <c r="H20" i="61"/>
  <c r="I20" i="61" s="1"/>
  <c r="J20" i="61" s="1"/>
  <c r="H19" i="61"/>
  <c r="I19" i="61" s="1"/>
  <c r="J19" i="61" s="1"/>
  <c r="H18" i="61"/>
  <c r="I18" i="61" s="1"/>
  <c r="J18" i="61" s="1"/>
  <c r="H17" i="61"/>
  <c r="I17" i="61" s="1"/>
  <c r="J17" i="61" s="1"/>
  <c r="H16" i="61"/>
  <c r="I16" i="61" s="1"/>
  <c r="J16" i="61" s="1"/>
  <c r="H15" i="61"/>
  <c r="I15" i="61" s="1"/>
  <c r="J15" i="61" s="1"/>
  <c r="H14" i="61"/>
  <c r="I14" i="61" s="1"/>
  <c r="J14" i="61" s="1"/>
  <c r="H13" i="61"/>
  <c r="I13" i="61" s="1"/>
  <c r="J13" i="61" s="1"/>
  <c r="H12" i="61"/>
  <c r="I12" i="61" s="1"/>
  <c r="J12" i="61" s="1"/>
  <c r="H7" i="61"/>
  <c r="I7" i="61" s="1"/>
  <c r="J7" i="61" s="1"/>
  <c r="H6" i="61"/>
  <c r="I6" i="61" s="1"/>
  <c r="J6" i="61" s="1"/>
  <c r="H5" i="61"/>
  <c r="I5" i="61" s="1"/>
  <c r="J5" i="61" s="1"/>
  <c r="H10" i="61"/>
  <c r="I10" i="61" s="1"/>
  <c r="J10" i="61" s="1"/>
  <c r="H4" i="61"/>
  <c r="I4" i="61" s="1"/>
  <c r="J4" i="61" s="1"/>
  <c r="K4" i="61" s="1"/>
  <c r="H9" i="61"/>
  <c r="I9" i="61" s="1"/>
  <c r="J9" i="61" s="1"/>
  <c r="H10" i="66"/>
  <c r="I10" i="66" s="1"/>
  <c r="J10" i="66" s="1"/>
  <c r="H21" i="66"/>
  <c r="I21" i="66" s="1"/>
  <c r="J21" i="66" s="1"/>
  <c r="H15" i="66"/>
  <c r="I15" i="66" s="1"/>
  <c r="J15" i="66" s="1"/>
  <c r="H11" i="66"/>
  <c r="I11" i="66" s="1"/>
  <c r="J11" i="66" s="1"/>
  <c r="H5" i="66"/>
  <c r="I5" i="66" s="1"/>
  <c r="J5" i="66" s="1"/>
  <c r="H20" i="66"/>
  <c r="I20" i="66" s="1"/>
  <c r="J20" i="66" s="1"/>
  <c r="H14" i="66"/>
  <c r="I14" i="66" s="1"/>
  <c r="J14" i="66" s="1"/>
  <c r="H19" i="66"/>
  <c r="I19" i="66" s="1"/>
  <c r="J19" i="66" s="1"/>
  <c r="H13" i="66"/>
  <c r="I13" i="66" s="1"/>
  <c r="J13" i="66" s="1"/>
  <c r="H7" i="66"/>
  <c r="I7" i="66" s="1"/>
  <c r="J7" i="66" s="1"/>
  <c r="H18" i="66"/>
  <c r="I18" i="66" s="1"/>
  <c r="J18" i="66" s="1"/>
  <c r="H12" i="66"/>
  <c r="I12" i="66" s="1"/>
  <c r="J12" i="66" s="1"/>
  <c r="H6" i="66"/>
  <c r="I6" i="66" s="1"/>
  <c r="J6" i="66" s="1"/>
  <c r="H23" i="66"/>
  <c r="I23" i="66" s="1"/>
  <c r="J23" i="66" s="1"/>
  <c r="H17" i="66"/>
  <c r="I17" i="66" s="1"/>
  <c r="J17" i="66" s="1"/>
  <c r="H22" i="66"/>
  <c r="I22" i="66" s="1"/>
  <c r="J22" i="66" s="1"/>
  <c r="H16" i="66"/>
  <c r="I16" i="66" s="1"/>
  <c r="J16" i="66" s="1"/>
  <c r="H9" i="70"/>
  <c r="I9" i="70" s="1"/>
  <c r="J9" i="70" s="1"/>
  <c r="H5" i="70"/>
  <c r="I5" i="70" s="1"/>
  <c r="J5" i="70" s="1"/>
  <c r="H8" i="70"/>
  <c r="I8" i="70" s="1"/>
  <c r="J8" i="70" s="1"/>
  <c r="H11" i="70"/>
  <c r="I11" i="70" s="1"/>
  <c r="J11" i="70" s="1"/>
  <c r="K5" i="30"/>
  <c r="K6" i="30" s="1"/>
  <c r="K7" i="30" s="1"/>
  <c r="K8" i="30" s="1"/>
  <c r="K9" i="30" s="1"/>
  <c r="K10" i="30" s="1"/>
  <c r="K11" i="30" s="1"/>
  <c r="K12" i="30" s="1"/>
  <c r="K13" i="30" s="1"/>
  <c r="K14" i="30" s="1"/>
  <c r="K15" i="30" s="1"/>
  <c r="K16" i="30" s="1"/>
  <c r="AH4" i="26"/>
  <c r="AQ4" i="26" s="1"/>
  <c r="H47" i="27"/>
  <c r="I47" i="27" s="1"/>
  <c r="J47" i="27" s="1"/>
  <c r="Q89" i="26"/>
  <c r="Q86" i="26"/>
  <c r="Q83" i="26"/>
  <c r="Q80" i="26"/>
  <c r="Q77" i="26"/>
  <c r="Q74" i="26"/>
  <c r="Q71" i="26"/>
  <c r="Q68" i="26"/>
  <c r="Q65" i="26"/>
  <c r="Q62" i="26"/>
  <c r="Q59" i="26"/>
  <c r="Q56" i="26"/>
  <c r="Q53" i="26"/>
  <c r="Q50" i="26"/>
  <c r="Q47" i="26"/>
  <c r="Q44" i="26"/>
  <c r="Q41" i="26"/>
  <c r="Q38" i="26"/>
  <c r="Q35" i="26"/>
  <c r="Q32" i="26"/>
  <c r="Q29" i="26"/>
  <c r="Q26" i="26"/>
  <c r="Q23" i="26"/>
  <c r="Q20" i="26"/>
  <c r="Q17" i="26"/>
  <c r="Q14" i="26"/>
  <c r="Q10" i="26"/>
  <c r="Q87" i="26"/>
  <c r="Q84" i="26"/>
  <c r="Q81" i="26"/>
  <c r="Q78" i="26"/>
  <c r="Q75" i="26"/>
  <c r="Q72" i="26"/>
  <c r="Q88" i="26"/>
  <c r="Q85" i="26"/>
  <c r="Q82" i="26"/>
  <c r="Q79" i="26"/>
  <c r="Q76" i="26"/>
  <c r="Q73" i="26"/>
  <c r="Q70" i="26"/>
  <c r="Q67" i="26"/>
  <c r="Q64" i="26"/>
  <c r="Q61" i="26"/>
  <c r="Q58" i="26"/>
  <c r="Q55" i="26"/>
  <c r="Q52" i="26"/>
  <c r="Q49" i="26"/>
  <c r="Q46" i="26"/>
  <c r="Q43" i="26"/>
  <c r="Q40" i="26"/>
  <c r="Q37" i="26"/>
  <c r="Q34" i="26"/>
  <c r="Q31" i="26"/>
  <c r="Q28" i="26"/>
  <c r="Q25" i="26"/>
  <c r="Q22" i="26"/>
  <c r="Q19" i="26"/>
  <c r="Q16" i="26"/>
  <c r="Q13" i="26"/>
  <c r="Q8" i="26"/>
  <c r="Q7" i="26"/>
  <c r="Q9" i="26"/>
  <c r="Q5" i="26"/>
  <c r="Q6" i="26"/>
  <c r="Q11" i="26"/>
  <c r="Q69" i="26"/>
  <c r="Q66" i="26"/>
  <c r="Q63" i="26"/>
  <c r="Q60" i="26"/>
  <c r="Q57" i="26"/>
  <c r="Q54" i="26"/>
  <c r="Q51" i="26"/>
  <c r="Q48" i="26"/>
  <c r="Q45" i="26"/>
  <c r="Q42" i="26"/>
  <c r="Q39" i="26"/>
  <c r="Q36" i="26"/>
  <c r="Q33" i="26"/>
  <c r="Q30" i="26"/>
  <c r="Q27" i="26"/>
  <c r="Q24" i="26"/>
  <c r="Q21" i="26"/>
  <c r="Q18" i="26"/>
  <c r="Q15" i="26"/>
  <c r="Q12" i="26"/>
  <c r="Q78" i="35"/>
  <c r="Q75" i="35"/>
  <c r="Q72" i="35"/>
  <c r="Q69" i="35"/>
  <c r="Q66" i="35"/>
  <c r="Q63" i="35"/>
  <c r="Q60" i="35"/>
  <c r="Q57" i="35"/>
  <c r="Q54" i="35"/>
  <c r="Q51" i="35"/>
  <c r="Q48" i="35"/>
  <c r="Q45" i="35"/>
  <c r="Q73" i="35"/>
  <c r="Q71" i="35"/>
  <c r="Q64" i="35"/>
  <c r="Q62" i="35"/>
  <c r="Q55" i="35"/>
  <c r="Q53" i="35"/>
  <c r="Q46" i="35"/>
  <c r="Q44" i="35"/>
  <c r="Q11" i="35"/>
  <c r="Q5" i="35"/>
  <c r="Q42" i="35"/>
  <c r="Q39" i="35"/>
  <c r="Q36" i="35"/>
  <c r="Q33" i="35"/>
  <c r="Q30" i="35"/>
  <c r="Q27" i="35"/>
  <c r="Q24" i="35"/>
  <c r="Q21" i="35"/>
  <c r="Q18" i="35"/>
  <c r="Q15" i="35"/>
  <c r="Q12" i="35"/>
  <c r="Q6" i="35"/>
  <c r="Q76" i="35"/>
  <c r="Q74" i="35"/>
  <c r="Q67" i="35"/>
  <c r="Q65" i="35"/>
  <c r="Q58" i="35"/>
  <c r="Q56" i="35"/>
  <c r="Q49" i="35"/>
  <c r="Q47" i="35"/>
  <c r="Q40" i="35"/>
  <c r="Q37" i="35"/>
  <c r="Q34" i="35"/>
  <c r="Q31" i="35"/>
  <c r="Q28" i="35"/>
  <c r="Q25" i="35"/>
  <c r="Q22" i="35"/>
  <c r="Q19" i="35"/>
  <c r="Q16" i="35"/>
  <c r="Q13" i="35"/>
  <c r="Q8" i="35"/>
  <c r="Q7" i="35"/>
  <c r="Q79" i="35"/>
  <c r="Q77" i="35"/>
  <c r="Q70" i="35"/>
  <c r="Q68" i="35"/>
  <c r="Q61" i="35"/>
  <c r="Q59" i="35"/>
  <c r="Q52" i="35"/>
  <c r="Q50" i="35"/>
  <c r="Q43" i="35"/>
  <c r="Q41" i="35"/>
  <c r="Q38" i="35"/>
  <c r="Q35" i="35"/>
  <c r="Q32" i="35"/>
  <c r="Q29" i="35"/>
  <c r="Q26" i="35"/>
  <c r="Q23" i="35"/>
  <c r="Q20" i="35"/>
  <c r="Q17" i="35"/>
  <c r="Q14" i="35"/>
  <c r="Q10" i="35"/>
  <c r="Q9" i="35"/>
  <c r="Q96" i="33"/>
  <c r="Q93" i="33"/>
  <c r="Q90" i="33"/>
  <c r="Q87" i="33"/>
  <c r="Q84" i="33"/>
  <c r="Q81" i="33"/>
  <c r="Q78" i="33"/>
  <c r="Q75" i="33"/>
  <c r="Q72" i="33"/>
  <c r="Q69" i="33"/>
  <c r="Q66" i="33"/>
  <c r="Q63" i="33"/>
  <c r="Q60" i="33"/>
  <c r="Q57" i="33"/>
  <c r="Q54" i="33"/>
  <c r="Q51" i="33"/>
  <c r="Q48" i="33"/>
  <c r="Q45" i="33"/>
  <c r="Q42" i="33"/>
  <c r="Q39" i="33"/>
  <c r="Q36" i="33"/>
  <c r="Q33" i="33"/>
  <c r="Q30" i="33"/>
  <c r="Q27" i="33"/>
  <c r="Q24" i="33"/>
  <c r="Q21" i="33"/>
  <c r="Q18" i="33"/>
  <c r="Q15" i="33"/>
  <c r="Q12" i="33"/>
  <c r="Q6" i="33"/>
  <c r="Q97" i="33"/>
  <c r="Q94" i="33"/>
  <c r="Q91" i="33"/>
  <c r="Q88" i="33"/>
  <c r="Q85" i="33"/>
  <c r="Q82" i="33"/>
  <c r="Q79" i="33"/>
  <c r="Q76" i="33"/>
  <c r="Q73" i="33"/>
  <c r="Q70" i="33"/>
  <c r="Q67" i="33"/>
  <c r="Q64" i="33"/>
  <c r="Q61" i="33"/>
  <c r="Q58" i="33"/>
  <c r="Q55" i="33"/>
  <c r="Q52" i="33"/>
  <c r="Q49" i="33"/>
  <c r="Q46" i="33"/>
  <c r="Q43" i="33"/>
  <c r="Q40" i="33"/>
  <c r="Q37" i="33"/>
  <c r="Q34" i="33"/>
  <c r="Q31" i="33"/>
  <c r="Q28" i="33"/>
  <c r="Q25" i="33"/>
  <c r="Q22" i="33"/>
  <c r="Q19" i="33"/>
  <c r="Q16" i="33"/>
  <c r="Q9" i="33"/>
  <c r="Q11" i="33"/>
  <c r="Q92" i="33"/>
  <c r="Q83" i="33"/>
  <c r="Q74" i="33"/>
  <c r="Q65" i="33"/>
  <c r="Q56" i="33"/>
  <c r="Q47" i="33"/>
  <c r="Q38" i="33"/>
  <c r="Q14" i="33"/>
  <c r="Q29" i="33"/>
  <c r="Q23" i="33"/>
  <c r="Q17" i="33"/>
  <c r="Q13" i="33"/>
  <c r="Q8" i="33"/>
  <c r="Q98" i="33"/>
  <c r="Q89" i="33"/>
  <c r="Q80" i="33"/>
  <c r="Q71" i="33"/>
  <c r="Q62" i="33"/>
  <c r="Q53" i="33"/>
  <c r="Q44" i="33"/>
  <c r="Q35" i="33"/>
  <c r="Q5" i="33"/>
  <c r="Q10" i="33"/>
  <c r="Q7" i="33"/>
  <c r="Q95" i="33"/>
  <c r="Q86" i="33"/>
  <c r="Q77" i="33"/>
  <c r="Q68" i="33"/>
  <c r="Q59" i="33"/>
  <c r="Q50" i="33"/>
  <c r="Q41" i="33"/>
  <c r="Q32" i="33"/>
  <c r="Q26" i="33"/>
  <c r="Q20" i="33"/>
  <c r="Q78" i="39"/>
  <c r="Q75" i="39"/>
  <c r="Q72" i="39"/>
  <c r="Q69" i="39"/>
  <c r="Q66" i="39"/>
  <c r="Q63" i="39"/>
  <c r="Q60" i="39"/>
  <c r="Q57" i="39"/>
  <c r="Q54" i="39"/>
  <c r="Q51" i="39"/>
  <c r="Q48" i="39"/>
  <c r="Q45" i="39"/>
  <c r="Q42" i="39"/>
  <c r="Q39" i="39"/>
  <c r="Q36" i="39"/>
  <c r="Q33" i="39"/>
  <c r="Q30" i="39"/>
  <c r="Q27" i="39"/>
  <c r="Q24" i="39"/>
  <c r="Q21" i="39"/>
  <c r="Q18" i="39"/>
  <c r="Q15" i="39"/>
  <c r="Q12" i="39"/>
  <c r="Q6" i="39"/>
  <c r="Q79" i="39"/>
  <c r="Q76" i="39"/>
  <c r="Q73" i="39"/>
  <c r="Q70" i="39"/>
  <c r="Q67" i="39"/>
  <c r="Q64" i="39"/>
  <c r="Q61" i="39"/>
  <c r="Q58" i="39"/>
  <c r="Q55" i="39"/>
  <c r="Q52" i="39"/>
  <c r="Q49" i="39"/>
  <c r="Q46" i="39"/>
  <c r="Q43" i="39"/>
  <c r="Q40" i="39"/>
  <c r="Q37" i="39"/>
  <c r="Q34" i="39"/>
  <c r="Q31" i="39"/>
  <c r="Q28" i="39"/>
  <c r="Q25" i="39"/>
  <c r="Q22" i="39"/>
  <c r="Q19" i="39"/>
  <c r="Q16" i="39"/>
  <c r="Q13" i="39"/>
  <c r="Q8" i="39"/>
  <c r="Q7" i="39"/>
  <c r="Q9" i="39"/>
  <c r="Q77" i="39"/>
  <c r="Q74" i="39"/>
  <c r="Q71" i="39"/>
  <c r="Q68" i="39"/>
  <c r="Q65" i="39"/>
  <c r="Q62" i="39"/>
  <c r="Q59" i="39"/>
  <c r="Q56" i="39"/>
  <c r="Q53" i="39"/>
  <c r="Q50" i="39"/>
  <c r="Q47" i="39"/>
  <c r="Q44" i="39"/>
  <c r="Q41" i="39"/>
  <c r="Q38" i="39"/>
  <c r="Q35" i="39"/>
  <c r="Q32" i="39"/>
  <c r="Q29" i="39"/>
  <c r="Q26" i="39"/>
  <c r="Q23" i="39"/>
  <c r="Q20" i="39"/>
  <c r="Q17" i="39"/>
  <c r="Q14" i="39"/>
  <c r="Q10" i="39"/>
  <c r="Q11" i="39"/>
  <c r="Q5" i="39"/>
  <c r="Q89" i="46"/>
  <c r="Q86" i="46"/>
  <c r="Q83" i="46"/>
  <c r="Q80" i="46"/>
  <c r="Q77" i="46"/>
  <c r="Q74" i="46"/>
  <c r="Q71" i="46"/>
  <c r="Q68" i="46"/>
  <c r="Q65" i="46"/>
  <c r="Q62" i="46"/>
  <c r="Q59" i="46"/>
  <c r="Q56" i="46"/>
  <c r="Q53" i="46"/>
  <c r="Q50" i="46"/>
  <c r="Q47" i="46"/>
  <c r="Q44" i="46"/>
  <c r="Q41" i="46"/>
  <c r="Q38" i="46"/>
  <c r="Q35" i="46"/>
  <c r="Q32" i="46"/>
  <c r="Q29" i="46"/>
  <c r="Q26" i="46"/>
  <c r="Q23" i="46"/>
  <c r="Q20" i="46"/>
  <c r="Q17" i="46"/>
  <c r="Q14" i="46"/>
  <c r="Q10" i="46"/>
  <c r="Q87" i="46"/>
  <c r="Q84" i="46"/>
  <c r="Q81" i="46"/>
  <c r="Q78" i="46"/>
  <c r="Q75" i="46"/>
  <c r="Q72" i="46"/>
  <c r="Q69" i="46"/>
  <c r="Q66" i="46"/>
  <c r="Q63" i="46"/>
  <c r="Q60" i="46"/>
  <c r="Q57" i="46"/>
  <c r="Q54" i="46"/>
  <c r="Q51" i="46"/>
  <c r="Q48" i="46"/>
  <c r="Q45" i="46"/>
  <c r="Q42" i="46"/>
  <c r="Q39" i="46"/>
  <c r="Q36" i="46"/>
  <c r="Q33" i="46"/>
  <c r="Q30" i="46"/>
  <c r="Q27" i="46"/>
  <c r="Q24" i="46"/>
  <c r="Q21" i="46"/>
  <c r="Q18" i="46"/>
  <c r="Q15" i="46"/>
  <c r="Q12" i="46"/>
  <c r="Q6" i="46"/>
  <c r="Q55" i="46"/>
  <c r="Q49" i="46"/>
  <c r="Q43" i="46"/>
  <c r="Q37" i="46"/>
  <c r="Q31" i="46"/>
  <c r="Q25" i="46"/>
  <c r="Q19" i="46"/>
  <c r="Q9" i="46"/>
  <c r="Q7" i="46"/>
  <c r="Q88" i="46"/>
  <c r="Q79" i="46"/>
  <c r="Q70" i="46"/>
  <c r="Q61" i="46"/>
  <c r="Q13" i="46"/>
  <c r="Q85" i="46"/>
  <c r="Q76" i="46"/>
  <c r="Q67" i="46"/>
  <c r="Q58" i="46"/>
  <c r="Q52" i="46"/>
  <c r="Q46" i="46"/>
  <c r="Q40" i="46"/>
  <c r="Q34" i="46"/>
  <c r="Q28" i="46"/>
  <c r="Q22" i="46"/>
  <c r="Q16" i="46"/>
  <c r="Q5" i="46"/>
  <c r="Q82" i="46"/>
  <c r="Q73" i="46"/>
  <c r="Q64" i="46"/>
  <c r="Q11" i="46"/>
  <c r="Q8" i="46"/>
  <c r="Q96" i="77"/>
  <c r="Q93" i="77"/>
  <c r="Q90" i="77"/>
  <c r="Q87" i="77"/>
  <c r="Q84" i="77"/>
  <c r="Q81" i="77"/>
  <c r="Q78" i="77"/>
  <c r="Q75" i="77"/>
  <c r="Q72" i="77"/>
  <c r="Q69" i="77"/>
  <c r="Q66" i="77"/>
  <c r="Q63" i="77"/>
  <c r="Q60" i="77"/>
  <c r="Q57" i="77"/>
  <c r="Q54" i="77"/>
  <c r="Q51" i="77"/>
  <c r="Q48" i="77"/>
  <c r="Q45" i="77"/>
  <c r="Q42" i="77"/>
  <c r="Q39" i="77"/>
  <c r="Q36" i="77"/>
  <c r="Q33" i="77"/>
  <c r="Q30" i="77"/>
  <c r="Q27" i="77"/>
  <c r="Q24" i="77"/>
  <c r="Q21" i="77"/>
  <c r="Q18" i="77"/>
  <c r="Q15" i="77"/>
  <c r="Q12" i="77"/>
  <c r="Q6" i="77"/>
  <c r="Q97" i="77"/>
  <c r="Q94" i="77"/>
  <c r="Q91" i="77"/>
  <c r="Q88" i="77"/>
  <c r="Q85" i="77"/>
  <c r="Q82" i="77"/>
  <c r="Q79" i="77"/>
  <c r="Q76" i="77"/>
  <c r="Q73" i="77"/>
  <c r="Q70" i="77"/>
  <c r="Q67" i="77"/>
  <c r="Q64" i="77"/>
  <c r="Q61" i="77"/>
  <c r="Q58" i="77"/>
  <c r="Q55" i="77"/>
  <c r="Q52" i="77"/>
  <c r="Q49" i="77"/>
  <c r="Q46" i="77"/>
  <c r="Q43" i="77"/>
  <c r="Q40" i="77"/>
  <c r="Q37" i="77"/>
  <c r="Q34" i="77"/>
  <c r="Q31" i="77"/>
  <c r="Q28" i="77"/>
  <c r="Q25" i="77"/>
  <c r="Q22" i="77"/>
  <c r="Q19" i="77"/>
  <c r="Q16" i="77"/>
  <c r="Q13" i="77"/>
  <c r="Q8" i="77"/>
  <c r="Q7" i="77"/>
  <c r="Q95" i="77"/>
  <c r="Q86" i="77"/>
  <c r="Q77" i="77"/>
  <c r="Q68" i="77"/>
  <c r="Q59" i="77"/>
  <c r="Q50" i="77"/>
  <c r="Q41" i="77"/>
  <c r="Q32" i="77"/>
  <c r="Q23" i="77"/>
  <c r="Q14" i="77"/>
  <c r="Q98" i="77"/>
  <c r="Q89" i="77"/>
  <c r="Q80" i="77"/>
  <c r="Q71" i="77"/>
  <c r="Q62" i="77"/>
  <c r="Q53" i="77"/>
  <c r="Q44" i="77"/>
  <c r="Q35" i="77"/>
  <c r="Q26" i="77"/>
  <c r="Q17" i="77"/>
  <c r="Q11" i="77"/>
  <c r="Q5" i="77"/>
  <c r="Q47" i="77"/>
  <c r="Q56" i="77"/>
  <c r="Q65" i="77"/>
  <c r="Q74" i="77"/>
  <c r="Q20" i="77"/>
  <c r="Q9" i="77"/>
  <c r="Q92" i="77"/>
  <c r="Q38" i="77"/>
  <c r="Q10" i="77"/>
  <c r="Q83" i="77"/>
  <c r="Q29" i="77"/>
  <c r="Q11" i="84"/>
  <c r="Q5" i="84"/>
  <c r="Q69" i="84"/>
  <c r="Q66" i="84"/>
  <c r="Q63" i="84"/>
  <c r="Q60" i="84"/>
  <c r="Q57" i="84"/>
  <c r="Q54" i="84"/>
  <c r="Q51" i="84"/>
  <c r="Q48" i="84"/>
  <c r="Q45" i="84"/>
  <c r="Q42" i="84"/>
  <c r="Q39" i="84"/>
  <c r="Q36" i="84"/>
  <c r="Q33" i="84"/>
  <c r="Q68" i="84"/>
  <c r="Q65" i="84"/>
  <c r="Q62" i="84"/>
  <c r="Q59" i="84"/>
  <c r="Q56" i="84"/>
  <c r="Q53" i="84"/>
  <c r="Q50" i="84"/>
  <c r="Q47" i="84"/>
  <c r="Q44" i="84"/>
  <c r="Q41" i="84"/>
  <c r="Q38" i="84"/>
  <c r="Q35" i="84"/>
  <c r="Q32" i="84"/>
  <c r="Q29" i="84"/>
  <c r="Q26" i="84"/>
  <c r="Q23" i="84"/>
  <c r="Q20" i="84"/>
  <c r="Q17" i="84"/>
  <c r="Q14" i="84"/>
  <c r="Q10" i="84"/>
  <c r="Q61" i="84"/>
  <c r="Q52" i="84"/>
  <c r="Q43" i="84"/>
  <c r="Q34" i="84"/>
  <c r="Q16" i="84"/>
  <c r="Q15" i="84"/>
  <c r="Q31" i="84"/>
  <c r="Q30" i="84"/>
  <c r="Q13" i="84"/>
  <c r="Q12" i="84"/>
  <c r="Q64" i="84"/>
  <c r="Q55" i="84"/>
  <c r="Q46" i="84"/>
  <c r="Q37" i="84"/>
  <c r="Q28" i="84"/>
  <c r="Q27" i="84"/>
  <c r="Q9" i="84"/>
  <c r="Q8" i="84"/>
  <c r="Q19" i="84"/>
  <c r="Q18" i="84"/>
  <c r="Q21" i="84"/>
  <c r="Q7" i="84"/>
  <c r="Q24" i="84"/>
  <c r="Q25" i="84"/>
  <c r="Q67" i="84"/>
  <c r="Q40" i="84"/>
  <c r="Q49" i="84"/>
  <c r="Q22" i="84"/>
  <c r="Q58" i="84"/>
  <c r="Q6" i="84"/>
  <c r="Q79" i="87"/>
  <c r="Q76" i="87"/>
  <c r="Q73" i="87"/>
  <c r="Q70" i="87"/>
  <c r="Q67" i="87"/>
  <c r="Q64" i="87"/>
  <c r="Q61" i="87"/>
  <c r="Q58" i="87"/>
  <c r="Q55" i="87"/>
  <c r="Q52" i="87"/>
  <c r="Q49" i="87"/>
  <c r="Q77" i="87"/>
  <c r="Q57" i="87"/>
  <c r="Q53" i="87"/>
  <c r="Q48" i="87"/>
  <c r="Q11" i="87"/>
  <c r="Q5" i="87"/>
  <c r="Q75" i="87"/>
  <c r="Q68" i="87"/>
  <c r="Q66" i="87"/>
  <c r="Q59" i="87"/>
  <c r="Q45" i="87"/>
  <c r="Q42" i="87"/>
  <c r="Q39" i="87"/>
  <c r="Q36" i="87"/>
  <c r="Q33" i="87"/>
  <c r="Q30" i="87"/>
  <c r="Q27" i="87"/>
  <c r="Q24" i="87"/>
  <c r="Q21" i="87"/>
  <c r="Q18" i="87"/>
  <c r="Q15" i="87"/>
  <c r="Q12" i="87"/>
  <c r="Q6" i="87"/>
  <c r="Q54" i="87"/>
  <c r="Q50" i="87"/>
  <c r="Q74" i="87"/>
  <c r="Q72" i="87"/>
  <c r="Q65" i="87"/>
  <c r="Q63" i="87"/>
  <c r="Q47" i="87"/>
  <c r="Q44" i="87"/>
  <c r="Q41" i="87"/>
  <c r="Q38" i="87"/>
  <c r="Q35" i="87"/>
  <c r="Q32" i="87"/>
  <c r="Q29" i="87"/>
  <c r="Q26" i="87"/>
  <c r="Q23" i="87"/>
  <c r="Q20" i="87"/>
  <c r="Q17" i="87"/>
  <c r="Q14" i="87"/>
  <c r="Q10" i="87"/>
  <c r="Q62" i="87"/>
  <c r="Q43" i="87"/>
  <c r="Q71" i="87"/>
  <c r="Q60" i="87"/>
  <c r="Q56" i="87"/>
  <c r="Q51" i="87"/>
  <c r="Q40" i="87"/>
  <c r="Q34" i="87"/>
  <c r="Q28" i="87"/>
  <c r="Q22" i="87"/>
  <c r="Q16" i="87"/>
  <c r="Q8" i="87"/>
  <c r="Q9" i="87"/>
  <c r="Q7" i="87"/>
  <c r="Q37" i="87"/>
  <c r="Q31" i="87"/>
  <c r="Q25" i="87"/>
  <c r="Q19" i="87"/>
  <c r="Q13" i="87"/>
  <c r="Q46" i="87"/>
  <c r="Q69" i="87"/>
  <c r="Q78" i="87"/>
  <c r="Q96" i="93"/>
  <c r="Q93" i="93"/>
  <c r="Q98" i="93"/>
  <c r="Q91" i="93"/>
  <c r="Q90" i="93"/>
  <c r="Q87" i="93"/>
  <c r="Q84" i="93"/>
  <c r="Q81" i="93"/>
  <c r="Q78" i="93"/>
  <c r="Q75" i="93"/>
  <c r="Q95" i="93"/>
  <c r="Q97" i="93"/>
  <c r="Q89" i="93"/>
  <c r="Q86" i="93"/>
  <c r="Q83" i="93"/>
  <c r="Q80" i="93"/>
  <c r="Q77" i="93"/>
  <c r="Q74" i="93"/>
  <c r="Q71" i="93"/>
  <c r="Q68" i="93"/>
  <c r="Q65" i="93"/>
  <c r="Q62" i="93"/>
  <c r="Q59" i="93"/>
  <c r="Q56" i="93"/>
  <c r="Q53" i="93"/>
  <c r="Q73" i="93"/>
  <c r="Q64" i="93"/>
  <c r="Q55" i="93"/>
  <c r="Q52" i="93"/>
  <c r="Q49" i="93"/>
  <c r="Q46" i="93"/>
  <c r="Q43" i="93"/>
  <c r="Q40" i="93"/>
  <c r="Q85" i="93"/>
  <c r="Q76" i="93"/>
  <c r="Q72" i="93"/>
  <c r="Q63" i="93"/>
  <c r="Q54" i="93"/>
  <c r="Q51" i="93"/>
  <c r="Q50" i="93"/>
  <c r="Q48" i="93"/>
  <c r="Q47" i="93"/>
  <c r="Q45" i="93"/>
  <c r="Q44" i="93"/>
  <c r="Q42" i="93"/>
  <c r="Q41" i="93"/>
  <c r="Q39" i="93"/>
  <c r="Q38" i="93"/>
  <c r="Q34" i="93"/>
  <c r="Q31" i="93"/>
  <c r="Q28" i="93"/>
  <c r="Q25" i="93"/>
  <c r="Q22" i="93"/>
  <c r="Q19" i="93"/>
  <c r="Q16" i="93"/>
  <c r="Q13" i="93"/>
  <c r="Q8" i="93"/>
  <c r="Q7" i="93"/>
  <c r="Q94" i="93"/>
  <c r="Q70" i="93"/>
  <c r="Q92" i="93"/>
  <c r="Q82" i="93"/>
  <c r="Q66" i="93"/>
  <c r="Q57" i="93"/>
  <c r="Q37" i="93"/>
  <c r="Q33" i="93"/>
  <c r="Q30" i="93"/>
  <c r="Q27" i="93"/>
  <c r="Q88" i="93"/>
  <c r="Q67" i="93"/>
  <c r="Q58" i="93"/>
  <c r="Q23" i="93"/>
  <c r="Q18" i="93"/>
  <c r="Q69" i="93"/>
  <c r="Q61" i="93"/>
  <c r="Q60" i="93"/>
  <c r="Q35" i="93"/>
  <c r="Q32" i="93"/>
  <c r="Q26" i="93"/>
  <c r="Q21" i="93"/>
  <c r="Q29" i="93"/>
  <c r="Q24" i="93"/>
  <c r="Q14" i="93"/>
  <c r="Q10" i="93"/>
  <c r="Q9" i="93"/>
  <c r="Q6" i="93"/>
  <c r="Q79" i="93"/>
  <c r="Q36" i="93"/>
  <c r="Q20" i="93"/>
  <c r="Q15" i="93"/>
  <c r="Q11" i="93"/>
  <c r="Q5" i="93"/>
  <c r="Q12" i="93"/>
  <c r="Q17" i="93"/>
  <c r="H8" i="20"/>
  <c r="H23" i="20"/>
  <c r="H22" i="20"/>
  <c r="H21" i="20"/>
  <c r="H20" i="20"/>
  <c r="H19" i="20"/>
  <c r="H18" i="20"/>
  <c r="H17" i="20"/>
  <c r="H16" i="20"/>
  <c r="H15" i="20"/>
  <c r="H14" i="20"/>
  <c r="H13" i="20"/>
  <c r="H12" i="20"/>
  <c r="H7" i="20"/>
  <c r="H6" i="20"/>
  <c r="AN3" i="13"/>
  <c r="AI3" i="13"/>
  <c r="H95" i="29"/>
  <c r="I95" i="29" s="1"/>
  <c r="J95" i="29" s="1"/>
  <c r="H6" i="29"/>
  <c r="I6" i="29" s="1"/>
  <c r="J6" i="29" s="1"/>
  <c r="H32" i="27"/>
  <c r="I32" i="27" s="1"/>
  <c r="J32" i="27" s="1"/>
  <c r="H9" i="26"/>
  <c r="I9" i="26" s="1"/>
  <c r="J9" i="26" s="1"/>
  <c r="H8" i="26"/>
  <c r="I8" i="26" s="1"/>
  <c r="J8" i="26" s="1"/>
  <c r="H67" i="40"/>
  <c r="I67" i="40" s="1"/>
  <c r="J67" i="40" s="1"/>
  <c r="H64" i="40"/>
  <c r="I64" i="40" s="1"/>
  <c r="J64" i="40" s="1"/>
  <c r="H61" i="40"/>
  <c r="I61" i="40" s="1"/>
  <c r="J61" i="40" s="1"/>
  <c r="H58" i="40"/>
  <c r="I58" i="40" s="1"/>
  <c r="J58" i="40" s="1"/>
  <c r="H55" i="40"/>
  <c r="I55" i="40" s="1"/>
  <c r="J55" i="40" s="1"/>
  <c r="H52" i="40"/>
  <c r="I52" i="40" s="1"/>
  <c r="J52" i="40" s="1"/>
  <c r="H49" i="40"/>
  <c r="I49" i="40" s="1"/>
  <c r="J49" i="40" s="1"/>
  <c r="H46" i="40"/>
  <c r="I46" i="40" s="1"/>
  <c r="J46" i="40" s="1"/>
  <c r="H43" i="40"/>
  <c r="I43" i="40" s="1"/>
  <c r="J43" i="40" s="1"/>
  <c r="H40" i="40"/>
  <c r="I40" i="40" s="1"/>
  <c r="J40" i="40" s="1"/>
  <c r="H37" i="40"/>
  <c r="I37" i="40" s="1"/>
  <c r="J37" i="40" s="1"/>
  <c r="H34" i="40"/>
  <c r="I34" i="40" s="1"/>
  <c r="J34" i="40" s="1"/>
  <c r="H9" i="40"/>
  <c r="I9" i="40" s="1"/>
  <c r="J9" i="40" s="1"/>
  <c r="H68" i="40"/>
  <c r="I68" i="40" s="1"/>
  <c r="J68" i="40" s="1"/>
  <c r="H65" i="40"/>
  <c r="I65" i="40" s="1"/>
  <c r="J65" i="40" s="1"/>
  <c r="H62" i="40"/>
  <c r="I62" i="40" s="1"/>
  <c r="J62" i="40" s="1"/>
  <c r="H59" i="40"/>
  <c r="I59" i="40" s="1"/>
  <c r="J59" i="40" s="1"/>
  <c r="H56" i="40"/>
  <c r="I56" i="40" s="1"/>
  <c r="J56" i="40" s="1"/>
  <c r="H53" i="40"/>
  <c r="I53" i="40" s="1"/>
  <c r="J53" i="40" s="1"/>
  <c r="H50" i="40"/>
  <c r="I50" i="40" s="1"/>
  <c r="J50" i="40" s="1"/>
  <c r="H47" i="40"/>
  <c r="I47" i="40" s="1"/>
  <c r="J47" i="40" s="1"/>
  <c r="H44" i="40"/>
  <c r="I44" i="40" s="1"/>
  <c r="J44" i="40" s="1"/>
  <c r="H41" i="40"/>
  <c r="I41" i="40" s="1"/>
  <c r="J41" i="40" s="1"/>
  <c r="H38" i="40"/>
  <c r="I38" i="40" s="1"/>
  <c r="J38" i="40" s="1"/>
  <c r="H35" i="40"/>
  <c r="I35" i="40" s="1"/>
  <c r="J35" i="40" s="1"/>
  <c r="H32" i="40"/>
  <c r="I32" i="40" s="1"/>
  <c r="J32" i="40" s="1"/>
  <c r="H29" i="40"/>
  <c r="I29" i="40" s="1"/>
  <c r="J29" i="40" s="1"/>
  <c r="H26" i="40"/>
  <c r="I26" i="40" s="1"/>
  <c r="J26" i="40" s="1"/>
  <c r="H23" i="40"/>
  <c r="I23" i="40" s="1"/>
  <c r="J23" i="40" s="1"/>
  <c r="H20" i="40"/>
  <c r="I20" i="40" s="1"/>
  <c r="J20" i="40" s="1"/>
  <c r="H17" i="40"/>
  <c r="I17" i="40" s="1"/>
  <c r="J17" i="40" s="1"/>
  <c r="H14" i="40"/>
  <c r="I14" i="40" s="1"/>
  <c r="J14" i="40" s="1"/>
  <c r="H10" i="40"/>
  <c r="I10" i="40" s="1"/>
  <c r="J10" i="40" s="1"/>
  <c r="H4" i="40"/>
  <c r="I4" i="40" s="1"/>
  <c r="J4" i="40" s="1"/>
  <c r="K4" i="40" s="1"/>
  <c r="H69" i="48"/>
  <c r="I69" i="48" s="1"/>
  <c r="J69" i="48" s="1"/>
  <c r="H66" i="48"/>
  <c r="I66" i="48" s="1"/>
  <c r="J66" i="48" s="1"/>
  <c r="H63" i="48"/>
  <c r="I63" i="48" s="1"/>
  <c r="J63" i="48" s="1"/>
  <c r="H60" i="48"/>
  <c r="I60" i="48" s="1"/>
  <c r="J60" i="48" s="1"/>
  <c r="H57" i="48"/>
  <c r="I57" i="48" s="1"/>
  <c r="J57" i="48" s="1"/>
  <c r="H54" i="48"/>
  <c r="I54" i="48" s="1"/>
  <c r="J54" i="48" s="1"/>
  <c r="H51" i="48"/>
  <c r="I51" i="48" s="1"/>
  <c r="J51" i="48" s="1"/>
  <c r="H48" i="48"/>
  <c r="I48" i="48" s="1"/>
  <c r="J48" i="48" s="1"/>
  <c r="H45" i="48"/>
  <c r="I45" i="48" s="1"/>
  <c r="J45" i="48" s="1"/>
  <c r="H42" i="48"/>
  <c r="I42" i="48" s="1"/>
  <c r="J42" i="48" s="1"/>
  <c r="H39" i="48"/>
  <c r="I39" i="48" s="1"/>
  <c r="J39" i="48" s="1"/>
  <c r="H36" i="48"/>
  <c r="I36" i="48" s="1"/>
  <c r="J36" i="48" s="1"/>
  <c r="H33" i="48"/>
  <c r="I33" i="48" s="1"/>
  <c r="J33" i="48" s="1"/>
  <c r="H30" i="48"/>
  <c r="I30" i="48" s="1"/>
  <c r="J30" i="48" s="1"/>
  <c r="H27" i="48"/>
  <c r="I27" i="48" s="1"/>
  <c r="J27" i="48" s="1"/>
  <c r="H24" i="48"/>
  <c r="I24" i="48" s="1"/>
  <c r="J24" i="48" s="1"/>
  <c r="H21" i="48"/>
  <c r="I21" i="48" s="1"/>
  <c r="J21" i="48" s="1"/>
  <c r="H18" i="48"/>
  <c r="I18" i="48" s="1"/>
  <c r="J18" i="48" s="1"/>
  <c r="H15" i="48"/>
  <c r="I15" i="48" s="1"/>
  <c r="J15" i="48" s="1"/>
  <c r="H12" i="48"/>
  <c r="I12" i="48" s="1"/>
  <c r="J12" i="48" s="1"/>
  <c r="H6" i="48"/>
  <c r="I6" i="48" s="1"/>
  <c r="J6" i="48" s="1"/>
  <c r="H9" i="48"/>
  <c r="I9" i="48" s="1"/>
  <c r="J9" i="48" s="1"/>
  <c r="H88" i="78"/>
  <c r="I88" i="78" s="1"/>
  <c r="J88" i="78" s="1"/>
  <c r="H85" i="78"/>
  <c r="I85" i="78" s="1"/>
  <c r="J85" i="78" s="1"/>
  <c r="H82" i="78"/>
  <c r="I82" i="78" s="1"/>
  <c r="J82" i="78" s="1"/>
  <c r="H79" i="78"/>
  <c r="I79" i="78" s="1"/>
  <c r="J79" i="78" s="1"/>
  <c r="H76" i="78"/>
  <c r="I76" i="78" s="1"/>
  <c r="J76" i="78" s="1"/>
  <c r="H73" i="78"/>
  <c r="I73" i="78" s="1"/>
  <c r="J73" i="78" s="1"/>
  <c r="H70" i="78"/>
  <c r="I70" i="78" s="1"/>
  <c r="J70" i="78" s="1"/>
  <c r="H67" i="78"/>
  <c r="I67" i="78" s="1"/>
  <c r="J67" i="78" s="1"/>
  <c r="H64" i="78"/>
  <c r="I64" i="78" s="1"/>
  <c r="J64" i="78" s="1"/>
  <c r="H61" i="78"/>
  <c r="I61" i="78" s="1"/>
  <c r="J61" i="78" s="1"/>
  <c r="H58" i="78"/>
  <c r="I58" i="78" s="1"/>
  <c r="J58" i="78" s="1"/>
  <c r="H55" i="78"/>
  <c r="I55" i="78" s="1"/>
  <c r="J55" i="78" s="1"/>
  <c r="H52" i="78"/>
  <c r="I52" i="78" s="1"/>
  <c r="J52" i="78" s="1"/>
  <c r="H49" i="78"/>
  <c r="I49" i="78" s="1"/>
  <c r="J49" i="78" s="1"/>
  <c r="H46" i="78"/>
  <c r="I46" i="78" s="1"/>
  <c r="J46" i="78" s="1"/>
  <c r="H44" i="78"/>
  <c r="I44" i="78" s="1"/>
  <c r="J44" i="78" s="1"/>
  <c r="H43" i="78"/>
  <c r="I43" i="78" s="1"/>
  <c r="J43" i="78" s="1"/>
  <c r="H35" i="78"/>
  <c r="I35" i="78" s="1"/>
  <c r="J35" i="78" s="1"/>
  <c r="H34" i="78"/>
  <c r="I34" i="78" s="1"/>
  <c r="J34" i="78" s="1"/>
  <c r="H26" i="78"/>
  <c r="I26" i="78" s="1"/>
  <c r="J26" i="78" s="1"/>
  <c r="H25" i="78"/>
  <c r="I25" i="78" s="1"/>
  <c r="J25" i="78" s="1"/>
  <c r="H17" i="78"/>
  <c r="I17" i="78" s="1"/>
  <c r="J17" i="78" s="1"/>
  <c r="H16" i="78"/>
  <c r="I16" i="78" s="1"/>
  <c r="J16" i="78" s="1"/>
  <c r="H45" i="78"/>
  <c r="I45" i="78" s="1"/>
  <c r="J45" i="78" s="1"/>
  <c r="H36" i="78"/>
  <c r="I36" i="78" s="1"/>
  <c r="J36" i="78" s="1"/>
  <c r="H27" i="78"/>
  <c r="I27" i="78" s="1"/>
  <c r="J27" i="78" s="1"/>
  <c r="H18" i="78"/>
  <c r="I18" i="78" s="1"/>
  <c r="J18" i="78" s="1"/>
  <c r="H38" i="78"/>
  <c r="I38" i="78" s="1"/>
  <c r="J38" i="78" s="1"/>
  <c r="H37" i="78"/>
  <c r="I37" i="78" s="1"/>
  <c r="J37" i="78" s="1"/>
  <c r="H29" i="78"/>
  <c r="I29" i="78" s="1"/>
  <c r="J29" i="78" s="1"/>
  <c r="H28" i="78"/>
  <c r="I28" i="78" s="1"/>
  <c r="J28" i="78" s="1"/>
  <c r="H20" i="78"/>
  <c r="I20" i="78" s="1"/>
  <c r="J20" i="78" s="1"/>
  <c r="H19" i="78"/>
  <c r="I19" i="78" s="1"/>
  <c r="J19" i="78" s="1"/>
  <c r="H42" i="78"/>
  <c r="I42" i="78" s="1"/>
  <c r="J42" i="78" s="1"/>
  <c r="H33" i="78"/>
  <c r="I33" i="78" s="1"/>
  <c r="J33" i="78" s="1"/>
  <c r="H24" i="78"/>
  <c r="I24" i="78" s="1"/>
  <c r="J24" i="78" s="1"/>
  <c r="H15" i="78"/>
  <c r="I15" i="78" s="1"/>
  <c r="J15" i="78" s="1"/>
  <c r="H7" i="78"/>
  <c r="I7" i="78" s="1"/>
  <c r="J7" i="78" s="1"/>
  <c r="H41" i="78"/>
  <c r="I41" i="78" s="1"/>
  <c r="J41" i="78" s="1"/>
  <c r="H31" i="78"/>
  <c r="I31" i="78" s="1"/>
  <c r="J31" i="78" s="1"/>
  <c r="H14" i="78"/>
  <c r="I14" i="78" s="1"/>
  <c r="J14" i="78" s="1"/>
  <c r="H6" i="78"/>
  <c r="I6" i="78" s="1"/>
  <c r="J6" i="78" s="1"/>
  <c r="H8" i="78"/>
  <c r="I8" i="78" s="1"/>
  <c r="J8" i="78" s="1"/>
  <c r="H89" i="78"/>
  <c r="I89" i="78" s="1"/>
  <c r="J89" i="78" s="1"/>
  <c r="H86" i="78"/>
  <c r="I86" i="78" s="1"/>
  <c r="J86" i="78" s="1"/>
  <c r="H83" i="78"/>
  <c r="I83" i="78" s="1"/>
  <c r="J83" i="78" s="1"/>
  <c r="H80" i="78"/>
  <c r="I80" i="78" s="1"/>
  <c r="J80" i="78" s="1"/>
  <c r="H77" i="78"/>
  <c r="I77" i="78" s="1"/>
  <c r="J77" i="78" s="1"/>
  <c r="H74" i="78"/>
  <c r="I74" i="78" s="1"/>
  <c r="J74" i="78" s="1"/>
  <c r="H71" i="78"/>
  <c r="I71" i="78" s="1"/>
  <c r="J71" i="78" s="1"/>
  <c r="H68" i="78"/>
  <c r="I68" i="78" s="1"/>
  <c r="J68" i="78" s="1"/>
  <c r="H65" i="78"/>
  <c r="I65" i="78" s="1"/>
  <c r="J65" i="78" s="1"/>
  <c r="H62" i="78"/>
  <c r="I62" i="78" s="1"/>
  <c r="J62" i="78" s="1"/>
  <c r="H59" i="78"/>
  <c r="I59" i="78" s="1"/>
  <c r="J59" i="78" s="1"/>
  <c r="H56" i="78"/>
  <c r="I56" i="78" s="1"/>
  <c r="J56" i="78" s="1"/>
  <c r="H53" i="78"/>
  <c r="I53" i="78" s="1"/>
  <c r="J53" i="78" s="1"/>
  <c r="H50" i="78"/>
  <c r="I50" i="78" s="1"/>
  <c r="J50" i="78" s="1"/>
  <c r="H47" i="78"/>
  <c r="I47" i="78" s="1"/>
  <c r="J47" i="78" s="1"/>
  <c r="H32" i="78"/>
  <c r="I32" i="78" s="1"/>
  <c r="J32" i="78" s="1"/>
  <c r="H22" i="78"/>
  <c r="I22" i="78" s="1"/>
  <c r="J22" i="78" s="1"/>
  <c r="H40" i="78"/>
  <c r="I40" i="78" s="1"/>
  <c r="J40" i="78" s="1"/>
  <c r="H30" i="78"/>
  <c r="I30" i="78" s="1"/>
  <c r="J30" i="78" s="1"/>
  <c r="H23" i="78"/>
  <c r="I23" i="78" s="1"/>
  <c r="J23" i="78" s="1"/>
  <c r="H13" i="78"/>
  <c r="I13" i="78" s="1"/>
  <c r="J13" i="78" s="1"/>
  <c r="H10" i="78"/>
  <c r="I10" i="78" s="1"/>
  <c r="J10" i="78" s="1"/>
  <c r="H84" i="85"/>
  <c r="I84" i="85" s="1"/>
  <c r="J84" i="85" s="1"/>
  <c r="H83" i="85"/>
  <c r="I83" i="85" s="1"/>
  <c r="J83" i="85" s="1"/>
  <c r="H66" i="85"/>
  <c r="I66" i="85" s="1"/>
  <c r="J66" i="85" s="1"/>
  <c r="H65" i="85"/>
  <c r="I65" i="85" s="1"/>
  <c r="J65" i="85" s="1"/>
  <c r="H87" i="85"/>
  <c r="I87" i="85" s="1"/>
  <c r="J87" i="85" s="1"/>
  <c r="H69" i="85"/>
  <c r="I69" i="85" s="1"/>
  <c r="J69" i="85" s="1"/>
  <c r="H51" i="85"/>
  <c r="I51" i="85" s="1"/>
  <c r="J51" i="85" s="1"/>
  <c r="H90" i="85"/>
  <c r="I90" i="85" s="1"/>
  <c r="J90" i="85" s="1"/>
  <c r="H72" i="85"/>
  <c r="I72" i="85" s="1"/>
  <c r="J72" i="85" s="1"/>
  <c r="H54" i="85"/>
  <c r="I54" i="85" s="1"/>
  <c r="J54" i="85" s="1"/>
  <c r="H48" i="85"/>
  <c r="I48" i="85" s="1"/>
  <c r="J48" i="85" s="1"/>
  <c r="H47" i="85"/>
  <c r="I47" i="85" s="1"/>
  <c r="J47" i="85" s="1"/>
  <c r="H95" i="85"/>
  <c r="I95" i="85" s="1"/>
  <c r="J95" i="85" s="1"/>
  <c r="H93" i="85"/>
  <c r="I93" i="85" s="1"/>
  <c r="J93" i="85" s="1"/>
  <c r="H77" i="85"/>
  <c r="I77" i="85" s="1"/>
  <c r="J77" i="85" s="1"/>
  <c r="H75" i="85"/>
  <c r="I75" i="85" s="1"/>
  <c r="J75" i="85" s="1"/>
  <c r="H59" i="85"/>
  <c r="I59" i="85" s="1"/>
  <c r="J59" i="85" s="1"/>
  <c r="H57" i="85"/>
  <c r="I57" i="85" s="1"/>
  <c r="J57" i="85" s="1"/>
  <c r="H32" i="85"/>
  <c r="I32" i="85" s="1"/>
  <c r="J32" i="85" s="1"/>
  <c r="H30" i="85"/>
  <c r="I30" i="85" s="1"/>
  <c r="J30" i="85" s="1"/>
  <c r="H23" i="85"/>
  <c r="I23" i="85" s="1"/>
  <c r="J23" i="85" s="1"/>
  <c r="H18" i="85"/>
  <c r="I18" i="85" s="1"/>
  <c r="J18" i="85" s="1"/>
  <c r="H15" i="85"/>
  <c r="I15" i="85" s="1"/>
  <c r="J15" i="85" s="1"/>
  <c r="H12" i="85"/>
  <c r="I12" i="85" s="1"/>
  <c r="J12" i="85" s="1"/>
  <c r="H6" i="85"/>
  <c r="I6" i="85" s="1"/>
  <c r="J6" i="85" s="1"/>
  <c r="H98" i="85"/>
  <c r="I98" i="85" s="1"/>
  <c r="J98" i="85" s="1"/>
  <c r="H80" i="85"/>
  <c r="I80" i="85" s="1"/>
  <c r="J80" i="85" s="1"/>
  <c r="H62" i="85"/>
  <c r="I62" i="85" s="1"/>
  <c r="J62" i="85" s="1"/>
  <c r="H96" i="85"/>
  <c r="I96" i="85" s="1"/>
  <c r="J96" i="85" s="1"/>
  <c r="H81" i="85"/>
  <c r="I81" i="85" s="1"/>
  <c r="J81" i="85" s="1"/>
  <c r="H78" i="85"/>
  <c r="I78" i="85" s="1"/>
  <c r="J78" i="85" s="1"/>
  <c r="H63" i="85"/>
  <c r="I63" i="85" s="1"/>
  <c r="J63" i="85" s="1"/>
  <c r="H60" i="85"/>
  <c r="I60" i="85" s="1"/>
  <c r="J60" i="85" s="1"/>
  <c r="H44" i="85"/>
  <c r="I44" i="85" s="1"/>
  <c r="J44" i="85" s="1"/>
  <c r="H42" i="85"/>
  <c r="I42" i="85" s="1"/>
  <c r="J42" i="85" s="1"/>
  <c r="H26" i="85"/>
  <c r="I26" i="85" s="1"/>
  <c r="J26" i="85" s="1"/>
  <c r="H17" i="85"/>
  <c r="I17" i="85" s="1"/>
  <c r="J17" i="85" s="1"/>
  <c r="H14" i="85"/>
  <c r="I14" i="85" s="1"/>
  <c r="J14" i="85" s="1"/>
  <c r="H10" i="85"/>
  <c r="I10" i="85" s="1"/>
  <c r="J10" i="85" s="1"/>
  <c r="H5" i="85"/>
  <c r="I5" i="85" s="1"/>
  <c r="J5" i="85" s="1"/>
  <c r="H39" i="85"/>
  <c r="I39" i="85" s="1"/>
  <c r="J39" i="85" s="1"/>
  <c r="H36" i="85"/>
  <c r="I36" i="85" s="1"/>
  <c r="J36" i="85" s="1"/>
  <c r="H9" i="85"/>
  <c r="I9" i="85" s="1"/>
  <c r="J9" i="85" s="1"/>
  <c r="H38" i="85"/>
  <c r="I38" i="85" s="1"/>
  <c r="J38" i="85" s="1"/>
  <c r="H21" i="85"/>
  <c r="I21" i="85" s="1"/>
  <c r="J21" i="85" s="1"/>
  <c r="H20" i="85"/>
  <c r="I20" i="85" s="1"/>
  <c r="J20" i="85" s="1"/>
  <c r="H4" i="85"/>
  <c r="I4" i="85" s="1"/>
  <c r="J4" i="85" s="1"/>
  <c r="K4" i="85" s="1"/>
  <c r="H8" i="85"/>
  <c r="I8" i="85" s="1"/>
  <c r="J8" i="85" s="1"/>
  <c r="H41" i="85"/>
  <c r="I41" i="85" s="1"/>
  <c r="J41" i="85" s="1"/>
  <c r="H78" i="91"/>
  <c r="I78" i="91" s="1"/>
  <c r="J78" i="91" s="1"/>
  <c r="H69" i="91"/>
  <c r="I69" i="91" s="1"/>
  <c r="J69" i="91" s="1"/>
  <c r="H60" i="91"/>
  <c r="I60" i="91" s="1"/>
  <c r="J60" i="91" s="1"/>
  <c r="H72" i="91"/>
  <c r="I72" i="91" s="1"/>
  <c r="J72" i="91" s="1"/>
  <c r="H63" i="91"/>
  <c r="I63" i="91" s="1"/>
  <c r="J63" i="91" s="1"/>
  <c r="H39" i="91"/>
  <c r="I39" i="91" s="1"/>
  <c r="J39" i="91" s="1"/>
  <c r="H30" i="91"/>
  <c r="I30" i="91" s="1"/>
  <c r="J30" i="91" s="1"/>
  <c r="H27" i="91"/>
  <c r="I27" i="91" s="1"/>
  <c r="J27" i="91" s="1"/>
  <c r="H24" i="91"/>
  <c r="I24" i="91" s="1"/>
  <c r="J24" i="91" s="1"/>
  <c r="H21" i="91"/>
  <c r="I21" i="91" s="1"/>
  <c r="J21" i="91" s="1"/>
  <c r="H18" i="91"/>
  <c r="I18" i="91" s="1"/>
  <c r="J18" i="91" s="1"/>
  <c r="H15" i="91"/>
  <c r="I15" i="91" s="1"/>
  <c r="J15" i="91" s="1"/>
  <c r="H12" i="91"/>
  <c r="I12" i="91" s="1"/>
  <c r="J12" i="91" s="1"/>
  <c r="H6" i="91"/>
  <c r="I6" i="91" s="1"/>
  <c r="J6" i="91" s="1"/>
  <c r="H25" i="91"/>
  <c r="I25" i="91" s="1"/>
  <c r="J25" i="91" s="1"/>
  <c r="H66" i="91"/>
  <c r="I66" i="91" s="1"/>
  <c r="J66" i="91" s="1"/>
  <c r="H57" i="91"/>
  <c r="I57" i="91" s="1"/>
  <c r="J57" i="91" s="1"/>
  <c r="H33" i="91"/>
  <c r="I33" i="91" s="1"/>
  <c r="J33" i="91" s="1"/>
  <c r="H22" i="91"/>
  <c r="I22" i="91" s="1"/>
  <c r="J22" i="91" s="1"/>
  <c r="H20" i="91"/>
  <c r="I20" i="91" s="1"/>
  <c r="J20" i="91" s="1"/>
  <c r="H11" i="91"/>
  <c r="I11" i="91" s="1"/>
  <c r="J11" i="91" s="1"/>
  <c r="H7" i="91"/>
  <c r="I7" i="91" s="1"/>
  <c r="J7" i="91" s="1"/>
  <c r="H75" i="91"/>
  <c r="I75" i="91" s="1"/>
  <c r="J75" i="91" s="1"/>
  <c r="H19" i="91"/>
  <c r="I19" i="91" s="1"/>
  <c r="J19" i="91" s="1"/>
  <c r="H16" i="91"/>
  <c r="I16" i="91" s="1"/>
  <c r="J16" i="91" s="1"/>
  <c r="H36" i="91"/>
  <c r="I36" i="91" s="1"/>
  <c r="J36" i="91" s="1"/>
  <c r="H26" i="91"/>
  <c r="I26" i="91" s="1"/>
  <c r="J26" i="91" s="1"/>
  <c r="H8" i="91"/>
  <c r="I8" i="91" s="1"/>
  <c r="J8" i="91" s="1"/>
  <c r="H5" i="91"/>
  <c r="I5" i="91" s="1"/>
  <c r="J5" i="91" s="1"/>
  <c r="H4" i="91"/>
  <c r="I4" i="91" s="1"/>
  <c r="J4" i="91" s="1"/>
  <c r="K4" i="91" s="1"/>
  <c r="H13" i="91"/>
  <c r="I13" i="91" s="1"/>
  <c r="J13" i="91" s="1"/>
  <c r="AI4" i="8"/>
  <c r="AH3" i="4"/>
  <c r="AQ3" i="4" s="1"/>
  <c r="H73" i="26"/>
  <c r="I73" i="26" s="1"/>
  <c r="J73" i="26" s="1"/>
  <c r="AH3" i="7"/>
  <c r="Z4" i="25"/>
  <c r="H13" i="7"/>
  <c r="H21" i="5"/>
  <c r="I21" i="5" s="1"/>
  <c r="J21" i="5" s="1"/>
  <c r="H18" i="13"/>
  <c r="I18" i="13" s="1"/>
  <c r="J18" i="13" s="1"/>
  <c r="H8" i="4"/>
  <c r="H21" i="24"/>
  <c r="AI4" i="20"/>
  <c r="H13" i="15"/>
  <c r="H20" i="13"/>
  <c r="I20" i="13" s="1"/>
  <c r="J20" i="13" s="1"/>
  <c r="AI3" i="11"/>
  <c r="AI3" i="9"/>
  <c r="H12" i="8"/>
  <c r="H15" i="16"/>
  <c r="H11" i="12"/>
  <c r="H11" i="10"/>
  <c r="I11" i="10" s="1"/>
  <c r="J11" i="10" s="1"/>
  <c r="H22" i="7"/>
  <c r="AI3" i="6"/>
  <c r="H15" i="2"/>
  <c r="H23" i="16"/>
  <c r="H22" i="10"/>
  <c r="I22" i="10" s="1"/>
  <c r="J22" i="10" s="1"/>
  <c r="H4" i="4"/>
  <c r="H4" i="3"/>
  <c r="H18" i="24"/>
  <c r="H15" i="21"/>
  <c r="I15" i="21" s="1"/>
  <c r="J15" i="21" s="1"/>
  <c r="H17" i="16"/>
  <c r="H18" i="15"/>
  <c r="H21" i="8"/>
  <c r="H11" i="4"/>
  <c r="Z4" i="91"/>
  <c r="AH4" i="91"/>
  <c r="W5" i="88"/>
  <c r="X5" i="88" s="1"/>
  <c r="AE4" i="88"/>
  <c r="AF4" i="88"/>
  <c r="AO4" i="88" s="1"/>
  <c r="AG4" i="88"/>
  <c r="AP4" i="88" s="1"/>
  <c r="K5" i="89"/>
  <c r="K6" i="89" s="1"/>
  <c r="K7" i="89" s="1"/>
  <c r="K8" i="89" s="1"/>
  <c r="K9" i="89" s="1"/>
  <c r="K10" i="89" s="1"/>
  <c r="K11" i="89" s="1"/>
  <c r="K12" i="89" s="1"/>
  <c r="K13" i="89" s="1"/>
  <c r="K14" i="89" s="1"/>
  <c r="K15" i="89" s="1"/>
  <c r="K16" i="89" s="1"/>
  <c r="K17" i="89" s="1"/>
  <c r="K18" i="89" s="1"/>
  <c r="K19" i="89" s="1"/>
  <c r="K20" i="89" s="1"/>
  <c r="K21" i="89" s="1"/>
  <c r="K22" i="89" s="1"/>
  <c r="K23" i="89" s="1"/>
  <c r="K24" i="89" s="1"/>
  <c r="K25" i="89" s="1"/>
  <c r="K26" i="89" s="1"/>
  <c r="K27" i="89" s="1"/>
  <c r="K28" i="89" s="1"/>
  <c r="K29" i="89" s="1"/>
  <c r="K30" i="89" s="1"/>
  <c r="K31" i="89" s="1"/>
  <c r="K32" i="89" s="1"/>
  <c r="K33" i="89" s="1"/>
  <c r="K34" i="89" s="1"/>
  <c r="K35" i="89" s="1"/>
  <c r="K36" i="89" s="1"/>
  <c r="K37" i="89" s="1"/>
  <c r="K38" i="89" s="1"/>
  <c r="K39" i="89" s="1"/>
  <c r="K40" i="89" s="1"/>
  <c r="K41" i="89" s="1"/>
  <c r="K42" i="89" s="1"/>
  <c r="K43" i="89" s="1"/>
  <c r="K44" i="89" s="1"/>
  <c r="K45" i="89" s="1"/>
  <c r="K46" i="89" s="1"/>
  <c r="K47" i="89" s="1"/>
  <c r="K48" i="89" s="1"/>
  <c r="K49" i="89" s="1"/>
  <c r="K50" i="89" s="1"/>
  <c r="K51" i="89" s="1"/>
  <c r="K52" i="89" s="1"/>
  <c r="K53" i="89" s="1"/>
  <c r="K54" i="89" s="1"/>
  <c r="K55" i="89" s="1"/>
  <c r="K56" i="89" s="1"/>
  <c r="K57" i="89" s="1"/>
  <c r="K58" i="89" s="1"/>
  <c r="K59" i="89" s="1"/>
  <c r="K60" i="89" s="1"/>
  <c r="K61" i="89" s="1"/>
  <c r="K62" i="89" s="1"/>
  <c r="K63" i="89" s="1"/>
  <c r="K64" i="89" s="1"/>
  <c r="K65" i="89" s="1"/>
  <c r="K66" i="89" s="1"/>
  <c r="K67" i="89" s="1"/>
  <c r="K68" i="89" s="1"/>
  <c r="K69" i="89" s="1"/>
  <c r="K70" i="89" s="1"/>
  <c r="K71" i="89" s="1"/>
  <c r="K72" i="89" s="1"/>
  <c r="K73" i="89" s="1"/>
  <c r="K74" i="89" s="1"/>
  <c r="K75" i="89" s="1"/>
  <c r="K76" i="89" s="1"/>
  <c r="K77" i="89" s="1"/>
  <c r="K78" i="89" s="1"/>
  <c r="K79" i="89" s="1"/>
  <c r="K80" i="89" s="1"/>
  <c r="K81" i="89" s="1"/>
  <c r="K82" i="89" s="1"/>
  <c r="K83" i="89" s="1"/>
  <c r="K84" i="89" s="1"/>
  <c r="K85" i="89" s="1"/>
  <c r="K86" i="89" s="1"/>
  <c r="K87" i="89" s="1"/>
  <c r="K88" i="89" s="1"/>
  <c r="K89" i="89" s="1"/>
  <c r="K90" i="89" s="1"/>
  <c r="K91" i="89" s="1"/>
  <c r="K92" i="89" s="1"/>
  <c r="K93" i="89" s="1"/>
  <c r="K94" i="89" s="1"/>
  <c r="K95" i="89" s="1"/>
  <c r="K96" i="89" s="1"/>
  <c r="K97" i="89" s="1"/>
  <c r="K98" i="89" s="1"/>
  <c r="P3" i="68"/>
  <c r="AF3" i="68" s="1"/>
  <c r="AO3" i="68" s="1"/>
  <c r="AE3" i="68"/>
  <c r="Z4" i="57"/>
  <c r="AH4" i="57"/>
  <c r="AE3" i="56"/>
  <c r="P3" i="56"/>
  <c r="AF3" i="56" s="1"/>
  <c r="AO3" i="56" s="1"/>
  <c r="I14" i="64"/>
  <c r="J14" i="64" s="1"/>
  <c r="I6" i="60"/>
  <c r="J6" i="60" s="1"/>
  <c r="AG4" i="48"/>
  <c r="AP4" i="48" s="1"/>
  <c r="AF4" i="48"/>
  <c r="AO4" i="48" s="1"/>
  <c r="AE4" i="48"/>
  <c r="W5" i="48"/>
  <c r="AI3" i="38"/>
  <c r="AN3" i="38"/>
  <c r="K5" i="35"/>
  <c r="K6" i="35" s="1"/>
  <c r="K7" i="35" s="1"/>
  <c r="K8" i="35" s="1"/>
  <c r="K9" i="35" s="1"/>
  <c r="K10" i="35" s="1"/>
  <c r="K11" i="35" s="1"/>
  <c r="K12" i="35" s="1"/>
  <c r="K13" i="35" s="1"/>
  <c r="K14" i="35" s="1"/>
  <c r="K15" i="35" s="1"/>
  <c r="K16" i="35" s="1"/>
  <c r="K17" i="35" s="1"/>
  <c r="K18" i="35" s="1"/>
  <c r="K19" i="35" s="1"/>
  <c r="K20" i="35" s="1"/>
  <c r="K21" i="35" s="1"/>
  <c r="K22" i="35" s="1"/>
  <c r="K23" i="35" s="1"/>
  <c r="K24" i="35" s="1"/>
  <c r="K25" i="35" s="1"/>
  <c r="K26" i="35" s="1"/>
  <c r="K27" i="35" s="1"/>
  <c r="K28" i="35" s="1"/>
  <c r="K29" i="35" s="1"/>
  <c r="K30" i="35" s="1"/>
  <c r="K31" i="35" s="1"/>
  <c r="K32" i="35" s="1"/>
  <c r="K33" i="35" s="1"/>
  <c r="K34" i="35" s="1"/>
  <c r="K35" i="35" s="1"/>
  <c r="K36" i="35" s="1"/>
  <c r="K37" i="35" s="1"/>
  <c r="K38" i="35" s="1"/>
  <c r="K39" i="35" s="1"/>
  <c r="K40" i="35" s="1"/>
  <c r="K41" i="35" s="1"/>
  <c r="K42" i="35" s="1"/>
  <c r="K43" i="35" s="1"/>
  <c r="K44" i="35" s="1"/>
  <c r="K45" i="35" s="1"/>
  <c r="K46" i="35" s="1"/>
  <c r="K47" i="35" s="1"/>
  <c r="K48" i="35" s="1"/>
  <c r="K49" i="35" s="1"/>
  <c r="K50" i="35" s="1"/>
  <c r="K51" i="35" s="1"/>
  <c r="K52" i="35" s="1"/>
  <c r="K53" i="35" s="1"/>
  <c r="K54" i="35" s="1"/>
  <c r="K55" i="35" s="1"/>
  <c r="K56" i="35" s="1"/>
  <c r="K57" i="35" s="1"/>
  <c r="K58" i="35" s="1"/>
  <c r="K59" i="35" s="1"/>
  <c r="K60" i="35" s="1"/>
  <c r="K61" i="35" s="1"/>
  <c r="K62" i="35" s="1"/>
  <c r="K63" i="35" s="1"/>
  <c r="K64" i="35" s="1"/>
  <c r="K65" i="35" s="1"/>
  <c r="K66" i="35" s="1"/>
  <c r="K67" i="35" s="1"/>
  <c r="K68" i="35" s="1"/>
  <c r="K69" i="35" s="1"/>
  <c r="K70" i="35" s="1"/>
  <c r="K71" i="35" s="1"/>
  <c r="K72" i="35" s="1"/>
  <c r="K73" i="35" s="1"/>
  <c r="K74" i="35" s="1"/>
  <c r="K75" i="35" s="1"/>
  <c r="K76" i="35" s="1"/>
  <c r="K77" i="35" s="1"/>
  <c r="K78" i="35" s="1"/>
  <c r="K79" i="35" s="1"/>
  <c r="AR3" i="42"/>
  <c r="H69" i="96"/>
  <c r="I69" i="96" s="1"/>
  <c r="J69" i="96" s="1"/>
  <c r="H61" i="96"/>
  <c r="I61" i="96" s="1"/>
  <c r="J61" i="96" s="1"/>
  <c r="H57" i="96"/>
  <c r="I57" i="96" s="1"/>
  <c r="J57" i="96" s="1"/>
  <c r="H55" i="96"/>
  <c r="I55" i="96" s="1"/>
  <c r="J55" i="96" s="1"/>
  <c r="H44" i="96"/>
  <c r="I44" i="96" s="1"/>
  <c r="J44" i="96" s="1"/>
  <c r="H30" i="96"/>
  <c r="I30" i="96" s="1"/>
  <c r="J30" i="96" s="1"/>
  <c r="H13" i="96"/>
  <c r="I13" i="96" s="1"/>
  <c r="J13" i="96" s="1"/>
  <c r="H26" i="96"/>
  <c r="I26" i="96" s="1"/>
  <c r="J26" i="96" s="1"/>
  <c r="H19" i="96"/>
  <c r="I19" i="96" s="1"/>
  <c r="J19" i="96" s="1"/>
  <c r="AH3" i="94"/>
  <c r="Y5" i="92"/>
  <c r="Z5" i="92" s="1"/>
  <c r="AI4" i="92"/>
  <c r="H26" i="90"/>
  <c r="I26" i="90" s="1"/>
  <c r="J26" i="90" s="1"/>
  <c r="H10" i="90"/>
  <c r="I10" i="90" s="1"/>
  <c r="J10" i="90" s="1"/>
  <c r="AN3" i="88"/>
  <c r="AI3" i="88"/>
  <c r="AN3" i="89"/>
  <c r="AI3" i="89"/>
  <c r="H35" i="84"/>
  <c r="I35" i="84" s="1"/>
  <c r="J35" i="84" s="1"/>
  <c r="AE4" i="84"/>
  <c r="AF4" i="84"/>
  <c r="AO4" i="84" s="1"/>
  <c r="W5" i="84"/>
  <c r="AG4" i="84"/>
  <c r="AP4" i="84" s="1"/>
  <c r="AI3" i="85"/>
  <c r="AN3" i="85"/>
  <c r="AQ4" i="85"/>
  <c r="AH3" i="76"/>
  <c r="AQ3" i="76" s="1"/>
  <c r="AR3" i="75"/>
  <c r="Z4" i="78"/>
  <c r="I9" i="72"/>
  <c r="J9" i="72" s="1"/>
  <c r="I9" i="67"/>
  <c r="J9" i="67" s="1"/>
  <c r="AH4" i="66"/>
  <c r="AQ4" i="66" s="1"/>
  <c r="Z4" i="66"/>
  <c r="I8" i="72"/>
  <c r="J8" i="72" s="1"/>
  <c r="K5" i="66"/>
  <c r="I10" i="67"/>
  <c r="J10" i="67" s="1"/>
  <c r="H14" i="65"/>
  <c r="I14" i="65" s="1"/>
  <c r="J14" i="65" s="1"/>
  <c r="AH3" i="59"/>
  <c r="AQ3" i="59" s="1"/>
  <c r="I8" i="64"/>
  <c r="J8" i="64" s="1"/>
  <c r="X5" i="60"/>
  <c r="AH5" i="60" s="1"/>
  <c r="I18" i="63"/>
  <c r="J18" i="63" s="1"/>
  <c r="I12" i="63"/>
  <c r="J12" i="63" s="1"/>
  <c r="H17" i="62"/>
  <c r="I17" i="62" s="1"/>
  <c r="J17" i="62" s="1"/>
  <c r="I23" i="55"/>
  <c r="J23" i="55" s="1"/>
  <c r="AH4" i="50"/>
  <c r="Z4" i="50"/>
  <c r="X5" i="47"/>
  <c r="I19" i="64"/>
  <c r="J19" i="64" s="1"/>
  <c r="I17" i="60"/>
  <c r="J17" i="60" s="1"/>
  <c r="I22" i="56"/>
  <c r="J22" i="56" s="1"/>
  <c r="I16" i="56"/>
  <c r="J16" i="56" s="1"/>
  <c r="P3" i="58"/>
  <c r="AF3" i="58" s="1"/>
  <c r="AO3" i="58" s="1"/>
  <c r="AE3" i="58"/>
  <c r="I20" i="55"/>
  <c r="J20" i="55" s="1"/>
  <c r="I5" i="55"/>
  <c r="J5" i="55" s="1"/>
  <c r="H15" i="62"/>
  <c r="I15" i="62" s="1"/>
  <c r="J15" i="62" s="1"/>
  <c r="I18" i="60"/>
  <c r="J18" i="60" s="1"/>
  <c r="I15" i="64"/>
  <c r="J15" i="64" s="1"/>
  <c r="P3" i="63"/>
  <c r="AF3" i="63" s="1"/>
  <c r="AO3" i="63" s="1"/>
  <c r="AE3" i="63"/>
  <c r="I10" i="63"/>
  <c r="J10" i="63" s="1"/>
  <c r="I12" i="55"/>
  <c r="J12" i="55" s="1"/>
  <c r="X5" i="48"/>
  <c r="K6" i="47"/>
  <c r="K7" i="47" s="1"/>
  <c r="K8" i="47" s="1"/>
  <c r="K9" i="47" s="1"/>
  <c r="K10" i="47" s="1"/>
  <c r="K11" i="47" s="1"/>
  <c r="K12" i="47" s="1"/>
  <c r="K13" i="47" s="1"/>
  <c r="K14" i="47" s="1"/>
  <c r="K15" i="47" s="1"/>
  <c r="K16" i="47" s="1"/>
  <c r="K17" i="47" s="1"/>
  <c r="K18" i="47" s="1"/>
  <c r="K19" i="47" s="1"/>
  <c r="K20" i="47" s="1"/>
  <c r="K21" i="47" s="1"/>
  <c r="K22" i="47" s="1"/>
  <c r="K23" i="47" s="1"/>
  <c r="K24" i="47" s="1"/>
  <c r="K25" i="47" s="1"/>
  <c r="K26" i="47" s="1"/>
  <c r="K27" i="47" s="1"/>
  <c r="K28" i="47" s="1"/>
  <c r="K29" i="47" s="1"/>
  <c r="K30" i="47" s="1"/>
  <c r="K31" i="47" s="1"/>
  <c r="K32" i="47" s="1"/>
  <c r="K33" i="47" s="1"/>
  <c r="K34" i="47" s="1"/>
  <c r="K35" i="47" s="1"/>
  <c r="K36" i="47" s="1"/>
  <c r="K37" i="47" s="1"/>
  <c r="K38" i="47" s="1"/>
  <c r="K39" i="47" s="1"/>
  <c r="K40" i="47" s="1"/>
  <c r="K41" i="47" s="1"/>
  <c r="K42" i="47" s="1"/>
  <c r="K43" i="47" s="1"/>
  <c r="K44" i="47" s="1"/>
  <c r="K45" i="47" s="1"/>
  <c r="K46" i="47" s="1"/>
  <c r="K47" i="47" s="1"/>
  <c r="K48" i="47" s="1"/>
  <c r="K49" i="47" s="1"/>
  <c r="K50" i="47" s="1"/>
  <c r="K51" i="47" s="1"/>
  <c r="K52" i="47" s="1"/>
  <c r="K53" i="47" s="1"/>
  <c r="K54" i="47" s="1"/>
  <c r="K55" i="47" s="1"/>
  <c r="K56" i="47" s="1"/>
  <c r="K57" i="47" s="1"/>
  <c r="K58" i="47" s="1"/>
  <c r="K59" i="47" s="1"/>
  <c r="K60" i="47" s="1"/>
  <c r="K61" i="47" s="1"/>
  <c r="K62" i="47" s="1"/>
  <c r="K63" i="47" s="1"/>
  <c r="K64" i="47" s="1"/>
  <c r="K65" i="47" s="1"/>
  <c r="K66" i="47" s="1"/>
  <c r="K67" i="47" s="1"/>
  <c r="K68" i="47" s="1"/>
  <c r="K69" i="47" s="1"/>
  <c r="K70" i="47" s="1"/>
  <c r="K71" i="47" s="1"/>
  <c r="K72" i="47" s="1"/>
  <c r="K73" i="47" s="1"/>
  <c r="K74" i="47" s="1"/>
  <c r="K75" i="47" s="1"/>
  <c r="K76" i="47" s="1"/>
  <c r="K77" i="47" s="1"/>
  <c r="K78" i="47" s="1"/>
  <c r="K79" i="47" s="1"/>
  <c r="P3" i="54"/>
  <c r="AF3" i="54" s="1"/>
  <c r="AO3" i="54" s="1"/>
  <c r="AE3" i="54"/>
  <c r="I17" i="50"/>
  <c r="J17" i="50" s="1"/>
  <c r="AI3" i="49"/>
  <c r="AN3" i="49"/>
  <c r="H43" i="46"/>
  <c r="I43" i="46" s="1"/>
  <c r="J43" i="46" s="1"/>
  <c r="H25" i="46"/>
  <c r="I25" i="46" s="1"/>
  <c r="J25" i="46" s="1"/>
  <c r="H87" i="46"/>
  <c r="I87" i="46" s="1"/>
  <c r="J87" i="46" s="1"/>
  <c r="H69" i="46"/>
  <c r="I69" i="46" s="1"/>
  <c r="J69" i="46" s="1"/>
  <c r="H7" i="46"/>
  <c r="I7" i="46" s="1"/>
  <c r="J7" i="46" s="1"/>
  <c r="K5" i="48"/>
  <c r="K6" i="48" s="1"/>
  <c r="K7" i="48" s="1"/>
  <c r="K8" i="48" s="1"/>
  <c r="K9" i="48" s="1"/>
  <c r="K10" i="48" s="1"/>
  <c r="K11" i="48" s="1"/>
  <c r="K12" i="48" s="1"/>
  <c r="K13" i="48" s="1"/>
  <c r="K14" i="48" s="1"/>
  <c r="K15" i="48" s="1"/>
  <c r="K16" i="48" s="1"/>
  <c r="K17" i="48" s="1"/>
  <c r="K18" i="48" s="1"/>
  <c r="K19" i="48" s="1"/>
  <c r="K20" i="48" s="1"/>
  <c r="K21" i="48" s="1"/>
  <c r="K22" i="48" s="1"/>
  <c r="K23" i="48" s="1"/>
  <c r="K24" i="48" s="1"/>
  <c r="K25" i="48" s="1"/>
  <c r="K26" i="48" s="1"/>
  <c r="K27" i="48" s="1"/>
  <c r="K28" i="48" s="1"/>
  <c r="K29" i="48" s="1"/>
  <c r="K30" i="48" s="1"/>
  <c r="K31" i="48" s="1"/>
  <c r="K32" i="48" s="1"/>
  <c r="K33" i="48" s="1"/>
  <c r="K34" i="48" s="1"/>
  <c r="K35" i="48" s="1"/>
  <c r="K36" i="48" s="1"/>
  <c r="K37" i="48" s="1"/>
  <c r="K38" i="48" s="1"/>
  <c r="K39" i="48" s="1"/>
  <c r="K40" i="48" s="1"/>
  <c r="K41" i="48" s="1"/>
  <c r="K42" i="48" s="1"/>
  <c r="K43" i="48" s="1"/>
  <c r="K44" i="48" s="1"/>
  <c r="K45" i="48" s="1"/>
  <c r="K46" i="48" s="1"/>
  <c r="K47" i="48" s="1"/>
  <c r="K48" i="48" s="1"/>
  <c r="K49" i="48" s="1"/>
  <c r="K50" i="48" s="1"/>
  <c r="K51" i="48" s="1"/>
  <c r="K52" i="48" s="1"/>
  <c r="K53" i="48" s="1"/>
  <c r="K54" i="48" s="1"/>
  <c r="K55" i="48" s="1"/>
  <c r="K56" i="48" s="1"/>
  <c r="K57" i="48" s="1"/>
  <c r="K58" i="48" s="1"/>
  <c r="K59" i="48" s="1"/>
  <c r="K60" i="48" s="1"/>
  <c r="K61" i="48" s="1"/>
  <c r="K62" i="48" s="1"/>
  <c r="K63" i="48" s="1"/>
  <c r="K64" i="48" s="1"/>
  <c r="K65" i="48" s="1"/>
  <c r="K66" i="48" s="1"/>
  <c r="K67" i="48" s="1"/>
  <c r="K68" i="48" s="1"/>
  <c r="K69" i="48" s="1"/>
  <c r="H75" i="46"/>
  <c r="I75" i="46" s="1"/>
  <c r="J75" i="46" s="1"/>
  <c r="H57" i="46"/>
  <c r="I57" i="46" s="1"/>
  <c r="J57" i="46" s="1"/>
  <c r="H46" i="46"/>
  <c r="I46" i="46" s="1"/>
  <c r="J46" i="46" s="1"/>
  <c r="H28" i="46"/>
  <c r="I28" i="46" s="1"/>
  <c r="J28" i="46" s="1"/>
  <c r="H12" i="46"/>
  <c r="I12" i="46" s="1"/>
  <c r="J12" i="46" s="1"/>
  <c r="AH4" i="45"/>
  <c r="AQ4" i="46"/>
  <c r="W5" i="42"/>
  <c r="AG4" i="42"/>
  <c r="AP4" i="42" s="1"/>
  <c r="AF4" i="42"/>
  <c r="AO4" i="42" s="1"/>
  <c r="AE4" i="42"/>
  <c r="H10" i="46"/>
  <c r="I10" i="46" s="1"/>
  <c r="J10" i="46" s="1"/>
  <c r="H65" i="42"/>
  <c r="I65" i="42" s="1"/>
  <c r="J65" i="42" s="1"/>
  <c r="H43" i="42"/>
  <c r="I43" i="42" s="1"/>
  <c r="J43" i="42" s="1"/>
  <c r="H80" i="42"/>
  <c r="I80" i="42" s="1"/>
  <c r="J80" i="42" s="1"/>
  <c r="H53" i="42"/>
  <c r="I53" i="42" s="1"/>
  <c r="J53" i="42" s="1"/>
  <c r="H87" i="37"/>
  <c r="I87" i="37" s="1"/>
  <c r="J87" i="37" s="1"/>
  <c r="H69" i="37"/>
  <c r="I69" i="37" s="1"/>
  <c r="J69" i="37" s="1"/>
  <c r="H51" i="37"/>
  <c r="I51" i="37" s="1"/>
  <c r="J51" i="37" s="1"/>
  <c r="H33" i="37"/>
  <c r="I33" i="37" s="1"/>
  <c r="J33" i="37" s="1"/>
  <c r="Z4" i="44"/>
  <c r="H84" i="42"/>
  <c r="I84" i="42" s="1"/>
  <c r="J84" i="42" s="1"/>
  <c r="H59" i="37"/>
  <c r="I59" i="37" s="1"/>
  <c r="J59" i="37" s="1"/>
  <c r="H32" i="37"/>
  <c r="I32" i="37" s="1"/>
  <c r="J32" i="37" s="1"/>
  <c r="H60" i="42"/>
  <c r="I60" i="42" s="1"/>
  <c r="J60" i="42" s="1"/>
  <c r="H7" i="42"/>
  <c r="I7" i="42" s="1"/>
  <c r="J7" i="42" s="1"/>
  <c r="AI3" i="40"/>
  <c r="H12" i="37"/>
  <c r="I12" i="37" s="1"/>
  <c r="J12" i="37" s="1"/>
  <c r="Z4" i="40"/>
  <c r="X5" i="32"/>
  <c r="AH5" i="32" s="1"/>
  <c r="AQ5" i="32" s="1"/>
  <c r="AQ4" i="35"/>
  <c r="Z4" i="31"/>
  <c r="AH4" i="31"/>
  <c r="AQ4" i="31" s="1"/>
  <c r="K6" i="29"/>
  <c r="K7" i="29" s="1"/>
  <c r="K8" i="29" s="1"/>
  <c r="K9" i="29" s="1"/>
  <c r="Z4" i="29"/>
  <c r="X5" i="20"/>
  <c r="AH5" i="20" s="1"/>
  <c r="AH4" i="14"/>
  <c r="AQ4" i="14" s="1"/>
  <c r="Z4" i="14"/>
  <c r="H11" i="13"/>
  <c r="I11" i="13" s="1"/>
  <c r="J11" i="13" s="1"/>
  <c r="H10" i="13"/>
  <c r="I10" i="13" s="1"/>
  <c r="J10" i="13" s="1"/>
  <c r="H4" i="13"/>
  <c r="I4" i="13" s="1"/>
  <c r="J4" i="13" s="1"/>
  <c r="K4" i="13" s="1"/>
  <c r="H9" i="13"/>
  <c r="I9" i="13" s="1"/>
  <c r="J9" i="13" s="1"/>
  <c r="AH4" i="1"/>
  <c r="AQ4" i="1" s="1"/>
  <c r="Z4" i="1"/>
  <c r="H53" i="27"/>
  <c r="I53" i="27" s="1"/>
  <c r="J53" i="27" s="1"/>
  <c r="AI3" i="27"/>
  <c r="H23" i="54"/>
  <c r="I23" i="54" s="1"/>
  <c r="J23" i="54" s="1"/>
  <c r="H20" i="54"/>
  <c r="I20" i="54" s="1"/>
  <c r="J20" i="54" s="1"/>
  <c r="H17" i="54"/>
  <c r="I17" i="54" s="1"/>
  <c r="J17" i="54" s="1"/>
  <c r="H14" i="54"/>
  <c r="I14" i="54" s="1"/>
  <c r="J14" i="54" s="1"/>
  <c r="H4" i="54"/>
  <c r="I4" i="54" s="1"/>
  <c r="J4" i="54" s="1"/>
  <c r="K4" i="54" s="1"/>
  <c r="H22" i="54"/>
  <c r="I22" i="54" s="1"/>
  <c r="J22" i="54" s="1"/>
  <c r="H19" i="54"/>
  <c r="I19" i="54" s="1"/>
  <c r="J19" i="54" s="1"/>
  <c r="H16" i="54"/>
  <c r="I16" i="54" s="1"/>
  <c r="J16" i="54" s="1"/>
  <c r="H13" i="54"/>
  <c r="I13" i="54" s="1"/>
  <c r="J13" i="54" s="1"/>
  <c r="H7" i="54"/>
  <c r="I7" i="54" s="1"/>
  <c r="J7" i="54" s="1"/>
  <c r="H9" i="54"/>
  <c r="I9" i="54" s="1"/>
  <c r="J9" i="54" s="1"/>
  <c r="H21" i="54"/>
  <c r="I21" i="54" s="1"/>
  <c r="J21" i="54" s="1"/>
  <c r="H18" i="54"/>
  <c r="I18" i="54" s="1"/>
  <c r="J18" i="54" s="1"/>
  <c r="H15" i="54"/>
  <c r="I15" i="54" s="1"/>
  <c r="J15" i="54" s="1"/>
  <c r="H12" i="54"/>
  <c r="I12" i="54" s="1"/>
  <c r="J12" i="54" s="1"/>
  <c r="H6" i="54"/>
  <c r="I6" i="54" s="1"/>
  <c r="J6" i="54" s="1"/>
  <c r="H4" i="56"/>
  <c r="H10" i="56"/>
  <c r="H8" i="56"/>
  <c r="H9" i="56"/>
  <c r="H5" i="56"/>
  <c r="H11" i="67"/>
  <c r="H5" i="67"/>
  <c r="H23" i="67"/>
  <c r="H20" i="67"/>
  <c r="H17" i="67"/>
  <c r="H14" i="67"/>
  <c r="H22" i="67"/>
  <c r="H19" i="67"/>
  <c r="H16" i="67"/>
  <c r="H13" i="67"/>
  <c r="H7" i="67"/>
  <c r="H21" i="67"/>
  <c r="H18" i="67"/>
  <c r="H15" i="67"/>
  <c r="H12" i="67"/>
  <c r="H8" i="67"/>
  <c r="H6" i="67"/>
  <c r="H50" i="27"/>
  <c r="I50" i="27" s="1"/>
  <c r="J50" i="27" s="1"/>
  <c r="Q87" i="34"/>
  <c r="Q84" i="34"/>
  <c r="Q81" i="34"/>
  <c r="Q78" i="34"/>
  <c r="Q75" i="34"/>
  <c r="Q72" i="34"/>
  <c r="Q69" i="34"/>
  <c r="Q66" i="34"/>
  <c r="Q63" i="34"/>
  <c r="Q60" i="34"/>
  <c r="Q57" i="34"/>
  <c r="Q54" i="34"/>
  <c r="Q51" i="34"/>
  <c r="Q48" i="34"/>
  <c r="Q45" i="34"/>
  <c r="Q42" i="34"/>
  <c r="Q39" i="34"/>
  <c r="Q36" i="34"/>
  <c r="Q33" i="34"/>
  <c r="Q30" i="34"/>
  <c r="Q27" i="34"/>
  <c r="Q24" i="34"/>
  <c r="Q21" i="34"/>
  <c r="Q18" i="34"/>
  <c r="Q15" i="34"/>
  <c r="Q12" i="34"/>
  <c r="Q6" i="34"/>
  <c r="Q88" i="34"/>
  <c r="Q85" i="34"/>
  <c r="Q82" i="34"/>
  <c r="Q79" i="34"/>
  <c r="Q76" i="34"/>
  <c r="Q73" i="34"/>
  <c r="Q70" i="34"/>
  <c r="Q67" i="34"/>
  <c r="Q64" i="34"/>
  <c r="Q61" i="34"/>
  <c r="Q58" i="34"/>
  <c r="Q55" i="34"/>
  <c r="Q52" i="34"/>
  <c r="Q49" i="34"/>
  <c r="Q46" i="34"/>
  <c r="Q43" i="34"/>
  <c r="Q40" i="34"/>
  <c r="Q37" i="34"/>
  <c r="Q34" i="34"/>
  <c r="Q31" i="34"/>
  <c r="Q28" i="34"/>
  <c r="Q25" i="34"/>
  <c r="Q22" i="34"/>
  <c r="Q19" i="34"/>
  <c r="Q16" i="34"/>
  <c r="Q13" i="34"/>
  <c r="Q8" i="34"/>
  <c r="Q7" i="34"/>
  <c r="Q9" i="34"/>
  <c r="Q11" i="34"/>
  <c r="Q5" i="34"/>
  <c r="Q89" i="34"/>
  <c r="Q71" i="34"/>
  <c r="Q53" i="34"/>
  <c r="Q35" i="34"/>
  <c r="Q74" i="34"/>
  <c r="Q56" i="34"/>
  <c r="Q38" i="34"/>
  <c r="Q77" i="34"/>
  <c r="Q59" i="34"/>
  <c r="Q41" i="34"/>
  <c r="Q23" i="34"/>
  <c r="Q20" i="34"/>
  <c r="Q17" i="34"/>
  <c r="Q14" i="34"/>
  <c r="Q80" i="34"/>
  <c r="Q62" i="34"/>
  <c r="Q44" i="34"/>
  <c r="Q26" i="34"/>
  <c r="Q83" i="34"/>
  <c r="Q65" i="34"/>
  <c r="Q47" i="34"/>
  <c r="Q29" i="34"/>
  <c r="Q86" i="34"/>
  <c r="Q68" i="34"/>
  <c r="Q50" i="34"/>
  <c r="Q32" i="34"/>
  <c r="Q10" i="34"/>
  <c r="Q96" i="41"/>
  <c r="Q93" i="41"/>
  <c r="Q90" i="41"/>
  <c r="Q87" i="41"/>
  <c r="Q84" i="41"/>
  <c r="Q81" i="41"/>
  <c r="Q78" i="41"/>
  <c r="Q75" i="41"/>
  <c r="Q72" i="41"/>
  <c r="Q69" i="41"/>
  <c r="Q66" i="41"/>
  <c r="Q63" i="41"/>
  <c r="Q60" i="41"/>
  <c r="Q57" i="41"/>
  <c r="Q54" i="41"/>
  <c r="Q51" i="41"/>
  <c r="Q48" i="41"/>
  <c r="Q45" i="41"/>
  <c r="Q42" i="41"/>
  <c r="Q39" i="41"/>
  <c r="Q36" i="41"/>
  <c r="Q33" i="41"/>
  <c r="Q30" i="41"/>
  <c r="Q27" i="41"/>
  <c r="Q24" i="41"/>
  <c r="Q21" i="41"/>
  <c r="Q18" i="41"/>
  <c r="Q15" i="41"/>
  <c r="Q12" i="41"/>
  <c r="Q6" i="41"/>
  <c r="Q97" i="41"/>
  <c r="Q94" i="41"/>
  <c r="Q91" i="41"/>
  <c r="Q88" i="41"/>
  <c r="Q85" i="41"/>
  <c r="Q82" i="41"/>
  <c r="Q79" i="41"/>
  <c r="Q76" i="41"/>
  <c r="Q73" i="41"/>
  <c r="Q70" i="41"/>
  <c r="Q67" i="41"/>
  <c r="Q64" i="41"/>
  <c r="Q61" i="41"/>
  <c r="Q58" i="41"/>
  <c r="Q55" i="41"/>
  <c r="Q52" i="41"/>
  <c r="Q49" i="41"/>
  <c r="Q46" i="41"/>
  <c r="Q43" i="41"/>
  <c r="Q40" i="41"/>
  <c r="Q37" i="41"/>
  <c r="Q34" i="41"/>
  <c r="Q31" i="41"/>
  <c r="Q28" i="41"/>
  <c r="Q25" i="41"/>
  <c r="Q22" i="41"/>
  <c r="Q19" i="41"/>
  <c r="Q16" i="41"/>
  <c r="Q13" i="41"/>
  <c r="Q8" i="41"/>
  <c r="Q7" i="41"/>
  <c r="Q9" i="41"/>
  <c r="Q98" i="41"/>
  <c r="Q95" i="41"/>
  <c r="Q92" i="41"/>
  <c r="Q89" i="41"/>
  <c r="Q86" i="41"/>
  <c r="Q83" i="41"/>
  <c r="Q80" i="41"/>
  <c r="Q77" i="41"/>
  <c r="Q74" i="41"/>
  <c r="Q71" i="41"/>
  <c r="Q68" i="41"/>
  <c r="Q65" i="41"/>
  <c r="Q62" i="41"/>
  <c r="Q59" i="41"/>
  <c r="Q56" i="41"/>
  <c r="Q53" i="41"/>
  <c r="Q50" i="41"/>
  <c r="Q47" i="41"/>
  <c r="Q44" i="41"/>
  <c r="Q41" i="41"/>
  <c r="Q38" i="41"/>
  <c r="Q35" i="41"/>
  <c r="Q32" i="41"/>
  <c r="Q29" i="41"/>
  <c r="Q26" i="41"/>
  <c r="Q23" i="41"/>
  <c r="Q20" i="41"/>
  <c r="Q17" i="41"/>
  <c r="Q14" i="41"/>
  <c r="Q10" i="41"/>
  <c r="Q5" i="41"/>
  <c r="Q11" i="41"/>
  <c r="Q96" i="45"/>
  <c r="Q93" i="45"/>
  <c r="Q90" i="45"/>
  <c r="Q87" i="45"/>
  <c r="Q84" i="45"/>
  <c r="Q81" i="45"/>
  <c r="Q78" i="45"/>
  <c r="Q75" i="45"/>
  <c r="Q72" i="45"/>
  <c r="Q69" i="45"/>
  <c r="Q66" i="45"/>
  <c r="Q63" i="45"/>
  <c r="Q60" i="45"/>
  <c r="Q57" i="45"/>
  <c r="Q54" i="45"/>
  <c r="Q51" i="45"/>
  <c r="Q48" i="45"/>
  <c r="Q45" i="45"/>
  <c r="Q42" i="45"/>
  <c r="Q39" i="45"/>
  <c r="Q36" i="45"/>
  <c r="Q33" i="45"/>
  <c r="Q30" i="45"/>
  <c r="Q27" i="45"/>
  <c r="Q24" i="45"/>
  <c r="Q21" i="45"/>
  <c r="Q85" i="45"/>
  <c r="Q83" i="45"/>
  <c r="Q67" i="45"/>
  <c r="Q65" i="45"/>
  <c r="Q16" i="45"/>
  <c r="Q13" i="45"/>
  <c r="Q8" i="45"/>
  <c r="Q7" i="45"/>
  <c r="Q88" i="45"/>
  <c r="Q86" i="45"/>
  <c r="Q70" i="45"/>
  <c r="Q68" i="45"/>
  <c r="Q58" i="45"/>
  <c r="Q53" i="45"/>
  <c r="Q49" i="45"/>
  <c r="Q44" i="45"/>
  <c r="Q40" i="45"/>
  <c r="Q35" i="45"/>
  <c r="Q31" i="45"/>
  <c r="Q26" i="45"/>
  <c r="Q22" i="45"/>
  <c r="Q9" i="45"/>
  <c r="Q91" i="45"/>
  <c r="Q89" i="45"/>
  <c r="Q73" i="45"/>
  <c r="Q71" i="45"/>
  <c r="Q17" i="45"/>
  <c r="Q14" i="45"/>
  <c r="Q10" i="45"/>
  <c r="Q5" i="45"/>
  <c r="Q94" i="45"/>
  <c r="Q92" i="45"/>
  <c r="Q76" i="45"/>
  <c r="Q74" i="45"/>
  <c r="Q59" i="45"/>
  <c r="Q55" i="45"/>
  <c r="Q50" i="45"/>
  <c r="Q46" i="45"/>
  <c r="Q41" i="45"/>
  <c r="Q37" i="45"/>
  <c r="Q32" i="45"/>
  <c r="Q28" i="45"/>
  <c r="Q23" i="45"/>
  <c r="Q19" i="45"/>
  <c r="Q11" i="45"/>
  <c r="Q97" i="45"/>
  <c r="Q95" i="45"/>
  <c r="Q79" i="45"/>
  <c r="Q77" i="45"/>
  <c r="Q18" i="45"/>
  <c r="Q15" i="45"/>
  <c r="Q12" i="45"/>
  <c r="Q6" i="45"/>
  <c r="Q98" i="45"/>
  <c r="Q82" i="45"/>
  <c r="Q80" i="45"/>
  <c r="Q64" i="45"/>
  <c r="Q62" i="45"/>
  <c r="Q61" i="45"/>
  <c r="Q56" i="45"/>
  <c r="Q52" i="45"/>
  <c r="Q47" i="45"/>
  <c r="Q43" i="45"/>
  <c r="Q38" i="45"/>
  <c r="Q34" i="45"/>
  <c r="Q29" i="45"/>
  <c r="Q25" i="45"/>
  <c r="Q20" i="45"/>
  <c r="Q67" i="76"/>
  <c r="Q64" i="76"/>
  <c r="Q61" i="76"/>
  <c r="Q58" i="76"/>
  <c r="Q55" i="76"/>
  <c r="Q52" i="76"/>
  <c r="Q49" i="76"/>
  <c r="Q46" i="76"/>
  <c r="Q43" i="76"/>
  <c r="Q40" i="76"/>
  <c r="Q37" i="76"/>
  <c r="Q34" i="76"/>
  <c r="Q31" i="76"/>
  <c r="Q28" i="76"/>
  <c r="Q25" i="76"/>
  <c r="Q22" i="76"/>
  <c r="Q19" i="76"/>
  <c r="Q16" i="76"/>
  <c r="Q13" i="76"/>
  <c r="Q8" i="76"/>
  <c r="Q7" i="76"/>
  <c r="Q68" i="76"/>
  <c r="Q65" i="76"/>
  <c r="Q62" i="76"/>
  <c r="Q59" i="76"/>
  <c r="Q56" i="76"/>
  <c r="Q53" i="76"/>
  <c r="Q50" i="76"/>
  <c r="Q47" i="76"/>
  <c r="Q44" i="76"/>
  <c r="Q41" i="76"/>
  <c r="Q38" i="76"/>
  <c r="Q35" i="76"/>
  <c r="Q32" i="76"/>
  <c r="Q29" i="76"/>
  <c r="Q26" i="76"/>
  <c r="Q23" i="76"/>
  <c r="Q20" i="76"/>
  <c r="Q17" i="76"/>
  <c r="Q14" i="76"/>
  <c r="Q10" i="76"/>
  <c r="Q11" i="76"/>
  <c r="Q66" i="76"/>
  <c r="Q57" i="76"/>
  <c r="Q48" i="76"/>
  <c r="Q6" i="76"/>
  <c r="Q63" i="76"/>
  <c r="Q54" i="76"/>
  <c r="Q45" i="76"/>
  <c r="Q36" i="76"/>
  <c r="Q27" i="76"/>
  <c r="Q18" i="76"/>
  <c r="Q33" i="76"/>
  <c r="Q21" i="76"/>
  <c r="Q9" i="76"/>
  <c r="Q5" i="76"/>
  <c r="Q24" i="76"/>
  <c r="Q12" i="76"/>
  <c r="Q15" i="76"/>
  <c r="Q51" i="76"/>
  <c r="Q42" i="76"/>
  <c r="Q30" i="76"/>
  <c r="Q69" i="76"/>
  <c r="Q39" i="76"/>
  <c r="Q60" i="76"/>
  <c r="Q9" i="82"/>
  <c r="Q11" i="82"/>
  <c r="Q5" i="82"/>
  <c r="Q83" i="82"/>
  <c r="Q82" i="82"/>
  <c r="Q81" i="82"/>
  <c r="Q74" i="82"/>
  <c r="Q73" i="82"/>
  <c r="Q72" i="82"/>
  <c r="Q65" i="82"/>
  <c r="Q64" i="82"/>
  <c r="Q63" i="82"/>
  <c r="Q56" i="82"/>
  <c r="Q55" i="82"/>
  <c r="Q52" i="82"/>
  <c r="Q49" i="82"/>
  <c r="Q46" i="82"/>
  <c r="Q43" i="82"/>
  <c r="Q40" i="82"/>
  <c r="Q37" i="82"/>
  <c r="Q34" i="82"/>
  <c r="Q31" i="82"/>
  <c r="Q28" i="82"/>
  <c r="Q25" i="82"/>
  <c r="Q22" i="82"/>
  <c r="Q19" i="82"/>
  <c r="Q16" i="82"/>
  <c r="Q13" i="82"/>
  <c r="Q8" i="82"/>
  <c r="Q7" i="82"/>
  <c r="Q88" i="82"/>
  <c r="Q79" i="82"/>
  <c r="Q70" i="82"/>
  <c r="Q66" i="82"/>
  <c r="Q62" i="82"/>
  <c r="Q51" i="82"/>
  <c r="Q50" i="82"/>
  <c r="Q33" i="82"/>
  <c r="Q32" i="82"/>
  <c r="Q15" i="82"/>
  <c r="Q14" i="82"/>
  <c r="Q87" i="82"/>
  <c r="Q86" i="82"/>
  <c r="Q78" i="82"/>
  <c r="Q77" i="82"/>
  <c r="Q69" i="82"/>
  <c r="Q61" i="82"/>
  <c r="Q57" i="82"/>
  <c r="Q48" i="82"/>
  <c r="Q47" i="82"/>
  <c r="Q30" i="82"/>
  <c r="Q29" i="82"/>
  <c r="Q12" i="82"/>
  <c r="Q68" i="82"/>
  <c r="Q60" i="82"/>
  <c r="Q45" i="82"/>
  <c r="Q44" i="82"/>
  <c r="Q27" i="82"/>
  <c r="Q26" i="82"/>
  <c r="Q10" i="82"/>
  <c r="Q6" i="82"/>
  <c r="Q89" i="82"/>
  <c r="Q84" i="82"/>
  <c r="Q80" i="82"/>
  <c r="Q75" i="82"/>
  <c r="Q71" i="82"/>
  <c r="Q58" i="82"/>
  <c r="Q54" i="82"/>
  <c r="Q53" i="82"/>
  <c r="Q36" i="82"/>
  <c r="Q35" i="82"/>
  <c r="Q18" i="82"/>
  <c r="Q17" i="82"/>
  <c r="Q42" i="82"/>
  <c r="Q21" i="82"/>
  <c r="Q59" i="82"/>
  <c r="Q38" i="82"/>
  <c r="Q24" i="82"/>
  <c r="Q23" i="82"/>
  <c r="Q76" i="82"/>
  <c r="Q67" i="82"/>
  <c r="Q41" i="82"/>
  <c r="Q39" i="82"/>
  <c r="Q20" i="82"/>
  <c r="Q85" i="82"/>
  <c r="Q69" i="88"/>
  <c r="Q66" i="88"/>
  <c r="Q63" i="88"/>
  <c r="Q60" i="88"/>
  <c r="Q57" i="88"/>
  <c r="Q54" i="88"/>
  <c r="Q51" i="88"/>
  <c r="Q48" i="88"/>
  <c r="Q45" i="88"/>
  <c r="Q42" i="88"/>
  <c r="Q39" i="88"/>
  <c r="Q36" i="88"/>
  <c r="Q33" i="88"/>
  <c r="Q30" i="88"/>
  <c r="Q27" i="88"/>
  <c r="Q24" i="88"/>
  <c r="Q21" i="88"/>
  <c r="Q18" i="88"/>
  <c r="Q15" i="88"/>
  <c r="Q12" i="88"/>
  <c r="Q6" i="88"/>
  <c r="Q67" i="88"/>
  <c r="Q64" i="88"/>
  <c r="Q61" i="88"/>
  <c r="Q58" i="88"/>
  <c r="Q55" i="88"/>
  <c r="Q52" i="88"/>
  <c r="Q49" i="88"/>
  <c r="Q46" i="88"/>
  <c r="Q43" i="88"/>
  <c r="Q40" i="88"/>
  <c r="Q37" i="88"/>
  <c r="Q34" i="88"/>
  <c r="Q31" i="88"/>
  <c r="Q28" i="88"/>
  <c r="Q25" i="88"/>
  <c r="Q22" i="88"/>
  <c r="Q19" i="88"/>
  <c r="Q16" i="88"/>
  <c r="Q13" i="88"/>
  <c r="Q8" i="88"/>
  <c r="Q7" i="88"/>
  <c r="Q62" i="88"/>
  <c r="Q53" i="88"/>
  <c r="Q11" i="88"/>
  <c r="Q44" i="88"/>
  <c r="Q38" i="88"/>
  <c r="Q32" i="88"/>
  <c r="Q26" i="88"/>
  <c r="Q20" i="88"/>
  <c r="Q68" i="88"/>
  <c r="Q59" i="88"/>
  <c r="Q50" i="88"/>
  <c r="Q10" i="88"/>
  <c r="Q9" i="88"/>
  <c r="Q5" i="88"/>
  <c r="Q65" i="88"/>
  <c r="Q35" i="88"/>
  <c r="Q17" i="88"/>
  <c r="Q47" i="88"/>
  <c r="Q29" i="88"/>
  <c r="Q56" i="88"/>
  <c r="Q41" i="88"/>
  <c r="Q23" i="88"/>
  <c r="Q14" i="88"/>
  <c r="Q77" i="95"/>
  <c r="Q74" i="95"/>
  <c r="Q71" i="95"/>
  <c r="Q79" i="95"/>
  <c r="Q75" i="95"/>
  <c r="Q73" i="95"/>
  <c r="Q78" i="95"/>
  <c r="Q69" i="95"/>
  <c r="Q65" i="95"/>
  <c r="Q64" i="95"/>
  <c r="Q60" i="95"/>
  <c r="Q55" i="95"/>
  <c r="Q52" i="95"/>
  <c r="Q72" i="95"/>
  <c r="Q68" i="95"/>
  <c r="Q67" i="95"/>
  <c r="Q63" i="95"/>
  <c r="Q59" i="95"/>
  <c r="Q58" i="95"/>
  <c r="Q54" i="95"/>
  <c r="Q51" i="95"/>
  <c r="Q48" i="95"/>
  <c r="Q76" i="95"/>
  <c r="Q49" i="95"/>
  <c r="Q43" i="95"/>
  <c r="Q40" i="95"/>
  <c r="Q37" i="95"/>
  <c r="Q34" i="95"/>
  <c r="Q31" i="95"/>
  <c r="Q28" i="95"/>
  <c r="Q25" i="95"/>
  <c r="Q22" i="95"/>
  <c r="Q19" i="95"/>
  <c r="Q16" i="95"/>
  <c r="Q13" i="95"/>
  <c r="Q70" i="95"/>
  <c r="Q50" i="95"/>
  <c r="Q46" i="95"/>
  <c r="Q62" i="95"/>
  <c r="Q45" i="95"/>
  <c r="Q42" i="95"/>
  <c r="Q39" i="95"/>
  <c r="Q36" i="95"/>
  <c r="Q33" i="95"/>
  <c r="Q30" i="95"/>
  <c r="Q27" i="95"/>
  <c r="Q24" i="95"/>
  <c r="Q21" i="95"/>
  <c r="Q18" i="95"/>
  <c r="Q15" i="95"/>
  <c r="Q12" i="95"/>
  <c r="Q6" i="95"/>
  <c r="Q56" i="95"/>
  <c r="Q53" i="95"/>
  <c r="Q47" i="95"/>
  <c r="Q41" i="95"/>
  <c r="Q32" i="95"/>
  <c r="Q23" i="95"/>
  <c r="Q61" i="95"/>
  <c r="Q14" i="95"/>
  <c r="Q8" i="95"/>
  <c r="Q66" i="95"/>
  <c r="Q57" i="95"/>
  <c r="Q44" i="95"/>
  <c r="Q35" i="95"/>
  <c r="Q26" i="95"/>
  <c r="Q17" i="95"/>
  <c r="Q11" i="95"/>
  <c r="Q5" i="95"/>
  <c r="Q20" i="95"/>
  <c r="Q10" i="95"/>
  <c r="Q7" i="95"/>
  <c r="Q29" i="95"/>
  <c r="Q38" i="95"/>
  <c r="Q9" i="95"/>
  <c r="H8" i="12"/>
  <c r="H23" i="12"/>
  <c r="H22" i="12"/>
  <c r="H21" i="12"/>
  <c r="H20" i="12"/>
  <c r="H19" i="12"/>
  <c r="H18" i="12"/>
  <c r="H17" i="12"/>
  <c r="H16" i="12"/>
  <c r="H15" i="12"/>
  <c r="H14" i="12"/>
  <c r="H13" i="12"/>
  <c r="H12" i="12"/>
  <c r="H7" i="12"/>
  <c r="H6" i="12"/>
  <c r="AN3" i="10"/>
  <c r="H89" i="29"/>
  <c r="I89" i="29" s="1"/>
  <c r="J89" i="29" s="1"/>
  <c r="H23" i="27"/>
  <c r="I23" i="27" s="1"/>
  <c r="J23" i="27" s="1"/>
  <c r="H80" i="26"/>
  <c r="I80" i="26" s="1"/>
  <c r="J80" i="26" s="1"/>
  <c r="H5" i="26"/>
  <c r="I5" i="26" s="1"/>
  <c r="J5" i="26" s="1"/>
  <c r="K5" i="26" s="1"/>
  <c r="H35" i="30"/>
  <c r="I35" i="30" s="1"/>
  <c r="J35" i="30" s="1"/>
  <c r="H26" i="30"/>
  <c r="I26" i="30" s="1"/>
  <c r="J26" i="30" s="1"/>
  <c r="H17" i="30"/>
  <c r="I17" i="30" s="1"/>
  <c r="J17" i="30" s="1"/>
  <c r="H54" i="30"/>
  <c r="I54" i="30" s="1"/>
  <c r="J54" i="30" s="1"/>
  <c r="H45" i="30"/>
  <c r="I45" i="30" s="1"/>
  <c r="J45" i="30" s="1"/>
  <c r="H47" i="30"/>
  <c r="I47" i="30" s="1"/>
  <c r="J47" i="30" s="1"/>
  <c r="H38" i="30"/>
  <c r="I38" i="30" s="1"/>
  <c r="J38" i="30" s="1"/>
  <c r="H29" i="30"/>
  <c r="I29" i="30" s="1"/>
  <c r="J29" i="30" s="1"/>
  <c r="H20" i="30"/>
  <c r="I20" i="30" s="1"/>
  <c r="J20" i="30" s="1"/>
  <c r="H50" i="30"/>
  <c r="I50" i="30" s="1"/>
  <c r="J50" i="30" s="1"/>
  <c r="H79" i="43"/>
  <c r="I79" i="43" s="1"/>
  <c r="J79" i="43" s="1"/>
  <c r="H76" i="43"/>
  <c r="I76" i="43" s="1"/>
  <c r="J76" i="43" s="1"/>
  <c r="H73" i="43"/>
  <c r="I73" i="43" s="1"/>
  <c r="J73" i="43" s="1"/>
  <c r="H70" i="43"/>
  <c r="I70" i="43" s="1"/>
  <c r="J70" i="43" s="1"/>
  <c r="H67" i="43"/>
  <c r="I67" i="43" s="1"/>
  <c r="J67" i="43" s="1"/>
  <c r="H64" i="43"/>
  <c r="I64" i="43" s="1"/>
  <c r="J64" i="43" s="1"/>
  <c r="H61" i="43"/>
  <c r="I61" i="43" s="1"/>
  <c r="J61" i="43" s="1"/>
  <c r="H58" i="43"/>
  <c r="I58" i="43" s="1"/>
  <c r="J58" i="43" s="1"/>
  <c r="H55" i="43"/>
  <c r="I55" i="43" s="1"/>
  <c r="J55" i="43" s="1"/>
  <c r="H52" i="43"/>
  <c r="I52" i="43" s="1"/>
  <c r="J52" i="43" s="1"/>
  <c r="H49" i="43"/>
  <c r="I49" i="43" s="1"/>
  <c r="J49" i="43" s="1"/>
  <c r="H46" i="43"/>
  <c r="I46" i="43" s="1"/>
  <c r="J46" i="43" s="1"/>
  <c r="H77" i="43"/>
  <c r="I77" i="43" s="1"/>
  <c r="J77" i="43" s="1"/>
  <c r="H74" i="43"/>
  <c r="I74" i="43" s="1"/>
  <c r="J74" i="43" s="1"/>
  <c r="H71" i="43"/>
  <c r="I71" i="43" s="1"/>
  <c r="J71" i="43" s="1"/>
  <c r="H68" i="43"/>
  <c r="I68" i="43" s="1"/>
  <c r="J68" i="43" s="1"/>
  <c r="H65" i="43"/>
  <c r="I65" i="43" s="1"/>
  <c r="J65" i="43" s="1"/>
  <c r="H62" i="43"/>
  <c r="I62" i="43" s="1"/>
  <c r="J62" i="43" s="1"/>
  <c r="H59" i="43"/>
  <c r="I59" i="43" s="1"/>
  <c r="J59" i="43" s="1"/>
  <c r="H56" i="43"/>
  <c r="I56" i="43" s="1"/>
  <c r="J56" i="43" s="1"/>
  <c r="H53" i="43"/>
  <c r="I53" i="43" s="1"/>
  <c r="J53" i="43" s="1"/>
  <c r="H50" i="43"/>
  <c r="I50" i="43" s="1"/>
  <c r="J50" i="43" s="1"/>
  <c r="H47" i="43"/>
  <c r="I47" i="43" s="1"/>
  <c r="J47" i="43" s="1"/>
  <c r="H44" i="43"/>
  <c r="I44" i="43" s="1"/>
  <c r="J44" i="43" s="1"/>
  <c r="H37" i="43"/>
  <c r="I37" i="43" s="1"/>
  <c r="J37" i="43" s="1"/>
  <c r="H28" i="43"/>
  <c r="I28" i="43" s="1"/>
  <c r="J28" i="43" s="1"/>
  <c r="H19" i="43"/>
  <c r="I19" i="43" s="1"/>
  <c r="J19" i="43" s="1"/>
  <c r="H43" i="43"/>
  <c r="I43" i="43" s="1"/>
  <c r="J43" i="43" s="1"/>
  <c r="H41" i="43"/>
  <c r="I41" i="43" s="1"/>
  <c r="J41" i="43" s="1"/>
  <c r="H40" i="43"/>
  <c r="I40" i="43" s="1"/>
  <c r="J40" i="43" s="1"/>
  <c r="H38" i="43"/>
  <c r="I38" i="43" s="1"/>
  <c r="J38" i="43" s="1"/>
  <c r="H33" i="43"/>
  <c r="I33" i="43" s="1"/>
  <c r="J33" i="43" s="1"/>
  <c r="H29" i="43"/>
  <c r="I29" i="43" s="1"/>
  <c r="J29" i="43" s="1"/>
  <c r="H24" i="43"/>
  <c r="I24" i="43" s="1"/>
  <c r="J24" i="43" s="1"/>
  <c r="H20" i="43"/>
  <c r="I20" i="43" s="1"/>
  <c r="J20" i="43" s="1"/>
  <c r="H15" i="43"/>
  <c r="I15" i="43" s="1"/>
  <c r="J15" i="43" s="1"/>
  <c r="H8" i="43"/>
  <c r="I8" i="43" s="1"/>
  <c r="J8" i="43" s="1"/>
  <c r="H34" i="43"/>
  <c r="I34" i="43" s="1"/>
  <c r="J34" i="43" s="1"/>
  <c r="H25" i="43"/>
  <c r="I25" i="43" s="1"/>
  <c r="J25" i="43" s="1"/>
  <c r="H16" i="43"/>
  <c r="I16" i="43" s="1"/>
  <c r="J16" i="43" s="1"/>
  <c r="H10" i="43"/>
  <c r="I10" i="43" s="1"/>
  <c r="J10" i="43" s="1"/>
  <c r="H7" i="43"/>
  <c r="I7" i="43" s="1"/>
  <c r="J7" i="43" s="1"/>
  <c r="H39" i="43"/>
  <c r="I39" i="43" s="1"/>
  <c r="J39" i="43" s="1"/>
  <c r="H35" i="43"/>
  <c r="I35" i="43" s="1"/>
  <c r="J35" i="43" s="1"/>
  <c r="H30" i="43"/>
  <c r="I30" i="43" s="1"/>
  <c r="J30" i="43" s="1"/>
  <c r="H26" i="43"/>
  <c r="I26" i="43" s="1"/>
  <c r="J26" i="43" s="1"/>
  <c r="H21" i="43"/>
  <c r="I21" i="43" s="1"/>
  <c r="J21" i="43" s="1"/>
  <c r="H17" i="43"/>
  <c r="I17" i="43" s="1"/>
  <c r="J17" i="43" s="1"/>
  <c r="H12" i="43"/>
  <c r="I12" i="43" s="1"/>
  <c r="J12" i="43" s="1"/>
  <c r="H11" i="43"/>
  <c r="I11" i="43" s="1"/>
  <c r="J11" i="43" s="1"/>
  <c r="H31" i="43"/>
  <c r="I31" i="43" s="1"/>
  <c r="J31" i="43" s="1"/>
  <c r="H22" i="43"/>
  <c r="I22" i="43" s="1"/>
  <c r="J22" i="43" s="1"/>
  <c r="H13" i="43"/>
  <c r="I13" i="43" s="1"/>
  <c r="J13" i="43" s="1"/>
  <c r="H4" i="43"/>
  <c r="I4" i="43" s="1"/>
  <c r="J4" i="43" s="1"/>
  <c r="K4" i="43" s="1"/>
  <c r="H11" i="36"/>
  <c r="I11" i="36" s="1"/>
  <c r="J11" i="36" s="1"/>
  <c r="H5" i="36"/>
  <c r="I5" i="36" s="1"/>
  <c r="J5" i="36" s="1"/>
  <c r="H62" i="36"/>
  <c r="I62" i="36" s="1"/>
  <c r="J62" i="36" s="1"/>
  <c r="H53" i="36"/>
  <c r="I53" i="36" s="1"/>
  <c r="J53" i="36" s="1"/>
  <c r="H44" i="36"/>
  <c r="I44" i="36" s="1"/>
  <c r="J44" i="36" s="1"/>
  <c r="H35" i="36"/>
  <c r="I35" i="36" s="1"/>
  <c r="J35" i="36" s="1"/>
  <c r="H26" i="36"/>
  <c r="I26" i="36" s="1"/>
  <c r="J26" i="36" s="1"/>
  <c r="H17" i="36"/>
  <c r="I17" i="36" s="1"/>
  <c r="J17" i="36" s="1"/>
  <c r="H4" i="36"/>
  <c r="I4" i="36" s="1"/>
  <c r="J4" i="36" s="1"/>
  <c r="K4" i="36" s="1"/>
  <c r="H65" i="36"/>
  <c r="I65" i="36" s="1"/>
  <c r="J65" i="36" s="1"/>
  <c r="H56" i="36"/>
  <c r="I56" i="36" s="1"/>
  <c r="J56" i="36" s="1"/>
  <c r="H47" i="36"/>
  <c r="I47" i="36" s="1"/>
  <c r="J47" i="36" s="1"/>
  <c r="H38" i="36"/>
  <c r="I38" i="36" s="1"/>
  <c r="J38" i="36" s="1"/>
  <c r="H29" i="36"/>
  <c r="I29" i="36" s="1"/>
  <c r="J29" i="36" s="1"/>
  <c r="H20" i="36"/>
  <c r="I20" i="36" s="1"/>
  <c r="J20" i="36" s="1"/>
  <c r="H10" i="36"/>
  <c r="I10" i="36" s="1"/>
  <c r="J10" i="36" s="1"/>
  <c r="H68" i="36"/>
  <c r="I68" i="36" s="1"/>
  <c r="J68" i="36" s="1"/>
  <c r="H67" i="36"/>
  <c r="I67" i="36" s="1"/>
  <c r="J67" i="36" s="1"/>
  <c r="H59" i="36"/>
  <c r="I59" i="36" s="1"/>
  <c r="J59" i="36" s="1"/>
  <c r="H58" i="36"/>
  <c r="I58" i="36" s="1"/>
  <c r="J58" i="36" s="1"/>
  <c r="H50" i="36"/>
  <c r="I50" i="36" s="1"/>
  <c r="J50" i="36" s="1"/>
  <c r="H49" i="36"/>
  <c r="I49" i="36" s="1"/>
  <c r="J49" i="36" s="1"/>
  <c r="H41" i="36"/>
  <c r="I41" i="36" s="1"/>
  <c r="J41" i="36" s="1"/>
  <c r="H40" i="36"/>
  <c r="I40" i="36" s="1"/>
  <c r="J40" i="36" s="1"/>
  <c r="H32" i="36"/>
  <c r="I32" i="36" s="1"/>
  <c r="J32" i="36" s="1"/>
  <c r="H31" i="36"/>
  <c r="I31" i="36" s="1"/>
  <c r="J31" i="36" s="1"/>
  <c r="H23" i="36"/>
  <c r="I23" i="36" s="1"/>
  <c r="J23" i="36" s="1"/>
  <c r="H22" i="36"/>
  <c r="I22" i="36" s="1"/>
  <c r="J22" i="36" s="1"/>
  <c r="H14" i="36"/>
  <c r="I14" i="36" s="1"/>
  <c r="J14" i="36" s="1"/>
  <c r="H13" i="36"/>
  <c r="I13" i="36" s="1"/>
  <c r="J13" i="36" s="1"/>
  <c r="H9" i="36"/>
  <c r="I9" i="36" s="1"/>
  <c r="J9" i="36" s="1"/>
  <c r="H8" i="36"/>
  <c r="I8" i="36" s="1"/>
  <c r="J8" i="36" s="1"/>
  <c r="H7" i="36"/>
  <c r="I7" i="36" s="1"/>
  <c r="J7" i="36" s="1"/>
  <c r="H9" i="74"/>
  <c r="I9" i="74" s="1"/>
  <c r="J9" i="74" s="1"/>
  <c r="H4" i="74"/>
  <c r="I4" i="74" s="1"/>
  <c r="J4" i="74" s="1"/>
  <c r="K4" i="74" s="1"/>
  <c r="H87" i="74"/>
  <c r="I87" i="74" s="1"/>
  <c r="J87" i="74" s="1"/>
  <c r="H84" i="74"/>
  <c r="I84" i="74" s="1"/>
  <c r="J84" i="74" s="1"/>
  <c r="H81" i="74"/>
  <c r="I81" i="74" s="1"/>
  <c r="J81" i="74" s="1"/>
  <c r="H78" i="74"/>
  <c r="I78" i="74" s="1"/>
  <c r="J78" i="74" s="1"/>
  <c r="H75" i="74"/>
  <c r="I75" i="74" s="1"/>
  <c r="J75" i="74" s="1"/>
  <c r="H72" i="74"/>
  <c r="I72" i="74" s="1"/>
  <c r="J72" i="74" s="1"/>
  <c r="H69" i="74"/>
  <c r="I69" i="74" s="1"/>
  <c r="J69" i="74" s="1"/>
  <c r="H66" i="74"/>
  <c r="I66" i="74" s="1"/>
  <c r="J66" i="74" s="1"/>
  <c r="H63" i="74"/>
  <c r="I63" i="74" s="1"/>
  <c r="J63" i="74" s="1"/>
  <c r="H60" i="74"/>
  <c r="I60" i="74" s="1"/>
  <c r="J60" i="74" s="1"/>
  <c r="H57" i="74"/>
  <c r="I57" i="74" s="1"/>
  <c r="J57" i="74" s="1"/>
  <c r="H54" i="74"/>
  <c r="I54" i="74" s="1"/>
  <c r="J54" i="74" s="1"/>
  <c r="H51" i="74"/>
  <c r="I51" i="74" s="1"/>
  <c r="J51" i="74" s="1"/>
  <c r="H48" i="74"/>
  <c r="I48" i="74" s="1"/>
  <c r="J48" i="74" s="1"/>
  <c r="H45" i="74"/>
  <c r="I45" i="74" s="1"/>
  <c r="J45" i="74" s="1"/>
  <c r="H42" i="74"/>
  <c r="I42" i="74" s="1"/>
  <c r="J42" i="74" s="1"/>
  <c r="H24" i="74"/>
  <c r="I24" i="74" s="1"/>
  <c r="J24" i="74" s="1"/>
  <c r="H33" i="74"/>
  <c r="I33" i="74" s="1"/>
  <c r="J33" i="74" s="1"/>
  <c r="H15" i="74"/>
  <c r="I15" i="74" s="1"/>
  <c r="J15" i="74" s="1"/>
  <c r="H7" i="76"/>
  <c r="I7" i="76" s="1"/>
  <c r="J7" i="76" s="1"/>
  <c r="H5" i="76"/>
  <c r="I5" i="76" s="1"/>
  <c r="J5" i="76" s="1"/>
  <c r="H22" i="76"/>
  <c r="I22" i="76" s="1"/>
  <c r="J22" i="76" s="1"/>
  <c r="H13" i="76"/>
  <c r="I13" i="76" s="1"/>
  <c r="J13" i="76" s="1"/>
  <c r="H67" i="76"/>
  <c r="I67" i="76" s="1"/>
  <c r="J67" i="76" s="1"/>
  <c r="H58" i="76"/>
  <c r="I58" i="76" s="1"/>
  <c r="J58" i="76" s="1"/>
  <c r="H9" i="76"/>
  <c r="I9" i="76" s="1"/>
  <c r="J9" i="76" s="1"/>
  <c r="H4" i="76"/>
  <c r="I4" i="76" s="1"/>
  <c r="J4" i="76" s="1"/>
  <c r="K4" i="76" s="1"/>
  <c r="H49" i="76"/>
  <c r="I49" i="76" s="1"/>
  <c r="J49" i="76" s="1"/>
  <c r="H31" i="76"/>
  <c r="I31" i="76" s="1"/>
  <c r="J31" i="76" s="1"/>
  <c r="H8" i="76"/>
  <c r="I8" i="76" s="1"/>
  <c r="J8" i="76" s="1"/>
  <c r="H40" i="76"/>
  <c r="I40" i="76" s="1"/>
  <c r="J40" i="76" s="1"/>
  <c r="H11" i="76"/>
  <c r="I11" i="76" s="1"/>
  <c r="J11" i="76" s="1"/>
  <c r="H63" i="88"/>
  <c r="I63" i="88" s="1"/>
  <c r="J63" i="88" s="1"/>
  <c r="H54" i="88"/>
  <c r="I54" i="88" s="1"/>
  <c r="J54" i="88" s="1"/>
  <c r="H45" i="88"/>
  <c r="I45" i="88" s="1"/>
  <c r="J45" i="88" s="1"/>
  <c r="H39" i="88"/>
  <c r="I39" i="88" s="1"/>
  <c r="J39" i="88" s="1"/>
  <c r="H33" i="88"/>
  <c r="I33" i="88" s="1"/>
  <c r="J33" i="88" s="1"/>
  <c r="H27" i="88"/>
  <c r="I27" i="88" s="1"/>
  <c r="J27" i="88" s="1"/>
  <c r="H21" i="88"/>
  <c r="I21" i="88" s="1"/>
  <c r="J21" i="88" s="1"/>
  <c r="H11" i="88"/>
  <c r="I11" i="88" s="1"/>
  <c r="J11" i="88" s="1"/>
  <c r="H69" i="88"/>
  <c r="I69" i="88" s="1"/>
  <c r="J69" i="88" s="1"/>
  <c r="H60" i="88"/>
  <c r="I60" i="88" s="1"/>
  <c r="J60" i="88" s="1"/>
  <c r="H51" i="88"/>
  <c r="I51" i="88" s="1"/>
  <c r="J51" i="88" s="1"/>
  <c r="H6" i="88"/>
  <c r="I6" i="88" s="1"/>
  <c r="J6" i="88" s="1"/>
  <c r="H66" i="88"/>
  <c r="I66" i="88" s="1"/>
  <c r="J66" i="88" s="1"/>
  <c r="H36" i="88"/>
  <c r="I36" i="88" s="1"/>
  <c r="J36" i="88" s="1"/>
  <c r="H18" i="88"/>
  <c r="I18" i="88" s="1"/>
  <c r="J18" i="88" s="1"/>
  <c r="H48" i="88"/>
  <c r="I48" i="88" s="1"/>
  <c r="J48" i="88" s="1"/>
  <c r="H30" i="88"/>
  <c r="I30" i="88" s="1"/>
  <c r="J30" i="88" s="1"/>
  <c r="H57" i="88"/>
  <c r="I57" i="88" s="1"/>
  <c r="J57" i="88" s="1"/>
  <c r="H42" i="88"/>
  <c r="I42" i="88" s="1"/>
  <c r="J42" i="88" s="1"/>
  <c r="H24" i="88"/>
  <c r="I24" i="88" s="1"/>
  <c r="J24" i="88" s="1"/>
  <c r="H62" i="92"/>
  <c r="I62" i="92" s="1"/>
  <c r="J62" i="92" s="1"/>
  <c r="H59" i="92"/>
  <c r="I59" i="92" s="1"/>
  <c r="J59" i="92" s="1"/>
  <c r="H50" i="92"/>
  <c r="I50" i="92" s="1"/>
  <c r="J50" i="92" s="1"/>
  <c r="H65" i="92"/>
  <c r="I65" i="92" s="1"/>
  <c r="J65" i="92" s="1"/>
  <c r="H56" i="92"/>
  <c r="I56" i="92" s="1"/>
  <c r="J56" i="92" s="1"/>
  <c r="H47" i="92"/>
  <c r="I47" i="92" s="1"/>
  <c r="J47" i="92" s="1"/>
  <c r="H53" i="92"/>
  <c r="I53" i="92" s="1"/>
  <c r="J53" i="92" s="1"/>
  <c r="H44" i="92"/>
  <c r="I44" i="92" s="1"/>
  <c r="J44" i="92" s="1"/>
  <c r="H11" i="92"/>
  <c r="I11" i="92" s="1"/>
  <c r="J11" i="92" s="1"/>
  <c r="H5" i="92"/>
  <c r="I5" i="92" s="1"/>
  <c r="J5" i="92" s="1"/>
  <c r="H57" i="92"/>
  <c r="I57" i="92" s="1"/>
  <c r="J57" i="92" s="1"/>
  <c r="H10" i="92"/>
  <c r="I10" i="92" s="1"/>
  <c r="J10" i="92" s="1"/>
  <c r="H69" i="92"/>
  <c r="I69" i="92" s="1"/>
  <c r="J69" i="92" s="1"/>
  <c r="H68" i="92"/>
  <c r="I68" i="92" s="1"/>
  <c r="J68" i="92" s="1"/>
  <c r="H38" i="92"/>
  <c r="I38" i="92" s="1"/>
  <c r="J38" i="92" s="1"/>
  <c r="H29" i="92"/>
  <c r="I29" i="92" s="1"/>
  <c r="J29" i="92" s="1"/>
  <c r="H20" i="92"/>
  <c r="I20" i="92" s="1"/>
  <c r="J20" i="92" s="1"/>
  <c r="H4" i="92"/>
  <c r="I4" i="92" s="1"/>
  <c r="J4" i="92" s="1"/>
  <c r="K4" i="92" s="1"/>
  <c r="H52" i="92"/>
  <c r="I52" i="92" s="1"/>
  <c r="J52" i="92" s="1"/>
  <c r="H35" i="92"/>
  <c r="I35" i="92" s="1"/>
  <c r="J35" i="92" s="1"/>
  <c r="H26" i="92"/>
  <c r="I26" i="92" s="1"/>
  <c r="J26" i="92" s="1"/>
  <c r="H17" i="92"/>
  <c r="I17" i="92" s="1"/>
  <c r="J17" i="92" s="1"/>
  <c r="H61" i="92"/>
  <c r="I61" i="92" s="1"/>
  <c r="J61" i="92" s="1"/>
  <c r="H41" i="92"/>
  <c r="I41" i="92" s="1"/>
  <c r="J41" i="92" s="1"/>
  <c r="H32" i="92"/>
  <c r="I32" i="92" s="1"/>
  <c r="J32" i="92" s="1"/>
  <c r="H23" i="92"/>
  <c r="I23" i="92" s="1"/>
  <c r="J23" i="92" s="1"/>
  <c r="H14" i="92"/>
  <c r="I14" i="92" s="1"/>
  <c r="J14" i="92" s="1"/>
  <c r="H48" i="92"/>
  <c r="I48" i="92" s="1"/>
  <c r="J48" i="92" s="1"/>
  <c r="AH4" i="24"/>
  <c r="Z4" i="24"/>
  <c r="AH4" i="16"/>
  <c r="Z4" i="16"/>
  <c r="H59" i="27"/>
  <c r="I59" i="27" s="1"/>
  <c r="J59" i="27" s="1"/>
  <c r="H10" i="18"/>
  <c r="I10" i="18" s="1"/>
  <c r="J10" i="18" s="1"/>
  <c r="H9" i="18"/>
  <c r="I9" i="18" s="1"/>
  <c r="J9" i="18" s="1"/>
  <c r="H4" i="18"/>
  <c r="I4" i="18" s="1"/>
  <c r="J4" i="18" s="1"/>
  <c r="K4" i="18" s="1"/>
  <c r="H8" i="18"/>
  <c r="I8" i="18" s="1"/>
  <c r="J8" i="18" s="1"/>
  <c r="AH4" i="11"/>
  <c r="Z4" i="11"/>
  <c r="H6" i="18"/>
  <c r="I6" i="18" s="1"/>
  <c r="J6" i="18" s="1"/>
  <c r="H20" i="10"/>
  <c r="I20" i="10" s="1"/>
  <c r="J20" i="10" s="1"/>
  <c r="H22" i="8"/>
  <c r="H23" i="7"/>
  <c r="H10" i="7"/>
  <c r="H13" i="2"/>
  <c r="H11" i="20"/>
  <c r="H19" i="18"/>
  <c r="I19" i="18" s="1"/>
  <c r="J19" i="18" s="1"/>
  <c r="H4" i="17"/>
  <c r="I4" i="17" s="1"/>
  <c r="J4" i="17" s="1"/>
  <c r="K4" i="17" s="1"/>
  <c r="H5" i="13"/>
  <c r="I5" i="13" s="1"/>
  <c r="J5" i="13" s="1"/>
  <c r="H23" i="8"/>
  <c r="H7" i="8"/>
  <c r="H22" i="5"/>
  <c r="I22" i="5" s="1"/>
  <c r="J22" i="5" s="1"/>
  <c r="H5" i="4"/>
  <c r="AH5" i="2"/>
  <c r="H13" i="16"/>
  <c r="H23" i="15"/>
  <c r="H10" i="15"/>
  <c r="H10" i="14"/>
  <c r="I10" i="14" s="1"/>
  <c r="J10" i="14" s="1"/>
  <c r="H19" i="13"/>
  <c r="I19" i="13" s="1"/>
  <c r="J19" i="13" s="1"/>
  <c r="H21" i="10"/>
  <c r="I21" i="10" s="1"/>
  <c r="J21" i="10" s="1"/>
  <c r="H6" i="7"/>
  <c r="H23" i="5"/>
  <c r="I23" i="5" s="1"/>
  <c r="J23" i="5" s="1"/>
  <c r="H10" i="4"/>
  <c r="H20" i="3"/>
  <c r="H22" i="3"/>
  <c r="AI4" i="2"/>
  <c r="H14" i="13"/>
  <c r="I14" i="13" s="1"/>
  <c r="J14" i="13" s="1"/>
  <c r="H20" i="7"/>
  <c r="H8" i="5"/>
  <c r="I8" i="5" s="1"/>
  <c r="J8" i="5" s="1"/>
  <c r="H22" i="2"/>
  <c r="H23" i="21"/>
  <c r="I23" i="21" s="1"/>
  <c r="J23" i="21" s="1"/>
  <c r="H14" i="21"/>
  <c r="I14" i="21" s="1"/>
  <c r="J14" i="21" s="1"/>
  <c r="H18" i="18"/>
  <c r="I18" i="18" s="1"/>
  <c r="J18" i="18" s="1"/>
  <c r="W5" i="18"/>
  <c r="AG4" i="18"/>
  <c r="AF4" i="18"/>
  <c r="AE4" i="18"/>
  <c r="H8" i="14"/>
  <c r="I8" i="14" s="1"/>
  <c r="J8" i="14" s="1"/>
  <c r="H8" i="11"/>
  <c r="W5" i="10"/>
  <c r="AG4" i="10"/>
  <c r="AF4" i="10"/>
  <c r="AE4" i="10"/>
  <c r="H20" i="8"/>
  <c r="H4" i="6"/>
  <c r="I4" i="6" s="1"/>
  <c r="J4" i="6" s="1"/>
  <c r="K4" i="6" s="1"/>
  <c r="AN3" i="95"/>
  <c r="AI3" i="95"/>
  <c r="AH3" i="92"/>
  <c r="AQ3" i="92" s="1"/>
  <c r="AH4" i="88"/>
  <c r="AQ4" i="88" s="1"/>
  <c r="K5" i="77"/>
  <c r="K6" i="77" s="1"/>
  <c r="K7" i="77" s="1"/>
  <c r="K8" i="77" s="1"/>
  <c r="I5" i="72"/>
  <c r="J5" i="72" s="1"/>
  <c r="Z4" i="65"/>
  <c r="I16" i="55"/>
  <c r="J16" i="55" s="1"/>
  <c r="AH4" i="95"/>
  <c r="AQ4" i="95" s="1"/>
  <c r="Z4" i="95"/>
  <c r="AO4" i="92"/>
  <c r="K5" i="78"/>
  <c r="AH4" i="71"/>
  <c r="Z4" i="71"/>
  <c r="AF4" i="70"/>
  <c r="AO4" i="70" s="1"/>
  <c r="AG4" i="70"/>
  <c r="AP4" i="70" s="1"/>
  <c r="W5" i="70"/>
  <c r="AE4" i="70"/>
  <c r="W5" i="67"/>
  <c r="Y5" i="67" s="1"/>
  <c r="AG4" i="67"/>
  <c r="AF4" i="67"/>
  <c r="AO4" i="67" s="1"/>
  <c r="AE4" i="67"/>
  <c r="AE3" i="71"/>
  <c r="P3" i="71"/>
  <c r="AF3" i="71" s="1"/>
  <c r="AO3" i="71" s="1"/>
  <c r="AG4" i="69"/>
  <c r="W5" i="69"/>
  <c r="AF4" i="69"/>
  <c r="AE4" i="69"/>
  <c r="W5" i="72"/>
  <c r="Y5" i="72" s="1"/>
  <c r="AG4" i="72"/>
  <c r="AP4" i="72" s="1"/>
  <c r="AF4" i="72"/>
  <c r="AO4" i="72" s="1"/>
  <c r="AE4" i="72"/>
  <c r="H10" i="68"/>
  <c r="AQ4" i="72"/>
  <c r="AQ4" i="68"/>
  <c r="I4" i="67"/>
  <c r="J4" i="67" s="1"/>
  <c r="K4" i="67" s="1"/>
  <c r="Y5" i="60"/>
  <c r="I23" i="63"/>
  <c r="J23" i="63" s="1"/>
  <c r="I17" i="63"/>
  <c r="J17" i="63" s="1"/>
  <c r="AQ4" i="60"/>
  <c r="I7" i="60"/>
  <c r="J7" i="60" s="1"/>
  <c r="I11" i="55"/>
  <c r="J11" i="55" s="1"/>
  <c r="AE3" i="50"/>
  <c r="P3" i="50"/>
  <c r="AF3" i="50" s="1"/>
  <c r="AO3" i="50" s="1"/>
  <c r="I16" i="64"/>
  <c r="J16" i="64" s="1"/>
  <c r="H18" i="62"/>
  <c r="I18" i="62" s="1"/>
  <c r="J18" i="62" s="1"/>
  <c r="I15" i="60"/>
  <c r="J15" i="60" s="1"/>
  <c r="I8" i="59"/>
  <c r="J8" i="59" s="1"/>
  <c r="I21" i="56"/>
  <c r="J21" i="56" s="1"/>
  <c r="I15" i="56"/>
  <c r="J15" i="56" s="1"/>
  <c r="I22" i="55"/>
  <c r="J22" i="55" s="1"/>
  <c r="I6" i="55"/>
  <c r="J6" i="55" s="1"/>
  <c r="H13" i="62"/>
  <c r="I13" i="62" s="1"/>
  <c r="J13" i="62" s="1"/>
  <c r="I5" i="60"/>
  <c r="J5" i="60" s="1"/>
  <c r="I21" i="55"/>
  <c r="J21" i="55" s="1"/>
  <c r="AI4" i="64"/>
  <c r="H20" i="62"/>
  <c r="I20" i="62" s="1"/>
  <c r="J20" i="62" s="1"/>
  <c r="P3" i="61"/>
  <c r="AF3" i="61" s="1"/>
  <c r="AO3" i="61" s="1"/>
  <c r="AE3" i="61"/>
  <c r="I9" i="60"/>
  <c r="J9" i="60" s="1"/>
  <c r="I7" i="64"/>
  <c r="J7" i="64" s="1"/>
  <c r="I16" i="60"/>
  <c r="J16" i="60" s="1"/>
  <c r="I13" i="55"/>
  <c r="J13" i="55" s="1"/>
  <c r="I12" i="64"/>
  <c r="J12" i="64" s="1"/>
  <c r="I8" i="63"/>
  <c r="J8" i="63" s="1"/>
  <c r="I10" i="59"/>
  <c r="J10" i="59" s="1"/>
  <c r="I22" i="50"/>
  <c r="J22" i="50" s="1"/>
  <c r="H73" i="46"/>
  <c r="I73" i="46" s="1"/>
  <c r="J73" i="46" s="1"/>
  <c r="I11" i="56"/>
  <c r="J11" i="56" s="1"/>
  <c r="I12" i="50"/>
  <c r="J12" i="50" s="1"/>
  <c r="H42" i="46"/>
  <c r="I42" i="46" s="1"/>
  <c r="J42" i="46" s="1"/>
  <c r="H24" i="46"/>
  <c r="I24" i="46" s="1"/>
  <c r="J24" i="46" s="1"/>
  <c r="H4" i="51"/>
  <c r="I13" i="50"/>
  <c r="J13" i="50" s="1"/>
  <c r="H6" i="46"/>
  <c r="I6" i="46" s="1"/>
  <c r="J6" i="46" s="1"/>
  <c r="P3" i="52"/>
  <c r="AF3" i="52" s="1"/>
  <c r="AO3" i="52" s="1"/>
  <c r="AE3" i="52"/>
  <c r="I5" i="52"/>
  <c r="J5" i="52" s="1"/>
  <c r="AN3" i="44"/>
  <c r="AI3" i="44"/>
  <c r="H10" i="51"/>
  <c r="I15" i="50"/>
  <c r="J15" i="50" s="1"/>
  <c r="H45" i="46"/>
  <c r="I45" i="46" s="1"/>
  <c r="J45" i="46" s="1"/>
  <c r="H27" i="46"/>
  <c r="I27" i="46" s="1"/>
  <c r="J27" i="46" s="1"/>
  <c r="Y5" i="41"/>
  <c r="Y5" i="38"/>
  <c r="H74" i="42"/>
  <c r="I74" i="42" s="1"/>
  <c r="J74" i="42" s="1"/>
  <c r="H52" i="42"/>
  <c r="I52" i="42" s="1"/>
  <c r="J52" i="42" s="1"/>
  <c r="H20" i="42"/>
  <c r="I20" i="42" s="1"/>
  <c r="J20" i="42" s="1"/>
  <c r="H10" i="42"/>
  <c r="I10" i="42" s="1"/>
  <c r="J10" i="42" s="1"/>
  <c r="AH4" i="41"/>
  <c r="AQ4" i="41" s="1"/>
  <c r="H35" i="42"/>
  <c r="I35" i="42" s="1"/>
  <c r="J35" i="42" s="1"/>
  <c r="H84" i="37"/>
  <c r="I84" i="37" s="1"/>
  <c r="J84" i="37" s="1"/>
  <c r="H66" i="37"/>
  <c r="I66" i="37" s="1"/>
  <c r="J66" i="37" s="1"/>
  <c r="H48" i="37"/>
  <c r="I48" i="37" s="1"/>
  <c r="J48" i="37" s="1"/>
  <c r="H77" i="42"/>
  <c r="I77" i="42" s="1"/>
  <c r="J77" i="42" s="1"/>
  <c r="H59" i="42"/>
  <c r="I59" i="42" s="1"/>
  <c r="J59" i="42" s="1"/>
  <c r="H41" i="42"/>
  <c r="I41" i="42" s="1"/>
  <c r="J41" i="42" s="1"/>
  <c r="H23" i="42"/>
  <c r="I23" i="42" s="1"/>
  <c r="J23" i="42" s="1"/>
  <c r="H7" i="37"/>
  <c r="I7" i="37" s="1"/>
  <c r="J7" i="37" s="1"/>
  <c r="H26" i="37"/>
  <c r="I26" i="37" s="1"/>
  <c r="J26" i="37" s="1"/>
  <c r="AR3" i="37"/>
  <c r="H51" i="42"/>
  <c r="I51" i="42" s="1"/>
  <c r="J51" i="42" s="1"/>
  <c r="H10" i="37"/>
  <c r="I10" i="37" s="1"/>
  <c r="J10" i="37" s="1"/>
  <c r="H66" i="42"/>
  <c r="I66" i="42" s="1"/>
  <c r="J66" i="42" s="1"/>
  <c r="H8" i="37"/>
  <c r="I8" i="37" s="1"/>
  <c r="J8" i="37" s="1"/>
  <c r="AI3" i="43"/>
  <c r="H21" i="42"/>
  <c r="I21" i="42" s="1"/>
  <c r="J21" i="42" s="1"/>
  <c r="AH3" i="35"/>
  <c r="AQ3" i="35" s="1"/>
  <c r="AH4" i="34"/>
  <c r="Z4" i="34"/>
  <c r="AO3" i="32"/>
  <c r="AI3" i="32"/>
  <c r="AH4" i="33"/>
  <c r="AQ4" i="33" s="1"/>
  <c r="K10" i="32"/>
  <c r="K11" i="32" s="1"/>
  <c r="K12" i="32" s="1"/>
  <c r="K13" i="32" s="1"/>
  <c r="K14" i="32" s="1"/>
  <c r="K15" i="32" s="1"/>
  <c r="K16" i="32" s="1"/>
  <c r="K17" i="32" s="1"/>
  <c r="K18" i="32" s="1"/>
  <c r="K19" i="32" s="1"/>
  <c r="K20" i="32" s="1"/>
  <c r="K21" i="32" s="1"/>
  <c r="K22" i="32" s="1"/>
  <c r="K23" i="32" s="1"/>
  <c r="K24" i="32" s="1"/>
  <c r="K25" i="32" s="1"/>
  <c r="K26" i="32" s="1"/>
  <c r="K27" i="32" s="1"/>
  <c r="K28" i="32" s="1"/>
  <c r="K29" i="32" s="1"/>
  <c r="K30" i="32" s="1"/>
  <c r="K31" i="32" s="1"/>
  <c r="K32" i="32" s="1"/>
  <c r="K33" i="32" s="1"/>
  <c r="K34" i="32" s="1"/>
  <c r="K35" i="32" s="1"/>
  <c r="K36" i="32" s="1"/>
  <c r="K37" i="32" s="1"/>
  <c r="K38" i="32" s="1"/>
  <c r="K39" i="32" s="1"/>
  <c r="K40" i="32" s="1"/>
  <c r="K41" i="32" s="1"/>
  <c r="K42" i="32" s="1"/>
  <c r="K43" i="32" s="1"/>
  <c r="K44" i="32" s="1"/>
  <c r="K45" i="32" s="1"/>
  <c r="K46" i="32" s="1"/>
  <c r="K47" i="32" s="1"/>
  <c r="K48" i="32" s="1"/>
  <c r="K49" i="32" s="1"/>
  <c r="K50" i="32" s="1"/>
  <c r="K51" i="32" s="1"/>
  <c r="K52" i="32" s="1"/>
  <c r="K53" i="32" s="1"/>
  <c r="K54" i="32" s="1"/>
  <c r="K55" i="32" s="1"/>
  <c r="K56" i="32" s="1"/>
  <c r="K57" i="32" s="1"/>
  <c r="K58" i="32" s="1"/>
  <c r="K59" i="32" s="1"/>
  <c r="K60" i="32" s="1"/>
  <c r="K61" i="32" s="1"/>
  <c r="K62" i="32" s="1"/>
  <c r="K63" i="32" s="1"/>
  <c r="K64" i="32" s="1"/>
  <c r="K65" i="32" s="1"/>
  <c r="K66" i="32" s="1"/>
  <c r="K67" i="32" s="1"/>
  <c r="K68" i="32" s="1"/>
  <c r="K69" i="32" s="1"/>
  <c r="Z4" i="33"/>
  <c r="K5" i="33"/>
  <c r="AH4" i="27"/>
  <c r="AQ4" i="27" s="1"/>
  <c r="H38" i="27"/>
  <c r="I38" i="27" s="1"/>
  <c r="J38" i="27" s="1"/>
  <c r="AH4" i="17"/>
  <c r="AQ4" i="17" s="1"/>
  <c r="Z4" i="17"/>
  <c r="H11" i="16"/>
  <c r="H5" i="16"/>
  <c r="H10" i="16"/>
  <c r="H9" i="16"/>
  <c r="H4" i="16"/>
  <c r="Z4" i="27"/>
  <c r="H23" i="19"/>
  <c r="H22" i="19"/>
  <c r="H21" i="19"/>
  <c r="H20" i="19"/>
  <c r="H19" i="19"/>
  <c r="H18" i="19"/>
  <c r="H17" i="19"/>
  <c r="H16" i="19"/>
  <c r="H15" i="19"/>
  <c r="H14" i="19"/>
  <c r="H13" i="19"/>
  <c r="H12" i="19"/>
  <c r="H7" i="19"/>
  <c r="H6" i="19"/>
  <c r="H11" i="19"/>
  <c r="H5" i="19"/>
  <c r="H10" i="19"/>
  <c r="H10" i="57"/>
  <c r="I10" i="57" s="1"/>
  <c r="J10" i="57" s="1"/>
  <c r="H4" i="57"/>
  <c r="I4" i="57" s="1"/>
  <c r="J4" i="57" s="1"/>
  <c r="K4" i="57" s="1"/>
  <c r="H11" i="57"/>
  <c r="I11" i="57" s="1"/>
  <c r="J11" i="57" s="1"/>
  <c r="H23" i="58"/>
  <c r="I23" i="58" s="1"/>
  <c r="J23" i="58" s="1"/>
  <c r="H22" i="58"/>
  <c r="I22" i="58" s="1"/>
  <c r="J22" i="58" s="1"/>
  <c r="H21" i="58"/>
  <c r="I21" i="58" s="1"/>
  <c r="J21" i="58" s="1"/>
  <c r="H20" i="58"/>
  <c r="I20" i="58" s="1"/>
  <c r="J20" i="58" s="1"/>
  <c r="H19" i="58"/>
  <c r="I19" i="58" s="1"/>
  <c r="J19" i="58" s="1"/>
  <c r="H18" i="58"/>
  <c r="I18" i="58" s="1"/>
  <c r="J18" i="58" s="1"/>
  <c r="H17" i="58"/>
  <c r="I17" i="58" s="1"/>
  <c r="J17" i="58" s="1"/>
  <c r="H16" i="58"/>
  <c r="I16" i="58" s="1"/>
  <c r="J16" i="58" s="1"/>
  <c r="H15" i="58"/>
  <c r="I15" i="58" s="1"/>
  <c r="J15" i="58" s="1"/>
  <c r="H14" i="58"/>
  <c r="I14" i="58" s="1"/>
  <c r="J14" i="58" s="1"/>
  <c r="H5" i="58"/>
  <c r="I5" i="58" s="1"/>
  <c r="J5" i="58" s="1"/>
  <c r="K5" i="58" s="1"/>
  <c r="H11" i="58"/>
  <c r="I11" i="58" s="1"/>
  <c r="J11" i="58" s="1"/>
  <c r="H7" i="58"/>
  <c r="I7" i="58" s="1"/>
  <c r="J7" i="58" s="1"/>
  <c r="H13" i="58"/>
  <c r="I13" i="58" s="1"/>
  <c r="J13" i="58" s="1"/>
  <c r="H6" i="58"/>
  <c r="I6" i="58" s="1"/>
  <c r="J6" i="58" s="1"/>
  <c r="H12" i="58"/>
  <c r="I12" i="58" s="1"/>
  <c r="J12" i="58" s="1"/>
  <c r="H8" i="55"/>
  <c r="H4" i="55"/>
  <c r="H21" i="72"/>
  <c r="H18" i="72"/>
  <c r="H15" i="72"/>
  <c r="H12" i="72"/>
  <c r="H7" i="72"/>
  <c r="H23" i="72"/>
  <c r="H20" i="72"/>
  <c r="H17" i="72"/>
  <c r="H14" i="72"/>
  <c r="H6" i="72"/>
  <c r="H22" i="72"/>
  <c r="H13" i="72"/>
  <c r="H19" i="72"/>
  <c r="H16" i="72"/>
  <c r="Q9" i="27"/>
  <c r="Q77" i="27"/>
  <c r="Q74" i="27"/>
  <c r="Q71" i="27"/>
  <c r="Q68" i="27"/>
  <c r="Q65" i="27"/>
  <c r="Q62" i="27"/>
  <c r="Q59" i="27"/>
  <c r="Q56" i="27"/>
  <c r="Q53" i="27"/>
  <c r="Q50" i="27"/>
  <c r="Q47" i="27"/>
  <c r="Q44" i="27"/>
  <c r="Q41" i="27"/>
  <c r="Q38" i="27"/>
  <c r="Q35" i="27"/>
  <c r="Q32" i="27"/>
  <c r="Q29" i="27"/>
  <c r="Q26" i="27"/>
  <c r="Q23" i="27"/>
  <c r="Q20" i="27"/>
  <c r="Q17" i="27"/>
  <c r="Q14" i="27"/>
  <c r="Q10" i="27"/>
  <c r="Q11" i="27"/>
  <c r="Q5" i="27"/>
  <c r="Q78" i="27"/>
  <c r="Q75" i="27"/>
  <c r="Q72" i="27"/>
  <c r="Q69" i="27"/>
  <c r="Q66" i="27"/>
  <c r="Q63" i="27"/>
  <c r="Q60" i="27"/>
  <c r="Q57" i="27"/>
  <c r="Q54" i="27"/>
  <c r="Q51" i="27"/>
  <c r="Q48" i="27"/>
  <c r="Q45" i="27"/>
  <c r="Q42" i="27"/>
  <c r="Q39" i="27"/>
  <c r="Q36" i="27"/>
  <c r="Q33" i="27"/>
  <c r="Q30" i="27"/>
  <c r="Q27" i="27"/>
  <c r="Q24" i="27"/>
  <c r="Q21" i="27"/>
  <c r="Q18" i="27"/>
  <c r="Q15" i="27"/>
  <c r="Q12" i="27"/>
  <c r="Q6" i="27"/>
  <c r="Q79" i="27"/>
  <c r="Q76" i="27"/>
  <c r="Q73" i="27"/>
  <c r="Q70" i="27"/>
  <c r="Q67" i="27"/>
  <c r="Q64" i="27"/>
  <c r="Q61" i="27"/>
  <c r="Q58" i="27"/>
  <c r="Q55" i="27"/>
  <c r="Q52" i="27"/>
  <c r="Q49" i="27"/>
  <c r="Q46" i="27"/>
  <c r="Q43" i="27"/>
  <c r="Q40" i="27"/>
  <c r="Q37" i="27"/>
  <c r="Q34" i="27"/>
  <c r="Q31" i="27"/>
  <c r="Q28" i="27"/>
  <c r="Q25" i="27"/>
  <c r="Q22" i="27"/>
  <c r="Q19" i="27"/>
  <c r="Q16" i="27"/>
  <c r="Q13" i="27"/>
  <c r="Q8" i="27"/>
  <c r="Q7" i="27"/>
  <c r="Q9" i="32"/>
  <c r="Q68" i="32"/>
  <c r="Q65" i="32"/>
  <c r="Q62" i="32"/>
  <c r="Q59" i="32"/>
  <c r="Q56" i="32"/>
  <c r="Q53" i="32"/>
  <c r="Q50" i="32"/>
  <c r="Q47" i="32"/>
  <c r="Q44" i="32"/>
  <c r="Q41" i="32"/>
  <c r="Q38" i="32"/>
  <c r="Q35" i="32"/>
  <c r="Q32" i="32"/>
  <c r="Q29" i="32"/>
  <c r="Q26" i="32"/>
  <c r="Q23" i="32"/>
  <c r="Q20" i="32"/>
  <c r="Q17" i="32"/>
  <c r="Q14" i="32"/>
  <c r="Q10" i="32"/>
  <c r="Q69" i="32"/>
  <c r="Q66" i="32"/>
  <c r="Q63" i="32"/>
  <c r="Q60" i="32"/>
  <c r="Q57" i="32"/>
  <c r="Q54" i="32"/>
  <c r="Q51" i="32"/>
  <c r="Q48" i="32"/>
  <c r="Q45" i="32"/>
  <c r="Q42" i="32"/>
  <c r="Q39" i="32"/>
  <c r="Q36" i="32"/>
  <c r="Q33" i="32"/>
  <c r="Q30" i="32"/>
  <c r="Q27" i="32"/>
  <c r="Q24" i="32"/>
  <c r="Q21" i="32"/>
  <c r="Q18" i="32"/>
  <c r="Q15" i="32"/>
  <c r="Q12" i="32"/>
  <c r="Q6" i="32"/>
  <c r="Q67" i="32"/>
  <c r="Q64" i="32"/>
  <c r="Q61" i="32"/>
  <c r="Q58" i="32"/>
  <c r="Q55" i="32"/>
  <c r="Q52" i="32"/>
  <c r="Q49" i="32"/>
  <c r="Q46" i="32"/>
  <c r="Q43" i="32"/>
  <c r="Q40" i="32"/>
  <c r="Q37" i="32"/>
  <c r="Q34" i="32"/>
  <c r="Q31" i="32"/>
  <c r="Q28" i="32"/>
  <c r="Q25" i="32"/>
  <c r="Q22" i="32"/>
  <c r="Q19" i="32"/>
  <c r="Q16" i="32"/>
  <c r="Q13" i="32"/>
  <c r="Q8" i="32"/>
  <c r="Q7" i="32"/>
  <c r="Q11" i="32"/>
  <c r="Q5" i="32"/>
  <c r="Q88" i="42"/>
  <c r="Q85" i="42"/>
  <c r="Q82" i="42"/>
  <c r="Q79" i="42"/>
  <c r="Q76" i="42"/>
  <c r="Q73" i="42"/>
  <c r="Q70" i="42"/>
  <c r="Q67" i="42"/>
  <c r="Q64" i="42"/>
  <c r="Q61" i="42"/>
  <c r="Q58" i="42"/>
  <c r="Q55" i="42"/>
  <c r="Q52" i="42"/>
  <c r="Q49" i="42"/>
  <c r="Q46" i="42"/>
  <c r="Q43" i="42"/>
  <c r="Q40" i="42"/>
  <c r="Q37" i="42"/>
  <c r="Q34" i="42"/>
  <c r="Q31" i="42"/>
  <c r="Q28" i="42"/>
  <c r="Q25" i="42"/>
  <c r="Q22" i="42"/>
  <c r="Q19" i="42"/>
  <c r="Q16" i="42"/>
  <c r="Q13" i="42"/>
  <c r="Q8" i="42"/>
  <c r="Q6" i="42"/>
  <c r="Q86" i="42"/>
  <c r="Q81" i="42"/>
  <c r="Q77" i="42"/>
  <c r="Q72" i="42"/>
  <c r="Q68" i="42"/>
  <c r="Q63" i="42"/>
  <c r="Q59" i="42"/>
  <c r="Q54" i="42"/>
  <c r="Q50" i="42"/>
  <c r="Q45" i="42"/>
  <c r="Q41" i="42"/>
  <c r="Q36" i="42"/>
  <c r="Q32" i="42"/>
  <c r="Q27" i="42"/>
  <c r="Q23" i="42"/>
  <c r="Q18" i="42"/>
  <c r="Q14" i="42"/>
  <c r="Q9" i="42"/>
  <c r="Q7" i="42"/>
  <c r="Q87" i="42"/>
  <c r="Q83" i="42"/>
  <c r="Q78" i="42"/>
  <c r="Q74" i="42"/>
  <c r="Q69" i="42"/>
  <c r="Q65" i="42"/>
  <c r="Q60" i="42"/>
  <c r="Q56" i="42"/>
  <c r="Q51" i="42"/>
  <c r="Q47" i="42"/>
  <c r="Q42" i="42"/>
  <c r="Q38" i="42"/>
  <c r="Q33" i="42"/>
  <c r="Q29" i="42"/>
  <c r="Q24" i="42"/>
  <c r="Q20" i="42"/>
  <c r="Q15" i="42"/>
  <c r="Q10" i="42"/>
  <c r="Q11" i="42"/>
  <c r="Q89" i="42"/>
  <c r="Q84" i="42"/>
  <c r="Q80" i="42"/>
  <c r="Q75" i="42"/>
  <c r="Q71" i="42"/>
  <c r="Q66" i="42"/>
  <c r="Q62" i="42"/>
  <c r="Q57" i="42"/>
  <c r="Q53" i="42"/>
  <c r="Q48" i="42"/>
  <c r="Q44" i="42"/>
  <c r="Q39" i="42"/>
  <c r="Q35" i="42"/>
  <c r="Q30" i="42"/>
  <c r="Q26" i="42"/>
  <c r="Q21" i="42"/>
  <c r="Q17" i="42"/>
  <c r="Q12" i="42"/>
  <c r="Q5" i="42"/>
  <c r="Q78" i="47"/>
  <c r="Q75" i="47"/>
  <c r="Q72" i="47"/>
  <c r="Q69" i="47"/>
  <c r="Q66" i="47"/>
  <c r="Q63" i="47"/>
  <c r="Q60" i="47"/>
  <c r="Q57" i="47"/>
  <c r="Q54" i="47"/>
  <c r="Q51" i="47"/>
  <c r="Q48" i="47"/>
  <c r="Q45" i="47"/>
  <c r="Q42" i="47"/>
  <c r="Q39" i="47"/>
  <c r="Q36" i="47"/>
  <c r="Q33" i="47"/>
  <c r="Q30" i="47"/>
  <c r="Q27" i="47"/>
  <c r="Q24" i="47"/>
  <c r="Q21" i="47"/>
  <c r="Q18" i="47"/>
  <c r="Q15" i="47"/>
  <c r="Q12" i="47"/>
  <c r="Q6" i="47"/>
  <c r="Q79" i="47"/>
  <c r="Q76" i="47"/>
  <c r="Q73" i="47"/>
  <c r="Q70" i="47"/>
  <c r="Q67" i="47"/>
  <c r="Q64" i="47"/>
  <c r="Q61" i="47"/>
  <c r="Q58" i="47"/>
  <c r="Q55" i="47"/>
  <c r="Q52" i="47"/>
  <c r="Q49" i="47"/>
  <c r="Q46" i="47"/>
  <c r="Q43" i="47"/>
  <c r="Q40" i="47"/>
  <c r="Q37" i="47"/>
  <c r="Q34" i="47"/>
  <c r="Q31" i="47"/>
  <c r="Q28" i="47"/>
  <c r="Q25" i="47"/>
  <c r="Q22" i="47"/>
  <c r="Q19" i="47"/>
  <c r="Q16" i="47"/>
  <c r="Q13" i="47"/>
  <c r="Q8" i="47"/>
  <c r="Q7" i="47"/>
  <c r="Q9" i="47"/>
  <c r="Q11" i="47"/>
  <c r="Q5" i="47"/>
  <c r="Q74" i="47"/>
  <c r="Q56" i="47"/>
  <c r="Q29" i="47"/>
  <c r="Q20" i="47"/>
  <c r="Q77" i="47"/>
  <c r="Q59" i="47"/>
  <c r="Q10" i="47"/>
  <c r="Q62" i="47"/>
  <c r="Q23" i="47"/>
  <c r="Q14" i="47"/>
  <c r="Q65" i="47"/>
  <c r="Q47" i="47"/>
  <c r="Q44" i="47"/>
  <c r="Q41" i="47"/>
  <c r="Q38" i="47"/>
  <c r="Q35" i="47"/>
  <c r="Q32" i="47"/>
  <c r="Q68" i="47"/>
  <c r="Q50" i="47"/>
  <c r="Q26" i="47"/>
  <c r="Q17" i="47"/>
  <c r="Q71" i="47"/>
  <c r="Q53" i="47"/>
  <c r="Q68" i="80"/>
  <c r="Q65" i="80"/>
  <c r="Q62" i="80"/>
  <c r="Q59" i="80"/>
  <c r="Q56" i="80"/>
  <c r="Q53" i="80"/>
  <c r="Q50" i="80"/>
  <c r="Q47" i="80"/>
  <c r="Q44" i="80"/>
  <c r="Q41" i="80"/>
  <c r="Q38" i="80"/>
  <c r="Q35" i="80"/>
  <c r="Q32" i="80"/>
  <c r="Q29" i="80"/>
  <c r="Q26" i="80"/>
  <c r="Q23" i="80"/>
  <c r="Q20" i="80"/>
  <c r="Q17" i="80"/>
  <c r="Q14" i="80"/>
  <c r="Q10" i="80"/>
  <c r="Q69" i="80"/>
  <c r="Q66" i="80"/>
  <c r="Q63" i="80"/>
  <c r="Q60" i="80"/>
  <c r="Q57" i="80"/>
  <c r="Q54" i="80"/>
  <c r="Q51" i="80"/>
  <c r="Q48" i="80"/>
  <c r="Q45" i="80"/>
  <c r="Q42" i="80"/>
  <c r="Q39" i="80"/>
  <c r="Q36" i="80"/>
  <c r="Q33" i="80"/>
  <c r="Q30" i="80"/>
  <c r="Q27" i="80"/>
  <c r="Q24" i="80"/>
  <c r="Q21" i="80"/>
  <c r="Q18" i="80"/>
  <c r="Q15" i="80"/>
  <c r="Q12" i="80"/>
  <c r="Q11" i="80"/>
  <c r="Q8" i="80"/>
  <c r="Q7" i="80"/>
  <c r="Q5" i="80"/>
  <c r="Q67" i="80"/>
  <c r="Q58" i="80"/>
  <c r="Q49" i="80"/>
  <c r="Q40" i="80"/>
  <c r="Q31" i="80"/>
  <c r="Q22" i="80"/>
  <c r="Q13" i="80"/>
  <c r="Q9" i="80"/>
  <c r="Q6" i="80"/>
  <c r="Q64" i="80"/>
  <c r="Q55" i="80"/>
  <c r="Q46" i="80"/>
  <c r="Q37" i="80"/>
  <c r="Q28" i="80"/>
  <c r="Q19" i="80"/>
  <c r="Q61" i="80"/>
  <c r="Q34" i="80"/>
  <c r="Q52" i="80"/>
  <c r="Q25" i="80"/>
  <c r="Q16" i="80"/>
  <c r="Q43" i="80"/>
  <c r="Q9" i="83"/>
  <c r="Q10" i="83"/>
  <c r="Q77" i="83"/>
  <c r="Q76" i="83"/>
  <c r="Q75" i="83"/>
  <c r="Q68" i="83"/>
  <c r="Q67" i="83"/>
  <c r="Q66" i="83"/>
  <c r="Q59" i="83"/>
  <c r="Q58" i="83"/>
  <c r="Q57" i="83"/>
  <c r="Q50" i="83"/>
  <c r="Q49" i="83"/>
  <c r="Q48" i="83"/>
  <c r="Q41" i="83"/>
  <c r="Q40" i="83"/>
  <c r="Q39" i="83"/>
  <c r="Q32" i="83"/>
  <c r="Q31" i="83"/>
  <c r="Q30" i="83"/>
  <c r="Q23" i="83"/>
  <c r="Q22" i="83"/>
  <c r="Q21" i="83"/>
  <c r="Q14" i="83"/>
  <c r="Q13" i="83"/>
  <c r="Q12" i="83"/>
  <c r="Q11" i="83"/>
  <c r="Q8" i="83"/>
  <c r="Q7" i="83"/>
  <c r="Q6" i="83"/>
  <c r="Q5" i="83"/>
  <c r="Q74" i="83"/>
  <c r="Q73" i="83"/>
  <c r="Q72" i="83"/>
  <c r="Q65" i="83"/>
  <c r="Q64" i="83"/>
  <c r="Q63" i="83"/>
  <c r="Q56" i="83"/>
  <c r="Q55" i="83"/>
  <c r="Q54" i="83"/>
  <c r="Q47" i="83"/>
  <c r="Q46" i="83"/>
  <c r="Q45" i="83"/>
  <c r="Q38" i="83"/>
  <c r="Q37" i="83"/>
  <c r="Q36" i="83"/>
  <c r="Q29" i="83"/>
  <c r="Q28" i="83"/>
  <c r="Q27" i="83"/>
  <c r="Q20" i="83"/>
  <c r="Q19" i="83"/>
  <c r="Q18" i="83"/>
  <c r="Q71" i="83"/>
  <c r="Q52" i="83"/>
  <c r="Q35" i="83"/>
  <c r="Q25" i="83"/>
  <c r="Q62" i="83"/>
  <c r="Q42" i="83"/>
  <c r="Q15" i="83"/>
  <c r="Q78" i="83"/>
  <c r="Q53" i="83"/>
  <c r="Q43" i="83"/>
  <c r="Q26" i="83"/>
  <c r="Q16" i="83"/>
  <c r="Q61" i="83"/>
  <c r="Q51" i="83"/>
  <c r="Q24" i="83"/>
  <c r="Q60" i="83"/>
  <c r="Q79" i="83"/>
  <c r="Q69" i="83"/>
  <c r="Q33" i="83"/>
  <c r="Q70" i="83"/>
  <c r="Q44" i="83"/>
  <c r="Q34" i="83"/>
  <c r="Q17" i="83"/>
  <c r="Q98" i="89"/>
  <c r="Q95" i="89"/>
  <c r="Q92" i="89"/>
  <c r="Q89" i="89"/>
  <c r="Q86" i="89"/>
  <c r="Q83" i="89"/>
  <c r="Q80" i="89"/>
  <c r="Q77" i="89"/>
  <c r="Q74" i="89"/>
  <c r="Q71" i="89"/>
  <c r="Q68" i="89"/>
  <c r="Q65" i="89"/>
  <c r="Q62" i="89"/>
  <c r="Q59" i="89"/>
  <c r="Q56" i="89"/>
  <c r="Q53" i="89"/>
  <c r="Q50" i="89"/>
  <c r="Q47" i="89"/>
  <c r="Q44" i="89"/>
  <c r="Q41" i="89"/>
  <c r="Q38" i="89"/>
  <c r="Q35" i="89"/>
  <c r="Q32" i="89"/>
  <c r="Q29" i="89"/>
  <c r="Q96" i="89"/>
  <c r="Q93" i="89"/>
  <c r="Q90" i="89"/>
  <c r="Q87" i="89"/>
  <c r="Q84" i="89"/>
  <c r="Q81" i="89"/>
  <c r="Q78" i="89"/>
  <c r="Q75" i="89"/>
  <c r="Q72" i="89"/>
  <c r="Q69" i="89"/>
  <c r="Q66" i="89"/>
  <c r="Q63" i="89"/>
  <c r="Q60" i="89"/>
  <c r="Q57" i="89"/>
  <c r="Q54" i="89"/>
  <c r="Q51" i="89"/>
  <c r="Q48" i="89"/>
  <c r="Q45" i="89"/>
  <c r="Q42" i="89"/>
  <c r="Q39" i="89"/>
  <c r="Q36" i="89"/>
  <c r="Q33" i="89"/>
  <c r="Q85" i="89"/>
  <c r="Q64" i="89"/>
  <c r="Q55" i="89"/>
  <c r="Q46" i="89"/>
  <c r="Q37" i="89"/>
  <c r="Q31" i="89"/>
  <c r="Q26" i="89"/>
  <c r="Q23" i="89"/>
  <c r="Q20" i="89"/>
  <c r="Q17" i="89"/>
  <c r="Q14" i="89"/>
  <c r="Q10" i="89"/>
  <c r="Q5" i="89"/>
  <c r="Q82" i="89"/>
  <c r="Q11" i="89"/>
  <c r="Q97" i="89"/>
  <c r="Q79" i="89"/>
  <c r="Q67" i="89"/>
  <c r="Q58" i="89"/>
  <c r="Q49" i="89"/>
  <c r="Q40" i="89"/>
  <c r="Q28" i="89"/>
  <c r="Q27" i="89"/>
  <c r="Q24" i="89"/>
  <c r="Q21" i="89"/>
  <c r="Q18" i="89"/>
  <c r="Q15" i="89"/>
  <c r="Q12" i="89"/>
  <c r="Q6" i="89"/>
  <c r="Q94" i="89"/>
  <c r="Q76" i="89"/>
  <c r="Q88" i="89"/>
  <c r="Q70" i="89"/>
  <c r="Q9" i="89"/>
  <c r="Q73" i="89"/>
  <c r="Q25" i="89"/>
  <c r="Q16" i="89"/>
  <c r="Q91" i="89"/>
  <c r="Q34" i="89"/>
  <c r="Q61" i="89"/>
  <c r="Q22" i="89"/>
  <c r="Q52" i="89"/>
  <c r="Q30" i="89"/>
  <c r="Q7" i="89"/>
  <c r="Q13" i="89"/>
  <c r="Q8" i="89"/>
  <c r="Q19" i="89"/>
  <c r="Q43" i="89"/>
  <c r="Q69" i="96"/>
  <c r="Q66" i="96"/>
  <c r="Q63" i="96"/>
  <c r="Q60" i="96"/>
  <c r="Q57" i="96"/>
  <c r="Q67" i="96"/>
  <c r="Q64" i="96"/>
  <c r="Q61" i="96"/>
  <c r="Q58" i="96"/>
  <c r="Q56" i="96"/>
  <c r="Q54" i="96"/>
  <c r="Q51" i="96"/>
  <c r="Q68" i="96"/>
  <c r="Q65" i="96"/>
  <c r="Q62" i="96"/>
  <c r="Q47" i="96"/>
  <c r="Q44" i="96"/>
  <c r="Q41" i="96"/>
  <c r="Q49" i="96"/>
  <c r="Q48" i="96"/>
  <c r="Q46" i="96"/>
  <c r="Q59" i="96"/>
  <c r="Q55" i="96"/>
  <c r="Q50" i="96"/>
  <c r="Q37" i="96"/>
  <c r="Q34" i="96"/>
  <c r="Q31" i="96"/>
  <c r="Q52" i="96"/>
  <c r="Q40" i="96"/>
  <c r="Q53" i="96"/>
  <c r="Q39" i="96"/>
  <c r="Q45" i="96"/>
  <c r="Q43" i="96"/>
  <c r="Q35" i="96"/>
  <c r="Q33" i="96"/>
  <c r="Q27" i="96"/>
  <c r="Q24" i="96"/>
  <c r="Q21" i="96"/>
  <c r="Q18" i="96"/>
  <c r="Q15" i="96"/>
  <c r="Q12" i="96"/>
  <c r="Q36" i="96"/>
  <c r="Q30" i="96"/>
  <c r="Q26" i="96"/>
  <c r="Q23" i="96"/>
  <c r="Q20" i="96"/>
  <c r="Q7" i="96"/>
  <c r="Q13" i="96"/>
  <c r="Q38" i="96"/>
  <c r="Q29" i="96"/>
  <c r="Q19" i="96"/>
  <c r="Q17" i="96"/>
  <c r="Q14" i="96"/>
  <c r="Q42" i="96"/>
  <c r="Q32" i="96"/>
  <c r="Q11" i="96"/>
  <c r="Q28" i="96"/>
  <c r="Q8" i="96"/>
  <c r="Q16" i="96"/>
  <c r="Q9" i="96"/>
  <c r="Q22" i="96"/>
  <c r="Q5" i="96"/>
  <c r="Q10" i="96"/>
  <c r="Q6" i="96"/>
  <c r="Q25" i="96"/>
  <c r="H8" i="9"/>
  <c r="I8" i="9" s="1"/>
  <c r="J8" i="9" s="1"/>
  <c r="H23" i="9"/>
  <c r="I23" i="9" s="1"/>
  <c r="J23" i="9" s="1"/>
  <c r="H22" i="9"/>
  <c r="I22" i="9" s="1"/>
  <c r="J22" i="9" s="1"/>
  <c r="H21" i="9"/>
  <c r="I21" i="9" s="1"/>
  <c r="J21" i="9" s="1"/>
  <c r="H20" i="9"/>
  <c r="I20" i="9" s="1"/>
  <c r="J20" i="9" s="1"/>
  <c r="H19" i="9"/>
  <c r="I19" i="9" s="1"/>
  <c r="J19" i="9" s="1"/>
  <c r="H18" i="9"/>
  <c r="I18" i="9" s="1"/>
  <c r="J18" i="9" s="1"/>
  <c r="H17" i="9"/>
  <c r="I17" i="9" s="1"/>
  <c r="J17" i="9" s="1"/>
  <c r="H16" i="9"/>
  <c r="I16" i="9" s="1"/>
  <c r="J16" i="9" s="1"/>
  <c r="H15" i="9"/>
  <c r="I15" i="9" s="1"/>
  <c r="J15" i="9" s="1"/>
  <c r="H14" i="9"/>
  <c r="I14" i="9" s="1"/>
  <c r="J14" i="9" s="1"/>
  <c r="H13" i="9"/>
  <c r="I13" i="9" s="1"/>
  <c r="J13" i="9" s="1"/>
  <c r="H12" i="9"/>
  <c r="I12" i="9" s="1"/>
  <c r="J12" i="9" s="1"/>
  <c r="H7" i="9"/>
  <c r="I7" i="9" s="1"/>
  <c r="J7" i="9" s="1"/>
  <c r="H6" i="9"/>
  <c r="I6" i="9" s="1"/>
  <c r="J6" i="9" s="1"/>
  <c r="H5" i="9"/>
  <c r="I5" i="9" s="1"/>
  <c r="J5" i="9" s="1"/>
  <c r="AN3" i="5"/>
  <c r="AI3" i="5"/>
  <c r="H62" i="27"/>
  <c r="I62" i="27" s="1"/>
  <c r="J62" i="27" s="1"/>
  <c r="H14" i="27"/>
  <c r="I14" i="27" s="1"/>
  <c r="J14" i="27" s="1"/>
  <c r="H80" i="29"/>
  <c r="I80" i="29" s="1"/>
  <c r="J80" i="29" s="1"/>
  <c r="H78" i="29"/>
  <c r="I78" i="29" s="1"/>
  <c r="J78" i="29" s="1"/>
  <c r="H62" i="29"/>
  <c r="I62" i="29" s="1"/>
  <c r="J62" i="29" s="1"/>
  <c r="H60" i="29"/>
  <c r="I60" i="29" s="1"/>
  <c r="J60" i="29" s="1"/>
  <c r="H44" i="29"/>
  <c r="I44" i="29" s="1"/>
  <c r="J44" i="29" s="1"/>
  <c r="H42" i="29"/>
  <c r="I42" i="29" s="1"/>
  <c r="J42" i="29" s="1"/>
  <c r="H26" i="29"/>
  <c r="I26" i="29" s="1"/>
  <c r="J26" i="29" s="1"/>
  <c r="H24" i="29"/>
  <c r="I24" i="29" s="1"/>
  <c r="J24" i="29" s="1"/>
  <c r="H86" i="29"/>
  <c r="I86" i="29" s="1"/>
  <c r="J86" i="29" s="1"/>
  <c r="H84" i="29"/>
  <c r="I84" i="29" s="1"/>
  <c r="J84" i="29" s="1"/>
  <c r="H68" i="29"/>
  <c r="I68" i="29" s="1"/>
  <c r="J68" i="29" s="1"/>
  <c r="H66" i="29"/>
  <c r="I66" i="29" s="1"/>
  <c r="J66" i="29" s="1"/>
  <c r="H50" i="29"/>
  <c r="I50" i="29" s="1"/>
  <c r="J50" i="29" s="1"/>
  <c r="H48" i="29"/>
  <c r="I48" i="29" s="1"/>
  <c r="J48" i="29" s="1"/>
  <c r="H32" i="29"/>
  <c r="I32" i="29" s="1"/>
  <c r="J32" i="29" s="1"/>
  <c r="H30" i="29"/>
  <c r="I30" i="29" s="1"/>
  <c r="J30" i="29" s="1"/>
  <c r="H14" i="29"/>
  <c r="I14" i="29" s="1"/>
  <c r="J14" i="29" s="1"/>
  <c r="H12" i="29"/>
  <c r="I12" i="29" s="1"/>
  <c r="J12" i="29" s="1"/>
  <c r="H10" i="29"/>
  <c r="I10" i="29" s="1"/>
  <c r="J10" i="29" s="1"/>
  <c r="H75" i="31"/>
  <c r="I75" i="31" s="1"/>
  <c r="J75" i="31" s="1"/>
  <c r="H66" i="31"/>
  <c r="I66" i="31" s="1"/>
  <c r="J66" i="31" s="1"/>
  <c r="H57" i="31"/>
  <c r="I57" i="31" s="1"/>
  <c r="J57" i="31" s="1"/>
  <c r="H48" i="31"/>
  <c r="I48" i="31" s="1"/>
  <c r="J48" i="31" s="1"/>
  <c r="H39" i="31"/>
  <c r="I39" i="31" s="1"/>
  <c r="J39" i="31" s="1"/>
  <c r="H6" i="31"/>
  <c r="I6" i="31" s="1"/>
  <c r="J6" i="31" s="1"/>
  <c r="K6" i="31" s="1"/>
  <c r="H74" i="31"/>
  <c r="I74" i="31" s="1"/>
  <c r="J74" i="31" s="1"/>
  <c r="H65" i="31"/>
  <c r="I65" i="31" s="1"/>
  <c r="J65" i="31" s="1"/>
  <c r="H56" i="31"/>
  <c r="I56" i="31" s="1"/>
  <c r="J56" i="31" s="1"/>
  <c r="H47" i="31"/>
  <c r="I47" i="31" s="1"/>
  <c r="J47" i="31" s="1"/>
  <c r="H38" i="31"/>
  <c r="I38" i="31" s="1"/>
  <c r="J38" i="31" s="1"/>
  <c r="H32" i="31"/>
  <c r="I32" i="31" s="1"/>
  <c r="J32" i="31" s="1"/>
  <c r="H26" i="31"/>
  <c r="I26" i="31" s="1"/>
  <c r="J26" i="31" s="1"/>
  <c r="H20" i="31"/>
  <c r="I20" i="31" s="1"/>
  <c r="J20" i="31" s="1"/>
  <c r="H14" i="31"/>
  <c r="I14" i="31" s="1"/>
  <c r="J14" i="31" s="1"/>
  <c r="H10" i="31"/>
  <c r="I10" i="31" s="1"/>
  <c r="J10" i="31" s="1"/>
  <c r="H72" i="31"/>
  <c r="I72" i="31" s="1"/>
  <c r="J72" i="31" s="1"/>
  <c r="H63" i="31"/>
  <c r="I63" i="31" s="1"/>
  <c r="J63" i="31" s="1"/>
  <c r="H54" i="31"/>
  <c r="I54" i="31" s="1"/>
  <c r="J54" i="31" s="1"/>
  <c r="H45" i="31"/>
  <c r="I45" i="31" s="1"/>
  <c r="J45" i="31" s="1"/>
  <c r="H36" i="31"/>
  <c r="I36" i="31" s="1"/>
  <c r="J36" i="31" s="1"/>
  <c r="H30" i="31"/>
  <c r="I30" i="31" s="1"/>
  <c r="J30" i="31" s="1"/>
  <c r="H24" i="31"/>
  <c r="I24" i="31" s="1"/>
  <c r="J24" i="31" s="1"/>
  <c r="H18" i="31"/>
  <c r="I18" i="31" s="1"/>
  <c r="J18" i="31" s="1"/>
  <c r="H12" i="31"/>
  <c r="I12" i="31" s="1"/>
  <c r="J12" i="31" s="1"/>
  <c r="H71" i="31"/>
  <c r="I71" i="31" s="1"/>
  <c r="J71" i="31" s="1"/>
  <c r="H62" i="31"/>
  <c r="I62" i="31" s="1"/>
  <c r="J62" i="31" s="1"/>
  <c r="H53" i="31"/>
  <c r="I53" i="31" s="1"/>
  <c r="J53" i="31" s="1"/>
  <c r="H44" i="31"/>
  <c r="I44" i="31" s="1"/>
  <c r="J44" i="31" s="1"/>
  <c r="H78" i="31"/>
  <c r="I78" i="31" s="1"/>
  <c r="J78" i="31" s="1"/>
  <c r="H69" i="31"/>
  <c r="I69" i="31" s="1"/>
  <c r="J69" i="31" s="1"/>
  <c r="H60" i="31"/>
  <c r="I60" i="31" s="1"/>
  <c r="J60" i="31" s="1"/>
  <c r="H51" i="31"/>
  <c r="I51" i="31" s="1"/>
  <c r="J51" i="31" s="1"/>
  <c r="H42" i="31"/>
  <c r="I42" i="31" s="1"/>
  <c r="J42" i="31" s="1"/>
  <c r="H35" i="31"/>
  <c r="I35" i="31" s="1"/>
  <c r="J35" i="31" s="1"/>
  <c r="H29" i="31"/>
  <c r="I29" i="31" s="1"/>
  <c r="J29" i="31" s="1"/>
  <c r="H23" i="31"/>
  <c r="I23" i="31" s="1"/>
  <c r="J23" i="31" s="1"/>
  <c r="H17" i="31"/>
  <c r="I17" i="31" s="1"/>
  <c r="J17" i="31" s="1"/>
  <c r="H77" i="31"/>
  <c r="I77" i="31" s="1"/>
  <c r="J77" i="31" s="1"/>
  <c r="H68" i="31"/>
  <c r="I68" i="31" s="1"/>
  <c r="J68" i="31" s="1"/>
  <c r="H59" i="31"/>
  <c r="I59" i="31" s="1"/>
  <c r="J59" i="31" s="1"/>
  <c r="H50" i="31"/>
  <c r="I50" i="31" s="1"/>
  <c r="J50" i="31" s="1"/>
  <c r="H41" i="31"/>
  <c r="I41" i="31" s="1"/>
  <c r="J41" i="31" s="1"/>
  <c r="H33" i="31"/>
  <c r="I33" i="31" s="1"/>
  <c r="J33" i="31" s="1"/>
  <c r="H27" i="31"/>
  <c r="I27" i="31" s="1"/>
  <c r="J27" i="31" s="1"/>
  <c r="H21" i="31"/>
  <c r="I21" i="31" s="1"/>
  <c r="J21" i="31" s="1"/>
  <c r="H15" i="31"/>
  <c r="I15" i="31" s="1"/>
  <c r="J15" i="31" s="1"/>
  <c r="H9" i="39"/>
  <c r="I9" i="39" s="1"/>
  <c r="J9" i="39" s="1"/>
  <c r="H77" i="39"/>
  <c r="I77" i="39" s="1"/>
  <c r="J77" i="39" s="1"/>
  <c r="H74" i="39"/>
  <c r="I74" i="39" s="1"/>
  <c r="J74" i="39" s="1"/>
  <c r="H71" i="39"/>
  <c r="I71" i="39" s="1"/>
  <c r="J71" i="39" s="1"/>
  <c r="H68" i="39"/>
  <c r="I68" i="39" s="1"/>
  <c r="J68" i="39" s="1"/>
  <c r="H65" i="39"/>
  <c r="I65" i="39" s="1"/>
  <c r="J65" i="39" s="1"/>
  <c r="H62" i="39"/>
  <c r="I62" i="39" s="1"/>
  <c r="J62" i="39" s="1"/>
  <c r="H59" i="39"/>
  <c r="I59" i="39" s="1"/>
  <c r="J59" i="39" s="1"/>
  <c r="H56" i="39"/>
  <c r="I56" i="39" s="1"/>
  <c r="J56" i="39" s="1"/>
  <c r="H53" i="39"/>
  <c r="I53" i="39" s="1"/>
  <c r="J53" i="39" s="1"/>
  <c r="H50" i="39"/>
  <c r="I50" i="39" s="1"/>
  <c r="J50" i="39" s="1"/>
  <c r="H47" i="39"/>
  <c r="I47" i="39" s="1"/>
  <c r="J47" i="39" s="1"/>
  <c r="H44" i="39"/>
  <c r="I44" i="39" s="1"/>
  <c r="J44" i="39" s="1"/>
  <c r="H41" i="39"/>
  <c r="I41" i="39" s="1"/>
  <c r="J41" i="39" s="1"/>
  <c r="H38" i="39"/>
  <c r="I38" i="39" s="1"/>
  <c r="J38" i="39" s="1"/>
  <c r="H35" i="39"/>
  <c r="I35" i="39" s="1"/>
  <c r="J35" i="39" s="1"/>
  <c r="H32" i="39"/>
  <c r="I32" i="39" s="1"/>
  <c r="J32" i="39" s="1"/>
  <c r="H29" i="39"/>
  <c r="I29" i="39" s="1"/>
  <c r="J29" i="39" s="1"/>
  <c r="H26" i="39"/>
  <c r="I26" i="39" s="1"/>
  <c r="J26" i="39" s="1"/>
  <c r="H23" i="39"/>
  <c r="I23" i="39" s="1"/>
  <c r="J23" i="39" s="1"/>
  <c r="H20" i="39"/>
  <c r="I20" i="39" s="1"/>
  <c r="J20" i="39" s="1"/>
  <c r="H17" i="39"/>
  <c r="I17" i="39" s="1"/>
  <c r="J17" i="39" s="1"/>
  <c r="H14" i="39"/>
  <c r="I14" i="39" s="1"/>
  <c r="J14" i="39" s="1"/>
  <c r="H10" i="39"/>
  <c r="I10" i="39" s="1"/>
  <c r="J10" i="39" s="1"/>
  <c r="H11" i="39"/>
  <c r="I11" i="39" s="1"/>
  <c r="J11" i="39" s="1"/>
  <c r="H5" i="39"/>
  <c r="I5" i="39" s="1"/>
  <c r="J5" i="39" s="1"/>
  <c r="K5" i="39" s="1"/>
  <c r="H78" i="39"/>
  <c r="I78" i="39" s="1"/>
  <c r="J78" i="39" s="1"/>
  <c r="H75" i="39"/>
  <c r="I75" i="39" s="1"/>
  <c r="J75" i="39" s="1"/>
  <c r="H72" i="39"/>
  <c r="I72" i="39" s="1"/>
  <c r="J72" i="39" s="1"/>
  <c r="H69" i="39"/>
  <c r="I69" i="39" s="1"/>
  <c r="J69" i="39" s="1"/>
  <c r="H66" i="39"/>
  <c r="I66" i="39" s="1"/>
  <c r="J66" i="39" s="1"/>
  <c r="H63" i="39"/>
  <c r="I63" i="39" s="1"/>
  <c r="J63" i="39" s="1"/>
  <c r="H60" i="39"/>
  <c r="I60" i="39" s="1"/>
  <c r="J60" i="39" s="1"/>
  <c r="H57" i="39"/>
  <c r="I57" i="39" s="1"/>
  <c r="J57" i="39" s="1"/>
  <c r="H54" i="39"/>
  <c r="I54" i="39" s="1"/>
  <c r="J54" i="39" s="1"/>
  <c r="H51" i="39"/>
  <c r="I51" i="39" s="1"/>
  <c r="J51" i="39" s="1"/>
  <c r="H48" i="39"/>
  <c r="I48" i="39" s="1"/>
  <c r="J48" i="39" s="1"/>
  <c r="H45" i="39"/>
  <c r="I45" i="39" s="1"/>
  <c r="J45" i="39" s="1"/>
  <c r="H42" i="39"/>
  <c r="I42" i="39" s="1"/>
  <c r="J42" i="39" s="1"/>
  <c r="H39" i="39"/>
  <c r="I39" i="39" s="1"/>
  <c r="J39" i="39" s="1"/>
  <c r="H36" i="39"/>
  <c r="I36" i="39" s="1"/>
  <c r="J36" i="39" s="1"/>
  <c r="H33" i="39"/>
  <c r="I33" i="39" s="1"/>
  <c r="J33" i="39" s="1"/>
  <c r="H30" i="39"/>
  <c r="I30" i="39" s="1"/>
  <c r="J30" i="39" s="1"/>
  <c r="H27" i="39"/>
  <c r="I27" i="39" s="1"/>
  <c r="J27" i="39" s="1"/>
  <c r="H24" i="39"/>
  <c r="I24" i="39" s="1"/>
  <c r="J24" i="39" s="1"/>
  <c r="H21" i="39"/>
  <c r="I21" i="39" s="1"/>
  <c r="J21" i="39" s="1"/>
  <c r="H18" i="39"/>
  <c r="I18" i="39" s="1"/>
  <c r="J18" i="39" s="1"/>
  <c r="H15" i="39"/>
  <c r="I15" i="39" s="1"/>
  <c r="J15" i="39" s="1"/>
  <c r="H12" i="39"/>
  <c r="I12" i="39" s="1"/>
  <c r="J12" i="39" s="1"/>
  <c r="H6" i="39"/>
  <c r="I6" i="39" s="1"/>
  <c r="J6" i="39" s="1"/>
  <c r="H67" i="44"/>
  <c r="I67" i="44" s="1"/>
  <c r="J67" i="44" s="1"/>
  <c r="H64" i="44"/>
  <c r="I64" i="44" s="1"/>
  <c r="J64" i="44" s="1"/>
  <c r="H61" i="44"/>
  <c r="I61" i="44" s="1"/>
  <c r="J61" i="44" s="1"/>
  <c r="H58" i="44"/>
  <c r="I58" i="44" s="1"/>
  <c r="J58" i="44" s="1"/>
  <c r="H55" i="44"/>
  <c r="I55" i="44" s="1"/>
  <c r="J55" i="44" s="1"/>
  <c r="H52" i="44"/>
  <c r="I52" i="44" s="1"/>
  <c r="J52" i="44" s="1"/>
  <c r="H49" i="44"/>
  <c r="I49" i="44" s="1"/>
  <c r="J49" i="44" s="1"/>
  <c r="H46" i="44"/>
  <c r="I46" i="44" s="1"/>
  <c r="J46" i="44" s="1"/>
  <c r="H43" i="44"/>
  <c r="I43" i="44" s="1"/>
  <c r="J43" i="44" s="1"/>
  <c r="H40" i="44"/>
  <c r="I40" i="44" s="1"/>
  <c r="J40" i="44" s="1"/>
  <c r="H37" i="44"/>
  <c r="I37" i="44" s="1"/>
  <c r="J37" i="44" s="1"/>
  <c r="H34" i="44"/>
  <c r="I34" i="44" s="1"/>
  <c r="J34" i="44" s="1"/>
  <c r="H11" i="44"/>
  <c r="I11" i="44" s="1"/>
  <c r="J11" i="44" s="1"/>
  <c r="H5" i="44"/>
  <c r="I5" i="44" s="1"/>
  <c r="J5" i="44" s="1"/>
  <c r="K5" i="44" s="1"/>
  <c r="H9" i="75"/>
  <c r="I9" i="75" s="1"/>
  <c r="J9" i="75" s="1"/>
  <c r="H6" i="75"/>
  <c r="I6" i="75" s="1"/>
  <c r="J6" i="75" s="1"/>
  <c r="H11" i="75"/>
  <c r="I11" i="75" s="1"/>
  <c r="J11" i="75" s="1"/>
  <c r="H75" i="75"/>
  <c r="I75" i="75" s="1"/>
  <c r="J75" i="75" s="1"/>
  <c r="H60" i="75"/>
  <c r="I60" i="75" s="1"/>
  <c r="J60" i="75" s="1"/>
  <c r="H39" i="75"/>
  <c r="I39" i="75" s="1"/>
  <c r="J39" i="75" s="1"/>
  <c r="H21" i="75"/>
  <c r="I21" i="75" s="1"/>
  <c r="J21" i="75" s="1"/>
  <c r="H18" i="75"/>
  <c r="I18" i="75" s="1"/>
  <c r="J18" i="75" s="1"/>
  <c r="H69" i="75"/>
  <c r="I69" i="75" s="1"/>
  <c r="J69" i="75" s="1"/>
  <c r="H54" i="75"/>
  <c r="I54" i="75" s="1"/>
  <c r="J54" i="75" s="1"/>
  <c r="H33" i="75"/>
  <c r="I33" i="75" s="1"/>
  <c r="J33" i="75" s="1"/>
  <c r="H63" i="75"/>
  <c r="I63" i="75" s="1"/>
  <c r="J63" i="75" s="1"/>
  <c r="H48" i="75"/>
  <c r="I48" i="75" s="1"/>
  <c r="J48" i="75" s="1"/>
  <c r="H24" i="75"/>
  <c r="I24" i="75" s="1"/>
  <c r="J24" i="75" s="1"/>
  <c r="H5" i="75"/>
  <c r="I5" i="75" s="1"/>
  <c r="J5" i="75" s="1"/>
  <c r="K5" i="75" s="1"/>
  <c r="H78" i="75"/>
  <c r="I78" i="75" s="1"/>
  <c r="J78" i="75" s="1"/>
  <c r="H57" i="75"/>
  <c r="I57" i="75" s="1"/>
  <c r="J57" i="75" s="1"/>
  <c r="H42" i="75"/>
  <c r="I42" i="75" s="1"/>
  <c r="J42" i="75" s="1"/>
  <c r="H27" i="75"/>
  <c r="I27" i="75" s="1"/>
  <c r="J27" i="75" s="1"/>
  <c r="H72" i="75"/>
  <c r="I72" i="75" s="1"/>
  <c r="J72" i="75" s="1"/>
  <c r="H51" i="75"/>
  <c r="I51" i="75" s="1"/>
  <c r="J51" i="75" s="1"/>
  <c r="H36" i="75"/>
  <c r="I36" i="75" s="1"/>
  <c r="J36" i="75" s="1"/>
  <c r="H15" i="75"/>
  <c r="I15" i="75" s="1"/>
  <c r="J15" i="75" s="1"/>
  <c r="H12" i="75"/>
  <c r="I12" i="75" s="1"/>
  <c r="J12" i="75" s="1"/>
  <c r="H66" i="75"/>
  <c r="I66" i="75" s="1"/>
  <c r="J66" i="75" s="1"/>
  <c r="H45" i="75"/>
  <c r="I45" i="75" s="1"/>
  <c r="J45" i="75" s="1"/>
  <c r="H30" i="75"/>
  <c r="I30" i="75" s="1"/>
  <c r="J30" i="75" s="1"/>
  <c r="H82" i="81"/>
  <c r="I82" i="81" s="1"/>
  <c r="J82" i="81" s="1"/>
  <c r="H64" i="81"/>
  <c r="I64" i="81" s="1"/>
  <c r="J64" i="81" s="1"/>
  <c r="H46" i="81"/>
  <c r="I46" i="81" s="1"/>
  <c r="J46" i="81" s="1"/>
  <c r="H28" i="81"/>
  <c r="I28" i="81" s="1"/>
  <c r="J28" i="81" s="1"/>
  <c r="H97" i="81"/>
  <c r="I97" i="81" s="1"/>
  <c r="J97" i="81" s="1"/>
  <c r="H79" i="81"/>
  <c r="I79" i="81" s="1"/>
  <c r="J79" i="81" s="1"/>
  <c r="H61" i="81"/>
  <c r="I61" i="81" s="1"/>
  <c r="J61" i="81" s="1"/>
  <c r="H43" i="81"/>
  <c r="I43" i="81" s="1"/>
  <c r="J43" i="81" s="1"/>
  <c r="H25" i="81"/>
  <c r="I25" i="81" s="1"/>
  <c r="J25" i="81" s="1"/>
  <c r="H94" i="81"/>
  <c r="I94" i="81" s="1"/>
  <c r="J94" i="81" s="1"/>
  <c r="H76" i="81"/>
  <c r="I76" i="81" s="1"/>
  <c r="J76" i="81" s="1"/>
  <c r="H58" i="81"/>
  <c r="I58" i="81" s="1"/>
  <c r="J58" i="81" s="1"/>
  <c r="H40" i="81"/>
  <c r="I40" i="81" s="1"/>
  <c r="J40" i="81" s="1"/>
  <c r="H22" i="81"/>
  <c r="I22" i="81" s="1"/>
  <c r="J22" i="81" s="1"/>
  <c r="H11" i="81"/>
  <c r="I11" i="81" s="1"/>
  <c r="J11" i="81" s="1"/>
  <c r="H85" i="81"/>
  <c r="I85" i="81" s="1"/>
  <c r="J85" i="81" s="1"/>
  <c r="H67" i="81"/>
  <c r="I67" i="81" s="1"/>
  <c r="J67" i="81" s="1"/>
  <c r="H49" i="81"/>
  <c r="I49" i="81" s="1"/>
  <c r="J49" i="81" s="1"/>
  <c r="H31" i="81"/>
  <c r="I31" i="81" s="1"/>
  <c r="J31" i="81" s="1"/>
  <c r="H7" i="81"/>
  <c r="I7" i="81" s="1"/>
  <c r="J7" i="81" s="1"/>
  <c r="H73" i="81"/>
  <c r="I73" i="81" s="1"/>
  <c r="J73" i="81" s="1"/>
  <c r="H70" i="81"/>
  <c r="I70" i="81" s="1"/>
  <c r="J70" i="81" s="1"/>
  <c r="H37" i="81"/>
  <c r="I37" i="81" s="1"/>
  <c r="J37" i="81" s="1"/>
  <c r="H34" i="81"/>
  <c r="I34" i="81" s="1"/>
  <c r="J34" i="81" s="1"/>
  <c r="H4" i="81"/>
  <c r="I4" i="81" s="1"/>
  <c r="J4" i="81" s="1"/>
  <c r="K4" i="81" s="1"/>
  <c r="H88" i="81"/>
  <c r="I88" i="81" s="1"/>
  <c r="J88" i="81" s="1"/>
  <c r="H91" i="81"/>
  <c r="I91" i="81" s="1"/>
  <c r="J91" i="81" s="1"/>
  <c r="H52" i="81"/>
  <c r="I52" i="81" s="1"/>
  <c r="J52" i="81" s="1"/>
  <c r="H9" i="81"/>
  <c r="I9" i="81" s="1"/>
  <c r="J9" i="81" s="1"/>
  <c r="H8" i="81"/>
  <c r="I8" i="81" s="1"/>
  <c r="J8" i="81" s="1"/>
  <c r="H55" i="81"/>
  <c r="I55" i="81" s="1"/>
  <c r="J55" i="81" s="1"/>
  <c r="H16" i="81"/>
  <c r="I16" i="81" s="1"/>
  <c r="J16" i="81" s="1"/>
  <c r="H25" i="86"/>
  <c r="I25" i="86" s="1"/>
  <c r="J25" i="86" s="1"/>
  <c r="H22" i="86"/>
  <c r="I22" i="86" s="1"/>
  <c r="J22" i="86" s="1"/>
  <c r="H19" i="86"/>
  <c r="I19" i="86" s="1"/>
  <c r="J19" i="86" s="1"/>
  <c r="H16" i="86"/>
  <c r="I16" i="86" s="1"/>
  <c r="J16" i="86" s="1"/>
  <c r="H13" i="86"/>
  <c r="I13" i="86" s="1"/>
  <c r="J13" i="86" s="1"/>
  <c r="H5" i="86"/>
  <c r="I5" i="86" s="1"/>
  <c r="J5" i="86" s="1"/>
  <c r="H89" i="86"/>
  <c r="I89" i="86" s="1"/>
  <c r="J89" i="86" s="1"/>
  <c r="H11" i="86"/>
  <c r="I11" i="86" s="1"/>
  <c r="J11" i="86" s="1"/>
  <c r="H97" i="93"/>
  <c r="I97" i="93" s="1"/>
  <c r="J97" i="93" s="1"/>
  <c r="H94" i="93"/>
  <c r="I94" i="93" s="1"/>
  <c r="J94" i="93" s="1"/>
  <c r="H98" i="93"/>
  <c r="I98" i="93" s="1"/>
  <c r="J98" i="93" s="1"/>
  <c r="H88" i="93"/>
  <c r="I88" i="93" s="1"/>
  <c r="J88" i="93" s="1"/>
  <c r="H85" i="93"/>
  <c r="I85" i="93" s="1"/>
  <c r="J85" i="93" s="1"/>
  <c r="H82" i="93"/>
  <c r="I82" i="93" s="1"/>
  <c r="J82" i="93" s="1"/>
  <c r="H79" i="93"/>
  <c r="I79" i="93" s="1"/>
  <c r="J79" i="93" s="1"/>
  <c r="H76" i="93"/>
  <c r="I76" i="93" s="1"/>
  <c r="J76" i="93" s="1"/>
  <c r="H92" i="93"/>
  <c r="I92" i="93" s="1"/>
  <c r="J92" i="93" s="1"/>
  <c r="H90" i="93"/>
  <c r="I90" i="93" s="1"/>
  <c r="J90" i="93" s="1"/>
  <c r="H87" i="93"/>
  <c r="I87" i="93" s="1"/>
  <c r="J87" i="93" s="1"/>
  <c r="H84" i="93"/>
  <c r="I84" i="93" s="1"/>
  <c r="J84" i="93" s="1"/>
  <c r="H81" i="93"/>
  <c r="I81" i="93" s="1"/>
  <c r="J81" i="93" s="1"/>
  <c r="H78" i="93"/>
  <c r="I78" i="93" s="1"/>
  <c r="J78" i="93" s="1"/>
  <c r="H75" i="93"/>
  <c r="I75" i="93" s="1"/>
  <c r="J75" i="93" s="1"/>
  <c r="H72" i="93"/>
  <c r="I72" i="93" s="1"/>
  <c r="J72" i="93" s="1"/>
  <c r="H69" i="93"/>
  <c r="I69" i="93" s="1"/>
  <c r="J69" i="93" s="1"/>
  <c r="H66" i="93"/>
  <c r="I66" i="93" s="1"/>
  <c r="J66" i="93" s="1"/>
  <c r="H63" i="93"/>
  <c r="I63" i="93" s="1"/>
  <c r="J63" i="93" s="1"/>
  <c r="H60" i="93"/>
  <c r="I60" i="93" s="1"/>
  <c r="J60" i="93" s="1"/>
  <c r="H57" i="93"/>
  <c r="I57" i="93" s="1"/>
  <c r="J57" i="93" s="1"/>
  <c r="H54" i="93"/>
  <c r="I54" i="93" s="1"/>
  <c r="J54" i="93" s="1"/>
  <c r="H67" i="93"/>
  <c r="I67" i="93" s="1"/>
  <c r="J67" i="93" s="1"/>
  <c r="H58" i="93"/>
  <c r="I58" i="93" s="1"/>
  <c r="J58" i="93" s="1"/>
  <c r="H91" i="93"/>
  <c r="I91" i="93" s="1"/>
  <c r="J91" i="93" s="1"/>
  <c r="H73" i="93"/>
  <c r="I73" i="93" s="1"/>
  <c r="J73" i="93" s="1"/>
  <c r="H83" i="93"/>
  <c r="I83" i="93" s="1"/>
  <c r="J83" i="93" s="1"/>
  <c r="H68" i="93"/>
  <c r="I68" i="93" s="1"/>
  <c r="J68" i="93" s="1"/>
  <c r="H59" i="93"/>
  <c r="I59" i="93" s="1"/>
  <c r="J59" i="93" s="1"/>
  <c r="H34" i="93"/>
  <c r="I34" i="93" s="1"/>
  <c r="J34" i="93" s="1"/>
  <c r="H31" i="93"/>
  <c r="I31" i="93" s="1"/>
  <c r="J31" i="93" s="1"/>
  <c r="H28" i="93"/>
  <c r="I28" i="93" s="1"/>
  <c r="J28" i="93" s="1"/>
  <c r="H45" i="93"/>
  <c r="I45" i="93" s="1"/>
  <c r="J45" i="93" s="1"/>
  <c r="H13" i="93"/>
  <c r="I13" i="93" s="1"/>
  <c r="J13" i="93" s="1"/>
  <c r="H55" i="93"/>
  <c r="I55" i="93" s="1"/>
  <c r="J55" i="93" s="1"/>
  <c r="H52" i="93"/>
  <c r="I52" i="93" s="1"/>
  <c r="J52" i="93" s="1"/>
  <c r="H42" i="93"/>
  <c r="I42" i="93" s="1"/>
  <c r="J42" i="93" s="1"/>
  <c r="H16" i="93"/>
  <c r="I16" i="93" s="1"/>
  <c r="J16" i="93" s="1"/>
  <c r="H96" i="93"/>
  <c r="I96" i="93" s="1"/>
  <c r="J96" i="93" s="1"/>
  <c r="H71" i="93"/>
  <c r="I71" i="93" s="1"/>
  <c r="J71" i="93" s="1"/>
  <c r="H49" i="93"/>
  <c r="I49" i="93" s="1"/>
  <c r="J49" i="93" s="1"/>
  <c r="H44" i="93"/>
  <c r="I44" i="93" s="1"/>
  <c r="J44" i="93" s="1"/>
  <c r="H39" i="93"/>
  <c r="I39" i="93" s="1"/>
  <c r="J39" i="93" s="1"/>
  <c r="H37" i="93"/>
  <c r="I37" i="93" s="1"/>
  <c r="J37" i="93" s="1"/>
  <c r="H19" i="93"/>
  <c r="I19" i="93" s="1"/>
  <c r="J19" i="93" s="1"/>
  <c r="H18" i="93"/>
  <c r="I18" i="93" s="1"/>
  <c r="J18" i="93" s="1"/>
  <c r="H61" i="93"/>
  <c r="I61" i="93" s="1"/>
  <c r="J61" i="93" s="1"/>
  <c r="H46" i="93"/>
  <c r="I46" i="93" s="1"/>
  <c r="J46" i="93" s="1"/>
  <c r="H22" i="93"/>
  <c r="I22" i="93" s="1"/>
  <c r="J22" i="93" s="1"/>
  <c r="H51" i="93"/>
  <c r="I51" i="93" s="1"/>
  <c r="J51" i="93" s="1"/>
  <c r="H43" i="93"/>
  <c r="I43" i="93" s="1"/>
  <c r="J43" i="93" s="1"/>
  <c r="H48" i="93"/>
  <c r="I48" i="93" s="1"/>
  <c r="J48" i="93" s="1"/>
  <c r="H36" i="93"/>
  <c r="I36" i="93" s="1"/>
  <c r="J36" i="93" s="1"/>
  <c r="H7" i="93"/>
  <c r="I7" i="93" s="1"/>
  <c r="J7" i="93" s="1"/>
  <c r="H38" i="93"/>
  <c r="I38" i="93" s="1"/>
  <c r="J38" i="93" s="1"/>
  <c r="H40" i="93"/>
  <c r="I40" i="93" s="1"/>
  <c r="J40" i="93" s="1"/>
  <c r="H27" i="93"/>
  <c r="I27" i="93" s="1"/>
  <c r="J27" i="93" s="1"/>
  <c r="H64" i="93"/>
  <c r="I64" i="93" s="1"/>
  <c r="J64" i="93" s="1"/>
  <c r="H53" i="93"/>
  <c r="I53" i="93" s="1"/>
  <c r="J53" i="93" s="1"/>
  <c r="H8" i="93"/>
  <c r="I8" i="93" s="1"/>
  <c r="J8" i="93" s="1"/>
  <c r="H6" i="93"/>
  <c r="I6" i="93" s="1"/>
  <c r="J6" i="93" s="1"/>
  <c r="H4" i="93"/>
  <c r="I4" i="93" s="1"/>
  <c r="J4" i="93" s="1"/>
  <c r="K4" i="93" s="1"/>
  <c r="H70" i="93"/>
  <c r="I70" i="93" s="1"/>
  <c r="J70" i="93" s="1"/>
  <c r="H25" i="93"/>
  <c r="I25" i="93" s="1"/>
  <c r="J25" i="93" s="1"/>
  <c r="H9" i="15"/>
  <c r="H8" i="15"/>
  <c r="H9" i="7"/>
  <c r="H8" i="7"/>
  <c r="H71" i="29"/>
  <c r="I71" i="29" s="1"/>
  <c r="J71" i="29" s="1"/>
  <c r="AH4" i="3"/>
  <c r="Z4" i="3"/>
  <c r="H19" i="24"/>
  <c r="AI3" i="22"/>
  <c r="H7" i="15"/>
  <c r="H17" i="13"/>
  <c r="I17" i="13" s="1"/>
  <c r="J17" i="13" s="1"/>
  <c r="H8" i="8"/>
  <c r="H21" i="7"/>
  <c r="H18" i="3"/>
  <c r="H7" i="24"/>
  <c r="H16" i="18"/>
  <c r="I16" i="18" s="1"/>
  <c r="J16" i="18" s="1"/>
  <c r="H5" i="18"/>
  <c r="I5" i="18" s="1"/>
  <c r="J5" i="18" s="1"/>
  <c r="H19" i="16"/>
  <c r="H10" i="12"/>
  <c r="H9" i="3"/>
  <c r="H17" i="2"/>
  <c r="H15" i="24"/>
  <c r="H18" i="21"/>
  <c r="I18" i="21" s="1"/>
  <c r="J18" i="21" s="1"/>
  <c r="H8" i="16"/>
  <c r="H21" i="15"/>
  <c r="H7" i="10"/>
  <c r="I7" i="10" s="1"/>
  <c r="J7" i="10" s="1"/>
  <c r="H17" i="8"/>
  <c r="H5" i="7"/>
  <c r="H11" i="15"/>
  <c r="H7" i="7"/>
  <c r="H21" i="21"/>
  <c r="I21" i="21" s="1"/>
  <c r="J21" i="21" s="1"/>
  <c r="H17" i="18"/>
  <c r="I17" i="18" s="1"/>
  <c r="J17" i="18" s="1"/>
  <c r="H13" i="13"/>
  <c r="I13" i="13" s="1"/>
  <c r="J13" i="13" s="1"/>
  <c r="H18" i="10"/>
  <c r="I18" i="10" s="1"/>
  <c r="J18" i="10" s="1"/>
  <c r="H18" i="7"/>
  <c r="H9" i="6"/>
  <c r="I9" i="6" s="1"/>
  <c r="J9" i="6" s="1"/>
  <c r="H11" i="2"/>
  <c r="H5" i="15"/>
  <c r="H15" i="13"/>
  <c r="I15" i="13" s="1"/>
  <c r="J15" i="13" s="1"/>
  <c r="H18" i="5"/>
  <c r="I18" i="5" s="1"/>
  <c r="J18" i="5" s="1"/>
  <c r="H12" i="24"/>
  <c r="Z4" i="23"/>
  <c r="H13" i="21"/>
  <c r="I13" i="21" s="1"/>
  <c r="J13" i="21" s="1"/>
  <c r="H15" i="18"/>
  <c r="I15" i="18" s="1"/>
  <c r="J15" i="18" s="1"/>
  <c r="H14" i="15"/>
  <c r="H12" i="5"/>
  <c r="I12" i="5" s="1"/>
  <c r="J12" i="5" s="1"/>
  <c r="AG4" i="96"/>
  <c r="AP4" i="96" s="1"/>
  <c r="AF4" i="96"/>
  <c r="AO4" i="96" s="1"/>
  <c r="AE4" i="96"/>
  <c r="W5" i="96"/>
  <c r="AQ4" i="81"/>
  <c r="AQ4" i="65"/>
  <c r="I20" i="63"/>
  <c r="J20" i="63" s="1"/>
  <c r="W5" i="54"/>
  <c r="AG4" i="54"/>
  <c r="AP4" i="54" s="1"/>
  <c r="AF4" i="54"/>
  <c r="AO4" i="54" s="1"/>
  <c r="AE4" i="54"/>
  <c r="AH4" i="86"/>
  <c r="AQ4" i="86" s="1"/>
  <c r="AH4" i="83"/>
  <c r="AQ4" i="83" s="1"/>
  <c r="H65" i="84"/>
  <c r="I65" i="84" s="1"/>
  <c r="J65" i="84" s="1"/>
  <c r="AH3" i="82"/>
  <c r="AQ3" i="82" s="1"/>
  <c r="H5" i="82"/>
  <c r="I5" i="82" s="1"/>
  <c r="J5" i="82" s="1"/>
  <c r="H67" i="96"/>
  <c r="I67" i="96" s="1"/>
  <c r="J67" i="96" s="1"/>
  <c r="H58" i="96"/>
  <c r="I58" i="96" s="1"/>
  <c r="J58" i="96" s="1"/>
  <c r="H53" i="96"/>
  <c r="I53" i="96" s="1"/>
  <c r="J53" i="96" s="1"/>
  <c r="H32" i="96"/>
  <c r="I32" i="96" s="1"/>
  <c r="J32" i="96" s="1"/>
  <c r="H38" i="96"/>
  <c r="I38" i="96" s="1"/>
  <c r="J38" i="96" s="1"/>
  <c r="H25" i="96"/>
  <c r="I25" i="96" s="1"/>
  <c r="J25" i="96" s="1"/>
  <c r="H17" i="96"/>
  <c r="I17" i="96" s="1"/>
  <c r="J17" i="96" s="1"/>
  <c r="X5" i="96"/>
  <c r="AH5" i="96" s="1"/>
  <c r="AQ5" i="96" s="1"/>
  <c r="H9" i="96"/>
  <c r="I9" i="96" s="1"/>
  <c r="J9" i="96" s="1"/>
  <c r="K5" i="95"/>
  <c r="K6" i="95" s="1"/>
  <c r="K7" i="95" s="1"/>
  <c r="K8" i="95" s="1"/>
  <c r="K9" i="95" s="1"/>
  <c r="K10" i="95" s="1"/>
  <c r="K11" i="95" s="1"/>
  <c r="K12" i="95" s="1"/>
  <c r="K13" i="95" s="1"/>
  <c r="K14" i="95" s="1"/>
  <c r="K15" i="95" s="1"/>
  <c r="K16" i="95" s="1"/>
  <c r="K17" i="95" s="1"/>
  <c r="K18" i="95" s="1"/>
  <c r="K19" i="95" s="1"/>
  <c r="K20" i="95" s="1"/>
  <c r="K21" i="95" s="1"/>
  <c r="K22" i="95" s="1"/>
  <c r="K23" i="95" s="1"/>
  <c r="K24" i="95" s="1"/>
  <c r="K25" i="95" s="1"/>
  <c r="K26" i="95" s="1"/>
  <c r="K27" i="95" s="1"/>
  <c r="K28" i="95" s="1"/>
  <c r="K29" i="95" s="1"/>
  <c r="K30" i="95" s="1"/>
  <c r="K31" i="95" s="1"/>
  <c r="K32" i="95" s="1"/>
  <c r="K33" i="95" s="1"/>
  <c r="K34" i="95" s="1"/>
  <c r="K35" i="95" s="1"/>
  <c r="K36" i="95" s="1"/>
  <c r="K37" i="95" s="1"/>
  <c r="K38" i="95" s="1"/>
  <c r="K39" i="95" s="1"/>
  <c r="K40" i="95" s="1"/>
  <c r="K41" i="95" s="1"/>
  <c r="K42" i="95" s="1"/>
  <c r="K43" i="95" s="1"/>
  <c r="K44" i="95" s="1"/>
  <c r="K45" i="95" s="1"/>
  <c r="K46" i="95" s="1"/>
  <c r="K47" i="95" s="1"/>
  <c r="K48" i="95" s="1"/>
  <c r="K49" i="95" s="1"/>
  <c r="K50" i="95" s="1"/>
  <c r="K51" i="95" s="1"/>
  <c r="K52" i="95" s="1"/>
  <c r="K53" i="95" s="1"/>
  <c r="K54" i="95" s="1"/>
  <c r="K55" i="95" s="1"/>
  <c r="K56" i="95" s="1"/>
  <c r="K57" i="95" s="1"/>
  <c r="K58" i="95" s="1"/>
  <c r="K59" i="95" s="1"/>
  <c r="K60" i="95" s="1"/>
  <c r="K61" i="95" s="1"/>
  <c r="K62" i="95" s="1"/>
  <c r="K63" i="95" s="1"/>
  <c r="K64" i="95" s="1"/>
  <c r="K65" i="95" s="1"/>
  <c r="K66" i="95" s="1"/>
  <c r="K67" i="95" s="1"/>
  <c r="K68" i="95" s="1"/>
  <c r="K69" i="95" s="1"/>
  <c r="K70" i="95" s="1"/>
  <c r="K71" i="95" s="1"/>
  <c r="K72" i="95" s="1"/>
  <c r="K73" i="95" s="1"/>
  <c r="K74" i="95" s="1"/>
  <c r="K75" i="95" s="1"/>
  <c r="K76" i="95" s="1"/>
  <c r="K77" i="95" s="1"/>
  <c r="K78" i="95" s="1"/>
  <c r="K79" i="95" s="1"/>
  <c r="Z4" i="93"/>
  <c r="Y5" i="86"/>
  <c r="Y5" i="88"/>
  <c r="K5" i="88"/>
  <c r="K5" i="86"/>
  <c r="K6" i="86" s="1"/>
  <c r="K7" i="86" s="1"/>
  <c r="K8" i="86" s="1"/>
  <c r="K9" i="86" s="1"/>
  <c r="K10" i="86" s="1"/>
  <c r="H75" i="82"/>
  <c r="I75" i="82" s="1"/>
  <c r="J75" i="82" s="1"/>
  <c r="AI3" i="84"/>
  <c r="H49" i="82"/>
  <c r="I49" i="82" s="1"/>
  <c r="J49" i="82" s="1"/>
  <c r="H11" i="82"/>
  <c r="I11" i="82" s="1"/>
  <c r="J11" i="82" s="1"/>
  <c r="AG4" i="77"/>
  <c r="AP4" i="77" s="1"/>
  <c r="W5" i="77"/>
  <c r="X5" i="77" s="1"/>
  <c r="AF4" i="77"/>
  <c r="AO4" i="77" s="1"/>
  <c r="AE4" i="77"/>
  <c r="H57" i="82"/>
  <c r="I57" i="82" s="1"/>
  <c r="J57" i="82" s="1"/>
  <c r="Z4" i="79"/>
  <c r="AO4" i="80"/>
  <c r="Z4" i="83"/>
  <c r="AI3" i="77"/>
  <c r="I11" i="72"/>
  <c r="J11" i="72" s="1"/>
  <c r="P3" i="72"/>
  <c r="AF3" i="72" s="1"/>
  <c r="AO3" i="72" s="1"/>
  <c r="AE3" i="72"/>
  <c r="H11" i="68"/>
  <c r="X5" i="72"/>
  <c r="AH5" i="72" s="1"/>
  <c r="AF4" i="73"/>
  <c r="AO4" i="73" s="1"/>
  <c r="AE4" i="73"/>
  <c r="AG4" i="73"/>
  <c r="AP4" i="73" s="1"/>
  <c r="W5" i="73"/>
  <c r="K5" i="70"/>
  <c r="H8" i="65"/>
  <c r="I8" i="65" s="1"/>
  <c r="J8" i="65" s="1"/>
  <c r="AH3" i="60"/>
  <c r="AQ3" i="60" s="1"/>
  <c r="AH4" i="63"/>
  <c r="AQ4" i="63" s="1"/>
  <c r="Z4" i="63"/>
  <c r="AN3" i="59"/>
  <c r="AI3" i="59"/>
  <c r="I22" i="63"/>
  <c r="J22" i="63" s="1"/>
  <c r="I16" i="63"/>
  <c r="J16" i="63" s="1"/>
  <c r="P3" i="60"/>
  <c r="AF3" i="60" s="1"/>
  <c r="AO3" i="60" s="1"/>
  <c r="AE3" i="60"/>
  <c r="H23" i="62"/>
  <c r="I23" i="62" s="1"/>
  <c r="J23" i="62" s="1"/>
  <c r="AH4" i="48"/>
  <c r="AQ4" i="48" s="1"/>
  <c r="I13" i="64"/>
  <c r="J13" i="64" s="1"/>
  <c r="I13" i="60"/>
  <c r="J13" i="60" s="1"/>
  <c r="I5" i="59"/>
  <c r="J5" i="59" s="1"/>
  <c r="I20" i="56"/>
  <c r="J20" i="56" s="1"/>
  <c r="I14" i="56"/>
  <c r="J14" i="56" s="1"/>
  <c r="H12" i="62"/>
  <c r="I12" i="62" s="1"/>
  <c r="J12" i="62" s="1"/>
  <c r="I11" i="59"/>
  <c r="J11" i="59" s="1"/>
  <c r="X5" i="53"/>
  <c r="AH5" i="53" s="1"/>
  <c r="AH4" i="52"/>
  <c r="I20" i="64"/>
  <c r="J20" i="64" s="1"/>
  <c r="I9" i="63"/>
  <c r="J9" i="63" s="1"/>
  <c r="H9" i="62"/>
  <c r="I9" i="62" s="1"/>
  <c r="J9" i="62" s="1"/>
  <c r="AQ4" i="54"/>
  <c r="I6" i="64"/>
  <c r="J6" i="64" s="1"/>
  <c r="H21" i="62"/>
  <c r="I21" i="62" s="1"/>
  <c r="J21" i="62" s="1"/>
  <c r="I14" i="60"/>
  <c r="J14" i="60" s="1"/>
  <c r="I7" i="56"/>
  <c r="J7" i="56" s="1"/>
  <c r="I18" i="55"/>
  <c r="J18" i="55" s="1"/>
  <c r="AH3" i="52"/>
  <c r="AQ3" i="52" s="1"/>
  <c r="I4" i="50"/>
  <c r="J4" i="50" s="1"/>
  <c r="K4" i="50" s="1"/>
  <c r="AH3" i="48"/>
  <c r="AG4" i="56"/>
  <c r="AF4" i="56"/>
  <c r="AE4" i="56"/>
  <c r="W5" i="56"/>
  <c r="Z4" i="52"/>
  <c r="H72" i="46"/>
  <c r="I72" i="46" s="1"/>
  <c r="J72" i="46" s="1"/>
  <c r="I11" i="52"/>
  <c r="J11" i="52" s="1"/>
  <c r="H49" i="46"/>
  <c r="I49" i="46" s="1"/>
  <c r="J49" i="46" s="1"/>
  <c r="H31" i="46"/>
  <c r="I31" i="46" s="1"/>
  <c r="J31" i="46" s="1"/>
  <c r="I9" i="50"/>
  <c r="J9" i="50" s="1"/>
  <c r="H79" i="46"/>
  <c r="I79" i="46" s="1"/>
  <c r="J79" i="46" s="1"/>
  <c r="H61" i="46"/>
  <c r="I61" i="46" s="1"/>
  <c r="J61" i="46" s="1"/>
  <c r="I20" i="50"/>
  <c r="J20" i="50" s="1"/>
  <c r="K13" i="49"/>
  <c r="Y5" i="46"/>
  <c r="K5" i="53"/>
  <c r="H85" i="46"/>
  <c r="I85" i="46" s="1"/>
  <c r="J85" i="46" s="1"/>
  <c r="H67" i="46"/>
  <c r="I67" i="46" s="1"/>
  <c r="J67" i="46" s="1"/>
  <c r="H52" i="46"/>
  <c r="I52" i="46" s="1"/>
  <c r="J52" i="46" s="1"/>
  <c r="H34" i="46"/>
  <c r="I34" i="46" s="1"/>
  <c r="J34" i="46" s="1"/>
  <c r="H16" i="46"/>
  <c r="I16" i="46" s="1"/>
  <c r="J16" i="46" s="1"/>
  <c r="H83" i="42"/>
  <c r="I83" i="42" s="1"/>
  <c r="J83" i="42" s="1"/>
  <c r="H61" i="42"/>
  <c r="I61" i="42" s="1"/>
  <c r="J61" i="42" s="1"/>
  <c r="H29" i="42"/>
  <c r="I29" i="42" s="1"/>
  <c r="J29" i="42" s="1"/>
  <c r="AN3" i="41"/>
  <c r="AI3" i="41"/>
  <c r="H89" i="42"/>
  <c r="I89" i="42" s="1"/>
  <c r="J89" i="42" s="1"/>
  <c r="H62" i="42"/>
  <c r="I62" i="42" s="1"/>
  <c r="J62" i="42" s="1"/>
  <c r="H17" i="42"/>
  <c r="I17" i="42" s="1"/>
  <c r="J17" i="42" s="1"/>
  <c r="H81" i="37"/>
  <c r="I81" i="37" s="1"/>
  <c r="J81" i="37" s="1"/>
  <c r="H63" i="37"/>
  <c r="I63" i="37" s="1"/>
  <c r="J63" i="37" s="1"/>
  <c r="H45" i="37"/>
  <c r="I45" i="37" s="1"/>
  <c r="J45" i="37" s="1"/>
  <c r="AH3" i="39"/>
  <c r="AQ3" i="39" s="1"/>
  <c r="H78" i="42"/>
  <c r="I78" i="42" s="1"/>
  <c r="J78" i="42" s="1"/>
  <c r="H50" i="37"/>
  <c r="I50" i="37" s="1"/>
  <c r="J50" i="37" s="1"/>
  <c r="H75" i="42"/>
  <c r="I75" i="42" s="1"/>
  <c r="J75" i="42" s="1"/>
  <c r="AN3" i="33"/>
  <c r="AI3" i="33"/>
  <c r="AN3" i="31"/>
  <c r="AI3" i="31"/>
  <c r="H4" i="37"/>
  <c r="I4" i="37" s="1"/>
  <c r="J4" i="37" s="1"/>
  <c r="K4" i="37" s="1"/>
  <c r="H42" i="42"/>
  <c r="I42" i="42" s="1"/>
  <c r="J42" i="42" s="1"/>
  <c r="H30" i="37"/>
  <c r="I30" i="37" s="1"/>
  <c r="J30" i="37" s="1"/>
  <c r="H9" i="37"/>
  <c r="I9" i="37" s="1"/>
  <c r="J9" i="37" s="1"/>
  <c r="H48" i="42"/>
  <c r="I48" i="42" s="1"/>
  <c r="J48" i="42" s="1"/>
  <c r="Z4" i="37"/>
  <c r="AI3" i="34"/>
  <c r="AI3" i="30"/>
  <c r="K5" i="28"/>
  <c r="K6" i="28" s="1"/>
  <c r="K7" i="28" s="1"/>
  <c r="K8" i="28" s="1"/>
  <c r="H29" i="27"/>
  <c r="I29" i="27" s="1"/>
  <c r="J29" i="27" s="1"/>
  <c r="AH3" i="10"/>
  <c r="AQ3" i="10" s="1"/>
  <c r="H90" i="29"/>
  <c r="I90" i="29" s="1"/>
  <c r="J90" i="29" s="1"/>
  <c r="H35" i="29"/>
  <c r="I35" i="29" s="1"/>
  <c r="J35" i="29" s="1"/>
  <c r="AN3" i="20"/>
  <c r="AI3" i="20"/>
  <c r="H9" i="59"/>
  <c r="H4" i="59"/>
  <c r="H23" i="59"/>
  <c r="H22" i="59"/>
  <c r="H21" i="59"/>
  <c r="H20" i="59"/>
  <c r="H19" i="59"/>
  <c r="H18" i="59"/>
  <c r="H16" i="59"/>
  <c r="H13" i="59"/>
  <c r="H15" i="59"/>
  <c r="H12" i="59"/>
  <c r="H7" i="59"/>
  <c r="H17" i="59"/>
  <c r="H14" i="59"/>
  <c r="H6" i="59"/>
  <c r="H11" i="53"/>
  <c r="I11" i="53" s="1"/>
  <c r="J11" i="53" s="1"/>
  <c r="H9" i="53"/>
  <c r="I9" i="53" s="1"/>
  <c r="J9" i="53" s="1"/>
  <c r="H23" i="53"/>
  <c r="I23" i="53" s="1"/>
  <c r="J23" i="53" s="1"/>
  <c r="H8" i="53"/>
  <c r="I8" i="53" s="1"/>
  <c r="J8" i="53" s="1"/>
  <c r="H22" i="53"/>
  <c r="I22" i="53" s="1"/>
  <c r="J22" i="53" s="1"/>
  <c r="H10" i="60"/>
  <c r="H8" i="60"/>
  <c r="H9" i="69"/>
  <c r="I9" i="69" s="1"/>
  <c r="J9" i="69" s="1"/>
  <c r="H10" i="69"/>
  <c r="I10" i="69" s="1"/>
  <c r="J10" i="69" s="1"/>
  <c r="H4" i="69"/>
  <c r="I4" i="69" s="1"/>
  <c r="J4" i="69" s="1"/>
  <c r="K4" i="69" s="1"/>
  <c r="H72" i="29"/>
  <c r="I72" i="29" s="1"/>
  <c r="J72" i="29" s="1"/>
  <c r="H17" i="29"/>
  <c r="I17" i="29" s="1"/>
  <c r="J17" i="29" s="1"/>
  <c r="H35" i="27"/>
  <c r="I35" i="27" s="1"/>
  <c r="J35" i="27" s="1"/>
  <c r="H87" i="26"/>
  <c r="I87" i="26" s="1"/>
  <c r="J87" i="26" s="1"/>
  <c r="AH4" i="15"/>
  <c r="AH4" i="7"/>
  <c r="AQ4" i="7" s="1"/>
  <c r="Q96" i="29"/>
  <c r="Q93" i="29"/>
  <c r="Q90" i="29"/>
  <c r="Q87" i="29"/>
  <c r="Q84" i="29"/>
  <c r="Q81" i="29"/>
  <c r="Q78" i="29"/>
  <c r="Q75" i="29"/>
  <c r="Q72" i="29"/>
  <c r="Q69" i="29"/>
  <c r="Q66" i="29"/>
  <c r="Q63" i="29"/>
  <c r="Q60" i="29"/>
  <c r="Q57" i="29"/>
  <c r="Q54" i="29"/>
  <c r="Q51" i="29"/>
  <c r="Q48" i="29"/>
  <c r="Q45" i="29"/>
  <c r="Q42" i="29"/>
  <c r="Q39" i="29"/>
  <c r="Q36" i="29"/>
  <c r="Q33" i="29"/>
  <c r="Q30" i="29"/>
  <c r="Q27" i="29"/>
  <c r="Q24" i="29"/>
  <c r="Q21" i="29"/>
  <c r="Q18" i="29"/>
  <c r="Q15" i="29"/>
  <c r="Q12" i="29"/>
  <c r="Q6" i="29"/>
  <c r="Q85" i="29"/>
  <c r="Q83" i="29"/>
  <c r="Q67" i="29"/>
  <c r="Q65" i="29"/>
  <c r="Q49" i="29"/>
  <c r="Q47" i="29"/>
  <c r="Q31" i="29"/>
  <c r="Q29" i="29"/>
  <c r="Q13" i="29"/>
  <c r="Q9" i="29"/>
  <c r="Q8" i="29"/>
  <c r="Q88" i="29"/>
  <c r="Q86" i="29"/>
  <c r="Q70" i="29"/>
  <c r="Q68" i="29"/>
  <c r="Q52" i="29"/>
  <c r="Q50" i="29"/>
  <c r="Q34" i="29"/>
  <c r="Q32" i="29"/>
  <c r="Q16" i="29"/>
  <c r="Q14" i="29"/>
  <c r="Q10" i="29"/>
  <c r="Q91" i="29"/>
  <c r="Q89" i="29"/>
  <c r="Q73" i="29"/>
  <c r="Q71" i="29"/>
  <c r="Q55" i="29"/>
  <c r="Q53" i="29"/>
  <c r="Q37" i="29"/>
  <c r="Q35" i="29"/>
  <c r="Q19" i="29"/>
  <c r="Q17" i="29"/>
  <c r="Q11" i="29"/>
  <c r="Q7" i="29"/>
  <c r="Q5" i="29"/>
  <c r="Q94" i="29"/>
  <c r="Q92" i="29"/>
  <c r="Q76" i="29"/>
  <c r="Q74" i="29"/>
  <c r="Q58" i="29"/>
  <c r="Q56" i="29"/>
  <c r="Q40" i="29"/>
  <c r="Q38" i="29"/>
  <c r="Q22" i="29"/>
  <c r="Q20" i="29"/>
  <c r="Q97" i="29"/>
  <c r="Q95" i="29"/>
  <c r="Q79" i="29"/>
  <c r="Q77" i="29"/>
  <c r="Q61" i="29"/>
  <c r="Q59" i="29"/>
  <c r="Q43" i="29"/>
  <c r="Q41" i="29"/>
  <c r="Q25" i="29"/>
  <c r="Q23" i="29"/>
  <c r="Q98" i="29"/>
  <c r="Q82" i="29"/>
  <c r="Q80" i="29"/>
  <c r="Q64" i="29"/>
  <c r="Q62" i="29"/>
  <c r="Q46" i="29"/>
  <c r="Q44" i="29"/>
  <c r="Q28" i="29"/>
  <c r="Q26" i="29"/>
  <c r="Q98" i="37"/>
  <c r="Q95" i="37"/>
  <c r="Q92" i="37"/>
  <c r="Q89" i="37"/>
  <c r="Q86" i="37"/>
  <c r="Q83" i="37"/>
  <c r="Q80" i="37"/>
  <c r="Q77" i="37"/>
  <c r="Q74" i="37"/>
  <c r="Q71" i="37"/>
  <c r="Q68" i="37"/>
  <c r="Q65" i="37"/>
  <c r="Q62" i="37"/>
  <c r="Q59" i="37"/>
  <c r="Q56" i="37"/>
  <c r="Q53" i="37"/>
  <c r="Q50" i="37"/>
  <c r="Q47" i="37"/>
  <c r="Q44" i="37"/>
  <c r="Q41" i="37"/>
  <c r="Q38" i="37"/>
  <c r="Q35" i="37"/>
  <c r="Q32" i="37"/>
  <c r="Q96" i="37"/>
  <c r="Q93" i="37"/>
  <c r="Q90" i="37"/>
  <c r="Q87" i="37"/>
  <c r="Q84" i="37"/>
  <c r="Q81" i="37"/>
  <c r="Q78" i="37"/>
  <c r="Q75" i="37"/>
  <c r="Q72" i="37"/>
  <c r="Q69" i="37"/>
  <c r="Q66" i="37"/>
  <c r="Q63" i="37"/>
  <c r="Q60" i="37"/>
  <c r="Q57" i="37"/>
  <c r="Q54" i="37"/>
  <c r="Q51" i="37"/>
  <c r="Q48" i="37"/>
  <c r="Q45" i="37"/>
  <c r="Q42" i="37"/>
  <c r="Q39" i="37"/>
  <c r="Q36" i="37"/>
  <c r="Q33" i="37"/>
  <c r="Q30" i="37"/>
  <c r="Q27" i="37"/>
  <c r="Q24" i="37"/>
  <c r="Q21" i="37"/>
  <c r="Q18" i="37"/>
  <c r="Q15" i="37"/>
  <c r="Q12" i="37"/>
  <c r="Q6" i="37"/>
  <c r="Q85" i="37"/>
  <c r="Q67" i="37"/>
  <c r="Q58" i="37"/>
  <c r="Q49" i="37"/>
  <c r="Q40" i="37"/>
  <c r="Q31" i="37"/>
  <c r="Q29" i="37"/>
  <c r="Q13" i="37"/>
  <c r="Q9" i="37"/>
  <c r="Q8" i="37"/>
  <c r="Q82" i="37"/>
  <c r="Q16" i="37"/>
  <c r="Q14" i="37"/>
  <c r="Q10" i="37"/>
  <c r="Q97" i="37"/>
  <c r="Q79" i="37"/>
  <c r="Q61" i="37"/>
  <c r="Q52" i="37"/>
  <c r="Q43" i="37"/>
  <c r="Q34" i="37"/>
  <c r="Q19" i="37"/>
  <c r="Q17" i="37"/>
  <c r="Q11" i="37"/>
  <c r="Q7" i="37"/>
  <c r="Q5" i="37"/>
  <c r="Q94" i="37"/>
  <c r="Q76" i="37"/>
  <c r="Q22" i="37"/>
  <c r="Q20" i="37"/>
  <c r="Q91" i="37"/>
  <c r="Q73" i="37"/>
  <c r="Q64" i="37"/>
  <c r="Q55" i="37"/>
  <c r="Q46" i="37"/>
  <c r="Q37" i="37"/>
  <c r="Q25" i="37"/>
  <c r="Q23" i="37"/>
  <c r="Q88" i="37"/>
  <c r="Q70" i="37"/>
  <c r="Q28" i="37"/>
  <c r="Q26" i="37"/>
  <c r="Q88" i="38"/>
  <c r="Q85" i="38"/>
  <c r="Q82" i="38"/>
  <c r="Q79" i="38"/>
  <c r="Q76" i="38"/>
  <c r="Q73" i="38"/>
  <c r="Q70" i="38"/>
  <c r="Q67" i="38"/>
  <c r="Q64" i="38"/>
  <c r="Q61" i="38"/>
  <c r="Q58" i="38"/>
  <c r="Q55" i="38"/>
  <c r="Q52" i="38"/>
  <c r="Q49" i="38"/>
  <c r="Q46" i="38"/>
  <c r="Q43" i="38"/>
  <c r="Q40" i="38"/>
  <c r="Q37" i="38"/>
  <c r="Q34" i="38"/>
  <c r="Q31" i="38"/>
  <c r="Q28" i="38"/>
  <c r="Q25" i="38"/>
  <c r="Q22" i="38"/>
  <c r="Q19" i="38"/>
  <c r="Q16" i="38"/>
  <c r="Q13" i="38"/>
  <c r="Q8" i="38"/>
  <c r="Q7" i="38"/>
  <c r="Q9" i="38"/>
  <c r="Q89" i="38"/>
  <c r="Q86" i="38"/>
  <c r="Q83" i="38"/>
  <c r="Q80" i="38"/>
  <c r="Q77" i="38"/>
  <c r="Q74" i="38"/>
  <c r="Q71" i="38"/>
  <c r="Q68" i="38"/>
  <c r="Q65" i="38"/>
  <c r="Q62" i="38"/>
  <c r="Q59" i="38"/>
  <c r="Q56" i="38"/>
  <c r="Q53" i="38"/>
  <c r="Q50" i="38"/>
  <c r="Q47" i="38"/>
  <c r="Q44" i="38"/>
  <c r="Q41" i="38"/>
  <c r="Q38" i="38"/>
  <c r="Q35" i="38"/>
  <c r="Q32" i="38"/>
  <c r="Q29" i="38"/>
  <c r="Q26" i="38"/>
  <c r="Q23" i="38"/>
  <c r="Q20" i="38"/>
  <c r="Q17" i="38"/>
  <c r="Q14" i="38"/>
  <c r="Q10" i="38"/>
  <c r="Q11" i="38"/>
  <c r="Q5" i="38"/>
  <c r="Q87" i="38"/>
  <c r="Q84" i="38"/>
  <c r="Q81" i="38"/>
  <c r="Q78" i="38"/>
  <c r="Q75" i="38"/>
  <c r="Q72" i="38"/>
  <c r="Q69" i="38"/>
  <c r="Q66" i="38"/>
  <c r="Q63" i="38"/>
  <c r="Q60" i="38"/>
  <c r="Q57" i="38"/>
  <c r="Q54" i="38"/>
  <c r="Q51" i="38"/>
  <c r="Q48" i="38"/>
  <c r="Q45" i="38"/>
  <c r="Q42" i="38"/>
  <c r="Q39" i="38"/>
  <c r="Q36" i="38"/>
  <c r="Q33" i="38"/>
  <c r="Q30" i="38"/>
  <c r="Q27" i="38"/>
  <c r="Q24" i="38"/>
  <c r="Q21" i="38"/>
  <c r="Q18" i="38"/>
  <c r="Q15" i="38"/>
  <c r="Q12" i="38"/>
  <c r="Q6" i="38"/>
  <c r="Q9" i="48"/>
  <c r="Q68" i="48"/>
  <c r="Q65" i="48"/>
  <c r="Q62" i="48"/>
  <c r="Q59" i="48"/>
  <c r="Q56" i="48"/>
  <c r="Q53" i="48"/>
  <c r="Q50" i="48"/>
  <c r="Q47" i="48"/>
  <c r="Q44" i="48"/>
  <c r="Q41" i="48"/>
  <c r="Q38" i="48"/>
  <c r="Q35" i="48"/>
  <c r="Q32" i="48"/>
  <c r="Q29" i="48"/>
  <c r="Q26" i="48"/>
  <c r="Q23" i="48"/>
  <c r="Q20" i="48"/>
  <c r="Q17" i="48"/>
  <c r="Q14" i="48"/>
  <c r="Q10" i="48"/>
  <c r="Q11" i="48"/>
  <c r="Q5" i="48"/>
  <c r="Q69" i="48"/>
  <c r="Q66" i="48"/>
  <c r="Q63" i="48"/>
  <c r="Q60" i="48"/>
  <c r="Q57" i="48"/>
  <c r="Q54" i="48"/>
  <c r="Q51" i="48"/>
  <c r="Q48" i="48"/>
  <c r="Q45" i="48"/>
  <c r="Q42" i="48"/>
  <c r="Q39" i="48"/>
  <c r="Q36" i="48"/>
  <c r="Q33" i="48"/>
  <c r="Q30" i="48"/>
  <c r="Q27" i="48"/>
  <c r="Q24" i="48"/>
  <c r="Q21" i="48"/>
  <c r="Q18" i="48"/>
  <c r="Q15" i="48"/>
  <c r="Q12" i="48"/>
  <c r="Q6" i="48"/>
  <c r="Q67" i="48"/>
  <c r="Q64" i="48"/>
  <c r="Q61" i="48"/>
  <c r="Q58" i="48"/>
  <c r="Q55" i="48"/>
  <c r="Q52" i="48"/>
  <c r="Q49" i="48"/>
  <c r="Q46" i="48"/>
  <c r="Q43" i="48"/>
  <c r="Q40" i="48"/>
  <c r="Q37" i="48"/>
  <c r="Q34" i="48"/>
  <c r="Q31" i="48"/>
  <c r="Q28" i="48"/>
  <c r="Q25" i="48"/>
  <c r="Q22" i="48"/>
  <c r="Q19" i="48"/>
  <c r="Q16" i="48"/>
  <c r="Q13" i="48"/>
  <c r="Q8" i="48"/>
  <c r="Q7" i="48"/>
  <c r="Q9" i="78"/>
  <c r="Q87" i="78"/>
  <c r="Q84" i="78"/>
  <c r="Q81" i="78"/>
  <c r="Q78" i="78"/>
  <c r="Q75" i="78"/>
  <c r="Q72" i="78"/>
  <c r="Q69" i="78"/>
  <c r="Q66" i="78"/>
  <c r="Q63" i="78"/>
  <c r="Q60" i="78"/>
  <c r="Q57" i="78"/>
  <c r="Q54" i="78"/>
  <c r="Q51" i="78"/>
  <c r="Q48" i="78"/>
  <c r="Q10" i="78"/>
  <c r="Q89" i="78"/>
  <c r="Q88" i="78"/>
  <c r="Q86" i="78"/>
  <c r="Q85" i="78"/>
  <c r="Q83" i="78"/>
  <c r="Q82" i="78"/>
  <c r="Q80" i="78"/>
  <c r="Q79" i="78"/>
  <c r="Q77" i="78"/>
  <c r="Q76" i="78"/>
  <c r="Q74" i="78"/>
  <c r="Q73" i="78"/>
  <c r="Q71" i="78"/>
  <c r="Q70" i="78"/>
  <c r="Q68" i="78"/>
  <c r="Q67" i="78"/>
  <c r="Q65" i="78"/>
  <c r="Q64" i="78"/>
  <c r="Q62" i="78"/>
  <c r="Q61" i="78"/>
  <c r="Q59" i="78"/>
  <c r="Q58" i="78"/>
  <c r="Q56" i="78"/>
  <c r="Q55" i="78"/>
  <c r="Q53" i="78"/>
  <c r="Q52" i="78"/>
  <c r="Q50" i="78"/>
  <c r="Q49" i="78"/>
  <c r="Q47" i="78"/>
  <c r="Q46" i="78"/>
  <c r="Q41" i="78"/>
  <c r="Q40" i="78"/>
  <c r="Q39" i="78"/>
  <c r="Q32" i="78"/>
  <c r="Q31" i="78"/>
  <c r="Q30" i="78"/>
  <c r="Q23" i="78"/>
  <c r="Q22" i="78"/>
  <c r="Q21" i="78"/>
  <c r="Q14" i="78"/>
  <c r="Q13" i="78"/>
  <c r="Q12" i="78"/>
  <c r="Q11" i="78"/>
  <c r="Q8" i="78"/>
  <c r="Q7" i="78"/>
  <c r="Q6" i="78"/>
  <c r="Q5" i="78"/>
  <c r="Q45" i="78"/>
  <c r="Q38" i="78"/>
  <c r="Q37" i="78"/>
  <c r="Q36" i="78"/>
  <c r="Q29" i="78"/>
  <c r="Q28" i="78"/>
  <c r="Q27" i="78"/>
  <c r="Q20" i="78"/>
  <c r="Q19" i="78"/>
  <c r="Q18" i="78"/>
  <c r="Q35" i="78"/>
  <c r="Q25" i="78"/>
  <c r="Q42" i="78"/>
  <c r="Q15" i="78"/>
  <c r="Q43" i="78"/>
  <c r="Q26" i="78"/>
  <c r="Q16" i="78"/>
  <c r="Q33" i="78"/>
  <c r="Q24" i="78"/>
  <c r="Q17" i="78"/>
  <c r="Q34" i="78"/>
  <c r="Q44" i="78"/>
  <c r="Q96" i="85"/>
  <c r="Q93" i="85"/>
  <c r="Q90" i="85"/>
  <c r="Q87" i="85"/>
  <c r="Q84" i="85"/>
  <c r="Q81" i="85"/>
  <c r="Q78" i="85"/>
  <c r="Q75" i="85"/>
  <c r="Q72" i="85"/>
  <c r="Q69" i="85"/>
  <c r="Q66" i="85"/>
  <c r="Q63" i="85"/>
  <c r="Q60" i="85"/>
  <c r="Q57" i="85"/>
  <c r="Q54" i="85"/>
  <c r="Q51" i="85"/>
  <c r="Q48" i="85"/>
  <c r="Q94" i="85"/>
  <c r="Q89" i="85"/>
  <c r="Q76" i="85"/>
  <c r="Q71" i="85"/>
  <c r="Q58" i="85"/>
  <c r="Q98" i="85"/>
  <c r="Q97" i="85"/>
  <c r="Q92" i="85"/>
  <c r="Q79" i="85"/>
  <c r="Q74" i="85"/>
  <c r="Q61" i="85"/>
  <c r="Q56" i="85"/>
  <c r="Q45" i="85"/>
  <c r="Q42" i="85"/>
  <c r="Q39" i="85"/>
  <c r="Q36" i="85"/>
  <c r="Q33" i="85"/>
  <c r="Q30" i="85"/>
  <c r="Q27" i="85"/>
  <c r="Q24" i="85"/>
  <c r="Q21" i="85"/>
  <c r="Q95" i="85"/>
  <c r="Q82" i="85"/>
  <c r="Q77" i="85"/>
  <c r="Q64" i="85"/>
  <c r="Q59" i="85"/>
  <c r="Q80" i="85"/>
  <c r="Q62" i="85"/>
  <c r="Q37" i="85"/>
  <c r="Q35" i="85"/>
  <c r="Q25" i="85"/>
  <c r="Q20" i="85"/>
  <c r="Q9" i="85"/>
  <c r="Q91" i="85"/>
  <c r="Q88" i="85"/>
  <c r="Q73" i="85"/>
  <c r="Q70" i="85"/>
  <c r="Q55" i="85"/>
  <c r="Q40" i="85"/>
  <c r="Q38" i="85"/>
  <c r="Q17" i="85"/>
  <c r="Q14" i="85"/>
  <c r="Q10" i="85"/>
  <c r="Q5" i="85"/>
  <c r="Q43" i="85"/>
  <c r="Q41" i="85"/>
  <c r="Q26" i="85"/>
  <c r="Q22" i="85"/>
  <c r="Q11" i="85"/>
  <c r="Q86" i="85"/>
  <c r="Q85" i="85"/>
  <c r="Q83" i="85"/>
  <c r="Q68" i="85"/>
  <c r="Q67" i="85"/>
  <c r="Q65" i="85"/>
  <c r="Q52" i="85"/>
  <c r="Q50" i="85"/>
  <c r="Q34" i="85"/>
  <c r="Q32" i="85"/>
  <c r="Q16" i="85"/>
  <c r="Q13" i="85"/>
  <c r="Q8" i="85"/>
  <c r="Q7" i="85"/>
  <c r="Q53" i="85"/>
  <c r="Q46" i="85"/>
  <c r="Q6" i="85"/>
  <c r="Q23" i="85"/>
  <c r="Q49" i="85"/>
  <c r="Q47" i="85"/>
  <c r="Q31" i="85"/>
  <c r="Q28" i="85"/>
  <c r="Q12" i="85"/>
  <c r="Q19" i="85"/>
  <c r="Q15" i="85"/>
  <c r="Q18" i="85"/>
  <c r="Q44" i="85"/>
  <c r="Q29" i="85"/>
  <c r="Q78" i="91"/>
  <c r="Q75" i="91"/>
  <c r="Q72" i="91"/>
  <c r="Q69" i="91"/>
  <c r="Q66" i="91"/>
  <c r="Q63" i="91"/>
  <c r="Q60" i="91"/>
  <c r="Q57" i="91"/>
  <c r="Q54" i="91"/>
  <c r="Q51" i="91"/>
  <c r="Q48" i="91"/>
  <c r="Q45" i="91"/>
  <c r="Q42" i="91"/>
  <c r="Q39" i="91"/>
  <c r="Q36" i="91"/>
  <c r="Q33" i="91"/>
  <c r="Q30" i="91"/>
  <c r="Q79" i="91"/>
  <c r="Q76" i="91"/>
  <c r="Q73" i="91"/>
  <c r="Q70" i="91"/>
  <c r="Q67" i="91"/>
  <c r="Q64" i="91"/>
  <c r="Q61" i="91"/>
  <c r="Q58" i="91"/>
  <c r="Q55" i="91"/>
  <c r="Q52" i="91"/>
  <c r="Q49" i="91"/>
  <c r="Q46" i="91"/>
  <c r="Q43" i="91"/>
  <c r="Q40" i="91"/>
  <c r="Q37" i="91"/>
  <c r="Q34" i="91"/>
  <c r="Q31" i="91"/>
  <c r="Q28" i="91"/>
  <c r="Q35" i="91"/>
  <c r="Q11" i="91"/>
  <c r="Q5" i="91"/>
  <c r="Q77" i="91"/>
  <c r="Q68" i="91"/>
  <c r="Q59" i="91"/>
  <c r="Q38" i="91"/>
  <c r="Q29" i="91"/>
  <c r="Q27" i="91"/>
  <c r="Q74" i="91"/>
  <c r="Q65" i="91"/>
  <c r="Q56" i="91"/>
  <c r="Q26" i="91"/>
  <c r="Q23" i="91"/>
  <c r="Q20" i="91"/>
  <c r="Q17" i="91"/>
  <c r="Q14" i="91"/>
  <c r="Q10" i="91"/>
  <c r="Q44" i="91"/>
  <c r="Q41" i="91"/>
  <c r="Q19" i="91"/>
  <c r="Q18" i="91"/>
  <c r="Q32" i="91"/>
  <c r="Q16" i="91"/>
  <c r="Q15" i="91"/>
  <c r="Q13" i="91"/>
  <c r="Q12" i="91"/>
  <c r="Q53" i="91"/>
  <c r="Q9" i="91"/>
  <c r="Q8" i="91"/>
  <c r="Q71" i="91"/>
  <c r="Q62" i="91"/>
  <c r="Q47" i="91"/>
  <c r="Q22" i="91"/>
  <c r="Q21" i="91"/>
  <c r="Q7" i="91"/>
  <c r="Q6" i="91"/>
  <c r="Q50" i="91"/>
  <c r="Q25" i="91"/>
  <c r="Q24" i="91"/>
  <c r="AN3" i="18"/>
  <c r="AI3" i="18"/>
  <c r="H23" i="4"/>
  <c r="H22" i="4"/>
  <c r="H21" i="4"/>
  <c r="H20" i="4"/>
  <c r="H19" i="4"/>
  <c r="H18" i="4"/>
  <c r="H17" i="4"/>
  <c r="H16" i="4"/>
  <c r="H15" i="4"/>
  <c r="H14" i="4"/>
  <c r="H13" i="4"/>
  <c r="H12" i="4"/>
  <c r="H7" i="4"/>
  <c r="H6" i="4"/>
  <c r="H36" i="29"/>
  <c r="I36" i="29" s="1"/>
  <c r="J36" i="29" s="1"/>
  <c r="H10" i="27"/>
  <c r="I10" i="27" s="1"/>
  <c r="J10" i="27" s="1"/>
  <c r="H56" i="28"/>
  <c r="I56" i="28" s="1"/>
  <c r="J56" i="28" s="1"/>
  <c r="H47" i="28"/>
  <c r="I47" i="28" s="1"/>
  <c r="J47" i="28" s="1"/>
  <c r="H38" i="28"/>
  <c r="I38" i="28" s="1"/>
  <c r="J38" i="28" s="1"/>
  <c r="H29" i="28"/>
  <c r="I29" i="28" s="1"/>
  <c r="J29" i="28" s="1"/>
  <c r="H61" i="28"/>
  <c r="I61" i="28" s="1"/>
  <c r="J61" i="28" s="1"/>
  <c r="H34" i="28"/>
  <c r="I34" i="28" s="1"/>
  <c r="J34" i="28" s="1"/>
  <c r="H25" i="28"/>
  <c r="I25" i="28" s="1"/>
  <c r="J25" i="28" s="1"/>
  <c r="H21" i="28"/>
  <c r="I21" i="28" s="1"/>
  <c r="J21" i="28" s="1"/>
  <c r="H9" i="28"/>
  <c r="I9" i="28" s="1"/>
  <c r="J9" i="28" s="1"/>
  <c r="H62" i="28"/>
  <c r="I62" i="28" s="1"/>
  <c r="J62" i="28" s="1"/>
  <c r="H53" i="28"/>
  <c r="I53" i="28" s="1"/>
  <c r="J53" i="28" s="1"/>
  <c r="H44" i="28"/>
  <c r="I44" i="28" s="1"/>
  <c r="J44" i="28" s="1"/>
  <c r="H35" i="28"/>
  <c r="I35" i="28" s="1"/>
  <c r="J35" i="28" s="1"/>
  <c r="H26" i="28"/>
  <c r="I26" i="28" s="1"/>
  <c r="J26" i="28" s="1"/>
  <c r="H20" i="28"/>
  <c r="I20" i="28" s="1"/>
  <c r="J20" i="28" s="1"/>
  <c r="H17" i="28"/>
  <c r="I17" i="28" s="1"/>
  <c r="J17" i="28" s="1"/>
  <c r="H14" i="28"/>
  <c r="I14" i="28" s="1"/>
  <c r="J14" i="28" s="1"/>
  <c r="H65" i="28"/>
  <c r="I65" i="28" s="1"/>
  <c r="J65" i="28" s="1"/>
  <c r="H63" i="28"/>
  <c r="I63" i="28" s="1"/>
  <c r="J63" i="28" s="1"/>
  <c r="H58" i="28"/>
  <c r="I58" i="28" s="1"/>
  <c r="J58" i="28" s="1"/>
  <c r="H54" i="28"/>
  <c r="I54" i="28" s="1"/>
  <c r="J54" i="28" s="1"/>
  <c r="H49" i="28"/>
  <c r="I49" i="28" s="1"/>
  <c r="J49" i="28" s="1"/>
  <c r="H45" i="28"/>
  <c r="I45" i="28" s="1"/>
  <c r="J45" i="28" s="1"/>
  <c r="H40" i="28"/>
  <c r="I40" i="28" s="1"/>
  <c r="J40" i="28" s="1"/>
  <c r="H36" i="28"/>
  <c r="I36" i="28" s="1"/>
  <c r="J36" i="28" s="1"/>
  <c r="H31" i="28"/>
  <c r="I31" i="28" s="1"/>
  <c r="J31" i="28" s="1"/>
  <c r="H27" i="28"/>
  <c r="I27" i="28" s="1"/>
  <c r="J27" i="28" s="1"/>
  <c r="H22" i="28"/>
  <c r="I22" i="28" s="1"/>
  <c r="J22" i="28" s="1"/>
  <c r="H11" i="28"/>
  <c r="I11" i="28" s="1"/>
  <c r="J11" i="28" s="1"/>
  <c r="H5" i="28"/>
  <c r="I5" i="28" s="1"/>
  <c r="J5" i="28" s="1"/>
  <c r="H59" i="28"/>
  <c r="I59" i="28" s="1"/>
  <c r="J59" i="28" s="1"/>
  <c r="H50" i="28"/>
  <c r="I50" i="28" s="1"/>
  <c r="J50" i="28" s="1"/>
  <c r="H41" i="28"/>
  <c r="I41" i="28" s="1"/>
  <c r="J41" i="28" s="1"/>
  <c r="H32" i="28"/>
  <c r="I32" i="28" s="1"/>
  <c r="J32" i="28" s="1"/>
  <c r="H23" i="28"/>
  <c r="I23" i="28" s="1"/>
  <c r="J23" i="28" s="1"/>
  <c r="H68" i="28"/>
  <c r="I68" i="28" s="1"/>
  <c r="J68" i="28" s="1"/>
  <c r="H89" i="34"/>
  <c r="I89" i="34" s="1"/>
  <c r="J89" i="34" s="1"/>
  <c r="H86" i="34"/>
  <c r="I86" i="34" s="1"/>
  <c r="J86" i="34" s="1"/>
  <c r="H83" i="34"/>
  <c r="I83" i="34" s="1"/>
  <c r="J83" i="34" s="1"/>
  <c r="H80" i="34"/>
  <c r="I80" i="34" s="1"/>
  <c r="J80" i="34" s="1"/>
  <c r="H77" i="34"/>
  <c r="I77" i="34" s="1"/>
  <c r="J77" i="34" s="1"/>
  <c r="H74" i="34"/>
  <c r="I74" i="34" s="1"/>
  <c r="J74" i="34" s="1"/>
  <c r="H71" i="34"/>
  <c r="I71" i="34" s="1"/>
  <c r="J71" i="34" s="1"/>
  <c r="H68" i="34"/>
  <c r="I68" i="34" s="1"/>
  <c r="J68" i="34" s="1"/>
  <c r="H65" i="34"/>
  <c r="I65" i="34" s="1"/>
  <c r="J65" i="34" s="1"/>
  <c r="H62" i="34"/>
  <c r="I62" i="34" s="1"/>
  <c r="J62" i="34" s="1"/>
  <c r="H59" i="34"/>
  <c r="I59" i="34" s="1"/>
  <c r="J59" i="34" s="1"/>
  <c r="H56" i="34"/>
  <c r="I56" i="34" s="1"/>
  <c r="J56" i="34" s="1"/>
  <c r="H53" i="34"/>
  <c r="I53" i="34" s="1"/>
  <c r="J53" i="34" s="1"/>
  <c r="H50" i="34"/>
  <c r="I50" i="34" s="1"/>
  <c r="J50" i="34" s="1"/>
  <c r="H47" i="34"/>
  <c r="I47" i="34" s="1"/>
  <c r="J47" i="34" s="1"/>
  <c r="H44" i="34"/>
  <c r="I44" i="34" s="1"/>
  <c r="J44" i="34" s="1"/>
  <c r="H41" i="34"/>
  <c r="I41" i="34" s="1"/>
  <c r="J41" i="34" s="1"/>
  <c r="H38" i="34"/>
  <c r="I38" i="34" s="1"/>
  <c r="J38" i="34" s="1"/>
  <c r="H35" i="34"/>
  <c r="I35" i="34" s="1"/>
  <c r="J35" i="34" s="1"/>
  <c r="H32" i="34"/>
  <c r="I32" i="34" s="1"/>
  <c r="J32" i="34" s="1"/>
  <c r="H29" i="34"/>
  <c r="I29" i="34" s="1"/>
  <c r="J29" i="34" s="1"/>
  <c r="H26" i="34"/>
  <c r="I26" i="34" s="1"/>
  <c r="J26" i="34" s="1"/>
  <c r="H23" i="34"/>
  <c r="I23" i="34" s="1"/>
  <c r="J23" i="34" s="1"/>
  <c r="H20" i="34"/>
  <c r="I20" i="34" s="1"/>
  <c r="J20" i="34" s="1"/>
  <c r="H17" i="34"/>
  <c r="I17" i="34" s="1"/>
  <c r="J17" i="34" s="1"/>
  <c r="H14" i="34"/>
  <c r="I14" i="34" s="1"/>
  <c r="J14" i="34" s="1"/>
  <c r="H10" i="34"/>
  <c r="I10" i="34" s="1"/>
  <c r="J10" i="34" s="1"/>
  <c r="H75" i="34"/>
  <c r="I75" i="34" s="1"/>
  <c r="J75" i="34" s="1"/>
  <c r="H57" i="34"/>
  <c r="I57" i="34" s="1"/>
  <c r="J57" i="34" s="1"/>
  <c r="H39" i="34"/>
  <c r="I39" i="34" s="1"/>
  <c r="J39" i="34" s="1"/>
  <c r="H21" i="34"/>
  <c r="I21" i="34" s="1"/>
  <c r="J21" i="34" s="1"/>
  <c r="H18" i="34"/>
  <c r="I18" i="34" s="1"/>
  <c r="J18" i="34" s="1"/>
  <c r="H15" i="34"/>
  <c r="I15" i="34" s="1"/>
  <c r="J15" i="34" s="1"/>
  <c r="H12" i="34"/>
  <c r="I12" i="34" s="1"/>
  <c r="J12" i="34" s="1"/>
  <c r="H78" i="34"/>
  <c r="I78" i="34" s="1"/>
  <c r="J78" i="34" s="1"/>
  <c r="H60" i="34"/>
  <c r="I60" i="34" s="1"/>
  <c r="J60" i="34" s="1"/>
  <c r="H42" i="34"/>
  <c r="I42" i="34" s="1"/>
  <c r="J42" i="34" s="1"/>
  <c r="H24" i="34"/>
  <c r="I24" i="34" s="1"/>
  <c r="J24" i="34" s="1"/>
  <c r="H81" i="34"/>
  <c r="I81" i="34" s="1"/>
  <c r="J81" i="34" s="1"/>
  <c r="H63" i="34"/>
  <c r="I63" i="34" s="1"/>
  <c r="J63" i="34" s="1"/>
  <c r="H45" i="34"/>
  <c r="I45" i="34" s="1"/>
  <c r="J45" i="34" s="1"/>
  <c r="H27" i="34"/>
  <c r="I27" i="34" s="1"/>
  <c r="J27" i="34" s="1"/>
  <c r="H84" i="34"/>
  <c r="I84" i="34" s="1"/>
  <c r="J84" i="34" s="1"/>
  <c r="H66" i="34"/>
  <c r="I66" i="34" s="1"/>
  <c r="J66" i="34" s="1"/>
  <c r="H48" i="34"/>
  <c r="I48" i="34" s="1"/>
  <c r="J48" i="34" s="1"/>
  <c r="H30" i="34"/>
  <c r="I30" i="34" s="1"/>
  <c r="J30" i="34" s="1"/>
  <c r="H87" i="34"/>
  <c r="I87" i="34" s="1"/>
  <c r="J87" i="34" s="1"/>
  <c r="H69" i="34"/>
  <c r="I69" i="34" s="1"/>
  <c r="J69" i="34" s="1"/>
  <c r="H51" i="34"/>
  <c r="I51" i="34" s="1"/>
  <c r="J51" i="34" s="1"/>
  <c r="H33" i="34"/>
  <c r="I33" i="34" s="1"/>
  <c r="J33" i="34" s="1"/>
  <c r="H6" i="34"/>
  <c r="I6" i="34" s="1"/>
  <c r="J6" i="34" s="1"/>
  <c r="H4" i="34"/>
  <c r="I4" i="34" s="1"/>
  <c r="J4" i="34" s="1"/>
  <c r="K4" i="34" s="1"/>
  <c r="H72" i="34"/>
  <c r="I72" i="34" s="1"/>
  <c r="J72" i="34" s="1"/>
  <c r="H54" i="34"/>
  <c r="I54" i="34" s="1"/>
  <c r="J54" i="34" s="1"/>
  <c r="H36" i="34"/>
  <c r="I36" i="34" s="1"/>
  <c r="J36" i="34" s="1"/>
  <c r="H10" i="41"/>
  <c r="I10" i="41" s="1"/>
  <c r="J10" i="41" s="1"/>
  <c r="H5" i="41"/>
  <c r="I5" i="41" s="1"/>
  <c r="J5" i="41" s="1"/>
  <c r="K5" i="41" s="1"/>
  <c r="H11" i="41"/>
  <c r="I11" i="41" s="1"/>
  <c r="J11" i="41" s="1"/>
  <c r="H96" i="41"/>
  <c r="I96" i="41" s="1"/>
  <c r="J96" i="41" s="1"/>
  <c r="H93" i="41"/>
  <c r="I93" i="41" s="1"/>
  <c r="J93" i="41" s="1"/>
  <c r="H90" i="41"/>
  <c r="I90" i="41" s="1"/>
  <c r="J90" i="41" s="1"/>
  <c r="H87" i="41"/>
  <c r="I87" i="41" s="1"/>
  <c r="J87" i="41" s="1"/>
  <c r="H84" i="41"/>
  <c r="I84" i="41" s="1"/>
  <c r="J84" i="41" s="1"/>
  <c r="H81" i="41"/>
  <c r="I81" i="41" s="1"/>
  <c r="J81" i="41" s="1"/>
  <c r="H78" i="41"/>
  <c r="I78" i="41" s="1"/>
  <c r="J78" i="41" s="1"/>
  <c r="H75" i="41"/>
  <c r="I75" i="41" s="1"/>
  <c r="J75" i="41" s="1"/>
  <c r="H72" i="41"/>
  <c r="I72" i="41" s="1"/>
  <c r="J72" i="41" s="1"/>
  <c r="H69" i="41"/>
  <c r="I69" i="41" s="1"/>
  <c r="J69" i="41" s="1"/>
  <c r="H66" i="41"/>
  <c r="I66" i="41" s="1"/>
  <c r="J66" i="41" s="1"/>
  <c r="H63" i="41"/>
  <c r="I63" i="41" s="1"/>
  <c r="J63" i="41" s="1"/>
  <c r="H60" i="41"/>
  <c r="I60" i="41" s="1"/>
  <c r="J60" i="41" s="1"/>
  <c r="H57" i="41"/>
  <c r="I57" i="41" s="1"/>
  <c r="J57" i="41" s="1"/>
  <c r="H54" i="41"/>
  <c r="I54" i="41" s="1"/>
  <c r="J54" i="41" s="1"/>
  <c r="H51" i="41"/>
  <c r="I51" i="41" s="1"/>
  <c r="J51" i="41" s="1"/>
  <c r="H48" i="41"/>
  <c r="I48" i="41" s="1"/>
  <c r="J48" i="41" s="1"/>
  <c r="H45" i="41"/>
  <c r="I45" i="41" s="1"/>
  <c r="J45" i="41" s="1"/>
  <c r="H42" i="41"/>
  <c r="I42" i="41" s="1"/>
  <c r="J42" i="41" s="1"/>
  <c r="H39" i="41"/>
  <c r="I39" i="41" s="1"/>
  <c r="J39" i="41" s="1"/>
  <c r="H36" i="41"/>
  <c r="I36" i="41" s="1"/>
  <c r="J36" i="41" s="1"/>
  <c r="H33" i="41"/>
  <c r="I33" i="41" s="1"/>
  <c r="J33" i="41" s="1"/>
  <c r="H30" i="41"/>
  <c r="I30" i="41" s="1"/>
  <c r="J30" i="41" s="1"/>
  <c r="H27" i="41"/>
  <c r="I27" i="41" s="1"/>
  <c r="J27" i="41" s="1"/>
  <c r="H24" i="41"/>
  <c r="I24" i="41" s="1"/>
  <c r="J24" i="41" s="1"/>
  <c r="H21" i="41"/>
  <c r="I21" i="41" s="1"/>
  <c r="J21" i="41" s="1"/>
  <c r="H18" i="41"/>
  <c r="I18" i="41" s="1"/>
  <c r="J18" i="41" s="1"/>
  <c r="H15" i="41"/>
  <c r="I15" i="41" s="1"/>
  <c r="J15" i="41" s="1"/>
  <c r="H12" i="41"/>
  <c r="I12" i="41" s="1"/>
  <c r="J12" i="41" s="1"/>
  <c r="H6" i="41"/>
  <c r="I6" i="41" s="1"/>
  <c r="J6" i="41" s="1"/>
  <c r="H95" i="45"/>
  <c r="I95" i="45" s="1"/>
  <c r="J95" i="45" s="1"/>
  <c r="H93" i="45"/>
  <c r="I93" i="45" s="1"/>
  <c r="J93" i="45" s="1"/>
  <c r="H77" i="45"/>
  <c r="I77" i="45" s="1"/>
  <c r="J77" i="45" s="1"/>
  <c r="H75" i="45"/>
  <c r="I75" i="45" s="1"/>
  <c r="J75" i="45" s="1"/>
  <c r="H59" i="45"/>
  <c r="I59" i="45" s="1"/>
  <c r="J59" i="45" s="1"/>
  <c r="H50" i="45"/>
  <c r="I50" i="45" s="1"/>
  <c r="J50" i="45" s="1"/>
  <c r="H41" i="45"/>
  <c r="I41" i="45" s="1"/>
  <c r="J41" i="45" s="1"/>
  <c r="H32" i="45"/>
  <c r="I32" i="45" s="1"/>
  <c r="J32" i="45" s="1"/>
  <c r="H23" i="45"/>
  <c r="I23" i="45" s="1"/>
  <c r="J23" i="45" s="1"/>
  <c r="H17" i="45"/>
  <c r="I17" i="45" s="1"/>
  <c r="J17" i="45" s="1"/>
  <c r="H14" i="45"/>
  <c r="I14" i="45" s="1"/>
  <c r="J14" i="45" s="1"/>
  <c r="H10" i="45"/>
  <c r="I10" i="45" s="1"/>
  <c r="J10" i="45" s="1"/>
  <c r="H5" i="45"/>
  <c r="I5" i="45" s="1"/>
  <c r="J5" i="45" s="1"/>
  <c r="H80" i="45"/>
  <c r="I80" i="45" s="1"/>
  <c r="J80" i="45" s="1"/>
  <c r="H78" i="45"/>
  <c r="I78" i="45" s="1"/>
  <c r="J78" i="45" s="1"/>
  <c r="H62" i="45"/>
  <c r="I62" i="45" s="1"/>
  <c r="J62" i="45" s="1"/>
  <c r="H60" i="45"/>
  <c r="I60" i="45" s="1"/>
  <c r="J60" i="45" s="1"/>
  <c r="H51" i="45"/>
  <c r="I51" i="45" s="1"/>
  <c r="J51" i="45" s="1"/>
  <c r="H42" i="45"/>
  <c r="I42" i="45" s="1"/>
  <c r="J42" i="45" s="1"/>
  <c r="H33" i="45"/>
  <c r="I33" i="45" s="1"/>
  <c r="J33" i="45" s="1"/>
  <c r="H11" i="45"/>
  <c r="I11" i="45" s="1"/>
  <c r="J11" i="45" s="1"/>
  <c r="H20" i="45"/>
  <c r="I20" i="45" s="1"/>
  <c r="J20" i="45" s="1"/>
  <c r="H18" i="45"/>
  <c r="I18" i="45" s="1"/>
  <c r="J18" i="45" s="1"/>
  <c r="H15" i="45"/>
  <c r="I15" i="45" s="1"/>
  <c r="J15" i="45" s="1"/>
  <c r="H12" i="45"/>
  <c r="I12" i="45" s="1"/>
  <c r="J12" i="45" s="1"/>
  <c r="H89" i="45"/>
  <c r="I89" i="45" s="1"/>
  <c r="J89" i="45" s="1"/>
  <c r="H87" i="45"/>
  <c r="I87" i="45" s="1"/>
  <c r="J87" i="45" s="1"/>
  <c r="H71" i="45"/>
  <c r="I71" i="45" s="1"/>
  <c r="J71" i="45" s="1"/>
  <c r="H69" i="45"/>
  <c r="I69" i="45" s="1"/>
  <c r="J69" i="45" s="1"/>
  <c r="H53" i="45"/>
  <c r="I53" i="45" s="1"/>
  <c r="J53" i="45" s="1"/>
  <c r="H44" i="45"/>
  <c r="I44" i="45" s="1"/>
  <c r="J44" i="45" s="1"/>
  <c r="H35" i="45"/>
  <c r="I35" i="45" s="1"/>
  <c r="J35" i="45" s="1"/>
  <c r="H26" i="45"/>
  <c r="I26" i="45" s="1"/>
  <c r="J26" i="45" s="1"/>
  <c r="H16" i="45"/>
  <c r="I16" i="45" s="1"/>
  <c r="J16" i="45" s="1"/>
  <c r="H13" i="45"/>
  <c r="I13" i="45" s="1"/>
  <c r="J13" i="45" s="1"/>
  <c r="H8" i="45"/>
  <c r="I8" i="45" s="1"/>
  <c r="J8" i="45" s="1"/>
  <c r="H7" i="45"/>
  <c r="I7" i="45" s="1"/>
  <c r="J7" i="45" s="1"/>
  <c r="H4" i="45"/>
  <c r="I4" i="45" s="1"/>
  <c r="J4" i="45" s="1"/>
  <c r="K4" i="45" s="1"/>
  <c r="H93" i="77"/>
  <c r="I93" i="77" s="1"/>
  <c r="J93" i="77" s="1"/>
  <c r="H84" i="77"/>
  <c r="I84" i="77" s="1"/>
  <c r="J84" i="77" s="1"/>
  <c r="H75" i="77"/>
  <c r="I75" i="77" s="1"/>
  <c r="J75" i="77" s="1"/>
  <c r="H66" i="77"/>
  <c r="I66" i="77" s="1"/>
  <c r="J66" i="77" s="1"/>
  <c r="H57" i="77"/>
  <c r="I57" i="77" s="1"/>
  <c r="J57" i="77" s="1"/>
  <c r="H48" i="77"/>
  <c r="I48" i="77" s="1"/>
  <c r="J48" i="77" s="1"/>
  <c r="H39" i="77"/>
  <c r="I39" i="77" s="1"/>
  <c r="J39" i="77" s="1"/>
  <c r="H30" i="77"/>
  <c r="I30" i="77" s="1"/>
  <c r="J30" i="77" s="1"/>
  <c r="H21" i="77"/>
  <c r="I21" i="77" s="1"/>
  <c r="J21" i="77" s="1"/>
  <c r="H12" i="77"/>
  <c r="I12" i="77" s="1"/>
  <c r="J12" i="77" s="1"/>
  <c r="H11" i="77"/>
  <c r="I11" i="77" s="1"/>
  <c r="J11" i="77" s="1"/>
  <c r="H9" i="77"/>
  <c r="I9" i="77" s="1"/>
  <c r="J9" i="77" s="1"/>
  <c r="H90" i="77"/>
  <c r="I90" i="77" s="1"/>
  <c r="J90" i="77" s="1"/>
  <c r="H81" i="77"/>
  <c r="I81" i="77" s="1"/>
  <c r="J81" i="77" s="1"/>
  <c r="H72" i="77"/>
  <c r="I72" i="77" s="1"/>
  <c r="J72" i="77" s="1"/>
  <c r="H63" i="77"/>
  <c r="I63" i="77" s="1"/>
  <c r="J63" i="77" s="1"/>
  <c r="H54" i="77"/>
  <c r="I54" i="77" s="1"/>
  <c r="J54" i="77" s="1"/>
  <c r="H45" i="77"/>
  <c r="I45" i="77" s="1"/>
  <c r="J45" i="77" s="1"/>
  <c r="H36" i="77"/>
  <c r="I36" i="77" s="1"/>
  <c r="J36" i="77" s="1"/>
  <c r="H27" i="77"/>
  <c r="I27" i="77" s="1"/>
  <c r="J27" i="77" s="1"/>
  <c r="H18" i="77"/>
  <c r="I18" i="77" s="1"/>
  <c r="J18" i="77" s="1"/>
  <c r="H51" i="77"/>
  <c r="I51" i="77" s="1"/>
  <c r="J51" i="77" s="1"/>
  <c r="H87" i="77"/>
  <c r="I87" i="77" s="1"/>
  <c r="J87" i="77" s="1"/>
  <c r="H33" i="77"/>
  <c r="I33" i="77" s="1"/>
  <c r="J33" i="77" s="1"/>
  <c r="H78" i="77"/>
  <c r="I78" i="77" s="1"/>
  <c r="J78" i="77" s="1"/>
  <c r="H24" i="77"/>
  <c r="I24" i="77" s="1"/>
  <c r="J24" i="77" s="1"/>
  <c r="H6" i="80"/>
  <c r="I6" i="80" s="1"/>
  <c r="J6" i="80" s="1"/>
  <c r="H59" i="80"/>
  <c r="I59" i="80" s="1"/>
  <c r="J59" i="80" s="1"/>
  <c r="H32" i="80"/>
  <c r="I32" i="80" s="1"/>
  <c r="J32" i="80" s="1"/>
  <c r="H11" i="80"/>
  <c r="I11" i="80" s="1"/>
  <c r="J11" i="80" s="1"/>
  <c r="H4" i="80"/>
  <c r="I4" i="80" s="1"/>
  <c r="J4" i="80" s="1"/>
  <c r="K4" i="80" s="1"/>
  <c r="H50" i="80"/>
  <c r="I50" i="80" s="1"/>
  <c r="J50" i="80" s="1"/>
  <c r="H23" i="80"/>
  <c r="I23" i="80" s="1"/>
  <c r="J23" i="80" s="1"/>
  <c r="H5" i="80"/>
  <c r="I5" i="80" s="1"/>
  <c r="J5" i="80" s="1"/>
  <c r="H41" i="80"/>
  <c r="I41" i="80" s="1"/>
  <c r="J41" i="80" s="1"/>
  <c r="H14" i="80"/>
  <c r="I14" i="80" s="1"/>
  <c r="J14" i="80" s="1"/>
  <c r="H68" i="80"/>
  <c r="I68" i="80" s="1"/>
  <c r="J68" i="80" s="1"/>
  <c r="H10" i="80"/>
  <c r="I10" i="80" s="1"/>
  <c r="J10" i="80" s="1"/>
  <c r="H72" i="87"/>
  <c r="I72" i="87" s="1"/>
  <c r="J72" i="87" s="1"/>
  <c r="H63" i="87"/>
  <c r="I63" i="87" s="1"/>
  <c r="J63" i="87" s="1"/>
  <c r="H51" i="87"/>
  <c r="I51" i="87" s="1"/>
  <c r="J51" i="87" s="1"/>
  <c r="H46" i="87"/>
  <c r="I46" i="87" s="1"/>
  <c r="J46" i="87" s="1"/>
  <c r="H43" i="87"/>
  <c r="I43" i="87" s="1"/>
  <c r="J43" i="87" s="1"/>
  <c r="H40" i="87"/>
  <c r="I40" i="87" s="1"/>
  <c r="J40" i="87" s="1"/>
  <c r="H79" i="87"/>
  <c r="I79" i="87" s="1"/>
  <c r="J79" i="87" s="1"/>
  <c r="H76" i="87"/>
  <c r="I76" i="87" s="1"/>
  <c r="J76" i="87" s="1"/>
  <c r="H69" i="87"/>
  <c r="I69" i="87" s="1"/>
  <c r="J69" i="87" s="1"/>
  <c r="H60" i="87"/>
  <c r="I60" i="87" s="1"/>
  <c r="J60" i="87" s="1"/>
  <c r="H54" i="87"/>
  <c r="I54" i="87" s="1"/>
  <c r="J54" i="87" s="1"/>
  <c r="H45" i="87"/>
  <c r="I45" i="87" s="1"/>
  <c r="J45" i="87" s="1"/>
  <c r="H42" i="87"/>
  <c r="I42" i="87" s="1"/>
  <c r="J42" i="87" s="1"/>
  <c r="H75" i="87"/>
  <c r="I75" i="87" s="1"/>
  <c r="J75" i="87" s="1"/>
  <c r="H48" i="87"/>
  <c r="I48" i="87" s="1"/>
  <c r="J48" i="87" s="1"/>
  <c r="H38" i="87"/>
  <c r="I38" i="87" s="1"/>
  <c r="J38" i="87" s="1"/>
  <c r="H32" i="87"/>
  <c r="I32" i="87" s="1"/>
  <c r="J32" i="87" s="1"/>
  <c r="H26" i="87"/>
  <c r="I26" i="87" s="1"/>
  <c r="J26" i="87" s="1"/>
  <c r="H20" i="87"/>
  <c r="I20" i="87" s="1"/>
  <c r="J20" i="87" s="1"/>
  <c r="H14" i="87"/>
  <c r="I14" i="87" s="1"/>
  <c r="J14" i="87" s="1"/>
  <c r="H11" i="87"/>
  <c r="I11" i="87" s="1"/>
  <c r="J11" i="87" s="1"/>
  <c r="H67" i="87"/>
  <c r="I67" i="87" s="1"/>
  <c r="J67" i="87" s="1"/>
  <c r="H49" i="87"/>
  <c r="I49" i="87" s="1"/>
  <c r="J49" i="87" s="1"/>
  <c r="H10" i="87"/>
  <c r="I10" i="87" s="1"/>
  <c r="J10" i="87" s="1"/>
  <c r="H58" i="87"/>
  <c r="I58" i="87" s="1"/>
  <c r="J58" i="87" s="1"/>
  <c r="H57" i="87"/>
  <c r="I57" i="87" s="1"/>
  <c r="J57" i="87" s="1"/>
  <c r="H66" i="87"/>
  <c r="I66" i="87" s="1"/>
  <c r="J66" i="87" s="1"/>
  <c r="H5" i="87"/>
  <c r="I5" i="87" s="1"/>
  <c r="J5" i="87" s="1"/>
  <c r="K5" i="87" s="1"/>
  <c r="H87" i="94"/>
  <c r="I87" i="94" s="1"/>
  <c r="J87" i="94" s="1"/>
  <c r="H84" i="94"/>
  <c r="I84" i="94" s="1"/>
  <c r="J84" i="94" s="1"/>
  <c r="H83" i="94"/>
  <c r="I83" i="94" s="1"/>
  <c r="J83" i="94" s="1"/>
  <c r="H81" i="94"/>
  <c r="I81" i="94" s="1"/>
  <c r="J81" i="94" s="1"/>
  <c r="H72" i="94"/>
  <c r="I72" i="94" s="1"/>
  <c r="J72" i="94" s="1"/>
  <c r="H63" i="94"/>
  <c r="I63" i="94" s="1"/>
  <c r="J63" i="94" s="1"/>
  <c r="H54" i="94"/>
  <c r="I54" i="94" s="1"/>
  <c r="J54" i="94" s="1"/>
  <c r="H47" i="94"/>
  <c r="I47" i="94" s="1"/>
  <c r="J47" i="94" s="1"/>
  <c r="H44" i="94"/>
  <c r="I44" i="94" s="1"/>
  <c r="J44" i="94" s="1"/>
  <c r="H41" i="94"/>
  <c r="I41" i="94" s="1"/>
  <c r="J41" i="94" s="1"/>
  <c r="H78" i="94"/>
  <c r="I78" i="94" s="1"/>
  <c r="J78" i="94" s="1"/>
  <c r="H69" i="94"/>
  <c r="I69" i="94" s="1"/>
  <c r="J69" i="94" s="1"/>
  <c r="H60" i="94"/>
  <c r="I60" i="94" s="1"/>
  <c r="J60" i="94" s="1"/>
  <c r="H58" i="94"/>
  <c r="I58" i="94" s="1"/>
  <c r="J58" i="94" s="1"/>
  <c r="H38" i="94"/>
  <c r="I38" i="94" s="1"/>
  <c r="J38" i="94" s="1"/>
  <c r="H36" i="94"/>
  <c r="I36" i="94" s="1"/>
  <c r="J36" i="94" s="1"/>
  <c r="H35" i="94"/>
  <c r="I35" i="94" s="1"/>
  <c r="J35" i="94" s="1"/>
  <c r="H33" i="94"/>
  <c r="I33" i="94" s="1"/>
  <c r="J33" i="94" s="1"/>
  <c r="H32" i="94"/>
  <c r="I32" i="94" s="1"/>
  <c r="J32" i="94" s="1"/>
  <c r="H30" i="94"/>
  <c r="I30" i="94" s="1"/>
  <c r="J30" i="94" s="1"/>
  <c r="H76" i="94"/>
  <c r="I76" i="94" s="1"/>
  <c r="J76" i="94" s="1"/>
  <c r="H67" i="94"/>
  <c r="I67" i="94" s="1"/>
  <c r="J67" i="94" s="1"/>
  <c r="H24" i="94"/>
  <c r="I24" i="94" s="1"/>
  <c r="J24" i="94" s="1"/>
  <c r="H15" i="94"/>
  <c r="I15" i="94" s="1"/>
  <c r="J15" i="94" s="1"/>
  <c r="H82" i="94"/>
  <c r="I82" i="94" s="1"/>
  <c r="J82" i="94" s="1"/>
  <c r="H17" i="94"/>
  <c r="I17" i="94" s="1"/>
  <c r="J17" i="94" s="1"/>
  <c r="H6" i="94"/>
  <c r="I6" i="94" s="1"/>
  <c r="J6" i="94" s="1"/>
  <c r="H5" i="94"/>
  <c r="I5" i="94" s="1"/>
  <c r="J5" i="94" s="1"/>
  <c r="H51" i="94"/>
  <c r="I51" i="94" s="1"/>
  <c r="J51" i="94" s="1"/>
  <c r="H29" i="94"/>
  <c r="I29" i="94" s="1"/>
  <c r="J29" i="94" s="1"/>
  <c r="H27" i="94"/>
  <c r="I27" i="94" s="1"/>
  <c r="J27" i="94" s="1"/>
  <c r="H18" i="94"/>
  <c r="I18" i="94" s="1"/>
  <c r="J18" i="94" s="1"/>
  <c r="H4" i="94"/>
  <c r="I4" i="94" s="1"/>
  <c r="J4" i="94" s="1"/>
  <c r="K4" i="94" s="1"/>
  <c r="H23" i="94"/>
  <c r="I23" i="94" s="1"/>
  <c r="J23" i="94" s="1"/>
  <c r="H14" i="94"/>
  <c r="I14" i="94" s="1"/>
  <c r="J14" i="94" s="1"/>
  <c r="H12" i="94"/>
  <c r="I12" i="94" s="1"/>
  <c r="J12" i="94" s="1"/>
  <c r="H11" i="94"/>
  <c r="I11" i="94" s="1"/>
  <c r="J11" i="94" s="1"/>
  <c r="H9" i="23"/>
  <c r="H4" i="23"/>
  <c r="H8" i="23"/>
  <c r="H23" i="23"/>
  <c r="H22" i="23"/>
  <c r="H21" i="23"/>
  <c r="H20" i="23"/>
  <c r="H19" i="23"/>
  <c r="H18" i="23"/>
  <c r="H17" i="23"/>
  <c r="H16" i="23"/>
  <c r="H15" i="23"/>
  <c r="H14" i="23"/>
  <c r="H13" i="23"/>
  <c r="H12" i="23"/>
  <c r="H7" i="23"/>
  <c r="H6" i="23"/>
  <c r="H41" i="27"/>
  <c r="I41" i="27" s="1"/>
  <c r="J41" i="27" s="1"/>
  <c r="Z4" i="26"/>
  <c r="H10" i="10"/>
  <c r="I10" i="10" s="1"/>
  <c r="J10" i="10" s="1"/>
  <c r="H9" i="10"/>
  <c r="I9" i="10" s="1"/>
  <c r="J9" i="10" s="1"/>
  <c r="H4" i="10"/>
  <c r="I4" i="10" s="1"/>
  <c r="J4" i="10" s="1"/>
  <c r="K4" i="10" s="1"/>
  <c r="H8" i="10"/>
  <c r="I8" i="10" s="1"/>
  <c r="J8" i="10" s="1"/>
  <c r="AI3" i="24"/>
  <c r="H10" i="20"/>
  <c r="H9" i="19"/>
  <c r="H6" i="10"/>
  <c r="I6" i="10" s="1"/>
  <c r="J6" i="10" s="1"/>
  <c r="H6" i="8"/>
  <c r="H19" i="7"/>
  <c r="AH4" i="4"/>
  <c r="H23" i="2"/>
  <c r="H6" i="2"/>
  <c r="H20" i="24"/>
  <c r="Z4" i="15"/>
  <c r="H9" i="12"/>
  <c r="H8" i="6"/>
  <c r="I8" i="6" s="1"/>
  <c r="J8" i="6" s="1"/>
  <c r="H14" i="2"/>
  <c r="H4" i="20"/>
  <c r="H20" i="18"/>
  <c r="I20" i="18" s="1"/>
  <c r="J20" i="18" s="1"/>
  <c r="H6" i="16"/>
  <c r="H19" i="15"/>
  <c r="H7" i="2"/>
  <c r="H23" i="24"/>
  <c r="H12" i="21"/>
  <c r="I12" i="21" s="1"/>
  <c r="J12" i="21" s="1"/>
  <c r="H6" i="15"/>
  <c r="H22" i="24"/>
  <c r="H20" i="21"/>
  <c r="I20" i="21" s="1"/>
  <c r="J20" i="21" s="1"/>
  <c r="H22" i="16"/>
  <c r="H21" i="13"/>
  <c r="I21" i="13" s="1"/>
  <c r="J21" i="13" s="1"/>
  <c r="AF4" i="12"/>
  <c r="AO4" i="12" s="1"/>
  <c r="AE4" i="12"/>
  <c r="W5" i="12"/>
  <c r="Y5" i="12" s="1"/>
  <c r="AG4" i="12"/>
  <c r="AP4" i="12" s="1"/>
  <c r="H15" i="10"/>
  <c r="I15" i="10" s="1"/>
  <c r="J15" i="10" s="1"/>
  <c r="H16" i="7"/>
  <c r="H17" i="5"/>
  <c r="I17" i="5" s="1"/>
  <c r="J17" i="5" s="1"/>
  <c r="H21" i="3"/>
  <c r="H5" i="21"/>
  <c r="I5" i="21" s="1"/>
  <c r="J5" i="21" s="1"/>
  <c r="H12" i="10"/>
  <c r="I12" i="10" s="1"/>
  <c r="J12" i="10" s="1"/>
  <c r="H10" i="6"/>
  <c r="I10" i="6" s="1"/>
  <c r="J10" i="6" s="1"/>
  <c r="Z5" i="4"/>
  <c r="H11" i="17"/>
  <c r="I11" i="17" s="1"/>
  <c r="J11" i="17" s="1"/>
  <c r="AI3" i="16"/>
  <c r="H12" i="15"/>
  <c r="H16" i="13"/>
  <c r="I16" i="13" s="1"/>
  <c r="J16" i="13" s="1"/>
  <c r="H8" i="13"/>
  <c r="I8" i="13" s="1"/>
  <c r="J8" i="13" s="1"/>
  <c r="H16" i="10"/>
  <c r="I16" i="10" s="1"/>
  <c r="J16" i="10" s="1"/>
  <c r="H13" i="8"/>
  <c r="Z4" i="7"/>
  <c r="H20" i="5"/>
  <c r="I20" i="5" s="1"/>
  <c r="J20" i="5" s="1"/>
  <c r="H11" i="5"/>
  <c r="I11" i="5" s="1"/>
  <c r="J11" i="5" s="1"/>
  <c r="H23" i="3"/>
  <c r="AI3" i="65" l="1"/>
  <c r="AR3" i="65" s="1"/>
  <c r="AN3" i="65"/>
  <c r="K6" i="87"/>
  <c r="K7" i="87" s="1"/>
  <c r="K8" i="87" s="1"/>
  <c r="K9" i="87" s="1"/>
  <c r="K10" i="87" s="1"/>
  <c r="K11" i="87" s="1"/>
  <c r="K12" i="87" s="1"/>
  <c r="K13" i="87" s="1"/>
  <c r="K14" i="87" s="1"/>
  <c r="K15" i="87" s="1"/>
  <c r="K16" i="87" s="1"/>
  <c r="K17" i="87" s="1"/>
  <c r="K18" i="87" s="1"/>
  <c r="K19" i="87" s="1"/>
  <c r="K20" i="87" s="1"/>
  <c r="K21" i="87" s="1"/>
  <c r="K22" i="87" s="1"/>
  <c r="K23" i="87" s="1"/>
  <c r="K24" i="87" s="1"/>
  <c r="K25" i="87" s="1"/>
  <c r="K26" i="87" s="1"/>
  <c r="K27" i="87" s="1"/>
  <c r="K28" i="87" s="1"/>
  <c r="K29" i="87" s="1"/>
  <c r="K30" i="87" s="1"/>
  <c r="K31" i="87" s="1"/>
  <c r="K32" i="87" s="1"/>
  <c r="K33" i="87" s="1"/>
  <c r="K34" i="87" s="1"/>
  <c r="K35" i="87" s="1"/>
  <c r="K36" i="87" s="1"/>
  <c r="K37" i="87" s="1"/>
  <c r="K38" i="87" s="1"/>
  <c r="K39" i="87" s="1"/>
  <c r="K40" i="87" s="1"/>
  <c r="K41" i="87" s="1"/>
  <c r="K42" i="87" s="1"/>
  <c r="K43" i="87" s="1"/>
  <c r="K44" i="87" s="1"/>
  <c r="K45" i="87" s="1"/>
  <c r="K46" i="87" s="1"/>
  <c r="K47" i="87" s="1"/>
  <c r="K48" i="87" s="1"/>
  <c r="K49" i="87" s="1"/>
  <c r="K50" i="87" s="1"/>
  <c r="K51" i="87" s="1"/>
  <c r="K52" i="87" s="1"/>
  <c r="K53" i="87" s="1"/>
  <c r="K54" i="87" s="1"/>
  <c r="K55" i="87" s="1"/>
  <c r="K56" i="87" s="1"/>
  <c r="K57" i="87" s="1"/>
  <c r="K58" i="87" s="1"/>
  <c r="K59" i="87" s="1"/>
  <c r="K60" i="87" s="1"/>
  <c r="K61" i="87" s="1"/>
  <c r="K62" i="87" s="1"/>
  <c r="K63" i="87" s="1"/>
  <c r="K64" i="87" s="1"/>
  <c r="K65" i="87" s="1"/>
  <c r="K66" i="87" s="1"/>
  <c r="K67" i="87" s="1"/>
  <c r="K68" i="87" s="1"/>
  <c r="K69" i="87" s="1"/>
  <c r="K70" i="87" s="1"/>
  <c r="K71" i="87" s="1"/>
  <c r="K72" i="87" s="1"/>
  <c r="K73" i="87" s="1"/>
  <c r="K74" i="87" s="1"/>
  <c r="K75" i="87" s="1"/>
  <c r="K76" i="87" s="1"/>
  <c r="K77" i="87" s="1"/>
  <c r="K78" i="87" s="1"/>
  <c r="K79" i="87" s="1"/>
  <c r="AH5" i="35"/>
  <c r="AQ5" i="35" s="1"/>
  <c r="K6" i="44"/>
  <c r="K7" i="44" s="1"/>
  <c r="K8" i="44" s="1"/>
  <c r="K9" i="44" s="1"/>
  <c r="K10" i="44" s="1"/>
  <c r="K11" i="44" s="1"/>
  <c r="K12" i="44" s="1"/>
  <c r="K13" i="44" s="1"/>
  <c r="K14" i="44" s="1"/>
  <c r="K15" i="44" s="1"/>
  <c r="K16" i="44" s="1"/>
  <c r="K17" i="44" s="1"/>
  <c r="K18" i="44" s="1"/>
  <c r="K19" i="44" s="1"/>
  <c r="K20" i="44" s="1"/>
  <c r="K21" i="44" s="1"/>
  <c r="K22" i="44" s="1"/>
  <c r="K23" i="44" s="1"/>
  <c r="K24" i="44" s="1"/>
  <c r="K25" i="44" s="1"/>
  <c r="K26" i="44" s="1"/>
  <c r="K27" i="44" s="1"/>
  <c r="K28" i="44" s="1"/>
  <c r="K29" i="44" s="1"/>
  <c r="K30" i="44" s="1"/>
  <c r="K31" i="44" s="1"/>
  <c r="K32" i="44" s="1"/>
  <c r="K33" i="44" s="1"/>
  <c r="K34" i="44" s="1"/>
  <c r="K35" i="44" s="1"/>
  <c r="K36" i="44" s="1"/>
  <c r="K37" i="44" s="1"/>
  <c r="K38" i="44" s="1"/>
  <c r="K39" i="44" s="1"/>
  <c r="K40" i="44" s="1"/>
  <c r="K41" i="44" s="1"/>
  <c r="K42" i="44" s="1"/>
  <c r="K43" i="44" s="1"/>
  <c r="K44" i="44" s="1"/>
  <c r="K45" i="44" s="1"/>
  <c r="K46" i="44" s="1"/>
  <c r="K47" i="44" s="1"/>
  <c r="K48" i="44" s="1"/>
  <c r="K49" i="44" s="1"/>
  <c r="K50" i="44" s="1"/>
  <c r="K51" i="44" s="1"/>
  <c r="K52" i="44" s="1"/>
  <c r="K53" i="44" s="1"/>
  <c r="K54" i="44" s="1"/>
  <c r="K55" i="44" s="1"/>
  <c r="K56" i="44" s="1"/>
  <c r="K57" i="44" s="1"/>
  <c r="K58" i="44" s="1"/>
  <c r="K59" i="44" s="1"/>
  <c r="K60" i="44" s="1"/>
  <c r="K61" i="44" s="1"/>
  <c r="K62" i="44" s="1"/>
  <c r="K63" i="44" s="1"/>
  <c r="K64" i="44" s="1"/>
  <c r="K65" i="44" s="1"/>
  <c r="K66" i="44" s="1"/>
  <c r="K67" i="44" s="1"/>
  <c r="K68" i="44" s="1"/>
  <c r="K69" i="44" s="1"/>
  <c r="K6" i="26"/>
  <c r="K7" i="26" s="1"/>
  <c r="K8" i="26" s="1"/>
  <c r="K9" i="26" s="1"/>
  <c r="K10" i="26" s="1"/>
  <c r="K11" i="26" s="1"/>
  <c r="K12" i="26" s="1"/>
  <c r="K13" i="26" s="1"/>
  <c r="K14" i="26" s="1"/>
  <c r="K15" i="26" s="1"/>
  <c r="K16" i="26" s="1"/>
  <c r="K17" i="26" s="1"/>
  <c r="K18" i="26" s="1"/>
  <c r="K19" i="26" s="1"/>
  <c r="K20" i="26" s="1"/>
  <c r="K21" i="26" s="1"/>
  <c r="K22" i="26" s="1"/>
  <c r="K23" i="26" s="1"/>
  <c r="K24" i="26" s="1"/>
  <c r="K25" i="26" s="1"/>
  <c r="K26" i="26" s="1"/>
  <c r="K27" i="26" s="1"/>
  <c r="K28" i="26" s="1"/>
  <c r="K29" i="26" s="1"/>
  <c r="K30" i="26" s="1"/>
  <c r="K31" i="26" s="1"/>
  <c r="K32" i="26" s="1"/>
  <c r="K33" i="26" s="1"/>
  <c r="K34" i="26" s="1"/>
  <c r="K35" i="26" s="1"/>
  <c r="K36" i="26" s="1"/>
  <c r="K37" i="26" s="1"/>
  <c r="K38" i="26" s="1"/>
  <c r="K39" i="26" s="1"/>
  <c r="K40" i="26" s="1"/>
  <c r="K41" i="26" s="1"/>
  <c r="K42" i="26" s="1"/>
  <c r="K43" i="26" s="1"/>
  <c r="K44" i="26" s="1"/>
  <c r="K45" i="26" s="1"/>
  <c r="K46" i="26" s="1"/>
  <c r="K47" i="26" s="1"/>
  <c r="K48" i="26" s="1"/>
  <c r="K49" i="26" s="1"/>
  <c r="K50" i="26" s="1"/>
  <c r="K51" i="26" s="1"/>
  <c r="K52" i="26" s="1"/>
  <c r="K53" i="26" s="1"/>
  <c r="K54" i="26" s="1"/>
  <c r="K55" i="26" s="1"/>
  <c r="K56" i="26" s="1"/>
  <c r="K57" i="26" s="1"/>
  <c r="K58" i="26" s="1"/>
  <c r="K59" i="26" s="1"/>
  <c r="K60" i="26" s="1"/>
  <c r="K61" i="26" s="1"/>
  <c r="K62" i="26" s="1"/>
  <c r="K63" i="26" s="1"/>
  <c r="K64" i="26" s="1"/>
  <c r="K65" i="26" s="1"/>
  <c r="K66" i="26" s="1"/>
  <c r="K67" i="26" s="1"/>
  <c r="K68" i="26" s="1"/>
  <c r="K69" i="26" s="1"/>
  <c r="K70" i="26" s="1"/>
  <c r="K71" i="26" s="1"/>
  <c r="K72" i="26" s="1"/>
  <c r="K73" i="26" s="1"/>
  <c r="K74" i="26" s="1"/>
  <c r="K75" i="26" s="1"/>
  <c r="K76" i="26" s="1"/>
  <c r="K77" i="26" s="1"/>
  <c r="K78" i="26" s="1"/>
  <c r="K79" i="26" s="1"/>
  <c r="K80" i="26" s="1"/>
  <c r="K81" i="26" s="1"/>
  <c r="K82" i="26" s="1"/>
  <c r="K83" i="26" s="1"/>
  <c r="K84" i="26" s="1"/>
  <c r="K85" i="26" s="1"/>
  <c r="K86" i="26" s="1"/>
  <c r="K87" i="26" s="1"/>
  <c r="K88" i="26" s="1"/>
  <c r="K89" i="26" s="1"/>
  <c r="AG5" i="92"/>
  <c r="AF5" i="92"/>
  <c r="AE5" i="92"/>
  <c r="W6" i="92"/>
  <c r="AF5" i="80"/>
  <c r="AE5" i="80"/>
  <c r="W6" i="80"/>
  <c r="AG5" i="80"/>
  <c r="AH5" i="88"/>
  <c r="AQ5" i="88" s="1"/>
  <c r="K6" i="41"/>
  <c r="K7" i="41" s="1"/>
  <c r="K8" i="41" s="1"/>
  <c r="K9" i="41" s="1"/>
  <c r="K10" i="41" s="1"/>
  <c r="K11" i="41" s="1"/>
  <c r="K12" i="41" s="1"/>
  <c r="K13" i="41" s="1"/>
  <c r="K14" i="41" s="1"/>
  <c r="K15" i="41" s="1"/>
  <c r="K16" i="41" s="1"/>
  <c r="K17" i="41" s="1"/>
  <c r="K18" i="41" s="1"/>
  <c r="K19" i="41" s="1"/>
  <c r="K20" i="41" s="1"/>
  <c r="K21" i="41" s="1"/>
  <c r="K22" i="41" s="1"/>
  <c r="K23" i="41" s="1"/>
  <c r="K24" i="41" s="1"/>
  <c r="K25" i="41" s="1"/>
  <c r="K26" i="41" s="1"/>
  <c r="K27" i="41" s="1"/>
  <c r="K28" i="41" s="1"/>
  <c r="K29" i="41" s="1"/>
  <c r="K30" i="41" s="1"/>
  <c r="K31" i="41" s="1"/>
  <c r="K32" i="41" s="1"/>
  <c r="K33" i="41" s="1"/>
  <c r="K34" i="41" s="1"/>
  <c r="K35" i="41" s="1"/>
  <c r="K36" i="41" s="1"/>
  <c r="K37" i="41" s="1"/>
  <c r="K38" i="41" s="1"/>
  <c r="K39" i="41" s="1"/>
  <c r="K40" i="41" s="1"/>
  <c r="K41" i="41" s="1"/>
  <c r="K42" i="41" s="1"/>
  <c r="K43" i="41" s="1"/>
  <c r="K44" i="41" s="1"/>
  <c r="K45" i="41" s="1"/>
  <c r="K46" i="41" s="1"/>
  <c r="K47" i="41" s="1"/>
  <c r="K48" i="41" s="1"/>
  <c r="K49" i="41" s="1"/>
  <c r="K50" i="41" s="1"/>
  <c r="K51" i="41" s="1"/>
  <c r="K52" i="41" s="1"/>
  <c r="K53" i="41" s="1"/>
  <c r="K54" i="41" s="1"/>
  <c r="K55" i="41" s="1"/>
  <c r="K56" i="41" s="1"/>
  <c r="K57" i="41" s="1"/>
  <c r="K58" i="41" s="1"/>
  <c r="K59" i="41" s="1"/>
  <c r="K60" i="41" s="1"/>
  <c r="K61" i="41" s="1"/>
  <c r="K62" i="41" s="1"/>
  <c r="K63" i="41" s="1"/>
  <c r="K64" i="41" s="1"/>
  <c r="K65" i="41" s="1"/>
  <c r="K66" i="41" s="1"/>
  <c r="K67" i="41" s="1"/>
  <c r="K68" i="41" s="1"/>
  <c r="K69" i="41" s="1"/>
  <c r="K70" i="41" s="1"/>
  <c r="K71" i="41" s="1"/>
  <c r="K72" i="41" s="1"/>
  <c r="K73" i="41" s="1"/>
  <c r="K74" i="41" s="1"/>
  <c r="K75" i="41" s="1"/>
  <c r="K76" i="41" s="1"/>
  <c r="K77" i="41" s="1"/>
  <c r="K78" i="41" s="1"/>
  <c r="K79" i="41" s="1"/>
  <c r="K80" i="41" s="1"/>
  <c r="K81" i="41" s="1"/>
  <c r="K82" i="41" s="1"/>
  <c r="K83" i="41" s="1"/>
  <c r="K84" i="41" s="1"/>
  <c r="K85" i="41" s="1"/>
  <c r="K86" i="41" s="1"/>
  <c r="K87" i="41" s="1"/>
  <c r="K88" i="41" s="1"/>
  <c r="K89" i="41" s="1"/>
  <c r="K90" i="41" s="1"/>
  <c r="K91" i="41" s="1"/>
  <c r="K92" i="41" s="1"/>
  <c r="K93" i="41" s="1"/>
  <c r="K94" i="41" s="1"/>
  <c r="K95" i="41" s="1"/>
  <c r="K96" i="41" s="1"/>
  <c r="K97" i="41" s="1"/>
  <c r="K98" i="41" s="1"/>
  <c r="AH5" i="77"/>
  <c r="AQ5" i="77" s="1"/>
  <c r="K6" i="39"/>
  <c r="K7" i="39" s="1"/>
  <c r="K8" i="39" s="1"/>
  <c r="K9" i="39" s="1"/>
  <c r="K10" i="39" s="1"/>
  <c r="K11" i="39" s="1"/>
  <c r="K12" i="39" s="1"/>
  <c r="K13" i="39" s="1"/>
  <c r="K14" i="39" s="1"/>
  <c r="K15" i="39" s="1"/>
  <c r="K16" i="39" s="1"/>
  <c r="K17" i="39" s="1"/>
  <c r="K18" i="39" s="1"/>
  <c r="K19" i="39" s="1"/>
  <c r="K20" i="39" s="1"/>
  <c r="K21" i="39" s="1"/>
  <c r="K22" i="39" s="1"/>
  <c r="K23" i="39" s="1"/>
  <c r="K24" i="39" s="1"/>
  <c r="K25" i="39" s="1"/>
  <c r="K26" i="39" s="1"/>
  <c r="K27" i="39" s="1"/>
  <c r="K28" i="39" s="1"/>
  <c r="K29" i="39" s="1"/>
  <c r="K30" i="39" s="1"/>
  <c r="K31" i="39" s="1"/>
  <c r="K32" i="39" s="1"/>
  <c r="K33" i="39" s="1"/>
  <c r="K34" i="39" s="1"/>
  <c r="K35" i="39" s="1"/>
  <c r="K36" i="39" s="1"/>
  <c r="K37" i="39" s="1"/>
  <c r="K38" i="39" s="1"/>
  <c r="K39" i="39" s="1"/>
  <c r="K40" i="39" s="1"/>
  <c r="K41" i="39" s="1"/>
  <c r="K42" i="39" s="1"/>
  <c r="K43" i="39" s="1"/>
  <c r="K44" i="39" s="1"/>
  <c r="K45" i="39" s="1"/>
  <c r="K46" i="39" s="1"/>
  <c r="K47" i="39" s="1"/>
  <c r="K48" i="39" s="1"/>
  <c r="K49" i="39" s="1"/>
  <c r="K50" i="39" s="1"/>
  <c r="K51" i="39" s="1"/>
  <c r="K52" i="39" s="1"/>
  <c r="K53" i="39" s="1"/>
  <c r="K54" i="39" s="1"/>
  <c r="K55" i="39" s="1"/>
  <c r="K56" i="39" s="1"/>
  <c r="K57" i="39" s="1"/>
  <c r="K58" i="39" s="1"/>
  <c r="K59" i="39" s="1"/>
  <c r="K60" i="39" s="1"/>
  <c r="K61" i="39" s="1"/>
  <c r="K62" i="39" s="1"/>
  <c r="K63" i="39" s="1"/>
  <c r="K64" i="39" s="1"/>
  <c r="K65" i="39" s="1"/>
  <c r="K66" i="39" s="1"/>
  <c r="K67" i="39" s="1"/>
  <c r="K68" i="39" s="1"/>
  <c r="K69" i="39" s="1"/>
  <c r="K70" i="39" s="1"/>
  <c r="K71" i="39" s="1"/>
  <c r="K72" i="39" s="1"/>
  <c r="K73" i="39" s="1"/>
  <c r="K74" i="39" s="1"/>
  <c r="K75" i="39" s="1"/>
  <c r="K76" i="39" s="1"/>
  <c r="K77" i="39" s="1"/>
  <c r="K78" i="39" s="1"/>
  <c r="K79" i="39" s="1"/>
  <c r="K6" i="58"/>
  <c r="K6" i="75"/>
  <c r="K7" i="75" s="1"/>
  <c r="K8" i="75" s="1"/>
  <c r="K9" i="75" s="1"/>
  <c r="K10" i="75" s="1"/>
  <c r="K11" i="75" s="1"/>
  <c r="K12" i="75" s="1"/>
  <c r="K13" i="75" s="1"/>
  <c r="K14" i="75" s="1"/>
  <c r="K15" i="75" s="1"/>
  <c r="K16" i="75" s="1"/>
  <c r="K17" i="75" s="1"/>
  <c r="K18" i="75" s="1"/>
  <c r="K19" i="75" s="1"/>
  <c r="K20" i="75" s="1"/>
  <c r="K21" i="75" s="1"/>
  <c r="K22" i="75" s="1"/>
  <c r="K23" i="75" s="1"/>
  <c r="K24" i="75" s="1"/>
  <c r="K25" i="75" s="1"/>
  <c r="K26" i="75" s="1"/>
  <c r="K27" i="75" s="1"/>
  <c r="K28" i="75" s="1"/>
  <c r="K29" i="75" s="1"/>
  <c r="K30" i="75" s="1"/>
  <c r="K31" i="75" s="1"/>
  <c r="K32" i="75" s="1"/>
  <c r="K33" i="75" s="1"/>
  <c r="K34" i="75" s="1"/>
  <c r="K35" i="75" s="1"/>
  <c r="K36" i="75" s="1"/>
  <c r="K37" i="75" s="1"/>
  <c r="K38" i="75" s="1"/>
  <c r="K39" i="75" s="1"/>
  <c r="K40" i="75" s="1"/>
  <c r="K41" i="75" s="1"/>
  <c r="K42" i="75" s="1"/>
  <c r="K43" i="75" s="1"/>
  <c r="K44" i="75" s="1"/>
  <c r="K45" i="75" s="1"/>
  <c r="K46" i="75" s="1"/>
  <c r="K47" i="75" s="1"/>
  <c r="K48" i="75" s="1"/>
  <c r="K49" i="75" s="1"/>
  <c r="K50" i="75" s="1"/>
  <c r="K51" i="75" s="1"/>
  <c r="K52" i="75" s="1"/>
  <c r="K53" i="75" s="1"/>
  <c r="K54" i="75" s="1"/>
  <c r="K55" i="75" s="1"/>
  <c r="K56" i="75" s="1"/>
  <c r="K57" i="75" s="1"/>
  <c r="K58" i="75" s="1"/>
  <c r="K59" i="75" s="1"/>
  <c r="K60" i="75" s="1"/>
  <c r="K61" i="75" s="1"/>
  <c r="K62" i="75" s="1"/>
  <c r="K63" i="75" s="1"/>
  <c r="K64" i="75" s="1"/>
  <c r="K65" i="75" s="1"/>
  <c r="K66" i="75" s="1"/>
  <c r="K67" i="75" s="1"/>
  <c r="K68" i="75" s="1"/>
  <c r="K69" i="75" s="1"/>
  <c r="K70" i="75" s="1"/>
  <c r="K71" i="75" s="1"/>
  <c r="K72" i="75" s="1"/>
  <c r="K73" i="75" s="1"/>
  <c r="K74" i="75" s="1"/>
  <c r="K75" i="75" s="1"/>
  <c r="K76" i="75" s="1"/>
  <c r="K77" i="75" s="1"/>
  <c r="K78" i="75" s="1"/>
  <c r="K79" i="75" s="1"/>
  <c r="K7" i="31"/>
  <c r="K8" i="31" s="1"/>
  <c r="K9" i="31" s="1"/>
  <c r="K10" i="31" s="1"/>
  <c r="K11" i="31" s="1"/>
  <c r="K12" i="31" s="1"/>
  <c r="K13" i="31" s="1"/>
  <c r="K14" i="31" s="1"/>
  <c r="K15" i="31" s="1"/>
  <c r="K16" i="31" s="1"/>
  <c r="K17" i="31" s="1"/>
  <c r="K18" i="31" s="1"/>
  <c r="K19" i="31" s="1"/>
  <c r="K20" i="31" s="1"/>
  <c r="K21" i="31" s="1"/>
  <c r="K22" i="31" s="1"/>
  <c r="K23" i="31" s="1"/>
  <c r="K24" i="31" s="1"/>
  <c r="K25" i="31" s="1"/>
  <c r="K26" i="31" s="1"/>
  <c r="K27" i="31" s="1"/>
  <c r="K28" i="31" s="1"/>
  <c r="K29" i="31" s="1"/>
  <c r="K30" i="31" s="1"/>
  <c r="K31" i="31" s="1"/>
  <c r="K32" i="31" s="1"/>
  <c r="K33" i="31" s="1"/>
  <c r="K34" i="31" s="1"/>
  <c r="K35" i="31" s="1"/>
  <c r="K36" i="31" s="1"/>
  <c r="K37" i="31" s="1"/>
  <c r="K38" i="31" s="1"/>
  <c r="K39" i="31" s="1"/>
  <c r="K40" i="31" s="1"/>
  <c r="K41" i="31" s="1"/>
  <c r="K42" i="31" s="1"/>
  <c r="K43" i="31" s="1"/>
  <c r="K44" i="31" s="1"/>
  <c r="K45" i="31" s="1"/>
  <c r="K46" i="31" s="1"/>
  <c r="K47" i="31" s="1"/>
  <c r="K48" i="31" s="1"/>
  <c r="K49" i="31" s="1"/>
  <c r="K50" i="31" s="1"/>
  <c r="K51" i="31" s="1"/>
  <c r="K52" i="31" s="1"/>
  <c r="K53" i="31" s="1"/>
  <c r="K54" i="31" s="1"/>
  <c r="K55" i="31" s="1"/>
  <c r="K56" i="31" s="1"/>
  <c r="K57" i="31" s="1"/>
  <c r="K58" i="31" s="1"/>
  <c r="K59" i="31" s="1"/>
  <c r="K60" i="31" s="1"/>
  <c r="K61" i="31" s="1"/>
  <c r="K62" i="31" s="1"/>
  <c r="K63" i="31" s="1"/>
  <c r="K64" i="31" s="1"/>
  <c r="K65" i="31" s="1"/>
  <c r="K66" i="31" s="1"/>
  <c r="K67" i="31" s="1"/>
  <c r="K68" i="31" s="1"/>
  <c r="K69" i="31" s="1"/>
  <c r="K70" i="31" s="1"/>
  <c r="K71" i="31" s="1"/>
  <c r="K72" i="31" s="1"/>
  <c r="K73" i="31" s="1"/>
  <c r="K74" i="31" s="1"/>
  <c r="K75" i="31" s="1"/>
  <c r="K76" i="31" s="1"/>
  <c r="K77" i="31" s="1"/>
  <c r="K78" i="31" s="1"/>
  <c r="K79" i="31" s="1"/>
  <c r="I21" i="3"/>
  <c r="J21" i="3" s="1"/>
  <c r="AI4" i="12"/>
  <c r="AN4" i="12"/>
  <c r="I19" i="15"/>
  <c r="J19" i="15" s="1"/>
  <c r="AR3" i="24"/>
  <c r="I12" i="23"/>
  <c r="J12" i="23" s="1"/>
  <c r="I18" i="23"/>
  <c r="J18" i="23" s="1"/>
  <c r="I8" i="23"/>
  <c r="J8" i="23" s="1"/>
  <c r="I6" i="4"/>
  <c r="J6" i="4" s="1"/>
  <c r="I16" i="4"/>
  <c r="J16" i="4" s="1"/>
  <c r="I22" i="4"/>
  <c r="J22" i="4" s="1"/>
  <c r="AR3" i="18"/>
  <c r="K5" i="69"/>
  <c r="AQ4" i="69"/>
  <c r="I17" i="59"/>
  <c r="J17" i="59" s="1"/>
  <c r="I18" i="59"/>
  <c r="J18" i="59" s="1"/>
  <c r="I4" i="59"/>
  <c r="J4" i="59" s="1"/>
  <c r="K4" i="59" s="1"/>
  <c r="AR3" i="20"/>
  <c r="AR3" i="34"/>
  <c r="K5" i="37"/>
  <c r="K6" i="37" s="1"/>
  <c r="K7" i="37" s="1"/>
  <c r="K8" i="37" s="1"/>
  <c r="K9" i="37" s="1"/>
  <c r="K10" i="37" s="1"/>
  <c r="K11" i="37" s="1"/>
  <c r="K12" i="37" s="1"/>
  <c r="K13" i="37" s="1"/>
  <c r="K14" i="37" s="1"/>
  <c r="K15" i="37" s="1"/>
  <c r="K16" i="37" s="1"/>
  <c r="K17" i="37" s="1"/>
  <c r="K18" i="37" s="1"/>
  <c r="K19" i="37" s="1"/>
  <c r="K20" i="37" s="1"/>
  <c r="K21" i="37" s="1"/>
  <c r="K22" i="37" s="1"/>
  <c r="K23" i="37" s="1"/>
  <c r="K24" i="37" s="1"/>
  <c r="K25" i="37" s="1"/>
  <c r="K26" i="37" s="1"/>
  <c r="K27" i="37" s="1"/>
  <c r="K28" i="37" s="1"/>
  <c r="K29" i="37" s="1"/>
  <c r="K30" i="37" s="1"/>
  <c r="K31" i="37" s="1"/>
  <c r="K32" i="37" s="1"/>
  <c r="K33" i="37" s="1"/>
  <c r="K34" i="37" s="1"/>
  <c r="K35" i="37" s="1"/>
  <c r="K36" i="37" s="1"/>
  <c r="K37" i="37" s="1"/>
  <c r="K38" i="37" s="1"/>
  <c r="K39" i="37" s="1"/>
  <c r="K40" i="37" s="1"/>
  <c r="K41" i="37" s="1"/>
  <c r="K42" i="37" s="1"/>
  <c r="K43" i="37" s="1"/>
  <c r="K44" i="37" s="1"/>
  <c r="K45" i="37" s="1"/>
  <c r="K46" i="37" s="1"/>
  <c r="K47" i="37" s="1"/>
  <c r="K48" i="37" s="1"/>
  <c r="K49" i="37" s="1"/>
  <c r="K50" i="37" s="1"/>
  <c r="K51" i="37" s="1"/>
  <c r="K52" i="37" s="1"/>
  <c r="K53" i="37" s="1"/>
  <c r="K54" i="37" s="1"/>
  <c r="K55" i="37" s="1"/>
  <c r="K56" i="37" s="1"/>
  <c r="K57" i="37" s="1"/>
  <c r="K58" i="37" s="1"/>
  <c r="K59" i="37" s="1"/>
  <c r="K60" i="37" s="1"/>
  <c r="K61" i="37" s="1"/>
  <c r="K62" i="37" s="1"/>
  <c r="K63" i="37" s="1"/>
  <c r="K64" i="37" s="1"/>
  <c r="K65" i="37" s="1"/>
  <c r="K66" i="37" s="1"/>
  <c r="K67" i="37" s="1"/>
  <c r="K68" i="37" s="1"/>
  <c r="K69" i="37" s="1"/>
  <c r="K70" i="37" s="1"/>
  <c r="K71" i="37" s="1"/>
  <c r="K72" i="37" s="1"/>
  <c r="K73" i="37" s="1"/>
  <c r="K74" i="37" s="1"/>
  <c r="K75" i="37" s="1"/>
  <c r="K76" i="37" s="1"/>
  <c r="K77" i="37" s="1"/>
  <c r="K78" i="37" s="1"/>
  <c r="K79" i="37" s="1"/>
  <c r="K80" i="37" s="1"/>
  <c r="K81" i="37" s="1"/>
  <c r="K82" i="37" s="1"/>
  <c r="K83" i="37" s="1"/>
  <c r="K84" i="37" s="1"/>
  <c r="K85" i="37" s="1"/>
  <c r="K86" i="37" s="1"/>
  <c r="K87" i="37" s="1"/>
  <c r="K88" i="37" s="1"/>
  <c r="K89" i="37" s="1"/>
  <c r="K90" i="37" s="1"/>
  <c r="K91" i="37" s="1"/>
  <c r="K92" i="37" s="1"/>
  <c r="K93" i="37" s="1"/>
  <c r="K94" i="37" s="1"/>
  <c r="K95" i="37" s="1"/>
  <c r="K96" i="37" s="1"/>
  <c r="K97" i="37" s="1"/>
  <c r="K98" i="37" s="1"/>
  <c r="AQ3" i="48"/>
  <c r="AI3" i="48"/>
  <c r="K6" i="70"/>
  <c r="K11" i="86"/>
  <c r="K12" i="86" s="1"/>
  <c r="K13" i="86" s="1"/>
  <c r="K14" i="86" s="1"/>
  <c r="K15" i="86" s="1"/>
  <c r="K16" i="86" s="1"/>
  <c r="K17" i="86" s="1"/>
  <c r="K18" i="86" s="1"/>
  <c r="K19" i="86" s="1"/>
  <c r="K20" i="86" s="1"/>
  <c r="K21" i="86" s="1"/>
  <c r="K22" i="86" s="1"/>
  <c r="K23" i="86" s="1"/>
  <c r="K24" i="86" s="1"/>
  <c r="K25" i="86" s="1"/>
  <c r="K26" i="86" s="1"/>
  <c r="K27" i="86" s="1"/>
  <c r="K28" i="86" s="1"/>
  <c r="K29" i="86" s="1"/>
  <c r="K30" i="86" s="1"/>
  <c r="K31" i="86" s="1"/>
  <c r="K32" i="86" s="1"/>
  <c r="K33" i="86" s="1"/>
  <c r="K34" i="86" s="1"/>
  <c r="K35" i="86" s="1"/>
  <c r="K36" i="86" s="1"/>
  <c r="K37" i="86" s="1"/>
  <c r="K38" i="86" s="1"/>
  <c r="K39" i="86" s="1"/>
  <c r="K40" i="86" s="1"/>
  <c r="K41" i="86" s="1"/>
  <c r="K42" i="86" s="1"/>
  <c r="K43" i="86" s="1"/>
  <c r="K44" i="86" s="1"/>
  <c r="K45" i="86" s="1"/>
  <c r="K46" i="86" s="1"/>
  <c r="K47" i="86" s="1"/>
  <c r="K48" i="86" s="1"/>
  <c r="K49" i="86" s="1"/>
  <c r="K50" i="86" s="1"/>
  <c r="K51" i="86" s="1"/>
  <c r="K52" i="86" s="1"/>
  <c r="K53" i="86" s="1"/>
  <c r="K54" i="86" s="1"/>
  <c r="K55" i="86" s="1"/>
  <c r="K56" i="86" s="1"/>
  <c r="K57" i="86" s="1"/>
  <c r="K58" i="86" s="1"/>
  <c r="K59" i="86" s="1"/>
  <c r="K60" i="86" s="1"/>
  <c r="K61" i="86" s="1"/>
  <c r="K62" i="86" s="1"/>
  <c r="K63" i="86" s="1"/>
  <c r="K64" i="86" s="1"/>
  <c r="K65" i="86" s="1"/>
  <c r="K66" i="86" s="1"/>
  <c r="K67" i="86" s="1"/>
  <c r="K68" i="86" s="1"/>
  <c r="K69" i="86" s="1"/>
  <c r="K70" i="86" s="1"/>
  <c r="K71" i="86" s="1"/>
  <c r="K72" i="86" s="1"/>
  <c r="K73" i="86" s="1"/>
  <c r="K74" i="86" s="1"/>
  <c r="K75" i="86" s="1"/>
  <c r="K76" i="86" s="1"/>
  <c r="K77" i="86" s="1"/>
  <c r="K78" i="86" s="1"/>
  <c r="K79" i="86" s="1"/>
  <c r="K80" i="86" s="1"/>
  <c r="K81" i="86" s="1"/>
  <c r="K82" i="86" s="1"/>
  <c r="K83" i="86" s="1"/>
  <c r="K84" i="86" s="1"/>
  <c r="K85" i="86" s="1"/>
  <c r="K86" i="86" s="1"/>
  <c r="K87" i="86" s="1"/>
  <c r="K88" i="86" s="1"/>
  <c r="K89" i="86" s="1"/>
  <c r="W5" i="23"/>
  <c r="AG4" i="23"/>
  <c r="AF4" i="23"/>
  <c r="AE4" i="23"/>
  <c r="I11" i="2"/>
  <c r="J11" i="2" s="1"/>
  <c r="I9" i="3"/>
  <c r="J9" i="3" s="1"/>
  <c r="I18" i="3"/>
  <c r="J18" i="3" s="1"/>
  <c r="I8" i="7"/>
  <c r="J8" i="7" s="1"/>
  <c r="I9" i="15"/>
  <c r="J9" i="15" s="1"/>
  <c r="K5" i="81"/>
  <c r="K6" i="81" s="1"/>
  <c r="K7" i="81" s="1"/>
  <c r="K8" i="81" s="1"/>
  <c r="K9" i="81" s="1"/>
  <c r="K10" i="81" s="1"/>
  <c r="K11" i="81" s="1"/>
  <c r="K12" i="81" s="1"/>
  <c r="K13" i="81" s="1"/>
  <c r="K14" i="81" s="1"/>
  <c r="K15" i="81" s="1"/>
  <c r="K16" i="81" s="1"/>
  <c r="K17" i="81" s="1"/>
  <c r="K18" i="81" s="1"/>
  <c r="K19" i="81" s="1"/>
  <c r="K20" i="81" s="1"/>
  <c r="K21" i="81" s="1"/>
  <c r="K22" i="81" s="1"/>
  <c r="K23" i="81" s="1"/>
  <c r="K24" i="81" s="1"/>
  <c r="K25" i="81" s="1"/>
  <c r="K26" i="81" s="1"/>
  <c r="K27" i="81" s="1"/>
  <c r="K28" i="81" s="1"/>
  <c r="K29" i="81" s="1"/>
  <c r="K30" i="81" s="1"/>
  <c r="K31" i="81" s="1"/>
  <c r="K32" i="81" s="1"/>
  <c r="K33" i="81" s="1"/>
  <c r="K34" i="81" s="1"/>
  <c r="K35" i="81" s="1"/>
  <c r="K36" i="81" s="1"/>
  <c r="K37" i="81" s="1"/>
  <c r="K38" i="81" s="1"/>
  <c r="K39" i="81" s="1"/>
  <c r="K40" i="81" s="1"/>
  <c r="K41" i="81" s="1"/>
  <c r="K42" i="81" s="1"/>
  <c r="K43" i="81" s="1"/>
  <c r="K44" i="81" s="1"/>
  <c r="K45" i="81" s="1"/>
  <c r="K46" i="81" s="1"/>
  <c r="K47" i="81" s="1"/>
  <c r="K48" i="81" s="1"/>
  <c r="K49" i="81" s="1"/>
  <c r="K50" i="81" s="1"/>
  <c r="K51" i="81" s="1"/>
  <c r="K52" i="81" s="1"/>
  <c r="K53" i="81" s="1"/>
  <c r="K54" i="81" s="1"/>
  <c r="K55" i="81" s="1"/>
  <c r="K56" i="81" s="1"/>
  <c r="K57" i="81" s="1"/>
  <c r="K58" i="81" s="1"/>
  <c r="K59" i="81" s="1"/>
  <c r="K60" i="81" s="1"/>
  <c r="K61" i="81" s="1"/>
  <c r="K62" i="81" s="1"/>
  <c r="K63" i="81" s="1"/>
  <c r="K64" i="81" s="1"/>
  <c r="K65" i="81" s="1"/>
  <c r="K66" i="81" s="1"/>
  <c r="K67" i="81" s="1"/>
  <c r="K68" i="81" s="1"/>
  <c r="K69" i="81" s="1"/>
  <c r="K70" i="81" s="1"/>
  <c r="K71" i="81" s="1"/>
  <c r="K72" i="81" s="1"/>
  <c r="K73" i="81" s="1"/>
  <c r="K74" i="81" s="1"/>
  <c r="K75" i="81" s="1"/>
  <c r="K76" i="81" s="1"/>
  <c r="K77" i="81" s="1"/>
  <c r="K78" i="81" s="1"/>
  <c r="K79" i="81" s="1"/>
  <c r="K80" i="81" s="1"/>
  <c r="K81" i="81" s="1"/>
  <c r="K82" i="81" s="1"/>
  <c r="K83" i="81" s="1"/>
  <c r="K84" i="81" s="1"/>
  <c r="K85" i="81" s="1"/>
  <c r="K86" i="81" s="1"/>
  <c r="K87" i="81" s="1"/>
  <c r="K88" i="81" s="1"/>
  <c r="K89" i="81" s="1"/>
  <c r="K90" i="81" s="1"/>
  <c r="K91" i="81" s="1"/>
  <c r="K92" i="81" s="1"/>
  <c r="K93" i="81" s="1"/>
  <c r="K94" i="81" s="1"/>
  <c r="K95" i="81" s="1"/>
  <c r="K96" i="81" s="1"/>
  <c r="K97" i="81" s="1"/>
  <c r="K98" i="81" s="1"/>
  <c r="AR3" i="5"/>
  <c r="I16" i="72"/>
  <c r="J16" i="72" s="1"/>
  <c r="I17" i="72"/>
  <c r="J17" i="72" s="1"/>
  <c r="I18" i="72"/>
  <c r="J18" i="72" s="1"/>
  <c r="I11" i="19"/>
  <c r="J11" i="19" s="1"/>
  <c r="I15" i="19"/>
  <c r="J15" i="19" s="1"/>
  <c r="I21" i="19"/>
  <c r="J21" i="19" s="1"/>
  <c r="AG4" i="27"/>
  <c r="AP4" i="27" s="1"/>
  <c r="AF4" i="27"/>
  <c r="AO4" i="27" s="1"/>
  <c r="AE4" i="27"/>
  <c r="W5" i="27"/>
  <c r="I9" i="16"/>
  <c r="J9" i="16" s="1"/>
  <c r="AI3" i="61"/>
  <c r="AN3" i="61"/>
  <c r="AO4" i="69"/>
  <c r="Y5" i="70"/>
  <c r="K5" i="6"/>
  <c r="I8" i="11"/>
  <c r="J8" i="11" s="1"/>
  <c r="X5" i="18"/>
  <c r="AH5" i="18" s="1"/>
  <c r="Y5" i="18"/>
  <c r="Z5" i="18" s="1"/>
  <c r="I20" i="3"/>
  <c r="J20" i="3" s="1"/>
  <c r="I5" i="4"/>
  <c r="J5" i="4" s="1"/>
  <c r="W5" i="11"/>
  <c r="AG4" i="11"/>
  <c r="AF4" i="11"/>
  <c r="AE4" i="11"/>
  <c r="I15" i="12"/>
  <c r="J15" i="12" s="1"/>
  <c r="I21" i="12"/>
  <c r="J21" i="12" s="1"/>
  <c r="I21" i="67"/>
  <c r="J21" i="67" s="1"/>
  <c r="I14" i="67"/>
  <c r="J14" i="67" s="1"/>
  <c r="I5" i="56"/>
  <c r="J5" i="56" s="1"/>
  <c r="W5" i="1"/>
  <c r="AE4" i="1"/>
  <c r="AG4" i="1"/>
  <c r="AP4" i="1" s="1"/>
  <c r="AF4" i="1"/>
  <c r="AO4" i="1" s="1"/>
  <c r="W5" i="44"/>
  <c r="AG4" i="44"/>
  <c r="AP4" i="44" s="1"/>
  <c r="AF4" i="44"/>
  <c r="AO4" i="44" s="1"/>
  <c r="AE4" i="44"/>
  <c r="AQ4" i="45"/>
  <c r="AN3" i="63"/>
  <c r="AI3" i="63"/>
  <c r="K6" i="66"/>
  <c r="AG4" i="78"/>
  <c r="AP4" i="78" s="1"/>
  <c r="AE4" i="78"/>
  <c r="W5" i="78"/>
  <c r="AF4" i="78"/>
  <c r="AO4" i="78" s="1"/>
  <c r="AR3" i="89"/>
  <c r="Y5" i="48"/>
  <c r="Z5" i="48" s="1"/>
  <c r="AI3" i="56"/>
  <c r="AN3" i="56"/>
  <c r="I21" i="8"/>
  <c r="J21" i="8" s="1"/>
  <c r="I4" i="4"/>
  <c r="J4" i="4" s="1"/>
  <c r="K4" i="4" s="1"/>
  <c r="AQ3" i="7"/>
  <c r="AI3" i="7"/>
  <c r="K5" i="85"/>
  <c r="K6" i="85" s="1"/>
  <c r="K7" i="85" s="1"/>
  <c r="K8" i="85" s="1"/>
  <c r="K9" i="85" s="1"/>
  <c r="K10" i="85" s="1"/>
  <c r="K11" i="85" s="1"/>
  <c r="K12" i="85" s="1"/>
  <c r="K13" i="85" s="1"/>
  <c r="K14" i="85" s="1"/>
  <c r="K15" i="85" s="1"/>
  <c r="K16" i="85" s="1"/>
  <c r="K17" i="85" s="1"/>
  <c r="K18" i="85" s="1"/>
  <c r="K19" i="85" s="1"/>
  <c r="K20" i="85" s="1"/>
  <c r="K21" i="85" s="1"/>
  <c r="K22" i="85" s="1"/>
  <c r="K23" i="85" s="1"/>
  <c r="K24" i="85" s="1"/>
  <c r="K25" i="85" s="1"/>
  <c r="K26" i="85" s="1"/>
  <c r="K27" i="85" s="1"/>
  <c r="K28" i="85" s="1"/>
  <c r="K29" i="85" s="1"/>
  <c r="K30" i="85" s="1"/>
  <c r="K31" i="85" s="1"/>
  <c r="K32" i="85" s="1"/>
  <c r="K33" i="85" s="1"/>
  <c r="K34" i="85" s="1"/>
  <c r="K35" i="85" s="1"/>
  <c r="K36" i="85" s="1"/>
  <c r="K37" i="85" s="1"/>
  <c r="K38" i="85" s="1"/>
  <c r="K39" i="85" s="1"/>
  <c r="K40" i="85" s="1"/>
  <c r="K41" i="85" s="1"/>
  <c r="K42" i="85" s="1"/>
  <c r="K43" i="85" s="1"/>
  <c r="K44" i="85" s="1"/>
  <c r="K45" i="85" s="1"/>
  <c r="K46" i="85" s="1"/>
  <c r="K47" i="85" s="1"/>
  <c r="K48" i="85" s="1"/>
  <c r="K49" i="85" s="1"/>
  <c r="K50" i="85" s="1"/>
  <c r="K51" i="85" s="1"/>
  <c r="K52" i="85" s="1"/>
  <c r="K53" i="85" s="1"/>
  <c r="K54" i="85" s="1"/>
  <c r="K55" i="85" s="1"/>
  <c r="K56" i="85" s="1"/>
  <c r="K57" i="85" s="1"/>
  <c r="K58" i="85" s="1"/>
  <c r="K59" i="85" s="1"/>
  <c r="K60" i="85" s="1"/>
  <c r="K61" i="85" s="1"/>
  <c r="K62" i="85" s="1"/>
  <c r="K63" i="85" s="1"/>
  <c r="K64" i="85" s="1"/>
  <c r="K65" i="85" s="1"/>
  <c r="K66" i="85" s="1"/>
  <c r="K67" i="85" s="1"/>
  <c r="K68" i="85" s="1"/>
  <c r="K69" i="85" s="1"/>
  <c r="K70" i="85" s="1"/>
  <c r="K71" i="85" s="1"/>
  <c r="K72" i="85" s="1"/>
  <c r="K73" i="85" s="1"/>
  <c r="K74" i="85" s="1"/>
  <c r="K75" i="85" s="1"/>
  <c r="K76" i="85" s="1"/>
  <c r="K77" i="85" s="1"/>
  <c r="K78" i="85" s="1"/>
  <c r="K79" i="85" s="1"/>
  <c r="K80" i="85" s="1"/>
  <c r="K81" i="85" s="1"/>
  <c r="K82" i="85" s="1"/>
  <c r="K83" i="85" s="1"/>
  <c r="K84" i="85" s="1"/>
  <c r="K85" i="85" s="1"/>
  <c r="K86" i="85" s="1"/>
  <c r="K87" i="85" s="1"/>
  <c r="K88" i="85" s="1"/>
  <c r="K89" i="85" s="1"/>
  <c r="K90" i="85" s="1"/>
  <c r="K91" i="85" s="1"/>
  <c r="K92" i="85" s="1"/>
  <c r="K93" i="85" s="1"/>
  <c r="K94" i="85" s="1"/>
  <c r="K95" i="85" s="1"/>
  <c r="K96" i="85" s="1"/>
  <c r="K97" i="85" s="1"/>
  <c r="K98" i="85" s="1"/>
  <c r="I7" i="20"/>
  <c r="J7" i="20" s="1"/>
  <c r="I17" i="20"/>
  <c r="J17" i="20" s="1"/>
  <c r="I23" i="20"/>
  <c r="J23" i="20" s="1"/>
  <c r="I5" i="3"/>
  <c r="J5" i="3" s="1"/>
  <c r="I14" i="3"/>
  <c r="J14" i="3" s="1"/>
  <c r="I10" i="8"/>
  <c r="J10" i="8" s="1"/>
  <c r="AR3" i="28"/>
  <c r="AQ4" i="37"/>
  <c r="AN3" i="62"/>
  <c r="AI3" i="62"/>
  <c r="I5" i="68"/>
  <c r="J5" i="68" s="1"/>
  <c r="X5" i="67"/>
  <c r="AH5" i="67" s="1"/>
  <c r="Y5" i="77"/>
  <c r="Z5" i="32"/>
  <c r="Y5" i="32"/>
  <c r="AN4" i="45"/>
  <c r="AI4" i="45"/>
  <c r="AN4" i="47"/>
  <c r="AI4" i="47"/>
  <c r="AQ3" i="15"/>
  <c r="AI3" i="15"/>
  <c r="K5" i="46"/>
  <c r="K6" i="46" s="1"/>
  <c r="K7" i="46" s="1"/>
  <c r="K8" i="46" s="1"/>
  <c r="K9" i="46" s="1"/>
  <c r="K10" i="46" s="1"/>
  <c r="K11" i="46" s="1"/>
  <c r="K12" i="46" s="1"/>
  <c r="K13" i="46" s="1"/>
  <c r="K14" i="46" s="1"/>
  <c r="K15" i="46" s="1"/>
  <c r="K16" i="46" s="1"/>
  <c r="K17" i="46" s="1"/>
  <c r="K18" i="46" s="1"/>
  <c r="K19" i="46" s="1"/>
  <c r="K20" i="46" s="1"/>
  <c r="K21" i="46" s="1"/>
  <c r="K22" i="46" s="1"/>
  <c r="K23" i="46" s="1"/>
  <c r="K24" i="46" s="1"/>
  <c r="K25" i="46" s="1"/>
  <c r="K26" i="46" s="1"/>
  <c r="K27" i="46" s="1"/>
  <c r="K28" i="46" s="1"/>
  <c r="K29" i="46" s="1"/>
  <c r="K30" i="46" s="1"/>
  <c r="K31" i="46" s="1"/>
  <c r="K32" i="46" s="1"/>
  <c r="K33" i="46" s="1"/>
  <c r="K34" i="46" s="1"/>
  <c r="K35" i="46" s="1"/>
  <c r="K36" i="46" s="1"/>
  <c r="K37" i="46" s="1"/>
  <c r="K38" i="46" s="1"/>
  <c r="K39" i="46" s="1"/>
  <c r="K40" i="46" s="1"/>
  <c r="K41" i="46" s="1"/>
  <c r="K42" i="46" s="1"/>
  <c r="K43" i="46" s="1"/>
  <c r="K44" i="46" s="1"/>
  <c r="K45" i="46" s="1"/>
  <c r="K46" i="46" s="1"/>
  <c r="K47" i="46" s="1"/>
  <c r="K48" i="46" s="1"/>
  <c r="K49" i="46" s="1"/>
  <c r="K50" i="46" s="1"/>
  <c r="K51" i="46" s="1"/>
  <c r="K52" i="46" s="1"/>
  <c r="K53" i="46" s="1"/>
  <c r="K54" i="46" s="1"/>
  <c r="K55" i="46" s="1"/>
  <c r="K56" i="46" s="1"/>
  <c r="K57" i="46" s="1"/>
  <c r="K58" i="46" s="1"/>
  <c r="K59" i="46" s="1"/>
  <c r="K60" i="46" s="1"/>
  <c r="K61" i="46" s="1"/>
  <c r="K62" i="46" s="1"/>
  <c r="K63" i="46" s="1"/>
  <c r="K64" i="46" s="1"/>
  <c r="K65" i="46" s="1"/>
  <c r="K66" i="46" s="1"/>
  <c r="K67" i="46" s="1"/>
  <c r="K68" i="46" s="1"/>
  <c r="K69" i="46" s="1"/>
  <c r="K70" i="46" s="1"/>
  <c r="K71" i="46" s="1"/>
  <c r="K72" i="46" s="1"/>
  <c r="K73" i="46" s="1"/>
  <c r="K74" i="46" s="1"/>
  <c r="K75" i="46" s="1"/>
  <c r="K76" i="46" s="1"/>
  <c r="K77" i="46" s="1"/>
  <c r="K78" i="46" s="1"/>
  <c r="K79" i="46" s="1"/>
  <c r="K80" i="46" s="1"/>
  <c r="K81" i="46" s="1"/>
  <c r="K82" i="46" s="1"/>
  <c r="K83" i="46" s="1"/>
  <c r="K84" i="46" s="1"/>
  <c r="K85" i="46" s="1"/>
  <c r="K86" i="46" s="1"/>
  <c r="K87" i="46" s="1"/>
  <c r="K88" i="46" s="1"/>
  <c r="K89" i="46" s="1"/>
  <c r="AR3" i="21"/>
  <c r="I13" i="68"/>
  <c r="J13" i="68" s="1"/>
  <c r="I19" i="68"/>
  <c r="J19" i="68" s="1"/>
  <c r="K5" i="65"/>
  <c r="I6" i="51"/>
  <c r="J6" i="51" s="1"/>
  <c r="I16" i="51"/>
  <c r="J16" i="51" s="1"/>
  <c r="I22" i="51"/>
  <c r="J22" i="51" s="1"/>
  <c r="I10" i="11"/>
  <c r="J10" i="11" s="1"/>
  <c r="I13" i="11"/>
  <c r="J13" i="11" s="1"/>
  <c r="I19" i="11"/>
  <c r="J19" i="11" s="1"/>
  <c r="I22" i="15"/>
  <c r="J22" i="15" s="1"/>
  <c r="AI4" i="4"/>
  <c r="K5" i="9"/>
  <c r="I17" i="15"/>
  <c r="J17" i="15" s="1"/>
  <c r="I5" i="12"/>
  <c r="J5" i="12" s="1"/>
  <c r="K5" i="12" s="1"/>
  <c r="I4" i="2"/>
  <c r="J4" i="2" s="1"/>
  <c r="K4" i="2" s="1"/>
  <c r="K5" i="83"/>
  <c r="K6" i="83" s="1"/>
  <c r="K7" i="83" s="1"/>
  <c r="K8" i="83" s="1"/>
  <c r="K9" i="83" s="1"/>
  <c r="K10" i="83" s="1"/>
  <c r="K11" i="83" s="1"/>
  <c r="K12" i="83" s="1"/>
  <c r="K13" i="83" s="1"/>
  <c r="K14" i="83" s="1"/>
  <c r="K15" i="83" s="1"/>
  <c r="K16" i="83" s="1"/>
  <c r="K17" i="83" s="1"/>
  <c r="K18" i="83" s="1"/>
  <c r="K19" i="83" s="1"/>
  <c r="K20" i="83" s="1"/>
  <c r="K21" i="83" s="1"/>
  <c r="K22" i="83" s="1"/>
  <c r="K23" i="83" s="1"/>
  <c r="K24" i="83" s="1"/>
  <c r="K25" i="83" s="1"/>
  <c r="K26" i="83" s="1"/>
  <c r="K27" i="83" s="1"/>
  <c r="K28" i="83" s="1"/>
  <c r="K29" i="83" s="1"/>
  <c r="K30" i="83" s="1"/>
  <c r="K31" i="83" s="1"/>
  <c r="K32" i="83" s="1"/>
  <c r="K33" i="83" s="1"/>
  <c r="K34" i="83" s="1"/>
  <c r="K35" i="83" s="1"/>
  <c r="K36" i="83" s="1"/>
  <c r="K37" i="83" s="1"/>
  <c r="K38" i="83" s="1"/>
  <c r="K39" i="83" s="1"/>
  <c r="K40" i="83" s="1"/>
  <c r="K41" i="83" s="1"/>
  <c r="K42" i="83" s="1"/>
  <c r="K43" i="83" s="1"/>
  <c r="K44" i="83" s="1"/>
  <c r="K45" i="83" s="1"/>
  <c r="K46" i="83" s="1"/>
  <c r="K47" i="83" s="1"/>
  <c r="K48" i="83" s="1"/>
  <c r="K49" i="83" s="1"/>
  <c r="K50" i="83" s="1"/>
  <c r="K51" i="83" s="1"/>
  <c r="K52" i="83" s="1"/>
  <c r="K53" i="83" s="1"/>
  <c r="K54" i="83" s="1"/>
  <c r="K55" i="83" s="1"/>
  <c r="K56" i="83" s="1"/>
  <c r="K57" i="83" s="1"/>
  <c r="K58" i="83" s="1"/>
  <c r="K59" i="83" s="1"/>
  <c r="K60" i="83" s="1"/>
  <c r="K61" i="83" s="1"/>
  <c r="K62" i="83" s="1"/>
  <c r="K63" i="83" s="1"/>
  <c r="K64" i="83" s="1"/>
  <c r="K65" i="83" s="1"/>
  <c r="K66" i="83" s="1"/>
  <c r="K67" i="83" s="1"/>
  <c r="K68" i="83" s="1"/>
  <c r="K69" i="83" s="1"/>
  <c r="K70" i="83" s="1"/>
  <c r="K71" i="83" s="1"/>
  <c r="K72" i="83" s="1"/>
  <c r="K73" i="83" s="1"/>
  <c r="K74" i="83" s="1"/>
  <c r="K75" i="83" s="1"/>
  <c r="K76" i="83" s="1"/>
  <c r="K77" i="83" s="1"/>
  <c r="K78" i="83" s="1"/>
  <c r="K79" i="83" s="1"/>
  <c r="I14" i="71"/>
  <c r="J14" i="71" s="1"/>
  <c r="I15" i="71"/>
  <c r="J15" i="71" s="1"/>
  <c r="I19" i="71"/>
  <c r="J19" i="71" s="1"/>
  <c r="I5" i="63"/>
  <c r="J5" i="63" s="1"/>
  <c r="I12" i="52"/>
  <c r="J12" i="52" s="1"/>
  <c r="I18" i="52"/>
  <c r="J18" i="52" s="1"/>
  <c r="I4" i="52"/>
  <c r="J4" i="52" s="1"/>
  <c r="K4" i="52" s="1"/>
  <c r="I9" i="24"/>
  <c r="J9" i="24" s="1"/>
  <c r="AR3" i="45"/>
  <c r="AR3" i="46"/>
  <c r="AI4" i="55"/>
  <c r="AN4" i="81"/>
  <c r="AI4" i="81"/>
  <c r="AR3" i="79"/>
  <c r="AR3" i="81"/>
  <c r="AI4" i="39"/>
  <c r="AN4" i="39"/>
  <c r="AI4" i="46"/>
  <c r="AN4" i="46"/>
  <c r="AI4" i="61"/>
  <c r="AN4" i="61"/>
  <c r="AI4" i="30"/>
  <c r="AN4" i="30"/>
  <c r="AO4" i="74"/>
  <c r="AO4" i="94"/>
  <c r="AO4" i="21"/>
  <c r="I23" i="3"/>
  <c r="J23" i="3" s="1"/>
  <c r="I6" i="15"/>
  <c r="J6" i="15" s="1"/>
  <c r="I6" i="16"/>
  <c r="J6" i="16" s="1"/>
  <c r="I9" i="12"/>
  <c r="J9" i="12" s="1"/>
  <c r="I19" i="7"/>
  <c r="J19" i="7" s="1"/>
  <c r="K5" i="10"/>
  <c r="AQ4" i="10"/>
  <c r="I13" i="23"/>
  <c r="J13" i="23" s="1"/>
  <c r="I19" i="23"/>
  <c r="J19" i="23" s="1"/>
  <c r="I4" i="23"/>
  <c r="J4" i="23" s="1"/>
  <c r="K4" i="23" s="1"/>
  <c r="K5" i="80"/>
  <c r="AQ4" i="80"/>
  <c r="I7" i="4"/>
  <c r="J7" i="4" s="1"/>
  <c r="I17" i="4"/>
  <c r="J17" i="4" s="1"/>
  <c r="I23" i="4"/>
  <c r="J23" i="4" s="1"/>
  <c r="I7" i="59"/>
  <c r="J7" i="59" s="1"/>
  <c r="I19" i="59"/>
  <c r="J19" i="59" s="1"/>
  <c r="I9" i="59"/>
  <c r="J9" i="59" s="1"/>
  <c r="AR3" i="30"/>
  <c r="AR3" i="41"/>
  <c r="AQ4" i="52"/>
  <c r="AI3" i="60"/>
  <c r="AN3" i="60"/>
  <c r="K6" i="88"/>
  <c r="K7" i="88" s="1"/>
  <c r="K8" i="88" s="1"/>
  <c r="K9" i="88" s="1"/>
  <c r="K10" i="88" s="1"/>
  <c r="K11" i="88" s="1"/>
  <c r="K12" i="88" s="1"/>
  <c r="K13" i="88" s="1"/>
  <c r="K14" i="88" s="1"/>
  <c r="K15" i="88" s="1"/>
  <c r="K16" i="88" s="1"/>
  <c r="K17" i="88" s="1"/>
  <c r="K18" i="88" s="1"/>
  <c r="K19" i="88" s="1"/>
  <c r="K20" i="88" s="1"/>
  <c r="K21" i="88" s="1"/>
  <c r="K22" i="88" s="1"/>
  <c r="K23" i="88" s="1"/>
  <c r="K24" i="88" s="1"/>
  <c r="K25" i="88" s="1"/>
  <c r="K26" i="88" s="1"/>
  <c r="K27" i="88" s="1"/>
  <c r="K28" i="88" s="1"/>
  <c r="K29" i="88" s="1"/>
  <c r="K30" i="88" s="1"/>
  <c r="K31" i="88" s="1"/>
  <c r="K32" i="88" s="1"/>
  <c r="K33" i="88" s="1"/>
  <c r="K34" i="88" s="1"/>
  <c r="K35" i="88" s="1"/>
  <c r="K36" i="88" s="1"/>
  <c r="K37" i="88" s="1"/>
  <c r="K38" i="88" s="1"/>
  <c r="K39" i="88" s="1"/>
  <c r="K40" i="88" s="1"/>
  <c r="K41" i="88" s="1"/>
  <c r="K42" i="88" s="1"/>
  <c r="K43" i="88" s="1"/>
  <c r="K44" i="88" s="1"/>
  <c r="K45" i="88" s="1"/>
  <c r="K46" i="88" s="1"/>
  <c r="K47" i="88" s="1"/>
  <c r="K48" i="88" s="1"/>
  <c r="K49" i="88" s="1"/>
  <c r="K50" i="88" s="1"/>
  <c r="K51" i="88" s="1"/>
  <c r="K52" i="88" s="1"/>
  <c r="K53" i="88" s="1"/>
  <c r="K54" i="88" s="1"/>
  <c r="K55" i="88" s="1"/>
  <c r="K56" i="88" s="1"/>
  <c r="K57" i="88" s="1"/>
  <c r="K58" i="88" s="1"/>
  <c r="K59" i="88" s="1"/>
  <c r="K60" i="88" s="1"/>
  <c r="K61" i="88" s="1"/>
  <c r="K62" i="88" s="1"/>
  <c r="K63" i="88" s="1"/>
  <c r="K64" i="88" s="1"/>
  <c r="K65" i="88" s="1"/>
  <c r="K66" i="88" s="1"/>
  <c r="K67" i="88" s="1"/>
  <c r="K68" i="88" s="1"/>
  <c r="K69" i="88" s="1"/>
  <c r="AN4" i="54"/>
  <c r="AI4" i="54"/>
  <c r="I12" i="24"/>
  <c r="J12" i="24" s="1"/>
  <c r="I21" i="15"/>
  <c r="J21" i="15" s="1"/>
  <c r="I10" i="12"/>
  <c r="J10" i="12" s="1"/>
  <c r="I21" i="7"/>
  <c r="J21" i="7" s="1"/>
  <c r="I19" i="24"/>
  <c r="J19" i="24" s="1"/>
  <c r="I9" i="7"/>
  <c r="J9" i="7" s="1"/>
  <c r="K5" i="93"/>
  <c r="K6" i="93" s="1"/>
  <c r="K7" i="93" s="1"/>
  <c r="K8" i="93" s="1"/>
  <c r="K9" i="93" s="1"/>
  <c r="K10" i="93" s="1"/>
  <c r="K11" i="93" s="1"/>
  <c r="K12" i="93" s="1"/>
  <c r="K13" i="93" s="1"/>
  <c r="K14" i="93" s="1"/>
  <c r="K15" i="93" s="1"/>
  <c r="K16" i="93" s="1"/>
  <c r="K17" i="93" s="1"/>
  <c r="K18" i="93" s="1"/>
  <c r="K19" i="93" s="1"/>
  <c r="K20" i="93" s="1"/>
  <c r="K21" i="93" s="1"/>
  <c r="K22" i="93" s="1"/>
  <c r="K23" i="93" s="1"/>
  <c r="K24" i="93" s="1"/>
  <c r="K25" i="93" s="1"/>
  <c r="K26" i="93" s="1"/>
  <c r="K27" i="93" s="1"/>
  <c r="K28" i="93" s="1"/>
  <c r="K29" i="93" s="1"/>
  <c r="K30" i="93" s="1"/>
  <c r="K31" i="93" s="1"/>
  <c r="K32" i="93" s="1"/>
  <c r="K33" i="93" s="1"/>
  <c r="K34" i="93" s="1"/>
  <c r="K35" i="93" s="1"/>
  <c r="K36" i="93" s="1"/>
  <c r="K37" i="93" s="1"/>
  <c r="K38" i="93" s="1"/>
  <c r="K39" i="93" s="1"/>
  <c r="K40" i="93" s="1"/>
  <c r="K41" i="93" s="1"/>
  <c r="K42" i="93" s="1"/>
  <c r="K43" i="93" s="1"/>
  <c r="K44" i="93" s="1"/>
  <c r="K45" i="93" s="1"/>
  <c r="K46" i="93" s="1"/>
  <c r="K47" i="93" s="1"/>
  <c r="K48" i="93" s="1"/>
  <c r="K49" i="93" s="1"/>
  <c r="K50" i="93" s="1"/>
  <c r="K51" i="93" s="1"/>
  <c r="K52" i="93" s="1"/>
  <c r="K53" i="93" s="1"/>
  <c r="K54" i="93" s="1"/>
  <c r="K55" i="93" s="1"/>
  <c r="K56" i="93" s="1"/>
  <c r="K57" i="93" s="1"/>
  <c r="K58" i="93" s="1"/>
  <c r="K59" i="93" s="1"/>
  <c r="K60" i="93" s="1"/>
  <c r="K61" i="93" s="1"/>
  <c r="K62" i="93" s="1"/>
  <c r="K63" i="93" s="1"/>
  <c r="K64" i="93" s="1"/>
  <c r="K65" i="93" s="1"/>
  <c r="K66" i="93" s="1"/>
  <c r="K67" i="93" s="1"/>
  <c r="K68" i="93" s="1"/>
  <c r="K69" i="93" s="1"/>
  <c r="K70" i="93" s="1"/>
  <c r="K71" i="93" s="1"/>
  <c r="K72" i="93" s="1"/>
  <c r="K73" i="93" s="1"/>
  <c r="K74" i="93" s="1"/>
  <c r="K75" i="93" s="1"/>
  <c r="K76" i="93" s="1"/>
  <c r="K77" i="93" s="1"/>
  <c r="K78" i="93" s="1"/>
  <c r="K79" i="93" s="1"/>
  <c r="K80" i="93" s="1"/>
  <c r="K81" i="93" s="1"/>
  <c r="K82" i="93" s="1"/>
  <c r="K83" i="93" s="1"/>
  <c r="K84" i="93" s="1"/>
  <c r="K85" i="93" s="1"/>
  <c r="K86" i="93" s="1"/>
  <c r="K87" i="93" s="1"/>
  <c r="K88" i="93" s="1"/>
  <c r="K89" i="93" s="1"/>
  <c r="K90" i="93" s="1"/>
  <c r="K91" i="93" s="1"/>
  <c r="K92" i="93" s="1"/>
  <c r="K93" i="93" s="1"/>
  <c r="K94" i="93" s="1"/>
  <c r="K95" i="93" s="1"/>
  <c r="K96" i="93" s="1"/>
  <c r="K97" i="93" s="1"/>
  <c r="K98" i="93" s="1"/>
  <c r="I19" i="72"/>
  <c r="J19" i="72" s="1"/>
  <c r="I20" i="72"/>
  <c r="J20" i="72" s="1"/>
  <c r="I21" i="72"/>
  <c r="J21" i="72" s="1"/>
  <c r="I6" i="19"/>
  <c r="J6" i="19" s="1"/>
  <c r="I16" i="19"/>
  <c r="J16" i="19" s="1"/>
  <c r="I22" i="19"/>
  <c r="J22" i="19" s="1"/>
  <c r="I10" i="16"/>
  <c r="J10" i="16" s="1"/>
  <c r="K6" i="33"/>
  <c r="K7" i="33" s="1"/>
  <c r="K8" i="33" s="1"/>
  <c r="K9" i="33" s="1"/>
  <c r="K10" i="33" s="1"/>
  <c r="K11" i="33" s="1"/>
  <c r="K12" i="33" s="1"/>
  <c r="K13" i="33" s="1"/>
  <c r="K14" i="33" s="1"/>
  <c r="K15" i="33" s="1"/>
  <c r="K16" i="33" s="1"/>
  <c r="K17" i="33" s="1"/>
  <c r="K18" i="33" s="1"/>
  <c r="K19" i="33" s="1"/>
  <c r="K20" i="33" s="1"/>
  <c r="K21" i="33" s="1"/>
  <c r="K22" i="33" s="1"/>
  <c r="K23" i="33" s="1"/>
  <c r="K24" i="33" s="1"/>
  <c r="K25" i="33" s="1"/>
  <c r="K26" i="33" s="1"/>
  <c r="K27" i="33" s="1"/>
  <c r="K28" i="33" s="1"/>
  <c r="K29" i="33" s="1"/>
  <c r="K30" i="33" s="1"/>
  <c r="K31" i="33" s="1"/>
  <c r="K32" i="33" s="1"/>
  <c r="K33" i="33" s="1"/>
  <c r="K34" i="33" s="1"/>
  <c r="K35" i="33" s="1"/>
  <c r="K36" i="33" s="1"/>
  <c r="K37" i="33" s="1"/>
  <c r="K38" i="33" s="1"/>
  <c r="K39" i="33" s="1"/>
  <c r="K40" i="33" s="1"/>
  <c r="K41" i="33" s="1"/>
  <c r="K42" i="33" s="1"/>
  <c r="K43" i="33" s="1"/>
  <c r="K44" i="33" s="1"/>
  <c r="K45" i="33" s="1"/>
  <c r="K46" i="33" s="1"/>
  <c r="K47" i="33" s="1"/>
  <c r="K48" i="33" s="1"/>
  <c r="K49" i="33" s="1"/>
  <c r="K50" i="33" s="1"/>
  <c r="K51" i="33" s="1"/>
  <c r="K52" i="33" s="1"/>
  <c r="K53" i="33" s="1"/>
  <c r="K54" i="33" s="1"/>
  <c r="K55" i="33" s="1"/>
  <c r="K56" i="33" s="1"/>
  <c r="K57" i="33" s="1"/>
  <c r="K58" i="33" s="1"/>
  <c r="K59" i="33" s="1"/>
  <c r="K60" i="33" s="1"/>
  <c r="K61" i="33" s="1"/>
  <c r="K62" i="33" s="1"/>
  <c r="K63" i="33" s="1"/>
  <c r="K64" i="33" s="1"/>
  <c r="K65" i="33" s="1"/>
  <c r="K66" i="33" s="1"/>
  <c r="K67" i="33" s="1"/>
  <c r="K68" i="33" s="1"/>
  <c r="K69" i="33" s="1"/>
  <c r="K70" i="33" s="1"/>
  <c r="K71" i="33" s="1"/>
  <c r="K72" i="33" s="1"/>
  <c r="K73" i="33" s="1"/>
  <c r="K74" i="33" s="1"/>
  <c r="K75" i="33" s="1"/>
  <c r="K76" i="33" s="1"/>
  <c r="K77" i="33" s="1"/>
  <c r="K78" i="33" s="1"/>
  <c r="K79" i="33" s="1"/>
  <c r="K80" i="33" s="1"/>
  <c r="K81" i="33" s="1"/>
  <c r="K82" i="33" s="1"/>
  <c r="K83" i="33" s="1"/>
  <c r="K84" i="33" s="1"/>
  <c r="K85" i="33" s="1"/>
  <c r="K86" i="33" s="1"/>
  <c r="K87" i="33" s="1"/>
  <c r="K88" i="33" s="1"/>
  <c r="K89" i="33" s="1"/>
  <c r="K90" i="33" s="1"/>
  <c r="K91" i="33" s="1"/>
  <c r="K92" i="33" s="1"/>
  <c r="K93" i="33" s="1"/>
  <c r="K94" i="33" s="1"/>
  <c r="K95" i="33" s="1"/>
  <c r="K96" i="33" s="1"/>
  <c r="K97" i="33" s="1"/>
  <c r="K98" i="33" s="1"/>
  <c r="I10" i="51"/>
  <c r="J10" i="51" s="1"/>
  <c r="AI3" i="50"/>
  <c r="AN3" i="50"/>
  <c r="Y5" i="69"/>
  <c r="X5" i="69"/>
  <c r="AH5" i="69" s="1"/>
  <c r="AQ5" i="69" s="1"/>
  <c r="I20" i="8"/>
  <c r="J20" i="8" s="1"/>
  <c r="I20" i="7"/>
  <c r="J20" i="7" s="1"/>
  <c r="I10" i="4"/>
  <c r="J10" i="4" s="1"/>
  <c r="I10" i="15"/>
  <c r="J10" i="15" s="1"/>
  <c r="I11" i="20"/>
  <c r="J11" i="20" s="1"/>
  <c r="W5" i="16"/>
  <c r="AG4" i="16"/>
  <c r="AF4" i="16"/>
  <c r="AE4" i="16"/>
  <c r="K5" i="92"/>
  <c r="K5" i="36"/>
  <c r="K6" i="36" s="1"/>
  <c r="K7" i="36" s="1"/>
  <c r="K8" i="36" s="1"/>
  <c r="K9" i="36" s="1"/>
  <c r="K10" i="36" s="1"/>
  <c r="K11" i="36" s="1"/>
  <c r="K12" i="36" s="1"/>
  <c r="K13" i="36" s="1"/>
  <c r="K14" i="36" s="1"/>
  <c r="K15" i="36" s="1"/>
  <c r="K16" i="36" s="1"/>
  <c r="K17" i="36" s="1"/>
  <c r="K18" i="36" s="1"/>
  <c r="K19" i="36" s="1"/>
  <c r="K20" i="36" s="1"/>
  <c r="K21" i="36" s="1"/>
  <c r="K22" i="36" s="1"/>
  <c r="K23" i="36" s="1"/>
  <c r="K24" i="36" s="1"/>
  <c r="K25" i="36" s="1"/>
  <c r="K26" i="36" s="1"/>
  <c r="K27" i="36" s="1"/>
  <c r="K28" i="36" s="1"/>
  <c r="K29" i="36" s="1"/>
  <c r="K30" i="36" s="1"/>
  <c r="K31" i="36" s="1"/>
  <c r="K32" i="36" s="1"/>
  <c r="K33" i="36" s="1"/>
  <c r="K34" i="36" s="1"/>
  <c r="K35" i="36" s="1"/>
  <c r="K36" i="36" s="1"/>
  <c r="K37" i="36" s="1"/>
  <c r="K38" i="36" s="1"/>
  <c r="K39" i="36" s="1"/>
  <c r="K40" i="36" s="1"/>
  <c r="K41" i="36" s="1"/>
  <c r="K42" i="36" s="1"/>
  <c r="K43" i="36" s="1"/>
  <c r="K44" i="36" s="1"/>
  <c r="K45" i="36" s="1"/>
  <c r="K46" i="36" s="1"/>
  <c r="K47" i="36" s="1"/>
  <c r="K48" i="36" s="1"/>
  <c r="K49" i="36" s="1"/>
  <c r="K50" i="36" s="1"/>
  <c r="K51" i="36" s="1"/>
  <c r="K52" i="36" s="1"/>
  <c r="K53" i="36" s="1"/>
  <c r="K54" i="36" s="1"/>
  <c r="K55" i="36" s="1"/>
  <c r="K56" i="36" s="1"/>
  <c r="K57" i="36" s="1"/>
  <c r="K58" i="36" s="1"/>
  <c r="K59" i="36" s="1"/>
  <c r="K60" i="36" s="1"/>
  <c r="K61" i="36" s="1"/>
  <c r="K62" i="36" s="1"/>
  <c r="K63" i="36" s="1"/>
  <c r="K64" i="36" s="1"/>
  <c r="K65" i="36" s="1"/>
  <c r="K66" i="36" s="1"/>
  <c r="K67" i="36" s="1"/>
  <c r="K68" i="36" s="1"/>
  <c r="K69" i="36" s="1"/>
  <c r="I6" i="12"/>
  <c r="J6" i="12" s="1"/>
  <c r="I16" i="12"/>
  <c r="J16" i="12" s="1"/>
  <c r="I22" i="12"/>
  <c r="J22" i="12" s="1"/>
  <c r="I6" i="67"/>
  <c r="J6" i="67" s="1"/>
  <c r="I7" i="67"/>
  <c r="J7" i="67" s="1"/>
  <c r="I17" i="67"/>
  <c r="J17" i="67" s="1"/>
  <c r="I9" i="56"/>
  <c r="J9" i="56" s="1"/>
  <c r="AE4" i="14"/>
  <c r="W5" i="14"/>
  <c r="AG4" i="14"/>
  <c r="AP4" i="14" s="1"/>
  <c r="AF4" i="14"/>
  <c r="AO4" i="14" s="1"/>
  <c r="AE4" i="29"/>
  <c r="AG4" i="29"/>
  <c r="AP4" i="29" s="1"/>
  <c r="W5" i="29"/>
  <c r="AF4" i="29"/>
  <c r="AO4" i="29" s="1"/>
  <c r="AR3" i="40"/>
  <c r="X5" i="42"/>
  <c r="AH5" i="42" s="1"/>
  <c r="Y5" i="84"/>
  <c r="X5" i="84"/>
  <c r="AH5" i="84" s="1"/>
  <c r="AN4" i="48"/>
  <c r="AI4" i="48"/>
  <c r="AQ4" i="57"/>
  <c r="Z5" i="88"/>
  <c r="AQ4" i="91"/>
  <c r="I18" i="15"/>
  <c r="J18" i="15" s="1"/>
  <c r="I11" i="12"/>
  <c r="J11" i="12" s="1"/>
  <c r="I13" i="15"/>
  <c r="J13" i="15" s="1"/>
  <c r="I12" i="20"/>
  <c r="J12" i="20" s="1"/>
  <c r="I18" i="20"/>
  <c r="J18" i="20" s="1"/>
  <c r="I8" i="20"/>
  <c r="J8" i="20" s="1"/>
  <c r="I11" i="3"/>
  <c r="J11" i="3" s="1"/>
  <c r="I15" i="3"/>
  <c r="J15" i="3" s="1"/>
  <c r="I5" i="8"/>
  <c r="J5" i="8" s="1"/>
  <c r="AR3" i="47"/>
  <c r="AN4" i="59"/>
  <c r="AI4" i="59"/>
  <c r="X5" i="70"/>
  <c r="AH5" i="70" s="1"/>
  <c r="AQ5" i="70" s="1"/>
  <c r="AQ4" i="92"/>
  <c r="AO4" i="45"/>
  <c r="AE4" i="89"/>
  <c r="W5" i="89"/>
  <c r="AF4" i="89"/>
  <c r="AO4" i="89" s="1"/>
  <c r="AG4" i="89"/>
  <c r="AP4" i="89" s="1"/>
  <c r="I4" i="11"/>
  <c r="J4" i="11" s="1"/>
  <c r="K4" i="11" s="1"/>
  <c r="AQ4" i="11" s="1"/>
  <c r="Z5" i="20"/>
  <c r="Y5" i="19"/>
  <c r="Z5" i="19" s="1"/>
  <c r="K5" i="27"/>
  <c r="K6" i="27" s="1"/>
  <c r="K7" i="27" s="1"/>
  <c r="K8" i="27" s="1"/>
  <c r="K9" i="27" s="1"/>
  <c r="K10" i="27" s="1"/>
  <c r="K11" i="27" s="1"/>
  <c r="K12" i="27" s="1"/>
  <c r="K13" i="27" s="1"/>
  <c r="K14" i="27" s="1"/>
  <c r="K15" i="27" s="1"/>
  <c r="K16" i="27" s="1"/>
  <c r="K17" i="27" s="1"/>
  <c r="K18" i="27" s="1"/>
  <c r="K19" i="27" s="1"/>
  <c r="K20" i="27" s="1"/>
  <c r="K21" i="27" s="1"/>
  <c r="K22" i="27" s="1"/>
  <c r="K23" i="27" s="1"/>
  <c r="K24" i="27" s="1"/>
  <c r="K25" i="27" s="1"/>
  <c r="K26" i="27" s="1"/>
  <c r="K27" i="27" s="1"/>
  <c r="K28" i="27" s="1"/>
  <c r="K29" i="27" s="1"/>
  <c r="K30" i="27" s="1"/>
  <c r="K31" i="27" s="1"/>
  <c r="K32" i="27" s="1"/>
  <c r="K33" i="27" s="1"/>
  <c r="K34" i="27" s="1"/>
  <c r="K35" i="27" s="1"/>
  <c r="K36" i="27" s="1"/>
  <c r="K37" i="27" s="1"/>
  <c r="K38" i="27" s="1"/>
  <c r="K39" i="27" s="1"/>
  <c r="K40" i="27" s="1"/>
  <c r="K41" i="27" s="1"/>
  <c r="K42" i="27" s="1"/>
  <c r="K43" i="27" s="1"/>
  <c r="K44" i="27" s="1"/>
  <c r="K45" i="27" s="1"/>
  <c r="K46" i="27" s="1"/>
  <c r="K47" i="27" s="1"/>
  <c r="K48" i="27" s="1"/>
  <c r="K49" i="27" s="1"/>
  <c r="K50" i="27" s="1"/>
  <c r="K51" i="27" s="1"/>
  <c r="K52" i="27" s="1"/>
  <c r="K53" i="27" s="1"/>
  <c r="K54" i="27" s="1"/>
  <c r="K55" i="27" s="1"/>
  <c r="K56" i="27" s="1"/>
  <c r="K57" i="27" s="1"/>
  <c r="K58" i="27" s="1"/>
  <c r="K59" i="27" s="1"/>
  <c r="K60" i="27" s="1"/>
  <c r="K61" i="27" s="1"/>
  <c r="K62" i="27" s="1"/>
  <c r="K63" i="27" s="1"/>
  <c r="K64" i="27" s="1"/>
  <c r="K65" i="27" s="1"/>
  <c r="K66" i="27" s="1"/>
  <c r="K67" i="27" s="1"/>
  <c r="K68" i="27" s="1"/>
  <c r="K69" i="27" s="1"/>
  <c r="K70" i="27" s="1"/>
  <c r="K71" i="27" s="1"/>
  <c r="K72" i="27" s="1"/>
  <c r="K73" i="27" s="1"/>
  <c r="K74" i="27" s="1"/>
  <c r="K75" i="27" s="1"/>
  <c r="K76" i="27" s="1"/>
  <c r="K77" i="27" s="1"/>
  <c r="K78" i="27" s="1"/>
  <c r="K79" i="27" s="1"/>
  <c r="Z5" i="28"/>
  <c r="Y5" i="28"/>
  <c r="X5" i="28"/>
  <c r="I14" i="68"/>
  <c r="J14" i="68" s="1"/>
  <c r="I20" i="68"/>
  <c r="J20" i="68" s="1"/>
  <c r="I7" i="51"/>
  <c r="J7" i="51" s="1"/>
  <c r="I17" i="51"/>
  <c r="J17" i="51" s="1"/>
  <c r="I23" i="51"/>
  <c r="J23" i="51" s="1"/>
  <c r="I5" i="11"/>
  <c r="J5" i="11" s="1"/>
  <c r="I14" i="11"/>
  <c r="J14" i="11" s="1"/>
  <c r="I20" i="11"/>
  <c r="J20" i="11" s="1"/>
  <c r="AE4" i="6"/>
  <c r="W5" i="6"/>
  <c r="AG4" i="6"/>
  <c r="AP4" i="6" s="1"/>
  <c r="AF4" i="6"/>
  <c r="AO4" i="6" s="1"/>
  <c r="AQ3" i="26"/>
  <c r="AI3" i="26"/>
  <c r="AQ5" i="41"/>
  <c r="AR3" i="17"/>
  <c r="I7" i="16"/>
  <c r="J7" i="16" s="1"/>
  <c r="I21" i="16"/>
  <c r="J21" i="16" s="1"/>
  <c r="I16" i="8"/>
  <c r="J16" i="8" s="1"/>
  <c r="I5" i="2"/>
  <c r="J5" i="2" s="1"/>
  <c r="I9" i="2"/>
  <c r="J9" i="2" s="1"/>
  <c r="K5" i="79"/>
  <c r="K6" i="79" s="1"/>
  <c r="K7" i="79" s="1"/>
  <c r="K8" i="79" s="1"/>
  <c r="K9" i="79" s="1"/>
  <c r="K10" i="79" s="1"/>
  <c r="K11" i="79" s="1"/>
  <c r="K12" i="79" s="1"/>
  <c r="K13" i="79" s="1"/>
  <c r="K14" i="79" s="1"/>
  <c r="K15" i="79" s="1"/>
  <c r="K16" i="79" s="1"/>
  <c r="K17" i="79" s="1"/>
  <c r="K18" i="79" s="1"/>
  <c r="K19" i="79" s="1"/>
  <c r="K20" i="79" s="1"/>
  <c r="K21" i="79" s="1"/>
  <c r="K22" i="79" s="1"/>
  <c r="K23" i="79" s="1"/>
  <c r="K24" i="79" s="1"/>
  <c r="K25" i="79" s="1"/>
  <c r="K26" i="79" s="1"/>
  <c r="K27" i="79" s="1"/>
  <c r="K28" i="79" s="1"/>
  <c r="K29" i="79" s="1"/>
  <c r="K30" i="79" s="1"/>
  <c r="K31" i="79" s="1"/>
  <c r="K32" i="79" s="1"/>
  <c r="K33" i="79" s="1"/>
  <c r="K34" i="79" s="1"/>
  <c r="K35" i="79" s="1"/>
  <c r="K36" i="79" s="1"/>
  <c r="K37" i="79" s="1"/>
  <c r="K38" i="79" s="1"/>
  <c r="K39" i="79" s="1"/>
  <c r="K40" i="79" s="1"/>
  <c r="K41" i="79" s="1"/>
  <c r="K42" i="79" s="1"/>
  <c r="K43" i="79" s="1"/>
  <c r="K44" i="79" s="1"/>
  <c r="K45" i="79" s="1"/>
  <c r="K46" i="79" s="1"/>
  <c r="K47" i="79" s="1"/>
  <c r="K48" i="79" s="1"/>
  <c r="K49" i="79" s="1"/>
  <c r="K50" i="79" s="1"/>
  <c r="K51" i="79" s="1"/>
  <c r="K52" i="79" s="1"/>
  <c r="K53" i="79" s="1"/>
  <c r="K54" i="79" s="1"/>
  <c r="K55" i="79" s="1"/>
  <c r="K56" i="79" s="1"/>
  <c r="K57" i="79" s="1"/>
  <c r="K58" i="79" s="1"/>
  <c r="K59" i="79" s="1"/>
  <c r="K60" i="79" s="1"/>
  <c r="K61" i="79" s="1"/>
  <c r="K62" i="79" s="1"/>
  <c r="K63" i="79" s="1"/>
  <c r="K64" i="79" s="1"/>
  <c r="K65" i="79" s="1"/>
  <c r="K66" i="79" s="1"/>
  <c r="K67" i="79" s="1"/>
  <c r="K68" i="79" s="1"/>
  <c r="K69" i="79" s="1"/>
  <c r="K70" i="79" s="1"/>
  <c r="K71" i="79" s="1"/>
  <c r="K72" i="79" s="1"/>
  <c r="K73" i="79" s="1"/>
  <c r="K74" i="79" s="1"/>
  <c r="K75" i="79" s="1"/>
  <c r="K76" i="79" s="1"/>
  <c r="K77" i="79" s="1"/>
  <c r="K78" i="79" s="1"/>
  <c r="K79" i="79" s="1"/>
  <c r="I5" i="71"/>
  <c r="J5" i="71" s="1"/>
  <c r="I21" i="71"/>
  <c r="J21" i="71" s="1"/>
  <c r="I5" i="64"/>
  <c r="J5" i="64" s="1"/>
  <c r="I11" i="63"/>
  <c r="J11" i="63" s="1"/>
  <c r="I13" i="52"/>
  <c r="J13" i="52" s="1"/>
  <c r="I19" i="52"/>
  <c r="J19" i="52" s="1"/>
  <c r="I9" i="52"/>
  <c r="J9" i="52" s="1"/>
  <c r="I10" i="24"/>
  <c r="J10" i="24" s="1"/>
  <c r="K5" i="63"/>
  <c r="AR3" i="70"/>
  <c r="AR3" i="73"/>
  <c r="AI3" i="74"/>
  <c r="AP4" i="81"/>
  <c r="AQ5" i="75"/>
  <c r="AN4" i="75"/>
  <c r="AI4" i="75"/>
  <c r="Z5" i="38"/>
  <c r="X5" i="38"/>
  <c r="Z5" i="41"/>
  <c r="AO4" i="46"/>
  <c r="AO4" i="61"/>
  <c r="AI4" i="74"/>
  <c r="AN4" i="74"/>
  <c r="AP4" i="94"/>
  <c r="AP4" i="21"/>
  <c r="AG5" i="4"/>
  <c r="W6" i="4"/>
  <c r="AF5" i="4"/>
  <c r="AE5" i="4"/>
  <c r="I16" i="7"/>
  <c r="J16" i="7" s="1"/>
  <c r="W5" i="15"/>
  <c r="AG4" i="15"/>
  <c r="AF4" i="15"/>
  <c r="AE4" i="15"/>
  <c r="I6" i="8"/>
  <c r="J6" i="8" s="1"/>
  <c r="I14" i="23"/>
  <c r="J14" i="23" s="1"/>
  <c r="I20" i="23"/>
  <c r="J20" i="23" s="1"/>
  <c r="I9" i="23"/>
  <c r="J9" i="23" s="1"/>
  <c r="K5" i="45"/>
  <c r="K6" i="45" s="1"/>
  <c r="K7" i="45" s="1"/>
  <c r="K8" i="45" s="1"/>
  <c r="K9" i="45" s="1"/>
  <c r="K10" i="45" s="1"/>
  <c r="K11" i="45" s="1"/>
  <c r="K12" i="45" s="1"/>
  <c r="K13" i="45" s="1"/>
  <c r="K14" i="45" s="1"/>
  <c r="K15" i="45" s="1"/>
  <c r="K16" i="45" s="1"/>
  <c r="K17" i="45" s="1"/>
  <c r="K18" i="45" s="1"/>
  <c r="K19" i="45" s="1"/>
  <c r="K20" i="45" s="1"/>
  <c r="K21" i="45" s="1"/>
  <c r="K22" i="45" s="1"/>
  <c r="K23" i="45" s="1"/>
  <c r="K24" i="45" s="1"/>
  <c r="K25" i="45" s="1"/>
  <c r="K26" i="45" s="1"/>
  <c r="K27" i="45" s="1"/>
  <c r="K28" i="45" s="1"/>
  <c r="K29" i="45" s="1"/>
  <c r="K30" i="45" s="1"/>
  <c r="K31" i="45" s="1"/>
  <c r="K32" i="45" s="1"/>
  <c r="K33" i="45" s="1"/>
  <c r="K34" i="45" s="1"/>
  <c r="K35" i="45" s="1"/>
  <c r="K36" i="45" s="1"/>
  <c r="K37" i="45" s="1"/>
  <c r="K38" i="45" s="1"/>
  <c r="K39" i="45" s="1"/>
  <c r="K40" i="45" s="1"/>
  <c r="K41" i="45" s="1"/>
  <c r="K42" i="45" s="1"/>
  <c r="K43" i="45" s="1"/>
  <c r="K44" i="45" s="1"/>
  <c r="K45" i="45" s="1"/>
  <c r="K46" i="45" s="1"/>
  <c r="K47" i="45" s="1"/>
  <c r="K48" i="45" s="1"/>
  <c r="K49" i="45" s="1"/>
  <c r="K50" i="45" s="1"/>
  <c r="K51" i="45" s="1"/>
  <c r="K52" i="45" s="1"/>
  <c r="K53" i="45" s="1"/>
  <c r="K54" i="45" s="1"/>
  <c r="K55" i="45" s="1"/>
  <c r="K56" i="45" s="1"/>
  <c r="K57" i="45" s="1"/>
  <c r="K58" i="45" s="1"/>
  <c r="K59" i="45" s="1"/>
  <c r="K60" i="45" s="1"/>
  <c r="K61" i="45" s="1"/>
  <c r="K62" i="45" s="1"/>
  <c r="K63" i="45" s="1"/>
  <c r="K64" i="45" s="1"/>
  <c r="K65" i="45" s="1"/>
  <c r="K66" i="45" s="1"/>
  <c r="K67" i="45" s="1"/>
  <c r="K68" i="45" s="1"/>
  <c r="K69" i="45" s="1"/>
  <c r="K70" i="45" s="1"/>
  <c r="K71" i="45" s="1"/>
  <c r="K72" i="45" s="1"/>
  <c r="K73" i="45" s="1"/>
  <c r="K74" i="45" s="1"/>
  <c r="K75" i="45" s="1"/>
  <c r="K76" i="45" s="1"/>
  <c r="K77" i="45" s="1"/>
  <c r="K78" i="45" s="1"/>
  <c r="K79" i="45" s="1"/>
  <c r="K80" i="45" s="1"/>
  <c r="K81" i="45" s="1"/>
  <c r="K82" i="45" s="1"/>
  <c r="K83" i="45" s="1"/>
  <c r="K84" i="45" s="1"/>
  <c r="K85" i="45" s="1"/>
  <c r="K86" i="45" s="1"/>
  <c r="K87" i="45" s="1"/>
  <c r="K88" i="45" s="1"/>
  <c r="K89" i="45" s="1"/>
  <c r="K90" i="45" s="1"/>
  <c r="K91" i="45" s="1"/>
  <c r="K92" i="45" s="1"/>
  <c r="K93" i="45" s="1"/>
  <c r="K94" i="45" s="1"/>
  <c r="K95" i="45" s="1"/>
  <c r="K96" i="45" s="1"/>
  <c r="K97" i="45" s="1"/>
  <c r="K98" i="45" s="1"/>
  <c r="I12" i="4"/>
  <c r="J12" i="4" s="1"/>
  <c r="I18" i="4"/>
  <c r="J18" i="4" s="1"/>
  <c r="I12" i="59"/>
  <c r="J12" i="59" s="1"/>
  <c r="I20" i="59"/>
  <c r="J20" i="59" s="1"/>
  <c r="AR3" i="31"/>
  <c r="AQ5" i="53"/>
  <c r="I14" i="15"/>
  <c r="J14" i="15" s="1"/>
  <c r="I18" i="7"/>
  <c r="J18" i="7" s="1"/>
  <c r="I7" i="7"/>
  <c r="J7" i="7" s="1"/>
  <c r="I8" i="16"/>
  <c r="J8" i="16" s="1"/>
  <c r="I19" i="16"/>
  <c r="J19" i="16" s="1"/>
  <c r="I8" i="8"/>
  <c r="J8" i="8" s="1"/>
  <c r="I13" i="72"/>
  <c r="J13" i="72" s="1"/>
  <c r="I23" i="72"/>
  <c r="J23" i="72" s="1"/>
  <c r="I4" i="55"/>
  <c r="J4" i="55" s="1"/>
  <c r="K4" i="55" s="1"/>
  <c r="I7" i="19"/>
  <c r="J7" i="19" s="1"/>
  <c r="I17" i="19"/>
  <c r="J17" i="19" s="1"/>
  <c r="I23" i="19"/>
  <c r="J23" i="19" s="1"/>
  <c r="I5" i="16"/>
  <c r="J5" i="16" s="1"/>
  <c r="AF4" i="33"/>
  <c r="AO4" i="33" s="1"/>
  <c r="W5" i="33"/>
  <c r="AE4" i="33"/>
  <c r="AG4" i="33"/>
  <c r="AP4" i="33" s="1"/>
  <c r="W5" i="34"/>
  <c r="AG4" i="34"/>
  <c r="AP4" i="34" s="1"/>
  <c r="AE4" i="34"/>
  <c r="AF4" i="34"/>
  <c r="AO4" i="34" s="1"/>
  <c r="AR3" i="43"/>
  <c r="AR3" i="44"/>
  <c r="Z5" i="72"/>
  <c r="AP4" i="69"/>
  <c r="AN4" i="67"/>
  <c r="AI4" i="67"/>
  <c r="W5" i="71"/>
  <c r="AG4" i="71"/>
  <c r="AE4" i="71"/>
  <c r="AF4" i="71"/>
  <c r="K6" i="78"/>
  <c r="K7" i="78" s="1"/>
  <c r="K8" i="78" s="1"/>
  <c r="K9" i="78" s="1"/>
  <c r="K10" i="78" s="1"/>
  <c r="K11" i="78" s="1"/>
  <c r="K12" i="78" s="1"/>
  <c r="K13" i="78" s="1"/>
  <c r="K14" i="78" s="1"/>
  <c r="K15" i="78" s="1"/>
  <c r="K16" i="78" s="1"/>
  <c r="K17" i="78" s="1"/>
  <c r="K18" i="78" s="1"/>
  <c r="K19" i="78" s="1"/>
  <c r="K20" i="78" s="1"/>
  <c r="K21" i="78" s="1"/>
  <c r="K22" i="78" s="1"/>
  <c r="K23" i="78" s="1"/>
  <c r="K24" i="78" s="1"/>
  <c r="K25" i="78" s="1"/>
  <c r="K26" i="78" s="1"/>
  <c r="K27" i="78" s="1"/>
  <c r="K28" i="78" s="1"/>
  <c r="K29" i="78" s="1"/>
  <c r="K30" i="78" s="1"/>
  <c r="K31" i="78" s="1"/>
  <c r="K32" i="78" s="1"/>
  <c r="K33" i="78" s="1"/>
  <c r="K34" i="78" s="1"/>
  <c r="K35" i="78" s="1"/>
  <c r="K36" i="78" s="1"/>
  <c r="K37" i="78" s="1"/>
  <c r="K38" i="78" s="1"/>
  <c r="K39" i="78" s="1"/>
  <c r="K40" i="78" s="1"/>
  <c r="K41" i="78" s="1"/>
  <c r="K42" i="78" s="1"/>
  <c r="K43" i="78" s="1"/>
  <c r="K44" i="78" s="1"/>
  <c r="K45" i="78" s="1"/>
  <c r="K46" i="78" s="1"/>
  <c r="K47" i="78" s="1"/>
  <c r="K48" i="78" s="1"/>
  <c r="K49" i="78" s="1"/>
  <c r="K50" i="78" s="1"/>
  <c r="K51" i="78" s="1"/>
  <c r="K52" i="78" s="1"/>
  <c r="K53" i="78" s="1"/>
  <c r="K54" i="78" s="1"/>
  <c r="K55" i="78" s="1"/>
  <c r="K56" i="78" s="1"/>
  <c r="K57" i="78" s="1"/>
  <c r="K58" i="78" s="1"/>
  <c r="K59" i="78" s="1"/>
  <c r="K60" i="78" s="1"/>
  <c r="K61" i="78" s="1"/>
  <c r="K62" i="78" s="1"/>
  <c r="K63" i="78" s="1"/>
  <c r="K64" i="78" s="1"/>
  <c r="K65" i="78" s="1"/>
  <c r="K66" i="78" s="1"/>
  <c r="K67" i="78" s="1"/>
  <c r="K68" i="78" s="1"/>
  <c r="K69" i="78" s="1"/>
  <c r="K70" i="78" s="1"/>
  <c r="K71" i="78" s="1"/>
  <c r="K72" i="78" s="1"/>
  <c r="K73" i="78" s="1"/>
  <c r="K74" i="78" s="1"/>
  <c r="K75" i="78" s="1"/>
  <c r="K76" i="78" s="1"/>
  <c r="K77" i="78" s="1"/>
  <c r="K78" i="78" s="1"/>
  <c r="K79" i="78" s="1"/>
  <c r="K80" i="78" s="1"/>
  <c r="K81" i="78" s="1"/>
  <c r="K82" i="78" s="1"/>
  <c r="K83" i="78" s="1"/>
  <c r="K84" i="78" s="1"/>
  <c r="K85" i="78" s="1"/>
  <c r="K86" i="78" s="1"/>
  <c r="K87" i="78" s="1"/>
  <c r="K88" i="78" s="1"/>
  <c r="K89" i="78" s="1"/>
  <c r="AG4" i="65"/>
  <c r="AP4" i="65" s="1"/>
  <c r="AF4" i="65"/>
  <c r="AO4" i="65" s="1"/>
  <c r="AE4" i="65"/>
  <c r="W5" i="65"/>
  <c r="AR3" i="95"/>
  <c r="AN4" i="10"/>
  <c r="AI4" i="10"/>
  <c r="I23" i="15"/>
  <c r="J23" i="15" s="1"/>
  <c r="I7" i="8"/>
  <c r="J7" i="8" s="1"/>
  <c r="I13" i="2"/>
  <c r="J13" i="2" s="1"/>
  <c r="W5" i="24"/>
  <c r="AG4" i="24"/>
  <c r="AF4" i="24"/>
  <c r="AE4" i="24"/>
  <c r="K5" i="76"/>
  <c r="K6" i="76" s="1"/>
  <c r="K7" i="76" s="1"/>
  <c r="K8" i="76" s="1"/>
  <c r="K9" i="76" s="1"/>
  <c r="K10" i="76" s="1"/>
  <c r="K11" i="76" s="1"/>
  <c r="K12" i="76" s="1"/>
  <c r="K13" i="76" s="1"/>
  <c r="K14" i="76" s="1"/>
  <c r="K15" i="76" s="1"/>
  <c r="K16" i="76" s="1"/>
  <c r="K17" i="76" s="1"/>
  <c r="K18" i="76" s="1"/>
  <c r="K19" i="76" s="1"/>
  <c r="K20" i="76" s="1"/>
  <c r="K21" i="76" s="1"/>
  <c r="K22" i="76" s="1"/>
  <c r="K23" i="76" s="1"/>
  <c r="K24" i="76" s="1"/>
  <c r="K25" i="76" s="1"/>
  <c r="K26" i="76" s="1"/>
  <c r="K27" i="76" s="1"/>
  <c r="K28" i="76" s="1"/>
  <c r="K29" i="76" s="1"/>
  <c r="K30" i="76" s="1"/>
  <c r="K31" i="76" s="1"/>
  <c r="K32" i="76" s="1"/>
  <c r="K33" i="76" s="1"/>
  <c r="K34" i="76" s="1"/>
  <c r="K35" i="76" s="1"/>
  <c r="K36" i="76" s="1"/>
  <c r="K37" i="76" s="1"/>
  <c r="K38" i="76" s="1"/>
  <c r="K39" i="76" s="1"/>
  <c r="K40" i="76" s="1"/>
  <c r="K41" i="76" s="1"/>
  <c r="K42" i="76" s="1"/>
  <c r="K43" i="76" s="1"/>
  <c r="K44" i="76" s="1"/>
  <c r="K45" i="76" s="1"/>
  <c r="K46" i="76" s="1"/>
  <c r="K47" i="76" s="1"/>
  <c r="K48" i="76" s="1"/>
  <c r="K49" i="76" s="1"/>
  <c r="K50" i="76" s="1"/>
  <c r="K51" i="76" s="1"/>
  <c r="K52" i="76" s="1"/>
  <c r="K53" i="76" s="1"/>
  <c r="K54" i="76" s="1"/>
  <c r="K55" i="76" s="1"/>
  <c r="K56" i="76" s="1"/>
  <c r="K57" i="76" s="1"/>
  <c r="K58" i="76" s="1"/>
  <c r="K59" i="76" s="1"/>
  <c r="K60" i="76" s="1"/>
  <c r="K61" i="76" s="1"/>
  <c r="K62" i="76" s="1"/>
  <c r="K63" i="76" s="1"/>
  <c r="K64" i="76" s="1"/>
  <c r="K65" i="76" s="1"/>
  <c r="K66" i="76" s="1"/>
  <c r="K67" i="76" s="1"/>
  <c r="K68" i="76" s="1"/>
  <c r="K69" i="76" s="1"/>
  <c r="I7" i="12"/>
  <c r="J7" i="12" s="1"/>
  <c r="I17" i="12"/>
  <c r="J17" i="12" s="1"/>
  <c r="I23" i="12"/>
  <c r="J23" i="12" s="1"/>
  <c r="I8" i="67"/>
  <c r="J8" i="67" s="1"/>
  <c r="I13" i="67"/>
  <c r="J13" i="67" s="1"/>
  <c r="I20" i="67"/>
  <c r="J20" i="67" s="1"/>
  <c r="I8" i="56"/>
  <c r="J8" i="56" s="1"/>
  <c r="K10" i="29"/>
  <c r="AR3" i="49"/>
  <c r="AH5" i="47"/>
  <c r="AQ5" i="47" s="1"/>
  <c r="AE4" i="50"/>
  <c r="W5" i="50"/>
  <c r="AG4" i="50"/>
  <c r="AP4" i="50" s="1"/>
  <c r="AF4" i="50"/>
  <c r="AO4" i="50" s="1"/>
  <c r="AR3" i="85"/>
  <c r="AN4" i="92"/>
  <c r="AR3" i="38"/>
  <c r="AE4" i="57"/>
  <c r="AG4" i="57"/>
  <c r="AP4" i="57" s="1"/>
  <c r="AF4" i="57"/>
  <c r="AO4" i="57" s="1"/>
  <c r="W5" i="57"/>
  <c r="AI3" i="68"/>
  <c r="AN3" i="68"/>
  <c r="I17" i="16"/>
  <c r="J17" i="16" s="1"/>
  <c r="I23" i="16"/>
  <c r="J23" i="16" s="1"/>
  <c r="I15" i="16"/>
  <c r="J15" i="16" s="1"/>
  <c r="I13" i="7"/>
  <c r="J13" i="7" s="1"/>
  <c r="K5" i="40"/>
  <c r="K6" i="40" s="1"/>
  <c r="K7" i="40" s="1"/>
  <c r="K8" i="40" s="1"/>
  <c r="K9" i="40" s="1"/>
  <c r="K10" i="40" s="1"/>
  <c r="K11" i="40" s="1"/>
  <c r="K12" i="40" s="1"/>
  <c r="K13" i="40" s="1"/>
  <c r="K14" i="40" s="1"/>
  <c r="K15" i="40" s="1"/>
  <c r="K16" i="40" s="1"/>
  <c r="K17" i="40" s="1"/>
  <c r="K18" i="40" s="1"/>
  <c r="K19" i="40" s="1"/>
  <c r="K20" i="40" s="1"/>
  <c r="K21" i="40" s="1"/>
  <c r="K22" i="40" s="1"/>
  <c r="K23" i="40" s="1"/>
  <c r="K24" i="40" s="1"/>
  <c r="K25" i="40" s="1"/>
  <c r="K26" i="40" s="1"/>
  <c r="K27" i="40" s="1"/>
  <c r="K28" i="40" s="1"/>
  <c r="K29" i="40" s="1"/>
  <c r="K30" i="40" s="1"/>
  <c r="K31" i="40" s="1"/>
  <c r="K32" i="40" s="1"/>
  <c r="K33" i="40" s="1"/>
  <c r="K34" i="40" s="1"/>
  <c r="K35" i="40" s="1"/>
  <c r="K36" i="40" s="1"/>
  <c r="K37" i="40" s="1"/>
  <c r="K38" i="40" s="1"/>
  <c r="K39" i="40" s="1"/>
  <c r="K40" i="40" s="1"/>
  <c r="K41" i="40" s="1"/>
  <c r="K42" i="40" s="1"/>
  <c r="K43" i="40" s="1"/>
  <c r="K44" i="40" s="1"/>
  <c r="K45" i="40" s="1"/>
  <c r="K46" i="40" s="1"/>
  <c r="K47" i="40" s="1"/>
  <c r="K48" i="40" s="1"/>
  <c r="K49" i="40" s="1"/>
  <c r="K50" i="40" s="1"/>
  <c r="K51" i="40" s="1"/>
  <c r="K52" i="40" s="1"/>
  <c r="K53" i="40" s="1"/>
  <c r="K54" i="40" s="1"/>
  <c r="K55" i="40" s="1"/>
  <c r="K56" i="40" s="1"/>
  <c r="K57" i="40" s="1"/>
  <c r="K58" i="40" s="1"/>
  <c r="K59" i="40" s="1"/>
  <c r="K60" i="40" s="1"/>
  <c r="K61" i="40" s="1"/>
  <c r="K62" i="40" s="1"/>
  <c r="K63" i="40" s="1"/>
  <c r="K64" i="40" s="1"/>
  <c r="K65" i="40" s="1"/>
  <c r="K66" i="40" s="1"/>
  <c r="K67" i="40" s="1"/>
  <c r="K68" i="40" s="1"/>
  <c r="K69" i="40" s="1"/>
  <c r="I13" i="20"/>
  <c r="J13" i="20" s="1"/>
  <c r="I19" i="20"/>
  <c r="J19" i="20" s="1"/>
  <c r="I10" i="50"/>
  <c r="J10" i="50" s="1"/>
  <c r="I6" i="3"/>
  <c r="J6" i="3" s="1"/>
  <c r="I16" i="3"/>
  <c r="J16" i="3" s="1"/>
  <c r="I11" i="8"/>
  <c r="J11" i="8" s="1"/>
  <c r="AI3" i="35"/>
  <c r="AO4" i="59"/>
  <c r="AR3" i="64"/>
  <c r="AN3" i="67"/>
  <c r="AI3" i="67"/>
  <c r="AP4" i="85"/>
  <c r="AP4" i="45"/>
  <c r="Z5" i="47"/>
  <c r="Y5" i="47"/>
  <c r="Z5" i="51"/>
  <c r="AN4" i="13"/>
  <c r="AI4" i="13"/>
  <c r="K5" i="82"/>
  <c r="I8" i="68"/>
  <c r="J8" i="68" s="1"/>
  <c r="I15" i="68"/>
  <c r="J15" i="68" s="1"/>
  <c r="I21" i="68"/>
  <c r="J21" i="68" s="1"/>
  <c r="I12" i="51"/>
  <c r="J12" i="51" s="1"/>
  <c r="I18" i="51"/>
  <c r="J18" i="51" s="1"/>
  <c r="I8" i="51"/>
  <c r="J8" i="51" s="1"/>
  <c r="I11" i="11"/>
  <c r="J11" i="11" s="1"/>
  <c r="I15" i="11"/>
  <c r="J15" i="11" s="1"/>
  <c r="I21" i="11"/>
  <c r="J21" i="11" s="1"/>
  <c r="AQ4" i="6"/>
  <c r="K5" i="21"/>
  <c r="AQ4" i="21"/>
  <c r="AQ4" i="43"/>
  <c r="AI4" i="60"/>
  <c r="AN4" i="60"/>
  <c r="I4" i="19"/>
  <c r="J4" i="19" s="1"/>
  <c r="K4" i="19" s="1"/>
  <c r="AG5" i="8"/>
  <c r="W6" i="8"/>
  <c r="AF5" i="8"/>
  <c r="AE5" i="8"/>
  <c r="AR3" i="3"/>
  <c r="I20" i="2"/>
  <c r="J20" i="2" s="1"/>
  <c r="I13" i="24"/>
  <c r="J13" i="24" s="1"/>
  <c r="I10" i="2"/>
  <c r="J10" i="2" s="1"/>
  <c r="AR3" i="91"/>
  <c r="I12" i="71"/>
  <c r="J12" i="71" s="1"/>
  <c r="I20" i="71"/>
  <c r="J20" i="71" s="1"/>
  <c r="I7" i="71"/>
  <c r="J7" i="71" s="1"/>
  <c r="I10" i="64"/>
  <c r="J10" i="64" s="1"/>
  <c r="I6" i="63"/>
  <c r="J6" i="63" s="1"/>
  <c r="I14" i="52"/>
  <c r="J14" i="52" s="1"/>
  <c r="I20" i="52"/>
  <c r="J20" i="52" s="1"/>
  <c r="I5" i="24"/>
  <c r="J5" i="24" s="1"/>
  <c r="Z5" i="53"/>
  <c r="Y5" i="53"/>
  <c r="K5" i="60"/>
  <c r="AP4" i="55"/>
  <c r="AR3" i="51"/>
  <c r="X5" i="51"/>
  <c r="AH5" i="51" s="1"/>
  <c r="AQ4" i="79"/>
  <c r="AI3" i="82"/>
  <c r="AR3" i="87"/>
  <c r="AR3" i="96"/>
  <c r="Y5" i="75"/>
  <c r="Z5" i="75"/>
  <c r="AN4" i="5"/>
  <c r="AI4" i="5"/>
  <c r="AI4" i="38"/>
  <c r="AN4" i="38"/>
  <c r="AI4" i="41"/>
  <c r="AN4" i="41"/>
  <c r="AP4" i="46"/>
  <c r="AP4" i="61"/>
  <c r="AP4" i="74"/>
  <c r="X5" i="86"/>
  <c r="X5" i="21"/>
  <c r="AH5" i="21" s="1"/>
  <c r="Y5" i="21"/>
  <c r="Z5" i="21" s="1"/>
  <c r="I12" i="15"/>
  <c r="J12" i="15" s="1"/>
  <c r="I22" i="16"/>
  <c r="J22" i="16" s="1"/>
  <c r="I23" i="24"/>
  <c r="J23" i="24" s="1"/>
  <c r="I4" i="20"/>
  <c r="J4" i="20" s="1"/>
  <c r="K4" i="20" s="1"/>
  <c r="AR4" i="20" s="1"/>
  <c r="I20" i="24"/>
  <c r="J20" i="24" s="1"/>
  <c r="I15" i="23"/>
  <c r="J15" i="23" s="1"/>
  <c r="I21" i="23"/>
  <c r="J21" i="23" s="1"/>
  <c r="I13" i="4"/>
  <c r="J13" i="4" s="1"/>
  <c r="I19" i="4"/>
  <c r="J19" i="4" s="1"/>
  <c r="I8" i="60"/>
  <c r="J8" i="60" s="1"/>
  <c r="I15" i="59"/>
  <c r="J15" i="59" s="1"/>
  <c r="I21" i="59"/>
  <c r="J21" i="59" s="1"/>
  <c r="K14" i="49"/>
  <c r="W5" i="52"/>
  <c r="AG4" i="52"/>
  <c r="AP4" i="52" s="1"/>
  <c r="AF4" i="52"/>
  <c r="AO4" i="52" s="1"/>
  <c r="AE4" i="52"/>
  <c r="AR3" i="59"/>
  <c r="X5" i="73"/>
  <c r="Y5" i="73"/>
  <c r="I11" i="68"/>
  <c r="J11" i="68" s="1"/>
  <c r="AI4" i="77"/>
  <c r="AN4" i="77"/>
  <c r="AR3" i="84"/>
  <c r="I11" i="15"/>
  <c r="J11" i="15" s="1"/>
  <c r="I22" i="72"/>
  <c r="J22" i="72" s="1"/>
  <c r="I7" i="72"/>
  <c r="J7" i="72" s="1"/>
  <c r="I8" i="55"/>
  <c r="J8" i="55" s="1"/>
  <c r="K5" i="57"/>
  <c r="I12" i="19"/>
  <c r="J12" i="19" s="1"/>
  <c r="I18" i="19"/>
  <c r="J18" i="19" s="1"/>
  <c r="I11" i="16"/>
  <c r="J11" i="16" s="1"/>
  <c r="AQ4" i="34"/>
  <c r="K9" i="77"/>
  <c r="AO4" i="10"/>
  <c r="AN4" i="18"/>
  <c r="AI4" i="18"/>
  <c r="AR4" i="2"/>
  <c r="I6" i="7"/>
  <c r="J6" i="7" s="1"/>
  <c r="I13" i="16"/>
  <c r="J13" i="16" s="1"/>
  <c r="I23" i="8"/>
  <c r="J23" i="8" s="1"/>
  <c r="I10" i="7"/>
  <c r="J10" i="7" s="1"/>
  <c r="K5" i="18"/>
  <c r="AQ4" i="18"/>
  <c r="I12" i="12"/>
  <c r="J12" i="12" s="1"/>
  <c r="I18" i="12"/>
  <c r="J18" i="12" s="1"/>
  <c r="I8" i="12"/>
  <c r="J8" i="12" s="1"/>
  <c r="I12" i="67"/>
  <c r="J12" i="67" s="1"/>
  <c r="I16" i="67"/>
  <c r="J16" i="67" s="1"/>
  <c r="I23" i="67"/>
  <c r="J23" i="67" s="1"/>
  <c r="I10" i="56"/>
  <c r="J10" i="56" s="1"/>
  <c r="AR3" i="27"/>
  <c r="W5" i="31"/>
  <c r="AG4" i="31"/>
  <c r="AP4" i="31" s="1"/>
  <c r="AE4" i="31"/>
  <c r="AF4" i="31"/>
  <c r="AO4" i="31" s="1"/>
  <c r="AI4" i="42"/>
  <c r="AN4" i="42"/>
  <c r="AQ4" i="50"/>
  <c r="AQ5" i="60"/>
  <c r="AR4" i="92"/>
  <c r="AE4" i="91"/>
  <c r="AF4" i="91"/>
  <c r="AO4" i="91" s="1"/>
  <c r="AG4" i="91"/>
  <c r="AP4" i="91" s="1"/>
  <c r="W5" i="91"/>
  <c r="I15" i="2"/>
  <c r="J15" i="2" s="1"/>
  <c r="I12" i="8"/>
  <c r="J12" i="8" s="1"/>
  <c r="I14" i="20"/>
  <c r="J14" i="20" s="1"/>
  <c r="I20" i="20"/>
  <c r="J20" i="20" s="1"/>
  <c r="K5" i="61"/>
  <c r="AQ4" i="61"/>
  <c r="I5" i="50"/>
  <c r="J5" i="50" s="1"/>
  <c r="K5" i="50" s="1"/>
  <c r="I7" i="3"/>
  <c r="J7" i="3" s="1"/>
  <c r="I17" i="3"/>
  <c r="J17" i="3" s="1"/>
  <c r="AE4" i="9"/>
  <c r="W5" i="9"/>
  <c r="AG4" i="9"/>
  <c r="AP4" i="9" s="1"/>
  <c r="AF4" i="9"/>
  <c r="AO4" i="9" s="1"/>
  <c r="AF5" i="64"/>
  <c r="AE5" i="64"/>
  <c r="W6" i="64"/>
  <c r="AG5" i="64"/>
  <c r="AP4" i="59"/>
  <c r="K5" i="72"/>
  <c r="AN4" i="80"/>
  <c r="Z5" i="85"/>
  <c r="X5" i="85"/>
  <c r="AH5" i="85" s="1"/>
  <c r="AQ5" i="85" s="1"/>
  <c r="Y5" i="85"/>
  <c r="AG4" i="82"/>
  <c r="AP4" i="82" s="1"/>
  <c r="AE4" i="82"/>
  <c r="W5" i="82"/>
  <c r="AF4" i="82"/>
  <c r="AO4" i="82" s="1"/>
  <c r="AI3" i="39"/>
  <c r="AI4" i="51"/>
  <c r="W5" i="49"/>
  <c r="AE4" i="49"/>
  <c r="AF4" i="49"/>
  <c r="AO4" i="49" s="1"/>
  <c r="AG4" i="49"/>
  <c r="AP4" i="49" s="1"/>
  <c r="K9" i="96"/>
  <c r="AO4" i="13"/>
  <c r="K7" i="1"/>
  <c r="AQ3" i="23"/>
  <c r="AI3" i="23"/>
  <c r="K5" i="90"/>
  <c r="K6" i="90" s="1"/>
  <c r="K7" i="90" s="1"/>
  <c r="K8" i="90" s="1"/>
  <c r="K9" i="90" s="1"/>
  <c r="K10" i="90" s="1"/>
  <c r="K11" i="90" s="1"/>
  <c r="K12" i="90" s="1"/>
  <c r="K13" i="90" s="1"/>
  <c r="K14" i="90" s="1"/>
  <c r="K15" i="90" s="1"/>
  <c r="K16" i="90" s="1"/>
  <c r="K17" i="90" s="1"/>
  <c r="K18" i="90" s="1"/>
  <c r="K19" i="90" s="1"/>
  <c r="K20" i="90" s="1"/>
  <c r="K21" i="90" s="1"/>
  <c r="K22" i="90" s="1"/>
  <c r="K23" i="90" s="1"/>
  <c r="K24" i="90" s="1"/>
  <c r="K25" i="90" s="1"/>
  <c r="K26" i="90" s="1"/>
  <c r="K27" i="90" s="1"/>
  <c r="K28" i="90" s="1"/>
  <c r="K29" i="90" s="1"/>
  <c r="K30" i="90" s="1"/>
  <c r="K31" i="90" s="1"/>
  <c r="K32" i="90" s="1"/>
  <c r="K33" i="90" s="1"/>
  <c r="K34" i="90" s="1"/>
  <c r="K35" i="90" s="1"/>
  <c r="K36" i="90" s="1"/>
  <c r="K37" i="90" s="1"/>
  <c r="K38" i="90" s="1"/>
  <c r="K39" i="90" s="1"/>
  <c r="K40" i="90" s="1"/>
  <c r="K41" i="90" s="1"/>
  <c r="K42" i="90" s="1"/>
  <c r="K43" i="90" s="1"/>
  <c r="K44" i="90" s="1"/>
  <c r="K45" i="90" s="1"/>
  <c r="K46" i="90" s="1"/>
  <c r="K47" i="90" s="1"/>
  <c r="K48" i="90" s="1"/>
  <c r="K49" i="90" s="1"/>
  <c r="K50" i="90" s="1"/>
  <c r="K51" i="90" s="1"/>
  <c r="K52" i="90" s="1"/>
  <c r="K53" i="90" s="1"/>
  <c r="K54" i="90" s="1"/>
  <c r="K55" i="90" s="1"/>
  <c r="K56" i="90" s="1"/>
  <c r="K57" i="90" s="1"/>
  <c r="K58" i="90" s="1"/>
  <c r="K59" i="90" s="1"/>
  <c r="K60" i="90" s="1"/>
  <c r="K61" i="90" s="1"/>
  <c r="K62" i="90" s="1"/>
  <c r="K63" i="90" s="1"/>
  <c r="K64" i="90" s="1"/>
  <c r="K65" i="90" s="1"/>
  <c r="K66" i="90" s="1"/>
  <c r="K67" i="90" s="1"/>
  <c r="K68" i="90" s="1"/>
  <c r="K69" i="90" s="1"/>
  <c r="K70" i="90" s="1"/>
  <c r="K71" i="90" s="1"/>
  <c r="K72" i="90" s="1"/>
  <c r="K73" i="90" s="1"/>
  <c r="K74" i="90" s="1"/>
  <c r="K75" i="90" s="1"/>
  <c r="K76" i="90" s="1"/>
  <c r="K77" i="90" s="1"/>
  <c r="K78" i="90" s="1"/>
  <c r="K79" i="90" s="1"/>
  <c r="K80" i="90" s="1"/>
  <c r="K81" i="90" s="1"/>
  <c r="K82" i="90" s="1"/>
  <c r="K83" i="90" s="1"/>
  <c r="K84" i="90" s="1"/>
  <c r="K85" i="90" s="1"/>
  <c r="K86" i="90" s="1"/>
  <c r="K87" i="90" s="1"/>
  <c r="K88" i="90" s="1"/>
  <c r="K89" i="90" s="1"/>
  <c r="AI4" i="28"/>
  <c r="AN4" i="28"/>
  <c r="I6" i="68"/>
  <c r="J6" i="68" s="1"/>
  <c r="I16" i="68"/>
  <c r="J16" i="68" s="1"/>
  <c r="I22" i="68"/>
  <c r="J22" i="68" s="1"/>
  <c r="I13" i="51"/>
  <c r="J13" i="51" s="1"/>
  <c r="I19" i="51"/>
  <c r="J19" i="51" s="1"/>
  <c r="I6" i="11"/>
  <c r="J6" i="11" s="1"/>
  <c r="I16" i="11"/>
  <c r="J16" i="11" s="1"/>
  <c r="I22" i="11"/>
  <c r="J22" i="11" s="1"/>
  <c r="AF4" i="43"/>
  <c r="AO4" i="43" s="1"/>
  <c r="W5" i="43"/>
  <c r="AE4" i="43"/>
  <c r="AG4" i="43"/>
  <c r="AP4" i="43" s="1"/>
  <c r="AF4" i="62"/>
  <c r="AO4" i="62" s="1"/>
  <c r="AE4" i="62"/>
  <c r="W5" i="62"/>
  <c r="AG4" i="62"/>
  <c r="AP4" i="62" s="1"/>
  <c r="AR3" i="25"/>
  <c r="I4" i="15"/>
  <c r="J4" i="15" s="1"/>
  <c r="K4" i="15" s="1"/>
  <c r="I16" i="71"/>
  <c r="J16" i="71" s="1"/>
  <c r="I4" i="71"/>
  <c r="J4" i="71" s="1"/>
  <c r="K4" i="71" s="1"/>
  <c r="I17" i="71"/>
  <c r="J17" i="71" s="1"/>
  <c r="I11" i="64"/>
  <c r="J11" i="64" s="1"/>
  <c r="I7" i="63"/>
  <c r="J7" i="63" s="1"/>
  <c r="I15" i="52"/>
  <c r="J15" i="52" s="1"/>
  <c r="I21" i="52"/>
  <c r="J21" i="52" s="1"/>
  <c r="I11" i="24"/>
  <c r="J11" i="24" s="1"/>
  <c r="Y5" i="42"/>
  <c r="AN3" i="53"/>
  <c r="AI3" i="53"/>
  <c r="Z5" i="81"/>
  <c r="Y5" i="81"/>
  <c r="X5" i="81"/>
  <c r="AH5" i="81" s="1"/>
  <c r="AQ5" i="81" s="1"/>
  <c r="AR3" i="90"/>
  <c r="AO4" i="5"/>
  <c r="X5" i="46"/>
  <c r="AH5" i="46" s="1"/>
  <c r="AQ5" i="46" s="1"/>
  <c r="Y5" i="61"/>
  <c r="X5" i="61"/>
  <c r="AH5" i="61" s="1"/>
  <c r="AQ5" i="61" s="1"/>
  <c r="Z5" i="30"/>
  <c r="X5" i="30"/>
  <c r="AI4" i="94"/>
  <c r="AN4" i="94"/>
  <c r="W5" i="7"/>
  <c r="AG4" i="7"/>
  <c r="AP4" i="7" s="1"/>
  <c r="AF4" i="7"/>
  <c r="AO4" i="7" s="1"/>
  <c r="AE4" i="7"/>
  <c r="AR3" i="16"/>
  <c r="I7" i="2"/>
  <c r="J7" i="2" s="1"/>
  <c r="I14" i="2"/>
  <c r="J14" i="2" s="1"/>
  <c r="I6" i="2"/>
  <c r="J6" i="2" s="1"/>
  <c r="I9" i="19"/>
  <c r="J9" i="19" s="1"/>
  <c r="AF4" i="26"/>
  <c r="AO4" i="26" s="1"/>
  <c r="AG4" i="26"/>
  <c r="AP4" i="26" s="1"/>
  <c r="AE4" i="26"/>
  <c r="W5" i="26"/>
  <c r="I6" i="23"/>
  <c r="J6" i="23" s="1"/>
  <c r="I16" i="23"/>
  <c r="J16" i="23" s="1"/>
  <c r="I22" i="23"/>
  <c r="J22" i="23" s="1"/>
  <c r="K5" i="34"/>
  <c r="K6" i="34" s="1"/>
  <c r="K7" i="34" s="1"/>
  <c r="K8" i="34" s="1"/>
  <c r="K9" i="34" s="1"/>
  <c r="K10" i="34" s="1"/>
  <c r="K11" i="34" s="1"/>
  <c r="K12" i="34" s="1"/>
  <c r="K13" i="34" s="1"/>
  <c r="K14" i="34" s="1"/>
  <c r="K15" i="34" s="1"/>
  <c r="K16" i="34" s="1"/>
  <c r="K17" i="34" s="1"/>
  <c r="K18" i="34" s="1"/>
  <c r="K19" i="34" s="1"/>
  <c r="K20" i="34" s="1"/>
  <c r="K21" i="34" s="1"/>
  <c r="K22" i="34" s="1"/>
  <c r="K23" i="34" s="1"/>
  <c r="K24" i="34" s="1"/>
  <c r="K25" i="34" s="1"/>
  <c r="K26" i="34" s="1"/>
  <c r="K27" i="34" s="1"/>
  <c r="K28" i="34" s="1"/>
  <c r="K29" i="34" s="1"/>
  <c r="K30" i="34" s="1"/>
  <c r="K31" i="34" s="1"/>
  <c r="K32" i="34" s="1"/>
  <c r="K33" i="34" s="1"/>
  <c r="K34" i="34" s="1"/>
  <c r="K35" i="34" s="1"/>
  <c r="K36" i="34" s="1"/>
  <c r="K37" i="34" s="1"/>
  <c r="K38" i="34" s="1"/>
  <c r="K39" i="34" s="1"/>
  <c r="K40" i="34" s="1"/>
  <c r="K41" i="34" s="1"/>
  <c r="K42" i="34" s="1"/>
  <c r="K43" i="34" s="1"/>
  <c r="K44" i="34" s="1"/>
  <c r="K45" i="34" s="1"/>
  <c r="K46" i="34" s="1"/>
  <c r="K47" i="34" s="1"/>
  <c r="K48" i="34" s="1"/>
  <c r="K49" i="34" s="1"/>
  <c r="K50" i="34" s="1"/>
  <c r="K51" i="34" s="1"/>
  <c r="K52" i="34" s="1"/>
  <c r="K53" i="34" s="1"/>
  <c r="K54" i="34" s="1"/>
  <c r="K55" i="34" s="1"/>
  <c r="K56" i="34" s="1"/>
  <c r="K57" i="34" s="1"/>
  <c r="K58" i="34" s="1"/>
  <c r="K59" i="34" s="1"/>
  <c r="K60" i="34" s="1"/>
  <c r="K61" i="34" s="1"/>
  <c r="K62" i="34" s="1"/>
  <c r="K63" i="34" s="1"/>
  <c r="K64" i="34" s="1"/>
  <c r="K65" i="34" s="1"/>
  <c r="K66" i="34" s="1"/>
  <c r="K67" i="34" s="1"/>
  <c r="K68" i="34" s="1"/>
  <c r="K69" i="34" s="1"/>
  <c r="K70" i="34" s="1"/>
  <c r="K71" i="34" s="1"/>
  <c r="K72" i="34" s="1"/>
  <c r="K73" i="34" s="1"/>
  <c r="K74" i="34" s="1"/>
  <c r="K75" i="34" s="1"/>
  <c r="K76" i="34" s="1"/>
  <c r="K77" i="34" s="1"/>
  <c r="K78" i="34" s="1"/>
  <c r="K79" i="34" s="1"/>
  <c r="K80" i="34" s="1"/>
  <c r="K81" i="34" s="1"/>
  <c r="K82" i="34" s="1"/>
  <c r="K83" i="34" s="1"/>
  <c r="K84" i="34" s="1"/>
  <c r="K85" i="34" s="1"/>
  <c r="K86" i="34" s="1"/>
  <c r="K87" i="34" s="1"/>
  <c r="K88" i="34" s="1"/>
  <c r="K89" i="34" s="1"/>
  <c r="I14" i="4"/>
  <c r="J14" i="4" s="1"/>
  <c r="I20" i="4"/>
  <c r="J20" i="4" s="1"/>
  <c r="I10" i="60"/>
  <c r="J10" i="60" s="1"/>
  <c r="I6" i="59"/>
  <c r="J6" i="59" s="1"/>
  <c r="I13" i="59"/>
  <c r="J13" i="59" s="1"/>
  <c r="I22" i="59"/>
  <c r="J22" i="59" s="1"/>
  <c r="K9" i="28"/>
  <c r="K10" i="28" s="1"/>
  <c r="K11" i="28" s="1"/>
  <c r="K12" i="28" s="1"/>
  <c r="K13" i="28" s="1"/>
  <c r="K14" i="28" s="1"/>
  <c r="K15" i="28" s="1"/>
  <c r="K16" i="28" s="1"/>
  <c r="K17" i="28" s="1"/>
  <c r="K18" i="28" s="1"/>
  <c r="K19" i="28" s="1"/>
  <c r="K20" i="28" s="1"/>
  <c r="K21" i="28" s="1"/>
  <c r="K22" i="28" s="1"/>
  <c r="K23" i="28" s="1"/>
  <c r="K24" i="28" s="1"/>
  <c r="K25" i="28" s="1"/>
  <c r="K26" i="28" s="1"/>
  <c r="K27" i="28" s="1"/>
  <c r="K28" i="28" s="1"/>
  <c r="K29" i="28" s="1"/>
  <c r="K30" i="28" s="1"/>
  <c r="K31" i="28" s="1"/>
  <c r="K32" i="28" s="1"/>
  <c r="K33" i="28" s="1"/>
  <c r="K34" i="28" s="1"/>
  <c r="K35" i="28" s="1"/>
  <c r="K36" i="28" s="1"/>
  <c r="K37" i="28" s="1"/>
  <c r="K38" i="28" s="1"/>
  <c r="K39" i="28" s="1"/>
  <c r="K40" i="28" s="1"/>
  <c r="K41" i="28" s="1"/>
  <c r="K42" i="28" s="1"/>
  <c r="K43" i="28" s="1"/>
  <c r="K44" i="28" s="1"/>
  <c r="K45" i="28" s="1"/>
  <c r="K46" i="28" s="1"/>
  <c r="K47" i="28" s="1"/>
  <c r="K48" i="28" s="1"/>
  <c r="K49" i="28" s="1"/>
  <c r="K50" i="28" s="1"/>
  <c r="K51" i="28" s="1"/>
  <c r="K52" i="28" s="1"/>
  <c r="K53" i="28" s="1"/>
  <c r="K54" i="28" s="1"/>
  <c r="K55" i="28" s="1"/>
  <c r="K56" i="28" s="1"/>
  <c r="K57" i="28" s="1"/>
  <c r="K58" i="28" s="1"/>
  <c r="K59" i="28" s="1"/>
  <c r="K60" i="28" s="1"/>
  <c r="K61" i="28" s="1"/>
  <c r="K62" i="28" s="1"/>
  <c r="K63" i="28" s="1"/>
  <c r="K64" i="28" s="1"/>
  <c r="K65" i="28" s="1"/>
  <c r="K66" i="28" s="1"/>
  <c r="K67" i="28" s="1"/>
  <c r="K68" i="28" s="1"/>
  <c r="K69" i="28" s="1"/>
  <c r="K6" i="53"/>
  <c r="Z5" i="56"/>
  <c r="X5" i="56"/>
  <c r="AH5" i="56" s="1"/>
  <c r="Y5" i="56"/>
  <c r="AN3" i="72"/>
  <c r="AI3" i="72"/>
  <c r="AR3" i="77"/>
  <c r="Y5" i="54"/>
  <c r="Z5" i="96"/>
  <c r="Y5" i="96"/>
  <c r="I5" i="7"/>
  <c r="J5" i="7" s="1"/>
  <c r="K5" i="7" s="1"/>
  <c r="I15" i="24"/>
  <c r="J15" i="24" s="1"/>
  <c r="I7" i="15"/>
  <c r="J7" i="15" s="1"/>
  <c r="W5" i="3"/>
  <c r="AG4" i="3"/>
  <c r="AF4" i="3"/>
  <c r="AO4" i="3" s="1"/>
  <c r="AE4" i="3"/>
  <c r="I6" i="72"/>
  <c r="J6" i="72" s="1"/>
  <c r="I12" i="72"/>
  <c r="J12" i="72" s="1"/>
  <c r="I10" i="19"/>
  <c r="J10" i="19" s="1"/>
  <c r="I13" i="19"/>
  <c r="J13" i="19" s="1"/>
  <c r="I19" i="19"/>
  <c r="J19" i="19" s="1"/>
  <c r="AE4" i="17"/>
  <c r="W5" i="17"/>
  <c r="AG4" i="17"/>
  <c r="AP4" i="17" s="1"/>
  <c r="AF4" i="17"/>
  <c r="AO4" i="17" s="1"/>
  <c r="AN3" i="52"/>
  <c r="AI3" i="52"/>
  <c r="I10" i="68"/>
  <c r="J10" i="68" s="1"/>
  <c r="AN3" i="71"/>
  <c r="AI3" i="71"/>
  <c r="AP4" i="67"/>
  <c r="AP4" i="80"/>
  <c r="AP4" i="10"/>
  <c r="AO4" i="18"/>
  <c r="I22" i="2"/>
  <c r="J22" i="2" s="1"/>
  <c r="I23" i="7"/>
  <c r="J23" i="7" s="1"/>
  <c r="K5" i="43"/>
  <c r="K6" i="43" s="1"/>
  <c r="K7" i="43" s="1"/>
  <c r="K8" i="43" s="1"/>
  <c r="K9" i="43" s="1"/>
  <c r="K10" i="43" s="1"/>
  <c r="K11" i="43" s="1"/>
  <c r="K12" i="43" s="1"/>
  <c r="K13" i="43" s="1"/>
  <c r="K14" i="43" s="1"/>
  <c r="K15" i="43" s="1"/>
  <c r="K16" i="43" s="1"/>
  <c r="K17" i="43" s="1"/>
  <c r="K18" i="43" s="1"/>
  <c r="K19" i="43" s="1"/>
  <c r="K20" i="43" s="1"/>
  <c r="K21" i="43" s="1"/>
  <c r="K22" i="43" s="1"/>
  <c r="K23" i="43" s="1"/>
  <c r="K24" i="43" s="1"/>
  <c r="K25" i="43" s="1"/>
  <c r="K26" i="43" s="1"/>
  <c r="K27" i="43" s="1"/>
  <c r="K28" i="43" s="1"/>
  <c r="K29" i="43" s="1"/>
  <c r="K30" i="43" s="1"/>
  <c r="K31" i="43" s="1"/>
  <c r="K32" i="43" s="1"/>
  <c r="K33" i="43" s="1"/>
  <c r="K34" i="43" s="1"/>
  <c r="K35" i="43" s="1"/>
  <c r="K36" i="43" s="1"/>
  <c r="K37" i="43" s="1"/>
  <c r="K38" i="43" s="1"/>
  <c r="K39" i="43" s="1"/>
  <c r="K40" i="43" s="1"/>
  <c r="K41" i="43" s="1"/>
  <c r="K42" i="43" s="1"/>
  <c r="K43" i="43" s="1"/>
  <c r="K44" i="43" s="1"/>
  <c r="K45" i="43" s="1"/>
  <c r="K46" i="43" s="1"/>
  <c r="K47" i="43" s="1"/>
  <c r="K48" i="43" s="1"/>
  <c r="K49" i="43" s="1"/>
  <c r="K50" i="43" s="1"/>
  <c r="K51" i="43" s="1"/>
  <c r="K52" i="43" s="1"/>
  <c r="K53" i="43" s="1"/>
  <c r="K54" i="43" s="1"/>
  <c r="K55" i="43" s="1"/>
  <c r="K56" i="43" s="1"/>
  <c r="K57" i="43" s="1"/>
  <c r="K58" i="43" s="1"/>
  <c r="K59" i="43" s="1"/>
  <c r="K60" i="43" s="1"/>
  <c r="K61" i="43" s="1"/>
  <c r="K62" i="43" s="1"/>
  <c r="K63" i="43" s="1"/>
  <c r="K64" i="43" s="1"/>
  <c r="K65" i="43" s="1"/>
  <c r="K66" i="43" s="1"/>
  <c r="K67" i="43" s="1"/>
  <c r="K68" i="43" s="1"/>
  <c r="K69" i="43" s="1"/>
  <c r="K70" i="43" s="1"/>
  <c r="K71" i="43" s="1"/>
  <c r="K72" i="43" s="1"/>
  <c r="K73" i="43" s="1"/>
  <c r="K74" i="43" s="1"/>
  <c r="K75" i="43" s="1"/>
  <c r="K76" i="43" s="1"/>
  <c r="K77" i="43" s="1"/>
  <c r="K78" i="43" s="1"/>
  <c r="K79" i="43" s="1"/>
  <c r="I13" i="12"/>
  <c r="J13" i="12" s="1"/>
  <c r="I19" i="12"/>
  <c r="J19" i="12" s="1"/>
  <c r="I15" i="67"/>
  <c r="J15" i="67" s="1"/>
  <c r="I19" i="67"/>
  <c r="J19" i="67" s="1"/>
  <c r="I5" i="67"/>
  <c r="J5" i="67" s="1"/>
  <c r="I4" i="56"/>
  <c r="J4" i="56" s="1"/>
  <c r="K4" i="56" s="1"/>
  <c r="AO4" i="56" s="1"/>
  <c r="K5" i="54"/>
  <c r="K5" i="13"/>
  <c r="AQ4" i="13"/>
  <c r="AH5" i="48"/>
  <c r="AQ5" i="48" s="1"/>
  <c r="AN3" i="58"/>
  <c r="AI3" i="58"/>
  <c r="AI4" i="84"/>
  <c r="AN4" i="84"/>
  <c r="AQ3" i="94"/>
  <c r="AI3" i="94"/>
  <c r="I18" i="24"/>
  <c r="J18" i="24" s="1"/>
  <c r="AR3" i="6"/>
  <c r="AR3" i="9"/>
  <c r="I21" i="24"/>
  <c r="J21" i="24" s="1"/>
  <c r="AG4" i="25"/>
  <c r="AP4" i="25" s="1"/>
  <c r="AF4" i="25"/>
  <c r="AO4" i="25" s="1"/>
  <c r="AE4" i="25"/>
  <c r="W5" i="25"/>
  <c r="K5" i="91"/>
  <c r="K6" i="91" s="1"/>
  <c r="K7" i="91" s="1"/>
  <c r="K8" i="91" s="1"/>
  <c r="K9" i="91" s="1"/>
  <c r="K10" i="91" s="1"/>
  <c r="K11" i="91" s="1"/>
  <c r="K12" i="91" s="1"/>
  <c r="K13" i="91" s="1"/>
  <c r="K14" i="91" s="1"/>
  <c r="K15" i="91" s="1"/>
  <c r="K16" i="91" s="1"/>
  <c r="K17" i="91" s="1"/>
  <c r="K18" i="91" s="1"/>
  <c r="K19" i="91" s="1"/>
  <c r="K20" i="91" s="1"/>
  <c r="K21" i="91" s="1"/>
  <c r="K22" i="91" s="1"/>
  <c r="K23" i="91" s="1"/>
  <c r="K24" i="91" s="1"/>
  <c r="K25" i="91" s="1"/>
  <c r="K26" i="91" s="1"/>
  <c r="K27" i="91" s="1"/>
  <c r="K28" i="91" s="1"/>
  <c r="K29" i="91" s="1"/>
  <c r="K30" i="91" s="1"/>
  <c r="K31" i="91" s="1"/>
  <c r="K32" i="91" s="1"/>
  <c r="K33" i="91" s="1"/>
  <c r="K34" i="91" s="1"/>
  <c r="K35" i="91" s="1"/>
  <c r="K36" i="91" s="1"/>
  <c r="K37" i="91" s="1"/>
  <c r="K38" i="91" s="1"/>
  <c r="K39" i="91" s="1"/>
  <c r="K40" i="91" s="1"/>
  <c r="K41" i="91" s="1"/>
  <c r="K42" i="91" s="1"/>
  <c r="K43" i="91" s="1"/>
  <c r="K44" i="91" s="1"/>
  <c r="K45" i="91" s="1"/>
  <c r="K46" i="91" s="1"/>
  <c r="K47" i="91" s="1"/>
  <c r="K48" i="91" s="1"/>
  <c r="K49" i="91" s="1"/>
  <c r="K50" i="91" s="1"/>
  <c r="K51" i="91" s="1"/>
  <c r="K52" i="91" s="1"/>
  <c r="K53" i="91" s="1"/>
  <c r="K54" i="91" s="1"/>
  <c r="K55" i="91" s="1"/>
  <c r="K56" i="91" s="1"/>
  <c r="K57" i="91" s="1"/>
  <c r="K58" i="91" s="1"/>
  <c r="K59" i="91" s="1"/>
  <c r="K60" i="91" s="1"/>
  <c r="K61" i="91" s="1"/>
  <c r="K62" i="91" s="1"/>
  <c r="K63" i="91" s="1"/>
  <c r="K64" i="91" s="1"/>
  <c r="K65" i="91" s="1"/>
  <c r="K66" i="91" s="1"/>
  <c r="K67" i="91" s="1"/>
  <c r="K68" i="91" s="1"/>
  <c r="K69" i="91" s="1"/>
  <c r="K70" i="91" s="1"/>
  <c r="K71" i="91" s="1"/>
  <c r="K72" i="91" s="1"/>
  <c r="K73" i="91" s="1"/>
  <c r="K74" i="91" s="1"/>
  <c r="K75" i="91" s="1"/>
  <c r="K76" i="91" s="1"/>
  <c r="K77" i="91" s="1"/>
  <c r="K78" i="91" s="1"/>
  <c r="K79" i="91" s="1"/>
  <c r="AR3" i="13"/>
  <c r="I15" i="20"/>
  <c r="J15" i="20" s="1"/>
  <c r="I21" i="20"/>
  <c r="J21" i="20" s="1"/>
  <c r="K17" i="30"/>
  <c r="I11" i="50"/>
  <c r="J11" i="50" s="1"/>
  <c r="I12" i="3"/>
  <c r="J12" i="3" s="1"/>
  <c r="AI3" i="4"/>
  <c r="I4" i="8"/>
  <c r="J4" i="8" s="1"/>
  <c r="K4" i="8" s="1"/>
  <c r="Y5" i="35"/>
  <c r="Z5" i="35" s="1"/>
  <c r="Y5" i="59"/>
  <c r="X5" i="59"/>
  <c r="AH5" i="59" s="1"/>
  <c r="I9" i="68"/>
  <c r="J9" i="68" s="1"/>
  <c r="AN3" i="66"/>
  <c r="AI3" i="66"/>
  <c r="AI3" i="76"/>
  <c r="AR4" i="80"/>
  <c r="AN4" i="85"/>
  <c r="AI4" i="85"/>
  <c r="AE4" i="87"/>
  <c r="W5" i="87"/>
  <c r="AF4" i="87"/>
  <c r="AO4" i="87" s="1"/>
  <c r="AG4" i="87"/>
  <c r="AP4" i="87" s="1"/>
  <c r="AI3" i="92"/>
  <c r="AE4" i="90"/>
  <c r="W5" i="90"/>
  <c r="AF4" i="90"/>
  <c r="AO4" i="90" s="1"/>
  <c r="AG4" i="90"/>
  <c r="AP4" i="90" s="1"/>
  <c r="AP4" i="13"/>
  <c r="AI4" i="19"/>
  <c r="AN4" i="19"/>
  <c r="AR3" i="19"/>
  <c r="I7" i="68"/>
  <c r="J7" i="68" s="1"/>
  <c r="I17" i="68"/>
  <c r="J17" i="68" s="1"/>
  <c r="I23" i="68"/>
  <c r="J23" i="68" s="1"/>
  <c r="I5" i="51"/>
  <c r="J5" i="51" s="1"/>
  <c r="I14" i="51"/>
  <c r="J14" i="51" s="1"/>
  <c r="I20" i="51"/>
  <c r="J20" i="51" s="1"/>
  <c r="I7" i="11"/>
  <c r="J7" i="11" s="1"/>
  <c r="I17" i="11"/>
  <c r="J17" i="11" s="1"/>
  <c r="I23" i="11"/>
  <c r="J23" i="11" s="1"/>
  <c r="AQ3" i="55"/>
  <c r="AI3" i="55"/>
  <c r="I19" i="2"/>
  <c r="J19" i="2" s="1"/>
  <c r="I12" i="2"/>
  <c r="J12" i="2" s="1"/>
  <c r="K7" i="22"/>
  <c r="I12" i="16"/>
  <c r="J12" i="16" s="1"/>
  <c r="I17" i="7"/>
  <c r="J17" i="7" s="1"/>
  <c r="I22" i="71"/>
  <c r="J22" i="71" s="1"/>
  <c r="I9" i="71"/>
  <c r="J9" i="71" s="1"/>
  <c r="I23" i="71"/>
  <c r="J23" i="71" s="1"/>
  <c r="I4" i="64"/>
  <c r="J4" i="64" s="1"/>
  <c r="K4" i="64" s="1"/>
  <c r="AR4" i="64" s="1"/>
  <c r="I6" i="52"/>
  <c r="J6" i="52" s="1"/>
  <c r="I16" i="52"/>
  <c r="J16" i="52" s="1"/>
  <c r="I22" i="52"/>
  <c r="J22" i="52" s="1"/>
  <c r="AQ3" i="2"/>
  <c r="AI3" i="2"/>
  <c r="I8" i="24"/>
  <c r="J8" i="24" s="1"/>
  <c r="AQ4" i="36"/>
  <c r="X5" i="54"/>
  <c r="AH5" i="54" s="1"/>
  <c r="AQ5" i="54" s="1"/>
  <c r="AF4" i="76"/>
  <c r="AO4" i="76" s="1"/>
  <c r="W5" i="76"/>
  <c r="AG4" i="76"/>
  <c r="AP4" i="76" s="1"/>
  <c r="AE4" i="76"/>
  <c r="AO4" i="81"/>
  <c r="AQ4" i="93"/>
  <c r="AP4" i="5"/>
  <c r="Y5" i="39"/>
  <c r="Z5" i="39" s="1"/>
  <c r="X5" i="74"/>
  <c r="AH5" i="74" s="1"/>
  <c r="AQ5" i="74" s="1"/>
  <c r="AI4" i="86"/>
  <c r="AN4" i="86"/>
  <c r="Y5" i="94"/>
  <c r="X5" i="94"/>
  <c r="AH5" i="94" s="1"/>
  <c r="K5" i="68"/>
  <c r="I13" i="8"/>
  <c r="J13" i="8" s="1"/>
  <c r="I22" i="24"/>
  <c r="J22" i="24" s="1"/>
  <c r="I23" i="2"/>
  <c r="J23" i="2" s="1"/>
  <c r="I10" i="20"/>
  <c r="J10" i="20" s="1"/>
  <c r="I7" i="23"/>
  <c r="J7" i="23" s="1"/>
  <c r="I17" i="23"/>
  <c r="J17" i="23" s="1"/>
  <c r="I23" i="23"/>
  <c r="J23" i="23" s="1"/>
  <c r="K5" i="94"/>
  <c r="K6" i="94" s="1"/>
  <c r="K7" i="94" s="1"/>
  <c r="K8" i="94" s="1"/>
  <c r="K9" i="94" s="1"/>
  <c r="K10" i="94" s="1"/>
  <c r="K11" i="94" s="1"/>
  <c r="K12" i="94" s="1"/>
  <c r="K13" i="94" s="1"/>
  <c r="K14" i="94" s="1"/>
  <c r="K15" i="94" s="1"/>
  <c r="K16" i="94" s="1"/>
  <c r="K17" i="94" s="1"/>
  <c r="K18" i="94" s="1"/>
  <c r="K19" i="94" s="1"/>
  <c r="K20" i="94" s="1"/>
  <c r="K21" i="94" s="1"/>
  <c r="K22" i="94" s="1"/>
  <c r="K23" i="94" s="1"/>
  <c r="K24" i="94" s="1"/>
  <c r="K25" i="94" s="1"/>
  <c r="K26" i="94" s="1"/>
  <c r="K27" i="94" s="1"/>
  <c r="K28" i="94" s="1"/>
  <c r="K29" i="94" s="1"/>
  <c r="K30" i="94" s="1"/>
  <c r="K31" i="94" s="1"/>
  <c r="K32" i="94" s="1"/>
  <c r="K33" i="94" s="1"/>
  <c r="K34" i="94" s="1"/>
  <c r="K35" i="94" s="1"/>
  <c r="K36" i="94" s="1"/>
  <c r="K37" i="94" s="1"/>
  <c r="K38" i="94" s="1"/>
  <c r="K39" i="94" s="1"/>
  <c r="K40" i="94" s="1"/>
  <c r="K41" i="94" s="1"/>
  <c r="K42" i="94" s="1"/>
  <c r="K43" i="94" s="1"/>
  <c r="K44" i="94" s="1"/>
  <c r="K45" i="94" s="1"/>
  <c r="K46" i="94" s="1"/>
  <c r="K47" i="94" s="1"/>
  <c r="K48" i="94" s="1"/>
  <c r="K49" i="94" s="1"/>
  <c r="K50" i="94" s="1"/>
  <c r="K51" i="94" s="1"/>
  <c r="K52" i="94" s="1"/>
  <c r="K53" i="94" s="1"/>
  <c r="K54" i="94" s="1"/>
  <c r="K55" i="94" s="1"/>
  <c r="K56" i="94" s="1"/>
  <c r="K57" i="94" s="1"/>
  <c r="K58" i="94" s="1"/>
  <c r="K59" i="94" s="1"/>
  <c r="K60" i="94" s="1"/>
  <c r="K61" i="94" s="1"/>
  <c r="K62" i="94" s="1"/>
  <c r="K63" i="94" s="1"/>
  <c r="K64" i="94" s="1"/>
  <c r="K65" i="94" s="1"/>
  <c r="K66" i="94" s="1"/>
  <c r="K67" i="94" s="1"/>
  <c r="K68" i="94" s="1"/>
  <c r="K69" i="94" s="1"/>
  <c r="K70" i="94" s="1"/>
  <c r="K71" i="94" s="1"/>
  <c r="K72" i="94" s="1"/>
  <c r="K73" i="94" s="1"/>
  <c r="K74" i="94" s="1"/>
  <c r="K75" i="94" s="1"/>
  <c r="K76" i="94" s="1"/>
  <c r="K77" i="94" s="1"/>
  <c r="K78" i="94" s="1"/>
  <c r="K79" i="94" s="1"/>
  <c r="K80" i="94" s="1"/>
  <c r="K81" i="94" s="1"/>
  <c r="K82" i="94" s="1"/>
  <c r="K83" i="94" s="1"/>
  <c r="K84" i="94" s="1"/>
  <c r="K85" i="94" s="1"/>
  <c r="K86" i="94" s="1"/>
  <c r="K87" i="94" s="1"/>
  <c r="K88" i="94" s="1"/>
  <c r="K89" i="94" s="1"/>
  <c r="I15" i="4"/>
  <c r="J15" i="4" s="1"/>
  <c r="I21" i="4"/>
  <c r="J21" i="4" s="1"/>
  <c r="AQ4" i="15"/>
  <c r="I14" i="59"/>
  <c r="J14" i="59" s="1"/>
  <c r="I16" i="59"/>
  <c r="J16" i="59" s="1"/>
  <c r="I23" i="59"/>
  <c r="J23" i="59" s="1"/>
  <c r="X5" i="12"/>
  <c r="AH5" i="12" s="1"/>
  <c r="AE4" i="37"/>
  <c r="AG4" i="37"/>
  <c r="AP4" i="37" s="1"/>
  <c r="W5" i="37"/>
  <c r="AF4" i="37"/>
  <c r="AO4" i="37" s="1"/>
  <c r="AR3" i="33"/>
  <c r="AI4" i="56"/>
  <c r="AN4" i="56"/>
  <c r="W5" i="63"/>
  <c r="AG4" i="63"/>
  <c r="AP4" i="63" s="1"/>
  <c r="AF4" i="63"/>
  <c r="AO4" i="63" s="1"/>
  <c r="AE4" i="63"/>
  <c r="AN4" i="73"/>
  <c r="AI4" i="73"/>
  <c r="AQ5" i="72"/>
  <c r="AG4" i="83"/>
  <c r="AP4" i="83" s="1"/>
  <c r="AE4" i="83"/>
  <c r="W5" i="83"/>
  <c r="AF4" i="83"/>
  <c r="AO4" i="83" s="1"/>
  <c r="AG4" i="79"/>
  <c r="AP4" i="79" s="1"/>
  <c r="W5" i="79"/>
  <c r="AE4" i="79"/>
  <c r="AF4" i="79"/>
  <c r="AO4" i="79" s="1"/>
  <c r="Z5" i="77"/>
  <c r="AE4" i="93"/>
  <c r="AG4" i="93"/>
  <c r="AP4" i="93" s="1"/>
  <c r="AF4" i="93"/>
  <c r="AO4" i="93" s="1"/>
  <c r="W5" i="93"/>
  <c r="AN4" i="96"/>
  <c r="AI4" i="96"/>
  <c r="I5" i="15"/>
  <c r="J5" i="15" s="1"/>
  <c r="I17" i="8"/>
  <c r="J17" i="8" s="1"/>
  <c r="I17" i="2"/>
  <c r="J17" i="2" s="1"/>
  <c r="I7" i="24"/>
  <c r="J7" i="24" s="1"/>
  <c r="AR3" i="22"/>
  <c r="AQ4" i="3"/>
  <c r="I8" i="15"/>
  <c r="J8" i="15" s="1"/>
  <c r="I14" i="72"/>
  <c r="J14" i="72" s="1"/>
  <c r="I15" i="72"/>
  <c r="J15" i="72" s="1"/>
  <c r="I5" i="19"/>
  <c r="J5" i="19" s="1"/>
  <c r="I14" i="19"/>
  <c r="J14" i="19" s="1"/>
  <c r="I20" i="19"/>
  <c r="J20" i="19" s="1"/>
  <c r="I4" i="16"/>
  <c r="J4" i="16" s="1"/>
  <c r="K4" i="16" s="1"/>
  <c r="AR3" i="32"/>
  <c r="I4" i="51"/>
  <c r="J4" i="51" s="1"/>
  <c r="K4" i="51" s="1"/>
  <c r="K5" i="67"/>
  <c r="AN4" i="72"/>
  <c r="AI4" i="72"/>
  <c r="AI4" i="69"/>
  <c r="AN4" i="69"/>
  <c r="Z5" i="67"/>
  <c r="AN4" i="70"/>
  <c r="AI4" i="70"/>
  <c r="W5" i="95"/>
  <c r="AG4" i="95"/>
  <c r="AP4" i="95" s="1"/>
  <c r="AE4" i="95"/>
  <c r="AF4" i="95"/>
  <c r="AO4" i="95" s="1"/>
  <c r="Y5" i="10"/>
  <c r="X5" i="10"/>
  <c r="AH5" i="10" s="1"/>
  <c r="AQ5" i="10" s="1"/>
  <c r="AP4" i="18"/>
  <c r="I22" i="3"/>
  <c r="J22" i="3" s="1"/>
  <c r="K5" i="17"/>
  <c r="I22" i="8"/>
  <c r="J22" i="8" s="1"/>
  <c r="K5" i="74"/>
  <c r="K6" i="74" s="1"/>
  <c r="K7" i="74" s="1"/>
  <c r="K8" i="74" s="1"/>
  <c r="K9" i="74" s="1"/>
  <c r="K10" i="74" s="1"/>
  <c r="K11" i="74" s="1"/>
  <c r="K12" i="74" s="1"/>
  <c r="K13" i="74" s="1"/>
  <c r="K14" i="74" s="1"/>
  <c r="K15" i="74" s="1"/>
  <c r="K16" i="74" s="1"/>
  <c r="K17" i="74" s="1"/>
  <c r="K18" i="74" s="1"/>
  <c r="K19" i="74" s="1"/>
  <c r="K20" i="74" s="1"/>
  <c r="K21" i="74" s="1"/>
  <c r="K22" i="74" s="1"/>
  <c r="K23" i="74" s="1"/>
  <c r="K24" i="74" s="1"/>
  <c r="K25" i="74" s="1"/>
  <c r="K26" i="74" s="1"/>
  <c r="K27" i="74" s="1"/>
  <c r="K28" i="74" s="1"/>
  <c r="K29" i="74" s="1"/>
  <c r="K30" i="74" s="1"/>
  <c r="K31" i="74" s="1"/>
  <c r="K32" i="74" s="1"/>
  <c r="K33" i="74" s="1"/>
  <c r="K34" i="74" s="1"/>
  <c r="K35" i="74" s="1"/>
  <c r="K36" i="74" s="1"/>
  <c r="K37" i="74" s="1"/>
  <c r="K38" i="74" s="1"/>
  <c r="K39" i="74" s="1"/>
  <c r="K40" i="74" s="1"/>
  <c r="K41" i="74" s="1"/>
  <c r="K42" i="74" s="1"/>
  <c r="K43" i="74" s="1"/>
  <c r="K44" i="74" s="1"/>
  <c r="K45" i="74" s="1"/>
  <c r="K46" i="74" s="1"/>
  <c r="K47" i="74" s="1"/>
  <c r="K48" i="74" s="1"/>
  <c r="K49" i="74" s="1"/>
  <c r="K50" i="74" s="1"/>
  <c r="K51" i="74" s="1"/>
  <c r="K52" i="74" s="1"/>
  <c r="K53" i="74" s="1"/>
  <c r="K54" i="74" s="1"/>
  <c r="K55" i="74" s="1"/>
  <c r="K56" i="74" s="1"/>
  <c r="K57" i="74" s="1"/>
  <c r="K58" i="74" s="1"/>
  <c r="K59" i="74" s="1"/>
  <c r="K60" i="74" s="1"/>
  <c r="K61" i="74" s="1"/>
  <c r="K62" i="74" s="1"/>
  <c r="K63" i="74" s="1"/>
  <c r="K64" i="74" s="1"/>
  <c r="K65" i="74" s="1"/>
  <c r="K66" i="74" s="1"/>
  <c r="K67" i="74" s="1"/>
  <c r="K68" i="74" s="1"/>
  <c r="K69" i="74" s="1"/>
  <c r="K70" i="74" s="1"/>
  <c r="K71" i="74" s="1"/>
  <c r="K72" i="74" s="1"/>
  <c r="K73" i="74" s="1"/>
  <c r="K74" i="74" s="1"/>
  <c r="K75" i="74" s="1"/>
  <c r="K76" i="74" s="1"/>
  <c r="K77" i="74" s="1"/>
  <c r="K78" i="74" s="1"/>
  <c r="K79" i="74" s="1"/>
  <c r="K80" i="74" s="1"/>
  <c r="K81" i="74" s="1"/>
  <c r="K82" i="74" s="1"/>
  <c r="K83" i="74" s="1"/>
  <c r="K84" i="74" s="1"/>
  <c r="K85" i="74" s="1"/>
  <c r="K86" i="74" s="1"/>
  <c r="K87" i="74" s="1"/>
  <c r="K88" i="74" s="1"/>
  <c r="K89" i="74" s="1"/>
  <c r="AQ4" i="74"/>
  <c r="AI3" i="10"/>
  <c r="I14" i="12"/>
  <c r="J14" i="12" s="1"/>
  <c r="I20" i="12"/>
  <c r="J20" i="12" s="1"/>
  <c r="I18" i="67"/>
  <c r="J18" i="67" s="1"/>
  <c r="I22" i="67"/>
  <c r="J22" i="67" s="1"/>
  <c r="I11" i="67"/>
  <c r="J11" i="67" s="1"/>
  <c r="AG4" i="40"/>
  <c r="AP4" i="40" s="1"/>
  <c r="AF4" i="40"/>
  <c r="AO4" i="40" s="1"/>
  <c r="AE4" i="40"/>
  <c r="W5" i="40"/>
  <c r="AI3" i="54"/>
  <c r="AN3" i="54"/>
  <c r="W5" i="66"/>
  <c r="AG4" i="66"/>
  <c r="AP4" i="66" s="1"/>
  <c r="AF4" i="66"/>
  <c r="AO4" i="66" s="1"/>
  <c r="AE4" i="66"/>
  <c r="AR3" i="88"/>
  <c r="AI4" i="88"/>
  <c r="AN4" i="88"/>
  <c r="I11" i="4"/>
  <c r="J11" i="4" s="1"/>
  <c r="I4" i="3"/>
  <c r="J4" i="3" s="1"/>
  <c r="K4" i="3" s="1"/>
  <c r="I22" i="7"/>
  <c r="J22" i="7" s="1"/>
  <c r="AR3" i="11"/>
  <c r="I8" i="4"/>
  <c r="J8" i="4" s="1"/>
  <c r="AR4" i="8"/>
  <c r="I6" i="20"/>
  <c r="J6" i="20" s="1"/>
  <c r="I16" i="20"/>
  <c r="J16" i="20" s="1"/>
  <c r="I22" i="20"/>
  <c r="J22" i="20" s="1"/>
  <c r="I10" i="3"/>
  <c r="J10" i="3" s="1"/>
  <c r="I13" i="3"/>
  <c r="J13" i="3" s="1"/>
  <c r="I9" i="8"/>
  <c r="J9" i="8" s="1"/>
  <c r="AI4" i="35"/>
  <c r="AN4" i="35"/>
  <c r="W5" i="58"/>
  <c r="AG4" i="58"/>
  <c r="AP4" i="58" s="1"/>
  <c r="AF4" i="58"/>
  <c r="AO4" i="58" s="1"/>
  <c r="AE4" i="58"/>
  <c r="AN3" i="57"/>
  <c r="AI3" i="57"/>
  <c r="W5" i="68"/>
  <c r="AG4" i="68"/>
  <c r="AP4" i="68" s="1"/>
  <c r="AF4" i="68"/>
  <c r="AO4" i="68" s="1"/>
  <c r="AE4" i="68"/>
  <c r="AR3" i="80"/>
  <c r="AO4" i="85"/>
  <c r="AR3" i="86"/>
  <c r="AN4" i="32"/>
  <c r="AI4" i="32"/>
  <c r="AR3" i="29"/>
  <c r="Y5" i="45"/>
  <c r="Z5" i="13"/>
  <c r="X5" i="13"/>
  <c r="AH5" i="13" s="1"/>
  <c r="AQ5" i="13" s="1"/>
  <c r="Y5" i="13"/>
  <c r="AO4" i="19"/>
  <c r="K5" i="84"/>
  <c r="AQ4" i="84"/>
  <c r="K5" i="42"/>
  <c r="I12" i="68"/>
  <c r="J12" i="68" s="1"/>
  <c r="I18" i="68"/>
  <c r="J18" i="68" s="1"/>
  <c r="I11" i="51"/>
  <c r="J11" i="51" s="1"/>
  <c r="I15" i="51"/>
  <c r="J15" i="51" s="1"/>
  <c r="I21" i="51"/>
  <c r="J21" i="51" s="1"/>
  <c r="I12" i="11"/>
  <c r="J12" i="11" s="1"/>
  <c r="I18" i="11"/>
  <c r="J18" i="11" s="1"/>
  <c r="AI3" i="12"/>
  <c r="K5" i="5"/>
  <c r="AQ4" i="5"/>
  <c r="AE4" i="22"/>
  <c r="W5" i="22"/>
  <c r="AG4" i="22"/>
  <c r="AP4" i="22" s="1"/>
  <c r="AF4" i="22"/>
  <c r="AO4" i="22" s="1"/>
  <c r="AQ4" i="40"/>
  <c r="X5" i="45"/>
  <c r="AH5" i="45" s="1"/>
  <c r="AQ5" i="45" s="1"/>
  <c r="Z5" i="60"/>
  <c r="I14" i="7"/>
  <c r="J14" i="7" s="1"/>
  <c r="W6" i="2"/>
  <c r="AF5" i="2"/>
  <c r="AE5" i="2"/>
  <c r="AG5" i="2"/>
  <c r="K5" i="14"/>
  <c r="I10" i="23"/>
  <c r="J10" i="23" s="1"/>
  <c r="I15" i="8"/>
  <c r="J15" i="8" s="1"/>
  <c r="I8" i="2"/>
  <c r="J8" i="2" s="1"/>
  <c r="I6" i="71"/>
  <c r="J6" i="71" s="1"/>
  <c r="I13" i="71"/>
  <c r="J13" i="71" s="1"/>
  <c r="I18" i="71"/>
  <c r="J18" i="71" s="1"/>
  <c r="I9" i="64"/>
  <c r="J9" i="64" s="1"/>
  <c r="I7" i="52"/>
  <c r="J7" i="52" s="1"/>
  <c r="I17" i="52"/>
  <c r="J17" i="52" s="1"/>
  <c r="I23" i="52"/>
  <c r="J23" i="52" s="1"/>
  <c r="I4" i="24"/>
  <c r="J4" i="24" s="1"/>
  <c r="K4" i="24" s="1"/>
  <c r="AF4" i="36"/>
  <c r="AO4" i="36" s="1"/>
  <c r="AG4" i="36"/>
  <c r="AP4" i="36" s="1"/>
  <c r="W5" i="36"/>
  <c r="AE4" i="36"/>
  <c r="AH5" i="39"/>
  <c r="AQ5" i="39" s="1"/>
  <c r="AN4" i="53"/>
  <c r="AI4" i="53"/>
  <c r="K5" i="62"/>
  <c r="Z5" i="55"/>
  <c r="AQ4" i="67"/>
  <c r="AQ4" i="76"/>
  <c r="AP4" i="92"/>
  <c r="X5" i="5"/>
  <c r="AH5" i="5" s="1"/>
  <c r="Y5" i="5"/>
  <c r="AQ4" i="94"/>
  <c r="AN4" i="21"/>
  <c r="AI4" i="21"/>
  <c r="AG5" i="48" l="1"/>
  <c r="AP5" i="48" s="1"/>
  <c r="AF5" i="48"/>
  <c r="AO5" i="48" s="1"/>
  <c r="AE5" i="48"/>
  <c r="W6" i="48"/>
  <c r="AF5" i="35"/>
  <c r="AO5" i="35" s="1"/>
  <c r="AE5" i="35"/>
  <c r="W6" i="35"/>
  <c r="AG5" i="35"/>
  <c r="AP5" i="35" s="1"/>
  <c r="K6" i="7"/>
  <c r="AE5" i="39"/>
  <c r="W6" i="39"/>
  <c r="AG5" i="39"/>
  <c r="AP5" i="39" s="1"/>
  <c r="AF5" i="39"/>
  <c r="AO5" i="39" s="1"/>
  <c r="K6" i="12"/>
  <c r="K6" i="50"/>
  <c r="AF5" i="21"/>
  <c r="AO5" i="21" s="1"/>
  <c r="W6" i="21"/>
  <c r="AE5" i="21"/>
  <c r="AG5" i="21"/>
  <c r="AP5" i="21" s="1"/>
  <c r="AG5" i="19"/>
  <c r="W6" i="19"/>
  <c r="AF5" i="19"/>
  <c r="AE5" i="19"/>
  <c r="W6" i="18"/>
  <c r="AF5" i="18"/>
  <c r="AO5" i="18" s="1"/>
  <c r="AE5" i="18"/>
  <c r="AG5" i="18"/>
  <c r="AP5" i="18" s="1"/>
  <c r="K6" i="14"/>
  <c r="Z5" i="22"/>
  <c r="X5" i="22"/>
  <c r="Y5" i="22"/>
  <c r="AR3" i="12"/>
  <c r="X5" i="68"/>
  <c r="AH5" i="68" s="1"/>
  <c r="AQ5" i="68" s="1"/>
  <c r="Y5" i="68"/>
  <c r="Z5" i="95"/>
  <c r="Y5" i="95"/>
  <c r="X5" i="95"/>
  <c r="AR4" i="69"/>
  <c r="K5" i="51"/>
  <c r="K5" i="16"/>
  <c r="AR4" i="96"/>
  <c r="X5" i="79"/>
  <c r="Y5" i="79"/>
  <c r="Z5" i="79" s="1"/>
  <c r="AN4" i="63"/>
  <c r="AI4" i="63"/>
  <c r="AR4" i="86"/>
  <c r="AN4" i="76"/>
  <c r="AI4" i="76"/>
  <c r="AR3" i="92"/>
  <c r="K5" i="8"/>
  <c r="AQ4" i="8"/>
  <c r="AO4" i="8"/>
  <c r="AP4" i="8"/>
  <c r="AN4" i="8"/>
  <c r="K18" i="30"/>
  <c r="K19" i="30" s="1"/>
  <c r="K20" i="30" s="1"/>
  <c r="K21" i="30" s="1"/>
  <c r="K22" i="30" s="1"/>
  <c r="K23" i="30" s="1"/>
  <c r="K24" i="30" s="1"/>
  <c r="K25" i="30" s="1"/>
  <c r="K26" i="30" s="1"/>
  <c r="K27" i="30" s="1"/>
  <c r="K28" i="30" s="1"/>
  <c r="K29" i="30" s="1"/>
  <c r="K30" i="30" s="1"/>
  <c r="K31" i="30" s="1"/>
  <c r="K32" i="30" s="1"/>
  <c r="K33" i="30" s="1"/>
  <c r="K34" i="30" s="1"/>
  <c r="K35" i="30" s="1"/>
  <c r="K36" i="30" s="1"/>
  <c r="K37" i="30" s="1"/>
  <c r="K38" i="30" s="1"/>
  <c r="K39" i="30" s="1"/>
  <c r="K40" i="30" s="1"/>
  <c r="K41" i="30" s="1"/>
  <c r="K42" i="30" s="1"/>
  <c r="K43" i="30" s="1"/>
  <c r="K44" i="30" s="1"/>
  <c r="K45" i="30" s="1"/>
  <c r="K46" i="30" s="1"/>
  <c r="K47" i="30" s="1"/>
  <c r="K48" i="30" s="1"/>
  <c r="K49" i="30" s="1"/>
  <c r="K50" i="30" s="1"/>
  <c r="K51" i="30" s="1"/>
  <c r="K52" i="30" s="1"/>
  <c r="K53" i="30" s="1"/>
  <c r="K54" i="30" s="1"/>
  <c r="K55" i="30" s="1"/>
  <c r="K56" i="30" s="1"/>
  <c r="K57" i="30" s="1"/>
  <c r="K58" i="30" s="1"/>
  <c r="K59" i="30" s="1"/>
  <c r="K60" i="30" s="1"/>
  <c r="K61" i="30" s="1"/>
  <c r="K62" i="30" s="1"/>
  <c r="K63" i="30" s="1"/>
  <c r="K64" i="30" s="1"/>
  <c r="K65" i="30" s="1"/>
  <c r="K66" i="30" s="1"/>
  <c r="K67" i="30" s="1"/>
  <c r="K68" i="30" s="1"/>
  <c r="K69" i="30" s="1"/>
  <c r="K70" i="30" s="1"/>
  <c r="K71" i="30" s="1"/>
  <c r="K72" i="30" s="1"/>
  <c r="K73" i="30" s="1"/>
  <c r="K74" i="30" s="1"/>
  <c r="K75" i="30" s="1"/>
  <c r="K76" i="30" s="1"/>
  <c r="K77" i="30" s="1"/>
  <c r="K78" i="30" s="1"/>
  <c r="K79" i="30" s="1"/>
  <c r="K80" i="30" s="1"/>
  <c r="K81" i="30" s="1"/>
  <c r="K82" i="30" s="1"/>
  <c r="K83" i="30" s="1"/>
  <c r="K84" i="30" s="1"/>
  <c r="K85" i="30" s="1"/>
  <c r="K86" i="30" s="1"/>
  <c r="K87" i="30" s="1"/>
  <c r="K88" i="30" s="1"/>
  <c r="K89" i="30" s="1"/>
  <c r="K6" i="13"/>
  <c r="Z5" i="17"/>
  <c r="X5" i="17"/>
  <c r="AH5" i="17" s="1"/>
  <c r="AQ5" i="17" s="1"/>
  <c r="Y5" i="17"/>
  <c r="AI4" i="3"/>
  <c r="AN4" i="3"/>
  <c r="AN4" i="26"/>
  <c r="AI4" i="26"/>
  <c r="Y5" i="7"/>
  <c r="X5" i="7"/>
  <c r="AH5" i="7" s="1"/>
  <c r="AQ5" i="7" s="1"/>
  <c r="K5" i="15"/>
  <c r="K10" i="96"/>
  <c r="K11" i="96" s="1"/>
  <c r="K12" i="96" s="1"/>
  <c r="K13" i="96" s="1"/>
  <c r="K14" i="96" s="1"/>
  <c r="K15" i="96" s="1"/>
  <c r="K16" i="96" s="1"/>
  <c r="K17" i="96" s="1"/>
  <c r="K18" i="96" s="1"/>
  <c r="K19" i="96" s="1"/>
  <c r="K20" i="96" s="1"/>
  <c r="K21" i="96" s="1"/>
  <c r="K22" i="96" s="1"/>
  <c r="K23" i="96" s="1"/>
  <c r="K24" i="96" s="1"/>
  <c r="K25" i="96" s="1"/>
  <c r="K26" i="96" s="1"/>
  <c r="K27" i="96" s="1"/>
  <c r="K28" i="96" s="1"/>
  <c r="K29" i="96" s="1"/>
  <c r="K30" i="96" s="1"/>
  <c r="K31" i="96" s="1"/>
  <c r="K32" i="96" s="1"/>
  <c r="K33" i="96" s="1"/>
  <c r="K34" i="96" s="1"/>
  <c r="K35" i="96" s="1"/>
  <c r="K36" i="96" s="1"/>
  <c r="K37" i="96" s="1"/>
  <c r="K38" i="96" s="1"/>
  <c r="K39" i="96" s="1"/>
  <c r="K40" i="96" s="1"/>
  <c r="K41" i="96" s="1"/>
  <c r="K42" i="96" s="1"/>
  <c r="K43" i="96" s="1"/>
  <c r="K44" i="96" s="1"/>
  <c r="K45" i="96" s="1"/>
  <c r="K46" i="96" s="1"/>
  <c r="K47" i="96" s="1"/>
  <c r="K48" i="96" s="1"/>
  <c r="K49" i="96" s="1"/>
  <c r="K50" i="96" s="1"/>
  <c r="K51" i="96" s="1"/>
  <c r="K52" i="96" s="1"/>
  <c r="K53" i="96" s="1"/>
  <c r="K54" i="96" s="1"/>
  <c r="K55" i="96" s="1"/>
  <c r="K56" i="96" s="1"/>
  <c r="K57" i="96" s="1"/>
  <c r="K58" i="96" s="1"/>
  <c r="K59" i="96" s="1"/>
  <c r="K60" i="96" s="1"/>
  <c r="K61" i="96" s="1"/>
  <c r="K62" i="96" s="1"/>
  <c r="K63" i="96" s="1"/>
  <c r="K64" i="96" s="1"/>
  <c r="K65" i="96" s="1"/>
  <c r="K66" i="96" s="1"/>
  <c r="K67" i="96" s="1"/>
  <c r="K68" i="96" s="1"/>
  <c r="K69" i="96" s="1"/>
  <c r="AR4" i="51"/>
  <c r="X5" i="82"/>
  <c r="Y5" i="82"/>
  <c r="AI4" i="9"/>
  <c r="AN4" i="9"/>
  <c r="AI4" i="31"/>
  <c r="AN4" i="31"/>
  <c r="K6" i="18"/>
  <c r="K6" i="57"/>
  <c r="AN4" i="52"/>
  <c r="AI4" i="52"/>
  <c r="Z5" i="86"/>
  <c r="K5" i="19"/>
  <c r="AQ4" i="19"/>
  <c r="AR3" i="68"/>
  <c r="AI4" i="24"/>
  <c r="AN4" i="24"/>
  <c r="AP4" i="71"/>
  <c r="AI4" i="34"/>
  <c r="AN4" i="34"/>
  <c r="AI4" i="33"/>
  <c r="AN4" i="33"/>
  <c r="K5" i="55"/>
  <c r="AQ4" i="55"/>
  <c r="AP4" i="15"/>
  <c r="Y6" i="4"/>
  <c r="X6" i="4"/>
  <c r="AH6" i="4" s="1"/>
  <c r="AR4" i="74"/>
  <c r="AH5" i="38"/>
  <c r="AQ5" i="38" s="1"/>
  <c r="AO4" i="55"/>
  <c r="AI4" i="6"/>
  <c r="AN4" i="6"/>
  <c r="AE5" i="88"/>
  <c r="W6" i="88"/>
  <c r="AF5" i="88"/>
  <c r="AO5" i="88" s="1"/>
  <c r="AG5" i="88"/>
  <c r="AP5" i="88" s="1"/>
  <c r="AP4" i="16"/>
  <c r="K6" i="10"/>
  <c r="AP4" i="19"/>
  <c r="AR3" i="62"/>
  <c r="AI4" i="78"/>
  <c r="AN4" i="78"/>
  <c r="AO4" i="11"/>
  <c r="Y6" i="80"/>
  <c r="X6" i="80"/>
  <c r="Y6" i="92"/>
  <c r="X6" i="92"/>
  <c r="AF5" i="13"/>
  <c r="AO5" i="13" s="1"/>
  <c r="W6" i="13"/>
  <c r="AE5" i="13"/>
  <c r="AG5" i="13"/>
  <c r="AP5" i="13" s="1"/>
  <c r="AR4" i="32"/>
  <c r="Z5" i="58"/>
  <c r="Y5" i="58"/>
  <c r="X5" i="58"/>
  <c r="AN4" i="66"/>
  <c r="AI4" i="66"/>
  <c r="K6" i="17"/>
  <c r="AR4" i="72"/>
  <c r="AN4" i="93"/>
  <c r="AI4" i="93"/>
  <c r="AQ5" i="12"/>
  <c r="K6" i="68"/>
  <c r="K5" i="64"/>
  <c r="AQ4" i="64"/>
  <c r="AN4" i="64"/>
  <c r="AP4" i="64"/>
  <c r="AO4" i="64"/>
  <c r="AR3" i="55"/>
  <c r="AR4" i="85"/>
  <c r="AR3" i="66"/>
  <c r="AR3" i="4"/>
  <c r="AR3" i="52"/>
  <c r="AI4" i="17"/>
  <c r="AN4" i="17"/>
  <c r="Z5" i="54"/>
  <c r="K7" i="53"/>
  <c r="K5" i="71"/>
  <c r="AR4" i="28"/>
  <c r="AR3" i="39"/>
  <c r="AN4" i="82"/>
  <c r="AI4" i="82"/>
  <c r="AP5" i="64"/>
  <c r="AI4" i="91"/>
  <c r="AN4" i="91"/>
  <c r="AH5" i="73"/>
  <c r="AQ5" i="73" s="1"/>
  <c r="AR4" i="38"/>
  <c r="K6" i="60"/>
  <c r="AN5" i="8"/>
  <c r="AI5" i="8"/>
  <c r="K6" i="21"/>
  <c r="AG5" i="51"/>
  <c r="AP5" i="51" s="1"/>
  <c r="W6" i="51"/>
  <c r="AF5" i="51"/>
  <c r="AO5" i="51" s="1"/>
  <c r="AE5" i="51"/>
  <c r="AR3" i="67"/>
  <c r="Z5" i="57"/>
  <c r="X5" i="57"/>
  <c r="AH5" i="57" s="1"/>
  <c r="AQ5" i="57" s="1"/>
  <c r="Y5" i="57"/>
  <c r="Z5" i="50"/>
  <c r="Y5" i="50"/>
  <c r="X5" i="50"/>
  <c r="AH5" i="50" s="1"/>
  <c r="AQ5" i="50" s="1"/>
  <c r="K11" i="29"/>
  <c r="K12" i="29" s="1"/>
  <c r="K13" i="29" s="1"/>
  <c r="K14" i="29" s="1"/>
  <c r="K15" i="29" s="1"/>
  <c r="K16" i="29" s="1"/>
  <c r="K17" i="29" s="1"/>
  <c r="K18" i="29" s="1"/>
  <c r="K19" i="29" s="1"/>
  <c r="K20" i="29" s="1"/>
  <c r="K21" i="29" s="1"/>
  <c r="K22" i="29" s="1"/>
  <c r="K23" i="29" s="1"/>
  <c r="K24" i="29" s="1"/>
  <c r="K25" i="29" s="1"/>
  <c r="K26" i="29" s="1"/>
  <c r="K27" i="29" s="1"/>
  <c r="K28" i="29" s="1"/>
  <c r="K29" i="29" s="1"/>
  <c r="K30" i="29" s="1"/>
  <c r="K31" i="29" s="1"/>
  <c r="K32" i="29" s="1"/>
  <c r="K33" i="29" s="1"/>
  <c r="K34" i="29" s="1"/>
  <c r="K35" i="29" s="1"/>
  <c r="K36" i="29" s="1"/>
  <c r="K37" i="29" s="1"/>
  <c r="K38" i="29" s="1"/>
  <c r="K39" i="29" s="1"/>
  <c r="K40" i="29" s="1"/>
  <c r="K41" i="29" s="1"/>
  <c r="K42" i="29" s="1"/>
  <c r="K43" i="29" s="1"/>
  <c r="K44" i="29" s="1"/>
  <c r="K45" i="29" s="1"/>
  <c r="K46" i="29" s="1"/>
  <c r="K47" i="29" s="1"/>
  <c r="K48" i="29" s="1"/>
  <c r="K49" i="29" s="1"/>
  <c r="K50" i="29" s="1"/>
  <c r="K51" i="29" s="1"/>
  <c r="K52" i="29" s="1"/>
  <c r="K53" i="29" s="1"/>
  <c r="K54" i="29" s="1"/>
  <c r="K55" i="29" s="1"/>
  <c r="K56" i="29" s="1"/>
  <c r="K57" i="29" s="1"/>
  <c r="K58" i="29" s="1"/>
  <c r="K59" i="29" s="1"/>
  <c r="K60" i="29" s="1"/>
  <c r="K61" i="29" s="1"/>
  <c r="K62" i="29" s="1"/>
  <c r="K63" i="29" s="1"/>
  <c r="K64" i="29" s="1"/>
  <c r="K65" i="29" s="1"/>
  <c r="K66" i="29" s="1"/>
  <c r="K67" i="29" s="1"/>
  <c r="K68" i="29" s="1"/>
  <c r="K69" i="29" s="1"/>
  <c r="K70" i="29" s="1"/>
  <c r="K71" i="29" s="1"/>
  <c r="K72" i="29" s="1"/>
  <c r="K73" i="29" s="1"/>
  <c r="K74" i="29" s="1"/>
  <c r="K75" i="29" s="1"/>
  <c r="K76" i="29" s="1"/>
  <c r="K77" i="29" s="1"/>
  <c r="K78" i="29" s="1"/>
  <c r="K79" i="29" s="1"/>
  <c r="K80" i="29" s="1"/>
  <c r="K81" i="29" s="1"/>
  <c r="K82" i="29" s="1"/>
  <c r="K83" i="29" s="1"/>
  <c r="K84" i="29" s="1"/>
  <c r="K85" i="29" s="1"/>
  <c r="K86" i="29" s="1"/>
  <c r="K87" i="29" s="1"/>
  <c r="K88" i="29" s="1"/>
  <c r="K89" i="29" s="1"/>
  <c r="K90" i="29" s="1"/>
  <c r="K91" i="29" s="1"/>
  <c r="K92" i="29" s="1"/>
  <c r="K93" i="29" s="1"/>
  <c r="K94" i="29" s="1"/>
  <c r="K95" i="29" s="1"/>
  <c r="K96" i="29" s="1"/>
  <c r="K97" i="29" s="1"/>
  <c r="K98" i="29" s="1"/>
  <c r="AO4" i="24"/>
  <c r="X5" i="71"/>
  <c r="AH5" i="71" s="1"/>
  <c r="AQ5" i="71" s="1"/>
  <c r="Y5" i="71"/>
  <c r="Y5" i="33"/>
  <c r="Z5" i="33"/>
  <c r="X5" i="33"/>
  <c r="Z5" i="15"/>
  <c r="Y5" i="15"/>
  <c r="X5" i="15"/>
  <c r="AH5" i="15" s="1"/>
  <c r="AQ5" i="15" s="1"/>
  <c r="W6" i="38"/>
  <c r="AG5" i="38"/>
  <c r="AP5" i="38" s="1"/>
  <c r="AF5" i="38"/>
  <c r="AO5" i="38" s="1"/>
  <c r="AE5" i="38"/>
  <c r="AR3" i="74"/>
  <c r="AR3" i="26"/>
  <c r="AE5" i="28"/>
  <c r="W6" i="28"/>
  <c r="AG5" i="28"/>
  <c r="AP5" i="28" s="1"/>
  <c r="AF5" i="28"/>
  <c r="AO5" i="28" s="1"/>
  <c r="AG5" i="20"/>
  <c r="W6" i="20"/>
  <c r="AF5" i="20"/>
  <c r="AE5" i="20"/>
  <c r="AQ5" i="84"/>
  <c r="Z5" i="29"/>
  <c r="X5" i="29"/>
  <c r="Y5" i="29"/>
  <c r="Y5" i="14"/>
  <c r="X5" i="14"/>
  <c r="AH5" i="14" s="1"/>
  <c r="AQ5" i="14" s="1"/>
  <c r="Z5" i="16"/>
  <c r="X5" i="16"/>
  <c r="AH5" i="16" s="1"/>
  <c r="AQ5" i="16" s="1"/>
  <c r="Y5" i="16"/>
  <c r="AR3" i="50"/>
  <c r="AR4" i="81"/>
  <c r="AN4" i="55"/>
  <c r="AG5" i="32"/>
  <c r="AP5" i="32" s="1"/>
  <c r="AE5" i="32"/>
  <c r="AF5" i="32"/>
  <c r="AO5" i="32" s="1"/>
  <c r="W6" i="32"/>
  <c r="X5" i="44"/>
  <c r="Y5" i="44"/>
  <c r="AP4" i="11"/>
  <c r="Z5" i="27"/>
  <c r="X5" i="27"/>
  <c r="Y5" i="27"/>
  <c r="AN5" i="80"/>
  <c r="AI5" i="80"/>
  <c r="AN5" i="92"/>
  <c r="AI5" i="92"/>
  <c r="AG5" i="60"/>
  <c r="AP5" i="60" s="1"/>
  <c r="W6" i="60"/>
  <c r="AF5" i="60"/>
  <c r="AO5" i="60" s="1"/>
  <c r="AE5" i="60"/>
  <c r="AR3" i="57"/>
  <c r="K6" i="62"/>
  <c r="Z5" i="36"/>
  <c r="X5" i="36"/>
  <c r="Y5" i="36"/>
  <c r="AI5" i="2"/>
  <c r="AR4" i="88"/>
  <c r="Z5" i="10"/>
  <c r="AR4" i="70"/>
  <c r="AQ5" i="94"/>
  <c r="Z5" i="74"/>
  <c r="K8" i="22"/>
  <c r="AO4" i="51"/>
  <c r="Z5" i="59"/>
  <c r="AR4" i="84"/>
  <c r="K6" i="54"/>
  <c r="AP4" i="3"/>
  <c r="Z5" i="61"/>
  <c r="AR3" i="53"/>
  <c r="Y6" i="64"/>
  <c r="Z6" i="64" s="1"/>
  <c r="X6" i="64"/>
  <c r="AH6" i="64" s="1"/>
  <c r="AR4" i="77"/>
  <c r="Z5" i="73"/>
  <c r="AQ5" i="21"/>
  <c r="AR4" i="5"/>
  <c r="AQ5" i="51"/>
  <c r="AO5" i="8"/>
  <c r="AR4" i="60"/>
  <c r="AI4" i="50"/>
  <c r="AN4" i="50"/>
  <c r="AP4" i="24"/>
  <c r="AR4" i="67"/>
  <c r="AR4" i="75"/>
  <c r="Z5" i="89"/>
  <c r="Y5" i="89"/>
  <c r="X5" i="89"/>
  <c r="AR4" i="48"/>
  <c r="Z5" i="84"/>
  <c r="AQ5" i="42"/>
  <c r="AI4" i="14"/>
  <c r="AN4" i="14"/>
  <c r="AR4" i="54"/>
  <c r="AR3" i="60"/>
  <c r="AR4" i="61"/>
  <c r="AR4" i="39"/>
  <c r="AR4" i="55"/>
  <c r="AR4" i="47"/>
  <c r="Z5" i="11"/>
  <c r="X5" i="11"/>
  <c r="AH5" i="11" s="1"/>
  <c r="Y5" i="11"/>
  <c r="AQ5" i="18"/>
  <c r="K6" i="6"/>
  <c r="AR3" i="61"/>
  <c r="AN4" i="27"/>
  <c r="AI4" i="27"/>
  <c r="AN4" i="23"/>
  <c r="AI4" i="23"/>
  <c r="AO5" i="80"/>
  <c r="AO5" i="92"/>
  <c r="K5" i="24"/>
  <c r="AI4" i="22"/>
  <c r="AN4" i="22"/>
  <c r="AQ5" i="5"/>
  <c r="AR4" i="53"/>
  <c r="K6" i="84"/>
  <c r="AI4" i="68"/>
  <c r="AN4" i="68"/>
  <c r="X5" i="40"/>
  <c r="Y5" i="40"/>
  <c r="Y5" i="93"/>
  <c r="X5" i="93"/>
  <c r="Z5" i="93" s="1"/>
  <c r="W6" i="77"/>
  <c r="AG5" i="77"/>
  <c r="AP5" i="77" s="1"/>
  <c r="AF5" i="77"/>
  <c r="AO5" i="77" s="1"/>
  <c r="AE5" i="77"/>
  <c r="Y5" i="63"/>
  <c r="X5" i="63"/>
  <c r="AH5" i="63" s="1"/>
  <c r="AQ5" i="63" s="1"/>
  <c r="Y5" i="37"/>
  <c r="X5" i="37"/>
  <c r="Z5" i="12"/>
  <c r="X5" i="76"/>
  <c r="Y5" i="76"/>
  <c r="K5" i="56"/>
  <c r="AQ4" i="56"/>
  <c r="AR3" i="71"/>
  <c r="X5" i="3"/>
  <c r="AH5" i="3" s="1"/>
  <c r="Y5" i="3"/>
  <c r="Z5" i="3" s="1"/>
  <c r="AN4" i="7"/>
  <c r="AI4" i="7"/>
  <c r="AR4" i="94"/>
  <c r="AI4" i="43"/>
  <c r="AN4" i="43"/>
  <c r="AI4" i="49"/>
  <c r="AN4" i="49"/>
  <c r="K6" i="72"/>
  <c r="AI5" i="64"/>
  <c r="AN5" i="64"/>
  <c r="K6" i="61"/>
  <c r="Y5" i="91"/>
  <c r="Z5" i="91"/>
  <c r="X5" i="91"/>
  <c r="Z5" i="31"/>
  <c r="Y5" i="31"/>
  <c r="X5" i="31"/>
  <c r="AQ4" i="24"/>
  <c r="K10" i="77"/>
  <c r="K11" i="77" s="1"/>
  <c r="K12" i="77" s="1"/>
  <c r="K13" i="77" s="1"/>
  <c r="K14" i="77" s="1"/>
  <c r="K15" i="77" s="1"/>
  <c r="K16" i="77" s="1"/>
  <c r="K17" i="77" s="1"/>
  <c r="K18" i="77" s="1"/>
  <c r="K19" i="77" s="1"/>
  <c r="K20" i="77" s="1"/>
  <c r="K21" i="77" s="1"/>
  <c r="K22" i="77" s="1"/>
  <c r="K23" i="77" s="1"/>
  <c r="K24" i="77" s="1"/>
  <c r="K25" i="77" s="1"/>
  <c r="K26" i="77" s="1"/>
  <c r="K27" i="77" s="1"/>
  <c r="K28" i="77" s="1"/>
  <c r="K29" i="77" s="1"/>
  <c r="K30" i="77" s="1"/>
  <c r="K31" i="77" s="1"/>
  <c r="K32" i="77" s="1"/>
  <c r="K33" i="77" s="1"/>
  <c r="K34" i="77" s="1"/>
  <c r="K35" i="77" s="1"/>
  <c r="K36" i="77" s="1"/>
  <c r="K37" i="77" s="1"/>
  <c r="K38" i="77" s="1"/>
  <c r="K39" i="77" s="1"/>
  <c r="K40" i="77" s="1"/>
  <c r="K41" i="77" s="1"/>
  <c r="K42" i="77" s="1"/>
  <c r="K43" i="77" s="1"/>
  <c r="K44" i="77" s="1"/>
  <c r="K45" i="77" s="1"/>
  <c r="K46" i="77" s="1"/>
  <c r="K47" i="77" s="1"/>
  <c r="K48" i="77" s="1"/>
  <c r="K49" i="77" s="1"/>
  <c r="K50" i="77" s="1"/>
  <c r="K51" i="77" s="1"/>
  <c r="K52" i="77" s="1"/>
  <c r="K53" i="77" s="1"/>
  <c r="K54" i="77" s="1"/>
  <c r="K55" i="77" s="1"/>
  <c r="K56" i="77" s="1"/>
  <c r="K57" i="77" s="1"/>
  <c r="K58" i="77" s="1"/>
  <c r="K59" i="77" s="1"/>
  <c r="K60" i="77" s="1"/>
  <c r="K61" i="77" s="1"/>
  <c r="K62" i="77" s="1"/>
  <c r="K63" i="77" s="1"/>
  <c r="K64" i="77" s="1"/>
  <c r="K65" i="77" s="1"/>
  <c r="K66" i="77" s="1"/>
  <c r="K67" i="77" s="1"/>
  <c r="K68" i="77" s="1"/>
  <c r="K69" i="77" s="1"/>
  <c r="K70" i="77" s="1"/>
  <c r="K71" i="77" s="1"/>
  <c r="K72" i="77" s="1"/>
  <c r="K73" i="77" s="1"/>
  <c r="K74" i="77" s="1"/>
  <c r="K75" i="77" s="1"/>
  <c r="K76" i="77" s="1"/>
  <c r="K77" i="77" s="1"/>
  <c r="K78" i="77" s="1"/>
  <c r="K79" i="77" s="1"/>
  <c r="K80" i="77" s="1"/>
  <c r="K81" i="77" s="1"/>
  <c r="K82" i="77" s="1"/>
  <c r="K83" i="77" s="1"/>
  <c r="K84" i="77" s="1"/>
  <c r="K85" i="77" s="1"/>
  <c r="K86" i="77" s="1"/>
  <c r="K87" i="77" s="1"/>
  <c r="K88" i="77" s="1"/>
  <c r="K89" i="77" s="1"/>
  <c r="K90" i="77" s="1"/>
  <c r="K91" i="77" s="1"/>
  <c r="K92" i="77" s="1"/>
  <c r="K93" i="77" s="1"/>
  <c r="K94" i="77" s="1"/>
  <c r="K95" i="77" s="1"/>
  <c r="K96" i="77" s="1"/>
  <c r="K97" i="77" s="1"/>
  <c r="K98" i="77" s="1"/>
  <c r="Y5" i="52"/>
  <c r="X5" i="52"/>
  <c r="AH5" i="52" s="1"/>
  <c r="AF5" i="53"/>
  <c r="AO5" i="53" s="1"/>
  <c r="W6" i="53"/>
  <c r="AE5" i="53"/>
  <c r="AG5" i="53"/>
  <c r="AP5" i="53" s="1"/>
  <c r="X6" i="8"/>
  <c r="AH6" i="8" s="1"/>
  <c r="Y6" i="8"/>
  <c r="Z6" i="8" s="1"/>
  <c r="AE5" i="47"/>
  <c r="AF5" i="47"/>
  <c r="AO5" i="47" s="1"/>
  <c r="W6" i="47"/>
  <c r="AG5" i="47"/>
  <c r="AP5" i="47" s="1"/>
  <c r="AR3" i="35"/>
  <c r="X5" i="24"/>
  <c r="AH5" i="24" s="1"/>
  <c r="Y5" i="24"/>
  <c r="Y5" i="34"/>
  <c r="X5" i="34"/>
  <c r="K6" i="63"/>
  <c r="K5" i="11"/>
  <c r="AI4" i="89"/>
  <c r="AN4" i="89"/>
  <c r="Z5" i="42"/>
  <c r="AI4" i="29"/>
  <c r="AN4" i="29"/>
  <c r="K6" i="92"/>
  <c r="AQ5" i="92"/>
  <c r="K6" i="80"/>
  <c r="AQ5" i="80"/>
  <c r="K5" i="2"/>
  <c r="AP5" i="2" s="1"/>
  <c r="AQ4" i="2"/>
  <c r="AN4" i="2"/>
  <c r="AO4" i="2"/>
  <c r="AP4" i="2"/>
  <c r="AQ5" i="67"/>
  <c r="AR3" i="7"/>
  <c r="AI4" i="44"/>
  <c r="AN4" i="44"/>
  <c r="AO4" i="23"/>
  <c r="K7" i="70"/>
  <c r="AR4" i="12"/>
  <c r="K7" i="58"/>
  <c r="AP5" i="92"/>
  <c r="AN4" i="36"/>
  <c r="AI4" i="36"/>
  <c r="AR3" i="54"/>
  <c r="AR4" i="21"/>
  <c r="Z5" i="5"/>
  <c r="Y6" i="2"/>
  <c r="Z6" i="2" s="1"/>
  <c r="X6" i="2"/>
  <c r="AH6" i="2" s="1"/>
  <c r="Z5" i="45"/>
  <c r="AN4" i="58"/>
  <c r="AI4" i="58"/>
  <c r="AR4" i="35"/>
  <c r="K5" i="3"/>
  <c r="Y5" i="66"/>
  <c r="Z5" i="66" s="1"/>
  <c r="X5" i="66"/>
  <c r="AN4" i="40"/>
  <c r="AI4" i="40"/>
  <c r="AI4" i="95"/>
  <c r="AN4" i="95"/>
  <c r="W6" i="67"/>
  <c r="AF5" i="67"/>
  <c r="AO5" i="67" s="1"/>
  <c r="AE5" i="67"/>
  <c r="AG5" i="67"/>
  <c r="AP5" i="67" s="1"/>
  <c r="Z5" i="83"/>
  <c r="X5" i="83"/>
  <c r="Y5" i="83"/>
  <c r="AR4" i="73"/>
  <c r="Z5" i="94"/>
  <c r="Y5" i="90"/>
  <c r="X5" i="90"/>
  <c r="Y5" i="87"/>
  <c r="Z5" i="87" s="1"/>
  <c r="X5" i="87"/>
  <c r="Y5" i="25"/>
  <c r="X5" i="25"/>
  <c r="AR3" i="58"/>
  <c r="AQ5" i="56"/>
  <c r="AH5" i="30"/>
  <c r="AQ5" i="30" s="1"/>
  <c r="Z5" i="46"/>
  <c r="Z5" i="62"/>
  <c r="X5" i="62"/>
  <c r="AH5" i="62" s="1"/>
  <c r="AQ5" i="62" s="1"/>
  <c r="Y5" i="62"/>
  <c r="X5" i="43"/>
  <c r="Y5" i="43"/>
  <c r="K8" i="1"/>
  <c r="Y5" i="49"/>
  <c r="X5" i="49"/>
  <c r="AO5" i="64"/>
  <c r="AR4" i="42"/>
  <c r="AQ4" i="71"/>
  <c r="AP5" i="8"/>
  <c r="K6" i="82"/>
  <c r="AI4" i="57"/>
  <c r="AN4" i="57"/>
  <c r="AQ4" i="16"/>
  <c r="X5" i="65"/>
  <c r="AH5" i="65" s="1"/>
  <c r="AQ5" i="65" s="1"/>
  <c r="Y5" i="65"/>
  <c r="Z5" i="65" s="1"/>
  <c r="AO4" i="71"/>
  <c r="AN4" i="15"/>
  <c r="AI4" i="15"/>
  <c r="AI5" i="4"/>
  <c r="W6" i="41"/>
  <c r="AG5" i="41"/>
  <c r="AP5" i="41" s="1"/>
  <c r="AF5" i="41"/>
  <c r="AO5" i="41" s="1"/>
  <c r="AE5" i="41"/>
  <c r="AP4" i="51"/>
  <c r="AI4" i="16"/>
  <c r="AN4" i="16"/>
  <c r="Z5" i="69"/>
  <c r="AP4" i="56"/>
  <c r="AR4" i="30"/>
  <c r="AR4" i="46"/>
  <c r="K6" i="9"/>
  <c r="K6" i="65"/>
  <c r="AR3" i="15"/>
  <c r="AR4" i="45"/>
  <c r="AR3" i="56"/>
  <c r="K7" i="66"/>
  <c r="AI4" i="1"/>
  <c r="AN4" i="1"/>
  <c r="Z5" i="70"/>
  <c r="AP4" i="23"/>
  <c r="K5" i="59"/>
  <c r="AQ5" i="59" s="1"/>
  <c r="AQ4" i="59"/>
  <c r="AG5" i="55"/>
  <c r="AP5" i="55" s="1"/>
  <c r="W6" i="55"/>
  <c r="AF5" i="55"/>
  <c r="AO5" i="55" s="1"/>
  <c r="AE5" i="55"/>
  <c r="K6" i="5"/>
  <c r="K6" i="42"/>
  <c r="K7" i="42" s="1"/>
  <c r="K8" i="42" s="1"/>
  <c r="K9" i="42" s="1"/>
  <c r="K10" i="42" s="1"/>
  <c r="K11" i="42" s="1"/>
  <c r="K12" i="42" s="1"/>
  <c r="K13" i="42" s="1"/>
  <c r="K14" i="42" s="1"/>
  <c r="K15" i="42" s="1"/>
  <c r="K16" i="42" s="1"/>
  <c r="K17" i="42" s="1"/>
  <c r="K18" i="42" s="1"/>
  <c r="K19" i="42" s="1"/>
  <c r="K20" i="42" s="1"/>
  <c r="K21" i="42" s="1"/>
  <c r="K22" i="42" s="1"/>
  <c r="K23" i="42" s="1"/>
  <c r="K24" i="42" s="1"/>
  <c r="K25" i="42" s="1"/>
  <c r="K26" i="42" s="1"/>
  <c r="K27" i="42" s="1"/>
  <c r="K28" i="42" s="1"/>
  <c r="K29" i="42" s="1"/>
  <c r="K30" i="42" s="1"/>
  <c r="K31" i="42" s="1"/>
  <c r="K32" i="42" s="1"/>
  <c r="K33" i="42" s="1"/>
  <c r="K34" i="42" s="1"/>
  <c r="K35" i="42" s="1"/>
  <c r="K36" i="42" s="1"/>
  <c r="K37" i="42" s="1"/>
  <c r="K38" i="42" s="1"/>
  <c r="K39" i="42" s="1"/>
  <c r="K40" i="42" s="1"/>
  <c r="K41" i="42" s="1"/>
  <c r="K42" i="42" s="1"/>
  <c r="K43" i="42" s="1"/>
  <c r="K44" i="42" s="1"/>
  <c r="K45" i="42" s="1"/>
  <c r="K46" i="42" s="1"/>
  <c r="K47" i="42" s="1"/>
  <c r="K48" i="42" s="1"/>
  <c r="K49" i="42" s="1"/>
  <c r="K50" i="42" s="1"/>
  <c r="K51" i="42" s="1"/>
  <c r="K52" i="42" s="1"/>
  <c r="K53" i="42" s="1"/>
  <c r="K54" i="42" s="1"/>
  <c r="K55" i="42" s="1"/>
  <c r="K56" i="42" s="1"/>
  <c r="K57" i="42" s="1"/>
  <c r="K58" i="42" s="1"/>
  <c r="K59" i="42" s="1"/>
  <c r="K60" i="42" s="1"/>
  <c r="K61" i="42" s="1"/>
  <c r="K62" i="42" s="1"/>
  <c r="K63" i="42" s="1"/>
  <c r="K64" i="42" s="1"/>
  <c r="K65" i="42" s="1"/>
  <c r="K66" i="42" s="1"/>
  <c r="K67" i="42" s="1"/>
  <c r="K68" i="42" s="1"/>
  <c r="K69" i="42" s="1"/>
  <c r="K70" i="42" s="1"/>
  <c r="K71" i="42" s="1"/>
  <c r="K72" i="42" s="1"/>
  <c r="K73" i="42" s="1"/>
  <c r="K74" i="42" s="1"/>
  <c r="K75" i="42" s="1"/>
  <c r="K76" i="42" s="1"/>
  <c r="K77" i="42" s="1"/>
  <c r="K78" i="42" s="1"/>
  <c r="K79" i="42" s="1"/>
  <c r="K80" i="42" s="1"/>
  <c r="K81" i="42" s="1"/>
  <c r="K82" i="42" s="1"/>
  <c r="K83" i="42" s="1"/>
  <c r="K84" i="42" s="1"/>
  <c r="K85" i="42" s="1"/>
  <c r="K86" i="42" s="1"/>
  <c r="K87" i="42" s="1"/>
  <c r="K88" i="42" s="1"/>
  <c r="K89" i="42" s="1"/>
  <c r="AR3" i="10"/>
  <c r="K6" i="67"/>
  <c r="AI4" i="79"/>
  <c r="AN4" i="79"/>
  <c r="AI4" i="83"/>
  <c r="AN4" i="83"/>
  <c r="AR4" i="56"/>
  <c r="AI4" i="37"/>
  <c r="AN4" i="37"/>
  <c r="AR3" i="2"/>
  <c r="AR4" i="19"/>
  <c r="AI4" i="90"/>
  <c r="AN4" i="90"/>
  <c r="AI4" i="87"/>
  <c r="AN4" i="87"/>
  <c r="AR3" i="76"/>
  <c r="AN4" i="25"/>
  <c r="AI4" i="25"/>
  <c r="AR3" i="94"/>
  <c r="W6" i="96"/>
  <c r="AG5" i="96"/>
  <c r="AP5" i="96" s="1"/>
  <c r="AF5" i="96"/>
  <c r="AO5" i="96" s="1"/>
  <c r="AE5" i="96"/>
  <c r="AR3" i="72"/>
  <c r="AG5" i="56"/>
  <c r="AP5" i="56" s="1"/>
  <c r="W6" i="56"/>
  <c r="AF5" i="56"/>
  <c r="AO5" i="56" s="1"/>
  <c r="AE5" i="56"/>
  <c r="Y5" i="26"/>
  <c r="Z5" i="26" s="1"/>
  <c r="X5" i="26"/>
  <c r="W6" i="30"/>
  <c r="AE5" i="30"/>
  <c r="AG5" i="30"/>
  <c r="AP5" i="30" s="1"/>
  <c r="AF5" i="30"/>
  <c r="AO5" i="30" s="1"/>
  <c r="AF5" i="81"/>
  <c r="AO5" i="81" s="1"/>
  <c r="W6" i="81"/>
  <c r="AE5" i="81"/>
  <c r="AG5" i="81"/>
  <c r="AP5" i="81" s="1"/>
  <c r="AI4" i="62"/>
  <c r="AN4" i="62"/>
  <c r="AR3" i="23"/>
  <c r="AN4" i="51"/>
  <c r="AG5" i="85"/>
  <c r="AP5" i="85" s="1"/>
  <c r="AF5" i="85"/>
  <c r="AO5" i="85" s="1"/>
  <c r="AE5" i="85"/>
  <c r="W6" i="85"/>
  <c r="AQ4" i="51"/>
  <c r="X5" i="9"/>
  <c r="AH5" i="9" s="1"/>
  <c r="AQ5" i="9" s="1"/>
  <c r="Y5" i="9"/>
  <c r="AR4" i="18"/>
  <c r="K15" i="49"/>
  <c r="K5" i="20"/>
  <c r="AQ4" i="20"/>
  <c r="AO4" i="20"/>
  <c r="AP4" i="20"/>
  <c r="AN4" i="20"/>
  <c r="AH5" i="86"/>
  <c r="AQ5" i="86" s="1"/>
  <c r="AR4" i="41"/>
  <c r="AE5" i="75"/>
  <c r="AF5" i="75"/>
  <c r="AO5" i="75" s="1"/>
  <c r="AG5" i="75"/>
  <c r="AP5" i="75" s="1"/>
  <c r="W6" i="75"/>
  <c r="AR3" i="82"/>
  <c r="AR4" i="13"/>
  <c r="AR4" i="10"/>
  <c r="AI4" i="65"/>
  <c r="AN4" i="65"/>
  <c r="AN4" i="71"/>
  <c r="AI4" i="71"/>
  <c r="W6" i="72"/>
  <c r="AF5" i="72"/>
  <c r="AO5" i="72" s="1"/>
  <c r="AE5" i="72"/>
  <c r="AG5" i="72"/>
  <c r="AP5" i="72" s="1"/>
  <c r="AO4" i="15"/>
  <c r="Z5" i="6"/>
  <c r="X5" i="6"/>
  <c r="AH5" i="6" s="1"/>
  <c r="AQ5" i="6" s="1"/>
  <c r="Y5" i="6"/>
  <c r="AH5" i="28"/>
  <c r="AQ5" i="28" s="1"/>
  <c r="AR4" i="59"/>
  <c r="AO4" i="16"/>
  <c r="K5" i="23"/>
  <c r="AQ4" i="23"/>
  <c r="K5" i="52"/>
  <c r="AR4" i="4"/>
  <c r="K5" i="4"/>
  <c r="AN4" i="4"/>
  <c r="AO4" i="4"/>
  <c r="AP4" i="4"/>
  <c r="X5" i="78"/>
  <c r="Y5" i="78"/>
  <c r="Z5" i="78" s="1"/>
  <c r="AR3" i="63"/>
  <c r="Y5" i="1"/>
  <c r="X5" i="1"/>
  <c r="Z5" i="1" s="1"/>
  <c r="AI4" i="11"/>
  <c r="AN4" i="11"/>
  <c r="X5" i="23"/>
  <c r="AH5" i="23" s="1"/>
  <c r="AQ5" i="23" s="1"/>
  <c r="Y5" i="23"/>
  <c r="AR3" i="48"/>
  <c r="K6" i="69"/>
  <c r="AQ4" i="4"/>
  <c r="AP5" i="80"/>
  <c r="W6" i="78" l="1"/>
  <c r="AF5" i="78"/>
  <c r="AO5" i="78" s="1"/>
  <c r="AE5" i="78"/>
  <c r="AG5" i="78"/>
  <c r="AP5" i="78" s="1"/>
  <c r="W6" i="1"/>
  <c r="AE5" i="1"/>
  <c r="AG5" i="1"/>
  <c r="AP5" i="1" s="1"/>
  <c r="AF5" i="1"/>
  <c r="AO5" i="1" s="1"/>
  <c r="AG5" i="65"/>
  <c r="AP5" i="65" s="1"/>
  <c r="AF5" i="65"/>
  <c r="AO5" i="65" s="1"/>
  <c r="AE5" i="65"/>
  <c r="W6" i="65"/>
  <c r="AE5" i="66"/>
  <c r="AG5" i="66"/>
  <c r="AP5" i="66" s="1"/>
  <c r="AF5" i="66"/>
  <c r="AO5" i="66" s="1"/>
  <c r="W6" i="66"/>
  <c r="W6" i="93"/>
  <c r="AE5" i="93"/>
  <c r="AG5" i="93"/>
  <c r="AP5" i="93" s="1"/>
  <c r="AF5" i="93"/>
  <c r="AO5" i="93" s="1"/>
  <c r="AF5" i="87"/>
  <c r="AO5" i="87" s="1"/>
  <c r="AE5" i="87"/>
  <c r="W6" i="87"/>
  <c r="AG5" i="87"/>
  <c r="AP5" i="87" s="1"/>
  <c r="W7" i="2"/>
  <c r="AE6" i="2"/>
  <c r="AG6" i="2"/>
  <c r="AF6" i="2"/>
  <c r="AG5" i="3"/>
  <c r="AP5" i="3" s="1"/>
  <c r="W6" i="3"/>
  <c r="AF5" i="3"/>
  <c r="AO5" i="3" s="1"/>
  <c r="AE5" i="3"/>
  <c r="AG6" i="64"/>
  <c r="W7" i="64"/>
  <c r="AF6" i="64"/>
  <c r="AE6" i="64"/>
  <c r="AG5" i="26"/>
  <c r="AP5" i="26" s="1"/>
  <c r="W6" i="26"/>
  <c r="AF5" i="26"/>
  <c r="AO5" i="26" s="1"/>
  <c r="AE5" i="26"/>
  <c r="AF6" i="8"/>
  <c r="W7" i="8"/>
  <c r="AE6" i="8"/>
  <c r="AG6" i="8"/>
  <c r="W6" i="79"/>
  <c r="AE5" i="79"/>
  <c r="AG5" i="79"/>
  <c r="AP5" i="79" s="1"/>
  <c r="AF5" i="79"/>
  <c r="AO5" i="79" s="1"/>
  <c r="K6" i="4"/>
  <c r="AQ5" i="4"/>
  <c r="AR4" i="65"/>
  <c r="K16" i="49"/>
  <c r="AN5" i="85"/>
  <c r="AI5" i="85"/>
  <c r="Z6" i="81"/>
  <c r="X6" i="81"/>
  <c r="Y6" i="81"/>
  <c r="AN5" i="30"/>
  <c r="AI5" i="30"/>
  <c r="AN5" i="56"/>
  <c r="AI5" i="56"/>
  <c r="AI5" i="96"/>
  <c r="AN5" i="96"/>
  <c r="AR4" i="37"/>
  <c r="AR4" i="79"/>
  <c r="AR4" i="15"/>
  <c r="AH5" i="49"/>
  <c r="AQ5" i="49" s="1"/>
  <c r="AH5" i="43"/>
  <c r="AQ5" i="43" s="1"/>
  <c r="AH5" i="25"/>
  <c r="AQ5" i="25" s="1"/>
  <c r="AH5" i="90"/>
  <c r="AQ5" i="90" s="1"/>
  <c r="AR4" i="95"/>
  <c r="AI5" i="53"/>
  <c r="AN5" i="53"/>
  <c r="AQ5" i="52"/>
  <c r="AH5" i="91"/>
  <c r="AQ5" i="91" s="1"/>
  <c r="AR4" i="22"/>
  <c r="AR5" i="2"/>
  <c r="AR5" i="92"/>
  <c r="X6" i="32"/>
  <c r="Z6" i="32" s="1"/>
  <c r="Y6" i="32"/>
  <c r="Z5" i="14"/>
  <c r="AI5" i="20"/>
  <c r="AN5" i="20"/>
  <c r="AP5" i="4"/>
  <c r="AH5" i="33"/>
  <c r="AQ5" i="33" s="1"/>
  <c r="Z5" i="71"/>
  <c r="AR4" i="91"/>
  <c r="K6" i="71"/>
  <c r="W6" i="54"/>
  <c r="AF5" i="54"/>
  <c r="AO5" i="54" s="1"/>
  <c r="AE5" i="54"/>
  <c r="AG5" i="54"/>
  <c r="AP5" i="54" s="1"/>
  <c r="AI5" i="13"/>
  <c r="AN5" i="13"/>
  <c r="AH6" i="80"/>
  <c r="AQ6" i="80" s="1"/>
  <c r="Z6" i="4"/>
  <c r="K6" i="55"/>
  <c r="AQ5" i="55"/>
  <c r="AR4" i="31"/>
  <c r="K7" i="13"/>
  <c r="K6" i="8"/>
  <c r="AQ5" i="8"/>
  <c r="AO5" i="19"/>
  <c r="X6" i="21"/>
  <c r="AH6" i="21" s="1"/>
  <c r="AQ6" i="21" s="1"/>
  <c r="Y6" i="21"/>
  <c r="K7" i="50"/>
  <c r="AI5" i="39"/>
  <c r="AN5" i="39"/>
  <c r="K6" i="23"/>
  <c r="Z6" i="75"/>
  <c r="X6" i="75"/>
  <c r="Y6" i="75"/>
  <c r="Z6" i="30"/>
  <c r="X6" i="30"/>
  <c r="Y6" i="30"/>
  <c r="Z5" i="43"/>
  <c r="Z5" i="90"/>
  <c r="AR4" i="40"/>
  <c r="K6" i="3"/>
  <c r="AR4" i="29"/>
  <c r="AR4" i="89"/>
  <c r="K7" i="63"/>
  <c r="AH5" i="34"/>
  <c r="AQ5" i="34" s="1"/>
  <c r="AQ5" i="24"/>
  <c r="Z6" i="47"/>
  <c r="Y6" i="47"/>
  <c r="X6" i="47"/>
  <c r="Y6" i="53"/>
  <c r="X6" i="53"/>
  <c r="AF5" i="91"/>
  <c r="AO5" i="91" s="1"/>
  <c r="W6" i="91"/>
  <c r="AG5" i="91"/>
  <c r="AP5" i="91" s="1"/>
  <c r="AE5" i="91"/>
  <c r="AR5" i="64"/>
  <c r="AR4" i="43"/>
  <c r="AR4" i="7"/>
  <c r="K6" i="56"/>
  <c r="AO5" i="2"/>
  <c r="AR4" i="27"/>
  <c r="AR4" i="14"/>
  <c r="AG5" i="61"/>
  <c r="AP5" i="61" s="1"/>
  <c r="AF5" i="61"/>
  <c r="AO5" i="61" s="1"/>
  <c r="W6" i="61"/>
  <c r="AE5" i="61"/>
  <c r="K9" i="22"/>
  <c r="AH5" i="44"/>
  <c r="AQ5" i="44" s="1"/>
  <c r="AO5" i="20"/>
  <c r="Y6" i="28"/>
  <c r="X6" i="28"/>
  <c r="AI5" i="38"/>
  <c r="AN5" i="38"/>
  <c r="W6" i="33"/>
  <c r="AG5" i="33"/>
  <c r="AP5" i="33" s="1"/>
  <c r="AE5" i="33"/>
  <c r="AF5" i="33"/>
  <c r="AO5" i="33" s="1"/>
  <c r="AG5" i="50"/>
  <c r="AP5" i="50" s="1"/>
  <c r="W6" i="50"/>
  <c r="AF5" i="50"/>
  <c r="AO5" i="50" s="1"/>
  <c r="AE5" i="50"/>
  <c r="K7" i="21"/>
  <c r="AE5" i="58"/>
  <c r="AF5" i="58"/>
  <c r="AO5" i="58" s="1"/>
  <c r="W6" i="58"/>
  <c r="AG5" i="58"/>
  <c r="AP5" i="58" s="1"/>
  <c r="Y6" i="13"/>
  <c r="Z6" i="13" s="1"/>
  <c r="X6" i="13"/>
  <c r="AH6" i="13" s="1"/>
  <c r="AQ6" i="13" s="1"/>
  <c r="K7" i="10"/>
  <c r="AH5" i="82"/>
  <c r="AQ5" i="82" s="1"/>
  <c r="AR4" i="3"/>
  <c r="Z6" i="19"/>
  <c r="X6" i="19"/>
  <c r="AH6" i="19" s="1"/>
  <c r="Y6" i="19"/>
  <c r="AH5" i="1"/>
  <c r="AQ5" i="1" s="1"/>
  <c r="AG5" i="6"/>
  <c r="AP5" i="6" s="1"/>
  <c r="W6" i="6"/>
  <c r="AF5" i="6"/>
  <c r="AO5" i="6" s="1"/>
  <c r="AE5" i="6"/>
  <c r="K6" i="20"/>
  <c r="AQ5" i="20"/>
  <c r="K7" i="69"/>
  <c r="AO5" i="4"/>
  <c r="K6" i="52"/>
  <c r="Z6" i="72"/>
  <c r="Y6" i="72"/>
  <c r="X6" i="72"/>
  <c r="AH6" i="72" s="1"/>
  <c r="AQ6" i="72" s="1"/>
  <c r="Z5" i="9"/>
  <c r="Z6" i="56"/>
  <c r="X6" i="56"/>
  <c r="AH6" i="56" s="1"/>
  <c r="AQ6" i="56" s="1"/>
  <c r="Y6" i="56"/>
  <c r="W6" i="70"/>
  <c r="AG5" i="70"/>
  <c r="AP5" i="70" s="1"/>
  <c r="AE5" i="70"/>
  <c r="AF5" i="70"/>
  <c r="AO5" i="70" s="1"/>
  <c r="K8" i="66"/>
  <c r="K7" i="65"/>
  <c r="AG5" i="69"/>
  <c r="AP5" i="69" s="1"/>
  <c r="AF5" i="69"/>
  <c r="AO5" i="69" s="1"/>
  <c r="AE5" i="69"/>
  <c r="W6" i="69"/>
  <c r="K7" i="82"/>
  <c r="Z5" i="49"/>
  <c r="Z5" i="25"/>
  <c r="AN5" i="67"/>
  <c r="AI5" i="67"/>
  <c r="AG5" i="45"/>
  <c r="AP5" i="45" s="1"/>
  <c r="AF5" i="45"/>
  <c r="AO5" i="45" s="1"/>
  <c r="AE5" i="45"/>
  <c r="W6" i="45"/>
  <c r="AR4" i="44"/>
  <c r="K7" i="80"/>
  <c r="AE5" i="42"/>
  <c r="W6" i="42"/>
  <c r="AG5" i="42"/>
  <c r="AP5" i="42" s="1"/>
  <c r="AF5" i="42"/>
  <c r="AO5" i="42" s="1"/>
  <c r="Z5" i="24"/>
  <c r="AQ6" i="8"/>
  <c r="Z5" i="52"/>
  <c r="AH5" i="31"/>
  <c r="AQ5" i="31" s="1"/>
  <c r="AG5" i="12"/>
  <c r="AP5" i="12" s="1"/>
  <c r="W6" i="12"/>
  <c r="AF5" i="12"/>
  <c r="AO5" i="12" s="1"/>
  <c r="AE5" i="12"/>
  <c r="Z5" i="63"/>
  <c r="AR4" i="68"/>
  <c r="AH5" i="89"/>
  <c r="AQ5" i="89" s="1"/>
  <c r="K7" i="54"/>
  <c r="AH5" i="36"/>
  <c r="AQ5" i="36" s="1"/>
  <c r="AN5" i="60"/>
  <c r="AI5" i="60"/>
  <c r="AR5" i="80"/>
  <c r="AH5" i="27"/>
  <c r="AQ5" i="27" s="1"/>
  <c r="Z5" i="44"/>
  <c r="AH5" i="29"/>
  <c r="AQ5" i="29" s="1"/>
  <c r="Y6" i="20"/>
  <c r="Z6" i="20" s="1"/>
  <c r="X6" i="20"/>
  <c r="AH6" i="20" s="1"/>
  <c r="AI5" i="28"/>
  <c r="AN5" i="28"/>
  <c r="AI5" i="51"/>
  <c r="AN5" i="51"/>
  <c r="AR5" i="8"/>
  <c r="AR4" i="82"/>
  <c r="K6" i="64"/>
  <c r="AQ6" i="64" s="1"/>
  <c r="AQ5" i="64"/>
  <c r="AR4" i="93"/>
  <c r="K7" i="17"/>
  <c r="Z6" i="80"/>
  <c r="AR4" i="6"/>
  <c r="AR4" i="33"/>
  <c r="K7" i="57"/>
  <c r="Z5" i="82"/>
  <c r="Z5" i="7"/>
  <c r="AH5" i="79"/>
  <c r="AQ5" i="79" s="1"/>
  <c r="K6" i="16"/>
  <c r="AH5" i="95"/>
  <c r="AQ5" i="95" s="1"/>
  <c r="AI5" i="18"/>
  <c r="AN5" i="18"/>
  <c r="AP5" i="19"/>
  <c r="K7" i="12"/>
  <c r="Y6" i="35"/>
  <c r="X6" i="35"/>
  <c r="Y6" i="85"/>
  <c r="Z6" i="85" s="1"/>
  <c r="X6" i="85"/>
  <c r="AI5" i="72"/>
  <c r="AN5" i="72"/>
  <c r="AR4" i="11"/>
  <c r="AR4" i="71"/>
  <c r="AR4" i="62"/>
  <c r="AH5" i="26"/>
  <c r="AQ5" i="26" s="1"/>
  <c r="Y6" i="96"/>
  <c r="Z6" i="96"/>
  <c r="X6" i="96"/>
  <c r="AR4" i="25"/>
  <c r="AR4" i="87"/>
  <c r="K7" i="67"/>
  <c r="AN5" i="55"/>
  <c r="AI5" i="55"/>
  <c r="Y6" i="41"/>
  <c r="Z6" i="41" s="1"/>
  <c r="X6" i="41"/>
  <c r="AH5" i="87"/>
  <c r="AQ5" i="87" s="1"/>
  <c r="AH5" i="83"/>
  <c r="AQ5" i="83" s="1"/>
  <c r="AH5" i="66"/>
  <c r="AQ5" i="66" s="1"/>
  <c r="AR4" i="36"/>
  <c r="K8" i="58"/>
  <c r="K8" i="70"/>
  <c r="K6" i="2"/>
  <c r="AQ5" i="2"/>
  <c r="K6" i="11"/>
  <c r="Z5" i="34"/>
  <c r="K7" i="72"/>
  <c r="AH5" i="37"/>
  <c r="AQ5" i="37" s="1"/>
  <c r="X6" i="77"/>
  <c r="Y6" i="77"/>
  <c r="AQ5" i="11"/>
  <c r="AG5" i="36"/>
  <c r="AP5" i="36" s="1"/>
  <c r="W6" i="36"/>
  <c r="AF5" i="36"/>
  <c r="AO5" i="36" s="1"/>
  <c r="AE5" i="36"/>
  <c r="AG5" i="27"/>
  <c r="AP5" i="27" s="1"/>
  <c r="AF5" i="27"/>
  <c r="AO5" i="27" s="1"/>
  <c r="AE5" i="27"/>
  <c r="W6" i="27"/>
  <c r="AN5" i="32"/>
  <c r="AI5" i="32"/>
  <c r="AG5" i="16"/>
  <c r="AP5" i="16" s="1"/>
  <c r="W6" i="16"/>
  <c r="AF5" i="16"/>
  <c r="AO5" i="16" s="1"/>
  <c r="AE5" i="16"/>
  <c r="W6" i="29"/>
  <c r="AF5" i="29"/>
  <c r="AO5" i="29" s="1"/>
  <c r="AE5" i="29"/>
  <c r="AG5" i="29"/>
  <c r="AP5" i="29" s="1"/>
  <c r="AP5" i="20"/>
  <c r="AE5" i="15"/>
  <c r="AG5" i="15"/>
  <c r="AP5" i="15" s="1"/>
  <c r="W6" i="15"/>
  <c r="AF5" i="15"/>
  <c r="AO5" i="15" s="1"/>
  <c r="AR4" i="17"/>
  <c r="AR4" i="66"/>
  <c r="AH6" i="92"/>
  <c r="AQ6" i="92" s="1"/>
  <c r="AR4" i="24"/>
  <c r="AE5" i="86"/>
  <c r="W6" i="86"/>
  <c r="AG5" i="86"/>
  <c r="AP5" i="86" s="1"/>
  <c r="AF5" i="86"/>
  <c r="AO5" i="86" s="1"/>
  <c r="AR4" i="9"/>
  <c r="AR4" i="26"/>
  <c r="AH5" i="22"/>
  <c r="AQ5" i="22" s="1"/>
  <c r="AI5" i="35"/>
  <c r="AN5" i="35"/>
  <c r="X6" i="48"/>
  <c r="Z6" i="48" s="1"/>
  <c r="Y6" i="48"/>
  <c r="AR4" i="83"/>
  <c r="AR4" i="1"/>
  <c r="K7" i="9"/>
  <c r="AR4" i="16"/>
  <c r="AN5" i="4"/>
  <c r="AR4" i="57"/>
  <c r="K9" i="1"/>
  <c r="AG5" i="62"/>
  <c r="AP5" i="62" s="1"/>
  <c r="W6" i="62"/>
  <c r="AF5" i="62"/>
  <c r="AO5" i="62" s="1"/>
  <c r="AE5" i="62"/>
  <c r="AE5" i="94"/>
  <c r="W6" i="94"/>
  <c r="AG5" i="94"/>
  <c r="AP5" i="94" s="1"/>
  <c r="AF5" i="94"/>
  <c r="AO5" i="94" s="1"/>
  <c r="W6" i="83"/>
  <c r="AF5" i="83"/>
  <c r="AO5" i="83" s="1"/>
  <c r="AE5" i="83"/>
  <c r="AG5" i="83"/>
  <c r="AP5" i="83" s="1"/>
  <c r="Z6" i="67"/>
  <c r="X6" i="67"/>
  <c r="AH6" i="67" s="1"/>
  <c r="AQ6" i="67" s="1"/>
  <c r="Y6" i="67"/>
  <c r="AF5" i="5"/>
  <c r="AO5" i="5" s="1"/>
  <c r="W6" i="5"/>
  <c r="AE5" i="5"/>
  <c r="AG5" i="5"/>
  <c r="AP5" i="5" s="1"/>
  <c r="AI5" i="47"/>
  <c r="AN5" i="47"/>
  <c r="AE5" i="31"/>
  <c r="W6" i="31"/>
  <c r="AF5" i="31"/>
  <c r="AO5" i="31" s="1"/>
  <c r="AG5" i="31"/>
  <c r="AP5" i="31" s="1"/>
  <c r="K7" i="61"/>
  <c r="AH5" i="76"/>
  <c r="AQ5" i="76" s="1"/>
  <c r="AH5" i="93"/>
  <c r="AQ5" i="93" s="1"/>
  <c r="AH5" i="40"/>
  <c r="AQ5" i="40" s="1"/>
  <c r="K7" i="84"/>
  <c r="K8" i="84" s="1"/>
  <c r="K9" i="84" s="1"/>
  <c r="K10" i="84" s="1"/>
  <c r="K11" i="84" s="1"/>
  <c r="K12" i="84" s="1"/>
  <c r="K13" i="84" s="1"/>
  <c r="K14" i="84" s="1"/>
  <c r="K15" i="84" s="1"/>
  <c r="K16" i="84" s="1"/>
  <c r="K17" i="84" s="1"/>
  <c r="K18" i="84" s="1"/>
  <c r="K19" i="84" s="1"/>
  <c r="K20" i="84" s="1"/>
  <c r="K21" i="84" s="1"/>
  <c r="K22" i="84" s="1"/>
  <c r="K23" i="84" s="1"/>
  <c r="K24" i="84" s="1"/>
  <c r="K25" i="84" s="1"/>
  <c r="K26" i="84" s="1"/>
  <c r="K27" i="84" s="1"/>
  <c r="K28" i="84" s="1"/>
  <c r="K29" i="84" s="1"/>
  <c r="K30" i="84" s="1"/>
  <c r="K31" i="84" s="1"/>
  <c r="K32" i="84" s="1"/>
  <c r="K33" i="84" s="1"/>
  <c r="K34" i="84" s="1"/>
  <c r="K35" i="84" s="1"/>
  <c r="K36" i="84" s="1"/>
  <c r="K37" i="84" s="1"/>
  <c r="K38" i="84" s="1"/>
  <c r="K39" i="84" s="1"/>
  <c r="K40" i="84" s="1"/>
  <c r="K41" i="84" s="1"/>
  <c r="K42" i="84" s="1"/>
  <c r="K43" i="84" s="1"/>
  <c r="K44" i="84" s="1"/>
  <c r="K45" i="84" s="1"/>
  <c r="K46" i="84" s="1"/>
  <c r="K47" i="84" s="1"/>
  <c r="K48" i="84" s="1"/>
  <c r="K49" i="84" s="1"/>
  <c r="K50" i="84" s="1"/>
  <c r="K51" i="84" s="1"/>
  <c r="K52" i="84" s="1"/>
  <c r="K53" i="84" s="1"/>
  <c r="K54" i="84" s="1"/>
  <c r="K55" i="84" s="1"/>
  <c r="K56" i="84" s="1"/>
  <c r="K57" i="84" s="1"/>
  <c r="K58" i="84" s="1"/>
  <c r="K59" i="84" s="1"/>
  <c r="K60" i="84" s="1"/>
  <c r="K61" i="84" s="1"/>
  <c r="K62" i="84" s="1"/>
  <c r="K63" i="84" s="1"/>
  <c r="K64" i="84" s="1"/>
  <c r="K65" i="84" s="1"/>
  <c r="K66" i="84" s="1"/>
  <c r="K67" i="84" s="1"/>
  <c r="K68" i="84" s="1"/>
  <c r="K69" i="84" s="1"/>
  <c r="K6" i="24"/>
  <c r="AR4" i="23"/>
  <c r="AG5" i="11"/>
  <c r="AP5" i="11" s="1"/>
  <c r="W6" i="11"/>
  <c r="AF5" i="11"/>
  <c r="AO5" i="11" s="1"/>
  <c r="AE5" i="11"/>
  <c r="AF5" i="84"/>
  <c r="AO5" i="84" s="1"/>
  <c r="W6" i="84"/>
  <c r="AG5" i="84"/>
  <c r="AP5" i="84" s="1"/>
  <c r="AE5" i="84"/>
  <c r="AF5" i="89"/>
  <c r="AO5" i="89" s="1"/>
  <c r="AE5" i="89"/>
  <c r="AG5" i="89"/>
  <c r="AP5" i="89" s="1"/>
  <c r="W6" i="89"/>
  <c r="AG5" i="73"/>
  <c r="AP5" i="73" s="1"/>
  <c r="AF5" i="73"/>
  <c r="AO5" i="73" s="1"/>
  <c r="W6" i="73"/>
  <c r="AE5" i="73"/>
  <c r="AE5" i="74"/>
  <c r="W6" i="74"/>
  <c r="AG5" i="74"/>
  <c r="AP5" i="74" s="1"/>
  <c r="AF5" i="74"/>
  <c r="AO5" i="74" s="1"/>
  <c r="Z6" i="60"/>
  <c r="X6" i="60"/>
  <c r="AH6" i="60" s="1"/>
  <c r="AQ6" i="60" s="1"/>
  <c r="Y6" i="60"/>
  <c r="AF5" i="57"/>
  <c r="AO5" i="57" s="1"/>
  <c r="AE5" i="57"/>
  <c r="W6" i="57"/>
  <c r="AG5" i="57"/>
  <c r="AP5" i="57" s="1"/>
  <c r="X6" i="51"/>
  <c r="AH6" i="51" s="1"/>
  <c r="AQ6" i="51" s="1"/>
  <c r="Y6" i="51"/>
  <c r="AR4" i="78"/>
  <c r="X6" i="88"/>
  <c r="Y6" i="88"/>
  <c r="AQ6" i="4"/>
  <c r="AR4" i="34"/>
  <c r="AR4" i="52"/>
  <c r="K7" i="18"/>
  <c r="AG5" i="17"/>
  <c r="AP5" i="17" s="1"/>
  <c r="AF5" i="17"/>
  <c r="AO5" i="17" s="1"/>
  <c r="W6" i="17"/>
  <c r="AE5" i="17"/>
  <c r="AR4" i="63"/>
  <c r="W6" i="95"/>
  <c r="AE5" i="95"/>
  <c r="AG5" i="95"/>
  <c r="AP5" i="95" s="1"/>
  <c r="AF5" i="95"/>
  <c r="AO5" i="95" s="1"/>
  <c r="AG5" i="22"/>
  <c r="AP5" i="22" s="1"/>
  <c r="W6" i="22"/>
  <c r="AF5" i="22"/>
  <c r="AO5" i="22" s="1"/>
  <c r="AE5" i="22"/>
  <c r="X6" i="18"/>
  <c r="AH6" i="18" s="1"/>
  <c r="AQ6" i="18" s="1"/>
  <c r="Y6" i="18"/>
  <c r="K7" i="7"/>
  <c r="Z5" i="23"/>
  <c r="AH5" i="78"/>
  <c r="AQ5" i="78" s="1"/>
  <c r="AI5" i="75"/>
  <c r="AN5" i="75"/>
  <c r="AN5" i="81"/>
  <c r="AI5" i="81"/>
  <c r="AR4" i="90"/>
  <c r="K7" i="5"/>
  <c r="Y6" i="55"/>
  <c r="X6" i="55"/>
  <c r="AH6" i="55" s="1"/>
  <c r="AQ6" i="55" s="1"/>
  <c r="K6" i="59"/>
  <c r="AI5" i="41"/>
  <c r="AN5" i="41"/>
  <c r="AR5" i="4"/>
  <c r="W6" i="46"/>
  <c r="AG5" i="46"/>
  <c r="AP5" i="46" s="1"/>
  <c r="AE5" i="46"/>
  <c r="AF5" i="46"/>
  <c r="AO5" i="46" s="1"/>
  <c r="AR4" i="58"/>
  <c r="AQ6" i="2"/>
  <c r="K7" i="92"/>
  <c r="AR4" i="49"/>
  <c r="AQ5" i="3"/>
  <c r="Z5" i="76"/>
  <c r="Z5" i="37"/>
  <c r="AI5" i="77"/>
  <c r="AN5" i="77"/>
  <c r="Z5" i="40"/>
  <c r="K7" i="6"/>
  <c r="AR4" i="50"/>
  <c r="W6" i="59"/>
  <c r="AF5" i="59"/>
  <c r="AO5" i="59" s="1"/>
  <c r="AE5" i="59"/>
  <c r="AG5" i="59"/>
  <c r="AP5" i="59" s="1"/>
  <c r="W6" i="10"/>
  <c r="AF5" i="10"/>
  <c r="AO5" i="10" s="1"/>
  <c r="AE5" i="10"/>
  <c r="AG5" i="10"/>
  <c r="AP5" i="10" s="1"/>
  <c r="AN5" i="2"/>
  <c r="K7" i="62"/>
  <c r="Y6" i="38"/>
  <c r="X6" i="38"/>
  <c r="K7" i="60"/>
  <c r="K8" i="53"/>
  <c r="K7" i="68"/>
  <c r="AH5" i="58"/>
  <c r="AQ5" i="58" s="1"/>
  <c r="Z6" i="92"/>
  <c r="AI5" i="88"/>
  <c r="AN5" i="88"/>
  <c r="K6" i="19"/>
  <c r="AQ5" i="19"/>
  <c r="K6" i="15"/>
  <c r="AR4" i="76"/>
  <c r="K6" i="51"/>
  <c r="Z5" i="68"/>
  <c r="K7" i="14"/>
  <c r="AN5" i="19"/>
  <c r="AI5" i="19"/>
  <c r="AI5" i="21"/>
  <c r="AN5" i="21"/>
  <c r="Z6" i="39"/>
  <c r="Y6" i="39"/>
  <c r="X6" i="39"/>
  <c r="AN5" i="48"/>
  <c r="AI5" i="48"/>
  <c r="W7" i="48" l="1"/>
  <c r="AG6" i="48"/>
  <c r="AP6" i="48" s="1"/>
  <c r="AF6" i="48"/>
  <c r="AO6" i="48" s="1"/>
  <c r="AE6" i="48"/>
  <c r="AG6" i="20"/>
  <c r="AP6" i="20" s="1"/>
  <c r="AF6" i="20"/>
  <c r="AO6" i="20" s="1"/>
  <c r="W7" i="20"/>
  <c r="AE6" i="20"/>
  <c r="W7" i="85"/>
  <c r="AG6" i="85"/>
  <c r="AP6" i="85" s="1"/>
  <c r="AF6" i="85"/>
  <c r="AO6" i="85" s="1"/>
  <c r="AE6" i="85"/>
  <c r="AF6" i="13"/>
  <c r="AO6" i="13" s="1"/>
  <c r="W7" i="13"/>
  <c r="AE6" i="13"/>
  <c r="AG6" i="13"/>
  <c r="AP6" i="13" s="1"/>
  <c r="AF6" i="41"/>
  <c r="AO6" i="41" s="1"/>
  <c r="AE6" i="41"/>
  <c r="W7" i="41"/>
  <c r="AG6" i="41"/>
  <c r="AP6" i="41" s="1"/>
  <c r="W7" i="32"/>
  <c r="AF6" i="32"/>
  <c r="AO6" i="32" s="1"/>
  <c r="AE6" i="32"/>
  <c r="AG6" i="32"/>
  <c r="AP6" i="32" s="1"/>
  <c r="AR5" i="77"/>
  <c r="K7" i="59"/>
  <c r="Y6" i="15"/>
  <c r="Z6" i="15" s="1"/>
  <c r="X6" i="15"/>
  <c r="AH6" i="15" s="1"/>
  <c r="AQ6" i="15" s="1"/>
  <c r="AH6" i="35"/>
  <c r="AQ6" i="35" s="1"/>
  <c r="AN5" i="45"/>
  <c r="AI5" i="45"/>
  <c r="AN5" i="69"/>
  <c r="AI5" i="69"/>
  <c r="AG6" i="56"/>
  <c r="AP6" i="56" s="1"/>
  <c r="AF6" i="56"/>
  <c r="AO6" i="56" s="1"/>
  <c r="W7" i="56"/>
  <c r="AE6" i="56"/>
  <c r="K7" i="20"/>
  <c r="K8" i="10"/>
  <c r="AH6" i="28"/>
  <c r="AQ6" i="28" s="1"/>
  <c r="AF6" i="47"/>
  <c r="AO6" i="47" s="1"/>
  <c r="W7" i="47"/>
  <c r="AG6" i="47"/>
  <c r="AP6" i="47" s="1"/>
  <c r="AE6" i="47"/>
  <c r="AE6" i="30"/>
  <c r="AF6" i="30"/>
  <c r="AO6" i="30" s="1"/>
  <c r="W7" i="30"/>
  <c r="AG6" i="30"/>
  <c r="AP6" i="30" s="1"/>
  <c r="AH6" i="39"/>
  <c r="AQ6" i="39" s="1"/>
  <c r="K7" i="15"/>
  <c r="K8" i="62"/>
  <c r="K8" i="92"/>
  <c r="K9" i="92" s="1"/>
  <c r="K10" i="92" s="1"/>
  <c r="K11" i="92" s="1"/>
  <c r="K12" i="92" s="1"/>
  <c r="K13" i="92" s="1"/>
  <c r="K14" i="92" s="1"/>
  <c r="K15" i="92" s="1"/>
  <c r="K16" i="92" s="1"/>
  <c r="K17" i="92" s="1"/>
  <c r="K18" i="92" s="1"/>
  <c r="K19" i="92" s="1"/>
  <c r="K20" i="92" s="1"/>
  <c r="K21" i="92" s="1"/>
  <c r="K22" i="92" s="1"/>
  <c r="K23" i="92" s="1"/>
  <c r="K24" i="92" s="1"/>
  <c r="K25" i="92" s="1"/>
  <c r="K26" i="92" s="1"/>
  <c r="K27" i="92" s="1"/>
  <c r="K28" i="92" s="1"/>
  <c r="K29" i="92" s="1"/>
  <c r="K30" i="92" s="1"/>
  <c r="K31" i="92" s="1"/>
  <c r="K32" i="92" s="1"/>
  <c r="K33" i="92" s="1"/>
  <c r="K34" i="92" s="1"/>
  <c r="K35" i="92" s="1"/>
  <c r="K36" i="92" s="1"/>
  <c r="K37" i="92" s="1"/>
  <c r="K38" i="92" s="1"/>
  <c r="K39" i="92" s="1"/>
  <c r="K40" i="92" s="1"/>
  <c r="K41" i="92" s="1"/>
  <c r="K42" i="92" s="1"/>
  <c r="K43" i="92" s="1"/>
  <c r="K44" i="92" s="1"/>
  <c r="K45" i="92" s="1"/>
  <c r="K46" i="92" s="1"/>
  <c r="K47" i="92" s="1"/>
  <c r="K48" i="92" s="1"/>
  <c r="K49" i="92" s="1"/>
  <c r="K50" i="92" s="1"/>
  <c r="K51" i="92" s="1"/>
  <c r="K52" i="92" s="1"/>
  <c r="K53" i="92" s="1"/>
  <c r="K54" i="92" s="1"/>
  <c r="K55" i="92" s="1"/>
  <c r="K56" i="92" s="1"/>
  <c r="K57" i="92" s="1"/>
  <c r="K58" i="92" s="1"/>
  <c r="K59" i="92" s="1"/>
  <c r="K60" i="92" s="1"/>
  <c r="K61" i="92" s="1"/>
  <c r="K62" i="92" s="1"/>
  <c r="K63" i="92" s="1"/>
  <c r="K64" i="92" s="1"/>
  <c r="K65" i="92" s="1"/>
  <c r="K66" i="92" s="1"/>
  <c r="K67" i="92" s="1"/>
  <c r="K68" i="92" s="1"/>
  <c r="K69" i="92" s="1"/>
  <c r="K8" i="7"/>
  <c r="Z6" i="22"/>
  <c r="Y6" i="22"/>
  <c r="X6" i="22"/>
  <c r="AI5" i="95"/>
  <c r="AN5" i="95"/>
  <c r="AH6" i="88"/>
  <c r="AQ6" i="88" s="1"/>
  <c r="X6" i="57"/>
  <c r="Y6" i="57"/>
  <c r="Y6" i="73"/>
  <c r="X6" i="73"/>
  <c r="AN5" i="89"/>
  <c r="AI5" i="89"/>
  <c r="AR5" i="19"/>
  <c r="K7" i="51"/>
  <c r="K8" i="68"/>
  <c r="AI5" i="59"/>
  <c r="AN5" i="59"/>
  <c r="K8" i="5"/>
  <c r="AR5" i="75"/>
  <c r="Y6" i="95"/>
  <c r="X6" i="95"/>
  <c r="Z6" i="88"/>
  <c r="AI5" i="57"/>
  <c r="AN5" i="57"/>
  <c r="AI5" i="74"/>
  <c r="AN5" i="74"/>
  <c r="AN5" i="11"/>
  <c r="AI5" i="11"/>
  <c r="AN5" i="31"/>
  <c r="AI5" i="31"/>
  <c r="Y6" i="83"/>
  <c r="Z6" i="83" s="1"/>
  <c r="X6" i="83"/>
  <c r="AI5" i="62"/>
  <c r="AN5" i="62"/>
  <c r="K10" i="1"/>
  <c r="AN5" i="16"/>
  <c r="AI5" i="16"/>
  <c r="AN5" i="36"/>
  <c r="AI5" i="36"/>
  <c r="Z6" i="77"/>
  <c r="K9" i="70"/>
  <c r="AH6" i="41"/>
  <c r="AQ6" i="41" s="1"/>
  <c r="AH6" i="96"/>
  <c r="AQ6" i="96" s="1"/>
  <c r="K8" i="12"/>
  <c r="K8" i="17"/>
  <c r="AQ6" i="20"/>
  <c r="K8" i="54"/>
  <c r="AI5" i="12"/>
  <c r="AN5" i="12"/>
  <c r="AI5" i="42"/>
  <c r="AN5" i="42"/>
  <c r="Y6" i="45"/>
  <c r="X6" i="45"/>
  <c r="AR5" i="67"/>
  <c r="X6" i="69"/>
  <c r="Y6" i="69"/>
  <c r="K8" i="65"/>
  <c r="Y6" i="70"/>
  <c r="X6" i="70"/>
  <c r="K8" i="21"/>
  <c r="AR5" i="38"/>
  <c r="X6" i="61"/>
  <c r="Y6" i="61"/>
  <c r="K7" i="56"/>
  <c r="AH6" i="30"/>
  <c r="AQ6" i="30" s="1"/>
  <c r="K7" i="71"/>
  <c r="AR5" i="30"/>
  <c r="AI6" i="8"/>
  <c r="AN6" i="8"/>
  <c r="AN5" i="26"/>
  <c r="AI5" i="26"/>
  <c r="Z6" i="3"/>
  <c r="Y6" i="3"/>
  <c r="X6" i="3"/>
  <c r="AH6" i="3" s="1"/>
  <c r="AQ6" i="3" s="1"/>
  <c r="Y6" i="66"/>
  <c r="X6" i="66"/>
  <c r="Y6" i="1"/>
  <c r="X6" i="1"/>
  <c r="AF6" i="39"/>
  <c r="AO6" i="39" s="1"/>
  <c r="AE6" i="39"/>
  <c r="W7" i="39"/>
  <c r="AG6" i="39"/>
  <c r="AP6" i="39" s="1"/>
  <c r="K8" i="60"/>
  <c r="AG6" i="92"/>
  <c r="AP6" i="92" s="1"/>
  <c r="AF6" i="92"/>
  <c r="AO6" i="92" s="1"/>
  <c r="AE6" i="92"/>
  <c r="W7" i="92"/>
  <c r="AH6" i="38"/>
  <c r="AQ6" i="38" s="1"/>
  <c r="AI5" i="10"/>
  <c r="AN5" i="10"/>
  <c r="W6" i="37"/>
  <c r="AF5" i="37"/>
  <c r="AO5" i="37" s="1"/>
  <c r="AE5" i="37"/>
  <c r="AG5" i="37"/>
  <c r="AP5" i="37" s="1"/>
  <c r="Z6" i="18"/>
  <c r="Z6" i="16"/>
  <c r="Y6" i="16"/>
  <c r="X6" i="16"/>
  <c r="AH6" i="16" s="1"/>
  <c r="AQ6" i="16" s="1"/>
  <c r="AR5" i="55"/>
  <c r="AR5" i="72"/>
  <c r="AE5" i="7"/>
  <c r="AG5" i="7"/>
  <c r="AP5" i="7" s="1"/>
  <c r="W6" i="7"/>
  <c r="AF5" i="7"/>
  <c r="AO5" i="7" s="1"/>
  <c r="Y6" i="12"/>
  <c r="Z6" i="12" s="1"/>
  <c r="X6" i="12"/>
  <c r="K8" i="80"/>
  <c r="W6" i="25"/>
  <c r="AG5" i="25"/>
  <c r="AP5" i="25" s="1"/>
  <c r="AF5" i="25"/>
  <c r="AO5" i="25" s="1"/>
  <c r="AE5" i="25"/>
  <c r="K9" i="66"/>
  <c r="AG5" i="9"/>
  <c r="AP5" i="9" s="1"/>
  <c r="AF5" i="9"/>
  <c r="AO5" i="9" s="1"/>
  <c r="W6" i="9"/>
  <c r="AE5" i="9"/>
  <c r="AI5" i="6"/>
  <c r="AN5" i="6"/>
  <c r="AI5" i="50"/>
  <c r="AN5" i="50"/>
  <c r="AH6" i="53"/>
  <c r="AQ6" i="53" s="1"/>
  <c r="K8" i="63"/>
  <c r="Z6" i="21"/>
  <c r="K8" i="13"/>
  <c r="AN5" i="54"/>
  <c r="AI5" i="54"/>
  <c r="K17" i="49"/>
  <c r="K7" i="4"/>
  <c r="X6" i="79"/>
  <c r="Y6" i="79"/>
  <c r="Z6" i="79" s="1"/>
  <c r="AO6" i="8"/>
  <c r="Z6" i="26"/>
  <c r="X6" i="26"/>
  <c r="Y6" i="26"/>
  <c r="AI6" i="64"/>
  <c r="AN6" i="64"/>
  <c r="AO6" i="2"/>
  <c r="Z6" i="87"/>
  <c r="Y6" i="87"/>
  <c r="X6" i="87"/>
  <c r="AI5" i="93"/>
  <c r="AN5" i="93"/>
  <c r="AR5" i="88"/>
  <c r="K8" i="6"/>
  <c r="W7" i="67"/>
  <c r="AE6" i="67"/>
  <c r="AG6" i="67"/>
  <c r="AP6" i="67" s="1"/>
  <c r="AF6" i="67"/>
  <c r="AO6" i="67" s="1"/>
  <c r="X6" i="27"/>
  <c r="Y6" i="27"/>
  <c r="AR5" i="51"/>
  <c r="AH6" i="32"/>
  <c r="AQ6" i="32" s="1"/>
  <c r="AN5" i="79"/>
  <c r="AI5" i="79"/>
  <c r="X6" i="59"/>
  <c r="AH6" i="59" s="1"/>
  <c r="AQ6" i="59" s="1"/>
  <c r="Y6" i="59"/>
  <c r="AN5" i="84"/>
  <c r="AI5" i="84"/>
  <c r="Z6" i="11"/>
  <c r="Y6" i="11"/>
  <c r="X6" i="11"/>
  <c r="AH6" i="11" s="1"/>
  <c r="AQ6" i="11" s="1"/>
  <c r="K7" i="24"/>
  <c r="AR5" i="47"/>
  <c r="X6" i="62"/>
  <c r="Y6" i="62"/>
  <c r="Z6" i="62" s="1"/>
  <c r="K8" i="9"/>
  <c r="AR5" i="35"/>
  <c r="AI5" i="29"/>
  <c r="AN5" i="29"/>
  <c r="AN5" i="27"/>
  <c r="AI5" i="27"/>
  <c r="X6" i="36"/>
  <c r="Y6" i="36"/>
  <c r="AE5" i="34"/>
  <c r="W6" i="34"/>
  <c r="AF5" i="34"/>
  <c r="AO5" i="34" s="1"/>
  <c r="AG5" i="34"/>
  <c r="AP5" i="34" s="1"/>
  <c r="K7" i="2"/>
  <c r="AR5" i="48"/>
  <c r="K8" i="14"/>
  <c r="K7" i="19"/>
  <c r="AG5" i="76"/>
  <c r="AP5" i="76" s="1"/>
  <c r="AE5" i="76"/>
  <c r="W6" i="76"/>
  <c r="AF5" i="76"/>
  <c r="AO5" i="76" s="1"/>
  <c r="AI5" i="22"/>
  <c r="AN5" i="22"/>
  <c r="AI5" i="17"/>
  <c r="AN5" i="17"/>
  <c r="Z6" i="51"/>
  <c r="AN5" i="73"/>
  <c r="AI5" i="73"/>
  <c r="Z6" i="89"/>
  <c r="Y6" i="89"/>
  <c r="X6" i="89"/>
  <c r="Y6" i="5"/>
  <c r="Z6" i="5" s="1"/>
  <c r="X6" i="5"/>
  <c r="AI5" i="15"/>
  <c r="AN5" i="15"/>
  <c r="K7" i="11"/>
  <c r="K9" i="58"/>
  <c r="Z6" i="35"/>
  <c r="AR5" i="18"/>
  <c r="K7" i="16"/>
  <c r="AF5" i="82"/>
  <c r="AO5" i="82" s="1"/>
  <c r="AG5" i="82"/>
  <c r="AP5" i="82" s="1"/>
  <c r="W6" i="82"/>
  <c r="AE5" i="82"/>
  <c r="AE5" i="52"/>
  <c r="AG5" i="52"/>
  <c r="AP5" i="52" s="1"/>
  <c r="W6" i="52"/>
  <c r="AF5" i="52"/>
  <c r="AO5" i="52" s="1"/>
  <c r="W6" i="49"/>
  <c r="AE5" i="49"/>
  <c r="AF5" i="49"/>
  <c r="AO5" i="49" s="1"/>
  <c r="AG5" i="49"/>
  <c r="AP5" i="49" s="1"/>
  <c r="AN5" i="58"/>
  <c r="AI5" i="58"/>
  <c r="Z6" i="28"/>
  <c r="AN5" i="91"/>
  <c r="AI5" i="91"/>
  <c r="K7" i="3"/>
  <c r="W6" i="43"/>
  <c r="AG5" i="43"/>
  <c r="AP5" i="43" s="1"/>
  <c r="AF5" i="43"/>
  <c r="AO5" i="43" s="1"/>
  <c r="AE5" i="43"/>
  <c r="K7" i="23"/>
  <c r="AR5" i="39"/>
  <c r="AE5" i="71"/>
  <c r="W6" i="71"/>
  <c r="AF5" i="71"/>
  <c r="AO5" i="71" s="1"/>
  <c r="AG5" i="71"/>
  <c r="AP5" i="71" s="1"/>
  <c r="AR5" i="20"/>
  <c r="AR5" i="53"/>
  <c r="AR5" i="96"/>
  <c r="AH6" i="81"/>
  <c r="AQ6" i="81" s="1"/>
  <c r="AO6" i="64"/>
  <c r="AP6" i="2"/>
  <c r="AN5" i="87"/>
  <c r="AI5" i="87"/>
  <c r="AI5" i="66"/>
  <c r="AN5" i="66"/>
  <c r="AN5" i="78"/>
  <c r="AI5" i="78"/>
  <c r="AE5" i="23"/>
  <c r="AG5" i="23"/>
  <c r="AP5" i="23" s="1"/>
  <c r="W6" i="23"/>
  <c r="AF5" i="23"/>
  <c r="AO5" i="23" s="1"/>
  <c r="K8" i="61"/>
  <c r="W7" i="96"/>
  <c r="AE6" i="96"/>
  <c r="AF6" i="96"/>
  <c r="AO6" i="96" s="1"/>
  <c r="AG6" i="96"/>
  <c r="AP6" i="96" s="1"/>
  <c r="K8" i="57"/>
  <c r="W7" i="72"/>
  <c r="AE6" i="72"/>
  <c r="AG6" i="72"/>
  <c r="AP6" i="72" s="1"/>
  <c r="AF6" i="72"/>
  <c r="AO6" i="72" s="1"/>
  <c r="Z6" i="58"/>
  <c r="X6" i="58"/>
  <c r="Y6" i="58"/>
  <c r="AI5" i="33"/>
  <c r="AN5" i="33"/>
  <c r="AF5" i="90"/>
  <c r="AO5" i="90" s="1"/>
  <c r="AE5" i="90"/>
  <c r="W6" i="90"/>
  <c r="AG5" i="90"/>
  <c r="AP5" i="90" s="1"/>
  <c r="Z7" i="8"/>
  <c r="Y7" i="8"/>
  <c r="X7" i="8"/>
  <c r="AH7" i="8" s="1"/>
  <c r="AQ7" i="8" s="1"/>
  <c r="AN5" i="46"/>
  <c r="AI5" i="46"/>
  <c r="AI5" i="5"/>
  <c r="AN5" i="5"/>
  <c r="AG5" i="68"/>
  <c r="AP5" i="68" s="1"/>
  <c r="W6" i="68"/>
  <c r="AF5" i="68"/>
  <c r="AO5" i="68" s="1"/>
  <c r="AE5" i="68"/>
  <c r="K9" i="53"/>
  <c r="Z6" i="38"/>
  <c r="X6" i="10"/>
  <c r="Z6" i="10" s="1"/>
  <c r="Y6" i="10"/>
  <c r="Z6" i="46"/>
  <c r="Y6" i="46"/>
  <c r="X6" i="46"/>
  <c r="AR5" i="41"/>
  <c r="Z6" i="55"/>
  <c r="Y6" i="17"/>
  <c r="Z6" i="17" s="1"/>
  <c r="X6" i="17"/>
  <c r="K8" i="18"/>
  <c r="X6" i="74"/>
  <c r="Y6" i="74"/>
  <c r="Z6" i="84"/>
  <c r="Y6" i="84"/>
  <c r="X6" i="84"/>
  <c r="AN5" i="83"/>
  <c r="AI5" i="83"/>
  <c r="Z6" i="94"/>
  <c r="Y6" i="94"/>
  <c r="X6" i="94"/>
  <c r="Z6" i="86"/>
  <c r="Y6" i="86"/>
  <c r="X6" i="86"/>
  <c r="AR5" i="32"/>
  <c r="AH6" i="85"/>
  <c r="AQ6" i="85" s="1"/>
  <c r="AF6" i="80"/>
  <c r="AO6" i="80" s="1"/>
  <c r="AG6" i="80"/>
  <c r="AP6" i="80" s="1"/>
  <c r="W7" i="80"/>
  <c r="AE6" i="80"/>
  <c r="AI5" i="70"/>
  <c r="AN5" i="70"/>
  <c r="K7" i="52"/>
  <c r="K8" i="69"/>
  <c r="Z6" i="6"/>
  <c r="X6" i="6"/>
  <c r="Y6" i="6"/>
  <c r="AQ6" i="19"/>
  <c r="X6" i="50"/>
  <c r="Z6" i="50" s="1"/>
  <c r="Y6" i="50"/>
  <c r="Y6" i="33"/>
  <c r="X6" i="33"/>
  <c r="K10" i="22"/>
  <c r="Z6" i="53"/>
  <c r="AH6" i="75"/>
  <c r="AQ6" i="75" s="1"/>
  <c r="K7" i="8"/>
  <c r="K7" i="55"/>
  <c r="AR5" i="13"/>
  <c r="Y6" i="54"/>
  <c r="X6" i="54"/>
  <c r="AG5" i="14"/>
  <c r="AP5" i="14" s="1"/>
  <c r="W6" i="14"/>
  <c r="AF5" i="14"/>
  <c r="AO5" i="14" s="1"/>
  <c r="AE5" i="14"/>
  <c r="AR5" i="56"/>
  <c r="AF6" i="81"/>
  <c r="AO6" i="81" s="1"/>
  <c r="AE6" i="81"/>
  <c r="W7" i="81"/>
  <c r="AG6" i="81"/>
  <c r="AP6" i="81" s="1"/>
  <c r="X7" i="64"/>
  <c r="AH7" i="64" s="1"/>
  <c r="AQ7" i="64" s="1"/>
  <c r="Y7" i="64"/>
  <c r="AN5" i="3"/>
  <c r="AI5" i="3"/>
  <c r="AI6" i="2"/>
  <c r="AN6" i="2"/>
  <c r="Y6" i="93"/>
  <c r="X6" i="93"/>
  <c r="Z6" i="65"/>
  <c r="X6" i="65"/>
  <c r="Y6" i="65"/>
  <c r="AR5" i="81"/>
  <c r="AF6" i="60"/>
  <c r="AO6" i="60" s="1"/>
  <c r="W7" i="60"/>
  <c r="AE6" i="60"/>
  <c r="AG6" i="60"/>
  <c r="AP6" i="60" s="1"/>
  <c r="K8" i="72"/>
  <c r="AG5" i="24"/>
  <c r="AP5" i="24" s="1"/>
  <c r="W6" i="24"/>
  <c r="AF5" i="24"/>
  <c r="AO5" i="24" s="1"/>
  <c r="AE5" i="24"/>
  <c r="AR5" i="21"/>
  <c r="AG5" i="40"/>
  <c r="AP5" i="40" s="1"/>
  <c r="AF5" i="40"/>
  <c r="AO5" i="40" s="1"/>
  <c r="AE5" i="40"/>
  <c r="W6" i="40"/>
  <c r="Y6" i="31"/>
  <c r="Z6" i="31" s="1"/>
  <c r="X6" i="31"/>
  <c r="AI5" i="94"/>
  <c r="AN5" i="94"/>
  <c r="AH6" i="48"/>
  <c r="AQ6" i="48" s="1"/>
  <c r="AN5" i="86"/>
  <c r="AI5" i="86"/>
  <c r="X6" i="29"/>
  <c r="Y6" i="29"/>
  <c r="AH6" i="77"/>
  <c r="AQ6" i="77" s="1"/>
  <c r="K8" i="67"/>
  <c r="K7" i="64"/>
  <c r="AR5" i="28"/>
  <c r="AE5" i="44"/>
  <c r="W6" i="44"/>
  <c r="AG5" i="44"/>
  <c r="AP5" i="44" s="1"/>
  <c r="AF5" i="44"/>
  <c r="AO5" i="44" s="1"/>
  <c r="AR5" i="60"/>
  <c r="AE5" i="63"/>
  <c r="AG5" i="63"/>
  <c r="AP5" i="63" s="1"/>
  <c r="W6" i="63"/>
  <c r="AF5" i="63"/>
  <c r="AO5" i="63" s="1"/>
  <c r="Y6" i="42"/>
  <c r="X6" i="42"/>
  <c r="K8" i="82"/>
  <c r="K9" i="82" s="1"/>
  <c r="K10" i="82" s="1"/>
  <c r="K11" i="82" s="1"/>
  <c r="K12" i="82" s="1"/>
  <c r="K13" i="82" s="1"/>
  <c r="K14" i="82" s="1"/>
  <c r="K15" i="82" s="1"/>
  <c r="K16" i="82" s="1"/>
  <c r="K17" i="82" s="1"/>
  <c r="K18" i="82" s="1"/>
  <c r="K19" i="82" s="1"/>
  <c r="K20" i="82" s="1"/>
  <c r="K21" i="82" s="1"/>
  <c r="K22" i="82" s="1"/>
  <c r="K23" i="82" s="1"/>
  <c r="K24" i="82" s="1"/>
  <c r="K25" i="82" s="1"/>
  <c r="K26" i="82" s="1"/>
  <c r="K27" i="82" s="1"/>
  <c r="K28" i="82" s="1"/>
  <c r="K29" i="82" s="1"/>
  <c r="K30" i="82" s="1"/>
  <c r="K31" i="82" s="1"/>
  <c r="K32" i="82" s="1"/>
  <c r="K33" i="82" s="1"/>
  <c r="K34" i="82" s="1"/>
  <c r="K35" i="82" s="1"/>
  <c r="K36" i="82" s="1"/>
  <c r="K37" i="82" s="1"/>
  <c r="K38" i="82" s="1"/>
  <c r="K39" i="82" s="1"/>
  <c r="K40" i="82" s="1"/>
  <c r="K41" i="82" s="1"/>
  <c r="K42" i="82" s="1"/>
  <c r="K43" i="82" s="1"/>
  <c r="K44" i="82" s="1"/>
  <c r="K45" i="82" s="1"/>
  <c r="K46" i="82" s="1"/>
  <c r="K47" i="82" s="1"/>
  <c r="K48" i="82" s="1"/>
  <c r="K49" i="82" s="1"/>
  <c r="K50" i="82" s="1"/>
  <c r="K51" i="82" s="1"/>
  <c r="K52" i="82" s="1"/>
  <c r="K53" i="82" s="1"/>
  <c r="K54" i="82" s="1"/>
  <c r="K55" i="82" s="1"/>
  <c r="K56" i="82" s="1"/>
  <c r="K57" i="82" s="1"/>
  <c r="K58" i="82" s="1"/>
  <c r="K59" i="82" s="1"/>
  <c r="K60" i="82" s="1"/>
  <c r="K61" i="82" s="1"/>
  <c r="K62" i="82" s="1"/>
  <c r="K63" i="82" s="1"/>
  <c r="K64" i="82" s="1"/>
  <c r="K65" i="82" s="1"/>
  <c r="K66" i="82" s="1"/>
  <c r="K67" i="82" s="1"/>
  <c r="K68" i="82" s="1"/>
  <c r="K69" i="82" s="1"/>
  <c r="K70" i="82" s="1"/>
  <c r="K71" i="82" s="1"/>
  <c r="K72" i="82" s="1"/>
  <c r="K73" i="82" s="1"/>
  <c r="K74" i="82" s="1"/>
  <c r="K75" i="82" s="1"/>
  <c r="K76" i="82" s="1"/>
  <c r="K77" i="82" s="1"/>
  <c r="K78" i="82" s="1"/>
  <c r="K79" i="82" s="1"/>
  <c r="K80" i="82" s="1"/>
  <c r="K81" i="82" s="1"/>
  <c r="K82" i="82" s="1"/>
  <c r="K83" i="82" s="1"/>
  <c r="K84" i="82" s="1"/>
  <c r="K85" i="82" s="1"/>
  <c r="K86" i="82" s="1"/>
  <c r="K87" i="82" s="1"/>
  <c r="K88" i="82" s="1"/>
  <c r="K89" i="82" s="1"/>
  <c r="AG6" i="19"/>
  <c r="AP6" i="19" s="1"/>
  <c r="AF6" i="19"/>
  <c r="AO6" i="19" s="1"/>
  <c r="W7" i="19"/>
  <c r="AE6" i="19"/>
  <c r="AN5" i="61"/>
  <c r="AI5" i="61"/>
  <c r="Y6" i="91"/>
  <c r="X6" i="91"/>
  <c r="AH6" i="47"/>
  <c r="AQ6" i="47" s="1"/>
  <c r="AF6" i="75"/>
  <c r="AO6" i="75" s="1"/>
  <c r="AG6" i="75"/>
  <c r="AP6" i="75" s="1"/>
  <c r="AE6" i="75"/>
  <c r="W7" i="75"/>
  <c r="K8" i="50"/>
  <c r="AG6" i="4"/>
  <c r="AP6" i="4" s="1"/>
  <c r="AF6" i="4"/>
  <c r="AO6" i="4" s="1"/>
  <c r="W7" i="4"/>
  <c r="AE6" i="4"/>
  <c r="AR5" i="85"/>
  <c r="AP6" i="8"/>
  <c r="AP6" i="64"/>
  <c r="Z7" i="2"/>
  <c r="X7" i="2"/>
  <c r="AH7" i="2" s="1"/>
  <c r="AQ7" i="2" s="1"/>
  <c r="Y7" i="2"/>
  <c r="AN5" i="65"/>
  <c r="AI5" i="65"/>
  <c r="AI5" i="1"/>
  <c r="AN5" i="1"/>
  <c r="Y6" i="78"/>
  <c r="X6" i="78"/>
  <c r="AG6" i="17" l="1"/>
  <c r="AP6" i="17" s="1"/>
  <c r="AF6" i="17"/>
  <c r="AO6" i="17" s="1"/>
  <c r="W7" i="17"/>
  <c r="AE6" i="17"/>
  <c r="AE6" i="83"/>
  <c r="W7" i="83"/>
  <c r="AF6" i="83"/>
  <c r="AO6" i="83" s="1"/>
  <c r="AG6" i="83"/>
  <c r="AP6" i="83" s="1"/>
  <c r="AF6" i="31"/>
  <c r="AO6" i="31" s="1"/>
  <c r="AE6" i="31"/>
  <c r="W7" i="31"/>
  <c r="AG6" i="31"/>
  <c r="AP6" i="31" s="1"/>
  <c r="W7" i="10"/>
  <c r="AE6" i="10"/>
  <c r="AG6" i="10"/>
  <c r="AP6" i="10" s="1"/>
  <c r="AF6" i="10"/>
  <c r="AO6" i="10" s="1"/>
  <c r="AF6" i="5"/>
  <c r="AO6" i="5" s="1"/>
  <c r="W7" i="5"/>
  <c r="AE6" i="5"/>
  <c r="AG6" i="5"/>
  <c r="AP6" i="5" s="1"/>
  <c r="AE6" i="79"/>
  <c r="W7" i="79"/>
  <c r="AF6" i="79"/>
  <c r="AO6" i="79" s="1"/>
  <c r="AG6" i="79"/>
  <c r="AP6" i="79" s="1"/>
  <c r="AG6" i="15"/>
  <c r="AP6" i="15" s="1"/>
  <c r="AF6" i="15"/>
  <c r="AO6" i="15" s="1"/>
  <c r="W7" i="15"/>
  <c r="AE6" i="15"/>
  <c r="AG6" i="62"/>
  <c r="AP6" i="62" s="1"/>
  <c r="AF6" i="62"/>
  <c r="AO6" i="62" s="1"/>
  <c r="W7" i="62"/>
  <c r="AE6" i="62"/>
  <c r="AG6" i="12"/>
  <c r="AP6" i="12" s="1"/>
  <c r="AF6" i="12"/>
  <c r="AO6" i="12" s="1"/>
  <c r="W7" i="12"/>
  <c r="AE6" i="12"/>
  <c r="AG6" i="50"/>
  <c r="AP6" i="50" s="1"/>
  <c r="AF6" i="50"/>
  <c r="AO6" i="50" s="1"/>
  <c r="W7" i="50"/>
  <c r="AE6" i="50"/>
  <c r="AI6" i="60"/>
  <c r="AN6" i="60"/>
  <c r="AR5" i="65"/>
  <c r="AE7" i="2"/>
  <c r="W8" i="2"/>
  <c r="AG7" i="2"/>
  <c r="AP7" i="2" s="1"/>
  <c r="AF7" i="2"/>
  <c r="AO7" i="2" s="1"/>
  <c r="Y7" i="4"/>
  <c r="Z7" i="4" s="1"/>
  <c r="X7" i="4"/>
  <c r="AH7" i="4" s="1"/>
  <c r="AQ7" i="4" s="1"/>
  <c r="Z7" i="75"/>
  <c r="X7" i="75"/>
  <c r="Y7" i="75"/>
  <c r="K9" i="67"/>
  <c r="AR5" i="94"/>
  <c r="AH6" i="93"/>
  <c r="AQ6" i="93" s="1"/>
  <c r="AR5" i="3"/>
  <c r="AN6" i="81"/>
  <c r="AI6" i="81"/>
  <c r="AH6" i="6"/>
  <c r="AQ6" i="6" s="1"/>
  <c r="K8" i="52"/>
  <c r="AR5" i="83"/>
  <c r="AG6" i="84"/>
  <c r="AP6" i="84" s="1"/>
  <c r="AE6" i="84"/>
  <c r="W7" i="84"/>
  <c r="AF6" i="84"/>
  <c r="AO6" i="84" s="1"/>
  <c r="AN5" i="68"/>
  <c r="AI5" i="68"/>
  <c r="AR5" i="46"/>
  <c r="Z7" i="96"/>
  <c r="Y7" i="96"/>
  <c r="X7" i="96"/>
  <c r="X6" i="23"/>
  <c r="Y6" i="23"/>
  <c r="K8" i="23"/>
  <c r="AR5" i="58"/>
  <c r="AR5" i="15"/>
  <c r="AN5" i="76"/>
  <c r="AI5" i="76"/>
  <c r="K8" i="19"/>
  <c r="Z6" i="34"/>
  <c r="Y6" i="34"/>
  <c r="X6" i="34"/>
  <c r="K9" i="9"/>
  <c r="AR5" i="84"/>
  <c r="AR5" i="54"/>
  <c r="AF6" i="21"/>
  <c r="AO6" i="21" s="1"/>
  <c r="W7" i="21"/>
  <c r="AE6" i="21"/>
  <c r="AG6" i="21"/>
  <c r="AP6" i="21" s="1"/>
  <c r="AF6" i="16"/>
  <c r="AO6" i="16" s="1"/>
  <c r="W7" i="16"/>
  <c r="AE6" i="16"/>
  <c r="AG6" i="16"/>
  <c r="AP6" i="16" s="1"/>
  <c r="Z7" i="39"/>
  <c r="Y7" i="39"/>
  <c r="X7" i="39"/>
  <c r="K9" i="65"/>
  <c r="AR5" i="57"/>
  <c r="K9" i="68"/>
  <c r="Z7" i="47"/>
  <c r="Y7" i="47"/>
  <c r="X7" i="47"/>
  <c r="AR5" i="69"/>
  <c r="X7" i="32"/>
  <c r="Z7" i="32" s="1"/>
  <c r="Y7" i="32"/>
  <c r="AI6" i="48"/>
  <c r="AN6" i="48"/>
  <c r="AH6" i="78"/>
  <c r="AQ6" i="78" s="1"/>
  <c r="X6" i="24"/>
  <c r="Z6" i="24" s="1"/>
  <c r="Y6" i="24"/>
  <c r="K9" i="18"/>
  <c r="AE6" i="46"/>
  <c r="AF6" i="46"/>
  <c r="AO6" i="46" s="1"/>
  <c r="AG6" i="46"/>
  <c r="AP6" i="46" s="1"/>
  <c r="W7" i="46"/>
  <c r="K8" i="3"/>
  <c r="AG6" i="35"/>
  <c r="AP6" i="35" s="1"/>
  <c r="AF6" i="35"/>
  <c r="AO6" i="35" s="1"/>
  <c r="AE6" i="35"/>
  <c r="W7" i="35"/>
  <c r="AG6" i="89"/>
  <c r="AP6" i="89" s="1"/>
  <c r="AF6" i="89"/>
  <c r="AO6" i="89" s="1"/>
  <c r="W7" i="89"/>
  <c r="AE6" i="89"/>
  <c r="AI5" i="34"/>
  <c r="AN5" i="34"/>
  <c r="AR5" i="6"/>
  <c r="AH6" i="61"/>
  <c r="AQ6" i="61" s="1"/>
  <c r="AH6" i="45"/>
  <c r="AQ6" i="45" s="1"/>
  <c r="AR5" i="12"/>
  <c r="K9" i="17"/>
  <c r="AR5" i="16"/>
  <c r="K11" i="1"/>
  <c r="AF6" i="88"/>
  <c r="AO6" i="88" s="1"/>
  <c r="AE6" i="88"/>
  <c r="W7" i="88"/>
  <c r="AG6" i="88"/>
  <c r="AP6" i="88" s="1"/>
  <c r="AR5" i="89"/>
  <c r="AH6" i="57"/>
  <c r="AQ6" i="57" s="1"/>
  <c r="AG6" i="22"/>
  <c r="AP6" i="22" s="1"/>
  <c r="AF6" i="22"/>
  <c r="AO6" i="22" s="1"/>
  <c r="W7" i="22"/>
  <c r="AE6" i="22"/>
  <c r="K8" i="20"/>
  <c r="AI6" i="85"/>
  <c r="AN6" i="85"/>
  <c r="AI6" i="20"/>
  <c r="AN6" i="20"/>
  <c r="AH6" i="91"/>
  <c r="AQ6" i="91" s="1"/>
  <c r="AH6" i="42"/>
  <c r="AQ6" i="42" s="1"/>
  <c r="AI5" i="63"/>
  <c r="AN5" i="63"/>
  <c r="AH6" i="29"/>
  <c r="AQ6" i="29" s="1"/>
  <c r="AG6" i="6"/>
  <c r="AP6" i="6" s="1"/>
  <c r="AF6" i="6"/>
  <c r="AO6" i="6" s="1"/>
  <c r="W7" i="6"/>
  <c r="AE6" i="6"/>
  <c r="AF6" i="86"/>
  <c r="AO6" i="86" s="1"/>
  <c r="AE6" i="86"/>
  <c r="W7" i="86"/>
  <c r="AG6" i="86"/>
  <c r="AP6" i="86" s="1"/>
  <c r="AN5" i="43"/>
  <c r="AI5" i="43"/>
  <c r="K8" i="11"/>
  <c r="K18" i="49"/>
  <c r="Y6" i="7"/>
  <c r="X6" i="7"/>
  <c r="Z6" i="37"/>
  <c r="Y6" i="37"/>
  <c r="X6" i="37"/>
  <c r="AI6" i="39"/>
  <c r="AN6" i="39"/>
  <c r="AH6" i="66"/>
  <c r="AQ6" i="66" s="1"/>
  <c r="AG6" i="3"/>
  <c r="AP6" i="3" s="1"/>
  <c r="AF6" i="3"/>
  <c r="AO6" i="3" s="1"/>
  <c r="W7" i="3"/>
  <c r="AE6" i="3"/>
  <c r="K9" i="21"/>
  <c r="AN6" i="75"/>
  <c r="AI6" i="75"/>
  <c r="Z6" i="44"/>
  <c r="X6" i="44"/>
  <c r="Y6" i="44"/>
  <c r="K8" i="64"/>
  <c r="Z6" i="29"/>
  <c r="AH6" i="31"/>
  <c r="AQ6" i="31" s="1"/>
  <c r="Z7" i="60"/>
  <c r="Y7" i="60"/>
  <c r="X7" i="60"/>
  <c r="Z6" i="93"/>
  <c r="K8" i="8"/>
  <c r="K11" i="22"/>
  <c r="AR5" i="70"/>
  <c r="AI6" i="80"/>
  <c r="AN6" i="80"/>
  <c r="AH6" i="17"/>
  <c r="AQ6" i="17" s="1"/>
  <c r="AF6" i="55"/>
  <c r="AO6" i="55" s="1"/>
  <c r="W7" i="55"/>
  <c r="AE6" i="55"/>
  <c r="AG6" i="55"/>
  <c r="AP6" i="55" s="1"/>
  <c r="Y6" i="68"/>
  <c r="X6" i="68"/>
  <c r="AR5" i="5"/>
  <c r="Z6" i="90"/>
  <c r="Y6" i="90"/>
  <c r="X6" i="90"/>
  <c r="AR5" i="33"/>
  <c r="AI5" i="23"/>
  <c r="AN5" i="23"/>
  <c r="AR5" i="87"/>
  <c r="AR5" i="91"/>
  <c r="AI5" i="49"/>
  <c r="AN5" i="49"/>
  <c r="Z6" i="52"/>
  <c r="Y6" i="52"/>
  <c r="X6" i="52"/>
  <c r="AR5" i="73"/>
  <c r="AR5" i="17"/>
  <c r="K8" i="2"/>
  <c r="AR5" i="29"/>
  <c r="AH6" i="62"/>
  <c r="AQ6" i="62" s="1"/>
  <c r="K8" i="24"/>
  <c r="AR5" i="79"/>
  <c r="K9" i="6"/>
  <c r="AR5" i="93"/>
  <c r="AR6" i="64"/>
  <c r="AH6" i="79"/>
  <c r="AQ6" i="79" s="1"/>
  <c r="AI5" i="9"/>
  <c r="AN5" i="9"/>
  <c r="K10" i="66"/>
  <c r="Z6" i="25"/>
  <c r="Y6" i="25"/>
  <c r="X6" i="25"/>
  <c r="AH6" i="12"/>
  <c r="AQ6" i="12" s="1"/>
  <c r="W7" i="18"/>
  <c r="AE6" i="18"/>
  <c r="AG6" i="18"/>
  <c r="AP6" i="18" s="1"/>
  <c r="AF6" i="18"/>
  <c r="AO6" i="18" s="1"/>
  <c r="AR5" i="26"/>
  <c r="K8" i="71"/>
  <c r="Z6" i="61"/>
  <c r="AR5" i="31"/>
  <c r="Z6" i="57"/>
  <c r="K9" i="62"/>
  <c r="AN6" i="30"/>
  <c r="AI6" i="30"/>
  <c r="AN6" i="56"/>
  <c r="AI6" i="56"/>
  <c r="Z7" i="20"/>
  <c r="Y7" i="20"/>
  <c r="X7" i="20"/>
  <c r="AH7" i="20" s="1"/>
  <c r="AQ7" i="20" s="1"/>
  <c r="Z6" i="78"/>
  <c r="Z6" i="91"/>
  <c r="Z6" i="42"/>
  <c r="AI5" i="44"/>
  <c r="AN5" i="44"/>
  <c r="AR5" i="86"/>
  <c r="Y6" i="40"/>
  <c r="X6" i="40"/>
  <c r="AH6" i="54"/>
  <c r="AQ6" i="54" s="1"/>
  <c r="AF6" i="53"/>
  <c r="AO6" i="53" s="1"/>
  <c r="W7" i="53"/>
  <c r="AE6" i="53"/>
  <c r="AG6" i="53"/>
  <c r="AP6" i="53" s="1"/>
  <c r="AH6" i="33"/>
  <c r="AQ6" i="33" s="1"/>
  <c r="K9" i="69"/>
  <c r="Z7" i="80"/>
  <c r="X7" i="80"/>
  <c r="Y7" i="80"/>
  <c r="AH6" i="94"/>
  <c r="AQ6" i="94" s="1"/>
  <c r="AH6" i="74"/>
  <c r="AQ6" i="74" s="1"/>
  <c r="AI5" i="90"/>
  <c r="AN5" i="90"/>
  <c r="AI6" i="72"/>
  <c r="AN6" i="72"/>
  <c r="AR5" i="78"/>
  <c r="Y6" i="71"/>
  <c r="X6" i="71"/>
  <c r="Y6" i="49"/>
  <c r="X6" i="49"/>
  <c r="AI5" i="82"/>
  <c r="AN5" i="82"/>
  <c r="K9" i="14"/>
  <c r="AH6" i="36"/>
  <c r="AQ6" i="36" s="1"/>
  <c r="AH6" i="27"/>
  <c r="AQ6" i="27" s="1"/>
  <c r="AI6" i="67"/>
  <c r="AN6" i="67"/>
  <c r="AH6" i="87"/>
  <c r="AQ6" i="87" s="1"/>
  <c r="K9" i="63"/>
  <c r="X6" i="9"/>
  <c r="Z6" i="9" s="1"/>
  <c r="Y6" i="9"/>
  <c r="AI5" i="7"/>
  <c r="AN5" i="7"/>
  <c r="AR5" i="10"/>
  <c r="K9" i="60"/>
  <c r="AH6" i="1"/>
  <c r="AQ6" i="1" s="1"/>
  <c r="Z6" i="66"/>
  <c r="AH6" i="70"/>
  <c r="AQ6" i="70" s="1"/>
  <c r="AH6" i="69"/>
  <c r="AQ6" i="69" s="1"/>
  <c r="Z6" i="45"/>
  <c r="K9" i="54"/>
  <c r="K10" i="70"/>
  <c r="AR5" i="62"/>
  <c r="AR5" i="74"/>
  <c r="AH6" i="95"/>
  <c r="AQ6" i="95" s="1"/>
  <c r="AH6" i="73"/>
  <c r="AQ6" i="73" s="1"/>
  <c r="K9" i="7"/>
  <c r="AI6" i="47"/>
  <c r="AN6" i="47"/>
  <c r="X7" i="56"/>
  <c r="AH7" i="56" s="1"/>
  <c r="AQ7" i="56" s="1"/>
  <c r="Y7" i="56"/>
  <c r="AR5" i="45"/>
  <c r="K8" i="59"/>
  <c r="AI6" i="32"/>
  <c r="AN6" i="32"/>
  <c r="Y6" i="14"/>
  <c r="Z6" i="14" s="1"/>
  <c r="X6" i="14"/>
  <c r="AH6" i="50"/>
  <c r="AQ6" i="50" s="1"/>
  <c r="AE6" i="38"/>
  <c r="W7" i="38"/>
  <c r="AG6" i="38"/>
  <c r="AP6" i="38" s="1"/>
  <c r="AF6" i="38"/>
  <c r="AO6" i="38" s="1"/>
  <c r="K9" i="57"/>
  <c r="AR5" i="66"/>
  <c r="AN6" i="19"/>
  <c r="AI6" i="19"/>
  <c r="AN5" i="40"/>
  <c r="AI5" i="40"/>
  <c r="AH6" i="65"/>
  <c r="AQ6" i="65" s="1"/>
  <c r="Z7" i="64"/>
  <c r="X7" i="81"/>
  <c r="Y7" i="81"/>
  <c r="K8" i="55"/>
  <c r="AH6" i="84"/>
  <c r="AQ6" i="84" s="1"/>
  <c r="Z6" i="74"/>
  <c r="K10" i="53"/>
  <c r="AH6" i="58"/>
  <c r="AQ6" i="58" s="1"/>
  <c r="Z7" i="72"/>
  <c r="X7" i="72"/>
  <c r="Y7" i="72"/>
  <c r="AI6" i="96"/>
  <c r="AN6" i="96"/>
  <c r="K9" i="61"/>
  <c r="AI5" i="71"/>
  <c r="AN5" i="71"/>
  <c r="AF6" i="28"/>
  <c r="AO6" i="28" s="1"/>
  <c r="AE6" i="28"/>
  <c r="W7" i="28"/>
  <c r="AG6" i="28"/>
  <c r="AP6" i="28" s="1"/>
  <c r="AI5" i="52"/>
  <c r="AN5" i="52"/>
  <c r="Y6" i="82"/>
  <c r="X6" i="82"/>
  <c r="K8" i="16"/>
  <c r="K10" i="58"/>
  <c r="AH6" i="5"/>
  <c r="AQ6" i="5" s="1"/>
  <c r="Z6" i="36"/>
  <c r="Z6" i="59"/>
  <c r="Z6" i="27"/>
  <c r="Y7" i="67"/>
  <c r="X7" i="67"/>
  <c r="AH6" i="26"/>
  <c r="AQ6" i="26" s="1"/>
  <c r="AR5" i="50"/>
  <c r="AI5" i="25"/>
  <c r="AN5" i="25"/>
  <c r="AI5" i="37"/>
  <c r="AN5" i="37"/>
  <c r="X7" i="92"/>
  <c r="Y7" i="92"/>
  <c r="Z6" i="69"/>
  <c r="AF6" i="77"/>
  <c r="AO6" i="77" s="1"/>
  <c r="W7" i="77"/>
  <c r="AG6" i="77"/>
  <c r="AP6" i="77" s="1"/>
  <c r="AE6" i="77"/>
  <c r="AH6" i="83"/>
  <c r="AQ6" i="83" s="1"/>
  <c r="AR5" i="11"/>
  <c r="AR5" i="59"/>
  <c r="K8" i="51"/>
  <c r="AR5" i="95"/>
  <c r="K9" i="10"/>
  <c r="Z7" i="41"/>
  <c r="Y7" i="41"/>
  <c r="X7" i="41"/>
  <c r="AI6" i="13"/>
  <c r="AN6" i="13"/>
  <c r="Y7" i="48"/>
  <c r="Z7" i="48" s="1"/>
  <c r="X7" i="48"/>
  <c r="AR5" i="1"/>
  <c r="AI6" i="4"/>
  <c r="AN6" i="4"/>
  <c r="K9" i="50"/>
  <c r="AR5" i="61"/>
  <c r="X7" i="19"/>
  <c r="AH7" i="19" s="1"/>
  <c r="AQ7" i="19" s="1"/>
  <c r="Y7" i="19"/>
  <c r="Y6" i="63"/>
  <c r="Z6" i="63" s="1"/>
  <c r="X6" i="63"/>
  <c r="AN5" i="24"/>
  <c r="AI5" i="24"/>
  <c r="K9" i="72"/>
  <c r="AG6" i="65"/>
  <c r="AP6" i="65" s="1"/>
  <c r="W7" i="65"/>
  <c r="AE6" i="65"/>
  <c r="AF6" i="65"/>
  <c r="AO6" i="65" s="1"/>
  <c r="AR6" i="2"/>
  <c r="AI5" i="14"/>
  <c r="AN5" i="14"/>
  <c r="Z6" i="54"/>
  <c r="Z6" i="33"/>
  <c r="AH6" i="86"/>
  <c r="AQ6" i="86" s="1"/>
  <c r="AF6" i="94"/>
  <c r="AO6" i="94" s="1"/>
  <c r="W7" i="94"/>
  <c r="AG6" i="94"/>
  <c r="AP6" i="94" s="1"/>
  <c r="AE6" i="94"/>
  <c r="AH6" i="46"/>
  <c r="AQ6" i="46" s="1"/>
  <c r="AH6" i="10"/>
  <c r="AQ6" i="10" s="1"/>
  <c r="AF7" i="8"/>
  <c r="AO7" i="8" s="1"/>
  <c r="AE7" i="8"/>
  <c r="W8" i="8"/>
  <c r="AG7" i="8"/>
  <c r="AP7" i="8" s="1"/>
  <c r="W7" i="58"/>
  <c r="AG6" i="58"/>
  <c r="AP6" i="58" s="1"/>
  <c r="AF6" i="58"/>
  <c r="AO6" i="58" s="1"/>
  <c r="AE6" i="58"/>
  <c r="Z6" i="43"/>
  <c r="Y6" i="43"/>
  <c r="X6" i="43"/>
  <c r="AH6" i="89"/>
  <c r="AQ6" i="89" s="1"/>
  <c r="AG6" i="51"/>
  <c r="AP6" i="51" s="1"/>
  <c r="AF6" i="51"/>
  <c r="AO6" i="51" s="1"/>
  <c r="W7" i="51"/>
  <c r="AE6" i="51"/>
  <c r="AR5" i="22"/>
  <c r="Z6" i="76"/>
  <c r="X6" i="76"/>
  <c r="Y6" i="76"/>
  <c r="AR5" i="27"/>
  <c r="AG6" i="11"/>
  <c r="AP6" i="11" s="1"/>
  <c r="AF6" i="11"/>
  <c r="AO6" i="11" s="1"/>
  <c r="W7" i="11"/>
  <c r="AE6" i="11"/>
  <c r="AG6" i="87"/>
  <c r="AP6" i="87" s="1"/>
  <c r="AF6" i="87"/>
  <c r="AO6" i="87" s="1"/>
  <c r="AE6" i="87"/>
  <c r="W7" i="87"/>
  <c r="W7" i="26"/>
  <c r="AG6" i="26"/>
  <c r="AP6" i="26" s="1"/>
  <c r="AF6" i="26"/>
  <c r="AO6" i="26" s="1"/>
  <c r="AE6" i="26"/>
  <c r="K8" i="4"/>
  <c r="K9" i="13"/>
  <c r="K9" i="80"/>
  <c r="AN6" i="92"/>
  <c r="AI6" i="92"/>
  <c r="Z6" i="1"/>
  <c r="AR6" i="8"/>
  <c r="K8" i="56"/>
  <c r="Z6" i="70"/>
  <c r="AR5" i="42"/>
  <c r="K9" i="12"/>
  <c r="AR5" i="36"/>
  <c r="Z6" i="95"/>
  <c r="K9" i="5"/>
  <c r="Z6" i="73"/>
  <c r="AH6" i="22"/>
  <c r="AQ6" i="22" s="1"/>
  <c r="K8" i="15"/>
  <c r="Z7" i="30"/>
  <c r="X7" i="30"/>
  <c r="Y7" i="30"/>
  <c r="AI6" i="41"/>
  <c r="AN6" i="41"/>
  <c r="Y7" i="13"/>
  <c r="X7" i="13"/>
  <c r="Z7" i="85"/>
  <c r="Y7" i="85"/>
  <c r="X7" i="85"/>
  <c r="W8" i="4" l="1"/>
  <c r="AG7" i="4"/>
  <c r="AP7" i="4" s="1"/>
  <c r="AF7" i="4"/>
  <c r="AO7" i="4" s="1"/>
  <c r="AE7" i="4"/>
  <c r="AG6" i="63"/>
  <c r="AP6" i="63" s="1"/>
  <c r="AF6" i="63"/>
  <c r="AO6" i="63" s="1"/>
  <c r="W7" i="63"/>
  <c r="AE6" i="63"/>
  <c r="W8" i="48"/>
  <c r="AE7" i="48"/>
  <c r="AF7" i="48"/>
  <c r="AO7" i="48" s="1"/>
  <c r="AG7" i="48"/>
  <c r="AP7" i="48" s="1"/>
  <c r="AG6" i="14"/>
  <c r="AP6" i="14" s="1"/>
  <c r="AF6" i="14"/>
  <c r="AO6" i="14" s="1"/>
  <c r="W7" i="14"/>
  <c r="AE6" i="14"/>
  <c r="AG6" i="9"/>
  <c r="AP6" i="9" s="1"/>
  <c r="AF6" i="9"/>
  <c r="AO6" i="9" s="1"/>
  <c r="W7" i="9"/>
  <c r="AE6" i="9"/>
  <c r="W8" i="32"/>
  <c r="AE7" i="32"/>
  <c r="AF7" i="32"/>
  <c r="AO7" i="32" s="1"/>
  <c r="AG7" i="32"/>
  <c r="AP7" i="32" s="1"/>
  <c r="AF6" i="24"/>
  <c r="AO6" i="24" s="1"/>
  <c r="W7" i="24"/>
  <c r="AE6" i="24"/>
  <c r="AG6" i="24"/>
  <c r="AP6" i="24" s="1"/>
  <c r="AG6" i="70"/>
  <c r="AP6" i="70" s="1"/>
  <c r="W7" i="70"/>
  <c r="AF6" i="70"/>
  <c r="AO6" i="70" s="1"/>
  <c r="AE6" i="70"/>
  <c r="AR5" i="71"/>
  <c r="AG7" i="30"/>
  <c r="AP7" i="30" s="1"/>
  <c r="AE7" i="30"/>
  <c r="W8" i="30"/>
  <c r="AF7" i="30"/>
  <c r="AO7" i="30" s="1"/>
  <c r="W7" i="73"/>
  <c r="AE6" i="73"/>
  <c r="AF6" i="73"/>
  <c r="AO6" i="73" s="1"/>
  <c r="AG6" i="73"/>
  <c r="AP6" i="73" s="1"/>
  <c r="AR6" i="41"/>
  <c r="W7" i="1"/>
  <c r="AE6" i="1"/>
  <c r="AG6" i="1"/>
  <c r="AP6" i="1" s="1"/>
  <c r="AF6" i="1"/>
  <c r="AO6" i="1" s="1"/>
  <c r="K10" i="80"/>
  <c r="K11" i="80" s="1"/>
  <c r="K12" i="80" s="1"/>
  <c r="K13" i="80" s="1"/>
  <c r="K14" i="80" s="1"/>
  <c r="K15" i="80" s="1"/>
  <c r="K16" i="80" s="1"/>
  <c r="K17" i="80" s="1"/>
  <c r="K18" i="80" s="1"/>
  <c r="K19" i="80" s="1"/>
  <c r="K20" i="80" s="1"/>
  <c r="K21" i="80" s="1"/>
  <c r="K22" i="80" s="1"/>
  <c r="K23" i="80" s="1"/>
  <c r="K24" i="80" s="1"/>
  <c r="K25" i="80" s="1"/>
  <c r="K26" i="80" s="1"/>
  <c r="K27" i="80" s="1"/>
  <c r="K28" i="80" s="1"/>
  <c r="K29" i="80" s="1"/>
  <c r="K30" i="80" s="1"/>
  <c r="K31" i="80" s="1"/>
  <c r="K32" i="80" s="1"/>
  <c r="K33" i="80" s="1"/>
  <c r="K34" i="80" s="1"/>
  <c r="K35" i="80" s="1"/>
  <c r="K36" i="80" s="1"/>
  <c r="K37" i="80" s="1"/>
  <c r="K38" i="80" s="1"/>
  <c r="K39" i="80" s="1"/>
  <c r="K40" i="80" s="1"/>
  <c r="K41" i="80" s="1"/>
  <c r="K42" i="80" s="1"/>
  <c r="K43" i="80" s="1"/>
  <c r="K44" i="80" s="1"/>
  <c r="K45" i="80" s="1"/>
  <c r="K46" i="80" s="1"/>
  <c r="K47" i="80" s="1"/>
  <c r="K48" i="80" s="1"/>
  <c r="K49" i="80" s="1"/>
  <c r="K50" i="80" s="1"/>
  <c r="K51" i="80" s="1"/>
  <c r="K52" i="80" s="1"/>
  <c r="K53" i="80" s="1"/>
  <c r="K54" i="80" s="1"/>
  <c r="K55" i="80" s="1"/>
  <c r="K56" i="80" s="1"/>
  <c r="K57" i="80" s="1"/>
  <c r="K58" i="80" s="1"/>
  <c r="K59" i="80" s="1"/>
  <c r="K60" i="80" s="1"/>
  <c r="K61" i="80" s="1"/>
  <c r="K62" i="80" s="1"/>
  <c r="K63" i="80" s="1"/>
  <c r="K64" i="80" s="1"/>
  <c r="K65" i="80" s="1"/>
  <c r="K66" i="80" s="1"/>
  <c r="K67" i="80" s="1"/>
  <c r="K68" i="80" s="1"/>
  <c r="K69" i="80" s="1"/>
  <c r="K10" i="13"/>
  <c r="W7" i="54"/>
  <c r="AE6" i="54"/>
  <c r="AG6" i="54"/>
  <c r="AP6" i="54" s="1"/>
  <c r="AF6" i="54"/>
  <c r="AO6" i="54" s="1"/>
  <c r="AN6" i="65"/>
  <c r="AI6" i="65"/>
  <c r="AR5" i="24"/>
  <c r="AH6" i="63"/>
  <c r="AQ6" i="63" s="1"/>
  <c r="Z7" i="19"/>
  <c r="AR6" i="4"/>
  <c r="K10" i="10"/>
  <c r="AR5" i="37"/>
  <c r="AH7" i="67"/>
  <c r="AQ7" i="67" s="1"/>
  <c r="W7" i="36"/>
  <c r="AE6" i="36"/>
  <c r="AG6" i="36"/>
  <c r="AP6" i="36" s="1"/>
  <c r="AF6" i="36"/>
  <c r="AO6" i="36" s="1"/>
  <c r="K9" i="16"/>
  <c r="K10" i="61"/>
  <c r="K9" i="55"/>
  <c r="AH6" i="14"/>
  <c r="AQ6" i="14" s="1"/>
  <c r="AR6" i="32"/>
  <c r="K10" i="7"/>
  <c r="AF6" i="66"/>
  <c r="AO6" i="66" s="1"/>
  <c r="AE6" i="66"/>
  <c r="W7" i="66"/>
  <c r="AG6" i="66"/>
  <c r="AP6" i="66" s="1"/>
  <c r="AR5" i="82"/>
  <c r="AG6" i="91"/>
  <c r="AP6" i="91" s="1"/>
  <c r="AE6" i="91"/>
  <c r="W7" i="91"/>
  <c r="AF6" i="91"/>
  <c r="AO6" i="91" s="1"/>
  <c r="K9" i="24"/>
  <c r="K9" i="2"/>
  <c r="AN6" i="55"/>
  <c r="AI6" i="55"/>
  <c r="AR6" i="80"/>
  <c r="K9" i="8"/>
  <c r="AF7" i="60"/>
  <c r="AO7" i="60" s="1"/>
  <c r="AE7" i="60"/>
  <c r="W8" i="60"/>
  <c r="AG7" i="60"/>
  <c r="AP7" i="60" s="1"/>
  <c r="AF6" i="44"/>
  <c r="AO6" i="44" s="1"/>
  <c r="AE6" i="44"/>
  <c r="W7" i="44"/>
  <c r="AG6" i="44"/>
  <c r="AP6" i="44" s="1"/>
  <c r="K10" i="21"/>
  <c r="AE6" i="37"/>
  <c r="AF6" i="37"/>
  <c r="AO6" i="37" s="1"/>
  <c r="AG6" i="37"/>
  <c r="AP6" i="37" s="1"/>
  <c r="W7" i="37"/>
  <c r="K19" i="49"/>
  <c r="AN6" i="86"/>
  <c r="AI6" i="86"/>
  <c r="AR6" i="20"/>
  <c r="AG7" i="39"/>
  <c r="AP7" i="39" s="1"/>
  <c r="AF7" i="39"/>
  <c r="AO7" i="39" s="1"/>
  <c r="W8" i="39"/>
  <c r="AE7" i="39"/>
  <c r="AF6" i="34"/>
  <c r="AO6" i="34" s="1"/>
  <c r="AE6" i="34"/>
  <c r="W7" i="34"/>
  <c r="AG6" i="34"/>
  <c r="AP6" i="34" s="1"/>
  <c r="K9" i="23"/>
  <c r="Z8" i="2"/>
  <c r="Y8" i="2"/>
  <c r="X8" i="2"/>
  <c r="AH8" i="2" s="1"/>
  <c r="AQ8" i="2" s="1"/>
  <c r="AN6" i="50"/>
  <c r="AI6" i="50"/>
  <c r="Z7" i="5"/>
  <c r="Y7" i="5"/>
  <c r="X7" i="5"/>
  <c r="Z7" i="10"/>
  <c r="Y7" i="10"/>
  <c r="X7" i="10"/>
  <c r="AR6" i="92"/>
  <c r="AH6" i="82"/>
  <c r="AQ6" i="82" s="1"/>
  <c r="AR5" i="90"/>
  <c r="X7" i="58"/>
  <c r="Y7" i="58"/>
  <c r="Y7" i="65"/>
  <c r="X7" i="65"/>
  <c r="K11" i="66"/>
  <c r="AG6" i="52"/>
  <c r="AP6" i="52" s="1"/>
  <c r="AF6" i="52"/>
  <c r="AO6" i="52" s="1"/>
  <c r="W7" i="52"/>
  <c r="AE6" i="52"/>
  <c r="Z7" i="55"/>
  <c r="Y7" i="55"/>
  <c r="X7" i="55"/>
  <c r="AR6" i="75"/>
  <c r="AN6" i="3"/>
  <c r="AI6" i="3"/>
  <c r="AR5" i="43"/>
  <c r="Y7" i="26"/>
  <c r="X7" i="26"/>
  <c r="Z7" i="26" s="1"/>
  <c r="AI6" i="51"/>
  <c r="AN6" i="51"/>
  <c r="AR5" i="14"/>
  <c r="K9" i="51"/>
  <c r="X7" i="77"/>
  <c r="Y7" i="77"/>
  <c r="Z7" i="67"/>
  <c r="Z7" i="28"/>
  <c r="X7" i="28"/>
  <c r="Y7" i="28"/>
  <c r="AR6" i="96"/>
  <c r="AH7" i="81"/>
  <c r="AQ7" i="81" s="1"/>
  <c r="K10" i="57"/>
  <c r="X7" i="38"/>
  <c r="Y7" i="38"/>
  <c r="K9" i="59"/>
  <c r="Z7" i="56"/>
  <c r="K11" i="70"/>
  <c r="AH6" i="49"/>
  <c r="AQ6" i="49" s="1"/>
  <c r="AH6" i="71"/>
  <c r="AQ6" i="71" s="1"/>
  <c r="K10" i="69"/>
  <c r="AI6" i="53"/>
  <c r="AN6" i="53"/>
  <c r="AH6" i="40"/>
  <c r="AQ6" i="40" s="1"/>
  <c r="K10" i="62"/>
  <c r="K9" i="71"/>
  <c r="K10" i="6"/>
  <c r="AH6" i="68"/>
  <c r="AQ6" i="68" s="1"/>
  <c r="X7" i="3"/>
  <c r="Y7" i="3"/>
  <c r="AR6" i="39"/>
  <c r="AH6" i="7"/>
  <c r="AQ6" i="7" s="1"/>
  <c r="AN6" i="6"/>
  <c r="AI6" i="6"/>
  <c r="AR6" i="85"/>
  <c r="Y7" i="22"/>
  <c r="Z7" i="22" s="1"/>
  <c r="X7" i="22"/>
  <c r="K10" i="17"/>
  <c r="Y7" i="35"/>
  <c r="Z7" i="35" s="1"/>
  <c r="X7" i="35"/>
  <c r="K10" i="65"/>
  <c r="AI6" i="16"/>
  <c r="AN6" i="16"/>
  <c r="K10" i="9"/>
  <c r="K9" i="19"/>
  <c r="AR6" i="81"/>
  <c r="AI6" i="62"/>
  <c r="AN6" i="62"/>
  <c r="X7" i="15"/>
  <c r="Y7" i="15"/>
  <c r="Y7" i="79"/>
  <c r="Z7" i="79" s="1"/>
  <c r="X7" i="79"/>
  <c r="AI6" i="17"/>
  <c r="AN6" i="17"/>
  <c r="W8" i="85"/>
  <c r="AE7" i="85"/>
  <c r="AF7" i="85"/>
  <c r="AO7" i="85" s="1"/>
  <c r="AG7" i="85"/>
  <c r="AP7" i="85" s="1"/>
  <c r="AG7" i="41"/>
  <c r="AP7" i="41" s="1"/>
  <c r="AF7" i="41"/>
  <c r="AO7" i="41" s="1"/>
  <c r="W8" i="41"/>
  <c r="AE7" i="41"/>
  <c r="AR5" i="40"/>
  <c r="AH7" i="32"/>
  <c r="AQ7" i="32" s="1"/>
  <c r="AI7" i="2"/>
  <c r="AN7" i="2"/>
  <c r="AR6" i="60"/>
  <c r="Z7" i="50"/>
  <c r="Y7" i="50"/>
  <c r="X7" i="50"/>
  <c r="AI6" i="15"/>
  <c r="AN6" i="15"/>
  <c r="AH7" i="13"/>
  <c r="AQ7" i="13" s="1"/>
  <c r="K10" i="5"/>
  <c r="AE6" i="95"/>
  <c r="AF6" i="95"/>
  <c r="AO6" i="95" s="1"/>
  <c r="W7" i="95"/>
  <c r="AG6" i="95"/>
  <c r="AP6" i="95" s="1"/>
  <c r="K10" i="12"/>
  <c r="K9" i="56"/>
  <c r="K9" i="4"/>
  <c r="Z7" i="87"/>
  <c r="X7" i="87"/>
  <c r="Y7" i="87"/>
  <c r="AN6" i="11"/>
  <c r="AI6" i="11"/>
  <c r="X7" i="51"/>
  <c r="Y7" i="51"/>
  <c r="AH6" i="43"/>
  <c r="AQ6" i="43" s="1"/>
  <c r="Y8" i="8"/>
  <c r="X8" i="8"/>
  <c r="AH8" i="8" s="1"/>
  <c r="AQ8" i="8" s="1"/>
  <c r="AR6" i="13"/>
  <c r="AH7" i="92"/>
  <c r="AQ7" i="92" s="1"/>
  <c r="AR5" i="25"/>
  <c r="W7" i="27"/>
  <c r="AG6" i="27"/>
  <c r="AP6" i="27" s="1"/>
  <c r="AF6" i="27"/>
  <c r="AO6" i="27" s="1"/>
  <c r="AE6" i="27"/>
  <c r="Z6" i="82"/>
  <c r="AI6" i="28"/>
  <c r="AN6" i="28"/>
  <c r="K11" i="53"/>
  <c r="Z7" i="81"/>
  <c r="AI6" i="38"/>
  <c r="AN6" i="38"/>
  <c r="AR5" i="7"/>
  <c r="K10" i="14"/>
  <c r="Y7" i="53"/>
  <c r="X7" i="53"/>
  <c r="Z7" i="53" s="1"/>
  <c r="AR5" i="44"/>
  <c r="AR6" i="56"/>
  <c r="AF6" i="57"/>
  <c r="AO6" i="57" s="1"/>
  <c r="AE6" i="57"/>
  <c r="W7" i="57"/>
  <c r="AG6" i="57"/>
  <c r="AP6" i="57" s="1"/>
  <c r="AH6" i="25"/>
  <c r="AQ6" i="25" s="1"/>
  <c r="AR5" i="9"/>
  <c r="AR5" i="49"/>
  <c r="AH6" i="90"/>
  <c r="AQ6" i="90" s="1"/>
  <c r="AE6" i="93"/>
  <c r="AG6" i="93"/>
  <c r="AP6" i="93" s="1"/>
  <c r="W7" i="93"/>
  <c r="AF6" i="93"/>
  <c r="AO6" i="93" s="1"/>
  <c r="K9" i="64"/>
  <c r="X7" i="6"/>
  <c r="Y7" i="6"/>
  <c r="AN6" i="89"/>
  <c r="AI6" i="89"/>
  <c r="AR6" i="48"/>
  <c r="K10" i="68"/>
  <c r="X7" i="16"/>
  <c r="Y7" i="16"/>
  <c r="AI6" i="21"/>
  <c r="AN6" i="21"/>
  <c r="AR5" i="76"/>
  <c r="AH6" i="23"/>
  <c r="AQ6" i="23" s="1"/>
  <c r="X7" i="84"/>
  <c r="Y7" i="84"/>
  <c r="K9" i="52"/>
  <c r="Y7" i="62"/>
  <c r="X7" i="62"/>
  <c r="AI6" i="79"/>
  <c r="AN6" i="79"/>
  <c r="Z7" i="31"/>
  <c r="Y7" i="31"/>
  <c r="X7" i="31"/>
  <c r="Z7" i="83"/>
  <c r="Y7" i="83"/>
  <c r="X7" i="83"/>
  <c r="Z7" i="17"/>
  <c r="X7" i="17"/>
  <c r="Y7" i="17"/>
  <c r="AI6" i="94"/>
  <c r="AN6" i="94"/>
  <c r="AN6" i="88"/>
  <c r="AI6" i="88"/>
  <c r="AR5" i="34"/>
  <c r="AN6" i="46"/>
  <c r="AI6" i="46"/>
  <c r="Z7" i="13"/>
  <c r="AH7" i="30"/>
  <c r="AQ7" i="30" s="1"/>
  <c r="AI6" i="26"/>
  <c r="AN6" i="26"/>
  <c r="Z7" i="11"/>
  <c r="Y7" i="11"/>
  <c r="X7" i="11"/>
  <c r="AH6" i="76"/>
  <c r="AQ6" i="76" s="1"/>
  <c r="AI6" i="58"/>
  <c r="AN6" i="58"/>
  <c r="AI7" i="8"/>
  <c r="AN7" i="8"/>
  <c r="Y7" i="94"/>
  <c r="X7" i="94"/>
  <c r="K10" i="50"/>
  <c r="AH7" i="48"/>
  <c r="AQ7" i="48" s="1"/>
  <c r="Z7" i="92"/>
  <c r="K11" i="58"/>
  <c r="AH7" i="72"/>
  <c r="AQ7" i="72" s="1"/>
  <c r="W8" i="64"/>
  <c r="AG7" i="64"/>
  <c r="AP7" i="64" s="1"/>
  <c r="AF7" i="64"/>
  <c r="AO7" i="64" s="1"/>
  <c r="AE7" i="64"/>
  <c r="AR6" i="47"/>
  <c r="K10" i="54"/>
  <c r="K10" i="60"/>
  <c r="K10" i="63"/>
  <c r="AR6" i="67"/>
  <c r="Z6" i="49"/>
  <c r="Z6" i="71"/>
  <c r="AH7" i="80"/>
  <c r="AQ7" i="80" s="1"/>
  <c r="Z6" i="40"/>
  <c r="AI6" i="18"/>
  <c r="AN6" i="18"/>
  <c r="Z6" i="68"/>
  <c r="K12" i="22"/>
  <c r="AH7" i="60"/>
  <c r="AQ7" i="60" s="1"/>
  <c r="AH6" i="37"/>
  <c r="AQ6" i="37" s="1"/>
  <c r="Z6" i="7"/>
  <c r="K9" i="11"/>
  <c r="K12" i="1"/>
  <c r="AN6" i="35"/>
  <c r="AI6" i="35"/>
  <c r="K9" i="3"/>
  <c r="X7" i="46"/>
  <c r="Y7" i="46"/>
  <c r="K10" i="18"/>
  <c r="AH7" i="39"/>
  <c r="AQ7" i="39" s="1"/>
  <c r="Y7" i="21"/>
  <c r="X7" i="21"/>
  <c r="AH6" i="34"/>
  <c r="AQ6" i="34" s="1"/>
  <c r="Z6" i="23"/>
  <c r="AN6" i="84"/>
  <c r="AI6" i="84"/>
  <c r="K10" i="67"/>
  <c r="AH7" i="75"/>
  <c r="AQ7" i="75" s="1"/>
  <c r="AI6" i="12"/>
  <c r="AN6" i="12"/>
  <c r="AI6" i="31"/>
  <c r="AN6" i="31"/>
  <c r="AI6" i="83"/>
  <c r="AN6" i="83"/>
  <c r="K9" i="15"/>
  <c r="AE6" i="78"/>
  <c r="W7" i="78"/>
  <c r="AF6" i="78"/>
  <c r="AO6" i="78" s="1"/>
  <c r="AG6" i="78"/>
  <c r="AP6" i="78" s="1"/>
  <c r="AE6" i="29"/>
  <c r="AF6" i="29"/>
  <c r="AO6" i="29" s="1"/>
  <c r="AG6" i="29"/>
  <c r="AP6" i="29" s="1"/>
  <c r="W7" i="29"/>
  <c r="AN6" i="22"/>
  <c r="AI6" i="22"/>
  <c r="AH6" i="24"/>
  <c r="AQ6" i="24" s="1"/>
  <c r="AF7" i="47"/>
  <c r="AO7" i="47" s="1"/>
  <c r="W8" i="47"/>
  <c r="AE7" i="47"/>
  <c r="AG7" i="47"/>
  <c r="AP7" i="47" s="1"/>
  <c r="AF7" i="96"/>
  <c r="AO7" i="96" s="1"/>
  <c r="AE7" i="96"/>
  <c r="AG7" i="96"/>
  <c r="AP7" i="96" s="1"/>
  <c r="W8" i="96"/>
  <c r="AH7" i="85"/>
  <c r="AQ7" i="85" s="1"/>
  <c r="AN6" i="87"/>
  <c r="AI6" i="87"/>
  <c r="AF6" i="76"/>
  <c r="AO6" i="76" s="1"/>
  <c r="W7" i="76"/>
  <c r="AG6" i="76"/>
  <c r="AP6" i="76" s="1"/>
  <c r="AE6" i="76"/>
  <c r="AE6" i="43"/>
  <c r="AG6" i="43"/>
  <c r="AP6" i="43" s="1"/>
  <c r="W7" i="43"/>
  <c r="AF6" i="43"/>
  <c r="AO6" i="43" s="1"/>
  <c r="AF6" i="33"/>
  <c r="AO6" i="33" s="1"/>
  <c r="AE6" i="33"/>
  <c r="W7" i="33"/>
  <c r="AG6" i="33"/>
  <c r="AP6" i="33" s="1"/>
  <c r="K10" i="72"/>
  <c r="AH7" i="41"/>
  <c r="AQ7" i="41" s="1"/>
  <c r="AI6" i="77"/>
  <c r="AN6" i="77"/>
  <c r="AG6" i="69"/>
  <c r="AP6" i="69" s="1"/>
  <c r="AF6" i="69"/>
  <c r="AO6" i="69" s="1"/>
  <c r="W7" i="69"/>
  <c r="AE6" i="69"/>
  <c r="W7" i="59"/>
  <c r="AE6" i="59"/>
  <c r="AG6" i="59"/>
  <c r="AP6" i="59" s="1"/>
  <c r="AF6" i="59"/>
  <c r="AO6" i="59" s="1"/>
  <c r="AR5" i="52"/>
  <c r="AE7" i="72"/>
  <c r="AG7" i="72"/>
  <c r="AP7" i="72" s="1"/>
  <c r="AF7" i="72"/>
  <c r="AO7" i="72" s="1"/>
  <c r="W8" i="72"/>
  <c r="AF6" i="74"/>
  <c r="AO6" i="74" s="1"/>
  <c r="W7" i="74"/>
  <c r="AG6" i="74"/>
  <c r="AP6" i="74" s="1"/>
  <c r="AE6" i="74"/>
  <c r="AR6" i="19"/>
  <c r="W7" i="45"/>
  <c r="AG6" i="45"/>
  <c r="AP6" i="45" s="1"/>
  <c r="AF6" i="45"/>
  <c r="AO6" i="45" s="1"/>
  <c r="AE6" i="45"/>
  <c r="AH6" i="9"/>
  <c r="AQ6" i="9" s="1"/>
  <c r="AR6" i="72"/>
  <c r="AE7" i="80"/>
  <c r="AF7" i="80"/>
  <c r="AO7" i="80" s="1"/>
  <c r="W8" i="80"/>
  <c r="AG7" i="80"/>
  <c r="AP7" i="80" s="1"/>
  <c r="AF6" i="42"/>
  <c r="AO6" i="42" s="1"/>
  <c r="AE6" i="42"/>
  <c r="W7" i="42"/>
  <c r="AG6" i="42"/>
  <c r="AP6" i="42" s="1"/>
  <c r="W8" i="20"/>
  <c r="AG7" i="20"/>
  <c r="AP7" i="20" s="1"/>
  <c r="AF7" i="20"/>
  <c r="AO7" i="20" s="1"/>
  <c r="AE7" i="20"/>
  <c r="AR6" i="30"/>
  <c r="AG6" i="61"/>
  <c r="AP6" i="61" s="1"/>
  <c r="AF6" i="61"/>
  <c r="AO6" i="61" s="1"/>
  <c r="W7" i="61"/>
  <c r="AE6" i="61"/>
  <c r="Y7" i="18"/>
  <c r="X7" i="18"/>
  <c r="Z7" i="18" s="1"/>
  <c r="AF6" i="25"/>
  <c r="AO6" i="25" s="1"/>
  <c r="AE6" i="25"/>
  <c r="W7" i="25"/>
  <c r="AG6" i="25"/>
  <c r="AP6" i="25" s="1"/>
  <c r="AH6" i="52"/>
  <c r="AQ6" i="52" s="1"/>
  <c r="AR5" i="23"/>
  <c r="AG6" i="90"/>
  <c r="AP6" i="90" s="1"/>
  <c r="AF6" i="90"/>
  <c r="AO6" i="90" s="1"/>
  <c r="AE6" i="90"/>
  <c r="W7" i="90"/>
  <c r="AH6" i="44"/>
  <c r="AQ6" i="44" s="1"/>
  <c r="X7" i="86"/>
  <c r="Y7" i="86"/>
  <c r="AR5" i="63"/>
  <c r="K9" i="20"/>
  <c r="X7" i="88"/>
  <c r="Z7" i="88" s="1"/>
  <c r="Y7" i="88"/>
  <c r="Y7" i="89"/>
  <c r="X7" i="89"/>
  <c r="Z7" i="89" s="1"/>
  <c r="AH7" i="47"/>
  <c r="AQ7" i="47" s="1"/>
  <c r="AH7" i="96"/>
  <c r="AQ7" i="96" s="1"/>
  <c r="AR5" i="68"/>
  <c r="AF7" i="75"/>
  <c r="AO7" i="75" s="1"/>
  <c r="AG7" i="75"/>
  <c r="AP7" i="75" s="1"/>
  <c r="AE7" i="75"/>
  <c r="W8" i="75"/>
  <c r="Y7" i="12"/>
  <c r="X7" i="12"/>
  <c r="AI6" i="5"/>
  <c r="AN6" i="5"/>
  <c r="AI6" i="10"/>
  <c r="AN6" i="10"/>
  <c r="AG7" i="88" l="1"/>
  <c r="AP7" i="88" s="1"/>
  <c r="AF7" i="88"/>
  <c r="AO7" i="88" s="1"/>
  <c r="AE7" i="88"/>
  <c r="W8" i="88"/>
  <c r="W8" i="22"/>
  <c r="AG7" i="22"/>
  <c r="AP7" i="22" s="1"/>
  <c r="AF7" i="22"/>
  <c r="AO7" i="22" s="1"/>
  <c r="AE7" i="22"/>
  <c r="AF7" i="26"/>
  <c r="AO7" i="26" s="1"/>
  <c r="W8" i="26"/>
  <c r="AE7" i="26"/>
  <c r="AG7" i="26"/>
  <c r="AP7" i="26" s="1"/>
  <c r="AG7" i="79"/>
  <c r="AP7" i="79" s="1"/>
  <c r="W8" i="79"/>
  <c r="AE7" i="79"/>
  <c r="AF7" i="79"/>
  <c r="AO7" i="79" s="1"/>
  <c r="AG7" i="35"/>
  <c r="AP7" i="35" s="1"/>
  <c r="AF7" i="35"/>
  <c r="AO7" i="35" s="1"/>
  <c r="W8" i="35"/>
  <c r="AE7" i="35"/>
  <c r="W8" i="89"/>
  <c r="AE7" i="89"/>
  <c r="AF7" i="89"/>
  <c r="AO7" i="89" s="1"/>
  <c r="AG7" i="89"/>
  <c r="AP7" i="89" s="1"/>
  <c r="AE7" i="18"/>
  <c r="W8" i="18"/>
  <c r="AG7" i="18"/>
  <c r="AP7" i="18" s="1"/>
  <c r="AF7" i="18"/>
  <c r="AO7" i="18" s="1"/>
  <c r="AF7" i="53"/>
  <c r="AO7" i="53" s="1"/>
  <c r="AE7" i="53"/>
  <c r="W8" i="53"/>
  <c r="AG7" i="53"/>
  <c r="AP7" i="53" s="1"/>
  <c r="AH7" i="12"/>
  <c r="AQ7" i="12" s="1"/>
  <c r="Z8" i="80"/>
  <c r="Y8" i="80"/>
  <c r="X8" i="80"/>
  <c r="Y8" i="72"/>
  <c r="X8" i="72"/>
  <c r="AR6" i="77"/>
  <c r="Y7" i="33"/>
  <c r="X7" i="33"/>
  <c r="Z7" i="33" s="1"/>
  <c r="AR6" i="31"/>
  <c r="AR6" i="84"/>
  <c r="AH7" i="21"/>
  <c r="AQ7" i="21" s="1"/>
  <c r="AI7" i="64"/>
  <c r="AN7" i="64"/>
  <c r="AR6" i="26"/>
  <c r="AR6" i="79"/>
  <c r="Y7" i="93"/>
  <c r="X7" i="93"/>
  <c r="Z7" i="93" s="1"/>
  <c r="AF7" i="81"/>
  <c r="AO7" i="81" s="1"/>
  <c r="AG7" i="81"/>
  <c r="AP7" i="81" s="1"/>
  <c r="AE7" i="81"/>
  <c r="W8" i="81"/>
  <c r="AI6" i="27"/>
  <c r="AN6" i="27"/>
  <c r="Z8" i="8"/>
  <c r="AH7" i="87"/>
  <c r="AQ7" i="87" s="1"/>
  <c r="AI6" i="95"/>
  <c r="AN6" i="95"/>
  <c r="Y8" i="85"/>
  <c r="X8" i="85"/>
  <c r="K10" i="19"/>
  <c r="K11" i="62"/>
  <c r="Y7" i="52"/>
  <c r="Z7" i="52" s="1"/>
  <c r="X7" i="52"/>
  <c r="AH7" i="65"/>
  <c r="AQ7" i="65" s="1"/>
  <c r="Z7" i="34"/>
  <c r="Y7" i="34"/>
  <c r="X7" i="34"/>
  <c r="Y8" i="39"/>
  <c r="X8" i="39"/>
  <c r="Z8" i="39" s="1"/>
  <c r="Y7" i="37"/>
  <c r="Z7" i="37" s="1"/>
  <c r="X7" i="37"/>
  <c r="AI6" i="66"/>
  <c r="AN6" i="66"/>
  <c r="K10" i="55"/>
  <c r="K10" i="16"/>
  <c r="Z7" i="1"/>
  <c r="Y7" i="1"/>
  <c r="X7" i="1"/>
  <c r="X8" i="30"/>
  <c r="Y8" i="30"/>
  <c r="Z8" i="30" s="1"/>
  <c r="AH7" i="86"/>
  <c r="AQ7" i="86" s="1"/>
  <c r="Y7" i="25"/>
  <c r="X7" i="25"/>
  <c r="AI6" i="33"/>
  <c r="AN6" i="33"/>
  <c r="AH7" i="46"/>
  <c r="AQ7" i="46" s="1"/>
  <c r="AR6" i="94"/>
  <c r="AG7" i="83"/>
  <c r="AP7" i="83" s="1"/>
  <c r="W8" i="83"/>
  <c r="AE7" i="83"/>
  <c r="AF7" i="83"/>
  <c r="AO7" i="83" s="1"/>
  <c r="AH7" i="62"/>
  <c r="AQ7" i="62" s="1"/>
  <c r="AH7" i="84"/>
  <c r="AQ7" i="84" s="1"/>
  <c r="K11" i="68"/>
  <c r="AH7" i="51"/>
  <c r="AQ7" i="51" s="1"/>
  <c r="AG7" i="87"/>
  <c r="AP7" i="87" s="1"/>
  <c r="AE7" i="87"/>
  <c r="W8" i="87"/>
  <c r="AF7" i="87"/>
  <c r="AO7" i="87" s="1"/>
  <c r="K11" i="12"/>
  <c r="AR6" i="15"/>
  <c r="AH7" i="15"/>
  <c r="AQ7" i="15" s="1"/>
  <c r="K11" i="17"/>
  <c r="AR6" i="53"/>
  <c r="K12" i="70"/>
  <c r="AH7" i="38"/>
  <c r="AQ7" i="38" s="1"/>
  <c r="AE7" i="10"/>
  <c r="W8" i="10"/>
  <c r="AG7" i="10"/>
  <c r="AP7" i="10" s="1"/>
  <c r="AF7" i="10"/>
  <c r="AO7" i="10" s="1"/>
  <c r="AI6" i="34"/>
  <c r="AN6" i="34"/>
  <c r="K10" i="8"/>
  <c r="K11" i="10"/>
  <c r="AN6" i="54"/>
  <c r="AI6" i="54"/>
  <c r="AI6" i="24"/>
  <c r="AN6" i="24"/>
  <c r="AN7" i="32"/>
  <c r="AI7" i="32"/>
  <c r="AN6" i="14"/>
  <c r="AI6" i="14"/>
  <c r="AI6" i="74"/>
  <c r="AN6" i="74"/>
  <c r="K13" i="22"/>
  <c r="K12" i="58"/>
  <c r="AH7" i="94"/>
  <c r="AQ7" i="94" s="1"/>
  <c r="AR6" i="58"/>
  <c r="Z7" i="12"/>
  <c r="Z7" i="86"/>
  <c r="Y7" i="90"/>
  <c r="X7" i="90"/>
  <c r="Z7" i="90" s="1"/>
  <c r="AI6" i="25"/>
  <c r="AN6" i="25"/>
  <c r="AN6" i="61"/>
  <c r="AI6" i="61"/>
  <c r="AI7" i="20"/>
  <c r="AN7" i="20"/>
  <c r="Z7" i="42"/>
  <c r="X7" i="42"/>
  <c r="Y7" i="42"/>
  <c r="AI7" i="80"/>
  <c r="AN7" i="80"/>
  <c r="Z7" i="45"/>
  <c r="Y7" i="45"/>
  <c r="X7" i="45"/>
  <c r="AI6" i="59"/>
  <c r="AN6" i="59"/>
  <c r="Y7" i="69"/>
  <c r="X7" i="69"/>
  <c r="AI6" i="76"/>
  <c r="AN6" i="76"/>
  <c r="Y8" i="96"/>
  <c r="X8" i="96"/>
  <c r="AR6" i="22"/>
  <c r="AN6" i="29"/>
  <c r="AI6" i="29"/>
  <c r="X7" i="78"/>
  <c r="Y7" i="78"/>
  <c r="K10" i="15"/>
  <c r="AR6" i="12"/>
  <c r="Z7" i="21"/>
  <c r="Z7" i="46"/>
  <c r="K13" i="1"/>
  <c r="K10" i="11"/>
  <c r="K11" i="54"/>
  <c r="AH7" i="11"/>
  <c r="AQ7" i="11" s="1"/>
  <c r="AF7" i="13"/>
  <c r="AO7" i="13" s="1"/>
  <c r="AE7" i="13"/>
  <c r="W8" i="13"/>
  <c r="AG7" i="13"/>
  <c r="AP7" i="13" s="1"/>
  <c r="AH7" i="31"/>
  <c r="AQ7" i="31" s="1"/>
  <c r="Z7" i="84"/>
  <c r="AR6" i="21"/>
  <c r="AN6" i="93"/>
  <c r="AI6" i="93"/>
  <c r="K12" i="53"/>
  <c r="Z7" i="51"/>
  <c r="AH7" i="50"/>
  <c r="AQ7" i="50" s="1"/>
  <c r="AR7" i="2"/>
  <c r="AR6" i="17"/>
  <c r="Z7" i="15"/>
  <c r="K11" i="9"/>
  <c r="K11" i="65"/>
  <c r="AR6" i="6"/>
  <c r="W8" i="56"/>
  <c r="AG7" i="56"/>
  <c r="AP7" i="56" s="1"/>
  <c r="AF7" i="56"/>
  <c r="AO7" i="56" s="1"/>
  <c r="AE7" i="56"/>
  <c r="Z7" i="38"/>
  <c r="AH7" i="77"/>
  <c r="AQ7" i="77" s="1"/>
  <c r="AH7" i="55"/>
  <c r="AQ7" i="55" s="1"/>
  <c r="Z7" i="65"/>
  <c r="AH7" i="5"/>
  <c r="AQ7" i="5" s="1"/>
  <c r="K10" i="23"/>
  <c r="AR6" i="86"/>
  <c r="Y8" i="60"/>
  <c r="X8" i="60"/>
  <c r="Z8" i="60" s="1"/>
  <c r="K11" i="61"/>
  <c r="Z7" i="54"/>
  <c r="Y7" i="54"/>
  <c r="X7" i="54"/>
  <c r="AI6" i="73"/>
  <c r="AN6" i="73"/>
  <c r="AN7" i="30"/>
  <c r="AI7" i="30"/>
  <c r="AI6" i="70"/>
  <c r="AN6" i="70"/>
  <c r="Z7" i="24"/>
  <c r="Y7" i="24"/>
  <c r="X7" i="24"/>
  <c r="X8" i="32"/>
  <c r="Y8" i="32"/>
  <c r="Z7" i="14"/>
  <c r="X7" i="14"/>
  <c r="Y7" i="14"/>
  <c r="AI7" i="48"/>
  <c r="AN7" i="48"/>
  <c r="AI7" i="4"/>
  <c r="AN7" i="4"/>
  <c r="AN6" i="69"/>
  <c r="AI6" i="69"/>
  <c r="AN6" i="43"/>
  <c r="AI6" i="43"/>
  <c r="AR6" i="87"/>
  <c r="AR6" i="10"/>
  <c r="X8" i="75"/>
  <c r="Y8" i="75"/>
  <c r="Z8" i="75" s="1"/>
  <c r="K10" i="20"/>
  <c r="X7" i="61"/>
  <c r="Y7" i="61"/>
  <c r="Z7" i="61" s="1"/>
  <c r="AI6" i="42"/>
  <c r="AN6" i="42"/>
  <c r="AI7" i="72"/>
  <c r="AN7" i="72"/>
  <c r="Y7" i="59"/>
  <c r="Z7" i="59" s="1"/>
  <c r="X7" i="59"/>
  <c r="K11" i="72"/>
  <c r="AI7" i="47"/>
  <c r="AN7" i="47"/>
  <c r="AI6" i="78"/>
  <c r="AN6" i="78"/>
  <c r="AG6" i="23"/>
  <c r="AP6" i="23" s="1"/>
  <c r="AF6" i="23"/>
  <c r="AO6" i="23" s="1"/>
  <c r="W7" i="23"/>
  <c r="AE6" i="23"/>
  <c r="AG6" i="7"/>
  <c r="AP6" i="7" s="1"/>
  <c r="AF6" i="7"/>
  <c r="AO6" i="7" s="1"/>
  <c r="W7" i="7"/>
  <c r="AE6" i="7"/>
  <c r="AR6" i="18"/>
  <c r="K11" i="63"/>
  <c r="X8" i="64"/>
  <c r="Y8" i="64"/>
  <c r="AG7" i="92"/>
  <c r="AP7" i="92" s="1"/>
  <c r="W8" i="92"/>
  <c r="AE7" i="92"/>
  <c r="AF7" i="92"/>
  <c r="AO7" i="92" s="1"/>
  <c r="Z7" i="94"/>
  <c r="AR6" i="88"/>
  <c r="AH7" i="17"/>
  <c r="AQ7" i="17" s="1"/>
  <c r="Z7" i="62"/>
  <c r="K10" i="64"/>
  <c r="X7" i="57"/>
  <c r="Y7" i="57"/>
  <c r="AR6" i="11"/>
  <c r="K10" i="4"/>
  <c r="K11" i="5"/>
  <c r="AN7" i="41"/>
  <c r="AI7" i="41"/>
  <c r="AH7" i="79"/>
  <c r="AQ7" i="79" s="1"/>
  <c r="AH7" i="35"/>
  <c r="AQ7" i="35" s="1"/>
  <c r="AH7" i="22"/>
  <c r="AQ7" i="22" s="1"/>
  <c r="K11" i="6"/>
  <c r="K10" i="71"/>
  <c r="K11" i="69"/>
  <c r="K11" i="57"/>
  <c r="AH7" i="28"/>
  <c r="AQ7" i="28" s="1"/>
  <c r="Z7" i="77"/>
  <c r="AR6" i="51"/>
  <c r="Z7" i="44"/>
  <c r="X7" i="44"/>
  <c r="Y7" i="44"/>
  <c r="AI7" i="60"/>
  <c r="AN7" i="60"/>
  <c r="K10" i="2"/>
  <c r="Y7" i="91"/>
  <c r="X7" i="91"/>
  <c r="K11" i="7"/>
  <c r="AI6" i="36"/>
  <c r="AN6" i="36"/>
  <c r="AR6" i="65"/>
  <c r="AI6" i="9"/>
  <c r="AN6" i="9"/>
  <c r="Z8" i="48"/>
  <c r="Y8" i="48"/>
  <c r="X8" i="48"/>
  <c r="AI7" i="75"/>
  <c r="AN7" i="75"/>
  <c r="AN6" i="90"/>
  <c r="AI6" i="90"/>
  <c r="AH7" i="18"/>
  <c r="AQ7" i="18" s="1"/>
  <c r="AI6" i="45"/>
  <c r="AN6" i="45"/>
  <c r="Y7" i="74"/>
  <c r="X7" i="74"/>
  <c r="X7" i="43"/>
  <c r="Y7" i="43"/>
  <c r="Z7" i="43" s="1"/>
  <c r="Y7" i="76"/>
  <c r="X7" i="76"/>
  <c r="Y8" i="47"/>
  <c r="X8" i="47"/>
  <c r="Z8" i="47" s="1"/>
  <c r="X7" i="29"/>
  <c r="Y7" i="29"/>
  <c r="AR6" i="83"/>
  <c r="K11" i="67"/>
  <c r="K10" i="3"/>
  <c r="AF6" i="68"/>
  <c r="AO6" i="68" s="1"/>
  <c r="W7" i="68"/>
  <c r="AE6" i="68"/>
  <c r="AG6" i="68"/>
  <c r="AP6" i="68" s="1"/>
  <c r="W7" i="71"/>
  <c r="AG6" i="71"/>
  <c r="AP6" i="71" s="1"/>
  <c r="AF6" i="71"/>
  <c r="AO6" i="71" s="1"/>
  <c r="AE6" i="71"/>
  <c r="W8" i="11"/>
  <c r="AG7" i="11"/>
  <c r="AP7" i="11" s="1"/>
  <c r="AF7" i="11"/>
  <c r="AO7" i="11" s="1"/>
  <c r="AE7" i="11"/>
  <c r="W8" i="17"/>
  <c r="AG7" i="17"/>
  <c r="AP7" i="17" s="1"/>
  <c r="AF7" i="17"/>
  <c r="AO7" i="17" s="1"/>
  <c r="AE7" i="17"/>
  <c r="AG7" i="31"/>
  <c r="AP7" i="31" s="1"/>
  <c r="W8" i="31"/>
  <c r="AE7" i="31"/>
  <c r="AF7" i="31"/>
  <c r="AO7" i="31" s="1"/>
  <c r="AH7" i="16"/>
  <c r="AQ7" i="16" s="1"/>
  <c r="AH7" i="6"/>
  <c r="AQ7" i="6" s="1"/>
  <c r="AI6" i="57"/>
  <c r="AN6" i="57"/>
  <c r="AH7" i="53"/>
  <c r="AQ7" i="53" s="1"/>
  <c r="K11" i="14"/>
  <c r="AR6" i="28"/>
  <c r="Z7" i="27"/>
  <c r="X7" i="27"/>
  <c r="Y7" i="27"/>
  <c r="Z7" i="95"/>
  <c r="X7" i="95"/>
  <c r="Y7" i="95"/>
  <c r="W8" i="50"/>
  <c r="AG7" i="50"/>
  <c r="AP7" i="50" s="1"/>
  <c r="AF7" i="50"/>
  <c r="AO7" i="50" s="1"/>
  <c r="AE7" i="50"/>
  <c r="Y8" i="41"/>
  <c r="X8" i="41"/>
  <c r="AR6" i="62"/>
  <c r="AH7" i="3"/>
  <c r="AQ7" i="3" s="1"/>
  <c r="AG7" i="28"/>
  <c r="AP7" i="28" s="1"/>
  <c r="AF7" i="28"/>
  <c r="AO7" i="28" s="1"/>
  <c r="W8" i="28"/>
  <c r="AE7" i="28"/>
  <c r="AH7" i="26"/>
  <c r="AQ7" i="26" s="1"/>
  <c r="AR6" i="3"/>
  <c r="AF7" i="55"/>
  <c r="AO7" i="55" s="1"/>
  <c r="AE7" i="55"/>
  <c r="W8" i="55"/>
  <c r="AG7" i="55"/>
  <c r="AP7" i="55" s="1"/>
  <c r="AH7" i="58"/>
  <c r="AQ7" i="58" s="1"/>
  <c r="AF7" i="5"/>
  <c r="AO7" i="5" s="1"/>
  <c r="AE7" i="5"/>
  <c r="W8" i="5"/>
  <c r="AG7" i="5"/>
  <c r="AP7" i="5" s="1"/>
  <c r="AG8" i="2"/>
  <c r="AP8" i="2" s="1"/>
  <c r="W9" i="2"/>
  <c r="AF8" i="2"/>
  <c r="AO8" i="2" s="1"/>
  <c r="AE8" i="2"/>
  <c r="AN6" i="37"/>
  <c r="AI6" i="37"/>
  <c r="AI6" i="44"/>
  <c r="AN6" i="44"/>
  <c r="AR6" i="55"/>
  <c r="AN6" i="91"/>
  <c r="AI6" i="91"/>
  <c r="W8" i="19"/>
  <c r="AG7" i="19"/>
  <c r="AP7" i="19" s="1"/>
  <c r="AF7" i="19"/>
  <c r="AO7" i="19" s="1"/>
  <c r="AE7" i="19"/>
  <c r="Y7" i="73"/>
  <c r="Z7" i="73"/>
  <c r="X7" i="73"/>
  <c r="X7" i="70"/>
  <c r="Y7" i="70"/>
  <c r="X7" i="9"/>
  <c r="Y7" i="9"/>
  <c r="AI6" i="63"/>
  <c r="AN6" i="63"/>
  <c r="AR6" i="5"/>
  <c r="AH7" i="89"/>
  <c r="AQ7" i="89" s="1"/>
  <c r="AH7" i="88"/>
  <c r="AQ7" i="88" s="1"/>
  <c r="Y8" i="20"/>
  <c r="X8" i="20"/>
  <c r="AN7" i="96"/>
  <c r="AI7" i="96"/>
  <c r="K11" i="18"/>
  <c r="AR6" i="35"/>
  <c r="W7" i="40"/>
  <c r="AG6" i="40"/>
  <c r="AP6" i="40" s="1"/>
  <c r="AF6" i="40"/>
  <c r="AO6" i="40" s="1"/>
  <c r="AE6" i="40"/>
  <c r="W7" i="49"/>
  <c r="AE6" i="49"/>
  <c r="AF6" i="49"/>
  <c r="AO6" i="49" s="1"/>
  <c r="AG6" i="49"/>
  <c r="AP6" i="49" s="1"/>
  <c r="K11" i="60"/>
  <c r="K11" i="50"/>
  <c r="AR7" i="8"/>
  <c r="AR6" i="46"/>
  <c r="AH7" i="83"/>
  <c r="AQ7" i="83" s="1"/>
  <c r="K10" i="52"/>
  <c r="Z7" i="16"/>
  <c r="AR6" i="89"/>
  <c r="Z7" i="6"/>
  <c r="AR6" i="38"/>
  <c r="W7" i="82"/>
  <c r="AG6" i="82"/>
  <c r="AP6" i="82" s="1"/>
  <c r="AF6" i="82"/>
  <c r="AO6" i="82" s="1"/>
  <c r="AE6" i="82"/>
  <c r="K10" i="56"/>
  <c r="AI7" i="85"/>
  <c r="AN7" i="85"/>
  <c r="AR6" i="16"/>
  <c r="Z7" i="3"/>
  <c r="K10" i="59"/>
  <c r="AE7" i="67"/>
  <c r="W8" i="67"/>
  <c r="AF7" i="67"/>
  <c r="AO7" i="67" s="1"/>
  <c r="AG7" i="67"/>
  <c r="AP7" i="67" s="1"/>
  <c r="K10" i="51"/>
  <c r="AI6" i="52"/>
  <c r="AN6" i="52"/>
  <c r="K12" i="66"/>
  <c r="Z7" i="58"/>
  <c r="AH7" i="10"/>
  <c r="AQ7" i="10" s="1"/>
  <c r="AR6" i="50"/>
  <c r="AN7" i="39"/>
  <c r="AI7" i="39"/>
  <c r="K20" i="49"/>
  <c r="K11" i="21"/>
  <c r="K10" i="24"/>
  <c r="X7" i="66"/>
  <c r="Y7" i="66"/>
  <c r="X7" i="36"/>
  <c r="Y7" i="36"/>
  <c r="Z7" i="36" s="1"/>
  <c r="K11" i="13"/>
  <c r="AI6" i="1"/>
  <c r="AN6" i="1"/>
  <c r="X7" i="63"/>
  <c r="Z7" i="63" s="1"/>
  <c r="Y7" i="63"/>
  <c r="Z8" i="4"/>
  <c r="Y8" i="4"/>
  <c r="X8" i="4"/>
  <c r="W8" i="52" l="1"/>
  <c r="AG7" i="52"/>
  <c r="AP7" i="52" s="1"/>
  <c r="AF7" i="52"/>
  <c r="AO7" i="52" s="1"/>
  <c r="AE7" i="52"/>
  <c r="W8" i="61"/>
  <c r="AG7" i="61"/>
  <c r="AP7" i="61" s="1"/>
  <c r="AF7" i="61"/>
  <c r="AO7" i="61" s="1"/>
  <c r="AE7" i="61"/>
  <c r="AG8" i="39"/>
  <c r="AP8" i="39" s="1"/>
  <c r="AF8" i="39"/>
  <c r="AO8" i="39" s="1"/>
  <c r="AE8" i="39"/>
  <c r="W9" i="39"/>
  <c r="AG7" i="43"/>
  <c r="AP7" i="43" s="1"/>
  <c r="W8" i="43"/>
  <c r="AF7" i="43"/>
  <c r="AO7" i="43" s="1"/>
  <c r="AE7" i="43"/>
  <c r="AG8" i="30"/>
  <c r="AP8" i="30" s="1"/>
  <c r="W9" i="30"/>
  <c r="AF8" i="30"/>
  <c r="AO8" i="30" s="1"/>
  <c r="AE8" i="30"/>
  <c r="AF8" i="47"/>
  <c r="AO8" i="47" s="1"/>
  <c r="AE8" i="47"/>
  <c r="W9" i="47"/>
  <c r="AG8" i="47"/>
  <c r="AP8" i="47" s="1"/>
  <c r="AF8" i="75"/>
  <c r="AO8" i="75" s="1"/>
  <c r="AE8" i="75"/>
  <c r="W9" i="75"/>
  <c r="AG8" i="75"/>
  <c r="AP8" i="75" s="1"/>
  <c r="AG8" i="60"/>
  <c r="AP8" i="60" s="1"/>
  <c r="W9" i="60"/>
  <c r="AF8" i="60"/>
  <c r="AO8" i="60" s="1"/>
  <c r="AE8" i="60"/>
  <c r="AG7" i="90"/>
  <c r="AP7" i="90" s="1"/>
  <c r="AF7" i="90"/>
  <c r="AO7" i="90" s="1"/>
  <c r="AE7" i="90"/>
  <c r="W8" i="90"/>
  <c r="AE7" i="59"/>
  <c r="W8" i="59"/>
  <c r="AG7" i="59"/>
  <c r="AP7" i="59" s="1"/>
  <c r="AF7" i="59"/>
  <c r="AO7" i="59" s="1"/>
  <c r="AG7" i="93"/>
  <c r="AP7" i="93" s="1"/>
  <c r="AF7" i="93"/>
  <c r="AO7" i="93" s="1"/>
  <c r="W8" i="93"/>
  <c r="AE7" i="93"/>
  <c r="W8" i="63"/>
  <c r="AG7" i="63"/>
  <c r="AP7" i="63" s="1"/>
  <c r="AF7" i="63"/>
  <c r="AO7" i="63" s="1"/>
  <c r="AE7" i="63"/>
  <c r="AG7" i="33"/>
  <c r="AP7" i="33" s="1"/>
  <c r="W8" i="33"/>
  <c r="AE7" i="33"/>
  <c r="AF7" i="33"/>
  <c r="AO7" i="33" s="1"/>
  <c r="W8" i="36"/>
  <c r="AE7" i="36"/>
  <c r="AG7" i="36"/>
  <c r="AP7" i="36" s="1"/>
  <c r="AF7" i="36"/>
  <c r="AO7" i="36" s="1"/>
  <c r="AG7" i="37"/>
  <c r="AP7" i="37" s="1"/>
  <c r="AE7" i="37"/>
  <c r="W8" i="37"/>
  <c r="AF7" i="37"/>
  <c r="AO7" i="37" s="1"/>
  <c r="AH7" i="66"/>
  <c r="AQ7" i="66" s="1"/>
  <c r="AR6" i="52"/>
  <c r="AR6" i="44"/>
  <c r="AR6" i="1"/>
  <c r="K11" i="24"/>
  <c r="AR7" i="39"/>
  <c r="AG7" i="58"/>
  <c r="AP7" i="58" s="1"/>
  <c r="AF7" i="58"/>
  <c r="AO7" i="58" s="1"/>
  <c r="AE7" i="58"/>
  <c r="W8" i="58"/>
  <c r="K11" i="51"/>
  <c r="K11" i="59"/>
  <c r="K12" i="50"/>
  <c r="Z7" i="49"/>
  <c r="Y7" i="49"/>
  <c r="X7" i="49"/>
  <c r="AN7" i="19"/>
  <c r="AI7" i="19"/>
  <c r="Z8" i="5"/>
  <c r="Y8" i="5"/>
  <c r="X8" i="5"/>
  <c r="Y8" i="55"/>
  <c r="Z8" i="55" s="1"/>
  <c r="X8" i="55"/>
  <c r="Z8" i="28"/>
  <c r="X8" i="28"/>
  <c r="Y8" i="28"/>
  <c r="AH7" i="27"/>
  <c r="AQ7" i="27" s="1"/>
  <c r="Y8" i="31"/>
  <c r="X8" i="31"/>
  <c r="Z8" i="31" s="1"/>
  <c r="AN7" i="11"/>
  <c r="AI7" i="11"/>
  <c r="AR6" i="9"/>
  <c r="K12" i="7"/>
  <c r="K12" i="5"/>
  <c r="W8" i="94"/>
  <c r="AF7" i="94"/>
  <c r="AO7" i="94" s="1"/>
  <c r="AE7" i="94"/>
  <c r="AG7" i="94"/>
  <c r="AP7" i="94" s="1"/>
  <c r="K12" i="72"/>
  <c r="K11" i="20"/>
  <c r="AR6" i="69"/>
  <c r="AH7" i="24"/>
  <c r="AQ7" i="24" s="1"/>
  <c r="AH7" i="54"/>
  <c r="AQ7" i="54" s="1"/>
  <c r="K12" i="61"/>
  <c r="AG7" i="38"/>
  <c r="AP7" i="38" s="1"/>
  <c r="AF7" i="38"/>
  <c r="AO7" i="38" s="1"/>
  <c r="W8" i="38"/>
  <c r="AE7" i="38"/>
  <c r="K14" i="1"/>
  <c r="K11" i="15"/>
  <c r="AR6" i="76"/>
  <c r="AH7" i="45"/>
  <c r="AQ7" i="45" s="1"/>
  <c r="K13" i="58"/>
  <c r="AR6" i="14"/>
  <c r="AH8" i="30"/>
  <c r="AQ8" i="30" s="1"/>
  <c r="AR6" i="95"/>
  <c r="AG8" i="8"/>
  <c r="AP8" i="8" s="1"/>
  <c r="W9" i="8"/>
  <c r="AF8" i="8"/>
  <c r="AO8" i="8" s="1"/>
  <c r="AE8" i="8"/>
  <c r="AH8" i="80"/>
  <c r="AQ8" i="80" s="1"/>
  <c r="AI7" i="89"/>
  <c r="AN7" i="89"/>
  <c r="Y8" i="79"/>
  <c r="X8" i="79"/>
  <c r="Y8" i="26"/>
  <c r="X8" i="26"/>
  <c r="Z8" i="26" s="1"/>
  <c r="Y8" i="88"/>
  <c r="X8" i="88"/>
  <c r="W8" i="3"/>
  <c r="AG7" i="3"/>
  <c r="AP7" i="3" s="1"/>
  <c r="AF7" i="3"/>
  <c r="AO7" i="3" s="1"/>
  <c r="AE7" i="3"/>
  <c r="W8" i="6"/>
  <c r="AG7" i="6"/>
  <c r="AP7" i="6" s="1"/>
  <c r="AF7" i="6"/>
  <c r="AO7" i="6" s="1"/>
  <c r="AE7" i="6"/>
  <c r="K11" i="52"/>
  <c r="AI6" i="40"/>
  <c r="AN6" i="40"/>
  <c r="AH7" i="70"/>
  <c r="AQ7" i="70" s="1"/>
  <c r="AI8" i="2"/>
  <c r="AN8" i="2"/>
  <c r="AI7" i="5"/>
  <c r="AN7" i="5"/>
  <c r="AN7" i="55"/>
  <c r="AI7" i="55"/>
  <c r="AH8" i="41"/>
  <c r="AQ8" i="41" s="1"/>
  <c r="Y8" i="50"/>
  <c r="Z8" i="50" s="1"/>
  <c r="X8" i="50"/>
  <c r="W8" i="27"/>
  <c r="AE7" i="27"/>
  <c r="AG7" i="27"/>
  <c r="AP7" i="27" s="1"/>
  <c r="AF7" i="27"/>
  <c r="AO7" i="27" s="1"/>
  <c r="X7" i="71"/>
  <c r="Z7" i="71" s="1"/>
  <c r="Y7" i="71"/>
  <c r="AH7" i="76"/>
  <c r="AQ7" i="76" s="1"/>
  <c r="AH7" i="74"/>
  <c r="AQ7" i="74" s="1"/>
  <c r="AR7" i="75"/>
  <c r="AH7" i="91"/>
  <c r="AQ7" i="91" s="1"/>
  <c r="AR7" i="60"/>
  <c r="K12" i="69"/>
  <c r="W8" i="62"/>
  <c r="AG7" i="62"/>
  <c r="AP7" i="62" s="1"/>
  <c r="AF7" i="62"/>
  <c r="AO7" i="62" s="1"/>
  <c r="AE7" i="62"/>
  <c r="K12" i="63"/>
  <c r="AH7" i="59"/>
  <c r="AQ7" i="59" s="1"/>
  <c r="AR6" i="42"/>
  <c r="AH7" i="14"/>
  <c r="AQ7" i="14" s="1"/>
  <c r="AN7" i="56"/>
  <c r="AI7" i="56"/>
  <c r="W8" i="15"/>
  <c r="AG7" i="15"/>
  <c r="AP7" i="15" s="1"/>
  <c r="AF7" i="15"/>
  <c r="AO7" i="15" s="1"/>
  <c r="AE7" i="15"/>
  <c r="AR6" i="93"/>
  <c r="Y8" i="13"/>
  <c r="X8" i="13"/>
  <c r="K12" i="54"/>
  <c r="AG7" i="46"/>
  <c r="AP7" i="46" s="1"/>
  <c r="AF7" i="46"/>
  <c r="AO7" i="46" s="1"/>
  <c r="AE7" i="46"/>
  <c r="W8" i="46"/>
  <c r="AH7" i="69"/>
  <c r="AQ7" i="69" s="1"/>
  <c r="AH7" i="42"/>
  <c r="AQ7" i="42" s="1"/>
  <c r="AG7" i="86"/>
  <c r="AP7" i="86" s="1"/>
  <c r="W8" i="86"/>
  <c r="AF7" i="86"/>
  <c r="AO7" i="86" s="1"/>
  <c r="AE7" i="86"/>
  <c r="AR6" i="54"/>
  <c r="K12" i="17"/>
  <c r="K12" i="12"/>
  <c r="K11" i="16"/>
  <c r="AH7" i="37"/>
  <c r="AQ7" i="37" s="1"/>
  <c r="AH7" i="52"/>
  <c r="AQ7" i="52" s="1"/>
  <c r="K11" i="19"/>
  <c r="Z8" i="89"/>
  <c r="Y8" i="89"/>
  <c r="X8" i="89"/>
  <c r="AN7" i="88"/>
  <c r="AI7" i="88"/>
  <c r="K13" i="66"/>
  <c r="K12" i="60"/>
  <c r="AR6" i="63"/>
  <c r="Z7" i="70"/>
  <c r="AI7" i="17"/>
  <c r="AN7" i="17"/>
  <c r="K11" i="3"/>
  <c r="AH7" i="29"/>
  <c r="AQ7" i="29" s="1"/>
  <c r="AH8" i="48"/>
  <c r="AQ8" i="48" s="1"/>
  <c r="AH7" i="57"/>
  <c r="AQ7" i="57" s="1"/>
  <c r="AH8" i="64"/>
  <c r="AQ8" i="64" s="1"/>
  <c r="AI6" i="23"/>
  <c r="AN6" i="23"/>
  <c r="AR6" i="78"/>
  <c r="W8" i="14"/>
  <c r="AG7" i="14"/>
  <c r="AP7" i="14" s="1"/>
  <c r="AF7" i="14"/>
  <c r="AO7" i="14" s="1"/>
  <c r="AE7" i="14"/>
  <c r="AF7" i="24"/>
  <c r="AO7" i="24" s="1"/>
  <c r="AE7" i="24"/>
  <c r="W8" i="24"/>
  <c r="AG7" i="24"/>
  <c r="AP7" i="24" s="1"/>
  <c r="AR6" i="73"/>
  <c r="AE7" i="54"/>
  <c r="AG7" i="54"/>
  <c r="AP7" i="54" s="1"/>
  <c r="AF7" i="54"/>
  <c r="AO7" i="54" s="1"/>
  <c r="W8" i="54"/>
  <c r="W8" i="65"/>
  <c r="AG7" i="65"/>
  <c r="AP7" i="65" s="1"/>
  <c r="AF7" i="65"/>
  <c r="AO7" i="65" s="1"/>
  <c r="AE7" i="65"/>
  <c r="AI7" i="13"/>
  <c r="AN7" i="13"/>
  <c r="AF7" i="21"/>
  <c r="AO7" i="21" s="1"/>
  <c r="AE7" i="21"/>
  <c r="W8" i="21"/>
  <c r="AG7" i="21"/>
  <c r="AP7" i="21" s="1"/>
  <c r="AH7" i="78"/>
  <c r="AQ7" i="78" s="1"/>
  <c r="AH8" i="96"/>
  <c r="AQ8" i="96" s="1"/>
  <c r="AF7" i="45"/>
  <c r="AO7" i="45" s="1"/>
  <c r="W8" i="45"/>
  <c r="AE7" i="45"/>
  <c r="AG7" i="45"/>
  <c r="AP7" i="45" s="1"/>
  <c r="AG7" i="42"/>
  <c r="AP7" i="42" s="1"/>
  <c r="AF7" i="42"/>
  <c r="AO7" i="42" s="1"/>
  <c r="AE7" i="42"/>
  <c r="W8" i="42"/>
  <c r="AR6" i="25"/>
  <c r="W8" i="12"/>
  <c r="AG7" i="12"/>
  <c r="AP7" i="12" s="1"/>
  <c r="AF7" i="12"/>
  <c r="AO7" i="12" s="1"/>
  <c r="AE7" i="12"/>
  <c r="AR7" i="32"/>
  <c r="Y8" i="10"/>
  <c r="X8" i="10"/>
  <c r="K13" i="70"/>
  <c r="AN7" i="83"/>
  <c r="AI7" i="83"/>
  <c r="AR6" i="33"/>
  <c r="AH7" i="1"/>
  <c r="AQ7" i="1" s="1"/>
  <c r="AH7" i="34"/>
  <c r="AQ7" i="34" s="1"/>
  <c r="K12" i="62"/>
  <c r="AH8" i="85"/>
  <c r="AQ8" i="85" s="1"/>
  <c r="AR6" i="27"/>
  <c r="W9" i="80"/>
  <c r="AE8" i="80"/>
  <c r="AG8" i="80"/>
  <c r="AP8" i="80" s="1"/>
  <c r="AF8" i="80"/>
  <c r="AO8" i="80" s="1"/>
  <c r="Y8" i="53"/>
  <c r="X8" i="53"/>
  <c r="Z8" i="18"/>
  <c r="Y8" i="18"/>
  <c r="X8" i="18"/>
  <c r="AN7" i="22"/>
  <c r="AI7" i="22"/>
  <c r="AH7" i="63"/>
  <c r="AQ7" i="63" s="1"/>
  <c r="Z7" i="66"/>
  <c r="K12" i="21"/>
  <c r="Y8" i="67"/>
  <c r="Z8" i="67" s="1"/>
  <c r="X8" i="67"/>
  <c r="K11" i="56"/>
  <c r="Y7" i="82"/>
  <c r="X7" i="82"/>
  <c r="AH8" i="20"/>
  <c r="AQ8" i="20" s="1"/>
  <c r="AH7" i="73"/>
  <c r="AQ7" i="73" s="1"/>
  <c r="X8" i="19"/>
  <c r="Y8" i="19"/>
  <c r="Z8" i="19" s="1"/>
  <c r="Y9" i="2"/>
  <c r="Z9" i="2" s="1"/>
  <c r="X9" i="2"/>
  <c r="Z8" i="41"/>
  <c r="AH7" i="95"/>
  <c r="AQ7" i="95" s="1"/>
  <c r="AR6" i="57"/>
  <c r="Y8" i="11"/>
  <c r="Z8" i="11" s="1"/>
  <c r="X8" i="11"/>
  <c r="AN6" i="68"/>
  <c r="AI6" i="68"/>
  <c r="Z7" i="29"/>
  <c r="Z7" i="76"/>
  <c r="Z7" i="74"/>
  <c r="AR6" i="90"/>
  <c r="Z7" i="91"/>
  <c r="AH7" i="44"/>
  <c r="AQ7" i="44" s="1"/>
  <c r="AF7" i="77"/>
  <c r="AO7" i="77" s="1"/>
  <c r="W8" i="77"/>
  <c r="AG7" i="77"/>
  <c r="AP7" i="77" s="1"/>
  <c r="AE7" i="77"/>
  <c r="K11" i="71"/>
  <c r="AR7" i="41"/>
  <c r="K11" i="4"/>
  <c r="Z7" i="57"/>
  <c r="AI7" i="92"/>
  <c r="AN7" i="92"/>
  <c r="Z8" i="64"/>
  <c r="Y7" i="23"/>
  <c r="X7" i="23"/>
  <c r="Z7" i="23" s="1"/>
  <c r="AH7" i="61"/>
  <c r="AQ7" i="61" s="1"/>
  <c r="AH8" i="75"/>
  <c r="AQ8" i="75" s="1"/>
  <c r="AR7" i="4"/>
  <c r="K12" i="65"/>
  <c r="W8" i="51"/>
  <c r="AG7" i="51"/>
  <c r="AP7" i="51" s="1"/>
  <c r="AF7" i="51"/>
  <c r="AO7" i="51" s="1"/>
  <c r="AE7" i="51"/>
  <c r="Z7" i="78"/>
  <c r="Z7" i="69"/>
  <c r="K14" i="22"/>
  <c r="K11" i="8"/>
  <c r="AI7" i="10"/>
  <c r="AN7" i="10"/>
  <c r="X8" i="87"/>
  <c r="Y8" i="87"/>
  <c r="Z8" i="83"/>
  <c r="Y8" i="83"/>
  <c r="X8" i="83"/>
  <c r="AH7" i="25"/>
  <c r="AQ7" i="25" s="1"/>
  <c r="K11" i="55"/>
  <c r="Z8" i="85"/>
  <c r="Z8" i="81"/>
  <c r="X8" i="81"/>
  <c r="Y8" i="81"/>
  <c r="AR7" i="64"/>
  <c r="AH8" i="72"/>
  <c r="AQ8" i="72" s="1"/>
  <c r="AI7" i="53"/>
  <c r="AN7" i="53"/>
  <c r="AI7" i="18"/>
  <c r="AN7" i="18"/>
  <c r="AF7" i="16"/>
  <c r="AO7" i="16" s="1"/>
  <c r="AE7" i="16"/>
  <c r="W8" i="16"/>
  <c r="AG7" i="16"/>
  <c r="AP7" i="16" s="1"/>
  <c r="AH7" i="9"/>
  <c r="AQ7" i="9" s="1"/>
  <c r="AF7" i="73"/>
  <c r="AO7" i="73" s="1"/>
  <c r="W8" i="73"/>
  <c r="AE7" i="73"/>
  <c r="AG7" i="73"/>
  <c r="AP7" i="73" s="1"/>
  <c r="AN7" i="50"/>
  <c r="AI7" i="50"/>
  <c r="AG7" i="95"/>
  <c r="AP7" i="95" s="1"/>
  <c r="AF7" i="95"/>
  <c r="AO7" i="95" s="1"/>
  <c r="AE7" i="95"/>
  <c r="W8" i="95"/>
  <c r="AI6" i="71"/>
  <c r="AN6" i="71"/>
  <c r="Y7" i="68"/>
  <c r="X7" i="68"/>
  <c r="Z7" i="68" s="1"/>
  <c r="K12" i="67"/>
  <c r="AH8" i="47"/>
  <c r="AQ8" i="47" s="1"/>
  <c r="AE8" i="48"/>
  <c r="W9" i="48"/>
  <c r="AF8" i="48"/>
  <c r="AO8" i="48" s="1"/>
  <c r="AG8" i="48"/>
  <c r="AP8" i="48" s="1"/>
  <c r="AR6" i="36"/>
  <c r="AG7" i="44"/>
  <c r="AP7" i="44" s="1"/>
  <c r="AF7" i="44"/>
  <c r="AO7" i="44" s="1"/>
  <c r="W8" i="44"/>
  <c r="AE7" i="44"/>
  <c r="X8" i="92"/>
  <c r="Y8" i="92"/>
  <c r="Z8" i="92" s="1"/>
  <c r="AI6" i="7"/>
  <c r="AN6" i="7"/>
  <c r="AR7" i="47"/>
  <c r="AR6" i="43"/>
  <c r="AH8" i="32"/>
  <c r="AQ8" i="32" s="1"/>
  <c r="AR6" i="70"/>
  <c r="AH8" i="60"/>
  <c r="AQ8" i="60" s="1"/>
  <c r="Y8" i="56"/>
  <c r="Z8" i="56" s="1"/>
  <c r="X8" i="56"/>
  <c r="K11" i="11"/>
  <c r="AR6" i="29"/>
  <c r="Z8" i="96"/>
  <c r="AR7" i="20"/>
  <c r="AH7" i="90"/>
  <c r="AQ7" i="90" s="1"/>
  <c r="AI7" i="87"/>
  <c r="AN7" i="87"/>
  <c r="W8" i="1"/>
  <c r="AE7" i="1"/>
  <c r="AG7" i="1"/>
  <c r="AP7" i="1" s="1"/>
  <c r="AF7" i="1"/>
  <c r="AO7" i="1" s="1"/>
  <c r="AG7" i="34"/>
  <c r="AP7" i="34" s="1"/>
  <c r="AF7" i="34"/>
  <c r="AO7" i="34" s="1"/>
  <c r="W8" i="34"/>
  <c r="AE7" i="34"/>
  <c r="AH7" i="33"/>
  <c r="AQ7" i="33" s="1"/>
  <c r="AI7" i="35"/>
  <c r="AN7" i="35"/>
  <c r="AG8" i="4"/>
  <c r="AP8" i="4" s="1"/>
  <c r="W9" i="4"/>
  <c r="AF8" i="4"/>
  <c r="AO8" i="4" s="1"/>
  <c r="AE8" i="4"/>
  <c r="K12" i="13"/>
  <c r="AI7" i="67"/>
  <c r="AN7" i="67"/>
  <c r="K12" i="18"/>
  <c r="AH8" i="4"/>
  <c r="AQ8" i="4" s="1"/>
  <c r="AH7" i="36"/>
  <c r="AQ7" i="36" s="1"/>
  <c r="K21" i="49"/>
  <c r="AR7" i="85"/>
  <c r="AI6" i="82"/>
  <c r="AN6" i="82"/>
  <c r="AI6" i="49"/>
  <c r="AN6" i="49"/>
  <c r="Y7" i="40"/>
  <c r="X7" i="40"/>
  <c r="AR7" i="96"/>
  <c r="Z8" i="20"/>
  <c r="Z7" i="9"/>
  <c r="AR6" i="91"/>
  <c r="AR6" i="37"/>
  <c r="AN7" i="28"/>
  <c r="AI7" i="28"/>
  <c r="K12" i="14"/>
  <c r="AN7" i="31"/>
  <c r="AI7" i="31"/>
  <c r="Y8" i="17"/>
  <c r="X8" i="17"/>
  <c r="AH7" i="43"/>
  <c r="AQ7" i="43" s="1"/>
  <c r="AR6" i="45"/>
  <c r="K11" i="2"/>
  <c r="K12" i="57"/>
  <c r="K12" i="6"/>
  <c r="K11" i="64"/>
  <c r="X7" i="7"/>
  <c r="Y7" i="7"/>
  <c r="AR7" i="72"/>
  <c r="AR7" i="48"/>
  <c r="Z8" i="32"/>
  <c r="AR7" i="30"/>
  <c r="K11" i="23"/>
  <c r="K12" i="9"/>
  <c r="K13" i="53"/>
  <c r="AG7" i="84"/>
  <c r="AP7" i="84" s="1"/>
  <c r="W8" i="84"/>
  <c r="AF7" i="84"/>
  <c r="AO7" i="84" s="1"/>
  <c r="AE7" i="84"/>
  <c r="AR6" i="59"/>
  <c r="AR7" i="80"/>
  <c r="AR6" i="61"/>
  <c r="AR6" i="74"/>
  <c r="AR6" i="24"/>
  <c r="K12" i="10"/>
  <c r="AR6" i="34"/>
  <c r="K12" i="68"/>
  <c r="Z7" i="25"/>
  <c r="AR6" i="66"/>
  <c r="AH8" i="39"/>
  <c r="AQ8" i="39" s="1"/>
  <c r="AN7" i="81"/>
  <c r="AI7" i="81"/>
  <c r="AH7" i="93"/>
  <c r="AQ7" i="93" s="1"/>
  <c r="Z8" i="72"/>
  <c r="X8" i="35"/>
  <c r="Y8" i="35"/>
  <c r="Z8" i="35" s="1"/>
  <c r="AN7" i="79"/>
  <c r="AI7" i="79"/>
  <c r="AI7" i="26"/>
  <c r="AN7" i="26"/>
  <c r="Y8" i="22"/>
  <c r="Z8" i="22" s="1"/>
  <c r="X8" i="22"/>
  <c r="AG8" i="35" l="1"/>
  <c r="AP8" i="35" s="1"/>
  <c r="AF8" i="35"/>
  <c r="AO8" i="35" s="1"/>
  <c r="W9" i="35"/>
  <c r="AE8" i="35"/>
  <c r="W8" i="23"/>
  <c r="AG7" i="23"/>
  <c r="AP7" i="23" s="1"/>
  <c r="AF7" i="23"/>
  <c r="AO7" i="23" s="1"/>
  <c r="AE7" i="23"/>
  <c r="AG8" i="67"/>
  <c r="AP8" i="67" s="1"/>
  <c r="AF8" i="67"/>
  <c r="AO8" i="67" s="1"/>
  <c r="AE8" i="67"/>
  <c r="W9" i="67"/>
  <c r="AG7" i="71"/>
  <c r="AP7" i="71" s="1"/>
  <c r="AF7" i="71"/>
  <c r="AO7" i="71" s="1"/>
  <c r="W8" i="71"/>
  <c r="AE7" i="71"/>
  <c r="W9" i="50"/>
  <c r="AF8" i="50"/>
  <c r="AO8" i="50" s="1"/>
  <c r="AE8" i="50"/>
  <c r="AG8" i="50"/>
  <c r="AP8" i="50" s="1"/>
  <c r="AG8" i="31"/>
  <c r="AP8" i="31" s="1"/>
  <c r="AE8" i="31"/>
  <c r="W9" i="31"/>
  <c r="AF8" i="31"/>
  <c r="AO8" i="31" s="1"/>
  <c r="W9" i="22"/>
  <c r="AF8" i="22"/>
  <c r="AO8" i="22" s="1"/>
  <c r="AE8" i="22"/>
  <c r="AG8" i="22"/>
  <c r="AP8" i="22" s="1"/>
  <c r="AE8" i="56"/>
  <c r="AF8" i="56"/>
  <c r="AO8" i="56" s="1"/>
  <c r="W9" i="56"/>
  <c r="AG8" i="56"/>
  <c r="AP8" i="56" s="1"/>
  <c r="AG8" i="55"/>
  <c r="AP8" i="55" s="1"/>
  <c r="AF8" i="55"/>
  <c r="AO8" i="55" s="1"/>
  <c r="AE8" i="55"/>
  <c r="W9" i="55"/>
  <c r="W9" i="92"/>
  <c r="AG8" i="92"/>
  <c r="AP8" i="92" s="1"/>
  <c r="AE8" i="92"/>
  <c r="AF8" i="92"/>
  <c r="AO8" i="92" s="1"/>
  <c r="AG9" i="2"/>
  <c r="AP9" i="2" s="1"/>
  <c r="W10" i="2"/>
  <c r="AF9" i="2"/>
  <c r="AO9" i="2" s="1"/>
  <c r="AE9" i="2"/>
  <c r="AF7" i="68"/>
  <c r="AO7" i="68" s="1"/>
  <c r="AE7" i="68"/>
  <c r="W8" i="68"/>
  <c r="AG7" i="68"/>
  <c r="AP7" i="68" s="1"/>
  <c r="AE8" i="11"/>
  <c r="AG8" i="11"/>
  <c r="AP8" i="11" s="1"/>
  <c r="W9" i="11"/>
  <c r="AF8" i="11"/>
  <c r="AO8" i="11" s="1"/>
  <c r="AE8" i="19"/>
  <c r="AG8" i="19"/>
  <c r="AP8" i="19" s="1"/>
  <c r="W9" i="19"/>
  <c r="AF8" i="19"/>
  <c r="AO8" i="19" s="1"/>
  <c r="W9" i="26"/>
  <c r="AF8" i="26"/>
  <c r="AO8" i="26" s="1"/>
  <c r="AE8" i="26"/>
  <c r="AG8" i="26"/>
  <c r="AP8" i="26" s="1"/>
  <c r="Y8" i="73"/>
  <c r="Z8" i="73" s="1"/>
  <c r="X8" i="73"/>
  <c r="AF8" i="81"/>
  <c r="AO8" i="81" s="1"/>
  <c r="W9" i="81"/>
  <c r="AE8" i="81"/>
  <c r="AG8" i="81"/>
  <c r="AP8" i="81" s="1"/>
  <c r="W8" i="69"/>
  <c r="AG7" i="69"/>
  <c r="AP7" i="69" s="1"/>
  <c r="AF7" i="69"/>
  <c r="AO7" i="69" s="1"/>
  <c r="AE7" i="69"/>
  <c r="AG8" i="64"/>
  <c r="AP8" i="64" s="1"/>
  <c r="W9" i="64"/>
  <c r="AF8" i="64"/>
  <c r="AO8" i="64" s="1"/>
  <c r="AE8" i="64"/>
  <c r="AH7" i="82"/>
  <c r="AQ7" i="82" s="1"/>
  <c r="AG8" i="18"/>
  <c r="AP8" i="18" s="1"/>
  <c r="W9" i="18"/>
  <c r="AF8" i="18"/>
  <c r="AO8" i="18" s="1"/>
  <c r="AE8" i="18"/>
  <c r="AI8" i="80"/>
  <c r="AN8" i="80"/>
  <c r="K14" i="70"/>
  <c r="W9" i="89"/>
  <c r="AE8" i="89"/>
  <c r="AF8" i="89"/>
  <c r="AO8" i="89" s="1"/>
  <c r="AG8" i="89"/>
  <c r="AP8" i="89" s="1"/>
  <c r="W8" i="9"/>
  <c r="AG7" i="9"/>
  <c r="AP7" i="9" s="1"/>
  <c r="AF7" i="9"/>
  <c r="AO7" i="9" s="1"/>
  <c r="AE7" i="9"/>
  <c r="AE8" i="32"/>
  <c r="W9" i="32"/>
  <c r="AF8" i="32"/>
  <c r="AO8" i="32" s="1"/>
  <c r="AG8" i="32"/>
  <c r="AP8" i="32" s="1"/>
  <c r="AH7" i="7"/>
  <c r="AQ7" i="7" s="1"/>
  <c r="K12" i="2"/>
  <c r="AN8" i="4"/>
  <c r="AI8" i="4"/>
  <c r="AH8" i="22"/>
  <c r="AQ8" i="22" s="1"/>
  <c r="Z8" i="84"/>
  <c r="Y8" i="84"/>
  <c r="X8" i="84"/>
  <c r="K13" i="9"/>
  <c r="Z7" i="7"/>
  <c r="K13" i="6"/>
  <c r="AR6" i="49"/>
  <c r="Z8" i="34"/>
  <c r="X8" i="34"/>
  <c r="Y8" i="34"/>
  <c r="AI7" i="1"/>
  <c r="AN7" i="1"/>
  <c r="AH8" i="56"/>
  <c r="AQ8" i="56" s="1"/>
  <c r="AI8" i="48"/>
  <c r="AN8" i="48"/>
  <c r="AN7" i="73"/>
  <c r="AI7" i="73"/>
  <c r="Y8" i="16"/>
  <c r="Z8" i="16" s="1"/>
  <c r="X8" i="16"/>
  <c r="AR7" i="53"/>
  <c r="AH8" i="81"/>
  <c r="AQ8" i="81" s="1"/>
  <c r="K15" i="22"/>
  <c r="K12" i="4"/>
  <c r="AI7" i="77"/>
  <c r="AN7" i="77"/>
  <c r="AH8" i="11"/>
  <c r="AQ8" i="11" s="1"/>
  <c r="AH9" i="2"/>
  <c r="AQ9" i="2" s="1"/>
  <c r="AH8" i="67"/>
  <c r="AQ8" i="67" s="1"/>
  <c r="W8" i="66"/>
  <c r="AE7" i="66"/>
  <c r="AG7" i="66"/>
  <c r="AP7" i="66" s="1"/>
  <c r="AF7" i="66"/>
  <c r="AO7" i="66" s="1"/>
  <c r="K13" i="62"/>
  <c r="AI7" i="21"/>
  <c r="AN7" i="21"/>
  <c r="AN7" i="14"/>
  <c r="AI7" i="14"/>
  <c r="W8" i="70"/>
  <c r="AG7" i="70"/>
  <c r="AP7" i="70" s="1"/>
  <c r="AF7" i="70"/>
  <c r="AO7" i="70" s="1"/>
  <c r="AE7" i="70"/>
  <c r="K13" i="17"/>
  <c r="Y8" i="86"/>
  <c r="Z8" i="86" s="1"/>
  <c r="X8" i="86"/>
  <c r="AN7" i="46"/>
  <c r="AI7" i="46"/>
  <c r="AH8" i="13"/>
  <c r="AQ8" i="13" s="1"/>
  <c r="AH8" i="50"/>
  <c r="AQ8" i="50" s="1"/>
  <c r="AR7" i="5"/>
  <c r="Z8" i="3"/>
  <c r="X8" i="3"/>
  <c r="Y8" i="3"/>
  <c r="Y9" i="8"/>
  <c r="X9" i="8"/>
  <c r="K14" i="58"/>
  <c r="K15" i="1"/>
  <c r="K12" i="20"/>
  <c r="AH8" i="28"/>
  <c r="AQ8" i="28" s="1"/>
  <c r="AN7" i="33"/>
  <c r="AI7" i="33"/>
  <c r="X8" i="63"/>
  <c r="Z8" i="63" s="1"/>
  <c r="Y8" i="63"/>
  <c r="AI7" i="90"/>
  <c r="AN7" i="90"/>
  <c r="Z9" i="60"/>
  <c r="Y9" i="60"/>
  <c r="X9" i="60"/>
  <c r="AN8" i="30"/>
  <c r="AI8" i="30"/>
  <c r="AN8" i="39"/>
  <c r="AI8" i="39"/>
  <c r="Y8" i="61"/>
  <c r="Z8" i="61" s="1"/>
  <c r="X8" i="61"/>
  <c r="Y8" i="1"/>
  <c r="X8" i="1"/>
  <c r="AI7" i="16"/>
  <c r="AN7" i="16"/>
  <c r="AG8" i="83"/>
  <c r="AP8" i="83" s="1"/>
  <c r="AE8" i="83"/>
  <c r="AF8" i="83"/>
  <c r="AO8" i="83" s="1"/>
  <c r="W9" i="83"/>
  <c r="AF7" i="74"/>
  <c r="AO7" i="74" s="1"/>
  <c r="W8" i="74"/>
  <c r="AG7" i="74"/>
  <c r="AP7" i="74" s="1"/>
  <c r="AE7" i="74"/>
  <c r="Y8" i="65"/>
  <c r="Z8" i="65" s="1"/>
  <c r="X8" i="65"/>
  <c r="AR6" i="23"/>
  <c r="K12" i="3"/>
  <c r="K14" i="66"/>
  <c r="K13" i="63"/>
  <c r="K13" i="69"/>
  <c r="AH8" i="88"/>
  <c r="AQ8" i="88" s="1"/>
  <c r="AH8" i="79"/>
  <c r="AQ8" i="79" s="1"/>
  <c r="Z8" i="94"/>
  <c r="Y8" i="94"/>
  <c r="X8" i="94"/>
  <c r="AG8" i="28"/>
  <c r="AP8" i="28" s="1"/>
  <c r="AF8" i="28"/>
  <c r="AO8" i="28" s="1"/>
  <c r="AE8" i="28"/>
  <c r="W9" i="28"/>
  <c r="AG8" i="5"/>
  <c r="AP8" i="5" s="1"/>
  <c r="W9" i="5"/>
  <c r="AF8" i="5"/>
  <c r="AO8" i="5" s="1"/>
  <c r="AE8" i="5"/>
  <c r="AE7" i="49"/>
  <c r="AF7" i="49"/>
  <c r="AO7" i="49" s="1"/>
  <c r="W8" i="49"/>
  <c r="AG7" i="49"/>
  <c r="AP7" i="49" s="1"/>
  <c r="K12" i="51"/>
  <c r="AN7" i="93"/>
  <c r="AI7" i="93"/>
  <c r="AH8" i="35"/>
  <c r="AQ8" i="35" s="1"/>
  <c r="K12" i="23"/>
  <c r="K13" i="57"/>
  <c r="AH8" i="17"/>
  <c r="AQ8" i="17" s="1"/>
  <c r="K13" i="14"/>
  <c r="AH7" i="40"/>
  <c r="AQ7" i="40" s="1"/>
  <c r="K22" i="49"/>
  <c r="AR6" i="7"/>
  <c r="AN7" i="44"/>
  <c r="AI7" i="44"/>
  <c r="AR6" i="71"/>
  <c r="AR7" i="50"/>
  <c r="AE8" i="85"/>
  <c r="W9" i="85"/>
  <c r="AF8" i="85"/>
  <c r="AO8" i="85" s="1"/>
  <c r="AG8" i="85"/>
  <c r="AP8" i="85" s="1"/>
  <c r="AR7" i="10"/>
  <c r="AG7" i="78"/>
  <c r="AP7" i="78" s="1"/>
  <c r="W8" i="78"/>
  <c r="AE7" i="78"/>
  <c r="AF7" i="78"/>
  <c r="AO7" i="78" s="1"/>
  <c r="Y8" i="51"/>
  <c r="X8" i="51"/>
  <c r="X8" i="77"/>
  <c r="Y8" i="77"/>
  <c r="AF7" i="76"/>
  <c r="AO7" i="76" s="1"/>
  <c r="AG7" i="76"/>
  <c r="AP7" i="76" s="1"/>
  <c r="W8" i="76"/>
  <c r="AE7" i="76"/>
  <c r="Z7" i="82"/>
  <c r="AH8" i="53"/>
  <c r="AQ8" i="53" s="1"/>
  <c r="AH8" i="10"/>
  <c r="AQ8" i="10" s="1"/>
  <c r="AI7" i="12"/>
  <c r="AN7" i="12"/>
  <c r="Y8" i="54"/>
  <c r="X8" i="54"/>
  <c r="K12" i="16"/>
  <c r="Z8" i="13"/>
  <c r="X8" i="15"/>
  <c r="Y8" i="15"/>
  <c r="AI7" i="62"/>
  <c r="AN7" i="62"/>
  <c r="AR8" i="2"/>
  <c r="AR6" i="40"/>
  <c r="Z8" i="6"/>
  <c r="Y8" i="6"/>
  <c r="X8" i="6"/>
  <c r="K13" i="61"/>
  <c r="K13" i="72"/>
  <c r="AR7" i="11"/>
  <c r="AH8" i="55"/>
  <c r="AQ8" i="55" s="1"/>
  <c r="AR7" i="19"/>
  <c r="K13" i="50"/>
  <c r="Y8" i="58"/>
  <c r="X8" i="58"/>
  <c r="Z8" i="37"/>
  <c r="Y8" i="37"/>
  <c r="X8" i="37"/>
  <c r="AN7" i="36"/>
  <c r="AI7" i="36"/>
  <c r="Y9" i="47"/>
  <c r="Z9" i="47"/>
  <c r="X9" i="47"/>
  <c r="Y9" i="30"/>
  <c r="X9" i="30"/>
  <c r="Y8" i="43"/>
  <c r="Z8" i="43" s="1"/>
  <c r="X8" i="43"/>
  <c r="AI7" i="52"/>
  <c r="AN7" i="52"/>
  <c r="AR7" i="28"/>
  <c r="AR7" i="87"/>
  <c r="AH8" i="87"/>
  <c r="AQ8" i="87" s="1"/>
  <c r="AR7" i="92"/>
  <c r="AG7" i="29"/>
  <c r="AP7" i="29" s="1"/>
  <c r="AE7" i="29"/>
  <c r="W8" i="29"/>
  <c r="AF7" i="29"/>
  <c r="AO7" i="29" s="1"/>
  <c r="AR7" i="22"/>
  <c r="Y9" i="80"/>
  <c r="Z9" i="80" s="1"/>
  <c r="X9" i="80"/>
  <c r="X8" i="42"/>
  <c r="Y8" i="42"/>
  <c r="Z8" i="42" s="1"/>
  <c r="AI7" i="45"/>
  <c r="AN7" i="45"/>
  <c r="AR7" i="13"/>
  <c r="Y8" i="24"/>
  <c r="X8" i="24"/>
  <c r="Z8" i="14"/>
  <c r="X8" i="14"/>
  <c r="Y8" i="14"/>
  <c r="AR7" i="88"/>
  <c r="K12" i="19"/>
  <c r="AN7" i="86"/>
  <c r="AI7" i="86"/>
  <c r="AR7" i="56"/>
  <c r="AR7" i="55"/>
  <c r="AN7" i="3"/>
  <c r="AI7" i="3"/>
  <c r="Z8" i="88"/>
  <c r="Z8" i="79"/>
  <c r="AN7" i="38"/>
  <c r="AI7" i="38"/>
  <c r="K13" i="5"/>
  <c r="AI7" i="58"/>
  <c r="AN7" i="58"/>
  <c r="K12" i="24"/>
  <c r="AN7" i="37"/>
  <c r="AI7" i="37"/>
  <c r="X8" i="36"/>
  <c r="Y8" i="36"/>
  <c r="AI7" i="63"/>
  <c r="AN7" i="63"/>
  <c r="Y8" i="93"/>
  <c r="X8" i="93"/>
  <c r="Y8" i="59"/>
  <c r="Z8" i="59" s="1"/>
  <c r="X8" i="59"/>
  <c r="Y9" i="75"/>
  <c r="X9" i="75"/>
  <c r="AN7" i="61"/>
  <c r="AI7" i="61"/>
  <c r="K13" i="68"/>
  <c r="AR7" i="67"/>
  <c r="Y9" i="4"/>
  <c r="Z9" i="4" s="1"/>
  <c r="X9" i="4"/>
  <c r="W9" i="96"/>
  <c r="AE8" i="96"/>
  <c r="AF8" i="96"/>
  <c r="AO8" i="96" s="1"/>
  <c r="AG8" i="96"/>
  <c r="AP8" i="96" s="1"/>
  <c r="X8" i="44"/>
  <c r="Y8" i="44"/>
  <c r="K13" i="67"/>
  <c r="AR7" i="26"/>
  <c r="AG8" i="72"/>
  <c r="AP8" i="72" s="1"/>
  <c r="AE8" i="72"/>
  <c r="W9" i="72"/>
  <c r="AF8" i="72"/>
  <c r="AO8" i="72" s="1"/>
  <c r="AR7" i="81"/>
  <c r="AG7" i="25"/>
  <c r="AP7" i="25" s="1"/>
  <c r="AF7" i="25"/>
  <c r="AO7" i="25" s="1"/>
  <c r="W8" i="25"/>
  <c r="AE7" i="25"/>
  <c r="AI7" i="84"/>
  <c r="AN7" i="84"/>
  <c r="K14" i="53"/>
  <c r="K12" i="64"/>
  <c r="Z8" i="17"/>
  <c r="Z7" i="40"/>
  <c r="AR6" i="82"/>
  <c r="K13" i="13"/>
  <c r="AR7" i="35"/>
  <c r="K12" i="11"/>
  <c r="AH8" i="92"/>
  <c r="AQ8" i="92" s="1"/>
  <c r="AH7" i="68"/>
  <c r="AQ7" i="68" s="1"/>
  <c r="X8" i="95"/>
  <c r="Y8" i="95"/>
  <c r="AR7" i="18"/>
  <c r="K12" i="55"/>
  <c r="Z8" i="87"/>
  <c r="K12" i="8"/>
  <c r="AH7" i="23"/>
  <c r="AQ7" i="23" s="1"/>
  <c r="AF7" i="57"/>
  <c r="AO7" i="57" s="1"/>
  <c r="AE7" i="57"/>
  <c r="W8" i="57"/>
  <c r="AG7" i="57"/>
  <c r="AP7" i="57" s="1"/>
  <c r="AG7" i="91"/>
  <c r="AP7" i="91" s="1"/>
  <c r="W8" i="91"/>
  <c r="AE7" i="91"/>
  <c r="AF7" i="91"/>
  <c r="AO7" i="91" s="1"/>
  <c r="AR6" i="68"/>
  <c r="AH8" i="19"/>
  <c r="AQ8" i="19" s="1"/>
  <c r="Z8" i="53"/>
  <c r="AR7" i="83"/>
  <c r="Z8" i="10"/>
  <c r="AN7" i="42"/>
  <c r="AI7" i="42"/>
  <c r="Z8" i="45"/>
  <c r="Y8" i="45"/>
  <c r="X8" i="45"/>
  <c r="AI7" i="65"/>
  <c r="AN7" i="65"/>
  <c r="AI7" i="24"/>
  <c r="AN7" i="24"/>
  <c r="AR7" i="17"/>
  <c r="K13" i="60"/>
  <c r="K13" i="12"/>
  <c r="AI7" i="27"/>
  <c r="AN7" i="27"/>
  <c r="K12" i="52"/>
  <c r="AH8" i="26"/>
  <c r="AQ8" i="26" s="1"/>
  <c r="AI8" i="8"/>
  <c r="AN8" i="8"/>
  <c r="K12" i="15"/>
  <c r="Y8" i="38"/>
  <c r="X8" i="38"/>
  <c r="AN7" i="94"/>
  <c r="AI7" i="94"/>
  <c r="AH8" i="31"/>
  <c r="AQ8" i="31" s="1"/>
  <c r="AI7" i="59"/>
  <c r="AN7" i="59"/>
  <c r="AI8" i="60"/>
  <c r="AN8" i="60"/>
  <c r="AI8" i="75"/>
  <c r="AN8" i="75"/>
  <c r="AI8" i="47"/>
  <c r="AN8" i="47"/>
  <c r="Y8" i="33"/>
  <c r="X8" i="33"/>
  <c r="AR7" i="79"/>
  <c r="K13" i="10"/>
  <c r="AR7" i="31"/>
  <c r="AG8" i="20"/>
  <c r="AP8" i="20" s="1"/>
  <c r="W9" i="20"/>
  <c r="AF8" i="20"/>
  <c r="AO8" i="20" s="1"/>
  <c r="AE8" i="20"/>
  <c r="K13" i="18"/>
  <c r="AN7" i="34"/>
  <c r="AI7" i="34"/>
  <c r="Y9" i="48"/>
  <c r="X9" i="48"/>
  <c r="AN7" i="95"/>
  <c r="AI7" i="95"/>
  <c r="AH8" i="83"/>
  <c r="AQ8" i="83" s="1"/>
  <c r="AI7" i="51"/>
  <c r="AN7" i="51"/>
  <c r="K13" i="65"/>
  <c r="K12" i="71"/>
  <c r="AG8" i="41"/>
  <c r="AP8" i="41" s="1"/>
  <c r="AF8" i="41"/>
  <c r="AO8" i="41" s="1"/>
  <c r="AE8" i="41"/>
  <c r="W9" i="41"/>
  <c r="K12" i="56"/>
  <c r="K13" i="21"/>
  <c r="AH8" i="18"/>
  <c r="AQ8" i="18" s="1"/>
  <c r="Y8" i="12"/>
  <c r="X8" i="12"/>
  <c r="Z8" i="12" s="1"/>
  <c r="X8" i="21"/>
  <c r="Y8" i="21"/>
  <c r="Z8" i="21" s="1"/>
  <c r="AI7" i="54"/>
  <c r="AN7" i="54"/>
  <c r="AH8" i="89"/>
  <c r="AQ8" i="89" s="1"/>
  <c r="X8" i="46"/>
  <c r="Z8" i="46" s="1"/>
  <c r="Y8" i="46"/>
  <c r="K13" i="54"/>
  <c r="AI7" i="15"/>
  <c r="AN7" i="15"/>
  <c r="Y8" i="62"/>
  <c r="X8" i="62"/>
  <c r="AH7" i="71"/>
  <c r="AQ7" i="71" s="1"/>
  <c r="X8" i="27"/>
  <c r="Z8" i="27" s="1"/>
  <c r="Y8" i="27"/>
  <c r="AN7" i="6"/>
  <c r="AI7" i="6"/>
  <c r="AR7" i="89"/>
  <c r="K13" i="7"/>
  <c r="AH8" i="5"/>
  <c r="AQ8" i="5" s="1"/>
  <c r="AH7" i="49"/>
  <c r="AQ7" i="49" s="1"/>
  <c r="K12" i="59"/>
  <c r="Z8" i="90"/>
  <c r="Y8" i="90"/>
  <c r="X8" i="90"/>
  <c r="AN7" i="43"/>
  <c r="AI7" i="43"/>
  <c r="Y9" i="39"/>
  <c r="Z9" i="39" s="1"/>
  <c r="X9" i="39"/>
  <c r="Y8" i="52"/>
  <c r="X8" i="52"/>
  <c r="Z8" i="52" s="1"/>
  <c r="AG9" i="39" l="1"/>
  <c r="AP9" i="39" s="1"/>
  <c r="AF9" i="39"/>
  <c r="AO9" i="39" s="1"/>
  <c r="AE9" i="39"/>
  <c r="W10" i="39"/>
  <c r="AG8" i="46"/>
  <c r="AP8" i="46" s="1"/>
  <c r="W9" i="46"/>
  <c r="AE8" i="46"/>
  <c r="AF8" i="46"/>
  <c r="AO8" i="46" s="1"/>
  <c r="AF8" i="42"/>
  <c r="AO8" i="42" s="1"/>
  <c r="W9" i="42"/>
  <c r="AG8" i="42"/>
  <c r="AP8" i="42" s="1"/>
  <c r="AE8" i="42"/>
  <c r="AG8" i="65"/>
  <c r="AP8" i="65" s="1"/>
  <c r="W9" i="65"/>
  <c r="AF8" i="65"/>
  <c r="AO8" i="65" s="1"/>
  <c r="AE8" i="65"/>
  <c r="AG8" i="21"/>
  <c r="AP8" i="21" s="1"/>
  <c r="W9" i="21"/>
  <c r="AF8" i="21"/>
  <c r="AO8" i="21" s="1"/>
  <c r="AE8" i="21"/>
  <c r="W10" i="4"/>
  <c r="AF9" i="4"/>
  <c r="AO9" i="4" s="1"/>
  <c r="AE9" i="4"/>
  <c r="AG9" i="4"/>
  <c r="AP9" i="4" s="1"/>
  <c r="AG8" i="63"/>
  <c r="AP8" i="63" s="1"/>
  <c r="W9" i="63"/>
  <c r="AF8" i="63"/>
  <c r="AO8" i="63" s="1"/>
  <c r="AE8" i="63"/>
  <c r="AG8" i="86"/>
  <c r="AP8" i="86" s="1"/>
  <c r="W9" i="86"/>
  <c r="AF8" i="86"/>
  <c r="AO8" i="86" s="1"/>
  <c r="AE8" i="86"/>
  <c r="W9" i="61"/>
  <c r="AF8" i="61"/>
  <c r="AO8" i="61" s="1"/>
  <c r="AE8" i="61"/>
  <c r="AG8" i="61"/>
  <c r="AP8" i="61" s="1"/>
  <c r="AG8" i="16"/>
  <c r="AP8" i="16" s="1"/>
  <c r="W9" i="16"/>
  <c r="AF8" i="16"/>
  <c r="AO8" i="16" s="1"/>
  <c r="AE8" i="16"/>
  <c r="AE8" i="27"/>
  <c r="W9" i="27"/>
  <c r="AG8" i="27"/>
  <c r="AP8" i="27" s="1"/>
  <c r="AF8" i="27"/>
  <c r="AO8" i="27" s="1"/>
  <c r="AG8" i="52"/>
  <c r="AP8" i="52" s="1"/>
  <c r="W9" i="52"/>
  <c r="AF8" i="52"/>
  <c r="AO8" i="52" s="1"/>
  <c r="AE8" i="52"/>
  <c r="AG8" i="12"/>
  <c r="AP8" i="12" s="1"/>
  <c r="W9" i="12"/>
  <c r="AF8" i="12"/>
  <c r="AO8" i="12" s="1"/>
  <c r="AE8" i="12"/>
  <c r="AG8" i="59"/>
  <c r="AP8" i="59" s="1"/>
  <c r="W9" i="59"/>
  <c r="AF8" i="59"/>
  <c r="AO8" i="59" s="1"/>
  <c r="AE8" i="59"/>
  <c r="AE9" i="80"/>
  <c r="AF9" i="80"/>
  <c r="AO9" i="80" s="1"/>
  <c r="W10" i="80"/>
  <c r="AG9" i="80"/>
  <c r="AP9" i="80" s="1"/>
  <c r="AG8" i="43"/>
  <c r="AP8" i="43" s="1"/>
  <c r="AF8" i="43"/>
  <c r="AO8" i="43" s="1"/>
  <c r="W9" i="43"/>
  <c r="AE8" i="43"/>
  <c r="AF8" i="73"/>
  <c r="AO8" i="73" s="1"/>
  <c r="AE8" i="73"/>
  <c r="W9" i="73"/>
  <c r="AG8" i="73"/>
  <c r="AP8" i="73" s="1"/>
  <c r="AG8" i="90"/>
  <c r="AP8" i="90" s="1"/>
  <c r="AF8" i="90"/>
  <c r="AO8" i="90" s="1"/>
  <c r="W9" i="90"/>
  <c r="AE8" i="90"/>
  <c r="AH8" i="62"/>
  <c r="AQ8" i="62" s="1"/>
  <c r="K14" i="54"/>
  <c r="AR7" i="95"/>
  <c r="AI7" i="57"/>
  <c r="AN7" i="57"/>
  <c r="AH8" i="77"/>
  <c r="AQ8" i="77" s="1"/>
  <c r="AH9" i="48"/>
  <c r="AQ9" i="48" s="1"/>
  <c r="K13" i="55"/>
  <c r="AH8" i="90"/>
  <c r="AQ8" i="90" s="1"/>
  <c r="AR7" i="15"/>
  <c r="AH9" i="39"/>
  <c r="AQ9" i="39" s="1"/>
  <c r="AR7" i="6"/>
  <c r="AR7" i="54"/>
  <c r="K13" i="56"/>
  <c r="AR7" i="51"/>
  <c r="AR7" i="34"/>
  <c r="Y9" i="20"/>
  <c r="X9" i="20"/>
  <c r="Z9" i="20" s="1"/>
  <c r="AR8" i="47"/>
  <c r="AR7" i="59"/>
  <c r="AR7" i="94"/>
  <c r="K13" i="15"/>
  <c r="AR7" i="27"/>
  <c r="Z8" i="57"/>
  <c r="Y8" i="57"/>
  <c r="X8" i="57"/>
  <c r="K13" i="8"/>
  <c r="AN7" i="25"/>
  <c r="AI7" i="25"/>
  <c r="AH9" i="4"/>
  <c r="AQ9" i="4" s="1"/>
  <c r="K14" i="68"/>
  <c r="AH8" i="59"/>
  <c r="AQ8" i="59" s="1"/>
  <c r="K14" i="5"/>
  <c r="AH8" i="14"/>
  <c r="AQ8" i="14" s="1"/>
  <c r="AH9" i="80"/>
  <c r="AQ9" i="80" s="1"/>
  <c r="AH8" i="43"/>
  <c r="AQ8" i="43" s="1"/>
  <c r="AH9" i="47"/>
  <c r="AQ9" i="47" s="1"/>
  <c r="K14" i="50"/>
  <c r="W8" i="82"/>
  <c r="AE7" i="82"/>
  <c r="AF7" i="82"/>
  <c r="AO7" i="82" s="1"/>
  <c r="AG7" i="82"/>
  <c r="AP7" i="82" s="1"/>
  <c r="AR7" i="93"/>
  <c r="Y9" i="83"/>
  <c r="Z9" i="83" s="1"/>
  <c r="X9" i="83"/>
  <c r="AR7" i="16"/>
  <c r="AH8" i="3"/>
  <c r="AQ8" i="3" s="1"/>
  <c r="Z8" i="70"/>
  <c r="Y8" i="70"/>
  <c r="X8" i="70"/>
  <c r="K14" i="62"/>
  <c r="AR7" i="77"/>
  <c r="AH8" i="16"/>
  <c r="AQ8" i="16" s="1"/>
  <c r="AR8" i="48"/>
  <c r="AH8" i="34"/>
  <c r="AQ8" i="34" s="1"/>
  <c r="W8" i="7"/>
  <c r="AG7" i="7"/>
  <c r="AP7" i="7" s="1"/>
  <c r="AF7" i="7"/>
  <c r="AO7" i="7" s="1"/>
  <c r="AE7" i="7"/>
  <c r="AN8" i="32"/>
  <c r="AI8" i="32"/>
  <c r="Y9" i="64"/>
  <c r="X9" i="64"/>
  <c r="Z9" i="64" s="1"/>
  <c r="Y9" i="26"/>
  <c r="X9" i="26"/>
  <c r="Z9" i="26" s="1"/>
  <c r="Y9" i="11"/>
  <c r="X9" i="11"/>
  <c r="Z9" i="11" s="1"/>
  <c r="AI8" i="92"/>
  <c r="AN8" i="92"/>
  <c r="Y9" i="50"/>
  <c r="X9" i="50"/>
  <c r="AI8" i="67"/>
  <c r="AN8" i="67"/>
  <c r="Z8" i="23"/>
  <c r="Y8" i="23"/>
  <c r="X8" i="23"/>
  <c r="AG8" i="53"/>
  <c r="AP8" i="53" s="1"/>
  <c r="W9" i="53"/>
  <c r="AF8" i="53"/>
  <c r="AO8" i="53" s="1"/>
  <c r="AE8" i="53"/>
  <c r="AI7" i="91"/>
  <c r="AN7" i="91"/>
  <c r="AH8" i="95"/>
  <c r="AQ8" i="95" s="1"/>
  <c r="K13" i="11"/>
  <c r="K15" i="53"/>
  <c r="K14" i="67"/>
  <c r="AR7" i="61"/>
  <c r="AR7" i="63"/>
  <c r="AR7" i="38"/>
  <c r="AG8" i="37"/>
  <c r="AP8" i="37" s="1"/>
  <c r="W9" i="37"/>
  <c r="AF8" i="37"/>
  <c r="AO8" i="37" s="1"/>
  <c r="AE8" i="37"/>
  <c r="W9" i="6"/>
  <c r="AF8" i="6"/>
  <c r="AO8" i="6" s="1"/>
  <c r="AE8" i="6"/>
  <c r="AG8" i="6"/>
  <c r="AP8" i="6" s="1"/>
  <c r="AR7" i="62"/>
  <c r="AR7" i="12"/>
  <c r="AI7" i="49"/>
  <c r="AN7" i="49"/>
  <c r="Z9" i="28"/>
  <c r="Y9" i="28"/>
  <c r="X9" i="28"/>
  <c r="AF8" i="94"/>
  <c r="AO8" i="94" s="1"/>
  <c r="W9" i="94"/>
  <c r="AE8" i="94"/>
  <c r="AG8" i="94"/>
  <c r="AP8" i="94" s="1"/>
  <c r="K14" i="69"/>
  <c r="AI7" i="74"/>
  <c r="AN7" i="74"/>
  <c r="AH8" i="1"/>
  <c r="AQ8" i="1" s="1"/>
  <c r="AG9" i="60"/>
  <c r="AP9" i="60" s="1"/>
  <c r="W10" i="60"/>
  <c r="AF9" i="60"/>
  <c r="AO9" i="60" s="1"/>
  <c r="AE9" i="60"/>
  <c r="AR7" i="33"/>
  <c r="K15" i="58"/>
  <c r="AE8" i="3"/>
  <c r="AG8" i="3"/>
  <c r="AP8" i="3" s="1"/>
  <c r="W9" i="3"/>
  <c r="AF8" i="3"/>
  <c r="AO8" i="3" s="1"/>
  <c r="AR7" i="14"/>
  <c r="AG8" i="34"/>
  <c r="AP8" i="34" s="1"/>
  <c r="AF8" i="34"/>
  <c r="AO8" i="34" s="1"/>
  <c r="AE8" i="34"/>
  <c r="W9" i="34"/>
  <c r="AI7" i="9"/>
  <c r="AN7" i="9"/>
  <c r="AI8" i="89"/>
  <c r="AN8" i="89"/>
  <c r="AR8" i="80"/>
  <c r="AN9" i="2"/>
  <c r="AI9" i="2"/>
  <c r="AI8" i="22"/>
  <c r="AN8" i="22"/>
  <c r="AN8" i="31"/>
  <c r="AI8" i="31"/>
  <c r="AI7" i="71"/>
  <c r="AN7" i="71"/>
  <c r="AI8" i="35"/>
  <c r="AN8" i="35"/>
  <c r="AH8" i="21"/>
  <c r="AQ8" i="21" s="1"/>
  <c r="Z9" i="41"/>
  <c r="Y9" i="41"/>
  <c r="X9" i="41"/>
  <c r="K13" i="71"/>
  <c r="AH8" i="33"/>
  <c r="AQ8" i="33" s="1"/>
  <c r="AR8" i="75"/>
  <c r="AH8" i="38"/>
  <c r="AQ8" i="38" s="1"/>
  <c r="AR8" i="8"/>
  <c r="K14" i="12"/>
  <c r="AR7" i="24"/>
  <c r="AR7" i="42"/>
  <c r="Y8" i="91"/>
  <c r="X8" i="91"/>
  <c r="Z8" i="95"/>
  <c r="W8" i="40"/>
  <c r="AE7" i="40"/>
  <c r="AG7" i="40"/>
  <c r="AP7" i="40" s="1"/>
  <c r="AF7" i="40"/>
  <c r="AO7" i="40" s="1"/>
  <c r="AI8" i="72"/>
  <c r="AN8" i="72"/>
  <c r="K13" i="24"/>
  <c r="K13" i="19"/>
  <c r="AH8" i="24"/>
  <c r="AQ8" i="24" s="1"/>
  <c r="AR7" i="45"/>
  <c r="AN7" i="29"/>
  <c r="AI7" i="29"/>
  <c r="AH8" i="58"/>
  <c r="AQ8" i="58" s="1"/>
  <c r="K14" i="72"/>
  <c r="K13" i="16"/>
  <c r="Z8" i="76"/>
  <c r="X8" i="76"/>
  <c r="Y8" i="76"/>
  <c r="Z8" i="77"/>
  <c r="AN7" i="78"/>
  <c r="AI7" i="78"/>
  <c r="AI8" i="5"/>
  <c r="AN8" i="5"/>
  <c r="AN8" i="28"/>
  <c r="AI8" i="28"/>
  <c r="AH9" i="8"/>
  <c r="AQ9" i="8" s="1"/>
  <c r="AR7" i="46"/>
  <c r="K14" i="17"/>
  <c r="K13" i="4"/>
  <c r="K14" i="9"/>
  <c r="AR8" i="4"/>
  <c r="AI8" i="18"/>
  <c r="AN8" i="18"/>
  <c r="AN7" i="69"/>
  <c r="AI7" i="69"/>
  <c r="AN8" i="81"/>
  <c r="AI8" i="81"/>
  <c r="Y9" i="19"/>
  <c r="X9" i="19"/>
  <c r="AI8" i="11"/>
  <c r="AN8" i="11"/>
  <c r="Y8" i="71"/>
  <c r="X8" i="71"/>
  <c r="Z9" i="35"/>
  <c r="Y9" i="35"/>
  <c r="X9" i="35"/>
  <c r="AH9" i="75"/>
  <c r="AQ9" i="75" s="1"/>
  <c r="AH8" i="93"/>
  <c r="AQ8" i="93" s="1"/>
  <c r="AH8" i="36"/>
  <c r="AQ8" i="36" s="1"/>
  <c r="AG8" i="79"/>
  <c r="AP8" i="79" s="1"/>
  <c r="AE8" i="79"/>
  <c r="AF8" i="79"/>
  <c r="AO8" i="79" s="1"/>
  <c r="W9" i="79"/>
  <c r="AH9" i="30"/>
  <c r="AQ9" i="30" s="1"/>
  <c r="AR7" i="36"/>
  <c r="AH8" i="15"/>
  <c r="AQ8" i="15" s="1"/>
  <c r="AH8" i="54"/>
  <c r="AQ8" i="54" s="1"/>
  <c r="AH8" i="51"/>
  <c r="AQ8" i="51" s="1"/>
  <c r="Z8" i="78"/>
  <c r="Y8" i="78"/>
  <c r="X8" i="78"/>
  <c r="K23" i="49"/>
  <c r="K14" i="14"/>
  <c r="K13" i="23"/>
  <c r="K13" i="51"/>
  <c r="K14" i="63"/>
  <c r="Z8" i="74"/>
  <c r="X8" i="74"/>
  <c r="Y8" i="74"/>
  <c r="AN8" i="83"/>
  <c r="AI8" i="83"/>
  <c r="Z8" i="1"/>
  <c r="AR8" i="30"/>
  <c r="AR7" i="90"/>
  <c r="K13" i="20"/>
  <c r="AI7" i="70"/>
  <c r="AN7" i="70"/>
  <c r="AI7" i="66"/>
  <c r="AN7" i="66"/>
  <c r="AR7" i="73"/>
  <c r="AH8" i="84"/>
  <c r="AQ8" i="84" s="1"/>
  <c r="Y9" i="89"/>
  <c r="X9" i="89"/>
  <c r="Z9" i="89" s="1"/>
  <c r="Y9" i="81"/>
  <c r="X9" i="81"/>
  <c r="Z10" i="2"/>
  <c r="X10" i="2"/>
  <c r="Y10" i="2"/>
  <c r="Y9" i="92"/>
  <c r="X9" i="92"/>
  <c r="Y9" i="56"/>
  <c r="X9" i="56"/>
  <c r="Z9" i="56" s="1"/>
  <c r="Y9" i="22"/>
  <c r="X9" i="22"/>
  <c r="Z9" i="22" s="1"/>
  <c r="AI7" i="23"/>
  <c r="AN7" i="23"/>
  <c r="AF8" i="45"/>
  <c r="AO8" i="45" s="1"/>
  <c r="AE8" i="45"/>
  <c r="W9" i="45"/>
  <c r="AG8" i="45"/>
  <c r="AP8" i="45" s="1"/>
  <c r="AG8" i="87"/>
  <c r="AP8" i="87" s="1"/>
  <c r="W9" i="87"/>
  <c r="AE8" i="87"/>
  <c r="AF8" i="87"/>
  <c r="AO8" i="87" s="1"/>
  <c r="Y8" i="25"/>
  <c r="X8" i="25"/>
  <c r="Z8" i="25" s="1"/>
  <c r="Y8" i="29"/>
  <c r="X8" i="29"/>
  <c r="Z8" i="29" s="1"/>
  <c r="AG9" i="47"/>
  <c r="AP9" i="47" s="1"/>
  <c r="AF9" i="47"/>
  <c r="AO9" i="47" s="1"/>
  <c r="W10" i="47"/>
  <c r="AE9" i="47"/>
  <c r="K14" i="57"/>
  <c r="K13" i="3"/>
  <c r="AR8" i="39"/>
  <c r="K14" i="7"/>
  <c r="K14" i="18"/>
  <c r="AG8" i="17"/>
  <c r="AP8" i="17" s="1"/>
  <c r="W9" i="17"/>
  <c r="AF8" i="17"/>
  <c r="AO8" i="17" s="1"/>
  <c r="AE8" i="17"/>
  <c r="AR7" i="84"/>
  <c r="AH8" i="44"/>
  <c r="AQ8" i="44" s="1"/>
  <c r="AH8" i="12"/>
  <c r="AQ8" i="12" s="1"/>
  <c r="K14" i="21"/>
  <c r="K14" i="65"/>
  <c r="AN8" i="20"/>
  <c r="AI8" i="20"/>
  <c r="Z8" i="33"/>
  <c r="AR8" i="60"/>
  <c r="Z8" i="38"/>
  <c r="K13" i="52"/>
  <c r="K14" i="60"/>
  <c r="AR7" i="65"/>
  <c r="AG8" i="10"/>
  <c r="AP8" i="10" s="1"/>
  <c r="W9" i="10"/>
  <c r="AF8" i="10"/>
  <c r="AO8" i="10" s="1"/>
  <c r="AE8" i="10"/>
  <c r="Z8" i="44"/>
  <c r="AN8" i="96"/>
  <c r="AI8" i="96"/>
  <c r="Z8" i="36"/>
  <c r="AR7" i="58"/>
  <c r="AG8" i="88"/>
  <c r="AP8" i="88" s="1"/>
  <c r="AF8" i="88"/>
  <c r="AO8" i="88" s="1"/>
  <c r="AE8" i="88"/>
  <c r="W9" i="88"/>
  <c r="Z8" i="24"/>
  <c r="AH8" i="42"/>
  <c r="AQ8" i="42" s="1"/>
  <c r="Z8" i="58"/>
  <c r="K14" i="61"/>
  <c r="Z8" i="15"/>
  <c r="Y9" i="85"/>
  <c r="X9" i="85"/>
  <c r="Z9" i="85" s="1"/>
  <c r="AR7" i="44"/>
  <c r="Y9" i="5"/>
  <c r="Z9" i="5" s="1"/>
  <c r="X9" i="5"/>
  <c r="AH8" i="65"/>
  <c r="AQ8" i="65" s="1"/>
  <c r="AH8" i="61"/>
  <c r="AQ8" i="61" s="1"/>
  <c r="Z9" i="8"/>
  <c r="AH8" i="86"/>
  <c r="AQ8" i="86" s="1"/>
  <c r="AR7" i="21"/>
  <c r="X8" i="66"/>
  <c r="Y8" i="66"/>
  <c r="Z8" i="66" s="1"/>
  <c r="K16" i="22"/>
  <c r="AR7" i="1"/>
  <c r="Y8" i="9"/>
  <c r="X8" i="9"/>
  <c r="Y9" i="18"/>
  <c r="X9" i="18"/>
  <c r="Z9" i="18" s="1"/>
  <c r="AN8" i="64"/>
  <c r="AI8" i="64"/>
  <c r="AN8" i="26"/>
  <c r="AI8" i="26"/>
  <c r="AI8" i="19"/>
  <c r="AN8" i="19"/>
  <c r="Y8" i="68"/>
  <c r="X8" i="68"/>
  <c r="X9" i="55"/>
  <c r="Z9" i="55" s="1"/>
  <c r="Y9" i="55"/>
  <c r="AI8" i="50"/>
  <c r="AN8" i="50"/>
  <c r="Z9" i="72"/>
  <c r="Y9" i="72"/>
  <c r="X9" i="72"/>
  <c r="W9" i="14"/>
  <c r="AF8" i="14"/>
  <c r="AO8" i="14" s="1"/>
  <c r="AE8" i="14"/>
  <c r="AG8" i="14"/>
  <c r="AP8" i="14" s="1"/>
  <c r="AN7" i="76"/>
  <c r="AI7" i="76"/>
  <c r="AH8" i="52"/>
  <c r="AQ8" i="52" s="1"/>
  <c r="AR7" i="43"/>
  <c r="K13" i="59"/>
  <c r="AH8" i="27"/>
  <c r="AQ8" i="27" s="1"/>
  <c r="Z8" i="62"/>
  <c r="AH8" i="46"/>
  <c r="AQ8" i="46" s="1"/>
  <c r="AN8" i="41"/>
  <c r="AI8" i="41"/>
  <c r="Z9" i="48"/>
  <c r="K14" i="10"/>
  <c r="AH8" i="45"/>
  <c r="AQ8" i="45" s="1"/>
  <c r="K14" i="13"/>
  <c r="K13" i="64"/>
  <c r="X9" i="96"/>
  <c r="Y9" i="96"/>
  <c r="Z9" i="75"/>
  <c r="Z8" i="93"/>
  <c r="AR7" i="37"/>
  <c r="AR7" i="3"/>
  <c r="AR7" i="86"/>
  <c r="AR7" i="52"/>
  <c r="Z9" i="30"/>
  <c r="AH8" i="37"/>
  <c r="AQ8" i="37" s="1"/>
  <c r="AH8" i="6"/>
  <c r="AQ8" i="6" s="1"/>
  <c r="AG8" i="13"/>
  <c r="AP8" i="13" s="1"/>
  <c r="W9" i="13"/>
  <c r="AF8" i="13"/>
  <c r="AO8" i="13" s="1"/>
  <c r="AE8" i="13"/>
  <c r="Z8" i="54"/>
  <c r="Z8" i="51"/>
  <c r="AI8" i="85"/>
  <c r="AN8" i="85"/>
  <c r="Y8" i="49"/>
  <c r="Z8" i="49" s="1"/>
  <c r="X8" i="49"/>
  <c r="AH8" i="94"/>
  <c r="AQ8" i="94" s="1"/>
  <c r="K15" i="66"/>
  <c r="AH9" i="60"/>
  <c r="AQ9" i="60" s="1"/>
  <c r="AH8" i="63"/>
  <c r="AQ8" i="63" s="1"/>
  <c r="K16" i="1"/>
  <c r="K14" i="6"/>
  <c r="AG8" i="84"/>
  <c r="AP8" i="84" s="1"/>
  <c r="W9" i="84"/>
  <c r="AF8" i="84"/>
  <c r="AO8" i="84" s="1"/>
  <c r="AE8" i="84"/>
  <c r="K13" i="2"/>
  <c r="Z9" i="32"/>
  <c r="Y9" i="32"/>
  <c r="X9" i="32"/>
  <c r="K15" i="70"/>
  <c r="Y8" i="69"/>
  <c r="Z8" i="69" s="1"/>
  <c r="X8" i="69"/>
  <c r="AH8" i="73"/>
  <c r="AQ8" i="73" s="1"/>
  <c r="AN7" i="68"/>
  <c r="AI7" i="68"/>
  <c r="AI8" i="55"/>
  <c r="AN8" i="55"/>
  <c r="AN8" i="56"/>
  <c r="AI8" i="56"/>
  <c r="Y9" i="31"/>
  <c r="X9" i="31"/>
  <c r="X9" i="67"/>
  <c r="Y9" i="67"/>
  <c r="AG8" i="49" l="1"/>
  <c r="AP8" i="49" s="1"/>
  <c r="W9" i="49"/>
  <c r="AF8" i="49"/>
  <c r="AO8" i="49" s="1"/>
  <c r="AE8" i="49"/>
  <c r="AG8" i="66"/>
  <c r="AP8" i="66" s="1"/>
  <c r="W9" i="66"/>
  <c r="AF8" i="66"/>
  <c r="AO8" i="66" s="1"/>
  <c r="AE8" i="66"/>
  <c r="AF9" i="55"/>
  <c r="AO9" i="55" s="1"/>
  <c r="AE9" i="55"/>
  <c r="W10" i="55"/>
  <c r="AG9" i="55"/>
  <c r="AP9" i="55" s="1"/>
  <c r="AE9" i="89"/>
  <c r="W10" i="89"/>
  <c r="AF9" i="89"/>
  <c r="AO9" i="89" s="1"/>
  <c r="AG9" i="89"/>
  <c r="AP9" i="89" s="1"/>
  <c r="W10" i="20"/>
  <c r="AF9" i="20"/>
  <c r="AO9" i="20" s="1"/>
  <c r="AE9" i="20"/>
  <c r="AG9" i="20"/>
  <c r="AP9" i="20" s="1"/>
  <c r="AF9" i="85"/>
  <c r="AO9" i="85" s="1"/>
  <c r="AE9" i="85"/>
  <c r="W10" i="85"/>
  <c r="AG9" i="85"/>
  <c r="AP9" i="85" s="1"/>
  <c r="AG8" i="25"/>
  <c r="AP8" i="25" s="1"/>
  <c r="AF8" i="25"/>
  <c r="AO8" i="25" s="1"/>
  <c r="AE8" i="25"/>
  <c r="W9" i="25"/>
  <c r="AE9" i="22"/>
  <c r="AG9" i="22"/>
  <c r="AP9" i="22" s="1"/>
  <c r="W10" i="22"/>
  <c r="AF9" i="22"/>
  <c r="AO9" i="22" s="1"/>
  <c r="AE9" i="26"/>
  <c r="AG9" i="26"/>
  <c r="AP9" i="26" s="1"/>
  <c r="AF9" i="26"/>
  <c r="AO9" i="26" s="1"/>
  <c r="W10" i="26"/>
  <c r="W10" i="56"/>
  <c r="AG9" i="56"/>
  <c r="AP9" i="56" s="1"/>
  <c r="AF9" i="56"/>
  <c r="AO9" i="56" s="1"/>
  <c r="AE9" i="56"/>
  <c r="W10" i="64"/>
  <c r="AF9" i="64"/>
  <c r="AO9" i="64" s="1"/>
  <c r="AE9" i="64"/>
  <c r="AG9" i="64"/>
  <c r="AP9" i="64" s="1"/>
  <c r="AF9" i="83"/>
  <c r="AO9" i="83" s="1"/>
  <c r="AE9" i="83"/>
  <c r="AG9" i="83"/>
  <c r="AP9" i="83" s="1"/>
  <c r="W10" i="83"/>
  <c r="AG9" i="18"/>
  <c r="AP9" i="18" s="1"/>
  <c r="W10" i="18"/>
  <c r="AF9" i="18"/>
  <c r="AO9" i="18" s="1"/>
  <c r="AE9" i="18"/>
  <c r="W9" i="69"/>
  <c r="AF8" i="69"/>
  <c r="AO8" i="69" s="1"/>
  <c r="AE8" i="69"/>
  <c r="AG8" i="69"/>
  <c r="AP8" i="69" s="1"/>
  <c r="AG9" i="5"/>
  <c r="AP9" i="5" s="1"/>
  <c r="W10" i="5"/>
  <c r="AF9" i="5"/>
  <c r="AO9" i="5" s="1"/>
  <c r="AE9" i="5"/>
  <c r="AG8" i="29"/>
  <c r="AP8" i="29" s="1"/>
  <c r="W9" i="29"/>
  <c r="AF8" i="29"/>
  <c r="AO8" i="29" s="1"/>
  <c r="AE8" i="29"/>
  <c r="AG9" i="11"/>
  <c r="AP9" i="11" s="1"/>
  <c r="W10" i="11"/>
  <c r="AF9" i="11"/>
  <c r="AO9" i="11" s="1"/>
  <c r="AE9" i="11"/>
  <c r="AH9" i="67"/>
  <c r="AQ9" i="67" s="1"/>
  <c r="AF9" i="32"/>
  <c r="AO9" i="32" s="1"/>
  <c r="AE9" i="32"/>
  <c r="AG9" i="32"/>
  <c r="AP9" i="32" s="1"/>
  <c r="W10" i="32"/>
  <c r="AI8" i="13"/>
  <c r="AN8" i="13"/>
  <c r="K15" i="60"/>
  <c r="W10" i="35"/>
  <c r="AG9" i="35"/>
  <c r="AP9" i="35" s="1"/>
  <c r="AE9" i="35"/>
  <c r="AF9" i="35"/>
  <c r="AO9" i="35" s="1"/>
  <c r="AF8" i="76"/>
  <c r="AO8" i="76" s="1"/>
  <c r="W9" i="76"/>
  <c r="AE8" i="76"/>
  <c r="AG8" i="76"/>
  <c r="AP8" i="76" s="1"/>
  <c r="AG8" i="70"/>
  <c r="AP8" i="70" s="1"/>
  <c r="AE8" i="70"/>
  <c r="W9" i="70"/>
  <c r="AF8" i="70"/>
  <c r="AO8" i="70" s="1"/>
  <c r="AI8" i="21"/>
  <c r="AN8" i="21"/>
  <c r="AH9" i="96"/>
  <c r="AQ9" i="96" s="1"/>
  <c r="K15" i="10"/>
  <c r="Y9" i="10"/>
  <c r="Z9" i="10" s="1"/>
  <c r="X9" i="10"/>
  <c r="AH9" i="92"/>
  <c r="AQ9" i="92" s="1"/>
  <c r="AH9" i="81"/>
  <c r="AQ9" i="81" s="1"/>
  <c r="AH9" i="31"/>
  <c r="AQ9" i="31" s="1"/>
  <c r="AI8" i="84"/>
  <c r="AN8" i="84"/>
  <c r="AG8" i="51"/>
  <c r="AP8" i="51" s="1"/>
  <c r="W9" i="51"/>
  <c r="AF8" i="51"/>
  <c r="AO8" i="51" s="1"/>
  <c r="AE8" i="51"/>
  <c r="AG8" i="62"/>
  <c r="AP8" i="62" s="1"/>
  <c r="W9" i="62"/>
  <c r="AF8" i="62"/>
  <c r="AO8" i="62" s="1"/>
  <c r="AE8" i="62"/>
  <c r="AR8" i="56"/>
  <c r="AH8" i="69"/>
  <c r="AQ8" i="69" s="1"/>
  <c r="Z9" i="84"/>
  <c r="Y9" i="84"/>
  <c r="X9" i="84"/>
  <c r="K17" i="1"/>
  <c r="K16" i="66"/>
  <c r="AH8" i="49"/>
  <c r="AQ8" i="49" s="1"/>
  <c r="AE8" i="54"/>
  <c r="W9" i="54"/>
  <c r="AG8" i="54"/>
  <c r="AP8" i="54" s="1"/>
  <c r="AF8" i="54"/>
  <c r="AO8" i="54" s="1"/>
  <c r="AG9" i="75"/>
  <c r="AP9" i="75" s="1"/>
  <c r="W10" i="75"/>
  <c r="AE9" i="75"/>
  <c r="AF9" i="75"/>
  <c r="AO9" i="75" s="1"/>
  <c r="K14" i="64"/>
  <c r="K14" i="59"/>
  <c r="AR8" i="26"/>
  <c r="AH9" i="5"/>
  <c r="AQ9" i="5" s="1"/>
  <c r="AI8" i="10"/>
  <c r="AN8" i="10"/>
  <c r="AN8" i="17"/>
  <c r="AI8" i="17"/>
  <c r="AH10" i="2"/>
  <c r="AQ10" i="2" s="1"/>
  <c r="AE8" i="1"/>
  <c r="AG8" i="1"/>
  <c r="AP8" i="1" s="1"/>
  <c r="W9" i="1"/>
  <c r="AF8" i="1"/>
  <c r="AO8" i="1" s="1"/>
  <c r="AN8" i="79"/>
  <c r="AI8" i="79"/>
  <c r="AR8" i="11"/>
  <c r="AR7" i="69"/>
  <c r="AH8" i="76"/>
  <c r="AQ8" i="76" s="1"/>
  <c r="X8" i="40"/>
  <c r="Y8" i="40"/>
  <c r="AR9" i="2"/>
  <c r="AI9" i="60"/>
  <c r="AN9" i="60"/>
  <c r="Z9" i="94"/>
  <c r="Y9" i="94"/>
  <c r="X9" i="94"/>
  <c r="Z9" i="37"/>
  <c r="Y9" i="37"/>
  <c r="X9" i="37"/>
  <c r="K16" i="53"/>
  <c r="AR8" i="92"/>
  <c r="AI7" i="7"/>
  <c r="AN7" i="7"/>
  <c r="AH9" i="83"/>
  <c r="AQ9" i="83" s="1"/>
  <c r="K15" i="50"/>
  <c r="K14" i="56"/>
  <c r="K15" i="54"/>
  <c r="Y9" i="16"/>
  <c r="X9" i="16"/>
  <c r="AN8" i="86"/>
  <c r="AI8" i="86"/>
  <c r="X10" i="4"/>
  <c r="Y10" i="4"/>
  <c r="Z10" i="4" s="1"/>
  <c r="Y9" i="42"/>
  <c r="X9" i="42"/>
  <c r="AH8" i="68"/>
  <c r="AQ8" i="68" s="1"/>
  <c r="AH8" i="9"/>
  <c r="AQ8" i="9" s="1"/>
  <c r="AG9" i="8"/>
  <c r="AP9" i="8" s="1"/>
  <c r="W10" i="8"/>
  <c r="AF9" i="8"/>
  <c r="AO9" i="8" s="1"/>
  <c r="AE9" i="8"/>
  <c r="Z9" i="88"/>
  <c r="X9" i="88"/>
  <c r="Y9" i="88"/>
  <c r="AG8" i="33"/>
  <c r="AP8" i="33" s="1"/>
  <c r="AE8" i="33"/>
  <c r="AF8" i="33"/>
  <c r="AO8" i="33" s="1"/>
  <c r="W9" i="33"/>
  <c r="K15" i="57"/>
  <c r="AR7" i="23"/>
  <c r="K14" i="20"/>
  <c r="K15" i="63"/>
  <c r="AG8" i="78"/>
  <c r="AP8" i="78" s="1"/>
  <c r="AE8" i="78"/>
  <c r="AF8" i="78"/>
  <c r="AO8" i="78" s="1"/>
  <c r="W9" i="78"/>
  <c r="AG8" i="95"/>
  <c r="AP8" i="95" s="1"/>
  <c r="W9" i="95"/>
  <c r="AF8" i="95"/>
  <c r="AO8" i="95" s="1"/>
  <c r="AE8" i="95"/>
  <c r="AH8" i="71"/>
  <c r="AQ8" i="71" s="1"/>
  <c r="AR7" i="78"/>
  <c r="AR7" i="29"/>
  <c r="AH8" i="91"/>
  <c r="AQ8" i="91" s="1"/>
  <c r="AR8" i="31"/>
  <c r="Y10" i="60"/>
  <c r="X10" i="60"/>
  <c r="K15" i="69"/>
  <c r="K14" i="11"/>
  <c r="AH9" i="50"/>
  <c r="AQ9" i="50" s="1"/>
  <c r="K15" i="68"/>
  <c r="K14" i="8"/>
  <c r="AR7" i="57"/>
  <c r="X9" i="43"/>
  <c r="Y9" i="43"/>
  <c r="Y9" i="27"/>
  <c r="X9" i="27"/>
  <c r="AI9" i="39"/>
  <c r="AN9" i="39"/>
  <c r="AG9" i="72"/>
  <c r="AP9" i="72" s="1"/>
  <c r="W10" i="72"/>
  <c r="AF9" i="72"/>
  <c r="AO9" i="72" s="1"/>
  <c r="AE9" i="72"/>
  <c r="K17" i="22"/>
  <c r="W9" i="36"/>
  <c r="AE8" i="36"/>
  <c r="AG8" i="36"/>
  <c r="AP8" i="36" s="1"/>
  <c r="AF8" i="36"/>
  <c r="AO8" i="36" s="1"/>
  <c r="AH9" i="19"/>
  <c r="AQ9" i="19" s="1"/>
  <c r="AR8" i="5"/>
  <c r="AR8" i="72"/>
  <c r="AG9" i="41"/>
  <c r="AP9" i="41" s="1"/>
  <c r="AF9" i="41"/>
  <c r="AO9" i="41" s="1"/>
  <c r="AE9" i="41"/>
  <c r="W10" i="41"/>
  <c r="AR7" i="9"/>
  <c r="AI8" i="3"/>
  <c r="AN8" i="3"/>
  <c r="AR7" i="74"/>
  <c r="AN8" i="43"/>
  <c r="AI8" i="43"/>
  <c r="X10" i="80"/>
  <c r="Y10" i="80"/>
  <c r="Z10" i="80" s="1"/>
  <c r="Y9" i="59"/>
  <c r="X9" i="59"/>
  <c r="Z9" i="59" s="1"/>
  <c r="AN8" i="52"/>
  <c r="AI8" i="52"/>
  <c r="AI8" i="14"/>
  <c r="AN8" i="14"/>
  <c r="AR8" i="64"/>
  <c r="Y9" i="17"/>
  <c r="X9" i="17"/>
  <c r="AI9" i="47"/>
  <c r="AN9" i="47"/>
  <c r="K14" i="2"/>
  <c r="Y9" i="13"/>
  <c r="X9" i="13"/>
  <c r="Z9" i="96"/>
  <c r="AF9" i="48"/>
  <c r="AO9" i="48" s="1"/>
  <c r="AE9" i="48"/>
  <c r="W10" i="48"/>
  <c r="AG9" i="48"/>
  <c r="AP9" i="48" s="1"/>
  <c r="AR8" i="50"/>
  <c r="Z8" i="68"/>
  <c r="Z8" i="9"/>
  <c r="AH8" i="66"/>
  <c r="AQ8" i="66" s="1"/>
  <c r="K14" i="52"/>
  <c r="Y10" i="47"/>
  <c r="X10" i="47"/>
  <c r="AI8" i="87"/>
  <c r="AN8" i="87"/>
  <c r="Y9" i="45"/>
  <c r="Z9" i="45" s="1"/>
  <c r="X9" i="45"/>
  <c r="AR7" i="66"/>
  <c r="K14" i="51"/>
  <c r="Z9" i="79"/>
  <c r="Y9" i="79"/>
  <c r="X9" i="79"/>
  <c r="Z9" i="19"/>
  <c r="AR8" i="18"/>
  <c r="K14" i="4"/>
  <c r="K14" i="16"/>
  <c r="K14" i="19"/>
  <c r="Z9" i="34"/>
  <c r="Y9" i="34"/>
  <c r="X9" i="34"/>
  <c r="K16" i="58"/>
  <c r="AH9" i="28"/>
  <c r="AQ9" i="28" s="1"/>
  <c r="Y9" i="6"/>
  <c r="X9" i="6"/>
  <c r="AH8" i="23"/>
  <c r="AQ8" i="23" s="1"/>
  <c r="Z8" i="7"/>
  <c r="X8" i="7"/>
  <c r="Y8" i="7"/>
  <c r="AI7" i="82"/>
  <c r="AN7" i="82"/>
  <c r="AH8" i="57"/>
  <c r="AQ8" i="57" s="1"/>
  <c r="K14" i="15"/>
  <c r="AI8" i="90"/>
  <c r="AN8" i="90"/>
  <c r="AN8" i="12"/>
  <c r="AI8" i="12"/>
  <c r="Y9" i="52"/>
  <c r="X9" i="52"/>
  <c r="AI8" i="27"/>
  <c r="AN8" i="27"/>
  <c r="AI8" i="61"/>
  <c r="AN8" i="61"/>
  <c r="Y9" i="86"/>
  <c r="X9" i="86"/>
  <c r="Y9" i="21"/>
  <c r="Z9" i="21" s="1"/>
  <c r="X9" i="21"/>
  <c r="AI8" i="42"/>
  <c r="AN8" i="42"/>
  <c r="K15" i="21"/>
  <c r="K15" i="7"/>
  <c r="AH8" i="29"/>
  <c r="AQ8" i="29" s="1"/>
  <c r="AG10" i="2"/>
  <c r="AP10" i="2" s="1"/>
  <c r="W11" i="2"/>
  <c r="AF10" i="2"/>
  <c r="AO10" i="2" s="1"/>
  <c r="AE10" i="2"/>
  <c r="AR8" i="83"/>
  <c r="K15" i="14"/>
  <c r="AR7" i="71"/>
  <c r="AR7" i="49"/>
  <c r="AI8" i="6"/>
  <c r="AN8" i="6"/>
  <c r="K14" i="55"/>
  <c r="Z9" i="63"/>
  <c r="Y9" i="63"/>
  <c r="X9" i="63"/>
  <c r="Z9" i="65"/>
  <c r="Y9" i="65"/>
  <c r="X9" i="65"/>
  <c r="K15" i="13"/>
  <c r="AG8" i="15"/>
  <c r="AP8" i="15" s="1"/>
  <c r="W9" i="15"/>
  <c r="AF8" i="15"/>
  <c r="AO8" i="15" s="1"/>
  <c r="AE8" i="15"/>
  <c r="AR8" i="96"/>
  <c r="AR8" i="20"/>
  <c r="AR7" i="68"/>
  <c r="K16" i="70"/>
  <c r="K15" i="6"/>
  <c r="AR8" i="85"/>
  <c r="AR8" i="41"/>
  <c r="Y9" i="14"/>
  <c r="X9" i="14"/>
  <c r="AH9" i="18"/>
  <c r="AQ9" i="18" s="1"/>
  <c r="K15" i="61"/>
  <c r="AG8" i="44"/>
  <c r="AP8" i="44" s="1"/>
  <c r="AF8" i="44"/>
  <c r="AO8" i="44" s="1"/>
  <c r="AE8" i="44"/>
  <c r="W9" i="44"/>
  <c r="AG8" i="38"/>
  <c r="AP8" i="38" s="1"/>
  <c r="AF8" i="38"/>
  <c r="AO8" i="38" s="1"/>
  <c r="AE8" i="38"/>
  <c r="W9" i="38"/>
  <c r="AH8" i="25"/>
  <c r="AQ8" i="25" s="1"/>
  <c r="Y9" i="87"/>
  <c r="X9" i="87"/>
  <c r="AI8" i="45"/>
  <c r="AN8" i="45"/>
  <c r="Z9" i="92"/>
  <c r="Z9" i="81"/>
  <c r="AH8" i="74"/>
  <c r="AQ8" i="74" s="1"/>
  <c r="Z8" i="71"/>
  <c r="AR8" i="81"/>
  <c r="AR8" i="28"/>
  <c r="AF8" i="77"/>
  <c r="AO8" i="77" s="1"/>
  <c r="W9" i="77"/>
  <c r="AG8" i="77"/>
  <c r="AP8" i="77" s="1"/>
  <c r="AE8" i="77"/>
  <c r="Z8" i="91"/>
  <c r="K15" i="12"/>
  <c r="K14" i="71"/>
  <c r="AN8" i="37"/>
  <c r="AI8" i="37"/>
  <c r="K15" i="67"/>
  <c r="AR7" i="91"/>
  <c r="Z9" i="50"/>
  <c r="AH9" i="26"/>
  <c r="AQ9" i="26" s="1"/>
  <c r="AR8" i="32"/>
  <c r="K15" i="62"/>
  <c r="Y8" i="82"/>
  <c r="X8" i="82"/>
  <c r="K15" i="5"/>
  <c r="AH9" i="20"/>
  <c r="AQ9" i="20" s="1"/>
  <c r="Z9" i="90"/>
  <c r="Y9" i="90"/>
  <c r="X9" i="90"/>
  <c r="Z9" i="73"/>
  <c r="Y9" i="73"/>
  <c r="X9" i="73"/>
  <c r="AI9" i="80"/>
  <c r="AN9" i="80"/>
  <c r="AI8" i="16"/>
  <c r="AN8" i="16"/>
  <c r="AI9" i="4"/>
  <c r="AN9" i="4"/>
  <c r="AN8" i="46"/>
  <c r="AI8" i="46"/>
  <c r="AE9" i="30"/>
  <c r="AG9" i="30"/>
  <c r="AP9" i="30" s="1"/>
  <c r="W10" i="30"/>
  <c r="AF9" i="30"/>
  <c r="AO9" i="30" s="1"/>
  <c r="K15" i="9"/>
  <c r="Z9" i="53"/>
  <c r="Y9" i="53"/>
  <c r="X9" i="53"/>
  <c r="AR8" i="67"/>
  <c r="AH9" i="11"/>
  <c r="AQ9" i="11" s="1"/>
  <c r="AH9" i="64"/>
  <c r="AQ9" i="64" s="1"/>
  <c r="Z10" i="39"/>
  <c r="X10" i="39"/>
  <c r="Y10" i="39"/>
  <c r="Z9" i="67"/>
  <c r="AN8" i="88"/>
  <c r="AI8" i="88"/>
  <c r="AH9" i="22"/>
  <c r="AQ9" i="22" s="1"/>
  <c r="AR8" i="55"/>
  <c r="Z9" i="31"/>
  <c r="AH9" i="32"/>
  <c r="AQ9" i="32" s="1"/>
  <c r="AG8" i="93"/>
  <c r="AP8" i="93" s="1"/>
  <c r="AF8" i="93"/>
  <c r="AO8" i="93" s="1"/>
  <c r="W9" i="93"/>
  <c r="AE8" i="93"/>
  <c r="AR7" i="76"/>
  <c r="AH9" i="72"/>
  <c r="AQ9" i="72" s="1"/>
  <c r="AH9" i="55"/>
  <c r="AQ9" i="55" s="1"/>
  <c r="AR8" i="19"/>
  <c r="AH9" i="85"/>
  <c r="AQ9" i="85" s="1"/>
  <c r="AG8" i="58"/>
  <c r="AP8" i="58" s="1"/>
  <c r="AE8" i="58"/>
  <c r="W9" i="58"/>
  <c r="AF8" i="58"/>
  <c r="AO8" i="58" s="1"/>
  <c r="AG8" i="24"/>
  <c r="AP8" i="24" s="1"/>
  <c r="W9" i="24"/>
  <c r="AF8" i="24"/>
  <c r="AO8" i="24" s="1"/>
  <c r="AE8" i="24"/>
  <c r="K15" i="65"/>
  <c r="K15" i="18"/>
  <c r="K14" i="3"/>
  <c r="AH9" i="56"/>
  <c r="AQ9" i="56" s="1"/>
  <c r="AH9" i="89"/>
  <c r="AQ9" i="89" s="1"/>
  <c r="AR7" i="70"/>
  <c r="AF8" i="74"/>
  <c r="AO8" i="74" s="1"/>
  <c r="W9" i="74"/>
  <c r="AG8" i="74"/>
  <c r="AP8" i="74" s="1"/>
  <c r="AE8" i="74"/>
  <c r="K14" i="23"/>
  <c r="AH8" i="78"/>
  <c r="AQ8" i="78" s="1"/>
  <c r="AH9" i="35"/>
  <c r="AQ9" i="35" s="1"/>
  <c r="K15" i="17"/>
  <c r="K15" i="72"/>
  <c r="K14" i="24"/>
  <c r="AI7" i="40"/>
  <c r="AN7" i="40"/>
  <c r="AH9" i="41"/>
  <c r="AQ9" i="41" s="1"/>
  <c r="AR8" i="35"/>
  <c r="AR8" i="22"/>
  <c r="AR8" i="89"/>
  <c r="AN8" i="34"/>
  <c r="AI8" i="34"/>
  <c r="Z9" i="3"/>
  <c r="Y9" i="3"/>
  <c r="X9" i="3"/>
  <c r="AN8" i="94"/>
  <c r="AI8" i="94"/>
  <c r="AG9" i="28"/>
  <c r="AP9" i="28" s="1"/>
  <c r="AF9" i="28"/>
  <c r="AO9" i="28" s="1"/>
  <c r="AE9" i="28"/>
  <c r="W10" i="28"/>
  <c r="AI8" i="53"/>
  <c r="AN8" i="53"/>
  <c r="AG8" i="23"/>
  <c r="AP8" i="23" s="1"/>
  <c r="W9" i="23"/>
  <c r="AF8" i="23"/>
  <c r="AO8" i="23" s="1"/>
  <c r="AE8" i="23"/>
  <c r="AH8" i="70"/>
  <c r="AQ8" i="70" s="1"/>
  <c r="AR7" i="25"/>
  <c r="AG8" i="57"/>
  <c r="AP8" i="57" s="1"/>
  <c r="W9" i="57"/>
  <c r="AF8" i="57"/>
  <c r="AO8" i="57" s="1"/>
  <c r="AE8" i="57"/>
  <c r="AI8" i="73"/>
  <c r="AN8" i="73"/>
  <c r="AI8" i="59"/>
  <c r="AN8" i="59"/>
  <c r="Y9" i="12"/>
  <c r="X9" i="12"/>
  <c r="Y9" i="61"/>
  <c r="X9" i="61"/>
  <c r="Z9" i="61" s="1"/>
  <c r="AN8" i="63"/>
  <c r="AI8" i="63"/>
  <c r="AN8" i="65"/>
  <c r="AI8" i="65"/>
  <c r="Y9" i="46"/>
  <c r="Z9" i="46" s="1"/>
  <c r="X9" i="46"/>
  <c r="AE9" i="46" l="1"/>
  <c r="AF9" i="46"/>
  <c r="AO9" i="46" s="1"/>
  <c r="W10" i="46"/>
  <c r="AG9" i="46"/>
  <c r="AP9" i="46" s="1"/>
  <c r="AG9" i="21"/>
  <c r="AP9" i="21" s="1"/>
  <c r="W10" i="21"/>
  <c r="AF9" i="21"/>
  <c r="AO9" i="21" s="1"/>
  <c r="AE9" i="21"/>
  <c r="AG9" i="59"/>
  <c r="AP9" i="59" s="1"/>
  <c r="W10" i="59"/>
  <c r="AF9" i="59"/>
  <c r="AO9" i="59" s="1"/>
  <c r="AE9" i="59"/>
  <c r="AE10" i="4"/>
  <c r="AG10" i="4"/>
  <c r="AP10" i="4" s="1"/>
  <c r="W11" i="4"/>
  <c r="AF10" i="4"/>
  <c r="AO10" i="4" s="1"/>
  <c r="AE9" i="61"/>
  <c r="AG9" i="61"/>
  <c r="AP9" i="61" s="1"/>
  <c r="W10" i="61"/>
  <c r="AF9" i="61"/>
  <c r="AO9" i="61" s="1"/>
  <c r="AG9" i="10"/>
  <c r="AP9" i="10" s="1"/>
  <c r="W10" i="10"/>
  <c r="AF9" i="10"/>
  <c r="AO9" i="10" s="1"/>
  <c r="AE9" i="10"/>
  <c r="AF10" i="80"/>
  <c r="AO10" i="80" s="1"/>
  <c r="W11" i="80"/>
  <c r="AE10" i="80"/>
  <c r="AG10" i="80"/>
  <c r="AP10" i="80" s="1"/>
  <c r="AG9" i="45"/>
  <c r="AP9" i="45" s="1"/>
  <c r="AF9" i="45"/>
  <c r="AO9" i="45" s="1"/>
  <c r="AE9" i="45"/>
  <c r="W10" i="45"/>
  <c r="AH9" i="12"/>
  <c r="AQ9" i="12" s="1"/>
  <c r="K15" i="24"/>
  <c r="Y9" i="57"/>
  <c r="Z9" i="57" s="1"/>
  <c r="X9" i="57"/>
  <c r="AN8" i="23"/>
  <c r="AI8" i="23"/>
  <c r="Y10" i="28"/>
  <c r="X10" i="28"/>
  <c r="AR8" i="65"/>
  <c r="Y9" i="23"/>
  <c r="X9" i="23"/>
  <c r="AH10" i="39"/>
  <c r="AQ10" i="39" s="1"/>
  <c r="K16" i="9"/>
  <c r="AR8" i="46"/>
  <c r="AH8" i="82"/>
  <c r="AQ8" i="82" s="1"/>
  <c r="AE9" i="50"/>
  <c r="AG9" i="50"/>
  <c r="AP9" i="50" s="1"/>
  <c r="W10" i="50"/>
  <c r="AF9" i="50"/>
  <c r="AO9" i="50" s="1"/>
  <c r="AI8" i="77"/>
  <c r="AN8" i="77"/>
  <c r="AR8" i="45"/>
  <c r="AN8" i="38"/>
  <c r="AI8" i="38"/>
  <c r="AH9" i="14"/>
  <c r="AQ9" i="14" s="1"/>
  <c r="K15" i="55"/>
  <c r="K16" i="21"/>
  <c r="AH9" i="86"/>
  <c r="AQ9" i="86" s="1"/>
  <c r="AR8" i="27"/>
  <c r="AR8" i="87"/>
  <c r="AH9" i="13"/>
  <c r="AQ9" i="13" s="1"/>
  <c r="AR9" i="47"/>
  <c r="Z10" i="41"/>
  <c r="Y10" i="41"/>
  <c r="X10" i="41"/>
  <c r="AN9" i="72"/>
  <c r="AI9" i="72"/>
  <c r="AH9" i="27"/>
  <c r="AQ9" i="27" s="1"/>
  <c r="AH10" i="60"/>
  <c r="AQ10" i="60" s="1"/>
  <c r="Z9" i="95"/>
  <c r="X9" i="95"/>
  <c r="Y9" i="95"/>
  <c r="AN8" i="33"/>
  <c r="AI8" i="33"/>
  <c r="AR7" i="7"/>
  <c r="AR9" i="60"/>
  <c r="Z9" i="1"/>
  <c r="Y9" i="1"/>
  <c r="X9" i="1"/>
  <c r="AI9" i="75"/>
  <c r="AN9" i="75"/>
  <c r="Y9" i="54"/>
  <c r="Z9" i="54" s="1"/>
  <c r="X9" i="54"/>
  <c r="AR8" i="84"/>
  <c r="K16" i="60"/>
  <c r="AI9" i="32"/>
  <c r="AN9" i="32"/>
  <c r="X10" i="11"/>
  <c r="Y10" i="11"/>
  <c r="AN8" i="69"/>
  <c r="AI8" i="69"/>
  <c r="AN9" i="26"/>
  <c r="AI9" i="26"/>
  <c r="Z9" i="25"/>
  <c r="Y9" i="25"/>
  <c r="X9" i="25"/>
  <c r="Z10" i="85"/>
  <c r="Y10" i="85"/>
  <c r="X10" i="85"/>
  <c r="Z10" i="20"/>
  <c r="Y10" i="20"/>
  <c r="X10" i="20"/>
  <c r="Z9" i="66"/>
  <c r="X9" i="66"/>
  <c r="Y9" i="66"/>
  <c r="AR8" i="73"/>
  <c r="AG9" i="3"/>
  <c r="AP9" i="3" s="1"/>
  <c r="W10" i="3"/>
  <c r="AF9" i="3"/>
  <c r="AO9" i="3" s="1"/>
  <c r="AE9" i="3"/>
  <c r="AI8" i="74"/>
  <c r="AN8" i="74"/>
  <c r="Y9" i="58"/>
  <c r="Z9" i="58" s="1"/>
  <c r="X9" i="58"/>
  <c r="X9" i="93"/>
  <c r="Y9" i="93"/>
  <c r="AH9" i="52"/>
  <c r="AQ9" i="52" s="1"/>
  <c r="AR8" i="90"/>
  <c r="AR7" i="82"/>
  <c r="AH9" i="6"/>
  <c r="AQ9" i="6" s="1"/>
  <c r="AF9" i="79"/>
  <c r="AO9" i="79" s="1"/>
  <c r="AG9" i="79"/>
  <c r="AP9" i="79" s="1"/>
  <c r="AE9" i="79"/>
  <c r="W10" i="79"/>
  <c r="AH10" i="47"/>
  <c r="AQ10" i="47" s="1"/>
  <c r="AH9" i="17"/>
  <c r="AQ9" i="17" s="1"/>
  <c r="AR8" i="14"/>
  <c r="AI9" i="41"/>
  <c r="AN9" i="41"/>
  <c r="Y10" i="8"/>
  <c r="Z10" i="8" s="1"/>
  <c r="X10" i="8"/>
  <c r="AH9" i="42"/>
  <c r="AQ9" i="42" s="1"/>
  <c r="AR8" i="86"/>
  <c r="K16" i="54"/>
  <c r="AG9" i="37"/>
  <c r="AP9" i="37" s="1"/>
  <c r="W10" i="37"/>
  <c r="AF9" i="37"/>
  <c r="AO9" i="37" s="1"/>
  <c r="AE9" i="37"/>
  <c r="X10" i="75"/>
  <c r="Y10" i="75"/>
  <c r="AI8" i="54"/>
  <c r="AN8" i="54"/>
  <c r="K18" i="1"/>
  <c r="AN8" i="51"/>
  <c r="AI8" i="51"/>
  <c r="K16" i="10"/>
  <c r="AI9" i="35"/>
  <c r="AN9" i="35"/>
  <c r="AI9" i="5"/>
  <c r="AN9" i="5"/>
  <c r="Y10" i="83"/>
  <c r="X10" i="83"/>
  <c r="AN9" i="64"/>
  <c r="AI9" i="64"/>
  <c r="Z10" i="56"/>
  <c r="Y10" i="56"/>
  <c r="X10" i="56"/>
  <c r="AN8" i="25"/>
  <c r="AI8" i="25"/>
  <c r="AN9" i="85"/>
  <c r="AI9" i="85"/>
  <c r="X10" i="55"/>
  <c r="Y10" i="55"/>
  <c r="W11" i="39"/>
  <c r="AG10" i="39"/>
  <c r="AP10" i="39" s="1"/>
  <c r="AF10" i="39"/>
  <c r="AO10" i="39" s="1"/>
  <c r="AE10" i="39"/>
  <c r="AR9" i="80"/>
  <c r="W10" i="90"/>
  <c r="AG9" i="90"/>
  <c r="AP9" i="90" s="1"/>
  <c r="AE9" i="90"/>
  <c r="AF9" i="90"/>
  <c r="AO9" i="90" s="1"/>
  <c r="AH9" i="87"/>
  <c r="AQ9" i="87" s="1"/>
  <c r="W10" i="65"/>
  <c r="AF9" i="65"/>
  <c r="AO9" i="65" s="1"/>
  <c r="AE9" i="65"/>
  <c r="AG9" i="65"/>
  <c r="AP9" i="65" s="1"/>
  <c r="Y11" i="2"/>
  <c r="X11" i="2"/>
  <c r="K15" i="4"/>
  <c r="AR8" i="63"/>
  <c r="AN8" i="57"/>
  <c r="AI8" i="57"/>
  <c r="AR8" i="34"/>
  <c r="AI8" i="24"/>
  <c r="AN8" i="24"/>
  <c r="AN8" i="58"/>
  <c r="AI8" i="58"/>
  <c r="AR8" i="88"/>
  <c r="AH9" i="53"/>
  <c r="AQ9" i="53" s="1"/>
  <c r="X10" i="30"/>
  <c r="Y10" i="30"/>
  <c r="AH9" i="73"/>
  <c r="AQ9" i="73" s="1"/>
  <c r="Z8" i="82"/>
  <c r="K15" i="71"/>
  <c r="Z9" i="14"/>
  <c r="K16" i="6"/>
  <c r="AH9" i="63"/>
  <c r="AQ9" i="63" s="1"/>
  <c r="AR8" i="6"/>
  <c r="K16" i="14"/>
  <c r="AR8" i="42"/>
  <c r="Z9" i="86"/>
  <c r="AH9" i="45"/>
  <c r="AQ9" i="45" s="1"/>
  <c r="AG8" i="9"/>
  <c r="AP8" i="9" s="1"/>
  <c r="W9" i="9"/>
  <c r="AF8" i="9"/>
  <c r="AO8" i="9" s="1"/>
  <c r="AE8" i="9"/>
  <c r="X10" i="48"/>
  <c r="Y10" i="48"/>
  <c r="Z9" i="13"/>
  <c r="AR8" i="52"/>
  <c r="AH10" i="80"/>
  <c r="AQ10" i="80" s="1"/>
  <c r="AN8" i="36"/>
  <c r="AI8" i="36"/>
  <c r="Y10" i="72"/>
  <c r="X10" i="72"/>
  <c r="Z10" i="72" s="1"/>
  <c r="Z9" i="27"/>
  <c r="Z10" i="60"/>
  <c r="Y9" i="78"/>
  <c r="X9" i="78"/>
  <c r="K16" i="63"/>
  <c r="K16" i="57"/>
  <c r="AH9" i="94"/>
  <c r="AQ9" i="94" s="1"/>
  <c r="AI8" i="1"/>
  <c r="AN8" i="1"/>
  <c r="AR8" i="10"/>
  <c r="K15" i="59"/>
  <c r="AH9" i="84"/>
  <c r="AQ9" i="84" s="1"/>
  <c r="AR8" i="21"/>
  <c r="AR8" i="13"/>
  <c r="AN8" i="29"/>
  <c r="AI8" i="29"/>
  <c r="Z9" i="69"/>
  <c r="Y9" i="69"/>
  <c r="X9" i="69"/>
  <c r="Y10" i="22"/>
  <c r="X10" i="22"/>
  <c r="Z10" i="22" s="1"/>
  <c r="AI9" i="55"/>
  <c r="AN9" i="55"/>
  <c r="AI8" i="49"/>
  <c r="AN8" i="49"/>
  <c r="K16" i="65"/>
  <c r="Z9" i="15"/>
  <c r="Y9" i="15"/>
  <c r="X9" i="15"/>
  <c r="AG9" i="34"/>
  <c r="AP9" i="34" s="1"/>
  <c r="AF9" i="34"/>
  <c r="AO9" i="34" s="1"/>
  <c r="W10" i="34"/>
  <c r="AE9" i="34"/>
  <c r="AH9" i="46"/>
  <c r="AQ9" i="46" s="1"/>
  <c r="Z9" i="12"/>
  <c r="AR8" i="53"/>
  <c r="AR8" i="94"/>
  <c r="K16" i="72"/>
  <c r="X9" i="74"/>
  <c r="Y9" i="74"/>
  <c r="K15" i="3"/>
  <c r="AF9" i="31"/>
  <c r="AO9" i="31" s="1"/>
  <c r="W10" i="31"/>
  <c r="AG9" i="31"/>
  <c r="AP9" i="31" s="1"/>
  <c r="AE9" i="31"/>
  <c r="AR9" i="4"/>
  <c r="Y9" i="77"/>
  <c r="X9" i="77"/>
  <c r="Z9" i="77" s="1"/>
  <c r="W9" i="71"/>
  <c r="AF8" i="71"/>
  <c r="AO8" i="71" s="1"/>
  <c r="AE8" i="71"/>
  <c r="AG8" i="71"/>
  <c r="AP8" i="71" s="1"/>
  <c r="AG9" i="81"/>
  <c r="AP9" i="81" s="1"/>
  <c r="AE9" i="81"/>
  <c r="W10" i="81"/>
  <c r="AF9" i="81"/>
  <c r="AO9" i="81" s="1"/>
  <c r="Z9" i="87"/>
  <c r="K16" i="61"/>
  <c r="AH9" i="21"/>
  <c r="AQ9" i="21" s="1"/>
  <c r="Z9" i="52"/>
  <c r="K15" i="15"/>
  <c r="AH8" i="7"/>
  <c r="AQ8" i="7" s="1"/>
  <c r="Z9" i="6"/>
  <c r="K15" i="19"/>
  <c r="Z10" i="47"/>
  <c r="AE8" i="68"/>
  <c r="W9" i="68"/>
  <c r="AG8" i="68"/>
  <c r="AP8" i="68" s="1"/>
  <c r="AF8" i="68"/>
  <c r="AO8" i="68" s="1"/>
  <c r="AI9" i="48"/>
  <c r="AN9" i="48"/>
  <c r="Z9" i="17"/>
  <c r="AR8" i="3"/>
  <c r="X9" i="36"/>
  <c r="Y9" i="36"/>
  <c r="K15" i="8"/>
  <c r="K15" i="11"/>
  <c r="Y9" i="33"/>
  <c r="X9" i="33"/>
  <c r="Z9" i="33" s="1"/>
  <c r="AH9" i="88"/>
  <c r="AQ9" i="88" s="1"/>
  <c r="Z9" i="42"/>
  <c r="AH9" i="16"/>
  <c r="AQ9" i="16" s="1"/>
  <c r="K15" i="56"/>
  <c r="AR8" i="79"/>
  <c r="AN8" i="62"/>
  <c r="AI8" i="62"/>
  <c r="Y9" i="51"/>
  <c r="X9" i="51"/>
  <c r="AH9" i="10"/>
  <c r="AQ9" i="10" s="1"/>
  <c r="AN8" i="76"/>
  <c r="AI8" i="76"/>
  <c r="Y10" i="32"/>
  <c r="X10" i="32"/>
  <c r="Z10" i="32" s="1"/>
  <c r="Z10" i="5"/>
  <c r="Y10" i="5"/>
  <c r="X10" i="5"/>
  <c r="AN9" i="18"/>
  <c r="AI9" i="18"/>
  <c r="AN9" i="83"/>
  <c r="AI9" i="83"/>
  <c r="Z10" i="64"/>
  <c r="Y10" i="64"/>
  <c r="X10" i="64"/>
  <c r="X10" i="26"/>
  <c r="Y10" i="26"/>
  <c r="Z10" i="26" s="1"/>
  <c r="AH9" i="61"/>
  <c r="AQ9" i="61" s="1"/>
  <c r="Y9" i="24"/>
  <c r="X9" i="24"/>
  <c r="Z9" i="24" s="1"/>
  <c r="AG9" i="67"/>
  <c r="AP9" i="67" s="1"/>
  <c r="W10" i="67"/>
  <c r="AF9" i="67"/>
  <c r="AO9" i="67" s="1"/>
  <c r="AE9" i="67"/>
  <c r="AG9" i="53"/>
  <c r="AP9" i="53" s="1"/>
  <c r="W10" i="53"/>
  <c r="AF9" i="53"/>
  <c r="AO9" i="53" s="1"/>
  <c r="AE9" i="53"/>
  <c r="AI9" i="30"/>
  <c r="AN9" i="30"/>
  <c r="AG9" i="73"/>
  <c r="AP9" i="73" s="1"/>
  <c r="AF9" i="73"/>
  <c r="AO9" i="73" s="1"/>
  <c r="AE9" i="73"/>
  <c r="W10" i="73"/>
  <c r="K16" i="62"/>
  <c r="K16" i="67"/>
  <c r="K16" i="12"/>
  <c r="AE9" i="92"/>
  <c r="W10" i="92"/>
  <c r="AF9" i="92"/>
  <c r="AO9" i="92" s="1"/>
  <c r="AG9" i="92"/>
  <c r="AP9" i="92" s="1"/>
  <c r="Y9" i="44"/>
  <c r="X9" i="44"/>
  <c r="K17" i="70"/>
  <c r="K16" i="13"/>
  <c r="AG9" i="63"/>
  <c r="AP9" i="63" s="1"/>
  <c r="W10" i="63"/>
  <c r="AF9" i="63"/>
  <c r="AO9" i="63" s="1"/>
  <c r="AE9" i="63"/>
  <c r="K16" i="7"/>
  <c r="AR8" i="61"/>
  <c r="AR8" i="12"/>
  <c r="AG8" i="7"/>
  <c r="AP8" i="7" s="1"/>
  <c r="W9" i="7"/>
  <c r="AF8" i="7"/>
  <c r="AO8" i="7" s="1"/>
  <c r="AE8" i="7"/>
  <c r="K17" i="58"/>
  <c r="AG9" i="19"/>
  <c r="AP9" i="19" s="1"/>
  <c r="W10" i="19"/>
  <c r="AF9" i="19"/>
  <c r="AO9" i="19" s="1"/>
  <c r="AE9" i="19"/>
  <c r="K15" i="2"/>
  <c r="AH9" i="59"/>
  <c r="AQ9" i="59" s="1"/>
  <c r="AR8" i="43"/>
  <c r="AH9" i="43"/>
  <c r="AQ9" i="43" s="1"/>
  <c r="K16" i="69"/>
  <c r="AN8" i="95"/>
  <c r="AI8" i="95"/>
  <c r="K15" i="20"/>
  <c r="AG9" i="88"/>
  <c r="AP9" i="88" s="1"/>
  <c r="AE9" i="88"/>
  <c r="W10" i="88"/>
  <c r="AF9" i="88"/>
  <c r="AO9" i="88" s="1"/>
  <c r="K17" i="53"/>
  <c r="AG9" i="94"/>
  <c r="AP9" i="94" s="1"/>
  <c r="AF9" i="94"/>
  <c r="AO9" i="94" s="1"/>
  <c r="W10" i="94"/>
  <c r="AE9" i="94"/>
  <c r="AH8" i="40"/>
  <c r="AQ8" i="40" s="1"/>
  <c r="K15" i="64"/>
  <c r="W10" i="84"/>
  <c r="AE9" i="84"/>
  <c r="AG9" i="84"/>
  <c r="AP9" i="84" s="1"/>
  <c r="AF9" i="84"/>
  <c r="AO9" i="84" s="1"/>
  <c r="Y9" i="70"/>
  <c r="X9" i="70"/>
  <c r="Z9" i="76"/>
  <c r="Y9" i="76"/>
  <c r="X9" i="76"/>
  <c r="Y10" i="35"/>
  <c r="X10" i="35"/>
  <c r="Z10" i="35" s="1"/>
  <c r="AI9" i="11"/>
  <c r="AN9" i="11"/>
  <c r="X9" i="29"/>
  <c r="Y9" i="29"/>
  <c r="AI9" i="56"/>
  <c r="AN9" i="56"/>
  <c r="AI9" i="22"/>
  <c r="AN9" i="22"/>
  <c r="AI9" i="20"/>
  <c r="AN9" i="20"/>
  <c r="Z10" i="89"/>
  <c r="Y10" i="89"/>
  <c r="X10" i="89"/>
  <c r="AN8" i="66"/>
  <c r="AI8" i="66"/>
  <c r="Y9" i="49"/>
  <c r="X9" i="49"/>
  <c r="AR8" i="59"/>
  <c r="AI9" i="28"/>
  <c r="AN9" i="28"/>
  <c r="AH9" i="3"/>
  <c r="AQ9" i="3" s="1"/>
  <c r="AR7" i="40"/>
  <c r="K16" i="17"/>
  <c r="K15" i="23"/>
  <c r="K16" i="18"/>
  <c r="AN8" i="93"/>
  <c r="AI8" i="93"/>
  <c r="AR8" i="16"/>
  <c r="AH9" i="90"/>
  <c r="AQ9" i="90" s="1"/>
  <c r="K16" i="5"/>
  <c r="AR8" i="37"/>
  <c r="AG8" i="91"/>
  <c r="AP8" i="91" s="1"/>
  <c r="W9" i="91"/>
  <c r="AF8" i="91"/>
  <c r="AO8" i="91" s="1"/>
  <c r="AE8" i="91"/>
  <c r="Y9" i="38"/>
  <c r="X9" i="38"/>
  <c r="AN8" i="44"/>
  <c r="AI8" i="44"/>
  <c r="AN8" i="15"/>
  <c r="AI8" i="15"/>
  <c r="AH9" i="65"/>
  <c r="AQ9" i="65" s="1"/>
  <c r="AN10" i="2"/>
  <c r="AI10" i="2"/>
  <c r="AH9" i="34"/>
  <c r="AQ9" i="34" s="1"/>
  <c r="K15" i="16"/>
  <c r="AH9" i="79"/>
  <c r="AQ9" i="79" s="1"/>
  <c r="K15" i="51"/>
  <c r="K15" i="52"/>
  <c r="AE9" i="96"/>
  <c r="W10" i="96"/>
  <c r="AF9" i="96"/>
  <c r="AO9" i="96" s="1"/>
  <c r="AG9" i="96"/>
  <c r="AP9" i="96" s="1"/>
  <c r="K18" i="22"/>
  <c r="AR9" i="39"/>
  <c r="Z9" i="43"/>
  <c r="K16" i="68"/>
  <c r="AN8" i="78"/>
  <c r="AI8" i="78"/>
  <c r="AI9" i="8"/>
  <c r="AN9" i="8"/>
  <c r="AH10" i="4"/>
  <c r="AQ10" i="4" s="1"/>
  <c r="Z9" i="16"/>
  <c r="K16" i="50"/>
  <c r="AH9" i="37"/>
  <c r="AQ9" i="37" s="1"/>
  <c r="Z8" i="40"/>
  <c r="AR8" i="17"/>
  <c r="K17" i="66"/>
  <c r="Y9" i="62"/>
  <c r="X9" i="62"/>
  <c r="AN8" i="70"/>
  <c r="AI8" i="70"/>
  <c r="Z10" i="18"/>
  <c r="X10" i="18"/>
  <c r="Y10" i="18"/>
  <c r="AI9" i="89"/>
  <c r="AN9" i="89"/>
  <c r="AG10" i="8" l="1"/>
  <c r="AP10" i="8" s="1"/>
  <c r="W11" i="8"/>
  <c r="AF10" i="8"/>
  <c r="AO10" i="8" s="1"/>
  <c r="AE10" i="8"/>
  <c r="AG9" i="54"/>
  <c r="AP9" i="54" s="1"/>
  <c r="W10" i="54"/>
  <c r="AF9" i="54"/>
  <c r="AO9" i="54" s="1"/>
  <c r="AE9" i="54"/>
  <c r="AG10" i="22"/>
  <c r="AP10" i="22" s="1"/>
  <c r="W11" i="22"/>
  <c r="AF10" i="22"/>
  <c r="AO10" i="22" s="1"/>
  <c r="AE10" i="22"/>
  <c r="W10" i="57"/>
  <c r="AF9" i="57"/>
  <c r="AO9" i="57" s="1"/>
  <c r="AE9" i="57"/>
  <c r="AG9" i="57"/>
  <c r="AP9" i="57" s="1"/>
  <c r="AF10" i="26"/>
  <c r="AO10" i="26" s="1"/>
  <c r="AG10" i="26"/>
  <c r="AP10" i="26" s="1"/>
  <c r="W11" i="26"/>
  <c r="AE10" i="26"/>
  <c r="AF9" i="33"/>
  <c r="AO9" i="33" s="1"/>
  <c r="W10" i="33"/>
  <c r="AG9" i="33"/>
  <c r="AP9" i="33" s="1"/>
  <c r="AE9" i="33"/>
  <c r="AG9" i="24"/>
  <c r="AP9" i="24" s="1"/>
  <c r="W10" i="24"/>
  <c r="AF9" i="24"/>
  <c r="AO9" i="24" s="1"/>
  <c r="AE9" i="24"/>
  <c r="AG9" i="77"/>
  <c r="AP9" i="77" s="1"/>
  <c r="W10" i="77"/>
  <c r="AF9" i="77"/>
  <c r="AO9" i="77" s="1"/>
  <c r="AE9" i="77"/>
  <c r="AG10" i="72"/>
  <c r="AP10" i="72" s="1"/>
  <c r="W11" i="72"/>
  <c r="AF10" i="72"/>
  <c r="AO10" i="72" s="1"/>
  <c r="AE10" i="72"/>
  <c r="AG10" i="32"/>
  <c r="AP10" i="32" s="1"/>
  <c r="AF10" i="32"/>
  <c r="AO10" i="32" s="1"/>
  <c r="W11" i="32"/>
  <c r="AE10" i="32"/>
  <c r="AE10" i="35"/>
  <c r="W11" i="35"/>
  <c r="AF10" i="35"/>
  <c r="AO10" i="35" s="1"/>
  <c r="AG10" i="35"/>
  <c r="AP10" i="35" s="1"/>
  <c r="AG9" i="58"/>
  <c r="AP9" i="58" s="1"/>
  <c r="W10" i="58"/>
  <c r="AF9" i="58"/>
  <c r="AO9" i="58" s="1"/>
  <c r="AE9" i="58"/>
  <c r="AR8" i="70"/>
  <c r="AH9" i="38"/>
  <c r="AQ9" i="38" s="1"/>
  <c r="Z9" i="38"/>
  <c r="K17" i="17"/>
  <c r="AR9" i="28"/>
  <c r="AR8" i="66"/>
  <c r="AR9" i="20"/>
  <c r="AH9" i="29"/>
  <c r="AQ9" i="29" s="1"/>
  <c r="K17" i="69"/>
  <c r="AI9" i="19"/>
  <c r="AN9" i="19"/>
  <c r="AN8" i="7"/>
  <c r="AI8" i="7"/>
  <c r="Y10" i="63"/>
  <c r="X10" i="63"/>
  <c r="AH9" i="44"/>
  <c r="AQ9" i="44" s="1"/>
  <c r="Z10" i="92"/>
  <c r="X10" i="92"/>
  <c r="Y10" i="92"/>
  <c r="AR9" i="18"/>
  <c r="AH9" i="51"/>
  <c r="AQ9" i="51" s="1"/>
  <c r="W11" i="47"/>
  <c r="AG10" i="47"/>
  <c r="AP10" i="47" s="1"/>
  <c r="AE10" i="47"/>
  <c r="AF10" i="47"/>
  <c r="AO10" i="47" s="1"/>
  <c r="K17" i="61"/>
  <c r="Y10" i="31"/>
  <c r="Z10" i="31"/>
  <c r="X10" i="31"/>
  <c r="AH9" i="74"/>
  <c r="AQ9" i="74" s="1"/>
  <c r="AH9" i="78"/>
  <c r="AQ9" i="78" s="1"/>
  <c r="AN8" i="9"/>
  <c r="AI8" i="9"/>
  <c r="AH10" i="30"/>
  <c r="AQ10" i="30" s="1"/>
  <c r="AR8" i="58"/>
  <c r="AR8" i="57"/>
  <c r="AH11" i="2"/>
  <c r="AQ11" i="2" s="1"/>
  <c r="X10" i="65"/>
  <c r="Y10" i="65"/>
  <c r="AH10" i="83"/>
  <c r="AQ10" i="83" s="1"/>
  <c r="AR9" i="35"/>
  <c r="K19" i="1"/>
  <c r="AI9" i="37"/>
  <c r="AN9" i="37"/>
  <c r="K17" i="54"/>
  <c r="AR9" i="41"/>
  <c r="AH9" i="93"/>
  <c r="AQ9" i="93" s="1"/>
  <c r="AR8" i="74"/>
  <c r="AE10" i="20"/>
  <c r="AG10" i="20"/>
  <c r="AP10" i="20" s="1"/>
  <c r="W11" i="20"/>
  <c r="AF10" i="20"/>
  <c r="AO10" i="20" s="1"/>
  <c r="W10" i="25"/>
  <c r="AG9" i="25"/>
  <c r="AP9" i="25" s="1"/>
  <c r="AF9" i="25"/>
  <c r="AO9" i="25" s="1"/>
  <c r="AE9" i="25"/>
  <c r="AH10" i="11"/>
  <c r="AQ10" i="11" s="1"/>
  <c r="AR9" i="75"/>
  <c r="AG9" i="95"/>
  <c r="AP9" i="95" s="1"/>
  <c r="W10" i="95"/>
  <c r="AF9" i="95"/>
  <c r="AO9" i="95" s="1"/>
  <c r="AE9" i="95"/>
  <c r="W11" i="41"/>
  <c r="AG10" i="41"/>
  <c r="AP10" i="41" s="1"/>
  <c r="AF10" i="41"/>
  <c r="AO10" i="41" s="1"/>
  <c r="AE10" i="41"/>
  <c r="AH9" i="57"/>
  <c r="AQ9" i="57" s="1"/>
  <c r="AI9" i="61"/>
  <c r="AN9" i="61"/>
  <c r="AR9" i="56"/>
  <c r="AR9" i="89"/>
  <c r="AH9" i="62"/>
  <c r="AQ9" i="62" s="1"/>
  <c r="AG9" i="43"/>
  <c r="AP9" i="43" s="1"/>
  <c r="AF9" i="43"/>
  <c r="AO9" i="43" s="1"/>
  <c r="W10" i="43"/>
  <c r="AE9" i="43"/>
  <c r="AR8" i="15"/>
  <c r="AE8" i="40"/>
  <c r="W9" i="40"/>
  <c r="AG8" i="40"/>
  <c r="AP8" i="40" s="1"/>
  <c r="AF8" i="40"/>
  <c r="AO8" i="40" s="1"/>
  <c r="AR9" i="8"/>
  <c r="Y10" i="96"/>
  <c r="X10" i="96"/>
  <c r="K16" i="51"/>
  <c r="AI8" i="91"/>
  <c r="AN8" i="91"/>
  <c r="Z9" i="29"/>
  <c r="AH9" i="76"/>
  <c r="AQ9" i="76" s="1"/>
  <c r="K16" i="64"/>
  <c r="AI9" i="94"/>
  <c r="AN9" i="94"/>
  <c r="K18" i="53"/>
  <c r="AI9" i="92"/>
  <c r="AN9" i="92"/>
  <c r="K17" i="62"/>
  <c r="AN9" i="67"/>
  <c r="AI9" i="67"/>
  <c r="AH10" i="64"/>
  <c r="AQ10" i="64" s="1"/>
  <c r="AH9" i="36"/>
  <c r="AQ9" i="36" s="1"/>
  <c r="AR9" i="48"/>
  <c r="K16" i="15"/>
  <c r="W10" i="87"/>
  <c r="AE9" i="87"/>
  <c r="AG9" i="87"/>
  <c r="AP9" i="87" s="1"/>
  <c r="AF9" i="87"/>
  <c r="AO9" i="87" s="1"/>
  <c r="Z9" i="74"/>
  <c r="AH9" i="15"/>
  <c r="AQ9" i="15" s="1"/>
  <c r="AR8" i="49"/>
  <c r="AH9" i="69"/>
  <c r="AQ9" i="69" s="1"/>
  <c r="K17" i="14"/>
  <c r="K17" i="6"/>
  <c r="Z10" i="30"/>
  <c r="AI9" i="90"/>
  <c r="AN9" i="90"/>
  <c r="AI10" i="39"/>
  <c r="AN10" i="39"/>
  <c r="AH10" i="55"/>
  <c r="AQ10" i="55" s="1"/>
  <c r="AH10" i="56"/>
  <c r="AQ10" i="56" s="1"/>
  <c r="Z9" i="93"/>
  <c r="AI9" i="3"/>
  <c r="AN9" i="3"/>
  <c r="AH10" i="85"/>
  <c r="AQ10" i="85" s="1"/>
  <c r="AR9" i="26"/>
  <c r="Z10" i="11"/>
  <c r="AH9" i="1"/>
  <c r="AQ9" i="1" s="1"/>
  <c r="AR8" i="77"/>
  <c r="AH10" i="28"/>
  <c r="AQ10" i="28" s="1"/>
  <c r="AN10" i="80"/>
  <c r="AI10" i="80"/>
  <c r="Z10" i="10"/>
  <c r="X10" i="10"/>
  <c r="Y10" i="10"/>
  <c r="Z10" i="59"/>
  <c r="Y10" i="59"/>
  <c r="X10" i="59"/>
  <c r="K17" i="68"/>
  <c r="K16" i="52"/>
  <c r="AH10" i="18"/>
  <c r="AQ10" i="18" s="1"/>
  <c r="Z9" i="62"/>
  <c r="K17" i="50"/>
  <c r="AR8" i="78"/>
  <c r="AI9" i="96"/>
  <c r="AN9" i="96"/>
  <c r="K16" i="16"/>
  <c r="AR10" i="2"/>
  <c r="AR8" i="44"/>
  <c r="K17" i="18"/>
  <c r="AH10" i="89"/>
  <c r="AQ10" i="89" s="1"/>
  <c r="AR9" i="22"/>
  <c r="X10" i="94"/>
  <c r="Z10" i="94" s="1"/>
  <c r="Y10" i="94"/>
  <c r="K16" i="20"/>
  <c r="Z10" i="19"/>
  <c r="Y10" i="19"/>
  <c r="X10" i="19"/>
  <c r="Z9" i="7"/>
  <c r="Y9" i="7"/>
  <c r="X9" i="7"/>
  <c r="Z9" i="44"/>
  <c r="AR9" i="30"/>
  <c r="AH10" i="5"/>
  <c r="AQ10" i="5" s="1"/>
  <c r="AR8" i="76"/>
  <c r="Z9" i="51"/>
  <c r="K16" i="56"/>
  <c r="Z9" i="36"/>
  <c r="K16" i="19"/>
  <c r="AG9" i="52"/>
  <c r="AP9" i="52" s="1"/>
  <c r="W10" i="52"/>
  <c r="AF9" i="52"/>
  <c r="AO9" i="52" s="1"/>
  <c r="AE9" i="52"/>
  <c r="AN8" i="71"/>
  <c r="AI8" i="71"/>
  <c r="W10" i="12"/>
  <c r="AF9" i="12"/>
  <c r="AO9" i="12" s="1"/>
  <c r="AE9" i="12"/>
  <c r="AG9" i="12"/>
  <c r="AP9" i="12" s="1"/>
  <c r="AI9" i="34"/>
  <c r="AN9" i="34"/>
  <c r="AR8" i="1"/>
  <c r="Z9" i="78"/>
  <c r="AR8" i="36"/>
  <c r="AG9" i="13"/>
  <c r="AP9" i="13" s="1"/>
  <c r="W10" i="13"/>
  <c r="AF9" i="13"/>
  <c r="AO9" i="13" s="1"/>
  <c r="AE9" i="13"/>
  <c r="Y9" i="9"/>
  <c r="X9" i="9"/>
  <c r="AE9" i="14"/>
  <c r="AG9" i="14"/>
  <c r="AP9" i="14" s="1"/>
  <c r="W10" i="14"/>
  <c r="AF9" i="14"/>
  <c r="AO9" i="14" s="1"/>
  <c r="Z11" i="2"/>
  <c r="Z10" i="55"/>
  <c r="Z10" i="83"/>
  <c r="K17" i="10"/>
  <c r="AR8" i="54"/>
  <c r="Z10" i="37"/>
  <c r="Y10" i="37"/>
  <c r="X10" i="37"/>
  <c r="AH10" i="8"/>
  <c r="AQ10" i="8" s="1"/>
  <c r="AH9" i="58"/>
  <c r="AQ9" i="58" s="1"/>
  <c r="AH9" i="66"/>
  <c r="AQ9" i="66" s="1"/>
  <c r="AH9" i="54"/>
  <c r="AQ9" i="54" s="1"/>
  <c r="AR8" i="33"/>
  <c r="AR9" i="72"/>
  <c r="AR8" i="38"/>
  <c r="K17" i="9"/>
  <c r="AH9" i="23"/>
  <c r="AQ9" i="23" s="1"/>
  <c r="Z10" i="45"/>
  <c r="Y10" i="45"/>
  <c r="X10" i="45"/>
  <c r="Z11" i="4"/>
  <c r="Y11" i="4"/>
  <c r="X11" i="4"/>
  <c r="Z10" i="46"/>
  <c r="X10" i="46"/>
  <c r="Y10" i="46"/>
  <c r="AG10" i="18"/>
  <c r="AP10" i="18" s="1"/>
  <c r="W11" i="18"/>
  <c r="AF10" i="18"/>
  <c r="AO10" i="18" s="1"/>
  <c r="AE10" i="18"/>
  <c r="AG9" i="16"/>
  <c r="AP9" i="16" s="1"/>
  <c r="W10" i="16"/>
  <c r="AF9" i="16"/>
  <c r="AO9" i="16" s="1"/>
  <c r="AE9" i="16"/>
  <c r="Y9" i="91"/>
  <c r="Z9" i="91" s="1"/>
  <c r="X9" i="91"/>
  <c r="K17" i="5"/>
  <c r="AH9" i="49"/>
  <c r="AQ9" i="49" s="1"/>
  <c r="AR9" i="11"/>
  <c r="AG9" i="76"/>
  <c r="AP9" i="76" s="1"/>
  <c r="AE9" i="76"/>
  <c r="AF9" i="76"/>
  <c r="AO9" i="76" s="1"/>
  <c r="W10" i="76"/>
  <c r="Z10" i="88"/>
  <c r="X10" i="88"/>
  <c r="Y10" i="88"/>
  <c r="AR8" i="95"/>
  <c r="K17" i="7"/>
  <c r="K17" i="13"/>
  <c r="K17" i="12"/>
  <c r="Y10" i="73"/>
  <c r="X10" i="73"/>
  <c r="AI9" i="53"/>
  <c r="AN9" i="53"/>
  <c r="Z10" i="67"/>
  <c r="X10" i="67"/>
  <c r="Y10" i="67"/>
  <c r="AE10" i="64"/>
  <c r="W11" i="64"/>
  <c r="AF10" i="64"/>
  <c r="AO10" i="64" s="1"/>
  <c r="AG10" i="64"/>
  <c r="AP10" i="64" s="1"/>
  <c r="AR8" i="62"/>
  <c r="K16" i="11"/>
  <c r="AE9" i="6"/>
  <c r="AG9" i="6"/>
  <c r="AP9" i="6" s="1"/>
  <c r="W10" i="6"/>
  <c r="AF9" i="6"/>
  <c r="AO9" i="6" s="1"/>
  <c r="Z10" i="81"/>
  <c r="X10" i="81"/>
  <c r="Y10" i="81"/>
  <c r="K17" i="72"/>
  <c r="Z10" i="34"/>
  <c r="Y10" i="34"/>
  <c r="X10" i="34"/>
  <c r="AG9" i="15"/>
  <c r="AP9" i="15" s="1"/>
  <c r="W10" i="15"/>
  <c r="AF9" i="15"/>
  <c r="AO9" i="15" s="1"/>
  <c r="AE9" i="15"/>
  <c r="AR9" i="55"/>
  <c r="AE9" i="69"/>
  <c r="AG9" i="69"/>
  <c r="AP9" i="69" s="1"/>
  <c r="W10" i="69"/>
  <c r="AF9" i="69"/>
  <c r="AO9" i="69" s="1"/>
  <c r="K17" i="57"/>
  <c r="AG10" i="60"/>
  <c r="AP10" i="60" s="1"/>
  <c r="W11" i="60"/>
  <c r="AF10" i="60"/>
  <c r="AO10" i="60" s="1"/>
  <c r="AE10" i="60"/>
  <c r="AE9" i="86"/>
  <c r="W10" i="86"/>
  <c r="AG9" i="86"/>
  <c r="AP9" i="86" s="1"/>
  <c r="AF9" i="86"/>
  <c r="AO9" i="86" s="1"/>
  <c r="AR8" i="24"/>
  <c r="AR9" i="85"/>
  <c r="AG10" i="56"/>
  <c r="AP10" i="56" s="1"/>
  <c r="AF10" i="56"/>
  <c r="AO10" i="56" s="1"/>
  <c r="AE10" i="56"/>
  <c r="W11" i="56"/>
  <c r="AR8" i="51"/>
  <c r="Z10" i="3"/>
  <c r="X10" i="3"/>
  <c r="Y10" i="3"/>
  <c r="AG9" i="66"/>
  <c r="AP9" i="66" s="1"/>
  <c r="W10" i="66"/>
  <c r="AF9" i="66"/>
  <c r="AO9" i="66" s="1"/>
  <c r="AE9" i="66"/>
  <c r="AG10" i="85"/>
  <c r="AP10" i="85" s="1"/>
  <c r="AF10" i="85"/>
  <c r="AO10" i="85" s="1"/>
  <c r="AE10" i="85"/>
  <c r="W11" i="85"/>
  <c r="AR8" i="69"/>
  <c r="AR9" i="32"/>
  <c r="AG9" i="1"/>
  <c r="AP9" i="1" s="1"/>
  <c r="AF9" i="1"/>
  <c r="AO9" i="1" s="1"/>
  <c r="W10" i="1"/>
  <c r="AE9" i="1"/>
  <c r="K17" i="21"/>
  <c r="Y10" i="50"/>
  <c r="X10" i="50"/>
  <c r="Z10" i="50" s="1"/>
  <c r="Z10" i="28"/>
  <c r="AN9" i="45"/>
  <c r="AI9" i="45"/>
  <c r="X11" i="80"/>
  <c r="Z11" i="80" s="1"/>
  <c r="Y11" i="80"/>
  <c r="AI9" i="21"/>
  <c r="AN9" i="21"/>
  <c r="K18" i="66"/>
  <c r="K16" i="23"/>
  <c r="AF10" i="89"/>
  <c r="AO10" i="89" s="1"/>
  <c r="AE10" i="89"/>
  <c r="W11" i="89"/>
  <c r="AG10" i="89"/>
  <c r="AP10" i="89" s="1"/>
  <c r="AH10" i="35"/>
  <c r="AQ10" i="35" s="1"/>
  <c r="AH9" i="70"/>
  <c r="AQ9" i="70" s="1"/>
  <c r="AI9" i="84"/>
  <c r="AN9" i="84"/>
  <c r="AI9" i="88"/>
  <c r="AN9" i="88"/>
  <c r="AN9" i="63"/>
  <c r="AI9" i="63"/>
  <c r="AN9" i="73"/>
  <c r="AI9" i="73"/>
  <c r="AR9" i="83"/>
  <c r="AG10" i="5"/>
  <c r="AP10" i="5" s="1"/>
  <c r="W11" i="5"/>
  <c r="AF10" i="5"/>
  <c r="AO10" i="5" s="1"/>
  <c r="AE10" i="5"/>
  <c r="Z9" i="68"/>
  <c r="Y9" i="68"/>
  <c r="X9" i="68"/>
  <c r="Z9" i="71"/>
  <c r="X9" i="71"/>
  <c r="Y9" i="71"/>
  <c r="AI9" i="31"/>
  <c r="AN9" i="31"/>
  <c r="K16" i="3"/>
  <c r="AH10" i="22"/>
  <c r="AQ10" i="22" s="1"/>
  <c r="AR8" i="29"/>
  <c r="K16" i="59"/>
  <c r="AF9" i="27"/>
  <c r="AO9" i="27" s="1"/>
  <c r="AE9" i="27"/>
  <c r="W10" i="27"/>
  <c r="AG9" i="27"/>
  <c r="AP9" i="27" s="1"/>
  <c r="AH10" i="48"/>
  <c r="AQ10" i="48" s="1"/>
  <c r="K16" i="71"/>
  <c r="AI9" i="65"/>
  <c r="AN9" i="65"/>
  <c r="Z10" i="90"/>
  <c r="Y10" i="90"/>
  <c r="X10" i="90"/>
  <c r="AR9" i="64"/>
  <c r="AR9" i="5"/>
  <c r="AH10" i="75"/>
  <c r="AQ10" i="75" s="1"/>
  <c r="Z10" i="79"/>
  <c r="X10" i="79"/>
  <c r="Y10" i="79"/>
  <c r="AH10" i="20"/>
  <c r="AQ10" i="20" s="1"/>
  <c r="AH9" i="25"/>
  <c r="AQ9" i="25" s="1"/>
  <c r="AH10" i="41"/>
  <c r="AQ10" i="41" s="1"/>
  <c r="Z9" i="23"/>
  <c r="AR8" i="23"/>
  <c r="K16" i="24"/>
  <c r="Y10" i="61"/>
  <c r="X10" i="61"/>
  <c r="AI10" i="4"/>
  <c r="AN10" i="4"/>
  <c r="K19" i="22"/>
  <c r="AR8" i="93"/>
  <c r="Z9" i="49"/>
  <c r="Z9" i="70"/>
  <c r="X10" i="84"/>
  <c r="Z10" i="84" s="1"/>
  <c r="Y10" i="84"/>
  <c r="K16" i="2"/>
  <c r="K18" i="58"/>
  <c r="K18" i="70"/>
  <c r="K17" i="67"/>
  <c r="Z10" i="53"/>
  <c r="Y10" i="53"/>
  <c r="X10" i="53"/>
  <c r="AH9" i="24"/>
  <c r="AQ9" i="24" s="1"/>
  <c r="AH10" i="26"/>
  <c r="AQ10" i="26" s="1"/>
  <c r="AH10" i="32"/>
  <c r="AQ10" i="32" s="1"/>
  <c r="AG9" i="42"/>
  <c r="AP9" i="42" s="1"/>
  <c r="AF9" i="42"/>
  <c r="AO9" i="42" s="1"/>
  <c r="W10" i="42"/>
  <c r="AE9" i="42"/>
  <c r="AH9" i="33"/>
  <c r="AQ9" i="33" s="1"/>
  <c r="K16" i="8"/>
  <c r="W10" i="17"/>
  <c r="AF9" i="17"/>
  <c r="AO9" i="17" s="1"/>
  <c r="AE9" i="17"/>
  <c r="AG9" i="17"/>
  <c r="AP9" i="17" s="1"/>
  <c r="AI8" i="68"/>
  <c r="AN8" i="68"/>
  <c r="AN9" i="81"/>
  <c r="AI9" i="81"/>
  <c r="AH9" i="77"/>
  <c r="AQ9" i="77" s="1"/>
  <c r="K17" i="65"/>
  <c r="K17" i="63"/>
  <c r="AH10" i="72"/>
  <c r="AQ10" i="72" s="1"/>
  <c r="Z10" i="48"/>
  <c r="AE8" i="82"/>
  <c r="AF8" i="82"/>
  <c r="AO8" i="82" s="1"/>
  <c r="AG8" i="82"/>
  <c r="AP8" i="82" s="1"/>
  <c r="W9" i="82"/>
  <c r="K16" i="4"/>
  <c r="Y11" i="39"/>
  <c r="Z11" i="39" s="1"/>
  <c r="X11" i="39"/>
  <c r="AR8" i="25"/>
  <c r="Z10" i="75"/>
  <c r="AI9" i="79"/>
  <c r="AN9" i="79"/>
  <c r="K17" i="60"/>
  <c r="AH9" i="95"/>
  <c r="AQ9" i="95" s="1"/>
  <c r="K16" i="55"/>
  <c r="AI9" i="50"/>
  <c r="AN9" i="50"/>
  <c r="AN9" i="10"/>
  <c r="AI9" i="10"/>
  <c r="AN9" i="59"/>
  <c r="AI9" i="59"/>
  <c r="X10" i="21"/>
  <c r="Y10" i="21"/>
  <c r="AI9" i="46"/>
  <c r="AN9" i="46"/>
  <c r="AE10" i="84" l="1"/>
  <c r="AF10" i="84"/>
  <c r="AO10" i="84" s="1"/>
  <c r="W11" i="84"/>
  <c r="AG10" i="84"/>
  <c r="AP10" i="84" s="1"/>
  <c r="AG10" i="50"/>
  <c r="AP10" i="50" s="1"/>
  <c r="W11" i="50"/>
  <c r="AF10" i="50"/>
  <c r="AO10" i="50" s="1"/>
  <c r="AE10" i="50"/>
  <c r="W10" i="91"/>
  <c r="AE9" i="91"/>
  <c r="AG9" i="91"/>
  <c r="AP9" i="91" s="1"/>
  <c r="AF9" i="91"/>
  <c r="AO9" i="91" s="1"/>
  <c r="AG11" i="80"/>
  <c r="AP11" i="80" s="1"/>
  <c r="AE11" i="80"/>
  <c r="W12" i="80"/>
  <c r="AF11" i="80"/>
  <c r="AO11" i="80" s="1"/>
  <c r="AE11" i="39"/>
  <c r="W12" i="39"/>
  <c r="AG11" i="39"/>
  <c r="AP11" i="39" s="1"/>
  <c r="AF11" i="39"/>
  <c r="AO11" i="39" s="1"/>
  <c r="W11" i="94"/>
  <c r="AG10" i="94"/>
  <c r="AP10" i="94" s="1"/>
  <c r="AF10" i="94"/>
  <c r="AO10" i="94" s="1"/>
  <c r="AE10" i="94"/>
  <c r="K17" i="4"/>
  <c r="AG10" i="48"/>
  <c r="AP10" i="48" s="1"/>
  <c r="AF10" i="48"/>
  <c r="AO10" i="48" s="1"/>
  <c r="AE10" i="48"/>
  <c r="W11" i="48"/>
  <c r="K18" i="65"/>
  <c r="Y10" i="17"/>
  <c r="X10" i="17"/>
  <c r="AR9" i="46"/>
  <c r="AR9" i="10"/>
  <c r="K18" i="60"/>
  <c r="AH11" i="39"/>
  <c r="AQ11" i="39" s="1"/>
  <c r="AR8" i="68"/>
  <c r="K17" i="8"/>
  <c r="AN9" i="42"/>
  <c r="AI9" i="42"/>
  <c r="K20" i="22"/>
  <c r="AH10" i="79"/>
  <c r="AQ10" i="79" s="1"/>
  <c r="Y11" i="85"/>
  <c r="X11" i="85"/>
  <c r="Z11" i="85" s="1"/>
  <c r="Y10" i="66"/>
  <c r="X10" i="66"/>
  <c r="AI9" i="86"/>
  <c r="AN9" i="86"/>
  <c r="AH10" i="34"/>
  <c r="AQ10" i="34" s="1"/>
  <c r="AH10" i="81"/>
  <c r="AQ10" i="81" s="1"/>
  <c r="Y11" i="64"/>
  <c r="X11" i="64"/>
  <c r="Z11" i="64" s="1"/>
  <c r="AR9" i="53"/>
  <c r="AN9" i="76"/>
  <c r="AI9" i="76"/>
  <c r="AI9" i="16"/>
  <c r="AN9" i="16"/>
  <c r="Y11" i="18"/>
  <c r="Z11" i="18" s="1"/>
  <c r="X11" i="18"/>
  <c r="AG10" i="83"/>
  <c r="AP10" i="83" s="1"/>
  <c r="AE10" i="83"/>
  <c r="W11" i="83"/>
  <c r="AF10" i="83"/>
  <c r="AO10" i="83" s="1"/>
  <c r="AI9" i="14"/>
  <c r="AN9" i="14"/>
  <c r="X10" i="13"/>
  <c r="Y10" i="13"/>
  <c r="Z10" i="12"/>
  <c r="Y10" i="12"/>
  <c r="X10" i="12"/>
  <c r="W10" i="51"/>
  <c r="AF9" i="51"/>
  <c r="AO9" i="51" s="1"/>
  <c r="AE9" i="51"/>
  <c r="AG9" i="51"/>
  <c r="AP9" i="51" s="1"/>
  <c r="K18" i="62"/>
  <c r="AR9" i="94"/>
  <c r="K17" i="51"/>
  <c r="AI9" i="25"/>
  <c r="AN9" i="25"/>
  <c r="Y11" i="20"/>
  <c r="X11" i="20"/>
  <c r="Z11" i="47"/>
  <c r="Y11" i="47"/>
  <c r="X11" i="47"/>
  <c r="AH10" i="92"/>
  <c r="AQ10" i="92" s="1"/>
  <c r="X11" i="32"/>
  <c r="Y11" i="32"/>
  <c r="Z11" i="32" s="1"/>
  <c r="AI9" i="24"/>
  <c r="AN9" i="24"/>
  <c r="Y10" i="33"/>
  <c r="Z10" i="33" s="1"/>
  <c r="X10" i="33"/>
  <c r="AI10" i="22"/>
  <c r="AN10" i="22"/>
  <c r="Z10" i="54"/>
  <c r="Y10" i="54"/>
  <c r="X10" i="54"/>
  <c r="X10" i="42"/>
  <c r="Y10" i="42"/>
  <c r="AG10" i="53"/>
  <c r="AP10" i="53" s="1"/>
  <c r="W11" i="53"/>
  <c r="AF10" i="53"/>
  <c r="AO10" i="53" s="1"/>
  <c r="AE10" i="53"/>
  <c r="K19" i="58"/>
  <c r="W10" i="70"/>
  <c r="AF9" i="70"/>
  <c r="AO9" i="70" s="1"/>
  <c r="AG9" i="70"/>
  <c r="AP9" i="70" s="1"/>
  <c r="AE9" i="70"/>
  <c r="K17" i="24"/>
  <c r="AG10" i="79"/>
  <c r="AP10" i="79" s="1"/>
  <c r="W11" i="79"/>
  <c r="AF10" i="79"/>
  <c r="AO10" i="79" s="1"/>
  <c r="AE10" i="79"/>
  <c r="AE10" i="90"/>
  <c r="W11" i="90"/>
  <c r="AF10" i="90"/>
  <c r="AO10" i="90" s="1"/>
  <c r="AG10" i="90"/>
  <c r="AP10" i="90" s="1"/>
  <c r="Y10" i="27"/>
  <c r="X10" i="27"/>
  <c r="AR9" i="31"/>
  <c r="AG9" i="68"/>
  <c r="AP9" i="68" s="1"/>
  <c r="W10" i="68"/>
  <c r="AF9" i="68"/>
  <c r="AO9" i="68" s="1"/>
  <c r="AE9" i="68"/>
  <c r="AR9" i="88"/>
  <c r="Y11" i="89"/>
  <c r="X11" i="89"/>
  <c r="K19" i="66"/>
  <c r="AR9" i="45"/>
  <c r="AN10" i="85"/>
  <c r="AI10" i="85"/>
  <c r="Z11" i="56"/>
  <c r="Y11" i="56"/>
  <c r="X11" i="56"/>
  <c r="K18" i="57"/>
  <c r="AF10" i="81"/>
  <c r="AO10" i="81" s="1"/>
  <c r="W11" i="81"/>
  <c r="AG10" i="81"/>
  <c r="AP10" i="81" s="1"/>
  <c r="AE10" i="81"/>
  <c r="K17" i="11"/>
  <c r="AI10" i="64"/>
  <c r="AN10" i="64"/>
  <c r="AH10" i="73"/>
  <c r="AQ10" i="73" s="1"/>
  <c r="K18" i="13"/>
  <c r="AH10" i="88"/>
  <c r="AQ10" i="88" s="1"/>
  <c r="AG11" i="4"/>
  <c r="AP11" i="4" s="1"/>
  <c r="W12" i="4"/>
  <c r="AF11" i="4"/>
  <c r="AO11" i="4" s="1"/>
  <c r="AE11" i="4"/>
  <c r="W11" i="37"/>
  <c r="AE10" i="37"/>
  <c r="AG10" i="37"/>
  <c r="AP10" i="37" s="1"/>
  <c r="AF10" i="37"/>
  <c r="AO10" i="37" s="1"/>
  <c r="AG10" i="55"/>
  <c r="AP10" i="55" s="1"/>
  <c r="AE10" i="55"/>
  <c r="W11" i="55"/>
  <c r="AF10" i="55"/>
  <c r="AO10" i="55" s="1"/>
  <c r="AH9" i="9"/>
  <c r="AQ9" i="9" s="1"/>
  <c r="AR8" i="71"/>
  <c r="AG9" i="44"/>
  <c r="AP9" i="44" s="1"/>
  <c r="AF9" i="44"/>
  <c r="AO9" i="44" s="1"/>
  <c r="AE9" i="44"/>
  <c r="W10" i="44"/>
  <c r="AG10" i="19"/>
  <c r="AP10" i="19" s="1"/>
  <c r="W11" i="19"/>
  <c r="AF10" i="19"/>
  <c r="AO10" i="19" s="1"/>
  <c r="AE10" i="19"/>
  <c r="AG10" i="59"/>
  <c r="AP10" i="59" s="1"/>
  <c r="W11" i="59"/>
  <c r="AF10" i="59"/>
  <c r="AO10" i="59" s="1"/>
  <c r="AE10" i="59"/>
  <c r="AR9" i="3"/>
  <c r="K18" i="6"/>
  <c r="AI9" i="87"/>
  <c r="AN9" i="87"/>
  <c r="AH10" i="96"/>
  <c r="AQ10" i="96" s="1"/>
  <c r="AN9" i="43"/>
  <c r="AI9" i="43"/>
  <c r="AR9" i="61"/>
  <c r="K18" i="54"/>
  <c r="K18" i="61"/>
  <c r="AF10" i="92"/>
  <c r="AO10" i="92" s="1"/>
  <c r="AE10" i="92"/>
  <c r="W11" i="92"/>
  <c r="AG10" i="92"/>
  <c r="AP10" i="92" s="1"/>
  <c r="AH10" i="63"/>
  <c r="AQ10" i="63" s="1"/>
  <c r="AR9" i="19"/>
  <c r="AN9" i="58"/>
  <c r="AI9" i="58"/>
  <c r="AI9" i="77"/>
  <c r="AN9" i="77"/>
  <c r="AH10" i="21"/>
  <c r="AQ10" i="21" s="1"/>
  <c r="AR9" i="79"/>
  <c r="K18" i="63"/>
  <c r="AI9" i="17"/>
  <c r="AN9" i="17"/>
  <c r="AG9" i="49"/>
  <c r="AP9" i="49" s="1"/>
  <c r="AF9" i="49"/>
  <c r="AO9" i="49" s="1"/>
  <c r="W10" i="49"/>
  <c r="AE9" i="49"/>
  <c r="AR10" i="4"/>
  <c r="AI9" i="27"/>
  <c r="AN9" i="27"/>
  <c r="AN10" i="5"/>
  <c r="AI10" i="5"/>
  <c r="AR9" i="73"/>
  <c r="AN10" i="89"/>
  <c r="AI10" i="89"/>
  <c r="K18" i="21"/>
  <c r="AI10" i="56"/>
  <c r="AN10" i="56"/>
  <c r="AN10" i="60"/>
  <c r="AI10" i="60"/>
  <c r="AN9" i="15"/>
  <c r="AI9" i="15"/>
  <c r="W11" i="34"/>
  <c r="AG10" i="34"/>
  <c r="AP10" i="34" s="1"/>
  <c r="AE10" i="34"/>
  <c r="AF10" i="34"/>
  <c r="AO10" i="34" s="1"/>
  <c r="W11" i="88"/>
  <c r="AE10" i="88"/>
  <c r="AF10" i="88"/>
  <c r="AO10" i="88" s="1"/>
  <c r="AG10" i="88"/>
  <c r="AP10" i="88" s="1"/>
  <c r="K18" i="5"/>
  <c r="Y10" i="16"/>
  <c r="X10" i="16"/>
  <c r="AH10" i="45"/>
  <c r="AQ10" i="45" s="1"/>
  <c r="K18" i="9"/>
  <c r="W12" i="2"/>
  <c r="AF11" i="2"/>
  <c r="AO11" i="2" s="1"/>
  <c r="AE11" i="2"/>
  <c r="AG11" i="2"/>
  <c r="AP11" i="2" s="1"/>
  <c r="AR9" i="34"/>
  <c r="K17" i="19"/>
  <c r="AH9" i="7"/>
  <c r="AQ9" i="7" s="1"/>
  <c r="K17" i="52"/>
  <c r="AG9" i="93"/>
  <c r="AP9" i="93" s="1"/>
  <c r="W10" i="93"/>
  <c r="AF9" i="93"/>
  <c r="AO9" i="93" s="1"/>
  <c r="AE9" i="93"/>
  <c r="AR10" i="39"/>
  <c r="AR9" i="92"/>
  <c r="K17" i="64"/>
  <c r="AG9" i="29"/>
  <c r="AP9" i="29" s="1"/>
  <c r="W10" i="29"/>
  <c r="AF9" i="29"/>
  <c r="AO9" i="29" s="1"/>
  <c r="AE9" i="29"/>
  <c r="Z10" i="43"/>
  <c r="Y10" i="43"/>
  <c r="X10" i="43"/>
  <c r="Y11" i="41"/>
  <c r="X11" i="41"/>
  <c r="AI10" i="20"/>
  <c r="AN10" i="20"/>
  <c r="AH10" i="65"/>
  <c r="AQ10" i="65" s="1"/>
  <c r="Y11" i="35"/>
  <c r="X11" i="35"/>
  <c r="Z10" i="24"/>
  <c r="X10" i="24"/>
  <c r="Y10" i="24"/>
  <c r="Y11" i="22"/>
  <c r="X11" i="22"/>
  <c r="AN10" i="8"/>
  <c r="AI10" i="8"/>
  <c r="Z10" i="21"/>
  <c r="AR9" i="50"/>
  <c r="W11" i="75"/>
  <c r="AE10" i="75"/>
  <c r="AG10" i="75"/>
  <c r="AP10" i="75" s="1"/>
  <c r="AF10" i="75"/>
  <c r="AO10" i="75" s="1"/>
  <c r="AI8" i="82"/>
  <c r="AN8" i="82"/>
  <c r="AR9" i="81"/>
  <c r="K18" i="67"/>
  <c r="K17" i="2"/>
  <c r="AH10" i="61"/>
  <c r="AQ10" i="61" s="1"/>
  <c r="AR9" i="65"/>
  <c r="AH9" i="71"/>
  <c r="AQ9" i="71" s="1"/>
  <c r="AR9" i="84"/>
  <c r="AR9" i="21"/>
  <c r="W11" i="28"/>
  <c r="AG10" i="28"/>
  <c r="AP10" i="28" s="1"/>
  <c r="AF10" i="28"/>
  <c r="AO10" i="28" s="1"/>
  <c r="AE10" i="28"/>
  <c r="AI9" i="1"/>
  <c r="AN9" i="1"/>
  <c r="AH10" i="3"/>
  <c r="AQ10" i="3" s="1"/>
  <c r="Y10" i="69"/>
  <c r="X10" i="69"/>
  <c r="Z10" i="69" s="1"/>
  <c r="Y10" i="6"/>
  <c r="Z10" i="6" s="1"/>
  <c r="X10" i="6"/>
  <c r="AH10" i="67"/>
  <c r="AQ10" i="67" s="1"/>
  <c r="Z10" i="73"/>
  <c r="K18" i="7"/>
  <c r="AH9" i="91"/>
  <c r="AQ9" i="91" s="1"/>
  <c r="AH10" i="46"/>
  <c r="AQ10" i="46" s="1"/>
  <c r="Z9" i="9"/>
  <c r="AN9" i="52"/>
  <c r="AI9" i="52"/>
  <c r="AE9" i="36"/>
  <c r="AF9" i="36"/>
  <c r="AO9" i="36" s="1"/>
  <c r="AG9" i="36"/>
  <c r="AP9" i="36" s="1"/>
  <c r="W10" i="36"/>
  <c r="K17" i="20"/>
  <c r="K18" i="18"/>
  <c r="K17" i="16"/>
  <c r="K18" i="50"/>
  <c r="AH10" i="10"/>
  <c r="AQ10" i="10" s="1"/>
  <c r="K18" i="14"/>
  <c r="Z10" i="87"/>
  <c r="Y10" i="87"/>
  <c r="X10" i="87"/>
  <c r="AR9" i="67"/>
  <c r="Z10" i="96"/>
  <c r="Z9" i="40"/>
  <c r="Y9" i="40"/>
  <c r="X9" i="40"/>
  <c r="AI9" i="95"/>
  <c r="AN9" i="95"/>
  <c r="AR9" i="37"/>
  <c r="Z10" i="65"/>
  <c r="AR8" i="9"/>
  <c r="AH10" i="31"/>
  <c r="AQ10" i="31" s="1"/>
  <c r="Z10" i="63"/>
  <c r="K18" i="69"/>
  <c r="Z10" i="58"/>
  <c r="X10" i="58"/>
  <c r="Y10" i="58"/>
  <c r="AI10" i="35"/>
  <c r="AN10" i="35"/>
  <c r="AN10" i="72"/>
  <c r="AI10" i="72"/>
  <c r="X10" i="77"/>
  <c r="Y10" i="77"/>
  <c r="Z10" i="77" s="1"/>
  <c r="AN10" i="26"/>
  <c r="AI10" i="26"/>
  <c r="AI9" i="57"/>
  <c r="AN9" i="57"/>
  <c r="AG9" i="71"/>
  <c r="AP9" i="71" s="1"/>
  <c r="AE9" i="71"/>
  <c r="W10" i="71"/>
  <c r="AF9" i="71"/>
  <c r="AO9" i="71" s="1"/>
  <c r="Z11" i="5"/>
  <c r="Y11" i="5"/>
  <c r="X11" i="5"/>
  <c r="AR9" i="63"/>
  <c r="AH10" i="50"/>
  <c r="AQ10" i="50" s="1"/>
  <c r="Y10" i="1"/>
  <c r="X10" i="1"/>
  <c r="Z10" i="1" s="1"/>
  <c r="AN9" i="66"/>
  <c r="AI9" i="66"/>
  <c r="AG10" i="3"/>
  <c r="AP10" i="3" s="1"/>
  <c r="W11" i="3"/>
  <c r="AF10" i="3"/>
  <c r="AO10" i="3" s="1"/>
  <c r="AE10" i="3"/>
  <c r="Y11" i="60"/>
  <c r="X11" i="60"/>
  <c r="X10" i="15"/>
  <c r="Y10" i="15"/>
  <c r="Z10" i="15" s="1"/>
  <c r="K18" i="72"/>
  <c r="AG10" i="67"/>
  <c r="AP10" i="67" s="1"/>
  <c r="W11" i="67"/>
  <c r="AF10" i="67"/>
  <c r="AO10" i="67" s="1"/>
  <c r="AE10" i="67"/>
  <c r="Y10" i="76"/>
  <c r="X10" i="76"/>
  <c r="AN10" i="18"/>
  <c r="AI10" i="18"/>
  <c r="AF10" i="46"/>
  <c r="AO10" i="46" s="1"/>
  <c r="W11" i="46"/>
  <c r="AE10" i="46"/>
  <c r="AG10" i="46"/>
  <c r="AP10" i="46" s="1"/>
  <c r="AG10" i="45"/>
  <c r="AP10" i="45" s="1"/>
  <c r="AF10" i="45"/>
  <c r="AO10" i="45" s="1"/>
  <c r="AE10" i="45"/>
  <c r="W11" i="45"/>
  <c r="Y10" i="14"/>
  <c r="X10" i="14"/>
  <c r="Z10" i="14" s="1"/>
  <c r="AI9" i="13"/>
  <c r="AN9" i="13"/>
  <c r="AF9" i="78"/>
  <c r="AO9" i="78" s="1"/>
  <c r="AE9" i="78"/>
  <c r="AG9" i="78"/>
  <c r="AP9" i="78" s="1"/>
  <c r="W10" i="78"/>
  <c r="AI9" i="12"/>
  <c r="AN9" i="12"/>
  <c r="AG9" i="7"/>
  <c r="AP9" i="7" s="1"/>
  <c r="W10" i="7"/>
  <c r="AF9" i="7"/>
  <c r="AO9" i="7" s="1"/>
  <c r="AE9" i="7"/>
  <c r="W10" i="62"/>
  <c r="AF9" i="62"/>
  <c r="AO9" i="62" s="1"/>
  <c r="AE9" i="62"/>
  <c r="AG9" i="62"/>
  <c r="AP9" i="62" s="1"/>
  <c r="K18" i="68"/>
  <c r="AG10" i="10"/>
  <c r="AP10" i="10" s="1"/>
  <c r="W11" i="10"/>
  <c r="AF10" i="10"/>
  <c r="AO10" i="10" s="1"/>
  <c r="AE10" i="10"/>
  <c r="AG10" i="11"/>
  <c r="AP10" i="11" s="1"/>
  <c r="W11" i="11"/>
  <c r="AF10" i="11"/>
  <c r="AO10" i="11" s="1"/>
  <c r="AE10" i="11"/>
  <c r="AR9" i="90"/>
  <c r="AG9" i="74"/>
  <c r="AP9" i="74" s="1"/>
  <c r="W10" i="74"/>
  <c r="AF9" i="74"/>
  <c r="AO9" i="74" s="1"/>
  <c r="AE9" i="74"/>
  <c r="K19" i="53"/>
  <c r="AR8" i="91"/>
  <c r="AI8" i="40"/>
  <c r="AN8" i="40"/>
  <c r="AI10" i="41"/>
  <c r="AN10" i="41"/>
  <c r="Y10" i="25"/>
  <c r="X10" i="25"/>
  <c r="W11" i="31"/>
  <c r="AG10" i="31"/>
  <c r="AP10" i="31" s="1"/>
  <c r="AE10" i="31"/>
  <c r="AF10" i="31"/>
  <c r="AO10" i="31" s="1"/>
  <c r="AN10" i="47"/>
  <c r="AI10" i="47"/>
  <c r="AR8" i="7"/>
  <c r="K18" i="17"/>
  <c r="AI9" i="33"/>
  <c r="AN9" i="33"/>
  <c r="AN9" i="54"/>
  <c r="AI9" i="54"/>
  <c r="Y11" i="8"/>
  <c r="X11" i="8"/>
  <c r="AR9" i="59"/>
  <c r="AG9" i="23"/>
  <c r="AP9" i="23" s="1"/>
  <c r="W10" i="23"/>
  <c r="AF9" i="23"/>
  <c r="AO9" i="23" s="1"/>
  <c r="AE9" i="23"/>
  <c r="K17" i="55"/>
  <c r="Y9" i="82"/>
  <c r="X9" i="82"/>
  <c r="AH10" i="53"/>
  <c r="AQ10" i="53" s="1"/>
  <c r="K19" i="70"/>
  <c r="AH10" i="84"/>
  <c r="AQ10" i="84" s="1"/>
  <c r="Z10" i="61"/>
  <c r="AH10" i="90"/>
  <c r="AQ10" i="90" s="1"/>
  <c r="K17" i="71"/>
  <c r="K17" i="59"/>
  <c r="K17" i="3"/>
  <c r="AH9" i="68"/>
  <c r="AQ9" i="68" s="1"/>
  <c r="K17" i="23"/>
  <c r="AH11" i="80"/>
  <c r="AQ11" i="80" s="1"/>
  <c r="X10" i="86"/>
  <c r="Y10" i="86"/>
  <c r="Z10" i="86" s="1"/>
  <c r="AI9" i="69"/>
  <c r="AN9" i="69"/>
  <c r="AI9" i="6"/>
  <c r="AN9" i="6"/>
  <c r="K18" i="12"/>
  <c r="AH11" i="4"/>
  <c r="AQ11" i="4" s="1"/>
  <c r="AH10" i="37"/>
  <c r="AQ10" i="37" s="1"/>
  <c r="K18" i="10"/>
  <c r="X10" i="52"/>
  <c r="Z10" i="52" s="1"/>
  <c r="Y10" i="52"/>
  <c r="K17" i="56"/>
  <c r="AH10" i="19"/>
  <c r="AQ10" i="19" s="1"/>
  <c r="AH10" i="94"/>
  <c r="AQ10" i="94" s="1"/>
  <c r="AR9" i="96"/>
  <c r="AH10" i="59"/>
  <c r="AQ10" i="59" s="1"/>
  <c r="AR10" i="80"/>
  <c r="W11" i="30"/>
  <c r="AF10" i="30"/>
  <c r="AO10" i="30" s="1"/>
  <c r="AE10" i="30"/>
  <c r="AG10" i="30"/>
  <c r="AP10" i="30" s="1"/>
  <c r="K17" i="15"/>
  <c r="X10" i="95"/>
  <c r="Y10" i="95"/>
  <c r="K20" i="1"/>
  <c r="AG9" i="38"/>
  <c r="AP9" i="38" s="1"/>
  <c r="AF9" i="38"/>
  <c r="AO9" i="38" s="1"/>
  <c r="AE9" i="38"/>
  <c r="W10" i="38"/>
  <c r="AN10" i="32"/>
  <c r="AI10" i="32"/>
  <c r="X11" i="72"/>
  <c r="Z11" i="72" s="1"/>
  <c r="Y11" i="72"/>
  <c r="X11" i="26"/>
  <c r="Y11" i="26"/>
  <c r="Z11" i="26" s="1"/>
  <c r="Y10" i="57"/>
  <c r="X10" i="57"/>
  <c r="W11" i="86" l="1"/>
  <c r="AF10" i="86"/>
  <c r="AO10" i="86" s="1"/>
  <c r="AG10" i="86"/>
  <c r="AP10" i="86" s="1"/>
  <c r="AE10" i="86"/>
  <c r="AG10" i="1"/>
  <c r="AP10" i="1" s="1"/>
  <c r="W11" i="1"/>
  <c r="AF10" i="1"/>
  <c r="AO10" i="1" s="1"/>
  <c r="AE10" i="1"/>
  <c r="AE10" i="69"/>
  <c r="W11" i="69"/>
  <c r="AG10" i="69"/>
  <c r="AP10" i="69" s="1"/>
  <c r="AF10" i="69"/>
  <c r="AO10" i="69" s="1"/>
  <c r="W11" i="33"/>
  <c r="AG10" i="33"/>
  <c r="AP10" i="33" s="1"/>
  <c r="AE10" i="33"/>
  <c r="AF10" i="33"/>
  <c r="AO10" i="33" s="1"/>
  <c r="AG11" i="26"/>
  <c r="AP11" i="26" s="1"/>
  <c r="W12" i="26"/>
  <c r="AF11" i="26"/>
  <c r="AO11" i="26" s="1"/>
  <c r="AE11" i="26"/>
  <c r="W11" i="15"/>
  <c r="AF10" i="15"/>
  <c r="AO10" i="15" s="1"/>
  <c r="AE10" i="15"/>
  <c r="AG10" i="15"/>
  <c r="AP10" i="15" s="1"/>
  <c r="W12" i="18"/>
  <c r="AF11" i="18"/>
  <c r="AO11" i="18" s="1"/>
  <c r="AE11" i="18"/>
  <c r="AG11" i="18"/>
  <c r="AP11" i="18" s="1"/>
  <c r="AG11" i="64"/>
  <c r="AP11" i="64" s="1"/>
  <c r="AF11" i="64"/>
  <c r="AO11" i="64" s="1"/>
  <c r="AE11" i="64"/>
  <c r="W12" i="64"/>
  <c r="W11" i="52"/>
  <c r="AF10" i="52"/>
  <c r="AO10" i="52" s="1"/>
  <c r="AE10" i="52"/>
  <c r="AG10" i="52"/>
  <c r="AP10" i="52" s="1"/>
  <c r="W11" i="77"/>
  <c r="AG10" i="77"/>
  <c r="AP10" i="77" s="1"/>
  <c r="AF10" i="77"/>
  <c r="AO10" i="77" s="1"/>
  <c r="AE10" i="77"/>
  <c r="AG11" i="32"/>
  <c r="AP11" i="32" s="1"/>
  <c r="AE11" i="32"/>
  <c r="AF11" i="32"/>
  <c r="AO11" i="32" s="1"/>
  <c r="W12" i="32"/>
  <c r="AG10" i="14"/>
  <c r="AP10" i="14" s="1"/>
  <c r="W11" i="14"/>
  <c r="AF10" i="14"/>
  <c r="AO10" i="14" s="1"/>
  <c r="AE10" i="14"/>
  <c r="AG11" i="85"/>
  <c r="AP11" i="85" s="1"/>
  <c r="AF11" i="85"/>
  <c r="AO11" i="85" s="1"/>
  <c r="W12" i="85"/>
  <c r="AE11" i="85"/>
  <c r="W12" i="72"/>
  <c r="AF11" i="72"/>
  <c r="AO11" i="72" s="1"/>
  <c r="AE11" i="72"/>
  <c r="AG11" i="72"/>
  <c r="AP11" i="72" s="1"/>
  <c r="AG10" i="6"/>
  <c r="AP10" i="6" s="1"/>
  <c r="W11" i="6"/>
  <c r="AF10" i="6"/>
  <c r="AO10" i="6" s="1"/>
  <c r="AE10" i="6"/>
  <c r="AH10" i="57"/>
  <c r="AQ10" i="57" s="1"/>
  <c r="X10" i="38"/>
  <c r="Y10" i="38"/>
  <c r="Z10" i="38" s="1"/>
  <c r="AI10" i="30"/>
  <c r="AN10" i="30"/>
  <c r="K21" i="1"/>
  <c r="K19" i="10"/>
  <c r="K18" i="3"/>
  <c r="K18" i="55"/>
  <c r="AR10" i="47"/>
  <c r="Y11" i="31"/>
  <c r="X11" i="31"/>
  <c r="Z11" i="31" s="1"/>
  <c r="AI9" i="74"/>
  <c r="AN9" i="74"/>
  <c r="AI9" i="62"/>
  <c r="AN9" i="62"/>
  <c r="Y11" i="67"/>
  <c r="X11" i="67"/>
  <c r="Y11" i="3"/>
  <c r="Z11" i="3" s="1"/>
  <c r="X11" i="3"/>
  <c r="AH10" i="58"/>
  <c r="AQ10" i="58" s="1"/>
  <c r="AE10" i="65"/>
  <c r="W11" i="65"/>
  <c r="AG10" i="65"/>
  <c r="AP10" i="65" s="1"/>
  <c r="AF10" i="65"/>
  <c r="AO10" i="65" s="1"/>
  <c r="AN9" i="36"/>
  <c r="AI9" i="36"/>
  <c r="AR10" i="8"/>
  <c r="AH10" i="24"/>
  <c r="AQ10" i="24" s="1"/>
  <c r="AH10" i="43"/>
  <c r="AQ10" i="43" s="1"/>
  <c r="K18" i="19"/>
  <c r="Z12" i="2"/>
  <c r="X12" i="2"/>
  <c r="Y12" i="2"/>
  <c r="K19" i="5"/>
  <c r="K19" i="21"/>
  <c r="Y10" i="49"/>
  <c r="X10" i="49"/>
  <c r="K19" i="63"/>
  <c r="AR9" i="77"/>
  <c r="AR9" i="43"/>
  <c r="AI10" i="37"/>
  <c r="AN10" i="37"/>
  <c r="AH11" i="56"/>
  <c r="AQ11" i="56" s="1"/>
  <c r="X11" i="79"/>
  <c r="Y11" i="79"/>
  <c r="AH10" i="54"/>
  <c r="AQ10" i="54" s="1"/>
  <c r="AH11" i="47"/>
  <c r="AQ11" i="47" s="1"/>
  <c r="AH10" i="12"/>
  <c r="AQ10" i="12" s="1"/>
  <c r="AR9" i="76"/>
  <c r="AR9" i="86"/>
  <c r="K18" i="4"/>
  <c r="Y12" i="80"/>
  <c r="Z12" i="80" s="1"/>
  <c r="X12" i="80"/>
  <c r="AR9" i="69"/>
  <c r="AN9" i="23"/>
  <c r="AI9" i="23"/>
  <c r="AH11" i="8"/>
  <c r="AQ11" i="8" s="1"/>
  <c r="AR9" i="33"/>
  <c r="AH10" i="25"/>
  <c r="AQ10" i="25" s="1"/>
  <c r="AR8" i="40"/>
  <c r="AI10" i="11"/>
  <c r="AN10" i="11"/>
  <c r="Y11" i="10"/>
  <c r="X11" i="10"/>
  <c r="Z11" i="10" s="1"/>
  <c r="AI10" i="46"/>
  <c r="AN10" i="46"/>
  <c r="AH10" i="76"/>
  <c r="AQ10" i="76" s="1"/>
  <c r="AH11" i="60"/>
  <c r="AQ11" i="60" s="1"/>
  <c r="AG11" i="5"/>
  <c r="AP11" i="5" s="1"/>
  <c r="W12" i="5"/>
  <c r="AF11" i="5"/>
  <c r="AO11" i="5" s="1"/>
  <c r="AE11" i="5"/>
  <c r="AR9" i="57"/>
  <c r="AR10" i="72"/>
  <c r="W11" i="58"/>
  <c r="AF10" i="58"/>
  <c r="AO10" i="58" s="1"/>
  <c r="AE10" i="58"/>
  <c r="AG10" i="58"/>
  <c r="AP10" i="58" s="1"/>
  <c r="AF9" i="40"/>
  <c r="AO9" i="40" s="1"/>
  <c r="AE9" i="40"/>
  <c r="W10" i="40"/>
  <c r="AG9" i="40"/>
  <c r="AP9" i="40" s="1"/>
  <c r="AE10" i="87"/>
  <c r="W11" i="87"/>
  <c r="AF10" i="87"/>
  <c r="AO10" i="87" s="1"/>
  <c r="AG10" i="87"/>
  <c r="AP10" i="87" s="1"/>
  <c r="K19" i="50"/>
  <c r="K18" i="20"/>
  <c r="AR9" i="52"/>
  <c r="AH10" i="6"/>
  <c r="AQ10" i="6" s="1"/>
  <c r="AN10" i="75"/>
  <c r="AI10" i="75"/>
  <c r="AG10" i="24"/>
  <c r="AP10" i="24" s="1"/>
  <c r="W11" i="24"/>
  <c r="AF10" i="24"/>
  <c r="AO10" i="24" s="1"/>
  <c r="AE10" i="24"/>
  <c r="AI10" i="34"/>
  <c r="AN10" i="34"/>
  <c r="AR10" i="60"/>
  <c r="AR10" i="89"/>
  <c r="AR9" i="58"/>
  <c r="K19" i="61"/>
  <c r="AN10" i="59"/>
  <c r="AI10" i="59"/>
  <c r="Y11" i="19"/>
  <c r="X11" i="19"/>
  <c r="Z11" i="19" s="1"/>
  <c r="Y11" i="55"/>
  <c r="X11" i="55"/>
  <c r="X11" i="37"/>
  <c r="Z11" i="37" s="1"/>
  <c r="Y11" i="37"/>
  <c r="K19" i="13"/>
  <c r="Z11" i="81"/>
  <c r="X11" i="81"/>
  <c r="Y11" i="81"/>
  <c r="Y11" i="53"/>
  <c r="Z11" i="53" s="1"/>
  <c r="X11" i="53"/>
  <c r="AR9" i="25"/>
  <c r="K19" i="62"/>
  <c r="AR9" i="14"/>
  <c r="AH11" i="18"/>
  <c r="AQ11" i="18" s="1"/>
  <c r="AH10" i="66"/>
  <c r="AQ10" i="66" s="1"/>
  <c r="K21" i="22"/>
  <c r="AH10" i="17"/>
  <c r="AQ10" i="17" s="1"/>
  <c r="Y11" i="48"/>
  <c r="X11" i="48"/>
  <c r="AI10" i="94"/>
  <c r="AN10" i="94"/>
  <c r="AI9" i="91"/>
  <c r="AN9" i="91"/>
  <c r="AN9" i="38"/>
  <c r="AI9" i="38"/>
  <c r="AH10" i="95"/>
  <c r="AQ10" i="95" s="1"/>
  <c r="K18" i="23"/>
  <c r="K18" i="59"/>
  <c r="AH9" i="82"/>
  <c r="AQ9" i="82" s="1"/>
  <c r="Z10" i="74"/>
  <c r="X10" i="74"/>
  <c r="Y10" i="74"/>
  <c r="X10" i="62"/>
  <c r="Y10" i="62"/>
  <c r="AR9" i="12"/>
  <c r="Y11" i="45"/>
  <c r="X11" i="45"/>
  <c r="X11" i="46"/>
  <c r="Z11" i="46" s="1"/>
  <c r="Y11" i="46"/>
  <c r="AR9" i="66"/>
  <c r="AR10" i="26"/>
  <c r="W11" i="96"/>
  <c r="AF10" i="96"/>
  <c r="AO10" i="96" s="1"/>
  <c r="AE10" i="96"/>
  <c r="AG10" i="96"/>
  <c r="AP10" i="96" s="1"/>
  <c r="Y10" i="36"/>
  <c r="X10" i="36"/>
  <c r="Y11" i="75"/>
  <c r="X11" i="75"/>
  <c r="AH11" i="22"/>
  <c r="AQ11" i="22" s="1"/>
  <c r="AH11" i="35"/>
  <c r="AQ11" i="35" s="1"/>
  <c r="AR10" i="20"/>
  <c r="AG10" i="43"/>
  <c r="AP10" i="43" s="1"/>
  <c r="AF10" i="43"/>
  <c r="AO10" i="43" s="1"/>
  <c r="W11" i="43"/>
  <c r="AE10" i="43"/>
  <c r="K18" i="52"/>
  <c r="K19" i="9"/>
  <c r="AH10" i="16"/>
  <c r="AQ10" i="16" s="1"/>
  <c r="AR9" i="27"/>
  <c r="AR9" i="87"/>
  <c r="AN10" i="55"/>
  <c r="AI10" i="55"/>
  <c r="AR10" i="64"/>
  <c r="AG11" i="56"/>
  <c r="AP11" i="56" s="1"/>
  <c r="AF11" i="56"/>
  <c r="AO11" i="56" s="1"/>
  <c r="AE11" i="56"/>
  <c r="W12" i="56"/>
  <c r="K20" i="66"/>
  <c r="AI9" i="68"/>
  <c r="AN9" i="68"/>
  <c r="AH10" i="27"/>
  <c r="AQ10" i="27" s="1"/>
  <c r="Y11" i="90"/>
  <c r="X11" i="90"/>
  <c r="Z11" i="90" s="1"/>
  <c r="X10" i="70"/>
  <c r="Z10" i="70" s="1"/>
  <c r="Y10" i="70"/>
  <c r="AG10" i="54"/>
  <c r="AP10" i="54" s="1"/>
  <c r="W11" i="54"/>
  <c r="AF10" i="54"/>
  <c r="AO10" i="54" s="1"/>
  <c r="AE10" i="54"/>
  <c r="AE11" i="47"/>
  <c r="AF11" i="47"/>
  <c r="AO11" i="47" s="1"/>
  <c r="W12" i="47"/>
  <c r="AG11" i="47"/>
  <c r="AP11" i="47" s="1"/>
  <c r="AE10" i="12"/>
  <c r="AG10" i="12"/>
  <c r="AP10" i="12" s="1"/>
  <c r="W11" i="12"/>
  <c r="AF10" i="12"/>
  <c r="AO10" i="12" s="1"/>
  <c r="AR9" i="42"/>
  <c r="K19" i="60"/>
  <c r="AN10" i="48"/>
  <c r="AI10" i="48"/>
  <c r="AN11" i="80"/>
  <c r="AI11" i="80"/>
  <c r="Y10" i="91"/>
  <c r="X10" i="91"/>
  <c r="Z10" i="91" s="1"/>
  <c r="Y11" i="84"/>
  <c r="X11" i="84"/>
  <c r="Z11" i="84" s="1"/>
  <c r="Z10" i="57"/>
  <c r="Z10" i="95"/>
  <c r="X11" i="30"/>
  <c r="Y11" i="30"/>
  <c r="AH10" i="52"/>
  <c r="AQ10" i="52" s="1"/>
  <c r="K19" i="12"/>
  <c r="AH10" i="86"/>
  <c r="AQ10" i="86" s="1"/>
  <c r="Z9" i="82"/>
  <c r="X10" i="23"/>
  <c r="Y10" i="23"/>
  <c r="Z10" i="23" s="1"/>
  <c r="Z11" i="8"/>
  <c r="K19" i="17"/>
  <c r="AI10" i="31"/>
  <c r="AN10" i="31"/>
  <c r="Z10" i="25"/>
  <c r="Y11" i="11"/>
  <c r="X11" i="11"/>
  <c r="Z11" i="11" s="1"/>
  <c r="AN9" i="7"/>
  <c r="AI9" i="7"/>
  <c r="Z10" i="78"/>
  <c r="Y10" i="78"/>
  <c r="X10" i="78"/>
  <c r="AR9" i="13"/>
  <c r="AN10" i="45"/>
  <c r="AI10" i="45"/>
  <c r="Z10" i="76"/>
  <c r="K19" i="72"/>
  <c r="Z11" i="60"/>
  <c r="Y10" i="71"/>
  <c r="X10" i="71"/>
  <c r="K19" i="69"/>
  <c r="K19" i="14"/>
  <c r="K18" i="16"/>
  <c r="W10" i="9"/>
  <c r="AF9" i="9"/>
  <c r="AO9" i="9" s="1"/>
  <c r="AE9" i="9"/>
  <c r="AG9" i="9"/>
  <c r="AP9" i="9" s="1"/>
  <c r="K19" i="7"/>
  <c r="X11" i="28"/>
  <c r="Y11" i="28"/>
  <c r="Z11" i="28" s="1"/>
  <c r="K18" i="2"/>
  <c r="AR8" i="82"/>
  <c r="AH11" i="41"/>
  <c r="AQ11" i="41" s="1"/>
  <c r="AI9" i="29"/>
  <c r="AN9" i="29"/>
  <c r="K18" i="64"/>
  <c r="AN9" i="93"/>
  <c r="AI9" i="93"/>
  <c r="AI10" i="88"/>
  <c r="AN10" i="88"/>
  <c r="X11" i="92"/>
  <c r="Y11" i="92"/>
  <c r="Z11" i="92" s="1"/>
  <c r="K19" i="54"/>
  <c r="Y11" i="59"/>
  <c r="Z11" i="59" s="1"/>
  <c r="X11" i="59"/>
  <c r="Z10" i="44"/>
  <c r="X10" i="44"/>
  <c r="Y10" i="44"/>
  <c r="AI11" i="4"/>
  <c r="AN11" i="4"/>
  <c r="AR10" i="85"/>
  <c r="AH11" i="89"/>
  <c r="AQ11" i="89" s="1"/>
  <c r="AI10" i="90"/>
  <c r="AN10" i="90"/>
  <c r="AR9" i="24"/>
  <c r="AH11" i="20"/>
  <c r="AQ11" i="20" s="1"/>
  <c r="K18" i="51"/>
  <c r="AI9" i="51"/>
  <c r="AN9" i="51"/>
  <c r="X11" i="83"/>
  <c r="Y11" i="83"/>
  <c r="Z11" i="83" s="1"/>
  <c r="Z10" i="66"/>
  <c r="Z10" i="17"/>
  <c r="Y12" i="39"/>
  <c r="Z12" i="39" s="1"/>
  <c r="X12" i="39"/>
  <c r="AI10" i="50"/>
  <c r="AN10" i="50"/>
  <c r="K18" i="71"/>
  <c r="AG10" i="61"/>
  <c r="AP10" i="61" s="1"/>
  <c r="W11" i="61"/>
  <c r="AF10" i="61"/>
  <c r="AO10" i="61" s="1"/>
  <c r="AE10" i="61"/>
  <c r="AR9" i="54"/>
  <c r="K19" i="68"/>
  <c r="AH10" i="14"/>
  <c r="AQ10" i="14" s="1"/>
  <c r="AN10" i="67"/>
  <c r="AI10" i="67"/>
  <c r="AI10" i="3"/>
  <c r="AN10" i="3"/>
  <c r="AH10" i="1"/>
  <c r="AQ10" i="1" s="1"/>
  <c r="AN9" i="71"/>
  <c r="AI9" i="71"/>
  <c r="AR10" i="35"/>
  <c r="W11" i="63"/>
  <c r="AF10" i="63"/>
  <c r="AO10" i="63" s="1"/>
  <c r="AE10" i="63"/>
  <c r="AG10" i="63"/>
  <c r="AP10" i="63" s="1"/>
  <c r="AR9" i="95"/>
  <c r="W11" i="73"/>
  <c r="AG10" i="73"/>
  <c r="AP10" i="73" s="1"/>
  <c r="AF10" i="73"/>
  <c r="AO10" i="73" s="1"/>
  <c r="AE10" i="73"/>
  <c r="AH10" i="69"/>
  <c r="AQ10" i="69" s="1"/>
  <c r="AR9" i="1"/>
  <c r="Z11" i="22"/>
  <c r="Z11" i="35"/>
  <c r="AI11" i="2"/>
  <c r="AN11" i="2"/>
  <c r="Z10" i="16"/>
  <c r="Y11" i="34"/>
  <c r="X11" i="34"/>
  <c r="AR10" i="56"/>
  <c r="AR9" i="17"/>
  <c r="AI10" i="92"/>
  <c r="AN10" i="92"/>
  <c r="K19" i="6"/>
  <c r="AI9" i="44"/>
  <c r="AN9" i="44"/>
  <c r="K18" i="11"/>
  <c r="Y10" i="68"/>
  <c r="X10" i="68"/>
  <c r="Z10" i="27"/>
  <c r="AI10" i="79"/>
  <c r="AN10" i="79"/>
  <c r="K18" i="24"/>
  <c r="K20" i="58"/>
  <c r="AH10" i="42"/>
  <c r="AQ10" i="42" s="1"/>
  <c r="AR10" i="22"/>
  <c r="AH10" i="13"/>
  <c r="AQ10" i="13" s="1"/>
  <c r="AI10" i="83"/>
  <c r="AN10" i="83"/>
  <c r="AH11" i="64"/>
  <c r="AQ11" i="64" s="1"/>
  <c r="AH11" i="85"/>
  <c r="AQ11" i="85" s="1"/>
  <c r="AI11" i="39"/>
  <c r="AN11" i="39"/>
  <c r="K18" i="56"/>
  <c r="AH11" i="72"/>
  <c r="AQ11" i="72" s="1"/>
  <c r="AR10" i="32"/>
  <c r="AH11" i="26"/>
  <c r="AQ11" i="26" s="1"/>
  <c r="K18" i="15"/>
  <c r="AR9" i="6"/>
  <c r="K20" i="70"/>
  <c r="AR10" i="41"/>
  <c r="K20" i="53"/>
  <c r="AN10" i="10"/>
  <c r="AI10" i="10"/>
  <c r="Y10" i="7"/>
  <c r="X10" i="7"/>
  <c r="AN9" i="78"/>
  <c r="AI9" i="78"/>
  <c r="AR10" i="18"/>
  <c r="AH10" i="15"/>
  <c r="AQ10" i="15" s="1"/>
  <c r="AH11" i="5"/>
  <c r="AQ11" i="5" s="1"/>
  <c r="AH10" i="77"/>
  <c r="AQ10" i="77" s="1"/>
  <c r="AH9" i="40"/>
  <c r="AQ9" i="40" s="1"/>
  <c r="AH10" i="87"/>
  <c r="AQ10" i="87" s="1"/>
  <c r="K19" i="18"/>
  <c r="AI10" i="28"/>
  <c r="AN10" i="28"/>
  <c r="K19" i="67"/>
  <c r="AG10" i="21"/>
  <c r="AP10" i="21" s="1"/>
  <c r="W11" i="21"/>
  <c r="AF10" i="21"/>
  <c r="AO10" i="21" s="1"/>
  <c r="AE10" i="21"/>
  <c r="Z11" i="41"/>
  <c r="Y10" i="29"/>
  <c r="X10" i="29"/>
  <c r="Y10" i="93"/>
  <c r="X10" i="93"/>
  <c r="X11" i="88"/>
  <c r="Y11" i="88"/>
  <c r="AR9" i="15"/>
  <c r="AR10" i="5"/>
  <c r="AN9" i="49"/>
  <c r="AI9" i="49"/>
  <c r="AI10" i="19"/>
  <c r="AN10" i="19"/>
  <c r="Y12" i="4"/>
  <c r="X12" i="4"/>
  <c r="Z12" i="4" s="1"/>
  <c r="AI10" i="81"/>
  <c r="AN10" i="81"/>
  <c r="K19" i="57"/>
  <c r="Z11" i="89"/>
  <c r="AI9" i="70"/>
  <c r="AN9" i="70"/>
  <c r="AN10" i="53"/>
  <c r="AI10" i="53"/>
  <c r="Z10" i="42"/>
  <c r="AH10" i="33"/>
  <c r="AQ10" i="33" s="1"/>
  <c r="AH11" i="32"/>
  <c r="AQ11" i="32" s="1"/>
  <c r="Z11" i="20"/>
  <c r="Y10" i="51"/>
  <c r="X10" i="51"/>
  <c r="Z10" i="13"/>
  <c r="AR9" i="16"/>
  <c r="K18" i="8"/>
  <c r="K19" i="65"/>
  <c r="X11" i="94"/>
  <c r="Y11" i="94"/>
  <c r="Z11" i="94" s="1"/>
  <c r="Y11" i="50"/>
  <c r="X11" i="50"/>
  <c r="AI10" i="84"/>
  <c r="AN10" i="84"/>
  <c r="AG11" i="92" l="1"/>
  <c r="AP11" i="92" s="1"/>
  <c r="AF11" i="92"/>
  <c r="AO11" i="92" s="1"/>
  <c r="AE11" i="92"/>
  <c r="W12" i="92"/>
  <c r="AF12" i="80"/>
  <c r="AO12" i="80" s="1"/>
  <c r="AE12" i="80"/>
  <c r="W13" i="80"/>
  <c r="AG12" i="80"/>
  <c r="AP12" i="80" s="1"/>
  <c r="AG12" i="4"/>
  <c r="AP12" i="4" s="1"/>
  <c r="AF12" i="4"/>
  <c r="AO12" i="4" s="1"/>
  <c r="W13" i="4"/>
  <c r="AE12" i="4"/>
  <c r="W12" i="83"/>
  <c r="AE11" i="83"/>
  <c r="AF11" i="83"/>
  <c r="AO11" i="83" s="1"/>
  <c r="AG11" i="83"/>
  <c r="AP11" i="83" s="1"/>
  <c r="AG11" i="11"/>
  <c r="AP11" i="11" s="1"/>
  <c r="W12" i="11"/>
  <c r="AF11" i="11"/>
  <c r="AO11" i="11" s="1"/>
  <c r="AE11" i="11"/>
  <c r="AE11" i="31"/>
  <c r="W12" i="31"/>
  <c r="AF11" i="31"/>
  <c r="AO11" i="31" s="1"/>
  <c r="AG11" i="31"/>
  <c r="AP11" i="31" s="1"/>
  <c r="AE10" i="91"/>
  <c r="AF10" i="91"/>
  <c r="AO10" i="91" s="1"/>
  <c r="AG10" i="91"/>
  <c r="AP10" i="91" s="1"/>
  <c r="W11" i="91"/>
  <c r="AF12" i="39"/>
  <c r="AO12" i="39" s="1"/>
  <c r="AE12" i="39"/>
  <c r="W13" i="39"/>
  <c r="AG12" i="39"/>
  <c r="AP12" i="39" s="1"/>
  <c r="AG10" i="38"/>
  <c r="AP10" i="38" s="1"/>
  <c r="AF10" i="38"/>
  <c r="AO10" i="38" s="1"/>
  <c r="AE10" i="38"/>
  <c r="W11" i="38"/>
  <c r="AE11" i="28"/>
  <c r="W12" i="28"/>
  <c r="AG11" i="28"/>
  <c r="AP11" i="28" s="1"/>
  <c r="AF11" i="28"/>
  <c r="AO11" i="28" s="1"/>
  <c r="AE10" i="70"/>
  <c r="AF10" i="70"/>
  <c r="AO10" i="70" s="1"/>
  <c r="W11" i="70"/>
  <c r="AG10" i="70"/>
  <c r="AP10" i="70" s="1"/>
  <c r="AG11" i="53"/>
  <c r="AP11" i="53" s="1"/>
  <c r="W12" i="53"/>
  <c r="AF11" i="53"/>
  <c r="AO11" i="53" s="1"/>
  <c r="AE11" i="53"/>
  <c r="W12" i="37"/>
  <c r="AE11" i="37"/>
  <c r="AF11" i="37"/>
  <c r="AO11" i="37" s="1"/>
  <c r="AG11" i="37"/>
  <c r="AP11" i="37" s="1"/>
  <c r="W11" i="23"/>
  <c r="AF10" i="23"/>
  <c r="AO10" i="23" s="1"/>
  <c r="AE10" i="23"/>
  <c r="AG10" i="23"/>
  <c r="AP10" i="23" s="1"/>
  <c r="AG11" i="19"/>
  <c r="AP11" i="19" s="1"/>
  <c r="W12" i="19"/>
  <c r="AF11" i="19"/>
  <c r="AO11" i="19" s="1"/>
  <c r="AE11" i="19"/>
  <c r="W12" i="10"/>
  <c r="AF11" i="10"/>
  <c r="AO11" i="10" s="1"/>
  <c r="AE11" i="10"/>
  <c r="AG11" i="10"/>
  <c r="AP11" i="10" s="1"/>
  <c r="W12" i="94"/>
  <c r="AE11" i="94"/>
  <c r="AG11" i="94"/>
  <c r="AP11" i="94" s="1"/>
  <c r="AF11" i="94"/>
  <c r="AO11" i="94" s="1"/>
  <c r="W12" i="59"/>
  <c r="AF11" i="59"/>
  <c r="AO11" i="59" s="1"/>
  <c r="AE11" i="59"/>
  <c r="AG11" i="59"/>
  <c r="AP11" i="59" s="1"/>
  <c r="AF11" i="84"/>
  <c r="AO11" i="84" s="1"/>
  <c r="W12" i="84"/>
  <c r="AG11" i="84"/>
  <c r="AP11" i="84" s="1"/>
  <c r="AE11" i="84"/>
  <c r="AF11" i="90"/>
  <c r="AO11" i="90" s="1"/>
  <c r="AE11" i="90"/>
  <c r="W12" i="90"/>
  <c r="AG11" i="90"/>
  <c r="AP11" i="90" s="1"/>
  <c r="W12" i="46"/>
  <c r="AG11" i="46"/>
  <c r="AP11" i="46" s="1"/>
  <c r="AE11" i="46"/>
  <c r="AF11" i="46"/>
  <c r="AO11" i="46" s="1"/>
  <c r="AG11" i="3"/>
  <c r="AP11" i="3" s="1"/>
  <c r="W12" i="3"/>
  <c r="AF11" i="3"/>
  <c r="AO11" i="3" s="1"/>
  <c r="AE11" i="3"/>
  <c r="AH10" i="7"/>
  <c r="AQ10" i="7" s="1"/>
  <c r="K21" i="53"/>
  <c r="W11" i="44"/>
  <c r="AG10" i="44"/>
  <c r="AP10" i="44" s="1"/>
  <c r="AF10" i="44"/>
  <c r="AO10" i="44" s="1"/>
  <c r="AE10" i="44"/>
  <c r="AR10" i="45"/>
  <c r="AH11" i="50"/>
  <c r="AQ11" i="50" s="1"/>
  <c r="AG10" i="13"/>
  <c r="AP10" i="13" s="1"/>
  <c r="W11" i="13"/>
  <c r="AF10" i="13"/>
  <c r="AO10" i="13" s="1"/>
  <c r="AE10" i="13"/>
  <c r="AR10" i="81"/>
  <c r="AR9" i="49"/>
  <c r="AH10" i="29"/>
  <c r="AQ10" i="29" s="1"/>
  <c r="Y11" i="21"/>
  <c r="X11" i="21"/>
  <c r="K21" i="58"/>
  <c r="AH10" i="68"/>
  <c r="AQ10" i="68" s="1"/>
  <c r="AR9" i="44"/>
  <c r="AG10" i="16"/>
  <c r="AP10" i="16" s="1"/>
  <c r="W11" i="16"/>
  <c r="AF10" i="16"/>
  <c r="AO10" i="16" s="1"/>
  <c r="AE10" i="16"/>
  <c r="AI10" i="61"/>
  <c r="AN10" i="61"/>
  <c r="W11" i="66"/>
  <c r="AF10" i="66"/>
  <c r="AO10" i="66" s="1"/>
  <c r="AE10" i="66"/>
  <c r="AG10" i="66"/>
  <c r="AP10" i="66" s="1"/>
  <c r="AH10" i="44"/>
  <c r="AQ10" i="44" s="1"/>
  <c r="K20" i="54"/>
  <c r="AR9" i="93"/>
  <c r="AH10" i="71"/>
  <c r="AQ10" i="71" s="1"/>
  <c r="AF10" i="76"/>
  <c r="AO10" i="76" s="1"/>
  <c r="AE10" i="76"/>
  <c r="AG10" i="76"/>
  <c r="AP10" i="76" s="1"/>
  <c r="W11" i="76"/>
  <c r="AG11" i="8"/>
  <c r="AP11" i="8" s="1"/>
  <c r="W12" i="8"/>
  <c r="AF11" i="8"/>
  <c r="AO11" i="8" s="1"/>
  <c r="AE11" i="8"/>
  <c r="AE10" i="57"/>
  <c r="AF10" i="57"/>
  <c r="AO10" i="57" s="1"/>
  <c r="W11" i="57"/>
  <c r="AG10" i="57"/>
  <c r="AP10" i="57" s="1"/>
  <c r="K20" i="60"/>
  <c r="AI10" i="12"/>
  <c r="AN10" i="12"/>
  <c r="AN10" i="54"/>
  <c r="AI10" i="54"/>
  <c r="K21" i="66"/>
  <c r="K19" i="52"/>
  <c r="AH10" i="36"/>
  <c r="AQ10" i="36" s="1"/>
  <c r="AH10" i="74"/>
  <c r="AQ10" i="74" s="1"/>
  <c r="AR9" i="91"/>
  <c r="AH11" i="81"/>
  <c r="AQ11" i="81" s="1"/>
  <c r="AR10" i="34"/>
  <c r="K19" i="20"/>
  <c r="Y11" i="87"/>
  <c r="X11" i="87"/>
  <c r="AH12" i="80"/>
  <c r="AQ12" i="80" s="1"/>
  <c r="AR10" i="37"/>
  <c r="K20" i="63"/>
  <c r="K19" i="19"/>
  <c r="AH11" i="3"/>
  <c r="AQ11" i="3" s="1"/>
  <c r="K19" i="3"/>
  <c r="AR10" i="30"/>
  <c r="AI10" i="6"/>
  <c r="AN10" i="6"/>
  <c r="Z11" i="52"/>
  <c r="Y11" i="52"/>
  <c r="X11" i="52"/>
  <c r="AI11" i="18"/>
  <c r="AN11" i="18"/>
  <c r="Y11" i="15"/>
  <c r="X11" i="15"/>
  <c r="AH11" i="88"/>
  <c r="AQ11" i="88" s="1"/>
  <c r="K20" i="18"/>
  <c r="Y11" i="73"/>
  <c r="X11" i="73"/>
  <c r="K19" i="51"/>
  <c r="AH11" i="55"/>
  <c r="AQ11" i="55" s="1"/>
  <c r="AN10" i="24"/>
  <c r="AI10" i="24"/>
  <c r="AI10" i="87"/>
  <c r="AN10" i="87"/>
  <c r="AH11" i="79"/>
  <c r="AQ11" i="79" s="1"/>
  <c r="AH10" i="49"/>
  <c r="AQ10" i="49" s="1"/>
  <c r="K20" i="5"/>
  <c r="AR9" i="62"/>
  <c r="X12" i="72"/>
  <c r="Y12" i="72"/>
  <c r="Z12" i="72" s="1"/>
  <c r="AI10" i="14"/>
  <c r="AN10" i="14"/>
  <c r="X12" i="64"/>
  <c r="Z12" i="64" s="1"/>
  <c r="Y12" i="64"/>
  <c r="AN11" i="26"/>
  <c r="AI11" i="26"/>
  <c r="AI10" i="33"/>
  <c r="AN10" i="33"/>
  <c r="Y11" i="69"/>
  <c r="X11" i="69"/>
  <c r="AI10" i="86"/>
  <c r="AN10" i="86"/>
  <c r="Z11" i="50"/>
  <c r="AG11" i="89"/>
  <c r="AP11" i="89" s="1"/>
  <c r="AF11" i="89"/>
  <c r="AO11" i="89" s="1"/>
  <c r="AE11" i="89"/>
  <c r="W12" i="89"/>
  <c r="Z11" i="88"/>
  <c r="Z10" i="29"/>
  <c r="K19" i="56"/>
  <c r="K19" i="24"/>
  <c r="Z10" i="68"/>
  <c r="K20" i="6"/>
  <c r="AR11" i="2"/>
  <c r="Z11" i="61"/>
  <c r="X11" i="61"/>
  <c r="Y11" i="61"/>
  <c r="AH12" i="39"/>
  <c r="AQ12" i="39" s="1"/>
  <c r="AH11" i="83"/>
  <c r="AQ11" i="83" s="1"/>
  <c r="AH11" i="59"/>
  <c r="AQ11" i="59" s="1"/>
  <c r="AH11" i="92"/>
  <c r="AQ11" i="92" s="1"/>
  <c r="K19" i="2"/>
  <c r="Z10" i="71"/>
  <c r="AR9" i="7"/>
  <c r="AH10" i="23"/>
  <c r="AQ10" i="23" s="1"/>
  <c r="Y12" i="47"/>
  <c r="X12" i="47"/>
  <c r="Z11" i="54"/>
  <c r="Y11" i="54"/>
  <c r="X11" i="54"/>
  <c r="AN11" i="56"/>
  <c r="AI11" i="56"/>
  <c r="X11" i="43"/>
  <c r="Y11" i="43"/>
  <c r="Z10" i="36"/>
  <c r="AR10" i="94"/>
  <c r="AH11" i="53"/>
  <c r="AQ11" i="53" s="1"/>
  <c r="K20" i="50"/>
  <c r="AI10" i="58"/>
  <c r="AN10" i="58"/>
  <c r="AR10" i="11"/>
  <c r="AR9" i="23"/>
  <c r="Z11" i="79"/>
  <c r="Y11" i="65"/>
  <c r="X11" i="65"/>
  <c r="K20" i="10"/>
  <c r="AH10" i="38"/>
  <c r="AQ10" i="38" s="1"/>
  <c r="Y11" i="6"/>
  <c r="X11" i="6"/>
  <c r="AN11" i="85"/>
  <c r="AI11" i="85"/>
  <c r="AN11" i="32"/>
  <c r="AI11" i="32"/>
  <c r="X11" i="77"/>
  <c r="Y11" i="77"/>
  <c r="AI11" i="64"/>
  <c r="AN11" i="64"/>
  <c r="X12" i="18"/>
  <c r="Y12" i="18"/>
  <c r="Z12" i="18" s="1"/>
  <c r="AI10" i="69"/>
  <c r="AN10" i="69"/>
  <c r="K20" i="65"/>
  <c r="AH10" i="51"/>
  <c r="AQ10" i="51" s="1"/>
  <c r="AR9" i="70"/>
  <c r="Y11" i="63"/>
  <c r="Z11" i="63" s="1"/>
  <c r="X11" i="63"/>
  <c r="AR10" i="90"/>
  <c r="Z12" i="56"/>
  <c r="X12" i="56"/>
  <c r="Y12" i="56"/>
  <c r="AR10" i="55"/>
  <c r="Y11" i="96"/>
  <c r="Z11" i="96" s="1"/>
  <c r="X11" i="96"/>
  <c r="W11" i="74"/>
  <c r="AG10" i="74"/>
  <c r="AP10" i="74" s="1"/>
  <c r="AF10" i="74"/>
  <c r="AO10" i="74" s="1"/>
  <c r="AE10" i="74"/>
  <c r="AR10" i="59"/>
  <c r="AH10" i="93"/>
  <c r="AQ10" i="93" s="1"/>
  <c r="K20" i="67"/>
  <c r="Z10" i="7"/>
  <c r="K19" i="15"/>
  <c r="AF11" i="35"/>
  <c r="AO11" i="35" s="1"/>
  <c r="AE11" i="35"/>
  <c r="W12" i="35"/>
  <c r="AG11" i="35"/>
  <c r="AP11" i="35" s="1"/>
  <c r="AI10" i="73"/>
  <c r="AN10" i="73"/>
  <c r="AR10" i="3"/>
  <c r="K20" i="68"/>
  <c r="K19" i="64"/>
  <c r="AI9" i="9"/>
  <c r="AN9" i="9"/>
  <c r="K20" i="14"/>
  <c r="AG11" i="60"/>
  <c r="AP11" i="60" s="1"/>
  <c r="W12" i="60"/>
  <c r="AF11" i="60"/>
  <c r="AO11" i="60" s="1"/>
  <c r="AE11" i="60"/>
  <c r="AH11" i="30"/>
  <c r="AQ11" i="30" s="1"/>
  <c r="AR10" i="48"/>
  <c r="AH11" i="75"/>
  <c r="AQ11" i="75" s="1"/>
  <c r="AH11" i="45"/>
  <c r="AQ11" i="45" s="1"/>
  <c r="AH10" i="62"/>
  <c r="AQ10" i="62" s="1"/>
  <c r="K19" i="23"/>
  <c r="AR9" i="38"/>
  <c r="AH11" i="48"/>
  <c r="AQ11" i="48" s="1"/>
  <c r="K22" i="22"/>
  <c r="K20" i="13"/>
  <c r="Z11" i="55"/>
  <c r="Y11" i="24"/>
  <c r="Z11" i="24" s="1"/>
  <c r="X11" i="24"/>
  <c r="AN11" i="5"/>
  <c r="AI11" i="5"/>
  <c r="AR10" i="46"/>
  <c r="Z10" i="49"/>
  <c r="AH12" i="2"/>
  <c r="AQ12" i="2" s="1"/>
  <c r="AI10" i="65"/>
  <c r="AN10" i="65"/>
  <c r="AH11" i="67"/>
  <c r="AQ11" i="67" s="1"/>
  <c r="AR9" i="74"/>
  <c r="Y12" i="85"/>
  <c r="Z12" i="85" s="1"/>
  <c r="X12" i="85"/>
  <c r="Y11" i="14"/>
  <c r="X11" i="14"/>
  <c r="Y12" i="26"/>
  <c r="Z12" i="26" s="1"/>
  <c r="X12" i="26"/>
  <c r="AI10" i="1"/>
  <c r="AN10" i="1"/>
  <c r="K20" i="7"/>
  <c r="AG10" i="78"/>
  <c r="AP10" i="78" s="1"/>
  <c r="AE10" i="78"/>
  <c r="W11" i="78"/>
  <c r="AF10" i="78"/>
  <c r="AO10" i="78" s="1"/>
  <c r="AE10" i="25"/>
  <c r="W11" i="25"/>
  <c r="AG10" i="25"/>
  <c r="AP10" i="25" s="1"/>
  <c r="AF10" i="25"/>
  <c r="AO10" i="25" s="1"/>
  <c r="AH11" i="84"/>
  <c r="AQ11" i="84" s="1"/>
  <c r="AR11" i="80"/>
  <c r="AH11" i="90"/>
  <c r="AQ11" i="90" s="1"/>
  <c r="AI10" i="43"/>
  <c r="AN10" i="43"/>
  <c r="AH11" i="46"/>
  <c r="AQ11" i="46" s="1"/>
  <c r="K19" i="59"/>
  <c r="AG11" i="81"/>
  <c r="AP11" i="81" s="1"/>
  <c r="W12" i="81"/>
  <c r="AF11" i="81"/>
  <c r="AO11" i="81" s="1"/>
  <c r="AE11" i="81"/>
  <c r="K19" i="8"/>
  <c r="W11" i="42"/>
  <c r="AE10" i="42"/>
  <c r="AG10" i="42"/>
  <c r="AP10" i="42" s="1"/>
  <c r="AF10" i="42"/>
  <c r="AO10" i="42" s="1"/>
  <c r="AH11" i="34"/>
  <c r="AQ11" i="34" s="1"/>
  <c r="AR10" i="31"/>
  <c r="AH11" i="94"/>
  <c r="AQ11" i="94" s="1"/>
  <c r="AG11" i="20"/>
  <c r="AP11" i="20" s="1"/>
  <c r="W12" i="20"/>
  <c r="AF11" i="20"/>
  <c r="AO11" i="20" s="1"/>
  <c r="AE11" i="20"/>
  <c r="AR10" i="53"/>
  <c r="K20" i="57"/>
  <c r="AN10" i="21"/>
  <c r="AI10" i="21"/>
  <c r="AR10" i="10"/>
  <c r="AR11" i="39"/>
  <c r="AR10" i="79"/>
  <c r="K19" i="11"/>
  <c r="AR10" i="92"/>
  <c r="AG11" i="22"/>
  <c r="AP11" i="22" s="1"/>
  <c r="W12" i="22"/>
  <c r="AF11" i="22"/>
  <c r="AO11" i="22" s="1"/>
  <c r="AE11" i="22"/>
  <c r="AR9" i="71"/>
  <c r="AR10" i="67"/>
  <c r="AR11" i="4"/>
  <c r="AH11" i="28"/>
  <c r="AQ11" i="28" s="1"/>
  <c r="AH11" i="11"/>
  <c r="AQ11" i="11" s="1"/>
  <c r="AF9" i="82"/>
  <c r="AO9" i="82" s="1"/>
  <c r="W10" i="82"/>
  <c r="AG9" i="82"/>
  <c r="AP9" i="82" s="1"/>
  <c r="AE9" i="82"/>
  <c r="Z11" i="30"/>
  <c r="AH10" i="91"/>
  <c r="AQ10" i="91" s="1"/>
  <c r="Y11" i="12"/>
  <c r="Z11" i="12" s="1"/>
  <c r="X11" i="12"/>
  <c r="AR9" i="68"/>
  <c r="K20" i="9"/>
  <c r="AI10" i="96"/>
  <c r="AN10" i="96"/>
  <c r="Z10" i="62"/>
  <c r="AH11" i="19"/>
  <c r="AQ11" i="19" s="1"/>
  <c r="K20" i="61"/>
  <c r="X10" i="40"/>
  <c r="Y10" i="40"/>
  <c r="Z11" i="58"/>
  <c r="Y11" i="58"/>
  <c r="X11" i="58"/>
  <c r="AH11" i="10"/>
  <c r="AQ11" i="10" s="1"/>
  <c r="K19" i="4"/>
  <c r="W13" i="2"/>
  <c r="AE12" i="2"/>
  <c r="AG12" i="2"/>
  <c r="AP12" i="2" s="1"/>
  <c r="AF12" i="2"/>
  <c r="AO12" i="2" s="1"/>
  <c r="AR9" i="36"/>
  <c r="AH11" i="31"/>
  <c r="AQ11" i="31" s="1"/>
  <c r="K19" i="55"/>
  <c r="K22" i="1"/>
  <c r="AI10" i="52"/>
  <c r="AN10" i="52"/>
  <c r="AI10" i="15"/>
  <c r="AN10" i="15"/>
  <c r="Y11" i="33"/>
  <c r="X11" i="33"/>
  <c r="AH12" i="4"/>
  <c r="AQ12" i="4" s="1"/>
  <c r="AR10" i="83"/>
  <c r="AR10" i="50"/>
  <c r="K19" i="16"/>
  <c r="Z10" i="51"/>
  <c r="AE11" i="41"/>
  <c r="W12" i="41"/>
  <c r="AG11" i="41"/>
  <c r="AP11" i="41" s="1"/>
  <c r="AF11" i="41"/>
  <c r="AO11" i="41" s="1"/>
  <c r="AR10" i="84"/>
  <c r="AR10" i="19"/>
  <c r="Z10" i="93"/>
  <c r="AR10" i="28"/>
  <c r="AR9" i="78"/>
  <c r="K21" i="70"/>
  <c r="AG10" i="27"/>
  <c r="AP10" i="27" s="1"/>
  <c r="AF10" i="27"/>
  <c r="AO10" i="27" s="1"/>
  <c r="AE10" i="27"/>
  <c r="W11" i="27"/>
  <c r="Z11" i="34"/>
  <c r="AI10" i="63"/>
  <c r="AN10" i="63"/>
  <c r="K19" i="71"/>
  <c r="AE10" i="17"/>
  <c r="AG10" i="17"/>
  <c r="AP10" i="17" s="1"/>
  <c r="W11" i="17"/>
  <c r="AF10" i="17"/>
  <c r="AO10" i="17" s="1"/>
  <c r="AR9" i="51"/>
  <c r="AR10" i="88"/>
  <c r="AR9" i="29"/>
  <c r="Y10" i="9"/>
  <c r="X10" i="9"/>
  <c r="K20" i="69"/>
  <c r="K20" i="72"/>
  <c r="AH10" i="78"/>
  <c r="AQ10" i="78" s="1"/>
  <c r="K20" i="17"/>
  <c r="K20" i="12"/>
  <c r="W11" i="95"/>
  <c r="AG10" i="95"/>
  <c r="AP10" i="95" s="1"/>
  <c r="AF10" i="95"/>
  <c r="AO10" i="95" s="1"/>
  <c r="AE10" i="95"/>
  <c r="AI11" i="47"/>
  <c r="AN11" i="47"/>
  <c r="AH10" i="70"/>
  <c r="AQ10" i="70" s="1"/>
  <c r="Z11" i="75"/>
  <c r="Z11" i="45"/>
  <c r="Z11" i="48"/>
  <c r="K20" i="62"/>
  <c r="AH11" i="37"/>
  <c r="AQ11" i="37" s="1"/>
  <c r="AR10" i="75"/>
  <c r="AI9" i="40"/>
  <c r="AN9" i="40"/>
  <c r="X12" i="5"/>
  <c r="Z12" i="5" s="1"/>
  <c r="Y12" i="5"/>
  <c r="K20" i="21"/>
  <c r="Z11" i="67"/>
  <c r="AN11" i="72"/>
  <c r="AI11" i="72"/>
  <c r="X12" i="32"/>
  <c r="Z12" i="32" s="1"/>
  <c r="Y12" i="32"/>
  <c r="AI10" i="77"/>
  <c r="AN10" i="77"/>
  <c r="Z11" i="1"/>
  <c r="Y11" i="1"/>
  <c r="X11" i="1"/>
  <c r="X11" i="86"/>
  <c r="Y11" i="86"/>
  <c r="W13" i="85" l="1"/>
  <c r="AG12" i="85"/>
  <c r="AP12" i="85" s="1"/>
  <c r="AF12" i="85"/>
  <c r="AO12" i="85" s="1"/>
  <c r="AE12" i="85"/>
  <c r="AE11" i="96"/>
  <c r="W12" i="96"/>
  <c r="AG11" i="96"/>
  <c r="AP11" i="96" s="1"/>
  <c r="AF11" i="96"/>
  <c r="AO11" i="96" s="1"/>
  <c r="AG11" i="12"/>
  <c r="AP11" i="12" s="1"/>
  <c r="W12" i="12"/>
  <c r="AF11" i="12"/>
  <c r="AO11" i="12" s="1"/>
  <c r="AE11" i="12"/>
  <c r="W13" i="26"/>
  <c r="AG12" i="26"/>
  <c r="AP12" i="26" s="1"/>
  <c r="AF12" i="26"/>
  <c r="AO12" i="26" s="1"/>
  <c r="AE12" i="26"/>
  <c r="AE11" i="63"/>
  <c r="W12" i="63"/>
  <c r="AG11" i="63"/>
  <c r="AP11" i="63" s="1"/>
  <c r="AF11" i="63"/>
  <c r="AO11" i="63" s="1"/>
  <c r="W13" i="18"/>
  <c r="AE12" i="18"/>
  <c r="AG12" i="18"/>
  <c r="AP12" i="18" s="1"/>
  <c r="AF12" i="18"/>
  <c r="AO12" i="18" s="1"/>
  <c r="AG12" i="64"/>
  <c r="AP12" i="64" s="1"/>
  <c r="AF12" i="64"/>
  <c r="AO12" i="64" s="1"/>
  <c r="AE12" i="64"/>
  <c r="W13" i="64"/>
  <c r="W13" i="32"/>
  <c r="AF12" i="32"/>
  <c r="AO12" i="32" s="1"/>
  <c r="AE12" i="32"/>
  <c r="AG12" i="32"/>
  <c r="AP12" i="32" s="1"/>
  <c r="AF12" i="5"/>
  <c r="AO12" i="5" s="1"/>
  <c r="W13" i="5"/>
  <c r="AE12" i="5"/>
  <c r="AG12" i="5"/>
  <c r="AP12" i="5" s="1"/>
  <c r="AG11" i="24"/>
  <c r="AP11" i="24" s="1"/>
  <c r="W12" i="24"/>
  <c r="AF11" i="24"/>
  <c r="AO11" i="24" s="1"/>
  <c r="AE11" i="24"/>
  <c r="W13" i="72"/>
  <c r="AE12" i="72"/>
  <c r="AG12" i="72"/>
  <c r="AP12" i="72" s="1"/>
  <c r="AF12" i="72"/>
  <c r="AO12" i="72" s="1"/>
  <c r="K21" i="62"/>
  <c r="Y11" i="17"/>
  <c r="X11" i="17"/>
  <c r="AR10" i="15"/>
  <c r="K20" i="55"/>
  <c r="AE11" i="58"/>
  <c r="AG11" i="58"/>
  <c r="AP11" i="58" s="1"/>
  <c r="AF11" i="58"/>
  <c r="AO11" i="58" s="1"/>
  <c r="W12" i="58"/>
  <c r="K21" i="9"/>
  <c r="AG11" i="55"/>
  <c r="AP11" i="55" s="1"/>
  <c r="W12" i="55"/>
  <c r="AF11" i="55"/>
  <c r="AO11" i="55" s="1"/>
  <c r="AE11" i="55"/>
  <c r="K20" i="64"/>
  <c r="AR10" i="73"/>
  <c r="AI10" i="74"/>
  <c r="AN10" i="74"/>
  <c r="AR11" i="85"/>
  <c r="AH11" i="65"/>
  <c r="AQ11" i="65" s="1"/>
  <c r="AH11" i="43"/>
  <c r="AQ11" i="43" s="1"/>
  <c r="AH11" i="86"/>
  <c r="AQ11" i="86" s="1"/>
  <c r="AR10" i="77"/>
  <c r="AG11" i="45"/>
  <c r="AP11" i="45" s="1"/>
  <c r="AF11" i="45"/>
  <c r="AO11" i="45" s="1"/>
  <c r="AE11" i="45"/>
  <c r="W12" i="45"/>
  <c r="K21" i="12"/>
  <c r="AH10" i="40"/>
  <c r="AQ10" i="40" s="1"/>
  <c r="AR10" i="21"/>
  <c r="Y11" i="95"/>
  <c r="Z11" i="95" s="1"/>
  <c r="X11" i="95"/>
  <c r="K21" i="72"/>
  <c r="AE10" i="51"/>
  <c r="AG10" i="51"/>
  <c r="AP10" i="51" s="1"/>
  <c r="W11" i="51"/>
  <c r="AF10" i="51"/>
  <c r="AO10" i="51" s="1"/>
  <c r="Z13" i="2"/>
  <c r="Y13" i="2"/>
  <c r="X13" i="2"/>
  <c r="K21" i="61"/>
  <c r="W12" i="30"/>
  <c r="AE11" i="30"/>
  <c r="AG11" i="30"/>
  <c r="AP11" i="30" s="1"/>
  <c r="AF11" i="30"/>
  <c r="AO11" i="30" s="1"/>
  <c r="K21" i="57"/>
  <c r="AH12" i="26"/>
  <c r="AQ12" i="26" s="1"/>
  <c r="AH12" i="85"/>
  <c r="AQ12" i="85" s="1"/>
  <c r="X12" i="60"/>
  <c r="Y12" i="60"/>
  <c r="Z12" i="60" s="1"/>
  <c r="AH11" i="96"/>
  <c r="AQ11" i="96" s="1"/>
  <c r="AH12" i="56"/>
  <c r="AQ12" i="56" s="1"/>
  <c r="K21" i="65"/>
  <c r="K21" i="10"/>
  <c r="K21" i="50"/>
  <c r="AH11" i="61"/>
  <c r="AQ11" i="61" s="1"/>
  <c r="AG10" i="68"/>
  <c r="AP10" i="68" s="1"/>
  <c r="W11" i="68"/>
  <c r="AF10" i="68"/>
  <c r="AO10" i="68" s="1"/>
  <c r="AE10" i="68"/>
  <c r="AE11" i="88"/>
  <c r="W12" i="88"/>
  <c r="AF11" i="88"/>
  <c r="AO11" i="88" s="1"/>
  <c r="AG11" i="88"/>
  <c r="AP11" i="88" s="1"/>
  <c r="AG11" i="50"/>
  <c r="AP11" i="50" s="1"/>
  <c r="W12" i="50"/>
  <c r="AF11" i="50"/>
  <c r="AO11" i="50" s="1"/>
  <c r="AE11" i="50"/>
  <c r="K21" i="18"/>
  <c r="AH11" i="15"/>
  <c r="AQ11" i="15" s="1"/>
  <c r="AH11" i="87"/>
  <c r="AQ11" i="87" s="1"/>
  <c r="Y11" i="16"/>
  <c r="X11" i="16"/>
  <c r="Y12" i="90"/>
  <c r="Z12" i="90" s="1"/>
  <c r="X12" i="90"/>
  <c r="Y12" i="84"/>
  <c r="X12" i="84"/>
  <c r="AI11" i="10"/>
  <c r="AN11" i="10"/>
  <c r="Y12" i="53"/>
  <c r="X12" i="53"/>
  <c r="Z12" i="53" s="1"/>
  <c r="AI10" i="38"/>
  <c r="AN10" i="38"/>
  <c r="Z13" i="39"/>
  <c r="Y13" i="39"/>
  <c r="X13" i="39"/>
  <c r="AN11" i="31"/>
  <c r="AI11" i="31"/>
  <c r="AR10" i="63"/>
  <c r="AN9" i="82"/>
  <c r="AI9" i="82"/>
  <c r="K20" i="51"/>
  <c r="K20" i="52"/>
  <c r="AR10" i="12"/>
  <c r="AN10" i="57"/>
  <c r="AI10" i="57"/>
  <c r="Y11" i="76"/>
  <c r="Z11" i="76" s="1"/>
  <c r="X11" i="76"/>
  <c r="AN11" i="3"/>
  <c r="AI11" i="3"/>
  <c r="AN11" i="46"/>
  <c r="AI11" i="46"/>
  <c r="AI11" i="90"/>
  <c r="AN11" i="90"/>
  <c r="AI12" i="39"/>
  <c r="AN12" i="39"/>
  <c r="AI10" i="91"/>
  <c r="AN10" i="91"/>
  <c r="AG11" i="48"/>
  <c r="AP11" i="48" s="1"/>
  <c r="AF11" i="48"/>
  <c r="AO11" i="48" s="1"/>
  <c r="AE11" i="48"/>
  <c r="W12" i="48"/>
  <c r="AR11" i="47"/>
  <c r="K21" i="69"/>
  <c r="AE11" i="34"/>
  <c r="W12" i="34"/>
  <c r="AF11" i="34"/>
  <c r="AO11" i="34" s="1"/>
  <c r="AG11" i="34"/>
  <c r="AP11" i="34" s="1"/>
  <c r="AG10" i="93"/>
  <c r="AP10" i="93" s="1"/>
  <c r="W11" i="93"/>
  <c r="AF10" i="93"/>
  <c r="AO10" i="93" s="1"/>
  <c r="AE10" i="93"/>
  <c r="K20" i="16"/>
  <c r="K20" i="4"/>
  <c r="K20" i="11"/>
  <c r="AI11" i="81"/>
  <c r="AN11" i="81"/>
  <c r="K20" i="59"/>
  <c r="AI10" i="25"/>
  <c r="AN10" i="25"/>
  <c r="AR10" i="65"/>
  <c r="AR11" i="5"/>
  <c r="K20" i="23"/>
  <c r="K20" i="15"/>
  <c r="AR10" i="69"/>
  <c r="Z11" i="43"/>
  <c r="AH12" i="47"/>
  <c r="AQ12" i="47" s="1"/>
  <c r="K20" i="24"/>
  <c r="Y12" i="89"/>
  <c r="X12" i="89"/>
  <c r="Z12" i="89" s="1"/>
  <c r="AR10" i="86"/>
  <c r="AR11" i="26"/>
  <c r="AR10" i="14"/>
  <c r="AR10" i="24"/>
  <c r="AH11" i="73"/>
  <c r="AQ11" i="73" s="1"/>
  <c r="Z11" i="15"/>
  <c r="Z11" i="87"/>
  <c r="AN11" i="8"/>
  <c r="AI11" i="8"/>
  <c r="AH11" i="21"/>
  <c r="AQ11" i="21" s="1"/>
  <c r="AN10" i="13"/>
  <c r="AI10" i="13"/>
  <c r="X11" i="44"/>
  <c r="Z11" i="44" s="1"/>
  <c r="Y11" i="44"/>
  <c r="X12" i="10"/>
  <c r="Y12" i="10"/>
  <c r="Z12" i="10" s="1"/>
  <c r="AI10" i="23"/>
  <c r="AN10" i="23"/>
  <c r="AN11" i="37"/>
  <c r="AI11" i="37"/>
  <c r="AN11" i="83"/>
  <c r="AI11" i="83"/>
  <c r="X12" i="92"/>
  <c r="Z12" i="92" s="1"/>
  <c r="Y12" i="92"/>
  <c r="K20" i="3"/>
  <c r="K21" i="63"/>
  <c r="Y11" i="66"/>
  <c r="X11" i="66"/>
  <c r="K22" i="58"/>
  <c r="W12" i="67"/>
  <c r="AF11" i="67"/>
  <c r="AO11" i="67" s="1"/>
  <c r="AE11" i="67"/>
  <c r="AG11" i="67"/>
  <c r="AP11" i="67" s="1"/>
  <c r="AR10" i="43"/>
  <c r="K21" i="7"/>
  <c r="AH11" i="14"/>
  <c r="AQ11" i="14" s="1"/>
  <c r="K21" i="13"/>
  <c r="K21" i="14"/>
  <c r="K21" i="68"/>
  <c r="W11" i="7"/>
  <c r="AF10" i="7"/>
  <c r="AO10" i="7" s="1"/>
  <c r="AE10" i="7"/>
  <c r="AG10" i="7"/>
  <c r="AP10" i="7" s="1"/>
  <c r="AH11" i="77"/>
  <c r="AQ11" i="77" s="1"/>
  <c r="AH11" i="6"/>
  <c r="AQ11" i="6" s="1"/>
  <c r="Z11" i="65"/>
  <c r="AR11" i="56"/>
  <c r="W11" i="71"/>
  <c r="AF10" i="71"/>
  <c r="AO10" i="71" s="1"/>
  <c r="AG10" i="71"/>
  <c r="AP10" i="71" s="1"/>
  <c r="AE10" i="71"/>
  <c r="AN11" i="89"/>
  <c r="AI11" i="89"/>
  <c r="AH11" i="69"/>
  <c r="AQ11" i="69" s="1"/>
  <c r="K21" i="5"/>
  <c r="Z11" i="73"/>
  <c r="AR10" i="6"/>
  <c r="K22" i="66"/>
  <c r="K21" i="60"/>
  <c r="AN10" i="76"/>
  <c r="AI10" i="76"/>
  <c r="AR10" i="61"/>
  <c r="Y12" i="3"/>
  <c r="X12" i="3"/>
  <c r="X12" i="46"/>
  <c r="Z12" i="46" s="1"/>
  <c r="Y12" i="46"/>
  <c r="AN11" i="84"/>
  <c r="AI11" i="84"/>
  <c r="AI11" i="59"/>
  <c r="AN11" i="59"/>
  <c r="AN11" i="94"/>
  <c r="AI11" i="94"/>
  <c r="AN11" i="19"/>
  <c r="AI11" i="19"/>
  <c r="Z12" i="37"/>
  <c r="Y12" i="37"/>
  <c r="X12" i="37"/>
  <c r="Y11" i="70"/>
  <c r="Z11" i="70" s="1"/>
  <c r="X11" i="70"/>
  <c r="Z12" i="28"/>
  <c r="Y12" i="28"/>
  <c r="X12" i="28"/>
  <c r="X11" i="91"/>
  <c r="Z11" i="91" s="1"/>
  <c r="Y11" i="91"/>
  <c r="Z12" i="11"/>
  <c r="X12" i="11"/>
  <c r="Y12" i="11"/>
  <c r="Y12" i="83"/>
  <c r="Z12" i="83" s="1"/>
  <c r="X12" i="83"/>
  <c r="Z13" i="80"/>
  <c r="X13" i="80"/>
  <c r="Y13" i="80"/>
  <c r="AN11" i="92"/>
  <c r="AI11" i="92"/>
  <c r="AR11" i="72"/>
  <c r="K20" i="8"/>
  <c r="Y11" i="25"/>
  <c r="Z11" i="25" s="1"/>
  <c r="X11" i="25"/>
  <c r="AG12" i="56"/>
  <c r="AP12" i="56" s="1"/>
  <c r="AF12" i="56"/>
  <c r="AO12" i="56" s="1"/>
  <c r="AE12" i="56"/>
  <c r="W13" i="56"/>
  <c r="AR11" i="64"/>
  <c r="W12" i="54"/>
  <c r="AF11" i="54"/>
  <c r="AO11" i="54" s="1"/>
  <c r="AE11" i="54"/>
  <c r="AG11" i="54"/>
  <c r="AP11" i="54" s="1"/>
  <c r="AG11" i="61"/>
  <c r="AP11" i="61" s="1"/>
  <c r="W12" i="61"/>
  <c r="AF11" i="61"/>
  <c r="AO11" i="61" s="1"/>
  <c r="AE11" i="61"/>
  <c r="AR10" i="33"/>
  <c r="AR10" i="87"/>
  <c r="AE11" i="52"/>
  <c r="AG11" i="52"/>
  <c r="AP11" i="52" s="1"/>
  <c r="W12" i="52"/>
  <c r="AF11" i="52"/>
  <c r="AO11" i="52" s="1"/>
  <c r="AH10" i="9"/>
  <c r="AQ10" i="9" s="1"/>
  <c r="AI10" i="17"/>
  <c r="AN10" i="17"/>
  <c r="K22" i="70"/>
  <c r="AR10" i="52"/>
  <c r="Z12" i="22"/>
  <c r="Y12" i="22"/>
  <c r="X12" i="22"/>
  <c r="Z11" i="86"/>
  <c r="AR9" i="40"/>
  <c r="AE11" i="75"/>
  <c r="AF11" i="75"/>
  <c r="AO11" i="75" s="1"/>
  <c r="AG11" i="75"/>
  <c r="AP11" i="75" s="1"/>
  <c r="W12" i="75"/>
  <c r="X11" i="27"/>
  <c r="Y11" i="27"/>
  <c r="Y12" i="41"/>
  <c r="X12" i="41"/>
  <c r="Z10" i="40"/>
  <c r="AH11" i="12"/>
  <c r="AQ11" i="12" s="1"/>
  <c r="Y10" i="82"/>
  <c r="X10" i="82"/>
  <c r="AI10" i="42"/>
  <c r="AN10" i="42"/>
  <c r="X12" i="81"/>
  <c r="Y12" i="81"/>
  <c r="X11" i="78"/>
  <c r="Y11" i="78"/>
  <c r="Z11" i="78" s="1"/>
  <c r="AH11" i="24"/>
  <c r="AQ11" i="24" s="1"/>
  <c r="AN11" i="60"/>
  <c r="AI11" i="60"/>
  <c r="Y12" i="35"/>
  <c r="Z12" i="35" s="1"/>
  <c r="X12" i="35"/>
  <c r="AH11" i="63"/>
  <c r="AQ11" i="63" s="1"/>
  <c r="AH12" i="18"/>
  <c r="AQ12" i="18" s="1"/>
  <c r="Z11" i="77"/>
  <c r="W12" i="79"/>
  <c r="AE11" i="79"/>
  <c r="AG11" i="79"/>
  <c r="AP11" i="79" s="1"/>
  <c r="AF11" i="79"/>
  <c r="AO11" i="79" s="1"/>
  <c r="AR10" i="58"/>
  <c r="Z12" i="47"/>
  <c r="K20" i="56"/>
  <c r="AH12" i="72"/>
  <c r="AQ12" i="72" s="1"/>
  <c r="AR11" i="18"/>
  <c r="K20" i="20"/>
  <c r="AR10" i="54"/>
  <c r="Y12" i="8"/>
  <c r="X12" i="8"/>
  <c r="Z12" i="8" s="1"/>
  <c r="K21" i="54"/>
  <c r="AN10" i="16"/>
  <c r="AI10" i="16"/>
  <c r="Z11" i="21"/>
  <c r="X11" i="13"/>
  <c r="Z11" i="13" s="1"/>
  <c r="Y11" i="13"/>
  <c r="AI10" i="44"/>
  <c r="AN10" i="44"/>
  <c r="K22" i="53"/>
  <c r="X12" i="94"/>
  <c r="Y12" i="94"/>
  <c r="Z12" i="94" s="1"/>
  <c r="Y11" i="23"/>
  <c r="X11" i="23"/>
  <c r="Z11" i="23" s="1"/>
  <c r="AN11" i="53"/>
  <c r="AI11" i="53"/>
  <c r="AI11" i="28"/>
  <c r="AN11" i="28"/>
  <c r="AI12" i="4"/>
  <c r="AN12" i="4"/>
  <c r="AI12" i="80"/>
  <c r="AN12" i="80"/>
  <c r="AG11" i="1"/>
  <c r="AP11" i="1" s="1"/>
  <c r="AF11" i="1"/>
  <c r="AO11" i="1" s="1"/>
  <c r="W12" i="1"/>
  <c r="AE11" i="1"/>
  <c r="AH12" i="5"/>
  <c r="AQ12" i="5" s="1"/>
  <c r="AI11" i="22"/>
  <c r="AN11" i="22"/>
  <c r="AN11" i="11"/>
  <c r="AI11" i="11"/>
  <c r="AI10" i="95"/>
  <c r="AN10" i="95"/>
  <c r="AH11" i="33"/>
  <c r="AQ11" i="33" s="1"/>
  <c r="AE10" i="62"/>
  <c r="AG10" i="62"/>
  <c r="AP10" i="62" s="1"/>
  <c r="W11" i="62"/>
  <c r="AF10" i="62"/>
  <c r="AO10" i="62" s="1"/>
  <c r="AI11" i="20"/>
  <c r="AN11" i="20"/>
  <c r="AH11" i="1"/>
  <c r="AQ11" i="1" s="1"/>
  <c r="AH12" i="32"/>
  <c r="AQ12" i="32" s="1"/>
  <c r="K21" i="21"/>
  <c r="K21" i="17"/>
  <c r="Z10" i="9"/>
  <c r="K20" i="71"/>
  <c r="AN10" i="27"/>
  <c r="AI10" i="27"/>
  <c r="AI11" i="41"/>
  <c r="AN11" i="41"/>
  <c r="Z11" i="33"/>
  <c r="K23" i="1"/>
  <c r="AI12" i="2"/>
  <c r="AN12" i="2"/>
  <c r="AH11" i="58"/>
  <c r="AQ11" i="58" s="1"/>
  <c r="AR10" i="96"/>
  <c r="Y12" i="20"/>
  <c r="X12" i="20"/>
  <c r="X11" i="42"/>
  <c r="Y11" i="42"/>
  <c r="AI10" i="78"/>
  <c r="AN10" i="78"/>
  <c r="AR10" i="1"/>
  <c r="Z11" i="14"/>
  <c r="AG10" i="49"/>
  <c r="AP10" i="49" s="1"/>
  <c r="W11" i="49"/>
  <c r="AF10" i="49"/>
  <c r="AO10" i="49" s="1"/>
  <c r="AE10" i="49"/>
  <c r="K23" i="22"/>
  <c r="AR9" i="9"/>
  <c r="AI11" i="35"/>
  <c r="AN11" i="35"/>
  <c r="K21" i="67"/>
  <c r="X11" i="74"/>
  <c r="Z11" i="74" s="1"/>
  <c r="Y11" i="74"/>
  <c r="AR11" i="32"/>
  <c r="Z11" i="6"/>
  <c r="AF10" i="36"/>
  <c r="AO10" i="36" s="1"/>
  <c r="AG10" i="36"/>
  <c r="AP10" i="36" s="1"/>
  <c r="W11" i="36"/>
  <c r="AE10" i="36"/>
  <c r="AH11" i="54"/>
  <c r="AQ11" i="54" s="1"/>
  <c r="K20" i="2"/>
  <c r="K21" i="6"/>
  <c r="W11" i="29"/>
  <c r="AE10" i="29"/>
  <c r="AG10" i="29"/>
  <c r="AP10" i="29" s="1"/>
  <c r="AF10" i="29"/>
  <c r="AO10" i="29" s="1"/>
  <c r="Z11" i="69"/>
  <c r="AH12" i="64"/>
  <c r="AQ12" i="64" s="1"/>
  <c r="AH11" i="52"/>
  <c r="AQ11" i="52" s="1"/>
  <c r="K20" i="19"/>
  <c r="Z11" i="57"/>
  <c r="X11" i="57"/>
  <c r="Y11" i="57"/>
  <c r="AN10" i="66"/>
  <c r="AI10" i="66"/>
  <c r="X12" i="59"/>
  <c r="Z12" i="59" s="1"/>
  <c r="Y12" i="59"/>
  <c r="X12" i="19"/>
  <c r="Y12" i="19"/>
  <c r="Z12" i="19" s="1"/>
  <c r="AI10" i="70"/>
  <c r="AN10" i="70"/>
  <c r="Y11" i="38"/>
  <c r="X11" i="38"/>
  <c r="Z11" i="38" s="1"/>
  <c r="Y12" i="31"/>
  <c r="X12" i="31"/>
  <c r="X13" i="4"/>
  <c r="Z13" i="4" s="1"/>
  <c r="Y13" i="4"/>
  <c r="AG13" i="4" l="1"/>
  <c r="AP13" i="4" s="1"/>
  <c r="AF13" i="4"/>
  <c r="AO13" i="4" s="1"/>
  <c r="W14" i="4"/>
  <c r="AE13" i="4"/>
  <c r="AG12" i="19"/>
  <c r="AP12" i="19" s="1"/>
  <c r="AF12" i="19"/>
  <c r="AO12" i="19" s="1"/>
  <c r="W13" i="19"/>
  <c r="AE12" i="19"/>
  <c r="AE11" i="44"/>
  <c r="W12" i="44"/>
  <c r="AG11" i="44"/>
  <c r="AP11" i="44" s="1"/>
  <c r="AF11" i="44"/>
  <c r="AO11" i="44" s="1"/>
  <c r="W12" i="38"/>
  <c r="AG11" i="38"/>
  <c r="AP11" i="38" s="1"/>
  <c r="AF11" i="38"/>
  <c r="AO11" i="38" s="1"/>
  <c r="AE11" i="38"/>
  <c r="W12" i="70"/>
  <c r="AG11" i="70"/>
  <c r="AP11" i="70" s="1"/>
  <c r="AF11" i="70"/>
  <c r="AO11" i="70" s="1"/>
  <c r="AE11" i="70"/>
  <c r="AG12" i="89"/>
  <c r="AP12" i="89" s="1"/>
  <c r="AF12" i="89"/>
  <c r="AO12" i="89" s="1"/>
  <c r="W13" i="89"/>
  <c r="AE12" i="89"/>
  <c r="AG12" i="90"/>
  <c r="AP12" i="90" s="1"/>
  <c r="AF12" i="90"/>
  <c r="AO12" i="90" s="1"/>
  <c r="AE12" i="90"/>
  <c r="W13" i="90"/>
  <c r="AF12" i="60"/>
  <c r="AO12" i="60" s="1"/>
  <c r="W13" i="60"/>
  <c r="AE12" i="60"/>
  <c r="AG12" i="60"/>
  <c r="AP12" i="60" s="1"/>
  <c r="AF11" i="25"/>
  <c r="AO11" i="25" s="1"/>
  <c r="AE11" i="25"/>
  <c r="W12" i="25"/>
  <c r="AG11" i="25"/>
  <c r="AP11" i="25" s="1"/>
  <c r="W13" i="59"/>
  <c r="AE12" i="59"/>
  <c r="AG12" i="59"/>
  <c r="AP12" i="59" s="1"/>
  <c r="AF12" i="59"/>
  <c r="AO12" i="59" s="1"/>
  <c r="AE11" i="74"/>
  <c r="W12" i="74"/>
  <c r="AG11" i="74"/>
  <c r="AP11" i="74" s="1"/>
  <c r="AF11" i="74"/>
  <c r="AO11" i="74" s="1"/>
  <c r="AE11" i="23"/>
  <c r="AG11" i="23"/>
  <c r="AP11" i="23" s="1"/>
  <c r="W12" i="23"/>
  <c r="AF11" i="23"/>
  <c r="AO11" i="23" s="1"/>
  <c r="AG12" i="35"/>
  <c r="AP12" i="35" s="1"/>
  <c r="AF12" i="35"/>
  <c r="AO12" i="35" s="1"/>
  <c r="AE12" i="35"/>
  <c r="W13" i="35"/>
  <c r="AF11" i="91"/>
  <c r="AO11" i="91" s="1"/>
  <c r="W12" i="91"/>
  <c r="AG11" i="91"/>
  <c r="AP11" i="91" s="1"/>
  <c r="AE11" i="91"/>
  <c r="AE12" i="46"/>
  <c r="AF12" i="46"/>
  <c r="AO12" i="46" s="1"/>
  <c r="W13" i="46"/>
  <c r="AG12" i="46"/>
  <c r="AP12" i="46" s="1"/>
  <c r="AG12" i="92"/>
  <c r="AP12" i="92" s="1"/>
  <c r="AF12" i="92"/>
  <c r="AO12" i="92" s="1"/>
  <c r="AE12" i="92"/>
  <c r="W13" i="92"/>
  <c r="AG11" i="76"/>
  <c r="AP11" i="76" s="1"/>
  <c r="AE11" i="76"/>
  <c r="W12" i="76"/>
  <c r="AF11" i="76"/>
  <c r="AO11" i="76" s="1"/>
  <c r="W12" i="95"/>
  <c r="AE11" i="95"/>
  <c r="AG11" i="95"/>
  <c r="AP11" i="95" s="1"/>
  <c r="AF11" i="95"/>
  <c r="AO11" i="95" s="1"/>
  <c r="W12" i="78"/>
  <c r="AE11" i="78"/>
  <c r="AF11" i="78"/>
  <c r="AO11" i="78" s="1"/>
  <c r="AG11" i="78"/>
  <c r="AP11" i="78" s="1"/>
  <c r="AF12" i="53"/>
  <c r="AO12" i="53" s="1"/>
  <c r="W13" i="53"/>
  <c r="AE12" i="53"/>
  <c r="AG12" i="53"/>
  <c r="AP12" i="53" s="1"/>
  <c r="AF12" i="8"/>
  <c r="AO12" i="8" s="1"/>
  <c r="W13" i="8"/>
  <c r="AE12" i="8"/>
  <c r="AG12" i="8"/>
  <c r="AP12" i="8" s="1"/>
  <c r="AE12" i="83"/>
  <c r="W13" i="83"/>
  <c r="AF12" i="83"/>
  <c r="AO12" i="83" s="1"/>
  <c r="AG12" i="83"/>
  <c r="AP12" i="83" s="1"/>
  <c r="W13" i="10"/>
  <c r="AE12" i="10"/>
  <c r="AG12" i="10"/>
  <c r="AP12" i="10" s="1"/>
  <c r="AF12" i="10"/>
  <c r="AO12" i="10" s="1"/>
  <c r="AE12" i="94"/>
  <c r="AF12" i="94"/>
  <c r="AO12" i="94" s="1"/>
  <c r="W13" i="94"/>
  <c r="AG12" i="94"/>
  <c r="AP12" i="94" s="1"/>
  <c r="AG11" i="13"/>
  <c r="AP11" i="13" s="1"/>
  <c r="W12" i="13"/>
  <c r="AF11" i="13"/>
  <c r="AO11" i="13" s="1"/>
  <c r="AE11" i="13"/>
  <c r="AH12" i="31"/>
  <c r="AQ12" i="31" s="1"/>
  <c r="AG11" i="14"/>
  <c r="AP11" i="14" s="1"/>
  <c r="W12" i="14"/>
  <c r="AF11" i="14"/>
  <c r="AO11" i="14" s="1"/>
  <c r="AE11" i="14"/>
  <c r="AH11" i="42"/>
  <c r="AQ11" i="42" s="1"/>
  <c r="K22" i="21"/>
  <c r="AR11" i="22"/>
  <c r="AI11" i="75"/>
  <c r="AN11" i="75"/>
  <c r="AI11" i="52"/>
  <c r="AN11" i="52"/>
  <c r="AF12" i="28"/>
  <c r="AO12" i="28" s="1"/>
  <c r="AE12" i="28"/>
  <c r="W13" i="28"/>
  <c r="AG12" i="28"/>
  <c r="AP12" i="28" s="1"/>
  <c r="AR11" i="59"/>
  <c r="AN11" i="30"/>
  <c r="AI11" i="30"/>
  <c r="Z12" i="31"/>
  <c r="K21" i="19"/>
  <c r="K22" i="6"/>
  <c r="AN10" i="49"/>
  <c r="AI10" i="49"/>
  <c r="AH12" i="20"/>
  <c r="AQ12" i="20" s="1"/>
  <c r="AE10" i="9"/>
  <c r="AG10" i="9"/>
  <c r="AP10" i="9" s="1"/>
  <c r="W11" i="9"/>
  <c r="AF10" i="9"/>
  <c r="AO10" i="9" s="1"/>
  <c r="AH10" i="82"/>
  <c r="AQ10" i="82" s="1"/>
  <c r="Z12" i="75"/>
  <c r="X12" i="75"/>
  <c r="Y12" i="75"/>
  <c r="AR11" i="92"/>
  <c r="X12" i="48"/>
  <c r="Y12" i="48"/>
  <c r="AI10" i="29"/>
  <c r="AN10" i="29"/>
  <c r="AR10" i="78"/>
  <c r="Z12" i="20"/>
  <c r="AR10" i="27"/>
  <c r="K22" i="17"/>
  <c r="Y12" i="1"/>
  <c r="Z12" i="1" s="1"/>
  <c r="X12" i="1"/>
  <c r="AR12" i="4"/>
  <c r="K23" i="53"/>
  <c r="AH12" i="81"/>
  <c r="AQ12" i="81" s="1"/>
  <c r="AH11" i="57"/>
  <c r="AQ11" i="57" s="1"/>
  <c r="X11" i="29"/>
  <c r="Y11" i="29"/>
  <c r="Y11" i="62"/>
  <c r="X11" i="62"/>
  <c r="AR10" i="16"/>
  <c r="Z12" i="79"/>
  <c r="X12" i="79"/>
  <c r="Y12" i="79"/>
  <c r="AH12" i="35"/>
  <c r="AQ12" i="35" s="1"/>
  <c r="Z12" i="81"/>
  <c r="AI11" i="61"/>
  <c r="AN11" i="61"/>
  <c r="K21" i="8"/>
  <c r="AH13" i="80"/>
  <c r="AQ13" i="80" s="1"/>
  <c r="AH12" i="11"/>
  <c r="AQ12" i="11" s="1"/>
  <c r="AR10" i="76"/>
  <c r="Z11" i="71"/>
  <c r="X11" i="71"/>
  <c r="Y11" i="71"/>
  <c r="AI10" i="7"/>
  <c r="AN10" i="7"/>
  <c r="K22" i="14"/>
  <c r="K22" i="7"/>
  <c r="Y12" i="67"/>
  <c r="X12" i="67"/>
  <c r="AR10" i="23"/>
  <c r="K21" i="15"/>
  <c r="AR11" i="81"/>
  <c r="K21" i="16"/>
  <c r="K22" i="69"/>
  <c r="AH11" i="76"/>
  <c r="AQ11" i="76" s="1"/>
  <c r="AH12" i="90"/>
  <c r="AQ12" i="90" s="1"/>
  <c r="AN10" i="68"/>
  <c r="AI10" i="68"/>
  <c r="AR10" i="74"/>
  <c r="Z12" i="24"/>
  <c r="X12" i="24"/>
  <c r="Y12" i="24"/>
  <c r="AI12" i="64"/>
  <c r="AN12" i="64"/>
  <c r="Y13" i="18"/>
  <c r="Z13" i="18" s="1"/>
  <c r="X13" i="18"/>
  <c r="X12" i="12"/>
  <c r="Y12" i="12"/>
  <c r="Z12" i="12" s="1"/>
  <c r="AI11" i="96"/>
  <c r="AN11" i="96"/>
  <c r="AH11" i="27"/>
  <c r="AQ11" i="27" s="1"/>
  <c r="AE13" i="80"/>
  <c r="AF13" i="80"/>
  <c r="AO13" i="80" s="1"/>
  <c r="W14" i="80"/>
  <c r="AG13" i="80"/>
  <c r="AP13" i="80" s="1"/>
  <c r="AH12" i="3"/>
  <c r="AQ12" i="3" s="1"/>
  <c r="AR10" i="13"/>
  <c r="AR11" i="90"/>
  <c r="AG13" i="39"/>
  <c r="AP13" i="39" s="1"/>
  <c r="AF13" i="39"/>
  <c r="AO13" i="39" s="1"/>
  <c r="AE13" i="39"/>
  <c r="W14" i="39"/>
  <c r="K22" i="50"/>
  <c r="K22" i="12"/>
  <c r="X12" i="55"/>
  <c r="Z12" i="55" s="1"/>
  <c r="Y12" i="55"/>
  <c r="AH11" i="17"/>
  <c r="AQ11" i="17" s="1"/>
  <c r="AI12" i="32"/>
  <c r="AN12" i="32"/>
  <c r="AI12" i="85"/>
  <c r="AN12" i="85"/>
  <c r="AR10" i="70"/>
  <c r="AG11" i="69"/>
  <c r="AP11" i="69" s="1"/>
  <c r="AF11" i="69"/>
  <c r="AO11" i="69" s="1"/>
  <c r="AE11" i="69"/>
  <c r="W12" i="69"/>
  <c r="AN10" i="36"/>
  <c r="AI10" i="36"/>
  <c r="K22" i="67"/>
  <c r="Z11" i="42"/>
  <c r="AE11" i="33"/>
  <c r="W12" i="33"/>
  <c r="AF11" i="33"/>
  <c r="AO11" i="33" s="1"/>
  <c r="AG11" i="33"/>
  <c r="AP11" i="33" s="1"/>
  <c r="K21" i="71"/>
  <c r="AI10" i="62"/>
  <c r="AN10" i="62"/>
  <c r="AR11" i="53"/>
  <c r="AH12" i="94"/>
  <c r="AQ12" i="94" s="1"/>
  <c r="AH11" i="78"/>
  <c r="AQ11" i="78" s="1"/>
  <c r="AR10" i="42"/>
  <c r="AG10" i="40"/>
  <c r="AP10" i="40" s="1"/>
  <c r="AF10" i="40"/>
  <c r="AO10" i="40" s="1"/>
  <c r="AE10" i="40"/>
  <c r="W11" i="40"/>
  <c r="Z11" i="27"/>
  <c r="X12" i="61"/>
  <c r="Y12" i="61"/>
  <c r="AH11" i="25"/>
  <c r="AQ11" i="25" s="1"/>
  <c r="AH12" i="83"/>
  <c r="AQ12" i="83" s="1"/>
  <c r="AH11" i="70"/>
  <c r="AQ11" i="70" s="1"/>
  <c r="AR11" i="19"/>
  <c r="AR11" i="84"/>
  <c r="AF11" i="73"/>
  <c r="AO11" i="73" s="1"/>
  <c r="W12" i="73"/>
  <c r="AG11" i="73"/>
  <c r="AP11" i="73" s="1"/>
  <c r="AE11" i="73"/>
  <c r="Y11" i="7"/>
  <c r="Z11" i="7" s="1"/>
  <c r="X11" i="7"/>
  <c r="K22" i="13"/>
  <c r="K23" i="58"/>
  <c r="AH12" i="10"/>
  <c r="AQ12" i="10" s="1"/>
  <c r="AE11" i="15"/>
  <c r="AG11" i="15"/>
  <c r="AP11" i="15" s="1"/>
  <c r="W12" i="15"/>
  <c r="AF11" i="15"/>
  <c r="AO11" i="15" s="1"/>
  <c r="K21" i="24"/>
  <c r="W12" i="43"/>
  <c r="AG11" i="43"/>
  <c r="AP11" i="43" s="1"/>
  <c r="AF11" i="43"/>
  <c r="AO11" i="43" s="1"/>
  <c r="AE11" i="43"/>
  <c r="K21" i="23"/>
  <c r="AR10" i="25"/>
  <c r="K21" i="11"/>
  <c r="AR11" i="46"/>
  <c r="K21" i="52"/>
  <c r="AR11" i="10"/>
  <c r="K22" i="18"/>
  <c r="Y11" i="68"/>
  <c r="X11" i="68"/>
  <c r="AH12" i="60"/>
  <c r="AQ12" i="60" s="1"/>
  <c r="X12" i="30"/>
  <c r="Z12" i="30" s="1"/>
  <c r="Y12" i="30"/>
  <c r="AH11" i="95"/>
  <c r="AQ11" i="95" s="1"/>
  <c r="Z12" i="45"/>
  <c r="Y12" i="45"/>
  <c r="X12" i="45"/>
  <c r="AN11" i="58"/>
  <c r="AI11" i="58"/>
  <c r="AI12" i="72"/>
  <c r="AN12" i="72"/>
  <c r="AG12" i="22"/>
  <c r="AP12" i="22" s="1"/>
  <c r="AF12" i="22"/>
  <c r="AO12" i="22" s="1"/>
  <c r="W13" i="22"/>
  <c r="AE12" i="22"/>
  <c r="AE12" i="37"/>
  <c r="AF12" i="37"/>
  <c r="AO12" i="37" s="1"/>
  <c r="W13" i="37"/>
  <c r="AG12" i="37"/>
  <c r="AP12" i="37" s="1"/>
  <c r="AR11" i="89"/>
  <c r="K22" i="63"/>
  <c r="AR10" i="66"/>
  <c r="X11" i="36"/>
  <c r="Z11" i="36" s="1"/>
  <c r="Y11" i="36"/>
  <c r="K21" i="3"/>
  <c r="Z11" i="93"/>
  <c r="Y11" i="93"/>
  <c r="X11" i="93"/>
  <c r="Z12" i="34"/>
  <c r="Y12" i="34"/>
  <c r="X12" i="34"/>
  <c r="AR10" i="91"/>
  <c r="AR10" i="57"/>
  <c r="AR11" i="31"/>
  <c r="AR10" i="38"/>
  <c r="AH12" i="84"/>
  <c r="AQ12" i="84" s="1"/>
  <c r="AH11" i="16"/>
  <c r="AQ11" i="16" s="1"/>
  <c r="AI11" i="50"/>
  <c r="AN11" i="50"/>
  <c r="K22" i="10"/>
  <c r="K22" i="57"/>
  <c r="Z11" i="51"/>
  <c r="Y11" i="51"/>
  <c r="X11" i="51"/>
  <c r="AI11" i="45"/>
  <c r="AN11" i="45"/>
  <c r="Z11" i="17"/>
  <c r="Z13" i="72"/>
  <c r="Y13" i="72"/>
  <c r="X13" i="72"/>
  <c r="AI12" i="5"/>
  <c r="AN12" i="5"/>
  <c r="Y12" i="63"/>
  <c r="X12" i="63"/>
  <c r="Y13" i="26"/>
  <c r="Z13" i="26" s="1"/>
  <c r="X13" i="26"/>
  <c r="W12" i="57"/>
  <c r="AG11" i="57"/>
  <c r="AP11" i="57" s="1"/>
  <c r="AF11" i="57"/>
  <c r="AO11" i="57" s="1"/>
  <c r="AE11" i="57"/>
  <c r="AG11" i="6"/>
  <c r="AP11" i="6" s="1"/>
  <c r="W12" i="6"/>
  <c r="AF11" i="6"/>
  <c r="AO11" i="6" s="1"/>
  <c r="AE11" i="6"/>
  <c r="AR10" i="44"/>
  <c r="AR11" i="83"/>
  <c r="AI10" i="93"/>
  <c r="AN10" i="93"/>
  <c r="K22" i="72"/>
  <c r="AR12" i="80"/>
  <c r="AH11" i="38"/>
  <c r="AQ11" i="38" s="1"/>
  <c r="AH12" i="19"/>
  <c r="AQ12" i="19" s="1"/>
  <c r="AR11" i="35"/>
  <c r="AR11" i="41"/>
  <c r="AR11" i="20"/>
  <c r="AR11" i="11"/>
  <c r="AI11" i="1"/>
  <c r="AN11" i="1"/>
  <c r="AH11" i="23"/>
  <c r="AQ11" i="23" s="1"/>
  <c r="AH12" i="8"/>
  <c r="AQ12" i="8" s="1"/>
  <c r="K21" i="20"/>
  <c r="K21" i="56"/>
  <c r="AE11" i="86"/>
  <c r="W12" i="86"/>
  <c r="AG11" i="86"/>
  <c r="AP11" i="86" s="1"/>
  <c r="AF11" i="86"/>
  <c r="AO11" i="86" s="1"/>
  <c r="X13" i="56"/>
  <c r="Y13" i="56"/>
  <c r="AR11" i="94"/>
  <c r="K22" i="5"/>
  <c r="K22" i="68"/>
  <c r="AN11" i="67"/>
  <c r="AI11" i="67"/>
  <c r="AH12" i="89"/>
  <c r="AQ12" i="89" s="1"/>
  <c r="K21" i="59"/>
  <c r="K21" i="4"/>
  <c r="AI11" i="34"/>
  <c r="AN11" i="34"/>
  <c r="AR11" i="3"/>
  <c r="K21" i="51"/>
  <c r="AH12" i="53"/>
  <c r="AQ12" i="53" s="1"/>
  <c r="X12" i="88"/>
  <c r="Y12" i="88"/>
  <c r="K22" i="61"/>
  <c r="K21" i="64"/>
  <c r="K22" i="9"/>
  <c r="K21" i="55"/>
  <c r="AN11" i="24"/>
  <c r="AI11" i="24"/>
  <c r="Z13" i="5"/>
  <c r="X13" i="5"/>
  <c r="Y13" i="5"/>
  <c r="Z13" i="32"/>
  <c r="Y13" i="32"/>
  <c r="X13" i="32"/>
  <c r="AN11" i="63"/>
  <c r="AI11" i="63"/>
  <c r="AI11" i="12"/>
  <c r="AN11" i="12"/>
  <c r="AH12" i="59"/>
  <c r="AQ12" i="59" s="1"/>
  <c r="AR11" i="28"/>
  <c r="AE11" i="77"/>
  <c r="W12" i="77"/>
  <c r="AG11" i="77"/>
  <c r="AP11" i="77" s="1"/>
  <c r="AF11" i="77"/>
  <c r="AO11" i="77" s="1"/>
  <c r="AR10" i="17"/>
  <c r="Z12" i="54"/>
  <c r="Y12" i="54"/>
  <c r="X12" i="54"/>
  <c r="AG12" i="11"/>
  <c r="AP12" i="11" s="1"/>
  <c r="AF12" i="11"/>
  <c r="AO12" i="11" s="1"/>
  <c r="W13" i="11"/>
  <c r="AE12" i="11"/>
  <c r="AF11" i="87"/>
  <c r="AO11" i="87" s="1"/>
  <c r="AE11" i="87"/>
  <c r="W12" i="87"/>
  <c r="AG11" i="87"/>
  <c r="AP11" i="87" s="1"/>
  <c r="W14" i="2"/>
  <c r="AE13" i="2"/>
  <c r="AG13" i="2"/>
  <c r="AP13" i="2" s="1"/>
  <c r="AF13" i="2"/>
  <c r="AO13" i="2" s="1"/>
  <c r="AR10" i="95"/>
  <c r="AH11" i="13"/>
  <c r="AQ11" i="13" s="1"/>
  <c r="K22" i="54"/>
  <c r="AR11" i="60"/>
  <c r="AH12" i="41"/>
  <c r="AQ12" i="41" s="1"/>
  <c r="AH11" i="91"/>
  <c r="AQ11" i="91" s="1"/>
  <c r="Z12" i="3"/>
  <c r="K22" i="60"/>
  <c r="AI10" i="71"/>
  <c r="AN10" i="71"/>
  <c r="AG11" i="65"/>
  <c r="AP11" i="65" s="1"/>
  <c r="AF11" i="65"/>
  <c r="AO11" i="65" s="1"/>
  <c r="AE11" i="65"/>
  <c r="W12" i="65"/>
  <c r="AH11" i="66"/>
  <c r="AQ11" i="66" s="1"/>
  <c r="AR11" i="37"/>
  <c r="AH13" i="4"/>
  <c r="AQ13" i="4" s="1"/>
  <c r="K21" i="2"/>
  <c r="AH11" i="74"/>
  <c r="AQ11" i="74" s="1"/>
  <c r="Y11" i="49"/>
  <c r="X11" i="49"/>
  <c r="AR12" i="2"/>
  <c r="AG11" i="21"/>
  <c r="AP11" i="21" s="1"/>
  <c r="W12" i="21"/>
  <c r="AF11" i="21"/>
  <c r="AO11" i="21" s="1"/>
  <c r="AE11" i="21"/>
  <c r="AF12" i="47"/>
  <c r="AO12" i="47" s="1"/>
  <c r="W13" i="47"/>
  <c r="AG12" i="47"/>
  <c r="AP12" i="47" s="1"/>
  <c r="AE12" i="47"/>
  <c r="AI11" i="79"/>
  <c r="AN11" i="79"/>
  <c r="Z10" i="82"/>
  <c r="Z12" i="41"/>
  <c r="AH12" i="22"/>
  <c r="AQ12" i="22" s="1"/>
  <c r="K23" i="70"/>
  <c r="Z12" i="52"/>
  <c r="Y12" i="52"/>
  <c r="X12" i="52"/>
  <c r="AN11" i="54"/>
  <c r="AI11" i="54"/>
  <c r="AN12" i="56"/>
  <c r="AI12" i="56"/>
  <c r="AH12" i="28"/>
  <c r="AQ12" i="28" s="1"/>
  <c r="AH12" i="37"/>
  <c r="AQ12" i="37" s="1"/>
  <c r="AH12" i="46"/>
  <c r="AQ12" i="46" s="1"/>
  <c r="K23" i="66"/>
  <c r="Z11" i="66"/>
  <c r="AH12" i="92"/>
  <c r="AQ12" i="92" s="1"/>
  <c r="AH11" i="44"/>
  <c r="AQ11" i="44" s="1"/>
  <c r="AR11" i="8"/>
  <c r="AN11" i="48"/>
  <c r="AI11" i="48"/>
  <c r="AR12" i="39"/>
  <c r="AR9" i="82"/>
  <c r="AH13" i="39"/>
  <c r="AQ13" i="39" s="1"/>
  <c r="Z12" i="84"/>
  <c r="Z11" i="16"/>
  <c r="Y12" i="50"/>
  <c r="X12" i="50"/>
  <c r="AI11" i="88"/>
  <c r="AN11" i="88"/>
  <c r="K22" i="65"/>
  <c r="AH13" i="2"/>
  <c r="AQ13" i="2" s="1"/>
  <c r="AI10" i="51"/>
  <c r="AN10" i="51"/>
  <c r="AN11" i="55"/>
  <c r="AI11" i="55"/>
  <c r="Z12" i="58"/>
  <c r="X12" i="58"/>
  <c r="Y12" i="58"/>
  <c r="K22" i="62"/>
  <c r="X13" i="64"/>
  <c r="Y13" i="64"/>
  <c r="AI12" i="18"/>
  <c r="AN12" i="18"/>
  <c r="AI12" i="26"/>
  <c r="AN12" i="26"/>
  <c r="Z12" i="96"/>
  <c r="Y12" i="96"/>
  <c r="X12" i="96"/>
  <c r="Y13" i="85"/>
  <c r="X13" i="85"/>
  <c r="Z13" i="85" s="1"/>
  <c r="AF13" i="26" l="1"/>
  <c r="AO13" i="26" s="1"/>
  <c r="AE13" i="26"/>
  <c r="W14" i="26"/>
  <c r="AG13" i="26"/>
  <c r="AP13" i="26" s="1"/>
  <c r="AF12" i="55"/>
  <c r="AO12" i="55" s="1"/>
  <c r="W13" i="55"/>
  <c r="AE12" i="55"/>
  <c r="AG12" i="55"/>
  <c r="AP12" i="55" s="1"/>
  <c r="AE13" i="85"/>
  <c r="W14" i="85"/>
  <c r="AF13" i="85"/>
  <c r="AO13" i="85" s="1"/>
  <c r="AG13" i="85"/>
  <c r="AP13" i="85" s="1"/>
  <c r="AE12" i="30"/>
  <c r="AF12" i="30"/>
  <c r="AO12" i="30" s="1"/>
  <c r="W13" i="30"/>
  <c r="AG12" i="30"/>
  <c r="AP12" i="30" s="1"/>
  <c r="AE11" i="7"/>
  <c r="AG11" i="7"/>
  <c r="AP11" i="7" s="1"/>
  <c r="W12" i="7"/>
  <c r="AF11" i="7"/>
  <c r="AO11" i="7" s="1"/>
  <c r="AG12" i="12"/>
  <c r="AP12" i="12" s="1"/>
  <c r="AF12" i="12"/>
  <c r="AO12" i="12" s="1"/>
  <c r="W13" i="12"/>
  <c r="AE12" i="12"/>
  <c r="AG11" i="36"/>
  <c r="AP11" i="36" s="1"/>
  <c r="W12" i="36"/>
  <c r="AF11" i="36"/>
  <c r="AO11" i="36" s="1"/>
  <c r="AE11" i="36"/>
  <c r="W14" i="18"/>
  <c r="AE13" i="18"/>
  <c r="AG13" i="18"/>
  <c r="AP13" i="18" s="1"/>
  <c r="AF13" i="18"/>
  <c r="AO13" i="18" s="1"/>
  <c r="AG12" i="1"/>
  <c r="AP12" i="1" s="1"/>
  <c r="AF12" i="1"/>
  <c r="AO12" i="1" s="1"/>
  <c r="W13" i="1"/>
  <c r="AE12" i="1"/>
  <c r="AR12" i="26"/>
  <c r="K23" i="65"/>
  <c r="AG11" i="16"/>
  <c r="AP11" i="16" s="1"/>
  <c r="W12" i="16"/>
  <c r="AF11" i="16"/>
  <c r="AO11" i="16" s="1"/>
  <c r="AE11" i="16"/>
  <c r="AF12" i="41"/>
  <c r="AO12" i="41" s="1"/>
  <c r="AE12" i="41"/>
  <c r="W13" i="41"/>
  <c r="AG12" i="41"/>
  <c r="AP12" i="41" s="1"/>
  <c r="K22" i="2"/>
  <c r="AR10" i="71"/>
  <c r="AI13" i="2"/>
  <c r="AN13" i="2"/>
  <c r="Z12" i="77"/>
  <c r="X12" i="77"/>
  <c r="Y12" i="77"/>
  <c r="K22" i="64"/>
  <c r="K22" i="20"/>
  <c r="AR11" i="1"/>
  <c r="X12" i="6"/>
  <c r="Y12" i="6"/>
  <c r="AH13" i="26"/>
  <c r="AQ13" i="26" s="1"/>
  <c r="K23" i="57"/>
  <c r="AN12" i="22"/>
  <c r="AI12" i="22"/>
  <c r="AR11" i="58"/>
  <c r="Z12" i="43"/>
  <c r="Y12" i="43"/>
  <c r="X12" i="43"/>
  <c r="AI11" i="15"/>
  <c r="AN11" i="15"/>
  <c r="K23" i="13"/>
  <c r="Z11" i="40"/>
  <c r="Y11" i="40"/>
  <c r="X11" i="40"/>
  <c r="X14" i="39"/>
  <c r="Y14" i="39"/>
  <c r="K23" i="69"/>
  <c r="K22" i="15"/>
  <c r="AE12" i="79"/>
  <c r="W13" i="79"/>
  <c r="AF12" i="79"/>
  <c r="AO12" i="79" s="1"/>
  <c r="AG12" i="79"/>
  <c r="AP12" i="79" s="1"/>
  <c r="K23" i="17"/>
  <c r="AI10" i="9"/>
  <c r="AN10" i="9"/>
  <c r="K23" i="6"/>
  <c r="AI12" i="8"/>
  <c r="AN12" i="8"/>
  <c r="X12" i="76"/>
  <c r="Y12" i="76"/>
  <c r="AN12" i="92"/>
  <c r="AI12" i="92"/>
  <c r="Z12" i="74"/>
  <c r="X12" i="74"/>
  <c r="Y12" i="74"/>
  <c r="X13" i="59"/>
  <c r="Y13" i="59"/>
  <c r="AN12" i="90"/>
  <c r="AI12" i="90"/>
  <c r="AI11" i="38"/>
  <c r="AN11" i="38"/>
  <c r="K23" i="62"/>
  <c r="AG12" i="84"/>
  <c r="AP12" i="84" s="1"/>
  <c r="AE12" i="84"/>
  <c r="AF12" i="84"/>
  <c r="AO12" i="84" s="1"/>
  <c r="W13" i="84"/>
  <c r="AE11" i="66"/>
  <c r="AG11" i="66"/>
  <c r="AP11" i="66" s="1"/>
  <c r="AF11" i="66"/>
  <c r="AO11" i="66" s="1"/>
  <c r="W12" i="66"/>
  <c r="AR12" i="56"/>
  <c r="AG12" i="52"/>
  <c r="AP12" i="52" s="1"/>
  <c r="AF12" i="52"/>
  <c r="AO12" i="52" s="1"/>
  <c r="W13" i="52"/>
  <c r="AE12" i="52"/>
  <c r="AG10" i="82"/>
  <c r="AP10" i="82" s="1"/>
  <c r="AE10" i="82"/>
  <c r="AF10" i="82"/>
  <c r="AO10" i="82" s="1"/>
  <c r="W11" i="82"/>
  <c r="Z13" i="47"/>
  <c r="Y13" i="47"/>
  <c r="X13" i="47"/>
  <c r="Y12" i="65"/>
  <c r="Z12" i="65" s="1"/>
  <c r="X12" i="65"/>
  <c r="Z14" i="2"/>
  <c r="Y14" i="2"/>
  <c r="X14" i="2"/>
  <c r="AN12" i="11"/>
  <c r="AI12" i="11"/>
  <c r="W13" i="54"/>
  <c r="AE12" i="54"/>
  <c r="AG12" i="54"/>
  <c r="AP12" i="54" s="1"/>
  <c r="AF12" i="54"/>
  <c r="AO12" i="54" s="1"/>
  <c r="AE13" i="32"/>
  <c r="AF13" i="32"/>
  <c r="AO13" i="32" s="1"/>
  <c r="W14" i="32"/>
  <c r="AG13" i="32"/>
  <c r="AP13" i="32" s="1"/>
  <c r="AR11" i="34"/>
  <c r="X12" i="86"/>
  <c r="Y12" i="86"/>
  <c r="Z12" i="86" s="1"/>
  <c r="K23" i="72"/>
  <c r="AR12" i="5"/>
  <c r="AR11" i="45"/>
  <c r="W12" i="93"/>
  <c r="AG11" i="93"/>
  <c r="AP11" i="93" s="1"/>
  <c r="AE11" i="93"/>
  <c r="AF11" i="93"/>
  <c r="AO11" i="93" s="1"/>
  <c r="Z13" i="22"/>
  <c r="X13" i="22"/>
  <c r="Y13" i="22"/>
  <c r="K23" i="18"/>
  <c r="K22" i="23"/>
  <c r="AH11" i="7"/>
  <c r="AQ11" i="7" s="1"/>
  <c r="Y12" i="73"/>
  <c r="Z12" i="73" s="1"/>
  <c r="X12" i="73"/>
  <c r="AN10" i="40"/>
  <c r="AI10" i="40"/>
  <c r="AR10" i="62"/>
  <c r="Y12" i="33"/>
  <c r="X12" i="33"/>
  <c r="K23" i="67"/>
  <c r="AR12" i="32"/>
  <c r="AN13" i="39"/>
  <c r="AI13" i="39"/>
  <c r="AH13" i="18"/>
  <c r="AQ13" i="18" s="1"/>
  <c r="AH12" i="24"/>
  <c r="AQ12" i="24" s="1"/>
  <c r="K23" i="7"/>
  <c r="AH11" i="71"/>
  <c r="AQ11" i="71" s="1"/>
  <c r="K22" i="8"/>
  <c r="AH11" i="29"/>
  <c r="AQ11" i="29" s="1"/>
  <c r="AR10" i="29"/>
  <c r="Z12" i="13"/>
  <c r="Y12" i="13"/>
  <c r="X12" i="13"/>
  <c r="AN12" i="94"/>
  <c r="AI12" i="94"/>
  <c r="Y13" i="8"/>
  <c r="Z13" i="8" s="1"/>
  <c r="X13" i="8"/>
  <c r="AI11" i="76"/>
  <c r="AN11" i="76"/>
  <c r="AI12" i="46"/>
  <c r="AN12" i="46"/>
  <c r="Z13" i="35"/>
  <c r="Y13" i="35"/>
  <c r="X13" i="35"/>
  <c r="X12" i="23"/>
  <c r="Y12" i="23"/>
  <c r="AI12" i="60"/>
  <c r="AN12" i="60"/>
  <c r="AH12" i="96"/>
  <c r="AQ12" i="96" s="1"/>
  <c r="AR12" i="18"/>
  <c r="AR10" i="51"/>
  <c r="AR11" i="88"/>
  <c r="AI11" i="65"/>
  <c r="AN11" i="65"/>
  <c r="K23" i="60"/>
  <c r="Y13" i="11"/>
  <c r="Z13" i="11" s="1"/>
  <c r="X13" i="11"/>
  <c r="AI11" i="77"/>
  <c r="AN11" i="77"/>
  <c r="AR11" i="12"/>
  <c r="K22" i="55"/>
  <c r="K23" i="61"/>
  <c r="K23" i="68"/>
  <c r="AH13" i="56"/>
  <c r="AQ13" i="56" s="1"/>
  <c r="AN11" i="86"/>
  <c r="AI11" i="86"/>
  <c r="AI11" i="57"/>
  <c r="AN11" i="57"/>
  <c r="AH13" i="72"/>
  <c r="AQ13" i="72" s="1"/>
  <c r="AH11" i="51"/>
  <c r="AQ11" i="51" s="1"/>
  <c r="K23" i="10"/>
  <c r="AH12" i="34"/>
  <c r="AQ12" i="34" s="1"/>
  <c r="Y13" i="37"/>
  <c r="Z13" i="37" s="1"/>
  <c r="X13" i="37"/>
  <c r="AH12" i="45"/>
  <c r="AQ12" i="45" s="1"/>
  <c r="AI11" i="43"/>
  <c r="AN11" i="43"/>
  <c r="K22" i="24"/>
  <c r="AH12" i="61"/>
  <c r="AQ12" i="61" s="1"/>
  <c r="AI11" i="33"/>
  <c r="AN11" i="33"/>
  <c r="AR10" i="36"/>
  <c r="K23" i="12"/>
  <c r="AN13" i="80"/>
  <c r="AI13" i="80"/>
  <c r="AF12" i="24"/>
  <c r="AO12" i="24" s="1"/>
  <c r="W13" i="24"/>
  <c r="AE12" i="24"/>
  <c r="AG12" i="24"/>
  <c r="AP12" i="24" s="1"/>
  <c r="K22" i="16"/>
  <c r="AE11" i="71"/>
  <c r="AG11" i="71"/>
  <c r="AP11" i="71" s="1"/>
  <c r="AF11" i="71"/>
  <c r="AO11" i="71" s="1"/>
  <c r="W12" i="71"/>
  <c r="Z11" i="29"/>
  <c r="AH12" i="1"/>
  <c r="AQ12" i="1" s="1"/>
  <c r="AH12" i="75"/>
  <c r="AQ12" i="75" s="1"/>
  <c r="K22" i="19"/>
  <c r="AR11" i="52"/>
  <c r="K23" i="21"/>
  <c r="AI11" i="14"/>
  <c r="AN11" i="14"/>
  <c r="AN11" i="91"/>
  <c r="AI11" i="91"/>
  <c r="AI11" i="74"/>
  <c r="AN11" i="74"/>
  <c r="X13" i="60"/>
  <c r="Y13" i="60"/>
  <c r="AI11" i="70"/>
  <c r="AN11" i="70"/>
  <c r="X12" i="44"/>
  <c r="Y12" i="44"/>
  <c r="AI13" i="4"/>
  <c r="AN13" i="4"/>
  <c r="W13" i="58"/>
  <c r="AG12" i="58"/>
  <c r="AP12" i="58" s="1"/>
  <c r="AF12" i="58"/>
  <c r="AO12" i="58" s="1"/>
  <c r="AE12" i="58"/>
  <c r="AH12" i="58"/>
  <c r="AQ12" i="58" s="1"/>
  <c r="AH12" i="50"/>
  <c r="AQ12" i="50" s="1"/>
  <c r="AR11" i="54"/>
  <c r="AR11" i="79"/>
  <c r="AN11" i="21"/>
  <c r="AI11" i="21"/>
  <c r="AH11" i="49"/>
  <c r="AQ11" i="49" s="1"/>
  <c r="AG12" i="3"/>
  <c r="AP12" i="3" s="1"/>
  <c r="AF12" i="3"/>
  <c r="AO12" i="3" s="1"/>
  <c r="W13" i="3"/>
  <c r="AE12" i="3"/>
  <c r="AR11" i="63"/>
  <c r="AH13" i="5"/>
  <c r="AQ13" i="5" s="1"/>
  <c r="K22" i="51"/>
  <c r="K22" i="4"/>
  <c r="Z13" i="56"/>
  <c r="AR10" i="93"/>
  <c r="AH12" i="63"/>
  <c r="AQ12" i="63" s="1"/>
  <c r="K22" i="3"/>
  <c r="AH11" i="68"/>
  <c r="AQ11" i="68" s="1"/>
  <c r="K22" i="11"/>
  <c r="Z12" i="61"/>
  <c r="K22" i="71"/>
  <c r="AF11" i="42"/>
  <c r="AO11" i="42" s="1"/>
  <c r="W12" i="42"/>
  <c r="AE11" i="42"/>
  <c r="AG11" i="42"/>
  <c r="AP11" i="42" s="1"/>
  <c r="AR11" i="96"/>
  <c r="AH12" i="67"/>
  <c r="AQ12" i="67" s="1"/>
  <c r="K23" i="14"/>
  <c r="AR11" i="61"/>
  <c r="AH11" i="62"/>
  <c r="AQ11" i="62" s="1"/>
  <c r="AG12" i="20"/>
  <c r="AP12" i="20" s="1"/>
  <c r="AF12" i="20"/>
  <c r="AO12" i="20" s="1"/>
  <c r="W13" i="20"/>
  <c r="AE12" i="20"/>
  <c r="AH12" i="48"/>
  <c r="AQ12" i="48" s="1"/>
  <c r="AF12" i="75"/>
  <c r="AO12" i="75" s="1"/>
  <c r="AG12" i="75"/>
  <c r="AP12" i="75" s="1"/>
  <c r="AE12" i="75"/>
  <c r="W13" i="75"/>
  <c r="AR10" i="49"/>
  <c r="AF12" i="31"/>
  <c r="AO12" i="31" s="1"/>
  <c r="AE12" i="31"/>
  <c r="W13" i="31"/>
  <c r="AG12" i="31"/>
  <c r="AP12" i="31" s="1"/>
  <c r="Z13" i="83"/>
  <c r="Y13" i="83"/>
  <c r="X13" i="83"/>
  <c r="AI11" i="95"/>
  <c r="AN11" i="95"/>
  <c r="AN12" i="35"/>
  <c r="AI12" i="35"/>
  <c r="AI11" i="23"/>
  <c r="AN11" i="23"/>
  <c r="Y12" i="25"/>
  <c r="Z12" i="25" s="1"/>
  <c r="X12" i="25"/>
  <c r="AN12" i="89"/>
  <c r="AI12" i="89"/>
  <c r="AI11" i="44"/>
  <c r="AN11" i="44"/>
  <c r="X14" i="4"/>
  <c r="Y14" i="4"/>
  <c r="Z14" i="4" s="1"/>
  <c r="AF12" i="96"/>
  <c r="AO12" i="96" s="1"/>
  <c r="AE12" i="96"/>
  <c r="AG12" i="96"/>
  <c r="AP12" i="96" s="1"/>
  <c r="W13" i="96"/>
  <c r="AH13" i="64"/>
  <c r="AQ13" i="64" s="1"/>
  <c r="AI12" i="47"/>
  <c r="AN12" i="47"/>
  <c r="Y12" i="87"/>
  <c r="X12" i="87"/>
  <c r="AF13" i="5"/>
  <c r="AO13" i="5" s="1"/>
  <c r="W14" i="5"/>
  <c r="AE13" i="5"/>
  <c r="AG13" i="5"/>
  <c r="AP13" i="5" s="1"/>
  <c r="K23" i="9"/>
  <c r="AH12" i="88"/>
  <c r="AQ12" i="88" s="1"/>
  <c r="K23" i="5"/>
  <c r="K22" i="56"/>
  <c r="AI11" i="6"/>
  <c r="AN11" i="6"/>
  <c r="W14" i="72"/>
  <c r="AE13" i="72"/>
  <c r="AG13" i="72"/>
  <c r="AP13" i="72" s="1"/>
  <c r="AF13" i="72"/>
  <c r="AO13" i="72" s="1"/>
  <c r="AG11" i="51"/>
  <c r="AP11" i="51" s="1"/>
  <c r="W12" i="51"/>
  <c r="AF11" i="51"/>
  <c r="AO11" i="51" s="1"/>
  <c r="AE11" i="51"/>
  <c r="AR11" i="50"/>
  <c r="AF12" i="34"/>
  <c r="AO12" i="34" s="1"/>
  <c r="AE12" i="34"/>
  <c r="W13" i="34"/>
  <c r="AG12" i="34"/>
  <c r="AP12" i="34" s="1"/>
  <c r="K23" i="63"/>
  <c r="W13" i="45"/>
  <c r="AG12" i="45"/>
  <c r="AP12" i="45" s="1"/>
  <c r="AF12" i="45"/>
  <c r="AO12" i="45" s="1"/>
  <c r="AE12" i="45"/>
  <c r="Y12" i="15"/>
  <c r="X12" i="15"/>
  <c r="AG11" i="27"/>
  <c r="AP11" i="27" s="1"/>
  <c r="AF11" i="27"/>
  <c r="AO11" i="27" s="1"/>
  <c r="AE11" i="27"/>
  <c r="W12" i="27"/>
  <c r="Z12" i="69"/>
  <c r="Y12" i="69"/>
  <c r="X12" i="69"/>
  <c r="K23" i="50"/>
  <c r="W13" i="81"/>
  <c r="AG12" i="81"/>
  <c r="AP12" i="81" s="1"/>
  <c r="AF12" i="81"/>
  <c r="AO12" i="81" s="1"/>
  <c r="AE12" i="81"/>
  <c r="Z12" i="48"/>
  <c r="Y11" i="9"/>
  <c r="X11" i="9"/>
  <c r="AR11" i="30"/>
  <c r="X13" i="28"/>
  <c r="Y13" i="28"/>
  <c r="Z13" i="28" s="1"/>
  <c r="AR11" i="75"/>
  <c r="Y12" i="14"/>
  <c r="Z12" i="14" s="1"/>
  <c r="X12" i="14"/>
  <c r="Z13" i="94"/>
  <c r="X13" i="94"/>
  <c r="Y13" i="94"/>
  <c r="AI12" i="10"/>
  <c r="AN12" i="10"/>
  <c r="AI12" i="83"/>
  <c r="AN12" i="83"/>
  <c r="AI12" i="53"/>
  <c r="AN12" i="53"/>
  <c r="AN11" i="78"/>
  <c r="AI11" i="78"/>
  <c r="X12" i="95"/>
  <c r="Y12" i="95"/>
  <c r="AI11" i="25"/>
  <c r="AN11" i="25"/>
  <c r="Y13" i="90"/>
  <c r="X13" i="90"/>
  <c r="Z13" i="90" s="1"/>
  <c r="X12" i="38"/>
  <c r="Y12" i="38"/>
  <c r="AN12" i="19"/>
  <c r="AI12" i="19"/>
  <c r="AH13" i="85"/>
  <c r="AQ13" i="85" s="1"/>
  <c r="Z13" i="64"/>
  <c r="AR11" i="55"/>
  <c r="Z12" i="50"/>
  <c r="AR11" i="48"/>
  <c r="AH12" i="52"/>
  <c r="AQ12" i="52" s="1"/>
  <c r="Y12" i="21"/>
  <c r="Z12" i="21" s="1"/>
  <c r="X12" i="21"/>
  <c r="Z11" i="49"/>
  <c r="K23" i="54"/>
  <c r="AN11" i="87"/>
  <c r="AI11" i="87"/>
  <c r="AH12" i="54"/>
  <c r="AQ12" i="54" s="1"/>
  <c r="AH13" i="32"/>
  <c r="AQ13" i="32" s="1"/>
  <c r="AR11" i="24"/>
  <c r="Z12" i="88"/>
  <c r="K22" i="59"/>
  <c r="AR11" i="67"/>
  <c r="X12" i="57"/>
  <c r="Y12" i="57"/>
  <c r="Z12" i="63"/>
  <c r="AG11" i="17"/>
  <c r="AP11" i="17" s="1"/>
  <c r="W12" i="17"/>
  <c r="AF11" i="17"/>
  <c r="AO11" i="17" s="1"/>
  <c r="AE11" i="17"/>
  <c r="AH11" i="93"/>
  <c r="AQ11" i="93" s="1"/>
  <c r="AH11" i="36"/>
  <c r="AQ11" i="36" s="1"/>
  <c r="AN12" i="37"/>
  <c r="AI12" i="37"/>
  <c r="AR12" i="72"/>
  <c r="AH12" i="30"/>
  <c r="AQ12" i="30" s="1"/>
  <c r="Z11" i="68"/>
  <c r="K22" i="52"/>
  <c r="AN11" i="73"/>
  <c r="AI11" i="73"/>
  <c r="AI11" i="69"/>
  <c r="AN11" i="69"/>
  <c r="AR12" i="85"/>
  <c r="AH12" i="55"/>
  <c r="AQ12" i="55" s="1"/>
  <c r="X14" i="80"/>
  <c r="Y14" i="80"/>
  <c r="AH12" i="12"/>
  <c r="AQ12" i="12" s="1"/>
  <c r="AR12" i="64"/>
  <c r="AR10" i="68"/>
  <c r="Z12" i="67"/>
  <c r="AR10" i="7"/>
  <c r="AH12" i="79"/>
  <c r="AQ12" i="79" s="1"/>
  <c r="Z11" i="62"/>
  <c r="AI12" i="28"/>
  <c r="AN12" i="28"/>
  <c r="AN11" i="13"/>
  <c r="AI11" i="13"/>
  <c r="Y13" i="10"/>
  <c r="Z13" i="10" s="1"/>
  <c r="X13" i="10"/>
  <c r="Z13" i="53"/>
  <c r="Y13" i="53"/>
  <c r="X13" i="53"/>
  <c r="Y12" i="78"/>
  <c r="Z12" i="78" s="1"/>
  <c r="X12" i="78"/>
  <c r="Z13" i="92"/>
  <c r="X13" i="92"/>
  <c r="Y13" i="92"/>
  <c r="X13" i="46"/>
  <c r="Y13" i="46"/>
  <c r="Z12" i="91"/>
  <c r="Y12" i="91"/>
  <c r="X12" i="91"/>
  <c r="AI12" i="59"/>
  <c r="AN12" i="59"/>
  <c r="Y13" i="89"/>
  <c r="Z13" i="89" s="1"/>
  <c r="X13" i="89"/>
  <c r="Z12" i="70"/>
  <c r="X12" i="70"/>
  <c r="Y12" i="70"/>
  <c r="Y13" i="19"/>
  <c r="Z13" i="19" s="1"/>
  <c r="X13" i="19"/>
  <c r="AF12" i="21" l="1"/>
  <c r="AO12" i="21" s="1"/>
  <c r="W13" i="21"/>
  <c r="AE12" i="21"/>
  <c r="AG12" i="21"/>
  <c r="AP12" i="21" s="1"/>
  <c r="AF12" i="86"/>
  <c r="AO12" i="86" s="1"/>
  <c r="AE12" i="86"/>
  <c r="AG12" i="86"/>
  <c r="AP12" i="86" s="1"/>
  <c r="W13" i="86"/>
  <c r="W14" i="10"/>
  <c r="AE13" i="10"/>
  <c r="AG13" i="10"/>
  <c r="AP13" i="10" s="1"/>
  <c r="AF13" i="10"/>
  <c r="AO13" i="10" s="1"/>
  <c r="AG13" i="28"/>
  <c r="AP13" i="28" s="1"/>
  <c r="AF13" i="28"/>
  <c r="AO13" i="28" s="1"/>
  <c r="AE13" i="28"/>
  <c r="W14" i="28"/>
  <c r="W14" i="89"/>
  <c r="AE13" i="89"/>
  <c r="AF13" i="89"/>
  <c r="AO13" i="89" s="1"/>
  <c r="AG13" i="89"/>
  <c r="AP13" i="89" s="1"/>
  <c r="AE12" i="78"/>
  <c r="W13" i="78"/>
  <c r="AF12" i="78"/>
  <c r="AO12" i="78" s="1"/>
  <c r="AG12" i="78"/>
  <c r="AP12" i="78" s="1"/>
  <c r="AG13" i="11"/>
  <c r="AP13" i="11" s="1"/>
  <c r="AF13" i="11"/>
  <c r="AO13" i="11" s="1"/>
  <c r="W14" i="11"/>
  <c r="AE13" i="11"/>
  <c r="AG13" i="19"/>
  <c r="AP13" i="19" s="1"/>
  <c r="AF13" i="19"/>
  <c r="AO13" i="19" s="1"/>
  <c r="W14" i="19"/>
  <c r="AE13" i="19"/>
  <c r="AG14" i="4"/>
  <c r="AP14" i="4" s="1"/>
  <c r="AF14" i="4"/>
  <c r="AO14" i="4" s="1"/>
  <c r="W15" i="4"/>
  <c r="AE14" i="4"/>
  <c r="AG13" i="37"/>
  <c r="AP13" i="37" s="1"/>
  <c r="AF13" i="37"/>
  <c r="AO13" i="37" s="1"/>
  <c r="W14" i="37"/>
  <c r="AE13" i="37"/>
  <c r="AG12" i="73"/>
  <c r="AP12" i="73" s="1"/>
  <c r="AE12" i="73"/>
  <c r="W13" i="73"/>
  <c r="AF12" i="73"/>
  <c r="AO12" i="73" s="1"/>
  <c r="W14" i="90"/>
  <c r="AG13" i="90"/>
  <c r="AP13" i="90" s="1"/>
  <c r="AF13" i="90"/>
  <c r="AO13" i="90" s="1"/>
  <c r="AE13" i="90"/>
  <c r="AG12" i="14"/>
  <c r="AP12" i="14" s="1"/>
  <c r="AF12" i="14"/>
  <c r="AO12" i="14" s="1"/>
  <c r="W13" i="14"/>
  <c r="AE12" i="14"/>
  <c r="AG12" i="25"/>
  <c r="AP12" i="25" s="1"/>
  <c r="AF12" i="25"/>
  <c r="AO12" i="25" s="1"/>
  <c r="AE12" i="25"/>
  <c r="W13" i="25"/>
  <c r="AF13" i="8"/>
  <c r="AO13" i="8" s="1"/>
  <c r="W14" i="8"/>
  <c r="AE13" i="8"/>
  <c r="AG13" i="8"/>
  <c r="AP13" i="8" s="1"/>
  <c r="AG12" i="65"/>
  <c r="AP12" i="65" s="1"/>
  <c r="AE12" i="65"/>
  <c r="W13" i="65"/>
  <c r="AF12" i="65"/>
  <c r="AO12" i="65" s="1"/>
  <c r="AF13" i="53"/>
  <c r="AO13" i="53" s="1"/>
  <c r="W14" i="53"/>
  <c r="AE13" i="53"/>
  <c r="AG13" i="53"/>
  <c r="AP13" i="53" s="1"/>
  <c r="W13" i="67"/>
  <c r="AE12" i="67"/>
  <c r="AG12" i="67"/>
  <c r="AP12" i="67" s="1"/>
  <c r="AF12" i="67"/>
  <c r="AO12" i="67" s="1"/>
  <c r="Y12" i="17"/>
  <c r="X12" i="17"/>
  <c r="AG11" i="49"/>
  <c r="AP11" i="49" s="1"/>
  <c r="AF11" i="49"/>
  <c r="AO11" i="49" s="1"/>
  <c r="W12" i="49"/>
  <c r="AE11" i="49"/>
  <c r="AR11" i="78"/>
  <c r="W13" i="48"/>
  <c r="AG12" i="48"/>
  <c r="AP12" i="48" s="1"/>
  <c r="AF12" i="48"/>
  <c r="AO12" i="48" s="1"/>
  <c r="AE12" i="48"/>
  <c r="X12" i="27"/>
  <c r="Z12" i="27" s="1"/>
  <c r="Y12" i="27"/>
  <c r="AH12" i="15"/>
  <c r="AQ12" i="15" s="1"/>
  <c r="Z13" i="34"/>
  <c r="X13" i="34"/>
  <c r="Y13" i="34"/>
  <c r="Z14" i="72"/>
  <c r="X14" i="72"/>
  <c r="Y14" i="72"/>
  <c r="AH12" i="87"/>
  <c r="AQ12" i="87" s="1"/>
  <c r="AR12" i="35"/>
  <c r="AG13" i="83"/>
  <c r="AP13" i="83" s="1"/>
  <c r="AE13" i="83"/>
  <c r="AF13" i="83"/>
  <c r="AO13" i="83" s="1"/>
  <c r="W14" i="83"/>
  <c r="AI12" i="20"/>
  <c r="AN12" i="20"/>
  <c r="K23" i="51"/>
  <c r="Z13" i="3"/>
  <c r="Y13" i="3"/>
  <c r="X13" i="3"/>
  <c r="AR11" i="21"/>
  <c r="AR11" i="70"/>
  <c r="AR11" i="91"/>
  <c r="Z12" i="71"/>
  <c r="X12" i="71"/>
  <c r="Y12" i="71"/>
  <c r="K23" i="55"/>
  <c r="AR12" i="60"/>
  <c r="W14" i="35"/>
  <c r="AG13" i="35"/>
  <c r="AP13" i="35" s="1"/>
  <c r="AF13" i="35"/>
  <c r="AO13" i="35" s="1"/>
  <c r="AE13" i="35"/>
  <c r="AF12" i="13"/>
  <c r="AO12" i="13" s="1"/>
  <c r="W13" i="13"/>
  <c r="AE12" i="13"/>
  <c r="AG12" i="13"/>
  <c r="AP12" i="13" s="1"/>
  <c r="AR13" i="39"/>
  <c r="AH12" i="33"/>
  <c r="AQ12" i="33" s="1"/>
  <c r="AG13" i="22"/>
  <c r="AP13" i="22" s="1"/>
  <c r="AF13" i="22"/>
  <c r="AO13" i="22" s="1"/>
  <c r="W14" i="22"/>
  <c r="AE13" i="22"/>
  <c r="AN12" i="54"/>
  <c r="AI12" i="54"/>
  <c r="W15" i="2"/>
  <c r="AE14" i="2"/>
  <c r="AG14" i="2"/>
  <c r="AP14" i="2" s="1"/>
  <c r="AF14" i="2"/>
  <c r="AO14" i="2" s="1"/>
  <c r="AF13" i="47"/>
  <c r="AO13" i="47" s="1"/>
  <c r="AE13" i="47"/>
  <c r="W14" i="47"/>
  <c r="AG13" i="47"/>
  <c r="AP13" i="47" s="1"/>
  <c r="AI12" i="52"/>
  <c r="AN12" i="52"/>
  <c r="Y12" i="66"/>
  <c r="X12" i="66"/>
  <c r="Z12" i="66" s="1"/>
  <c r="AR11" i="38"/>
  <c r="AH12" i="76"/>
  <c r="AQ12" i="76" s="1"/>
  <c r="AG11" i="40"/>
  <c r="AP11" i="40" s="1"/>
  <c r="AF11" i="40"/>
  <c r="AO11" i="40" s="1"/>
  <c r="AE11" i="40"/>
  <c r="W12" i="40"/>
  <c r="AF12" i="77"/>
  <c r="AO12" i="77" s="1"/>
  <c r="W13" i="77"/>
  <c r="AG12" i="77"/>
  <c r="AP12" i="77" s="1"/>
  <c r="AE12" i="77"/>
  <c r="K23" i="2"/>
  <c r="AN11" i="16"/>
  <c r="AI11" i="16"/>
  <c r="X12" i="36"/>
  <c r="Y12" i="36"/>
  <c r="Z13" i="30"/>
  <c r="X13" i="30"/>
  <c r="Y13" i="30"/>
  <c r="AH12" i="78"/>
  <c r="AQ12" i="78" s="1"/>
  <c r="AH13" i="10"/>
  <c r="AQ13" i="10" s="1"/>
  <c r="AR12" i="28"/>
  <c r="K23" i="52"/>
  <c r="AH12" i="21"/>
  <c r="AQ12" i="21" s="1"/>
  <c r="AR12" i="10"/>
  <c r="AI12" i="81"/>
  <c r="AN12" i="81"/>
  <c r="AN11" i="27"/>
  <c r="AI11" i="27"/>
  <c r="Z13" i="45"/>
  <c r="Y13" i="45"/>
  <c r="X13" i="45"/>
  <c r="AI12" i="34"/>
  <c r="AN12" i="34"/>
  <c r="X12" i="51"/>
  <c r="Y12" i="51"/>
  <c r="Y13" i="96"/>
  <c r="X13" i="96"/>
  <c r="AH14" i="4"/>
  <c r="AQ14" i="4" s="1"/>
  <c r="AH12" i="25"/>
  <c r="AQ12" i="25" s="1"/>
  <c r="X13" i="20"/>
  <c r="Y13" i="20"/>
  <c r="Z13" i="20" s="1"/>
  <c r="AR13" i="4"/>
  <c r="AI12" i="24"/>
  <c r="AN12" i="24"/>
  <c r="AH12" i="73"/>
  <c r="AQ12" i="73" s="1"/>
  <c r="K23" i="23"/>
  <c r="AH12" i="86"/>
  <c r="AQ12" i="86" s="1"/>
  <c r="X14" i="32"/>
  <c r="Z14" i="32" s="1"/>
  <c r="Y14" i="32"/>
  <c r="Y13" i="54"/>
  <c r="X13" i="54"/>
  <c r="Z13" i="54" s="1"/>
  <c r="AH12" i="65"/>
  <c r="AQ12" i="65" s="1"/>
  <c r="Y11" i="82"/>
  <c r="X11" i="82"/>
  <c r="Z13" i="52"/>
  <c r="Y13" i="52"/>
  <c r="X13" i="52"/>
  <c r="AN12" i="84"/>
  <c r="AI12" i="84"/>
  <c r="AR12" i="90"/>
  <c r="AH12" i="74"/>
  <c r="AQ12" i="74" s="1"/>
  <c r="Z12" i="76"/>
  <c r="AR10" i="9"/>
  <c r="Y13" i="79"/>
  <c r="X13" i="79"/>
  <c r="AE12" i="43"/>
  <c r="AG12" i="43"/>
  <c r="AP12" i="43" s="1"/>
  <c r="W13" i="43"/>
  <c r="AF12" i="43"/>
  <c r="AO12" i="43" s="1"/>
  <c r="K23" i="20"/>
  <c r="Y14" i="85"/>
  <c r="X14" i="85"/>
  <c r="AH13" i="46"/>
  <c r="AQ13" i="46" s="1"/>
  <c r="AH14" i="80"/>
  <c r="AQ14" i="80" s="1"/>
  <c r="AG11" i="68"/>
  <c r="AP11" i="68" s="1"/>
  <c r="W12" i="68"/>
  <c r="AF11" i="68"/>
  <c r="AO11" i="68" s="1"/>
  <c r="AE11" i="68"/>
  <c r="AF12" i="63"/>
  <c r="AO12" i="63" s="1"/>
  <c r="W13" i="63"/>
  <c r="AG12" i="63"/>
  <c r="AP12" i="63" s="1"/>
  <c r="AE12" i="63"/>
  <c r="AR11" i="87"/>
  <c r="AG12" i="50"/>
  <c r="AP12" i="50" s="1"/>
  <c r="AF12" i="50"/>
  <c r="AO12" i="50" s="1"/>
  <c r="W13" i="50"/>
  <c r="AE12" i="50"/>
  <c r="AH12" i="38"/>
  <c r="AQ12" i="38" s="1"/>
  <c r="AR11" i="25"/>
  <c r="AH12" i="69"/>
  <c r="AQ12" i="69" s="1"/>
  <c r="Z12" i="15"/>
  <c r="AR11" i="6"/>
  <c r="Z12" i="87"/>
  <c r="Y13" i="75"/>
  <c r="X13" i="75"/>
  <c r="Z13" i="75" s="1"/>
  <c r="K23" i="71"/>
  <c r="AG13" i="56"/>
  <c r="AP13" i="56" s="1"/>
  <c r="AF13" i="56"/>
  <c r="AO13" i="56" s="1"/>
  <c r="AE13" i="56"/>
  <c r="W14" i="56"/>
  <c r="AI12" i="58"/>
  <c r="AN12" i="58"/>
  <c r="AH13" i="60"/>
  <c r="AQ13" i="60" s="1"/>
  <c r="Y13" i="24"/>
  <c r="X13" i="24"/>
  <c r="AR11" i="57"/>
  <c r="AH12" i="23"/>
  <c r="AQ12" i="23" s="1"/>
  <c r="AR12" i="46"/>
  <c r="AR12" i="94"/>
  <c r="Z12" i="33"/>
  <c r="AI11" i="93"/>
  <c r="AN11" i="93"/>
  <c r="AR12" i="11"/>
  <c r="AF12" i="74"/>
  <c r="AO12" i="74" s="1"/>
  <c r="W13" i="74"/>
  <c r="AG12" i="74"/>
  <c r="AP12" i="74" s="1"/>
  <c r="AE12" i="74"/>
  <c r="AI12" i="79"/>
  <c r="AN12" i="79"/>
  <c r="AH14" i="39"/>
  <c r="AQ14" i="39" s="1"/>
  <c r="AH12" i="6"/>
  <c r="AQ12" i="6" s="1"/>
  <c r="AR13" i="2"/>
  <c r="Y12" i="16"/>
  <c r="X12" i="16"/>
  <c r="AI12" i="1"/>
  <c r="AN12" i="1"/>
  <c r="AI13" i="18"/>
  <c r="AN13" i="18"/>
  <c r="Y12" i="7"/>
  <c r="Z12" i="7" s="1"/>
  <c r="X12" i="7"/>
  <c r="AI13" i="85"/>
  <c r="AN13" i="85"/>
  <c r="AG12" i="91"/>
  <c r="AP12" i="91" s="1"/>
  <c r="AE12" i="91"/>
  <c r="AF12" i="91"/>
  <c r="AO12" i="91" s="1"/>
  <c r="W13" i="91"/>
  <c r="AH12" i="70"/>
  <c r="AQ12" i="70" s="1"/>
  <c r="AR12" i="59"/>
  <c r="Z13" i="46"/>
  <c r="Z14" i="80"/>
  <c r="AR11" i="69"/>
  <c r="K23" i="59"/>
  <c r="Z12" i="38"/>
  <c r="AR12" i="53"/>
  <c r="AH13" i="94"/>
  <c r="AQ13" i="94" s="1"/>
  <c r="AH11" i="9"/>
  <c r="AQ11" i="9" s="1"/>
  <c r="AI12" i="45"/>
  <c r="AN12" i="45"/>
  <c r="AI13" i="5"/>
  <c r="AN13" i="5"/>
  <c r="AR11" i="95"/>
  <c r="Y13" i="31"/>
  <c r="X13" i="31"/>
  <c r="Z13" i="31" s="1"/>
  <c r="AN12" i="75"/>
  <c r="AI12" i="75"/>
  <c r="AI11" i="42"/>
  <c r="AN11" i="42"/>
  <c r="AG12" i="61"/>
  <c r="AP12" i="61" s="1"/>
  <c r="AF12" i="61"/>
  <c r="AO12" i="61" s="1"/>
  <c r="W13" i="61"/>
  <c r="AE12" i="61"/>
  <c r="K23" i="3"/>
  <c r="AH12" i="44"/>
  <c r="AQ12" i="44" s="1"/>
  <c r="Z13" i="60"/>
  <c r="AR11" i="14"/>
  <c r="K23" i="19"/>
  <c r="AI11" i="71"/>
  <c r="AN11" i="71"/>
  <c r="K23" i="24"/>
  <c r="AR11" i="86"/>
  <c r="Z12" i="23"/>
  <c r="K23" i="8"/>
  <c r="AN13" i="32"/>
  <c r="AI13" i="32"/>
  <c r="AI11" i="66"/>
  <c r="AN11" i="66"/>
  <c r="AR12" i="92"/>
  <c r="AR12" i="8"/>
  <c r="Z14" i="39"/>
  <c r="Z12" i="6"/>
  <c r="K23" i="64"/>
  <c r="Y13" i="41"/>
  <c r="Z13" i="41" s="1"/>
  <c r="X13" i="41"/>
  <c r="Y13" i="1"/>
  <c r="X13" i="1"/>
  <c r="X14" i="18"/>
  <c r="Z14" i="18" s="1"/>
  <c r="Y14" i="18"/>
  <c r="AI12" i="12"/>
  <c r="AN12" i="12"/>
  <c r="AN12" i="30"/>
  <c r="AI12" i="30"/>
  <c r="Z14" i="26"/>
  <c r="Y14" i="26"/>
  <c r="X14" i="26"/>
  <c r="AG12" i="70"/>
  <c r="AP12" i="70" s="1"/>
  <c r="W13" i="70"/>
  <c r="AF12" i="70"/>
  <c r="AO12" i="70" s="1"/>
  <c r="AE12" i="70"/>
  <c r="AG11" i="62"/>
  <c r="AP11" i="62" s="1"/>
  <c r="W12" i="62"/>
  <c r="AF11" i="62"/>
  <c r="AO11" i="62" s="1"/>
  <c r="AE11" i="62"/>
  <c r="AR11" i="73"/>
  <c r="AH12" i="95"/>
  <c r="AQ12" i="95" s="1"/>
  <c r="AG12" i="69"/>
  <c r="AP12" i="69" s="1"/>
  <c r="AF12" i="69"/>
  <c r="AO12" i="69" s="1"/>
  <c r="AE12" i="69"/>
  <c r="W13" i="69"/>
  <c r="Y14" i="5"/>
  <c r="X14" i="5"/>
  <c r="Z14" i="5" s="1"/>
  <c r="AR12" i="47"/>
  <c r="AN12" i="96"/>
  <c r="AI12" i="96"/>
  <c r="AR11" i="44"/>
  <c r="AH13" i="83"/>
  <c r="AQ13" i="83" s="1"/>
  <c r="AI12" i="31"/>
  <c r="AN12" i="31"/>
  <c r="X12" i="42"/>
  <c r="Y12" i="42"/>
  <c r="Z12" i="42" s="1"/>
  <c r="K23" i="4"/>
  <c r="Z12" i="44"/>
  <c r="AR13" i="80"/>
  <c r="AR11" i="77"/>
  <c r="AH13" i="35"/>
  <c r="AQ13" i="35" s="1"/>
  <c r="AR11" i="76"/>
  <c r="AH12" i="13"/>
  <c r="AQ12" i="13" s="1"/>
  <c r="AH14" i="2"/>
  <c r="AQ14" i="2" s="1"/>
  <c r="AH13" i="47"/>
  <c r="AQ13" i="47" s="1"/>
  <c r="AN10" i="82"/>
  <c r="AI10" i="82"/>
  <c r="X13" i="84"/>
  <c r="Y13" i="84"/>
  <c r="AH13" i="59"/>
  <c r="AQ13" i="59" s="1"/>
  <c r="K23" i="15"/>
  <c r="AH11" i="40"/>
  <c r="AQ11" i="40" s="1"/>
  <c r="AR11" i="15"/>
  <c r="AR12" i="22"/>
  <c r="AI12" i="41"/>
  <c r="AN12" i="41"/>
  <c r="AN11" i="36"/>
  <c r="AI11" i="36"/>
  <c r="Y13" i="12"/>
  <c r="X13" i="12"/>
  <c r="AI11" i="7"/>
  <c r="AN11" i="7"/>
  <c r="AI12" i="55"/>
  <c r="AN12" i="55"/>
  <c r="AN13" i="26"/>
  <c r="AI13" i="26"/>
  <c r="W14" i="92"/>
  <c r="AG13" i="92"/>
  <c r="AP13" i="92" s="1"/>
  <c r="AE13" i="92"/>
  <c r="AF13" i="92"/>
  <c r="AO13" i="92" s="1"/>
  <c r="AH12" i="91"/>
  <c r="AQ12" i="91" s="1"/>
  <c r="AH13" i="53"/>
  <c r="AQ13" i="53" s="1"/>
  <c r="AR11" i="13"/>
  <c r="AR12" i="37"/>
  <c r="AI11" i="17"/>
  <c r="AN11" i="17"/>
  <c r="AH12" i="57"/>
  <c r="AQ12" i="57" s="1"/>
  <c r="AF12" i="88"/>
  <c r="AO12" i="88" s="1"/>
  <c r="AE12" i="88"/>
  <c r="W13" i="88"/>
  <c r="AG12" i="88"/>
  <c r="AP12" i="88" s="1"/>
  <c r="AH13" i="90"/>
  <c r="AQ13" i="90" s="1"/>
  <c r="AG13" i="94"/>
  <c r="AP13" i="94" s="1"/>
  <c r="W14" i="94"/>
  <c r="AE13" i="94"/>
  <c r="AF13" i="94"/>
  <c r="AO13" i="94" s="1"/>
  <c r="K23" i="56"/>
  <c r="AH13" i="19"/>
  <c r="AQ13" i="19" s="1"/>
  <c r="AH13" i="89"/>
  <c r="AQ13" i="89" s="1"/>
  <c r="AH13" i="92"/>
  <c r="AQ13" i="92" s="1"/>
  <c r="Z12" i="57"/>
  <c r="AG13" i="64"/>
  <c r="AP13" i="64" s="1"/>
  <c r="AF13" i="64"/>
  <c r="AO13" i="64" s="1"/>
  <c r="AE13" i="64"/>
  <c r="W14" i="64"/>
  <c r="AR12" i="19"/>
  <c r="Z12" i="95"/>
  <c r="AR12" i="83"/>
  <c r="AH12" i="14"/>
  <c r="AQ12" i="14" s="1"/>
  <c r="AH13" i="28"/>
  <c r="AQ13" i="28" s="1"/>
  <c r="Z11" i="9"/>
  <c r="Y13" i="81"/>
  <c r="X13" i="81"/>
  <c r="Z13" i="81" s="1"/>
  <c r="AI11" i="51"/>
  <c r="AN11" i="51"/>
  <c r="AI13" i="72"/>
  <c r="AN13" i="72"/>
  <c r="AR12" i="89"/>
  <c r="AR11" i="23"/>
  <c r="K23" i="11"/>
  <c r="AN12" i="3"/>
  <c r="AI12" i="3"/>
  <c r="X13" i="58"/>
  <c r="Y13" i="58"/>
  <c r="Z13" i="58" s="1"/>
  <c r="AR11" i="74"/>
  <c r="W12" i="29"/>
  <c r="AE11" i="29"/>
  <c r="AF11" i="29"/>
  <c r="AO11" i="29" s="1"/>
  <c r="AG11" i="29"/>
  <c r="AP11" i="29" s="1"/>
  <c r="K23" i="16"/>
  <c r="AR11" i="33"/>
  <c r="AR11" i="43"/>
  <c r="AH13" i="37"/>
  <c r="AQ13" i="37" s="1"/>
  <c r="AH13" i="11"/>
  <c r="AQ13" i="11" s="1"/>
  <c r="AR11" i="65"/>
  <c r="AH13" i="8"/>
  <c r="AQ13" i="8" s="1"/>
  <c r="AR10" i="40"/>
  <c r="AH13" i="22"/>
  <c r="AQ13" i="22" s="1"/>
  <c r="Y12" i="93"/>
  <c r="X12" i="93"/>
  <c r="Z12" i="93" s="1"/>
  <c r="Z13" i="59"/>
  <c r="AH12" i="43"/>
  <c r="AQ12" i="43" s="1"/>
  <c r="AH12" i="77"/>
  <c r="AQ12" i="77" s="1"/>
  <c r="Z13" i="55"/>
  <c r="Y13" i="55"/>
  <c r="X13" i="55"/>
  <c r="AF13" i="81" l="1"/>
  <c r="AO13" i="81" s="1"/>
  <c r="W14" i="81"/>
  <c r="AE13" i="81"/>
  <c r="AG13" i="81"/>
  <c r="AP13" i="81" s="1"/>
  <c r="W13" i="27"/>
  <c r="AG12" i="27"/>
  <c r="AP12" i="27" s="1"/>
  <c r="AF12" i="27"/>
  <c r="AO12" i="27" s="1"/>
  <c r="AE12" i="27"/>
  <c r="AG12" i="42"/>
  <c r="AP12" i="42" s="1"/>
  <c r="W13" i="42"/>
  <c r="AF12" i="42"/>
  <c r="AO12" i="42" s="1"/>
  <c r="AE12" i="42"/>
  <c r="AG12" i="7"/>
  <c r="AP12" i="7" s="1"/>
  <c r="AF12" i="7"/>
  <c r="AO12" i="7" s="1"/>
  <c r="W13" i="7"/>
  <c r="AE12" i="7"/>
  <c r="AE12" i="93"/>
  <c r="AG12" i="93"/>
  <c r="AP12" i="93" s="1"/>
  <c r="AF12" i="93"/>
  <c r="AO12" i="93" s="1"/>
  <c r="W13" i="93"/>
  <c r="AG13" i="31"/>
  <c r="AP13" i="31" s="1"/>
  <c r="AE13" i="31"/>
  <c r="W14" i="31"/>
  <c r="AF13" i="31"/>
  <c r="AO13" i="31" s="1"/>
  <c r="AF14" i="5"/>
  <c r="AO14" i="5" s="1"/>
  <c r="W15" i="5"/>
  <c r="AE14" i="5"/>
  <c r="AG14" i="5"/>
  <c r="AP14" i="5" s="1"/>
  <c r="W15" i="18"/>
  <c r="AE14" i="18"/>
  <c r="AG14" i="18"/>
  <c r="AP14" i="18" s="1"/>
  <c r="AF14" i="18"/>
  <c r="AO14" i="18" s="1"/>
  <c r="AG14" i="32"/>
  <c r="AP14" i="32" s="1"/>
  <c r="AF14" i="32"/>
  <c r="AO14" i="32" s="1"/>
  <c r="W15" i="32"/>
  <c r="AE14" i="32"/>
  <c r="AF12" i="66"/>
  <c r="AO12" i="66" s="1"/>
  <c r="AE12" i="66"/>
  <c r="W13" i="66"/>
  <c r="AG12" i="66"/>
  <c r="AP12" i="66" s="1"/>
  <c r="W14" i="58"/>
  <c r="AG13" i="58"/>
  <c r="AP13" i="58" s="1"/>
  <c r="AF13" i="58"/>
  <c r="AO13" i="58" s="1"/>
  <c r="AE13" i="58"/>
  <c r="W14" i="54"/>
  <c r="AE13" i="54"/>
  <c r="AG13" i="54"/>
  <c r="AP13" i="54" s="1"/>
  <c r="AF13" i="54"/>
  <c r="AO13" i="54" s="1"/>
  <c r="AG13" i="41"/>
  <c r="AP13" i="41" s="1"/>
  <c r="AF13" i="41"/>
  <c r="AO13" i="41" s="1"/>
  <c r="AE13" i="41"/>
  <c r="W14" i="41"/>
  <c r="AF13" i="75"/>
  <c r="AO13" i="75" s="1"/>
  <c r="W14" i="75"/>
  <c r="AG13" i="75"/>
  <c r="AP13" i="75" s="1"/>
  <c r="AE13" i="75"/>
  <c r="AG13" i="20"/>
  <c r="AP13" i="20" s="1"/>
  <c r="AF13" i="20"/>
  <c r="AO13" i="20" s="1"/>
  <c r="W14" i="20"/>
  <c r="AE13" i="20"/>
  <c r="AR13" i="72"/>
  <c r="AN13" i="94"/>
  <c r="AI13" i="94"/>
  <c r="AR12" i="55"/>
  <c r="AR12" i="31"/>
  <c r="AF14" i="26"/>
  <c r="AO14" i="26" s="1"/>
  <c r="AG14" i="26"/>
  <c r="AP14" i="26" s="1"/>
  <c r="W15" i="26"/>
  <c r="AE14" i="26"/>
  <c r="AG12" i="87"/>
  <c r="AP12" i="87" s="1"/>
  <c r="AF12" i="87"/>
  <c r="AO12" i="87" s="1"/>
  <c r="AE12" i="87"/>
  <c r="W13" i="87"/>
  <c r="AF13" i="45"/>
  <c r="AO13" i="45" s="1"/>
  <c r="AE13" i="45"/>
  <c r="W14" i="45"/>
  <c r="AG13" i="45"/>
  <c r="AP13" i="45" s="1"/>
  <c r="Z14" i="92"/>
  <c r="X14" i="92"/>
  <c r="Y14" i="92"/>
  <c r="AR11" i="7"/>
  <c r="AH13" i="1"/>
  <c r="AQ13" i="1" s="1"/>
  <c r="AH13" i="55"/>
  <c r="AQ13" i="55" s="1"/>
  <c r="AE12" i="95"/>
  <c r="AF12" i="95"/>
  <c r="AO12" i="95" s="1"/>
  <c r="AG12" i="95"/>
  <c r="AP12" i="95" s="1"/>
  <c r="W13" i="95"/>
  <c r="X13" i="88"/>
  <c r="Y13" i="88"/>
  <c r="AN12" i="88"/>
  <c r="AI12" i="88"/>
  <c r="AI13" i="92"/>
  <c r="AN13" i="92"/>
  <c r="Z13" i="12"/>
  <c r="AH13" i="41"/>
  <c r="AQ13" i="41" s="1"/>
  <c r="W15" i="39"/>
  <c r="AG14" i="39"/>
  <c r="AP14" i="39" s="1"/>
  <c r="AF14" i="39"/>
  <c r="AO14" i="39" s="1"/>
  <c r="AE14" i="39"/>
  <c r="AN12" i="61"/>
  <c r="AI12" i="61"/>
  <c r="AE12" i="38"/>
  <c r="W13" i="38"/>
  <c r="AG12" i="38"/>
  <c r="AP12" i="38" s="1"/>
  <c r="AF12" i="38"/>
  <c r="AO12" i="38" s="1"/>
  <c r="AG13" i="46"/>
  <c r="AP13" i="46" s="1"/>
  <c r="W14" i="46"/>
  <c r="AF13" i="46"/>
  <c r="AO13" i="46" s="1"/>
  <c r="AE13" i="46"/>
  <c r="AH12" i="7"/>
  <c r="AQ12" i="7" s="1"/>
  <c r="AR12" i="1"/>
  <c r="AN11" i="68"/>
  <c r="AI11" i="68"/>
  <c r="AR12" i="24"/>
  <c r="AH13" i="30"/>
  <c r="AQ13" i="30" s="1"/>
  <c r="X13" i="77"/>
  <c r="Z13" i="77" s="1"/>
  <c r="Y13" i="77"/>
  <c r="AI13" i="47"/>
  <c r="AN13" i="47"/>
  <c r="AR12" i="54"/>
  <c r="Y14" i="83"/>
  <c r="Z14" i="83" s="1"/>
  <c r="X14" i="83"/>
  <c r="AH13" i="34"/>
  <c r="AQ13" i="34" s="1"/>
  <c r="AH12" i="17"/>
  <c r="AQ12" i="17" s="1"/>
  <c r="Y13" i="67"/>
  <c r="X13" i="67"/>
  <c r="Z13" i="67" s="1"/>
  <c r="Y13" i="65"/>
  <c r="X13" i="65"/>
  <c r="AN12" i="14"/>
  <c r="AI12" i="14"/>
  <c r="AN12" i="73"/>
  <c r="AI12" i="73"/>
  <c r="AN13" i="19"/>
  <c r="AI13" i="19"/>
  <c r="AI12" i="78"/>
  <c r="AN12" i="78"/>
  <c r="AN12" i="86"/>
  <c r="AI12" i="86"/>
  <c r="AH12" i="93"/>
  <c r="AQ12" i="93" s="1"/>
  <c r="AG11" i="9"/>
  <c r="AP11" i="9" s="1"/>
  <c r="W12" i="9"/>
  <c r="AF11" i="9"/>
  <c r="AO11" i="9" s="1"/>
  <c r="AE11" i="9"/>
  <c r="AH13" i="96"/>
  <c r="AQ13" i="96" s="1"/>
  <c r="AH12" i="51"/>
  <c r="AQ12" i="51" s="1"/>
  <c r="AG13" i="30"/>
  <c r="AP13" i="30" s="1"/>
  <c r="W14" i="30"/>
  <c r="AE13" i="30"/>
  <c r="AF13" i="30"/>
  <c r="AO13" i="30" s="1"/>
  <c r="AG13" i="3"/>
  <c r="AP13" i="3" s="1"/>
  <c r="AF13" i="3"/>
  <c r="AO13" i="3" s="1"/>
  <c r="W14" i="3"/>
  <c r="AE13" i="3"/>
  <c r="AG13" i="34"/>
  <c r="AP13" i="34" s="1"/>
  <c r="AF13" i="34"/>
  <c r="AO13" i="34" s="1"/>
  <c r="AE13" i="34"/>
  <c r="W14" i="34"/>
  <c r="AI12" i="48"/>
  <c r="AN12" i="48"/>
  <c r="AI12" i="65"/>
  <c r="AN12" i="65"/>
  <c r="X13" i="14"/>
  <c r="Y13" i="14"/>
  <c r="Z13" i="14" s="1"/>
  <c r="AI14" i="4"/>
  <c r="AN14" i="4"/>
  <c r="Z14" i="19"/>
  <c r="Y14" i="19"/>
  <c r="X14" i="19"/>
  <c r="Z14" i="28"/>
  <c r="Y14" i="28"/>
  <c r="X14" i="28"/>
  <c r="AI13" i="10"/>
  <c r="AN13" i="10"/>
  <c r="Y12" i="29"/>
  <c r="Z12" i="29" s="1"/>
  <c r="X12" i="29"/>
  <c r="AH13" i="58"/>
  <c r="AQ13" i="58" s="1"/>
  <c r="Y14" i="64"/>
  <c r="Z14" i="64" s="1"/>
  <c r="X14" i="64"/>
  <c r="W13" i="57"/>
  <c r="AG12" i="57"/>
  <c r="AP12" i="57" s="1"/>
  <c r="AF12" i="57"/>
  <c r="AO12" i="57" s="1"/>
  <c r="AE12" i="57"/>
  <c r="Z14" i="94"/>
  <c r="X14" i="94"/>
  <c r="Y14" i="94"/>
  <c r="AR12" i="30"/>
  <c r="AR11" i="66"/>
  <c r="AR12" i="75"/>
  <c r="AR12" i="45"/>
  <c r="AN12" i="91"/>
  <c r="AI12" i="91"/>
  <c r="Y13" i="74"/>
  <c r="X13" i="74"/>
  <c r="AF12" i="33"/>
  <c r="AO12" i="33" s="1"/>
  <c r="AE12" i="33"/>
  <c r="W13" i="33"/>
  <c r="AG12" i="33"/>
  <c r="AP12" i="33" s="1"/>
  <c r="AN12" i="50"/>
  <c r="AI12" i="50"/>
  <c r="AI12" i="63"/>
  <c r="AN12" i="63"/>
  <c r="Y12" i="68"/>
  <c r="X12" i="68"/>
  <c r="AH14" i="85"/>
  <c r="AQ14" i="85" s="1"/>
  <c r="AH13" i="79"/>
  <c r="AQ13" i="79" s="1"/>
  <c r="AH11" i="82"/>
  <c r="AQ11" i="82" s="1"/>
  <c r="Z12" i="51"/>
  <c r="AR11" i="27"/>
  <c r="AR12" i="52"/>
  <c r="AN13" i="22"/>
  <c r="AI13" i="22"/>
  <c r="AI12" i="13"/>
  <c r="AN12" i="13"/>
  <c r="AN11" i="49"/>
  <c r="AI11" i="49"/>
  <c r="Z12" i="17"/>
  <c r="AI13" i="53"/>
  <c r="AN13" i="53"/>
  <c r="Y13" i="25"/>
  <c r="Z13" i="25" s="1"/>
  <c r="X13" i="25"/>
  <c r="Y14" i="90"/>
  <c r="X14" i="90"/>
  <c r="AN13" i="37"/>
  <c r="AI13" i="37"/>
  <c r="X15" i="4"/>
  <c r="Y15" i="4"/>
  <c r="Z15" i="4" s="1"/>
  <c r="AN13" i="28"/>
  <c r="AI13" i="28"/>
  <c r="Z14" i="10"/>
  <c r="Y14" i="10"/>
  <c r="X14" i="10"/>
  <c r="AH12" i="16"/>
  <c r="AQ12" i="16" s="1"/>
  <c r="Z12" i="16"/>
  <c r="AH13" i="24"/>
  <c r="AQ13" i="24" s="1"/>
  <c r="AR12" i="58"/>
  <c r="Z13" i="50"/>
  <c r="Y13" i="50"/>
  <c r="X13" i="50"/>
  <c r="AR12" i="84"/>
  <c r="Z13" i="96"/>
  <c r="AH12" i="36"/>
  <c r="AQ12" i="36" s="1"/>
  <c r="Y12" i="40"/>
  <c r="Z12" i="40" s="1"/>
  <c r="X12" i="40"/>
  <c r="Y14" i="22"/>
  <c r="X14" i="22"/>
  <c r="Y13" i="13"/>
  <c r="Z13" i="13" s="1"/>
  <c r="X13" i="13"/>
  <c r="Y14" i="35"/>
  <c r="X14" i="35"/>
  <c r="AH12" i="71"/>
  <c r="AQ12" i="71" s="1"/>
  <c r="AN13" i="83"/>
  <c r="AI13" i="83"/>
  <c r="AH14" i="72"/>
  <c r="AQ14" i="72" s="1"/>
  <c r="Y12" i="49"/>
  <c r="X12" i="49"/>
  <c r="Y14" i="53"/>
  <c r="X14" i="53"/>
  <c r="Z14" i="53" s="1"/>
  <c r="AN12" i="25"/>
  <c r="AI12" i="25"/>
  <c r="Z14" i="37"/>
  <c r="Y14" i="37"/>
  <c r="X14" i="37"/>
  <c r="AI13" i="89"/>
  <c r="AN13" i="89"/>
  <c r="X13" i="86"/>
  <c r="Z13" i="86" s="1"/>
  <c r="Y13" i="86"/>
  <c r="AI12" i="21"/>
  <c r="AN12" i="21"/>
  <c r="AN11" i="29"/>
  <c r="AI11" i="29"/>
  <c r="AH14" i="18"/>
  <c r="AQ14" i="18" s="1"/>
  <c r="AR11" i="93"/>
  <c r="AI12" i="43"/>
  <c r="AN12" i="43"/>
  <c r="AE12" i="76"/>
  <c r="AF12" i="76"/>
  <c r="AO12" i="76" s="1"/>
  <c r="AG12" i="76"/>
  <c r="AP12" i="76" s="1"/>
  <c r="W13" i="76"/>
  <c r="AG13" i="52"/>
  <c r="AP13" i="52" s="1"/>
  <c r="AF13" i="52"/>
  <c r="AO13" i="52" s="1"/>
  <c r="W14" i="52"/>
  <c r="AE13" i="52"/>
  <c r="AH13" i="54"/>
  <c r="AQ13" i="54" s="1"/>
  <c r="AR12" i="81"/>
  <c r="AR11" i="51"/>
  <c r="AH13" i="84"/>
  <c r="AQ13" i="84" s="1"/>
  <c r="AR12" i="96"/>
  <c r="AI11" i="62"/>
  <c r="AN11" i="62"/>
  <c r="Y13" i="70"/>
  <c r="X13" i="70"/>
  <c r="AR13" i="32"/>
  <c r="AG12" i="23"/>
  <c r="AP12" i="23" s="1"/>
  <c r="AF12" i="23"/>
  <c r="AO12" i="23" s="1"/>
  <c r="W13" i="23"/>
  <c r="AE12" i="23"/>
  <c r="W14" i="59"/>
  <c r="AE13" i="59"/>
  <c r="AG13" i="59"/>
  <c r="AP13" i="59" s="1"/>
  <c r="AF13" i="59"/>
  <c r="AO13" i="59" s="1"/>
  <c r="AR12" i="3"/>
  <c r="AH13" i="81"/>
  <c r="AQ13" i="81" s="1"/>
  <c r="AR13" i="26"/>
  <c r="AH13" i="12"/>
  <c r="AQ13" i="12" s="1"/>
  <c r="AR12" i="41"/>
  <c r="Z13" i="84"/>
  <c r="AH12" i="42"/>
  <c r="AQ12" i="42" s="1"/>
  <c r="Y13" i="69"/>
  <c r="X13" i="69"/>
  <c r="Z13" i="69" s="1"/>
  <c r="AF13" i="60"/>
  <c r="AO13" i="60" s="1"/>
  <c r="W14" i="60"/>
  <c r="AE13" i="60"/>
  <c r="AG13" i="60"/>
  <c r="AP13" i="60" s="1"/>
  <c r="AH13" i="31"/>
  <c r="AQ13" i="31" s="1"/>
  <c r="AR13" i="5"/>
  <c r="AR13" i="18"/>
  <c r="AR12" i="79"/>
  <c r="Z14" i="56"/>
  <c r="X14" i="56"/>
  <c r="Y14" i="56"/>
  <c r="AH13" i="75"/>
  <c r="AQ13" i="75" s="1"/>
  <c r="AG12" i="15"/>
  <c r="AP12" i="15" s="1"/>
  <c r="AF12" i="15"/>
  <c r="AO12" i="15" s="1"/>
  <c r="W13" i="15"/>
  <c r="AE12" i="15"/>
  <c r="Z13" i="63"/>
  <c r="X13" i="63"/>
  <c r="Y13" i="63"/>
  <c r="Z14" i="85"/>
  <c r="Y13" i="43"/>
  <c r="X13" i="43"/>
  <c r="Z13" i="79"/>
  <c r="Z11" i="82"/>
  <c r="AH13" i="20"/>
  <c r="AQ13" i="20" s="1"/>
  <c r="AR12" i="34"/>
  <c r="Z12" i="36"/>
  <c r="AI12" i="77"/>
  <c r="AN12" i="77"/>
  <c r="AN11" i="40"/>
  <c r="AI11" i="40"/>
  <c r="AH12" i="66"/>
  <c r="AQ12" i="66" s="1"/>
  <c r="AI14" i="2"/>
  <c r="AN14" i="2"/>
  <c r="AE12" i="71"/>
  <c r="AG12" i="71"/>
  <c r="AP12" i="71" s="1"/>
  <c r="AF12" i="71"/>
  <c r="AO12" i="71" s="1"/>
  <c r="W13" i="71"/>
  <c r="W15" i="72"/>
  <c r="AE14" i="72"/>
  <c r="AF14" i="72"/>
  <c r="AO14" i="72" s="1"/>
  <c r="AG14" i="72"/>
  <c r="AP14" i="72" s="1"/>
  <c r="AI13" i="8"/>
  <c r="AN13" i="8"/>
  <c r="AI13" i="90"/>
  <c r="AN13" i="90"/>
  <c r="Y13" i="73"/>
  <c r="X13" i="73"/>
  <c r="AN13" i="11"/>
  <c r="AI13" i="11"/>
  <c r="X13" i="21"/>
  <c r="Y13" i="21"/>
  <c r="Z13" i="21" s="1"/>
  <c r="AF13" i="55"/>
  <c r="AO13" i="55" s="1"/>
  <c r="W14" i="55"/>
  <c r="AE13" i="55"/>
  <c r="AG13" i="55"/>
  <c r="AP13" i="55" s="1"/>
  <c r="AR11" i="36"/>
  <c r="AH14" i="5"/>
  <c r="AQ14" i="5" s="1"/>
  <c r="AI12" i="70"/>
  <c r="AN12" i="70"/>
  <c r="Y13" i="61"/>
  <c r="X13" i="61"/>
  <c r="Z13" i="61" s="1"/>
  <c r="AI13" i="64"/>
  <c r="AN13" i="64"/>
  <c r="AR11" i="17"/>
  <c r="AR10" i="82"/>
  <c r="AF12" i="44"/>
  <c r="AO12" i="44" s="1"/>
  <c r="AE12" i="44"/>
  <c r="W13" i="44"/>
  <c r="AG12" i="44"/>
  <c r="AP12" i="44" s="1"/>
  <c r="AN12" i="69"/>
  <c r="AI12" i="69"/>
  <c r="Y12" i="62"/>
  <c r="X12" i="62"/>
  <c r="Z12" i="62" s="1"/>
  <c r="AH14" i="26"/>
  <c r="AQ14" i="26" s="1"/>
  <c r="AR12" i="12"/>
  <c r="Z13" i="1"/>
  <c r="AG12" i="6"/>
  <c r="AP12" i="6" s="1"/>
  <c r="AF12" i="6"/>
  <c r="AO12" i="6" s="1"/>
  <c r="W13" i="6"/>
  <c r="AE12" i="6"/>
  <c r="AR11" i="71"/>
  <c r="AR11" i="42"/>
  <c r="AF14" i="80"/>
  <c r="AO14" i="80" s="1"/>
  <c r="AE14" i="80"/>
  <c r="AG14" i="80"/>
  <c r="AP14" i="80" s="1"/>
  <c r="W15" i="80"/>
  <c r="Y13" i="91"/>
  <c r="X13" i="91"/>
  <c r="AR13" i="85"/>
  <c r="AI12" i="74"/>
  <c r="AN12" i="74"/>
  <c r="Z13" i="24"/>
  <c r="AN13" i="56"/>
  <c r="AI13" i="56"/>
  <c r="AH13" i="52"/>
  <c r="AQ13" i="52" s="1"/>
  <c r="AH14" i="32"/>
  <c r="AQ14" i="32" s="1"/>
  <c r="AH13" i="45"/>
  <c r="AQ13" i="45" s="1"/>
  <c r="AR11" i="16"/>
  <c r="Y14" i="47"/>
  <c r="X14" i="47"/>
  <c r="Y15" i="2"/>
  <c r="X15" i="2"/>
  <c r="Z15" i="2" s="1"/>
  <c r="AI13" i="35"/>
  <c r="AN13" i="35"/>
  <c r="AH13" i="3"/>
  <c r="AQ13" i="3" s="1"/>
  <c r="AR12" i="20"/>
  <c r="AH12" i="27"/>
  <c r="AQ12" i="27" s="1"/>
  <c r="Z13" i="48"/>
  <c r="Y13" i="48"/>
  <c r="X13" i="48"/>
  <c r="AI12" i="67"/>
  <c r="AN12" i="67"/>
  <c r="Y14" i="8"/>
  <c r="Z14" i="8" s="1"/>
  <c r="X14" i="8"/>
  <c r="Y14" i="11"/>
  <c r="X14" i="11"/>
  <c r="Y13" i="78"/>
  <c r="Z13" i="78" s="1"/>
  <c r="X13" i="78"/>
  <c r="Y14" i="89"/>
  <c r="X14" i="89"/>
  <c r="AF13" i="13" l="1"/>
  <c r="AO13" i="13" s="1"/>
  <c r="W14" i="13"/>
  <c r="AE13" i="13"/>
  <c r="AG13" i="13"/>
  <c r="AP13" i="13" s="1"/>
  <c r="AE12" i="29"/>
  <c r="AF12" i="29"/>
  <c r="AO12" i="29" s="1"/>
  <c r="W13" i="29"/>
  <c r="AG12" i="29"/>
  <c r="AP12" i="29" s="1"/>
  <c r="W14" i="67"/>
  <c r="AE13" i="67"/>
  <c r="AG13" i="67"/>
  <c r="AP13" i="67" s="1"/>
  <c r="AF13" i="67"/>
  <c r="AO13" i="67" s="1"/>
  <c r="AG15" i="4"/>
  <c r="AP15" i="4" s="1"/>
  <c r="AF15" i="4"/>
  <c r="AO15" i="4" s="1"/>
  <c r="W16" i="4"/>
  <c r="AE15" i="4"/>
  <c r="W14" i="25"/>
  <c r="AG13" i="25"/>
  <c r="AP13" i="25" s="1"/>
  <c r="AF13" i="25"/>
  <c r="AO13" i="25" s="1"/>
  <c r="AE13" i="25"/>
  <c r="AG14" i="64"/>
  <c r="AP14" i="64" s="1"/>
  <c r="AF14" i="64"/>
  <c r="AO14" i="64" s="1"/>
  <c r="AE14" i="64"/>
  <c r="W15" i="64"/>
  <c r="AG12" i="62"/>
  <c r="AP12" i="62" s="1"/>
  <c r="AF12" i="62"/>
  <c r="AO12" i="62" s="1"/>
  <c r="W13" i="62"/>
  <c r="AE12" i="62"/>
  <c r="AF14" i="53"/>
  <c r="AO14" i="53" s="1"/>
  <c r="W15" i="53"/>
  <c r="AE14" i="53"/>
  <c r="AG14" i="53"/>
  <c r="AP14" i="53" s="1"/>
  <c r="W16" i="2"/>
  <c r="AE15" i="2"/>
  <c r="AG15" i="2"/>
  <c r="AP15" i="2" s="1"/>
  <c r="AF15" i="2"/>
  <c r="AO15" i="2" s="1"/>
  <c r="AF14" i="8"/>
  <c r="AO14" i="8" s="1"/>
  <c r="W15" i="8"/>
  <c r="AE14" i="8"/>
  <c r="AG14" i="8"/>
  <c r="AP14" i="8" s="1"/>
  <c r="AG13" i="69"/>
  <c r="AP13" i="69" s="1"/>
  <c r="AF13" i="69"/>
  <c r="AO13" i="69" s="1"/>
  <c r="AE13" i="69"/>
  <c r="W14" i="69"/>
  <c r="W13" i="40"/>
  <c r="AG12" i="40"/>
  <c r="AP12" i="40" s="1"/>
  <c r="AF12" i="40"/>
  <c r="AO12" i="40" s="1"/>
  <c r="AE12" i="40"/>
  <c r="AF13" i="77"/>
  <c r="AO13" i="77" s="1"/>
  <c r="AG13" i="77"/>
  <c r="AP13" i="77" s="1"/>
  <c r="AE13" i="77"/>
  <c r="W14" i="77"/>
  <c r="AG13" i="61"/>
  <c r="AP13" i="61" s="1"/>
  <c r="AF13" i="61"/>
  <c r="AO13" i="61" s="1"/>
  <c r="W14" i="61"/>
  <c r="AE13" i="61"/>
  <c r="AG13" i="78"/>
  <c r="AP13" i="78" s="1"/>
  <c r="AE13" i="78"/>
  <c r="AF13" i="78"/>
  <c r="AO13" i="78" s="1"/>
  <c r="W14" i="78"/>
  <c r="AF13" i="21"/>
  <c r="AO13" i="21" s="1"/>
  <c r="W14" i="21"/>
  <c r="AE13" i="21"/>
  <c r="AG13" i="21"/>
  <c r="AP13" i="21" s="1"/>
  <c r="AG13" i="86"/>
  <c r="AP13" i="86" s="1"/>
  <c r="AE13" i="86"/>
  <c r="AF13" i="86"/>
  <c r="AO13" i="86" s="1"/>
  <c r="W14" i="86"/>
  <c r="AG13" i="14"/>
  <c r="AP13" i="14" s="1"/>
  <c r="AF13" i="14"/>
  <c r="AO13" i="14" s="1"/>
  <c r="W14" i="14"/>
  <c r="AE13" i="14"/>
  <c r="W15" i="83"/>
  <c r="AG14" i="83"/>
  <c r="AP14" i="83" s="1"/>
  <c r="AE14" i="83"/>
  <c r="AF14" i="83"/>
  <c r="AO14" i="83" s="1"/>
  <c r="AH14" i="89"/>
  <c r="AQ14" i="89" s="1"/>
  <c r="AH14" i="11"/>
  <c r="AQ14" i="11" s="1"/>
  <c r="AR13" i="56"/>
  <c r="AI12" i="44"/>
  <c r="AN12" i="44"/>
  <c r="AH13" i="73"/>
  <c r="AQ13" i="73" s="1"/>
  <c r="AR13" i="8"/>
  <c r="W13" i="36"/>
  <c r="AE12" i="36"/>
  <c r="AG12" i="36"/>
  <c r="AP12" i="36" s="1"/>
  <c r="AF12" i="36"/>
  <c r="AO12" i="36" s="1"/>
  <c r="AG13" i="79"/>
  <c r="AP13" i="79" s="1"/>
  <c r="AE13" i="79"/>
  <c r="AF13" i="79"/>
  <c r="AO13" i="79" s="1"/>
  <c r="W14" i="79"/>
  <c r="AH13" i="63"/>
  <c r="AQ13" i="63" s="1"/>
  <c r="AH14" i="56"/>
  <c r="AQ14" i="56" s="1"/>
  <c r="AR13" i="83"/>
  <c r="AH14" i="35"/>
  <c r="AQ14" i="35" s="1"/>
  <c r="AH14" i="22"/>
  <c r="AQ14" i="22" s="1"/>
  <c r="AH14" i="90"/>
  <c r="AQ14" i="90" s="1"/>
  <c r="AR12" i="13"/>
  <c r="AR12" i="50"/>
  <c r="Y14" i="34"/>
  <c r="X14" i="34"/>
  <c r="Z14" i="34" s="1"/>
  <c r="AN13" i="30"/>
  <c r="AI13" i="30"/>
  <c r="AI11" i="9"/>
  <c r="AN11" i="9"/>
  <c r="AR12" i="78"/>
  <c r="X13" i="38"/>
  <c r="Y13" i="38"/>
  <c r="Y13" i="95"/>
  <c r="X13" i="95"/>
  <c r="Z13" i="95" s="1"/>
  <c r="AH14" i="92"/>
  <c r="AQ14" i="92" s="1"/>
  <c r="Y14" i="45"/>
  <c r="X14" i="45"/>
  <c r="Z14" i="58"/>
  <c r="X14" i="58"/>
  <c r="Y14" i="58"/>
  <c r="AN14" i="32"/>
  <c r="AI14" i="32"/>
  <c r="AI14" i="18"/>
  <c r="AN14" i="18"/>
  <c r="Y13" i="93"/>
  <c r="X13" i="93"/>
  <c r="Z13" i="93" s="1"/>
  <c r="Y13" i="7"/>
  <c r="X13" i="7"/>
  <c r="X13" i="27"/>
  <c r="Z13" i="27" s="1"/>
  <c r="Y13" i="27"/>
  <c r="AH14" i="47"/>
  <c r="AQ14" i="47" s="1"/>
  <c r="AH13" i="43"/>
  <c r="AQ13" i="43" s="1"/>
  <c r="AG14" i="56"/>
  <c r="AP14" i="56" s="1"/>
  <c r="AF14" i="56"/>
  <c r="AO14" i="56" s="1"/>
  <c r="AE14" i="56"/>
  <c r="W15" i="56"/>
  <c r="AR13" i="53"/>
  <c r="AR13" i="22"/>
  <c r="AG14" i="19"/>
  <c r="AP14" i="19" s="1"/>
  <c r="AF14" i="19"/>
  <c r="AO14" i="19" s="1"/>
  <c r="W15" i="19"/>
  <c r="AE14" i="19"/>
  <c r="AN13" i="34"/>
  <c r="AI13" i="34"/>
  <c r="X14" i="30"/>
  <c r="Y14" i="30"/>
  <c r="AR13" i="19"/>
  <c r="AH13" i="65"/>
  <c r="AQ13" i="65" s="1"/>
  <c r="AF14" i="92"/>
  <c r="AO14" i="92" s="1"/>
  <c r="AE14" i="92"/>
  <c r="W15" i="92"/>
  <c r="AG14" i="92"/>
  <c r="AP14" i="92" s="1"/>
  <c r="AI13" i="45"/>
  <c r="AN13" i="45"/>
  <c r="AI13" i="75"/>
  <c r="AN13" i="75"/>
  <c r="X14" i="41"/>
  <c r="Y14" i="41"/>
  <c r="AI13" i="54"/>
  <c r="AN13" i="54"/>
  <c r="X15" i="32"/>
  <c r="Y15" i="32"/>
  <c r="Y15" i="18"/>
  <c r="Z15" i="18" s="1"/>
  <c r="X15" i="18"/>
  <c r="Z14" i="89"/>
  <c r="Z14" i="11"/>
  <c r="AH13" i="48"/>
  <c r="AQ13" i="48" s="1"/>
  <c r="AF13" i="24"/>
  <c r="AO13" i="24" s="1"/>
  <c r="W14" i="24"/>
  <c r="AE13" i="24"/>
  <c r="AG13" i="24"/>
  <c r="AP13" i="24" s="1"/>
  <c r="AG13" i="1"/>
  <c r="AP13" i="1" s="1"/>
  <c r="AF13" i="1"/>
  <c r="AO13" i="1" s="1"/>
  <c r="W14" i="1"/>
  <c r="AE13" i="1"/>
  <c r="AH13" i="21"/>
  <c r="AQ13" i="21" s="1"/>
  <c r="Z13" i="73"/>
  <c r="AN12" i="71"/>
  <c r="AI12" i="71"/>
  <c r="AR11" i="40"/>
  <c r="AI12" i="15"/>
  <c r="AN12" i="15"/>
  <c r="AI13" i="60"/>
  <c r="AN13" i="60"/>
  <c r="Y13" i="23"/>
  <c r="Z13" i="23" s="1"/>
  <c r="X13" i="23"/>
  <c r="Y13" i="76"/>
  <c r="X13" i="76"/>
  <c r="AR11" i="29"/>
  <c r="AR12" i="25"/>
  <c r="Z14" i="35"/>
  <c r="Z14" i="22"/>
  <c r="AH13" i="50"/>
  <c r="AQ13" i="50" s="1"/>
  <c r="AH14" i="10"/>
  <c r="AQ14" i="10" s="1"/>
  <c r="AH15" i="4"/>
  <c r="AQ15" i="4" s="1"/>
  <c r="Z14" i="90"/>
  <c r="AG12" i="17"/>
  <c r="AP12" i="17" s="1"/>
  <c r="AF12" i="17"/>
  <c r="AO12" i="17" s="1"/>
  <c r="W13" i="17"/>
  <c r="AE12" i="17"/>
  <c r="Z13" i="57"/>
  <c r="X13" i="57"/>
  <c r="Y13" i="57"/>
  <c r="AH14" i="28"/>
  <c r="AQ14" i="28" s="1"/>
  <c r="AR12" i="65"/>
  <c r="X12" i="9"/>
  <c r="Y12" i="9"/>
  <c r="AR12" i="61"/>
  <c r="Y15" i="39"/>
  <c r="X15" i="39"/>
  <c r="AG13" i="12"/>
  <c r="AP13" i="12" s="1"/>
  <c r="AF13" i="12"/>
  <c r="AO13" i="12" s="1"/>
  <c r="W14" i="12"/>
  <c r="AE13" i="12"/>
  <c r="AN14" i="26"/>
  <c r="AI14" i="26"/>
  <c r="AN13" i="41"/>
  <c r="AI13" i="41"/>
  <c r="Y14" i="54"/>
  <c r="X14" i="54"/>
  <c r="X13" i="66"/>
  <c r="Z13" i="66" s="1"/>
  <c r="Y13" i="66"/>
  <c r="Y14" i="31"/>
  <c r="X14" i="31"/>
  <c r="AI12" i="27"/>
  <c r="AN12" i="27"/>
  <c r="AI13" i="81"/>
  <c r="AN13" i="81"/>
  <c r="AR12" i="67"/>
  <c r="AH13" i="91"/>
  <c r="AQ13" i="91" s="1"/>
  <c r="AN14" i="80"/>
  <c r="AI14" i="80"/>
  <c r="AR12" i="69"/>
  <c r="AR13" i="64"/>
  <c r="AF13" i="63"/>
  <c r="AO13" i="63" s="1"/>
  <c r="W14" i="63"/>
  <c r="AG13" i="63"/>
  <c r="AP13" i="63" s="1"/>
  <c r="AE13" i="63"/>
  <c r="AI12" i="23"/>
  <c r="AN12" i="23"/>
  <c r="AH13" i="70"/>
  <c r="AQ13" i="70" s="1"/>
  <c r="AR12" i="43"/>
  <c r="AH13" i="86"/>
  <c r="AQ13" i="86" s="1"/>
  <c r="W15" i="37"/>
  <c r="AE14" i="37"/>
  <c r="AG14" i="37"/>
  <c r="AP14" i="37" s="1"/>
  <c r="AF14" i="37"/>
  <c r="AO14" i="37" s="1"/>
  <c r="AH12" i="49"/>
  <c r="AQ12" i="49" s="1"/>
  <c r="AH12" i="68"/>
  <c r="AQ12" i="68" s="1"/>
  <c r="AH13" i="74"/>
  <c r="AQ13" i="74" s="1"/>
  <c r="AR13" i="10"/>
  <c r="X14" i="46"/>
  <c r="Y14" i="46"/>
  <c r="AI12" i="38"/>
  <c r="AN12" i="38"/>
  <c r="AH13" i="78"/>
  <c r="AQ13" i="78" s="1"/>
  <c r="AH14" i="8"/>
  <c r="AQ14" i="8" s="1"/>
  <c r="AR13" i="35"/>
  <c r="Z14" i="47"/>
  <c r="Z13" i="91"/>
  <c r="AI14" i="72"/>
  <c r="AN14" i="72"/>
  <c r="Z13" i="43"/>
  <c r="X13" i="15"/>
  <c r="Y13" i="15"/>
  <c r="Z14" i="60"/>
  <c r="Y14" i="60"/>
  <c r="X14" i="60"/>
  <c r="W14" i="84"/>
  <c r="AG13" i="84"/>
  <c r="AP13" i="84" s="1"/>
  <c r="AF13" i="84"/>
  <c r="AO13" i="84" s="1"/>
  <c r="AE13" i="84"/>
  <c r="AI13" i="59"/>
  <c r="AN13" i="59"/>
  <c r="Z13" i="70"/>
  <c r="AI13" i="52"/>
  <c r="AN13" i="52"/>
  <c r="Z12" i="49"/>
  <c r="AH13" i="13"/>
  <c r="AQ13" i="13" s="1"/>
  <c r="AH12" i="40"/>
  <c r="AQ12" i="40" s="1"/>
  <c r="AH13" i="25"/>
  <c r="AQ13" i="25" s="1"/>
  <c r="AR11" i="49"/>
  <c r="AG12" i="51"/>
  <c r="AP12" i="51" s="1"/>
  <c r="AF12" i="51"/>
  <c r="AO12" i="51" s="1"/>
  <c r="W13" i="51"/>
  <c r="AE12" i="51"/>
  <c r="Z12" i="68"/>
  <c r="Z13" i="74"/>
  <c r="AH14" i="94"/>
  <c r="AQ14" i="94" s="1"/>
  <c r="AH14" i="64"/>
  <c r="AQ14" i="64" s="1"/>
  <c r="AH12" i="29"/>
  <c r="AQ12" i="29" s="1"/>
  <c r="AR14" i="4"/>
  <c r="AR12" i="86"/>
  <c r="AR12" i="73"/>
  <c r="Z13" i="65"/>
  <c r="AH14" i="83"/>
  <c r="AQ14" i="83" s="1"/>
  <c r="AR13" i="47"/>
  <c r="AH13" i="88"/>
  <c r="AQ13" i="88" s="1"/>
  <c r="AI12" i="95"/>
  <c r="AN12" i="95"/>
  <c r="Y13" i="87"/>
  <c r="X13" i="87"/>
  <c r="AI13" i="20"/>
  <c r="AN13" i="20"/>
  <c r="AI13" i="58"/>
  <c r="AN13" i="58"/>
  <c r="AI12" i="66"/>
  <c r="AN12" i="66"/>
  <c r="AI14" i="5"/>
  <c r="AN14" i="5"/>
  <c r="AN13" i="31"/>
  <c r="AI13" i="31"/>
  <c r="AN12" i="42"/>
  <c r="AI12" i="42"/>
  <c r="AE13" i="48"/>
  <c r="W14" i="48"/>
  <c r="AF13" i="48"/>
  <c r="AO13" i="48" s="1"/>
  <c r="AG13" i="48"/>
  <c r="AP13" i="48" s="1"/>
  <c r="AH15" i="2"/>
  <c r="AQ15" i="2" s="1"/>
  <c r="AR12" i="74"/>
  <c r="Y15" i="80"/>
  <c r="X15" i="80"/>
  <c r="AN12" i="6"/>
  <c r="AI12" i="6"/>
  <c r="AH12" i="62"/>
  <c r="AQ12" i="62" s="1"/>
  <c r="AR12" i="70"/>
  <c r="AR13" i="90"/>
  <c r="X14" i="59"/>
  <c r="Y14" i="59"/>
  <c r="Y13" i="33"/>
  <c r="Z13" i="33" s="1"/>
  <c r="X13" i="33"/>
  <c r="AR12" i="91"/>
  <c r="W15" i="94"/>
  <c r="AG14" i="94"/>
  <c r="AP14" i="94" s="1"/>
  <c r="AF14" i="94"/>
  <c r="AO14" i="94" s="1"/>
  <c r="AE14" i="94"/>
  <c r="W15" i="28"/>
  <c r="AG14" i="28"/>
  <c r="AP14" i="28" s="1"/>
  <c r="AF14" i="28"/>
  <c r="AO14" i="28" s="1"/>
  <c r="AE14" i="28"/>
  <c r="AR12" i="48"/>
  <c r="AN13" i="3"/>
  <c r="AI13" i="3"/>
  <c r="AH13" i="67"/>
  <c r="AQ13" i="67" s="1"/>
  <c r="AR11" i="68"/>
  <c r="AN13" i="46"/>
  <c r="AI13" i="46"/>
  <c r="AI14" i="39"/>
  <c r="AN14" i="39"/>
  <c r="AR13" i="92"/>
  <c r="Z13" i="88"/>
  <c r="Z15" i="26"/>
  <c r="X15" i="26"/>
  <c r="Y15" i="26"/>
  <c r="X14" i="20"/>
  <c r="Y14" i="20"/>
  <c r="Z14" i="75"/>
  <c r="X14" i="75"/>
  <c r="Y14" i="75"/>
  <c r="Y15" i="5"/>
  <c r="X15" i="5"/>
  <c r="AN12" i="93"/>
  <c r="AI12" i="93"/>
  <c r="X14" i="81"/>
  <c r="Y14" i="81"/>
  <c r="AH13" i="69"/>
  <c r="AQ13" i="69" s="1"/>
  <c r="AH13" i="61"/>
  <c r="AQ13" i="61" s="1"/>
  <c r="AI13" i="55"/>
  <c r="AN13" i="55"/>
  <c r="AR13" i="11"/>
  <c r="Y15" i="72"/>
  <c r="X15" i="72"/>
  <c r="AR14" i="2"/>
  <c r="AG14" i="85"/>
  <c r="AP14" i="85" s="1"/>
  <c r="AF14" i="85"/>
  <c r="AO14" i="85" s="1"/>
  <c r="AE14" i="85"/>
  <c r="W15" i="85"/>
  <c r="X14" i="52"/>
  <c r="Z14" i="52" s="1"/>
  <c r="Y14" i="52"/>
  <c r="AR13" i="89"/>
  <c r="AH14" i="53"/>
  <c r="AQ14" i="53" s="1"/>
  <c r="AG13" i="50"/>
  <c r="AP13" i="50" s="1"/>
  <c r="AF13" i="50"/>
  <c r="AO13" i="50" s="1"/>
  <c r="W14" i="50"/>
  <c r="AE13" i="50"/>
  <c r="W15" i="10"/>
  <c r="AE14" i="10"/>
  <c r="AG14" i="10"/>
  <c r="AP14" i="10" s="1"/>
  <c r="AF14" i="10"/>
  <c r="AO14" i="10" s="1"/>
  <c r="AR13" i="37"/>
  <c r="X13" i="6"/>
  <c r="Z13" i="6" s="1"/>
  <c r="Y13" i="6"/>
  <c r="X13" i="44"/>
  <c r="Y13" i="44"/>
  <c r="X14" i="55"/>
  <c r="Z14" i="55" s="1"/>
  <c r="Y14" i="55"/>
  <c r="Y13" i="71"/>
  <c r="X13" i="71"/>
  <c r="Z13" i="71" s="1"/>
  <c r="AR12" i="77"/>
  <c r="AF11" i="82"/>
  <c r="AO11" i="82" s="1"/>
  <c r="AG11" i="82"/>
  <c r="AP11" i="82" s="1"/>
  <c r="AE11" i="82"/>
  <c r="W12" i="82"/>
  <c r="AR11" i="62"/>
  <c r="AN12" i="76"/>
  <c r="AI12" i="76"/>
  <c r="AR12" i="21"/>
  <c r="AH14" i="37"/>
  <c r="AQ14" i="37" s="1"/>
  <c r="AG13" i="96"/>
  <c r="AP13" i="96" s="1"/>
  <c r="W14" i="96"/>
  <c r="AE13" i="96"/>
  <c r="AF13" i="96"/>
  <c r="AO13" i="96" s="1"/>
  <c r="AF12" i="16"/>
  <c r="AO12" i="16" s="1"/>
  <c r="W13" i="16"/>
  <c r="AE12" i="16"/>
  <c r="AG12" i="16"/>
  <c r="AP12" i="16" s="1"/>
  <c r="AR13" i="28"/>
  <c r="AR12" i="63"/>
  <c r="AI12" i="33"/>
  <c r="AN12" i="33"/>
  <c r="AI12" i="57"/>
  <c r="AN12" i="57"/>
  <c r="AH14" i="19"/>
  <c r="AQ14" i="19" s="1"/>
  <c r="AH13" i="14"/>
  <c r="AQ13" i="14" s="1"/>
  <c r="Z14" i="3"/>
  <c r="Y14" i="3"/>
  <c r="X14" i="3"/>
  <c r="AR12" i="14"/>
  <c r="AH13" i="77"/>
  <c r="AQ13" i="77" s="1"/>
  <c r="AR12" i="88"/>
  <c r="AN12" i="87"/>
  <c r="AI12" i="87"/>
  <c r="AR13" i="94"/>
  <c r="AI12" i="7"/>
  <c r="AN12" i="7"/>
  <c r="Z13" i="42"/>
  <c r="X13" i="42"/>
  <c r="Y13" i="42"/>
  <c r="AE13" i="27" l="1"/>
  <c r="W14" i="27"/>
  <c r="AG13" i="27"/>
  <c r="AP13" i="27" s="1"/>
  <c r="AF13" i="27"/>
  <c r="AO13" i="27" s="1"/>
  <c r="W15" i="34"/>
  <c r="AG14" i="34"/>
  <c r="AP14" i="34" s="1"/>
  <c r="AE14" i="34"/>
  <c r="AF14" i="34"/>
  <c r="AO14" i="34" s="1"/>
  <c r="W14" i="71"/>
  <c r="AF13" i="71"/>
  <c r="AO13" i="71" s="1"/>
  <c r="AG13" i="71"/>
  <c r="AP13" i="71" s="1"/>
  <c r="AE13" i="71"/>
  <c r="W16" i="18"/>
  <c r="AE15" i="18"/>
  <c r="AG15" i="18"/>
  <c r="AP15" i="18" s="1"/>
  <c r="AF15" i="18"/>
  <c r="AO15" i="18" s="1"/>
  <c r="AG13" i="93"/>
  <c r="AP13" i="93" s="1"/>
  <c r="AF13" i="93"/>
  <c r="AO13" i="93" s="1"/>
  <c r="W14" i="93"/>
  <c r="AE13" i="93"/>
  <c r="AG13" i="95"/>
  <c r="AP13" i="95" s="1"/>
  <c r="AF13" i="95"/>
  <c r="AO13" i="95" s="1"/>
  <c r="W14" i="95"/>
  <c r="AE13" i="95"/>
  <c r="AG13" i="6"/>
  <c r="AP13" i="6" s="1"/>
  <c r="AF13" i="6"/>
  <c r="AO13" i="6" s="1"/>
  <c r="W14" i="6"/>
  <c r="AE13" i="6"/>
  <c r="AG14" i="52"/>
  <c r="AP14" i="52" s="1"/>
  <c r="AF14" i="52"/>
  <c r="AO14" i="52" s="1"/>
  <c r="W15" i="52"/>
  <c r="AE14" i="52"/>
  <c r="AG13" i="33"/>
  <c r="AP13" i="33" s="1"/>
  <c r="AE13" i="33"/>
  <c r="W14" i="33"/>
  <c r="AF13" i="33"/>
  <c r="AO13" i="33" s="1"/>
  <c r="AF14" i="55"/>
  <c r="AO14" i="55" s="1"/>
  <c r="W15" i="55"/>
  <c r="AE14" i="55"/>
  <c r="AG14" i="55"/>
  <c r="AP14" i="55" s="1"/>
  <c r="AE13" i="66"/>
  <c r="W14" i="66"/>
  <c r="AG13" i="66"/>
  <c r="AP13" i="66" s="1"/>
  <c r="AF13" i="66"/>
  <c r="AO13" i="66" s="1"/>
  <c r="AG13" i="23"/>
  <c r="AP13" i="23" s="1"/>
  <c r="AF13" i="23"/>
  <c r="AO13" i="23" s="1"/>
  <c r="W14" i="23"/>
  <c r="AE13" i="23"/>
  <c r="AF14" i="60"/>
  <c r="AO14" i="60" s="1"/>
  <c r="W15" i="60"/>
  <c r="AE14" i="60"/>
  <c r="AG14" i="60"/>
  <c r="AP14" i="60" s="1"/>
  <c r="AH13" i="7"/>
  <c r="AQ13" i="7" s="1"/>
  <c r="Y15" i="8"/>
  <c r="X15" i="8"/>
  <c r="X14" i="67"/>
  <c r="Z14" i="67" s="1"/>
  <c r="Y14" i="67"/>
  <c r="AH15" i="80"/>
  <c r="AQ15" i="80" s="1"/>
  <c r="AR12" i="42"/>
  <c r="AH13" i="87"/>
  <c r="AQ13" i="87" s="1"/>
  <c r="AN13" i="96"/>
  <c r="AI13" i="96"/>
  <c r="AH13" i="42"/>
  <c r="AQ13" i="42" s="1"/>
  <c r="AR12" i="87"/>
  <c r="Y13" i="16"/>
  <c r="Z13" i="16" s="1"/>
  <c r="X13" i="16"/>
  <c r="Y12" i="82"/>
  <c r="X12" i="82"/>
  <c r="Y15" i="10"/>
  <c r="Z15" i="10" s="1"/>
  <c r="X15" i="10"/>
  <c r="AR12" i="93"/>
  <c r="AH14" i="75"/>
  <c r="AQ14" i="75" s="1"/>
  <c r="AH15" i="26"/>
  <c r="AQ15" i="26" s="1"/>
  <c r="AR14" i="39"/>
  <c r="AI14" i="28"/>
  <c r="AN14" i="28"/>
  <c r="AH13" i="33"/>
  <c r="AQ13" i="33" s="1"/>
  <c r="AR13" i="58"/>
  <c r="Z13" i="51"/>
  <c r="X13" i="51"/>
  <c r="Y13" i="51"/>
  <c r="AG12" i="49"/>
  <c r="AP12" i="49" s="1"/>
  <c r="AF12" i="49"/>
  <c r="AO12" i="49" s="1"/>
  <c r="W13" i="49"/>
  <c r="AE12" i="49"/>
  <c r="AI13" i="84"/>
  <c r="AN13" i="84"/>
  <c r="AI13" i="63"/>
  <c r="AN13" i="63"/>
  <c r="AR13" i="81"/>
  <c r="AR13" i="41"/>
  <c r="AH13" i="57"/>
  <c r="AQ13" i="57" s="1"/>
  <c r="AE14" i="90"/>
  <c r="W15" i="90"/>
  <c r="AF14" i="90"/>
  <c r="AO14" i="90" s="1"/>
  <c r="AG14" i="90"/>
  <c r="AP14" i="90" s="1"/>
  <c r="AH13" i="23"/>
  <c r="AQ13" i="23" s="1"/>
  <c r="AR12" i="15"/>
  <c r="AH15" i="18"/>
  <c r="AQ15" i="18" s="1"/>
  <c r="AR13" i="75"/>
  <c r="AI14" i="92"/>
  <c r="AN14" i="92"/>
  <c r="AN14" i="19"/>
  <c r="AI14" i="19"/>
  <c r="AH14" i="58"/>
  <c r="AQ14" i="58" s="1"/>
  <c r="Y14" i="14"/>
  <c r="Z14" i="14" s="1"/>
  <c r="X14" i="14"/>
  <c r="AN13" i="86"/>
  <c r="AI13" i="86"/>
  <c r="Y14" i="78"/>
  <c r="X14" i="78"/>
  <c r="Z14" i="78" s="1"/>
  <c r="Z14" i="61"/>
  <c r="Y14" i="61"/>
  <c r="X14" i="61"/>
  <c r="Y13" i="40"/>
  <c r="X13" i="40"/>
  <c r="AI14" i="8"/>
  <c r="AN14" i="8"/>
  <c r="Y16" i="2"/>
  <c r="X16" i="2"/>
  <c r="Z13" i="62"/>
  <c r="Y13" i="62"/>
  <c r="X13" i="62"/>
  <c r="AI15" i="4"/>
  <c r="AN15" i="4"/>
  <c r="AI13" i="67"/>
  <c r="AN13" i="67"/>
  <c r="AN12" i="29"/>
  <c r="AI12" i="29"/>
  <c r="AG14" i="3"/>
  <c r="AP14" i="3" s="1"/>
  <c r="AF14" i="3"/>
  <c r="AO14" i="3" s="1"/>
  <c r="W15" i="3"/>
  <c r="AE14" i="3"/>
  <c r="W16" i="26"/>
  <c r="AG15" i="26"/>
  <c r="AP15" i="26" s="1"/>
  <c r="AF15" i="26"/>
  <c r="AO15" i="26" s="1"/>
  <c r="AE15" i="26"/>
  <c r="AR12" i="6"/>
  <c r="X14" i="48"/>
  <c r="Y14" i="48"/>
  <c r="Z14" i="48" s="1"/>
  <c r="AR12" i="95"/>
  <c r="AR14" i="72"/>
  <c r="W14" i="57"/>
  <c r="AG13" i="57"/>
  <c r="AP13" i="57" s="1"/>
  <c r="AF13" i="57"/>
  <c r="AO13" i="57" s="1"/>
  <c r="AE13" i="57"/>
  <c r="AR11" i="9"/>
  <c r="AR12" i="76"/>
  <c r="AH13" i="44"/>
  <c r="AQ13" i="44" s="1"/>
  <c r="Y14" i="50"/>
  <c r="X14" i="50"/>
  <c r="Z15" i="85"/>
  <c r="Y15" i="85"/>
  <c r="X15" i="85"/>
  <c r="AH15" i="72"/>
  <c r="AQ15" i="72" s="1"/>
  <c r="AR13" i="55"/>
  <c r="AH15" i="5"/>
  <c r="AQ15" i="5" s="1"/>
  <c r="AG13" i="88"/>
  <c r="AP13" i="88" s="1"/>
  <c r="AF13" i="88"/>
  <c r="AO13" i="88" s="1"/>
  <c r="W14" i="88"/>
  <c r="AE13" i="88"/>
  <c r="AR13" i="3"/>
  <c r="AI13" i="48"/>
  <c r="AN13" i="48"/>
  <c r="AR14" i="5"/>
  <c r="AR13" i="20"/>
  <c r="AG13" i="65"/>
  <c r="AP13" i="65" s="1"/>
  <c r="W14" i="65"/>
  <c r="AF13" i="65"/>
  <c r="AO13" i="65" s="1"/>
  <c r="AE13" i="65"/>
  <c r="AR13" i="52"/>
  <c r="W14" i="91"/>
  <c r="AG13" i="91"/>
  <c r="AP13" i="91" s="1"/>
  <c r="AF13" i="91"/>
  <c r="AO13" i="91" s="1"/>
  <c r="AE13" i="91"/>
  <c r="AR12" i="38"/>
  <c r="X14" i="63"/>
  <c r="Y14" i="63"/>
  <c r="Z14" i="63" s="1"/>
  <c r="AR14" i="80"/>
  <c r="AR12" i="27"/>
  <c r="AR14" i="26"/>
  <c r="AH15" i="39"/>
  <c r="AQ15" i="39" s="1"/>
  <c r="AH12" i="9"/>
  <c r="AQ12" i="9" s="1"/>
  <c r="AI12" i="17"/>
  <c r="AN12" i="17"/>
  <c r="AI13" i="24"/>
  <c r="AN13" i="24"/>
  <c r="AR13" i="45"/>
  <c r="AH14" i="30"/>
  <c r="AQ14" i="30" s="1"/>
  <c r="Z15" i="56"/>
  <c r="Y15" i="56"/>
  <c r="X15" i="56"/>
  <c r="AR14" i="18"/>
  <c r="AH14" i="45"/>
  <c r="AQ14" i="45" s="1"/>
  <c r="AH13" i="38"/>
  <c r="AQ13" i="38" s="1"/>
  <c r="AR13" i="30"/>
  <c r="Y14" i="79"/>
  <c r="Z14" i="79" s="1"/>
  <c r="X14" i="79"/>
  <c r="AR12" i="44"/>
  <c r="AI12" i="40"/>
  <c r="AN12" i="40"/>
  <c r="AN13" i="69"/>
  <c r="AI13" i="69"/>
  <c r="AI14" i="53"/>
  <c r="AN14" i="53"/>
  <c r="AI13" i="13"/>
  <c r="AN13" i="13"/>
  <c r="AF13" i="42"/>
  <c r="AO13" i="42" s="1"/>
  <c r="AG13" i="42"/>
  <c r="AP13" i="42" s="1"/>
  <c r="AE13" i="42"/>
  <c r="W14" i="42"/>
  <c r="AE14" i="75"/>
  <c r="AG14" i="75"/>
  <c r="AP14" i="75" s="1"/>
  <c r="AF14" i="75"/>
  <c r="AO14" i="75" s="1"/>
  <c r="W15" i="75"/>
  <c r="AF14" i="58"/>
  <c r="AO14" i="58" s="1"/>
  <c r="AG14" i="58"/>
  <c r="AP14" i="58" s="1"/>
  <c r="AE14" i="58"/>
  <c r="W15" i="58"/>
  <c r="AI13" i="25"/>
  <c r="AN13" i="25"/>
  <c r="AR12" i="7"/>
  <c r="AH14" i="20"/>
  <c r="AQ14" i="20" s="1"/>
  <c r="Y15" i="94"/>
  <c r="X15" i="94"/>
  <c r="Z15" i="94" s="1"/>
  <c r="AF13" i="74"/>
  <c r="AO13" i="74" s="1"/>
  <c r="AG13" i="74"/>
  <c r="AP13" i="74" s="1"/>
  <c r="AE13" i="74"/>
  <c r="W14" i="74"/>
  <c r="AG13" i="70"/>
  <c r="AP13" i="70" s="1"/>
  <c r="W14" i="70"/>
  <c r="AF13" i="70"/>
  <c r="AO13" i="70" s="1"/>
  <c r="AE13" i="70"/>
  <c r="AH13" i="15"/>
  <c r="AQ13" i="15" s="1"/>
  <c r="AG14" i="47"/>
  <c r="AP14" i="47" s="1"/>
  <c r="AE14" i="47"/>
  <c r="W15" i="47"/>
  <c r="AF14" i="47"/>
  <c r="AO14" i="47" s="1"/>
  <c r="AI14" i="37"/>
  <c r="AN14" i="37"/>
  <c r="AH14" i="31"/>
  <c r="AQ14" i="31" s="1"/>
  <c r="AH14" i="54"/>
  <c r="AQ14" i="54" s="1"/>
  <c r="Z12" i="9"/>
  <c r="X13" i="17"/>
  <c r="Z13" i="17" s="1"/>
  <c r="Y13" i="17"/>
  <c r="AG14" i="22"/>
  <c r="AP14" i="22" s="1"/>
  <c r="AF14" i="22"/>
  <c r="AO14" i="22" s="1"/>
  <c r="W15" i="22"/>
  <c r="AE14" i="22"/>
  <c r="AH13" i="76"/>
  <c r="AQ13" i="76" s="1"/>
  <c r="AR12" i="71"/>
  <c r="AI13" i="1"/>
  <c r="AN13" i="1"/>
  <c r="Y14" i="24"/>
  <c r="X14" i="24"/>
  <c r="AH14" i="41"/>
  <c r="AQ14" i="41" s="1"/>
  <c r="Z14" i="30"/>
  <c r="AN14" i="56"/>
  <c r="AI14" i="56"/>
  <c r="Z13" i="7"/>
  <c r="AR14" i="32"/>
  <c r="Z13" i="38"/>
  <c r="AI12" i="36"/>
  <c r="AN12" i="36"/>
  <c r="AI13" i="21"/>
  <c r="AN13" i="21"/>
  <c r="AN13" i="78"/>
  <c r="AI13" i="78"/>
  <c r="X14" i="77"/>
  <c r="Y14" i="77"/>
  <c r="Y15" i="53"/>
  <c r="X15" i="53"/>
  <c r="Y15" i="64"/>
  <c r="Z15" i="64" s="1"/>
  <c r="X15" i="64"/>
  <c r="Y13" i="29"/>
  <c r="X13" i="29"/>
  <c r="Y14" i="13"/>
  <c r="Z14" i="13" s="1"/>
  <c r="X14" i="13"/>
  <c r="AI11" i="82"/>
  <c r="AN11" i="82"/>
  <c r="Y15" i="19"/>
  <c r="X15" i="19"/>
  <c r="Z15" i="19" s="1"/>
  <c r="AI14" i="83"/>
  <c r="AN14" i="83"/>
  <c r="X16" i="4"/>
  <c r="Y16" i="4"/>
  <c r="AN14" i="85"/>
  <c r="AI14" i="85"/>
  <c r="AR12" i="33"/>
  <c r="Z15" i="72"/>
  <c r="AH14" i="81"/>
  <c r="AQ14" i="81" s="1"/>
  <c r="Z15" i="5"/>
  <c r="Z14" i="20"/>
  <c r="Z15" i="28"/>
  <c r="Y15" i="28"/>
  <c r="X15" i="28"/>
  <c r="AH14" i="59"/>
  <c r="AQ14" i="59" s="1"/>
  <c r="AR12" i="66"/>
  <c r="AF12" i="68"/>
  <c r="AO12" i="68" s="1"/>
  <c r="W13" i="68"/>
  <c r="AE12" i="68"/>
  <c r="AG12" i="68"/>
  <c r="AP12" i="68" s="1"/>
  <c r="Z14" i="84"/>
  <c r="Y14" i="84"/>
  <c r="X14" i="84"/>
  <c r="Z13" i="15"/>
  <c r="AH14" i="46"/>
  <c r="AQ14" i="46" s="1"/>
  <c r="Z14" i="31"/>
  <c r="AI13" i="12"/>
  <c r="AN13" i="12"/>
  <c r="Z15" i="39"/>
  <c r="AE14" i="35"/>
  <c r="W15" i="35"/>
  <c r="AF14" i="35"/>
  <c r="AO14" i="35" s="1"/>
  <c r="AG14" i="35"/>
  <c r="AP14" i="35" s="1"/>
  <c r="AR13" i="60"/>
  <c r="Y14" i="1"/>
  <c r="X14" i="1"/>
  <c r="AG14" i="11"/>
  <c r="AP14" i="11" s="1"/>
  <c r="AF14" i="11"/>
  <c r="AO14" i="11" s="1"/>
  <c r="W15" i="11"/>
  <c r="AE14" i="11"/>
  <c r="AH15" i="32"/>
  <c r="AQ15" i="32" s="1"/>
  <c r="Z14" i="41"/>
  <c r="AR13" i="34"/>
  <c r="AH13" i="93"/>
  <c r="AQ13" i="93" s="1"/>
  <c r="Z14" i="45"/>
  <c r="AH13" i="95"/>
  <c r="AQ13" i="95" s="1"/>
  <c r="AH14" i="34"/>
  <c r="AQ14" i="34" s="1"/>
  <c r="X15" i="83"/>
  <c r="Y15" i="83"/>
  <c r="Z14" i="86"/>
  <c r="X14" i="86"/>
  <c r="Y14" i="86"/>
  <c r="X14" i="21"/>
  <c r="Y14" i="21"/>
  <c r="AI13" i="77"/>
  <c r="AN13" i="77"/>
  <c r="AI14" i="64"/>
  <c r="AN14" i="64"/>
  <c r="AH13" i="71"/>
  <c r="AQ13" i="71" s="1"/>
  <c r="AN13" i="50"/>
  <c r="AI13" i="50"/>
  <c r="AR13" i="46"/>
  <c r="AH13" i="66"/>
  <c r="AQ13" i="66" s="1"/>
  <c r="AR13" i="54"/>
  <c r="Y14" i="69"/>
  <c r="X14" i="69"/>
  <c r="Z14" i="69" s="1"/>
  <c r="AR12" i="57"/>
  <c r="Z13" i="44"/>
  <c r="AH14" i="3"/>
  <c r="AQ14" i="3" s="1"/>
  <c r="AI12" i="16"/>
  <c r="AN12" i="16"/>
  <c r="X14" i="96"/>
  <c r="Y14" i="96"/>
  <c r="AH14" i="55"/>
  <c r="AQ14" i="55" s="1"/>
  <c r="AH13" i="6"/>
  <c r="AQ13" i="6" s="1"/>
  <c r="AI14" i="10"/>
  <c r="AN14" i="10"/>
  <c r="AH14" i="52"/>
  <c r="AQ14" i="52" s="1"/>
  <c r="Z14" i="81"/>
  <c r="AI14" i="94"/>
  <c r="AN14" i="94"/>
  <c r="Z14" i="59"/>
  <c r="Z15" i="80"/>
  <c r="AR13" i="31"/>
  <c r="Z13" i="87"/>
  <c r="AI12" i="51"/>
  <c r="AN12" i="51"/>
  <c r="AR13" i="59"/>
  <c r="AH14" i="60"/>
  <c r="AQ14" i="60" s="1"/>
  <c r="AG13" i="43"/>
  <c r="AP13" i="43" s="1"/>
  <c r="AF13" i="43"/>
  <c r="AO13" i="43" s="1"/>
  <c r="AE13" i="43"/>
  <c r="W14" i="43"/>
  <c r="Z14" i="46"/>
  <c r="Y15" i="37"/>
  <c r="X15" i="37"/>
  <c r="AR12" i="23"/>
  <c r="Z14" i="54"/>
  <c r="Y14" i="12"/>
  <c r="X14" i="12"/>
  <c r="Z13" i="76"/>
  <c r="W14" i="73"/>
  <c r="AG13" i="73"/>
  <c r="AP13" i="73" s="1"/>
  <c r="AF13" i="73"/>
  <c r="AO13" i="73" s="1"/>
  <c r="AE13" i="73"/>
  <c r="AF14" i="89"/>
  <c r="AO14" i="89" s="1"/>
  <c r="AE14" i="89"/>
  <c r="AG14" i="89"/>
  <c r="AP14" i="89" s="1"/>
  <c r="W15" i="89"/>
  <c r="Z15" i="32"/>
  <c r="Y15" i="92"/>
  <c r="X15" i="92"/>
  <c r="AH13" i="27"/>
  <c r="AQ13" i="27" s="1"/>
  <c r="AN13" i="79"/>
  <c r="AI13" i="79"/>
  <c r="X13" i="36"/>
  <c r="Y13" i="36"/>
  <c r="AN13" i="14"/>
  <c r="AI13" i="14"/>
  <c r="AN13" i="61"/>
  <c r="AI13" i="61"/>
  <c r="AI15" i="2"/>
  <c r="AN15" i="2"/>
  <c r="AI12" i="62"/>
  <c r="AN12" i="62"/>
  <c r="Y14" i="25"/>
  <c r="X14" i="25"/>
  <c r="AF13" i="16" l="1"/>
  <c r="AO13" i="16" s="1"/>
  <c r="W14" i="16"/>
  <c r="AE13" i="16"/>
  <c r="AG13" i="16"/>
  <c r="AP13" i="16" s="1"/>
  <c r="AG14" i="69"/>
  <c r="AP14" i="69" s="1"/>
  <c r="AF14" i="69"/>
  <c r="AO14" i="69" s="1"/>
  <c r="AE14" i="69"/>
  <c r="W15" i="69"/>
  <c r="AG15" i="19"/>
  <c r="AP15" i="19" s="1"/>
  <c r="AF15" i="19"/>
  <c r="AO15" i="19" s="1"/>
  <c r="W16" i="19"/>
  <c r="AE15" i="19"/>
  <c r="W15" i="79"/>
  <c r="AG14" i="79"/>
  <c r="AP14" i="79" s="1"/>
  <c r="AE14" i="79"/>
  <c r="AF14" i="79"/>
  <c r="AO14" i="79" s="1"/>
  <c r="AG13" i="17"/>
  <c r="AP13" i="17" s="1"/>
  <c r="AF13" i="17"/>
  <c r="AO13" i="17" s="1"/>
  <c r="W14" i="17"/>
  <c r="AE13" i="17"/>
  <c r="AF14" i="63"/>
  <c r="AO14" i="63" s="1"/>
  <c r="W15" i="63"/>
  <c r="AG14" i="63"/>
  <c r="AP14" i="63" s="1"/>
  <c r="AE14" i="63"/>
  <c r="AG14" i="14"/>
  <c r="AP14" i="14" s="1"/>
  <c r="AF14" i="14"/>
  <c r="AO14" i="14" s="1"/>
  <c r="W15" i="14"/>
  <c r="AE14" i="14"/>
  <c r="AG15" i="64"/>
  <c r="AP15" i="64" s="1"/>
  <c r="AF15" i="64"/>
  <c r="AO15" i="64" s="1"/>
  <c r="AE15" i="64"/>
  <c r="W16" i="64"/>
  <c r="AE15" i="94"/>
  <c r="AF15" i="94"/>
  <c r="AO15" i="94" s="1"/>
  <c r="W16" i="94"/>
  <c r="AG15" i="94"/>
  <c r="AP15" i="94" s="1"/>
  <c r="W15" i="78"/>
  <c r="AG14" i="78"/>
  <c r="AP14" i="78" s="1"/>
  <c r="AE14" i="78"/>
  <c r="AF14" i="78"/>
  <c r="AO14" i="78" s="1"/>
  <c r="W16" i="10"/>
  <c r="AE15" i="10"/>
  <c r="AG15" i="10"/>
  <c r="AP15" i="10" s="1"/>
  <c r="AF15" i="10"/>
  <c r="AO15" i="10" s="1"/>
  <c r="AG14" i="48"/>
  <c r="AP14" i="48" s="1"/>
  <c r="AF14" i="48"/>
  <c r="AO14" i="48" s="1"/>
  <c r="AE14" i="48"/>
  <c r="W15" i="48"/>
  <c r="W15" i="67"/>
  <c r="AE14" i="67"/>
  <c r="AG14" i="67"/>
  <c r="AP14" i="67" s="1"/>
  <c r="AF14" i="67"/>
  <c r="AO14" i="67" s="1"/>
  <c r="AF14" i="13"/>
  <c r="AO14" i="13" s="1"/>
  <c r="W15" i="13"/>
  <c r="AE14" i="13"/>
  <c r="AG14" i="13"/>
  <c r="AP14" i="13" s="1"/>
  <c r="Y14" i="73"/>
  <c r="X14" i="73"/>
  <c r="W14" i="87"/>
  <c r="AG13" i="87"/>
  <c r="AP13" i="87" s="1"/>
  <c r="AF13" i="87"/>
  <c r="AO13" i="87" s="1"/>
  <c r="AE13" i="87"/>
  <c r="AR13" i="77"/>
  <c r="W15" i="86"/>
  <c r="AF14" i="86"/>
  <c r="AO14" i="86" s="1"/>
  <c r="AE14" i="86"/>
  <c r="AG14" i="86"/>
  <c r="AP14" i="86" s="1"/>
  <c r="AE14" i="84"/>
  <c r="W15" i="84"/>
  <c r="AF14" i="84"/>
  <c r="AO14" i="84" s="1"/>
  <c r="AG14" i="84"/>
  <c r="AP14" i="84" s="1"/>
  <c r="X14" i="70"/>
  <c r="Y14" i="70"/>
  <c r="Z14" i="70" s="1"/>
  <c r="AI14" i="58"/>
  <c r="AN14" i="58"/>
  <c r="AN14" i="3"/>
  <c r="AI14" i="3"/>
  <c r="AR13" i="14"/>
  <c r="AH15" i="92"/>
  <c r="AQ15" i="92" s="1"/>
  <c r="W15" i="54"/>
  <c r="AE14" i="54"/>
  <c r="AG14" i="54"/>
  <c r="AP14" i="54" s="1"/>
  <c r="AF14" i="54"/>
  <c r="AO14" i="54" s="1"/>
  <c r="W15" i="46"/>
  <c r="AG14" i="46"/>
  <c r="AP14" i="46" s="1"/>
  <c r="AF14" i="46"/>
  <c r="AO14" i="46" s="1"/>
  <c r="AE14" i="46"/>
  <c r="AR12" i="51"/>
  <c r="AR12" i="16"/>
  <c r="AH14" i="86"/>
  <c r="AQ14" i="86" s="1"/>
  <c r="Y15" i="11"/>
  <c r="Z15" i="11" s="1"/>
  <c r="X15" i="11"/>
  <c r="AI14" i="35"/>
  <c r="AN14" i="35"/>
  <c r="AR14" i="85"/>
  <c r="AR14" i="83"/>
  <c r="AH14" i="13"/>
  <c r="AQ14" i="13" s="1"/>
  <c r="AH15" i="64"/>
  <c r="AQ15" i="64" s="1"/>
  <c r="AR13" i="21"/>
  <c r="AG13" i="7"/>
  <c r="AP13" i="7" s="1"/>
  <c r="AF13" i="7"/>
  <c r="AO13" i="7" s="1"/>
  <c r="W14" i="7"/>
  <c r="AE13" i="7"/>
  <c r="AN14" i="47"/>
  <c r="AI14" i="47"/>
  <c r="X15" i="58"/>
  <c r="Y15" i="58"/>
  <c r="AR13" i="69"/>
  <c r="AH14" i="79"/>
  <c r="AQ14" i="79" s="1"/>
  <c r="AR12" i="17"/>
  <c r="Y14" i="91"/>
  <c r="X14" i="91"/>
  <c r="AR13" i="48"/>
  <c r="W16" i="85"/>
  <c r="AG15" i="85"/>
  <c r="AP15" i="85" s="1"/>
  <c r="AF15" i="85"/>
  <c r="AO15" i="85" s="1"/>
  <c r="AE15" i="85"/>
  <c r="Y16" i="26"/>
  <c r="X16" i="26"/>
  <c r="AR14" i="8"/>
  <c r="AG14" i="61"/>
  <c r="AP14" i="61" s="1"/>
  <c r="AF14" i="61"/>
  <c r="AO14" i="61" s="1"/>
  <c r="W15" i="61"/>
  <c r="AE14" i="61"/>
  <c r="AH14" i="14"/>
  <c r="AQ14" i="14" s="1"/>
  <c r="AR14" i="19"/>
  <c r="AI14" i="90"/>
  <c r="AN14" i="90"/>
  <c r="AN12" i="49"/>
  <c r="AI12" i="49"/>
  <c r="AG13" i="51"/>
  <c r="AP13" i="51" s="1"/>
  <c r="AF13" i="51"/>
  <c r="AO13" i="51" s="1"/>
  <c r="W14" i="51"/>
  <c r="AE13" i="51"/>
  <c r="AH15" i="10"/>
  <c r="AQ15" i="10" s="1"/>
  <c r="AH13" i="16"/>
  <c r="AQ13" i="16" s="1"/>
  <c r="AI14" i="52"/>
  <c r="AN14" i="52"/>
  <c r="Y15" i="34"/>
  <c r="X15" i="34"/>
  <c r="AR12" i="62"/>
  <c r="AI13" i="91"/>
  <c r="AN13" i="91"/>
  <c r="Z15" i="3"/>
  <c r="Y15" i="3"/>
  <c r="X15" i="3"/>
  <c r="AR13" i="67"/>
  <c r="AH16" i="2"/>
  <c r="AQ16" i="2" s="1"/>
  <c r="Y14" i="23"/>
  <c r="Z14" i="23" s="1"/>
  <c r="X14" i="23"/>
  <c r="AI13" i="66"/>
  <c r="AN13" i="66"/>
  <c r="AN13" i="95"/>
  <c r="AI13" i="95"/>
  <c r="AN13" i="93"/>
  <c r="AI13" i="93"/>
  <c r="AI15" i="18"/>
  <c r="AN15" i="18"/>
  <c r="AN14" i="89"/>
  <c r="AI14" i="89"/>
  <c r="AR14" i="94"/>
  <c r="AF15" i="28"/>
  <c r="AO15" i="28" s="1"/>
  <c r="AE15" i="28"/>
  <c r="W16" i="28"/>
  <c r="AG15" i="28"/>
  <c r="AP15" i="28" s="1"/>
  <c r="AH14" i="50"/>
  <c r="AQ14" i="50" s="1"/>
  <c r="AH13" i="40"/>
  <c r="AQ13" i="40" s="1"/>
  <c r="Z13" i="49"/>
  <c r="Y13" i="49"/>
  <c r="X13" i="49"/>
  <c r="AH14" i="25"/>
  <c r="AQ14" i="25" s="1"/>
  <c r="AR15" i="2"/>
  <c r="AH13" i="36"/>
  <c r="AQ13" i="36" s="1"/>
  <c r="W16" i="32"/>
  <c r="AF15" i="32"/>
  <c r="AO15" i="32" s="1"/>
  <c r="AG15" i="32"/>
  <c r="AP15" i="32" s="1"/>
  <c r="AE15" i="32"/>
  <c r="AI13" i="73"/>
  <c r="AN13" i="73"/>
  <c r="AH14" i="12"/>
  <c r="AQ14" i="12" s="1"/>
  <c r="AH15" i="37"/>
  <c r="AQ15" i="37" s="1"/>
  <c r="AH14" i="96"/>
  <c r="AQ14" i="96" s="1"/>
  <c r="AH14" i="21"/>
  <c r="AQ14" i="21" s="1"/>
  <c r="AH15" i="83"/>
  <c r="AQ15" i="83" s="1"/>
  <c r="AG14" i="45"/>
  <c r="AP14" i="45" s="1"/>
  <c r="AF14" i="45"/>
  <c r="AO14" i="45" s="1"/>
  <c r="AE14" i="45"/>
  <c r="W15" i="45"/>
  <c r="AH14" i="1"/>
  <c r="AQ14" i="1" s="1"/>
  <c r="AR13" i="12"/>
  <c r="AN12" i="68"/>
  <c r="AI12" i="68"/>
  <c r="AF15" i="5"/>
  <c r="AO15" i="5" s="1"/>
  <c r="W16" i="5"/>
  <c r="AE15" i="5"/>
  <c r="AG15" i="5"/>
  <c r="AP15" i="5" s="1"/>
  <c r="W16" i="72"/>
  <c r="AE15" i="72"/>
  <c r="AG15" i="72"/>
  <c r="AP15" i="72" s="1"/>
  <c r="AF15" i="72"/>
  <c r="AO15" i="72" s="1"/>
  <c r="AH16" i="4"/>
  <c r="AQ16" i="4" s="1"/>
  <c r="AH13" i="29"/>
  <c r="AQ13" i="29" s="1"/>
  <c r="AH15" i="53"/>
  <c r="AQ15" i="53" s="1"/>
  <c r="AR13" i="78"/>
  <c r="AG13" i="38"/>
  <c r="AP13" i="38" s="1"/>
  <c r="AF13" i="38"/>
  <c r="AO13" i="38" s="1"/>
  <c r="AE13" i="38"/>
  <c r="W14" i="38"/>
  <c r="W15" i="30"/>
  <c r="AG14" i="30"/>
  <c r="AP14" i="30" s="1"/>
  <c r="AF14" i="30"/>
  <c r="AO14" i="30" s="1"/>
  <c r="AE14" i="30"/>
  <c r="AH14" i="24"/>
  <c r="AQ14" i="24" s="1"/>
  <c r="AN14" i="22"/>
  <c r="AI14" i="22"/>
  <c r="X14" i="74"/>
  <c r="Y14" i="74"/>
  <c r="Z14" i="74" s="1"/>
  <c r="X14" i="42"/>
  <c r="Y14" i="42"/>
  <c r="Z14" i="42" s="1"/>
  <c r="AR13" i="13"/>
  <c r="AR12" i="40"/>
  <c r="AI13" i="65"/>
  <c r="AN13" i="65"/>
  <c r="AN13" i="88"/>
  <c r="AI13" i="88"/>
  <c r="Z14" i="50"/>
  <c r="Z13" i="40"/>
  <c r="AR14" i="92"/>
  <c r="AR13" i="63"/>
  <c r="AR14" i="28"/>
  <c r="AH12" i="82"/>
  <c r="AQ12" i="82" s="1"/>
  <c r="AH15" i="8"/>
  <c r="AQ15" i="8" s="1"/>
  <c r="Y14" i="33"/>
  <c r="X14" i="33"/>
  <c r="X14" i="93"/>
  <c r="Y14" i="93"/>
  <c r="Z14" i="93" s="1"/>
  <c r="Y16" i="18"/>
  <c r="X16" i="18"/>
  <c r="AI14" i="34"/>
  <c r="AN14" i="34"/>
  <c r="Z14" i="43"/>
  <c r="X14" i="43"/>
  <c r="Y14" i="43"/>
  <c r="AH14" i="69"/>
  <c r="AQ14" i="69" s="1"/>
  <c r="AH15" i="19"/>
  <c r="AQ15" i="19" s="1"/>
  <c r="AH14" i="77"/>
  <c r="AQ14" i="77" s="1"/>
  <c r="AR14" i="56"/>
  <c r="AR13" i="1"/>
  <c r="AI13" i="57"/>
  <c r="AN13" i="57"/>
  <c r="AH14" i="78"/>
  <c r="AQ14" i="78" s="1"/>
  <c r="AF14" i="81"/>
  <c r="AO14" i="81" s="1"/>
  <c r="W15" i="81"/>
  <c r="AG14" i="81"/>
  <c r="AP14" i="81" s="1"/>
  <c r="AE14" i="81"/>
  <c r="AR13" i="61"/>
  <c r="Z13" i="36"/>
  <c r="AF15" i="80"/>
  <c r="AO15" i="80" s="1"/>
  <c r="W16" i="80"/>
  <c r="AE15" i="80"/>
  <c r="AG15" i="80"/>
  <c r="AP15" i="80" s="1"/>
  <c r="Z14" i="96"/>
  <c r="AG13" i="44"/>
  <c r="AP13" i="44" s="1"/>
  <c r="AF13" i="44"/>
  <c r="AO13" i="44" s="1"/>
  <c r="AE13" i="44"/>
  <c r="W14" i="44"/>
  <c r="Z14" i="21"/>
  <c r="Z15" i="83"/>
  <c r="W15" i="31"/>
  <c r="AG14" i="31"/>
  <c r="AP14" i="31" s="1"/>
  <c r="AE14" i="31"/>
  <c r="AF14" i="31"/>
  <c r="AO14" i="31" s="1"/>
  <c r="AG13" i="15"/>
  <c r="AP13" i="15" s="1"/>
  <c r="AF13" i="15"/>
  <c r="AO13" i="15" s="1"/>
  <c r="W14" i="15"/>
  <c r="AE13" i="15"/>
  <c r="X13" i="68"/>
  <c r="Y13" i="68"/>
  <c r="Z13" i="68" s="1"/>
  <c r="Z16" i="4"/>
  <c r="X15" i="22"/>
  <c r="Z15" i="22" s="1"/>
  <c r="Y15" i="22"/>
  <c r="AG12" i="9"/>
  <c r="AP12" i="9" s="1"/>
  <c r="AF12" i="9"/>
  <c r="AO12" i="9" s="1"/>
  <c r="W13" i="9"/>
  <c r="AE12" i="9"/>
  <c r="AI13" i="74"/>
  <c r="AN13" i="74"/>
  <c r="Y15" i="75"/>
  <c r="Z15" i="75" s="1"/>
  <c r="X15" i="75"/>
  <c r="AN13" i="42"/>
  <c r="AI13" i="42"/>
  <c r="AR13" i="24"/>
  <c r="AH14" i="63"/>
  <c r="AQ14" i="63" s="1"/>
  <c r="AH15" i="85"/>
  <c r="AQ15" i="85" s="1"/>
  <c r="X14" i="57"/>
  <c r="Z14" i="57" s="1"/>
  <c r="Y14" i="57"/>
  <c r="AH14" i="48"/>
  <c r="AQ14" i="48" s="1"/>
  <c r="AR15" i="4"/>
  <c r="Z16" i="2"/>
  <c r="AH14" i="61"/>
  <c r="AQ14" i="61" s="1"/>
  <c r="AR13" i="86"/>
  <c r="AR13" i="96"/>
  <c r="AI14" i="60"/>
  <c r="AN14" i="60"/>
  <c r="AN14" i="55"/>
  <c r="AI14" i="55"/>
  <c r="AN13" i="33"/>
  <c r="AI13" i="33"/>
  <c r="AN13" i="6"/>
  <c r="AI13" i="6"/>
  <c r="Y14" i="95"/>
  <c r="X14" i="95"/>
  <c r="AI13" i="71"/>
  <c r="AN13" i="71"/>
  <c r="Z14" i="27"/>
  <c r="X14" i="27"/>
  <c r="Y14" i="27"/>
  <c r="AR14" i="10"/>
  <c r="AF15" i="39"/>
  <c r="AO15" i="39" s="1"/>
  <c r="AE15" i="39"/>
  <c r="W16" i="39"/>
  <c r="AG15" i="39"/>
  <c r="AP15" i="39" s="1"/>
  <c r="AG15" i="56"/>
  <c r="AP15" i="56" s="1"/>
  <c r="AF15" i="56"/>
  <c r="AO15" i="56" s="1"/>
  <c r="AE15" i="56"/>
  <c r="W16" i="56"/>
  <c r="AG13" i="62"/>
  <c r="AP13" i="62" s="1"/>
  <c r="AF13" i="62"/>
  <c r="AO13" i="62" s="1"/>
  <c r="W14" i="62"/>
  <c r="AE13" i="62"/>
  <c r="AH14" i="67"/>
  <c r="AQ14" i="67" s="1"/>
  <c r="AI13" i="23"/>
  <c r="AN13" i="23"/>
  <c r="X14" i="66"/>
  <c r="Y14" i="66"/>
  <c r="X15" i="52"/>
  <c r="Y15" i="52"/>
  <c r="X14" i="71"/>
  <c r="Z14" i="71" s="1"/>
  <c r="Y14" i="71"/>
  <c r="Z15" i="92"/>
  <c r="AF13" i="76"/>
  <c r="AO13" i="76" s="1"/>
  <c r="AE13" i="76"/>
  <c r="AG13" i="76"/>
  <c r="AP13" i="76" s="1"/>
  <c r="W14" i="76"/>
  <c r="AN13" i="43"/>
  <c r="AI13" i="43"/>
  <c r="AG14" i="20"/>
  <c r="AP14" i="20" s="1"/>
  <c r="AF14" i="20"/>
  <c r="AO14" i="20" s="1"/>
  <c r="W15" i="20"/>
  <c r="AE14" i="20"/>
  <c r="Z14" i="77"/>
  <c r="AR12" i="36"/>
  <c r="AH13" i="17"/>
  <c r="AQ13" i="17" s="1"/>
  <c r="AR14" i="37"/>
  <c r="AH15" i="94"/>
  <c r="AQ15" i="94" s="1"/>
  <c r="AI14" i="75"/>
  <c r="AN14" i="75"/>
  <c r="AI15" i="26"/>
  <c r="AN15" i="26"/>
  <c r="Z14" i="25"/>
  <c r="AR13" i="79"/>
  <c r="Y15" i="89"/>
  <c r="X15" i="89"/>
  <c r="Z14" i="12"/>
  <c r="Z15" i="37"/>
  <c r="W15" i="59"/>
  <c r="AE14" i="59"/>
  <c r="AG14" i="59"/>
  <c r="AP14" i="59" s="1"/>
  <c r="AF14" i="59"/>
  <c r="AO14" i="59" s="1"/>
  <c r="AR13" i="50"/>
  <c r="AR14" i="64"/>
  <c r="W15" i="41"/>
  <c r="AG14" i="41"/>
  <c r="AP14" i="41" s="1"/>
  <c r="AF14" i="41"/>
  <c r="AO14" i="41" s="1"/>
  <c r="AE14" i="41"/>
  <c r="AN14" i="11"/>
  <c r="AI14" i="11"/>
  <c r="Z14" i="1"/>
  <c r="Y15" i="35"/>
  <c r="X15" i="35"/>
  <c r="AH14" i="84"/>
  <c r="AQ14" i="84" s="1"/>
  <c r="AH15" i="28"/>
  <c r="AQ15" i="28" s="1"/>
  <c r="AR11" i="82"/>
  <c r="Z13" i="29"/>
  <c r="Z15" i="53"/>
  <c r="Z14" i="24"/>
  <c r="Y15" i="47"/>
  <c r="X15" i="47"/>
  <c r="AI13" i="70"/>
  <c r="AN13" i="70"/>
  <c r="AR13" i="25"/>
  <c r="AR14" i="53"/>
  <c r="AH15" i="56"/>
  <c r="AQ15" i="56" s="1"/>
  <c r="Y14" i="65"/>
  <c r="X14" i="65"/>
  <c r="X14" i="88"/>
  <c r="Y14" i="88"/>
  <c r="AR12" i="29"/>
  <c r="AH13" i="62"/>
  <c r="AQ13" i="62" s="1"/>
  <c r="Z15" i="90"/>
  <c r="Y15" i="90"/>
  <c r="X15" i="90"/>
  <c r="AR13" i="84"/>
  <c r="AH13" i="51"/>
  <c r="AQ13" i="51" s="1"/>
  <c r="Z12" i="82"/>
  <c r="Z15" i="8"/>
  <c r="X15" i="60"/>
  <c r="Y15" i="60"/>
  <c r="Y15" i="55"/>
  <c r="X15" i="55"/>
  <c r="X14" i="6"/>
  <c r="Y14" i="6"/>
  <c r="AI13" i="27"/>
  <c r="AN13" i="27"/>
  <c r="AG14" i="23" l="1"/>
  <c r="AP14" i="23" s="1"/>
  <c r="AF14" i="23"/>
  <c r="AO14" i="23" s="1"/>
  <c r="W15" i="23"/>
  <c r="AE14" i="23"/>
  <c r="AG14" i="71"/>
  <c r="AP14" i="71" s="1"/>
  <c r="AE14" i="71"/>
  <c r="W15" i="71"/>
  <c r="AF14" i="71"/>
  <c r="AO14" i="71" s="1"/>
  <c r="AF15" i="75"/>
  <c r="AO15" i="75" s="1"/>
  <c r="AG15" i="75"/>
  <c r="AP15" i="75" s="1"/>
  <c r="AE15" i="75"/>
  <c r="W16" i="75"/>
  <c r="AG15" i="22"/>
  <c r="AP15" i="22" s="1"/>
  <c r="AF15" i="22"/>
  <c r="AO15" i="22" s="1"/>
  <c r="W16" i="22"/>
  <c r="AE15" i="22"/>
  <c r="AG14" i="42"/>
  <c r="AP14" i="42" s="1"/>
  <c r="AF14" i="42"/>
  <c r="AO14" i="42" s="1"/>
  <c r="AE14" i="42"/>
  <c r="W15" i="42"/>
  <c r="AF13" i="68"/>
  <c r="AO13" i="68" s="1"/>
  <c r="W14" i="68"/>
  <c r="AE13" i="68"/>
  <c r="AG13" i="68"/>
  <c r="AP13" i="68" s="1"/>
  <c r="W15" i="93"/>
  <c r="AG14" i="93"/>
  <c r="AP14" i="93" s="1"/>
  <c r="AF14" i="93"/>
  <c r="AO14" i="93" s="1"/>
  <c r="AE14" i="93"/>
  <c r="W15" i="57"/>
  <c r="AG14" i="57"/>
  <c r="AP14" i="57" s="1"/>
  <c r="AF14" i="57"/>
  <c r="AO14" i="57" s="1"/>
  <c r="AE14" i="57"/>
  <c r="AE14" i="74"/>
  <c r="AF14" i="74"/>
  <c r="AO14" i="74" s="1"/>
  <c r="AG14" i="74"/>
  <c r="AP14" i="74" s="1"/>
  <c r="W15" i="74"/>
  <c r="AG15" i="11"/>
  <c r="AP15" i="11" s="1"/>
  <c r="AF15" i="11"/>
  <c r="AO15" i="11" s="1"/>
  <c r="W16" i="11"/>
  <c r="AE15" i="11"/>
  <c r="AG14" i="70"/>
  <c r="AP14" i="70" s="1"/>
  <c r="W15" i="70"/>
  <c r="AF14" i="70"/>
  <c r="AO14" i="70" s="1"/>
  <c r="AE14" i="70"/>
  <c r="AE15" i="83"/>
  <c r="W16" i="83"/>
  <c r="AG15" i="83"/>
  <c r="AP15" i="83" s="1"/>
  <c r="AF15" i="83"/>
  <c r="AO15" i="83" s="1"/>
  <c r="Z15" i="81"/>
  <c r="X15" i="81"/>
  <c r="Y15" i="81"/>
  <c r="AH16" i="18"/>
  <c r="AQ16" i="18" s="1"/>
  <c r="AH14" i="33"/>
  <c r="AQ14" i="33" s="1"/>
  <c r="AG14" i="50"/>
  <c r="AP14" i="50" s="1"/>
  <c r="AF14" i="50"/>
  <c r="AO14" i="50" s="1"/>
  <c r="W15" i="50"/>
  <c r="AE14" i="50"/>
  <c r="Y15" i="30"/>
  <c r="Z15" i="30" s="1"/>
  <c r="X15" i="30"/>
  <c r="AI15" i="5"/>
  <c r="AN15" i="5"/>
  <c r="AN14" i="45"/>
  <c r="AI14" i="45"/>
  <c r="X16" i="32"/>
  <c r="Y16" i="32"/>
  <c r="Z16" i="32" s="1"/>
  <c r="AR14" i="52"/>
  <c r="AH14" i="91"/>
  <c r="AQ14" i="91" s="1"/>
  <c r="Y14" i="7"/>
  <c r="X14" i="7"/>
  <c r="AN14" i="54"/>
  <c r="AI14" i="54"/>
  <c r="AR14" i="58"/>
  <c r="AI14" i="67"/>
  <c r="AN14" i="67"/>
  <c r="AI14" i="78"/>
  <c r="AN14" i="78"/>
  <c r="Z16" i="94"/>
  <c r="X16" i="94"/>
  <c r="Y16" i="94"/>
  <c r="AN15" i="19"/>
  <c r="AI15" i="19"/>
  <c r="AG14" i="1"/>
  <c r="AP14" i="1" s="1"/>
  <c r="AF14" i="1"/>
  <c r="AO14" i="1" s="1"/>
  <c r="W15" i="1"/>
  <c r="AE14" i="1"/>
  <c r="AH15" i="89"/>
  <c r="AQ15" i="89" s="1"/>
  <c r="AF15" i="8"/>
  <c r="AO15" i="8" s="1"/>
  <c r="W16" i="8"/>
  <c r="AE15" i="8"/>
  <c r="AG15" i="8"/>
  <c r="AP15" i="8" s="1"/>
  <c r="AH14" i="65"/>
  <c r="AQ14" i="65" s="1"/>
  <c r="AH15" i="47"/>
  <c r="AQ15" i="47" s="1"/>
  <c r="AH15" i="35"/>
  <c r="AQ15" i="35" s="1"/>
  <c r="Y15" i="59"/>
  <c r="X15" i="59"/>
  <c r="AR14" i="75"/>
  <c r="AH15" i="52"/>
  <c r="AQ15" i="52" s="1"/>
  <c r="AR13" i="23"/>
  <c r="AH14" i="95"/>
  <c r="AQ14" i="95" s="1"/>
  <c r="W17" i="2"/>
  <c r="AE16" i="2"/>
  <c r="AG16" i="2"/>
  <c r="AP16" i="2" s="1"/>
  <c r="AF16" i="2"/>
  <c r="AO16" i="2" s="1"/>
  <c r="W13" i="82"/>
  <c r="AG12" i="82"/>
  <c r="AP12" i="82" s="1"/>
  <c r="AF12" i="82"/>
  <c r="AO12" i="82" s="1"/>
  <c r="AE12" i="82"/>
  <c r="AH15" i="90"/>
  <c r="AQ15" i="90" s="1"/>
  <c r="AE15" i="37"/>
  <c r="AF15" i="37"/>
  <c r="AO15" i="37" s="1"/>
  <c r="W16" i="37"/>
  <c r="AG15" i="37"/>
  <c r="AP15" i="37" s="1"/>
  <c r="AE14" i="77"/>
  <c r="W15" i="77"/>
  <c r="AG14" i="77"/>
  <c r="AP14" i="77" s="1"/>
  <c r="AF14" i="77"/>
  <c r="AO14" i="77" s="1"/>
  <c r="AG15" i="92"/>
  <c r="AP15" i="92" s="1"/>
  <c r="AF15" i="92"/>
  <c r="AO15" i="92" s="1"/>
  <c r="AE15" i="92"/>
  <c r="W16" i="92"/>
  <c r="Z15" i="52"/>
  <c r="AR14" i="55"/>
  <c r="AH13" i="68"/>
  <c r="AQ13" i="68" s="1"/>
  <c r="AF14" i="21"/>
  <c r="AO14" i="21" s="1"/>
  <c r="W15" i="21"/>
  <c r="AE14" i="21"/>
  <c r="AG14" i="21"/>
  <c r="AP14" i="21" s="1"/>
  <c r="W15" i="96"/>
  <c r="AG14" i="96"/>
  <c r="AP14" i="96" s="1"/>
  <c r="AF14" i="96"/>
  <c r="AO14" i="96" s="1"/>
  <c r="AE14" i="96"/>
  <c r="AE13" i="36"/>
  <c r="AG13" i="36"/>
  <c r="AP13" i="36" s="1"/>
  <c r="AF13" i="36"/>
  <c r="AO13" i="36" s="1"/>
  <c r="W14" i="36"/>
  <c r="Z14" i="33"/>
  <c r="AR13" i="88"/>
  <c r="AH14" i="74"/>
  <c r="AQ14" i="74" s="1"/>
  <c r="X16" i="5"/>
  <c r="Y16" i="5"/>
  <c r="AR13" i="73"/>
  <c r="AH13" i="49"/>
  <c r="AQ13" i="49" s="1"/>
  <c r="AR14" i="89"/>
  <c r="AR13" i="95"/>
  <c r="AH15" i="3"/>
  <c r="AQ15" i="3" s="1"/>
  <c r="AI13" i="51"/>
  <c r="AN13" i="51"/>
  <c r="AH15" i="58"/>
  <c r="AQ15" i="58" s="1"/>
  <c r="Y15" i="54"/>
  <c r="Z15" i="54" s="1"/>
  <c r="X15" i="54"/>
  <c r="Z15" i="84"/>
  <c r="Y15" i="84"/>
  <c r="X15" i="84"/>
  <c r="Y15" i="86"/>
  <c r="Z15" i="86" s="1"/>
  <c r="X15" i="86"/>
  <c r="AI14" i="13"/>
  <c r="AN14" i="13"/>
  <c r="Y15" i="67"/>
  <c r="X15" i="67"/>
  <c r="AN14" i="14"/>
  <c r="AI14" i="14"/>
  <c r="Z15" i="63"/>
  <c r="X15" i="63"/>
  <c r="Y15" i="63"/>
  <c r="X16" i="19"/>
  <c r="Y16" i="19"/>
  <c r="Z16" i="19" s="1"/>
  <c r="AH15" i="55"/>
  <c r="AQ15" i="55" s="1"/>
  <c r="AI14" i="41"/>
  <c r="AN14" i="41"/>
  <c r="AR13" i="43"/>
  <c r="AR13" i="27"/>
  <c r="Z15" i="55"/>
  <c r="Z14" i="65"/>
  <c r="Z15" i="47"/>
  <c r="Z15" i="35"/>
  <c r="AG14" i="12"/>
  <c r="AP14" i="12" s="1"/>
  <c r="AF14" i="12"/>
  <c r="AO14" i="12" s="1"/>
  <c r="W15" i="12"/>
  <c r="AE14" i="12"/>
  <c r="AE14" i="25"/>
  <c r="W15" i="25"/>
  <c r="AG14" i="25"/>
  <c r="AP14" i="25" s="1"/>
  <c r="AF14" i="25"/>
  <c r="AO14" i="25" s="1"/>
  <c r="AI14" i="20"/>
  <c r="AN14" i="20"/>
  <c r="Y16" i="56"/>
  <c r="Z16" i="56" s="1"/>
  <c r="X16" i="56"/>
  <c r="Y16" i="39"/>
  <c r="X16" i="39"/>
  <c r="AH14" i="27"/>
  <c r="AQ14" i="27" s="1"/>
  <c r="Z14" i="95"/>
  <c r="AI14" i="31"/>
  <c r="AN14" i="31"/>
  <c r="X14" i="44"/>
  <c r="Y14" i="44"/>
  <c r="AH14" i="43"/>
  <c r="AQ14" i="43" s="1"/>
  <c r="Z16" i="18"/>
  <c r="AI14" i="30"/>
  <c r="AN14" i="30"/>
  <c r="Z14" i="38"/>
  <c r="Y14" i="38"/>
  <c r="X14" i="38"/>
  <c r="AI15" i="32"/>
  <c r="AN15" i="32"/>
  <c r="X16" i="28"/>
  <c r="Y16" i="28"/>
  <c r="AH15" i="34"/>
  <c r="AQ15" i="34" s="1"/>
  <c r="Y14" i="51"/>
  <c r="Z14" i="51" s="1"/>
  <c r="X14" i="51"/>
  <c r="AR14" i="90"/>
  <c r="AN14" i="61"/>
  <c r="AI14" i="61"/>
  <c r="AH16" i="26"/>
  <c r="AQ16" i="26" s="1"/>
  <c r="Z14" i="91"/>
  <c r="Z15" i="58"/>
  <c r="AH14" i="70"/>
  <c r="AQ14" i="70" s="1"/>
  <c r="AI14" i="84"/>
  <c r="AN14" i="84"/>
  <c r="X14" i="87"/>
  <c r="Y14" i="87"/>
  <c r="Z14" i="87" s="1"/>
  <c r="Y15" i="13"/>
  <c r="Z15" i="13" s="1"/>
  <c r="X15" i="13"/>
  <c r="Y15" i="48"/>
  <c r="X15" i="48"/>
  <c r="AN15" i="94"/>
  <c r="AI15" i="94"/>
  <c r="Y15" i="14"/>
  <c r="X15" i="14"/>
  <c r="AI14" i="79"/>
  <c r="AN14" i="79"/>
  <c r="AR13" i="42"/>
  <c r="AR13" i="57"/>
  <c r="AR14" i="22"/>
  <c r="AR14" i="3"/>
  <c r="AH14" i="73"/>
  <c r="AQ14" i="73" s="1"/>
  <c r="AI15" i="10"/>
  <c r="AN15" i="10"/>
  <c r="X15" i="78"/>
  <c r="Y15" i="78"/>
  <c r="Z16" i="64"/>
  <c r="X16" i="64"/>
  <c r="Y16" i="64"/>
  <c r="AI13" i="17"/>
  <c r="AN13" i="17"/>
  <c r="AI13" i="16"/>
  <c r="AN13" i="16"/>
  <c r="Y14" i="76"/>
  <c r="X14" i="76"/>
  <c r="AH14" i="66"/>
  <c r="AQ14" i="66" s="1"/>
  <c r="AN15" i="56"/>
  <c r="AI15" i="56"/>
  <c r="AI15" i="39"/>
  <c r="AN15" i="39"/>
  <c r="AR13" i="6"/>
  <c r="W15" i="43"/>
  <c r="AE14" i="43"/>
  <c r="AG14" i="43"/>
  <c r="AP14" i="43" s="1"/>
  <c r="AF14" i="43"/>
  <c r="AO14" i="43" s="1"/>
  <c r="AG13" i="49"/>
  <c r="AP13" i="49" s="1"/>
  <c r="AF13" i="49"/>
  <c r="AO13" i="49" s="1"/>
  <c r="W14" i="49"/>
  <c r="AE13" i="49"/>
  <c r="AH14" i="6"/>
  <c r="AQ14" i="6" s="1"/>
  <c r="AH15" i="60"/>
  <c r="AQ15" i="60" s="1"/>
  <c r="AH14" i="88"/>
  <c r="AQ14" i="88" s="1"/>
  <c r="AF15" i="53"/>
  <c r="AO15" i="53" s="1"/>
  <c r="W16" i="53"/>
  <c r="AE15" i="53"/>
  <c r="AG15" i="53"/>
  <c r="AP15" i="53" s="1"/>
  <c r="AR14" i="11"/>
  <c r="Y15" i="41"/>
  <c r="X15" i="41"/>
  <c r="Z15" i="41" s="1"/>
  <c r="AR15" i="26"/>
  <c r="Z14" i="66"/>
  <c r="AI13" i="62"/>
  <c r="AN13" i="62"/>
  <c r="AR14" i="60"/>
  <c r="AI12" i="9"/>
  <c r="AN12" i="9"/>
  <c r="X14" i="15"/>
  <c r="Y14" i="15"/>
  <c r="AN13" i="44"/>
  <c r="AI13" i="44"/>
  <c r="AN15" i="80"/>
  <c r="AI15" i="80"/>
  <c r="AI14" i="81"/>
  <c r="AN14" i="81"/>
  <c r="AH14" i="93"/>
  <c r="AQ14" i="93" s="1"/>
  <c r="AR13" i="65"/>
  <c r="AH14" i="42"/>
  <c r="AQ14" i="42" s="1"/>
  <c r="Z16" i="72"/>
  <c r="Y16" i="72"/>
  <c r="X16" i="72"/>
  <c r="AR15" i="18"/>
  <c r="AR13" i="66"/>
  <c r="Z15" i="34"/>
  <c r="Z16" i="26"/>
  <c r="AR14" i="35"/>
  <c r="AI14" i="86"/>
  <c r="AN14" i="86"/>
  <c r="AI13" i="87"/>
  <c r="AN13" i="87"/>
  <c r="AN14" i="48"/>
  <c r="AI14" i="48"/>
  <c r="X16" i="10"/>
  <c r="Y16" i="10"/>
  <c r="AI15" i="64"/>
  <c r="AN15" i="64"/>
  <c r="X14" i="17"/>
  <c r="Y14" i="17"/>
  <c r="Z14" i="17" s="1"/>
  <c r="Y15" i="69"/>
  <c r="X15" i="69"/>
  <c r="X14" i="16"/>
  <c r="Y14" i="16"/>
  <c r="Z14" i="16" s="1"/>
  <c r="AG15" i="90"/>
  <c r="AP15" i="90" s="1"/>
  <c r="AF15" i="90"/>
  <c r="AO15" i="90" s="1"/>
  <c r="AE15" i="90"/>
  <c r="W16" i="90"/>
  <c r="AF14" i="24"/>
  <c r="AO14" i="24" s="1"/>
  <c r="W15" i="24"/>
  <c r="AE14" i="24"/>
  <c r="AG14" i="24"/>
  <c r="AP14" i="24" s="1"/>
  <c r="X15" i="20"/>
  <c r="Z15" i="20" s="1"/>
  <c r="Y15" i="20"/>
  <c r="AH14" i="71"/>
  <c r="AQ14" i="71" s="1"/>
  <c r="AG14" i="27"/>
  <c r="AP14" i="27" s="1"/>
  <c r="AF14" i="27"/>
  <c r="AO14" i="27" s="1"/>
  <c r="AE14" i="27"/>
  <c r="W15" i="27"/>
  <c r="AH14" i="57"/>
  <c r="AQ14" i="57" s="1"/>
  <c r="AR13" i="74"/>
  <c r="AH15" i="22"/>
  <c r="AQ15" i="22" s="1"/>
  <c r="AI13" i="15"/>
  <c r="AN13" i="15"/>
  <c r="AN13" i="38"/>
  <c r="AI13" i="38"/>
  <c r="AI15" i="72"/>
  <c r="AN15" i="72"/>
  <c r="AR12" i="68"/>
  <c r="AI15" i="28"/>
  <c r="AN15" i="28"/>
  <c r="AG15" i="3"/>
  <c r="AP15" i="3" s="1"/>
  <c r="AF15" i="3"/>
  <c r="AO15" i="3" s="1"/>
  <c r="W16" i="3"/>
  <c r="AE15" i="3"/>
  <c r="Y15" i="61"/>
  <c r="X15" i="61"/>
  <c r="Y16" i="85"/>
  <c r="X16" i="85"/>
  <c r="Z16" i="85" s="1"/>
  <c r="AR14" i="47"/>
  <c r="Y15" i="46"/>
  <c r="X15" i="46"/>
  <c r="Z15" i="46" s="1"/>
  <c r="Z14" i="6"/>
  <c r="Z15" i="60"/>
  <c r="Z14" i="88"/>
  <c r="AR13" i="70"/>
  <c r="AG13" i="29"/>
  <c r="AP13" i="29" s="1"/>
  <c r="AF13" i="29"/>
  <c r="AO13" i="29" s="1"/>
  <c r="W14" i="29"/>
  <c r="AE13" i="29"/>
  <c r="AI14" i="59"/>
  <c r="AN14" i="59"/>
  <c r="Z15" i="89"/>
  <c r="AI13" i="76"/>
  <c r="AN13" i="76"/>
  <c r="X14" i="62"/>
  <c r="Y14" i="62"/>
  <c r="AR13" i="71"/>
  <c r="AR13" i="33"/>
  <c r="AH15" i="75"/>
  <c r="AQ15" i="75" s="1"/>
  <c r="Y13" i="9"/>
  <c r="X13" i="9"/>
  <c r="Z13" i="9" s="1"/>
  <c r="AG16" i="4"/>
  <c r="AP16" i="4" s="1"/>
  <c r="AF16" i="4"/>
  <c r="AO16" i="4" s="1"/>
  <c r="W17" i="4"/>
  <c r="AE16" i="4"/>
  <c r="Y15" i="31"/>
  <c r="X15" i="31"/>
  <c r="Z15" i="31" s="1"/>
  <c r="X16" i="80"/>
  <c r="Y16" i="80"/>
  <c r="AR14" i="34"/>
  <c r="AE13" i="40"/>
  <c r="W14" i="40"/>
  <c r="AG13" i="40"/>
  <c r="AP13" i="40" s="1"/>
  <c r="AF13" i="40"/>
  <c r="AO13" i="40" s="1"/>
  <c r="Y15" i="45"/>
  <c r="Z15" i="45" s="1"/>
  <c r="X15" i="45"/>
  <c r="AR13" i="93"/>
  <c r="AH14" i="23"/>
  <c r="AQ14" i="23" s="1"/>
  <c r="AR13" i="91"/>
  <c r="AR12" i="49"/>
  <c r="AI15" i="85"/>
  <c r="AN15" i="85"/>
  <c r="AI13" i="7"/>
  <c r="AN13" i="7"/>
  <c r="AH15" i="11"/>
  <c r="AQ15" i="11" s="1"/>
  <c r="AI14" i="46"/>
  <c r="AN14" i="46"/>
  <c r="Z14" i="73"/>
  <c r="AI14" i="63"/>
  <c r="AN14" i="63"/>
  <c r="Y15" i="79"/>
  <c r="Z15" i="79" s="1"/>
  <c r="X15" i="79"/>
  <c r="AN14" i="69"/>
  <c r="AI14" i="69"/>
  <c r="W16" i="54" l="1"/>
  <c r="AE15" i="54"/>
  <c r="AG15" i="54"/>
  <c r="AP15" i="54" s="1"/>
  <c r="AF15" i="54"/>
  <c r="AO15" i="54" s="1"/>
  <c r="AE15" i="79"/>
  <c r="W16" i="79"/>
  <c r="AF15" i="79"/>
  <c r="AO15" i="79" s="1"/>
  <c r="AG15" i="79"/>
  <c r="AP15" i="79" s="1"/>
  <c r="AF15" i="31"/>
  <c r="AO15" i="31" s="1"/>
  <c r="AE15" i="31"/>
  <c r="W16" i="31"/>
  <c r="AG15" i="31"/>
  <c r="AP15" i="31" s="1"/>
  <c r="AG13" i="9"/>
  <c r="AP13" i="9" s="1"/>
  <c r="AF13" i="9"/>
  <c r="AO13" i="9" s="1"/>
  <c r="W14" i="9"/>
  <c r="AE13" i="9"/>
  <c r="AG16" i="56"/>
  <c r="AP16" i="56" s="1"/>
  <c r="AF16" i="56"/>
  <c r="AO16" i="56" s="1"/>
  <c r="AE16" i="56"/>
  <c r="W17" i="56"/>
  <c r="AE15" i="46"/>
  <c r="W16" i="46"/>
  <c r="AF15" i="46"/>
  <c r="AO15" i="46" s="1"/>
  <c r="AG15" i="46"/>
  <c r="AP15" i="46" s="1"/>
  <c r="AG14" i="17"/>
  <c r="AP14" i="17" s="1"/>
  <c r="AF14" i="17"/>
  <c r="AO14" i="17" s="1"/>
  <c r="W15" i="17"/>
  <c r="AE14" i="17"/>
  <c r="AE14" i="87"/>
  <c r="W15" i="87"/>
  <c r="AF14" i="87"/>
  <c r="AO14" i="87" s="1"/>
  <c r="AG14" i="87"/>
  <c r="AP14" i="87" s="1"/>
  <c r="AG14" i="51"/>
  <c r="AP14" i="51" s="1"/>
  <c r="AF14" i="51"/>
  <c r="AO14" i="51" s="1"/>
  <c r="W15" i="51"/>
  <c r="AE14" i="51"/>
  <c r="AG16" i="19"/>
  <c r="AP16" i="19" s="1"/>
  <c r="AF16" i="19"/>
  <c r="AO16" i="19" s="1"/>
  <c r="W17" i="19"/>
  <c r="AE16" i="19"/>
  <c r="AF15" i="86"/>
  <c r="AO15" i="86" s="1"/>
  <c r="AE15" i="86"/>
  <c r="AG15" i="86"/>
  <c r="AP15" i="86" s="1"/>
  <c r="W16" i="86"/>
  <c r="AE15" i="30"/>
  <c r="AF15" i="30"/>
  <c r="AO15" i="30" s="1"/>
  <c r="W16" i="30"/>
  <c r="AG15" i="30"/>
  <c r="AP15" i="30" s="1"/>
  <c r="AG15" i="20"/>
  <c r="AP15" i="20" s="1"/>
  <c r="AF15" i="20"/>
  <c r="AO15" i="20" s="1"/>
  <c r="W16" i="20"/>
  <c r="AE15" i="20"/>
  <c r="AE16" i="32"/>
  <c r="AF16" i="32"/>
  <c r="AO16" i="32" s="1"/>
  <c r="AG16" i="32"/>
  <c r="AP16" i="32" s="1"/>
  <c r="W17" i="32"/>
  <c r="AF15" i="13"/>
  <c r="AO15" i="13" s="1"/>
  <c r="W16" i="13"/>
  <c r="AE15" i="13"/>
  <c r="AG15" i="13"/>
  <c r="AP15" i="13" s="1"/>
  <c r="W16" i="45"/>
  <c r="AG15" i="45"/>
  <c r="AP15" i="45" s="1"/>
  <c r="AF15" i="45"/>
  <c r="AO15" i="45" s="1"/>
  <c r="AE15" i="45"/>
  <c r="AF14" i="16"/>
  <c r="AO14" i="16" s="1"/>
  <c r="W15" i="16"/>
  <c r="AE14" i="16"/>
  <c r="AG14" i="16"/>
  <c r="AP14" i="16" s="1"/>
  <c r="AF15" i="41"/>
  <c r="AO15" i="41" s="1"/>
  <c r="AE15" i="41"/>
  <c r="W16" i="41"/>
  <c r="AG15" i="41"/>
  <c r="AP15" i="41" s="1"/>
  <c r="AE16" i="85"/>
  <c r="W17" i="85"/>
  <c r="AF16" i="85"/>
  <c r="AO16" i="85" s="1"/>
  <c r="AG16" i="85"/>
  <c r="AP16" i="85" s="1"/>
  <c r="AH14" i="62"/>
  <c r="AQ14" i="62" s="1"/>
  <c r="AR14" i="59"/>
  <c r="Y16" i="90"/>
  <c r="X16" i="90"/>
  <c r="AR14" i="48"/>
  <c r="AR14" i="81"/>
  <c r="AH14" i="15"/>
  <c r="AQ14" i="15" s="1"/>
  <c r="Z16" i="53"/>
  <c r="Y16" i="53"/>
  <c r="X16" i="53"/>
  <c r="AH15" i="78"/>
  <c r="AQ15" i="78" s="1"/>
  <c r="AR14" i="79"/>
  <c r="AH15" i="48"/>
  <c r="AQ15" i="48" s="1"/>
  <c r="AR14" i="30"/>
  <c r="W15" i="95"/>
  <c r="AG14" i="95"/>
  <c r="AP14" i="95" s="1"/>
  <c r="AF14" i="95"/>
  <c r="AO14" i="95" s="1"/>
  <c r="AE14" i="95"/>
  <c r="AH16" i="39"/>
  <c r="AQ16" i="39" s="1"/>
  <c r="AI14" i="25"/>
  <c r="AN14" i="25"/>
  <c r="AF15" i="47"/>
  <c r="AO15" i="47" s="1"/>
  <c r="W16" i="47"/>
  <c r="AG15" i="47"/>
  <c r="AP15" i="47" s="1"/>
  <c r="AE15" i="47"/>
  <c r="AR14" i="14"/>
  <c r="AR14" i="13"/>
  <c r="AG15" i="84"/>
  <c r="AP15" i="84" s="1"/>
  <c r="AE15" i="84"/>
  <c r="AF15" i="84"/>
  <c r="AO15" i="84" s="1"/>
  <c r="W16" i="84"/>
  <c r="W15" i="33"/>
  <c r="AG14" i="33"/>
  <c r="AP14" i="33" s="1"/>
  <c r="AE14" i="33"/>
  <c r="AF14" i="33"/>
  <c r="AO14" i="33" s="1"/>
  <c r="AI14" i="96"/>
  <c r="AN14" i="96"/>
  <c r="AI14" i="21"/>
  <c r="AN14" i="21"/>
  <c r="AI16" i="2"/>
  <c r="AN16" i="2"/>
  <c r="AR14" i="54"/>
  <c r="AR15" i="5"/>
  <c r="AE15" i="81"/>
  <c r="AF15" i="81"/>
  <c r="AO15" i="81" s="1"/>
  <c r="W16" i="81"/>
  <c r="AG15" i="81"/>
  <c r="AP15" i="81" s="1"/>
  <c r="AI14" i="70"/>
  <c r="AN14" i="70"/>
  <c r="AN14" i="74"/>
  <c r="AI14" i="74"/>
  <c r="Z14" i="68"/>
  <c r="Y14" i="68"/>
  <c r="X14" i="68"/>
  <c r="AN15" i="75"/>
  <c r="AI15" i="75"/>
  <c r="AI14" i="71"/>
  <c r="AN14" i="71"/>
  <c r="AI13" i="40"/>
  <c r="AN13" i="40"/>
  <c r="AH15" i="31"/>
  <c r="AQ15" i="31" s="1"/>
  <c r="AG15" i="89"/>
  <c r="AP15" i="89" s="1"/>
  <c r="AF15" i="89"/>
  <c r="AO15" i="89" s="1"/>
  <c r="W16" i="89"/>
  <c r="AE15" i="89"/>
  <c r="AR15" i="85"/>
  <c r="AR14" i="69"/>
  <c r="AR14" i="63"/>
  <c r="AI16" i="4"/>
  <c r="AN16" i="4"/>
  <c r="Z14" i="62"/>
  <c r="AN13" i="29"/>
  <c r="AI13" i="29"/>
  <c r="AH15" i="61"/>
  <c r="AQ15" i="61" s="1"/>
  <c r="AR15" i="72"/>
  <c r="AN15" i="90"/>
  <c r="AI15" i="90"/>
  <c r="AH15" i="69"/>
  <c r="AQ15" i="69" s="1"/>
  <c r="AR15" i="80"/>
  <c r="Z14" i="15"/>
  <c r="AR13" i="62"/>
  <c r="AN13" i="49"/>
  <c r="AI13" i="49"/>
  <c r="AI14" i="43"/>
  <c r="AN14" i="43"/>
  <c r="AR15" i="39"/>
  <c r="AH14" i="76"/>
  <c r="AQ14" i="76" s="1"/>
  <c r="AR13" i="17"/>
  <c r="Z15" i="78"/>
  <c r="AH15" i="14"/>
  <c r="AQ15" i="14" s="1"/>
  <c r="AH14" i="87"/>
  <c r="AQ14" i="87" s="1"/>
  <c r="AH14" i="51"/>
  <c r="AQ14" i="51" s="1"/>
  <c r="AR15" i="32"/>
  <c r="W17" i="18"/>
  <c r="AE16" i="18"/>
  <c r="AG16" i="18"/>
  <c r="AP16" i="18" s="1"/>
  <c r="AF16" i="18"/>
  <c r="AO16" i="18" s="1"/>
  <c r="AR14" i="20"/>
  <c r="AI14" i="12"/>
  <c r="AN14" i="12"/>
  <c r="AG14" i="65"/>
  <c r="AP14" i="65" s="1"/>
  <c r="W15" i="65"/>
  <c r="AE14" i="65"/>
  <c r="AF14" i="65"/>
  <c r="AO14" i="65" s="1"/>
  <c r="AH16" i="19"/>
  <c r="AQ16" i="19" s="1"/>
  <c r="AH15" i="86"/>
  <c r="AQ15" i="86" s="1"/>
  <c r="AH15" i="54"/>
  <c r="AQ15" i="54" s="1"/>
  <c r="X14" i="36"/>
  <c r="Z14" i="36" s="1"/>
  <c r="Y14" i="36"/>
  <c r="Y15" i="21"/>
  <c r="X15" i="21"/>
  <c r="Y17" i="2"/>
  <c r="Z17" i="2" s="1"/>
  <c r="X17" i="2"/>
  <c r="AI15" i="8"/>
  <c r="AN15" i="8"/>
  <c r="AR15" i="19"/>
  <c r="AR14" i="78"/>
  <c r="AH16" i="32"/>
  <c r="AQ16" i="32" s="1"/>
  <c r="AH15" i="30"/>
  <c r="AQ15" i="30" s="1"/>
  <c r="AI14" i="57"/>
  <c r="AN14" i="57"/>
  <c r="AN15" i="22"/>
  <c r="AI15" i="22"/>
  <c r="AR14" i="46"/>
  <c r="AH16" i="80"/>
  <c r="AQ16" i="80" s="1"/>
  <c r="Z14" i="29"/>
  <c r="X14" i="29"/>
  <c r="Y14" i="29"/>
  <c r="W15" i="88"/>
  <c r="AE14" i="88"/>
  <c r="AG14" i="88"/>
  <c r="AP14" i="88" s="1"/>
  <c r="AF14" i="88"/>
  <c r="AO14" i="88" s="1"/>
  <c r="AR13" i="38"/>
  <c r="AI14" i="24"/>
  <c r="AN14" i="24"/>
  <c r="AR15" i="64"/>
  <c r="AF16" i="26"/>
  <c r="AO16" i="26" s="1"/>
  <c r="AE16" i="26"/>
  <c r="W17" i="26"/>
  <c r="AG16" i="26"/>
  <c r="AP16" i="26" s="1"/>
  <c r="AH16" i="72"/>
  <c r="AQ16" i="72" s="1"/>
  <c r="W15" i="66"/>
  <c r="AG14" i="66"/>
  <c r="AP14" i="66" s="1"/>
  <c r="AF14" i="66"/>
  <c r="AO14" i="66" s="1"/>
  <c r="AE14" i="66"/>
  <c r="Z14" i="49"/>
  <c r="Y14" i="49"/>
  <c r="X14" i="49"/>
  <c r="AR15" i="56"/>
  <c r="Z15" i="48"/>
  <c r="AF15" i="58"/>
  <c r="AO15" i="58" s="1"/>
  <c r="AG15" i="58"/>
  <c r="AP15" i="58" s="1"/>
  <c r="AE15" i="58"/>
  <c r="W16" i="58"/>
  <c r="AH14" i="38"/>
  <c r="AQ14" i="38" s="1"/>
  <c r="AH14" i="44"/>
  <c r="AQ14" i="44" s="1"/>
  <c r="Z16" i="39"/>
  <c r="Z15" i="12"/>
  <c r="X15" i="12"/>
  <c r="Y15" i="12"/>
  <c r="AF15" i="55"/>
  <c r="AO15" i="55" s="1"/>
  <c r="W16" i="55"/>
  <c r="AE15" i="55"/>
  <c r="AG15" i="55"/>
  <c r="AP15" i="55" s="1"/>
  <c r="AR14" i="41"/>
  <c r="AH15" i="67"/>
  <c r="AQ15" i="67" s="1"/>
  <c r="AR13" i="51"/>
  <c r="AG15" i="52"/>
  <c r="AP15" i="52" s="1"/>
  <c r="AF15" i="52"/>
  <c r="AO15" i="52" s="1"/>
  <c r="W16" i="52"/>
  <c r="AE15" i="52"/>
  <c r="Z16" i="37"/>
  <c r="Y16" i="37"/>
  <c r="X16" i="37"/>
  <c r="AH15" i="59"/>
  <c r="AQ15" i="59" s="1"/>
  <c r="Z16" i="8"/>
  <c r="Y16" i="8"/>
  <c r="X16" i="8"/>
  <c r="AH14" i="7"/>
  <c r="AQ14" i="7" s="1"/>
  <c r="Z15" i="70"/>
  <c r="Y15" i="70"/>
  <c r="X15" i="70"/>
  <c r="Z15" i="74"/>
  <c r="X15" i="74"/>
  <c r="Y15" i="74"/>
  <c r="Z15" i="42"/>
  <c r="Y15" i="42"/>
  <c r="X15" i="42"/>
  <c r="Z16" i="22"/>
  <c r="Y16" i="22"/>
  <c r="X16" i="22"/>
  <c r="AI14" i="23"/>
  <c r="AN14" i="23"/>
  <c r="AE14" i="73"/>
  <c r="W15" i="73"/>
  <c r="AF14" i="73"/>
  <c r="AO14" i="73" s="1"/>
  <c r="AG14" i="73"/>
  <c r="AP14" i="73" s="1"/>
  <c r="X17" i="4"/>
  <c r="Z17" i="4" s="1"/>
  <c r="Y17" i="4"/>
  <c r="AH15" i="79"/>
  <c r="AQ15" i="79" s="1"/>
  <c r="AR13" i="7"/>
  <c r="AH15" i="45"/>
  <c r="AQ15" i="45" s="1"/>
  <c r="X14" i="40"/>
  <c r="Y14" i="40"/>
  <c r="Z16" i="80"/>
  <c r="AR13" i="76"/>
  <c r="AF15" i="60"/>
  <c r="AO15" i="60" s="1"/>
  <c r="W16" i="60"/>
  <c r="AE15" i="60"/>
  <c r="AG15" i="60"/>
  <c r="AP15" i="60" s="1"/>
  <c r="Z15" i="61"/>
  <c r="AR15" i="28"/>
  <c r="X15" i="27"/>
  <c r="Y15" i="27"/>
  <c r="Z15" i="24"/>
  <c r="Y15" i="24"/>
  <c r="X15" i="24"/>
  <c r="Z15" i="69"/>
  <c r="AR13" i="87"/>
  <c r="AF15" i="34"/>
  <c r="AO15" i="34" s="1"/>
  <c r="AE15" i="34"/>
  <c r="W16" i="34"/>
  <c r="AG15" i="34"/>
  <c r="AP15" i="34" s="1"/>
  <c r="AR13" i="44"/>
  <c r="AR12" i="9"/>
  <c r="Y15" i="43"/>
  <c r="X15" i="43"/>
  <c r="Z14" i="76"/>
  <c r="AH16" i="64"/>
  <c r="AQ16" i="64" s="1"/>
  <c r="AR15" i="10"/>
  <c r="Z15" i="14"/>
  <c r="AH15" i="13"/>
  <c r="AQ15" i="13" s="1"/>
  <c r="AE14" i="91"/>
  <c r="W15" i="91"/>
  <c r="AF14" i="91"/>
  <c r="AO14" i="91" s="1"/>
  <c r="AG14" i="91"/>
  <c r="AP14" i="91" s="1"/>
  <c r="AR14" i="61"/>
  <c r="Z14" i="44"/>
  <c r="AH16" i="56"/>
  <c r="AQ16" i="56" s="1"/>
  <c r="AH16" i="5"/>
  <c r="AQ16" i="5" s="1"/>
  <c r="Z13" i="82"/>
  <c r="Y13" i="82"/>
  <c r="X13" i="82"/>
  <c r="AI14" i="1"/>
  <c r="AN14" i="1"/>
  <c r="AR14" i="67"/>
  <c r="AR14" i="45"/>
  <c r="X15" i="93"/>
  <c r="Y15" i="93"/>
  <c r="AI14" i="42"/>
  <c r="AN14" i="42"/>
  <c r="X15" i="23"/>
  <c r="Y15" i="23"/>
  <c r="AG14" i="6"/>
  <c r="AP14" i="6" s="1"/>
  <c r="AF14" i="6"/>
  <c r="AO14" i="6" s="1"/>
  <c r="W15" i="6"/>
  <c r="AE14" i="6"/>
  <c r="AH16" i="85"/>
  <c r="AQ16" i="85" s="1"/>
  <c r="AN15" i="3"/>
  <c r="AI15" i="3"/>
  <c r="AN14" i="27"/>
  <c r="AI14" i="27"/>
  <c r="AH16" i="10"/>
  <c r="AQ16" i="10" s="1"/>
  <c r="W17" i="72"/>
  <c r="AE16" i="72"/>
  <c r="AG16" i="72"/>
  <c r="AP16" i="72" s="1"/>
  <c r="AF16" i="72"/>
  <c r="AO16" i="72" s="1"/>
  <c r="AG16" i="64"/>
  <c r="AP16" i="64" s="1"/>
  <c r="AF16" i="64"/>
  <c r="AO16" i="64" s="1"/>
  <c r="AE16" i="64"/>
  <c r="W17" i="64"/>
  <c r="AR15" i="94"/>
  <c r="AR14" i="84"/>
  <c r="AH16" i="28"/>
  <c r="AQ16" i="28" s="1"/>
  <c r="W15" i="38"/>
  <c r="AG14" i="38"/>
  <c r="AP14" i="38" s="1"/>
  <c r="AF14" i="38"/>
  <c r="AO14" i="38" s="1"/>
  <c r="AE14" i="38"/>
  <c r="AH15" i="63"/>
  <c r="AQ15" i="63" s="1"/>
  <c r="Z15" i="67"/>
  <c r="AH15" i="84"/>
  <c r="AQ15" i="84" s="1"/>
  <c r="Z16" i="5"/>
  <c r="X15" i="96"/>
  <c r="Z15" i="96" s="1"/>
  <c r="Y15" i="96"/>
  <c r="X16" i="92"/>
  <c r="Y16" i="92"/>
  <c r="X15" i="77"/>
  <c r="Z15" i="77" s="1"/>
  <c r="Y15" i="77"/>
  <c r="Z15" i="59"/>
  <c r="Y15" i="1"/>
  <c r="X15" i="1"/>
  <c r="AH16" i="94"/>
  <c r="AQ16" i="94" s="1"/>
  <c r="Z14" i="7"/>
  <c r="AN14" i="50"/>
  <c r="AI14" i="50"/>
  <c r="Y16" i="83"/>
  <c r="X16" i="83"/>
  <c r="Z16" i="83" s="1"/>
  <c r="AN15" i="11"/>
  <c r="AI15" i="11"/>
  <c r="Z15" i="57"/>
  <c r="X15" i="57"/>
  <c r="Y15" i="57"/>
  <c r="AH13" i="9"/>
  <c r="AQ13" i="9" s="1"/>
  <c r="AH15" i="46"/>
  <c r="AQ15" i="46" s="1"/>
  <c r="Z16" i="3"/>
  <c r="Y16" i="3"/>
  <c r="X16" i="3"/>
  <c r="AR13" i="15"/>
  <c r="AH15" i="20"/>
  <c r="AQ15" i="20" s="1"/>
  <c r="AH14" i="16"/>
  <c r="AQ14" i="16" s="1"/>
  <c r="AH14" i="17"/>
  <c r="AQ14" i="17" s="1"/>
  <c r="Z16" i="10"/>
  <c r="AR14" i="86"/>
  <c r="AH15" i="41"/>
  <c r="AQ15" i="41" s="1"/>
  <c r="AI15" i="53"/>
  <c r="AN15" i="53"/>
  <c r="AR13" i="16"/>
  <c r="Z16" i="28"/>
  <c r="AR14" i="31"/>
  <c r="Y15" i="25"/>
  <c r="Z15" i="25" s="1"/>
  <c r="X15" i="25"/>
  <c r="AG15" i="35"/>
  <c r="AP15" i="35" s="1"/>
  <c r="AF15" i="35"/>
  <c r="AO15" i="35" s="1"/>
  <c r="AE15" i="35"/>
  <c r="W16" i="35"/>
  <c r="AF15" i="63"/>
  <c r="AO15" i="63" s="1"/>
  <c r="W16" i="63"/>
  <c r="AG15" i="63"/>
  <c r="AP15" i="63" s="1"/>
  <c r="AE15" i="63"/>
  <c r="AN13" i="36"/>
  <c r="AI13" i="36"/>
  <c r="AN15" i="92"/>
  <c r="AI15" i="92"/>
  <c r="AI14" i="77"/>
  <c r="AN14" i="77"/>
  <c r="AN15" i="37"/>
  <c r="AI15" i="37"/>
  <c r="AI12" i="82"/>
  <c r="AN12" i="82"/>
  <c r="AG16" i="94"/>
  <c r="AP16" i="94" s="1"/>
  <c r="AF16" i="94"/>
  <c r="AO16" i="94" s="1"/>
  <c r="W17" i="94"/>
  <c r="AE16" i="94"/>
  <c r="Y15" i="50"/>
  <c r="X15" i="50"/>
  <c r="Z15" i="50" s="1"/>
  <c r="AH15" i="81"/>
  <c r="AQ15" i="81" s="1"/>
  <c r="AI15" i="83"/>
  <c r="AN15" i="83"/>
  <c r="Z16" i="11"/>
  <c r="Y16" i="11"/>
  <c r="X16" i="11"/>
  <c r="AI14" i="93"/>
  <c r="AN14" i="93"/>
  <c r="AN13" i="68"/>
  <c r="AI13" i="68"/>
  <c r="Z16" i="75"/>
  <c r="Y16" i="75"/>
  <c r="X16" i="75"/>
  <c r="X15" i="71"/>
  <c r="Y15" i="71"/>
  <c r="AG17" i="4" l="1"/>
  <c r="AP17" i="4" s="1"/>
  <c r="AF17" i="4"/>
  <c r="AO17" i="4" s="1"/>
  <c r="W18" i="4"/>
  <c r="AE17" i="4"/>
  <c r="AF14" i="36"/>
  <c r="AO14" i="36" s="1"/>
  <c r="AG14" i="36"/>
  <c r="AP14" i="36" s="1"/>
  <c r="W15" i="36"/>
  <c r="AE14" i="36"/>
  <c r="AG15" i="25"/>
  <c r="AP15" i="25" s="1"/>
  <c r="AF15" i="25"/>
  <c r="AO15" i="25" s="1"/>
  <c r="AE15" i="25"/>
  <c r="W16" i="25"/>
  <c r="AF15" i="96"/>
  <c r="AO15" i="96" s="1"/>
  <c r="AE15" i="96"/>
  <c r="W16" i="96"/>
  <c r="AG15" i="96"/>
  <c r="AP15" i="96" s="1"/>
  <c r="AF15" i="77"/>
  <c r="AO15" i="77" s="1"/>
  <c r="AE15" i="77"/>
  <c r="W16" i="77"/>
  <c r="AG15" i="77"/>
  <c r="AP15" i="77" s="1"/>
  <c r="W18" i="2"/>
  <c r="AE17" i="2"/>
  <c r="AG17" i="2"/>
  <c r="AP17" i="2" s="1"/>
  <c r="AF17" i="2"/>
  <c r="AO17" i="2" s="1"/>
  <c r="AG15" i="50"/>
  <c r="AP15" i="50" s="1"/>
  <c r="AF15" i="50"/>
  <c r="AO15" i="50" s="1"/>
  <c r="W16" i="50"/>
  <c r="AE15" i="50"/>
  <c r="AG16" i="83"/>
  <c r="AP16" i="83" s="1"/>
  <c r="AE16" i="83"/>
  <c r="W17" i="83"/>
  <c r="AF16" i="83"/>
  <c r="AO16" i="83" s="1"/>
  <c r="AH15" i="71"/>
  <c r="AQ15" i="71" s="1"/>
  <c r="Z17" i="94"/>
  <c r="X17" i="94"/>
  <c r="Y17" i="94"/>
  <c r="AG14" i="7"/>
  <c r="AP14" i="7" s="1"/>
  <c r="AF14" i="7"/>
  <c r="AO14" i="7" s="1"/>
  <c r="W15" i="7"/>
  <c r="AE14" i="7"/>
  <c r="AH15" i="1"/>
  <c r="AQ15" i="1" s="1"/>
  <c r="AR14" i="27"/>
  <c r="W15" i="44"/>
  <c r="AG14" i="44"/>
  <c r="AP14" i="44" s="1"/>
  <c r="AF14" i="44"/>
  <c r="AO14" i="44" s="1"/>
  <c r="AE14" i="44"/>
  <c r="Y15" i="91"/>
  <c r="X15" i="91"/>
  <c r="AH15" i="43"/>
  <c r="AQ15" i="43" s="1"/>
  <c r="W17" i="80"/>
  <c r="AG16" i="80"/>
  <c r="AP16" i="80" s="1"/>
  <c r="AF16" i="80"/>
  <c r="AO16" i="80" s="1"/>
  <c r="AE16" i="80"/>
  <c r="AH15" i="12"/>
  <c r="AQ15" i="12" s="1"/>
  <c r="W15" i="29"/>
  <c r="AE14" i="29"/>
  <c r="AG14" i="29"/>
  <c r="AP14" i="29" s="1"/>
  <c r="AF14" i="29"/>
  <c r="AO14" i="29" s="1"/>
  <c r="AR14" i="43"/>
  <c r="AR13" i="29"/>
  <c r="AR14" i="71"/>
  <c r="AR14" i="74"/>
  <c r="AR14" i="96"/>
  <c r="Z16" i="84"/>
  <c r="Y16" i="84"/>
  <c r="X16" i="84"/>
  <c r="Y16" i="47"/>
  <c r="Z16" i="47" s="1"/>
  <c r="X16" i="47"/>
  <c r="AF16" i="53"/>
  <c r="AO16" i="53" s="1"/>
  <c r="W17" i="53"/>
  <c r="AE16" i="53"/>
  <c r="AG16" i="53"/>
  <c r="AP16" i="53" s="1"/>
  <c r="AI15" i="41"/>
  <c r="AN15" i="41"/>
  <c r="AI15" i="45"/>
  <c r="AN15" i="45"/>
  <c r="AI15" i="13"/>
  <c r="AN15" i="13"/>
  <c r="X15" i="17"/>
  <c r="Y15" i="17"/>
  <c r="Z15" i="17" s="1"/>
  <c r="Z16" i="46"/>
  <c r="X16" i="46"/>
  <c r="Y16" i="46"/>
  <c r="AI13" i="9"/>
  <c r="AN13" i="9"/>
  <c r="Z16" i="31"/>
  <c r="Y16" i="31"/>
  <c r="X16" i="31"/>
  <c r="Y16" i="79"/>
  <c r="Z16" i="79" s="1"/>
  <c r="X16" i="79"/>
  <c r="Z17" i="64"/>
  <c r="Y17" i="64"/>
  <c r="X17" i="64"/>
  <c r="AH15" i="93"/>
  <c r="AQ15" i="93" s="1"/>
  <c r="AI14" i="91"/>
  <c r="AN14" i="91"/>
  <c r="AH15" i="27"/>
  <c r="AQ15" i="27" s="1"/>
  <c r="AI15" i="60"/>
  <c r="AN15" i="60"/>
  <c r="AR14" i="23"/>
  <c r="AE15" i="42"/>
  <c r="AG15" i="42"/>
  <c r="AP15" i="42" s="1"/>
  <c r="W16" i="42"/>
  <c r="AF15" i="42"/>
  <c r="AO15" i="42" s="1"/>
  <c r="AG15" i="70"/>
  <c r="AP15" i="70" s="1"/>
  <c r="W16" i="70"/>
  <c r="AF15" i="70"/>
  <c r="AO15" i="70" s="1"/>
  <c r="AE15" i="70"/>
  <c r="AF16" i="8"/>
  <c r="AO16" i="8" s="1"/>
  <c r="W17" i="8"/>
  <c r="AE16" i="8"/>
  <c r="AG16" i="8"/>
  <c r="AP16" i="8" s="1"/>
  <c r="AG16" i="37"/>
  <c r="AP16" i="37" s="1"/>
  <c r="AF16" i="37"/>
  <c r="AO16" i="37" s="1"/>
  <c r="W17" i="37"/>
  <c r="AE16" i="37"/>
  <c r="AG15" i="12"/>
  <c r="AP15" i="12" s="1"/>
  <c r="AF15" i="12"/>
  <c r="AO15" i="12" s="1"/>
  <c r="W16" i="12"/>
  <c r="AE15" i="12"/>
  <c r="X16" i="58"/>
  <c r="Z16" i="58" s="1"/>
  <c r="Y16" i="58"/>
  <c r="AI14" i="88"/>
  <c r="AN14" i="88"/>
  <c r="AH15" i="21"/>
  <c r="AQ15" i="21" s="1"/>
  <c r="AI14" i="65"/>
  <c r="AN14" i="65"/>
  <c r="AE15" i="78"/>
  <c r="W16" i="78"/>
  <c r="AG15" i="78"/>
  <c r="AP15" i="78" s="1"/>
  <c r="AF15" i="78"/>
  <c r="AO15" i="78" s="1"/>
  <c r="AR13" i="49"/>
  <c r="Y16" i="89"/>
  <c r="X16" i="89"/>
  <c r="AR15" i="75"/>
  <c r="X15" i="95"/>
  <c r="Y15" i="95"/>
  <c r="Z17" i="85"/>
  <c r="X17" i="85"/>
  <c r="Y17" i="85"/>
  <c r="X16" i="13"/>
  <c r="Y16" i="13"/>
  <c r="AN16" i="32"/>
  <c r="AI16" i="32"/>
  <c r="AI15" i="46"/>
  <c r="AN15" i="46"/>
  <c r="X14" i="9"/>
  <c r="Y14" i="9"/>
  <c r="Z14" i="9" s="1"/>
  <c r="AI15" i="31"/>
  <c r="AN15" i="31"/>
  <c r="AI15" i="79"/>
  <c r="AN15" i="79"/>
  <c r="Z15" i="71"/>
  <c r="W16" i="67"/>
  <c r="AE15" i="67"/>
  <c r="AG15" i="67"/>
  <c r="AP15" i="67" s="1"/>
  <c r="AF15" i="67"/>
  <c r="AO15" i="67" s="1"/>
  <c r="AH16" i="75"/>
  <c r="AQ16" i="75" s="1"/>
  <c r="AR14" i="93"/>
  <c r="AR14" i="77"/>
  <c r="Z15" i="1"/>
  <c r="AH16" i="92"/>
  <c r="AQ16" i="92" s="1"/>
  <c r="AI16" i="64"/>
  <c r="AN16" i="64"/>
  <c r="Y17" i="72"/>
  <c r="X17" i="72"/>
  <c r="AR15" i="3"/>
  <c r="AH15" i="23"/>
  <c r="AQ15" i="23" s="1"/>
  <c r="Z15" i="93"/>
  <c r="AR14" i="1"/>
  <c r="Z15" i="43"/>
  <c r="AG15" i="69"/>
  <c r="AP15" i="69" s="1"/>
  <c r="AF15" i="69"/>
  <c r="AO15" i="69" s="1"/>
  <c r="W16" i="69"/>
  <c r="AE15" i="69"/>
  <c r="Z15" i="27"/>
  <c r="Z16" i="60"/>
  <c r="Y16" i="60"/>
  <c r="X16" i="60"/>
  <c r="AH14" i="40"/>
  <c r="AQ14" i="40" s="1"/>
  <c r="AH16" i="22"/>
  <c r="AQ16" i="22" s="1"/>
  <c r="AI15" i="52"/>
  <c r="AN15" i="52"/>
  <c r="AN15" i="55"/>
  <c r="AI15" i="55"/>
  <c r="AG16" i="39"/>
  <c r="AP16" i="39" s="1"/>
  <c r="AF16" i="39"/>
  <c r="AO16" i="39" s="1"/>
  <c r="AE16" i="39"/>
  <c r="W17" i="39"/>
  <c r="AI15" i="58"/>
  <c r="AN15" i="58"/>
  <c r="AH14" i="49"/>
  <c r="AQ14" i="49" s="1"/>
  <c r="Z15" i="66"/>
  <c r="Y15" i="66"/>
  <c r="X15" i="66"/>
  <c r="X17" i="26"/>
  <c r="Y17" i="26"/>
  <c r="AR14" i="24"/>
  <c r="AR15" i="22"/>
  <c r="Z15" i="65"/>
  <c r="Y15" i="65"/>
  <c r="X15" i="65"/>
  <c r="AG14" i="62"/>
  <c r="AP14" i="62" s="1"/>
  <c r="AF14" i="62"/>
  <c r="AO14" i="62" s="1"/>
  <c r="W15" i="62"/>
  <c r="AE14" i="62"/>
  <c r="AN15" i="81"/>
  <c r="AI15" i="81"/>
  <c r="AR16" i="2"/>
  <c r="AI14" i="33"/>
  <c r="AN14" i="33"/>
  <c r="AH16" i="90"/>
  <c r="AQ16" i="90" s="1"/>
  <c r="AI16" i="85"/>
  <c r="AN16" i="85"/>
  <c r="AI15" i="20"/>
  <c r="AN15" i="20"/>
  <c r="X16" i="30"/>
  <c r="Y16" i="30"/>
  <c r="Z16" i="30" s="1"/>
  <c r="AN15" i="86"/>
  <c r="AI15" i="86"/>
  <c r="AI14" i="51"/>
  <c r="AN14" i="51"/>
  <c r="X17" i="56"/>
  <c r="Y17" i="56"/>
  <c r="AR13" i="68"/>
  <c r="AN15" i="35"/>
  <c r="AI15" i="35"/>
  <c r="AF16" i="5"/>
  <c r="AO16" i="5" s="1"/>
  <c r="W17" i="5"/>
  <c r="AE16" i="5"/>
  <c r="AG16" i="5"/>
  <c r="AP16" i="5" s="1"/>
  <c r="AI16" i="72"/>
  <c r="AN16" i="72"/>
  <c r="AH16" i="11"/>
  <c r="AQ16" i="11" s="1"/>
  <c r="AR15" i="92"/>
  <c r="Y16" i="63"/>
  <c r="X16" i="63"/>
  <c r="AG16" i="28"/>
  <c r="AP16" i="28" s="1"/>
  <c r="AF16" i="28"/>
  <c r="AO16" i="28" s="1"/>
  <c r="AE16" i="28"/>
  <c r="W17" i="28"/>
  <c r="W17" i="10"/>
  <c r="AE16" i="10"/>
  <c r="AG16" i="10"/>
  <c r="AP16" i="10" s="1"/>
  <c r="AF16" i="10"/>
  <c r="AO16" i="10" s="1"/>
  <c r="AH16" i="3"/>
  <c r="AQ16" i="3" s="1"/>
  <c r="AH15" i="57"/>
  <c r="AQ15" i="57" s="1"/>
  <c r="W16" i="59"/>
  <c r="AE15" i="59"/>
  <c r="AG15" i="59"/>
  <c r="AP15" i="59" s="1"/>
  <c r="AF15" i="59"/>
  <c r="AO15" i="59" s="1"/>
  <c r="Z16" i="92"/>
  <c r="Y15" i="38"/>
  <c r="X15" i="38"/>
  <c r="AN14" i="6"/>
  <c r="AI14" i="6"/>
  <c r="Z15" i="23"/>
  <c r="AH13" i="82"/>
  <c r="AQ13" i="82" s="1"/>
  <c r="Y16" i="34"/>
  <c r="X16" i="34"/>
  <c r="AH15" i="24"/>
  <c r="AQ15" i="24" s="1"/>
  <c r="Z14" i="40"/>
  <c r="AH15" i="74"/>
  <c r="AQ15" i="74" s="1"/>
  <c r="Y16" i="52"/>
  <c r="X16" i="52"/>
  <c r="Z16" i="55"/>
  <c r="X16" i="55"/>
  <c r="Y16" i="55"/>
  <c r="AN16" i="26"/>
  <c r="AI16" i="26"/>
  <c r="Y15" i="88"/>
  <c r="X15" i="88"/>
  <c r="AR15" i="8"/>
  <c r="Z15" i="21"/>
  <c r="AH14" i="68"/>
  <c r="AQ14" i="68" s="1"/>
  <c r="AR14" i="70"/>
  <c r="AN15" i="84"/>
  <c r="AI15" i="84"/>
  <c r="AI15" i="47"/>
  <c r="AN15" i="47"/>
  <c r="AR14" i="25"/>
  <c r="AI14" i="95"/>
  <c r="AN14" i="95"/>
  <c r="AI14" i="16"/>
  <c r="AN14" i="16"/>
  <c r="Z16" i="20"/>
  <c r="X16" i="20"/>
  <c r="Y16" i="20"/>
  <c r="X15" i="51"/>
  <c r="Y15" i="51"/>
  <c r="Z15" i="87"/>
  <c r="Y15" i="87"/>
  <c r="X15" i="87"/>
  <c r="AN16" i="56"/>
  <c r="AI16" i="56"/>
  <c r="AG16" i="11"/>
  <c r="AP16" i="11" s="1"/>
  <c r="AF16" i="11"/>
  <c r="AO16" i="11" s="1"/>
  <c r="W17" i="11"/>
  <c r="AE16" i="11"/>
  <c r="AR15" i="83"/>
  <c r="AH15" i="50"/>
  <c r="AQ15" i="50" s="1"/>
  <c r="AI15" i="63"/>
  <c r="AN15" i="63"/>
  <c r="AR15" i="53"/>
  <c r="AH16" i="83"/>
  <c r="AQ16" i="83" s="1"/>
  <c r="AF16" i="75"/>
  <c r="AO16" i="75" s="1"/>
  <c r="W17" i="75"/>
  <c r="AG16" i="75"/>
  <c r="AP16" i="75" s="1"/>
  <c r="AE16" i="75"/>
  <c r="AR12" i="82"/>
  <c r="AH15" i="25"/>
  <c r="AQ15" i="25" s="1"/>
  <c r="W16" i="57"/>
  <c r="AG15" i="57"/>
  <c r="AP15" i="57" s="1"/>
  <c r="AF15" i="57"/>
  <c r="AO15" i="57" s="1"/>
  <c r="AE15" i="57"/>
  <c r="AR14" i="50"/>
  <c r="Z15" i="6"/>
  <c r="X15" i="6"/>
  <c r="Y15" i="6"/>
  <c r="AI15" i="34"/>
  <c r="AN15" i="34"/>
  <c r="Z15" i="73"/>
  <c r="Y15" i="73"/>
  <c r="X15" i="73"/>
  <c r="AG16" i="22"/>
  <c r="AP16" i="22" s="1"/>
  <c r="AF16" i="22"/>
  <c r="AO16" i="22" s="1"/>
  <c r="W17" i="22"/>
  <c r="AE16" i="22"/>
  <c r="AF15" i="74"/>
  <c r="AO15" i="74" s="1"/>
  <c r="AE15" i="74"/>
  <c r="AG15" i="74"/>
  <c r="AP15" i="74" s="1"/>
  <c r="W16" i="74"/>
  <c r="AG14" i="49"/>
  <c r="AP14" i="49" s="1"/>
  <c r="AF14" i="49"/>
  <c r="AO14" i="49" s="1"/>
  <c r="W15" i="49"/>
  <c r="AE14" i="49"/>
  <c r="AH17" i="2"/>
  <c r="AQ17" i="2" s="1"/>
  <c r="AI16" i="18"/>
  <c r="AN16" i="18"/>
  <c r="AR16" i="4"/>
  <c r="AR13" i="40"/>
  <c r="AR14" i="21"/>
  <c r="AH16" i="53"/>
  <c r="AQ16" i="53" s="1"/>
  <c r="Z16" i="90"/>
  <c r="Z15" i="16"/>
  <c r="Y15" i="16"/>
  <c r="X15" i="16"/>
  <c r="Z16" i="45"/>
  <c r="X16" i="45"/>
  <c r="Y16" i="45"/>
  <c r="Z17" i="32"/>
  <c r="Y17" i="32"/>
  <c r="X17" i="32"/>
  <c r="AN15" i="30"/>
  <c r="AI15" i="30"/>
  <c r="AN16" i="19"/>
  <c r="AI16" i="19"/>
  <c r="AI14" i="87"/>
  <c r="AN14" i="87"/>
  <c r="AN15" i="54"/>
  <c r="AI15" i="54"/>
  <c r="AN16" i="94"/>
  <c r="AI16" i="94"/>
  <c r="AR15" i="37"/>
  <c r="AR13" i="36"/>
  <c r="X16" i="35"/>
  <c r="Y16" i="35"/>
  <c r="AG16" i="3"/>
  <c r="AP16" i="3" s="1"/>
  <c r="AF16" i="3"/>
  <c r="AO16" i="3" s="1"/>
  <c r="W17" i="3"/>
  <c r="AE16" i="3"/>
  <c r="AR15" i="11"/>
  <c r="AH15" i="77"/>
  <c r="AQ15" i="77" s="1"/>
  <c r="AH15" i="96"/>
  <c r="AQ15" i="96" s="1"/>
  <c r="AI14" i="38"/>
  <c r="AN14" i="38"/>
  <c r="AR14" i="42"/>
  <c r="AE13" i="82"/>
  <c r="W14" i="82"/>
  <c r="AF13" i="82"/>
  <c r="AO13" i="82" s="1"/>
  <c r="AG13" i="82"/>
  <c r="AP13" i="82" s="1"/>
  <c r="AG15" i="14"/>
  <c r="AP15" i="14" s="1"/>
  <c r="AF15" i="14"/>
  <c r="AO15" i="14" s="1"/>
  <c r="W16" i="14"/>
  <c r="AE15" i="14"/>
  <c r="AF14" i="76"/>
  <c r="AO14" i="76" s="1"/>
  <c r="W15" i="76"/>
  <c r="AE14" i="76"/>
  <c r="AG14" i="76"/>
  <c r="AP14" i="76" s="1"/>
  <c r="AF15" i="24"/>
  <c r="AO15" i="24" s="1"/>
  <c r="W16" i="24"/>
  <c r="AE15" i="24"/>
  <c r="AG15" i="24"/>
  <c r="AP15" i="24" s="1"/>
  <c r="AG15" i="61"/>
  <c r="AP15" i="61" s="1"/>
  <c r="AF15" i="61"/>
  <c r="AO15" i="61" s="1"/>
  <c r="W16" i="61"/>
  <c r="AE15" i="61"/>
  <c r="AH17" i="4"/>
  <c r="AQ17" i="4" s="1"/>
  <c r="AI14" i="73"/>
  <c r="AN14" i="73"/>
  <c r="AH15" i="42"/>
  <c r="AQ15" i="42" s="1"/>
  <c r="AH15" i="70"/>
  <c r="AQ15" i="70" s="1"/>
  <c r="AH16" i="8"/>
  <c r="AQ16" i="8" s="1"/>
  <c r="AH16" i="37"/>
  <c r="AQ16" i="37" s="1"/>
  <c r="W16" i="48"/>
  <c r="AG15" i="48"/>
  <c r="AP15" i="48" s="1"/>
  <c r="AF15" i="48"/>
  <c r="AO15" i="48" s="1"/>
  <c r="AE15" i="48"/>
  <c r="AI14" i="66"/>
  <c r="AN14" i="66"/>
  <c r="AH14" i="29"/>
  <c r="AQ14" i="29" s="1"/>
  <c r="AR14" i="57"/>
  <c r="AH14" i="36"/>
  <c r="AQ14" i="36" s="1"/>
  <c r="AR14" i="12"/>
  <c r="Z17" i="18"/>
  <c r="Y17" i="18"/>
  <c r="X17" i="18"/>
  <c r="AG14" i="15"/>
  <c r="AP14" i="15" s="1"/>
  <c r="AF14" i="15"/>
  <c r="AO14" i="15" s="1"/>
  <c r="W15" i="15"/>
  <c r="AE14" i="15"/>
  <c r="AR15" i="90"/>
  <c r="AN15" i="89"/>
  <c r="AI15" i="89"/>
  <c r="AF14" i="68"/>
  <c r="AO14" i="68" s="1"/>
  <c r="W15" i="68"/>
  <c r="AE14" i="68"/>
  <c r="AG14" i="68"/>
  <c r="AP14" i="68" s="1"/>
  <c r="X16" i="81"/>
  <c r="Y16" i="81"/>
  <c r="Z15" i="33"/>
  <c r="X15" i="33"/>
  <c r="Y15" i="33"/>
  <c r="Y16" i="41"/>
  <c r="X16" i="41"/>
  <c r="Z16" i="86"/>
  <c r="X16" i="86"/>
  <c r="Y16" i="86"/>
  <c r="Y17" i="19"/>
  <c r="X17" i="19"/>
  <c r="AI14" i="17"/>
  <c r="AN14" i="17"/>
  <c r="Y16" i="54"/>
  <c r="X16" i="54"/>
  <c r="AG16" i="79" l="1"/>
  <c r="AP16" i="79" s="1"/>
  <c r="AE16" i="79"/>
  <c r="AF16" i="79"/>
  <c r="AO16" i="79" s="1"/>
  <c r="W17" i="79"/>
  <c r="AG14" i="9"/>
  <c r="AP14" i="9" s="1"/>
  <c r="AF14" i="9"/>
  <c r="AO14" i="9" s="1"/>
  <c r="W15" i="9"/>
  <c r="AE14" i="9"/>
  <c r="AG16" i="30"/>
  <c r="AP16" i="30" s="1"/>
  <c r="AF16" i="30"/>
  <c r="AO16" i="30" s="1"/>
  <c r="W17" i="30"/>
  <c r="AE16" i="30"/>
  <c r="AG15" i="17"/>
  <c r="AP15" i="17" s="1"/>
  <c r="AF15" i="17"/>
  <c r="AO15" i="17" s="1"/>
  <c r="W16" i="17"/>
  <c r="AE15" i="17"/>
  <c r="AF16" i="58"/>
  <c r="AO16" i="58" s="1"/>
  <c r="AG16" i="58"/>
  <c r="AP16" i="58" s="1"/>
  <c r="AE16" i="58"/>
  <c r="W17" i="58"/>
  <c r="AF16" i="47"/>
  <c r="AO16" i="47" s="1"/>
  <c r="AE16" i="47"/>
  <c r="W17" i="47"/>
  <c r="AG16" i="47"/>
  <c r="AP16" i="47" s="1"/>
  <c r="AH16" i="54"/>
  <c r="AQ16" i="54" s="1"/>
  <c r="AH16" i="81"/>
  <c r="AQ16" i="81" s="1"/>
  <c r="AR14" i="38"/>
  <c r="AH16" i="35"/>
  <c r="AQ16" i="35" s="1"/>
  <c r="AN16" i="22"/>
  <c r="AI16" i="22"/>
  <c r="AI16" i="8"/>
  <c r="AN16" i="8"/>
  <c r="AH17" i="19"/>
  <c r="AQ17" i="19" s="1"/>
  <c r="AH16" i="41"/>
  <c r="AQ16" i="41" s="1"/>
  <c r="Y15" i="15"/>
  <c r="X15" i="15"/>
  <c r="AN15" i="61"/>
  <c r="AI15" i="61"/>
  <c r="Y16" i="24"/>
  <c r="X16" i="24"/>
  <c r="Z16" i="24" s="1"/>
  <c r="AR14" i="87"/>
  <c r="AR16" i="18"/>
  <c r="AG15" i="6"/>
  <c r="AP15" i="6" s="1"/>
  <c r="AF15" i="6"/>
  <c r="AO15" i="6" s="1"/>
  <c r="W16" i="6"/>
  <c r="AE15" i="6"/>
  <c r="Z16" i="57"/>
  <c r="Y16" i="57"/>
  <c r="X16" i="57"/>
  <c r="AH15" i="88"/>
  <c r="AQ15" i="88" s="1"/>
  <c r="AH16" i="55"/>
  <c r="AQ16" i="55" s="1"/>
  <c r="Y17" i="10"/>
  <c r="Z17" i="10" s="1"/>
  <c r="X17" i="10"/>
  <c r="AH16" i="63"/>
  <c r="AQ16" i="63" s="1"/>
  <c r="X17" i="5"/>
  <c r="Y17" i="5"/>
  <c r="AN16" i="39"/>
  <c r="AI16" i="39"/>
  <c r="AR15" i="52"/>
  <c r="W16" i="27"/>
  <c r="AG15" i="27"/>
  <c r="AP15" i="27" s="1"/>
  <c r="AF15" i="27"/>
  <c r="AO15" i="27" s="1"/>
  <c r="AE15" i="27"/>
  <c r="AR16" i="64"/>
  <c r="AG15" i="1"/>
  <c r="AP15" i="1" s="1"/>
  <c r="AF15" i="1"/>
  <c r="AO15" i="1" s="1"/>
  <c r="W16" i="1"/>
  <c r="AE15" i="1"/>
  <c r="AI15" i="67"/>
  <c r="AN15" i="67"/>
  <c r="AR15" i="31"/>
  <c r="AR16" i="32"/>
  <c r="AH17" i="85"/>
  <c r="AQ17" i="85" s="1"/>
  <c r="AR14" i="65"/>
  <c r="Z16" i="70"/>
  <c r="Y16" i="70"/>
  <c r="X16" i="70"/>
  <c r="AI15" i="42"/>
  <c r="AN15" i="42"/>
  <c r="AG16" i="46"/>
  <c r="AP16" i="46" s="1"/>
  <c r="AE16" i="46"/>
  <c r="W17" i="46"/>
  <c r="AF16" i="46"/>
  <c r="AO16" i="46" s="1"/>
  <c r="Y17" i="53"/>
  <c r="X17" i="53"/>
  <c r="X17" i="80"/>
  <c r="Z17" i="80" s="1"/>
  <c r="Y17" i="80"/>
  <c r="AH15" i="91"/>
  <c r="AQ15" i="91" s="1"/>
  <c r="AH17" i="94"/>
  <c r="AQ17" i="94" s="1"/>
  <c r="AN15" i="25"/>
  <c r="AI15" i="25"/>
  <c r="AG17" i="32"/>
  <c r="AP17" i="32" s="1"/>
  <c r="AF17" i="32"/>
  <c r="AO17" i="32" s="1"/>
  <c r="AE17" i="32"/>
  <c r="W18" i="32"/>
  <c r="AH15" i="51"/>
  <c r="AQ15" i="51" s="1"/>
  <c r="AR14" i="16"/>
  <c r="AF16" i="55"/>
  <c r="AO16" i="55" s="1"/>
  <c r="W17" i="55"/>
  <c r="AE16" i="55"/>
  <c r="AG16" i="55"/>
  <c r="AP16" i="55" s="1"/>
  <c r="AH15" i="38"/>
  <c r="AQ15" i="38" s="1"/>
  <c r="AI15" i="59"/>
  <c r="AN15" i="59"/>
  <c r="AH17" i="56"/>
  <c r="AQ17" i="56" s="1"/>
  <c r="AR16" i="85"/>
  <c r="AI14" i="62"/>
  <c r="AN14" i="62"/>
  <c r="AG15" i="65"/>
  <c r="AP15" i="65" s="1"/>
  <c r="AF15" i="65"/>
  <c r="AO15" i="65" s="1"/>
  <c r="W16" i="65"/>
  <c r="AE15" i="65"/>
  <c r="AH17" i="26"/>
  <c r="AQ17" i="26" s="1"/>
  <c r="X16" i="67"/>
  <c r="Y16" i="67"/>
  <c r="AG17" i="64"/>
  <c r="AP17" i="64" s="1"/>
  <c r="AF17" i="64"/>
  <c r="AO17" i="64" s="1"/>
  <c r="AE17" i="64"/>
  <c r="W18" i="64"/>
  <c r="W17" i="84"/>
  <c r="AG16" i="84"/>
  <c r="AP16" i="84" s="1"/>
  <c r="AE16" i="84"/>
  <c r="AF16" i="84"/>
  <c r="AO16" i="84" s="1"/>
  <c r="AI14" i="7"/>
  <c r="AN14" i="7"/>
  <c r="Y17" i="83"/>
  <c r="Z17" i="83" s="1"/>
  <c r="X17" i="83"/>
  <c r="Z17" i="19"/>
  <c r="Z16" i="41"/>
  <c r="Z16" i="81"/>
  <c r="Y16" i="48"/>
  <c r="Z16" i="48" s="1"/>
  <c r="X16" i="48"/>
  <c r="AR14" i="73"/>
  <c r="Z16" i="14"/>
  <c r="X16" i="14"/>
  <c r="Y16" i="14"/>
  <c r="Y14" i="82"/>
  <c r="Z14" i="82" s="1"/>
  <c r="X14" i="82"/>
  <c r="AN16" i="3"/>
  <c r="AI16" i="3"/>
  <c r="Z16" i="35"/>
  <c r="W17" i="90"/>
  <c r="AG16" i="90"/>
  <c r="AP16" i="90" s="1"/>
  <c r="AF16" i="90"/>
  <c r="AO16" i="90" s="1"/>
  <c r="AE16" i="90"/>
  <c r="X16" i="74"/>
  <c r="Y16" i="74"/>
  <c r="Z16" i="74" s="1"/>
  <c r="X17" i="22"/>
  <c r="Y17" i="22"/>
  <c r="AI16" i="75"/>
  <c r="AN16" i="75"/>
  <c r="Z15" i="51"/>
  <c r="AR15" i="84"/>
  <c r="Z15" i="88"/>
  <c r="AH16" i="52"/>
  <c r="AQ16" i="52" s="1"/>
  <c r="AH16" i="34"/>
  <c r="AQ16" i="34" s="1"/>
  <c r="X16" i="59"/>
  <c r="Y16" i="59"/>
  <c r="Z16" i="59" s="1"/>
  <c r="Y17" i="28"/>
  <c r="Z17" i="28" s="1"/>
  <c r="X17" i="28"/>
  <c r="Z16" i="63"/>
  <c r="AR15" i="35"/>
  <c r="Z17" i="56"/>
  <c r="AH16" i="30"/>
  <c r="AQ16" i="30" s="1"/>
  <c r="AR14" i="33"/>
  <c r="Y15" i="62"/>
  <c r="Z15" i="62" s="1"/>
  <c r="X15" i="62"/>
  <c r="Z17" i="26"/>
  <c r="Y16" i="69"/>
  <c r="Z16" i="69" s="1"/>
  <c r="X16" i="69"/>
  <c r="AE15" i="93"/>
  <c r="AG15" i="93"/>
  <c r="AP15" i="93" s="1"/>
  <c r="AF15" i="93"/>
  <c r="AO15" i="93" s="1"/>
  <c r="W16" i="93"/>
  <c r="AH17" i="72"/>
  <c r="AQ17" i="72" s="1"/>
  <c r="AG15" i="71"/>
  <c r="AP15" i="71" s="1"/>
  <c r="AF15" i="71"/>
  <c r="AO15" i="71" s="1"/>
  <c r="AE15" i="71"/>
  <c r="W16" i="71"/>
  <c r="AH14" i="9"/>
  <c r="AQ14" i="9" s="1"/>
  <c r="X17" i="37"/>
  <c r="Z17" i="37" s="1"/>
  <c r="Y17" i="37"/>
  <c r="Y17" i="8"/>
  <c r="X17" i="8"/>
  <c r="AH16" i="79"/>
  <c r="AQ16" i="79" s="1"/>
  <c r="AH15" i="17"/>
  <c r="AQ15" i="17" s="1"/>
  <c r="AH16" i="47"/>
  <c r="AQ16" i="47" s="1"/>
  <c r="AI14" i="29"/>
  <c r="AN14" i="29"/>
  <c r="Z15" i="91"/>
  <c r="Y15" i="7"/>
  <c r="X15" i="7"/>
  <c r="AN16" i="83"/>
  <c r="AI16" i="83"/>
  <c r="AN15" i="77"/>
  <c r="AI15" i="77"/>
  <c r="AI15" i="96"/>
  <c r="AN15" i="96"/>
  <c r="AI17" i="4"/>
  <c r="AN17" i="4"/>
  <c r="Y16" i="61"/>
  <c r="X16" i="61"/>
  <c r="AN15" i="14"/>
  <c r="AI15" i="14"/>
  <c r="AR16" i="56"/>
  <c r="AR15" i="47"/>
  <c r="AH16" i="89"/>
  <c r="AQ16" i="89" s="1"/>
  <c r="AG16" i="31"/>
  <c r="AP16" i="31" s="1"/>
  <c r="AE16" i="31"/>
  <c r="W17" i="31"/>
  <c r="AF16" i="31"/>
  <c r="AO16" i="31" s="1"/>
  <c r="AR15" i="45"/>
  <c r="X15" i="44"/>
  <c r="Z15" i="44" s="1"/>
  <c r="Y15" i="44"/>
  <c r="Z16" i="54"/>
  <c r="AH17" i="18"/>
  <c r="AQ17" i="18" s="1"/>
  <c r="AR14" i="66"/>
  <c r="AI13" i="82"/>
  <c r="AN13" i="82"/>
  <c r="Z17" i="3"/>
  <c r="Y17" i="3"/>
  <c r="X17" i="3"/>
  <c r="AR15" i="54"/>
  <c r="AR15" i="30"/>
  <c r="AH16" i="45"/>
  <c r="AQ16" i="45" s="1"/>
  <c r="AR15" i="34"/>
  <c r="AI15" i="57"/>
  <c r="AN15" i="57"/>
  <c r="AR15" i="63"/>
  <c r="AN16" i="11"/>
  <c r="AI16" i="11"/>
  <c r="AH15" i="87"/>
  <c r="AQ15" i="87" s="1"/>
  <c r="AR14" i="95"/>
  <c r="AF15" i="21"/>
  <c r="AO15" i="21" s="1"/>
  <c r="W16" i="21"/>
  <c r="AE15" i="21"/>
  <c r="AG15" i="21"/>
  <c r="AP15" i="21" s="1"/>
  <c r="AR16" i="26"/>
  <c r="Z15" i="38"/>
  <c r="AN16" i="28"/>
  <c r="AI16" i="28"/>
  <c r="AR16" i="72"/>
  <c r="AH15" i="66"/>
  <c r="AQ15" i="66" s="1"/>
  <c r="AR15" i="58"/>
  <c r="AR15" i="55"/>
  <c r="AH16" i="60"/>
  <c r="AQ16" i="60" s="1"/>
  <c r="AH16" i="13"/>
  <c r="AQ16" i="13" s="1"/>
  <c r="AH15" i="95"/>
  <c r="AQ15" i="95" s="1"/>
  <c r="Z16" i="89"/>
  <c r="X16" i="78"/>
  <c r="Y16" i="78"/>
  <c r="AI15" i="12"/>
  <c r="AN15" i="12"/>
  <c r="X16" i="42"/>
  <c r="Y16" i="42"/>
  <c r="Z16" i="42" s="1"/>
  <c r="AR13" i="9"/>
  <c r="AR15" i="41"/>
  <c r="AN16" i="80"/>
  <c r="AI16" i="80"/>
  <c r="AI14" i="44"/>
  <c r="AN14" i="44"/>
  <c r="Y18" i="4"/>
  <c r="Z18" i="4" s="1"/>
  <c r="X18" i="4"/>
  <c r="AN15" i="69"/>
  <c r="AI15" i="69"/>
  <c r="AG17" i="85"/>
  <c r="AP17" i="85" s="1"/>
  <c r="AF17" i="85"/>
  <c r="AO17" i="85" s="1"/>
  <c r="AE17" i="85"/>
  <c r="W18" i="85"/>
  <c r="AH16" i="58"/>
  <c r="AQ16" i="58" s="1"/>
  <c r="W18" i="94"/>
  <c r="AG17" i="94"/>
  <c r="AP17" i="94" s="1"/>
  <c r="AF17" i="94"/>
  <c r="AO17" i="94" s="1"/>
  <c r="AE17" i="94"/>
  <c r="X16" i="77"/>
  <c r="Z16" i="77" s="1"/>
  <c r="Y16" i="77"/>
  <c r="Y16" i="96"/>
  <c r="X16" i="96"/>
  <c r="Z16" i="96" s="1"/>
  <c r="AH16" i="86"/>
  <c r="AQ16" i="86" s="1"/>
  <c r="AH15" i="33"/>
  <c r="AQ15" i="33" s="1"/>
  <c r="AI14" i="68"/>
  <c r="AN14" i="68"/>
  <c r="AI15" i="48"/>
  <c r="AN15" i="48"/>
  <c r="AN14" i="76"/>
  <c r="AI14" i="76"/>
  <c r="AF16" i="45"/>
  <c r="AO16" i="45" s="1"/>
  <c r="AE16" i="45"/>
  <c r="W17" i="45"/>
  <c r="AG16" i="45"/>
  <c r="AP16" i="45" s="1"/>
  <c r="AN14" i="49"/>
  <c r="AI14" i="49"/>
  <c r="Z17" i="11"/>
  <c r="Y17" i="11"/>
  <c r="X17" i="11"/>
  <c r="AH16" i="20"/>
  <c r="AQ16" i="20" s="1"/>
  <c r="Z16" i="52"/>
  <c r="AG14" i="40"/>
  <c r="AP14" i="40" s="1"/>
  <c r="AF14" i="40"/>
  <c r="AO14" i="40" s="1"/>
  <c r="AE14" i="40"/>
  <c r="W15" i="40"/>
  <c r="Z16" i="34"/>
  <c r="AG15" i="23"/>
  <c r="AP15" i="23" s="1"/>
  <c r="AF15" i="23"/>
  <c r="AO15" i="23" s="1"/>
  <c r="W16" i="23"/>
  <c r="AE15" i="23"/>
  <c r="W17" i="92"/>
  <c r="AG16" i="92"/>
  <c r="AP16" i="92" s="1"/>
  <c r="AE16" i="92"/>
  <c r="AF16" i="92"/>
  <c r="AO16" i="92" s="1"/>
  <c r="AR14" i="51"/>
  <c r="Z17" i="72"/>
  <c r="AR15" i="79"/>
  <c r="Z16" i="13"/>
  <c r="Z15" i="95"/>
  <c r="AI15" i="78"/>
  <c r="AN15" i="78"/>
  <c r="X16" i="12"/>
  <c r="Z16" i="12" s="1"/>
  <c r="Y16" i="12"/>
  <c r="AI15" i="70"/>
  <c r="AN15" i="70"/>
  <c r="AR15" i="60"/>
  <c r="X15" i="29"/>
  <c r="Y15" i="29"/>
  <c r="Z15" i="29" s="1"/>
  <c r="AN15" i="50"/>
  <c r="AI15" i="50"/>
  <c r="AI17" i="2"/>
  <c r="AN17" i="2"/>
  <c r="AN14" i="36"/>
  <c r="AI14" i="36"/>
  <c r="AR15" i="89"/>
  <c r="AR16" i="94"/>
  <c r="AR16" i="19"/>
  <c r="AF15" i="16"/>
  <c r="AO15" i="16" s="1"/>
  <c r="W16" i="16"/>
  <c r="AE15" i="16"/>
  <c r="AG15" i="16"/>
  <c r="AP15" i="16" s="1"/>
  <c r="AG15" i="73"/>
  <c r="AP15" i="73" s="1"/>
  <c r="AE15" i="73"/>
  <c r="W16" i="73"/>
  <c r="AF15" i="73"/>
  <c r="AO15" i="73" s="1"/>
  <c r="AN16" i="37"/>
  <c r="AI16" i="37"/>
  <c r="AR14" i="17"/>
  <c r="AG16" i="86"/>
  <c r="AP16" i="86" s="1"/>
  <c r="AE16" i="86"/>
  <c r="AF16" i="86"/>
  <c r="AO16" i="86" s="1"/>
  <c r="W17" i="86"/>
  <c r="AF15" i="33"/>
  <c r="AO15" i="33" s="1"/>
  <c r="AE15" i="33"/>
  <c r="W16" i="33"/>
  <c r="AG15" i="33"/>
  <c r="AP15" i="33" s="1"/>
  <c r="Y15" i="68"/>
  <c r="X15" i="68"/>
  <c r="AI14" i="15"/>
  <c r="AN14" i="15"/>
  <c r="W18" i="18"/>
  <c r="AE17" i="18"/>
  <c r="AG17" i="18"/>
  <c r="AP17" i="18" s="1"/>
  <c r="AF17" i="18"/>
  <c r="AO17" i="18" s="1"/>
  <c r="AI15" i="24"/>
  <c r="AN15" i="24"/>
  <c r="Y15" i="76"/>
  <c r="X15" i="76"/>
  <c r="AH17" i="32"/>
  <c r="AQ17" i="32" s="1"/>
  <c r="AH15" i="16"/>
  <c r="AQ15" i="16" s="1"/>
  <c r="Y15" i="49"/>
  <c r="X15" i="49"/>
  <c r="Z15" i="49" s="1"/>
  <c r="AN15" i="74"/>
  <c r="AI15" i="74"/>
  <c r="AH15" i="73"/>
  <c r="AQ15" i="73" s="1"/>
  <c r="AH15" i="6"/>
  <c r="AQ15" i="6" s="1"/>
  <c r="Y17" i="75"/>
  <c r="Z17" i="75" s="1"/>
  <c r="X17" i="75"/>
  <c r="AG15" i="87"/>
  <c r="AP15" i="87" s="1"/>
  <c r="AF15" i="87"/>
  <c r="AO15" i="87" s="1"/>
  <c r="AE15" i="87"/>
  <c r="W16" i="87"/>
  <c r="AG16" i="20"/>
  <c r="AP16" i="20" s="1"/>
  <c r="AF16" i="20"/>
  <c r="AO16" i="20" s="1"/>
  <c r="W17" i="20"/>
  <c r="AE16" i="20"/>
  <c r="AR14" i="6"/>
  <c r="AI16" i="10"/>
  <c r="AN16" i="10"/>
  <c r="AI16" i="5"/>
  <c r="AN16" i="5"/>
  <c r="AR15" i="86"/>
  <c r="AR15" i="20"/>
  <c r="AR15" i="81"/>
  <c r="AH15" i="65"/>
  <c r="AQ15" i="65" s="1"/>
  <c r="W16" i="66"/>
  <c r="AG15" i="66"/>
  <c r="AP15" i="66" s="1"/>
  <c r="AF15" i="66"/>
  <c r="AO15" i="66" s="1"/>
  <c r="AE15" i="66"/>
  <c r="X17" i="39"/>
  <c r="Y17" i="39"/>
  <c r="Z17" i="39" s="1"/>
  <c r="AF16" i="60"/>
  <c r="AO16" i="60" s="1"/>
  <c r="W17" i="60"/>
  <c r="AE16" i="60"/>
  <c r="AG16" i="60"/>
  <c r="AP16" i="60" s="1"/>
  <c r="AE15" i="43"/>
  <c r="AG15" i="43"/>
  <c r="AP15" i="43" s="1"/>
  <c r="W16" i="43"/>
  <c r="AF15" i="43"/>
  <c r="AO15" i="43" s="1"/>
  <c r="AR15" i="46"/>
  <c r="AR14" i="88"/>
  <c r="AR14" i="91"/>
  <c r="AH17" i="64"/>
  <c r="AQ17" i="64" s="1"/>
  <c r="AH16" i="31"/>
  <c r="AQ16" i="31" s="1"/>
  <c r="AH16" i="46"/>
  <c r="AQ16" i="46" s="1"/>
  <c r="AR15" i="13"/>
  <c r="AI16" i="53"/>
  <c r="AN16" i="53"/>
  <c r="AH16" i="84"/>
  <c r="AQ16" i="84" s="1"/>
  <c r="Y16" i="50"/>
  <c r="X16" i="50"/>
  <c r="Z16" i="50" s="1"/>
  <c r="X18" i="2"/>
  <c r="Z18" i="2" s="1"/>
  <c r="Y18" i="2"/>
  <c r="Y16" i="25"/>
  <c r="X16" i="25"/>
  <c r="X15" i="36"/>
  <c r="Z15" i="36" s="1"/>
  <c r="Y15" i="36"/>
  <c r="AG16" i="50" l="1"/>
  <c r="AP16" i="50" s="1"/>
  <c r="AF16" i="50"/>
  <c r="AO16" i="50" s="1"/>
  <c r="W17" i="50"/>
  <c r="AE16" i="50"/>
  <c r="W18" i="28"/>
  <c r="AG17" i="28"/>
  <c r="AP17" i="28" s="1"/>
  <c r="AF17" i="28"/>
  <c r="AO17" i="28" s="1"/>
  <c r="AE17" i="28"/>
  <c r="W18" i="39"/>
  <c r="AG17" i="39"/>
  <c r="AP17" i="39" s="1"/>
  <c r="AF17" i="39"/>
  <c r="AO17" i="39" s="1"/>
  <c r="AE17" i="39"/>
  <c r="AE17" i="75"/>
  <c r="AG17" i="75"/>
  <c r="AP17" i="75" s="1"/>
  <c r="AF17" i="75"/>
  <c r="AO17" i="75" s="1"/>
  <c r="W18" i="75"/>
  <c r="AE15" i="29"/>
  <c r="AF15" i="29"/>
  <c r="AO15" i="29" s="1"/>
  <c r="W16" i="29"/>
  <c r="AG15" i="29"/>
  <c r="AP15" i="29" s="1"/>
  <c r="AG16" i="12"/>
  <c r="AP16" i="12" s="1"/>
  <c r="AF16" i="12"/>
  <c r="AO16" i="12" s="1"/>
  <c r="W17" i="12"/>
  <c r="AE16" i="12"/>
  <c r="W18" i="83"/>
  <c r="AG17" i="83"/>
  <c r="AP17" i="83" s="1"/>
  <c r="AF17" i="83"/>
  <c r="AO17" i="83" s="1"/>
  <c r="AE17" i="83"/>
  <c r="AF16" i="77"/>
  <c r="AO16" i="77" s="1"/>
  <c r="W17" i="77"/>
  <c r="AE16" i="77"/>
  <c r="AG16" i="77"/>
  <c r="AP16" i="77" s="1"/>
  <c r="AG14" i="82"/>
  <c r="AP14" i="82" s="1"/>
  <c r="AE14" i="82"/>
  <c r="AF14" i="82"/>
  <c r="AO14" i="82" s="1"/>
  <c r="W15" i="82"/>
  <c r="AE16" i="48"/>
  <c r="W17" i="48"/>
  <c r="AF16" i="48"/>
  <c r="AO16" i="48" s="1"/>
  <c r="AG16" i="48"/>
  <c r="AP16" i="48" s="1"/>
  <c r="W19" i="2"/>
  <c r="AE18" i="2"/>
  <c r="AG18" i="2"/>
  <c r="AP18" i="2" s="1"/>
  <c r="AF18" i="2"/>
  <c r="AO18" i="2" s="1"/>
  <c r="AG18" i="4"/>
  <c r="AP18" i="4" s="1"/>
  <c r="AF18" i="4"/>
  <c r="AO18" i="4" s="1"/>
  <c r="W19" i="4"/>
  <c r="AE18" i="4"/>
  <c r="AG15" i="62"/>
  <c r="AP15" i="62" s="1"/>
  <c r="AF15" i="62"/>
  <c r="AO15" i="62" s="1"/>
  <c r="W16" i="62"/>
  <c r="AE15" i="62"/>
  <c r="W18" i="10"/>
  <c r="AE17" i="10"/>
  <c r="AG17" i="10"/>
  <c r="AP17" i="10" s="1"/>
  <c r="AF17" i="10"/>
  <c r="AO17" i="10" s="1"/>
  <c r="AF16" i="24"/>
  <c r="AO16" i="24" s="1"/>
  <c r="W17" i="24"/>
  <c r="AE16" i="24"/>
  <c r="AG16" i="24"/>
  <c r="AP16" i="24" s="1"/>
  <c r="AF16" i="42"/>
  <c r="AO16" i="42" s="1"/>
  <c r="AE16" i="42"/>
  <c r="W17" i="42"/>
  <c r="AG16" i="42"/>
  <c r="AP16" i="42" s="1"/>
  <c r="AF15" i="44"/>
  <c r="AO15" i="44" s="1"/>
  <c r="AE15" i="44"/>
  <c r="W16" i="44"/>
  <c r="AG15" i="44"/>
  <c r="AP15" i="44" s="1"/>
  <c r="AF16" i="74"/>
  <c r="AO16" i="74" s="1"/>
  <c r="W17" i="74"/>
  <c r="AE16" i="74"/>
  <c r="AG16" i="74"/>
  <c r="AP16" i="74" s="1"/>
  <c r="W16" i="36"/>
  <c r="AG15" i="36"/>
  <c r="AP15" i="36" s="1"/>
  <c r="AF15" i="36"/>
  <c r="AO15" i="36" s="1"/>
  <c r="AE15" i="36"/>
  <c r="AG15" i="49"/>
  <c r="AP15" i="49" s="1"/>
  <c r="AF15" i="49"/>
  <c r="AO15" i="49" s="1"/>
  <c r="W16" i="49"/>
  <c r="AE15" i="49"/>
  <c r="AG16" i="96"/>
  <c r="AP16" i="96" s="1"/>
  <c r="AF16" i="96"/>
  <c r="AO16" i="96" s="1"/>
  <c r="AE16" i="96"/>
  <c r="W17" i="96"/>
  <c r="W17" i="59"/>
  <c r="AE16" i="59"/>
  <c r="AG16" i="59"/>
  <c r="AP16" i="59" s="1"/>
  <c r="AF16" i="59"/>
  <c r="AO16" i="59" s="1"/>
  <c r="AF17" i="80"/>
  <c r="AO17" i="80" s="1"/>
  <c r="W18" i="80"/>
  <c r="AG17" i="80"/>
  <c r="AP17" i="80" s="1"/>
  <c r="AE17" i="80"/>
  <c r="W18" i="37"/>
  <c r="AF17" i="37"/>
  <c r="AO17" i="37" s="1"/>
  <c r="AE17" i="37"/>
  <c r="AG17" i="37"/>
  <c r="AP17" i="37" s="1"/>
  <c r="AG16" i="69"/>
  <c r="AP16" i="69" s="1"/>
  <c r="AF16" i="69"/>
  <c r="AO16" i="69" s="1"/>
  <c r="W17" i="69"/>
  <c r="AE16" i="69"/>
  <c r="AH15" i="68"/>
  <c r="AQ15" i="68" s="1"/>
  <c r="AI15" i="33"/>
  <c r="AN15" i="33"/>
  <c r="Y16" i="73"/>
  <c r="X16" i="73"/>
  <c r="AG16" i="52"/>
  <c r="AP16" i="52" s="1"/>
  <c r="AF16" i="52"/>
  <c r="AO16" i="52" s="1"/>
  <c r="W17" i="52"/>
  <c r="AE16" i="52"/>
  <c r="AG17" i="3"/>
  <c r="AP17" i="3" s="1"/>
  <c r="AF17" i="3"/>
  <c r="AO17" i="3" s="1"/>
  <c r="W18" i="3"/>
  <c r="AE17" i="3"/>
  <c r="AF17" i="26"/>
  <c r="AO17" i="26" s="1"/>
  <c r="AG17" i="26"/>
  <c r="AP17" i="26" s="1"/>
  <c r="W18" i="26"/>
  <c r="AE17" i="26"/>
  <c r="AI17" i="18"/>
  <c r="AN17" i="18"/>
  <c r="AN15" i="73"/>
  <c r="AI15" i="73"/>
  <c r="AG15" i="91"/>
  <c r="AP15" i="91" s="1"/>
  <c r="AE15" i="91"/>
  <c r="AF15" i="91"/>
  <c r="AO15" i="91" s="1"/>
  <c r="W16" i="91"/>
  <c r="Y16" i="43"/>
  <c r="X16" i="43"/>
  <c r="AI16" i="20"/>
  <c r="AN16" i="20"/>
  <c r="AN15" i="87"/>
  <c r="AI15" i="87"/>
  <c r="AR16" i="53"/>
  <c r="AR16" i="5"/>
  <c r="Y17" i="20"/>
  <c r="X17" i="20"/>
  <c r="AR15" i="24"/>
  <c r="AR14" i="15"/>
  <c r="Y16" i="33"/>
  <c r="X16" i="33"/>
  <c r="AN16" i="86"/>
  <c r="AI16" i="86"/>
  <c r="AI15" i="16"/>
  <c r="AN15" i="16"/>
  <c r="AR17" i="2"/>
  <c r="Y17" i="45"/>
  <c r="Z17" i="45" s="1"/>
  <c r="X17" i="45"/>
  <c r="AR15" i="48"/>
  <c r="AR16" i="11"/>
  <c r="AN16" i="31"/>
  <c r="AI16" i="31"/>
  <c r="AH15" i="7"/>
  <c r="AQ15" i="7" s="1"/>
  <c r="Y16" i="93"/>
  <c r="Z16" i="93" s="1"/>
  <c r="X16" i="93"/>
  <c r="AG17" i="56"/>
  <c r="AP17" i="56" s="1"/>
  <c r="AF17" i="56"/>
  <c r="AO17" i="56" s="1"/>
  <c r="AE17" i="56"/>
  <c r="W18" i="56"/>
  <c r="AF15" i="88"/>
  <c r="AO15" i="88" s="1"/>
  <c r="AE15" i="88"/>
  <c r="W16" i="88"/>
  <c r="AG15" i="88"/>
  <c r="AP15" i="88" s="1"/>
  <c r="AI16" i="90"/>
  <c r="AN16" i="90"/>
  <c r="AR16" i="3"/>
  <c r="AH16" i="14"/>
  <c r="AQ16" i="14" s="1"/>
  <c r="AH17" i="10"/>
  <c r="AQ17" i="10" s="1"/>
  <c r="AI16" i="47"/>
  <c r="AN16" i="47"/>
  <c r="AI15" i="17"/>
  <c r="AN15" i="17"/>
  <c r="X17" i="30"/>
  <c r="Y17" i="30"/>
  <c r="Y16" i="66"/>
  <c r="X16" i="66"/>
  <c r="Y16" i="16"/>
  <c r="X16" i="16"/>
  <c r="AR15" i="50"/>
  <c r="W18" i="72"/>
  <c r="AE17" i="72"/>
  <c r="AF17" i="72"/>
  <c r="AO17" i="72" s="1"/>
  <c r="AG17" i="72"/>
  <c r="AP17" i="72" s="1"/>
  <c r="AG17" i="11"/>
  <c r="AP17" i="11" s="1"/>
  <c r="AF17" i="11"/>
  <c r="AO17" i="11" s="1"/>
  <c r="W18" i="11"/>
  <c r="AE17" i="11"/>
  <c r="AR15" i="12"/>
  <c r="AH17" i="8"/>
  <c r="AQ17" i="8" s="1"/>
  <c r="AH17" i="22"/>
  <c r="AQ17" i="22" s="1"/>
  <c r="AG16" i="14"/>
  <c r="AP16" i="14" s="1"/>
  <c r="AF16" i="14"/>
  <c r="AO16" i="14" s="1"/>
  <c r="W17" i="14"/>
  <c r="AE16" i="14"/>
  <c r="AF16" i="81"/>
  <c r="AO16" i="81" s="1"/>
  <c r="AE16" i="81"/>
  <c r="AG16" i="81"/>
  <c r="AP16" i="81" s="1"/>
  <c r="W17" i="81"/>
  <c r="Y17" i="84"/>
  <c r="Z17" i="84" s="1"/>
  <c r="X17" i="84"/>
  <c r="AH16" i="67"/>
  <c r="AQ16" i="67" s="1"/>
  <c r="AR14" i="62"/>
  <c r="AN17" i="32"/>
  <c r="AI17" i="32"/>
  <c r="AH17" i="53"/>
  <c r="AQ17" i="53" s="1"/>
  <c r="AN16" i="46"/>
  <c r="AI16" i="46"/>
  <c r="AG16" i="70"/>
  <c r="AP16" i="70" s="1"/>
  <c r="W17" i="70"/>
  <c r="AF16" i="70"/>
  <c r="AO16" i="70" s="1"/>
  <c r="AE16" i="70"/>
  <c r="Y16" i="27"/>
  <c r="Z16" i="27" s="1"/>
  <c r="X16" i="27"/>
  <c r="AH17" i="5"/>
  <c r="AQ17" i="5" s="1"/>
  <c r="W17" i="57"/>
  <c r="AG16" i="57"/>
  <c r="AP16" i="57" s="1"/>
  <c r="AF16" i="57"/>
  <c r="AO16" i="57" s="1"/>
  <c r="AE16" i="57"/>
  <c r="AR15" i="61"/>
  <c r="X16" i="17"/>
  <c r="Y16" i="17"/>
  <c r="AN15" i="43"/>
  <c r="AI15" i="43"/>
  <c r="AH17" i="39"/>
  <c r="AQ17" i="39" s="1"/>
  <c r="AR16" i="10"/>
  <c r="AH17" i="75"/>
  <c r="AQ17" i="75" s="1"/>
  <c r="AH15" i="76"/>
  <c r="AQ15" i="76" s="1"/>
  <c r="AR15" i="78"/>
  <c r="X17" i="92"/>
  <c r="Y17" i="92"/>
  <c r="AR14" i="49"/>
  <c r="AR14" i="68"/>
  <c r="AR15" i="69"/>
  <c r="AR14" i="44"/>
  <c r="AR16" i="28"/>
  <c r="AI15" i="21"/>
  <c r="AN15" i="21"/>
  <c r="AR15" i="77"/>
  <c r="Z15" i="7"/>
  <c r="AH15" i="62"/>
  <c r="AQ15" i="62" s="1"/>
  <c r="AH16" i="59"/>
  <c r="AQ16" i="59" s="1"/>
  <c r="Z17" i="22"/>
  <c r="AH14" i="82"/>
  <c r="AQ14" i="82" s="1"/>
  <c r="AG16" i="41"/>
  <c r="AP16" i="41" s="1"/>
  <c r="AF16" i="41"/>
  <c r="AO16" i="41" s="1"/>
  <c r="AE16" i="41"/>
  <c r="W17" i="41"/>
  <c r="AR14" i="7"/>
  <c r="Z18" i="64"/>
  <c r="X18" i="64"/>
  <c r="Y18" i="64"/>
  <c r="Z16" i="67"/>
  <c r="AI15" i="65"/>
  <c r="AN15" i="65"/>
  <c r="AR15" i="59"/>
  <c r="AR15" i="67"/>
  <c r="Z17" i="5"/>
  <c r="AN15" i="6"/>
  <c r="AI15" i="6"/>
  <c r="Z17" i="58"/>
  <c r="Y17" i="58"/>
  <c r="X17" i="58"/>
  <c r="X17" i="79"/>
  <c r="Y17" i="79"/>
  <c r="Z17" i="79" s="1"/>
  <c r="AH16" i="50"/>
  <c r="AQ16" i="50" s="1"/>
  <c r="Z15" i="68"/>
  <c r="AR16" i="80"/>
  <c r="AH16" i="78"/>
  <c r="AQ16" i="78" s="1"/>
  <c r="AR13" i="82"/>
  <c r="W17" i="54"/>
  <c r="AE16" i="54"/>
  <c r="AG16" i="54"/>
  <c r="AP16" i="54" s="1"/>
  <c r="AF16" i="54"/>
  <c r="AO16" i="54" s="1"/>
  <c r="AF16" i="63"/>
  <c r="AO16" i="63" s="1"/>
  <c r="W17" i="63"/>
  <c r="AG16" i="63"/>
  <c r="AP16" i="63" s="1"/>
  <c r="AE16" i="63"/>
  <c r="AG15" i="51"/>
  <c r="AP15" i="51" s="1"/>
  <c r="AF15" i="51"/>
  <c r="AO15" i="51" s="1"/>
  <c r="W16" i="51"/>
  <c r="AE15" i="51"/>
  <c r="AN16" i="55"/>
  <c r="AI16" i="55"/>
  <c r="Z17" i="53"/>
  <c r="AI15" i="1"/>
  <c r="AN15" i="1"/>
  <c r="AI15" i="27"/>
  <c r="AN15" i="27"/>
  <c r="Y16" i="6"/>
  <c r="X16" i="6"/>
  <c r="AH15" i="15"/>
  <c r="AQ15" i="15" s="1"/>
  <c r="AR16" i="8"/>
  <c r="AI16" i="58"/>
  <c r="AN16" i="58"/>
  <c r="AI14" i="9"/>
  <c r="AN14" i="9"/>
  <c r="AH15" i="36"/>
  <c r="AQ15" i="36" s="1"/>
  <c r="AH18" i="2"/>
  <c r="AQ18" i="2" s="1"/>
  <c r="AI16" i="45"/>
  <c r="AN16" i="45"/>
  <c r="AH16" i="96"/>
  <c r="AQ16" i="96" s="1"/>
  <c r="AI17" i="94"/>
  <c r="AN17" i="94"/>
  <c r="AH16" i="61"/>
  <c r="AQ16" i="61" s="1"/>
  <c r="AR15" i="96"/>
  <c r="AR14" i="36"/>
  <c r="AE15" i="95"/>
  <c r="W16" i="95"/>
  <c r="AF15" i="95"/>
  <c r="AO15" i="95" s="1"/>
  <c r="AG15" i="95"/>
  <c r="AP15" i="95" s="1"/>
  <c r="AI15" i="23"/>
  <c r="AN15" i="23"/>
  <c r="Z15" i="40"/>
  <c r="Y15" i="40"/>
  <c r="X15" i="40"/>
  <c r="AR14" i="76"/>
  <c r="Y16" i="21"/>
  <c r="X16" i="21"/>
  <c r="Z16" i="61"/>
  <c r="Z17" i="8"/>
  <c r="AI15" i="93"/>
  <c r="AN15" i="93"/>
  <c r="AG17" i="19"/>
  <c r="AP17" i="19" s="1"/>
  <c r="AF17" i="19"/>
  <c r="AO17" i="19" s="1"/>
  <c r="W18" i="19"/>
  <c r="AE17" i="19"/>
  <c r="AI17" i="64"/>
  <c r="AN17" i="64"/>
  <c r="Z16" i="65"/>
  <c r="X16" i="65"/>
  <c r="Y16" i="65"/>
  <c r="AI16" i="60"/>
  <c r="AN16" i="60"/>
  <c r="AI15" i="66"/>
  <c r="AN15" i="66"/>
  <c r="Z15" i="76"/>
  <c r="Z18" i="18"/>
  <c r="X18" i="18"/>
  <c r="Y18" i="18"/>
  <c r="X17" i="86"/>
  <c r="Y17" i="86"/>
  <c r="AR16" i="37"/>
  <c r="AH15" i="29"/>
  <c r="AQ15" i="29" s="1"/>
  <c r="AF16" i="13"/>
  <c r="AO16" i="13" s="1"/>
  <c r="W17" i="13"/>
  <c r="AE16" i="13"/>
  <c r="AG16" i="13"/>
  <c r="AP16" i="13" s="1"/>
  <c r="Z16" i="23"/>
  <c r="Y16" i="23"/>
  <c r="X16" i="23"/>
  <c r="AN14" i="40"/>
  <c r="AI14" i="40"/>
  <c r="Z18" i="85"/>
  <c r="Y18" i="85"/>
  <c r="X18" i="85"/>
  <c r="AH18" i="4"/>
  <c r="AQ18" i="4" s="1"/>
  <c r="AH16" i="42"/>
  <c r="AQ16" i="42" s="1"/>
  <c r="Z16" i="78"/>
  <c r="AE15" i="38"/>
  <c r="W16" i="38"/>
  <c r="AG15" i="38"/>
  <c r="AP15" i="38" s="1"/>
  <c r="AF15" i="38"/>
  <c r="AO15" i="38" s="1"/>
  <c r="AR16" i="83"/>
  <c r="X16" i="71"/>
  <c r="Y16" i="71"/>
  <c r="AH16" i="69"/>
  <c r="AQ16" i="69" s="1"/>
  <c r="AH17" i="28"/>
  <c r="AQ17" i="28" s="1"/>
  <c r="AH16" i="74"/>
  <c r="AQ16" i="74" s="1"/>
  <c r="Y17" i="90"/>
  <c r="X17" i="90"/>
  <c r="AH16" i="48"/>
  <c r="AQ16" i="48" s="1"/>
  <c r="AH17" i="83"/>
  <c r="AQ17" i="83" s="1"/>
  <c r="AI16" i="84"/>
  <c r="AN16" i="84"/>
  <c r="Z17" i="55"/>
  <c r="Y17" i="55"/>
  <c r="X17" i="55"/>
  <c r="AR15" i="25"/>
  <c r="AR15" i="42"/>
  <c r="Z16" i="1"/>
  <c r="Y16" i="1"/>
  <c r="X16" i="1"/>
  <c r="AR16" i="39"/>
  <c r="AH16" i="24"/>
  <c r="AQ16" i="24" s="1"/>
  <c r="AR16" i="22"/>
  <c r="Y15" i="9"/>
  <c r="X15" i="9"/>
  <c r="Z15" i="9" s="1"/>
  <c r="AN16" i="79"/>
  <c r="AI16" i="79"/>
  <c r="AR15" i="74"/>
  <c r="AG16" i="34"/>
  <c r="AP16" i="34" s="1"/>
  <c r="AF16" i="34"/>
  <c r="AO16" i="34" s="1"/>
  <c r="AE16" i="34"/>
  <c r="W17" i="34"/>
  <c r="AH16" i="25"/>
  <c r="AQ16" i="25" s="1"/>
  <c r="Z16" i="87"/>
  <c r="Y16" i="87"/>
  <c r="X16" i="87"/>
  <c r="AH15" i="49"/>
  <c r="AQ15" i="49" s="1"/>
  <c r="AR15" i="70"/>
  <c r="Z16" i="25"/>
  <c r="X17" i="60"/>
  <c r="Z17" i="60" s="1"/>
  <c r="Y17" i="60"/>
  <c r="AH16" i="12"/>
  <c r="AQ16" i="12" s="1"/>
  <c r="AI16" i="92"/>
  <c r="AN16" i="92"/>
  <c r="AH17" i="11"/>
  <c r="AQ17" i="11" s="1"/>
  <c r="AH16" i="77"/>
  <c r="AQ16" i="77" s="1"/>
  <c r="X18" i="94"/>
  <c r="Y18" i="94"/>
  <c r="AN17" i="85"/>
  <c r="AI17" i="85"/>
  <c r="W17" i="89"/>
  <c r="AG16" i="89"/>
  <c r="AP16" i="89" s="1"/>
  <c r="AE16" i="89"/>
  <c r="AF16" i="89"/>
  <c r="AO16" i="89" s="1"/>
  <c r="AR15" i="57"/>
  <c r="AH17" i="3"/>
  <c r="AQ17" i="3" s="1"/>
  <c r="AH15" i="44"/>
  <c r="AQ15" i="44" s="1"/>
  <c r="Y17" i="31"/>
  <c r="X17" i="31"/>
  <c r="Z17" i="31" s="1"/>
  <c r="AR15" i="14"/>
  <c r="AR17" i="4"/>
  <c r="AR14" i="29"/>
  <c r="AH17" i="37"/>
  <c r="AQ17" i="37" s="1"/>
  <c r="AI15" i="71"/>
  <c r="AN15" i="71"/>
  <c r="AR16" i="75"/>
  <c r="W17" i="35"/>
  <c r="AG16" i="35"/>
  <c r="AP16" i="35" s="1"/>
  <c r="AF16" i="35"/>
  <c r="AO16" i="35" s="1"/>
  <c r="AE16" i="35"/>
  <c r="Z18" i="32"/>
  <c r="X18" i="32"/>
  <c r="Y18" i="32"/>
  <c r="AH17" i="80"/>
  <c r="AQ17" i="80" s="1"/>
  <c r="Z17" i="46"/>
  <c r="X17" i="46"/>
  <c r="Y17" i="46"/>
  <c r="AH16" i="70"/>
  <c r="AQ16" i="70" s="1"/>
  <c r="AH16" i="57"/>
  <c r="AQ16" i="57" s="1"/>
  <c r="Z15" i="15"/>
  <c r="Y17" i="47"/>
  <c r="X17" i="47"/>
  <c r="AN16" i="30"/>
  <c r="AI16" i="30"/>
  <c r="AE16" i="27" l="1"/>
  <c r="W17" i="27"/>
  <c r="AG16" i="27"/>
  <c r="AP16" i="27" s="1"/>
  <c r="AF16" i="27"/>
  <c r="AO16" i="27" s="1"/>
  <c r="W18" i="31"/>
  <c r="AG17" i="31"/>
  <c r="AP17" i="31" s="1"/>
  <c r="AE17" i="31"/>
  <c r="AF17" i="31"/>
  <c r="AO17" i="31" s="1"/>
  <c r="AE17" i="84"/>
  <c r="W18" i="84"/>
  <c r="AF17" i="84"/>
  <c r="AO17" i="84" s="1"/>
  <c r="AG17" i="84"/>
  <c r="AP17" i="84" s="1"/>
  <c r="AF17" i="60"/>
  <c r="AO17" i="60" s="1"/>
  <c r="W18" i="60"/>
  <c r="AE17" i="60"/>
  <c r="AG17" i="60"/>
  <c r="AP17" i="60" s="1"/>
  <c r="W18" i="79"/>
  <c r="AG17" i="79"/>
  <c r="AP17" i="79" s="1"/>
  <c r="AE17" i="79"/>
  <c r="AF17" i="79"/>
  <c r="AO17" i="79" s="1"/>
  <c r="AG16" i="93"/>
  <c r="AP16" i="93" s="1"/>
  <c r="AF16" i="93"/>
  <c r="AO16" i="93" s="1"/>
  <c r="W17" i="93"/>
  <c r="AE16" i="93"/>
  <c r="AG15" i="9"/>
  <c r="AP15" i="9" s="1"/>
  <c r="AF15" i="9"/>
  <c r="AO15" i="9" s="1"/>
  <c r="W16" i="9"/>
  <c r="AE15" i="9"/>
  <c r="AG17" i="45"/>
  <c r="AP17" i="45" s="1"/>
  <c r="AF17" i="45"/>
  <c r="AO17" i="45" s="1"/>
  <c r="AE17" i="45"/>
  <c r="W18" i="45"/>
  <c r="W18" i="46"/>
  <c r="AG17" i="46"/>
  <c r="AP17" i="46" s="1"/>
  <c r="AF17" i="46"/>
  <c r="AO17" i="46" s="1"/>
  <c r="AE17" i="46"/>
  <c r="AH16" i="87"/>
  <c r="AQ16" i="87" s="1"/>
  <c r="AF17" i="55"/>
  <c r="AO17" i="55" s="1"/>
  <c r="W18" i="55"/>
  <c r="AE17" i="55"/>
  <c r="AG17" i="55"/>
  <c r="AP17" i="55" s="1"/>
  <c r="AH16" i="71"/>
  <c r="AQ16" i="71" s="1"/>
  <c r="AH18" i="85"/>
  <c r="AQ18" i="85" s="1"/>
  <c r="W19" i="18"/>
  <c r="AE18" i="18"/>
  <c r="AG18" i="18"/>
  <c r="AP18" i="18" s="1"/>
  <c r="AF18" i="18"/>
  <c r="AO18" i="18" s="1"/>
  <c r="Z18" i="19"/>
  <c r="Y18" i="19"/>
  <c r="X18" i="19"/>
  <c r="AG16" i="61"/>
  <c r="AP16" i="61" s="1"/>
  <c r="AF16" i="61"/>
  <c r="AO16" i="61" s="1"/>
  <c r="W17" i="61"/>
  <c r="AE16" i="61"/>
  <c r="AH15" i="40"/>
  <c r="AQ15" i="40" s="1"/>
  <c r="AR17" i="94"/>
  <c r="X16" i="51"/>
  <c r="Y16" i="51"/>
  <c r="Z16" i="51" s="1"/>
  <c r="AR15" i="6"/>
  <c r="AG18" i="64"/>
  <c r="AP18" i="64" s="1"/>
  <c r="AF18" i="64"/>
  <c r="AO18" i="64" s="1"/>
  <c r="AE18" i="64"/>
  <c r="W19" i="64"/>
  <c r="AR15" i="21"/>
  <c r="AH17" i="92"/>
  <c r="AQ17" i="92" s="1"/>
  <c r="AH16" i="17"/>
  <c r="AQ16" i="17" s="1"/>
  <c r="AR16" i="46"/>
  <c r="Y18" i="11"/>
  <c r="Z18" i="11" s="1"/>
  <c r="X18" i="11"/>
  <c r="X18" i="72"/>
  <c r="Y18" i="72"/>
  <c r="Z18" i="72" s="1"/>
  <c r="AH16" i="66"/>
  <c r="AQ16" i="66" s="1"/>
  <c r="AR16" i="86"/>
  <c r="X17" i="52"/>
  <c r="Y17" i="52"/>
  <c r="Z17" i="69"/>
  <c r="X17" i="69"/>
  <c r="Y17" i="69"/>
  <c r="X16" i="36"/>
  <c r="Y16" i="36"/>
  <c r="Z17" i="24"/>
  <c r="Y17" i="24"/>
  <c r="X17" i="24"/>
  <c r="AI15" i="62"/>
  <c r="AN15" i="62"/>
  <c r="Y17" i="77"/>
  <c r="Z17" i="77" s="1"/>
  <c r="X17" i="77"/>
  <c r="AH17" i="47"/>
  <c r="AQ17" i="47" s="1"/>
  <c r="AH18" i="32"/>
  <c r="AQ18" i="32" s="1"/>
  <c r="Z17" i="35"/>
  <c r="Y17" i="35"/>
  <c r="X17" i="35"/>
  <c r="AI16" i="89"/>
  <c r="AN16" i="89"/>
  <c r="AR16" i="92"/>
  <c r="W17" i="25"/>
  <c r="AG16" i="25"/>
  <c r="AP16" i="25" s="1"/>
  <c r="AF16" i="25"/>
  <c r="AO16" i="25" s="1"/>
  <c r="AE16" i="25"/>
  <c r="AH17" i="90"/>
  <c r="AQ17" i="90" s="1"/>
  <c r="Z16" i="71"/>
  <c r="Z16" i="38"/>
  <c r="X16" i="38"/>
  <c r="Y16" i="38"/>
  <c r="AG16" i="23"/>
  <c r="AP16" i="23" s="1"/>
  <c r="AF16" i="23"/>
  <c r="AO16" i="23" s="1"/>
  <c r="W17" i="23"/>
  <c r="AE16" i="23"/>
  <c r="W16" i="76"/>
  <c r="AG15" i="76"/>
  <c r="AP15" i="76" s="1"/>
  <c r="AE15" i="76"/>
  <c r="AF15" i="76"/>
  <c r="AO15" i="76" s="1"/>
  <c r="AH16" i="65"/>
  <c r="AQ16" i="65" s="1"/>
  <c r="AH16" i="21"/>
  <c r="AQ16" i="21" s="1"/>
  <c r="AR16" i="45"/>
  <c r="AR16" i="58"/>
  <c r="AH16" i="6"/>
  <c r="AQ16" i="6" s="1"/>
  <c r="AR15" i="1"/>
  <c r="AH17" i="79"/>
  <c r="AQ17" i="79" s="1"/>
  <c r="AG17" i="22"/>
  <c r="AP17" i="22" s="1"/>
  <c r="AF17" i="22"/>
  <c r="AO17" i="22" s="1"/>
  <c r="W18" i="22"/>
  <c r="AE17" i="22"/>
  <c r="Z17" i="92"/>
  <c r="Z16" i="17"/>
  <c r="X17" i="57"/>
  <c r="Y17" i="57"/>
  <c r="Z17" i="57" s="1"/>
  <c r="AN16" i="14"/>
  <c r="AI16" i="14"/>
  <c r="AR15" i="17"/>
  <c r="AR16" i="90"/>
  <c r="Y18" i="56"/>
  <c r="Z18" i="56" s="1"/>
  <c r="X18" i="56"/>
  <c r="AR16" i="20"/>
  <c r="AR17" i="18"/>
  <c r="AN17" i="3"/>
  <c r="AI17" i="3"/>
  <c r="AR15" i="33"/>
  <c r="Y18" i="37"/>
  <c r="X18" i="37"/>
  <c r="AN16" i="96"/>
  <c r="AI16" i="96"/>
  <c r="X17" i="42"/>
  <c r="Y17" i="42"/>
  <c r="Z16" i="62"/>
  <c r="Y16" i="62"/>
  <c r="X16" i="62"/>
  <c r="X18" i="83"/>
  <c r="Y18" i="83"/>
  <c r="Z16" i="29"/>
  <c r="X16" i="29"/>
  <c r="Y16" i="29"/>
  <c r="Y18" i="28"/>
  <c r="X18" i="28"/>
  <c r="W19" i="32"/>
  <c r="AF18" i="32"/>
  <c r="AO18" i="32" s="1"/>
  <c r="AG18" i="32"/>
  <c r="AP18" i="32" s="1"/>
  <c r="AE18" i="32"/>
  <c r="AH18" i="94"/>
  <c r="AQ18" i="94" s="1"/>
  <c r="W17" i="87"/>
  <c r="AG16" i="87"/>
  <c r="AP16" i="87" s="1"/>
  <c r="AE16" i="87"/>
  <c r="AF16" i="87"/>
  <c r="AO16" i="87" s="1"/>
  <c r="AR16" i="84"/>
  <c r="AI15" i="38"/>
  <c r="AN15" i="38"/>
  <c r="AF18" i="85"/>
  <c r="AO18" i="85" s="1"/>
  <c r="W19" i="85"/>
  <c r="AE18" i="85"/>
  <c r="AG18" i="85"/>
  <c r="AP18" i="85" s="1"/>
  <c r="AH17" i="86"/>
  <c r="AQ17" i="86" s="1"/>
  <c r="AG16" i="65"/>
  <c r="AP16" i="65" s="1"/>
  <c r="AF16" i="65"/>
  <c r="AO16" i="65" s="1"/>
  <c r="AE16" i="65"/>
  <c r="W17" i="65"/>
  <c r="W16" i="40"/>
  <c r="AG15" i="40"/>
  <c r="AP15" i="40" s="1"/>
  <c r="AF15" i="40"/>
  <c r="AO15" i="40" s="1"/>
  <c r="AE15" i="40"/>
  <c r="Y16" i="95"/>
  <c r="X16" i="95"/>
  <c r="AF17" i="53"/>
  <c r="AO17" i="53" s="1"/>
  <c r="W18" i="53"/>
  <c r="AE17" i="53"/>
  <c r="AG17" i="53"/>
  <c r="AP17" i="53" s="1"/>
  <c r="AF15" i="68"/>
  <c r="AO15" i="68" s="1"/>
  <c r="W16" i="68"/>
  <c r="AE15" i="68"/>
  <c r="AG15" i="68"/>
  <c r="AP15" i="68" s="1"/>
  <c r="AF17" i="5"/>
  <c r="AO17" i="5" s="1"/>
  <c r="W18" i="5"/>
  <c r="AE17" i="5"/>
  <c r="AG17" i="5"/>
  <c r="AP17" i="5" s="1"/>
  <c r="AR15" i="65"/>
  <c r="AG15" i="7"/>
  <c r="AP15" i="7" s="1"/>
  <c r="AF15" i="7"/>
  <c r="AO15" i="7" s="1"/>
  <c r="W16" i="7"/>
  <c r="AE15" i="7"/>
  <c r="AI16" i="70"/>
  <c r="AN16" i="70"/>
  <c r="Z17" i="81"/>
  <c r="X17" i="81"/>
  <c r="Y17" i="81"/>
  <c r="X17" i="14"/>
  <c r="Y17" i="14"/>
  <c r="Z16" i="66"/>
  <c r="AN17" i="56"/>
  <c r="AI17" i="56"/>
  <c r="AH16" i="33"/>
  <c r="AQ16" i="33" s="1"/>
  <c r="AH16" i="43"/>
  <c r="AQ16" i="43" s="1"/>
  <c r="AN15" i="91"/>
  <c r="AI15" i="91"/>
  <c r="AN17" i="26"/>
  <c r="AI17" i="26"/>
  <c r="Z18" i="3"/>
  <c r="X18" i="3"/>
  <c r="Y18" i="3"/>
  <c r="AI15" i="36"/>
  <c r="AN15" i="36"/>
  <c r="X16" i="44"/>
  <c r="Z16" i="44" s="1"/>
  <c r="Y16" i="44"/>
  <c r="AN16" i="42"/>
  <c r="AI16" i="42"/>
  <c r="AN14" i="82"/>
  <c r="AI14" i="82"/>
  <c r="AI16" i="12"/>
  <c r="AN16" i="12"/>
  <c r="Y18" i="39"/>
  <c r="X18" i="39"/>
  <c r="AN16" i="50"/>
  <c r="AI16" i="50"/>
  <c r="Z17" i="47"/>
  <c r="AI16" i="35"/>
  <c r="AN16" i="35"/>
  <c r="Z18" i="94"/>
  <c r="Y17" i="34"/>
  <c r="Z17" i="34" s="1"/>
  <c r="X17" i="34"/>
  <c r="AR16" i="79"/>
  <c r="AH16" i="1"/>
  <c r="AQ16" i="1" s="1"/>
  <c r="Z17" i="90"/>
  <c r="AG16" i="78"/>
  <c r="AP16" i="78" s="1"/>
  <c r="AE16" i="78"/>
  <c r="W17" i="78"/>
  <c r="AF16" i="78"/>
  <c r="AO16" i="78" s="1"/>
  <c r="AR14" i="40"/>
  <c r="AI16" i="13"/>
  <c r="AN16" i="13"/>
  <c r="Z17" i="86"/>
  <c r="AR15" i="66"/>
  <c r="Z16" i="21"/>
  <c r="AI15" i="95"/>
  <c r="AN15" i="95"/>
  <c r="Z16" i="6"/>
  <c r="AR16" i="55"/>
  <c r="AI16" i="63"/>
  <c r="AN16" i="63"/>
  <c r="AI16" i="54"/>
  <c r="AN16" i="54"/>
  <c r="AH17" i="58"/>
  <c r="AQ17" i="58" s="1"/>
  <c r="W17" i="67"/>
  <c r="AE16" i="67"/>
  <c r="AG16" i="67"/>
  <c r="AP16" i="67" s="1"/>
  <c r="AF16" i="67"/>
  <c r="AO16" i="67" s="1"/>
  <c r="AR15" i="43"/>
  <c r="AH16" i="16"/>
  <c r="AQ16" i="16" s="1"/>
  <c r="AR16" i="47"/>
  <c r="AH17" i="20"/>
  <c r="AQ17" i="20" s="1"/>
  <c r="AH16" i="73"/>
  <c r="AQ16" i="73" s="1"/>
  <c r="AI17" i="80"/>
  <c r="AN17" i="80"/>
  <c r="AI16" i="59"/>
  <c r="AN16" i="59"/>
  <c r="AN16" i="74"/>
  <c r="AI16" i="74"/>
  <c r="AI15" i="44"/>
  <c r="AN15" i="44"/>
  <c r="X17" i="48"/>
  <c r="Y17" i="48"/>
  <c r="AI17" i="83"/>
  <c r="AN17" i="83"/>
  <c r="X17" i="12"/>
  <c r="Y17" i="12"/>
  <c r="AI17" i="75"/>
  <c r="AN17" i="75"/>
  <c r="AI17" i="28"/>
  <c r="AN17" i="28"/>
  <c r="Y17" i="50"/>
  <c r="Z17" i="50" s="1"/>
  <c r="X17" i="50"/>
  <c r="AG15" i="15"/>
  <c r="AP15" i="15" s="1"/>
  <c r="AF15" i="15"/>
  <c r="AO15" i="15" s="1"/>
  <c r="W16" i="15"/>
  <c r="AE15" i="15"/>
  <c r="Z17" i="89"/>
  <c r="Y17" i="89"/>
  <c r="X17" i="89"/>
  <c r="AN16" i="34"/>
  <c r="AI16" i="34"/>
  <c r="AH17" i="55"/>
  <c r="AQ17" i="55" s="1"/>
  <c r="Y17" i="13"/>
  <c r="X17" i="13"/>
  <c r="AR17" i="64"/>
  <c r="AR15" i="93"/>
  <c r="AR15" i="23"/>
  <c r="X17" i="54"/>
  <c r="Y17" i="54"/>
  <c r="Y17" i="41"/>
  <c r="X17" i="41"/>
  <c r="AI16" i="57"/>
  <c r="AN16" i="57"/>
  <c r="Z17" i="70"/>
  <c r="Y17" i="70"/>
  <c r="X17" i="70"/>
  <c r="AR17" i="32"/>
  <c r="AH17" i="30"/>
  <c r="AQ17" i="30" s="1"/>
  <c r="X16" i="88"/>
  <c r="Z16" i="88" s="1"/>
  <c r="Y16" i="88"/>
  <c r="Z16" i="33"/>
  <c r="AR15" i="87"/>
  <c r="Z16" i="43"/>
  <c r="AR15" i="73"/>
  <c r="Y18" i="26"/>
  <c r="X18" i="26"/>
  <c r="AI17" i="37"/>
  <c r="AN17" i="37"/>
  <c r="Z17" i="59"/>
  <c r="X17" i="59"/>
  <c r="Y17" i="59"/>
  <c r="AN15" i="49"/>
  <c r="AI15" i="49"/>
  <c r="Z17" i="74"/>
  <c r="X17" i="74"/>
  <c r="Y17" i="74"/>
  <c r="AI17" i="10"/>
  <c r="AN17" i="10"/>
  <c r="AI18" i="4"/>
  <c r="AN18" i="4"/>
  <c r="AI18" i="2"/>
  <c r="AN18" i="2"/>
  <c r="AI16" i="48"/>
  <c r="AN16" i="48"/>
  <c r="AN15" i="29"/>
  <c r="AI15" i="29"/>
  <c r="AI17" i="39"/>
  <c r="AN17" i="39"/>
  <c r="AR16" i="30"/>
  <c r="AH17" i="46"/>
  <c r="AQ17" i="46" s="1"/>
  <c r="AR15" i="71"/>
  <c r="AH17" i="31"/>
  <c r="AQ17" i="31" s="1"/>
  <c r="AR17" i="85"/>
  <c r="AH17" i="60"/>
  <c r="AQ17" i="60" s="1"/>
  <c r="AH15" i="9"/>
  <c r="AQ15" i="9" s="1"/>
  <c r="AG16" i="1"/>
  <c r="AP16" i="1" s="1"/>
  <c r="AF16" i="1"/>
  <c r="AO16" i="1" s="1"/>
  <c r="W17" i="1"/>
  <c r="AE16" i="1"/>
  <c r="AH16" i="23"/>
  <c r="AQ16" i="23" s="1"/>
  <c r="AH18" i="18"/>
  <c r="AQ18" i="18" s="1"/>
  <c r="AR16" i="60"/>
  <c r="AN17" i="19"/>
  <c r="AI17" i="19"/>
  <c r="AF17" i="8"/>
  <c r="AO17" i="8" s="1"/>
  <c r="W18" i="8"/>
  <c r="AE17" i="8"/>
  <c r="AG17" i="8"/>
  <c r="AP17" i="8" s="1"/>
  <c r="AR14" i="9"/>
  <c r="AR15" i="27"/>
  <c r="AI15" i="51"/>
  <c r="AN15" i="51"/>
  <c r="Z17" i="63"/>
  <c r="Y17" i="63"/>
  <c r="X17" i="63"/>
  <c r="AF17" i="58"/>
  <c r="AO17" i="58" s="1"/>
  <c r="AG17" i="58"/>
  <c r="AP17" i="58" s="1"/>
  <c r="AE17" i="58"/>
  <c r="W18" i="58"/>
  <c r="AH18" i="64"/>
  <c r="AQ18" i="64" s="1"/>
  <c r="AN16" i="41"/>
  <c r="AI16" i="41"/>
  <c r="AH16" i="27"/>
  <c r="AQ16" i="27" s="1"/>
  <c r="AH17" i="84"/>
  <c r="AQ17" i="84" s="1"/>
  <c r="AN16" i="81"/>
  <c r="AI16" i="81"/>
  <c r="AN17" i="11"/>
  <c r="AI17" i="11"/>
  <c r="AI17" i="72"/>
  <c r="AN17" i="72"/>
  <c r="Z16" i="16"/>
  <c r="Z17" i="30"/>
  <c r="AN15" i="88"/>
  <c r="AI15" i="88"/>
  <c r="AH16" i="93"/>
  <c r="AQ16" i="93" s="1"/>
  <c r="AR16" i="31"/>
  <c r="AH17" i="45"/>
  <c r="AQ17" i="45" s="1"/>
  <c r="AR15" i="16"/>
  <c r="Z17" i="20"/>
  <c r="Y16" i="91"/>
  <c r="Z16" i="91" s="1"/>
  <c r="X16" i="91"/>
  <c r="AI16" i="52"/>
  <c r="AN16" i="52"/>
  <c r="Z16" i="73"/>
  <c r="AN16" i="69"/>
  <c r="AI16" i="69"/>
  <c r="Y18" i="80"/>
  <c r="X18" i="80"/>
  <c r="Z18" i="80" s="1"/>
  <c r="X17" i="96"/>
  <c r="Y17" i="96"/>
  <c r="Y16" i="49"/>
  <c r="X16" i="49"/>
  <c r="Z16" i="49" s="1"/>
  <c r="AI16" i="24"/>
  <c r="AN16" i="24"/>
  <c r="Z18" i="10"/>
  <c r="X18" i="10"/>
  <c r="Y18" i="10"/>
  <c r="X19" i="4"/>
  <c r="Y19" i="4"/>
  <c r="Z19" i="4" s="1"/>
  <c r="Z19" i="2"/>
  <c r="Y19" i="2"/>
  <c r="X19" i="2"/>
  <c r="Y15" i="82"/>
  <c r="X15" i="82"/>
  <c r="AN16" i="77"/>
  <c r="AI16" i="77"/>
  <c r="X18" i="75"/>
  <c r="Y18" i="75"/>
  <c r="AG16" i="49" l="1"/>
  <c r="AP16" i="49" s="1"/>
  <c r="AF16" i="49"/>
  <c r="AO16" i="49" s="1"/>
  <c r="W17" i="49"/>
  <c r="AE16" i="49"/>
  <c r="W17" i="91"/>
  <c r="AG16" i="91"/>
  <c r="AP16" i="91" s="1"/>
  <c r="AF16" i="91"/>
  <c r="AO16" i="91" s="1"/>
  <c r="AE16" i="91"/>
  <c r="AG18" i="56"/>
  <c r="AP18" i="56" s="1"/>
  <c r="AF18" i="56"/>
  <c r="AO18" i="56" s="1"/>
  <c r="AE18" i="56"/>
  <c r="W19" i="56"/>
  <c r="AG16" i="88"/>
  <c r="AP16" i="88" s="1"/>
  <c r="AF16" i="88"/>
  <c r="AO16" i="88" s="1"/>
  <c r="W17" i="88"/>
  <c r="AE16" i="88"/>
  <c r="AG17" i="50"/>
  <c r="AP17" i="50" s="1"/>
  <c r="AF17" i="50"/>
  <c r="AO17" i="50" s="1"/>
  <c r="W18" i="50"/>
  <c r="AE17" i="50"/>
  <c r="W19" i="72"/>
  <c r="AE18" i="72"/>
  <c r="AG18" i="72"/>
  <c r="AP18" i="72" s="1"/>
  <c r="AF18" i="72"/>
  <c r="AO18" i="72" s="1"/>
  <c r="W17" i="44"/>
  <c r="AG16" i="44"/>
  <c r="AP16" i="44" s="1"/>
  <c r="AF16" i="44"/>
  <c r="AO16" i="44" s="1"/>
  <c r="AE16" i="44"/>
  <c r="AG16" i="51"/>
  <c r="AP16" i="51" s="1"/>
  <c r="AF16" i="51"/>
  <c r="AO16" i="51" s="1"/>
  <c r="W17" i="51"/>
  <c r="AE16" i="51"/>
  <c r="W18" i="34"/>
  <c r="AG17" i="34"/>
  <c r="AP17" i="34" s="1"/>
  <c r="AE17" i="34"/>
  <c r="AF17" i="34"/>
  <c r="AO17" i="34" s="1"/>
  <c r="AF17" i="77"/>
  <c r="AO17" i="77" s="1"/>
  <c r="AE17" i="77"/>
  <c r="W18" i="77"/>
  <c r="AG17" i="77"/>
  <c r="AP17" i="77" s="1"/>
  <c r="AG18" i="11"/>
  <c r="AP18" i="11" s="1"/>
  <c r="AF18" i="11"/>
  <c r="AO18" i="11" s="1"/>
  <c r="W19" i="11"/>
  <c r="AE18" i="11"/>
  <c r="AF18" i="80"/>
  <c r="AO18" i="80" s="1"/>
  <c r="AG18" i="80"/>
  <c r="AP18" i="80" s="1"/>
  <c r="W19" i="80"/>
  <c r="AE18" i="80"/>
  <c r="AG19" i="4"/>
  <c r="AP19" i="4" s="1"/>
  <c r="AF19" i="4"/>
  <c r="AO19" i="4" s="1"/>
  <c r="W20" i="4"/>
  <c r="AE19" i="4"/>
  <c r="W18" i="57"/>
  <c r="AG17" i="57"/>
  <c r="AP17" i="57" s="1"/>
  <c r="AF17" i="57"/>
  <c r="AO17" i="57" s="1"/>
  <c r="AE17" i="57"/>
  <c r="W18" i="74"/>
  <c r="AG17" i="74"/>
  <c r="AP17" i="74" s="1"/>
  <c r="AF17" i="74"/>
  <c r="AO17" i="74" s="1"/>
  <c r="AE17" i="74"/>
  <c r="AH17" i="54"/>
  <c r="AQ17" i="54" s="1"/>
  <c r="AF17" i="89"/>
  <c r="AO17" i="89" s="1"/>
  <c r="AE17" i="89"/>
  <c r="W18" i="89"/>
  <c r="AG17" i="89"/>
  <c r="AP17" i="89" s="1"/>
  <c r="AH17" i="48"/>
  <c r="AQ17" i="48" s="1"/>
  <c r="AR16" i="12"/>
  <c r="AG16" i="62"/>
  <c r="AP16" i="62" s="1"/>
  <c r="AF16" i="62"/>
  <c r="AO16" i="62" s="1"/>
  <c r="W17" i="62"/>
  <c r="AE16" i="62"/>
  <c r="AR16" i="14"/>
  <c r="AF17" i="69"/>
  <c r="AO17" i="69" s="1"/>
  <c r="W18" i="69"/>
  <c r="AG17" i="69"/>
  <c r="AP17" i="69" s="1"/>
  <c r="AE17" i="69"/>
  <c r="AI17" i="84"/>
  <c r="AN17" i="84"/>
  <c r="AH15" i="82"/>
  <c r="AQ15" i="82" s="1"/>
  <c r="AR16" i="77"/>
  <c r="AH18" i="10"/>
  <c r="AQ18" i="10" s="1"/>
  <c r="AH16" i="91"/>
  <c r="AQ16" i="91" s="1"/>
  <c r="AR15" i="88"/>
  <c r="AR17" i="11"/>
  <c r="AR17" i="19"/>
  <c r="AR17" i="39"/>
  <c r="AR18" i="2"/>
  <c r="AH17" i="74"/>
  <c r="AQ17" i="74" s="1"/>
  <c r="W18" i="59"/>
  <c r="AE17" i="59"/>
  <c r="AG17" i="59"/>
  <c r="AP17" i="59" s="1"/>
  <c r="AF17" i="59"/>
  <c r="AO17" i="59" s="1"/>
  <c r="AG17" i="70"/>
  <c r="AP17" i="70" s="1"/>
  <c r="W18" i="70"/>
  <c r="AF17" i="70"/>
  <c r="AO17" i="70" s="1"/>
  <c r="AE17" i="70"/>
  <c r="AH17" i="50"/>
  <c r="AQ17" i="50" s="1"/>
  <c r="AR17" i="75"/>
  <c r="AE17" i="90"/>
  <c r="W18" i="90"/>
  <c r="AF17" i="90"/>
  <c r="AO17" i="90" s="1"/>
  <c r="AG17" i="90"/>
  <c r="AP17" i="90" s="1"/>
  <c r="AH17" i="34"/>
  <c r="AQ17" i="34" s="1"/>
  <c r="AG17" i="47"/>
  <c r="AP17" i="47" s="1"/>
  <c r="AE17" i="47"/>
  <c r="W18" i="47"/>
  <c r="AF17" i="47"/>
  <c r="AO17" i="47" s="1"/>
  <c r="AH18" i="3"/>
  <c r="AQ18" i="3" s="1"/>
  <c r="AG16" i="66"/>
  <c r="AP16" i="66" s="1"/>
  <c r="AF16" i="66"/>
  <c r="AO16" i="66" s="1"/>
  <c r="AE16" i="66"/>
  <c r="W17" i="66"/>
  <c r="AF17" i="81"/>
  <c r="AO17" i="81" s="1"/>
  <c r="W18" i="81"/>
  <c r="AE17" i="81"/>
  <c r="AG17" i="81"/>
  <c r="AP17" i="81" s="1"/>
  <c r="AI17" i="53"/>
  <c r="AN17" i="53"/>
  <c r="AI15" i="40"/>
  <c r="AN15" i="40"/>
  <c r="AI16" i="65"/>
  <c r="AN16" i="65"/>
  <c r="AI16" i="87"/>
  <c r="AN16" i="87"/>
  <c r="AH16" i="29"/>
  <c r="AQ16" i="29" s="1"/>
  <c r="AR17" i="3"/>
  <c r="AH18" i="56"/>
  <c r="AQ18" i="56" s="1"/>
  <c r="AG16" i="17"/>
  <c r="AP16" i="17" s="1"/>
  <c r="AF16" i="17"/>
  <c r="AO16" i="17" s="1"/>
  <c r="W17" i="17"/>
  <c r="AE16" i="17"/>
  <c r="X16" i="76"/>
  <c r="Y16" i="76"/>
  <c r="AH16" i="38"/>
  <c r="AQ16" i="38" s="1"/>
  <c r="Z17" i="25"/>
  <c r="Y17" i="25"/>
  <c r="X17" i="25"/>
  <c r="AH17" i="77"/>
  <c r="AQ17" i="77" s="1"/>
  <c r="AH17" i="69"/>
  <c r="AQ17" i="69" s="1"/>
  <c r="AH18" i="11"/>
  <c r="AQ18" i="11" s="1"/>
  <c r="AN17" i="45"/>
  <c r="AI17" i="45"/>
  <c r="AI17" i="60"/>
  <c r="AN17" i="60"/>
  <c r="Y18" i="84"/>
  <c r="X18" i="84"/>
  <c r="Y18" i="31"/>
  <c r="Z18" i="31" s="1"/>
  <c r="X18" i="31"/>
  <c r="W19" i="10"/>
  <c r="AE18" i="10"/>
  <c r="AG18" i="10"/>
  <c r="AP18" i="10" s="1"/>
  <c r="AF18" i="10"/>
  <c r="AO18" i="10" s="1"/>
  <c r="AR16" i="69"/>
  <c r="Y18" i="53"/>
  <c r="X18" i="53"/>
  <c r="Y19" i="32"/>
  <c r="Z19" i="32" s="1"/>
  <c r="X19" i="32"/>
  <c r="AH18" i="37"/>
  <c r="AQ18" i="37" s="1"/>
  <c r="AG16" i="38"/>
  <c r="AP16" i="38" s="1"/>
  <c r="AF16" i="38"/>
  <c r="AO16" i="38" s="1"/>
  <c r="AE16" i="38"/>
  <c r="W17" i="38"/>
  <c r="AF17" i="24"/>
  <c r="AO17" i="24" s="1"/>
  <c r="W18" i="24"/>
  <c r="AE17" i="24"/>
  <c r="AG17" i="24"/>
  <c r="AP17" i="24" s="1"/>
  <c r="AN16" i="61"/>
  <c r="AI16" i="61"/>
  <c r="AG18" i="19"/>
  <c r="AP18" i="19" s="1"/>
  <c r="AF18" i="19"/>
  <c r="AO18" i="19" s="1"/>
  <c r="W19" i="19"/>
  <c r="AE18" i="19"/>
  <c r="AI17" i="79"/>
  <c r="AN17" i="79"/>
  <c r="AH17" i="96"/>
  <c r="AQ17" i="96" s="1"/>
  <c r="W18" i="30"/>
  <c r="AG17" i="30"/>
  <c r="AP17" i="30" s="1"/>
  <c r="AF17" i="30"/>
  <c r="AO17" i="30" s="1"/>
  <c r="AE17" i="30"/>
  <c r="AI17" i="58"/>
  <c r="AN17" i="58"/>
  <c r="AR15" i="49"/>
  <c r="AH17" i="12"/>
  <c r="AQ17" i="12" s="1"/>
  <c r="AG16" i="6"/>
  <c r="AP16" i="6" s="1"/>
  <c r="AF16" i="6"/>
  <c r="AO16" i="6" s="1"/>
  <c r="W17" i="6"/>
  <c r="AE16" i="6"/>
  <c r="AR14" i="82"/>
  <c r="AR17" i="26"/>
  <c r="AH17" i="14"/>
  <c r="AQ17" i="14" s="1"/>
  <c r="AR16" i="70"/>
  <c r="AN15" i="68"/>
  <c r="AI15" i="68"/>
  <c r="AH18" i="28"/>
  <c r="AQ18" i="28" s="1"/>
  <c r="AN17" i="22"/>
  <c r="AI17" i="22"/>
  <c r="X17" i="23"/>
  <c r="Y17" i="23"/>
  <c r="AF16" i="71"/>
  <c r="AO16" i="71" s="1"/>
  <c r="AE16" i="71"/>
  <c r="W17" i="71"/>
  <c r="AG16" i="71"/>
  <c r="AP16" i="71" s="1"/>
  <c r="AI16" i="25"/>
  <c r="AN16" i="25"/>
  <c r="Z17" i="61"/>
  <c r="X17" i="61"/>
  <c r="Y17" i="61"/>
  <c r="AN16" i="93"/>
  <c r="AI16" i="93"/>
  <c r="Y18" i="60"/>
  <c r="Z18" i="60" s="1"/>
  <c r="X18" i="60"/>
  <c r="AR16" i="81"/>
  <c r="AR16" i="41"/>
  <c r="AR18" i="4"/>
  <c r="AR17" i="37"/>
  <c r="AG16" i="43"/>
  <c r="AP16" i="43" s="1"/>
  <c r="AF16" i="43"/>
  <c r="AO16" i="43" s="1"/>
  <c r="AE16" i="43"/>
  <c r="W17" i="43"/>
  <c r="AR16" i="57"/>
  <c r="Z17" i="54"/>
  <c r="AI15" i="15"/>
  <c r="AN15" i="15"/>
  <c r="Z17" i="48"/>
  <c r="AR16" i="59"/>
  <c r="W18" i="86"/>
  <c r="AF17" i="86"/>
  <c r="AO17" i="86" s="1"/>
  <c r="AE17" i="86"/>
  <c r="AG17" i="86"/>
  <c r="AP17" i="86" s="1"/>
  <c r="AR15" i="38"/>
  <c r="AH19" i="4"/>
  <c r="AQ19" i="4" s="1"/>
  <c r="AR16" i="24"/>
  <c r="Z17" i="96"/>
  <c r="W17" i="73"/>
  <c r="AG16" i="73"/>
  <c r="AP16" i="73" s="1"/>
  <c r="AF16" i="73"/>
  <c r="AO16" i="73" s="1"/>
  <c r="AE16" i="73"/>
  <c r="AG17" i="20"/>
  <c r="AP17" i="20" s="1"/>
  <c r="AF17" i="20"/>
  <c r="AO17" i="20" s="1"/>
  <c r="W18" i="20"/>
  <c r="AE17" i="20"/>
  <c r="AF16" i="16"/>
  <c r="AO16" i="16" s="1"/>
  <c r="W17" i="16"/>
  <c r="AE16" i="16"/>
  <c r="AG16" i="16"/>
  <c r="AP16" i="16" s="1"/>
  <c r="AR15" i="51"/>
  <c r="AI17" i="8"/>
  <c r="AN17" i="8"/>
  <c r="AI16" i="1"/>
  <c r="AN16" i="1"/>
  <c r="AH18" i="26"/>
  <c r="AQ18" i="26" s="1"/>
  <c r="AH17" i="41"/>
  <c r="AQ17" i="41" s="1"/>
  <c r="AH17" i="13"/>
  <c r="AQ17" i="13" s="1"/>
  <c r="AR16" i="34"/>
  <c r="Y16" i="15"/>
  <c r="X16" i="15"/>
  <c r="Z17" i="12"/>
  <c r="AR16" i="54"/>
  <c r="Y17" i="78"/>
  <c r="X17" i="78"/>
  <c r="AE18" i="94"/>
  <c r="AF18" i="94"/>
  <c r="AO18" i="94" s="1"/>
  <c r="W19" i="94"/>
  <c r="AG18" i="94"/>
  <c r="AP18" i="94" s="1"/>
  <c r="AH18" i="39"/>
  <c r="AQ18" i="39" s="1"/>
  <c r="Z17" i="14"/>
  <c r="AI15" i="7"/>
  <c r="AN15" i="7"/>
  <c r="Y16" i="68"/>
  <c r="Z16" i="68" s="1"/>
  <c r="X16" i="68"/>
  <c r="AH16" i="95"/>
  <c r="AQ16" i="95" s="1"/>
  <c r="X17" i="87"/>
  <c r="Y17" i="87"/>
  <c r="AI18" i="32"/>
  <c r="AN18" i="32"/>
  <c r="AH18" i="83"/>
  <c r="AQ18" i="83" s="1"/>
  <c r="AH17" i="42"/>
  <c r="AQ17" i="42" s="1"/>
  <c r="Z18" i="37"/>
  <c r="X18" i="22"/>
  <c r="Z18" i="22" s="1"/>
  <c r="Y18" i="22"/>
  <c r="AH16" i="36"/>
  <c r="AQ16" i="36" s="1"/>
  <c r="AH17" i="52"/>
  <c r="AQ17" i="52" s="1"/>
  <c r="Z19" i="64"/>
  <c r="X19" i="64"/>
  <c r="Y19" i="64"/>
  <c r="AN17" i="55"/>
  <c r="AI17" i="55"/>
  <c r="X18" i="46"/>
  <c r="Z18" i="46" s="1"/>
  <c r="Y18" i="46"/>
  <c r="AI15" i="9"/>
  <c r="AN15" i="9"/>
  <c r="X17" i="93"/>
  <c r="Y17" i="93"/>
  <c r="Z17" i="93" s="1"/>
  <c r="AI17" i="31"/>
  <c r="AN17" i="31"/>
  <c r="X18" i="58"/>
  <c r="Y18" i="58"/>
  <c r="AR15" i="29"/>
  <c r="AH16" i="88"/>
  <c r="AQ16" i="88" s="1"/>
  <c r="AR16" i="50"/>
  <c r="AH16" i="44"/>
  <c r="AQ16" i="44" s="1"/>
  <c r="AG18" i="3"/>
  <c r="AP18" i="3" s="1"/>
  <c r="AF18" i="3"/>
  <c r="AO18" i="3" s="1"/>
  <c r="W19" i="3"/>
  <c r="AE18" i="3"/>
  <c r="AI16" i="23"/>
  <c r="AN16" i="23"/>
  <c r="AE17" i="35"/>
  <c r="W18" i="35"/>
  <c r="AF17" i="35"/>
  <c r="AO17" i="35" s="1"/>
  <c r="AG17" i="35"/>
  <c r="AP17" i="35" s="1"/>
  <c r="Y18" i="8"/>
  <c r="Z18" i="8" s="1"/>
  <c r="X18" i="8"/>
  <c r="Y17" i="1"/>
  <c r="X17" i="1"/>
  <c r="AR16" i="48"/>
  <c r="AR17" i="10"/>
  <c r="AH17" i="70"/>
  <c r="AQ17" i="70" s="1"/>
  <c r="AR17" i="28"/>
  <c r="AR15" i="44"/>
  <c r="AR17" i="80"/>
  <c r="AI16" i="67"/>
  <c r="AN16" i="67"/>
  <c r="AR15" i="95"/>
  <c r="AR16" i="13"/>
  <c r="AN16" i="78"/>
  <c r="AI16" i="78"/>
  <c r="AR16" i="42"/>
  <c r="AR15" i="36"/>
  <c r="AR15" i="91"/>
  <c r="AR17" i="56"/>
  <c r="X16" i="7"/>
  <c r="Y16" i="7"/>
  <c r="AI17" i="5"/>
  <c r="AN17" i="5"/>
  <c r="Y16" i="40"/>
  <c r="X16" i="40"/>
  <c r="AI18" i="85"/>
  <c r="AN18" i="85"/>
  <c r="Z18" i="28"/>
  <c r="Z18" i="83"/>
  <c r="Z17" i="42"/>
  <c r="AH17" i="57"/>
  <c r="AQ17" i="57" s="1"/>
  <c r="AN15" i="76"/>
  <c r="AI15" i="76"/>
  <c r="AR16" i="89"/>
  <c r="AR15" i="62"/>
  <c r="Z16" i="36"/>
  <c r="Z17" i="52"/>
  <c r="AH18" i="72"/>
  <c r="AQ18" i="72" s="1"/>
  <c r="AI18" i="64"/>
  <c r="AN18" i="64"/>
  <c r="AH16" i="51"/>
  <c r="AQ16" i="51" s="1"/>
  <c r="AI18" i="18"/>
  <c r="AN18" i="18"/>
  <c r="X18" i="55"/>
  <c r="Y18" i="55"/>
  <c r="Z18" i="55" s="1"/>
  <c r="X16" i="9"/>
  <c r="Z16" i="9" s="1"/>
  <c r="Y16" i="9"/>
  <c r="Y18" i="79"/>
  <c r="X18" i="79"/>
  <c r="X17" i="27"/>
  <c r="Y17" i="27"/>
  <c r="W20" i="2"/>
  <c r="AE19" i="2"/>
  <c r="AG19" i="2"/>
  <c r="AP19" i="2" s="1"/>
  <c r="AF19" i="2"/>
  <c r="AO19" i="2" s="1"/>
  <c r="AF17" i="63"/>
  <c r="AO17" i="63" s="1"/>
  <c r="W18" i="63"/>
  <c r="AG17" i="63"/>
  <c r="AP17" i="63" s="1"/>
  <c r="AE17" i="63"/>
  <c r="AG16" i="29"/>
  <c r="AP16" i="29" s="1"/>
  <c r="AF16" i="29"/>
  <c r="AO16" i="29" s="1"/>
  <c r="W17" i="29"/>
  <c r="AE16" i="29"/>
  <c r="AF17" i="92"/>
  <c r="AO17" i="92" s="1"/>
  <c r="AE17" i="92"/>
  <c r="W18" i="92"/>
  <c r="AG17" i="92"/>
  <c r="AP17" i="92" s="1"/>
  <c r="AH18" i="75"/>
  <c r="AQ18" i="75" s="1"/>
  <c r="Z15" i="82"/>
  <c r="AH16" i="49"/>
  <c r="AQ16" i="49" s="1"/>
  <c r="AH18" i="80"/>
  <c r="AQ18" i="80" s="1"/>
  <c r="Z18" i="75"/>
  <c r="AH19" i="2"/>
  <c r="AQ19" i="2" s="1"/>
  <c r="AR16" i="52"/>
  <c r="AR17" i="72"/>
  <c r="AH17" i="63"/>
  <c r="AQ17" i="63" s="1"/>
  <c r="AH17" i="59"/>
  <c r="AQ17" i="59" s="1"/>
  <c r="Z18" i="26"/>
  <c r="AG16" i="33"/>
  <c r="AP16" i="33" s="1"/>
  <c r="AF16" i="33"/>
  <c r="AO16" i="33" s="1"/>
  <c r="AE16" i="33"/>
  <c r="W17" i="33"/>
  <c r="Z17" i="41"/>
  <c r="Z17" i="13"/>
  <c r="AH17" i="89"/>
  <c r="AQ17" i="89" s="1"/>
  <c r="AR17" i="83"/>
  <c r="AR16" i="74"/>
  <c r="X17" i="67"/>
  <c r="Y17" i="67"/>
  <c r="Z17" i="67" s="1"/>
  <c r="AR16" i="63"/>
  <c r="AF16" i="21"/>
  <c r="AO16" i="21" s="1"/>
  <c r="W17" i="21"/>
  <c r="AE16" i="21"/>
  <c r="AG16" i="21"/>
  <c r="AP16" i="21" s="1"/>
  <c r="AR16" i="35"/>
  <c r="Z18" i="39"/>
  <c r="AH17" i="81"/>
  <c r="AQ17" i="81" s="1"/>
  <c r="Y18" i="5"/>
  <c r="Z18" i="5" s="1"/>
  <c r="X18" i="5"/>
  <c r="Z16" i="95"/>
  <c r="X17" i="65"/>
  <c r="Y17" i="65"/>
  <c r="Y19" i="85"/>
  <c r="X19" i="85"/>
  <c r="AH16" i="62"/>
  <c r="AQ16" i="62" s="1"/>
  <c r="AR16" i="96"/>
  <c r="AH17" i="35"/>
  <c r="AQ17" i="35" s="1"/>
  <c r="AH17" i="24"/>
  <c r="AQ17" i="24" s="1"/>
  <c r="AH18" i="19"/>
  <c r="AQ18" i="19" s="1"/>
  <c r="Y19" i="18"/>
  <c r="X19" i="18"/>
  <c r="AI17" i="46"/>
  <c r="AN17" i="46"/>
  <c r="Y18" i="45"/>
  <c r="Z18" i="45" s="1"/>
  <c r="X18" i="45"/>
  <c r="AI16" i="27"/>
  <c r="AN16" i="27"/>
  <c r="AG18" i="45" l="1"/>
  <c r="AP18" i="45" s="1"/>
  <c r="AF18" i="45"/>
  <c r="AO18" i="45" s="1"/>
  <c r="W19" i="45"/>
  <c r="AE18" i="45"/>
  <c r="AF18" i="8"/>
  <c r="AO18" i="8" s="1"/>
  <c r="W19" i="8"/>
  <c r="AE18" i="8"/>
  <c r="AG18" i="8"/>
  <c r="AP18" i="8" s="1"/>
  <c r="AE18" i="46"/>
  <c r="W19" i="46"/>
  <c r="AF18" i="46"/>
  <c r="AO18" i="46" s="1"/>
  <c r="AG18" i="46"/>
  <c r="AP18" i="46" s="1"/>
  <c r="AF18" i="60"/>
  <c r="AO18" i="60" s="1"/>
  <c r="W19" i="60"/>
  <c r="AE18" i="60"/>
  <c r="AG18" i="60"/>
  <c r="AP18" i="60" s="1"/>
  <c r="AE19" i="32"/>
  <c r="AF19" i="32"/>
  <c r="AO19" i="32" s="1"/>
  <c r="AG19" i="32"/>
  <c r="AP19" i="32" s="1"/>
  <c r="W20" i="32"/>
  <c r="AG16" i="9"/>
  <c r="AP16" i="9" s="1"/>
  <c r="AF16" i="9"/>
  <c r="AO16" i="9" s="1"/>
  <c r="W17" i="9"/>
  <c r="AE16" i="9"/>
  <c r="W18" i="93"/>
  <c r="AG17" i="93"/>
  <c r="AP17" i="93" s="1"/>
  <c r="AF17" i="93"/>
  <c r="AO17" i="93" s="1"/>
  <c r="AE17" i="93"/>
  <c r="AF18" i="55"/>
  <c r="AO18" i="55" s="1"/>
  <c r="W19" i="55"/>
  <c r="AE18" i="55"/>
  <c r="AG18" i="55"/>
  <c r="AP18" i="55" s="1"/>
  <c r="AG18" i="22"/>
  <c r="AP18" i="22" s="1"/>
  <c r="AF18" i="22"/>
  <c r="AO18" i="22" s="1"/>
  <c r="W19" i="22"/>
  <c r="AE18" i="22"/>
  <c r="AF18" i="31"/>
  <c r="AO18" i="31" s="1"/>
  <c r="AE18" i="31"/>
  <c r="W19" i="31"/>
  <c r="AG18" i="31"/>
  <c r="AP18" i="31" s="1"/>
  <c r="W18" i="67"/>
  <c r="AE17" i="67"/>
  <c r="AG17" i="67"/>
  <c r="AP17" i="67" s="1"/>
  <c r="AF17" i="67"/>
  <c r="AO17" i="67" s="1"/>
  <c r="AF18" i="5"/>
  <c r="AO18" i="5" s="1"/>
  <c r="W19" i="5"/>
  <c r="AE18" i="5"/>
  <c r="AG18" i="5"/>
  <c r="AP18" i="5" s="1"/>
  <c r="AF16" i="68"/>
  <c r="AO16" i="68" s="1"/>
  <c r="W17" i="68"/>
  <c r="AE16" i="68"/>
  <c r="AG16" i="68"/>
  <c r="AP16" i="68" s="1"/>
  <c r="AG17" i="12"/>
  <c r="AP17" i="12" s="1"/>
  <c r="AF17" i="12"/>
  <c r="AO17" i="12" s="1"/>
  <c r="W18" i="12"/>
  <c r="AE17" i="12"/>
  <c r="X17" i="73"/>
  <c r="Y17" i="73"/>
  <c r="Z17" i="73" s="1"/>
  <c r="AG17" i="61"/>
  <c r="AP17" i="61" s="1"/>
  <c r="AF17" i="61"/>
  <c r="AO17" i="61" s="1"/>
  <c r="W18" i="61"/>
  <c r="AE17" i="61"/>
  <c r="AH18" i="84"/>
  <c r="AQ18" i="84" s="1"/>
  <c r="AR16" i="27"/>
  <c r="AH19" i="85"/>
  <c r="AQ19" i="85" s="1"/>
  <c r="AG16" i="95"/>
  <c r="AP16" i="95" s="1"/>
  <c r="AF16" i="95"/>
  <c r="AO16" i="95" s="1"/>
  <c r="AE16" i="95"/>
  <c r="W17" i="95"/>
  <c r="AF17" i="13"/>
  <c r="AO17" i="13" s="1"/>
  <c r="W18" i="13"/>
  <c r="AE17" i="13"/>
  <c r="AG17" i="13"/>
  <c r="AP17" i="13" s="1"/>
  <c r="AI17" i="92"/>
  <c r="AN17" i="92"/>
  <c r="X19" i="3"/>
  <c r="Y19" i="3"/>
  <c r="Z19" i="3" s="1"/>
  <c r="Z19" i="85"/>
  <c r="AF18" i="39"/>
  <c r="AO18" i="39" s="1"/>
  <c r="AE18" i="39"/>
  <c r="W19" i="39"/>
  <c r="AG18" i="39"/>
  <c r="AP18" i="39" s="1"/>
  <c r="Z17" i="33"/>
  <c r="Y17" i="33"/>
  <c r="X17" i="33"/>
  <c r="W16" i="82"/>
  <c r="AG15" i="82"/>
  <c r="AP15" i="82" s="1"/>
  <c r="AE15" i="82"/>
  <c r="AF15" i="82"/>
  <c r="AO15" i="82" s="1"/>
  <c r="Z17" i="29"/>
  <c r="X17" i="29"/>
  <c r="Y17" i="29"/>
  <c r="X18" i="63"/>
  <c r="Y18" i="63"/>
  <c r="AR18" i="64"/>
  <c r="AR18" i="85"/>
  <c r="AR16" i="67"/>
  <c r="AR17" i="31"/>
  <c r="AH19" i="64"/>
  <c r="AQ19" i="64" s="1"/>
  <c r="Z18" i="20"/>
  <c r="X18" i="20"/>
  <c r="Y18" i="20"/>
  <c r="AN16" i="43"/>
  <c r="AI16" i="43"/>
  <c r="AH18" i="60"/>
  <c r="AQ18" i="60" s="1"/>
  <c r="AH17" i="61"/>
  <c r="AQ17" i="61" s="1"/>
  <c r="AI16" i="71"/>
  <c r="AN16" i="71"/>
  <c r="AR15" i="68"/>
  <c r="Z18" i="30"/>
  <c r="X18" i="30"/>
  <c r="Y18" i="30"/>
  <c r="AR16" i="61"/>
  <c r="AR17" i="45"/>
  <c r="Z17" i="62"/>
  <c r="Y17" i="62"/>
  <c r="X17" i="62"/>
  <c r="Y18" i="89"/>
  <c r="Z18" i="89" s="1"/>
  <c r="X18" i="89"/>
  <c r="AN17" i="74"/>
  <c r="AI17" i="74"/>
  <c r="X19" i="11"/>
  <c r="Y19" i="11"/>
  <c r="AN17" i="77"/>
  <c r="AI17" i="77"/>
  <c r="X18" i="34"/>
  <c r="Y18" i="34"/>
  <c r="AI18" i="72"/>
  <c r="AN18" i="72"/>
  <c r="AN16" i="88"/>
  <c r="AI16" i="88"/>
  <c r="AN18" i="56"/>
  <c r="AI18" i="56"/>
  <c r="AH17" i="65"/>
  <c r="AQ17" i="65" s="1"/>
  <c r="AR18" i="18"/>
  <c r="AH16" i="7"/>
  <c r="AQ16" i="7" s="1"/>
  <c r="AR15" i="15"/>
  <c r="AR17" i="79"/>
  <c r="X17" i="38"/>
  <c r="Y17" i="38"/>
  <c r="AE17" i="25"/>
  <c r="W18" i="25"/>
  <c r="AG17" i="25"/>
  <c r="AP17" i="25" s="1"/>
  <c r="AF17" i="25"/>
  <c r="AO17" i="25" s="1"/>
  <c r="Z18" i="69"/>
  <c r="Y18" i="69"/>
  <c r="X18" i="69"/>
  <c r="AI17" i="89"/>
  <c r="AN17" i="89"/>
  <c r="Z18" i="57"/>
  <c r="X18" i="57"/>
  <c r="Y18" i="57"/>
  <c r="AI18" i="80"/>
  <c r="AN18" i="80"/>
  <c r="AI16" i="51"/>
  <c r="AN16" i="51"/>
  <c r="Z17" i="91"/>
  <c r="X17" i="91"/>
  <c r="Y17" i="91"/>
  <c r="AN16" i="33"/>
  <c r="AI16" i="33"/>
  <c r="AH17" i="27"/>
  <c r="AQ17" i="27" s="1"/>
  <c r="AI18" i="94"/>
  <c r="AN18" i="94"/>
  <c r="AR17" i="58"/>
  <c r="AH18" i="53"/>
  <c r="AQ18" i="53" s="1"/>
  <c r="AR16" i="87"/>
  <c r="AR17" i="53"/>
  <c r="Y17" i="66"/>
  <c r="X17" i="66"/>
  <c r="Z19" i="72"/>
  <c r="X19" i="72"/>
  <c r="Y19" i="72"/>
  <c r="AR17" i="46"/>
  <c r="Z17" i="65"/>
  <c r="Z18" i="92"/>
  <c r="Y18" i="92"/>
  <c r="X18" i="92"/>
  <c r="Z17" i="27"/>
  <c r="AG17" i="42"/>
  <c r="AP17" i="42" s="1"/>
  <c r="AF17" i="42"/>
  <c r="AO17" i="42" s="1"/>
  <c r="AE17" i="42"/>
  <c r="W18" i="42"/>
  <c r="Z16" i="7"/>
  <c r="AN18" i="3"/>
  <c r="AI18" i="3"/>
  <c r="AH17" i="93"/>
  <c r="AQ17" i="93" s="1"/>
  <c r="AR15" i="7"/>
  <c r="AH17" i="78"/>
  <c r="AQ17" i="78" s="1"/>
  <c r="AH16" i="15"/>
  <c r="AQ16" i="15" s="1"/>
  <c r="AR16" i="1"/>
  <c r="AI16" i="16"/>
  <c r="AN16" i="16"/>
  <c r="W18" i="96"/>
  <c r="AG17" i="96"/>
  <c r="AP17" i="96" s="1"/>
  <c r="AE17" i="96"/>
  <c r="AF17" i="96"/>
  <c r="AO17" i="96" s="1"/>
  <c r="Z18" i="86"/>
  <c r="X18" i="86"/>
  <c r="Y18" i="86"/>
  <c r="W18" i="54"/>
  <c r="AE17" i="54"/>
  <c r="AG17" i="54"/>
  <c r="AP17" i="54" s="1"/>
  <c r="AF17" i="54"/>
  <c r="AO17" i="54" s="1"/>
  <c r="AI17" i="30"/>
  <c r="AN17" i="30"/>
  <c r="AN18" i="19"/>
  <c r="AI18" i="19"/>
  <c r="AN16" i="38"/>
  <c r="AI16" i="38"/>
  <c r="AI18" i="10"/>
  <c r="AN18" i="10"/>
  <c r="AH16" i="76"/>
  <c r="AQ16" i="76" s="1"/>
  <c r="AI16" i="66"/>
  <c r="AN16" i="66"/>
  <c r="Y18" i="47"/>
  <c r="X18" i="47"/>
  <c r="Z18" i="90"/>
  <c r="Y18" i="90"/>
  <c r="X18" i="90"/>
  <c r="AI17" i="70"/>
  <c r="AN17" i="70"/>
  <c r="AI17" i="59"/>
  <c r="AN17" i="59"/>
  <c r="AI19" i="4"/>
  <c r="AN19" i="4"/>
  <c r="X19" i="80"/>
  <c r="Y19" i="80"/>
  <c r="Z17" i="51"/>
  <c r="Y17" i="51"/>
  <c r="X17" i="51"/>
  <c r="AN17" i="50"/>
  <c r="AI17" i="50"/>
  <c r="Z17" i="88"/>
  <c r="X17" i="88"/>
  <c r="Y17" i="88"/>
  <c r="AN16" i="49"/>
  <c r="AI16" i="49"/>
  <c r="Y17" i="16"/>
  <c r="Z17" i="16" s="1"/>
  <c r="X17" i="16"/>
  <c r="AI16" i="73"/>
  <c r="AN16" i="73"/>
  <c r="AR16" i="93"/>
  <c r="AR16" i="25"/>
  <c r="AH17" i="23"/>
  <c r="AQ17" i="23" s="1"/>
  <c r="X19" i="19"/>
  <c r="Y19" i="19"/>
  <c r="AI17" i="24"/>
  <c r="AN17" i="24"/>
  <c r="Z18" i="53"/>
  <c r="X19" i="10"/>
  <c r="Y19" i="10"/>
  <c r="Z18" i="84"/>
  <c r="Z16" i="76"/>
  <c r="AR16" i="65"/>
  <c r="AI17" i="90"/>
  <c r="AN17" i="90"/>
  <c r="X18" i="59"/>
  <c r="Z18" i="59" s="1"/>
  <c r="Y18" i="59"/>
  <c r="X18" i="74"/>
  <c r="Y18" i="74"/>
  <c r="X20" i="4"/>
  <c r="Z20" i="4" s="1"/>
  <c r="Y20" i="4"/>
  <c r="AI17" i="34"/>
  <c r="AN17" i="34"/>
  <c r="Z17" i="44"/>
  <c r="X17" i="44"/>
  <c r="Y17" i="44"/>
  <c r="X18" i="50"/>
  <c r="Y18" i="50"/>
  <c r="AI16" i="91"/>
  <c r="AN16" i="91"/>
  <c r="Z17" i="49"/>
  <c r="Y17" i="49"/>
  <c r="X17" i="49"/>
  <c r="AH16" i="40"/>
  <c r="AQ16" i="40" s="1"/>
  <c r="AH17" i="1"/>
  <c r="AQ17" i="1" s="1"/>
  <c r="AR16" i="23"/>
  <c r="AH18" i="46"/>
  <c r="AQ18" i="46" s="1"/>
  <c r="AG19" i="64"/>
  <c r="AP19" i="64" s="1"/>
  <c r="AF19" i="64"/>
  <c r="AO19" i="64" s="1"/>
  <c r="AE19" i="64"/>
  <c r="W20" i="64"/>
  <c r="AH19" i="18"/>
  <c r="AQ19" i="18" s="1"/>
  <c r="AH18" i="79"/>
  <c r="AQ18" i="79" s="1"/>
  <c r="AE18" i="83"/>
  <c r="W19" i="83"/>
  <c r="AG18" i="83"/>
  <c r="AP18" i="83" s="1"/>
  <c r="AF18" i="83"/>
  <c r="AO18" i="83" s="1"/>
  <c r="Z16" i="40"/>
  <c r="Z17" i="1"/>
  <c r="AH18" i="58"/>
  <c r="AQ18" i="58" s="1"/>
  <c r="AR17" i="55"/>
  <c r="AH17" i="87"/>
  <c r="AQ17" i="87" s="1"/>
  <c r="AG17" i="14"/>
  <c r="AP17" i="14" s="1"/>
  <c r="AF17" i="14"/>
  <c r="AO17" i="14" s="1"/>
  <c r="W18" i="14"/>
  <c r="AE17" i="14"/>
  <c r="AH18" i="45"/>
  <c r="AQ18" i="45" s="1"/>
  <c r="AH18" i="5"/>
  <c r="AQ18" i="5" s="1"/>
  <c r="AI16" i="21"/>
  <c r="AN16" i="21"/>
  <c r="AH17" i="67"/>
  <c r="AQ17" i="67" s="1"/>
  <c r="W18" i="41"/>
  <c r="AG17" i="41"/>
  <c r="AP17" i="41" s="1"/>
  <c r="AF17" i="41"/>
  <c r="AO17" i="41" s="1"/>
  <c r="AE17" i="41"/>
  <c r="W19" i="26"/>
  <c r="AG18" i="26"/>
  <c r="AP18" i="26" s="1"/>
  <c r="AF18" i="26"/>
  <c r="AO18" i="26" s="1"/>
  <c r="AE18" i="26"/>
  <c r="AF18" i="75"/>
  <c r="AO18" i="75" s="1"/>
  <c r="AG18" i="75"/>
  <c r="AP18" i="75" s="1"/>
  <c r="AE18" i="75"/>
  <c r="W19" i="75"/>
  <c r="AI17" i="63"/>
  <c r="AN17" i="63"/>
  <c r="AI19" i="2"/>
  <c r="AN19" i="2"/>
  <c r="AH18" i="55"/>
  <c r="AQ18" i="55" s="1"/>
  <c r="AG17" i="52"/>
  <c r="AP17" i="52" s="1"/>
  <c r="AF17" i="52"/>
  <c r="AO17" i="52" s="1"/>
  <c r="W18" i="52"/>
  <c r="AE17" i="52"/>
  <c r="AR15" i="76"/>
  <c r="AF18" i="28"/>
  <c r="AO18" i="28" s="1"/>
  <c r="AE18" i="28"/>
  <c r="W19" i="28"/>
  <c r="AG18" i="28"/>
  <c r="AP18" i="28" s="1"/>
  <c r="AH18" i="8"/>
  <c r="AQ18" i="8" s="1"/>
  <c r="Y18" i="35"/>
  <c r="Z18" i="35" s="1"/>
  <c r="X18" i="35"/>
  <c r="Z18" i="58"/>
  <c r="Z17" i="87"/>
  <c r="AH16" i="68"/>
  <c r="AQ16" i="68" s="1"/>
  <c r="Z17" i="78"/>
  <c r="Z16" i="15"/>
  <c r="AR17" i="8"/>
  <c r="Z17" i="23"/>
  <c r="AN16" i="6"/>
  <c r="AI16" i="6"/>
  <c r="X18" i="24"/>
  <c r="Z18" i="24" s="1"/>
  <c r="Y18" i="24"/>
  <c r="AH19" i="32"/>
  <c r="AQ19" i="32" s="1"/>
  <c r="AH18" i="31"/>
  <c r="AQ18" i="31" s="1"/>
  <c r="AI16" i="17"/>
  <c r="AN16" i="17"/>
  <c r="AN17" i="81"/>
  <c r="AI17" i="81"/>
  <c r="AN17" i="47"/>
  <c r="AI17" i="47"/>
  <c r="Z18" i="70"/>
  <c r="X18" i="70"/>
  <c r="Y18" i="70"/>
  <c r="AR17" i="84"/>
  <c r="AI17" i="57"/>
  <c r="AN17" i="57"/>
  <c r="X18" i="77"/>
  <c r="Y18" i="77"/>
  <c r="Z18" i="77" s="1"/>
  <c r="AH16" i="9"/>
  <c r="AQ16" i="9" s="1"/>
  <c r="AE18" i="37"/>
  <c r="AF18" i="37"/>
  <c r="AO18" i="37" s="1"/>
  <c r="AG18" i="37"/>
  <c r="AP18" i="37" s="1"/>
  <c r="W19" i="37"/>
  <c r="AR18" i="32"/>
  <c r="Z19" i="18"/>
  <c r="X17" i="21"/>
  <c r="Z17" i="21" s="1"/>
  <c r="Y17" i="21"/>
  <c r="AN16" i="29"/>
  <c r="AI16" i="29"/>
  <c r="Y20" i="2"/>
  <c r="X20" i="2"/>
  <c r="Z18" i="79"/>
  <c r="AE16" i="36"/>
  <c r="W17" i="36"/>
  <c r="AG16" i="36"/>
  <c r="AP16" i="36" s="1"/>
  <c r="AF16" i="36"/>
  <c r="AO16" i="36" s="1"/>
  <c r="AR17" i="5"/>
  <c r="AR16" i="78"/>
  <c r="AI17" i="35"/>
  <c r="AN17" i="35"/>
  <c r="AR15" i="9"/>
  <c r="AH18" i="22"/>
  <c r="AQ18" i="22" s="1"/>
  <c r="X19" i="94"/>
  <c r="Y19" i="94"/>
  <c r="AI17" i="20"/>
  <c r="AN17" i="20"/>
  <c r="AI17" i="86"/>
  <c r="AN17" i="86"/>
  <c r="AG17" i="48"/>
  <c r="AP17" i="48" s="1"/>
  <c r="AF17" i="48"/>
  <c r="AO17" i="48" s="1"/>
  <c r="AE17" i="48"/>
  <c r="W18" i="48"/>
  <c r="X17" i="43"/>
  <c r="Y17" i="43"/>
  <c r="X17" i="71"/>
  <c r="Z17" i="71" s="1"/>
  <c r="Y17" i="71"/>
  <c r="AR17" i="22"/>
  <c r="Z17" i="6"/>
  <c r="X17" i="6"/>
  <c r="Y17" i="6"/>
  <c r="AR17" i="60"/>
  <c r="AH17" i="25"/>
  <c r="AQ17" i="25" s="1"/>
  <c r="Y17" i="17"/>
  <c r="X17" i="17"/>
  <c r="AR15" i="40"/>
  <c r="X18" i="81"/>
  <c r="Y18" i="81"/>
  <c r="Z18" i="81" s="1"/>
  <c r="AI17" i="69"/>
  <c r="AN17" i="69"/>
  <c r="AI16" i="62"/>
  <c r="AN16" i="62"/>
  <c r="AN18" i="11"/>
  <c r="AI18" i="11"/>
  <c r="AI16" i="44"/>
  <c r="AN16" i="44"/>
  <c r="Z19" i="56"/>
  <c r="X19" i="56"/>
  <c r="Y19" i="56"/>
  <c r="AF17" i="16" l="1"/>
  <c r="AO17" i="16" s="1"/>
  <c r="W18" i="16"/>
  <c r="AE17" i="16"/>
  <c r="AG17" i="16"/>
  <c r="AP17" i="16" s="1"/>
  <c r="W19" i="81"/>
  <c r="AG18" i="81"/>
  <c r="AP18" i="81" s="1"/>
  <c r="AF18" i="81"/>
  <c r="AO18" i="81" s="1"/>
  <c r="AE18" i="81"/>
  <c r="AE17" i="71"/>
  <c r="W18" i="71"/>
  <c r="AG17" i="71"/>
  <c r="AP17" i="71" s="1"/>
  <c r="AF17" i="71"/>
  <c r="AO17" i="71" s="1"/>
  <c r="AF18" i="24"/>
  <c r="AO18" i="24" s="1"/>
  <c r="W19" i="24"/>
  <c r="AE18" i="24"/>
  <c r="AG18" i="24"/>
  <c r="AP18" i="24" s="1"/>
  <c r="W19" i="59"/>
  <c r="AE18" i="59"/>
  <c r="AG18" i="59"/>
  <c r="AP18" i="59" s="1"/>
  <c r="AF18" i="59"/>
  <c r="AO18" i="59" s="1"/>
  <c r="AF18" i="77"/>
  <c r="AO18" i="77" s="1"/>
  <c r="AG18" i="77"/>
  <c r="AP18" i="77" s="1"/>
  <c r="AE18" i="77"/>
  <c r="W19" i="77"/>
  <c r="AG20" i="4"/>
  <c r="AP20" i="4" s="1"/>
  <c r="AF20" i="4"/>
  <c r="AO20" i="4" s="1"/>
  <c r="W21" i="4"/>
  <c r="AE20" i="4"/>
  <c r="AE17" i="73"/>
  <c r="W18" i="73"/>
  <c r="AF17" i="73"/>
  <c r="AO17" i="73" s="1"/>
  <c r="AG17" i="73"/>
  <c r="AP17" i="73" s="1"/>
  <c r="AG19" i="3"/>
  <c r="AP19" i="3" s="1"/>
  <c r="AF19" i="3"/>
  <c r="AO19" i="3" s="1"/>
  <c r="W20" i="3"/>
  <c r="AE19" i="3"/>
  <c r="AG18" i="89"/>
  <c r="AP18" i="89" s="1"/>
  <c r="AF18" i="89"/>
  <c r="AO18" i="89" s="1"/>
  <c r="AE18" i="89"/>
  <c r="W19" i="89"/>
  <c r="AF17" i="21"/>
  <c r="AO17" i="21" s="1"/>
  <c r="W18" i="21"/>
  <c r="AE17" i="21"/>
  <c r="AG17" i="21"/>
  <c r="AP17" i="21" s="1"/>
  <c r="AG18" i="35"/>
  <c r="AP18" i="35" s="1"/>
  <c r="AF18" i="35"/>
  <c r="AO18" i="35" s="1"/>
  <c r="AE18" i="35"/>
  <c r="W19" i="35"/>
  <c r="AH17" i="6"/>
  <c r="AQ17" i="6" s="1"/>
  <c r="AN17" i="48"/>
  <c r="AI17" i="48"/>
  <c r="AR17" i="20"/>
  <c r="AI16" i="36"/>
  <c r="AN16" i="36"/>
  <c r="AR17" i="57"/>
  <c r="AR17" i="47"/>
  <c r="AG16" i="15"/>
  <c r="AP16" i="15" s="1"/>
  <c r="AF16" i="15"/>
  <c r="AO16" i="15" s="1"/>
  <c r="W17" i="15"/>
  <c r="AE16" i="15"/>
  <c r="AH18" i="35"/>
  <c r="AQ18" i="35" s="1"/>
  <c r="AI17" i="52"/>
  <c r="AN17" i="52"/>
  <c r="Y18" i="41"/>
  <c r="X18" i="41"/>
  <c r="Z18" i="41" s="1"/>
  <c r="AN17" i="14"/>
  <c r="AI17" i="14"/>
  <c r="X19" i="83"/>
  <c r="Y19" i="83"/>
  <c r="AH17" i="44"/>
  <c r="AQ17" i="44" s="1"/>
  <c r="AG18" i="84"/>
  <c r="AP18" i="84" s="1"/>
  <c r="AE18" i="84"/>
  <c r="W19" i="84"/>
  <c r="AF18" i="84"/>
  <c r="AO18" i="84" s="1"/>
  <c r="AR17" i="24"/>
  <c r="AH17" i="16"/>
  <c r="AQ17" i="16" s="1"/>
  <c r="AH17" i="88"/>
  <c r="AQ17" i="88" s="1"/>
  <c r="AG17" i="51"/>
  <c r="AP17" i="51" s="1"/>
  <c r="AF17" i="51"/>
  <c r="AO17" i="51" s="1"/>
  <c r="W18" i="51"/>
  <c r="AE17" i="51"/>
  <c r="AG18" i="90"/>
  <c r="AP18" i="90" s="1"/>
  <c r="AF18" i="90"/>
  <c r="AO18" i="90" s="1"/>
  <c r="AE18" i="90"/>
  <c r="W19" i="90"/>
  <c r="AR18" i="10"/>
  <c r="AR17" i="30"/>
  <c r="AH18" i="86"/>
  <c r="AQ18" i="86" s="1"/>
  <c r="Y18" i="96"/>
  <c r="X18" i="96"/>
  <c r="AN17" i="42"/>
  <c r="AI17" i="42"/>
  <c r="AH19" i="72"/>
  <c r="AQ19" i="72" s="1"/>
  <c r="AE17" i="91"/>
  <c r="W18" i="91"/>
  <c r="AF17" i="91"/>
  <c r="AO17" i="91" s="1"/>
  <c r="AG17" i="91"/>
  <c r="AP17" i="91" s="1"/>
  <c r="AH18" i="57"/>
  <c r="AQ18" i="57" s="1"/>
  <c r="AF18" i="69"/>
  <c r="AO18" i="69" s="1"/>
  <c r="W19" i="69"/>
  <c r="AG18" i="69"/>
  <c r="AP18" i="69" s="1"/>
  <c r="AE18" i="69"/>
  <c r="AH18" i="89"/>
  <c r="AQ18" i="89" s="1"/>
  <c r="AE18" i="30"/>
  <c r="AF18" i="30"/>
  <c r="AO18" i="30" s="1"/>
  <c r="W19" i="30"/>
  <c r="AG18" i="30"/>
  <c r="AP18" i="30" s="1"/>
  <c r="AH18" i="20"/>
  <c r="AQ18" i="20" s="1"/>
  <c r="AR17" i="92"/>
  <c r="Y18" i="12"/>
  <c r="Z18" i="12" s="1"/>
  <c r="X18" i="12"/>
  <c r="AI18" i="31"/>
  <c r="AN18" i="31"/>
  <c r="AR16" i="44"/>
  <c r="AG17" i="1"/>
  <c r="AP17" i="1" s="1"/>
  <c r="AF17" i="1"/>
  <c r="AO17" i="1" s="1"/>
  <c r="W18" i="1"/>
  <c r="AE17" i="1"/>
  <c r="AR16" i="91"/>
  <c r="AE17" i="44"/>
  <c r="W18" i="44"/>
  <c r="AG17" i="44"/>
  <c r="AP17" i="44" s="1"/>
  <c r="AF17" i="44"/>
  <c r="AO17" i="44" s="1"/>
  <c r="W18" i="88"/>
  <c r="AE17" i="88"/>
  <c r="AF17" i="88"/>
  <c r="AO17" i="88" s="1"/>
  <c r="AG17" i="88"/>
  <c r="AP17" i="88" s="1"/>
  <c r="AR17" i="59"/>
  <c r="AH18" i="47"/>
  <c r="AQ18" i="47" s="1"/>
  <c r="AR16" i="38"/>
  <c r="AF18" i="86"/>
  <c r="AO18" i="86" s="1"/>
  <c r="AE18" i="86"/>
  <c r="AG18" i="86"/>
  <c r="AP18" i="86" s="1"/>
  <c r="W19" i="86"/>
  <c r="AG18" i="92"/>
  <c r="AP18" i="92" s="1"/>
  <c r="AF18" i="92"/>
  <c r="AO18" i="92" s="1"/>
  <c r="AE18" i="92"/>
  <c r="W19" i="92"/>
  <c r="W20" i="72"/>
  <c r="AE19" i="72"/>
  <c r="AG19" i="72"/>
  <c r="AP19" i="72" s="1"/>
  <c r="AF19" i="72"/>
  <c r="AO19" i="72" s="1"/>
  <c r="W19" i="57"/>
  <c r="AG18" i="57"/>
  <c r="AP18" i="57" s="1"/>
  <c r="AF18" i="57"/>
  <c r="AO18" i="57" s="1"/>
  <c r="AE18" i="57"/>
  <c r="AH17" i="38"/>
  <c r="AQ17" i="38" s="1"/>
  <c r="AR18" i="72"/>
  <c r="AG18" i="20"/>
  <c r="AP18" i="20" s="1"/>
  <c r="AF18" i="20"/>
  <c r="AO18" i="20" s="1"/>
  <c r="W19" i="20"/>
  <c r="AE18" i="20"/>
  <c r="AH18" i="63"/>
  <c r="AQ18" i="63" s="1"/>
  <c r="AI15" i="82"/>
  <c r="AN15" i="82"/>
  <c r="W18" i="33"/>
  <c r="AG17" i="33"/>
  <c r="AP17" i="33" s="1"/>
  <c r="AE17" i="33"/>
  <c r="AF17" i="33"/>
  <c r="AO17" i="33" s="1"/>
  <c r="AF19" i="85"/>
  <c r="AO19" i="85" s="1"/>
  <c r="AE19" i="85"/>
  <c r="W20" i="85"/>
  <c r="AG19" i="85"/>
  <c r="AP19" i="85" s="1"/>
  <c r="AN16" i="95"/>
  <c r="AI16" i="95"/>
  <c r="AI17" i="67"/>
  <c r="AN17" i="67"/>
  <c r="AI18" i="55"/>
  <c r="AN18" i="55"/>
  <c r="AI18" i="60"/>
  <c r="AN18" i="60"/>
  <c r="X19" i="46"/>
  <c r="Y19" i="46"/>
  <c r="AI18" i="45"/>
  <c r="AN18" i="45"/>
  <c r="AH17" i="17"/>
  <c r="AQ17" i="17" s="1"/>
  <c r="W18" i="78"/>
  <c r="AG17" i="78"/>
  <c r="AP17" i="78" s="1"/>
  <c r="AF17" i="78"/>
  <c r="AO17" i="78" s="1"/>
  <c r="AE17" i="78"/>
  <c r="X18" i="52"/>
  <c r="Y18" i="52"/>
  <c r="X19" i="26"/>
  <c r="Z19" i="26" s="1"/>
  <c r="Y19" i="26"/>
  <c r="X18" i="14"/>
  <c r="Y18" i="14"/>
  <c r="AI18" i="28"/>
  <c r="AN18" i="28"/>
  <c r="AI17" i="41"/>
  <c r="AN17" i="41"/>
  <c r="AE16" i="40"/>
  <c r="W17" i="40"/>
  <c r="AG16" i="40"/>
  <c r="AP16" i="40" s="1"/>
  <c r="AF16" i="40"/>
  <c r="AO16" i="40" s="1"/>
  <c r="AH18" i="74"/>
  <c r="AQ18" i="74" s="1"/>
  <c r="AR17" i="90"/>
  <c r="AH19" i="10"/>
  <c r="AQ19" i="10" s="1"/>
  <c r="AH19" i="19"/>
  <c r="AQ19" i="19" s="1"/>
  <c r="AR17" i="50"/>
  <c r="AH19" i="80"/>
  <c r="AQ19" i="80" s="1"/>
  <c r="AR16" i="16"/>
  <c r="AR18" i="3"/>
  <c r="AG17" i="65"/>
  <c r="AP17" i="65" s="1"/>
  <c r="AF17" i="65"/>
  <c r="AO17" i="65" s="1"/>
  <c r="AE17" i="65"/>
  <c r="W18" i="65"/>
  <c r="AH17" i="66"/>
  <c r="AQ17" i="66" s="1"/>
  <c r="AR18" i="94"/>
  <c r="AR16" i="33"/>
  <c r="AR16" i="51"/>
  <c r="Z17" i="38"/>
  <c r="AR18" i="56"/>
  <c r="AH19" i="11"/>
  <c r="AQ19" i="11" s="1"/>
  <c r="Z18" i="63"/>
  <c r="AI17" i="13"/>
  <c r="AN17" i="13"/>
  <c r="AI18" i="5"/>
  <c r="AN18" i="5"/>
  <c r="Z18" i="67"/>
  <c r="X18" i="67"/>
  <c r="Y18" i="67"/>
  <c r="AN18" i="22"/>
  <c r="AI18" i="22"/>
  <c r="Y19" i="55"/>
  <c r="Z19" i="55" s="1"/>
  <c r="X19" i="55"/>
  <c r="Z18" i="93"/>
  <c r="X18" i="93"/>
  <c r="Y18" i="93"/>
  <c r="X20" i="32"/>
  <c r="Y20" i="32"/>
  <c r="Z19" i="60"/>
  <c r="X19" i="60"/>
  <c r="Y19" i="60"/>
  <c r="AI18" i="46"/>
  <c r="AN18" i="46"/>
  <c r="Y19" i="45"/>
  <c r="X19" i="45"/>
  <c r="Z19" i="45" s="1"/>
  <c r="AR16" i="6"/>
  <c r="Z19" i="28"/>
  <c r="X19" i="28"/>
  <c r="Y19" i="28"/>
  <c r="AR19" i="2"/>
  <c r="AR18" i="11"/>
  <c r="AH17" i="43"/>
  <c r="AQ17" i="43" s="1"/>
  <c r="AH19" i="94"/>
  <c r="AQ19" i="94" s="1"/>
  <c r="AH18" i="81"/>
  <c r="AQ18" i="81" s="1"/>
  <c r="Z17" i="17"/>
  <c r="Z17" i="43"/>
  <c r="Z19" i="94"/>
  <c r="AR17" i="35"/>
  <c r="AH18" i="77"/>
  <c r="AQ18" i="77" s="1"/>
  <c r="AG17" i="23"/>
  <c r="AP17" i="23" s="1"/>
  <c r="AF17" i="23"/>
  <c r="AO17" i="23" s="1"/>
  <c r="W18" i="23"/>
  <c r="AE17" i="23"/>
  <c r="AR17" i="63"/>
  <c r="AI18" i="26"/>
  <c r="AN18" i="26"/>
  <c r="Y20" i="64"/>
  <c r="X20" i="64"/>
  <c r="AH17" i="49"/>
  <c r="AQ17" i="49" s="1"/>
  <c r="AH18" i="50"/>
  <c r="AQ18" i="50" s="1"/>
  <c r="AR17" i="34"/>
  <c r="Z18" i="74"/>
  <c r="Z19" i="10"/>
  <c r="Z19" i="19"/>
  <c r="AR16" i="49"/>
  <c r="Z19" i="80"/>
  <c r="AR17" i="70"/>
  <c r="Z18" i="47"/>
  <c r="AR18" i="19"/>
  <c r="AN17" i="54"/>
  <c r="AI17" i="54"/>
  <c r="AI17" i="96"/>
  <c r="AN17" i="96"/>
  <c r="AR17" i="89"/>
  <c r="AH18" i="34"/>
  <c r="AQ18" i="34" s="1"/>
  <c r="Z19" i="11"/>
  <c r="AH17" i="62"/>
  <c r="AQ17" i="62" s="1"/>
  <c r="AR16" i="43"/>
  <c r="AH19" i="3"/>
  <c r="AQ19" i="3" s="1"/>
  <c r="X18" i="13"/>
  <c r="Y18" i="13"/>
  <c r="Z18" i="13" s="1"/>
  <c r="AH17" i="73"/>
  <c r="AQ17" i="73" s="1"/>
  <c r="Z19" i="5"/>
  <c r="X19" i="5"/>
  <c r="Y19" i="5"/>
  <c r="X19" i="22"/>
  <c r="Y19" i="22"/>
  <c r="AI16" i="9"/>
  <c r="AN16" i="9"/>
  <c r="AR17" i="69"/>
  <c r="AG17" i="6"/>
  <c r="AP17" i="6" s="1"/>
  <c r="AF17" i="6"/>
  <c r="AO17" i="6" s="1"/>
  <c r="W18" i="6"/>
  <c r="AE17" i="6"/>
  <c r="AE18" i="79"/>
  <c r="W19" i="79"/>
  <c r="AF18" i="79"/>
  <c r="AO18" i="79" s="1"/>
  <c r="AG18" i="79"/>
  <c r="AP18" i="79" s="1"/>
  <c r="Y19" i="37"/>
  <c r="X19" i="37"/>
  <c r="AI18" i="83"/>
  <c r="AN18" i="83"/>
  <c r="AH20" i="2"/>
  <c r="AQ20" i="2" s="1"/>
  <c r="AH17" i="21"/>
  <c r="AQ17" i="21" s="1"/>
  <c r="AR17" i="81"/>
  <c r="AH19" i="56"/>
  <c r="AQ19" i="56" s="1"/>
  <c r="X18" i="48"/>
  <c r="Y18" i="48"/>
  <c r="Z18" i="48" s="1"/>
  <c r="AR17" i="86"/>
  <c r="Z20" i="2"/>
  <c r="W20" i="18"/>
  <c r="AE19" i="18"/>
  <c r="AG19" i="18"/>
  <c r="AP19" i="18" s="1"/>
  <c r="AF19" i="18"/>
  <c r="AO19" i="18" s="1"/>
  <c r="AH18" i="70"/>
  <c r="AQ18" i="70" s="1"/>
  <c r="AE17" i="87"/>
  <c r="W18" i="87"/>
  <c r="AF17" i="87"/>
  <c r="AO17" i="87" s="1"/>
  <c r="AG17" i="87"/>
  <c r="AP17" i="87" s="1"/>
  <c r="Z19" i="75"/>
  <c r="Y19" i="75"/>
  <c r="X19" i="75"/>
  <c r="AR16" i="21"/>
  <c r="AI19" i="64"/>
  <c r="AN19" i="64"/>
  <c r="Z18" i="50"/>
  <c r="AF18" i="53"/>
  <c r="AO18" i="53" s="1"/>
  <c r="W19" i="53"/>
  <c r="AE18" i="53"/>
  <c r="AG18" i="53"/>
  <c r="AP18" i="53" s="1"/>
  <c r="AH17" i="51"/>
  <c r="AQ17" i="51" s="1"/>
  <c r="AH18" i="90"/>
  <c r="AQ18" i="90" s="1"/>
  <c r="X18" i="54"/>
  <c r="Y18" i="54"/>
  <c r="Z18" i="54" s="1"/>
  <c r="AG16" i="7"/>
  <c r="AP16" i="7" s="1"/>
  <c r="AF16" i="7"/>
  <c r="AO16" i="7" s="1"/>
  <c r="W17" i="7"/>
  <c r="AE16" i="7"/>
  <c r="AG17" i="27"/>
  <c r="AP17" i="27" s="1"/>
  <c r="AF17" i="27"/>
  <c r="AO17" i="27" s="1"/>
  <c r="AE17" i="27"/>
  <c r="W18" i="27"/>
  <c r="Z17" i="66"/>
  <c r="AR18" i="80"/>
  <c r="AH18" i="69"/>
  <c r="AQ18" i="69" s="1"/>
  <c r="Z18" i="25"/>
  <c r="Y18" i="25"/>
  <c r="X18" i="25"/>
  <c r="AR16" i="88"/>
  <c r="Z18" i="34"/>
  <c r="AR17" i="74"/>
  <c r="AR16" i="71"/>
  <c r="AH17" i="29"/>
  <c r="AQ17" i="29" s="1"/>
  <c r="Z16" i="82"/>
  <c r="Y16" i="82"/>
  <c r="X16" i="82"/>
  <c r="Z19" i="39"/>
  <c r="Y19" i="39"/>
  <c r="X19" i="39"/>
  <c r="AN17" i="61"/>
  <c r="AI17" i="61"/>
  <c r="AN16" i="68"/>
  <c r="AI16" i="68"/>
  <c r="AI17" i="93"/>
  <c r="AN17" i="93"/>
  <c r="Z17" i="9"/>
  <c r="Y17" i="9"/>
  <c r="X17" i="9"/>
  <c r="AI18" i="8"/>
  <c r="AN18" i="8"/>
  <c r="AG19" i="56"/>
  <c r="AP19" i="56" s="1"/>
  <c r="AF19" i="56"/>
  <c r="AO19" i="56" s="1"/>
  <c r="AE19" i="56"/>
  <c r="W20" i="56"/>
  <c r="AR16" i="62"/>
  <c r="AH17" i="71"/>
  <c r="AQ17" i="71" s="1"/>
  <c r="X17" i="36"/>
  <c r="Z17" i="36" s="1"/>
  <c r="Y17" i="36"/>
  <c r="AR16" i="29"/>
  <c r="AN18" i="37"/>
  <c r="AI18" i="37"/>
  <c r="AG18" i="70"/>
  <c r="AP18" i="70" s="1"/>
  <c r="W19" i="70"/>
  <c r="AF18" i="70"/>
  <c r="AO18" i="70" s="1"/>
  <c r="AE18" i="70"/>
  <c r="AR16" i="17"/>
  <c r="AH18" i="24"/>
  <c r="AQ18" i="24" s="1"/>
  <c r="AG18" i="58"/>
  <c r="AP18" i="58" s="1"/>
  <c r="AF18" i="58"/>
  <c r="AO18" i="58" s="1"/>
  <c r="AE18" i="58"/>
  <c r="W19" i="58"/>
  <c r="AN18" i="75"/>
  <c r="AI18" i="75"/>
  <c r="AG17" i="49"/>
  <c r="AP17" i="49" s="1"/>
  <c r="AF17" i="49"/>
  <c r="AO17" i="49" s="1"/>
  <c r="W18" i="49"/>
  <c r="AE17" i="49"/>
  <c r="AH20" i="4"/>
  <c r="AQ20" i="4" s="1"/>
  <c r="AH18" i="59"/>
  <c r="AQ18" i="59" s="1"/>
  <c r="AF16" i="76"/>
  <c r="AO16" i="76" s="1"/>
  <c r="W17" i="76"/>
  <c r="AE16" i="76"/>
  <c r="AG16" i="76"/>
  <c r="AP16" i="76" s="1"/>
  <c r="AR16" i="73"/>
  <c r="AR19" i="4"/>
  <c r="AR16" i="66"/>
  <c r="X18" i="42"/>
  <c r="Y18" i="42"/>
  <c r="AH18" i="92"/>
  <c r="AQ18" i="92" s="1"/>
  <c r="AH17" i="91"/>
  <c r="AQ17" i="91" s="1"/>
  <c r="AI17" i="25"/>
  <c r="AN17" i="25"/>
  <c r="AR17" i="77"/>
  <c r="AG17" i="62"/>
  <c r="AP17" i="62" s="1"/>
  <c r="AF17" i="62"/>
  <c r="AO17" i="62" s="1"/>
  <c r="W18" i="62"/>
  <c r="AE17" i="62"/>
  <c r="AH18" i="30"/>
  <c r="AQ18" i="30" s="1"/>
  <c r="W18" i="29"/>
  <c r="AF17" i="29"/>
  <c r="AO17" i="29" s="1"/>
  <c r="AE17" i="29"/>
  <c r="AG17" i="29"/>
  <c r="AP17" i="29" s="1"/>
  <c r="AH17" i="33"/>
  <c r="AQ17" i="33" s="1"/>
  <c r="AI18" i="39"/>
  <c r="AN18" i="39"/>
  <c r="Y17" i="95"/>
  <c r="X17" i="95"/>
  <c r="Z17" i="95" s="1"/>
  <c r="Y18" i="61"/>
  <c r="X18" i="61"/>
  <c r="AI17" i="12"/>
  <c r="AN17" i="12"/>
  <c r="Z17" i="68"/>
  <c r="X17" i="68"/>
  <c r="Y17" i="68"/>
  <c r="Y19" i="31"/>
  <c r="X19" i="31"/>
  <c r="Z19" i="31" s="1"/>
  <c r="AI19" i="32"/>
  <c r="AN19" i="32"/>
  <c r="X19" i="8"/>
  <c r="Y19" i="8"/>
  <c r="AG19" i="31" l="1"/>
  <c r="AP19" i="31" s="1"/>
  <c r="AE19" i="31"/>
  <c r="W20" i="31"/>
  <c r="AF19" i="31"/>
  <c r="AO19" i="31" s="1"/>
  <c r="W19" i="54"/>
  <c r="AE18" i="54"/>
  <c r="AG18" i="54"/>
  <c r="AP18" i="54" s="1"/>
  <c r="AF18" i="54"/>
  <c r="AO18" i="54" s="1"/>
  <c r="W19" i="48"/>
  <c r="AG18" i="48"/>
  <c r="AP18" i="48" s="1"/>
  <c r="AF18" i="48"/>
  <c r="AO18" i="48" s="1"/>
  <c r="AE18" i="48"/>
  <c r="AE19" i="45"/>
  <c r="W20" i="45"/>
  <c r="AG19" i="45"/>
  <c r="AP19" i="45" s="1"/>
  <c r="AF19" i="45"/>
  <c r="AO19" i="45" s="1"/>
  <c r="AF19" i="26"/>
  <c r="AO19" i="26" s="1"/>
  <c r="AE19" i="26"/>
  <c r="W20" i="26"/>
  <c r="AG19" i="26"/>
  <c r="AP19" i="26" s="1"/>
  <c r="AF18" i="41"/>
  <c r="AO18" i="41" s="1"/>
  <c r="AE18" i="41"/>
  <c r="W19" i="41"/>
  <c r="AG18" i="41"/>
  <c r="AP18" i="41" s="1"/>
  <c r="AF19" i="55"/>
  <c r="AO19" i="55" s="1"/>
  <c r="W20" i="55"/>
  <c r="AE19" i="55"/>
  <c r="AG19" i="55"/>
  <c r="AP19" i="55" s="1"/>
  <c r="AG18" i="12"/>
  <c r="AP18" i="12" s="1"/>
  <c r="AF18" i="12"/>
  <c r="AO18" i="12" s="1"/>
  <c r="W19" i="12"/>
  <c r="AE18" i="12"/>
  <c r="W18" i="95"/>
  <c r="AG17" i="95"/>
  <c r="AP17" i="95" s="1"/>
  <c r="AF17" i="95"/>
  <c r="AO17" i="95" s="1"/>
  <c r="AE17" i="95"/>
  <c r="AF17" i="36"/>
  <c r="AO17" i="36" s="1"/>
  <c r="AG17" i="36"/>
  <c r="AP17" i="36" s="1"/>
  <c r="W18" i="36"/>
  <c r="AE17" i="36"/>
  <c r="AF18" i="13"/>
  <c r="AO18" i="13" s="1"/>
  <c r="W19" i="13"/>
  <c r="AE18" i="13"/>
  <c r="AG18" i="13"/>
  <c r="AP18" i="13" s="1"/>
  <c r="AR17" i="12"/>
  <c r="Z18" i="29"/>
  <c r="X18" i="29"/>
  <c r="Y18" i="29"/>
  <c r="AI17" i="62"/>
  <c r="AN17" i="62"/>
  <c r="Z17" i="76"/>
  <c r="Y17" i="76"/>
  <c r="X17" i="76"/>
  <c r="AN17" i="49"/>
  <c r="AI17" i="49"/>
  <c r="X19" i="58"/>
  <c r="Y19" i="58"/>
  <c r="AR18" i="37"/>
  <c r="AN19" i="56"/>
  <c r="AI19" i="56"/>
  <c r="AR17" i="61"/>
  <c r="AN17" i="27"/>
  <c r="AI17" i="27"/>
  <c r="AI18" i="53"/>
  <c r="AN18" i="53"/>
  <c r="AH18" i="13"/>
  <c r="AQ18" i="13" s="1"/>
  <c r="AR17" i="54"/>
  <c r="AF18" i="74"/>
  <c r="AO18" i="74" s="1"/>
  <c r="W19" i="74"/>
  <c r="AG18" i="74"/>
  <c r="AP18" i="74" s="1"/>
  <c r="AE18" i="74"/>
  <c r="AH19" i="28"/>
  <c r="AQ19" i="28" s="1"/>
  <c r="AH19" i="55"/>
  <c r="AQ19" i="55" s="1"/>
  <c r="AH18" i="67"/>
  <c r="AQ18" i="67" s="1"/>
  <c r="AF18" i="63"/>
  <c r="AO18" i="63" s="1"/>
  <c r="W19" i="63"/>
  <c r="AG18" i="63"/>
  <c r="AP18" i="63" s="1"/>
  <c r="AE18" i="63"/>
  <c r="AR18" i="28"/>
  <c r="AR18" i="45"/>
  <c r="AI17" i="33"/>
  <c r="AN17" i="33"/>
  <c r="AI17" i="88"/>
  <c r="AN17" i="88"/>
  <c r="Z18" i="44"/>
  <c r="X18" i="44"/>
  <c r="Y18" i="44"/>
  <c r="AH18" i="12"/>
  <c r="AQ18" i="12" s="1"/>
  <c r="AR17" i="42"/>
  <c r="AR16" i="36"/>
  <c r="AN18" i="89"/>
  <c r="AI18" i="89"/>
  <c r="AI20" i="4"/>
  <c r="AN20" i="4"/>
  <c r="AN18" i="77"/>
  <c r="AI18" i="77"/>
  <c r="X19" i="59"/>
  <c r="Y19" i="59"/>
  <c r="AH19" i="8"/>
  <c r="AQ19" i="8" s="1"/>
  <c r="AH18" i="61"/>
  <c r="AQ18" i="61" s="1"/>
  <c r="Y18" i="62"/>
  <c r="X18" i="62"/>
  <c r="AR17" i="25"/>
  <c r="AH18" i="42"/>
  <c r="AQ18" i="42" s="1"/>
  <c r="X18" i="49"/>
  <c r="Y18" i="49"/>
  <c r="Z18" i="49" s="1"/>
  <c r="AI18" i="58"/>
  <c r="AN18" i="58"/>
  <c r="AG17" i="9"/>
  <c r="AP17" i="9" s="1"/>
  <c r="AF17" i="9"/>
  <c r="AO17" i="9" s="1"/>
  <c r="W18" i="9"/>
  <c r="AE17" i="9"/>
  <c r="AE16" i="82"/>
  <c r="W17" i="82"/>
  <c r="AF16" i="82"/>
  <c r="AO16" i="82" s="1"/>
  <c r="AG16" i="82"/>
  <c r="AP16" i="82" s="1"/>
  <c r="Y19" i="53"/>
  <c r="X19" i="53"/>
  <c r="AR18" i="83"/>
  <c r="AH19" i="22"/>
  <c r="AQ19" i="22" s="1"/>
  <c r="W20" i="80"/>
  <c r="AG19" i="80"/>
  <c r="AP19" i="80" s="1"/>
  <c r="AF19" i="80"/>
  <c r="AO19" i="80" s="1"/>
  <c r="AE19" i="80"/>
  <c r="AH20" i="64"/>
  <c r="AQ20" i="64" s="1"/>
  <c r="AG19" i="94"/>
  <c r="AP19" i="94" s="1"/>
  <c r="AF19" i="94"/>
  <c r="AO19" i="94" s="1"/>
  <c r="W20" i="94"/>
  <c r="AE19" i="94"/>
  <c r="AG19" i="28"/>
  <c r="AP19" i="28" s="1"/>
  <c r="AF19" i="28"/>
  <c r="AO19" i="28" s="1"/>
  <c r="AE19" i="28"/>
  <c r="W20" i="28"/>
  <c r="AH20" i="32"/>
  <c r="AQ20" i="32" s="1"/>
  <c r="W19" i="67"/>
  <c r="AE18" i="67"/>
  <c r="AG18" i="67"/>
  <c r="AP18" i="67" s="1"/>
  <c r="AF18" i="67"/>
  <c r="AO18" i="67" s="1"/>
  <c r="Z17" i="40"/>
  <c r="Y17" i="40"/>
  <c r="X17" i="40"/>
  <c r="AR18" i="55"/>
  <c r="Y20" i="85"/>
  <c r="Z20" i="85" s="1"/>
  <c r="X20" i="85"/>
  <c r="AI18" i="57"/>
  <c r="AN18" i="57"/>
  <c r="AI19" i="72"/>
  <c r="AN19" i="72"/>
  <c r="AI17" i="44"/>
  <c r="AN17" i="44"/>
  <c r="Y19" i="69"/>
  <c r="X19" i="69"/>
  <c r="AI17" i="51"/>
  <c r="AN17" i="51"/>
  <c r="AH19" i="83"/>
  <c r="AQ19" i="83" s="1"/>
  <c r="Z19" i="35"/>
  <c r="Y19" i="35"/>
  <c r="X19" i="35"/>
  <c r="AI17" i="21"/>
  <c r="AN17" i="21"/>
  <c r="X21" i="4"/>
  <c r="Y21" i="4"/>
  <c r="Y18" i="71"/>
  <c r="X18" i="71"/>
  <c r="Y19" i="81"/>
  <c r="Z19" i="81" s="1"/>
  <c r="X19" i="81"/>
  <c r="Z19" i="8"/>
  <c r="AR18" i="39"/>
  <c r="Z18" i="42"/>
  <c r="AI18" i="70"/>
  <c r="AN18" i="70"/>
  <c r="AH19" i="39"/>
  <c r="AQ19" i="39" s="1"/>
  <c r="AH18" i="25"/>
  <c r="AQ18" i="25" s="1"/>
  <c r="AH18" i="54"/>
  <c r="AQ18" i="54" s="1"/>
  <c r="AH19" i="75"/>
  <c r="AQ19" i="75" s="1"/>
  <c r="Y18" i="87"/>
  <c r="X18" i="87"/>
  <c r="AI19" i="18"/>
  <c r="AN19" i="18"/>
  <c r="AH18" i="48"/>
  <c r="AQ18" i="48" s="1"/>
  <c r="AH19" i="37"/>
  <c r="AQ19" i="37" s="1"/>
  <c r="Y19" i="79"/>
  <c r="X19" i="79"/>
  <c r="Z19" i="22"/>
  <c r="AG19" i="11"/>
  <c r="AP19" i="11" s="1"/>
  <c r="AF19" i="11"/>
  <c r="AO19" i="11" s="1"/>
  <c r="W20" i="11"/>
  <c r="AE19" i="11"/>
  <c r="AI17" i="23"/>
  <c r="AN17" i="23"/>
  <c r="W18" i="43"/>
  <c r="AG17" i="43"/>
  <c r="AP17" i="43" s="1"/>
  <c r="AF17" i="43"/>
  <c r="AO17" i="43" s="1"/>
  <c r="AE17" i="43"/>
  <c r="AR18" i="46"/>
  <c r="Z20" i="32"/>
  <c r="Y18" i="65"/>
  <c r="X18" i="65"/>
  <c r="AI16" i="40"/>
  <c r="AN16" i="40"/>
  <c r="AH18" i="14"/>
  <c r="AQ18" i="14" s="1"/>
  <c r="AH18" i="52"/>
  <c r="AQ18" i="52" s="1"/>
  <c r="X18" i="78"/>
  <c r="Y18" i="78"/>
  <c r="AH19" i="46"/>
  <c r="AQ19" i="46" s="1"/>
  <c r="AN19" i="85"/>
  <c r="AI19" i="85"/>
  <c r="AI18" i="20"/>
  <c r="AN18" i="20"/>
  <c r="X20" i="72"/>
  <c r="Y20" i="72"/>
  <c r="X19" i="86"/>
  <c r="Y19" i="86"/>
  <c r="Y18" i="88"/>
  <c r="X18" i="88"/>
  <c r="Y18" i="91"/>
  <c r="X18" i="91"/>
  <c r="AH18" i="96"/>
  <c r="AQ18" i="96" s="1"/>
  <c r="Z18" i="51"/>
  <c r="X18" i="51"/>
  <c r="Y18" i="51"/>
  <c r="Z19" i="83"/>
  <c r="Y18" i="21"/>
  <c r="X18" i="21"/>
  <c r="AI18" i="24"/>
  <c r="AN18" i="24"/>
  <c r="AI17" i="71"/>
  <c r="AN17" i="71"/>
  <c r="AH17" i="68"/>
  <c r="AQ17" i="68" s="1"/>
  <c r="Z18" i="61"/>
  <c r="AI17" i="29"/>
  <c r="AN17" i="29"/>
  <c r="AR17" i="93"/>
  <c r="AG17" i="66"/>
  <c r="AP17" i="66" s="1"/>
  <c r="AF17" i="66"/>
  <c r="AO17" i="66" s="1"/>
  <c r="AE17" i="66"/>
  <c r="W18" i="66"/>
  <c r="AI16" i="7"/>
  <c r="AN16" i="7"/>
  <c r="AG18" i="50"/>
  <c r="AP18" i="50" s="1"/>
  <c r="AF18" i="50"/>
  <c r="AO18" i="50" s="1"/>
  <c r="W19" i="50"/>
  <c r="AE18" i="50"/>
  <c r="AI17" i="87"/>
  <c r="AN17" i="87"/>
  <c r="Z20" i="18"/>
  <c r="X20" i="18"/>
  <c r="Y20" i="18"/>
  <c r="AI18" i="79"/>
  <c r="AN18" i="79"/>
  <c r="Z20" i="64"/>
  <c r="Z18" i="23"/>
  <c r="X18" i="23"/>
  <c r="Y18" i="23"/>
  <c r="AG17" i="17"/>
  <c r="AP17" i="17" s="1"/>
  <c r="AF17" i="17"/>
  <c r="AO17" i="17" s="1"/>
  <c r="W18" i="17"/>
  <c r="AE17" i="17"/>
  <c r="AR18" i="22"/>
  <c r="AR18" i="5"/>
  <c r="AI17" i="65"/>
  <c r="AN17" i="65"/>
  <c r="Z18" i="14"/>
  <c r="Z18" i="52"/>
  <c r="Z19" i="46"/>
  <c r="AR17" i="67"/>
  <c r="Z18" i="33"/>
  <c r="Y18" i="33"/>
  <c r="X18" i="33"/>
  <c r="Z19" i="20"/>
  <c r="Y19" i="20"/>
  <c r="X19" i="20"/>
  <c r="Z19" i="30"/>
  <c r="X19" i="30"/>
  <c r="Y19" i="30"/>
  <c r="AI17" i="91"/>
  <c r="AN17" i="91"/>
  <c r="X19" i="90"/>
  <c r="Y19" i="90"/>
  <c r="AR17" i="14"/>
  <c r="AR17" i="52"/>
  <c r="AI16" i="15"/>
  <c r="AN16" i="15"/>
  <c r="AR17" i="48"/>
  <c r="AN18" i="35"/>
  <c r="AI18" i="35"/>
  <c r="AN19" i="3"/>
  <c r="AI19" i="3"/>
  <c r="Y19" i="24"/>
  <c r="X19" i="24"/>
  <c r="AI17" i="16"/>
  <c r="AN17" i="16"/>
  <c r="AR19" i="32"/>
  <c r="AF17" i="68"/>
  <c r="AO17" i="68" s="1"/>
  <c r="W18" i="68"/>
  <c r="AE17" i="68"/>
  <c r="AG17" i="68"/>
  <c r="AP17" i="68" s="1"/>
  <c r="AH17" i="95"/>
  <c r="AQ17" i="95" s="1"/>
  <c r="AR18" i="75"/>
  <c r="X19" i="70"/>
  <c r="Y19" i="70"/>
  <c r="AR18" i="8"/>
  <c r="AR16" i="68"/>
  <c r="AG19" i="39"/>
  <c r="AP19" i="39" s="1"/>
  <c r="AF19" i="39"/>
  <c r="AO19" i="39" s="1"/>
  <c r="AE19" i="39"/>
  <c r="W20" i="39"/>
  <c r="AG18" i="25"/>
  <c r="AP18" i="25" s="1"/>
  <c r="AF18" i="25"/>
  <c r="AO18" i="25" s="1"/>
  <c r="AE18" i="25"/>
  <c r="W19" i="25"/>
  <c r="Y17" i="7"/>
  <c r="X17" i="7"/>
  <c r="AF19" i="75"/>
  <c r="AO19" i="75" s="1"/>
  <c r="W20" i="75"/>
  <c r="AG19" i="75"/>
  <c r="AP19" i="75" s="1"/>
  <c r="AE19" i="75"/>
  <c r="W21" i="2"/>
  <c r="AE20" i="2"/>
  <c r="AG20" i="2"/>
  <c r="AP20" i="2" s="1"/>
  <c r="AF20" i="2"/>
  <c r="AO20" i="2" s="1"/>
  <c r="Z19" i="37"/>
  <c r="AN17" i="6"/>
  <c r="AI17" i="6"/>
  <c r="AH19" i="5"/>
  <c r="AQ19" i="5" s="1"/>
  <c r="AF18" i="47"/>
  <c r="AO18" i="47" s="1"/>
  <c r="W19" i="47"/>
  <c r="AG18" i="47"/>
  <c r="AP18" i="47" s="1"/>
  <c r="AE18" i="47"/>
  <c r="AG19" i="19"/>
  <c r="AP19" i="19" s="1"/>
  <c r="AF19" i="19"/>
  <c r="AO19" i="19" s="1"/>
  <c r="W20" i="19"/>
  <c r="AE19" i="19"/>
  <c r="AH19" i="45"/>
  <c r="AQ19" i="45" s="1"/>
  <c r="AH19" i="60"/>
  <c r="AQ19" i="60" s="1"/>
  <c r="AH18" i="93"/>
  <c r="AQ18" i="93" s="1"/>
  <c r="AR17" i="41"/>
  <c r="AI17" i="78"/>
  <c r="AN17" i="78"/>
  <c r="AR16" i="95"/>
  <c r="X19" i="57"/>
  <c r="Y19" i="57"/>
  <c r="Z19" i="92"/>
  <c r="X19" i="92"/>
  <c r="Y19" i="92"/>
  <c r="AI17" i="1"/>
  <c r="AN17" i="1"/>
  <c r="Z18" i="96"/>
  <c r="AN18" i="90"/>
  <c r="AI18" i="90"/>
  <c r="X19" i="84"/>
  <c r="Y19" i="84"/>
  <c r="Y17" i="15"/>
  <c r="Z17" i="15" s="1"/>
  <c r="X17" i="15"/>
  <c r="X20" i="3"/>
  <c r="Y20" i="3"/>
  <c r="Y18" i="73"/>
  <c r="Z18" i="73" s="1"/>
  <c r="X18" i="73"/>
  <c r="X19" i="77"/>
  <c r="Y19" i="77"/>
  <c r="AN18" i="81"/>
  <c r="AI18" i="81"/>
  <c r="X18" i="16"/>
  <c r="Y18" i="16"/>
  <c r="AH19" i="31"/>
  <c r="AQ19" i="31" s="1"/>
  <c r="AI16" i="76"/>
  <c r="AN16" i="76"/>
  <c r="AH17" i="36"/>
  <c r="AQ17" i="36" s="1"/>
  <c r="X20" i="56"/>
  <c r="Y20" i="56"/>
  <c r="AH17" i="9"/>
  <c r="AQ17" i="9" s="1"/>
  <c r="AH16" i="82"/>
  <c r="AQ16" i="82" s="1"/>
  <c r="AF18" i="34"/>
  <c r="AO18" i="34" s="1"/>
  <c r="AE18" i="34"/>
  <c r="W19" i="34"/>
  <c r="AG18" i="34"/>
  <c r="AP18" i="34" s="1"/>
  <c r="X18" i="27"/>
  <c r="Y18" i="27"/>
  <c r="AR19" i="64"/>
  <c r="Z18" i="6"/>
  <c r="Y18" i="6"/>
  <c r="X18" i="6"/>
  <c r="AR16" i="9"/>
  <c r="AF19" i="5"/>
  <c r="AO19" i="5" s="1"/>
  <c r="W20" i="5"/>
  <c r="AE19" i="5"/>
  <c r="AG19" i="5"/>
  <c r="AP19" i="5" s="1"/>
  <c r="AR17" i="96"/>
  <c r="W20" i="10"/>
  <c r="AE19" i="10"/>
  <c r="AG19" i="10"/>
  <c r="AP19" i="10" s="1"/>
  <c r="AF19" i="10"/>
  <c r="AO19" i="10" s="1"/>
  <c r="AR18" i="26"/>
  <c r="AF19" i="60"/>
  <c r="AO19" i="60" s="1"/>
  <c r="W20" i="60"/>
  <c r="AE19" i="60"/>
  <c r="AG19" i="60"/>
  <c r="AP19" i="60" s="1"/>
  <c r="AE18" i="93"/>
  <c r="W19" i="93"/>
  <c r="AG18" i="93"/>
  <c r="AP18" i="93" s="1"/>
  <c r="AF18" i="93"/>
  <c r="AO18" i="93" s="1"/>
  <c r="AR17" i="13"/>
  <c r="W18" i="38"/>
  <c r="AG17" i="38"/>
  <c r="AP17" i="38" s="1"/>
  <c r="AF17" i="38"/>
  <c r="AO17" i="38" s="1"/>
  <c r="AE17" i="38"/>
  <c r="AH19" i="26"/>
  <c r="AQ19" i="26" s="1"/>
  <c r="AR18" i="60"/>
  <c r="AR15" i="82"/>
  <c r="AN18" i="92"/>
  <c r="AI18" i="92"/>
  <c r="AN18" i="86"/>
  <c r="AI18" i="86"/>
  <c r="Y18" i="1"/>
  <c r="X18" i="1"/>
  <c r="Z18" i="1" s="1"/>
  <c r="AR18" i="31"/>
  <c r="AI18" i="30"/>
  <c r="AN18" i="30"/>
  <c r="AI18" i="69"/>
  <c r="AN18" i="69"/>
  <c r="AN18" i="84"/>
  <c r="AI18" i="84"/>
  <c r="AH18" i="41"/>
  <c r="AQ18" i="41" s="1"/>
  <c r="Y19" i="89"/>
  <c r="X19" i="89"/>
  <c r="AI17" i="73"/>
  <c r="AN17" i="73"/>
  <c r="AI18" i="59"/>
  <c r="AN18" i="59"/>
  <c r="AG17" i="15" l="1"/>
  <c r="AP17" i="15" s="1"/>
  <c r="AF17" i="15"/>
  <c r="AO17" i="15" s="1"/>
  <c r="W18" i="15"/>
  <c r="AE17" i="15"/>
  <c r="AG18" i="49"/>
  <c r="AP18" i="49" s="1"/>
  <c r="AF18" i="49"/>
  <c r="AO18" i="49" s="1"/>
  <c r="W19" i="49"/>
  <c r="AE18" i="49"/>
  <c r="AF19" i="81"/>
  <c r="AO19" i="81" s="1"/>
  <c r="AG19" i="81"/>
  <c r="AP19" i="81" s="1"/>
  <c r="AE19" i="81"/>
  <c r="W20" i="81"/>
  <c r="AG20" i="85"/>
  <c r="AP20" i="85" s="1"/>
  <c r="W21" i="85"/>
  <c r="AF20" i="85"/>
  <c r="AO20" i="85" s="1"/>
  <c r="AE20" i="85"/>
  <c r="AG18" i="73"/>
  <c r="AP18" i="73" s="1"/>
  <c r="AE18" i="73"/>
  <c r="W19" i="73"/>
  <c r="AF18" i="73"/>
  <c r="AO18" i="73" s="1"/>
  <c r="AG18" i="1"/>
  <c r="AP18" i="1" s="1"/>
  <c r="AF18" i="1"/>
  <c r="AO18" i="1" s="1"/>
  <c r="W19" i="1"/>
  <c r="AE18" i="1"/>
  <c r="AG18" i="6"/>
  <c r="AP18" i="6" s="1"/>
  <c r="AF18" i="6"/>
  <c r="AO18" i="6" s="1"/>
  <c r="W19" i="6"/>
  <c r="AE18" i="6"/>
  <c r="AR18" i="81"/>
  <c r="W20" i="92"/>
  <c r="AG19" i="92"/>
  <c r="AP19" i="92" s="1"/>
  <c r="AE19" i="92"/>
  <c r="AF19" i="92"/>
  <c r="AO19" i="92" s="1"/>
  <c r="X20" i="39"/>
  <c r="Y20" i="39"/>
  <c r="Z20" i="39" s="1"/>
  <c r="AR16" i="15"/>
  <c r="AH19" i="90"/>
  <c r="AQ19" i="90" s="1"/>
  <c r="AG19" i="30"/>
  <c r="AP19" i="30" s="1"/>
  <c r="AF19" i="30"/>
  <c r="AO19" i="30" s="1"/>
  <c r="W20" i="30"/>
  <c r="AE19" i="30"/>
  <c r="AF18" i="33"/>
  <c r="AO18" i="33" s="1"/>
  <c r="AE18" i="33"/>
  <c r="W19" i="33"/>
  <c r="AG18" i="33"/>
  <c r="AP18" i="33" s="1"/>
  <c r="AI17" i="17"/>
  <c r="AN17" i="17"/>
  <c r="AG18" i="23"/>
  <c r="AP18" i="23" s="1"/>
  <c r="AF18" i="23"/>
  <c r="AO18" i="23" s="1"/>
  <c r="W19" i="23"/>
  <c r="AE18" i="23"/>
  <c r="W21" i="18"/>
  <c r="AE20" i="18"/>
  <c r="AG20" i="18"/>
  <c r="AP20" i="18" s="1"/>
  <c r="AF20" i="18"/>
  <c r="AO20" i="18" s="1"/>
  <c r="AH18" i="21"/>
  <c r="AQ18" i="21" s="1"/>
  <c r="AG18" i="51"/>
  <c r="AP18" i="51" s="1"/>
  <c r="AF18" i="51"/>
  <c r="AO18" i="51" s="1"/>
  <c r="W19" i="51"/>
  <c r="AE18" i="51"/>
  <c r="AH18" i="91"/>
  <c r="AQ18" i="91" s="1"/>
  <c r="AH18" i="65"/>
  <c r="AQ18" i="65" s="1"/>
  <c r="AI17" i="43"/>
  <c r="AN17" i="43"/>
  <c r="AR17" i="23"/>
  <c r="AH19" i="79"/>
  <c r="AQ19" i="79" s="1"/>
  <c r="AR18" i="70"/>
  <c r="AH21" i="4"/>
  <c r="AQ21" i="4" s="1"/>
  <c r="W20" i="35"/>
  <c r="AG19" i="35"/>
  <c r="AP19" i="35" s="1"/>
  <c r="AF19" i="35"/>
  <c r="AO19" i="35" s="1"/>
  <c r="AE19" i="35"/>
  <c r="AR17" i="44"/>
  <c r="AG17" i="40"/>
  <c r="AP17" i="40" s="1"/>
  <c r="AF17" i="40"/>
  <c r="AO17" i="40" s="1"/>
  <c r="AE17" i="40"/>
  <c r="W18" i="40"/>
  <c r="AN19" i="28"/>
  <c r="AI19" i="28"/>
  <c r="AH18" i="44"/>
  <c r="AQ18" i="44" s="1"/>
  <c r="Z19" i="63"/>
  <c r="X19" i="63"/>
  <c r="Y19" i="63"/>
  <c r="AN18" i="74"/>
  <c r="AI18" i="74"/>
  <c r="AE18" i="29"/>
  <c r="AF18" i="29"/>
  <c r="AO18" i="29" s="1"/>
  <c r="AG18" i="29"/>
  <c r="AP18" i="29" s="1"/>
  <c r="W19" i="29"/>
  <c r="AI17" i="95"/>
  <c r="AN17" i="95"/>
  <c r="Z19" i="12"/>
  <c r="X19" i="12"/>
  <c r="Y19" i="12"/>
  <c r="Y19" i="54"/>
  <c r="X19" i="54"/>
  <c r="Z19" i="54" s="1"/>
  <c r="AR18" i="69"/>
  <c r="Y20" i="10"/>
  <c r="X20" i="10"/>
  <c r="AH20" i="56"/>
  <c r="AQ20" i="56" s="1"/>
  <c r="AF18" i="96"/>
  <c r="AO18" i="96" s="1"/>
  <c r="AE18" i="96"/>
  <c r="W19" i="96"/>
  <c r="AG18" i="96"/>
  <c r="AP18" i="96" s="1"/>
  <c r="AR17" i="78"/>
  <c r="X20" i="75"/>
  <c r="Y20" i="75"/>
  <c r="Z19" i="25"/>
  <c r="Y19" i="25"/>
  <c r="X19" i="25"/>
  <c r="AN19" i="39"/>
  <c r="AI19" i="39"/>
  <c r="AI17" i="68"/>
  <c r="AN17" i="68"/>
  <c r="AR17" i="16"/>
  <c r="AR18" i="35"/>
  <c r="Z19" i="90"/>
  <c r="AH19" i="20"/>
  <c r="AQ19" i="20" s="1"/>
  <c r="AR17" i="65"/>
  <c r="X18" i="17"/>
  <c r="Y18" i="17"/>
  <c r="AG20" i="64"/>
  <c r="AP20" i="64" s="1"/>
  <c r="AF20" i="64"/>
  <c r="AO20" i="64" s="1"/>
  <c r="AE20" i="64"/>
  <c r="W21" i="64"/>
  <c r="AH19" i="86"/>
  <c r="AQ19" i="86" s="1"/>
  <c r="AR18" i="20"/>
  <c r="AN19" i="11"/>
  <c r="AI19" i="11"/>
  <c r="AG18" i="42"/>
  <c r="AP18" i="42" s="1"/>
  <c r="W19" i="42"/>
  <c r="AF18" i="42"/>
  <c r="AO18" i="42" s="1"/>
  <c r="AE18" i="42"/>
  <c r="Z21" i="4"/>
  <c r="AR17" i="51"/>
  <c r="AH19" i="53"/>
  <c r="AQ19" i="53" s="1"/>
  <c r="Z17" i="82"/>
  <c r="X17" i="82"/>
  <c r="Y17" i="82"/>
  <c r="AH18" i="62"/>
  <c r="AQ18" i="62" s="1"/>
  <c r="AG18" i="44"/>
  <c r="AP18" i="44" s="1"/>
  <c r="AF18" i="44"/>
  <c r="AO18" i="44" s="1"/>
  <c r="AE18" i="44"/>
  <c r="W19" i="44"/>
  <c r="AH19" i="58"/>
  <c r="AQ19" i="58" s="1"/>
  <c r="AF17" i="76"/>
  <c r="AO17" i="76" s="1"/>
  <c r="W18" i="76"/>
  <c r="AE17" i="76"/>
  <c r="AG17" i="76"/>
  <c r="AP17" i="76" s="1"/>
  <c r="X18" i="38"/>
  <c r="Y18" i="38"/>
  <c r="Y19" i="93"/>
  <c r="X19" i="93"/>
  <c r="Y19" i="34"/>
  <c r="X19" i="34"/>
  <c r="Z20" i="56"/>
  <c r="AH19" i="57"/>
  <c r="AQ19" i="57" s="1"/>
  <c r="AI18" i="47"/>
  <c r="AN18" i="47"/>
  <c r="AI20" i="2"/>
  <c r="AN20" i="2"/>
  <c r="AN18" i="25"/>
  <c r="AI18" i="25"/>
  <c r="Y18" i="68"/>
  <c r="X18" i="68"/>
  <c r="AH19" i="24"/>
  <c r="AQ19" i="24" s="1"/>
  <c r="AR17" i="87"/>
  <c r="AR16" i="7"/>
  <c r="Z18" i="21"/>
  <c r="Z18" i="91"/>
  <c r="Z19" i="86"/>
  <c r="AR19" i="85"/>
  <c r="Z18" i="65"/>
  <c r="X20" i="11"/>
  <c r="Y20" i="11"/>
  <c r="Z19" i="79"/>
  <c r="AR19" i="18"/>
  <c r="AH18" i="71"/>
  <c r="AQ18" i="71" s="1"/>
  <c r="AH19" i="69"/>
  <c r="AQ19" i="69" s="1"/>
  <c r="AR19" i="72"/>
  <c r="X20" i="80"/>
  <c r="Y20" i="80"/>
  <c r="AI16" i="82"/>
  <c r="AN16" i="82"/>
  <c r="AR18" i="58"/>
  <c r="AR20" i="4"/>
  <c r="Y19" i="74"/>
  <c r="X19" i="74"/>
  <c r="AR19" i="56"/>
  <c r="Z19" i="58"/>
  <c r="AN17" i="36"/>
  <c r="AI17" i="36"/>
  <c r="Z20" i="26"/>
  <c r="Y20" i="26"/>
  <c r="X20" i="26"/>
  <c r="X20" i="45"/>
  <c r="Y20" i="45"/>
  <c r="Z20" i="45" s="1"/>
  <c r="Z19" i="48"/>
  <c r="Y19" i="48"/>
  <c r="X19" i="48"/>
  <c r="AH18" i="1"/>
  <c r="AQ18" i="1" s="1"/>
  <c r="AI19" i="10"/>
  <c r="AN19" i="10"/>
  <c r="AR17" i="73"/>
  <c r="AR18" i="30"/>
  <c r="AR18" i="86"/>
  <c r="AI18" i="93"/>
  <c r="AN18" i="93"/>
  <c r="AI18" i="34"/>
  <c r="AN18" i="34"/>
  <c r="AR16" i="76"/>
  <c r="AH19" i="77"/>
  <c r="AQ19" i="77" s="1"/>
  <c r="AH20" i="3"/>
  <c r="AQ20" i="3" s="1"/>
  <c r="AH19" i="84"/>
  <c r="AQ19" i="84" s="1"/>
  <c r="AR17" i="1"/>
  <c r="Z19" i="57"/>
  <c r="AR17" i="6"/>
  <c r="Z21" i="2"/>
  <c r="Y21" i="2"/>
  <c r="X21" i="2"/>
  <c r="AH17" i="7"/>
  <c r="AQ17" i="7" s="1"/>
  <c r="AH19" i="70"/>
  <c r="AQ19" i="70" s="1"/>
  <c r="AR17" i="91"/>
  <c r="AG19" i="20"/>
  <c r="AP19" i="20" s="1"/>
  <c r="AF19" i="20"/>
  <c r="AO19" i="20" s="1"/>
  <c r="W20" i="20"/>
  <c r="AE19" i="20"/>
  <c r="AG19" i="46"/>
  <c r="AP19" i="46" s="1"/>
  <c r="AE19" i="46"/>
  <c r="W20" i="46"/>
  <c r="AF19" i="46"/>
  <c r="AO19" i="46" s="1"/>
  <c r="AR18" i="79"/>
  <c r="AN18" i="50"/>
  <c r="AI18" i="50"/>
  <c r="Y18" i="66"/>
  <c r="Z18" i="66" s="1"/>
  <c r="X18" i="66"/>
  <c r="AR17" i="71"/>
  <c r="AG19" i="83"/>
  <c r="AP19" i="83" s="1"/>
  <c r="AE19" i="83"/>
  <c r="W20" i="83"/>
  <c r="AF19" i="83"/>
  <c r="AO19" i="83" s="1"/>
  <c r="AH18" i="88"/>
  <c r="AQ18" i="88" s="1"/>
  <c r="AG20" i="32"/>
  <c r="AP20" i="32" s="1"/>
  <c r="AF20" i="32"/>
  <c r="AO20" i="32" s="1"/>
  <c r="AE20" i="32"/>
  <c r="W21" i="32"/>
  <c r="AH18" i="87"/>
  <c r="AQ18" i="87" s="1"/>
  <c r="AR17" i="21"/>
  <c r="AI18" i="67"/>
  <c r="AN18" i="67"/>
  <c r="AN19" i="94"/>
  <c r="AI19" i="94"/>
  <c r="Z19" i="53"/>
  <c r="AI17" i="9"/>
  <c r="AN17" i="9"/>
  <c r="Z18" i="62"/>
  <c r="AH19" i="59"/>
  <c r="AQ19" i="59" s="1"/>
  <c r="AR18" i="89"/>
  <c r="AR17" i="88"/>
  <c r="AR18" i="53"/>
  <c r="AR17" i="49"/>
  <c r="AR17" i="62"/>
  <c r="X18" i="36"/>
  <c r="Y18" i="36"/>
  <c r="Z19" i="41"/>
  <c r="Y19" i="41"/>
  <c r="X19" i="41"/>
  <c r="AN19" i="26"/>
  <c r="AI19" i="26"/>
  <c r="AI19" i="45"/>
  <c r="AN19" i="45"/>
  <c r="Y20" i="31"/>
  <c r="X20" i="31"/>
  <c r="Y20" i="5"/>
  <c r="Z20" i="5" s="1"/>
  <c r="X20" i="5"/>
  <c r="AH18" i="6"/>
  <c r="AQ18" i="6" s="1"/>
  <c r="AH18" i="27"/>
  <c r="AQ18" i="27" s="1"/>
  <c r="AH18" i="16"/>
  <c r="AQ18" i="16" s="1"/>
  <c r="Z19" i="77"/>
  <c r="Z20" i="3"/>
  <c r="Z19" i="84"/>
  <c r="AN19" i="19"/>
  <c r="AI19" i="19"/>
  <c r="AI19" i="75"/>
  <c r="AN19" i="75"/>
  <c r="Z19" i="70"/>
  <c r="Z19" i="24"/>
  <c r="AH18" i="33"/>
  <c r="AQ18" i="33" s="1"/>
  <c r="AG18" i="52"/>
  <c r="AP18" i="52" s="1"/>
  <c r="AF18" i="52"/>
  <c r="AO18" i="52" s="1"/>
  <c r="W19" i="52"/>
  <c r="AE18" i="52"/>
  <c r="Y19" i="50"/>
  <c r="Z19" i="50" s="1"/>
  <c r="X19" i="50"/>
  <c r="AI17" i="66"/>
  <c r="AN17" i="66"/>
  <c r="AR17" i="29"/>
  <c r="AH20" i="72"/>
  <c r="AQ20" i="72" s="1"/>
  <c r="AH18" i="78"/>
  <c r="AQ18" i="78" s="1"/>
  <c r="Y18" i="43"/>
  <c r="X18" i="43"/>
  <c r="Z18" i="43" s="1"/>
  <c r="AF19" i="8"/>
  <c r="AO19" i="8" s="1"/>
  <c r="W20" i="8"/>
  <c r="AE19" i="8"/>
  <c r="AG19" i="8"/>
  <c r="AP19" i="8" s="1"/>
  <c r="Z18" i="71"/>
  <c r="AH19" i="35"/>
  <c r="AQ19" i="35" s="1"/>
  <c r="Z19" i="69"/>
  <c r="AR18" i="57"/>
  <c r="AH17" i="40"/>
  <c r="AQ17" i="40" s="1"/>
  <c r="Y19" i="67"/>
  <c r="X19" i="67"/>
  <c r="Z20" i="94"/>
  <c r="X20" i="94"/>
  <c r="Y20" i="94"/>
  <c r="AI19" i="80"/>
  <c r="AN19" i="80"/>
  <c r="Z18" i="9"/>
  <c r="Y18" i="9"/>
  <c r="X18" i="9"/>
  <c r="AH18" i="49"/>
  <c r="AQ18" i="49" s="1"/>
  <c r="Z19" i="59"/>
  <c r="AI18" i="63"/>
  <c r="AN18" i="63"/>
  <c r="AR17" i="27"/>
  <c r="AI18" i="13"/>
  <c r="AN18" i="13"/>
  <c r="Z18" i="95"/>
  <c r="X18" i="95"/>
  <c r="Y18" i="95"/>
  <c r="AI19" i="55"/>
  <c r="AN19" i="55"/>
  <c r="AI18" i="41"/>
  <c r="AN18" i="41"/>
  <c r="AI18" i="48"/>
  <c r="AN18" i="48"/>
  <c r="AN19" i="31"/>
  <c r="AI19" i="31"/>
  <c r="X20" i="60"/>
  <c r="Y20" i="60"/>
  <c r="AH19" i="89"/>
  <c r="AQ19" i="89" s="1"/>
  <c r="Z19" i="89"/>
  <c r="AR18" i="84"/>
  <c r="AI17" i="38"/>
  <c r="AN17" i="38"/>
  <c r="AR18" i="59"/>
  <c r="AR18" i="92"/>
  <c r="AI19" i="60"/>
  <c r="AN19" i="60"/>
  <c r="AI19" i="5"/>
  <c r="AN19" i="5"/>
  <c r="Z18" i="27"/>
  <c r="Z18" i="16"/>
  <c r="AH18" i="73"/>
  <c r="AQ18" i="73" s="1"/>
  <c r="AH17" i="15"/>
  <c r="AQ17" i="15" s="1"/>
  <c r="AR18" i="90"/>
  <c r="AH19" i="92"/>
  <c r="AQ19" i="92" s="1"/>
  <c r="Z20" i="19"/>
  <c r="X20" i="19"/>
  <c r="Y20" i="19"/>
  <c r="Y19" i="47"/>
  <c r="X19" i="47"/>
  <c r="AG19" i="37"/>
  <c r="AP19" i="37" s="1"/>
  <c r="W20" i="37"/>
  <c r="AE19" i="37"/>
  <c r="AF19" i="37"/>
  <c r="AO19" i="37" s="1"/>
  <c r="Z17" i="7"/>
  <c r="AR19" i="3"/>
  <c r="AH19" i="30"/>
  <c r="AQ19" i="30" s="1"/>
  <c r="AG18" i="14"/>
  <c r="AP18" i="14" s="1"/>
  <c r="AF18" i="14"/>
  <c r="AO18" i="14" s="1"/>
  <c r="W19" i="14"/>
  <c r="AE18" i="14"/>
  <c r="AH18" i="23"/>
  <c r="AQ18" i="23" s="1"/>
  <c r="AH20" i="18"/>
  <c r="AQ20" i="18" s="1"/>
  <c r="AG18" i="61"/>
  <c r="AP18" i="61" s="1"/>
  <c r="AF18" i="61"/>
  <c r="AO18" i="61" s="1"/>
  <c r="W19" i="61"/>
  <c r="AE18" i="61"/>
  <c r="AR18" i="24"/>
  <c r="AH18" i="51"/>
  <c r="AQ18" i="51" s="1"/>
  <c r="Z18" i="88"/>
  <c r="Z20" i="72"/>
  <c r="Z18" i="78"/>
  <c r="AR16" i="40"/>
  <c r="AG19" i="22"/>
  <c r="AP19" i="22" s="1"/>
  <c r="AF19" i="22"/>
  <c r="AO19" i="22" s="1"/>
  <c r="W20" i="22"/>
  <c r="AE19" i="22"/>
  <c r="Z18" i="87"/>
  <c r="AH19" i="81"/>
  <c r="AQ19" i="81" s="1"/>
  <c r="AH20" i="85"/>
  <c r="AQ20" i="85" s="1"/>
  <c r="Y20" i="28"/>
  <c r="X20" i="28"/>
  <c r="Z20" i="28" s="1"/>
  <c r="AR18" i="77"/>
  <c r="AR17" i="33"/>
  <c r="AH17" i="76"/>
  <c r="AQ17" i="76" s="1"/>
  <c r="AH18" i="29"/>
  <c r="AQ18" i="29" s="1"/>
  <c r="Z19" i="13"/>
  <c r="X19" i="13"/>
  <c r="Y19" i="13"/>
  <c r="AI18" i="12"/>
  <c r="AN18" i="12"/>
  <c r="X20" i="55"/>
  <c r="Y20" i="55"/>
  <c r="AN18" i="54"/>
  <c r="AI18" i="54"/>
  <c r="W21" i="39" l="1"/>
  <c r="AG20" i="39"/>
  <c r="AP20" i="39" s="1"/>
  <c r="AF20" i="39"/>
  <c r="AO20" i="39" s="1"/>
  <c r="AE20" i="39"/>
  <c r="AG20" i="28"/>
  <c r="AP20" i="28" s="1"/>
  <c r="W21" i="28"/>
  <c r="AF20" i="28"/>
  <c r="AO20" i="28" s="1"/>
  <c r="AE20" i="28"/>
  <c r="W20" i="54"/>
  <c r="AE19" i="54"/>
  <c r="AG19" i="54"/>
  <c r="AP19" i="54" s="1"/>
  <c r="AF19" i="54"/>
  <c r="AO19" i="54" s="1"/>
  <c r="AF20" i="5"/>
  <c r="AO20" i="5" s="1"/>
  <c r="W21" i="5"/>
  <c r="AE20" i="5"/>
  <c r="AG20" i="5"/>
  <c r="AP20" i="5" s="1"/>
  <c r="AG19" i="50"/>
  <c r="AP19" i="50" s="1"/>
  <c r="AF19" i="50"/>
  <c r="AO19" i="50" s="1"/>
  <c r="W20" i="50"/>
  <c r="AE19" i="50"/>
  <c r="AG20" i="45"/>
  <c r="AP20" i="45" s="1"/>
  <c r="W21" i="45"/>
  <c r="AF20" i="45"/>
  <c r="AO20" i="45" s="1"/>
  <c r="AE20" i="45"/>
  <c r="AE18" i="43"/>
  <c r="AG18" i="43"/>
  <c r="AP18" i="43" s="1"/>
  <c r="W19" i="43"/>
  <c r="AF18" i="43"/>
  <c r="AO18" i="43" s="1"/>
  <c r="AF18" i="66"/>
  <c r="AO18" i="66" s="1"/>
  <c r="AE18" i="66"/>
  <c r="W19" i="66"/>
  <c r="AG18" i="66"/>
  <c r="AP18" i="66" s="1"/>
  <c r="AR19" i="5"/>
  <c r="AR19" i="45"/>
  <c r="AF19" i="53"/>
  <c r="AO19" i="53" s="1"/>
  <c r="W20" i="53"/>
  <c r="AE19" i="53"/>
  <c r="AG19" i="53"/>
  <c r="AP19" i="53" s="1"/>
  <c r="Y21" i="32"/>
  <c r="X21" i="32"/>
  <c r="AR19" i="10"/>
  <c r="Y20" i="35"/>
  <c r="X20" i="35"/>
  <c r="AR18" i="13"/>
  <c r="AR18" i="54"/>
  <c r="AH19" i="13"/>
  <c r="AQ19" i="13" s="1"/>
  <c r="AN19" i="22"/>
  <c r="AI19" i="22"/>
  <c r="AE18" i="78"/>
  <c r="W19" i="78"/>
  <c r="AG18" i="78"/>
  <c r="AP18" i="78" s="1"/>
  <c r="AF18" i="78"/>
  <c r="AO18" i="78" s="1"/>
  <c r="Y20" i="37"/>
  <c r="X20" i="37"/>
  <c r="Z20" i="37" s="1"/>
  <c r="AH20" i="19"/>
  <c r="AQ20" i="19" s="1"/>
  <c r="W20" i="89"/>
  <c r="AG19" i="89"/>
  <c r="AP19" i="89" s="1"/>
  <c r="AE19" i="89"/>
  <c r="AF19" i="89"/>
  <c r="AO19" i="89" s="1"/>
  <c r="AR18" i="48"/>
  <c r="AH18" i="95"/>
  <c r="AQ18" i="95" s="1"/>
  <c r="W21" i="94"/>
  <c r="AE20" i="94"/>
  <c r="AG20" i="94"/>
  <c r="AP20" i="94" s="1"/>
  <c r="AF20" i="94"/>
  <c r="AO20" i="94" s="1"/>
  <c r="AH19" i="50"/>
  <c r="AQ19" i="50" s="1"/>
  <c r="AF19" i="24"/>
  <c r="AO19" i="24" s="1"/>
  <c r="W20" i="24"/>
  <c r="AE19" i="24"/>
  <c r="AG19" i="24"/>
  <c r="AP19" i="24" s="1"/>
  <c r="W20" i="84"/>
  <c r="AG19" i="84"/>
  <c r="AP19" i="84" s="1"/>
  <c r="AE19" i="84"/>
  <c r="AF19" i="84"/>
  <c r="AO19" i="84" s="1"/>
  <c r="AH20" i="5"/>
  <c r="AQ20" i="5" s="1"/>
  <c r="AG19" i="41"/>
  <c r="AP19" i="41" s="1"/>
  <c r="AF19" i="41"/>
  <c r="AO19" i="41" s="1"/>
  <c r="AE19" i="41"/>
  <c r="W20" i="41"/>
  <c r="AR17" i="9"/>
  <c r="AH18" i="66"/>
  <c r="AQ18" i="66" s="1"/>
  <c r="AI19" i="20"/>
  <c r="AN19" i="20"/>
  <c r="W22" i="2"/>
  <c r="AE21" i="2"/>
  <c r="AG21" i="2"/>
  <c r="AP21" i="2" s="1"/>
  <c r="AF21" i="2"/>
  <c r="AO21" i="2" s="1"/>
  <c r="AE19" i="48"/>
  <c r="W20" i="48"/>
  <c r="AF19" i="48"/>
  <c r="AO19" i="48" s="1"/>
  <c r="AG19" i="48"/>
  <c r="AP19" i="48" s="1"/>
  <c r="AF20" i="26"/>
  <c r="AO20" i="26" s="1"/>
  <c r="AG20" i="26"/>
  <c r="AP20" i="26" s="1"/>
  <c r="W21" i="26"/>
  <c r="AE20" i="26"/>
  <c r="AH19" i="74"/>
  <c r="AQ19" i="74" s="1"/>
  <c r="AG18" i="65"/>
  <c r="AP18" i="65" s="1"/>
  <c r="AE18" i="65"/>
  <c r="W19" i="65"/>
  <c r="AF18" i="65"/>
  <c r="AO18" i="65" s="1"/>
  <c r="AH18" i="68"/>
  <c r="AQ18" i="68" s="1"/>
  <c r="AR20" i="2"/>
  <c r="AH19" i="34"/>
  <c r="AQ19" i="34" s="1"/>
  <c r="X18" i="76"/>
  <c r="Y18" i="76"/>
  <c r="Z18" i="76" s="1"/>
  <c r="AN18" i="44"/>
  <c r="AI18" i="44"/>
  <c r="AH17" i="82"/>
  <c r="AQ17" i="82" s="1"/>
  <c r="AG21" i="4"/>
  <c r="AP21" i="4" s="1"/>
  <c r="AF21" i="4"/>
  <c r="AO21" i="4" s="1"/>
  <c r="W22" i="4"/>
  <c r="AE21" i="4"/>
  <c r="AR19" i="11"/>
  <c r="AG19" i="12"/>
  <c r="AP19" i="12" s="1"/>
  <c r="AF19" i="12"/>
  <c r="AO19" i="12" s="1"/>
  <c r="W20" i="12"/>
  <c r="AE19" i="12"/>
  <c r="AF19" i="63"/>
  <c r="AO19" i="63" s="1"/>
  <c r="W20" i="63"/>
  <c r="AG19" i="63"/>
  <c r="AP19" i="63" s="1"/>
  <c r="AE19" i="63"/>
  <c r="AR19" i="28"/>
  <c r="AI20" i="18"/>
  <c r="AN20" i="18"/>
  <c r="X19" i="6"/>
  <c r="Z19" i="6" s="1"/>
  <c r="Y19" i="6"/>
  <c r="AN20" i="85"/>
  <c r="AI20" i="85"/>
  <c r="AH20" i="55"/>
  <c r="AQ20" i="55" s="1"/>
  <c r="AF19" i="13"/>
  <c r="AO19" i="13" s="1"/>
  <c r="W20" i="13"/>
  <c r="AE19" i="13"/>
  <c r="AG19" i="13"/>
  <c r="AP19" i="13" s="1"/>
  <c r="AH20" i="60"/>
  <c r="AQ20" i="60" s="1"/>
  <c r="AE18" i="95"/>
  <c r="W19" i="95"/>
  <c r="AF18" i="95"/>
  <c r="AO18" i="95" s="1"/>
  <c r="AG18" i="95"/>
  <c r="AP18" i="95" s="1"/>
  <c r="AH19" i="67"/>
  <c r="AQ19" i="67" s="1"/>
  <c r="AG19" i="70"/>
  <c r="AP19" i="70" s="1"/>
  <c r="W20" i="70"/>
  <c r="AF19" i="70"/>
  <c r="AO19" i="70" s="1"/>
  <c r="AE19" i="70"/>
  <c r="X20" i="20"/>
  <c r="Z20" i="20" s="1"/>
  <c r="Y20" i="20"/>
  <c r="AR17" i="36"/>
  <c r="AH18" i="38"/>
  <c r="AQ18" i="38" s="1"/>
  <c r="AI18" i="42"/>
  <c r="AN18" i="42"/>
  <c r="AR17" i="17"/>
  <c r="Z20" i="55"/>
  <c r="AF18" i="88"/>
  <c r="AO18" i="88" s="1"/>
  <c r="AE18" i="88"/>
  <c r="AG18" i="88"/>
  <c r="AP18" i="88" s="1"/>
  <c r="W19" i="88"/>
  <c r="Y19" i="61"/>
  <c r="X19" i="61"/>
  <c r="Z19" i="61" s="1"/>
  <c r="AG17" i="7"/>
  <c r="AP17" i="7" s="1"/>
  <c r="AF17" i="7"/>
  <c r="AO17" i="7" s="1"/>
  <c r="W18" i="7"/>
  <c r="AE17" i="7"/>
  <c r="AH19" i="47"/>
  <c r="AQ19" i="47" s="1"/>
  <c r="Z20" i="60"/>
  <c r="AR18" i="41"/>
  <c r="W20" i="59"/>
  <c r="AE19" i="59"/>
  <c r="AG19" i="59"/>
  <c r="AP19" i="59" s="1"/>
  <c r="AF19" i="59"/>
  <c r="AO19" i="59" s="1"/>
  <c r="X20" i="8"/>
  <c r="Y20" i="8"/>
  <c r="AF19" i="77"/>
  <c r="AO19" i="77" s="1"/>
  <c r="AG19" i="77"/>
  <c r="AP19" i="77" s="1"/>
  <c r="W20" i="77"/>
  <c r="AE19" i="77"/>
  <c r="AR19" i="26"/>
  <c r="AH18" i="36"/>
  <c r="AQ18" i="36" s="1"/>
  <c r="AR19" i="94"/>
  <c r="AN19" i="83"/>
  <c r="AI19" i="83"/>
  <c r="AH20" i="45"/>
  <c r="AQ20" i="45" s="1"/>
  <c r="Z19" i="74"/>
  <c r="AR16" i="82"/>
  <c r="AG19" i="79"/>
  <c r="AP19" i="79" s="1"/>
  <c r="AE19" i="79"/>
  <c r="AF19" i="79"/>
  <c r="AO19" i="79" s="1"/>
  <c r="W20" i="79"/>
  <c r="Z18" i="68"/>
  <c r="AR18" i="47"/>
  <c r="Z19" i="34"/>
  <c r="Z18" i="38"/>
  <c r="AH18" i="17"/>
  <c r="AQ18" i="17" s="1"/>
  <c r="W20" i="90"/>
  <c r="AG19" i="90"/>
  <c r="AP19" i="90" s="1"/>
  <c r="AF19" i="90"/>
  <c r="AO19" i="90" s="1"/>
  <c r="AE19" i="90"/>
  <c r="AR17" i="68"/>
  <c r="Z19" i="96"/>
  <c r="Y19" i="96"/>
  <c r="X19" i="96"/>
  <c r="AH20" i="10"/>
  <c r="AQ20" i="10" s="1"/>
  <c r="AR17" i="95"/>
  <c r="AR18" i="74"/>
  <c r="AR17" i="43"/>
  <c r="AI18" i="23"/>
  <c r="AN18" i="23"/>
  <c r="X20" i="30"/>
  <c r="Z20" i="30" s="1"/>
  <c r="Y20" i="30"/>
  <c r="AH20" i="39"/>
  <c r="AQ20" i="39" s="1"/>
  <c r="X20" i="92"/>
  <c r="Y20" i="92"/>
  <c r="Z20" i="92" s="1"/>
  <c r="Z19" i="73"/>
  <c r="Y19" i="73"/>
  <c r="X19" i="73"/>
  <c r="Y21" i="85"/>
  <c r="X21" i="85"/>
  <c r="AI17" i="15"/>
  <c r="AN17" i="15"/>
  <c r="AR19" i="80"/>
  <c r="Z19" i="67"/>
  <c r="AI18" i="52"/>
  <c r="AN18" i="52"/>
  <c r="AR19" i="75"/>
  <c r="AH20" i="31"/>
  <c r="AQ20" i="31" s="1"/>
  <c r="Z18" i="36"/>
  <c r="AN20" i="32"/>
  <c r="AI20" i="32"/>
  <c r="AR18" i="50"/>
  <c r="X20" i="46"/>
  <c r="Z20" i="46" s="1"/>
  <c r="Y20" i="46"/>
  <c r="W20" i="57"/>
  <c r="AG19" i="57"/>
  <c r="AP19" i="57" s="1"/>
  <c r="AF19" i="57"/>
  <c r="AO19" i="57" s="1"/>
  <c r="AE19" i="57"/>
  <c r="AR18" i="34"/>
  <c r="AG19" i="58"/>
  <c r="AP19" i="58" s="1"/>
  <c r="AF19" i="58"/>
  <c r="AO19" i="58" s="1"/>
  <c r="W20" i="58"/>
  <c r="AE19" i="58"/>
  <c r="AG19" i="86"/>
  <c r="AP19" i="86" s="1"/>
  <c r="AE19" i="86"/>
  <c r="AF19" i="86"/>
  <c r="AO19" i="86" s="1"/>
  <c r="W20" i="86"/>
  <c r="AR18" i="25"/>
  <c r="AH19" i="93"/>
  <c r="AQ19" i="93" s="1"/>
  <c r="X19" i="42"/>
  <c r="Y19" i="42"/>
  <c r="Y21" i="64"/>
  <c r="Z21" i="64" s="1"/>
  <c r="X21" i="64"/>
  <c r="Z18" i="17"/>
  <c r="AR19" i="39"/>
  <c r="AH20" i="75"/>
  <c r="AQ20" i="75" s="1"/>
  <c r="X19" i="29"/>
  <c r="Y19" i="29"/>
  <c r="Y18" i="40"/>
  <c r="X18" i="40"/>
  <c r="Z18" i="40" s="1"/>
  <c r="AI19" i="35"/>
  <c r="AN19" i="35"/>
  <c r="Z19" i="23"/>
  <c r="Y19" i="23"/>
  <c r="X19" i="23"/>
  <c r="AI18" i="1"/>
  <c r="AN18" i="1"/>
  <c r="X18" i="15"/>
  <c r="Y18" i="15"/>
  <c r="X20" i="22"/>
  <c r="Y20" i="22"/>
  <c r="W21" i="72"/>
  <c r="AE20" i="72"/>
  <c r="AF20" i="72"/>
  <c r="AO20" i="72" s="1"/>
  <c r="AG20" i="72"/>
  <c r="AP20" i="72" s="1"/>
  <c r="AN18" i="61"/>
  <c r="AI18" i="61"/>
  <c r="AG20" i="19"/>
  <c r="AP20" i="19" s="1"/>
  <c r="AF20" i="19"/>
  <c r="AO20" i="19" s="1"/>
  <c r="W21" i="19"/>
  <c r="AE20" i="19"/>
  <c r="AG18" i="9"/>
  <c r="AP18" i="9" s="1"/>
  <c r="AF18" i="9"/>
  <c r="AO18" i="9" s="1"/>
  <c r="W19" i="9"/>
  <c r="AE18" i="9"/>
  <c r="X21" i="18"/>
  <c r="Z21" i="18" s="1"/>
  <c r="Y21" i="18"/>
  <c r="AN19" i="30"/>
  <c r="AI19" i="30"/>
  <c r="AR18" i="12"/>
  <c r="AH20" i="28"/>
  <c r="AQ20" i="28" s="1"/>
  <c r="Y19" i="14"/>
  <c r="X19" i="14"/>
  <c r="Z19" i="14" s="1"/>
  <c r="Z19" i="47"/>
  <c r="AF18" i="16"/>
  <c r="AO18" i="16" s="1"/>
  <c r="W19" i="16"/>
  <c r="AE18" i="16"/>
  <c r="AG18" i="16"/>
  <c r="AP18" i="16" s="1"/>
  <c r="AR19" i="55"/>
  <c r="AH18" i="43"/>
  <c r="AQ18" i="43" s="1"/>
  <c r="Y19" i="52"/>
  <c r="X19" i="52"/>
  <c r="AR19" i="19"/>
  <c r="Z20" i="31"/>
  <c r="AH19" i="41"/>
  <c r="AQ19" i="41" s="1"/>
  <c r="AG18" i="62"/>
  <c r="AP18" i="62" s="1"/>
  <c r="AF18" i="62"/>
  <c r="AO18" i="62" s="1"/>
  <c r="W19" i="62"/>
  <c r="AE18" i="62"/>
  <c r="AN19" i="46"/>
  <c r="AI19" i="46"/>
  <c r="AH21" i="2"/>
  <c r="AQ21" i="2" s="1"/>
  <c r="AH19" i="48"/>
  <c r="AQ19" i="48" s="1"/>
  <c r="AH20" i="26"/>
  <c r="AQ20" i="26" s="1"/>
  <c r="AH20" i="80"/>
  <c r="AQ20" i="80" s="1"/>
  <c r="AH20" i="11"/>
  <c r="AQ20" i="11" s="1"/>
  <c r="AG18" i="91"/>
  <c r="AP18" i="91" s="1"/>
  <c r="AE18" i="91"/>
  <c r="AF18" i="91"/>
  <c r="AO18" i="91" s="1"/>
  <c r="W19" i="91"/>
  <c r="AI20" i="64"/>
  <c r="AN20" i="64"/>
  <c r="Z20" i="75"/>
  <c r="AI18" i="96"/>
  <c r="AN18" i="96"/>
  <c r="Z20" i="10"/>
  <c r="AN17" i="40"/>
  <c r="AI17" i="40"/>
  <c r="AI18" i="51"/>
  <c r="AN18" i="51"/>
  <c r="Y19" i="33"/>
  <c r="X19" i="33"/>
  <c r="Z19" i="33" s="1"/>
  <c r="Y19" i="1"/>
  <c r="X19" i="1"/>
  <c r="AN18" i="73"/>
  <c r="AI18" i="73"/>
  <c r="AN18" i="49"/>
  <c r="AI18" i="49"/>
  <c r="AR18" i="63"/>
  <c r="AI19" i="8"/>
  <c r="AN19" i="8"/>
  <c r="AG20" i="3"/>
  <c r="AP20" i="3" s="1"/>
  <c r="AF20" i="3"/>
  <c r="AO20" i="3" s="1"/>
  <c r="W21" i="3"/>
  <c r="AE20" i="3"/>
  <c r="Z20" i="83"/>
  <c r="Y20" i="83"/>
  <c r="X20" i="83"/>
  <c r="AG17" i="82"/>
  <c r="AP17" i="82" s="1"/>
  <c r="AE17" i="82"/>
  <c r="W18" i="82"/>
  <c r="AF17" i="82"/>
  <c r="AO17" i="82" s="1"/>
  <c r="W20" i="25"/>
  <c r="AG19" i="25"/>
  <c r="AP19" i="25" s="1"/>
  <c r="AF19" i="25"/>
  <c r="AO19" i="25" s="1"/>
  <c r="AE19" i="25"/>
  <c r="AH19" i="54"/>
  <c r="AQ19" i="54" s="1"/>
  <c r="AN18" i="29"/>
  <c r="AI18" i="29"/>
  <c r="AI19" i="81"/>
  <c r="AN19" i="81"/>
  <c r="AN18" i="14"/>
  <c r="AI18" i="14"/>
  <c r="AR19" i="60"/>
  <c r="AR17" i="38"/>
  <c r="AR19" i="31"/>
  <c r="AG18" i="87"/>
  <c r="AP18" i="87" s="1"/>
  <c r="AF18" i="87"/>
  <c r="AO18" i="87" s="1"/>
  <c r="AE18" i="87"/>
  <c r="W19" i="87"/>
  <c r="AN19" i="37"/>
  <c r="AI19" i="37"/>
  <c r="W19" i="27"/>
  <c r="AG18" i="27"/>
  <c r="AP18" i="27" s="1"/>
  <c r="AF18" i="27"/>
  <c r="AO18" i="27" s="1"/>
  <c r="AE18" i="27"/>
  <c r="AH18" i="9"/>
  <c r="AQ18" i="9" s="1"/>
  <c r="AH20" i="94"/>
  <c r="AQ20" i="94" s="1"/>
  <c r="AF19" i="69"/>
  <c r="AO19" i="69" s="1"/>
  <c r="W20" i="69"/>
  <c r="AG19" i="69"/>
  <c r="AP19" i="69" s="1"/>
  <c r="AE19" i="69"/>
  <c r="W19" i="71"/>
  <c r="AF18" i="71"/>
  <c r="AO18" i="71" s="1"/>
  <c r="AG18" i="71"/>
  <c r="AP18" i="71" s="1"/>
  <c r="AE18" i="71"/>
  <c r="AR17" i="66"/>
  <c r="AR18" i="67"/>
  <c r="AR18" i="93"/>
  <c r="Z20" i="80"/>
  <c r="Z20" i="11"/>
  <c r="AF18" i="21"/>
  <c r="AO18" i="21" s="1"/>
  <c r="W19" i="21"/>
  <c r="AE18" i="21"/>
  <c r="AG18" i="21"/>
  <c r="AP18" i="21" s="1"/>
  <c r="AG20" i="56"/>
  <c r="AP20" i="56" s="1"/>
  <c r="AF20" i="56"/>
  <c r="AO20" i="56" s="1"/>
  <c r="AE20" i="56"/>
  <c r="W21" i="56"/>
  <c r="Z19" i="93"/>
  <c r="AI17" i="76"/>
  <c r="AN17" i="76"/>
  <c r="X19" i="44"/>
  <c r="Y19" i="44"/>
  <c r="Z19" i="44" s="1"/>
  <c r="AH19" i="25"/>
  <c r="AQ19" i="25" s="1"/>
  <c r="AH19" i="12"/>
  <c r="AQ19" i="12" s="1"/>
  <c r="AH19" i="63"/>
  <c r="AQ19" i="63" s="1"/>
  <c r="X19" i="51"/>
  <c r="Y19" i="51"/>
  <c r="Z19" i="51" s="1"/>
  <c r="AI18" i="33"/>
  <c r="AN18" i="33"/>
  <c r="AI19" i="92"/>
  <c r="AN19" i="92"/>
  <c r="AN18" i="6"/>
  <c r="AI18" i="6"/>
  <c r="Y20" i="81"/>
  <c r="Z20" i="81" s="1"/>
  <c r="X20" i="81"/>
  <c r="Y19" i="49"/>
  <c r="X19" i="49"/>
  <c r="AG19" i="6" l="1"/>
  <c r="AP19" i="6" s="1"/>
  <c r="AF19" i="6"/>
  <c r="AO19" i="6" s="1"/>
  <c r="W20" i="6"/>
  <c r="AE19" i="6"/>
  <c r="AG19" i="14"/>
  <c r="AP19" i="14" s="1"/>
  <c r="AF19" i="14"/>
  <c r="AO19" i="14" s="1"/>
  <c r="W20" i="14"/>
  <c r="AE19" i="14"/>
  <c r="W21" i="46"/>
  <c r="AG20" i="46"/>
  <c r="AP20" i="46" s="1"/>
  <c r="AF20" i="46"/>
  <c r="AO20" i="46" s="1"/>
  <c r="AE20" i="46"/>
  <c r="AF20" i="92"/>
  <c r="AO20" i="92" s="1"/>
  <c r="AE20" i="92"/>
  <c r="W21" i="92"/>
  <c r="AG20" i="92"/>
  <c r="AP20" i="92" s="1"/>
  <c r="AG20" i="20"/>
  <c r="AP20" i="20" s="1"/>
  <c r="AF20" i="20"/>
  <c r="AO20" i="20" s="1"/>
  <c r="W21" i="20"/>
  <c r="AE20" i="20"/>
  <c r="W21" i="37"/>
  <c r="AG20" i="37"/>
  <c r="AP20" i="37" s="1"/>
  <c r="AF20" i="37"/>
  <c r="AO20" i="37" s="1"/>
  <c r="AE20" i="37"/>
  <c r="AG19" i="33"/>
  <c r="AP19" i="33" s="1"/>
  <c r="AF19" i="33"/>
  <c r="AO19" i="33" s="1"/>
  <c r="AE19" i="33"/>
  <c r="W20" i="33"/>
  <c r="W19" i="40"/>
  <c r="AG18" i="40"/>
  <c r="AP18" i="40" s="1"/>
  <c r="AF18" i="40"/>
  <c r="AO18" i="40" s="1"/>
  <c r="AE18" i="40"/>
  <c r="W19" i="76"/>
  <c r="AG18" i="76"/>
  <c r="AP18" i="76" s="1"/>
  <c r="AF18" i="76"/>
  <c r="AO18" i="76" s="1"/>
  <c r="AE18" i="76"/>
  <c r="W22" i="18"/>
  <c r="AE21" i="18"/>
  <c r="AG21" i="18"/>
  <c r="AP21" i="18" s="1"/>
  <c r="AF21" i="18"/>
  <c r="AO21" i="18" s="1"/>
  <c r="W21" i="30"/>
  <c r="AE20" i="30"/>
  <c r="AG20" i="30"/>
  <c r="AP20" i="30" s="1"/>
  <c r="AF20" i="30"/>
  <c r="AO20" i="30" s="1"/>
  <c r="AF20" i="81"/>
  <c r="AO20" i="81" s="1"/>
  <c r="W21" i="81"/>
  <c r="AE20" i="81"/>
  <c r="AG20" i="81"/>
  <c r="AP20" i="81" s="1"/>
  <c r="W20" i="44"/>
  <c r="AG19" i="44"/>
  <c r="AP19" i="44" s="1"/>
  <c r="AF19" i="44"/>
  <c r="AO19" i="44" s="1"/>
  <c r="AE19" i="44"/>
  <c r="AG19" i="51"/>
  <c r="AP19" i="51" s="1"/>
  <c r="AF19" i="51"/>
  <c r="AO19" i="51" s="1"/>
  <c r="W20" i="51"/>
  <c r="AE19" i="51"/>
  <c r="AG21" i="64"/>
  <c r="AP21" i="64" s="1"/>
  <c r="AF21" i="64"/>
  <c r="AO21" i="64" s="1"/>
  <c r="AE21" i="64"/>
  <c r="W22" i="64"/>
  <c r="AG19" i="61"/>
  <c r="AP19" i="61" s="1"/>
  <c r="AF19" i="61"/>
  <c r="AO19" i="61" s="1"/>
  <c r="W20" i="61"/>
  <c r="AE19" i="61"/>
  <c r="AR19" i="81"/>
  <c r="AN20" i="3"/>
  <c r="AI20" i="3"/>
  <c r="AR18" i="96"/>
  <c r="AH19" i="52"/>
  <c r="AQ19" i="52" s="1"/>
  <c r="X19" i="16"/>
  <c r="Z19" i="16" s="1"/>
  <c r="Y19" i="16"/>
  <c r="AI18" i="9"/>
  <c r="AN18" i="9"/>
  <c r="AH18" i="15"/>
  <c r="AQ18" i="15" s="1"/>
  <c r="W20" i="73"/>
  <c r="AG19" i="73"/>
  <c r="AP19" i="73" s="1"/>
  <c r="AF19" i="73"/>
  <c r="AO19" i="73" s="1"/>
  <c r="AE19" i="73"/>
  <c r="AG19" i="96"/>
  <c r="AP19" i="96" s="1"/>
  <c r="W20" i="96"/>
  <c r="AE19" i="96"/>
  <c r="AF19" i="96"/>
  <c r="AO19" i="96" s="1"/>
  <c r="Y19" i="88"/>
  <c r="X19" i="88"/>
  <c r="AI18" i="95"/>
  <c r="AN18" i="95"/>
  <c r="AI20" i="5"/>
  <c r="AN20" i="5"/>
  <c r="AH20" i="81"/>
  <c r="AQ20" i="81" s="1"/>
  <c r="AR19" i="92"/>
  <c r="AF20" i="80"/>
  <c r="AO20" i="80" s="1"/>
  <c r="W21" i="80"/>
  <c r="AE20" i="80"/>
  <c r="AG20" i="80"/>
  <c r="AP20" i="80" s="1"/>
  <c r="AI19" i="25"/>
  <c r="AN19" i="25"/>
  <c r="W21" i="83"/>
  <c r="AG20" i="83"/>
  <c r="AP20" i="83" s="1"/>
  <c r="AF20" i="83"/>
  <c r="AO20" i="83" s="1"/>
  <c r="AE20" i="83"/>
  <c r="AR19" i="8"/>
  <c r="Z19" i="91"/>
  <c r="Y19" i="91"/>
  <c r="X19" i="91"/>
  <c r="AI18" i="16"/>
  <c r="AN18" i="16"/>
  <c r="Z21" i="19"/>
  <c r="Y21" i="19"/>
  <c r="X21" i="19"/>
  <c r="AH21" i="64"/>
  <c r="AQ21" i="64" s="1"/>
  <c r="AI19" i="58"/>
  <c r="AN19" i="58"/>
  <c r="AI19" i="57"/>
  <c r="AN19" i="57"/>
  <c r="AG19" i="34"/>
  <c r="AP19" i="34" s="1"/>
  <c r="AF19" i="34"/>
  <c r="AO19" i="34" s="1"/>
  <c r="AE19" i="34"/>
  <c r="W20" i="34"/>
  <c r="X20" i="77"/>
  <c r="Y20" i="77"/>
  <c r="Z20" i="77" s="1"/>
  <c r="AF20" i="60"/>
  <c r="AO20" i="60" s="1"/>
  <c r="W21" i="60"/>
  <c r="AE20" i="60"/>
  <c r="AG20" i="60"/>
  <c r="AP20" i="60" s="1"/>
  <c r="AI17" i="7"/>
  <c r="AN17" i="7"/>
  <c r="AF20" i="55"/>
  <c r="AO20" i="55" s="1"/>
  <c r="W21" i="55"/>
  <c r="AE20" i="55"/>
  <c r="AG20" i="55"/>
  <c r="AP20" i="55" s="1"/>
  <c r="X19" i="95"/>
  <c r="Y19" i="95"/>
  <c r="Y20" i="13"/>
  <c r="Z20" i="13" s="1"/>
  <c r="X20" i="13"/>
  <c r="X20" i="12"/>
  <c r="Y20" i="12"/>
  <c r="X22" i="4"/>
  <c r="Z22" i="4" s="1"/>
  <c r="Y22" i="4"/>
  <c r="AI18" i="65"/>
  <c r="AN18" i="65"/>
  <c r="AR19" i="22"/>
  <c r="Z20" i="53"/>
  <c r="Y20" i="53"/>
  <c r="X20" i="53"/>
  <c r="AI19" i="54"/>
  <c r="AN19" i="54"/>
  <c r="Y20" i="69"/>
  <c r="Z20" i="69" s="1"/>
  <c r="X20" i="69"/>
  <c r="X20" i="58"/>
  <c r="Y20" i="58"/>
  <c r="AN19" i="79"/>
  <c r="AI19" i="79"/>
  <c r="AN20" i="26"/>
  <c r="AI20" i="26"/>
  <c r="AI21" i="2"/>
  <c r="AN21" i="2"/>
  <c r="AH21" i="32"/>
  <c r="AQ21" i="32" s="1"/>
  <c r="Z19" i="66"/>
  <c r="X19" i="66"/>
  <c r="Y19" i="66"/>
  <c r="AR18" i="33"/>
  <c r="AG19" i="93"/>
  <c r="AP19" i="93" s="1"/>
  <c r="AF19" i="93"/>
  <c r="AO19" i="93" s="1"/>
  <c r="W20" i="93"/>
  <c r="AE19" i="93"/>
  <c r="AI18" i="21"/>
  <c r="AN18" i="21"/>
  <c r="Z19" i="27"/>
  <c r="X19" i="27"/>
  <c r="Y19" i="27"/>
  <c r="AR18" i="29"/>
  <c r="AN17" i="82"/>
  <c r="AI17" i="82"/>
  <c r="X21" i="3"/>
  <c r="Z21" i="3" s="1"/>
  <c r="Y21" i="3"/>
  <c r="AR18" i="51"/>
  <c r="AE20" i="75"/>
  <c r="AG20" i="75"/>
  <c r="AP20" i="75" s="1"/>
  <c r="AF20" i="75"/>
  <c r="AO20" i="75" s="1"/>
  <c r="W21" i="75"/>
  <c r="AN18" i="91"/>
  <c r="AI18" i="91"/>
  <c r="Y19" i="62"/>
  <c r="Z19" i="62" s="1"/>
  <c r="X19" i="62"/>
  <c r="AR19" i="30"/>
  <c r="Z19" i="9"/>
  <c r="Y19" i="9"/>
  <c r="X19" i="9"/>
  <c r="Y21" i="72"/>
  <c r="X21" i="72"/>
  <c r="Z18" i="15"/>
  <c r="AH19" i="29"/>
  <c r="AQ19" i="29" s="1"/>
  <c r="Z20" i="86"/>
  <c r="Y20" i="86"/>
  <c r="X20" i="86"/>
  <c r="AR18" i="52"/>
  <c r="AH21" i="85"/>
  <c r="AQ21" i="85" s="1"/>
  <c r="AR18" i="23"/>
  <c r="Z20" i="90"/>
  <c r="Y20" i="90"/>
  <c r="X20" i="90"/>
  <c r="AI19" i="59"/>
  <c r="AN19" i="59"/>
  <c r="AR18" i="44"/>
  <c r="Y22" i="2"/>
  <c r="Z22" i="2" s="1"/>
  <c r="X22" i="2"/>
  <c r="Y20" i="84"/>
  <c r="X20" i="84"/>
  <c r="Z20" i="84" s="1"/>
  <c r="AH20" i="35"/>
  <c r="AQ20" i="35" s="1"/>
  <c r="AI18" i="66"/>
  <c r="AN18" i="66"/>
  <c r="AI18" i="43"/>
  <c r="AN18" i="43"/>
  <c r="AN19" i="50"/>
  <c r="AI19" i="50"/>
  <c r="Z21" i="5"/>
  <c r="Y21" i="5"/>
  <c r="X21" i="5"/>
  <c r="AN20" i="28"/>
  <c r="AI20" i="28"/>
  <c r="AR17" i="76"/>
  <c r="Y18" i="82"/>
  <c r="Z18" i="82" s="1"/>
  <c r="X18" i="82"/>
  <c r="AH19" i="1"/>
  <c r="AQ19" i="1" s="1"/>
  <c r="AI20" i="72"/>
  <c r="AN20" i="72"/>
  <c r="AG19" i="23"/>
  <c r="AP19" i="23" s="1"/>
  <c r="AF19" i="23"/>
  <c r="AO19" i="23" s="1"/>
  <c r="W20" i="23"/>
  <c r="AE19" i="23"/>
  <c r="Z19" i="52"/>
  <c r="AF19" i="47"/>
  <c r="AO19" i="47" s="1"/>
  <c r="AE19" i="47"/>
  <c r="W20" i="47"/>
  <c r="AG19" i="47"/>
  <c r="AP19" i="47" s="1"/>
  <c r="AR18" i="61"/>
  <c r="AR19" i="35"/>
  <c r="Z19" i="29"/>
  <c r="X20" i="57"/>
  <c r="Z20" i="57" s="1"/>
  <c r="Y20" i="57"/>
  <c r="AR20" i="32"/>
  <c r="W20" i="67"/>
  <c r="AE19" i="67"/>
  <c r="AG19" i="67"/>
  <c r="AP19" i="67" s="1"/>
  <c r="AF19" i="67"/>
  <c r="AO19" i="67" s="1"/>
  <c r="AH20" i="92"/>
  <c r="AQ20" i="92" s="1"/>
  <c r="AF18" i="68"/>
  <c r="AO18" i="68" s="1"/>
  <c r="W19" i="68"/>
  <c r="AE18" i="68"/>
  <c r="AG18" i="68"/>
  <c r="AP18" i="68" s="1"/>
  <c r="X20" i="59"/>
  <c r="Z20" i="59" s="1"/>
  <c r="Y20" i="59"/>
  <c r="AI19" i="70"/>
  <c r="AN19" i="70"/>
  <c r="X20" i="63"/>
  <c r="Y20" i="63"/>
  <c r="Y21" i="26"/>
  <c r="Z21" i="26" s="1"/>
  <c r="X21" i="26"/>
  <c r="Y20" i="48"/>
  <c r="X20" i="48"/>
  <c r="Z20" i="48" s="1"/>
  <c r="Z21" i="32"/>
  <c r="AN20" i="45"/>
  <c r="AI20" i="45"/>
  <c r="Y20" i="50"/>
  <c r="X20" i="50"/>
  <c r="Z20" i="50" s="1"/>
  <c r="AI18" i="71"/>
  <c r="AN18" i="71"/>
  <c r="AR17" i="15"/>
  <c r="X18" i="7"/>
  <c r="Z18" i="7" s="1"/>
  <c r="Y18" i="7"/>
  <c r="Z20" i="54"/>
  <c r="X20" i="54"/>
  <c r="Y20" i="54"/>
  <c r="AR18" i="6"/>
  <c r="X21" i="56"/>
  <c r="Z21" i="56" s="1"/>
  <c r="Y21" i="56"/>
  <c r="Y19" i="21"/>
  <c r="X19" i="21"/>
  <c r="Z19" i="21" s="1"/>
  <c r="AR19" i="37"/>
  <c r="AR18" i="49"/>
  <c r="Z19" i="1"/>
  <c r="AR17" i="40"/>
  <c r="AH19" i="51"/>
  <c r="AQ19" i="51" s="1"/>
  <c r="AH19" i="44"/>
  <c r="AQ19" i="44" s="1"/>
  <c r="AN20" i="56"/>
  <c r="AI20" i="56"/>
  <c r="X19" i="71"/>
  <c r="Z19" i="71" s="1"/>
  <c r="Y19" i="71"/>
  <c r="AI18" i="27"/>
  <c r="AN18" i="27"/>
  <c r="AR18" i="14"/>
  <c r="Z20" i="25"/>
  <c r="Y20" i="25"/>
  <c r="X20" i="25"/>
  <c r="AH20" i="83"/>
  <c r="AQ20" i="83" s="1"/>
  <c r="AH19" i="33"/>
  <c r="AQ19" i="33" s="1"/>
  <c r="AR20" i="64"/>
  <c r="W21" i="31"/>
  <c r="AG20" i="31"/>
  <c r="AP20" i="31" s="1"/>
  <c r="AE20" i="31"/>
  <c r="AF20" i="31"/>
  <c r="AO20" i="31" s="1"/>
  <c r="AH19" i="14"/>
  <c r="AQ19" i="14" s="1"/>
  <c r="AH20" i="22"/>
  <c r="AQ20" i="22" s="1"/>
  <c r="AR18" i="1"/>
  <c r="AH18" i="40"/>
  <c r="AQ18" i="40" s="1"/>
  <c r="AH19" i="42"/>
  <c r="AQ19" i="42" s="1"/>
  <c r="AN19" i="86"/>
  <c r="AI19" i="86"/>
  <c r="Z21" i="85"/>
  <c r="AI19" i="90"/>
  <c r="AN19" i="90"/>
  <c r="X20" i="79"/>
  <c r="Y20" i="79"/>
  <c r="AH20" i="8"/>
  <c r="AQ20" i="8" s="1"/>
  <c r="AH19" i="61"/>
  <c r="AQ19" i="61" s="1"/>
  <c r="AN18" i="88"/>
  <c r="AI18" i="88"/>
  <c r="AR18" i="42"/>
  <c r="AR20" i="85"/>
  <c r="AR20" i="18"/>
  <c r="AI19" i="48"/>
  <c r="AN19" i="48"/>
  <c r="AR19" i="20"/>
  <c r="Z20" i="41"/>
  <c r="Y20" i="41"/>
  <c r="X20" i="41"/>
  <c r="AI19" i="24"/>
  <c r="AN19" i="24"/>
  <c r="AI19" i="89"/>
  <c r="AN19" i="89"/>
  <c r="AH20" i="37"/>
  <c r="AQ20" i="37" s="1"/>
  <c r="Z19" i="78"/>
  <c r="X19" i="78"/>
  <c r="Y19" i="78"/>
  <c r="Z20" i="35"/>
  <c r="AN18" i="87"/>
  <c r="AI18" i="87"/>
  <c r="AI18" i="62"/>
  <c r="AN18" i="62"/>
  <c r="AH20" i="20"/>
  <c r="AQ20" i="20" s="1"/>
  <c r="AH19" i="6"/>
  <c r="AQ19" i="6" s="1"/>
  <c r="AI19" i="63"/>
  <c r="AN19" i="63"/>
  <c r="Z21" i="94"/>
  <c r="Y21" i="94"/>
  <c r="X21" i="94"/>
  <c r="Y20" i="89"/>
  <c r="Z20" i="89" s="1"/>
  <c r="X20" i="89"/>
  <c r="AI20" i="39"/>
  <c r="AN20" i="39"/>
  <c r="AH19" i="49"/>
  <c r="AQ19" i="49" s="1"/>
  <c r="Z19" i="49"/>
  <c r="AG20" i="11"/>
  <c r="AP20" i="11" s="1"/>
  <c r="AF20" i="11"/>
  <c r="AO20" i="11" s="1"/>
  <c r="W21" i="11"/>
  <c r="AE20" i="11"/>
  <c r="AI19" i="69"/>
  <c r="AN19" i="69"/>
  <c r="Y19" i="87"/>
  <c r="X19" i="87"/>
  <c r="Z19" i="87" s="1"/>
  <c r="AR18" i="73"/>
  <c r="W21" i="10"/>
  <c r="AE20" i="10"/>
  <c r="AG20" i="10"/>
  <c r="AP20" i="10" s="1"/>
  <c r="AF20" i="10"/>
  <c r="AO20" i="10" s="1"/>
  <c r="AR19" i="46"/>
  <c r="AH21" i="18"/>
  <c r="AQ21" i="18" s="1"/>
  <c r="AN20" i="19"/>
  <c r="AI20" i="19"/>
  <c r="Z20" i="22"/>
  <c r="AH19" i="23"/>
  <c r="AQ19" i="23" s="1"/>
  <c r="AG18" i="17"/>
  <c r="AP18" i="17" s="1"/>
  <c r="AF18" i="17"/>
  <c r="AO18" i="17" s="1"/>
  <c r="W19" i="17"/>
  <c r="AE18" i="17"/>
  <c r="Z19" i="42"/>
  <c r="AH20" i="46"/>
  <c r="AQ20" i="46" s="1"/>
  <c r="W19" i="36"/>
  <c r="AG18" i="36"/>
  <c r="AP18" i="36" s="1"/>
  <c r="AF18" i="36"/>
  <c r="AO18" i="36" s="1"/>
  <c r="AE18" i="36"/>
  <c r="AH19" i="73"/>
  <c r="AQ19" i="73" s="1"/>
  <c r="AH20" i="30"/>
  <c r="AQ20" i="30" s="1"/>
  <c r="AH19" i="96"/>
  <c r="AQ19" i="96" s="1"/>
  <c r="AE18" i="38"/>
  <c r="W19" i="38"/>
  <c r="AG18" i="38"/>
  <c r="AP18" i="38" s="1"/>
  <c r="AF18" i="38"/>
  <c r="AO18" i="38" s="1"/>
  <c r="AF19" i="74"/>
  <c r="AO19" i="74" s="1"/>
  <c r="AG19" i="74"/>
  <c r="AP19" i="74" s="1"/>
  <c r="W20" i="74"/>
  <c r="AE19" i="74"/>
  <c r="AR19" i="83"/>
  <c r="AN19" i="77"/>
  <c r="AI19" i="77"/>
  <c r="Z20" i="8"/>
  <c r="X20" i="70"/>
  <c r="Y20" i="70"/>
  <c r="AI19" i="13"/>
  <c r="AN19" i="13"/>
  <c r="AI19" i="12"/>
  <c r="AN19" i="12"/>
  <c r="AI21" i="4"/>
  <c r="AN21" i="4"/>
  <c r="AH18" i="76"/>
  <c r="AQ18" i="76" s="1"/>
  <c r="Z19" i="65"/>
  <c r="Y19" i="65"/>
  <c r="X19" i="65"/>
  <c r="AN19" i="41"/>
  <c r="AI19" i="41"/>
  <c r="AI19" i="84"/>
  <c r="AN19" i="84"/>
  <c r="X20" i="24"/>
  <c r="Z20" i="24" s="1"/>
  <c r="Y20" i="24"/>
  <c r="AI20" i="94"/>
  <c r="AN20" i="94"/>
  <c r="AI18" i="78"/>
  <c r="AN18" i="78"/>
  <c r="AI19" i="53"/>
  <c r="AN19" i="53"/>
  <c r="Y19" i="43"/>
  <c r="X19" i="43"/>
  <c r="Z19" i="43" s="1"/>
  <c r="Y21" i="45"/>
  <c r="X21" i="45"/>
  <c r="Z21" i="45" s="1"/>
  <c r="Y21" i="28"/>
  <c r="X21" i="28"/>
  <c r="Y21" i="39"/>
  <c r="X21" i="39"/>
  <c r="Z21" i="39" s="1"/>
  <c r="AF20" i="89" l="1"/>
  <c r="AO20" i="89" s="1"/>
  <c r="AE20" i="89"/>
  <c r="W21" i="89"/>
  <c r="AG20" i="89"/>
  <c r="AP20" i="89" s="1"/>
  <c r="AG18" i="7"/>
  <c r="AP18" i="7" s="1"/>
  <c r="AF18" i="7"/>
  <c r="AO18" i="7" s="1"/>
  <c r="W19" i="7"/>
  <c r="AE18" i="7"/>
  <c r="W20" i="87"/>
  <c r="AG19" i="87"/>
  <c r="AP19" i="87" s="1"/>
  <c r="AF19" i="87"/>
  <c r="AO19" i="87" s="1"/>
  <c r="AE19" i="87"/>
  <c r="W19" i="82"/>
  <c r="AG18" i="82"/>
  <c r="AP18" i="82" s="1"/>
  <c r="AE18" i="82"/>
  <c r="AF18" i="82"/>
  <c r="AO18" i="82" s="1"/>
  <c r="AG21" i="3"/>
  <c r="AP21" i="3" s="1"/>
  <c r="AF21" i="3"/>
  <c r="AO21" i="3" s="1"/>
  <c r="W22" i="3"/>
  <c r="AE21" i="3"/>
  <c r="W21" i="77"/>
  <c r="AG20" i="77"/>
  <c r="AP20" i="77" s="1"/>
  <c r="AF20" i="77"/>
  <c r="AO20" i="77" s="1"/>
  <c r="AE20" i="77"/>
  <c r="AG21" i="56"/>
  <c r="AP21" i="56" s="1"/>
  <c r="AF21" i="56"/>
  <c r="AO21" i="56" s="1"/>
  <c r="AE21" i="56"/>
  <c r="W22" i="56"/>
  <c r="AG22" i="4"/>
  <c r="AP22" i="4" s="1"/>
  <c r="AF22" i="4"/>
  <c r="AO22" i="4" s="1"/>
  <c r="W23" i="4"/>
  <c r="AE22" i="4"/>
  <c r="AF21" i="45"/>
  <c r="AO21" i="45" s="1"/>
  <c r="AG21" i="45"/>
  <c r="AP21" i="45" s="1"/>
  <c r="AE21" i="45"/>
  <c r="W22" i="45"/>
  <c r="AE20" i="84"/>
  <c r="W21" i="84"/>
  <c r="AF20" i="84"/>
  <c r="AO20" i="84" s="1"/>
  <c r="AG20" i="84"/>
  <c r="AP20" i="84" s="1"/>
  <c r="AF19" i="16"/>
  <c r="AO19" i="16" s="1"/>
  <c r="W20" i="16"/>
  <c r="AE19" i="16"/>
  <c r="AG19" i="16"/>
  <c r="AP19" i="16" s="1"/>
  <c r="AF20" i="24"/>
  <c r="AO20" i="24" s="1"/>
  <c r="W21" i="24"/>
  <c r="AE20" i="24"/>
  <c r="AG20" i="24"/>
  <c r="AP20" i="24" s="1"/>
  <c r="W21" i="57"/>
  <c r="AG20" i="57"/>
  <c r="AP20" i="57" s="1"/>
  <c r="AF20" i="57"/>
  <c r="AO20" i="57" s="1"/>
  <c r="AE20" i="57"/>
  <c r="AG19" i="62"/>
  <c r="AP19" i="62" s="1"/>
  <c r="AF19" i="62"/>
  <c r="AO19" i="62" s="1"/>
  <c r="W20" i="62"/>
  <c r="AE19" i="62"/>
  <c r="AF20" i="69"/>
  <c r="AO20" i="69" s="1"/>
  <c r="W21" i="69"/>
  <c r="AG20" i="69"/>
  <c r="AP20" i="69" s="1"/>
  <c r="AE20" i="69"/>
  <c r="W20" i="71"/>
  <c r="AG19" i="71"/>
  <c r="AP19" i="71" s="1"/>
  <c r="AE19" i="71"/>
  <c r="AF19" i="71"/>
  <c r="AO19" i="71" s="1"/>
  <c r="W21" i="59"/>
  <c r="AE20" i="59"/>
  <c r="AG20" i="59"/>
  <c r="AP20" i="59" s="1"/>
  <c r="AF20" i="59"/>
  <c r="AO20" i="59" s="1"/>
  <c r="AG20" i="48"/>
  <c r="AP20" i="48" s="1"/>
  <c r="AF20" i="48"/>
  <c r="AO20" i="48" s="1"/>
  <c r="AE20" i="48"/>
  <c r="W21" i="48"/>
  <c r="W22" i="26"/>
  <c r="AG21" i="26"/>
  <c r="AP21" i="26" s="1"/>
  <c r="AF21" i="26"/>
  <c r="AO21" i="26" s="1"/>
  <c r="AE21" i="26"/>
  <c r="AF21" i="39"/>
  <c r="AO21" i="39" s="1"/>
  <c r="AE21" i="39"/>
  <c r="W22" i="39"/>
  <c r="AG21" i="39"/>
  <c r="AP21" i="39" s="1"/>
  <c r="AG19" i="43"/>
  <c r="AP19" i="43" s="1"/>
  <c r="AE19" i="43"/>
  <c r="W20" i="43"/>
  <c r="AF19" i="43"/>
  <c r="AO19" i="43" s="1"/>
  <c r="AF19" i="21"/>
  <c r="AO19" i="21" s="1"/>
  <c r="W20" i="21"/>
  <c r="AE19" i="21"/>
  <c r="AG19" i="21"/>
  <c r="AP19" i="21" s="1"/>
  <c r="AG20" i="50"/>
  <c r="AP20" i="50" s="1"/>
  <c r="AF20" i="50"/>
  <c r="AO20" i="50" s="1"/>
  <c r="W21" i="50"/>
  <c r="AE20" i="50"/>
  <c r="W23" i="2"/>
  <c r="AE22" i="2"/>
  <c r="AG22" i="2"/>
  <c r="AP22" i="2" s="1"/>
  <c r="AF22" i="2"/>
  <c r="AO22" i="2" s="1"/>
  <c r="AF20" i="13"/>
  <c r="AO20" i="13" s="1"/>
  <c r="W21" i="13"/>
  <c r="AE20" i="13"/>
  <c r="AG20" i="13"/>
  <c r="AP20" i="13" s="1"/>
  <c r="AG19" i="49"/>
  <c r="AP19" i="49" s="1"/>
  <c r="AF19" i="49"/>
  <c r="AO19" i="49" s="1"/>
  <c r="W20" i="49"/>
  <c r="AE19" i="49"/>
  <c r="AG19" i="78"/>
  <c r="AP19" i="78" s="1"/>
  <c r="AE19" i="78"/>
  <c r="W20" i="78"/>
  <c r="AF19" i="78"/>
  <c r="AO19" i="78" s="1"/>
  <c r="W21" i="41"/>
  <c r="AG20" i="41"/>
  <c r="AP20" i="41" s="1"/>
  <c r="AF20" i="41"/>
  <c r="AO20" i="41" s="1"/>
  <c r="AE20" i="41"/>
  <c r="AH20" i="79"/>
  <c r="AQ20" i="79" s="1"/>
  <c r="AE20" i="25"/>
  <c r="W21" i="25"/>
  <c r="AG20" i="25"/>
  <c r="AP20" i="25" s="1"/>
  <c r="AF20" i="25"/>
  <c r="AO20" i="25" s="1"/>
  <c r="AR21" i="4"/>
  <c r="Z19" i="36"/>
  <c r="X19" i="36"/>
  <c r="Y19" i="36"/>
  <c r="AR19" i="69"/>
  <c r="AR19" i="89"/>
  <c r="AR19" i="13"/>
  <c r="AI18" i="38"/>
  <c r="AN18" i="38"/>
  <c r="AI20" i="10"/>
  <c r="AN20" i="10"/>
  <c r="AH20" i="89"/>
  <c r="AQ20" i="89" s="1"/>
  <c r="AH19" i="78"/>
  <c r="AQ19" i="78" s="1"/>
  <c r="AR18" i="88"/>
  <c r="AR19" i="86"/>
  <c r="AR18" i="71"/>
  <c r="W22" i="32"/>
  <c r="AF21" i="32"/>
  <c r="AO21" i="32" s="1"/>
  <c r="AE21" i="32"/>
  <c r="AG21" i="32"/>
  <c r="AP21" i="32" s="1"/>
  <c r="AH19" i="27"/>
  <c r="AQ19" i="27" s="1"/>
  <c r="X20" i="93"/>
  <c r="Y20" i="93"/>
  <c r="AH19" i="66"/>
  <c r="AQ19" i="66" s="1"/>
  <c r="X21" i="55"/>
  <c r="Y21" i="55"/>
  <c r="Y21" i="60"/>
  <c r="Z21" i="60" s="1"/>
  <c r="X21" i="60"/>
  <c r="Y20" i="34"/>
  <c r="X20" i="34"/>
  <c r="AG21" i="19"/>
  <c r="AP21" i="19" s="1"/>
  <c r="AF21" i="19"/>
  <c r="AO21" i="19" s="1"/>
  <c r="W22" i="19"/>
  <c r="AE21" i="19"/>
  <c r="Y21" i="83"/>
  <c r="X21" i="83"/>
  <c r="Z21" i="80"/>
  <c r="Y21" i="80"/>
  <c r="X21" i="80"/>
  <c r="AR18" i="95"/>
  <c r="Y20" i="61"/>
  <c r="Z20" i="61" s="1"/>
  <c r="X20" i="61"/>
  <c r="AN18" i="76"/>
  <c r="AI18" i="76"/>
  <c r="AN19" i="33"/>
  <c r="AI19" i="33"/>
  <c r="AE19" i="27"/>
  <c r="W20" i="27"/>
  <c r="AG19" i="27"/>
  <c r="AP19" i="27" s="1"/>
  <c r="AF19" i="27"/>
  <c r="AO19" i="27" s="1"/>
  <c r="AE19" i="66"/>
  <c r="W20" i="66"/>
  <c r="AG19" i="66"/>
  <c r="AP19" i="66" s="1"/>
  <c r="AF19" i="66"/>
  <c r="AO19" i="66" s="1"/>
  <c r="AR19" i="58"/>
  <c r="AH19" i="88"/>
  <c r="AQ19" i="88" s="1"/>
  <c r="AR20" i="3"/>
  <c r="AH20" i="70"/>
  <c r="AQ20" i="70" s="1"/>
  <c r="AF19" i="42"/>
  <c r="AO19" i="42" s="1"/>
  <c r="AG19" i="42"/>
  <c r="AP19" i="42" s="1"/>
  <c r="AE19" i="42"/>
  <c r="W20" i="42"/>
  <c r="AR18" i="87"/>
  <c r="Z20" i="79"/>
  <c r="AG19" i="1"/>
  <c r="AP19" i="1" s="1"/>
  <c r="AF19" i="1"/>
  <c r="AO19" i="1" s="1"/>
  <c r="W20" i="1"/>
  <c r="AE19" i="1"/>
  <c r="AH20" i="63"/>
  <c r="AQ20" i="63" s="1"/>
  <c r="AI19" i="67"/>
  <c r="AN19" i="67"/>
  <c r="AI19" i="23"/>
  <c r="AN19" i="23"/>
  <c r="AR19" i="50"/>
  <c r="AH21" i="72"/>
  <c r="AQ21" i="72" s="1"/>
  <c r="AR21" i="2"/>
  <c r="AH20" i="58"/>
  <c r="AQ20" i="58" s="1"/>
  <c r="AR19" i="54"/>
  <c r="AH20" i="12"/>
  <c r="AQ20" i="12" s="1"/>
  <c r="AH19" i="95"/>
  <c r="AQ19" i="95" s="1"/>
  <c r="AR18" i="16"/>
  <c r="AI20" i="83"/>
  <c r="AN20" i="83"/>
  <c r="AR19" i="25"/>
  <c r="Y20" i="51"/>
  <c r="X20" i="51"/>
  <c r="Z20" i="51" s="1"/>
  <c r="AI20" i="20"/>
  <c r="AN20" i="20"/>
  <c r="Z21" i="92"/>
  <c r="Y21" i="92"/>
  <c r="X21" i="92"/>
  <c r="AN19" i="6"/>
  <c r="AI19" i="6"/>
  <c r="AH21" i="28"/>
  <c r="AQ21" i="28" s="1"/>
  <c r="AR18" i="78"/>
  <c r="AR19" i="63"/>
  <c r="AH19" i="71"/>
  <c r="AQ19" i="71" s="1"/>
  <c r="AG19" i="52"/>
  <c r="AP19" i="52" s="1"/>
  <c r="AF19" i="52"/>
  <c r="AO19" i="52" s="1"/>
  <c r="W20" i="52"/>
  <c r="AE19" i="52"/>
  <c r="AR20" i="72"/>
  <c r="AR18" i="66"/>
  <c r="W21" i="86"/>
  <c r="AF20" i="86"/>
  <c r="AO20" i="86" s="1"/>
  <c r="AE20" i="86"/>
  <c r="AG20" i="86"/>
  <c r="AP20" i="86" s="1"/>
  <c r="AG19" i="9"/>
  <c r="AP19" i="9" s="1"/>
  <c r="AF19" i="9"/>
  <c r="AO19" i="9" s="1"/>
  <c r="W20" i="9"/>
  <c r="AE19" i="9"/>
  <c r="AR18" i="91"/>
  <c r="AR17" i="82"/>
  <c r="AN19" i="34"/>
  <c r="AI19" i="34"/>
  <c r="X20" i="96"/>
  <c r="Y20" i="96"/>
  <c r="Z21" i="30"/>
  <c r="X21" i="30"/>
  <c r="Y21" i="30"/>
  <c r="AR19" i="84"/>
  <c r="Z21" i="28"/>
  <c r="AR20" i="94"/>
  <c r="AR19" i="41"/>
  <c r="Z20" i="70"/>
  <c r="AI18" i="17"/>
  <c r="AN18" i="17"/>
  <c r="AG20" i="22"/>
  <c r="AP20" i="22" s="1"/>
  <c r="AF20" i="22"/>
  <c r="AO20" i="22" s="1"/>
  <c r="W21" i="22"/>
  <c r="AE20" i="22"/>
  <c r="AN20" i="11"/>
  <c r="AI20" i="11"/>
  <c r="AH21" i="94"/>
  <c r="AQ21" i="94" s="1"/>
  <c r="AR20" i="56"/>
  <c r="Z20" i="63"/>
  <c r="X20" i="67"/>
  <c r="Y20" i="67"/>
  <c r="AG19" i="29"/>
  <c r="AP19" i="29" s="1"/>
  <c r="W20" i="29"/>
  <c r="AE19" i="29"/>
  <c r="AF19" i="29"/>
  <c r="AO19" i="29" s="1"/>
  <c r="X20" i="23"/>
  <c r="Z20" i="23" s="1"/>
  <c r="Y20" i="23"/>
  <c r="AR20" i="28"/>
  <c r="Y21" i="75"/>
  <c r="X21" i="75"/>
  <c r="Z21" i="75" s="1"/>
  <c r="AR18" i="21"/>
  <c r="AR20" i="26"/>
  <c r="Z20" i="58"/>
  <c r="AH20" i="53"/>
  <c r="AQ20" i="53" s="1"/>
  <c r="AR18" i="65"/>
  <c r="Z20" i="12"/>
  <c r="Z19" i="95"/>
  <c r="AR17" i="7"/>
  <c r="AH20" i="77"/>
  <c r="AQ20" i="77" s="1"/>
  <c r="AH19" i="91"/>
  <c r="AQ19" i="91" s="1"/>
  <c r="Z19" i="88"/>
  <c r="AI19" i="73"/>
  <c r="AN19" i="73"/>
  <c r="Y22" i="64"/>
  <c r="Z22" i="64" s="1"/>
  <c r="X22" i="64"/>
  <c r="Z20" i="44"/>
  <c r="X20" i="44"/>
  <c r="Y20" i="44"/>
  <c r="Y19" i="40"/>
  <c r="Z19" i="40" s="1"/>
  <c r="X19" i="40"/>
  <c r="AI20" i="37"/>
  <c r="AN20" i="37"/>
  <c r="X21" i="20"/>
  <c r="Y21" i="20"/>
  <c r="Z21" i="20" s="1"/>
  <c r="AI20" i="92"/>
  <c r="AN20" i="92"/>
  <c r="X21" i="46"/>
  <c r="Z21" i="46" s="1"/>
  <c r="Y21" i="46"/>
  <c r="X20" i="6"/>
  <c r="Y20" i="6"/>
  <c r="Z20" i="6" s="1"/>
  <c r="AH19" i="43"/>
  <c r="AQ19" i="43" s="1"/>
  <c r="AG19" i="65"/>
  <c r="AP19" i="65" s="1"/>
  <c r="W20" i="65"/>
  <c r="AF19" i="65"/>
  <c r="AO19" i="65" s="1"/>
  <c r="AE19" i="65"/>
  <c r="X21" i="10"/>
  <c r="Y21" i="10"/>
  <c r="Z21" i="10" s="1"/>
  <c r="AR18" i="62"/>
  <c r="AI20" i="31"/>
  <c r="AN20" i="31"/>
  <c r="AH19" i="21"/>
  <c r="AQ19" i="21" s="1"/>
  <c r="AH18" i="7"/>
  <c r="AQ18" i="7" s="1"/>
  <c r="AH20" i="50"/>
  <c r="AQ20" i="50" s="1"/>
  <c r="AH20" i="48"/>
  <c r="AQ20" i="48" s="1"/>
  <c r="AH20" i="59"/>
  <c r="AQ20" i="59" s="1"/>
  <c r="AH20" i="57"/>
  <c r="AQ20" i="57" s="1"/>
  <c r="AF21" i="5"/>
  <c r="AO21" i="5" s="1"/>
  <c r="W22" i="5"/>
  <c r="AE21" i="5"/>
  <c r="AG21" i="5"/>
  <c r="AP21" i="5" s="1"/>
  <c r="AH20" i="84"/>
  <c r="AQ20" i="84" s="1"/>
  <c r="AE20" i="90"/>
  <c r="W21" i="90"/>
  <c r="AF20" i="90"/>
  <c r="AO20" i="90" s="1"/>
  <c r="AG20" i="90"/>
  <c r="AP20" i="90" s="1"/>
  <c r="AG18" i="15"/>
  <c r="AP18" i="15" s="1"/>
  <c r="AF18" i="15"/>
  <c r="AO18" i="15" s="1"/>
  <c r="W19" i="15"/>
  <c r="AE18" i="15"/>
  <c r="AI20" i="75"/>
  <c r="AN20" i="75"/>
  <c r="Y20" i="73"/>
  <c r="X20" i="73"/>
  <c r="AH19" i="16"/>
  <c r="AQ19" i="16" s="1"/>
  <c r="AI19" i="51"/>
  <c r="AN19" i="51"/>
  <c r="X21" i="81"/>
  <c r="Y21" i="81"/>
  <c r="Y21" i="37"/>
  <c r="X21" i="37"/>
  <c r="AH21" i="39"/>
  <c r="AQ21" i="39" s="1"/>
  <c r="AH21" i="45"/>
  <c r="AQ21" i="45" s="1"/>
  <c r="AR19" i="12"/>
  <c r="AF20" i="8"/>
  <c r="AO20" i="8" s="1"/>
  <c r="W21" i="8"/>
  <c r="AE20" i="8"/>
  <c r="AG20" i="8"/>
  <c r="AP20" i="8" s="1"/>
  <c r="AI19" i="74"/>
  <c r="AN19" i="74"/>
  <c r="AI18" i="36"/>
  <c r="AN18" i="36"/>
  <c r="X19" i="17"/>
  <c r="Z19" i="17" s="1"/>
  <c r="Y19" i="17"/>
  <c r="AR20" i="19"/>
  <c r="AH19" i="87"/>
  <c r="AQ19" i="87" s="1"/>
  <c r="Y21" i="11"/>
  <c r="Z21" i="11" s="1"/>
  <c r="X21" i="11"/>
  <c r="AE20" i="35"/>
  <c r="W21" i="35"/>
  <c r="AF20" i="35"/>
  <c r="AO20" i="35" s="1"/>
  <c r="AG20" i="35"/>
  <c r="AP20" i="35" s="1"/>
  <c r="AR19" i="24"/>
  <c r="AR19" i="90"/>
  <c r="Y21" i="31"/>
  <c r="Z21" i="31" s="1"/>
  <c r="X21" i="31"/>
  <c r="AH20" i="54"/>
  <c r="AQ20" i="54" s="1"/>
  <c r="AR20" i="45"/>
  <c r="AH21" i="26"/>
  <c r="AQ21" i="26" s="1"/>
  <c r="AN18" i="68"/>
  <c r="AI18" i="68"/>
  <c r="Y20" i="47"/>
  <c r="X20" i="47"/>
  <c r="Z20" i="47" s="1"/>
  <c r="AH18" i="82"/>
  <c r="AQ18" i="82" s="1"/>
  <c r="AH22" i="2"/>
  <c r="AQ22" i="2" s="1"/>
  <c r="AR19" i="59"/>
  <c r="Z21" i="72"/>
  <c r="AH19" i="62"/>
  <c r="AQ19" i="62" s="1"/>
  <c r="AH20" i="69"/>
  <c r="AQ20" i="69" s="1"/>
  <c r="AH20" i="13"/>
  <c r="AQ20" i="13" s="1"/>
  <c r="AH21" i="19"/>
  <c r="AQ21" i="19" s="1"/>
  <c r="AI20" i="80"/>
  <c r="AN20" i="80"/>
  <c r="AR20" i="5"/>
  <c r="AI21" i="64"/>
  <c r="AN21" i="64"/>
  <c r="AI21" i="18"/>
  <c r="AN21" i="18"/>
  <c r="Z19" i="76"/>
  <c r="X19" i="76"/>
  <c r="Y19" i="76"/>
  <c r="AN19" i="14"/>
  <c r="AI19" i="14"/>
  <c r="AR19" i="53"/>
  <c r="AH20" i="24"/>
  <c r="AQ20" i="24" s="1"/>
  <c r="AH19" i="65"/>
  <c r="AQ19" i="65" s="1"/>
  <c r="AR19" i="77"/>
  <c r="X20" i="74"/>
  <c r="Z20" i="74" s="1"/>
  <c r="Y20" i="74"/>
  <c r="X19" i="38"/>
  <c r="Y19" i="38"/>
  <c r="Z19" i="38" s="1"/>
  <c r="AR20" i="39"/>
  <c r="AE21" i="94"/>
  <c r="AF21" i="94"/>
  <c r="AO21" i="94" s="1"/>
  <c r="W22" i="94"/>
  <c r="AG21" i="94"/>
  <c r="AP21" i="94" s="1"/>
  <c r="AH20" i="41"/>
  <c r="AQ20" i="41" s="1"/>
  <c r="AR19" i="48"/>
  <c r="AF21" i="85"/>
  <c r="AO21" i="85" s="1"/>
  <c r="AG21" i="85"/>
  <c r="AP21" i="85" s="1"/>
  <c r="W22" i="85"/>
  <c r="AE21" i="85"/>
  <c r="AH20" i="25"/>
  <c r="AQ20" i="25" s="1"/>
  <c r="AR18" i="27"/>
  <c r="AH21" i="56"/>
  <c r="AQ21" i="56" s="1"/>
  <c r="W21" i="54"/>
  <c r="AE20" i="54"/>
  <c r="AG20" i="54"/>
  <c r="AP20" i="54" s="1"/>
  <c r="AF20" i="54"/>
  <c r="AO20" i="54" s="1"/>
  <c r="AR19" i="70"/>
  <c r="Y19" i="68"/>
  <c r="Z19" i="68" s="1"/>
  <c r="X19" i="68"/>
  <c r="AI19" i="47"/>
  <c r="AN19" i="47"/>
  <c r="AH21" i="5"/>
  <c r="AQ21" i="5" s="1"/>
  <c r="AR18" i="43"/>
  <c r="AH20" i="90"/>
  <c r="AQ20" i="90" s="1"/>
  <c r="AH20" i="86"/>
  <c r="AQ20" i="86" s="1"/>
  <c r="AH19" i="9"/>
  <c r="AQ19" i="9" s="1"/>
  <c r="AH21" i="3"/>
  <c r="AQ21" i="3" s="1"/>
  <c r="AN19" i="93"/>
  <c r="AI19" i="93"/>
  <c r="AR19" i="79"/>
  <c r="AF20" i="53"/>
  <c r="AO20" i="53" s="1"/>
  <c r="AE20" i="53"/>
  <c r="W21" i="53"/>
  <c r="AG20" i="53"/>
  <c r="AP20" i="53" s="1"/>
  <c r="AH22" i="4"/>
  <c r="AQ22" i="4" s="1"/>
  <c r="AN20" i="55"/>
  <c r="AI20" i="55"/>
  <c r="AI20" i="60"/>
  <c r="AN20" i="60"/>
  <c r="AR19" i="57"/>
  <c r="W20" i="91"/>
  <c r="AG19" i="91"/>
  <c r="AP19" i="91" s="1"/>
  <c r="AE19" i="91"/>
  <c r="AF19" i="91"/>
  <c r="AO19" i="91" s="1"/>
  <c r="AN19" i="96"/>
  <c r="AI19" i="96"/>
  <c r="AR18" i="9"/>
  <c r="AN19" i="61"/>
  <c r="AI19" i="61"/>
  <c r="AI19" i="44"/>
  <c r="AN19" i="44"/>
  <c r="AI20" i="81"/>
  <c r="AN20" i="81"/>
  <c r="AI20" i="30"/>
  <c r="AN20" i="30"/>
  <c r="X22" i="18"/>
  <c r="Y22" i="18"/>
  <c r="AI18" i="40"/>
  <c r="AN18" i="40"/>
  <c r="Z20" i="33"/>
  <c r="Y20" i="33"/>
  <c r="X20" i="33"/>
  <c r="AI20" i="46"/>
  <c r="AN20" i="46"/>
  <c r="X20" i="14"/>
  <c r="Z20" i="14" s="1"/>
  <c r="Y20" i="14"/>
  <c r="AF19" i="68" l="1"/>
  <c r="AO19" i="68" s="1"/>
  <c r="W20" i="68"/>
  <c r="AE19" i="68"/>
  <c r="AG19" i="68"/>
  <c r="AP19" i="68" s="1"/>
  <c r="AG20" i="47"/>
  <c r="AP20" i="47" s="1"/>
  <c r="AE20" i="47"/>
  <c r="W21" i="47"/>
  <c r="AF20" i="47"/>
  <c r="AO20" i="47" s="1"/>
  <c r="AG20" i="6"/>
  <c r="AP20" i="6" s="1"/>
  <c r="AF20" i="6"/>
  <c r="AO20" i="6" s="1"/>
  <c r="W21" i="6"/>
  <c r="AE20" i="6"/>
  <c r="AG21" i="20"/>
  <c r="AP21" i="20" s="1"/>
  <c r="AF21" i="20"/>
  <c r="AO21" i="20" s="1"/>
  <c r="W22" i="20"/>
  <c r="AE21" i="20"/>
  <c r="AF21" i="75"/>
  <c r="AO21" i="75" s="1"/>
  <c r="AG21" i="75"/>
  <c r="AP21" i="75" s="1"/>
  <c r="AE21" i="75"/>
  <c r="W22" i="75"/>
  <c r="AF21" i="60"/>
  <c r="AO21" i="60" s="1"/>
  <c r="W22" i="60"/>
  <c r="AE21" i="60"/>
  <c r="AG21" i="60"/>
  <c r="AP21" i="60" s="1"/>
  <c r="AG20" i="14"/>
  <c r="AP20" i="14" s="1"/>
  <c r="AF20" i="14"/>
  <c r="AO20" i="14" s="1"/>
  <c r="W21" i="14"/>
  <c r="AE20" i="14"/>
  <c r="AG20" i="51"/>
  <c r="AP20" i="51" s="1"/>
  <c r="AF20" i="51"/>
  <c r="AO20" i="51" s="1"/>
  <c r="W21" i="51"/>
  <c r="AE20" i="51"/>
  <c r="AG19" i="38"/>
  <c r="AP19" i="38" s="1"/>
  <c r="AF19" i="38"/>
  <c r="AO19" i="38" s="1"/>
  <c r="AE19" i="38"/>
  <c r="W20" i="38"/>
  <c r="AF21" i="31"/>
  <c r="AO21" i="31" s="1"/>
  <c r="AE21" i="31"/>
  <c r="W22" i="31"/>
  <c r="AG21" i="31"/>
  <c r="AP21" i="31" s="1"/>
  <c r="AG19" i="17"/>
  <c r="AP19" i="17" s="1"/>
  <c r="AF19" i="17"/>
  <c r="AO19" i="17" s="1"/>
  <c r="W20" i="17"/>
  <c r="AE19" i="17"/>
  <c r="AE21" i="46"/>
  <c r="W22" i="46"/>
  <c r="AF21" i="46"/>
  <c r="AO21" i="46" s="1"/>
  <c r="AG21" i="46"/>
  <c r="AP21" i="46" s="1"/>
  <c r="AG21" i="11"/>
  <c r="AP21" i="11" s="1"/>
  <c r="AF21" i="11"/>
  <c r="AO21" i="11" s="1"/>
  <c r="W22" i="11"/>
  <c r="AE21" i="11"/>
  <c r="W23" i="64"/>
  <c r="AG22" i="64"/>
  <c r="AP22" i="64" s="1"/>
  <c r="AF22" i="64"/>
  <c r="AO22" i="64" s="1"/>
  <c r="AE22" i="64"/>
  <c r="AG20" i="23"/>
  <c r="AP20" i="23" s="1"/>
  <c r="AF20" i="23"/>
  <c r="AO20" i="23" s="1"/>
  <c r="W21" i="23"/>
  <c r="AE20" i="23"/>
  <c r="AG20" i="61"/>
  <c r="AP20" i="61" s="1"/>
  <c r="AF20" i="61"/>
  <c r="AO20" i="61" s="1"/>
  <c r="W21" i="61"/>
  <c r="AE20" i="61"/>
  <c r="W21" i="74"/>
  <c r="AG20" i="74"/>
  <c r="AP20" i="74" s="1"/>
  <c r="AF20" i="74"/>
  <c r="AO20" i="74" s="1"/>
  <c r="AE20" i="74"/>
  <c r="W22" i="10"/>
  <c r="AE21" i="10"/>
  <c r="AG21" i="10"/>
  <c r="AP21" i="10" s="1"/>
  <c r="AF21" i="10"/>
  <c r="AO21" i="10" s="1"/>
  <c r="AE19" i="40"/>
  <c r="W20" i="40"/>
  <c r="AG19" i="40"/>
  <c r="AP19" i="40" s="1"/>
  <c r="AF19" i="40"/>
  <c r="AO19" i="40" s="1"/>
  <c r="W21" i="33"/>
  <c r="AG20" i="33"/>
  <c r="AP20" i="33" s="1"/>
  <c r="AE20" i="33"/>
  <c r="AF20" i="33"/>
  <c r="AO20" i="33" s="1"/>
  <c r="AR19" i="61"/>
  <c r="X22" i="85"/>
  <c r="Y22" i="85"/>
  <c r="Z22" i="85" s="1"/>
  <c r="AH20" i="73"/>
  <c r="AQ20" i="73" s="1"/>
  <c r="X21" i="59"/>
  <c r="Y21" i="59"/>
  <c r="Z21" i="59" s="1"/>
  <c r="AR18" i="40"/>
  <c r="AR20" i="60"/>
  <c r="Y21" i="53"/>
  <c r="Z21" i="53" s="1"/>
  <c r="X21" i="53"/>
  <c r="AR20" i="80"/>
  <c r="AR20" i="46"/>
  <c r="AR20" i="81"/>
  <c r="AR20" i="55"/>
  <c r="AH20" i="33"/>
  <c r="AQ20" i="33" s="1"/>
  <c r="AH22" i="18"/>
  <c r="AQ22" i="18" s="1"/>
  <c r="AR19" i="96"/>
  <c r="Y20" i="91"/>
  <c r="X20" i="91"/>
  <c r="Z20" i="91" s="1"/>
  <c r="AR21" i="64"/>
  <c r="Z22" i="18"/>
  <c r="AR19" i="44"/>
  <c r="AH19" i="68"/>
  <c r="AQ19" i="68" s="1"/>
  <c r="AI21" i="85"/>
  <c r="AN21" i="85"/>
  <c r="AH19" i="76"/>
  <c r="AQ19" i="76" s="1"/>
  <c r="W22" i="72"/>
  <c r="AE21" i="72"/>
  <c r="AG21" i="72"/>
  <c r="AP21" i="72" s="1"/>
  <c r="AF21" i="72"/>
  <c r="AO21" i="72" s="1"/>
  <c r="AH21" i="31"/>
  <c r="AQ21" i="31" s="1"/>
  <c r="AH21" i="11"/>
  <c r="AQ21" i="11" s="1"/>
  <c r="AI20" i="8"/>
  <c r="AN20" i="8"/>
  <c r="AI18" i="15"/>
  <c r="AN18" i="15"/>
  <c r="Y20" i="65"/>
  <c r="X20" i="65"/>
  <c r="AH20" i="44"/>
  <c r="AQ20" i="44" s="1"/>
  <c r="AR19" i="73"/>
  <c r="X20" i="29"/>
  <c r="Z20" i="29" s="1"/>
  <c r="Y20" i="29"/>
  <c r="AH21" i="30"/>
  <c r="AQ21" i="30" s="1"/>
  <c r="Y20" i="9"/>
  <c r="X20" i="9"/>
  <c r="AI19" i="52"/>
  <c r="AN19" i="52"/>
  <c r="AI19" i="1"/>
  <c r="AN19" i="1"/>
  <c r="X20" i="27"/>
  <c r="Y20" i="27"/>
  <c r="Z20" i="27" s="1"/>
  <c r="AH20" i="61"/>
  <c r="AQ20" i="61" s="1"/>
  <c r="Y22" i="19"/>
  <c r="X22" i="19"/>
  <c r="AH21" i="60"/>
  <c r="AQ21" i="60" s="1"/>
  <c r="AH19" i="36"/>
  <c r="AQ19" i="36" s="1"/>
  <c r="Y21" i="41"/>
  <c r="X21" i="41"/>
  <c r="Z21" i="41" s="1"/>
  <c r="AN19" i="49"/>
  <c r="AI19" i="49"/>
  <c r="Z21" i="13"/>
  <c r="Y21" i="13"/>
  <c r="X21" i="13"/>
  <c r="AN20" i="50"/>
  <c r="AI20" i="50"/>
  <c r="X20" i="21"/>
  <c r="Y20" i="21"/>
  <c r="AI21" i="26"/>
  <c r="AN21" i="26"/>
  <c r="AI20" i="59"/>
  <c r="AN20" i="59"/>
  <c r="AI20" i="69"/>
  <c r="AN20" i="69"/>
  <c r="Z20" i="16"/>
  <c r="Y20" i="16"/>
  <c r="X20" i="16"/>
  <c r="AI20" i="84"/>
  <c r="AN20" i="84"/>
  <c r="AI22" i="4"/>
  <c r="AN22" i="4"/>
  <c r="X21" i="77"/>
  <c r="Y21" i="77"/>
  <c r="AI18" i="82"/>
  <c r="AN18" i="82"/>
  <c r="AR18" i="68"/>
  <c r="AH21" i="81"/>
  <c r="AQ21" i="81" s="1"/>
  <c r="Y19" i="15"/>
  <c r="X19" i="15"/>
  <c r="Z21" i="90"/>
  <c r="Y21" i="90"/>
  <c r="X21" i="90"/>
  <c r="AR20" i="37"/>
  <c r="AG19" i="88"/>
  <c r="AP19" i="88" s="1"/>
  <c r="AF19" i="88"/>
  <c r="AO19" i="88" s="1"/>
  <c r="W20" i="88"/>
  <c r="AE19" i="88"/>
  <c r="AG21" i="92"/>
  <c r="AP21" i="92" s="1"/>
  <c r="AF21" i="92"/>
  <c r="AO21" i="92" s="1"/>
  <c r="AE21" i="92"/>
  <c r="W22" i="92"/>
  <c r="AR19" i="23"/>
  <c r="Y20" i="1"/>
  <c r="Z20" i="1" s="1"/>
  <c r="X20" i="1"/>
  <c r="Z20" i="66"/>
  <c r="X20" i="66"/>
  <c r="Y20" i="66"/>
  <c r="AI19" i="27"/>
  <c r="AN19" i="27"/>
  <c r="AE19" i="36"/>
  <c r="W20" i="36"/>
  <c r="AG19" i="36"/>
  <c r="AP19" i="36" s="1"/>
  <c r="AF19" i="36"/>
  <c r="AO19" i="36" s="1"/>
  <c r="Z21" i="25"/>
  <c r="Y21" i="25"/>
  <c r="X21" i="25"/>
  <c r="Y20" i="49"/>
  <c r="X20" i="49"/>
  <c r="Z21" i="50"/>
  <c r="Y21" i="50"/>
  <c r="X21" i="50"/>
  <c r="AI20" i="24"/>
  <c r="AN20" i="24"/>
  <c r="Y22" i="45"/>
  <c r="Z22" i="45" s="1"/>
  <c r="X22" i="45"/>
  <c r="Z23" i="4"/>
  <c r="X23" i="4"/>
  <c r="Y23" i="4"/>
  <c r="AN21" i="3"/>
  <c r="AI21" i="3"/>
  <c r="AR20" i="30"/>
  <c r="AI19" i="91"/>
  <c r="AN19" i="91"/>
  <c r="AR19" i="93"/>
  <c r="X21" i="54"/>
  <c r="Z21" i="54" s="1"/>
  <c r="Y21" i="54"/>
  <c r="AH19" i="38"/>
  <c r="AQ19" i="38" s="1"/>
  <c r="AR18" i="36"/>
  <c r="Z21" i="81"/>
  <c r="AI20" i="90"/>
  <c r="AN20" i="90"/>
  <c r="AH21" i="10"/>
  <c r="AQ21" i="10" s="1"/>
  <c r="AH20" i="6"/>
  <c r="AQ20" i="6" s="1"/>
  <c r="AR20" i="92"/>
  <c r="AH19" i="40"/>
  <c r="AQ19" i="40" s="1"/>
  <c r="AH22" i="64"/>
  <c r="AQ22" i="64" s="1"/>
  <c r="AG19" i="95"/>
  <c r="AP19" i="95" s="1"/>
  <c r="AF19" i="95"/>
  <c r="AO19" i="95" s="1"/>
  <c r="AE19" i="95"/>
  <c r="W20" i="95"/>
  <c r="AG20" i="58"/>
  <c r="AP20" i="58" s="1"/>
  <c r="AF20" i="58"/>
  <c r="AO20" i="58" s="1"/>
  <c r="W21" i="58"/>
  <c r="AE20" i="58"/>
  <c r="AR18" i="17"/>
  <c r="W22" i="28"/>
  <c r="AF21" i="28"/>
  <c r="AO21" i="28" s="1"/>
  <c r="AE21" i="28"/>
  <c r="AG21" i="28"/>
  <c r="AP21" i="28" s="1"/>
  <c r="AI19" i="42"/>
  <c r="AN19" i="42"/>
  <c r="AI19" i="66"/>
  <c r="AN19" i="66"/>
  <c r="AR19" i="33"/>
  <c r="AH21" i="83"/>
  <c r="AQ21" i="83" s="1"/>
  <c r="Z22" i="32"/>
  <c r="Y22" i="32"/>
  <c r="X22" i="32"/>
  <c r="AR20" i="10"/>
  <c r="AI20" i="25"/>
  <c r="AN20" i="25"/>
  <c r="AI20" i="41"/>
  <c r="AN20" i="41"/>
  <c r="Y21" i="69"/>
  <c r="X21" i="69"/>
  <c r="AI20" i="57"/>
  <c r="AN20" i="57"/>
  <c r="Z21" i="24"/>
  <c r="Y21" i="24"/>
  <c r="X21" i="24"/>
  <c r="AN21" i="45"/>
  <c r="AI21" i="45"/>
  <c r="Y22" i="3"/>
  <c r="X22" i="3"/>
  <c r="Z22" i="3" s="1"/>
  <c r="Y20" i="87"/>
  <c r="X20" i="87"/>
  <c r="Z20" i="87" s="1"/>
  <c r="AH20" i="14"/>
  <c r="AQ20" i="14" s="1"/>
  <c r="Y21" i="8"/>
  <c r="X21" i="8"/>
  <c r="AH20" i="23"/>
  <c r="AQ20" i="23" s="1"/>
  <c r="AR20" i="11"/>
  <c r="Y21" i="86"/>
  <c r="X21" i="86"/>
  <c r="Z21" i="86" s="1"/>
  <c r="X20" i="52"/>
  <c r="Z20" i="52" s="1"/>
  <c r="Y20" i="52"/>
  <c r="AF21" i="80"/>
  <c r="AO21" i="80" s="1"/>
  <c r="W22" i="80"/>
  <c r="AG21" i="80"/>
  <c r="AP21" i="80" s="1"/>
  <c r="AE21" i="80"/>
  <c r="AI21" i="5"/>
  <c r="AN21" i="5"/>
  <c r="AG20" i="12"/>
  <c r="AP20" i="12" s="1"/>
  <c r="AF20" i="12"/>
  <c r="AO20" i="12" s="1"/>
  <c r="W21" i="12"/>
  <c r="AE20" i="12"/>
  <c r="AH20" i="67"/>
  <c r="AQ20" i="67" s="1"/>
  <c r="AN20" i="22"/>
  <c r="AI20" i="22"/>
  <c r="AG20" i="70"/>
  <c r="AP20" i="70" s="1"/>
  <c r="W21" i="70"/>
  <c r="AF20" i="70"/>
  <c r="AO20" i="70" s="1"/>
  <c r="AE20" i="70"/>
  <c r="AH20" i="96"/>
  <c r="AQ20" i="96" s="1"/>
  <c r="AR19" i="6"/>
  <c r="AR20" i="20"/>
  <c r="AR19" i="67"/>
  <c r="AH20" i="34"/>
  <c r="AQ20" i="34" s="1"/>
  <c r="AH20" i="93"/>
  <c r="AQ20" i="93" s="1"/>
  <c r="Y20" i="78"/>
  <c r="X20" i="78"/>
  <c r="Y22" i="39"/>
  <c r="Z22" i="39" s="1"/>
  <c r="X22" i="39"/>
  <c r="AI19" i="71"/>
  <c r="AN19" i="71"/>
  <c r="AI20" i="77"/>
  <c r="AN20" i="77"/>
  <c r="Z19" i="82"/>
  <c r="Y19" i="82"/>
  <c r="X19" i="82"/>
  <c r="AI18" i="7"/>
  <c r="AN18" i="7"/>
  <c r="Y21" i="89"/>
  <c r="Z21" i="89" s="1"/>
  <c r="X21" i="89"/>
  <c r="AN20" i="54"/>
  <c r="AI20" i="54"/>
  <c r="X22" i="94"/>
  <c r="Y22" i="94"/>
  <c r="Z22" i="94" s="1"/>
  <c r="AF19" i="76"/>
  <c r="AO19" i="76" s="1"/>
  <c r="W20" i="76"/>
  <c r="AG19" i="76"/>
  <c r="AP19" i="76" s="1"/>
  <c r="AE19" i="76"/>
  <c r="AE20" i="44"/>
  <c r="W21" i="44"/>
  <c r="AG20" i="44"/>
  <c r="AP20" i="44" s="1"/>
  <c r="AF20" i="44"/>
  <c r="AO20" i="44" s="1"/>
  <c r="AE21" i="30"/>
  <c r="AF21" i="30"/>
  <c r="AO21" i="30" s="1"/>
  <c r="W22" i="30"/>
  <c r="AG21" i="30"/>
  <c r="AP21" i="30" s="1"/>
  <c r="X20" i="42"/>
  <c r="Y20" i="42"/>
  <c r="Z20" i="42" s="1"/>
  <c r="AR19" i="14"/>
  <c r="AI20" i="53"/>
  <c r="AN20" i="53"/>
  <c r="AN21" i="94"/>
  <c r="AI21" i="94"/>
  <c r="AH20" i="47"/>
  <c r="AQ20" i="47" s="1"/>
  <c r="Z21" i="35"/>
  <c r="Y21" i="35"/>
  <c r="X21" i="35"/>
  <c r="AR19" i="74"/>
  <c r="AR19" i="51"/>
  <c r="Y22" i="5"/>
  <c r="Z22" i="5" s="1"/>
  <c r="X22" i="5"/>
  <c r="AR20" i="31"/>
  <c r="AI19" i="65"/>
  <c r="AN19" i="65"/>
  <c r="AH21" i="20"/>
  <c r="AQ21" i="20" s="1"/>
  <c r="Z20" i="67"/>
  <c r="X21" i="22"/>
  <c r="Y21" i="22"/>
  <c r="Z20" i="96"/>
  <c r="AI20" i="86"/>
  <c r="AN20" i="86"/>
  <c r="AH20" i="51"/>
  <c r="AQ20" i="51" s="1"/>
  <c r="AR20" i="83"/>
  <c r="W21" i="79"/>
  <c r="AG20" i="79"/>
  <c r="AP20" i="79" s="1"/>
  <c r="AE20" i="79"/>
  <c r="AF20" i="79"/>
  <c r="AO20" i="79" s="1"/>
  <c r="AR18" i="76"/>
  <c r="Z21" i="83"/>
  <c r="AH21" i="55"/>
  <c r="AQ21" i="55" s="1"/>
  <c r="Z20" i="93"/>
  <c r="AR18" i="38"/>
  <c r="AN19" i="78"/>
  <c r="AI19" i="78"/>
  <c r="AI22" i="2"/>
  <c r="AN22" i="2"/>
  <c r="Y20" i="43"/>
  <c r="X20" i="43"/>
  <c r="AI21" i="39"/>
  <c r="AN21" i="39"/>
  <c r="Y22" i="26"/>
  <c r="Z22" i="26" s="1"/>
  <c r="X22" i="26"/>
  <c r="AI19" i="62"/>
  <c r="AN19" i="62"/>
  <c r="Z22" i="56"/>
  <c r="Y22" i="56"/>
  <c r="X22" i="56"/>
  <c r="AI19" i="87"/>
  <c r="AN19" i="87"/>
  <c r="Y19" i="7"/>
  <c r="X19" i="7"/>
  <c r="AI20" i="89"/>
  <c r="AN20" i="89"/>
  <c r="AH21" i="75"/>
  <c r="AQ21" i="75" s="1"/>
  <c r="AN20" i="48"/>
  <c r="AI20" i="48"/>
  <c r="AR21" i="18"/>
  <c r="AH21" i="37"/>
  <c r="AQ21" i="37" s="1"/>
  <c r="Z20" i="73"/>
  <c r="AR19" i="47"/>
  <c r="AH20" i="74"/>
  <c r="AQ20" i="74" s="1"/>
  <c r="AI20" i="35"/>
  <c r="AN20" i="35"/>
  <c r="AH19" i="17"/>
  <c r="AQ19" i="17" s="1"/>
  <c r="Z21" i="37"/>
  <c r="AR20" i="75"/>
  <c r="AH21" i="46"/>
  <c r="AQ21" i="46" s="1"/>
  <c r="AN19" i="29"/>
  <c r="AI19" i="29"/>
  <c r="AF20" i="63"/>
  <c r="AO20" i="63" s="1"/>
  <c r="W21" i="63"/>
  <c r="AG20" i="63"/>
  <c r="AP20" i="63" s="1"/>
  <c r="AE20" i="63"/>
  <c r="AR19" i="34"/>
  <c r="AI19" i="9"/>
  <c r="AN19" i="9"/>
  <c r="AH21" i="92"/>
  <c r="AQ21" i="92" s="1"/>
  <c r="AH21" i="80"/>
  <c r="AQ21" i="80" s="1"/>
  <c r="AN21" i="19"/>
  <c r="AI21" i="19"/>
  <c r="Z20" i="34"/>
  <c r="Z21" i="55"/>
  <c r="AI21" i="32"/>
  <c r="AN21" i="32"/>
  <c r="AI20" i="13"/>
  <c r="AN20" i="13"/>
  <c r="Z23" i="2"/>
  <c r="Y23" i="2"/>
  <c r="X23" i="2"/>
  <c r="AI19" i="21"/>
  <c r="AN19" i="21"/>
  <c r="AN19" i="43"/>
  <c r="AI19" i="43"/>
  <c r="Y21" i="48"/>
  <c r="Z21" i="48" s="1"/>
  <c r="X21" i="48"/>
  <c r="X20" i="71"/>
  <c r="Y20" i="71"/>
  <c r="Z20" i="71" s="1"/>
  <c r="Y20" i="62"/>
  <c r="Z20" i="62" s="1"/>
  <c r="X20" i="62"/>
  <c r="X21" i="57"/>
  <c r="Y21" i="57"/>
  <c r="Z21" i="57" s="1"/>
  <c r="AI19" i="16"/>
  <c r="AN19" i="16"/>
  <c r="Y21" i="84"/>
  <c r="X21" i="84"/>
  <c r="AN21" i="56"/>
  <c r="AI21" i="56"/>
  <c r="AG20" i="62" l="1"/>
  <c r="AP20" i="62" s="1"/>
  <c r="AF20" i="62"/>
  <c r="AO20" i="62" s="1"/>
  <c r="W21" i="62"/>
  <c r="AE20" i="62"/>
  <c r="AG20" i="71"/>
  <c r="AP20" i="71" s="1"/>
  <c r="AF20" i="71"/>
  <c r="AO20" i="71" s="1"/>
  <c r="W21" i="71"/>
  <c r="AE20" i="71"/>
  <c r="W22" i="48"/>
  <c r="AG21" i="48"/>
  <c r="AP21" i="48" s="1"/>
  <c r="AF21" i="48"/>
  <c r="AO21" i="48" s="1"/>
  <c r="AE21" i="48"/>
  <c r="AF22" i="5"/>
  <c r="AO22" i="5" s="1"/>
  <c r="W23" i="5"/>
  <c r="AE22" i="5"/>
  <c r="AG22" i="5"/>
  <c r="AP22" i="5" s="1"/>
  <c r="AE20" i="42"/>
  <c r="W21" i="42"/>
  <c r="AG20" i="42"/>
  <c r="AP20" i="42" s="1"/>
  <c r="AF20" i="42"/>
  <c r="AO20" i="42" s="1"/>
  <c r="AG22" i="39"/>
  <c r="AP22" i="39" s="1"/>
  <c r="AF22" i="39"/>
  <c r="AO22" i="39" s="1"/>
  <c r="AE22" i="39"/>
  <c r="W23" i="39"/>
  <c r="AF21" i="41"/>
  <c r="AO21" i="41" s="1"/>
  <c r="AE21" i="41"/>
  <c r="W22" i="41"/>
  <c r="AG21" i="41"/>
  <c r="AP21" i="41" s="1"/>
  <c r="AG21" i="89"/>
  <c r="AP21" i="89" s="1"/>
  <c r="AF21" i="89"/>
  <c r="AO21" i="89" s="1"/>
  <c r="AE21" i="89"/>
  <c r="W22" i="89"/>
  <c r="AG22" i="3"/>
  <c r="AP22" i="3" s="1"/>
  <c r="AF22" i="3"/>
  <c r="AO22" i="3" s="1"/>
  <c r="W23" i="3"/>
  <c r="AE22" i="3"/>
  <c r="AG22" i="45"/>
  <c r="AP22" i="45" s="1"/>
  <c r="AF22" i="45"/>
  <c r="AO22" i="45" s="1"/>
  <c r="AE22" i="45"/>
  <c r="W23" i="45"/>
  <c r="AG20" i="27"/>
  <c r="AP20" i="27" s="1"/>
  <c r="AF20" i="27"/>
  <c r="AO20" i="27" s="1"/>
  <c r="AE20" i="27"/>
  <c r="W21" i="27"/>
  <c r="W22" i="53"/>
  <c r="AG21" i="53"/>
  <c r="AP21" i="53" s="1"/>
  <c r="AF21" i="53"/>
  <c r="AO21" i="53" s="1"/>
  <c r="AE21" i="53"/>
  <c r="W23" i="85"/>
  <c r="AE22" i="85"/>
  <c r="AG22" i="85"/>
  <c r="AP22" i="85" s="1"/>
  <c r="AF22" i="85"/>
  <c r="AO22" i="85" s="1"/>
  <c r="AG22" i="94"/>
  <c r="AP22" i="94" s="1"/>
  <c r="W23" i="94"/>
  <c r="AE22" i="94"/>
  <c r="AF22" i="94"/>
  <c r="AO22" i="94" s="1"/>
  <c r="W22" i="54"/>
  <c r="AE21" i="54"/>
  <c r="AG21" i="54"/>
  <c r="AP21" i="54" s="1"/>
  <c r="AF21" i="54"/>
  <c r="AO21" i="54" s="1"/>
  <c r="AG20" i="52"/>
  <c r="AP20" i="52" s="1"/>
  <c r="AF20" i="52"/>
  <c r="AO20" i="52" s="1"/>
  <c r="W21" i="52"/>
  <c r="AE20" i="52"/>
  <c r="AE20" i="91"/>
  <c r="W21" i="91"/>
  <c r="AF20" i="91"/>
  <c r="AO20" i="91" s="1"/>
  <c r="AG20" i="91"/>
  <c r="AP20" i="91" s="1"/>
  <c r="AG20" i="1"/>
  <c r="AP20" i="1" s="1"/>
  <c r="AF20" i="1"/>
  <c r="AO20" i="1" s="1"/>
  <c r="W21" i="1"/>
  <c r="AE20" i="1"/>
  <c r="W22" i="59"/>
  <c r="AE21" i="59"/>
  <c r="AG21" i="59"/>
  <c r="AP21" i="59" s="1"/>
  <c r="AF21" i="59"/>
  <c r="AO21" i="59" s="1"/>
  <c r="AF21" i="86"/>
  <c r="AO21" i="86" s="1"/>
  <c r="AE21" i="86"/>
  <c r="AG21" i="86"/>
  <c r="AP21" i="86" s="1"/>
  <c r="W22" i="86"/>
  <c r="W22" i="57"/>
  <c r="AG21" i="57"/>
  <c r="AP21" i="57" s="1"/>
  <c r="AF21" i="57"/>
  <c r="AO21" i="57" s="1"/>
  <c r="AE21" i="57"/>
  <c r="AF22" i="26"/>
  <c r="AO22" i="26" s="1"/>
  <c r="AE22" i="26"/>
  <c r="W23" i="26"/>
  <c r="AG22" i="26"/>
  <c r="AP22" i="26" s="1"/>
  <c r="AE20" i="87"/>
  <c r="W21" i="87"/>
  <c r="AF20" i="87"/>
  <c r="AO20" i="87" s="1"/>
  <c r="AG20" i="87"/>
  <c r="AP20" i="87" s="1"/>
  <c r="W21" i="29"/>
  <c r="AG20" i="29"/>
  <c r="AP20" i="29" s="1"/>
  <c r="AF20" i="29"/>
  <c r="AO20" i="29" s="1"/>
  <c r="AE20" i="29"/>
  <c r="AR22" i="2"/>
  <c r="AG21" i="35"/>
  <c r="AP21" i="35" s="1"/>
  <c r="AF21" i="35"/>
  <c r="AO21" i="35" s="1"/>
  <c r="AE21" i="35"/>
  <c r="W22" i="35"/>
  <c r="AR21" i="94"/>
  <c r="AI20" i="44"/>
  <c r="AN20" i="44"/>
  <c r="AE19" i="82"/>
  <c r="W20" i="82"/>
  <c r="AF19" i="82"/>
  <c r="AO19" i="82" s="1"/>
  <c r="AG19" i="82"/>
  <c r="AP19" i="82" s="1"/>
  <c r="AR20" i="22"/>
  <c r="X22" i="80"/>
  <c r="Y22" i="80"/>
  <c r="AR21" i="45"/>
  <c r="AR19" i="9"/>
  <c r="AR21" i="56"/>
  <c r="AR19" i="16"/>
  <c r="AF21" i="55"/>
  <c r="AO21" i="55" s="1"/>
  <c r="W22" i="55"/>
  <c r="AE21" i="55"/>
  <c r="AG21" i="55"/>
  <c r="AP21" i="55" s="1"/>
  <c r="AI20" i="63"/>
  <c r="AN20" i="63"/>
  <c r="AH19" i="7"/>
  <c r="AQ19" i="7" s="1"/>
  <c r="W21" i="93"/>
  <c r="AG20" i="93"/>
  <c r="AP20" i="93" s="1"/>
  <c r="AF20" i="93"/>
  <c r="AO20" i="93" s="1"/>
  <c r="AE20" i="93"/>
  <c r="X21" i="44"/>
  <c r="Y21" i="44"/>
  <c r="AH21" i="89"/>
  <c r="AQ21" i="89" s="1"/>
  <c r="AH22" i="39"/>
  <c r="AQ22" i="39" s="1"/>
  <c r="X21" i="12"/>
  <c r="Y21" i="12"/>
  <c r="AR20" i="41"/>
  <c r="AR19" i="42"/>
  <c r="Z20" i="95"/>
  <c r="Y20" i="95"/>
  <c r="X20" i="95"/>
  <c r="AH22" i="45"/>
  <c r="AQ22" i="45" s="1"/>
  <c r="AN19" i="36"/>
  <c r="AI19" i="36"/>
  <c r="AH20" i="1"/>
  <c r="AQ20" i="1" s="1"/>
  <c r="Z22" i="92"/>
  <c r="X22" i="92"/>
  <c r="Y22" i="92"/>
  <c r="Y20" i="88"/>
  <c r="X20" i="88"/>
  <c r="AR22" i="4"/>
  <c r="AR18" i="15"/>
  <c r="AI21" i="72"/>
  <c r="AN21" i="72"/>
  <c r="AH21" i="53"/>
  <c r="AQ21" i="53" s="1"/>
  <c r="Z21" i="33"/>
  <c r="Y21" i="33"/>
  <c r="X21" i="33"/>
  <c r="AI19" i="17"/>
  <c r="AN19" i="17"/>
  <c r="Y22" i="31"/>
  <c r="Z22" i="31" s="1"/>
  <c r="X22" i="31"/>
  <c r="AN20" i="14"/>
  <c r="AI20" i="14"/>
  <c r="Z22" i="60"/>
  <c r="X22" i="60"/>
  <c r="Y22" i="60"/>
  <c r="Y21" i="6"/>
  <c r="X21" i="6"/>
  <c r="AN20" i="47"/>
  <c r="AI20" i="47"/>
  <c r="AI20" i="79"/>
  <c r="AN20" i="79"/>
  <c r="AH21" i="22"/>
  <c r="AQ21" i="22" s="1"/>
  <c r="AH20" i="21"/>
  <c r="AQ20" i="21" s="1"/>
  <c r="AF21" i="13"/>
  <c r="AO21" i="13" s="1"/>
  <c r="W22" i="13"/>
  <c r="AE21" i="13"/>
  <c r="AG21" i="13"/>
  <c r="AP21" i="13" s="1"/>
  <c r="Z22" i="72"/>
  <c r="X22" i="72"/>
  <c r="Y22" i="72"/>
  <c r="W23" i="18"/>
  <c r="AE22" i="18"/>
  <c r="AG22" i="18"/>
  <c r="AP22" i="18" s="1"/>
  <c r="AF22" i="18"/>
  <c r="AO22" i="18" s="1"/>
  <c r="AI20" i="23"/>
  <c r="AN20" i="23"/>
  <c r="X20" i="17"/>
  <c r="Y20" i="17"/>
  <c r="AI21" i="31"/>
  <c r="AN21" i="31"/>
  <c r="Z21" i="14"/>
  <c r="Y21" i="14"/>
  <c r="X21" i="14"/>
  <c r="AI21" i="20"/>
  <c r="AN21" i="20"/>
  <c r="AH21" i="84"/>
  <c r="AQ21" i="84" s="1"/>
  <c r="AH21" i="57"/>
  <c r="AQ21" i="57" s="1"/>
  <c r="AH20" i="71"/>
  <c r="AQ20" i="71" s="1"/>
  <c r="AR21" i="19"/>
  <c r="Z21" i="63"/>
  <c r="Y21" i="63"/>
  <c r="X21" i="63"/>
  <c r="Z19" i="7"/>
  <c r="AR21" i="39"/>
  <c r="AR19" i="78"/>
  <c r="Z21" i="22"/>
  <c r="AH20" i="42"/>
  <c r="AQ20" i="42" s="1"/>
  <c r="AN21" i="30"/>
  <c r="AI21" i="30"/>
  <c r="AN19" i="76"/>
  <c r="AI19" i="76"/>
  <c r="AH22" i="94"/>
  <c r="AQ22" i="94" s="1"/>
  <c r="AH21" i="8"/>
  <c r="AQ21" i="8" s="1"/>
  <c r="AH21" i="69"/>
  <c r="AQ21" i="69" s="1"/>
  <c r="AR20" i="25"/>
  <c r="AI21" i="28"/>
  <c r="AN21" i="28"/>
  <c r="AI20" i="58"/>
  <c r="AN20" i="58"/>
  <c r="AN19" i="95"/>
  <c r="AI19" i="95"/>
  <c r="AE21" i="81"/>
  <c r="AG21" i="81"/>
  <c r="AP21" i="81" s="1"/>
  <c r="AF21" i="81"/>
  <c r="AO21" i="81" s="1"/>
  <c r="W22" i="81"/>
  <c r="AH20" i="49"/>
  <c r="AQ20" i="49" s="1"/>
  <c r="AR19" i="27"/>
  <c r="AH19" i="15"/>
  <c r="AQ19" i="15" s="1"/>
  <c r="AR20" i="84"/>
  <c r="Z20" i="21"/>
  <c r="AR19" i="49"/>
  <c r="AH22" i="19"/>
  <c r="AQ22" i="19" s="1"/>
  <c r="AH20" i="27"/>
  <c r="AQ20" i="27" s="1"/>
  <c r="AH20" i="9"/>
  <c r="AQ20" i="9" s="1"/>
  <c r="AH20" i="65"/>
  <c r="AQ20" i="65" s="1"/>
  <c r="AR20" i="8"/>
  <c r="AR21" i="85"/>
  <c r="AH21" i="59"/>
  <c r="AQ21" i="59" s="1"/>
  <c r="AI21" i="10"/>
  <c r="AN21" i="10"/>
  <c r="Y21" i="74"/>
  <c r="X21" i="74"/>
  <c r="Y21" i="23"/>
  <c r="Z21" i="23" s="1"/>
  <c r="X21" i="23"/>
  <c r="X23" i="64"/>
  <c r="Y23" i="64"/>
  <c r="AI20" i="51"/>
  <c r="AN20" i="51"/>
  <c r="Y22" i="75"/>
  <c r="X22" i="75"/>
  <c r="Z22" i="20"/>
  <c r="X22" i="20"/>
  <c r="Y22" i="20"/>
  <c r="AG22" i="56"/>
  <c r="AP22" i="56" s="1"/>
  <c r="AF22" i="56"/>
  <c r="AO22" i="56" s="1"/>
  <c r="AE22" i="56"/>
  <c r="W23" i="56"/>
  <c r="AG21" i="50"/>
  <c r="AP21" i="50" s="1"/>
  <c r="AF21" i="50"/>
  <c r="AO21" i="50" s="1"/>
  <c r="W22" i="50"/>
  <c r="AE21" i="50"/>
  <c r="AG21" i="90"/>
  <c r="AP21" i="90" s="1"/>
  <c r="AF21" i="90"/>
  <c r="AO21" i="90" s="1"/>
  <c r="AE21" i="90"/>
  <c r="W22" i="90"/>
  <c r="AR18" i="82"/>
  <c r="AR20" i="69"/>
  <c r="AR19" i="52"/>
  <c r="AI20" i="70"/>
  <c r="AN20" i="70"/>
  <c r="AH21" i="24"/>
  <c r="AQ21" i="24" s="1"/>
  <c r="Z21" i="58"/>
  <c r="X21" i="58"/>
  <c r="Y21" i="58"/>
  <c r="AH21" i="77"/>
  <c r="AQ21" i="77" s="1"/>
  <c r="AH20" i="16"/>
  <c r="AQ20" i="16" s="1"/>
  <c r="AR20" i="59"/>
  <c r="AR20" i="50"/>
  <c r="AI20" i="33"/>
  <c r="AN20" i="33"/>
  <c r="Z22" i="10"/>
  <c r="X22" i="10"/>
  <c r="Y22" i="10"/>
  <c r="AN20" i="61"/>
  <c r="AI20" i="61"/>
  <c r="AN21" i="11"/>
  <c r="AI21" i="11"/>
  <c r="Y21" i="51"/>
  <c r="Z21" i="51" s="1"/>
  <c r="X21" i="51"/>
  <c r="AN21" i="75"/>
  <c r="AI21" i="75"/>
  <c r="AN19" i="68"/>
  <c r="AI19" i="68"/>
  <c r="AR20" i="90"/>
  <c r="AG21" i="25"/>
  <c r="AP21" i="25" s="1"/>
  <c r="AF21" i="25"/>
  <c r="AO21" i="25" s="1"/>
  <c r="AE21" i="25"/>
  <c r="W22" i="25"/>
  <c r="AN21" i="92"/>
  <c r="AI21" i="92"/>
  <c r="AR20" i="13"/>
  <c r="AR20" i="48"/>
  <c r="AR19" i="62"/>
  <c r="AH20" i="43"/>
  <c r="AQ20" i="43" s="1"/>
  <c r="AE21" i="83"/>
  <c r="W22" i="83"/>
  <c r="AF21" i="83"/>
  <c r="AO21" i="83" s="1"/>
  <c r="AG21" i="83"/>
  <c r="AP21" i="83" s="1"/>
  <c r="W21" i="67"/>
  <c r="AE20" i="67"/>
  <c r="AG20" i="67"/>
  <c r="AP20" i="67" s="1"/>
  <c r="AF20" i="67"/>
  <c r="AO20" i="67" s="1"/>
  <c r="AR20" i="77"/>
  <c r="AH20" i="78"/>
  <c r="AQ20" i="78" s="1"/>
  <c r="Z21" i="84"/>
  <c r="AH20" i="62"/>
  <c r="AQ20" i="62" s="1"/>
  <c r="AH21" i="48"/>
  <c r="AQ21" i="48" s="1"/>
  <c r="AR19" i="21"/>
  <c r="AR19" i="29"/>
  <c r="AR19" i="87"/>
  <c r="AH22" i="26"/>
  <c r="AQ22" i="26" s="1"/>
  <c r="X21" i="79"/>
  <c r="Y21" i="79"/>
  <c r="AR20" i="86"/>
  <c r="AH22" i="5"/>
  <c r="AQ22" i="5" s="1"/>
  <c r="AR20" i="53"/>
  <c r="AR20" i="54"/>
  <c r="AR18" i="7"/>
  <c r="AR21" i="5"/>
  <c r="Z21" i="8"/>
  <c r="AH22" i="3"/>
  <c r="AQ22" i="3" s="1"/>
  <c r="Z21" i="69"/>
  <c r="AR19" i="66"/>
  <c r="AR19" i="91"/>
  <c r="AH23" i="4"/>
  <c r="AQ23" i="4" s="1"/>
  <c r="AQ25" i="4" s="1"/>
  <c r="AZ3" i="4"/>
  <c r="AR20" i="24"/>
  <c r="Z20" i="49"/>
  <c r="Z20" i="36"/>
  <c r="X20" i="36"/>
  <c r="Y20" i="36"/>
  <c r="AH20" i="66"/>
  <c r="AQ20" i="66" s="1"/>
  <c r="AN19" i="88"/>
  <c r="AI19" i="88"/>
  <c r="Z19" i="15"/>
  <c r="Z21" i="77"/>
  <c r="AH21" i="41"/>
  <c r="AQ21" i="41" s="1"/>
  <c r="Z22" i="19"/>
  <c r="Z20" i="9"/>
  <c r="Z20" i="65"/>
  <c r="AH20" i="91"/>
  <c r="AQ20" i="91" s="1"/>
  <c r="AH22" i="85"/>
  <c r="AQ22" i="85" s="1"/>
  <c r="X20" i="40"/>
  <c r="Y20" i="40"/>
  <c r="AI20" i="74"/>
  <c r="AN20" i="74"/>
  <c r="Y21" i="61"/>
  <c r="X21" i="61"/>
  <c r="Y22" i="11"/>
  <c r="Z22" i="11" s="1"/>
  <c r="X22" i="11"/>
  <c r="X22" i="46"/>
  <c r="Y22" i="46"/>
  <c r="X20" i="38"/>
  <c r="Z20" i="38" s="1"/>
  <c r="Y20" i="38"/>
  <c r="Y20" i="68"/>
  <c r="X20" i="68"/>
  <c r="AR19" i="43"/>
  <c r="AE23" i="2"/>
  <c r="AG23" i="2"/>
  <c r="AP23" i="2" s="1"/>
  <c r="AP25" i="2" s="1"/>
  <c r="AF23" i="2"/>
  <c r="AO23" i="2" s="1"/>
  <c r="AO25" i="2" s="1"/>
  <c r="W21" i="34"/>
  <c r="AG20" i="34"/>
  <c r="AP20" i="34" s="1"/>
  <c r="AE20" i="34"/>
  <c r="AF20" i="34"/>
  <c r="AO20" i="34" s="1"/>
  <c r="AE21" i="37"/>
  <c r="AF21" i="37"/>
  <c r="AO21" i="37" s="1"/>
  <c r="AG21" i="37"/>
  <c r="AP21" i="37" s="1"/>
  <c r="W22" i="37"/>
  <c r="AE20" i="73"/>
  <c r="W21" i="73"/>
  <c r="AF20" i="73"/>
  <c r="AO20" i="73" s="1"/>
  <c r="AG20" i="73"/>
  <c r="AP20" i="73" s="1"/>
  <c r="AR19" i="65"/>
  <c r="AH21" i="86"/>
  <c r="AQ21" i="86" s="1"/>
  <c r="AH20" i="87"/>
  <c r="AQ20" i="87" s="1"/>
  <c r="AR20" i="57"/>
  <c r="AE22" i="32"/>
  <c r="AF22" i="32"/>
  <c r="AO22" i="32" s="1"/>
  <c r="W23" i="32"/>
  <c r="AG22" i="32"/>
  <c r="AP22" i="32" s="1"/>
  <c r="AR21" i="3"/>
  <c r="AH23" i="2"/>
  <c r="AQ23" i="2" s="1"/>
  <c r="AQ25" i="2" s="1"/>
  <c r="AZ3" i="2"/>
  <c r="AX22" i="2" s="1"/>
  <c r="S22" i="2" s="1"/>
  <c r="AC22" i="2" s="1"/>
  <c r="AB23" i="2" s="1"/>
  <c r="AR21" i="32"/>
  <c r="AR20" i="35"/>
  <c r="AR20" i="89"/>
  <c r="AH22" i="56"/>
  <c r="AQ22" i="56" s="1"/>
  <c r="Z20" i="43"/>
  <c r="W21" i="96"/>
  <c r="AE20" i="96"/>
  <c r="AF20" i="96"/>
  <c r="AO20" i="96" s="1"/>
  <c r="AG20" i="96"/>
  <c r="AP20" i="96" s="1"/>
  <c r="AH21" i="35"/>
  <c r="AQ21" i="35" s="1"/>
  <c r="X22" i="30"/>
  <c r="Z22" i="30" s="1"/>
  <c r="Y22" i="30"/>
  <c r="Y20" i="76"/>
  <c r="Z20" i="76" s="1"/>
  <c r="X20" i="76"/>
  <c r="AH19" i="82"/>
  <c r="AQ19" i="82" s="1"/>
  <c r="AR19" i="71"/>
  <c r="Z20" i="78"/>
  <c r="Z21" i="70"/>
  <c r="Y21" i="70"/>
  <c r="X21" i="70"/>
  <c r="AI20" i="12"/>
  <c r="AN20" i="12"/>
  <c r="AI21" i="80"/>
  <c r="AN21" i="80"/>
  <c r="AH20" i="52"/>
  <c r="AQ20" i="52" s="1"/>
  <c r="AF21" i="24"/>
  <c r="AO21" i="24" s="1"/>
  <c r="W22" i="24"/>
  <c r="AE21" i="24"/>
  <c r="AG21" i="24"/>
  <c r="AP21" i="24" s="1"/>
  <c r="AH22" i="32"/>
  <c r="AQ22" i="32" s="1"/>
  <c r="Z22" i="28"/>
  <c r="X22" i="28"/>
  <c r="Y22" i="28"/>
  <c r="AH21" i="54"/>
  <c r="AQ21" i="54" s="1"/>
  <c r="AG23" i="4"/>
  <c r="AP23" i="4" s="1"/>
  <c r="AP25" i="4" s="1"/>
  <c r="AF23" i="4"/>
  <c r="AO23" i="4" s="1"/>
  <c r="AO25" i="4" s="1"/>
  <c r="AE23" i="4"/>
  <c r="AH21" i="50"/>
  <c r="AQ21" i="50" s="1"/>
  <c r="AH21" i="25"/>
  <c r="AQ21" i="25" s="1"/>
  <c r="W21" i="66"/>
  <c r="AG20" i="66"/>
  <c r="AP20" i="66" s="1"/>
  <c r="AF20" i="66"/>
  <c r="AO20" i="66" s="1"/>
  <c r="AE20" i="66"/>
  <c r="AH21" i="90"/>
  <c r="AQ21" i="90" s="1"/>
  <c r="AF20" i="16"/>
  <c r="AO20" i="16" s="1"/>
  <c r="W21" i="16"/>
  <c r="AE20" i="16"/>
  <c r="AG20" i="16"/>
  <c r="AP20" i="16" s="1"/>
  <c r="AR21" i="26"/>
  <c r="AH21" i="13"/>
  <c r="AQ21" i="13" s="1"/>
  <c r="AR19" i="1"/>
  <c r="AH20" i="29"/>
  <c r="AQ20" i="29" s="1"/>
  <c r="AI19" i="40"/>
  <c r="AN19" i="40"/>
  <c r="AI22" i="64"/>
  <c r="AN22" i="64"/>
  <c r="AI21" i="46"/>
  <c r="AN21" i="46"/>
  <c r="AN19" i="38"/>
  <c r="AI19" i="38"/>
  <c r="AI21" i="60"/>
  <c r="AN21" i="60"/>
  <c r="AN20" i="6"/>
  <c r="AI20" i="6"/>
  <c r="Y21" i="47"/>
  <c r="X21" i="47"/>
  <c r="AG22" i="30" l="1"/>
  <c r="AP22" i="30" s="1"/>
  <c r="W23" i="30"/>
  <c r="AE22" i="30"/>
  <c r="AF22" i="30"/>
  <c r="AO22" i="30" s="1"/>
  <c r="AF20" i="76"/>
  <c r="AO20" i="76" s="1"/>
  <c r="AG20" i="76"/>
  <c r="AP20" i="76" s="1"/>
  <c r="AE20" i="76"/>
  <c r="W21" i="76"/>
  <c r="AG21" i="51"/>
  <c r="AP21" i="51" s="1"/>
  <c r="AF21" i="51"/>
  <c r="AO21" i="51" s="1"/>
  <c r="W22" i="51"/>
  <c r="AE21" i="51"/>
  <c r="AG22" i="11"/>
  <c r="AP22" i="11" s="1"/>
  <c r="AF22" i="11"/>
  <c r="AO22" i="11" s="1"/>
  <c r="W23" i="11"/>
  <c r="AE22" i="11"/>
  <c r="AK23" i="2"/>
  <c r="AT23" i="2" s="1"/>
  <c r="W21" i="38"/>
  <c r="AG20" i="38"/>
  <c r="AP20" i="38" s="1"/>
  <c r="AF20" i="38"/>
  <c r="AO20" i="38" s="1"/>
  <c r="AE20" i="38"/>
  <c r="AG21" i="23"/>
  <c r="AP21" i="23" s="1"/>
  <c r="AF21" i="23"/>
  <c r="AO21" i="23" s="1"/>
  <c r="W22" i="23"/>
  <c r="AE21" i="23"/>
  <c r="AG22" i="31"/>
  <c r="AP22" i="31" s="1"/>
  <c r="AE22" i="31"/>
  <c r="W23" i="31"/>
  <c r="AF22" i="31"/>
  <c r="AO22" i="31" s="1"/>
  <c r="AR20" i="6"/>
  <c r="AR21" i="46"/>
  <c r="Y21" i="16"/>
  <c r="X21" i="16"/>
  <c r="AI23" i="4"/>
  <c r="AN23" i="4"/>
  <c r="AN25" i="4" s="1"/>
  <c r="AH22" i="28"/>
  <c r="AQ22" i="28" s="1"/>
  <c r="X23" i="32"/>
  <c r="Y23" i="32"/>
  <c r="Z23" i="32" s="1"/>
  <c r="AG20" i="49"/>
  <c r="AP20" i="49" s="1"/>
  <c r="AF20" i="49"/>
  <c r="AO20" i="49" s="1"/>
  <c r="W21" i="49"/>
  <c r="AE20" i="49"/>
  <c r="Y22" i="25"/>
  <c r="X22" i="25"/>
  <c r="AR19" i="68"/>
  <c r="AH22" i="10"/>
  <c r="AQ22" i="10" s="1"/>
  <c r="AN21" i="90"/>
  <c r="AI21" i="90"/>
  <c r="AH22" i="20"/>
  <c r="AQ22" i="20" s="1"/>
  <c r="AR20" i="51"/>
  <c r="AR20" i="58"/>
  <c r="AR20" i="23"/>
  <c r="AH22" i="72"/>
  <c r="AQ22" i="72" s="1"/>
  <c r="AR20" i="47"/>
  <c r="AH22" i="60"/>
  <c r="AQ22" i="60" s="1"/>
  <c r="AH22" i="92"/>
  <c r="AQ22" i="92" s="1"/>
  <c r="AR20" i="63"/>
  <c r="AR20" i="44"/>
  <c r="Y21" i="87"/>
  <c r="Z21" i="87" s="1"/>
  <c r="X21" i="87"/>
  <c r="AI21" i="59"/>
  <c r="AN21" i="59"/>
  <c r="X21" i="52"/>
  <c r="Y21" i="52"/>
  <c r="X22" i="54"/>
  <c r="Y22" i="54"/>
  <c r="Z22" i="54" s="1"/>
  <c r="Y22" i="89"/>
  <c r="X22" i="89"/>
  <c r="Y22" i="41"/>
  <c r="X22" i="41"/>
  <c r="Z22" i="41" s="1"/>
  <c r="AI20" i="42"/>
  <c r="AN20" i="42"/>
  <c r="AG21" i="70"/>
  <c r="AP21" i="70" s="1"/>
  <c r="W22" i="70"/>
  <c r="AF21" i="70"/>
  <c r="AO21" i="70" s="1"/>
  <c r="AE21" i="70"/>
  <c r="AF21" i="8"/>
  <c r="AO21" i="8" s="1"/>
  <c r="W22" i="8"/>
  <c r="AE21" i="8"/>
  <c r="AG21" i="8"/>
  <c r="AP21" i="8" s="1"/>
  <c r="AN21" i="25"/>
  <c r="AI21" i="25"/>
  <c r="AR21" i="11"/>
  <c r="W23" i="10"/>
  <c r="AE22" i="10"/>
  <c r="AG22" i="10"/>
  <c r="AP22" i="10" s="1"/>
  <c r="AF22" i="10"/>
  <c r="AO22" i="10" s="1"/>
  <c r="Y23" i="56"/>
  <c r="X23" i="56"/>
  <c r="AG22" i="20"/>
  <c r="AP22" i="20" s="1"/>
  <c r="AF22" i="20"/>
  <c r="AO22" i="20" s="1"/>
  <c r="W23" i="20"/>
  <c r="AE22" i="20"/>
  <c r="AH21" i="74"/>
  <c r="AQ21" i="74" s="1"/>
  <c r="AF20" i="21"/>
  <c r="AO20" i="21" s="1"/>
  <c r="W21" i="21"/>
  <c r="AE20" i="21"/>
  <c r="AG20" i="21"/>
  <c r="AP20" i="21" s="1"/>
  <c r="AF21" i="63"/>
  <c r="AO21" i="63" s="1"/>
  <c r="W22" i="63"/>
  <c r="AG21" i="63"/>
  <c r="AP21" i="63" s="1"/>
  <c r="AE21" i="63"/>
  <c r="AR21" i="31"/>
  <c r="W23" i="72"/>
  <c r="AE22" i="72"/>
  <c r="AG22" i="72"/>
  <c r="AP22" i="72" s="1"/>
  <c r="AF22" i="72"/>
  <c r="AO22" i="72" s="1"/>
  <c r="AF22" i="60"/>
  <c r="AO22" i="60" s="1"/>
  <c r="W23" i="60"/>
  <c r="AE22" i="60"/>
  <c r="AG22" i="60"/>
  <c r="AP22" i="60" s="1"/>
  <c r="W23" i="92"/>
  <c r="AG22" i="92"/>
  <c r="AP22" i="92" s="1"/>
  <c r="AE22" i="92"/>
  <c r="AF22" i="92"/>
  <c r="AO22" i="92" s="1"/>
  <c r="W21" i="95"/>
  <c r="AG20" i="95"/>
  <c r="AP20" i="95" s="1"/>
  <c r="AE20" i="95"/>
  <c r="AF20" i="95"/>
  <c r="AO20" i="95" s="1"/>
  <c r="AH21" i="12"/>
  <c r="AQ21" i="12" s="1"/>
  <c r="AI20" i="87"/>
  <c r="AN20" i="87"/>
  <c r="AI21" i="57"/>
  <c r="AN21" i="57"/>
  <c r="X22" i="59"/>
  <c r="Y22" i="59"/>
  <c r="AN22" i="3"/>
  <c r="AI22" i="3"/>
  <c r="AN21" i="89"/>
  <c r="AI21" i="89"/>
  <c r="AI21" i="41"/>
  <c r="AN21" i="41"/>
  <c r="AE22" i="28"/>
  <c r="AG22" i="28"/>
  <c r="AP22" i="28" s="1"/>
  <c r="W23" i="28"/>
  <c r="AF22" i="28"/>
  <c r="AO22" i="28" s="1"/>
  <c r="AH20" i="68"/>
  <c r="AQ20" i="68" s="1"/>
  <c r="AH20" i="40"/>
  <c r="AQ20" i="40" s="1"/>
  <c r="AH21" i="47"/>
  <c r="AQ21" i="47" s="1"/>
  <c r="AR22" i="64"/>
  <c r="W21" i="78"/>
  <c r="AG20" i="78"/>
  <c r="AP20" i="78" s="1"/>
  <c r="AF20" i="78"/>
  <c r="AO20" i="78" s="1"/>
  <c r="AE20" i="78"/>
  <c r="Y21" i="73"/>
  <c r="Z21" i="73" s="1"/>
  <c r="X21" i="73"/>
  <c r="AN21" i="37"/>
  <c r="AI21" i="37"/>
  <c r="AH22" i="46"/>
  <c r="AQ22" i="46" s="1"/>
  <c r="Z20" i="40"/>
  <c r="AG20" i="9"/>
  <c r="AP20" i="9" s="1"/>
  <c r="AF20" i="9"/>
  <c r="AO20" i="9" s="1"/>
  <c r="W21" i="9"/>
  <c r="AE20" i="9"/>
  <c r="Y22" i="83"/>
  <c r="X22" i="83"/>
  <c r="AR21" i="75"/>
  <c r="AN22" i="56"/>
  <c r="AI22" i="56"/>
  <c r="AH22" i="75"/>
  <c r="AQ22" i="75" s="1"/>
  <c r="AH23" i="64"/>
  <c r="AQ23" i="64" s="1"/>
  <c r="AQ25" i="64" s="1"/>
  <c r="AZ3" i="64"/>
  <c r="AI21" i="81"/>
  <c r="AN21" i="81"/>
  <c r="AR21" i="28"/>
  <c r="AR19" i="76"/>
  <c r="AR21" i="20"/>
  <c r="AH21" i="6"/>
  <c r="AQ21" i="6" s="1"/>
  <c r="AR20" i="14"/>
  <c r="AR19" i="17"/>
  <c r="AH20" i="88"/>
  <c r="AQ20" i="88" s="1"/>
  <c r="Z21" i="12"/>
  <c r="AH21" i="44"/>
  <c r="AQ21" i="44" s="1"/>
  <c r="Z21" i="93"/>
  <c r="Y21" i="93"/>
  <c r="X21" i="93"/>
  <c r="AN21" i="55"/>
  <c r="AI21" i="55"/>
  <c r="AH22" i="80"/>
  <c r="AQ22" i="80" s="1"/>
  <c r="X21" i="29"/>
  <c r="Y21" i="29"/>
  <c r="Z21" i="29" s="1"/>
  <c r="AN21" i="86"/>
  <c r="AI21" i="86"/>
  <c r="AI20" i="1"/>
  <c r="AN20" i="1"/>
  <c r="X22" i="53"/>
  <c r="Y22" i="53"/>
  <c r="X23" i="45"/>
  <c r="Y23" i="45"/>
  <c r="Z23" i="45" s="1"/>
  <c r="Y23" i="3"/>
  <c r="Z23" i="3" s="1"/>
  <c r="X23" i="3"/>
  <c r="AI22" i="5"/>
  <c r="AN22" i="5"/>
  <c r="AI20" i="62"/>
  <c r="AN20" i="62"/>
  <c r="AI20" i="66"/>
  <c r="AN20" i="66"/>
  <c r="Y21" i="34"/>
  <c r="X21" i="34"/>
  <c r="AH21" i="61"/>
  <c r="AQ21" i="61" s="1"/>
  <c r="AG20" i="65"/>
  <c r="AP20" i="65" s="1"/>
  <c r="W21" i="65"/>
  <c r="AF20" i="65"/>
  <c r="AO20" i="65" s="1"/>
  <c r="AE20" i="65"/>
  <c r="W21" i="43"/>
  <c r="AG20" i="43"/>
  <c r="AP20" i="43" s="1"/>
  <c r="AF20" i="43"/>
  <c r="AO20" i="43" s="1"/>
  <c r="AE20" i="43"/>
  <c r="AN22" i="32"/>
  <c r="AI22" i="32"/>
  <c r="AR19" i="38"/>
  <c r="Y22" i="24"/>
  <c r="X22" i="24"/>
  <c r="AI20" i="73"/>
  <c r="AN20" i="73"/>
  <c r="Z20" i="68"/>
  <c r="Z22" i="46"/>
  <c r="Z21" i="61"/>
  <c r="AG22" i="19"/>
  <c r="AP22" i="19" s="1"/>
  <c r="AF22" i="19"/>
  <c r="AO22" i="19" s="1"/>
  <c r="W23" i="19"/>
  <c r="AE22" i="19"/>
  <c r="AF21" i="77"/>
  <c r="AO21" i="77" s="1"/>
  <c r="W22" i="77"/>
  <c r="AG21" i="77"/>
  <c r="AP21" i="77" s="1"/>
  <c r="AE21" i="77"/>
  <c r="AX23" i="4"/>
  <c r="S23" i="4" s="1"/>
  <c r="AC23" i="4" s="1"/>
  <c r="AX3" i="4"/>
  <c r="S3" i="4" s="1"/>
  <c r="AC3" i="4" s="1"/>
  <c r="AX4" i="4"/>
  <c r="S4" i="4" s="1"/>
  <c r="AC4" i="4" s="1"/>
  <c r="AB5" i="4" s="1"/>
  <c r="AX5" i="4"/>
  <c r="S5" i="4" s="1"/>
  <c r="AC5" i="4" s="1"/>
  <c r="AB6" i="4" s="1"/>
  <c r="AX6" i="4"/>
  <c r="S6" i="4" s="1"/>
  <c r="AC6" i="4" s="1"/>
  <c r="AB7" i="4" s="1"/>
  <c r="AX7" i="4"/>
  <c r="S7" i="4" s="1"/>
  <c r="AC7" i="4" s="1"/>
  <c r="AB8" i="4" s="1"/>
  <c r="AX8" i="4"/>
  <c r="S8" i="4" s="1"/>
  <c r="AC8" i="4" s="1"/>
  <c r="AB9" i="4" s="1"/>
  <c r="AX9" i="4"/>
  <c r="S9" i="4" s="1"/>
  <c r="AC9" i="4" s="1"/>
  <c r="AB10" i="4" s="1"/>
  <c r="AX10" i="4"/>
  <c r="S10" i="4" s="1"/>
  <c r="AC10" i="4" s="1"/>
  <c r="AB11" i="4" s="1"/>
  <c r="AX11" i="4"/>
  <c r="S11" i="4" s="1"/>
  <c r="AC11" i="4" s="1"/>
  <c r="AB12" i="4" s="1"/>
  <c r="AX12" i="4"/>
  <c r="S12" i="4" s="1"/>
  <c r="AC12" i="4" s="1"/>
  <c r="AB13" i="4" s="1"/>
  <c r="AX13" i="4"/>
  <c r="S13" i="4" s="1"/>
  <c r="AC13" i="4" s="1"/>
  <c r="AB14" i="4" s="1"/>
  <c r="AX14" i="4"/>
  <c r="S14" i="4" s="1"/>
  <c r="AC14" i="4" s="1"/>
  <c r="AB15" i="4" s="1"/>
  <c r="AX15" i="4"/>
  <c r="S15" i="4" s="1"/>
  <c r="AC15" i="4" s="1"/>
  <c r="AB16" i="4" s="1"/>
  <c r="AX16" i="4"/>
  <c r="S16" i="4" s="1"/>
  <c r="AC16" i="4" s="1"/>
  <c r="AB17" i="4" s="1"/>
  <c r="AX17" i="4"/>
  <c r="S17" i="4" s="1"/>
  <c r="AC17" i="4" s="1"/>
  <c r="AB18" i="4" s="1"/>
  <c r="AX18" i="4"/>
  <c r="S18" i="4" s="1"/>
  <c r="AC18" i="4" s="1"/>
  <c r="AB19" i="4" s="1"/>
  <c r="AX19" i="4"/>
  <c r="S19" i="4" s="1"/>
  <c r="AC19" i="4" s="1"/>
  <c r="AB20" i="4" s="1"/>
  <c r="AX20" i="4"/>
  <c r="S20" i="4" s="1"/>
  <c r="AC20" i="4" s="1"/>
  <c r="AB21" i="4" s="1"/>
  <c r="AX21" i="4"/>
  <c r="S21" i="4" s="1"/>
  <c r="AC21" i="4" s="1"/>
  <c r="AB22" i="4" s="1"/>
  <c r="AH21" i="79"/>
  <c r="AQ21" i="79" s="1"/>
  <c r="AI20" i="67"/>
  <c r="AN20" i="67"/>
  <c r="AI21" i="83"/>
  <c r="AN21" i="83"/>
  <c r="AR21" i="92"/>
  <c r="AR20" i="61"/>
  <c r="AR20" i="33"/>
  <c r="AR20" i="70"/>
  <c r="AN21" i="50"/>
  <c r="AI21" i="50"/>
  <c r="Z23" i="64"/>
  <c r="Z21" i="74"/>
  <c r="AR19" i="95"/>
  <c r="AH21" i="14"/>
  <c r="AQ21" i="14" s="1"/>
  <c r="AH20" i="17"/>
  <c r="AQ20" i="17" s="1"/>
  <c r="AI22" i="18"/>
  <c r="AN22" i="18"/>
  <c r="AI21" i="13"/>
  <c r="AN21" i="13"/>
  <c r="AH21" i="33"/>
  <c r="AQ21" i="33" s="1"/>
  <c r="AR21" i="72"/>
  <c r="Z21" i="44"/>
  <c r="Z22" i="55"/>
  <c r="Y22" i="55"/>
  <c r="X22" i="55"/>
  <c r="Z22" i="80"/>
  <c r="Y20" i="82"/>
  <c r="X20" i="82"/>
  <c r="X22" i="35"/>
  <c r="Z22" i="35" s="1"/>
  <c r="Y22" i="35"/>
  <c r="Y21" i="1"/>
  <c r="X21" i="1"/>
  <c r="Z21" i="1" s="1"/>
  <c r="Y21" i="91"/>
  <c r="X21" i="91"/>
  <c r="Z21" i="91" s="1"/>
  <c r="AN22" i="94"/>
  <c r="AI22" i="94"/>
  <c r="AI22" i="85"/>
  <c r="AN22" i="85"/>
  <c r="AI22" i="45"/>
  <c r="AN22" i="45"/>
  <c r="X23" i="5"/>
  <c r="Y23" i="5"/>
  <c r="Z23" i="5" s="1"/>
  <c r="Y22" i="48"/>
  <c r="X22" i="48"/>
  <c r="Z22" i="48" s="1"/>
  <c r="Y21" i="62"/>
  <c r="X21" i="62"/>
  <c r="Z21" i="62" s="1"/>
  <c r="Y21" i="96"/>
  <c r="X21" i="96"/>
  <c r="Z21" i="96" s="1"/>
  <c r="AR21" i="60"/>
  <c r="AI21" i="24"/>
  <c r="AN21" i="24"/>
  <c r="AR21" i="80"/>
  <c r="AH22" i="30"/>
  <c r="AQ22" i="30" s="1"/>
  <c r="Z21" i="47"/>
  <c r="AR19" i="40"/>
  <c r="Z21" i="66"/>
  <c r="X21" i="66"/>
  <c r="Y21" i="66"/>
  <c r="AR20" i="12"/>
  <c r="AH20" i="76"/>
  <c r="AQ20" i="76" s="1"/>
  <c r="Y22" i="37"/>
  <c r="X22" i="37"/>
  <c r="Z22" i="37" s="1"/>
  <c r="AI20" i="34"/>
  <c r="AN20" i="34"/>
  <c r="AI23" i="2"/>
  <c r="AN23" i="2"/>
  <c r="AN25" i="2" s="1"/>
  <c r="AH22" i="11"/>
  <c r="AQ22" i="11" s="1"/>
  <c r="AG19" i="15"/>
  <c r="AP19" i="15" s="1"/>
  <c r="AF19" i="15"/>
  <c r="AO19" i="15" s="1"/>
  <c r="W20" i="15"/>
  <c r="AE19" i="15"/>
  <c r="AH20" i="36"/>
  <c r="AQ20" i="36" s="1"/>
  <c r="AX22" i="4"/>
  <c r="S22" i="4" s="1"/>
  <c r="AC22" i="4" s="1"/>
  <c r="AB23" i="4" s="1"/>
  <c r="AF21" i="69"/>
  <c r="AO21" i="69" s="1"/>
  <c r="W22" i="69"/>
  <c r="AG21" i="69"/>
  <c r="AP21" i="69" s="1"/>
  <c r="AE21" i="69"/>
  <c r="Z21" i="79"/>
  <c r="X21" i="67"/>
  <c r="Y21" i="67"/>
  <c r="Z21" i="67" s="1"/>
  <c r="AH21" i="51"/>
  <c r="AQ21" i="51" s="1"/>
  <c r="AH21" i="58"/>
  <c r="AQ21" i="58" s="1"/>
  <c r="Y22" i="90"/>
  <c r="Z22" i="90" s="1"/>
  <c r="X22" i="90"/>
  <c r="X22" i="50"/>
  <c r="Y22" i="50"/>
  <c r="Z22" i="50" s="1"/>
  <c r="Z22" i="75"/>
  <c r="AH21" i="23"/>
  <c r="AQ21" i="23" s="1"/>
  <c r="AR21" i="30"/>
  <c r="AG19" i="7"/>
  <c r="AP19" i="7" s="1"/>
  <c r="AF19" i="7"/>
  <c r="AO19" i="7" s="1"/>
  <c r="W20" i="7"/>
  <c r="AE19" i="7"/>
  <c r="Z20" i="17"/>
  <c r="X23" i="18"/>
  <c r="Y23" i="18"/>
  <c r="Z22" i="13"/>
  <c r="X22" i="13"/>
  <c r="Y22" i="13"/>
  <c r="Z21" i="6"/>
  <c r="AH22" i="31"/>
  <c r="AQ22" i="31" s="1"/>
  <c r="Z20" i="88"/>
  <c r="AR19" i="36"/>
  <c r="AI20" i="93"/>
  <c r="AN20" i="93"/>
  <c r="AI19" i="82"/>
  <c r="AN19" i="82"/>
  <c r="AI20" i="29"/>
  <c r="AN20" i="29"/>
  <c r="Z23" i="26"/>
  <c r="Y23" i="26"/>
  <c r="X23" i="26"/>
  <c r="X22" i="57"/>
  <c r="Y22" i="57"/>
  <c r="AI20" i="91"/>
  <c r="AN20" i="91"/>
  <c r="X23" i="94"/>
  <c r="Y23" i="94"/>
  <c r="Z23" i="94" s="1"/>
  <c r="X23" i="85"/>
  <c r="Y23" i="85"/>
  <c r="Y21" i="27"/>
  <c r="X21" i="27"/>
  <c r="Y23" i="39"/>
  <c r="Z23" i="39" s="1"/>
  <c r="X23" i="39"/>
  <c r="AI20" i="71"/>
  <c r="AN20" i="71"/>
  <c r="AI20" i="16"/>
  <c r="AN20" i="16"/>
  <c r="AH21" i="70"/>
  <c r="AQ21" i="70" s="1"/>
  <c r="AI20" i="96"/>
  <c r="AN20" i="96"/>
  <c r="AX23" i="2"/>
  <c r="S23" i="2" s="1"/>
  <c r="AC23" i="2" s="1"/>
  <c r="AJ23" i="2" s="1"/>
  <c r="AS23" i="2" s="1"/>
  <c r="AX3" i="2"/>
  <c r="S3" i="2" s="1"/>
  <c r="AC3" i="2" s="1"/>
  <c r="AX4" i="2"/>
  <c r="S4" i="2" s="1"/>
  <c r="AC4" i="2" s="1"/>
  <c r="AB5" i="2" s="1"/>
  <c r="AX5" i="2"/>
  <c r="S5" i="2" s="1"/>
  <c r="AC5" i="2" s="1"/>
  <c r="AB6" i="2" s="1"/>
  <c r="AX6" i="2"/>
  <c r="S6" i="2" s="1"/>
  <c r="AC6" i="2" s="1"/>
  <c r="AB7" i="2" s="1"/>
  <c r="AX7" i="2"/>
  <c r="S7" i="2" s="1"/>
  <c r="AC7" i="2" s="1"/>
  <c r="AB8" i="2" s="1"/>
  <c r="AX8" i="2"/>
  <c r="S8" i="2" s="1"/>
  <c r="AC8" i="2" s="1"/>
  <c r="AB9" i="2" s="1"/>
  <c r="AX9" i="2"/>
  <c r="S9" i="2" s="1"/>
  <c r="AC9" i="2" s="1"/>
  <c r="AB10" i="2" s="1"/>
  <c r="AX10" i="2"/>
  <c r="S10" i="2" s="1"/>
  <c r="AC10" i="2" s="1"/>
  <c r="AB11" i="2" s="1"/>
  <c r="AX11" i="2"/>
  <c r="S11" i="2" s="1"/>
  <c r="AC11" i="2" s="1"/>
  <c r="AB12" i="2" s="1"/>
  <c r="AX12" i="2"/>
  <c r="S12" i="2" s="1"/>
  <c r="AC12" i="2" s="1"/>
  <c r="AB13" i="2" s="1"/>
  <c r="AX13" i="2"/>
  <c r="S13" i="2" s="1"/>
  <c r="AC13" i="2" s="1"/>
  <c r="AB14" i="2" s="1"/>
  <c r="AX14" i="2"/>
  <c r="S14" i="2" s="1"/>
  <c r="AC14" i="2" s="1"/>
  <c r="AB15" i="2" s="1"/>
  <c r="AX15" i="2"/>
  <c r="S15" i="2" s="1"/>
  <c r="AC15" i="2" s="1"/>
  <c r="AB16" i="2" s="1"/>
  <c r="AX16" i="2"/>
  <c r="S16" i="2" s="1"/>
  <c r="AC16" i="2" s="1"/>
  <c r="AB17" i="2" s="1"/>
  <c r="AX17" i="2"/>
  <c r="S17" i="2" s="1"/>
  <c r="AC17" i="2" s="1"/>
  <c r="AB18" i="2" s="1"/>
  <c r="AX18" i="2"/>
  <c r="S18" i="2" s="1"/>
  <c r="AC18" i="2" s="1"/>
  <c r="AB19" i="2" s="1"/>
  <c r="AX19" i="2"/>
  <c r="S19" i="2" s="1"/>
  <c r="AC19" i="2" s="1"/>
  <c r="AB20" i="2" s="1"/>
  <c r="AX20" i="2"/>
  <c r="S20" i="2" s="1"/>
  <c r="AC20" i="2" s="1"/>
  <c r="AB21" i="2" s="1"/>
  <c r="AX21" i="2"/>
  <c r="S21" i="2" s="1"/>
  <c r="AC21" i="2" s="1"/>
  <c r="AB22" i="2" s="1"/>
  <c r="AH20" i="38"/>
  <c r="AQ20" i="38" s="1"/>
  <c r="AR20" i="74"/>
  <c r="AR19" i="88"/>
  <c r="AF20" i="36"/>
  <c r="AO20" i="36" s="1"/>
  <c r="AG20" i="36"/>
  <c r="AP20" i="36" s="1"/>
  <c r="W21" i="36"/>
  <c r="AE20" i="36"/>
  <c r="AG21" i="84"/>
  <c r="AP21" i="84" s="1"/>
  <c r="AE21" i="84"/>
  <c r="W22" i="84"/>
  <c r="AF21" i="84"/>
  <c r="AO21" i="84" s="1"/>
  <c r="AG21" i="58"/>
  <c r="AP21" i="58" s="1"/>
  <c r="AF21" i="58"/>
  <c r="AO21" i="58" s="1"/>
  <c r="AE21" i="58"/>
  <c r="W22" i="58"/>
  <c r="AR21" i="10"/>
  <c r="X22" i="81"/>
  <c r="Y22" i="81"/>
  <c r="AG21" i="22"/>
  <c r="AP21" i="22" s="1"/>
  <c r="AF21" i="22"/>
  <c r="AO21" i="22" s="1"/>
  <c r="W22" i="22"/>
  <c r="AE21" i="22"/>
  <c r="AH21" i="63"/>
  <c r="AQ21" i="63" s="1"/>
  <c r="AG21" i="14"/>
  <c r="AP21" i="14" s="1"/>
  <c r="AF21" i="14"/>
  <c r="AO21" i="14" s="1"/>
  <c r="W22" i="14"/>
  <c r="AE21" i="14"/>
  <c r="AR20" i="79"/>
  <c r="AF21" i="33"/>
  <c r="AO21" i="33" s="1"/>
  <c r="AE21" i="33"/>
  <c r="W22" i="33"/>
  <c r="AG21" i="33"/>
  <c r="AP21" i="33" s="1"/>
  <c r="AH20" i="95"/>
  <c r="AQ20" i="95" s="1"/>
  <c r="AN21" i="35"/>
  <c r="AI21" i="35"/>
  <c r="AN22" i="26"/>
  <c r="AI22" i="26"/>
  <c r="Z22" i="86"/>
  <c r="X22" i="86"/>
  <c r="Y22" i="86"/>
  <c r="AI20" i="52"/>
  <c r="AN20" i="52"/>
  <c r="AN21" i="54"/>
  <c r="AI21" i="54"/>
  <c r="AI21" i="53"/>
  <c r="AN21" i="53"/>
  <c r="AN20" i="27"/>
  <c r="AI20" i="27"/>
  <c r="AN22" i="39"/>
  <c r="AI22" i="39"/>
  <c r="Y21" i="42"/>
  <c r="Z21" i="42" s="1"/>
  <c r="X21" i="42"/>
  <c r="AI21" i="48"/>
  <c r="AN21" i="48"/>
  <c r="Z21" i="71"/>
  <c r="Y21" i="71"/>
  <c r="X21" i="71"/>
  <c r="W23" i="90" l="1"/>
  <c r="AG22" i="90"/>
  <c r="AP22" i="90" s="1"/>
  <c r="AF22" i="90"/>
  <c r="AO22" i="90" s="1"/>
  <c r="AE22" i="90"/>
  <c r="W23" i="35"/>
  <c r="AG22" i="35"/>
  <c r="AP22" i="35" s="1"/>
  <c r="AF22" i="35"/>
  <c r="AO22" i="35" s="1"/>
  <c r="AE22" i="35"/>
  <c r="W23" i="54"/>
  <c r="AE22" i="54"/>
  <c r="AG22" i="54"/>
  <c r="AP22" i="54" s="1"/>
  <c r="AF22" i="54"/>
  <c r="AO22" i="54" s="1"/>
  <c r="W24" i="94"/>
  <c r="AG23" i="94"/>
  <c r="AP23" i="94" s="1"/>
  <c r="AF23" i="94"/>
  <c r="AO23" i="94" s="1"/>
  <c r="AE23" i="94"/>
  <c r="W24" i="39"/>
  <c r="AG23" i="39"/>
  <c r="AP23" i="39" s="1"/>
  <c r="AF23" i="39"/>
  <c r="AO23" i="39" s="1"/>
  <c r="AE23" i="39"/>
  <c r="AG23" i="3"/>
  <c r="AP23" i="3" s="1"/>
  <c r="AP25" i="3" s="1"/>
  <c r="AF23" i="3"/>
  <c r="AO23" i="3" s="1"/>
  <c r="AO25" i="3" s="1"/>
  <c r="AE23" i="3"/>
  <c r="AG22" i="41"/>
  <c r="AP22" i="41" s="1"/>
  <c r="AF22" i="41"/>
  <c r="AO22" i="41" s="1"/>
  <c r="AE22" i="41"/>
  <c r="W23" i="41"/>
  <c r="AG21" i="62"/>
  <c r="AP21" i="62" s="1"/>
  <c r="AF21" i="62"/>
  <c r="AO21" i="62" s="1"/>
  <c r="W22" i="62"/>
  <c r="AE21" i="62"/>
  <c r="AG21" i="87"/>
  <c r="AP21" i="87" s="1"/>
  <c r="AF21" i="87"/>
  <c r="AO21" i="87" s="1"/>
  <c r="AE21" i="87"/>
  <c r="W22" i="87"/>
  <c r="AG22" i="50"/>
  <c r="AP22" i="50" s="1"/>
  <c r="AF22" i="50"/>
  <c r="AO22" i="50" s="1"/>
  <c r="W23" i="50"/>
  <c r="AE22" i="50"/>
  <c r="W22" i="67"/>
  <c r="AE21" i="67"/>
  <c r="AG21" i="67"/>
  <c r="AP21" i="67" s="1"/>
  <c r="AF21" i="67"/>
  <c r="AO21" i="67" s="1"/>
  <c r="AG22" i="37"/>
  <c r="AP22" i="37" s="1"/>
  <c r="AF22" i="37"/>
  <c r="AO22" i="37" s="1"/>
  <c r="W23" i="37"/>
  <c r="AE22" i="37"/>
  <c r="AE22" i="48"/>
  <c r="W23" i="48"/>
  <c r="AF22" i="48"/>
  <c r="AO22" i="48" s="1"/>
  <c r="AG22" i="48"/>
  <c r="AP22" i="48" s="1"/>
  <c r="AG21" i="1"/>
  <c r="AP21" i="1" s="1"/>
  <c r="AF21" i="1"/>
  <c r="AO21" i="1" s="1"/>
  <c r="W22" i="1"/>
  <c r="AE21" i="1"/>
  <c r="AE23" i="45"/>
  <c r="AG23" i="45"/>
  <c r="AP23" i="45" s="1"/>
  <c r="W24" i="45"/>
  <c r="AF23" i="45"/>
  <c r="AO23" i="45" s="1"/>
  <c r="AG21" i="91"/>
  <c r="AP21" i="91" s="1"/>
  <c r="AE21" i="91"/>
  <c r="W22" i="91"/>
  <c r="AF21" i="91"/>
  <c r="AO21" i="91" s="1"/>
  <c r="AG23" i="32"/>
  <c r="AP23" i="32" s="1"/>
  <c r="AF23" i="32"/>
  <c r="AO23" i="32" s="1"/>
  <c r="W24" i="32"/>
  <c r="AE23" i="32"/>
  <c r="AG21" i="42"/>
  <c r="AP21" i="42" s="1"/>
  <c r="W22" i="42"/>
  <c r="AF21" i="42"/>
  <c r="AO21" i="42" s="1"/>
  <c r="AE21" i="42"/>
  <c r="AF21" i="96"/>
  <c r="AO21" i="96" s="1"/>
  <c r="AE21" i="96"/>
  <c r="AG21" i="96"/>
  <c r="AP21" i="96" s="1"/>
  <c r="W22" i="96"/>
  <c r="AF23" i="5"/>
  <c r="AO23" i="5" s="1"/>
  <c r="AO25" i="5" s="1"/>
  <c r="AE23" i="5"/>
  <c r="AG23" i="5"/>
  <c r="AP23" i="5" s="1"/>
  <c r="AP25" i="5" s="1"/>
  <c r="AE21" i="29"/>
  <c r="AF21" i="29"/>
  <c r="AO21" i="29" s="1"/>
  <c r="AG21" i="29"/>
  <c r="AP21" i="29" s="1"/>
  <c r="W22" i="29"/>
  <c r="AG21" i="73"/>
  <c r="AP21" i="73" s="1"/>
  <c r="AE21" i="73"/>
  <c r="W22" i="73"/>
  <c r="AF21" i="73"/>
  <c r="AO21" i="73" s="1"/>
  <c r="AG21" i="71"/>
  <c r="AP21" i="71" s="1"/>
  <c r="AF21" i="71"/>
  <c r="AO21" i="71" s="1"/>
  <c r="AE21" i="71"/>
  <c r="W22" i="71"/>
  <c r="AJ11" i="2"/>
  <c r="AK11" i="2"/>
  <c r="AT11" i="2" s="1"/>
  <c r="AH23" i="85"/>
  <c r="AQ23" i="85" s="1"/>
  <c r="W22" i="66"/>
  <c r="AG21" i="66"/>
  <c r="AP21" i="66" s="1"/>
  <c r="AF21" i="66"/>
  <c r="AO21" i="66" s="1"/>
  <c r="AE21" i="66"/>
  <c r="AR21" i="24"/>
  <c r="AR22" i="85"/>
  <c r="AF22" i="55"/>
  <c r="AO22" i="55" s="1"/>
  <c r="W23" i="55"/>
  <c r="AE22" i="55"/>
  <c r="AG22" i="55"/>
  <c r="AP22" i="55" s="1"/>
  <c r="AR22" i="18"/>
  <c r="AJ14" i="4"/>
  <c r="AK14" i="4"/>
  <c r="AT14" i="4" s="1"/>
  <c r="Y21" i="78"/>
  <c r="X21" i="78"/>
  <c r="AJ23" i="4"/>
  <c r="AS23" i="4" s="1"/>
  <c r="AK23" i="4"/>
  <c r="AT23" i="4" s="1"/>
  <c r="AH22" i="81"/>
  <c r="AQ22" i="81" s="1"/>
  <c r="AJ19" i="2"/>
  <c r="AK19" i="2"/>
  <c r="AT19" i="2" s="1"/>
  <c r="AR21" i="53"/>
  <c r="AH22" i="86"/>
  <c r="AQ22" i="86" s="1"/>
  <c r="AN21" i="14"/>
  <c r="AI21" i="14"/>
  <c r="AN21" i="22"/>
  <c r="AI21" i="22"/>
  <c r="Z22" i="81"/>
  <c r="AN20" i="36"/>
  <c r="AI20" i="36"/>
  <c r="AJ18" i="2"/>
  <c r="AK18" i="2"/>
  <c r="AT18" i="2" s="1"/>
  <c r="AJ12" i="2"/>
  <c r="AK12" i="2"/>
  <c r="AT12" i="2" s="1"/>
  <c r="AJ6" i="2"/>
  <c r="AK6" i="2"/>
  <c r="AT6" i="2" s="1"/>
  <c r="AH23" i="39"/>
  <c r="AQ23" i="39" s="1"/>
  <c r="AH22" i="13"/>
  <c r="AQ22" i="13" s="1"/>
  <c r="AI19" i="7"/>
  <c r="AN19" i="7"/>
  <c r="AH22" i="90"/>
  <c r="AQ22" i="90" s="1"/>
  <c r="AR20" i="34"/>
  <c r="AH21" i="66"/>
  <c r="AQ21" i="66" s="1"/>
  <c r="AJ21" i="4"/>
  <c r="AK21" i="4"/>
  <c r="AT21" i="4" s="1"/>
  <c r="AJ15" i="4"/>
  <c r="AK15" i="4"/>
  <c r="AT15" i="4" s="1"/>
  <c r="AJ9" i="4"/>
  <c r="AK9" i="4"/>
  <c r="AT9" i="4" s="1"/>
  <c r="AN22" i="19"/>
  <c r="AI22" i="19"/>
  <c r="AF20" i="68"/>
  <c r="AO20" i="68" s="1"/>
  <c r="W21" i="68"/>
  <c r="AE20" i="68"/>
  <c r="AG20" i="68"/>
  <c r="AP20" i="68" s="1"/>
  <c r="AH23" i="3"/>
  <c r="AQ23" i="3" s="1"/>
  <c r="AQ25" i="3" s="1"/>
  <c r="AZ3" i="3"/>
  <c r="AX22" i="3" s="1"/>
  <c r="S22" i="3" s="1"/>
  <c r="AC22" i="3" s="1"/>
  <c r="AB23" i="3" s="1"/>
  <c r="AI20" i="9"/>
  <c r="AN20" i="9"/>
  <c r="AH21" i="73"/>
  <c r="AQ21" i="73" s="1"/>
  <c r="AI22" i="92"/>
  <c r="AN22" i="92"/>
  <c r="Z23" i="60"/>
  <c r="X23" i="60"/>
  <c r="Y23" i="60"/>
  <c r="AI22" i="10"/>
  <c r="AN22" i="10"/>
  <c r="X22" i="70"/>
  <c r="Y22" i="70"/>
  <c r="AH21" i="87"/>
  <c r="AQ21" i="87" s="1"/>
  <c r="Y21" i="49"/>
  <c r="X21" i="49"/>
  <c r="Z21" i="49" s="1"/>
  <c r="AL23" i="4"/>
  <c r="AU23" i="4" s="1"/>
  <c r="AR23" i="4"/>
  <c r="AR25" i="4" s="1"/>
  <c r="AN22" i="11"/>
  <c r="AI22" i="11"/>
  <c r="AR22" i="39"/>
  <c r="AJ17" i="2"/>
  <c r="AK17" i="2"/>
  <c r="AT17" i="2" s="1"/>
  <c r="AF23" i="26"/>
  <c r="AO23" i="26" s="1"/>
  <c r="AG23" i="26"/>
  <c r="AP23" i="26" s="1"/>
  <c r="W24" i="26"/>
  <c r="AE23" i="26"/>
  <c r="AH20" i="82"/>
  <c r="AQ20" i="82" s="1"/>
  <c r="AJ20" i="4"/>
  <c r="AK20" i="4"/>
  <c r="AT20" i="4" s="1"/>
  <c r="AR20" i="66"/>
  <c r="AH22" i="53"/>
  <c r="AQ22" i="53" s="1"/>
  <c r="AE21" i="93"/>
  <c r="W22" i="93"/>
  <c r="AG21" i="93"/>
  <c r="AP21" i="93" s="1"/>
  <c r="AF21" i="93"/>
  <c r="AO21" i="93" s="1"/>
  <c r="AR22" i="3"/>
  <c r="AR21" i="57"/>
  <c r="AI20" i="95"/>
  <c r="AN20" i="95"/>
  <c r="AI20" i="21"/>
  <c r="AN20" i="21"/>
  <c r="AH23" i="56"/>
  <c r="AQ23" i="56" s="1"/>
  <c r="AQ25" i="56" s="1"/>
  <c r="AX22" i="56"/>
  <c r="S22" i="56" s="1"/>
  <c r="AC22" i="56" s="1"/>
  <c r="AB23" i="56" s="1"/>
  <c r="AZ3" i="56"/>
  <c r="Y23" i="10"/>
  <c r="X23" i="10"/>
  <c r="AI21" i="8"/>
  <c r="AN21" i="8"/>
  <c r="AH22" i="89"/>
  <c r="AQ22" i="89" s="1"/>
  <c r="AH21" i="16"/>
  <c r="AQ21" i="16" s="1"/>
  <c r="AI21" i="23"/>
  <c r="AN21" i="23"/>
  <c r="Y23" i="11"/>
  <c r="X23" i="11"/>
  <c r="AR22" i="26"/>
  <c r="AI21" i="33"/>
  <c r="AN21" i="33"/>
  <c r="AJ22" i="2"/>
  <c r="AK22" i="2"/>
  <c r="AT22" i="2" s="1"/>
  <c r="AJ16" i="2"/>
  <c r="AK16" i="2"/>
  <c r="AT16" i="2" s="1"/>
  <c r="AJ10" i="2"/>
  <c r="AK10" i="2"/>
  <c r="AT10" i="2" s="1"/>
  <c r="AJ3" i="2"/>
  <c r="AB4" i="2"/>
  <c r="Z23" i="85"/>
  <c r="AF22" i="75"/>
  <c r="AO22" i="75" s="1"/>
  <c r="W23" i="75"/>
  <c r="AG22" i="75"/>
  <c r="AP22" i="75" s="1"/>
  <c r="AE22" i="75"/>
  <c r="AH21" i="67"/>
  <c r="AQ21" i="67" s="1"/>
  <c r="AH23" i="5"/>
  <c r="AQ23" i="5" s="1"/>
  <c r="AQ25" i="5" s="1"/>
  <c r="AX22" i="5"/>
  <c r="S22" i="5" s="1"/>
  <c r="AC22" i="5" s="1"/>
  <c r="AB23" i="5" s="1"/>
  <c r="AZ3" i="5"/>
  <c r="AR22" i="94"/>
  <c r="AG21" i="44"/>
  <c r="AP21" i="44" s="1"/>
  <c r="AF21" i="44"/>
  <c r="AO21" i="44" s="1"/>
  <c r="AE21" i="44"/>
  <c r="W22" i="44"/>
  <c r="AF21" i="74"/>
  <c r="AO21" i="74" s="1"/>
  <c r="W22" i="74"/>
  <c r="AG21" i="74"/>
  <c r="AP21" i="74" s="1"/>
  <c r="AE21" i="74"/>
  <c r="AJ19" i="4"/>
  <c r="AK19" i="4"/>
  <c r="AT19" i="4" s="1"/>
  <c r="AJ13" i="4"/>
  <c r="AK13" i="4"/>
  <c r="AT13" i="4" s="1"/>
  <c r="AJ7" i="4"/>
  <c r="AK7" i="4"/>
  <c r="AT7" i="4" s="1"/>
  <c r="AR20" i="73"/>
  <c r="AR22" i="32"/>
  <c r="Y21" i="43"/>
  <c r="X21" i="43"/>
  <c r="Z22" i="53"/>
  <c r="AH21" i="29"/>
  <c r="AQ21" i="29" s="1"/>
  <c r="AR21" i="81"/>
  <c r="AN22" i="28"/>
  <c r="AI22" i="28"/>
  <c r="AI21" i="63"/>
  <c r="AN21" i="63"/>
  <c r="Z21" i="21"/>
  <c r="X21" i="21"/>
  <c r="Y21" i="21"/>
  <c r="X22" i="8"/>
  <c r="Y22" i="8"/>
  <c r="Z22" i="8" s="1"/>
  <c r="AH21" i="52"/>
  <c r="AQ21" i="52" s="1"/>
  <c r="AR21" i="90"/>
  <c r="AH22" i="25"/>
  <c r="AQ22" i="25" s="1"/>
  <c r="Y22" i="23"/>
  <c r="X22" i="23"/>
  <c r="Z21" i="76"/>
  <c r="X21" i="76"/>
  <c r="Y21" i="76"/>
  <c r="AR21" i="54"/>
  <c r="AJ5" i="2"/>
  <c r="AK5" i="2"/>
  <c r="AT5" i="2" s="1"/>
  <c r="AR20" i="91"/>
  <c r="AJ9" i="2"/>
  <c r="AK9" i="2"/>
  <c r="AT9" i="2" s="1"/>
  <c r="AH22" i="57"/>
  <c r="AQ22" i="57" s="1"/>
  <c r="AJ12" i="4"/>
  <c r="AK12" i="4"/>
  <c r="AT12" i="4" s="1"/>
  <c r="AJ6" i="4"/>
  <c r="AK6" i="4"/>
  <c r="AT6" i="4" s="1"/>
  <c r="AH22" i="24"/>
  <c r="AQ22" i="24" s="1"/>
  <c r="AI20" i="65"/>
  <c r="AN20" i="65"/>
  <c r="AH21" i="34"/>
  <c r="AQ21" i="34" s="1"/>
  <c r="AR20" i="62"/>
  <c r="AR21" i="55"/>
  <c r="AX23" i="64"/>
  <c r="S23" i="64" s="1"/>
  <c r="AC23" i="64" s="1"/>
  <c r="AX3" i="64"/>
  <c r="S3" i="64" s="1"/>
  <c r="AC3" i="64" s="1"/>
  <c r="AX4" i="64"/>
  <c r="S4" i="64" s="1"/>
  <c r="AC4" i="64" s="1"/>
  <c r="AB5" i="64" s="1"/>
  <c r="AX5" i="64"/>
  <c r="S5" i="64" s="1"/>
  <c r="AC5" i="64" s="1"/>
  <c r="AB6" i="64" s="1"/>
  <c r="AX6" i="64"/>
  <c r="S6" i="64" s="1"/>
  <c r="AC6" i="64" s="1"/>
  <c r="AB7" i="64" s="1"/>
  <c r="AX7" i="64"/>
  <c r="S7" i="64" s="1"/>
  <c r="AC7" i="64" s="1"/>
  <c r="AB8" i="64" s="1"/>
  <c r="AX8" i="64"/>
  <c r="S8" i="64" s="1"/>
  <c r="AC8" i="64" s="1"/>
  <c r="AB9" i="64" s="1"/>
  <c r="AX9" i="64"/>
  <c r="S9" i="64" s="1"/>
  <c r="AC9" i="64" s="1"/>
  <c r="AB10" i="64" s="1"/>
  <c r="AX10" i="64"/>
  <c r="S10" i="64" s="1"/>
  <c r="AC10" i="64" s="1"/>
  <c r="AB11" i="64" s="1"/>
  <c r="AX11" i="64"/>
  <c r="S11" i="64" s="1"/>
  <c r="AC11" i="64" s="1"/>
  <c r="AB12" i="64" s="1"/>
  <c r="AX12" i="64"/>
  <c r="S12" i="64" s="1"/>
  <c r="AC12" i="64" s="1"/>
  <c r="AB13" i="64" s="1"/>
  <c r="AX13" i="64"/>
  <c r="S13" i="64" s="1"/>
  <c r="AC13" i="64" s="1"/>
  <c r="AB14" i="64" s="1"/>
  <c r="AX14" i="64"/>
  <c r="S14" i="64" s="1"/>
  <c r="AC14" i="64" s="1"/>
  <c r="AB15" i="64" s="1"/>
  <c r="AX15" i="64"/>
  <c r="S15" i="64" s="1"/>
  <c r="AC15" i="64" s="1"/>
  <c r="AB16" i="64" s="1"/>
  <c r="AX16" i="64"/>
  <c r="S16" i="64" s="1"/>
  <c r="AC16" i="64" s="1"/>
  <c r="AB17" i="64" s="1"/>
  <c r="AX17" i="64"/>
  <c r="S17" i="64" s="1"/>
  <c r="AC17" i="64" s="1"/>
  <c r="AB18" i="64" s="1"/>
  <c r="AX18" i="64"/>
  <c r="S18" i="64" s="1"/>
  <c r="AC18" i="64" s="1"/>
  <c r="AB19" i="64" s="1"/>
  <c r="AX19" i="64"/>
  <c r="S19" i="64" s="1"/>
  <c r="AC19" i="64" s="1"/>
  <c r="AB20" i="64" s="1"/>
  <c r="AX20" i="64"/>
  <c r="S20" i="64" s="1"/>
  <c r="AC20" i="64" s="1"/>
  <c r="AB21" i="64" s="1"/>
  <c r="AX21" i="64"/>
  <c r="S21" i="64" s="1"/>
  <c r="AC21" i="64" s="1"/>
  <c r="AB22" i="64" s="1"/>
  <c r="AH22" i="83"/>
  <c r="AQ22" i="83" s="1"/>
  <c r="AI20" i="78"/>
  <c r="AN20" i="78"/>
  <c r="AR20" i="87"/>
  <c r="Z23" i="92"/>
  <c r="X23" i="92"/>
  <c r="Y23" i="92"/>
  <c r="AI22" i="20"/>
  <c r="AN22" i="20"/>
  <c r="Z23" i="56"/>
  <c r="AR20" i="42"/>
  <c r="Z22" i="89"/>
  <c r="Z21" i="52"/>
  <c r="Z21" i="16"/>
  <c r="Y21" i="38"/>
  <c r="X21" i="38"/>
  <c r="AI20" i="76"/>
  <c r="AN20" i="76"/>
  <c r="AN22" i="30"/>
  <c r="AI22" i="30"/>
  <c r="AG22" i="86"/>
  <c r="AP22" i="86" s="1"/>
  <c r="AE22" i="86"/>
  <c r="AF22" i="86"/>
  <c r="AO22" i="86" s="1"/>
  <c r="W23" i="86"/>
  <c r="Y22" i="33"/>
  <c r="X22" i="33"/>
  <c r="X22" i="14"/>
  <c r="Y22" i="14"/>
  <c r="Z22" i="14" s="1"/>
  <c r="X22" i="22"/>
  <c r="Y22" i="22"/>
  <c r="Y21" i="36"/>
  <c r="X21" i="36"/>
  <c r="AR20" i="93"/>
  <c r="AJ8" i="4"/>
  <c r="AK8" i="4"/>
  <c r="AT8" i="4" s="1"/>
  <c r="AI21" i="77"/>
  <c r="AN21" i="77"/>
  <c r="Y23" i="19"/>
  <c r="X23" i="19"/>
  <c r="AG21" i="12"/>
  <c r="AP21" i="12" s="1"/>
  <c r="AF21" i="12"/>
  <c r="AO21" i="12" s="1"/>
  <c r="W22" i="12"/>
  <c r="AE21" i="12"/>
  <c r="Z21" i="9"/>
  <c r="Y21" i="9"/>
  <c r="X21" i="9"/>
  <c r="AR21" i="48"/>
  <c r="X22" i="84"/>
  <c r="Z22" i="84" s="1"/>
  <c r="Y22" i="84"/>
  <c r="AJ21" i="2"/>
  <c r="AK21" i="2"/>
  <c r="AT21" i="2" s="1"/>
  <c r="AH21" i="27"/>
  <c r="AQ21" i="27" s="1"/>
  <c r="AR20" i="29"/>
  <c r="AH23" i="18"/>
  <c r="AQ23" i="18" s="1"/>
  <c r="AQ25" i="18" s="1"/>
  <c r="AX22" i="18"/>
  <c r="S22" i="18" s="1"/>
  <c r="AC22" i="18" s="1"/>
  <c r="AB23" i="18" s="1"/>
  <c r="AZ3" i="18"/>
  <c r="AI19" i="15"/>
  <c r="AN19" i="15"/>
  <c r="Z20" i="82"/>
  <c r="AF23" i="64"/>
  <c r="AO23" i="64" s="1"/>
  <c r="AO25" i="64" s="1"/>
  <c r="AE23" i="64"/>
  <c r="AG23" i="64"/>
  <c r="AP23" i="64" s="1"/>
  <c r="AP25" i="64" s="1"/>
  <c r="AR21" i="83"/>
  <c r="AJ18" i="4"/>
  <c r="AK18" i="4"/>
  <c r="AT18" i="4" s="1"/>
  <c r="AH21" i="42"/>
  <c r="AQ21" i="42" s="1"/>
  <c r="AR20" i="52"/>
  <c r="AR21" i="35"/>
  <c r="AI21" i="58"/>
  <c r="AN21" i="58"/>
  <c r="AN21" i="84"/>
  <c r="AI21" i="84"/>
  <c r="AJ20" i="2"/>
  <c r="AK20" i="2"/>
  <c r="AT20" i="2" s="1"/>
  <c r="AJ14" i="2"/>
  <c r="AK14" i="2"/>
  <c r="AT14" i="2" s="1"/>
  <c r="AJ8" i="2"/>
  <c r="AK8" i="2"/>
  <c r="AT8" i="2" s="1"/>
  <c r="AH23" i="94"/>
  <c r="AQ23" i="94" s="1"/>
  <c r="Z22" i="57"/>
  <c r="W21" i="88"/>
  <c r="AE20" i="88"/>
  <c r="AG20" i="88"/>
  <c r="AP20" i="88" s="1"/>
  <c r="AF20" i="88"/>
  <c r="AO20" i="88" s="1"/>
  <c r="AG21" i="6"/>
  <c r="AP21" i="6" s="1"/>
  <c r="AF21" i="6"/>
  <c r="AO21" i="6" s="1"/>
  <c r="W22" i="6"/>
  <c r="AE21" i="6"/>
  <c r="Z23" i="18"/>
  <c r="AH22" i="50"/>
  <c r="AQ22" i="50" s="1"/>
  <c r="AE21" i="79"/>
  <c r="W22" i="79"/>
  <c r="AF21" i="79"/>
  <c r="AO21" i="79" s="1"/>
  <c r="AG21" i="79"/>
  <c r="AP21" i="79" s="1"/>
  <c r="Z20" i="15"/>
  <c r="X20" i="15"/>
  <c r="Y20" i="15"/>
  <c r="AR23" i="2"/>
  <c r="AR25" i="2" s="1"/>
  <c r="AL23" i="2"/>
  <c r="AU23" i="2" s="1"/>
  <c r="AF21" i="47"/>
  <c r="AO21" i="47" s="1"/>
  <c r="W22" i="47"/>
  <c r="AG21" i="47"/>
  <c r="AP21" i="47" s="1"/>
  <c r="AE21" i="47"/>
  <c r="AH21" i="96"/>
  <c r="AQ21" i="96" s="1"/>
  <c r="AH22" i="48"/>
  <c r="AQ22" i="48" s="1"/>
  <c r="AH21" i="91"/>
  <c r="AQ21" i="91" s="1"/>
  <c r="AE22" i="80"/>
  <c r="AF22" i="80"/>
  <c r="AO22" i="80" s="1"/>
  <c r="W23" i="80"/>
  <c r="AG22" i="80"/>
  <c r="AP22" i="80" s="1"/>
  <c r="AR21" i="50"/>
  <c r="AJ17" i="4"/>
  <c r="AK17" i="4"/>
  <c r="AT17" i="4" s="1"/>
  <c r="AJ11" i="4"/>
  <c r="AK11" i="4"/>
  <c r="AT11" i="4" s="1"/>
  <c r="AJ5" i="4"/>
  <c r="AK5" i="4"/>
  <c r="AT5" i="4" s="1"/>
  <c r="X22" i="77"/>
  <c r="Y22" i="77"/>
  <c r="Z22" i="77" s="1"/>
  <c r="AG21" i="61"/>
  <c r="AP21" i="61" s="1"/>
  <c r="AF21" i="61"/>
  <c r="AO21" i="61" s="1"/>
  <c r="W22" i="61"/>
  <c r="AE21" i="61"/>
  <c r="AI20" i="43"/>
  <c r="AN20" i="43"/>
  <c r="AH23" i="45"/>
  <c r="AQ23" i="45" s="1"/>
  <c r="AR20" i="1"/>
  <c r="AX22" i="64"/>
  <c r="S22" i="64" s="1"/>
  <c r="AC22" i="64" s="1"/>
  <c r="AB23" i="64" s="1"/>
  <c r="AG20" i="40"/>
  <c r="AP20" i="40" s="1"/>
  <c r="AF20" i="40"/>
  <c r="AO20" i="40" s="1"/>
  <c r="AE20" i="40"/>
  <c r="W21" i="40"/>
  <c r="AR21" i="37"/>
  <c r="AR21" i="41"/>
  <c r="AH22" i="59"/>
  <c r="AQ22" i="59" s="1"/>
  <c r="Z21" i="95"/>
  <c r="Y21" i="95"/>
  <c r="X21" i="95"/>
  <c r="AI22" i="72"/>
  <c r="AN22" i="72"/>
  <c r="Y22" i="63"/>
  <c r="X22" i="63"/>
  <c r="X23" i="20"/>
  <c r="Y23" i="20"/>
  <c r="Z23" i="20" s="1"/>
  <c r="AR21" i="25"/>
  <c r="AI21" i="70"/>
  <c r="AN21" i="70"/>
  <c r="AH22" i="41"/>
  <c r="AQ22" i="41" s="1"/>
  <c r="Z22" i="25"/>
  <c r="AH23" i="32"/>
  <c r="AQ23" i="32" s="1"/>
  <c r="Y23" i="31"/>
  <c r="X23" i="31"/>
  <c r="Z23" i="31" s="1"/>
  <c r="AI21" i="51"/>
  <c r="AN21" i="51"/>
  <c r="Z23" i="30"/>
  <c r="X23" i="30"/>
  <c r="Y23" i="30"/>
  <c r="AF22" i="13"/>
  <c r="AO22" i="13" s="1"/>
  <c r="W23" i="13"/>
  <c r="AE22" i="13"/>
  <c r="AG22" i="13"/>
  <c r="AP22" i="13" s="1"/>
  <c r="X20" i="7"/>
  <c r="Y20" i="7"/>
  <c r="Z20" i="7" s="1"/>
  <c r="X22" i="69"/>
  <c r="Y22" i="69"/>
  <c r="AH22" i="37"/>
  <c r="AQ22" i="37" s="1"/>
  <c r="AH21" i="62"/>
  <c r="AQ21" i="62" s="1"/>
  <c r="AH21" i="1"/>
  <c r="AQ21" i="1" s="1"/>
  <c r="AR20" i="27"/>
  <c r="Z22" i="58"/>
  <c r="X22" i="58"/>
  <c r="Y22" i="58"/>
  <c r="AJ15" i="2"/>
  <c r="AK15" i="2"/>
  <c r="AT15" i="2" s="1"/>
  <c r="AR20" i="16"/>
  <c r="AH21" i="71"/>
  <c r="AQ21" i="71" s="1"/>
  <c r="AJ13" i="2"/>
  <c r="AK13" i="2"/>
  <c r="AT13" i="2" s="1"/>
  <c r="AJ7" i="2"/>
  <c r="AK7" i="2"/>
  <c r="AT7" i="2" s="1"/>
  <c r="AR20" i="96"/>
  <c r="AR20" i="71"/>
  <c r="Z21" i="27"/>
  <c r="AH23" i="26"/>
  <c r="AQ23" i="26" s="1"/>
  <c r="AR19" i="82"/>
  <c r="AG20" i="17"/>
  <c r="AP20" i="17" s="1"/>
  <c r="AF20" i="17"/>
  <c r="AO20" i="17" s="1"/>
  <c r="W21" i="17"/>
  <c r="AE20" i="17"/>
  <c r="AI21" i="69"/>
  <c r="AN21" i="69"/>
  <c r="AR22" i="45"/>
  <c r="AH22" i="35"/>
  <c r="AQ22" i="35" s="1"/>
  <c r="AH22" i="55"/>
  <c r="AQ22" i="55" s="1"/>
  <c r="AR21" i="13"/>
  <c r="AR20" i="67"/>
  <c r="AJ22" i="4"/>
  <c r="AK22" i="4"/>
  <c r="AT22" i="4" s="1"/>
  <c r="AJ16" i="4"/>
  <c r="AK16" i="4"/>
  <c r="AT16" i="4" s="1"/>
  <c r="AJ10" i="4"/>
  <c r="AK10" i="4"/>
  <c r="AT10" i="4" s="1"/>
  <c r="AJ3" i="4"/>
  <c r="AB4" i="4"/>
  <c r="AG22" i="46"/>
  <c r="AP22" i="46" s="1"/>
  <c r="AE22" i="46"/>
  <c r="W23" i="46"/>
  <c r="AF22" i="46"/>
  <c r="AO22" i="46" s="1"/>
  <c r="Z22" i="24"/>
  <c r="X21" i="65"/>
  <c r="Y21" i="65"/>
  <c r="Z21" i="34"/>
  <c r="AR22" i="5"/>
  <c r="AR21" i="86"/>
  <c r="AH21" i="93"/>
  <c r="AQ21" i="93" s="1"/>
  <c r="AR22" i="56"/>
  <c r="Z22" i="83"/>
  <c r="X23" i="28"/>
  <c r="Z23" i="28" s="1"/>
  <c r="Y23" i="28"/>
  <c r="AR21" i="89"/>
  <c r="Z22" i="59"/>
  <c r="AI22" i="60"/>
  <c r="AN22" i="60"/>
  <c r="X23" i="72"/>
  <c r="Y23" i="72"/>
  <c r="AH22" i="54"/>
  <c r="AQ22" i="54" s="1"/>
  <c r="AR21" i="59"/>
  <c r="AN20" i="49"/>
  <c r="AI20" i="49"/>
  <c r="AN22" i="31"/>
  <c r="AI22" i="31"/>
  <c r="AI20" i="38"/>
  <c r="AN20" i="38"/>
  <c r="Z22" i="51"/>
  <c r="X22" i="51"/>
  <c r="Y22" i="51"/>
  <c r="AG20" i="7" l="1"/>
  <c r="AP20" i="7" s="1"/>
  <c r="AF20" i="7"/>
  <c r="AO20" i="7" s="1"/>
  <c r="W21" i="7"/>
  <c r="AE20" i="7"/>
  <c r="AG23" i="20"/>
  <c r="AP23" i="20" s="1"/>
  <c r="AP25" i="20" s="1"/>
  <c r="AF23" i="20"/>
  <c r="AO23" i="20" s="1"/>
  <c r="AO25" i="20" s="1"/>
  <c r="AE23" i="20"/>
  <c r="W23" i="84"/>
  <c r="AG22" i="84"/>
  <c r="AP22" i="84" s="1"/>
  <c r="AE22" i="84"/>
  <c r="AF22" i="84"/>
  <c r="AO22" i="84" s="1"/>
  <c r="AK23" i="3"/>
  <c r="AT23" i="3" s="1"/>
  <c r="AF22" i="77"/>
  <c r="AO22" i="77" s="1"/>
  <c r="AG22" i="77"/>
  <c r="AP22" i="77" s="1"/>
  <c r="AE22" i="77"/>
  <c r="W23" i="77"/>
  <c r="AG22" i="14"/>
  <c r="AP22" i="14" s="1"/>
  <c r="AF22" i="14"/>
  <c r="AO22" i="14" s="1"/>
  <c r="W23" i="14"/>
  <c r="AE22" i="14"/>
  <c r="AF22" i="8"/>
  <c r="AO22" i="8" s="1"/>
  <c r="W23" i="8"/>
  <c r="AE22" i="8"/>
  <c r="AG22" i="8"/>
  <c r="AP22" i="8" s="1"/>
  <c r="AG21" i="49"/>
  <c r="AP21" i="49" s="1"/>
  <c r="AF21" i="49"/>
  <c r="AO21" i="49" s="1"/>
  <c r="W22" i="49"/>
  <c r="AE21" i="49"/>
  <c r="AG23" i="28"/>
  <c r="AP23" i="28" s="1"/>
  <c r="AF23" i="28"/>
  <c r="AO23" i="28" s="1"/>
  <c r="AE23" i="28"/>
  <c r="W24" i="28"/>
  <c r="W24" i="31"/>
  <c r="AG23" i="31"/>
  <c r="AP23" i="31" s="1"/>
  <c r="AE23" i="31"/>
  <c r="AF23" i="31"/>
  <c r="AO23" i="31" s="1"/>
  <c r="AH22" i="69"/>
  <c r="AQ22" i="69" s="1"/>
  <c r="AI22" i="13"/>
  <c r="AN22" i="13"/>
  <c r="AE21" i="95"/>
  <c r="W22" i="95"/>
  <c r="AF21" i="95"/>
  <c r="AO21" i="95" s="1"/>
  <c r="AG21" i="95"/>
  <c r="AP21" i="95" s="1"/>
  <c r="AJ4" i="2"/>
  <c r="AK4" i="2"/>
  <c r="AT4" i="2" s="1"/>
  <c r="AT25" i="2" s="1"/>
  <c r="AF22" i="24"/>
  <c r="AO22" i="24" s="1"/>
  <c r="W23" i="24"/>
  <c r="AE22" i="24"/>
  <c r="AG22" i="24"/>
  <c r="AP22" i="24" s="1"/>
  <c r="X21" i="17"/>
  <c r="Y21" i="17"/>
  <c r="Z21" i="17" s="1"/>
  <c r="AS13" i="2"/>
  <c r="AL13" i="2"/>
  <c r="AU13" i="2" s="1"/>
  <c r="Y21" i="40"/>
  <c r="Z21" i="40" s="1"/>
  <c r="X21" i="40"/>
  <c r="Z23" i="80"/>
  <c r="X23" i="80"/>
  <c r="Y23" i="80"/>
  <c r="AH22" i="51"/>
  <c r="AQ22" i="51" s="1"/>
  <c r="AR20" i="49"/>
  <c r="AS10" i="4"/>
  <c r="AL10" i="4"/>
  <c r="AU10" i="4" s="1"/>
  <c r="AG22" i="58"/>
  <c r="AP22" i="58" s="1"/>
  <c r="AF22" i="58"/>
  <c r="AO22" i="58" s="1"/>
  <c r="W23" i="58"/>
  <c r="AE22" i="58"/>
  <c r="W24" i="30"/>
  <c r="AG23" i="30"/>
  <c r="AP23" i="30" s="1"/>
  <c r="AF23" i="30"/>
  <c r="AO23" i="30" s="1"/>
  <c r="AE23" i="30"/>
  <c r="AR21" i="70"/>
  <c r="AH22" i="63"/>
  <c r="AQ22" i="63" s="1"/>
  <c r="Y22" i="61"/>
  <c r="X22" i="61"/>
  <c r="AN22" i="80"/>
  <c r="AI22" i="80"/>
  <c r="AH20" i="15"/>
  <c r="AQ20" i="15" s="1"/>
  <c r="AI21" i="79"/>
  <c r="AN21" i="79"/>
  <c r="Z21" i="88"/>
  <c r="X21" i="88"/>
  <c r="Y21" i="88"/>
  <c r="AS20" i="2"/>
  <c r="AL20" i="2"/>
  <c r="AU20" i="2" s="1"/>
  <c r="AX23" i="18"/>
  <c r="S23" i="18" s="1"/>
  <c r="AC23" i="18" s="1"/>
  <c r="AJ23" i="18" s="1"/>
  <c r="AS23" i="18" s="1"/>
  <c r="AX3" i="18"/>
  <c r="S3" i="18" s="1"/>
  <c r="AC3" i="18" s="1"/>
  <c r="AX4" i="18"/>
  <c r="S4" i="18" s="1"/>
  <c r="AC4" i="18" s="1"/>
  <c r="AB5" i="18" s="1"/>
  <c r="AX5" i="18"/>
  <c r="S5" i="18" s="1"/>
  <c r="AC5" i="18" s="1"/>
  <c r="AB6" i="18" s="1"/>
  <c r="AX6" i="18"/>
  <c r="S6" i="18" s="1"/>
  <c r="AC6" i="18" s="1"/>
  <c r="AB7" i="18" s="1"/>
  <c r="AX7" i="18"/>
  <c r="S7" i="18" s="1"/>
  <c r="AC7" i="18" s="1"/>
  <c r="AB8" i="18" s="1"/>
  <c r="AX8" i="18"/>
  <c r="S8" i="18" s="1"/>
  <c r="AC8" i="18" s="1"/>
  <c r="AB9" i="18" s="1"/>
  <c r="AX9" i="18"/>
  <c r="S9" i="18" s="1"/>
  <c r="AC9" i="18" s="1"/>
  <c r="AB10" i="18" s="1"/>
  <c r="AX10" i="18"/>
  <c r="S10" i="18" s="1"/>
  <c r="AC10" i="18" s="1"/>
  <c r="AB11" i="18" s="1"/>
  <c r="AX11" i="18"/>
  <c r="S11" i="18" s="1"/>
  <c r="AC11" i="18" s="1"/>
  <c r="AB12" i="18" s="1"/>
  <c r="AX12" i="18"/>
  <c r="S12" i="18" s="1"/>
  <c r="AC12" i="18" s="1"/>
  <c r="AB13" i="18" s="1"/>
  <c r="AX13" i="18"/>
  <c r="S13" i="18" s="1"/>
  <c r="AC13" i="18" s="1"/>
  <c r="AB14" i="18" s="1"/>
  <c r="AX14" i="18"/>
  <c r="S14" i="18" s="1"/>
  <c r="AC14" i="18" s="1"/>
  <c r="AB15" i="18" s="1"/>
  <c r="AX15" i="18"/>
  <c r="S15" i="18" s="1"/>
  <c r="AC15" i="18" s="1"/>
  <c r="AB16" i="18" s="1"/>
  <c r="AX16" i="18"/>
  <c r="S16" i="18" s="1"/>
  <c r="AC16" i="18" s="1"/>
  <c r="AB17" i="18" s="1"/>
  <c r="AX17" i="18"/>
  <c r="S17" i="18" s="1"/>
  <c r="AC17" i="18" s="1"/>
  <c r="AB18" i="18" s="1"/>
  <c r="AX18" i="18"/>
  <c r="S18" i="18" s="1"/>
  <c r="AC18" i="18" s="1"/>
  <c r="AB19" i="18" s="1"/>
  <c r="AX19" i="18"/>
  <c r="S19" i="18" s="1"/>
  <c r="AC19" i="18" s="1"/>
  <c r="AB20" i="18" s="1"/>
  <c r="AX20" i="18"/>
  <c r="S20" i="18" s="1"/>
  <c r="AC20" i="18" s="1"/>
  <c r="AB21" i="18" s="1"/>
  <c r="AX21" i="18"/>
  <c r="S21" i="18" s="1"/>
  <c r="AC21" i="18" s="1"/>
  <c r="AB22" i="18" s="1"/>
  <c r="AH23" i="19"/>
  <c r="AQ23" i="19" s="1"/>
  <c r="AQ25" i="19" s="1"/>
  <c r="AZ3" i="19"/>
  <c r="AS8" i="4"/>
  <c r="AL8" i="4"/>
  <c r="AU8" i="4" s="1"/>
  <c r="AH22" i="33"/>
  <c r="AQ22" i="33" s="1"/>
  <c r="AN22" i="86"/>
  <c r="AI22" i="86"/>
  <c r="AH21" i="38"/>
  <c r="AQ21" i="38" s="1"/>
  <c r="AH23" i="92"/>
  <c r="AQ23" i="92" s="1"/>
  <c r="AJ21" i="64"/>
  <c r="AK21" i="64"/>
  <c r="AT21" i="64" s="1"/>
  <c r="AJ15" i="64"/>
  <c r="AK15" i="64"/>
  <c r="AT15" i="64" s="1"/>
  <c r="AJ9" i="64"/>
  <c r="AK9" i="64"/>
  <c r="AT9" i="64" s="1"/>
  <c r="AE21" i="76"/>
  <c r="AF21" i="76"/>
  <c r="AO21" i="76" s="1"/>
  <c r="AG21" i="76"/>
  <c r="AP21" i="76" s="1"/>
  <c r="W22" i="76"/>
  <c r="AF21" i="21"/>
  <c r="AO21" i="21" s="1"/>
  <c r="W22" i="21"/>
  <c r="AE21" i="21"/>
  <c r="AG21" i="21"/>
  <c r="AP21" i="21" s="1"/>
  <c r="W23" i="53"/>
  <c r="AG22" i="53"/>
  <c r="AP22" i="53" s="1"/>
  <c r="AF22" i="53"/>
  <c r="AO22" i="53" s="1"/>
  <c r="AE22" i="53"/>
  <c r="W24" i="85"/>
  <c r="AF23" i="85"/>
  <c r="AO23" i="85" s="1"/>
  <c r="AE23" i="85"/>
  <c r="AG23" i="85"/>
  <c r="AP23" i="85" s="1"/>
  <c r="AS16" i="2"/>
  <c r="AL16" i="2"/>
  <c r="AU16" i="2" s="1"/>
  <c r="AX23" i="56"/>
  <c r="S23" i="56" s="1"/>
  <c r="AC23" i="56" s="1"/>
  <c r="AX3" i="56"/>
  <c r="S3" i="56" s="1"/>
  <c r="AC3" i="56" s="1"/>
  <c r="AX4" i="56"/>
  <c r="S4" i="56" s="1"/>
  <c r="AC4" i="56" s="1"/>
  <c r="AB5" i="56" s="1"/>
  <c r="AX5" i="56"/>
  <c r="S5" i="56" s="1"/>
  <c r="AC5" i="56" s="1"/>
  <c r="AB6" i="56" s="1"/>
  <c r="AX6" i="56"/>
  <c r="S6" i="56" s="1"/>
  <c r="AC6" i="56" s="1"/>
  <c r="AB7" i="56" s="1"/>
  <c r="AX7" i="56"/>
  <c r="S7" i="56" s="1"/>
  <c r="AC7" i="56" s="1"/>
  <c r="AB8" i="56" s="1"/>
  <c r="AX8" i="56"/>
  <c r="S8" i="56" s="1"/>
  <c r="AC8" i="56" s="1"/>
  <c r="AB9" i="56" s="1"/>
  <c r="AX9" i="56"/>
  <c r="S9" i="56" s="1"/>
  <c r="AC9" i="56" s="1"/>
  <c r="AB10" i="56" s="1"/>
  <c r="AX10" i="56"/>
  <c r="S10" i="56" s="1"/>
  <c r="AC10" i="56" s="1"/>
  <c r="AB11" i="56" s="1"/>
  <c r="AX11" i="56"/>
  <c r="S11" i="56" s="1"/>
  <c r="AC11" i="56" s="1"/>
  <c r="AB12" i="56" s="1"/>
  <c r="AX12" i="56"/>
  <c r="S12" i="56" s="1"/>
  <c r="AC12" i="56" s="1"/>
  <c r="AB13" i="56" s="1"/>
  <c r="AX13" i="56"/>
  <c r="S13" i="56" s="1"/>
  <c r="AC13" i="56" s="1"/>
  <c r="AB14" i="56" s="1"/>
  <c r="AX14" i="56"/>
  <c r="S14" i="56" s="1"/>
  <c r="AC14" i="56" s="1"/>
  <c r="AB15" i="56" s="1"/>
  <c r="AX15" i="56"/>
  <c r="S15" i="56" s="1"/>
  <c r="AC15" i="56" s="1"/>
  <c r="AB16" i="56" s="1"/>
  <c r="AX16" i="56"/>
  <c r="S16" i="56" s="1"/>
  <c r="AC16" i="56" s="1"/>
  <c r="AB17" i="56" s="1"/>
  <c r="AX17" i="56"/>
  <c r="S17" i="56" s="1"/>
  <c r="AC17" i="56" s="1"/>
  <c r="AB18" i="56" s="1"/>
  <c r="AX18" i="56"/>
  <c r="S18" i="56" s="1"/>
  <c r="AC18" i="56" s="1"/>
  <c r="AB19" i="56" s="1"/>
  <c r="AX19" i="56"/>
  <c r="S19" i="56" s="1"/>
  <c r="AC19" i="56" s="1"/>
  <c r="AB20" i="56" s="1"/>
  <c r="AX20" i="56"/>
  <c r="S20" i="56" s="1"/>
  <c r="AC20" i="56" s="1"/>
  <c r="AB21" i="56" s="1"/>
  <c r="AX21" i="56"/>
  <c r="S21" i="56" s="1"/>
  <c r="AC21" i="56" s="1"/>
  <c r="AB22" i="56" s="1"/>
  <c r="AR20" i="95"/>
  <c r="AR22" i="11"/>
  <c r="AH23" i="60"/>
  <c r="AQ23" i="60" s="1"/>
  <c r="AQ25" i="60" s="1"/>
  <c r="AZ3" i="60"/>
  <c r="AR22" i="19"/>
  <c r="AR19" i="7"/>
  <c r="Y22" i="29"/>
  <c r="Z22" i="29" s="1"/>
  <c r="X22" i="29"/>
  <c r="AI23" i="5"/>
  <c r="AN23" i="5"/>
  <c r="AN25" i="5" s="1"/>
  <c r="AI21" i="62"/>
  <c r="AN21" i="62"/>
  <c r="AN22" i="41"/>
  <c r="AI22" i="41"/>
  <c r="AI23" i="39"/>
  <c r="AN23" i="39"/>
  <c r="AI22" i="54"/>
  <c r="AN22" i="54"/>
  <c r="Y23" i="35"/>
  <c r="X23" i="35"/>
  <c r="Z23" i="35" s="1"/>
  <c r="AH23" i="72"/>
  <c r="AQ23" i="72" s="1"/>
  <c r="AQ25" i="72" s="1"/>
  <c r="AZ3" i="72"/>
  <c r="AH21" i="65"/>
  <c r="AQ21" i="65" s="1"/>
  <c r="AN22" i="46"/>
  <c r="AI22" i="46"/>
  <c r="AR21" i="69"/>
  <c r="AS7" i="2"/>
  <c r="AL7" i="2"/>
  <c r="AU7" i="2" s="1"/>
  <c r="AG20" i="15"/>
  <c r="AP20" i="15" s="1"/>
  <c r="AF20" i="15"/>
  <c r="AO20" i="15" s="1"/>
  <c r="W21" i="15"/>
  <c r="AE20" i="15"/>
  <c r="W23" i="57"/>
  <c r="AG22" i="57"/>
  <c r="AP22" i="57" s="1"/>
  <c r="AF22" i="57"/>
  <c r="AO22" i="57" s="1"/>
  <c r="AE22" i="57"/>
  <c r="AG21" i="9"/>
  <c r="AP21" i="9" s="1"/>
  <c r="AF21" i="9"/>
  <c r="AO21" i="9" s="1"/>
  <c r="W22" i="9"/>
  <c r="AE21" i="9"/>
  <c r="AH22" i="22"/>
  <c r="AQ22" i="22" s="1"/>
  <c r="AF23" i="92"/>
  <c r="AO23" i="92" s="1"/>
  <c r="AE23" i="92"/>
  <c r="W24" i="92"/>
  <c r="AG23" i="92"/>
  <c r="AP23" i="92" s="1"/>
  <c r="AS5" i="2"/>
  <c r="AL5" i="2"/>
  <c r="AU5" i="2" s="1"/>
  <c r="AH22" i="23"/>
  <c r="AQ22" i="23" s="1"/>
  <c r="AH22" i="70"/>
  <c r="AQ22" i="70" s="1"/>
  <c r="AF23" i="60"/>
  <c r="AO23" i="60" s="1"/>
  <c r="AO25" i="60" s="1"/>
  <c r="AE23" i="60"/>
  <c r="AG23" i="60"/>
  <c r="AP23" i="60" s="1"/>
  <c r="AP25" i="60" s="1"/>
  <c r="AS18" i="2"/>
  <c r="AL18" i="2"/>
  <c r="AU18" i="2" s="1"/>
  <c r="AR21" i="14"/>
  <c r="AH21" i="78"/>
  <c r="AQ21" i="78" s="1"/>
  <c r="X22" i="66"/>
  <c r="Z22" i="66" s="1"/>
  <c r="Y22" i="66"/>
  <c r="AN21" i="42"/>
  <c r="AI21" i="42"/>
  <c r="AN23" i="32"/>
  <c r="AI23" i="32"/>
  <c r="Y22" i="91"/>
  <c r="X22" i="91"/>
  <c r="AN22" i="37"/>
  <c r="AI22" i="37"/>
  <c r="AI21" i="67"/>
  <c r="AN21" i="67"/>
  <c r="Y22" i="87"/>
  <c r="Z22" i="87" s="1"/>
  <c r="X22" i="87"/>
  <c r="Z22" i="62"/>
  <c r="Y22" i="62"/>
  <c r="X22" i="62"/>
  <c r="X23" i="54"/>
  <c r="Y23" i="54"/>
  <c r="AI22" i="90"/>
  <c r="AN22" i="90"/>
  <c r="Z23" i="72"/>
  <c r="Z21" i="65"/>
  <c r="AS16" i="4"/>
  <c r="AL16" i="4"/>
  <c r="AU16" i="4" s="1"/>
  <c r="AI20" i="17"/>
  <c r="AN20" i="17"/>
  <c r="Z22" i="69"/>
  <c r="X23" i="13"/>
  <c r="Y23" i="13"/>
  <c r="AR21" i="51"/>
  <c r="Z22" i="63"/>
  <c r="AS8" i="2"/>
  <c r="AL8" i="2"/>
  <c r="AU8" i="2" s="1"/>
  <c r="AI21" i="12"/>
  <c r="AN21" i="12"/>
  <c r="Z23" i="19"/>
  <c r="Z22" i="22"/>
  <c r="Z22" i="33"/>
  <c r="AR22" i="30"/>
  <c r="Z21" i="38"/>
  <c r="AG23" i="56"/>
  <c r="AP23" i="56" s="1"/>
  <c r="AP25" i="56" s="1"/>
  <c r="AF23" i="56"/>
  <c r="AO23" i="56" s="1"/>
  <c r="AO25" i="56" s="1"/>
  <c r="AE23" i="56"/>
  <c r="AJ19" i="64"/>
  <c r="AK19" i="64"/>
  <c r="AT19" i="64" s="1"/>
  <c r="AJ13" i="64"/>
  <c r="AK13" i="64"/>
  <c r="AT13" i="64" s="1"/>
  <c r="AJ7" i="64"/>
  <c r="AK7" i="64"/>
  <c r="AT7" i="64" s="1"/>
  <c r="AH22" i="8"/>
  <c r="AQ22" i="8" s="1"/>
  <c r="AR21" i="63"/>
  <c r="AI21" i="74"/>
  <c r="AN21" i="74"/>
  <c r="X22" i="44"/>
  <c r="Y22" i="44"/>
  <c r="Z22" i="44" s="1"/>
  <c r="AX23" i="5"/>
  <c r="S23" i="5" s="1"/>
  <c r="AC23" i="5" s="1"/>
  <c r="AX3" i="5"/>
  <c r="S3" i="5" s="1"/>
  <c r="AC3" i="5" s="1"/>
  <c r="AX4" i="5"/>
  <c r="S4" i="5" s="1"/>
  <c r="AC4" i="5" s="1"/>
  <c r="AB5" i="5" s="1"/>
  <c r="AX5" i="5"/>
  <c r="S5" i="5" s="1"/>
  <c r="AC5" i="5" s="1"/>
  <c r="AB6" i="5" s="1"/>
  <c r="AX6" i="5"/>
  <c r="S6" i="5" s="1"/>
  <c r="AC6" i="5" s="1"/>
  <c r="AB7" i="5" s="1"/>
  <c r="AX7" i="5"/>
  <c r="S7" i="5" s="1"/>
  <c r="AC7" i="5" s="1"/>
  <c r="AB8" i="5" s="1"/>
  <c r="AX8" i="5"/>
  <c r="S8" i="5" s="1"/>
  <c r="AC8" i="5" s="1"/>
  <c r="AB9" i="5" s="1"/>
  <c r="AX9" i="5"/>
  <c r="S9" i="5" s="1"/>
  <c r="AC9" i="5" s="1"/>
  <c r="AB10" i="5" s="1"/>
  <c r="AX10" i="5"/>
  <c r="S10" i="5" s="1"/>
  <c r="AC10" i="5" s="1"/>
  <c r="AB11" i="5" s="1"/>
  <c r="AX11" i="5"/>
  <c r="S11" i="5" s="1"/>
  <c r="AC11" i="5" s="1"/>
  <c r="AB12" i="5" s="1"/>
  <c r="AX12" i="5"/>
  <c r="S12" i="5" s="1"/>
  <c r="AC12" i="5" s="1"/>
  <c r="AB13" i="5" s="1"/>
  <c r="AX13" i="5"/>
  <c r="S13" i="5" s="1"/>
  <c r="AC13" i="5" s="1"/>
  <c r="AB14" i="5" s="1"/>
  <c r="AX14" i="5"/>
  <c r="S14" i="5" s="1"/>
  <c r="AC14" i="5" s="1"/>
  <c r="AB15" i="5" s="1"/>
  <c r="AX15" i="5"/>
  <c r="S15" i="5" s="1"/>
  <c r="AC15" i="5" s="1"/>
  <c r="AB16" i="5" s="1"/>
  <c r="AX16" i="5"/>
  <c r="S16" i="5" s="1"/>
  <c r="AC16" i="5" s="1"/>
  <c r="AB17" i="5" s="1"/>
  <c r="AX17" i="5"/>
  <c r="S17" i="5" s="1"/>
  <c r="AC17" i="5" s="1"/>
  <c r="AB18" i="5" s="1"/>
  <c r="AX18" i="5"/>
  <c r="S18" i="5" s="1"/>
  <c r="AC18" i="5" s="1"/>
  <c r="AB19" i="5" s="1"/>
  <c r="AX19" i="5"/>
  <c r="S19" i="5" s="1"/>
  <c r="AC19" i="5" s="1"/>
  <c r="AB20" i="5" s="1"/>
  <c r="AX20" i="5"/>
  <c r="S20" i="5" s="1"/>
  <c r="AC20" i="5" s="1"/>
  <c r="AB21" i="5" s="1"/>
  <c r="AX21" i="5"/>
  <c r="S21" i="5" s="1"/>
  <c r="AC21" i="5" s="1"/>
  <c r="AB22" i="5" s="1"/>
  <c r="AS3" i="2"/>
  <c r="AL3" i="2"/>
  <c r="AU3" i="2" s="1"/>
  <c r="AS22" i="2"/>
  <c r="AL22" i="2"/>
  <c r="AU22" i="2" s="1"/>
  <c r="AR21" i="8"/>
  <c r="Z22" i="70"/>
  <c r="AR20" i="36"/>
  <c r="AS11" i="2"/>
  <c r="AL11" i="2"/>
  <c r="AU11" i="2" s="1"/>
  <c r="Y22" i="73"/>
  <c r="X22" i="73"/>
  <c r="X24" i="32"/>
  <c r="Y24" i="32"/>
  <c r="AN21" i="91"/>
  <c r="AI21" i="91"/>
  <c r="AI23" i="45"/>
  <c r="AN23" i="45"/>
  <c r="Z23" i="37"/>
  <c r="X23" i="37"/>
  <c r="Y23" i="37"/>
  <c r="X22" i="67"/>
  <c r="Y22" i="67"/>
  <c r="AI22" i="35"/>
  <c r="AN22" i="35"/>
  <c r="Y22" i="47"/>
  <c r="X22" i="47"/>
  <c r="AR21" i="84"/>
  <c r="AN23" i="64"/>
  <c r="AN25" i="64" s="1"/>
  <c r="AI23" i="64"/>
  <c r="AH22" i="84"/>
  <c r="AQ22" i="84" s="1"/>
  <c r="AJ20" i="64"/>
  <c r="AK20" i="64"/>
  <c r="AT20" i="64" s="1"/>
  <c r="AH21" i="43"/>
  <c r="AQ21" i="43" s="1"/>
  <c r="AS19" i="4"/>
  <c r="AL19" i="4"/>
  <c r="AU19" i="4" s="1"/>
  <c r="AI22" i="75"/>
  <c r="AN22" i="75"/>
  <c r="AH23" i="11"/>
  <c r="AQ23" i="11" s="1"/>
  <c r="AQ25" i="11" s="1"/>
  <c r="AX22" i="11"/>
  <c r="S22" i="11" s="1"/>
  <c r="AC22" i="11" s="1"/>
  <c r="AB23" i="11" s="1"/>
  <c r="AZ3" i="11"/>
  <c r="AS21" i="4"/>
  <c r="AL21" i="4"/>
  <c r="AU21" i="4" s="1"/>
  <c r="AR20" i="38"/>
  <c r="AS15" i="2"/>
  <c r="AL15" i="2"/>
  <c r="AU15" i="2" s="1"/>
  <c r="AS18" i="4"/>
  <c r="AL18" i="4"/>
  <c r="AU18" i="4" s="1"/>
  <c r="AG20" i="82"/>
  <c r="AP20" i="82" s="1"/>
  <c r="AE20" i="82"/>
  <c r="W21" i="82"/>
  <c r="AF20" i="82"/>
  <c r="AO20" i="82" s="1"/>
  <c r="X22" i="12"/>
  <c r="Y22" i="12"/>
  <c r="AH21" i="36"/>
  <c r="AQ21" i="36" s="1"/>
  <c r="AF21" i="16"/>
  <c r="AO21" i="16" s="1"/>
  <c r="W22" i="16"/>
  <c r="AE21" i="16"/>
  <c r="AG21" i="16"/>
  <c r="AP21" i="16" s="1"/>
  <c r="AJ18" i="64"/>
  <c r="AK18" i="64"/>
  <c r="AT18" i="64" s="1"/>
  <c r="AJ12" i="64"/>
  <c r="AK12" i="64"/>
  <c r="AT12" i="64" s="1"/>
  <c r="AJ6" i="64"/>
  <c r="AK6" i="64"/>
  <c r="AT6" i="64" s="1"/>
  <c r="AS6" i="4"/>
  <c r="AL6" i="4"/>
  <c r="AU6" i="4" s="1"/>
  <c r="AS9" i="2"/>
  <c r="AL9" i="2"/>
  <c r="AU9" i="2" s="1"/>
  <c r="Z22" i="23"/>
  <c r="AR22" i="28"/>
  <c r="Z21" i="43"/>
  <c r="AS7" i="4"/>
  <c r="AL7" i="4"/>
  <c r="AU7" i="4" s="1"/>
  <c r="AN21" i="44"/>
  <c r="AI21" i="44"/>
  <c r="AJ23" i="5"/>
  <c r="AS23" i="5" s="1"/>
  <c r="AK23" i="5"/>
  <c r="AT23" i="5" s="1"/>
  <c r="Z23" i="11"/>
  <c r="AH23" i="10"/>
  <c r="AQ23" i="10" s="1"/>
  <c r="AQ25" i="10" s="1"/>
  <c r="AZ3" i="10"/>
  <c r="AN21" i="93"/>
  <c r="AI21" i="93"/>
  <c r="AS20" i="4"/>
  <c r="AL20" i="4"/>
  <c r="AU20" i="4" s="1"/>
  <c r="AN23" i="26"/>
  <c r="AI23" i="26"/>
  <c r="AS17" i="2"/>
  <c r="AL17" i="2"/>
  <c r="AU17" i="2" s="1"/>
  <c r="AR22" i="92"/>
  <c r="AI20" i="68"/>
  <c r="AN20" i="68"/>
  <c r="AS9" i="4"/>
  <c r="AL9" i="4"/>
  <c r="AU9" i="4" s="1"/>
  <c r="AS6" i="2"/>
  <c r="AL6" i="2"/>
  <c r="AU6" i="2" s="1"/>
  <c r="Z21" i="78"/>
  <c r="AN22" i="55"/>
  <c r="AI22" i="55"/>
  <c r="Z22" i="71"/>
  <c r="Y22" i="71"/>
  <c r="X22" i="71"/>
  <c r="Y22" i="96"/>
  <c r="X22" i="96"/>
  <c r="Z22" i="42"/>
  <c r="X22" i="42"/>
  <c r="Y22" i="42"/>
  <c r="AI21" i="1"/>
  <c r="AN21" i="1"/>
  <c r="AN22" i="50"/>
  <c r="AI22" i="50"/>
  <c r="AN21" i="87"/>
  <c r="AI21" i="87"/>
  <c r="AN23" i="3"/>
  <c r="AN25" i="3" s="1"/>
  <c r="AI23" i="3"/>
  <c r="Y24" i="94"/>
  <c r="Z24" i="94"/>
  <c r="X24" i="94"/>
  <c r="W22" i="27"/>
  <c r="AG21" i="27"/>
  <c r="AP21" i="27" s="1"/>
  <c r="AF21" i="27"/>
  <c r="AO21" i="27" s="1"/>
  <c r="AE21" i="27"/>
  <c r="AJ23" i="64"/>
  <c r="AS23" i="64" s="1"/>
  <c r="AK23" i="64"/>
  <c r="AT23" i="64" s="1"/>
  <c r="AS5" i="4"/>
  <c r="AL5" i="4"/>
  <c r="AU5" i="4" s="1"/>
  <c r="AJ14" i="64"/>
  <c r="AK14" i="64"/>
  <c r="AT14" i="64" s="1"/>
  <c r="AJ23" i="56"/>
  <c r="AS23" i="56" s="1"/>
  <c r="AK23" i="56"/>
  <c r="AT23" i="56" s="1"/>
  <c r="X22" i="93"/>
  <c r="Y22" i="93"/>
  <c r="AR22" i="31"/>
  <c r="AR22" i="60"/>
  <c r="AS3" i="4"/>
  <c r="AL3" i="4"/>
  <c r="AU3" i="4" s="1"/>
  <c r="AS22" i="4"/>
  <c r="AL22" i="4"/>
  <c r="AU22" i="4" s="1"/>
  <c r="AH20" i="7"/>
  <c r="AQ20" i="7" s="1"/>
  <c r="AH23" i="20"/>
  <c r="AQ23" i="20" s="1"/>
  <c r="AQ25" i="20" s="1"/>
  <c r="AZ3" i="20"/>
  <c r="AX22" i="20" s="1"/>
  <c r="S22" i="20" s="1"/>
  <c r="AC22" i="20" s="1"/>
  <c r="AB23" i="20" s="1"/>
  <c r="AR22" i="72"/>
  <c r="AN20" i="40"/>
  <c r="AI20" i="40"/>
  <c r="AR20" i="43"/>
  <c r="AH22" i="77"/>
  <c r="AQ22" i="77" s="1"/>
  <c r="AI21" i="47"/>
  <c r="AN21" i="47"/>
  <c r="AN21" i="6"/>
  <c r="AI21" i="6"/>
  <c r="AI20" i="88"/>
  <c r="AN20" i="88"/>
  <c r="AS14" i="2"/>
  <c r="AL14" i="2"/>
  <c r="AU14" i="2" s="1"/>
  <c r="AR21" i="58"/>
  <c r="AR21" i="77"/>
  <c r="AH22" i="14"/>
  <c r="AQ22" i="14" s="1"/>
  <c r="X23" i="86"/>
  <c r="Y23" i="86"/>
  <c r="Z23" i="86" s="1"/>
  <c r="AG21" i="52"/>
  <c r="AP21" i="52" s="1"/>
  <c r="AF21" i="52"/>
  <c r="AO21" i="52" s="1"/>
  <c r="W22" i="52"/>
  <c r="AE21" i="52"/>
  <c r="AR22" i="20"/>
  <c r="AJ17" i="64"/>
  <c r="AK17" i="64"/>
  <c r="AT17" i="64" s="1"/>
  <c r="AJ11" i="64"/>
  <c r="AK11" i="64"/>
  <c r="AT11" i="64" s="1"/>
  <c r="AJ5" i="64"/>
  <c r="AK5" i="64"/>
  <c r="AT5" i="64" s="1"/>
  <c r="Y23" i="75"/>
  <c r="Z23" i="75" s="1"/>
  <c r="X23" i="75"/>
  <c r="AS10" i="2"/>
  <c r="AL10" i="2"/>
  <c r="AU10" i="2" s="1"/>
  <c r="AR21" i="33"/>
  <c r="AR20" i="21"/>
  <c r="AH21" i="49"/>
  <c r="AQ21" i="49" s="1"/>
  <c r="AR22" i="10"/>
  <c r="AR20" i="9"/>
  <c r="X21" i="68"/>
  <c r="Y21" i="68"/>
  <c r="Z21" i="68" s="1"/>
  <c r="AF22" i="81"/>
  <c r="AO22" i="81" s="1"/>
  <c r="AG22" i="81"/>
  <c r="AP22" i="81" s="1"/>
  <c r="W23" i="81"/>
  <c r="AE22" i="81"/>
  <c r="Y23" i="55"/>
  <c r="X23" i="55"/>
  <c r="AI21" i="66"/>
  <c r="AN21" i="66"/>
  <c r="AI21" i="71"/>
  <c r="AN21" i="71"/>
  <c r="AN21" i="73"/>
  <c r="AI21" i="73"/>
  <c r="AN21" i="29"/>
  <c r="AI21" i="29"/>
  <c r="Y22" i="1"/>
  <c r="Z22" i="1" s="1"/>
  <c r="X22" i="1"/>
  <c r="Z23" i="48"/>
  <c r="Y23" i="48"/>
  <c r="X23" i="48"/>
  <c r="Y23" i="50"/>
  <c r="Z23" i="50" s="1"/>
  <c r="X23" i="50"/>
  <c r="Z24" i="39"/>
  <c r="Y24" i="39"/>
  <c r="X24" i="39"/>
  <c r="AG22" i="51"/>
  <c r="AP22" i="51" s="1"/>
  <c r="AF22" i="51"/>
  <c r="AO22" i="51" s="1"/>
  <c r="W23" i="51"/>
  <c r="AE22" i="51"/>
  <c r="AJ8" i="64"/>
  <c r="AK8" i="64"/>
  <c r="AT8" i="64" s="1"/>
  <c r="AH23" i="28"/>
  <c r="AQ23" i="28" s="1"/>
  <c r="AJ4" i="4"/>
  <c r="AK4" i="4"/>
  <c r="AT4" i="4" s="1"/>
  <c r="AT25" i="4" s="1"/>
  <c r="AH23" i="31"/>
  <c r="AQ23" i="31" s="1"/>
  <c r="AS11" i="4"/>
  <c r="AL11" i="4"/>
  <c r="AU11" i="4" s="1"/>
  <c r="AE23" i="18"/>
  <c r="AG23" i="18"/>
  <c r="AP23" i="18" s="1"/>
  <c r="AP25" i="18" s="1"/>
  <c r="AF23" i="18"/>
  <c r="AO23" i="18" s="1"/>
  <c r="AO25" i="18" s="1"/>
  <c r="W23" i="59"/>
  <c r="AE22" i="59"/>
  <c r="AG22" i="59"/>
  <c r="AP22" i="59" s="1"/>
  <c r="AF22" i="59"/>
  <c r="AO22" i="59" s="1"/>
  <c r="AG22" i="83"/>
  <c r="AP22" i="83" s="1"/>
  <c r="AE22" i="83"/>
  <c r="AF22" i="83"/>
  <c r="AO22" i="83" s="1"/>
  <c r="W23" i="83"/>
  <c r="AF21" i="34"/>
  <c r="AO21" i="34" s="1"/>
  <c r="AE21" i="34"/>
  <c r="W22" i="34"/>
  <c r="AG21" i="34"/>
  <c r="AP21" i="34" s="1"/>
  <c r="Z23" i="46"/>
  <c r="X23" i="46"/>
  <c r="Y23" i="46"/>
  <c r="AH22" i="58"/>
  <c r="AQ22" i="58" s="1"/>
  <c r="AH23" i="30"/>
  <c r="AQ23" i="30" s="1"/>
  <c r="W23" i="25"/>
  <c r="AG22" i="25"/>
  <c r="AP22" i="25" s="1"/>
  <c r="AF22" i="25"/>
  <c r="AO22" i="25" s="1"/>
  <c r="AE22" i="25"/>
  <c r="AH21" i="95"/>
  <c r="AQ21" i="95" s="1"/>
  <c r="AN21" i="61"/>
  <c r="AI21" i="61"/>
  <c r="AS17" i="4"/>
  <c r="AL17" i="4"/>
  <c r="AU17" i="4" s="1"/>
  <c r="Z22" i="79"/>
  <c r="Y22" i="79"/>
  <c r="X22" i="79"/>
  <c r="X22" i="6"/>
  <c r="Z22" i="6" s="1"/>
  <c r="Y22" i="6"/>
  <c r="AR19" i="15"/>
  <c r="AS21" i="2"/>
  <c r="AL21" i="2"/>
  <c r="AU21" i="2" s="1"/>
  <c r="AH21" i="9"/>
  <c r="AQ21" i="9" s="1"/>
  <c r="Z21" i="36"/>
  <c r="AR20" i="76"/>
  <c r="W23" i="89"/>
  <c r="AG22" i="89"/>
  <c r="AP22" i="89" s="1"/>
  <c r="AE22" i="89"/>
  <c r="AF22" i="89"/>
  <c r="AO22" i="89" s="1"/>
  <c r="AR20" i="78"/>
  <c r="AJ22" i="64"/>
  <c r="AK22" i="64"/>
  <c r="AT22" i="64" s="1"/>
  <c r="AJ16" i="64"/>
  <c r="AK16" i="64"/>
  <c r="AT16" i="64" s="1"/>
  <c r="AJ10" i="64"/>
  <c r="AK10" i="64"/>
  <c r="AT10" i="64" s="1"/>
  <c r="AJ3" i="64"/>
  <c r="AB4" i="64"/>
  <c r="AR20" i="65"/>
  <c r="AS12" i="4"/>
  <c r="AL12" i="4"/>
  <c r="AU12" i="4" s="1"/>
  <c r="AH21" i="76"/>
  <c r="AQ21" i="76" s="1"/>
  <c r="AH21" i="21"/>
  <c r="AQ21" i="21" s="1"/>
  <c r="AS13" i="4"/>
  <c r="AL13" i="4"/>
  <c r="AU13" i="4" s="1"/>
  <c r="X22" i="74"/>
  <c r="Y22" i="74"/>
  <c r="AR21" i="23"/>
  <c r="Z23" i="10"/>
  <c r="X24" i="26"/>
  <c r="Y24" i="26"/>
  <c r="AX23" i="3"/>
  <c r="S23" i="3" s="1"/>
  <c r="AC23" i="3" s="1"/>
  <c r="AJ23" i="3" s="1"/>
  <c r="AS23" i="3" s="1"/>
  <c r="AX3" i="3"/>
  <c r="S3" i="3" s="1"/>
  <c r="AC3" i="3" s="1"/>
  <c r="AX4" i="3"/>
  <c r="S4" i="3" s="1"/>
  <c r="AC4" i="3" s="1"/>
  <c r="AB5" i="3" s="1"/>
  <c r="AX5" i="3"/>
  <c r="S5" i="3" s="1"/>
  <c r="AC5" i="3" s="1"/>
  <c r="AB6" i="3" s="1"/>
  <c r="AX6" i="3"/>
  <c r="S6" i="3" s="1"/>
  <c r="AC6" i="3" s="1"/>
  <c r="AB7" i="3" s="1"/>
  <c r="AX7" i="3"/>
  <c r="S7" i="3" s="1"/>
  <c r="AC7" i="3" s="1"/>
  <c r="AB8" i="3" s="1"/>
  <c r="AX8" i="3"/>
  <c r="S8" i="3" s="1"/>
  <c r="AC8" i="3" s="1"/>
  <c r="AB9" i="3" s="1"/>
  <c r="AX9" i="3"/>
  <c r="S9" i="3" s="1"/>
  <c r="AC9" i="3" s="1"/>
  <c r="AB10" i="3" s="1"/>
  <c r="AX10" i="3"/>
  <c r="S10" i="3" s="1"/>
  <c r="AC10" i="3" s="1"/>
  <c r="AB11" i="3" s="1"/>
  <c r="AX11" i="3"/>
  <c r="S11" i="3" s="1"/>
  <c r="AC11" i="3" s="1"/>
  <c r="AB12" i="3" s="1"/>
  <c r="AX12" i="3"/>
  <c r="S12" i="3" s="1"/>
  <c r="AC12" i="3" s="1"/>
  <c r="AB13" i="3" s="1"/>
  <c r="AX13" i="3"/>
  <c r="S13" i="3" s="1"/>
  <c r="AC13" i="3" s="1"/>
  <c r="AB14" i="3" s="1"/>
  <c r="AX14" i="3"/>
  <c r="S14" i="3" s="1"/>
  <c r="AC14" i="3" s="1"/>
  <c r="AB15" i="3" s="1"/>
  <c r="AX15" i="3"/>
  <c r="S15" i="3" s="1"/>
  <c r="AC15" i="3" s="1"/>
  <c r="AB16" i="3" s="1"/>
  <c r="AX16" i="3"/>
  <c r="S16" i="3" s="1"/>
  <c r="AC16" i="3" s="1"/>
  <c r="AB17" i="3" s="1"/>
  <c r="AX17" i="3"/>
  <c r="S17" i="3" s="1"/>
  <c r="AC17" i="3" s="1"/>
  <c r="AB18" i="3" s="1"/>
  <c r="AX18" i="3"/>
  <c r="S18" i="3" s="1"/>
  <c r="AC18" i="3" s="1"/>
  <c r="AB19" i="3" s="1"/>
  <c r="AX19" i="3"/>
  <c r="S19" i="3" s="1"/>
  <c r="AC19" i="3" s="1"/>
  <c r="AB20" i="3" s="1"/>
  <c r="AX20" i="3"/>
  <c r="S20" i="3" s="1"/>
  <c r="AC20" i="3" s="1"/>
  <c r="AB21" i="3" s="1"/>
  <c r="AX21" i="3"/>
  <c r="S21" i="3" s="1"/>
  <c r="AC21" i="3" s="1"/>
  <c r="AB22" i="3" s="1"/>
  <c r="AS15" i="4"/>
  <c r="AL15" i="4"/>
  <c r="AU15" i="4" s="1"/>
  <c r="AS12" i="2"/>
  <c r="AL12" i="2"/>
  <c r="AU12" i="2" s="1"/>
  <c r="AR21" i="22"/>
  <c r="AS19" i="2"/>
  <c r="AL19" i="2"/>
  <c r="AU19" i="2" s="1"/>
  <c r="AS14" i="4"/>
  <c r="AL14" i="4"/>
  <c r="AU14" i="4" s="1"/>
  <c r="AN21" i="96"/>
  <c r="AI21" i="96"/>
  <c r="Z24" i="45"/>
  <c r="Y24" i="45"/>
  <c r="X24" i="45"/>
  <c r="AI22" i="48"/>
  <c r="AN22" i="48"/>
  <c r="Y23" i="41"/>
  <c r="Z23" i="41" s="1"/>
  <c r="X23" i="41"/>
  <c r="AI23" i="94"/>
  <c r="AN23" i="94"/>
  <c r="Y23" i="90"/>
  <c r="X23" i="90"/>
  <c r="W22" i="40" l="1"/>
  <c r="AG21" i="40"/>
  <c r="AP21" i="40" s="1"/>
  <c r="AF21" i="40"/>
  <c r="AO21" i="40" s="1"/>
  <c r="AE21" i="40"/>
  <c r="W23" i="44"/>
  <c r="AG22" i="44"/>
  <c r="AP22" i="44" s="1"/>
  <c r="AF22" i="44"/>
  <c r="AO22" i="44" s="1"/>
  <c r="AE22" i="44"/>
  <c r="AG22" i="6"/>
  <c r="AP22" i="6" s="1"/>
  <c r="AF22" i="6"/>
  <c r="AO22" i="6" s="1"/>
  <c r="W23" i="6"/>
  <c r="AE22" i="6"/>
  <c r="AG22" i="1"/>
  <c r="AP22" i="1" s="1"/>
  <c r="AF22" i="1"/>
  <c r="AO22" i="1" s="1"/>
  <c r="W23" i="1"/>
  <c r="AE22" i="1"/>
  <c r="W23" i="87"/>
  <c r="AG22" i="87"/>
  <c r="AP22" i="87" s="1"/>
  <c r="AE22" i="87"/>
  <c r="AF22" i="87"/>
  <c r="AO22" i="87" s="1"/>
  <c r="AG22" i="66"/>
  <c r="AP22" i="66" s="1"/>
  <c r="AF22" i="66"/>
  <c r="AO22" i="66" s="1"/>
  <c r="AE22" i="66"/>
  <c r="W23" i="66"/>
  <c r="AG23" i="50"/>
  <c r="AP23" i="50" s="1"/>
  <c r="AP25" i="50" s="1"/>
  <c r="AF23" i="50"/>
  <c r="AO23" i="50" s="1"/>
  <c r="AO25" i="50" s="1"/>
  <c r="AE23" i="50"/>
  <c r="AE23" i="75"/>
  <c r="AG23" i="75"/>
  <c r="AP23" i="75" s="1"/>
  <c r="AF23" i="75"/>
  <c r="AO23" i="75" s="1"/>
  <c r="W24" i="75"/>
  <c r="W24" i="86"/>
  <c r="AF23" i="86"/>
  <c r="AO23" i="86" s="1"/>
  <c r="AE23" i="86"/>
  <c r="AG23" i="86"/>
  <c r="AP23" i="86" s="1"/>
  <c r="AK23" i="20"/>
  <c r="AT23" i="20" s="1"/>
  <c r="AE23" i="35"/>
  <c r="W24" i="35"/>
  <c r="AF23" i="35"/>
  <c r="AO23" i="35" s="1"/>
  <c r="AG23" i="35"/>
  <c r="AP23" i="35" s="1"/>
  <c r="AG21" i="17"/>
  <c r="AP21" i="17" s="1"/>
  <c r="AF21" i="17"/>
  <c r="AO21" i="17" s="1"/>
  <c r="W22" i="17"/>
  <c r="AE21" i="17"/>
  <c r="W24" i="41"/>
  <c r="AG23" i="41"/>
  <c r="AP23" i="41" s="1"/>
  <c r="AF23" i="41"/>
  <c r="AO23" i="41" s="1"/>
  <c r="AE23" i="41"/>
  <c r="AG22" i="29"/>
  <c r="AP22" i="29" s="1"/>
  <c r="AF22" i="29"/>
  <c r="AO22" i="29" s="1"/>
  <c r="W23" i="29"/>
  <c r="AE22" i="29"/>
  <c r="AF21" i="68"/>
  <c r="AO21" i="68" s="1"/>
  <c r="W22" i="68"/>
  <c r="AE21" i="68"/>
  <c r="AG21" i="68"/>
  <c r="AP21" i="68" s="1"/>
  <c r="AH23" i="90"/>
  <c r="AQ23" i="90" s="1"/>
  <c r="AJ11" i="3"/>
  <c r="AK11" i="3"/>
  <c r="AT11" i="3" s="1"/>
  <c r="AE23" i="10"/>
  <c r="AG23" i="10"/>
  <c r="AP23" i="10" s="1"/>
  <c r="AP25" i="10" s="1"/>
  <c r="AF23" i="10"/>
  <c r="AO23" i="10" s="1"/>
  <c r="AO25" i="10" s="1"/>
  <c r="AI22" i="89"/>
  <c r="AN22" i="89"/>
  <c r="AG22" i="79"/>
  <c r="AP22" i="79" s="1"/>
  <c r="AE22" i="79"/>
  <c r="AF22" i="79"/>
  <c r="AO22" i="79" s="1"/>
  <c r="W23" i="79"/>
  <c r="W24" i="46"/>
  <c r="AG23" i="46"/>
  <c r="AP23" i="46" s="1"/>
  <c r="AF23" i="46"/>
  <c r="AO23" i="46" s="1"/>
  <c r="AE23" i="46"/>
  <c r="AG23" i="48"/>
  <c r="AP23" i="48" s="1"/>
  <c r="AF23" i="48"/>
  <c r="AO23" i="48" s="1"/>
  <c r="AE23" i="48"/>
  <c r="W24" i="48"/>
  <c r="AF22" i="71"/>
  <c r="AO22" i="71" s="1"/>
  <c r="AE22" i="71"/>
  <c r="W23" i="71"/>
  <c r="AG22" i="71"/>
  <c r="AP22" i="71" s="1"/>
  <c r="AJ9" i="18"/>
  <c r="AK9" i="18"/>
  <c r="AT9" i="18" s="1"/>
  <c r="AJ21" i="3"/>
  <c r="AK21" i="3"/>
  <c r="AT21" i="3" s="1"/>
  <c r="Y23" i="25"/>
  <c r="X23" i="25"/>
  <c r="Z23" i="25" s="1"/>
  <c r="AX3" i="10"/>
  <c r="S3" i="10" s="1"/>
  <c r="AC3" i="10" s="1"/>
  <c r="AX23" i="10"/>
  <c r="S23" i="10" s="1"/>
  <c r="AC23" i="10" s="1"/>
  <c r="AX4" i="10"/>
  <c r="S4" i="10" s="1"/>
  <c r="AC4" i="10" s="1"/>
  <c r="AB5" i="10" s="1"/>
  <c r="AX5" i="10"/>
  <c r="S5" i="10" s="1"/>
  <c r="AC5" i="10" s="1"/>
  <c r="AB6" i="10" s="1"/>
  <c r="AX6" i="10"/>
  <c r="S6" i="10" s="1"/>
  <c r="AC6" i="10" s="1"/>
  <c r="AB7" i="10" s="1"/>
  <c r="AX7" i="10"/>
  <c r="S7" i="10" s="1"/>
  <c r="AC7" i="10" s="1"/>
  <c r="AB8" i="10" s="1"/>
  <c r="AX8" i="10"/>
  <c r="S8" i="10" s="1"/>
  <c r="AC8" i="10" s="1"/>
  <c r="AB9" i="10" s="1"/>
  <c r="AX9" i="10"/>
  <c r="S9" i="10" s="1"/>
  <c r="AC9" i="10" s="1"/>
  <c r="AB10" i="10" s="1"/>
  <c r="AX10" i="10"/>
  <c r="S10" i="10" s="1"/>
  <c r="AC10" i="10" s="1"/>
  <c r="AB11" i="10" s="1"/>
  <c r="AX11" i="10"/>
  <c r="S11" i="10" s="1"/>
  <c r="AC11" i="10" s="1"/>
  <c r="AB12" i="10" s="1"/>
  <c r="AX12" i="10"/>
  <c r="S12" i="10" s="1"/>
  <c r="AC12" i="10" s="1"/>
  <c r="AB13" i="10" s="1"/>
  <c r="AX13" i="10"/>
  <c r="S13" i="10" s="1"/>
  <c r="AC13" i="10" s="1"/>
  <c r="AB14" i="10" s="1"/>
  <c r="AX14" i="10"/>
  <c r="S14" i="10" s="1"/>
  <c r="AC14" i="10" s="1"/>
  <c r="AB15" i="10" s="1"/>
  <c r="AX15" i="10"/>
  <c r="S15" i="10" s="1"/>
  <c r="AC15" i="10" s="1"/>
  <c r="AB16" i="10" s="1"/>
  <c r="AX16" i="10"/>
  <c r="S16" i="10" s="1"/>
  <c r="AC16" i="10" s="1"/>
  <c r="AB17" i="10" s="1"/>
  <c r="AX17" i="10"/>
  <c r="S17" i="10" s="1"/>
  <c r="AC17" i="10" s="1"/>
  <c r="AB18" i="10" s="1"/>
  <c r="AX18" i="10"/>
  <c r="S18" i="10" s="1"/>
  <c r="AC18" i="10" s="1"/>
  <c r="AB19" i="10" s="1"/>
  <c r="AX19" i="10"/>
  <c r="S19" i="10" s="1"/>
  <c r="AC19" i="10" s="1"/>
  <c r="AB20" i="10" s="1"/>
  <c r="AX20" i="10"/>
  <c r="S20" i="10" s="1"/>
  <c r="AC20" i="10" s="1"/>
  <c r="AB21" i="10" s="1"/>
  <c r="AX21" i="10"/>
  <c r="S21" i="10" s="1"/>
  <c r="AC21" i="10" s="1"/>
  <c r="AB22" i="10" s="1"/>
  <c r="AR21" i="44"/>
  <c r="AR23" i="94"/>
  <c r="AH24" i="45"/>
  <c r="AQ24" i="45" s="1"/>
  <c r="AJ19" i="3"/>
  <c r="AK19" i="3"/>
  <c r="AT19" i="3" s="1"/>
  <c r="AJ7" i="3"/>
  <c r="AK7" i="3"/>
  <c r="AT7" i="3" s="1"/>
  <c r="AH24" i="26"/>
  <c r="AQ24" i="26" s="1"/>
  <c r="AH22" i="74"/>
  <c r="AQ22" i="74" s="1"/>
  <c r="AH23" i="41"/>
  <c r="AQ23" i="41" s="1"/>
  <c r="AJ18" i="3"/>
  <c r="AK18" i="3"/>
  <c r="AT18" i="3" s="1"/>
  <c r="AJ12" i="3"/>
  <c r="AK12" i="3"/>
  <c r="AT12" i="3" s="1"/>
  <c r="AJ6" i="3"/>
  <c r="AK6" i="3"/>
  <c r="AT6" i="3" s="1"/>
  <c r="Z24" i="26"/>
  <c r="Z22" i="74"/>
  <c r="AH23" i="46"/>
  <c r="AQ23" i="46" s="1"/>
  <c r="AI23" i="18"/>
  <c r="AN23" i="18"/>
  <c r="AN25" i="18" s="1"/>
  <c r="AR21" i="66"/>
  <c r="Z23" i="81"/>
  <c r="Y23" i="81"/>
  <c r="X23" i="81"/>
  <c r="AH23" i="75"/>
  <c r="AQ23" i="75" s="1"/>
  <c r="AS11" i="64"/>
  <c r="AL11" i="64"/>
  <c r="AU11" i="64" s="1"/>
  <c r="Y22" i="52"/>
  <c r="X22" i="52"/>
  <c r="Z22" i="52" s="1"/>
  <c r="AH24" i="94"/>
  <c r="AQ24" i="94" s="1"/>
  <c r="AH22" i="42"/>
  <c r="AQ22" i="42" s="1"/>
  <c r="AG23" i="11"/>
  <c r="AP23" i="11" s="1"/>
  <c r="AP25" i="11" s="1"/>
  <c r="AF23" i="11"/>
  <c r="AO23" i="11" s="1"/>
  <c r="AO25" i="11" s="1"/>
  <c r="AE23" i="11"/>
  <c r="AS12" i="64"/>
  <c r="AL12" i="64"/>
  <c r="AU12" i="64" s="1"/>
  <c r="AN20" i="82"/>
  <c r="AI20" i="82"/>
  <c r="AH23" i="37"/>
  <c r="AQ23" i="37" s="1"/>
  <c r="AJ21" i="5"/>
  <c r="AK21" i="5"/>
  <c r="AT21" i="5" s="1"/>
  <c r="AJ15" i="5"/>
  <c r="AK15" i="5"/>
  <c r="AT15" i="5" s="1"/>
  <c r="AJ9" i="5"/>
  <c r="AK9" i="5"/>
  <c r="AT9" i="5" s="1"/>
  <c r="AG23" i="19"/>
  <c r="AP23" i="19" s="1"/>
  <c r="AP25" i="19" s="1"/>
  <c r="AF23" i="19"/>
  <c r="AO23" i="19" s="1"/>
  <c r="AO25" i="19" s="1"/>
  <c r="AE23" i="19"/>
  <c r="AR21" i="67"/>
  <c r="AR23" i="32"/>
  <c r="AI22" i="57"/>
  <c r="AN22" i="57"/>
  <c r="AR22" i="46"/>
  <c r="AJ20" i="56"/>
  <c r="AK20" i="56"/>
  <c r="AT20" i="56" s="1"/>
  <c r="AJ14" i="56"/>
  <c r="AK14" i="56"/>
  <c r="AT14" i="56" s="1"/>
  <c r="AJ8" i="56"/>
  <c r="AK8" i="56"/>
  <c r="AT8" i="56" s="1"/>
  <c r="Y24" i="85"/>
  <c r="X24" i="85"/>
  <c r="Z24" i="85" s="1"/>
  <c r="AI21" i="21"/>
  <c r="AN21" i="21"/>
  <c r="AR22" i="86"/>
  <c r="AJ22" i="18"/>
  <c r="AK22" i="18"/>
  <c r="AT22" i="18" s="1"/>
  <c r="AJ16" i="18"/>
  <c r="AK16" i="18"/>
  <c r="AT16" i="18" s="1"/>
  <c r="AJ10" i="18"/>
  <c r="AK10" i="18"/>
  <c r="AT10" i="18" s="1"/>
  <c r="AJ3" i="18"/>
  <c r="AB4" i="18"/>
  <c r="AF21" i="88"/>
  <c r="AO21" i="88" s="1"/>
  <c r="AE21" i="88"/>
  <c r="AG21" i="88"/>
  <c r="AP21" i="88" s="1"/>
  <c r="W22" i="88"/>
  <c r="Z24" i="30"/>
  <c r="X24" i="30"/>
  <c r="Y24" i="30"/>
  <c r="AH23" i="80"/>
  <c r="AQ23" i="80" s="1"/>
  <c r="Y23" i="24"/>
  <c r="X23" i="24"/>
  <c r="X24" i="28"/>
  <c r="Y24" i="28"/>
  <c r="Y22" i="49"/>
  <c r="X22" i="49"/>
  <c r="AI22" i="77"/>
  <c r="AN22" i="77"/>
  <c r="AJ17" i="3"/>
  <c r="AK17" i="3"/>
  <c r="AT17" i="3" s="1"/>
  <c r="AI22" i="51"/>
  <c r="AN22" i="51"/>
  <c r="AH23" i="55"/>
  <c r="AQ23" i="55" s="1"/>
  <c r="AQ25" i="55" s="1"/>
  <c r="AX22" i="55"/>
  <c r="S22" i="55" s="1"/>
  <c r="AC22" i="55" s="1"/>
  <c r="AB23" i="55" s="1"/>
  <c r="AZ3" i="55"/>
  <c r="AR21" i="47"/>
  <c r="AI21" i="27"/>
  <c r="AN21" i="27"/>
  <c r="AF22" i="42"/>
  <c r="AO22" i="42" s="1"/>
  <c r="AG22" i="42"/>
  <c r="AP22" i="42" s="1"/>
  <c r="AE22" i="42"/>
  <c r="W23" i="42"/>
  <c r="AE21" i="43"/>
  <c r="AG21" i="43"/>
  <c r="AP21" i="43" s="1"/>
  <c r="W22" i="43"/>
  <c r="AF21" i="43"/>
  <c r="AO21" i="43" s="1"/>
  <c r="AH22" i="12"/>
  <c r="AQ22" i="12" s="1"/>
  <c r="AH24" i="32"/>
  <c r="AQ24" i="32" s="1"/>
  <c r="AJ14" i="5"/>
  <c r="AK14" i="5"/>
  <c r="AT14" i="5" s="1"/>
  <c r="AE21" i="38"/>
  <c r="W22" i="38"/>
  <c r="AG21" i="38"/>
  <c r="AP21" i="38" s="1"/>
  <c r="AF21" i="38"/>
  <c r="AO21" i="38" s="1"/>
  <c r="AR20" i="17"/>
  <c r="AR22" i="90"/>
  <c r="AR22" i="37"/>
  <c r="AR23" i="39"/>
  <c r="AJ7" i="56"/>
  <c r="AK7" i="56"/>
  <c r="AT7" i="56" s="1"/>
  <c r="AN21" i="76"/>
  <c r="AI21" i="76"/>
  <c r="AJ21" i="18"/>
  <c r="AK21" i="18"/>
  <c r="AT21" i="18" s="1"/>
  <c r="AJ15" i="18"/>
  <c r="AK15" i="18"/>
  <c r="AT15" i="18" s="1"/>
  <c r="AH22" i="61"/>
  <c r="AQ22" i="61" s="1"/>
  <c r="AI22" i="58"/>
  <c r="AN22" i="58"/>
  <c r="AF23" i="80"/>
  <c r="AO23" i="80" s="1"/>
  <c r="AE23" i="80"/>
  <c r="AG23" i="80"/>
  <c r="AP23" i="80" s="1"/>
  <c r="W24" i="80"/>
  <c r="Z22" i="95"/>
  <c r="Y22" i="95"/>
  <c r="X22" i="95"/>
  <c r="AN23" i="28"/>
  <c r="AI23" i="28"/>
  <c r="AN22" i="14"/>
  <c r="AI22" i="14"/>
  <c r="AI22" i="84"/>
  <c r="AN22" i="84"/>
  <c r="AR21" i="96"/>
  <c r="AJ22" i="3"/>
  <c r="AK22" i="3"/>
  <c r="AT22" i="3" s="1"/>
  <c r="AJ16" i="3"/>
  <c r="AK16" i="3"/>
  <c r="AT16" i="3" s="1"/>
  <c r="AJ10" i="3"/>
  <c r="AK10" i="3"/>
  <c r="AT10" i="3" s="1"/>
  <c r="AJ3" i="3"/>
  <c r="AB4" i="3"/>
  <c r="AJ4" i="64"/>
  <c r="AK4" i="64"/>
  <c r="AT4" i="64" s="1"/>
  <c r="AT25" i="64" s="1"/>
  <c r="AI22" i="59"/>
  <c r="AN22" i="59"/>
  <c r="Z23" i="51"/>
  <c r="X23" i="51"/>
  <c r="Y23" i="51"/>
  <c r="AH23" i="50"/>
  <c r="AQ23" i="50" s="1"/>
  <c r="AQ25" i="50" s="1"/>
  <c r="AZ3" i="50"/>
  <c r="AX22" i="50" s="1"/>
  <c r="S22" i="50" s="1"/>
  <c r="AC22" i="50" s="1"/>
  <c r="AB23" i="50" s="1"/>
  <c r="AH22" i="1"/>
  <c r="AQ22" i="1" s="1"/>
  <c r="AS17" i="64"/>
  <c r="AL17" i="64"/>
  <c r="AU17" i="64" s="1"/>
  <c r="AU25" i="4"/>
  <c r="C11" i="4" s="1"/>
  <c r="AS14" i="64"/>
  <c r="AL14" i="64"/>
  <c r="AU14" i="64" s="1"/>
  <c r="AH22" i="96"/>
  <c r="AQ22" i="96" s="1"/>
  <c r="AR22" i="55"/>
  <c r="AS18" i="64"/>
  <c r="AL18" i="64"/>
  <c r="AU18" i="64" s="1"/>
  <c r="Z22" i="12"/>
  <c r="AR22" i="75"/>
  <c r="Z24" i="32"/>
  <c r="AJ19" i="5"/>
  <c r="AK19" i="5"/>
  <c r="AT19" i="5" s="1"/>
  <c r="AJ13" i="5"/>
  <c r="AK13" i="5"/>
  <c r="AT13" i="5" s="1"/>
  <c r="AJ7" i="5"/>
  <c r="AK7" i="5"/>
  <c r="AT7" i="5" s="1"/>
  <c r="AH22" i="44"/>
  <c r="AQ22" i="44" s="1"/>
  <c r="AR21" i="12"/>
  <c r="AH22" i="87"/>
  <c r="AQ22" i="87" s="1"/>
  <c r="AR21" i="42"/>
  <c r="AI21" i="9"/>
  <c r="AN21" i="9"/>
  <c r="AR22" i="41"/>
  <c r="AH22" i="29"/>
  <c r="AQ22" i="29" s="1"/>
  <c r="AJ18" i="56"/>
  <c r="AK18" i="56"/>
  <c r="AT18" i="56" s="1"/>
  <c r="AJ12" i="56"/>
  <c r="AK12" i="56"/>
  <c r="AT12" i="56" s="1"/>
  <c r="AJ6" i="56"/>
  <c r="AK6" i="56"/>
  <c r="AT6" i="56" s="1"/>
  <c r="AJ20" i="18"/>
  <c r="AK20" i="18"/>
  <c r="AT20" i="18" s="1"/>
  <c r="AJ14" i="18"/>
  <c r="AK14" i="18"/>
  <c r="AT14" i="18" s="1"/>
  <c r="AJ8" i="18"/>
  <c r="AK8" i="18"/>
  <c r="AT8" i="18" s="1"/>
  <c r="AR21" i="79"/>
  <c r="AI23" i="30"/>
  <c r="AN23" i="30"/>
  <c r="X23" i="58"/>
  <c r="Y23" i="58"/>
  <c r="AH21" i="40"/>
  <c r="AQ21" i="40" s="1"/>
  <c r="AH21" i="17"/>
  <c r="AQ21" i="17" s="1"/>
  <c r="AI21" i="95"/>
  <c r="AN21" i="95"/>
  <c r="AI23" i="31"/>
  <c r="AN23" i="31"/>
  <c r="Z23" i="14"/>
  <c r="Y23" i="14"/>
  <c r="X23" i="14"/>
  <c r="AI20" i="7"/>
  <c r="AN20" i="7"/>
  <c r="AJ5" i="3"/>
  <c r="AK5" i="3"/>
  <c r="AT5" i="3" s="1"/>
  <c r="AS16" i="64"/>
  <c r="AL16" i="64"/>
  <c r="AU16" i="64" s="1"/>
  <c r="W22" i="36"/>
  <c r="AE21" i="36"/>
  <c r="AG21" i="36"/>
  <c r="AP21" i="36" s="1"/>
  <c r="AF21" i="36"/>
  <c r="AO21" i="36" s="1"/>
  <c r="X23" i="83"/>
  <c r="Y23" i="83"/>
  <c r="AF24" i="39"/>
  <c r="AO24" i="39" s="1"/>
  <c r="AE24" i="39"/>
  <c r="W25" i="39"/>
  <c r="AG24" i="39"/>
  <c r="AP24" i="39" s="1"/>
  <c r="W24" i="37"/>
  <c r="AG23" i="37"/>
  <c r="AP23" i="37" s="1"/>
  <c r="AF23" i="37"/>
  <c r="AO23" i="37" s="1"/>
  <c r="AE23" i="37"/>
  <c r="AJ8" i="5"/>
  <c r="AK8" i="5"/>
  <c r="AT8" i="5" s="1"/>
  <c r="AS13" i="64"/>
  <c r="AL13" i="64"/>
  <c r="AU13" i="64" s="1"/>
  <c r="AG22" i="62"/>
  <c r="AP22" i="62" s="1"/>
  <c r="AF22" i="62"/>
  <c r="AO22" i="62" s="1"/>
  <c r="W23" i="62"/>
  <c r="AE22" i="62"/>
  <c r="AL23" i="5"/>
  <c r="AU23" i="5" s="1"/>
  <c r="AR23" i="5"/>
  <c r="AR25" i="5" s="1"/>
  <c r="AJ13" i="56"/>
  <c r="AK13" i="56"/>
  <c r="AT13" i="56" s="1"/>
  <c r="Y22" i="21"/>
  <c r="X22" i="21"/>
  <c r="Z22" i="21" s="1"/>
  <c r="AS4" i="4"/>
  <c r="AS25" i="4" s="1"/>
  <c r="AL4" i="4"/>
  <c r="AU4" i="4" s="1"/>
  <c r="AR20" i="40"/>
  <c r="AR23" i="26"/>
  <c r="AH22" i="47"/>
  <c r="AQ22" i="47" s="1"/>
  <c r="AH22" i="67"/>
  <c r="AQ22" i="67" s="1"/>
  <c r="AR23" i="45"/>
  <c r="AH22" i="73"/>
  <c r="AQ22" i="73" s="1"/>
  <c r="AJ18" i="5"/>
  <c r="AK18" i="5"/>
  <c r="AT18" i="5" s="1"/>
  <c r="AJ12" i="5"/>
  <c r="AK12" i="5"/>
  <c r="AT12" i="5" s="1"/>
  <c r="AJ6" i="5"/>
  <c r="AK6" i="5"/>
  <c r="AT6" i="5" s="1"/>
  <c r="AS19" i="64"/>
  <c r="AL19" i="64"/>
  <c r="AU19" i="64" s="1"/>
  <c r="AH23" i="13"/>
  <c r="AQ23" i="13" s="1"/>
  <c r="AQ25" i="13" s="1"/>
  <c r="AX22" i="13"/>
  <c r="S22" i="13" s="1"/>
  <c r="AC22" i="13" s="1"/>
  <c r="AB23" i="13" s="1"/>
  <c r="AZ3" i="13"/>
  <c r="AH23" i="54"/>
  <c r="AQ23" i="54" s="1"/>
  <c r="AQ25" i="54" s="1"/>
  <c r="AZ3" i="54"/>
  <c r="AX22" i="54" s="1"/>
  <c r="S22" i="54" s="1"/>
  <c r="AC22" i="54" s="1"/>
  <c r="AB23" i="54" s="1"/>
  <c r="AH22" i="91"/>
  <c r="AQ22" i="91" s="1"/>
  <c r="Y24" i="92"/>
  <c r="Z24" i="92" s="1"/>
  <c r="X24" i="92"/>
  <c r="X22" i="9"/>
  <c r="Y22" i="9"/>
  <c r="X23" i="57"/>
  <c r="Y23" i="57"/>
  <c r="AX23" i="60"/>
  <c r="S23" i="60" s="1"/>
  <c r="AC23" i="60" s="1"/>
  <c r="AX3" i="60"/>
  <c r="S3" i="60" s="1"/>
  <c r="AC3" i="60" s="1"/>
  <c r="AX4" i="60"/>
  <c r="S4" i="60" s="1"/>
  <c r="AC4" i="60" s="1"/>
  <c r="AB5" i="60" s="1"/>
  <c r="AX5" i="60"/>
  <c r="S5" i="60" s="1"/>
  <c r="AC5" i="60" s="1"/>
  <c r="AB6" i="60" s="1"/>
  <c r="AX6" i="60"/>
  <c r="S6" i="60" s="1"/>
  <c r="AC6" i="60" s="1"/>
  <c r="AB7" i="60" s="1"/>
  <c r="AX7" i="60"/>
  <c r="S7" i="60" s="1"/>
  <c r="AC7" i="60" s="1"/>
  <c r="AB8" i="60" s="1"/>
  <c r="AX8" i="60"/>
  <c r="S8" i="60" s="1"/>
  <c r="AC8" i="60" s="1"/>
  <c r="AB9" i="60" s="1"/>
  <c r="AX9" i="60"/>
  <c r="S9" i="60" s="1"/>
  <c r="AC9" i="60" s="1"/>
  <c r="AB10" i="60" s="1"/>
  <c r="AX10" i="60"/>
  <c r="S10" i="60" s="1"/>
  <c r="AC10" i="60" s="1"/>
  <c r="AB11" i="60" s="1"/>
  <c r="AX11" i="60"/>
  <c r="S11" i="60" s="1"/>
  <c r="AC11" i="60" s="1"/>
  <c r="AB12" i="60" s="1"/>
  <c r="AX12" i="60"/>
  <c r="S12" i="60" s="1"/>
  <c r="AC12" i="60" s="1"/>
  <c r="AB13" i="60" s="1"/>
  <c r="AX13" i="60"/>
  <c r="S13" i="60" s="1"/>
  <c r="AC13" i="60" s="1"/>
  <c r="AB14" i="60" s="1"/>
  <c r="AX14" i="60"/>
  <c r="S14" i="60" s="1"/>
  <c r="AC14" i="60" s="1"/>
  <c r="AB15" i="60" s="1"/>
  <c r="AX15" i="60"/>
  <c r="S15" i="60" s="1"/>
  <c r="AC15" i="60" s="1"/>
  <c r="AB16" i="60" s="1"/>
  <c r="AX16" i="60"/>
  <c r="S16" i="60" s="1"/>
  <c r="AC16" i="60" s="1"/>
  <c r="AB17" i="60" s="1"/>
  <c r="AX17" i="60"/>
  <c r="S17" i="60" s="1"/>
  <c r="AC17" i="60" s="1"/>
  <c r="AB18" i="60" s="1"/>
  <c r="AX18" i="60"/>
  <c r="S18" i="60" s="1"/>
  <c r="AC18" i="60" s="1"/>
  <c r="AB19" i="60" s="1"/>
  <c r="AX19" i="60"/>
  <c r="S19" i="60" s="1"/>
  <c r="AC19" i="60" s="1"/>
  <c r="AB20" i="60" s="1"/>
  <c r="AX20" i="60"/>
  <c r="S20" i="60" s="1"/>
  <c r="AC20" i="60" s="1"/>
  <c r="AB21" i="60" s="1"/>
  <c r="AX21" i="60"/>
  <c r="S21" i="60" s="1"/>
  <c r="AC21" i="60" s="1"/>
  <c r="AB22" i="60" s="1"/>
  <c r="AJ17" i="56"/>
  <c r="AK17" i="56"/>
  <c r="AT17" i="56" s="1"/>
  <c r="AJ11" i="56"/>
  <c r="AK11" i="56"/>
  <c r="AT11" i="56" s="1"/>
  <c r="AJ5" i="56"/>
  <c r="AK5" i="56"/>
  <c r="AT5" i="56" s="1"/>
  <c r="AS9" i="64"/>
  <c r="AL9" i="64"/>
  <c r="AU9" i="64" s="1"/>
  <c r="AX23" i="19"/>
  <c r="S23" i="19" s="1"/>
  <c r="AC23" i="19" s="1"/>
  <c r="AX3" i="19"/>
  <c r="S3" i="19" s="1"/>
  <c r="AC3" i="19" s="1"/>
  <c r="AX4" i="19"/>
  <c r="S4" i="19" s="1"/>
  <c r="AC4" i="19" s="1"/>
  <c r="AB5" i="19" s="1"/>
  <c r="AX5" i="19"/>
  <c r="S5" i="19" s="1"/>
  <c r="AC5" i="19" s="1"/>
  <c r="AB6" i="19" s="1"/>
  <c r="AX6" i="19"/>
  <c r="S6" i="19" s="1"/>
  <c r="AC6" i="19" s="1"/>
  <c r="AB7" i="19" s="1"/>
  <c r="AX7" i="19"/>
  <c r="S7" i="19" s="1"/>
  <c r="AC7" i="19" s="1"/>
  <c r="AB8" i="19" s="1"/>
  <c r="AX8" i="19"/>
  <c r="S8" i="19" s="1"/>
  <c r="AC8" i="19" s="1"/>
  <c r="AB9" i="19" s="1"/>
  <c r="AX9" i="19"/>
  <c r="S9" i="19" s="1"/>
  <c r="AC9" i="19" s="1"/>
  <c r="AB10" i="19" s="1"/>
  <c r="AX10" i="19"/>
  <c r="S10" i="19" s="1"/>
  <c r="AC10" i="19" s="1"/>
  <c r="AB11" i="19" s="1"/>
  <c r="AX11" i="19"/>
  <c r="S11" i="19" s="1"/>
  <c r="AC11" i="19" s="1"/>
  <c r="AB12" i="19" s="1"/>
  <c r="AX12" i="19"/>
  <c r="S12" i="19" s="1"/>
  <c r="AC12" i="19" s="1"/>
  <c r="AB13" i="19" s="1"/>
  <c r="AX13" i="19"/>
  <c r="S13" i="19" s="1"/>
  <c r="AC13" i="19" s="1"/>
  <c r="AB14" i="19" s="1"/>
  <c r="AX14" i="19"/>
  <c r="S14" i="19" s="1"/>
  <c r="AC14" i="19" s="1"/>
  <c r="AB15" i="19" s="1"/>
  <c r="AX15" i="19"/>
  <c r="S15" i="19" s="1"/>
  <c r="AC15" i="19" s="1"/>
  <c r="AB16" i="19" s="1"/>
  <c r="AX16" i="19"/>
  <c r="S16" i="19" s="1"/>
  <c r="AC16" i="19" s="1"/>
  <c r="AB17" i="19" s="1"/>
  <c r="AX17" i="19"/>
  <c r="S17" i="19" s="1"/>
  <c r="AC17" i="19" s="1"/>
  <c r="AB18" i="19" s="1"/>
  <c r="AX18" i="19"/>
  <c r="S18" i="19" s="1"/>
  <c r="AC18" i="19" s="1"/>
  <c r="AB19" i="19" s="1"/>
  <c r="AX19" i="19"/>
  <c r="S19" i="19" s="1"/>
  <c r="AC19" i="19" s="1"/>
  <c r="AB20" i="19" s="1"/>
  <c r="AX20" i="19"/>
  <c r="S20" i="19" s="1"/>
  <c r="AC20" i="19" s="1"/>
  <c r="AB21" i="19" s="1"/>
  <c r="AX21" i="19"/>
  <c r="S21" i="19" s="1"/>
  <c r="AC21" i="19" s="1"/>
  <c r="AB22" i="19" s="1"/>
  <c r="AJ19" i="18"/>
  <c r="AK19" i="18"/>
  <c r="AT19" i="18" s="1"/>
  <c r="AJ13" i="18"/>
  <c r="AK13" i="18"/>
  <c r="AT13" i="18" s="1"/>
  <c r="AJ7" i="18"/>
  <c r="AK7" i="18"/>
  <c r="AT7" i="18" s="1"/>
  <c r="Z22" i="61"/>
  <c r="AS4" i="2"/>
  <c r="AL4" i="2"/>
  <c r="AU4" i="2" s="1"/>
  <c r="AU25" i="2" s="1"/>
  <c r="C11" i="2" s="1"/>
  <c r="Y21" i="7"/>
  <c r="Z21" i="7" s="1"/>
  <c r="X21" i="7"/>
  <c r="AF24" i="45"/>
  <c r="AO24" i="45" s="1"/>
  <c r="AE24" i="45"/>
  <c r="W25" i="45"/>
  <c r="AG24" i="45"/>
  <c r="AP24" i="45" s="1"/>
  <c r="AX23" i="20"/>
  <c r="S23" i="20" s="1"/>
  <c r="AC23" i="20" s="1"/>
  <c r="AJ23" i="20" s="1"/>
  <c r="AS23" i="20" s="1"/>
  <c r="AX3" i="20"/>
  <c r="S3" i="20" s="1"/>
  <c r="AC3" i="20" s="1"/>
  <c r="AX4" i="20"/>
  <c r="S4" i="20" s="1"/>
  <c r="AC4" i="20" s="1"/>
  <c r="AB5" i="20" s="1"/>
  <c r="AX5" i="20"/>
  <c r="S5" i="20" s="1"/>
  <c r="AC5" i="20" s="1"/>
  <c r="AB6" i="20" s="1"/>
  <c r="AX6" i="20"/>
  <c r="S6" i="20" s="1"/>
  <c r="AC6" i="20" s="1"/>
  <c r="AB7" i="20" s="1"/>
  <c r="AX7" i="20"/>
  <c r="S7" i="20" s="1"/>
  <c r="AC7" i="20" s="1"/>
  <c r="AB8" i="20" s="1"/>
  <c r="AX8" i="20"/>
  <c r="S8" i="20" s="1"/>
  <c r="AC8" i="20" s="1"/>
  <c r="AB9" i="20" s="1"/>
  <c r="AX9" i="20"/>
  <c r="S9" i="20" s="1"/>
  <c r="AC9" i="20" s="1"/>
  <c r="AB10" i="20" s="1"/>
  <c r="AX10" i="20"/>
  <c r="S10" i="20" s="1"/>
  <c r="AC10" i="20" s="1"/>
  <c r="AB11" i="20" s="1"/>
  <c r="AX11" i="20"/>
  <c r="S11" i="20" s="1"/>
  <c r="AC11" i="20" s="1"/>
  <c r="AB12" i="20" s="1"/>
  <c r="AX12" i="20"/>
  <c r="S12" i="20" s="1"/>
  <c r="AC12" i="20" s="1"/>
  <c r="AB13" i="20" s="1"/>
  <c r="AX13" i="20"/>
  <c r="S13" i="20" s="1"/>
  <c r="AC13" i="20" s="1"/>
  <c r="AB14" i="20" s="1"/>
  <c r="AX14" i="20"/>
  <c r="S14" i="20" s="1"/>
  <c r="AC14" i="20" s="1"/>
  <c r="AB15" i="20" s="1"/>
  <c r="AX15" i="20"/>
  <c r="S15" i="20" s="1"/>
  <c r="AC15" i="20" s="1"/>
  <c r="AB16" i="20" s="1"/>
  <c r="AX16" i="20"/>
  <c r="S16" i="20" s="1"/>
  <c r="AC16" i="20" s="1"/>
  <c r="AB17" i="20" s="1"/>
  <c r="AX17" i="20"/>
  <c r="S17" i="20" s="1"/>
  <c r="AC17" i="20" s="1"/>
  <c r="AB18" i="20" s="1"/>
  <c r="AX18" i="20"/>
  <c r="S18" i="20" s="1"/>
  <c r="AC18" i="20" s="1"/>
  <c r="AB19" i="20" s="1"/>
  <c r="AX19" i="20"/>
  <c r="S19" i="20" s="1"/>
  <c r="AC19" i="20" s="1"/>
  <c r="AB20" i="20" s="1"/>
  <c r="AX20" i="20"/>
  <c r="S20" i="20" s="1"/>
  <c r="AC20" i="20" s="1"/>
  <c r="AB21" i="20" s="1"/>
  <c r="AX21" i="20"/>
  <c r="S21" i="20" s="1"/>
  <c r="AC21" i="20" s="1"/>
  <c r="AB22" i="20" s="1"/>
  <c r="AE24" i="94"/>
  <c r="AF24" i="94"/>
  <c r="AO24" i="94" s="1"/>
  <c r="W25" i="94"/>
  <c r="AG24" i="94"/>
  <c r="AP24" i="94" s="1"/>
  <c r="AR22" i="50"/>
  <c r="AR21" i="93"/>
  <c r="AJ20" i="5"/>
  <c r="AK20" i="5"/>
  <c r="AT20" i="5" s="1"/>
  <c r="AH23" i="35"/>
  <c r="AQ23" i="35" s="1"/>
  <c r="AJ19" i="56"/>
  <c r="AK19" i="56"/>
  <c r="AT19" i="56" s="1"/>
  <c r="AN22" i="53"/>
  <c r="AI22" i="53"/>
  <c r="AS21" i="64"/>
  <c r="AL21" i="64"/>
  <c r="AU21" i="64" s="1"/>
  <c r="Z23" i="90"/>
  <c r="AJ15" i="3"/>
  <c r="AK15" i="3"/>
  <c r="AT15" i="3" s="1"/>
  <c r="AS3" i="64"/>
  <c r="AL3" i="64"/>
  <c r="AU3" i="64" s="1"/>
  <c r="AH22" i="93"/>
  <c r="AQ22" i="93" s="1"/>
  <c r="AR22" i="48"/>
  <c r="AJ20" i="3"/>
  <c r="AK20" i="3"/>
  <c r="AT20" i="3" s="1"/>
  <c r="AJ14" i="3"/>
  <c r="AK14" i="3"/>
  <c r="AT14" i="3" s="1"/>
  <c r="AJ8" i="3"/>
  <c r="AK8" i="3"/>
  <c r="AT8" i="3" s="1"/>
  <c r="Z23" i="89"/>
  <c r="Y23" i="89"/>
  <c r="X23" i="89"/>
  <c r="AR21" i="61"/>
  <c r="Z22" i="34"/>
  <c r="Y22" i="34"/>
  <c r="X22" i="34"/>
  <c r="AN22" i="83"/>
  <c r="AI22" i="83"/>
  <c r="AS8" i="64"/>
  <c r="AL8" i="64"/>
  <c r="AU8" i="64" s="1"/>
  <c r="AR21" i="71"/>
  <c r="AH21" i="68"/>
  <c r="AQ21" i="68" s="1"/>
  <c r="AS5" i="64"/>
  <c r="AL5" i="64"/>
  <c r="AU5" i="64" s="1"/>
  <c r="AH23" i="86"/>
  <c r="AQ23" i="86" s="1"/>
  <c r="AR21" i="6"/>
  <c r="Z22" i="93"/>
  <c r="AR21" i="1"/>
  <c r="Z22" i="96"/>
  <c r="AE21" i="78"/>
  <c r="W22" i="78"/>
  <c r="AF21" i="78"/>
  <c r="AO21" i="78" s="1"/>
  <c r="AG21" i="78"/>
  <c r="AP21" i="78" s="1"/>
  <c r="AR20" i="68"/>
  <c r="AX22" i="10"/>
  <c r="S22" i="10" s="1"/>
  <c r="AC22" i="10" s="1"/>
  <c r="AB23" i="10" s="1"/>
  <c r="AG22" i="23"/>
  <c r="AP22" i="23" s="1"/>
  <c r="AF22" i="23"/>
  <c r="AO22" i="23" s="1"/>
  <c r="W23" i="23"/>
  <c r="AE22" i="23"/>
  <c r="AS6" i="64"/>
  <c r="AL6" i="64"/>
  <c r="AU6" i="64" s="1"/>
  <c r="AI21" i="16"/>
  <c r="AN21" i="16"/>
  <c r="AX23" i="11"/>
  <c r="S23" i="11" s="1"/>
  <c r="AC23" i="11" s="1"/>
  <c r="AX3" i="11"/>
  <c r="S3" i="11" s="1"/>
  <c r="AC3" i="11" s="1"/>
  <c r="AX4" i="11"/>
  <c r="S4" i="11" s="1"/>
  <c r="AC4" i="11" s="1"/>
  <c r="AB5" i="11" s="1"/>
  <c r="AX5" i="11"/>
  <c r="S5" i="11" s="1"/>
  <c r="AC5" i="11" s="1"/>
  <c r="AB6" i="11" s="1"/>
  <c r="AX6" i="11"/>
  <c r="S6" i="11" s="1"/>
  <c r="AC6" i="11" s="1"/>
  <c r="AB7" i="11" s="1"/>
  <c r="AX7" i="11"/>
  <c r="S7" i="11" s="1"/>
  <c r="AC7" i="11" s="1"/>
  <c r="AB8" i="11" s="1"/>
  <c r="AX8" i="11"/>
  <c r="S8" i="11" s="1"/>
  <c r="AC8" i="11" s="1"/>
  <c r="AB9" i="11" s="1"/>
  <c r="AX9" i="11"/>
  <c r="S9" i="11" s="1"/>
  <c r="AC9" i="11" s="1"/>
  <c r="AB10" i="11" s="1"/>
  <c r="AX10" i="11"/>
  <c r="S10" i="11" s="1"/>
  <c r="AC10" i="11" s="1"/>
  <c r="AB11" i="11" s="1"/>
  <c r="AX11" i="11"/>
  <c r="S11" i="11" s="1"/>
  <c r="AC11" i="11" s="1"/>
  <c r="AB12" i="11" s="1"/>
  <c r="AX12" i="11"/>
  <c r="S12" i="11" s="1"/>
  <c r="AC12" i="11" s="1"/>
  <c r="AB13" i="11" s="1"/>
  <c r="AX13" i="11"/>
  <c r="S13" i="11" s="1"/>
  <c r="AC13" i="11" s="1"/>
  <c r="AB14" i="11" s="1"/>
  <c r="AX14" i="11"/>
  <c r="S14" i="11" s="1"/>
  <c r="AC14" i="11" s="1"/>
  <c r="AB15" i="11" s="1"/>
  <c r="AX15" i="11"/>
  <c r="S15" i="11" s="1"/>
  <c r="AC15" i="11" s="1"/>
  <c r="AB16" i="11" s="1"/>
  <c r="AX16" i="11"/>
  <c r="S16" i="11" s="1"/>
  <c r="AC16" i="11" s="1"/>
  <c r="AB17" i="11" s="1"/>
  <c r="AX17" i="11"/>
  <c r="S17" i="11" s="1"/>
  <c r="AC17" i="11" s="1"/>
  <c r="AB18" i="11" s="1"/>
  <c r="AX18" i="11"/>
  <c r="S18" i="11" s="1"/>
  <c r="AC18" i="11" s="1"/>
  <c r="AB19" i="11" s="1"/>
  <c r="AX19" i="11"/>
  <c r="S19" i="11" s="1"/>
  <c r="AC19" i="11" s="1"/>
  <c r="AB20" i="11" s="1"/>
  <c r="AX20" i="11"/>
  <c r="S20" i="11" s="1"/>
  <c r="AC20" i="11" s="1"/>
  <c r="AB21" i="11" s="1"/>
  <c r="AX21" i="11"/>
  <c r="S21" i="11" s="1"/>
  <c r="AC21" i="11" s="1"/>
  <c r="AB22" i="11" s="1"/>
  <c r="Z22" i="67"/>
  <c r="AR21" i="91"/>
  <c r="AG22" i="70"/>
  <c r="AP22" i="70" s="1"/>
  <c r="W23" i="70"/>
  <c r="AF22" i="70"/>
  <c r="AO22" i="70" s="1"/>
  <c r="AE22" i="70"/>
  <c r="AS25" i="2"/>
  <c r="AJ17" i="5"/>
  <c r="AK17" i="5"/>
  <c r="AT17" i="5" s="1"/>
  <c r="AJ11" i="5"/>
  <c r="AK11" i="5"/>
  <c r="AT11" i="5" s="1"/>
  <c r="AJ5" i="5"/>
  <c r="AK5" i="5"/>
  <c r="AT5" i="5" s="1"/>
  <c r="AN23" i="56"/>
  <c r="AN25" i="56" s="1"/>
  <c r="AI23" i="56"/>
  <c r="AG22" i="33"/>
  <c r="AP22" i="33" s="1"/>
  <c r="AF22" i="33"/>
  <c r="AO22" i="33" s="1"/>
  <c r="AE22" i="33"/>
  <c r="W23" i="33"/>
  <c r="Z23" i="13"/>
  <c r="AG21" i="65"/>
  <c r="AP21" i="65" s="1"/>
  <c r="AF21" i="65"/>
  <c r="AO21" i="65" s="1"/>
  <c r="AE21" i="65"/>
  <c r="W22" i="65"/>
  <c r="Z23" i="54"/>
  <c r="AI23" i="92"/>
  <c r="AN23" i="92"/>
  <c r="AI20" i="15"/>
  <c r="AN20" i="15"/>
  <c r="AX23" i="72"/>
  <c r="S23" i="72" s="1"/>
  <c r="AC23" i="72" s="1"/>
  <c r="AX3" i="72"/>
  <c r="S3" i="72" s="1"/>
  <c r="AC3" i="72" s="1"/>
  <c r="AX4" i="72"/>
  <c r="S4" i="72" s="1"/>
  <c r="AC4" i="72" s="1"/>
  <c r="AB5" i="72" s="1"/>
  <c r="AX5" i="72"/>
  <c r="S5" i="72" s="1"/>
  <c r="AC5" i="72" s="1"/>
  <c r="AB6" i="72" s="1"/>
  <c r="AX6" i="72"/>
  <c r="S6" i="72" s="1"/>
  <c r="AC6" i="72" s="1"/>
  <c r="AB7" i="72" s="1"/>
  <c r="AX7" i="72"/>
  <c r="S7" i="72" s="1"/>
  <c r="AC7" i="72" s="1"/>
  <c r="AB8" i="72" s="1"/>
  <c r="AX8" i="72"/>
  <c r="S8" i="72" s="1"/>
  <c r="AC8" i="72" s="1"/>
  <c r="AB9" i="72" s="1"/>
  <c r="AX9" i="72"/>
  <c r="S9" i="72" s="1"/>
  <c r="AC9" i="72" s="1"/>
  <c r="AB10" i="72" s="1"/>
  <c r="AX10" i="72"/>
  <c r="S10" i="72" s="1"/>
  <c r="AC10" i="72" s="1"/>
  <c r="AB11" i="72" s="1"/>
  <c r="AX11" i="72"/>
  <c r="S11" i="72" s="1"/>
  <c r="AC11" i="72" s="1"/>
  <c r="AB12" i="72" s="1"/>
  <c r="AX12" i="72"/>
  <c r="S12" i="72" s="1"/>
  <c r="AC12" i="72" s="1"/>
  <c r="AB13" i="72" s="1"/>
  <c r="AX13" i="72"/>
  <c r="S13" i="72" s="1"/>
  <c r="AC13" i="72" s="1"/>
  <c r="AB14" i="72" s="1"/>
  <c r="AX14" i="72"/>
  <c r="S14" i="72" s="1"/>
  <c r="AC14" i="72" s="1"/>
  <c r="AB15" i="72" s="1"/>
  <c r="AX15" i="72"/>
  <c r="S15" i="72" s="1"/>
  <c r="AC15" i="72" s="1"/>
  <c r="AB16" i="72" s="1"/>
  <c r="AX16" i="72"/>
  <c r="S16" i="72" s="1"/>
  <c r="AC16" i="72" s="1"/>
  <c r="AB17" i="72" s="1"/>
  <c r="AX17" i="72"/>
  <c r="S17" i="72" s="1"/>
  <c r="AC17" i="72" s="1"/>
  <c r="AB18" i="72" s="1"/>
  <c r="AX18" i="72"/>
  <c r="S18" i="72" s="1"/>
  <c r="AC18" i="72" s="1"/>
  <c r="AB19" i="72" s="1"/>
  <c r="AX19" i="72"/>
  <c r="S19" i="72" s="1"/>
  <c r="AC19" i="72" s="1"/>
  <c r="AB20" i="72" s="1"/>
  <c r="AX20" i="72"/>
  <c r="S20" i="72" s="1"/>
  <c r="AC20" i="72" s="1"/>
  <c r="AB21" i="72" s="1"/>
  <c r="AX21" i="72"/>
  <c r="S21" i="72" s="1"/>
  <c r="AC21" i="72" s="1"/>
  <c r="AB22" i="72" s="1"/>
  <c r="AX22" i="60"/>
  <c r="S22" i="60" s="1"/>
  <c r="AC22" i="60" s="1"/>
  <c r="AB23" i="60" s="1"/>
  <c r="AJ22" i="56"/>
  <c r="AK22" i="56"/>
  <c r="AT22" i="56" s="1"/>
  <c r="AJ16" i="56"/>
  <c r="AK16" i="56"/>
  <c r="AT16" i="56" s="1"/>
  <c r="AJ10" i="56"/>
  <c r="AK10" i="56"/>
  <c r="AT10" i="56" s="1"/>
  <c r="AJ3" i="56"/>
  <c r="AB4" i="56"/>
  <c r="AN23" i="85"/>
  <c r="AI23" i="85"/>
  <c r="X23" i="53"/>
  <c r="Y23" i="53"/>
  <c r="Z23" i="53" s="1"/>
  <c r="X22" i="76"/>
  <c r="Y22" i="76"/>
  <c r="AX22" i="19"/>
  <c r="S22" i="19" s="1"/>
  <c r="AC22" i="19" s="1"/>
  <c r="AB23" i="19" s="1"/>
  <c r="AJ18" i="18"/>
  <c r="AK18" i="18"/>
  <c r="AT18" i="18" s="1"/>
  <c r="AJ12" i="18"/>
  <c r="AK12" i="18"/>
  <c r="AT12" i="18" s="1"/>
  <c r="AJ6" i="18"/>
  <c r="AK6" i="18"/>
  <c r="AT6" i="18" s="1"/>
  <c r="AR22" i="13"/>
  <c r="AI22" i="8"/>
  <c r="AN22" i="8"/>
  <c r="X23" i="84"/>
  <c r="Y23" i="84"/>
  <c r="AR21" i="73"/>
  <c r="AR22" i="35"/>
  <c r="AJ9" i="3"/>
  <c r="AK9" i="3"/>
  <c r="AT9" i="3" s="1"/>
  <c r="AS22" i="64"/>
  <c r="AL22" i="64"/>
  <c r="AU22" i="64" s="1"/>
  <c r="AH22" i="6"/>
  <c r="AQ22" i="6" s="1"/>
  <c r="Y23" i="59"/>
  <c r="X23" i="59"/>
  <c r="Z23" i="55"/>
  <c r="AR20" i="88"/>
  <c r="AL23" i="3"/>
  <c r="AU23" i="3" s="1"/>
  <c r="AR23" i="3"/>
  <c r="AR25" i="3" s="1"/>
  <c r="AJ13" i="3"/>
  <c r="AK13" i="3"/>
  <c r="AT13" i="3" s="1"/>
  <c r="AS10" i="64"/>
  <c r="AL10" i="64"/>
  <c r="AU10" i="64" s="1"/>
  <c r="AH22" i="79"/>
  <c r="AQ22" i="79" s="1"/>
  <c r="AI22" i="25"/>
  <c r="AN22" i="25"/>
  <c r="AI21" i="34"/>
  <c r="AN21" i="34"/>
  <c r="AK23" i="18"/>
  <c r="AT23" i="18" s="1"/>
  <c r="AH24" i="39"/>
  <c r="AQ24" i="39" s="1"/>
  <c r="AH23" i="48"/>
  <c r="AQ23" i="48" s="1"/>
  <c r="AR21" i="29"/>
  <c r="AN22" i="81"/>
  <c r="AI22" i="81"/>
  <c r="AI21" i="52"/>
  <c r="AN21" i="52"/>
  <c r="X22" i="27"/>
  <c r="Z22" i="27" s="1"/>
  <c r="Y22" i="27"/>
  <c r="AR21" i="87"/>
  <c r="AH22" i="71"/>
  <c r="AQ22" i="71" s="1"/>
  <c r="X22" i="16"/>
  <c r="Y22" i="16"/>
  <c r="Y21" i="82"/>
  <c r="X21" i="82"/>
  <c r="AJ23" i="11"/>
  <c r="AS23" i="11" s="1"/>
  <c r="AK23" i="11"/>
  <c r="AT23" i="11" s="1"/>
  <c r="AS20" i="64"/>
  <c r="AL20" i="64"/>
  <c r="AU20" i="64" s="1"/>
  <c r="AL23" i="64"/>
  <c r="AU23" i="64" s="1"/>
  <c r="AR23" i="64"/>
  <c r="AR25" i="64" s="1"/>
  <c r="Z22" i="47"/>
  <c r="Z22" i="73"/>
  <c r="AJ22" i="5"/>
  <c r="AK22" i="5"/>
  <c r="AT22" i="5" s="1"/>
  <c r="AJ16" i="5"/>
  <c r="AK16" i="5"/>
  <c r="AT16" i="5" s="1"/>
  <c r="AJ10" i="5"/>
  <c r="AK10" i="5"/>
  <c r="AT10" i="5" s="1"/>
  <c r="AJ3" i="5"/>
  <c r="AB4" i="5"/>
  <c r="AR21" i="74"/>
  <c r="AS7" i="64"/>
  <c r="AL7" i="64"/>
  <c r="AU7" i="64" s="1"/>
  <c r="AG22" i="22"/>
  <c r="AP22" i="22" s="1"/>
  <c r="AF22" i="22"/>
  <c r="AO22" i="22" s="1"/>
  <c r="W23" i="22"/>
  <c r="AE22" i="22"/>
  <c r="AF22" i="63"/>
  <c r="AO22" i="63" s="1"/>
  <c r="W23" i="63"/>
  <c r="AG22" i="63"/>
  <c r="AP22" i="63" s="1"/>
  <c r="AE22" i="63"/>
  <c r="AF22" i="69"/>
  <c r="AO22" i="69" s="1"/>
  <c r="W23" i="69"/>
  <c r="AG22" i="69"/>
  <c r="AP22" i="69" s="1"/>
  <c r="AE22" i="69"/>
  <c r="AE23" i="72"/>
  <c r="AF23" i="72"/>
  <c r="AO23" i="72" s="1"/>
  <c r="AO25" i="72" s="1"/>
  <c r="AG23" i="72"/>
  <c r="AP23" i="72" s="1"/>
  <c r="AP25" i="72" s="1"/>
  <c r="AH22" i="62"/>
  <c r="AQ22" i="62" s="1"/>
  <c r="Z22" i="91"/>
  <c r="AH22" i="66"/>
  <c r="AQ22" i="66" s="1"/>
  <c r="AI23" i="60"/>
  <c r="AN23" i="60"/>
  <c r="AN25" i="60" s="1"/>
  <c r="Y21" i="15"/>
  <c r="Z21" i="15" s="1"/>
  <c r="X21" i="15"/>
  <c r="AX22" i="72"/>
  <c r="S22" i="72" s="1"/>
  <c r="AC22" i="72" s="1"/>
  <c r="AB23" i="72" s="1"/>
  <c r="AR22" i="54"/>
  <c r="AR21" i="62"/>
  <c r="AJ21" i="56"/>
  <c r="AK21" i="56"/>
  <c r="AT21" i="56" s="1"/>
  <c r="AJ15" i="56"/>
  <c r="AK15" i="56"/>
  <c r="AT15" i="56" s="1"/>
  <c r="AJ9" i="56"/>
  <c r="AK9" i="56"/>
  <c r="AT9" i="56" s="1"/>
  <c r="AS15" i="64"/>
  <c r="AL15" i="64"/>
  <c r="AU15" i="64" s="1"/>
  <c r="AJ17" i="18"/>
  <c r="AK17" i="18"/>
  <c r="AT17" i="18" s="1"/>
  <c r="AJ11" i="18"/>
  <c r="AK11" i="18"/>
  <c r="AT11" i="18" s="1"/>
  <c r="AJ5" i="18"/>
  <c r="AK5" i="18"/>
  <c r="AT5" i="18" s="1"/>
  <c r="AH21" i="88"/>
  <c r="AQ21" i="88" s="1"/>
  <c r="AR22" i="80"/>
  <c r="AI22" i="24"/>
  <c r="AN22" i="24"/>
  <c r="Z24" i="31"/>
  <c r="Y24" i="31"/>
  <c r="X24" i="31"/>
  <c r="AN21" i="49"/>
  <c r="AI21" i="49"/>
  <c r="Y23" i="8"/>
  <c r="Z23" i="8" s="1"/>
  <c r="X23" i="8"/>
  <c r="X23" i="77"/>
  <c r="Y23" i="77"/>
  <c r="Z23" i="77" s="1"/>
  <c r="AI23" i="20"/>
  <c r="AN23" i="20"/>
  <c r="AN25" i="20" s="1"/>
  <c r="AE23" i="77" l="1"/>
  <c r="W24" i="77"/>
  <c r="AG23" i="77"/>
  <c r="AP23" i="77" s="1"/>
  <c r="AF23" i="77"/>
  <c r="AO23" i="77" s="1"/>
  <c r="AE22" i="27"/>
  <c r="W23" i="27"/>
  <c r="AG22" i="27"/>
  <c r="AP22" i="27" s="1"/>
  <c r="AF22" i="27"/>
  <c r="AO22" i="27" s="1"/>
  <c r="AF22" i="21"/>
  <c r="AO22" i="21" s="1"/>
  <c r="W23" i="21"/>
  <c r="AE22" i="21"/>
  <c r="AG22" i="21"/>
  <c r="AP22" i="21" s="1"/>
  <c r="AF24" i="85"/>
  <c r="AO24" i="85" s="1"/>
  <c r="AG24" i="85"/>
  <c r="AP24" i="85" s="1"/>
  <c r="AE24" i="85"/>
  <c r="W25" i="85"/>
  <c r="AG22" i="52"/>
  <c r="AP22" i="52" s="1"/>
  <c r="AF22" i="52"/>
  <c r="AO22" i="52" s="1"/>
  <c r="W23" i="52"/>
  <c r="AE22" i="52"/>
  <c r="AG21" i="15"/>
  <c r="AP21" i="15" s="1"/>
  <c r="AF21" i="15"/>
  <c r="AO21" i="15" s="1"/>
  <c r="W22" i="15"/>
  <c r="AE21" i="15"/>
  <c r="AF23" i="8"/>
  <c r="AO23" i="8" s="1"/>
  <c r="AO25" i="8" s="1"/>
  <c r="AE23" i="8"/>
  <c r="AG23" i="8"/>
  <c r="AP23" i="8" s="1"/>
  <c r="AP25" i="8" s="1"/>
  <c r="AG23" i="53"/>
  <c r="AP23" i="53" s="1"/>
  <c r="AP25" i="53" s="1"/>
  <c r="AF23" i="53"/>
  <c r="AO23" i="53" s="1"/>
  <c r="AO25" i="53" s="1"/>
  <c r="AE23" i="53"/>
  <c r="AK23" i="50"/>
  <c r="AT23" i="50" s="1"/>
  <c r="AG24" i="92"/>
  <c r="AP24" i="92" s="1"/>
  <c r="AF24" i="92"/>
  <c r="AO24" i="92" s="1"/>
  <c r="AE24" i="92"/>
  <c r="W25" i="92"/>
  <c r="AG21" i="7"/>
  <c r="AP21" i="7" s="1"/>
  <c r="AF21" i="7"/>
  <c r="AO21" i="7" s="1"/>
  <c r="W22" i="7"/>
  <c r="AE21" i="7"/>
  <c r="AE23" i="25"/>
  <c r="W24" i="25"/>
  <c r="AG23" i="25"/>
  <c r="AP23" i="25" s="1"/>
  <c r="AF23" i="25"/>
  <c r="AO23" i="25" s="1"/>
  <c r="AR21" i="49"/>
  <c r="AH21" i="82"/>
  <c r="AQ21" i="82" s="1"/>
  <c r="AS13" i="3"/>
  <c r="AL13" i="3"/>
  <c r="AU13" i="3" s="1"/>
  <c r="AH23" i="59"/>
  <c r="AQ23" i="59" s="1"/>
  <c r="AQ25" i="59" s="1"/>
  <c r="AX22" i="59"/>
  <c r="S22" i="59" s="1"/>
  <c r="AC22" i="59" s="1"/>
  <c r="AB23" i="59" s="1"/>
  <c r="AZ3" i="59"/>
  <c r="AS3" i="56"/>
  <c r="AL3" i="56"/>
  <c r="AU3" i="56" s="1"/>
  <c r="AS22" i="56"/>
  <c r="AL22" i="56"/>
  <c r="AU22" i="56" s="1"/>
  <c r="AJ18" i="72"/>
  <c r="AK18" i="72"/>
  <c r="AT18" i="72" s="1"/>
  <c r="AJ12" i="72"/>
  <c r="AK12" i="72"/>
  <c r="AT12" i="72" s="1"/>
  <c r="AJ6" i="72"/>
  <c r="AK6" i="72"/>
  <c r="AT6" i="72" s="1"/>
  <c r="AS11" i="5"/>
  <c r="AL11" i="5"/>
  <c r="AU11" i="5" s="1"/>
  <c r="Z23" i="70"/>
  <c r="X23" i="70"/>
  <c r="Y23" i="70"/>
  <c r="AJ21" i="11"/>
  <c r="AK21" i="11"/>
  <c r="AT21" i="11" s="1"/>
  <c r="AJ15" i="11"/>
  <c r="AK15" i="11"/>
  <c r="AT15" i="11" s="1"/>
  <c r="AJ9" i="11"/>
  <c r="AK9" i="11"/>
  <c r="AT9" i="11" s="1"/>
  <c r="Z23" i="23"/>
  <c r="X23" i="23"/>
  <c r="Y23" i="23"/>
  <c r="AR22" i="83"/>
  <c r="AR22" i="53"/>
  <c r="AJ18" i="20"/>
  <c r="AK18" i="20"/>
  <c r="AT18" i="20" s="1"/>
  <c r="AJ12" i="20"/>
  <c r="AK12" i="20"/>
  <c r="AT12" i="20" s="1"/>
  <c r="AJ6" i="20"/>
  <c r="AK6" i="20"/>
  <c r="AT6" i="20" s="1"/>
  <c r="Y25" i="45"/>
  <c r="Z25" i="45" s="1"/>
  <c r="X25" i="45"/>
  <c r="AS13" i="18"/>
  <c r="AL13" i="18"/>
  <c r="AU13" i="18" s="1"/>
  <c r="AJ19" i="19"/>
  <c r="AK19" i="19"/>
  <c r="AT19" i="19" s="1"/>
  <c r="AJ13" i="19"/>
  <c r="AK13" i="19"/>
  <c r="AT13" i="19" s="1"/>
  <c r="AJ7" i="19"/>
  <c r="AK7" i="19"/>
  <c r="AT7" i="19" s="1"/>
  <c r="AS17" i="56"/>
  <c r="AL17" i="56"/>
  <c r="AU17" i="56" s="1"/>
  <c r="AJ17" i="60"/>
  <c r="AK17" i="60"/>
  <c r="AT17" i="60" s="1"/>
  <c r="AJ11" i="60"/>
  <c r="AK11" i="60"/>
  <c r="AT11" i="60" s="1"/>
  <c r="AJ5" i="60"/>
  <c r="AK5" i="60"/>
  <c r="AT5" i="60" s="1"/>
  <c r="AS18" i="5"/>
  <c r="AL18" i="5"/>
  <c r="AU18" i="5" s="1"/>
  <c r="X23" i="62"/>
  <c r="Z23" i="62" s="1"/>
  <c r="Y23" i="62"/>
  <c r="AS8" i="5"/>
  <c r="AL8" i="5"/>
  <c r="AU8" i="5" s="1"/>
  <c r="AH23" i="83"/>
  <c r="AQ23" i="83" s="1"/>
  <c r="Z22" i="36"/>
  <c r="Y22" i="36"/>
  <c r="X22" i="36"/>
  <c r="AR20" i="7"/>
  <c r="AR21" i="9"/>
  <c r="AS13" i="5"/>
  <c r="AL13" i="5"/>
  <c r="AU13" i="5" s="1"/>
  <c r="AG22" i="12"/>
  <c r="AP22" i="12" s="1"/>
  <c r="AF22" i="12"/>
  <c r="AO22" i="12" s="1"/>
  <c r="W23" i="12"/>
  <c r="AE22" i="12"/>
  <c r="AR22" i="59"/>
  <c r="AS10" i="3"/>
  <c r="AL10" i="3"/>
  <c r="AU10" i="3" s="1"/>
  <c r="Z23" i="42"/>
  <c r="X23" i="42"/>
  <c r="Y23" i="42"/>
  <c r="AR21" i="27"/>
  <c r="AH22" i="49"/>
  <c r="AQ22" i="49" s="1"/>
  <c r="AH23" i="24"/>
  <c r="AQ23" i="24" s="1"/>
  <c r="AQ25" i="24" s="1"/>
  <c r="AZ3" i="24"/>
  <c r="Z22" i="88"/>
  <c r="X22" i="88"/>
  <c r="Y22" i="88"/>
  <c r="AS20" i="56"/>
  <c r="AL20" i="56"/>
  <c r="AU20" i="56" s="1"/>
  <c r="AJ18" i="10"/>
  <c r="AK18" i="10"/>
  <c r="AT18" i="10" s="1"/>
  <c r="AJ12" i="10"/>
  <c r="AK12" i="10"/>
  <c r="AT12" i="10" s="1"/>
  <c r="AJ6" i="10"/>
  <c r="AK6" i="10"/>
  <c r="AT6" i="10" s="1"/>
  <c r="AN23" i="48"/>
  <c r="AI23" i="48"/>
  <c r="AN22" i="29"/>
  <c r="AI22" i="29"/>
  <c r="Z24" i="86"/>
  <c r="Y24" i="86"/>
  <c r="X24" i="86"/>
  <c r="AN23" i="50"/>
  <c r="AN25" i="50" s="1"/>
  <c r="AI23" i="50"/>
  <c r="AI22" i="1"/>
  <c r="AN22" i="1"/>
  <c r="X23" i="44"/>
  <c r="Y23" i="44"/>
  <c r="W23" i="91"/>
  <c r="AG22" i="91"/>
  <c r="AP22" i="91" s="1"/>
  <c r="AE22" i="91"/>
  <c r="AF22" i="91"/>
  <c r="AO22" i="91" s="1"/>
  <c r="AN22" i="22"/>
  <c r="AI22" i="22"/>
  <c r="AH23" i="77"/>
  <c r="AQ23" i="77" s="1"/>
  <c r="AS17" i="18"/>
  <c r="AL17" i="18"/>
  <c r="AU17" i="18" s="1"/>
  <c r="AS15" i="56"/>
  <c r="AL15" i="56"/>
  <c r="AU15" i="56" s="1"/>
  <c r="AR23" i="60"/>
  <c r="AR25" i="60" s="1"/>
  <c r="Y23" i="22"/>
  <c r="X23" i="22"/>
  <c r="AS16" i="5"/>
  <c r="AL16" i="5"/>
  <c r="AU16" i="5" s="1"/>
  <c r="AR21" i="34"/>
  <c r="AS18" i="18"/>
  <c r="AL18" i="18"/>
  <c r="AU18" i="18" s="1"/>
  <c r="AH23" i="53"/>
  <c r="AQ23" i="53" s="1"/>
  <c r="AQ25" i="53" s="1"/>
  <c r="AZ3" i="53"/>
  <c r="AX22" i="53" s="1"/>
  <c r="S22" i="53" s="1"/>
  <c r="AC22" i="53" s="1"/>
  <c r="AB23" i="53" s="1"/>
  <c r="AJ23" i="60"/>
  <c r="AS23" i="60" s="1"/>
  <c r="AK23" i="60"/>
  <c r="AT23" i="60" s="1"/>
  <c r="AJ17" i="72"/>
  <c r="AK17" i="72"/>
  <c r="AT17" i="72" s="1"/>
  <c r="AJ11" i="72"/>
  <c r="AK11" i="72"/>
  <c r="AT11" i="72" s="1"/>
  <c r="AJ5" i="72"/>
  <c r="AK5" i="72"/>
  <c r="AT5" i="72" s="1"/>
  <c r="AR23" i="92"/>
  <c r="AF23" i="13"/>
  <c r="AO23" i="13" s="1"/>
  <c r="AO25" i="13" s="1"/>
  <c r="AE23" i="13"/>
  <c r="AG23" i="13"/>
  <c r="AP23" i="13" s="1"/>
  <c r="AP25" i="13" s="1"/>
  <c r="AL23" i="56"/>
  <c r="AU23" i="56" s="1"/>
  <c r="AR23" i="56"/>
  <c r="AR25" i="56" s="1"/>
  <c r="AJ20" i="11"/>
  <c r="AK20" i="11"/>
  <c r="AT20" i="11" s="1"/>
  <c r="AJ14" i="11"/>
  <c r="AK14" i="11"/>
  <c r="AT14" i="11" s="1"/>
  <c r="AJ8" i="11"/>
  <c r="AK8" i="11"/>
  <c r="AT8" i="11" s="1"/>
  <c r="AH23" i="89"/>
  <c r="AQ23" i="89" s="1"/>
  <c r="AS14" i="3"/>
  <c r="AL14" i="3"/>
  <c r="AU14" i="3" s="1"/>
  <c r="AN24" i="94"/>
  <c r="AI24" i="94"/>
  <c r="AJ17" i="20"/>
  <c r="AK17" i="20"/>
  <c r="AT17" i="20" s="1"/>
  <c r="AJ11" i="20"/>
  <c r="AK11" i="20"/>
  <c r="AT11" i="20" s="1"/>
  <c r="AJ5" i="20"/>
  <c r="AK5" i="20"/>
  <c r="AT5" i="20" s="1"/>
  <c r="AN24" i="45"/>
  <c r="AI24" i="45"/>
  <c r="AJ18" i="19"/>
  <c r="AK18" i="19"/>
  <c r="AT18" i="19" s="1"/>
  <c r="AJ12" i="19"/>
  <c r="AK12" i="19"/>
  <c r="AT12" i="19" s="1"/>
  <c r="AJ6" i="19"/>
  <c r="AK6" i="19"/>
  <c r="AT6" i="19" s="1"/>
  <c r="AJ22" i="60"/>
  <c r="AK22" i="60"/>
  <c r="AT22" i="60" s="1"/>
  <c r="AJ16" i="60"/>
  <c r="AK16" i="60"/>
  <c r="AT16" i="60" s="1"/>
  <c r="AJ10" i="60"/>
  <c r="AK10" i="60"/>
  <c r="AT10" i="60" s="1"/>
  <c r="AB4" i="60"/>
  <c r="AJ3" i="60"/>
  <c r="AH22" i="9"/>
  <c r="AQ22" i="9" s="1"/>
  <c r="AI23" i="37"/>
  <c r="AN23" i="37"/>
  <c r="Z23" i="83"/>
  <c r="AH23" i="14"/>
  <c r="AQ23" i="14" s="1"/>
  <c r="AQ25" i="14" s="1"/>
  <c r="AZ3" i="14"/>
  <c r="AX22" i="14" s="1"/>
  <c r="S22" i="14" s="1"/>
  <c r="AC22" i="14" s="1"/>
  <c r="AB23" i="14" s="1"/>
  <c r="AR21" i="95"/>
  <c r="AR23" i="30"/>
  <c r="AS14" i="18"/>
  <c r="AL14" i="18"/>
  <c r="AU14" i="18" s="1"/>
  <c r="AS12" i="56"/>
  <c r="AL12" i="56"/>
  <c r="AU12" i="56" s="1"/>
  <c r="AH22" i="95"/>
  <c r="AQ22" i="95" s="1"/>
  <c r="AN23" i="80"/>
  <c r="AI23" i="80"/>
  <c r="AN22" i="42"/>
  <c r="AI22" i="42"/>
  <c r="AR22" i="51"/>
  <c r="AS10" i="18"/>
  <c r="AL10" i="18"/>
  <c r="AU10" i="18" s="1"/>
  <c r="AS9" i="5"/>
  <c r="AL9" i="5"/>
  <c r="AU9" i="5" s="1"/>
  <c r="AS12" i="3"/>
  <c r="AL12" i="3"/>
  <c r="AU12" i="3" s="1"/>
  <c r="AJ17" i="10"/>
  <c r="AK17" i="10"/>
  <c r="AT17" i="10" s="1"/>
  <c r="AJ11" i="10"/>
  <c r="AK11" i="10"/>
  <c r="AT11" i="10" s="1"/>
  <c r="AJ5" i="10"/>
  <c r="AK5" i="10"/>
  <c r="AT5" i="10" s="1"/>
  <c r="Z23" i="71"/>
  <c r="X23" i="71"/>
  <c r="Y23" i="71"/>
  <c r="Z24" i="46"/>
  <c r="X24" i="46"/>
  <c r="Y24" i="46"/>
  <c r="AS11" i="3"/>
  <c r="AL11" i="3"/>
  <c r="AU11" i="3" s="1"/>
  <c r="X23" i="29"/>
  <c r="Y23" i="29"/>
  <c r="Z24" i="75"/>
  <c r="X24" i="75"/>
  <c r="Y24" i="75"/>
  <c r="Y23" i="1"/>
  <c r="X23" i="1"/>
  <c r="Z23" i="1" s="1"/>
  <c r="AI21" i="40"/>
  <c r="AN21" i="40"/>
  <c r="AF24" i="31"/>
  <c r="AO24" i="31" s="1"/>
  <c r="AE24" i="31"/>
  <c r="W25" i="31"/>
  <c r="AG24" i="31"/>
  <c r="AP24" i="31" s="1"/>
  <c r="AR22" i="24"/>
  <c r="X23" i="69"/>
  <c r="Y23" i="69"/>
  <c r="AH24" i="31"/>
  <c r="AQ24" i="31" s="1"/>
  <c r="AJ23" i="72"/>
  <c r="AS23" i="72" s="1"/>
  <c r="AK23" i="72"/>
  <c r="AT23" i="72" s="1"/>
  <c r="AI22" i="63"/>
  <c r="AN22" i="63"/>
  <c r="AJ4" i="5"/>
  <c r="AK4" i="5"/>
  <c r="AT4" i="5" s="1"/>
  <c r="AT25" i="5" s="1"/>
  <c r="Z21" i="82"/>
  <c r="AR21" i="52"/>
  <c r="Z23" i="59"/>
  <c r="AS9" i="3"/>
  <c r="AL9" i="3"/>
  <c r="AU9" i="3" s="1"/>
  <c r="AH23" i="84"/>
  <c r="AQ23" i="84" s="1"/>
  <c r="AJ23" i="19"/>
  <c r="AS23" i="19" s="1"/>
  <c r="AK23" i="19"/>
  <c r="AT23" i="19" s="1"/>
  <c r="AS10" i="56"/>
  <c r="AL10" i="56"/>
  <c r="AU10" i="56" s="1"/>
  <c r="AJ22" i="72"/>
  <c r="AK22" i="72"/>
  <c r="AT22" i="72" s="1"/>
  <c r="AJ16" i="72"/>
  <c r="AK16" i="72"/>
  <c r="AT16" i="72" s="1"/>
  <c r="AJ10" i="72"/>
  <c r="AK10" i="72"/>
  <c r="AT10" i="72" s="1"/>
  <c r="AB4" i="72"/>
  <c r="AJ3" i="72"/>
  <c r="AE23" i="54"/>
  <c r="AG23" i="54"/>
  <c r="AP23" i="54" s="1"/>
  <c r="AP25" i="54" s="1"/>
  <c r="AF23" i="54"/>
  <c r="AO23" i="54" s="1"/>
  <c r="AO25" i="54" s="1"/>
  <c r="AS17" i="5"/>
  <c r="AL17" i="5"/>
  <c r="AU17" i="5" s="1"/>
  <c r="AJ19" i="11"/>
  <c r="AK19" i="11"/>
  <c r="AT19" i="11" s="1"/>
  <c r="AJ13" i="11"/>
  <c r="AK13" i="11"/>
  <c r="AT13" i="11" s="1"/>
  <c r="AJ7" i="11"/>
  <c r="AK7" i="11"/>
  <c r="AT7" i="11" s="1"/>
  <c r="AR21" i="16"/>
  <c r="AG22" i="93"/>
  <c r="AP22" i="93" s="1"/>
  <c r="AF22" i="93"/>
  <c r="AO22" i="93" s="1"/>
  <c r="W23" i="93"/>
  <c r="AE22" i="93"/>
  <c r="AH22" i="34"/>
  <c r="AQ22" i="34" s="1"/>
  <c r="AS15" i="3"/>
  <c r="AL15" i="3"/>
  <c r="AU15" i="3" s="1"/>
  <c r="AJ22" i="20"/>
  <c r="AK22" i="20"/>
  <c r="AT22" i="20" s="1"/>
  <c r="AJ16" i="20"/>
  <c r="AK16" i="20"/>
  <c r="AT16" i="20" s="1"/>
  <c r="AJ10" i="20"/>
  <c r="AK10" i="20"/>
  <c r="AT10" i="20" s="1"/>
  <c r="AJ3" i="20"/>
  <c r="AB4" i="20"/>
  <c r="AG22" i="61"/>
  <c r="AP22" i="61" s="1"/>
  <c r="AF22" i="61"/>
  <c r="AO22" i="61" s="1"/>
  <c r="W23" i="61"/>
  <c r="AE22" i="61"/>
  <c r="AS19" i="18"/>
  <c r="AL19" i="18"/>
  <c r="AU19" i="18" s="1"/>
  <c r="AJ17" i="19"/>
  <c r="AK17" i="19"/>
  <c r="AT17" i="19" s="1"/>
  <c r="AJ11" i="19"/>
  <c r="AK11" i="19"/>
  <c r="AT11" i="19" s="1"/>
  <c r="AJ5" i="19"/>
  <c r="AK5" i="19"/>
  <c r="AT5" i="19" s="1"/>
  <c r="AS5" i="56"/>
  <c r="AL5" i="56"/>
  <c r="AU5" i="56" s="1"/>
  <c r="AJ21" i="60"/>
  <c r="AK21" i="60"/>
  <c r="AT21" i="60" s="1"/>
  <c r="AJ15" i="60"/>
  <c r="AK15" i="60"/>
  <c r="AT15" i="60" s="1"/>
  <c r="AJ9" i="60"/>
  <c r="AK9" i="60"/>
  <c r="AT9" i="60" s="1"/>
  <c r="Z22" i="9"/>
  <c r="AX23" i="13"/>
  <c r="S23" i="13" s="1"/>
  <c r="AC23" i="13" s="1"/>
  <c r="AX3" i="13"/>
  <c r="S3" i="13" s="1"/>
  <c r="AC3" i="13" s="1"/>
  <c r="AX4" i="13"/>
  <c r="S4" i="13" s="1"/>
  <c r="AC4" i="13" s="1"/>
  <c r="AB5" i="13" s="1"/>
  <c r="AX5" i="13"/>
  <c r="S5" i="13" s="1"/>
  <c r="AC5" i="13" s="1"/>
  <c r="AB6" i="13" s="1"/>
  <c r="AX6" i="13"/>
  <c r="S6" i="13" s="1"/>
  <c r="AC6" i="13" s="1"/>
  <c r="AB7" i="13" s="1"/>
  <c r="AX7" i="13"/>
  <c r="S7" i="13" s="1"/>
  <c r="AC7" i="13" s="1"/>
  <c r="AB8" i="13" s="1"/>
  <c r="AX8" i="13"/>
  <c r="S8" i="13" s="1"/>
  <c r="AC8" i="13" s="1"/>
  <c r="AB9" i="13" s="1"/>
  <c r="AX9" i="13"/>
  <c r="S9" i="13" s="1"/>
  <c r="AC9" i="13" s="1"/>
  <c r="AB10" i="13" s="1"/>
  <c r="AX10" i="13"/>
  <c r="S10" i="13" s="1"/>
  <c r="AC10" i="13" s="1"/>
  <c r="AB11" i="13" s="1"/>
  <c r="AX11" i="13"/>
  <c r="S11" i="13" s="1"/>
  <c r="AC11" i="13" s="1"/>
  <c r="AB12" i="13" s="1"/>
  <c r="AX12" i="13"/>
  <c r="S12" i="13" s="1"/>
  <c r="AC12" i="13" s="1"/>
  <c r="AB13" i="13" s="1"/>
  <c r="AX13" i="13"/>
  <c r="S13" i="13" s="1"/>
  <c r="AC13" i="13" s="1"/>
  <c r="AB14" i="13" s="1"/>
  <c r="AX14" i="13"/>
  <c r="S14" i="13" s="1"/>
  <c r="AC14" i="13" s="1"/>
  <c r="AB15" i="13" s="1"/>
  <c r="AX15" i="13"/>
  <c r="S15" i="13" s="1"/>
  <c r="AC15" i="13" s="1"/>
  <c r="AB16" i="13" s="1"/>
  <c r="AX16" i="13"/>
  <c r="S16" i="13" s="1"/>
  <c r="AC16" i="13" s="1"/>
  <c r="AB17" i="13" s="1"/>
  <c r="AX17" i="13"/>
  <c r="S17" i="13" s="1"/>
  <c r="AC17" i="13" s="1"/>
  <c r="AB18" i="13" s="1"/>
  <c r="AX18" i="13"/>
  <c r="S18" i="13" s="1"/>
  <c r="AC18" i="13" s="1"/>
  <c r="AB19" i="13" s="1"/>
  <c r="AX19" i="13"/>
  <c r="S19" i="13" s="1"/>
  <c r="AC19" i="13" s="1"/>
  <c r="AB20" i="13" s="1"/>
  <c r="AX20" i="13"/>
  <c r="S20" i="13" s="1"/>
  <c r="AC20" i="13" s="1"/>
  <c r="AB21" i="13" s="1"/>
  <c r="AX21" i="13"/>
  <c r="S21" i="13" s="1"/>
  <c r="AC21" i="13" s="1"/>
  <c r="AB22" i="13" s="1"/>
  <c r="AS6" i="5"/>
  <c r="AL6" i="5"/>
  <c r="AU6" i="5" s="1"/>
  <c r="AS13" i="56"/>
  <c r="AL13" i="56"/>
  <c r="AU13" i="56" s="1"/>
  <c r="Y25" i="39"/>
  <c r="Z25" i="39" s="1"/>
  <c r="X25" i="39"/>
  <c r="AS19" i="5"/>
  <c r="AL19" i="5"/>
  <c r="AU19" i="5" s="1"/>
  <c r="AS4" i="64"/>
  <c r="AS25" i="64" s="1"/>
  <c r="AL4" i="64"/>
  <c r="AU4" i="64" s="1"/>
  <c r="AS16" i="3"/>
  <c r="AL16" i="3"/>
  <c r="AU16" i="3" s="1"/>
  <c r="AR22" i="84"/>
  <c r="AS15" i="18"/>
  <c r="AL15" i="18"/>
  <c r="AU15" i="18" s="1"/>
  <c r="AS7" i="56"/>
  <c r="AL7" i="56"/>
  <c r="AU7" i="56" s="1"/>
  <c r="X22" i="38"/>
  <c r="Y22" i="38"/>
  <c r="Y22" i="43"/>
  <c r="Z22" i="43" s="1"/>
  <c r="X22" i="43"/>
  <c r="Z22" i="49"/>
  <c r="Z23" i="24"/>
  <c r="AN21" i="88"/>
  <c r="AI21" i="88"/>
  <c r="AS8" i="56"/>
  <c r="AL8" i="56"/>
  <c r="AU8" i="56" s="1"/>
  <c r="AH23" i="81"/>
  <c r="AQ23" i="81" s="1"/>
  <c r="AR23" i="18"/>
  <c r="AR25" i="18" s="1"/>
  <c r="AL23" i="18"/>
  <c r="AU23" i="18" s="1"/>
  <c r="AF22" i="74"/>
  <c r="AO22" i="74" s="1"/>
  <c r="AG22" i="74"/>
  <c r="AP22" i="74" s="1"/>
  <c r="W23" i="74"/>
  <c r="AE22" i="74"/>
  <c r="AS7" i="3"/>
  <c r="AL7" i="3"/>
  <c r="AU7" i="3" s="1"/>
  <c r="AJ22" i="10"/>
  <c r="AK22" i="10"/>
  <c r="AT22" i="10" s="1"/>
  <c r="AJ16" i="10"/>
  <c r="AK16" i="10"/>
  <c r="AT16" i="10" s="1"/>
  <c r="AJ10" i="10"/>
  <c r="AK10" i="10"/>
  <c r="AT10" i="10" s="1"/>
  <c r="AI22" i="71"/>
  <c r="AN22" i="71"/>
  <c r="Z23" i="79"/>
  <c r="X23" i="79"/>
  <c r="Y23" i="79"/>
  <c r="AR22" i="89"/>
  <c r="AN21" i="68"/>
  <c r="AI21" i="68"/>
  <c r="Z24" i="41"/>
  <c r="Y24" i="41"/>
  <c r="X24" i="41"/>
  <c r="AI22" i="87"/>
  <c r="AN22" i="87"/>
  <c r="AI22" i="44"/>
  <c r="AN22" i="44"/>
  <c r="AI22" i="69"/>
  <c r="AN22" i="69"/>
  <c r="AH23" i="8"/>
  <c r="AQ23" i="8" s="1"/>
  <c r="AQ25" i="8" s="1"/>
  <c r="AZ3" i="8"/>
  <c r="AX22" i="8" s="1"/>
  <c r="S22" i="8" s="1"/>
  <c r="AC22" i="8" s="1"/>
  <c r="AB23" i="8" s="1"/>
  <c r="AS5" i="18"/>
  <c r="AL5" i="18"/>
  <c r="AU5" i="18" s="1"/>
  <c r="AS21" i="56"/>
  <c r="AL21" i="56"/>
  <c r="AU21" i="56" s="1"/>
  <c r="AH21" i="15"/>
  <c r="AQ21" i="15" s="1"/>
  <c r="AI23" i="72"/>
  <c r="AN23" i="72"/>
  <c r="AN25" i="72" s="1"/>
  <c r="AS3" i="5"/>
  <c r="AL3" i="5"/>
  <c r="AU3" i="5" s="1"/>
  <c r="AS22" i="5"/>
  <c r="AL22" i="5"/>
  <c r="AU22" i="5" s="1"/>
  <c r="AR22" i="81"/>
  <c r="AR22" i="25"/>
  <c r="Z23" i="84"/>
  <c r="AS6" i="18"/>
  <c r="AL6" i="18"/>
  <c r="AU6" i="18" s="1"/>
  <c r="AR23" i="85"/>
  <c r="AJ21" i="72"/>
  <c r="AK21" i="72"/>
  <c r="AT21" i="72" s="1"/>
  <c r="AJ15" i="72"/>
  <c r="AK15" i="72"/>
  <c r="AT15" i="72" s="1"/>
  <c r="AJ9" i="72"/>
  <c r="AK9" i="72"/>
  <c r="AT9" i="72" s="1"/>
  <c r="X22" i="65"/>
  <c r="Y22" i="65"/>
  <c r="Z23" i="33"/>
  <c r="Y23" i="33"/>
  <c r="X23" i="33"/>
  <c r="AJ18" i="11"/>
  <c r="AK18" i="11"/>
  <c r="AT18" i="11" s="1"/>
  <c r="AJ12" i="11"/>
  <c r="AK12" i="11"/>
  <c r="AT12" i="11" s="1"/>
  <c r="AJ6" i="11"/>
  <c r="AK6" i="11"/>
  <c r="AT6" i="11" s="1"/>
  <c r="AJ23" i="10"/>
  <c r="AS23" i="10" s="1"/>
  <c r="AK23" i="10"/>
  <c r="AT23" i="10" s="1"/>
  <c r="Z22" i="78"/>
  <c r="Y22" i="78"/>
  <c r="X22" i="78"/>
  <c r="AF23" i="89"/>
  <c r="AO23" i="89" s="1"/>
  <c r="AE23" i="89"/>
  <c r="W24" i="89"/>
  <c r="AG23" i="89"/>
  <c r="AP23" i="89" s="1"/>
  <c r="AS20" i="3"/>
  <c r="AL20" i="3"/>
  <c r="AU20" i="3" s="1"/>
  <c r="W24" i="90"/>
  <c r="AE23" i="90"/>
  <c r="AF23" i="90"/>
  <c r="AO23" i="90" s="1"/>
  <c r="AG23" i="90"/>
  <c r="AP23" i="90" s="1"/>
  <c r="AS19" i="56"/>
  <c r="AL19" i="56"/>
  <c r="AU19" i="56" s="1"/>
  <c r="AJ21" i="20"/>
  <c r="AK21" i="20"/>
  <c r="AT21" i="20" s="1"/>
  <c r="AJ15" i="20"/>
  <c r="AK15" i="20"/>
  <c r="AT15" i="20" s="1"/>
  <c r="AJ9" i="20"/>
  <c r="AK9" i="20"/>
  <c r="AT9" i="20" s="1"/>
  <c r="AH21" i="7"/>
  <c r="AQ21" i="7" s="1"/>
  <c r="AJ22" i="19"/>
  <c r="AK22" i="19"/>
  <c r="AT22" i="19" s="1"/>
  <c r="AJ16" i="19"/>
  <c r="AK16" i="19"/>
  <c r="AT16" i="19" s="1"/>
  <c r="AJ10" i="19"/>
  <c r="AK10" i="19"/>
  <c r="AT10" i="19" s="1"/>
  <c r="AJ3" i="19"/>
  <c r="AB4" i="19"/>
  <c r="AJ20" i="60"/>
  <c r="AK20" i="60"/>
  <c r="AT20" i="60" s="1"/>
  <c r="AJ14" i="60"/>
  <c r="AK14" i="60"/>
  <c r="AT14" i="60" s="1"/>
  <c r="AJ8" i="60"/>
  <c r="AK8" i="60"/>
  <c r="AT8" i="60" s="1"/>
  <c r="AH24" i="92"/>
  <c r="AQ24" i="92" s="1"/>
  <c r="AJ23" i="13"/>
  <c r="AS23" i="13" s="1"/>
  <c r="AK23" i="13"/>
  <c r="AT23" i="13" s="1"/>
  <c r="AI24" i="39"/>
  <c r="AN24" i="39"/>
  <c r="AG23" i="14"/>
  <c r="AP23" i="14" s="1"/>
  <c r="AP25" i="14" s="1"/>
  <c r="AF23" i="14"/>
  <c r="AO23" i="14" s="1"/>
  <c r="AO25" i="14" s="1"/>
  <c r="AE23" i="14"/>
  <c r="AS20" i="18"/>
  <c r="AL20" i="18"/>
  <c r="AU20" i="18" s="1"/>
  <c r="AS18" i="56"/>
  <c r="AL18" i="56"/>
  <c r="AU18" i="56" s="1"/>
  <c r="W25" i="32"/>
  <c r="AF24" i="32"/>
  <c r="AO24" i="32" s="1"/>
  <c r="AG24" i="32"/>
  <c r="AP24" i="32" s="1"/>
  <c r="AE24" i="32"/>
  <c r="AH23" i="51"/>
  <c r="AQ23" i="51" s="1"/>
  <c r="AQ25" i="51" s="1"/>
  <c r="AX22" i="51"/>
  <c r="S22" i="51" s="1"/>
  <c r="AC22" i="51" s="1"/>
  <c r="AB23" i="51" s="1"/>
  <c r="AZ3" i="51"/>
  <c r="AJ4" i="3"/>
  <c r="AK4" i="3"/>
  <c r="AT4" i="3" s="1"/>
  <c r="AT25" i="3" s="1"/>
  <c r="AR22" i="14"/>
  <c r="AG22" i="95"/>
  <c r="AP22" i="95" s="1"/>
  <c r="AF22" i="95"/>
  <c r="AO22" i="95" s="1"/>
  <c r="AE22" i="95"/>
  <c r="W23" i="95"/>
  <c r="AI21" i="38"/>
  <c r="AN21" i="38"/>
  <c r="AX23" i="55"/>
  <c r="S23" i="55" s="1"/>
  <c r="AC23" i="55" s="1"/>
  <c r="AX3" i="55"/>
  <c r="S3" i="55" s="1"/>
  <c r="AC3" i="55" s="1"/>
  <c r="AX4" i="55"/>
  <c r="S4" i="55" s="1"/>
  <c r="AC4" i="55" s="1"/>
  <c r="AB5" i="55" s="1"/>
  <c r="AX5" i="55"/>
  <c r="S5" i="55" s="1"/>
  <c r="AC5" i="55" s="1"/>
  <c r="AB6" i="55" s="1"/>
  <c r="AX6" i="55"/>
  <c r="S6" i="55" s="1"/>
  <c r="AC6" i="55" s="1"/>
  <c r="AB7" i="55" s="1"/>
  <c r="AX7" i="55"/>
  <c r="S7" i="55" s="1"/>
  <c r="AC7" i="55" s="1"/>
  <c r="AB8" i="55" s="1"/>
  <c r="AX8" i="55"/>
  <c r="S8" i="55" s="1"/>
  <c r="AC8" i="55" s="1"/>
  <c r="AB9" i="55" s="1"/>
  <c r="AX9" i="55"/>
  <c r="S9" i="55" s="1"/>
  <c r="AC9" i="55" s="1"/>
  <c r="AB10" i="55" s="1"/>
  <c r="AX10" i="55"/>
  <c r="S10" i="55" s="1"/>
  <c r="AC10" i="55" s="1"/>
  <c r="AB11" i="55" s="1"/>
  <c r="AX11" i="55"/>
  <c r="S11" i="55" s="1"/>
  <c r="AC11" i="55" s="1"/>
  <c r="AB12" i="55" s="1"/>
  <c r="AX12" i="55"/>
  <c r="S12" i="55" s="1"/>
  <c r="AC12" i="55" s="1"/>
  <c r="AB13" i="55" s="1"/>
  <c r="AX13" i="55"/>
  <c r="S13" i="55" s="1"/>
  <c r="AC13" i="55" s="1"/>
  <c r="AB14" i="55" s="1"/>
  <c r="AX14" i="55"/>
  <c r="S14" i="55" s="1"/>
  <c r="AC14" i="55" s="1"/>
  <c r="AB15" i="55" s="1"/>
  <c r="AX15" i="55"/>
  <c r="S15" i="55" s="1"/>
  <c r="AC15" i="55" s="1"/>
  <c r="AB16" i="55" s="1"/>
  <c r="AX16" i="55"/>
  <c r="S16" i="55" s="1"/>
  <c r="AC16" i="55" s="1"/>
  <c r="AB17" i="55" s="1"/>
  <c r="AX17" i="55"/>
  <c r="S17" i="55" s="1"/>
  <c r="AC17" i="55" s="1"/>
  <c r="AB18" i="55" s="1"/>
  <c r="AX18" i="55"/>
  <c r="S18" i="55" s="1"/>
  <c r="AC18" i="55" s="1"/>
  <c r="AB19" i="55" s="1"/>
  <c r="AX19" i="55"/>
  <c r="S19" i="55" s="1"/>
  <c r="AC19" i="55" s="1"/>
  <c r="AB20" i="55" s="1"/>
  <c r="AX20" i="55"/>
  <c r="S20" i="55" s="1"/>
  <c r="AC20" i="55" s="1"/>
  <c r="AB21" i="55" s="1"/>
  <c r="AX21" i="55"/>
  <c r="S21" i="55" s="1"/>
  <c r="AC21" i="55" s="1"/>
  <c r="AB22" i="55" s="1"/>
  <c r="AS17" i="3"/>
  <c r="AL17" i="3"/>
  <c r="AU17" i="3" s="1"/>
  <c r="AH24" i="30"/>
  <c r="AQ24" i="30" s="1"/>
  <c r="AS16" i="18"/>
  <c r="AL16" i="18"/>
  <c r="AU16" i="18" s="1"/>
  <c r="AR21" i="21"/>
  <c r="AN23" i="19"/>
  <c r="AN25" i="19" s="1"/>
  <c r="AI23" i="19"/>
  <c r="AS15" i="5"/>
  <c r="AL15" i="5"/>
  <c r="AU15" i="5" s="1"/>
  <c r="AN23" i="11"/>
  <c r="AN25" i="11" s="1"/>
  <c r="AI23" i="11"/>
  <c r="W25" i="26"/>
  <c r="AG24" i="26"/>
  <c r="AP24" i="26" s="1"/>
  <c r="AF24" i="26"/>
  <c r="AO24" i="26" s="1"/>
  <c r="AE24" i="26"/>
  <c r="AS18" i="3"/>
  <c r="AL18" i="3"/>
  <c r="AU18" i="3" s="1"/>
  <c r="AJ21" i="10"/>
  <c r="AK21" i="10"/>
  <c r="AT21" i="10" s="1"/>
  <c r="AJ15" i="10"/>
  <c r="AK15" i="10"/>
  <c r="AT15" i="10" s="1"/>
  <c r="AJ9" i="10"/>
  <c r="AK9" i="10"/>
  <c r="AT9" i="10" s="1"/>
  <c r="AJ3" i="10"/>
  <c r="AB4" i="10"/>
  <c r="AS21" i="3"/>
  <c r="AL21" i="3"/>
  <c r="AU21" i="3" s="1"/>
  <c r="AI23" i="46"/>
  <c r="AN23" i="46"/>
  <c r="X22" i="68"/>
  <c r="Y22" i="68"/>
  <c r="AI21" i="17"/>
  <c r="AN21" i="17"/>
  <c r="AI23" i="86"/>
  <c r="AN23" i="86"/>
  <c r="Y23" i="66"/>
  <c r="Z23" i="66" s="1"/>
  <c r="X23" i="66"/>
  <c r="X23" i="63"/>
  <c r="Y23" i="63"/>
  <c r="W23" i="73"/>
  <c r="AG22" i="73"/>
  <c r="AP22" i="73" s="1"/>
  <c r="AF22" i="73"/>
  <c r="AO22" i="73" s="1"/>
  <c r="AE22" i="73"/>
  <c r="AH22" i="16"/>
  <c r="AQ22" i="16" s="1"/>
  <c r="AH22" i="76"/>
  <c r="AQ22" i="76" s="1"/>
  <c r="AS16" i="56"/>
  <c r="AL16" i="56"/>
  <c r="AU16" i="56" s="1"/>
  <c r="AJ20" i="72"/>
  <c r="AK20" i="72"/>
  <c r="AT20" i="72" s="1"/>
  <c r="AJ14" i="72"/>
  <c r="AK14" i="72"/>
  <c r="AT14" i="72" s="1"/>
  <c r="AJ8" i="72"/>
  <c r="AK8" i="72"/>
  <c r="AT8" i="72" s="1"/>
  <c r="AI21" i="65"/>
  <c r="AN21" i="65"/>
  <c r="AN22" i="33"/>
  <c r="AI22" i="33"/>
  <c r="AS5" i="5"/>
  <c r="AL5" i="5"/>
  <c r="AU5" i="5" s="1"/>
  <c r="AI22" i="70"/>
  <c r="AN22" i="70"/>
  <c r="W23" i="67"/>
  <c r="AE22" i="67"/>
  <c r="AG22" i="67"/>
  <c r="AP22" i="67" s="1"/>
  <c r="AF22" i="67"/>
  <c r="AO22" i="67" s="1"/>
  <c r="AJ17" i="11"/>
  <c r="AK17" i="11"/>
  <c r="AT17" i="11" s="1"/>
  <c r="AJ11" i="11"/>
  <c r="AK11" i="11"/>
  <c r="AT11" i="11" s="1"/>
  <c r="AJ5" i="11"/>
  <c r="AK5" i="11"/>
  <c r="AT5" i="11" s="1"/>
  <c r="AI21" i="78"/>
  <c r="AN21" i="78"/>
  <c r="AG22" i="34"/>
  <c r="AP22" i="34" s="1"/>
  <c r="AF22" i="34"/>
  <c r="AO22" i="34" s="1"/>
  <c r="AE22" i="34"/>
  <c r="W23" i="34"/>
  <c r="AS20" i="5"/>
  <c r="AL20" i="5"/>
  <c r="AU20" i="5" s="1"/>
  <c r="AJ20" i="20"/>
  <c r="AK20" i="20"/>
  <c r="AT20" i="20" s="1"/>
  <c r="AJ14" i="20"/>
  <c r="AK14" i="20"/>
  <c r="AT14" i="20" s="1"/>
  <c r="AJ8" i="20"/>
  <c r="AK8" i="20"/>
  <c r="AT8" i="20" s="1"/>
  <c r="AS7" i="18"/>
  <c r="AL7" i="18"/>
  <c r="AU7" i="18" s="1"/>
  <c r="AJ21" i="19"/>
  <c r="AK21" i="19"/>
  <c r="AT21" i="19" s="1"/>
  <c r="AJ15" i="19"/>
  <c r="AK15" i="19"/>
  <c r="AT15" i="19" s="1"/>
  <c r="AJ9" i="19"/>
  <c r="AK9" i="19"/>
  <c r="AT9" i="19" s="1"/>
  <c r="AS11" i="56"/>
  <c r="AL11" i="56"/>
  <c r="AU11" i="56" s="1"/>
  <c r="AJ19" i="60"/>
  <c r="AK19" i="60"/>
  <c r="AT19" i="60" s="1"/>
  <c r="AJ13" i="60"/>
  <c r="AK13" i="60"/>
  <c r="AT13" i="60" s="1"/>
  <c r="AJ7" i="60"/>
  <c r="AK7" i="60"/>
  <c r="AT7" i="60" s="1"/>
  <c r="AH23" i="57"/>
  <c r="AQ23" i="57" s="1"/>
  <c r="AQ25" i="57" s="1"/>
  <c r="AX22" i="57"/>
  <c r="S22" i="57" s="1"/>
  <c r="AC22" i="57" s="1"/>
  <c r="AB23" i="57" s="1"/>
  <c r="AZ3" i="57"/>
  <c r="AS12" i="5"/>
  <c r="AL12" i="5"/>
  <c r="AU12" i="5" s="1"/>
  <c r="AH22" i="21"/>
  <c r="AQ22" i="21" s="1"/>
  <c r="AI21" i="36"/>
  <c r="AN21" i="36"/>
  <c r="AS5" i="3"/>
  <c r="AL5" i="3"/>
  <c r="AU5" i="3" s="1"/>
  <c r="AH23" i="58"/>
  <c r="AQ23" i="58" s="1"/>
  <c r="AQ25" i="58" s="1"/>
  <c r="AZ3" i="58"/>
  <c r="AS7" i="5"/>
  <c r="AL7" i="5"/>
  <c r="AU7" i="5" s="1"/>
  <c r="AG23" i="51"/>
  <c r="AP23" i="51" s="1"/>
  <c r="AP25" i="51" s="1"/>
  <c r="AF23" i="51"/>
  <c r="AO23" i="51" s="1"/>
  <c r="AO25" i="51" s="1"/>
  <c r="AE23" i="51"/>
  <c r="AS3" i="3"/>
  <c r="AL3" i="3"/>
  <c r="AU3" i="3" s="1"/>
  <c r="AS22" i="3"/>
  <c r="AL22" i="3"/>
  <c r="AU22" i="3" s="1"/>
  <c r="Z24" i="80"/>
  <c r="Y24" i="80"/>
  <c r="X24" i="80"/>
  <c r="AR22" i="58"/>
  <c r="AS21" i="18"/>
  <c r="AL21" i="18"/>
  <c r="AU21" i="18" s="1"/>
  <c r="AJ23" i="55"/>
  <c r="AS23" i="55" s="1"/>
  <c r="AH24" i="28"/>
  <c r="AQ24" i="28" s="1"/>
  <c r="AE24" i="30"/>
  <c r="AF24" i="30"/>
  <c r="AO24" i="30" s="1"/>
  <c r="W25" i="30"/>
  <c r="AG24" i="30"/>
  <c r="AP24" i="30" s="1"/>
  <c r="AJ4" i="18"/>
  <c r="AK4" i="18"/>
  <c r="AT4" i="18" s="1"/>
  <c r="AT25" i="18" s="1"/>
  <c r="AH24" i="85"/>
  <c r="AQ24" i="85" s="1"/>
  <c r="AS14" i="56"/>
  <c r="AL14" i="56"/>
  <c r="AU14" i="56" s="1"/>
  <c r="AR22" i="57"/>
  <c r="AH22" i="52"/>
  <c r="AQ22" i="52" s="1"/>
  <c r="AF23" i="81"/>
  <c r="AO23" i="81" s="1"/>
  <c r="W24" i="81"/>
  <c r="AE23" i="81"/>
  <c r="AG23" i="81"/>
  <c r="AP23" i="81" s="1"/>
  <c r="AS19" i="3"/>
  <c r="AL19" i="3"/>
  <c r="AU19" i="3" s="1"/>
  <c r="AJ20" i="10"/>
  <c r="AK20" i="10"/>
  <c r="AT20" i="10" s="1"/>
  <c r="AJ14" i="10"/>
  <c r="AK14" i="10"/>
  <c r="AT14" i="10" s="1"/>
  <c r="AJ8" i="10"/>
  <c r="AK8" i="10"/>
  <c r="AT8" i="10" s="1"/>
  <c r="X24" i="48"/>
  <c r="Y24" i="48"/>
  <c r="AI23" i="41"/>
  <c r="AN23" i="41"/>
  <c r="X22" i="17"/>
  <c r="Y22" i="17"/>
  <c r="Z22" i="17" s="1"/>
  <c r="Z24" i="35"/>
  <c r="Y24" i="35"/>
  <c r="X24" i="35"/>
  <c r="AI22" i="66"/>
  <c r="AN22" i="66"/>
  <c r="AN22" i="6"/>
  <c r="AI22" i="6"/>
  <c r="AL23" i="20"/>
  <c r="AU23" i="20" s="1"/>
  <c r="AR23" i="20"/>
  <c r="AR25" i="20" s="1"/>
  <c r="AS11" i="18"/>
  <c r="AL11" i="18"/>
  <c r="AU11" i="18" s="1"/>
  <c r="AS9" i="56"/>
  <c r="AL9" i="56"/>
  <c r="AU9" i="56" s="1"/>
  <c r="AS10" i="5"/>
  <c r="AL10" i="5"/>
  <c r="AU10" i="5" s="1"/>
  <c r="AF22" i="47"/>
  <c r="AO22" i="47" s="1"/>
  <c r="AE22" i="47"/>
  <c r="W23" i="47"/>
  <c r="AG22" i="47"/>
  <c r="AP22" i="47" s="1"/>
  <c r="Z22" i="16"/>
  <c r="AH22" i="27"/>
  <c r="AQ22" i="27" s="1"/>
  <c r="AF23" i="55"/>
  <c r="AO23" i="55" s="1"/>
  <c r="AO25" i="55" s="1"/>
  <c r="AE23" i="55"/>
  <c r="AG23" i="55"/>
  <c r="AP23" i="55" s="1"/>
  <c r="AP25" i="55" s="1"/>
  <c r="AR22" i="8"/>
  <c r="AS12" i="18"/>
  <c r="AL12" i="18"/>
  <c r="AU12" i="18" s="1"/>
  <c r="Z22" i="76"/>
  <c r="AJ4" i="56"/>
  <c r="AK4" i="56"/>
  <c r="AT4" i="56" s="1"/>
  <c r="AT25" i="56" s="1"/>
  <c r="AJ19" i="72"/>
  <c r="AK19" i="72"/>
  <c r="AT19" i="72" s="1"/>
  <c r="AJ13" i="72"/>
  <c r="AK13" i="72"/>
  <c r="AT13" i="72" s="1"/>
  <c r="AJ7" i="72"/>
  <c r="AK7" i="72"/>
  <c r="AT7" i="72" s="1"/>
  <c r="AR20" i="15"/>
  <c r="AJ22" i="11"/>
  <c r="AK22" i="11"/>
  <c r="AT22" i="11" s="1"/>
  <c r="AJ16" i="11"/>
  <c r="AK16" i="11"/>
  <c r="AT16" i="11" s="1"/>
  <c r="AJ10" i="11"/>
  <c r="AK10" i="11"/>
  <c r="AT10" i="11" s="1"/>
  <c r="AJ3" i="11"/>
  <c r="AB4" i="11"/>
  <c r="AI22" i="23"/>
  <c r="AN22" i="23"/>
  <c r="AG22" i="96"/>
  <c r="AP22" i="96" s="1"/>
  <c r="W23" i="96"/>
  <c r="AE22" i="96"/>
  <c r="AF22" i="96"/>
  <c r="AO22" i="96" s="1"/>
  <c r="AS8" i="3"/>
  <c r="AL8" i="3"/>
  <c r="AU8" i="3" s="1"/>
  <c r="AU25" i="64"/>
  <c r="C11" i="64" s="1"/>
  <c r="F17" i="97" s="1"/>
  <c r="Z25" i="94"/>
  <c r="X25" i="94"/>
  <c r="Y25" i="94"/>
  <c r="AJ19" i="20"/>
  <c r="AK19" i="20"/>
  <c r="AT19" i="20" s="1"/>
  <c r="AJ13" i="20"/>
  <c r="AK13" i="20"/>
  <c r="AT13" i="20" s="1"/>
  <c r="AJ7" i="20"/>
  <c r="AK7" i="20"/>
  <c r="AT7" i="20" s="1"/>
  <c r="AJ20" i="19"/>
  <c r="AK20" i="19"/>
  <c r="AT20" i="19" s="1"/>
  <c r="AJ14" i="19"/>
  <c r="AK14" i="19"/>
  <c r="AT14" i="19" s="1"/>
  <c r="AJ8" i="19"/>
  <c r="AK8" i="19"/>
  <c r="AT8" i="19" s="1"/>
  <c r="AJ18" i="60"/>
  <c r="AK18" i="60"/>
  <c r="AT18" i="60" s="1"/>
  <c r="AJ12" i="60"/>
  <c r="AK12" i="60"/>
  <c r="AT12" i="60" s="1"/>
  <c r="AJ6" i="60"/>
  <c r="AK6" i="60"/>
  <c r="AT6" i="60" s="1"/>
  <c r="Z23" i="57"/>
  <c r="AX23" i="54"/>
  <c r="S23" i="54" s="1"/>
  <c r="AC23" i="54" s="1"/>
  <c r="AJ23" i="54" s="1"/>
  <c r="AS23" i="54" s="1"/>
  <c r="AX3" i="54"/>
  <c r="S3" i="54" s="1"/>
  <c r="AC3" i="54" s="1"/>
  <c r="AX4" i="54"/>
  <c r="S4" i="54" s="1"/>
  <c r="AC4" i="54" s="1"/>
  <c r="AB5" i="54" s="1"/>
  <c r="AX5" i="54"/>
  <c r="S5" i="54" s="1"/>
  <c r="AC5" i="54" s="1"/>
  <c r="AB6" i="54" s="1"/>
  <c r="AX6" i="54"/>
  <c r="S6" i="54" s="1"/>
  <c r="AC6" i="54" s="1"/>
  <c r="AB7" i="54" s="1"/>
  <c r="AX7" i="54"/>
  <c r="S7" i="54" s="1"/>
  <c r="AC7" i="54" s="1"/>
  <c r="AB8" i="54" s="1"/>
  <c r="AX8" i="54"/>
  <c r="S8" i="54" s="1"/>
  <c r="AC8" i="54" s="1"/>
  <c r="AB9" i="54" s="1"/>
  <c r="AX9" i="54"/>
  <c r="S9" i="54" s="1"/>
  <c r="AC9" i="54" s="1"/>
  <c r="AB10" i="54" s="1"/>
  <c r="AX10" i="54"/>
  <c r="S10" i="54" s="1"/>
  <c r="AC10" i="54" s="1"/>
  <c r="AB11" i="54" s="1"/>
  <c r="AX11" i="54"/>
  <c r="S11" i="54" s="1"/>
  <c r="AC11" i="54" s="1"/>
  <c r="AB12" i="54" s="1"/>
  <c r="AX12" i="54"/>
  <c r="S12" i="54" s="1"/>
  <c r="AC12" i="54" s="1"/>
  <c r="AB13" i="54" s="1"/>
  <c r="AX13" i="54"/>
  <c r="S13" i="54" s="1"/>
  <c r="AC13" i="54" s="1"/>
  <c r="AB14" i="54" s="1"/>
  <c r="AX14" i="54"/>
  <c r="S14" i="54" s="1"/>
  <c r="AC14" i="54" s="1"/>
  <c r="AB15" i="54" s="1"/>
  <c r="AX15" i="54"/>
  <c r="S15" i="54" s="1"/>
  <c r="AC15" i="54" s="1"/>
  <c r="AB16" i="54" s="1"/>
  <c r="AX16" i="54"/>
  <c r="S16" i="54" s="1"/>
  <c r="AC16" i="54" s="1"/>
  <c r="AB17" i="54" s="1"/>
  <c r="AX17" i="54"/>
  <c r="S17" i="54" s="1"/>
  <c r="AC17" i="54" s="1"/>
  <c r="AB18" i="54" s="1"/>
  <c r="AX18" i="54"/>
  <c r="S18" i="54" s="1"/>
  <c r="AC18" i="54" s="1"/>
  <c r="AB19" i="54" s="1"/>
  <c r="AX19" i="54"/>
  <c r="S19" i="54" s="1"/>
  <c r="AC19" i="54" s="1"/>
  <c r="AB20" i="54" s="1"/>
  <c r="AX20" i="54"/>
  <c r="S20" i="54" s="1"/>
  <c r="AC20" i="54" s="1"/>
  <c r="AB21" i="54" s="1"/>
  <c r="AX21" i="54"/>
  <c r="S21" i="54" s="1"/>
  <c r="AC21" i="54" s="1"/>
  <c r="AB22" i="54" s="1"/>
  <c r="AI22" i="62"/>
  <c r="AN22" i="62"/>
  <c r="Y24" i="37"/>
  <c r="X24" i="37"/>
  <c r="Z24" i="37" s="1"/>
  <c r="AR23" i="31"/>
  <c r="Z23" i="58"/>
  <c r="AS8" i="18"/>
  <c r="AL8" i="18"/>
  <c r="AU8" i="18" s="1"/>
  <c r="AS6" i="56"/>
  <c r="AL6" i="56"/>
  <c r="AU6" i="56" s="1"/>
  <c r="AX23" i="50"/>
  <c r="S23" i="50" s="1"/>
  <c r="AC23" i="50" s="1"/>
  <c r="AJ23" i="50" s="1"/>
  <c r="AS23" i="50" s="1"/>
  <c r="AX3" i="50"/>
  <c r="S3" i="50" s="1"/>
  <c r="AC3" i="50" s="1"/>
  <c r="AX4" i="50"/>
  <c r="S4" i="50" s="1"/>
  <c r="AC4" i="50" s="1"/>
  <c r="AB5" i="50" s="1"/>
  <c r="AX5" i="50"/>
  <c r="S5" i="50" s="1"/>
  <c r="AC5" i="50" s="1"/>
  <c r="AB6" i="50" s="1"/>
  <c r="AX6" i="50"/>
  <c r="S6" i="50" s="1"/>
  <c r="AC6" i="50" s="1"/>
  <c r="AB7" i="50" s="1"/>
  <c r="AX7" i="50"/>
  <c r="S7" i="50" s="1"/>
  <c r="AC7" i="50" s="1"/>
  <c r="AB8" i="50" s="1"/>
  <c r="AX8" i="50"/>
  <c r="S8" i="50" s="1"/>
  <c r="AC8" i="50" s="1"/>
  <c r="AB9" i="50" s="1"/>
  <c r="AX9" i="50"/>
  <c r="S9" i="50" s="1"/>
  <c r="AC9" i="50" s="1"/>
  <c r="AB10" i="50" s="1"/>
  <c r="AX10" i="50"/>
  <c r="S10" i="50" s="1"/>
  <c r="AC10" i="50" s="1"/>
  <c r="AB11" i="50" s="1"/>
  <c r="AX11" i="50"/>
  <c r="S11" i="50" s="1"/>
  <c r="AC11" i="50" s="1"/>
  <c r="AB12" i="50" s="1"/>
  <c r="AX12" i="50"/>
  <c r="S12" i="50" s="1"/>
  <c r="AC12" i="50" s="1"/>
  <c r="AB13" i="50" s="1"/>
  <c r="AX13" i="50"/>
  <c r="S13" i="50" s="1"/>
  <c r="AC13" i="50" s="1"/>
  <c r="AB14" i="50" s="1"/>
  <c r="AX14" i="50"/>
  <c r="S14" i="50" s="1"/>
  <c r="AC14" i="50" s="1"/>
  <c r="AB15" i="50" s="1"/>
  <c r="AX15" i="50"/>
  <c r="S15" i="50" s="1"/>
  <c r="AC15" i="50" s="1"/>
  <c r="AB16" i="50" s="1"/>
  <c r="AX16" i="50"/>
  <c r="S16" i="50" s="1"/>
  <c r="AC16" i="50" s="1"/>
  <c r="AB17" i="50" s="1"/>
  <c r="AX17" i="50"/>
  <c r="S17" i="50" s="1"/>
  <c r="AC17" i="50" s="1"/>
  <c r="AB18" i="50" s="1"/>
  <c r="AX18" i="50"/>
  <c r="S18" i="50" s="1"/>
  <c r="AC18" i="50" s="1"/>
  <c r="AB19" i="50" s="1"/>
  <c r="AX19" i="50"/>
  <c r="S19" i="50" s="1"/>
  <c r="AC19" i="50" s="1"/>
  <c r="AB20" i="50" s="1"/>
  <c r="AX20" i="50"/>
  <c r="S20" i="50" s="1"/>
  <c r="AC20" i="50" s="1"/>
  <c r="AB21" i="50" s="1"/>
  <c r="AX21" i="50"/>
  <c r="S21" i="50" s="1"/>
  <c r="AC21" i="50" s="1"/>
  <c r="AB22" i="50" s="1"/>
  <c r="AR23" i="28"/>
  <c r="AR21" i="76"/>
  <c r="AS14" i="5"/>
  <c r="AL14" i="5"/>
  <c r="AU14" i="5" s="1"/>
  <c r="AI21" i="43"/>
  <c r="AN21" i="43"/>
  <c r="AR22" i="77"/>
  <c r="Z24" i="28"/>
  <c r="AS3" i="18"/>
  <c r="AL3" i="18"/>
  <c r="AU3" i="18" s="1"/>
  <c r="AS22" i="18"/>
  <c r="AL22" i="18"/>
  <c r="AU22" i="18" s="1"/>
  <c r="AS21" i="5"/>
  <c r="AL21" i="5"/>
  <c r="AU21" i="5" s="1"/>
  <c r="AR20" i="82"/>
  <c r="AS6" i="3"/>
  <c r="AL6" i="3"/>
  <c r="AU6" i="3" s="1"/>
  <c r="AJ19" i="10"/>
  <c r="AK19" i="10"/>
  <c r="AT19" i="10" s="1"/>
  <c r="AJ13" i="10"/>
  <c r="AK13" i="10"/>
  <c r="AT13" i="10" s="1"/>
  <c r="AJ7" i="10"/>
  <c r="AK7" i="10"/>
  <c r="AT7" i="10" s="1"/>
  <c r="AH23" i="25"/>
  <c r="AQ23" i="25" s="1"/>
  <c r="AS9" i="18"/>
  <c r="AL9" i="18"/>
  <c r="AU9" i="18" s="1"/>
  <c r="AN22" i="79"/>
  <c r="AI22" i="79"/>
  <c r="AI23" i="10"/>
  <c r="AN23" i="10"/>
  <c r="AN25" i="10" s="1"/>
  <c r="AI23" i="35"/>
  <c r="AN23" i="35"/>
  <c r="AI23" i="75"/>
  <c r="AN23" i="75"/>
  <c r="X23" i="87"/>
  <c r="Y23" i="87"/>
  <c r="Z23" i="6"/>
  <c r="X23" i="6"/>
  <c r="Y23" i="6"/>
  <c r="Y22" i="40"/>
  <c r="X22" i="40"/>
  <c r="Z22" i="40" s="1"/>
  <c r="AG22" i="17" l="1"/>
  <c r="AP22" i="17" s="1"/>
  <c r="AF22" i="17"/>
  <c r="AO22" i="17" s="1"/>
  <c r="W23" i="17"/>
  <c r="AE22" i="17"/>
  <c r="AG25" i="39"/>
  <c r="AP25" i="39" s="1"/>
  <c r="AF25" i="39"/>
  <c r="AO25" i="39" s="1"/>
  <c r="AE25" i="39"/>
  <c r="W26" i="39"/>
  <c r="AE22" i="40"/>
  <c r="W23" i="40"/>
  <c r="AG22" i="40"/>
  <c r="AP22" i="40" s="1"/>
  <c r="AF22" i="40"/>
  <c r="AO22" i="40" s="1"/>
  <c r="AK23" i="53"/>
  <c r="AT23" i="53" s="1"/>
  <c r="AG25" i="45"/>
  <c r="AP25" i="45" s="1"/>
  <c r="AF25" i="45"/>
  <c r="AO25" i="45" s="1"/>
  <c r="AE25" i="45"/>
  <c r="W26" i="45"/>
  <c r="AE24" i="37"/>
  <c r="AF24" i="37"/>
  <c r="AO24" i="37" s="1"/>
  <c r="W25" i="37"/>
  <c r="AG24" i="37"/>
  <c r="AP24" i="37" s="1"/>
  <c r="AK23" i="14"/>
  <c r="AT23" i="14" s="1"/>
  <c r="AG23" i="66"/>
  <c r="AP23" i="66" s="1"/>
  <c r="AP25" i="66" s="1"/>
  <c r="AF23" i="66"/>
  <c r="AO23" i="66" s="1"/>
  <c r="AO25" i="66" s="1"/>
  <c r="AE23" i="66"/>
  <c r="AG22" i="43"/>
  <c r="AP22" i="43" s="1"/>
  <c r="AF22" i="43"/>
  <c r="AO22" i="43" s="1"/>
  <c r="AE22" i="43"/>
  <c r="W23" i="43"/>
  <c r="AK23" i="8"/>
  <c r="AT23" i="8" s="1"/>
  <c r="AG23" i="1"/>
  <c r="AP23" i="1" s="1"/>
  <c r="AP25" i="1" s="1"/>
  <c r="AF23" i="1"/>
  <c r="AO23" i="1" s="1"/>
  <c r="AO25" i="1" s="1"/>
  <c r="AE23" i="1"/>
  <c r="AG23" i="62"/>
  <c r="AP23" i="62" s="1"/>
  <c r="AP25" i="62" s="1"/>
  <c r="AF23" i="62"/>
  <c r="AO23" i="62" s="1"/>
  <c r="AO25" i="62" s="1"/>
  <c r="AE23" i="62"/>
  <c r="AS7" i="10"/>
  <c r="AL7" i="10"/>
  <c r="AU7" i="10" s="1"/>
  <c r="AJ12" i="50"/>
  <c r="AK12" i="50"/>
  <c r="AT12" i="50" s="1"/>
  <c r="AJ6" i="50"/>
  <c r="AK6" i="50"/>
  <c r="AT6" i="50" s="1"/>
  <c r="AJ20" i="54"/>
  <c r="AK20" i="54"/>
  <c r="AT20" i="54" s="1"/>
  <c r="AJ14" i="54"/>
  <c r="AK14" i="54"/>
  <c r="AT14" i="54" s="1"/>
  <c r="AK8" i="54"/>
  <c r="AT8" i="54" s="1"/>
  <c r="AJ8" i="54"/>
  <c r="AG23" i="57"/>
  <c r="AP23" i="57" s="1"/>
  <c r="AP25" i="57" s="1"/>
  <c r="AF23" i="57"/>
  <c r="AO23" i="57" s="1"/>
  <c r="AO25" i="57" s="1"/>
  <c r="AE23" i="57"/>
  <c r="AS18" i="60"/>
  <c r="AL18" i="60"/>
  <c r="AU18" i="60" s="1"/>
  <c r="AS20" i="19"/>
  <c r="AL20" i="19"/>
  <c r="AU20" i="19" s="1"/>
  <c r="AS19" i="20"/>
  <c r="AL19" i="20"/>
  <c r="AU19" i="20" s="1"/>
  <c r="Z23" i="47"/>
  <c r="Y23" i="47"/>
  <c r="X23" i="47"/>
  <c r="AH24" i="48"/>
  <c r="AQ24" i="48" s="1"/>
  <c r="X25" i="30"/>
  <c r="Y25" i="30"/>
  <c r="AN22" i="34"/>
  <c r="AI22" i="34"/>
  <c r="AS5" i="11"/>
  <c r="AL5" i="11"/>
  <c r="AU5" i="11" s="1"/>
  <c r="AS8" i="72"/>
  <c r="AL8" i="72"/>
  <c r="AU8" i="72" s="1"/>
  <c r="Z23" i="73"/>
  <c r="Y23" i="73"/>
  <c r="X23" i="73"/>
  <c r="AH22" i="68"/>
  <c r="AQ22" i="68" s="1"/>
  <c r="AJ4" i="10"/>
  <c r="AK4" i="10"/>
  <c r="AT4" i="10" s="1"/>
  <c r="AT25" i="10" s="1"/>
  <c r="AJ18" i="55"/>
  <c r="AK18" i="55"/>
  <c r="AT18" i="55" s="1"/>
  <c r="AJ12" i="55"/>
  <c r="AK12" i="55"/>
  <c r="AT12" i="55" s="1"/>
  <c r="AJ6" i="55"/>
  <c r="AK6" i="55"/>
  <c r="AT6" i="55" s="1"/>
  <c r="AI24" i="32"/>
  <c r="AN24" i="32"/>
  <c r="AS14" i="60"/>
  <c r="AL14" i="60"/>
  <c r="AU14" i="60" s="1"/>
  <c r="AS10" i="19"/>
  <c r="AL10" i="19"/>
  <c r="AU10" i="19" s="1"/>
  <c r="AS21" i="20"/>
  <c r="AL21" i="20"/>
  <c r="AU21" i="20" s="1"/>
  <c r="AI23" i="90"/>
  <c r="AN23" i="90"/>
  <c r="Y24" i="89"/>
  <c r="X24" i="89"/>
  <c r="AH22" i="65"/>
  <c r="AQ22" i="65" s="1"/>
  <c r="AE23" i="84"/>
  <c r="W24" i="84"/>
  <c r="AF23" i="84"/>
  <c r="AO23" i="84" s="1"/>
  <c r="AG23" i="84"/>
  <c r="AP23" i="84" s="1"/>
  <c r="AR21" i="88"/>
  <c r="AJ21" i="13"/>
  <c r="AK21" i="13"/>
  <c r="AT21" i="13" s="1"/>
  <c r="AJ15" i="13"/>
  <c r="AK15" i="13"/>
  <c r="AT15" i="13" s="1"/>
  <c r="AJ9" i="13"/>
  <c r="AK9" i="13"/>
  <c r="AT9" i="13" s="1"/>
  <c r="AN22" i="61"/>
  <c r="AI22" i="61"/>
  <c r="AN23" i="54"/>
  <c r="AN25" i="54" s="1"/>
  <c r="AI23" i="54"/>
  <c r="AS16" i="72"/>
  <c r="AL16" i="72"/>
  <c r="AU16" i="72" s="1"/>
  <c r="AH23" i="69"/>
  <c r="AQ23" i="69" s="1"/>
  <c r="AQ25" i="69" s="1"/>
  <c r="AX22" i="69"/>
  <c r="S22" i="69" s="1"/>
  <c r="AC22" i="69" s="1"/>
  <c r="AB23" i="69" s="1"/>
  <c r="AZ3" i="69"/>
  <c r="Y25" i="31"/>
  <c r="X25" i="31"/>
  <c r="AH23" i="29"/>
  <c r="AQ23" i="29" s="1"/>
  <c r="AE24" i="46"/>
  <c r="W25" i="46"/>
  <c r="AF24" i="46"/>
  <c r="AO24" i="46" s="1"/>
  <c r="AG24" i="46"/>
  <c r="AP24" i="46" s="1"/>
  <c r="AR22" i="42"/>
  <c r="AS16" i="60"/>
  <c r="AL16" i="60"/>
  <c r="AU16" i="60" s="1"/>
  <c r="AS12" i="19"/>
  <c r="AL12" i="19"/>
  <c r="AU12" i="19" s="1"/>
  <c r="AS5" i="20"/>
  <c r="AL5" i="20"/>
  <c r="AU5" i="20" s="1"/>
  <c r="AS11" i="72"/>
  <c r="AL11" i="72"/>
  <c r="AU11" i="72" s="1"/>
  <c r="AL23" i="60"/>
  <c r="AU23" i="60" s="1"/>
  <c r="AH23" i="44"/>
  <c r="AQ23" i="44" s="1"/>
  <c r="AH24" i="86"/>
  <c r="AQ24" i="86" s="1"/>
  <c r="AS18" i="10"/>
  <c r="AL18" i="10"/>
  <c r="AU18" i="10" s="1"/>
  <c r="AX23" i="24"/>
  <c r="S23" i="24" s="1"/>
  <c r="AC23" i="24" s="1"/>
  <c r="AX3" i="24"/>
  <c r="S3" i="24" s="1"/>
  <c r="AC3" i="24" s="1"/>
  <c r="AX4" i="24"/>
  <c r="S4" i="24" s="1"/>
  <c r="AC4" i="24" s="1"/>
  <c r="AB5" i="24" s="1"/>
  <c r="AX5" i="24"/>
  <c r="S5" i="24" s="1"/>
  <c r="AC5" i="24" s="1"/>
  <c r="AB6" i="24" s="1"/>
  <c r="AX6" i="24"/>
  <c r="S6" i="24" s="1"/>
  <c r="AC6" i="24" s="1"/>
  <c r="AB7" i="24" s="1"/>
  <c r="AX7" i="24"/>
  <c r="S7" i="24" s="1"/>
  <c r="AC7" i="24" s="1"/>
  <c r="AB8" i="24" s="1"/>
  <c r="AX8" i="24"/>
  <c r="S8" i="24" s="1"/>
  <c r="AC8" i="24" s="1"/>
  <c r="AB9" i="24" s="1"/>
  <c r="AX9" i="24"/>
  <c r="S9" i="24" s="1"/>
  <c r="AC9" i="24" s="1"/>
  <c r="AB10" i="24" s="1"/>
  <c r="AX10" i="24"/>
  <c r="S10" i="24" s="1"/>
  <c r="AC10" i="24" s="1"/>
  <c r="AB11" i="24" s="1"/>
  <c r="AX11" i="24"/>
  <c r="S11" i="24" s="1"/>
  <c r="AC11" i="24" s="1"/>
  <c r="AB12" i="24" s="1"/>
  <c r="AX12" i="24"/>
  <c r="S12" i="24" s="1"/>
  <c r="AC12" i="24" s="1"/>
  <c r="AB13" i="24" s="1"/>
  <c r="AX13" i="24"/>
  <c r="S13" i="24" s="1"/>
  <c r="AC13" i="24" s="1"/>
  <c r="AB14" i="24" s="1"/>
  <c r="AX14" i="24"/>
  <c r="S14" i="24" s="1"/>
  <c r="AC14" i="24" s="1"/>
  <c r="AB15" i="24" s="1"/>
  <c r="AX15" i="24"/>
  <c r="S15" i="24" s="1"/>
  <c r="AC15" i="24" s="1"/>
  <c r="AB16" i="24" s="1"/>
  <c r="AX16" i="24"/>
  <c r="S16" i="24" s="1"/>
  <c r="AC16" i="24" s="1"/>
  <c r="AB17" i="24" s="1"/>
  <c r="AX17" i="24"/>
  <c r="S17" i="24" s="1"/>
  <c r="AC17" i="24" s="1"/>
  <c r="AB18" i="24" s="1"/>
  <c r="AX18" i="24"/>
  <c r="S18" i="24" s="1"/>
  <c r="AC18" i="24" s="1"/>
  <c r="AB19" i="24" s="1"/>
  <c r="AX19" i="24"/>
  <c r="S19" i="24" s="1"/>
  <c r="AC19" i="24" s="1"/>
  <c r="AB20" i="24" s="1"/>
  <c r="AX20" i="24"/>
  <c r="S20" i="24" s="1"/>
  <c r="AC20" i="24" s="1"/>
  <c r="AB21" i="24" s="1"/>
  <c r="AX21" i="24"/>
  <c r="S21" i="24" s="1"/>
  <c r="AC21" i="24" s="1"/>
  <c r="AB22" i="24" s="1"/>
  <c r="AH22" i="36"/>
  <c r="AQ22" i="36" s="1"/>
  <c r="AS11" i="60"/>
  <c r="AL11" i="60"/>
  <c r="AU11" i="60" s="1"/>
  <c r="AS7" i="19"/>
  <c r="AL7" i="19"/>
  <c r="AU7" i="19" s="1"/>
  <c r="AS6" i="72"/>
  <c r="AL6" i="72"/>
  <c r="AU6" i="72" s="1"/>
  <c r="Y24" i="25"/>
  <c r="X24" i="25"/>
  <c r="AN24" i="85"/>
  <c r="AI24" i="85"/>
  <c r="Y23" i="21"/>
  <c r="X23" i="21"/>
  <c r="AI22" i="27"/>
  <c r="AN22" i="27"/>
  <c r="AH23" i="87"/>
  <c r="AQ23" i="87" s="1"/>
  <c r="AJ18" i="50"/>
  <c r="AK18" i="50"/>
  <c r="AT18" i="50" s="1"/>
  <c r="Z23" i="87"/>
  <c r="AR23" i="10"/>
  <c r="AR25" i="10" s="1"/>
  <c r="AL23" i="10"/>
  <c r="AU23" i="10" s="1"/>
  <c r="AR21" i="43"/>
  <c r="AJ17" i="50"/>
  <c r="AK17" i="50"/>
  <c r="AT17" i="50" s="1"/>
  <c r="AJ11" i="50"/>
  <c r="AK11" i="50"/>
  <c r="AT11" i="50" s="1"/>
  <c r="AJ5" i="50"/>
  <c r="AK5" i="50"/>
  <c r="AT5" i="50" s="1"/>
  <c r="AJ19" i="54"/>
  <c r="AK19" i="54"/>
  <c r="AT19" i="54" s="1"/>
  <c r="AJ13" i="54"/>
  <c r="AK13" i="54"/>
  <c r="AT13" i="54" s="1"/>
  <c r="AJ7" i="54"/>
  <c r="AK7" i="54"/>
  <c r="AT7" i="54" s="1"/>
  <c r="AR22" i="23"/>
  <c r="AS16" i="11"/>
  <c r="AL16" i="11"/>
  <c r="AU16" i="11" s="1"/>
  <c r="AS7" i="72"/>
  <c r="AL7" i="72"/>
  <c r="AU7" i="72" s="1"/>
  <c r="AS4" i="56"/>
  <c r="AL4" i="56"/>
  <c r="AU4" i="56" s="1"/>
  <c r="AI22" i="47"/>
  <c r="AN22" i="47"/>
  <c r="AH22" i="17"/>
  <c r="AQ22" i="17" s="1"/>
  <c r="Z24" i="48"/>
  <c r="AS20" i="10"/>
  <c r="AL20" i="10"/>
  <c r="AU20" i="10" s="1"/>
  <c r="X24" i="81"/>
  <c r="Y24" i="81"/>
  <c r="AX23" i="57"/>
  <c r="S23" i="57" s="1"/>
  <c r="AC23" i="57" s="1"/>
  <c r="AX3" i="57"/>
  <c r="S3" i="57" s="1"/>
  <c r="AC3" i="57" s="1"/>
  <c r="AX4" i="57"/>
  <c r="S4" i="57" s="1"/>
  <c r="AC4" i="57" s="1"/>
  <c r="AB5" i="57" s="1"/>
  <c r="AX5" i="57"/>
  <c r="S5" i="57" s="1"/>
  <c r="AC5" i="57" s="1"/>
  <c r="AB6" i="57" s="1"/>
  <c r="AX6" i="57"/>
  <c r="S6" i="57" s="1"/>
  <c r="AC6" i="57" s="1"/>
  <c r="AB7" i="57" s="1"/>
  <c r="AX7" i="57"/>
  <c r="S7" i="57" s="1"/>
  <c r="AC7" i="57" s="1"/>
  <c r="AB8" i="57" s="1"/>
  <c r="AX8" i="57"/>
  <c r="S8" i="57" s="1"/>
  <c r="AC8" i="57" s="1"/>
  <c r="AB9" i="57" s="1"/>
  <c r="AX9" i="57"/>
  <c r="S9" i="57" s="1"/>
  <c r="AC9" i="57" s="1"/>
  <c r="AB10" i="57" s="1"/>
  <c r="AX10" i="57"/>
  <c r="S10" i="57" s="1"/>
  <c r="AC10" i="57" s="1"/>
  <c r="AB11" i="57" s="1"/>
  <c r="AX11" i="57"/>
  <c r="S11" i="57" s="1"/>
  <c r="AC11" i="57" s="1"/>
  <c r="AB12" i="57" s="1"/>
  <c r="AX12" i="57"/>
  <c r="S12" i="57" s="1"/>
  <c r="AC12" i="57" s="1"/>
  <c r="AB13" i="57" s="1"/>
  <c r="AX13" i="57"/>
  <c r="S13" i="57" s="1"/>
  <c r="AC13" i="57" s="1"/>
  <c r="AB14" i="57" s="1"/>
  <c r="AX14" i="57"/>
  <c r="S14" i="57" s="1"/>
  <c r="AC14" i="57" s="1"/>
  <c r="AB15" i="57" s="1"/>
  <c r="AX15" i="57"/>
  <c r="S15" i="57" s="1"/>
  <c r="AC15" i="57" s="1"/>
  <c r="AB16" i="57" s="1"/>
  <c r="AX16" i="57"/>
  <c r="S16" i="57" s="1"/>
  <c r="AC16" i="57" s="1"/>
  <c r="AB17" i="57" s="1"/>
  <c r="AX17" i="57"/>
  <c r="S17" i="57" s="1"/>
  <c r="AC17" i="57" s="1"/>
  <c r="AB18" i="57" s="1"/>
  <c r="AX18" i="57"/>
  <c r="S18" i="57" s="1"/>
  <c r="AC18" i="57" s="1"/>
  <c r="AB19" i="57" s="1"/>
  <c r="AX19" i="57"/>
  <c r="S19" i="57" s="1"/>
  <c r="AC19" i="57" s="1"/>
  <c r="AB20" i="57" s="1"/>
  <c r="AX20" i="57"/>
  <c r="S20" i="57" s="1"/>
  <c r="AC20" i="57" s="1"/>
  <c r="AB21" i="57" s="1"/>
  <c r="AX21" i="57"/>
  <c r="S21" i="57" s="1"/>
  <c r="AC21" i="57" s="1"/>
  <c r="AB22" i="57" s="1"/>
  <c r="AS13" i="60"/>
  <c r="AL13" i="60"/>
  <c r="AU13" i="60" s="1"/>
  <c r="AS9" i="19"/>
  <c r="AL9" i="19"/>
  <c r="AU9" i="19" s="1"/>
  <c r="AS20" i="20"/>
  <c r="AL20" i="20"/>
  <c r="AU20" i="20" s="1"/>
  <c r="AI22" i="67"/>
  <c r="AN22" i="67"/>
  <c r="AR22" i="33"/>
  <c r="Z22" i="68"/>
  <c r="AS3" i="10"/>
  <c r="AL3" i="10"/>
  <c r="AU3" i="10" s="1"/>
  <c r="AS21" i="10"/>
  <c r="AL21" i="10"/>
  <c r="AU21" i="10" s="1"/>
  <c r="AL23" i="19"/>
  <c r="AU23" i="19" s="1"/>
  <c r="AR23" i="19"/>
  <c r="AR25" i="19" s="1"/>
  <c r="AJ17" i="55"/>
  <c r="AK17" i="55"/>
  <c r="AT17" i="55" s="1"/>
  <c r="AJ11" i="55"/>
  <c r="AK11" i="55"/>
  <c r="AT11" i="55" s="1"/>
  <c r="AJ5" i="55"/>
  <c r="AK5" i="55"/>
  <c r="AT5" i="55" s="1"/>
  <c r="Y23" i="95"/>
  <c r="X23" i="95"/>
  <c r="AR24" i="39"/>
  <c r="Y24" i="90"/>
  <c r="Z24" i="90" s="1"/>
  <c r="X24" i="90"/>
  <c r="AI23" i="89"/>
  <c r="AN23" i="89"/>
  <c r="AS18" i="11"/>
  <c r="AL18" i="11"/>
  <c r="AU18" i="11" s="1"/>
  <c r="Z22" i="65"/>
  <c r="AS21" i="72"/>
  <c r="AL21" i="72"/>
  <c r="AU21" i="72" s="1"/>
  <c r="AU25" i="5"/>
  <c r="C11" i="5" s="1"/>
  <c r="AR22" i="87"/>
  <c r="AR22" i="71"/>
  <c r="AS22" i="10"/>
  <c r="AL22" i="10"/>
  <c r="AU22" i="10" s="1"/>
  <c r="AJ20" i="13"/>
  <c r="AK20" i="13"/>
  <c r="AT20" i="13" s="1"/>
  <c r="AJ14" i="13"/>
  <c r="AK14" i="13"/>
  <c r="AT14" i="13" s="1"/>
  <c r="AJ8" i="13"/>
  <c r="AK8" i="13"/>
  <c r="AT8" i="13" s="1"/>
  <c r="AG22" i="9"/>
  <c r="AP22" i="9" s="1"/>
  <c r="AF22" i="9"/>
  <c r="AO22" i="9" s="1"/>
  <c r="W23" i="9"/>
  <c r="AE22" i="9"/>
  <c r="AS21" i="60"/>
  <c r="AL21" i="60"/>
  <c r="AU21" i="60" s="1"/>
  <c r="AS11" i="19"/>
  <c r="AL11" i="19"/>
  <c r="AU11" i="19" s="1"/>
  <c r="Y23" i="61"/>
  <c r="X23" i="61"/>
  <c r="AS10" i="20"/>
  <c r="AL10" i="20"/>
  <c r="AU10" i="20" s="1"/>
  <c r="AS19" i="11"/>
  <c r="AL19" i="11"/>
  <c r="AU19" i="11" s="1"/>
  <c r="AS3" i="72"/>
  <c r="AL3" i="72"/>
  <c r="AU3" i="72" s="1"/>
  <c r="AS4" i="5"/>
  <c r="AL4" i="5"/>
  <c r="AU4" i="5" s="1"/>
  <c r="Z23" i="69"/>
  <c r="AI24" i="31"/>
  <c r="AN24" i="31"/>
  <c r="Z23" i="29"/>
  <c r="AS11" i="10"/>
  <c r="AL11" i="10"/>
  <c r="AU11" i="10" s="1"/>
  <c r="AS3" i="60"/>
  <c r="AL3" i="60"/>
  <c r="AU3" i="60" s="1"/>
  <c r="AS20" i="11"/>
  <c r="AL20" i="11"/>
  <c r="AU20" i="11" s="1"/>
  <c r="AI22" i="91"/>
  <c r="AN22" i="91"/>
  <c r="Z23" i="44"/>
  <c r="AX22" i="24"/>
  <c r="S22" i="24" s="1"/>
  <c r="AC22" i="24" s="1"/>
  <c r="AB23" i="24" s="1"/>
  <c r="AH25" i="45"/>
  <c r="AQ25" i="45" s="1"/>
  <c r="AS12" i="20"/>
  <c r="AL12" i="20"/>
  <c r="AU12" i="20" s="1"/>
  <c r="AS9" i="11"/>
  <c r="AL9" i="11"/>
  <c r="AU9" i="11" s="1"/>
  <c r="AH23" i="70"/>
  <c r="AQ23" i="70" s="1"/>
  <c r="AQ25" i="70" s="1"/>
  <c r="AZ3" i="70"/>
  <c r="AU25" i="56"/>
  <c r="C11" i="56" s="1"/>
  <c r="F9" i="97" s="1"/>
  <c r="AI23" i="25"/>
  <c r="AN23" i="25"/>
  <c r="X25" i="92"/>
  <c r="Y25" i="92"/>
  <c r="AK23" i="54"/>
  <c r="AT23" i="54" s="1"/>
  <c r="AI23" i="8"/>
  <c r="AN23" i="8"/>
  <c r="AN25" i="8" s="1"/>
  <c r="AI22" i="52"/>
  <c r="AN22" i="52"/>
  <c r="AR22" i="79"/>
  <c r="AS13" i="10"/>
  <c r="AL13" i="10"/>
  <c r="AU13" i="10" s="1"/>
  <c r="AJ22" i="50"/>
  <c r="AK22" i="50"/>
  <c r="AT22" i="50" s="1"/>
  <c r="AJ16" i="50"/>
  <c r="AK16" i="50"/>
  <c r="AT16" i="50" s="1"/>
  <c r="AJ10" i="50"/>
  <c r="AK10" i="50"/>
  <c r="AT10" i="50" s="1"/>
  <c r="AJ3" i="50"/>
  <c r="AB4" i="50"/>
  <c r="AG23" i="58"/>
  <c r="AP23" i="58" s="1"/>
  <c r="AP25" i="58" s="1"/>
  <c r="AF23" i="58"/>
  <c r="AO23" i="58" s="1"/>
  <c r="AO25" i="58" s="1"/>
  <c r="AE23" i="58"/>
  <c r="AJ18" i="54"/>
  <c r="AK18" i="54"/>
  <c r="AT18" i="54" s="1"/>
  <c r="AJ12" i="54"/>
  <c r="AK12" i="54"/>
  <c r="AT12" i="54" s="1"/>
  <c r="AJ6" i="54"/>
  <c r="AK6" i="54"/>
  <c r="AT6" i="54" s="1"/>
  <c r="AS6" i="60"/>
  <c r="AL6" i="60"/>
  <c r="AU6" i="60" s="1"/>
  <c r="AS8" i="19"/>
  <c r="AL8" i="19"/>
  <c r="AU8" i="19" s="1"/>
  <c r="AS7" i="20"/>
  <c r="AL7" i="20"/>
  <c r="AU7" i="20" s="1"/>
  <c r="AH25" i="94"/>
  <c r="AQ25" i="94" s="1"/>
  <c r="AN22" i="96"/>
  <c r="AI22" i="96"/>
  <c r="AJ4" i="11"/>
  <c r="AK4" i="11"/>
  <c r="AT4" i="11" s="1"/>
  <c r="AT25" i="11" s="1"/>
  <c r="AF22" i="76"/>
  <c r="AO22" i="76" s="1"/>
  <c r="AE22" i="76"/>
  <c r="AG22" i="76"/>
  <c r="AP22" i="76" s="1"/>
  <c r="W23" i="76"/>
  <c r="AN23" i="55"/>
  <c r="AN25" i="55" s="1"/>
  <c r="AI23" i="55"/>
  <c r="AR22" i="66"/>
  <c r="AN24" i="30"/>
  <c r="AI24" i="30"/>
  <c r="AK23" i="55"/>
  <c r="AT23" i="55" s="1"/>
  <c r="AH24" i="80"/>
  <c r="AQ24" i="80" s="1"/>
  <c r="AS25" i="3"/>
  <c r="AX23" i="58"/>
  <c r="S23" i="58" s="1"/>
  <c r="AC23" i="58" s="1"/>
  <c r="AX3" i="58"/>
  <c r="S3" i="58" s="1"/>
  <c r="AC3" i="58" s="1"/>
  <c r="AX4" i="58"/>
  <c r="S4" i="58" s="1"/>
  <c r="AC4" i="58" s="1"/>
  <c r="AB5" i="58" s="1"/>
  <c r="AX5" i="58"/>
  <c r="S5" i="58" s="1"/>
  <c r="AC5" i="58" s="1"/>
  <c r="AB6" i="58" s="1"/>
  <c r="AX6" i="58"/>
  <c r="S6" i="58" s="1"/>
  <c r="AC6" i="58" s="1"/>
  <c r="AB7" i="58" s="1"/>
  <c r="AX7" i="58"/>
  <c r="S7" i="58" s="1"/>
  <c r="AC7" i="58" s="1"/>
  <c r="AB8" i="58" s="1"/>
  <c r="AX8" i="58"/>
  <c r="S8" i="58" s="1"/>
  <c r="AC8" i="58" s="1"/>
  <c r="AB9" i="58" s="1"/>
  <c r="AX9" i="58"/>
  <c r="S9" i="58" s="1"/>
  <c r="AC9" i="58" s="1"/>
  <c r="AB10" i="58" s="1"/>
  <c r="AX10" i="58"/>
  <c r="S10" i="58" s="1"/>
  <c r="AC10" i="58" s="1"/>
  <c r="AB11" i="58" s="1"/>
  <c r="AX11" i="58"/>
  <c r="S11" i="58" s="1"/>
  <c r="AC11" i="58" s="1"/>
  <c r="AB12" i="58" s="1"/>
  <c r="AX12" i="58"/>
  <c r="S12" i="58" s="1"/>
  <c r="AC12" i="58" s="1"/>
  <c r="AB13" i="58" s="1"/>
  <c r="AX13" i="58"/>
  <c r="S13" i="58" s="1"/>
  <c r="AC13" i="58" s="1"/>
  <c r="AB14" i="58" s="1"/>
  <c r="AX14" i="58"/>
  <c r="S14" i="58" s="1"/>
  <c r="AC14" i="58" s="1"/>
  <c r="AB15" i="58" s="1"/>
  <c r="AX15" i="58"/>
  <c r="S15" i="58" s="1"/>
  <c r="AC15" i="58" s="1"/>
  <c r="AB16" i="58" s="1"/>
  <c r="AX16" i="58"/>
  <c r="S16" i="58" s="1"/>
  <c r="AC16" i="58" s="1"/>
  <c r="AB17" i="58" s="1"/>
  <c r="AX17" i="58"/>
  <c r="S17" i="58" s="1"/>
  <c r="AC17" i="58" s="1"/>
  <c r="AB18" i="58" s="1"/>
  <c r="AX18" i="58"/>
  <c r="S18" i="58" s="1"/>
  <c r="AC18" i="58" s="1"/>
  <c r="AB19" i="58" s="1"/>
  <c r="AX19" i="58"/>
  <c r="S19" i="58" s="1"/>
  <c r="AC19" i="58" s="1"/>
  <c r="AB20" i="58" s="1"/>
  <c r="AX20" i="58"/>
  <c r="S20" i="58" s="1"/>
  <c r="AC20" i="58" s="1"/>
  <c r="AB21" i="58" s="1"/>
  <c r="AX21" i="58"/>
  <c r="S21" i="58" s="1"/>
  <c r="AC21" i="58" s="1"/>
  <c r="AB22" i="58" s="1"/>
  <c r="AR21" i="36"/>
  <c r="AJ23" i="57"/>
  <c r="AS23" i="57" s="1"/>
  <c r="AS11" i="11"/>
  <c r="AL11" i="11"/>
  <c r="AU11" i="11" s="1"/>
  <c r="Z23" i="67"/>
  <c r="Y23" i="67"/>
  <c r="X23" i="67"/>
  <c r="AS14" i="72"/>
  <c r="AL14" i="72"/>
  <c r="AU14" i="72" s="1"/>
  <c r="AI22" i="73"/>
  <c r="AN22" i="73"/>
  <c r="AH23" i="63"/>
  <c r="AQ23" i="63" s="1"/>
  <c r="AQ25" i="63" s="1"/>
  <c r="AZ3" i="63"/>
  <c r="AR23" i="86"/>
  <c r="Z25" i="26"/>
  <c r="Y25" i="26"/>
  <c r="X25" i="26"/>
  <c r="AJ22" i="55"/>
  <c r="AK22" i="55"/>
  <c r="AT22" i="55" s="1"/>
  <c r="AJ16" i="55"/>
  <c r="AK16" i="55"/>
  <c r="AT16" i="55" s="1"/>
  <c r="AJ10" i="55"/>
  <c r="AK10" i="55"/>
  <c r="AT10" i="55" s="1"/>
  <c r="AB4" i="55"/>
  <c r="AJ3" i="55"/>
  <c r="AN22" i="95"/>
  <c r="AI22" i="95"/>
  <c r="AS4" i="3"/>
  <c r="AL4" i="3"/>
  <c r="AU4" i="3" s="1"/>
  <c r="AU25" i="3" s="1"/>
  <c r="C11" i="3" s="1"/>
  <c r="AS20" i="60"/>
  <c r="AL20" i="60"/>
  <c r="AU20" i="60" s="1"/>
  <c r="AS16" i="19"/>
  <c r="AL16" i="19"/>
  <c r="AU16" i="19" s="1"/>
  <c r="AS9" i="20"/>
  <c r="AL9" i="20"/>
  <c r="AU9" i="20" s="1"/>
  <c r="AH23" i="33"/>
  <c r="AQ23" i="33" s="1"/>
  <c r="AS25" i="5"/>
  <c r="AH24" i="41"/>
  <c r="AQ24" i="41" s="1"/>
  <c r="AF23" i="24"/>
  <c r="AO23" i="24" s="1"/>
  <c r="AO25" i="24" s="1"/>
  <c r="AE23" i="24"/>
  <c r="AG23" i="24"/>
  <c r="AP23" i="24" s="1"/>
  <c r="AP25" i="24" s="1"/>
  <c r="AH22" i="38"/>
  <c r="AQ22" i="38" s="1"/>
  <c r="AJ19" i="13"/>
  <c r="AK19" i="13"/>
  <c r="AT19" i="13" s="1"/>
  <c r="AJ13" i="13"/>
  <c r="AK13" i="13"/>
  <c r="AT13" i="13" s="1"/>
  <c r="AJ7" i="13"/>
  <c r="AK7" i="13"/>
  <c r="AT7" i="13" s="1"/>
  <c r="AN22" i="93"/>
  <c r="AI22" i="93"/>
  <c r="AJ4" i="72"/>
  <c r="AK4" i="72"/>
  <c r="AT4" i="72" s="1"/>
  <c r="AT25" i="72" s="1"/>
  <c r="AS22" i="72"/>
  <c r="AL22" i="72"/>
  <c r="AU22" i="72" s="1"/>
  <c r="AE23" i="59"/>
  <c r="AG23" i="59"/>
  <c r="AP23" i="59" s="1"/>
  <c r="AP25" i="59" s="1"/>
  <c r="AF23" i="59"/>
  <c r="AO23" i="59" s="1"/>
  <c r="AO25" i="59" s="1"/>
  <c r="AH23" i="71"/>
  <c r="AQ23" i="71" s="1"/>
  <c r="AQ25" i="71" s="1"/>
  <c r="AZ3" i="71"/>
  <c r="AX22" i="71" s="1"/>
  <c r="S22" i="71" s="1"/>
  <c r="AC22" i="71" s="1"/>
  <c r="AB23" i="71" s="1"/>
  <c r="AR23" i="80"/>
  <c r="W24" i="83"/>
  <c r="AG23" i="83"/>
  <c r="AP23" i="83" s="1"/>
  <c r="AE23" i="83"/>
  <c r="AF23" i="83"/>
  <c r="AO23" i="83" s="1"/>
  <c r="AJ4" i="60"/>
  <c r="AK4" i="60"/>
  <c r="AT4" i="60" s="1"/>
  <c r="AT25" i="60" s="1"/>
  <c r="AS22" i="60"/>
  <c r="AL22" i="60"/>
  <c r="AU22" i="60" s="1"/>
  <c r="AS18" i="19"/>
  <c r="AL18" i="19"/>
  <c r="AU18" i="19" s="1"/>
  <c r="AS11" i="20"/>
  <c r="AL11" i="20"/>
  <c r="AU11" i="20" s="1"/>
  <c r="AS17" i="72"/>
  <c r="AL17" i="72"/>
  <c r="AU17" i="72" s="1"/>
  <c r="AH23" i="22"/>
  <c r="AQ23" i="22" s="1"/>
  <c r="AQ25" i="22" s="1"/>
  <c r="AZ3" i="22"/>
  <c r="AX22" i="22" s="1"/>
  <c r="S22" i="22" s="1"/>
  <c r="AC22" i="22" s="1"/>
  <c r="AB23" i="22" s="1"/>
  <c r="AF24" i="86"/>
  <c r="AO24" i="86" s="1"/>
  <c r="AE24" i="86"/>
  <c r="AG24" i="86"/>
  <c r="AP24" i="86" s="1"/>
  <c r="W25" i="86"/>
  <c r="AS6" i="10"/>
  <c r="AL6" i="10"/>
  <c r="AU6" i="10" s="1"/>
  <c r="AH23" i="42"/>
  <c r="AQ23" i="42" s="1"/>
  <c r="AI22" i="12"/>
  <c r="AN22" i="12"/>
  <c r="AE22" i="36"/>
  <c r="AG22" i="36"/>
  <c r="AP22" i="36" s="1"/>
  <c r="AF22" i="36"/>
  <c r="AO22" i="36" s="1"/>
  <c r="W23" i="36"/>
  <c r="AS17" i="60"/>
  <c r="AL17" i="60"/>
  <c r="AU17" i="60" s="1"/>
  <c r="AS13" i="19"/>
  <c r="AL13" i="19"/>
  <c r="AU13" i="19" s="1"/>
  <c r="AG23" i="70"/>
  <c r="AP23" i="70" s="1"/>
  <c r="AP25" i="70" s="1"/>
  <c r="AF23" i="70"/>
  <c r="AO23" i="70" s="1"/>
  <c r="AO25" i="70" s="1"/>
  <c r="AE23" i="70"/>
  <c r="AS12" i="72"/>
  <c r="AL12" i="72"/>
  <c r="AU12" i="72" s="1"/>
  <c r="AS25" i="56"/>
  <c r="AI21" i="7"/>
  <c r="AN21" i="7"/>
  <c r="AN24" i="92"/>
  <c r="AI24" i="92"/>
  <c r="X23" i="52"/>
  <c r="Y23" i="52"/>
  <c r="Z23" i="52" s="1"/>
  <c r="AH23" i="6"/>
  <c r="AQ23" i="6" s="1"/>
  <c r="AQ25" i="6" s="1"/>
  <c r="AZ3" i="6"/>
  <c r="AR23" i="75"/>
  <c r="W25" i="28"/>
  <c r="AG24" i="28"/>
  <c r="AP24" i="28" s="1"/>
  <c r="AF24" i="28"/>
  <c r="AO24" i="28" s="1"/>
  <c r="AE24" i="28"/>
  <c r="AJ21" i="50"/>
  <c r="AK21" i="50"/>
  <c r="AT21" i="50" s="1"/>
  <c r="AJ15" i="50"/>
  <c r="AK15" i="50"/>
  <c r="AT15" i="50" s="1"/>
  <c r="AJ9" i="50"/>
  <c r="AK9" i="50"/>
  <c r="AT9" i="50" s="1"/>
  <c r="AR22" i="62"/>
  <c r="AJ17" i="54"/>
  <c r="AK17" i="54"/>
  <c r="AT17" i="54" s="1"/>
  <c r="AJ11" i="54"/>
  <c r="AK11" i="54"/>
  <c r="AT11" i="54" s="1"/>
  <c r="AJ5" i="54"/>
  <c r="AK5" i="54"/>
  <c r="AT5" i="54" s="1"/>
  <c r="AG25" i="94"/>
  <c r="AP25" i="94" s="1"/>
  <c r="AF25" i="94"/>
  <c r="AO25" i="94" s="1"/>
  <c r="W26" i="94"/>
  <c r="AE25" i="94"/>
  <c r="AS3" i="11"/>
  <c r="AL3" i="11"/>
  <c r="AU3" i="11" s="1"/>
  <c r="AS22" i="11"/>
  <c r="AL22" i="11"/>
  <c r="AU22" i="11" s="1"/>
  <c r="AS13" i="72"/>
  <c r="AL13" i="72"/>
  <c r="AU13" i="72" s="1"/>
  <c r="AF22" i="16"/>
  <c r="AO22" i="16" s="1"/>
  <c r="W23" i="16"/>
  <c r="AE22" i="16"/>
  <c r="AG22" i="16"/>
  <c r="AP22" i="16" s="1"/>
  <c r="AH24" i="35"/>
  <c r="AQ24" i="35" s="1"/>
  <c r="AS8" i="10"/>
  <c r="AL8" i="10"/>
  <c r="AU8" i="10" s="1"/>
  <c r="AS4" i="18"/>
  <c r="AS25" i="18" s="1"/>
  <c r="AL4" i="18"/>
  <c r="AU4" i="18" s="1"/>
  <c r="AU25" i="18" s="1"/>
  <c r="C11" i="18" s="1"/>
  <c r="AI23" i="51"/>
  <c r="AN23" i="51"/>
  <c r="AN25" i="51" s="1"/>
  <c r="AX22" i="58"/>
  <c r="S22" i="58" s="1"/>
  <c r="AC22" i="58" s="1"/>
  <c r="AB23" i="58" s="1"/>
  <c r="AS19" i="60"/>
  <c r="AL19" i="60"/>
  <c r="AU19" i="60" s="1"/>
  <c r="AS15" i="19"/>
  <c r="AL15" i="19"/>
  <c r="AU15" i="19" s="1"/>
  <c r="AS8" i="20"/>
  <c r="AL8" i="20"/>
  <c r="AU8" i="20" s="1"/>
  <c r="Z23" i="63"/>
  <c r="AR23" i="46"/>
  <c r="AS9" i="10"/>
  <c r="AL9" i="10"/>
  <c r="AU9" i="10" s="1"/>
  <c r="AL23" i="11"/>
  <c r="AU23" i="11" s="1"/>
  <c r="AR23" i="11"/>
  <c r="AR25" i="11" s="1"/>
  <c r="AJ21" i="55"/>
  <c r="AK21" i="55"/>
  <c r="AT21" i="55" s="1"/>
  <c r="AJ15" i="55"/>
  <c r="AK15" i="55"/>
  <c r="AT15" i="55" s="1"/>
  <c r="AJ9" i="55"/>
  <c r="AK9" i="55"/>
  <c r="AT9" i="55" s="1"/>
  <c r="AX23" i="51"/>
  <c r="S23" i="51" s="1"/>
  <c r="AC23" i="51" s="1"/>
  <c r="AX3" i="51"/>
  <c r="S3" i="51" s="1"/>
  <c r="AC3" i="51" s="1"/>
  <c r="AX4" i="51"/>
  <c r="S4" i="51" s="1"/>
  <c r="AC4" i="51" s="1"/>
  <c r="AB5" i="51" s="1"/>
  <c r="AX5" i="51"/>
  <c r="S5" i="51" s="1"/>
  <c r="AC5" i="51" s="1"/>
  <c r="AB6" i="51" s="1"/>
  <c r="AX6" i="51"/>
  <c r="S6" i="51" s="1"/>
  <c r="AC6" i="51" s="1"/>
  <c r="AB7" i="51" s="1"/>
  <c r="AX7" i="51"/>
  <c r="S7" i="51" s="1"/>
  <c r="AC7" i="51" s="1"/>
  <c r="AB8" i="51" s="1"/>
  <c r="AX8" i="51"/>
  <c r="S8" i="51" s="1"/>
  <c r="AC8" i="51" s="1"/>
  <c r="AB9" i="51" s="1"/>
  <c r="AX9" i="51"/>
  <c r="S9" i="51" s="1"/>
  <c r="AC9" i="51" s="1"/>
  <c r="AB10" i="51" s="1"/>
  <c r="AX10" i="51"/>
  <c r="S10" i="51" s="1"/>
  <c r="AC10" i="51" s="1"/>
  <c r="AB11" i="51" s="1"/>
  <c r="AX11" i="51"/>
  <c r="S11" i="51" s="1"/>
  <c r="AC11" i="51" s="1"/>
  <c r="AB12" i="51" s="1"/>
  <c r="AX12" i="51"/>
  <c r="S12" i="51" s="1"/>
  <c r="AC12" i="51" s="1"/>
  <c r="AB13" i="51" s="1"/>
  <c r="AX13" i="51"/>
  <c r="S13" i="51" s="1"/>
  <c r="AC13" i="51" s="1"/>
  <c r="AB14" i="51" s="1"/>
  <c r="AX14" i="51"/>
  <c r="S14" i="51" s="1"/>
  <c r="AC14" i="51" s="1"/>
  <c r="AB15" i="51" s="1"/>
  <c r="AX15" i="51"/>
  <c r="S15" i="51" s="1"/>
  <c r="AC15" i="51" s="1"/>
  <c r="AB16" i="51" s="1"/>
  <c r="AX16" i="51"/>
  <c r="S16" i="51" s="1"/>
  <c r="AC16" i="51" s="1"/>
  <c r="AB17" i="51" s="1"/>
  <c r="AX17" i="51"/>
  <c r="S17" i="51" s="1"/>
  <c r="AC17" i="51" s="1"/>
  <c r="AB18" i="51" s="1"/>
  <c r="AX18" i="51"/>
  <c r="S18" i="51" s="1"/>
  <c r="AC18" i="51" s="1"/>
  <c r="AB19" i="51" s="1"/>
  <c r="AX19" i="51"/>
  <c r="S19" i="51" s="1"/>
  <c r="AC19" i="51" s="1"/>
  <c r="AB20" i="51" s="1"/>
  <c r="AX20" i="51"/>
  <c r="S20" i="51" s="1"/>
  <c r="AC20" i="51" s="1"/>
  <c r="AB21" i="51" s="1"/>
  <c r="AX21" i="51"/>
  <c r="S21" i="51" s="1"/>
  <c r="AC21" i="51" s="1"/>
  <c r="AB22" i="51" s="1"/>
  <c r="AN23" i="14"/>
  <c r="AN25" i="14" s="1"/>
  <c r="AI23" i="14"/>
  <c r="AJ4" i="19"/>
  <c r="AK4" i="19"/>
  <c r="AT4" i="19" s="1"/>
  <c r="AT25" i="19" s="1"/>
  <c r="AH22" i="78"/>
  <c r="AQ22" i="78" s="1"/>
  <c r="AS6" i="11"/>
  <c r="AL6" i="11"/>
  <c r="AU6" i="11" s="1"/>
  <c r="AS9" i="72"/>
  <c r="AL9" i="72"/>
  <c r="AU9" i="72" s="1"/>
  <c r="AR22" i="69"/>
  <c r="AS10" i="10"/>
  <c r="AL10" i="10"/>
  <c r="AU10" i="10" s="1"/>
  <c r="AG22" i="49"/>
  <c r="AP22" i="49" s="1"/>
  <c r="AF22" i="49"/>
  <c r="AO22" i="49" s="1"/>
  <c r="W23" i="49"/>
  <c r="AE22" i="49"/>
  <c r="Z22" i="38"/>
  <c r="AJ18" i="13"/>
  <c r="AK18" i="13"/>
  <c r="AT18" i="13" s="1"/>
  <c r="AJ12" i="13"/>
  <c r="AK12" i="13"/>
  <c r="AT12" i="13" s="1"/>
  <c r="AJ6" i="13"/>
  <c r="AK6" i="13"/>
  <c r="AT6" i="13" s="1"/>
  <c r="AS9" i="60"/>
  <c r="AL9" i="60"/>
  <c r="AU9" i="60" s="1"/>
  <c r="AS17" i="19"/>
  <c r="AL17" i="19"/>
  <c r="AU17" i="19" s="1"/>
  <c r="AS16" i="20"/>
  <c r="AL16" i="20"/>
  <c r="AU16" i="20" s="1"/>
  <c r="Y23" i="93"/>
  <c r="X23" i="93"/>
  <c r="AS7" i="11"/>
  <c r="AL7" i="11"/>
  <c r="AU7" i="11" s="1"/>
  <c r="AR22" i="63"/>
  <c r="AH24" i="75"/>
  <c r="AQ24" i="75" s="1"/>
  <c r="AE23" i="71"/>
  <c r="AG23" i="71"/>
  <c r="AP23" i="71" s="1"/>
  <c r="AP25" i="71" s="1"/>
  <c r="AF23" i="71"/>
  <c r="AO23" i="71" s="1"/>
  <c r="AO25" i="71" s="1"/>
  <c r="AS17" i="10"/>
  <c r="AL17" i="10"/>
  <c r="AU17" i="10" s="1"/>
  <c r="AR24" i="45"/>
  <c r="AS8" i="11"/>
  <c r="AL8" i="11"/>
  <c r="AU8" i="11" s="1"/>
  <c r="AR22" i="1"/>
  <c r="AR22" i="29"/>
  <c r="AG23" i="42"/>
  <c r="AP23" i="42" s="1"/>
  <c r="AF23" i="42"/>
  <c r="AO23" i="42" s="1"/>
  <c r="AE23" i="42"/>
  <c r="W24" i="42"/>
  <c r="X23" i="12"/>
  <c r="Y23" i="12"/>
  <c r="AS18" i="20"/>
  <c r="AL18" i="20"/>
  <c r="AU18" i="20" s="1"/>
  <c r="AS15" i="11"/>
  <c r="AL15" i="11"/>
  <c r="AU15" i="11" s="1"/>
  <c r="AX23" i="59"/>
  <c r="S23" i="59" s="1"/>
  <c r="AC23" i="59" s="1"/>
  <c r="AJ23" i="59" s="1"/>
  <c r="AS23" i="59" s="1"/>
  <c r="AX3" i="59"/>
  <c r="S3" i="59" s="1"/>
  <c r="AC3" i="59" s="1"/>
  <c r="AX4" i="59"/>
  <c r="S4" i="59" s="1"/>
  <c r="AC4" i="59" s="1"/>
  <c r="AB5" i="59" s="1"/>
  <c r="AX5" i="59"/>
  <c r="S5" i="59" s="1"/>
  <c r="AC5" i="59" s="1"/>
  <c r="AB6" i="59" s="1"/>
  <c r="AX6" i="59"/>
  <c r="S6" i="59" s="1"/>
  <c r="AC6" i="59" s="1"/>
  <c r="AB7" i="59" s="1"/>
  <c r="AX7" i="59"/>
  <c r="S7" i="59" s="1"/>
  <c r="AC7" i="59" s="1"/>
  <c r="AB8" i="59" s="1"/>
  <c r="AX8" i="59"/>
  <c r="S8" i="59" s="1"/>
  <c r="AC8" i="59" s="1"/>
  <c r="AB9" i="59" s="1"/>
  <c r="AX9" i="59"/>
  <c r="S9" i="59" s="1"/>
  <c r="AC9" i="59" s="1"/>
  <c r="AB10" i="59" s="1"/>
  <c r="AX10" i="59"/>
  <c r="S10" i="59" s="1"/>
  <c r="AC10" i="59" s="1"/>
  <c r="AB11" i="59" s="1"/>
  <c r="AX11" i="59"/>
  <c r="S11" i="59" s="1"/>
  <c r="AC11" i="59" s="1"/>
  <c r="AB12" i="59" s="1"/>
  <c r="AX12" i="59"/>
  <c r="S12" i="59" s="1"/>
  <c r="AC12" i="59" s="1"/>
  <c r="AB13" i="59" s="1"/>
  <c r="AX13" i="59"/>
  <c r="S13" i="59" s="1"/>
  <c r="AC13" i="59" s="1"/>
  <c r="AB14" i="59" s="1"/>
  <c r="AX14" i="59"/>
  <c r="S14" i="59" s="1"/>
  <c r="AC14" i="59" s="1"/>
  <c r="AB15" i="59" s="1"/>
  <c r="AX15" i="59"/>
  <c r="S15" i="59" s="1"/>
  <c r="AC15" i="59" s="1"/>
  <c r="AB16" i="59" s="1"/>
  <c r="AX16" i="59"/>
  <c r="S16" i="59" s="1"/>
  <c r="AC16" i="59" s="1"/>
  <c r="AB17" i="59" s="1"/>
  <c r="AX17" i="59"/>
  <c r="S17" i="59" s="1"/>
  <c r="AC17" i="59" s="1"/>
  <c r="AB18" i="59" s="1"/>
  <c r="AX18" i="59"/>
  <c r="S18" i="59" s="1"/>
  <c r="AC18" i="59" s="1"/>
  <c r="AB19" i="59" s="1"/>
  <c r="AX19" i="59"/>
  <c r="S19" i="59" s="1"/>
  <c r="AC19" i="59" s="1"/>
  <c r="AB20" i="59" s="1"/>
  <c r="AX20" i="59"/>
  <c r="S20" i="59" s="1"/>
  <c r="AC20" i="59" s="1"/>
  <c r="AB21" i="59" s="1"/>
  <c r="AX21" i="59"/>
  <c r="S21" i="59" s="1"/>
  <c r="AC21" i="59" s="1"/>
  <c r="AB22" i="59" s="1"/>
  <c r="Y22" i="7"/>
  <c r="X22" i="7"/>
  <c r="AN23" i="53"/>
  <c r="AN25" i="53" s="1"/>
  <c r="AI23" i="53"/>
  <c r="AI21" i="15"/>
  <c r="AN21" i="15"/>
  <c r="X24" i="77"/>
  <c r="Y24" i="77"/>
  <c r="AG23" i="6"/>
  <c r="AP23" i="6" s="1"/>
  <c r="AP25" i="6" s="1"/>
  <c r="AF23" i="6"/>
  <c r="AO23" i="6" s="1"/>
  <c r="AO25" i="6" s="1"/>
  <c r="AE23" i="6"/>
  <c r="AS19" i="10"/>
  <c r="AL19" i="10"/>
  <c r="AU19" i="10" s="1"/>
  <c r="AJ20" i="50"/>
  <c r="AK20" i="50"/>
  <c r="AT20" i="50" s="1"/>
  <c r="AJ14" i="50"/>
  <c r="AK14" i="50"/>
  <c r="AT14" i="50" s="1"/>
  <c r="AJ8" i="50"/>
  <c r="AK8" i="50"/>
  <c r="AT8" i="50" s="1"/>
  <c r="AJ22" i="54"/>
  <c r="AK22" i="54"/>
  <c r="AT22" i="54" s="1"/>
  <c r="AJ16" i="54"/>
  <c r="AK16" i="54"/>
  <c r="AT16" i="54" s="1"/>
  <c r="AJ10" i="54"/>
  <c r="AK10" i="54"/>
  <c r="AT10" i="54" s="1"/>
  <c r="AJ3" i="54"/>
  <c r="AB4" i="54"/>
  <c r="AS12" i="60"/>
  <c r="AL12" i="60"/>
  <c r="AU12" i="60" s="1"/>
  <c r="AS14" i="19"/>
  <c r="AL14" i="19"/>
  <c r="AU14" i="19" s="1"/>
  <c r="AS13" i="20"/>
  <c r="AL13" i="20"/>
  <c r="AU13" i="20" s="1"/>
  <c r="Z23" i="96"/>
  <c r="X23" i="96"/>
  <c r="Y23" i="96"/>
  <c r="AR23" i="41"/>
  <c r="AF24" i="80"/>
  <c r="AO24" i="80" s="1"/>
  <c r="W25" i="80"/>
  <c r="AE24" i="80"/>
  <c r="AG24" i="80"/>
  <c r="AP24" i="80" s="1"/>
  <c r="AR21" i="78"/>
  <c r="AS17" i="11"/>
  <c r="AL17" i="11"/>
  <c r="AU17" i="11" s="1"/>
  <c r="AR22" i="70"/>
  <c r="AR21" i="65"/>
  <c r="AS20" i="72"/>
  <c r="AL20" i="72"/>
  <c r="AU20" i="72" s="1"/>
  <c r="AH23" i="66"/>
  <c r="AQ23" i="66" s="1"/>
  <c r="AQ25" i="66" s="1"/>
  <c r="AX22" i="66"/>
  <c r="S22" i="66" s="1"/>
  <c r="AC22" i="66" s="1"/>
  <c r="AB23" i="66" s="1"/>
  <c r="AZ3" i="66"/>
  <c r="AR21" i="17"/>
  <c r="AI24" i="26"/>
  <c r="AN24" i="26"/>
  <c r="AJ20" i="55"/>
  <c r="AK20" i="55"/>
  <c r="AT20" i="55" s="1"/>
  <c r="AJ14" i="55"/>
  <c r="AK14" i="55"/>
  <c r="AT14" i="55" s="1"/>
  <c r="AJ8" i="55"/>
  <c r="AK8" i="55"/>
  <c r="AT8" i="55" s="1"/>
  <c r="AJ23" i="51"/>
  <c r="AS23" i="51" s="1"/>
  <c r="AK23" i="51"/>
  <c r="AT23" i="51" s="1"/>
  <c r="Z25" i="32"/>
  <c r="Y25" i="32"/>
  <c r="X25" i="32"/>
  <c r="AS8" i="60"/>
  <c r="AL8" i="60"/>
  <c r="AU8" i="60" s="1"/>
  <c r="AS3" i="19"/>
  <c r="AL3" i="19"/>
  <c r="AU3" i="19" s="1"/>
  <c r="AS22" i="19"/>
  <c r="AL22" i="19"/>
  <c r="AU22" i="19" s="1"/>
  <c r="AS15" i="20"/>
  <c r="AL15" i="20"/>
  <c r="AU15" i="20" s="1"/>
  <c r="W24" i="33"/>
  <c r="AG23" i="33"/>
  <c r="AP23" i="33" s="1"/>
  <c r="AE23" i="33"/>
  <c r="AF23" i="33"/>
  <c r="AO23" i="33" s="1"/>
  <c r="AR23" i="72"/>
  <c r="AR25" i="72" s="1"/>
  <c r="AL23" i="72"/>
  <c r="AU23" i="72" s="1"/>
  <c r="AF24" i="41"/>
  <c r="AO24" i="41" s="1"/>
  <c r="AE24" i="41"/>
  <c r="W25" i="41"/>
  <c r="AG24" i="41"/>
  <c r="AP24" i="41" s="1"/>
  <c r="AH23" i="79"/>
  <c r="AQ23" i="79" s="1"/>
  <c r="AI22" i="74"/>
  <c r="AN22" i="74"/>
  <c r="AH22" i="43"/>
  <c r="AQ22" i="43" s="1"/>
  <c r="AH25" i="39"/>
  <c r="AQ25" i="39" s="1"/>
  <c r="AJ17" i="13"/>
  <c r="AK17" i="13"/>
  <c r="AT17" i="13" s="1"/>
  <c r="AJ11" i="13"/>
  <c r="AK11" i="13"/>
  <c r="AT11" i="13" s="1"/>
  <c r="AJ5" i="13"/>
  <c r="AK5" i="13"/>
  <c r="AT5" i="13" s="1"/>
  <c r="AJ4" i="20"/>
  <c r="AK4" i="20"/>
  <c r="AT4" i="20" s="1"/>
  <c r="AT25" i="20" s="1"/>
  <c r="AS10" i="72"/>
  <c r="AL10" i="72"/>
  <c r="AU10" i="72" s="1"/>
  <c r="AR21" i="40"/>
  <c r="AF24" i="75"/>
  <c r="AO24" i="75" s="1"/>
  <c r="AG24" i="75"/>
  <c r="AP24" i="75" s="1"/>
  <c r="AE24" i="75"/>
  <c r="W25" i="75"/>
  <c r="AR23" i="37"/>
  <c r="AS10" i="60"/>
  <c r="AL10" i="60"/>
  <c r="AU10" i="60" s="1"/>
  <c r="AS6" i="19"/>
  <c r="AL6" i="19"/>
  <c r="AU6" i="19" s="1"/>
  <c r="AS17" i="20"/>
  <c r="AL17" i="20"/>
  <c r="AU17" i="20" s="1"/>
  <c r="AS5" i="72"/>
  <c r="AL5" i="72"/>
  <c r="AU5" i="72" s="1"/>
  <c r="Z23" i="22"/>
  <c r="AR22" i="22"/>
  <c r="Y23" i="91"/>
  <c r="X23" i="91"/>
  <c r="AL23" i="50"/>
  <c r="AU23" i="50" s="1"/>
  <c r="AR23" i="50"/>
  <c r="AR25" i="50" s="1"/>
  <c r="AS12" i="10"/>
  <c r="AL12" i="10"/>
  <c r="AU12" i="10" s="1"/>
  <c r="AH22" i="88"/>
  <c r="AQ22" i="88" s="1"/>
  <c r="AS5" i="60"/>
  <c r="AL5" i="60"/>
  <c r="AU5" i="60" s="1"/>
  <c r="AS19" i="19"/>
  <c r="AL19" i="19"/>
  <c r="AU19" i="19" s="1"/>
  <c r="AH23" i="23"/>
  <c r="AQ23" i="23" s="1"/>
  <c r="AQ25" i="23" s="1"/>
  <c r="AZ3" i="23"/>
  <c r="AS18" i="72"/>
  <c r="AL18" i="72"/>
  <c r="AU18" i="72" s="1"/>
  <c r="AK23" i="59"/>
  <c r="AT23" i="59" s="1"/>
  <c r="Y22" i="15"/>
  <c r="Z22" i="15" s="1"/>
  <c r="X22" i="15"/>
  <c r="AI23" i="77"/>
  <c r="AN23" i="77"/>
  <c r="AH22" i="40"/>
  <c r="AQ22" i="40" s="1"/>
  <c r="AR23" i="35"/>
  <c r="AJ19" i="50"/>
  <c r="AK19" i="50"/>
  <c r="AT19" i="50" s="1"/>
  <c r="AJ13" i="50"/>
  <c r="AK13" i="50"/>
  <c r="AT13" i="50" s="1"/>
  <c r="AJ7" i="50"/>
  <c r="AK7" i="50"/>
  <c r="AT7" i="50" s="1"/>
  <c r="AH24" i="37"/>
  <c r="AQ24" i="37" s="1"/>
  <c r="AJ21" i="54"/>
  <c r="AK21" i="54"/>
  <c r="AT21" i="54" s="1"/>
  <c r="AJ15" i="54"/>
  <c r="AK15" i="54"/>
  <c r="AT15" i="54" s="1"/>
  <c r="AK9" i="54"/>
  <c r="AT9" i="54" s="1"/>
  <c r="AJ9" i="54"/>
  <c r="AS10" i="11"/>
  <c r="AL10" i="11"/>
  <c r="AU10" i="11" s="1"/>
  <c r="AS19" i="72"/>
  <c r="AL19" i="72"/>
  <c r="AU19" i="72" s="1"/>
  <c r="AR22" i="6"/>
  <c r="AG24" i="35"/>
  <c r="AP24" i="35" s="1"/>
  <c r="AF24" i="35"/>
  <c r="AO24" i="35" s="1"/>
  <c r="AE24" i="35"/>
  <c r="W25" i="35"/>
  <c r="AS14" i="10"/>
  <c r="AL14" i="10"/>
  <c r="AU14" i="10" s="1"/>
  <c r="AI23" i="81"/>
  <c r="AN23" i="81"/>
  <c r="AS7" i="60"/>
  <c r="AL7" i="60"/>
  <c r="AU7" i="60" s="1"/>
  <c r="AS21" i="19"/>
  <c r="AL21" i="19"/>
  <c r="AU21" i="19" s="1"/>
  <c r="AS14" i="20"/>
  <c r="AL14" i="20"/>
  <c r="AU14" i="20" s="1"/>
  <c r="X23" i="34"/>
  <c r="Z23" i="34" s="1"/>
  <c r="Y23" i="34"/>
  <c r="AS15" i="10"/>
  <c r="AL15" i="10"/>
  <c r="AU15" i="10" s="1"/>
  <c r="AJ19" i="55"/>
  <c r="AK19" i="55"/>
  <c r="AT19" i="55" s="1"/>
  <c r="AJ13" i="55"/>
  <c r="AK13" i="55"/>
  <c r="AT13" i="55" s="1"/>
  <c r="AJ7" i="55"/>
  <c r="AK7" i="55"/>
  <c r="AT7" i="55" s="1"/>
  <c r="AR21" i="38"/>
  <c r="AG22" i="78"/>
  <c r="AP22" i="78" s="1"/>
  <c r="AE22" i="78"/>
  <c r="AF22" i="78"/>
  <c r="AO22" i="78" s="1"/>
  <c r="W23" i="78"/>
  <c r="AS12" i="11"/>
  <c r="AL12" i="11"/>
  <c r="AU12" i="11" s="1"/>
  <c r="AS15" i="72"/>
  <c r="AL15" i="72"/>
  <c r="AU15" i="72" s="1"/>
  <c r="AX23" i="8"/>
  <c r="S23" i="8" s="1"/>
  <c r="AC23" i="8" s="1"/>
  <c r="AJ23" i="8" s="1"/>
  <c r="AS23" i="8" s="1"/>
  <c r="AX3" i="8"/>
  <c r="S3" i="8" s="1"/>
  <c r="AC3" i="8" s="1"/>
  <c r="AX4" i="8"/>
  <c r="S4" i="8" s="1"/>
  <c r="AC4" i="8" s="1"/>
  <c r="AB5" i="8" s="1"/>
  <c r="AX5" i="8"/>
  <c r="S5" i="8" s="1"/>
  <c r="AC5" i="8" s="1"/>
  <c r="AB6" i="8" s="1"/>
  <c r="AX6" i="8"/>
  <c r="S6" i="8" s="1"/>
  <c r="AC6" i="8" s="1"/>
  <c r="AB7" i="8" s="1"/>
  <c r="AX7" i="8"/>
  <c r="S7" i="8" s="1"/>
  <c r="AC7" i="8" s="1"/>
  <c r="AB8" i="8" s="1"/>
  <c r="AX8" i="8"/>
  <c r="S8" i="8" s="1"/>
  <c r="AC8" i="8" s="1"/>
  <c r="AB9" i="8" s="1"/>
  <c r="AX9" i="8"/>
  <c r="S9" i="8" s="1"/>
  <c r="AC9" i="8" s="1"/>
  <c r="AB10" i="8" s="1"/>
  <c r="AX10" i="8"/>
  <c r="S10" i="8" s="1"/>
  <c r="AC10" i="8" s="1"/>
  <c r="AB11" i="8" s="1"/>
  <c r="AX11" i="8"/>
  <c r="S11" i="8" s="1"/>
  <c r="AC11" i="8" s="1"/>
  <c r="AB12" i="8" s="1"/>
  <c r="AX12" i="8"/>
  <c r="S12" i="8" s="1"/>
  <c r="AC12" i="8" s="1"/>
  <c r="AB13" i="8" s="1"/>
  <c r="AX13" i="8"/>
  <c r="S13" i="8" s="1"/>
  <c r="AC13" i="8" s="1"/>
  <c r="AB14" i="8" s="1"/>
  <c r="AX14" i="8"/>
  <c r="S14" i="8" s="1"/>
  <c r="AC14" i="8" s="1"/>
  <c r="AB15" i="8" s="1"/>
  <c r="AX15" i="8"/>
  <c r="S15" i="8" s="1"/>
  <c r="AC15" i="8" s="1"/>
  <c r="AB16" i="8" s="1"/>
  <c r="AX16" i="8"/>
  <c r="S16" i="8" s="1"/>
  <c r="AC16" i="8" s="1"/>
  <c r="AB17" i="8" s="1"/>
  <c r="AX17" i="8"/>
  <c r="S17" i="8" s="1"/>
  <c r="AC17" i="8" s="1"/>
  <c r="AB18" i="8" s="1"/>
  <c r="AX18" i="8"/>
  <c r="S18" i="8" s="1"/>
  <c r="AC18" i="8" s="1"/>
  <c r="AB19" i="8" s="1"/>
  <c r="AX19" i="8"/>
  <c r="S19" i="8" s="1"/>
  <c r="AC19" i="8" s="1"/>
  <c r="AB20" i="8" s="1"/>
  <c r="AX20" i="8"/>
  <c r="S20" i="8" s="1"/>
  <c r="AC20" i="8" s="1"/>
  <c r="AB21" i="8" s="1"/>
  <c r="AX21" i="8"/>
  <c r="S21" i="8" s="1"/>
  <c r="AC21" i="8" s="1"/>
  <c r="AB22" i="8" s="1"/>
  <c r="AR22" i="44"/>
  <c r="AR21" i="68"/>
  <c r="W24" i="79"/>
  <c r="AG23" i="79"/>
  <c r="AP23" i="79" s="1"/>
  <c r="AE23" i="79"/>
  <c r="AF23" i="79"/>
  <c r="AO23" i="79" s="1"/>
  <c r="AS16" i="10"/>
  <c r="AL16" i="10"/>
  <c r="AU16" i="10" s="1"/>
  <c r="X23" i="74"/>
  <c r="Y23" i="74"/>
  <c r="Z23" i="74" s="1"/>
  <c r="AJ22" i="13"/>
  <c r="AK22" i="13"/>
  <c r="AT22" i="13" s="1"/>
  <c r="AJ16" i="13"/>
  <c r="AK16" i="13"/>
  <c r="AT16" i="13" s="1"/>
  <c r="AJ10" i="13"/>
  <c r="AK10" i="13"/>
  <c r="AT10" i="13" s="1"/>
  <c r="AJ3" i="13"/>
  <c r="AB4" i="13"/>
  <c r="AS15" i="60"/>
  <c r="AL15" i="60"/>
  <c r="AU15" i="60" s="1"/>
  <c r="AS5" i="19"/>
  <c r="AL5" i="19"/>
  <c r="AU5" i="19" s="1"/>
  <c r="AS3" i="20"/>
  <c r="AL3" i="20"/>
  <c r="AU3" i="20" s="1"/>
  <c r="AS22" i="20"/>
  <c r="AL22" i="20"/>
  <c r="AU22" i="20" s="1"/>
  <c r="AS13" i="11"/>
  <c r="AL13" i="11"/>
  <c r="AU13" i="11" s="1"/>
  <c r="W22" i="82"/>
  <c r="AG21" i="82"/>
  <c r="AP21" i="82" s="1"/>
  <c r="AF21" i="82"/>
  <c r="AO21" i="82" s="1"/>
  <c r="AE21" i="82"/>
  <c r="AH23" i="1"/>
  <c r="AQ23" i="1" s="1"/>
  <c r="AQ25" i="1" s="1"/>
  <c r="AX22" i="1"/>
  <c r="AZ3" i="1"/>
  <c r="AH24" i="46"/>
  <c r="AQ24" i="46" s="1"/>
  <c r="AS5" i="10"/>
  <c r="AL5" i="10"/>
  <c r="AU5" i="10" s="1"/>
  <c r="AX23" i="14"/>
  <c r="S23" i="14" s="1"/>
  <c r="AC23" i="14" s="1"/>
  <c r="AJ23" i="14" s="1"/>
  <c r="AS23" i="14" s="1"/>
  <c r="AX3" i="14"/>
  <c r="S3" i="14" s="1"/>
  <c r="AC3" i="14" s="1"/>
  <c r="AX4" i="14"/>
  <c r="S4" i="14" s="1"/>
  <c r="AC4" i="14" s="1"/>
  <c r="AB5" i="14" s="1"/>
  <c r="AX5" i="14"/>
  <c r="S5" i="14" s="1"/>
  <c r="AC5" i="14" s="1"/>
  <c r="AB6" i="14" s="1"/>
  <c r="AX6" i="14"/>
  <c r="S6" i="14" s="1"/>
  <c r="AC6" i="14" s="1"/>
  <c r="AB7" i="14" s="1"/>
  <c r="AX7" i="14"/>
  <c r="S7" i="14" s="1"/>
  <c r="AC7" i="14" s="1"/>
  <c r="AB8" i="14" s="1"/>
  <c r="AX8" i="14"/>
  <c r="S8" i="14" s="1"/>
  <c r="AC8" i="14" s="1"/>
  <c r="AB9" i="14" s="1"/>
  <c r="AX9" i="14"/>
  <c r="S9" i="14" s="1"/>
  <c r="AC9" i="14" s="1"/>
  <c r="AB10" i="14" s="1"/>
  <c r="AX10" i="14"/>
  <c r="S10" i="14" s="1"/>
  <c r="AC10" i="14" s="1"/>
  <c r="AB11" i="14" s="1"/>
  <c r="AX11" i="14"/>
  <c r="S11" i="14" s="1"/>
  <c r="AC11" i="14" s="1"/>
  <c r="AB12" i="14" s="1"/>
  <c r="AX12" i="14"/>
  <c r="S12" i="14" s="1"/>
  <c r="AC12" i="14" s="1"/>
  <c r="AB13" i="14" s="1"/>
  <c r="AX13" i="14"/>
  <c r="S13" i="14" s="1"/>
  <c r="AC13" i="14" s="1"/>
  <c r="AB14" i="14" s="1"/>
  <c r="AX14" i="14"/>
  <c r="S14" i="14" s="1"/>
  <c r="AC14" i="14" s="1"/>
  <c r="AB15" i="14" s="1"/>
  <c r="AX15" i="14"/>
  <c r="S15" i="14" s="1"/>
  <c r="AC15" i="14" s="1"/>
  <c r="AB16" i="14" s="1"/>
  <c r="AX16" i="14"/>
  <c r="S16" i="14" s="1"/>
  <c r="AC16" i="14" s="1"/>
  <c r="AB17" i="14" s="1"/>
  <c r="AX17" i="14"/>
  <c r="S17" i="14" s="1"/>
  <c r="AC17" i="14" s="1"/>
  <c r="AB18" i="14" s="1"/>
  <c r="AX18" i="14"/>
  <c r="S18" i="14" s="1"/>
  <c r="AC18" i="14" s="1"/>
  <c r="AB19" i="14" s="1"/>
  <c r="AX19" i="14"/>
  <c r="S19" i="14" s="1"/>
  <c r="AC19" i="14" s="1"/>
  <c r="AB20" i="14" s="1"/>
  <c r="AX20" i="14"/>
  <c r="S20" i="14" s="1"/>
  <c r="AC20" i="14" s="1"/>
  <c r="AB21" i="14" s="1"/>
  <c r="AX21" i="14"/>
  <c r="S21" i="14" s="1"/>
  <c r="AC21" i="14" s="1"/>
  <c r="AB22" i="14" s="1"/>
  <c r="AR24" i="94"/>
  <c r="AS14" i="11"/>
  <c r="AL14" i="11"/>
  <c r="AU14" i="11" s="1"/>
  <c r="AI23" i="13"/>
  <c r="AN23" i="13"/>
  <c r="AN25" i="13" s="1"/>
  <c r="AX3" i="53"/>
  <c r="S3" i="53" s="1"/>
  <c r="AC3" i="53" s="1"/>
  <c r="AX23" i="53"/>
  <c r="S23" i="53" s="1"/>
  <c r="AC23" i="53" s="1"/>
  <c r="AJ23" i="53" s="1"/>
  <c r="AS23" i="53" s="1"/>
  <c r="AX4" i="53"/>
  <c r="S4" i="53" s="1"/>
  <c r="AC4" i="53" s="1"/>
  <c r="AB5" i="53" s="1"/>
  <c r="AX5" i="53"/>
  <c r="S5" i="53" s="1"/>
  <c r="AC5" i="53" s="1"/>
  <c r="AB6" i="53" s="1"/>
  <c r="AX6" i="53"/>
  <c r="S6" i="53" s="1"/>
  <c r="AC6" i="53" s="1"/>
  <c r="AB7" i="53" s="1"/>
  <c r="AX7" i="53"/>
  <c r="S7" i="53" s="1"/>
  <c r="AC7" i="53" s="1"/>
  <c r="AB8" i="53" s="1"/>
  <c r="AX8" i="53"/>
  <c r="S8" i="53" s="1"/>
  <c r="AC8" i="53" s="1"/>
  <c r="AB9" i="53" s="1"/>
  <c r="AX9" i="53"/>
  <c r="S9" i="53" s="1"/>
  <c r="AC9" i="53" s="1"/>
  <c r="AB10" i="53" s="1"/>
  <c r="AX10" i="53"/>
  <c r="S10" i="53" s="1"/>
  <c r="AC10" i="53" s="1"/>
  <c r="AB11" i="53" s="1"/>
  <c r="AX11" i="53"/>
  <c r="S11" i="53" s="1"/>
  <c r="AC11" i="53" s="1"/>
  <c r="AB12" i="53" s="1"/>
  <c r="AX12" i="53"/>
  <c r="S12" i="53" s="1"/>
  <c r="AC12" i="53" s="1"/>
  <c r="AB13" i="53" s="1"/>
  <c r="AX13" i="53"/>
  <c r="S13" i="53" s="1"/>
  <c r="AC13" i="53" s="1"/>
  <c r="AB14" i="53" s="1"/>
  <c r="AX14" i="53"/>
  <c r="S14" i="53" s="1"/>
  <c r="AC14" i="53" s="1"/>
  <c r="AB15" i="53" s="1"/>
  <c r="AX15" i="53"/>
  <c r="S15" i="53" s="1"/>
  <c r="AC15" i="53" s="1"/>
  <c r="AB16" i="53" s="1"/>
  <c r="AX16" i="53"/>
  <c r="S16" i="53" s="1"/>
  <c r="AC16" i="53" s="1"/>
  <c r="AB17" i="53" s="1"/>
  <c r="AX17" i="53"/>
  <c r="S17" i="53" s="1"/>
  <c r="AC17" i="53" s="1"/>
  <c r="AB18" i="53" s="1"/>
  <c r="AX18" i="53"/>
  <c r="S18" i="53" s="1"/>
  <c r="AC18" i="53" s="1"/>
  <c r="AB19" i="53" s="1"/>
  <c r="AX19" i="53"/>
  <c r="S19" i="53" s="1"/>
  <c r="AC19" i="53" s="1"/>
  <c r="AB20" i="53" s="1"/>
  <c r="AX20" i="53"/>
  <c r="S20" i="53" s="1"/>
  <c r="AC20" i="53" s="1"/>
  <c r="AB21" i="53" s="1"/>
  <c r="AX21" i="53"/>
  <c r="S21" i="53" s="1"/>
  <c r="AC21" i="53" s="1"/>
  <c r="AB22" i="53" s="1"/>
  <c r="AR23" i="48"/>
  <c r="AG22" i="88"/>
  <c r="AP22" i="88" s="1"/>
  <c r="AF22" i="88"/>
  <c r="AO22" i="88" s="1"/>
  <c r="W23" i="88"/>
  <c r="AE22" i="88"/>
  <c r="AH23" i="62"/>
  <c r="AQ23" i="62" s="1"/>
  <c r="AQ25" i="62" s="1"/>
  <c r="AX22" i="62"/>
  <c r="S22" i="62" s="1"/>
  <c r="AC22" i="62" s="1"/>
  <c r="AB23" i="62" s="1"/>
  <c r="AZ3" i="62"/>
  <c r="AS6" i="20"/>
  <c r="AL6" i="20"/>
  <c r="AU6" i="20" s="1"/>
  <c r="AG23" i="23"/>
  <c r="AP23" i="23" s="1"/>
  <c r="AP25" i="23" s="1"/>
  <c r="AF23" i="23"/>
  <c r="AO23" i="23" s="1"/>
  <c r="AO25" i="23" s="1"/>
  <c r="AE23" i="23"/>
  <c r="AS21" i="11"/>
  <c r="AL21" i="11"/>
  <c r="AU21" i="11" s="1"/>
  <c r="Z25" i="85"/>
  <c r="X25" i="85"/>
  <c r="Y25" i="85"/>
  <c r="AI22" i="21"/>
  <c r="AN22" i="21"/>
  <c r="Z23" i="27"/>
  <c r="X23" i="27"/>
  <c r="Y23" i="27"/>
  <c r="AE23" i="74" l="1"/>
  <c r="AF23" i="74"/>
  <c r="AO23" i="74" s="1"/>
  <c r="W24" i="74"/>
  <c r="AG23" i="74"/>
  <c r="AP23" i="74" s="1"/>
  <c r="W24" i="34"/>
  <c r="AG23" i="34"/>
  <c r="AP23" i="34" s="1"/>
  <c r="AE23" i="34"/>
  <c r="AF23" i="34"/>
  <c r="AO23" i="34" s="1"/>
  <c r="AG23" i="52"/>
  <c r="AP23" i="52" s="1"/>
  <c r="AP25" i="52" s="1"/>
  <c r="AF23" i="52"/>
  <c r="AO23" i="52" s="1"/>
  <c r="AO25" i="52" s="1"/>
  <c r="AE23" i="52"/>
  <c r="AG22" i="15"/>
  <c r="AP22" i="15" s="1"/>
  <c r="AF22" i="15"/>
  <c r="AO22" i="15" s="1"/>
  <c r="W23" i="15"/>
  <c r="AE22" i="15"/>
  <c r="AG24" i="90"/>
  <c r="AP24" i="90" s="1"/>
  <c r="AE24" i="90"/>
  <c r="W25" i="90"/>
  <c r="AF24" i="90"/>
  <c r="AO24" i="90" s="1"/>
  <c r="AJ23" i="71"/>
  <c r="AS23" i="71" s="1"/>
  <c r="AK23" i="71"/>
  <c r="AT23" i="71" s="1"/>
  <c r="AJ21" i="53"/>
  <c r="AK21" i="53"/>
  <c r="AT21" i="53" s="1"/>
  <c r="AJ17" i="14"/>
  <c r="AK17" i="14"/>
  <c r="AT17" i="14" s="1"/>
  <c r="AJ9" i="59"/>
  <c r="AK9" i="59"/>
  <c r="AT9" i="59" s="1"/>
  <c r="AH23" i="12"/>
  <c r="AQ23" i="12" s="1"/>
  <c r="AQ25" i="12" s="1"/>
  <c r="AZ3" i="12"/>
  <c r="AX22" i="12" s="1"/>
  <c r="S22" i="12" s="1"/>
  <c r="AC22" i="12" s="1"/>
  <c r="AB23" i="12" s="1"/>
  <c r="AJ3" i="51"/>
  <c r="AB4" i="51"/>
  <c r="AS16" i="55"/>
  <c r="AL16" i="55"/>
  <c r="AU16" i="55" s="1"/>
  <c r="AR22" i="73"/>
  <c r="AH23" i="27"/>
  <c r="AQ23" i="27" s="1"/>
  <c r="AG25" i="85"/>
  <c r="AP25" i="85" s="1"/>
  <c r="AF25" i="85"/>
  <c r="AO25" i="85" s="1"/>
  <c r="AE25" i="85"/>
  <c r="W26" i="85"/>
  <c r="AJ22" i="53"/>
  <c r="AK22" i="53"/>
  <c r="AT22" i="53" s="1"/>
  <c r="AJ16" i="53"/>
  <c r="AK16" i="53"/>
  <c r="AT16" i="53" s="1"/>
  <c r="AJ10" i="53"/>
  <c r="AK10" i="53"/>
  <c r="AT10" i="53" s="1"/>
  <c r="AJ18" i="14"/>
  <c r="AK18" i="14"/>
  <c r="AT18" i="14" s="1"/>
  <c r="AJ12" i="14"/>
  <c r="AK12" i="14"/>
  <c r="AT12" i="14" s="1"/>
  <c r="AJ6" i="14"/>
  <c r="AK6" i="14"/>
  <c r="AT6" i="14" s="1"/>
  <c r="S22" i="1"/>
  <c r="AC21" i="1"/>
  <c r="AB22" i="1" s="1"/>
  <c r="Y22" i="82"/>
  <c r="Z22" i="82" s="1"/>
  <c r="X22" i="82"/>
  <c r="AS3" i="13"/>
  <c r="AL3" i="13"/>
  <c r="AU3" i="13" s="1"/>
  <c r="AS22" i="13"/>
  <c r="AL22" i="13"/>
  <c r="AU22" i="13" s="1"/>
  <c r="AJ19" i="8"/>
  <c r="AK19" i="8"/>
  <c r="AT19" i="8" s="1"/>
  <c r="AJ13" i="8"/>
  <c r="AK13" i="8"/>
  <c r="AT13" i="8" s="1"/>
  <c r="AJ7" i="8"/>
  <c r="AK7" i="8"/>
  <c r="AT7" i="8" s="1"/>
  <c r="AN22" i="78"/>
  <c r="AI22" i="78"/>
  <c r="AS9" i="54"/>
  <c r="AL9" i="54"/>
  <c r="AU9" i="54" s="1"/>
  <c r="AS7" i="50"/>
  <c r="AL7" i="50"/>
  <c r="AU7" i="50" s="1"/>
  <c r="AG23" i="22"/>
  <c r="AP23" i="22" s="1"/>
  <c r="AP25" i="22" s="1"/>
  <c r="AF23" i="22"/>
  <c r="AO23" i="22" s="1"/>
  <c r="AO25" i="22" s="1"/>
  <c r="AE23" i="22"/>
  <c r="AN24" i="75"/>
  <c r="AI24" i="75"/>
  <c r="AI24" i="41"/>
  <c r="AN24" i="41"/>
  <c r="X25" i="80"/>
  <c r="Y25" i="80"/>
  <c r="Z25" i="80" s="1"/>
  <c r="W24" i="96"/>
  <c r="AE23" i="96"/>
  <c r="AF23" i="96"/>
  <c r="AO23" i="96" s="1"/>
  <c r="AG23" i="96"/>
  <c r="AP23" i="96" s="1"/>
  <c r="AS16" i="54"/>
  <c r="AL16" i="54"/>
  <c r="AU16" i="54" s="1"/>
  <c r="AS14" i="50"/>
  <c r="AL14" i="50"/>
  <c r="AU14" i="50" s="1"/>
  <c r="AR21" i="15"/>
  <c r="AJ22" i="59"/>
  <c r="AK22" i="59"/>
  <c r="AT22" i="59" s="1"/>
  <c r="AJ16" i="59"/>
  <c r="AK16" i="59"/>
  <c r="AT16" i="59" s="1"/>
  <c r="AJ10" i="59"/>
  <c r="AK10" i="59"/>
  <c r="AT10" i="59" s="1"/>
  <c r="AJ3" i="59"/>
  <c r="AB4" i="59"/>
  <c r="AH23" i="93"/>
  <c r="AQ23" i="93" s="1"/>
  <c r="AS12" i="13"/>
  <c r="AL12" i="13"/>
  <c r="AU12" i="13" s="1"/>
  <c r="AJ17" i="51"/>
  <c r="AK17" i="51"/>
  <c r="AT17" i="51" s="1"/>
  <c r="AJ11" i="51"/>
  <c r="AK11" i="51"/>
  <c r="AT11" i="51" s="1"/>
  <c r="AJ5" i="51"/>
  <c r="AK5" i="51"/>
  <c r="AT5" i="51" s="1"/>
  <c r="AS15" i="55"/>
  <c r="AL15" i="55"/>
  <c r="AU15" i="55" s="1"/>
  <c r="AL23" i="51"/>
  <c r="AU23" i="51" s="1"/>
  <c r="AR23" i="51"/>
  <c r="AR25" i="51" s="1"/>
  <c r="X23" i="16"/>
  <c r="Z23" i="16" s="1"/>
  <c r="Y23" i="16"/>
  <c r="AS17" i="54"/>
  <c r="AL17" i="54"/>
  <c r="AU17" i="54" s="1"/>
  <c r="AS15" i="50"/>
  <c r="AL15" i="50"/>
  <c r="AU15" i="50" s="1"/>
  <c r="X23" i="36"/>
  <c r="Y23" i="36"/>
  <c r="AR22" i="12"/>
  <c r="X24" i="83"/>
  <c r="Y24" i="83"/>
  <c r="AS4" i="72"/>
  <c r="AL4" i="72"/>
  <c r="AU4" i="72" s="1"/>
  <c r="AU25" i="72" s="1"/>
  <c r="C11" i="72" s="1"/>
  <c r="F25" i="97" s="1"/>
  <c r="AS13" i="13"/>
  <c r="AL13" i="13"/>
  <c r="AU13" i="13" s="1"/>
  <c r="AR22" i="95"/>
  <c r="AF25" i="26"/>
  <c r="AO25" i="26" s="1"/>
  <c r="AE25" i="26"/>
  <c r="W26" i="26"/>
  <c r="AG25" i="26"/>
  <c r="AP25" i="26" s="1"/>
  <c r="AE23" i="67"/>
  <c r="AG23" i="67"/>
  <c r="AP23" i="67" s="1"/>
  <c r="AP25" i="67" s="1"/>
  <c r="AF23" i="67"/>
  <c r="AO23" i="67" s="1"/>
  <c r="AO25" i="67" s="1"/>
  <c r="AJ17" i="58"/>
  <c r="AK17" i="58"/>
  <c r="AT17" i="58" s="1"/>
  <c r="AJ11" i="58"/>
  <c r="AK11" i="58"/>
  <c r="AT11" i="58" s="1"/>
  <c r="AJ5" i="58"/>
  <c r="AK5" i="58"/>
  <c r="AT5" i="58" s="1"/>
  <c r="AI23" i="58"/>
  <c r="AN23" i="58"/>
  <c r="AN25" i="58" s="1"/>
  <c r="AS10" i="50"/>
  <c r="AL10" i="50"/>
  <c r="AU10" i="50" s="1"/>
  <c r="AR22" i="91"/>
  <c r="AJ19" i="57"/>
  <c r="AK19" i="57"/>
  <c r="AT19" i="57" s="1"/>
  <c r="AJ13" i="57"/>
  <c r="AK13" i="57"/>
  <c r="AT13" i="57" s="1"/>
  <c r="AJ7" i="57"/>
  <c r="AK7" i="57"/>
  <c r="AT7" i="57" s="1"/>
  <c r="AR24" i="85"/>
  <c r="AJ20" i="24"/>
  <c r="AK20" i="24"/>
  <c r="AT20" i="24" s="1"/>
  <c r="AJ14" i="24"/>
  <c r="AK14" i="24"/>
  <c r="AT14" i="24" s="1"/>
  <c r="AJ8" i="24"/>
  <c r="AK8" i="24"/>
  <c r="AT8" i="24" s="1"/>
  <c r="AX23" i="69"/>
  <c r="S23" i="69" s="1"/>
  <c r="AC23" i="69" s="1"/>
  <c r="AX3" i="69"/>
  <c r="S3" i="69" s="1"/>
  <c r="AC3" i="69" s="1"/>
  <c r="AX4" i="69"/>
  <c r="S4" i="69" s="1"/>
  <c r="AC4" i="69" s="1"/>
  <c r="AB5" i="69" s="1"/>
  <c r="AX5" i="69"/>
  <c r="S5" i="69" s="1"/>
  <c r="AC5" i="69" s="1"/>
  <c r="AB6" i="69" s="1"/>
  <c r="AX6" i="69"/>
  <c r="S6" i="69" s="1"/>
  <c r="AC6" i="69" s="1"/>
  <c r="AB7" i="69" s="1"/>
  <c r="AX7" i="69"/>
  <c r="S7" i="69" s="1"/>
  <c r="AC7" i="69" s="1"/>
  <c r="AB8" i="69" s="1"/>
  <c r="AX8" i="69"/>
  <c r="S8" i="69" s="1"/>
  <c r="AC8" i="69" s="1"/>
  <c r="AB9" i="69" s="1"/>
  <c r="AX9" i="69"/>
  <c r="S9" i="69" s="1"/>
  <c r="AC9" i="69" s="1"/>
  <c r="AB10" i="69" s="1"/>
  <c r="AX10" i="69"/>
  <c r="S10" i="69" s="1"/>
  <c r="AC10" i="69" s="1"/>
  <c r="AB11" i="69" s="1"/>
  <c r="AX11" i="69"/>
  <c r="S11" i="69" s="1"/>
  <c r="AC11" i="69" s="1"/>
  <c r="AB12" i="69" s="1"/>
  <c r="AX12" i="69"/>
  <c r="S12" i="69" s="1"/>
  <c r="AC12" i="69" s="1"/>
  <c r="AB13" i="69" s="1"/>
  <c r="AX13" i="69"/>
  <c r="S13" i="69" s="1"/>
  <c r="AC13" i="69" s="1"/>
  <c r="AB14" i="69" s="1"/>
  <c r="AX14" i="69"/>
  <c r="S14" i="69" s="1"/>
  <c r="AC14" i="69" s="1"/>
  <c r="AB15" i="69" s="1"/>
  <c r="AX15" i="69"/>
  <c r="S15" i="69" s="1"/>
  <c r="AC15" i="69" s="1"/>
  <c r="AB16" i="69" s="1"/>
  <c r="AX16" i="69"/>
  <c r="S16" i="69" s="1"/>
  <c r="AC16" i="69" s="1"/>
  <c r="AB17" i="69" s="1"/>
  <c r="AX17" i="69"/>
  <c r="S17" i="69" s="1"/>
  <c r="AC17" i="69" s="1"/>
  <c r="AB18" i="69" s="1"/>
  <c r="AX18" i="69"/>
  <c r="S18" i="69" s="1"/>
  <c r="AC18" i="69" s="1"/>
  <c r="AB19" i="69" s="1"/>
  <c r="AX19" i="69"/>
  <c r="S19" i="69" s="1"/>
  <c r="AC19" i="69" s="1"/>
  <c r="AB20" i="69" s="1"/>
  <c r="AX20" i="69"/>
  <c r="S20" i="69" s="1"/>
  <c r="AC20" i="69" s="1"/>
  <c r="AB21" i="69" s="1"/>
  <c r="AX21" i="69"/>
  <c r="S21" i="69" s="1"/>
  <c r="AC21" i="69" s="1"/>
  <c r="AB22" i="69" s="1"/>
  <c r="AS15" i="13"/>
  <c r="AL15" i="13"/>
  <c r="AU15" i="13" s="1"/>
  <c r="AH24" i="89"/>
  <c r="AQ24" i="89" s="1"/>
  <c r="AR24" i="32"/>
  <c r="AS18" i="55"/>
  <c r="AL18" i="55"/>
  <c r="AU18" i="55" s="1"/>
  <c r="AR22" i="34"/>
  <c r="AG23" i="47"/>
  <c r="AP23" i="47" s="1"/>
  <c r="AE23" i="47"/>
  <c r="W24" i="47"/>
  <c r="AF23" i="47"/>
  <c r="AO23" i="47" s="1"/>
  <c r="X23" i="43"/>
  <c r="Z23" i="43" s="1"/>
  <c r="Y23" i="43"/>
  <c r="Y25" i="37"/>
  <c r="X25" i="37"/>
  <c r="AG23" i="27"/>
  <c r="AP23" i="27" s="1"/>
  <c r="AF23" i="27"/>
  <c r="AO23" i="27" s="1"/>
  <c r="AE23" i="27"/>
  <c r="W24" i="27"/>
  <c r="AJ9" i="53"/>
  <c r="AK9" i="53"/>
  <c r="AT9" i="53" s="1"/>
  <c r="AJ11" i="14"/>
  <c r="AK11" i="14"/>
  <c r="AT11" i="14" s="1"/>
  <c r="AJ12" i="8"/>
  <c r="AK12" i="8"/>
  <c r="AT12" i="8" s="1"/>
  <c r="AS13" i="55"/>
  <c r="AL13" i="55"/>
  <c r="AU13" i="55" s="1"/>
  <c r="AS11" i="13"/>
  <c r="AL11" i="13"/>
  <c r="AU11" i="13" s="1"/>
  <c r="AS14" i="55"/>
  <c r="AL14" i="55"/>
  <c r="AU14" i="55" s="1"/>
  <c r="AJ21" i="59"/>
  <c r="AK21" i="59"/>
  <c r="AT21" i="59" s="1"/>
  <c r="AJ10" i="51"/>
  <c r="AK10" i="51"/>
  <c r="AT10" i="51" s="1"/>
  <c r="AJ16" i="58"/>
  <c r="AK16" i="58"/>
  <c r="AT16" i="58" s="1"/>
  <c r="AJ3" i="58"/>
  <c r="AB4" i="58"/>
  <c r="AS6" i="54"/>
  <c r="AL6" i="54"/>
  <c r="AU6" i="54" s="1"/>
  <c r="AL23" i="8"/>
  <c r="AU23" i="8" s="1"/>
  <c r="AR23" i="8"/>
  <c r="AR25" i="8" s="1"/>
  <c r="AR23" i="25"/>
  <c r="W24" i="29"/>
  <c r="AG23" i="29"/>
  <c r="AP23" i="29" s="1"/>
  <c r="AF23" i="29"/>
  <c r="AO23" i="29" s="1"/>
  <c r="AE23" i="29"/>
  <c r="AH23" i="61"/>
  <c r="AQ23" i="61" s="1"/>
  <c r="AQ25" i="61" s="1"/>
  <c r="AZ3" i="61"/>
  <c r="AX22" i="61" s="1"/>
  <c r="S22" i="61" s="1"/>
  <c r="AC22" i="61" s="1"/>
  <c r="AB23" i="61" s="1"/>
  <c r="AR23" i="89"/>
  <c r="AH23" i="95"/>
  <c r="AQ23" i="95" s="1"/>
  <c r="AS11" i="55"/>
  <c r="AL11" i="55"/>
  <c r="AU11" i="55" s="1"/>
  <c r="AJ18" i="57"/>
  <c r="AK18" i="57"/>
  <c r="AT18" i="57" s="1"/>
  <c r="AJ12" i="57"/>
  <c r="AK12" i="57"/>
  <c r="AT12" i="57" s="1"/>
  <c r="AJ6" i="57"/>
  <c r="AK6" i="57"/>
  <c r="AT6" i="57" s="1"/>
  <c r="AH24" i="81"/>
  <c r="AQ24" i="81" s="1"/>
  <c r="AS7" i="54"/>
  <c r="AL7" i="54"/>
  <c r="AU7" i="54" s="1"/>
  <c r="AS5" i="50"/>
  <c r="AL5" i="50"/>
  <c r="AU5" i="50" s="1"/>
  <c r="AS18" i="50"/>
  <c r="AL18" i="50"/>
  <c r="AU18" i="50" s="1"/>
  <c r="AJ19" i="24"/>
  <c r="AK19" i="24"/>
  <c r="AT19" i="24" s="1"/>
  <c r="AJ13" i="24"/>
  <c r="AK13" i="24"/>
  <c r="AT13" i="24" s="1"/>
  <c r="AJ7" i="24"/>
  <c r="AK7" i="24"/>
  <c r="AT7" i="24" s="1"/>
  <c r="AJ23" i="69"/>
  <c r="AS23" i="69" s="1"/>
  <c r="AR22" i="61"/>
  <c r="AE23" i="73"/>
  <c r="W24" i="73"/>
  <c r="AF23" i="73"/>
  <c r="AO23" i="73" s="1"/>
  <c r="AG23" i="73"/>
  <c r="AP23" i="73" s="1"/>
  <c r="AI23" i="57"/>
  <c r="AN23" i="57"/>
  <c r="AN25" i="57" s="1"/>
  <c r="AS14" i="54"/>
  <c r="AL14" i="54"/>
  <c r="AU14" i="54" s="1"/>
  <c r="AS12" i="50"/>
  <c r="AL12" i="50"/>
  <c r="AU12" i="50" s="1"/>
  <c r="AI23" i="1"/>
  <c r="AN23" i="1"/>
  <c r="AN25" i="1" s="1"/>
  <c r="AN22" i="43"/>
  <c r="AI22" i="43"/>
  <c r="Z23" i="40"/>
  <c r="X23" i="40"/>
  <c r="Y23" i="40"/>
  <c r="AX23" i="62"/>
  <c r="S23" i="62" s="1"/>
  <c r="AC23" i="62" s="1"/>
  <c r="AX3" i="62"/>
  <c r="S3" i="62" s="1"/>
  <c r="AC3" i="62" s="1"/>
  <c r="AX4" i="62"/>
  <c r="S4" i="62" s="1"/>
  <c r="AC4" i="62" s="1"/>
  <c r="AB5" i="62" s="1"/>
  <c r="AX5" i="62"/>
  <c r="S5" i="62" s="1"/>
  <c r="AC5" i="62" s="1"/>
  <c r="AB6" i="62" s="1"/>
  <c r="AX6" i="62"/>
  <c r="S6" i="62" s="1"/>
  <c r="AC6" i="62" s="1"/>
  <c r="AB7" i="62" s="1"/>
  <c r="AX7" i="62"/>
  <c r="S7" i="62" s="1"/>
  <c r="AC7" i="62" s="1"/>
  <c r="AB8" i="62" s="1"/>
  <c r="AX8" i="62"/>
  <c r="S8" i="62" s="1"/>
  <c r="AC8" i="62" s="1"/>
  <c r="AB9" i="62" s="1"/>
  <c r="AX9" i="62"/>
  <c r="S9" i="62" s="1"/>
  <c r="AC9" i="62" s="1"/>
  <c r="AB10" i="62" s="1"/>
  <c r="AX10" i="62"/>
  <c r="S10" i="62" s="1"/>
  <c r="AC10" i="62" s="1"/>
  <c r="AB11" i="62" s="1"/>
  <c r="AX11" i="62"/>
  <c r="S11" i="62" s="1"/>
  <c r="AC11" i="62" s="1"/>
  <c r="AB12" i="62" s="1"/>
  <c r="AX12" i="62"/>
  <c r="S12" i="62" s="1"/>
  <c r="AC12" i="62" s="1"/>
  <c r="AB13" i="62" s="1"/>
  <c r="AX13" i="62"/>
  <c r="S13" i="62" s="1"/>
  <c r="AC13" i="62" s="1"/>
  <c r="AB14" i="62" s="1"/>
  <c r="AX14" i="62"/>
  <c r="S14" i="62" s="1"/>
  <c r="AC14" i="62" s="1"/>
  <c r="AB15" i="62" s="1"/>
  <c r="AX15" i="62"/>
  <c r="S15" i="62" s="1"/>
  <c r="AC15" i="62" s="1"/>
  <c r="AB16" i="62" s="1"/>
  <c r="AX16" i="62"/>
  <c r="S16" i="62" s="1"/>
  <c r="AC16" i="62" s="1"/>
  <c r="AB17" i="62" s="1"/>
  <c r="AX17" i="62"/>
  <c r="S17" i="62" s="1"/>
  <c r="AC17" i="62" s="1"/>
  <c r="AB18" i="62" s="1"/>
  <c r="AX18" i="62"/>
  <c r="S18" i="62" s="1"/>
  <c r="AC18" i="62" s="1"/>
  <c r="AB19" i="62" s="1"/>
  <c r="AX19" i="62"/>
  <c r="S19" i="62" s="1"/>
  <c r="AC19" i="62" s="1"/>
  <c r="AB20" i="62" s="1"/>
  <c r="AX20" i="62"/>
  <c r="S20" i="62" s="1"/>
  <c r="AC20" i="62" s="1"/>
  <c r="AB21" i="62" s="1"/>
  <c r="AX21" i="62"/>
  <c r="S21" i="62" s="1"/>
  <c r="AC21" i="62" s="1"/>
  <c r="AB22" i="62" s="1"/>
  <c r="AJ20" i="53"/>
  <c r="AK20" i="53"/>
  <c r="AT20" i="53" s="1"/>
  <c r="AJ14" i="53"/>
  <c r="AK14" i="53"/>
  <c r="AT14" i="53" s="1"/>
  <c r="AJ8" i="53"/>
  <c r="AK8" i="53"/>
  <c r="AT8" i="53" s="1"/>
  <c r="AJ22" i="14"/>
  <c r="AK22" i="14"/>
  <c r="AT22" i="14" s="1"/>
  <c r="AJ16" i="14"/>
  <c r="AK16" i="14"/>
  <c r="AT16" i="14" s="1"/>
  <c r="AJ10" i="14"/>
  <c r="AK10" i="14"/>
  <c r="AT10" i="14" s="1"/>
  <c r="AJ3" i="14"/>
  <c r="AB4" i="14"/>
  <c r="AI21" i="82"/>
  <c r="AN21" i="82"/>
  <c r="AS10" i="13"/>
  <c r="AL10" i="13"/>
  <c r="AU10" i="13" s="1"/>
  <c r="AH23" i="74"/>
  <c r="AQ23" i="74" s="1"/>
  <c r="AJ17" i="8"/>
  <c r="AK17" i="8"/>
  <c r="AT17" i="8" s="1"/>
  <c r="AJ11" i="8"/>
  <c r="AK11" i="8"/>
  <c r="AT11" i="8" s="1"/>
  <c r="AJ5" i="8"/>
  <c r="AK5" i="8"/>
  <c r="AT5" i="8" s="1"/>
  <c r="AS13" i="50"/>
  <c r="AL13" i="50"/>
  <c r="AU13" i="50" s="1"/>
  <c r="AH22" i="15"/>
  <c r="AQ22" i="15" s="1"/>
  <c r="Y24" i="33"/>
  <c r="X24" i="33"/>
  <c r="AX23" i="66"/>
  <c r="S23" i="66" s="1"/>
  <c r="AC23" i="66" s="1"/>
  <c r="AJ23" i="66" s="1"/>
  <c r="AS23" i="66" s="1"/>
  <c r="AX3" i="66"/>
  <c r="S3" i="66" s="1"/>
  <c r="AC3" i="66" s="1"/>
  <c r="AX4" i="66"/>
  <c r="S4" i="66" s="1"/>
  <c r="AC4" i="66" s="1"/>
  <c r="AB5" i="66" s="1"/>
  <c r="AX5" i="66"/>
  <c r="S5" i="66" s="1"/>
  <c r="AC5" i="66" s="1"/>
  <c r="AB6" i="66" s="1"/>
  <c r="AX6" i="66"/>
  <c r="S6" i="66" s="1"/>
  <c r="AC6" i="66" s="1"/>
  <c r="AB7" i="66" s="1"/>
  <c r="AX7" i="66"/>
  <c r="S7" i="66" s="1"/>
  <c r="AC7" i="66" s="1"/>
  <c r="AB8" i="66" s="1"/>
  <c r="AX8" i="66"/>
  <c r="S8" i="66" s="1"/>
  <c r="AC8" i="66" s="1"/>
  <c r="AB9" i="66" s="1"/>
  <c r="AX9" i="66"/>
  <c r="S9" i="66" s="1"/>
  <c r="AC9" i="66" s="1"/>
  <c r="AB10" i="66" s="1"/>
  <c r="AX10" i="66"/>
  <c r="S10" i="66" s="1"/>
  <c r="AC10" i="66" s="1"/>
  <c r="AB11" i="66" s="1"/>
  <c r="AX11" i="66"/>
  <c r="S11" i="66" s="1"/>
  <c r="AC11" i="66" s="1"/>
  <c r="AB12" i="66" s="1"/>
  <c r="AX12" i="66"/>
  <c r="S12" i="66" s="1"/>
  <c r="AC12" i="66" s="1"/>
  <c r="AB13" i="66" s="1"/>
  <c r="AX13" i="66"/>
  <c r="S13" i="66" s="1"/>
  <c r="AC13" i="66" s="1"/>
  <c r="AB14" i="66" s="1"/>
  <c r="AX14" i="66"/>
  <c r="S14" i="66" s="1"/>
  <c r="AC14" i="66" s="1"/>
  <c r="AB15" i="66" s="1"/>
  <c r="AX15" i="66"/>
  <c r="S15" i="66" s="1"/>
  <c r="AC15" i="66" s="1"/>
  <c r="AB16" i="66" s="1"/>
  <c r="AX16" i="66"/>
  <c r="S16" i="66" s="1"/>
  <c r="AC16" i="66" s="1"/>
  <c r="AB17" i="66" s="1"/>
  <c r="AX17" i="66"/>
  <c r="S17" i="66" s="1"/>
  <c r="AC17" i="66" s="1"/>
  <c r="AB18" i="66" s="1"/>
  <c r="AX18" i="66"/>
  <c r="S18" i="66" s="1"/>
  <c r="AC18" i="66" s="1"/>
  <c r="AB19" i="66" s="1"/>
  <c r="AX19" i="66"/>
  <c r="S19" i="66" s="1"/>
  <c r="AC19" i="66" s="1"/>
  <c r="AB20" i="66" s="1"/>
  <c r="AX20" i="66"/>
  <c r="S20" i="66" s="1"/>
  <c r="AC20" i="66" s="1"/>
  <c r="AB21" i="66" s="1"/>
  <c r="AX21" i="66"/>
  <c r="S21" i="66" s="1"/>
  <c r="AC21" i="66" s="1"/>
  <c r="AB22" i="66" s="1"/>
  <c r="AS3" i="54"/>
  <c r="AL3" i="54"/>
  <c r="AU3" i="54" s="1"/>
  <c r="AS22" i="54"/>
  <c r="AL22" i="54"/>
  <c r="AU22" i="54" s="1"/>
  <c r="AS20" i="50"/>
  <c r="AL20" i="50"/>
  <c r="AU20" i="50" s="1"/>
  <c r="AJ20" i="59"/>
  <c r="AK20" i="59"/>
  <c r="AT20" i="59" s="1"/>
  <c r="AJ14" i="59"/>
  <c r="AK14" i="59"/>
  <c r="AT14" i="59" s="1"/>
  <c r="AJ8" i="59"/>
  <c r="AK8" i="59"/>
  <c r="AT8" i="59" s="1"/>
  <c r="Z23" i="12"/>
  <c r="AI23" i="71"/>
  <c r="AN23" i="71"/>
  <c r="AN25" i="71" s="1"/>
  <c r="Z23" i="93"/>
  <c r="AS18" i="13"/>
  <c r="AL18" i="13"/>
  <c r="AU18" i="13" s="1"/>
  <c r="AJ21" i="51"/>
  <c r="AK21" i="51"/>
  <c r="AT21" i="51" s="1"/>
  <c r="AJ15" i="51"/>
  <c r="AK15" i="51"/>
  <c r="AT15" i="51" s="1"/>
  <c r="AJ9" i="51"/>
  <c r="AK9" i="51"/>
  <c r="AT9" i="51" s="1"/>
  <c r="AS21" i="55"/>
  <c r="AL21" i="55"/>
  <c r="AU21" i="55" s="1"/>
  <c r="AS5" i="54"/>
  <c r="AL5" i="54"/>
  <c r="AU5" i="54" s="1"/>
  <c r="AS21" i="50"/>
  <c r="AL21" i="50"/>
  <c r="AU21" i="50" s="1"/>
  <c r="AH23" i="52"/>
  <c r="AQ23" i="52" s="1"/>
  <c r="AQ25" i="52" s="1"/>
  <c r="AZ3" i="52"/>
  <c r="X25" i="86"/>
  <c r="Z25" i="86" s="1"/>
  <c r="Y25" i="86"/>
  <c r="AI23" i="59"/>
  <c r="AN23" i="59"/>
  <c r="AN25" i="59" s="1"/>
  <c r="AS19" i="13"/>
  <c r="AL19" i="13"/>
  <c r="AU19" i="13" s="1"/>
  <c r="AS3" i="55"/>
  <c r="AL3" i="55"/>
  <c r="AU3" i="55" s="1"/>
  <c r="AJ21" i="58"/>
  <c r="AK21" i="58"/>
  <c r="AT21" i="58" s="1"/>
  <c r="AJ15" i="58"/>
  <c r="AK15" i="58"/>
  <c r="AT15" i="58" s="1"/>
  <c r="AK9" i="58"/>
  <c r="AT9" i="58" s="1"/>
  <c r="AJ9" i="58"/>
  <c r="AL23" i="55"/>
  <c r="AU23" i="55" s="1"/>
  <c r="AR23" i="55"/>
  <c r="AR25" i="55" s="1"/>
  <c r="AS16" i="50"/>
  <c r="AL16" i="50"/>
  <c r="AU16" i="50" s="1"/>
  <c r="AS25" i="72"/>
  <c r="AI22" i="9"/>
  <c r="AN22" i="9"/>
  <c r="AH24" i="90"/>
  <c r="AQ24" i="90" s="1"/>
  <c r="AU25" i="10"/>
  <c r="C11" i="10" s="1"/>
  <c r="AR22" i="67"/>
  <c r="AJ17" i="57"/>
  <c r="AK17" i="57"/>
  <c r="AT17" i="57" s="1"/>
  <c r="AJ11" i="57"/>
  <c r="AK11" i="57"/>
  <c r="AT11" i="57" s="1"/>
  <c r="AJ5" i="57"/>
  <c r="AK5" i="57"/>
  <c r="AT5" i="57" s="1"/>
  <c r="Z24" i="81"/>
  <c r="AR22" i="27"/>
  <c r="AH24" i="25"/>
  <c r="AQ24" i="25" s="1"/>
  <c r="AJ18" i="24"/>
  <c r="AK18" i="24"/>
  <c r="AT18" i="24" s="1"/>
  <c r="AJ12" i="24"/>
  <c r="AK12" i="24"/>
  <c r="AT12" i="24" s="1"/>
  <c r="AJ6" i="24"/>
  <c r="AK6" i="24"/>
  <c r="AT6" i="24" s="1"/>
  <c r="X25" i="46"/>
  <c r="Z25" i="46" s="1"/>
  <c r="Y25" i="46"/>
  <c r="AS21" i="13"/>
  <c r="AL21" i="13"/>
  <c r="AU21" i="13" s="1"/>
  <c r="Z24" i="84"/>
  <c r="Y24" i="84"/>
  <c r="X24" i="84"/>
  <c r="Z24" i="89"/>
  <c r="AS6" i="55"/>
  <c r="AL6" i="55"/>
  <c r="AU6" i="55" s="1"/>
  <c r="AS4" i="10"/>
  <c r="AS25" i="10" s="1"/>
  <c r="AL4" i="10"/>
  <c r="AU4" i="10" s="1"/>
  <c r="AI24" i="37"/>
  <c r="AN24" i="37"/>
  <c r="AI22" i="40"/>
  <c r="AN22" i="40"/>
  <c r="AI22" i="17"/>
  <c r="AN22" i="17"/>
  <c r="AJ22" i="51"/>
  <c r="AK22" i="51"/>
  <c r="AT22" i="51" s="1"/>
  <c r="AR22" i="93"/>
  <c r="AS20" i="55"/>
  <c r="AL20" i="55"/>
  <c r="AU20" i="55" s="1"/>
  <c r="AH22" i="7"/>
  <c r="AQ22" i="7" s="1"/>
  <c r="AJ13" i="59"/>
  <c r="AK13" i="59"/>
  <c r="AT13" i="59" s="1"/>
  <c r="Z24" i="42"/>
  <c r="X24" i="42"/>
  <c r="Y24" i="42"/>
  <c r="AG22" i="38"/>
  <c r="AP22" i="38" s="1"/>
  <c r="AF22" i="38"/>
  <c r="AO22" i="38" s="1"/>
  <c r="AE22" i="38"/>
  <c r="W23" i="38"/>
  <c r="AJ14" i="51"/>
  <c r="AK14" i="51"/>
  <c r="AT14" i="51" s="1"/>
  <c r="AN25" i="94"/>
  <c r="AI25" i="94"/>
  <c r="AI24" i="28"/>
  <c r="AN24" i="28"/>
  <c r="AI23" i="24"/>
  <c r="AN23" i="24"/>
  <c r="AN25" i="24" s="1"/>
  <c r="AJ4" i="55"/>
  <c r="AK4" i="55"/>
  <c r="AT4" i="55" s="1"/>
  <c r="AT25" i="55" s="1"/>
  <c r="AS22" i="55"/>
  <c r="AL22" i="55"/>
  <c r="AU22" i="55" s="1"/>
  <c r="AX23" i="63"/>
  <c r="S23" i="63" s="1"/>
  <c r="AC23" i="63" s="1"/>
  <c r="AX3" i="63"/>
  <c r="S3" i="63" s="1"/>
  <c r="AC3" i="63" s="1"/>
  <c r="AX4" i="63"/>
  <c r="S4" i="63" s="1"/>
  <c r="AC4" i="63" s="1"/>
  <c r="AB5" i="63" s="1"/>
  <c r="AX5" i="63"/>
  <c r="S5" i="63" s="1"/>
  <c r="AC5" i="63" s="1"/>
  <c r="AB6" i="63" s="1"/>
  <c r="AX6" i="63"/>
  <c r="S6" i="63" s="1"/>
  <c r="AC6" i="63" s="1"/>
  <c r="AB7" i="63" s="1"/>
  <c r="AX7" i="63"/>
  <c r="S7" i="63" s="1"/>
  <c r="AC7" i="63" s="1"/>
  <c r="AB8" i="63" s="1"/>
  <c r="AX8" i="63"/>
  <c r="S8" i="63" s="1"/>
  <c r="AC8" i="63" s="1"/>
  <c r="AB9" i="63" s="1"/>
  <c r="AX9" i="63"/>
  <c r="S9" i="63" s="1"/>
  <c r="AC9" i="63" s="1"/>
  <c r="AB10" i="63" s="1"/>
  <c r="AX10" i="63"/>
  <c r="S10" i="63" s="1"/>
  <c r="AC10" i="63" s="1"/>
  <c r="AB11" i="63" s="1"/>
  <c r="AX11" i="63"/>
  <c r="S11" i="63" s="1"/>
  <c r="AC11" i="63" s="1"/>
  <c r="AB12" i="63" s="1"/>
  <c r="AX12" i="63"/>
  <c r="S12" i="63" s="1"/>
  <c r="AC12" i="63" s="1"/>
  <c r="AB13" i="63" s="1"/>
  <c r="AX13" i="63"/>
  <c r="S13" i="63" s="1"/>
  <c r="AC13" i="63" s="1"/>
  <c r="AB14" i="63" s="1"/>
  <c r="AX14" i="63"/>
  <c r="S14" i="63" s="1"/>
  <c r="AC14" i="63" s="1"/>
  <c r="AB15" i="63" s="1"/>
  <c r="AX15" i="63"/>
  <c r="S15" i="63" s="1"/>
  <c r="AC15" i="63" s="1"/>
  <c r="AB16" i="63" s="1"/>
  <c r="AX16" i="63"/>
  <c r="S16" i="63" s="1"/>
  <c r="AC16" i="63" s="1"/>
  <c r="AB17" i="63" s="1"/>
  <c r="AX17" i="63"/>
  <c r="S17" i="63" s="1"/>
  <c r="AC17" i="63" s="1"/>
  <c r="AB18" i="63" s="1"/>
  <c r="AX18" i="63"/>
  <c r="S18" i="63" s="1"/>
  <c r="AC18" i="63" s="1"/>
  <c r="AB19" i="63" s="1"/>
  <c r="AX19" i="63"/>
  <c r="S19" i="63" s="1"/>
  <c r="AC19" i="63" s="1"/>
  <c r="AB20" i="63" s="1"/>
  <c r="AX20" i="63"/>
  <c r="S20" i="63" s="1"/>
  <c r="AC20" i="63" s="1"/>
  <c r="AB21" i="63" s="1"/>
  <c r="AX21" i="63"/>
  <c r="S21" i="63" s="1"/>
  <c r="AC21" i="63" s="1"/>
  <c r="AB22" i="63" s="1"/>
  <c r="AK23" i="57"/>
  <c r="AT23" i="57" s="1"/>
  <c r="AJ20" i="58"/>
  <c r="AK20" i="58"/>
  <c r="AT20" i="58" s="1"/>
  <c r="AJ14" i="58"/>
  <c r="AK14" i="58"/>
  <c r="AT14" i="58" s="1"/>
  <c r="AK8" i="58"/>
  <c r="AT8" i="58" s="1"/>
  <c r="AJ8" i="58"/>
  <c r="AS12" i="54"/>
  <c r="AL12" i="54"/>
  <c r="AU12" i="54" s="1"/>
  <c r="AJ4" i="50"/>
  <c r="AK4" i="50"/>
  <c r="AT4" i="50" s="1"/>
  <c r="AT25" i="50" s="1"/>
  <c r="AX3" i="70"/>
  <c r="S3" i="70" s="1"/>
  <c r="AC3" i="70" s="1"/>
  <c r="AX23" i="70"/>
  <c r="S23" i="70" s="1"/>
  <c r="AC23" i="70" s="1"/>
  <c r="AX4" i="70"/>
  <c r="S4" i="70" s="1"/>
  <c r="AC4" i="70" s="1"/>
  <c r="AB5" i="70" s="1"/>
  <c r="AX5" i="70"/>
  <c r="S5" i="70" s="1"/>
  <c r="AC5" i="70" s="1"/>
  <c r="AB6" i="70" s="1"/>
  <c r="AX6" i="70"/>
  <c r="S6" i="70" s="1"/>
  <c r="AC6" i="70" s="1"/>
  <c r="AB7" i="70" s="1"/>
  <c r="AX7" i="70"/>
  <c r="S7" i="70" s="1"/>
  <c r="AC7" i="70" s="1"/>
  <c r="AB8" i="70" s="1"/>
  <c r="AX8" i="70"/>
  <c r="S8" i="70" s="1"/>
  <c r="AC8" i="70" s="1"/>
  <c r="AB9" i="70" s="1"/>
  <c r="AX9" i="70"/>
  <c r="S9" i="70" s="1"/>
  <c r="AC9" i="70" s="1"/>
  <c r="AB10" i="70" s="1"/>
  <c r="AX10" i="70"/>
  <c r="S10" i="70" s="1"/>
  <c r="AC10" i="70" s="1"/>
  <c r="AB11" i="70" s="1"/>
  <c r="AX11" i="70"/>
  <c r="S11" i="70" s="1"/>
  <c r="AC11" i="70" s="1"/>
  <c r="AB12" i="70" s="1"/>
  <c r="AX12" i="70"/>
  <c r="S12" i="70" s="1"/>
  <c r="AC12" i="70" s="1"/>
  <c r="AB13" i="70" s="1"/>
  <c r="AX13" i="70"/>
  <c r="S13" i="70" s="1"/>
  <c r="AC13" i="70" s="1"/>
  <c r="AB14" i="70" s="1"/>
  <c r="AX14" i="70"/>
  <c r="S14" i="70" s="1"/>
  <c r="AC14" i="70" s="1"/>
  <c r="AB15" i="70" s="1"/>
  <c r="AX15" i="70"/>
  <c r="S15" i="70" s="1"/>
  <c r="AC15" i="70" s="1"/>
  <c r="AB16" i="70" s="1"/>
  <c r="AX16" i="70"/>
  <c r="S16" i="70" s="1"/>
  <c r="AC16" i="70" s="1"/>
  <c r="AB17" i="70" s="1"/>
  <c r="AX17" i="70"/>
  <c r="S17" i="70" s="1"/>
  <c r="AC17" i="70" s="1"/>
  <c r="AB18" i="70" s="1"/>
  <c r="AX18" i="70"/>
  <c r="S18" i="70" s="1"/>
  <c r="AC18" i="70" s="1"/>
  <c r="AB19" i="70" s="1"/>
  <c r="AX19" i="70"/>
  <c r="S19" i="70" s="1"/>
  <c r="AC19" i="70" s="1"/>
  <c r="AB20" i="70" s="1"/>
  <c r="AX20" i="70"/>
  <c r="S20" i="70" s="1"/>
  <c r="AC20" i="70" s="1"/>
  <c r="AB21" i="70" s="1"/>
  <c r="AX21" i="70"/>
  <c r="S21" i="70" s="1"/>
  <c r="AC21" i="70" s="1"/>
  <c r="AB22" i="70" s="1"/>
  <c r="AJ23" i="24"/>
  <c r="AS23" i="24" s="1"/>
  <c r="AK23" i="24"/>
  <c r="AT23" i="24" s="1"/>
  <c r="AR24" i="31"/>
  <c r="Z23" i="61"/>
  <c r="Y23" i="9"/>
  <c r="Z23" i="9" s="1"/>
  <c r="X23" i="9"/>
  <c r="AS14" i="13"/>
  <c r="AL14" i="13"/>
  <c r="AU14" i="13" s="1"/>
  <c r="AG22" i="65"/>
  <c r="AP22" i="65" s="1"/>
  <c r="AF22" i="65"/>
  <c r="AO22" i="65" s="1"/>
  <c r="AE22" i="65"/>
  <c r="W23" i="65"/>
  <c r="Z23" i="95"/>
  <c r="AS17" i="55"/>
  <c r="AL17" i="55"/>
  <c r="AU17" i="55" s="1"/>
  <c r="AJ22" i="57"/>
  <c r="AK22" i="57"/>
  <c r="AT22" i="57" s="1"/>
  <c r="AJ16" i="57"/>
  <c r="AK16" i="57"/>
  <c r="AT16" i="57" s="1"/>
  <c r="AJ10" i="57"/>
  <c r="AK10" i="57"/>
  <c r="AT10" i="57" s="1"/>
  <c r="AJ3" i="57"/>
  <c r="AB4" i="57"/>
  <c r="AR22" i="47"/>
  <c r="AS13" i="54"/>
  <c r="AL13" i="54"/>
  <c r="AU13" i="54" s="1"/>
  <c r="AS11" i="50"/>
  <c r="AL11" i="50"/>
  <c r="AU11" i="50" s="1"/>
  <c r="AH23" i="21"/>
  <c r="AQ23" i="21" s="1"/>
  <c r="AQ25" i="21" s="1"/>
  <c r="AZ3" i="21"/>
  <c r="AJ17" i="24"/>
  <c r="AK17" i="24"/>
  <c r="AT17" i="24" s="1"/>
  <c r="AJ11" i="24"/>
  <c r="AK11" i="24"/>
  <c r="AT11" i="24" s="1"/>
  <c r="AJ5" i="24"/>
  <c r="AK5" i="24"/>
  <c r="AT5" i="24" s="1"/>
  <c r="AI24" i="46"/>
  <c r="AN24" i="46"/>
  <c r="AH25" i="31"/>
  <c r="AQ25" i="31" s="1"/>
  <c r="AI23" i="84"/>
  <c r="AN23" i="84"/>
  <c r="AH25" i="30"/>
  <c r="AQ25" i="30" s="1"/>
  <c r="AS20" i="54"/>
  <c r="AL20" i="54"/>
  <c r="AU20" i="54" s="1"/>
  <c r="X26" i="45"/>
  <c r="Y26" i="45"/>
  <c r="Z23" i="17"/>
  <c r="Y23" i="17"/>
  <c r="X23" i="17"/>
  <c r="AJ3" i="53"/>
  <c r="AB4" i="53"/>
  <c r="AJ5" i="14"/>
  <c r="AK5" i="14"/>
  <c r="AT5" i="14" s="1"/>
  <c r="AJ18" i="8"/>
  <c r="AK18" i="8"/>
  <c r="AT18" i="8" s="1"/>
  <c r="AH23" i="91"/>
  <c r="AQ23" i="91" s="1"/>
  <c r="AE25" i="32"/>
  <c r="AF25" i="32"/>
  <c r="AO25" i="32" s="1"/>
  <c r="AG25" i="32"/>
  <c r="AP25" i="32" s="1"/>
  <c r="W26" i="32"/>
  <c r="AL23" i="53"/>
  <c r="AU23" i="53" s="1"/>
  <c r="AR23" i="53"/>
  <c r="AR25" i="53" s="1"/>
  <c r="Y25" i="28"/>
  <c r="X25" i="28"/>
  <c r="AR21" i="7"/>
  <c r="AX23" i="22"/>
  <c r="S23" i="22" s="1"/>
  <c r="AC23" i="22" s="1"/>
  <c r="AJ23" i="22" s="1"/>
  <c r="AS23" i="22" s="1"/>
  <c r="AX3" i="22"/>
  <c r="S3" i="22" s="1"/>
  <c r="AC3" i="22" s="1"/>
  <c r="AX4" i="22"/>
  <c r="S4" i="22" s="1"/>
  <c r="AC4" i="22" s="1"/>
  <c r="AB5" i="22" s="1"/>
  <c r="AX5" i="22"/>
  <c r="S5" i="22" s="1"/>
  <c r="AC5" i="22" s="1"/>
  <c r="AB6" i="22" s="1"/>
  <c r="AX6" i="22"/>
  <c r="S6" i="22" s="1"/>
  <c r="AC6" i="22" s="1"/>
  <c r="AB7" i="22" s="1"/>
  <c r="AX7" i="22"/>
  <c r="S7" i="22" s="1"/>
  <c r="AC7" i="22" s="1"/>
  <c r="AB8" i="22" s="1"/>
  <c r="AX8" i="22"/>
  <c r="S8" i="22" s="1"/>
  <c r="AC8" i="22" s="1"/>
  <c r="AB9" i="22" s="1"/>
  <c r="AX9" i="22"/>
  <c r="S9" i="22" s="1"/>
  <c r="AC9" i="22" s="1"/>
  <c r="AB10" i="22" s="1"/>
  <c r="AX10" i="22"/>
  <c r="S10" i="22" s="1"/>
  <c r="AC10" i="22" s="1"/>
  <c r="AB11" i="22" s="1"/>
  <c r="AX11" i="22"/>
  <c r="S11" i="22" s="1"/>
  <c r="AC11" i="22" s="1"/>
  <c r="AB12" i="22" s="1"/>
  <c r="AX12" i="22"/>
  <c r="S12" i="22" s="1"/>
  <c r="AC12" i="22" s="1"/>
  <c r="AB13" i="22" s="1"/>
  <c r="AX13" i="22"/>
  <c r="S13" i="22" s="1"/>
  <c r="AC13" i="22" s="1"/>
  <c r="AB14" i="22" s="1"/>
  <c r="AX14" i="22"/>
  <c r="S14" i="22" s="1"/>
  <c r="AC14" i="22" s="1"/>
  <c r="AB15" i="22" s="1"/>
  <c r="AX15" i="22"/>
  <c r="S15" i="22" s="1"/>
  <c r="AC15" i="22" s="1"/>
  <c r="AB16" i="22" s="1"/>
  <c r="AX16" i="22"/>
  <c r="S16" i="22" s="1"/>
  <c r="AC16" i="22" s="1"/>
  <c r="AB17" i="22" s="1"/>
  <c r="AX17" i="22"/>
  <c r="S17" i="22" s="1"/>
  <c r="AC17" i="22" s="1"/>
  <c r="AB18" i="22" s="1"/>
  <c r="AX18" i="22"/>
  <c r="S18" i="22" s="1"/>
  <c r="AC18" i="22" s="1"/>
  <c r="AB19" i="22" s="1"/>
  <c r="AX19" i="22"/>
  <c r="S19" i="22" s="1"/>
  <c r="AC19" i="22" s="1"/>
  <c r="AB20" i="22" s="1"/>
  <c r="AX20" i="22"/>
  <c r="S20" i="22" s="1"/>
  <c r="AC20" i="22" s="1"/>
  <c r="AB21" i="22" s="1"/>
  <c r="AX21" i="22"/>
  <c r="S21" i="22" s="1"/>
  <c r="AC21" i="22" s="1"/>
  <c r="AB22" i="22" s="1"/>
  <c r="AS4" i="60"/>
  <c r="AS25" i="60" s="1"/>
  <c r="AL4" i="60"/>
  <c r="AU4" i="60" s="1"/>
  <c r="AU25" i="60" s="1"/>
  <c r="C11" i="60" s="1"/>
  <c r="F13" i="97" s="1"/>
  <c r="AJ10" i="58"/>
  <c r="AK10" i="58"/>
  <c r="AT10" i="58" s="1"/>
  <c r="AI22" i="76"/>
  <c r="AN22" i="76"/>
  <c r="AR22" i="21"/>
  <c r="AJ19" i="53"/>
  <c r="AK19" i="53"/>
  <c r="AT19" i="53" s="1"/>
  <c r="AJ7" i="53"/>
  <c r="AK7" i="53"/>
  <c r="AT7" i="53" s="1"/>
  <c r="AL23" i="13"/>
  <c r="AU23" i="13" s="1"/>
  <c r="AR23" i="13"/>
  <c r="AR25" i="13" s="1"/>
  <c r="AJ15" i="14"/>
  <c r="AK15" i="14"/>
  <c r="AT15" i="14" s="1"/>
  <c r="AJ16" i="8"/>
  <c r="AK16" i="8"/>
  <c r="AT16" i="8" s="1"/>
  <c r="AB4" i="8"/>
  <c r="AJ3" i="8"/>
  <c r="X23" i="78"/>
  <c r="Z23" i="78" s="1"/>
  <c r="Y23" i="78"/>
  <c r="AS19" i="55"/>
  <c r="AL19" i="55"/>
  <c r="AU19" i="55" s="1"/>
  <c r="AN24" i="35"/>
  <c r="AI24" i="35"/>
  <c r="AS15" i="54"/>
  <c r="AL15" i="54"/>
  <c r="AU15" i="54" s="1"/>
  <c r="AX23" i="23"/>
  <c r="S23" i="23" s="1"/>
  <c r="AC23" i="23" s="1"/>
  <c r="AX3" i="23"/>
  <c r="S3" i="23" s="1"/>
  <c r="AC3" i="23" s="1"/>
  <c r="AX4" i="23"/>
  <c r="S4" i="23" s="1"/>
  <c r="AC4" i="23" s="1"/>
  <c r="AB5" i="23" s="1"/>
  <c r="AX5" i="23"/>
  <c r="S5" i="23" s="1"/>
  <c r="AC5" i="23" s="1"/>
  <c r="AB6" i="23" s="1"/>
  <c r="AX6" i="23"/>
  <c r="S6" i="23" s="1"/>
  <c r="AC6" i="23" s="1"/>
  <c r="AB7" i="23" s="1"/>
  <c r="AX7" i="23"/>
  <c r="S7" i="23" s="1"/>
  <c r="AC7" i="23" s="1"/>
  <c r="AB8" i="23" s="1"/>
  <c r="AX8" i="23"/>
  <c r="S8" i="23" s="1"/>
  <c r="AC8" i="23" s="1"/>
  <c r="AB9" i="23" s="1"/>
  <c r="AX9" i="23"/>
  <c r="S9" i="23" s="1"/>
  <c r="AC9" i="23" s="1"/>
  <c r="AB10" i="23" s="1"/>
  <c r="AX10" i="23"/>
  <c r="S10" i="23" s="1"/>
  <c r="AC10" i="23" s="1"/>
  <c r="AB11" i="23" s="1"/>
  <c r="AX11" i="23"/>
  <c r="S11" i="23" s="1"/>
  <c r="AC11" i="23" s="1"/>
  <c r="AB12" i="23" s="1"/>
  <c r="AX12" i="23"/>
  <c r="S12" i="23" s="1"/>
  <c r="AC12" i="23" s="1"/>
  <c r="AB13" i="23" s="1"/>
  <c r="AX13" i="23"/>
  <c r="S13" i="23" s="1"/>
  <c r="AC13" i="23" s="1"/>
  <c r="AB14" i="23" s="1"/>
  <c r="AX14" i="23"/>
  <c r="S14" i="23" s="1"/>
  <c r="AC14" i="23" s="1"/>
  <c r="AB15" i="23" s="1"/>
  <c r="AX15" i="23"/>
  <c r="S15" i="23" s="1"/>
  <c r="AC15" i="23" s="1"/>
  <c r="AB16" i="23" s="1"/>
  <c r="AX16" i="23"/>
  <c r="S16" i="23" s="1"/>
  <c r="AC16" i="23" s="1"/>
  <c r="AB17" i="23" s="1"/>
  <c r="AX17" i="23"/>
  <c r="S17" i="23" s="1"/>
  <c r="AC17" i="23" s="1"/>
  <c r="AB18" i="23" s="1"/>
  <c r="AX18" i="23"/>
  <c r="S18" i="23" s="1"/>
  <c r="AC18" i="23" s="1"/>
  <c r="AB19" i="23" s="1"/>
  <c r="AX19" i="23"/>
  <c r="S19" i="23" s="1"/>
  <c r="AC19" i="23" s="1"/>
  <c r="AB20" i="23" s="1"/>
  <c r="AX20" i="23"/>
  <c r="S20" i="23" s="1"/>
  <c r="AC20" i="23" s="1"/>
  <c r="AB21" i="23" s="1"/>
  <c r="AX21" i="23"/>
  <c r="S21" i="23" s="1"/>
  <c r="AC21" i="23" s="1"/>
  <c r="AB22" i="23" s="1"/>
  <c r="AS17" i="13"/>
  <c r="AL17" i="13"/>
  <c r="AU17" i="13" s="1"/>
  <c r="AK23" i="66"/>
  <c r="AT23" i="66" s="1"/>
  <c r="AH24" i="77"/>
  <c r="AQ24" i="77" s="1"/>
  <c r="AJ7" i="59"/>
  <c r="AK7" i="59"/>
  <c r="AT7" i="59" s="1"/>
  <c r="AJ20" i="51"/>
  <c r="AK20" i="51"/>
  <c r="AT20" i="51" s="1"/>
  <c r="AI23" i="83"/>
  <c r="AN23" i="83"/>
  <c r="AJ18" i="53"/>
  <c r="AK18" i="53"/>
  <c r="AT18" i="53" s="1"/>
  <c r="AJ12" i="53"/>
  <c r="AK12" i="53"/>
  <c r="AT12" i="53" s="1"/>
  <c r="AJ6" i="53"/>
  <c r="AK6" i="53"/>
  <c r="AT6" i="53" s="1"/>
  <c r="AJ20" i="14"/>
  <c r="AK20" i="14"/>
  <c r="AT20" i="14" s="1"/>
  <c r="AJ14" i="14"/>
  <c r="AK14" i="14"/>
  <c r="AT14" i="14" s="1"/>
  <c r="AJ8" i="14"/>
  <c r="AK8" i="14"/>
  <c r="AT8" i="14" s="1"/>
  <c r="AS16" i="13"/>
  <c r="AL16" i="13"/>
  <c r="AU16" i="13" s="1"/>
  <c r="Y24" i="79"/>
  <c r="Z24" i="79" s="1"/>
  <c r="X24" i="79"/>
  <c r="AJ21" i="8"/>
  <c r="AK21" i="8"/>
  <c r="AT21" i="8" s="1"/>
  <c r="AJ15" i="8"/>
  <c r="AK15" i="8"/>
  <c r="AT15" i="8" s="1"/>
  <c r="AJ9" i="8"/>
  <c r="AK9" i="8"/>
  <c r="AT9" i="8" s="1"/>
  <c r="AR23" i="81"/>
  <c r="AS19" i="50"/>
  <c r="AL19" i="50"/>
  <c r="AU19" i="50" s="1"/>
  <c r="AX22" i="23"/>
  <c r="S22" i="23" s="1"/>
  <c r="AC22" i="23" s="1"/>
  <c r="AB23" i="23" s="1"/>
  <c r="AS10" i="54"/>
  <c r="AL10" i="54"/>
  <c r="AU10" i="54" s="1"/>
  <c r="AS8" i="50"/>
  <c r="AL8" i="50"/>
  <c r="AU8" i="50" s="1"/>
  <c r="Z24" i="77"/>
  <c r="AJ18" i="59"/>
  <c r="AK18" i="59"/>
  <c r="AT18" i="59" s="1"/>
  <c r="AJ12" i="59"/>
  <c r="AK12" i="59"/>
  <c r="AT12" i="59" s="1"/>
  <c r="AJ6" i="59"/>
  <c r="AK6" i="59"/>
  <c r="AT6" i="59" s="1"/>
  <c r="AI23" i="42"/>
  <c r="AN23" i="42"/>
  <c r="AS6" i="13"/>
  <c r="AL6" i="13"/>
  <c r="AU6" i="13" s="1"/>
  <c r="AN22" i="49"/>
  <c r="AI22" i="49"/>
  <c r="AS4" i="19"/>
  <c r="AS25" i="19" s="1"/>
  <c r="AL4" i="19"/>
  <c r="AU4" i="19" s="1"/>
  <c r="AJ19" i="51"/>
  <c r="AK19" i="51"/>
  <c r="AT19" i="51" s="1"/>
  <c r="AJ13" i="51"/>
  <c r="AK13" i="51"/>
  <c r="AT13" i="51" s="1"/>
  <c r="AJ7" i="51"/>
  <c r="AK7" i="51"/>
  <c r="AT7" i="51" s="1"/>
  <c r="AS9" i="55"/>
  <c r="AL9" i="55"/>
  <c r="AU9" i="55" s="1"/>
  <c r="AJ23" i="58"/>
  <c r="AS23" i="58" s="1"/>
  <c r="AK23" i="58"/>
  <c r="AT23" i="58" s="1"/>
  <c r="Z26" i="94"/>
  <c r="X26" i="94"/>
  <c r="Y26" i="94"/>
  <c r="AS11" i="54"/>
  <c r="AL11" i="54"/>
  <c r="AU11" i="54" s="1"/>
  <c r="AS9" i="50"/>
  <c r="AL9" i="50"/>
  <c r="AU9" i="50" s="1"/>
  <c r="AX23" i="6"/>
  <c r="S23" i="6" s="1"/>
  <c r="AC23" i="6" s="1"/>
  <c r="AX3" i="6"/>
  <c r="S3" i="6" s="1"/>
  <c r="AC3" i="6" s="1"/>
  <c r="AX4" i="6"/>
  <c r="S4" i="6" s="1"/>
  <c r="AC4" i="6" s="1"/>
  <c r="AB5" i="6" s="1"/>
  <c r="AX5" i="6"/>
  <c r="S5" i="6" s="1"/>
  <c r="AC5" i="6" s="1"/>
  <c r="AB6" i="6" s="1"/>
  <c r="AX6" i="6"/>
  <c r="S6" i="6" s="1"/>
  <c r="AC6" i="6" s="1"/>
  <c r="AB7" i="6" s="1"/>
  <c r="AX7" i="6"/>
  <c r="S7" i="6" s="1"/>
  <c r="AC7" i="6" s="1"/>
  <c r="AB8" i="6" s="1"/>
  <c r="AX8" i="6"/>
  <c r="S8" i="6" s="1"/>
  <c r="AC8" i="6" s="1"/>
  <c r="AB9" i="6" s="1"/>
  <c r="AX9" i="6"/>
  <c r="S9" i="6" s="1"/>
  <c r="AC9" i="6" s="1"/>
  <c r="AB10" i="6" s="1"/>
  <c r="AX10" i="6"/>
  <c r="S10" i="6" s="1"/>
  <c r="AC10" i="6" s="1"/>
  <c r="AB11" i="6" s="1"/>
  <c r="AX11" i="6"/>
  <c r="S11" i="6" s="1"/>
  <c r="AC11" i="6" s="1"/>
  <c r="AB12" i="6" s="1"/>
  <c r="AX12" i="6"/>
  <c r="S12" i="6" s="1"/>
  <c r="AC12" i="6" s="1"/>
  <c r="AB13" i="6" s="1"/>
  <c r="AX13" i="6"/>
  <c r="S13" i="6" s="1"/>
  <c r="AC13" i="6" s="1"/>
  <c r="AB14" i="6" s="1"/>
  <c r="AX14" i="6"/>
  <c r="S14" i="6" s="1"/>
  <c r="AC14" i="6" s="1"/>
  <c r="AB15" i="6" s="1"/>
  <c r="AX15" i="6"/>
  <c r="S15" i="6" s="1"/>
  <c r="AC15" i="6" s="1"/>
  <c r="AB16" i="6" s="1"/>
  <c r="AX16" i="6"/>
  <c r="S16" i="6" s="1"/>
  <c r="AC16" i="6" s="1"/>
  <c r="AB17" i="6" s="1"/>
  <c r="AX17" i="6"/>
  <c r="S17" i="6" s="1"/>
  <c r="AC17" i="6" s="1"/>
  <c r="AB18" i="6" s="1"/>
  <c r="AX18" i="6"/>
  <c r="S18" i="6" s="1"/>
  <c r="AC18" i="6" s="1"/>
  <c r="AB19" i="6" s="1"/>
  <c r="AX19" i="6"/>
  <c r="S19" i="6" s="1"/>
  <c r="AC19" i="6" s="1"/>
  <c r="AB20" i="6" s="1"/>
  <c r="AX20" i="6"/>
  <c r="S20" i="6" s="1"/>
  <c r="AC20" i="6" s="1"/>
  <c r="AB21" i="6" s="1"/>
  <c r="AX21" i="6"/>
  <c r="S21" i="6" s="1"/>
  <c r="AC21" i="6" s="1"/>
  <c r="AB22" i="6" s="1"/>
  <c r="AR24" i="92"/>
  <c r="AN22" i="36"/>
  <c r="AI22" i="36"/>
  <c r="AS7" i="13"/>
  <c r="AL7" i="13"/>
  <c r="AU7" i="13" s="1"/>
  <c r="AH25" i="26"/>
  <c r="AQ25" i="26" s="1"/>
  <c r="AX22" i="63"/>
  <c r="S22" i="63" s="1"/>
  <c r="AC22" i="63" s="1"/>
  <c r="AB23" i="63" s="1"/>
  <c r="AH23" i="67"/>
  <c r="AQ23" i="67" s="1"/>
  <c r="AQ25" i="67" s="1"/>
  <c r="AX22" i="67"/>
  <c r="S22" i="67" s="1"/>
  <c r="AC22" i="67" s="1"/>
  <c r="AB23" i="67" s="1"/>
  <c r="AZ3" i="67"/>
  <c r="AJ19" i="58"/>
  <c r="AK19" i="58"/>
  <c r="AT19" i="58" s="1"/>
  <c r="AJ13" i="58"/>
  <c r="AK13" i="58"/>
  <c r="AT13" i="58" s="1"/>
  <c r="AJ7" i="58"/>
  <c r="AK7" i="58"/>
  <c r="AT7" i="58" s="1"/>
  <c r="AR24" i="30"/>
  <c r="AS4" i="11"/>
  <c r="AS25" i="11" s="1"/>
  <c r="AL4" i="11"/>
  <c r="AU4" i="11" s="1"/>
  <c r="AU25" i="11" s="1"/>
  <c r="C11" i="11" s="1"/>
  <c r="AS3" i="50"/>
  <c r="AL3" i="50"/>
  <c r="AU3" i="50" s="1"/>
  <c r="AS22" i="50"/>
  <c r="AL22" i="50"/>
  <c r="AU22" i="50" s="1"/>
  <c r="AH25" i="92"/>
  <c r="AQ25" i="92" s="1"/>
  <c r="AX22" i="70"/>
  <c r="S22" i="70" s="1"/>
  <c r="AC22" i="70" s="1"/>
  <c r="AB23" i="70" s="1"/>
  <c r="AE23" i="44"/>
  <c r="W24" i="44"/>
  <c r="AG23" i="44"/>
  <c r="AP23" i="44" s="1"/>
  <c r="AF23" i="44"/>
  <c r="AO23" i="44" s="1"/>
  <c r="AF23" i="69"/>
  <c r="AO23" i="69" s="1"/>
  <c r="AO25" i="69" s="1"/>
  <c r="AG23" i="69"/>
  <c r="AP23" i="69" s="1"/>
  <c r="AP25" i="69" s="1"/>
  <c r="AE23" i="69"/>
  <c r="AK23" i="69" s="1"/>
  <c r="AT23" i="69" s="1"/>
  <c r="AF22" i="68"/>
  <c r="AO22" i="68" s="1"/>
  <c r="W23" i="68"/>
  <c r="AE22" i="68"/>
  <c r="AG22" i="68"/>
  <c r="AP22" i="68" s="1"/>
  <c r="AJ21" i="57"/>
  <c r="AK21" i="57"/>
  <c r="AT21" i="57" s="1"/>
  <c r="AJ15" i="57"/>
  <c r="AK15" i="57"/>
  <c r="AT15" i="57" s="1"/>
  <c r="AJ9" i="57"/>
  <c r="AK9" i="57"/>
  <c r="AT9" i="57" s="1"/>
  <c r="Z24" i="25"/>
  <c r="AJ22" i="24"/>
  <c r="AK22" i="24"/>
  <c r="AT22" i="24" s="1"/>
  <c r="AJ16" i="24"/>
  <c r="AK16" i="24"/>
  <c r="AT16" i="24" s="1"/>
  <c r="AJ10" i="24"/>
  <c r="AK10" i="24"/>
  <c r="AT10" i="24" s="1"/>
  <c r="AB4" i="24"/>
  <c r="AJ3" i="24"/>
  <c r="AS9" i="13"/>
  <c r="AL9" i="13"/>
  <c r="AU9" i="13" s="1"/>
  <c r="AR23" i="90"/>
  <c r="AS12" i="55"/>
  <c r="AL12" i="55"/>
  <c r="AU12" i="55" s="1"/>
  <c r="Z25" i="30"/>
  <c r="AH23" i="47"/>
  <c r="AQ23" i="47" s="1"/>
  <c r="AS8" i="54"/>
  <c r="AL8" i="54"/>
  <c r="AU8" i="54" s="1"/>
  <c r="AI23" i="62"/>
  <c r="AN23" i="62"/>
  <c r="AN25" i="62" s="1"/>
  <c r="AN25" i="45"/>
  <c r="AI25" i="45"/>
  <c r="Z26" i="39"/>
  <c r="Y26" i="39"/>
  <c r="X26" i="39"/>
  <c r="Y23" i="88"/>
  <c r="X23" i="88"/>
  <c r="AJ15" i="53"/>
  <c r="AK15" i="53"/>
  <c r="AT15" i="53" s="1"/>
  <c r="AI23" i="79"/>
  <c r="AN23" i="79"/>
  <c r="AJ6" i="8"/>
  <c r="AK6" i="8"/>
  <c r="AT6" i="8" s="1"/>
  <c r="AH23" i="34"/>
  <c r="AQ23" i="34" s="1"/>
  <c r="Y25" i="35"/>
  <c r="Z25" i="35" s="1"/>
  <c r="X25" i="35"/>
  <c r="AR23" i="77"/>
  <c r="AU25" i="19"/>
  <c r="C11" i="19" s="1"/>
  <c r="AJ4" i="54"/>
  <c r="AK4" i="54"/>
  <c r="AT4" i="54" s="1"/>
  <c r="AT25" i="54" s="1"/>
  <c r="AJ15" i="59"/>
  <c r="AK15" i="59"/>
  <c r="AT15" i="59" s="1"/>
  <c r="AJ16" i="51"/>
  <c r="AK16" i="51"/>
  <c r="AT16" i="51" s="1"/>
  <c r="AJ22" i="58"/>
  <c r="AK22" i="58"/>
  <c r="AT22" i="58" s="1"/>
  <c r="AS8" i="13"/>
  <c r="AL8" i="13"/>
  <c r="AU8" i="13" s="1"/>
  <c r="AI23" i="23"/>
  <c r="AN23" i="23"/>
  <c r="AN25" i="23" s="1"/>
  <c r="AJ23" i="62"/>
  <c r="AS23" i="62" s="1"/>
  <c r="AK23" i="62"/>
  <c r="AT23" i="62" s="1"/>
  <c r="AJ13" i="53"/>
  <c r="AK13" i="53"/>
  <c r="AT13" i="53" s="1"/>
  <c r="AJ21" i="14"/>
  <c r="AK21" i="14"/>
  <c r="AT21" i="14" s="1"/>
  <c r="AJ9" i="14"/>
  <c r="AK9" i="14"/>
  <c r="AT9" i="14" s="1"/>
  <c r="AJ22" i="8"/>
  <c r="AK22" i="8"/>
  <c r="AT22" i="8" s="1"/>
  <c r="AJ10" i="8"/>
  <c r="AK10" i="8"/>
  <c r="AT10" i="8" s="1"/>
  <c r="Z23" i="91"/>
  <c r="AS4" i="20"/>
  <c r="AS25" i="20" s="1"/>
  <c r="AL4" i="20"/>
  <c r="AU4" i="20" s="1"/>
  <c r="AR22" i="74"/>
  <c r="AJ19" i="59"/>
  <c r="AK19" i="59"/>
  <c r="AT19" i="59" s="1"/>
  <c r="AJ8" i="51"/>
  <c r="AK8" i="51"/>
  <c r="AT8" i="51" s="1"/>
  <c r="AF23" i="63"/>
  <c r="AO23" i="63" s="1"/>
  <c r="AO25" i="63" s="1"/>
  <c r="AG23" i="63"/>
  <c r="AP23" i="63" s="1"/>
  <c r="AP25" i="63" s="1"/>
  <c r="AE23" i="63"/>
  <c r="AX23" i="71"/>
  <c r="S23" i="71" s="1"/>
  <c r="AC23" i="71" s="1"/>
  <c r="AX3" i="71"/>
  <c r="S3" i="71" s="1"/>
  <c r="AC3" i="71" s="1"/>
  <c r="AX4" i="71"/>
  <c r="S4" i="71" s="1"/>
  <c r="AC4" i="71" s="1"/>
  <c r="AB5" i="71" s="1"/>
  <c r="AX5" i="71"/>
  <c r="S5" i="71" s="1"/>
  <c r="AC5" i="71" s="1"/>
  <c r="AB6" i="71" s="1"/>
  <c r="AX6" i="71"/>
  <c r="S6" i="71" s="1"/>
  <c r="AC6" i="71" s="1"/>
  <c r="AB7" i="71" s="1"/>
  <c r="AX7" i="71"/>
  <c r="S7" i="71" s="1"/>
  <c r="AC7" i="71" s="1"/>
  <c r="AB8" i="71" s="1"/>
  <c r="AX8" i="71"/>
  <c r="S8" i="71" s="1"/>
  <c r="AC8" i="71" s="1"/>
  <c r="AB9" i="71" s="1"/>
  <c r="AX9" i="71"/>
  <c r="S9" i="71" s="1"/>
  <c r="AC9" i="71" s="1"/>
  <c r="AB10" i="71" s="1"/>
  <c r="AX10" i="71"/>
  <c r="S10" i="71" s="1"/>
  <c r="AC10" i="71" s="1"/>
  <c r="AB11" i="71" s="1"/>
  <c r="AX11" i="71"/>
  <c r="S11" i="71" s="1"/>
  <c r="AC11" i="71" s="1"/>
  <c r="AB12" i="71" s="1"/>
  <c r="AX12" i="71"/>
  <c r="S12" i="71" s="1"/>
  <c r="AC12" i="71" s="1"/>
  <c r="AB13" i="71" s="1"/>
  <c r="AX13" i="71"/>
  <c r="S13" i="71" s="1"/>
  <c r="AC13" i="71" s="1"/>
  <c r="AB14" i="71" s="1"/>
  <c r="AX14" i="71"/>
  <c r="S14" i="71" s="1"/>
  <c r="AC14" i="71" s="1"/>
  <c r="AB15" i="71" s="1"/>
  <c r="AX15" i="71"/>
  <c r="S15" i="71" s="1"/>
  <c r="AC15" i="71" s="1"/>
  <c r="AB16" i="71" s="1"/>
  <c r="AX16" i="71"/>
  <c r="S16" i="71" s="1"/>
  <c r="AC16" i="71" s="1"/>
  <c r="AB17" i="71" s="1"/>
  <c r="AX17" i="71"/>
  <c r="S17" i="71" s="1"/>
  <c r="AC17" i="71" s="1"/>
  <c r="AB18" i="71" s="1"/>
  <c r="AX18" i="71"/>
  <c r="S18" i="71" s="1"/>
  <c r="AC18" i="71" s="1"/>
  <c r="AB19" i="71" s="1"/>
  <c r="AX19" i="71"/>
  <c r="S19" i="71" s="1"/>
  <c r="AC19" i="71" s="1"/>
  <c r="AB20" i="71" s="1"/>
  <c r="AX20" i="71"/>
  <c r="S20" i="71" s="1"/>
  <c r="AC20" i="71" s="1"/>
  <c r="AB21" i="71" s="1"/>
  <c r="AX21" i="71"/>
  <c r="S21" i="71" s="1"/>
  <c r="AC21" i="71" s="1"/>
  <c r="AB22" i="71" s="1"/>
  <c r="AH25" i="85"/>
  <c r="AQ25" i="85" s="1"/>
  <c r="AN22" i="88"/>
  <c r="AI22" i="88"/>
  <c r="AJ17" i="53"/>
  <c r="AK17" i="53"/>
  <c r="AT17" i="53" s="1"/>
  <c r="AJ11" i="53"/>
  <c r="AK11" i="53"/>
  <c r="AT11" i="53" s="1"/>
  <c r="AJ5" i="53"/>
  <c r="AK5" i="53"/>
  <c r="AT5" i="53" s="1"/>
  <c r="AJ19" i="14"/>
  <c r="AK19" i="14"/>
  <c r="AT19" i="14" s="1"/>
  <c r="AJ13" i="14"/>
  <c r="AK13" i="14"/>
  <c r="AT13" i="14" s="1"/>
  <c r="AJ7" i="14"/>
  <c r="AK7" i="14"/>
  <c r="AT7" i="14" s="1"/>
  <c r="AX23" i="1"/>
  <c r="AX3" i="1"/>
  <c r="S3" i="1" s="1"/>
  <c r="AX4" i="1"/>
  <c r="AX5" i="1"/>
  <c r="AX6" i="1"/>
  <c r="AX7" i="1"/>
  <c r="AX8" i="1"/>
  <c r="AX9" i="1"/>
  <c r="AX10" i="1"/>
  <c r="AX11" i="1"/>
  <c r="AX12" i="1"/>
  <c r="AX13" i="1"/>
  <c r="AX14" i="1"/>
  <c r="AX15" i="1"/>
  <c r="AX16" i="1"/>
  <c r="AX17" i="1"/>
  <c r="AX18" i="1"/>
  <c r="AX19" i="1"/>
  <c r="AX20" i="1"/>
  <c r="AX21" i="1"/>
  <c r="AU25" i="20"/>
  <c r="C11" i="20" s="1"/>
  <c r="AJ4" i="13"/>
  <c r="AK4" i="13"/>
  <c r="AT4" i="13" s="1"/>
  <c r="AT25" i="13" s="1"/>
  <c r="AJ20" i="8"/>
  <c r="AK20" i="8"/>
  <c r="AT20" i="8" s="1"/>
  <c r="AJ14" i="8"/>
  <c r="AK14" i="8"/>
  <c r="AT14" i="8" s="1"/>
  <c r="AJ8" i="8"/>
  <c r="AK8" i="8"/>
  <c r="AT8" i="8" s="1"/>
  <c r="AS7" i="55"/>
  <c r="AL7" i="55"/>
  <c r="AU7" i="55" s="1"/>
  <c r="AS21" i="54"/>
  <c r="AL21" i="54"/>
  <c r="AU21" i="54" s="1"/>
  <c r="Y25" i="75"/>
  <c r="Z25" i="75" s="1"/>
  <c r="X25" i="75"/>
  <c r="AS5" i="13"/>
  <c r="AL5" i="13"/>
  <c r="AU5" i="13" s="1"/>
  <c r="Y25" i="41"/>
  <c r="X25" i="41"/>
  <c r="Z25" i="41" s="1"/>
  <c r="AI23" i="33"/>
  <c r="AN23" i="33"/>
  <c r="AH25" i="32"/>
  <c r="AQ25" i="32" s="1"/>
  <c r="AS8" i="55"/>
  <c r="AL8" i="55"/>
  <c r="AU8" i="55" s="1"/>
  <c r="AR24" i="26"/>
  <c r="AN24" i="80"/>
  <c r="AI24" i="80"/>
  <c r="AH23" i="96"/>
  <c r="AQ23" i="96" s="1"/>
  <c r="AN23" i="6"/>
  <c r="AN25" i="6" s="1"/>
  <c r="AI23" i="6"/>
  <c r="Z22" i="7"/>
  <c r="AJ17" i="59"/>
  <c r="AK17" i="59"/>
  <c r="AT17" i="59" s="1"/>
  <c r="AJ11" i="59"/>
  <c r="AK11" i="59"/>
  <c r="AT11" i="59" s="1"/>
  <c r="AJ5" i="59"/>
  <c r="AK5" i="59"/>
  <c r="AT5" i="59" s="1"/>
  <c r="Y23" i="49"/>
  <c r="X23" i="49"/>
  <c r="Z23" i="49" s="1"/>
  <c r="AL23" i="14"/>
  <c r="AU23" i="14" s="1"/>
  <c r="AR23" i="14"/>
  <c r="AR25" i="14" s="1"/>
  <c r="AJ18" i="51"/>
  <c r="AK18" i="51"/>
  <c r="AT18" i="51" s="1"/>
  <c r="AJ12" i="51"/>
  <c r="AK12" i="51"/>
  <c r="AT12" i="51" s="1"/>
  <c r="AJ6" i="51"/>
  <c r="AK6" i="51"/>
  <c r="AT6" i="51" s="1"/>
  <c r="AI22" i="16"/>
  <c r="AN22" i="16"/>
  <c r="AX22" i="6"/>
  <c r="S22" i="6" s="1"/>
  <c r="AC22" i="6" s="1"/>
  <c r="AB23" i="6" s="1"/>
  <c r="AI23" i="70"/>
  <c r="AN23" i="70"/>
  <c r="AN25" i="70" s="1"/>
  <c r="AN24" i="86"/>
  <c r="AI24" i="86"/>
  <c r="AS10" i="55"/>
  <c r="AL10" i="55"/>
  <c r="AU10" i="55" s="1"/>
  <c r="AJ18" i="58"/>
  <c r="AK18" i="58"/>
  <c r="AT18" i="58" s="1"/>
  <c r="AJ12" i="58"/>
  <c r="AK12" i="58"/>
  <c r="AT12" i="58" s="1"/>
  <c r="AJ6" i="58"/>
  <c r="AK6" i="58"/>
  <c r="AT6" i="58" s="1"/>
  <c r="Z23" i="76"/>
  <c r="Y23" i="76"/>
  <c r="X23" i="76"/>
  <c r="AR22" i="96"/>
  <c r="AS18" i="54"/>
  <c r="AL18" i="54"/>
  <c r="AU18" i="54" s="1"/>
  <c r="AR22" i="52"/>
  <c r="Z25" i="92"/>
  <c r="AS20" i="13"/>
  <c r="AL20" i="13"/>
  <c r="AU20" i="13" s="1"/>
  <c r="AS5" i="55"/>
  <c r="AL5" i="55"/>
  <c r="AU5" i="55" s="1"/>
  <c r="AJ20" i="57"/>
  <c r="AK20" i="57"/>
  <c r="AT20" i="57" s="1"/>
  <c r="AJ14" i="57"/>
  <c r="AK14" i="57"/>
  <c r="AT14" i="57" s="1"/>
  <c r="AK8" i="57"/>
  <c r="AT8" i="57" s="1"/>
  <c r="AJ8" i="57"/>
  <c r="W25" i="48"/>
  <c r="AG24" i="48"/>
  <c r="AP24" i="48" s="1"/>
  <c r="AF24" i="48"/>
  <c r="AO24" i="48" s="1"/>
  <c r="AE24" i="48"/>
  <c r="AS19" i="54"/>
  <c r="AL19" i="54"/>
  <c r="AU19" i="54" s="1"/>
  <c r="AS17" i="50"/>
  <c r="AL17" i="50"/>
  <c r="AU17" i="50" s="1"/>
  <c r="AE23" i="87"/>
  <c r="W24" i="87"/>
  <c r="AF23" i="87"/>
  <c r="AO23" i="87" s="1"/>
  <c r="AG23" i="87"/>
  <c r="AP23" i="87" s="1"/>
  <c r="Z23" i="21"/>
  <c r="AJ21" i="24"/>
  <c r="AK21" i="24"/>
  <c r="AT21" i="24" s="1"/>
  <c r="AJ15" i="24"/>
  <c r="AK15" i="24"/>
  <c r="AT15" i="24" s="1"/>
  <c r="AJ9" i="24"/>
  <c r="AK9" i="24"/>
  <c r="AT9" i="24" s="1"/>
  <c r="Z25" i="31"/>
  <c r="AR23" i="54"/>
  <c r="AR25" i="54" s="1"/>
  <c r="AL23" i="54"/>
  <c r="AU23" i="54" s="1"/>
  <c r="AH23" i="73"/>
  <c r="AQ23" i="73" s="1"/>
  <c r="AS6" i="50"/>
  <c r="AL6" i="50"/>
  <c r="AU6" i="50" s="1"/>
  <c r="AI23" i="66"/>
  <c r="AN23" i="66"/>
  <c r="AN25" i="66" s="1"/>
  <c r="AN25" i="39"/>
  <c r="AI25" i="39"/>
  <c r="W24" i="78" l="1"/>
  <c r="AG23" i="78"/>
  <c r="AP23" i="78" s="1"/>
  <c r="AE23" i="78"/>
  <c r="AF23" i="78"/>
  <c r="AO23" i="78" s="1"/>
  <c r="AE22" i="82"/>
  <c r="W23" i="82"/>
  <c r="AF22" i="82"/>
  <c r="AO22" i="82" s="1"/>
  <c r="AG22" i="82"/>
  <c r="AP22" i="82" s="1"/>
  <c r="AG23" i="49"/>
  <c r="AP23" i="49" s="1"/>
  <c r="AP25" i="49" s="1"/>
  <c r="AF23" i="49"/>
  <c r="AO23" i="49" s="1"/>
  <c r="AO25" i="49" s="1"/>
  <c r="AE23" i="49"/>
  <c r="W26" i="35"/>
  <c r="AG25" i="35"/>
  <c r="AP25" i="35" s="1"/>
  <c r="AF25" i="35"/>
  <c r="AO25" i="35" s="1"/>
  <c r="AE25" i="35"/>
  <c r="AE24" i="79"/>
  <c r="W25" i="79"/>
  <c r="AF24" i="79"/>
  <c r="AO24" i="79" s="1"/>
  <c r="AG24" i="79"/>
  <c r="AP24" i="79" s="1"/>
  <c r="AG25" i="46"/>
  <c r="AP25" i="46" s="1"/>
  <c r="AE25" i="46"/>
  <c r="W26" i="46"/>
  <c r="AF25" i="46"/>
  <c r="AO25" i="46" s="1"/>
  <c r="AF25" i="75"/>
  <c r="AO25" i="75" s="1"/>
  <c r="W26" i="75"/>
  <c r="AG25" i="75"/>
  <c r="AP25" i="75" s="1"/>
  <c r="AE25" i="75"/>
  <c r="W24" i="43"/>
  <c r="AE23" i="43"/>
  <c r="AG23" i="43"/>
  <c r="AP23" i="43" s="1"/>
  <c r="AF23" i="43"/>
  <c r="AO23" i="43" s="1"/>
  <c r="AF23" i="16"/>
  <c r="AO23" i="16" s="1"/>
  <c r="AO25" i="16" s="1"/>
  <c r="AE23" i="16"/>
  <c r="AG23" i="16"/>
  <c r="AP23" i="16" s="1"/>
  <c r="AP25" i="16" s="1"/>
  <c r="AG25" i="41"/>
  <c r="AP25" i="41" s="1"/>
  <c r="AF25" i="41"/>
  <c r="AO25" i="41" s="1"/>
  <c r="AE25" i="41"/>
  <c r="W26" i="41"/>
  <c r="AG23" i="9"/>
  <c r="AP23" i="9" s="1"/>
  <c r="AP25" i="9" s="1"/>
  <c r="AF23" i="9"/>
  <c r="AO23" i="9" s="1"/>
  <c r="AO25" i="9" s="1"/>
  <c r="AE23" i="9"/>
  <c r="W26" i="80"/>
  <c r="AG25" i="80"/>
  <c r="AP25" i="80" s="1"/>
  <c r="AF25" i="80"/>
  <c r="AO25" i="80" s="1"/>
  <c r="AE25" i="80"/>
  <c r="AG25" i="86"/>
  <c r="AP25" i="86" s="1"/>
  <c r="AE25" i="86"/>
  <c r="AF25" i="86"/>
  <c r="AO25" i="86" s="1"/>
  <c r="W26" i="86"/>
  <c r="AC5" i="1"/>
  <c r="AB6" i="1" s="1"/>
  <c r="S6" i="1"/>
  <c r="AJ3" i="71"/>
  <c r="AB4" i="71"/>
  <c r="AS15" i="53"/>
  <c r="AL15" i="53"/>
  <c r="AU15" i="53" s="1"/>
  <c r="AS19" i="58"/>
  <c r="AL19" i="58"/>
  <c r="AU19" i="58" s="1"/>
  <c r="AR22" i="36"/>
  <c r="AJ23" i="23"/>
  <c r="AS23" i="23" s="1"/>
  <c r="AK23" i="23"/>
  <c r="AT23" i="23" s="1"/>
  <c r="AJ11" i="23"/>
  <c r="AK11" i="23"/>
  <c r="AT11" i="23" s="1"/>
  <c r="AJ6" i="22"/>
  <c r="AK6" i="22"/>
  <c r="AT6" i="22" s="1"/>
  <c r="AS3" i="57"/>
  <c r="AL3" i="57"/>
  <c r="AU3" i="57" s="1"/>
  <c r="AJ7" i="63"/>
  <c r="AK7" i="63"/>
  <c r="AT7" i="63" s="1"/>
  <c r="AJ21" i="66"/>
  <c r="AK21" i="66"/>
  <c r="AT21" i="66" s="1"/>
  <c r="AJ4" i="14"/>
  <c r="AK4" i="14"/>
  <c r="AT4" i="14" s="1"/>
  <c r="AT25" i="14" s="1"/>
  <c r="AJ18" i="62"/>
  <c r="AK18" i="62"/>
  <c r="AT18" i="62" s="1"/>
  <c r="AG23" i="40"/>
  <c r="AP23" i="40" s="1"/>
  <c r="AF23" i="40"/>
  <c r="AO23" i="40" s="1"/>
  <c r="AE23" i="40"/>
  <c r="W24" i="40"/>
  <c r="AS10" i="51"/>
  <c r="AL10" i="51"/>
  <c r="AU10" i="51" s="1"/>
  <c r="AS11" i="14"/>
  <c r="AL11" i="14"/>
  <c r="AU11" i="14" s="1"/>
  <c r="AJ6" i="69"/>
  <c r="AK6" i="69"/>
  <c r="AT6" i="69" s="1"/>
  <c r="AN25" i="26"/>
  <c r="AI25" i="26"/>
  <c r="AS3" i="59"/>
  <c r="AL3" i="59"/>
  <c r="AU3" i="59" s="1"/>
  <c r="AF23" i="21"/>
  <c r="AO23" i="21" s="1"/>
  <c r="AO25" i="21" s="1"/>
  <c r="AE23" i="21"/>
  <c r="AG23" i="21"/>
  <c r="AP23" i="21" s="1"/>
  <c r="AP25" i="21" s="1"/>
  <c r="AS17" i="59"/>
  <c r="AL17" i="59"/>
  <c r="AU17" i="59" s="1"/>
  <c r="AS18" i="51"/>
  <c r="AL18" i="51"/>
  <c r="AU18" i="51" s="1"/>
  <c r="AC8" i="1"/>
  <c r="AB9" i="1" s="1"/>
  <c r="S9" i="1"/>
  <c r="AS15" i="24"/>
  <c r="AL15" i="24"/>
  <c r="AU15" i="24" s="1"/>
  <c r="AS8" i="57"/>
  <c r="AL8" i="57"/>
  <c r="AU8" i="57" s="1"/>
  <c r="AS6" i="51"/>
  <c r="AL6" i="51"/>
  <c r="AU6" i="51" s="1"/>
  <c r="AR24" i="80"/>
  <c r="AR23" i="33"/>
  <c r="AH25" i="75"/>
  <c r="AQ25" i="75" s="1"/>
  <c r="AS20" i="8"/>
  <c r="AL20" i="8"/>
  <c r="AU20" i="8" s="1"/>
  <c r="S19" i="1"/>
  <c r="AC18" i="1"/>
  <c r="AB19" i="1" s="1"/>
  <c r="S13" i="1"/>
  <c r="AC12" i="1"/>
  <c r="AB13" i="1" s="1"/>
  <c r="AC6" i="1"/>
  <c r="AB7" i="1" s="1"/>
  <c r="S7" i="1"/>
  <c r="AR22" i="88"/>
  <c r="AJ17" i="71"/>
  <c r="AK17" i="71"/>
  <c r="AT17" i="71" s="1"/>
  <c r="AJ11" i="71"/>
  <c r="AK11" i="71"/>
  <c r="AT11" i="71" s="1"/>
  <c r="AJ5" i="71"/>
  <c r="AK5" i="71"/>
  <c r="AT5" i="71" s="1"/>
  <c r="AS22" i="8"/>
  <c r="AL22" i="8"/>
  <c r="AU22" i="8" s="1"/>
  <c r="AS13" i="53"/>
  <c r="AL13" i="53"/>
  <c r="AU13" i="53" s="1"/>
  <c r="AS15" i="59"/>
  <c r="AL15" i="59"/>
  <c r="AU15" i="59" s="1"/>
  <c r="AH25" i="35"/>
  <c r="AQ25" i="35" s="1"/>
  <c r="AS9" i="57"/>
  <c r="AL9" i="57"/>
  <c r="AU9" i="57" s="1"/>
  <c r="AN22" i="68"/>
  <c r="AI22" i="68"/>
  <c r="AJ23" i="70"/>
  <c r="AS23" i="70" s="1"/>
  <c r="AK23" i="70"/>
  <c r="AT23" i="70" s="1"/>
  <c r="AJ21" i="6"/>
  <c r="AK21" i="6"/>
  <c r="AT21" i="6" s="1"/>
  <c r="AJ15" i="6"/>
  <c r="AK15" i="6"/>
  <c r="AT15" i="6" s="1"/>
  <c r="AJ9" i="6"/>
  <c r="AK9" i="6"/>
  <c r="AT9" i="6" s="1"/>
  <c r="AH26" i="94"/>
  <c r="AQ26" i="94" s="1"/>
  <c r="AH24" i="79"/>
  <c r="AQ24" i="79" s="1"/>
  <c r="AS8" i="14"/>
  <c r="AL8" i="14"/>
  <c r="AU8" i="14" s="1"/>
  <c r="AS6" i="53"/>
  <c r="AL6" i="53"/>
  <c r="AU6" i="53" s="1"/>
  <c r="AR23" i="83"/>
  <c r="AJ18" i="23"/>
  <c r="AK18" i="23"/>
  <c r="AT18" i="23" s="1"/>
  <c r="AJ12" i="23"/>
  <c r="AK12" i="23"/>
  <c r="AT12" i="23" s="1"/>
  <c r="AJ6" i="23"/>
  <c r="AK6" i="23"/>
  <c r="AT6" i="23" s="1"/>
  <c r="AR24" i="35"/>
  <c r="AS15" i="14"/>
  <c r="AL15" i="14"/>
  <c r="AU15" i="14" s="1"/>
  <c r="AS19" i="53"/>
  <c r="AL19" i="53"/>
  <c r="AU19" i="53" s="1"/>
  <c r="AS10" i="58"/>
  <c r="AL10" i="58"/>
  <c r="AU10" i="58" s="1"/>
  <c r="AJ19" i="22"/>
  <c r="AK19" i="22"/>
  <c r="AT19" i="22" s="1"/>
  <c r="AJ13" i="22"/>
  <c r="AK13" i="22"/>
  <c r="AT13" i="22" s="1"/>
  <c r="AJ7" i="22"/>
  <c r="AK7" i="22"/>
  <c r="AT7" i="22" s="1"/>
  <c r="AS18" i="8"/>
  <c r="AL18" i="8"/>
  <c r="AU18" i="8" s="1"/>
  <c r="AS11" i="24"/>
  <c r="AL11" i="24"/>
  <c r="AU11" i="24" s="1"/>
  <c r="AJ4" i="57"/>
  <c r="AK4" i="57"/>
  <c r="AT4" i="57" s="1"/>
  <c r="AT25" i="57" s="1"/>
  <c r="X23" i="65"/>
  <c r="Z23" i="65" s="1"/>
  <c r="Y23" i="65"/>
  <c r="AH23" i="9"/>
  <c r="AQ23" i="9" s="1"/>
  <c r="AQ25" i="9" s="1"/>
  <c r="AZ3" i="9"/>
  <c r="AJ19" i="70"/>
  <c r="AK19" i="70"/>
  <c r="AT19" i="70" s="1"/>
  <c r="AJ13" i="70"/>
  <c r="AK13" i="70"/>
  <c r="AT13" i="70" s="1"/>
  <c r="AJ7" i="70"/>
  <c r="AK7" i="70"/>
  <c r="AT7" i="70" s="1"/>
  <c r="AS4" i="50"/>
  <c r="AL4" i="50"/>
  <c r="AU4" i="50" s="1"/>
  <c r="AS14" i="58"/>
  <c r="AL14" i="58"/>
  <c r="AU14" i="58" s="1"/>
  <c r="AJ20" i="63"/>
  <c r="AK20" i="63"/>
  <c r="AT20" i="63" s="1"/>
  <c r="AJ14" i="63"/>
  <c r="AK14" i="63"/>
  <c r="AT14" i="63" s="1"/>
  <c r="AJ8" i="63"/>
  <c r="AK8" i="63"/>
  <c r="AT8" i="63" s="1"/>
  <c r="AH24" i="42"/>
  <c r="AQ24" i="42" s="1"/>
  <c r="AS18" i="24"/>
  <c r="AL18" i="24"/>
  <c r="AU18" i="24" s="1"/>
  <c r="AS11" i="57"/>
  <c r="AL11" i="57"/>
  <c r="AU11" i="57" s="1"/>
  <c r="AR22" i="9"/>
  <c r="AS9" i="58"/>
  <c r="AL9" i="58"/>
  <c r="AU9" i="58" s="1"/>
  <c r="AU25" i="55"/>
  <c r="C11" i="55" s="1"/>
  <c r="F8" i="97" s="1"/>
  <c r="AJ22" i="66"/>
  <c r="AK22" i="66"/>
  <c r="AT22" i="66" s="1"/>
  <c r="AJ16" i="66"/>
  <c r="AK16" i="66"/>
  <c r="AT16" i="66" s="1"/>
  <c r="AJ10" i="66"/>
  <c r="AK10" i="66"/>
  <c r="AT10" i="66" s="1"/>
  <c r="AB4" i="66"/>
  <c r="AJ3" i="66"/>
  <c r="AR21" i="82"/>
  <c r="AS16" i="14"/>
  <c r="AL16" i="14"/>
  <c r="AU16" i="14" s="1"/>
  <c r="AS14" i="53"/>
  <c r="AL14" i="53"/>
  <c r="AU14" i="53" s="1"/>
  <c r="AJ19" i="62"/>
  <c r="AK19" i="62"/>
  <c r="AT19" i="62" s="1"/>
  <c r="AJ13" i="62"/>
  <c r="AK13" i="62"/>
  <c r="AT13" i="62" s="1"/>
  <c r="AJ7" i="62"/>
  <c r="AK7" i="62"/>
  <c r="AT7" i="62" s="1"/>
  <c r="AH23" i="40"/>
  <c r="AQ23" i="40" s="1"/>
  <c r="AS13" i="24"/>
  <c r="AL13" i="24"/>
  <c r="AU13" i="24" s="1"/>
  <c r="AN23" i="27"/>
  <c r="AI23" i="27"/>
  <c r="AN23" i="47"/>
  <c r="AI23" i="47"/>
  <c r="AJ19" i="69"/>
  <c r="AK19" i="69"/>
  <c r="AT19" i="69" s="1"/>
  <c r="AJ13" i="69"/>
  <c r="AK13" i="69"/>
  <c r="AT13" i="69" s="1"/>
  <c r="AK7" i="69"/>
  <c r="AT7" i="69" s="1"/>
  <c r="AJ7" i="69"/>
  <c r="AS8" i="24"/>
  <c r="AL8" i="24"/>
  <c r="AU8" i="24" s="1"/>
  <c r="AS19" i="57"/>
  <c r="AL19" i="57"/>
  <c r="AU19" i="57" s="1"/>
  <c r="AL23" i="58"/>
  <c r="AU23" i="58" s="1"/>
  <c r="AR23" i="58"/>
  <c r="AR25" i="58" s="1"/>
  <c r="AS17" i="58"/>
  <c r="AL17" i="58"/>
  <c r="AU17" i="58" s="1"/>
  <c r="X26" i="26"/>
  <c r="Y26" i="26"/>
  <c r="AS5" i="51"/>
  <c r="AL5" i="51"/>
  <c r="AU5" i="51" s="1"/>
  <c r="AJ4" i="59"/>
  <c r="AK4" i="59"/>
  <c r="AT4" i="59" s="1"/>
  <c r="AT25" i="59" s="1"/>
  <c r="Y24" i="96"/>
  <c r="Z24" i="96" s="1"/>
  <c r="X24" i="96"/>
  <c r="AR24" i="75"/>
  <c r="AS7" i="8"/>
  <c r="AL7" i="8"/>
  <c r="AU7" i="8" s="1"/>
  <c r="AS12" i="14"/>
  <c r="AL12" i="14"/>
  <c r="AU12" i="14" s="1"/>
  <c r="AS16" i="53"/>
  <c r="AL16" i="53"/>
  <c r="AU16" i="53" s="1"/>
  <c r="AS3" i="51"/>
  <c r="AL3" i="51"/>
  <c r="AU3" i="51" s="1"/>
  <c r="Z24" i="34"/>
  <c r="X24" i="34"/>
  <c r="Y24" i="34"/>
  <c r="AJ14" i="6"/>
  <c r="AK14" i="6"/>
  <c r="AT14" i="6" s="1"/>
  <c r="AS7" i="51"/>
  <c r="AL7" i="51"/>
  <c r="AU7" i="51" s="1"/>
  <c r="AR23" i="42"/>
  <c r="AJ17" i="23"/>
  <c r="AK17" i="23"/>
  <c r="AT17" i="23" s="1"/>
  <c r="AJ12" i="22"/>
  <c r="AK12" i="22"/>
  <c r="AT12" i="22" s="1"/>
  <c r="AH25" i="28"/>
  <c r="AQ25" i="28" s="1"/>
  <c r="AG23" i="17"/>
  <c r="AP23" i="17" s="1"/>
  <c r="AP25" i="17" s="1"/>
  <c r="AF23" i="17"/>
  <c r="AO23" i="17" s="1"/>
  <c r="AO25" i="17" s="1"/>
  <c r="AE23" i="17"/>
  <c r="AS22" i="57"/>
  <c r="AL22" i="57"/>
  <c r="AU22" i="57" s="1"/>
  <c r="AI22" i="65"/>
  <c r="AN22" i="65"/>
  <c r="AG25" i="31"/>
  <c r="AP25" i="31" s="1"/>
  <c r="AE25" i="31"/>
  <c r="W26" i="31"/>
  <c r="AF25" i="31"/>
  <c r="AO25" i="31" s="1"/>
  <c r="AS21" i="24"/>
  <c r="AL21" i="24"/>
  <c r="AU21" i="24" s="1"/>
  <c r="AI23" i="87"/>
  <c r="AN23" i="87"/>
  <c r="AJ23" i="6"/>
  <c r="AS23" i="6" s="1"/>
  <c r="AK23" i="6"/>
  <c r="AT23" i="6" s="1"/>
  <c r="AS12" i="51"/>
  <c r="AL12" i="51"/>
  <c r="AU12" i="51" s="1"/>
  <c r="AS8" i="8"/>
  <c r="AL8" i="8"/>
  <c r="AU8" i="8" s="1"/>
  <c r="AS4" i="13"/>
  <c r="AL4" i="13"/>
  <c r="AU4" i="13" s="1"/>
  <c r="S17" i="1"/>
  <c r="AC16" i="1"/>
  <c r="AB17" i="1" s="1"/>
  <c r="AC10" i="1"/>
  <c r="AB11" i="1" s="1"/>
  <c r="S11" i="1"/>
  <c r="AC4" i="1"/>
  <c r="AB5" i="1" s="1"/>
  <c r="S5" i="1"/>
  <c r="AJ21" i="71"/>
  <c r="AK21" i="71"/>
  <c r="AT21" i="71" s="1"/>
  <c r="AJ15" i="71"/>
  <c r="AK15" i="71"/>
  <c r="AT15" i="71" s="1"/>
  <c r="AJ9" i="71"/>
  <c r="AK9" i="71"/>
  <c r="AT9" i="71" s="1"/>
  <c r="AE23" i="91"/>
  <c r="W24" i="91"/>
  <c r="AF23" i="91"/>
  <c r="AO23" i="91" s="1"/>
  <c r="AG23" i="91"/>
  <c r="AP23" i="91" s="1"/>
  <c r="AS9" i="14"/>
  <c r="AL9" i="14"/>
  <c r="AU9" i="14" s="1"/>
  <c r="AS22" i="58"/>
  <c r="AL22" i="58"/>
  <c r="AU22" i="58" s="1"/>
  <c r="AS4" i="54"/>
  <c r="AL4" i="54"/>
  <c r="AU4" i="54" s="1"/>
  <c r="AH23" i="88"/>
  <c r="AQ23" i="88" s="1"/>
  <c r="AR25" i="45"/>
  <c r="AS3" i="24"/>
  <c r="AL3" i="24"/>
  <c r="AU3" i="24" s="1"/>
  <c r="AS15" i="57"/>
  <c r="AL15" i="57"/>
  <c r="AU15" i="57" s="1"/>
  <c r="AU25" i="50"/>
  <c r="C11" i="50" s="1"/>
  <c r="F3" i="97" s="1"/>
  <c r="AX23" i="67"/>
  <c r="S23" i="67" s="1"/>
  <c r="AC23" i="67" s="1"/>
  <c r="AJ23" i="67" s="1"/>
  <c r="AS23" i="67" s="1"/>
  <c r="AX3" i="67"/>
  <c r="S3" i="67" s="1"/>
  <c r="AC3" i="67" s="1"/>
  <c r="AX4" i="67"/>
  <c r="S4" i="67" s="1"/>
  <c r="AC4" i="67" s="1"/>
  <c r="AB5" i="67" s="1"/>
  <c r="AX5" i="67"/>
  <c r="S5" i="67" s="1"/>
  <c r="AC5" i="67" s="1"/>
  <c r="AB6" i="67" s="1"/>
  <c r="AX6" i="67"/>
  <c r="S6" i="67" s="1"/>
  <c r="AC6" i="67" s="1"/>
  <c r="AB7" i="67" s="1"/>
  <c r="AX7" i="67"/>
  <c r="S7" i="67" s="1"/>
  <c r="AC7" i="67" s="1"/>
  <c r="AB8" i="67" s="1"/>
  <c r="AX8" i="67"/>
  <c r="S8" i="67" s="1"/>
  <c r="AC8" i="67" s="1"/>
  <c r="AB9" i="67" s="1"/>
  <c r="AX9" i="67"/>
  <c r="S9" i="67" s="1"/>
  <c r="AC9" i="67" s="1"/>
  <c r="AB10" i="67" s="1"/>
  <c r="AX10" i="67"/>
  <c r="S10" i="67" s="1"/>
  <c r="AC10" i="67" s="1"/>
  <c r="AB11" i="67" s="1"/>
  <c r="AX11" i="67"/>
  <c r="S11" i="67" s="1"/>
  <c r="AC11" i="67" s="1"/>
  <c r="AB12" i="67" s="1"/>
  <c r="AX12" i="67"/>
  <c r="S12" i="67" s="1"/>
  <c r="AC12" i="67" s="1"/>
  <c r="AB13" i="67" s="1"/>
  <c r="AX13" i="67"/>
  <c r="S13" i="67" s="1"/>
  <c r="AC13" i="67" s="1"/>
  <c r="AB14" i="67" s="1"/>
  <c r="AX14" i="67"/>
  <c r="S14" i="67" s="1"/>
  <c r="AC14" i="67" s="1"/>
  <c r="AB15" i="67" s="1"/>
  <c r="AX15" i="67"/>
  <c r="S15" i="67" s="1"/>
  <c r="AC15" i="67" s="1"/>
  <c r="AB16" i="67" s="1"/>
  <c r="AX16" i="67"/>
  <c r="S16" i="67" s="1"/>
  <c r="AC16" i="67" s="1"/>
  <c r="AB17" i="67" s="1"/>
  <c r="AX17" i="67"/>
  <c r="S17" i="67" s="1"/>
  <c r="AC17" i="67" s="1"/>
  <c r="AB18" i="67" s="1"/>
  <c r="AX18" i="67"/>
  <c r="S18" i="67" s="1"/>
  <c r="AC18" i="67" s="1"/>
  <c r="AB19" i="67" s="1"/>
  <c r="AX19" i="67"/>
  <c r="S19" i="67" s="1"/>
  <c r="AC19" i="67" s="1"/>
  <c r="AB20" i="67" s="1"/>
  <c r="AX20" i="67"/>
  <c r="S20" i="67" s="1"/>
  <c r="AC20" i="67" s="1"/>
  <c r="AB21" i="67" s="1"/>
  <c r="AX21" i="67"/>
  <c r="S21" i="67" s="1"/>
  <c r="AC21" i="67" s="1"/>
  <c r="AB22" i="67" s="1"/>
  <c r="AJ19" i="6"/>
  <c r="AK19" i="6"/>
  <c r="AT19" i="6" s="1"/>
  <c r="AJ13" i="6"/>
  <c r="AK13" i="6"/>
  <c r="AT13" i="6" s="1"/>
  <c r="AJ7" i="6"/>
  <c r="AK7" i="6"/>
  <c r="AT7" i="6" s="1"/>
  <c r="AR22" i="49"/>
  <c r="AF24" i="77"/>
  <c r="AO24" i="77" s="1"/>
  <c r="AE24" i="77"/>
  <c r="AG24" i="77"/>
  <c r="AP24" i="77" s="1"/>
  <c r="W25" i="77"/>
  <c r="AS14" i="14"/>
  <c r="AL14" i="14"/>
  <c r="AU14" i="14" s="1"/>
  <c r="AS12" i="53"/>
  <c r="AL12" i="53"/>
  <c r="AU12" i="53" s="1"/>
  <c r="AS20" i="51"/>
  <c r="AL20" i="51"/>
  <c r="AU20" i="51" s="1"/>
  <c r="AJ22" i="23"/>
  <c r="AK22" i="23"/>
  <c r="AT22" i="23" s="1"/>
  <c r="AJ16" i="23"/>
  <c r="AK16" i="23"/>
  <c r="AT16" i="23" s="1"/>
  <c r="AJ10" i="23"/>
  <c r="AK10" i="23"/>
  <c r="AT10" i="23" s="1"/>
  <c r="AJ3" i="23"/>
  <c r="AB4" i="23"/>
  <c r="AJ4" i="8"/>
  <c r="AK4" i="8"/>
  <c r="AT4" i="8" s="1"/>
  <c r="AT25" i="8" s="1"/>
  <c r="AJ17" i="22"/>
  <c r="AK17" i="22"/>
  <c r="AT17" i="22" s="1"/>
  <c r="AJ11" i="22"/>
  <c r="AK11" i="22"/>
  <c r="AT11" i="22" s="1"/>
  <c r="AJ5" i="22"/>
  <c r="AK5" i="22"/>
  <c r="AT5" i="22" s="1"/>
  <c r="Z26" i="32"/>
  <c r="X26" i="32"/>
  <c r="Y26" i="32"/>
  <c r="AS5" i="14"/>
  <c r="AL5" i="14"/>
  <c r="AU5" i="14" s="1"/>
  <c r="AR24" i="46"/>
  <c r="AS17" i="24"/>
  <c r="AL17" i="24"/>
  <c r="AU17" i="24" s="1"/>
  <c r="AJ17" i="70"/>
  <c r="AK17" i="70"/>
  <c r="AT17" i="70" s="1"/>
  <c r="AJ11" i="70"/>
  <c r="AK11" i="70"/>
  <c r="AT11" i="70" s="1"/>
  <c r="AJ5" i="70"/>
  <c r="AK5" i="70"/>
  <c r="AT5" i="70" s="1"/>
  <c r="AS20" i="58"/>
  <c r="AL20" i="58"/>
  <c r="AU20" i="58" s="1"/>
  <c r="AJ18" i="63"/>
  <c r="AK18" i="63"/>
  <c r="AT18" i="63" s="1"/>
  <c r="AJ12" i="63"/>
  <c r="AK12" i="63"/>
  <c r="AT12" i="63" s="1"/>
  <c r="AJ6" i="63"/>
  <c r="AK6" i="63"/>
  <c r="AT6" i="63" s="1"/>
  <c r="AR25" i="94"/>
  <c r="AN22" i="38"/>
  <c r="AI22" i="38"/>
  <c r="AS6" i="24"/>
  <c r="AL6" i="24"/>
  <c r="AU6" i="24" s="1"/>
  <c r="AE24" i="81"/>
  <c r="AF24" i="81"/>
  <c r="AO24" i="81" s="1"/>
  <c r="W25" i="81"/>
  <c r="AG24" i="81"/>
  <c r="AP24" i="81" s="1"/>
  <c r="AS17" i="57"/>
  <c r="AL17" i="57"/>
  <c r="AU17" i="57" s="1"/>
  <c r="W24" i="93"/>
  <c r="AG23" i="93"/>
  <c r="AP23" i="93" s="1"/>
  <c r="AF23" i="93"/>
  <c r="AO23" i="93" s="1"/>
  <c r="AE23" i="93"/>
  <c r="AJ20" i="66"/>
  <c r="AK20" i="66"/>
  <c r="AT20" i="66" s="1"/>
  <c r="AJ14" i="66"/>
  <c r="AK14" i="66"/>
  <c r="AT14" i="66" s="1"/>
  <c r="AJ8" i="66"/>
  <c r="AK8" i="66"/>
  <c r="AT8" i="66" s="1"/>
  <c r="AS3" i="14"/>
  <c r="AL3" i="14"/>
  <c r="AU3" i="14" s="1"/>
  <c r="AS22" i="14"/>
  <c r="AL22" i="14"/>
  <c r="AU22" i="14" s="1"/>
  <c r="AS20" i="53"/>
  <c r="AL20" i="53"/>
  <c r="AU20" i="53" s="1"/>
  <c r="AJ17" i="62"/>
  <c r="AK17" i="62"/>
  <c r="AT17" i="62" s="1"/>
  <c r="AJ11" i="62"/>
  <c r="AK11" i="62"/>
  <c r="AT11" i="62" s="1"/>
  <c r="AJ5" i="62"/>
  <c r="AK5" i="62"/>
  <c r="AT5" i="62" s="1"/>
  <c r="AR22" i="43"/>
  <c r="AS19" i="24"/>
  <c r="AL19" i="24"/>
  <c r="AU19" i="24" s="1"/>
  <c r="AJ4" i="58"/>
  <c r="AK4" i="58"/>
  <c r="AT4" i="58" s="1"/>
  <c r="AT25" i="58" s="1"/>
  <c r="AJ17" i="69"/>
  <c r="AK17" i="69"/>
  <c r="AT17" i="69" s="1"/>
  <c r="AK11" i="69"/>
  <c r="AT11" i="69" s="1"/>
  <c r="AJ11" i="69"/>
  <c r="AK5" i="69"/>
  <c r="AT5" i="69" s="1"/>
  <c r="AJ5" i="69"/>
  <c r="AS14" i="24"/>
  <c r="AL14" i="24"/>
  <c r="AU14" i="24" s="1"/>
  <c r="AS7" i="57"/>
  <c r="AL7" i="57"/>
  <c r="AU7" i="57" s="1"/>
  <c r="AS5" i="58"/>
  <c r="AL5" i="58"/>
  <c r="AU5" i="58" s="1"/>
  <c r="AS11" i="51"/>
  <c r="AL11" i="51"/>
  <c r="AU11" i="51" s="1"/>
  <c r="AH25" i="80"/>
  <c r="AQ25" i="80" s="1"/>
  <c r="AN23" i="22"/>
  <c r="AN25" i="22" s="1"/>
  <c r="AI23" i="22"/>
  <c r="AS13" i="8"/>
  <c r="AL13" i="8"/>
  <c r="AU13" i="8" s="1"/>
  <c r="AS25" i="13"/>
  <c r="AS18" i="14"/>
  <c r="AL18" i="14"/>
  <c r="AU18" i="14" s="1"/>
  <c r="AS22" i="53"/>
  <c r="AL22" i="53"/>
  <c r="AU22" i="53" s="1"/>
  <c r="Y23" i="15"/>
  <c r="X23" i="15"/>
  <c r="Z24" i="74"/>
  <c r="X24" i="74"/>
  <c r="Y24" i="74"/>
  <c r="AS18" i="58"/>
  <c r="AL18" i="58"/>
  <c r="AU18" i="58" s="1"/>
  <c r="AS11" i="59"/>
  <c r="AL11" i="59"/>
  <c r="AU11" i="59" s="1"/>
  <c r="AS7" i="14"/>
  <c r="AL7" i="14"/>
  <c r="AU7" i="14" s="1"/>
  <c r="AJ10" i="71"/>
  <c r="AK10" i="71"/>
  <c r="AT10" i="71" s="1"/>
  <c r="AJ18" i="22"/>
  <c r="AK18" i="22"/>
  <c r="AT18" i="22" s="1"/>
  <c r="AR23" i="84"/>
  <c r="AJ12" i="70"/>
  <c r="AK12" i="70"/>
  <c r="AT12" i="70" s="1"/>
  <c r="AJ13" i="63"/>
  <c r="AK13" i="63"/>
  <c r="AT13" i="63" s="1"/>
  <c r="AH25" i="86"/>
  <c r="AQ25" i="86" s="1"/>
  <c r="AS8" i="59"/>
  <c r="AL8" i="59"/>
  <c r="AU8" i="59" s="1"/>
  <c r="AJ9" i="66"/>
  <c r="AK9" i="66"/>
  <c r="AT9" i="66" s="1"/>
  <c r="AJ6" i="62"/>
  <c r="AK6" i="62"/>
  <c r="AT6" i="62" s="1"/>
  <c r="AS18" i="57"/>
  <c r="AL18" i="57"/>
  <c r="AU18" i="57" s="1"/>
  <c r="X24" i="29"/>
  <c r="Y24" i="29"/>
  <c r="AJ12" i="69"/>
  <c r="AK12" i="69"/>
  <c r="AT12" i="69" s="1"/>
  <c r="AK22" i="1"/>
  <c r="AT22" i="1" s="1"/>
  <c r="AI22" i="15"/>
  <c r="AN22" i="15"/>
  <c r="AS14" i="57"/>
  <c r="AL14" i="57"/>
  <c r="AU14" i="57" s="1"/>
  <c r="AS6" i="58"/>
  <c r="AL6" i="58"/>
  <c r="AU6" i="58" s="1"/>
  <c r="S16" i="1"/>
  <c r="AC15" i="1"/>
  <c r="AB16" i="1" s="1"/>
  <c r="AC9" i="1"/>
  <c r="AB10" i="1" s="1"/>
  <c r="S10" i="1"/>
  <c r="AC3" i="1"/>
  <c r="S4" i="1"/>
  <c r="AS13" i="14"/>
  <c r="AL13" i="14"/>
  <c r="AU13" i="14" s="1"/>
  <c r="AS11" i="53"/>
  <c r="AL11" i="53"/>
  <c r="AU11" i="53" s="1"/>
  <c r="AJ20" i="71"/>
  <c r="AK20" i="71"/>
  <c r="AT20" i="71" s="1"/>
  <c r="AJ14" i="71"/>
  <c r="AK14" i="71"/>
  <c r="AT14" i="71" s="1"/>
  <c r="AJ8" i="71"/>
  <c r="AK8" i="71"/>
  <c r="AT8" i="71" s="1"/>
  <c r="AI23" i="63"/>
  <c r="AN23" i="63"/>
  <c r="AN25" i="63" s="1"/>
  <c r="AS19" i="59"/>
  <c r="AL19" i="59"/>
  <c r="AU19" i="59" s="1"/>
  <c r="AS6" i="8"/>
  <c r="AL6" i="8"/>
  <c r="AU6" i="8" s="1"/>
  <c r="AJ4" i="24"/>
  <c r="AK4" i="24"/>
  <c r="AT4" i="24" s="1"/>
  <c r="AT25" i="24" s="1"/>
  <c r="AS22" i="24"/>
  <c r="AL22" i="24"/>
  <c r="AU22" i="24" s="1"/>
  <c r="AI23" i="69"/>
  <c r="AN23" i="69"/>
  <c r="AN25" i="69" s="1"/>
  <c r="AS25" i="50"/>
  <c r="AS7" i="58"/>
  <c r="AL7" i="58"/>
  <c r="AU7" i="58" s="1"/>
  <c r="AK23" i="67"/>
  <c r="AT23" i="67" s="1"/>
  <c r="AJ18" i="6"/>
  <c r="AK18" i="6"/>
  <c r="AT18" i="6" s="1"/>
  <c r="AJ12" i="6"/>
  <c r="AK12" i="6"/>
  <c r="AT12" i="6" s="1"/>
  <c r="AJ6" i="6"/>
  <c r="AK6" i="6"/>
  <c r="AT6" i="6" s="1"/>
  <c r="AS13" i="51"/>
  <c r="AL13" i="51"/>
  <c r="AU13" i="51" s="1"/>
  <c r="AS6" i="59"/>
  <c r="AL6" i="59"/>
  <c r="AU6" i="59" s="1"/>
  <c r="AS15" i="8"/>
  <c r="AL15" i="8"/>
  <c r="AU15" i="8" s="1"/>
  <c r="AJ21" i="23"/>
  <c r="AK21" i="23"/>
  <c r="AT21" i="23" s="1"/>
  <c r="AJ15" i="23"/>
  <c r="AK15" i="23"/>
  <c r="AT15" i="23" s="1"/>
  <c r="AJ9" i="23"/>
  <c r="AK9" i="23"/>
  <c r="AT9" i="23" s="1"/>
  <c r="AJ22" i="22"/>
  <c r="AK22" i="22"/>
  <c r="AT22" i="22" s="1"/>
  <c r="AJ16" i="22"/>
  <c r="AK16" i="22"/>
  <c r="AT16" i="22" s="1"/>
  <c r="AJ10" i="22"/>
  <c r="AK10" i="22"/>
  <c r="AT10" i="22" s="1"/>
  <c r="AJ3" i="22"/>
  <c r="AB4" i="22"/>
  <c r="Z25" i="28"/>
  <c r="AJ4" i="53"/>
  <c r="AK4" i="53"/>
  <c r="AT4" i="53" s="1"/>
  <c r="AT25" i="53" s="1"/>
  <c r="AH26" i="45"/>
  <c r="AQ26" i="45" s="1"/>
  <c r="AX23" i="21"/>
  <c r="S23" i="21" s="1"/>
  <c r="AC23" i="21" s="1"/>
  <c r="AX3" i="21"/>
  <c r="S3" i="21" s="1"/>
  <c r="AC3" i="21" s="1"/>
  <c r="AX4" i="21"/>
  <c r="S4" i="21" s="1"/>
  <c r="AC4" i="21" s="1"/>
  <c r="AB5" i="21" s="1"/>
  <c r="AX5" i="21"/>
  <c r="S5" i="21" s="1"/>
  <c r="AC5" i="21" s="1"/>
  <c r="AB6" i="21" s="1"/>
  <c r="AX6" i="21"/>
  <c r="S6" i="21" s="1"/>
  <c r="AC6" i="21" s="1"/>
  <c r="AB7" i="21" s="1"/>
  <c r="AX7" i="21"/>
  <c r="S7" i="21" s="1"/>
  <c r="AC7" i="21" s="1"/>
  <c r="AB8" i="21" s="1"/>
  <c r="AX8" i="21"/>
  <c r="S8" i="21" s="1"/>
  <c r="AC8" i="21" s="1"/>
  <c r="AB9" i="21" s="1"/>
  <c r="AX9" i="21"/>
  <c r="S9" i="21" s="1"/>
  <c r="AC9" i="21" s="1"/>
  <c r="AB10" i="21" s="1"/>
  <c r="AX10" i="21"/>
  <c r="S10" i="21" s="1"/>
  <c r="AC10" i="21" s="1"/>
  <c r="AB11" i="21" s="1"/>
  <c r="AX11" i="21"/>
  <c r="S11" i="21" s="1"/>
  <c r="AC11" i="21" s="1"/>
  <c r="AB12" i="21" s="1"/>
  <c r="AX12" i="21"/>
  <c r="S12" i="21" s="1"/>
  <c r="AC12" i="21" s="1"/>
  <c r="AB13" i="21" s="1"/>
  <c r="AX13" i="21"/>
  <c r="S13" i="21" s="1"/>
  <c r="AC13" i="21" s="1"/>
  <c r="AB14" i="21" s="1"/>
  <c r="AX14" i="21"/>
  <c r="S14" i="21" s="1"/>
  <c r="AC14" i="21" s="1"/>
  <c r="AB15" i="21" s="1"/>
  <c r="AX15" i="21"/>
  <c r="S15" i="21" s="1"/>
  <c r="AC15" i="21" s="1"/>
  <c r="AB16" i="21" s="1"/>
  <c r="AX16" i="21"/>
  <c r="S16" i="21" s="1"/>
  <c r="AC16" i="21" s="1"/>
  <c r="AB17" i="21" s="1"/>
  <c r="AX17" i="21"/>
  <c r="S17" i="21" s="1"/>
  <c r="AC17" i="21" s="1"/>
  <c r="AB18" i="21" s="1"/>
  <c r="AX18" i="21"/>
  <c r="S18" i="21" s="1"/>
  <c r="AC18" i="21" s="1"/>
  <c r="AB19" i="21" s="1"/>
  <c r="AX19" i="21"/>
  <c r="S19" i="21" s="1"/>
  <c r="AC19" i="21" s="1"/>
  <c r="AB20" i="21" s="1"/>
  <c r="AX20" i="21"/>
  <c r="S20" i="21" s="1"/>
  <c r="AC20" i="21" s="1"/>
  <c r="AB21" i="21" s="1"/>
  <c r="AX21" i="21"/>
  <c r="S21" i="21" s="1"/>
  <c r="AC21" i="21" s="1"/>
  <c r="AB22" i="21" s="1"/>
  <c r="AS10" i="57"/>
  <c r="AL10" i="57"/>
  <c r="AU10" i="57" s="1"/>
  <c r="AG23" i="61"/>
  <c r="AP23" i="61" s="1"/>
  <c r="AP25" i="61" s="1"/>
  <c r="AF23" i="61"/>
  <c r="AO23" i="61" s="1"/>
  <c r="AO25" i="61" s="1"/>
  <c r="AE23" i="61"/>
  <c r="AK23" i="61" s="1"/>
  <c r="AT23" i="61" s="1"/>
  <c r="AJ22" i="70"/>
  <c r="AK22" i="70"/>
  <c r="AT22" i="70" s="1"/>
  <c r="AJ16" i="70"/>
  <c r="AK16" i="70"/>
  <c r="AT16" i="70" s="1"/>
  <c r="AJ10" i="70"/>
  <c r="AK10" i="70"/>
  <c r="AT10" i="70" s="1"/>
  <c r="AS8" i="58"/>
  <c r="AL8" i="58"/>
  <c r="AU8" i="58" s="1"/>
  <c r="AJ17" i="63"/>
  <c r="AK17" i="63"/>
  <c r="AT17" i="63" s="1"/>
  <c r="AJ11" i="63"/>
  <c r="AK11" i="63"/>
  <c r="AT11" i="63" s="1"/>
  <c r="AJ5" i="63"/>
  <c r="AK5" i="63"/>
  <c r="AT5" i="63" s="1"/>
  <c r="AS4" i="55"/>
  <c r="AL4" i="55"/>
  <c r="AU4" i="55" s="1"/>
  <c r="AS13" i="59"/>
  <c r="AL13" i="59"/>
  <c r="AU13" i="59" s="1"/>
  <c r="AR22" i="40"/>
  <c r="AS15" i="58"/>
  <c r="AL15" i="58"/>
  <c r="AU15" i="58" s="1"/>
  <c r="AX23" i="52"/>
  <c r="S23" i="52" s="1"/>
  <c r="AC23" i="52" s="1"/>
  <c r="AX3" i="52"/>
  <c r="S3" i="52" s="1"/>
  <c r="AC3" i="52" s="1"/>
  <c r="AX4" i="52"/>
  <c r="S4" i="52" s="1"/>
  <c r="AC4" i="52" s="1"/>
  <c r="AB5" i="52" s="1"/>
  <c r="AX5" i="52"/>
  <c r="S5" i="52" s="1"/>
  <c r="AC5" i="52" s="1"/>
  <c r="AB6" i="52" s="1"/>
  <c r="AX6" i="52"/>
  <c r="S6" i="52" s="1"/>
  <c r="AC6" i="52" s="1"/>
  <c r="AB7" i="52" s="1"/>
  <c r="AX7" i="52"/>
  <c r="S7" i="52" s="1"/>
  <c r="AC7" i="52" s="1"/>
  <c r="AB8" i="52" s="1"/>
  <c r="AX8" i="52"/>
  <c r="S8" i="52" s="1"/>
  <c r="AC8" i="52" s="1"/>
  <c r="AB9" i="52" s="1"/>
  <c r="AX9" i="52"/>
  <c r="S9" i="52" s="1"/>
  <c r="AC9" i="52" s="1"/>
  <c r="AB10" i="52" s="1"/>
  <c r="AX10" i="52"/>
  <c r="S10" i="52" s="1"/>
  <c r="AC10" i="52" s="1"/>
  <c r="AB11" i="52" s="1"/>
  <c r="AX11" i="52"/>
  <c r="S11" i="52" s="1"/>
  <c r="AC11" i="52" s="1"/>
  <c r="AB12" i="52" s="1"/>
  <c r="AX12" i="52"/>
  <c r="S12" i="52" s="1"/>
  <c r="AC12" i="52" s="1"/>
  <c r="AB13" i="52" s="1"/>
  <c r="AX13" i="52"/>
  <c r="S13" i="52" s="1"/>
  <c r="AC13" i="52" s="1"/>
  <c r="AB14" i="52" s="1"/>
  <c r="AX14" i="52"/>
  <c r="S14" i="52" s="1"/>
  <c r="AC14" i="52" s="1"/>
  <c r="AB15" i="52" s="1"/>
  <c r="AX15" i="52"/>
  <c r="S15" i="52" s="1"/>
  <c r="AC15" i="52" s="1"/>
  <c r="AB16" i="52" s="1"/>
  <c r="AX16" i="52"/>
  <c r="S16" i="52" s="1"/>
  <c r="AC16" i="52" s="1"/>
  <c r="AB17" i="52" s="1"/>
  <c r="AX17" i="52"/>
  <c r="S17" i="52" s="1"/>
  <c r="AC17" i="52" s="1"/>
  <c r="AB18" i="52" s="1"/>
  <c r="AX18" i="52"/>
  <c r="S18" i="52" s="1"/>
  <c r="AC18" i="52" s="1"/>
  <c r="AB19" i="52" s="1"/>
  <c r="AX19" i="52"/>
  <c r="S19" i="52" s="1"/>
  <c r="AC19" i="52" s="1"/>
  <c r="AB20" i="52" s="1"/>
  <c r="AX20" i="52"/>
  <c r="S20" i="52" s="1"/>
  <c r="AC20" i="52" s="1"/>
  <c r="AB21" i="52" s="1"/>
  <c r="AX21" i="52"/>
  <c r="S21" i="52" s="1"/>
  <c r="AC21" i="52" s="1"/>
  <c r="AB22" i="52" s="1"/>
  <c r="AS15" i="51"/>
  <c r="AL15" i="51"/>
  <c r="AU15" i="51" s="1"/>
  <c r="AS14" i="59"/>
  <c r="AL14" i="59"/>
  <c r="AU14" i="59" s="1"/>
  <c r="AJ19" i="66"/>
  <c r="AK19" i="66"/>
  <c r="AT19" i="66" s="1"/>
  <c r="AJ13" i="66"/>
  <c r="AK13" i="66"/>
  <c r="AT13" i="66" s="1"/>
  <c r="AJ7" i="66"/>
  <c r="AK7" i="66"/>
  <c r="AT7" i="66" s="1"/>
  <c r="AH24" i="33"/>
  <c r="AQ24" i="33" s="1"/>
  <c r="AS17" i="8"/>
  <c r="AL17" i="8"/>
  <c r="AU17" i="8" s="1"/>
  <c r="AJ22" i="62"/>
  <c r="AK22" i="62"/>
  <c r="AT22" i="62" s="1"/>
  <c r="AJ16" i="62"/>
  <c r="AK16" i="62"/>
  <c r="AT16" i="62" s="1"/>
  <c r="AJ10" i="62"/>
  <c r="AK10" i="62"/>
  <c r="AT10" i="62" s="1"/>
  <c r="AJ3" i="62"/>
  <c r="AB4" i="62"/>
  <c r="Z24" i="73"/>
  <c r="Y24" i="73"/>
  <c r="X24" i="73"/>
  <c r="AS6" i="57"/>
  <c r="AL6" i="57"/>
  <c r="AU6" i="57" s="1"/>
  <c r="AI23" i="29"/>
  <c r="AN23" i="29"/>
  <c r="AS3" i="58"/>
  <c r="AL3" i="58"/>
  <c r="AU3" i="58" s="1"/>
  <c r="AS21" i="59"/>
  <c r="AL21" i="59"/>
  <c r="AU21" i="59" s="1"/>
  <c r="AS9" i="53"/>
  <c r="AL9" i="53"/>
  <c r="AU9" i="53" s="1"/>
  <c r="AH25" i="37"/>
  <c r="AQ25" i="37" s="1"/>
  <c r="AJ22" i="69"/>
  <c r="AK22" i="69"/>
  <c r="AT22" i="69" s="1"/>
  <c r="AJ16" i="69"/>
  <c r="AK16" i="69"/>
  <c r="AT16" i="69" s="1"/>
  <c r="AJ10" i="69"/>
  <c r="AK10" i="69"/>
  <c r="AT10" i="69" s="1"/>
  <c r="AJ3" i="69"/>
  <c r="AB4" i="69"/>
  <c r="AI23" i="67"/>
  <c r="AN23" i="67"/>
  <c r="AN25" i="67" s="1"/>
  <c r="AH23" i="36"/>
  <c r="AQ23" i="36" s="1"/>
  <c r="AS10" i="59"/>
  <c r="AL10" i="59"/>
  <c r="AU10" i="59" s="1"/>
  <c r="AR22" i="78"/>
  <c r="Y26" i="85"/>
  <c r="X26" i="85"/>
  <c r="Z26" i="85" s="1"/>
  <c r="AS21" i="53"/>
  <c r="AL21" i="53"/>
  <c r="AU21" i="53" s="1"/>
  <c r="AI23" i="34"/>
  <c r="AN23" i="34"/>
  <c r="AI24" i="48"/>
  <c r="AN24" i="48"/>
  <c r="AF23" i="76"/>
  <c r="AO23" i="76" s="1"/>
  <c r="W24" i="76"/>
  <c r="AE23" i="76"/>
  <c r="AG23" i="76"/>
  <c r="AP23" i="76" s="1"/>
  <c r="AR23" i="70"/>
  <c r="AR25" i="70" s="1"/>
  <c r="AH23" i="49"/>
  <c r="AQ23" i="49" s="1"/>
  <c r="AQ25" i="49" s="1"/>
  <c r="AX22" i="49"/>
  <c r="AZ3" i="49"/>
  <c r="AH25" i="41"/>
  <c r="AQ25" i="41" s="1"/>
  <c r="S18" i="1"/>
  <c r="AC17" i="1"/>
  <c r="AB18" i="1" s="1"/>
  <c r="AJ16" i="71"/>
  <c r="AK16" i="71"/>
  <c r="AT16" i="71" s="1"/>
  <c r="W27" i="39"/>
  <c r="AG26" i="39"/>
  <c r="AP26" i="39" s="1"/>
  <c r="AF26" i="39"/>
  <c r="AO26" i="39" s="1"/>
  <c r="AE26" i="39"/>
  <c r="AJ8" i="6"/>
  <c r="AK8" i="6"/>
  <c r="AT8" i="6" s="1"/>
  <c r="W27" i="94"/>
  <c r="AG26" i="94"/>
  <c r="AP26" i="94" s="1"/>
  <c r="AF26" i="94"/>
  <c r="AO26" i="94" s="1"/>
  <c r="AE26" i="94"/>
  <c r="AS18" i="59"/>
  <c r="AL18" i="59"/>
  <c r="AU18" i="59" s="1"/>
  <c r="AS9" i="8"/>
  <c r="AL9" i="8"/>
  <c r="AU9" i="8" s="1"/>
  <c r="AS3" i="8"/>
  <c r="AL3" i="8"/>
  <c r="AU3" i="8" s="1"/>
  <c r="AJ18" i="70"/>
  <c r="AK18" i="70"/>
  <c r="AT18" i="70" s="1"/>
  <c r="AS17" i="14"/>
  <c r="AL17" i="14"/>
  <c r="AU17" i="14" s="1"/>
  <c r="AR23" i="66"/>
  <c r="AR25" i="66" s="1"/>
  <c r="AL23" i="66"/>
  <c r="AU23" i="66" s="1"/>
  <c r="W26" i="92"/>
  <c r="AG25" i="92"/>
  <c r="AP25" i="92" s="1"/>
  <c r="AE25" i="92"/>
  <c r="AF25" i="92"/>
  <c r="AO25" i="92" s="1"/>
  <c r="AS14" i="8"/>
  <c r="AL14" i="8"/>
  <c r="AU14" i="8" s="1"/>
  <c r="S15" i="1"/>
  <c r="AC14" i="1"/>
  <c r="AB15" i="1" s="1"/>
  <c r="AJ19" i="71"/>
  <c r="AK19" i="71"/>
  <c r="AT19" i="71" s="1"/>
  <c r="AJ13" i="71"/>
  <c r="AK13" i="71"/>
  <c r="AT13" i="71" s="1"/>
  <c r="AJ7" i="71"/>
  <c r="AK7" i="71"/>
  <c r="AT7" i="71" s="1"/>
  <c r="AS10" i="8"/>
  <c r="AL10" i="8"/>
  <c r="AU10" i="8" s="1"/>
  <c r="AS21" i="14"/>
  <c r="AL21" i="14"/>
  <c r="AU21" i="14" s="1"/>
  <c r="AL23" i="23"/>
  <c r="AU23" i="23" s="1"/>
  <c r="AR23" i="23"/>
  <c r="AR25" i="23" s="1"/>
  <c r="AS16" i="51"/>
  <c r="AL16" i="51"/>
  <c r="AU16" i="51" s="1"/>
  <c r="Z23" i="88"/>
  <c r="AG24" i="25"/>
  <c r="AP24" i="25" s="1"/>
  <c r="AF24" i="25"/>
  <c r="AO24" i="25" s="1"/>
  <c r="AE24" i="25"/>
  <c r="W25" i="25"/>
  <c r="AS21" i="57"/>
  <c r="AL21" i="57"/>
  <c r="AU21" i="57" s="1"/>
  <c r="Z24" i="44"/>
  <c r="X24" i="44"/>
  <c r="Y24" i="44"/>
  <c r="AJ17" i="6"/>
  <c r="AK17" i="6"/>
  <c r="AT17" i="6" s="1"/>
  <c r="AJ11" i="6"/>
  <c r="AK11" i="6"/>
  <c r="AT11" i="6" s="1"/>
  <c r="AJ5" i="6"/>
  <c r="AK5" i="6"/>
  <c r="AT5" i="6" s="1"/>
  <c r="AS20" i="14"/>
  <c r="AL20" i="14"/>
  <c r="AU20" i="14" s="1"/>
  <c r="AS18" i="53"/>
  <c r="AL18" i="53"/>
  <c r="AU18" i="53" s="1"/>
  <c r="AS7" i="59"/>
  <c r="AL7" i="59"/>
  <c r="AU7" i="59" s="1"/>
  <c r="AJ20" i="23"/>
  <c r="AK20" i="23"/>
  <c r="AT20" i="23" s="1"/>
  <c r="AJ14" i="23"/>
  <c r="AK14" i="23"/>
  <c r="AT14" i="23" s="1"/>
  <c r="AJ8" i="23"/>
  <c r="AK8" i="23"/>
  <c r="AT8" i="23" s="1"/>
  <c r="AS16" i="8"/>
  <c r="AL16" i="8"/>
  <c r="AU16" i="8" s="1"/>
  <c r="AS7" i="53"/>
  <c r="AL7" i="53"/>
  <c r="AU7" i="53" s="1"/>
  <c r="AR22" i="76"/>
  <c r="AJ21" i="22"/>
  <c r="AK21" i="22"/>
  <c r="AT21" i="22" s="1"/>
  <c r="AJ15" i="22"/>
  <c r="AK15" i="22"/>
  <c r="AT15" i="22" s="1"/>
  <c r="AJ9" i="22"/>
  <c r="AK9" i="22"/>
  <c r="AT9" i="22" s="1"/>
  <c r="AS3" i="53"/>
  <c r="AL3" i="53"/>
  <c r="AU3" i="53" s="1"/>
  <c r="Z26" i="45"/>
  <c r="AS5" i="24"/>
  <c r="AL5" i="24"/>
  <c r="AU5" i="24" s="1"/>
  <c r="AX22" i="21"/>
  <c r="S22" i="21" s="1"/>
  <c r="AC22" i="21" s="1"/>
  <c r="AB23" i="21" s="1"/>
  <c r="AJ21" i="70"/>
  <c r="AK21" i="70"/>
  <c r="AT21" i="70" s="1"/>
  <c r="AJ15" i="70"/>
  <c r="AK15" i="70"/>
  <c r="AT15" i="70" s="1"/>
  <c r="AJ9" i="70"/>
  <c r="AK9" i="70"/>
  <c r="AT9" i="70" s="1"/>
  <c r="AJ3" i="70"/>
  <c r="AB4" i="70"/>
  <c r="AJ22" i="63"/>
  <c r="AK22" i="63"/>
  <c r="AT22" i="63" s="1"/>
  <c r="AJ16" i="63"/>
  <c r="AK16" i="63"/>
  <c r="AT16" i="63" s="1"/>
  <c r="AJ10" i="63"/>
  <c r="AK10" i="63"/>
  <c r="AT10" i="63" s="1"/>
  <c r="AJ3" i="63"/>
  <c r="AB4" i="63"/>
  <c r="AG24" i="89"/>
  <c r="AP24" i="89" s="1"/>
  <c r="AF24" i="89"/>
  <c r="AO24" i="89" s="1"/>
  <c r="AE24" i="89"/>
  <c r="W25" i="89"/>
  <c r="AS12" i="24"/>
  <c r="AL12" i="24"/>
  <c r="AU12" i="24" s="1"/>
  <c r="AS5" i="57"/>
  <c r="AL5" i="57"/>
  <c r="AU5" i="57" s="1"/>
  <c r="AX22" i="52"/>
  <c r="S22" i="52" s="1"/>
  <c r="AC22" i="52" s="1"/>
  <c r="AB23" i="52" s="1"/>
  <c r="AR23" i="71"/>
  <c r="AR25" i="71" s="1"/>
  <c r="AL23" i="71"/>
  <c r="AU23" i="71" s="1"/>
  <c r="AU25" i="54"/>
  <c r="C11" i="54" s="1"/>
  <c r="F7" i="97" s="1"/>
  <c r="AJ18" i="66"/>
  <c r="AK18" i="66"/>
  <c r="AT18" i="66" s="1"/>
  <c r="AJ12" i="66"/>
  <c r="AK12" i="66"/>
  <c r="AT12" i="66" s="1"/>
  <c r="AJ6" i="66"/>
  <c r="AK6" i="66"/>
  <c r="AT6" i="66" s="1"/>
  <c r="AS10" i="14"/>
  <c r="AL10" i="14"/>
  <c r="AU10" i="14" s="1"/>
  <c r="AS8" i="53"/>
  <c r="AL8" i="53"/>
  <c r="AU8" i="53" s="1"/>
  <c r="AJ21" i="62"/>
  <c r="AK21" i="62"/>
  <c r="AT21" i="62" s="1"/>
  <c r="AJ15" i="62"/>
  <c r="AK15" i="62"/>
  <c r="AT15" i="62" s="1"/>
  <c r="AJ9" i="62"/>
  <c r="AK9" i="62"/>
  <c r="AT9" i="62" s="1"/>
  <c r="AI23" i="73"/>
  <c r="AN23" i="73"/>
  <c r="AS7" i="24"/>
  <c r="AL7" i="24"/>
  <c r="AU7" i="24" s="1"/>
  <c r="AJ21" i="69"/>
  <c r="AK21" i="69"/>
  <c r="AT21" i="69" s="1"/>
  <c r="AJ15" i="69"/>
  <c r="AK15" i="69"/>
  <c r="AT15" i="69" s="1"/>
  <c r="AJ9" i="69"/>
  <c r="AK9" i="69"/>
  <c r="AT9" i="69" s="1"/>
  <c r="AS20" i="24"/>
  <c r="AL20" i="24"/>
  <c r="AU20" i="24" s="1"/>
  <c r="AS13" i="57"/>
  <c r="AL13" i="57"/>
  <c r="AU13" i="57" s="1"/>
  <c r="AS11" i="58"/>
  <c r="AL11" i="58"/>
  <c r="AU11" i="58" s="1"/>
  <c r="AH24" i="83"/>
  <c r="AQ24" i="83" s="1"/>
  <c r="Z23" i="36"/>
  <c r="AS17" i="51"/>
  <c r="AL17" i="51"/>
  <c r="AU17" i="51" s="1"/>
  <c r="AI23" i="96"/>
  <c r="AN23" i="96"/>
  <c r="AS19" i="8"/>
  <c r="AL19" i="8"/>
  <c r="AU19" i="8" s="1"/>
  <c r="AH22" i="82"/>
  <c r="AQ22" i="82" s="1"/>
  <c r="AS6" i="14"/>
  <c r="AL6" i="14"/>
  <c r="AU6" i="14" s="1"/>
  <c r="AS10" i="53"/>
  <c r="AL10" i="53"/>
  <c r="AU10" i="53" s="1"/>
  <c r="AI25" i="85"/>
  <c r="AN25" i="85"/>
  <c r="AK23" i="22"/>
  <c r="AT23" i="22" s="1"/>
  <c r="X25" i="90"/>
  <c r="Z25" i="90" s="1"/>
  <c r="Y25" i="90"/>
  <c r="AR25" i="39"/>
  <c r="Y24" i="87"/>
  <c r="X24" i="87"/>
  <c r="S12" i="1"/>
  <c r="AC11" i="1"/>
  <c r="AB12" i="1" s="1"/>
  <c r="AS5" i="53"/>
  <c r="AL5" i="53"/>
  <c r="AU5" i="53" s="1"/>
  <c r="AJ22" i="71"/>
  <c r="AK22" i="71"/>
  <c r="AT22" i="71" s="1"/>
  <c r="AS8" i="51"/>
  <c r="AL8" i="51"/>
  <c r="AU8" i="51" s="1"/>
  <c r="AG25" i="30"/>
  <c r="AP25" i="30" s="1"/>
  <c r="AF25" i="30"/>
  <c r="AO25" i="30" s="1"/>
  <c r="W26" i="30"/>
  <c r="AE25" i="30"/>
  <c r="AS16" i="24"/>
  <c r="AL16" i="24"/>
  <c r="AU16" i="24" s="1"/>
  <c r="X23" i="68"/>
  <c r="Y23" i="68"/>
  <c r="Z23" i="68" s="1"/>
  <c r="AJ20" i="6"/>
  <c r="AK20" i="6"/>
  <c r="AT20" i="6" s="1"/>
  <c r="AJ5" i="23"/>
  <c r="AK5" i="23"/>
  <c r="AT5" i="23" s="1"/>
  <c r="AK6" i="70"/>
  <c r="AT6" i="70" s="1"/>
  <c r="AJ6" i="70"/>
  <c r="AJ19" i="63"/>
  <c r="AK19" i="63"/>
  <c r="AT19" i="63" s="1"/>
  <c r="AR24" i="28"/>
  <c r="X23" i="38"/>
  <c r="Y23" i="38"/>
  <c r="AE24" i="42"/>
  <c r="AG24" i="42"/>
  <c r="AP24" i="42" s="1"/>
  <c r="W25" i="42"/>
  <c r="AF24" i="42"/>
  <c r="AO24" i="42" s="1"/>
  <c r="AR22" i="17"/>
  <c r="AG24" i="84"/>
  <c r="AP24" i="84" s="1"/>
  <c r="AE24" i="84"/>
  <c r="W25" i="84"/>
  <c r="AF24" i="84"/>
  <c r="AO24" i="84" s="1"/>
  <c r="AS25" i="55"/>
  <c r="AS9" i="51"/>
  <c r="AL9" i="51"/>
  <c r="AU9" i="51" s="1"/>
  <c r="AJ15" i="66"/>
  <c r="AK15" i="66"/>
  <c r="AT15" i="66" s="1"/>
  <c r="AS11" i="8"/>
  <c r="AL11" i="8"/>
  <c r="AU11" i="8" s="1"/>
  <c r="AJ12" i="62"/>
  <c r="AK12" i="62"/>
  <c r="AT12" i="62" s="1"/>
  <c r="AH23" i="43"/>
  <c r="AQ23" i="43" s="1"/>
  <c r="AJ18" i="69"/>
  <c r="AK18" i="69"/>
  <c r="AT18" i="69" s="1"/>
  <c r="AS22" i="59"/>
  <c r="AL22" i="59"/>
  <c r="AU22" i="59" s="1"/>
  <c r="AU25" i="13"/>
  <c r="C11" i="13" s="1"/>
  <c r="AX23" i="12"/>
  <c r="S23" i="12" s="1"/>
  <c r="AC23" i="12" s="1"/>
  <c r="AJ23" i="12" s="1"/>
  <c r="AS23" i="12" s="1"/>
  <c r="AX3" i="12"/>
  <c r="S3" i="12" s="1"/>
  <c r="AC3" i="12" s="1"/>
  <c r="AX4" i="12"/>
  <c r="S4" i="12" s="1"/>
  <c r="AC4" i="12" s="1"/>
  <c r="AB5" i="12" s="1"/>
  <c r="AX5" i="12"/>
  <c r="S5" i="12" s="1"/>
  <c r="AC5" i="12" s="1"/>
  <c r="AB6" i="12" s="1"/>
  <c r="AX6" i="12"/>
  <c r="S6" i="12" s="1"/>
  <c r="AC6" i="12" s="1"/>
  <c r="AB7" i="12" s="1"/>
  <c r="AX7" i="12"/>
  <c r="S7" i="12" s="1"/>
  <c r="AC7" i="12" s="1"/>
  <c r="AB8" i="12" s="1"/>
  <c r="AX8" i="12"/>
  <c r="S8" i="12" s="1"/>
  <c r="AC8" i="12" s="1"/>
  <c r="AB9" i="12" s="1"/>
  <c r="AX9" i="12"/>
  <c r="S9" i="12" s="1"/>
  <c r="AC9" i="12" s="1"/>
  <c r="AB10" i="12" s="1"/>
  <c r="AX10" i="12"/>
  <c r="S10" i="12" s="1"/>
  <c r="AC10" i="12" s="1"/>
  <c r="AB11" i="12" s="1"/>
  <c r="AX11" i="12"/>
  <c r="S11" i="12" s="1"/>
  <c r="AC11" i="12" s="1"/>
  <c r="AB12" i="12" s="1"/>
  <c r="AX12" i="12"/>
  <c r="S12" i="12" s="1"/>
  <c r="AC12" i="12" s="1"/>
  <c r="AB13" i="12" s="1"/>
  <c r="AX13" i="12"/>
  <c r="S13" i="12" s="1"/>
  <c r="AC13" i="12" s="1"/>
  <c r="AB14" i="12" s="1"/>
  <c r="AX14" i="12"/>
  <c r="S14" i="12" s="1"/>
  <c r="AC14" i="12" s="1"/>
  <c r="AB15" i="12" s="1"/>
  <c r="AX15" i="12"/>
  <c r="S15" i="12" s="1"/>
  <c r="AC15" i="12" s="1"/>
  <c r="AB16" i="12" s="1"/>
  <c r="AX16" i="12"/>
  <c r="S16" i="12" s="1"/>
  <c r="AC16" i="12" s="1"/>
  <c r="AB17" i="12" s="1"/>
  <c r="AX17" i="12"/>
  <c r="S17" i="12" s="1"/>
  <c r="AC17" i="12" s="1"/>
  <c r="AB18" i="12" s="1"/>
  <c r="AX18" i="12"/>
  <c r="S18" i="12" s="1"/>
  <c r="AC18" i="12" s="1"/>
  <c r="AB19" i="12" s="1"/>
  <c r="AX19" i="12"/>
  <c r="S19" i="12" s="1"/>
  <c r="AC19" i="12" s="1"/>
  <c r="AB20" i="12" s="1"/>
  <c r="AX20" i="12"/>
  <c r="S20" i="12" s="1"/>
  <c r="AC20" i="12" s="1"/>
  <c r="AB21" i="12" s="1"/>
  <c r="AX21" i="12"/>
  <c r="S21" i="12" s="1"/>
  <c r="AC21" i="12" s="1"/>
  <c r="AB22" i="12" s="1"/>
  <c r="AS9" i="24"/>
  <c r="AL9" i="24"/>
  <c r="AU9" i="24" s="1"/>
  <c r="AR24" i="86"/>
  <c r="AR22" i="16"/>
  <c r="AG22" i="7"/>
  <c r="AP22" i="7" s="1"/>
  <c r="AF22" i="7"/>
  <c r="AO22" i="7" s="1"/>
  <c r="W23" i="7"/>
  <c r="AE22" i="7"/>
  <c r="S21" i="1"/>
  <c r="AC20" i="1"/>
  <c r="AB21" i="1" s="1"/>
  <c r="Y25" i="48"/>
  <c r="X25" i="48"/>
  <c r="Z25" i="48" s="1"/>
  <c r="AS20" i="57"/>
  <c r="AL20" i="57"/>
  <c r="AU20" i="57" s="1"/>
  <c r="AH23" i="76"/>
  <c r="AQ23" i="76" s="1"/>
  <c r="AS12" i="58"/>
  <c r="AL12" i="58"/>
  <c r="AU12" i="58" s="1"/>
  <c r="AS5" i="59"/>
  <c r="AL5" i="59"/>
  <c r="AU5" i="59" s="1"/>
  <c r="AL23" i="6"/>
  <c r="AU23" i="6" s="1"/>
  <c r="AR23" i="6"/>
  <c r="AR25" i="6" s="1"/>
  <c r="S20" i="1"/>
  <c r="AC19" i="1"/>
  <c r="AB20" i="1" s="1"/>
  <c r="S14" i="1"/>
  <c r="AC13" i="1"/>
  <c r="AB14" i="1" s="1"/>
  <c r="AC7" i="1"/>
  <c r="AB8" i="1" s="1"/>
  <c r="S8" i="1"/>
  <c r="S23" i="1"/>
  <c r="AC22" i="1"/>
  <c r="AB23" i="1" s="1"/>
  <c r="AS19" i="14"/>
  <c r="AL19" i="14"/>
  <c r="AU19" i="14" s="1"/>
  <c r="AS17" i="53"/>
  <c r="AL17" i="53"/>
  <c r="AU17" i="53" s="1"/>
  <c r="AJ18" i="71"/>
  <c r="AK18" i="71"/>
  <c r="AT18" i="71" s="1"/>
  <c r="AJ12" i="71"/>
  <c r="AK12" i="71"/>
  <c r="AT12" i="71" s="1"/>
  <c r="AJ6" i="71"/>
  <c r="AK6" i="71"/>
  <c r="AT6" i="71" s="1"/>
  <c r="AR23" i="79"/>
  <c r="AH26" i="39"/>
  <c r="AQ26" i="39" s="1"/>
  <c r="AL23" i="62"/>
  <c r="AU23" i="62" s="1"/>
  <c r="AR23" i="62"/>
  <c r="AR25" i="62" s="1"/>
  <c r="AS10" i="24"/>
  <c r="AL10" i="24"/>
  <c r="AU10" i="24" s="1"/>
  <c r="AI23" i="44"/>
  <c r="AN23" i="44"/>
  <c r="AS13" i="58"/>
  <c r="AL13" i="58"/>
  <c r="AU13" i="58" s="1"/>
  <c r="AJ23" i="63"/>
  <c r="AS23" i="63" s="1"/>
  <c r="AK23" i="63"/>
  <c r="AT23" i="63" s="1"/>
  <c r="AJ22" i="6"/>
  <c r="AK22" i="6"/>
  <c r="AT22" i="6" s="1"/>
  <c r="AJ16" i="6"/>
  <c r="AK16" i="6"/>
  <c r="AT16" i="6" s="1"/>
  <c r="AJ10" i="6"/>
  <c r="AK10" i="6"/>
  <c r="AT10" i="6" s="1"/>
  <c r="AJ3" i="6"/>
  <c r="AB4" i="6"/>
  <c r="AS19" i="51"/>
  <c r="AL19" i="51"/>
  <c r="AU19" i="51" s="1"/>
  <c r="AS12" i="59"/>
  <c r="AL12" i="59"/>
  <c r="AU12" i="59" s="1"/>
  <c r="AS21" i="8"/>
  <c r="AL21" i="8"/>
  <c r="AU21" i="8" s="1"/>
  <c r="AJ19" i="23"/>
  <c r="AK19" i="23"/>
  <c r="AT19" i="23" s="1"/>
  <c r="AJ13" i="23"/>
  <c r="AK13" i="23"/>
  <c r="AT13" i="23" s="1"/>
  <c r="AJ7" i="23"/>
  <c r="AK7" i="23"/>
  <c r="AT7" i="23" s="1"/>
  <c r="AH23" i="78"/>
  <c r="AQ23" i="78" s="1"/>
  <c r="AJ20" i="22"/>
  <c r="AK20" i="22"/>
  <c r="AT20" i="22" s="1"/>
  <c r="AJ14" i="22"/>
  <c r="AK14" i="22"/>
  <c r="AT14" i="22" s="1"/>
  <c r="AJ8" i="22"/>
  <c r="AK8" i="22"/>
  <c r="AT8" i="22" s="1"/>
  <c r="AN25" i="32"/>
  <c r="AI25" i="32"/>
  <c r="AH23" i="17"/>
  <c r="AQ23" i="17" s="1"/>
  <c r="AQ25" i="17" s="1"/>
  <c r="AZ3" i="17"/>
  <c r="AS16" i="57"/>
  <c r="AL16" i="57"/>
  <c r="AU16" i="57" s="1"/>
  <c r="W24" i="95"/>
  <c r="AG23" i="95"/>
  <c r="AP23" i="95" s="1"/>
  <c r="AF23" i="95"/>
  <c r="AO23" i="95" s="1"/>
  <c r="AE23" i="95"/>
  <c r="AJ20" i="70"/>
  <c r="AK20" i="70"/>
  <c r="AT20" i="70" s="1"/>
  <c r="AJ14" i="70"/>
  <c r="AK14" i="70"/>
  <c r="AT14" i="70" s="1"/>
  <c r="AJ8" i="70"/>
  <c r="AK8" i="70"/>
  <c r="AT8" i="70" s="1"/>
  <c r="AJ21" i="63"/>
  <c r="AK21" i="63"/>
  <c r="AT21" i="63" s="1"/>
  <c r="AJ15" i="63"/>
  <c r="AK15" i="63"/>
  <c r="AT15" i="63" s="1"/>
  <c r="AJ9" i="63"/>
  <c r="AK9" i="63"/>
  <c r="AT9" i="63" s="1"/>
  <c r="AL23" i="24"/>
  <c r="AU23" i="24" s="1"/>
  <c r="AR23" i="24"/>
  <c r="AR25" i="24" s="1"/>
  <c r="AS14" i="51"/>
  <c r="AL14" i="51"/>
  <c r="AU14" i="51" s="1"/>
  <c r="AS22" i="51"/>
  <c r="AL22" i="51"/>
  <c r="AU22" i="51" s="1"/>
  <c r="AR24" i="37"/>
  <c r="AH24" i="84"/>
  <c r="AQ24" i="84" s="1"/>
  <c r="AH25" i="46"/>
  <c r="AQ25" i="46" s="1"/>
  <c r="AS21" i="58"/>
  <c r="AL21" i="58"/>
  <c r="AU21" i="58" s="1"/>
  <c r="AR23" i="59"/>
  <c r="AR25" i="59" s="1"/>
  <c r="AL23" i="59"/>
  <c r="AU23" i="59" s="1"/>
  <c r="AS21" i="51"/>
  <c r="AL21" i="51"/>
  <c r="AU21" i="51" s="1"/>
  <c r="AG23" i="12"/>
  <c r="AP23" i="12" s="1"/>
  <c r="AP25" i="12" s="1"/>
  <c r="AF23" i="12"/>
  <c r="AO23" i="12" s="1"/>
  <c r="AO25" i="12" s="1"/>
  <c r="AE23" i="12"/>
  <c r="AS20" i="59"/>
  <c r="AL20" i="59"/>
  <c r="AU20" i="59" s="1"/>
  <c r="AS25" i="54"/>
  <c r="AJ17" i="66"/>
  <c r="AK17" i="66"/>
  <c r="AT17" i="66" s="1"/>
  <c r="AJ11" i="66"/>
  <c r="AK11" i="66"/>
  <c r="AT11" i="66" s="1"/>
  <c r="AJ5" i="66"/>
  <c r="AK5" i="66"/>
  <c r="AT5" i="66" s="1"/>
  <c r="Z24" i="33"/>
  <c r="AS5" i="8"/>
  <c r="AL5" i="8"/>
  <c r="AU5" i="8" s="1"/>
  <c r="AJ20" i="62"/>
  <c r="AK20" i="62"/>
  <c r="AT20" i="62" s="1"/>
  <c r="AJ14" i="62"/>
  <c r="AK14" i="62"/>
  <c r="AT14" i="62" s="1"/>
  <c r="AJ8" i="62"/>
  <c r="AK8" i="62"/>
  <c r="AT8" i="62" s="1"/>
  <c r="AR23" i="1"/>
  <c r="AR25" i="1" s="1"/>
  <c r="AR23" i="57"/>
  <c r="AR25" i="57" s="1"/>
  <c r="AL23" i="57"/>
  <c r="AU23" i="57" s="1"/>
  <c r="AS12" i="57"/>
  <c r="AL12" i="57"/>
  <c r="AU12" i="57" s="1"/>
  <c r="AX23" i="61"/>
  <c r="S23" i="61" s="1"/>
  <c r="AC23" i="61" s="1"/>
  <c r="AJ23" i="61" s="1"/>
  <c r="AS23" i="61" s="1"/>
  <c r="AX3" i="61"/>
  <c r="S3" i="61" s="1"/>
  <c r="AC3" i="61" s="1"/>
  <c r="AX4" i="61"/>
  <c r="S4" i="61" s="1"/>
  <c r="AC4" i="61" s="1"/>
  <c r="AB5" i="61" s="1"/>
  <c r="AX5" i="61"/>
  <c r="S5" i="61" s="1"/>
  <c r="AC5" i="61" s="1"/>
  <c r="AB6" i="61" s="1"/>
  <c r="AX6" i="61"/>
  <c r="S6" i="61" s="1"/>
  <c r="AC6" i="61" s="1"/>
  <c r="AB7" i="61" s="1"/>
  <c r="AX7" i="61"/>
  <c r="S7" i="61" s="1"/>
  <c r="AC7" i="61" s="1"/>
  <c r="AB8" i="61" s="1"/>
  <c r="AX8" i="61"/>
  <c r="S8" i="61" s="1"/>
  <c r="AC8" i="61" s="1"/>
  <c r="AB9" i="61" s="1"/>
  <c r="AX9" i="61"/>
  <c r="S9" i="61" s="1"/>
  <c r="AC9" i="61" s="1"/>
  <c r="AB10" i="61" s="1"/>
  <c r="AX10" i="61"/>
  <c r="S10" i="61" s="1"/>
  <c r="AC10" i="61" s="1"/>
  <c r="AB11" i="61" s="1"/>
  <c r="AX11" i="61"/>
  <c r="S11" i="61" s="1"/>
  <c r="AC11" i="61" s="1"/>
  <c r="AB12" i="61" s="1"/>
  <c r="AX12" i="61"/>
  <c r="S12" i="61" s="1"/>
  <c r="AC12" i="61" s="1"/>
  <c r="AB13" i="61" s="1"/>
  <c r="AX13" i="61"/>
  <c r="S13" i="61" s="1"/>
  <c r="AC13" i="61" s="1"/>
  <c r="AB14" i="61" s="1"/>
  <c r="AX14" i="61"/>
  <c r="S14" i="61" s="1"/>
  <c r="AC14" i="61" s="1"/>
  <c r="AB15" i="61" s="1"/>
  <c r="AX15" i="61"/>
  <c r="S15" i="61" s="1"/>
  <c r="AC15" i="61" s="1"/>
  <c r="AB16" i="61" s="1"/>
  <c r="AX16" i="61"/>
  <c r="S16" i="61" s="1"/>
  <c r="AC16" i="61" s="1"/>
  <c r="AB17" i="61" s="1"/>
  <c r="AX17" i="61"/>
  <c r="S17" i="61" s="1"/>
  <c r="AC17" i="61" s="1"/>
  <c r="AB18" i="61" s="1"/>
  <c r="AX18" i="61"/>
  <c r="S18" i="61" s="1"/>
  <c r="AC18" i="61" s="1"/>
  <c r="AB19" i="61" s="1"/>
  <c r="AX19" i="61"/>
  <c r="S19" i="61" s="1"/>
  <c r="AC19" i="61" s="1"/>
  <c r="AB20" i="61" s="1"/>
  <c r="AX20" i="61"/>
  <c r="S20" i="61" s="1"/>
  <c r="AC20" i="61" s="1"/>
  <c r="AB21" i="61" s="1"/>
  <c r="AX21" i="61"/>
  <c r="S21" i="61" s="1"/>
  <c r="AC21" i="61" s="1"/>
  <c r="AB22" i="61" s="1"/>
  <c r="AS16" i="58"/>
  <c r="AL16" i="58"/>
  <c r="AU16" i="58" s="1"/>
  <c r="AS12" i="8"/>
  <c r="AL12" i="8"/>
  <c r="AU12" i="8" s="1"/>
  <c r="X24" i="27"/>
  <c r="Z24" i="27" s="1"/>
  <c r="Y24" i="27"/>
  <c r="Z25" i="37"/>
  <c r="Y24" i="47"/>
  <c r="X24" i="47"/>
  <c r="AJ20" i="69"/>
  <c r="AK20" i="69"/>
  <c r="AT20" i="69" s="1"/>
  <c r="AK14" i="69"/>
  <c r="AT14" i="69" s="1"/>
  <c r="AJ14" i="69"/>
  <c r="AJ8" i="69"/>
  <c r="AK8" i="69"/>
  <c r="AT8" i="69" s="1"/>
  <c r="Z24" i="83"/>
  <c r="AH23" i="16"/>
  <c r="AQ23" i="16" s="1"/>
  <c r="AQ25" i="16" s="1"/>
  <c r="AZ3" i="16"/>
  <c r="AS16" i="59"/>
  <c r="AL16" i="59"/>
  <c r="AU16" i="59" s="1"/>
  <c r="AR24" i="41"/>
  <c r="AJ4" i="51"/>
  <c r="AK4" i="51"/>
  <c r="AT4" i="51" s="1"/>
  <c r="AT25" i="51" s="1"/>
  <c r="AS9" i="59"/>
  <c r="AL9" i="59"/>
  <c r="AU9" i="59" s="1"/>
  <c r="AN24" i="90"/>
  <c r="AI24" i="90"/>
  <c r="AI23" i="52"/>
  <c r="AN23" i="52"/>
  <c r="AN25" i="52" s="1"/>
  <c r="AN23" i="74"/>
  <c r="AI23" i="74"/>
  <c r="W26" i="90" l="1"/>
  <c r="AG25" i="90"/>
  <c r="AP25" i="90" s="1"/>
  <c r="AF25" i="90"/>
  <c r="AO25" i="90" s="1"/>
  <c r="AE25" i="90"/>
  <c r="AG23" i="65"/>
  <c r="AP23" i="65" s="1"/>
  <c r="AP25" i="65" s="1"/>
  <c r="AF23" i="65"/>
  <c r="AO23" i="65" s="1"/>
  <c r="AO25" i="65" s="1"/>
  <c r="AE23" i="65"/>
  <c r="AE25" i="48"/>
  <c r="W26" i="48"/>
  <c r="AF25" i="48"/>
  <c r="AO25" i="48" s="1"/>
  <c r="AG25" i="48"/>
  <c r="AP25" i="48" s="1"/>
  <c r="AF23" i="68"/>
  <c r="AO23" i="68" s="1"/>
  <c r="AO25" i="68" s="1"/>
  <c r="AE23" i="68"/>
  <c r="AG23" i="68"/>
  <c r="AP23" i="68" s="1"/>
  <c r="AP25" i="68" s="1"/>
  <c r="AF24" i="96"/>
  <c r="AO24" i="96" s="1"/>
  <c r="AE24" i="96"/>
  <c r="AG24" i="96"/>
  <c r="AP24" i="96" s="1"/>
  <c r="W25" i="96"/>
  <c r="W25" i="27"/>
  <c r="AG24" i="27"/>
  <c r="AP24" i="27" s="1"/>
  <c r="AF24" i="27"/>
  <c r="AO24" i="27" s="1"/>
  <c r="AE24" i="27"/>
  <c r="AE26" i="85"/>
  <c r="W27" i="85"/>
  <c r="AF26" i="85"/>
  <c r="AO26" i="85" s="1"/>
  <c r="AG26" i="85"/>
  <c r="AP26" i="85" s="1"/>
  <c r="AJ22" i="61"/>
  <c r="AK22" i="61"/>
  <c r="AT22" i="61" s="1"/>
  <c r="AS6" i="71"/>
  <c r="AL6" i="71"/>
  <c r="AU6" i="71" s="1"/>
  <c r="AJ19" i="12"/>
  <c r="AK19" i="12"/>
  <c r="AT19" i="12" s="1"/>
  <c r="AN23" i="76"/>
  <c r="AI23" i="76"/>
  <c r="AJ6" i="52"/>
  <c r="AK6" i="52"/>
  <c r="AT6" i="52" s="1"/>
  <c r="AJ5" i="21"/>
  <c r="AK5" i="21"/>
  <c r="AT5" i="21" s="1"/>
  <c r="Z24" i="93"/>
  <c r="X24" i="93"/>
  <c r="Y24" i="93"/>
  <c r="AJ21" i="61"/>
  <c r="AK21" i="61"/>
  <c r="AT21" i="61" s="1"/>
  <c r="AJ14" i="61"/>
  <c r="AK14" i="61"/>
  <c r="AT14" i="61" s="1"/>
  <c r="AR24" i="90"/>
  <c r="AJ17" i="61"/>
  <c r="AK17" i="61"/>
  <c r="AT17" i="61" s="1"/>
  <c r="AJ11" i="61"/>
  <c r="AK11" i="61"/>
  <c r="AT11" i="61" s="1"/>
  <c r="AJ5" i="61"/>
  <c r="AK5" i="61"/>
  <c r="AT5" i="61" s="1"/>
  <c r="AS14" i="62"/>
  <c r="AL14" i="62"/>
  <c r="AU14" i="62" s="1"/>
  <c r="AI23" i="95"/>
  <c r="AN23" i="95"/>
  <c r="AS7" i="23"/>
  <c r="AL7" i="23"/>
  <c r="AU7" i="23" s="1"/>
  <c r="AS3" i="6"/>
  <c r="AL3" i="6"/>
  <c r="AU3" i="6" s="1"/>
  <c r="AS22" i="6"/>
  <c r="AL22" i="6"/>
  <c r="AU22" i="6" s="1"/>
  <c r="AR23" i="44"/>
  <c r="AI22" i="7"/>
  <c r="AN22" i="7"/>
  <c r="AJ20" i="12"/>
  <c r="AK20" i="12"/>
  <c r="AT20" i="12" s="1"/>
  <c r="AJ14" i="12"/>
  <c r="AK14" i="12"/>
  <c r="AT14" i="12" s="1"/>
  <c r="AJ8" i="12"/>
  <c r="AK8" i="12"/>
  <c r="AT8" i="12" s="1"/>
  <c r="AI24" i="42"/>
  <c r="AN24" i="42"/>
  <c r="AJ12" i="1"/>
  <c r="AK12" i="1"/>
  <c r="AT12" i="1" s="1"/>
  <c r="AR25" i="85"/>
  <c r="AS16" i="63"/>
  <c r="AL16" i="63"/>
  <c r="AU16" i="63" s="1"/>
  <c r="AS9" i="70"/>
  <c r="AL9" i="70"/>
  <c r="AU9" i="70" s="1"/>
  <c r="AS9" i="22"/>
  <c r="AL9" i="22"/>
  <c r="AU9" i="22" s="1"/>
  <c r="AS8" i="23"/>
  <c r="AL8" i="23"/>
  <c r="AU8" i="23" s="1"/>
  <c r="AS5" i="6"/>
  <c r="AL5" i="6"/>
  <c r="AU5" i="6" s="1"/>
  <c r="AH24" i="44"/>
  <c r="AQ24" i="44" s="1"/>
  <c r="AN24" i="25"/>
  <c r="AI24" i="25"/>
  <c r="AJ15" i="1"/>
  <c r="AK15" i="1"/>
  <c r="AT15" i="1" s="1"/>
  <c r="AX23" i="49"/>
  <c r="AX3" i="49"/>
  <c r="S3" i="49" s="1"/>
  <c r="AX4" i="49"/>
  <c r="AX5" i="49"/>
  <c r="AX6" i="49"/>
  <c r="AX7" i="49"/>
  <c r="AX8" i="49"/>
  <c r="AX9" i="49"/>
  <c r="AX10" i="49"/>
  <c r="AX11" i="49"/>
  <c r="AX12" i="49"/>
  <c r="AX13" i="49"/>
  <c r="AX14" i="49"/>
  <c r="AX15" i="49"/>
  <c r="AX16" i="49"/>
  <c r="AX17" i="49"/>
  <c r="AX18" i="49"/>
  <c r="AX19" i="49"/>
  <c r="AX20" i="49"/>
  <c r="AX21" i="49"/>
  <c r="AJ4" i="69"/>
  <c r="AK4" i="69"/>
  <c r="AT4" i="69" s="1"/>
  <c r="AT25" i="69" s="1"/>
  <c r="AS7" i="66"/>
  <c r="AL7" i="66"/>
  <c r="AU7" i="66" s="1"/>
  <c r="AJ19" i="52"/>
  <c r="AK19" i="52"/>
  <c r="AT19" i="52" s="1"/>
  <c r="AJ13" i="52"/>
  <c r="AK13" i="52"/>
  <c r="AT13" i="52" s="1"/>
  <c r="AJ7" i="52"/>
  <c r="AK7" i="52"/>
  <c r="AT7" i="52" s="1"/>
  <c r="AS17" i="63"/>
  <c r="AL17" i="63"/>
  <c r="AU17" i="63" s="1"/>
  <c r="AS16" i="70"/>
  <c r="AL16" i="70"/>
  <c r="AU16" i="70" s="1"/>
  <c r="AJ18" i="21"/>
  <c r="AK18" i="21"/>
  <c r="AT18" i="21" s="1"/>
  <c r="AJ12" i="21"/>
  <c r="AK12" i="21"/>
  <c r="AT12" i="21" s="1"/>
  <c r="AJ6" i="21"/>
  <c r="AK6" i="21"/>
  <c r="AT6" i="21" s="1"/>
  <c r="AJ4" i="22"/>
  <c r="AK4" i="22"/>
  <c r="AT4" i="22" s="1"/>
  <c r="AT25" i="22" s="1"/>
  <c r="AS4" i="24"/>
  <c r="AL4" i="24"/>
  <c r="AU4" i="24" s="1"/>
  <c r="AL23" i="63"/>
  <c r="AU23" i="63" s="1"/>
  <c r="AR23" i="63"/>
  <c r="AR25" i="63" s="1"/>
  <c r="AS20" i="71"/>
  <c r="AL20" i="71"/>
  <c r="AU20" i="71" s="1"/>
  <c r="AJ3" i="1"/>
  <c r="AB4" i="1"/>
  <c r="AJ22" i="1"/>
  <c r="AH24" i="74"/>
  <c r="AQ24" i="74" s="1"/>
  <c r="AL23" i="22"/>
  <c r="AU23" i="22" s="1"/>
  <c r="AR23" i="22"/>
  <c r="AR25" i="22" s="1"/>
  <c r="AS11" i="62"/>
  <c r="AL11" i="62"/>
  <c r="AU11" i="62" s="1"/>
  <c r="AS14" i="66"/>
  <c r="AL14" i="66"/>
  <c r="AU14" i="66" s="1"/>
  <c r="Z25" i="81"/>
  <c r="X25" i="81"/>
  <c r="Y25" i="81"/>
  <c r="AS12" i="63"/>
  <c r="AL12" i="63"/>
  <c r="AU12" i="63" s="1"/>
  <c r="AS5" i="70"/>
  <c r="AL5" i="70"/>
  <c r="AU5" i="70" s="1"/>
  <c r="AH26" i="32"/>
  <c r="AQ26" i="32" s="1"/>
  <c r="Z25" i="77"/>
  <c r="X25" i="77"/>
  <c r="Y25" i="77"/>
  <c r="AS19" i="6"/>
  <c r="AL19" i="6"/>
  <c r="AU19" i="6" s="1"/>
  <c r="AJ17" i="67"/>
  <c r="AK17" i="67"/>
  <c r="AT17" i="67" s="1"/>
  <c r="AJ11" i="67"/>
  <c r="AK11" i="67"/>
  <c r="AT11" i="67" s="1"/>
  <c r="AJ5" i="67"/>
  <c r="AK5" i="67"/>
  <c r="AT5" i="67" s="1"/>
  <c r="AU25" i="24"/>
  <c r="C11" i="24" s="1"/>
  <c r="Z24" i="91"/>
  <c r="Y24" i="91"/>
  <c r="X24" i="91"/>
  <c r="AJ17" i="1"/>
  <c r="AK17" i="1"/>
  <c r="AT17" i="1" s="1"/>
  <c r="AH24" i="34"/>
  <c r="AQ24" i="34" s="1"/>
  <c r="AH24" i="96"/>
  <c r="AQ24" i="96" s="1"/>
  <c r="AS7" i="69"/>
  <c r="AL7" i="69"/>
  <c r="AU7" i="69" s="1"/>
  <c r="AR23" i="47"/>
  <c r="AS7" i="62"/>
  <c r="AL7" i="62"/>
  <c r="AU7" i="62" s="1"/>
  <c r="AJ4" i="66"/>
  <c r="AK4" i="66"/>
  <c r="AT4" i="66" s="1"/>
  <c r="AT25" i="66" s="1"/>
  <c r="AS22" i="66"/>
  <c r="AL22" i="66"/>
  <c r="AU22" i="66" s="1"/>
  <c r="AS14" i="63"/>
  <c r="AL14" i="63"/>
  <c r="AU14" i="63" s="1"/>
  <c r="AS19" i="70"/>
  <c r="AL19" i="70"/>
  <c r="AU19" i="70" s="1"/>
  <c r="AS19" i="22"/>
  <c r="AL19" i="22"/>
  <c r="AU19" i="22" s="1"/>
  <c r="AS12" i="23"/>
  <c r="AL12" i="23"/>
  <c r="AU12" i="23" s="1"/>
  <c r="AS21" i="6"/>
  <c r="AL21" i="6"/>
  <c r="AU21" i="6" s="1"/>
  <c r="AJ19" i="1"/>
  <c r="AK19" i="1"/>
  <c r="AT19" i="1" s="1"/>
  <c r="AR25" i="26"/>
  <c r="AS21" i="66"/>
  <c r="AL21" i="66"/>
  <c r="AU21" i="66" s="1"/>
  <c r="AS6" i="22"/>
  <c r="AL6" i="22"/>
  <c r="AU6" i="22" s="1"/>
  <c r="AS3" i="71"/>
  <c r="AL3" i="71"/>
  <c r="AU3" i="71" s="1"/>
  <c r="AN25" i="86"/>
  <c r="AI25" i="86"/>
  <c r="Y26" i="80"/>
  <c r="X26" i="80"/>
  <c r="AN25" i="41"/>
  <c r="AI25" i="41"/>
  <c r="X26" i="46"/>
  <c r="Y26" i="46"/>
  <c r="Z26" i="46" s="1"/>
  <c r="Y25" i="79"/>
  <c r="X25" i="79"/>
  <c r="Z25" i="79" s="1"/>
  <c r="Y26" i="35"/>
  <c r="X26" i="35"/>
  <c r="AI22" i="82"/>
  <c r="AN22" i="82"/>
  <c r="AS20" i="69"/>
  <c r="AL20" i="69"/>
  <c r="AU20" i="69" s="1"/>
  <c r="AS8" i="70"/>
  <c r="AL8" i="70"/>
  <c r="AU8" i="70" s="1"/>
  <c r="AS8" i="22"/>
  <c r="AL8" i="22"/>
  <c r="AU8" i="22" s="1"/>
  <c r="AJ7" i="12"/>
  <c r="AK7" i="12"/>
  <c r="AT7" i="12" s="1"/>
  <c r="AS21" i="62"/>
  <c r="AL21" i="62"/>
  <c r="AU21" i="62" s="1"/>
  <c r="AS3" i="69"/>
  <c r="AL3" i="69"/>
  <c r="AU3" i="69" s="1"/>
  <c r="AG24" i="73"/>
  <c r="AP24" i="73" s="1"/>
  <c r="AE24" i="73"/>
  <c r="W25" i="73"/>
  <c r="AF24" i="73"/>
  <c r="AO24" i="73" s="1"/>
  <c r="AS16" i="62"/>
  <c r="AL16" i="62"/>
  <c r="AU16" i="62" s="1"/>
  <c r="AS3" i="22"/>
  <c r="AL3" i="22"/>
  <c r="AU3" i="22" s="1"/>
  <c r="AS22" i="22"/>
  <c r="AL22" i="22"/>
  <c r="AU22" i="22" s="1"/>
  <c r="AS21" i="23"/>
  <c r="AL21" i="23"/>
  <c r="AU21" i="23" s="1"/>
  <c r="AS18" i="6"/>
  <c r="AL18" i="6"/>
  <c r="AU18" i="6" s="1"/>
  <c r="AF24" i="74"/>
  <c r="AO24" i="74" s="1"/>
  <c r="AE24" i="74"/>
  <c r="AG24" i="74"/>
  <c r="AP24" i="74" s="1"/>
  <c r="W25" i="74"/>
  <c r="AG26" i="32"/>
  <c r="AP26" i="32" s="1"/>
  <c r="AF26" i="32"/>
  <c r="AO26" i="32" s="1"/>
  <c r="AE26" i="32"/>
  <c r="W27" i="32"/>
  <c r="AS17" i="22"/>
  <c r="AL17" i="22"/>
  <c r="AU17" i="22" s="1"/>
  <c r="AS10" i="23"/>
  <c r="AL10" i="23"/>
  <c r="AU10" i="23" s="1"/>
  <c r="AJ22" i="67"/>
  <c r="AK22" i="67"/>
  <c r="AT22" i="67" s="1"/>
  <c r="AJ16" i="67"/>
  <c r="AK16" i="67"/>
  <c r="AT16" i="67" s="1"/>
  <c r="AJ10" i="67"/>
  <c r="AK10" i="67"/>
  <c r="AT10" i="67" s="1"/>
  <c r="AB4" i="67"/>
  <c r="AJ3" i="67"/>
  <c r="AS25" i="24"/>
  <c r="AI23" i="91"/>
  <c r="AN23" i="91"/>
  <c r="AS21" i="71"/>
  <c r="AL21" i="71"/>
  <c r="AU21" i="71" s="1"/>
  <c r="AF24" i="34"/>
  <c r="AO24" i="34" s="1"/>
  <c r="AE24" i="34"/>
  <c r="W25" i="34"/>
  <c r="AG24" i="34"/>
  <c r="AP24" i="34" s="1"/>
  <c r="AX23" i="9"/>
  <c r="S23" i="9" s="1"/>
  <c r="AC23" i="9" s="1"/>
  <c r="AX3" i="9"/>
  <c r="S3" i="9" s="1"/>
  <c r="AC3" i="9" s="1"/>
  <c r="AX4" i="9"/>
  <c r="S4" i="9" s="1"/>
  <c r="AC4" i="9" s="1"/>
  <c r="AB5" i="9" s="1"/>
  <c r="AX5" i="9"/>
  <c r="S5" i="9" s="1"/>
  <c r="AC5" i="9" s="1"/>
  <c r="AB6" i="9" s="1"/>
  <c r="AX6" i="9"/>
  <c r="S6" i="9" s="1"/>
  <c r="AC6" i="9" s="1"/>
  <c r="AB7" i="9" s="1"/>
  <c r="AX7" i="9"/>
  <c r="S7" i="9" s="1"/>
  <c r="AC7" i="9" s="1"/>
  <c r="AB8" i="9" s="1"/>
  <c r="AX8" i="9"/>
  <c r="S8" i="9" s="1"/>
  <c r="AC8" i="9" s="1"/>
  <c r="AB9" i="9" s="1"/>
  <c r="AX9" i="9"/>
  <c r="S9" i="9" s="1"/>
  <c r="AC9" i="9" s="1"/>
  <c r="AB10" i="9" s="1"/>
  <c r="AX10" i="9"/>
  <c r="S10" i="9" s="1"/>
  <c r="AC10" i="9" s="1"/>
  <c r="AB11" i="9" s="1"/>
  <c r="AX11" i="9"/>
  <c r="S11" i="9" s="1"/>
  <c r="AC11" i="9" s="1"/>
  <c r="AB12" i="9" s="1"/>
  <c r="AX12" i="9"/>
  <c r="S12" i="9" s="1"/>
  <c r="AC12" i="9" s="1"/>
  <c r="AB13" i="9" s="1"/>
  <c r="AX13" i="9"/>
  <c r="S13" i="9" s="1"/>
  <c r="AC13" i="9" s="1"/>
  <c r="AB14" i="9" s="1"/>
  <c r="AX14" i="9"/>
  <c r="S14" i="9" s="1"/>
  <c r="AC14" i="9" s="1"/>
  <c r="AB15" i="9" s="1"/>
  <c r="AX15" i="9"/>
  <c r="S15" i="9" s="1"/>
  <c r="AC15" i="9" s="1"/>
  <c r="AB16" i="9" s="1"/>
  <c r="AX16" i="9"/>
  <c r="S16" i="9" s="1"/>
  <c r="AC16" i="9" s="1"/>
  <c r="AB17" i="9" s="1"/>
  <c r="AX17" i="9"/>
  <c r="S17" i="9" s="1"/>
  <c r="AC17" i="9" s="1"/>
  <c r="AB18" i="9" s="1"/>
  <c r="AX18" i="9"/>
  <c r="S18" i="9" s="1"/>
  <c r="AC18" i="9" s="1"/>
  <c r="AB19" i="9" s="1"/>
  <c r="AX19" i="9"/>
  <c r="S19" i="9" s="1"/>
  <c r="AC19" i="9" s="1"/>
  <c r="AB20" i="9" s="1"/>
  <c r="AX20" i="9"/>
  <c r="S20" i="9" s="1"/>
  <c r="AC20" i="9" s="1"/>
  <c r="AB21" i="9" s="1"/>
  <c r="AX21" i="9"/>
  <c r="S21" i="9" s="1"/>
  <c r="AC21" i="9" s="1"/>
  <c r="AB22" i="9" s="1"/>
  <c r="AS5" i="71"/>
  <c r="AL5" i="71"/>
  <c r="AU5" i="71" s="1"/>
  <c r="AI23" i="9"/>
  <c r="AN23" i="9"/>
  <c r="AN25" i="9" s="1"/>
  <c r="AN25" i="46"/>
  <c r="AI25" i="46"/>
  <c r="AI24" i="79"/>
  <c r="AN24" i="79"/>
  <c r="AN23" i="49"/>
  <c r="AN25" i="49" s="1"/>
  <c r="AI23" i="49"/>
  <c r="AJ16" i="61"/>
  <c r="AK16" i="61"/>
  <c r="AT16" i="61" s="1"/>
  <c r="AS5" i="66"/>
  <c r="AL5" i="66"/>
  <c r="AU5" i="66" s="1"/>
  <c r="AS9" i="63"/>
  <c r="AL9" i="63"/>
  <c r="AU9" i="63" s="1"/>
  <c r="AR23" i="73"/>
  <c r="AG24" i="44"/>
  <c r="AP24" i="44" s="1"/>
  <c r="AF24" i="44"/>
  <c r="AO24" i="44" s="1"/>
  <c r="AE24" i="44"/>
  <c r="W25" i="44"/>
  <c r="AS7" i="71"/>
  <c r="AL7" i="71"/>
  <c r="AU7" i="71" s="1"/>
  <c r="Z27" i="94"/>
  <c r="Y27" i="94"/>
  <c r="X27" i="94"/>
  <c r="AR23" i="34"/>
  <c r="AJ12" i="52"/>
  <c r="AK12" i="52"/>
  <c r="AT12" i="52" s="1"/>
  <c r="AJ11" i="21"/>
  <c r="AK11" i="21"/>
  <c r="AT11" i="21" s="1"/>
  <c r="AH24" i="47"/>
  <c r="AQ24" i="47" s="1"/>
  <c r="AS20" i="62"/>
  <c r="AL20" i="62"/>
  <c r="AU20" i="62" s="1"/>
  <c r="AJ14" i="1"/>
  <c r="AK14" i="1"/>
  <c r="AT14" i="1" s="1"/>
  <c r="AJ6" i="12"/>
  <c r="AK6" i="12"/>
  <c r="AT6" i="12" s="1"/>
  <c r="AH23" i="38"/>
  <c r="AQ23" i="38" s="1"/>
  <c r="AS6" i="70"/>
  <c r="AL6" i="70"/>
  <c r="AU6" i="70" s="1"/>
  <c r="AN25" i="30"/>
  <c r="AI25" i="30"/>
  <c r="AH24" i="87"/>
  <c r="AQ24" i="87" s="1"/>
  <c r="AS3" i="63"/>
  <c r="AL3" i="63"/>
  <c r="AU3" i="63" s="1"/>
  <c r="AS22" i="63"/>
  <c r="AL22" i="63"/>
  <c r="AU22" i="63" s="1"/>
  <c r="AS15" i="70"/>
  <c r="AL15" i="70"/>
  <c r="AU15" i="70" s="1"/>
  <c r="AG26" i="45"/>
  <c r="AP26" i="45" s="1"/>
  <c r="W27" i="45"/>
  <c r="AF26" i="45"/>
  <c r="AO26" i="45" s="1"/>
  <c r="AE26" i="45"/>
  <c r="AS15" i="22"/>
  <c r="AL15" i="22"/>
  <c r="AU15" i="22" s="1"/>
  <c r="AS14" i="23"/>
  <c r="AL14" i="23"/>
  <c r="AU14" i="23" s="1"/>
  <c r="AS11" i="6"/>
  <c r="AL11" i="6"/>
  <c r="AU11" i="6" s="1"/>
  <c r="X26" i="92"/>
  <c r="Y26" i="92"/>
  <c r="AS18" i="70"/>
  <c r="AL18" i="70"/>
  <c r="AU18" i="70" s="1"/>
  <c r="Z27" i="39"/>
  <c r="Y27" i="39"/>
  <c r="X27" i="39"/>
  <c r="X24" i="76"/>
  <c r="Y24" i="76"/>
  <c r="AR23" i="29"/>
  <c r="AJ4" i="62"/>
  <c r="AK4" i="62"/>
  <c r="AT4" i="62" s="1"/>
  <c r="AT25" i="62" s="1"/>
  <c r="AS13" i="66"/>
  <c r="AL13" i="66"/>
  <c r="AU13" i="66" s="1"/>
  <c r="AJ17" i="52"/>
  <c r="AK17" i="52"/>
  <c r="AT17" i="52" s="1"/>
  <c r="AJ11" i="52"/>
  <c r="AK11" i="52"/>
  <c r="AT11" i="52" s="1"/>
  <c r="AJ5" i="52"/>
  <c r="AK5" i="52"/>
  <c r="AT5" i="52" s="1"/>
  <c r="AS5" i="63"/>
  <c r="AL5" i="63"/>
  <c r="AU5" i="63" s="1"/>
  <c r="AS22" i="70"/>
  <c r="AL22" i="70"/>
  <c r="AU22" i="70" s="1"/>
  <c r="AJ22" i="21"/>
  <c r="AK22" i="21"/>
  <c r="AT22" i="21" s="1"/>
  <c r="AJ16" i="21"/>
  <c r="AK16" i="21"/>
  <c r="AT16" i="21" s="1"/>
  <c r="AJ10" i="21"/>
  <c r="AK10" i="21"/>
  <c r="AT10" i="21" s="1"/>
  <c r="AJ3" i="21"/>
  <c r="AB4" i="21"/>
  <c r="AL23" i="69"/>
  <c r="AU23" i="69" s="1"/>
  <c r="AR23" i="69"/>
  <c r="AR25" i="69" s="1"/>
  <c r="AS8" i="71"/>
  <c r="AL8" i="71"/>
  <c r="AU8" i="71" s="1"/>
  <c r="AJ10" i="1"/>
  <c r="AK10" i="1"/>
  <c r="AT10" i="1" s="1"/>
  <c r="AS12" i="69"/>
  <c r="AL12" i="69"/>
  <c r="AU12" i="69" s="1"/>
  <c r="AS13" i="63"/>
  <c r="AL13" i="63"/>
  <c r="AU13" i="63" s="1"/>
  <c r="AS18" i="22"/>
  <c r="AL18" i="22"/>
  <c r="AU18" i="22" s="1"/>
  <c r="AH23" i="15"/>
  <c r="AQ23" i="15" s="1"/>
  <c r="AQ25" i="15" s="1"/>
  <c r="AZ3" i="15"/>
  <c r="AS17" i="69"/>
  <c r="AL17" i="69"/>
  <c r="AU17" i="69" s="1"/>
  <c r="AS17" i="62"/>
  <c r="AL17" i="62"/>
  <c r="AU17" i="62" s="1"/>
  <c r="AS20" i="66"/>
  <c r="AL20" i="66"/>
  <c r="AU20" i="66" s="1"/>
  <c r="AN24" i="81"/>
  <c r="AI24" i="81"/>
  <c r="AS18" i="63"/>
  <c r="AL18" i="63"/>
  <c r="AU18" i="63" s="1"/>
  <c r="AS11" i="70"/>
  <c r="AL11" i="70"/>
  <c r="AU11" i="70" s="1"/>
  <c r="AN24" i="77"/>
  <c r="AI24" i="77"/>
  <c r="AS7" i="6"/>
  <c r="AL7" i="6"/>
  <c r="AU7" i="6" s="1"/>
  <c r="AJ21" i="67"/>
  <c r="AK21" i="67"/>
  <c r="AT21" i="67" s="1"/>
  <c r="AJ15" i="67"/>
  <c r="AK15" i="67"/>
  <c r="AT15" i="67" s="1"/>
  <c r="AJ9" i="67"/>
  <c r="AK9" i="67"/>
  <c r="AT9" i="67" s="1"/>
  <c r="AR22" i="65"/>
  <c r="AS12" i="22"/>
  <c r="AL12" i="22"/>
  <c r="AU12" i="22" s="1"/>
  <c r="AH26" i="26"/>
  <c r="AQ26" i="26" s="1"/>
  <c r="AR23" i="27"/>
  <c r="AS13" i="62"/>
  <c r="AL13" i="62"/>
  <c r="AU13" i="62" s="1"/>
  <c r="AS10" i="66"/>
  <c r="AL10" i="66"/>
  <c r="AU10" i="66" s="1"/>
  <c r="AS20" i="63"/>
  <c r="AL20" i="63"/>
  <c r="AU20" i="63" s="1"/>
  <c r="AS7" i="70"/>
  <c r="AL7" i="70"/>
  <c r="AU7" i="70" s="1"/>
  <c r="AX22" i="9"/>
  <c r="S22" i="9" s="1"/>
  <c r="AC22" i="9" s="1"/>
  <c r="AB23" i="9" s="1"/>
  <c r="AS4" i="57"/>
  <c r="AL4" i="57"/>
  <c r="AU4" i="57" s="1"/>
  <c r="AU25" i="57" s="1"/>
  <c r="C11" i="57" s="1"/>
  <c r="F10" i="97" s="1"/>
  <c r="AS7" i="22"/>
  <c r="AL7" i="22"/>
  <c r="AU7" i="22" s="1"/>
  <c r="AS18" i="23"/>
  <c r="AL18" i="23"/>
  <c r="AU18" i="23" s="1"/>
  <c r="AS9" i="6"/>
  <c r="AL9" i="6"/>
  <c r="AU9" i="6" s="1"/>
  <c r="AJ9" i="1"/>
  <c r="AK9" i="1"/>
  <c r="AT9" i="1" s="1"/>
  <c r="AI23" i="21"/>
  <c r="AN23" i="21"/>
  <c r="AN25" i="21" s="1"/>
  <c r="AS18" i="62"/>
  <c r="AL18" i="62"/>
  <c r="AU18" i="62" s="1"/>
  <c r="AS7" i="63"/>
  <c r="AL7" i="63"/>
  <c r="AU7" i="63" s="1"/>
  <c r="AS11" i="23"/>
  <c r="AL11" i="23"/>
  <c r="AU11" i="23" s="1"/>
  <c r="AJ6" i="1"/>
  <c r="AK6" i="1"/>
  <c r="AT6" i="1" s="1"/>
  <c r="AI23" i="43"/>
  <c r="AN23" i="43"/>
  <c r="X26" i="75"/>
  <c r="Y26" i="75"/>
  <c r="AI25" i="35"/>
  <c r="AN25" i="35"/>
  <c r="AI23" i="78"/>
  <c r="AN23" i="78"/>
  <c r="AJ3" i="61"/>
  <c r="AB4" i="61"/>
  <c r="AJ8" i="1"/>
  <c r="AK8" i="1"/>
  <c r="AT8" i="1" s="1"/>
  <c r="AJ13" i="12"/>
  <c r="AK13" i="12"/>
  <c r="AT13" i="12" s="1"/>
  <c r="AS19" i="63"/>
  <c r="AL19" i="63"/>
  <c r="AU19" i="63" s="1"/>
  <c r="AS20" i="6"/>
  <c r="AL20" i="6"/>
  <c r="AU20" i="6" s="1"/>
  <c r="AR23" i="96"/>
  <c r="AS15" i="69"/>
  <c r="AL15" i="69"/>
  <c r="AU15" i="69" s="1"/>
  <c r="AJ4" i="63"/>
  <c r="AK4" i="63"/>
  <c r="AT4" i="63" s="1"/>
  <c r="AT25" i="63" s="1"/>
  <c r="AC21" i="49"/>
  <c r="AB22" i="49" s="1"/>
  <c r="S22" i="49"/>
  <c r="AJ18" i="52"/>
  <c r="AK18" i="52"/>
  <c r="AT18" i="52" s="1"/>
  <c r="AJ9" i="61"/>
  <c r="AK9" i="61"/>
  <c r="AT9" i="61" s="1"/>
  <c r="AS8" i="69"/>
  <c r="AL8" i="69"/>
  <c r="AU8" i="69" s="1"/>
  <c r="AJ8" i="61"/>
  <c r="AK8" i="61"/>
  <c r="AT8" i="61" s="1"/>
  <c r="AS11" i="66"/>
  <c r="AL11" i="66"/>
  <c r="AU11" i="66" s="1"/>
  <c r="AI23" i="12"/>
  <c r="AN23" i="12"/>
  <c r="AN25" i="12" s="1"/>
  <c r="AS15" i="63"/>
  <c r="AL15" i="63"/>
  <c r="AU15" i="63" s="1"/>
  <c r="AS14" i="70"/>
  <c r="AL14" i="70"/>
  <c r="AU14" i="70" s="1"/>
  <c r="AS14" i="22"/>
  <c r="AL14" i="22"/>
  <c r="AU14" i="22" s="1"/>
  <c r="AS12" i="71"/>
  <c r="AL12" i="71"/>
  <c r="AU12" i="71" s="1"/>
  <c r="AJ17" i="12"/>
  <c r="AK17" i="12"/>
  <c r="AT17" i="12" s="1"/>
  <c r="AJ11" i="12"/>
  <c r="AK11" i="12"/>
  <c r="AT11" i="12" s="1"/>
  <c r="AJ5" i="12"/>
  <c r="AK5" i="12"/>
  <c r="AT5" i="12" s="1"/>
  <c r="AS15" i="66"/>
  <c r="AL15" i="66"/>
  <c r="AU15" i="66" s="1"/>
  <c r="X25" i="84"/>
  <c r="Z25" i="84" s="1"/>
  <c r="Y25" i="84"/>
  <c r="X25" i="42"/>
  <c r="Z25" i="42" s="1"/>
  <c r="Y25" i="42"/>
  <c r="Z23" i="38"/>
  <c r="AH23" i="68"/>
  <c r="AQ23" i="68" s="1"/>
  <c r="AQ25" i="68" s="1"/>
  <c r="AX22" i="68"/>
  <c r="S22" i="68" s="1"/>
  <c r="AC22" i="68" s="1"/>
  <c r="AB23" i="68" s="1"/>
  <c r="AZ3" i="68"/>
  <c r="Z26" i="30"/>
  <c r="X26" i="30"/>
  <c r="Y26" i="30"/>
  <c r="AS22" i="71"/>
  <c r="AL22" i="71"/>
  <c r="AU22" i="71" s="1"/>
  <c r="AS21" i="69"/>
  <c r="AL21" i="69"/>
  <c r="AU21" i="69" s="1"/>
  <c r="AS9" i="62"/>
  <c r="AL9" i="62"/>
  <c r="AU9" i="62" s="1"/>
  <c r="AS12" i="66"/>
  <c r="AL12" i="66"/>
  <c r="AU12" i="66" s="1"/>
  <c r="AJ23" i="52"/>
  <c r="AS23" i="52" s="1"/>
  <c r="AK23" i="52"/>
  <c r="AT23" i="52" s="1"/>
  <c r="Y25" i="89"/>
  <c r="Z25" i="89" s="1"/>
  <c r="X25" i="89"/>
  <c r="AJ4" i="70"/>
  <c r="AK4" i="70"/>
  <c r="AT4" i="70" s="1"/>
  <c r="AT25" i="70" s="1"/>
  <c r="AU25" i="53"/>
  <c r="C11" i="53" s="1"/>
  <c r="F6" i="97" s="1"/>
  <c r="W24" i="88"/>
  <c r="AE23" i="88"/>
  <c r="AF23" i="88"/>
  <c r="AO23" i="88" s="1"/>
  <c r="AG23" i="88"/>
  <c r="AP23" i="88" s="1"/>
  <c r="AS13" i="71"/>
  <c r="AL13" i="71"/>
  <c r="AU13" i="71" s="1"/>
  <c r="AU25" i="8"/>
  <c r="C11" i="8" s="1"/>
  <c r="AI26" i="94"/>
  <c r="AN26" i="94"/>
  <c r="AS8" i="6"/>
  <c r="AL8" i="6"/>
  <c r="AU8" i="6" s="1"/>
  <c r="AL23" i="70"/>
  <c r="AU23" i="70" s="1"/>
  <c r="AS10" i="69"/>
  <c r="AL10" i="69"/>
  <c r="AU10" i="69" s="1"/>
  <c r="AS3" i="62"/>
  <c r="AL3" i="62"/>
  <c r="AU3" i="62" s="1"/>
  <c r="AS22" i="62"/>
  <c r="AL22" i="62"/>
  <c r="AU22" i="62" s="1"/>
  <c r="AJ22" i="52"/>
  <c r="AK22" i="52"/>
  <c r="AT22" i="52" s="1"/>
  <c r="AJ16" i="52"/>
  <c r="AK16" i="52"/>
  <c r="AT16" i="52" s="1"/>
  <c r="AJ10" i="52"/>
  <c r="AK10" i="52"/>
  <c r="AT10" i="52" s="1"/>
  <c r="AJ3" i="52"/>
  <c r="AB4" i="52"/>
  <c r="AN23" i="61"/>
  <c r="AN25" i="61" s="1"/>
  <c r="AI23" i="61"/>
  <c r="AJ21" i="21"/>
  <c r="AK21" i="21"/>
  <c r="AT21" i="21" s="1"/>
  <c r="AJ15" i="21"/>
  <c r="AK15" i="21"/>
  <c r="AT15" i="21" s="1"/>
  <c r="AJ9" i="21"/>
  <c r="AK9" i="21"/>
  <c r="AT9" i="21" s="1"/>
  <c r="AS10" i="22"/>
  <c r="AL10" i="22"/>
  <c r="AU10" i="22" s="1"/>
  <c r="AS9" i="23"/>
  <c r="AL9" i="23"/>
  <c r="AU9" i="23" s="1"/>
  <c r="AS6" i="6"/>
  <c r="AL6" i="6"/>
  <c r="AU6" i="6" s="1"/>
  <c r="AJ16" i="1"/>
  <c r="AK16" i="1"/>
  <c r="AT16" i="1" s="1"/>
  <c r="AS6" i="62"/>
  <c r="AL6" i="62"/>
  <c r="AU6" i="62" s="1"/>
  <c r="AS5" i="69"/>
  <c r="AL5" i="69"/>
  <c r="AU5" i="69" s="1"/>
  <c r="AI23" i="93"/>
  <c r="AN23" i="93"/>
  <c r="AS5" i="22"/>
  <c r="AL5" i="22"/>
  <c r="AU5" i="22" s="1"/>
  <c r="AS4" i="8"/>
  <c r="AL4" i="8"/>
  <c r="AU4" i="8" s="1"/>
  <c r="AS16" i="23"/>
  <c r="AL16" i="23"/>
  <c r="AU16" i="23" s="1"/>
  <c r="AJ20" i="67"/>
  <c r="AK20" i="67"/>
  <c r="AT20" i="67" s="1"/>
  <c r="AJ14" i="67"/>
  <c r="AK14" i="67"/>
  <c r="AT14" i="67" s="1"/>
  <c r="AJ8" i="67"/>
  <c r="AK8" i="67"/>
  <c r="AT8" i="67" s="1"/>
  <c r="AS9" i="71"/>
  <c r="AL9" i="71"/>
  <c r="AU9" i="71" s="1"/>
  <c r="AJ5" i="1"/>
  <c r="AK5" i="1"/>
  <c r="AT5" i="1" s="1"/>
  <c r="Z26" i="26"/>
  <c r="AS13" i="69"/>
  <c r="AL13" i="69"/>
  <c r="AU13" i="69" s="1"/>
  <c r="AR22" i="68"/>
  <c r="AS11" i="71"/>
  <c r="AL11" i="71"/>
  <c r="AU11" i="71" s="1"/>
  <c r="AJ7" i="1"/>
  <c r="AK7" i="1"/>
  <c r="AT7" i="1" s="1"/>
  <c r="AS6" i="69"/>
  <c r="AL6" i="69"/>
  <c r="AU6" i="69" s="1"/>
  <c r="Z24" i="40"/>
  <c r="Y24" i="40"/>
  <c r="X24" i="40"/>
  <c r="AN25" i="80"/>
  <c r="AI25" i="80"/>
  <c r="AE24" i="83"/>
  <c r="W25" i="83"/>
  <c r="AG24" i="83"/>
  <c r="AP24" i="83" s="1"/>
  <c r="AF24" i="83"/>
  <c r="AO24" i="83" s="1"/>
  <c r="AH24" i="27"/>
  <c r="AQ24" i="27" s="1"/>
  <c r="Z23" i="7"/>
  <c r="Y23" i="7"/>
  <c r="X23" i="7"/>
  <c r="AS6" i="66"/>
  <c r="AL6" i="66"/>
  <c r="AU6" i="66" s="1"/>
  <c r="AS22" i="69"/>
  <c r="AL22" i="69"/>
  <c r="AU22" i="69" s="1"/>
  <c r="AX23" i="16"/>
  <c r="S23" i="16" s="1"/>
  <c r="AC23" i="16" s="1"/>
  <c r="AX3" i="16"/>
  <c r="S3" i="16" s="1"/>
  <c r="AC3" i="16" s="1"/>
  <c r="AX4" i="16"/>
  <c r="S4" i="16" s="1"/>
  <c r="AC4" i="16" s="1"/>
  <c r="AB5" i="16" s="1"/>
  <c r="AX5" i="16"/>
  <c r="S5" i="16" s="1"/>
  <c r="AC5" i="16" s="1"/>
  <c r="AB6" i="16" s="1"/>
  <c r="AX6" i="16"/>
  <c r="S6" i="16" s="1"/>
  <c r="AC6" i="16" s="1"/>
  <c r="AB7" i="16" s="1"/>
  <c r="AX7" i="16"/>
  <c r="S7" i="16" s="1"/>
  <c r="AC7" i="16" s="1"/>
  <c r="AB8" i="16" s="1"/>
  <c r="AX8" i="16"/>
  <c r="S8" i="16" s="1"/>
  <c r="AC8" i="16" s="1"/>
  <c r="AB9" i="16" s="1"/>
  <c r="AX9" i="16"/>
  <c r="S9" i="16" s="1"/>
  <c r="AC9" i="16" s="1"/>
  <c r="AB10" i="16" s="1"/>
  <c r="AX10" i="16"/>
  <c r="S10" i="16" s="1"/>
  <c r="AC10" i="16" s="1"/>
  <c r="AB11" i="16" s="1"/>
  <c r="AX11" i="16"/>
  <c r="S11" i="16" s="1"/>
  <c r="AC11" i="16" s="1"/>
  <c r="AB12" i="16" s="1"/>
  <c r="AX12" i="16"/>
  <c r="S12" i="16" s="1"/>
  <c r="AC12" i="16" s="1"/>
  <c r="AB13" i="16" s="1"/>
  <c r="AX13" i="16"/>
  <c r="S13" i="16" s="1"/>
  <c r="AC13" i="16" s="1"/>
  <c r="AB14" i="16" s="1"/>
  <c r="AX14" i="16"/>
  <c r="S14" i="16" s="1"/>
  <c r="AC14" i="16" s="1"/>
  <c r="AB15" i="16" s="1"/>
  <c r="AX15" i="16"/>
  <c r="S15" i="16" s="1"/>
  <c r="AC15" i="16" s="1"/>
  <c r="AB16" i="16" s="1"/>
  <c r="AX16" i="16"/>
  <c r="S16" i="16" s="1"/>
  <c r="AC16" i="16" s="1"/>
  <c r="AB17" i="16" s="1"/>
  <c r="AX17" i="16"/>
  <c r="S17" i="16" s="1"/>
  <c r="AC17" i="16" s="1"/>
  <c r="AB18" i="16" s="1"/>
  <c r="AX18" i="16"/>
  <c r="S18" i="16" s="1"/>
  <c r="AC18" i="16" s="1"/>
  <c r="AB19" i="16" s="1"/>
  <c r="AX19" i="16"/>
  <c r="S19" i="16" s="1"/>
  <c r="AC19" i="16" s="1"/>
  <c r="AB20" i="16" s="1"/>
  <c r="AX20" i="16"/>
  <c r="S20" i="16" s="1"/>
  <c r="AC20" i="16" s="1"/>
  <c r="AB21" i="16" s="1"/>
  <c r="AX21" i="16"/>
  <c r="S21" i="16" s="1"/>
  <c r="AC21" i="16" s="1"/>
  <c r="AB22" i="16" s="1"/>
  <c r="AS14" i="69"/>
  <c r="AL14" i="69"/>
  <c r="AU14" i="69" s="1"/>
  <c r="Z24" i="47"/>
  <c r="AJ19" i="61"/>
  <c r="AK19" i="61"/>
  <c r="AT19" i="61" s="1"/>
  <c r="AJ7" i="61"/>
  <c r="AK7" i="61"/>
  <c r="AT7" i="61" s="1"/>
  <c r="AS8" i="62"/>
  <c r="AL8" i="62"/>
  <c r="AU8" i="62" s="1"/>
  <c r="Z24" i="95"/>
  <c r="Y24" i="95"/>
  <c r="X24" i="95"/>
  <c r="AR25" i="32"/>
  <c r="AS19" i="23"/>
  <c r="AL19" i="23"/>
  <c r="AU19" i="23" s="1"/>
  <c r="AS16" i="6"/>
  <c r="AL16" i="6"/>
  <c r="AU16" i="6" s="1"/>
  <c r="AJ23" i="1"/>
  <c r="AK23" i="1"/>
  <c r="AT23" i="1" s="1"/>
  <c r="AJ20" i="1"/>
  <c r="AK20" i="1"/>
  <c r="AT20" i="1" s="1"/>
  <c r="AJ21" i="1"/>
  <c r="AK21" i="1"/>
  <c r="AT21" i="1" s="1"/>
  <c r="AJ22" i="12"/>
  <c r="AK22" i="12"/>
  <c r="AT22" i="12" s="1"/>
  <c r="AJ16" i="12"/>
  <c r="AK16" i="12"/>
  <c r="AT16" i="12" s="1"/>
  <c r="AJ10" i="12"/>
  <c r="AK10" i="12"/>
  <c r="AT10" i="12" s="1"/>
  <c r="AJ3" i="12"/>
  <c r="AB4" i="12"/>
  <c r="AS18" i="69"/>
  <c r="AL18" i="69"/>
  <c r="AU18" i="69" s="1"/>
  <c r="AN24" i="84"/>
  <c r="AI24" i="84"/>
  <c r="Z24" i="87"/>
  <c r="AF23" i="36"/>
  <c r="AO23" i="36" s="1"/>
  <c r="AG23" i="36"/>
  <c r="AP23" i="36" s="1"/>
  <c r="W24" i="36"/>
  <c r="AE23" i="36"/>
  <c r="AN24" i="89"/>
  <c r="AI24" i="89"/>
  <c r="AS10" i="63"/>
  <c r="AL10" i="63"/>
  <c r="AU10" i="63" s="1"/>
  <c r="AS3" i="70"/>
  <c r="AL3" i="70"/>
  <c r="AU3" i="70" s="1"/>
  <c r="AS21" i="70"/>
  <c r="AL21" i="70"/>
  <c r="AU21" i="70" s="1"/>
  <c r="AS21" i="22"/>
  <c r="AL21" i="22"/>
  <c r="AU21" i="22" s="1"/>
  <c r="AS20" i="23"/>
  <c r="AL20" i="23"/>
  <c r="AU20" i="23" s="1"/>
  <c r="AS17" i="6"/>
  <c r="AL17" i="6"/>
  <c r="AU17" i="6" s="1"/>
  <c r="AS25" i="8"/>
  <c r="AI26" i="39"/>
  <c r="AN26" i="39"/>
  <c r="AS16" i="71"/>
  <c r="AL16" i="71"/>
  <c r="AU16" i="71" s="1"/>
  <c r="AH26" i="85"/>
  <c r="AQ26" i="85" s="1"/>
  <c r="AS19" i="66"/>
  <c r="AL19" i="66"/>
  <c r="AU19" i="66" s="1"/>
  <c r="AJ21" i="52"/>
  <c r="AK21" i="52"/>
  <c r="AT21" i="52" s="1"/>
  <c r="AJ15" i="52"/>
  <c r="AK15" i="52"/>
  <c r="AT15" i="52" s="1"/>
  <c r="AJ9" i="52"/>
  <c r="AK9" i="52"/>
  <c r="AT9" i="52" s="1"/>
  <c r="AS11" i="63"/>
  <c r="AL11" i="63"/>
  <c r="AU11" i="63" s="1"/>
  <c r="AS10" i="70"/>
  <c r="AL10" i="70"/>
  <c r="AU10" i="70" s="1"/>
  <c r="AJ20" i="21"/>
  <c r="AK20" i="21"/>
  <c r="AT20" i="21" s="1"/>
  <c r="AJ14" i="21"/>
  <c r="AK14" i="21"/>
  <c r="AT14" i="21" s="1"/>
  <c r="AJ8" i="21"/>
  <c r="AK8" i="21"/>
  <c r="AT8" i="21" s="1"/>
  <c r="AS4" i="53"/>
  <c r="AS25" i="53" s="1"/>
  <c r="AL4" i="53"/>
  <c r="AU4" i="53" s="1"/>
  <c r="AS14" i="71"/>
  <c r="AL14" i="71"/>
  <c r="AU14" i="71" s="1"/>
  <c r="AR22" i="15"/>
  <c r="AH24" i="29"/>
  <c r="AQ24" i="29" s="1"/>
  <c r="AS12" i="70"/>
  <c r="AL12" i="70"/>
  <c r="AU12" i="70" s="1"/>
  <c r="AS10" i="71"/>
  <c r="AL10" i="71"/>
  <c r="AU10" i="71" s="1"/>
  <c r="Z23" i="15"/>
  <c r="AS4" i="58"/>
  <c r="AS25" i="58" s="1"/>
  <c r="AL4" i="58"/>
  <c r="AU4" i="58" s="1"/>
  <c r="AS5" i="62"/>
  <c r="AL5" i="62"/>
  <c r="AU5" i="62" s="1"/>
  <c r="AS8" i="66"/>
  <c r="AL8" i="66"/>
  <c r="AU8" i="66" s="1"/>
  <c r="AS6" i="63"/>
  <c r="AL6" i="63"/>
  <c r="AU6" i="63" s="1"/>
  <c r="AS17" i="70"/>
  <c r="AL17" i="70"/>
  <c r="AU17" i="70" s="1"/>
  <c r="AJ4" i="23"/>
  <c r="AK4" i="23"/>
  <c r="AT4" i="23" s="1"/>
  <c r="AT25" i="23" s="1"/>
  <c r="AS13" i="6"/>
  <c r="AL13" i="6"/>
  <c r="AU13" i="6" s="1"/>
  <c r="AJ19" i="67"/>
  <c r="AK19" i="67"/>
  <c r="AT19" i="67" s="1"/>
  <c r="AJ13" i="67"/>
  <c r="AK13" i="67"/>
  <c r="AT13" i="67" s="1"/>
  <c r="AJ7" i="67"/>
  <c r="AK7" i="67"/>
  <c r="AT7" i="67" s="1"/>
  <c r="Y26" i="31"/>
  <c r="X26" i="31"/>
  <c r="AS17" i="23"/>
  <c r="AL17" i="23"/>
  <c r="AU17" i="23" s="1"/>
  <c r="AS14" i="6"/>
  <c r="AL14" i="6"/>
  <c r="AU14" i="6" s="1"/>
  <c r="AS4" i="59"/>
  <c r="AL4" i="59"/>
  <c r="AU4" i="59" s="1"/>
  <c r="AU25" i="59" s="1"/>
  <c r="C11" i="59" s="1"/>
  <c r="F12" i="97" s="1"/>
  <c r="AS19" i="62"/>
  <c r="AL19" i="62"/>
  <c r="AU19" i="62" s="1"/>
  <c r="AS16" i="66"/>
  <c r="AL16" i="66"/>
  <c r="AU16" i="66" s="1"/>
  <c r="AS8" i="63"/>
  <c r="AL8" i="63"/>
  <c r="AU8" i="63" s="1"/>
  <c r="AS13" i="70"/>
  <c r="AL13" i="70"/>
  <c r="AU13" i="70" s="1"/>
  <c r="AS13" i="22"/>
  <c r="AL13" i="22"/>
  <c r="AU13" i="22" s="1"/>
  <c r="AS6" i="23"/>
  <c r="AL6" i="23"/>
  <c r="AU6" i="23" s="1"/>
  <c r="AS15" i="6"/>
  <c r="AL15" i="6"/>
  <c r="AU15" i="6" s="1"/>
  <c r="AJ13" i="1"/>
  <c r="AK13" i="1"/>
  <c r="AT13" i="1" s="1"/>
  <c r="AN23" i="40"/>
  <c r="AI23" i="40"/>
  <c r="AS4" i="14"/>
  <c r="AS25" i="14" s="1"/>
  <c r="AL4" i="14"/>
  <c r="AU4" i="14" s="1"/>
  <c r="AU25" i="14" s="1"/>
  <c r="C11" i="14" s="1"/>
  <c r="AS25" i="57"/>
  <c r="X26" i="86"/>
  <c r="Y26" i="86"/>
  <c r="AI23" i="16"/>
  <c r="AN23" i="16"/>
  <c r="AN25" i="16" s="1"/>
  <c r="Y24" i="43"/>
  <c r="X24" i="43"/>
  <c r="AK23" i="12"/>
  <c r="AT23" i="12" s="1"/>
  <c r="AJ10" i="61"/>
  <c r="AK10" i="61"/>
  <c r="AT10" i="61" s="1"/>
  <c r="AX23" i="17"/>
  <c r="S23" i="17" s="1"/>
  <c r="AC23" i="17" s="1"/>
  <c r="AX3" i="17"/>
  <c r="S3" i="17" s="1"/>
  <c r="AC3" i="17" s="1"/>
  <c r="AX4" i="17"/>
  <c r="S4" i="17" s="1"/>
  <c r="AC4" i="17" s="1"/>
  <c r="AB5" i="17" s="1"/>
  <c r="AX5" i="17"/>
  <c r="S5" i="17" s="1"/>
  <c r="AC5" i="17" s="1"/>
  <c r="AB6" i="17" s="1"/>
  <c r="AX6" i="17"/>
  <c r="S6" i="17" s="1"/>
  <c r="AC6" i="17" s="1"/>
  <c r="AB7" i="17" s="1"/>
  <c r="AX7" i="17"/>
  <c r="S7" i="17" s="1"/>
  <c r="AC7" i="17" s="1"/>
  <c r="AB8" i="17" s="1"/>
  <c r="AX8" i="17"/>
  <c r="S8" i="17" s="1"/>
  <c r="AC8" i="17" s="1"/>
  <c r="AB9" i="17" s="1"/>
  <c r="AX9" i="17"/>
  <c r="S9" i="17" s="1"/>
  <c r="AC9" i="17" s="1"/>
  <c r="AB10" i="17" s="1"/>
  <c r="AX10" i="17"/>
  <c r="S10" i="17" s="1"/>
  <c r="AC10" i="17" s="1"/>
  <c r="AB11" i="17" s="1"/>
  <c r="AX11" i="17"/>
  <c r="S11" i="17" s="1"/>
  <c r="AC11" i="17" s="1"/>
  <c r="AB12" i="17" s="1"/>
  <c r="AX12" i="17"/>
  <c r="S12" i="17" s="1"/>
  <c r="AC12" i="17" s="1"/>
  <c r="AB13" i="17" s="1"/>
  <c r="AX13" i="17"/>
  <c r="S13" i="17" s="1"/>
  <c r="AC13" i="17" s="1"/>
  <c r="AB14" i="17" s="1"/>
  <c r="AX14" i="17"/>
  <c r="S14" i="17" s="1"/>
  <c r="AC14" i="17" s="1"/>
  <c r="AB15" i="17" s="1"/>
  <c r="AX15" i="17"/>
  <c r="S15" i="17" s="1"/>
  <c r="AC15" i="17" s="1"/>
  <c r="AB16" i="17" s="1"/>
  <c r="AX16" i="17"/>
  <c r="S16" i="17" s="1"/>
  <c r="AC16" i="17" s="1"/>
  <c r="AB17" i="17" s="1"/>
  <c r="AX17" i="17"/>
  <c r="S17" i="17" s="1"/>
  <c r="AC17" i="17" s="1"/>
  <c r="AB18" i="17" s="1"/>
  <c r="AX18" i="17"/>
  <c r="S18" i="17" s="1"/>
  <c r="AC18" i="17" s="1"/>
  <c r="AB19" i="17" s="1"/>
  <c r="AX19" i="17"/>
  <c r="S19" i="17" s="1"/>
  <c r="AC19" i="17" s="1"/>
  <c r="AB20" i="17" s="1"/>
  <c r="AX20" i="17"/>
  <c r="S20" i="17" s="1"/>
  <c r="AC20" i="17" s="1"/>
  <c r="AB21" i="17" s="1"/>
  <c r="AX21" i="17"/>
  <c r="S21" i="17" s="1"/>
  <c r="AC21" i="17" s="1"/>
  <c r="AB22" i="17" s="1"/>
  <c r="AH25" i="48"/>
  <c r="AQ25" i="48" s="1"/>
  <c r="AJ17" i="21"/>
  <c r="AK17" i="21"/>
  <c r="AT17" i="21" s="1"/>
  <c r="AR23" i="74"/>
  <c r="AJ15" i="61"/>
  <c r="AK15" i="61"/>
  <c r="AT15" i="61" s="1"/>
  <c r="AX22" i="17"/>
  <c r="S22" i="17" s="1"/>
  <c r="AC22" i="17" s="1"/>
  <c r="AB23" i="17" s="1"/>
  <c r="AS13" i="23"/>
  <c r="AL13" i="23"/>
  <c r="AU13" i="23" s="1"/>
  <c r="AS10" i="6"/>
  <c r="AL10" i="6"/>
  <c r="AU10" i="6" s="1"/>
  <c r="AJ18" i="12"/>
  <c r="AK18" i="12"/>
  <c r="AT18" i="12" s="1"/>
  <c r="AJ12" i="12"/>
  <c r="AK12" i="12"/>
  <c r="AT12" i="12" s="1"/>
  <c r="AH25" i="90"/>
  <c r="AQ25" i="90" s="1"/>
  <c r="AJ20" i="61"/>
  <c r="AK20" i="61"/>
  <c r="AT20" i="61" s="1"/>
  <c r="AJ13" i="61"/>
  <c r="AK13" i="61"/>
  <c r="AT13" i="61" s="1"/>
  <c r="AL23" i="52"/>
  <c r="AU23" i="52" s="1"/>
  <c r="AR23" i="52"/>
  <c r="AR25" i="52" s="1"/>
  <c r="AS4" i="51"/>
  <c r="AS25" i="51" s="1"/>
  <c r="AL4" i="51"/>
  <c r="AU4" i="51" s="1"/>
  <c r="AU25" i="51" s="1"/>
  <c r="C11" i="51" s="1"/>
  <c r="F4" i="97" s="1"/>
  <c r="AX22" i="16"/>
  <c r="S22" i="16" s="1"/>
  <c r="AC22" i="16" s="1"/>
  <c r="AB23" i="16" s="1"/>
  <c r="AG25" i="37"/>
  <c r="AP25" i="37" s="1"/>
  <c r="AF25" i="37"/>
  <c r="AO25" i="37" s="1"/>
  <c r="W26" i="37"/>
  <c r="AE25" i="37"/>
  <c r="AJ18" i="61"/>
  <c r="AK18" i="61"/>
  <c r="AT18" i="61" s="1"/>
  <c r="AJ12" i="61"/>
  <c r="AK12" i="61"/>
  <c r="AT12" i="61" s="1"/>
  <c r="AJ6" i="61"/>
  <c r="AK6" i="61"/>
  <c r="AT6" i="61" s="1"/>
  <c r="AF24" i="33"/>
  <c r="AO24" i="33" s="1"/>
  <c r="AE24" i="33"/>
  <c r="W25" i="33"/>
  <c r="AG24" i="33"/>
  <c r="AP24" i="33" s="1"/>
  <c r="AS17" i="66"/>
  <c r="AL17" i="66"/>
  <c r="AU17" i="66" s="1"/>
  <c r="AS21" i="63"/>
  <c r="AL21" i="63"/>
  <c r="AU21" i="63" s="1"/>
  <c r="AS20" i="70"/>
  <c r="AL20" i="70"/>
  <c r="AU20" i="70" s="1"/>
  <c r="AS20" i="22"/>
  <c r="AL20" i="22"/>
  <c r="AU20" i="22" s="1"/>
  <c r="AJ4" i="6"/>
  <c r="AK4" i="6"/>
  <c r="AT4" i="6" s="1"/>
  <c r="AT25" i="6" s="1"/>
  <c r="AS18" i="71"/>
  <c r="AL18" i="71"/>
  <c r="AU18" i="71" s="1"/>
  <c r="AJ21" i="12"/>
  <c r="AK21" i="12"/>
  <c r="AT21" i="12" s="1"/>
  <c r="AJ15" i="12"/>
  <c r="AK15" i="12"/>
  <c r="AT15" i="12" s="1"/>
  <c r="AJ9" i="12"/>
  <c r="AK9" i="12"/>
  <c r="AT9" i="12" s="1"/>
  <c r="AS12" i="62"/>
  <c r="AL12" i="62"/>
  <c r="AU12" i="62" s="1"/>
  <c r="AS5" i="23"/>
  <c r="AL5" i="23"/>
  <c r="AU5" i="23" s="1"/>
  <c r="AS9" i="69"/>
  <c r="AL9" i="69"/>
  <c r="AU9" i="69" s="1"/>
  <c r="AS15" i="62"/>
  <c r="AL15" i="62"/>
  <c r="AU15" i="62" s="1"/>
  <c r="AS18" i="66"/>
  <c r="AL18" i="66"/>
  <c r="AU18" i="66" s="1"/>
  <c r="AJ23" i="21"/>
  <c r="AS23" i="21" s="1"/>
  <c r="AK23" i="21"/>
  <c r="AT23" i="21" s="1"/>
  <c r="Z25" i="25"/>
  <c r="Y25" i="25"/>
  <c r="X25" i="25"/>
  <c r="AS19" i="71"/>
  <c r="AL19" i="71"/>
  <c r="AU19" i="71" s="1"/>
  <c r="AI25" i="92"/>
  <c r="AN25" i="92"/>
  <c r="AJ18" i="1"/>
  <c r="AK18" i="1"/>
  <c r="AT18" i="1" s="1"/>
  <c r="AR24" i="48"/>
  <c r="AR23" i="67"/>
  <c r="AR25" i="67" s="1"/>
  <c r="AL23" i="67"/>
  <c r="AU23" i="67" s="1"/>
  <c r="AS16" i="69"/>
  <c r="AL16" i="69"/>
  <c r="AU16" i="69" s="1"/>
  <c r="AU25" i="58"/>
  <c r="C11" i="58" s="1"/>
  <c r="F11" i="97" s="1"/>
  <c r="AH24" i="73"/>
  <c r="AQ24" i="73" s="1"/>
  <c r="AS10" i="62"/>
  <c r="AL10" i="62"/>
  <c r="AU10" i="62" s="1"/>
  <c r="AJ20" i="52"/>
  <c r="AK20" i="52"/>
  <c r="AT20" i="52" s="1"/>
  <c r="AJ14" i="52"/>
  <c r="AK14" i="52"/>
  <c r="AT14" i="52" s="1"/>
  <c r="AJ8" i="52"/>
  <c r="AK8" i="52"/>
  <c r="AT8" i="52" s="1"/>
  <c r="AJ19" i="21"/>
  <c r="AK19" i="21"/>
  <c r="AT19" i="21" s="1"/>
  <c r="AJ13" i="21"/>
  <c r="AK13" i="21"/>
  <c r="AT13" i="21" s="1"/>
  <c r="AJ7" i="21"/>
  <c r="AK7" i="21"/>
  <c r="AT7" i="21" s="1"/>
  <c r="AE25" i="28"/>
  <c r="W26" i="28"/>
  <c r="AF25" i="28"/>
  <c r="AO25" i="28" s="1"/>
  <c r="AG25" i="28"/>
  <c r="AP25" i="28" s="1"/>
  <c r="AS16" i="22"/>
  <c r="AL16" i="22"/>
  <c r="AU16" i="22" s="1"/>
  <c r="AS15" i="23"/>
  <c r="AL15" i="23"/>
  <c r="AU15" i="23" s="1"/>
  <c r="AS12" i="6"/>
  <c r="AL12" i="6"/>
  <c r="AU12" i="6" s="1"/>
  <c r="Z24" i="29"/>
  <c r="AS9" i="66"/>
  <c r="AL9" i="66"/>
  <c r="AU9" i="66" s="1"/>
  <c r="AS11" i="69"/>
  <c r="AL11" i="69"/>
  <c r="AU11" i="69" s="1"/>
  <c r="AR22" i="38"/>
  <c r="AS11" i="22"/>
  <c r="AL11" i="22"/>
  <c r="AU11" i="22" s="1"/>
  <c r="AS3" i="23"/>
  <c r="AL3" i="23"/>
  <c r="AU3" i="23" s="1"/>
  <c r="AS22" i="23"/>
  <c r="AL22" i="23"/>
  <c r="AU22" i="23" s="1"/>
  <c r="AJ18" i="67"/>
  <c r="AK18" i="67"/>
  <c r="AT18" i="67" s="1"/>
  <c r="AJ12" i="67"/>
  <c r="AK12" i="67"/>
  <c r="AT12" i="67" s="1"/>
  <c r="AJ6" i="67"/>
  <c r="AK6" i="67"/>
  <c r="AT6" i="67" s="1"/>
  <c r="AS15" i="71"/>
  <c r="AL15" i="71"/>
  <c r="AU15" i="71" s="1"/>
  <c r="AJ11" i="1"/>
  <c r="AK11" i="1"/>
  <c r="AT11" i="1" s="1"/>
  <c r="AR23" i="87"/>
  <c r="AN25" i="31"/>
  <c r="AI25" i="31"/>
  <c r="AI23" i="17"/>
  <c r="AN23" i="17"/>
  <c r="AN25" i="17" s="1"/>
  <c r="AS19" i="69"/>
  <c r="AL19" i="69"/>
  <c r="AU19" i="69" s="1"/>
  <c r="AS3" i="66"/>
  <c r="AL3" i="66"/>
  <c r="AU3" i="66" s="1"/>
  <c r="AH23" i="65"/>
  <c r="AQ23" i="65" s="1"/>
  <c r="AQ25" i="65" s="1"/>
  <c r="AX22" i="65"/>
  <c r="S22" i="65" s="1"/>
  <c r="AC22" i="65" s="1"/>
  <c r="AB23" i="65" s="1"/>
  <c r="AZ3" i="65"/>
  <c r="AS17" i="71"/>
  <c r="AL17" i="71"/>
  <c r="AU17" i="71" s="1"/>
  <c r="AS25" i="59"/>
  <c r="AJ4" i="71"/>
  <c r="AK4" i="71"/>
  <c r="AT4" i="71" s="1"/>
  <c r="AT25" i="71" s="1"/>
  <c r="X26" i="41"/>
  <c r="Y26" i="41"/>
  <c r="AI25" i="75"/>
  <c r="AN25" i="75"/>
  <c r="X23" i="82"/>
  <c r="Y23" i="82"/>
  <c r="Z23" i="82" s="1"/>
  <c r="Y24" i="78"/>
  <c r="Z24" i="78" s="1"/>
  <c r="X24" i="78"/>
  <c r="AG23" i="82" l="1"/>
  <c r="AP23" i="82" s="1"/>
  <c r="AE23" i="82"/>
  <c r="W24" i="82"/>
  <c r="AF23" i="82"/>
  <c r="AO23" i="82" s="1"/>
  <c r="W26" i="84"/>
  <c r="AG25" i="84"/>
  <c r="AP25" i="84" s="1"/>
  <c r="AF25" i="84"/>
  <c r="AO25" i="84" s="1"/>
  <c r="AE25" i="84"/>
  <c r="AG25" i="79"/>
  <c r="AP25" i="79" s="1"/>
  <c r="AE25" i="79"/>
  <c r="AF25" i="79"/>
  <c r="AO25" i="79" s="1"/>
  <c r="W26" i="79"/>
  <c r="W26" i="89"/>
  <c r="AG25" i="89"/>
  <c r="AP25" i="89" s="1"/>
  <c r="AE25" i="89"/>
  <c r="AF25" i="89"/>
  <c r="AO25" i="89" s="1"/>
  <c r="W27" i="46"/>
  <c r="AG26" i="46"/>
  <c r="AP26" i="46" s="1"/>
  <c r="AF26" i="46"/>
  <c r="AO26" i="46" s="1"/>
  <c r="AE26" i="46"/>
  <c r="AE24" i="78"/>
  <c r="W25" i="78"/>
  <c r="AG24" i="78"/>
  <c r="AP24" i="78" s="1"/>
  <c r="AF24" i="78"/>
  <c r="AO24" i="78" s="1"/>
  <c r="AF25" i="42"/>
  <c r="AO25" i="42" s="1"/>
  <c r="AE25" i="42"/>
  <c r="W26" i="42"/>
  <c r="AG25" i="42"/>
  <c r="AP25" i="42" s="1"/>
  <c r="AE24" i="29"/>
  <c r="AF24" i="29"/>
  <c r="AO24" i="29" s="1"/>
  <c r="W25" i="29"/>
  <c r="AG24" i="29"/>
  <c r="AP24" i="29" s="1"/>
  <c r="Z26" i="37"/>
  <c r="Y26" i="37"/>
  <c r="X26" i="37"/>
  <c r="AS12" i="12"/>
  <c r="AL12" i="12"/>
  <c r="AU12" i="12" s="1"/>
  <c r="AJ5" i="17"/>
  <c r="AK5" i="17"/>
  <c r="AT5" i="17" s="1"/>
  <c r="AH26" i="86"/>
  <c r="AQ26" i="86" s="1"/>
  <c r="AH26" i="31"/>
  <c r="AQ26" i="31" s="1"/>
  <c r="AS4" i="23"/>
  <c r="AL4" i="23"/>
  <c r="AU4" i="23" s="1"/>
  <c r="AU25" i="23" s="1"/>
  <c r="C11" i="23" s="1"/>
  <c r="AS14" i="21"/>
  <c r="AL14" i="21"/>
  <c r="AU14" i="21" s="1"/>
  <c r="AS21" i="52"/>
  <c r="AL21" i="52"/>
  <c r="AU21" i="52" s="1"/>
  <c r="AE24" i="95"/>
  <c r="W25" i="95"/>
  <c r="AF24" i="95"/>
  <c r="AO24" i="95" s="1"/>
  <c r="AG24" i="95"/>
  <c r="AP24" i="95" s="1"/>
  <c r="AJ20" i="16"/>
  <c r="AK20" i="16"/>
  <c r="AT20" i="16" s="1"/>
  <c r="AK23" i="68"/>
  <c r="AT23" i="68" s="1"/>
  <c r="AS5" i="12"/>
  <c r="AL5" i="12"/>
  <c r="AU5" i="12" s="1"/>
  <c r="AJ18" i="9"/>
  <c r="AK18" i="9"/>
  <c r="AT18" i="9" s="1"/>
  <c r="AR25" i="75"/>
  <c r="AR25" i="31"/>
  <c r="W26" i="25"/>
  <c r="AG25" i="25"/>
  <c r="AP25" i="25" s="1"/>
  <c r="AF25" i="25"/>
  <c r="AO25" i="25" s="1"/>
  <c r="AE25" i="25"/>
  <c r="AS21" i="12"/>
  <c r="AL21" i="12"/>
  <c r="AU21" i="12" s="1"/>
  <c r="AJ19" i="17"/>
  <c r="AK19" i="17"/>
  <c r="AT19" i="17" s="1"/>
  <c r="AJ13" i="17"/>
  <c r="AK13" i="17"/>
  <c r="AT13" i="17" s="1"/>
  <c r="AS10" i="61"/>
  <c r="AL10" i="61"/>
  <c r="AU10" i="61" s="1"/>
  <c r="AS8" i="21"/>
  <c r="AL8" i="21"/>
  <c r="AU8" i="21" s="1"/>
  <c r="AS15" i="52"/>
  <c r="AL15" i="52"/>
  <c r="AU15" i="52" s="1"/>
  <c r="AJ16" i="16"/>
  <c r="AK16" i="16"/>
  <c r="AT16" i="16" s="1"/>
  <c r="AS25" i="66"/>
  <c r="AS18" i="67"/>
  <c r="AL18" i="67"/>
  <c r="AU18" i="67" s="1"/>
  <c r="AN25" i="28"/>
  <c r="AI25" i="28"/>
  <c r="AS19" i="21"/>
  <c r="AL19" i="21"/>
  <c r="AU19" i="21" s="1"/>
  <c r="AS20" i="52"/>
  <c r="AL20" i="52"/>
  <c r="AU20" i="52" s="1"/>
  <c r="AR25" i="92"/>
  <c r="AS6" i="61"/>
  <c r="AL6" i="61"/>
  <c r="AU6" i="61" s="1"/>
  <c r="AN25" i="37"/>
  <c r="AI25" i="37"/>
  <c r="AS20" i="61"/>
  <c r="AL20" i="61"/>
  <c r="AU20" i="61" s="1"/>
  <c r="AJ18" i="17"/>
  <c r="AK18" i="17"/>
  <c r="AT18" i="17" s="1"/>
  <c r="AJ12" i="17"/>
  <c r="AK12" i="17"/>
  <c r="AT12" i="17" s="1"/>
  <c r="AJ6" i="17"/>
  <c r="AK6" i="17"/>
  <c r="AT6" i="17" s="1"/>
  <c r="AR23" i="40"/>
  <c r="AG23" i="15"/>
  <c r="AP23" i="15" s="1"/>
  <c r="AP25" i="15" s="1"/>
  <c r="AF23" i="15"/>
  <c r="AO23" i="15" s="1"/>
  <c r="AO25" i="15" s="1"/>
  <c r="AE23" i="15"/>
  <c r="AR26" i="39"/>
  <c r="AS25" i="70"/>
  <c r="AN23" i="36"/>
  <c r="AI23" i="36"/>
  <c r="AS10" i="12"/>
  <c r="AL10" i="12"/>
  <c r="AU10" i="12" s="1"/>
  <c r="AS21" i="1"/>
  <c r="AL21" i="1"/>
  <c r="AU21" i="1" s="1"/>
  <c r="AJ21" i="16"/>
  <c r="AK21" i="16"/>
  <c r="AT21" i="16" s="1"/>
  <c r="AJ15" i="16"/>
  <c r="AK15" i="16"/>
  <c r="AT15" i="16" s="1"/>
  <c r="AJ9" i="16"/>
  <c r="AK9" i="16"/>
  <c r="AT9" i="16" s="1"/>
  <c r="AR25" i="80"/>
  <c r="AL23" i="61"/>
  <c r="AU23" i="61" s="1"/>
  <c r="AR23" i="61"/>
  <c r="AR25" i="61" s="1"/>
  <c r="AX23" i="68"/>
  <c r="S23" i="68" s="1"/>
  <c r="AC23" i="68" s="1"/>
  <c r="AJ23" i="68" s="1"/>
  <c r="AS23" i="68" s="1"/>
  <c r="AX3" i="68"/>
  <c r="S3" i="68" s="1"/>
  <c r="AC3" i="68" s="1"/>
  <c r="AX4" i="68"/>
  <c r="S4" i="68" s="1"/>
  <c r="AC4" i="68" s="1"/>
  <c r="AB5" i="68" s="1"/>
  <c r="AX5" i="68"/>
  <c r="S5" i="68" s="1"/>
  <c r="AC5" i="68" s="1"/>
  <c r="AB6" i="68" s="1"/>
  <c r="AX6" i="68"/>
  <c r="S6" i="68" s="1"/>
  <c r="AC6" i="68" s="1"/>
  <c r="AB7" i="68" s="1"/>
  <c r="AX7" i="68"/>
  <c r="S7" i="68" s="1"/>
  <c r="AC7" i="68" s="1"/>
  <c r="AB8" i="68" s="1"/>
  <c r="AX8" i="68"/>
  <c r="S8" i="68" s="1"/>
  <c r="AC8" i="68" s="1"/>
  <c r="AB9" i="68" s="1"/>
  <c r="AX9" i="68"/>
  <c r="S9" i="68" s="1"/>
  <c r="AC9" i="68" s="1"/>
  <c r="AB10" i="68" s="1"/>
  <c r="AX10" i="68"/>
  <c r="S10" i="68" s="1"/>
  <c r="AC10" i="68" s="1"/>
  <c r="AB11" i="68" s="1"/>
  <c r="AX11" i="68"/>
  <c r="S11" i="68" s="1"/>
  <c r="AC11" i="68" s="1"/>
  <c r="AB12" i="68" s="1"/>
  <c r="AX12" i="68"/>
  <c r="S12" i="68" s="1"/>
  <c r="AC12" i="68" s="1"/>
  <c r="AB13" i="68" s="1"/>
  <c r="AX13" i="68"/>
  <c r="S13" i="68" s="1"/>
  <c r="AC13" i="68" s="1"/>
  <c r="AB14" i="68" s="1"/>
  <c r="AX14" i="68"/>
  <c r="S14" i="68" s="1"/>
  <c r="AC14" i="68" s="1"/>
  <c r="AB15" i="68" s="1"/>
  <c r="AX15" i="68"/>
  <c r="S15" i="68" s="1"/>
  <c r="AC15" i="68" s="1"/>
  <c r="AB16" i="68" s="1"/>
  <c r="AX16" i="68"/>
  <c r="S16" i="68" s="1"/>
  <c r="AC16" i="68" s="1"/>
  <c r="AB17" i="68" s="1"/>
  <c r="AX17" i="68"/>
  <c r="S17" i="68" s="1"/>
  <c r="AC17" i="68" s="1"/>
  <c r="AB18" i="68" s="1"/>
  <c r="AX18" i="68"/>
  <c r="S18" i="68" s="1"/>
  <c r="AC18" i="68" s="1"/>
  <c r="AB19" i="68" s="1"/>
  <c r="AX19" i="68"/>
  <c r="S19" i="68" s="1"/>
  <c r="AC19" i="68" s="1"/>
  <c r="AB20" i="68" s="1"/>
  <c r="AX20" i="68"/>
  <c r="S20" i="68" s="1"/>
  <c r="AC20" i="68" s="1"/>
  <c r="AB21" i="68" s="1"/>
  <c r="AX21" i="68"/>
  <c r="S21" i="68" s="1"/>
  <c r="AC21" i="68" s="1"/>
  <c r="AB22" i="68" s="1"/>
  <c r="AJ4" i="61"/>
  <c r="AK4" i="61"/>
  <c r="AT4" i="61" s="1"/>
  <c r="AT25" i="61" s="1"/>
  <c r="AS6" i="1"/>
  <c r="AL6" i="1"/>
  <c r="AU6" i="1" s="1"/>
  <c r="AR24" i="77"/>
  <c r="AR24" i="81"/>
  <c r="AJ4" i="21"/>
  <c r="AK4" i="21"/>
  <c r="AT4" i="21" s="1"/>
  <c r="AT25" i="21" s="1"/>
  <c r="AS11" i="21"/>
  <c r="AL11" i="21"/>
  <c r="AU11" i="21" s="1"/>
  <c r="AN24" i="44"/>
  <c r="AI24" i="44"/>
  <c r="AR23" i="9"/>
  <c r="AR25" i="9" s="1"/>
  <c r="AJ19" i="9"/>
  <c r="AK19" i="9"/>
  <c r="AT19" i="9" s="1"/>
  <c r="AJ13" i="9"/>
  <c r="AK13" i="9"/>
  <c r="AT13" i="9" s="1"/>
  <c r="AJ7" i="9"/>
  <c r="AK7" i="9"/>
  <c r="AT7" i="9" s="1"/>
  <c r="AS10" i="67"/>
  <c r="AL10" i="67"/>
  <c r="AU10" i="67" s="1"/>
  <c r="AN24" i="74"/>
  <c r="AI24" i="74"/>
  <c r="AR22" i="82"/>
  <c r="AH26" i="80"/>
  <c r="AQ26" i="80" s="1"/>
  <c r="AS25" i="71"/>
  <c r="AS11" i="67"/>
  <c r="AL11" i="67"/>
  <c r="AU11" i="67" s="1"/>
  <c r="AH25" i="77"/>
  <c r="AQ25" i="77" s="1"/>
  <c r="AH25" i="81"/>
  <c r="AQ25" i="81" s="1"/>
  <c r="AC17" i="49"/>
  <c r="AB18" i="49" s="1"/>
  <c r="S18" i="49"/>
  <c r="AC11" i="49"/>
  <c r="AB12" i="49" s="1"/>
  <c r="S12" i="49"/>
  <c r="AC5" i="49"/>
  <c r="AB6" i="49" s="1"/>
  <c r="S6" i="49"/>
  <c r="AS15" i="1"/>
  <c r="AL15" i="1"/>
  <c r="AU15" i="1" s="1"/>
  <c r="AS5" i="21"/>
  <c r="AL5" i="21"/>
  <c r="AU5" i="21" s="1"/>
  <c r="AS19" i="12"/>
  <c r="AL19" i="12"/>
  <c r="AU19" i="12" s="1"/>
  <c r="AN24" i="96"/>
  <c r="AI24" i="96"/>
  <c r="AH26" i="41"/>
  <c r="AQ26" i="41" s="1"/>
  <c r="AJ17" i="17"/>
  <c r="AK17" i="17"/>
  <c r="AT17" i="17" s="1"/>
  <c r="AH24" i="43"/>
  <c r="AQ24" i="43" s="1"/>
  <c r="AS13" i="67"/>
  <c r="AL13" i="67"/>
  <c r="AU13" i="67" s="1"/>
  <c r="AJ8" i="16"/>
  <c r="AK8" i="16"/>
  <c r="AT8" i="16" s="1"/>
  <c r="AS14" i="67"/>
  <c r="AL14" i="67"/>
  <c r="AU14" i="67" s="1"/>
  <c r="AS9" i="21"/>
  <c r="AL9" i="21"/>
  <c r="AU9" i="21" s="1"/>
  <c r="AS16" i="52"/>
  <c r="AL16" i="52"/>
  <c r="AU16" i="52" s="1"/>
  <c r="AS8" i="61"/>
  <c r="AL8" i="61"/>
  <c r="AU8" i="61" s="1"/>
  <c r="AS3" i="61"/>
  <c r="AL3" i="61"/>
  <c r="AU3" i="61" s="1"/>
  <c r="AH26" i="75"/>
  <c r="AQ26" i="75" s="1"/>
  <c r="AJ23" i="9"/>
  <c r="AS23" i="9" s="1"/>
  <c r="AK23" i="9"/>
  <c r="AT23" i="9" s="1"/>
  <c r="AS10" i="1"/>
  <c r="AL10" i="1"/>
  <c r="AU10" i="1" s="1"/>
  <c r="AS22" i="21"/>
  <c r="AL22" i="21"/>
  <c r="AU22" i="21" s="1"/>
  <c r="AS5" i="52"/>
  <c r="AL5" i="52"/>
  <c r="AU5" i="52" s="1"/>
  <c r="AH24" i="76"/>
  <c r="AQ24" i="76" s="1"/>
  <c r="Z27" i="45"/>
  <c r="Y27" i="45"/>
  <c r="X27" i="45"/>
  <c r="AS6" i="12"/>
  <c r="AL6" i="12"/>
  <c r="AU6" i="12" s="1"/>
  <c r="AJ6" i="9"/>
  <c r="AK6" i="9"/>
  <c r="AT6" i="9" s="1"/>
  <c r="AH26" i="35"/>
  <c r="AQ26" i="35" s="1"/>
  <c r="AG24" i="91"/>
  <c r="AP24" i="91" s="1"/>
  <c r="AE24" i="91"/>
  <c r="W25" i="91"/>
  <c r="AF24" i="91"/>
  <c r="AO24" i="91" s="1"/>
  <c r="AF25" i="77"/>
  <c r="AO25" i="77" s="1"/>
  <c r="W26" i="77"/>
  <c r="AE25" i="77"/>
  <c r="AG25" i="77"/>
  <c r="AP25" i="77" s="1"/>
  <c r="AS13" i="52"/>
  <c r="AL13" i="52"/>
  <c r="AU13" i="52" s="1"/>
  <c r="S11" i="49"/>
  <c r="AC10" i="49"/>
  <c r="AB11" i="49" s="1"/>
  <c r="AC4" i="49"/>
  <c r="AB5" i="49" s="1"/>
  <c r="S5" i="49"/>
  <c r="AR24" i="25"/>
  <c r="AS8" i="12"/>
  <c r="AL8" i="12"/>
  <c r="AU8" i="12" s="1"/>
  <c r="AR22" i="7"/>
  <c r="AS17" i="61"/>
  <c r="AL17" i="61"/>
  <c r="AU17" i="61" s="1"/>
  <c r="AS21" i="61"/>
  <c r="AL21" i="61"/>
  <c r="AU21" i="61" s="1"/>
  <c r="AI25" i="90"/>
  <c r="AN25" i="90"/>
  <c r="AH23" i="82"/>
  <c r="AQ23" i="82" s="1"/>
  <c r="Z26" i="41"/>
  <c r="AX23" i="65"/>
  <c r="S23" i="65" s="1"/>
  <c r="AC23" i="65" s="1"/>
  <c r="AX3" i="65"/>
  <c r="S3" i="65" s="1"/>
  <c r="AC3" i="65" s="1"/>
  <c r="AX4" i="65"/>
  <c r="S4" i="65" s="1"/>
  <c r="AC4" i="65" s="1"/>
  <c r="AB5" i="65" s="1"/>
  <c r="AX5" i="65"/>
  <c r="S5" i="65" s="1"/>
  <c r="AC5" i="65" s="1"/>
  <c r="AB6" i="65" s="1"/>
  <c r="AX6" i="65"/>
  <c r="S6" i="65" s="1"/>
  <c r="AC6" i="65" s="1"/>
  <c r="AB7" i="65" s="1"/>
  <c r="AX7" i="65"/>
  <c r="S7" i="65" s="1"/>
  <c r="AC7" i="65" s="1"/>
  <c r="AB8" i="65" s="1"/>
  <c r="AX8" i="65"/>
  <c r="S8" i="65" s="1"/>
  <c r="AC8" i="65" s="1"/>
  <c r="AB9" i="65" s="1"/>
  <c r="AX9" i="65"/>
  <c r="S9" i="65" s="1"/>
  <c r="AC9" i="65" s="1"/>
  <c r="AB10" i="65" s="1"/>
  <c r="AX10" i="65"/>
  <c r="S10" i="65" s="1"/>
  <c r="AC10" i="65" s="1"/>
  <c r="AB11" i="65" s="1"/>
  <c r="AX11" i="65"/>
  <c r="S11" i="65" s="1"/>
  <c r="AC11" i="65" s="1"/>
  <c r="AB12" i="65" s="1"/>
  <c r="AX12" i="65"/>
  <c r="S12" i="65" s="1"/>
  <c r="AC12" i="65" s="1"/>
  <c r="AB13" i="65" s="1"/>
  <c r="AX13" i="65"/>
  <c r="S13" i="65" s="1"/>
  <c r="AC13" i="65" s="1"/>
  <c r="AB14" i="65" s="1"/>
  <c r="AX14" i="65"/>
  <c r="S14" i="65" s="1"/>
  <c r="AC14" i="65" s="1"/>
  <c r="AB15" i="65" s="1"/>
  <c r="AX15" i="65"/>
  <c r="S15" i="65" s="1"/>
  <c r="AC15" i="65" s="1"/>
  <c r="AB16" i="65" s="1"/>
  <c r="AX16" i="65"/>
  <c r="S16" i="65" s="1"/>
  <c r="AC16" i="65" s="1"/>
  <c r="AB17" i="65" s="1"/>
  <c r="AX17" i="65"/>
  <c r="S17" i="65" s="1"/>
  <c r="AC17" i="65" s="1"/>
  <c r="AB18" i="65" s="1"/>
  <c r="AX18" i="65"/>
  <c r="S18" i="65" s="1"/>
  <c r="AC18" i="65" s="1"/>
  <c r="AB19" i="65" s="1"/>
  <c r="AX19" i="65"/>
  <c r="S19" i="65" s="1"/>
  <c r="AC19" i="65" s="1"/>
  <c r="AB20" i="65" s="1"/>
  <c r="AX20" i="65"/>
  <c r="S20" i="65" s="1"/>
  <c r="AC20" i="65" s="1"/>
  <c r="AB21" i="65" s="1"/>
  <c r="AX21" i="65"/>
  <c r="S21" i="65" s="1"/>
  <c r="AC21" i="65" s="1"/>
  <c r="AB22" i="65" s="1"/>
  <c r="AS6" i="67"/>
  <c r="AL6" i="67"/>
  <c r="AU6" i="67" s="1"/>
  <c r="AS7" i="21"/>
  <c r="AL7" i="21"/>
  <c r="AU7" i="21" s="1"/>
  <c r="AS8" i="52"/>
  <c r="AL8" i="52"/>
  <c r="AU8" i="52" s="1"/>
  <c r="X25" i="33"/>
  <c r="Z25" i="33" s="1"/>
  <c r="Y25" i="33"/>
  <c r="AS12" i="61"/>
  <c r="AL12" i="61"/>
  <c r="AU12" i="61" s="1"/>
  <c r="AJ23" i="17"/>
  <c r="AS23" i="17" s="1"/>
  <c r="AK23" i="17"/>
  <c r="AT23" i="17" s="1"/>
  <c r="AS17" i="21"/>
  <c r="AL17" i="21"/>
  <c r="AU17" i="21" s="1"/>
  <c r="AJ22" i="17"/>
  <c r="AK22" i="17"/>
  <c r="AT22" i="17" s="1"/>
  <c r="AJ16" i="17"/>
  <c r="AK16" i="17"/>
  <c r="AT16" i="17" s="1"/>
  <c r="AJ10" i="17"/>
  <c r="AK10" i="17"/>
  <c r="AT10" i="17" s="1"/>
  <c r="AJ3" i="17"/>
  <c r="AB4" i="17"/>
  <c r="Z26" i="86"/>
  <c r="Z26" i="31"/>
  <c r="AS16" i="12"/>
  <c r="AL16" i="12"/>
  <c r="AU16" i="12" s="1"/>
  <c r="AS20" i="1"/>
  <c r="AL20" i="1"/>
  <c r="AU20" i="1" s="1"/>
  <c r="AF24" i="47"/>
  <c r="AO24" i="47" s="1"/>
  <c r="W25" i="47"/>
  <c r="AG24" i="47"/>
  <c r="AP24" i="47" s="1"/>
  <c r="AE24" i="47"/>
  <c r="AJ19" i="16"/>
  <c r="AK19" i="16"/>
  <c r="AT19" i="16" s="1"/>
  <c r="AJ13" i="16"/>
  <c r="AK13" i="16"/>
  <c r="AT13" i="16" s="1"/>
  <c r="AJ7" i="16"/>
  <c r="AK7" i="16"/>
  <c r="AT7" i="16" s="1"/>
  <c r="AJ4" i="52"/>
  <c r="AK4" i="52"/>
  <c r="AT4" i="52" s="1"/>
  <c r="AT25" i="52" s="1"/>
  <c r="AR26" i="94"/>
  <c r="AI23" i="88"/>
  <c r="AN23" i="88"/>
  <c r="AH25" i="89"/>
  <c r="AQ25" i="89" s="1"/>
  <c r="Z26" i="75"/>
  <c r="AL23" i="21"/>
  <c r="AU23" i="21" s="1"/>
  <c r="AR23" i="21"/>
  <c r="AR25" i="21" s="1"/>
  <c r="Z24" i="76"/>
  <c r="AS12" i="52"/>
  <c r="AL12" i="52"/>
  <c r="AU12" i="52" s="1"/>
  <c r="AR24" i="79"/>
  <c r="AJ17" i="9"/>
  <c r="AK17" i="9"/>
  <c r="AT17" i="9" s="1"/>
  <c r="AJ11" i="9"/>
  <c r="AK11" i="9"/>
  <c r="AT11" i="9" s="1"/>
  <c r="AJ5" i="9"/>
  <c r="AK5" i="9"/>
  <c r="AT5" i="9" s="1"/>
  <c r="AI24" i="34"/>
  <c r="AN24" i="34"/>
  <c r="AS16" i="67"/>
  <c r="AL16" i="67"/>
  <c r="AU16" i="67" s="1"/>
  <c r="AH26" i="46"/>
  <c r="AQ26" i="46" s="1"/>
  <c r="Z26" i="80"/>
  <c r="AS19" i="1"/>
  <c r="AL19" i="1"/>
  <c r="AU19" i="1" s="1"/>
  <c r="AS17" i="67"/>
  <c r="AL17" i="67"/>
  <c r="AU17" i="67" s="1"/>
  <c r="AJ4" i="1"/>
  <c r="AK4" i="1"/>
  <c r="AT4" i="1" s="1"/>
  <c r="AT25" i="1" s="1"/>
  <c r="AS4" i="69"/>
  <c r="AS25" i="69" s="1"/>
  <c r="AL4" i="69"/>
  <c r="AU4" i="69" s="1"/>
  <c r="AC15" i="49"/>
  <c r="AB16" i="49" s="1"/>
  <c r="S16" i="49"/>
  <c r="S10" i="49"/>
  <c r="AC9" i="49"/>
  <c r="AB10" i="49" s="1"/>
  <c r="AC3" i="49"/>
  <c r="S4" i="49"/>
  <c r="AS6" i="52"/>
  <c r="AL6" i="52"/>
  <c r="AU6" i="52" s="1"/>
  <c r="Y27" i="85"/>
  <c r="X27" i="85"/>
  <c r="X25" i="27"/>
  <c r="Z25" i="27" s="1"/>
  <c r="Y25" i="27"/>
  <c r="Y26" i="48"/>
  <c r="X26" i="48"/>
  <c r="Z26" i="48" s="1"/>
  <c r="AJ11" i="17"/>
  <c r="AK11" i="17"/>
  <c r="AT11" i="17" s="1"/>
  <c r="Z24" i="36"/>
  <c r="X24" i="36"/>
  <c r="Y24" i="36"/>
  <c r="AS19" i="61"/>
  <c r="AL19" i="61"/>
  <c r="AU19" i="61" s="1"/>
  <c r="AS4" i="70"/>
  <c r="AL4" i="70"/>
  <c r="AU4" i="70" s="1"/>
  <c r="AH25" i="25"/>
  <c r="AQ25" i="25" s="1"/>
  <c r="AS15" i="12"/>
  <c r="AL15" i="12"/>
  <c r="AU15" i="12" s="1"/>
  <c r="AS4" i="6"/>
  <c r="AS25" i="6" s="1"/>
  <c r="AL4" i="6"/>
  <c r="AU4" i="6" s="1"/>
  <c r="AU25" i="6" s="1"/>
  <c r="C11" i="6" s="1"/>
  <c r="AI24" i="33"/>
  <c r="AN24" i="33"/>
  <c r="AS18" i="12"/>
  <c r="AL18" i="12"/>
  <c r="AU18" i="12" s="1"/>
  <c r="AJ21" i="17"/>
  <c r="AK21" i="17"/>
  <c r="AT21" i="17" s="1"/>
  <c r="AJ15" i="17"/>
  <c r="AK15" i="17"/>
  <c r="AT15" i="17" s="1"/>
  <c r="AJ9" i="17"/>
  <c r="AK9" i="17"/>
  <c r="AT9" i="17" s="1"/>
  <c r="Z24" i="43"/>
  <c r="AS19" i="67"/>
  <c r="AL19" i="67"/>
  <c r="AU19" i="67" s="1"/>
  <c r="AS20" i="21"/>
  <c r="AL20" i="21"/>
  <c r="AU20" i="21" s="1"/>
  <c r="AS9" i="52"/>
  <c r="AL9" i="52"/>
  <c r="AU9" i="52" s="1"/>
  <c r="AR24" i="89"/>
  <c r="AJ4" i="12"/>
  <c r="AK4" i="12"/>
  <c r="AT4" i="12" s="1"/>
  <c r="AT25" i="12" s="1"/>
  <c r="AJ18" i="16"/>
  <c r="AK18" i="16"/>
  <c r="AT18" i="16" s="1"/>
  <c r="AJ12" i="16"/>
  <c r="AK12" i="16"/>
  <c r="AT12" i="16" s="1"/>
  <c r="AJ6" i="16"/>
  <c r="AK6" i="16"/>
  <c r="AT6" i="16" s="1"/>
  <c r="AH24" i="40"/>
  <c r="AQ24" i="40" s="1"/>
  <c r="AS7" i="1"/>
  <c r="AL7" i="1"/>
  <c r="AU7" i="1" s="1"/>
  <c r="AS20" i="67"/>
  <c r="AL20" i="67"/>
  <c r="AU20" i="67" s="1"/>
  <c r="AS15" i="21"/>
  <c r="AL15" i="21"/>
  <c r="AU15" i="21" s="1"/>
  <c r="AS3" i="52"/>
  <c r="AL3" i="52"/>
  <c r="AU3" i="52" s="1"/>
  <c r="AS22" i="52"/>
  <c r="AL22" i="52"/>
  <c r="AU22" i="52" s="1"/>
  <c r="W24" i="38"/>
  <c r="AG23" i="38"/>
  <c r="AP23" i="38" s="1"/>
  <c r="AF23" i="38"/>
  <c r="AO23" i="38" s="1"/>
  <c r="AE23" i="38"/>
  <c r="AH25" i="84"/>
  <c r="AQ25" i="84" s="1"/>
  <c r="AS11" i="12"/>
  <c r="AL11" i="12"/>
  <c r="AU11" i="12" s="1"/>
  <c r="AL23" i="12"/>
  <c r="AU23" i="12" s="1"/>
  <c r="AR23" i="12"/>
  <c r="AR25" i="12" s="1"/>
  <c r="AJ22" i="49"/>
  <c r="AK22" i="49"/>
  <c r="AT22" i="49" s="1"/>
  <c r="AS13" i="12"/>
  <c r="AL13" i="12"/>
  <c r="AU13" i="12" s="1"/>
  <c r="AR23" i="78"/>
  <c r="AS21" i="67"/>
  <c r="AL21" i="67"/>
  <c r="AU21" i="67" s="1"/>
  <c r="AX23" i="15"/>
  <c r="S23" i="15" s="1"/>
  <c r="AC23" i="15" s="1"/>
  <c r="AX3" i="15"/>
  <c r="S3" i="15" s="1"/>
  <c r="AC3" i="15" s="1"/>
  <c r="AX4" i="15"/>
  <c r="S4" i="15" s="1"/>
  <c r="AC4" i="15" s="1"/>
  <c r="AB5" i="15" s="1"/>
  <c r="AX5" i="15"/>
  <c r="S5" i="15" s="1"/>
  <c r="AC5" i="15" s="1"/>
  <c r="AB6" i="15" s="1"/>
  <c r="AX6" i="15"/>
  <c r="S6" i="15" s="1"/>
  <c r="AC6" i="15" s="1"/>
  <c r="AB7" i="15" s="1"/>
  <c r="AX7" i="15"/>
  <c r="S7" i="15" s="1"/>
  <c r="AC7" i="15" s="1"/>
  <c r="AB8" i="15" s="1"/>
  <c r="AX8" i="15"/>
  <c r="S8" i="15" s="1"/>
  <c r="AC8" i="15" s="1"/>
  <c r="AB9" i="15" s="1"/>
  <c r="AX9" i="15"/>
  <c r="S9" i="15" s="1"/>
  <c r="AC9" i="15" s="1"/>
  <c r="AB10" i="15" s="1"/>
  <c r="AX10" i="15"/>
  <c r="S10" i="15" s="1"/>
  <c r="AC10" i="15" s="1"/>
  <c r="AB11" i="15" s="1"/>
  <c r="AX11" i="15"/>
  <c r="S11" i="15" s="1"/>
  <c r="AC11" i="15" s="1"/>
  <c r="AB12" i="15" s="1"/>
  <c r="AX12" i="15"/>
  <c r="S12" i="15" s="1"/>
  <c r="AC12" i="15" s="1"/>
  <c r="AB13" i="15" s="1"/>
  <c r="AX13" i="15"/>
  <c r="S13" i="15" s="1"/>
  <c r="AC13" i="15" s="1"/>
  <c r="AB14" i="15" s="1"/>
  <c r="AX14" i="15"/>
  <c r="S14" i="15" s="1"/>
  <c r="AC14" i="15" s="1"/>
  <c r="AB15" i="15" s="1"/>
  <c r="AX15" i="15"/>
  <c r="S15" i="15" s="1"/>
  <c r="AC15" i="15" s="1"/>
  <c r="AB16" i="15" s="1"/>
  <c r="AX16" i="15"/>
  <c r="S16" i="15" s="1"/>
  <c r="AC16" i="15" s="1"/>
  <c r="AB17" i="15" s="1"/>
  <c r="AX17" i="15"/>
  <c r="S17" i="15" s="1"/>
  <c r="AC17" i="15" s="1"/>
  <c r="AB18" i="15" s="1"/>
  <c r="AX18" i="15"/>
  <c r="S18" i="15" s="1"/>
  <c r="AC18" i="15" s="1"/>
  <c r="AB19" i="15" s="1"/>
  <c r="AX19" i="15"/>
  <c r="S19" i="15" s="1"/>
  <c r="AC19" i="15" s="1"/>
  <c r="AB20" i="15" s="1"/>
  <c r="AX20" i="15"/>
  <c r="S20" i="15" s="1"/>
  <c r="AC20" i="15" s="1"/>
  <c r="AB21" i="15" s="1"/>
  <c r="AX21" i="15"/>
  <c r="S21" i="15" s="1"/>
  <c r="AC21" i="15" s="1"/>
  <c r="AB22" i="15" s="1"/>
  <c r="AS10" i="21"/>
  <c r="AL10" i="21"/>
  <c r="AU10" i="21" s="1"/>
  <c r="AS11" i="52"/>
  <c r="AL11" i="52"/>
  <c r="AU11" i="52" s="1"/>
  <c r="AS4" i="62"/>
  <c r="AL4" i="62"/>
  <c r="AU4" i="62" s="1"/>
  <c r="AU25" i="62" s="1"/>
  <c r="C11" i="62" s="1"/>
  <c r="F15" i="97" s="1"/>
  <c r="AH27" i="39"/>
  <c r="AQ27" i="39" s="1"/>
  <c r="AH26" i="92"/>
  <c r="AQ26" i="92" s="1"/>
  <c r="AR25" i="30"/>
  <c r="AS14" i="1"/>
  <c r="AL14" i="1"/>
  <c r="AU14" i="1" s="1"/>
  <c r="AR25" i="46"/>
  <c r="AJ22" i="9"/>
  <c r="AK22" i="9"/>
  <c r="AT22" i="9" s="1"/>
  <c r="AJ16" i="9"/>
  <c r="AK16" i="9"/>
  <c r="AT16" i="9" s="1"/>
  <c r="AJ10" i="9"/>
  <c r="AK10" i="9"/>
  <c r="AT10" i="9" s="1"/>
  <c r="AJ3" i="9"/>
  <c r="AB4" i="9"/>
  <c r="AS3" i="67"/>
  <c r="AL3" i="67"/>
  <c r="AU3" i="67" s="1"/>
  <c r="X27" i="32"/>
  <c r="Y27" i="32"/>
  <c r="X25" i="74"/>
  <c r="Z25" i="74" s="1"/>
  <c r="Y25" i="74"/>
  <c r="AN24" i="73"/>
  <c r="AI24" i="73"/>
  <c r="Z26" i="35"/>
  <c r="AR25" i="86"/>
  <c r="AS3" i="1"/>
  <c r="AL3" i="1"/>
  <c r="AU3" i="1" s="1"/>
  <c r="AS12" i="21"/>
  <c r="AL12" i="21"/>
  <c r="AU12" i="21" s="1"/>
  <c r="AS19" i="52"/>
  <c r="AL19" i="52"/>
  <c r="AU19" i="52" s="1"/>
  <c r="AC20" i="49"/>
  <c r="AB21" i="49" s="1"/>
  <c r="S21" i="49"/>
  <c r="AC14" i="49"/>
  <c r="AB15" i="49" s="1"/>
  <c r="S15" i="49"/>
  <c r="S9" i="49"/>
  <c r="AC8" i="49"/>
  <c r="AB9" i="49" s="1"/>
  <c r="AS12" i="1"/>
  <c r="AL12" i="1"/>
  <c r="AU12" i="1" s="1"/>
  <c r="AS14" i="12"/>
  <c r="AL14" i="12"/>
  <c r="AU14" i="12" s="1"/>
  <c r="AS5" i="61"/>
  <c r="AL5" i="61"/>
  <c r="AU5" i="61" s="1"/>
  <c r="AH24" i="93"/>
  <c r="AQ24" i="93" s="1"/>
  <c r="AR23" i="76"/>
  <c r="AI26" i="85"/>
  <c r="AN26" i="85"/>
  <c r="Y25" i="96"/>
  <c r="X25" i="96"/>
  <c r="Z25" i="96" s="1"/>
  <c r="AI23" i="68"/>
  <c r="AN23" i="68"/>
  <c r="AN25" i="68" s="1"/>
  <c r="AI25" i="48"/>
  <c r="AN25" i="48"/>
  <c r="AS9" i="12"/>
  <c r="AL9" i="12"/>
  <c r="AU9" i="12" s="1"/>
  <c r="AJ14" i="16"/>
  <c r="AK14" i="16"/>
  <c r="AT14" i="16" s="1"/>
  <c r="AG23" i="7"/>
  <c r="AP23" i="7" s="1"/>
  <c r="AP25" i="7" s="1"/>
  <c r="AF23" i="7"/>
  <c r="AO23" i="7" s="1"/>
  <c r="AO25" i="7" s="1"/>
  <c r="AE23" i="7"/>
  <c r="AS5" i="1"/>
  <c r="AL5" i="1"/>
  <c r="AU5" i="1" s="1"/>
  <c r="AS25" i="62"/>
  <c r="AS18" i="52"/>
  <c r="AL18" i="52"/>
  <c r="AU18" i="52" s="1"/>
  <c r="AS15" i="67"/>
  <c r="AL15" i="67"/>
  <c r="AU15" i="67" s="1"/>
  <c r="AS3" i="21"/>
  <c r="AL3" i="21"/>
  <c r="AU3" i="21" s="1"/>
  <c r="AE27" i="94"/>
  <c r="AF27" i="94"/>
  <c r="AO27" i="94" s="1"/>
  <c r="AG27" i="94"/>
  <c r="AP27" i="94" s="1"/>
  <c r="W28" i="94"/>
  <c r="AJ12" i="9"/>
  <c r="AK12" i="9"/>
  <c r="AT12" i="9" s="1"/>
  <c r="X25" i="34"/>
  <c r="Z25" i="34" s="1"/>
  <c r="Y25" i="34"/>
  <c r="AR23" i="91"/>
  <c r="Z25" i="73"/>
  <c r="Y25" i="73"/>
  <c r="X25" i="73"/>
  <c r="AF25" i="81"/>
  <c r="AO25" i="81" s="1"/>
  <c r="AG25" i="81"/>
  <c r="AP25" i="81" s="1"/>
  <c r="W26" i="81"/>
  <c r="AE25" i="81"/>
  <c r="AS22" i="1"/>
  <c r="AL22" i="1"/>
  <c r="AU22" i="1" s="1"/>
  <c r="AS6" i="21"/>
  <c r="AL6" i="21"/>
  <c r="AU6" i="21" s="1"/>
  <c r="AC16" i="49"/>
  <c r="AB17" i="49" s="1"/>
  <c r="S17" i="49"/>
  <c r="AJ23" i="65"/>
  <c r="AS23" i="65" s="1"/>
  <c r="AK23" i="65"/>
  <c r="AT23" i="65" s="1"/>
  <c r="AH24" i="78"/>
  <c r="AQ24" i="78" s="1"/>
  <c r="AS4" i="71"/>
  <c r="AL4" i="71"/>
  <c r="AU4" i="71" s="1"/>
  <c r="AR23" i="17"/>
  <c r="AR25" i="17" s="1"/>
  <c r="AS11" i="1"/>
  <c r="AL11" i="1"/>
  <c r="AU11" i="1" s="1"/>
  <c r="AS12" i="67"/>
  <c r="AL12" i="67"/>
  <c r="AU12" i="67" s="1"/>
  <c r="AS25" i="23"/>
  <c r="AS13" i="21"/>
  <c r="AL13" i="21"/>
  <c r="AU13" i="21" s="1"/>
  <c r="AS14" i="52"/>
  <c r="AL14" i="52"/>
  <c r="AU14" i="52" s="1"/>
  <c r="AS18" i="1"/>
  <c r="AL18" i="1"/>
  <c r="AU18" i="1" s="1"/>
  <c r="AS18" i="61"/>
  <c r="AL18" i="61"/>
  <c r="AU18" i="61" s="1"/>
  <c r="AJ23" i="16"/>
  <c r="AS23" i="16" s="1"/>
  <c r="AK23" i="16"/>
  <c r="AT23" i="16" s="1"/>
  <c r="AS13" i="61"/>
  <c r="AL13" i="61"/>
  <c r="AU13" i="61" s="1"/>
  <c r="AS15" i="61"/>
  <c r="AL15" i="61"/>
  <c r="AU15" i="61" s="1"/>
  <c r="AJ20" i="17"/>
  <c r="AK20" i="17"/>
  <c r="AT20" i="17" s="1"/>
  <c r="AJ14" i="17"/>
  <c r="AK14" i="17"/>
  <c r="AT14" i="17" s="1"/>
  <c r="AJ8" i="17"/>
  <c r="AK8" i="17"/>
  <c r="AT8" i="17" s="1"/>
  <c r="AS13" i="1"/>
  <c r="AL13" i="1"/>
  <c r="AU13" i="1" s="1"/>
  <c r="AG24" i="87"/>
  <c r="AP24" i="87" s="1"/>
  <c r="AF24" i="87"/>
  <c r="AO24" i="87" s="1"/>
  <c r="AE24" i="87"/>
  <c r="W25" i="87"/>
  <c r="AS3" i="12"/>
  <c r="AL3" i="12"/>
  <c r="AU3" i="12" s="1"/>
  <c r="AS22" i="12"/>
  <c r="AL22" i="12"/>
  <c r="AU22" i="12" s="1"/>
  <c r="AS23" i="1"/>
  <c r="AL23" i="1"/>
  <c r="AU23" i="1" s="1"/>
  <c r="AJ17" i="16"/>
  <c r="AK17" i="16"/>
  <c r="AT17" i="16" s="1"/>
  <c r="AJ11" i="16"/>
  <c r="AK11" i="16"/>
  <c r="AT11" i="16" s="1"/>
  <c r="AJ5" i="16"/>
  <c r="AK5" i="16"/>
  <c r="AT5" i="16" s="1"/>
  <c r="X25" i="83"/>
  <c r="Y25" i="83"/>
  <c r="AF26" i="26"/>
  <c r="AO26" i="26" s="1"/>
  <c r="AG26" i="26"/>
  <c r="AP26" i="26" s="1"/>
  <c r="W27" i="26"/>
  <c r="AE26" i="26"/>
  <c r="Z24" i="88"/>
  <c r="X24" i="88"/>
  <c r="Y24" i="88"/>
  <c r="AH26" i="30"/>
  <c r="AQ26" i="30" s="1"/>
  <c r="AR23" i="43"/>
  <c r="AS9" i="1"/>
  <c r="AL9" i="1"/>
  <c r="AU9" i="1" s="1"/>
  <c r="AX22" i="15"/>
  <c r="S22" i="15" s="1"/>
  <c r="AC22" i="15" s="1"/>
  <c r="AB23" i="15" s="1"/>
  <c r="Z26" i="92"/>
  <c r="AS16" i="61"/>
  <c r="AL16" i="61"/>
  <c r="AU16" i="61" s="1"/>
  <c r="AJ21" i="9"/>
  <c r="AK21" i="9"/>
  <c r="AT21" i="9" s="1"/>
  <c r="AJ15" i="9"/>
  <c r="AK15" i="9"/>
  <c r="AT15" i="9" s="1"/>
  <c r="AJ9" i="9"/>
  <c r="AK9" i="9"/>
  <c r="AT9" i="9" s="1"/>
  <c r="AJ4" i="67"/>
  <c r="AK4" i="67"/>
  <c r="AT4" i="67" s="1"/>
  <c r="AT25" i="67" s="1"/>
  <c r="AS22" i="67"/>
  <c r="AL22" i="67"/>
  <c r="AU22" i="67" s="1"/>
  <c r="AS7" i="12"/>
  <c r="AL7" i="12"/>
  <c r="AU7" i="12" s="1"/>
  <c r="AH25" i="79"/>
  <c r="AQ25" i="79" s="1"/>
  <c r="AR25" i="41"/>
  <c r="AS4" i="66"/>
  <c r="AL4" i="66"/>
  <c r="AU4" i="66" s="1"/>
  <c r="AU25" i="66" s="1"/>
  <c r="C11" i="66" s="1"/>
  <c r="F19" i="97" s="1"/>
  <c r="AS17" i="1"/>
  <c r="AL17" i="1"/>
  <c r="AU17" i="1" s="1"/>
  <c r="AS5" i="67"/>
  <c r="AL5" i="67"/>
  <c r="AU5" i="67" s="1"/>
  <c r="AC19" i="49"/>
  <c r="AB20" i="49" s="1"/>
  <c r="S20" i="49"/>
  <c r="AC13" i="49"/>
  <c r="AB14" i="49" s="1"/>
  <c r="S14" i="49"/>
  <c r="S8" i="49"/>
  <c r="AC7" i="49"/>
  <c r="AB8" i="49" s="1"/>
  <c r="AC22" i="49"/>
  <c r="AB23" i="49" s="1"/>
  <c r="S23" i="49"/>
  <c r="AE24" i="93"/>
  <c r="AF24" i="93"/>
  <c r="AO24" i="93" s="1"/>
  <c r="W25" i="93"/>
  <c r="AG24" i="93"/>
  <c r="AP24" i="93" s="1"/>
  <c r="AS22" i="61"/>
  <c r="AL22" i="61"/>
  <c r="AU22" i="61" s="1"/>
  <c r="AI24" i="27"/>
  <c r="AN24" i="27"/>
  <c r="AI23" i="65"/>
  <c r="AN23" i="65"/>
  <c r="AN25" i="65" s="1"/>
  <c r="Z26" i="28"/>
  <c r="Y26" i="28"/>
  <c r="X26" i="28"/>
  <c r="AJ7" i="17"/>
  <c r="AK7" i="17"/>
  <c r="AT7" i="17" s="1"/>
  <c r="AR23" i="16"/>
  <c r="AR25" i="16" s="1"/>
  <c r="AS7" i="67"/>
  <c r="AL7" i="67"/>
  <c r="AU7" i="67" s="1"/>
  <c r="AU25" i="70"/>
  <c r="C11" i="70" s="1"/>
  <c r="F23" i="97" s="1"/>
  <c r="AR24" i="84"/>
  <c r="AH24" i="95"/>
  <c r="AQ24" i="95" s="1"/>
  <c r="AS7" i="61"/>
  <c r="AL7" i="61"/>
  <c r="AU7" i="61" s="1"/>
  <c r="AJ22" i="16"/>
  <c r="AK22" i="16"/>
  <c r="AT22" i="16" s="1"/>
  <c r="AJ10" i="16"/>
  <c r="AK10" i="16"/>
  <c r="AT10" i="16" s="1"/>
  <c r="AB4" i="16"/>
  <c r="AJ3" i="16"/>
  <c r="AH23" i="7"/>
  <c r="AQ23" i="7" s="1"/>
  <c r="AQ25" i="7" s="1"/>
  <c r="AZ3" i="7"/>
  <c r="AI24" i="83"/>
  <c r="AN24" i="83"/>
  <c r="W25" i="40"/>
  <c r="AG24" i="40"/>
  <c r="AP24" i="40" s="1"/>
  <c r="AF24" i="40"/>
  <c r="AO24" i="40" s="1"/>
  <c r="AE24" i="40"/>
  <c r="AS8" i="67"/>
  <c r="AL8" i="67"/>
  <c r="AU8" i="67" s="1"/>
  <c r="AR23" i="93"/>
  <c r="AS16" i="1"/>
  <c r="AL16" i="1"/>
  <c r="AU16" i="1" s="1"/>
  <c r="AS21" i="21"/>
  <c r="AL21" i="21"/>
  <c r="AU21" i="21" s="1"/>
  <c r="AS10" i="52"/>
  <c r="AL10" i="52"/>
  <c r="AU10" i="52" s="1"/>
  <c r="W27" i="30"/>
  <c r="AG26" i="30"/>
  <c r="AP26" i="30" s="1"/>
  <c r="AF26" i="30"/>
  <c r="AO26" i="30" s="1"/>
  <c r="AE26" i="30"/>
  <c r="AH25" i="42"/>
  <c r="AQ25" i="42" s="1"/>
  <c r="AS17" i="12"/>
  <c r="AL17" i="12"/>
  <c r="AU17" i="12" s="1"/>
  <c r="AS9" i="61"/>
  <c r="AL9" i="61"/>
  <c r="AU9" i="61" s="1"/>
  <c r="AS4" i="63"/>
  <c r="AS25" i="63" s="1"/>
  <c r="AL4" i="63"/>
  <c r="AU4" i="63" s="1"/>
  <c r="AU25" i="63" s="1"/>
  <c r="C11" i="63" s="1"/>
  <c r="F16" i="97" s="1"/>
  <c r="AS8" i="1"/>
  <c r="AL8" i="1"/>
  <c r="AU8" i="1" s="1"/>
  <c r="AR25" i="35"/>
  <c r="AS9" i="67"/>
  <c r="AL9" i="67"/>
  <c r="AU9" i="67" s="1"/>
  <c r="AS16" i="21"/>
  <c r="AL16" i="21"/>
  <c r="AU16" i="21" s="1"/>
  <c r="AS17" i="52"/>
  <c r="AL17" i="52"/>
  <c r="AU17" i="52" s="1"/>
  <c r="AF27" i="39"/>
  <c r="AO27" i="39" s="1"/>
  <c r="AE27" i="39"/>
  <c r="W28" i="39"/>
  <c r="AG27" i="39"/>
  <c r="AP27" i="39" s="1"/>
  <c r="AI26" i="45"/>
  <c r="AN26" i="45"/>
  <c r="AH27" i="94"/>
  <c r="AQ27" i="94" s="1"/>
  <c r="X25" i="44"/>
  <c r="Z25" i="44" s="1"/>
  <c r="Y25" i="44"/>
  <c r="AR23" i="49"/>
  <c r="AR25" i="49" s="1"/>
  <c r="AJ20" i="9"/>
  <c r="AK20" i="9"/>
  <c r="AT20" i="9" s="1"/>
  <c r="AJ14" i="9"/>
  <c r="AK14" i="9"/>
  <c r="AT14" i="9" s="1"/>
  <c r="AJ8" i="9"/>
  <c r="AK8" i="9"/>
  <c r="AT8" i="9" s="1"/>
  <c r="AN26" i="32"/>
  <c r="AI26" i="32"/>
  <c r="AU25" i="69"/>
  <c r="C11" i="69" s="1"/>
  <c r="F22" i="97" s="1"/>
  <c r="AU25" i="71"/>
  <c r="C11" i="71" s="1"/>
  <c r="F24" i="97" s="1"/>
  <c r="AH24" i="91"/>
  <c r="AQ24" i="91" s="1"/>
  <c r="AS4" i="22"/>
  <c r="AS25" i="22" s="1"/>
  <c r="AL4" i="22"/>
  <c r="AU4" i="22" s="1"/>
  <c r="AU25" i="22" s="1"/>
  <c r="C11" i="22" s="1"/>
  <c r="AS18" i="21"/>
  <c r="AL18" i="21"/>
  <c r="AU18" i="21" s="1"/>
  <c r="AS7" i="52"/>
  <c r="AL7" i="52"/>
  <c r="AU7" i="52" s="1"/>
  <c r="AC18" i="49"/>
  <c r="AB19" i="49" s="1"/>
  <c r="S19" i="49"/>
  <c r="AC12" i="49"/>
  <c r="AB13" i="49" s="1"/>
  <c r="S13" i="49"/>
  <c r="AC6" i="49"/>
  <c r="AB7" i="49" s="1"/>
  <c r="S7" i="49"/>
  <c r="AR24" i="42"/>
  <c r="AS20" i="12"/>
  <c r="AL20" i="12"/>
  <c r="AU20" i="12" s="1"/>
  <c r="AR23" i="95"/>
  <c r="AS11" i="61"/>
  <c r="AL11" i="61"/>
  <c r="AU11" i="61" s="1"/>
  <c r="AS14" i="61"/>
  <c r="AL14" i="61"/>
  <c r="AU14" i="61" s="1"/>
  <c r="Y26" i="90"/>
  <c r="X26" i="90"/>
  <c r="AL23" i="17" l="1"/>
  <c r="AU23" i="17" s="1"/>
  <c r="W26" i="44"/>
  <c r="AG25" i="44"/>
  <c r="AP25" i="44" s="1"/>
  <c r="AF25" i="44"/>
  <c r="AO25" i="44" s="1"/>
  <c r="AE25" i="44"/>
  <c r="AG25" i="34"/>
  <c r="AP25" i="34" s="1"/>
  <c r="AF25" i="34"/>
  <c r="AO25" i="34" s="1"/>
  <c r="AE25" i="34"/>
  <c r="W26" i="34"/>
  <c r="AG26" i="48"/>
  <c r="AP26" i="48" s="1"/>
  <c r="AF26" i="48"/>
  <c r="AO26" i="48" s="1"/>
  <c r="AE26" i="48"/>
  <c r="W27" i="48"/>
  <c r="AG25" i="33"/>
  <c r="AP25" i="33" s="1"/>
  <c r="AF25" i="33"/>
  <c r="AO25" i="33" s="1"/>
  <c r="AE25" i="33"/>
  <c r="W26" i="33"/>
  <c r="AF25" i="74"/>
  <c r="AO25" i="74" s="1"/>
  <c r="W26" i="74"/>
  <c r="AE25" i="74"/>
  <c r="AG25" i="74"/>
  <c r="AP25" i="74" s="1"/>
  <c r="AG25" i="96"/>
  <c r="AP25" i="96" s="1"/>
  <c r="W26" i="96"/>
  <c r="AE25" i="96"/>
  <c r="AF25" i="96"/>
  <c r="AO25" i="96" s="1"/>
  <c r="AE25" i="27"/>
  <c r="W26" i="27"/>
  <c r="AG25" i="27"/>
  <c r="AP25" i="27" s="1"/>
  <c r="AF25" i="27"/>
  <c r="AO25" i="27" s="1"/>
  <c r="AS14" i="9"/>
  <c r="AL14" i="9"/>
  <c r="AU14" i="9" s="1"/>
  <c r="AJ17" i="49"/>
  <c r="AK17" i="49"/>
  <c r="AT17" i="49" s="1"/>
  <c r="AI27" i="94"/>
  <c r="AN27" i="94"/>
  <c r="AR25" i="48"/>
  <c r="AJ15" i="49"/>
  <c r="AK15" i="49"/>
  <c r="AT15" i="49" s="1"/>
  <c r="AS22" i="9"/>
  <c r="AL22" i="9"/>
  <c r="AU22" i="9" s="1"/>
  <c r="AJ16" i="15"/>
  <c r="AK16" i="15"/>
  <c r="AT16" i="15" s="1"/>
  <c r="AS12" i="16"/>
  <c r="AL12" i="16"/>
  <c r="AU12" i="16" s="1"/>
  <c r="AS8" i="16"/>
  <c r="AL8" i="16"/>
  <c r="AU8" i="16" s="1"/>
  <c r="AH26" i="90"/>
  <c r="AQ26" i="90" s="1"/>
  <c r="AJ19" i="49"/>
  <c r="AK19" i="49"/>
  <c r="AT19" i="49" s="1"/>
  <c r="Y28" i="39"/>
  <c r="X28" i="39"/>
  <c r="AI26" i="30"/>
  <c r="AN26" i="30"/>
  <c r="AS22" i="16"/>
  <c r="AL22" i="16"/>
  <c r="AU22" i="16" s="1"/>
  <c r="AN24" i="93"/>
  <c r="AI24" i="93"/>
  <c r="AJ14" i="49"/>
  <c r="AK14" i="49"/>
  <c r="AT14" i="49" s="1"/>
  <c r="AF26" i="92"/>
  <c r="AO26" i="92" s="1"/>
  <c r="AE26" i="92"/>
  <c r="W27" i="92"/>
  <c r="AG26" i="92"/>
  <c r="AP26" i="92" s="1"/>
  <c r="AH24" i="88"/>
  <c r="AQ24" i="88" s="1"/>
  <c r="AN24" i="87"/>
  <c r="AI24" i="87"/>
  <c r="AS8" i="17"/>
  <c r="AL8" i="17"/>
  <c r="AU8" i="17" s="1"/>
  <c r="AN25" i="81"/>
  <c r="AI25" i="81"/>
  <c r="AE26" i="35"/>
  <c r="W27" i="35"/>
  <c r="AF26" i="35"/>
  <c r="AO26" i="35" s="1"/>
  <c r="AG26" i="35"/>
  <c r="AP26" i="35" s="1"/>
  <c r="AJ4" i="9"/>
  <c r="AK4" i="9"/>
  <c r="AT4" i="9" s="1"/>
  <c r="AT25" i="9" s="1"/>
  <c r="AJ17" i="15"/>
  <c r="AK17" i="15"/>
  <c r="AT17" i="15" s="1"/>
  <c r="AJ11" i="15"/>
  <c r="AK11" i="15"/>
  <c r="AT11" i="15" s="1"/>
  <c r="AJ5" i="15"/>
  <c r="AK5" i="15"/>
  <c r="AT5" i="15" s="1"/>
  <c r="Z24" i="38"/>
  <c r="X24" i="38"/>
  <c r="Y24" i="38"/>
  <c r="AS15" i="17"/>
  <c r="AL15" i="17"/>
  <c r="AU15" i="17" s="1"/>
  <c r="AR24" i="33"/>
  <c r="AS11" i="17"/>
  <c r="AL11" i="17"/>
  <c r="AU11" i="17" s="1"/>
  <c r="AR24" i="34"/>
  <c r="AS17" i="9"/>
  <c r="AL17" i="9"/>
  <c r="AU17" i="9" s="1"/>
  <c r="W25" i="76"/>
  <c r="AG24" i="76"/>
  <c r="AP24" i="76" s="1"/>
  <c r="AE24" i="76"/>
  <c r="AF24" i="76"/>
  <c r="AO24" i="76" s="1"/>
  <c r="AS13" i="16"/>
  <c r="AL13" i="16"/>
  <c r="AU13" i="16" s="1"/>
  <c r="Y25" i="47"/>
  <c r="X25" i="47"/>
  <c r="W27" i="31"/>
  <c r="AG26" i="31"/>
  <c r="AP26" i="31" s="1"/>
  <c r="AE26" i="31"/>
  <c r="AF26" i="31"/>
  <c r="AO26" i="31" s="1"/>
  <c r="AJ17" i="65"/>
  <c r="AK17" i="65"/>
  <c r="AT17" i="65" s="1"/>
  <c r="AJ11" i="65"/>
  <c r="AK11" i="65"/>
  <c r="AT11" i="65" s="1"/>
  <c r="AK5" i="65"/>
  <c r="AT5" i="65" s="1"/>
  <c r="AJ5" i="65"/>
  <c r="AJ11" i="49"/>
  <c r="AK11" i="49"/>
  <c r="AT11" i="49" s="1"/>
  <c r="Z26" i="77"/>
  <c r="X26" i="77"/>
  <c r="Y26" i="77"/>
  <c r="AN24" i="91"/>
  <c r="AI24" i="91"/>
  <c r="AJ18" i="49"/>
  <c r="AK18" i="49"/>
  <c r="AT18" i="49" s="1"/>
  <c r="AJ22" i="68"/>
  <c r="AK22" i="68"/>
  <c r="AT22" i="68" s="1"/>
  <c r="AJ16" i="68"/>
  <c r="AK16" i="68"/>
  <c r="AT16" i="68" s="1"/>
  <c r="AJ10" i="68"/>
  <c r="AK10" i="68"/>
  <c r="AT10" i="68" s="1"/>
  <c r="AB4" i="68"/>
  <c r="AJ3" i="68"/>
  <c r="AS21" i="16"/>
  <c r="AL21" i="16"/>
  <c r="AU21" i="16" s="1"/>
  <c r="AS12" i="17"/>
  <c r="AL12" i="17"/>
  <c r="AU12" i="17" s="1"/>
  <c r="AI24" i="29"/>
  <c r="AN24" i="29"/>
  <c r="AN25" i="79"/>
  <c r="AI25" i="79"/>
  <c r="Y26" i="84"/>
  <c r="Z26" i="84"/>
  <c r="X26" i="84"/>
  <c r="AG26" i="28"/>
  <c r="AP26" i="28" s="1"/>
  <c r="AF26" i="28"/>
  <c r="AO26" i="28" s="1"/>
  <c r="AE26" i="28"/>
  <c r="W27" i="28"/>
  <c r="AS15" i="9"/>
  <c r="AL15" i="9"/>
  <c r="AU15" i="9" s="1"/>
  <c r="AS11" i="16"/>
  <c r="AL11" i="16"/>
  <c r="AU11" i="16" s="1"/>
  <c r="W26" i="73"/>
  <c r="AG25" i="73"/>
  <c r="AP25" i="73" s="1"/>
  <c r="AF25" i="73"/>
  <c r="AO25" i="73" s="1"/>
  <c r="AE25" i="73"/>
  <c r="AJ3" i="49"/>
  <c r="AB4" i="49"/>
  <c r="AJ22" i="65"/>
  <c r="AK22" i="65"/>
  <c r="AT22" i="65" s="1"/>
  <c r="AJ15" i="68"/>
  <c r="AK15" i="68"/>
  <c r="AT15" i="68" s="1"/>
  <c r="AS3" i="16"/>
  <c r="AL3" i="16"/>
  <c r="AU3" i="16" s="1"/>
  <c r="AJ23" i="15"/>
  <c r="AS23" i="15" s="1"/>
  <c r="AK23" i="15"/>
  <c r="AT23" i="15" s="1"/>
  <c r="AS3" i="9"/>
  <c r="AL3" i="9"/>
  <c r="AU3" i="9" s="1"/>
  <c r="AH27" i="85"/>
  <c r="AQ27" i="85" s="1"/>
  <c r="W27" i="86"/>
  <c r="AF26" i="86"/>
  <c r="AO26" i="86" s="1"/>
  <c r="AE26" i="86"/>
  <c r="AG26" i="86"/>
  <c r="AP26" i="86" s="1"/>
  <c r="AJ10" i="65"/>
  <c r="AK10" i="65"/>
  <c r="AT10" i="65" s="1"/>
  <c r="AJ9" i="68"/>
  <c r="AK9" i="68"/>
  <c r="AT9" i="68" s="1"/>
  <c r="Z25" i="95"/>
  <c r="Y25" i="95"/>
  <c r="X25" i="95"/>
  <c r="W27" i="37"/>
  <c r="AG26" i="37"/>
  <c r="AP26" i="37" s="1"/>
  <c r="AF26" i="37"/>
  <c r="AO26" i="37" s="1"/>
  <c r="AE26" i="37"/>
  <c r="Z26" i="90"/>
  <c r="AJ7" i="49"/>
  <c r="AK7" i="49"/>
  <c r="AT7" i="49" s="1"/>
  <c r="AR26" i="32"/>
  <c r="AJ4" i="16"/>
  <c r="AK4" i="16"/>
  <c r="AT4" i="16" s="1"/>
  <c r="AT25" i="16" s="1"/>
  <c r="AL23" i="16"/>
  <c r="AU23" i="16" s="1"/>
  <c r="AJ23" i="49"/>
  <c r="AK23" i="49"/>
  <c r="AT23" i="49" s="1"/>
  <c r="AJ20" i="49"/>
  <c r="AK20" i="49"/>
  <c r="AT20" i="49" s="1"/>
  <c r="AN26" i="26"/>
  <c r="AI26" i="26"/>
  <c r="AH25" i="83"/>
  <c r="AQ25" i="83" s="1"/>
  <c r="AS14" i="17"/>
  <c r="AL14" i="17"/>
  <c r="AU14" i="17" s="1"/>
  <c r="Z26" i="81"/>
  <c r="X26" i="81"/>
  <c r="Y26" i="81"/>
  <c r="AS12" i="9"/>
  <c r="AL12" i="9"/>
  <c r="AU12" i="9" s="1"/>
  <c r="AU25" i="21"/>
  <c r="C11" i="21" s="1"/>
  <c r="AR26" i="85"/>
  <c r="AH27" i="32"/>
  <c r="AQ27" i="32" s="1"/>
  <c r="AJ21" i="15"/>
  <c r="AK21" i="15"/>
  <c r="AT21" i="15" s="1"/>
  <c r="AJ15" i="15"/>
  <c r="AK15" i="15"/>
  <c r="AT15" i="15" s="1"/>
  <c r="AJ9" i="15"/>
  <c r="AK9" i="15"/>
  <c r="AT9" i="15" s="1"/>
  <c r="AI23" i="38"/>
  <c r="AN23" i="38"/>
  <c r="AE24" i="43"/>
  <c r="AG24" i="43"/>
  <c r="AP24" i="43" s="1"/>
  <c r="W25" i="43"/>
  <c r="AF24" i="43"/>
  <c r="AO24" i="43" s="1"/>
  <c r="AS21" i="17"/>
  <c r="AL21" i="17"/>
  <c r="AU21" i="17" s="1"/>
  <c r="AJ10" i="49"/>
  <c r="AK10" i="49"/>
  <c r="AT10" i="49" s="1"/>
  <c r="AF26" i="80"/>
  <c r="AO26" i="80" s="1"/>
  <c r="W27" i="80"/>
  <c r="AG26" i="80"/>
  <c r="AP26" i="80" s="1"/>
  <c r="AE26" i="80"/>
  <c r="AS5" i="9"/>
  <c r="AL5" i="9"/>
  <c r="AU5" i="9" s="1"/>
  <c r="AS4" i="52"/>
  <c r="AL4" i="52"/>
  <c r="AU4" i="52" s="1"/>
  <c r="AS19" i="16"/>
  <c r="AL19" i="16"/>
  <c r="AU19" i="16" s="1"/>
  <c r="AJ4" i="17"/>
  <c r="AK4" i="17"/>
  <c r="AT4" i="17" s="1"/>
  <c r="AT25" i="17" s="1"/>
  <c r="AJ21" i="65"/>
  <c r="AK21" i="65"/>
  <c r="AT21" i="65" s="1"/>
  <c r="AJ15" i="65"/>
  <c r="AK15" i="65"/>
  <c r="AT15" i="65" s="1"/>
  <c r="AJ9" i="65"/>
  <c r="AK9" i="65"/>
  <c r="AT9" i="65" s="1"/>
  <c r="AS6" i="9"/>
  <c r="AL6" i="9"/>
  <c r="AU6" i="9" s="1"/>
  <c r="AJ6" i="49"/>
  <c r="AK6" i="49"/>
  <c r="AT6" i="49" s="1"/>
  <c r="AJ20" i="68"/>
  <c r="AK20" i="68"/>
  <c r="AT20" i="68" s="1"/>
  <c r="AJ14" i="68"/>
  <c r="AK14" i="68"/>
  <c r="AT14" i="68" s="1"/>
  <c r="AJ8" i="68"/>
  <c r="AK8" i="68"/>
  <c r="AT8" i="68" s="1"/>
  <c r="AS9" i="16"/>
  <c r="AL9" i="16"/>
  <c r="AU9" i="16" s="1"/>
  <c r="AS18" i="17"/>
  <c r="AL18" i="17"/>
  <c r="AU18" i="17" s="1"/>
  <c r="Y26" i="25"/>
  <c r="Z26" i="25" s="1"/>
  <c r="X26" i="25"/>
  <c r="AI24" i="95"/>
  <c r="AN24" i="95"/>
  <c r="AS5" i="17"/>
  <c r="AL5" i="17"/>
  <c r="AU5" i="17" s="1"/>
  <c r="Z26" i="89"/>
  <c r="Y26" i="89"/>
  <c r="X26" i="89"/>
  <c r="AI25" i="84"/>
  <c r="AN25" i="84"/>
  <c r="AH25" i="44"/>
  <c r="AQ25" i="44" s="1"/>
  <c r="AJ22" i="15"/>
  <c r="AK22" i="15"/>
  <c r="AT22" i="15" s="1"/>
  <c r="AS16" i="17"/>
  <c r="AL16" i="17"/>
  <c r="AU16" i="17" s="1"/>
  <c r="AJ16" i="65"/>
  <c r="AK16" i="65"/>
  <c r="AT16" i="65" s="1"/>
  <c r="AJ3" i="65"/>
  <c r="AB4" i="65"/>
  <c r="AF27" i="45"/>
  <c r="AO27" i="45" s="1"/>
  <c r="AG27" i="45"/>
  <c r="AP27" i="45" s="1"/>
  <c r="AE27" i="45"/>
  <c r="W28" i="45"/>
  <c r="AS19" i="9"/>
  <c r="AL19" i="9"/>
  <c r="AU19" i="9" s="1"/>
  <c r="AJ21" i="68"/>
  <c r="AK21" i="68"/>
  <c r="AT21" i="68" s="1"/>
  <c r="AS19" i="17"/>
  <c r="AL19" i="17"/>
  <c r="AU19" i="17" s="1"/>
  <c r="AS20" i="9"/>
  <c r="AL20" i="9"/>
  <c r="AU20" i="9" s="1"/>
  <c r="AR26" i="45"/>
  <c r="AI24" i="40"/>
  <c r="AN24" i="40"/>
  <c r="AR24" i="83"/>
  <c r="AR23" i="65"/>
  <c r="AR25" i="65" s="1"/>
  <c r="AL23" i="65"/>
  <c r="AU23" i="65" s="1"/>
  <c r="X25" i="93"/>
  <c r="Y25" i="93"/>
  <c r="AJ8" i="49"/>
  <c r="AK8" i="49"/>
  <c r="AT8" i="49" s="1"/>
  <c r="AS4" i="67"/>
  <c r="AL4" i="67"/>
  <c r="AU4" i="67" s="1"/>
  <c r="AS21" i="9"/>
  <c r="AL21" i="9"/>
  <c r="AU21" i="9" s="1"/>
  <c r="Z25" i="83"/>
  <c r="AS17" i="16"/>
  <c r="AL17" i="16"/>
  <c r="AU17" i="16" s="1"/>
  <c r="X28" i="94"/>
  <c r="Y28" i="94"/>
  <c r="AS14" i="16"/>
  <c r="AL14" i="16"/>
  <c r="AU14" i="16" s="1"/>
  <c r="AL23" i="68"/>
  <c r="AU23" i="68" s="1"/>
  <c r="AR23" i="68"/>
  <c r="AR25" i="68" s="1"/>
  <c r="AJ21" i="49"/>
  <c r="AK21" i="49"/>
  <c r="AT21" i="49" s="1"/>
  <c r="Z27" i="32"/>
  <c r="AS10" i="9"/>
  <c r="AL10" i="9"/>
  <c r="AU10" i="9" s="1"/>
  <c r="AJ20" i="15"/>
  <c r="AK20" i="15"/>
  <c r="AT20" i="15" s="1"/>
  <c r="AJ14" i="15"/>
  <c r="AK14" i="15"/>
  <c r="AT14" i="15" s="1"/>
  <c r="AJ8" i="15"/>
  <c r="AK8" i="15"/>
  <c r="AT8" i="15" s="1"/>
  <c r="AU25" i="52"/>
  <c r="C11" i="52" s="1"/>
  <c r="F5" i="97" s="1"/>
  <c r="AS18" i="16"/>
  <c r="AL18" i="16"/>
  <c r="AU18" i="16" s="1"/>
  <c r="AH24" i="36"/>
  <c r="AQ24" i="36" s="1"/>
  <c r="Z27" i="85"/>
  <c r="AS4" i="1"/>
  <c r="AS25" i="1" s="1"/>
  <c r="AL4" i="1"/>
  <c r="AU4" i="1" s="1"/>
  <c r="AU25" i="1" s="1"/>
  <c r="C11" i="1" s="1"/>
  <c r="AE26" i="75"/>
  <c r="AG26" i="75"/>
  <c r="AP26" i="75" s="1"/>
  <c r="AF26" i="75"/>
  <c r="AO26" i="75" s="1"/>
  <c r="W27" i="75"/>
  <c r="AI24" i="47"/>
  <c r="AN24" i="47"/>
  <c r="AS3" i="17"/>
  <c r="AL3" i="17"/>
  <c r="AU3" i="17" s="1"/>
  <c r="AS22" i="17"/>
  <c r="AL22" i="17"/>
  <c r="AU22" i="17" s="1"/>
  <c r="AK20" i="65"/>
  <c r="AT20" i="65" s="1"/>
  <c r="AJ20" i="65"/>
  <c r="AK14" i="65"/>
  <c r="AT14" i="65" s="1"/>
  <c r="AJ14" i="65"/>
  <c r="AJ8" i="65"/>
  <c r="AK8" i="65"/>
  <c r="AT8" i="65" s="1"/>
  <c r="W27" i="41"/>
  <c r="AG26" i="41"/>
  <c r="AP26" i="41" s="1"/>
  <c r="AF26" i="41"/>
  <c r="AO26" i="41" s="1"/>
  <c r="AE26" i="41"/>
  <c r="AS7" i="9"/>
  <c r="AL7" i="9"/>
  <c r="AU7" i="9" s="1"/>
  <c r="AL23" i="9"/>
  <c r="AU23" i="9" s="1"/>
  <c r="AS4" i="21"/>
  <c r="AS25" i="21" s="1"/>
  <c r="AL4" i="21"/>
  <c r="AU4" i="21" s="1"/>
  <c r="AJ19" i="68"/>
  <c r="AK19" i="68"/>
  <c r="AT19" i="68" s="1"/>
  <c r="AJ13" i="68"/>
  <c r="AK13" i="68"/>
  <c r="AT13" i="68" s="1"/>
  <c r="AJ7" i="68"/>
  <c r="AK7" i="68"/>
  <c r="AT7" i="68" s="1"/>
  <c r="AR25" i="28"/>
  <c r="AS16" i="16"/>
  <c r="AL16" i="16"/>
  <c r="AU16" i="16" s="1"/>
  <c r="AS18" i="9"/>
  <c r="AL18" i="9"/>
  <c r="AU18" i="9" s="1"/>
  <c r="AS20" i="16"/>
  <c r="AL20" i="16"/>
  <c r="AU20" i="16" s="1"/>
  <c r="X26" i="42"/>
  <c r="Y26" i="42"/>
  <c r="X25" i="78"/>
  <c r="Y25" i="78"/>
  <c r="X27" i="46"/>
  <c r="Y27" i="46"/>
  <c r="Y24" i="82"/>
  <c r="X24" i="82"/>
  <c r="Y25" i="40"/>
  <c r="Z25" i="40" s="1"/>
  <c r="X25" i="40"/>
  <c r="AR24" i="73"/>
  <c r="AJ10" i="15"/>
  <c r="AK10" i="15"/>
  <c r="AT10" i="15" s="1"/>
  <c r="AH26" i="48"/>
  <c r="AQ26" i="48" s="1"/>
  <c r="AJ13" i="49"/>
  <c r="AK13" i="49"/>
  <c r="AT13" i="49" s="1"/>
  <c r="Y27" i="30"/>
  <c r="X27" i="30"/>
  <c r="Z27" i="30" s="1"/>
  <c r="AX3" i="7"/>
  <c r="S3" i="7" s="1"/>
  <c r="AC3" i="7" s="1"/>
  <c r="AX23" i="7"/>
  <c r="S23" i="7" s="1"/>
  <c r="AC23" i="7" s="1"/>
  <c r="AX4" i="7"/>
  <c r="S4" i="7" s="1"/>
  <c r="AC4" i="7" s="1"/>
  <c r="AB5" i="7" s="1"/>
  <c r="AX5" i="7"/>
  <c r="S5" i="7" s="1"/>
  <c r="AC5" i="7" s="1"/>
  <c r="AB6" i="7" s="1"/>
  <c r="AX6" i="7"/>
  <c r="S6" i="7" s="1"/>
  <c r="AC6" i="7" s="1"/>
  <c r="AB7" i="7" s="1"/>
  <c r="AX7" i="7"/>
  <c r="S7" i="7" s="1"/>
  <c r="AC7" i="7" s="1"/>
  <c r="AB8" i="7" s="1"/>
  <c r="AX8" i="7"/>
  <c r="S8" i="7" s="1"/>
  <c r="AC8" i="7" s="1"/>
  <c r="AB9" i="7" s="1"/>
  <c r="AX9" i="7"/>
  <c r="S9" i="7" s="1"/>
  <c r="AC9" i="7" s="1"/>
  <c r="AB10" i="7" s="1"/>
  <c r="AX10" i="7"/>
  <c r="S10" i="7" s="1"/>
  <c r="AC10" i="7" s="1"/>
  <c r="AB11" i="7" s="1"/>
  <c r="AX11" i="7"/>
  <c r="S11" i="7" s="1"/>
  <c r="AC11" i="7" s="1"/>
  <c r="AB12" i="7" s="1"/>
  <c r="AX12" i="7"/>
  <c r="S12" i="7" s="1"/>
  <c r="AC12" i="7" s="1"/>
  <c r="AB13" i="7" s="1"/>
  <c r="AX13" i="7"/>
  <c r="S13" i="7" s="1"/>
  <c r="AC13" i="7" s="1"/>
  <c r="AB14" i="7" s="1"/>
  <c r="AX14" i="7"/>
  <c r="S14" i="7" s="1"/>
  <c r="AC14" i="7" s="1"/>
  <c r="AB15" i="7" s="1"/>
  <c r="AX15" i="7"/>
  <c r="S15" i="7" s="1"/>
  <c r="AC15" i="7" s="1"/>
  <c r="AB16" i="7" s="1"/>
  <c r="AX16" i="7"/>
  <c r="S16" i="7" s="1"/>
  <c r="AC16" i="7" s="1"/>
  <c r="AB17" i="7" s="1"/>
  <c r="AX17" i="7"/>
  <c r="S17" i="7" s="1"/>
  <c r="AC17" i="7" s="1"/>
  <c r="AB18" i="7" s="1"/>
  <c r="AX18" i="7"/>
  <c r="S18" i="7" s="1"/>
  <c r="AC18" i="7" s="1"/>
  <c r="AB19" i="7" s="1"/>
  <c r="AX19" i="7"/>
  <c r="S19" i="7" s="1"/>
  <c r="AC19" i="7" s="1"/>
  <c r="AB20" i="7" s="1"/>
  <c r="AX20" i="7"/>
  <c r="S20" i="7" s="1"/>
  <c r="AC20" i="7" s="1"/>
  <c r="AB21" i="7" s="1"/>
  <c r="AX21" i="7"/>
  <c r="S21" i="7" s="1"/>
  <c r="AC21" i="7" s="1"/>
  <c r="AB22" i="7" s="1"/>
  <c r="AS10" i="16"/>
  <c r="AL10" i="16"/>
  <c r="AU10" i="16" s="1"/>
  <c r="AS7" i="17"/>
  <c r="AL7" i="17"/>
  <c r="AU7" i="17" s="1"/>
  <c r="Y27" i="26"/>
  <c r="X27" i="26"/>
  <c r="X25" i="87"/>
  <c r="Y25" i="87"/>
  <c r="Z25" i="87" s="1"/>
  <c r="AS20" i="17"/>
  <c r="AL20" i="17"/>
  <c r="AU20" i="17" s="1"/>
  <c r="AH25" i="96"/>
  <c r="AQ25" i="96" s="1"/>
  <c r="AJ9" i="49"/>
  <c r="AK9" i="49"/>
  <c r="AT9" i="49" s="1"/>
  <c r="AU25" i="67"/>
  <c r="C11" i="67" s="1"/>
  <c r="F20" i="97" s="1"/>
  <c r="AJ19" i="15"/>
  <c r="AK19" i="15"/>
  <c r="AT19" i="15" s="1"/>
  <c r="AJ13" i="15"/>
  <c r="AK13" i="15"/>
  <c r="AT13" i="15" s="1"/>
  <c r="AJ7" i="15"/>
  <c r="AK7" i="15"/>
  <c r="AT7" i="15" s="1"/>
  <c r="AS22" i="49"/>
  <c r="AL22" i="49"/>
  <c r="AU22" i="49" s="1"/>
  <c r="AS25" i="52"/>
  <c r="AS9" i="17"/>
  <c r="AL9" i="17"/>
  <c r="AU9" i="17" s="1"/>
  <c r="W25" i="36"/>
  <c r="AG24" i="36"/>
  <c r="AP24" i="36" s="1"/>
  <c r="AF24" i="36"/>
  <c r="AO24" i="36" s="1"/>
  <c r="AE24" i="36"/>
  <c r="AS11" i="9"/>
  <c r="AL11" i="9"/>
  <c r="AU11" i="9" s="1"/>
  <c r="AR23" i="88"/>
  <c r="AS7" i="16"/>
  <c r="AL7" i="16"/>
  <c r="AU7" i="16" s="1"/>
  <c r="AJ19" i="65"/>
  <c r="AK19" i="65"/>
  <c r="AT19" i="65" s="1"/>
  <c r="AJ13" i="65"/>
  <c r="AK13" i="65"/>
  <c r="AT13" i="65" s="1"/>
  <c r="AJ7" i="65"/>
  <c r="AK7" i="65"/>
  <c r="AT7" i="65" s="1"/>
  <c r="AR25" i="90"/>
  <c r="AS17" i="17"/>
  <c r="AL17" i="17"/>
  <c r="AU17" i="17" s="1"/>
  <c r="AR24" i="96"/>
  <c r="AJ12" i="49"/>
  <c r="AK12" i="49"/>
  <c r="AT12" i="49" s="1"/>
  <c r="AR24" i="74"/>
  <c r="AR24" i="44"/>
  <c r="AJ18" i="68"/>
  <c r="AK18" i="68"/>
  <c r="AT18" i="68" s="1"/>
  <c r="AJ12" i="68"/>
  <c r="AK12" i="68"/>
  <c r="AT12" i="68" s="1"/>
  <c r="AJ6" i="68"/>
  <c r="AK6" i="68"/>
  <c r="AT6" i="68" s="1"/>
  <c r="AS15" i="16"/>
  <c r="AL15" i="16"/>
  <c r="AU15" i="16" s="1"/>
  <c r="AI23" i="15"/>
  <c r="AN23" i="15"/>
  <c r="AN25" i="15" s="1"/>
  <c r="AS6" i="17"/>
  <c r="AL6" i="17"/>
  <c r="AU6" i="17" s="1"/>
  <c r="AI25" i="25"/>
  <c r="AN25" i="25"/>
  <c r="Y25" i="29"/>
  <c r="X25" i="29"/>
  <c r="AN25" i="42"/>
  <c r="AI25" i="42"/>
  <c r="AI24" i="78"/>
  <c r="AN24" i="78"/>
  <c r="Y26" i="79"/>
  <c r="X26" i="79"/>
  <c r="AN23" i="82"/>
  <c r="AI23" i="82"/>
  <c r="AI27" i="39"/>
  <c r="AN27" i="39"/>
  <c r="AF24" i="88"/>
  <c r="AO24" i="88" s="1"/>
  <c r="AE24" i="88"/>
  <c r="AG24" i="88"/>
  <c r="AP24" i="88" s="1"/>
  <c r="W25" i="88"/>
  <c r="AJ3" i="15"/>
  <c r="AB4" i="15"/>
  <c r="AS8" i="9"/>
  <c r="AL8" i="9"/>
  <c r="AU8" i="9" s="1"/>
  <c r="AX22" i="7"/>
  <c r="S22" i="7" s="1"/>
  <c r="AC22" i="7" s="1"/>
  <c r="AB23" i="7" s="1"/>
  <c r="AH26" i="28"/>
  <c r="AQ26" i="28" s="1"/>
  <c r="AR24" i="27"/>
  <c r="AS9" i="9"/>
  <c r="AL9" i="9"/>
  <c r="AU9" i="9" s="1"/>
  <c r="AS5" i="16"/>
  <c r="AL5" i="16"/>
  <c r="AU5" i="16" s="1"/>
  <c r="AH25" i="73"/>
  <c r="AQ25" i="73" s="1"/>
  <c r="AH25" i="34"/>
  <c r="AQ25" i="34" s="1"/>
  <c r="AI23" i="7"/>
  <c r="AN23" i="7"/>
  <c r="AN25" i="7" s="1"/>
  <c r="AH25" i="74"/>
  <c r="AQ25" i="74" s="1"/>
  <c r="AS25" i="67"/>
  <c r="AS16" i="9"/>
  <c r="AL16" i="9"/>
  <c r="AU16" i="9" s="1"/>
  <c r="AJ18" i="15"/>
  <c r="AK18" i="15"/>
  <c r="AT18" i="15" s="1"/>
  <c r="AJ12" i="15"/>
  <c r="AK12" i="15"/>
  <c r="AT12" i="15" s="1"/>
  <c r="AJ6" i="15"/>
  <c r="AK6" i="15"/>
  <c r="AT6" i="15" s="1"/>
  <c r="AS6" i="16"/>
  <c r="AL6" i="16"/>
  <c r="AU6" i="16" s="1"/>
  <c r="AS4" i="12"/>
  <c r="AS25" i="12" s="1"/>
  <c r="AL4" i="12"/>
  <c r="AU4" i="12" s="1"/>
  <c r="AU25" i="12" s="1"/>
  <c r="C11" i="12" s="1"/>
  <c r="AH25" i="27"/>
  <c r="AQ25" i="27" s="1"/>
  <c r="AJ16" i="49"/>
  <c r="AK16" i="49"/>
  <c r="AT16" i="49" s="1"/>
  <c r="AS10" i="17"/>
  <c r="AL10" i="17"/>
  <c r="AU10" i="17" s="1"/>
  <c r="AH25" i="33"/>
  <c r="AQ25" i="33" s="1"/>
  <c r="AK18" i="65"/>
  <c r="AT18" i="65" s="1"/>
  <c r="AJ18" i="65"/>
  <c r="AJ12" i="65"/>
  <c r="AK12" i="65"/>
  <c r="AT12" i="65" s="1"/>
  <c r="AJ6" i="65"/>
  <c r="AK6" i="65"/>
  <c r="AT6" i="65" s="1"/>
  <c r="AJ5" i="49"/>
  <c r="AK5" i="49"/>
  <c r="AT5" i="49" s="1"/>
  <c r="AN25" i="77"/>
  <c r="AI25" i="77"/>
  <c r="Y25" i="91"/>
  <c r="X25" i="91"/>
  <c r="Z25" i="91" s="1"/>
  <c r="AH27" i="45"/>
  <c r="AQ27" i="45" s="1"/>
  <c r="AS13" i="9"/>
  <c r="AL13" i="9"/>
  <c r="AU13" i="9" s="1"/>
  <c r="AS4" i="61"/>
  <c r="AS25" i="61" s="1"/>
  <c r="AL4" i="61"/>
  <c r="AU4" i="61" s="1"/>
  <c r="AU25" i="61" s="1"/>
  <c r="C11" i="61" s="1"/>
  <c r="F14" i="97" s="1"/>
  <c r="AJ17" i="68"/>
  <c r="AK17" i="68"/>
  <c r="AT17" i="68" s="1"/>
  <c r="AJ11" i="68"/>
  <c r="AK11" i="68"/>
  <c r="AT11" i="68" s="1"/>
  <c r="AJ5" i="68"/>
  <c r="AK5" i="68"/>
  <c r="AT5" i="68" s="1"/>
  <c r="AR23" i="36"/>
  <c r="AR25" i="37"/>
  <c r="AS13" i="17"/>
  <c r="AL13" i="17"/>
  <c r="AU13" i="17" s="1"/>
  <c r="AH26" i="37"/>
  <c r="AQ26" i="37" s="1"/>
  <c r="AI26" i="46"/>
  <c r="AN26" i="46"/>
  <c r="AI25" i="89"/>
  <c r="AN25" i="89"/>
  <c r="AE25" i="40" l="1"/>
  <c r="W26" i="40"/>
  <c r="AG25" i="40"/>
  <c r="AP25" i="40" s="1"/>
  <c r="AF25" i="40"/>
  <c r="AO25" i="40" s="1"/>
  <c r="W26" i="91"/>
  <c r="AG25" i="91"/>
  <c r="AP25" i="91" s="1"/>
  <c r="AF25" i="91"/>
  <c r="AO25" i="91" s="1"/>
  <c r="AE25" i="91"/>
  <c r="W26" i="87"/>
  <c r="AG25" i="87"/>
  <c r="AP25" i="87" s="1"/>
  <c r="AF25" i="87"/>
  <c r="AO25" i="87" s="1"/>
  <c r="AE25" i="87"/>
  <c r="AE26" i="25"/>
  <c r="W27" i="25"/>
  <c r="AG26" i="25"/>
  <c r="AP26" i="25" s="1"/>
  <c r="AF26" i="25"/>
  <c r="AO26" i="25" s="1"/>
  <c r="AE27" i="30"/>
  <c r="AF27" i="30"/>
  <c r="AO27" i="30" s="1"/>
  <c r="W28" i="30"/>
  <c r="AG27" i="30"/>
  <c r="AP27" i="30" s="1"/>
  <c r="AR26" i="46"/>
  <c r="AS17" i="68"/>
  <c r="AL17" i="68"/>
  <c r="AU17" i="68" s="1"/>
  <c r="AS6" i="65"/>
  <c r="AL6" i="65"/>
  <c r="AU6" i="65" s="1"/>
  <c r="AS6" i="15"/>
  <c r="AL6" i="15"/>
  <c r="AU6" i="15" s="1"/>
  <c r="AJ23" i="7"/>
  <c r="AS23" i="7" s="1"/>
  <c r="AK23" i="7"/>
  <c r="AT23" i="7" s="1"/>
  <c r="AR23" i="82"/>
  <c r="AR24" i="78"/>
  <c r="X25" i="36"/>
  <c r="Y25" i="36"/>
  <c r="AJ18" i="7"/>
  <c r="AK18" i="7"/>
  <c r="AT18" i="7" s="1"/>
  <c r="AJ12" i="7"/>
  <c r="AK12" i="7"/>
  <c r="AT12" i="7" s="1"/>
  <c r="AJ6" i="7"/>
  <c r="AK6" i="7"/>
  <c r="AT6" i="7" s="1"/>
  <c r="AH25" i="40"/>
  <c r="AQ25" i="40" s="1"/>
  <c r="AS7" i="68"/>
  <c r="AL7" i="68"/>
  <c r="AU7" i="68" s="1"/>
  <c r="AS14" i="65"/>
  <c r="AL14" i="65"/>
  <c r="AU14" i="65" s="1"/>
  <c r="AS21" i="68"/>
  <c r="AL21" i="68"/>
  <c r="AU21" i="68" s="1"/>
  <c r="AH26" i="25"/>
  <c r="AQ26" i="25" s="1"/>
  <c r="AS20" i="68"/>
  <c r="AL20" i="68"/>
  <c r="AU20" i="68" s="1"/>
  <c r="Y25" i="43"/>
  <c r="X25" i="43"/>
  <c r="AH26" i="81"/>
  <c r="AQ26" i="81" s="1"/>
  <c r="AS4" i="16"/>
  <c r="AL4" i="16"/>
  <c r="AU4" i="16" s="1"/>
  <c r="AU25" i="16" s="1"/>
  <c r="C11" i="16" s="1"/>
  <c r="AI26" i="37"/>
  <c r="AN26" i="37"/>
  <c r="AH26" i="84"/>
  <c r="AQ26" i="84" s="1"/>
  <c r="AR24" i="29"/>
  <c r="AJ4" i="68"/>
  <c r="AK4" i="68"/>
  <c r="AT4" i="68" s="1"/>
  <c r="AT25" i="68" s="1"/>
  <c r="AS22" i="68"/>
  <c r="AL22" i="68"/>
  <c r="AU22" i="68" s="1"/>
  <c r="AH26" i="77"/>
  <c r="AQ26" i="77" s="1"/>
  <c r="Y25" i="76"/>
  <c r="X25" i="76"/>
  <c r="Z25" i="76" s="1"/>
  <c r="AH24" i="38"/>
  <c r="AQ24" i="38" s="1"/>
  <c r="AS16" i="15"/>
  <c r="AL16" i="15"/>
  <c r="AU16" i="15" s="1"/>
  <c r="AN25" i="33"/>
  <c r="AI25" i="33"/>
  <c r="AS16" i="49"/>
  <c r="AL16" i="49"/>
  <c r="AU16" i="49" s="1"/>
  <c r="AR25" i="42"/>
  <c r="AR25" i="25"/>
  <c r="AS18" i="68"/>
  <c r="AL18" i="68"/>
  <c r="AU18" i="68" s="1"/>
  <c r="AS12" i="49"/>
  <c r="AL12" i="49"/>
  <c r="AU12" i="49" s="1"/>
  <c r="AS19" i="65"/>
  <c r="AL19" i="65"/>
  <c r="AU19" i="65" s="1"/>
  <c r="AS7" i="15"/>
  <c r="AL7" i="15"/>
  <c r="AU7" i="15" s="1"/>
  <c r="AH27" i="26"/>
  <c r="AQ27" i="26" s="1"/>
  <c r="AJ17" i="7"/>
  <c r="AK17" i="7"/>
  <c r="AT17" i="7" s="1"/>
  <c r="AJ11" i="7"/>
  <c r="AK11" i="7"/>
  <c r="AT11" i="7" s="1"/>
  <c r="AJ5" i="7"/>
  <c r="AK5" i="7"/>
  <c r="AT5" i="7" s="1"/>
  <c r="AH27" i="46"/>
  <c r="AQ27" i="46" s="1"/>
  <c r="AH26" i="42"/>
  <c r="AQ26" i="42" s="1"/>
  <c r="AS25" i="17"/>
  <c r="AS20" i="15"/>
  <c r="AL20" i="15"/>
  <c r="AU20" i="15" s="1"/>
  <c r="AS21" i="49"/>
  <c r="AL21" i="49"/>
  <c r="AU21" i="49" s="1"/>
  <c r="AG25" i="83"/>
  <c r="AP25" i="83" s="1"/>
  <c r="AE25" i="83"/>
  <c r="W26" i="83"/>
  <c r="AF25" i="83"/>
  <c r="AO25" i="83" s="1"/>
  <c r="AS8" i="49"/>
  <c r="AL8" i="49"/>
  <c r="AU8" i="49" s="1"/>
  <c r="AF26" i="89"/>
  <c r="AO26" i="89" s="1"/>
  <c r="AE26" i="89"/>
  <c r="W27" i="89"/>
  <c r="AG26" i="89"/>
  <c r="AP26" i="89" s="1"/>
  <c r="AS9" i="65"/>
  <c r="AL9" i="65"/>
  <c r="AU9" i="65" s="1"/>
  <c r="AS4" i="17"/>
  <c r="AL4" i="17"/>
  <c r="AU4" i="17" s="1"/>
  <c r="AU25" i="17" s="1"/>
  <c r="C11" i="17" s="1"/>
  <c r="AS9" i="15"/>
  <c r="AL9" i="15"/>
  <c r="AU9" i="15" s="1"/>
  <c r="AF26" i="81"/>
  <c r="AO26" i="81" s="1"/>
  <c r="W27" i="81"/>
  <c r="AG26" i="81"/>
  <c r="AP26" i="81" s="1"/>
  <c r="AE26" i="81"/>
  <c r="AS20" i="49"/>
  <c r="AL20" i="49"/>
  <c r="AU20" i="49" s="1"/>
  <c r="AG25" i="95"/>
  <c r="AP25" i="95" s="1"/>
  <c r="AF25" i="95"/>
  <c r="AO25" i="95" s="1"/>
  <c r="AE25" i="95"/>
  <c r="W26" i="95"/>
  <c r="AI26" i="86"/>
  <c r="AN26" i="86"/>
  <c r="AS22" i="65"/>
  <c r="AL22" i="65"/>
  <c r="AU22" i="65" s="1"/>
  <c r="Z27" i="28"/>
  <c r="Y27" i="28"/>
  <c r="X27" i="28"/>
  <c r="AE26" i="84"/>
  <c r="W27" i="84"/>
  <c r="AF26" i="84"/>
  <c r="AO26" i="84" s="1"/>
  <c r="AG26" i="84"/>
  <c r="AP26" i="84" s="1"/>
  <c r="AF26" i="77"/>
  <c r="AO26" i="77" s="1"/>
  <c r="AE26" i="77"/>
  <c r="W27" i="77"/>
  <c r="AG26" i="77"/>
  <c r="AP26" i="77" s="1"/>
  <c r="AS11" i="65"/>
  <c r="AL11" i="65"/>
  <c r="AU11" i="65" s="1"/>
  <c r="AE24" i="38"/>
  <c r="W25" i="38"/>
  <c r="AG24" i="38"/>
  <c r="AP24" i="38" s="1"/>
  <c r="AF24" i="38"/>
  <c r="AO24" i="38" s="1"/>
  <c r="AS17" i="15"/>
  <c r="AL17" i="15"/>
  <c r="AU17" i="15" s="1"/>
  <c r="Y27" i="35"/>
  <c r="X27" i="35"/>
  <c r="Z27" i="35" s="1"/>
  <c r="AR24" i="87"/>
  <c r="AS19" i="49"/>
  <c r="AL19" i="49"/>
  <c r="AU19" i="49" s="1"/>
  <c r="AN25" i="96"/>
  <c r="AI25" i="96"/>
  <c r="AN25" i="74"/>
  <c r="AI25" i="74"/>
  <c r="AI25" i="44"/>
  <c r="AN25" i="44"/>
  <c r="AS5" i="68"/>
  <c r="AL5" i="68"/>
  <c r="AU5" i="68" s="1"/>
  <c r="AS12" i="65"/>
  <c r="AL12" i="65"/>
  <c r="AU12" i="65" s="1"/>
  <c r="AS12" i="15"/>
  <c r="AL12" i="15"/>
  <c r="AU12" i="15" s="1"/>
  <c r="AR23" i="7"/>
  <c r="AR25" i="7" s="1"/>
  <c r="AN24" i="88"/>
  <c r="AI24" i="88"/>
  <c r="AH26" i="79"/>
  <c r="AQ26" i="79" s="1"/>
  <c r="AI24" i="36"/>
  <c r="AN24" i="36"/>
  <c r="AS9" i="49"/>
  <c r="AL9" i="49"/>
  <c r="AU9" i="49" s="1"/>
  <c r="AJ22" i="7"/>
  <c r="AK22" i="7"/>
  <c r="AT22" i="7" s="1"/>
  <c r="AJ16" i="7"/>
  <c r="AK16" i="7"/>
  <c r="AT16" i="7" s="1"/>
  <c r="AJ10" i="7"/>
  <c r="AK10" i="7"/>
  <c r="AT10" i="7" s="1"/>
  <c r="AS13" i="49"/>
  <c r="AL13" i="49"/>
  <c r="AU13" i="49" s="1"/>
  <c r="Z27" i="46"/>
  <c r="Z26" i="42"/>
  <c r="AS13" i="68"/>
  <c r="AL13" i="68"/>
  <c r="AU13" i="68" s="1"/>
  <c r="AS20" i="65"/>
  <c r="AL20" i="65"/>
  <c r="AU20" i="65" s="1"/>
  <c r="AI26" i="75"/>
  <c r="AN26" i="75"/>
  <c r="AH28" i="94"/>
  <c r="AQ28" i="94" s="1"/>
  <c r="AJ4" i="65"/>
  <c r="AK4" i="65"/>
  <c r="AT4" i="65" s="1"/>
  <c r="AT25" i="65" s="1"/>
  <c r="AS8" i="68"/>
  <c r="AL8" i="68"/>
  <c r="AU8" i="68" s="1"/>
  <c r="AS6" i="49"/>
  <c r="AL6" i="49"/>
  <c r="AU6" i="49" s="1"/>
  <c r="AS10" i="49"/>
  <c r="AL10" i="49"/>
  <c r="AU10" i="49" s="1"/>
  <c r="AJ4" i="49"/>
  <c r="AK4" i="49"/>
  <c r="AT4" i="49" s="1"/>
  <c r="AT25" i="49" s="1"/>
  <c r="Y26" i="73"/>
  <c r="Z26" i="73" s="1"/>
  <c r="X26" i="73"/>
  <c r="AN26" i="28"/>
  <c r="AI26" i="28"/>
  <c r="AS10" i="68"/>
  <c r="AL10" i="68"/>
  <c r="AU10" i="68" s="1"/>
  <c r="AS18" i="49"/>
  <c r="AL18" i="49"/>
  <c r="AU18" i="49" s="1"/>
  <c r="Y27" i="31"/>
  <c r="X27" i="31"/>
  <c r="AI26" i="35"/>
  <c r="AN26" i="35"/>
  <c r="AS14" i="49"/>
  <c r="AL14" i="49"/>
  <c r="AU14" i="49" s="1"/>
  <c r="AR26" i="30"/>
  <c r="AR27" i="94"/>
  <c r="X26" i="74"/>
  <c r="Y26" i="74"/>
  <c r="Z26" i="74" s="1"/>
  <c r="AS18" i="65"/>
  <c r="AL18" i="65"/>
  <c r="AU18" i="65" s="1"/>
  <c r="AJ4" i="15"/>
  <c r="AK4" i="15"/>
  <c r="AT4" i="15" s="1"/>
  <c r="AT25" i="15" s="1"/>
  <c r="AH25" i="29"/>
  <c r="AQ25" i="29" s="1"/>
  <c r="AS6" i="68"/>
  <c r="AL6" i="68"/>
  <c r="AU6" i="68" s="1"/>
  <c r="AS7" i="65"/>
  <c r="AL7" i="65"/>
  <c r="AU7" i="65" s="1"/>
  <c r="AS13" i="15"/>
  <c r="AL13" i="15"/>
  <c r="AU13" i="15" s="1"/>
  <c r="Z27" i="26"/>
  <c r="AJ21" i="7"/>
  <c r="AK21" i="7"/>
  <c r="AT21" i="7" s="1"/>
  <c r="AJ15" i="7"/>
  <c r="AK15" i="7"/>
  <c r="AT15" i="7" s="1"/>
  <c r="AJ9" i="7"/>
  <c r="AK9" i="7"/>
  <c r="AT9" i="7" s="1"/>
  <c r="AJ3" i="7"/>
  <c r="AB4" i="7"/>
  <c r="AS10" i="15"/>
  <c r="AL10" i="15"/>
  <c r="AU10" i="15" s="1"/>
  <c r="AH24" i="82"/>
  <c r="AQ24" i="82" s="1"/>
  <c r="Y27" i="41"/>
  <c r="Z27" i="41" s="1"/>
  <c r="X27" i="41"/>
  <c r="AR24" i="47"/>
  <c r="AS8" i="15"/>
  <c r="AL8" i="15"/>
  <c r="AU8" i="15" s="1"/>
  <c r="Z28" i="94"/>
  <c r="AH25" i="93"/>
  <c r="AQ25" i="93" s="1"/>
  <c r="Z28" i="45"/>
  <c r="Y28" i="45"/>
  <c r="X28" i="45"/>
  <c r="AS3" i="65"/>
  <c r="AL3" i="65"/>
  <c r="AU3" i="65" s="1"/>
  <c r="AS22" i="15"/>
  <c r="AL22" i="15"/>
  <c r="AU22" i="15" s="1"/>
  <c r="AS15" i="65"/>
  <c r="AL15" i="65"/>
  <c r="AU15" i="65" s="1"/>
  <c r="AI26" i="80"/>
  <c r="AN26" i="80"/>
  <c r="AN24" i="43"/>
  <c r="AI24" i="43"/>
  <c r="AS15" i="15"/>
  <c r="AL15" i="15"/>
  <c r="AU15" i="15" s="1"/>
  <c r="AS23" i="49"/>
  <c r="AL23" i="49"/>
  <c r="AU23" i="49" s="1"/>
  <c r="AS9" i="68"/>
  <c r="AL9" i="68"/>
  <c r="AU9" i="68" s="1"/>
  <c r="AS25" i="16"/>
  <c r="AS3" i="49"/>
  <c r="AL3" i="49"/>
  <c r="AU3" i="49" s="1"/>
  <c r="AR25" i="79"/>
  <c r="AR24" i="91"/>
  <c r="AS11" i="49"/>
  <c r="AL11" i="49"/>
  <c r="AU11" i="49" s="1"/>
  <c r="AS17" i="65"/>
  <c r="AL17" i="65"/>
  <c r="AU17" i="65" s="1"/>
  <c r="AH25" i="47"/>
  <c r="AQ25" i="47" s="1"/>
  <c r="AS5" i="15"/>
  <c r="AL5" i="15"/>
  <c r="AU5" i="15" s="1"/>
  <c r="AS4" i="9"/>
  <c r="AL4" i="9"/>
  <c r="AU4" i="9" s="1"/>
  <c r="AR25" i="81"/>
  <c r="AR24" i="93"/>
  <c r="AH28" i="39"/>
  <c r="AQ28" i="39" s="1"/>
  <c r="Z26" i="96"/>
  <c r="X26" i="96"/>
  <c r="Y26" i="96"/>
  <c r="Z26" i="34"/>
  <c r="X26" i="34"/>
  <c r="Y26" i="34"/>
  <c r="AS11" i="68"/>
  <c r="AL11" i="68"/>
  <c r="AU11" i="68" s="1"/>
  <c r="AH25" i="91"/>
  <c r="AQ25" i="91" s="1"/>
  <c r="AS5" i="49"/>
  <c r="AL5" i="49"/>
  <c r="AU5" i="49" s="1"/>
  <c r="AS18" i="15"/>
  <c r="AL18" i="15"/>
  <c r="AU18" i="15" s="1"/>
  <c r="AS3" i="15"/>
  <c r="AL3" i="15"/>
  <c r="AU3" i="15" s="1"/>
  <c r="Z26" i="79"/>
  <c r="AJ20" i="7"/>
  <c r="AK20" i="7"/>
  <c r="AT20" i="7" s="1"/>
  <c r="AJ14" i="7"/>
  <c r="AK14" i="7"/>
  <c r="AT14" i="7" s="1"/>
  <c r="AJ8" i="7"/>
  <c r="AK8" i="7"/>
  <c r="AT8" i="7" s="1"/>
  <c r="AH27" i="30"/>
  <c r="AQ27" i="30" s="1"/>
  <c r="AH25" i="78"/>
  <c r="AQ25" i="78" s="1"/>
  <c r="AS19" i="68"/>
  <c r="AL19" i="68"/>
  <c r="AU19" i="68" s="1"/>
  <c r="X27" i="75"/>
  <c r="Y27" i="75"/>
  <c r="W28" i="32"/>
  <c r="AF27" i="32"/>
  <c r="AO27" i="32" s="1"/>
  <c r="AG27" i="32"/>
  <c r="AP27" i="32" s="1"/>
  <c r="AE27" i="32"/>
  <c r="Z25" i="93"/>
  <c r="AR24" i="40"/>
  <c r="AI27" i="45"/>
  <c r="AN27" i="45"/>
  <c r="AR25" i="84"/>
  <c r="AS14" i="68"/>
  <c r="AL14" i="68"/>
  <c r="AU14" i="68" s="1"/>
  <c r="AR26" i="26"/>
  <c r="AS7" i="49"/>
  <c r="AL7" i="49"/>
  <c r="AU7" i="49" s="1"/>
  <c r="Y27" i="37"/>
  <c r="Z27" i="37" s="1"/>
  <c r="X27" i="37"/>
  <c r="Y27" i="86"/>
  <c r="X27" i="86"/>
  <c r="AU25" i="9"/>
  <c r="C11" i="9" s="1"/>
  <c r="AI25" i="73"/>
  <c r="AN25" i="73"/>
  <c r="AS16" i="68"/>
  <c r="AL16" i="68"/>
  <c r="AU16" i="68" s="1"/>
  <c r="AS5" i="65"/>
  <c r="AL5" i="65"/>
  <c r="AU5" i="65" s="1"/>
  <c r="AN24" i="76"/>
  <c r="AI24" i="76"/>
  <c r="Y27" i="92"/>
  <c r="X27" i="92"/>
  <c r="AS15" i="49"/>
  <c r="AL15" i="49"/>
  <c r="AU15" i="49" s="1"/>
  <c r="AS17" i="49"/>
  <c r="AL17" i="49"/>
  <c r="AU17" i="49" s="1"/>
  <c r="X26" i="27"/>
  <c r="Y26" i="27"/>
  <c r="Z27" i="48"/>
  <c r="Y27" i="48"/>
  <c r="X27" i="48"/>
  <c r="AN25" i="34"/>
  <c r="AI25" i="34"/>
  <c r="AR25" i="77"/>
  <c r="AR25" i="89"/>
  <c r="X25" i="88"/>
  <c r="Z25" i="88" s="1"/>
  <c r="Y25" i="88"/>
  <c r="AR27" i="39"/>
  <c r="Z25" i="29"/>
  <c r="AL23" i="15"/>
  <c r="AU23" i="15" s="1"/>
  <c r="AR23" i="15"/>
  <c r="AR25" i="15" s="1"/>
  <c r="AS12" i="68"/>
  <c r="AL12" i="68"/>
  <c r="AU12" i="68" s="1"/>
  <c r="AS13" i="65"/>
  <c r="AL13" i="65"/>
  <c r="AU13" i="65" s="1"/>
  <c r="AS19" i="15"/>
  <c r="AL19" i="15"/>
  <c r="AU19" i="15" s="1"/>
  <c r="AH25" i="87"/>
  <c r="AQ25" i="87" s="1"/>
  <c r="AJ19" i="7"/>
  <c r="AK19" i="7"/>
  <c r="AT19" i="7" s="1"/>
  <c r="AJ13" i="7"/>
  <c r="AK13" i="7"/>
  <c r="AT13" i="7" s="1"/>
  <c r="AJ7" i="7"/>
  <c r="AK7" i="7"/>
  <c r="AT7" i="7" s="1"/>
  <c r="Z24" i="82"/>
  <c r="Z25" i="78"/>
  <c r="AI26" i="41"/>
  <c r="AN26" i="41"/>
  <c r="AS8" i="65"/>
  <c r="AL8" i="65"/>
  <c r="AU8" i="65" s="1"/>
  <c r="AF27" i="85"/>
  <c r="AO27" i="85" s="1"/>
  <c r="W28" i="85"/>
  <c r="AE27" i="85"/>
  <c r="AG27" i="85"/>
  <c r="AP27" i="85" s="1"/>
  <c r="AS14" i="15"/>
  <c r="AL14" i="15"/>
  <c r="AU14" i="15" s="1"/>
  <c r="AS16" i="65"/>
  <c r="AL16" i="65"/>
  <c r="AU16" i="65" s="1"/>
  <c r="AH26" i="89"/>
  <c r="AQ26" i="89" s="1"/>
  <c r="AR24" i="95"/>
  <c r="AS21" i="65"/>
  <c r="AL21" i="65"/>
  <c r="AU21" i="65" s="1"/>
  <c r="Y27" i="80"/>
  <c r="X27" i="80"/>
  <c r="AR23" i="38"/>
  <c r="AS21" i="15"/>
  <c r="AL21" i="15"/>
  <c r="AU21" i="15" s="1"/>
  <c r="AE26" i="90"/>
  <c r="W27" i="90"/>
  <c r="AF26" i="90"/>
  <c r="AO26" i="90" s="1"/>
  <c r="AG26" i="90"/>
  <c r="AP26" i="90" s="1"/>
  <c r="AH25" i="95"/>
  <c r="AQ25" i="95" s="1"/>
  <c r="AS10" i="65"/>
  <c r="AL10" i="65"/>
  <c r="AU10" i="65" s="1"/>
  <c r="AS25" i="9"/>
  <c r="AS15" i="68"/>
  <c r="AL15" i="68"/>
  <c r="AU15" i="68" s="1"/>
  <c r="AS3" i="68"/>
  <c r="AL3" i="68"/>
  <c r="AU3" i="68" s="1"/>
  <c r="AI26" i="31"/>
  <c r="AN26" i="31"/>
  <c r="Z25" i="47"/>
  <c r="AS11" i="15"/>
  <c r="AL11" i="15"/>
  <c r="AU11" i="15" s="1"/>
  <c r="AI26" i="92"/>
  <c r="AN26" i="92"/>
  <c r="Z28" i="39"/>
  <c r="AI25" i="27"/>
  <c r="AN25" i="27"/>
  <c r="Y26" i="33"/>
  <c r="X26" i="33"/>
  <c r="AN26" i="48"/>
  <c r="AI26" i="48"/>
  <c r="Z26" i="44"/>
  <c r="X26" i="44"/>
  <c r="Y26" i="44"/>
  <c r="AF27" i="41" l="1"/>
  <c r="AO27" i="41" s="1"/>
  <c r="AE27" i="41"/>
  <c r="W28" i="41"/>
  <c r="AG27" i="41"/>
  <c r="AP27" i="41" s="1"/>
  <c r="AE27" i="37"/>
  <c r="AF27" i="37"/>
  <c r="AO27" i="37" s="1"/>
  <c r="W28" i="37"/>
  <c r="AG27" i="37"/>
  <c r="AP27" i="37" s="1"/>
  <c r="AE26" i="73"/>
  <c r="W27" i="73"/>
  <c r="AF26" i="73"/>
  <c r="AO26" i="73" s="1"/>
  <c r="AG26" i="73"/>
  <c r="AP26" i="73" s="1"/>
  <c r="AG25" i="88"/>
  <c r="AP25" i="88" s="1"/>
  <c r="AF25" i="88"/>
  <c r="AO25" i="88" s="1"/>
  <c r="W26" i="88"/>
  <c r="AE25" i="88"/>
  <c r="AG27" i="35"/>
  <c r="AP27" i="35" s="1"/>
  <c r="AF27" i="35"/>
  <c r="AO27" i="35" s="1"/>
  <c r="AE27" i="35"/>
  <c r="W28" i="35"/>
  <c r="AF25" i="76"/>
  <c r="AO25" i="76" s="1"/>
  <c r="W26" i="76"/>
  <c r="AE25" i="76"/>
  <c r="AG25" i="76"/>
  <c r="AP25" i="76" s="1"/>
  <c r="W27" i="74"/>
  <c r="AG26" i="74"/>
  <c r="AP26" i="74" s="1"/>
  <c r="AF26" i="74"/>
  <c r="AO26" i="74" s="1"/>
  <c r="AE26" i="74"/>
  <c r="W28" i="48"/>
  <c r="AG27" i="48"/>
  <c r="AP27" i="48" s="1"/>
  <c r="AF27" i="48"/>
  <c r="AO27" i="48" s="1"/>
  <c r="AE27" i="48"/>
  <c r="AR25" i="73"/>
  <c r="AR24" i="43"/>
  <c r="AG28" i="94"/>
  <c r="AP28" i="94" s="1"/>
  <c r="W29" i="94"/>
  <c r="AE28" i="94"/>
  <c r="AF28" i="94"/>
  <c r="AO28" i="94" s="1"/>
  <c r="AS9" i="7"/>
  <c r="AL9" i="7"/>
  <c r="AU9" i="7" s="1"/>
  <c r="AG26" i="42"/>
  <c r="AP26" i="42" s="1"/>
  <c r="AF26" i="42"/>
  <c r="AO26" i="42" s="1"/>
  <c r="AE26" i="42"/>
  <c r="W27" i="42"/>
  <c r="AI24" i="38"/>
  <c r="AN24" i="38"/>
  <c r="AE26" i="44"/>
  <c r="W27" i="44"/>
  <c r="AG26" i="44"/>
  <c r="AP26" i="44" s="1"/>
  <c r="AF26" i="44"/>
  <c r="AO26" i="44" s="1"/>
  <c r="AR24" i="76"/>
  <c r="AH27" i="37"/>
  <c r="AQ27" i="37" s="1"/>
  <c r="AR27" i="45"/>
  <c r="W27" i="79"/>
  <c r="AG26" i="79"/>
  <c r="AP26" i="79" s="1"/>
  <c r="AE26" i="79"/>
  <c r="AF26" i="79"/>
  <c r="AO26" i="79" s="1"/>
  <c r="AH26" i="96"/>
  <c r="AQ26" i="96" s="1"/>
  <c r="AH27" i="41"/>
  <c r="AQ27" i="41" s="1"/>
  <c r="W28" i="26"/>
  <c r="AG27" i="26"/>
  <c r="AP27" i="26" s="1"/>
  <c r="AF27" i="26"/>
  <c r="AO27" i="26" s="1"/>
  <c r="AE27" i="26"/>
  <c r="AH26" i="73"/>
  <c r="AQ26" i="73" s="1"/>
  <c r="AS10" i="7"/>
  <c r="AL10" i="7"/>
  <c r="AU10" i="7" s="1"/>
  <c r="X25" i="38"/>
  <c r="Y25" i="38"/>
  <c r="Y27" i="84"/>
  <c r="X27" i="84"/>
  <c r="AI26" i="89"/>
  <c r="AN26" i="89"/>
  <c r="Z26" i="83"/>
  <c r="Y26" i="83"/>
  <c r="X26" i="83"/>
  <c r="AR26" i="37"/>
  <c r="Y26" i="91"/>
  <c r="Z26" i="91" s="1"/>
  <c r="X26" i="91"/>
  <c r="AR25" i="27"/>
  <c r="AI27" i="85"/>
  <c r="AN27" i="85"/>
  <c r="AS4" i="65"/>
  <c r="AL4" i="65"/>
  <c r="AU4" i="65" s="1"/>
  <c r="AS5" i="7"/>
  <c r="AL5" i="7"/>
  <c r="AU5" i="7" s="1"/>
  <c r="AR25" i="33"/>
  <c r="AS6" i="7"/>
  <c r="AL6" i="7"/>
  <c r="AU6" i="7" s="1"/>
  <c r="AH25" i="36"/>
  <c r="AQ25" i="36" s="1"/>
  <c r="X28" i="30"/>
  <c r="Y28" i="30"/>
  <c r="Z28" i="30" s="1"/>
  <c r="Y27" i="25"/>
  <c r="X27" i="25"/>
  <c r="Z27" i="25" s="1"/>
  <c r="X26" i="87"/>
  <c r="Y26" i="87"/>
  <c r="Z26" i="87" s="1"/>
  <c r="AG28" i="39"/>
  <c r="AP28" i="39" s="1"/>
  <c r="AF28" i="39"/>
  <c r="AO28" i="39" s="1"/>
  <c r="AE28" i="39"/>
  <c r="W29" i="39"/>
  <c r="AI26" i="90"/>
  <c r="AN26" i="90"/>
  <c r="Y28" i="85"/>
  <c r="Z28" i="85" s="1"/>
  <c r="X28" i="85"/>
  <c r="AG25" i="78"/>
  <c r="AP25" i="78" s="1"/>
  <c r="AE25" i="78"/>
  <c r="W26" i="78"/>
  <c r="AF25" i="78"/>
  <c r="AO25" i="78" s="1"/>
  <c r="Y28" i="32"/>
  <c r="X28" i="32"/>
  <c r="AR26" i="35"/>
  <c r="AR26" i="75"/>
  <c r="AE27" i="46"/>
  <c r="W28" i="46"/>
  <c r="AF27" i="46"/>
  <c r="AO27" i="46" s="1"/>
  <c r="AG27" i="46"/>
  <c r="AP27" i="46" s="1"/>
  <c r="AS16" i="7"/>
  <c r="AL16" i="7"/>
  <c r="AU16" i="7" s="1"/>
  <c r="AR24" i="36"/>
  <c r="AR24" i="88"/>
  <c r="AR25" i="74"/>
  <c r="AH27" i="28"/>
  <c r="AQ27" i="28" s="1"/>
  <c r="AR26" i="86"/>
  <c r="AH25" i="43"/>
  <c r="AQ25" i="43" s="1"/>
  <c r="Z25" i="36"/>
  <c r="AI26" i="25"/>
  <c r="AN26" i="25"/>
  <c r="AI25" i="91"/>
  <c r="AN25" i="91"/>
  <c r="AH26" i="34"/>
  <c r="AQ26" i="34" s="1"/>
  <c r="AU25" i="65"/>
  <c r="C11" i="65" s="1"/>
  <c r="F18" i="97" s="1"/>
  <c r="AS15" i="7"/>
  <c r="AL15" i="7"/>
  <c r="AU15" i="7" s="1"/>
  <c r="AH27" i="31"/>
  <c r="AQ27" i="31" s="1"/>
  <c r="X26" i="95"/>
  <c r="Y26" i="95"/>
  <c r="AS11" i="7"/>
  <c r="AL11" i="7"/>
  <c r="AU11" i="7" s="1"/>
  <c r="AS4" i="68"/>
  <c r="AL4" i="68"/>
  <c r="AU4" i="68" s="1"/>
  <c r="AS12" i="7"/>
  <c r="AL12" i="7"/>
  <c r="AU12" i="7" s="1"/>
  <c r="AI27" i="30"/>
  <c r="AN27" i="30"/>
  <c r="AI25" i="87"/>
  <c r="AN25" i="87"/>
  <c r="AE28" i="45"/>
  <c r="W29" i="45"/>
  <c r="AG28" i="45"/>
  <c r="AP28" i="45" s="1"/>
  <c r="AF28" i="45"/>
  <c r="AO28" i="45" s="1"/>
  <c r="AS19" i="7"/>
  <c r="AL19" i="7"/>
  <c r="AU19" i="7" s="1"/>
  <c r="AR25" i="34"/>
  <c r="AH26" i="27"/>
  <c r="AQ26" i="27" s="1"/>
  <c r="AH27" i="92"/>
  <c r="AQ27" i="92" s="1"/>
  <c r="AH27" i="86"/>
  <c r="AQ27" i="86" s="1"/>
  <c r="AG25" i="93"/>
  <c r="AP25" i="93" s="1"/>
  <c r="AF25" i="93"/>
  <c r="AO25" i="93" s="1"/>
  <c r="AE25" i="93"/>
  <c r="W26" i="93"/>
  <c r="AS14" i="7"/>
  <c r="AL14" i="7"/>
  <c r="AU14" i="7" s="1"/>
  <c r="AU25" i="68"/>
  <c r="C11" i="68" s="1"/>
  <c r="F21" i="97" s="1"/>
  <c r="Z26" i="27"/>
  <c r="AI27" i="32"/>
  <c r="AN27" i="32"/>
  <c r="AH27" i="75"/>
  <c r="AQ27" i="75" s="1"/>
  <c r="W27" i="34"/>
  <c r="AG26" i="34"/>
  <c r="AP26" i="34" s="1"/>
  <c r="AE26" i="34"/>
  <c r="AF26" i="34"/>
  <c r="AO26" i="34" s="1"/>
  <c r="AR26" i="80"/>
  <c r="AS25" i="65"/>
  <c r="AJ4" i="7"/>
  <c r="AK4" i="7"/>
  <c r="AT4" i="7" s="1"/>
  <c r="AT25" i="7" s="1"/>
  <c r="AR26" i="28"/>
  <c r="AS4" i="49"/>
  <c r="AL4" i="49"/>
  <c r="AU4" i="49" s="1"/>
  <c r="AU25" i="49" s="1"/>
  <c r="C11" i="49" s="1"/>
  <c r="F2" i="97" s="1"/>
  <c r="AS22" i="7"/>
  <c r="AL22" i="7"/>
  <c r="AU22" i="7" s="1"/>
  <c r="AR25" i="96"/>
  <c r="AH27" i="35"/>
  <c r="AQ27" i="35" s="1"/>
  <c r="W28" i="28"/>
  <c r="AG27" i="28"/>
  <c r="AP27" i="28" s="1"/>
  <c r="AF27" i="28"/>
  <c r="AO27" i="28" s="1"/>
  <c r="AE27" i="28"/>
  <c r="AI26" i="81"/>
  <c r="AN26" i="81"/>
  <c r="AH25" i="76"/>
  <c r="AQ25" i="76" s="1"/>
  <c r="Z25" i="43"/>
  <c r="X26" i="40"/>
  <c r="Y26" i="40"/>
  <c r="AR26" i="48"/>
  <c r="AF25" i="47"/>
  <c r="AO25" i="47" s="1"/>
  <c r="AE25" i="47"/>
  <c r="W26" i="47"/>
  <c r="AG25" i="47"/>
  <c r="AP25" i="47" s="1"/>
  <c r="Z27" i="90"/>
  <c r="Y27" i="90"/>
  <c r="X27" i="90"/>
  <c r="AH27" i="80"/>
  <c r="AQ27" i="80" s="1"/>
  <c r="AR26" i="41"/>
  <c r="AS13" i="7"/>
  <c r="AL13" i="7"/>
  <c r="AU13" i="7" s="1"/>
  <c r="AS8" i="7"/>
  <c r="AL8" i="7"/>
  <c r="AU8" i="7" s="1"/>
  <c r="W27" i="96"/>
  <c r="AE26" i="96"/>
  <c r="AF26" i="96"/>
  <c r="AO26" i="96" s="1"/>
  <c r="AG26" i="96"/>
  <c r="AP26" i="96" s="1"/>
  <c r="AS4" i="15"/>
  <c r="AS25" i="15" s="1"/>
  <c r="AL4" i="15"/>
  <c r="AU4" i="15" s="1"/>
  <c r="AU25" i="15" s="1"/>
  <c r="C11" i="15" s="1"/>
  <c r="AR25" i="44"/>
  <c r="AN26" i="77"/>
  <c r="AI26" i="77"/>
  <c r="AI26" i="84"/>
  <c r="AN26" i="84"/>
  <c r="Y27" i="81"/>
  <c r="Z27" i="81" s="1"/>
  <c r="X27" i="81"/>
  <c r="AN25" i="83"/>
  <c r="AI25" i="83"/>
  <c r="AH26" i="33"/>
  <c r="AQ26" i="33" s="1"/>
  <c r="AR26" i="31"/>
  <c r="Z27" i="80"/>
  <c r="W25" i="82"/>
  <c r="AG24" i="82"/>
  <c r="AP24" i="82" s="1"/>
  <c r="AF24" i="82"/>
  <c r="AO24" i="82" s="1"/>
  <c r="AE24" i="82"/>
  <c r="AH25" i="88"/>
  <c r="AQ25" i="88" s="1"/>
  <c r="AR26" i="92"/>
  <c r="AH26" i="44"/>
  <c r="AQ26" i="44" s="1"/>
  <c r="Z26" i="33"/>
  <c r="AS25" i="68"/>
  <c r="AS7" i="7"/>
  <c r="AL7" i="7"/>
  <c r="AU7" i="7" s="1"/>
  <c r="AG25" i="29"/>
  <c r="AP25" i="29" s="1"/>
  <c r="AF25" i="29"/>
  <c r="AO25" i="29" s="1"/>
  <c r="W26" i="29"/>
  <c r="AE25" i="29"/>
  <c r="AH27" i="48"/>
  <c r="AQ27" i="48" s="1"/>
  <c r="Z27" i="92"/>
  <c r="Z27" i="86"/>
  <c r="Z27" i="75"/>
  <c r="AS20" i="7"/>
  <c r="AL20" i="7"/>
  <c r="AU20" i="7" s="1"/>
  <c r="AS25" i="49"/>
  <c r="AH28" i="45"/>
  <c r="AQ28" i="45" s="1"/>
  <c r="AS3" i="7"/>
  <c r="AL3" i="7"/>
  <c r="AU3" i="7" s="1"/>
  <c r="AS21" i="7"/>
  <c r="AL21" i="7"/>
  <c r="AU21" i="7" s="1"/>
  <c r="AH26" i="74"/>
  <c r="AQ26" i="74" s="1"/>
  <c r="Z27" i="31"/>
  <c r="AL23" i="7"/>
  <c r="AU23" i="7" s="1"/>
  <c r="Y27" i="77"/>
  <c r="X27" i="77"/>
  <c r="Z27" i="77" s="1"/>
  <c r="AN25" i="95"/>
  <c r="AI25" i="95"/>
  <c r="Y27" i="89"/>
  <c r="X27" i="89"/>
  <c r="AS17" i="7"/>
  <c r="AL17" i="7"/>
  <c r="AU17" i="7" s="1"/>
  <c r="AS18" i="7"/>
  <c r="AL18" i="7"/>
  <c r="AU18" i="7" s="1"/>
  <c r="AI25" i="40"/>
  <c r="AN25" i="40"/>
  <c r="AG28" i="85" l="1"/>
  <c r="AP28" i="85" s="1"/>
  <c r="AF28" i="85"/>
  <c r="AO28" i="85" s="1"/>
  <c r="W29" i="85"/>
  <c r="AE28" i="85"/>
  <c r="AG27" i="25"/>
  <c r="AP27" i="25" s="1"/>
  <c r="AF27" i="25"/>
  <c r="AO27" i="25" s="1"/>
  <c r="AE27" i="25"/>
  <c r="W28" i="25"/>
  <c r="AE26" i="91"/>
  <c r="AF26" i="91"/>
  <c r="AO26" i="91" s="1"/>
  <c r="W27" i="91"/>
  <c r="AG26" i="91"/>
  <c r="AP26" i="91" s="1"/>
  <c r="AE26" i="87"/>
  <c r="W27" i="87"/>
  <c r="AF26" i="87"/>
  <c r="AO26" i="87" s="1"/>
  <c r="AG26" i="87"/>
  <c r="AP26" i="87" s="1"/>
  <c r="AF27" i="77"/>
  <c r="AO27" i="77" s="1"/>
  <c r="AG27" i="77"/>
  <c r="AP27" i="77" s="1"/>
  <c r="AE27" i="77"/>
  <c r="W28" i="77"/>
  <c r="AE27" i="81"/>
  <c r="W28" i="81"/>
  <c r="AF27" i="81"/>
  <c r="AO27" i="81" s="1"/>
  <c r="AG27" i="81"/>
  <c r="AP27" i="81" s="1"/>
  <c r="AG28" i="30"/>
  <c r="AP28" i="30" s="1"/>
  <c r="AF28" i="30"/>
  <c r="AO28" i="30" s="1"/>
  <c r="W29" i="30"/>
  <c r="AE28" i="30"/>
  <c r="AN25" i="29"/>
  <c r="AI25" i="29"/>
  <c r="AR25" i="40"/>
  <c r="X26" i="29"/>
  <c r="Y26" i="29"/>
  <c r="W27" i="33"/>
  <c r="AG26" i="33"/>
  <c r="AP26" i="33" s="1"/>
  <c r="AE26" i="33"/>
  <c r="AF26" i="33"/>
  <c r="AO26" i="33" s="1"/>
  <c r="AF27" i="80"/>
  <c r="AO27" i="80" s="1"/>
  <c r="AG27" i="80"/>
  <c r="AP27" i="80" s="1"/>
  <c r="W28" i="80"/>
  <c r="AE27" i="80"/>
  <c r="Z26" i="47"/>
  <c r="Y26" i="47"/>
  <c r="X26" i="47"/>
  <c r="AH26" i="40"/>
  <c r="AQ26" i="40" s="1"/>
  <c r="AI28" i="45"/>
  <c r="AN28" i="45"/>
  <c r="AH26" i="95"/>
  <c r="AQ26" i="95" s="1"/>
  <c r="AR26" i="25"/>
  <c r="AH25" i="38"/>
  <c r="AQ25" i="38" s="1"/>
  <c r="AI26" i="44"/>
  <c r="AN26" i="44"/>
  <c r="AN28" i="94"/>
  <c r="AI28" i="94"/>
  <c r="Y28" i="48"/>
  <c r="X28" i="48"/>
  <c r="X26" i="88"/>
  <c r="Y26" i="88"/>
  <c r="Y27" i="73"/>
  <c r="X27" i="73"/>
  <c r="AI27" i="37"/>
  <c r="AN27" i="37"/>
  <c r="AH27" i="89"/>
  <c r="AQ27" i="89" s="1"/>
  <c r="Z27" i="89"/>
  <c r="AI24" i="82"/>
  <c r="AN24" i="82"/>
  <c r="Y27" i="96"/>
  <c r="X27" i="96"/>
  <c r="AH27" i="90"/>
  <c r="AQ27" i="90" s="1"/>
  <c r="AI25" i="47"/>
  <c r="AN25" i="47"/>
  <c r="Z26" i="40"/>
  <c r="Z26" i="95"/>
  <c r="AE25" i="36"/>
  <c r="W26" i="36"/>
  <c r="AG25" i="36"/>
  <c r="AP25" i="36" s="1"/>
  <c r="AF25" i="36"/>
  <c r="AO25" i="36" s="1"/>
  <c r="X28" i="46"/>
  <c r="Y28" i="46"/>
  <c r="Y26" i="78"/>
  <c r="X26" i="78"/>
  <c r="AR27" i="85"/>
  <c r="AR26" i="89"/>
  <c r="Z25" i="38"/>
  <c r="Z28" i="26"/>
  <c r="X28" i="26"/>
  <c r="Y28" i="26"/>
  <c r="AI26" i="79"/>
  <c r="AN26" i="79"/>
  <c r="Z29" i="94"/>
  <c r="X29" i="94"/>
  <c r="Y29" i="94"/>
  <c r="AN27" i="35"/>
  <c r="AI27" i="35"/>
  <c r="AI26" i="73"/>
  <c r="AN26" i="73"/>
  <c r="AR25" i="95"/>
  <c r="AF27" i="31"/>
  <c r="AO27" i="31" s="1"/>
  <c r="AE27" i="31"/>
  <c r="W28" i="31"/>
  <c r="AG27" i="31"/>
  <c r="AP27" i="31" s="1"/>
  <c r="AF27" i="75"/>
  <c r="AO27" i="75" s="1"/>
  <c r="AG27" i="75"/>
  <c r="AP27" i="75" s="1"/>
  <c r="AE27" i="75"/>
  <c r="W28" i="75"/>
  <c r="AR25" i="83"/>
  <c r="AR26" i="84"/>
  <c r="AG25" i="43"/>
  <c r="AP25" i="43" s="1"/>
  <c r="AF25" i="43"/>
  <c r="AO25" i="43" s="1"/>
  <c r="AE25" i="43"/>
  <c r="W26" i="43"/>
  <c r="X28" i="28"/>
  <c r="Y28" i="28"/>
  <c r="Z28" i="28" s="1"/>
  <c r="Z27" i="34"/>
  <c r="Y27" i="34"/>
  <c r="X27" i="34"/>
  <c r="Y26" i="93"/>
  <c r="X26" i="93"/>
  <c r="AR25" i="87"/>
  <c r="AI27" i="46"/>
  <c r="AN27" i="46"/>
  <c r="AH28" i="32"/>
  <c r="AQ28" i="32" s="1"/>
  <c r="AN25" i="78"/>
  <c r="AI25" i="78"/>
  <c r="AR26" i="90"/>
  <c r="AH27" i="84"/>
  <c r="AQ27" i="84" s="1"/>
  <c r="AR24" i="38"/>
  <c r="AI27" i="48"/>
  <c r="AN27" i="48"/>
  <c r="AN26" i="74"/>
  <c r="AI26" i="74"/>
  <c r="AI25" i="76"/>
  <c r="AN25" i="76"/>
  <c r="AF27" i="86"/>
  <c r="AO27" i="86" s="1"/>
  <c r="AE27" i="86"/>
  <c r="AG27" i="86"/>
  <c r="AP27" i="86" s="1"/>
  <c r="W28" i="86"/>
  <c r="AR26" i="77"/>
  <c r="AG27" i="90"/>
  <c r="AP27" i="90" s="1"/>
  <c r="AE27" i="90"/>
  <c r="AF27" i="90"/>
  <c r="AO27" i="90" s="1"/>
  <c r="W28" i="90"/>
  <c r="AR26" i="81"/>
  <c r="AR27" i="32"/>
  <c r="AN25" i="93"/>
  <c r="AI25" i="93"/>
  <c r="AH26" i="87"/>
  <c r="AQ26" i="87" s="1"/>
  <c r="AH28" i="30"/>
  <c r="AQ28" i="30" s="1"/>
  <c r="AH26" i="83"/>
  <c r="AQ26" i="83" s="1"/>
  <c r="AI27" i="26"/>
  <c r="AN27" i="26"/>
  <c r="X27" i="42"/>
  <c r="Y27" i="42"/>
  <c r="X26" i="76"/>
  <c r="Y26" i="76"/>
  <c r="Y28" i="41"/>
  <c r="X28" i="41"/>
  <c r="AH27" i="77"/>
  <c r="AQ27" i="77" s="1"/>
  <c r="AG27" i="92"/>
  <c r="AP27" i="92" s="1"/>
  <c r="AF27" i="92"/>
  <c r="AO27" i="92" s="1"/>
  <c r="AE27" i="92"/>
  <c r="W28" i="92"/>
  <c r="AH27" i="81"/>
  <c r="AQ27" i="81" s="1"/>
  <c r="AI27" i="28"/>
  <c r="AN27" i="28"/>
  <c r="AG26" i="27"/>
  <c r="AP26" i="27" s="1"/>
  <c r="AF26" i="27"/>
  <c r="AO26" i="27" s="1"/>
  <c r="AE26" i="27"/>
  <c r="W27" i="27"/>
  <c r="AR27" i="30"/>
  <c r="AR25" i="91"/>
  <c r="Z28" i="32"/>
  <c r="AH28" i="85"/>
  <c r="AQ28" i="85" s="1"/>
  <c r="X29" i="39"/>
  <c r="Y29" i="39"/>
  <c r="AH26" i="91"/>
  <c r="AQ26" i="91" s="1"/>
  <c r="Z27" i="84"/>
  <c r="Y27" i="79"/>
  <c r="X27" i="79"/>
  <c r="AN26" i="42"/>
  <c r="AI26" i="42"/>
  <c r="AN25" i="88"/>
  <c r="AI25" i="88"/>
  <c r="Y28" i="37"/>
  <c r="Z28" i="37" s="1"/>
  <c r="X28" i="37"/>
  <c r="AI27" i="41"/>
  <c r="AN27" i="41"/>
  <c r="Y25" i="82"/>
  <c r="Z25" i="82"/>
  <c r="X25" i="82"/>
  <c r="AI26" i="96"/>
  <c r="AN26" i="96"/>
  <c r="AS4" i="7"/>
  <c r="AS25" i="7" s="1"/>
  <c r="AL4" i="7"/>
  <c r="AU4" i="7" s="1"/>
  <c r="AU25" i="7" s="1"/>
  <c r="C11" i="7" s="1"/>
  <c r="AI26" i="34"/>
  <c r="AN26" i="34"/>
  <c r="Z29" i="45"/>
  <c r="Y29" i="45"/>
  <c r="X29" i="45"/>
  <c r="AN28" i="39"/>
  <c r="AI28" i="39"/>
  <c r="AH27" i="25"/>
  <c r="AQ27" i="25" s="1"/>
  <c r="W27" i="83"/>
  <c r="AG26" i="83"/>
  <c r="AP26" i="83" s="1"/>
  <c r="AF26" i="83"/>
  <c r="AO26" i="83" s="1"/>
  <c r="AE26" i="83"/>
  <c r="X27" i="44"/>
  <c r="Y27" i="44"/>
  <c r="Z27" i="74"/>
  <c r="X27" i="74"/>
  <c r="Y27" i="74"/>
  <c r="X28" i="35"/>
  <c r="Y28" i="35"/>
  <c r="AE28" i="28" l="1"/>
  <c r="AG28" i="28"/>
  <c r="AP28" i="28" s="1"/>
  <c r="W29" i="28"/>
  <c r="AF28" i="28"/>
  <c r="AO28" i="28" s="1"/>
  <c r="AG28" i="37"/>
  <c r="AP28" i="37" s="1"/>
  <c r="AF28" i="37"/>
  <c r="AO28" i="37" s="1"/>
  <c r="W29" i="37"/>
  <c r="AE28" i="37"/>
  <c r="AH28" i="35"/>
  <c r="AQ28" i="35" s="1"/>
  <c r="AH27" i="44"/>
  <c r="AQ27" i="44" s="1"/>
  <c r="X27" i="83"/>
  <c r="Y27" i="83"/>
  <c r="AR28" i="39"/>
  <c r="AR26" i="34"/>
  <c r="AE25" i="82"/>
  <c r="W26" i="82"/>
  <c r="AF25" i="82"/>
  <c r="AO25" i="82" s="1"/>
  <c r="AG25" i="82"/>
  <c r="AP25" i="82" s="1"/>
  <c r="AH27" i="79"/>
  <c r="AQ27" i="79" s="1"/>
  <c r="AN26" i="27"/>
  <c r="AI26" i="27"/>
  <c r="AN27" i="92"/>
  <c r="AI27" i="92"/>
  <c r="Z28" i="86"/>
  <c r="X28" i="86"/>
  <c r="Y28" i="86"/>
  <c r="AR25" i="76"/>
  <c r="AF27" i="34"/>
  <c r="AO27" i="34" s="1"/>
  <c r="AE27" i="34"/>
  <c r="W28" i="34"/>
  <c r="AG27" i="34"/>
  <c r="AP27" i="34" s="1"/>
  <c r="AH29" i="94"/>
  <c r="AQ29" i="94" s="1"/>
  <c r="AF28" i="26"/>
  <c r="AO28" i="26" s="1"/>
  <c r="AE28" i="26"/>
  <c r="W29" i="26"/>
  <c r="AG28" i="26"/>
  <c r="AP28" i="26" s="1"/>
  <c r="AH26" i="78"/>
  <c r="AQ26" i="78" s="1"/>
  <c r="AG26" i="40"/>
  <c r="AP26" i="40" s="1"/>
  <c r="AF26" i="40"/>
  <c r="AO26" i="40" s="1"/>
  <c r="AE26" i="40"/>
  <c r="W27" i="40"/>
  <c r="AR24" i="82"/>
  <c r="AR28" i="94"/>
  <c r="Z28" i="35"/>
  <c r="AR26" i="74"/>
  <c r="AH26" i="93"/>
  <c r="AQ26" i="93" s="1"/>
  <c r="Z28" i="75"/>
  <c r="Y28" i="75"/>
  <c r="X28" i="75"/>
  <c r="W30" i="94"/>
  <c r="AG29" i="94"/>
  <c r="AP29" i="94" s="1"/>
  <c r="AE29" i="94"/>
  <c r="AF29" i="94"/>
  <c r="AO29" i="94" s="1"/>
  <c r="AG25" i="38"/>
  <c r="AP25" i="38" s="1"/>
  <c r="AF25" i="38"/>
  <c r="AO25" i="38" s="1"/>
  <c r="AE25" i="38"/>
  <c r="W26" i="38"/>
  <c r="AG27" i="89"/>
  <c r="AP27" i="89" s="1"/>
  <c r="AF27" i="89"/>
  <c r="AO27" i="89" s="1"/>
  <c r="AE27" i="89"/>
  <c r="W28" i="89"/>
  <c r="AH26" i="88"/>
  <c r="AQ26" i="88" s="1"/>
  <c r="AG26" i="47"/>
  <c r="AP26" i="47" s="1"/>
  <c r="AE26" i="47"/>
  <c r="W27" i="47"/>
  <c r="AF26" i="47"/>
  <c r="AO26" i="47" s="1"/>
  <c r="AH26" i="29"/>
  <c r="AQ26" i="29" s="1"/>
  <c r="AN28" i="30"/>
  <c r="AI28" i="30"/>
  <c r="AN27" i="77"/>
  <c r="AI27" i="77"/>
  <c r="X27" i="87"/>
  <c r="Y27" i="87"/>
  <c r="AI26" i="91"/>
  <c r="AN26" i="91"/>
  <c r="AH26" i="76"/>
  <c r="AQ26" i="76" s="1"/>
  <c r="AI26" i="83"/>
  <c r="AN26" i="83"/>
  <c r="AH29" i="45"/>
  <c r="AQ29" i="45" s="1"/>
  <c r="AR25" i="88"/>
  <c r="Z27" i="79"/>
  <c r="Z26" i="76"/>
  <c r="AN27" i="90"/>
  <c r="AI27" i="90"/>
  <c r="AR25" i="78"/>
  <c r="AH28" i="28"/>
  <c r="AQ28" i="28" s="1"/>
  <c r="AN27" i="75"/>
  <c r="AI27" i="75"/>
  <c r="Y28" i="31"/>
  <c r="X28" i="31"/>
  <c r="AR26" i="73"/>
  <c r="Z26" i="78"/>
  <c r="AR25" i="47"/>
  <c r="AH27" i="96"/>
  <c r="AQ27" i="96" s="1"/>
  <c r="AR27" i="37"/>
  <c r="Z26" i="88"/>
  <c r="AI26" i="33"/>
  <c r="AN26" i="33"/>
  <c r="Z26" i="29"/>
  <c r="X29" i="30"/>
  <c r="Z29" i="30" s="1"/>
  <c r="Y29" i="30"/>
  <c r="AI26" i="87"/>
  <c r="AN26" i="87"/>
  <c r="AN28" i="85"/>
  <c r="AI28" i="85"/>
  <c r="AH27" i="74"/>
  <c r="AQ27" i="74" s="1"/>
  <c r="AG27" i="84"/>
  <c r="AP27" i="84" s="1"/>
  <c r="AE27" i="84"/>
  <c r="AF27" i="84"/>
  <c r="AO27" i="84" s="1"/>
  <c r="W28" i="84"/>
  <c r="AH28" i="41"/>
  <c r="AQ28" i="41" s="1"/>
  <c r="AN27" i="86"/>
  <c r="AI27" i="86"/>
  <c r="Z26" i="93"/>
  <c r="AI27" i="31"/>
  <c r="AN27" i="31"/>
  <c r="AR27" i="35"/>
  <c r="AR26" i="79"/>
  <c r="Z26" i="36"/>
  <c r="X26" i="36"/>
  <c r="Y26" i="36"/>
  <c r="AH27" i="73"/>
  <c r="AQ27" i="73" s="1"/>
  <c r="AH28" i="48"/>
  <c r="AQ28" i="48" s="1"/>
  <c r="AR26" i="44"/>
  <c r="AI27" i="80"/>
  <c r="AN27" i="80"/>
  <c r="X28" i="81"/>
  <c r="Y28" i="81"/>
  <c r="Y28" i="25"/>
  <c r="X28" i="25"/>
  <c r="X29" i="85"/>
  <c r="Y29" i="85"/>
  <c r="AR27" i="26"/>
  <c r="AF27" i="74"/>
  <c r="AO27" i="74" s="1"/>
  <c r="W28" i="74"/>
  <c r="AG27" i="74"/>
  <c r="AP27" i="74" s="1"/>
  <c r="AE27" i="74"/>
  <c r="AH29" i="39"/>
  <c r="AQ29" i="39" s="1"/>
  <c r="AR27" i="28"/>
  <c r="AH27" i="42"/>
  <c r="AQ27" i="42" s="1"/>
  <c r="AR27" i="48"/>
  <c r="AR27" i="46"/>
  <c r="AH27" i="34"/>
  <c r="AQ27" i="34" s="1"/>
  <c r="Z26" i="43"/>
  <c r="Y26" i="43"/>
  <c r="X26" i="43"/>
  <c r="AH28" i="46"/>
  <c r="AQ28" i="46" s="1"/>
  <c r="AI25" i="36"/>
  <c r="AN25" i="36"/>
  <c r="Z27" i="96"/>
  <c r="X28" i="80"/>
  <c r="Y28" i="80"/>
  <c r="AN27" i="81"/>
  <c r="AI27" i="81"/>
  <c r="X27" i="91"/>
  <c r="Y27" i="91"/>
  <c r="AN27" i="25"/>
  <c r="AI27" i="25"/>
  <c r="Z27" i="44"/>
  <c r="AG29" i="45"/>
  <c r="AP29" i="45" s="1"/>
  <c r="W30" i="45"/>
  <c r="AF29" i="45"/>
  <c r="AO29" i="45" s="1"/>
  <c r="AE29" i="45"/>
  <c r="AR26" i="96"/>
  <c r="AR27" i="41"/>
  <c r="AR26" i="42"/>
  <c r="AH25" i="82"/>
  <c r="AQ25" i="82" s="1"/>
  <c r="AH28" i="37"/>
  <c r="AQ28" i="37" s="1"/>
  <c r="Z29" i="39"/>
  <c r="AE28" i="32"/>
  <c r="AF28" i="32"/>
  <c r="AO28" i="32" s="1"/>
  <c r="AG28" i="32"/>
  <c r="AP28" i="32" s="1"/>
  <c r="W29" i="32"/>
  <c r="Z27" i="27"/>
  <c r="Y27" i="27"/>
  <c r="X27" i="27"/>
  <c r="X28" i="92"/>
  <c r="Z28" i="92" s="1"/>
  <c r="Y28" i="92"/>
  <c r="Z28" i="41"/>
  <c r="Z27" i="42"/>
  <c r="AR25" i="93"/>
  <c r="Y28" i="90"/>
  <c r="Z28" i="90" s="1"/>
  <c r="X28" i="90"/>
  <c r="AN25" i="43"/>
  <c r="AI25" i="43"/>
  <c r="AH28" i="26"/>
  <c r="AQ28" i="26" s="1"/>
  <c r="Z28" i="46"/>
  <c r="W27" i="95"/>
  <c r="AG26" i="95"/>
  <c r="AP26" i="95" s="1"/>
  <c r="AF26" i="95"/>
  <c r="AO26" i="95" s="1"/>
  <c r="AE26" i="95"/>
  <c r="Z27" i="73"/>
  <c r="Z28" i="48"/>
  <c r="AR28" i="45"/>
  <c r="AH26" i="47"/>
  <c r="AQ26" i="47" s="1"/>
  <c r="Z27" i="33"/>
  <c r="Y27" i="33"/>
  <c r="X27" i="33"/>
  <c r="AR25" i="29"/>
  <c r="X28" i="77"/>
  <c r="Z28" i="77" s="1"/>
  <c r="Y28" i="77"/>
  <c r="W30" i="30" l="1"/>
  <c r="AE29" i="30"/>
  <c r="AG29" i="30"/>
  <c r="AP29" i="30" s="1"/>
  <c r="AF29" i="30"/>
  <c r="AO29" i="30" s="1"/>
  <c r="W29" i="92"/>
  <c r="AG28" i="92"/>
  <c r="AP28" i="92" s="1"/>
  <c r="AE28" i="92"/>
  <c r="AF28" i="92"/>
  <c r="AO28" i="92" s="1"/>
  <c r="AF28" i="77"/>
  <c r="AO28" i="77" s="1"/>
  <c r="AG28" i="77"/>
  <c r="AP28" i="77" s="1"/>
  <c r="W29" i="77"/>
  <c r="AE28" i="77"/>
  <c r="W29" i="90"/>
  <c r="AG28" i="90"/>
  <c r="AP28" i="90" s="1"/>
  <c r="AE28" i="90"/>
  <c r="AF28" i="90"/>
  <c r="AO28" i="90" s="1"/>
  <c r="AH28" i="80"/>
  <c r="AQ28" i="80" s="1"/>
  <c r="AH28" i="81"/>
  <c r="AQ28" i="81" s="1"/>
  <c r="AH28" i="90"/>
  <c r="AQ28" i="90" s="1"/>
  <c r="AG28" i="41"/>
  <c r="AP28" i="41" s="1"/>
  <c r="AF28" i="41"/>
  <c r="AO28" i="41" s="1"/>
  <c r="AE28" i="41"/>
  <c r="W29" i="41"/>
  <c r="W28" i="27"/>
  <c r="AG27" i="27"/>
  <c r="AP27" i="27" s="1"/>
  <c r="AF27" i="27"/>
  <c r="AO27" i="27" s="1"/>
  <c r="AE27" i="27"/>
  <c r="W30" i="39"/>
  <c r="AG29" i="39"/>
  <c r="AP29" i="39" s="1"/>
  <c r="AF29" i="39"/>
  <c r="AO29" i="39" s="1"/>
  <c r="AE29" i="39"/>
  <c r="AN27" i="74"/>
  <c r="AI27" i="74"/>
  <c r="AH26" i="36"/>
  <c r="AQ26" i="36" s="1"/>
  <c r="W27" i="88"/>
  <c r="AE26" i="88"/>
  <c r="AG26" i="88"/>
  <c r="AP26" i="88" s="1"/>
  <c r="AF26" i="88"/>
  <c r="AO26" i="88" s="1"/>
  <c r="AR27" i="77"/>
  <c r="AN26" i="47"/>
  <c r="AI26" i="47"/>
  <c r="AI29" i="94"/>
  <c r="AN29" i="94"/>
  <c r="AF28" i="75"/>
  <c r="AO28" i="75" s="1"/>
  <c r="W29" i="75"/>
  <c r="AG28" i="75"/>
  <c r="AP28" i="75" s="1"/>
  <c r="AE28" i="75"/>
  <c r="AI27" i="34"/>
  <c r="AN27" i="34"/>
  <c r="AG28" i="86"/>
  <c r="AP28" i="86" s="1"/>
  <c r="AF28" i="86"/>
  <c r="AO28" i="86" s="1"/>
  <c r="AE28" i="86"/>
  <c r="W29" i="86"/>
  <c r="AH29" i="85"/>
  <c r="AQ29" i="85" s="1"/>
  <c r="AF26" i="36"/>
  <c r="AO26" i="36" s="1"/>
  <c r="AG26" i="36"/>
  <c r="AP26" i="36" s="1"/>
  <c r="W27" i="36"/>
  <c r="AE26" i="36"/>
  <c r="AH28" i="31"/>
  <c r="AQ28" i="31" s="1"/>
  <c r="Z28" i="81"/>
  <c r="W29" i="35"/>
  <c r="AG28" i="35"/>
  <c r="AP28" i="35" s="1"/>
  <c r="AF28" i="35"/>
  <c r="AO28" i="35" s="1"/>
  <c r="AE28" i="35"/>
  <c r="AI25" i="82"/>
  <c r="AN25" i="82"/>
  <c r="AH27" i="83"/>
  <c r="AQ27" i="83" s="1"/>
  <c r="X29" i="28"/>
  <c r="Y29" i="28"/>
  <c r="AF27" i="33"/>
  <c r="AO27" i="33" s="1"/>
  <c r="AE27" i="33"/>
  <c r="W28" i="33"/>
  <c r="AG27" i="33"/>
  <c r="AP27" i="33" s="1"/>
  <c r="Y30" i="45"/>
  <c r="X30" i="45"/>
  <c r="Z30" i="45" s="1"/>
  <c r="AR26" i="83"/>
  <c r="Y26" i="38"/>
  <c r="X26" i="38"/>
  <c r="Z26" i="82"/>
  <c r="Y26" i="82"/>
  <c r="X26" i="82"/>
  <c r="AH27" i="91"/>
  <c r="AQ27" i="91" s="1"/>
  <c r="Z28" i="80"/>
  <c r="X28" i="74"/>
  <c r="Y28" i="74"/>
  <c r="Z29" i="85"/>
  <c r="AR28" i="85"/>
  <c r="X27" i="40"/>
  <c r="Y27" i="40"/>
  <c r="AE28" i="48"/>
  <c r="W29" i="48"/>
  <c r="AF28" i="48"/>
  <c r="AO28" i="48" s="1"/>
  <c r="AG28" i="48"/>
  <c r="AP28" i="48" s="1"/>
  <c r="X27" i="95"/>
  <c r="Y27" i="95"/>
  <c r="Z27" i="91"/>
  <c r="AF27" i="96"/>
  <c r="AO27" i="96" s="1"/>
  <c r="AE27" i="96"/>
  <c r="AG27" i="96"/>
  <c r="AP27" i="96" s="1"/>
  <c r="W28" i="96"/>
  <c r="AH28" i="25"/>
  <c r="AQ28" i="25" s="1"/>
  <c r="AR27" i="86"/>
  <c r="W27" i="29"/>
  <c r="AG26" i="29"/>
  <c r="AP26" i="29" s="1"/>
  <c r="AF26" i="29"/>
  <c r="AO26" i="29" s="1"/>
  <c r="AE26" i="29"/>
  <c r="Z28" i="31"/>
  <c r="AF26" i="76"/>
  <c r="AO26" i="76" s="1"/>
  <c r="W27" i="76"/>
  <c r="AE26" i="76"/>
  <c r="AG26" i="76"/>
  <c r="AP26" i="76" s="1"/>
  <c r="X30" i="94"/>
  <c r="Y30" i="94"/>
  <c r="AN26" i="40"/>
  <c r="AI26" i="40"/>
  <c r="AR26" i="27"/>
  <c r="Z27" i="83"/>
  <c r="AN28" i="37"/>
  <c r="AI28" i="37"/>
  <c r="Z28" i="89"/>
  <c r="X28" i="89"/>
  <c r="Y28" i="89"/>
  <c r="Y29" i="26"/>
  <c r="X29" i="26"/>
  <c r="AR27" i="92"/>
  <c r="AN25" i="38"/>
  <c r="AI25" i="38"/>
  <c r="AN28" i="26"/>
  <c r="AI28" i="26"/>
  <c r="AG27" i="73"/>
  <c r="AP27" i="73" s="1"/>
  <c r="AE27" i="73"/>
  <c r="W28" i="73"/>
  <c r="AF27" i="73"/>
  <c r="AO27" i="73" s="1"/>
  <c r="AG28" i="46"/>
  <c r="AP28" i="46" s="1"/>
  <c r="AE28" i="46"/>
  <c r="W29" i="46"/>
  <c r="AF28" i="46"/>
  <c r="AO28" i="46" s="1"/>
  <c r="AR25" i="43"/>
  <c r="AH27" i="27"/>
  <c r="AQ27" i="27" s="1"/>
  <c r="AG27" i="44"/>
  <c r="AP27" i="44" s="1"/>
  <c r="AF27" i="44"/>
  <c r="AO27" i="44" s="1"/>
  <c r="AE27" i="44"/>
  <c r="W28" i="44"/>
  <c r="AR27" i="81"/>
  <c r="AR27" i="80"/>
  <c r="X28" i="84"/>
  <c r="Z28" i="84"/>
  <c r="Y28" i="84"/>
  <c r="W27" i="78"/>
  <c r="AG26" i="78"/>
  <c r="AP26" i="78" s="1"/>
  <c r="AF26" i="78"/>
  <c r="AO26" i="78" s="1"/>
  <c r="AE26" i="78"/>
  <c r="AR27" i="75"/>
  <c r="AE27" i="79"/>
  <c r="W28" i="79"/>
  <c r="AF27" i="79"/>
  <c r="AO27" i="79" s="1"/>
  <c r="AG27" i="79"/>
  <c r="AP27" i="79" s="1"/>
  <c r="AH27" i="87"/>
  <c r="AQ27" i="87" s="1"/>
  <c r="Y27" i="47"/>
  <c r="X27" i="47"/>
  <c r="AH28" i="75"/>
  <c r="AQ28" i="75" s="1"/>
  <c r="Z29" i="37"/>
  <c r="X29" i="37"/>
  <c r="Y29" i="37"/>
  <c r="AH28" i="77"/>
  <c r="AQ28" i="77" s="1"/>
  <c r="W27" i="43"/>
  <c r="AG26" i="43"/>
  <c r="AP26" i="43" s="1"/>
  <c r="AF26" i="43"/>
  <c r="AO26" i="43" s="1"/>
  <c r="AE26" i="43"/>
  <c r="AR27" i="31"/>
  <c r="AN27" i="84"/>
  <c r="AI27" i="84"/>
  <c r="AH29" i="30"/>
  <c r="AQ29" i="30" s="1"/>
  <c r="AR27" i="90"/>
  <c r="AH28" i="92"/>
  <c r="AQ28" i="92" s="1"/>
  <c r="Y29" i="32"/>
  <c r="Z29" i="32" s="1"/>
  <c r="X29" i="32"/>
  <c r="W27" i="93"/>
  <c r="AE26" i="93"/>
  <c r="AG26" i="93"/>
  <c r="AP26" i="93" s="1"/>
  <c r="AF26" i="93"/>
  <c r="AO26" i="93" s="1"/>
  <c r="AR26" i="91"/>
  <c r="AR28" i="30"/>
  <c r="AI27" i="89"/>
  <c r="AN27" i="89"/>
  <c r="AH27" i="33"/>
  <c r="AQ27" i="33" s="1"/>
  <c r="AI26" i="95"/>
  <c r="AN26" i="95"/>
  <c r="AG27" i="42"/>
  <c r="AP27" i="42" s="1"/>
  <c r="W28" i="42"/>
  <c r="AF27" i="42"/>
  <c r="AO27" i="42" s="1"/>
  <c r="AE27" i="42"/>
  <c r="AI28" i="32"/>
  <c r="AN28" i="32"/>
  <c r="AN29" i="45"/>
  <c r="AI29" i="45"/>
  <c r="AR27" i="25"/>
  <c r="AR25" i="36"/>
  <c r="AH26" i="43"/>
  <c r="AQ26" i="43" s="1"/>
  <c r="Z28" i="25"/>
  <c r="AR26" i="87"/>
  <c r="AR26" i="33"/>
  <c r="Z27" i="87"/>
  <c r="Y28" i="34"/>
  <c r="X28" i="34"/>
  <c r="AH28" i="86"/>
  <c r="AQ28" i="86" s="1"/>
  <c r="AI28" i="28"/>
  <c r="AN28" i="28"/>
  <c r="AF30" i="45" l="1"/>
  <c r="AO30" i="45" s="1"/>
  <c r="AG30" i="45"/>
  <c r="AP30" i="45" s="1"/>
  <c r="AE30" i="45"/>
  <c r="W31" i="45"/>
  <c r="AG29" i="32"/>
  <c r="AP29" i="32" s="1"/>
  <c r="AF29" i="32"/>
  <c r="AO29" i="32" s="1"/>
  <c r="AE29" i="32"/>
  <c r="W30" i="32"/>
  <c r="AH27" i="95"/>
  <c r="AQ27" i="95" s="1"/>
  <c r="AG26" i="82"/>
  <c r="AP26" i="82" s="1"/>
  <c r="AE26" i="82"/>
  <c r="AF26" i="82"/>
  <c r="AO26" i="82" s="1"/>
  <c r="W27" i="82"/>
  <c r="AR27" i="89"/>
  <c r="AG27" i="87"/>
  <c r="AP27" i="87" s="1"/>
  <c r="AF27" i="87"/>
  <c r="AO27" i="87" s="1"/>
  <c r="AE27" i="87"/>
  <c r="W28" i="87"/>
  <c r="AR28" i="32"/>
  <c r="AH29" i="32"/>
  <c r="AQ29" i="32" s="1"/>
  <c r="AH29" i="37"/>
  <c r="AQ29" i="37" s="1"/>
  <c r="Y28" i="79"/>
  <c r="Z28" i="79" s="1"/>
  <c r="X28" i="79"/>
  <c r="AN27" i="44"/>
  <c r="AI27" i="44"/>
  <c r="AN27" i="73"/>
  <c r="AI27" i="73"/>
  <c r="AH28" i="89"/>
  <c r="AQ28" i="89" s="1"/>
  <c r="AI26" i="29"/>
  <c r="AN26" i="29"/>
  <c r="Y28" i="96"/>
  <c r="X28" i="96"/>
  <c r="Z28" i="96" s="1"/>
  <c r="Y29" i="48"/>
  <c r="X29" i="48"/>
  <c r="Y28" i="33"/>
  <c r="X28" i="33"/>
  <c r="Z28" i="33" s="1"/>
  <c r="AR25" i="82"/>
  <c r="AF28" i="81"/>
  <c r="AO28" i="81" s="1"/>
  <c r="AG28" i="81"/>
  <c r="AP28" i="81" s="1"/>
  <c r="W29" i="81"/>
  <c r="AE28" i="81"/>
  <c r="AN28" i="86"/>
  <c r="AI28" i="86"/>
  <c r="AR26" i="47"/>
  <c r="AI26" i="88"/>
  <c r="AN26" i="88"/>
  <c r="X29" i="92"/>
  <c r="Z29" i="92" s="1"/>
  <c r="Y29" i="92"/>
  <c r="AI26" i="43"/>
  <c r="AN26" i="43"/>
  <c r="AH27" i="47"/>
  <c r="AQ27" i="47" s="1"/>
  <c r="AI27" i="79"/>
  <c r="AN27" i="79"/>
  <c r="AN28" i="46"/>
  <c r="AI28" i="46"/>
  <c r="AI28" i="35"/>
  <c r="AN28" i="35"/>
  <c r="X28" i="27"/>
  <c r="Y28" i="27"/>
  <c r="Z28" i="27" s="1"/>
  <c r="AH29" i="26"/>
  <c r="AQ29" i="26" s="1"/>
  <c r="Z27" i="95"/>
  <c r="AH26" i="38"/>
  <c r="AQ26" i="38" s="1"/>
  <c r="X27" i="36"/>
  <c r="Y27" i="36"/>
  <c r="X29" i="75"/>
  <c r="Y29" i="75"/>
  <c r="X27" i="88"/>
  <c r="Y27" i="88"/>
  <c r="AR27" i="74"/>
  <c r="Y30" i="39"/>
  <c r="X30" i="39"/>
  <c r="Z29" i="90"/>
  <c r="X29" i="90"/>
  <c r="Y29" i="90"/>
  <c r="W30" i="85"/>
  <c r="AG29" i="85"/>
  <c r="AP29" i="85" s="1"/>
  <c r="AF29" i="85"/>
  <c r="AO29" i="85" s="1"/>
  <c r="AE29" i="85"/>
  <c r="X27" i="78"/>
  <c r="Y27" i="78"/>
  <c r="Z27" i="78" s="1"/>
  <c r="AR28" i="26"/>
  <c r="AR28" i="37"/>
  <c r="AI26" i="76"/>
  <c r="AN26" i="76"/>
  <c r="AR28" i="28"/>
  <c r="AH28" i="34"/>
  <c r="AQ28" i="34" s="1"/>
  <c r="AR29" i="45"/>
  <c r="X28" i="42"/>
  <c r="Y28" i="42"/>
  <c r="Z28" i="42" s="1"/>
  <c r="AI26" i="93"/>
  <c r="AN26" i="93"/>
  <c r="AR27" i="84"/>
  <c r="Z27" i="47"/>
  <c r="Y27" i="76"/>
  <c r="Z27" i="76" s="1"/>
  <c r="X27" i="76"/>
  <c r="AN27" i="96"/>
  <c r="AI27" i="96"/>
  <c r="AH27" i="40"/>
  <c r="AQ27" i="40" s="1"/>
  <c r="AH28" i="74"/>
  <c r="AQ28" i="74" s="1"/>
  <c r="AI27" i="27"/>
  <c r="AN27" i="27"/>
  <c r="Y29" i="41"/>
  <c r="X29" i="41"/>
  <c r="AI28" i="92"/>
  <c r="AN28" i="92"/>
  <c r="AI29" i="30"/>
  <c r="AN29" i="30"/>
  <c r="AI27" i="42"/>
  <c r="AN27" i="42"/>
  <c r="AR26" i="95"/>
  <c r="W30" i="37"/>
  <c r="AG29" i="37"/>
  <c r="AP29" i="37" s="1"/>
  <c r="AF29" i="37"/>
  <c r="AO29" i="37" s="1"/>
  <c r="AE29" i="37"/>
  <c r="AH30" i="45"/>
  <c r="AQ30" i="45" s="1"/>
  <c r="AI27" i="33"/>
  <c r="AN27" i="33"/>
  <c r="AI26" i="78"/>
  <c r="AN26" i="78"/>
  <c r="W29" i="84"/>
  <c r="AG28" i="84"/>
  <c r="AP28" i="84" s="1"/>
  <c r="AF28" i="84"/>
  <c r="AO28" i="84" s="1"/>
  <c r="AE28" i="84"/>
  <c r="X28" i="73"/>
  <c r="Y28" i="73"/>
  <c r="AR25" i="38"/>
  <c r="Z29" i="26"/>
  <c r="AE27" i="83"/>
  <c r="W28" i="83"/>
  <c r="AG27" i="83"/>
  <c r="AP27" i="83" s="1"/>
  <c r="AF27" i="83"/>
  <c r="AO27" i="83" s="1"/>
  <c r="AH30" i="94"/>
  <c r="AQ30" i="94" s="1"/>
  <c r="Y27" i="29"/>
  <c r="X27" i="29"/>
  <c r="Z27" i="40"/>
  <c r="Z28" i="74"/>
  <c r="Z26" i="38"/>
  <c r="AH29" i="28"/>
  <c r="AQ29" i="28" s="1"/>
  <c r="Z29" i="86"/>
  <c r="X29" i="86"/>
  <c r="Y29" i="86"/>
  <c r="AR27" i="34"/>
  <c r="AI29" i="39"/>
  <c r="AN29" i="39"/>
  <c r="AN28" i="41"/>
  <c r="AI28" i="41"/>
  <c r="AN28" i="77"/>
  <c r="AI28" i="77"/>
  <c r="AG28" i="89"/>
  <c r="AP28" i="89" s="1"/>
  <c r="AE28" i="89"/>
  <c r="AF28" i="89"/>
  <c r="AO28" i="89" s="1"/>
  <c r="W29" i="89"/>
  <c r="AR26" i="40"/>
  <c r="AI28" i="48"/>
  <c r="AN28" i="48"/>
  <c r="AN26" i="36"/>
  <c r="AI26" i="36"/>
  <c r="Z28" i="34"/>
  <c r="W29" i="25"/>
  <c r="AG28" i="25"/>
  <c r="AP28" i="25" s="1"/>
  <c r="AF28" i="25"/>
  <c r="AO28" i="25" s="1"/>
  <c r="AE28" i="25"/>
  <c r="X27" i="93"/>
  <c r="Z27" i="93" s="1"/>
  <c r="Y27" i="93"/>
  <c r="Y27" i="43"/>
  <c r="X27" i="43"/>
  <c r="AH28" i="84"/>
  <c r="AQ28" i="84" s="1"/>
  <c r="X28" i="44"/>
  <c r="Z28" i="44" s="1"/>
  <c r="Y28" i="44"/>
  <c r="Z29" i="46"/>
  <c r="X29" i="46"/>
  <c r="Y29" i="46"/>
  <c r="Z30" i="94"/>
  <c r="AG28" i="31"/>
  <c r="AP28" i="31" s="1"/>
  <c r="AE28" i="31"/>
  <c r="W29" i="31"/>
  <c r="AF28" i="31"/>
  <c r="AO28" i="31" s="1"/>
  <c r="AE27" i="91"/>
  <c r="W28" i="91"/>
  <c r="AF27" i="91"/>
  <c r="AO27" i="91" s="1"/>
  <c r="AG27" i="91"/>
  <c r="AP27" i="91" s="1"/>
  <c r="W29" i="80"/>
  <c r="AG28" i="80"/>
  <c r="AP28" i="80" s="1"/>
  <c r="AF28" i="80"/>
  <c r="AO28" i="80" s="1"/>
  <c r="AE28" i="80"/>
  <c r="AH26" i="82"/>
  <c r="AQ26" i="82" s="1"/>
  <c r="Z29" i="28"/>
  <c r="Y29" i="35"/>
  <c r="X29" i="35"/>
  <c r="AI28" i="75"/>
  <c r="AN28" i="75"/>
  <c r="AR29" i="94"/>
  <c r="AI28" i="90"/>
  <c r="AN28" i="90"/>
  <c r="X29" i="77"/>
  <c r="Y29" i="77"/>
  <c r="X30" i="30"/>
  <c r="Y30" i="30"/>
  <c r="W29" i="44" l="1"/>
  <c r="AG28" i="44"/>
  <c r="AP28" i="44" s="1"/>
  <c r="AF28" i="44"/>
  <c r="AO28" i="44" s="1"/>
  <c r="AE28" i="44"/>
  <c r="AG28" i="33"/>
  <c r="AP28" i="33" s="1"/>
  <c r="AF28" i="33"/>
  <c r="AO28" i="33" s="1"/>
  <c r="AE28" i="33"/>
  <c r="W29" i="33"/>
  <c r="AF28" i="42"/>
  <c r="AO28" i="42" s="1"/>
  <c r="AG28" i="42"/>
  <c r="AP28" i="42" s="1"/>
  <c r="AE28" i="42"/>
  <c r="W29" i="42"/>
  <c r="AE28" i="27"/>
  <c r="W29" i="27"/>
  <c r="AG28" i="27"/>
  <c r="AP28" i="27" s="1"/>
  <c r="AF28" i="27"/>
  <c r="AO28" i="27" s="1"/>
  <c r="AF29" i="92"/>
  <c r="AO29" i="92" s="1"/>
  <c r="AE29" i="92"/>
  <c r="W30" i="92"/>
  <c r="AG29" i="92"/>
  <c r="AP29" i="92" s="1"/>
  <c r="W28" i="76"/>
  <c r="AG27" i="76"/>
  <c r="AP27" i="76" s="1"/>
  <c r="AF27" i="76"/>
  <c r="AO27" i="76" s="1"/>
  <c r="AE27" i="76"/>
  <c r="AG28" i="79"/>
  <c r="AP28" i="79" s="1"/>
  <c r="AE28" i="79"/>
  <c r="AF28" i="79"/>
  <c r="AO28" i="79" s="1"/>
  <c r="W29" i="79"/>
  <c r="AE27" i="78"/>
  <c r="W28" i="78"/>
  <c r="AG27" i="78"/>
  <c r="AP27" i="78" s="1"/>
  <c r="AF27" i="78"/>
  <c r="AO27" i="78" s="1"/>
  <c r="AF28" i="96"/>
  <c r="AO28" i="96" s="1"/>
  <c r="W29" i="96"/>
  <c r="AE28" i="96"/>
  <c r="AG28" i="96"/>
  <c r="AP28" i="96" s="1"/>
  <c r="AE27" i="93"/>
  <c r="AF27" i="93"/>
  <c r="AO27" i="93" s="1"/>
  <c r="AG27" i="93"/>
  <c r="AP27" i="93" s="1"/>
  <c r="W28" i="93"/>
  <c r="AH29" i="77"/>
  <c r="AQ29" i="77" s="1"/>
  <c r="AN28" i="31"/>
  <c r="AI28" i="31"/>
  <c r="AH29" i="41"/>
  <c r="AQ29" i="41" s="1"/>
  <c r="AR26" i="93"/>
  <c r="AH27" i="36"/>
  <c r="AQ27" i="36" s="1"/>
  <c r="AG29" i="28"/>
  <c r="AP29" i="28" s="1"/>
  <c r="W30" i="28"/>
  <c r="AF29" i="28"/>
  <c r="AO29" i="28" s="1"/>
  <c r="AE29" i="28"/>
  <c r="AI28" i="80"/>
  <c r="AN28" i="80"/>
  <c r="Y29" i="31"/>
  <c r="Z29" i="31" s="1"/>
  <c r="X29" i="31"/>
  <c r="W30" i="46"/>
  <c r="AG29" i="46"/>
  <c r="AP29" i="46" s="1"/>
  <c r="AF29" i="46"/>
  <c r="AO29" i="46" s="1"/>
  <c r="AE29" i="46"/>
  <c r="AR28" i="48"/>
  <c r="W30" i="86"/>
  <c r="AF29" i="86"/>
  <c r="AO29" i="86" s="1"/>
  <c r="AG29" i="86"/>
  <c r="AP29" i="86" s="1"/>
  <c r="AE29" i="86"/>
  <c r="W27" i="38"/>
  <c r="AG26" i="38"/>
  <c r="AP26" i="38" s="1"/>
  <c r="AF26" i="38"/>
  <c r="AO26" i="38" s="1"/>
  <c r="AE26" i="38"/>
  <c r="AR27" i="33"/>
  <c r="AI29" i="37"/>
  <c r="AN29" i="37"/>
  <c r="AR28" i="92"/>
  <c r="AH27" i="76"/>
  <c r="AQ27" i="76" s="1"/>
  <c r="AE29" i="90"/>
  <c r="W30" i="90"/>
  <c r="AG29" i="90"/>
  <c r="AP29" i="90" s="1"/>
  <c r="AF29" i="90"/>
  <c r="AO29" i="90" s="1"/>
  <c r="AR28" i="35"/>
  <c r="AH28" i="79"/>
  <c r="AQ28" i="79" s="1"/>
  <c r="AR29" i="39"/>
  <c r="AF28" i="74"/>
  <c r="AO28" i="74" s="1"/>
  <c r="AG28" i="74"/>
  <c r="AP28" i="74" s="1"/>
  <c r="W29" i="74"/>
  <c r="AE28" i="74"/>
  <c r="AH27" i="88"/>
  <c r="AQ27" i="88" s="1"/>
  <c r="Y28" i="83"/>
  <c r="X28" i="83"/>
  <c r="Z28" i="83" s="1"/>
  <c r="Z27" i="88"/>
  <c r="Z27" i="36"/>
  <c r="AE27" i="95"/>
  <c r="W28" i="95"/>
  <c r="AF27" i="95"/>
  <c r="AO27" i="95" s="1"/>
  <c r="AG27" i="95"/>
  <c r="AP27" i="95" s="1"/>
  <c r="AR26" i="29"/>
  <c r="AR27" i="73"/>
  <c r="Z30" i="32"/>
  <c r="X30" i="32"/>
  <c r="Y30" i="32"/>
  <c r="AN30" i="45"/>
  <c r="AI30" i="45"/>
  <c r="Y29" i="25"/>
  <c r="X29" i="25"/>
  <c r="AH30" i="39"/>
  <c r="AQ30" i="39" s="1"/>
  <c r="AH29" i="92"/>
  <c r="AQ29" i="92" s="1"/>
  <c r="AH29" i="48"/>
  <c r="AQ29" i="48" s="1"/>
  <c r="X31" i="45"/>
  <c r="Y31" i="45"/>
  <c r="Z29" i="77"/>
  <c r="AR28" i="75"/>
  <c r="AG28" i="34"/>
  <c r="AP28" i="34" s="1"/>
  <c r="AF28" i="34"/>
  <c r="AO28" i="34" s="1"/>
  <c r="AE28" i="34"/>
  <c r="W29" i="34"/>
  <c r="AH28" i="73"/>
  <c r="AQ28" i="73" s="1"/>
  <c r="Z29" i="84"/>
  <c r="Y29" i="84"/>
  <c r="X29" i="84"/>
  <c r="AH29" i="35"/>
  <c r="AQ29" i="35" s="1"/>
  <c r="AN27" i="91"/>
  <c r="AI27" i="91"/>
  <c r="AE30" i="94"/>
  <c r="W31" i="94"/>
  <c r="AF30" i="94"/>
  <c r="AO30" i="94" s="1"/>
  <c r="AG30" i="94"/>
  <c r="AP30" i="94" s="1"/>
  <c r="AH27" i="43"/>
  <c r="AQ27" i="43" s="1"/>
  <c r="AI28" i="25"/>
  <c r="AN28" i="25"/>
  <c r="AR26" i="36"/>
  <c r="Z29" i="89"/>
  <c r="Y29" i="89"/>
  <c r="X29" i="89"/>
  <c r="AH27" i="29"/>
  <c r="AQ27" i="29" s="1"/>
  <c r="AI27" i="83"/>
  <c r="AN27" i="83"/>
  <c r="Z28" i="73"/>
  <c r="Z29" i="41"/>
  <c r="AF27" i="47"/>
  <c r="AO27" i="47" s="1"/>
  <c r="W28" i="47"/>
  <c r="AG27" i="47"/>
  <c r="AP27" i="47" s="1"/>
  <c r="AE27" i="47"/>
  <c r="AH28" i="42"/>
  <c r="AQ28" i="42" s="1"/>
  <c r="AR26" i="76"/>
  <c r="AH27" i="78"/>
  <c r="AQ27" i="78" s="1"/>
  <c r="Y30" i="85"/>
  <c r="X30" i="85"/>
  <c r="Z30" i="39"/>
  <c r="AH28" i="27"/>
  <c r="AQ28" i="27" s="1"/>
  <c r="AN28" i="81"/>
  <c r="AI28" i="81"/>
  <c r="Z29" i="48"/>
  <c r="Y28" i="87"/>
  <c r="X28" i="87"/>
  <c r="AR28" i="86"/>
  <c r="AH28" i="44"/>
  <c r="AQ28" i="44" s="1"/>
  <c r="W28" i="40"/>
  <c r="AG27" i="40"/>
  <c r="AP27" i="40" s="1"/>
  <c r="AF27" i="40"/>
  <c r="AO27" i="40" s="1"/>
  <c r="AE27" i="40"/>
  <c r="AH30" i="30"/>
  <c r="AQ30" i="30" s="1"/>
  <c r="Z29" i="80"/>
  <c r="X29" i="80"/>
  <c r="Y29" i="80"/>
  <c r="AR28" i="41"/>
  <c r="AF29" i="26"/>
  <c r="AO29" i="26" s="1"/>
  <c r="AG29" i="26"/>
  <c r="AP29" i="26" s="1"/>
  <c r="W30" i="26"/>
  <c r="AE29" i="26"/>
  <c r="AI28" i="84"/>
  <c r="AN28" i="84"/>
  <c r="AR26" i="78"/>
  <c r="Z30" i="37"/>
  <c r="Y30" i="37"/>
  <c r="X30" i="37"/>
  <c r="AR29" i="30"/>
  <c r="AR27" i="96"/>
  <c r="AH29" i="75"/>
  <c r="AQ29" i="75" s="1"/>
  <c r="AR27" i="79"/>
  <c r="AR26" i="88"/>
  <c r="AH28" i="33"/>
  <c r="AQ28" i="33" s="1"/>
  <c r="AH28" i="96"/>
  <c r="AQ28" i="96" s="1"/>
  <c r="AR27" i="44"/>
  <c r="Z27" i="82"/>
  <c r="Y27" i="82"/>
  <c r="X27" i="82"/>
  <c r="AN29" i="32"/>
  <c r="AI29" i="32"/>
  <c r="AH27" i="93"/>
  <c r="AQ27" i="93" s="1"/>
  <c r="AR28" i="46"/>
  <c r="AN26" i="82"/>
  <c r="AI26" i="82"/>
  <c r="Z28" i="91"/>
  <c r="Y28" i="91"/>
  <c r="X28" i="91"/>
  <c r="AR28" i="77"/>
  <c r="AR27" i="42"/>
  <c r="AR28" i="90"/>
  <c r="Z30" i="30"/>
  <c r="Z29" i="35"/>
  <c r="AH29" i="46"/>
  <c r="AQ29" i="46" s="1"/>
  <c r="Z27" i="43"/>
  <c r="AI28" i="89"/>
  <c r="AN28" i="89"/>
  <c r="AH29" i="86"/>
  <c r="AQ29" i="86" s="1"/>
  <c r="Z27" i="29"/>
  <c r="AR27" i="27"/>
  <c r="AI29" i="85"/>
  <c r="AN29" i="85"/>
  <c r="AH29" i="90"/>
  <c r="AQ29" i="90" s="1"/>
  <c r="Z29" i="75"/>
  <c r="AR26" i="43"/>
  <c r="Y29" i="81"/>
  <c r="X29" i="81"/>
  <c r="Z29" i="81" s="1"/>
  <c r="AN27" i="87"/>
  <c r="AI27" i="87"/>
  <c r="AG28" i="83" l="1"/>
  <c r="AP28" i="83" s="1"/>
  <c r="AE28" i="83"/>
  <c r="W29" i="83"/>
  <c r="AF28" i="83"/>
  <c r="AO28" i="83" s="1"/>
  <c r="W30" i="31"/>
  <c r="AG29" i="31"/>
  <c r="AP29" i="31" s="1"/>
  <c r="AE29" i="31"/>
  <c r="AF29" i="31"/>
  <c r="AO29" i="31" s="1"/>
  <c r="AF29" i="81"/>
  <c r="AO29" i="81" s="1"/>
  <c r="W30" i="81"/>
  <c r="AG29" i="81"/>
  <c r="AP29" i="81" s="1"/>
  <c r="AE29" i="81"/>
  <c r="AE29" i="75"/>
  <c r="AG29" i="75"/>
  <c r="AP29" i="75" s="1"/>
  <c r="AF29" i="75"/>
  <c r="AO29" i="75" s="1"/>
  <c r="W30" i="75"/>
  <c r="AE27" i="43"/>
  <c r="AG27" i="43"/>
  <c r="AP27" i="43" s="1"/>
  <c r="W28" i="43"/>
  <c r="AF27" i="43"/>
  <c r="AO27" i="43" s="1"/>
  <c r="AE29" i="35"/>
  <c r="W30" i="35"/>
  <c r="AF29" i="35"/>
  <c r="AO29" i="35" s="1"/>
  <c r="AG29" i="35"/>
  <c r="AP29" i="35" s="1"/>
  <c r="W28" i="82"/>
  <c r="AG27" i="82"/>
  <c r="AP27" i="82" s="1"/>
  <c r="AF27" i="82"/>
  <c r="AO27" i="82" s="1"/>
  <c r="AE27" i="82"/>
  <c r="AF29" i="80"/>
  <c r="AO29" i="80" s="1"/>
  <c r="W30" i="80"/>
  <c r="AG29" i="80"/>
  <c r="AP29" i="80" s="1"/>
  <c r="AE29" i="80"/>
  <c r="AI27" i="40"/>
  <c r="AN27" i="40"/>
  <c r="AH28" i="87"/>
  <c r="AQ28" i="87" s="1"/>
  <c r="AH30" i="85"/>
  <c r="AQ30" i="85" s="1"/>
  <c r="Z28" i="47"/>
  <c r="Y28" i="47"/>
  <c r="X28" i="47"/>
  <c r="AR30" i="45"/>
  <c r="Y28" i="95"/>
  <c r="Z28" i="95" s="1"/>
  <c r="X28" i="95"/>
  <c r="AI29" i="90"/>
  <c r="AN29" i="90"/>
  <c r="AI26" i="38"/>
  <c r="AN26" i="38"/>
  <c r="AI29" i="46"/>
  <c r="AN29" i="46"/>
  <c r="Y29" i="96"/>
  <c r="Z29" i="96" s="1"/>
  <c r="X29" i="96"/>
  <c r="AI27" i="78"/>
  <c r="AN27" i="78"/>
  <c r="AI27" i="76"/>
  <c r="AN27" i="76"/>
  <c r="AI28" i="74"/>
  <c r="AN28" i="74"/>
  <c r="Y30" i="28"/>
  <c r="Z30" i="28" s="1"/>
  <c r="X30" i="28"/>
  <c r="X29" i="79"/>
  <c r="Y29" i="79"/>
  <c r="X30" i="92"/>
  <c r="Y30" i="92"/>
  <c r="X29" i="27"/>
  <c r="Y29" i="27"/>
  <c r="AI28" i="44"/>
  <c r="AN28" i="44"/>
  <c r="Z28" i="87"/>
  <c r="Z30" i="85"/>
  <c r="W30" i="41"/>
  <c r="AG29" i="41"/>
  <c r="AP29" i="41" s="1"/>
  <c r="AF29" i="41"/>
  <c r="AO29" i="41" s="1"/>
  <c r="AE29" i="41"/>
  <c r="X31" i="94"/>
  <c r="Y31" i="94"/>
  <c r="X29" i="34"/>
  <c r="Z29" i="34" s="1"/>
  <c r="Y29" i="34"/>
  <c r="W30" i="77"/>
  <c r="AG29" i="77"/>
  <c r="AP29" i="77" s="1"/>
  <c r="AF29" i="77"/>
  <c r="AO29" i="77" s="1"/>
  <c r="AE29" i="77"/>
  <c r="W28" i="36"/>
  <c r="AG27" i="36"/>
  <c r="AP27" i="36" s="1"/>
  <c r="AF27" i="36"/>
  <c r="AO27" i="36" s="1"/>
  <c r="AE27" i="36"/>
  <c r="Z29" i="74"/>
  <c r="X29" i="74"/>
  <c r="Y29" i="74"/>
  <c r="AN27" i="93"/>
  <c r="AI27" i="93"/>
  <c r="AI29" i="92"/>
  <c r="AN29" i="92"/>
  <c r="AI28" i="27"/>
  <c r="AN28" i="27"/>
  <c r="AI27" i="95"/>
  <c r="AN27" i="95"/>
  <c r="AH28" i="91"/>
  <c r="AQ28" i="91" s="1"/>
  <c r="AR29" i="32"/>
  <c r="AH30" i="37"/>
  <c r="AQ30" i="37" s="1"/>
  <c r="AR28" i="84"/>
  <c r="AN29" i="26"/>
  <c r="AI29" i="26"/>
  <c r="AG29" i="48"/>
  <c r="AP29" i="48" s="1"/>
  <c r="AF29" i="48"/>
  <c r="AO29" i="48" s="1"/>
  <c r="AE29" i="48"/>
  <c r="W30" i="48"/>
  <c r="AI27" i="47"/>
  <c r="AN27" i="47"/>
  <c r="W29" i="73"/>
  <c r="AG28" i="73"/>
  <c r="AP28" i="73" s="1"/>
  <c r="AF28" i="73"/>
  <c r="AO28" i="73" s="1"/>
  <c r="AE28" i="73"/>
  <c r="AI30" i="94"/>
  <c r="AN30" i="94"/>
  <c r="AN28" i="34"/>
  <c r="AI28" i="34"/>
  <c r="AH29" i="25"/>
  <c r="AQ29" i="25" s="1"/>
  <c r="AH30" i="32"/>
  <c r="AQ30" i="32" s="1"/>
  <c r="AF27" i="88"/>
  <c r="AO27" i="88" s="1"/>
  <c r="AE27" i="88"/>
  <c r="AG27" i="88"/>
  <c r="AP27" i="88" s="1"/>
  <c r="W28" i="88"/>
  <c r="AR29" i="37"/>
  <c r="Z30" i="86"/>
  <c r="X30" i="86"/>
  <c r="Y30" i="86"/>
  <c r="AR28" i="80"/>
  <c r="AR28" i="31"/>
  <c r="X29" i="42"/>
  <c r="Z29" i="42" s="1"/>
  <c r="Y29" i="42"/>
  <c r="Y29" i="33"/>
  <c r="X29" i="33"/>
  <c r="Z29" i="33" s="1"/>
  <c r="AH29" i="81"/>
  <c r="AQ29" i="81" s="1"/>
  <c r="AR29" i="85"/>
  <c r="AE30" i="30"/>
  <c r="AF30" i="30"/>
  <c r="AO30" i="30" s="1"/>
  <c r="W31" i="30"/>
  <c r="AG30" i="30"/>
  <c r="AP30" i="30" s="1"/>
  <c r="AE29" i="84"/>
  <c r="W30" i="84"/>
  <c r="AF29" i="84"/>
  <c r="AO29" i="84" s="1"/>
  <c r="AG29" i="84"/>
  <c r="AP29" i="84" s="1"/>
  <c r="AF28" i="91"/>
  <c r="AO28" i="91" s="1"/>
  <c r="W29" i="91"/>
  <c r="AE28" i="91"/>
  <c r="AG28" i="91"/>
  <c r="AP28" i="91" s="1"/>
  <c r="AR27" i="91"/>
  <c r="AH31" i="45"/>
  <c r="AQ31" i="45" s="1"/>
  <c r="W31" i="32"/>
  <c r="AF30" i="32"/>
  <c r="AO30" i="32" s="1"/>
  <c r="AE30" i="32"/>
  <c r="AG30" i="32"/>
  <c r="AP30" i="32" s="1"/>
  <c r="AH28" i="83"/>
  <c r="AQ28" i="83" s="1"/>
  <c r="Y27" i="38"/>
  <c r="X27" i="38"/>
  <c r="Z27" i="38" s="1"/>
  <c r="X30" i="46"/>
  <c r="Z30" i="46" s="1"/>
  <c r="Y30" i="46"/>
  <c r="AN29" i="28"/>
  <c r="AI29" i="28"/>
  <c r="Z28" i="93"/>
  <c r="Y28" i="93"/>
  <c r="X28" i="93"/>
  <c r="AN28" i="79"/>
  <c r="AI28" i="79"/>
  <c r="X28" i="76"/>
  <c r="Y28" i="76"/>
  <c r="AI28" i="42"/>
  <c r="AN28" i="42"/>
  <c r="AN28" i="33"/>
  <c r="AI28" i="33"/>
  <c r="AF29" i="89"/>
  <c r="AO29" i="89" s="1"/>
  <c r="W30" i="89"/>
  <c r="AE29" i="89"/>
  <c r="AG29" i="89"/>
  <c r="AP29" i="89" s="1"/>
  <c r="AE27" i="29"/>
  <c r="AF27" i="29"/>
  <c r="AO27" i="29" s="1"/>
  <c r="W28" i="29"/>
  <c r="AG27" i="29"/>
  <c r="AP27" i="29" s="1"/>
  <c r="AH27" i="82"/>
  <c r="AQ27" i="82" s="1"/>
  <c r="AE30" i="37"/>
  <c r="AF30" i="37"/>
  <c r="AO30" i="37" s="1"/>
  <c r="W31" i="37"/>
  <c r="AG30" i="37"/>
  <c r="AP30" i="37" s="1"/>
  <c r="X28" i="40"/>
  <c r="Y28" i="40"/>
  <c r="AR28" i="81"/>
  <c r="AR27" i="87"/>
  <c r="AR28" i="89"/>
  <c r="AR26" i="82"/>
  <c r="Y30" i="26"/>
  <c r="X30" i="26"/>
  <c r="Z30" i="26" s="1"/>
  <c r="AH29" i="80"/>
  <c r="AQ29" i="80" s="1"/>
  <c r="AF30" i="39"/>
  <c r="AO30" i="39" s="1"/>
  <c r="AE30" i="39"/>
  <c r="W31" i="39"/>
  <c r="AG30" i="39"/>
  <c r="AP30" i="39" s="1"/>
  <c r="AR27" i="83"/>
  <c r="AH29" i="89"/>
  <c r="AQ29" i="89" s="1"/>
  <c r="AR28" i="25"/>
  <c r="AH29" i="84"/>
  <c r="AQ29" i="84" s="1"/>
  <c r="Z31" i="45"/>
  <c r="Z29" i="25"/>
  <c r="Z30" i="90"/>
  <c r="X30" i="90"/>
  <c r="Y30" i="90"/>
  <c r="AI29" i="86"/>
  <c r="AN29" i="86"/>
  <c r="AH29" i="31"/>
  <c r="AQ29" i="31" s="1"/>
  <c r="AI28" i="96"/>
  <c r="AN28" i="96"/>
  <c r="Z28" i="78"/>
  <c r="X28" i="78"/>
  <c r="Y28" i="78"/>
  <c r="X29" i="44"/>
  <c r="Y29" i="44"/>
  <c r="Z29" i="44" s="1"/>
  <c r="W30" i="33" l="1"/>
  <c r="AG29" i="33"/>
  <c r="AP29" i="33" s="1"/>
  <c r="AE29" i="33"/>
  <c r="AF29" i="33"/>
  <c r="AO29" i="33" s="1"/>
  <c r="AE29" i="44"/>
  <c r="W30" i="44"/>
  <c r="AG29" i="44"/>
  <c r="AP29" i="44" s="1"/>
  <c r="AF29" i="44"/>
  <c r="AO29" i="44" s="1"/>
  <c r="W30" i="34"/>
  <c r="AG29" i="34"/>
  <c r="AP29" i="34" s="1"/>
  <c r="AE29" i="34"/>
  <c r="AF29" i="34"/>
  <c r="AO29" i="34" s="1"/>
  <c r="W31" i="28"/>
  <c r="AF30" i="28"/>
  <c r="AO30" i="28" s="1"/>
  <c r="AE30" i="28"/>
  <c r="AG30" i="28"/>
  <c r="AP30" i="28" s="1"/>
  <c r="AG28" i="95"/>
  <c r="AP28" i="95" s="1"/>
  <c r="AF28" i="95"/>
  <c r="AO28" i="95" s="1"/>
  <c r="AE28" i="95"/>
  <c r="W29" i="95"/>
  <c r="AE27" i="38"/>
  <c r="W28" i="38"/>
  <c r="AG27" i="38"/>
  <c r="AP27" i="38" s="1"/>
  <c r="AF27" i="38"/>
  <c r="AO27" i="38" s="1"/>
  <c r="AE29" i="42"/>
  <c r="W30" i="42"/>
  <c r="AG29" i="42"/>
  <c r="AP29" i="42" s="1"/>
  <c r="AF29" i="42"/>
  <c r="AO29" i="42" s="1"/>
  <c r="AE30" i="46"/>
  <c r="W31" i="46"/>
  <c r="AF30" i="46"/>
  <c r="AO30" i="46" s="1"/>
  <c r="AG30" i="46"/>
  <c r="AP30" i="46" s="1"/>
  <c r="W31" i="26"/>
  <c r="AG30" i="26"/>
  <c r="AP30" i="26" s="1"/>
  <c r="AF30" i="26"/>
  <c r="AO30" i="26" s="1"/>
  <c r="AE30" i="26"/>
  <c r="W30" i="96"/>
  <c r="AF29" i="96"/>
  <c r="AO29" i="96" s="1"/>
  <c r="AE29" i="96"/>
  <c r="AG29" i="96"/>
  <c r="AP29" i="96" s="1"/>
  <c r="X31" i="37"/>
  <c r="Y31" i="37"/>
  <c r="AH28" i="76"/>
  <c r="AQ28" i="76" s="1"/>
  <c r="AF30" i="86"/>
  <c r="AO30" i="86" s="1"/>
  <c r="AE30" i="86"/>
  <c r="AG30" i="86"/>
  <c r="AP30" i="86" s="1"/>
  <c r="W31" i="86"/>
  <c r="AR28" i="34"/>
  <c r="AH30" i="92"/>
  <c r="AQ30" i="92" s="1"/>
  <c r="AN30" i="37"/>
  <c r="AI30" i="37"/>
  <c r="AH28" i="78"/>
  <c r="AQ28" i="78" s="1"/>
  <c r="AH30" i="90"/>
  <c r="AQ30" i="90" s="1"/>
  <c r="Z28" i="29"/>
  <c r="Y28" i="29"/>
  <c r="X28" i="29"/>
  <c r="Z30" i="89"/>
  <c r="X30" i="89"/>
  <c r="Y30" i="89"/>
  <c r="Z29" i="91"/>
  <c r="X29" i="91"/>
  <c r="Y29" i="91"/>
  <c r="AI29" i="84"/>
  <c r="AN29" i="84"/>
  <c r="AH30" i="86"/>
  <c r="AQ30" i="86" s="1"/>
  <c r="AR28" i="27"/>
  <c r="AH29" i="74"/>
  <c r="AQ29" i="74" s="1"/>
  <c r="X28" i="36"/>
  <c r="Z28" i="36" s="1"/>
  <c r="Y28" i="36"/>
  <c r="AI29" i="41"/>
  <c r="AN29" i="41"/>
  <c r="W29" i="87"/>
  <c r="AG28" i="87"/>
  <c r="AP28" i="87" s="1"/>
  <c r="AE28" i="87"/>
  <c r="AF28" i="87"/>
  <c r="AO28" i="87" s="1"/>
  <c r="AH30" i="28"/>
  <c r="AQ30" i="28" s="1"/>
  <c r="AR27" i="76"/>
  <c r="AH28" i="95"/>
  <c r="AQ28" i="95" s="1"/>
  <c r="Z28" i="43"/>
  <c r="X28" i="43"/>
  <c r="Y28" i="43"/>
  <c r="Z30" i="81"/>
  <c r="X30" i="81"/>
  <c r="Y30" i="81"/>
  <c r="Z30" i="31"/>
  <c r="Y30" i="31"/>
  <c r="X30" i="31"/>
  <c r="AG28" i="93"/>
  <c r="AP28" i="93" s="1"/>
  <c r="AF28" i="93"/>
  <c r="AO28" i="93" s="1"/>
  <c r="W29" i="93"/>
  <c r="AE28" i="93"/>
  <c r="Y31" i="32"/>
  <c r="Z31" i="32" s="1"/>
  <c r="X31" i="32"/>
  <c r="X30" i="48"/>
  <c r="Y30" i="48"/>
  <c r="AR27" i="40"/>
  <c r="AI27" i="82"/>
  <c r="AN27" i="82"/>
  <c r="AE29" i="25"/>
  <c r="W30" i="25"/>
  <c r="AG29" i="25"/>
  <c r="AP29" i="25" s="1"/>
  <c r="AF29" i="25"/>
  <c r="AO29" i="25" s="1"/>
  <c r="AI27" i="29"/>
  <c r="AN27" i="29"/>
  <c r="AR28" i="33"/>
  <c r="Z28" i="76"/>
  <c r="AR29" i="28"/>
  <c r="Z31" i="30"/>
  <c r="X31" i="30"/>
  <c r="Y31" i="30"/>
  <c r="AN29" i="48"/>
  <c r="AI29" i="48"/>
  <c r="AR29" i="92"/>
  <c r="AI27" i="36"/>
  <c r="AN27" i="36"/>
  <c r="AI29" i="77"/>
  <c r="AN29" i="77"/>
  <c r="AR28" i="44"/>
  <c r="Z30" i="92"/>
  <c r="AR27" i="78"/>
  <c r="AI29" i="80"/>
  <c r="AN29" i="80"/>
  <c r="AI29" i="75"/>
  <c r="AN29" i="75"/>
  <c r="AG30" i="90"/>
  <c r="AP30" i="90" s="1"/>
  <c r="AE30" i="90"/>
  <c r="W31" i="90"/>
  <c r="AF30" i="90"/>
  <c r="AO30" i="90" s="1"/>
  <c r="W30" i="74"/>
  <c r="AG29" i="74"/>
  <c r="AP29" i="74" s="1"/>
  <c r="AF29" i="74"/>
  <c r="AO29" i="74" s="1"/>
  <c r="AE29" i="74"/>
  <c r="AF28" i="47"/>
  <c r="AO28" i="47" s="1"/>
  <c r="AE28" i="47"/>
  <c r="W29" i="47"/>
  <c r="AG28" i="47"/>
  <c r="AP28" i="47" s="1"/>
  <c r="Y31" i="39"/>
  <c r="X31" i="39"/>
  <c r="AH29" i="44"/>
  <c r="AQ29" i="44" s="1"/>
  <c r="AR28" i="96"/>
  <c r="AG31" i="45"/>
  <c r="AP31" i="45" s="1"/>
  <c r="AF31" i="45"/>
  <c r="AO31" i="45" s="1"/>
  <c r="AE31" i="45"/>
  <c r="W32" i="45"/>
  <c r="AI30" i="39"/>
  <c r="AN30" i="39"/>
  <c r="AR28" i="79"/>
  <c r="Z29" i="73"/>
  <c r="Y29" i="73"/>
  <c r="X29" i="73"/>
  <c r="AR27" i="93"/>
  <c r="AH29" i="96"/>
  <c r="AQ29" i="96" s="1"/>
  <c r="AR26" i="38"/>
  <c r="Z30" i="35"/>
  <c r="Y30" i="35"/>
  <c r="X30" i="35"/>
  <c r="AI27" i="43"/>
  <c r="AN27" i="43"/>
  <c r="AI29" i="81"/>
  <c r="AN29" i="81"/>
  <c r="AI29" i="31"/>
  <c r="AN29" i="31"/>
  <c r="Z29" i="83"/>
  <c r="Y29" i="83"/>
  <c r="X29" i="83"/>
  <c r="AH27" i="38"/>
  <c r="AQ27" i="38" s="1"/>
  <c r="AH29" i="33"/>
  <c r="AQ29" i="33" s="1"/>
  <c r="AN27" i="88"/>
  <c r="AI27" i="88"/>
  <c r="AH29" i="34"/>
  <c r="AQ29" i="34" s="1"/>
  <c r="AR29" i="46"/>
  <c r="AR29" i="86"/>
  <c r="AH30" i="26"/>
  <c r="AQ30" i="26" s="1"/>
  <c r="AH28" i="40"/>
  <c r="AQ28" i="40" s="1"/>
  <c r="AI30" i="32"/>
  <c r="AN30" i="32"/>
  <c r="AR30" i="94"/>
  <c r="AR27" i="95"/>
  <c r="AH31" i="94"/>
  <c r="AQ31" i="94" s="1"/>
  <c r="Z30" i="41"/>
  <c r="Y30" i="41"/>
  <c r="X30" i="41"/>
  <c r="AH29" i="27"/>
  <c r="AQ29" i="27" s="1"/>
  <c r="AH29" i="79"/>
  <c r="AQ29" i="79" s="1"/>
  <c r="AR28" i="74"/>
  <c r="AI29" i="35"/>
  <c r="AN29" i="35"/>
  <c r="X30" i="75"/>
  <c r="Y30" i="75"/>
  <c r="AN28" i="83"/>
  <c r="AI28" i="83"/>
  <c r="AG28" i="78"/>
  <c r="AP28" i="78" s="1"/>
  <c r="AE28" i="78"/>
  <c r="W29" i="78"/>
  <c r="AF28" i="78"/>
  <c r="AO28" i="78" s="1"/>
  <c r="Z28" i="40"/>
  <c r="AI29" i="89"/>
  <c r="AN29" i="89"/>
  <c r="AR28" i="42"/>
  <c r="AH28" i="93"/>
  <c r="AQ28" i="93" s="1"/>
  <c r="AH30" i="46"/>
  <c r="AQ30" i="46" s="1"/>
  <c r="AN28" i="91"/>
  <c r="AI28" i="91"/>
  <c r="Y30" i="84"/>
  <c r="X30" i="84"/>
  <c r="AN30" i="30"/>
  <c r="AI30" i="30"/>
  <c r="AH29" i="42"/>
  <c r="AQ29" i="42" s="1"/>
  <c r="Z28" i="88"/>
  <c r="Y28" i="88"/>
  <c r="X28" i="88"/>
  <c r="AI28" i="73"/>
  <c r="AN28" i="73"/>
  <c r="AR27" i="47"/>
  <c r="AR29" i="26"/>
  <c r="Z30" i="77"/>
  <c r="X30" i="77"/>
  <c r="Y30" i="77"/>
  <c r="Z31" i="94"/>
  <c r="AF30" i="85"/>
  <c r="AO30" i="85" s="1"/>
  <c r="AE30" i="85"/>
  <c r="W31" i="85"/>
  <c r="AG30" i="85"/>
  <c r="AP30" i="85" s="1"/>
  <c r="Z29" i="27"/>
  <c r="Z29" i="79"/>
  <c r="AR29" i="90"/>
  <c r="AH28" i="47"/>
  <c r="AQ28" i="47" s="1"/>
  <c r="Z30" i="80"/>
  <c r="Y30" i="80"/>
  <c r="X30" i="80"/>
  <c r="Z28" i="82"/>
  <c r="Y28" i="82"/>
  <c r="X28" i="82"/>
  <c r="AE31" i="32" l="1"/>
  <c r="AF31" i="32"/>
  <c r="AO31" i="32" s="1"/>
  <c r="W32" i="32"/>
  <c r="AG31" i="32"/>
  <c r="AP31" i="32" s="1"/>
  <c r="AE28" i="36"/>
  <c r="W29" i="36"/>
  <c r="AG28" i="36"/>
  <c r="AP28" i="36" s="1"/>
  <c r="AF28" i="36"/>
  <c r="AO28" i="36" s="1"/>
  <c r="AF30" i="77"/>
  <c r="AO30" i="77" s="1"/>
  <c r="W31" i="77"/>
  <c r="AG30" i="77"/>
  <c r="AP30" i="77" s="1"/>
  <c r="AE30" i="77"/>
  <c r="AR28" i="73"/>
  <c r="AH30" i="77"/>
  <c r="AQ30" i="77" s="1"/>
  <c r="AH30" i="84"/>
  <c r="AQ30" i="84" s="1"/>
  <c r="AR29" i="89"/>
  <c r="Z31" i="90"/>
  <c r="X31" i="90"/>
  <c r="Y31" i="90"/>
  <c r="AR29" i="80"/>
  <c r="AR29" i="48"/>
  <c r="AR27" i="82"/>
  <c r="AH31" i="32"/>
  <c r="AQ31" i="32" s="1"/>
  <c r="AH30" i="81"/>
  <c r="AQ30" i="81" s="1"/>
  <c r="AI28" i="87"/>
  <c r="AN28" i="87"/>
  <c r="AH29" i="91"/>
  <c r="AQ29" i="91" s="1"/>
  <c r="AR30" i="37"/>
  <c r="AN30" i="86"/>
  <c r="AI30" i="86"/>
  <c r="AI30" i="46"/>
  <c r="AN30" i="46"/>
  <c r="AI29" i="44"/>
  <c r="AN29" i="44"/>
  <c r="AE28" i="40"/>
  <c r="W29" i="40"/>
  <c r="AG28" i="40"/>
  <c r="AP28" i="40" s="1"/>
  <c r="AF28" i="40"/>
  <c r="AO28" i="40" s="1"/>
  <c r="AR29" i="35"/>
  <c r="W30" i="83"/>
  <c r="AG29" i="83"/>
  <c r="AP29" i="83" s="1"/>
  <c r="AE29" i="83"/>
  <c r="AF29" i="83"/>
  <c r="AO29" i="83" s="1"/>
  <c r="AR27" i="43"/>
  <c r="AF28" i="76"/>
  <c r="AO28" i="76" s="1"/>
  <c r="W29" i="76"/>
  <c r="AG28" i="76"/>
  <c r="AP28" i="76" s="1"/>
  <c r="AE28" i="76"/>
  <c r="Z31" i="26"/>
  <c r="Y31" i="26"/>
  <c r="X31" i="26"/>
  <c r="AN28" i="95"/>
  <c r="AI28" i="95"/>
  <c r="X30" i="34"/>
  <c r="Z30" i="34" s="1"/>
  <c r="Y30" i="34"/>
  <c r="AI30" i="85"/>
  <c r="AN30" i="85"/>
  <c r="AH28" i="88"/>
  <c r="AQ28" i="88" s="1"/>
  <c r="Z30" i="84"/>
  <c r="AH30" i="41"/>
  <c r="AQ30" i="41" s="1"/>
  <c r="AH30" i="35"/>
  <c r="AQ30" i="35" s="1"/>
  <c r="AH29" i="73"/>
  <c r="AQ29" i="73" s="1"/>
  <c r="AR30" i="39"/>
  <c r="Y29" i="47"/>
  <c r="X29" i="47"/>
  <c r="AH30" i="31"/>
  <c r="AQ30" i="31" s="1"/>
  <c r="AH31" i="37"/>
  <c r="AQ31" i="37" s="1"/>
  <c r="Y30" i="96"/>
  <c r="X30" i="96"/>
  <c r="X31" i="28"/>
  <c r="Y31" i="28"/>
  <c r="AI29" i="33"/>
  <c r="AN29" i="33"/>
  <c r="AR28" i="83"/>
  <c r="AN30" i="90"/>
  <c r="AI30" i="90"/>
  <c r="AR29" i="77"/>
  <c r="AE30" i="81"/>
  <c r="W31" i="81"/>
  <c r="AG30" i="81"/>
  <c r="AP30" i="81" s="1"/>
  <c r="AF30" i="81"/>
  <c r="AO30" i="81" s="1"/>
  <c r="AH28" i="36"/>
  <c r="AQ28" i="36" s="1"/>
  <c r="AG28" i="29"/>
  <c r="AP28" i="29" s="1"/>
  <c r="AF28" i="29"/>
  <c r="AO28" i="29" s="1"/>
  <c r="W29" i="29"/>
  <c r="AE28" i="29"/>
  <c r="AH28" i="82"/>
  <c r="AQ28" i="82" s="1"/>
  <c r="W30" i="79"/>
  <c r="AG29" i="79"/>
  <c r="AP29" i="79" s="1"/>
  <c r="AE29" i="79"/>
  <c r="AF29" i="79"/>
  <c r="AO29" i="79" s="1"/>
  <c r="AR28" i="91"/>
  <c r="AR30" i="32"/>
  <c r="AR29" i="31"/>
  <c r="Z32" i="45"/>
  <c r="X32" i="45"/>
  <c r="Y32" i="45"/>
  <c r="AH31" i="39"/>
  <c r="AQ31" i="39" s="1"/>
  <c r="AI28" i="47"/>
  <c r="AN28" i="47"/>
  <c r="X30" i="74"/>
  <c r="Y30" i="74"/>
  <c r="AG30" i="92"/>
  <c r="AP30" i="92" s="1"/>
  <c r="AF30" i="92"/>
  <c r="AO30" i="92" s="1"/>
  <c r="AE30" i="92"/>
  <c r="W31" i="92"/>
  <c r="AR27" i="36"/>
  <c r="AH31" i="30"/>
  <c r="AQ31" i="30" s="1"/>
  <c r="Z30" i="25"/>
  <c r="Y30" i="25"/>
  <c r="X30" i="25"/>
  <c r="AN28" i="93"/>
  <c r="AI28" i="93"/>
  <c r="AH28" i="43"/>
  <c r="AQ28" i="43" s="1"/>
  <c r="Z29" i="87"/>
  <c r="X29" i="87"/>
  <c r="Y29" i="87"/>
  <c r="AH30" i="89"/>
  <c r="AQ30" i="89" s="1"/>
  <c r="Z31" i="86"/>
  <c r="X31" i="86"/>
  <c r="Y31" i="86"/>
  <c r="Z31" i="37"/>
  <c r="AI30" i="26"/>
  <c r="AN30" i="26"/>
  <c r="Z28" i="38"/>
  <c r="X28" i="38"/>
  <c r="Y28" i="38"/>
  <c r="AE28" i="82"/>
  <c r="W29" i="82"/>
  <c r="AF28" i="82"/>
  <c r="AO28" i="82" s="1"/>
  <c r="AG28" i="82"/>
  <c r="AP28" i="82" s="1"/>
  <c r="AG29" i="27"/>
  <c r="AP29" i="27" s="1"/>
  <c r="AF29" i="27"/>
  <c r="AO29" i="27" s="1"/>
  <c r="AE29" i="27"/>
  <c r="W30" i="27"/>
  <c r="AG31" i="94"/>
  <c r="AP31" i="94" s="1"/>
  <c r="AE31" i="94"/>
  <c r="AF31" i="94"/>
  <c r="AO31" i="94" s="1"/>
  <c r="W32" i="94"/>
  <c r="AR30" i="30"/>
  <c r="Y29" i="78"/>
  <c r="X29" i="78"/>
  <c r="Z29" i="78" s="1"/>
  <c r="AH30" i="75"/>
  <c r="AQ30" i="75" s="1"/>
  <c r="AF30" i="41"/>
  <c r="AO30" i="41" s="1"/>
  <c r="AE30" i="41"/>
  <c r="W31" i="41"/>
  <c r="AG30" i="41"/>
  <c r="AP30" i="41" s="1"/>
  <c r="AG30" i="35"/>
  <c r="AP30" i="35" s="1"/>
  <c r="AF30" i="35"/>
  <c r="AO30" i="35" s="1"/>
  <c r="AE30" i="35"/>
  <c r="W31" i="35"/>
  <c r="AE29" i="73"/>
  <c r="W30" i="73"/>
  <c r="AF29" i="73"/>
  <c r="AO29" i="73" s="1"/>
  <c r="AG29" i="73"/>
  <c r="AP29" i="73" s="1"/>
  <c r="AI31" i="45"/>
  <c r="AN31" i="45"/>
  <c r="AR29" i="75"/>
  <c r="AG31" i="30"/>
  <c r="AP31" i="30" s="1"/>
  <c r="W32" i="30"/>
  <c r="AE31" i="30"/>
  <c r="AF31" i="30"/>
  <c r="AO31" i="30" s="1"/>
  <c r="AI29" i="25"/>
  <c r="AN29" i="25"/>
  <c r="AH30" i="48"/>
  <c r="AQ30" i="48" s="1"/>
  <c r="AF30" i="31"/>
  <c r="AO30" i="31" s="1"/>
  <c r="AE30" i="31"/>
  <c r="W31" i="31"/>
  <c r="AG30" i="31"/>
  <c r="AP30" i="31" s="1"/>
  <c r="AG28" i="43"/>
  <c r="AP28" i="43" s="1"/>
  <c r="AE28" i="43"/>
  <c r="W29" i="43"/>
  <c r="AF28" i="43"/>
  <c r="AO28" i="43" s="1"/>
  <c r="AR29" i="84"/>
  <c r="AF30" i="89"/>
  <c r="AO30" i="89" s="1"/>
  <c r="AE30" i="89"/>
  <c r="W31" i="89"/>
  <c r="AG30" i="89"/>
  <c r="AP30" i="89" s="1"/>
  <c r="Z30" i="42"/>
  <c r="X30" i="42"/>
  <c r="Y30" i="42"/>
  <c r="AI27" i="38"/>
  <c r="AN27" i="38"/>
  <c r="AI29" i="34"/>
  <c r="AN29" i="34"/>
  <c r="AF30" i="80"/>
  <c r="AO30" i="80" s="1"/>
  <c r="AG30" i="80"/>
  <c r="AP30" i="80" s="1"/>
  <c r="AE30" i="80"/>
  <c r="W31" i="80"/>
  <c r="Z31" i="85"/>
  <c r="Y31" i="85"/>
  <c r="X31" i="85"/>
  <c r="AF29" i="91"/>
  <c r="AO29" i="91" s="1"/>
  <c r="W30" i="91"/>
  <c r="AG29" i="91"/>
  <c r="AP29" i="91" s="1"/>
  <c r="AE29" i="91"/>
  <c r="AG28" i="88"/>
  <c r="AP28" i="88" s="1"/>
  <c r="AF28" i="88"/>
  <c r="AO28" i="88" s="1"/>
  <c r="W29" i="88"/>
  <c r="AE28" i="88"/>
  <c r="AH30" i="80"/>
  <c r="AQ30" i="80" s="1"/>
  <c r="AN28" i="78"/>
  <c r="AI28" i="78"/>
  <c r="Z30" i="75"/>
  <c r="AR27" i="88"/>
  <c r="AH29" i="83"/>
  <c r="AQ29" i="83" s="1"/>
  <c r="AR29" i="81"/>
  <c r="Z31" i="39"/>
  <c r="AI29" i="74"/>
  <c r="AN29" i="74"/>
  <c r="AR27" i="29"/>
  <c r="Z30" i="48"/>
  <c r="Z29" i="93"/>
  <c r="X29" i="93"/>
  <c r="Y29" i="93"/>
  <c r="AR29" i="41"/>
  <c r="AH28" i="29"/>
  <c r="AQ28" i="29" s="1"/>
  <c r="AI29" i="96"/>
  <c r="AN29" i="96"/>
  <c r="Z31" i="46"/>
  <c r="X31" i="46"/>
  <c r="Y31" i="46"/>
  <c r="AI29" i="42"/>
  <c r="AN29" i="42"/>
  <c r="X29" i="95"/>
  <c r="Z29" i="95" s="1"/>
  <c r="Y29" i="95"/>
  <c r="AI30" i="28"/>
  <c r="AN30" i="28"/>
  <c r="X30" i="44"/>
  <c r="Y30" i="44"/>
  <c r="Z30" i="33"/>
  <c r="Y30" i="33"/>
  <c r="X30" i="33"/>
  <c r="AF30" i="34" l="1"/>
  <c r="AO30" i="34" s="1"/>
  <c r="AE30" i="34"/>
  <c r="W31" i="34"/>
  <c r="AG30" i="34"/>
  <c r="AP30" i="34" s="1"/>
  <c r="W30" i="78"/>
  <c r="AG29" i="78"/>
  <c r="AP29" i="78" s="1"/>
  <c r="AE29" i="78"/>
  <c r="AF29" i="78"/>
  <c r="AO29" i="78" s="1"/>
  <c r="W30" i="95"/>
  <c r="AG29" i="95"/>
  <c r="AP29" i="95" s="1"/>
  <c r="AE29" i="95"/>
  <c r="AF29" i="95"/>
  <c r="AO29" i="95" s="1"/>
  <c r="AG31" i="46"/>
  <c r="AP31" i="46" s="1"/>
  <c r="AE31" i="46"/>
  <c r="W32" i="46"/>
  <c r="AF31" i="46"/>
  <c r="AO31" i="46" s="1"/>
  <c r="AF30" i="33"/>
  <c r="AO30" i="33" s="1"/>
  <c r="AE30" i="33"/>
  <c r="W31" i="33"/>
  <c r="AG30" i="33"/>
  <c r="AP30" i="33" s="1"/>
  <c r="AH31" i="46"/>
  <c r="AQ31" i="46" s="1"/>
  <c r="AH29" i="93"/>
  <c r="AQ29" i="93" s="1"/>
  <c r="AR29" i="74"/>
  <c r="AR28" i="78"/>
  <c r="AN29" i="91"/>
  <c r="AI29" i="91"/>
  <c r="AH30" i="42"/>
  <c r="AQ30" i="42" s="1"/>
  <c r="AN28" i="43"/>
  <c r="AI28" i="43"/>
  <c r="AN30" i="35"/>
  <c r="AI30" i="35"/>
  <c r="AI30" i="41"/>
  <c r="AN30" i="41"/>
  <c r="Z30" i="27"/>
  <c r="X30" i="27"/>
  <c r="Y30" i="27"/>
  <c r="AH29" i="87"/>
  <c r="AQ29" i="87" s="1"/>
  <c r="AE32" i="45"/>
  <c r="AG32" i="45"/>
  <c r="AP32" i="45" s="1"/>
  <c r="W33" i="45"/>
  <c r="AF32" i="45"/>
  <c r="AO32" i="45" s="1"/>
  <c r="AN28" i="29"/>
  <c r="AI28" i="29"/>
  <c r="AH31" i="28"/>
  <c r="AQ31" i="28" s="1"/>
  <c r="AR30" i="46"/>
  <c r="W32" i="90"/>
  <c r="AG31" i="90"/>
  <c r="AP31" i="90" s="1"/>
  <c r="AF31" i="90"/>
  <c r="AO31" i="90" s="1"/>
  <c r="AE31" i="90"/>
  <c r="X31" i="77"/>
  <c r="Y31" i="77"/>
  <c r="AN28" i="36"/>
  <c r="AI28" i="36"/>
  <c r="AR28" i="93"/>
  <c r="AH30" i="74"/>
  <c r="AQ30" i="74" s="1"/>
  <c r="AN30" i="81"/>
  <c r="AI30" i="81"/>
  <c r="AH30" i="96"/>
  <c r="AQ30" i="96" s="1"/>
  <c r="AF31" i="26"/>
  <c r="AO31" i="26" s="1"/>
  <c r="AE31" i="26"/>
  <c r="W32" i="26"/>
  <c r="AG31" i="26"/>
  <c r="AP31" i="26" s="1"/>
  <c r="AH30" i="44"/>
  <c r="AQ30" i="44" s="1"/>
  <c r="W31" i="48"/>
  <c r="AG30" i="48"/>
  <c r="AP30" i="48" s="1"/>
  <c r="AF30" i="48"/>
  <c r="AO30" i="48" s="1"/>
  <c r="AE30" i="48"/>
  <c r="Z30" i="91"/>
  <c r="Y30" i="91"/>
  <c r="X30" i="91"/>
  <c r="X31" i="80"/>
  <c r="Y31" i="80"/>
  <c r="AR29" i="34"/>
  <c r="Y30" i="73"/>
  <c r="X30" i="73"/>
  <c r="AI28" i="82"/>
  <c r="AN28" i="82"/>
  <c r="AG31" i="37"/>
  <c r="AP31" i="37" s="1"/>
  <c r="W32" i="37"/>
  <c r="AF31" i="37"/>
  <c r="AO31" i="37" s="1"/>
  <c r="AE31" i="37"/>
  <c r="Z31" i="92"/>
  <c r="X31" i="92"/>
  <c r="Y31" i="92"/>
  <c r="Z30" i="74"/>
  <c r="AI29" i="79"/>
  <c r="AN29" i="79"/>
  <c r="AH29" i="47"/>
  <c r="AQ29" i="47" s="1"/>
  <c r="AN28" i="76"/>
  <c r="AI28" i="76"/>
  <c r="AI28" i="40"/>
  <c r="AN28" i="40"/>
  <c r="W30" i="93"/>
  <c r="AG29" i="93"/>
  <c r="AP29" i="93" s="1"/>
  <c r="AF29" i="93"/>
  <c r="AO29" i="93" s="1"/>
  <c r="AE29" i="93"/>
  <c r="Y29" i="29"/>
  <c r="X29" i="29"/>
  <c r="AH30" i="34"/>
  <c r="AQ30" i="34" s="1"/>
  <c r="Y30" i="83"/>
  <c r="Z30" i="83" s="1"/>
  <c r="X30" i="83"/>
  <c r="AR30" i="86"/>
  <c r="Z30" i="44"/>
  <c r="AR29" i="96"/>
  <c r="Z29" i="88"/>
  <c r="X29" i="88"/>
  <c r="Y29" i="88"/>
  <c r="AI30" i="80"/>
  <c r="AN30" i="80"/>
  <c r="Z31" i="89"/>
  <c r="Y31" i="89"/>
  <c r="X31" i="89"/>
  <c r="AI29" i="73"/>
  <c r="AN29" i="73"/>
  <c r="AN31" i="94"/>
  <c r="AI31" i="94"/>
  <c r="AH30" i="25"/>
  <c r="AQ30" i="25" s="1"/>
  <c r="AN30" i="92"/>
  <c r="AI30" i="92"/>
  <c r="AR29" i="33"/>
  <c r="Z30" i="96"/>
  <c r="AR28" i="95"/>
  <c r="AI30" i="77"/>
  <c r="AN30" i="77"/>
  <c r="X32" i="32"/>
  <c r="Y32" i="32"/>
  <c r="AG31" i="39"/>
  <c r="AP31" i="39" s="1"/>
  <c r="AF31" i="39"/>
  <c r="AO31" i="39" s="1"/>
  <c r="AE31" i="39"/>
  <c r="W32" i="39"/>
  <c r="AN28" i="88"/>
  <c r="AI28" i="88"/>
  <c r="AG31" i="85"/>
  <c r="AP31" i="85" s="1"/>
  <c r="AF31" i="85"/>
  <c r="AO31" i="85" s="1"/>
  <c r="W32" i="85"/>
  <c r="AE31" i="85"/>
  <c r="AG30" i="42"/>
  <c r="AP30" i="42" s="1"/>
  <c r="W31" i="42"/>
  <c r="AF30" i="42"/>
  <c r="AO30" i="42" s="1"/>
  <c r="AE30" i="42"/>
  <c r="AR29" i="25"/>
  <c r="AH29" i="78"/>
  <c r="AQ29" i="78" s="1"/>
  <c r="Z32" i="94"/>
  <c r="X32" i="94"/>
  <c r="Y32" i="94"/>
  <c r="AN29" i="27"/>
  <c r="AI29" i="27"/>
  <c r="Y29" i="82"/>
  <c r="Z29" i="82" s="1"/>
  <c r="X29" i="82"/>
  <c r="AR30" i="26"/>
  <c r="AE29" i="87"/>
  <c r="W30" i="87"/>
  <c r="AF29" i="87"/>
  <c r="AO29" i="87" s="1"/>
  <c r="AG29" i="87"/>
  <c r="AP29" i="87" s="1"/>
  <c r="Y29" i="40"/>
  <c r="X29" i="40"/>
  <c r="AH30" i="33"/>
  <c r="AQ30" i="33" s="1"/>
  <c r="AR29" i="42"/>
  <c r="AR27" i="38"/>
  <c r="AN30" i="89"/>
  <c r="AI30" i="89"/>
  <c r="Y31" i="31"/>
  <c r="Z31" i="31" s="1"/>
  <c r="X31" i="31"/>
  <c r="AN31" i="30"/>
  <c r="AI31" i="30"/>
  <c r="AR31" i="45"/>
  <c r="Z31" i="35"/>
  <c r="X31" i="35"/>
  <c r="Y31" i="35"/>
  <c r="AH28" i="38"/>
  <c r="AQ28" i="38" s="1"/>
  <c r="AH31" i="86"/>
  <c r="AQ31" i="86" s="1"/>
  <c r="AR28" i="47"/>
  <c r="AR30" i="90"/>
  <c r="Z29" i="47"/>
  <c r="AG30" i="84"/>
  <c r="AP30" i="84" s="1"/>
  <c r="AE30" i="84"/>
  <c r="AF30" i="84"/>
  <c r="AO30" i="84" s="1"/>
  <c r="W31" i="84"/>
  <c r="AI29" i="83"/>
  <c r="AN29" i="83"/>
  <c r="AR29" i="44"/>
  <c r="X29" i="36"/>
  <c r="Y29" i="36"/>
  <c r="AH29" i="95"/>
  <c r="AQ29" i="95" s="1"/>
  <c r="AR30" i="28"/>
  <c r="AF30" i="75"/>
  <c r="AO30" i="75" s="1"/>
  <c r="AG30" i="75"/>
  <c r="AP30" i="75" s="1"/>
  <c r="AE30" i="75"/>
  <c r="W31" i="75"/>
  <c r="AH31" i="85"/>
  <c r="AQ31" i="85" s="1"/>
  <c r="Y29" i="43"/>
  <c r="Z29" i="43" s="1"/>
  <c r="X29" i="43"/>
  <c r="AI30" i="31"/>
  <c r="AN30" i="31"/>
  <c r="X32" i="30"/>
  <c r="Y32" i="30"/>
  <c r="Z31" i="41"/>
  <c r="Y31" i="41"/>
  <c r="X31" i="41"/>
  <c r="AG28" i="38"/>
  <c r="AP28" i="38" s="1"/>
  <c r="AF28" i="38"/>
  <c r="AO28" i="38" s="1"/>
  <c r="AE28" i="38"/>
  <c r="W29" i="38"/>
  <c r="AG31" i="86"/>
  <c r="AP31" i="86" s="1"/>
  <c r="AF31" i="86"/>
  <c r="AO31" i="86" s="1"/>
  <c r="AE31" i="86"/>
  <c r="W32" i="86"/>
  <c r="AG30" i="25"/>
  <c r="AP30" i="25" s="1"/>
  <c r="AF30" i="25"/>
  <c r="AO30" i="25" s="1"/>
  <c r="AE30" i="25"/>
  <c r="W31" i="25"/>
  <c r="AH32" i="45"/>
  <c r="AQ32" i="45" s="1"/>
  <c r="Z30" i="79"/>
  <c r="Y30" i="79"/>
  <c r="X30" i="79"/>
  <c r="Y31" i="81"/>
  <c r="X31" i="81"/>
  <c r="Z31" i="28"/>
  <c r="AR30" i="85"/>
  <c r="AH31" i="26"/>
  <c r="AQ31" i="26" s="1"/>
  <c r="Y29" i="76"/>
  <c r="X29" i="76"/>
  <c r="AR28" i="87"/>
  <c r="AH31" i="90"/>
  <c r="AQ31" i="90" s="1"/>
  <c r="AN31" i="32"/>
  <c r="AI31" i="32"/>
  <c r="AG31" i="31" l="1"/>
  <c r="AP31" i="31" s="1"/>
  <c r="AE31" i="31"/>
  <c r="W32" i="31"/>
  <c r="AF31" i="31"/>
  <c r="AO31" i="31" s="1"/>
  <c r="AG29" i="82"/>
  <c r="AP29" i="82" s="1"/>
  <c r="AE29" i="82"/>
  <c r="AF29" i="82"/>
  <c r="AO29" i="82" s="1"/>
  <c r="W30" i="82"/>
  <c r="W30" i="43"/>
  <c r="AG29" i="43"/>
  <c r="AP29" i="43" s="1"/>
  <c r="AF29" i="43"/>
  <c r="AO29" i="43" s="1"/>
  <c r="AE29" i="43"/>
  <c r="AE30" i="83"/>
  <c r="W31" i="83"/>
  <c r="AF30" i="83"/>
  <c r="AO30" i="83" s="1"/>
  <c r="AG30" i="83"/>
  <c r="AP30" i="83" s="1"/>
  <c r="AE31" i="28"/>
  <c r="AG31" i="28"/>
  <c r="AP31" i="28" s="1"/>
  <c r="W32" i="28"/>
  <c r="AF31" i="28"/>
  <c r="AO31" i="28" s="1"/>
  <c r="W33" i="94"/>
  <c r="AG32" i="94"/>
  <c r="AP32" i="94" s="1"/>
  <c r="AF32" i="94"/>
  <c r="AO32" i="94" s="1"/>
  <c r="AE32" i="94"/>
  <c r="AR31" i="94"/>
  <c r="AR28" i="82"/>
  <c r="AH32" i="30"/>
  <c r="AQ32" i="30" s="1"/>
  <c r="AR31" i="32"/>
  <c r="Z32" i="86"/>
  <c r="Y32" i="86"/>
  <c r="X32" i="86"/>
  <c r="X29" i="38"/>
  <c r="Y29" i="38"/>
  <c r="AG31" i="41"/>
  <c r="AP31" i="41" s="1"/>
  <c r="AF31" i="41"/>
  <c r="AO31" i="41" s="1"/>
  <c r="AE31" i="41"/>
  <c r="W32" i="41"/>
  <c r="AH29" i="43"/>
  <c r="AQ29" i="43" s="1"/>
  <c r="AN30" i="84"/>
  <c r="AI30" i="84"/>
  <c r="AH31" i="35"/>
  <c r="AQ31" i="35" s="1"/>
  <c r="AH31" i="31"/>
  <c r="AQ31" i="31" s="1"/>
  <c r="AH29" i="82"/>
  <c r="AQ29" i="82" s="1"/>
  <c r="AH32" i="94"/>
  <c r="AQ32" i="94" s="1"/>
  <c r="AR30" i="77"/>
  <c r="AR30" i="92"/>
  <c r="W30" i="88"/>
  <c r="AE29" i="88"/>
  <c r="AF29" i="88"/>
  <c r="AO29" i="88" s="1"/>
  <c r="AG29" i="88"/>
  <c r="AP29" i="88" s="1"/>
  <c r="AH30" i="83"/>
  <c r="AQ30" i="83" s="1"/>
  <c r="AR28" i="76"/>
  <c r="W32" i="92"/>
  <c r="AG31" i="92"/>
  <c r="AP31" i="92" s="1"/>
  <c r="AE31" i="92"/>
  <c r="AF31" i="92"/>
  <c r="AO31" i="92" s="1"/>
  <c r="AF30" i="91"/>
  <c r="AO30" i="91" s="1"/>
  <c r="AG30" i="91"/>
  <c r="AP30" i="91" s="1"/>
  <c r="W31" i="91"/>
  <c r="AE30" i="91"/>
  <c r="AR28" i="36"/>
  <c r="AH30" i="27"/>
  <c r="AQ30" i="27" s="1"/>
  <c r="AR28" i="43"/>
  <c r="Z32" i="46"/>
  <c r="X32" i="46"/>
  <c r="Y32" i="46"/>
  <c r="Y30" i="78"/>
  <c r="Z30" i="78" s="1"/>
  <c r="X30" i="78"/>
  <c r="Z31" i="33"/>
  <c r="Y31" i="33"/>
  <c r="X31" i="33"/>
  <c r="AH29" i="40"/>
  <c r="AQ29" i="40" s="1"/>
  <c r="Y30" i="87"/>
  <c r="X30" i="87"/>
  <c r="Z30" i="87" s="1"/>
  <c r="AH29" i="29"/>
  <c r="AQ29" i="29" s="1"/>
  <c r="AR29" i="79"/>
  <c r="AH30" i="73"/>
  <c r="AQ30" i="73" s="1"/>
  <c r="AH31" i="80"/>
  <c r="AQ31" i="80" s="1"/>
  <c r="AN31" i="26"/>
  <c r="AI31" i="26"/>
  <c r="Z33" i="45"/>
  <c r="Y33" i="45"/>
  <c r="X33" i="45"/>
  <c r="AI30" i="33"/>
  <c r="AN30" i="33"/>
  <c r="AN28" i="38"/>
  <c r="AI28" i="38"/>
  <c r="W32" i="35"/>
  <c r="AG31" i="35"/>
  <c r="AP31" i="35" s="1"/>
  <c r="AF31" i="35"/>
  <c r="AO31" i="35" s="1"/>
  <c r="AE31" i="35"/>
  <c r="AR28" i="88"/>
  <c r="Y32" i="26"/>
  <c r="X32" i="26"/>
  <c r="W31" i="27"/>
  <c r="AG30" i="27"/>
  <c r="AP30" i="27" s="1"/>
  <c r="AF30" i="27"/>
  <c r="AO30" i="27" s="1"/>
  <c r="AE30" i="27"/>
  <c r="AH31" i="81"/>
  <c r="AQ31" i="81" s="1"/>
  <c r="AH29" i="76"/>
  <c r="AQ29" i="76" s="1"/>
  <c r="AN30" i="25"/>
  <c r="AI30" i="25"/>
  <c r="Z32" i="30"/>
  <c r="AN30" i="75"/>
  <c r="AI30" i="75"/>
  <c r="AH29" i="36"/>
  <c r="AQ29" i="36" s="1"/>
  <c r="Z31" i="84"/>
  <c r="X31" i="84"/>
  <c r="Y31" i="84"/>
  <c r="AR30" i="89"/>
  <c r="AI29" i="87"/>
  <c r="AN29" i="87"/>
  <c r="AR29" i="27"/>
  <c r="AN30" i="42"/>
  <c r="AI30" i="42"/>
  <c r="AN31" i="85"/>
  <c r="AI31" i="85"/>
  <c r="AH32" i="32"/>
  <c r="AQ32" i="32" s="1"/>
  <c r="AE30" i="96"/>
  <c r="AG30" i="96"/>
  <c r="AP30" i="96" s="1"/>
  <c r="AF30" i="96"/>
  <c r="AO30" i="96" s="1"/>
  <c r="W31" i="96"/>
  <c r="AR30" i="80"/>
  <c r="AG30" i="44"/>
  <c r="AP30" i="44" s="1"/>
  <c r="AF30" i="44"/>
  <c r="AO30" i="44" s="1"/>
  <c r="AE30" i="44"/>
  <c r="W31" i="44"/>
  <c r="Z30" i="93"/>
  <c r="X30" i="93"/>
  <c r="Y30" i="93"/>
  <c r="AF30" i="74"/>
  <c r="AO30" i="74" s="1"/>
  <c r="W31" i="74"/>
  <c r="AG30" i="74"/>
  <c r="AP30" i="74" s="1"/>
  <c r="AE30" i="74"/>
  <c r="Z31" i="80"/>
  <c r="AR30" i="81"/>
  <c r="AH31" i="77"/>
  <c r="AQ31" i="77" s="1"/>
  <c r="Z32" i="90"/>
  <c r="Y32" i="90"/>
  <c r="X32" i="90"/>
  <c r="AR30" i="41"/>
  <c r="AI29" i="78"/>
  <c r="AN29" i="78"/>
  <c r="Y31" i="34"/>
  <c r="Z31" i="34" s="1"/>
  <c r="X31" i="34"/>
  <c r="AE30" i="79"/>
  <c r="W31" i="79"/>
  <c r="AF30" i="79"/>
  <c r="AO30" i="79" s="1"/>
  <c r="AG30" i="79"/>
  <c r="AP30" i="79" s="1"/>
  <c r="AG31" i="89"/>
  <c r="AP31" i="89" s="1"/>
  <c r="AF31" i="89"/>
  <c r="AO31" i="89" s="1"/>
  <c r="AE31" i="89"/>
  <c r="W32" i="89"/>
  <c r="AN31" i="37"/>
  <c r="AI31" i="37"/>
  <c r="AI30" i="48"/>
  <c r="AN30" i="48"/>
  <c r="Z30" i="95"/>
  <c r="X30" i="95"/>
  <c r="Y30" i="95"/>
  <c r="Y31" i="25"/>
  <c r="X31" i="25"/>
  <c r="Z31" i="75"/>
  <c r="Y31" i="75"/>
  <c r="X31" i="75"/>
  <c r="AR29" i="83"/>
  <c r="AG29" i="47"/>
  <c r="AP29" i="47" s="1"/>
  <c r="AE29" i="47"/>
  <c r="W30" i="47"/>
  <c r="AF29" i="47"/>
  <c r="AO29" i="47" s="1"/>
  <c r="Z31" i="81"/>
  <c r="AH31" i="41"/>
  <c r="AQ31" i="41" s="1"/>
  <c r="Z29" i="36"/>
  <c r="AR31" i="30"/>
  <c r="Z29" i="40"/>
  <c r="Z32" i="85"/>
  <c r="X32" i="85"/>
  <c r="Y32" i="85"/>
  <c r="Y32" i="39"/>
  <c r="X32" i="39"/>
  <c r="Z32" i="32"/>
  <c r="AR29" i="73"/>
  <c r="Z29" i="29"/>
  <c r="Z32" i="37"/>
  <c r="X32" i="37"/>
  <c r="Y32" i="37"/>
  <c r="Z30" i="73"/>
  <c r="AH30" i="91"/>
  <c r="AQ30" i="91" s="1"/>
  <c r="Z31" i="77"/>
  <c r="AR30" i="35"/>
  <c r="AI29" i="95"/>
  <c r="AN29" i="95"/>
  <c r="AI30" i="34"/>
  <c r="AN30" i="34"/>
  <c r="AR29" i="91"/>
  <c r="AN31" i="46"/>
  <c r="AI31" i="46"/>
  <c r="AN31" i="86"/>
  <c r="AI31" i="86"/>
  <c r="Z29" i="76"/>
  <c r="AH30" i="79"/>
  <c r="AQ30" i="79" s="1"/>
  <c r="AR30" i="31"/>
  <c r="Z31" i="42"/>
  <c r="X31" i="42"/>
  <c r="Y31" i="42"/>
  <c r="AN31" i="39"/>
  <c r="AI31" i="39"/>
  <c r="AH31" i="89"/>
  <c r="AQ31" i="89" s="1"/>
  <c r="AH29" i="88"/>
  <c r="AQ29" i="88" s="1"/>
  <c r="AI29" i="93"/>
  <c r="AN29" i="93"/>
  <c r="AR28" i="40"/>
  <c r="AH31" i="92"/>
  <c r="AQ31" i="92" s="1"/>
  <c r="Z31" i="48"/>
  <c r="Y31" i="48"/>
  <c r="X31" i="48"/>
  <c r="AI31" i="90"/>
  <c r="AN31" i="90"/>
  <c r="AR28" i="29"/>
  <c r="AI32" i="45"/>
  <c r="AN32" i="45"/>
  <c r="AG31" i="34" l="1"/>
  <c r="AP31" i="34" s="1"/>
  <c r="AF31" i="34"/>
  <c r="AO31" i="34" s="1"/>
  <c r="AE31" i="34"/>
  <c r="W32" i="34"/>
  <c r="AG30" i="87"/>
  <c r="AP30" i="87" s="1"/>
  <c r="AF30" i="87"/>
  <c r="AO30" i="87" s="1"/>
  <c r="AE30" i="87"/>
  <c r="W31" i="87"/>
  <c r="AE30" i="78"/>
  <c r="W31" i="78"/>
  <c r="AF30" i="78"/>
  <c r="AO30" i="78" s="1"/>
  <c r="AG30" i="78"/>
  <c r="AP30" i="78" s="1"/>
  <c r="AH31" i="48"/>
  <c r="AQ31" i="48" s="1"/>
  <c r="AR32" i="45"/>
  <c r="AH31" i="42"/>
  <c r="AQ31" i="42" s="1"/>
  <c r="AR31" i="46"/>
  <c r="AH32" i="37"/>
  <c r="AQ32" i="37" s="1"/>
  <c r="AH32" i="39"/>
  <c r="AQ32" i="39" s="1"/>
  <c r="AG29" i="40"/>
  <c r="AP29" i="40" s="1"/>
  <c r="AF29" i="40"/>
  <c r="AO29" i="40" s="1"/>
  <c r="AE29" i="40"/>
  <c r="W30" i="40"/>
  <c r="Y30" i="47"/>
  <c r="X30" i="47"/>
  <c r="AH30" i="95"/>
  <c r="AQ30" i="95" s="1"/>
  <c r="Z32" i="89"/>
  <c r="Y32" i="89"/>
  <c r="X32" i="89"/>
  <c r="AR29" i="87"/>
  <c r="X31" i="27"/>
  <c r="Z31" i="27" s="1"/>
  <c r="Y31" i="27"/>
  <c r="AI31" i="35"/>
  <c r="AN31" i="35"/>
  <c r="AR31" i="26"/>
  <c r="AH30" i="78"/>
  <c r="AQ30" i="78" s="1"/>
  <c r="X32" i="92"/>
  <c r="Y32" i="92"/>
  <c r="X30" i="88"/>
  <c r="Y30" i="88"/>
  <c r="W33" i="86"/>
  <c r="AF32" i="86"/>
  <c r="AO32" i="86" s="1"/>
  <c r="AG32" i="86"/>
  <c r="AP32" i="86" s="1"/>
  <c r="AE32" i="86"/>
  <c r="AI32" i="94"/>
  <c r="AN32" i="94"/>
  <c r="Z32" i="28"/>
  <c r="Y32" i="28"/>
  <c r="X32" i="28"/>
  <c r="AF31" i="42"/>
  <c r="AO31" i="42" s="1"/>
  <c r="AG31" i="42"/>
  <c r="AP31" i="42" s="1"/>
  <c r="AE31" i="42"/>
  <c r="W32" i="42"/>
  <c r="AF31" i="75"/>
  <c r="AO31" i="75" s="1"/>
  <c r="W32" i="75"/>
  <c r="AG31" i="75"/>
  <c r="AP31" i="75" s="1"/>
  <c r="AE31" i="75"/>
  <c r="AN31" i="89"/>
  <c r="AI31" i="89"/>
  <c r="AE32" i="90"/>
  <c r="W33" i="90"/>
  <c r="AG32" i="90"/>
  <c r="AP32" i="90" s="1"/>
  <c r="AF32" i="90"/>
  <c r="AO32" i="90" s="1"/>
  <c r="X31" i="44"/>
  <c r="Y31" i="44"/>
  <c r="AH32" i="26"/>
  <c r="AQ32" i="26" s="1"/>
  <c r="W30" i="29"/>
  <c r="AG29" i="29"/>
  <c r="AP29" i="29" s="1"/>
  <c r="AF29" i="29"/>
  <c r="AO29" i="29" s="1"/>
  <c r="AE29" i="29"/>
  <c r="Z32" i="39"/>
  <c r="AH31" i="25"/>
  <c r="AQ31" i="25" s="1"/>
  <c r="Z31" i="79"/>
  <c r="Y31" i="79"/>
  <c r="X31" i="79"/>
  <c r="AR29" i="78"/>
  <c r="AN30" i="44"/>
  <c r="AI30" i="44"/>
  <c r="Y31" i="96"/>
  <c r="X31" i="96"/>
  <c r="AR30" i="25"/>
  <c r="AI30" i="27"/>
  <c r="AN30" i="27"/>
  <c r="AR30" i="33"/>
  <c r="AH29" i="38"/>
  <c r="AQ29" i="38" s="1"/>
  <c r="AI30" i="83"/>
  <c r="AN30" i="83"/>
  <c r="Y30" i="82"/>
  <c r="Z30" i="82" s="1"/>
  <c r="X30" i="82"/>
  <c r="AE31" i="48"/>
  <c r="W32" i="48"/>
  <c r="AF31" i="48"/>
  <c r="AO31" i="48" s="1"/>
  <c r="AG31" i="48"/>
  <c r="AP31" i="48" s="1"/>
  <c r="AR29" i="95"/>
  <c r="W33" i="37"/>
  <c r="AF32" i="37"/>
  <c r="AO32" i="37" s="1"/>
  <c r="AE32" i="37"/>
  <c r="AG32" i="37"/>
  <c r="AP32" i="37" s="1"/>
  <c r="AN29" i="47"/>
  <c r="AI29" i="47"/>
  <c r="AE30" i="95"/>
  <c r="W31" i="95"/>
  <c r="AF30" i="95"/>
  <c r="AO30" i="95" s="1"/>
  <c r="AG30" i="95"/>
  <c r="AP30" i="95" s="1"/>
  <c r="Z31" i="74"/>
  <c r="Y31" i="74"/>
  <c r="X31" i="74"/>
  <c r="AR30" i="42"/>
  <c r="W33" i="30"/>
  <c r="AG32" i="30"/>
  <c r="AP32" i="30" s="1"/>
  <c r="AF32" i="30"/>
  <c r="AO32" i="30" s="1"/>
  <c r="AE32" i="30"/>
  <c r="AR30" i="84"/>
  <c r="AR31" i="39"/>
  <c r="AF29" i="76"/>
  <c r="AO29" i="76" s="1"/>
  <c r="AG29" i="76"/>
  <c r="AP29" i="76" s="1"/>
  <c r="AE29" i="76"/>
  <c r="W30" i="76"/>
  <c r="AF29" i="36"/>
  <c r="AO29" i="36" s="1"/>
  <c r="AG29" i="36"/>
  <c r="AP29" i="36" s="1"/>
  <c r="W30" i="36"/>
  <c r="AE29" i="36"/>
  <c r="AF31" i="81"/>
  <c r="AO31" i="81" s="1"/>
  <c r="AG31" i="81"/>
  <c r="AP31" i="81" s="1"/>
  <c r="AE31" i="81"/>
  <c r="W32" i="81"/>
  <c r="AR30" i="48"/>
  <c r="AI30" i="79"/>
  <c r="AN30" i="79"/>
  <c r="AE31" i="80"/>
  <c r="AF31" i="80"/>
  <c r="AO31" i="80" s="1"/>
  <c r="AG31" i="80"/>
  <c r="AP31" i="80" s="1"/>
  <c r="W32" i="80"/>
  <c r="Z32" i="26"/>
  <c r="AH33" i="45"/>
  <c r="AQ33" i="45" s="1"/>
  <c r="AH31" i="33"/>
  <c r="AQ31" i="33" s="1"/>
  <c r="AN30" i="91"/>
  <c r="AI30" i="91"/>
  <c r="AI31" i="92"/>
  <c r="AN31" i="92"/>
  <c r="X32" i="41"/>
  <c r="Z32" i="41" s="1"/>
  <c r="Y32" i="41"/>
  <c r="Z29" i="38"/>
  <c r="AN31" i="28"/>
  <c r="AI31" i="28"/>
  <c r="AI29" i="43"/>
  <c r="AN29" i="43"/>
  <c r="Y32" i="31"/>
  <c r="X32" i="31"/>
  <c r="AH30" i="87"/>
  <c r="AQ30" i="87" s="1"/>
  <c r="Z31" i="83"/>
  <c r="X31" i="83"/>
  <c r="Y31" i="83"/>
  <c r="Z30" i="43"/>
  <c r="X30" i="43"/>
  <c r="Y30" i="43"/>
  <c r="AR31" i="90"/>
  <c r="AR29" i="93"/>
  <c r="AR31" i="86"/>
  <c r="AF31" i="77"/>
  <c r="AO31" i="77" s="1"/>
  <c r="AG31" i="77"/>
  <c r="AP31" i="77" s="1"/>
  <c r="W32" i="77"/>
  <c r="AE31" i="77"/>
  <c r="AG30" i="73"/>
  <c r="AP30" i="73" s="1"/>
  <c r="AE30" i="73"/>
  <c r="W31" i="73"/>
  <c r="AF30" i="73"/>
  <c r="AO30" i="73" s="1"/>
  <c r="AH32" i="85"/>
  <c r="AQ32" i="85" s="1"/>
  <c r="Z31" i="25"/>
  <c r="AR31" i="37"/>
  <c r="AH31" i="34"/>
  <c r="AQ31" i="34" s="1"/>
  <c r="AI30" i="74"/>
  <c r="AN30" i="74"/>
  <c r="AH30" i="93"/>
  <c r="AQ30" i="93" s="1"/>
  <c r="AH31" i="84"/>
  <c r="AQ31" i="84" s="1"/>
  <c r="Y32" i="35"/>
  <c r="X32" i="35"/>
  <c r="AH32" i="46"/>
  <c r="AQ32" i="46" s="1"/>
  <c r="X31" i="91"/>
  <c r="Y31" i="91"/>
  <c r="AI29" i="88"/>
  <c r="AN29" i="88"/>
  <c r="AN31" i="41"/>
  <c r="AI31" i="41"/>
  <c r="AH32" i="86"/>
  <c r="AQ32" i="86" s="1"/>
  <c r="X33" i="94"/>
  <c r="Y33" i="94"/>
  <c r="AN31" i="31"/>
  <c r="AI31" i="31"/>
  <c r="AR30" i="34"/>
  <c r="AG32" i="32"/>
  <c r="AP32" i="32" s="1"/>
  <c r="AF32" i="32"/>
  <c r="AO32" i="32" s="1"/>
  <c r="W33" i="32"/>
  <c r="AE32" i="32"/>
  <c r="W33" i="85"/>
  <c r="AG32" i="85"/>
  <c r="AP32" i="85" s="1"/>
  <c r="AF32" i="85"/>
  <c r="AO32" i="85" s="1"/>
  <c r="AE32" i="85"/>
  <c r="AH31" i="75"/>
  <c r="AQ31" i="75" s="1"/>
  <c r="AH32" i="90"/>
  <c r="AQ32" i="90" s="1"/>
  <c r="AE30" i="93"/>
  <c r="AF30" i="93"/>
  <c r="AO30" i="93" s="1"/>
  <c r="AG30" i="93"/>
  <c r="AP30" i="93" s="1"/>
  <c r="W31" i="93"/>
  <c r="AI30" i="96"/>
  <c r="AN30" i="96"/>
  <c r="AR31" i="85"/>
  <c r="W32" i="84"/>
  <c r="AG31" i="84"/>
  <c r="AP31" i="84" s="1"/>
  <c r="AF31" i="84"/>
  <c r="AO31" i="84" s="1"/>
  <c r="AE31" i="84"/>
  <c r="AR30" i="75"/>
  <c r="AR28" i="38"/>
  <c r="AF33" i="45"/>
  <c r="AO33" i="45" s="1"/>
  <c r="AE33" i="45"/>
  <c r="W34" i="45"/>
  <c r="AG33" i="45"/>
  <c r="AP33" i="45" s="1"/>
  <c r="AG31" i="33"/>
  <c r="AP31" i="33" s="1"/>
  <c r="AF31" i="33"/>
  <c r="AO31" i="33" s="1"/>
  <c r="AE31" i="33"/>
  <c r="W32" i="33"/>
  <c r="W33" i="46"/>
  <c r="AG32" i="46"/>
  <c r="AP32" i="46" s="1"/>
  <c r="AF32" i="46"/>
  <c r="AO32" i="46" s="1"/>
  <c r="AE32" i="46"/>
  <c r="AN29" i="82"/>
  <c r="AI29" i="82"/>
  <c r="AE31" i="27" l="1"/>
  <c r="W32" i="27"/>
  <c r="AG31" i="27"/>
  <c r="AP31" i="27" s="1"/>
  <c r="AF31" i="27"/>
  <c r="AO31" i="27" s="1"/>
  <c r="W31" i="82"/>
  <c r="AG30" i="82"/>
  <c r="AP30" i="82" s="1"/>
  <c r="AF30" i="82"/>
  <c r="AO30" i="82" s="1"/>
  <c r="AE30" i="82"/>
  <c r="W33" i="41"/>
  <c r="AG32" i="41"/>
  <c r="AP32" i="41" s="1"/>
  <c r="AF32" i="41"/>
  <c r="AO32" i="41" s="1"/>
  <c r="AE32" i="41"/>
  <c r="X32" i="77"/>
  <c r="Z32" i="77" s="1"/>
  <c r="Y32" i="77"/>
  <c r="AE30" i="43"/>
  <c r="AG30" i="43"/>
  <c r="AP30" i="43" s="1"/>
  <c r="W31" i="43"/>
  <c r="AF30" i="43"/>
  <c r="AO30" i="43" s="1"/>
  <c r="AI31" i="75"/>
  <c r="AN31" i="75"/>
  <c r="AN31" i="42"/>
  <c r="AI31" i="42"/>
  <c r="AG32" i="28"/>
  <c r="AP32" i="28" s="1"/>
  <c r="AF32" i="28"/>
  <c r="AO32" i="28" s="1"/>
  <c r="AE32" i="28"/>
  <c r="W33" i="28"/>
  <c r="AH32" i="92"/>
  <c r="AQ32" i="92" s="1"/>
  <c r="AF32" i="89"/>
  <c r="AO32" i="89" s="1"/>
  <c r="AG32" i="89"/>
  <c r="AP32" i="89" s="1"/>
  <c r="AE32" i="89"/>
  <c r="W33" i="89"/>
  <c r="AH30" i="47"/>
  <c r="AQ30" i="47" s="1"/>
  <c r="AI30" i="78"/>
  <c r="AN30" i="78"/>
  <c r="AI32" i="46"/>
  <c r="AN32" i="46"/>
  <c r="Y32" i="33"/>
  <c r="X32" i="33"/>
  <c r="Y34" i="45"/>
  <c r="X34" i="45"/>
  <c r="AI30" i="93"/>
  <c r="AN30" i="93"/>
  <c r="Z33" i="32"/>
  <c r="Y33" i="32"/>
  <c r="X33" i="32"/>
  <c r="AR29" i="88"/>
  <c r="AI31" i="77"/>
  <c r="AN31" i="77"/>
  <c r="AH30" i="43"/>
  <c r="AQ30" i="43" s="1"/>
  <c r="Y32" i="80"/>
  <c r="X32" i="80"/>
  <c r="Z32" i="80" s="1"/>
  <c r="AR30" i="79"/>
  <c r="AI30" i="95"/>
  <c r="AN30" i="95"/>
  <c r="X32" i="42"/>
  <c r="Y32" i="42"/>
  <c r="AN29" i="40"/>
  <c r="AI29" i="40"/>
  <c r="X31" i="78"/>
  <c r="Y31" i="78"/>
  <c r="Z31" i="78" s="1"/>
  <c r="AR29" i="82"/>
  <c r="Z31" i="93"/>
  <c r="X31" i="93"/>
  <c r="Y31" i="93"/>
  <c r="AH33" i="94"/>
  <c r="AQ33" i="94" s="1"/>
  <c r="AH31" i="91"/>
  <c r="AQ31" i="91" s="1"/>
  <c r="Y31" i="73"/>
  <c r="X31" i="73"/>
  <c r="Z31" i="73" s="1"/>
  <c r="AR29" i="43"/>
  <c r="AN29" i="36"/>
  <c r="AI29" i="36"/>
  <c r="AI29" i="76"/>
  <c r="AN29" i="76"/>
  <c r="X33" i="30"/>
  <c r="Y33" i="30"/>
  <c r="AI31" i="48"/>
  <c r="AN31" i="48"/>
  <c r="AH31" i="79"/>
  <c r="AQ31" i="79" s="1"/>
  <c r="Y33" i="86"/>
  <c r="X33" i="86"/>
  <c r="Z32" i="92"/>
  <c r="Z31" i="87"/>
  <c r="X31" i="87"/>
  <c r="Y31" i="87"/>
  <c r="X32" i="34"/>
  <c r="Y32" i="34"/>
  <c r="AR30" i="96"/>
  <c r="AF31" i="74"/>
  <c r="AO31" i="74" s="1"/>
  <c r="AG31" i="74"/>
  <c r="AP31" i="74" s="1"/>
  <c r="AE31" i="74"/>
  <c r="W32" i="74"/>
  <c r="Y32" i="48"/>
  <c r="X32" i="48"/>
  <c r="Z32" i="48" s="1"/>
  <c r="AH31" i="96"/>
  <c r="AQ31" i="96" s="1"/>
  <c r="AH31" i="27"/>
  <c r="AQ31" i="27" s="1"/>
  <c r="Y32" i="84"/>
  <c r="X32" i="84"/>
  <c r="X33" i="85"/>
  <c r="Z33" i="85" s="1"/>
  <c r="Y33" i="85"/>
  <c r="Z33" i="94"/>
  <c r="AR31" i="41"/>
  <c r="Z31" i="91"/>
  <c r="AH32" i="35"/>
  <c r="AQ32" i="35" s="1"/>
  <c r="AH31" i="83"/>
  <c r="AQ31" i="83" s="1"/>
  <c r="AR31" i="28"/>
  <c r="Z32" i="81"/>
  <c r="X32" i="81"/>
  <c r="Y32" i="81"/>
  <c r="Z30" i="36"/>
  <c r="X30" i="36"/>
  <c r="Y30" i="36"/>
  <c r="AH30" i="82"/>
  <c r="AQ30" i="82" s="1"/>
  <c r="Z31" i="96"/>
  <c r="Z30" i="29"/>
  <c r="Y30" i="29"/>
  <c r="X30" i="29"/>
  <c r="Z33" i="90"/>
  <c r="X33" i="90"/>
  <c r="Y33" i="90"/>
  <c r="AR32" i="94"/>
  <c r="Z30" i="47"/>
  <c r="AN31" i="34"/>
  <c r="AI31" i="34"/>
  <c r="AH32" i="41"/>
  <c r="AQ32" i="41" s="1"/>
  <c r="AN30" i="73"/>
  <c r="AI30" i="73"/>
  <c r="AG31" i="83"/>
  <c r="AP31" i="83" s="1"/>
  <c r="AE31" i="83"/>
  <c r="AF31" i="83"/>
  <c r="AO31" i="83" s="1"/>
  <c r="W32" i="83"/>
  <c r="AH32" i="31"/>
  <c r="AQ32" i="31" s="1"/>
  <c r="AR31" i="92"/>
  <c r="AN31" i="80"/>
  <c r="AI31" i="80"/>
  <c r="AN31" i="81"/>
  <c r="AI31" i="81"/>
  <c r="AI32" i="30"/>
  <c r="AN32" i="30"/>
  <c r="AI32" i="37"/>
  <c r="AN32" i="37"/>
  <c r="AR30" i="27"/>
  <c r="AR30" i="44"/>
  <c r="AG31" i="79"/>
  <c r="AP31" i="79" s="1"/>
  <c r="AE31" i="79"/>
  <c r="AF31" i="79"/>
  <c r="AO31" i="79" s="1"/>
  <c r="W32" i="79"/>
  <c r="W33" i="39"/>
  <c r="AG32" i="39"/>
  <c r="AP32" i="39" s="1"/>
  <c r="AF32" i="39"/>
  <c r="AO32" i="39" s="1"/>
  <c r="AE32" i="39"/>
  <c r="AH31" i="44"/>
  <c r="AQ31" i="44" s="1"/>
  <c r="AI32" i="90"/>
  <c r="AN32" i="90"/>
  <c r="X32" i="75"/>
  <c r="Y32" i="75"/>
  <c r="AI32" i="86"/>
  <c r="AN32" i="86"/>
  <c r="AH30" i="88"/>
  <c r="AQ30" i="88" s="1"/>
  <c r="AN30" i="87"/>
  <c r="AI30" i="87"/>
  <c r="W32" i="25"/>
  <c r="AG31" i="25"/>
  <c r="AP31" i="25" s="1"/>
  <c r="AF31" i="25"/>
  <c r="AO31" i="25" s="1"/>
  <c r="AE31" i="25"/>
  <c r="X30" i="76"/>
  <c r="Y30" i="76"/>
  <c r="AR29" i="47"/>
  <c r="Z33" i="37"/>
  <c r="Y33" i="37"/>
  <c r="X33" i="37"/>
  <c r="AR30" i="83"/>
  <c r="X33" i="46"/>
  <c r="Y33" i="46"/>
  <c r="AN31" i="33"/>
  <c r="AI31" i="33"/>
  <c r="AN33" i="45"/>
  <c r="AI33" i="45"/>
  <c r="AI31" i="84"/>
  <c r="AN31" i="84"/>
  <c r="AI32" i="85"/>
  <c r="AN32" i="85"/>
  <c r="AN32" i="32"/>
  <c r="AI32" i="32"/>
  <c r="AR31" i="31"/>
  <c r="Z32" i="35"/>
  <c r="AR30" i="74"/>
  <c r="Z32" i="31"/>
  <c r="W30" i="38"/>
  <c r="AG29" i="38"/>
  <c r="AP29" i="38" s="1"/>
  <c r="AF29" i="38"/>
  <c r="AO29" i="38" s="1"/>
  <c r="AE29" i="38"/>
  <c r="AR30" i="91"/>
  <c r="AF32" i="26"/>
  <c r="AO32" i="26" s="1"/>
  <c r="AG32" i="26"/>
  <c r="AP32" i="26" s="1"/>
  <c r="W33" i="26"/>
  <c r="AE32" i="26"/>
  <c r="AH31" i="74"/>
  <c r="AQ31" i="74" s="1"/>
  <c r="X31" i="95"/>
  <c r="Y31" i="95"/>
  <c r="AI29" i="29"/>
  <c r="AN29" i="29"/>
  <c r="Z31" i="44"/>
  <c r="AR31" i="89"/>
  <c r="AH32" i="28"/>
  <c r="AQ32" i="28" s="1"/>
  <c r="Z30" i="88"/>
  <c r="AR31" i="35"/>
  <c r="AH32" i="89"/>
  <c r="AQ32" i="89" s="1"/>
  <c r="Y30" i="40"/>
  <c r="X30" i="40"/>
  <c r="AG31" i="78" l="1"/>
  <c r="AP31" i="78" s="1"/>
  <c r="AE31" i="78"/>
  <c r="AF31" i="78"/>
  <c r="AO31" i="78" s="1"/>
  <c r="W32" i="78"/>
  <c r="AG32" i="48"/>
  <c r="AP32" i="48" s="1"/>
  <c r="AF32" i="48"/>
  <c r="AO32" i="48" s="1"/>
  <c r="AE32" i="48"/>
  <c r="W33" i="48"/>
  <c r="AF32" i="80"/>
  <c r="AO32" i="80" s="1"/>
  <c r="AE32" i="80"/>
  <c r="AG32" i="80"/>
  <c r="AP32" i="80" s="1"/>
  <c r="W33" i="80"/>
  <c r="AF33" i="85"/>
  <c r="AO33" i="85" s="1"/>
  <c r="AE33" i="85"/>
  <c r="W34" i="85"/>
  <c r="AG33" i="85"/>
  <c r="AP33" i="85" s="1"/>
  <c r="W32" i="73"/>
  <c r="AG31" i="73"/>
  <c r="AP31" i="73" s="1"/>
  <c r="AF31" i="73"/>
  <c r="AO31" i="73" s="1"/>
  <c r="AE31" i="73"/>
  <c r="AE32" i="77"/>
  <c r="W33" i="77"/>
  <c r="AF32" i="77"/>
  <c r="AO32" i="77" s="1"/>
  <c r="AG32" i="77"/>
  <c r="AP32" i="77" s="1"/>
  <c r="AR32" i="37"/>
  <c r="W32" i="87"/>
  <c r="AG31" i="87"/>
  <c r="AP31" i="87" s="1"/>
  <c r="AF31" i="87"/>
  <c r="AO31" i="87" s="1"/>
  <c r="AE31" i="87"/>
  <c r="AR30" i="95"/>
  <c r="AH30" i="40"/>
  <c r="AQ30" i="40" s="1"/>
  <c r="W32" i="44"/>
  <c r="AG31" i="44"/>
  <c r="AP31" i="44" s="1"/>
  <c r="AF31" i="44"/>
  <c r="AO31" i="44" s="1"/>
  <c r="AE31" i="44"/>
  <c r="AI29" i="38"/>
  <c r="AN29" i="38"/>
  <c r="AN31" i="79"/>
  <c r="AI31" i="79"/>
  <c r="AR31" i="80"/>
  <c r="AN31" i="83"/>
  <c r="AI31" i="83"/>
  <c r="AH32" i="81"/>
  <c r="AQ32" i="81" s="1"/>
  <c r="AH31" i="87"/>
  <c r="AQ31" i="87" s="1"/>
  <c r="AR31" i="48"/>
  <c r="AR29" i="36"/>
  <c r="AH31" i="93"/>
  <c r="AQ31" i="93" s="1"/>
  <c r="W34" i="32"/>
  <c r="AF33" i="32"/>
  <c r="AO33" i="32" s="1"/>
  <c r="AG33" i="32"/>
  <c r="AP33" i="32" s="1"/>
  <c r="AE33" i="32"/>
  <c r="AH32" i="33"/>
  <c r="AQ32" i="33" s="1"/>
  <c r="AR30" i="78"/>
  <c r="Z33" i="89"/>
  <c r="X33" i="89"/>
  <c r="Y33" i="89"/>
  <c r="AR31" i="75"/>
  <c r="Y31" i="82"/>
  <c r="Z31" i="82" s="1"/>
  <c r="X31" i="82"/>
  <c r="AH32" i="75"/>
  <c r="AQ32" i="75" s="1"/>
  <c r="Y33" i="41"/>
  <c r="X33" i="41"/>
  <c r="Z33" i="41" s="1"/>
  <c r="Z30" i="40"/>
  <c r="AR29" i="29"/>
  <c r="AE32" i="35"/>
  <c r="W33" i="35"/>
  <c r="AF32" i="35"/>
  <c r="AO32" i="35" s="1"/>
  <c r="AG32" i="35"/>
  <c r="AP32" i="35" s="1"/>
  <c r="AR32" i="85"/>
  <c r="AH33" i="37"/>
  <c r="AQ33" i="37" s="1"/>
  <c r="AH30" i="76"/>
  <c r="AQ30" i="76" s="1"/>
  <c r="Z32" i="25"/>
  <c r="Y32" i="25"/>
  <c r="X32" i="25"/>
  <c r="Z32" i="75"/>
  <c r="Y33" i="39"/>
  <c r="X33" i="39"/>
  <c r="AR30" i="73"/>
  <c r="AG31" i="96"/>
  <c r="AP31" i="96" s="1"/>
  <c r="AF31" i="96"/>
  <c r="AO31" i="96" s="1"/>
  <c r="W32" i="96"/>
  <c r="AE31" i="96"/>
  <c r="AF31" i="91"/>
  <c r="AO31" i="91" s="1"/>
  <c r="AG31" i="91"/>
  <c r="AP31" i="91" s="1"/>
  <c r="AE31" i="91"/>
  <c r="W32" i="91"/>
  <c r="AI31" i="74"/>
  <c r="AN31" i="74"/>
  <c r="AF32" i="92"/>
  <c r="AO32" i="92" s="1"/>
  <c r="AE32" i="92"/>
  <c r="W33" i="92"/>
  <c r="AG32" i="92"/>
  <c r="AP32" i="92" s="1"/>
  <c r="AH33" i="30"/>
  <c r="AQ33" i="30" s="1"/>
  <c r="AR30" i="93"/>
  <c r="Z32" i="33"/>
  <c r="AN32" i="89"/>
  <c r="AI32" i="89"/>
  <c r="Z31" i="43"/>
  <c r="Y31" i="43"/>
  <c r="X31" i="43"/>
  <c r="AI30" i="82"/>
  <c r="AN30" i="82"/>
  <c r="AG31" i="93"/>
  <c r="AP31" i="93" s="1"/>
  <c r="AF31" i="93"/>
  <c r="AO31" i="93" s="1"/>
  <c r="AE31" i="93"/>
  <c r="W32" i="93"/>
  <c r="AR31" i="77"/>
  <c r="AH32" i="77"/>
  <c r="AQ32" i="77" s="1"/>
  <c r="Z30" i="76"/>
  <c r="AR30" i="87"/>
  <c r="X32" i="79"/>
  <c r="Y32" i="79"/>
  <c r="Z32" i="79" s="1"/>
  <c r="AR32" i="30"/>
  <c r="Y32" i="83"/>
  <c r="X32" i="83"/>
  <c r="Z32" i="83" s="1"/>
  <c r="AR31" i="34"/>
  <c r="AH33" i="90"/>
  <c r="AQ33" i="90" s="1"/>
  <c r="AH30" i="36"/>
  <c r="AQ30" i="36" s="1"/>
  <c r="AH32" i="84"/>
  <c r="AQ32" i="84" s="1"/>
  <c r="AH32" i="34"/>
  <c r="AQ32" i="34" s="1"/>
  <c r="AH33" i="86"/>
  <c r="AQ33" i="86" s="1"/>
  <c r="Z33" i="30"/>
  <c r="AH34" i="45"/>
  <c r="AQ34" i="45" s="1"/>
  <c r="AR31" i="42"/>
  <c r="AI32" i="41"/>
  <c r="AN32" i="41"/>
  <c r="Y33" i="26"/>
  <c r="Z33" i="26" s="1"/>
  <c r="X33" i="26"/>
  <c r="AR31" i="33"/>
  <c r="AH33" i="85"/>
  <c r="AQ33" i="85" s="1"/>
  <c r="AF30" i="88"/>
  <c r="AO30" i="88" s="1"/>
  <c r="AE30" i="88"/>
  <c r="AG30" i="88"/>
  <c r="AP30" i="88" s="1"/>
  <c r="W31" i="88"/>
  <c r="AH31" i="95"/>
  <c r="AQ31" i="95" s="1"/>
  <c r="X30" i="38"/>
  <c r="Z30" i="38" s="1"/>
  <c r="Y30" i="38"/>
  <c r="AR31" i="84"/>
  <c r="AH33" i="46"/>
  <c r="AQ33" i="46" s="1"/>
  <c r="AE33" i="37"/>
  <c r="AG33" i="37"/>
  <c r="AP33" i="37" s="1"/>
  <c r="AF33" i="37"/>
  <c r="AO33" i="37" s="1"/>
  <c r="W34" i="37"/>
  <c r="AI31" i="25"/>
  <c r="AN31" i="25"/>
  <c r="AR32" i="90"/>
  <c r="AI32" i="39"/>
  <c r="AN32" i="39"/>
  <c r="AR31" i="81"/>
  <c r="AG33" i="90"/>
  <c r="AP33" i="90" s="1"/>
  <c r="AE33" i="90"/>
  <c r="W34" i="90"/>
  <c r="AF33" i="90"/>
  <c r="AO33" i="90" s="1"/>
  <c r="W31" i="36"/>
  <c r="AE30" i="36"/>
  <c r="AG30" i="36"/>
  <c r="AP30" i="36" s="1"/>
  <c r="AF30" i="36"/>
  <c r="AO30" i="36" s="1"/>
  <c r="Z32" i="84"/>
  <c r="AH32" i="48"/>
  <c r="AQ32" i="48" s="1"/>
  <c r="Z32" i="34"/>
  <c r="AH31" i="73"/>
  <c r="AQ31" i="73" s="1"/>
  <c r="AH32" i="42"/>
  <c r="AQ32" i="42" s="1"/>
  <c r="AH32" i="80"/>
  <c r="AQ32" i="80" s="1"/>
  <c r="AH33" i="32"/>
  <c r="AQ33" i="32" s="1"/>
  <c r="AR32" i="46"/>
  <c r="Y33" i="28"/>
  <c r="Z33" i="28" s="1"/>
  <c r="X33" i="28"/>
  <c r="Z32" i="27"/>
  <c r="X32" i="27"/>
  <c r="Y32" i="27"/>
  <c r="AE30" i="29"/>
  <c r="AF30" i="29"/>
  <c r="AO30" i="29" s="1"/>
  <c r="W31" i="29"/>
  <c r="AG30" i="29"/>
  <c r="AP30" i="29" s="1"/>
  <c r="AF32" i="81"/>
  <c r="AO32" i="81" s="1"/>
  <c r="W33" i="81"/>
  <c r="AG32" i="81"/>
  <c r="AP32" i="81" s="1"/>
  <c r="AE32" i="81"/>
  <c r="X32" i="74"/>
  <c r="Z32" i="74" s="1"/>
  <c r="Y32" i="74"/>
  <c r="AR29" i="40"/>
  <c r="Z31" i="95"/>
  <c r="AN32" i="26"/>
  <c r="AI32" i="26"/>
  <c r="W33" i="31"/>
  <c r="AG32" i="31"/>
  <c r="AP32" i="31" s="1"/>
  <c r="AE32" i="31"/>
  <c r="AF32" i="31"/>
  <c r="AO32" i="31" s="1"/>
  <c r="AR32" i="32"/>
  <c r="AR33" i="45"/>
  <c r="Z33" i="46"/>
  <c r="AR32" i="86"/>
  <c r="AF30" i="47"/>
  <c r="AO30" i="47" s="1"/>
  <c r="W31" i="47"/>
  <c r="AG30" i="47"/>
  <c r="AP30" i="47" s="1"/>
  <c r="AE30" i="47"/>
  <c r="AH30" i="29"/>
  <c r="AQ30" i="29" s="1"/>
  <c r="AE33" i="94"/>
  <c r="W34" i="94"/>
  <c r="AF33" i="94"/>
  <c r="AO33" i="94" s="1"/>
  <c r="AG33" i="94"/>
  <c r="AP33" i="94" s="1"/>
  <c r="Z33" i="86"/>
  <c r="AR29" i="76"/>
  <c r="AH31" i="78"/>
  <c r="AQ31" i="78" s="1"/>
  <c r="Z32" i="42"/>
  <c r="Z34" i="45"/>
  <c r="AN32" i="28"/>
  <c r="AI32" i="28"/>
  <c r="AI30" i="43"/>
  <c r="AN30" i="43"/>
  <c r="AI31" i="27"/>
  <c r="AN31" i="27"/>
  <c r="AE32" i="74" l="1"/>
  <c r="AF32" i="74"/>
  <c r="AO32" i="74" s="1"/>
  <c r="AG32" i="74"/>
  <c r="AP32" i="74" s="1"/>
  <c r="W33" i="74"/>
  <c r="W34" i="28"/>
  <c r="AG33" i="28"/>
  <c r="AP33" i="28" s="1"/>
  <c r="AF33" i="28"/>
  <c r="AO33" i="28" s="1"/>
  <c r="AE33" i="28"/>
  <c r="AE30" i="38"/>
  <c r="W31" i="38"/>
  <c r="AG30" i="38"/>
  <c r="AP30" i="38" s="1"/>
  <c r="AF30" i="38"/>
  <c r="AO30" i="38" s="1"/>
  <c r="W33" i="79"/>
  <c r="AG32" i="79"/>
  <c r="AP32" i="79" s="1"/>
  <c r="AE32" i="79"/>
  <c r="AF32" i="79"/>
  <c r="AO32" i="79" s="1"/>
  <c r="AE31" i="82"/>
  <c r="W32" i="82"/>
  <c r="AF31" i="82"/>
  <c r="AO31" i="82" s="1"/>
  <c r="AG31" i="82"/>
  <c r="AP31" i="82" s="1"/>
  <c r="AF33" i="41"/>
  <c r="AO33" i="41" s="1"/>
  <c r="AE33" i="41"/>
  <c r="W34" i="41"/>
  <c r="AG33" i="41"/>
  <c r="AP33" i="41" s="1"/>
  <c r="W34" i="26"/>
  <c r="AG33" i="26"/>
  <c r="AP33" i="26" s="1"/>
  <c r="AF33" i="26"/>
  <c r="AO33" i="26" s="1"/>
  <c r="AE33" i="26"/>
  <c r="W33" i="83"/>
  <c r="AG32" i="83"/>
  <c r="AP32" i="83" s="1"/>
  <c r="AE32" i="83"/>
  <c r="AF32" i="83"/>
  <c r="AO32" i="83" s="1"/>
  <c r="AR30" i="43"/>
  <c r="AH33" i="39"/>
  <c r="AQ33" i="39" s="1"/>
  <c r="AR31" i="27"/>
  <c r="AR32" i="39"/>
  <c r="Y34" i="37"/>
  <c r="Z34" i="37" s="1"/>
  <c r="X34" i="37"/>
  <c r="AI33" i="94"/>
  <c r="AN33" i="94"/>
  <c r="AI30" i="47"/>
  <c r="AN30" i="47"/>
  <c r="AH32" i="27"/>
  <c r="AQ32" i="27" s="1"/>
  <c r="AI30" i="36"/>
  <c r="AN30" i="36"/>
  <c r="AN33" i="90"/>
  <c r="AI33" i="90"/>
  <c r="AH33" i="26"/>
  <c r="AQ33" i="26" s="1"/>
  <c r="AE33" i="30"/>
  <c r="AF33" i="30"/>
  <c r="AO33" i="30" s="1"/>
  <c r="W34" i="30"/>
  <c r="AG33" i="30"/>
  <c r="AP33" i="30" s="1"/>
  <c r="AN31" i="93"/>
  <c r="AI31" i="93"/>
  <c r="AR31" i="74"/>
  <c r="AI32" i="35"/>
  <c r="AN32" i="35"/>
  <c r="AH31" i="82"/>
  <c r="AQ31" i="82" s="1"/>
  <c r="AH33" i="89"/>
  <c r="AQ33" i="89" s="1"/>
  <c r="X34" i="85"/>
  <c r="Y34" i="85"/>
  <c r="AN32" i="80"/>
  <c r="AI32" i="80"/>
  <c r="AE32" i="25"/>
  <c r="W33" i="25"/>
  <c r="AG32" i="25"/>
  <c r="AP32" i="25" s="1"/>
  <c r="AF32" i="25"/>
  <c r="AO32" i="25" s="1"/>
  <c r="AR31" i="79"/>
  <c r="AI33" i="85"/>
  <c r="AN33" i="85"/>
  <c r="Y32" i="78"/>
  <c r="X32" i="78"/>
  <c r="Z32" i="78" s="1"/>
  <c r="AR32" i="28"/>
  <c r="AH33" i="28"/>
  <c r="AQ33" i="28" s="1"/>
  <c r="X31" i="36"/>
  <c r="Y31" i="36"/>
  <c r="AN33" i="37"/>
  <c r="AI33" i="37"/>
  <c r="AE30" i="76"/>
  <c r="AF30" i="76"/>
  <c r="AO30" i="76" s="1"/>
  <c r="AG30" i="76"/>
  <c r="AP30" i="76" s="1"/>
  <c r="W31" i="76"/>
  <c r="AR32" i="89"/>
  <c r="Y33" i="92"/>
  <c r="Z33" i="92" s="1"/>
  <c r="X33" i="92"/>
  <c r="Y32" i="91"/>
  <c r="X32" i="91"/>
  <c r="X32" i="96"/>
  <c r="Z32" i="96" s="1"/>
  <c r="Y32" i="96"/>
  <c r="X33" i="77"/>
  <c r="Y33" i="77"/>
  <c r="Z33" i="77" s="1"/>
  <c r="X33" i="48"/>
  <c r="Y33" i="48"/>
  <c r="AF33" i="86"/>
  <c r="AO33" i="86" s="1"/>
  <c r="AE33" i="86"/>
  <c r="AG33" i="86"/>
  <c r="AP33" i="86" s="1"/>
  <c r="W34" i="86"/>
  <c r="AE33" i="46"/>
  <c r="W34" i="46"/>
  <c r="AF33" i="46"/>
  <c r="AO33" i="46" s="1"/>
  <c r="AG33" i="46"/>
  <c r="AP33" i="46" s="1"/>
  <c r="AI32" i="31"/>
  <c r="AN32" i="31"/>
  <c r="Y31" i="29"/>
  <c r="X31" i="29"/>
  <c r="Y31" i="88"/>
  <c r="Z31" i="88" s="1"/>
  <c r="X31" i="88"/>
  <c r="AG31" i="43"/>
  <c r="AP31" i="43" s="1"/>
  <c r="AF31" i="43"/>
  <c r="AO31" i="43" s="1"/>
  <c r="AE31" i="43"/>
  <c r="W32" i="43"/>
  <c r="AF33" i="89"/>
  <c r="AO33" i="89" s="1"/>
  <c r="AG33" i="89"/>
  <c r="AP33" i="89" s="1"/>
  <c r="W34" i="89"/>
  <c r="AE33" i="89"/>
  <c r="AI32" i="92"/>
  <c r="AN32" i="92"/>
  <c r="AN31" i="91"/>
  <c r="AI31" i="91"/>
  <c r="Z33" i="39"/>
  <c r="W31" i="40"/>
  <c r="AG30" i="40"/>
  <c r="AP30" i="40" s="1"/>
  <c r="AF30" i="40"/>
  <c r="AO30" i="40" s="1"/>
  <c r="AE30" i="40"/>
  <c r="AI33" i="32"/>
  <c r="AN33" i="32"/>
  <c r="AR31" i="83"/>
  <c r="X32" i="44"/>
  <c r="Y32" i="44"/>
  <c r="X32" i="87"/>
  <c r="Y32" i="87"/>
  <c r="AI32" i="77"/>
  <c r="AN32" i="77"/>
  <c r="Y32" i="73"/>
  <c r="X32" i="73"/>
  <c r="Z32" i="73" s="1"/>
  <c r="Y33" i="80"/>
  <c r="X33" i="80"/>
  <c r="Z33" i="80" s="1"/>
  <c r="AR31" i="25"/>
  <c r="AG34" i="45"/>
  <c r="AP34" i="45" s="1"/>
  <c r="AF34" i="45"/>
  <c r="AO34" i="45" s="1"/>
  <c r="AE34" i="45"/>
  <c r="W35" i="45"/>
  <c r="Y33" i="31"/>
  <c r="Z33" i="31" s="1"/>
  <c r="X33" i="31"/>
  <c r="X33" i="81"/>
  <c r="Y33" i="81"/>
  <c r="AN30" i="29"/>
  <c r="AI30" i="29"/>
  <c r="AR32" i="41"/>
  <c r="AH32" i="83"/>
  <c r="AQ32" i="83" s="1"/>
  <c r="AH32" i="79"/>
  <c r="AQ32" i="79" s="1"/>
  <c r="Y32" i="93"/>
  <c r="X32" i="93"/>
  <c r="Z32" i="93" s="1"/>
  <c r="AR30" i="82"/>
  <c r="W33" i="33"/>
  <c r="AG32" i="33"/>
  <c r="AP32" i="33" s="1"/>
  <c r="AE32" i="33"/>
  <c r="AF32" i="33"/>
  <c r="AO32" i="33" s="1"/>
  <c r="AE32" i="75"/>
  <c r="AG32" i="75"/>
  <c r="AP32" i="75" s="1"/>
  <c r="AF32" i="75"/>
  <c r="AO32" i="75" s="1"/>
  <c r="W33" i="75"/>
  <c r="AH33" i="41"/>
  <c r="AQ33" i="41" s="1"/>
  <c r="AR29" i="38"/>
  <c r="AN32" i="48"/>
  <c r="AI32" i="48"/>
  <c r="AN31" i="78"/>
  <c r="AI31" i="78"/>
  <c r="AG31" i="95"/>
  <c r="AP31" i="95" s="1"/>
  <c r="AF31" i="95"/>
  <c r="AO31" i="95" s="1"/>
  <c r="AE31" i="95"/>
  <c r="W32" i="95"/>
  <c r="AI32" i="81"/>
  <c r="AN32" i="81"/>
  <c r="AG32" i="27"/>
  <c r="AP32" i="27" s="1"/>
  <c r="AF32" i="27"/>
  <c r="AO32" i="27" s="1"/>
  <c r="AE32" i="27"/>
  <c r="W33" i="27"/>
  <c r="AN31" i="96"/>
  <c r="AI31" i="96"/>
  <c r="X34" i="32"/>
  <c r="Z34" i="32" s="1"/>
  <c r="Y34" i="32"/>
  <c r="Y31" i="47"/>
  <c r="X31" i="47"/>
  <c r="W33" i="34"/>
  <c r="AG32" i="34"/>
  <c r="AP32" i="34" s="1"/>
  <c r="AE32" i="34"/>
  <c r="AF32" i="34"/>
  <c r="AO32" i="34" s="1"/>
  <c r="AE32" i="84"/>
  <c r="W33" i="84"/>
  <c r="AF32" i="84"/>
  <c r="AO32" i="84" s="1"/>
  <c r="AG32" i="84"/>
  <c r="AP32" i="84" s="1"/>
  <c r="AN30" i="88"/>
  <c r="AI30" i="88"/>
  <c r="AG32" i="42"/>
  <c r="AP32" i="42" s="1"/>
  <c r="AF32" i="42"/>
  <c r="AO32" i="42" s="1"/>
  <c r="AE32" i="42"/>
  <c r="W33" i="42"/>
  <c r="X34" i="94"/>
  <c r="Y34" i="94"/>
  <c r="AR32" i="26"/>
  <c r="AH32" i="74"/>
  <c r="AQ32" i="74" s="1"/>
  <c r="Y34" i="90"/>
  <c r="X34" i="90"/>
  <c r="AH30" i="38"/>
  <c r="AQ30" i="38" s="1"/>
  <c r="AH31" i="43"/>
  <c r="AQ31" i="43" s="1"/>
  <c r="AH32" i="25"/>
  <c r="AQ32" i="25" s="1"/>
  <c r="Y33" i="35"/>
  <c r="X33" i="35"/>
  <c r="AI31" i="44"/>
  <c r="AN31" i="44"/>
  <c r="AI31" i="87"/>
  <c r="AN31" i="87"/>
  <c r="AI31" i="73"/>
  <c r="AN31" i="73"/>
  <c r="AG33" i="92" l="1"/>
  <c r="AP33" i="92" s="1"/>
  <c r="AF33" i="92"/>
  <c r="AO33" i="92" s="1"/>
  <c r="AE33" i="92"/>
  <c r="W34" i="92"/>
  <c r="W33" i="78"/>
  <c r="AG32" i="78"/>
  <c r="AP32" i="78" s="1"/>
  <c r="AE32" i="78"/>
  <c r="AF32" i="78"/>
  <c r="AO32" i="78" s="1"/>
  <c r="AF33" i="31"/>
  <c r="AO33" i="31" s="1"/>
  <c r="AE33" i="31"/>
  <c r="W34" i="31"/>
  <c r="AG33" i="31"/>
  <c r="AP33" i="31" s="1"/>
  <c r="AG31" i="88"/>
  <c r="AP31" i="88" s="1"/>
  <c r="AF31" i="88"/>
  <c r="AO31" i="88" s="1"/>
  <c r="W32" i="88"/>
  <c r="AE31" i="88"/>
  <c r="W33" i="96"/>
  <c r="AG32" i="96"/>
  <c r="AP32" i="96" s="1"/>
  <c r="AF32" i="96"/>
  <c r="AO32" i="96" s="1"/>
  <c r="AE32" i="96"/>
  <c r="W33" i="93"/>
  <c r="AG32" i="93"/>
  <c r="AP32" i="93" s="1"/>
  <c r="AF32" i="93"/>
  <c r="AO32" i="93" s="1"/>
  <c r="AE32" i="93"/>
  <c r="AE32" i="73"/>
  <c r="W33" i="73"/>
  <c r="AF32" i="73"/>
  <c r="AO32" i="73" s="1"/>
  <c r="AG32" i="73"/>
  <c r="AP32" i="73" s="1"/>
  <c r="AF33" i="80"/>
  <c r="AO33" i="80" s="1"/>
  <c r="W34" i="80"/>
  <c r="AE33" i="80"/>
  <c r="AG33" i="80"/>
  <c r="AP33" i="80" s="1"/>
  <c r="AE34" i="32"/>
  <c r="AF34" i="32"/>
  <c r="AO34" i="32" s="1"/>
  <c r="AG34" i="32"/>
  <c r="AP34" i="32" s="1"/>
  <c r="W35" i="32"/>
  <c r="AF33" i="77"/>
  <c r="AO33" i="77" s="1"/>
  <c r="AE33" i="77"/>
  <c r="AG33" i="77"/>
  <c r="AP33" i="77" s="1"/>
  <c r="W34" i="77"/>
  <c r="AG34" i="37"/>
  <c r="AP34" i="37" s="1"/>
  <c r="W35" i="37"/>
  <c r="AF34" i="37"/>
  <c r="AO34" i="37" s="1"/>
  <c r="AE34" i="37"/>
  <c r="AR31" i="44"/>
  <c r="AR32" i="35"/>
  <c r="AH33" i="35"/>
  <c r="AQ33" i="35" s="1"/>
  <c r="AH34" i="90"/>
  <c r="AQ34" i="90" s="1"/>
  <c r="AR31" i="87"/>
  <c r="Y33" i="27"/>
  <c r="X33" i="27"/>
  <c r="Z33" i="27" s="1"/>
  <c r="AH33" i="31"/>
  <c r="AQ33" i="31" s="1"/>
  <c r="AH31" i="88"/>
  <c r="AQ31" i="88" s="1"/>
  <c r="AI33" i="46"/>
  <c r="AN33" i="46"/>
  <c r="AH33" i="92"/>
  <c r="AQ33" i="92" s="1"/>
  <c r="X31" i="76"/>
  <c r="Y31" i="76"/>
  <c r="AH34" i="37"/>
  <c r="AQ34" i="37" s="1"/>
  <c r="X33" i="83"/>
  <c r="Z33" i="83" s="1"/>
  <c r="Y33" i="83"/>
  <c r="X31" i="38"/>
  <c r="Y31" i="38"/>
  <c r="Z31" i="38" s="1"/>
  <c r="X34" i="28"/>
  <c r="Y34" i="28"/>
  <c r="AN31" i="43"/>
  <c r="AI31" i="43"/>
  <c r="Y34" i="41"/>
  <c r="X34" i="41"/>
  <c r="Z34" i="41" s="1"/>
  <c r="X32" i="82"/>
  <c r="Z32" i="82" s="1"/>
  <c r="Y32" i="82"/>
  <c r="X33" i="79"/>
  <c r="Y33" i="79"/>
  <c r="AI33" i="28"/>
  <c r="AN33" i="28"/>
  <c r="AH32" i="87"/>
  <c r="AQ32" i="87" s="1"/>
  <c r="AR32" i="92"/>
  <c r="AR32" i="31"/>
  <c r="AH33" i="48"/>
  <c r="AQ33" i="48" s="1"/>
  <c r="AH31" i="36"/>
  <c r="AQ31" i="36" s="1"/>
  <c r="AH34" i="85"/>
  <c r="AQ34" i="85" s="1"/>
  <c r="AI30" i="38"/>
  <c r="AN30" i="38"/>
  <c r="AH34" i="94"/>
  <c r="AQ34" i="94" s="1"/>
  <c r="Y33" i="34"/>
  <c r="X33" i="34"/>
  <c r="AI32" i="75"/>
  <c r="AN32" i="75"/>
  <c r="Z31" i="36"/>
  <c r="AR33" i="85"/>
  <c r="Z33" i="25"/>
  <c r="Y33" i="25"/>
  <c r="X33" i="25"/>
  <c r="Z34" i="85"/>
  <c r="AR30" i="36"/>
  <c r="AI32" i="84"/>
  <c r="AN32" i="84"/>
  <c r="Y35" i="45"/>
  <c r="X35" i="45"/>
  <c r="AR33" i="32"/>
  <c r="AF33" i="39"/>
  <c r="AO33" i="39" s="1"/>
  <c r="AE33" i="39"/>
  <c r="W34" i="39"/>
  <c r="AG33" i="39"/>
  <c r="AP33" i="39" s="1"/>
  <c r="AN33" i="89"/>
  <c r="AI33" i="89"/>
  <c r="AH31" i="29"/>
  <c r="AQ31" i="29" s="1"/>
  <c r="AH32" i="91"/>
  <c r="AQ32" i="91" s="1"/>
  <c r="AN30" i="76"/>
  <c r="AI30" i="76"/>
  <c r="AI32" i="25"/>
  <c r="AN32" i="25"/>
  <c r="X34" i="30"/>
  <c r="Y34" i="30"/>
  <c r="AR30" i="47"/>
  <c r="AI32" i="83"/>
  <c r="AN32" i="83"/>
  <c r="AI33" i="41"/>
  <c r="AN33" i="41"/>
  <c r="AI31" i="82"/>
  <c r="AN31" i="82"/>
  <c r="AH34" i="32"/>
  <c r="AQ34" i="32" s="1"/>
  <c r="AN32" i="27"/>
  <c r="AI32" i="27"/>
  <c r="X32" i="95"/>
  <c r="Y32" i="95"/>
  <c r="AR32" i="48"/>
  <c r="Y32" i="43"/>
  <c r="X32" i="43"/>
  <c r="Z34" i="86"/>
  <c r="X34" i="86"/>
  <c r="Y34" i="86"/>
  <c r="Z32" i="87"/>
  <c r="X31" i="40"/>
  <c r="Y31" i="40"/>
  <c r="Z33" i="48"/>
  <c r="Z34" i="94"/>
  <c r="AR31" i="73"/>
  <c r="Y33" i="42"/>
  <c r="Z33" i="42" s="1"/>
  <c r="X33" i="42"/>
  <c r="Y33" i="75"/>
  <c r="X33" i="75"/>
  <c r="AI32" i="33"/>
  <c r="AN32" i="33"/>
  <c r="AH32" i="93"/>
  <c r="AQ32" i="93" s="1"/>
  <c r="AH33" i="81"/>
  <c r="AQ33" i="81" s="1"/>
  <c r="AN34" i="45"/>
  <c r="AI34" i="45"/>
  <c r="AH33" i="80"/>
  <c r="AQ33" i="80" s="1"/>
  <c r="AH32" i="44"/>
  <c r="AQ32" i="44" s="1"/>
  <c r="AI30" i="40"/>
  <c r="AN30" i="40"/>
  <c r="AR31" i="91"/>
  <c r="X34" i="89"/>
  <c r="Y34" i="89"/>
  <c r="AN33" i="86"/>
  <c r="AI33" i="86"/>
  <c r="AH33" i="77"/>
  <c r="AQ33" i="77" s="1"/>
  <c r="AR33" i="37"/>
  <c r="AH32" i="78"/>
  <c r="AQ32" i="78" s="1"/>
  <c r="AR32" i="80"/>
  <c r="Y33" i="33"/>
  <c r="X33" i="33"/>
  <c r="Z33" i="33" s="1"/>
  <c r="AR30" i="29"/>
  <c r="AH32" i="73"/>
  <c r="AQ32" i="73" s="1"/>
  <c r="AH32" i="96"/>
  <c r="AQ32" i="96" s="1"/>
  <c r="AI33" i="26"/>
  <c r="AN33" i="26"/>
  <c r="Y33" i="74"/>
  <c r="X33" i="74"/>
  <c r="Z33" i="74" s="1"/>
  <c r="Z33" i="84"/>
  <c r="Y33" i="84"/>
  <c r="X33" i="84"/>
  <c r="AN31" i="95"/>
  <c r="AI31" i="95"/>
  <c r="AR30" i="88"/>
  <c r="AH31" i="47"/>
  <c r="AQ31" i="47" s="1"/>
  <c r="AR31" i="96"/>
  <c r="Z33" i="35"/>
  <c r="Z34" i="90"/>
  <c r="AI32" i="42"/>
  <c r="AN32" i="42"/>
  <c r="AI32" i="34"/>
  <c r="AN32" i="34"/>
  <c r="Z31" i="47"/>
  <c r="AR32" i="81"/>
  <c r="AR31" i="78"/>
  <c r="Z33" i="81"/>
  <c r="AR32" i="77"/>
  <c r="Z32" i="44"/>
  <c r="Z31" i="29"/>
  <c r="Z34" i="46"/>
  <c r="X34" i="46"/>
  <c r="Y34" i="46"/>
  <c r="Z32" i="91"/>
  <c r="AR31" i="93"/>
  <c r="AN33" i="30"/>
  <c r="AI33" i="30"/>
  <c r="AR33" i="90"/>
  <c r="AR33" i="94"/>
  <c r="Z34" i="26"/>
  <c r="X34" i="26"/>
  <c r="Y34" i="26"/>
  <c r="AI32" i="79"/>
  <c r="AN32" i="79"/>
  <c r="AN32" i="74"/>
  <c r="AI32" i="74"/>
  <c r="AE33" i="83" l="1"/>
  <c r="W34" i="83"/>
  <c r="AG33" i="83"/>
  <c r="AP33" i="83" s="1"/>
  <c r="AF33" i="83"/>
  <c r="AO33" i="83" s="1"/>
  <c r="AG32" i="82"/>
  <c r="AP32" i="82" s="1"/>
  <c r="AE32" i="82"/>
  <c r="AF32" i="82"/>
  <c r="AO32" i="82" s="1"/>
  <c r="W33" i="82"/>
  <c r="AG34" i="41"/>
  <c r="AP34" i="41" s="1"/>
  <c r="AF34" i="41"/>
  <c r="AO34" i="41" s="1"/>
  <c r="AE34" i="41"/>
  <c r="W35" i="41"/>
  <c r="AG31" i="38"/>
  <c r="AP31" i="38" s="1"/>
  <c r="AF31" i="38"/>
  <c r="AO31" i="38" s="1"/>
  <c r="AE31" i="38"/>
  <c r="W32" i="38"/>
  <c r="W34" i="27"/>
  <c r="AG33" i="27"/>
  <c r="AP33" i="27" s="1"/>
  <c r="AF33" i="27"/>
  <c r="AO33" i="27" s="1"/>
  <c r="AE33" i="27"/>
  <c r="AF33" i="74"/>
  <c r="AO33" i="74" s="1"/>
  <c r="AE33" i="74"/>
  <c r="AG33" i="74"/>
  <c r="AP33" i="74" s="1"/>
  <c r="W34" i="74"/>
  <c r="AF33" i="33"/>
  <c r="AO33" i="33" s="1"/>
  <c r="AE33" i="33"/>
  <c r="W34" i="33"/>
  <c r="AG33" i="33"/>
  <c r="AP33" i="33" s="1"/>
  <c r="AE33" i="42"/>
  <c r="AG33" i="42"/>
  <c r="AP33" i="42" s="1"/>
  <c r="W34" i="42"/>
  <c r="AF33" i="42"/>
  <c r="AO33" i="42" s="1"/>
  <c r="AR32" i="84"/>
  <c r="W34" i="25"/>
  <c r="AG33" i="25"/>
  <c r="AP33" i="25" s="1"/>
  <c r="AF33" i="25"/>
  <c r="AO33" i="25" s="1"/>
  <c r="AE33" i="25"/>
  <c r="AH33" i="34"/>
  <c r="AQ33" i="34" s="1"/>
  <c r="AR31" i="95"/>
  <c r="AR32" i="79"/>
  <c r="W35" i="90"/>
  <c r="AG34" i="90"/>
  <c r="AP34" i="90" s="1"/>
  <c r="AF34" i="90"/>
  <c r="AO34" i="90" s="1"/>
  <c r="AE34" i="90"/>
  <c r="AH34" i="26"/>
  <c r="AQ34" i="26" s="1"/>
  <c r="AR33" i="30"/>
  <c r="AH34" i="46"/>
  <c r="AQ34" i="46" s="1"/>
  <c r="AE33" i="81"/>
  <c r="AG33" i="81"/>
  <c r="AP33" i="81" s="1"/>
  <c r="AF33" i="81"/>
  <c r="AO33" i="81" s="1"/>
  <c r="W34" i="81"/>
  <c r="AR33" i="26"/>
  <c r="AR33" i="86"/>
  <c r="AH33" i="42"/>
  <c r="AQ33" i="42" s="1"/>
  <c r="W34" i="48"/>
  <c r="AG33" i="48"/>
  <c r="AP33" i="48" s="1"/>
  <c r="AF33" i="48"/>
  <c r="AO33" i="48" s="1"/>
  <c r="AE33" i="48"/>
  <c r="AH34" i="86"/>
  <c r="AQ34" i="86" s="1"/>
  <c r="AR31" i="82"/>
  <c r="AR30" i="76"/>
  <c r="AR33" i="89"/>
  <c r="AR32" i="75"/>
  <c r="AR33" i="28"/>
  <c r="AN33" i="77"/>
  <c r="AI33" i="77"/>
  <c r="AI32" i="93"/>
  <c r="AN32" i="93"/>
  <c r="X32" i="88"/>
  <c r="Y32" i="88"/>
  <c r="AI33" i="31"/>
  <c r="AN33" i="31"/>
  <c r="X33" i="78"/>
  <c r="Y33" i="78"/>
  <c r="AG34" i="86"/>
  <c r="AP34" i="86" s="1"/>
  <c r="AF34" i="86"/>
  <c r="AO34" i="86" s="1"/>
  <c r="AE34" i="86"/>
  <c r="W35" i="86"/>
  <c r="AH31" i="40"/>
  <c r="AQ31" i="40" s="1"/>
  <c r="AH32" i="95"/>
  <c r="AQ32" i="95" s="1"/>
  <c r="AH34" i="30"/>
  <c r="AQ34" i="30" s="1"/>
  <c r="AH33" i="79"/>
  <c r="AQ33" i="79" s="1"/>
  <c r="Z35" i="37"/>
  <c r="Y35" i="37"/>
  <c r="X35" i="37"/>
  <c r="X34" i="92"/>
  <c r="Y34" i="92"/>
  <c r="AG34" i="46"/>
  <c r="AP34" i="46" s="1"/>
  <c r="AE34" i="46"/>
  <c r="W35" i="46"/>
  <c r="AF34" i="46"/>
  <c r="AO34" i="46" s="1"/>
  <c r="AR32" i="34"/>
  <c r="AG33" i="84"/>
  <c r="AP33" i="84" s="1"/>
  <c r="AF33" i="84"/>
  <c r="AO33" i="84" s="1"/>
  <c r="AE33" i="84"/>
  <c r="W34" i="84"/>
  <c r="AH33" i="33"/>
  <c r="AQ33" i="33" s="1"/>
  <c r="AR30" i="40"/>
  <c r="AH34" i="89"/>
  <c r="AQ34" i="89" s="1"/>
  <c r="AH33" i="75"/>
  <c r="AQ33" i="75" s="1"/>
  <c r="Z31" i="40"/>
  <c r="Z32" i="95"/>
  <c r="Z34" i="30"/>
  <c r="AH35" i="45"/>
  <c r="AQ35" i="45" s="1"/>
  <c r="Z33" i="34"/>
  <c r="Z33" i="79"/>
  <c r="AH31" i="76"/>
  <c r="AQ31" i="76" s="1"/>
  <c r="X33" i="96"/>
  <c r="Y33" i="96"/>
  <c r="AI32" i="78"/>
  <c r="AN32" i="78"/>
  <c r="AN33" i="92"/>
  <c r="AI33" i="92"/>
  <c r="AF34" i="26"/>
  <c r="AO34" i="26" s="1"/>
  <c r="AE34" i="26"/>
  <c r="W35" i="26"/>
  <c r="AG34" i="26"/>
  <c r="AP34" i="26" s="1"/>
  <c r="AR34" i="45"/>
  <c r="AH34" i="41"/>
  <c r="AQ34" i="41" s="1"/>
  <c r="AH34" i="28"/>
  <c r="AQ34" i="28" s="1"/>
  <c r="AN34" i="32"/>
  <c r="AI34" i="32"/>
  <c r="AR32" i="33"/>
  <c r="AH32" i="43"/>
  <c r="AQ32" i="43" s="1"/>
  <c r="Z34" i="28"/>
  <c r="Z34" i="89"/>
  <c r="AE32" i="87"/>
  <c r="W33" i="87"/>
  <c r="AF32" i="87"/>
  <c r="AO32" i="87" s="1"/>
  <c r="AG32" i="87"/>
  <c r="AP32" i="87" s="1"/>
  <c r="Z32" i="43"/>
  <c r="AR32" i="27"/>
  <c r="AR32" i="83"/>
  <c r="Z34" i="39"/>
  <c r="Y34" i="39"/>
  <c r="X34" i="39"/>
  <c r="AG34" i="85"/>
  <c r="AP34" i="85" s="1"/>
  <c r="AF34" i="85"/>
  <c r="AO34" i="85" s="1"/>
  <c r="W35" i="85"/>
  <c r="AE34" i="85"/>
  <c r="AE31" i="36"/>
  <c r="AG31" i="36"/>
  <c r="AP31" i="36" s="1"/>
  <c r="AF31" i="36"/>
  <c r="AO31" i="36" s="1"/>
  <c r="W32" i="36"/>
  <c r="AR30" i="38"/>
  <c r="AR31" i="43"/>
  <c r="AH31" i="38"/>
  <c r="AQ31" i="38" s="1"/>
  <c r="Z31" i="76"/>
  <c r="AH33" i="27"/>
  <c r="AQ33" i="27" s="1"/>
  <c r="Y34" i="77"/>
  <c r="X34" i="77"/>
  <c r="Z35" i="32"/>
  <c r="Y35" i="32"/>
  <c r="X35" i="32"/>
  <c r="AN33" i="80"/>
  <c r="AI33" i="80"/>
  <c r="Z33" i="73"/>
  <c r="Y33" i="73"/>
  <c r="X33" i="73"/>
  <c r="Y33" i="93"/>
  <c r="X33" i="93"/>
  <c r="Z33" i="93" s="1"/>
  <c r="AN31" i="88"/>
  <c r="AI31" i="88"/>
  <c r="AR32" i="74"/>
  <c r="AH33" i="83"/>
  <c r="AQ33" i="83" s="1"/>
  <c r="AG31" i="29"/>
  <c r="AP31" i="29" s="1"/>
  <c r="AF31" i="29"/>
  <c r="AO31" i="29" s="1"/>
  <c r="W32" i="29"/>
  <c r="AE31" i="29"/>
  <c r="AH33" i="74"/>
  <c r="AQ33" i="74" s="1"/>
  <c r="AR33" i="41"/>
  <c r="AE32" i="44"/>
  <c r="W33" i="44"/>
  <c r="AG32" i="44"/>
  <c r="AP32" i="44" s="1"/>
  <c r="AF32" i="44"/>
  <c r="AO32" i="44" s="1"/>
  <c r="AR32" i="42"/>
  <c r="AF32" i="91"/>
  <c r="AO32" i="91" s="1"/>
  <c r="AG32" i="91"/>
  <c r="AP32" i="91" s="1"/>
  <c r="AE32" i="91"/>
  <c r="W33" i="91"/>
  <c r="AF31" i="47"/>
  <c r="AO31" i="47" s="1"/>
  <c r="AE31" i="47"/>
  <c r="W32" i="47"/>
  <c r="AG31" i="47"/>
  <c r="AP31" i="47" s="1"/>
  <c r="AG33" i="35"/>
  <c r="AP33" i="35" s="1"/>
  <c r="AF33" i="35"/>
  <c r="AO33" i="35" s="1"/>
  <c r="AE33" i="35"/>
  <c r="W34" i="35"/>
  <c r="AH33" i="84"/>
  <c r="AQ33" i="84" s="1"/>
  <c r="Z33" i="75"/>
  <c r="AG34" i="94"/>
  <c r="AP34" i="94" s="1"/>
  <c r="AE34" i="94"/>
  <c r="AF34" i="94"/>
  <c r="AO34" i="94" s="1"/>
  <c r="W35" i="94"/>
  <c r="AR32" i="25"/>
  <c r="AI33" i="39"/>
  <c r="AN33" i="39"/>
  <c r="Z35" i="45"/>
  <c r="AH33" i="25"/>
  <c r="AQ33" i="25" s="1"/>
  <c r="AH32" i="82"/>
  <c r="AQ32" i="82" s="1"/>
  <c r="AR33" i="46"/>
  <c r="AN34" i="37"/>
  <c r="AI34" i="37"/>
  <c r="Z34" i="80"/>
  <c r="X34" i="80"/>
  <c r="Y34" i="80"/>
  <c r="AI32" i="73"/>
  <c r="AN32" i="73"/>
  <c r="AI32" i="96"/>
  <c r="AN32" i="96"/>
  <c r="Z34" i="31"/>
  <c r="Y34" i="31"/>
  <c r="X34" i="31"/>
  <c r="AE33" i="93" l="1"/>
  <c r="AF33" i="93"/>
  <c r="AO33" i="93" s="1"/>
  <c r="AG33" i="93"/>
  <c r="AP33" i="93" s="1"/>
  <c r="W34" i="93"/>
  <c r="AF33" i="75"/>
  <c r="AO33" i="75" s="1"/>
  <c r="AG33" i="75"/>
  <c r="AP33" i="75" s="1"/>
  <c r="AE33" i="75"/>
  <c r="W34" i="75"/>
  <c r="AI32" i="91"/>
  <c r="AN32" i="91"/>
  <c r="X32" i="29"/>
  <c r="Y32" i="29"/>
  <c r="AG33" i="73"/>
  <c r="AP33" i="73" s="1"/>
  <c r="AE33" i="73"/>
  <c r="W34" i="73"/>
  <c r="AF33" i="73"/>
  <c r="AO33" i="73" s="1"/>
  <c r="AH34" i="77"/>
  <c r="AQ34" i="77" s="1"/>
  <c r="X32" i="36"/>
  <c r="Y32" i="36"/>
  <c r="Z32" i="36" s="1"/>
  <c r="Z35" i="85"/>
  <c r="X35" i="85"/>
  <c r="Y35" i="85"/>
  <c r="AG34" i="39"/>
  <c r="AP34" i="39" s="1"/>
  <c r="AF34" i="39"/>
  <c r="AO34" i="39" s="1"/>
  <c r="AE34" i="39"/>
  <c r="W35" i="39"/>
  <c r="AE34" i="28"/>
  <c r="W35" i="28"/>
  <c r="AF34" i="28"/>
  <c r="AO34" i="28" s="1"/>
  <c r="AG34" i="28"/>
  <c r="AP34" i="28" s="1"/>
  <c r="Z35" i="26"/>
  <c r="X35" i="26"/>
  <c r="Y35" i="26"/>
  <c r="AR32" i="78"/>
  <c r="AE31" i="40"/>
  <c r="W32" i="40"/>
  <c r="AG31" i="40"/>
  <c r="AP31" i="40" s="1"/>
  <c r="AF31" i="40"/>
  <c r="AO31" i="40" s="1"/>
  <c r="X34" i="84"/>
  <c r="Y34" i="84"/>
  <c r="Z34" i="81"/>
  <c r="X34" i="81"/>
  <c r="Y34" i="81"/>
  <c r="AI33" i="42"/>
  <c r="AN33" i="42"/>
  <c r="Z34" i="74"/>
  <c r="X34" i="74"/>
  <c r="Y34" i="74"/>
  <c r="AN31" i="38"/>
  <c r="AI31" i="38"/>
  <c r="Z34" i="35"/>
  <c r="X34" i="35"/>
  <c r="Y34" i="35"/>
  <c r="Y32" i="47"/>
  <c r="X32" i="47"/>
  <c r="AN34" i="26"/>
  <c r="AI34" i="26"/>
  <c r="AH34" i="92"/>
  <c r="AQ34" i="92" s="1"/>
  <c r="AH32" i="88"/>
  <c r="AQ32" i="88" s="1"/>
  <c r="AN33" i="25"/>
  <c r="AI33" i="25"/>
  <c r="AR33" i="80"/>
  <c r="AH34" i="31"/>
  <c r="AQ34" i="31" s="1"/>
  <c r="AR32" i="73"/>
  <c r="AG35" i="45"/>
  <c r="AP35" i="45" s="1"/>
  <c r="W36" i="45"/>
  <c r="AF35" i="45"/>
  <c r="AO35" i="45" s="1"/>
  <c r="AE35" i="45"/>
  <c r="X35" i="94"/>
  <c r="Y35" i="94"/>
  <c r="AN33" i="35"/>
  <c r="AI33" i="35"/>
  <c r="AI31" i="47"/>
  <c r="AN31" i="47"/>
  <c r="Y33" i="44"/>
  <c r="X33" i="44"/>
  <c r="Z34" i="77"/>
  <c r="AF31" i="76"/>
  <c r="AO31" i="76" s="1"/>
  <c r="AE31" i="76"/>
  <c r="AG31" i="76"/>
  <c r="AP31" i="76" s="1"/>
  <c r="W32" i="76"/>
  <c r="AR34" i="32"/>
  <c r="AH33" i="96"/>
  <c r="AQ33" i="96" s="1"/>
  <c r="AN33" i="84"/>
  <c r="AI33" i="84"/>
  <c r="X35" i="46"/>
  <c r="Y35" i="46"/>
  <c r="Z34" i="92"/>
  <c r="X35" i="86"/>
  <c r="Y35" i="86"/>
  <c r="Z35" i="86" s="1"/>
  <c r="AH33" i="78"/>
  <c r="AQ33" i="78" s="1"/>
  <c r="Z32" i="88"/>
  <c r="Z34" i="48"/>
  <c r="Y34" i="48"/>
  <c r="X34" i="48"/>
  <c r="Y33" i="82"/>
  <c r="X33" i="82"/>
  <c r="AI32" i="44"/>
  <c r="AN32" i="44"/>
  <c r="AH35" i="32"/>
  <c r="AQ35" i="32" s="1"/>
  <c r="Z33" i="87"/>
  <c r="Y33" i="87"/>
  <c r="X33" i="87"/>
  <c r="AR33" i="92"/>
  <c r="Z33" i="96"/>
  <c r="AE33" i="79"/>
  <c r="W34" i="79"/>
  <c r="AF33" i="79"/>
  <c r="AO33" i="79" s="1"/>
  <c r="AG33" i="79"/>
  <c r="AP33" i="79" s="1"/>
  <c r="AH35" i="37"/>
  <c r="AQ35" i="37" s="1"/>
  <c r="Z33" i="78"/>
  <c r="Z35" i="90"/>
  <c r="Y35" i="90"/>
  <c r="X35" i="90"/>
  <c r="X34" i="42"/>
  <c r="Y34" i="42"/>
  <c r="Z34" i="42" s="1"/>
  <c r="Z34" i="33"/>
  <c r="Y34" i="33"/>
  <c r="X34" i="33"/>
  <c r="AN33" i="74"/>
  <c r="AI33" i="74"/>
  <c r="X34" i="27"/>
  <c r="Z34" i="27" s="1"/>
  <c r="Y34" i="27"/>
  <c r="AR32" i="96"/>
  <c r="AH33" i="93"/>
  <c r="AQ33" i="93" s="1"/>
  <c r="AG34" i="31"/>
  <c r="AP34" i="31" s="1"/>
  <c r="AE34" i="31"/>
  <c r="W35" i="31"/>
  <c r="AF34" i="31"/>
  <c r="AO34" i="31" s="1"/>
  <c r="AH34" i="80"/>
  <c r="AQ34" i="80" s="1"/>
  <c r="AR33" i="39"/>
  <c r="AN34" i="94"/>
  <c r="AI34" i="94"/>
  <c r="X33" i="91"/>
  <c r="Y33" i="91"/>
  <c r="AH33" i="73"/>
  <c r="AQ33" i="73" s="1"/>
  <c r="AN31" i="36"/>
  <c r="AI31" i="36"/>
  <c r="AH34" i="39"/>
  <c r="AQ34" i="39" s="1"/>
  <c r="AI32" i="87"/>
  <c r="AN32" i="87"/>
  <c r="AF33" i="34"/>
  <c r="AO33" i="34" s="1"/>
  <c r="AE33" i="34"/>
  <c r="W34" i="34"/>
  <c r="AG33" i="34"/>
  <c r="AP33" i="34" s="1"/>
  <c r="AG34" i="30"/>
  <c r="AP34" i="30" s="1"/>
  <c r="AF34" i="30"/>
  <c r="AO34" i="30" s="1"/>
  <c r="W35" i="30"/>
  <c r="AE34" i="30"/>
  <c r="AN34" i="46"/>
  <c r="AI34" i="46"/>
  <c r="AN34" i="86"/>
  <c r="AI34" i="86"/>
  <c r="AR32" i="93"/>
  <c r="AI33" i="48"/>
  <c r="AN33" i="48"/>
  <c r="AI33" i="81"/>
  <c r="AN33" i="81"/>
  <c r="AI33" i="33"/>
  <c r="AN33" i="33"/>
  <c r="Z35" i="41"/>
  <c r="X35" i="41"/>
  <c r="Y35" i="41"/>
  <c r="Y34" i="83"/>
  <c r="X34" i="83"/>
  <c r="AR34" i="37"/>
  <c r="W35" i="80"/>
  <c r="AG34" i="80"/>
  <c r="AP34" i="80" s="1"/>
  <c r="AF34" i="80"/>
  <c r="AO34" i="80" s="1"/>
  <c r="AE34" i="80"/>
  <c r="AN31" i="29"/>
  <c r="AI31" i="29"/>
  <c r="AR31" i="88"/>
  <c r="AG35" i="32"/>
  <c r="AP35" i="32" s="1"/>
  <c r="AF35" i="32"/>
  <c r="AO35" i="32" s="1"/>
  <c r="AE35" i="32"/>
  <c r="W36" i="32"/>
  <c r="AN34" i="85"/>
  <c r="AI34" i="85"/>
  <c r="W33" i="43"/>
  <c r="AE32" i="43"/>
  <c r="AG32" i="43"/>
  <c r="AP32" i="43" s="1"/>
  <c r="AF32" i="43"/>
  <c r="AO32" i="43" s="1"/>
  <c r="W35" i="89"/>
  <c r="AG34" i="89"/>
  <c r="AP34" i="89" s="1"/>
  <c r="AF34" i="89"/>
  <c r="AO34" i="89" s="1"/>
  <c r="AE34" i="89"/>
  <c r="W33" i="95"/>
  <c r="AG32" i="95"/>
  <c r="AP32" i="95" s="1"/>
  <c r="AE32" i="95"/>
  <c r="AF32" i="95"/>
  <c r="AO32" i="95" s="1"/>
  <c r="W36" i="37"/>
  <c r="AF35" i="37"/>
  <c r="AO35" i="37" s="1"/>
  <c r="AE35" i="37"/>
  <c r="AG35" i="37"/>
  <c r="AP35" i="37" s="1"/>
  <c r="AR33" i="31"/>
  <c r="AR33" i="77"/>
  <c r="AI34" i="90"/>
  <c r="AN34" i="90"/>
  <c r="Y34" i="25"/>
  <c r="X34" i="25"/>
  <c r="AI33" i="27"/>
  <c r="AN33" i="27"/>
  <c r="Y32" i="38"/>
  <c r="X32" i="38"/>
  <c r="AN34" i="41"/>
  <c r="AI34" i="41"/>
  <c r="AN32" i="82"/>
  <c r="AI32" i="82"/>
  <c r="AI33" i="83"/>
  <c r="AN33" i="83"/>
  <c r="W36" i="86" l="1"/>
  <c r="AF35" i="86"/>
  <c r="AO35" i="86" s="1"/>
  <c r="AG35" i="86"/>
  <c r="AP35" i="86" s="1"/>
  <c r="AE35" i="86"/>
  <c r="AF34" i="42"/>
  <c r="AO34" i="42" s="1"/>
  <c r="AE34" i="42"/>
  <c r="W35" i="42"/>
  <c r="AG34" i="42"/>
  <c r="AP34" i="42" s="1"/>
  <c r="AE34" i="27"/>
  <c r="W35" i="27"/>
  <c r="AG34" i="27"/>
  <c r="AP34" i="27" s="1"/>
  <c r="AF34" i="27"/>
  <c r="AO34" i="27" s="1"/>
  <c r="AF32" i="36"/>
  <c r="AO32" i="36" s="1"/>
  <c r="AG32" i="36"/>
  <c r="AP32" i="36" s="1"/>
  <c r="W33" i="36"/>
  <c r="AE32" i="36"/>
  <c r="AR34" i="41"/>
  <c r="AR33" i="27"/>
  <c r="X35" i="89"/>
  <c r="Y35" i="89"/>
  <c r="AR34" i="85"/>
  <c r="AN34" i="80"/>
  <c r="AI34" i="80"/>
  <c r="AH34" i="83"/>
  <c r="AQ34" i="83" s="1"/>
  <c r="AI33" i="79"/>
  <c r="AN33" i="79"/>
  <c r="AG33" i="87"/>
  <c r="AP33" i="87" s="1"/>
  <c r="AF33" i="87"/>
  <c r="AO33" i="87" s="1"/>
  <c r="AE33" i="87"/>
  <c r="W34" i="87"/>
  <c r="Y32" i="76"/>
  <c r="X32" i="76"/>
  <c r="AH33" i="44"/>
  <c r="AQ33" i="44" s="1"/>
  <c r="Y36" i="45"/>
  <c r="X36" i="45"/>
  <c r="AR33" i="25"/>
  <c r="AR34" i="26"/>
  <c r="AH34" i="35"/>
  <c r="AQ34" i="35" s="1"/>
  <c r="AF34" i="74"/>
  <c r="AO34" i="74" s="1"/>
  <c r="W35" i="74"/>
  <c r="AE34" i="74"/>
  <c r="AG34" i="74"/>
  <c r="AP34" i="74" s="1"/>
  <c r="Z32" i="40"/>
  <c r="X32" i="40"/>
  <c r="Y32" i="40"/>
  <c r="AF35" i="26"/>
  <c r="AO35" i="26" s="1"/>
  <c r="AG35" i="26"/>
  <c r="AP35" i="26" s="1"/>
  <c r="W36" i="26"/>
  <c r="AE35" i="26"/>
  <c r="AH35" i="85"/>
  <c r="AQ35" i="85" s="1"/>
  <c r="AR32" i="44"/>
  <c r="AE34" i="48"/>
  <c r="W35" i="48"/>
  <c r="AF34" i="48"/>
  <c r="AO34" i="48" s="1"/>
  <c r="AG34" i="48"/>
  <c r="AP34" i="48" s="1"/>
  <c r="AH35" i="46"/>
  <c r="AQ35" i="46" s="1"/>
  <c r="W35" i="35"/>
  <c r="AG34" i="35"/>
  <c r="AP34" i="35" s="1"/>
  <c r="AF34" i="35"/>
  <c r="AO34" i="35" s="1"/>
  <c r="AE34" i="35"/>
  <c r="AH34" i="84"/>
  <c r="AQ34" i="84" s="1"/>
  <c r="AI31" i="40"/>
  <c r="AN31" i="40"/>
  <c r="X35" i="39"/>
  <c r="Y35" i="39"/>
  <c r="Z35" i="39" s="1"/>
  <c r="W36" i="85"/>
  <c r="AE35" i="85"/>
  <c r="AG35" i="85"/>
  <c r="AP35" i="85" s="1"/>
  <c r="AF35" i="85"/>
  <c r="AO35" i="85" s="1"/>
  <c r="AN33" i="73"/>
  <c r="AI33" i="73"/>
  <c r="AR32" i="91"/>
  <c r="AH34" i="25"/>
  <c r="AQ34" i="25" s="1"/>
  <c r="AH33" i="91"/>
  <c r="AQ33" i="91" s="1"/>
  <c r="AH32" i="38"/>
  <c r="AQ32" i="38" s="1"/>
  <c r="Y36" i="37"/>
  <c r="Z36" i="37" s="1"/>
  <c r="X36" i="37"/>
  <c r="X36" i="32"/>
  <c r="Y36" i="32"/>
  <c r="Z34" i="83"/>
  <c r="AR34" i="86"/>
  <c r="X35" i="30"/>
  <c r="Y35" i="30"/>
  <c r="Z35" i="30" s="1"/>
  <c r="AI33" i="34"/>
  <c r="AN33" i="34"/>
  <c r="Z33" i="91"/>
  <c r="Y35" i="31"/>
  <c r="X35" i="31"/>
  <c r="AE33" i="78"/>
  <c r="W34" i="78"/>
  <c r="AG33" i="78"/>
  <c r="AP33" i="78" s="1"/>
  <c r="AF33" i="78"/>
  <c r="AO33" i="78" s="1"/>
  <c r="AH33" i="82"/>
  <c r="AQ33" i="82" s="1"/>
  <c r="W33" i="88"/>
  <c r="AE32" i="88"/>
  <c r="AG32" i="88"/>
  <c r="AP32" i="88" s="1"/>
  <c r="AF32" i="88"/>
  <c r="AO32" i="88" s="1"/>
  <c r="Z35" i="46"/>
  <c r="Z33" i="44"/>
  <c r="AH35" i="94"/>
  <c r="AQ35" i="94" s="1"/>
  <c r="AH32" i="47"/>
  <c r="AQ32" i="47" s="1"/>
  <c r="AR31" i="38"/>
  <c r="AR33" i="42"/>
  <c r="Z34" i="84"/>
  <c r="AN34" i="39"/>
  <c r="AI34" i="39"/>
  <c r="Y34" i="75"/>
  <c r="X34" i="75"/>
  <c r="Z34" i="75" s="1"/>
  <c r="Z34" i="93"/>
  <c r="Y34" i="93"/>
  <c r="X34" i="93"/>
  <c r="X33" i="95"/>
  <c r="Y33" i="95"/>
  <c r="AN34" i="30"/>
  <c r="AI34" i="30"/>
  <c r="Y34" i="34"/>
  <c r="X34" i="34"/>
  <c r="AG34" i="33"/>
  <c r="AP34" i="33" s="1"/>
  <c r="AF34" i="33"/>
  <c r="AO34" i="33" s="1"/>
  <c r="AE34" i="33"/>
  <c r="W35" i="33"/>
  <c r="AR33" i="83"/>
  <c r="Z34" i="25"/>
  <c r="AI34" i="89"/>
  <c r="AN34" i="89"/>
  <c r="AI32" i="43"/>
  <c r="AN32" i="43"/>
  <c r="AR31" i="29"/>
  <c r="Z35" i="80"/>
  <c r="X35" i="80"/>
  <c r="Y35" i="80"/>
  <c r="AR33" i="81"/>
  <c r="AR34" i="94"/>
  <c r="AN34" i="31"/>
  <c r="AI34" i="31"/>
  <c r="AR33" i="74"/>
  <c r="AH34" i="42"/>
  <c r="AQ34" i="42" s="1"/>
  <c r="AH35" i="86"/>
  <c r="AQ35" i="86" s="1"/>
  <c r="AR33" i="84"/>
  <c r="AN31" i="76"/>
  <c r="AI31" i="76"/>
  <c r="Z35" i="94"/>
  <c r="AH32" i="36"/>
  <c r="AQ32" i="36" s="1"/>
  <c r="AN33" i="75"/>
  <c r="AI33" i="75"/>
  <c r="AR33" i="33"/>
  <c r="AE35" i="90"/>
  <c r="W36" i="90"/>
  <c r="AF35" i="90"/>
  <c r="AO35" i="90" s="1"/>
  <c r="AG35" i="90"/>
  <c r="AP35" i="90" s="1"/>
  <c r="AE33" i="96"/>
  <c r="W34" i="96"/>
  <c r="AF33" i="96"/>
  <c r="AO33" i="96" s="1"/>
  <c r="AG33" i="96"/>
  <c r="AP33" i="96" s="1"/>
  <c r="AR32" i="82"/>
  <c r="Z32" i="38"/>
  <c r="AI32" i="95"/>
  <c r="AN32" i="95"/>
  <c r="AN35" i="32"/>
  <c r="AI35" i="32"/>
  <c r="AH35" i="41"/>
  <c r="AQ35" i="41" s="1"/>
  <c r="AR34" i="46"/>
  <c r="AH33" i="87"/>
  <c r="AQ33" i="87" s="1"/>
  <c r="Z33" i="82"/>
  <c r="AR31" i="47"/>
  <c r="AI35" i="45"/>
  <c r="AN35" i="45"/>
  <c r="Z32" i="47"/>
  <c r="AH34" i="81"/>
  <c r="AQ34" i="81" s="1"/>
  <c r="Z35" i="28"/>
  <c r="X35" i="28"/>
  <c r="Y35" i="28"/>
  <c r="AH32" i="29"/>
  <c r="AQ32" i="29" s="1"/>
  <c r="AH34" i="27"/>
  <c r="AQ34" i="27" s="1"/>
  <c r="AR34" i="90"/>
  <c r="AI35" i="37"/>
  <c r="AN35" i="37"/>
  <c r="Y33" i="43"/>
  <c r="X33" i="43"/>
  <c r="Z33" i="43" s="1"/>
  <c r="W36" i="41"/>
  <c r="AG35" i="41"/>
  <c r="AP35" i="41" s="1"/>
  <c r="AF35" i="41"/>
  <c r="AO35" i="41" s="1"/>
  <c r="AE35" i="41"/>
  <c r="AR33" i="48"/>
  <c r="AR32" i="87"/>
  <c r="AR31" i="36"/>
  <c r="AH34" i="33"/>
  <c r="AQ34" i="33" s="1"/>
  <c r="AH35" i="90"/>
  <c r="AQ35" i="90" s="1"/>
  <c r="Y34" i="79"/>
  <c r="X34" i="79"/>
  <c r="Z34" i="79" s="1"/>
  <c r="AH34" i="48"/>
  <c r="AQ34" i="48" s="1"/>
  <c r="W35" i="92"/>
  <c r="AG34" i="92"/>
  <c r="AP34" i="92" s="1"/>
  <c r="AE34" i="92"/>
  <c r="AF34" i="92"/>
  <c r="AO34" i="92" s="1"/>
  <c r="AF34" i="77"/>
  <c r="AO34" i="77" s="1"/>
  <c r="W35" i="77"/>
  <c r="AE34" i="77"/>
  <c r="AG34" i="77"/>
  <c r="AP34" i="77" s="1"/>
  <c r="AR33" i="35"/>
  <c r="AH34" i="74"/>
  <c r="AQ34" i="74" s="1"/>
  <c r="AF34" i="81"/>
  <c r="AO34" i="81" s="1"/>
  <c r="AG34" i="81"/>
  <c r="AP34" i="81" s="1"/>
  <c r="AE34" i="81"/>
  <c r="W35" i="81"/>
  <c r="AH35" i="26"/>
  <c r="AQ35" i="26" s="1"/>
  <c r="AN34" i="28"/>
  <c r="AI34" i="28"/>
  <c r="Z34" i="73"/>
  <c r="X34" i="73"/>
  <c r="Y34" i="73"/>
  <c r="Z32" i="29"/>
  <c r="AN33" i="93"/>
  <c r="AI33" i="93"/>
  <c r="W36" i="39" l="1"/>
  <c r="AG35" i="39"/>
  <c r="AP35" i="39" s="1"/>
  <c r="AF35" i="39"/>
  <c r="AO35" i="39" s="1"/>
  <c r="AE35" i="39"/>
  <c r="AF34" i="75"/>
  <c r="AO34" i="75" s="1"/>
  <c r="W35" i="75"/>
  <c r="AG34" i="75"/>
  <c r="AP34" i="75" s="1"/>
  <c r="AE34" i="75"/>
  <c r="AG34" i="79"/>
  <c r="AP34" i="79" s="1"/>
  <c r="AE34" i="79"/>
  <c r="AF34" i="79"/>
  <c r="AO34" i="79" s="1"/>
  <c r="W35" i="79"/>
  <c r="W36" i="30"/>
  <c r="AG35" i="30"/>
  <c r="AP35" i="30" s="1"/>
  <c r="AF35" i="30"/>
  <c r="AO35" i="30" s="1"/>
  <c r="AE35" i="30"/>
  <c r="AE33" i="43"/>
  <c r="AG33" i="43"/>
  <c r="AP33" i="43" s="1"/>
  <c r="W34" i="43"/>
  <c r="AF33" i="43"/>
  <c r="AO33" i="43" s="1"/>
  <c r="AE36" i="37"/>
  <c r="AG36" i="37"/>
  <c r="AP36" i="37" s="1"/>
  <c r="AF36" i="37"/>
  <c r="AO36" i="37" s="1"/>
  <c r="W37" i="37"/>
  <c r="W35" i="73"/>
  <c r="AG34" i="73"/>
  <c r="AP34" i="73" s="1"/>
  <c r="AF34" i="73"/>
  <c r="AO34" i="73" s="1"/>
  <c r="AE34" i="73"/>
  <c r="AG35" i="28"/>
  <c r="AP35" i="28" s="1"/>
  <c r="AF35" i="28"/>
  <c r="AO35" i="28" s="1"/>
  <c r="AE35" i="28"/>
  <c r="W36" i="28"/>
  <c r="W33" i="47"/>
  <c r="AG32" i="47"/>
  <c r="AP32" i="47" s="1"/>
  <c r="AE32" i="47"/>
  <c r="AF32" i="47"/>
  <c r="AO32" i="47" s="1"/>
  <c r="AR35" i="32"/>
  <c r="AH34" i="34"/>
  <c r="AQ34" i="34" s="1"/>
  <c r="AH33" i="95"/>
  <c r="AQ33" i="95" s="1"/>
  <c r="AH35" i="31"/>
  <c r="AQ35" i="31" s="1"/>
  <c r="AI34" i="48"/>
  <c r="AN34" i="48"/>
  <c r="AN34" i="74"/>
  <c r="AI34" i="74"/>
  <c r="AH36" i="45"/>
  <c r="AQ36" i="45" s="1"/>
  <c r="Y33" i="36"/>
  <c r="X33" i="36"/>
  <c r="Z33" i="36" s="1"/>
  <c r="X35" i="27"/>
  <c r="Y35" i="27"/>
  <c r="AI35" i="41"/>
  <c r="AN35" i="41"/>
  <c r="AR33" i="93"/>
  <c r="AR34" i="28"/>
  <c r="AR33" i="75"/>
  <c r="AR34" i="31"/>
  <c r="AR32" i="43"/>
  <c r="Z33" i="95"/>
  <c r="AG33" i="44"/>
  <c r="AP33" i="44" s="1"/>
  <c r="AF33" i="44"/>
  <c r="AO33" i="44" s="1"/>
  <c r="AE33" i="44"/>
  <c r="W34" i="44"/>
  <c r="X33" i="88"/>
  <c r="Y33" i="88"/>
  <c r="Z33" i="88" s="1"/>
  <c r="Z35" i="31"/>
  <c r="AH36" i="32"/>
  <c r="AQ36" i="32" s="1"/>
  <c r="AH35" i="39"/>
  <c r="AQ35" i="39" s="1"/>
  <c r="Z35" i="74"/>
  <c r="X35" i="74"/>
  <c r="Y35" i="74"/>
  <c r="AN33" i="87"/>
  <c r="AI33" i="87"/>
  <c r="AI34" i="27"/>
  <c r="AN34" i="27"/>
  <c r="AI35" i="86"/>
  <c r="AN35" i="86"/>
  <c r="Z35" i="81"/>
  <c r="X35" i="81"/>
  <c r="Y35" i="81"/>
  <c r="AI34" i="92"/>
  <c r="AN34" i="92"/>
  <c r="AR35" i="45"/>
  <c r="W36" i="94"/>
  <c r="AG35" i="94"/>
  <c r="AP35" i="94" s="1"/>
  <c r="AF35" i="94"/>
  <c r="AO35" i="94" s="1"/>
  <c r="AE35" i="94"/>
  <c r="AH35" i="80"/>
  <c r="AQ35" i="80" s="1"/>
  <c r="Y35" i="33"/>
  <c r="X35" i="33"/>
  <c r="Z34" i="34"/>
  <c r="AH34" i="93"/>
  <c r="AQ34" i="93" s="1"/>
  <c r="AR34" i="39"/>
  <c r="W36" i="46"/>
  <c r="AG35" i="46"/>
  <c r="AP35" i="46" s="1"/>
  <c r="AF35" i="46"/>
  <c r="AO35" i="46" s="1"/>
  <c r="AE35" i="46"/>
  <c r="AH35" i="30"/>
  <c r="AQ35" i="30" s="1"/>
  <c r="Z36" i="32"/>
  <c r="Y35" i="35"/>
  <c r="X35" i="35"/>
  <c r="AN35" i="26"/>
  <c r="AI35" i="26"/>
  <c r="AH32" i="40"/>
  <c r="AQ32" i="40" s="1"/>
  <c r="Z36" i="45"/>
  <c r="AH32" i="76"/>
  <c r="AQ32" i="76" s="1"/>
  <c r="AN34" i="77"/>
  <c r="AI34" i="77"/>
  <c r="AR35" i="37"/>
  <c r="AR32" i="95"/>
  <c r="X36" i="90"/>
  <c r="Y36" i="90"/>
  <c r="Z36" i="90" s="1"/>
  <c r="AR31" i="76"/>
  <c r="AF35" i="80"/>
  <c r="AO35" i="80" s="1"/>
  <c r="W36" i="80"/>
  <c r="AG35" i="80"/>
  <c r="AP35" i="80" s="1"/>
  <c r="AE35" i="80"/>
  <c r="AR34" i="89"/>
  <c r="AN34" i="33"/>
  <c r="AI34" i="33"/>
  <c r="AR34" i="30"/>
  <c r="AF33" i="91"/>
  <c r="AO33" i="91" s="1"/>
  <c r="AG33" i="91"/>
  <c r="AP33" i="91" s="1"/>
  <c r="AE33" i="91"/>
  <c r="W34" i="91"/>
  <c r="AH36" i="37"/>
  <c r="AQ36" i="37" s="1"/>
  <c r="AI35" i="85"/>
  <c r="AN35" i="85"/>
  <c r="AG32" i="40"/>
  <c r="AP32" i="40" s="1"/>
  <c r="AF32" i="40"/>
  <c r="AO32" i="40" s="1"/>
  <c r="AE32" i="40"/>
  <c r="W33" i="40"/>
  <c r="W33" i="29"/>
  <c r="AE32" i="29"/>
  <c r="AG32" i="29"/>
  <c r="AP32" i="29" s="1"/>
  <c r="AF32" i="29"/>
  <c r="AO32" i="29" s="1"/>
  <c r="Y36" i="41"/>
  <c r="X36" i="41"/>
  <c r="W33" i="38"/>
  <c r="AG32" i="38"/>
  <c r="AP32" i="38" s="1"/>
  <c r="AF32" i="38"/>
  <c r="AO32" i="38" s="1"/>
  <c r="AE32" i="38"/>
  <c r="X34" i="96"/>
  <c r="Y34" i="96"/>
  <c r="AI35" i="90"/>
  <c r="AN35" i="90"/>
  <c r="AF34" i="25"/>
  <c r="AO34" i="25" s="1"/>
  <c r="AE34" i="25"/>
  <c r="W35" i="25"/>
  <c r="AG34" i="25"/>
  <c r="AP34" i="25" s="1"/>
  <c r="W35" i="93"/>
  <c r="AG34" i="93"/>
  <c r="AP34" i="93" s="1"/>
  <c r="AF34" i="93"/>
  <c r="AO34" i="93" s="1"/>
  <c r="AE34" i="93"/>
  <c r="W35" i="84"/>
  <c r="AG34" i="84"/>
  <c r="AP34" i="84" s="1"/>
  <c r="AF34" i="84"/>
  <c r="AO34" i="84" s="1"/>
  <c r="AE34" i="84"/>
  <c r="X34" i="78"/>
  <c r="Y34" i="78"/>
  <c r="Z34" i="78" s="1"/>
  <c r="AR31" i="40"/>
  <c r="AI34" i="35"/>
  <c r="AN34" i="35"/>
  <c r="X36" i="26"/>
  <c r="Y36" i="26"/>
  <c r="Z32" i="76"/>
  <c r="AH35" i="89"/>
  <c r="AQ35" i="89" s="1"/>
  <c r="X35" i="42"/>
  <c r="Z35" i="42" s="1"/>
  <c r="Y35" i="42"/>
  <c r="AN34" i="81"/>
  <c r="AI34" i="81"/>
  <c r="X35" i="77"/>
  <c r="Y35" i="77"/>
  <c r="AH34" i="73"/>
  <c r="AQ34" i="73" s="1"/>
  <c r="Z35" i="92"/>
  <c r="X35" i="92"/>
  <c r="Y35" i="92"/>
  <c r="AH34" i="79"/>
  <c r="AQ34" i="79" s="1"/>
  <c r="AH33" i="43"/>
  <c r="AQ33" i="43" s="1"/>
  <c r="AH35" i="28"/>
  <c r="AQ35" i="28" s="1"/>
  <c r="W34" i="82"/>
  <c r="AG33" i="82"/>
  <c r="AP33" i="82" s="1"/>
  <c r="AE33" i="82"/>
  <c r="AF33" i="82"/>
  <c r="AO33" i="82" s="1"/>
  <c r="AI33" i="96"/>
  <c r="AN33" i="96"/>
  <c r="AH34" i="75"/>
  <c r="AQ34" i="75" s="1"/>
  <c r="AI32" i="88"/>
  <c r="AN32" i="88"/>
  <c r="AI33" i="78"/>
  <c r="AN33" i="78"/>
  <c r="AR33" i="34"/>
  <c r="AG34" i="83"/>
  <c r="AP34" i="83" s="1"/>
  <c r="AE34" i="83"/>
  <c r="W35" i="83"/>
  <c r="AF34" i="83"/>
  <c r="AO34" i="83" s="1"/>
  <c r="AR33" i="73"/>
  <c r="Y36" i="85"/>
  <c r="X36" i="85"/>
  <c r="Z36" i="85" s="1"/>
  <c r="Y35" i="48"/>
  <c r="X35" i="48"/>
  <c r="X34" i="87"/>
  <c r="Y34" i="87"/>
  <c r="Z34" i="87" s="1"/>
  <c r="AR33" i="79"/>
  <c r="AR34" i="80"/>
  <c r="Z35" i="89"/>
  <c r="AN32" i="36"/>
  <c r="AI32" i="36"/>
  <c r="AN34" i="42"/>
  <c r="AI34" i="42"/>
  <c r="X36" i="86"/>
  <c r="Y36" i="86"/>
  <c r="Z36" i="86" s="1"/>
  <c r="W34" i="36" l="1"/>
  <c r="AG33" i="36"/>
  <c r="AP33" i="36" s="1"/>
  <c r="AF33" i="36"/>
  <c r="AO33" i="36" s="1"/>
  <c r="AE33" i="36"/>
  <c r="AF36" i="86"/>
  <c r="AO36" i="86" s="1"/>
  <c r="AE36" i="86"/>
  <c r="AG36" i="86"/>
  <c r="AP36" i="86" s="1"/>
  <c r="W37" i="86"/>
  <c r="W35" i="87"/>
  <c r="AG34" i="87"/>
  <c r="AP34" i="87" s="1"/>
  <c r="AE34" i="87"/>
  <c r="AF34" i="87"/>
  <c r="AO34" i="87" s="1"/>
  <c r="AF33" i="88"/>
  <c r="AO33" i="88" s="1"/>
  <c r="AE33" i="88"/>
  <c r="AG33" i="88"/>
  <c r="AP33" i="88" s="1"/>
  <c r="W34" i="88"/>
  <c r="AF36" i="85"/>
  <c r="AO36" i="85" s="1"/>
  <c r="AE36" i="85"/>
  <c r="W37" i="85"/>
  <c r="AG36" i="85"/>
  <c r="AP36" i="85" s="1"/>
  <c r="AG35" i="42"/>
  <c r="AP35" i="42" s="1"/>
  <c r="AF35" i="42"/>
  <c r="AO35" i="42" s="1"/>
  <c r="AE35" i="42"/>
  <c r="W36" i="42"/>
  <c r="AG34" i="78"/>
  <c r="AP34" i="78" s="1"/>
  <c r="AE34" i="78"/>
  <c r="W35" i="78"/>
  <c r="AF34" i="78"/>
  <c r="AO34" i="78" s="1"/>
  <c r="AG36" i="90"/>
  <c r="AP36" i="90" s="1"/>
  <c r="AE36" i="90"/>
  <c r="AF36" i="90"/>
  <c r="AO36" i="90" s="1"/>
  <c r="W37" i="90"/>
  <c r="Z37" i="37"/>
  <c r="X37" i="37"/>
  <c r="Y37" i="37"/>
  <c r="AN34" i="83"/>
  <c r="AI34" i="83"/>
  <c r="AH35" i="92"/>
  <c r="AQ35" i="92" s="1"/>
  <c r="Y35" i="25"/>
  <c r="X35" i="25"/>
  <c r="AN32" i="40"/>
  <c r="AI32" i="40"/>
  <c r="AI33" i="91"/>
  <c r="AN33" i="91"/>
  <c r="Y36" i="80"/>
  <c r="X36" i="80"/>
  <c r="AF36" i="45"/>
  <c r="AO36" i="45" s="1"/>
  <c r="AG36" i="45"/>
  <c r="AP36" i="45" s="1"/>
  <c r="AE36" i="45"/>
  <c r="W37" i="45"/>
  <c r="AR35" i="26"/>
  <c r="AH35" i="33"/>
  <c r="AQ35" i="33" s="1"/>
  <c r="X36" i="94"/>
  <c r="Y36" i="94"/>
  <c r="AH35" i="81"/>
  <c r="AQ35" i="81" s="1"/>
  <c r="AR33" i="87"/>
  <c r="AE33" i="95"/>
  <c r="W34" i="95"/>
  <c r="AF33" i="95"/>
  <c r="AO33" i="95" s="1"/>
  <c r="AG33" i="95"/>
  <c r="AP33" i="95" s="1"/>
  <c r="AR35" i="41"/>
  <c r="AR34" i="74"/>
  <c r="Z34" i="43"/>
  <c r="Y34" i="43"/>
  <c r="X34" i="43"/>
  <c r="AN34" i="79"/>
  <c r="AI34" i="79"/>
  <c r="AI34" i="84"/>
  <c r="AN34" i="84"/>
  <c r="AH34" i="96"/>
  <c r="AQ34" i="96" s="1"/>
  <c r="AI32" i="29"/>
  <c r="AN32" i="29"/>
  <c r="AF35" i="81"/>
  <c r="AO35" i="81" s="1"/>
  <c r="W36" i="81"/>
  <c r="AG35" i="81"/>
  <c r="AP35" i="81" s="1"/>
  <c r="AE35" i="81"/>
  <c r="AR33" i="96"/>
  <c r="AH35" i="77"/>
  <c r="AQ35" i="77" s="1"/>
  <c r="AF32" i="76"/>
  <c r="AO32" i="76" s="1"/>
  <c r="W33" i="76"/>
  <c r="AE32" i="76"/>
  <c r="AG32" i="76"/>
  <c r="AP32" i="76" s="1"/>
  <c r="AN34" i="25"/>
  <c r="AI34" i="25"/>
  <c r="Z34" i="96"/>
  <c r="AH36" i="41"/>
  <c r="AQ36" i="41" s="1"/>
  <c r="AH35" i="35"/>
  <c r="AQ35" i="35" s="1"/>
  <c r="Z35" i="33"/>
  <c r="AI35" i="94"/>
  <c r="AN35" i="94"/>
  <c r="X34" i="44"/>
  <c r="Y34" i="44"/>
  <c r="AH35" i="27"/>
  <c r="AQ35" i="27" s="1"/>
  <c r="X36" i="28"/>
  <c r="Y36" i="28"/>
  <c r="Z36" i="28" s="1"/>
  <c r="X36" i="30"/>
  <c r="Y36" i="30"/>
  <c r="Z36" i="30" s="1"/>
  <c r="AI34" i="75"/>
  <c r="AN34" i="75"/>
  <c r="AR34" i="42"/>
  <c r="AH35" i="48"/>
  <c r="AQ35" i="48" s="1"/>
  <c r="AF35" i="92"/>
  <c r="AO35" i="92" s="1"/>
  <c r="AE35" i="92"/>
  <c r="W36" i="92"/>
  <c r="AG35" i="92"/>
  <c r="AP35" i="92" s="1"/>
  <c r="AH35" i="42"/>
  <c r="AQ35" i="42" s="1"/>
  <c r="AR34" i="35"/>
  <c r="Y33" i="38"/>
  <c r="X33" i="38"/>
  <c r="Z33" i="38" s="1"/>
  <c r="Y33" i="47"/>
  <c r="X33" i="47"/>
  <c r="AI35" i="39"/>
  <c r="AN35" i="39"/>
  <c r="AR32" i="36"/>
  <c r="Z35" i="48"/>
  <c r="Z35" i="77"/>
  <c r="AI32" i="38"/>
  <c r="AN32" i="38"/>
  <c r="Z33" i="29"/>
  <c r="X33" i="29"/>
  <c r="Y33" i="29"/>
  <c r="Z36" i="46"/>
  <c r="X36" i="46"/>
  <c r="Y36" i="46"/>
  <c r="AR35" i="86"/>
  <c r="AH35" i="74"/>
  <c r="AQ35" i="74" s="1"/>
  <c r="W36" i="31"/>
  <c r="AG35" i="31"/>
  <c r="AP35" i="31" s="1"/>
  <c r="AE35" i="31"/>
  <c r="AF35" i="31"/>
  <c r="AO35" i="31" s="1"/>
  <c r="AN33" i="44"/>
  <c r="AI33" i="44"/>
  <c r="Z35" i="27"/>
  <c r="AR34" i="48"/>
  <c r="AN35" i="28"/>
  <c r="AI35" i="28"/>
  <c r="AN33" i="43"/>
  <c r="AI33" i="43"/>
  <c r="AR32" i="88"/>
  <c r="Y34" i="82"/>
  <c r="X34" i="82"/>
  <c r="AN34" i="93"/>
  <c r="AI34" i="93"/>
  <c r="AH36" i="85"/>
  <c r="AQ36" i="85" s="1"/>
  <c r="AR34" i="81"/>
  <c r="AH36" i="26"/>
  <c r="AQ36" i="26" s="1"/>
  <c r="Y35" i="93"/>
  <c r="X35" i="93"/>
  <c r="Z35" i="93" s="1"/>
  <c r="Z36" i="41"/>
  <c r="AR35" i="85"/>
  <c r="AI35" i="80"/>
  <c r="AN35" i="80"/>
  <c r="Z35" i="35"/>
  <c r="AR34" i="92"/>
  <c r="W36" i="74"/>
  <c r="AG35" i="74"/>
  <c r="AP35" i="74" s="1"/>
  <c r="AF35" i="74"/>
  <c r="AO35" i="74" s="1"/>
  <c r="AE35" i="74"/>
  <c r="AH33" i="36"/>
  <c r="AQ33" i="36" s="1"/>
  <c r="AI32" i="47"/>
  <c r="AN32" i="47"/>
  <c r="AN36" i="37"/>
  <c r="AI36" i="37"/>
  <c r="AI35" i="30"/>
  <c r="AN35" i="30"/>
  <c r="X35" i="79"/>
  <c r="Y35" i="79"/>
  <c r="Z35" i="79" s="1"/>
  <c r="AI34" i="73"/>
  <c r="AN34" i="73"/>
  <c r="AI33" i="82"/>
  <c r="AN33" i="82"/>
  <c r="AH36" i="86"/>
  <c r="AQ36" i="86" s="1"/>
  <c r="AF35" i="89"/>
  <c r="AO35" i="89" s="1"/>
  <c r="W36" i="89"/>
  <c r="AG35" i="89"/>
  <c r="AP35" i="89" s="1"/>
  <c r="AE35" i="89"/>
  <c r="AH34" i="87"/>
  <c r="AQ34" i="87" s="1"/>
  <c r="Y35" i="83"/>
  <c r="X35" i="83"/>
  <c r="AR33" i="78"/>
  <c r="Z36" i="26"/>
  <c r="AH34" i="78"/>
  <c r="AQ34" i="78" s="1"/>
  <c r="Y35" i="84"/>
  <c r="X35" i="84"/>
  <c r="AR35" i="90"/>
  <c r="Z33" i="40"/>
  <c r="X33" i="40"/>
  <c r="Y33" i="40"/>
  <c r="Z34" i="91"/>
  <c r="X34" i="91"/>
  <c r="Y34" i="91"/>
  <c r="AR34" i="33"/>
  <c r="AH36" i="90"/>
  <c r="AQ36" i="90" s="1"/>
  <c r="AR34" i="77"/>
  <c r="W37" i="32"/>
  <c r="AF36" i="32"/>
  <c r="AO36" i="32" s="1"/>
  <c r="AG36" i="32"/>
  <c r="AP36" i="32" s="1"/>
  <c r="AE36" i="32"/>
  <c r="AI35" i="46"/>
  <c r="AN35" i="46"/>
  <c r="AG34" i="34"/>
  <c r="AP34" i="34" s="1"/>
  <c r="AF34" i="34"/>
  <c r="AO34" i="34" s="1"/>
  <c r="AE34" i="34"/>
  <c r="W35" i="34"/>
  <c r="AR34" i="27"/>
  <c r="AH33" i="88"/>
  <c r="AQ33" i="88" s="1"/>
  <c r="Z35" i="73"/>
  <c r="X35" i="73"/>
  <c r="Y35" i="73"/>
  <c r="X35" i="75"/>
  <c r="Z35" i="75" s="1"/>
  <c r="Y35" i="75"/>
  <c r="Z36" i="39"/>
  <c r="Y36" i="39"/>
  <c r="X36" i="39"/>
  <c r="W36" i="79" l="1"/>
  <c r="AG35" i="79"/>
  <c r="AP35" i="79" s="1"/>
  <c r="AE35" i="79"/>
  <c r="AF35" i="79"/>
  <c r="AO35" i="79" s="1"/>
  <c r="AE35" i="93"/>
  <c r="AF35" i="93"/>
  <c r="AO35" i="93" s="1"/>
  <c r="W36" i="93"/>
  <c r="AG35" i="93"/>
  <c r="AP35" i="93" s="1"/>
  <c r="AE35" i="75"/>
  <c r="AG35" i="75"/>
  <c r="AP35" i="75" s="1"/>
  <c r="AF35" i="75"/>
  <c r="AO35" i="75" s="1"/>
  <c r="W36" i="75"/>
  <c r="W37" i="28"/>
  <c r="AG36" i="28"/>
  <c r="AP36" i="28" s="1"/>
  <c r="AF36" i="28"/>
  <c r="AO36" i="28" s="1"/>
  <c r="AE36" i="28"/>
  <c r="AE33" i="38"/>
  <c r="W34" i="38"/>
  <c r="AG33" i="38"/>
  <c r="AP33" i="38" s="1"/>
  <c r="AF33" i="38"/>
  <c r="AO33" i="38" s="1"/>
  <c r="AE36" i="30"/>
  <c r="AF36" i="30"/>
  <c r="AO36" i="30" s="1"/>
  <c r="W37" i="30"/>
  <c r="AG36" i="30"/>
  <c r="AP36" i="30" s="1"/>
  <c r="X37" i="32"/>
  <c r="Y37" i="32"/>
  <c r="AF34" i="91"/>
  <c r="AO34" i="91" s="1"/>
  <c r="AG34" i="91"/>
  <c r="AP34" i="91" s="1"/>
  <c r="AE34" i="91"/>
  <c r="W35" i="91"/>
  <c r="AH35" i="84"/>
  <c r="AQ35" i="84" s="1"/>
  <c r="X35" i="34"/>
  <c r="Y35" i="34"/>
  <c r="AI36" i="32"/>
  <c r="AN36" i="32"/>
  <c r="AH33" i="40"/>
  <c r="AQ33" i="40" s="1"/>
  <c r="Z35" i="84"/>
  <c r="W37" i="26"/>
  <c r="AG36" i="26"/>
  <c r="AP36" i="26" s="1"/>
  <c r="AF36" i="26"/>
  <c r="AO36" i="26" s="1"/>
  <c r="AE36" i="26"/>
  <c r="AI35" i="89"/>
  <c r="AN35" i="89"/>
  <c r="AR34" i="73"/>
  <c r="AR36" i="37"/>
  <c r="AR35" i="80"/>
  <c r="AI35" i="31"/>
  <c r="AN35" i="31"/>
  <c r="AH36" i="46"/>
  <c r="AQ36" i="46" s="1"/>
  <c r="AR32" i="38"/>
  <c r="AR35" i="39"/>
  <c r="AN32" i="76"/>
  <c r="AI32" i="76"/>
  <c r="AR34" i="79"/>
  <c r="Z34" i="95"/>
  <c r="Y34" i="95"/>
  <c r="X34" i="95"/>
  <c r="AH36" i="80"/>
  <c r="AQ36" i="80" s="1"/>
  <c r="AH37" i="37"/>
  <c r="AQ37" i="37" s="1"/>
  <c r="Z36" i="42"/>
  <c r="X36" i="42"/>
  <c r="Y36" i="42"/>
  <c r="Y37" i="85"/>
  <c r="X37" i="85"/>
  <c r="Z37" i="85" s="1"/>
  <c r="AN34" i="34"/>
  <c r="AI34" i="34"/>
  <c r="X36" i="74"/>
  <c r="Y36" i="74"/>
  <c r="Z36" i="74" s="1"/>
  <c r="AR34" i="93"/>
  <c r="AE36" i="46"/>
  <c r="W37" i="46"/>
  <c r="AF36" i="46"/>
  <c r="AO36" i="46" s="1"/>
  <c r="AG36" i="46"/>
  <c r="AP36" i="46" s="1"/>
  <c r="AF35" i="77"/>
  <c r="AO35" i="77" s="1"/>
  <c r="AE35" i="77"/>
  <c r="W36" i="77"/>
  <c r="AG35" i="77"/>
  <c r="AP35" i="77" s="1"/>
  <c r="AH33" i="47"/>
  <c r="AQ33" i="47" s="1"/>
  <c r="AR35" i="94"/>
  <c r="AG34" i="96"/>
  <c r="AP34" i="96" s="1"/>
  <c r="AF34" i="96"/>
  <c r="AO34" i="96" s="1"/>
  <c r="W35" i="96"/>
  <c r="AE34" i="96"/>
  <c r="Z33" i="76"/>
  <c r="Y33" i="76"/>
  <c r="X33" i="76"/>
  <c r="X36" i="81"/>
  <c r="Y36" i="81"/>
  <c r="Z36" i="81" s="1"/>
  <c r="AI33" i="95"/>
  <c r="AN33" i="95"/>
  <c r="Y37" i="45"/>
  <c r="X37" i="45"/>
  <c r="AH35" i="25"/>
  <c r="AQ35" i="25" s="1"/>
  <c r="AG37" i="37"/>
  <c r="AP37" i="37" s="1"/>
  <c r="W38" i="37"/>
  <c r="AE37" i="37"/>
  <c r="AF37" i="37"/>
  <c r="AO37" i="37" s="1"/>
  <c r="AN35" i="42"/>
  <c r="AI35" i="42"/>
  <c r="AN33" i="88"/>
  <c r="AI33" i="88"/>
  <c r="Y35" i="87"/>
  <c r="X35" i="87"/>
  <c r="Z35" i="87" s="1"/>
  <c r="AI33" i="36"/>
  <c r="AN33" i="36"/>
  <c r="AH36" i="39"/>
  <c r="AQ36" i="39" s="1"/>
  <c r="W34" i="40"/>
  <c r="AG33" i="40"/>
  <c r="AP33" i="40" s="1"/>
  <c r="AF33" i="40"/>
  <c r="AO33" i="40" s="1"/>
  <c r="AE33" i="40"/>
  <c r="AH35" i="73"/>
  <c r="AQ35" i="73" s="1"/>
  <c r="Y36" i="89"/>
  <c r="X36" i="89"/>
  <c r="AH35" i="79"/>
  <c r="AQ35" i="79" s="1"/>
  <c r="AR33" i="43"/>
  <c r="AG35" i="27"/>
  <c r="AP35" i="27" s="1"/>
  <c r="AF35" i="27"/>
  <c r="AO35" i="27" s="1"/>
  <c r="AE35" i="27"/>
  <c r="W36" i="27"/>
  <c r="AG35" i="48"/>
  <c r="AP35" i="48" s="1"/>
  <c r="AF35" i="48"/>
  <c r="AO35" i="48" s="1"/>
  <c r="AE35" i="48"/>
  <c r="W36" i="48"/>
  <c r="AH36" i="28"/>
  <c r="AQ36" i="28" s="1"/>
  <c r="W36" i="33"/>
  <c r="AG35" i="33"/>
  <c r="AP35" i="33" s="1"/>
  <c r="AE35" i="33"/>
  <c r="AF35" i="33"/>
  <c r="AO35" i="33" s="1"/>
  <c r="AR34" i="25"/>
  <c r="AH34" i="43"/>
  <c r="AQ34" i="43" s="1"/>
  <c r="AI36" i="45"/>
  <c r="AN36" i="45"/>
  <c r="Z36" i="80"/>
  <c r="Y37" i="90"/>
  <c r="X37" i="90"/>
  <c r="Z37" i="90" s="1"/>
  <c r="AN36" i="85"/>
  <c r="AI36" i="85"/>
  <c r="Z37" i="86"/>
  <c r="X37" i="86"/>
  <c r="Y37" i="86"/>
  <c r="AF36" i="39"/>
  <c r="AO36" i="39" s="1"/>
  <c r="AE36" i="39"/>
  <c r="W37" i="39"/>
  <c r="AG36" i="39"/>
  <c r="AP36" i="39" s="1"/>
  <c r="AE35" i="73"/>
  <c r="W36" i="73"/>
  <c r="AF35" i="73"/>
  <c r="AO35" i="73" s="1"/>
  <c r="AG35" i="73"/>
  <c r="AP35" i="73" s="1"/>
  <c r="AH34" i="91"/>
  <c r="AQ34" i="91" s="1"/>
  <c r="AH35" i="83"/>
  <c r="AQ35" i="83" s="1"/>
  <c r="AR32" i="47"/>
  <c r="AF36" i="41"/>
  <c r="AO36" i="41" s="1"/>
  <c r="AE36" i="41"/>
  <c r="W37" i="41"/>
  <c r="AG36" i="41"/>
  <c r="AP36" i="41" s="1"/>
  <c r="AH34" i="82"/>
  <c r="AQ34" i="82" s="1"/>
  <c r="AR33" i="44"/>
  <c r="Y36" i="31"/>
  <c r="X36" i="31"/>
  <c r="Z36" i="31" s="1"/>
  <c r="AH33" i="29"/>
  <c r="AQ33" i="29" s="1"/>
  <c r="Z33" i="47"/>
  <c r="AR34" i="75"/>
  <c r="Z35" i="25"/>
  <c r="AR34" i="83"/>
  <c r="Y35" i="78"/>
  <c r="X35" i="78"/>
  <c r="AR33" i="82"/>
  <c r="AN35" i="74"/>
  <c r="AI35" i="74"/>
  <c r="AE35" i="35"/>
  <c r="W36" i="35"/>
  <c r="AG35" i="35"/>
  <c r="AP35" i="35" s="1"/>
  <c r="AF35" i="35"/>
  <c r="AO35" i="35" s="1"/>
  <c r="AH35" i="93"/>
  <c r="AQ35" i="93" s="1"/>
  <c r="AR35" i="28"/>
  <c r="AE33" i="29"/>
  <c r="AF33" i="29"/>
  <c r="AO33" i="29" s="1"/>
  <c r="W34" i="29"/>
  <c r="AG33" i="29"/>
  <c r="AP33" i="29" s="1"/>
  <c r="AH33" i="38"/>
  <c r="AQ33" i="38" s="1"/>
  <c r="X36" i="92"/>
  <c r="Y36" i="92"/>
  <c r="AH34" i="44"/>
  <c r="AQ34" i="44" s="1"/>
  <c r="AI35" i="81"/>
  <c r="AN35" i="81"/>
  <c r="AR32" i="29"/>
  <c r="AG34" i="43"/>
  <c r="AP34" i="43" s="1"/>
  <c r="AF34" i="43"/>
  <c r="AO34" i="43" s="1"/>
  <c r="AE34" i="43"/>
  <c r="W35" i="43"/>
  <c r="AH36" i="94"/>
  <c r="AQ36" i="94" s="1"/>
  <c r="AR33" i="91"/>
  <c r="AN34" i="78"/>
  <c r="AI34" i="78"/>
  <c r="AI34" i="87"/>
  <c r="AN34" i="87"/>
  <c r="AH35" i="75"/>
  <c r="AQ35" i="75" s="1"/>
  <c r="AR35" i="46"/>
  <c r="Z35" i="83"/>
  <c r="AR35" i="30"/>
  <c r="Z34" i="82"/>
  <c r="AI35" i="92"/>
  <c r="AN35" i="92"/>
  <c r="AH36" i="30"/>
  <c r="AQ36" i="30" s="1"/>
  <c r="Z34" i="44"/>
  <c r="AR34" i="84"/>
  <c r="Z36" i="94"/>
  <c r="AR32" i="40"/>
  <c r="AN36" i="90"/>
  <c r="AI36" i="90"/>
  <c r="X34" i="88"/>
  <c r="Y34" i="88"/>
  <c r="AN36" i="86"/>
  <c r="AI36" i="86"/>
  <c r="X34" i="36"/>
  <c r="Y34" i="36"/>
  <c r="Z34" i="36" s="1"/>
  <c r="AE34" i="36" l="1"/>
  <c r="W35" i="36"/>
  <c r="AG34" i="36"/>
  <c r="AP34" i="36" s="1"/>
  <c r="AF34" i="36"/>
  <c r="AO34" i="36" s="1"/>
  <c r="AE36" i="81"/>
  <c r="AG36" i="81"/>
  <c r="AP36" i="81" s="1"/>
  <c r="AF36" i="81"/>
  <c r="AO36" i="81" s="1"/>
  <c r="W37" i="81"/>
  <c r="AG37" i="85"/>
  <c r="AP37" i="85" s="1"/>
  <c r="AE37" i="85"/>
  <c r="AF37" i="85"/>
  <c r="AO37" i="85" s="1"/>
  <c r="W38" i="85"/>
  <c r="W38" i="90"/>
  <c r="AG37" i="90"/>
  <c r="AP37" i="90" s="1"/>
  <c r="AE37" i="90"/>
  <c r="AF37" i="90"/>
  <c r="AO37" i="90" s="1"/>
  <c r="AF36" i="74"/>
  <c r="AO36" i="74" s="1"/>
  <c r="W37" i="74"/>
  <c r="AG36" i="74"/>
  <c r="AP36" i="74" s="1"/>
  <c r="AE36" i="74"/>
  <c r="AF36" i="31"/>
  <c r="AO36" i="31" s="1"/>
  <c r="AE36" i="31"/>
  <c r="W37" i="31"/>
  <c r="AG36" i="31"/>
  <c r="AP36" i="31" s="1"/>
  <c r="AE35" i="87"/>
  <c r="W36" i="87"/>
  <c r="AF35" i="87"/>
  <c r="AO35" i="87" s="1"/>
  <c r="AG35" i="87"/>
  <c r="AP35" i="87" s="1"/>
  <c r="AR36" i="86"/>
  <c r="X35" i="43"/>
  <c r="Y35" i="43"/>
  <c r="W34" i="76"/>
  <c r="AG33" i="76"/>
  <c r="AP33" i="76" s="1"/>
  <c r="AE33" i="76"/>
  <c r="AF33" i="76"/>
  <c r="AO33" i="76" s="1"/>
  <c r="AR35" i="92"/>
  <c r="AR36" i="90"/>
  <c r="W36" i="83"/>
  <c r="AG35" i="83"/>
  <c r="AP35" i="83" s="1"/>
  <c r="AF35" i="83"/>
  <c r="AO35" i="83" s="1"/>
  <c r="AE35" i="83"/>
  <c r="Y34" i="29"/>
  <c r="X34" i="29"/>
  <c r="AH37" i="86"/>
  <c r="AQ37" i="86" s="1"/>
  <c r="AI35" i="33"/>
  <c r="AN35" i="33"/>
  <c r="AN37" i="37"/>
  <c r="AI37" i="37"/>
  <c r="AG36" i="42"/>
  <c r="AP36" i="42" s="1"/>
  <c r="W37" i="42"/>
  <c r="AF36" i="42"/>
  <c r="AO36" i="42" s="1"/>
  <c r="AE36" i="42"/>
  <c r="AR35" i="89"/>
  <c r="AE35" i="84"/>
  <c r="W36" i="84"/>
  <c r="AF35" i="84"/>
  <c r="AO35" i="84" s="1"/>
  <c r="AG35" i="84"/>
  <c r="AP35" i="84" s="1"/>
  <c r="AN35" i="93"/>
  <c r="AI35" i="93"/>
  <c r="AR33" i="88"/>
  <c r="AR33" i="95"/>
  <c r="AG34" i="95"/>
  <c r="AP34" i="95" s="1"/>
  <c r="AF34" i="95"/>
  <c r="AO34" i="95" s="1"/>
  <c r="AE34" i="95"/>
  <c r="W35" i="95"/>
  <c r="AR36" i="32"/>
  <c r="AH35" i="78"/>
  <c r="AQ35" i="78" s="1"/>
  <c r="AR36" i="85"/>
  <c r="AH36" i="89"/>
  <c r="AQ36" i="89" s="1"/>
  <c r="Y34" i="40"/>
  <c r="X34" i="40"/>
  <c r="Z38" i="37"/>
  <c r="X38" i="37"/>
  <c r="Y38" i="37"/>
  <c r="AN34" i="96"/>
  <c r="AI34" i="96"/>
  <c r="X37" i="30"/>
  <c r="Z37" i="30" s="1"/>
  <c r="Y37" i="30"/>
  <c r="X34" i="38"/>
  <c r="Y34" i="38"/>
  <c r="Z34" i="38" s="1"/>
  <c r="X37" i="28"/>
  <c r="Z37" i="28" s="1"/>
  <c r="Y37" i="28"/>
  <c r="AI35" i="79"/>
  <c r="AN35" i="79"/>
  <c r="AI35" i="75"/>
  <c r="AN35" i="75"/>
  <c r="AN34" i="43"/>
  <c r="AI34" i="43"/>
  <c r="Y36" i="35"/>
  <c r="X36" i="35"/>
  <c r="AE34" i="82"/>
  <c r="W35" i="82"/>
  <c r="AF34" i="82"/>
  <c r="AO34" i="82" s="1"/>
  <c r="AG34" i="82"/>
  <c r="AP34" i="82" s="1"/>
  <c r="AR34" i="87"/>
  <c r="AR35" i="81"/>
  <c r="AN33" i="29"/>
  <c r="AI33" i="29"/>
  <c r="AI35" i="35"/>
  <c r="AN35" i="35"/>
  <c r="AI36" i="39"/>
  <c r="AN36" i="39"/>
  <c r="AR36" i="45"/>
  <c r="Y36" i="33"/>
  <c r="X36" i="33"/>
  <c r="Z36" i="33" s="1"/>
  <c r="Z36" i="48"/>
  <c r="X36" i="48"/>
  <c r="Y36" i="48"/>
  <c r="X36" i="27"/>
  <c r="Y36" i="27"/>
  <c r="Z36" i="27" s="1"/>
  <c r="AR33" i="36"/>
  <c r="AR35" i="42"/>
  <c r="AH37" i="45"/>
  <c r="AQ37" i="45" s="1"/>
  <c r="AH36" i="81"/>
  <c r="AQ36" i="81" s="1"/>
  <c r="Y35" i="96"/>
  <c r="X35" i="96"/>
  <c r="Z36" i="77"/>
  <c r="X36" i="77"/>
  <c r="Y36" i="77"/>
  <c r="AH36" i="74"/>
  <c r="AQ36" i="74" s="1"/>
  <c r="AH35" i="34"/>
  <c r="AQ35" i="34" s="1"/>
  <c r="AI33" i="38"/>
  <c r="AN33" i="38"/>
  <c r="X36" i="75"/>
  <c r="Y36" i="75"/>
  <c r="W35" i="44"/>
  <c r="AG34" i="44"/>
  <c r="AP34" i="44" s="1"/>
  <c r="AF34" i="44"/>
  <c r="AO34" i="44" s="1"/>
  <c r="AE34" i="44"/>
  <c r="AG37" i="86"/>
  <c r="AP37" i="86" s="1"/>
  <c r="AF37" i="86"/>
  <c r="AO37" i="86" s="1"/>
  <c r="AE37" i="86"/>
  <c r="W38" i="86"/>
  <c r="AH37" i="85"/>
  <c r="AQ37" i="85" s="1"/>
  <c r="AH34" i="88"/>
  <c r="AQ34" i="88" s="1"/>
  <c r="AE36" i="94"/>
  <c r="W37" i="94"/>
  <c r="AF36" i="94"/>
  <c r="AO36" i="94" s="1"/>
  <c r="AG36" i="94"/>
  <c r="AP36" i="94" s="1"/>
  <c r="AR34" i="78"/>
  <c r="AH36" i="92"/>
  <c r="AQ36" i="92" s="1"/>
  <c r="AR35" i="74"/>
  <c r="Z35" i="78"/>
  <c r="AF33" i="47"/>
  <c r="AO33" i="47" s="1"/>
  <c r="AE33" i="47"/>
  <c r="W34" i="47"/>
  <c r="AG33" i="47"/>
  <c r="AP33" i="47" s="1"/>
  <c r="AH36" i="31"/>
  <c r="AQ36" i="31" s="1"/>
  <c r="Y37" i="41"/>
  <c r="X37" i="41"/>
  <c r="Z36" i="73"/>
  <c r="Y36" i="73"/>
  <c r="X36" i="73"/>
  <c r="AH37" i="90"/>
  <c r="AQ37" i="90" s="1"/>
  <c r="AN35" i="27"/>
  <c r="AI35" i="27"/>
  <c r="Z36" i="89"/>
  <c r="AI33" i="40"/>
  <c r="AN33" i="40"/>
  <c r="AH35" i="87"/>
  <c r="AQ35" i="87" s="1"/>
  <c r="Z37" i="46"/>
  <c r="X37" i="46"/>
  <c r="Y37" i="46"/>
  <c r="AR32" i="76"/>
  <c r="AR35" i="31"/>
  <c r="Z35" i="34"/>
  <c r="X35" i="91"/>
  <c r="Y35" i="91"/>
  <c r="Z35" i="91" s="1"/>
  <c r="AH37" i="32"/>
  <c r="AQ37" i="32" s="1"/>
  <c r="AI36" i="30"/>
  <c r="AN36" i="30"/>
  <c r="AI36" i="28"/>
  <c r="AN36" i="28"/>
  <c r="X36" i="93"/>
  <c r="Y36" i="93"/>
  <c r="Z36" i="93" s="1"/>
  <c r="AG35" i="25"/>
  <c r="AP35" i="25" s="1"/>
  <c r="W36" i="25"/>
  <c r="AF35" i="25"/>
  <c r="AO35" i="25" s="1"/>
  <c r="AE35" i="25"/>
  <c r="AF36" i="80"/>
  <c r="AO36" i="80" s="1"/>
  <c r="AG36" i="80"/>
  <c r="AP36" i="80" s="1"/>
  <c r="W37" i="80"/>
  <c r="AE36" i="80"/>
  <c r="AI36" i="26"/>
  <c r="AN36" i="26"/>
  <c r="Y37" i="39"/>
  <c r="X37" i="39"/>
  <c r="AH34" i="36"/>
  <c r="AQ34" i="36" s="1"/>
  <c r="Z34" i="88"/>
  <c r="Z36" i="92"/>
  <c r="AI36" i="41"/>
  <c r="AN36" i="41"/>
  <c r="AI35" i="73"/>
  <c r="AN35" i="73"/>
  <c r="AN35" i="48"/>
  <c r="AI35" i="48"/>
  <c r="Z37" i="45"/>
  <c r="AH33" i="76"/>
  <c r="AQ33" i="76" s="1"/>
  <c r="AN35" i="77"/>
  <c r="AI35" i="77"/>
  <c r="AI36" i="46"/>
  <c r="AN36" i="46"/>
  <c r="AR34" i="34"/>
  <c r="AH36" i="42"/>
  <c r="AQ36" i="42" s="1"/>
  <c r="AH34" i="95"/>
  <c r="AQ34" i="95" s="1"/>
  <c r="Z37" i="26"/>
  <c r="Y37" i="26"/>
  <c r="X37" i="26"/>
  <c r="AI34" i="91"/>
  <c r="AN34" i="91"/>
  <c r="Z37" i="32"/>
  <c r="Z36" i="79"/>
  <c r="X36" i="79"/>
  <c r="Y36" i="79"/>
  <c r="AE35" i="91" l="1"/>
  <c r="AG35" i="91"/>
  <c r="AP35" i="91" s="1"/>
  <c r="AF35" i="91"/>
  <c r="AO35" i="91" s="1"/>
  <c r="W36" i="91"/>
  <c r="AF36" i="33"/>
  <c r="AO36" i="33" s="1"/>
  <c r="AE36" i="33"/>
  <c r="W37" i="33"/>
  <c r="AG36" i="33"/>
  <c r="AP36" i="33" s="1"/>
  <c r="AE37" i="28"/>
  <c r="AG37" i="28"/>
  <c r="AP37" i="28" s="1"/>
  <c r="W38" i="28"/>
  <c r="AF37" i="28"/>
  <c r="AO37" i="28" s="1"/>
  <c r="AG34" i="38"/>
  <c r="AP34" i="38" s="1"/>
  <c r="AF34" i="38"/>
  <c r="AO34" i="38" s="1"/>
  <c r="AE34" i="38"/>
  <c r="W35" i="38"/>
  <c r="AG37" i="30"/>
  <c r="AP37" i="30" s="1"/>
  <c r="AF37" i="30"/>
  <c r="AO37" i="30" s="1"/>
  <c r="W38" i="30"/>
  <c r="AE37" i="30"/>
  <c r="W37" i="27"/>
  <c r="AG36" i="27"/>
  <c r="AP36" i="27" s="1"/>
  <c r="AF36" i="27"/>
  <c r="AO36" i="27" s="1"/>
  <c r="AE36" i="27"/>
  <c r="AG36" i="93"/>
  <c r="AP36" i="93" s="1"/>
  <c r="AE36" i="93"/>
  <c r="W37" i="93"/>
  <c r="AF36" i="93"/>
  <c r="AO36" i="93" s="1"/>
  <c r="AE36" i="79"/>
  <c r="W37" i="79"/>
  <c r="AF36" i="79"/>
  <c r="AO36" i="79" s="1"/>
  <c r="AG36" i="79"/>
  <c r="AP36" i="79" s="1"/>
  <c r="AF37" i="26"/>
  <c r="AO37" i="26" s="1"/>
  <c r="AE37" i="26"/>
  <c r="W38" i="26"/>
  <c r="AG37" i="26"/>
  <c r="AP37" i="26" s="1"/>
  <c r="AG34" i="88"/>
  <c r="AP34" i="88" s="1"/>
  <c r="AF34" i="88"/>
  <c r="AO34" i="88" s="1"/>
  <c r="W35" i="88"/>
  <c r="AE34" i="88"/>
  <c r="AH37" i="39"/>
  <c r="AQ37" i="39" s="1"/>
  <c r="AI36" i="80"/>
  <c r="AN36" i="80"/>
  <c r="Y36" i="25"/>
  <c r="Z36" i="25" s="1"/>
  <c r="X36" i="25"/>
  <c r="W36" i="34"/>
  <c r="AG35" i="34"/>
  <c r="AP35" i="34" s="1"/>
  <c r="AE35" i="34"/>
  <c r="AF35" i="34"/>
  <c r="AO35" i="34" s="1"/>
  <c r="AH37" i="46"/>
  <c r="AQ37" i="46" s="1"/>
  <c r="Z34" i="47"/>
  <c r="Y34" i="47"/>
  <c r="X34" i="47"/>
  <c r="AN37" i="86"/>
  <c r="AI37" i="86"/>
  <c r="AR33" i="38"/>
  <c r="AH36" i="77"/>
  <c r="AQ36" i="77" s="1"/>
  <c r="W37" i="48"/>
  <c r="AG36" i="48"/>
  <c r="AP36" i="48" s="1"/>
  <c r="AF36" i="48"/>
  <c r="AO36" i="48" s="1"/>
  <c r="AE36" i="48"/>
  <c r="AR34" i="43"/>
  <c r="AH38" i="37"/>
  <c r="AQ38" i="37" s="1"/>
  <c r="AR37" i="37"/>
  <c r="AI35" i="83"/>
  <c r="AN35" i="83"/>
  <c r="AN36" i="74"/>
  <c r="AI36" i="74"/>
  <c r="AI36" i="81"/>
  <c r="AN36" i="81"/>
  <c r="AE37" i="32"/>
  <c r="AF37" i="32"/>
  <c r="AO37" i="32" s="1"/>
  <c r="AG37" i="32"/>
  <c r="AP37" i="32" s="1"/>
  <c r="W38" i="32"/>
  <c r="AF36" i="77"/>
  <c r="AO36" i="77" s="1"/>
  <c r="AG36" i="77"/>
  <c r="AP36" i="77" s="1"/>
  <c r="AE36" i="77"/>
  <c r="W37" i="77"/>
  <c r="AR36" i="39"/>
  <c r="X34" i="76"/>
  <c r="Y34" i="76"/>
  <c r="AR36" i="46"/>
  <c r="AR35" i="73"/>
  <c r="Z37" i="39"/>
  <c r="AR33" i="40"/>
  <c r="AH37" i="41"/>
  <c r="AQ37" i="41" s="1"/>
  <c r="AH35" i="96"/>
  <c r="AQ35" i="96" s="1"/>
  <c r="AH36" i="27"/>
  <c r="AQ36" i="27" s="1"/>
  <c r="AI34" i="82"/>
  <c r="AN34" i="82"/>
  <c r="AH34" i="40"/>
  <c r="AQ34" i="40" s="1"/>
  <c r="Y35" i="95"/>
  <c r="X35" i="95"/>
  <c r="Y37" i="31"/>
  <c r="X37" i="31"/>
  <c r="Z37" i="31" s="1"/>
  <c r="X37" i="74"/>
  <c r="Y37" i="74"/>
  <c r="X38" i="90"/>
  <c r="Z38" i="90" s="1"/>
  <c r="Y38" i="90"/>
  <c r="Y37" i="81"/>
  <c r="X37" i="81"/>
  <c r="Z37" i="81" s="1"/>
  <c r="AI36" i="42"/>
  <c r="AN36" i="42"/>
  <c r="AR35" i="77"/>
  <c r="W36" i="78"/>
  <c r="AG35" i="78"/>
  <c r="AP35" i="78" s="1"/>
  <c r="AF35" i="78"/>
  <c r="AO35" i="78" s="1"/>
  <c r="AE35" i="78"/>
  <c r="AN34" i="95"/>
  <c r="AI34" i="95"/>
  <c r="Z36" i="84"/>
  <c r="Y36" i="84"/>
  <c r="X36" i="84"/>
  <c r="X37" i="42"/>
  <c r="Y37" i="42"/>
  <c r="Z37" i="42" s="1"/>
  <c r="AR35" i="33"/>
  <c r="AH34" i="29"/>
  <c r="AQ34" i="29" s="1"/>
  <c r="AH35" i="43"/>
  <c r="AQ35" i="43" s="1"/>
  <c r="AI36" i="31"/>
  <c r="AN36" i="31"/>
  <c r="Y38" i="85"/>
  <c r="Z38" i="85" s="1"/>
  <c r="X38" i="85"/>
  <c r="AG37" i="46"/>
  <c r="AP37" i="46" s="1"/>
  <c r="AE37" i="46"/>
  <c r="W38" i="46"/>
  <c r="AF37" i="46"/>
  <c r="AO37" i="46" s="1"/>
  <c r="AR36" i="30"/>
  <c r="AF36" i="89"/>
  <c r="AO36" i="89" s="1"/>
  <c r="AG36" i="89"/>
  <c r="AP36" i="89" s="1"/>
  <c r="W37" i="89"/>
  <c r="AE36" i="89"/>
  <c r="AI34" i="44"/>
  <c r="AN34" i="44"/>
  <c r="AH36" i="75"/>
  <c r="AQ36" i="75" s="1"/>
  <c r="AR35" i="35"/>
  <c r="AH36" i="35"/>
  <c r="AQ36" i="35" s="1"/>
  <c r="AR35" i="75"/>
  <c r="AR34" i="96"/>
  <c r="AH37" i="26"/>
  <c r="AQ37" i="26" s="1"/>
  <c r="AE37" i="45"/>
  <c r="W38" i="45"/>
  <c r="AG37" i="45"/>
  <c r="AP37" i="45" s="1"/>
  <c r="AF37" i="45"/>
  <c r="AO37" i="45" s="1"/>
  <c r="AR36" i="41"/>
  <c r="AR36" i="26"/>
  <c r="AN35" i="25"/>
  <c r="AI35" i="25"/>
  <c r="AH36" i="93"/>
  <c r="AQ36" i="93" s="1"/>
  <c r="AH35" i="91"/>
  <c r="AQ35" i="91" s="1"/>
  <c r="AR35" i="27"/>
  <c r="Z37" i="41"/>
  <c r="X37" i="94"/>
  <c r="Y37" i="94"/>
  <c r="X38" i="86"/>
  <c r="Z38" i="86" s="1"/>
  <c r="Y38" i="86"/>
  <c r="Z36" i="75"/>
  <c r="Z35" i="96"/>
  <c r="AR33" i="29"/>
  <c r="AH34" i="38"/>
  <c r="AQ34" i="38" s="1"/>
  <c r="Z34" i="40"/>
  <c r="AR35" i="93"/>
  <c r="AI35" i="84"/>
  <c r="AN35" i="84"/>
  <c r="Z36" i="83"/>
  <c r="X36" i="83"/>
  <c r="Y36" i="83"/>
  <c r="Z35" i="43"/>
  <c r="Y36" i="87"/>
  <c r="X36" i="87"/>
  <c r="Z36" i="87" s="1"/>
  <c r="X35" i="36"/>
  <c r="Z35" i="36" s="1"/>
  <c r="Y35" i="36"/>
  <c r="X37" i="80"/>
  <c r="Y37" i="80"/>
  <c r="AR36" i="28"/>
  <c r="AG36" i="73"/>
  <c r="AP36" i="73" s="1"/>
  <c r="AE36" i="73"/>
  <c r="W37" i="73"/>
  <c r="AF36" i="73"/>
  <c r="AO36" i="73" s="1"/>
  <c r="AI33" i="47"/>
  <c r="AN33" i="47"/>
  <c r="X35" i="44"/>
  <c r="Z35" i="44" s="1"/>
  <c r="Y35" i="44"/>
  <c r="AH36" i="33"/>
  <c r="AQ36" i="33" s="1"/>
  <c r="Z35" i="82"/>
  <c r="X35" i="82"/>
  <c r="Y35" i="82"/>
  <c r="AH37" i="28"/>
  <c r="AQ37" i="28" s="1"/>
  <c r="AH37" i="30"/>
  <c r="AQ37" i="30" s="1"/>
  <c r="W39" i="37"/>
  <c r="AF38" i="37"/>
  <c r="AO38" i="37" s="1"/>
  <c r="AE38" i="37"/>
  <c r="AG38" i="37"/>
  <c r="AP38" i="37" s="1"/>
  <c r="AR34" i="91"/>
  <c r="AH36" i="79"/>
  <c r="AQ36" i="79" s="1"/>
  <c r="AR35" i="48"/>
  <c r="AG36" i="92"/>
  <c r="AP36" i="92" s="1"/>
  <c r="AF36" i="92"/>
  <c r="AO36" i="92" s="1"/>
  <c r="AE36" i="92"/>
  <c r="W37" i="92"/>
  <c r="AH36" i="73"/>
  <c r="AQ36" i="73" s="1"/>
  <c r="AI36" i="94"/>
  <c r="AN36" i="94"/>
  <c r="AH36" i="48"/>
  <c r="AQ36" i="48" s="1"/>
  <c r="Z36" i="35"/>
  <c r="AR35" i="79"/>
  <c r="Z34" i="29"/>
  <c r="AN33" i="76"/>
  <c r="AI33" i="76"/>
  <c r="AI35" i="87"/>
  <c r="AN35" i="87"/>
  <c r="AI37" i="90"/>
  <c r="AN37" i="90"/>
  <c r="AN37" i="85"/>
  <c r="AI37" i="85"/>
  <c r="AI34" i="36"/>
  <c r="AN34" i="36"/>
  <c r="AF37" i="81" l="1"/>
  <c r="AO37" i="81" s="1"/>
  <c r="AG37" i="81"/>
  <c r="AP37" i="81" s="1"/>
  <c r="AE37" i="81"/>
  <c r="W38" i="81"/>
  <c r="AG37" i="31"/>
  <c r="AP37" i="31" s="1"/>
  <c r="AE37" i="31"/>
  <c r="W38" i="31"/>
  <c r="AF37" i="31"/>
  <c r="AO37" i="31" s="1"/>
  <c r="W39" i="86"/>
  <c r="AF38" i="86"/>
  <c r="AO38" i="86" s="1"/>
  <c r="AG38" i="86"/>
  <c r="AP38" i="86" s="1"/>
  <c r="AE38" i="86"/>
  <c r="AE38" i="90"/>
  <c r="W39" i="90"/>
  <c r="AG38" i="90"/>
  <c r="AP38" i="90" s="1"/>
  <c r="AF38" i="90"/>
  <c r="AO38" i="90" s="1"/>
  <c r="W37" i="25"/>
  <c r="AG36" i="25"/>
  <c r="AP36" i="25" s="1"/>
  <c r="AF36" i="25"/>
  <c r="AO36" i="25" s="1"/>
  <c r="AE36" i="25"/>
  <c r="AF35" i="36"/>
  <c r="AO35" i="36" s="1"/>
  <c r="AG35" i="36"/>
  <c r="AP35" i="36" s="1"/>
  <c r="W36" i="36"/>
  <c r="AE35" i="36"/>
  <c r="AE35" i="44"/>
  <c r="W36" i="44"/>
  <c r="AG35" i="44"/>
  <c r="AP35" i="44" s="1"/>
  <c r="AF35" i="44"/>
  <c r="AO35" i="44" s="1"/>
  <c r="AG36" i="87"/>
  <c r="AP36" i="87" s="1"/>
  <c r="AF36" i="87"/>
  <c r="AO36" i="87" s="1"/>
  <c r="AE36" i="87"/>
  <c r="W37" i="87"/>
  <c r="W39" i="85"/>
  <c r="AE38" i="85"/>
  <c r="AF38" i="85"/>
  <c r="AO38" i="85" s="1"/>
  <c r="AG38" i="85"/>
  <c r="AP38" i="85" s="1"/>
  <c r="AF37" i="42"/>
  <c r="AO37" i="42" s="1"/>
  <c r="AG37" i="42"/>
  <c r="AP37" i="42" s="1"/>
  <c r="AE37" i="42"/>
  <c r="W38" i="42"/>
  <c r="AI37" i="28"/>
  <c r="AN37" i="28"/>
  <c r="AH37" i="80"/>
  <c r="AQ37" i="80" s="1"/>
  <c r="W36" i="96"/>
  <c r="AE35" i="96"/>
  <c r="AG35" i="96"/>
  <c r="AP35" i="96" s="1"/>
  <c r="AF35" i="96"/>
  <c r="AO35" i="96" s="1"/>
  <c r="AR35" i="87"/>
  <c r="AG36" i="35"/>
  <c r="AP36" i="35" s="1"/>
  <c r="AF36" i="35"/>
  <c r="AO36" i="35" s="1"/>
  <c r="AE36" i="35"/>
  <c r="W37" i="35"/>
  <c r="AR37" i="85"/>
  <c r="AR33" i="76"/>
  <c r="AR36" i="94"/>
  <c r="X39" i="37"/>
  <c r="Y39" i="37"/>
  <c r="AH35" i="82"/>
  <c r="AQ35" i="82" s="1"/>
  <c r="AH36" i="83"/>
  <c r="AQ36" i="83" s="1"/>
  <c r="AE34" i="40"/>
  <c r="W35" i="40"/>
  <c r="AG34" i="40"/>
  <c r="AP34" i="40" s="1"/>
  <c r="AF34" i="40"/>
  <c r="AO34" i="40" s="1"/>
  <c r="X38" i="46"/>
  <c r="Y38" i="46"/>
  <c r="AR36" i="42"/>
  <c r="AH36" i="25"/>
  <c r="AQ36" i="25" s="1"/>
  <c r="Y35" i="88"/>
  <c r="X35" i="88"/>
  <c r="AN37" i="26"/>
  <c r="AI37" i="26"/>
  <c r="AI36" i="79"/>
  <c r="AN36" i="79"/>
  <c r="AI36" i="27"/>
  <c r="AN36" i="27"/>
  <c r="Z38" i="30"/>
  <c r="X38" i="30"/>
  <c r="Y38" i="30"/>
  <c r="AN34" i="38"/>
  <c r="AI34" i="38"/>
  <c r="AH35" i="95"/>
  <c r="AQ35" i="95" s="1"/>
  <c r="AG34" i="47"/>
  <c r="AP34" i="47" s="1"/>
  <c r="AF34" i="47"/>
  <c r="AO34" i="47" s="1"/>
  <c r="AE34" i="47"/>
  <c r="W35" i="47"/>
  <c r="AG34" i="29"/>
  <c r="AP34" i="29" s="1"/>
  <c r="AF34" i="29"/>
  <c r="AO34" i="29" s="1"/>
  <c r="W35" i="29"/>
  <c r="AE34" i="29"/>
  <c r="AN36" i="92"/>
  <c r="AI36" i="92"/>
  <c r="X38" i="45"/>
  <c r="Y38" i="45"/>
  <c r="Z38" i="45" s="1"/>
  <c r="AR34" i="44"/>
  <c r="AR36" i="74"/>
  <c r="AI35" i="34"/>
  <c r="AN35" i="34"/>
  <c r="AN37" i="46"/>
  <c r="AI37" i="46"/>
  <c r="AG36" i="84"/>
  <c r="AP36" i="84" s="1"/>
  <c r="AF36" i="84"/>
  <c r="AO36" i="84" s="1"/>
  <c r="AE36" i="84"/>
  <c r="W37" i="84"/>
  <c r="AR36" i="81"/>
  <c r="AH37" i="94"/>
  <c r="AQ37" i="94" s="1"/>
  <c r="X36" i="78"/>
  <c r="Y36" i="78"/>
  <c r="AH37" i="74"/>
  <c r="AQ37" i="74" s="1"/>
  <c r="X37" i="77"/>
  <c r="Z37" i="77" s="1"/>
  <c r="Y37" i="77"/>
  <c r="X38" i="32"/>
  <c r="Y38" i="32"/>
  <c r="Z38" i="32" s="1"/>
  <c r="AR37" i="90"/>
  <c r="AI38" i="37"/>
  <c r="AN38" i="37"/>
  <c r="AN36" i="73"/>
  <c r="AI36" i="73"/>
  <c r="Z37" i="80"/>
  <c r="AR35" i="84"/>
  <c r="AF36" i="75"/>
  <c r="AO36" i="75" s="1"/>
  <c r="AG36" i="75"/>
  <c r="AP36" i="75" s="1"/>
  <c r="AE36" i="75"/>
  <c r="W37" i="75"/>
  <c r="Z37" i="94"/>
  <c r="AI37" i="45"/>
  <c r="AN37" i="45"/>
  <c r="AH38" i="85"/>
  <c r="AQ38" i="85" s="1"/>
  <c r="AH37" i="42"/>
  <c r="AQ37" i="42" s="1"/>
  <c r="Z37" i="74"/>
  <c r="Z35" i="95"/>
  <c r="AI36" i="48"/>
  <c r="AN36" i="48"/>
  <c r="AR37" i="86"/>
  <c r="Y37" i="93"/>
  <c r="X37" i="93"/>
  <c r="W36" i="43"/>
  <c r="AG35" i="43"/>
  <c r="AP35" i="43" s="1"/>
  <c r="AF35" i="43"/>
  <c r="AO35" i="43" s="1"/>
  <c r="AE35" i="43"/>
  <c r="AG37" i="41"/>
  <c r="AP37" i="41" s="1"/>
  <c r="AF37" i="41"/>
  <c r="AO37" i="41" s="1"/>
  <c r="AE37" i="41"/>
  <c r="W38" i="41"/>
  <c r="AI36" i="89"/>
  <c r="AN36" i="89"/>
  <c r="AI35" i="78"/>
  <c r="AN35" i="78"/>
  <c r="AH37" i="31"/>
  <c r="AQ37" i="31" s="1"/>
  <c r="AR34" i="82"/>
  <c r="AG37" i="39"/>
  <c r="AP37" i="39" s="1"/>
  <c r="AF37" i="39"/>
  <c r="AO37" i="39" s="1"/>
  <c r="AE37" i="39"/>
  <c r="W38" i="39"/>
  <c r="AH34" i="76"/>
  <c r="AQ34" i="76" s="1"/>
  <c r="AN36" i="77"/>
  <c r="AI36" i="77"/>
  <c r="AR36" i="80"/>
  <c r="AN34" i="88"/>
  <c r="AI34" i="88"/>
  <c r="AN36" i="93"/>
  <c r="AI36" i="93"/>
  <c r="X37" i="27"/>
  <c r="Y37" i="27"/>
  <c r="Z37" i="27" s="1"/>
  <c r="X38" i="28"/>
  <c r="Z38" i="28" s="1"/>
  <c r="Y38" i="28"/>
  <c r="X37" i="33"/>
  <c r="Y37" i="33"/>
  <c r="Z37" i="33" s="1"/>
  <c r="AI35" i="91"/>
  <c r="AN35" i="91"/>
  <c r="Z37" i="92"/>
  <c r="X37" i="92"/>
  <c r="Y37" i="92"/>
  <c r="AG35" i="82"/>
  <c r="AP35" i="82" s="1"/>
  <c r="AE35" i="82"/>
  <c r="W36" i="82"/>
  <c r="AF35" i="82"/>
  <c r="AO35" i="82" s="1"/>
  <c r="Y37" i="73"/>
  <c r="X37" i="73"/>
  <c r="AH36" i="87"/>
  <c r="AQ36" i="87" s="1"/>
  <c r="AE36" i="83"/>
  <c r="W37" i="83"/>
  <c r="AG36" i="83"/>
  <c r="AP36" i="83" s="1"/>
  <c r="AF36" i="83"/>
  <c r="AO36" i="83" s="1"/>
  <c r="AR36" i="31"/>
  <c r="AH37" i="81"/>
  <c r="AQ37" i="81" s="1"/>
  <c r="Y37" i="48"/>
  <c r="X37" i="48"/>
  <c r="X36" i="91"/>
  <c r="Y36" i="91"/>
  <c r="Z36" i="91" s="1"/>
  <c r="AH35" i="44"/>
  <c r="AQ35" i="44" s="1"/>
  <c r="AR34" i="95"/>
  <c r="AR34" i="36"/>
  <c r="AR33" i="47"/>
  <c r="AH35" i="36"/>
  <c r="AQ35" i="36" s="1"/>
  <c r="AH38" i="86"/>
  <c r="AQ38" i="86" s="1"/>
  <c r="AR35" i="25"/>
  <c r="Y37" i="89"/>
  <c r="X37" i="89"/>
  <c r="AH36" i="84"/>
  <c r="AQ36" i="84" s="1"/>
  <c r="AH38" i="90"/>
  <c r="AQ38" i="90" s="1"/>
  <c r="Z34" i="76"/>
  <c r="AI37" i="32"/>
  <c r="AN37" i="32"/>
  <c r="AR35" i="83"/>
  <c r="AH34" i="47"/>
  <c r="AQ34" i="47" s="1"/>
  <c r="X36" i="34"/>
  <c r="Y36" i="34"/>
  <c r="Z38" i="26"/>
  <c r="Y38" i="26"/>
  <c r="X38" i="26"/>
  <c r="Y37" i="79"/>
  <c r="X37" i="79"/>
  <c r="AN37" i="30"/>
  <c r="AI37" i="30"/>
  <c r="X35" i="38"/>
  <c r="Y35" i="38"/>
  <c r="Z35" i="38" s="1"/>
  <c r="AI36" i="33"/>
  <c r="AN36" i="33"/>
  <c r="AG37" i="33" l="1"/>
  <c r="AP37" i="33" s="1"/>
  <c r="AF37" i="33"/>
  <c r="AO37" i="33" s="1"/>
  <c r="AE37" i="33"/>
  <c r="W38" i="33"/>
  <c r="W36" i="38"/>
  <c r="AG35" i="38"/>
  <c r="AP35" i="38" s="1"/>
  <c r="AF35" i="38"/>
  <c r="AO35" i="38" s="1"/>
  <c r="AE35" i="38"/>
  <c r="AG38" i="45"/>
  <c r="AP38" i="45" s="1"/>
  <c r="W39" i="45"/>
  <c r="AF38" i="45"/>
  <c r="AO38" i="45" s="1"/>
  <c r="AE38" i="45"/>
  <c r="AG38" i="32"/>
  <c r="AP38" i="32" s="1"/>
  <c r="AF38" i="32"/>
  <c r="AO38" i="32" s="1"/>
  <c r="AE38" i="32"/>
  <c r="W39" i="32"/>
  <c r="AF36" i="91"/>
  <c r="AO36" i="91" s="1"/>
  <c r="AE36" i="91"/>
  <c r="AG36" i="91"/>
  <c r="AP36" i="91" s="1"/>
  <c r="W37" i="91"/>
  <c r="AG38" i="28"/>
  <c r="AP38" i="28" s="1"/>
  <c r="W39" i="28"/>
  <c r="AF38" i="28"/>
  <c r="AO38" i="28" s="1"/>
  <c r="AE38" i="28"/>
  <c r="AE37" i="27"/>
  <c r="W38" i="27"/>
  <c r="AG37" i="27"/>
  <c r="AP37" i="27" s="1"/>
  <c r="AF37" i="27"/>
  <c r="AO37" i="27" s="1"/>
  <c r="AF37" i="77"/>
  <c r="AO37" i="77" s="1"/>
  <c r="AG37" i="77"/>
  <c r="AP37" i="77" s="1"/>
  <c r="W38" i="77"/>
  <c r="AE37" i="77"/>
  <c r="AF38" i="26"/>
  <c r="AO38" i="26" s="1"/>
  <c r="AG38" i="26"/>
  <c r="AP38" i="26" s="1"/>
  <c r="W39" i="26"/>
  <c r="AE38" i="26"/>
  <c r="Z37" i="83"/>
  <c r="X37" i="83"/>
  <c r="Y37" i="83"/>
  <c r="Z36" i="82"/>
  <c r="Y36" i="82"/>
  <c r="X36" i="82"/>
  <c r="AH36" i="34"/>
  <c r="AQ36" i="34" s="1"/>
  <c r="AR36" i="73"/>
  <c r="AR37" i="30"/>
  <c r="AH37" i="48"/>
  <c r="AQ37" i="48" s="1"/>
  <c r="W38" i="92"/>
  <c r="AG37" i="92"/>
  <c r="AP37" i="92" s="1"/>
  <c r="AE37" i="92"/>
  <c r="AF37" i="92"/>
  <c r="AO37" i="92" s="1"/>
  <c r="AR36" i="93"/>
  <c r="AR36" i="77"/>
  <c r="X38" i="41"/>
  <c r="Y38" i="41"/>
  <c r="AG37" i="94"/>
  <c r="AP37" i="94" s="1"/>
  <c r="AE37" i="94"/>
  <c r="AF37" i="94"/>
  <c r="AO37" i="94" s="1"/>
  <c r="W38" i="94"/>
  <c r="AR38" i="37"/>
  <c r="AN34" i="29"/>
  <c r="AI34" i="29"/>
  <c r="Y35" i="47"/>
  <c r="X35" i="47"/>
  <c r="AH38" i="30"/>
  <c r="AQ38" i="30" s="1"/>
  <c r="AR37" i="26"/>
  <c r="Z35" i="40"/>
  <c r="X35" i="40"/>
  <c r="Y35" i="40"/>
  <c r="AI35" i="96"/>
  <c r="AN35" i="96"/>
  <c r="AH37" i="89"/>
  <c r="AQ37" i="89" s="1"/>
  <c r="Y37" i="75"/>
  <c r="X37" i="75"/>
  <c r="Z37" i="75" s="1"/>
  <c r="X37" i="84"/>
  <c r="Y37" i="84"/>
  <c r="Z37" i="84" s="1"/>
  <c r="X35" i="29"/>
  <c r="Y35" i="29"/>
  <c r="Z35" i="29" s="1"/>
  <c r="AN34" i="47"/>
  <c r="AI34" i="47"/>
  <c r="W39" i="30"/>
  <c r="AE38" i="30"/>
  <c r="AG38" i="30"/>
  <c r="AP38" i="30" s="1"/>
  <c r="AF38" i="30"/>
  <c r="AO38" i="30" s="1"/>
  <c r="AH38" i="46"/>
  <c r="AQ38" i="46" s="1"/>
  <c r="AI34" i="40"/>
  <c r="AN34" i="40"/>
  <c r="AH39" i="37"/>
  <c r="AQ39" i="37" s="1"/>
  <c r="Y39" i="85"/>
  <c r="X39" i="85"/>
  <c r="AN35" i="36"/>
  <c r="AI35" i="36"/>
  <c r="X39" i="90"/>
  <c r="Y39" i="90"/>
  <c r="Z39" i="90" s="1"/>
  <c r="Y39" i="86"/>
  <c r="X39" i="86"/>
  <c r="Z39" i="86" s="1"/>
  <c r="Y38" i="81"/>
  <c r="X38" i="81"/>
  <c r="AR36" i="33"/>
  <c r="AH37" i="79"/>
  <c r="AQ37" i="79" s="1"/>
  <c r="AF34" i="76"/>
  <c r="AO34" i="76" s="1"/>
  <c r="W35" i="76"/>
  <c r="AE34" i="76"/>
  <c r="AG34" i="76"/>
  <c r="AP34" i="76" s="1"/>
  <c r="Z37" i="48"/>
  <c r="AI36" i="83"/>
  <c r="AN36" i="83"/>
  <c r="AH37" i="73"/>
  <c r="AQ37" i="73" s="1"/>
  <c r="AN35" i="82"/>
  <c r="AI35" i="82"/>
  <c r="AR35" i="91"/>
  <c r="AR34" i="88"/>
  <c r="Z38" i="39"/>
  <c r="Y38" i="39"/>
  <c r="X38" i="39"/>
  <c r="AR35" i="78"/>
  <c r="Y36" i="43"/>
  <c r="X36" i="43"/>
  <c r="Z36" i="43" s="1"/>
  <c r="AN36" i="75"/>
  <c r="AI36" i="75"/>
  <c r="W38" i="80"/>
  <c r="AG37" i="80"/>
  <c r="AP37" i="80" s="1"/>
  <c r="AE37" i="80"/>
  <c r="AF37" i="80"/>
  <c r="AO37" i="80" s="1"/>
  <c r="AN36" i="84"/>
  <c r="AI36" i="84"/>
  <c r="AR35" i="34"/>
  <c r="AH38" i="45"/>
  <c r="AQ38" i="45" s="1"/>
  <c r="AH35" i="88"/>
  <c r="AQ35" i="88" s="1"/>
  <c r="Z38" i="46"/>
  <c r="Z39" i="37"/>
  <c r="X36" i="96"/>
  <c r="Y36" i="96"/>
  <c r="X37" i="87"/>
  <c r="Y37" i="87"/>
  <c r="Z37" i="87" s="1"/>
  <c r="X36" i="36"/>
  <c r="Y36" i="36"/>
  <c r="AI38" i="90"/>
  <c r="AN38" i="90"/>
  <c r="AN37" i="39"/>
  <c r="AI37" i="39"/>
  <c r="AR36" i="48"/>
  <c r="Y37" i="25"/>
  <c r="X37" i="25"/>
  <c r="Z37" i="25" s="1"/>
  <c r="AN37" i="81"/>
  <c r="AI37" i="81"/>
  <c r="AH38" i="28"/>
  <c r="AQ38" i="28" s="1"/>
  <c r="AN37" i="41"/>
  <c r="AI37" i="41"/>
  <c r="AH37" i="93"/>
  <c r="AQ37" i="93" s="1"/>
  <c r="AH36" i="78"/>
  <c r="AQ36" i="78" s="1"/>
  <c r="AR34" i="38"/>
  <c r="AR36" i="27"/>
  <c r="AR37" i="28"/>
  <c r="AI38" i="86"/>
  <c r="AN38" i="86"/>
  <c r="AH35" i="38"/>
  <c r="AQ35" i="38" s="1"/>
  <c r="Z37" i="79"/>
  <c r="Z36" i="34"/>
  <c r="AH36" i="91"/>
  <c r="AQ36" i="91" s="1"/>
  <c r="Z37" i="73"/>
  <c r="AH37" i="33"/>
  <c r="AQ37" i="33" s="1"/>
  <c r="AH37" i="27"/>
  <c r="AQ37" i="27" s="1"/>
  <c r="AR36" i="89"/>
  <c r="AI35" i="43"/>
  <c r="AN35" i="43"/>
  <c r="W36" i="95"/>
  <c r="AG35" i="95"/>
  <c r="AP35" i="95" s="1"/>
  <c r="AF35" i="95"/>
  <c r="AO35" i="95" s="1"/>
  <c r="AE35" i="95"/>
  <c r="AH38" i="32"/>
  <c r="AQ38" i="32" s="1"/>
  <c r="Z36" i="78"/>
  <c r="AR36" i="92"/>
  <c r="Z35" i="88"/>
  <c r="Y37" i="35"/>
  <c r="Z37" i="35" s="1"/>
  <c r="X37" i="35"/>
  <c r="Z38" i="42"/>
  <c r="X38" i="42"/>
  <c r="Y38" i="42"/>
  <c r="AN36" i="87"/>
  <c r="AI36" i="87"/>
  <c r="X36" i="44"/>
  <c r="Z36" i="44" s="1"/>
  <c r="Y36" i="44"/>
  <c r="X38" i="31"/>
  <c r="Y38" i="31"/>
  <c r="AR37" i="32"/>
  <c r="AH37" i="77"/>
  <c r="AQ37" i="77" s="1"/>
  <c r="Z37" i="89"/>
  <c r="AH38" i="26"/>
  <c r="AQ38" i="26" s="1"/>
  <c r="AH37" i="92"/>
  <c r="AQ37" i="92" s="1"/>
  <c r="Z37" i="93"/>
  <c r="AF37" i="74"/>
  <c r="AO37" i="74" s="1"/>
  <c r="AG37" i="74"/>
  <c r="AP37" i="74" s="1"/>
  <c r="W38" i="74"/>
  <c r="AE37" i="74"/>
  <c r="AR37" i="45"/>
  <c r="AR37" i="46"/>
  <c r="AR36" i="79"/>
  <c r="AN36" i="35"/>
  <c r="AI36" i="35"/>
  <c r="AI37" i="42"/>
  <c r="AN37" i="42"/>
  <c r="AI38" i="85"/>
  <c r="AN38" i="85"/>
  <c r="AI35" i="44"/>
  <c r="AN35" i="44"/>
  <c r="AI36" i="25"/>
  <c r="AN36" i="25"/>
  <c r="AN37" i="31"/>
  <c r="AI37" i="31"/>
  <c r="AF37" i="25" l="1"/>
  <c r="AO37" i="25" s="1"/>
  <c r="AE37" i="25"/>
  <c r="W38" i="25"/>
  <c r="AG37" i="25"/>
  <c r="AP37" i="25" s="1"/>
  <c r="W38" i="35"/>
  <c r="AG37" i="35"/>
  <c r="AP37" i="35" s="1"/>
  <c r="AF37" i="35"/>
  <c r="AO37" i="35" s="1"/>
  <c r="AE37" i="35"/>
  <c r="AE36" i="43"/>
  <c r="AG36" i="43"/>
  <c r="AP36" i="43" s="1"/>
  <c r="W37" i="43"/>
  <c r="AF36" i="43"/>
  <c r="AO36" i="43" s="1"/>
  <c r="AG39" i="90"/>
  <c r="AP39" i="90" s="1"/>
  <c r="AE39" i="90"/>
  <c r="W40" i="90"/>
  <c r="AF39" i="90"/>
  <c r="AO39" i="90" s="1"/>
  <c r="W38" i="84"/>
  <c r="AG37" i="84"/>
  <c r="AP37" i="84" s="1"/>
  <c r="AF37" i="84"/>
  <c r="AO37" i="84" s="1"/>
  <c r="AE37" i="84"/>
  <c r="W36" i="29"/>
  <c r="AF35" i="29"/>
  <c r="AO35" i="29" s="1"/>
  <c r="AE35" i="29"/>
  <c r="AG35" i="29"/>
  <c r="AP35" i="29" s="1"/>
  <c r="W38" i="87"/>
  <c r="AG37" i="87"/>
  <c r="AP37" i="87" s="1"/>
  <c r="AF37" i="87"/>
  <c r="AO37" i="87" s="1"/>
  <c r="AE37" i="87"/>
  <c r="AF39" i="86"/>
  <c r="AO39" i="86" s="1"/>
  <c r="AE39" i="86"/>
  <c r="AG39" i="86"/>
  <c r="AP39" i="86" s="1"/>
  <c r="W40" i="86"/>
  <c r="AG36" i="44"/>
  <c r="AP36" i="44" s="1"/>
  <c r="AF36" i="44"/>
  <c r="AO36" i="44" s="1"/>
  <c r="AE36" i="44"/>
  <c r="W37" i="44"/>
  <c r="AF37" i="75"/>
  <c r="AO37" i="75" s="1"/>
  <c r="W38" i="75"/>
  <c r="AG37" i="75"/>
  <c r="AP37" i="75" s="1"/>
  <c r="AE37" i="75"/>
  <c r="AR36" i="35"/>
  <c r="AE38" i="42"/>
  <c r="W39" i="42"/>
  <c r="AG38" i="42"/>
  <c r="AP38" i="42" s="1"/>
  <c r="AF38" i="42"/>
  <c r="AO38" i="42" s="1"/>
  <c r="AE39" i="37"/>
  <c r="AG39" i="37"/>
  <c r="AP39" i="37" s="1"/>
  <c r="AF39" i="37"/>
  <c r="AO39" i="37" s="1"/>
  <c r="W40" i="37"/>
  <c r="AR35" i="44"/>
  <c r="W38" i="93"/>
  <c r="AG37" i="93"/>
  <c r="AP37" i="93" s="1"/>
  <c r="AF37" i="93"/>
  <c r="AO37" i="93" s="1"/>
  <c r="AE37" i="93"/>
  <c r="AH37" i="35"/>
  <c r="AQ37" i="35" s="1"/>
  <c r="AE36" i="78"/>
  <c r="W37" i="78"/>
  <c r="AG36" i="78"/>
  <c r="AP36" i="78" s="1"/>
  <c r="AF36" i="78"/>
  <c r="AO36" i="78" s="1"/>
  <c r="AI35" i="95"/>
  <c r="AN35" i="95"/>
  <c r="AR35" i="43"/>
  <c r="AH37" i="87"/>
  <c r="AQ37" i="87" s="1"/>
  <c r="W39" i="46"/>
  <c r="AG38" i="46"/>
  <c r="AP38" i="46" s="1"/>
  <c r="AF38" i="46"/>
  <c r="AO38" i="46" s="1"/>
  <c r="AE38" i="46"/>
  <c r="AR36" i="83"/>
  <c r="AI38" i="30"/>
  <c r="AN38" i="30"/>
  <c r="AH35" i="29"/>
  <c r="AQ35" i="29" s="1"/>
  <c r="X38" i="92"/>
  <c r="Y38" i="92"/>
  <c r="AN38" i="28"/>
  <c r="AI38" i="28"/>
  <c r="AN38" i="32"/>
  <c r="AI38" i="32"/>
  <c r="Z36" i="38"/>
  <c r="Y36" i="38"/>
  <c r="X36" i="38"/>
  <c r="AR37" i="31"/>
  <c r="AR36" i="87"/>
  <c r="W38" i="73"/>
  <c r="AG37" i="73"/>
  <c r="AP37" i="73" s="1"/>
  <c r="AF37" i="73"/>
  <c r="AO37" i="73" s="1"/>
  <c r="AE37" i="73"/>
  <c r="AF36" i="34"/>
  <c r="AO36" i="34" s="1"/>
  <c r="AE36" i="34"/>
  <c r="W37" i="34"/>
  <c r="AG36" i="34"/>
  <c r="AP36" i="34" s="1"/>
  <c r="AR38" i="90"/>
  <c r="AR36" i="84"/>
  <c r="Z38" i="80"/>
  <c r="Y38" i="80"/>
  <c r="X38" i="80"/>
  <c r="AE37" i="48"/>
  <c r="W38" i="48"/>
  <c r="AF37" i="48"/>
  <c r="AO37" i="48" s="1"/>
  <c r="AG37" i="48"/>
  <c r="AP37" i="48" s="1"/>
  <c r="AH39" i="85"/>
  <c r="AQ39" i="85" s="1"/>
  <c r="AH35" i="47"/>
  <c r="AQ35" i="47" s="1"/>
  <c r="AH37" i="83"/>
  <c r="AQ37" i="83" s="1"/>
  <c r="AN36" i="91"/>
  <c r="AI36" i="91"/>
  <c r="AR38" i="85"/>
  <c r="AI37" i="74"/>
  <c r="AN37" i="74"/>
  <c r="AH38" i="31"/>
  <c r="AQ38" i="31" s="1"/>
  <c r="AG37" i="79"/>
  <c r="AP37" i="79" s="1"/>
  <c r="AF37" i="79"/>
  <c r="AO37" i="79" s="1"/>
  <c r="AE37" i="79"/>
  <c r="W38" i="79"/>
  <c r="AR37" i="41"/>
  <c r="AR36" i="75"/>
  <c r="AH38" i="81"/>
  <c r="AQ38" i="81" s="1"/>
  <c r="X39" i="30"/>
  <c r="Y39" i="30"/>
  <c r="Z39" i="30" s="1"/>
  <c r="AR35" i="96"/>
  <c r="AH38" i="41"/>
  <c r="AQ38" i="41" s="1"/>
  <c r="AG37" i="83"/>
  <c r="AP37" i="83" s="1"/>
  <c r="AE37" i="83"/>
  <c r="W38" i="83"/>
  <c r="AF37" i="83"/>
  <c r="AO37" i="83" s="1"/>
  <c r="AI35" i="38"/>
  <c r="AN35" i="38"/>
  <c r="X38" i="33"/>
  <c r="Y38" i="33"/>
  <c r="Z38" i="74"/>
  <c r="X38" i="74"/>
  <c r="Y38" i="74"/>
  <c r="Z38" i="31"/>
  <c r="W36" i="88"/>
  <c r="AE35" i="88"/>
  <c r="AF35" i="88"/>
  <c r="AO35" i="88" s="1"/>
  <c r="AG35" i="88"/>
  <c r="AP35" i="88" s="1"/>
  <c r="AR38" i="86"/>
  <c r="AR37" i="81"/>
  <c r="AH36" i="36"/>
  <c r="AQ36" i="36" s="1"/>
  <c r="AH36" i="96"/>
  <c r="AQ36" i="96" s="1"/>
  <c r="AH38" i="39"/>
  <c r="AQ38" i="39" s="1"/>
  <c r="AH39" i="90"/>
  <c r="AQ39" i="90" s="1"/>
  <c r="Z39" i="85"/>
  <c r="AR34" i="47"/>
  <c r="AH37" i="84"/>
  <c r="AQ37" i="84" s="1"/>
  <c r="Z35" i="47"/>
  <c r="Z38" i="94"/>
  <c r="X38" i="94"/>
  <c r="Y38" i="94"/>
  <c r="Z38" i="41"/>
  <c r="AI37" i="92"/>
  <c r="AN37" i="92"/>
  <c r="AH36" i="82"/>
  <c r="AQ36" i="82" s="1"/>
  <c r="AN38" i="26"/>
  <c r="AI38" i="26"/>
  <c r="AN37" i="77"/>
  <c r="AI37" i="77"/>
  <c r="Y39" i="28"/>
  <c r="X39" i="28"/>
  <c r="AN38" i="45"/>
  <c r="AI38" i="45"/>
  <c r="AN37" i="33"/>
  <c r="AI37" i="33"/>
  <c r="AR36" i="25"/>
  <c r="AR37" i="42"/>
  <c r="AH38" i="42"/>
  <c r="AQ38" i="42" s="1"/>
  <c r="Z36" i="95"/>
  <c r="X36" i="95"/>
  <c r="Y36" i="95"/>
  <c r="AR37" i="39"/>
  <c r="Z36" i="36"/>
  <c r="Z36" i="96"/>
  <c r="AI37" i="80"/>
  <c r="AN37" i="80"/>
  <c r="AH36" i="43"/>
  <c r="AQ36" i="43" s="1"/>
  <c r="AR35" i="82"/>
  <c r="AI34" i="76"/>
  <c r="AN34" i="76"/>
  <c r="Z38" i="81"/>
  <c r="AR34" i="40"/>
  <c r="AH35" i="40"/>
  <c r="AQ35" i="40" s="1"/>
  <c r="AR34" i="29"/>
  <c r="X38" i="77"/>
  <c r="Z38" i="77" s="1"/>
  <c r="Y38" i="77"/>
  <c r="X38" i="27"/>
  <c r="Y38" i="27"/>
  <c r="Z38" i="27" s="1"/>
  <c r="X39" i="32"/>
  <c r="Z39" i="32" s="1"/>
  <c r="Y39" i="32"/>
  <c r="W38" i="89"/>
  <c r="AG37" i="89"/>
  <c r="AP37" i="89" s="1"/>
  <c r="AE37" i="89"/>
  <c r="AF37" i="89"/>
  <c r="AO37" i="89" s="1"/>
  <c r="AH36" i="44"/>
  <c r="AQ36" i="44" s="1"/>
  <c r="AH37" i="25"/>
  <c r="AQ37" i="25" s="1"/>
  <c r="W39" i="39"/>
  <c r="AG38" i="39"/>
  <c r="AP38" i="39" s="1"/>
  <c r="AF38" i="39"/>
  <c r="AO38" i="39" s="1"/>
  <c r="AE38" i="39"/>
  <c r="X35" i="76"/>
  <c r="Y35" i="76"/>
  <c r="Z35" i="76" s="1"/>
  <c r="AH39" i="86"/>
  <c r="AQ39" i="86" s="1"/>
  <c r="AR35" i="36"/>
  <c r="AH37" i="75"/>
  <c r="AQ37" i="75" s="1"/>
  <c r="AG35" i="40"/>
  <c r="AP35" i="40" s="1"/>
  <c r="AF35" i="40"/>
  <c r="AO35" i="40" s="1"/>
  <c r="AE35" i="40"/>
  <c r="W36" i="40"/>
  <c r="AN37" i="94"/>
  <c r="AI37" i="94"/>
  <c r="W37" i="82"/>
  <c r="AG36" i="82"/>
  <c r="AP36" i="82" s="1"/>
  <c r="AE36" i="82"/>
  <c r="AF36" i="82"/>
  <c r="AO36" i="82" s="1"/>
  <c r="X39" i="26"/>
  <c r="Y39" i="26"/>
  <c r="AI37" i="27"/>
  <c r="AN37" i="27"/>
  <c r="Z37" i="91"/>
  <c r="X37" i="91"/>
  <c r="Y37" i="91"/>
  <c r="X39" i="45"/>
  <c r="Y39" i="45"/>
  <c r="W40" i="32" l="1"/>
  <c r="AF39" i="32"/>
  <c r="AO39" i="32" s="1"/>
  <c r="AE39" i="32"/>
  <c r="AG39" i="32"/>
  <c r="AP39" i="32" s="1"/>
  <c r="AG38" i="27"/>
  <c r="AP38" i="27" s="1"/>
  <c r="AF38" i="27"/>
  <c r="AO38" i="27" s="1"/>
  <c r="AE38" i="27"/>
  <c r="W39" i="27"/>
  <c r="AE39" i="30"/>
  <c r="AF39" i="30"/>
  <c r="AO39" i="30" s="1"/>
  <c r="W40" i="30"/>
  <c r="AG39" i="30"/>
  <c r="AP39" i="30" s="1"/>
  <c r="W39" i="77"/>
  <c r="AG38" i="77"/>
  <c r="AP38" i="77" s="1"/>
  <c r="AF38" i="77"/>
  <c r="AO38" i="77" s="1"/>
  <c r="AE38" i="77"/>
  <c r="AF35" i="76"/>
  <c r="AO35" i="76" s="1"/>
  <c r="W36" i="76"/>
  <c r="AE35" i="76"/>
  <c r="AG35" i="76"/>
  <c r="AP35" i="76" s="1"/>
  <c r="AF37" i="91"/>
  <c r="AO37" i="91" s="1"/>
  <c r="W38" i="91"/>
  <c r="AE37" i="91"/>
  <c r="AG37" i="91"/>
  <c r="AP37" i="91" s="1"/>
  <c r="W37" i="36"/>
  <c r="AG36" i="36"/>
  <c r="AP36" i="36" s="1"/>
  <c r="AF36" i="36"/>
  <c r="AO36" i="36" s="1"/>
  <c r="AE36" i="36"/>
  <c r="AI35" i="88"/>
  <c r="AN35" i="88"/>
  <c r="W39" i="74"/>
  <c r="AG38" i="74"/>
  <c r="AP38" i="74" s="1"/>
  <c r="AF38" i="74"/>
  <c r="AO38" i="74" s="1"/>
  <c r="AE38" i="74"/>
  <c r="Y38" i="79"/>
  <c r="Z38" i="79" s="1"/>
  <c r="X38" i="79"/>
  <c r="AI36" i="82"/>
  <c r="AN36" i="82"/>
  <c r="AH35" i="76"/>
  <c r="AQ35" i="76" s="1"/>
  <c r="Z39" i="39"/>
  <c r="Y39" i="39"/>
  <c r="X39" i="39"/>
  <c r="AI37" i="89"/>
  <c r="AN37" i="89"/>
  <c r="AR34" i="76"/>
  <c r="AH39" i="28"/>
  <c r="AQ39" i="28" s="1"/>
  <c r="W36" i="47"/>
  <c r="AG35" i="47"/>
  <c r="AP35" i="47" s="1"/>
  <c r="AE35" i="47"/>
  <c r="AF35" i="47"/>
  <c r="AO35" i="47" s="1"/>
  <c r="AH39" i="30"/>
  <c r="AQ39" i="30" s="1"/>
  <c r="AR38" i="30"/>
  <c r="Z39" i="42"/>
  <c r="X39" i="42"/>
  <c r="Y39" i="42"/>
  <c r="Z40" i="90"/>
  <c r="X40" i="90"/>
  <c r="Y40" i="90"/>
  <c r="Z38" i="35"/>
  <c r="Y38" i="35"/>
  <c r="X38" i="35"/>
  <c r="AH39" i="32"/>
  <c r="AQ39" i="32" s="1"/>
  <c r="AH38" i="77"/>
  <c r="AQ38" i="77" s="1"/>
  <c r="AH39" i="45"/>
  <c r="AQ39" i="45" s="1"/>
  <c r="AH38" i="33"/>
  <c r="AQ38" i="33" s="1"/>
  <c r="Y38" i="83"/>
  <c r="Z38" i="83" s="1"/>
  <c r="X38" i="83"/>
  <c r="AN37" i="79"/>
  <c r="AI37" i="79"/>
  <c r="AI38" i="42"/>
  <c r="AN38" i="42"/>
  <c r="AI37" i="87"/>
  <c r="AN37" i="87"/>
  <c r="Z39" i="45"/>
  <c r="AN35" i="40"/>
  <c r="AI35" i="40"/>
  <c r="AI38" i="39"/>
  <c r="AN38" i="39"/>
  <c r="Y38" i="89"/>
  <c r="X38" i="89"/>
  <c r="Z38" i="89" s="1"/>
  <c r="AH38" i="27"/>
  <c r="AQ38" i="27" s="1"/>
  <c r="AR37" i="33"/>
  <c r="Z39" i="28"/>
  <c r="W39" i="41"/>
  <c r="AG38" i="41"/>
  <c r="AP38" i="41" s="1"/>
  <c r="AF38" i="41"/>
  <c r="AO38" i="41" s="1"/>
  <c r="AE38" i="41"/>
  <c r="AF39" i="85"/>
  <c r="AO39" i="85" s="1"/>
  <c r="AE39" i="85"/>
  <c r="AG39" i="85"/>
  <c r="AP39" i="85" s="1"/>
  <c r="W40" i="85"/>
  <c r="W39" i="31"/>
  <c r="AG38" i="31"/>
  <c r="AP38" i="31" s="1"/>
  <c r="AE38" i="31"/>
  <c r="AF38" i="31"/>
  <c r="AO38" i="31" s="1"/>
  <c r="Z38" i="33"/>
  <c r="AN37" i="83"/>
  <c r="AI37" i="83"/>
  <c r="Z37" i="34"/>
  <c r="Y37" i="34"/>
  <c r="X37" i="34"/>
  <c r="AH36" i="38"/>
  <c r="AQ36" i="38" s="1"/>
  <c r="X37" i="78"/>
  <c r="Y37" i="78"/>
  <c r="AN39" i="37"/>
  <c r="AI39" i="37"/>
  <c r="X40" i="86"/>
  <c r="Y40" i="86"/>
  <c r="Z40" i="86" s="1"/>
  <c r="AI37" i="35"/>
  <c r="AN37" i="35"/>
  <c r="Z38" i="25"/>
  <c r="Y38" i="25"/>
  <c r="X38" i="25"/>
  <c r="W39" i="94"/>
  <c r="AG38" i="94"/>
  <c r="AP38" i="94" s="1"/>
  <c r="AF38" i="94"/>
  <c r="AO38" i="94" s="1"/>
  <c r="AE38" i="94"/>
  <c r="AR37" i="27"/>
  <c r="Y36" i="40"/>
  <c r="X36" i="40"/>
  <c r="AR37" i="92"/>
  <c r="AF38" i="80"/>
  <c r="AO38" i="80" s="1"/>
  <c r="W39" i="80"/>
  <c r="AG38" i="80"/>
  <c r="AP38" i="80" s="1"/>
  <c r="AE38" i="80"/>
  <c r="AR38" i="28"/>
  <c r="X38" i="75"/>
  <c r="Y38" i="75"/>
  <c r="AI35" i="29"/>
  <c r="AN35" i="29"/>
  <c r="AI36" i="43"/>
  <c r="AN36" i="43"/>
  <c r="AH39" i="26"/>
  <c r="AQ39" i="26" s="1"/>
  <c r="Y37" i="82"/>
  <c r="X37" i="82"/>
  <c r="Z37" i="82" s="1"/>
  <c r="AR37" i="80"/>
  <c r="AH36" i="95"/>
  <c r="AQ36" i="95" s="1"/>
  <c r="AR37" i="77"/>
  <c r="X38" i="48"/>
  <c r="Y38" i="48"/>
  <c r="AI36" i="34"/>
  <c r="AN36" i="34"/>
  <c r="Y38" i="73"/>
  <c r="X38" i="73"/>
  <c r="AI38" i="46"/>
  <c r="AN38" i="46"/>
  <c r="AI36" i="78"/>
  <c r="AN36" i="78"/>
  <c r="AI37" i="93"/>
  <c r="AN37" i="93"/>
  <c r="Z38" i="84"/>
  <c r="Y38" i="84"/>
  <c r="X38" i="84"/>
  <c r="AR38" i="26"/>
  <c r="X36" i="88"/>
  <c r="Z36" i="88" s="1"/>
  <c r="Y36" i="88"/>
  <c r="AR36" i="91"/>
  <c r="X39" i="46"/>
  <c r="Y39" i="46"/>
  <c r="Z38" i="93"/>
  <c r="X38" i="93"/>
  <c r="Y38" i="93"/>
  <c r="AN39" i="90"/>
  <c r="AI39" i="90"/>
  <c r="AH37" i="91"/>
  <c r="AQ37" i="91" s="1"/>
  <c r="Z39" i="26"/>
  <c r="AR37" i="94"/>
  <c r="AF38" i="81"/>
  <c r="AO38" i="81" s="1"/>
  <c r="W39" i="81"/>
  <c r="AE38" i="81"/>
  <c r="AG38" i="81"/>
  <c r="AP38" i="81" s="1"/>
  <c r="AE36" i="96"/>
  <c r="W37" i="96"/>
  <c r="AF36" i="96"/>
  <c r="AO36" i="96" s="1"/>
  <c r="AG36" i="96"/>
  <c r="AP36" i="96" s="1"/>
  <c r="AE36" i="95"/>
  <c r="W37" i="95"/>
  <c r="AF36" i="95"/>
  <c r="AO36" i="95" s="1"/>
  <c r="AG36" i="95"/>
  <c r="AP36" i="95" s="1"/>
  <c r="AR38" i="45"/>
  <c r="AH38" i="94"/>
  <c r="AQ38" i="94" s="1"/>
  <c r="AH38" i="74"/>
  <c r="AQ38" i="74" s="1"/>
  <c r="AR35" i="38"/>
  <c r="AR37" i="74"/>
  <c r="AI37" i="48"/>
  <c r="AN37" i="48"/>
  <c r="AE36" i="38"/>
  <c r="W37" i="38"/>
  <c r="AG36" i="38"/>
  <c r="AP36" i="38" s="1"/>
  <c r="AF36" i="38"/>
  <c r="AO36" i="38" s="1"/>
  <c r="AH38" i="92"/>
  <c r="AQ38" i="92" s="1"/>
  <c r="AR35" i="95"/>
  <c r="AI37" i="75"/>
  <c r="AN37" i="75"/>
  <c r="Z37" i="44"/>
  <c r="X37" i="44"/>
  <c r="Y37" i="44"/>
  <c r="X36" i="29"/>
  <c r="Y36" i="29"/>
  <c r="Z36" i="29" s="1"/>
  <c r="Z37" i="43"/>
  <c r="X37" i="43"/>
  <c r="Y37" i="43"/>
  <c r="AN37" i="25"/>
  <c r="AI37" i="25"/>
  <c r="AH38" i="80"/>
  <c r="AQ38" i="80" s="1"/>
  <c r="AI37" i="73"/>
  <c r="AN37" i="73"/>
  <c r="AR38" i="32"/>
  <c r="Z38" i="92"/>
  <c r="X40" i="37"/>
  <c r="Y40" i="37"/>
  <c r="Z40" i="37" s="1"/>
  <c r="AN36" i="44"/>
  <c r="AI36" i="44"/>
  <c r="AN39" i="86"/>
  <c r="AI39" i="86"/>
  <c r="X38" i="87"/>
  <c r="Z38" i="87" s="1"/>
  <c r="Y38" i="87"/>
  <c r="AI37" i="84"/>
  <c r="AN37" i="84"/>
  <c r="AG40" i="86" l="1"/>
  <c r="AP40" i="86" s="1"/>
  <c r="AF40" i="86"/>
  <c r="AO40" i="86" s="1"/>
  <c r="AE40" i="86"/>
  <c r="W41" i="86"/>
  <c r="W39" i="83"/>
  <c r="AG38" i="83"/>
  <c r="AP38" i="83" s="1"/>
  <c r="AF38" i="83"/>
  <c r="AO38" i="83" s="1"/>
  <c r="AE38" i="83"/>
  <c r="W39" i="79"/>
  <c r="AG38" i="79"/>
  <c r="AP38" i="79" s="1"/>
  <c r="AE38" i="79"/>
  <c r="AF38" i="79"/>
  <c r="AO38" i="79" s="1"/>
  <c r="AE37" i="82"/>
  <c r="W38" i="82"/>
  <c r="AF37" i="82"/>
  <c r="AO37" i="82" s="1"/>
  <c r="AG37" i="82"/>
  <c r="AP37" i="82" s="1"/>
  <c r="AF36" i="88"/>
  <c r="AO36" i="88" s="1"/>
  <c r="AE36" i="88"/>
  <c r="AG36" i="88"/>
  <c r="AP36" i="88" s="1"/>
  <c r="W37" i="88"/>
  <c r="AF38" i="89"/>
  <c r="AO38" i="89" s="1"/>
  <c r="W39" i="89"/>
  <c r="AE38" i="89"/>
  <c r="AG38" i="89"/>
  <c r="AP38" i="89" s="1"/>
  <c r="AE38" i="87"/>
  <c r="W39" i="87"/>
  <c r="AF38" i="87"/>
  <c r="AO38" i="87" s="1"/>
  <c r="AG38" i="87"/>
  <c r="AP38" i="87" s="1"/>
  <c r="AG40" i="37"/>
  <c r="AP40" i="37" s="1"/>
  <c r="W41" i="37"/>
  <c r="AF40" i="37"/>
  <c r="AO40" i="37" s="1"/>
  <c r="AE40" i="37"/>
  <c r="AE36" i="29"/>
  <c r="AF36" i="29"/>
  <c r="AO36" i="29" s="1"/>
  <c r="AG36" i="29"/>
  <c r="AP36" i="29" s="1"/>
  <c r="W37" i="29"/>
  <c r="AH36" i="40"/>
  <c r="AQ36" i="40" s="1"/>
  <c r="AI36" i="36"/>
  <c r="AN36" i="36"/>
  <c r="AG37" i="43"/>
  <c r="AP37" i="43" s="1"/>
  <c r="AE37" i="43"/>
  <c r="W38" i="43"/>
  <c r="AF37" i="43"/>
  <c r="AO37" i="43" s="1"/>
  <c r="W38" i="44"/>
  <c r="AG37" i="44"/>
  <c r="AP37" i="44" s="1"/>
  <c r="AF37" i="44"/>
  <c r="AO37" i="44" s="1"/>
  <c r="AE37" i="44"/>
  <c r="X37" i="95"/>
  <c r="Y37" i="95"/>
  <c r="AI36" i="96"/>
  <c r="AN36" i="96"/>
  <c r="AE38" i="93"/>
  <c r="W39" i="93"/>
  <c r="AF38" i="93"/>
  <c r="AO38" i="93" s="1"/>
  <c r="AG38" i="93"/>
  <c r="AP38" i="93" s="1"/>
  <c r="AR36" i="34"/>
  <c r="AR35" i="29"/>
  <c r="AI38" i="80"/>
  <c r="AN38" i="80"/>
  <c r="AI38" i="94"/>
  <c r="AN38" i="94"/>
  <c r="AI38" i="31"/>
  <c r="AN38" i="31"/>
  <c r="AH38" i="83"/>
  <c r="AQ38" i="83" s="1"/>
  <c r="AH39" i="42"/>
  <c r="AQ39" i="42" s="1"/>
  <c r="AI38" i="74"/>
  <c r="AN38" i="74"/>
  <c r="AR35" i="88"/>
  <c r="AG38" i="25"/>
  <c r="AP38" i="25" s="1"/>
  <c r="W39" i="25"/>
  <c r="AF38" i="25"/>
  <c r="AO38" i="25" s="1"/>
  <c r="AE38" i="25"/>
  <c r="AR39" i="37"/>
  <c r="AG37" i="34"/>
  <c r="AP37" i="34" s="1"/>
  <c r="AF37" i="34"/>
  <c r="AO37" i="34" s="1"/>
  <c r="AE37" i="34"/>
  <c r="W38" i="34"/>
  <c r="AN39" i="85"/>
  <c r="AI39" i="85"/>
  <c r="AE38" i="35"/>
  <c r="W39" i="35"/>
  <c r="AG38" i="35"/>
  <c r="AP38" i="35" s="1"/>
  <c r="AF38" i="35"/>
  <c r="AO38" i="35" s="1"/>
  <c r="AI35" i="76"/>
  <c r="AN35" i="76"/>
  <c r="AH40" i="37"/>
  <c r="AQ40" i="37" s="1"/>
  <c r="AR37" i="73"/>
  <c r="AR37" i="25"/>
  <c r="AH36" i="29"/>
  <c r="AQ36" i="29" s="1"/>
  <c r="AR37" i="75"/>
  <c r="AI36" i="38"/>
  <c r="AN36" i="38"/>
  <c r="AI38" i="81"/>
  <c r="AN38" i="81"/>
  <c r="W40" i="26"/>
  <c r="AG39" i="26"/>
  <c r="AP39" i="26" s="1"/>
  <c r="AF39" i="26"/>
  <c r="AO39" i="26" s="1"/>
  <c r="AE39" i="26"/>
  <c r="AR39" i="90"/>
  <c r="AH39" i="46"/>
  <c r="AQ39" i="46" s="1"/>
  <c r="AH38" i="73"/>
  <c r="AQ38" i="73" s="1"/>
  <c r="AH38" i="48"/>
  <c r="AQ38" i="48" s="1"/>
  <c r="AH38" i="75"/>
  <c r="AQ38" i="75" s="1"/>
  <c r="AR37" i="83"/>
  <c r="W40" i="28"/>
  <c r="AF39" i="28"/>
  <c r="AO39" i="28" s="1"/>
  <c r="AE39" i="28"/>
  <c r="AG39" i="28"/>
  <c r="AP39" i="28" s="1"/>
  <c r="AR38" i="39"/>
  <c r="AR36" i="82"/>
  <c r="AN37" i="91"/>
  <c r="AI37" i="91"/>
  <c r="X36" i="76"/>
  <c r="Y36" i="76"/>
  <c r="Y39" i="77"/>
  <c r="Z39" i="77" s="1"/>
  <c r="X39" i="77"/>
  <c r="AI39" i="32"/>
  <c r="AN39" i="32"/>
  <c r="AI36" i="95"/>
  <c r="AN36" i="95"/>
  <c r="AR38" i="46"/>
  <c r="Y39" i="41"/>
  <c r="X39" i="41"/>
  <c r="AR37" i="87"/>
  <c r="AG39" i="42"/>
  <c r="AP39" i="42" s="1"/>
  <c r="W40" i="42"/>
  <c r="AF39" i="42"/>
  <c r="AO39" i="42" s="1"/>
  <c r="AE39" i="42"/>
  <c r="Z36" i="47"/>
  <c r="Y36" i="47"/>
  <c r="X36" i="47"/>
  <c r="AN39" i="30"/>
  <c r="AI39" i="30"/>
  <c r="AR39" i="86"/>
  <c r="Z39" i="46"/>
  <c r="AR37" i="93"/>
  <c r="Z38" i="48"/>
  <c r="Z38" i="75"/>
  <c r="Z39" i="80"/>
  <c r="Y39" i="80"/>
  <c r="X39" i="80"/>
  <c r="Z36" i="40"/>
  <c r="AR37" i="35"/>
  <c r="Z39" i="31"/>
  <c r="Y39" i="31"/>
  <c r="X39" i="31"/>
  <c r="AI38" i="41"/>
  <c r="AN38" i="41"/>
  <c r="AR35" i="40"/>
  <c r="AR38" i="42"/>
  <c r="AH40" i="90"/>
  <c r="AQ40" i="90" s="1"/>
  <c r="AH38" i="79"/>
  <c r="AQ38" i="79" s="1"/>
  <c r="X38" i="91"/>
  <c r="Y38" i="91"/>
  <c r="X39" i="27"/>
  <c r="Y39" i="27"/>
  <c r="Z39" i="27" s="1"/>
  <c r="AH38" i="87"/>
  <c r="AQ38" i="87" s="1"/>
  <c r="Z37" i="38"/>
  <c r="X37" i="38"/>
  <c r="Y37" i="38"/>
  <c r="AE38" i="84"/>
  <c r="W39" i="84"/>
  <c r="AF38" i="84"/>
  <c r="AO38" i="84" s="1"/>
  <c r="AG38" i="84"/>
  <c r="AP38" i="84" s="1"/>
  <c r="AH37" i="82"/>
  <c r="AQ37" i="82" s="1"/>
  <c r="AF39" i="39"/>
  <c r="AO39" i="39" s="1"/>
  <c r="AE39" i="39"/>
  <c r="W40" i="39"/>
  <c r="AG39" i="39"/>
  <c r="AP39" i="39" s="1"/>
  <c r="AF38" i="92"/>
  <c r="AO38" i="92" s="1"/>
  <c r="AE38" i="92"/>
  <c r="W39" i="92"/>
  <c r="AG38" i="92"/>
  <c r="AP38" i="92" s="1"/>
  <c r="AR37" i="48"/>
  <c r="X39" i="81"/>
  <c r="Y39" i="81"/>
  <c r="Z38" i="73"/>
  <c r="AR36" i="43"/>
  <c r="X39" i="94"/>
  <c r="Y39" i="94"/>
  <c r="AH37" i="78"/>
  <c r="AQ37" i="78" s="1"/>
  <c r="W39" i="33"/>
  <c r="AG38" i="33"/>
  <c r="AP38" i="33" s="1"/>
  <c r="AE38" i="33"/>
  <c r="AF38" i="33"/>
  <c r="AO38" i="33" s="1"/>
  <c r="X40" i="85"/>
  <c r="Y40" i="85"/>
  <c r="AH38" i="89"/>
  <c r="AQ38" i="89" s="1"/>
  <c r="AR37" i="79"/>
  <c r="W41" i="90"/>
  <c r="AG40" i="90"/>
  <c r="AP40" i="90" s="1"/>
  <c r="AF40" i="90"/>
  <c r="AO40" i="90" s="1"/>
  <c r="AE40" i="90"/>
  <c r="AI35" i="47"/>
  <c r="AN35" i="47"/>
  <c r="AR37" i="89"/>
  <c r="X39" i="74"/>
  <c r="Y39" i="74"/>
  <c r="Z40" i="30"/>
  <c r="X40" i="30"/>
  <c r="Y40" i="30"/>
  <c r="AN38" i="27"/>
  <c r="AI38" i="27"/>
  <c r="AH36" i="88"/>
  <c r="AQ36" i="88" s="1"/>
  <c r="AR37" i="84"/>
  <c r="AR36" i="44"/>
  <c r="AH37" i="43"/>
  <c r="AQ37" i="43" s="1"/>
  <c r="AH37" i="44"/>
  <c r="AQ37" i="44" s="1"/>
  <c r="Z37" i="96"/>
  <c r="X37" i="96"/>
  <c r="Y37" i="96"/>
  <c r="AH38" i="93"/>
  <c r="AQ38" i="93" s="1"/>
  <c r="AH38" i="84"/>
  <c r="AQ38" i="84" s="1"/>
  <c r="AR36" i="78"/>
  <c r="AH38" i="25"/>
  <c r="AQ38" i="25" s="1"/>
  <c r="AH40" i="86"/>
  <c r="AQ40" i="86" s="1"/>
  <c r="Z37" i="78"/>
  <c r="AH37" i="34"/>
  <c r="AQ37" i="34" s="1"/>
  <c r="AF39" i="45"/>
  <c r="AO39" i="45" s="1"/>
  <c r="AG39" i="45"/>
  <c r="AP39" i="45" s="1"/>
  <c r="AE39" i="45"/>
  <c r="W40" i="45"/>
  <c r="AH38" i="35"/>
  <c r="AQ38" i="35" s="1"/>
  <c r="AH39" i="39"/>
  <c r="AQ39" i="39" s="1"/>
  <c r="X37" i="36"/>
  <c r="Y37" i="36"/>
  <c r="Z37" i="36" s="1"/>
  <c r="AI38" i="77"/>
  <c r="AN38" i="77"/>
  <c r="X40" i="32"/>
  <c r="Z40" i="32" s="1"/>
  <c r="Y40" i="32"/>
  <c r="W40" i="27" l="1"/>
  <c r="AG39" i="27"/>
  <c r="AP39" i="27" s="1"/>
  <c r="AF39" i="27"/>
  <c r="AO39" i="27" s="1"/>
  <c r="AE39" i="27"/>
  <c r="AE37" i="36"/>
  <c r="W38" i="36"/>
  <c r="AG37" i="36"/>
  <c r="AP37" i="36" s="1"/>
  <c r="AF37" i="36"/>
  <c r="AO37" i="36" s="1"/>
  <c r="AE40" i="32"/>
  <c r="AF40" i="32"/>
  <c r="AO40" i="32" s="1"/>
  <c r="W41" i="32"/>
  <c r="AG40" i="32"/>
  <c r="AP40" i="32" s="1"/>
  <c r="AF39" i="77"/>
  <c r="AO39" i="77" s="1"/>
  <c r="W40" i="77"/>
  <c r="AG39" i="77"/>
  <c r="AP39" i="77" s="1"/>
  <c r="AE39" i="77"/>
  <c r="AR38" i="27"/>
  <c r="AH39" i="74"/>
  <c r="AQ39" i="74" s="1"/>
  <c r="AI40" i="90"/>
  <c r="AN40" i="90"/>
  <c r="AE38" i="73"/>
  <c r="W39" i="73"/>
  <c r="AF38" i="73"/>
  <c r="AO38" i="73" s="1"/>
  <c r="AG38" i="73"/>
  <c r="AP38" i="73" s="1"/>
  <c r="Y39" i="84"/>
  <c r="X39" i="84"/>
  <c r="Z39" i="84" s="1"/>
  <c r="AG38" i="48"/>
  <c r="AP38" i="48" s="1"/>
  <c r="AF38" i="48"/>
  <c r="AO38" i="48" s="1"/>
  <c r="AE38" i="48"/>
  <c r="W39" i="48"/>
  <c r="AR39" i="30"/>
  <c r="AH39" i="41"/>
  <c r="AQ39" i="41" s="1"/>
  <c r="AR36" i="95"/>
  <c r="X40" i="26"/>
  <c r="Y40" i="26"/>
  <c r="AR36" i="96"/>
  <c r="AN37" i="43"/>
  <c r="AI37" i="43"/>
  <c r="Y39" i="83"/>
  <c r="X39" i="83"/>
  <c r="Z39" i="83" s="1"/>
  <c r="Z39" i="74"/>
  <c r="AH40" i="85"/>
  <c r="AQ40" i="85" s="1"/>
  <c r="Z39" i="33"/>
  <c r="Y39" i="33"/>
  <c r="X39" i="33"/>
  <c r="Y40" i="39"/>
  <c r="X40" i="39"/>
  <c r="Z40" i="39" s="1"/>
  <c r="AI38" i="84"/>
  <c r="AN38" i="84"/>
  <c r="AR38" i="41"/>
  <c r="W37" i="40"/>
  <c r="AG36" i="40"/>
  <c r="AP36" i="40" s="1"/>
  <c r="AF36" i="40"/>
  <c r="AO36" i="40" s="1"/>
  <c r="AE36" i="40"/>
  <c r="X40" i="42"/>
  <c r="Y40" i="42"/>
  <c r="AH36" i="76"/>
  <c r="AQ36" i="76" s="1"/>
  <c r="Z40" i="28"/>
  <c r="X40" i="28"/>
  <c r="Y40" i="28"/>
  <c r="X38" i="34"/>
  <c r="Y38" i="34"/>
  <c r="AN38" i="25"/>
  <c r="AI38" i="25"/>
  <c r="AR38" i="80"/>
  <c r="AN36" i="29"/>
  <c r="AI36" i="29"/>
  <c r="AN38" i="89"/>
  <c r="AI38" i="89"/>
  <c r="Y38" i="82"/>
  <c r="X38" i="82"/>
  <c r="X39" i="79"/>
  <c r="Z39" i="79" s="1"/>
  <c r="Y39" i="79"/>
  <c r="X41" i="86"/>
  <c r="Y41" i="86"/>
  <c r="AH40" i="32"/>
  <c r="AQ40" i="32" s="1"/>
  <c r="AN39" i="45"/>
  <c r="AI39" i="45"/>
  <c r="Z40" i="85"/>
  <c r="AH39" i="94"/>
  <c r="AQ39" i="94" s="1"/>
  <c r="AH39" i="81"/>
  <c r="AQ39" i="81" s="1"/>
  <c r="Y39" i="92"/>
  <c r="X39" i="92"/>
  <c r="Z39" i="92" s="1"/>
  <c r="AI39" i="39"/>
  <c r="AN39" i="39"/>
  <c r="AH38" i="91"/>
  <c r="AQ38" i="91" s="1"/>
  <c r="AH39" i="31"/>
  <c r="AQ39" i="31" s="1"/>
  <c r="AH39" i="80"/>
  <c r="AQ39" i="80" s="1"/>
  <c r="AH36" i="47"/>
  <c r="AQ36" i="47" s="1"/>
  <c r="Z39" i="41"/>
  <c r="AR39" i="32"/>
  <c r="Z36" i="76"/>
  <c r="AI39" i="26"/>
  <c r="AN39" i="26"/>
  <c r="AR38" i="81"/>
  <c r="Y39" i="35"/>
  <c r="X39" i="35"/>
  <c r="AN37" i="34"/>
  <c r="AI37" i="34"/>
  <c r="AH37" i="95"/>
  <c r="AQ37" i="95" s="1"/>
  <c r="Z38" i="44"/>
  <c r="X38" i="44"/>
  <c r="Y38" i="44"/>
  <c r="AN40" i="37"/>
  <c r="AI40" i="37"/>
  <c r="Z39" i="89"/>
  <c r="X39" i="89"/>
  <c r="Y39" i="89"/>
  <c r="AN36" i="88"/>
  <c r="AI36" i="88"/>
  <c r="AI37" i="82"/>
  <c r="AN37" i="82"/>
  <c r="AI38" i="83"/>
  <c r="AN38" i="83"/>
  <c r="AR38" i="77"/>
  <c r="AG37" i="78"/>
  <c r="AP37" i="78" s="1"/>
  <c r="AE37" i="78"/>
  <c r="W38" i="78"/>
  <c r="AF37" i="78"/>
  <c r="AO37" i="78" s="1"/>
  <c r="AH37" i="96"/>
  <c r="AQ37" i="96" s="1"/>
  <c r="AH40" i="30"/>
  <c r="AQ40" i="30" s="1"/>
  <c r="Z39" i="94"/>
  <c r="Z39" i="81"/>
  <c r="AI38" i="92"/>
  <c r="AN38" i="92"/>
  <c r="AH37" i="38"/>
  <c r="AQ37" i="38" s="1"/>
  <c r="Z38" i="91"/>
  <c r="AE39" i="46"/>
  <c r="W40" i="46"/>
  <c r="AF39" i="46"/>
  <c r="AO39" i="46" s="1"/>
  <c r="AG39" i="46"/>
  <c r="AP39" i="46" s="1"/>
  <c r="AH39" i="77"/>
  <c r="AQ39" i="77" s="1"/>
  <c r="AR37" i="91"/>
  <c r="AI38" i="35"/>
  <c r="AN38" i="35"/>
  <c r="Z39" i="25"/>
  <c r="Y39" i="25"/>
  <c r="X39" i="25"/>
  <c r="AR38" i="74"/>
  <c r="AR38" i="31"/>
  <c r="Y39" i="93"/>
  <c r="X39" i="93"/>
  <c r="Z37" i="95"/>
  <c r="AR36" i="36"/>
  <c r="X37" i="29"/>
  <c r="Y37" i="29"/>
  <c r="AN40" i="86"/>
  <c r="AI40" i="86"/>
  <c r="AG40" i="30"/>
  <c r="AP40" i="30" s="1"/>
  <c r="W41" i="30"/>
  <c r="AE40" i="30"/>
  <c r="AF40" i="30"/>
  <c r="AO40" i="30" s="1"/>
  <c r="X41" i="90"/>
  <c r="Y41" i="90"/>
  <c r="AI38" i="33"/>
  <c r="AN38" i="33"/>
  <c r="AG37" i="38"/>
  <c r="AP37" i="38" s="1"/>
  <c r="AF37" i="38"/>
  <c r="AO37" i="38" s="1"/>
  <c r="AE37" i="38"/>
  <c r="W38" i="38"/>
  <c r="AF39" i="31"/>
  <c r="AO39" i="31" s="1"/>
  <c r="AE39" i="31"/>
  <c r="W40" i="31"/>
  <c r="AG39" i="31"/>
  <c r="AP39" i="31" s="1"/>
  <c r="AF39" i="80"/>
  <c r="AO39" i="80" s="1"/>
  <c r="AE39" i="80"/>
  <c r="W40" i="80"/>
  <c r="AG39" i="80"/>
  <c r="AP39" i="80" s="1"/>
  <c r="AF36" i="47"/>
  <c r="AO36" i="47" s="1"/>
  <c r="AE36" i="47"/>
  <c r="W37" i="47"/>
  <c r="AG36" i="47"/>
  <c r="AP36" i="47" s="1"/>
  <c r="AI39" i="28"/>
  <c r="AN39" i="28"/>
  <c r="AR36" i="38"/>
  <c r="AR35" i="76"/>
  <c r="AR39" i="85"/>
  <c r="AI38" i="93"/>
  <c r="AN38" i="93"/>
  <c r="AI37" i="44"/>
  <c r="AN37" i="44"/>
  <c r="Z39" i="87"/>
  <c r="Y39" i="87"/>
  <c r="X39" i="87"/>
  <c r="AI38" i="79"/>
  <c r="AN38" i="79"/>
  <c r="AG37" i="96"/>
  <c r="AP37" i="96" s="1"/>
  <c r="AF37" i="96"/>
  <c r="AO37" i="96" s="1"/>
  <c r="AE37" i="96"/>
  <c r="W38" i="96"/>
  <c r="AH37" i="36"/>
  <c r="AQ37" i="36" s="1"/>
  <c r="Y40" i="45"/>
  <c r="X40" i="45"/>
  <c r="Z40" i="45" s="1"/>
  <c r="AR35" i="47"/>
  <c r="AH39" i="27"/>
  <c r="AQ39" i="27" s="1"/>
  <c r="AE38" i="75"/>
  <c r="AG38" i="75"/>
  <c r="AP38" i="75" s="1"/>
  <c r="AF38" i="75"/>
  <c r="AO38" i="75" s="1"/>
  <c r="W39" i="75"/>
  <c r="AN39" i="42"/>
  <c r="AI39" i="42"/>
  <c r="AR38" i="94"/>
  <c r="Y38" i="43"/>
  <c r="X38" i="43"/>
  <c r="Z38" i="43" s="1"/>
  <c r="X41" i="37"/>
  <c r="Y41" i="37"/>
  <c r="AI38" i="87"/>
  <c r="AN38" i="87"/>
  <c r="Z37" i="88"/>
  <c r="Y37" i="88"/>
  <c r="X37" i="88"/>
  <c r="W39" i="43" l="1"/>
  <c r="AG38" i="43"/>
  <c r="AP38" i="43" s="1"/>
  <c r="AF38" i="43"/>
  <c r="AO38" i="43" s="1"/>
  <c r="AE38" i="43"/>
  <c r="AE39" i="79"/>
  <c r="W40" i="79"/>
  <c r="AF39" i="79"/>
  <c r="AO39" i="79" s="1"/>
  <c r="AG39" i="79"/>
  <c r="AP39" i="79" s="1"/>
  <c r="AG39" i="92"/>
  <c r="AP39" i="92" s="1"/>
  <c r="AF39" i="92"/>
  <c r="AO39" i="92" s="1"/>
  <c r="AE39" i="92"/>
  <c r="W40" i="92"/>
  <c r="AG40" i="39"/>
  <c r="AP40" i="39" s="1"/>
  <c r="AF40" i="39"/>
  <c r="AO40" i="39" s="1"/>
  <c r="AE40" i="39"/>
  <c r="W41" i="39"/>
  <c r="AE39" i="83"/>
  <c r="W40" i="83"/>
  <c r="AF39" i="83"/>
  <c r="AO39" i="83" s="1"/>
  <c r="AG39" i="83"/>
  <c r="AP39" i="83" s="1"/>
  <c r="AG39" i="84"/>
  <c r="AP39" i="84" s="1"/>
  <c r="AF39" i="84"/>
  <c r="AO39" i="84" s="1"/>
  <c r="AE39" i="84"/>
  <c r="W40" i="84"/>
  <c r="AG40" i="45"/>
  <c r="AP40" i="45" s="1"/>
  <c r="AF40" i="45"/>
  <c r="AO40" i="45" s="1"/>
  <c r="AE40" i="45"/>
  <c r="W41" i="45"/>
  <c r="AR38" i="87"/>
  <c r="AR37" i="44"/>
  <c r="AI39" i="80"/>
  <c r="AN39" i="80"/>
  <c r="AI39" i="31"/>
  <c r="AN39" i="31"/>
  <c r="AG37" i="95"/>
  <c r="AP37" i="95" s="1"/>
  <c r="AF37" i="95"/>
  <c r="AO37" i="95" s="1"/>
  <c r="AE37" i="95"/>
  <c r="W38" i="95"/>
  <c r="AR38" i="35"/>
  <c r="AI39" i="46"/>
  <c r="AN39" i="46"/>
  <c r="AN37" i="78"/>
  <c r="AI37" i="78"/>
  <c r="AF39" i="89"/>
  <c r="AO39" i="89" s="1"/>
  <c r="W40" i="89"/>
  <c r="AE39" i="89"/>
  <c r="AG39" i="89"/>
  <c r="AP39" i="89" s="1"/>
  <c r="AR39" i="45"/>
  <c r="AR36" i="29"/>
  <c r="AH40" i="42"/>
  <c r="AQ40" i="42" s="1"/>
  <c r="X37" i="40"/>
  <c r="Y37" i="40"/>
  <c r="Y39" i="48"/>
  <c r="X39" i="48"/>
  <c r="Z39" i="48" s="1"/>
  <c r="AI38" i="73"/>
  <c r="AN38" i="73"/>
  <c r="AN37" i="36"/>
  <c r="AI37" i="36"/>
  <c r="X38" i="96"/>
  <c r="Y38" i="96"/>
  <c r="AR38" i="79"/>
  <c r="X37" i="47"/>
  <c r="Y37" i="47"/>
  <c r="Z37" i="47" s="1"/>
  <c r="AH39" i="93"/>
  <c r="AQ39" i="93" s="1"/>
  <c r="AF38" i="91"/>
  <c r="AO38" i="91" s="1"/>
  <c r="W39" i="91"/>
  <c r="AG38" i="91"/>
  <c r="AP38" i="91" s="1"/>
  <c r="AE38" i="91"/>
  <c r="AR37" i="82"/>
  <c r="AR40" i="37"/>
  <c r="AH39" i="35"/>
  <c r="AQ39" i="35" s="1"/>
  <c r="AR39" i="26"/>
  <c r="AH38" i="82"/>
  <c r="AQ38" i="82" s="1"/>
  <c r="AH38" i="34"/>
  <c r="AQ38" i="34" s="1"/>
  <c r="Z40" i="42"/>
  <c r="AH40" i="26"/>
  <c r="AQ40" i="26" s="1"/>
  <c r="X40" i="77"/>
  <c r="Y40" i="77"/>
  <c r="AN40" i="32"/>
  <c r="AI40" i="32"/>
  <c r="AI39" i="27"/>
  <c r="AN39" i="27"/>
  <c r="AH41" i="37"/>
  <c r="AQ41" i="37" s="1"/>
  <c r="AH39" i="87"/>
  <c r="AQ39" i="87" s="1"/>
  <c r="AR38" i="93"/>
  <c r="AI36" i="47"/>
  <c r="AN36" i="47"/>
  <c r="AR38" i="33"/>
  <c r="AN40" i="30"/>
  <c r="AI40" i="30"/>
  <c r="AH37" i="29"/>
  <c r="AQ37" i="29" s="1"/>
  <c r="AH39" i="25"/>
  <c r="AQ39" i="25" s="1"/>
  <c r="AR38" i="92"/>
  <c r="AR36" i="88"/>
  <c r="W37" i="76"/>
  <c r="AG36" i="76"/>
  <c r="AP36" i="76" s="1"/>
  <c r="AF36" i="76"/>
  <c r="AO36" i="76" s="1"/>
  <c r="AE36" i="76"/>
  <c r="AH41" i="86"/>
  <c r="AQ41" i="86" s="1"/>
  <c r="Z38" i="34"/>
  <c r="AI36" i="40"/>
  <c r="AN36" i="40"/>
  <c r="AH39" i="33"/>
  <c r="AQ39" i="33" s="1"/>
  <c r="AR37" i="43"/>
  <c r="Z40" i="26"/>
  <c r="AN38" i="48"/>
  <c r="AI38" i="48"/>
  <c r="AR40" i="90"/>
  <c r="AH38" i="43"/>
  <c r="AQ38" i="43" s="1"/>
  <c r="AH37" i="88"/>
  <c r="AQ37" i="88" s="1"/>
  <c r="Z41" i="37"/>
  <c r="AR39" i="42"/>
  <c r="AI38" i="75"/>
  <c r="AN38" i="75"/>
  <c r="AN37" i="96"/>
  <c r="AI37" i="96"/>
  <c r="Y38" i="38"/>
  <c r="X38" i="38"/>
  <c r="X41" i="30"/>
  <c r="Y41" i="30"/>
  <c r="Z37" i="29"/>
  <c r="Z39" i="93"/>
  <c r="AE39" i="81"/>
  <c r="AG39" i="81"/>
  <c r="AP39" i="81" s="1"/>
  <c r="AF39" i="81"/>
  <c r="AO39" i="81" s="1"/>
  <c r="W40" i="81"/>
  <c r="Z39" i="35"/>
  <c r="AR39" i="39"/>
  <c r="Z41" i="86"/>
  <c r="Z38" i="82"/>
  <c r="AG37" i="88"/>
  <c r="AP37" i="88" s="1"/>
  <c r="AF37" i="88"/>
  <c r="AO37" i="88" s="1"/>
  <c r="W38" i="88"/>
  <c r="AE37" i="88"/>
  <c r="AG39" i="87"/>
  <c r="AP39" i="87" s="1"/>
  <c r="AF39" i="87"/>
  <c r="AO39" i="87" s="1"/>
  <c r="AE39" i="87"/>
  <c r="W40" i="87"/>
  <c r="AR39" i="28"/>
  <c r="AN37" i="38"/>
  <c r="AI37" i="38"/>
  <c r="AH41" i="90"/>
  <c r="AQ41" i="90" s="1"/>
  <c r="W40" i="25"/>
  <c r="AG39" i="25"/>
  <c r="AP39" i="25" s="1"/>
  <c r="AF39" i="25"/>
  <c r="AO39" i="25" s="1"/>
  <c r="AE39" i="25"/>
  <c r="AE39" i="94"/>
  <c r="W40" i="94"/>
  <c r="AF39" i="94"/>
  <c r="AO39" i="94" s="1"/>
  <c r="AG39" i="94"/>
  <c r="AP39" i="94" s="1"/>
  <c r="AH38" i="44"/>
  <c r="AQ38" i="44" s="1"/>
  <c r="AH39" i="92"/>
  <c r="AQ39" i="92" s="1"/>
  <c r="AR38" i="89"/>
  <c r="AR38" i="25"/>
  <c r="AH40" i="28"/>
  <c r="AQ40" i="28" s="1"/>
  <c r="AR38" i="84"/>
  <c r="AF39" i="33"/>
  <c r="AO39" i="33" s="1"/>
  <c r="AE39" i="33"/>
  <c r="W40" i="33"/>
  <c r="AG39" i="33"/>
  <c r="AP39" i="33" s="1"/>
  <c r="AF39" i="74"/>
  <c r="AO39" i="74" s="1"/>
  <c r="W40" i="74"/>
  <c r="AG39" i="74"/>
  <c r="AP39" i="74" s="1"/>
  <c r="AE39" i="74"/>
  <c r="AI39" i="77"/>
  <c r="AN39" i="77"/>
  <c r="Z38" i="36"/>
  <c r="X38" i="36"/>
  <c r="Y38" i="36"/>
  <c r="X39" i="75"/>
  <c r="Y39" i="75"/>
  <c r="Z39" i="75" s="1"/>
  <c r="AH40" i="45"/>
  <c r="AQ40" i="45" s="1"/>
  <c r="X40" i="80"/>
  <c r="Y40" i="80"/>
  <c r="Y40" i="31"/>
  <c r="Z40" i="31" s="1"/>
  <c r="X40" i="31"/>
  <c r="Z41" i="90"/>
  <c r="AR40" i="86"/>
  <c r="X40" i="46"/>
  <c r="Y40" i="46"/>
  <c r="Z38" i="78"/>
  <c r="Y38" i="78"/>
  <c r="X38" i="78"/>
  <c r="AR38" i="83"/>
  <c r="AH39" i="89"/>
  <c r="AQ39" i="89" s="1"/>
  <c r="AE38" i="44"/>
  <c r="W39" i="44"/>
  <c r="AG38" i="44"/>
  <c r="AP38" i="44" s="1"/>
  <c r="AF38" i="44"/>
  <c r="AO38" i="44" s="1"/>
  <c r="AR37" i="34"/>
  <c r="AF39" i="41"/>
  <c r="AO39" i="41" s="1"/>
  <c r="AE39" i="41"/>
  <c r="W40" i="41"/>
  <c r="AG39" i="41"/>
  <c r="AP39" i="41" s="1"/>
  <c r="AG40" i="85"/>
  <c r="AP40" i="85" s="1"/>
  <c r="W41" i="85"/>
  <c r="AE40" i="85"/>
  <c r="AF40" i="85"/>
  <c r="AO40" i="85" s="1"/>
  <c r="AH39" i="79"/>
  <c r="AQ39" i="79" s="1"/>
  <c r="AE40" i="28"/>
  <c r="AG40" i="28"/>
  <c r="AP40" i="28" s="1"/>
  <c r="W41" i="28"/>
  <c r="AF40" i="28"/>
  <c r="AO40" i="28" s="1"/>
  <c r="AH40" i="39"/>
  <c r="AQ40" i="39" s="1"/>
  <c r="AH39" i="83"/>
  <c r="AQ39" i="83" s="1"/>
  <c r="AH39" i="84"/>
  <c r="AQ39" i="84" s="1"/>
  <c r="Y39" i="73"/>
  <c r="X39" i="73"/>
  <c r="Z41" i="32"/>
  <c r="X41" i="32"/>
  <c r="Y41" i="32"/>
  <c r="Y40" i="27"/>
  <c r="X40" i="27"/>
  <c r="Z40" i="27" s="1"/>
  <c r="AE40" i="27" l="1"/>
  <c r="W41" i="27"/>
  <c r="AG40" i="27"/>
  <c r="AP40" i="27" s="1"/>
  <c r="AF40" i="27"/>
  <c r="AO40" i="27" s="1"/>
  <c r="W40" i="48"/>
  <c r="AG39" i="48"/>
  <c r="AP39" i="48" s="1"/>
  <c r="AF39" i="48"/>
  <c r="AO39" i="48" s="1"/>
  <c r="AE39" i="48"/>
  <c r="AG37" i="47"/>
  <c r="AP37" i="47" s="1"/>
  <c r="AF37" i="47"/>
  <c r="AO37" i="47" s="1"/>
  <c r="AE37" i="47"/>
  <c r="W38" i="47"/>
  <c r="AF39" i="75"/>
  <c r="AO39" i="75" s="1"/>
  <c r="AG39" i="75"/>
  <c r="AP39" i="75" s="1"/>
  <c r="AE39" i="75"/>
  <c r="W40" i="75"/>
  <c r="AG40" i="31"/>
  <c r="AP40" i="31" s="1"/>
  <c r="AE40" i="31"/>
  <c r="W41" i="31"/>
  <c r="AF40" i="31"/>
  <c r="AO40" i="31" s="1"/>
  <c r="AH39" i="73"/>
  <c r="AQ39" i="73" s="1"/>
  <c r="Z39" i="73"/>
  <c r="AI38" i="44"/>
  <c r="AN38" i="44"/>
  <c r="AH40" i="46"/>
  <c r="AQ40" i="46" s="1"/>
  <c r="AI39" i="74"/>
  <c r="AN39" i="74"/>
  <c r="AI39" i="25"/>
  <c r="AN39" i="25"/>
  <c r="AG38" i="82"/>
  <c r="AP38" i="82" s="1"/>
  <c r="AE38" i="82"/>
  <c r="W39" i="82"/>
  <c r="AF38" i="82"/>
  <c r="AO38" i="82" s="1"/>
  <c r="Z40" i="81"/>
  <c r="X40" i="81"/>
  <c r="Y40" i="81"/>
  <c r="AR37" i="96"/>
  <c r="W42" i="37"/>
  <c r="AF41" i="37"/>
  <c r="AO41" i="37" s="1"/>
  <c r="AE41" i="37"/>
  <c r="AG41" i="37"/>
  <c r="AP41" i="37" s="1"/>
  <c r="AR36" i="40"/>
  <c r="AN38" i="91"/>
  <c r="AI38" i="91"/>
  <c r="AR37" i="36"/>
  <c r="AR37" i="78"/>
  <c r="Z38" i="95"/>
  <c r="Y38" i="95"/>
  <c r="X38" i="95"/>
  <c r="AR39" i="31"/>
  <c r="AN40" i="39"/>
  <c r="AI40" i="39"/>
  <c r="AI39" i="79"/>
  <c r="AN39" i="79"/>
  <c r="AG41" i="32"/>
  <c r="AP41" i="32" s="1"/>
  <c r="AF41" i="32"/>
  <c r="AO41" i="32" s="1"/>
  <c r="W42" i="32"/>
  <c r="AE41" i="32"/>
  <c r="AH40" i="27"/>
  <c r="AQ40" i="27" s="1"/>
  <c r="Z40" i="46"/>
  <c r="Y40" i="33"/>
  <c r="X40" i="33"/>
  <c r="AN37" i="88"/>
  <c r="AI37" i="88"/>
  <c r="W42" i="86"/>
  <c r="AF41" i="86"/>
  <c r="AO41" i="86" s="1"/>
  <c r="AG41" i="86"/>
  <c r="AP41" i="86" s="1"/>
  <c r="AE41" i="86"/>
  <c r="AH41" i="30"/>
  <c r="AQ41" i="30" s="1"/>
  <c r="AR38" i="48"/>
  <c r="W39" i="34"/>
  <c r="AG38" i="34"/>
  <c r="AP38" i="34" s="1"/>
  <c r="AE38" i="34"/>
  <c r="AF38" i="34"/>
  <c r="AO38" i="34" s="1"/>
  <c r="AI36" i="76"/>
  <c r="AN36" i="76"/>
  <c r="AR36" i="47"/>
  <c r="AH40" i="77"/>
  <c r="AQ40" i="77" s="1"/>
  <c r="Y41" i="45"/>
  <c r="X41" i="45"/>
  <c r="Z40" i="84"/>
  <c r="X40" i="84"/>
  <c r="Y40" i="84"/>
  <c r="AI38" i="43"/>
  <c r="AN38" i="43"/>
  <c r="AH41" i="32"/>
  <c r="AQ41" i="32" s="1"/>
  <c r="AN40" i="28"/>
  <c r="AI40" i="28"/>
  <c r="AH38" i="78"/>
  <c r="AQ38" i="78" s="1"/>
  <c r="AH38" i="36"/>
  <c r="AQ38" i="36" s="1"/>
  <c r="AI39" i="33"/>
  <c r="AN39" i="33"/>
  <c r="Z40" i="87"/>
  <c r="X40" i="87"/>
  <c r="Y40" i="87"/>
  <c r="Z41" i="30"/>
  <c r="AR40" i="30"/>
  <c r="Z40" i="77"/>
  <c r="AF40" i="42"/>
  <c r="AO40" i="42" s="1"/>
  <c r="AG40" i="42"/>
  <c r="AP40" i="42" s="1"/>
  <c r="AE40" i="42"/>
  <c r="W41" i="42"/>
  <c r="Y39" i="91"/>
  <c r="X39" i="91"/>
  <c r="Z39" i="91" s="1"/>
  <c r="AH37" i="40"/>
  <c r="AQ37" i="40" s="1"/>
  <c r="AN39" i="89"/>
  <c r="AI39" i="89"/>
  <c r="AN37" i="95"/>
  <c r="AI37" i="95"/>
  <c r="AR39" i="80"/>
  <c r="AI40" i="45"/>
  <c r="AN40" i="45"/>
  <c r="AN39" i="84"/>
  <c r="AI39" i="84"/>
  <c r="Y40" i="83"/>
  <c r="X40" i="83"/>
  <c r="Z40" i="83" s="1"/>
  <c r="AN40" i="85"/>
  <c r="AI40" i="85"/>
  <c r="Z40" i="41"/>
  <c r="Y40" i="41"/>
  <c r="X40" i="41"/>
  <c r="AH40" i="80"/>
  <c r="AQ40" i="80" s="1"/>
  <c r="AF38" i="36"/>
  <c r="AO38" i="36" s="1"/>
  <c r="AG38" i="36"/>
  <c r="AP38" i="36" s="1"/>
  <c r="W39" i="36"/>
  <c r="AE38" i="36"/>
  <c r="Z40" i="74"/>
  <c r="X40" i="74"/>
  <c r="Y40" i="74"/>
  <c r="X38" i="88"/>
  <c r="Y38" i="88"/>
  <c r="Z38" i="88" s="1"/>
  <c r="AI39" i="81"/>
  <c r="AN39" i="81"/>
  <c r="AH38" i="38"/>
  <c r="AQ38" i="38" s="1"/>
  <c r="AR38" i="75"/>
  <c r="AF40" i="26"/>
  <c r="AO40" i="26" s="1"/>
  <c r="AE40" i="26"/>
  <c r="W41" i="26"/>
  <c r="AG40" i="26"/>
  <c r="AP40" i="26" s="1"/>
  <c r="AR39" i="27"/>
  <c r="AR38" i="73"/>
  <c r="Z37" i="40"/>
  <c r="Y40" i="89"/>
  <c r="X40" i="89"/>
  <c r="AR39" i="46"/>
  <c r="AI39" i="83"/>
  <c r="AN39" i="83"/>
  <c r="X41" i="85"/>
  <c r="Y41" i="85"/>
  <c r="AI39" i="41"/>
  <c r="AN39" i="41"/>
  <c r="W39" i="78"/>
  <c r="AG38" i="78"/>
  <c r="AP38" i="78" s="1"/>
  <c r="AF38" i="78"/>
  <c r="AO38" i="78" s="1"/>
  <c r="AE38" i="78"/>
  <c r="AE41" i="90"/>
  <c r="W42" i="90"/>
  <c r="AG41" i="90"/>
  <c r="AP41" i="90" s="1"/>
  <c r="AF41" i="90"/>
  <c r="AO41" i="90" s="1"/>
  <c r="Z40" i="80"/>
  <c r="Z40" i="94"/>
  <c r="X40" i="94"/>
  <c r="Y40" i="94"/>
  <c r="Y40" i="25"/>
  <c r="X40" i="25"/>
  <c r="AR37" i="38"/>
  <c r="AN39" i="87"/>
  <c r="AI39" i="87"/>
  <c r="AG39" i="35"/>
  <c r="AP39" i="35" s="1"/>
  <c r="AF39" i="35"/>
  <c r="AO39" i="35" s="1"/>
  <c r="AE39" i="35"/>
  <c r="W40" i="35"/>
  <c r="AG39" i="93"/>
  <c r="AP39" i="93" s="1"/>
  <c r="AE39" i="93"/>
  <c r="W40" i="93"/>
  <c r="AF39" i="93"/>
  <c r="AO39" i="93" s="1"/>
  <c r="AR40" i="32"/>
  <c r="AH38" i="96"/>
  <c r="AQ38" i="96" s="1"/>
  <c r="AH39" i="48"/>
  <c r="AQ39" i="48" s="1"/>
  <c r="X40" i="92"/>
  <c r="Y40" i="92"/>
  <c r="Z41" i="28"/>
  <c r="X41" i="28"/>
  <c r="Y41" i="28"/>
  <c r="X39" i="44"/>
  <c r="Y39" i="44"/>
  <c r="AH40" i="31"/>
  <c r="AQ40" i="31" s="1"/>
  <c r="AH39" i="75"/>
  <c r="AQ39" i="75" s="1"/>
  <c r="AR39" i="77"/>
  <c r="AI39" i="94"/>
  <c r="AN39" i="94"/>
  <c r="AG37" i="29"/>
  <c r="AP37" i="29" s="1"/>
  <c r="W38" i="29"/>
  <c r="AE37" i="29"/>
  <c r="AF37" i="29"/>
  <c r="AO37" i="29" s="1"/>
  <c r="Z38" i="38"/>
  <c r="Y37" i="76"/>
  <c r="X37" i="76"/>
  <c r="AH37" i="47"/>
  <c r="AQ37" i="47" s="1"/>
  <c r="Z38" i="96"/>
  <c r="Y41" i="39"/>
  <c r="X41" i="39"/>
  <c r="AN39" i="92"/>
  <c r="AI39" i="92"/>
  <c r="X40" i="79"/>
  <c r="Y40" i="79"/>
  <c r="Z40" i="79" s="1"/>
  <c r="Z39" i="43"/>
  <c r="Y39" i="43"/>
  <c r="X39" i="43"/>
  <c r="W39" i="88" l="1"/>
  <c r="AE38" i="88"/>
  <c r="AG38" i="88"/>
  <c r="AP38" i="88" s="1"/>
  <c r="AF38" i="88"/>
  <c r="AO38" i="88" s="1"/>
  <c r="AG40" i="79"/>
  <c r="AP40" i="79" s="1"/>
  <c r="AF40" i="79"/>
  <c r="AO40" i="79" s="1"/>
  <c r="AE40" i="79"/>
  <c r="W41" i="79"/>
  <c r="AG40" i="83"/>
  <c r="AP40" i="83" s="1"/>
  <c r="AE40" i="83"/>
  <c r="AF40" i="83"/>
  <c r="AO40" i="83" s="1"/>
  <c r="W41" i="83"/>
  <c r="AF39" i="91"/>
  <c r="AO39" i="91" s="1"/>
  <c r="AG39" i="91"/>
  <c r="AP39" i="91" s="1"/>
  <c r="W40" i="91"/>
  <c r="AE39" i="91"/>
  <c r="AE40" i="80"/>
  <c r="AF40" i="80"/>
  <c r="AO40" i="80" s="1"/>
  <c r="W41" i="80"/>
  <c r="AG40" i="80"/>
  <c r="AP40" i="80" s="1"/>
  <c r="AI38" i="78"/>
  <c r="AN38" i="78"/>
  <c r="X41" i="26"/>
  <c r="Y41" i="26"/>
  <c r="AN38" i="36"/>
  <c r="AI38" i="36"/>
  <c r="AR39" i="84"/>
  <c r="AH40" i="92"/>
  <c r="AQ40" i="92" s="1"/>
  <c r="AR39" i="89"/>
  <c r="W42" i="30"/>
  <c r="AG41" i="30"/>
  <c r="AP41" i="30" s="1"/>
  <c r="AF41" i="30"/>
  <c r="AO41" i="30" s="1"/>
  <c r="AE41" i="30"/>
  <c r="AE39" i="43"/>
  <c r="W40" i="43"/>
  <c r="AG39" i="43"/>
  <c r="AP39" i="43" s="1"/>
  <c r="AF39" i="43"/>
  <c r="AO39" i="43" s="1"/>
  <c r="AH41" i="39"/>
  <c r="AQ41" i="39" s="1"/>
  <c r="W39" i="38"/>
  <c r="AG38" i="38"/>
  <c r="AP38" i="38" s="1"/>
  <c r="AF38" i="38"/>
  <c r="AO38" i="38" s="1"/>
  <c r="AE38" i="38"/>
  <c r="AH41" i="28"/>
  <c r="AQ41" i="28" s="1"/>
  <c r="Z40" i="93"/>
  <c r="X40" i="93"/>
  <c r="Y40" i="93"/>
  <c r="AN39" i="35"/>
  <c r="AI39" i="35"/>
  <c r="AG40" i="94"/>
  <c r="AP40" i="94" s="1"/>
  <c r="AF40" i="94"/>
  <c r="AO40" i="94" s="1"/>
  <c r="AE40" i="94"/>
  <c r="W41" i="94"/>
  <c r="AI41" i="90"/>
  <c r="AN41" i="90"/>
  <c r="AR39" i="83"/>
  <c r="AE37" i="40"/>
  <c r="W38" i="40"/>
  <c r="AG37" i="40"/>
  <c r="AP37" i="40" s="1"/>
  <c r="AF37" i="40"/>
  <c r="AO37" i="40" s="1"/>
  <c r="AR39" i="81"/>
  <c r="AF40" i="74"/>
  <c r="AO40" i="74" s="1"/>
  <c r="W41" i="74"/>
  <c r="AG40" i="74"/>
  <c r="AP40" i="74" s="1"/>
  <c r="AE40" i="74"/>
  <c r="AF40" i="77"/>
  <c r="AO40" i="77" s="1"/>
  <c r="AG40" i="77"/>
  <c r="AP40" i="77" s="1"/>
  <c r="W41" i="77"/>
  <c r="AE40" i="77"/>
  <c r="W41" i="87"/>
  <c r="AG40" i="87"/>
  <c r="AP40" i="87" s="1"/>
  <c r="AE40" i="87"/>
  <c r="AF40" i="87"/>
  <c r="AO40" i="87" s="1"/>
  <c r="W41" i="84"/>
  <c r="AG40" i="84"/>
  <c r="AP40" i="84" s="1"/>
  <c r="AE40" i="84"/>
  <c r="AF40" i="84"/>
  <c r="AO40" i="84" s="1"/>
  <c r="AR36" i="76"/>
  <c r="AR37" i="88"/>
  <c r="AN41" i="32"/>
  <c r="AI41" i="32"/>
  <c r="AR40" i="39"/>
  <c r="W39" i="95"/>
  <c r="AG38" i="95"/>
  <c r="AP38" i="95" s="1"/>
  <c r="AE38" i="95"/>
  <c r="AF38" i="95"/>
  <c r="AO38" i="95" s="1"/>
  <c r="AF40" i="81"/>
  <c r="AO40" i="81" s="1"/>
  <c r="AG40" i="81"/>
  <c r="AP40" i="81" s="1"/>
  <c r="W41" i="81"/>
  <c r="AE40" i="81"/>
  <c r="Z40" i="48"/>
  <c r="Y40" i="48"/>
  <c r="X40" i="48"/>
  <c r="AR39" i="41"/>
  <c r="Z41" i="42"/>
  <c r="X41" i="42"/>
  <c r="Y41" i="42"/>
  <c r="AR40" i="28"/>
  <c r="AH41" i="45"/>
  <c r="AQ41" i="45" s="1"/>
  <c r="AI41" i="86"/>
  <c r="AN41" i="86"/>
  <c r="Z42" i="32"/>
  <c r="X42" i="32"/>
  <c r="Y42" i="32"/>
  <c r="Y42" i="37"/>
  <c r="X42" i="37"/>
  <c r="AR39" i="25"/>
  <c r="Z41" i="31"/>
  <c r="X41" i="31"/>
  <c r="Y41" i="31"/>
  <c r="AH40" i="79"/>
  <c r="AQ40" i="79" s="1"/>
  <c r="Z41" i="39"/>
  <c r="AN39" i="93"/>
  <c r="AI39" i="93"/>
  <c r="AN40" i="26"/>
  <c r="AI40" i="26"/>
  <c r="AH38" i="88"/>
  <c r="AQ38" i="88" s="1"/>
  <c r="Y39" i="36"/>
  <c r="X39" i="36"/>
  <c r="AR40" i="85"/>
  <c r="AN40" i="42"/>
  <c r="AI40" i="42"/>
  <c r="AR39" i="33"/>
  <c r="AI38" i="34"/>
  <c r="AN38" i="34"/>
  <c r="AH40" i="33"/>
  <c r="AQ40" i="33" s="1"/>
  <c r="AN40" i="31"/>
  <c r="AI40" i="31"/>
  <c r="AI39" i="48"/>
  <c r="AN39" i="48"/>
  <c r="AG41" i="28"/>
  <c r="AP41" i="28" s="1"/>
  <c r="AF41" i="28"/>
  <c r="AO41" i="28" s="1"/>
  <c r="AE41" i="28"/>
  <c r="W42" i="28"/>
  <c r="AH40" i="25"/>
  <c r="AQ40" i="25" s="1"/>
  <c r="Y39" i="82"/>
  <c r="X39" i="82"/>
  <c r="AR39" i="74"/>
  <c r="AR39" i="94"/>
  <c r="AG40" i="41"/>
  <c r="AP40" i="41" s="1"/>
  <c r="AF40" i="41"/>
  <c r="AO40" i="41" s="1"/>
  <c r="AE40" i="41"/>
  <c r="W41" i="41"/>
  <c r="AR37" i="95"/>
  <c r="W39" i="96"/>
  <c r="AG38" i="96"/>
  <c r="AP38" i="96" s="1"/>
  <c r="AE38" i="96"/>
  <c r="AF38" i="96"/>
  <c r="AO38" i="96" s="1"/>
  <c r="AH37" i="76"/>
  <c r="AQ37" i="76" s="1"/>
  <c r="AH39" i="44"/>
  <c r="AQ39" i="44" s="1"/>
  <c r="Z40" i="25"/>
  <c r="AH41" i="85"/>
  <c r="AQ41" i="85" s="1"/>
  <c r="AH40" i="89"/>
  <c r="AQ40" i="89" s="1"/>
  <c r="Z38" i="29"/>
  <c r="X38" i="29"/>
  <c r="Y38" i="29"/>
  <c r="Z39" i="44"/>
  <c r="Z40" i="92"/>
  <c r="Z41" i="85"/>
  <c r="AH40" i="83"/>
  <c r="AQ40" i="83" s="1"/>
  <c r="AR40" i="45"/>
  <c r="AH39" i="91"/>
  <c r="AQ39" i="91" s="1"/>
  <c r="Z40" i="33"/>
  <c r="AH38" i="95"/>
  <c r="AQ38" i="95" s="1"/>
  <c r="AI41" i="37"/>
  <c r="AN41" i="37"/>
  <c r="AN38" i="82"/>
  <c r="AI38" i="82"/>
  <c r="AR38" i="44"/>
  <c r="Z40" i="75"/>
  <c r="Y40" i="75"/>
  <c r="X40" i="75"/>
  <c r="Y38" i="47"/>
  <c r="X38" i="47"/>
  <c r="Z41" i="27"/>
  <c r="X41" i="27"/>
  <c r="Y41" i="27"/>
  <c r="AN37" i="29"/>
  <c r="AI37" i="29"/>
  <c r="AR39" i="87"/>
  <c r="AR38" i="43"/>
  <c r="Z41" i="45"/>
  <c r="AH39" i="43"/>
  <c r="AQ39" i="43" s="1"/>
  <c r="AR39" i="92"/>
  <c r="Z37" i="76"/>
  <c r="Z40" i="35"/>
  <c r="X40" i="35"/>
  <c r="Y40" i="35"/>
  <c r="AH40" i="94"/>
  <c r="AQ40" i="94" s="1"/>
  <c r="X42" i="90"/>
  <c r="Y42" i="90"/>
  <c r="Y39" i="78"/>
  <c r="Z39" i="78" s="1"/>
  <c r="X39" i="78"/>
  <c r="Z40" i="89"/>
  <c r="AH40" i="74"/>
  <c r="AQ40" i="74" s="1"/>
  <c r="AH40" i="41"/>
  <c r="AQ40" i="41" s="1"/>
  <c r="AH40" i="87"/>
  <c r="AQ40" i="87" s="1"/>
  <c r="AH40" i="84"/>
  <c r="AQ40" i="84" s="1"/>
  <c r="Y39" i="34"/>
  <c r="Z39" i="34" s="1"/>
  <c r="X39" i="34"/>
  <c r="X42" i="86"/>
  <c r="Y42" i="86"/>
  <c r="AG40" i="46"/>
  <c r="AP40" i="46" s="1"/>
  <c r="AE40" i="46"/>
  <c r="W41" i="46"/>
  <c r="AF40" i="46"/>
  <c r="AO40" i="46" s="1"/>
  <c r="AR39" i="79"/>
  <c r="AR38" i="91"/>
  <c r="AH40" i="81"/>
  <c r="AQ40" i="81" s="1"/>
  <c r="AG39" i="73"/>
  <c r="AP39" i="73" s="1"/>
  <c r="AE39" i="73"/>
  <c r="W40" i="73"/>
  <c r="AF39" i="73"/>
  <c r="AO39" i="73" s="1"/>
  <c r="AN39" i="75"/>
  <c r="AI39" i="75"/>
  <c r="AN37" i="47"/>
  <c r="AI37" i="47"/>
  <c r="AI40" i="27"/>
  <c r="AN40" i="27"/>
  <c r="AF39" i="34" l="1"/>
  <c r="AO39" i="34" s="1"/>
  <c r="AE39" i="34"/>
  <c r="W40" i="34"/>
  <c r="AG39" i="34"/>
  <c r="AP39" i="34" s="1"/>
  <c r="AE39" i="78"/>
  <c r="W40" i="78"/>
  <c r="AF39" i="78"/>
  <c r="AO39" i="78" s="1"/>
  <c r="AG39" i="78"/>
  <c r="AP39" i="78" s="1"/>
  <c r="AG41" i="42"/>
  <c r="AP41" i="42" s="1"/>
  <c r="AF41" i="42"/>
  <c r="AO41" i="42" s="1"/>
  <c r="AE41" i="42"/>
  <c r="W42" i="42"/>
  <c r="AR41" i="32"/>
  <c r="AR39" i="35"/>
  <c r="X40" i="73"/>
  <c r="Y40" i="73"/>
  <c r="Z40" i="73" s="1"/>
  <c r="AH39" i="36"/>
  <c r="AQ39" i="36" s="1"/>
  <c r="AR39" i="75"/>
  <c r="AH39" i="34"/>
  <c r="AQ39" i="34" s="1"/>
  <c r="AH39" i="78"/>
  <c r="AQ39" i="78" s="1"/>
  <c r="AH40" i="35"/>
  <c r="AQ40" i="35" s="1"/>
  <c r="AH41" i="27"/>
  <c r="AQ41" i="27" s="1"/>
  <c r="AH38" i="29"/>
  <c r="AQ38" i="29" s="1"/>
  <c r="AF40" i="25"/>
  <c r="AO40" i="25" s="1"/>
  <c r="AE40" i="25"/>
  <c r="W41" i="25"/>
  <c r="AG40" i="25"/>
  <c r="AP40" i="25" s="1"/>
  <c r="AI38" i="96"/>
  <c r="AN38" i="96"/>
  <c r="AN41" i="28"/>
  <c r="AI41" i="28"/>
  <c r="AR40" i="31"/>
  <c r="AH42" i="32"/>
  <c r="AQ42" i="32" s="1"/>
  <c r="AH41" i="42"/>
  <c r="AQ41" i="42" s="1"/>
  <c r="AE40" i="48"/>
  <c r="W41" i="48"/>
  <c r="AF40" i="48"/>
  <c r="AO40" i="48" s="1"/>
  <c r="AG40" i="48"/>
  <c r="AP40" i="48" s="1"/>
  <c r="Y41" i="77"/>
  <c r="X41" i="77"/>
  <c r="Z41" i="77" s="1"/>
  <c r="Z40" i="43"/>
  <c r="X40" i="43"/>
  <c r="Y40" i="43"/>
  <c r="X42" i="30"/>
  <c r="Y42" i="30"/>
  <c r="Z41" i="80"/>
  <c r="X41" i="80"/>
  <c r="Y41" i="80"/>
  <c r="AN40" i="83"/>
  <c r="AI40" i="83"/>
  <c r="AF40" i="75"/>
  <c r="AO40" i="75" s="1"/>
  <c r="W41" i="75"/>
  <c r="AG40" i="75"/>
  <c r="AP40" i="75" s="1"/>
  <c r="AE40" i="75"/>
  <c r="W43" i="32"/>
  <c r="AF42" i="32"/>
  <c r="AO42" i="32" s="1"/>
  <c r="AG42" i="32"/>
  <c r="AP42" i="32" s="1"/>
  <c r="AE42" i="32"/>
  <c r="X41" i="74"/>
  <c r="Y41" i="74"/>
  <c r="AI39" i="43"/>
  <c r="AN39" i="43"/>
  <c r="AH41" i="26"/>
  <c r="AQ41" i="26" s="1"/>
  <c r="AF37" i="76"/>
  <c r="AO37" i="76" s="1"/>
  <c r="W38" i="76"/>
  <c r="AG37" i="76"/>
  <c r="AP37" i="76" s="1"/>
  <c r="AE37" i="76"/>
  <c r="AH38" i="47"/>
  <c r="AQ38" i="47" s="1"/>
  <c r="W42" i="85"/>
  <c r="AF41" i="85"/>
  <c r="AO41" i="85" s="1"/>
  <c r="AE41" i="85"/>
  <c r="AG41" i="85"/>
  <c r="AP41" i="85" s="1"/>
  <c r="AN40" i="41"/>
  <c r="AI40" i="41"/>
  <c r="AR38" i="34"/>
  <c r="AH42" i="37"/>
  <c r="AQ42" i="37" s="1"/>
  <c r="AN40" i="81"/>
  <c r="AI40" i="81"/>
  <c r="AI40" i="84"/>
  <c r="AN40" i="84"/>
  <c r="Z38" i="40"/>
  <c r="X38" i="40"/>
  <c r="Y38" i="40"/>
  <c r="AI41" i="30"/>
  <c r="AN41" i="30"/>
  <c r="Z41" i="26"/>
  <c r="AG41" i="27"/>
  <c r="AP41" i="27" s="1"/>
  <c r="AF41" i="27"/>
  <c r="AO41" i="27" s="1"/>
  <c r="AE41" i="27"/>
  <c r="W42" i="27"/>
  <c r="AR39" i="93"/>
  <c r="AI38" i="95"/>
  <c r="AN38" i="95"/>
  <c r="W42" i="39"/>
  <c r="AG41" i="39"/>
  <c r="AP41" i="39" s="1"/>
  <c r="AF41" i="39"/>
  <c r="AO41" i="39" s="1"/>
  <c r="AE41" i="39"/>
  <c r="AR41" i="86"/>
  <c r="X41" i="81"/>
  <c r="Y41" i="81"/>
  <c r="AI37" i="40"/>
  <c r="AN37" i="40"/>
  <c r="X41" i="94"/>
  <c r="Y41" i="94"/>
  <c r="Z39" i="38"/>
  <c r="Y39" i="38"/>
  <c r="X39" i="38"/>
  <c r="AN40" i="80"/>
  <c r="AI40" i="80"/>
  <c r="X41" i="83"/>
  <c r="Z41" i="83" s="1"/>
  <c r="Y41" i="83"/>
  <c r="Y41" i="79"/>
  <c r="X41" i="79"/>
  <c r="AI38" i="88"/>
  <c r="AN38" i="88"/>
  <c r="W41" i="35"/>
  <c r="AG40" i="35"/>
  <c r="AP40" i="35" s="1"/>
  <c r="AF40" i="35"/>
  <c r="AO40" i="35" s="1"/>
  <c r="AE40" i="35"/>
  <c r="AG40" i="33"/>
  <c r="AP40" i="33" s="1"/>
  <c r="AF40" i="33"/>
  <c r="AO40" i="33" s="1"/>
  <c r="AE40" i="33"/>
  <c r="W41" i="33"/>
  <c r="Y41" i="41"/>
  <c r="Z41" i="41" s="1"/>
  <c r="X41" i="41"/>
  <c r="AI40" i="87"/>
  <c r="AN40" i="87"/>
  <c r="AR41" i="90"/>
  <c r="AR40" i="27"/>
  <c r="W41" i="92"/>
  <c r="AG40" i="92"/>
  <c r="AP40" i="92" s="1"/>
  <c r="AE40" i="92"/>
  <c r="AF40" i="92"/>
  <c r="AO40" i="92" s="1"/>
  <c r="AR37" i="47"/>
  <c r="AH42" i="90"/>
  <c r="AQ42" i="90" s="1"/>
  <c r="AE41" i="45"/>
  <c r="AG41" i="45"/>
  <c r="AP41" i="45" s="1"/>
  <c r="W42" i="45"/>
  <c r="AF41" i="45"/>
  <c r="AO41" i="45" s="1"/>
  <c r="Z38" i="47"/>
  <c r="AR38" i="82"/>
  <c r="AG39" i="44"/>
  <c r="AP39" i="44" s="1"/>
  <c r="AF39" i="44"/>
  <c r="AO39" i="44" s="1"/>
  <c r="AE39" i="44"/>
  <c r="W40" i="44"/>
  <c r="AH41" i="31"/>
  <c r="AQ41" i="31" s="1"/>
  <c r="Z42" i="37"/>
  <c r="AH40" i="48"/>
  <c r="AQ40" i="48" s="1"/>
  <c r="Y39" i="95"/>
  <c r="X39" i="95"/>
  <c r="Y41" i="87"/>
  <c r="X41" i="87"/>
  <c r="AI40" i="74"/>
  <c r="AN40" i="74"/>
  <c r="AN40" i="94"/>
  <c r="AI40" i="94"/>
  <c r="AH40" i="93"/>
  <c r="AQ40" i="93" s="1"/>
  <c r="AR38" i="36"/>
  <c r="AR38" i="78"/>
  <c r="AN39" i="91"/>
  <c r="AI39" i="91"/>
  <c r="AN40" i="79"/>
  <c r="AI40" i="79"/>
  <c r="AN40" i="46"/>
  <c r="AI40" i="46"/>
  <c r="AR41" i="37"/>
  <c r="W39" i="29"/>
  <c r="AG38" i="29"/>
  <c r="AP38" i="29" s="1"/>
  <c r="AF38" i="29"/>
  <c r="AO38" i="29" s="1"/>
  <c r="AE38" i="29"/>
  <c r="AR37" i="29"/>
  <c r="Z39" i="96"/>
  <c r="Y39" i="96"/>
  <c r="X39" i="96"/>
  <c r="AH39" i="82"/>
  <c r="AQ39" i="82" s="1"/>
  <c r="AH42" i="86"/>
  <c r="AQ42" i="86" s="1"/>
  <c r="AN39" i="73"/>
  <c r="AI39" i="73"/>
  <c r="X41" i="46"/>
  <c r="Y41" i="46"/>
  <c r="Z42" i="86"/>
  <c r="AF40" i="89"/>
  <c r="AO40" i="89" s="1"/>
  <c r="AE40" i="89"/>
  <c r="W41" i="89"/>
  <c r="AG40" i="89"/>
  <c r="AP40" i="89" s="1"/>
  <c r="Z42" i="90"/>
  <c r="AH40" i="75"/>
  <c r="AQ40" i="75" s="1"/>
  <c r="Z39" i="82"/>
  <c r="Z42" i="28"/>
  <c r="X42" i="28"/>
  <c r="Y42" i="28"/>
  <c r="AR39" i="48"/>
  <c r="AR40" i="42"/>
  <c r="Z39" i="36"/>
  <c r="AR40" i="26"/>
  <c r="W42" i="31"/>
  <c r="AG41" i="31"/>
  <c r="AP41" i="31" s="1"/>
  <c r="AE41" i="31"/>
  <c r="AF41" i="31"/>
  <c r="AO41" i="31" s="1"/>
  <c r="Y41" i="84"/>
  <c r="X41" i="84"/>
  <c r="AI40" i="77"/>
  <c r="AN40" i="77"/>
  <c r="W41" i="93"/>
  <c r="AG40" i="93"/>
  <c r="AP40" i="93" s="1"/>
  <c r="AF40" i="93"/>
  <c r="AO40" i="93" s="1"/>
  <c r="AE40" i="93"/>
  <c r="AI38" i="38"/>
  <c r="AN38" i="38"/>
  <c r="X40" i="91"/>
  <c r="Y40" i="91"/>
  <c r="Z39" i="88"/>
  <c r="Y39" i="88"/>
  <c r="X39" i="88"/>
  <c r="W42" i="41" l="1"/>
  <c r="AG41" i="41"/>
  <c r="AP41" i="41" s="1"/>
  <c r="AF41" i="41"/>
  <c r="AO41" i="41" s="1"/>
  <c r="AE41" i="41"/>
  <c r="AE41" i="77"/>
  <c r="AF41" i="77"/>
  <c r="AO41" i="77" s="1"/>
  <c r="W42" i="77"/>
  <c r="AG41" i="77"/>
  <c r="AP41" i="77" s="1"/>
  <c r="W41" i="73"/>
  <c r="AG40" i="73"/>
  <c r="AP40" i="73" s="1"/>
  <c r="AF40" i="73"/>
  <c r="AO40" i="73" s="1"/>
  <c r="AE40" i="73"/>
  <c r="W42" i="83"/>
  <c r="AG41" i="83"/>
  <c r="AP41" i="83" s="1"/>
  <c r="AE41" i="83"/>
  <c r="AF41" i="83"/>
  <c r="AO41" i="83" s="1"/>
  <c r="AF39" i="88"/>
  <c r="AO39" i="88" s="1"/>
  <c r="AE39" i="88"/>
  <c r="AG39" i="88"/>
  <c r="AP39" i="88" s="1"/>
  <c r="W40" i="88"/>
  <c r="AI40" i="93"/>
  <c r="AN40" i="93"/>
  <c r="AR40" i="77"/>
  <c r="W43" i="28"/>
  <c r="AG42" i="28"/>
  <c r="AP42" i="28" s="1"/>
  <c r="AF42" i="28"/>
  <c r="AO42" i="28" s="1"/>
  <c r="AE42" i="28"/>
  <c r="AH41" i="87"/>
  <c r="AQ41" i="87" s="1"/>
  <c r="X40" i="44"/>
  <c r="Y40" i="44"/>
  <c r="W39" i="47"/>
  <c r="AG38" i="47"/>
  <c r="AP38" i="47" s="1"/>
  <c r="AE38" i="47"/>
  <c r="AF38" i="47"/>
  <c r="AO38" i="47" s="1"/>
  <c r="AH41" i="41"/>
  <c r="AQ41" i="41" s="1"/>
  <c r="Y41" i="35"/>
  <c r="X41" i="35"/>
  <c r="Z41" i="35" s="1"/>
  <c r="AR37" i="40"/>
  <c r="AI41" i="39"/>
  <c r="AN41" i="39"/>
  <c r="AR38" i="95"/>
  <c r="AH38" i="40"/>
  <c r="AQ38" i="40" s="1"/>
  <c r="AR39" i="43"/>
  <c r="Z41" i="75"/>
  <c r="X41" i="75"/>
  <c r="Y41" i="75"/>
  <c r="AF41" i="80"/>
  <c r="AO41" i="80" s="1"/>
  <c r="AE41" i="80"/>
  <c r="AG41" i="80"/>
  <c r="AP41" i="80" s="1"/>
  <c r="W42" i="80"/>
  <c r="W41" i="43"/>
  <c r="AG40" i="43"/>
  <c r="AP40" i="43" s="1"/>
  <c r="AF40" i="43"/>
  <c r="AO40" i="43" s="1"/>
  <c r="AE40" i="43"/>
  <c r="AR38" i="96"/>
  <c r="AI39" i="78"/>
  <c r="AN39" i="78"/>
  <c r="AH41" i="84"/>
  <c r="AQ41" i="84" s="1"/>
  <c r="AE39" i="38"/>
  <c r="W40" i="38"/>
  <c r="AG39" i="38"/>
  <c r="AP39" i="38" s="1"/>
  <c r="AF39" i="38"/>
  <c r="AO39" i="38" s="1"/>
  <c r="Z39" i="29"/>
  <c r="X39" i="29"/>
  <c r="Y39" i="29"/>
  <c r="AR40" i="94"/>
  <c r="Z41" i="87"/>
  <c r="Z42" i="45"/>
  <c r="Y42" i="45"/>
  <c r="X42" i="45"/>
  <c r="AI40" i="92"/>
  <c r="AN40" i="92"/>
  <c r="AI40" i="35"/>
  <c r="AN40" i="35"/>
  <c r="AR38" i="88"/>
  <c r="AH41" i="81"/>
  <c r="AQ41" i="81" s="1"/>
  <c r="AF41" i="26"/>
  <c r="AO41" i="26" s="1"/>
  <c r="AG41" i="26"/>
  <c r="AP41" i="26" s="1"/>
  <c r="W42" i="26"/>
  <c r="AE41" i="26"/>
  <c r="AH41" i="74"/>
  <c r="AQ41" i="74" s="1"/>
  <c r="Z43" i="32"/>
  <c r="X43" i="32"/>
  <c r="Y43" i="32"/>
  <c r="AR40" i="83"/>
  <c r="AH42" i="30"/>
  <c r="AQ42" i="30" s="1"/>
  <c r="AI40" i="48"/>
  <c r="AN40" i="48"/>
  <c r="Z41" i="25"/>
  <c r="Y41" i="25"/>
  <c r="X41" i="25"/>
  <c r="AG42" i="90"/>
  <c r="AP42" i="90" s="1"/>
  <c r="AE42" i="90"/>
  <c r="W43" i="90"/>
  <c r="AF42" i="90"/>
  <c r="AO42" i="90" s="1"/>
  <c r="AF42" i="86"/>
  <c r="AO42" i="86" s="1"/>
  <c r="AE42" i="86"/>
  <c r="AG42" i="86"/>
  <c r="AP42" i="86" s="1"/>
  <c r="W43" i="86"/>
  <c r="AE39" i="96"/>
  <c r="AF39" i="96"/>
  <c r="AO39" i="96" s="1"/>
  <c r="W40" i="96"/>
  <c r="AG39" i="96"/>
  <c r="AP39" i="96" s="1"/>
  <c r="AR40" i="41"/>
  <c r="Y42" i="85"/>
  <c r="Z42" i="85"/>
  <c r="X42" i="85"/>
  <c r="AN37" i="76"/>
  <c r="AI37" i="76"/>
  <c r="X41" i="48"/>
  <c r="Y41" i="48"/>
  <c r="AH40" i="91"/>
  <c r="AQ40" i="91" s="1"/>
  <c r="Y42" i="31"/>
  <c r="X42" i="31"/>
  <c r="Z41" i="89"/>
  <c r="Y41" i="89"/>
  <c r="X41" i="89"/>
  <c r="AH41" i="46"/>
  <c r="AQ41" i="46" s="1"/>
  <c r="AR39" i="91"/>
  <c r="AH39" i="95"/>
  <c r="AQ39" i="95" s="1"/>
  <c r="AH41" i="79"/>
  <c r="AQ41" i="79" s="1"/>
  <c r="AR40" i="80"/>
  <c r="AH41" i="94"/>
  <c r="AQ41" i="94" s="1"/>
  <c r="Z41" i="81"/>
  <c r="AR40" i="84"/>
  <c r="Z41" i="74"/>
  <c r="AI40" i="75"/>
  <c r="AN40" i="75"/>
  <c r="Z42" i="30"/>
  <c r="AR41" i="28"/>
  <c r="AH40" i="73"/>
  <c r="AQ40" i="73" s="1"/>
  <c r="X42" i="42"/>
  <c r="Y42" i="42"/>
  <c r="Z40" i="34"/>
  <c r="Y40" i="34"/>
  <c r="X40" i="34"/>
  <c r="W40" i="82"/>
  <c r="AG39" i="82"/>
  <c r="AP39" i="82" s="1"/>
  <c r="AF39" i="82"/>
  <c r="AO39" i="82" s="1"/>
  <c r="AE39" i="82"/>
  <c r="AR40" i="79"/>
  <c r="AN39" i="44"/>
  <c r="AI39" i="44"/>
  <c r="AG38" i="40"/>
  <c r="AP38" i="40" s="1"/>
  <c r="AF38" i="40"/>
  <c r="AO38" i="40" s="1"/>
  <c r="AE38" i="40"/>
  <c r="W39" i="40"/>
  <c r="Z41" i="46"/>
  <c r="AI38" i="29"/>
  <c r="AN38" i="29"/>
  <c r="Y41" i="33"/>
  <c r="X41" i="33"/>
  <c r="Z41" i="94"/>
  <c r="Z42" i="39"/>
  <c r="Y42" i="39"/>
  <c r="X42" i="39"/>
  <c r="X42" i="27"/>
  <c r="Z42" i="27" s="1"/>
  <c r="Y42" i="27"/>
  <c r="AR41" i="30"/>
  <c r="AR40" i="81"/>
  <c r="AI41" i="85"/>
  <c r="AN41" i="85"/>
  <c r="Z38" i="76"/>
  <c r="X38" i="76"/>
  <c r="Y38" i="76"/>
  <c r="AI42" i="32"/>
  <c r="AN42" i="32"/>
  <c r="AN40" i="25"/>
  <c r="AI40" i="25"/>
  <c r="AI41" i="42"/>
  <c r="AN41" i="42"/>
  <c r="AI39" i="34"/>
  <c r="AN39" i="34"/>
  <c r="AH41" i="83"/>
  <c r="AQ41" i="83" s="1"/>
  <c r="AH41" i="77"/>
  <c r="AQ41" i="77" s="1"/>
  <c r="Z41" i="84"/>
  <c r="Z40" i="91"/>
  <c r="AH39" i="88"/>
  <c r="AQ39" i="88" s="1"/>
  <c r="Z41" i="93"/>
  <c r="X41" i="93"/>
  <c r="Y41" i="93"/>
  <c r="AR38" i="38"/>
  <c r="AI41" i="31"/>
  <c r="AN41" i="31"/>
  <c r="W40" i="36"/>
  <c r="AE39" i="36"/>
  <c r="AG39" i="36"/>
  <c r="AP39" i="36" s="1"/>
  <c r="AF39" i="36"/>
  <c r="AO39" i="36" s="1"/>
  <c r="AH42" i="28"/>
  <c r="AQ42" i="28" s="1"/>
  <c r="AN40" i="89"/>
  <c r="AI40" i="89"/>
  <c r="AR39" i="73"/>
  <c r="AH39" i="96"/>
  <c r="AQ39" i="96" s="1"/>
  <c r="AR40" i="46"/>
  <c r="AR40" i="74"/>
  <c r="Z39" i="95"/>
  <c r="AE42" i="37"/>
  <c r="AG42" i="37"/>
  <c r="AP42" i="37" s="1"/>
  <c r="AF42" i="37"/>
  <c r="AO42" i="37" s="1"/>
  <c r="W43" i="37"/>
  <c r="AI41" i="45"/>
  <c r="AN41" i="45"/>
  <c r="Z41" i="92"/>
  <c r="X41" i="92"/>
  <c r="Y41" i="92"/>
  <c r="AR40" i="87"/>
  <c r="AN40" i="33"/>
  <c r="AI40" i="33"/>
  <c r="Z41" i="79"/>
  <c r="AH39" i="38"/>
  <c r="AQ39" i="38" s="1"/>
  <c r="AN41" i="27"/>
  <c r="AI41" i="27"/>
  <c r="AH41" i="80"/>
  <c r="AQ41" i="80" s="1"/>
  <c r="AH40" i="43"/>
  <c r="AQ40" i="43" s="1"/>
  <c r="Y40" i="78"/>
  <c r="X40" i="78"/>
  <c r="W43" i="27" l="1"/>
  <c r="AG42" i="27"/>
  <c r="AP42" i="27" s="1"/>
  <c r="AF42" i="27"/>
  <c r="AO42" i="27" s="1"/>
  <c r="AE42" i="27"/>
  <c r="AE41" i="35"/>
  <c r="W42" i="35"/>
  <c r="AG41" i="35"/>
  <c r="AP41" i="35" s="1"/>
  <c r="AF41" i="35"/>
  <c r="AO41" i="35" s="1"/>
  <c r="AR41" i="45"/>
  <c r="AE41" i="93"/>
  <c r="W42" i="93"/>
  <c r="AF41" i="93"/>
  <c r="AO41" i="93" s="1"/>
  <c r="AG41" i="93"/>
  <c r="AP41" i="93" s="1"/>
  <c r="AR41" i="85"/>
  <c r="AH42" i="42"/>
  <c r="AQ42" i="42" s="1"/>
  <c r="AE41" i="74"/>
  <c r="W42" i="74"/>
  <c r="AG41" i="74"/>
  <c r="AP41" i="74" s="1"/>
  <c r="AF41" i="74"/>
  <c r="AO41" i="74" s="1"/>
  <c r="AF41" i="89"/>
  <c r="AO41" i="89" s="1"/>
  <c r="AG41" i="89"/>
  <c r="AP41" i="89" s="1"/>
  <c r="AE41" i="89"/>
  <c r="W42" i="89"/>
  <c r="AR37" i="76"/>
  <c r="X43" i="86"/>
  <c r="Y43" i="86"/>
  <c r="AG41" i="25"/>
  <c r="AP41" i="25" s="1"/>
  <c r="W42" i="25"/>
  <c r="AF41" i="25"/>
  <c r="AO41" i="25" s="1"/>
  <c r="AE41" i="25"/>
  <c r="AE43" i="32"/>
  <c r="AF43" i="32"/>
  <c r="AO43" i="32" s="1"/>
  <c r="AG43" i="32"/>
  <c r="AP43" i="32" s="1"/>
  <c r="W44" i="32"/>
  <c r="AN41" i="26"/>
  <c r="AI41" i="26"/>
  <c r="AF42" i="45"/>
  <c r="AO42" i="45" s="1"/>
  <c r="AE42" i="45"/>
  <c r="W43" i="45"/>
  <c r="AG42" i="45"/>
  <c r="AP42" i="45" s="1"/>
  <c r="AE39" i="29"/>
  <c r="AF39" i="29"/>
  <c r="AO39" i="29" s="1"/>
  <c r="AG39" i="29"/>
  <c r="AP39" i="29" s="1"/>
  <c r="W40" i="29"/>
  <c r="AR39" i="78"/>
  <c r="X43" i="28"/>
  <c r="Y43" i="28"/>
  <c r="X40" i="88"/>
  <c r="Y40" i="88"/>
  <c r="AR41" i="31"/>
  <c r="AE41" i="84"/>
  <c r="W42" i="84"/>
  <c r="AF41" i="84"/>
  <c r="AO41" i="84" s="1"/>
  <c r="AG41" i="84"/>
  <c r="AP41" i="84" s="1"/>
  <c r="AR39" i="34"/>
  <c r="AR42" i="32"/>
  <c r="X39" i="40"/>
  <c r="Y39" i="40"/>
  <c r="Z39" i="40" s="1"/>
  <c r="Y40" i="82"/>
  <c r="X40" i="82"/>
  <c r="Z40" i="82" s="1"/>
  <c r="Z42" i="42"/>
  <c r="AH42" i="31"/>
  <c r="AQ42" i="31" s="1"/>
  <c r="X43" i="90"/>
  <c r="Y43" i="90"/>
  <c r="Z43" i="90" s="1"/>
  <c r="AR40" i="35"/>
  <c r="AE41" i="87"/>
  <c r="W42" i="87"/>
  <c r="AF41" i="87"/>
  <c r="AO41" i="87" s="1"/>
  <c r="AG41" i="87"/>
  <c r="AP41" i="87" s="1"/>
  <c r="Y41" i="43"/>
  <c r="X41" i="43"/>
  <c r="AH40" i="44"/>
  <c r="AQ40" i="44" s="1"/>
  <c r="Y41" i="73"/>
  <c r="X41" i="73"/>
  <c r="AI41" i="41"/>
  <c r="AN41" i="41"/>
  <c r="AE39" i="95"/>
  <c r="W40" i="95"/>
  <c r="AF39" i="95"/>
  <c r="AO39" i="95" s="1"/>
  <c r="AG39" i="95"/>
  <c r="AP39" i="95" s="1"/>
  <c r="AR40" i="89"/>
  <c r="AF40" i="91"/>
  <c r="AO40" i="91" s="1"/>
  <c r="AG40" i="91"/>
  <c r="AP40" i="91" s="1"/>
  <c r="W41" i="91"/>
  <c r="AE40" i="91"/>
  <c r="AH42" i="27"/>
  <c r="AQ42" i="27" s="1"/>
  <c r="AH41" i="33"/>
  <c r="AQ41" i="33" s="1"/>
  <c r="AR41" i="27"/>
  <c r="X43" i="37"/>
  <c r="Y43" i="37"/>
  <c r="AH42" i="39"/>
  <c r="AQ42" i="39" s="1"/>
  <c r="Z41" i="33"/>
  <c r="AN38" i="40"/>
  <c r="AI38" i="40"/>
  <c r="AH40" i="34"/>
  <c r="AQ40" i="34" s="1"/>
  <c r="AH42" i="85"/>
  <c r="AQ42" i="85" s="1"/>
  <c r="Z40" i="96"/>
  <c r="Y40" i="96"/>
  <c r="X40" i="96"/>
  <c r="AN42" i="90"/>
  <c r="AI42" i="90"/>
  <c r="AR40" i="48"/>
  <c r="Y42" i="26"/>
  <c r="X42" i="26"/>
  <c r="Z42" i="26" s="1"/>
  <c r="Y42" i="80"/>
  <c r="X42" i="80"/>
  <c r="AH41" i="75"/>
  <c r="AQ41" i="75" s="1"/>
  <c r="AR41" i="39"/>
  <c r="AI38" i="47"/>
  <c r="AN38" i="47"/>
  <c r="Z40" i="44"/>
  <c r="AI42" i="28"/>
  <c r="AN42" i="28"/>
  <c r="AN39" i="88"/>
  <c r="AI39" i="88"/>
  <c r="Z42" i="83"/>
  <c r="X42" i="83"/>
  <c r="Y42" i="83"/>
  <c r="AH40" i="78"/>
  <c r="AQ40" i="78" s="1"/>
  <c r="Z40" i="78"/>
  <c r="W42" i="79"/>
  <c r="AG41" i="79"/>
  <c r="AP41" i="79" s="1"/>
  <c r="AF41" i="79"/>
  <c r="AO41" i="79" s="1"/>
  <c r="AE41" i="79"/>
  <c r="AH41" i="92"/>
  <c r="AQ41" i="92" s="1"/>
  <c r="AI39" i="36"/>
  <c r="AN39" i="36"/>
  <c r="AR41" i="42"/>
  <c r="AH38" i="76"/>
  <c r="AQ38" i="76" s="1"/>
  <c r="AI39" i="82"/>
  <c r="AN39" i="82"/>
  <c r="AE42" i="30"/>
  <c r="AF42" i="30"/>
  <c r="AO42" i="30" s="1"/>
  <c r="W43" i="30"/>
  <c r="AG42" i="30"/>
  <c r="AP42" i="30" s="1"/>
  <c r="AF41" i="81"/>
  <c r="AO41" i="81" s="1"/>
  <c r="W42" i="81"/>
  <c r="AE41" i="81"/>
  <c r="AG41" i="81"/>
  <c r="AP41" i="81" s="1"/>
  <c r="Z42" i="31"/>
  <c r="AF42" i="85"/>
  <c r="AO42" i="85" s="1"/>
  <c r="AE42" i="85"/>
  <c r="AG42" i="85"/>
  <c r="AP42" i="85" s="1"/>
  <c r="W43" i="85"/>
  <c r="AN42" i="86"/>
  <c r="AI42" i="86"/>
  <c r="AR40" i="92"/>
  <c r="AE41" i="75"/>
  <c r="AG41" i="75"/>
  <c r="AP41" i="75" s="1"/>
  <c r="AF41" i="75"/>
  <c r="AO41" i="75" s="1"/>
  <c r="W42" i="75"/>
  <c r="AI40" i="73"/>
  <c r="AN40" i="73"/>
  <c r="Z42" i="77"/>
  <c r="X42" i="77"/>
  <c r="Y42" i="77"/>
  <c r="AR40" i="33"/>
  <c r="AF41" i="92"/>
  <c r="AO41" i="92" s="1"/>
  <c r="AE41" i="92"/>
  <c r="W42" i="92"/>
  <c r="AG41" i="92"/>
  <c r="AP41" i="92" s="1"/>
  <c r="AR40" i="25"/>
  <c r="AF38" i="76"/>
  <c r="AO38" i="76" s="1"/>
  <c r="AG38" i="76"/>
  <c r="AP38" i="76" s="1"/>
  <c r="AE38" i="76"/>
  <c r="W39" i="76"/>
  <c r="AF42" i="39"/>
  <c r="AO42" i="39" s="1"/>
  <c r="AE42" i="39"/>
  <c r="W43" i="39"/>
  <c r="AG42" i="39"/>
  <c r="AP42" i="39" s="1"/>
  <c r="AR38" i="29"/>
  <c r="AG40" i="34"/>
  <c r="AP40" i="34" s="1"/>
  <c r="AF40" i="34"/>
  <c r="AO40" i="34" s="1"/>
  <c r="AE40" i="34"/>
  <c r="W41" i="34"/>
  <c r="AH41" i="89"/>
  <c r="AQ41" i="89" s="1"/>
  <c r="AH41" i="48"/>
  <c r="AQ41" i="48" s="1"/>
  <c r="AH41" i="25"/>
  <c r="AQ41" i="25" s="1"/>
  <c r="AH42" i="45"/>
  <c r="AQ42" i="45" s="1"/>
  <c r="X40" i="38"/>
  <c r="Z40" i="38" s="1"/>
  <c r="Y40" i="38"/>
  <c r="AN40" i="43"/>
  <c r="AI40" i="43"/>
  <c r="AR40" i="93"/>
  <c r="AN42" i="37"/>
  <c r="AI42" i="37"/>
  <c r="Y40" i="36"/>
  <c r="X40" i="36"/>
  <c r="AH41" i="93"/>
  <c r="AQ41" i="93" s="1"/>
  <c r="W42" i="94"/>
  <c r="AG41" i="94"/>
  <c r="AP41" i="94" s="1"/>
  <c r="AF41" i="94"/>
  <c r="AO41" i="94" s="1"/>
  <c r="AE41" i="94"/>
  <c r="W42" i="46"/>
  <c r="AG41" i="46"/>
  <c r="AP41" i="46" s="1"/>
  <c r="AF41" i="46"/>
  <c r="AO41" i="46" s="1"/>
  <c r="AE41" i="46"/>
  <c r="AR39" i="44"/>
  <c r="AR40" i="75"/>
  <c r="Z41" i="48"/>
  <c r="AI39" i="96"/>
  <c r="AN39" i="96"/>
  <c r="AH43" i="32"/>
  <c r="AQ43" i="32" s="1"/>
  <c r="AH39" i="29"/>
  <c r="AQ39" i="29" s="1"/>
  <c r="AI39" i="38"/>
  <c r="AN39" i="38"/>
  <c r="AN41" i="80"/>
  <c r="AI41" i="80"/>
  <c r="AH41" i="35"/>
  <c r="AQ41" i="35" s="1"/>
  <c r="Y39" i="47"/>
  <c r="X39" i="47"/>
  <c r="AI41" i="83"/>
  <c r="AN41" i="83"/>
  <c r="AI41" i="77"/>
  <c r="AN41" i="77"/>
  <c r="Y42" i="41"/>
  <c r="X42" i="41"/>
  <c r="AG40" i="38" l="1"/>
  <c r="AP40" i="38" s="1"/>
  <c r="AF40" i="38"/>
  <c r="AO40" i="38" s="1"/>
  <c r="AE40" i="38"/>
  <c r="W41" i="38"/>
  <c r="AE40" i="82"/>
  <c r="W41" i="82"/>
  <c r="AF40" i="82"/>
  <c r="AO40" i="82" s="1"/>
  <c r="AG40" i="82"/>
  <c r="AP40" i="82" s="1"/>
  <c r="W44" i="90"/>
  <c r="AG43" i="90"/>
  <c r="AP43" i="90" s="1"/>
  <c r="AF43" i="90"/>
  <c r="AO43" i="90" s="1"/>
  <c r="AE43" i="90"/>
  <c r="W40" i="40"/>
  <c r="AG39" i="40"/>
  <c r="AP39" i="40" s="1"/>
  <c r="AF39" i="40"/>
  <c r="AO39" i="40" s="1"/>
  <c r="AE39" i="40"/>
  <c r="W43" i="26"/>
  <c r="AG42" i="26"/>
  <c r="AP42" i="26" s="1"/>
  <c r="AF42" i="26"/>
  <c r="AO42" i="26" s="1"/>
  <c r="AE42" i="26"/>
  <c r="AH42" i="41"/>
  <c r="AQ42" i="41" s="1"/>
  <c r="AH39" i="47"/>
  <c r="AQ39" i="47" s="1"/>
  <c r="AG41" i="48"/>
  <c r="AP41" i="48" s="1"/>
  <c r="AF41" i="48"/>
  <c r="AO41" i="48" s="1"/>
  <c r="AE41" i="48"/>
  <c r="W42" i="48"/>
  <c r="Z42" i="41"/>
  <c r="Y43" i="39"/>
  <c r="X43" i="39"/>
  <c r="Z43" i="39" s="1"/>
  <c r="Y42" i="92"/>
  <c r="X42" i="92"/>
  <c r="Z42" i="92" s="1"/>
  <c r="AH42" i="77"/>
  <c r="AQ42" i="77" s="1"/>
  <c r="AF42" i="31"/>
  <c r="AO42" i="31" s="1"/>
  <c r="AE42" i="31"/>
  <c r="W43" i="31"/>
  <c r="AG42" i="31"/>
  <c r="AP42" i="31" s="1"/>
  <c r="AR39" i="82"/>
  <c r="AR38" i="40"/>
  <c r="AN40" i="91"/>
  <c r="AI40" i="91"/>
  <c r="AR41" i="41"/>
  <c r="AI41" i="84"/>
  <c r="AN41" i="84"/>
  <c r="Z43" i="45"/>
  <c r="X43" i="45"/>
  <c r="Y43" i="45"/>
  <c r="Z44" i="32"/>
  <c r="X44" i="32"/>
  <c r="Y44" i="32"/>
  <c r="Z42" i="25"/>
  <c r="Y42" i="25"/>
  <c r="X42" i="25"/>
  <c r="AI41" i="35"/>
  <c r="AN41" i="35"/>
  <c r="X42" i="94"/>
  <c r="Y42" i="94"/>
  <c r="AH40" i="36"/>
  <c r="AQ40" i="36" s="1"/>
  <c r="AI42" i="39"/>
  <c r="AN42" i="39"/>
  <c r="AI41" i="92"/>
  <c r="AN41" i="92"/>
  <c r="AF42" i="77"/>
  <c r="AO42" i="77" s="1"/>
  <c r="AE42" i="77"/>
  <c r="AG42" i="77"/>
  <c r="AP42" i="77" s="1"/>
  <c r="W43" i="77"/>
  <c r="X43" i="85"/>
  <c r="Y43" i="85"/>
  <c r="Z43" i="85" s="1"/>
  <c r="X42" i="79"/>
  <c r="Y42" i="79"/>
  <c r="AH42" i="80"/>
  <c r="AQ42" i="80" s="1"/>
  <c r="AE40" i="96"/>
  <c r="W41" i="96"/>
  <c r="AF40" i="96"/>
  <c r="AO40" i="96" s="1"/>
  <c r="AG40" i="96"/>
  <c r="AP40" i="96" s="1"/>
  <c r="X41" i="91"/>
  <c r="Z41" i="91" s="1"/>
  <c r="Y41" i="91"/>
  <c r="AH41" i="73"/>
  <c r="AQ41" i="73" s="1"/>
  <c r="AH43" i="28"/>
  <c r="AQ43" i="28" s="1"/>
  <c r="AN42" i="45"/>
  <c r="AI42" i="45"/>
  <c r="AI42" i="27"/>
  <c r="AN42" i="27"/>
  <c r="Z39" i="47"/>
  <c r="AR41" i="80"/>
  <c r="AR41" i="77"/>
  <c r="Z42" i="46"/>
  <c r="X42" i="46"/>
  <c r="Y42" i="46"/>
  <c r="AR40" i="43"/>
  <c r="AI41" i="75"/>
  <c r="AN41" i="75"/>
  <c r="AI41" i="81"/>
  <c r="AN41" i="81"/>
  <c r="Z43" i="30"/>
  <c r="X43" i="30"/>
  <c r="Y43" i="30"/>
  <c r="AG40" i="78"/>
  <c r="AP40" i="78" s="1"/>
  <c r="AE40" i="78"/>
  <c r="AF40" i="78"/>
  <c r="AO40" i="78" s="1"/>
  <c r="W41" i="78"/>
  <c r="AR42" i="28"/>
  <c r="W42" i="33"/>
  <c r="AG41" i="33"/>
  <c r="AP41" i="33" s="1"/>
  <c r="AE41" i="33"/>
  <c r="AF41" i="33"/>
  <c r="AO41" i="33" s="1"/>
  <c r="AH43" i="90"/>
  <c r="AQ43" i="90" s="1"/>
  <c r="AH39" i="40"/>
  <c r="AQ39" i="40" s="1"/>
  <c r="Z43" i="28"/>
  <c r="X42" i="89"/>
  <c r="Y42" i="89"/>
  <c r="AI41" i="94"/>
  <c r="AN41" i="94"/>
  <c r="Z40" i="36"/>
  <c r="X39" i="76"/>
  <c r="Y39" i="76"/>
  <c r="AR40" i="73"/>
  <c r="AR39" i="36"/>
  <c r="AI41" i="79"/>
  <c r="AN41" i="79"/>
  <c r="AH42" i="83"/>
  <c r="AQ42" i="83" s="1"/>
  <c r="W41" i="44"/>
  <c r="AG40" i="44"/>
  <c r="AP40" i="44" s="1"/>
  <c r="AF40" i="44"/>
  <c r="AO40" i="44" s="1"/>
  <c r="AE40" i="44"/>
  <c r="Z42" i="80"/>
  <c r="AR42" i="90"/>
  <c r="AH43" i="37"/>
  <c r="AQ43" i="37" s="1"/>
  <c r="X40" i="95"/>
  <c r="Z40" i="95" s="1"/>
  <c r="Y40" i="95"/>
  <c r="Z41" i="73"/>
  <c r="AH41" i="43"/>
  <c r="AQ41" i="43" s="1"/>
  <c r="Y42" i="87"/>
  <c r="X42" i="87"/>
  <c r="AE42" i="42"/>
  <c r="AG42" i="42"/>
  <c r="AP42" i="42" s="1"/>
  <c r="W43" i="42"/>
  <c r="AF42" i="42"/>
  <c r="AO42" i="42" s="1"/>
  <c r="AN39" i="29"/>
  <c r="AI39" i="29"/>
  <c r="AR41" i="26"/>
  <c r="AN43" i="32"/>
  <c r="AI43" i="32"/>
  <c r="AR41" i="83"/>
  <c r="AR39" i="38"/>
  <c r="AR39" i="96"/>
  <c r="AI41" i="46"/>
  <c r="AN41" i="46"/>
  <c r="AR42" i="37"/>
  <c r="X41" i="34"/>
  <c r="Y41" i="34"/>
  <c r="AI38" i="76"/>
  <c r="AN38" i="76"/>
  <c r="X42" i="75"/>
  <c r="Y42" i="75"/>
  <c r="Z42" i="75" s="1"/>
  <c r="AN42" i="85"/>
  <c r="AI42" i="85"/>
  <c r="Z42" i="81"/>
  <c r="X42" i="81"/>
  <c r="Y42" i="81"/>
  <c r="AN42" i="30"/>
  <c r="AI42" i="30"/>
  <c r="AE42" i="83"/>
  <c r="W43" i="83"/>
  <c r="AG42" i="83"/>
  <c r="AP42" i="83" s="1"/>
  <c r="AF42" i="83"/>
  <c r="AO42" i="83" s="1"/>
  <c r="AH42" i="26"/>
  <c r="AQ42" i="26" s="1"/>
  <c r="Z43" i="37"/>
  <c r="AI39" i="95"/>
  <c r="AN39" i="95"/>
  <c r="AI41" i="87"/>
  <c r="AN41" i="87"/>
  <c r="AH40" i="82"/>
  <c r="AQ40" i="82" s="1"/>
  <c r="AH40" i="88"/>
  <c r="AQ40" i="88" s="1"/>
  <c r="AN41" i="25"/>
  <c r="AI41" i="25"/>
  <c r="AH43" i="86"/>
  <c r="AQ43" i="86" s="1"/>
  <c r="AN41" i="89"/>
  <c r="AI41" i="89"/>
  <c r="X42" i="74"/>
  <c r="Z42" i="74" s="1"/>
  <c r="Y42" i="74"/>
  <c r="Z42" i="93"/>
  <c r="X42" i="93"/>
  <c r="Y42" i="93"/>
  <c r="AH40" i="38"/>
  <c r="AQ40" i="38" s="1"/>
  <c r="AN40" i="34"/>
  <c r="AI40" i="34"/>
  <c r="AR42" i="86"/>
  <c r="AR39" i="88"/>
  <c r="AR38" i="47"/>
  <c r="AH40" i="96"/>
  <c r="AQ40" i="96" s="1"/>
  <c r="Z41" i="43"/>
  <c r="Y42" i="84"/>
  <c r="X42" i="84"/>
  <c r="Z40" i="88"/>
  <c r="X40" i="29"/>
  <c r="Y40" i="29"/>
  <c r="Z43" i="86"/>
  <c r="AN41" i="74"/>
  <c r="AI41" i="74"/>
  <c r="AI41" i="93"/>
  <c r="AN41" i="93"/>
  <c r="Y42" i="35"/>
  <c r="X42" i="35"/>
  <c r="X43" i="27"/>
  <c r="Y43" i="27"/>
  <c r="Z43" i="27" s="1"/>
  <c r="AF42" i="74" l="1"/>
  <c r="AO42" i="74" s="1"/>
  <c r="AG42" i="74"/>
  <c r="AP42" i="74" s="1"/>
  <c r="W43" i="74"/>
  <c r="AE42" i="74"/>
  <c r="AG43" i="39"/>
  <c r="AP43" i="39" s="1"/>
  <c r="AF43" i="39"/>
  <c r="AO43" i="39" s="1"/>
  <c r="AE43" i="39"/>
  <c r="W44" i="39"/>
  <c r="AF42" i="75"/>
  <c r="AO42" i="75" s="1"/>
  <c r="AG42" i="75"/>
  <c r="AP42" i="75" s="1"/>
  <c r="AE42" i="75"/>
  <c r="W43" i="75"/>
  <c r="W42" i="91"/>
  <c r="AE41" i="91"/>
  <c r="AG41" i="91"/>
  <c r="AP41" i="91" s="1"/>
  <c r="AF41" i="91"/>
  <c r="AO41" i="91" s="1"/>
  <c r="AG40" i="95"/>
  <c r="AP40" i="95" s="1"/>
  <c r="AF40" i="95"/>
  <c r="AO40" i="95" s="1"/>
  <c r="AE40" i="95"/>
  <c r="W41" i="95"/>
  <c r="AE43" i="27"/>
  <c r="W44" i="27"/>
  <c r="AG43" i="27"/>
  <c r="AP43" i="27" s="1"/>
  <c r="AF43" i="27"/>
  <c r="AO43" i="27" s="1"/>
  <c r="AG43" i="85"/>
  <c r="AP43" i="85" s="1"/>
  <c r="W44" i="85"/>
  <c r="AE43" i="85"/>
  <c r="AF43" i="85"/>
  <c r="AO43" i="85" s="1"/>
  <c r="AG42" i="92"/>
  <c r="AP42" i="92" s="1"/>
  <c r="AF42" i="92"/>
  <c r="AO42" i="92" s="1"/>
  <c r="AE42" i="92"/>
  <c r="W43" i="92"/>
  <c r="AG42" i="93"/>
  <c r="AP42" i="93" s="1"/>
  <c r="AE42" i="93"/>
  <c r="AF42" i="93"/>
  <c r="AO42" i="93" s="1"/>
  <c r="W43" i="93"/>
  <c r="AH40" i="29"/>
  <c r="AQ40" i="29" s="1"/>
  <c r="AR41" i="74"/>
  <c r="AG40" i="88"/>
  <c r="AP40" i="88" s="1"/>
  <c r="AF40" i="88"/>
  <c r="AO40" i="88" s="1"/>
  <c r="W41" i="88"/>
  <c r="AE40" i="88"/>
  <c r="AH42" i="93"/>
  <c r="AQ42" i="93" s="1"/>
  <c r="AR41" i="25"/>
  <c r="AH42" i="81"/>
  <c r="AQ42" i="81" s="1"/>
  <c r="AE40" i="36"/>
  <c r="AG40" i="36"/>
  <c r="AP40" i="36" s="1"/>
  <c r="AF40" i="36"/>
  <c r="AO40" i="36" s="1"/>
  <c r="W41" i="36"/>
  <c r="AE43" i="28"/>
  <c r="W44" i="28"/>
  <c r="AF43" i="28"/>
  <c r="AO43" i="28" s="1"/>
  <c r="AG43" i="28"/>
  <c r="AP43" i="28" s="1"/>
  <c r="AI41" i="33"/>
  <c r="AN41" i="33"/>
  <c r="X41" i="78"/>
  <c r="Y41" i="78"/>
  <c r="AH43" i="30"/>
  <c r="AQ43" i="30" s="1"/>
  <c r="AR42" i="45"/>
  <c r="AH44" i="32"/>
  <c r="AQ44" i="32" s="1"/>
  <c r="AR41" i="84"/>
  <c r="AI42" i="31"/>
  <c r="AN42" i="31"/>
  <c r="AI40" i="82"/>
  <c r="AN40" i="82"/>
  <c r="AH42" i="35"/>
  <c r="AQ42" i="35" s="1"/>
  <c r="AH42" i="84"/>
  <c r="AQ42" i="84" s="1"/>
  <c r="AR41" i="87"/>
  <c r="Z43" i="83"/>
  <c r="X43" i="83"/>
  <c r="Y43" i="83"/>
  <c r="AI40" i="96"/>
  <c r="AN40" i="96"/>
  <c r="Y43" i="77"/>
  <c r="X43" i="77"/>
  <c r="Z43" i="77" s="1"/>
  <c r="AG44" i="32"/>
  <c r="AP44" i="32" s="1"/>
  <c r="AF44" i="32"/>
  <c r="AO44" i="32" s="1"/>
  <c r="AE44" i="32"/>
  <c r="W45" i="32"/>
  <c r="AG43" i="86"/>
  <c r="AP43" i="86" s="1"/>
  <c r="AF43" i="86"/>
  <c r="AO43" i="86" s="1"/>
  <c r="AE43" i="86"/>
  <c r="W44" i="86"/>
  <c r="AI42" i="83"/>
  <c r="AN42" i="83"/>
  <c r="AR42" i="85"/>
  <c r="AR38" i="76"/>
  <c r="AR39" i="29"/>
  <c r="AI42" i="42"/>
  <c r="AN42" i="42"/>
  <c r="AR41" i="94"/>
  <c r="AH42" i="79"/>
  <c r="AQ42" i="79" s="1"/>
  <c r="AH42" i="25"/>
  <c r="AQ42" i="25" s="1"/>
  <c r="Z42" i="48"/>
  <c r="X42" i="48"/>
  <c r="Y42" i="48"/>
  <c r="X40" i="40"/>
  <c r="Y40" i="40"/>
  <c r="Z40" i="40" s="1"/>
  <c r="Z41" i="38"/>
  <c r="X41" i="38"/>
  <c r="Y41" i="38"/>
  <c r="X41" i="44"/>
  <c r="Y41" i="44"/>
  <c r="Z41" i="44" s="1"/>
  <c r="Z42" i="33"/>
  <c r="Y42" i="33"/>
  <c r="X42" i="33"/>
  <c r="AN40" i="78"/>
  <c r="AI40" i="78"/>
  <c r="AR41" i="81"/>
  <c r="AH42" i="46"/>
  <c r="AQ42" i="46" s="1"/>
  <c r="AF39" i="47"/>
  <c r="AO39" i="47" s="1"/>
  <c r="AE39" i="47"/>
  <c r="W40" i="47"/>
  <c r="AG39" i="47"/>
  <c r="AP39" i="47" s="1"/>
  <c r="Z42" i="79"/>
  <c r="AN42" i="77"/>
  <c r="AI42" i="77"/>
  <c r="AR42" i="39"/>
  <c r="AH43" i="45"/>
  <c r="AQ43" i="45" s="1"/>
  <c r="AR40" i="91"/>
  <c r="Y43" i="26"/>
  <c r="Z43" i="26" s="1"/>
  <c r="X43" i="26"/>
  <c r="AI43" i="90"/>
  <c r="AN43" i="90"/>
  <c r="AN40" i="38"/>
  <c r="AI40" i="38"/>
  <c r="AG43" i="30"/>
  <c r="AP43" i="30" s="1"/>
  <c r="AF43" i="30"/>
  <c r="AO43" i="30" s="1"/>
  <c r="W44" i="30"/>
  <c r="AE43" i="30"/>
  <c r="AH41" i="91"/>
  <c r="AQ41" i="91" s="1"/>
  <c r="AR41" i="92"/>
  <c r="AR41" i="35"/>
  <c r="AH42" i="92"/>
  <c r="AQ42" i="92" s="1"/>
  <c r="AF42" i="41"/>
  <c r="AO42" i="41" s="1"/>
  <c r="AE42" i="41"/>
  <c r="W43" i="41"/>
  <c r="AG42" i="41"/>
  <c r="AP42" i="41" s="1"/>
  <c r="Z44" i="90"/>
  <c r="Y44" i="90"/>
  <c r="X44" i="90"/>
  <c r="AR39" i="95"/>
  <c r="AR42" i="30"/>
  <c r="AF41" i="43"/>
  <c r="AO41" i="43" s="1"/>
  <c r="AE41" i="43"/>
  <c r="W42" i="43"/>
  <c r="AG41" i="43"/>
  <c r="AP41" i="43" s="1"/>
  <c r="AR40" i="34"/>
  <c r="AG43" i="37"/>
  <c r="AP43" i="37" s="1"/>
  <c r="W44" i="37"/>
  <c r="AF43" i="37"/>
  <c r="AO43" i="37" s="1"/>
  <c r="AE43" i="37"/>
  <c r="AH41" i="34"/>
  <c r="AQ41" i="34" s="1"/>
  <c r="AR43" i="32"/>
  <c r="AF42" i="80"/>
  <c r="AO42" i="80" s="1"/>
  <c r="W43" i="80"/>
  <c r="AE42" i="80"/>
  <c r="AG42" i="80"/>
  <c r="AP42" i="80" s="1"/>
  <c r="AR41" i="79"/>
  <c r="AH39" i="76"/>
  <c r="AQ39" i="76" s="1"/>
  <c r="AH42" i="89"/>
  <c r="AQ42" i="89" s="1"/>
  <c r="AE42" i="46"/>
  <c r="W43" i="46"/>
  <c r="AF42" i="46"/>
  <c r="AO42" i="46" s="1"/>
  <c r="AG42" i="46"/>
  <c r="AP42" i="46" s="1"/>
  <c r="AH42" i="94"/>
  <c r="AQ42" i="94" s="1"/>
  <c r="W43" i="25"/>
  <c r="AG42" i="25"/>
  <c r="AP42" i="25" s="1"/>
  <c r="AF42" i="25"/>
  <c r="AO42" i="25" s="1"/>
  <c r="AE42" i="25"/>
  <c r="AG43" i="45"/>
  <c r="AP43" i="45" s="1"/>
  <c r="AF43" i="45"/>
  <c r="AO43" i="45" s="1"/>
  <c r="AE43" i="45"/>
  <c r="W44" i="45"/>
  <c r="AH43" i="39"/>
  <c r="AQ43" i="39" s="1"/>
  <c r="AN41" i="48"/>
  <c r="AI41" i="48"/>
  <c r="AI39" i="40"/>
  <c r="AN39" i="40"/>
  <c r="AE42" i="81"/>
  <c r="AF42" i="81"/>
  <c r="AO42" i="81" s="1"/>
  <c r="W43" i="81"/>
  <c r="AG42" i="81"/>
  <c r="AP42" i="81" s="1"/>
  <c r="AH40" i="95"/>
  <c r="AQ40" i="95" s="1"/>
  <c r="Z42" i="35"/>
  <c r="Z42" i="84"/>
  <c r="AH42" i="74"/>
  <c r="AQ42" i="74" s="1"/>
  <c r="AR41" i="46"/>
  <c r="AH42" i="87"/>
  <c r="AQ42" i="87" s="1"/>
  <c r="AH43" i="27"/>
  <c r="AQ43" i="27" s="1"/>
  <c r="AR41" i="93"/>
  <c r="Z40" i="29"/>
  <c r="AR41" i="89"/>
  <c r="AH42" i="75"/>
  <c r="AQ42" i="75" s="1"/>
  <c r="Z41" i="34"/>
  <c r="X43" i="42"/>
  <c r="Z43" i="42" s="1"/>
  <c r="Y43" i="42"/>
  <c r="Z42" i="87"/>
  <c r="AE41" i="73"/>
  <c r="W42" i="73"/>
  <c r="AF41" i="73"/>
  <c r="AO41" i="73" s="1"/>
  <c r="AG41" i="73"/>
  <c r="AP41" i="73" s="1"/>
  <c r="AI40" i="44"/>
  <c r="AN40" i="44"/>
  <c r="Z39" i="76"/>
  <c r="Z42" i="89"/>
  <c r="AR41" i="75"/>
  <c r="AR42" i="27"/>
  <c r="Y41" i="96"/>
  <c r="X41" i="96"/>
  <c r="Z41" i="96" s="1"/>
  <c r="AH43" i="85"/>
  <c r="AQ43" i="85" s="1"/>
  <c r="Z42" i="94"/>
  <c r="Z43" i="31"/>
  <c r="Y43" i="31"/>
  <c r="X43" i="31"/>
  <c r="AI42" i="26"/>
  <c r="AN42" i="26"/>
  <c r="Y41" i="82"/>
  <c r="Z41" i="82" s="1"/>
  <c r="X41" i="82"/>
  <c r="AF41" i="96" l="1"/>
  <c r="AO41" i="96" s="1"/>
  <c r="W42" i="96"/>
  <c r="AE41" i="96"/>
  <c r="AG41" i="96"/>
  <c r="AP41" i="96" s="1"/>
  <c r="AF43" i="42"/>
  <c r="AO43" i="42" s="1"/>
  <c r="AE43" i="42"/>
  <c r="W44" i="42"/>
  <c r="AG43" i="42"/>
  <c r="AP43" i="42" s="1"/>
  <c r="AF43" i="77"/>
  <c r="AO43" i="77" s="1"/>
  <c r="W44" i="77"/>
  <c r="AE43" i="77"/>
  <c r="AG43" i="77"/>
  <c r="AP43" i="77" s="1"/>
  <c r="AE40" i="40"/>
  <c r="W41" i="40"/>
  <c r="AG40" i="40"/>
  <c r="AP40" i="40" s="1"/>
  <c r="AF40" i="40"/>
  <c r="AO40" i="40" s="1"/>
  <c r="AG41" i="82"/>
  <c r="AP41" i="82" s="1"/>
  <c r="AE41" i="82"/>
  <c r="W42" i="82"/>
  <c r="AF41" i="82"/>
  <c r="AO41" i="82" s="1"/>
  <c r="AF43" i="26"/>
  <c r="AO43" i="26" s="1"/>
  <c r="AE43" i="26"/>
  <c r="W44" i="26"/>
  <c r="AG43" i="26"/>
  <c r="AP43" i="26" s="1"/>
  <c r="AE41" i="44"/>
  <c r="W42" i="44"/>
  <c r="AG41" i="44"/>
  <c r="AP41" i="44" s="1"/>
  <c r="AF41" i="44"/>
  <c r="AO41" i="44" s="1"/>
  <c r="AN42" i="81"/>
  <c r="AI42" i="81"/>
  <c r="AN43" i="37"/>
  <c r="AI43" i="37"/>
  <c r="AE44" i="90"/>
  <c r="W45" i="90"/>
  <c r="AF44" i="90"/>
  <c r="AO44" i="90" s="1"/>
  <c r="AG44" i="90"/>
  <c r="AP44" i="90" s="1"/>
  <c r="W42" i="38"/>
  <c r="AG41" i="38"/>
  <c r="AP41" i="38" s="1"/>
  <c r="AF41" i="38"/>
  <c r="AO41" i="38" s="1"/>
  <c r="AE41" i="38"/>
  <c r="W43" i="48"/>
  <c r="AG42" i="48"/>
  <c r="AP42" i="48" s="1"/>
  <c r="AF42" i="48"/>
  <c r="AO42" i="48" s="1"/>
  <c r="AE42" i="48"/>
  <c r="AH41" i="78"/>
  <c r="AQ41" i="78" s="1"/>
  <c r="AR40" i="96"/>
  <c r="AR42" i="26"/>
  <c r="AH43" i="31"/>
  <c r="AQ43" i="31" s="1"/>
  <c r="AH41" i="82"/>
  <c r="AQ41" i="82" s="1"/>
  <c r="AR40" i="44"/>
  <c r="AG42" i="87"/>
  <c r="AP42" i="87" s="1"/>
  <c r="AF42" i="87"/>
  <c r="AO42" i="87" s="1"/>
  <c r="AE42" i="87"/>
  <c r="W43" i="87"/>
  <c r="AG40" i="29"/>
  <c r="AP40" i="29" s="1"/>
  <c r="AF40" i="29"/>
  <c r="AO40" i="29" s="1"/>
  <c r="W41" i="29"/>
  <c r="AE40" i="29"/>
  <c r="AN43" i="45"/>
  <c r="AI43" i="45"/>
  <c r="AI42" i="46"/>
  <c r="AN42" i="46"/>
  <c r="AH43" i="26"/>
  <c r="AQ43" i="26" s="1"/>
  <c r="AR42" i="77"/>
  <c r="AI39" i="47"/>
  <c r="AN39" i="47"/>
  <c r="AH41" i="38"/>
  <c r="AQ41" i="38" s="1"/>
  <c r="AH42" i="48"/>
  <c r="AQ42" i="48" s="1"/>
  <c r="Z44" i="86"/>
  <c r="Y44" i="86"/>
  <c r="X44" i="86"/>
  <c r="AN42" i="93"/>
  <c r="AI42" i="93"/>
  <c r="X41" i="95"/>
  <c r="Z41" i="95" s="1"/>
  <c r="Y41" i="95"/>
  <c r="AI41" i="91"/>
  <c r="AN41" i="91"/>
  <c r="AG43" i="31"/>
  <c r="AP43" i="31" s="1"/>
  <c r="AE43" i="31"/>
  <c r="W44" i="31"/>
  <c r="AF43" i="31"/>
  <c r="AO43" i="31" s="1"/>
  <c r="AF42" i="33"/>
  <c r="AO42" i="33" s="1"/>
  <c r="AE42" i="33"/>
  <c r="W43" i="33"/>
  <c r="AG42" i="33"/>
  <c r="AP42" i="33" s="1"/>
  <c r="AN40" i="95"/>
  <c r="AI40" i="95"/>
  <c r="AH41" i="96"/>
  <c r="AQ41" i="96" s="1"/>
  <c r="AN43" i="86"/>
  <c r="AI43" i="86"/>
  <c r="Z41" i="78"/>
  <c r="Z44" i="28"/>
  <c r="Y44" i="28"/>
  <c r="X44" i="28"/>
  <c r="AN40" i="36"/>
  <c r="AI40" i="36"/>
  <c r="X42" i="91"/>
  <c r="Z42" i="91" s="1"/>
  <c r="Y42" i="91"/>
  <c r="AG42" i="84"/>
  <c r="AP42" i="84" s="1"/>
  <c r="AF42" i="84"/>
  <c r="AO42" i="84" s="1"/>
  <c r="AE42" i="84"/>
  <c r="W43" i="84"/>
  <c r="Y43" i="25"/>
  <c r="X43" i="25"/>
  <c r="AR40" i="38"/>
  <c r="AF42" i="89"/>
  <c r="AO42" i="89" s="1"/>
  <c r="AG42" i="89"/>
  <c r="AP42" i="89" s="1"/>
  <c r="W43" i="89"/>
  <c r="AE42" i="89"/>
  <c r="AG42" i="35"/>
  <c r="AP42" i="35" s="1"/>
  <c r="W43" i="35"/>
  <c r="AF42" i="35"/>
  <c r="AO42" i="35" s="1"/>
  <c r="AE42" i="35"/>
  <c r="AR39" i="40"/>
  <c r="AN42" i="80"/>
  <c r="AI42" i="80"/>
  <c r="AR40" i="78"/>
  <c r="AH41" i="44"/>
  <c r="AQ41" i="44" s="1"/>
  <c r="AH40" i="40"/>
  <c r="AQ40" i="40" s="1"/>
  <c r="AR42" i="42"/>
  <c r="AR42" i="31"/>
  <c r="AN43" i="28"/>
  <c r="AI43" i="28"/>
  <c r="AN40" i="88"/>
  <c r="AI40" i="88"/>
  <c r="X43" i="93"/>
  <c r="Y43" i="93"/>
  <c r="X43" i="92"/>
  <c r="Y43" i="92"/>
  <c r="Z43" i="92" s="1"/>
  <c r="AN43" i="85"/>
  <c r="AI43" i="85"/>
  <c r="Z44" i="27"/>
  <c r="X44" i="27"/>
  <c r="Y44" i="27"/>
  <c r="Y43" i="75"/>
  <c r="X43" i="75"/>
  <c r="Z44" i="39"/>
  <c r="X44" i="39"/>
  <c r="Y44" i="39"/>
  <c r="Y43" i="74"/>
  <c r="X43" i="74"/>
  <c r="AE42" i="79"/>
  <c r="W43" i="79"/>
  <c r="AF42" i="79"/>
  <c r="AO42" i="79" s="1"/>
  <c r="AG42" i="79"/>
  <c r="AP42" i="79" s="1"/>
  <c r="AE39" i="76"/>
  <c r="AF39" i="76"/>
  <c r="AO39" i="76" s="1"/>
  <c r="AG39" i="76"/>
  <c r="AP39" i="76" s="1"/>
  <c r="W40" i="76"/>
  <c r="Y42" i="73"/>
  <c r="X42" i="73"/>
  <c r="Z42" i="73" s="1"/>
  <c r="W42" i="34"/>
  <c r="AG41" i="34"/>
  <c r="AP41" i="34" s="1"/>
  <c r="AE41" i="34"/>
  <c r="AF41" i="34"/>
  <c r="AO41" i="34" s="1"/>
  <c r="AR41" i="48"/>
  <c r="AI42" i="25"/>
  <c r="AN42" i="25"/>
  <c r="X43" i="80"/>
  <c r="Y43" i="80"/>
  <c r="X44" i="37"/>
  <c r="Y44" i="37"/>
  <c r="Y42" i="43"/>
  <c r="X42" i="43"/>
  <c r="Z42" i="43" s="1"/>
  <c r="Y43" i="41"/>
  <c r="X43" i="41"/>
  <c r="AN43" i="30"/>
  <c r="AI43" i="30"/>
  <c r="AH43" i="77"/>
  <c r="AQ43" i="77" s="1"/>
  <c r="AH43" i="83"/>
  <c r="AQ43" i="83" s="1"/>
  <c r="AR41" i="33"/>
  <c r="Z41" i="36"/>
  <c r="X41" i="36"/>
  <c r="Y41" i="36"/>
  <c r="AN42" i="92"/>
  <c r="AI42" i="92"/>
  <c r="X44" i="85"/>
  <c r="Z44" i="85" s="1"/>
  <c r="Y44" i="85"/>
  <c r="AI43" i="27"/>
  <c r="AN43" i="27"/>
  <c r="AN42" i="75"/>
  <c r="AI42" i="75"/>
  <c r="AN43" i="39"/>
  <c r="AI43" i="39"/>
  <c r="AN44" i="32"/>
  <c r="AI44" i="32"/>
  <c r="AR40" i="82"/>
  <c r="AN42" i="74"/>
  <c r="AI42" i="74"/>
  <c r="AE42" i="94"/>
  <c r="W43" i="94"/>
  <c r="AF42" i="94"/>
  <c r="AO42" i="94" s="1"/>
  <c r="AG42" i="94"/>
  <c r="AP42" i="94" s="1"/>
  <c r="AH43" i="42"/>
  <c r="AQ43" i="42" s="1"/>
  <c r="AI41" i="73"/>
  <c r="AN41" i="73"/>
  <c r="Y43" i="81"/>
  <c r="X43" i="81"/>
  <c r="Y44" i="45"/>
  <c r="Z44" i="45" s="1"/>
  <c r="X44" i="45"/>
  <c r="X43" i="46"/>
  <c r="Y43" i="46"/>
  <c r="AI41" i="43"/>
  <c r="AN41" i="43"/>
  <c r="AH44" i="90"/>
  <c r="AQ44" i="90" s="1"/>
  <c r="AI42" i="41"/>
  <c r="AN42" i="41"/>
  <c r="X44" i="30"/>
  <c r="Y44" i="30"/>
  <c r="Z44" i="30" s="1"/>
  <c r="AR43" i="90"/>
  <c r="X40" i="47"/>
  <c r="Y40" i="47"/>
  <c r="AH42" i="33"/>
  <c r="AQ42" i="33" s="1"/>
  <c r="AR42" i="83"/>
  <c r="Y45" i="32"/>
  <c r="Z45" i="32" s="1"/>
  <c r="X45" i="32"/>
  <c r="AG43" i="83"/>
  <c r="AP43" i="83" s="1"/>
  <c r="AE43" i="83"/>
  <c r="W44" i="83"/>
  <c r="AF43" i="83"/>
  <c r="AO43" i="83" s="1"/>
  <c r="X41" i="88"/>
  <c r="Y41" i="88"/>
  <c r="W45" i="30" l="1"/>
  <c r="AG44" i="30"/>
  <c r="AP44" i="30" s="1"/>
  <c r="AF44" i="30"/>
  <c r="AO44" i="30" s="1"/>
  <c r="AE44" i="30"/>
  <c r="W46" i="32"/>
  <c r="AF45" i="32"/>
  <c r="AO45" i="32" s="1"/>
  <c r="AG45" i="32"/>
  <c r="AP45" i="32" s="1"/>
  <c r="AE45" i="32"/>
  <c r="W45" i="85"/>
  <c r="AG44" i="85"/>
  <c r="AP44" i="85" s="1"/>
  <c r="AF44" i="85"/>
  <c r="AO44" i="85" s="1"/>
  <c r="AE44" i="85"/>
  <c r="W44" i="92"/>
  <c r="AG43" i="92"/>
  <c r="AP43" i="92" s="1"/>
  <c r="AE43" i="92"/>
  <c r="AF43" i="92"/>
  <c r="AO43" i="92" s="1"/>
  <c r="W43" i="43"/>
  <c r="AG42" i="43"/>
  <c r="AP42" i="43" s="1"/>
  <c r="AE42" i="43"/>
  <c r="AF42" i="43"/>
  <c r="AO42" i="43" s="1"/>
  <c r="W42" i="95"/>
  <c r="AG41" i="95"/>
  <c r="AP41" i="95" s="1"/>
  <c r="AF41" i="95"/>
  <c r="AO41" i="95" s="1"/>
  <c r="AE41" i="95"/>
  <c r="AG44" i="45"/>
  <c r="AP44" i="45" s="1"/>
  <c r="W45" i="45"/>
  <c r="AF44" i="45"/>
  <c r="AO44" i="45" s="1"/>
  <c r="AE44" i="45"/>
  <c r="AG42" i="73"/>
  <c r="AP42" i="73" s="1"/>
  <c r="AE42" i="73"/>
  <c r="W43" i="73"/>
  <c r="AF42" i="73"/>
  <c r="AO42" i="73" s="1"/>
  <c r="AF42" i="91"/>
  <c r="AO42" i="91" s="1"/>
  <c r="AE42" i="91"/>
  <c r="W43" i="91"/>
  <c r="AG42" i="91"/>
  <c r="AP42" i="91" s="1"/>
  <c r="AR41" i="43"/>
  <c r="AR42" i="75"/>
  <c r="AR43" i="30"/>
  <c r="AH43" i="80"/>
  <c r="AQ43" i="80" s="1"/>
  <c r="AN39" i="76"/>
  <c r="AI39" i="76"/>
  <c r="AH43" i="74"/>
  <c r="AQ43" i="74" s="1"/>
  <c r="AH43" i="75"/>
  <c r="AQ43" i="75" s="1"/>
  <c r="AR43" i="85"/>
  <c r="AH43" i="93"/>
  <c r="AQ43" i="93" s="1"/>
  <c r="W42" i="78"/>
  <c r="AG41" i="78"/>
  <c r="AP41" i="78" s="1"/>
  <c r="AE41" i="78"/>
  <c r="AF41" i="78"/>
  <c r="AO41" i="78" s="1"/>
  <c r="X43" i="33"/>
  <c r="Y43" i="33"/>
  <c r="Z43" i="33" s="1"/>
  <c r="AN43" i="31"/>
  <c r="AI43" i="31"/>
  <c r="AN40" i="29"/>
  <c r="AI40" i="29"/>
  <c r="AN42" i="87"/>
  <c r="AI42" i="87"/>
  <c r="AI42" i="48"/>
  <c r="AN42" i="48"/>
  <c r="AH43" i="81"/>
  <c r="AQ43" i="81" s="1"/>
  <c r="AR42" i="92"/>
  <c r="Z43" i="80"/>
  <c r="AI41" i="34"/>
  <c r="AN41" i="34"/>
  <c r="Z43" i="93"/>
  <c r="AN42" i="84"/>
  <c r="AI42" i="84"/>
  <c r="AR40" i="36"/>
  <c r="AR43" i="86"/>
  <c r="AI42" i="33"/>
  <c r="AN42" i="33"/>
  <c r="AR42" i="93"/>
  <c r="Z41" i="29"/>
  <c r="X41" i="29"/>
  <c r="Y41" i="29"/>
  <c r="Z45" i="90"/>
  <c r="Y45" i="90"/>
  <c r="X45" i="90"/>
  <c r="Z42" i="82"/>
  <c r="Y42" i="82"/>
  <c r="X42" i="82"/>
  <c r="Z41" i="40"/>
  <c r="Y41" i="40"/>
  <c r="X41" i="40"/>
  <c r="AN43" i="83"/>
  <c r="AI43" i="83"/>
  <c r="AH43" i="46"/>
  <c r="AQ43" i="46" s="1"/>
  <c r="X43" i="94"/>
  <c r="Y43" i="94"/>
  <c r="Z43" i="94" s="1"/>
  <c r="AR44" i="32"/>
  <c r="AH43" i="41"/>
  <c r="AQ43" i="41" s="1"/>
  <c r="Z43" i="74"/>
  <c r="Z43" i="75"/>
  <c r="AR40" i="88"/>
  <c r="AN42" i="89"/>
  <c r="AI42" i="89"/>
  <c r="AH43" i="25"/>
  <c r="AQ43" i="25" s="1"/>
  <c r="AR40" i="95"/>
  <c r="AR42" i="46"/>
  <c r="AI44" i="90"/>
  <c r="AN44" i="90"/>
  <c r="Y44" i="26"/>
  <c r="X44" i="26"/>
  <c r="AN41" i="82"/>
  <c r="AI41" i="82"/>
  <c r="AI40" i="40"/>
  <c r="AN40" i="40"/>
  <c r="AR41" i="73"/>
  <c r="AH41" i="88"/>
  <c r="AQ41" i="88" s="1"/>
  <c r="AH40" i="47"/>
  <c r="AQ40" i="47" s="1"/>
  <c r="AH44" i="30"/>
  <c r="AQ44" i="30" s="1"/>
  <c r="Z43" i="46"/>
  <c r="Z43" i="81"/>
  <c r="AI42" i="94"/>
  <c r="AN42" i="94"/>
  <c r="AR43" i="27"/>
  <c r="AH44" i="37"/>
  <c r="AQ44" i="37" s="1"/>
  <c r="AR42" i="25"/>
  <c r="X40" i="76"/>
  <c r="Y40" i="76"/>
  <c r="AH43" i="92"/>
  <c r="AQ43" i="92" s="1"/>
  <c r="AN42" i="35"/>
  <c r="AI42" i="35"/>
  <c r="X43" i="89"/>
  <c r="Y43" i="89"/>
  <c r="AH44" i="28"/>
  <c r="AQ44" i="28" s="1"/>
  <c r="AR41" i="91"/>
  <c r="AH44" i="86"/>
  <c r="AQ44" i="86" s="1"/>
  <c r="AR43" i="45"/>
  <c r="X42" i="38"/>
  <c r="Y42" i="38"/>
  <c r="AR43" i="37"/>
  <c r="AN43" i="26"/>
  <c r="AI43" i="26"/>
  <c r="AI41" i="96"/>
  <c r="AN41" i="96"/>
  <c r="Y44" i="83"/>
  <c r="X44" i="83"/>
  <c r="Z41" i="88"/>
  <c r="AH45" i="32"/>
  <c r="AQ45" i="32" s="1"/>
  <c r="Z40" i="47"/>
  <c r="AH44" i="45"/>
  <c r="AQ44" i="45" s="1"/>
  <c r="AR42" i="74"/>
  <c r="AR43" i="39"/>
  <c r="AH41" i="36"/>
  <c r="AQ41" i="36" s="1"/>
  <c r="Z43" i="41"/>
  <c r="Z44" i="37"/>
  <c r="X42" i="34"/>
  <c r="Y42" i="34"/>
  <c r="Z42" i="34" s="1"/>
  <c r="Y43" i="79"/>
  <c r="X43" i="79"/>
  <c r="AH44" i="39"/>
  <c r="AQ44" i="39" s="1"/>
  <c r="AH44" i="27"/>
  <c r="AQ44" i="27" s="1"/>
  <c r="AR43" i="28"/>
  <c r="AR42" i="80"/>
  <c r="Z43" i="25"/>
  <c r="Y43" i="48"/>
  <c r="X43" i="48"/>
  <c r="Z43" i="48" s="1"/>
  <c r="X42" i="44"/>
  <c r="Z42" i="44" s="1"/>
  <c r="Y42" i="44"/>
  <c r="AN43" i="77"/>
  <c r="AI43" i="77"/>
  <c r="Z44" i="42"/>
  <c r="X44" i="42"/>
  <c r="Y44" i="42"/>
  <c r="X42" i="96"/>
  <c r="Y42" i="96"/>
  <c r="AR42" i="41"/>
  <c r="AH44" i="85"/>
  <c r="AQ44" i="85" s="1"/>
  <c r="AF41" i="36"/>
  <c r="AO41" i="36" s="1"/>
  <c r="AG41" i="36"/>
  <c r="AP41" i="36" s="1"/>
  <c r="W42" i="36"/>
  <c r="AE41" i="36"/>
  <c r="AH42" i="43"/>
  <c r="AQ42" i="43" s="1"/>
  <c r="AH42" i="73"/>
  <c r="AQ42" i="73" s="1"/>
  <c r="AI42" i="79"/>
  <c r="AN42" i="79"/>
  <c r="W45" i="39"/>
  <c r="AG44" i="39"/>
  <c r="AP44" i="39" s="1"/>
  <c r="AF44" i="39"/>
  <c r="AO44" i="39" s="1"/>
  <c r="AE44" i="39"/>
  <c r="AG44" i="27"/>
  <c r="AP44" i="27" s="1"/>
  <c r="AF44" i="27"/>
  <c r="AO44" i="27" s="1"/>
  <c r="AE44" i="27"/>
  <c r="W45" i="27"/>
  <c r="Y43" i="35"/>
  <c r="X43" i="35"/>
  <c r="Z43" i="35" s="1"/>
  <c r="X43" i="84"/>
  <c r="Y43" i="84"/>
  <c r="Z43" i="84" s="1"/>
  <c r="AH42" i="91"/>
  <c r="AQ42" i="91" s="1"/>
  <c r="AG44" i="28"/>
  <c r="AP44" i="28" s="1"/>
  <c r="AF44" i="28"/>
  <c r="AO44" i="28" s="1"/>
  <c r="AE44" i="28"/>
  <c r="W45" i="28"/>
  <c r="X44" i="31"/>
  <c r="Y44" i="31"/>
  <c r="AH41" i="95"/>
  <c r="AQ41" i="95" s="1"/>
  <c r="W45" i="86"/>
  <c r="AF44" i="86"/>
  <c r="AO44" i="86" s="1"/>
  <c r="AG44" i="86"/>
  <c r="AP44" i="86" s="1"/>
  <c r="AE44" i="86"/>
  <c r="AR39" i="47"/>
  <c r="Y43" i="87"/>
  <c r="X43" i="87"/>
  <c r="AI41" i="38"/>
  <c r="AN41" i="38"/>
  <c r="AR42" i="81"/>
  <c r="AI41" i="44"/>
  <c r="AN41" i="44"/>
  <c r="X44" i="77"/>
  <c r="Y44" i="77"/>
  <c r="AN43" i="42"/>
  <c r="AI43" i="42"/>
  <c r="AF42" i="34" l="1"/>
  <c r="AO42" i="34" s="1"/>
  <c r="AE42" i="34"/>
  <c r="W43" i="34"/>
  <c r="AG42" i="34"/>
  <c r="AP42" i="34" s="1"/>
  <c r="AG43" i="94"/>
  <c r="AP43" i="94" s="1"/>
  <c r="AF43" i="94"/>
  <c r="AO43" i="94" s="1"/>
  <c r="AE43" i="94"/>
  <c r="W44" i="94"/>
  <c r="AG42" i="44"/>
  <c r="AP42" i="44" s="1"/>
  <c r="AF42" i="44"/>
  <c r="AO42" i="44" s="1"/>
  <c r="AE42" i="44"/>
  <c r="W43" i="44"/>
  <c r="AE43" i="48"/>
  <c r="W44" i="48"/>
  <c r="AF43" i="48"/>
  <c r="AO43" i="48" s="1"/>
  <c r="AG43" i="48"/>
  <c r="AP43" i="48" s="1"/>
  <c r="AG43" i="33"/>
  <c r="AP43" i="33" s="1"/>
  <c r="AF43" i="33"/>
  <c r="AO43" i="33" s="1"/>
  <c r="AE43" i="33"/>
  <c r="W44" i="33"/>
  <c r="AG43" i="35"/>
  <c r="AP43" i="35" s="1"/>
  <c r="AF43" i="35"/>
  <c r="AO43" i="35" s="1"/>
  <c r="W44" i="35"/>
  <c r="AE43" i="35"/>
  <c r="W44" i="84"/>
  <c r="AG43" i="84"/>
  <c r="AP43" i="84" s="1"/>
  <c r="AF43" i="84"/>
  <c r="AO43" i="84" s="1"/>
  <c r="AE43" i="84"/>
  <c r="AI44" i="39"/>
  <c r="AN44" i="39"/>
  <c r="AR42" i="79"/>
  <c r="AH44" i="31"/>
  <c r="AQ44" i="31" s="1"/>
  <c r="AH43" i="87"/>
  <c r="AQ43" i="87" s="1"/>
  <c r="Y45" i="28"/>
  <c r="X45" i="28"/>
  <c r="AN44" i="27"/>
  <c r="AI44" i="27"/>
  <c r="AH44" i="42"/>
  <c r="AQ44" i="42" s="1"/>
  <c r="AH44" i="83"/>
  <c r="AQ44" i="83" s="1"/>
  <c r="AR43" i="83"/>
  <c r="AH41" i="29"/>
  <c r="AQ41" i="29" s="1"/>
  <c r="W44" i="93"/>
  <c r="AG43" i="93"/>
  <c r="AP43" i="93" s="1"/>
  <c r="AF43" i="93"/>
  <c r="AO43" i="93" s="1"/>
  <c r="AE43" i="93"/>
  <c r="AR42" i="48"/>
  <c r="AI42" i="91"/>
  <c r="AN42" i="91"/>
  <c r="AI41" i="95"/>
  <c r="AN41" i="95"/>
  <c r="AN42" i="43"/>
  <c r="AI42" i="43"/>
  <c r="X46" i="32"/>
  <c r="Y46" i="32"/>
  <c r="AG44" i="42"/>
  <c r="AP44" i="42" s="1"/>
  <c r="AF44" i="42"/>
  <c r="AO44" i="42" s="1"/>
  <c r="AE44" i="42"/>
  <c r="W45" i="42"/>
  <c r="W45" i="37"/>
  <c r="AF44" i="37"/>
  <c r="AO44" i="37" s="1"/>
  <c r="AE44" i="37"/>
  <c r="AG44" i="37"/>
  <c r="AP44" i="37" s="1"/>
  <c r="AH40" i="76"/>
  <c r="AQ40" i="76" s="1"/>
  <c r="AR42" i="94"/>
  <c r="AH44" i="26"/>
  <c r="AQ44" i="26" s="1"/>
  <c r="AF43" i="75"/>
  <c r="AO43" i="75" s="1"/>
  <c r="W44" i="75"/>
  <c r="AG43" i="75"/>
  <c r="AP43" i="75" s="1"/>
  <c r="AE43" i="75"/>
  <c r="W43" i="82"/>
  <c r="AG42" i="82"/>
  <c r="AP42" i="82" s="1"/>
  <c r="AF42" i="82"/>
  <c r="AO42" i="82" s="1"/>
  <c r="AE42" i="82"/>
  <c r="W42" i="29"/>
  <c r="AG41" i="29"/>
  <c r="AP41" i="29" s="1"/>
  <c r="AF41" i="29"/>
  <c r="AO41" i="29" s="1"/>
  <c r="AE41" i="29"/>
  <c r="AR42" i="87"/>
  <c r="AI44" i="45"/>
  <c r="AN44" i="45"/>
  <c r="Y44" i="92"/>
  <c r="X44" i="92"/>
  <c r="Z44" i="92" s="1"/>
  <c r="Z45" i="85"/>
  <c r="X45" i="85"/>
  <c r="Y45" i="85"/>
  <c r="AI44" i="30"/>
  <c r="AN44" i="30"/>
  <c r="Z43" i="87"/>
  <c r="AR43" i="77"/>
  <c r="AG43" i="41"/>
  <c r="AP43" i="41" s="1"/>
  <c r="AF43" i="41"/>
  <c r="AO43" i="41" s="1"/>
  <c r="AE43" i="41"/>
  <c r="W44" i="41"/>
  <c r="Z44" i="83"/>
  <c r="Z40" i="76"/>
  <c r="AF43" i="81"/>
  <c r="AO43" i="81" s="1"/>
  <c r="AG43" i="81"/>
  <c r="AP43" i="81" s="1"/>
  <c r="W44" i="81"/>
  <c r="AE43" i="81"/>
  <c r="AF43" i="74"/>
  <c r="AO43" i="74" s="1"/>
  <c r="W44" i="74"/>
  <c r="AG43" i="74"/>
  <c r="AP43" i="74" s="1"/>
  <c r="AE43" i="74"/>
  <c r="AH41" i="40"/>
  <c r="AQ41" i="40" s="1"/>
  <c r="AH45" i="90"/>
  <c r="AQ45" i="90" s="1"/>
  <c r="AR41" i="34"/>
  <c r="AH43" i="33"/>
  <c r="AQ43" i="33" s="1"/>
  <c r="Z42" i="78"/>
  <c r="Y42" i="78"/>
  <c r="X42" i="78"/>
  <c r="AR39" i="76"/>
  <c r="AI45" i="32"/>
  <c r="AN45" i="32"/>
  <c r="AH43" i="89"/>
  <c r="AQ43" i="89" s="1"/>
  <c r="AG43" i="46"/>
  <c r="AP43" i="46" s="1"/>
  <c r="AE43" i="46"/>
  <c r="W44" i="46"/>
  <c r="AF43" i="46"/>
  <c r="AO43" i="46" s="1"/>
  <c r="Z44" i="26"/>
  <c r="AR42" i="89"/>
  <c r="W44" i="80"/>
  <c r="AG43" i="80"/>
  <c r="AP43" i="80" s="1"/>
  <c r="AF43" i="80"/>
  <c r="AO43" i="80" s="1"/>
  <c r="AE43" i="80"/>
  <c r="AR40" i="29"/>
  <c r="Y43" i="73"/>
  <c r="X43" i="73"/>
  <c r="Y45" i="45"/>
  <c r="X45" i="45"/>
  <c r="Z45" i="45" s="1"/>
  <c r="X43" i="43"/>
  <c r="Y43" i="43"/>
  <c r="AI44" i="85"/>
  <c r="AN44" i="85"/>
  <c r="AR43" i="42"/>
  <c r="AR41" i="44"/>
  <c r="AN44" i="28"/>
  <c r="AI44" i="28"/>
  <c r="AN41" i="36"/>
  <c r="AI41" i="36"/>
  <c r="AH42" i="96"/>
  <c r="AQ42" i="96" s="1"/>
  <c r="AH44" i="77"/>
  <c r="AQ44" i="77" s="1"/>
  <c r="Z42" i="36"/>
  <c r="X42" i="36"/>
  <c r="Y42" i="36"/>
  <c r="Z42" i="96"/>
  <c r="AF43" i="25"/>
  <c r="AO43" i="25" s="1"/>
  <c r="AE43" i="25"/>
  <c r="W44" i="25"/>
  <c r="AG43" i="25"/>
  <c r="AP43" i="25" s="1"/>
  <c r="AR41" i="96"/>
  <c r="AH42" i="38"/>
  <c r="AQ42" i="38" s="1"/>
  <c r="Z43" i="89"/>
  <c r="AR40" i="40"/>
  <c r="AG41" i="40"/>
  <c r="AP41" i="40" s="1"/>
  <c r="AF41" i="40"/>
  <c r="AO41" i="40" s="1"/>
  <c r="AE41" i="40"/>
  <c r="W42" i="40"/>
  <c r="AG45" i="90"/>
  <c r="AP45" i="90" s="1"/>
  <c r="AE45" i="90"/>
  <c r="AF45" i="90"/>
  <c r="AO45" i="90" s="1"/>
  <c r="W46" i="90"/>
  <c r="AR42" i="84"/>
  <c r="X42" i="95"/>
  <c r="Y42" i="95"/>
  <c r="AH43" i="35"/>
  <c r="AQ43" i="35" s="1"/>
  <c r="Z45" i="39"/>
  <c r="Y45" i="39"/>
  <c r="X45" i="39"/>
  <c r="AH43" i="48"/>
  <c r="AQ43" i="48" s="1"/>
  <c r="AH43" i="79"/>
  <c r="AQ43" i="79" s="1"/>
  <c r="Y45" i="86"/>
  <c r="X45" i="86"/>
  <c r="Z43" i="79"/>
  <c r="Z44" i="77"/>
  <c r="AR41" i="38"/>
  <c r="AI44" i="86"/>
  <c r="AN44" i="86"/>
  <c r="Z44" i="31"/>
  <c r="AH43" i="84"/>
  <c r="AQ43" i="84" s="1"/>
  <c r="X45" i="27"/>
  <c r="Y45" i="27"/>
  <c r="AH42" i="44"/>
  <c r="AQ42" i="44" s="1"/>
  <c r="AH42" i="34"/>
  <c r="AQ42" i="34" s="1"/>
  <c r="AG40" i="47"/>
  <c r="AP40" i="47" s="1"/>
  <c r="AF40" i="47"/>
  <c r="AO40" i="47" s="1"/>
  <c r="AE40" i="47"/>
  <c r="W41" i="47"/>
  <c r="W42" i="88"/>
  <c r="AE41" i="88"/>
  <c r="AF41" i="88"/>
  <c r="AO41" i="88" s="1"/>
  <c r="AG41" i="88"/>
  <c r="AP41" i="88" s="1"/>
  <c r="AR43" i="26"/>
  <c r="Z42" i="38"/>
  <c r="AR42" i="35"/>
  <c r="AR41" i="82"/>
  <c r="AR44" i="90"/>
  <c r="AH43" i="94"/>
  <c r="AQ43" i="94" s="1"/>
  <c r="AH42" i="82"/>
  <c r="AQ42" i="82" s="1"/>
  <c r="AR42" i="33"/>
  <c r="AR43" i="31"/>
  <c r="AI41" i="78"/>
  <c r="AN41" i="78"/>
  <c r="Y43" i="91"/>
  <c r="X43" i="91"/>
  <c r="AN42" i="73"/>
  <c r="AI42" i="73"/>
  <c r="AI43" i="92"/>
  <c r="AN43" i="92"/>
  <c r="X45" i="30"/>
  <c r="Y45" i="30"/>
  <c r="AG44" i="92" l="1"/>
  <c r="AP44" i="92" s="1"/>
  <c r="AF44" i="92"/>
  <c r="AO44" i="92" s="1"/>
  <c r="W45" i="92"/>
  <c r="AE44" i="92"/>
  <c r="AF45" i="45"/>
  <c r="AO45" i="45" s="1"/>
  <c r="AG45" i="45"/>
  <c r="AP45" i="45" s="1"/>
  <c r="AE45" i="45"/>
  <c r="W46" i="45"/>
  <c r="AH43" i="91"/>
  <c r="AQ43" i="91" s="1"/>
  <c r="AH43" i="73"/>
  <c r="AQ43" i="73" s="1"/>
  <c r="AN43" i="80"/>
  <c r="AI43" i="80"/>
  <c r="AR45" i="32"/>
  <c r="W44" i="87"/>
  <c r="AG43" i="87"/>
  <c r="AP43" i="87" s="1"/>
  <c r="AF43" i="87"/>
  <c r="AO43" i="87" s="1"/>
  <c r="AE43" i="87"/>
  <c r="X44" i="48"/>
  <c r="Y44" i="48"/>
  <c r="Z44" i="48" s="1"/>
  <c r="AR43" i="92"/>
  <c r="AH45" i="86"/>
  <c r="AQ45" i="86" s="1"/>
  <c r="AN40" i="47"/>
  <c r="AI40" i="47"/>
  <c r="Z45" i="86"/>
  <c r="X46" i="90"/>
  <c r="Y46" i="90"/>
  <c r="X42" i="40"/>
  <c r="Z42" i="40" s="1"/>
  <c r="Y42" i="40"/>
  <c r="W44" i="89"/>
  <c r="AG43" i="89"/>
  <c r="AP43" i="89" s="1"/>
  <c r="AF43" i="89"/>
  <c r="AO43" i="89" s="1"/>
  <c r="AE43" i="89"/>
  <c r="AR44" i="85"/>
  <c r="AE42" i="78"/>
  <c r="W43" i="78"/>
  <c r="AG42" i="78"/>
  <c r="AP42" i="78" s="1"/>
  <c r="AF42" i="78"/>
  <c r="AO42" i="78" s="1"/>
  <c r="AI43" i="74"/>
  <c r="AN43" i="74"/>
  <c r="AF45" i="85"/>
  <c r="AO45" i="85" s="1"/>
  <c r="AE45" i="85"/>
  <c r="AG45" i="85"/>
  <c r="AP45" i="85" s="1"/>
  <c r="W46" i="85"/>
  <c r="Z42" i="29"/>
  <c r="X42" i="29"/>
  <c r="Y42" i="29"/>
  <c r="AI43" i="75"/>
  <c r="AN43" i="75"/>
  <c r="AI44" i="37"/>
  <c r="AN44" i="37"/>
  <c r="AR42" i="43"/>
  <c r="Z44" i="93"/>
  <c r="X44" i="93"/>
  <c r="Y44" i="93"/>
  <c r="AR44" i="27"/>
  <c r="AR44" i="39"/>
  <c r="X44" i="33"/>
  <c r="Z44" i="33" s="1"/>
  <c r="Y44" i="33"/>
  <c r="AH45" i="30"/>
  <c r="AQ45" i="30" s="1"/>
  <c r="AN41" i="40"/>
  <c r="AI41" i="40"/>
  <c r="AN43" i="33"/>
  <c r="AI43" i="33"/>
  <c r="AH45" i="27"/>
  <c r="AQ45" i="27" s="1"/>
  <c r="AF44" i="77"/>
  <c r="AO44" i="77" s="1"/>
  <c r="AE44" i="77"/>
  <c r="W45" i="77"/>
  <c r="AG44" i="77"/>
  <c r="AP44" i="77" s="1"/>
  <c r="AH42" i="95"/>
  <c r="AQ42" i="95" s="1"/>
  <c r="AH43" i="43"/>
  <c r="AQ43" i="43" s="1"/>
  <c r="AN43" i="41"/>
  <c r="AI43" i="41"/>
  <c r="AI41" i="29"/>
  <c r="AN41" i="29"/>
  <c r="AI43" i="93"/>
  <c r="AN43" i="93"/>
  <c r="AH45" i="28"/>
  <c r="AQ45" i="28" s="1"/>
  <c r="Z44" i="35"/>
  <c r="X44" i="35"/>
  <c r="Y44" i="35"/>
  <c r="AI43" i="48"/>
  <c r="AN43" i="48"/>
  <c r="X44" i="94"/>
  <c r="Z44" i="94" s="1"/>
  <c r="Y44" i="94"/>
  <c r="AI41" i="88"/>
  <c r="AN41" i="88"/>
  <c r="AG42" i="96"/>
  <c r="AP42" i="96" s="1"/>
  <c r="AF42" i="96"/>
  <c r="AO42" i="96" s="1"/>
  <c r="W43" i="96"/>
  <c r="AE42" i="96"/>
  <c r="AF44" i="26"/>
  <c r="AO44" i="26" s="1"/>
  <c r="AG44" i="26"/>
  <c r="AP44" i="26" s="1"/>
  <c r="W45" i="26"/>
  <c r="AE44" i="26"/>
  <c r="Z45" i="30"/>
  <c r="AE42" i="38"/>
  <c r="W43" i="38"/>
  <c r="AG42" i="38"/>
  <c r="AP42" i="38" s="1"/>
  <c r="AF42" i="38"/>
  <c r="AO42" i="38" s="1"/>
  <c r="Z43" i="91"/>
  <c r="X42" i="88"/>
  <c r="Z42" i="88" s="1"/>
  <c r="Y42" i="88"/>
  <c r="Z45" i="27"/>
  <c r="W45" i="31"/>
  <c r="AG44" i="31"/>
  <c r="AP44" i="31" s="1"/>
  <c r="AE44" i="31"/>
  <c r="AF44" i="31"/>
  <c r="AO44" i="31" s="1"/>
  <c r="AG43" i="79"/>
  <c r="AP43" i="79" s="1"/>
  <c r="AF43" i="79"/>
  <c r="AO43" i="79" s="1"/>
  <c r="AE43" i="79"/>
  <c r="W44" i="79"/>
  <c r="Z42" i="95"/>
  <c r="AN45" i="90"/>
  <c r="AI45" i="90"/>
  <c r="Y44" i="25"/>
  <c r="X44" i="25"/>
  <c r="Z44" i="25" s="1"/>
  <c r="AH42" i="36"/>
  <c r="AQ42" i="36" s="1"/>
  <c r="AR41" i="36"/>
  <c r="Z43" i="43"/>
  <c r="Z43" i="73"/>
  <c r="X44" i="74"/>
  <c r="Y44" i="74"/>
  <c r="AR44" i="30"/>
  <c r="X44" i="75"/>
  <c r="Y44" i="75"/>
  <c r="Z44" i="75" s="1"/>
  <c r="Z45" i="37"/>
  <c r="Y45" i="37"/>
  <c r="X45" i="37"/>
  <c r="AR41" i="95"/>
  <c r="Y43" i="34"/>
  <c r="Z43" i="34" s="1"/>
  <c r="X43" i="34"/>
  <c r="AF45" i="39"/>
  <c r="AO45" i="39" s="1"/>
  <c r="AE45" i="39"/>
  <c r="W46" i="39"/>
  <c r="AG45" i="39"/>
  <c r="AP45" i="39" s="1"/>
  <c r="X44" i="81"/>
  <c r="Z44" i="81" s="1"/>
  <c r="Y44" i="81"/>
  <c r="AH44" i="92"/>
  <c r="AQ44" i="92" s="1"/>
  <c r="AI43" i="84"/>
  <c r="AN43" i="84"/>
  <c r="AN43" i="35"/>
  <c r="AI43" i="35"/>
  <c r="AH45" i="45"/>
  <c r="AQ45" i="45" s="1"/>
  <c r="Z44" i="80"/>
  <c r="Y44" i="80"/>
  <c r="X44" i="80"/>
  <c r="AH42" i="78"/>
  <c r="AQ42" i="78" s="1"/>
  <c r="AF40" i="76"/>
  <c r="AO40" i="76" s="1"/>
  <c r="AE40" i="76"/>
  <c r="AG40" i="76"/>
  <c r="AP40" i="76" s="1"/>
  <c r="W41" i="76"/>
  <c r="X45" i="42"/>
  <c r="Z45" i="42" s="1"/>
  <c r="Y45" i="42"/>
  <c r="AH46" i="32"/>
  <c r="AQ46" i="32" s="1"/>
  <c r="Z45" i="28"/>
  <c r="X43" i="44"/>
  <c r="Y43" i="44"/>
  <c r="AN43" i="94"/>
  <c r="AI43" i="94"/>
  <c r="AI42" i="34"/>
  <c r="AN42" i="34"/>
  <c r="Y44" i="41"/>
  <c r="Z44" i="41" s="1"/>
  <c r="X44" i="41"/>
  <c r="AI42" i="82"/>
  <c r="AN42" i="82"/>
  <c r="W43" i="36"/>
  <c r="AG42" i="36"/>
  <c r="AP42" i="36" s="1"/>
  <c r="AF42" i="36"/>
  <c r="AO42" i="36" s="1"/>
  <c r="AE42" i="36"/>
  <c r="X44" i="46"/>
  <c r="Y44" i="46"/>
  <c r="AR42" i="73"/>
  <c r="AR41" i="78"/>
  <c r="Y41" i="47"/>
  <c r="X41" i="47"/>
  <c r="AR44" i="86"/>
  <c r="AH45" i="39"/>
  <c r="AQ45" i="39" s="1"/>
  <c r="AN43" i="25"/>
  <c r="AI43" i="25"/>
  <c r="AR44" i="28"/>
  <c r="AN43" i="46"/>
  <c r="AI43" i="46"/>
  <c r="AN43" i="81"/>
  <c r="AI43" i="81"/>
  <c r="W45" i="83"/>
  <c r="AG44" i="83"/>
  <c r="AP44" i="83" s="1"/>
  <c r="AF44" i="83"/>
  <c r="AO44" i="83" s="1"/>
  <c r="AE44" i="83"/>
  <c r="AH45" i="85"/>
  <c r="AQ45" i="85" s="1"/>
  <c r="AR44" i="45"/>
  <c r="Y43" i="82"/>
  <c r="X43" i="82"/>
  <c r="AN44" i="42"/>
  <c r="AI44" i="42"/>
  <c r="Z46" i="32"/>
  <c r="AR42" i="91"/>
  <c r="Z44" i="84"/>
  <c r="Y44" i="84"/>
  <c r="X44" i="84"/>
  <c r="AN42" i="44"/>
  <c r="AI42" i="44"/>
  <c r="AF44" i="81" l="1"/>
  <c r="AO44" i="81" s="1"/>
  <c r="W45" i="81"/>
  <c r="AE44" i="81"/>
  <c r="AG44" i="81"/>
  <c r="AP44" i="81" s="1"/>
  <c r="W45" i="41"/>
  <c r="AG44" i="41"/>
  <c r="AP44" i="41" s="1"/>
  <c r="AF44" i="41"/>
  <c r="AO44" i="41" s="1"/>
  <c r="AE44" i="41"/>
  <c r="AE44" i="75"/>
  <c r="AG44" i="75"/>
  <c r="AP44" i="75" s="1"/>
  <c r="AF44" i="75"/>
  <c r="AO44" i="75" s="1"/>
  <c r="W45" i="75"/>
  <c r="AF42" i="88"/>
  <c r="AO42" i="88" s="1"/>
  <c r="AE42" i="88"/>
  <c r="AG42" i="88"/>
  <c r="AP42" i="88" s="1"/>
  <c r="W43" i="88"/>
  <c r="W45" i="94"/>
  <c r="AG44" i="94"/>
  <c r="AP44" i="94" s="1"/>
  <c r="AF44" i="94"/>
  <c r="AO44" i="94" s="1"/>
  <c r="AE44" i="94"/>
  <c r="AG43" i="34"/>
  <c r="AP43" i="34" s="1"/>
  <c r="AF43" i="34"/>
  <c r="AO43" i="34" s="1"/>
  <c r="AE43" i="34"/>
  <c r="W44" i="34"/>
  <c r="W45" i="33"/>
  <c r="AG44" i="33"/>
  <c r="AP44" i="33" s="1"/>
  <c r="AE44" i="33"/>
  <c r="AF44" i="33"/>
  <c r="AO44" i="33" s="1"/>
  <c r="W43" i="40"/>
  <c r="AG42" i="40"/>
  <c r="AP42" i="40" s="1"/>
  <c r="AF42" i="40"/>
  <c r="AO42" i="40" s="1"/>
  <c r="AE42" i="40"/>
  <c r="AG45" i="42"/>
  <c r="AP45" i="42" s="1"/>
  <c r="W46" i="42"/>
  <c r="AF45" i="42"/>
  <c r="AO45" i="42" s="1"/>
  <c r="AE45" i="42"/>
  <c r="AG44" i="25"/>
  <c r="AP44" i="25" s="1"/>
  <c r="W45" i="25"/>
  <c r="AF44" i="25"/>
  <c r="AO44" i="25" s="1"/>
  <c r="AE44" i="25"/>
  <c r="AG44" i="48"/>
  <c r="AP44" i="48" s="1"/>
  <c r="AF44" i="48"/>
  <c r="AO44" i="48" s="1"/>
  <c r="AE44" i="48"/>
  <c r="W45" i="48"/>
  <c r="AE44" i="84"/>
  <c r="W45" i="84"/>
  <c r="AF44" i="84"/>
  <c r="AO44" i="84" s="1"/>
  <c r="AG44" i="84"/>
  <c r="AP44" i="84" s="1"/>
  <c r="AH44" i="84"/>
  <c r="AQ44" i="84" s="1"/>
  <c r="AR43" i="46"/>
  <c r="AH44" i="41"/>
  <c r="AQ44" i="41" s="1"/>
  <c r="AH43" i="34"/>
  <c r="AQ43" i="34" s="1"/>
  <c r="AE42" i="95"/>
  <c r="W43" i="95"/>
  <c r="AF42" i="95"/>
  <c r="AO42" i="95" s="1"/>
  <c r="AG42" i="95"/>
  <c r="AP42" i="95" s="1"/>
  <c r="Z45" i="26"/>
  <c r="X45" i="26"/>
  <c r="Y45" i="26"/>
  <c r="AR43" i="93"/>
  <c r="AN44" i="77"/>
  <c r="AI44" i="77"/>
  <c r="AH44" i="93"/>
  <c r="AQ44" i="93" s="1"/>
  <c r="Z46" i="85"/>
  <c r="X46" i="85"/>
  <c r="Y46" i="85"/>
  <c r="AF45" i="86"/>
  <c r="AO45" i="86" s="1"/>
  <c r="AE45" i="86"/>
  <c r="AG45" i="86"/>
  <c r="AP45" i="86" s="1"/>
  <c r="W46" i="86"/>
  <c r="AR43" i="35"/>
  <c r="AH41" i="47"/>
  <c r="AQ41" i="47" s="1"/>
  <c r="Y41" i="76"/>
  <c r="X41" i="76"/>
  <c r="AE45" i="37"/>
  <c r="AG45" i="37"/>
  <c r="AP45" i="37" s="1"/>
  <c r="AF45" i="37"/>
  <c r="AO45" i="37" s="1"/>
  <c r="W46" i="37"/>
  <c r="AR43" i="75"/>
  <c r="AI42" i="38"/>
  <c r="AN42" i="38"/>
  <c r="AR43" i="48"/>
  <c r="AR41" i="29"/>
  <c r="AI45" i="85"/>
  <c r="AN45" i="85"/>
  <c r="AI43" i="89"/>
  <c r="AN43" i="89"/>
  <c r="AR43" i="80"/>
  <c r="Y46" i="45"/>
  <c r="X46" i="45"/>
  <c r="Z46" i="45" s="1"/>
  <c r="Y45" i="92"/>
  <c r="X45" i="92"/>
  <c r="AH43" i="82"/>
  <c r="AQ43" i="82" s="1"/>
  <c r="AF44" i="80"/>
  <c r="AO44" i="80" s="1"/>
  <c r="W45" i="80"/>
  <c r="AG44" i="80"/>
  <c r="AP44" i="80" s="1"/>
  <c r="AE44" i="80"/>
  <c r="AI44" i="31"/>
  <c r="AN44" i="31"/>
  <c r="AR43" i="33"/>
  <c r="AE44" i="93"/>
  <c r="W45" i="93"/>
  <c r="AF44" i="93"/>
  <c r="AO44" i="93" s="1"/>
  <c r="AG44" i="93"/>
  <c r="AP44" i="93" s="1"/>
  <c r="AH42" i="40"/>
  <c r="AQ42" i="40" s="1"/>
  <c r="AN44" i="92"/>
  <c r="AI44" i="92"/>
  <c r="Z43" i="82"/>
  <c r="AH43" i="44"/>
  <c r="AQ43" i="44" s="1"/>
  <c r="AH44" i="74"/>
  <c r="AQ44" i="74" s="1"/>
  <c r="AR42" i="44"/>
  <c r="X45" i="83"/>
  <c r="Y45" i="83"/>
  <c r="Z41" i="47"/>
  <c r="AH44" i="46"/>
  <c r="AQ44" i="46" s="1"/>
  <c r="X43" i="36"/>
  <c r="Z43" i="36" s="1"/>
  <c r="Y43" i="36"/>
  <c r="Z43" i="44"/>
  <c r="Z46" i="39"/>
  <c r="Y46" i="39"/>
  <c r="X46" i="39"/>
  <c r="AH44" i="75"/>
  <c r="AQ44" i="75" s="1"/>
  <c r="Z44" i="74"/>
  <c r="AN43" i="79"/>
  <c r="AI43" i="79"/>
  <c r="AG43" i="91"/>
  <c r="AP43" i="91" s="1"/>
  <c r="AF43" i="91"/>
  <c r="AO43" i="91" s="1"/>
  <c r="W44" i="91"/>
  <c r="AE43" i="91"/>
  <c r="AE45" i="30"/>
  <c r="AF45" i="30"/>
  <c r="AO45" i="30" s="1"/>
  <c r="W46" i="30"/>
  <c r="AG45" i="30"/>
  <c r="AP45" i="30" s="1"/>
  <c r="AR41" i="88"/>
  <c r="AR43" i="41"/>
  <c r="AR41" i="40"/>
  <c r="AH42" i="29"/>
  <c r="AQ42" i="29" s="1"/>
  <c r="X43" i="78"/>
  <c r="Y43" i="78"/>
  <c r="Z43" i="78" s="1"/>
  <c r="AI45" i="45"/>
  <c r="AN45" i="45"/>
  <c r="AH44" i="25"/>
  <c r="AQ44" i="25" s="1"/>
  <c r="AR40" i="47"/>
  <c r="AE46" i="32"/>
  <c r="AF46" i="32"/>
  <c r="AO46" i="32" s="1"/>
  <c r="AG46" i="32"/>
  <c r="AP46" i="32" s="1"/>
  <c r="W47" i="32"/>
  <c r="AR43" i="81"/>
  <c r="AR43" i="25"/>
  <c r="Z44" i="46"/>
  <c r="AR42" i="34"/>
  <c r="W46" i="28"/>
  <c r="AG45" i="28"/>
  <c r="AP45" i="28" s="1"/>
  <c r="AF45" i="28"/>
  <c r="AO45" i="28" s="1"/>
  <c r="AE45" i="28"/>
  <c r="AN40" i="76"/>
  <c r="AI40" i="76"/>
  <c r="AR43" i="84"/>
  <c r="AI45" i="39"/>
  <c r="AN45" i="39"/>
  <c r="W44" i="73"/>
  <c r="AG43" i="73"/>
  <c r="AP43" i="73" s="1"/>
  <c r="AF43" i="73"/>
  <c r="AO43" i="73" s="1"/>
  <c r="AE43" i="73"/>
  <c r="AR45" i="90"/>
  <c r="Y45" i="31"/>
  <c r="X45" i="31"/>
  <c r="Z45" i="31" s="1"/>
  <c r="AN44" i="26"/>
  <c r="AI44" i="26"/>
  <c r="AN42" i="96"/>
  <c r="AI42" i="96"/>
  <c r="AH44" i="35"/>
  <c r="AQ44" i="35" s="1"/>
  <c r="X45" i="77"/>
  <c r="Z45" i="77" s="1"/>
  <c r="Y45" i="77"/>
  <c r="AE42" i="29"/>
  <c r="AF42" i="29"/>
  <c r="AO42" i="29" s="1"/>
  <c r="W43" i="29"/>
  <c r="AG42" i="29"/>
  <c r="AP42" i="29" s="1"/>
  <c r="AI42" i="78"/>
  <c r="AN42" i="78"/>
  <c r="AH46" i="90"/>
  <c r="AQ46" i="90" s="1"/>
  <c r="X44" i="79"/>
  <c r="Y44" i="79"/>
  <c r="AH42" i="88"/>
  <c r="AQ42" i="88" s="1"/>
  <c r="Z43" i="38"/>
  <c r="X43" i="38"/>
  <c r="Y43" i="38"/>
  <c r="AI43" i="87"/>
  <c r="AN43" i="87"/>
  <c r="AR44" i="42"/>
  <c r="AI44" i="83"/>
  <c r="AN44" i="83"/>
  <c r="AI42" i="36"/>
  <c r="AN42" i="36"/>
  <c r="AR42" i="82"/>
  <c r="AR43" i="94"/>
  <c r="AH45" i="42"/>
  <c r="AQ45" i="42" s="1"/>
  <c r="AH44" i="80"/>
  <c r="AQ44" i="80" s="1"/>
  <c r="AH44" i="81"/>
  <c r="AQ44" i="81" s="1"/>
  <c r="AH45" i="37"/>
  <c r="AQ45" i="37" s="1"/>
  <c r="AE43" i="43"/>
  <c r="W44" i="43"/>
  <c r="AG43" i="43"/>
  <c r="AP43" i="43" s="1"/>
  <c r="AF43" i="43"/>
  <c r="AO43" i="43" s="1"/>
  <c r="W46" i="27"/>
  <c r="AG45" i="27"/>
  <c r="AP45" i="27" s="1"/>
  <c r="AF45" i="27"/>
  <c r="AO45" i="27" s="1"/>
  <c r="AE45" i="27"/>
  <c r="X43" i="96"/>
  <c r="Z43" i="96" s="1"/>
  <c r="Y43" i="96"/>
  <c r="AH44" i="94"/>
  <c r="AQ44" i="94" s="1"/>
  <c r="W45" i="35"/>
  <c r="AG44" i="35"/>
  <c r="AP44" i="35" s="1"/>
  <c r="AF44" i="35"/>
  <c r="AO44" i="35" s="1"/>
  <c r="AE44" i="35"/>
  <c r="AH44" i="33"/>
  <c r="AQ44" i="33" s="1"/>
  <c r="AR44" i="37"/>
  <c r="AR43" i="74"/>
  <c r="Y44" i="89"/>
  <c r="X44" i="89"/>
  <c r="Z44" i="89" s="1"/>
  <c r="Z46" i="90"/>
  <c r="AH44" i="48"/>
  <c r="AQ44" i="48" s="1"/>
  <c r="X44" i="87"/>
  <c r="Z44" i="87" s="1"/>
  <c r="Y44" i="87"/>
  <c r="AE46" i="45" l="1"/>
  <c r="W47" i="45"/>
  <c r="AG46" i="45"/>
  <c r="AP46" i="45" s="1"/>
  <c r="AF46" i="45"/>
  <c r="AO46" i="45" s="1"/>
  <c r="W44" i="96"/>
  <c r="AG43" i="96"/>
  <c r="AP43" i="96" s="1"/>
  <c r="AF43" i="96"/>
  <c r="AO43" i="96" s="1"/>
  <c r="AE43" i="96"/>
  <c r="AF44" i="89"/>
  <c r="AO44" i="89" s="1"/>
  <c r="W45" i="89"/>
  <c r="AG44" i="89"/>
  <c r="AP44" i="89" s="1"/>
  <c r="AE44" i="89"/>
  <c r="AF45" i="77"/>
  <c r="AO45" i="77" s="1"/>
  <c r="AG45" i="77"/>
  <c r="AP45" i="77" s="1"/>
  <c r="AE45" i="77"/>
  <c r="W46" i="77"/>
  <c r="AE44" i="87"/>
  <c r="W45" i="87"/>
  <c r="AF44" i="87"/>
  <c r="AO44" i="87" s="1"/>
  <c r="AG44" i="87"/>
  <c r="AP44" i="87" s="1"/>
  <c r="AF45" i="31"/>
  <c r="AO45" i="31" s="1"/>
  <c r="AE45" i="31"/>
  <c r="W46" i="31"/>
  <c r="AG45" i="31"/>
  <c r="AP45" i="31" s="1"/>
  <c r="AE43" i="36"/>
  <c r="W44" i="36"/>
  <c r="AG43" i="36"/>
  <c r="AP43" i="36" s="1"/>
  <c r="AF43" i="36"/>
  <c r="AO43" i="36" s="1"/>
  <c r="AG43" i="78"/>
  <c r="AP43" i="78" s="1"/>
  <c r="AE43" i="78"/>
  <c r="W44" i="78"/>
  <c r="AF43" i="78"/>
  <c r="AO43" i="78" s="1"/>
  <c r="W47" i="90"/>
  <c r="AG46" i="90"/>
  <c r="AP46" i="90" s="1"/>
  <c r="AE46" i="90"/>
  <c r="AF46" i="90"/>
  <c r="AO46" i="90" s="1"/>
  <c r="AR44" i="83"/>
  <c r="AH43" i="38"/>
  <c r="AQ43" i="38" s="1"/>
  <c r="AR42" i="96"/>
  <c r="AR40" i="76"/>
  <c r="X46" i="28"/>
  <c r="Y46" i="28"/>
  <c r="AI46" i="32"/>
  <c r="AN46" i="32"/>
  <c r="AE44" i="74"/>
  <c r="W45" i="74"/>
  <c r="AG44" i="74"/>
  <c r="AP44" i="74" s="1"/>
  <c r="AF44" i="74"/>
  <c r="AO44" i="74" s="1"/>
  <c r="AH46" i="39"/>
  <c r="AQ46" i="39" s="1"/>
  <c r="W42" i="47"/>
  <c r="AG41" i="47"/>
  <c r="AP41" i="47" s="1"/>
  <c r="AE41" i="47"/>
  <c r="AF41" i="47"/>
  <c r="AO41" i="47" s="1"/>
  <c r="Z45" i="80"/>
  <c r="Y45" i="80"/>
  <c r="X45" i="80"/>
  <c r="AR45" i="85"/>
  <c r="AR42" i="38"/>
  <c r="X46" i="86"/>
  <c r="Z46" i="86" s="1"/>
  <c r="Y46" i="86"/>
  <c r="AH46" i="85"/>
  <c r="AQ46" i="85" s="1"/>
  <c r="AH45" i="26"/>
  <c r="AQ45" i="26" s="1"/>
  <c r="AI42" i="95"/>
  <c r="AN42" i="95"/>
  <c r="X45" i="48"/>
  <c r="Y45" i="48"/>
  <c r="Z45" i="25"/>
  <c r="Y45" i="25"/>
  <c r="X45" i="25"/>
  <c r="X43" i="40"/>
  <c r="Y43" i="40"/>
  <c r="Z45" i="41"/>
  <c r="Y45" i="41"/>
  <c r="X45" i="41"/>
  <c r="X44" i="43"/>
  <c r="Y44" i="43"/>
  <c r="AG43" i="38"/>
  <c r="AP43" i="38" s="1"/>
  <c r="AF43" i="38"/>
  <c r="AO43" i="38" s="1"/>
  <c r="AE43" i="38"/>
  <c r="W44" i="38"/>
  <c r="Z43" i="29"/>
  <c r="X43" i="29"/>
  <c r="Y43" i="29"/>
  <c r="Y44" i="73"/>
  <c r="X44" i="73"/>
  <c r="Z44" i="91"/>
  <c r="X44" i="91"/>
  <c r="Y44" i="91"/>
  <c r="AH45" i="92"/>
  <c r="AQ45" i="92" s="1"/>
  <c r="AN45" i="37"/>
  <c r="AI45" i="37"/>
  <c r="W47" i="85"/>
  <c r="AE46" i="85"/>
  <c r="AF46" i="85"/>
  <c r="AO46" i="85" s="1"/>
  <c r="AG46" i="85"/>
  <c r="AP46" i="85" s="1"/>
  <c r="AR44" i="77"/>
  <c r="W46" i="26"/>
  <c r="AG45" i="26"/>
  <c r="AP45" i="26" s="1"/>
  <c r="AF45" i="26"/>
  <c r="AO45" i="26" s="1"/>
  <c r="AE45" i="26"/>
  <c r="AN44" i="48"/>
  <c r="AI44" i="48"/>
  <c r="Z44" i="34"/>
  <c r="X44" i="34"/>
  <c r="Y44" i="34"/>
  <c r="AN42" i="88"/>
  <c r="AI42" i="88"/>
  <c r="AI44" i="75"/>
  <c r="AN44" i="75"/>
  <c r="Z45" i="35"/>
  <c r="Y45" i="35"/>
  <c r="X45" i="35"/>
  <c r="AI43" i="43"/>
  <c r="AN43" i="43"/>
  <c r="AH44" i="79"/>
  <c r="AQ44" i="79" s="1"/>
  <c r="AR44" i="26"/>
  <c r="AI45" i="28"/>
  <c r="AN45" i="28"/>
  <c r="X46" i="30"/>
  <c r="Y46" i="30"/>
  <c r="AG46" i="39"/>
  <c r="AP46" i="39" s="1"/>
  <c r="AF46" i="39"/>
  <c r="AO46" i="39" s="1"/>
  <c r="AE46" i="39"/>
  <c r="W47" i="39"/>
  <c r="AH45" i="83"/>
  <c r="AQ45" i="83" s="1"/>
  <c r="AR44" i="31"/>
  <c r="AH41" i="76"/>
  <c r="AQ41" i="76" s="1"/>
  <c r="AI42" i="40"/>
  <c r="AN42" i="40"/>
  <c r="AI44" i="33"/>
  <c r="AN44" i="33"/>
  <c r="AN43" i="34"/>
  <c r="AI43" i="34"/>
  <c r="AI44" i="41"/>
  <c r="AN44" i="41"/>
  <c r="AI44" i="81"/>
  <c r="AN44" i="81"/>
  <c r="AH43" i="96"/>
  <c r="AQ43" i="96" s="1"/>
  <c r="X46" i="27"/>
  <c r="Y46" i="27"/>
  <c r="Z46" i="27" s="1"/>
  <c r="Z44" i="79"/>
  <c r="AI42" i="29"/>
  <c r="AN42" i="29"/>
  <c r="AI43" i="73"/>
  <c r="AN43" i="73"/>
  <c r="AR45" i="39"/>
  <c r="W45" i="46"/>
  <c r="AG44" i="46"/>
  <c r="AP44" i="46" s="1"/>
  <c r="AF44" i="46"/>
  <c r="AO44" i="46" s="1"/>
  <c r="AE44" i="46"/>
  <c r="X47" i="32"/>
  <c r="Z47" i="32" s="1"/>
  <c r="Y47" i="32"/>
  <c r="AR45" i="45"/>
  <c r="W44" i="44"/>
  <c r="AG43" i="44"/>
  <c r="AP43" i="44" s="1"/>
  <c r="AF43" i="44"/>
  <c r="AO43" i="44" s="1"/>
  <c r="AE43" i="44"/>
  <c r="Z45" i="83"/>
  <c r="X45" i="93"/>
  <c r="Y45" i="93"/>
  <c r="Z45" i="92"/>
  <c r="AN45" i="86"/>
  <c r="AI45" i="86"/>
  <c r="Y45" i="84"/>
  <c r="X45" i="84"/>
  <c r="AI45" i="42"/>
  <c r="AN45" i="42"/>
  <c r="X45" i="94"/>
  <c r="Y45" i="94"/>
  <c r="Z45" i="75"/>
  <c r="X45" i="75"/>
  <c r="Y45" i="75"/>
  <c r="AH44" i="87"/>
  <c r="AQ44" i="87" s="1"/>
  <c r="AH44" i="89"/>
  <c r="AQ44" i="89" s="1"/>
  <c r="AI44" i="35"/>
  <c r="AN44" i="35"/>
  <c r="AR42" i="36"/>
  <c r="AR43" i="87"/>
  <c r="AR42" i="78"/>
  <c r="AH45" i="31"/>
  <c r="AQ45" i="31" s="1"/>
  <c r="AI45" i="30"/>
  <c r="AN45" i="30"/>
  <c r="AR43" i="79"/>
  <c r="AE43" i="82"/>
  <c r="W44" i="82"/>
  <c r="AF43" i="82"/>
  <c r="AO43" i="82" s="1"/>
  <c r="AG43" i="82"/>
  <c r="AP43" i="82" s="1"/>
  <c r="AI44" i="93"/>
  <c r="AN44" i="93"/>
  <c r="AI44" i="80"/>
  <c r="AN44" i="80"/>
  <c r="AH46" i="45"/>
  <c r="AQ46" i="45" s="1"/>
  <c r="AR43" i="89"/>
  <c r="Y46" i="37"/>
  <c r="X46" i="37"/>
  <c r="Z46" i="37" s="1"/>
  <c r="Z41" i="76"/>
  <c r="AI44" i="84"/>
  <c r="AN44" i="84"/>
  <c r="AN44" i="25"/>
  <c r="AI44" i="25"/>
  <c r="Z43" i="88"/>
  <c r="X43" i="88"/>
  <c r="Y43" i="88"/>
  <c r="X45" i="81"/>
  <c r="Y45" i="81"/>
  <c r="AI45" i="27"/>
  <c r="AN45" i="27"/>
  <c r="AH45" i="77"/>
  <c r="AQ45" i="77" s="1"/>
  <c r="AH43" i="78"/>
  <c r="AQ43" i="78" s="1"/>
  <c r="AN43" i="91"/>
  <c r="AI43" i="91"/>
  <c r="AH43" i="36"/>
  <c r="AQ43" i="36" s="1"/>
  <c r="AR44" i="92"/>
  <c r="X43" i="95"/>
  <c r="Z43" i="95" s="1"/>
  <c r="Y43" i="95"/>
  <c r="Z46" i="42"/>
  <c r="X46" i="42"/>
  <c r="Y46" i="42"/>
  <c r="X45" i="33"/>
  <c r="Z45" i="33" s="1"/>
  <c r="Y45" i="33"/>
  <c r="AI44" i="94"/>
  <c r="AN44" i="94"/>
  <c r="AG46" i="86" l="1"/>
  <c r="AP46" i="86" s="1"/>
  <c r="AF46" i="86"/>
  <c r="AO46" i="86" s="1"/>
  <c r="AE46" i="86"/>
  <c r="W47" i="86"/>
  <c r="AF45" i="33"/>
  <c r="AO45" i="33" s="1"/>
  <c r="AE45" i="33"/>
  <c r="W46" i="33"/>
  <c r="AG45" i="33"/>
  <c r="AP45" i="33" s="1"/>
  <c r="AG46" i="37"/>
  <c r="AP46" i="37" s="1"/>
  <c r="W47" i="37"/>
  <c r="AE46" i="37"/>
  <c r="AF46" i="37"/>
  <c r="AO46" i="37" s="1"/>
  <c r="AE46" i="27"/>
  <c r="W47" i="27"/>
  <c r="AG46" i="27"/>
  <c r="AP46" i="27" s="1"/>
  <c r="AF46" i="27"/>
  <c r="AO46" i="27" s="1"/>
  <c r="AG43" i="95"/>
  <c r="AP43" i="95" s="1"/>
  <c r="AF43" i="95"/>
  <c r="AO43" i="95" s="1"/>
  <c r="AE43" i="95"/>
  <c r="W44" i="95"/>
  <c r="AG47" i="32"/>
  <c r="AP47" i="32" s="1"/>
  <c r="AF47" i="32"/>
  <c r="AO47" i="32" s="1"/>
  <c r="AE47" i="32"/>
  <c r="W48" i="32"/>
  <c r="AR44" i="94"/>
  <c r="AH45" i="84"/>
  <c r="AQ45" i="84" s="1"/>
  <c r="Y45" i="46"/>
  <c r="X45" i="46"/>
  <c r="AH46" i="42"/>
  <c r="AQ46" i="42" s="1"/>
  <c r="AR43" i="91"/>
  <c r="AH43" i="88"/>
  <c r="AQ43" i="88" s="1"/>
  <c r="AF41" i="76"/>
  <c r="AO41" i="76" s="1"/>
  <c r="W42" i="76"/>
  <c r="AE41" i="76"/>
  <c r="AG41" i="76"/>
  <c r="AP41" i="76" s="1"/>
  <c r="AR44" i="80"/>
  <c r="Z44" i="82"/>
  <c r="Y44" i="82"/>
  <c r="X44" i="82"/>
  <c r="AR44" i="35"/>
  <c r="AH45" i="75"/>
  <c r="AQ45" i="75" s="1"/>
  <c r="AR45" i="42"/>
  <c r="W46" i="92"/>
  <c r="AE45" i="92"/>
  <c r="AF45" i="92"/>
  <c r="AO45" i="92" s="1"/>
  <c r="AG45" i="92"/>
  <c r="AP45" i="92" s="1"/>
  <c r="AR44" i="81"/>
  <c r="AR44" i="33"/>
  <c r="AR45" i="28"/>
  <c r="AE45" i="35"/>
  <c r="AF45" i="35"/>
  <c r="AO45" i="35" s="1"/>
  <c r="W46" i="35"/>
  <c r="AG45" i="35"/>
  <c r="AP45" i="35" s="1"/>
  <c r="AH44" i="34"/>
  <c r="AQ44" i="34" s="1"/>
  <c r="AH44" i="91"/>
  <c r="AQ44" i="91" s="1"/>
  <c r="AH43" i="29"/>
  <c r="AQ43" i="29" s="1"/>
  <c r="AF45" i="41"/>
  <c r="AO45" i="41" s="1"/>
  <c r="AE45" i="41"/>
  <c r="W46" i="41"/>
  <c r="AG45" i="41"/>
  <c r="AP45" i="41" s="1"/>
  <c r="W46" i="25"/>
  <c r="AG45" i="25"/>
  <c r="AP45" i="25" s="1"/>
  <c r="AF45" i="25"/>
  <c r="AO45" i="25" s="1"/>
  <c r="AE45" i="25"/>
  <c r="Z42" i="47"/>
  <c r="Y42" i="47"/>
  <c r="X42" i="47"/>
  <c r="AR46" i="32"/>
  <c r="AN45" i="77"/>
  <c r="AI45" i="77"/>
  <c r="Y45" i="89"/>
  <c r="Z45" i="89" s="1"/>
  <c r="X45" i="89"/>
  <c r="X44" i="96"/>
  <c r="Y44" i="96"/>
  <c r="AF45" i="75"/>
  <c r="AO45" i="75" s="1"/>
  <c r="AG45" i="75"/>
  <c r="AP45" i="75" s="1"/>
  <c r="AE45" i="75"/>
  <c r="W46" i="75"/>
  <c r="AR42" i="29"/>
  <c r="AR44" i="41"/>
  <c r="AR42" i="40"/>
  <c r="AR44" i="75"/>
  <c r="AR44" i="48"/>
  <c r="Y46" i="26"/>
  <c r="X46" i="26"/>
  <c r="AH44" i="73"/>
  <c r="AQ44" i="73" s="1"/>
  <c r="AH44" i="43"/>
  <c r="AQ44" i="43" s="1"/>
  <c r="AH43" i="40"/>
  <c r="AQ43" i="40" s="1"/>
  <c r="AH45" i="48"/>
  <c r="AQ45" i="48" s="1"/>
  <c r="AH46" i="28"/>
  <c r="AQ46" i="28" s="1"/>
  <c r="Z46" i="31"/>
  <c r="Y46" i="31"/>
  <c r="X46" i="31"/>
  <c r="Y45" i="87"/>
  <c r="Z45" i="87" s="1"/>
  <c r="X45" i="87"/>
  <c r="AI43" i="96"/>
  <c r="AN43" i="96"/>
  <c r="AI43" i="82"/>
  <c r="AN43" i="82"/>
  <c r="W45" i="34"/>
  <c r="AG44" i="34"/>
  <c r="AP44" i="34" s="1"/>
  <c r="AE44" i="34"/>
  <c r="AF44" i="34"/>
  <c r="AO44" i="34" s="1"/>
  <c r="AI46" i="85"/>
  <c r="AN46" i="85"/>
  <c r="AF45" i="80"/>
  <c r="AO45" i="80" s="1"/>
  <c r="AG45" i="80"/>
  <c r="AP45" i="80" s="1"/>
  <c r="W46" i="80"/>
  <c r="AE45" i="80"/>
  <c r="Z47" i="90"/>
  <c r="X47" i="90"/>
  <c r="Y47" i="90"/>
  <c r="AR44" i="25"/>
  <c r="AH45" i="93"/>
  <c r="AQ45" i="93" s="1"/>
  <c r="AH45" i="81"/>
  <c r="AQ45" i="81" s="1"/>
  <c r="AH45" i="94"/>
  <c r="AQ45" i="94" s="1"/>
  <c r="Z45" i="84"/>
  <c r="Z45" i="93"/>
  <c r="X44" i="44"/>
  <c r="Y44" i="44"/>
  <c r="AI44" i="46"/>
  <c r="AN44" i="46"/>
  <c r="AR43" i="34"/>
  <c r="AH46" i="30"/>
  <c r="AQ46" i="30" s="1"/>
  <c r="AR43" i="43"/>
  <c r="AR42" i="88"/>
  <c r="Z47" i="85"/>
  <c r="X47" i="85"/>
  <c r="Y47" i="85"/>
  <c r="X44" i="38"/>
  <c r="Y44" i="38"/>
  <c r="Z44" i="43"/>
  <c r="Z43" i="40"/>
  <c r="Z45" i="48"/>
  <c r="AI41" i="47"/>
  <c r="AN41" i="47"/>
  <c r="Y45" i="74"/>
  <c r="Z45" i="74" s="1"/>
  <c r="X45" i="74"/>
  <c r="Z46" i="28"/>
  <c r="AI45" i="31"/>
  <c r="AN45" i="31"/>
  <c r="AI44" i="87"/>
  <c r="AN44" i="87"/>
  <c r="AF46" i="42"/>
  <c r="AO46" i="42" s="1"/>
  <c r="AG46" i="42"/>
  <c r="AP46" i="42" s="1"/>
  <c r="AE46" i="42"/>
  <c r="W47" i="42"/>
  <c r="AR45" i="27"/>
  <c r="AH47" i="32"/>
  <c r="AQ47" i="32" s="1"/>
  <c r="W45" i="91"/>
  <c r="AE44" i="91"/>
  <c r="AG44" i="91"/>
  <c r="AP44" i="91" s="1"/>
  <c r="AF44" i="91"/>
  <c r="AO44" i="91" s="1"/>
  <c r="AG43" i="29"/>
  <c r="AP43" i="29" s="1"/>
  <c r="AF43" i="29"/>
  <c r="AO43" i="29" s="1"/>
  <c r="W44" i="29"/>
  <c r="AE43" i="29"/>
  <c r="Z45" i="81"/>
  <c r="Z45" i="94"/>
  <c r="AR45" i="86"/>
  <c r="AE45" i="83"/>
  <c r="W46" i="83"/>
  <c r="AG45" i="83"/>
  <c r="AP45" i="83" s="1"/>
  <c r="AF45" i="83"/>
  <c r="AO45" i="83" s="1"/>
  <c r="AH46" i="27"/>
  <c r="AQ46" i="27" s="1"/>
  <c r="X47" i="39"/>
  <c r="Y47" i="39"/>
  <c r="Z47" i="39" s="1"/>
  <c r="Z46" i="30"/>
  <c r="AH45" i="35"/>
  <c r="AQ45" i="35" s="1"/>
  <c r="AI45" i="26"/>
  <c r="AN45" i="26"/>
  <c r="AR45" i="37"/>
  <c r="Z44" i="73"/>
  <c r="AN43" i="38"/>
  <c r="AI43" i="38"/>
  <c r="AH45" i="41"/>
  <c r="AQ45" i="41" s="1"/>
  <c r="AH45" i="25"/>
  <c r="AQ45" i="25" s="1"/>
  <c r="AN44" i="74"/>
  <c r="AI44" i="74"/>
  <c r="AI46" i="90"/>
  <c r="AN46" i="90"/>
  <c r="Y44" i="78"/>
  <c r="X44" i="78"/>
  <c r="Z44" i="36"/>
  <c r="X44" i="36"/>
  <c r="Y44" i="36"/>
  <c r="X46" i="77"/>
  <c r="Y46" i="77"/>
  <c r="Z46" i="77" s="1"/>
  <c r="AI44" i="89"/>
  <c r="AN44" i="89"/>
  <c r="Z47" i="45"/>
  <c r="X47" i="45"/>
  <c r="Y47" i="45"/>
  <c r="AG43" i="88"/>
  <c r="AP43" i="88" s="1"/>
  <c r="AF43" i="88"/>
  <c r="AO43" i="88" s="1"/>
  <c r="W44" i="88"/>
  <c r="AE43" i="88"/>
  <c r="AH46" i="37"/>
  <c r="AQ46" i="37" s="1"/>
  <c r="AR44" i="93"/>
  <c r="W45" i="79"/>
  <c r="AG44" i="79"/>
  <c r="AP44" i="79" s="1"/>
  <c r="AF44" i="79"/>
  <c r="AO44" i="79" s="1"/>
  <c r="AE44" i="79"/>
  <c r="AH45" i="33"/>
  <c r="AQ45" i="33" s="1"/>
  <c r="AH43" i="95"/>
  <c r="AQ43" i="95" s="1"/>
  <c r="AR44" i="84"/>
  <c r="AR45" i="30"/>
  <c r="AI43" i="44"/>
  <c r="AN43" i="44"/>
  <c r="AR43" i="73"/>
  <c r="AN46" i="39"/>
  <c r="AI46" i="39"/>
  <c r="AR42" i="95"/>
  <c r="AH46" i="86"/>
  <c r="AQ46" i="86" s="1"/>
  <c r="AH45" i="80"/>
  <c r="AQ45" i="80" s="1"/>
  <c r="AN43" i="78"/>
  <c r="AI43" i="78"/>
  <c r="AI43" i="36"/>
  <c r="AN43" i="36"/>
  <c r="AI46" i="45"/>
  <c r="AN46" i="45"/>
  <c r="W48" i="39" l="1"/>
  <c r="AG47" i="39"/>
  <c r="AP47" i="39" s="1"/>
  <c r="AF47" i="39"/>
  <c r="AO47" i="39" s="1"/>
  <c r="AE47" i="39"/>
  <c r="AF45" i="89"/>
  <c r="AO45" i="89" s="1"/>
  <c r="AG45" i="89"/>
  <c r="AP45" i="89" s="1"/>
  <c r="W46" i="89"/>
  <c r="AE45" i="89"/>
  <c r="AF45" i="74"/>
  <c r="AO45" i="74" s="1"/>
  <c r="AG45" i="74"/>
  <c r="AP45" i="74" s="1"/>
  <c r="W46" i="74"/>
  <c r="AE45" i="74"/>
  <c r="AG45" i="87"/>
  <c r="AP45" i="87" s="1"/>
  <c r="AF45" i="87"/>
  <c r="AO45" i="87" s="1"/>
  <c r="AE45" i="87"/>
  <c r="W46" i="87"/>
  <c r="AF46" i="77"/>
  <c r="AO46" i="77" s="1"/>
  <c r="AG46" i="77"/>
  <c r="AP46" i="77" s="1"/>
  <c r="W47" i="77"/>
  <c r="AE46" i="77"/>
  <c r="AR43" i="78"/>
  <c r="Y44" i="88"/>
  <c r="Z44" i="88" s="1"/>
  <c r="X44" i="88"/>
  <c r="AH44" i="36"/>
  <c r="AQ44" i="36" s="1"/>
  <c r="AR46" i="90"/>
  <c r="AE45" i="81"/>
  <c r="W46" i="81"/>
  <c r="AF45" i="81"/>
  <c r="AO45" i="81" s="1"/>
  <c r="AG45" i="81"/>
  <c r="AP45" i="81" s="1"/>
  <c r="X47" i="42"/>
  <c r="Y47" i="42"/>
  <c r="AR44" i="87"/>
  <c r="AR44" i="46"/>
  <c r="AH47" i="90"/>
  <c r="AQ47" i="90" s="1"/>
  <c r="AH45" i="87"/>
  <c r="AQ45" i="87" s="1"/>
  <c r="Y46" i="25"/>
  <c r="X46" i="25"/>
  <c r="Z46" i="25" s="1"/>
  <c r="X46" i="92"/>
  <c r="Y46" i="92"/>
  <c r="Z46" i="92" s="1"/>
  <c r="AG44" i="82"/>
  <c r="AP44" i="82" s="1"/>
  <c r="AE44" i="82"/>
  <c r="AF44" i="82"/>
  <c r="AO44" i="82" s="1"/>
  <c r="W45" i="82"/>
  <c r="Z42" i="76"/>
  <c r="X42" i="76"/>
  <c r="Y42" i="76"/>
  <c r="X48" i="32"/>
  <c r="Y48" i="32"/>
  <c r="Z47" i="37"/>
  <c r="Y47" i="37"/>
  <c r="X47" i="37"/>
  <c r="AR43" i="44"/>
  <c r="AR44" i="89"/>
  <c r="AG46" i="30"/>
  <c r="AP46" i="30" s="1"/>
  <c r="AF46" i="30"/>
  <c r="AO46" i="30" s="1"/>
  <c r="W47" i="30"/>
  <c r="AE46" i="30"/>
  <c r="AI46" i="42"/>
  <c r="AN46" i="42"/>
  <c r="AH44" i="38"/>
  <c r="AQ44" i="38" s="1"/>
  <c r="AE47" i="90"/>
  <c r="W48" i="90"/>
  <c r="AG47" i="90"/>
  <c r="AP47" i="90" s="1"/>
  <c r="AF47" i="90"/>
  <c r="AO47" i="90" s="1"/>
  <c r="Z45" i="34"/>
  <c r="Y45" i="34"/>
  <c r="X45" i="34"/>
  <c r="AH46" i="26"/>
  <c r="AQ46" i="26" s="1"/>
  <c r="AR45" i="77"/>
  <c r="AF42" i="47"/>
  <c r="AO42" i="47" s="1"/>
  <c r="AE42" i="47"/>
  <c r="W43" i="47"/>
  <c r="AG42" i="47"/>
  <c r="AP42" i="47" s="1"/>
  <c r="AN45" i="35"/>
  <c r="AI45" i="35"/>
  <c r="AN43" i="95"/>
  <c r="AI43" i="95"/>
  <c r="X47" i="27"/>
  <c r="Y47" i="27"/>
  <c r="Z47" i="27" s="1"/>
  <c r="X47" i="86"/>
  <c r="Y47" i="86"/>
  <c r="Z47" i="86" s="1"/>
  <c r="AR44" i="74"/>
  <c r="AR45" i="26"/>
  <c r="AR46" i="39"/>
  <c r="AH44" i="78"/>
  <c r="AQ44" i="78" s="1"/>
  <c r="AI45" i="83"/>
  <c r="AN45" i="83"/>
  <c r="AN43" i="29"/>
  <c r="AI43" i="29"/>
  <c r="AI44" i="91"/>
  <c r="AN44" i="91"/>
  <c r="AR45" i="31"/>
  <c r="AR41" i="47"/>
  <c r="Z44" i="38"/>
  <c r="AH44" i="44"/>
  <c r="AQ44" i="44" s="1"/>
  <c r="AR46" i="85"/>
  <c r="Z46" i="75"/>
  <c r="Y46" i="75"/>
  <c r="X46" i="75"/>
  <c r="AH44" i="96"/>
  <c r="AQ44" i="96" s="1"/>
  <c r="AI45" i="25"/>
  <c r="AN45" i="25"/>
  <c r="AH45" i="46"/>
  <c r="AQ45" i="46" s="1"/>
  <c r="AN47" i="32"/>
  <c r="AI47" i="32"/>
  <c r="AI46" i="27"/>
  <c r="AN46" i="27"/>
  <c r="X45" i="79"/>
  <c r="Y45" i="79"/>
  <c r="Z45" i="79" s="1"/>
  <c r="AR46" i="45"/>
  <c r="AH46" i="77"/>
  <c r="AQ46" i="77" s="1"/>
  <c r="AE44" i="73"/>
  <c r="W45" i="73"/>
  <c r="AF44" i="73"/>
  <c r="AO44" i="73" s="1"/>
  <c r="AG44" i="73"/>
  <c r="AP44" i="73" s="1"/>
  <c r="AH47" i="39"/>
  <c r="AQ47" i="39" s="1"/>
  <c r="X44" i="29"/>
  <c r="Y44" i="29"/>
  <c r="AE46" i="28"/>
  <c r="AG46" i="28"/>
  <c r="AP46" i="28" s="1"/>
  <c r="W47" i="28"/>
  <c r="AF46" i="28"/>
  <c r="AO46" i="28" s="1"/>
  <c r="W46" i="48"/>
  <c r="AG45" i="48"/>
  <c r="AP45" i="48" s="1"/>
  <c r="AF45" i="48"/>
  <c r="AO45" i="48" s="1"/>
  <c r="AE45" i="48"/>
  <c r="Z44" i="44"/>
  <c r="AI45" i="80"/>
  <c r="AN45" i="80"/>
  <c r="AR43" i="82"/>
  <c r="AH46" i="31"/>
  <c r="AQ46" i="31" s="1"/>
  <c r="Z46" i="26"/>
  <c r="AN45" i="75"/>
  <c r="AI45" i="75"/>
  <c r="Z44" i="96"/>
  <c r="Z46" i="41"/>
  <c r="Y46" i="41"/>
  <c r="X46" i="41"/>
  <c r="AN46" i="86"/>
  <c r="AI46" i="86"/>
  <c r="AF44" i="36"/>
  <c r="AO44" i="36" s="1"/>
  <c r="AG44" i="36"/>
  <c r="AP44" i="36" s="1"/>
  <c r="W45" i="36"/>
  <c r="AE44" i="36"/>
  <c r="AR43" i="38"/>
  <c r="Z46" i="83"/>
  <c r="X46" i="83"/>
  <c r="Y46" i="83"/>
  <c r="AI44" i="79"/>
  <c r="AN44" i="79"/>
  <c r="AN43" i="88"/>
  <c r="AI43" i="88"/>
  <c r="AH47" i="45"/>
  <c r="AQ47" i="45" s="1"/>
  <c r="Z44" i="78"/>
  <c r="X45" i="91"/>
  <c r="Y45" i="91"/>
  <c r="Z45" i="91" s="1"/>
  <c r="AH45" i="74"/>
  <c r="AQ45" i="74" s="1"/>
  <c r="AE43" i="40"/>
  <c r="W44" i="40"/>
  <c r="AG43" i="40"/>
  <c r="AP43" i="40" s="1"/>
  <c r="AF43" i="40"/>
  <c r="AO43" i="40" s="1"/>
  <c r="AH47" i="85"/>
  <c r="AQ47" i="85" s="1"/>
  <c r="AG45" i="93"/>
  <c r="AP45" i="93" s="1"/>
  <c r="AE45" i="93"/>
  <c r="W46" i="93"/>
  <c r="AF45" i="93"/>
  <c r="AO45" i="93" s="1"/>
  <c r="Z46" i="80"/>
  <c r="X46" i="80"/>
  <c r="Y46" i="80"/>
  <c r="AI44" i="34"/>
  <c r="AN44" i="34"/>
  <c r="AH45" i="89"/>
  <c r="AQ45" i="89" s="1"/>
  <c r="AI45" i="41"/>
  <c r="AN45" i="41"/>
  <c r="Z46" i="35"/>
  <c r="Y46" i="35"/>
  <c r="X46" i="35"/>
  <c r="AI45" i="92"/>
  <c r="AN45" i="92"/>
  <c r="AH44" i="82"/>
  <c r="AQ44" i="82" s="1"/>
  <c r="Z45" i="46"/>
  <c r="AN46" i="37"/>
  <c r="AI46" i="37"/>
  <c r="Y46" i="33"/>
  <c r="X46" i="33"/>
  <c r="Z46" i="33" s="1"/>
  <c r="AR43" i="36"/>
  <c r="AG47" i="45"/>
  <c r="AP47" i="45" s="1"/>
  <c r="W48" i="45"/>
  <c r="AF47" i="45"/>
  <c r="AO47" i="45" s="1"/>
  <c r="AE47" i="45"/>
  <c r="AE45" i="94"/>
  <c r="W46" i="94"/>
  <c r="AF45" i="94"/>
  <c r="AO45" i="94" s="1"/>
  <c r="AG45" i="94"/>
  <c r="AP45" i="94" s="1"/>
  <c r="AG44" i="43"/>
  <c r="AP44" i="43" s="1"/>
  <c r="AF44" i="43"/>
  <c r="AO44" i="43" s="1"/>
  <c r="AE44" i="43"/>
  <c r="W45" i="43"/>
  <c r="AE47" i="85"/>
  <c r="AG47" i="85"/>
  <c r="AP47" i="85" s="1"/>
  <c r="AF47" i="85"/>
  <c r="AO47" i="85" s="1"/>
  <c r="W48" i="85"/>
  <c r="AG45" i="84"/>
  <c r="AP45" i="84" s="1"/>
  <c r="AF45" i="84"/>
  <c r="AO45" i="84" s="1"/>
  <c r="AE45" i="84"/>
  <c r="W46" i="84"/>
  <c r="AR43" i="96"/>
  <c r="AG46" i="31"/>
  <c r="AP46" i="31" s="1"/>
  <c r="AE46" i="31"/>
  <c r="W47" i="31"/>
  <c r="AF46" i="31"/>
  <c r="AO46" i="31" s="1"/>
  <c r="AH42" i="47"/>
  <c r="AQ42" i="47" s="1"/>
  <c r="AI41" i="76"/>
  <c r="AN41" i="76"/>
  <c r="X44" i="95"/>
  <c r="Y44" i="95"/>
  <c r="AI45" i="33"/>
  <c r="AN45" i="33"/>
  <c r="AF45" i="91" l="1"/>
  <c r="AO45" i="91" s="1"/>
  <c r="AE45" i="91"/>
  <c r="W46" i="91"/>
  <c r="AG45" i="91"/>
  <c r="AP45" i="91" s="1"/>
  <c r="W45" i="88"/>
  <c r="AE44" i="88"/>
  <c r="AG44" i="88"/>
  <c r="AP44" i="88" s="1"/>
  <c r="AF44" i="88"/>
  <c r="AO44" i="88" s="1"/>
  <c r="W48" i="86"/>
  <c r="AF47" i="86"/>
  <c r="AO47" i="86" s="1"/>
  <c r="AG47" i="86"/>
  <c r="AP47" i="86" s="1"/>
  <c r="AE47" i="86"/>
  <c r="AE46" i="92"/>
  <c r="AG46" i="92"/>
  <c r="AP46" i="92" s="1"/>
  <c r="W47" i="92"/>
  <c r="AF46" i="92"/>
  <c r="AO46" i="92" s="1"/>
  <c r="AG46" i="33"/>
  <c r="AP46" i="33" s="1"/>
  <c r="AF46" i="33"/>
  <c r="AO46" i="33" s="1"/>
  <c r="AE46" i="33"/>
  <c r="W47" i="33"/>
  <c r="AE45" i="79"/>
  <c r="W46" i="79"/>
  <c r="AF45" i="79"/>
  <c r="AO45" i="79" s="1"/>
  <c r="AG45" i="79"/>
  <c r="AP45" i="79" s="1"/>
  <c r="AG47" i="27"/>
  <c r="AP47" i="27" s="1"/>
  <c r="AF47" i="27"/>
  <c r="AO47" i="27" s="1"/>
  <c r="AE47" i="27"/>
  <c r="W48" i="27"/>
  <c r="AF46" i="25"/>
  <c r="AO46" i="25" s="1"/>
  <c r="AE46" i="25"/>
  <c r="W47" i="25"/>
  <c r="AG46" i="25"/>
  <c r="AP46" i="25" s="1"/>
  <c r="AG46" i="35"/>
  <c r="AP46" i="35" s="1"/>
  <c r="AF46" i="35"/>
  <c r="AO46" i="35" s="1"/>
  <c r="W47" i="35"/>
  <c r="AE46" i="35"/>
  <c r="AR43" i="88"/>
  <c r="AF45" i="34"/>
  <c r="AO45" i="34" s="1"/>
  <c r="AE45" i="34"/>
  <c r="W46" i="34"/>
  <c r="AG45" i="34"/>
  <c r="AP45" i="34" s="1"/>
  <c r="AR45" i="41"/>
  <c r="Z46" i="93"/>
  <c r="Y46" i="93"/>
  <c r="X46" i="93"/>
  <c r="Z44" i="40"/>
  <c r="X44" i="40"/>
  <c r="Y44" i="40"/>
  <c r="AR41" i="76"/>
  <c r="X45" i="43"/>
  <c r="Y45" i="43"/>
  <c r="AH46" i="80"/>
  <c r="AQ46" i="80" s="1"/>
  <c r="AH46" i="83"/>
  <c r="AQ46" i="83" s="1"/>
  <c r="Z45" i="36"/>
  <c r="Y45" i="36"/>
  <c r="X45" i="36"/>
  <c r="AI47" i="90"/>
  <c r="AN47" i="90"/>
  <c r="AH42" i="76"/>
  <c r="AQ42" i="76" s="1"/>
  <c r="AH44" i="88"/>
  <c r="AQ44" i="88" s="1"/>
  <c r="AN46" i="77"/>
  <c r="AI46" i="77"/>
  <c r="AN45" i="87"/>
  <c r="AI45" i="87"/>
  <c r="X46" i="94"/>
  <c r="Y46" i="94"/>
  <c r="AR46" i="37"/>
  <c r="W45" i="78"/>
  <c r="AG44" i="78"/>
  <c r="AP44" i="78" s="1"/>
  <c r="AF44" i="78"/>
  <c r="AO44" i="78" s="1"/>
  <c r="AE44" i="78"/>
  <c r="AR45" i="83"/>
  <c r="X43" i="47"/>
  <c r="Y43" i="47"/>
  <c r="Z43" i="47" s="1"/>
  <c r="W48" i="37"/>
  <c r="AF47" i="37"/>
  <c r="AO47" i="37" s="1"/>
  <c r="AE47" i="37"/>
  <c r="AG47" i="37"/>
  <c r="AP47" i="37" s="1"/>
  <c r="Z47" i="77"/>
  <c r="Y47" i="77"/>
  <c r="X47" i="77"/>
  <c r="AI47" i="39"/>
  <c r="AN47" i="39"/>
  <c r="AR46" i="42"/>
  <c r="X47" i="31"/>
  <c r="Y47" i="31"/>
  <c r="Y46" i="84"/>
  <c r="X46" i="84"/>
  <c r="Z46" i="84" s="1"/>
  <c r="AI45" i="94"/>
  <c r="AN45" i="94"/>
  <c r="AF44" i="96"/>
  <c r="AO44" i="96" s="1"/>
  <c r="AE44" i="96"/>
  <c r="W45" i="96"/>
  <c r="AG44" i="96"/>
  <c r="AP44" i="96" s="1"/>
  <c r="AR45" i="80"/>
  <c r="Y46" i="48"/>
  <c r="X46" i="48"/>
  <c r="Z46" i="48" s="1"/>
  <c r="AI44" i="73"/>
  <c r="AN44" i="73"/>
  <c r="AR46" i="27"/>
  <c r="AH47" i="86"/>
  <c r="AQ47" i="86" s="1"/>
  <c r="AI42" i="47"/>
  <c r="AN42" i="47"/>
  <c r="AN46" i="30"/>
  <c r="AI46" i="30"/>
  <c r="Y45" i="82"/>
  <c r="X45" i="82"/>
  <c r="AH46" i="92"/>
  <c r="AQ46" i="92" s="1"/>
  <c r="AR45" i="33"/>
  <c r="W47" i="80"/>
  <c r="AG46" i="80"/>
  <c r="AP46" i="80" s="1"/>
  <c r="AF46" i="80"/>
  <c r="AO46" i="80" s="1"/>
  <c r="AE46" i="80"/>
  <c r="AG46" i="83"/>
  <c r="AP46" i="83" s="1"/>
  <c r="AE46" i="83"/>
  <c r="W47" i="83"/>
  <c r="AF46" i="83"/>
  <c r="AO46" i="83" s="1"/>
  <c r="AG46" i="41"/>
  <c r="AP46" i="41" s="1"/>
  <c r="AF46" i="41"/>
  <c r="AO46" i="41" s="1"/>
  <c r="AE46" i="41"/>
  <c r="W47" i="41"/>
  <c r="Z45" i="73"/>
  <c r="Y45" i="73"/>
  <c r="X45" i="73"/>
  <c r="AH44" i="95"/>
  <c r="AQ44" i="95" s="1"/>
  <c r="AN47" i="45"/>
  <c r="AI47" i="45"/>
  <c r="AR46" i="86"/>
  <c r="AE44" i="44"/>
  <c r="W45" i="44"/>
  <c r="AG44" i="44"/>
  <c r="AP44" i="44" s="1"/>
  <c r="AF44" i="44"/>
  <c r="AO44" i="44" s="1"/>
  <c r="AH44" i="29"/>
  <c r="AQ44" i="29" s="1"/>
  <c r="AR47" i="32"/>
  <c r="W45" i="38"/>
  <c r="AG44" i="38"/>
  <c r="AP44" i="38" s="1"/>
  <c r="AF44" i="38"/>
  <c r="AO44" i="38" s="1"/>
  <c r="AE44" i="38"/>
  <c r="AR44" i="91"/>
  <c r="AR45" i="35"/>
  <c r="Z47" i="30"/>
  <c r="X47" i="30"/>
  <c r="Y47" i="30"/>
  <c r="AH48" i="32"/>
  <c r="AQ48" i="32" s="1"/>
  <c r="X46" i="81"/>
  <c r="Y46" i="81"/>
  <c r="AN45" i="74"/>
  <c r="AI45" i="74"/>
  <c r="AI45" i="89"/>
  <c r="AN45" i="89"/>
  <c r="AN44" i="43"/>
  <c r="AI44" i="43"/>
  <c r="AF46" i="75"/>
  <c r="AO46" i="75" s="1"/>
  <c r="W47" i="75"/>
  <c r="AG46" i="75"/>
  <c r="AP46" i="75" s="1"/>
  <c r="AE46" i="75"/>
  <c r="AR43" i="95"/>
  <c r="W43" i="76"/>
  <c r="AG42" i="76"/>
  <c r="AP42" i="76" s="1"/>
  <c r="AE42" i="76"/>
  <c r="AF42" i="76"/>
  <c r="AO42" i="76" s="1"/>
  <c r="AN46" i="31"/>
  <c r="AI46" i="31"/>
  <c r="AE45" i="46"/>
  <c r="W46" i="46"/>
  <c r="AF45" i="46"/>
  <c r="AO45" i="46" s="1"/>
  <c r="AG45" i="46"/>
  <c r="AP45" i="46" s="1"/>
  <c r="Z44" i="95"/>
  <c r="AH46" i="33"/>
  <c r="AQ46" i="33" s="1"/>
  <c r="AI43" i="40"/>
  <c r="AN43" i="40"/>
  <c r="AR44" i="79"/>
  <c r="AI45" i="48"/>
  <c r="AN45" i="48"/>
  <c r="Z47" i="28"/>
  <c r="X47" i="28"/>
  <c r="Y47" i="28"/>
  <c r="Z44" i="29"/>
  <c r="AR43" i="29"/>
  <c r="Z48" i="32"/>
  <c r="AH46" i="25"/>
  <c r="AQ46" i="25" s="1"/>
  <c r="AH47" i="42"/>
  <c r="AQ47" i="42" s="1"/>
  <c r="AN45" i="81"/>
  <c r="AI45" i="81"/>
  <c r="Y46" i="87"/>
  <c r="X46" i="87"/>
  <c r="X46" i="89"/>
  <c r="Y46" i="89"/>
  <c r="Z46" i="89" s="1"/>
  <c r="Y48" i="85"/>
  <c r="X48" i="85"/>
  <c r="AI46" i="28"/>
  <c r="AN46" i="28"/>
  <c r="AN45" i="84"/>
  <c r="AI45" i="84"/>
  <c r="AR45" i="75"/>
  <c r="AN47" i="85"/>
  <c r="AI47" i="85"/>
  <c r="AR45" i="92"/>
  <c r="AR44" i="34"/>
  <c r="X48" i="45"/>
  <c r="Y48" i="45"/>
  <c r="Z48" i="45" s="1"/>
  <c r="AH46" i="35"/>
  <c r="AQ46" i="35" s="1"/>
  <c r="AN45" i="93"/>
  <c r="AI45" i="93"/>
  <c r="AH45" i="91"/>
  <c r="AQ45" i="91" s="1"/>
  <c r="AN44" i="36"/>
  <c r="AI44" i="36"/>
  <c r="AH46" i="41"/>
  <c r="AQ46" i="41" s="1"/>
  <c r="AF46" i="26"/>
  <c r="AO46" i="26" s="1"/>
  <c r="AE46" i="26"/>
  <c r="W47" i="26"/>
  <c r="AG46" i="26"/>
  <c r="AP46" i="26" s="1"/>
  <c r="AH45" i="79"/>
  <c r="AQ45" i="79" s="1"/>
  <c r="AR45" i="25"/>
  <c r="AH46" i="75"/>
  <c r="AQ46" i="75" s="1"/>
  <c r="AH47" i="27"/>
  <c r="AQ47" i="27" s="1"/>
  <c r="AH45" i="34"/>
  <c r="AQ45" i="34" s="1"/>
  <c r="X48" i="90"/>
  <c r="Z48" i="90" s="1"/>
  <c r="Y48" i="90"/>
  <c r="AH47" i="37"/>
  <c r="AQ47" i="37" s="1"/>
  <c r="AN44" i="82"/>
  <c r="AI44" i="82"/>
  <c r="Z47" i="42"/>
  <c r="X46" i="74"/>
  <c r="Y46" i="74"/>
  <c r="Z46" i="74" s="1"/>
  <c r="Y48" i="39"/>
  <c r="X48" i="39"/>
  <c r="W47" i="84" l="1"/>
  <c r="AG46" i="84"/>
  <c r="AP46" i="84" s="1"/>
  <c r="AF46" i="84"/>
  <c r="AO46" i="84" s="1"/>
  <c r="AE46" i="84"/>
  <c r="AF48" i="45"/>
  <c r="AO48" i="45" s="1"/>
  <c r="AG48" i="45"/>
  <c r="AP48" i="45" s="1"/>
  <c r="AE48" i="45"/>
  <c r="W49" i="45"/>
  <c r="AG43" i="47"/>
  <c r="AP43" i="47" s="1"/>
  <c r="AF43" i="47"/>
  <c r="AO43" i="47" s="1"/>
  <c r="AE43" i="47"/>
  <c r="W44" i="47"/>
  <c r="AF46" i="74"/>
  <c r="AO46" i="74" s="1"/>
  <c r="W47" i="74"/>
  <c r="AG46" i="74"/>
  <c r="AP46" i="74" s="1"/>
  <c r="AE46" i="74"/>
  <c r="AG48" i="90"/>
  <c r="AP48" i="90" s="1"/>
  <c r="AE48" i="90"/>
  <c r="W49" i="90"/>
  <c r="AF48" i="90"/>
  <c r="AO48" i="90" s="1"/>
  <c r="W47" i="89"/>
  <c r="AG46" i="89"/>
  <c r="AP46" i="89" s="1"/>
  <c r="AE46" i="89"/>
  <c r="AF46" i="89"/>
  <c r="AO46" i="89" s="1"/>
  <c r="AE46" i="48"/>
  <c r="W47" i="48"/>
  <c r="AF46" i="48"/>
  <c r="AO46" i="48" s="1"/>
  <c r="AG46" i="48"/>
  <c r="AP46" i="48" s="1"/>
  <c r="AH46" i="74"/>
  <c r="AQ46" i="74" s="1"/>
  <c r="AH48" i="45"/>
  <c r="AQ48" i="45" s="1"/>
  <c r="AR47" i="85"/>
  <c r="AH46" i="89"/>
  <c r="AQ46" i="89" s="1"/>
  <c r="AH45" i="73"/>
  <c r="AQ45" i="73" s="1"/>
  <c r="X45" i="96"/>
  <c r="Y45" i="96"/>
  <c r="AH43" i="47"/>
  <c r="AQ43" i="47" s="1"/>
  <c r="AH46" i="94"/>
  <c r="AQ46" i="94" s="1"/>
  <c r="AH45" i="36"/>
  <c r="AQ45" i="36" s="1"/>
  <c r="Y47" i="33"/>
  <c r="X47" i="33"/>
  <c r="X45" i="88"/>
  <c r="Y45" i="88"/>
  <c r="X47" i="26"/>
  <c r="Y47" i="26"/>
  <c r="AR46" i="28"/>
  <c r="AR45" i="48"/>
  <c r="AR44" i="43"/>
  <c r="X45" i="44"/>
  <c r="Y45" i="44"/>
  <c r="AI46" i="80"/>
  <c r="AN46" i="80"/>
  <c r="AH45" i="82"/>
  <c r="AQ45" i="82" s="1"/>
  <c r="AR42" i="47"/>
  <c r="AI44" i="96"/>
  <c r="AN44" i="96"/>
  <c r="AI47" i="37"/>
  <c r="AN47" i="37"/>
  <c r="Z46" i="94"/>
  <c r="AH44" i="40"/>
  <c r="AQ44" i="40" s="1"/>
  <c r="AN46" i="33"/>
  <c r="AI46" i="33"/>
  <c r="Y48" i="86"/>
  <c r="X48" i="86"/>
  <c r="AH48" i="39"/>
  <c r="AQ48" i="39" s="1"/>
  <c r="AN46" i="26"/>
  <c r="AI46" i="26"/>
  <c r="AH48" i="85"/>
  <c r="AQ48" i="85" s="1"/>
  <c r="AH46" i="87"/>
  <c r="AQ46" i="87" s="1"/>
  <c r="W45" i="29"/>
  <c r="AG44" i="29"/>
  <c r="AP44" i="29" s="1"/>
  <c r="AF44" i="29"/>
  <c r="AO44" i="29" s="1"/>
  <c r="AE44" i="29"/>
  <c r="AI46" i="75"/>
  <c r="AN46" i="75"/>
  <c r="AH46" i="81"/>
  <c r="AQ46" i="81" s="1"/>
  <c r="Y45" i="38"/>
  <c r="X45" i="38"/>
  <c r="AI44" i="44"/>
  <c r="AN44" i="44"/>
  <c r="AG45" i="73"/>
  <c r="AP45" i="73" s="1"/>
  <c r="AE45" i="73"/>
  <c r="W46" i="73"/>
  <c r="AF45" i="73"/>
  <c r="AO45" i="73" s="1"/>
  <c r="AR47" i="39"/>
  <c r="Y45" i="78"/>
  <c r="X45" i="78"/>
  <c r="AR45" i="87"/>
  <c r="W46" i="36"/>
  <c r="AG45" i="36"/>
  <c r="AP45" i="36" s="1"/>
  <c r="AF45" i="36"/>
  <c r="AO45" i="36" s="1"/>
  <c r="AE45" i="36"/>
  <c r="AH45" i="43"/>
  <c r="AQ45" i="43" s="1"/>
  <c r="AG44" i="40"/>
  <c r="AP44" i="40" s="1"/>
  <c r="AF44" i="40"/>
  <c r="AO44" i="40" s="1"/>
  <c r="AE44" i="40"/>
  <c r="W45" i="40"/>
  <c r="X48" i="27"/>
  <c r="Y48" i="27"/>
  <c r="Z48" i="27" s="1"/>
  <c r="AN46" i="92"/>
  <c r="AI46" i="92"/>
  <c r="AH48" i="90"/>
  <c r="AQ48" i="90" s="1"/>
  <c r="AE47" i="42"/>
  <c r="W48" i="42"/>
  <c r="AG47" i="42"/>
  <c r="AP47" i="42" s="1"/>
  <c r="AF47" i="42"/>
  <c r="AO47" i="42" s="1"/>
  <c r="AR44" i="82"/>
  <c r="AR44" i="36"/>
  <c r="X46" i="46"/>
  <c r="Z46" i="46" s="1"/>
  <c r="Y46" i="46"/>
  <c r="AN42" i="76"/>
  <c r="AI42" i="76"/>
  <c r="Z46" i="81"/>
  <c r="Z45" i="82"/>
  <c r="AH47" i="31"/>
  <c r="AQ47" i="31" s="1"/>
  <c r="AH47" i="77"/>
  <c r="AQ47" i="77" s="1"/>
  <c r="Z45" i="43"/>
  <c r="AH46" i="93"/>
  <c r="AQ46" i="93" s="1"/>
  <c r="AN46" i="35"/>
  <c r="AI46" i="35"/>
  <c r="Y47" i="25"/>
  <c r="Z47" i="25" s="1"/>
  <c r="X47" i="25"/>
  <c r="AN47" i="27"/>
  <c r="AI47" i="27"/>
  <c r="Y46" i="79"/>
  <c r="X46" i="79"/>
  <c r="Z46" i="79" s="1"/>
  <c r="AI47" i="86"/>
  <c r="AN47" i="86"/>
  <c r="Y46" i="91"/>
  <c r="X46" i="91"/>
  <c r="Z46" i="91" s="1"/>
  <c r="Z48" i="39"/>
  <c r="AR45" i="93"/>
  <c r="AR45" i="84"/>
  <c r="Z48" i="85"/>
  <c r="Z46" i="87"/>
  <c r="AH47" i="28"/>
  <c r="AQ47" i="28" s="1"/>
  <c r="AI45" i="46"/>
  <c r="AN45" i="46"/>
  <c r="AR45" i="89"/>
  <c r="AH47" i="30"/>
  <c r="AQ47" i="30" s="1"/>
  <c r="AI44" i="38"/>
  <c r="AN44" i="38"/>
  <c r="Y47" i="41"/>
  <c r="Z47" i="41" s="1"/>
  <c r="X47" i="41"/>
  <c r="Z47" i="83"/>
  <c r="Y47" i="83"/>
  <c r="X47" i="83"/>
  <c r="AR46" i="30"/>
  <c r="AR44" i="73"/>
  <c r="AR45" i="94"/>
  <c r="Z47" i="31"/>
  <c r="Z48" i="37"/>
  <c r="X48" i="37"/>
  <c r="Y48" i="37"/>
  <c r="AI44" i="78"/>
  <c r="AN44" i="78"/>
  <c r="AR46" i="77"/>
  <c r="Y46" i="34"/>
  <c r="Z46" i="34" s="1"/>
  <c r="X46" i="34"/>
  <c r="X47" i="35"/>
  <c r="Y47" i="35"/>
  <c r="AI45" i="79"/>
  <c r="AN45" i="79"/>
  <c r="AI44" i="88"/>
  <c r="AN44" i="88"/>
  <c r="AN45" i="91"/>
  <c r="AI45" i="91"/>
  <c r="AR45" i="81"/>
  <c r="W49" i="32"/>
  <c r="AF48" i="32"/>
  <c r="AO48" i="32" s="1"/>
  <c r="AE48" i="32"/>
  <c r="AG48" i="32"/>
  <c r="AP48" i="32" s="1"/>
  <c r="AG47" i="28"/>
  <c r="AP47" i="28" s="1"/>
  <c r="W48" i="28"/>
  <c r="AF47" i="28"/>
  <c r="AO47" i="28" s="1"/>
  <c r="AE47" i="28"/>
  <c r="AR43" i="40"/>
  <c r="W45" i="95"/>
  <c r="AG44" i="95"/>
  <c r="AP44" i="95" s="1"/>
  <c r="AF44" i="95"/>
  <c r="AO44" i="95" s="1"/>
  <c r="AE44" i="95"/>
  <c r="AR46" i="31"/>
  <c r="X43" i="76"/>
  <c r="Y43" i="76"/>
  <c r="X47" i="75"/>
  <c r="Y47" i="75"/>
  <c r="AR45" i="74"/>
  <c r="W48" i="30"/>
  <c r="AE47" i="30"/>
  <c r="AG47" i="30"/>
  <c r="AP47" i="30" s="1"/>
  <c r="AF47" i="30"/>
  <c r="AO47" i="30" s="1"/>
  <c r="AR47" i="45"/>
  <c r="AN46" i="41"/>
  <c r="AI46" i="41"/>
  <c r="AN46" i="83"/>
  <c r="AI46" i="83"/>
  <c r="X47" i="80"/>
  <c r="Y47" i="80"/>
  <c r="AH46" i="48"/>
  <c r="AQ46" i="48" s="1"/>
  <c r="AH46" i="84"/>
  <c r="AQ46" i="84" s="1"/>
  <c r="W48" i="77"/>
  <c r="AG47" i="77"/>
  <c r="AP47" i="77" s="1"/>
  <c r="AF47" i="77"/>
  <c r="AO47" i="77" s="1"/>
  <c r="AE47" i="77"/>
  <c r="AR47" i="90"/>
  <c r="W47" i="93"/>
  <c r="AG46" i="93"/>
  <c r="AP46" i="93" s="1"/>
  <c r="AF46" i="93"/>
  <c r="AO46" i="93" s="1"/>
  <c r="AE46" i="93"/>
  <c r="AI45" i="34"/>
  <c r="AN45" i="34"/>
  <c r="AN46" i="25"/>
  <c r="AI46" i="25"/>
  <c r="X47" i="92"/>
  <c r="Y47" i="92"/>
  <c r="AG47" i="25" l="1"/>
  <c r="AP47" i="25" s="1"/>
  <c r="W48" i="25"/>
  <c r="AF47" i="25"/>
  <c r="AO47" i="25" s="1"/>
  <c r="AE47" i="25"/>
  <c r="AG46" i="46"/>
  <c r="AP46" i="46" s="1"/>
  <c r="AE46" i="46"/>
  <c r="W47" i="46"/>
  <c r="AF46" i="46"/>
  <c r="AO46" i="46" s="1"/>
  <c r="AG46" i="79"/>
  <c r="AP46" i="79" s="1"/>
  <c r="AF46" i="79"/>
  <c r="AO46" i="79" s="1"/>
  <c r="AE46" i="79"/>
  <c r="W47" i="79"/>
  <c r="W48" i="41"/>
  <c r="AG47" i="41"/>
  <c r="AP47" i="41" s="1"/>
  <c r="AF47" i="41"/>
  <c r="AO47" i="41" s="1"/>
  <c r="AE47" i="41"/>
  <c r="W49" i="27"/>
  <c r="AG48" i="27"/>
  <c r="AP48" i="27" s="1"/>
  <c r="AF48" i="27"/>
  <c r="AO48" i="27" s="1"/>
  <c r="AE48" i="27"/>
  <c r="AG46" i="91"/>
  <c r="AP46" i="91" s="1"/>
  <c r="AF46" i="91"/>
  <c r="AO46" i="91" s="1"/>
  <c r="W47" i="91"/>
  <c r="AE46" i="91"/>
  <c r="AG46" i="34"/>
  <c r="AP46" i="34" s="1"/>
  <c r="AF46" i="34"/>
  <c r="AO46" i="34" s="1"/>
  <c r="AE46" i="34"/>
  <c r="W47" i="34"/>
  <c r="AH47" i="80"/>
  <c r="AQ47" i="80" s="1"/>
  <c r="AH47" i="92"/>
  <c r="AQ47" i="92" s="1"/>
  <c r="AI46" i="93"/>
  <c r="AN46" i="93"/>
  <c r="Z47" i="80"/>
  <c r="AH43" i="76"/>
  <c r="AQ43" i="76" s="1"/>
  <c r="AH47" i="35"/>
  <c r="AQ47" i="35" s="1"/>
  <c r="Z47" i="92"/>
  <c r="AI47" i="77"/>
  <c r="AN47" i="77"/>
  <c r="AR46" i="83"/>
  <c r="Z43" i="76"/>
  <c r="Z47" i="35"/>
  <c r="AH47" i="83"/>
  <c r="AQ47" i="83" s="1"/>
  <c r="AR46" i="35"/>
  <c r="W46" i="82"/>
  <c r="AG45" i="82"/>
  <c r="AP45" i="82" s="1"/>
  <c r="AF45" i="82"/>
  <c r="AO45" i="82" s="1"/>
  <c r="AE45" i="82"/>
  <c r="AH48" i="27"/>
  <c r="AQ48" i="27" s="1"/>
  <c r="AI45" i="36"/>
  <c r="AN45" i="36"/>
  <c r="AR44" i="44"/>
  <c r="AR46" i="33"/>
  <c r="AH47" i="33"/>
  <c r="AQ47" i="33" s="1"/>
  <c r="AN47" i="28"/>
  <c r="AI47" i="28"/>
  <c r="AR46" i="25"/>
  <c r="Z45" i="95"/>
  <c r="X45" i="95"/>
  <c r="Y45" i="95"/>
  <c r="Z48" i="28"/>
  <c r="X48" i="28"/>
  <c r="Y48" i="28"/>
  <c r="Z49" i="32"/>
  <c r="Y49" i="32"/>
  <c r="X49" i="32"/>
  <c r="AR44" i="88"/>
  <c r="AH46" i="34"/>
  <c r="AQ46" i="34" s="1"/>
  <c r="AR44" i="78"/>
  <c r="AR44" i="38"/>
  <c r="AR47" i="27"/>
  <c r="W46" i="43"/>
  <c r="AG45" i="43"/>
  <c r="AP45" i="43" s="1"/>
  <c r="AF45" i="43"/>
  <c r="AO45" i="43" s="1"/>
  <c r="AE45" i="43"/>
  <c r="AF46" i="81"/>
  <c r="AO46" i="81" s="1"/>
  <c r="AG46" i="81"/>
  <c r="AP46" i="81" s="1"/>
  <c r="W47" i="81"/>
  <c r="AE46" i="81"/>
  <c r="AH45" i="78"/>
  <c r="AQ45" i="78" s="1"/>
  <c r="X46" i="73"/>
  <c r="Y46" i="73"/>
  <c r="Z46" i="73" s="1"/>
  <c r="AH45" i="38"/>
  <c r="AQ45" i="38" s="1"/>
  <c r="AG46" i="94"/>
  <c r="AP46" i="94" s="1"/>
  <c r="AF46" i="94"/>
  <c r="AO46" i="94" s="1"/>
  <c r="AE46" i="94"/>
  <c r="W47" i="94"/>
  <c r="AH47" i="26"/>
  <c r="AQ47" i="26" s="1"/>
  <c r="AH45" i="96"/>
  <c r="AQ45" i="96" s="1"/>
  <c r="AI46" i="89"/>
  <c r="AN46" i="89"/>
  <c r="X49" i="90"/>
  <c r="Y49" i="90"/>
  <c r="X47" i="74"/>
  <c r="Y47" i="74"/>
  <c r="AI46" i="84"/>
  <c r="AN46" i="84"/>
  <c r="X48" i="30"/>
  <c r="Z48" i="30" s="1"/>
  <c r="Y48" i="30"/>
  <c r="AR46" i="41"/>
  <c r="AI47" i="30"/>
  <c r="AN47" i="30"/>
  <c r="AH47" i="75"/>
  <c r="AQ47" i="75" s="1"/>
  <c r="W48" i="83"/>
  <c r="AG47" i="83"/>
  <c r="AP47" i="83" s="1"/>
  <c r="AF47" i="83"/>
  <c r="AO47" i="83" s="1"/>
  <c r="AE47" i="83"/>
  <c r="AR42" i="76"/>
  <c r="X48" i="42"/>
  <c r="Y48" i="42"/>
  <c r="AR46" i="26"/>
  <c r="AR46" i="80"/>
  <c r="Z47" i="26"/>
  <c r="Z47" i="33"/>
  <c r="Z45" i="96"/>
  <c r="AN48" i="90"/>
  <c r="AI48" i="90"/>
  <c r="X49" i="45"/>
  <c r="Y49" i="45"/>
  <c r="X47" i="93"/>
  <c r="Y47" i="93"/>
  <c r="Z47" i="75"/>
  <c r="AI44" i="95"/>
  <c r="AN44" i="95"/>
  <c r="AR45" i="79"/>
  <c r="AH48" i="37"/>
  <c r="AQ48" i="37" s="1"/>
  <c r="AH47" i="41"/>
  <c r="AQ47" i="41" s="1"/>
  <c r="AR47" i="86"/>
  <c r="AH47" i="25"/>
  <c r="AQ47" i="25" s="1"/>
  <c r="AI47" i="42"/>
  <c r="AN47" i="42"/>
  <c r="AR46" i="92"/>
  <c r="X45" i="40"/>
  <c r="Y45" i="40"/>
  <c r="Z45" i="40" s="1"/>
  <c r="Z45" i="78"/>
  <c r="AN45" i="73"/>
  <c r="AI45" i="73"/>
  <c r="Z45" i="38"/>
  <c r="Y45" i="29"/>
  <c r="X45" i="29"/>
  <c r="AH48" i="86"/>
  <c r="AQ48" i="86" s="1"/>
  <c r="AR47" i="37"/>
  <c r="Z47" i="89"/>
  <c r="X47" i="89"/>
  <c r="Y47" i="89"/>
  <c r="AN48" i="45"/>
  <c r="AI48" i="45"/>
  <c r="X48" i="77"/>
  <c r="Y48" i="77"/>
  <c r="AI48" i="32"/>
  <c r="AN48" i="32"/>
  <c r="AR45" i="91"/>
  <c r="AE48" i="37"/>
  <c r="AG48" i="37"/>
  <c r="AP48" i="37" s="1"/>
  <c r="AF48" i="37"/>
  <c r="AO48" i="37" s="1"/>
  <c r="W49" i="37"/>
  <c r="AR45" i="46"/>
  <c r="W47" i="87"/>
  <c r="AG46" i="87"/>
  <c r="AP46" i="87" s="1"/>
  <c r="AF46" i="87"/>
  <c r="AO46" i="87" s="1"/>
  <c r="AE46" i="87"/>
  <c r="AF48" i="39"/>
  <c r="AO48" i="39" s="1"/>
  <c r="AE48" i="39"/>
  <c r="W49" i="39"/>
  <c r="AG48" i="39"/>
  <c r="AP48" i="39" s="1"/>
  <c r="AH46" i="79"/>
  <c r="AQ46" i="79" s="1"/>
  <c r="AN44" i="40"/>
  <c r="AI44" i="40"/>
  <c r="Z46" i="36"/>
  <c r="X46" i="36"/>
  <c r="Y46" i="36"/>
  <c r="AR46" i="75"/>
  <c r="AH45" i="44"/>
  <c r="AQ45" i="44" s="1"/>
  <c r="AH45" i="88"/>
  <c r="AQ45" i="88" s="1"/>
  <c r="Z47" i="48"/>
  <c r="Y47" i="48"/>
  <c r="X47" i="48"/>
  <c r="AI46" i="74"/>
  <c r="AN46" i="74"/>
  <c r="Y44" i="47"/>
  <c r="X44" i="47"/>
  <c r="AR45" i="34"/>
  <c r="W48" i="31"/>
  <c r="AG47" i="31"/>
  <c r="AP47" i="31" s="1"/>
  <c r="AE47" i="31"/>
  <c r="AF47" i="31"/>
  <c r="AO47" i="31" s="1"/>
  <c r="AG48" i="85"/>
  <c r="AP48" i="85" s="1"/>
  <c r="AF48" i="85"/>
  <c r="AO48" i="85" s="1"/>
  <c r="W49" i="85"/>
  <c r="AE48" i="85"/>
  <c r="AH46" i="91"/>
  <c r="AQ46" i="91" s="1"/>
  <c r="AH46" i="46"/>
  <c r="AQ46" i="46" s="1"/>
  <c r="AI44" i="29"/>
  <c r="AN44" i="29"/>
  <c r="Z48" i="86"/>
  <c r="AR44" i="96"/>
  <c r="Z45" i="44"/>
  <c r="Z45" i="88"/>
  <c r="AI46" i="48"/>
  <c r="AN46" i="48"/>
  <c r="AN43" i="47"/>
  <c r="AI43" i="47"/>
  <c r="Y47" i="84"/>
  <c r="Z47" i="84" s="1"/>
  <c r="X47" i="84"/>
  <c r="W47" i="73" l="1"/>
  <c r="AG46" i="73"/>
  <c r="AP46" i="73" s="1"/>
  <c r="AF46" i="73"/>
  <c r="AO46" i="73" s="1"/>
  <c r="AE46" i="73"/>
  <c r="AE47" i="84"/>
  <c r="W48" i="84"/>
  <c r="AF47" i="84"/>
  <c r="AO47" i="84" s="1"/>
  <c r="AG47" i="84"/>
  <c r="AP47" i="84" s="1"/>
  <c r="W46" i="40"/>
  <c r="AG45" i="40"/>
  <c r="AP45" i="40" s="1"/>
  <c r="AF45" i="40"/>
  <c r="AO45" i="40" s="1"/>
  <c r="AE45" i="40"/>
  <c r="AE48" i="30"/>
  <c r="AF48" i="30"/>
  <c r="AO48" i="30" s="1"/>
  <c r="W49" i="30"/>
  <c r="AG48" i="30"/>
  <c r="AP48" i="30" s="1"/>
  <c r="AE46" i="36"/>
  <c r="W47" i="36"/>
  <c r="AG46" i="36"/>
  <c r="AP46" i="36" s="1"/>
  <c r="AF46" i="36"/>
  <c r="AO46" i="36" s="1"/>
  <c r="AH48" i="77"/>
  <c r="AQ48" i="77" s="1"/>
  <c r="AF48" i="86"/>
  <c r="AO48" i="86" s="1"/>
  <c r="AE48" i="86"/>
  <c r="AG48" i="86"/>
  <c r="AP48" i="86" s="1"/>
  <c r="W49" i="86"/>
  <c r="AH47" i="84"/>
  <c r="AQ47" i="84" s="1"/>
  <c r="AR46" i="48"/>
  <c r="AN48" i="85"/>
  <c r="AI48" i="85"/>
  <c r="AI47" i="31"/>
  <c r="AN47" i="31"/>
  <c r="AH44" i="47"/>
  <c r="AQ44" i="47" s="1"/>
  <c r="AR48" i="45"/>
  <c r="AH45" i="29"/>
  <c r="AQ45" i="29" s="1"/>
  <c r="AE45" i="78"/>
  <c r="W46" i="78"/>
  <c r="AG45" i="78"/>
  <c r="AP45" i="78" s="1"/>
  <c r="AF45" i="78"/>
  <c r="AO45" i="78" s="1"/>
  <c r="AR48" i="90"/>
  <c r="Z48" i="83"/>
  <c r="Y48" i="83"/>
  <c r="X48" i="83"/>
  <c r="X46" i="43"/>
  <c r="Y46" i="43"/>
  <c r="AH48" i="28"/>
  <c r="AQ48" i="28" s="1"/>
  <c r="AR47" i="77"/>
  <c r="AF47" i="80"/>
  <c r="AO47" i="80" s="1"/>
  <c r="W48" i="80"/>
  <c r="AE47" i="80"/>
  <c r="AG47" i="80"/>
  <c r="AP47" i="80" s="1"/>
  <c r="AN46" i="91"/>
  <c r="AI46" i="91"/>
  <c r="AR44" i="29"/>
  <c r="AH47" i="93"/>
  <c r="AQ47" i="93" s="1"/>
  <c r="AR47" i="30"/>
  <c r="AH49" i="90"/>
  <c r="AQ49" i="90" s="1"/>
  <c r="W49" i="28"/>
  <c r="AF48" i="28"/>
  <c r="AO48" i="28" s="1"/>
  <c r="AE48" i="28"/>
  <c r="AG48" i="28"/>
  <c r="AP48" i="28" s="1"/>
  <c r="AR47" i="28"/>
  <c r="AR45" i="36"/>
  <c r="AI45" i="82"/>
  <c r="AN45" i="82"/>
  <c r="W48" i="35"/>
  <c r="AF47" i="35"/>
  <c r="AO47" i="35" s="1"/>
  <c r="AE47" i="35"/>
  <c r="AG47" i="35"/>
  <c r="AP47" i="35" s="1"/>
  <c r="AG47" i="92"/>
  <c r="AP47" i="92" s="1"/>
  <c r="AF47" i="92"/>
  <c r="AO47" i="92" s="1"/>
  <c r="AE47" i="92"/>
  <c r="W48" i="92"/>
  <c r="AN47" i="25"/>
  <c r="AI47" i="25"/>
  <c r="X49" i="37"/>
  <c r="Y49" i="37"/>
  <c r="AG45" i="44"/>
  <c r="AP45" i="44" s="1"/>
  <c r="AF45" i="44"/>
  <c r="AO45" i="44" s="1"/>
  <c r="AE45" i="44"/>
  <c r="W46" i="44"/>
  <c r="Z44" i="47"/>
  <c r="Z49" i="39"/>
  <c r="Y49" i="39"/>
  <c r="X49" i="39"/>
  <c r="AR48" i="32"/>
  <c r="Z45" i="29"/>
  <c r="AH45" i="40"/>
  <c r="AQ45" i="40" s="1"/>
  <c r="Z47" i="93"/>
  <c r="AG45" i="96"/>
  <c r="AP45" i="96" s="1"/>
  <c r="AF45" i="96"/>
  <c r="AO45" i="96" s="1"/>
  <c r="W46" i="96"/>
  <c r="AE45" i="96"/>
  <c r="AI47" i="83"/>
  <c r="AN47" i="83"/>
  <c r="AR46" i="84"/>
  <c r="Z49" i="90"/>
  <c r="AH46" i="73"/>
  <c r="AQ46" i="73" s="1"/>
  <c r="AI45" i="43"/>
  <c r="AN45" i="43"/>
  <c r="AH49" i="32"/>
  <c r="AQ49" i="32" s="1"/>
  <c r="AF43" i="76"/>
  <c r="AO43" i="76" s="1"/>
  <c r="W44" i="76"/>
  <c r="AE43" i="76"/>
  <c r="AG43" i="76"/>
  <c r="AP43" i="76" s="1"/>
  <c r="AR46" i="93"/>
  <c r="Z47" i="34"/>
  <c r="X47" i="34"/>
  <c r="Y47" i="34"/>
  <c r="X47" i="91"/>
  <c r="Y47" i="91"/>
  <c r="Z47" i="91" s="1"/>
  <c r="Z48" i="41"/>
  <c r="Y48" i="41"/>
  <c r="X48" i="41"/>
  <c r="AF45" i="88"/>
  <c r="AO45" i="88" s="1"/>
  <c r="AE45" i="88"/>
  <c r="AG45" i="88"/>
  <c r="AP45" i="88" s="1"/>
  <c r="W46" i="88"/>
  <c r="X49" i="85"/>
  <c r="Y49" i="85"/>
  <c r="AR47" i="42"/>
  <c r="AR43" i="47"/>
  <c r="Y48" i="31"/>
  <c r="X48" i="31"/>
  <c r="AH46" i="36"/>
  <c r="AQ46" i="36" s="1"/>
  <c r="AI48" i="39"/>
  <c r="AN48" i="39"/>
  <c r="Z47" i="87"/>
  <c r="X47" i="87"/>
  <c r="Y47" i="87"/>
  <c r="AH47" i="89"/>
  <c r="AQ47" i="89" s="1"/>
  <c r="AE45" i="38"/>
  <c r="W46" i="38"/>
  <c r="AG45" i="38"/>
  <c r="AP45" i="38" s="1"/>
  <c r="AF45" i="38"/>
  <c r="AO45" i="38" s="1"/>
  <c r="W48" i="33"/>
  <c r="AG47" i="33"/>
  <c r="AP47" i="33" s="1"/>
  <c r="AE47" i="33"/>
  <c r="AF47" i="33"/>
  <c r="AO47" i="33" s="1"/>
  <c r="Z47" i="94"/>
  <c r="X47" i="94"/>
  <c r="Y47" i="94"/>
  <c r="AN46" i="81"/>
  <c r="AI46" i="81"/>
  <c r="AH45" i="95"/>
  <c r="AQ45" i="95" s="1"/>
  <c r="AN46" i="34"/>
  <c r="AI46" i="34"/>
  <c r="Z49" i="27"/>
  <c r="X49" i="27"/>
  <c r="Y49" i="27"/>
  <c r="Y47" i="79"/>
  <c r="X47" i="79"/>
  <c r="Z47" i="79" s="1"/>
  <c r="Z47" i="46"/>
  <c r="X47" i="46"/>
  <c r="Y47" i="46"/>
  <c r="Y48" i="25"/>
  <c r="X48" i="25"/>
  <c r="Z48" i="25" s="1"/>
  <c r="AN48" i="37"/>
  <c r="AI48" i="37"/>
  <c r="AF47" i="89"/>
  <c r="AO47" i="89" s="1"/>
  <c r="W48" i="89"/>
  <c r="AE47" i="89"/>
  <c r="AG47" i="89"/>
  <c r="AP47" i="89" s="1"/>
  <c r="AR45" i="73"/>
  <c r="AR44" i="95"/>
  <c r="AH49" i="45"/>
  <c r="AQ49" i="45" s="1"/>
  <c r="AF47" i="26"/>
  <c r="AO47" i="26" s="1"/>
  <c r="AG47" i="26"/>
  <c r="AP47" i="26" s="1"/>
  <c r="W48" i="26"/>
  <c r="AE47" i="26"/>
  <c r="AH48" i="42"/>
  <c r="AQ48" i="42" s="1"/>
  <c r="AH47" i="74"/>
  <c r="AQ47" i="74" s="1"/>
  <c r="AR46" i="89"/>
  <c r="AE49" i="32"/>
  <c r="AF49" i="32"/>
  <c r="AO49" i="32" s="1"/>
  <c r="W50" i="32"/>
  <c r="AG49" i="32"/>
  <c r="AP49" i="32" s="1"/>
  <c r="AE45" i="95"/>
  <c r="AF45" i="95"/>
  <c r="AO45" i="95" s="1"/>
  <c r="AG45" i="95"/>
  <c r="AP45" i="95" s="1"/>
  <c r="W46" i="95"/>
  <c r="AI47" i="41"/>
  <c r="AN47" i="41"/>
  <c r="AG47" i="48"/>
  <c r="AP47" i="48" s="1"/>
  <c r="AF47" i="48"/>
  <c r="AO47" i="48" s="1"/>
  <c r="AE47" i="48"/>
  <c r="W48" i="48"/>
  <c r="AR46" i="74"/>
  <c r="AH47" i="48"/>
  <c r="AQ47" i="48" s="1"/>
  <c r="AR44" i="40"/>
  <c r="AI46" i="87"/>
  <c r="AN46" i="87"/>
  <c r="Z48" i="77"/>
  <c r="AE47" i="75"/>
  <c r="AG47" i="75"/>
  <c r="AP47" i="75" s="1"/>
  <c r="AF47" i="75"/>
  <c r="AO47" i="75" s="1"/>
  <c r="W48" i="75"/>
  <c r="Z49" i="45"/>
  <c r="Z48" i="42"/>
  <c r="AH48" i="30"/>
  <c r="AQ48" i="30" s="1"/>
  <c r="Z47" i="74"/>
  <c r="AN46" i="94"/>
  <c r="AI46" i="94"/>
  <c r="Z47" i="81"/>
  <c r="Y47" i="81"/>
  <c r="X47" i="81"/>
  <c r="Y46" i="82"/>
  <c r="X46" i="82"/>
  <c r="AI48" i="27"/>
  <c r="AN48" i="27"/>
  <c r="AN46" i="79"/>
  <c r="AI46" i="79"/>
  <c r="AN46" i="46"/>
  <c r="AI46" i="46"/>
  <c r="W49" i="25" l="1"/>
  <c r="AG48" i="25"/>
  <c r="AP48" i="25" s="1"/>
  <c r="AF48" i="25"/>
  <c r="AO48" i="25" s="1"/>
  <c r="AE48" i="25"/>
  <c r="W48" i="91"/>
  <c r="AE47" i="91"/>
  <c r="AG47" i="91"/>
  <c r="AP47" i="91" s="1"/>
  <c r="AF47" i="91"/>
  <c r="AO47" i="91" s="1"/>
  <c r="W48" i="79"/>
  <c r="AG47" i="79"/>
  <c r="AP47" i="79" s="1"/>
  <c r="AE47" i="79"/>
  <c r="AF47" i="79"/>
  <c r="AO47" i="79" s="1"/>
  <c r="AN47" i="89"/>
  <c r="AI47" i="89"/>
  <c r="AE45" i="29"/>
  <c r="AF45" i="29"/>
  <c r="AO45" i="29" s="1"/>
  <c r="W46" i="29"/>
  <c r="AG45" i="29"/>
  <c r="AP45" i="29" s="1"/>
  <c r="AN47" i="92"/>
  <c r="AI47" i="92"/>
  <c r="AI46" i="73"/>
  <c r="AN46" i="73"/>
  <c r="Y48" i="89"/>
  <c r="X48" i="89"/>
  <c r="Z48" i="89" s="1"/>
  <c r="Z48" i="75"/>
  <c r="X48" i="75"/>
  <c r="Y48" i="75"/>
  <c r="X48" i="48"/>
  <c r="Y48" i="48"/>
  <c r="Z48" i="48" s="1"/>
  <c r="Z46" i="95"/>
  <c r="X46" i="95"/>
  <c r="Y46" i="95"/>
  <c r="Y48" i="26"/>
  <c r="X48" i="26"/>
  <c r="Z48" i="26" s="1"/>
  <c r="W48" i="46"/>
  <c r="AG47" i="46"/>
  <c r="AP47" i="46" s="1"/>
  <c r="AF47" i="46"/>
  <c r="AO47" i="46" s="1"/>
  <c r="AE47" i="46"/>
  <c r="AE49" i="27"/>
  <c r="W50" i="27"/>
  <c r="AG49" i="27"/>
  <c r="AP49" i="27" s="1"/>
  <c r="AF49" i="27"/>
  <c r="AO49" i="27" s="1"/>
  <c r="W48" i="94"/>
  <c r="AG47" i="94"/>
  <c r="AP47" i="94" s="1"/>
  <c r="AE47" i="94"/>
  <c r="AF47" i="94"/>
  <c r="AO47" i="94" s="1"/>
  <c r="AF47" i="87"/>
  <c r="AO47" i="87" s="1"/>
  <c r="AE47" i="87"/>
  <c r="W48" i="87"/>
  <c r="AG47" i="87"/>
  <c r="AP47" i="87" s="1"/>
  <c r="AH47" i="34"/>
  <c r="AQ47" i="34" s="1"/>
  <c r="AI43" i="76"/>
  <c r="AN43" i="76"/>
  <c r="AG49" i="39"/>
  <c r="AP49" i="39" s="1"/>
  <c r="AF49" i="39"/>
  <c r="AO49" i="39" s="1"/>
  <c r="AE49" i="39"/>
  <c r="W50" i="39"/>
  <c r="X48" i="92"/>
  <c r="Y48" i="92"/>
  <c r="AI47" i="35"/>
  <c r="AN47" i="35"/>
  <c r="AE48" i="83"/>
  <c r="W49" i="83"/>
  <c r="AF48" i="83"/>
  <c r="AO48" i="83" s="1"/>
  <c r="AG48" i="83"/>
  <c r="AP48" i="83" s="1"/>
  <c r="X46" i="78"/>
  <c r="Z46" i="78" s="1"/>
  <c r="Y46" i="78"/>
  <c r="AI47" i="84"/>
  <c r="AN47" i="84"/>
  <c r="Z44" i="76"/>
  <c r="X44" i="76"/>
  <c r="Y44" i="76"/>
  <c r="X47" i="36"/>
  <c r="Y47" i="36"/>
  <c r="AH46" i="82"/>
  <c r="AQ46" i="82" s="1"/>
  <c r="AI47" i="33"/>
  <c r="AN47" i="33"/>
  <c r="AN45" i="96"/>
  <c r="AI45" i="96"/>
  <c r="AH49" i="37"/>
  <c r="AQ49" i="37" s="1"/>
  <c r="X46" i="88"/>
  <c r="Y46" i="88"/>
  <c r="AR47" i="83"/>
  <c r="AH48" i="31"/>
  <c r="AQ48" i="31" s="1"/>
  <c r="AH46" i="43"/>
  <c r="AQ46" i="43" s="1"/>
  <c r="Z46" i="82"/>
  <c r="AN49" i="32"/>
  <c r="AI49" i="32"/>
  <c r="X46" i="38"/>
  <c r="Y46" i="38"/>
  <c r="AN45" i="88"/>
  <c r="AI45" i="88"/>
  <c r="AH47" i="91"/>
  <c r="AQ47" i="91" s="1"/>
  <c r="AR45" i="43"/>
  <c r="W50" i="90"/>
  <c r="AG49" i="90"/>
  <c r="AP49" i="90" s="1"/>
  <c r="AF49" i="90"/>
  <c r="AO49" i="90" s="1"/>
  <c r="AE49" i="90"/>
  <c r="Y46" i="96"/>
  <c r="X46" i="96"/>
  <c r="Z46" i="96" s="1"/>
  <c r="X46" i="44"/>
  <c r="Y46" i="44"/>
  <c r="Z46" i="44" s="1"/>
  <c r="Z49" i="37"/>
  <c r="X48" i="35"/>
  <c r="Y48" i="35"/>
  <c r="Z46" i="43"/>
  <c r="AR47" i="31"/>
  <c r="AN46" i="36"/>
  <c r="AI46" i="36"/>
  <c r="AI45" i="40"/>
  <c r="AN45" i="40"/>
  <c r="AR48" i="27"/>
  <c r="AF47" i="81"/>
  <c r="AO47" i="81" s="1"/>
  <c r="W48" i="81"/>
  <c r="AG47" i="81"/>
  <c r="AP47" i="81" s="1"/>
  <c r="AE47" i="81"/>
  <c r="AH47" i="79"/>
  <c r="AQ47" i="79" s="1"/>
  <c r="W48" i="34"/>
  <c r="AG47" i="34"/>
  <c r="AP47" i="34" s="1"/>
  <c r="AE47" i="34"/>
  <c r="AF47" i="34"/>
  <c r="AO47" i="34" s="1"/>
  <c r="X49" i="86"/>
  <c r="Y49" i="86"/>
  <c r="X46" i="40"/>
  <c r="Y46" i="40"/>
  <c r="AR46" i="46"/>
  <c r="AR46" i="81"/>
  <c r="AR48" i="39"/>
  <c r="Y49" i="28"/>
  <c r="Z49" i="28" s="1"/>
  <c r="X49" i="28"/>
  <c r="AR46" i="79"/>
  <c r="AE47" i="74"/>
  <c r="W48" i="74"/>
  <c r="AG47" i="74"/>
  <c r="AP47" i="74" s="1"/>
  <c r="AF47" i="74"/>
  <c r="AO47" i="74" s="1"/>
  <c r="AG48" i="42"/>
  <c r="AP48" i="42" s="1"/>
  <c r="W49" i="42"/>
  <c r="AF48" i="42"/>
  <c r="AO48" i="42" s="1"/>
  <c r="AE48" i="42"/>
  <c r="AI47" i="75"/>
  <c r="AN47" i="75"/>
  <c r="AI45" i="95"/>
  <c r="AN45" i="95"/>
  <c r="AN47" i="26"/>
  <c r="AI47" i="26"/>
  <c r="AI45" i="38"/>
  <c r="AN45" i="38"/>
  <c r="Z48" i="31"/>
  <c r="AH49" i="85"/>
  <c r="AQ49" i="85" s="1"/>
  <c r="AH49" i="39"/>
  <c r="AQ49" i="39" s="1"/>
  <c r="AN45" i="44"/>
  <c r="AI45" i="44"/>
  <c r="AR47" i="25"/>
  <c r="Y48" i="80"/>
  <c r="X48" i="80"/>
  <c r="Z48" i="80" s="1"/>
  <c r="AH48" i="83"/>
  <c r="AQ48" i="83" s="1"/>
  <c r="AR48" i="85"/>
  <c r="AN48" i="86"/>
  <c r="AI48" i="86"/>
  <c r="AR46" i="87"/>
  <c r="AN47" i="48"/>
  <c r="AI47" i="48"/>
  <c r="X50" i="32"/>
  <c r="Z50" i="32" s="1"/>
  <c r="Y50" i="32"/>
  <c r="AH48" i="25"/>
  <c r="AQ48" i="25" s="1"/>
  <c r="AR46" i="34"/>
  <c r="AF48" i="41"/>
  <c r="AO48" i="41" s="1"/>
  <c r="AE48" i="41"/>
  <c r="W49" i="41"/>
  <c r="AG48" i="41"/>
  <c r="AP48" i="41" s="1"/>
  <c r="AE47" i="93"/>
  <c r="W48" i="93"/>
  <c r="AF47" i="93"/>
  <c r="AO47" i="93" s="1"/>
  <c r="AG47" i="93"/>
  <c r="AP47" i="93" s="1"/>
  <c r="W45" i="47"/>
  <c r="AG44" i="47"/>
  <c r="AP44" i="47" s="1"/>
  <c r="AE44" i="47"/>
  <c r="AF44" i="47"/>
  <c r="AO44" i="47" s="1"/>
  <c r="AI45" i="78"/>
  <c r="AN45" i="78"/>
  <c r="AR46" i="94"/>
  <c r="AI47" i="80"/>
  <c r="AN47" i="80"/>
  <c r="AN48" i="30"/>
  <c r="AI48" i="30"/>
  <c r="AH47" i="81"/>
  <c r="AQ47" i="81" s="1"/>
  <c r="AG49" i="45"/>
  <c r="AP49" i="45" s="1"/>
  <c r="AF49" i="45"/>
  <c r="AO49" i="45" s="1"/>
  <c r="AE49" i="45"/>
  <c r="W50" i="45"/>
  <c r="AF48" i="77"/>
  <c r="AO48" i="77" s="1"/>
  <c r="W49" i="77"/>
  <c r="AG48" i="77"/>
  <c r="AP48" i="77" s="1"/>
  <c r="AE48" i="77"/>
  <c r="AR47" i="41"/>
  <c r="AR48" i="37"/>
  <c r="AH47" i="46"/>
  <c r="AQ47" i="46" s="1"/>
  <c r="AH49" i="27"/>
  <c r="AQ49" i="27" s="1"/>
  <c r="AH47" i="94"/>
  <c r="AQ47" i="94" s="1"/>
  <c r="Z48" i="33"/>
  <c r="Y48" i="33"/>
  <c r="X48" i="33"/>
  <c r="AH47" i="87"/>
  <c r="AQ47" i="87" s="1"/>
  <c r="Z49" i="85"/>
  <c r="AH48" i="41"/>
  <c r="AQ48" i="41" s="1"/>
  <c r="AR45" i="82"/>
  <c r="AI48" i="28"/>
  <c r="AN48" i="28"/>
  <c r="AR46" i="91"/>
  <c r="X49" i="30"/>
  <c r="Y49" i="30"/>
  <c r="Y48" i="84"/>
  <c r="Z48" i="84" s="1"/>
  <c r="X48" i="84"/>
  <c r="X47" i="73"/>
  <c r="Y47" i="73"/>
  <c r="AF48" i="80" l="1"/>
  <c r="AO48" i="80" s="1"/>
  <c r="W49" i="80"/>
  <c r="AG48" i="80"/>
  <c r="AP48" i="80" s="1"/>
  <c r="AE48" i="80"/>
  <c r="W47" i="44"/>
  <c r="AG46" i="44"/>
  <c r="AP46" i="44" s="1"/>
  <c r="AF46" i="44"/>
  <c r="AO46" i="44" s="1"/>
  <c r="AE46" i="44"/>
  <c r="AG46" i="78"/>
  <c r="AP46" i="78" s="1"/>
  <c r="AE46" i="78"/>
  <c r="AF46" i="78"/>
  <c r="AO46" i="78" s="1"/>
  <c r="W47" i="78"/>
  <c r="AF48" i="89"/>
  <c r="AO48" i="89" s="1"/>
  <c r="W49" i="89"/>
  <c r="AE48" i="89"/>
  <c r="AG48" i="89"/>
  <c r="AP48" i="89" s="1"/>
  <c r="W47" i="96"/>
  <c r="AE46" i="96"/>
  <c r="AG46" i="96"/>
  <c r="AP46" i="96" s="1"/>
  <c r="AF46" i="96"/>
  <c r="AO46" i="96" s="1"/>
  <c r="W49" i="26"/>
  <c r="AG48" i="26"/>
  <c r="AP48" i="26" s="1"/>
  <c r="AF48" i="26"/>
  <c r="AO48" i="26" s="1"/>
  <c r="AE48" i="26"/>
  <c r="W49" i="48"/>
  <c r="AG48" i="48"/>
  <c r="AP48" i="48" s="1"/>
  <c r="AF48" i="48"/>
  <c r="AO48" i="48" s="1"/>
  <c r="AE48" i="48"/>
  <c r="AE49" i="28"/>
  <c r="AG49" i="28"/>
  <c r="AP49" i="28" s="1"/>
  <c r="W50" i="28"/>
  <c r="AF49" i="28"/>
  <c r="AO49" i="28" s="1"/>
  <c r="AG48" i="84"/>
  <c r="AP48" i="84" s="1"/>
  <c r="AF48" i="84"/>
  <c r="AO48" i="84" s="1"/>
  <c r="AE48" i="84"/>
  <c r="W49" i="84"/>
  <c r="AG50" i="32"/>
  <c r="AP50" i="32" s="1"/>
  <c r="AF50" i="32"/>
  <c r="AO50" i="32" s="1"/>
  <c r="W51" i="32"/>
  <c r="AE50" i="32"/>
  <c r="AR45" i="78"/>
  <c r="AH49" i="86"/>
  <c r="AQ49" i="86" s="1"/>
  <c r="AR48" i="28"/>
  <c r="AI48" i="41"/>
  <c r="AN48" i="41"/>
  <c r="AR45" i="44"/>
  <c r="AH47" i="36"/>
  <c r="AQ47" i="36" s="1"/>
  <c r="AH49" i="30"/>
  <c r="AQ49" i="30" s="1"/>
  <c r="AH48" i="84"/>
  <c r="AQ48" i="84" s="1"/>
  <c r="Z49" i="77"/>
  <c r="X49" i="77"/>
  <c r="Y49" i="77"/>
  <c r="AR48" i="30"/>
  <c r="Y45" i="47"/>
  <c r="X45" i="47"/>
  <c r="Z45" i="47" s="1"/>
  <c r="AR47" i="26"/>
  <c r="AN48" i="42"/>
  <c r="AI48" i="42"/>
  <c r="AH49" i="28"/>
  <c r="AQ49" i="28" s="1"/>
  <c r="AG49" i="37"/>
  <c r="AP49" i="37" s="1"/>
  <c r="W50" i="37"/>
  <c r="AF49" i="37"/>
  <c r="AO49" i="37" s="1"/>
  <c r="AE49" i="37"/>
  <c r="AR49" i="32"/>
  <c r="AH44" i="76"/>
  <c r="AQ44" i="76" s="1"/>
  <c r="X50" i="39"/>
  <c r="Z50" i="39" s="1"/>
  <c r="Y50" i="39"/>
  <c r="Y48" i="87"/>
  <c r="X48" i="87"/>
  <c r="X50" i="27"/>
  <c r="Z50" i="27" s="1"/>
  <c r="Y50" i="27"/>
  <c r="X48" i="46"/>
  <c r="Y48" i="46"/>
  <c r="W47" i="95"/>
  <c r="AE46" i="95"/>
  <c r="AG46" i="95"/>
  <c r="AP46" i="95" s="1"/>
  <c r="AF46" i="95"/>
  <c r="AO46" i="95" s="1"/>
  <c r="AF48" i="75"/>
  <c r="AO48" i="75" s="1"/>
  <c r="AG48" i="75"/>
  <c r="AP48" i="75" s="1"/>
  <c r="AE48" i="75"/>
  <c r="W49" i="75"/>
  <c r="AR47" i="92"/>
  <c r="AI45" i="29"/>
  <c r="AN45" i="29"/>
  <c r="Y48" i="91"/>
  <c r="X48" i="91"/>
  <c r="AR48" i="86"/>
  <c r="Y48" i="34"/>
  <c r="X48" i="34"/>
  <c r="AI47" i="81"/>
  <c r="AN47" i="81"/>
  <c r="AI49" i="90"/>
  <c r="AN49" i="90"/>
  <c r="AR45" i="88"/>
  <c r="AF44" i="76"/>
  <c r="AO44" i="76" s="1"/>
  <c r="W45" i="76"/>
  <c r="AE44" i="76"/>
  <c r="AG44" i="76"/>
  <c r="AP44" i="76" s="1"/>
  <c r="AR47" i="35"/>
  <c r="AN49" i="39"/>
  <c r="AI49" i="39"/>
  <c r="AN47" i="87"/>
  <c r="AI47" i="87"/>
  <c r="AI49" i="27"/>
  <c r="AN49" i="27"/>
  <c r="AH48" i="26"/>
  <c r="AQ48" i="26" s="1"/>
  <c r="AH48" i="89"/>
  <c r="AQ48" i="89" s="1"/>
  <c r="AR47" i="89"/>
  <c r="Z48" i="79"/>
  <c r="X48" i="79"/>
  <c r="Y48" i="79"/>
  <c r="AI48" i="25"/>
  <c r="AN48" i="25"/>
  <c r="Y50" i="45"/>
  <c r="Z50" i="45" s="1"/>
  <c r="X50" i="45"/>
  <c r="Y49" i="41"/>
  <c r="Z49" i="41" s="1"/>
  <c r="X49" i="41"/>
  <c r="X49" i="42"/>
  <c r="Y49" i="42"/>
  <c r="X48" i="74"/>
  <c r="Y48" i="74"/>
  <c r="Z49" i="86"/>
  <c r="AE46" i="43"/>
  <c r="W47" i="43"/>
  <c r="AG46" i="43"/>
  <c r="AP46" i="43" s="1"/>
  <c r="AF46" i="43"/>
  <c r="AO46" i="43" s="1"/>
  <c r="AH46" i="44"/>
  <c r="AQ46" i="44" s="1"/>
  <c r="AE46" i="82"/>
  <c r="W47" i="82"/>
  <c r="AF46" i="82"/>
  <c r="AO46" i="82" s="1"/>
  <c r="AG46" i="82"/>
  <c r="AP46" i="82" s="1"/>
  <c r="AR47" i="33"/>
  <c r="X48" i="94"/>
  <c r="Z48" i="94" s="1"/>
  <c r="Y48" i="94"/>
  <c r="AI47" i="46"/>
  <c r="AN47" i="46"/>
  <c r="AH48" i="48"/>
  <c r="AQ48" i="48" s="1"/>
  <c r="AF48" i="33"/>
  <c r="AO48" i="33" s="1"/>
  <c r="AE48" i="33"/>
  <c r="W49" i="33"/>
  <c r="AG48" i="33"/>
  <c r="AP48" i="33" s="1"/>
  <c r="AH50" i="32"/>
  <c r="AQ50" i="32" s="1"/>
  <c r="AI49" i="45"/>
  <c r="AN49" i="45"/>
  <c r="AR47" i="80"/>
  <c r="AF48" i="31"/>
  <c r="AO48" i="31" s="1"/>
  <c r="AE48" i="31"/>
  <c r="W49" i="31"/>
  <c r="AG48" i="31"/>
  <c r="AP48" i="31" s="1"/>
  <c r="AR45" i="95"/>
  <c r="AN47" i="74"/>
  <c r="AI47" i="74"/>
  <c r="AR45" i="40"/>
  <c r="AH48" i="92"/>
  <c r="AQ48" i="92" s="1"/>
  <c r="AH47" i="73"/>
  <c r="AQ47" i="73" s="1"/>
  <c r="AI48" i="77"/>
  <c r="AN48" i="77"/>
  <c r="Y48" i="93"/>
  <c r="X48" i="93"/>
  <c r="Z48" i="93" s="1"/>
  <c r="AH48" i="80"/>
  <c r="AQ48" i="80" s="1"/>
  <c r="AH46" i="40"/>
  <c r="AQ46" i="40" s="1"/>
  <c r="AI47" i="34"/>
  <c r="AN47" i="34"/>
  <c r="X48" i="81"/>
  <c r="Z48" i="81" s="1"/>
  <c r="Y48" i="81"/>
  <c r="AR46" i="36"/>
  <c r="AH48" i="35"/>
  <c r="AQ48" i="35" s="1"/>
  <c r="AH46" i="96"/>
  <c r="AQ46" i="96" s="1"/>
  <c r="AH46" i="38"/>
  <c r="AQ46" i="38" s="1"/>
  <c r="AH46" i="88"/>
  <c r="AQ46" i="88" s="1"/>
  <c r="Z47" i="36"/>
  <c r="Y49" i="83"/>
  <c r="X49" i="83"/>
  <c r="Z48" i="92"/>
  <c r="Y46" i="29"/>
  <c r="X46" i="29"/>
  <c r="Z46" i="29" s="1"/>
  <c r="AI47" i="79"/>
  <c r="AN47" i="79"/>
  <c r="AI47" i="91"/>
  <c r="AN47" i="91"/>
  <c r="AI44" i="47"/>
  <c r="AN44" i="47"/>
  <c r="AR47" i="48"/>
  <c r="AR47" i="84"/>
  <c r="Z47" i="73"/>
  <c r="Z49" i="30"/>
  <c r="W50" i="85"/>
  <c r="AF49" i="85"/>
  <c r="AO49" i="85" s="1"/>
  <c r="AE49" i="85"/>
  <c r="AG49" i="85"/>
  <c r="AP49" i="85" s="1"/>
  <c r="AH48" i="33"/>
  <c r="AQ48" i="33" s="1"/>
  <c r="AI47" i="93"/>
  <c r="AN47" i="93"/>
  <c r="AR45" i="38"/>
  <c r="AR47" i="75"/>
  <c r="Z46" i="40"/>
  <c r="Z48" i="35"/>
  <c r="Y50" i="90"/>
  <c r="X50" i="90"/>
  <c r="Z46" i="38"/>
  <c r="Z46" i="88"/>
  <c r="AR45" i="96"/>
  <c r="AH46" i="78"/>
  <c r="AQ46" i="78" s="1"/>
  <c r="AI48" i="83"/>
  <c r="AN48" i="83"/>
  <c r="AR43" i="76"/>
  <c r="AI47" i="94"/>
  <c r="AN47" i="94"/>
  <c r="AH46" i="95"/>
  <c r="AQ46" i="95" s="1"/>
  <c r="AH48" i="75"/>
  <c r="AQ48" i="75" s="1"/>
  <c r="AR46" i="73"/>
  <c r="Y49" i="25"/>
  <c r="X49" i="25"/>
  <c r="AE50" i="45" l="1"/>
  <c r="AG50" i="45"/>
  <c r="AP50" i="45" s="1"/>
  <c r="W51" i="45"/>
  <c r="AF50" i="45"/>
  <c r="AO50" i="45" s="1"/>
  <c r="W51" i="39"/>
  <c r="AG50" i="39"/>
  <c r="AP50" i="39" s="1"/>
  <c r="AF50" i="39"/>
  <c r="AO50" i="39" s="1"/>
  <c r="AE50" i="39"/>
  <c r="AG50" i="27"/>
  <c r="AP50" i="27" s="1"/>
  <c r="AF50" i="27"/>
  <c r="AO50" i="27" s="1"/>
  <c r="AE50" i="27"/>
  <c r="W51" i="27"/>
  <c r="AG48" i="93"/>
  <c r="AP48" i="93" s="1"/>
  <c r="AE48" i="93"/>
  <c r="W49" i="93"/>
  <c r="AF48" i="93"/>
  <c r="AO48" i="93" s="1"/>
  <c r="AG46" i="29"/>
  <c r="AP46" i="29" s="1"/>
  <c r="AF46" i="29"/>
  <c r="AO46" i="29" s="1"/>
  <c r="W47" i="29"/>
  <c r="AE46" i="29"/>
  <c r="AE48" i="81"/>
  <c r="W49" i="81"/>
  <c r="AF48" i="81"/>
  <c r="AO48" i="81" s="1"/>
  <c r="AG48" i="81"/>
  <c r="AP48" i="81" s="1"/>
  <c r="AG49" i="41"/>
  <c r="AP49" i="41" s="1"/>
  <c r="AF49" i="41"/>
  <c r="AO49" i="41" s="1"/>
  <c r="AE49" i="41"/>
  <c r="W50" i="41"/>
  <c r="AE48" i="94"/>
  <c r="W49" i="94"/>
  <c r="AF48" i="94"/>
  <c r="AO48" i="94" s="1"/>
  <c r="AG48" i="94"/>
  <c r="AP48" i="94" s="1"/>
  <c r="AF45" i="47"/>
  <c r="AO45" i="47" s="1"/>
  <c r="AE45" i="47"/>
  <c r="W46" i="47"/>
  <c r="AG45" i="47"/>
  <c r="AP45" i="47" s="1"/>
  <c r="AI46" i="43"/>
  <c r="AN46" i="43"/>
  <c r="AH49" i="42"/>
  <c r="AQ49" i="42" s="1"/>
  <c r="Z45" i="76"/>
  <c r="Y45" i="76"/>
  <c r="X45" i="76"/>
  <c r="AH48" i="87"/>
  <c r="AQ48" i="87" s="1"/>
  <c r="AH49" i="83"/>
  <c r="AQ49" i="83" s="1"/>
  <c r="AR47" i="94"/>
  <c r="AG46" i="88"/>
  <c r="AP46" i="88" s="1"/>
  <c r="AF46" i="88"/>
  <c r="AO46" i="88" s="1"/>
  <c r="W47" i="88"/>
  <c r="AE46" i="88"/>
  <c r="AR44" i="47"/>
  <c r="AG46" i="38"/>
  <c r="AP46" i="38" s="1"/>
  <c r="AF46" i="38"/>
  <c r="AO46" i="38" s="1"/>
  <c r="AE46" i="38"/>
  <c r="W47" i="38"/>
  <c r="AI49" i="85"/>
  <c r="AN49" i="85"/>
  <c r="AR47" i="74"/>
  <c r="Z49" i="31"/>
  <c r="Y49" i="31"/>
  <c r="X49" i="31"/>
  <c r="AR49" i="45"/>
  <c r="Z47" i="43"/>
  <c r="X47" i="43"/>
  <c r="Y47" i="43"/>
  <c r="AH50" i="45"/>
  <c r="AQ50" i="45" s="1"/>
  <c r="AH48" i="79"/>
  <c r="AQ48" i="79" s="1"/>
  <c r="AR49" i="39"/>
  <c r="AI44" i="76"/>
  <c r="AN44" i="76"/>
  <c r="AR49" i="90"/>
  <c r="AR45" i="29"/>
  <c r="X47" i="95"/>
  <c r="Y47" i="95"/>
  <c r="AR48" i="42"/>
  <c r="AR48" i="41"/>
  <c r="Y51" i="32"/>
  <c r="X51" i="32"/>
  <c r="AN49" i="28"/>
  <c r="AI49" i="28"/>
  <c r="AI48" i="26"/>
  <c r="AN48" i="26"/>
  <c r="Y49" i="89"/>
  <c r="X49" i="89"/>
  <c r="AN46" i="78"/>
  <c r="AI46" i="78"/>
  <c r="X47" i="44"/>
  <c r="Y47" i="44"/>
  <c r="Z47" i="44" s="1"/>
  <c r="AR47" i="91"/>
  <c r="AI48" i="31"/>
  <c r="AN48" i="31"/>
  <c r="AE48" i="79"/>
  <c r="W49" i="79"/>
  <c r="AF48" i="79"/>
  <c r="AO48" i="79" s="1"/>
  <c r="AG48" i="79"/>
  <c r="AP48" i="79" s="1"/>
  <c r="AG49" i="86"/>
  <c r="AP49" i="86" s="1"/>
  <c r="AF49" i="86"/>
  <c r="AO49" i="86" s="1"/>
  <c r="AE49" i="86"/>
  <c r="W50" i="86"/>
  <c r="Z49" i="42"/>
  <c r="AR47" i="81"/>
  <c r="AH48" i="91"/>
  <c r="AQ48" i="91" s="1"/>
  <c r="AH48" i="46"/>
  <c r="AQ48" i="46" s="1"/>
  <c r="AN49" i="37"/>
  <c r="AI49" i="37"/>
  <c r="AI46" i="44"/>
  <c r="AN46" i="44"/>
  <c r="AH49" i="25"/>
  <c r="AQ49" i="25" s="1"/>
  <c r="AH50" i="90"/>
  <c r="AQ50" i="90" s="1"/>
  <c r="W49" i="92"/>
  <c r="AG48" i="92"/>
  <c r="AP48" i="92" s="1"/>
  <c r="AF48" i="92"/>
  <c r="AO48" i="92" s="1"/>
  <c r="AE48" i="92"/>
  <c r="AI46" i="96"/>
  <c r="AN46" i="96"/>
  <c r="Z49" i="25"/>
  <c r="AR48" i="83"/>
  <c r="Z50" i="90"/>
  <c r="X50" i="85"/>
  <c r="Y50" i="85"/>
  <c r="AR47" i="79"/>
  <c r="AI48" i="33"/>
  <c r="AN48" i="33"/>
  <c r="AI46" i="82"/>
  <c r="AN46" i="82"/>
  <c r="AH49" i="41"/>
  <c r="AQ49" i="41" s="1"/>
  <c r="AR49" i="27"/>
  <c r="AH48" i="34"/>
  <c r="AQ48" i="34" s="1"/>
  <c r="Y49" i="75"/>
  <c r="X49" i="75"/>
  <c r="Z48" i="46"/>
  <c r="Z48" i="87"/>
  <c r="Z50" i="28"/>
  <c r="Y50" i="28"/>
  <c r="X50" i="28"/>
  <c r="Y47" i="96"/>
  <c r="X47" i="96"/>
  <c r="Z47" i="78"/>
  <c r="X47" i="78"/>
  <c r="Y47" i="78"/>
  <c r="X49" i="80"/>
  <c r="Y49" i="80"/>
  <c r="Z49" i="80" s="1"/>
  <c r="AH48" i="93"/>
  <c r="AQ48" i="93" s="1"/>
  <c r="AI48" i="48"/>
  <c r="AN48" i="48"/>
  <c r="AI48" i="80"/>
  <c r="AN48" i="80"/>
  <c r="AR47" i="34"/>
  <c r="Z49" i="33"/>
  <c r="Y49" i="33"/>
  <c r="X49" i="33"/>
  <c r="AE48" i="35"/>
  <c r="AF48" i="35"/>
  <c r="AO48" i="35" s="1"/>
  <c r="AG48" i="35"/>
  <c r="AP48" i="35" s="1"/>
  <c r="W49" i="35"/>
  <c r="AG49" i="30"/>
  <c r="AP49" i="30" s="1"/>
  <c r="W50" i="30"/>
  <c r="AE49" i="30"/>
  <c r="AF49" i="30"/>
  <c r="AO49" i="30" s="1"/>
  <c r="AH46" i="29"/>
  <c r="AQ46" i="29" s="1"/>
  <c r="Z49" i="83"/>
  <c r="AH48" i="74"/>
  <c r="AQ48" i="74" s="1"/>
  <c r="AR48" i="25"/>
  <c r="AR47" i="87"/>
  <c r="Z48" i="91"/>
  <c r="AN48" i="75"/>
  <c r="AI48" i="75"/>
  <c r="AH45" i="47"/>
  <c r="AQ45" i="47" s="1"/>
  <c r="AH49" i="77"/>
  <c r="AQ49" i="77" s="1"/>
  <c r="X49" i="84"/>
  <c r="Z49" i="84" s="1"/>
  <c r="Y49" i="84"/>
  <c r="Y49" i="26"/>
  <c r="X49" i="26"/>
  <c r="AH48" i="94"/>
  <c r="AQ48" i="94" s="1"/>
  <c r="X47" i="82"/>
  <c r="Y47" i="82"/>
  <c r="AE46" i="40"/>
  <c r="W47" i="40"/>
  <c r="AG46" i="40"/>
  <c r="AP46" i="40" s="1"/>
  <c r="AF46" i="40"/>
  <c r="AO46" i="40" s="1"/>
  <c r="AR47" i="93"/>
  <c r="AE47" i="73"/>
  <c r="W48" i="73"/>
  <c r="AF47" i="73"/>
  <c r="AO47" i="73" s="1"/>
  <c r="AG47" i="73"/>
  <c r="AP47" i="73" s="1"/>
  <c r="AF47" i="36"/>
  <c r="AO47" i="36" s="1"/>
  <c r="AG47" i="36"/>
  <c r="AP47" i="36" s="1"/>
  <c r="W48" i="36"/>
  <c r="AE47" i="36"/>
  <c r="AH48" i="81"/>
  <c r="AQ48" i="81" s="1"/>
  <c r="AR48" i="77"/>
  <c r="AR47" i="46"/>
  <c r="Z48" i="74"/>
  <c r="Z48" i="34"/>
  <c r="AI46" i="95"/>
  <c r="AN46" i="95"/>
  <c r="AH50" i="27"/>
  <c r="AQ50" i="27" s="1"/>
  <c r="AH50" i="39"/>
  <c r="AQ50" i="39" s="1"/>
  <c r="X50" i="37"/>
  <c r="Y50" i="37"/>
  <c r="AF49" i="77"/>
  <c r="AO49" i="77" s="1"/>
  <c r="AG49" i="77"/>
  <c r="AP49" i="77" s="1"/>
  <c r="W50" i="77"/>
  <c r="AE49" i="77"/>
  <c r="AN50" i="32"/>
  <c r="AI50" i="32"/>
  <c r="AN48" i="84"/>
  <c r="AI48" i="84"/>
  <c r="Y49" i="48"/>
  <c r="X49" i="48"/>
  <c r="AN48" i="89"/>
  <c r="AI48" i="89"/>
  <c r="AE49" i="80" l="1"/>
  <c r="AF49" i="80"/>
  <c r="AO49" i="80" s="1"/>
  <c r="W50" i="80"/>
  <c r="AG49" i="80"/>
  <c r="AP49" i="80" s="1"/>
  <c r="AE47" i="44"/>
  <c r="W48" i="44"/>
  <c r="AG47" i="44"/>
  <c r="AP47" i="44" s="1"/>
  <c r="AF47" i="44"/>
  <c r="AO47" i="44" s="1"/>
  <c r="W50" i="84"/>
  <c r="AG49" i="84"/>
  <c r="AP49" i="84" s="1"/>
  <c r="AE49" i="84"/>
  <c r="AF49" i="84"/>
  <c r="AO49" i="84" s="1"/>
  <c r="AH50" i="37"/>
  <c r="AQ50" i="37" s="1"/>
  <c r="AH47" i="96"/>
  <c r="AQ47" i="96" s="1"/>
  <c r="AH49" i="48"/>
  <c r="AQ49" i="48" s="1"/>
  <c r="AI46" i="40"/>
  <c r="AN46" i="40"/>
  <c r="X49" i="35"/>
  <c r="Y49" i="35"/>
  <c r="W48" i="78"/>
  <c r="AG47" i="78"/>
  <c r="AP47" i="78" s="1"/>
  <c r="AF47" i="78"/>
  <c r="AO47" i="78" s="1"/>
  <c r="AE47" i="78"/>
  <c r="AG50" i="28"/>
  <c r="AP50" i="28" s="1"/>
  <c r="AF50" i="28"/>
  <c r="AO50" i="28" s="1"/>
  <c r="AE50" i="28"/>
  <c r="W51" i="28"/>
  <c r="AF49" i="25"/>
  <c r="AO49" i="25" s="1"/>
  <c r="AE49" i="25"/>
  <c r="W50" i="25"/>
  <c r="AG49" i="25"/>
  <c r="AP49" i="25" s="1"/>
  <c r="AH49" i="89"/>
  <c r="AQ49" i="89" s="1"/>
  <c r="AH47" i="43"/>
  <c r="AQ47" i="43" s="1"/>
  <c r="AG49" i="31"/>
  <c r="AP49" i="31" s="1"/>
  <c r="AE49" i="31"/>
  <c r="W50" i="31"/>
  <c r="AF49" i="31"/>
  <c r="AO49" i="31" s="1"/>
  <c r="Z47" i="38"/>
  <c r="X47" i="38"/>
  <c r="Y47" i="38"/>
  <c r="AN46" i="88"/>
  <c r="AI46" i="88"/>
  <c r="AI45" i="47"/>
  <c r="AN45" i="47"/>
  <c r="AI48" i="94"/>
  <c r="AN48" i="94"/>
  <c r="AN46" i="29"/>
  <c r="AI46" i="29"/>
  <c r="Z51" i="39"/>
  <c r="Y51" i="39"/>
  <c r="X51" i="39"/>
  <c r="AH50" i="85"/>
  <c r="AQ50" i="85" s="1"/>
  <c r="AN49" i="86"/>
  <c r="AI49" i="86"/>
  <c r="Y49" i="79"/>
  <c r="X49" i="79"/>
  <c r="Z49" i="79" s="1"/>
  <c r="AH51" i="32"/>
  <c r="AQ51" i="32" s="1"/>
  <c r="AG47" i="43"/>
  <c r="AP47" i="43" s="1"/>
  <c r="AF47" i="43"/>
  <c r="AO47" i="43" s="1"/>
  <c r="AE47" i="43"/>
  <c r="W48" i="43"/>
  <c r="AN46" i="38"/>
  <c r="AI46" i="38"/>
  <c r="W46" i="76"/>
  <c r="AG45" i="76"/>
  <c r="AP45" i="76" s="1"/>
  <c r="AE45" i="76"/>
  <c r="AF45" i="76"/>
  <c r="AO45" i="76" s="1"/>
  <c r="Z47" i="29"/>
  <c r="X47" i="29"/>
  <c r="Y47" i="29"/>
  <c r="AN48" i="93"/>
  <c r="AI48" i="93"/>
  <c r="AR48" i="48"/>
  <c r="AG48" i="87"/>
  <c r="AP48" i="87" s="1"/>
  <c r="W49" i="87"/>
  <c r="AF48" i="87"/>
  <c r="AO48" i="87" s="1"/>
  <c r="AE48" i="87"/>
  <c r="AR46" i="44"/>
  <c r="Z49" i="48"/>
  <c r="X50" i="77"/>
  <c r="Y50" i="77"/>
  <c r="Z50" i="37"/>
  <c r="AR46" i="95"/>
  <c r="AN47" i="36"/>
  <c r="AI47" i="36"/>
  <c r="AH47" i="82"/>
  <c r="AQ47" i="82" s="1"/>
  <c r="AH49" i="80"/>
  <c r="AQ49" i="80" s="1"/>
  <c r="AE48" i="46"/>
  <c r="W49" i="46"/>
  <c r="AF48" i="46"/>
  <c r="AO48" i="46" s="1"/>
  <c r="AG48" i="46"/>
  <c r="AP48" i="46" s="1"/>
  <c r="Z50" i="85"/>
  <c r="AR46" i="96"/>
  <c r="AR49" i="37"/>
  <c r="AI48" i="79"/>
  <c r="AN48" i="79"/>
  <c r="AH47" i="44"/>
  <c r="AQ47" i="44" s="1"/>
  <c r="Z49" i="89"/>
  <c r="X47" i="88"/>
  <c r="Y47" i="88"/>
  <c r="Z47" i="88" s="1"/>
  <c r="AR46" i="43"/>
  <c r="X50" i="41"/>
  <c r="Y50" i="41"/>
  <c r="Y49" i="81"/>
  <c r="Z49" i="81" s="1"/>
  <c r="X49" i="81"/>
  <c r="AI50" i="39"/>
  <c r="AN50" i="39"/>
  <c r="Y51" i="45"/>
  <c r="X51" i="45"/>
  <c r="AI49" i="77"/>
  <c r="AN49" i="77"/>
  <c r="AH49" i="84"/>
  <c r="AQ49" i="84" s="1"/>
  <c r="AG49" i="83"/>
  <c r="AP49" i="83" s="1"/>
  <c r="AE49" i="83"/>
  <c r="AF49" i="83"/>
  <c r="AO49" i="83" s="1"/>
  <c r="W50" i="83"/>
  <c r="AR46" i="82"/>
  <c r="AR48" i="84"/>
  <c r="AF48" i="34"/>
  <c r="AO48" i="34" s="1"/>
  <c r="AE48" i="34"/>
  <c r="W49" i="34"/>
  <c r="AG48" i="34"/>
  <c r="AP48" i="34" s="1"/>
  <c r="X48" i="36"/>
  <c r="Y48" i="36"/>
  <c r="Z47" i="82"/>
  <c r="AH49" i="26"/>
  <c r="AQ49" i="26" s="1"/>
  <c r="AF48" i="91"/>
  <c r="AO48" i="91" s="1"/>
  <c r="AE48" i="91"/>
  <c r="W49" i="91"/>
  <c r="AG48" i="91"/>
  <c r="AP48" i="91" s="1"/>
  <c r="AN49" i="30"/>
  <c r="AI49" i="30"/>
  <c r="Z47" i="96"/>
  <c r="AH49" i="75"/>
  <c r="AQ49" i="75" s="1"/>
  <c r="AR48" i="33"/>
  <c r="AE50" i="90"/>
  <c r="W51" i="90"/>
  <c r="AG50" i="90"/>
  <c r="AP50" i="90" s="1"/>
  <c r="AF50" i="90"/>
  <c r="AO50" i="90" s="1"/>
  <c r="AI48" i="92"/>
  <c r="AN48" i="92"/>
  <c r="Z51" i="32"/>
  <c r="AH47" i="95"/>
  <c r="AQ47" i="95" s="1"/>
  <c r="AN49" i="41"/>
  <c r="AI49" i="41"/>
  <c r="AR48" i="89"/>
  <c r="AF48" i="74"/>
  <c r="AO48" i="74" s="1"/>
  <c r="AG48" i="74"/>
  <c r="AP48" i="74" s="1"/>
  <c r="W49" i="74"/>
  <c r="AE48" i="74"/>
  <c r="Y48" i="73"/>
  <c r="X48" i="73"/>
  <c r="X50" i="30"/>
  <c r="Y50" i="30"/>
  <c r="AN48" i="35"/>
  <c r="AI48" i="35"/>
  <c r="AH50" i="28"/>
  <c r="AQ50" i="28" s="1"/>
  <c r="AF49" i="42"/>
  <c r="AO49" i="42" s="1"/>
  <c r="AG49" i="42"/>
  <c r="AP49" i="42" s="1"/>
  <c r="AE49" i="42"/>
  <c r="W50" i="42"/>
  <c r="AR48" i="31"/>
  <c r="AR46" i="78"/>
  <c r="AR48" i="26"/>
  <c r="Z47" i="95"/>
  <c r="AR44" i="76"/>
  <c r="AH49" i="31"/>
  <c r="AQ49" i="31" s="1"/>
  <c r="AR49" i="85"/>
  <c r="AN48" i="81"/>
  <c r="AI48" i="81"/>
  <c r="X51" i="27"/>
  <c r="Y51" i="27"/>
  <c r="AR48" i="75"/>
  <c r="AG49" i="33"/>
  <c r="AP49" i="33" s="1"/>
  <c r="AF49" i="33"/>
  <c r="AO49" i="33" s="1"/>
  <c r="AE49" i="33"/>
  <c r="W50" i="33"/>
  <c r="Z49" i="92"/>
  <c r="X49" i="92"/>
  <c r="Y49" i="92"/>
  <c r="AR50" i="32"/>
  <c r="AI47" i="73"/>
  <c r="AN47" i="73"/>
  <c r="Z47" i="40"/>
  <c r="X47" i="40"/>
  <c r="Y47" i="40"/>
  <c r="Z49" i="26"/>
  <c r="AH49" i="33"/>
  <c r="AQ49" i="33" s="1"/>
  <c r="AR48" i="80"/>
  <c r="AH47" i="78"/>
  <c r="AQ47" i="78" s="1"/>
  <c r="Z49" i="75"/>
  <c r="Z50" i="86"/>
  <c r="X50" i="86"/>
  <c r="Y50" i="86"/>
  <c r="AR49" i="28"/>
  <c r="AH45" i="76"/>
  <c r="AQ45" i="76" s="1"/>
  <c r="X46" i="47"/>
  <c r="Y46" i="47"/>
  <c r="Z49" i="94"/>
  <c r="X49" i="94"/>
  <c r="Y49" i="94"/>
  <c r="Y49" i="93"/>
  <c r="X49" i="93"/>
  <c r="AN50" i="27"/>
  <c r="AI50" i="27"/>
  <c r="AI50" i="45"/>
  <c r="AN50" i="45"/>
  <c r="W48" i="88" l="1"/>
  <c r="AE47" i="88"/>
  <c r="AF47" i="88"/>
  <c r="AO47" i="88" s="1"/>
  <c r="AG47" i="88"/>
  <c r="AP47" i="88" s="1"/>
  <c r="AG49" i="79"/>
  <c r="AP49" i="79" s="1"/>
  <c r="AF49" i="79"/>
  <c r="AO49" i="79" s="1"/>
  <c r="AE49" i="79"/>
  <c r="W50" i="79"/>
  <c r="AF49" i="81"/>
  <c r="AO49" i="81" s="1"/>
  <c r="AG49" i="81"/>
  <c r="AP49" i="81" s="1"/>
  <c r="AE49" i="81"/>
  <c r="W50" i="81"/>
  <c r="AN49" i="42"/>
  <c r="AI49" i="42"/>
  <c r="W48" i="29"/>
  <c r="AG47" i="29"/>
  <c r="AP47" i="29" s="1"/>
  <c r="AF47" i="29"/>
  <c r="AO47" i="29" s="1"/>
  <c r="AE47" i="29"/>
  <c r="AH46" i="47"/>
  <c r="AQ46" i="47" s="1"/>
  <c r="AH48" i="36"/>
  <c r="AQ48" i="36" s="1"/>
  <c r="AN48" i="87"/>
  <c r="AI48" i="87"/>
  <c r="AG49" i="94"/>
  <c r="AP49" i="94" s="1"/>
  <c r="W50" i="94"/>
  <c r="AF49" i="94"/>
  <c r="AO49" i="94" s="1"/>
  <c r="AE49" i="94"/>
  <c r="AH50" i="86"/>
  <c r="AQ50" i="86" s="1"/>
  <c r="AG47" i="40"/>
  <c r="AP47" i="40" s="1"/>
  <c r="AF47" i="40"/>
  <c r="AO47" i="40" s="1"/>
  <c r="AE47" i="40"/>
  <c r="W48" i="40"/>
  <c r="AH49" i="92"/>
  <c r="AQ49" i="92" s="1"/>
  <c r="AR48" i="81"/>
  <c r="X50" i="42"/>
  <c r="Y50" i="42"/>
  <c r="AN48" i="74"/>
  <c r="AI48" i="74"/>
  <c r="AR49" i="30"/>
  <c r="AG47" i="82"/>
  <c r="AP47" i="82" s="1"/>
  <c r="AE47" i="82"/>
  <c r="AF47" i="82"/>
  <c r="AO47" i="82" s="1"/>
  <c r="W48" i="82"/>
  <c r="Y49" i="34"/>
  <c r="X49" i="34"/>
  <c r="AR49" i="77"/>
  <c r="AH49" i="81"/>
  <c r="AQ49" i="81" s="1"/>
  <c r="AR48" i="79"/>
  <c r="AH47" i="29"/>
  <c r="AQ47" i="29" s="1"/>
  <c r="X46" i="76"/>
  <c r="Y46" i="76"/>
  <c r="W48" i="38"/>
  <c r="AG47" i="38"/>
  <c r="AP47" i="38" s="1"/>
  <c r="AF47" i="38"/>
  <c r="AO47" i="38" s="1"/>
  <c r="AE47" i="38"/>
  <c r="Y48" i="78"/>
  <c r="X48" i="78"/>
  <c r="AI47" i="44"/>
  <c r="AN47" i="44"/>
  <c r="AH49" i="93"/>
  <c r="AQ49" i="93" s="1"/>
  <c r="W51" i="86"/>
  <c r="AF50" i="86"/>
  <c r="AO50" i="86" s="1"/>
  <c r="AG50" i="86"/>
  <c r="AP50" i="86" s="1"/>
  <c r="AE50" i="86"/>
  <c r="W51" i="37"/>
  <c r="AF50" i="37"/>
  <c r="AO50" i="37" s="1"/>
  <c r="AE50" i="37"/>
  <c r="AG50" i="37"/>
  <c r="AP50" i="37" s="1"/>
  <c r="Z49" i="74"/>
  <c r="X49" i="74"/>
  <c r="Y49" i="74"/>
  <c r="AR46" i="88"/>
  <c r="AH50" i="30"/>
  <c r="AQ50" i="30" s="1"/>
  <c r="AR49" i="41"/>
  <c r="AI48" i="34"/>
  <c r="AN48" i="34"/>
  <c r="Z50" i="83"/>
  <c r="Y50" i="83"/>
  <c r="X50" i="83"/>
  <c r="AH51" i="45"/>
  <c r="AQ51" i="45" s="1"/>
  <c r="AR46" i="29"/>
  <c r="AH49" i="35"/>
  <c r="AQ49" i="35" s="1"/>
  <c r="Z49" i="93"/>
  <c r="Z46" i="47"/>
  <c r="AF49" i="26"/>
  <c r="AO49" i="26" s="1"/>
  <c r="AE49" i="26"/>
  <c r="W50" i="26"/>
  <c r="AG49" i="26"/>
  <c r="AP49" i="26" s="1"/>
  <c r="Z50" i="33"/>
  <c r="X50" i="33"/>
  <c r="Y50" i="33"/>
  <c r="AH48" i="73"/>
  <c r="AQ48" i="73" s="1"/>
  <c r="AI50" i="90"/>
  <c r="AN50" i="90"/>
  <c r="Z48" i="36"/>
  <c r="Z51" i="45"/>
  <c r="AH47" i="88"/>
  <c r="AQ47" i="88" s="1"/>
  <c r="X49" i="46"/>
  <c r="Y49" i="46"/>
  <c r="AR47" i="36"/>
  <c r="AH50" i="77"/>
  <c r="AQ50" i="77" s="1"/>
  <c r="AR48" i="93"/>
  <c r="AN45" i="76"/>
  <c r="AI45" i="76"/>
  <c r="Z50" i="31"/>
  <c r="X50" i="31"/>
  <c r="Y50" i="31"/>
  <c r="X51" i="28"/>
  <c r="Y51" i="28"/>
  <c r="Z49" i="35"/>
  <c r="AH49" i="79"/>
  <c r="AQ49" i="79" s="1"/>
  <c r="AF51" i="39"/>
  <c r="AO51" i="39" s="1"/>
  <c r="AE51" i="39"/>
  <c r="W52" i="39"/>
  <c r="AG51" i="39"/>
  <c r="AP51" i="39" s="1"/>
  <c r="AR45" i="47"/>
  <c r="W52" i="32"/>
  <c r="AF51" i="32"/>
  <c r="AO51" i="32" s="1"/>
  <c r="AG51" i="32"/>
  <c r="AP51" i="32" s="1"/>
  <c r="AE51" i="32"/>
  <c r="AN49" i="33"/>
  <c r="AI49" i="33"/>
  <c r="AH51" i="27"/>
  <c r="AQ51" i="27" s="1"/>
  <c r="AR48" i="35"/>
  <c r="AR48" i="92"/>
  <c r="Z49" i="91"/>
  <c r="Y49" i="91"/>
  <c r="X49" i="91"/>
  <c r="AN49" i="83"/>
  <c r="AI49" i="83"/>
  <c r="AH50" i="41"/>
  <c r="AQ50" i="41" s="1"/>
  <c r="AI48" i="46"/>
  <c r="AN48" i="46"/>
  <c r="Z50" i="77"/>
  <c r="Z49" i="87"/>
  <c r="Y49" i="87"/>
  <c r="X49" i="87"/>
  <c r="Y48" i="43"/>
  <c r="X48" i="43"/>
  <c r="AR49" i="86"/>
  <c r="AN49" i="31"/>
  <c r="AI49" i="31"/>
  <c r="AN50" i="28"/>
  <c r="AI50" i="28"/>
  <c r="AI49" i="84"/>
  <c r="AN49" i="84"/>
  <c r="AE49" i="92"/>
  <c r="W50" i="92"/>
  <c r="AF49" i="92"/>
  <c r="AO49" i="92" s="1"/>
  <c r="AG49" i="92"/>
  <c r="AP49" i="92" s="1"/>
  <c r="AR46" i="38"/>
  <c r="AN49" i="25"/>
  <c r="AI49" i="25"/>
  <c r="Y50" i="84"/>
  <c r="Z50" i="84" s="1"/>
  <c r="X50" i="84"/>
  <c r="AF49" i="75"/>
  <c r="AO49" i="75" s="1"/>
  <c r="W50" i="75"/>
  <c r="AG49" i="75"/>
  <c r="AP49" i="75" s="1"/>
  <c r="AE49" i="75"/>
  <c r="AR47" i="73"/>
  <c r="Z50" i="30"/>
  <c r="Y51" i="90"/>
  <c r="X51" i="90"/>
  <c r="Z51" i="90" s="1"/>
  <c r="AI47" i="78"/>
  <c r="AN47" i="78"/>
  <c r="X50" i="80"/>
  <c r="Y50" i="80"/>
  <c r="AR50" i="45"/>
  <c r="AR50" i="27"/>
  <c r="AH49" i="94"/>
  <c r="AQ49" i="94" s="1"/>
  <c r="AH47" i="40"/>
  <c r="AQ47" i="40" s="1"/>
  <c r="Z51" i="27"/>
  <c r="W48" i="95"/>
  <c r="AF47" i="95"/>
  <c r="AO47" i="95" s="1"/>
  <c r="AE47" i="95"/>
  <c r="AG47" i="95"/>
  <c r="AP47" i="95" s="1"/>
  <c r="Z48" i="73"/>
  <c r="AF47" i="96"/>
  <c r="AO47" i="96" s="1"/>
  <c r="AE47" i="96"/>
  <c r="AG47" i="96"/>
  <c r="AP47" i="96" s="1"/>
  <c r="W48" i="96"/>
  <c r="AN48" i="91"/>
  <c r="AI48" i="91"/>
  <c r="AR50" i="39"/>
  <c r="Z50" i="41"/>
  <c r="AF49" i="89"/>
  <c r="AO49" i="89" s="1"/>
  <c r="AE49" i="89"/>
  <c r="W50" i="89"/>
  <c r="AG49" i="89"/>
  <c r="AP49" i="89" s="1"/>
  <c r="AE50" i="85"/>
  <c r="AG50" i="85"/>
  <c r="AP50" i="85" s="1"/>
  <c r="W51" i="85"/>
  <c r="AF50" i="85"/>
  <c r="AO50" i="85" s="1"/>
  <c r="AE49" i="48"/>
  <c r="W50" i="48"/>
  <c r="AF49" i="48"/>
  <c r="AO49" i="48" s="1"/>
  <c r="AG49" i="48"/>
  <c r="AP49" i="48" s="1"/>
  <c r="AN47" i="43"/>
  <c r="AI47" i="43"/>
  <c r="AH51" i="39"/>
  <c r="AQ51" i="39" s="1"/>
  <c r="AR48" i="94"/>
  <c r="AH47" i="38"/>
  <c r="AQ47" i="38" s="1"/>
  <c r="Z50" i="25"/>
  <c r="Y50" i="25"/>
  <c r="X50" i="25"/>
  <c r="AR46" i="40"/>
  <c r="Z48" i="44"/>
  <c r="X48" i="44"/>
  <c r="Y48" i="44"/>
  <c r="AN49" i="80"/>
  <c r="AI49" i="80"/>
  <c r="AG51" i="90" l="1"/>
  <c r="AP51" i="90" s="1"/>
  <c r="AE51" i="90"/>
  <c r="W52" i="90"/>
  <c r="AF51" i="90"/>
  <c r="AO51" i="90" s="1"/>
  <c r="AE50" i="84"/>
  <c r="W51" i="84"/>
  <c r="AF50" i="84"/>
  <c r="AO50" i="84" s="1"/>
  <c r="AG50" i="84"/>
  <c r="AP50" i="84" s="1"/>
  <c r="AG49" i="91"/>
  <c r="AP49" i="91" s="1"/>
  <c r="AF49" i="91"/>
  <c r="AO49" i="91" s="1"/>
  <c r="W50" i="91"/>
  <c r="AE49" i="91"/>
  <c r="AI51" i="32"/>
  <c r="AN51" i="32"/>
  <c r="AR45" i="76"/>
  <c r="AH49" i="46"/>
  <c r="AQ49" i="46" s="1"/>
  <c r="W51" i="33"/>
  <c r="AG50" i="33"/>
  <c r="AP50" i="33" s="1"/>
  <c r="AE50" i="33"/>
  <c r="AF50" i="33"/>
  <c r="AO50" i="33" s="1"/>
  <c r="AG46" i="47"/>
  <c r="AP46" i="47" s="1"/>
  <c r="AF46" i="47"/>
  <c r="AO46" i="47" s="1"/>
  <c r="AE46" i="47"/>
  <c r="W47" i="47"/>
  <c r="AR48" i="34"/>
  <c r="AF49" i="74"/>
  <c r="AO49" i="74" s="1"/>
  <c r="W50" i="74"/>
  <c r="AG49" i="74"/>
  <c r="AP49" i="74" s="1"/>
  <c r="AE49" i="74"/>
  <c r="AI50" i="86"/>
  <c r="AN50" i="86"/>
  <c r="AH48" i="78"/>
  <c r="AQ48" i="78" s="1"/>
  <c r="X48" i="40"/>
  <c r="Y48" i="40"/>
  <c r="X50" i="94"/>
  <c r="Y50" i="94"/>
  <c r="Y48" i="29"/>
  <c r="X48" i="29"/>
  <c r="Y50" i="89"/>
  <c r="Z50" i="89" s="1"/>
  <c r="X50" i="89"/>
  <c r="AN47" i="96"/>
  <c r="AI47" i="96"/>
  <c r="AH50" i="80"/>
  <c r="AQ50" i="80" s="1"/>
  <c r="AR49" i="25"/>
  <c r="AH51" i="28"/>
  <c r="AQ51" i="28" s="1"/>
  <c r="Z49" i="46"/>
  <c r="AF51" i="45"/>
  <c r="AO51" i="45" s="1"/>
  <c r="AE51" i="45"/>
  <c r="W52" i="45"/>
  <c r="AG51" i="45"/>
  <c r="AP51" i="45" s="1"/>
  <c r="W50" i="93"/>
  <c r="AG49" i="93"/>
  <c r="AP49" i="93" s="1"/>
  <c r="AF49" i="93"/>
  <c r="AO49" i="93" s="1"/>
  <c r="AE49" i="93"/>
  <c r="Z48" i="78"/>
  <c r="Y48" i="38"/>
  <c r="X48" i="38"/>
  <c r="AH49" i="34"/>
  <c r="AQ49" i="34" s="1"/>
  <c r="AN47" i="82"/>
  <c r="AI47" i="82"/>
  <c r="AN47" i="40"/>
  <c r="AI47" i="40"/>
  <c r="AR49" i="42"/>
  <c r="AR47" i="43"/>
  <c r="AH48" i="43"/>
  <c r="AQ48" i="43" s="1"/>
  <c r="AR49" i="80"/>
  <c r="AR48" i="91"/>
  <c r="Y48" i="95"/>
  <c r="Z48" i="95" s="1"/>
  <c r="X48" i="95"/>
  <c r="Z50" i="80"/>
  <c r="W51" i="30"/>
  <c r="AG50" i="30"/>
  <c r="AP50" i="30" s="1"/>
  <c r="AF50" i="30"/>
  <c r="AO50" i="30" s="1"/>
  <c r="AE50" i="30"/>
  <c r="X50" i="75"/>
  <c r="Y50" i="75"/>
  <c r="X50" i="92"/>
  <c r="Y50" i="92"/>
  <c r="AR49" i="31"/>
  <c r="Z48" i="43"/>
  <c r="AR48" i="46"/>
  <c r="AR49" i="83"/>
  <c r="Z51" i="28"/>
  <c r="W49" i="36"/>
  <c r="AE48" i="36"/>
  <c r="AG48" i="36"/>
  <c r="AP48" i="36" s="1"/>
  <c r="AF48" i="36"/>
  <c r="AO48" i="36" s="1"/>
  <c r="AH50" i="83"/>
  <c r="AQ50" i="83" s="1"/>
  <c r="AI50" i="37"/>
  <c r="AN50" i="37"/>
  <c r="AH50" i="42"/>
  <c r="AQ50" i="42" s="1"/>
  <c r="AR48" i="87"/>
  <c r="AI47" i="29"/>
  <c r="AN47" i="29"/>
  <c r="AI49" i="48"/>
  <c r="AN49" i="48"/>
  <c r="AE50" i="77"/>
  <c r="AG50" i="77"/>
  <c r="AP50" i="77" s="1"/>
  <c r="AF50" i="77"/>
  <c r="AO50" i="77" s="1"/>
  <c r="W51" i="77"/>
  <c r="AH50" i="25"/>
  <c r="AQ50" i="25" s="1"/>
  <c r="Y51" i="85"/>
  <c r="X51" i="85"/>
  <c r="Z51" i="85" s="1"/>
  <c r="AN49" i="89"/>
  <c r="AI49" i="89"/>
  <c r="AG48" i="73"/>
  <c r="AP48" i="73" s="1"/>
  <c r="AE48" i="73"/>
  <c r="W49" i="73"/>
  <c r="AF48" i="73"/>
  <c r="AO48" i="73" s="1"/>
  <c r="W52" i="27"/>
  <c r="AG51" i="27"/>
  <c r="AP51" i="27" s="1"/>
  <c r="AF51" i="27"/>
  <c r="AO51" i="27" s="1"/>
  <c r="AE51" i="27"/>
  <c r="AI49" i="92"/>
  <c r="AN49" i="92"/>
  <c r="AH49" i="87"/>
  <c r="AQ49" i="87" s="1"/>
  <c r="Y52" i="39"/>
  <c r="Z52" i="39" s="1"/>
  <c r="X52" i="39"/>
  <c r="X50" i="26"/>
  <c r="Y50" i="26"/>
  <c r="AI47" i="38"/>
  <c r="AN47" i="38"/>
  <c r="AH46" i="76"/>
  <c r="AQ46" i="76" s="1"/>
  <c r="Z49" i="34"/>
  <c r="Z50" i="42"/>
  <c r="X50" i="81"/>
  <c r="Y50" i="81"/>
  <c r="X50" i="79"/>
  <c r="Y50" i="79"/>
  <c r="AI47" i="88"/>
  <c r="AN47" i="88"/>
  <c r="AG48" i="44"/>
  <c r="AP48" i="44" s="1"/>
  <c r="AF48" i="44"/>
  <c r="AO48" i="44" s="1"/>
  <c r="AE48" i="44"/>
  <c r="W49" i="44"/>
  <c r="AR50" i="28"/>
  <c r="Y48" i="96"/>
  <c r="Z48" i="96" s="1"/>
  <c r="X48" i="96"/>
  <c r="AR47" i="78"/>
  <c r="AH50" i="84"/>
  <c r="AQ50" i="84" s="1"/>
  <c r="AH49" i="91"/>
  <c r="AQ49" i="91" s="1"/>
  <c r="AR49" i="33"/>
  <c r="X52" i="32"/>
  <c r="Z52" i="32" s="1"/>
  <c r="Y52" i="32"/>
  <c r="AI51" i="39"/>
  <c r="AN51" i="39"/>
  <c r="AH50" i="31"/>
  <c r="AQ50" i="31" s="1"/>
  <c r="AR50" i="90"/>
  <c r="AN49" i="26"/>
  <c r="AI49" i="26"/>
  <c r="W51" i="83"/>
  <c r="AG50" i="83"/>
  <c r="AP50" i="83" s="1"/>
  <c r="AE50" i="83"/>
  <c r="AF50" i="83"/>
  <c r="AO50" i="83" s="1"/>
  <c r="Y51" i="86"/>
  <c r="Z51" i="86" s="1"/>
  <c r="X51" i="86"/>
  <c r="Z46" i="76"/>
  <c r="Y48" i="82"/>
  <c r="X48" i="82"/>
  <c r="Z48" i="82" s="1"/>
  <c r="AN49" i="94"/>
  <c r="AI49" i="94"/>
  <c r="AN49" i="81"/>
  <c r="AI49" i="81"/>
  <c r="AN49" i="79"/>
  <c r="AI49" i="79"/>
  <c r="AN47" i="95"/>
  <c r="AI47" i="95"/>
  <c r="AH48" i="44"/>
  <c r="AQ48" i="44" s="1"/>
  <c r="AG50" i="25"/>
  <c r="AP50" i="25" s="1"/>
  <c r="W51" i="25"/>
  <c r="AF50" i="25"/>
  <c r="AO50" i="25" s="1"/>
  <c r="AE50" i="25"/>
  <c r="Z50" i="48"/>
  <c r="X50" i="48"/>
  <c r="Y50" i="48"/>
  <c r="AN50" i="85"/>
  <c r="AI50" i="85"/>
  <c r="W51" i="41"/>
  <c r="AG50" i="41"/>
  <c r="AP50" i="41" s="1"/>
  <c r="AF50" i="41"/>
  <c r="AO50" i="41" s="1"/>
  <c r="AE50" i="41"/>
  <c r="AH51" i="90"/>
  <c r="AQ51" i="90" s="1"/>
  <c r="AI49" i="75"/>
  <c r="AN49" i="75"/>
  <c r="AR49" i="84"/>
  <c r="AF49" i="87"/>
  <c r="AO49" i="87" s="1"/>
  <c r="AG49" i="87"/>
  <c r="AP49" i="87" s="1"/>
  <c r="AE49" i="87"/>
  <c r="W50" i="87"/>
  <c r="AG49" i="35"/>
  <c r="AP49" i="35" s="1"/>
  <c r="AF49" i="35"/>
  <c r="AO49" i="35" s="1"/>
  <c r="W50" i="35"/>
  <c r="AE49" i="35"/>
  <c r="W51" i="31"/>
  <c r="AG50" i="31"/>
  <c r="AP50" i="31" s="1"/>
  <c r="AE50" i="31"/>
  <c r="AF50" i="31"/>
  <c r="AO50" i="31" s="1"/>
  <c r="AH50" i="33"/>
  <c r="AQ50" i="33" s="1"/>
  <c r="AH49" i="74"/>
  <c r="AQ49" i="74" s="1"/>
  <c r="Y51" i="37"/>
  <c r="X51" i="37"/>
  <c r="AR47" i="44"/>
  <c r="AR48" i="74"/>
  <c r="Y48" i="88"/>
  <c r="X48" i="88"/>
  <c r="AG48" i="96" l="1"/>
  <c r="AP48" i="96" s="1"/>
  <c r="W49" i="96"/>
  <c r="AE48" i="96"/>
  <c r="AF48" i="96"/>
  <c r="AO48" i="96" s="1"/>
  <c r="AF50" i="89"/>
  <c r="AO50" i="89" s="1"/>
  <c r="AG50" i="89"/>
  <c r="AP50" i="89" s="1"/>
  <c r="AE50" i="89"/>
  <c r="W51" i="89"/>
  <c r="AE52" i="32"/>
  <c r="AF52" i="32"/>
  <c r="AO52" i="32" s="1"/>
  <c r="AG52" i="32"/>
  <c r="AP52" i="32" s="1"/>
  <c r="W53" i="32"/>
  <c r="W49" i="82"/>
  <c r="AG48" i="82"/>
  <c r="AP48" i="82" s="1"/>
  <c r="AF48" i="82"/>
  <c r="AO48" i="82" s="1"/>
  <c r="AE48" i="82"/>
  <c r="AF48" i="95"/>
  <c r="AO48" i="95" s="1"/>
  <c r="AG48" i="95"/>
  <c r="AP48" i="95" s="1"/>
  <c r="AE48" i="95"/>
  <c r="W49" i="95"/>
  <c r="AF51" i="86"/>
  <c r="AO51" i="86" s="1"/>
  <c r="AE51" i="86"/>
  <c r="AG51" i="86"/>
  <c r="AP51" i="86" s="1"/>
  <c r="W52" i="86"/>
  <c r="AG52" i="39"/>
  <c r="AP52" i="39" s="1"/>
  <c r="AF52" i="39"/>
  <c r="AO52" i="39" s="1"/>
  <c r="AE52" i="39"/>
  <c r="W53" i="39"/>
  <c r="AG51" i="85"/>
  <c r="AP51" i="85" s="1"/>
  <c r="AF51" i="85"/>
  <c r="AO51" i="85" s="1"/>
  <c r="W52" i="85"/>
  <c r="AE51" i="85"/>
  <c r="AH48" i="88"/>
  <c r="AQ48" i="88" s="1"/>
  <c r="AH51" i="37"/>
  <c r="AQ51" i="37" s="1"/>
  <c r="Z48" i="88"/>
  <c r="AN49" i="35"/>
  <c r="AI49" i="35"/>
  <c r="AR49" i="75"/>
  <c r="Z51" i="37"/>
  <c r="AI50" i="31"/>
  <c r="AN50" i="31"/>
  <c r="AH50" i="48"/>
  <c r="AQ50" i="48" s="1"/>
  <c r="AR47" i="95"/>
  <c r="AR49" i="94"/>
  <c r="AH51" i="86"/>
  <c r="AQ51" i="86" s="1"/>
  <c r="AR51" i="39"/>
  <c r="AH48" i="96"/>
  <c r="AQ48" i="96" s="1"/>
  <c r="X49" i="44"/>
  <c r="Y49" i="44"/>
  <c r="AG50" i="42"/>
  <c r="AP50" i="42" s="1"/>
  <c r="AF50" i="42"/>
  <c r="AO50" i="42" s="1"/>
  <c r="AE50" i="42"/>
  <c r="W51" i="42"/>
  <c r="AH52" i="39"/>
  <c r="AQ52" i="39" s="1"/>
  <c r="AN48" i="73"/>
  <c r="AI48" i="73"/>
  <c r="Z51" i="77"/>
  <c r="Y51" i="77"/>
  <c r="X51" i="77"/>
  <c r="AR49" i="48"/>
  <c r="AI50" i="30"/>
  <c r="AN50" i="30"/>
  <c r="AH48" i="95"/>
  <c r="AQ48" i="95" s="1"/>
  <c r="AR47" i="82"/>
  <c r="Y52" i="45"/>
  <c r="X52" i="45"/>
  <c r="AH50" i="89"/>
  <c r="AQ50" i="89" s="1"/>
  <c r="AR50" i="86"/>
  <c r="AI50" i="84"/>
  <c r="AN50" i="84"/>
  <c r="X51" i="83"/>
  <c r="Y51" i="83"/>
  <c r="Z51" i="83" s="1"/>
  <c r="AI48" i="36"/>
  <c r="AN48" i="36"/>
  <c r="AH50" i="92"/>
  <c r="AQ50" i="92" s="1"/>
  <c r="AH48" i="38"/>
  <c r="AQ48" i="38" s="1"/>
  <c r="AN51" i="45"/>
  <c r="AI51" i="45"/>
  <c r="AH50" i="94"/>
  <c r="AQ50" i="94" s="1"/>
  <c r="AI49" i="74"/>
  <c r="AN49" i="74"/>
  <c r="AH50" i="79"/>
  <c r="AQ50" i="79" s="1"/>
  <c r="Z50" i="79"/>
  <c r="AR47" i="38"/>
  <c r="Y52" i="27"/>
  <c r="X52" i="27"/>
  <c r="AR49" i="89"/>
  <c r="AR47" i="29"/>
  <c r="Z50" i="92"/>
  <c r="Z50" i="94"/>
  <c r="AI50" i="33"/>
  <c r="AN50" i="33"/>
  <c r="AR51" i="32"/>
  <c r="AG50" i="48"/>
  <c r="AP50" i="48" s="1"/>
  <c r="AF50" i="48"/>
  <c r="AO50" i="48" s="1"/>
  <c r="AE50" i="48"/>
  <c r="W51" i="48"/>
  <c r="AN48" i="44"/>
  <c r="AI48" i="44"/>
  <c r="AI49" i="87"/>
  <c r="AN49" i="87"/>
  <c r="AR50" i="85"/>
  <c r="AR49" i="92"/>
  <c r="AI50" i="77"/>
  <c r="AN50" i="77"/>
  <c r="X49" i="36"/>
  <c r="Y49" i="36"/>
  <c r="Z49" i="36" s="1"/>
  <c r="W49" i="43"/>
  <c r="AG48" i="43"/>
  <c r="AP48" i="43" s="1"/>
  <c r="AF48" i="43"/>
  <c r="AO48" i="43" s="1"/>
  <c r="AE48" i="43"/>
  <c r="Z48" i="38"/>
  <c r="Y50" i="93"/>
  <c r="X50" i="93"/>
  <c r="AG49" i="46"/>
  <c r="AP49" i="46" s="1"/>
  <c r="AE49" i="46"/>
  <c r="W50" i="46"/>
  <c r="AF49" i="46"/>
  <c r="AO49" i="46" s="1"/>
  <c r="AH48" i="29"/>
  <c r="AQ48" i="29" s="1"/>
  <c r="Z47" i="47"/>
  <c r="X47" i="47"/>
  <c r="Y47" i="47"/>
  <c r="AN49" i="91"/>
  <c r="AI49" i="91"/>
  <c r="X52" i="90"/>
  <c r="Y52" i="90"/>
  <c r="AI50" i="41"/>
  <c r="AN50" i="41"/>
  <c r="Y51" i="25"/>
  <c r="X51" i="25"/>
  <c r="AR49" i="81"/>
  <c r="AI50" i="83"/>
  <c r="AN50" i="83"/>
  <c r="AH50" i="81"/>
  <c r="AQ50" i="81" s="1"/>
  <c r="AH50" i="26"/>
  <c r="AQ50" i="26" s="1"/>
  <c r="AI51" i="27"/>
  <c r="AN51" i="27"/>
  <c r="Y49" i="73"/>
  <c r="X49" i="73"/>
  <c r="AH51" i="85"/>
  <c r="AQ51" i="85" s="1"/>
  <c r="W52" i="28"/>
  <c r="AG51" i="28"/>
  <c r="AP51" i="28" s="1"/>
  <c r="AF51" i="28"/>
  <c r="AO51" i="28" s="1"/>
  <c r="AE51" i="28"/>
  <c r="AH50" i="75"/>
  <c r="AQ50" i="75" s="1"/>
  <c r="Y51" i="30"/>
  <c r="X51" i="30"/>
  <c r="AR47" i="40"/>
  <c r="AE48" i="78"/>
  <c r="W49" i="78"/>
  <c r="AF48" i="78"/>
  <c r="AO48" i="78" s="1"/>
  <c r="AG48" i="78"/>
  <c r="AP48" i="78" s="1"/>
  <c r="AR47" i="96"/>
  <c r="AH48" i="40"/>
  <c r="AQ48" i="40" s="1"/>
  <c r="X50" i="74"/>
  <c r="Y50" i="74"/>
  <c r="Z50" i="74" s="1"/>
  <c r="AN46" i="47"/>
  <c r="AI46" i="47"/>
  <c r="AN51" i="90"/>
  <c r="AI51" i="90"/>
  <c r="AG49" i="34"/>
  <c r="AP49" i="34" s="1"/>
  <c r="AF49" i="34"/>
  <c r="AO49" i="34" s="1"/>
  <c r="AE49" i="34"/>
  <c r="W50" i="34"/>
  <c r="Y51" i="31"/>
  <c r="X51" i="31"/>
  <c r="X50" i="87"/>
  <c r="Y50" i="87"/>
  <c r="Y51" i="41"/>
  <c r="X51" i="41"/>
  <c r="AN50" i="25"/>
  <c r="AI50" i="25"/>
  <c r="AR49" i="79"/>
  <c r="AH48" i="82"/>
  <c r="AQ48" i="82" s="1"/>
  <c r="AR49" i="26"/>
  <c r="AH52" i="32"/>
  <c r="AQ52" i="32" s="1"/>
  <c r="X50" i="35"/>
  <c r="Z50" i="35" s="1"/>
  <c r="Y50" i="35"/>
  <c r="AF46" i="76"/>
  <c r="AO46" i="76" s="1"/>
  <c r="W47" i="76"/>
  <c r="AG46" i="76"/>
  <c r="AP46" i="76" s="1"/>
  <c r="AE46" i="76"/>
  <c r="AR47" i="88"/>
  <c r="Z50" i="81"/>
  <c r="Z50" i="26"/>
  <c r="AR50" i="37"/>
  <c r="Z50" i="75"/>
  <c r="AF50" i="80"/>
  <c r="AO50" i="80" s="1"/>
  <c r="AE50" i="80"/>
  <c r="AG50" i="80"/>
  <c r="AP50" i="80" s="1"/>
  <c r="W51" i="80"/>
  <c r="AI49" i="93"/>
  <c r="AN49" i="93"/>
  <c r="Z48" i="29"/>
  <c r="Z48" i="40"/>
  <c r="Y51" i="33"/>
  <c r="X51" i="33"/>
  <c r="X50" i="91"/>
  <c r="Y50" i="91"/>
  <c r="Z50" i="91" s="1"/>
  <c r="Y51" i="84"/>
  <c r="X51" i="84"/>
  <c r="AE50" i="74" l="1"/>
  <c r="W51" i="74"/>
  <c r="AG50" i="74"/>
  <c r="AP50" i="74" s="1"/>
  <c r="AF50" i="74"/>
  <c r="AO50" i="74" s="1"/>
  <c r="AE51" i="83"/>
  <c r="W52" i="83"/>
  <c r="AG51" i="83"/>
  <c r="AP51" i="83" s="1"/>
  <c r="AF51" i="83"/>
  <c r="AO51" i="83" s="1"/>
  <c r="AE49" i="36"/>
  <c r="AG49" i="36"/>
  <c r="AP49" i="36" s="1"/>
  <c r="AF49" i="36"/>
  <c r="AO49" i="36" s="1"/>
  <c r="W50" i="36"/>
  <c r="W51" i="35"/>
  <c r="AG50" i="35"/>
  <c r="AP50" i="35" s="1"/>
  <c r="AF50" i="35"/>
  <c r="AO50" i="35" s="1"/>
  <c r="AE50" i="35"/>
  <c r="W51" i="91"/>
  <c r="AE50" i="91"/>
  <c r="AG50" i="91"/>
  <c r="AP50" i="91" s="1"/>
  <c r="AF50" i="91"/>
  <c r="AO50" i="91" s="1"/>
  <c r="AH52" i="27"/>
  <c r="AQ52" i="27" s="1"/>
  <c r="X50" i="46"/>
  <c r="Y50" i="46"/>
  <c r="Z51" i="42"/>
  <c r="X51" i="42"/>
  <c r="Y51" i="42"/>
  <c r="AR50" i="25"/>
  <c r="AH50" i="87"/>
  <c r="AQ50" i="87" s="1"/>
  <c r="X50" i="34"/>
  <c r="Y50" i="34"/>
  <c r="AR46" i="47"/>
  <c r="AH51" i="84"/>
  <c r="AQ51" i="84" s="1"/>
  <c r="AH51" i="33"/>
  <c r="AQ51" i="33" s="1"/>
  <c r="AR49" i="93"/>
  <c r="AE50" i="75"/>
  <c r="AG50" i="75"/>
  <c r="AP50" i="75" s="1"/>
  <c r="AF50" i="75"/>
  <c r="AO50" i="75" s="1"/>
  <c r="W51" i="75"/>
  <c r="Z50" i="87"/>
  <c r="AN49" i="34"/>
  <c r="AI49" i="34"/>
  <c r="AH51" i="30"/>
  <c r="AQ51" i="30" s="1"/>
  <c r="X52" i="28"/>
  <c r="Y52" i="28"/>
  <c r="Z52" i="28" s="1"/>
  <c r="AH49" i="73"/>
  <c r="AQ49" i="73" s="1"/>
  <c r="AH47" i="47"/>
  <c r="AQ47" i="47" s="1"/>
  <c r="AH50" i="93"/>
  <c r="AQ50" i="93" s="1"/>
  <c r="AN50" i="48"/>
  <c r="AI50" i="48"/>
  <c r="AR50" i="33"/>
  <c r="W51" i="79"/>
  <c r="AG50" i="79"/>
  <c r="AP50" i="79" s="1"/>
  <c r="AF50" i="79"/>
  <c r="AO50" i="79" s="1"/>
  <c r="AE50" i="79"/>
  <c r="X52" i="86"/>
  <c r="Y52" i="86"/>
  <c r="Z52" i="86" s="1"/>
  <c r="AN48" i="95"/>
  <c r="AI48" i="95"/>
  <c r="AH52" i="90"/>
  <c r="AQ52" i="90" s="1"/>
  <c r="AR49" i="74"/>
  <c r="AR51" i="45"/>
  <c r="AF51" i="77"/>
  <c r="AO51" i="77" s="1"/>
  <c r="AE51" i="77"/>
  <c r="AG51" i="77"/>
  <c r="AP51" i="77" s="1"/>
  <c r="W52" i="77"/>
  <c r="AR49" i="35"/>
  <c r="AN52" i="32"/>
  <c r="AI52" i="32"/>
  <c r="Z51" i="84"/>
  <c r="Z51" i="33"/>
  <c r="AH50" i="74"/>
  <c r="AQ50" i="74" s="1"/>
  <c r="X49" i="78"/>
  <c r="Y49" i="78"/>
  <c r="Z49" i="78" s="1"/>
  <c r="Z51" i="30"/>
  <c r="AI51" i="28"/>
  <c r="AN51" i="28"/>
  <c r="Z49" i="73"/>
  <c r="Z52" i="90"/>
  <c r="Z50" i="93"/>
  <c r="Z49" i="43"/>
  <c r="X49" i="43"/>
  <c r="Y49" i="43"/>
  <c r="AR48" i="44"/>
  <c r="AG50" i="92"/>
  <c r="AP50" i="92" s="1"/>
  <c r="AE50" i="92"/>
  <c r="W51" i="92"/>
  <c r="AF50" i="92"/>
  <c r="AO50" i="92" s="1"/>
  <c r="AR48" i="36"/>
  <c r="AR50" i="30"/>
  <c r="AR48" i="73"/>
  <c r="Y53" i="39"/>
  <c r="X53" i="39"/>
  <c r="Z53" i="39" s="1"/>
  <c r="Y49" i="82"/>
  <c r="X49" i="82"/>
  <c r="Y51" i="89"/>
  <c r="X51" i="89"/>
  <c r="Z51" i="89" s="1"/>
  <c r="AN48" i="96"/>
  <c r="AI48" i="96"/>
  <c r="AH50" i="35"/>
  <c r="AQ50" i="35" s="1"/>
  <c r="AH51" i="25"/>
  <c r="AQ51" i="25" s="1"/>
  <c r="AR49" i="87"/>
  <c r="AR49" i="91"/>
  <c r="Z52" i="27"/>
  <c r="AH52" i="45"/>
  <c r="AQ52" i="45" s="1"/>
  <c r="Z49" i="96"/>
  <c r="X49" i="96"/>
  <c r="Y49" i="96"/>
  <c r="Z51" i="80"/>
  <c r="Y51" i="80"/>
  <c r="X51" i="80"/>
  <c r="AI46" i="76"/>
  <c r="AN46" i="76"/>
  <c r="AH51" i="41"/>
  <c r="AQ51" i="41" s="1"/>
  <c r="AH51" i="31"/>
  <c r="AQ51" i="31" s="1"/>
  <c r="W48" i="47"/>
  <c r="AG47" i="47"/>
  <c r="AP47" i="47" s="1"/>
  <c r="AE47" i="47"/>
  <c r="AF47" i="47"/>
  <c r="AO47" i="47" s="1"/>
  <c r="Z51" i="41"/>
  <c r="Z51" i="31"/>
  <c r="AR51" i="90"/>
  <c r="AI48" i="78"/>
  <c r="AN48" i="78"/>
  <c r="Z51" i="25"/>
  <c r="AE48" i="38"/>
  <c r="W49" i="38"/>
  <c r="AG48" i="38"/>
  <c r="AP48" i="38" s="1"/>
  <c r="AF48" i="38"/>
  <c r="AO48" i="38" s="1"/>
  <c r="AH49" i="44"/>
  <c r="AQ49" i="44" s="1"/>
  <c r="AR50" i="31"/>
  <c r="AF48" i="88"/>
  <c r="AO48" i="88" s="1"/>
  <c r="AE48" i="88"/>
  <c r="AG48" i="88"/>
  <c r="AP48" i="88" s="1"/>
  <c r="W49" i="88"/>
  <c r="AN51" i="85"/>
  <c r="AI51" i="85"/>
  <c r="AN52" i="39"/>
  <c r="AI52" i="39"/>
  <c r="AN51" i="86"/>
  <c r="AI51" i="86"/>
  <c r="AH50" i="91"/>
  <c r="AQ50" i="91" s="1"/>
  <c r="AE48" i="29"/>
  <c r="AF48" i="29"/>
  <c r="AO48" i="29" s="1"/>
  <c r="W49" i="29"/>
  <c r="AG48" i="29"/>
  <c r="AP48" i="29" s="1"/>
  <c r="AN50" i="80"/>
  <c r="AI50" i="80"/>
  <c r="AF50" i="81"/>
  <c r="AO50" i="81" s="1"/>
  <c r="W51" i="81"/>
  <c r="AG50" i="81"/>
  <c r="AP50" i="81" s="1"/>
  <c r="AE50" i="81"/>
  <c r="X47" i="76"/>
  <c r="Y47" i="76"/>
  <c r="Z47" i="76" s="1"/>
  <c r="AR51" i="27"/>
  <c r="AR50" i="83"/>
  <c r="AN49" i="46"/>
  <c r="AI49" i="46"/>
  <c r="AI48" i="43"/>
  <c r="AN48" i="43"/>
  <c r="AH49" i="36"/>
  <c r="AQ49" i="36" s="1"/>
  <c r="X51" i="48"/>
  <c r="Y51" i="48"/>
  <c r="AH51" i="83"/>
  <c r="AQ51" i="83" s="1"/>
  <c r="AI50" i="42"/>
  <c r="AN50" i="42"/>
  <c r="Z49" i="44"/>
  <c r="AE51" i="37"/>
  <c r="AG51" i="37"/>
  <c r="AP51" i="37" s="1"/>
  <c r="AF51" i="37"/>
  <c r="AO51" i="37" s="1"/>
  <c r="W52" i="37"/>
  <c r="Z52" i="85"/>
  <c r="X52" i="85"/>
  <c r="Y52" i="85"/>
  <c r="AI48" i="82"/>
  <c r="AN48" i="82"/>
  <c r="Y53" i="32"/>
  <c r="X53" i="32"/>
  <c r="Z53" i="32" s="1"/>
  <c r="AN50" i="89"/>
  <c r="AI50" i="89"/>
  <c r="AR50" i="77"/>
  <c r="AG50" i="94"/>
  <c r="AP50" i="94" s="1"/>
  <c r="AF50" i="94"/>
  <c r="AO50" i="94" s="1"/>
  <c r="AE50" i="94"/>
  <c r="W51" i="94"/>
  <c r="AR50" i="84"/>
  <c r="W49" i="40"/>
  <c r="AG48" i="40"/>
  <c r="AP48" i="40" s="1"/>
  <c r="AF48" i="40"/>
  <c r="AO48" i="40" s="1"/>
  <c r="AE48" i="40"/>
  <c r="AF50" i="26"/>
  <c r="AO50" i="26" s="1"/>
  <c r="AG50" i="26"/>
  <c r="AP50" i="26" s="1"/>
  <c r="W51" i="26"/>
  <c r="AE50" i="26"/>
  <c r="AR50" i="41"/>
  <c r="Z52" i="45"/>
  <c r="AH51" i="77"/>
  <c r="AQ51" i="77" s="1"/>
  <c r="Z49" i="95"/>
  <c r="X49" i="95"/>
  <c r="Y49" i="95"/>
  <c r="AG53" i="32" l="1"/>
  <c r="AP53" i="32" s="1"/>
  <c r="AF53" i="32"/>
  <c r="AO53" i="32" s="1"/>
  <c r="AE53" i="32"/>
  <c r="W54" i="32"/>
  <c r="AF47" i="76"/>
  <c r="AO47" i="76" s="1"/>
  <c r="AE47" i="76"/>
  <c r="W48" i="76"/>
  <c r="AG47" i="76"/>
  <c r="AP47" i="76" s="1"/>
  <c r="AF51" i="89"/>
  <c r="AO51" i="89" s="1"/>
  <c r="AG51" i="89"/>
  <c r="AP51" i="89" s="1"/>
  <c r="W52" i="89"/>
  <c r="AE51" i="89"/>
  <c r="W54" i="39"/>
  <c r="AG53" i="39"/>
  <c r="AP53" i="39" s="1"/>
  <c r="AF53" i="39"/>
  <c r="AO53" i="39" s="1"/>
  <c r="AE53" i="39"/>
  <c r="AG52" i="86"/>
  <c r="AP52" i="86" s="1"/>
  <c r="AF52" i="86"/>
  <c r="AO52" i="86" s="1"/>
  <c r="AE52" i="86"/>
  <c r="W53" i="86"/>
  <c r="AE52" i="28"/>
  <c r="W53" i="28"/>
  <c r="AF52" i="28"/>
  <c r="AO52" i="28" s="1"/>
  <c r="AG52" i="28"/>
  <c r="AP52" i="28" s="1"/>
  <c r="AG49" i="78"/>
  <c r="AP49" i="78" s="1"/>
  <c r="AE49" i="78"/>
  <c r="AF49" i="78"/>
  <c r="AO49" i="78" s="1"/>
  <c r="W50" i="78"/>
  <c r="AR49" i="46"/>
  <c r="AR51" i="85"/>
  <c r="AR46" i="76"/>
  <c r="AI48" i="40"/>
  <c r="AN48" i="40"/>
  <c r="AH47" i="76"/>
  <c r="AQ47" i="76" s="1"/>
  <c r="W52" i="25"/>
  <c r="AG51" i="25"/>
  <c r="AP51" i="25" s="1"/>
  <c r="AF51" i="25"/>
  <c r="AO51" i="25" s="1"/>
  <c r="AE51" i="25"/>
  <c r="AF51" i="41"/>
  <c r="AO51" i="41" s="1"/>
  <c r="AE51" i="41"/>
  <c r="W52" i="41"/>
  <c r="AG51" i="41"/>
  <c r="AP51" i="41" s="1"/>
  <c r="AH51" i="80"/>
  <c r="AQ51" i="80" s="1"/>
  <c r="W53" i="90"/>
  <c r="AG52" i="90"/>
  <c r="AP52" i="90" s="1"/>
  <c r="AF52" i="90"/>
  <c r="AO52" i="90" s="1"/>
  <c r="AE52" i="90"/>
  <c r="AH49" i="78"/>
  <c r="AQ49" i="78" s="1"/>
  <c r="AH52" i="86"/>
  <c r="AQ52" i="86" s="1"/>
  <c r="X51" i="79"/>
  <c r="Y51" i="79"/>
  <c r="Z51" i="79" s="1"/>
  <c r="W51" i="87"/>
  <c r="AE50" i="87"/>
  <c r="AG50" i="87"/>
  <c r="AP50" i="87" s="1"/>
  <c r="AF50" i="87"/>
  <c r="AO50" i="87" s="1"/>
  <c r="AI51" i="83"/>
  <c r="AN51" i="83"/>
  <c r="W53" i="85"/>
  <c r="AG52" i="85"/>
  <c r="AP52" i="85" s="1"/>
  <c r="AF52" i="85"/>
  <c r="AO52" i="85" s="1"/>
  <c r="AE52" i="85"/>
  <c r="W50" i="44"/>
  <c r="AG49" i="44"/>
  <c r="AP49" i="44" s="1"/>
  <c r="AF49" i="44"/>
  <c r="AO49" i="44" s="1"/>
  <c r="AE49" i="44"/>
  <c r="Y48" i="47"/>
  <c r="X48" i="47"/>
  <c r="AN50" i="26"/>
  <c r="AI50" i="26"/>
  <c r="Y51" i="94"/>
  <c r="X51" i="94"/>
  <c r="Z52" i="37"/>
  <c r="X52" i="37"/>
  <c r="Y52" i="37"/>
  <c r="AR50" i="42"/>
  <c r="AR50" i="80"/>
  <c r="AN48" i="29"/>
  <c r="AI48" i="29"/>
  <c r="AR51" i="86"/>
  <c r="AH49" i="82"/>
  <c r="AQ49" i="82" s="1"/>
  <c r="W50" i="73"/>
  <c r="AG49" i="73"/>
  <c r="AP49" i="73" s="1"/>
  <c r="AF49" i="73"/>
  <c r="AO49" i="73" s="1"/>
  <c r="AE49" i="73"/>
  <c r="AF51" i="33"/>
  <c r="AO51" i="33" s="1"/>
  <c r="AE51" i="33"/>
  <c r="W52" i="33"/>
  <c r="AG51" i="33"/>
  <c r="AP51" i="33" s="1"/>
  <c r="X52" i="77"/>
  <c r="Y52" i="77"/>
  <c r="Z52" i="77" s="1"/>
  <c r="Y51" i="75"/>
  <c r="X51" i="75"/>
  <c r="AH51" i="42"/>
  <c r="AQ51" i="42" s="1"/>
  <c r="AI50" i="91"/>
  <c r="AN50" i="91"/>
  <c r="AN49" i="36"/>
  <c r="AI49" i="36"/>
  <c r="AN50" i="94"/>
  <c r="AI50" i="94"/>
  <c r="AR50" i="89"/>
  <c r="AR48" i="82"/>
  <c r="AH51" i="48"/>
  <c r="AQ51" i="48" s="1"/>
  <c r="AI50" i="81"/>
  <c r="AN50" i="81"/>
  <c r="Z49" i="88"/>
  <c r="Y49" i="88"/>
  <c r="X49" i="88"/>
  <c r="AR48" i="78"/>
  <c r="AI47" i="47"/>
  <c r="AN47" i="47"/>
  <c r="AF51" i="80"/>
  <c r="AO51" i="80" s="1"/>
  <c r="W52" i="80"/>
  <c r="AE51" i="80"/>
  <c r="AG51" i="80"/>
  <c r="AP51" i="80" s="1"/>
  <c r="AR48" i="96"/>
  <c r="AG51" i="84"/>
  <c r="AP51" i="84" s="1"/>
  <c r="AF51" i="84"/>
  <c r="AO51" i="84" s="1"/>
  <c r="AE51" i="84"/>
  <c r="W52" i="84"/>
  <c r="AI50" i="79"/>
  <c r="AN50" i="79"/>
  <c r="AE51" i="42"/>
  <c r="AG51" i="42"/>
  <c r="AP51" i="42" s="1"/>
  <c r="W52" i="42"/>
  <c r="AF51" i="42"/>
  <c r="AO51" i="42" s="1"/>
  <c r="Y51" i="35"/>
  <c r="X51" i="35"/>
  <c r="AH49" i="95"/>
  <c r="AQ49" i="95" s="1"/>
  <c r="X51" i="26"/>
  <c r="Y51" i="26"/>
  <c r="Z51" i="26" s="1"/>
  <c r="Z51" i="48"/>
  <c r="AR52" i="39"/>
  <c r="Z49" i="82"/>
  <c r="X51" i="92"/>
  <c r="Y51" i="92"/>
  <c r="AH49" i="43"/>
  <c r="AQ49" i="43" s="1"/>
  <c r="AR51" i="28"/>
  <c r="AR52" i="32"/>
  <c r="AN51" i="77"/>
  <c r="AI51" i="77"/>
  <c r="AR48" i="95"/>
  <c r="AR50" i="48"/>
  <c r="AH52" i="28"/>
  <c r="AQ52" i="28" s="1"/>
  <c r="AH50" i="34"/>
  <c r="AQ50" i="34" s="1"/>
  <c r="X51" i="91"/>
  <c r="Y51" i="91"/>
  <c r="Z50" i="36"/>
  <c r="X50" i="36"/>
  <c r="Y50" i="36"/>
  <c r="AG49" i="95"/>
  <c r="AP49" i="95" s="1"/>
  <c r="AF49" i="95"/>
  <c r="AO49" i="95" s="1"/>
  <c r="AE49" i="95"/>
  <c r="W50" i="95"/>
  <c r="AG52" i="45"/>
  <c r="AP52" i="45" s="1"/>
  <c r="AF52" i="45"/>
  <c r="AO52" i="45" s="1"/>
  <c r="AE52" i="45"/>
  <c r="W53" i="45"/>
  <c r="Z49" i="40"/>
  <c r="X49" i="40"/>
  <c r="Y49" i="40"/>
  <c r="AH53" i="32"/>
  <c r="AQ53" i="32" s="1"/>
  <c r="AH52" i="85"/>
  <c r="AQ52" i="85" s="1"/>
  <c r="AN51" i="37"/>
  <c r="AI51" i="37"/>
  <c r="AR48" i="43"/>
  <c r="Z49" i="29"/>
  <c r="Y49" i="29"/>
  <c r="X49" i="29"/>
  <c r="AN48" i="88"/>
  <c r="AI48" i="88"/>
  <c r="X49" i="38"/>
  <c r="Y49" i="38"/>
  <c r="AH49" i="96"/>
  <c r="AQ49" i="96" s="1"/>
  <c r="AH51" i="89"/>
  <c r="AQ51" i="89" s="1"/>
  <c r="AH53" i="39"/>
  <c r="AQ53" i="39" s="1"/>
  <c r="AN50" i="92"/>
  <c r="AI50" i="92"/>
  <c r="AE49" i="43"/>
  <c r="W50" i="43"/>
  <c r="AG49" i="43"/>
  <c r="AP49" i="43" s="1"/>
  <c r="AF49" i="43"/>
  <c r="AO49" i="43" s="1"/>
  <c r="AE51" i="30"/>
  <c r="AF51" i="30"/>
  <c r="AO51" i="30" s="1"/>
  <c r="W52" i="30"/>
  <c r="AG51" i="30"/>
  <c r="AP51" i="30" s="1"/>
  <c r="AR49" i="34"/>
  <c r="Z50" i="34"/>
  <c r="AH50" i="46"/>
  <c r="AQ50" i="46" s="1"/>
  <c r="AI50" i="35"/>
  <c r="AN50" i="35"/>
  <c r="Y51" i="74"/>
  <c r="X51" i="74"/>
  <c r="Z51" i="81"/>
  <c r="Y51" i="81"/>
  <c r="X51" i="81"/>
  <c r="AI48" i="38"/>
  <c r="AN48" i="38"/>
  <c r="AF51" i="31"/>
  <c r="AO51" i="31" s="1"/>
  <c r="AE51" i="31"/>
  <c r="W52" i="31"/>
  <c r="AG51" i="31"/>
  <c r="AP51" i="31" s="1"/>
  <c r="W50" i="96"/>
  <c r="AG49" i="96"/>
  <c r="AP49" i="96" s="1"/>
  <c r="AF49" i="96"/>
  <c r="AO49" i="96" s="1"/>
  <c r="AE49" i="96"/>
  <c r="AE52" i="27"/>
  <c r="W53" i="27"/>
  <c r="AG52" i="27"/>
  <c r="AP52" i="27" s="1"/>
  <c r="AF52" i="27"/>
  <c r="AO52" i="27" s="1"/>
  <c r="AE50" i="93"/>
  <c r="W51" i="93"/>
  <c r="AF50" i="93"/>
  <c r="AO50" i="93" s="1"/>
  <c r="AG50" i="93"/>
  <c r="AP50" i="93" s="1"/>
  <c r="AI50" i="75"/>
  <c r="AN50" i="75"/>
  <c r="Z50" i="46"/>
  <c r="X52" i="83"/>
  <c r="Y52" i="83"/>
  <c r="Z52" i="83" s="1"/>
  <c r="AN50" i="74"/>
  <c r="AI50" i="74"/>
  <c r="AF52" i="77" l="1"/>
  <c r="AO52" i="77" s="1"/>
  <c r="W53" i="77"/>
  <c r="AE52" i="77"/>
  <c r="AG52" i="77"/>
  <c r="AP52" i="77" s="1"/>
  <c r="AE51" i="79"/>
  <c r="W52" i="79"/>
  <c r="AF51" i="79"/>
  <c r="AO51" i="79" s="1"/>
  <c r="AG51" i="79"/>
  <c r="AP51" i="79" s="1"/>
  <c r="W52" i="26"/>
  <c r="AG51" i="26"/>
  <c r="AP51" i="26" s="1"/>
  <c r="AF51" i="26"/>
  <c r="AO51" i="26" s="1"/>
  <c r="AE51" i="26"/>
  <c r="AG52" i="83"/>
  <c r="AP52" i="83" s="1"/>
  <c r="AE52" i="83"/>
  <c r="W53" i="83"/>
  <c r="AF52" i="83"/>
  <c r="AO52" i="83" s="1"/>
  <c r="AR50" i="75"/>
  <c r="Z52" i="31"/>
  <c r="Y52" i="31"/>
  <c r="X52" i="31"/>
  <c r="AR50" i="35"/>
  <c r="W51" i="34"/>
  <c r="AG50" i="34"/>
  <c r="AP50" i="34" s="1"/>
  <c r="AE50" i="34"/>
  <c r="AF50" i="34"/>
  <c r="AO50" i="34" s="1"/>
  <c r="AI49" i="43"/>
  <c r="AN49" i="43"/>
  <c r="AE49" i="40"/>
  <c r="W50" i="40"/>
  <c r="AG49" i="40"/>
  <c r="AP49" i="40" s="1"/>
  <c r="AF49" i="40"/>
  <c r="AO49" i="40" s="1"/>
  <c r="X50" i="95"/>
  <c r="Y50" i="95"/>
  <c r="AH50" i="36"/>
  <c r="AQ50" i="36" s="1"/>
  <c r="W52" i="48"/>
  <c r="AG51" i="48"/>
  <c r="AP51" i="48" s="1"/>
  <c r="AF51" i="48"/>
  <c r="AO51" i="48" s="1"/>
  <c r="AE51" i="48"/>
  <c r="AR50" i="79"/>
  <c r="AR50" i="91"/>
  <c r="AH51" i="75"/>
  <c r="AQ51" i="75" s="1"/>
  <c r="AH52" i="37"/>
  <c r="AQ52" i="37" s="1"/>
  <c r="AR48" i="40"/>
  <c r="AG49" i="29"/>
  <c r="AP49" i="29" s="1"/>
  <c r="AF49" i="29"/>
  <c r="AO49" i="29" s="1"/>
  <c r="W50" i="29"/>
  <c r="AE49" i="29"/>
  <c r="Y53" i="45"/>
  <c r="X53" i="45"/>
  <c r="AR51" i="77"/>
  <c r="AH51" i="92"/>
  <c r="AQ51" i="92" s="1"/>
  <c r="Z52" i="42"/>
  <c r="X52" i="42"/>
  <c r="Y52" i="42"/>
  <c r="X52" i="84"/>
  <c r="Y52" i="84"/>
  <c r="AG49" i="88"/>
  <c r="AP49" i="88" s="1"/>
  <c r="AF49" i="88"/>
  <c r="AO49" i="88" s="1"/>
  <c r="W50" i="88"/>
  <c r="AE49" i="88"/>
  <c r="AR50" i="94"/>
  <c r="AG52" i="37"/>
  <c r="AP52" i="37" s="1"/>
  <c r="W53" i="37"/>
  <c r="AF52" i="37"/>
  <c r="AO52" i="37" s="1"/>
  <c r="AE52" i="37"/>
  <c r="AH48" i="47"/>
  <c r="AQ48" i="47" s="1"/>
  <c r="Z53" i="85"/>
  <c r="X53" i="85"/>
  <c r="Y53" i="85"/>
  <c r="AI50" i="87"/>
  <c r="AN50" i="87"/>
  <c r="AI51" i="25"/>
  <c r="AN51" i="25"/>
  <c r="Z50" i="78"/>
  <c r="X50" i="78"/>
  <c r="Y50" i="78"/>
  <c r="AN52" i="86"/>
  <c r="AI52" i="86"/>
  <c r="Z54" i="32"/>
  <c r="X54" i="32"/>
  <c r="Y54" i="32"/>
  <c r="AN51" i="30"/>
  <c r="AI51" i="30"/>
  <c r="AH49" i="38"/>
  <c r="AQ49" i="38" s="1"/>
  <c r="AI49" i="95"/>
  <c r="AN49" i="95"/>
  <c r="AH52" i="83"/>
  <c r="AQ52" i="83" s="1"/>
  <c r="AH51" i="74"/>
  <c r="AQ51" i="74" s="1"/>
  <c r="Z49" i="38"/>
  <c r="AN52" i="45"/>
  <c r="AI52" i="45"/>
  <c r="Z51" i="92"/>
  <c r="AH51" i="26"/>
  <c r="AQ51" i="26" s="1"/>
  <c r="AR47" i="47"/>
  <c r="Z51" i="75"/>
  <c r="Y52" i="33"/>
  <c r="X52" i="33"/>
  <c r="AH51" i="94"/>
  <c r="AQ51" i="94" s="1"/>
  <c r="Z50" i="44"/>
  <c r="X50" i="44"/>
  <c r="Y50" i="44"/>
  <c r="Z51" i="87"/>
  <c r="X51" i="87"/>
  <c r="Y51" i="87"/>
  <c r="Z53" i="90"/>
  <c r="Y53" i="90"/>
  <c r="X53" i="90"/>
  <c r="Z54" i="39"/>
  <c r="Y54" i="39"/>
  <c r="X54" i="39"/>
  <c r="Z53" i="27"/>
  <c r="X53" i="27"/>
  <c r="Y53" i="27"/>
  <c r="Z50" i="96"/>
  <c r="X50" i="96"/>
  <c r="Y50" i="96"/>
  <c r="AR48" i="88"/>
  <c r="AH51" i="91"/>
  <c r="AQ51" i="91" s="1"/>
  <c r="AE49" i="82"/>
  <c r="W50" i="82"/>
  <c r="AF49" i="82"/>
  <c r="AO49" i="82" s="1"/>
  <c r="AG49" i="82"/>
  <c r="AP49" i="82" s="1"/>
  <c r="AH51" i="35"/>
  <c r="AQ51" i="35" s="1"/>
  <c r="AN51" i="84"/>
  <c r="AI51" i="84"/>
  <c r="AR50" i="81"/>
  <c r="AR49" i="36"/>
  <c r="AI51" i="33"/>
  <c r="AN51" i="33"/>
  <c r="Y50" i="73"/>
  <c r="X50" i="73"/>
  <c r="Z50" i="73" s="1"/>
  <c r="Z48" i="47"/>
  <c r="AI52" i="85"/>
  <c r="AN52" i="85"/>
  <c r="AR51" i="83"/>
  <c r="Z53" i="28"/>
  <c r="X53" i="28"/>
  <c r="Y53" i="28"/>
  <c r="Z48" i="76"/>
  <c r="X48" i="76"/>
  <c r="Y48" i="76"/>
  <c r="AN53" i="32"/>
  <c r="AI53" i="32"/>
  <c r="AI51" i="31"/>
  <c r="AN51" i="31"/>
  <c r="AE51" i="81"/>
  <c r="AG51" i="81"/>
  <c r="AP51" i="81" s="1"/>
  <c r="W52" i="81"/>
  <c r="AF51" i="81"/>
  <c r="AO51" i="81" s="1"/>
  <c r="AR50" i="92"/>
  <c r="AF50" i="36"/>
  <c r="AO50" i="36" s="1"/>
  <c r="AG50" i="36"/>
  <c r="AP50" i="36" s="1"/>
  <c r="W51" i="36"/>
  <c r="AE50" i="36"/>
  <c r="W51" i="46"/>
  <c r="AG50" i="46"/>
  <c r="AP50" i="46" s="1"/>
  <c r="AF50" i="46"/>
  <c r="AO50" i="46" s="1"/>
  <c r="AE50" i="46"/>
  <c r="Z51" i="93"/>
  <c r="Y51" i="93"/>
  <c r="X51" i="93"/>
  <c r="AI52" i="27"/>
  <c r="AN52" i="27"/>
  <c r="AR48" i="38"/>
  <c r="Z51" i="74"/>
  <c r="AR51" i="37"/>
  <c r="Z51" i="91"/>
  <c r="AI51" i="42"/>
  <c r="AN51" i="42"/>
  <c r="AN51" i="80"/>
  <c r="AI51" i="80"/>
  <c r="AH52" i="77"/>
  <c r="AQ52" i="77" s="1"/>
  <c r="Z51" i="94"/>
  <c r="AI49" i="44"/>
  <c r="AN49" i="44"/>
  <c r="AH51" i="79"/>
  <c r="AQ51" i="79" s="1"/>
  <c r="AI52" i="90"/>
  <c r="AN52" i="90"/>
  <c r="Z52" i="41"/>
  <c r="Y52" i="41"/>
  <c r="X52" i="41"/>
  <c r="AN49" i="78"/>
  <c r="AI49" i="78"/>
  <c r="AN52" i="28"/>
  <c r="AI52" i="28"/>
  <c r="AI53" i="39"/>
  <c r="AN53" i="39"/>
  <c r="AN51" i="89"/>
  <c r="AI51" i="89"/>
  <c r="AI47" i="76"/>
  <c r="AN47" i="76"/>
  <c r="AR50" i="74"/>
  <c r="AI50" i="93"/>
  <c r="AN50" i="93"/>
  <c r="AI49" i="96"/>
  <c r="AN49" i="96"/>
  <c r="AH51" i="81"/>
  <c r="AQ51" i="81" s="1"/>
  <c r="Z52" i="30"/>
  <c r="X52" i="30"/>
  <c r="Y52" i="30"/>
  <c r="Z50" i="43"/>
  <c r="X50" i="43"/>
  <c r="Y50" i="43"/>
  <c r="AH49" i="29"/>
  <c r="AQ49" i="29" s="1"/>
  <c r="AH49" i="40"/>
  <c r="AQ49" i="40" s="1"/>
  <c r="Z51" i="35"/>
  <c r="X52" i="80"/>
  <c r="Z52" i="80" s="1"/>
  <c r="Y52" i="80"/>
  <c r="AH49" i="88"/>
  <c r="AQ49" i="88" s="1"/>
  <c r="AI49" i="73"/>
  <c r="AN49" i="73"/>
  <c r="AR48" i="29"/>
  <c r="AR50" i="26"/>
  <c r="AI51" i="41"/>
  <c r="AN51" i="41"/>
  <c r="Z52" i="25"/>
  <c r="Y52" i="25"/>
  <c r="X52" i="25"/>
  <c r="Z53" i="86"/>
  <c r="X53" i="86"/>
  <c r="Y53" i="86"/>
  <c r="Z52" i="89"/>
  <c r="X52" i="89"/>
  <c r="Y52" i="89"/>
  <c r="AE50" i="73" l="1"/>
  <c r="W51" i="73"/>
  <c r="AF50" i="73"/>
  <c r="AO50" i="73" s="1"/>
  <c r="AG50" i="73"/>
  <c r="AP50" i="73" s="1"/>
  <c r="W53" i="80"/>
  <c r="AG52" i="80"/>
  <c r="AP52" i="80" s="1"/>
  <c r="AF52" i="80"/>
  <c r="AO52" i="80" s="1"/>
  <c r="AE52" i="80"/>
  <c r="AH53" i="86"/>
  <c r="AQ53" i="86" s="1"/>
  <c r="AR51" i="41"/>
  <c r="AR49" i="73"/>
  <c r="AH52" i="30"/>
  <c r="AQ52" i="30" s="1"/>
  <c r="AR53" i="39"/>
  <c r="AF51" i="74"/>
  <c r="AO51" i="74" s="1"/>
  <c r="AG51" i="74"/>
  <c r="AP51" i="74" s="1"/>
  <c r="W52" i="74"/>
  <c r="AE51" i="74"/>
  <c r="X51" i="46"/>
  <c r="Y51" i="46"/>
  <c r="AI51" i="81"/>
  <c r="AN51" i="81"/>
  <c r="AH48" i="76"/>
  <c r="AQ48" i="76" s="1"/>
  <c r="AI49" i="82"/>
  <c r="AN49" i="82"/>
  <c r="AH53" i="27"/>
  <c r="AQ53" i="27" s="1"/>
  <c r="AH50" i="44"/>
  <c r="AQ50" i="44" s="1"/>
  <c r="W52" i="92"/>
  <c r="AG51" i="92"/>
  <c r="AP51" i="92" s="1"/>
  <c r="AF51" i="92"/>
  <c r="AO51" i="92" s="1"/>
  <c r="AE51" i="92"/>
  <c r="AH54" i="32"/>
  <c r="AQ54" i="32" s="1"/>
  <c r="W51" i="78"/>
  <c r="AG50" i="78"/>
  <c r="AP50" i="78" s="1"/>
  <c r="AF50" i="78"/>
  <c r="AO50" i="78" s="1"/>
  <c r="AE50" i="78"/>
  <c r="AH53" i="85"/>
  <c r="AQ53" i="85" s="1"/>
  <c r="AF52" i="42"/>
  <c r="AO52" i="42" s="1"/>
  <c r="AE52" i="42"/>
  <c r="W53" i="42"/>
  <c r="AG52" i="42"/>
  <c r="AP52" i="42" s="1"/>
  <c r="X50" i="29"/>
  <c r="Y50" i="29"/>
  <c r="Y52" i="48"/>
  <c r="Z52" i="48" s="1"/>
  <c r="X52" i="48"/>
  <c r="X50" i="40"/>
  <c r="Y50" i="40"/>
  <c r="Y53" i="83"/>
  <c r="Z53" i="83" s="1"/>
  <c r="X53" i="83"/>
  <c r="AI51" i="79"/>
  <c r="AN51" i="79"/>
  <c r="AG52" i="30"/>
  <c r="AP52" i="30" s="1"/>
  <c r="AF52" i="30"/>
  <c r="AO52" i="30" s="1"/>
  <c r="W53" i="30"/>
  <c r="AE52" i="30"/>
  <c r="W55" i="32"/>
  <c r="AF54" i="32"/>
  <c r="AO54" i="32" s="1"/>
  <c r="AG54" i="32"/>
  <c r="AP54" i="32" s="1"/>
  <c r="AE54" i="32"/>
  <c r="AN52" i="37"/>
  <c r="AI52" i="37"/>
  <c r="AH50" i="95"/>
  <c r="AQ50" i="95" s="1"/>
  <c r="AI49" i="40"/>
  <c r="AN49" i="40"/>
  <c r="X52" i="26"/>
  <c r="Y52" i="26"/>
  <c r="AR49" i="96"/>
  <c r="AR47" i="76"/>
  <c r="AR51" i="42"/>
  <c r="AI50" i="46"/>
  <c r="AN50" i="46"/>
  <c r="AN50" i="36"/>
  <c r="AI50" i="36"/>
  <c r="AR51" i="31"/>
  <c r="AR52" i="85"/>
  <c r="AR51" i="33"/>
  <c r="AH54" i="39"/>
  <c r="AQ54" i="39" s="1"/>
  <c r="AR52" i="86"/>
  <c r="AR51" i="25"/>
  <c r="AN49" i="88"/>
  <c r="AI49" i="88"/>
  <c r="AH52" i="84"/>
  <c r="AQ52" i="84" s="1"/>
  <c r="AH53" i="45"/>
  <c r="AQ53" i="45" s="1"/>
  <c r="AI51" i="48"/>
  <c r="AN51" i="48"/>
  <c r="Z50" i="95"/>
  <c r="Z51" i="34"/>
  <c r="Y51" i="34"/>
  <c r="X51" i="34"/>
  <c r="AN52" i="77"/>
  <c r="AI52" i="77"/>
  <c r="AR52" i="28"/>
  <c r="AG51" i="93"/>
  <c r="AP51" i="93" s="1"/>
  <c r="AE51" i="93"/>
  <c r="W52" i="93"/>
  <c r="AF51" i="93"/>
  <c r="AO51" i="93" s="1"/>
  <c r="AE53" i="90"/>
  <c r="W54" i="90"/>
  <c r="AF53" i="90"/>
  <c r="AO53" i="90" s="1"/>
  <c r="AG53" i="90"/>
  <c r="AP53" i="90" s="1"/>
  <c r="AE50" i="44"/>
  <c r="W51" i="44"/>
  <c r="AG50" i="44"/>
  <c r="AP50" i="44" s="1"/>
  <c r="AF50" i="44"/>
  <c r="AO50" i="44" s="1"/>
  <c r="AH52" i="33"/>
  <c r="AQ52" i="33" s="1"/>
  <c r="AR52" i="45"/>
  <c r="AG52" i="31"/>
  <c r="AP52" i="31" s="1"/>
  <c r="AE52" i="31"/>
  <c r="W53" i="31"/>
  <c r="AF52" i="31"/>
  <c r="AO52" i="31" s="1"/>
  <c r="AN52" i="83"/>
  <c r="AI52" i="83"/>
  <c r="AH52" i="25"/>
  <c r="AQ52" i="25" s="1"/>
  <c r="AH52" i="89"/>
  <c r="AQ52" i="89" s="1"/>
  <c r="AE51" i="35"/>
  <c r="AF51" i="35"/>
  <c r="AO51" i="35" s="1"/>
  <c r="W52" i="35"/>
  <c r="AG51" i="35"/>
  <c r="AP51" i="35" s="1"/>
  <c r="AH50" i="43"/>
  <c r="AQ50" i="43" s="1"/>
  <c r="AR51" i="89"/>
  <c r="AR49" i="78"/>
  <c r="AR52" i="90"/>
  <c r="AF51" i="91"/>
  <c r="AO51" i="91" s="1"/>
  <c r="AE51" i="91"/>
  <c r="W52" i="91"/>
  <c r="AG51" i="91"/>
  <c r="AP51" i="91" s="1"/>
  <c r="Y51" i="36"/>
  <c r="Z51" i="36" s="1"/>
  <c r="X51" i="36"/>
  <c r="X52" i="81"/>
  <c r="Y52" i="81"/>
  <c r="AR53" i="32"/>
  <c r="AH53" i="28"/>
  <c r="AQ53" i="28" s="1"/>
  <c r="AF48" i="47"/>
  <c r="AO48" i="47" s="1"/>
  <c r="AE48" i="47"/>
  <c r="W49" i="47"/>
  <c r="AG48" i="47"/>
  <c r="AP48" i="47" s="1"/>
  <c r="AH50" i="96"/>
  <c r="AQ50" i="96" s="1"/>
  <c r="AH51" i="87"/>
  <c r="AQ51" i="87" s="1"/>
  <c r="Z52" i="33"/>
  <c r="AG49" i="38"/>
  <c r="AP49" i="38" s="1"/>
  <c r="AF49" i="38"/>
  <c r="AO49" i="38" s="1"/>
  <c r="AE49" i="38"/>
  <c r="W50" i="38"/>
  <c r="AR49" i="95"/>
  <c r="AR51" i="30"/>
  <c r="Z52" i="84"/>
  <c r="AR49" i="43"/>
  <c r="AI51" i="26"/>
  <c r="AN51" i="26"/>
  <c r="Z53" i="77"/>
  <c r="X53" i="77"/>
  <c r="Y53" i="77"/>
  <c r="AG52" i="41"/>
  <c r="AP52" i="41" s="1"/>
  <c r="AF52" i="41"/>
  <c r="AO52" i="41" s="1"/>
  <c r="AE52" i="41"/>
  <c r="W53" i="41"/>
  <c r="W53" i="89"/>
  <c r="AG52" i="89"/>
  <c r="AP52" i="89" s="1"/>
  <c r="AF52" i="89"/>
  <c r="AO52" i="89" s="1"/>
  <c r="AE52" i="89"/>
  <c r="AG50" i="43"/>
  <c r="AP50" i="43" s="1"/>
  <c r="AF50" i="43"/>
  <c r="AO50" i="43" s="1"/>
  <c r="AE50" i="43"/>
  <c r="W51" i="43"/>
  <c r="AR50" i="93"/>
  <c r="AG53" i="28"/>
  <c r="AP53" i="28" s="1"/>
  <c r="AF53" i="28"/>
  <c r="AO53" i="28" s="1"/>
  <c r="AE53" i="28"/>
  <c r="W54" i="28"/>
  <c r="AE50" i="96"/>
  <c r="AF50" i="96"/>
  <c r="AO50" i="96" s="1"/>
  <c r="AG50" i="96"/>
  <c r="AP50" i="96" s="1"/>
  <c r="W51" i="96"/>
  <c r="AF54" i="39"/>
  <c r="AO54" i="39" s="1"/>
  <c r="AE54" i="39"/>
  <c r="W55" i="39"/>
  <c r="AG54" i="39"/>
  <c r="AP54" i="39" s="1"/>
  <c r="AF51" i="75"/>
  <c r="AO51" i="75" s="1"/>
  <c r="AG51" i="75"/>
  <c r="AP51" i="75" s="1"/>
  <c r="AE51" i="75"/>
  <c r="W52" i="75"/>
  <c r="AR50" i="87"/>
  <c r="Z53" i="37"/>
  <c r="Y53" i="37"/>
  <c r="X53" i="37"/>
  <c r="X50" i="88"/>
  <c r="Y50" i="88"/>
  <c r="Z50" i="88" s="1"/>
  <c r="Z53" i="45"/>
  <c r="W54" i="86"/>
  <c r="AF53" i="86"/>
  <c r="AO53" i="86" s="1"/>
  <c r="AG53" i="86"/>
  <c r="AP53" i="86" s="1"/>
  <c r="AE53" i="86"/>
  <c r="AH52" i="80"/>
  <c r="AQ52" i="80" s="1"/>
  <c r="AE48" i="76"/>
  <c r="AF48" i="76"/>
  <c r="AO48" i="76" s="1"/>
  <c r="W49" i="76"/>
  <c r="AG48" i="76"/>
  <c r="AP48" i="76" s="1"/>
  <c r="AR51" i="84"/>
  <c r="AG53" i="27"/>
  <c r="AP53" i="27" s="1"/>
  <c r="AF53" i="27"/>
  <c r="AO53" i="27" s="1"/>
  <c r="AE53" i="27"/>
  <c r="W54" i="27"/>
  <c r="AE53" i="85"/>
  <c r="W54" i="85"/>
  <c r="AF53" i="85"/>
  <c r="AO53" i="85" s="1"/>
  <c r="AG53" i="85"/>
  <c r="AP53" i="85" s="1"/>
  <c r="AF52" i="25"/>
  <c r="AO52" i="25" s="1"/>
  <c r="AE52" i="25"/>
  <c r="W53" i="25"/>
  <c r="AG52" i="25"/>
  <c r="AP52" i="25" s="1"/>
  <c r="AR49" i="44"/>
  <c r="AR52" i="27"/>
  <c r="AH50" i="73"/>
  <c r="AQ50" i="73" s="1"/>
  <c r="W52" i="87"/>
  <c r="AF51" i="87"/>
  <c r="AO51" i="87" s="1"/>
  <c r="AE51" i="87"/>
  <c r="AG51" i="87"/>
  <c r="AP51" i="87" s="1"/>
  <c r="AH52" i="41"/>
  <c r="AQ52" i="41" s="1"/>
  <c r="W52" i="94"/>
  <c r="AG51" i="94"/>
  <c r="AP51" i="94" s="1"/>
  <c r="AF51" i="94"/>
  <c r="AO51" i="94" s="1"/>
  <c r="AE51" i="94"/>
  <c r="AR51" i="80"/>
  <c r="AH51" i="93"/>
  <c r="AQ51" i="93" s="1"/>
  <c r="Y50" i="82"/>
  <c r="X50" i="82"/>
  <c r="AH53" i="90"/>
  <c r="AQ53" i="90" s="1"/>
  <c r="AH50" i="78"/>
  <c r="AQ50" i="78" s="1"/>
  <c r="AH52" i="42"/>
  <c r="AQ52" i="42" s="1"/>
  <c r="AN49" i="29"/>
  <c r="AI49" i="29"/>
  <c r="AI50" i="34"/>
  <c r="AN50" i="34"/>
  <c r="AH52" i="31"/>
  <c r="AQ52" i="31" s="1"/>
  <c r="Y52" i="79"/>
  <c r="X52" i="79"/>
  <c r="W54" i="83" l="1"/>
  <c r="AG53" i="83"/>
  <c r="AP53" i="83" s="1"/>
  <c r="AF53" i="83"/>
  <c r="AO53" i="83" s="1"/>
  <c r="AE53" i="83"/>
  <c r="W51" i="88"/>
  <c r="AE50" i="88"/>
  <c r="AG50" i="88"/>
  <c r="AP50" i="88" s="1"/>
  <c r="AF50" i="88"/>
  <c r="AO50" i="88" s="1"/>
  <c r="W52" i="36"/>
  <c r="AG51" i="36"/>
  <c r="AP51" i="36" s="1"/>
  <c r="AF51" i="36"/>
  <c r="AO51" i="36" s="1"/>
  <c r="AE51" i="36"/>
  <c r="AE52" i="48"/>
  <c r="W53" i="48"/>
  <c r="AF52" i="48"/>
  <c r="AO52" i="48" s="1"/>
  <c r="AG52" i="48"/>
  <c r="AP52" i="48" s="1"/>
  <c r="AR49" i="29"/>
  <c r="AN52" i="25"/>
  <c r="AI52" i="25"/>
  <c r="AI53" i="85"/>
  <c r="AN53" i="85"/>
  <c r="AN48" i="76"/>
  <c r="AI48" i="76"/>
  <c r="AI53" i="86"/>
  <c r="AN53" i="86"/>
  <c r="Y51" i="96"/>
  <c r="Z51" i="96" s="1"/>
  <c r="X51" i="96"/>
  <c r="AN53" i="28"/>
  <c r="AI53" i="28"/>
  <c r="AI52" i="89"/>
  <c r="AN52" i="89"/>
  <c r="AN52" i="41"/>
  <c r="AI52" i="41"/>
  <c r="X53" i="31"/>
  <c r="Y53" i="31"/>
  <c r="Y54" i="90"/>
  <c r="Z54" i="90" s="1"/>
  <c r="X54" i="90"/>
  <c r="AI54" i="32"/>
  <c r="AN54" i="32"/>
  <c r="AN52" i="30"/>
  <c r="AI52" i="30"/>
  <c r="AH53" i="83"/>
  <c r="AQ53" i="83" s="1"/>
  <c r="AH52" i="48"/>
  <c r="AQ52" i="48" s="1"/>
  <c r="Z52" i="92"/>
  <c r="X52" i="92"/>
  <c r="Y52" i="92"/>
  <c r="AR49" i="82"/>
  <c r="Z53" i="80"/>
  <c r="X53" i="80"/>
  <c r="Y53" i="80"/>
  <c r="AR50" i="34"/>
  <c r="AH50" i="82"/>
  <c r="AQ50" i="82" s="1"/>
  <c r="Z50" i="82"/>
  <c r="X52" i="94"/>
  <c r="Y52" i="94"/>
  <c r="AH50" i="88"/>
  <c r="AQ50" i="88" s="1"/>
  <c r="Y51" i="43"/>
  <c r="X51" i="43"/>
  <c r="Z51" i="43" s="1"/>
  <c r="AR51" i="26"/>
  <c r="Z52" i="35"/>
  <c r="X52" i="35"/>
  <c r="Y52" i="35"/>
  <c r="AN52" i="31"/>
  <c r="AI52" i="31"/>
  <c r="X51" i="44"/>
  <c r="Y51" i="44"/>
  <c r="AI53" i="90"/>
  <c r="AN53" i="90"/>
  <c r="AF51" i="34"/>
  <c r="AO51" i="34" s="1"/>
  <c r="AE51" i="34"/>
  <c r="W52" i="34"/>
  <c r="AG51" i="34"/>
  <c r="AP51" i="34" s="1"/>
  <c r="AH52" i="26"/>
  <c r="AQ52" i="26" s="1"/>
  <c r="X53" i="30"/>
  <c r="Y53" i="30"/>
  <c r="AR51" i="81"/>
  <c r="Z52" i="74"/>
  <c r="X52" i="74"/>
  <c r="Y52" i="74"/>
  <c r="X54" i="27"/>
  <c r="Y54" i="27"/>
  <c r="Z52" i="75"/>
  <c r="Y52" i="75"/>
  <c r="X52" i="75"/>
  <c r="AN50" i="43"/>
  <c r="AI50" i="43"/>
  <c r="AG52" i="33"/>
  <c r="AP52" i="33" s="1"/>
  <c r="AF52" i="33"/>
  <c r="AO52" i="33" s="1"/>
  <c r="AE52" i="33"/>
  <c r="W53" i="33"/>
  <c r="AH52" i="81"/>
  <c r="AQ52" i="81" s="1"/>
  <c r="AR52" i="83"/>
  <c r="AI50" i="44"/>
  <c r="AN50" i="44"/>
  <c r="W51" i="95"/>
  <c r="AE50" i="95"/>
  <c r="AG50" i="95"/>
  <c r="AP50" i="95" s="1"/>
  <c r="AF50" i="95"/>
  <c r="AO50" i="95" s="1"/>
  <c r="AR50" i="36"/>
  <c r="Z52" i="26"/>
  <c r="X53" i="42"/>
  <c r="Y53" i="42"/>
  <c r="Y51" i="78"/>
  <c r="X51" i="78"/>
  <c r="AI51" i="92"/>
  <c r="AN51" i="92"/>
  <c r="Z52" i="87"/>
  <c r="Y52" i="87"/>
  <c r="X52" i="87"/>
  <c r="AH52" i="79"/>
  <c r="AQ52" i="79" s="1"/>
  <c r="AI51" i="94"/>
  <c r="AN51" i="94"/>
  <c r="AN51" i="87"/>
  <c r="AI51" i="87"/>
  <c r="AN53" i="27"/>
  <c r="AI53" i="27"/>
  <c r="X49" i="76"/>
  <c r="Y49" i="76"/>
  <c r="AH53" i="37"/>
  <c r="AQ53" i="37" s="1"/>
  <c r="AN51" i="75"/>
  <c r="AI51" i="75"/>
  <c r="Z55" i="39"/>
  <c r="Y55" i="39"/>
  <c r="X55" i="39"/>
  <c r="Y53" i="89"/>
  <c r="X53" i="89"/>
  <c r="Z49" i="47"/>
  <c r="X49" i="47"/>
  <c r="Y49" i="47"/>
  <c r="Z52" i="81"/>
  <c r="Y52" i="91"/>
  <c r="X52" i="91"/>
  <c r="AI51" i="35"/>
  <c r="AN51" i="35"/>
  <c r="Y52" i="93"/>
  <c r="X52" i="93"/>
  <c r="AR52" i="77"/>
  <c r="AR49" i="88"/>
  <c r="AN52" i="42"/>
  <c r="AI52" i="42"/>
  <c r="AH51" i="46"/>
  <c r="AQ51" i="46" s="1"/>
  <c r="AN52" i="80"/>
  <c r="AI52" i="80"/>
  <c r="Z52" i="79"/>
  <c r="Y53" i="25"/>
  <c r="X53" i="25"/>
  <c r="X54" i="86"/>
  <c r="Y54" i="86"/>
  <c r="AI54" i="39"/>
  <c r="AN54" i="39"/>
  <c r="AN50" i="96"/>
  <c r="AI50" i="96"/>
  <c r="AH53" i="77"/>
  <c r="AQ53" i="77" s="1"/>
  <c r="W53" i="84"/>
  <c r="AG52" i="84"/>
  <c r="AP52" i="84" s="1"/>
  <c r="AF52" i="84"/>
  <c r="AO52" i="84" s="1"/>
  <c r="AE52" i="84"/>
  <c r="Y50" i="38"/>
  <c r="X50" i="38"/>
  <c r="Z50" i="38" s="1"/>
  <c r="AI48" i="47"/>
  <c r="AN48" i="47"/>
  <c r="AH51" i="36"/>
  <c r="AQ51" i="36" s="1"/>
  <c r="AN51" i="91"/>
  <c r="AI51" i="91"/>
  <c r="AR51" i="48"/>
  <c r="AR49" i="40"/>
  <c r="AR52" i="37"/>
  <c r="Y55" i="32"/>
  <c r="X55" i="32"/>
  <c r="AH50" i="40"/>
  <c r="AQ50" i="40" s="1"/>
  <c r="AH50" i="29"/>
  <c r="AQ50" i="29" s="1"/>
  <c r="AI50" i="78"/>
  <c r="AN50" i="78"/>
  <c r="Z51" i="46"/>
  <c r="Y51" i="73"/>
  <c r="X51" i="73"/>
  <c r="Y54" i="85"/>
  <c r="X54" i="85"/>
  <c r="AG53" i="45"/>
  <c r="AP53" i="45" s="1"/>
  <c r="W54" i="45"/>
  <c r="AF53" i="45"/>
  <c r="AO53" i="45" s="1"/>
  <c r="AE53" i="45"/>
  <c r="W54" i="37"/>
  <c r="AF53" i="37"/>
  <c r="AO53" i="37" s="1"/>
  <c r="AE53" i="37"/>
  <c r="AG53" i="37"/>
  <c r="AP53" i="37" s="1"/>
  <c r="Z54" i="28"/>
  <c r="Y54" i="28"/>
  <c r="X54" i="28"/>
  <c r="Y53" i="41"/>
  <c r="X53" i="41"/>
  <c r="AF53" i="77"/>
  <c r="AO53" i="77" s="1"/>
  <c r="AE53" i="77"/>
  <c r="W54" i="77"/>
  <c r="AG53" i="77"/>
  <c r="AP53" i="77" s="1"/>
  <c r="AN49" i="38"/>
  <c r="AI49" i="38"/>
  <c r="AN51" i="93"/>
  <c r="AI51" i="93"/>
  <c r="AH51" i="34"/>
  <c r="AQ51" i="34" s="1"/>
  <c r="AR50" i="46"/>
  <c r="AR51" i="79"/>
  <c r="Z50" i="40"/>
  <c r="Z50" i="29"/>
  <c r="AN51" i="74"/>
  <c r="AI51" i="74"/>
  <c r="AI50" i="73"/>
  <c r="AN50" i="73"/>
  <c r="AG54" i="90" l="1"/>
  <c r="AP54" i="90" s="1"/>
  <c r="AE54" i="90"/>
  <c r="AF54" i="90"/>
  <c r="AO54" i="90" s="1"/>
  <c r="W55" i="90"/>
  <c r="W52" i="43"/>
  <c r="AG51" i="43"/>
  <c r="AP51" i="43" s="1"/>
  <c r="AF51" i="43"/>
  <c r="AO51" i="43" s="1"/>
  <c r="AE51" i="43"/>
  <c r="W51" i="38"/>
  <c r="AG50" i="38"/>
  <c r="AP50" i="38" s="1"/>
  <c r="AF50" i="38"/>
  <c r="AO50" i="38" s="1"/>
  <c r="AE50" i="38"/>
  <c r="AG51" i="96"/>
  <c r="AP51" i="96" s="1"/>
  <c r="AF51" i="96"/>
  <c r="AO51" i="96" s="1"/>
  <c r="W52" i="96"/>
  <c r="AE51" i="96"/>
  <c r="W51" i="29"/>
  <c r="AE50" i="29"/>
  <c r="AG50" i="29"/>
  <c r="AP50" i="29" s="1"/>
  <c r="AF50" i="29"/>
  <c r="AO50" i="29" s="1"/>
  <c r="AN53" i="77"/>
  <c r="AI53" i="77"/>
  <c r="Y54" i="37"/>
  <c r="X54" i="37"/>
  <c r="AH54" i="85"/>
  <c r="AQ54" i="85" s="1"/>
  <c r="AE51" i="46"/>
  <c r="W52" i="46"/>
  <c r="AF51" i="46"/>
  <c r="AO51" i="46" s="1"/>
  <c r="AG51" i="46"/>
  <c r="AP51" i="46" s="1"/>
  <c r="AR48" i="47"/>
  <c r="AG52" i="79"/>
  <c r="AP52" i="79" s="1"/>
  <c r="AF52" i="79"/>
  <c r="AO52" i="79" s="1"/>
  <c r="AE52" i="79"/>
  <c r="W53" i="79"/>
  <c r="AR51" i="35"/>
  <c r="AH49" i="47"/>
  <c r="AQ49" i="47" s="1"/>
  <c r="AR53" i="27"/>
  <c r="AF52" i="75"/>
  <c r="AO52" i="75" s="1"/>
  <c r="W53" i="75"/>
  <c r="AG52" i="75"/>
  <c r="AP52" i="75" s="1"/>
  <c r="AE52" i="75"/>
  <c r="AF52" i="74"/>
  <c r="AO52" i="74" s="1"/>
  <c r="W53" i="74"/>
  <c r="AG52" i="74"/>
  <c r="AP52" i="74" s="1"/>
  <c r="AE52" i="74"/>
  <c r="AH52" i="35"/>
  <c r="AQ52" i="35" s="1"/>
  <c r="AH53" i="80"/>
  <c r="AQ53" i="80" s="1"/>
  <c r="AE52" i="92"/>
  <c r="AG52" i="92"/>
  <c r="AP52" i="92" s="1"/>
  <c r="W53" i="92"/>
  <c r="AF52" i="92"/>
  <c r="AO52" i="92" s="1"/>
  <c r="AR52" i="89"/>
  <c r="AR52" i="25"/>
  <c r="Y51" i="88"/>
  <c r="X51" i="88"/>
  <c r="AG50" i="40"/>
  <c r="AP50" i="40" s="1"/>
  <c r="AF50" i="40"/>
  <c r="AO50" i="40" s="1"/>
  <c r="AE50" i="40"/>
  <c r="W51" i="40"/>
  <c r="AI53" i="45"/>
  <c r="AN53" i="45"/>
  <c r="AH55" i="32"/>
  <c r="AQ55" i="32" s="1"/>
  <c r="AH54" i="86"/>
  <c r="AQ54" i="86" s="1"/>
  <c r="AR52" i="80"/>
  <c r="AH52" i="91"/>
  <c r="AQ52" i="91" s="1"/>
  <c r="AG49" i="47"/>
  <c r="AP49" i="47" s="1"/>
  <c r="AF49" i="47"/>
  <c r="AO49" i="47" s="1"/>
  <c r="AE49" i="47"/>
  <c r="W50" i="47"/>
  <c r="AG55" i="39"/>
  <c r="AP55" i="39" s="1"/>
  <c r="AF55" i="39"/>
  <c r="AO55" i="39" s="1"/>
  <c r="AE55" i="39"/>
  <c r="W56" i="39"/>
  <c r="AF52" i="87"/>
  <c r="AO52" i="87" s="1"/>
  <c r="AG52" i="87"/>
  <c r="AP52" i="87" s="1"/>
  <c r="AE52" i="87"/>
  <c r="W53" i="87"/>
  <c r="AR50" i="44"/>
  <c r="Y52" i="34"/>
  <c r="Z52" i="34" s="1"/>
  <c r="X52" i="34"/>
  <c r="AH51" i="44"/>
  <c r="AQ51" i="44" s="1"/>
  <c r="AG52" i="35"/>
  <c r="AP52" i="35" s="1"/>
  <c r="AF52" i="35"/>
  <c r="AO52" i="35" s="1"/>
  <c r="W53" i="35"/>
  <c r="AE52" i="35"/>
  <c r="AH52" i="94"/>
  <c r="AQ52" i="94" s="1"/>
  <c r="AF53" i="80"/>
  <c r="AO53" i="80" s="1"/>
  <c r="W54" i="80"/>
  <c r="AG53" i="80"/>
  <c r="AP53" i="80" s="1"/>
  <c r="AE53" i="80"/>
  <c r="AH53" i="31"/>
  <c r="AQ53" i="31" s="1"/>
  <c r="AR53" i="28"/>
  <c r="AR53" i="86"/>
  <c r="Y53" i="48"/>
  <c r="X53" i="48"/>
  <c r="Z53" i="48" s="1"/>
  <c r="Y52" i="36"/>
  <c r="X52" i="36"/>
  <c r="AI53" i="83"/>
  <c r="AN53" i="83"/>
  <c r="AH53" i="41"/>
  <c r="AQ53" i="41" s="1"/>
  <c r="Z54" i="85"/>
  <c r="AR50" i="78"/>
  <c r="Y53" i="84"/>
  <c r="Z53" i="84" s="1"/>
  <c r="X53" i="84"/>
  <c r="AR50" i="96"/>
  <c r="Z54" i="86"/>
  <c r="AR52" i="42"/>
  <c r="AH52" i="93"/>
  <c r="AQ52" i="93" s="1"/>
  <c r="AH53" i="89"/>
  <c r="AQ53" i="89" s="1"/>
  <c r="AR51" i="75"/>
  <c r="AR51" i="87"/>
  <c r="AH53" i="42"/>
  <c r="AQ53" i="42" s="1"/>
  <c r="AR50" i="43"/>
  <c r="AH54" i="27"/>
  <c r="AQ54" i="27" s="1"/>
  <c r="AI51" i="34"/>
  <c r="AN51" i="34"/>
  <c r="Z51" i="44"/>
  <c r="Z52" i="94"/>
  <c r="AR54" i="32"/>
  <c r="Z53" i="31"/>
  <c r="AR48" i="76"/>
  <c r="AI52" i="48"/>
  <c r="AN52" i="48"/>
  <c r="AR49" i="38"/>
  <c r="AR50" i="73"/>
  <c r="AI53" i="37"/>
  <c r="AN53" i="37"/>
  <c r="Y54" i="45"/>
  <c r="X54" i="45"/>
  <c r="AH51" i="73"/>
  <c r="AQ51" i="73" s="1"/>
  <c r="Z55" i="32"/>
  <c r="AH53" i="25"/>
  <c r="AQ53" i="25" s="1"/>
  <c r="Z52" i="91"/>
  <c r="AR51" i="92"/>
  <c r="Z53" i="42"/>
  <c r="Z54" i="27"/>
  <c r="AR52" i="31"/>
  <c r="AG50" i="82"/>
  <c r="AP50" i="82" s="1"/>
  <c r="AE50" i="82"/>
  <c r="AF50" i="82"/>
  <c r="AO50" i="82" s="1"/>
  <c r="W51" i="82"/>
  <c r="AH54" i="90"/>
  <c r="AQ54" i="90" s="1"/>
  <c r="AR52" i="41"/>
  <c r="AH51" i="96"/>
  <c r="AQ51" i="96" s="1"/>
  <c r="AI51" i="36"/>
  <c r="AN51" i="36"/>
  <c r="AR51" i="74"/>
  <c r="X54" i="77"/>
  <c r="Y54" i="77"/>
  <c r="Z53" i="41"/>
  <c r="AR51" i="91"/>
  <c r="AI52" i="84"/>
  <c r="AN52" i="84"/>
  <c r="Z52" i="93"/>
  <c r="AF52" i="81"/>
  <c r="AO52" i="81" s="1"/>
  <c r="AG52" i="81"/>
  <c r="AP52" i="81" s="1"/>
  <c r="AE52" i="81"/>
  <c r="W53" i="81"/>
  <c r="Z53" i="89"/>
  <c r="AH49" i="76"/>
  <c r="AQ49" i="76" s="1"/>
  <c r="AH51" i="78"/>
  <c r="AQ51" i="78" s="1"/>
  <c r="AF52" i="26"/>
  <c r="AO52" i="26" s="1"/>
  <c r="AE52" i="26"/>
  <c r="W53" i="26"/>
  <c r="AG52" i="26"/>
  <c r="AP52" i="26" s="1"/>
  <c r="AI50" i="95"/>
  <c r="AN50" i="95"/>
  <c r="Y53" i="33"/>
  <c r="X53" i="33"/>
  <c r="AH52" i="75"/>
  <c r="AQ52" i="75" s="1"/>
  <c r="AH53" i="30"/>
  <c r="AQ53" i="30" s="1"/>
  <c r="AH51" i="43"/>
  <c r="AQ51" i="43" s="1"/>
  <c r="AI50" i="88"/>
  <c r="AN50" i="88"/>
  <c r="W55" i="28"/>
  <c r="AG54" i="28"/>
  <c r="AP54" i="28" s="1"/>
  <c r="AF54" i="28"/>
  <c r="AO54" i="28" s="1"/>
  <c r="AE54" i="28"/>
  <c r="AH50" i="38"/>
  <c r="AQ50" i="38" s="1"/>
  <c r="AR51" i="93"/>
  <c r="AH54" i="28"/>
  <c r="AQ54" i="28" s="1"/>
  <c r="Z51" i="73"/>
  <c r="AR54" i="39"/>
  <c r="Z53" i="25"/>
  <c r="AH55" i="39"/>
  <c r="AQ55" i="39" s="1"/>
  <c r="Z49" i="76"/>
  <c r="AR51" i="94"/>
  <c r="AH52" i="87"/>
  <c r="AQ52" i="87" s="1"/>
  <c r="Z51" i="78"/>
  <c r="Y51" i="95"/>
  <c r="X51" i="95"/>
  <c r="AN52" i="33"/>
  <c r="AI52" i="33"/>
  <c r="AH52" i="74"/>
  <c r="AQ52" i="74" s="1"/>
  <c r="Z53" i="30"/>
  <c r="AR53" i="90"/>
  <c r="AH52" i="92"/>
  <c r="AQ52" i="92" s="1"/>
  <c r="AR52" i="30"/>
  <c r="AR53" i="85"/>
  <c r="X54" i="83"/>
  <c r="Y54" i="83"/>
  <c r="AG53" i="48" l="1"/>
  <c r="AP53" i="48" s="1"/>
  <c r="AF53" i="48"/>
  <c r="AO53" i="48" s="1"/>
  <c r="AE53" i="48"/>
  <c r="W54" i="48"/>
  <c r="AE53" i="84"/>
  <c r="W54" i="84"/>
  <c r="AF53" i="84"/>
  <c r="AO53" i="84" s="1"/>
  <c r="AG53" i="84"/>
  <c r="AP53" i="84" s="1"/>
  <c r="AG52" i="34"/>
  <c r="AP52" i="34" s="1"/>
  <c r="AF52" i="34"/>
  <c r="AO52" i="34" s="1"/>
  <c r="AE52" i="34"/>
  <c r="W53" i="34"/>
  <c r="AH53" i="33"/>
  <c r="AQ53" i="33" s="1"/>
  <c r="AH51" i="95"/>
  <c r="AQ51" i="95" s="1"/>
  <c r="AN52" i="81"/>
  <c r="AI52" i="81"/>
  <c r="AG53" i="42"/>
  <c r="AP53" i="42" s="1"/>
  <c r="AF53" i="42"/>
  <c r="AO53" i="42" s="1"/>
  <c r="AE53" i="42"/>
  <c r="W54" i="42"/>
  <c r="AH53" i="84"/>
  <c r="AQ53" i="84" s="1"/>
  <c r="AR53" i="83"/>
  <c r="AH52" i="34"/>
  <c r="AQ52" i="34" s="1"/>
  <c r="AN52" i="87"/>
  <c r="AI52" i="87"/>
  <c r="AN55" i="39"/>
  <c r="AI55" i="39"/>
  <c r="AI52" i="74"/>
  <c r="AN52" i="74"/>
  <c r="AI51" i="46"/>
  <c r="AN51" i="46"/>
  <c r="AH54" i="37"/>
  <c r="AQ54" i="37" s="1"/>
  <c r="Y52" i="43"/>
  <c r="Z52" i="43" s="1"/>
  <c r="X52" i="43"/>
  <c r="AH52" i="36"/>
  <c r="AQ52" i="36" s="1"/>
  <c r="Z54" i="80"/>
  <c r="Y54" i="80"/>
  <c r="X54" i="80"/>
  <c r="AI52" i="92"/>
  <c r="AN52" i="92"/>
  <c r="Z53" i="79"/>
  <c r="Y53" i="79"/>
  <c r="X53" i="79"/>
  <c r="AI50" i="29"/>
  <c r="AN50" i="29"/>
  <c r="Y51" i="38"/>
  <c r="Z51" i="38" s="1"/>
  <c r="X51" i="38"/>
  <c r="Z55" i="90"/>
  <c r="X55" i="90"/>
  <c r="Y55" i="90"/>
  <c r="AN50" i="82"/>
  <c r="AI50" i="82"/>
  <c r="AR53" i="37"/>
  <c r="AR52" i="48"/>
  <c r="AE52" i="94"/>
  <c r="AF52" i="94"/>
  <c r="AO52" i="94" s="1"/>
  <c r="W53" i="94"/>
  <c r="AG52" i="94"/>
  <c r="AP52" i="94" s="1"/>
  <c r="Z51" i="95"/>
  <c r="AG51" i="73"/>
  <c r="AP51" i="73" s="1"/>
  <c r="AE51" i="73"/>
  <c r="W52" i="73"/>
  <c r="AF51" i="73"/>
  <c r="AO51" i="73" s="1"/>
  <c r="Y53" i="26"/>
  <c r="X53" i="26"/>
  <c r="W54" i="41"/>
  <c r="AG53" i="41"/>
  <c r="AP53" i="41" s="1"/>
  <c r="AF53" i="41"/>
  <c r="AO53" i="41" s="1"/>
  <c r="AE53" i="41"/>
  <c r="AG51" i="44"/>
  <c r="AP51" i="44" s="1"/>
  <c r="AF51" i="44"/>
  <c r="AO51" i="44" s="1"/>
  <c r="AE51" i="44"/>
  <c r="W52" i="44"/>
  <c r="AR53" i="45"/>
  <c r="AH51" i="88"/>
  <c r="AQ51" i="88" s="1"/>
  <c r="Z53" i="75"/>
  <c r="Y53" i="75"/>
  <c r="X53" i="75"/>
  <c r="Z54" i="37"/>
  <c r="AI51" i="43"/>
  <c r="AN51" i="43"/>
  <c r="Z55" i="28"/>
  <c r="X55" i="28"/>
  <c r="Y55" i="28"/>
  <c r="AR50" i="88"/>
  <c r="Z53" i="33"/>
  <c r="AN52" i="26"/>
  <c r="AI52" i="26"/>
  <c r="AF53" i="89"/>
  <c r="AO53" i="89" s="1"/>
  <c r="W54" i="89"/>
  <c r="AG53" i="89"/>
  <c r="AP53" i="89" s="1"/>
  <c r="AE53" i="89"/>
  <c r="W53" i="93"/>
  <c r="AG52" i="93"/>
  <c r="AP52" i="93" s="1"/>
  <c r="AF52" i="93"/>
  <c r="AO52" i="93" s="1"/>
  <c r="AE52" i="93"/>
  <c r="AR51" i="36"/>
  <c r="AG52" i="91"/>
  <c r="AP52" i="91" s="1"/>
  <c r="AF52" i="91"/>
  <c r="AO52" i="91" s="1"/>
  <c r="W53" i="91"/>
  <c r="AE52" i="91"/>
  <c r="AE55" i="32"/>
  <c r="AF55" i="32"/>
  <c r="AO55" i="32" s="1"/>
  <c r="AG55" i="32"/>
  <c r="AP55" i="32" s="1"/>
  <c r="W56" i="32"/>
  <c r="AH54" i="45"/>
  <c r="AQ54" i="45" s="1"/>
  <c r="AG54" i="86"/>
  <c r="AP54" i="86" s="1"/>
  <c r="AF54" i="86"/>
  <c r="AO54" i="86" s="1"/>
  <c r="AE54" i="86"/>
  <c r="W55" i="86"/>
  <c r="Z52" i="36"/>
  <c r="AN52" i="35"/>
  <c r="AI52" i="35"/>
  <c r="Z53" i="74"/>
  <c r="X53" i="74"/>
  <c r="Y53" i="74"/>
  <c r="AN52" i="79"/>
  <c r="AI52" i="79"/>
  <c r="AR53" i="77"/>
  <c r="X51" i="29"/>
  <c r="Y51" i="29"/>
  <c r="AI50" i="38"/>
  <c r="AN50" i="38"/>
  <c r="AH54" i="83"/>
  <c r="AQ54" i="83" s="1"/>
  <c r="Z54" i="83"/>
  <c r="W54" i="30"/>
  <c r="AG53" i="30"/>
  <c r="AP53" i="30" s="1"/>
  <c r="AF53" i="30"/>
  <c r="AO53" i="30" s="1"/>
  <c r="AE53" i="30"/>
  <c r="AR52" i="33"/>
  <c r="Z53" i="81"/>
  <c r="X53" i="81"/>
  <c r="Y53" i="81"/>
  <c r="AH54" i="77"/>
  <c r="AQ54" i="77" s="1"/>
  <c r="Y51" i="82"/>
  <c r="X51" i="82"/>
  <c r="W54" i="31"/>
  <c r="AG53" i="31"/>
  <c r="AP53" i="31" s="1"/>
  <c r="AE53" i="31"/>
  <c r="AF53" i="31"/>
  <c r="AO53" i="31" s="1"/>
  <c r="AR51" i="34"/>
  <c r="AH53" i="48"/>
  <c r="AQ53" i="48" s="1"/>
  <c r="X53" i="35"/>
  <c r="Y53" i="35"/>
  <c r="Z53" i="35" s="1"/>
  <c r="Y50" i="47"/>
  <c r="X50" i="47"/>
  <c r="X51" i="40"/>
  <c r="Y51" i="40"/>
  <c r="Z51" i="40" s="1"/>
  <c r="Z51" i="88"/>
  <c r="X53" i="92"/>
  <c r="Z53" i="92" s="1"/>
  <c r="Y53" i="92"/>
  <c r="AN51" i="96"/>
  <c r="AI51" i="96"/>
  <c r="AN54" i="90"/>
  <c r="AI54" i="90"/>
  <c r="AE51" i="78"/>
  <c r="W52" i="78"/>
  <c r="AF51" i="78"/>
  <c r="AO51" i="78" s="1"/>
  <c r="AG51" i="78"/>
  <c r="AP51" i="78" s="1"/>
  <c r="AI54" i="28"/>
  <c r="AN54" i="28"/>
  <c r="AF49" i="76"/>
  <c r="AO49" i="76" s="1"/>
  <c r="AE49" i="76"/>
  <c r="AG49" i="76"/>
  <c r="AP49" i="76" s="1"/>
  <c r="W50" i="76"/>
  <c r="AG53" i="25"/>
  <c r="AP53" i="25" s="1"/>
  <c r="W54" i="25"/>
  <c r="AF53" i="25"/>
  <c r="AO53" i="25" s="1"/>
  <c r="AE53" i="25"/>
  <c r="AR50" i="95"/>
  <c r="AR52" i="84"/>
  <c r="Z54" i="77"/>
  <c r="W55" i="27"/>
  <c r="AG54" i="27"/>
  <c r="AP54" i="27" s="1"/>
  <c r="AF54" i="27"/>
  <c r="AO54" i="27" s="1"/>
  <c r="AE54" i="27"/>
  <c r="Z54" i="45"/>
  <c r="AG54" i="85"/>
  <c r="AP54" i="85" s="1"/>
  <c r="AF54" i="85"/>
  <c r="AO54" i="85" s="1"/>
  <c r="W55" i="85"/>
  <c r="AE54" i="85"/>
  <c r="AI53" i="80"/>
  <c r="AN53" i="80"/>
  <c r="Y53" i="87"/>
  <c r="Z53" i="87" s="1"/>
  <c r="X53" i="87"/>
  <c r="X56" i="39"/>
  <c r="Y56" i="39"/>
  <c r="AN49" i="47"/>
  <c r="AI49" i="47"/>
  <c r="AN50" i="40"/>
  <c r="AI50" i="40"/>
  <c r="AI52" i="75"/>
  <c r="AN52" i="75"/>
  <c r="X52" i="46"/>
  <c r="Z52" i="46" s="1"/>
  <c r="Y52" i="46"/>
  <c r="Y52" i="96"/>
  <c r="Z52" i="96" s="1"/>
  <c r="X52" i="96"/>
  <c r="AG53" i="87" l="1"/>
  <c r="AP53" i="87" s="1"/>
  <c r="AF53" i="87"/>
  <c r="AO53" i="87" s="1"/>
  <c r="AE53" i="87"/>
  <c r="W54" i="87"/>
  <c r="AG53" i="92"/>
  <c r="AP53" i="92" s="1"/>
  <c r="AF53" i="92"/>
  <c r="AO53" i="92" s="1"/>
  <c r="W54" i="92"/>
  <c r="AE53" i="92"/>
  <c r="W54" i="35"/>
  <c r="AG53" i="35"/>
  <c r="AP53" i="35" s="1"/>
  <c r="AF53" i="35"/>
  <c r="AO53" i="35" s="1"/>
  <c r="AE53" i="35"/>
  <c r="AE51" i="38"/>
  <c r="W52" i="38"/>
  <c r="AG51" i="38"/>
  <c r="AP51" i="38" s="1"/>
  <c r="AF51" i="38"/>
  <c r="AO51" i="38" s="1"/>
  <c r="AE52" i="43"/>
  <c r="W53" i="43"/>
  <c r="AG52" i="43"/>
  <c r="AP52" i="43" s="1"/>
  <c r="AF52" i="43"/>
  <c r="AO52" i="43" s="1"/>
  <c r="W53" i="96"/>
  <c r="AF52" i="96"/>
  <c r="AO52" i="96" s="1"/>
  <c r="AE52" i="96"/>
  <c r="AG52" i="96"/>
  <c r="AP52" i="96" s="1"/>
  <c r="AG52" i="46"/>
  <c r="AP52" i="46" s="1"/>
  <c r="AE52" i="46"/>
  <c r="W53" i="46"/>
  <c r="AF52" i="46"/>
  <c r="AO52" i="46" s="1"/>
  <c r="W52" i="40"/>
  <c r="AG51" i="40"/>
  <c r="AP51" i="40" s="1"/>
  <c r="AF51" i="40"/>
  <c r="AO51" i="40" s="1"/>
  <c r="AE51" i="40"/>
  <c r="AH53" i="87"/>
  <c r="AQ53" i="87" s="1"/>
  <c r="AN54" i="85"/>
  <c r="AI54" i="85"/>
  <c r="Z52" i="78"/>
  <c r="Y52" i="78"/>
  <c r="X52" i="78"/>
  <c r="Z54" i="31"/>
  <c r="Y54" i="31"/>
  <c r="X54" i="31"/>
  <c r="Z54" i="30"/>
  <c r="Y54" i="30"/>
  <c r="X54" i="30"/>
  <c r="AE53" i="74"/>
  <c r="W54" i="74"/>
  <c r="AG53" i="74"/>
  <c r="AP53" i="74" s="1"/>
  <c r="AF53" i="74"/>
  <c r="AO53" i="74" s="1"/>
  <c r="AN54" i="86"/>
  <c r="AI54" i="86"/>
  <c r="AI55" i="32"/>
  <c r="AN55" i="32"/>
  <c r="Z53" i="93"/>
  <c r="X53" i="93"/>
  <c r="Y53" i="93"/>
  <c r="AR52" i="26"/>
  <c r="AH55" i="28"/>
  <c r="AQ55" i="28" s="1"/>
  <c r="Y54" i="41"/>
  <c r="X54" i="41"/>
  <c r="Z53" i="94"/>
  <c r="X53" i="94"/>
  <c r="Y53" i="94"/>
  <c r="AH51" i="38"/>
  <c r="AQ51" i="38" s="1"/>
  <c r="AF54" i="80"/>
  <c r="AO54" i="80" s="1"/>
  <c r="AG54" i="80"/>
  <c r="AP54" i="80" s="1"/>
  <c r="W55" i="80"/>
  <c r="AE54" i="80"/>
  <c r="AH52" i="43"/>
  <c r="AQ52" i="43" s="1"/>
  <c r="AR55" i="39"/>
  <c r="AI53" i="84"/>
  <c r="AN53" i="84"/>
  <c r="X55" i="85"/>
  <c r="Y55" i="85"/>
  <c r="AI51" i="78"/>
  <c r="AN51" i="78"/>
  <c r="AH50" i="47"/>
  <c r="AQ50" i="47" s="1"/>
  <c r="AH51" i="82"/>
  <c r="AQ51" i="82" s="1"/>
  <c r="AN52" i="91"/>
  <c r="AI52" i="91"/>
  <c r="AE55" i="28"/>
  <c r="AG55" i="28"/>
  <c r="AP55" i="28" s="1"/>
  <c r="W56" i="28"/>
  <c r="AF55" i="28"/>
  <c r="AO55" i="28" s="1"/>
  <c r="AN51" i="73"/>
  <c r="AI51" i="73"/>
  <c r="Z50" i="76"/>
  <c r="Y50" i="76"/>
  <c r="X50" i="76"/>
  <c r="AR54" i="90"/>
  <c r="AR50" i="38"/>
  <c r="AR52" i="79"/>
  <c r="AI52" i="93"/>
  <c r="AN52" i="93"/>
  <c r="AI53" i="89"/>
  <c r="AN53" i="89"/>
  <c r="W54" i="33"/>
  <c r="AG53" i="33"/>
  <c r="AP53" i="33" s="1"/>
  <c r="AE53" i="33"/>
  <c r="AF53" i="33"/>
  <c r="AO53" i="33" s="1"/>
  <c r="AI53" i="41"/>
  <c r="AN53" i="41"/>
  <c r="AI52" i="94"/>
  <c r="AN52" i="94"/>
  <c r="AR52" i="87"/>
  <c r="AH52" i="46"/>
  <c r="AQ52" i="46" s="1"/>
  <c r="AE53" i="75"/>
  <c r="AG53" i="75"/>
  <c r="AP53" i="75" s="1"/>
  <c r="AF53" i="75"/>
  <c r="AO53" i="75" s="1"/>
  <c r="W54" i="75"/>
  <c r="AH53" i="26"/>
  <c r="AQ53" i="26" s="1"/>
  <c r="AR50" i="82"/>
  <c r="W54" i="79"/>
  <c r="AG53" i="79"/>
  <c r="AP53" i="79" s="1"/>
  <c r="AF53" i="79"/>
  <c r="AO53" i="79" s="1"/>
  <c r="AE53" i="79"/>
  <c r="X54" i="48"/>
  <c r="Y54" i="48"/>
  <c r="Z54" i="48" s="1"/>
  <c r="AR54" i="28"/>
  <c r="AI53" i="30"/>
  <c r="AN53" i="30"/>
  <c r="AH52" i="96"/>
  <c r="AQ52" i="96" s="1"/>
  <c r="X55" i="27"/>
  <c r="Y55" i="27"/>
  <c r="Z55" i="27" s="1"/>
  <c r="AN53" i="25"/>
  <c r="AI53" i="25"/>
  <c r="AF51" i="88"/>
  <c r="AO51" i="88" s="1"/>
  <c r="AE51" i="88"/>
  <c r="AG51" i="88"/>
  <c r="AP51" i="88" s="1"/>
  <c r="W52" i="88"/>
  <c r="Z50" i="47"/>
  <c r="AI53" i="31"/>
  <c r="AN53" i="31"/>
  <c r="Z51" i="82"/>
  <c r="AE52" i="36"/>
  <c r="W53" i="36"/>
  <c r="AG52" i="36"/>
  <c r="AP52" i="36" s="1"/>
  <c r="AF52" i="36"/>
  <c r="AO52" i="36" s="1"/>
  <c r="X56" i="32"/>
  <c r="Y56" i="32"/>
  <c r="Z53" i="91"/>
  <c r="X53" i="91"/>
  <c r="Y53" i="91"/>
  <c r="AR51" i="43"/>
  <c r="Z53" i="26"/>
  <c r="W52" i="95"/>
  <c r="AF51" i="95"/>
  <c r="AO51" i="95" s="1"/>
  <c r="AG51" i="95"/>
  <c r="AP51" i="95" s="1"/>
  <c r="AE51" i="95"/>
  <c r="AR52" i="92"/>
  <c r="AR51" i="46"/>
  <c r="AR52" i="81"/>
  <c r="AN53" i="48"/>
  <c r="AI53" i="48"/>
  <c r="AH53" i="81"/>
  <c r="AQ53" i="81" s="1"/>
  <c r="AH51" i="29"/>
  <c r="AQ51" i="29" s="1"/>
  <c r="Z54" i="89"/>
  <c r="X54" i="89"/>
  <c r="Y54" i="89"/>
  <c r="AE54" i="37"/>
  <c r="AG54" i="37"/>
  <c r="AP54" i="37" s="1"/>
  <c r="AF54" i="37"/>
  <c r="AO54" i="37" s="1"/>
  <c r="W55" i="37"/>
  <c r="Z52" i="44"/>
  <c r="X52" i="44"/>
  <c r="Y52" i="44"/>
  <c r="AH55" i="90"/>
  <c r="AQ55" i="90" s="1"/>
  <c r="AR50" i="29"/>
  <c r="AH54" i="80"/>
  <c r="AQ54" i="80" s="1"/>
  <c r="X54" i="42"/>
  <c r="Y54" i="42"/>
  <c r="Z54" i="42" s="1"/>
  <c r="Z53" i="34"/>
  <c r="X53" i="34"/>
  <c r="Y53" i="34"/>
  <c r="AR49" i="47"/>
  <c r="AH53" i="92"/>
  <c r="AQ53" i="92" s="1"/>
  <c r="AE54" i="83"/>
  <c r="W55" i="83"/>
  <c r="AG54" i="83"/>
  <c r="AP54" i="83" s="1"/>
  <c r="AF54" i="83"/>
  <c r="AO54" i="83" s="1"/>
  <c r="AR52" i="35"/>
  <c r="AR52" i="75"/>
  <c r="AH56" i="39"/>
  <c r="AQ56" i="39" s="1"/>
  <c r="AR53" i="80"/>
  <c r="AF54" i="45"/>
  <c r="AO54" i="45" s="1"/>
  <c r="AG54" i="45"/>
  <c r="AP54" i="45" s="1"/>
  <c r="AE54" i="45"/>
  <c r="W55" i="45"/>
  <c r="AF54" i="77"/>
  <c r="AO54" i="77" s="1"/>
  <c r="AG54" i="77"/>
  <c r="AP54" i="77" s="1"/>
  <c r="AE54" i="77"/>
  <c r="W55" i="77"/>
  <c r="AR51" i="96"/>
  <c r="AR50" i="40"/>
  <c r="Z56" i="39"/>
  <c r="AI54" i="27"/>
  <c r="AN54" i="27"/>
  <c r="Y54" i="25"/>
  <c r="X54" i="25"/>
  <c r="AN49" i="76"/>
  <c r="AI49" i="76"/>
  <c r="AH51" i="40"/>
  <c r="AQ51" i="40" s="1"/>
  <c r="AH53" i="35"/>
  <c r="AQ53" i="35" s="1"/>
  <c r="AF53" i="81"/>
  <c r="AO53" i="81" s="1"/>
  <c r="W54" i="81"/>
  <c r="AG53" i="81"/>
  <c r="AP53" i="81" s="1"/>
  <c r="AE53" i="81"/>
  <c r="Z51" i="29"/>
  <c r="AH53" i="74"/>
  <c r="AQ53" i="74" s="1"/>
  <c r="X55" i="86"/>
  <c r="Y55" i="86"/>
  <c r="AH53" i="75"/>
  <c r="AQ53" i="75" s="1"/>
  <c r="AN51" i="44"/>
  <c r="AI51" i="44"/>
  <c r="X52" i="73"/>
  <c r="Y52" i="73"/>
  <c r="W56" i="90"/>
  <c r="AG55" i="90"/>
  <c r="AP55" i="90" s="1"/>
  <c r="AE55" i="90"/>
  <c r="AF55" i="90"/>
  <c r="AO55" i="90" s="1"/>
  <c r="AH53" i="79"/>
  <c r="AQ53" i="79" s="1"/>
  <c r="AR52" i="74"/>
  <c r="AN53" i="42"/>
  <c r="AI53" i="42"/>
  <c r="AN52" i="34"/>
  <c r="AI52" i="34"/>
  <c r="Y54" i="84"/>
  <c r="X54" i="84"/>
  <c r="Z54" i="84" s="1"/>
  <c r="AG54" i="84" l="1"/>
  <c r="AP54" i="84" s="1"/>
  <c r="AF54" i="84"/>
  <c r="AO54" i="84" s="1"/>
  <c r="AE54" i="84"/>
  <c r="W55" i="84"/>
  <c r="W55" i="48"/>
  <c r="AG54" i="48"/>
  <c r="AP54" i="48" s="1"/>
  <c r="AF54" i="48"/>
  <c r="AO54" i="48" s="1"/>
  <c r="AE54" i="48"/>
  <c r="AE55" i="27"/>
  <c r="W56" i="27"/>
  <c r="AG55" i="27"/>
  <c r="AP55" i="27" s="1"/>
  <c r="AF55" i="27"/>
  <c r="AO55" i="27" s="1"/>
  <c r="AG54" i="42"/>
  <c r="AP54" i="42" s="1"/>
  <c r="W55" i="42"/>
  <c r="AF54" i="42"/>
  <c r="AO54" i="42" s="1"/>
  <c r="AE54" i="42"/>
  <c r="AI54" i="83"/>
  <c r="AN54" i="83"/>
  <c r="AH54" i="42"/>
  <c r="AQ54" i="42" s="1"/>
  <c r="X55" i="37"/>
  <c r="Y55" i="37"/>
  <c r="AF54" i="89"/>
  <c r="AO54" i="89" s="1"/>
  <c r="AG54" i="89"/>
  <c r="AP54" i="89" s="1"/>
  <c r="W55" i="89"/>
  <c r="AE54" i="89"/>
  <c r="AF53" i="26"/>
  <c r="AO53" i="26" s="1"/>
  <c r="AG53" i="26"/>
  <c r="AP53" i="26" s="1"/>
  <c r="W54" i="26"/>
  <c r="AE53" i="26"/>
  <c r="Z53" i="36"/>
  <c r="X53" i="36"/>
  <c r="Y53" i="36"/>
  <c r="Y52" i="88"/>
  <c r="X52" i="88"/>
  <c r="Z54" i="33"/>
  <c r="Y54" i="33"/>
  <c r="X54" i="33"/>
  <c r="AH55" i="85"/>
  <c r="AQ55" i="85" s="1"/>
  <c r="AI54" i="80"/>
  <c r="AN54" i="80"/>
  <c r="AH54" i="41"/>
  <c r="AQ54" i="41" s="1"/>
  <c r="AE53" i="93"/>
  <c r="W54" i="93"/>
  <c r="AF53" i="93"/>
  <c r="AO53" i="93" s="1"/>
  <c r="AG53" i="93"/>
  <c r="AP53" i="93" s="1"/>
  <c r="AE54" i="30"/>
  <c r="AF54" i="30"/>
  <c r="AO54" i="30" s="1"/>
  <c r="W55" i="30"/>
  <c r="AG54" i="30"/>
  <c r="AP54" i="30" s="1"/>
  <c r="AG52" i="78"/>
  <c r="AP52" i="78" s="1"/>
  <c r="AE52" i="78"/>
  <c r="AF52" i="78"/>
  <c r="AO52" i="78" s="1"/>
  <c r="W53" i="78"/>
  <c r="Z52" i="40"/>
  <c r="X52" i="40"/>
  <c r="Y52" i="40"/>
  <c r="AH54" i="25"/>
  <c r="AQ54" i="25" s="1"/>
  <c r="AN54" i="77"/>
  <c r="AI54" i="77"/>
  <c r="AI51" i="95"/>
  <c r="AN51" i="95"/>
  <c r="AH56" i="32"/>
  <c r="AQ56" i="32" s="1"/>
  <c r="AI52" i="36"/>
  <c r="AN52" i="36"/>
  <c r="AR53" i="41"/>
  <c r="AF50" i="76"/>
  <c r="AO50" i="76" s="1"/>
  <c r="W51" i="76"/>
  <c r="AE50" i="76"/>
  <c r="AG50" i="76"/>
  <c r="AP50" i="76" s="1"/>
  <c r="Z55" i="85"/>
  <c r="X55" i="80"/>
  <c r="Y55" i="80"/>
  <c r="AH54" i="31"/>
  <c r="AQ54" i="31" s="1"/>
  <c r="AR54" i="85"/>
  <c r="AI52" i="96"/>
  <c r="AN52" i="96"/>
  <c r="X52" i="38"/>
  <c r="Y52" i="38"/>
  <c r="Z54" i="35"/>
  <c r="Y54" i="35"/>
  <c r="X54" i="35"/>
  <c r="Y54" i="87"/>
  <c r="X54" i="87"/>
  <c r="AH55" i="86"/>
  <c r="AQ55" i="86" s="1"/>
  <c r="W57" i="39"/>
  <c r="AG56" i="39"/>
  <c r="AP56" i="39" s="1"/>
  <c r="AF56" i="39"/>
  <c r="AO56" i="39" s="1"/>
  <c r="AE56" i="39"/>
  <c r="AH52" i="73"/>
  <c r="AQ52" i="73" s="1"/>
  <c r="AI53" i="81"/>
  <c r="AN53" i="81"/>
  <c r="Z56" i="32"/>
  <c r="W52" i="82"/>
  <c r="AG51" i="82"/>
  <c r="AP51" i="82" s="1"/>
  <c r="AE51" i="82"/>
  <c r="AF51" i="82"/>
  <c r="AO51" i="82" s="1"/>
  <c r="AH55" i="27"/>
  <c r="AQ55" i="27" s="1"/>
  <c r="AH54" i="48"/>
  <c r="AQ54" i="48" s="1"/>
  <c r="Y54" i="79"/>
  <c r="X54" i="79"/>
  <c r="AI53" i="75"/>
  <c r="AN53" i="75"/>
  <c r="AR53" i="89"/>
  <c r="AR51" i="73"/>
  <c r="AI55" i="28"/>
  <c r="AN55" i="28"/>
  <c r="Z54" i="41"/>
  <c r="AR55" i="32"/>
  <c r="X54" i="74"/>
  <c r="Y54" i="74"/>
  <c r="AI51" i="40"/>
  <c r="AN51" i="40"/>
  <c r="X53" i="46"/>
  <c r="Y53" i="46"/>
  <c r="Z53" i="43"/>
  <c r="X53" i="43"/>
  <c r="Y53" i="43"/>
  <c r="AI51" i="38"/>
  <c r="AN51" i="38"/>
  <c r="AN53" i="92"/>
  <c r="AI53" i="92"/>
  <c r="AI53" i="87"/>
  <c r="AN53" i="87"/>
  <c r="AH54" i="84"/>
  <c r="AQ54" i="84" s="1"/>
  <c r="Y56" i="90"/>
  <c r="X56" i="90"/>
  <c r="Z55" i="86"/>
  <c r="AR52" i="34"/>
  <c r="AI55" i="90"/>
  <c r="AN55" i="90"/>
  <c r="Z52" i="73"/>
  <c r="Z54" i="25"/>
  <c r="AH53" i="34"/>
  <c r="AQ53" i="34" s="1"/>
  <c r="AH52" i="44"/>
  <c r="AQ52" i="44" s="1"/>
  <c r="AN54" i="37"/>
  <c r="AI54" i="37"/>
  <c r="AN51" i="88"/>
  <c r="AI51" i="88"/>
  <c r="AI53" i="33"/>
  <c r="AN53" i="33"/>
  <c r="AR52" i="91"/>
  <c r="AR53" i="84"/>
  <c r="AR54" i="86"/>
  <c r="AN53" i="74"/>
  <c r="AI53" i="74"/>
  <c r="AF54" i="31"/>
  <c r="AO54" i="31" s="1"/>
  <c r="AE54" i="31"/>
  <c r="W55" i="31"/>
  <c r="AG54" i="31"/>
  <c r="AP54" i="31" s="1"/>
  <c r="AI52" i="43"/>
  <c r="AN52" i="43"/>
  <c r="AI53" i="35"/>
  <c r="AN53" i="35"/>
  <c r="X54" i="92"/>
  <c r="Y54" i="92"/>
  <c r="AE51" i="29"/>
  <c r="AF51" i="29"/>
  <c r="AO51" i="29" s="1"/>
  <c r="W52" i="29"/>
  <c r="AG51" i="29"/>
  <c r="AP51" i="29" s="1"/>
  <c r="AR51" i="44"/>
  <c r="Z55" i="45"/>
  <c r="Y55" i="45"/>
  <c r="X55" i="45"/>
  <c r="W54" i="34"/>
  <c r="AG53" i="34"/>
  <c r="AP53" i="34" s="1"/>
  <c r="AE53" i="34"/>
  <c r="AF53" i="34"/>
  <c r="AO53" i="34" s="1"/>
  <c r="W53" i="44"/>
  <c r="AG52" i="44"/>
  <c r="AP52" i="44" s="1"/>
  <c r="AF52" i="44"/>
  <c r="AO52" i="44" s="1"/>
  <c r="AE52" i="44"/>
  <c r="AH53" i="91"/>
  <c r="AQ53" i="91" s="1"/>
  <c r="AR53" i="31"/>
  <c r="AR53" i="30"/>
  <c r="AI53" i="79"/>
  <c r="AN53" i="79"/>
  <c r="Z54" i="75"/>
  <c r="X54" i="75"/>
  <c r="Y54" i="75"/>
  <c r="AR52" i="93"/>
  <c r="AR51" i="78"/>
  <c r="AH53" i="94"/>
  <c r="AQ53" i="94" s="1"/>
  <c r="AH54" i="30"/>
  <c r="AQ54" i="30" s="1"/>
  <c r="AH52" i="78"/>
  <c r="AQ52" i="78" s="1"/>
  <c r="AN52" i="46"/>
  <c r="AI52" i="46"/>
  <c r="Z53" i="96"/>
  <c r="Y53" i="96"/>
  <c r="X53" i="96"/>
  <c r="AR53" i="42"/>
  <c r="X54" i="81"/>
  <c r="Z54" i="81" s="1"/>
  <c r="Y54" i="81"/>
  <c r="AR49" i="76"/>
  <c r="AR54" i="27"/>
  <c r="Z55" i="77"/>
  <c r="X55" i="77"/>
  <c r="Y55" i="77"/>
  <c r="AI54" i="45"/>
  <c r="AN54" i="45"/>
  <c r="X55" i="83"/>
  <c r="Z55" i="83" s="1"/>
  <c r="Y55" i="83"/>
  <c r="AH54" i="89"/>
  <c r="AQ54" i="89" s="1"/>
  <c r="AR53" i="48"/>
  <c r="X52" i="95"/>
  <c r="Z52" i="95" s="1"/>
  <c r="Y52" i="95"/>
  <c r="W54" i="91"/>
  <c r="AE53" i="91"/>
  <c r="AG53" i="91"/>
  <c r="AP53" i="91" s="1"/>
  <c r="AF53" i="91"/>
  <c r="AO53" i="91" s="1"/>
  <c r="W51" i="47"/>
  <c r="AG50" i="47"/>
  <c r="AP50" i="47" s="1"/>
  <c r="AE50" i="47"/>
  <c r="AF50" i="47"/>
  <c r="AO50" i="47" s="1"/>
  <c r="AR53" i="25"/>
  <c r="AR52" i="94"/>
  <c r="AH50" i="76"/>
  <c r="AQ50" i="76" s="1"/>
  <c r="X56" i="28"/>
  <c r="Y56" i="28"/>
  <c r="Z56" i="28" s="1"/>
  <c r="AG53" i="94"/>
  <c r="AP53" i="94" s="1"/>
  <c r="AF53" i="94"/>
  <c r="AO53" i="94" s="1"/>
  <c r="W54" i="94"/>
  <c r="AE53" i="94"/>
  <c r="AH53" i="93"/>
  <c r="AQ53" i="93" s="1"/>
  <c r="AE54" i="81" l="1"/>
  <c r="AG54" i="81"/>
  <c r="AP54" i="81" s="1"/>
  <c r="AF54" i="81"/>
  <c r="AO54" i="81" s="1"/>
  <c r="W55" i="81"/>
  <c r="AG56" i="28"/>
  <c r="AP56" i="28" s="1"/>
  <c r="W57" i="28"/>
  <c r="AF56" i="28"/>
  <c r="AO56" i="28" s="1"/>
  <c r="AE56" i="28"/>
  <c r="AG55" i="83"/>
  <c r="AP55" i="83" s="1"/>
  <c r="AE55" i="83"/>
  <c r="W56" i="83"/>
  <c r="AF55" i="83"/>
  <c r="AO55" i="83" s="1"/>
  <c r="AF52" i="95"/>
  <c r="AO52" i="95" s="1"/>
  <c r="AE52" i="95"/>
  <c r="W53" i="95"/>
  <c r="AG52" i="95"/>
  <c r="AP52" i="95" s="1"/>
  <c r="Y51" i="47"/>
  <c r="X51" i="47"/>
  <c r="AR52" i="46"/>
  <c r="AN51" i="29"/>
  <c r="AI51" i="29"/>
  <c r="AR53" i="92"/>
  <c r="AG53" i="43"/>
  <c r="AP53" i="43" s="1"/>
  <c r="AF53" i="43"/>
  <c r="AO53" i="43" s="1"/>
  <c r="AE53" i="43"/>
  <c r="W54" i="43"/>
  <c r="AR52" i="96"/>
  <c r="AH52" i="40"/>
  <c r="AQ52" i="40" s="1"/>
  <c r="AH53" i="36"/>
  <c r="AQ53" i="36" s="1"/>
  <c r="Z55" i="42"/>
  <c r="X55" i="42"/>
  <c r="Y55" i="42"/>
  <c r="X56" i="27"/>
  <c r="Y56" i="27"/>
  <c r="Z56" i="27" s="1"/>
  <c r="Z55" i="48"/>
  <c r="Y55" i="48"/>
  <c r="X55" i="48"/>
  <c r="AR52" i="43"/>
  <c r="AR53" i="74"/>
  <c r="AR54" i="37"/>
  <c r="W55" i="25"/>
  <c r="AG54" i="25"/>
  <c r="AP54" i="25" s="1"/>
  <c r="AF54" i="25"/>
  <c r="AO54" i="25" s="1"/>
  <c r="AE54" i="25"/>
  <c r="W56" i="86"/>
  <c r="AG55" i="86"/>
  <c r="AP55" i="86" s="1"/>
  <c r="AF55" i="86"/>
  <c r="AO55" i="86" s="1"/>
  <c r="AE55" i="86"/>
  <c r="AH54" i="74"/>
  <c r="AQ54" i="74" s="1"/>
  <c r="AR55" i="28"/>
  <c r="AR53" i="75"/>
  <c r="Y52" i="82"/>
  <c r="X52" i="82"/>
  <c r="Z52" i="82" s="1"/>
  <c r="AE54" i="35"/>
  <c r="AF54" i="35"/>
  <c r="AO54" i="35" s="1"/>
  <c r="W55" i="35"/>
  <c r="AG54" i="35"/>
  <c r="AP54" i="35" s="1"/>
  <c r="AE52" i="40"/>
  <c r="W53" i="40"/>
  <c r="AG52" i="40"/>
  <c r="AP52" i="40" s="1"/>
  <c r="AF52" i="40"/>
  <c r="AO52" i="40" s="1"/>
  <c r="AF54" i="33"/>
  <c r="AO54" i="33" s="1"/>
  <c r="AE54" i="33"/>
  <c r="W55" i="33"/>
  <c r="AG54" i="33"/>
  <c r="AP54" i="33" s="1"/>
  <c r="AF53" i="36"/>
  <c r="AO53" i="36" s="1"/>
  <c r="AG53" i="36"/>
  <c r="AP53" i="36" s="1"/>
  <c r="W54" i="36"/>
  <c r="AE53" i="36"/>
  <c r="AH55" i="37"/>
  <c r="AQ55" i="37" s="1"/>
  <c r="AI55" i="27"/>
  <c r="AN55" i="27"/>
  <c r="AR54" i="45"/>
  <c r="Z54" i="34"/>
  <c r="X54" i="34"/>
  <c r="Y54" i="34"/>
  <c r="AH54" i="92"/>
  <c r="AQ54" i="92" s="1"/>
  <c r="W53" i="73"/>
  <c r="AG52" i="73"/>
  <c r="AP52" i="73" s="1"/>
  <c r="AF52" i="73"/>
  <c r="AO52" i="73" s="1"/>
  <c r="AE52" i="73"/>
  <c r="AH56" i="90"/>
  <c r="AQ56" i="90" s="1"/>
  <c r="AH53" i="46"/>
  <c r="AQ53" i="46" s="1"/>
  <c r="Z54" i="74"/>
  <c r="AH54" i="79"/>
  <c r="AQ54" i="79" s="1"/>
  <c r="AG56" i="32"/>
  <c r="AP56" i="32" s="1"/>
  <c r="AF56" i="32"/>
  <c r="AO56" i="32" s="1"/>
  <c r="AE56" i="32"/>
  <c r="W57" i="32"/>
  <c r="Y57" i="39"/>
  <c r="X57" i="39"/>
  <c r="Z57" i="39" s="1"/>
  <c r="AH54" i="87"/>
  <c r="AQ54" i="87" s="1"/>
  <c r="AN50" i="76"/>
  <c r="AI50" i="76"/>
  <c r="AR52" i="36"/>
  <c r="X53" i="78"/>
  <c r="Y53" i="78"/>
  <c r="AH52" i="88"/>
  <c r="AQ52" i="88" s="1"/>
  <c r="AN53" i="26"/>
  <c r="AI53" i="26"/>
  <c r="AI54" i="89"/>
  <c r="AN54" i="89"/>
  <c r="Z55" i="37"/>
  <c r="AI54" i="48"/>
  <c r="AN54" i="48"/>
  <c r="Y55" i="84"/>
  <c r="X55" i="84"/>
  <c r="Z55" i="84" s="1"/>
  <c r="AH56" i="28"/>
  <c r="AQ56" i="28" s="1"/>
  <c r="AI50" i="47"/>
  <c r="AN50" i="47"/>
  <c r="AI53" i="91"/>
  <c r="AN53" i="91"/>
  <c r="AH53" i="96"/>
  <c r="AQ53" i="96" s="1"/>
  <c r="Z53" i="44"/>
  <c r="X53" i="44"/>
  <c r="Y53" i="44"/>
  <c r="AH55" i="45"/>
  <c r="AQ55" i="45" s="1"/>
  <c r="Z52" i="29"/>
  <c r="X52" i="29"/>
  <c r="Y52" i="29"/>
  <c r="Z54" i="92"/>
  <c r="AR51" i="38"/>
  <c r="Z53" i="46"/>
  <c r="AH52" i="38"/>
  <c r="AQ52" i="38" s="1"/>
  <c r="AH55" i="80"/>
  <c r="AQ55" i="80" s="1"/>
  <c r="Y51" i="76"/>
  <c r="X51" i="76"/>
  <c r="Z51" i="76" s="1"/>
  <c r="AR51" i="95"/>
  <c r="Z55" i="30"/>
  <c r="X55" i="30"/>
  <c r="Y55" i="30"/>
  <c r="X54" i="93"/>
  <c r="Y54" i="93"/>
  <c r="Z55" i="89"/>
  <c r="X55" i="89"/>
  <c r="Y55" i="89"/>
  <c r="AR54" i="83"/>
  <c r="AN54" i="84"/>
  <c r="AI54" i="84"/>
  <c r="AH52" i="95"/>
  <c r="AQ52" i="95" s="1"/>
  <c r="AR53" i="79"/>
  <c r="AN53" i="94"/>
  <c r="AI53" i="94"/>
  <c r="AH55" i="77"/>
  <c r="AQ55" i="77" s="1"/>
  <c r="AH54" i="75"/>
  <c r="AQ54" i="75" s="1"/>
  <c r="Y55" i="31"/>
  <c r="X55" i="31"/>
  <c r="AR53" i="33"/>
  <c r="AR55" i="90"/>
  <c r="Z56" i="90"/>
  <c r="Z54" i="79"/>
  <c r="AI51" i="82"/>
  <c r="AN51" i="82"/>
  <c r="AR53" i="81"/>
  <c r="AI56" i="39"/>
  <c r="AN56" i="39"/>
  <c r="Z54" i="87"/>
  <c r="Z52" i="38"/>
  <c r="Z55" i="80"/>
  <c r="AR54" i="77"/>
  <c r="AI53" i="93"/>
  <c r="AN53" i="93"/>
  <c r="Z52" i="88"/>
  <c r="X54" i="26"/>
  <c r="Z54" i="26" s="1"/>
  <c r="Y54" i="26"/>
  <c r="AI54" i="42"/>
  <c r="AN54" i="42"/>
  <c r="Z54" i="94"/>
  <c r="X54" i="94"/>
  <c r="Y54" i="94"/>
  <c r="Y54" i="91"/>
  <c r="X54" i="91"/>
  <c r="AH55" i="83"/>
  <c r="AQ55" i="83" s="1"/>
  <c r="AF55" i="77"/>
  <c r="AO55" i="77" s="1"/>
  <c r="AG55" i="77"/>
  <c r="AP55" i="77" s="1"/>
  <c r="W56" i="77"/>
  <c r="AE55" i="77"/>
  <c r="AH54" i="81"/>
  <c r="AQ54" i="81" s="1"/>
  <c r="AE53" i="96"/>
  <c r="AG53" i="96"/>
  <c r="AP53" i="96" s="1"/>
  <c r="AF53" i="96"/>
  <c r="AO53" i="96" s="1"/>
  <c r="W54" i="96"/>
  <c r="AF54" i="75"/>
  <c r="AO54" i="75" s="1"/>
  <c r="AG54" i="75"/>
  <c r="AP54" i="75" s="1"/>
  <c r="AE54" i="75"/>
  <c r="W55" i="75"/>
  <c r="AI52" i="44"/>
  <c r="AN52" i="44"/>
  <c r="AI53" i="34"/>
  <c r="AN53" i="34"/>
  <c r="AE55" i="45"/>
  <c r="W56" i="45"/>
  <c r="AG55" i="45"/>
  <c r="AP55" i="45" s="1"/>
  <c r="AF55" i="45"/>
  <c r="AO55" i="45" s="1"/>
  <c r="AR53" i="35"/>
  <c r="AI54" i="31"/>
  <c r="AN54" i="31"/>
  <c r="AR51" i="88"/>
  <c r="AR53" i="87"/>
  <c r="AH53" i="43"/>
  <c r="AQ53" i="43" s="1"/>
  <c r="AR51" i="40"/>
  <c r="AF54" i="41"/>
  <c r="AO54" i="41" s="1"/>
  <c r="AE54" i="41"/>
  <c r="W55" i="41"/>
  <c r="AG54" i="41"/>
  <c r="AP54" i="41" s="1"/>
  <c r="AH54" i="35"/>
  <c r="AQ54" i="35" s="1"/>
  <c r="W56" i="85"/>
  <c r="AG55" i="85"/>
  <c r="AP55" i="85" s="1"/>
  <c r="AF55" i="85"/>
  <c r="AO55" i="85" s="1"/>
  <c r="AE55" i="85"/>
  <c r="AN52" i="78"/>
  <c r="AI52" i="78"/>
  <c r="AI54" i="30"/>
  <c r="AN54" i="30"/>
  <c r="AR54" i="80"/>
  <c r="AH54" i="33"/>
  <c r="AQ54" i="33" s="1"/>
  <c r="W56" i="84" l="1"/>
  <c r="AG55" i="84"/>
  <c r="AP55" i="84" s="1"/>
  <c r="AE55" i="84"/>
  <c r="AF55" i="84"/>
  <c r="AO55" i="84" s="1"/>
  <c r="AE52" i="82"/>
  <c r="W53" i="82"/>
  <c r="AF52" i="82"/>
  <c r="AO52" i="82" s="1"/>
  <c r="AG52" i="82"/>
  <c r="AP52" i="82" s="1"/>
  <c r="AG56" i="27"/>
  <c r="AP56" i="27" s="1"/>
  <c r="AF56" i="27"/>
  <c r="AO56" i="27" s="1"/>
  <c r="AE56" i="27"/>
  <c r="W57" i="27"/>
  <c r="W55" i="26"/>
  <c r="AG54" i="26"/>
  <c r="AP54" i="26" s="1"/>
  <c r="AF54" i="26"/>
  <c r="AO54" i="26" s="1"/>
  <c r="AE54" i="26"/>
  <c r="W52" i="76"/>
  <c r="AG51" i="76"/>
  <c r="AP51" i="76" s="1"/>
  <c r="AF51" i="76"/>
  <c r="AO51" i="76" s="1"/>
  <c r="AE51" i="76"/>
  <c r="AF57" i="39"/>
  <c r="AO57" i="39" s="1"/>
  <c r="AE57" i="39"/>
  <c r="W58" i="39"/>
  <c r="AG57" i="39"/>
  <c r="AP57" i="39" s="1"/>
  <c r="Y56" i="45"/>
  <c r="X56" i="45"/>
  <c r="AR54" i="84"/>
  <c r="AG55" i="30"/>
  <c r="AP55" i="30" s="1"/>
  <c r="W56" i="30"/>
  <c r="AF55" i="30"/>
  <c r="AO55" i="30" s="1"/>
  <c r="AE55" i="30"/>
  <c r="AN52" i="95"/>
  <c r="AI52" i="95"/>
  <c r="AI54" i="41"/>
  <c r="AN54" i="41"/>
  <c r="AR52" i="44"/>
  <c r="Z56" i="77"/>
  <c r="X56" i="77"/>
  <c r="Y56" i="77"/>
  <c r="AH54" i="94"/>
  <c r="AQ54" i="94" s="1"/>
  <c r="W56" i="80"/>
  <c r="AG55" i="80"/>
  <c r="AP55" i="80" s="1"/>
  <c r="AE55" i="80"/>
  <c r="AF55" i="80"/>
  <c r="AO55" i="80" s="1"/>
  <c r="AH55" i="89"/>
  <c r="AQ55" i="89" s="1"/>
  <c r="AH55" i="30"/>
  <c r="AQ55" i="30" s="1"/>
  <c r="AH53" i="44"/>
  <c r="AQ53" i="44" s="1"/>
  <c r="AR53" i="26"/>
  <c r="AR50" i="76"/>
  <c r="AN56" i="32"/>
  <c r="AI56" i="32"/>
  <c r="AH54" i="34"/>
  <c r="AQ54" i="34" s="1"/>
  <c r="AN53" i="36"/>
  <c r="AI53" i="36"/>
  <c r="Y55" i="33"/>
  <c r="X55" i="33"/>
  <c r="Y53" i="40"/>
  <c r="X53" i="40"/>
  <c r="AN54" i="35"/>
  <c r="AI54" i="35"/>
  <c r="AI54" i="25"/>
  <c r="AN54" i="25"/>
  <c r="AH55" i="42"/>
  <c r="AQ55" i="42" s="1"/>
  <c r="X53" i="95"/>
  <c r="Y53" i="95"/>
  <c r="AN55" i="83"/>
  <c r="AI55" i="83"/>
  <c r="AR54" i="31"/>
  <c r="Z55" i="75"/>
  <c r="Y55" i="75"/>
  <c r="X55" i="75"/>
  <c r="W55" i="94"/>
  <c r="AG54" i="94"/>
  <c r="AP54" i="94" s="1"/>
  <c r="AF54" i="94"/>
  <c r="AO54" i="94" s="1"/>
  <c r="AE54" i="94"/>
  <c r="AE53" i="44"/>
  <c r="W54" i="44"/>
  <c r="AG53" i="44"/>
  <c r="AP53" i="44" s="1"/>
  <c r="AF53" i="44"/>
  <c r="AO53" i="44" s="1"/>
  <c r="X54" i="36"/>
  <c r="Y54" i="36"/>
  <c r="AI52" i="40"/>
  <c r="AN52" i="40"/>
  <c r="AI55" i="86"/>
  <c r="AN55" i="86"/>
  <c r="AH51" i="47"/>
  <c r="AQ51" i="47" s="1"/>
  <c r="AR52" i="78"/>
  <c r="AR53" i="91"/>
  <c r="AH53" i="78"/>
  <c r="AQ53" i="78" s="1"/>
  <c r="AF54" i="74"/>
  <c r="AO54" i="74" s="1"/>
  <c r="AG54" i="74"/>
  <c r="AP54" i="74" s="1"/>
  <c r="W55" i="74"/>
  <c r="AE54" i="74"/>
  <c r="AN56" i="28"/>
  <c r="AI56" i="28"/>
  <c r="AG52" i="88"/>
  <c r="AP52" i="88" s="1"/>
  <c r="AF52" i="88"/>
  <c r="AO52" i="88" s="1"/>
  <c r="W53" i="88"/>
  <c r="AE52" i="88"/>
  <c r="Z55" i="81"/>
  <c r="Y55" i="81"/>
  <c r="X55" i="81"/>
  <c r="AH54" i="91"/>
  <c r="AQ54" i="91" s="1"/>
  <c r="AE54" i="87"/>
  <c r="AG54" i="87"/>
  <c r="AP54" i="87" s="1"/>
  <c r="AF54" i="87"/>
  <c r="AO54" i="87" s="1"/>
  <c r="W55" i="87"/>
  <c r="AR51" i="82"/>
  <c r="AR54" i="42"/>
  <c r="AR53" i="93"/>
  <c r="AE54" i="79"/>
  <c r="W55" i="79"/>
  <c r="AF54" i="79"/>
  <c r="AO54" i="79" s="1"/>
  <c r="AG54" i="79"/>
  <c r="AP54" i="79" s="1"/>
  <c r="AH55" i="31"/>
  <c r="AQ55" i="31" s="1"/>
  <c r="AH54" i="93"/>
  <c r="AQ54" i="93" s="1"/>
  <c r="AG55" i="37"/>
  <c r="AP55" i="37" s="1"/>
  <c r="W56" i="37"/>
  <c r="AE55" i="37"/>
  <c r="AF55" i="37"/>
  <c r="AO55" i="37" s="1"/>
  <c r="Z53" i="78"/>
  <c r="Y55" i="35"/>
  <c r="X55" i="35"/>
  <c r="AH56" i="27"/>
  <c r="AQ56" i="27" s="1"/>
  <c r="Z54" i="43"/>
  <c r="Y54" i="43"/>
  <c r="X54" i="43"/>
  <c r="AR51" i="29"/>
  <c r="Z51" i="47"/>
  <c r="W56" i="89"/>
  <c r="AG55" i="89"/>
  <c r="AP55" i="89" s="1"/>
  <c r="AE55" i="89"/>
  <c r="AF55" i="89"/>
  <c r="AO55" i="89" s="1"/>
  <c r="AH57" i="39"/>
  <c r="AQ57" i="39" s="1"/>
  <c r="AI52" i="73"/>
  <c r="AN52" i="73"/>
  <c r="AF54" i="34"/>
  <c r="AO54" i="34" s="1"/>
  <c r="AE54" i="34"/>
  <c r="W55" i="34"/>
  <c r="AG54" i="34"/>
  <c r="AP54" i="34" s="1"/>
  <c r="AI54" i="33"/>
  <c r="AN54" i="33"/>
  <c r="AH52" i="82"/>
  <c r="AQ52" i="82" s="1"/>
  <c r="AE55" i="48"/>
  <c r="W56" i="48"/>
  <c r="AF55" i="48"/>
  <c r="AO55" i="48" s="1"/>
  <c r="AG55" i="48"/>
  <c r="AP55" i="48" s="1"/>
  <c r="AF55" i="42"/>
  <c r="AO55" i="42" s="1"/>
  <c r="AG55" i="42"/>
  <c r="AP55" i="42" s="1"/>
  <c r="AE55" i="42"/>
  <c r="W56" i="42"/>
  <c r="Y56" i="85"/>
  <c r="X56" i="85"/>
  <c r="AI55" i="45"/>
  <c r="AN55" i="45"/>
  <c r="W55" i="92"/>
  <c r="AE54" i="92"/>
  <c r="AF54" i="92"/>
  <c r="AO54" i="92" s="1"/>
  <c r="AG54" i="92"/>
  <c r="AP54" i="92" s="1"/>
  <c r="AI55" i="85"/>
  <c r="AN55" i="85"/>
  <c r="Y55" i="41"/>
  <c r="X55" i="41"/>
  <c r="AR53" i="34"/>
  <c r="AN53" i="96"/>
  <c r="AI53" i="96"/>
  <c r="Z54" i="91"/>
  <c r="AR56" i="39"/>
  <c r="AE56" i="90"/>
  <c r="W57" i="90"/>
  <c r="AG56" i="90"/>
  <c r="AP56" i="90" s="1"/>
  <c r="AF56" i="90"/>
  <c r="AO56" i="90" s="1"/>
  <c r="AR53" i="94"/>
  <c r="Z54" i="93"/>
  <c r="AH51" i="76"/>
  <c r="AQ51" i="76" s="1"/>
  <c r="AH52" i="29"/>
  <c r="AQ52" i="29" s="1"/>
  <c r="AR50" i="47"/>
  <c r="AH55" i="84"/>
  <c r="AQ55" i="84" s="1"/>
  <c r="X57" i="32"/>
  <c r="Y57" i="32"/>
  <c r="Z55" i="25"/>
  <c r="Y55" i="25"/>
  <c r="X55" i="25"/>
  <c r="AN53" i="43"/>
  <c r="AI53" i="43"/>
  <c r="AR54" i="30"/>
  <c r="Y54" i="96"/>
  <c r="X54" i="96"/>
  <c r="AG52" i="38"/>
  <c r="AP52" i="38" s="1"/>
  <c r="AF52" i="38"/>
  <c r="AO52" i="38" s="1"/>
  <c r="AE52" i="38"/>
  <c r="W53" i="38"/>
  <c r="AN54" i="75"/>
  <c r="AI54" i="75"/>
  <c r="AR54" i="48"/>
  <c r="AN55" i="77"/>
  <c r="AI55" i="77"/>
  <c r="AH54" i="26"/>
  <c r="AQ54" i="26" s="1"/>
  <c r="Z55" i="31"/>
  <c r="W54" i="46"/>
  <c r="AG53" i="46"/>
  <c r="AP53" i="46" s="1"/>
  <c r="AF53" i="46"/>
  <c r="AO53" i="46" s="1"/>
  <c r="AE53" i="46"/>
  <c r="AG52" i="29"/>
  <c r="AP52" i="29" s="1"/>
  <c r="AF52" i="29"/>
  <c r="AO52" i="29" s="1"/>
  <c r="W53" i="29"/>
  <c r="AE52" i="29"/>
  <c r="AR54" i="89"/>
  <c r="Y53" i="73"/>
  <c r="X53" i="73"/>
  <c r="AR55" i="27"/>
  <c r="Y56" i="86"/>
  <c r="X56" i="86"/>
  <c r="AH55" i="48"/>
  <c r="AQ55" i="48" s="1"/>
  <c r="Y56" i="83"/>
  <c r="X56" i="83"/>
  <c r="Y57" i="28"/>
  <c r="X57" i="28"/>
  <c r="AI54" i="81"/>
  <c r="AN54" i="81"/>
  <c r="AH56" i="83" l="1"/>
  <c r="AQ56" i="83" s="1"/>
  <c r="AN52" i="29"/>
  <c r="AI52" i="29"/>
  <c r="AN52" i="38"/>
  <c r="AI52" i="38"/>
  <c r="AF55" i="25"/>
  <c r="AO55" i="25" s="1"/>
  <c r="AE55" i="25"/>
  <c r="W56" i="25"/>
  <c r="AG55" i="25"/>
  <c r="AP55" i="25" s="1"/>
  <c r="AH55" i="41"/>
  <c r="AQ55" i="41" s="1"/>
  <c r="AH56" i="85"/>
  <c r="AQ56" i="85" s="1"/>
  <c r="AI55" i="48"/>
  <c r="AN55" i="48"/>
  <c r="W55" i="43"/>
  <c r="AG54" i="43"/>
  <c r="AP54" i="43" s="1"/>
  <c r="AF54" i="43"/>
  <c r="AO54" i="43" s="1"/>
  <c r="AE54" i="43"/>
  <c r="AH55" i="35"/>
  <c r="AQ55" i="35" s="1"/>
  <c r="AF55" i="81"/>
  <c r="AO55" i="81" s="1"/>
  <c r="AG55" i="81"/>
  <c r="AP55" i="81" s="1"/>
  <c r="AE55" i="81"/>
  <c r="W56" i="81"/>
  <c r="AR56" i="28"/>
  <c r="AR52" i="40"/>
  <c r="AR54" i="25"/>
  <c r="AH55" i="33"/>
  <c r="AQ55" i="33" s="1"/>
  <c r="AH56" i="77"/>
  <c r="AQ56" i="77" s="1"/>
  <c r="AR52" i="95"/>
  <c r="AN51" i="76"/>
  <c r="AI51" i="76"/>
  <c r="AI52" i="82"/>
  <c r="AN52" i="82"/>
  <c r="X56" i="37"/>
  <c r="Y56" i="37"/>
  <c r="Z55" i="87"/>
  <c r="X55" i="87"/>
  <c r="Y55" i="87"/>
  <c r="AN52" i="88"/>
  <c r="AI52" i="88"/>
  <c r="X54" i="44"/>
  <c r="Z54" i="44" s="1"/>
  <c r="Y54" i="44"/>
  <c r="X55" i="94"/>
  <c r="Z55" i="94" s="1"/>
  <c r="Y55" i="94"/>
  <c r="AR55" i="83"/>
  <c r="AR54" i="35"/>
  <c r="W57" i="77"/>
  <c r="AG56" i="77"/>
  <c r="AP56" i="77" s="1"/>
  <c r="AF56" i="77"/>
  <c r="AO56" i="77" s="1"/>
  <c r="AE56" i="77"/>
  <c r="AR54" i="33"/>
  <c r="Z56" i="83"/>
  <c r="AR54" i="75"/>
  <c r="AR53" i="43"/>
  <c r="AH57" i="32"/>
  <c r="AQ57" i="32" s="1"/>
  <c r="AR53" i="96"/>
  <c r="Z55" i="41"/>
  <c r="Z56" i="85"/>
  <c r="AR52" i="73"/>
  <c r="Z55" i="35"/>
  <c r="AN54" i="74"/>
  <c r="AI54" i="74"/>
  <c r="AH54" i="36"/>
  <c r="AQ54" i="36" s="1"/>
  <c r="AI53" i="44"/>
  <c r="AN53" i="44"/>
  <c r="AH55" i="75"/>
  <c r="AQ55" i="75" s="1"/>
  <c r="Z55" i="33"/>
  <c r="AI55" i="80"/>
  <c r="AN55" i="80"/>
  <c r="AN55" i="30"/>
  <c r="AI55" i="30"/>
  <c r="Z58" i="39"/>
  <c r="Y58" i="39"/>
  <c r="X58" i="39"/>
  <c r="Y55" i="26"/>
  <c r="X55" i="26"/>
  <c r="AI55" i="84"/>
  <c r="AN55" i="84"/>
  <c r="AH53" i="73"/>
  <c r="AQ53" i="73" s="1"/>
  <c r="AH57" i="28"/>
  <c r="AQ57" i="28" s="1"/>
  <c r="Z53" i="73"/>
  <c r="X54" i="46"/>
  <c r="Z54" i="46" s="1"/>
  <c r="Y54" i="46"/>
  <c r="AH54" i="96"/>
  <c r="AQ54" i="96" s="1"/>
  <c r="Z57" i="32"/>
  <c r="AG54" i="93"/>
  <c r="AP54" i="93" s="1"/>
  <c r="AE54" i="93"/>
  <c r="AF54" i="93"/>
  <c r="AO54" i="93" s="1"/>
  <c r="W55" i="93"/>
  <c r="Y57" i="90"/>
  <c r="X57" i="90"/>
  <c r="Z55" i="92"/>
  <c r="X55" i="92"/>
  <c r="Y55" i="92"/>
  <c r="X56" i="42"/>
  <c r="Y56" i="42"/>
  <c r="AI55" i="89"/>
  <c r="AN55" i="89"/>
  <c r="W54" i="78"/>
  <c r="AG53" i="78"/>
  <c r="AP53" i="78" s="1"/>
  <c r="AF53" i="78"/>
  <c r="AO53" i="78" s="1"/>
  <c r="AE53" i="78"/>
  <c r="X53" i="88"/>
  <c r="Z53" i="88" s="1"/>
  <c r="Y53" i="88"/>
  <c r="Z54" i="36"/>
  <c r="AI54" i="94"/>
  <c r="AN54" i="94"/>
  <c r="AH53" i="40"/>
  <c r="AQ53" i="40" s="1"/>
  <c r="AR53" i="36"/>
  <c r="AH56" i="45"/>
  <c r="AQ56" i="45" s="1"/>
  <c r="AI57" i="39"/>
  <c r="AN57" i="39"/>
  <c r="X52" i="76"/>
  <c r="Y52" i="76"/>
  <c r="Z52" i="76" s="1"/>
  <c r="Z53" i="29"/>
  <c r="Y53" i="29"/>
  <c r="X53" i="29"/>
  <c r="AF54" i="91"/>
  <c r="AO54" i="91" s="1"/>
  <c r="AE54" i="91"/>
  <c r="W55" i="91"/>
  <c r="AG54" i="91"/>
  <c r="AP54" i="91" s="1"/>
  <c r="AI54" i="92"/>
  <c r="AN54" i="92"/>
  <c r="AF51" i="47"/>
  <c r="AO51" i="47" s="1"/>
  <c r="AE51" i="47"/>
  <c r="W52" i="47"/>
  <c r="AG51" i="47"/>
  <c r="AP51" i="47" s="1"/>
  <c r="AH56" i="86"/>
  <c r="AQ56" i="86" s="1"/>
  <c r="Z56" i="86"/>
  <c r="AG55" i="31"/>
  <c r="AP55" i="31" s="1"/>
  <c r="AE55" i="31"/>
  <c r="W56" i="31"/>
  <c r="AF55" i="31"/>
  <c r="AO55" i="31" s="1"/>
  <c r="AR55" i="77"/>
  <c r="AH55" i="25"/>
  <c r="AQ55" i="25" s="1"/>
  <c r="AI56" i="90"/>
  <c r="AN56" i="90"/>
  <c r="AR55" i="85"/>
  <c r="X55" i="34"/>
  <c r="Z55" i="34" s="1"/>
  <c r="Y55" i="34"/>
  <c r="AH54" i="43"/>
  <c r="AQ54" i="43" s="1"/>
  <c r="Y55" i="79"/>
  <c r="X55" i="79"/>
  <c r="AI54" i="87"/>
  <c r="AN54" i="87"/>
  <c r="AH55" i="81"/>
  <c r="AQ55" i="81" s="1"/>
  <c r="Y55" i="74"/>
  <c r="Z55" i="74" s="1"/>
  <c r="X55" i="74"/>
  <c r="AR55" i="86"/>
  <c r="AF55" i="75"/>
  <c r="AO55" i="75" s="1"/>
  <c r="W56" i="75"/>
  <c r="AG55" i="75"/>
  <c r="AP55" i="75" s="1"/>
  <c r="AE55" i="75"/>
  <c r="AH53" i="95"/>
  <c r="AQ53" i="95" s="1"/>
  <c r="AR56" i="32"/>
  <c r="AI54" i="26"/>
  <c r="AN54" i="26"/>
  <c r="Z57" i="27"/>
  <c r="Y57" i="27"/>
  <c r="X57" i="27"/>
  <c r="AR54" i="81"/>
  <c r="AI55" i="42"/>
  <c r="AN55" i="42"/>
  <c r="Z57" i="28"/>
  <c r="AI53" i="46"/>
  <c r="AN53" i="46"/>
  <c r="Z53" i="38"/>
  <c r="X53" i="38"/>
  <c r="Y53" i="38"/>
  <c r="Z54" i="96"/>
  <c r="AR55" i="45"/>
  <c r="Z56" i="48"/>
  <c r="Y56" i="48"/>
  <c r="X56" i="48"/>
  <c r="AI54" i="34"/>
  <c r="AN54" i="34"/>
  <c r="Y56" i="89"/>
  <c r="Z56" i="89" s="1"/>
  <c r="X56" i="89"/>
  <c r="AN55" i="37"/>
  <c r="AI55" i="37"/>
  <c r="AI54" i="79"/>
  <c r="AN54" i="79"/>
  <c r="Z53" i="95"/>
  <c r="Z53" i="40"/>
  <c r="Z56" i="80"/>
  <c r="Y56" i="80"/>
  <c r="X56" i="80"/>
  <c r="AR54" i="41"/>
  <c r="X56" i="30"/>
  <c r="Z56" i="30" s="1"/>
  <c r="Y56" i="30"/>
  <c r="Z56" i="45"/>
  <c r="AN56" i="27"/>
  <c r="AI56" i="27"/>
  <c r="Y53" i="82"/>
  <c r="Z53" i="82" s="1"/>
  <c r="X53" i="82"/>
  <c r="Y56" i="84"/>
  <c r="X56" i="84"/>
  <c r="Z56" i="84" s="1"/>
  <c r="AG55" i="34" l="1"/>
  <c r="AP55" i="34" s="1"/>
  <c r="AF55" i="34"/>
  <c r="AO55" i="34" s="1"/>
  <c r="AE55" i="34"/>
  <c r="W56" i="34"/>
  <c r="W54" i="88"/>
  <c r="AE53" i="88"/>
  <c r="AG53" i="88"/>
  <c r="AP53" i="88" s="1"/>
  <c r="AF53" i="88"/>
  <c r="AO53" i="88" s="1"/>
  <c r="AE55" i="94"/>
  <c r="AF55" i="94"/>
  <c r="AO55" i="94" s="1"/>
  <c r="W56" i="94"/>
  <c r="AG55" i="94"/>
  <c r="AP55" i="94" s="1"/>
  <c r="AF52" i="76"/>
  <c r="AO52" i="76" s="1"/>
  <c r="W53" i="76"/>
  <c r="AG52" i="76"/>
  <c r="AP52" i="76" s="1"/>
  <c r="AE52" i="76"/>
  <c r="AE56" i="84"/>
  <c r="W57" i="84"/>
  <c r="AF56" i="84"/>
  <c r="AO56" i="84" s="1"/>
  <c r="AG56" i="84"/>
  <c r="AP56" i="84" s="1"/>
  <c r="AG54" i="44"/>
  <c r="AP54" i="44" s="1"/>
  <c r="AF54" i="44"/>
  <c r="AO54" i="44" s="1"/>
  <c r="AE54" i="44"/>
  <c r="W55" i="44"/>
  <c r="AE54" i="46"/>
  <c r="W55" i="46"/>
  <c r="AF54" i="46"/>
  <c r="AO54" i="46" s="1"/>
  <c r="AG54" i="46"/>
  <c r="AP54" i="46" s="1"/>
  <c r="W57" i="30"/>
  <c r="AF56" i="30"/>
  <c r="AO56" i="30" s="1"/>
  <c r="AG56" i="30"/>
  <c r="AP56" i="30" s="1"/>
  <c r="AE56" i="30"/>
  <c r="AF56" i="89"/>
  <c r="AO56" i="89" s="1"/>
  <c r="W57" i="89"/>
  <c r="AE56" i="89"/>
  <c r="AG56" i="89"/>
  <c r="AP56" i="89" s="1"/>
  <c r="AF55" i="74"/>
  <c r="AO55" i="74" s="1"/>
  <c r="W56" i="74"/>
  <c r="AG55" i="74"/>
  <c r="AP55" i="74" s="1"/>
  <c r="AE55" i="74"/>
  <c r="AG53" i="82"/>
  <c r="AP53" i="82" s="1"/>
  <c r="AE53" i="82"/>
  <c r="W54" i="82"/>
  <c r="AF53" i="82"/>
  <c r="AO53" i="82" s="1"/>
  <c r="AG53" i="95"/>
  <c r="AP53" i="95" s="1"/>
  <c r="W54" i="95"/>
  <c r="AE53" i="95"/>
  <c r="AF53" i="95"/>
  <c r="AO53" i="95" s="1"/>
  <c r="W54" i="38"/>
  <c r="AG53" i="38"/>
  <c r="AP53" i="38" s="1"/>
  <c r="AF53" i="38"/>
  <c r="AO53" i="38" s="1"/>
  <c r="AE53" i="38"/>
  <c r="AR54" i="26"/>
  <c r="AR54" i="87"/>
  <c r="AE55" i="92"/>
  <c r="AG55" i="92"/>
  <c r="AP55" i="92" s="1"/>
  <c r="W56" i="92"/>
  <c r="AF55" i="92"/>
  <c r="AO55" i="92" s="1"/>
  <c r="AG58" i="39"/>
  <c r="AP58" i="39" s="1"/>
  <c r="AF58" i="39"/>
  <c r="AO58" i="39" s="1"/>
  <c r="AE58" i="39"/>
  <c r="W59" i="39"/>
  <c r="AR54" i="74"/>
  <c r="AH56" i="37"/>
  <c r="AQ56" i="37" s="1"/>
  <c r="AH55" i="79"/>
  <c r="AQ55" i="79" s="1"/>
  <c r="AH57" i="90"/>
  <c r="AQ57" i="90" s="1"/>
  <c r="Z56" i="37"/>
  <c r="AF56" i="80"/>
  <c r="AO56" i="80" s="1"/>
  <c r="W57" i="80"/>
  <c r="AG56" i="80"/>
  <c r="AP56" i="80" s="1"/>
  <c r="AE56" i="80"/>
  <c r="AH56" i="48"/>
  <c r="AQ56" i="48" s="1"/>
  <c r="W58" i="27"/>
  <c r="AG57" i="27"/>
  <c r="AP57" i="27" s="1"/>
  <c r="AF57" i="27"/>
  <c r="AO57" i="27" s="1"/>
  <c r="AE57" i="27"/>
  <c r="AG53" i="40"/>
  <c r="AP53" i="40" s="1"/>
  <c r="AF53" i="40"/>
  <c r="AO53" i="40" s="1"/>
  <c r="AE53" i="40"/>
  <c r="W54" i="40"/>
  <c r="AH56" i="89"/>
  <c r="AQ56" i="89" s="1"/>
  <c r="AH53" i="38"/>
  <c r="AQ53" i="38" s="1"/>
  <c r="AR55" i="42"/>
  <c r="X56" i="75"/>
  <c r="Y56" i="75"/>
  <c r="AR57" i="39"/>
  <c r="AH55" i="92"/>
  <c r="AQ55" i="92" s="1"/>
  <c r="AG55" i="33"/>
  <c r="AP55" i="33" s="1"/>
  <c r="AF55" i="33"/>
  <c r="AO55" i="33" s="1"/>
  <c r="AE55" i="33"/>
  <c r="W56" i="33"/>
  <c r="AE56" i="85"/>
  <c r="W57" i="85"/>
  <c r="AG56" i="85"/>
  <c r="AP56" i="85" s="1"/>
  <c r="AF56" i="85"/>
  <c r="AO56" i="85" s="1"/>
  <c r="AH56" i="84"/>
  <c r="AQ56" i="84" s="1"/>
  <c r="AG56" i="48"/>
  <c r="AP56" i="48" s="1"/>
  <c r="AF56" i="48"/>
  <c r="AO56" i="48" s="1"/>
  <c r="AE56" i="48"/>
  <c r="W57" i="48"/>
  <c r="AG55" i="41"/>
  <c r="AP55" i="41" s="1"/>
  <c r="AF55" i="41"/>
  <c r="AO55" i="41" s="1"/>
  <c r="AE55" i="41"/>
  <c r="W56" i="41"/>
  <c r="AI51" i="47"/>
  <c r="AN51" i="47"/>
  <c r="AN54" i="93"/>
  <c r="AI54" i="93"/>
  <c r="AR56" i="27"/>
  <c r="X52" i="47"/>
  <c r="Y52" i="47"/>
  <c r="W54" i="29"/>
  <c r="AF53" i="29"/>
  <c r="AO53" i="29" s="1"/>
  <c r="AE53" i="29"/>
  <c r="AG53" i="29"/>
  <c r="AP53" i="29" s="1"/>
  <c r="AI53" i="78"/>
  <c r="AN53" i="78"/>
  <c r="AR55" i="89"/>
  <c r="AE53" i="73"/>
  <c r="W54" i="73"/>
  <c r="AF53" i="73"/>
  <c r="AO53" i="73" s="1"/>
  <c r="AG53" i="73"/>
  <c r="AP53" i="73" s="1"/>
  <c r="Z56" i="31"/>
  <c r="Y56" i="31"/>
  <c r="X56" i="31"/>
  <c r="Y55" i="91"/>
  <c r="X55" i="91"/>
  <c r="Z55" i="91" s="1"/>
  <c r="AR54" i="94"/>
  <c r="AH55" i="26"/>
  <c r="AQ55" i="26" s="1"/>
  <c r="AR55" i="30"/>
  <c r="X56" i="81"/>
  <c r="Y56" i="81"/>
  <c r="Z56" i="81" s="1"/>
  <c r="AG56" i="45"/>
  <c r="AP56" i="45" s="1"/>
  <c r="W57" i="45"/>
  <c r="AF56" i="45"/>
  <c r="AO56" i="45" s="1"/>
  <c r="AE56" i="45"/>
  <c r="AH56" i="80"/>
  <c r="AQ56" i="80" s="1"/>
  <c r="AR54" i="79"/>
  <c r="AR53" i="46"/>
  <c r="AH57" i="27"/>
  <c r="AQ57" i="27" s="1"/>
  <c r="AI55" i="75"/>
  <c r="AN55" i="75"/>
  <c r="AN55" i="31"/>
  <c r="AI55" i="31"/>
  <c r="AN54" i="91"/>
  <c r="AI54" i="91"/>
  <c r="AH52" i="76"/>
  <c r="AQ52" i="76" s="1"/>
  <c r="W55" i="36"/>
  <c r="AG54" i="36"/>
  <c r="AP54" i="36" s="1"/>
  <c r="AF54" i="36"/>
  <c r="AO54" i="36" s="1"/>
  <c r="AE54" i="36"/>
  <c r="AH56" i="42"/>
  <c r="AQ56" i="42" s="1"/>
  <c r="AG55" i="35"/>
  <c r="AP55" i="35" s="1"/>
  <c r="AF55" i="35"/>
  <c r="AO55" i="35" s="1"/>
  <c r="W56" i="35"/>
  <c r="AE55" i="35"/>
  <c r="AN55" i="81"/>
  <c r="AI55" i="81"/>
  <c r="Z55" i="43"/>
  <c r="Y55" i="43"/>
  <c r="X55" i="43"/>
  <c r="AR52" i="38"/>
  <c r="AR55" i="84"/>
  <c r="AR53" i="44"/>
  <c r="W57" i="83"/>
  <c r="AG56" i="83"/>
  <c r="AP56" i="83" s="1"/>
  <c r="AE56" i="83"/>
  <c r="AF56" i="83"/>
  <c r="AO56" i="83" s="1"/>
  <c r="AR52" i="88"/>
  <c r="AN55" i="25"/>
  <c r="AI55" i="25"/>
  <c r="Z57" i="77"/>
  <c r="X57" i="77"/>
  <c r="Y57" i="77"/>
  <c r="AH55" i="94"/>
  <c r="AQ55" i="94" s="1"/>
  <c r="AH53" i="82"/>
  <c r="AQ53" i="82" s="1"/>
  <c r="AR55" i="37"/>
  <c r="AR54" i="34"/>
  <c r="AG54" i="96"/>
  <c r="AP54" i="96" s="1"/>
  <c r="AF54" i="96"/>
  <c r="AO54" i="96" s="1"/>
  <c r="W55" i="96"/>
  <c r="AE54" i="96"/>
  <c r="W58" i="28"/>
  <c r="AF57" i="28"/>
  <c r="AO57" i="28" s="1"/>
  <c r="AE57" i="28"/>
  <c r="AG57" i="28"/>
  <c r="AP57" i="28" s="1"/>
  <c r="AH55" i="74"/>
  <c r="AQ55" i="74" s="1"/>
  <c r="Z55" i="79"/>
  <c r="AR56" i="90"/>
  <c r="Z56" i="42"/>
  <c r="Z57" i="90"/>
  <c r="W58" i="32"/>
  <c r="AF57" i="32"/>
  <c r="AO57" i="32" s="1"/>
  <c r="AE57" i="32"/>
  <c r="AG57" i="32"/>
  <c r="AP57" i="32" s="1"/>
  <c r="Z55" i="26"/>
  <c r="AI56" i="77"/>
  <c r="AN56" i="77"/>
  <c r="AH55" i="87"/>
  <c r="AQ55" i="87" s="1"/>
  <c r="AR52" i="82"/>
  <c r="AH56" i="30"/>
  <c r="AQ56" i="30" s="1"/>
  <c r="AH55" i="34"/>
  <c r="AQ55" i="34" s="1"/>
  <c r="AE56" i="86"/>
  <c r="W57" i="86"/>
  <c r="AF56" i="86"/>
  <c r="AO56" i="86" s="1"/>
  <c r="AG56" i="86"/>
  <c r="AP56" i="86" s="1"/>
  <c r="AR54" i="92"/>
  <c r="AH53" i="29"/>
  <c r="AQ53" i="29" s="1"/>
  <c r="AH53" i="88"/>
  <c r="AQ53" i="88" s="1"/>
  <c r="Y54" i="78"/>
  <c r="X54" i="78"/>
  <c r="Y55" i="93"/>
  <c r="X55" i="93"/>
  <c r="AH54" i="46"/>
  <c r="AQ54" i="46" s="1"/>
  <c r="AH58" i="39"/>
  <c r="AQ58" i="39" s="1"/>
  <c r="AR55" i="80"/>
  <c r="AH54" i="44"/>
  <c r="AQ54" i="44" s="1"/>
  <c r="AF55" i="87"/>
  <c r="AO55" i="87" s="1"/>
  <c r="W56" i="87"/>
  <c r="AE55" i="87"/>
  <c r="AG55" i="87"/>
  <c r="AP55" i="87" s="1"/>
  <c r="AR51" i="76"/>
  <c r="AI54" i="43"/>
  <c r="AN54" i="43"/>
  <c r="AR55" i="48"/>
  <c r="Y56" i="25"/>
  <c r="Z56" i="25" s="1"/>
  <c r="X56" i="25"/>
  <c r="AR52" i="29"/>
  <c r="AF56" i="81" l="1"/>
  <c r="AO56" i="81" s="1"/>
  <c r="W57" i="81"/>
  <c r="AE56" i="81"/>
  <c r="AG56" i="81"/>
  <c r="AP56" i="81" s="1"/>
  <c r="AG56" i="25"/>
  <c r="AP56" i="25" s="1"/>
  <c r="W57" i="25"/>
  <c r="AF56" i="25"/>
  <c r="AO56" i="25" s="1"/>
  <c r="AE56" i="25"/>
  <c r="AG55" i="91"/>
  <c r="AP55" i="91" s="1"/>
  <c r="AF55" i="91"/>
  <c r="AO55" i="91" s="1"/>
  <c r="W56" i="91"/>
  <c r="AE55" i="91"/>
  <c r="AE56" i="42"/>
  <c r="W57" i="42"/>
  <c r="AG56" i="42"/>
  <c r="AP56" i="42" s="1"/>
  <c r="AF56" i="42"/>
  <c r="AO56" i="42" s="1"/>
  <c r="AR55" i="25"/>
  <c r="AR55" i="81"/>
  <c r="AI54" i="36"/>
  <c r="AN54" i="36"/>
  <c r="AR55" i="31"/>
  <c r="AN56" i="45"/>
  <c r="AI56" i="45"/>
  <c r="AH56" i="81"/>
  <c r="AQ56" i="81" s="1"/>
  <c r="X54" i="29"/>
  <c r="Z54" i="29" s="1"/>
  <c r="Y54" i="29"/>
  <c r="AR54" i="93"/>
  <c r="AN55" i="41"/>
  <c r="AI55" i="41"/>
  <c r="X58" i="27"/>
  <c r="Y58" i="27"/>
  <c r="AI56" i="80"/>
  <c r="AN56" i="80"/>
  <c r="Y59" i="39"/>
  <c r="X59" i="39"/>
  <c r="Z59" i="39" s="1"/>
  <c r="X57" i="30"/>
  <c r="Y57" i="30"/>
  <c r="Z57" i="30" s="1"/>
  <c r="X54" i="88"/>
  <c r="Z54" i="88" s="1"/>
  <c r="Y54" i="88"/>
  <c r="AH55" i="93"/>
  <c r="AQ55" i="93" s="1"/>
  <c r="AI57" i="32"/>
  <c r="AN57" i="32"/>
  <c r="Y58" i="28"/>
  <c r="Z58" i="28" s="1"/>
  <c r="X58" i="28"/>
  <c r="AR53" i="78"/>
  <c r="X56" i="33"/>
  <c r="Y56" i="33"/>
  <c r="AH56" i="75"/>
  <c r="AQ56" i="75" s="1"/>
  <c r="AN58" i="39"/>
  <c r="AI58" i="39"/>
  <c r="AI53" i="38"/>
  <c r="AN53" i="38"/>
  <c r="AN53" i="95"/>
  <c r="AI53" i="95"/>
  <c r="Z54" i="82"/>
  <c r="Y54" i="82"/>
  <c r="X54" i="82"/>
  <c r="X56" i="74"/>
  <c r="Y56" i="74"/>
  <c r="Z55" i="44"/>
  <c r="X55" i="44"/>
  <c r="Y55" i="44"/>
  <c r="Y53" i="76"/>
  <c r="X53" i="76"/>
  <c r="AI55" i="94"/>
  <c r="AN55" i="94"/>
  <c r="Z55" i="93"/>
  <c r="AH54" i="78"/>
  <c r="AQ54" i="78" s="1"/>
  <c r="X57" i="86"/>
  <c r="Y57" i="86"/>
  <c r="Y57" i="83"/>
  <c r="Z57" i="83" s="1"/>
  <c r="X57" i="83"/>
  <c r="AN55" i="35"/>
  <c r="AI55" i="35"/>
  <c r="Y57" i="45"/>
  <c r="X57" i="45"/>
  <c r="AH56" i="31"/>
  <c r="AQ56" i="31" s="1"/>
  <c r="Z54" i="73"/>
  <c r="Y54" i="73"/>
  <c r="X54" i="73"/>
  <c r="AH52" i="47"/>
  <c r="AQ52" i="47" s="1"/>
  <c r="AN55" i="33"/>
  <c r="AI55" i="33"/>
  <c r="Z56" i="75"/>
  <c r="AI57" i="27"/>
  <c r="AN57" i="27"/>
  <c r="AN55" i="92"/>
  <c r="AI55" i="92"/>
  <c r="AN53" i="82"/>
  <c r="AI53" i="82"/>
  <c r="AI56" i="30"/>
  <c r="AN56" i="30"/>
  <c r="AN54" i="44"/>
  <c r="AI54" i="44"/>
  <c r="Y57" i="84"/>
  <c r="X57" i="84"/>
  <c r="Z56" i="34"/>
  <c r="X56" i="34"/>
  <c r="Y56" i="34"/>
  <c r="AF55" i="26"/>
  <c r="AO55" i="26" s="1"/>
  <c r="AE55" i="26"/>
  <c r="W56" i="26"/>
  <c r="AG55" i="26"/>
  <c r="AP55" i="26" s="1"/>
  <c r="AI55" i="87"/>
  <c r="AN55" i="87"/>
  <c r="Z54" i="78"/>
  <c r="AI56" i="86"/>
  <c r="AN56" i="86"/>
  <c r="AG55" i="79"/>
  <c r="AP55" i="79" s="1"/>
  <c r="AF55" i="79"/>
  <c r="AO55" i="79" s="1"/>
  <c r="AE55" i="79"/>
  <c r="W56" i="79"/>
  <c r="AN54" i="96"/>
  <c r="AI54" i="96"/>
  <c r="AH55" i="43"/>
  <c r="AQ55" i="43" s="1"/>
  <c r="X56" i="35"/>
  <c r="Z56" i="35" s="1"/>
  <c r="Y56" i="35"/>
  <c r="AR55" i="75"/>
  <c r="AI53" i="73"/>
  <c r="AN53" i="73"/>
  <c r="AI53" i="29"/>
  <c r="AN53" i="29"/>
  <c r="Z52" i="47"/>
  <c r="AR51" i="47"/>
  <c r="Y57" i="48"/>
  <c r="X57" i="48"/>
  <c r="Z57" i="48" s="1"/>
  <c r="Y57" i="85"/>
  <c r="X57" i="85"/>
  <c r="Z57" i="85" s="1"/>
  <c r="Y57" i="80"/>
  <c r="X57" i="80"/>
  <c r="Z57" i="80" s="1"/>
  <c r="X54" i="95"/>
  <c r="Y54" i="95"/>
  <c r="AI56" i="84"/>
  <c r="AN56" i="84"/>
  <c r="AN55" i="34"/>
  <c r="AI55" i="34"/>
  <c r="AG57" i="90"/>
  <c r="AP57" i="90" s="1"/>
  <c r="AE57" i="90"/>
  <c r="W58" i="90"/>
  <c r="AF57" i="90"/>
  <c r="AO57" i="90" s="1"/>
  <c r="AH56" i="25"/>
  <c r="AQ56" i="25" s="1"/>
  <c r="AR54" i="43"/>
  <c r="Y56" i="87"/>
  <c r="Z56" i="87" s="1"/>
  <c r="X56" i="87"/>
  <c r="AR56" i="77"/>
  <c r="X58" i="32"/>
  <c r="Y58" i="32"/>
  <c r="AI57" i="28"/>
  <c r="AN57" i="28"/>
  <c r="Y55" i="96"/>
  <c r="X55" i="96"/>
  <c r="AH57" i="77"/>
  <c r="AQ57" i="77" s="1"/>
  <c r="X55" i="36"/>
  <c r="Y55" i="36"/>
  <c r="AR54" i="91"/>
  <c r="W57" i="31"/>
  <c r="AG56" i="31"/>
  <c r="AP56" i="31" s="1"/>
  <c r="AE56" i="31"/>
  <c r="AF56" i="31"/>
  <c r="AO56" i="31" s="1"/>
  <c r="X54" i="40"/>
  <c r="Z54" i="40" s="1"/>
  <c r="Y54" i="40"/>
  <c r="AI55" i="74"/>
  <c r="AN55" i="74"/>
  <c r="AN56" i="89"/>
  <c r="AI56" i="89"/>
  <c r="X55" i="46"/>
  <c r="Y55" i="46"/>
  <c r="AI53" i="88"/>
  <c r="AN53" i="88"/>
  <c r="AF57" i="77"/>
  <c r="AO57" i="77" s="1"/>
  <c r="W58" i="77"/>
  <c r="AG57" i="77"/>
  <c r="AP57" i="77" s="1"/>
  <c r="AE57" i="77"/>
  <c r="AI56" i="83"/>
  <c r="AN56" i="83"/>
  <c r="AE55" i="43"/>
  <c r="W56" i="43"/>
  <c r="AG55" i="43"/>
  <c r="AP55" i="43" s="1"/>
  <c r="AF55" i="43"/>
  <c r="AO55" i="43" s="1"/>
  <c r="AH55" i="91"/>
  <c r="AQ55" i="91" s="1"/>
  <c r="Y56" i="41"/>
  <c r="X56" i="41"/>
  <c r="AN56" i="48"/>
  <c r="AI56" i="48"/>
  <c r="AN56" i="85"/>
  <c r="AI56" i="85"/>
  <c r="AN53" i="40"/>
  <c r="AI53" i="40"/>
  <c r="W57" i="37"/>
  <c r="AF56" i="37"/>
  <c r="AO56" i="37" s="1"/>
  <c r="AE56" i="37"/>
  <c r="AG56" i="37"/>
  <c r="AP56" i="37" s="1"/>
  <c r="X56" i="92"/>
  <c r="Y56" i="92"/>
  <c r="X54" i="38"/>
  <c r="Z54" i="38" s="1"/>
  <c r="Y54" i="38"/>
  <c r="Y57" i="89"/>
  <c r="X57" i="89"/>
  <c r="Z57" i="89" s="1"/>
  <c r="AI54" i="46"/>
  <c r="AN54" i="46"/>
  <c r="AI52" i="76"/>
  <c r="AN52" i="76"/>
  <c r="X56" i="94"/>
  <c r="Z56" i="94" s="1"/>
  <c r="Y56" i="94"/>
  <c r="AF57" i="89" l="1"/>
  <c r="AO57" i="89" s="1"/>
  <c r="W58" i="89"/>
  <c r="AE57" i="89"/>
  <c r="AG57" i="89"/>
  <c r="AP57" i="89" s="1"/>
  <c r="W58" i="48"/>
  <c r="AG57" i="48"/>
  <c r="AP57" i="48" s="1"/>
  <c r="AF57" i="48"/>
  <c r="AO57" i="48" s="1"/>
  <c r="AE57" i="48"/>
  <c r="AG56" i="94"/>
  <c r="AP56" i="94" s="1"/>
  <c r="W57" i="94"/>
  <c r="AF56" i="94"/>
  <c r="AO56" i="94" s="1"/>
  <c r="AE56" i="94"/>
  <c r="AF56" i="87"/>
  <c r="AO56" i="87" s="1"/>
  <c r="AE56" i="87"/>
  <c r="W57" i="87"/>
  <c r="AG56" i="87"/>
  <c r="AP56" i="87" s="1"/>
  <c r="AE57" i="83"/>
  <c r="W58" i="83"/>
  <c r="AF57" i="83"/>
  <c r="AO57" i="83" s="1"/>
  <c r="AG57" i="83"/>
  <c r="AP57" i="83" s="1"/>
  <c r="W60" i="39"/>
  <c r="AG59" i="39"/>
  <c r="AP59" i="39" s="1"/>
  <c r="AF59" i="39"/>
  <c r="AO59" i="39" s="1"/>
  <c r="AE59" i="39"/>
  <c r="W55" i="40"/>
  <c r="AG54" i="40"/>
  <c r="AP54" i="40" s="1"/>
  <c r="AF54" i="40"/>
  <c r="AO54" i="40" s="1"/>
  <c r="AE54" i="40"/>
  <c r="AF57" i="80"/>
  <c r="AO57" i="80" s="1"/>
  <c r="AG57" i="80"/>
  <c r="AP57" i="80" s="1"/>
  <c r="AE57" i="80"/>
  <c r="W58" i="80"/>
  <c r="W57" i="35"/>
  <c r="AF56" i="35"/>
  <c r="AO56" i="35" s="1"/>
  <c r="AE56" i="35"/>
  <c r="AG56" i="35"/>
  <c r="AP56" i="35" s="1"/>
  <c r="AF54" i="88"/>
  <c r="AO54" i="88" s="1"/>
  <c r="AE54" i="88"/>
  <c r="AG54" i="88"/>
  <c r="AP54" i="88" s="1"/>
  <c r="W55" i="88"/>
  <c r="AE54" i="38"/>
  <c r="W55" i="38"/>
  <c r="AG54" i="38"/>
  <c r="AP54" i="38" s="1"/>
  <c r="AF54" i="38"/>
  <c r="AO54" i="38" s="1"/>
  <c r="AG57" i="85"/>
  <c r="AP57" i="85" s="1"/>
  <c r="AF57" i="85"/>
  <c r="AO57" i="85" s="1"/>
  <c r="AE57" i="85"/>
  <c r="W58" i="85"/>
  <c r="AE58" i="28"/>
  <c r="AG58" i="28"/>
  <c r="AP58" i="28" s="1"/>
  <c r="W59" i="28"/>
  <c r="AF58" i="28"/>
  <c r="AO58" i="28" s="1"/>
  <c r="AE57" i="30"/>
  <c r="AF57" i="30"/>
  <c r="AO57" i="30" s="1"/>
  <c r="W58" i="30"/>
  <c r="AG57" i="30"/>
  <c r="AP57" i="30" s="1"/>
  <c r="AE54" i="29"/>
  <c r="AF54" i="29"/>
  <c r="AO54" i="29" s="1"/>
  <c r="AG54" i="29"/>
  <c r="AP54" i="29" s="1"/>
  <c r="W55" i="29"/>
  <c r="AH55" i="36"/>
  <c r="AQ55" i="36" s="1"/>
  <c r="AH56" i="41"/>
  <c r="AQ56" i="41" s="1"/>
  <c r="AR52" i="76"/>
  <c r="AR54" i="46"/>
  <c r="AR53" i="88"/>
  <c r="AI56" i="31"/>
  <c r="AN56" i="31"/>
  <c r="AR57" i="28"/>
  <c r="AH56" i="87"/>
  <c r="AQ56" i="87" s="1"/>
  <c r="Y58" i="90"/>
  <c r="X58" i="90"/>
  <c r="Z58" i="90" s="1"/>
  <c r="AR56" i="84"/>
  <c r="AR54" i="96"/>
  <c r="AH56" i="34"/>
  <c r="AQ56" i="34" s="1"/>
  <c r="AH57" i="83"/>
  <c r="AQ57" i="83" s="1"/>
  <c r="AH55" i="44"/>
  <c r="AQ55" i="44" s="1"/>
  <c r="AR58" i="39"/>
  <c r="AH58" i="28"/>
  <c r="AQ58" i="28" s="1"/>
  <c r="AR55" i="41"/>
  <c r="AR56" i="45"/>
  <c r="AN57" i="90"/>
  <c r="AI57" i="90"/>
  <c r="AR53" i="73"/>
  <c r="W57" i="34"/>
  <c r="AG56" i="34"/>
  <c r="AP56" i="34" s="1"/>
  <c r="AE56" i="34"/>
  <c r="AF56" i="34"/>
  <c r="AO56" i="34" s="1"/>
  <c r="AG54" i="73"/>
  <c r="AP54" i="73" s="1"/>
  <c r="AE54" i="73"/>
  <c r="W55" i="73"/>
  <c r="AF54" i="73"/>
  <c r="AO54" i="73" s="1"/>
  <c r="AH57" i="45"/>
  <c r="AQ57" i="45" s="1"/>
  <c r="AR55" i="94"/>
  <c r="W56" i="44"/>
  <c r="AG55" i="44"/>
  <c r="AP55" i="44" s="1"/>
  <c r="AF55" i="44"/>
  <c r="AO55" i="44" s="1"/>
  <c r="AE55" i="44"/>
  <c r="W55" i="82"/>
  <c r="AG54" i="82"/>
  <c r="AP54" i="82" s="1"/>
  <c r="AE54" i="82"/>
  <c r="AF54" i="82"/>
  <c r="AO54" i="82" s="1"/>
  <c r="Y57" i="42"/>
  <c r="X57" i="42"/>
  <c r="AR56" i="48"/>
  <c r="AH56" i="92"/>
  <c r="AQ56" i="92" s="1"/>
  <c r="Z56" i="43"/>
  <c r="X56" i="43"/>
  <c r="Y56" i="43"/>
  <c r="AH55" i="46"/>
  <c r="AQ55" i="46" s="1"/>
  <c r="Z55" i="36"/>
  <c r="AH55" i="96"/>
  <c r="AQ55" i="96" s="1"/>
  <c r="AH58" i="32"/>
  <c r="AQ58" i="32" s="1"/>
  <c r="AH54" i="95"/>
  <c r="AQ54" i="95" s="1"/>
  <c r="Z56" i="79"/>
  <c r="X56" i="79"/>
  <c r="Y56" i="79"/>
  <c r="AR56" i="86"/>
  <c r="X56" i="26"/>
  <c r="Z56" i="26" s="1"/>
  <c r="Y56" i="26"/>
  <c r="AH57" i="84"/>
  <c r="AQ57" i="84" s="1"/>
  <c r="AR56" i="30"/>
  <c r="AR57" i="27"/>
  <c r="AH53" i="76"/>
  <c r="AQ53" i="76" s="1"/>
  <c r="AR53" i="95"/>
  <c r="AH56" i="33"/>
  <c r="AQ56" i="33" s="1"/>
  <c r="AH57" i="30"/>
  <c r="AQ57" i="30" s="1"/>
  <c r="AR56" i="80"/>
  <c r="AI56" i="42"/>
  <c r="AN56" i="42"/>
  <c r="AN56" i="25"/>
  <c r="AI56" i="25"/>
  <c r="AI56" i="81"/>
  <c r="AN56" i="81"/>
  <c r="AH56" i="94"/>
  <c r="AQ56" i="94" s="1"/>
  <c r="AR55" i="74"/>
  <c r="Z56" i="92"/>
  <c r="AI55" i="43"/>
  <c r="AN55" i="43"/>
  <c r="X58" i="77"/>
  <c r="Y58" i="77"/>
  <c r="Z58" i="77" s="1"/>
  <c r="Z55" i="46"/>
  <c r="AH54" i="40"/>
  <c r="AQ54" i="40" s="1"/>
  <c r="Z57" i="31"/>
  <c r="Y57" i="31"/>
  <c r="X57" i="31"/>
  <c r="Z58" i="32"/>
  <c r="AR55" i="34"/>
  <c r="Z54" i="95"/>
  <c r="AG52" i="47"/>
  <c r="AP52" i="47" s="1"/>
  <c r="AF52" i="47"/>
  <c r="AO52" i="47" s="1"/>
  <c r="AE52" i="47"/>
  <c r="W53" i="47"/>
  <c r="AE54" i="78"/>
  <c r="W55" i="78"/>
  <c r="AF54" i="78"/>
  <c r="AO54" i="78" s="1"/>
  <c r="AG54" i="78"/>
  <c r="AP54" i="78" s="1"/>
  <c r="AN55" i="26"/>
  <c r="AI55" i="26"/>
  <c r="AR53" i="82"/>
  <c r="AE56" i="75"/>
  <c r="AG56" i="75"/>
  <c r="AP56" i="75" s="1"/>
  <c r="AF56" i="75"/>
  <c r="AO56" i="75" s="1"/>
  <c r="W57" i="75"/>
  <c r="Z57" i="45"/>
  <c r="AH56" i="74"/>
  <c r="AQ56" i="74" s="1"/>
  <c r="Z56" i="33"/>
  <c r="AN55" i="91"/>
  <c r="AI55" i="91"/>
  <c r="AH57" i="89"/>
  <c r="AQ57" i="89" s="1"/>
  <c r="AR56" i="89"/>
  <c r="Z55" i="96"/>
  <c r="AH57" i="80"/>
  <c r="AQ57" i="80" s="1"/>
  <c r="AH57" i="48"/>
  <c r="AQ57" i="48" s="1"/>
  <c r="AN55" i="79"/>
  <c r="AI55" i="79"/>
  <c r="Z57" i="84"/>
  <c r="AR55" i="33"/>
  <c r="AR55" i="35"/>
  <c r="AH57" i="86"/>
  <c r="AQ57" i="86" s="1"/>
  <c r="Z53" i="76"/>
  <c r="Z56" i="74"/>
  <c r="AR57" i="32"/>
  <c r="AH59" i="39"/>
  <c r="AQ59" i="39" s="1"/>
  <c r="AH58" i="27"/>
  <c r="AQ58" i="27" s="1"/>
  <c r="Y57" i="25"/>
  <c r="X57" i="25"/>
  <c r="X57" i="81"/>
  <c r="Z57" i="81" s="1"/>
  <c r="Y57" i="81"/>
  <c r="AI57" i="77"/>
  <c r="AN57" i="77"/>
  <c r="AH57" i="85"/>
  <c r="AQ57" i="85" s="1"/>
  <c r="Y57" i="37"/>
  <c r="X57" i="37"/>
  <c r="AR53" i="40"/>
  <c r="AH54" i="38"/>
  <c r="AQ54" i="38" s="1"/>
  <c r="AI56" i="37"/>
  <c r="AN56" i="37"/>
  <c r="AR56" i="85"/>
  <c r="Z56" i="41"/>
  <c r="AR56" i="83"/>
  <c r="AR53" i="29"/>
  <c r="AH56" i="35"/>
  <c r="AQ56" i="35" s="1"/>
  <c r="AR55" i="87"/>
  <c r="AR54" i="44"/>
  <c r="AR55" i="92"/>
  <c r="AH54" i="73"/>
  <c r="AQ54" i="73" s="1"/>
  <c r="Z57" i="86"/>
  <c r="W56" i="93"/>
  <c r="AG55" i="93"/>
  <c r="AP55" i="93" s="1"/>
  <c r="AE55" i="93"/>
  <c r="AF55" i="93"/>
  <c r="AO55" i="93" s="1"/>
  <c r="AH54" i="82"/>
  <c r="AQ54" i="82" s="1"/>
  <c r="AR53" i="38"/>
  <c r="AH54" i="88"/>
  <c r="AQ54" i="88" s="1"/>
  <c r="Z58" i="27"/>
  <c r="AH54" i="29"/>
  <c r="AQ54" i="29" s="1"/>
  <c r="AR54" i="36"/>
  <c r="X56" i="91"/>
  <c r="Y56" i="91"/>
  <c r="AF56" i="26" l="1"/>
  <c r="AO56" i="26" s="1"/>
  <c r="AG56" i="26"/>
  <c r="AP56" i="26" s="1"/>
  <c r="W57" i="26"/>
  <c r="AE56" i="26"/>
  <c r="W59" i="90"/>
  <c r="AG58" i="90"/>
  <c r="AP58" i="90" s="1"/>
  <c r="AF58" i="90"/>
  <c r="AO58" i="90" s="1"/>
  <c r="AE58" i="90"/>
  <c r="AF58" i="77"/>
  <c r="AO58" i="77" s="1"/>
  <c r="AG58" i="77"/>
  <c r="AP58" i="77" s="1"/>
  <c r="W59" i="77"/>
  <c r="AE58" i="77"/>
  <c r="AE57" i="81"/>
  <c r="AG57" i="81"/>
  <c r="AP57" i="81" s="1"/>
  <c r="AF57" i="81"/>
  <c r="AO57" i="81" s="1"/>
  <c r="W58" i="81"/>
  <c r="W57" i="41"/>
  <c r="AG56" i="41"/>
  <c r="AP56" i="41" s="1"/>
  <c r="AF56" i="41"/>
  <c r="AO56" i="41" s="1"/>
  <c r="AE56" i="41"/>
  <c r="AH57" i="37"/>
  <c r="AQ57" i="37" s="1"/>
  <c r="AR55" i="91"/>
  <c r="Y53" i="47"/>
  <c r="X53" i="47"/>
  <c r="AH58" i="77"/>
  <c r="AQ58" i="77" s="1"/>
  <c r="AN54" i="73"/>
  <c r="AI54" i="73"/>
  <c r="Z57" i="34"/>
  <c r="Y57" i="34"/>
  <c r="X57" i="34"/>
  <c r="AI57" i="30"/>
  <c r="AN57" i="30"/>
  <c r="AI59" i="39"/>
  <c r="AN59" i="39"/>
  <c r="AN56" i="87"/>
  <c r="AI56" i="87"/>
  <c r="Z58" i="48"/>
  <c r="Y58" i="48"/>
  <c r="X58" i="48"/>
  <c r="AI55" i="93"/>
  <c r="AN55" i="93"/>
  <c r="AH57" i="25"/>
  <c r="AQ57" i="25" s="1"/>
  <c r="AI56" i="75"/>
  <c r="AN56" i="75"/>
  <c r="AN52" i="47"/>
  <c r="AI52" i="47"/>
  <c r="AE58" i="32"/>
  <c r="AF58" i="32"/>
  <c r="AO58" i="32" s="1"/>
  <c r="W59" i="32"/>
  <c r="AG58" i="32"/>
  <c r="AP58" i="32" s="1"/>
  <c r="AR56" i="81"/>
  <c r="AH57" i="42"/>
  <c r="AQ57" i="42" s="1"/>
  <c r="Z56" i="44"/>
  <c r="X56" i="44"/>
  <c r="Y56" i="44"/>
  <c r="AN54" i="29"/>
  <c r="AI54" i="29"/>
  <c r="Z58" i="85"/>
  <c r="X58" i="85"/>
  <c r="Y58" i="85"/>
  <c r="AN54" i="88"/>
  <c r="AI54" i="88"/>
  <c r="Z57" i="35"/>
  <c r="X57" i="35"/>
  <c r="Y57" i="35"/>
  <c r="AI54" i="40"/>
  <c r="AN54" i="40"/>
  <c r="X56" i="93"/>
  <c r="Y56" i="93"/>
  <c r="Z57" i="37"/>
  <c r="W57" i="33"/>
  <c r="AG56" i="33"/>
  <c r="AP56" i="33" s="1"/>
  <c r="AE56" i="33"/>
  <c r="AF56" i="33"/>
  <c r="AO56" i="33" s="1"/>
  <c r="AF57" i="45"/>
  <c r="AO57" i="45" s="1"/>
  <c r="AG57" i="45"/>
  <c r="AP57" i="45" s="1"/>
  <c r="AE57" i="45"/>
  <c r="W58" i="45"/>
  <c r="AH57" i="31"/>
  <c r="AQ57" i="31" s="1"/>
  <c r="AR56" i="25"/>
  <c r="Y55" i="82"/>
  <c r="X55" i="82"/>
  <c r="Z55" i="82" s="1"/>
  <c r="X59" i="28"/>
  <c r="Y59" i="28"/>
  <c r="AN57" i="85"/>
  <c r="AI57" i="85"/>
  <c r="X55" i="38"/>
  <c r="Y55" i="38"/>
  <c r="Z55" i="38" s="1"/>
  <c r="X58" i="80"/>
  <c r="Y58" i="80"/>
  <c r="Y58" i="83"/>
  <c r="X58" i="83"/>
  <c r="AI57" i="48"/>
  <c r="AN57" i="48"/>
  <c r="AN57" i="89"/>
  <c r="AI57" i="89"/>
  <c r="AH56" i="91"/>
  <c r="AQ56" i="91" s="1"/>
  <c r="Z56" i="91"/>
  <c r="AE58" i="27"/>
  <c r="W59" i="27"/>
  <c r="AG58" i="27"/>
  <c r="AP58" i="27" s="1"/>
  <c r="AF58" i="27"/>
  <c r="AO58" i="27" s="1"/>
  <c r="AG57" i="86"/>
  <c r="AP57" i="86" s="1"/>
  <c r="AF57" i="86"/>
  <c r="AO57" i="86" s="1"/>
  <c r="AE57" i="86"/>
  <c r="W58" i="86"/>
  <c r="AR57" i="77"/>
  <c r="Z57" i="25"/>
  <c r="AG57" i="84"/>
  <c r="AP57" i="84" s="1"/>
  <c r="AF57" i="84"/>
  <c r="AO57" i="84" s="1"/>
  <c r="AE57" i="84"/>
  <c r="W58" i="84"/>
  <c r="X57" i="75"/>
  <c r="Y57" i="75"/>
  <c r="Y55" i="78"/>
  <c r="X55" i="78"/>
  <c r="Z55" i="78" s="1"/>
  <c r="AR55" i="43"/>
  <c r="AE55" i="36"/>
  <c r="W56" i="36"/>
  <c r="AG55" i="36"/>
  <c r="AP55" i="36" s="1"/>
  <c r="AF55" i="36"/>
  <c r="AO55" i="36" s="1"/>
  <c r="Z57" i="42"/>
  <c r="AI55" i="44"/>
  <c r="AN55" i="44"/>
  <c r="AI56" i="34"/>
  <c r="AN56" i="34"/>
  <c r="AR57" i="90"/>
  <c r="Z55" i="29"/>
  <c r="X55" i="29"/>
  <c r="Y55" i="29"/>
  <c r="AI54" i="38"/>
  <c r="AN54" i="38"/>
  <c r="AI57" i="80"/>
  <c r="AN57" i="80"/>
  <c r="AI57" i="83"/>
  <c r="AN57" i="83"/>
  <c r="AN56" i="94"/>
  <c r="AI56" i="94"/>
  <c r="Y58" i="89"/>
  <c r="Z58" i="89" s="1"/>
  <c r="X58" i="89"/>
  <c r="AR56" i="37"/>
  <c r="AE56" i="74"/>
  <c r="W57" i="74"/>
  <c r="AG56" i="74"/>
  <c r="AP56" i="74" s="1"/>
  <c r="AF56" i="74"/>
  <c r="AO56" i="74" s="1"/>
  <c r="AR55" i="79"/>
  <c r="AG55" i="96"/>
  <c r="AP55" i="96" s="1"/>
  <c r="AF55" i="96"/>
  <c r="AO55" i="96" s="1"/>
  <c r="W56" i="96"/>
  <c r="AE55" i="96"/>
  <c r="AR55" i="26"/>
  <c r="AI54" i="78"/>
  <c r="AN54" i="78"/>
  <c r="W55" i="95"/>
  <c r="AF54" i="95"/>
  <c r="AO54" i="95" s="1"/>
  <c r="AG54" i="95"/>
  <c r="AP54" i="95" s="1"/>
  <c r="AE54" i="95"/>
  <c r="AF57" i="31"/>
  <c r="AO57" i="31" s="1"/>
  <c r="AE57" i="31"/>
  <c r="W58" i="31"/>
  <c r="AG57" i="31"/>
  <c r="AP57" i="31" s="1"/>
  <c r="AG55" i="46"/>
  <c r="AP55" i="46" s="1"/>
  <c r="AE55" i="46"/>
  <c r="W56" i="46"/>
  <c r="AF55" i="46"/>
  <c r="AO55" i="46" s="1"/>
  <c r="AG56" i="92"/>
  <c r="AP56" i="92" s="1"/>
  <c r="AF56" i="92"/>
  <c r="AO56" i="92" s="1"/>
  <c r="AE56" i="92"/>
  <c r="W57" i="92"/>
  <c r="AH56" i="79"/>
  <c r="AQ56" i="79" s="1"/>
  <c r="AH56" i="43"/>
  <c r="AQ56" i="43" s="1"/>
  <c r="Y55" i="73"/>
  <c r="X55" i="73"/>
  <c r="AR56" i="31"/>
  <c r="Z58" i="30"/>
  <c r="X58" i="30"/>
  <c r="Y58" i="30"/>
  <c r="AI56" i="35"/>
  <c r="AN56" i="35"/>
  <c r="Z60" i="39"/>
  <c r="Y60" i="39"/>
  <c r="X60" i="39"/>
  <c r="AH57" i="81"/>
  <c r="AQ57" i="81" s="1"/>
  <c r="AF53" i="76"/>
  <c r="AO53" i="76" s="1"/>
  <c r="AG53" i="76"/>
  <c r="AP53" i="76" s="1"/>
  <c r="W54" i="76"/>
  <c r="AE53" i="76"/>
  <c r="AR56" i="42"/>
  <c r="AH56" i="26"/>
  <c r="AQ56" i="26" s="1"/>
  <c r="W57" i="79"/>
  <c r="AG56" i="79"/>
  <c r="AP56" i="79" s="1"/>
  <c r="AE56" i="79"/>
  <c r="AF56" i="79"/>
  <c r="AO56" i="79" s="1"/>
  <c r="AG56" i="43"/>
  <c r="AP56" i="43" s="1"/>
  <c r="AF56" i="43"/>
  <c r="AO56" i="43" s="1"/>
  <c r="AE56" i="43"/>
  <c r="W57" i="43"/>
  <c r="AI54" i="82"/>
  <c r="AN54" i="82"/>
  <c r="AH58" i="90"/>
  <c r="AQ58" i="90" s="1"/>
  <c r="AN58" i="28"/>
  <c r="AI58" i="28"/>
  <c r="X55" i="88"/>
  <c r="Y55" i="88"/>
  <c r="Z55" i="88" s="1"/>
  <c r="Z55" i="40"/>
  <c r="X55" i="40"/>
  <c r="Y55" i="40"/>
  <c r="X57" i="87"/>
  <c r="Y57" i="87"/>
  <c r="Z57" i="87" s="1"/>
  <c r="Z57" i="94"/>
  <c r="Y57" i="94"/>
  <c r="X57" i="94"/>
  <c r="AF58" i="89" l="1"/>
  <c r="AO58" i="89" s="1"/>
  <c r="AE58" i="89"/>
  <c r="W59" i="89"/>
  <c r="AG58" i="89"/>
  <c r="AP58" i="89" s="1"/>
  <c r="AG55" i="88"/>
  <c r="AP55" i="88" s="1"/>
  <c r="AF55" i="88"/>
  <c r="AO55" i="88" s="1"/>
  <c r="W56" i="88"/>
  <c r="AE55" i="88"/>
  <c r="AG55" i="82"/>
  <c r="AP55" i="82" s="1"/>
  <c r="AE55" i="82"/>
  <c r="W56" i="82"/>
  <c r="AF55" i="82"/>
  <c r="AO55" i="82" s="1"/>
  <c r="W58" i="87"/>
  <c r="AG57" i="87"/>
  <c r="AP57" i="87" s="1"/>
  <c r="AF57" i="87"/>
  <c r="AO57" i="87" s="1"/>
  <c r="AE57" i="87"/>
  <c r="AG55" i="38"/>
  <c r="AP55" i="38" s="1"/>
  <c r="AF55" i="38"/>
  <c r="AO55" i="38" s="1"/>
  <c r="AE55" i="38"/>
  <c r="W56" i="38"/>
  <c r="AG55" i="78"/>
  <c r="AP55" i="78" s="1"/>
  <c r="AE55" i="78"/>
  <c r="AF55" i="78"/>
  <c r="AO55" i="78" s="1"/>
  <c r="W56" i="78"/>
  <c r="AH55" i="40"/>
  <c r="AQ55" i="40" s="1"/>
  <c r="AG58" i="30"/>
  <c r="AP58" i="30" s="1"/>
  <c r="W59" i="30"/>
  <c r="AF58" i="30"/>
  <c r="AO58" i="30" s="1"/>
  <c r="AE58" i="30"/>
  <c r="AN55" i="46"/>
  <c r="AI55" i="46"/>
  <c r="AH58" i="89"/>
  <c r="AQ58" i="89" s="1"/>
  <c r="AR57" i="83"/>
  <c r="AH55" i="29"/>
  <c r="AQ55" i="29" s="1"/>
  <c r="AN57" i="84"/>
  <c r="AI57" i="84"/>
  <c r="X58" i="86"/>
  <c r="Y58" i="86"/>
  <c r="Z58" i="86" s="1"/>
  <c r="AH58" i="80"/>
  <c r="AQ58" i="80" s="1"/>
  <c r="AE57" i="37"/>
  <c r="AG57" i="37"/>
  <c r="AP57" i="37" s="1"/>
  <c r="AF57" i="37"/>
  <c r="AO57" i="37" s="1"/>
  <c r="W58" i="37"/>
  <c r="AH58" i="85"/>
  <c r="AQ58" i="85" s="1"/>
  <c r="AE56" i="44"/>
  <c r="W57" i="44"/>
  <c r="AG56" i="44"/>
  <c r="AP56" i="44" s="1"/>
  <c r="AF56" i="44"/>
  <c r="AO56" i="44" s="1"/>
  <c r="AN58" i="32"/>
  <c r="AI58" i="32"/>
  <c r="AH58" i="48"/>
  <c r="AQ58" i="48" s="1"/>
  <c r="AR59" i="39"/>
  <c r="AR54" i="73"/>
  <c r="X59" i="90"/>
  <c r="Y59" i="90"/>
  <c r="AF60" i="39"/>
  <c r="AO60" i="39" s="1"/>
  <c r="AE60" i="39"/>
  <c r="W61" i="39"/>
  <c r="AG60" i="39"/>
  <c r="AP60" i="39" s="1"/>
  <c r="AI54" i="95"/>
  <c r="AN54" i="95"/>
  <c r="AR54" i="78"/>
  <c r="AG55" i="29"/>
  <c r="AP55" i="29" s="1"/>
  <c r="W56" i="29"/>
  <c r="AE55" i="29"/>
  <c r="AF55" i="29"/>
  <c r="AO55" i="29" s="1"/>
  <c r="AR55" i="44"/>
  <c r="AN55" i="36"/>
  <c r="AI55" i="36"/>
  <c r="AR57" i="48"/>
  <c r="Z58" i="80"/>
  <c r="AH57" i="35"/>
  <c r="AQ57" i="35" s="1"/>
  <c r="W59" i="85"/>
  <c r="AG58" i="85"/>
  <c r="AP58" i="85" s="1"/>
  <c r="AF58" i="85"/>
  <c r="AO58" i="85" s="1"/>
  <c r="AE58" i="85"/>
  <c r="AR52" i="47"/>
  <c r="AH53" i="47"/>
  <c r="AQ53" i="47" s="1"/>
  <c r="AN56" i="26"/>
  <c r="AI56" i="26"/>
  <c r="AI56" i="79"/>
  <c r="AN56" i="79"/>
  <c r="Y57" i="74"/>
  <c r="Z57" i="74" s="1"/>
  <c r="X57" i="74"/>
  <c r="AR57" i="80"/>
  <c r="AG57" i="42"/>
  <c r="AP57" i="42" s="1"/>
  <c r="W58" i="42"/>
  <c r="AF57" i="42"/>
  <c r="AO57" i="42" s="1"/>
  <c r="AE57" i="42"/>
  <c r="AH57" i="75"/>
  <c r="AQ57" i="75" s="1"/>
  <c r="AN57" i="86"/>
  <c r="AI57" i="86"/>
  <c r="X59" i="27"/>
  <c r="Y59" i="27"/>
  <c r="Z59" i="27" s="1"/>
  <c r="AH58" i="83"/>
  <c r="AQ58" i="83" s="1"/>
  <c r="AH59" i="28"/>
  <c r="AQ59" i="28" s="1"/>
  <c r="Y58" i="45"/>
  <c r="Z58" i="45" s="1"/>
  <c r="X58" i="45"/>
  <c r="AI56" i="33"/>
  <c r="AN56" i="33"/>
  <c r="AH56" i="93"/>
  <c r="AQ56" i="93" s="1"/>
  <c r="AE57" i="35"/>
  <c r="AF57" i="35"/>
  <c r="AO57" i="35" s="1"/>
  <c r="AG57" i="35"/>
  <c r="AP57" i="35" s="1"/>
  <c r="W58" i="35"/>
  <c r="AR54" i="29"/>
  <c r="AE58" i="48"/>
  <c r="W59" i="48"/>
  <c r="AF58" i="48"/>
  <c r="AO58" i="48" s="1"/>
  <c r="AG58" i="48"/>
  <c r="AP58" i="48" s="1"/>
  <c r="AR57" i="30"/>
  <c r="AI57" i="81"/>
  <c r="AN57" i="81"/>
  <c r="AI58" i="90"/>
  <c r="AN58" i="90"/>
  <c r="W58" i="94"/>
  <c r="AE57" i="94"/>
  <c r="AF57" i="94"/>
  <c r="AO57" i="94" s="1"/>
  <c r="AG57" i="94"/>
  <c r="AP57" i="94" s="1"/>
  <c r="AH57" i="87"/>
  <c r="AQ57" i="87" s="1"/>
  <c r="AH55" i="88"/>
  <c r="AQ55" i="88" s="1"/>
  <c r="Z57" i="43"/>
  <c r="X57" i="43"/>
  <c r="Y57" i="43"/>
  <c r="X54" i="76"/>
  <c r="Y54" i="76"/>
  <c r="AR56" i="35"/>
  <c r="AH55" i="73"/>
  <c r="AQ55" i="73" s="1"/>
  <c r="AN56" i="74"/>
  <c r="AI56" i="74"/>
  <c r="AR56" i="94"/>
  <c r="Z57" i="75"/>
  <c r="W58" i="25"/>
  <c r="AG57" i="25"/>
  <c r="AP57" i="25" s="1"/>
  <c r="AF57" i="25"/>
  <c r="AO57" i="25" s="1"/>
  <c r="AE57" i="25"/>
  <c r="AI58" i="27"/>
  <c r="AN58" i="27"/>
  <c r="AH55" i="38"/>
  <c r="AQ55" i="38" s="1"/>
  <c r="Z59" i="28"/>
  <c r="AN57" i="45"/>
  <c r="AI57" i="45"/>
  <c r="Z56" i="93"/>
  <c r="AR54" i="88"/>
  <c r="AR56" i="87"/>
  <c r="AH57" i="34"/>
  <c r="AQ57" i="34" s="1"/>
  <c r="Z53" i="47"/>
  <c r="Z57" i="41"/>
  <c r="Y57" i="41"/>
  <c r="X57" i="41"/>
  <c r="AI58" i="77"/>
  <c r="AN58" i="77"/>
  <c r="X57" i="26"/>
  <c r="Z57" i="26" s="1"/>
  <c r="Y57" i="26"/>
  <c r="AE55" i="40"/>
  <c r="W56" i="40"/>
  <c r="AG55" i="40"/>
  <c r="AP55" i="40" s="1"/>
  <c r="AF55" i="40"/>
  <c r="AO55" i="40" s="1"/>
  <c r="AR54" i="82"/>
  <c r="AN56" i="43"/>
  <c r="AI56" i="43"/>
  <c r="Y57" i="92"/>
  <c r="X57" i="92"/>
  <c r="Z57" i="92" s="1"/>
  <c r="Y58" i="31"/>
  <c r="X58" i="31"/>
  <c r="AI55" i="96"/>
  <c r="AN55" i="96"/>
  <c r="AR54" i="38"/>
  <c r="AH55" i="78"/>
  <c r="AQ55" i="78" s="1"/>
  <c r="W57" i="91"/>
  <c r="AG56" i="91"/>
  <c r="AP56" i="91" s="1"/>
  <c r="AE56" i="91"/>
  <c r="AF56" i="91"/>
  <c r="AO56" i="91" s="1"/>
  <c r="AR57" i="89"/>
  <c r="Z58" i="83"/>
  <c r="AH55" i="82"/>
  <c r="AQ55" i="82" s="1"/>
  <c r="X59" i="32"/>
  <c r="Y59" i="32"/>
  <c r="AR56" i="75"/>
  <c r="X59" i="77"/>
  <c r="Y59" i="77"/>
  <c r="AI53" i="76"/>
  <c r="AN53" i="76"/>
  <c r="AH57" i="94"/>
  <c r="AQ57" i="94" s="1"/>
  <c r="AR58" i="28"/>
  <c r="X57" i="79"/>
  <c r="Y57" i="79"/>
  <c r="AH60" i="39"/>
  <c r="AQ60" i="39" s="1"/>
  <c r="AH58" i="30"/>
  <c r="AQ58" i="30" s="1"/>
  <c r="Z55" i="73"/>
  <c r="AN56" i="92"/>
  <c r="AI56" i="92"/>
  <c r="Z56" i="46"/>
  <c r="X56" i="46"/>
  <c r="Y56" i="46"/>
  <c r="AI57" i="31"/>
  <c r="AN57" i="31"/>
  <c r="X55" i="95"/>
  <c r="Z55" i="95" s="1"/>
  <c r="Y55" i="95"/>
  <c r="X56" i="96"/>
  <c r="Y56" i="96"/>
  <c r="Z56" i="96" s="1"/>
  <c r="AR56" i="34"/>
  <c r="Z56" i="36"/>
  <c r="X56" i="36"/>
  <c r="Y56" i="36"/>
  <c r="Z58" i="84"/>
  <c r="Y58" i="84"/>
  <c r="X58" i="84"/>
  <c r="AR57" i="85"/>
  <c r="Y57" i="33"/>
  <c r="Z57" i="33" s="1"/>
  <c r="X57" i="33"/>
  <c r="AR54" i="40"/>
  <c r="AH56" i="44"/>
  <c r="AQ56" i="44" s="1"/>
  <c r="AR55" i="93"/>
  <c r="AF57" i="34"/>
  <c r="AO57" i="34" s="1"/>
  <c r="AE57" i="34"/>
  <c r="W58" i="34"/>
  <c r="AG57" i="34"/>
  <c r="AP57" i="34" s="1"/>
  <c r="AI56" i="41"/>
  <c r="AN56" i="41"/>
  <c r="Z58" i="81"/>
  <c r="X58" i="81"/>
  <c r="Y58" i="81"/>
  <c r="W57" i="96" l="1"/>
  <c r="AE56" i="96"/>
  <c r="AG56" i="96"/>
  <c r="AP56" i="96" s="1"/>
  <c r="AF56" i="96"/>
  <c r="AO56" i="96" s="1"/>
  <c r="AF57" i="33"/>
  <c r="AO57" i="33" s="1"/>
  <c r="AE57" i="33"/>
  <c r="W58" i="33"/>
  <c r="AG57" i="33"/>
  <c r="AP57" i="33" s="1"/>
  <c r="AF55" i="95"/>
  <c r="AO55" i="95" s="1"/>
  <c r="AE55" i="95"/>
  <c r="W56" i="95"/>
  <c r="AG55" i="95"/>
  <c r="AP55" i="95" s="1"/>
  <c r="AG59" i="27"/>
  <c r="AP59" i="27" s="1"/>
  <c r="AF59" i="27"/>
  <c r="AO59" i="27" s="1"/>
  <c r="AE59" i="27"/>
  <c r="W60" i="27"/>
  <c r="W58" i="26"/>
  <c r="AG57" i="26"/>
  <c r="AP57" i="26" s="1"/>
  <c r="AF57" i="26"/>
  <c r="AO57" i="26" s="1"/>
  <c r="AE57" i="26"/>
  <c r="W59" i="86"/>
  <c r="AG58" i="86"/>
  <c r="AP58" i="86" s="1"/>
  <c r="AF58" i="86"/>
  <c r="AO58" i="86" s="1"/>
  <c r="AE58" i="86"/>
  <c r="AF57" i="74"/>
  <c r="AO57" i="74" s="1"/>
  <c r="AG57" i="74"/>
  <c r="AP57" i="74" s="1"/>
  <c r="W58" i="74"/>
  <c r="AE57" i="74"/>
  <c r="W58" i="92"/>
  <c r="AG57" i="92"/>
  <c r="AP57" i="92" s="1"/>
  <c r="AF57" i="92"/>
  <c r="AO57" i="92" s="1"/>
  <c r="AE57" i="92"/>
  <c r="AG58" i="45"/>
  <c r="AP58" i="45" s="1"/>
  <c r="AF58" i="45"/>
  <c r="AO58" i="45" s="1"/>
  <c r="AE58" i="45"/>
  <c r="W59" i="45"/>
  <c r="AH58" i="84"/>
  <c r="AQ58" i="84" s="1"/>
  <c r="W57" i="46"/>
  <c r="AG56" i="46"/>
  <c r="AP56" i="46" s="1"/>
  <c r="AF56" i="46"/>
  <c r="AO56" i="46" s="1"/>
  <c r="AE56" i="46"/>
  <c r="AF57" i="41"/>
  <c r="AO57" i="41" s="1"/>
  <c r="AE57" i="41"/>
  <c r="W58" i="41"/>
  <c r="AG57" i="41"/>
  <c r="AP57" i="41" s="1"/>
  <c r="AH58" i="81"/>
  <c r="AQ58" i="81" s="1"/>
  <c r="Y58" i="34"/>
  <c r="X58" i="34"/>
  <c r="Z58" i="34" s="1"/>
  <c r="AH57" i="33"/>
  <c r="AQ57" i="33" s="1"/>
  <c r="AR56" i="92"/>
  <c r="AR53" i="76"/>
  <c r="AI56" i="91"/>
  <c r="AN56" i="91"/>
  <c r="AR55" i="96"/>
  <c r="W54" i="47"/>
  <c r="AG53" i="47"/>
  <c r="AP53" i="47" s="1"/>
  <c r="AE53" i="47"/>
  <c r="AF53" i="47"/>
  <c r="AO53" i="47" s="1"/>
  <c r="AH57" i="43"/>
  <c r="AQ57" i="43" s="1"/>
  <c r="AR58" i="90"/>
  <c r="X58" i="35"/>
  <c r="Y58" i="35"/>
  <c r="AH58" i="45"/>
  <c r="AQ58" i="45" s="1"/>
  <c r="AH57" i="74"/>
  <c r="AQ57" i="74" s="1"/>
  <c r="Z59" i="85"/>
  <c r="X59" i="85"/>
  <c r="Y59" i="85"/>
  <c r="AE58" i="80"/>
  <c r="AF58" i="80"/>
  <c r="AO58" i="80" s="1"/>
  <c r="AG58" i="80"/>
  <c r="AP58" i="80" s="1"/>
  <c r="W59" i="80"/>
  <c r="Y61" i="39"/>
  <c r="X61" i="39"/>
  <c r="AR55" i="46"/>
  <c r="Y56" i="78"/>
  <c r="X56" i="78"/>
  <c r="Z56" i="78" s="1"/>
  <c r="Y56" i="38"/>
  <c r="X56" i="38"/>
  <c r="AN55" i="82"/>
  <c r="AI55" i="82"/>
  <c r="AI57" i="34"/>
  <c r="AN57" i="34"/>
  <c r="AH59" i="32"/>
  <c r="AQ59" i="32" s="1"/>
  <c r="AH58" i="31"/>
  <c r="AQ58" i="31" s="1"/>
  <c r="AR56" i="43"/>
  <c r="AG59" i="28"/>
  <c r="AP59" i="28" s="1"/>
  <c r="AF59" i="28"/>
  <c r="AO59" i="28" s="1"/>
  <c r="AE59" i="28"/>
  <c r="W60" i="28"/>
  <c r="Y58" i="25"/>
  <c r="X58" i="25"/>
  <c r="W58" i="43"/>
  <c r="AG57" i="43"/>
  <c r="AP57" i="43" s="1"/>
  <c r="AF57" i="43"/>
  <c r="AO57" i="43" s="1"/>
  <c r="AE57" i="43"/>
  <c r="Z58" i="42"/>
  <c r="X58" i="42"/>
  <c r="Y58" i="42"/>
  <c r="AI60" i="39"/>
  <c r="AN60" i="39"/>
  <c r="AN57" i="37"/>
  <c r="AI57" i="37"/>
  <c r="AN55" i="38"/>
  <c r="AI55" i="38"/>
  <c r="AH56" i="96"/>
  <c r="AQ56" i="96" s="1"/>
  <c r="AR57" i="31"/>
  <c r="W56" i="73"/>
  <c r="AG55" i="73"/>
  <c r="AP55" i="73" s="1"/>
  <c r="AF55" i="73"/>
  <c r="AO55" i="73" s="1"/>
  <c r="AE55" i="73"/>
  <c r="AH57" i="79"/>
  <c r="AQ57" i="79" s="1"/>
  <c r="AH59" i="77"/>
  <c r="AQ59" i="77" s="1"/>
  <c r="Z59" i="32"/>
  <c r="AG58" i="83"/>
  <c r="AP58" i="83" s="1"/>
  <c r="AE58" i="83"/>
  <c r="AF58" i="83"/>
  <c r="AO58" i="83" s="1"/>
  <c r="W59" i="83"/>
  <c r="X56" i="40"/>
  <c r="Y56" i="40"/>
  <c r="Z56" i="40" s="1"/>
  <c r="AR58" i="77"/>
  <c r="AR58" i="27"/>
  <c r="AF57" i="75"/>
  <c r="AO57" i="75" s="1"/>
  <c r="AG57" i="75"/>
  <c r="AP57" i="75" s="1"/>
  <c r="AE57" i="75"/>
  <c r="W58" i="75"/>
  <c r="AI57" i="94"/>
  <c r="AN57" i="94"/>
  <c r="AR57" i="81"/>
  <c r="Y59" i="48"/>
  <c r="Z59" i="48" s="1"/>
  <c r="X59" i="48"/>
  <c r="AH59" i="27"/>
  <c r="AQ59" i="27" s="1"/>
  <c r="AI58" i="85"/>
  <c r="AN58" i="85"/>
  <c r="X57" i="44"/>
  <c r="Y57" i="44"/>
  <c r="AH58" i="86"/>
  <c r="AQ58" i="86" s="1"/>
  <c r="AN58" i="30"/>
  <c r="AI58" i="30"/>
  <c r="Y58" i="87"/>
  <c r="X58" i="87"/>
  <c r="Z58" i="87" s="1"/>
  <c r="AN55" i="88"/>
  <c r="AI55" i="88"/>
  <c r="Z59" i="89"/>
  <c r="X59" i="89"/>
  <c r="Y59" i="89"/>
  <c r="AR56" i="41"/>
  <c r="AH56" i="36"/>
  <c r="AQ56" i="36" s="1"/>
  <c r="Z57" i="79"/>
  <c r="Z59" i="77"/>
  <c r="Z57" i="91"/>
  <c r="Y57" i="91"/>
  <c r="X57" i="91"/>
  <c r="Z58" i="31"/>
  <c r="AI55" i="40"/>
  <c r="AN55" i="40"/>
  <c r="AH57" i="41"/>
  <c r="AQ57" i="41" s="1"/>
  <c r="AI57" i="25"/>
  <c r="AN57" i="25"/>
  <c r="AH54" i="76"/>
  <c r="AQ54" i="76" s="1"/>
  <c r="AI58" i="48"/>
  <c r="AN58" i="48"/>
  <c r="AR55" i="36"/>
  <c r="AN55" i="29"/>
  <c r="AI55" i="29"/>
  <c r="AR54" i="95"/>
  <c r="AR58" i="32"/>
  <c r="AI56" i="44"/>
  <c r="AN56" i="44"/>
  <c r="AN55" i="78"/>
  <c r="AI55" i="78"/>
  <c r="W59" i="84"/>
  <c r="AG58" i="84"/>
  <c r="AP58" i="84" s="1"/>
  <c r="AE58" i="84"/>
  <c r="AF58" i="84"/>
  <c r="AO58" i="84" s="1"/>
  <c r="AF56" i="36"/>
  <c r="AO56" i="36" s="1"/>
  <c r="AG56" i="36"/>
  <c r="AP56" i="36" s="1"/>
  <c r="W57" i="36"/>
  <c r="AE56" i="36"/>
  <c r="AH56" i="46"/>
  <c r="AQ56" i="46" s="1"/>
  <c r="AH57" i="92"/>
  <c r="AQ57" i="92" s="1"/>
  <c r="AE56" i="93"/>
  <c r="W57" i="93"/>
  <c r="AF56" i="93"/>
  <c r="AO56" i="93" s="1"/>
  <c r="AG56" i="93"/>
  <c r="AP56" i="93" s="1"/>
  <c r="Z54" i="76"/>
  <c r="X58" i="94"/>
  <c r="Y58" i="94"/>
  <c r="Z58" i="94" s="1"/>
  <c r="AN57" i="35"/>
  <c r="AI57" i="35"/>
  <c r="AR57" i="86"/>
  <c r="AR56" i="79"/>
  <c r="X56" i="29"/>
  <c r="Z56" i="29" s="1"/>
  <c r="Y56" i="29"/>
  <c r="AH59" i="90"/>
  <c r="AQ59" i="90" s="1"/>
  <c r="Z58" i="37"/>
  <c r="X58" i="37"/>
  <c r="Y58" i="37"/>
  <c r="AR57" i="84"/>
  <c r="AN57" i="87"/>
  <c r="AI57" i="87"/>
  <c r="X56" i="88"/>
  <c r="Y56" i="88"/>
  <c r="AN58" i="89"/>
  <c r="AI58" i="89"/>
  <c r="AF58" i="81"/>
  <c r="AO58" i="81" s="1"/>
  <c r="AG58" i="81"/>
  <c r="AP58" i="81" s="1"/>
  <c r="W59" i="81"/>
  <c r="AE58" i="81"/>
  <c r="AH55" i="95"/>
  <c r="AQ55" i="95" s="1"/>
  <c r="AH57" i="26"/>
  <c r="AQ57" i="26" s="1"/>
  <c r="AR57" i="45"/>
  <c r="AR56" i="74"/>
  <c r="AR56" i="33"/>
  <c r="AN57" i="42"/>
  <c r="AI57" i="42"/>
  <c r="AR56" i="26"/>
  <c r="Z59" i="90"/>
  <c r="X59" i="30"/>
  <c r="Y59" i="30"/>
  <c r="Z56" i="82"/>
  <c r="X56" i="82"/>
  <c r="Y56" i="82"/>
  <c r="AG58" i="34" l="1"/>
  <c r="AP58" i="34" s="1"/>
  <c r="AF58" i="34"/>
  <c r="AO58" i="34" s="1"/>
  <c r="AE58" i="34"/>
  <c r="W59" i="34"/>
  <c r="AG56" i="40"/>
  <c r="AP56" i="40" s="1"/>
  <c r="AF56" i="40"/>
  <c r="AO56" i="40" s="1"/>
  <c r="AE56" i="40"/>
  <c r="W57" i="40"/>
  <c r="W57" i="78"/>
  <c r="AG56" i="78"/>
  <c r="AP56" i="78" s="1"/>
  <c r="AF56" i="78"/>
  <c r="AO56" i="78" s="1"/>
  <c r="AE56" i="78"/>
  <c r="AF58" i="87"/>
  <c r="AO58" i="87" s="1"/>
  <c r="AE58" i="87"/>
  <c r="AG58" i="87"/>
  <c r="AP58" i="87" s="1"/>
  <c r="W59" i="87"/>
  <c r="W57" i="29"/>
  <c r="AG56" i="29"/>
  <c r="AP56" i="29" s="1"/>
  <c r="AF56" i="29"/>
  <c r="AO56" i="29" s="1"/>
  <c r="AE56" i="29"/>
  <c r="AG59" i="48"/>
  <c r="AP59" i="48" s="1"/>
  <c r="AF59" i="48"/>
  <c r="AO59" i="48" s="1"/>
  <c r="AE59" i="48"/>
  <c r="W60" i="48"/>
  <c r="AE58" i="94"/>
  <c r="AF58" i="94"/>
  <c r="AO58" i="94" s="1"/>
  <c r="AG58" i="94"/>
  <c r="AP58" i="94" s="1"/>
  <c r="W59" i="94"/>
  <c r="W57" i="82"/>
  <c r="AG56" i="82"/>
  <c r="AP56" i="82" s="1"/>
  <c r="AE56" i="82"/>
  <c r="AF56" i="82"/>
  <c r="AO56" i="82" s="1"/>
  <c r="AR58" i="89"/>
  <c r="AR57" i="42"/>
  <c r="AR55" i="78"/>
  <c r="AH59" i="89"/>
  <c r="AQ59" i="89" s="1"/>
  <c r="AR58" i="85"/>
  <c r="AH59" i="48"/>
  <c r="AQ59" i="48" s="1"/>
  <c r="AR57" i="94"/>
  <c r="AG59" i="32"/>
  <c r="AP59" i="32" s="1"/>
  <c r="AF59" i="32"/>
  <c r="AO59" i="32" s="1"/>
  <c r="W60" i="32"/>
  <c r="AE59" i="32"/>
  <c r="AH58" i="42"/>
  <c r="AQ58" i="42" s="1"/>
  <c r="Z58" i="43"/>
  <c r="X58" i="43"/>
  <c r="Y58" i="43"/>
  <c r="X59" i="80"/>
  <c r="Y59" i="80"/>
  <c r="Z59" i="80" s="1"/>
  <c r="AH59" i="85"/>
  <c r="AQ59" i="85" s="1"/>
  <c r="AR56" i="91"/>
  <c r="X58" i="92"/>
  <c r="Z58" i="92" s="1"/>
  <c r="Y58" i="92"/>
  <c r="AI58" i="86"/>
  <c r="AN58" i="86"/>
  <c r="AN59" i="27"/>
  <c r="AI59" i="27"/>
  <c r="AN55" i="95"/>
  <c r="AI55" i="95"/>
  <c r="AH59" i="30"/>
  <c r="AQ59" i="30" s="1"/>
  <c r="AN58" i="81"/>
  <c r="AI58" i="81"/>
  <c r="AR58" i="48"/>
  <c r="AF57" i="91"/>
  <c r="AO57" i="91" s="1"/>
  <c r="AE57" i="91"/>
  <c r="W58" i="91"/>
  <c r="AG57" i="91"/>
  <c r="AP57" i="91" s="1"/>
  <c r="AF59" i="89"/>
  <c r="AO59" i="89" s="1"/>
  <c r="AG59" i="89"/>
  <c r="AP59" i="89" s="1"/>
  <c r="AE59" i="89"/>
  <c r="W60" i="89"/>
  <c r="AR58" i="30"/>
  <c r="Y58" i="75"/>
  <c r="Z58" i="75" s="1"/>
  <c r="X58" i="75"/>
  <c r="X59" i="83"/>
  <c r="Y59" i="83"/>
  <c r="Z59" i="83" s="1"/>
  <c r="AR57" i="37"/>
  <c r="AF58" i="42"/>
  <c r="AO58" i="42" s="1"/>
  <c r="AG58" i="42"/>
  <c r="AP58" i="42" s="1"/>
  <c r="AE58" i="42"/>
  <c r="W59" i="42"/>
  <c r="AH58" i="25"/>
  <c r="AQ58" i="25" s="1"/>
  <c r="AH56" i="38"/>
  <c r="AQ56" i="38" s="1"/>
  <c r="AE59" i="85"/>
  <c r="AF59" i="85"/>
  <c r="AO59" i="85" s="1"/>
  <c r="W60" i="85"/>
  <c r="AG59" i="85"/>
  <c r="AP59" i="85" s="1"/>
  <c r="AH58" i="35"/>
  <c r="AQ58" i="35" s="1"/>
  <c r="AN57" i="74"/>
  <c r="AI57" i="74"/>
  <c r="Z59" i="30"/>
  <c r="X59" i="81"/>
  <c r="Z59" i="81" s="1"/>
  <c r="Y59" i="81"/>
  <c r="AH56" i="88"/>
  <c r="AQ56" i="88" s="1"/>
  <c r="AH58" i="94"/>
  <c r="AQ58" i="94" s="1"/>
  <c r="Z57" i="93"/>
  <c r="Y57" i="93"/>
  <c r="X57" i="93"/>
  <c r="AN56" i="36"/>
  <c r="AI56" i="36"/>
  <c r="AI58" i="84"/>
  <c r="AN58" i="84"/>
  <c r="AR55" i="29"/>
  <c r="AR57" i="25"/>
  <c r="AE59" i="77"/>
  <c r="AG59" i="77"/>
  <c r="AP59" i="77" s="1"/>
  <c r="AF59" i="77"/>
  <c r="AO59" i="77" s="1"/>
  <c r="W60" i="77"/>
  <c r="AR55" i="88"/>
  <c r="AN57" i="75"/>
  <c r="AI57" i="75"/>
  <c r="AI57" i="43"/>
  <c r="AN57" i="43"/>
  <c r="Z58" i="35"/>
  <c r="Z54" i="47"/>
  <c r="Y54" i="47"/>
  <c r="X54" i="47"/>
  <c r="Y58" i="41"/>
  <c r="X58" i="41"/>
  <c r="AI57" i="92"/>
  <c r="AN57" i="92"/>
  <c r="AE59" i="90"/>
  <c r="W60" i="90"/>
  <c r="AG59" i="90"/>
  <c r="AP59" i="90" s="1"/>
  <c r="AF59" i="90"/>
  <c r="AO59" i="90" s="1"/>
  <c r="Z56" i="88"/>
  <c r="AH58" i="37"/>
  <c r="AQ58" i="37" s="1"/>
  <c r="AI56" i="93"/>
  <c r="AN56" i="93"/>
  <c r="Y57" i="36"/>
  <c r="X57" i="36"/>
  <c r="AR56" i="44"/>
  <c r="AR55" i="40"/>
  <c r="AE57" i="79"/>
  <c r="W58" i="79"/>
  <c r="AF57" i="79"/>
  <c r="AO57" i="79" s="1"/>
  <c r="AG57" i="79"/>
  <c r="AP57" i="79" s="1"/>
  <c r="AH57" i="44"/>
  <c r="AQ57" i="44" s="1"/>
  <c r="Y56" i="73"/>
  <c r="X56" i="73"/>
  <c r="Z58" i="25"/>
  <c r="Z56" i="38"/>
  <c r="AH61" i="39"/>
  <c r="AQ61" i="39" s="1"/>
  <c r="AI57" i="41"/>
  <c r="AN57" i="41"/>
  <c r="Y57" i="46"/>
  <c r="X57" i="46"/>
  <c r="X59" i="45"/>
  <c r="Y59" i="45"/>
  <c r="Z59" i="45" s="1"/>
  <c r="X58" i="74"/>
  <c r="Y58" i="74"/>
  <c r="X58" i="26"/>
  <c r="Y58" i="26"/>
  <c r="Z58" i="26" s="1"/>
  <c r="AI56" i="96"/>
  <c r="AN56" i="96"/>
  <c r="AH56" i="82"/>
  <c r="AQ56" i="82" s="1"/>
  <c r="AR57" i="87"/>
  <c r="AG58" i="37"/>
  <c r="AP58" i="37" s="1"/>
  <c r="W59" i="37"/>
  <c r="AF58" i="37"/>
  <c r="AO58" i="37" s="1"/>
  <c r="AE58" i="37"/>
  <c r="W55" i="76"/>
  <c r="AG54" i="76"/>
  <c r="AP54" i="76" s="1"/>
  <c r="AF54" i="76"/>
  <c r="AO54" i="76" s="1"/>
  <c r="AE54" i="76"/>
  <c r="AG58" i="31"/>
  <c r="AP58" i="31" s="1"/>
  <c r="AE58" i="31"/>
  <c r="W59" i="31"/>
  <c r="AF58" i="31"/>
  <c r="AO58" i="31" s="1"/>
  <c r="AH58" i="87"/>
  <c r="AQ58" i="87" s="1"/>
  <c r="Z57" i="44"/>
  <c r="AN58" i="83"/>
  <c r="AI58" i="83"/>
  <c r="AR60" i="39"/>
  <c r="X60" i="28"/>
  <c r="Z60" i="28" s="1"/>
  <c r="Y60" i="28"/>
  <c r="AR57" i="34"/>
  <c r="AH56" i="78"/>
  <c r="AQ56" i="78" s="1"/>
  <c r="AN58" i="80"/>
  <c r="AI58" i="80"/>
  <c r="AH58" i="34"/>
  <c r="AQ58" i="34" s="1"/>
  <c r="AI58" i="45"/>
  <c r="AN58" i="45"/>
  <c r="Z59" i="86"/>
  <c r="X59" i="86"/>
  <c r="Y59" i="86"/>
  <c r="Y58" i="33"/>
  <c r="X58" i="33"/>
  <c r="AH56" i="29"/>
  <c r="AQ56" i="29" s="1"/>
  <c r="AR57" i="35"/>
  <c r="Y59" i="84"/>
  <c r="X59" i="84"/>
  <c r="AH57" i="91"/>
  <c r="AQ57" i="91" s="1"/>
  <c r="AH56" i="40"/>
  <c r="AQ56" i="40" s="1"/>
  <c r="AI55" i="73"/>
  <c r="AN55" i="73"/>
  <c r="AR55" i="38"/>
  <c r="AN59" i="28"/>
  <c r="AI59" i="28"/>
  <c r="AR55" i="82"/>
  <c r="Z61" i="39"/>
  <c r="AI53" i="47"/>
  <c r="AN53" i="47"/>
  <c r="AI56" i="46"/>
  <c r="AN56" i="46"/>
  <c r="AI57" i="26"/>
  <c r="AN57" i="26"/>
  <c r="X60" i="27"/>
  <c r="Z60" i="27" s="1"/>
  <c r="Y60" i="27"/>
  <c r="X56" i="95"/>
  <c r="Y56" i="95"/>
  <c r="Z56" i="95" s="1"/>
  <c r="AI57" i="33"/>
  <c r="AN57" i="33"/>
  <c r="Z57" i="96"/>
  <c r="X57" i="96"/>
  <c r="Y57" i="96"/>
  <c r="W61" i="27" l="1"/>
  <c r="AG60" i="27"/>
  <c r="AP60" i="27" s="1"/>
  <c r="AF60" i="27"/>
  <c r="AO60" i="27" s="1"/>
  <c r="AE60" i="27"/>
  <c r="W60" i="83"/>
  <c r="AG59" i="83"/>
  <c r="AP59" i="83" s="1"/>
  <c r="AE59" i="83"/>
  <c r="AF59" i="83"/>
  <c r="AO59" i="83" s="1"/>
  <c r="AE58" i="92"/>
  <c r="W59" i="92"/>
  <c r="AF58" i="92"/>
  <c r="AO58" i="92" s="1"/>
  <c r="AG58" i="92"/>
  <c r="AP58" i="92" s="1"/>
  <c r="AF58" i="26"/>
  <c r="AO58" i="26" s="1"/>
  <c r="AE58" i="26"/>
  <c r="W59" i="26"/>
  <c r="AG58" i="26"/>
  <c r="AP58" i="26" s="1"/>
  <c r="AE59" i="45"/>
  <c r="AG59" i="45"/>
  <c r="AP59" i="45" s="1"/>
  <c r="W60" i="45"/>
  <c r="AF59" i="45"/>
  <c r="AO59" i="45" s="1"/>
  <c r="AF59" i="81"/>
  <c r="AO59" i="81" s="1"/>
  <c r="W60" i="81"/>
  <c r="AE59" i="81"/>
  <c r="AG59" i="81"/>
  <c r="AP59" i="81" s="1"/>
  <c r="AG56" i="95"/>
  <c r="AP56" i="95" s="1"/>
  <c r="W57" i="95"/>
  <c r="AE56" i="95"/>
  <c r="AF56" i="95"/>
  <c r="AO56" i="95" s="1"/>
  <c r="W61" i="28"/>
  <c r="AG60" i="28"/>
  <c r="AP60" i="28" s="1"/>
  <c r="AF60" i="28"/>
  <c r="AO60" i="28" s="1"/>
  <c r="AE60" i="28"/>
  <c r="AF58" i="75"/>
  <c r="AO58" i="75" s="1"/>
  <c r="W59" i="75"/>
  <c r="AG58" i="75"/>
  <c r="AP58" i="75" s="1"/>
  <c r="AE58" i="75"/>
  <c r="AF59" i="80"/>
  <c r="AO59" i="80" s="1"/>
  <c r="AE59" i="80"/>
  <c r="AG59" i="80"/>
  <c r="AP59" i="80" s="1"/>
  <c r="W60" i="80"/>
  <c r="AE59" i="86"/>
  <c r="W60" i="86"/>
  <c r="AF59" i="86"/>
  <c r="AO59" i="86" s="1"/>
  <c r="AG59" i="86"/>
  <c r="AP59" i="86" s="1"/>
  <c r="AH58" i="33"/>
  <c r="AQ58" i="33" s="1"/>
  <c r="Z59" i="37"/>
  <c r="Y59" i="37"/>
  <c r="X59" i="37"/>
  <c r="AH58" i="26"/>
  <c r="AQ58" i="26" s="1"/>
  <c r="AH59" i="45"/>
  <c r="AQ59" i="45" s="1"/>
  <c r="AR57" i="41"/>
  <c r="W57" i="38"/>
  <c r="AG56" i="38"/>
  <c r="AP56" i="38" s="1"/>
  <c r="AF56" i="38"/>
  <c r="AO56" i="38" s="1"/>
  <c r="AE56" i="38"/>
  <c r="AR57" i="92"/>
  <c r="AF54" i="47"/>
  <c r="AO54" i="47" s="1"/>
  <c r="AE54" i="47"/>
  <c r="W55" i="47"/>
  <c r="AG54" i="47"/>
  <c r="AP54" i="47" s="1"/>
  <c r="AR58" i="84"/>
  <c r="X59" i="42"/>
  <c r="Z59" i="42" s="1"/>
  <c r="Y59" i="42"/>
  <c r="AR59" i="27"/>
  <c r="AH58" i="43"/>
  <c r="AQ58" i="43" s="1"/>
  <c r="Y57" i="82"/>
  <c r="X57" i="82"/>
  <c r="X60" i="48"/>
  <c r="Y60" i="48"/>
  <c r="AH60" i="27"/>
  <c r="AQ60" i="27" s="1"/>
  <c r="AR58" i="45"/>
  <c r="AR58" i="80"/>
  <c r="Y59" i="31"/>
  <c r="Z59" i="31" s="1"/>
  <c r="X59" i="31"/>
  <c r="AF58" i="25"/>
  <c r="AO58" i="25" s="1"/>
  <c r="AE58" i="25"/>
  <c r="W59" i="25"/>
  <c r="AG58" i="25"/>
  <c r="AP58" i="25" s="1"/>
  <c r="Y58" i="79"/>
  <c r="X58" i="79"/>
  <c r="Z58" i="79" s="1"/>
  <c r="AH57" i="36"/>
  <c r="AQ57" i="36" s="1"/>
  <c r="AH58" i="41"/>
  <c r="AQ58" i="41" s="1"/>
  <c r="AG58" i="35"/>
  <c r="AP58" i="35" s="1"/>
  <c r="AF58" i="35"/>
  <c r="AO58" i="35" s="1"/>
  <c r="W59" i="35"/>
  <c r="AE58" i="35"/>
  <c r="AR56" i="36"/>
  <c r="W60" i="30"/>
  <c r="AF59" i="30"/>
  <c r="AO59" i="30" s="1"/>
  <c r="AG59" i="30"/>
  <c r="AP59" i="30" s="1"/>
  <c r="AE59" i="30"/>
  <c r="AN59" i="85"/>
  <c r="AI59" i="85"/>
  <c r="AN58" i="42"/>
  <c r="AI58" i="42"/>
  <c r="AE58" i="43"/>
  <c r="W59" i="43"/>
  <c r="AG58" i="43"/>
  <c r="AP58" i="43" s="1"/>
  <c r="AF58" i="43"/>
  <c r="AO58" i="43" s="1"/>
  <c r="X59" i="94"/>
  <c r="Y59" i="94"/>
  <c r="AN58" i="87"/>
  <c r="AI58" i="87"/>
  <c r="Y57" i="78"/>
  <c r="X57" i="78"/>
  <c r="AR57" i="33"/>
  <c r="AH56" i="95"/>
  <c r="AQ56" i="95" s="1"/>
  <c r="AR57" i="26"/>
  <c r="AH59" i="84"/>
  <c r="AQ59" i="84" s="1"/>
  <c r="Z58" i="33"/>
  <c r="AN58" i="31"/>
  <c r="AI58" i="31"/>
  <c r="Z55" i="76"/>
  <c r="X55" i="76"/>
  <c r="Y55" i="76"/>
  <c r="AH57" i="46"/>
  <c r="AQ57" i="46" s="1"/>
  <c r="AH56" i="73"/>
  <c r="AQ56" i="73" s="1"/>
  <c r="AI57" i="79"/>
  <c r="AN57" i="79"/>
  <c r="Z60" i="77"/>
  <c r="X60" i="77"/>
  <c r="Y60" i="77"/>
  <c r="AR57" i="74"/>
  <c r="AH59" i="83"/>
  <c r="AQ59" i="83" s="1"/>
  <c r="AN59" i="32"/>
  <c r="AI59" i="32"/>
  <c r="AN59" i="48"/>
  <c r="AI59" i="48"/>
  <c r="X59" i="34"/>
  <c r="Y59" i="34"/>
  <c r="AR53" i="47"/>
  <c r="AH57" i="96"/>
  <c r="AQ57" i="96" s="1"/>
  <c r="AR55" i="73"/>
  <c r="Z59" i="84"/>
  <c r="AR58" i="83"/>
  <c r="AN58" i="37"/>
  <c r="AI58" i="37"/>
  <c r="AH58" i="74"/>
  <c r="AQ58" i="74" s="1"/>
  <c r="Z57" i="36"/>
  <c r="X60" i="90"/>
  <c r="Z60" i="90" s="1"/>
  <c r="Y60" i="90"/>
  <c r="Z58" i="41"/>
  <c r="AR57" i="43"/>
  <c r="AH57" i="93"/>
  <c r="AQ57" i="93" s="1"/>
  <c r="Z60" i="89"/>
  <c r="Y60" i="89"/>
  <c r="X60" i="89"/>
  <c r="AR58" i="81"/>
  <c r="AR58" i="86"/>
  <c r="AH59" i="80"/>
  <c r="AQ59" i="80" s="1"/>
  <c r="Z60" i="32"/>
  <c r="X60" i="32"/>
  <c r="Y60" i="32"/>
  <c r="AI56" i="82"/>
  <c r="AN56" i="82"/>
  <c r="X57" i="29"/>
  <c r="Z57" i="29" s="1"/>
  <c r="Y57" i="29"/>
  <c r="AI56" i="78"/>
  <c r="AN56" i="78"/>
  <c r="X57" i="40"/>
  <c r="Y57" i="40"/>
  <c r="Z57" i="40" s="1"/>
  <c r="AN58" i="34"/>
  <c r="AI58" i="34"/>
  <c r="AG61" i="39"/>
  <c r="AP61" i="39" s="1"/>
  <c r="AF61" i="39"/>
  <c r="AO61" i="39" s="1"/>
  <c r="AE61" i="39"/>
  <c r="W62" i="39"/>
  <c r="AF57" i="96"/>
  <c r="AO57" i="96" s="1"/>
  <c r="AE57" i="96"/>
  <c r="W58" i="96"/>
  <c r="AG57" i="96"/>
  <c r="AP57" i="96" s="1"/>
  <c r="AR56" i="46"/>
  <c r="AR59" i="28"/>
  <c r="AH59" i="86"/>
  <c r="AQ59" i="86" s="1"/>
  <c r="AI54" i="76"/>
  <c r="AN54" i="76"/>
  <c r="AR56" i="96"/>
  <c r="Z58" i="74"/>
  <c r="Z57" i="46"/>
  <c r="Z56" i="73"/>
  <c r="AI59" i="90"/>
  <c r="AN59" i="90"/>
  <c r="AH54" i="47"/>
  <c r="AQ54" i="47" s="1"/>
  <c r="AR57" i="75"/>
  <c r="Y60" i="85"/>
  <c r="X60" i="85"/>
  <c r="AH58" i="75"/>
  <c r="AQ58" i="75" s="1"/>
  <c r="Y58" i="91"/>
  <c r="X58" i="91"/>
  <c r="Z58" i="91" s="1"/>
  <c r="AR55" i="95"/>
  <c r="X59" i="87"/>
  <c r="Y59" i="87"/>
  <c r="AN56" i="40"/>
  <c r="AI56" i="40"/>
  <c r="AH60" i="28"/>
  <c r="AQ60" i="28" s="1"/>
  <c r="AG57" i="44"/>
  <c r="AP57" i="44" s="1"/>
  <c r="AF57" i="44"/>
  <c r="AO57" i="44" s="1"/>
  <c r="AE57" i="44"/>
  <c r="W58" i="44"/>
  <c r="AR56" i="93"/>
  <c r="W57" i="88"/>
  <c r="AE56" i="88"/>
  <c r="AF56" i="88"/>
  <c r="AO56" i="88" s="1"/>
  <c r="AG56" i="88"/>
  <c r="AP56" i="88" s="1"/>
  <c r="AI59" i="77"/>
  <c r="AN59" i="77"/>
  <c r="AG57" i="93"/>
  <c r="AP57" i="93" s="1"/>
  <c r="AE57" i="93"/>
  <c r="W58" i="93"/>
  <c r="AF57" i="93"/>
  <c r="AO57" i="93" s="1"/>
  <c r="AH59" i="81"/>
  <c r="AQ59" i="81" s="1"/>
  <c r="AN59" i="89"/>
  <c r="AI59" i="89"/>
  <c r="AI57" i="91"/>
  <c r="AN57" i="91"/>
  <c r="AH58" i="92"/>
  <c r="AQ58" i="92" s="1"/>
  <c r="AN58" i="94"/>
  <c r="AI58" i="94"/>
  <c r="AI56" i="29"/>
  <c r="AN56" i="29"/>
  <c r="AE57" i="29" l="1"/>
  <c r="AF57" i="29"/>
  <c r="AO57" i="29" s="1"/>
  <c r="AG57" i="29"/>
  <c r="AP57" i="29" s="1"/>
  <c r="W58" i="29"/>
  <c r="AG58" i="91"/>
  <c r="AP58" i="91" s="1"/>
  <c r="AF58" i="91"/>
  <c r="AO58" i="91" s="1"/>
  <c r="AE58" i="91"/>
  <c r="W59" i="91"/>
  <c r="AG60" i="90"/>
  <c r="AP60" i="90" s="1"/>
  <c r="AE60" i="90"/>
  <c r="W61" i="90"/>
  <c r="AF60" i="90"/>
  <c r="AO60" i="90" s="1"/>
  <c r="AG58" i="79"/>
  <c r="AP58" i="79" s="1"/>
  <c r="AF58" i="79"/>
  <c r="AO58" i="79" s="1"/>
  <c r="AE58" i="79"/>
  <c r="W59" i="79"/>
  <c r="AG59" i="42"/>
  <c r="AP59" i="42" s="1"/>
  <c r="AF59" i="42"/>
  <c r="AO59" i="42" s="1"/>
  <c r="AE59" i="42"/>
  <c r="W60" i="42"/>
  <c r="W58" i="40"/>
  <c r="AG57" i="40"/>
  <c r="AP57" i="40" s="1"/>
  <c r="AF57" i="40"/>
  <c r="AO57" i="40" s="1"/>
  <c r="AE57" i="40"/>
  <c r="W60" i="31"/>
  <c r="AG59" i="31"/>
  <c r="AP59" i="31" s="1"/>
  <c r="AE59" i="31"/>
  <c r="AF59" i="31"/>
  <c r="AO59" i="31" s="1"/>
  <c r="AR56" i="29"/>
  <c r="W61" i="32"/>
  <c r="AF60" i="32"/>
  <c r="AO60" i="32" s="1"/>
  <c r="AG60" i="32"/>
  <c r="AP60" i="32" s="1"/>
  <c r="AE60" i="32"/>
  <c r="AN57" i="93"/>
  <c r="AI57" i="93"/>
  <c r="AI56" i="88"/>
  <c r="AN56" i="88"/>
  <c r="Z58" i="44"/>
  <c r="X58" i="44"/>
  <c r="Y58" i="44"/>
  <c r="AH59" i="87"/>
  <c r="AQ59" i="87" s="1"/>
  <c r="AH60" i="85"/>
  <c r="AQ60" i="85" s="1"/>
  <c r="AR54" i="76"/>
  <c r="AR59" i="77"/>
  <c r="AR56" i="40"/>
  <c r="AH60" i="32"/>
  <c r="AQ60" i="32" s="1"/>
  <c r="AR59" i="48"/>
  <c r="AH60" i="77"/>
  <c r="AQ60" i="77" s="1"/>
  <c r="X59" i="35"/>
  <c r="Y59" i="35"/>
  <c r="Z59" i="35" s="1"/>
  <c r="AH57" i="82"/>
  <c r="AQ57" i="82" s="1"/>
  <c r="AI54" i="47"/>
  <c r="AN54" i="47"/>
  <c r="Y59" i="75"/>
  <c r="Z59" i="75" s="1"/>
  <c r="X59" i="75"/>
  <c r="X61" i="28"/>
  <c r="Y61" i="28"/>
  <c r="X60" i="45"/>
  <c r="Y60" i="45"/>
  <c r="Y59" i="26"/>
  <c r="X59" i="26"/>
  <c r="X59" i="92"/>
  <c r="Y59" i="92"/>
  <c r="X60" i="83"/>
  <c r="Y60" i="83"/>
  <c r="Y62" i="39"/>
  <c r="Z62" i="39" s="1"/>
  <c r="X62" i="39"/>
  <c r="AR58" i="87"/>
  <c r="AR59" i="85"/>
  <c r="Z60" i="30"/>
  <c r="X60" i="30"/>
  <c r="Y60" i="30"/>
  <c r="AN59" i="80"/>
  <c r="AI59" i="80"/>
  <c r="AI59" i="81"/>
  <c r="AN59" i="81"/>
  <c r="AN58" i="26"/>
  <c r="AI58" i="26"/>
  <c r="AI58" i="92"/>
  <c r="AN58" i="92"/>
  <c r="AI60" i="27"/>
  <c r="AN60" i="27"/>
  <c r="AR58" i="94"/>
  <c r="Y58" i="93"/>
  <c r="X58" i="93"/>
  <c r="AR59" i="90"/>
  <c r="AN61" i="39"/>
  <c r="AI61" i="39"/>
  <c r="AH57" i="40"/>
  <c r="AQ57" i="40" s="1"/>
  <c r="AR59" i="32"/>
  <c r="Z57" i="82"/>
  <c r="Z57" i="38"/>
  <c r="Y57" i="38"/>
  <c r="X57" i="38"/>
  <c r="Y60" i="86"/>
  <c r="X60" i="86"/>
  <c r="AI60" i="28"/>
  <c r="AN60" i="28"/>
  <c r="AN56" i="95"/>
  <c r="AI56" i="95"/>
  <c r="AH55" i="76"/>
  <c r="AQ55" i="76" s="1"/>
  <c r="X59" i="43"/>
  <c r="Y59" i="43"/>
  <c r="AI59" i="30"/>
  <c r="AN59" i="30"/>
  <c r="AH59" i="31"/>
  <c r="AQ59" i="31" s="1"/>
  <c r="AH59" i="37"/>
  <c r="AQ59" i="37" s="1"/>
  <c r="AI59" i="86"/>
  <c r="AN59" i="86"/>
  <c r="AI58" i="75"/>
  <c r="AN58" i="75"/>
  <c r="X60" i="81"/>
  <c r="Y60" i="81"/>
  <c r="AI59" i="45"/>
  <c r="AN59" i="45"/>
  <c r="AI59" i="83"/>
  <c r="AN59" i="83"/>
  <c r="W58" i="36"/>
  <c r="AE57" i="36"/>
  <c r="AG57" i="36"/>
  <c r="AP57" i="36" s="1"/>
  <c r="AF57" i="36"/>
  <c r="AO57" i="36" s="1"/>
  <c r="AF60" i="77"/>
  <c r="AO60" i="77" s="1"/>
  <c r="AE60" i="77"/>
  <c r="W61" i="77"/>
  <c r="AG60" i="77"/>
  <c r="AP60" i="77" s="1"/>
  <c r="AN58" i="25"/>
  <c r="AI58" i="25"/>
  <c r="Y58" i="96"/>
  <c r="Z58" i="96" s="1"/>
  <c r="X58" i="96"/>
  <c r="AG58" i="41"/>
  <c r="AP58" i="41" s="1"/>
  <c r="AF58" i="41"/>
  <c r="AO58" i="41" s="1"/>
  <c r="AE58" i="41"/>
  <c r="W59" i="41"/>
  <c r="AN57" i="44"/>
  <c r="AI57" i="44"/>
  <c r="Z59" i="87"/>
  <c r="AE57" i="46"/>
  <c r="W58" i="46"/>
  <c r="AF57" i="46"/>
  <c r="AO57" i="46" s="1"/>
  <c r="AG57" i="46"/>
  <c r="AP57" i="46" s="1"/>
  <c r="AI57" i="96"/>
  <c r="AN57" i="96"/>
  <c r="AR56" i="82"/>
  <c r="AH59" i="34"/>
  <c r="AQ59" i="34" s="1"/>
  <c r="AF55" i="76"/>
  <c r="AO55" i="76" s="1"/>
  <c r="W56" i="76"/>
  <c r="AG55" i="76"/>
  <c r="AP55" i="76" s="1"/>
  <c r="AE55" i="76"/>
  <c r="AH57" i="78"/>
  <c r="AQ57" i="78" s="1"/>
  <c r="AH59" i="94"/>
  <c r="AQ59" i="94" s="1"/>
  <c r="AI58" i="43"/>
  <c r="AN58" i="43"/>
  <c r="AH60" i="48"/>
  <c r="AQ60" i="48" s="1"/>
  <c r="AI56" i="38"/>
  <c r="AN56" i="38"/>
  <c r="Z60" i="80"/>
  <c r="Y60" i="80"/>
  <c r="X60" i="80"/>
  <c r="Y57" i="95"/>
  <c r="X57" i="95"/>
  <c r="AH58" i="91"/>
  <c r="AQ58" i="91" s="1"/>
  <c r="AH57" i="29"/>
  <c r="AQ57" i="29" s="1"/>
  <c r="AF60" i="89"/>
  <c r="AO60" i="89" s="1"/>
  <c r="AG60" i="89"/>
  <c r="AP60" i="89" s="1"/>
  <c r="W61" i="89"/>
  <c r="AE60" i="89"/>
  <c r="AR58" i="37"/>
  <c r="AG58" i="33"/>
  <c r="AP58" i="33" s="1"/>
  <c r="AF58" i="33"/>
  <c r="AO58" i="33" s="1"/>
  <c r="AE58" i="33"/>
  <c r="W59" i="33"/>
  <c r="AH58" i="79"/>
  <c r="AQ58" i="79" s="1"/>
  <c r="AE56" i="73"/>
  <c r="W57" i="73"/>
  <c r="AF56" i="73"/>
  <c r="AO56" i="73" s="1"/>
  <c r="AG56" i="73"/>
  <c r="AP56" i="73" s="1"/>
  <c r="AR57" i="79"/>
  <c r="AR57" i="91"/>
  <c r="AR59" i="89"/>
  <c r="X57" i="88"/>
  <c r="Y57" i="88"/>
  <c r="Z57" i="88" s="1"/>
  <c r="Z60" i="85"/>
  <c r="AF58" i="74"/>
  <c r="AO58" i="74" s="1"/>
  <c r="W59" i="74"/>
  <c r="AG58" i="74"/>
  <c r="AP58" i="74" s="1"/>
  <c r="AE58" i="74"/>
  <c r="AR58" i="34"/>
  <c r="AR56" i="78"/>
  <c r="AH60" i="89"/>
  <c r="AQ60" i="89" s="1"/>
  <c r="AH60" i="90"/>
  <c r="AQ60" i="90" s="1"/>
  <c r="AE59" i="84"/>
  <c r="W60" i="84"/>
  <c r="AF59" i="84"/>
  <c r="AO59" i="84" s="1"/>
  <c r="AG59" i="84"/>
  <c r="AP59" i="84" s="1"/>
  <c r="Z59" i="34"/>
  <c r="AR58" i="31"/>
  <c r="Z57" i="78"/>
  <c r="Z59" i="94"/>
  <c r="AR58" i="42"/>
  <c r="AN58" i="35"/>
  <c r="AI58" i="35"/>
  <c r="Y59" i="25"/>
  <c r="X59" i="25"/>
  <c r="Z60" i="48"/>
  <c r="AH59" i="42"/>
  <c r="AQ59" i="42" s="1"/>
  <c r="Z55" i="47"/>
  <c r="X55" i="47"/>
  <c r="Y55" i="47"/>
  <c r="W60" i="37"/>
  <c r="AF59" i="37"/>
  <c r="AO59" i="37" s="1"/>
  <c r="AE59" i="37"/>
  <c r="AG59" i="37"/>
  <c r="AP59" i="37" s="1"/>
  <c r="X61" i="27"/>
  <c r="Y61" i="27"/>
  <c r="W63" i="39" l="1"/>
  <c r="AG62" i="39"/>
  <c r="AP62" i="39" s="1"/>
  <c r="AF62" i="39"/>
  <c r="AO62" i="39" s="1"/>
  <c r="AE62" i="39"/>
  <c r="AE59" i="75"/>
  <c r="AG59" i="75"/>
  <c r="AP59" i="75" s="1"/>
  <c r="AF59" i="75"/>
  <c r="AO59" i="75" s="1"/>
  <c r="W60" i="75"/>
  <c r="AG58" i="96"/>
  <c r="AP58" i="96" s="1"/>
  <c r="AF58" i="96"/>
  <c r="AO58" i="96" s="1"/>
  <c r="W59" i="96"/>
  <c r="AE58" i="96"/>
  <c r="W60" i="35"/>
  <c r="AG59" i="35"/>
  <c r="AP59" i="35" s="1"/>
  <c r="AF59" i="35"/>
  <c r="AO59" i="35" s="1"/>
  <c r="AE59" i="35"/>
  <c r="AF57" i="88"/>
  <c r="AO57" i="88" s="1"/>
  <c r="AE57" i="88"/>
  <c r="AG57" i="88"/>
  <c r="AP57" i="88" s="1"/>
  <c r="W58" i="88"/>
  <c r="AI59" i="37"/>
  <c r="AN59" i="37"/>
  <c r="AE57" i="38"/>
  <c r="W58" i="38"/>
  <c r="AG57" i="38"/>
  <c r="AP57" i="38" s="1"/>
  <c r="AF57" i="38"/>
  <c r="AO57" i="38" s="1"/>
  <c r="AE60" i="30"/>
  <c r="AF60" i="30"/>
  <c r="AO60" i="30" s="1"/>
  <c r="W61" i="30"/>
  <c r="AG60" i="30"/>
  <c r="AP60" i="30" s="1"/>
  <c r="AH59" i="92"/>
  <c r="AQ59" i="92" s="1"/>
  <c r="AH60" i="45"/>
  <c r="AQ60" i="45" s="1"/>
  <c r="AH59" i="25"/>
  <c r="AQ59" i="25" s="1"/>
  <c r="AG60" i="85"/>
  <c r="AP60" i="85" s="1"/>
  <c r="AF60" i="85"/>
  <c r="AO60" i="85" s="1"/>
  <c r="W61" i="85"/>
  <c r="AE60" i="85"/>
  <c r="AH60" i="81"/>
  <c r="AQ60" i="81" s="1"/>
  <c r="AH55" i="47"/>
  <c r="AQ55" i="47" s="1"/>
  <c r="AI59" i="84"/>
  <c r="AN59" i="84"/>
  <c r="X59" i="74"/>
  <c r="Y59" i="74"/>
  <c r="AN58" i="33"/>
  <c r="AI58" i="33"/>
  <c r="AN60" i="89"/>
  <c r="AI60" i="89"/>
  <c r="X56" i="76"/>
  <c r="Y56" i="76"/>
  <c r="AH58" i="96"/>
  <c r="AQ58" i="96" s="1"/>
  <c r="Z61" i="77"/>
  <c r="X61" i="77"/>
  <c r="Y61" i="77"/>
  <c r="AI57" i="36"/>
  <c r="AN57" i="36"/>
  <c r="AR59" i="45"/>
  <c r="AH60" i="30"/>
  <c r="AQ60" i="30" s="1"/>
  <c r="AH62" i="39"/>
  <c r="AQ62" i="39" s="1"/>
  <c r="AH59" i="75"/>
  <c r="AQ59" i="75" s="1"/>
  <c r="AH58" i="44"/>
  <c r="AQ58" i="44" s="1"/>
  <c r="AI60" i="32"/>
  <c r="AN60" i="32"/>
  <c r="AI57" i="40"/>
  <c r="AN57" i="40"/>
  <c r="AI59" i="42"/>
  <c r="AN59" i="42"/>
  <c r="AN58" i="79"/>
  <c r="AI58" i="79"/>
  <c r="AN60" i="90"/>
  <c r="AI60" i="90"/>
  <c r="W61" i="48"/>
  <c r="AG60" i="48"/>
  <c r="AP60" i="48" s="1"/>
  <c r="AF60" i="48"/>
  <c r="AO60" i="48" s="1"/>
  <c r="AE60" i="48"/>
  <c r="AN60" i="77"/>
  <c r="AI60" i="77"/>
  <c r="AR59" i="86"/>
  <c r="AR59" i="30"/>
  <c r="AH60" i="86"/>
  <c r="AQ60" i="86" s="1"/>
  <c r="AH58" i="93"/>
  <c r="AQ58" i="93" s="1"/>
  <c r="AR60" i="27"/>
  <c r="AR59" i="81"/>
  <c r="Z59" i="92"/>
  <c r="Z60" i="45"/>
  <c r="AI59" i="31"/>
  <c r="AN59" i="31"/>
  <c r="Z61" i="89"/>
  <c r="Y61" i="89"/>
  <c r="X61" i="89"/>
  <c r="Y58" i="29"/>
  <c r="Z58" i="29" s="1"/>
  <c r="X58" i="29"/>
  <c r="Z58" i="46"/>
  <c r="X58" i="46"/>
  <c r="Y58" i="46"/>
  <c r="Y59" i="41"/>
  <c r="Z59" i="41" s="1"/>
  <c r="X59" i="41"/>
  <c r="AG59" i="94"/>
  <c r="AP59" i="94" s="1"/>
  <c r="W60" i="94"/>
  <c r="AE59" i="94"/>
  <c r="AF59" i="94"/>
  <c r="AO59" i="94" s="1"/>
  <c r="AI58" i="74"/>
  <c r="AN58" i="74"/>
  <c r="Y57" i="73"/>
  <c r="X57" i="73"/>
  <c r="AR56" i="38"/>
  <c r="AI55" i="76"/>
  <c r="AN55" i="76"/>
  <c r="AI57" i="46"/>
  <c r="AN57" i="46"/>
  <c r="AN58" i="41"/>
  <c r="AI58" i="41"/>
  <c r="AR58" i="25"/>
  <c r="Z60" i="81"/>
  <c r="AH59" i="43"/>
  <c r="AQ59" i="43" s="1"/>
  <c r="AR59" i="80"/>
  <c r="AH59" i="26"/>
  <c r="AQ59" i="26" s="1"/>
  <c r="AR56" i="88"/>
  <c r="X59" i="91"/>
  <c r="Z59" i="91" s="1"/>
  <c r="Y59" i="91"/>
  <c r="AG55" i="47"/>
  <c r="AP55" i="47" s="1"/>
  <c r="AF55" i="47"/>
  <c r="AO55" i="47" s="1"/>
  <c r="AE55" i="47"/>
  <c r="W56" i="47"/>
  <c r="W60" i="34"/>
  <c r="AG59" i="34"/>
  <c r="AP59" i="34" s="1"/>
  <c r="AE59" i="34"/>
  <c r="AF59" i="34"/>
  <c r="AO59" i="34" s="1"/>
  <c r="AF60" i="80"/>
  <c r="AO60" i="80" s="1"/>
  <c r="W61" i="80"/>
  <c r="AE60" i="80"/>
  <c r="AG60" i="80"/>
  <c r="AP60" i="80" s="1"/>
  <c r="AR60" i="28"/>
  <c r="W59" i="44"/>
  <c r="AG58" i="44"/>
  <c r="AP58" i="44" s="1"/>
  <c r="AF58" i="44"/>
  <c r="AO58" i="44" s="1"/>
  <c r="AE58" i="44"/>
  <c r="AH57" i="95"/>
  <c r="AQ57" i="95" s="1"/>
  <c r="X58" i="36"/>
  <c r="Z58" i="36" s="1"/>
  <c r="Y58" i="36"/>
  <c r="AE57" i="82"/>
  <c r="W58" i="82"/>
  <c r="AF57" i="82"/>
  <c r="AO57" i="82" s="1"/>
  <c r="AG57" i="82"/>
  <c r="AP57" i="82" s="1"/>
  <c r="AH61" i="27"/>
  <c r="AQ61" i="27" s="1"/>
  <c r="Z60" i="37"/>
  <c r="Y60" i="37"/>
  <c r="X60" i="37"/>
  <c r="Z59" i="25"/>
  <c r="AE57" i="78"/>
  <c r="W58" i="78"/>
  <c r="AF57" i="78"/>
  <c r="AO57" i="78" s="1"/>
  <c r="AG57" i="78"/>
  <c r="AP57" i="78" s="1"/>
  <c r="AH57" i="88"/>
  <c r="AQ57" i="88" s="1"/>
  <c r="AI56" i="73"/>
  <c r="AN56" i="73"/>
  <c r="Z57" i="95"/>
  <c r="AR58" i="43"/>
  <c r="AR57" i="96"/>
  <c r="AG59" i="87"/>
  <c r="AP59" i="87" s="1"/>
  <c r="W60" i="87"/>
  <c r="AE59" i="87"/>
  <c r="AF59" i="87"/>
  <c r="AO59" i="87" s="1"/>
  <c r="AR59" i="83"/>
  <c r="Z59" i="43"/>
  <c r="AR56" i="95"/>
  <c r="Z60" i="86"/>
  <c r="AR61" i="39"/>
  <c r="Z58" i="93"/>
  <c r="AR58" i="92"/>
  <c r="AH60" i="83"/>
  <c r="AQ60" i="83" s="1"/>
  <c r="AH61" i="28"/>
  <c r="AQ61" i="28" s="1"/>
  <c r="AR54" i="47"/>
  <c r="AR57" i="93"/>
  <c r="Y61" i="32"/>
  <c r="Z61" i="32" s="1"/>
  <c r="X61" i="32"/>
  <c r="Z58" i="40"/>
  <c r="Y58" i="40"/>
  <c r="X58" i="40"/>
  <c r="AN58" i="91"/>
  <c r="AI58" i="91"/>
  <c r="Z61" i="27"/>
  <c r="AR58" i="35"/>
  <c r="Y60" i="84"/>
  <c r="X60" i="84"/>
  <c r="Y59" i="33"/>
  <c r="X59" i="33"/>
  <c r="Z59" i="33" s="1"/>
  <c r="AH60" i="80"/>
  <c r="AQ60" i="80" s="1"/>
  <c r="AR57" i="44"/>
  <c r="AR58" i="75"/>
  <c r="AH57" i="38"/>
  <c r="AQ57" i="38" s="1"/>
  <c r="AR58" i="26"/>
  <c r="Z60" i="83"/>
  <c r="Z59" i="26"/>
  <c r="Z61" i="28"/>
  <c r="AH59" i="35"/>
  <c r="AQ59" i="35" s="1"/>
  <c r="Y60" i="31"/>
  <c r="X60" i="31"/>
  <c r="X60" i="42"/>
  <c r="Z60" i="42" s="1"/>
  <c r="Y60" i="42"/>
  <c r="Y59" i="79"/>
  <c r="X59" i="79"/>
  <c r="X61" i="90"/>
  <c r="Z61" i="90" s="1"/>
  <c r="Y61" i="90"/>
  <c r="AN57" i="29"/>
  <c r="AI57" i="29"/>
  <c r="AE60" i="42" l="1"/>
  <c r="AG60" i="42"/>
  <c r="AP60" i="42" s="1"/>
  <c r="W61" i="42"/>
  <c r="AF60" i="42"/>
  <c r="AO60" i="42" s="1"/>
  <c r="W60" i="33"/>
  <c r="AG59" i="33"/>
  <c r="AP59" i="33" s="1"/>
  <c r="AE59" i="33"/>
  <c r="AF59" i="33"/>
  <c r="AO59" i="33" s="1"/>
  <c r="AE61" i="32"/>
  <c r="AF61" i="32"/>
  <c r="AO61" i="32" s="1"/>
  <c r="AG61" i="32"/>
  <c r="AP61" i="32" s="1"/>
  <c r="W62" i="32"/>
  <c r="AE58" i="36"/>
  <c r="AG58" i="36"/>
  <c r="AP58" i="36" s="1"/>
  <c r="AF58" i="36"/>
  <c r="AO58" i="36" s="1"/>
  <c r="W59" i="36"/>
  <c r="AG58" i="29"/>
  <c r="AP58" i="29" s="1"/>
  <c r="AF58" i="29"/>
  <c r="AO58" i="29" s="1"/>
  <c r="W59" i="29"/>
  <c r="AE58" i="29"/>
  <c r="W62" i="90"/>
  <c r="AG61" i="90"/>
  <c r="AP61" i="90" s="1"/>
  <c r="AF61" i="90"/>
  <c r="AO61" i="90" s="1"/>
  <c r="AE61" i="90"/>
  <c r="W60" i="91"/>
  <c r="AG59" i="91"/>
  <c r="AP59" i="91" s="1"/>
  <c r="AE59" i="91"/>
  <c r="AF59" i="91"/>
  <c r="AO59" i="91" s="1"/>
  <c r="W60" i="41"/>
  <c r="AG59" i="41"/>
  <c r="AP59" i="41" s="1"/>
  <c r="AF59" i="41"/>
  <c r="AO59" i="41" s="1"/>
  <c r="AE59" i="41"/>
  <c r="AE58" i="40"/>
  <c r="W59" i="40"/>
  <c r="AG58" i="40"/>
  <c r="AP58" i="40" s="1"/>
  <c r="AF58" i="40"/>
  <c r="AO58" i="40" s="1"/>
  <c r="AE60" i="37"/>
  <c r="AG60" i="37"/>
  <c r="AP60" i="37" s="1"/>
  <c r="AF60" i="37"/>
  <c r="AO60" i="37" s="1"/>
  <c r="W61" i="37"/>
  <c r="AE61" i="27"/>
  <c r="W62" i="27"/>
  <c r="AG61" i="27"/>
  <c r="AP61" i="27" s="1"/>
  <c r="AF61" i="27"/>
  <c r="AO61" i="27" s="1"/>
  <c r="AH61" i="32"/>
  <c r="AQ61" i="32" s="1"/>
  <c r="AN59" i="87"/>
  <c r="AI59" i="87"/>
  <c r="Y58" i="78"/>
  <c r="X58" i="78"/>
  <c r="AI58" i="44"/>
  <c r="AN58" i="44"/>
  <c r="Z56" i="47"/>
  <c r="Y56" i="47"/>
  <c r="X56" i="47"/>
  <c r="AR58" i="41"/>
  <c r="AR58" i="74"/>
  <c r="AH59" i="41"/>
  <c r="AQ59" i="41" s="1"/>
  <c r="AH58" i="29"/>
  <c r="AQ58" i="29" s="1"/>
  <c r="AI60" i="48"/>
  <c r="AN60" i="48"/>
  <c r="AR57" i="40"/>
  <c r="AH56" i="76"/>
  <c r="AQ56" i="76" s="1"/>
  <c r="X58" i="88"/>
  <c r="Z58" i="88" s="1"/>
  <c r="Y58" i="88"/>
  <c r="AI59" i="75"/>
  <c r="AN59" i="75"/>
  <c r="AH59" i="79"/>
  <c r="AQ59" i="79" s="1"/>
  <c r="AH60" i="31"/>
  <c r="AQ60" i="31" s="1"/>
  <c r="AH60" i="84"/>
  <c r="AQ60" i="84" s="1"/>
  <c r="AR58" i="91"/>
  <c r="W59" i="93"/>
  <c r="AG58" i="93"/>
  <c r="AP58" i="93" s="1"/>
  <c r="AF58" i="93"/>
  <c r="AO58" i="93" s="1"/>
  <c r="AE58" i="93"/>
  <c r="AG59" i="43"/>
  <c r="AP59" i="43" s="1"/>
  <c r="AF59" i="43"/>
  <c r="AO59" i="43" s="1"/>
  <c r="AE59" i="43"/>
  <c r="W60" i="43"/>
  <c r="X60" i="87"/>
  <c r="Z60" i="87" s="1"/>
  <c r="Y60" i="87"/>
  <c r="W58" i="95"/>
  <c r="AF57" i="95"/>
  <c r="AO57" i="95" s="1"/>
  <c r="AE57" i="95"/>
  <c r="AG57" i="95"/>
  <c r="AP57" i="95" s="1"/>
  <c r="AI57" i="78"/>
  <c r="AN57" i="78"/>
  <c r="AI59" i="34"/>
  <c r="AN59" i="34"/>
  <c r="AN55" i="47"/>
  <c r="AI55" i="47"/>
  <c r="AR59" i="31"/>
  <c r="AR58" i="79"/>
  <c r="Z56" i="76"/>
  <c r="AH59" i="74"/>
  <c r="AQ59" i="74" s="1"/>
  <c r="X61" i="30"/>
  <c r="Z61" i="30" s="1"/>
  <c r="Y61" i="30"/>
  <c r="X58" i="38"/>
  <c r="Y58" i="38"/>
  <c r="AI62" i="39"/>
  <c r="AN62" i="39"/>
  <c r="AR57" i="29"/>
  <c r="AG59" i="25"/>
  <c r="AP59" i="25" s="1"/>
  <c r="W60" i="25"/>
  <c r="AF59" i="25"/>
  <c r="AO59" i="25" s="1"/>
  <c r="AE59" i="25"/>
  <c r="Y58" i="82"/>
  <c r="X58" i="82"/>
  <c r="Z58" i="82" s="1"/>
  <c r="AH57" i="73"/>
  <c r="AQ57" i="73" s="1"/>
  <c r="AF60" i="45"/>
  <c r="AO60" i="45" s="1"/>
  <c r="AE60" i="45"/>
  <c r="W61" i="45"/>
  <c r="AG60" i="45"/>
  <c r="AP60" i="45" s="1"/>
  <c r="AR60" i="32"/>
  <c r="AR57" i="36"/>
  <c r="AR60" i="89"/>
  <c r="Z59" i="74"/>
  <c r="AI57" i="38"/>
  <c r="AN57" i="38"/>
  <c r="AN57" i="88"/>
  <c r="AI57" i="88"/>
  <c r="Y60" i="35"/>
  <c r="X60" i="35"/>
  <c r="Z60" i="35" s="1"/>
  <c r="X60" i="75"/>
  <c r="Z60" i="75" s="1"/>
  <c r="Y60" i="75"/>
  <c r="Z59" i="79"/>
  <c r="Z60" i="31"/>
  <c r="AE61" i="28"/>
  <c r="W62" i="28"/>
  <c r="AF61" i="28"/>
  <c r="AO61" i="28" s="1"/>
  <c r="AG61" i="28"/>
  <c r="AP61" i="28" s="1"/>
  <c r="Z60" i="84"/>
  <c r="AH58" i="40"/>
  <c r="AQ58" i="40" s="1"/>
  <c r="AR56" i="73"/>
  <c r="AH60" i="37"/>
  <c r="AQ60" i="37" s="1"/>
  <c r="AI57" i="82"/>
  <c r="AN57" i="82"/>
  <c r="AN60" i="80"/>
  <c r="AI60" i="80"/>
  <c r="AE60" i="81"/>
  <c r="AF60" i="81"/>
  <c r="AO60" i="81" s="1"/>
  <c r="W61" i="81"/>
  <c r="AG60" i="81"/>
  <c r="AP60" i="81" s="1"/>
  <c r="AR57" i="46"/>
  <c r="AN59" i="94"/>
  <c r="AI59" i="94"/>
  <c r="AH61" i="89"/>
  <c r="AQ61" i="89" s="1"/>
  <c r="AG59" i="92"/>
  <c r="AP59" i="92" s="1"/>
  <c r="AE59" i="92"/>
  <c r="W60" i="92"/>
  <c r="AF59" i="92"/>
  <c r="AO59" i="92" s="1"/>
  <c r="AN60" i="85"/>
  <c r="AI60" i="85"/>
  <c r="AI60" i="30"/>
  <c r="AN60" i="30"/>
  <c r="AN58" i="96"/>
  <c r="AI58" i="96"/>
  <c r="AH60" i="42"/>
  <c r="AQ60" i="42" s="1"/>
  <c r="AF59" i="26"/>
  <c r="AO59" i="26" s="1"/>
  <c r="AG59" i="26"/>
  <c r="AP59" i="26" s="1"/>
  <c r="W60" i="26"/>
  <c r="AE59" i="26"/>
  <c r="AH59" i="33"/>
  <c r="AQ59" i="33" s="1"/>
  <c r="AG60" i="86"/>
  <c r="AP60" i="86" s="1"/>
  <c r="AF60" i="86"/>
  <c r="AO60" i="86" s="1"/>
  <c r="AE60" i="86"/>
  <c r="W61" i="86"/>
  <c r="X59" i="44"/>
  <c r="Z59" i="44" s="1"/>
  <c r="Y59" i="44"/>
  <c r="X61" i="80"/>
  <c r="Y61" i="80"/>
  <c r="Y60" i="34"/>
  <c r="X60" i="34"/>
  <c r="Z60" i="34" s="1"/>
  <c r="Z57" i="73"/>
  <c r="X60" i="94"/>
  <c r="Y60" i="94"/>
  <c r="AH58" i="46"/>
  <c r="AQ58" i="46" s="1"/>
  <c r="AR60" i="77"/>
  <c r="Z61" i="48"/>
  <c r="Y61" i="48"/>
  <c r="X61" i="48"/>
  <c r="AR59" i="42"/>
  <c r="AH61" i="77"/>
  <c r="AQ61" i="77" s="1"/>
  <c r="AR58" i="33"/>
  <c r="AR59" i="84"/>
  <c r="X61" i="85"/>
  <c r="Z61" i="85" s="1"/>
  <c r="Y61" i="85"/>
  <c r="AR59" i="37"/>
  <c r="AI59" i="35"/>
  <c r="AN59" i="35"/>
  <c r="Z59" i="96"/>
  <c r="X59" i="96"/>
  <c r="Y59" i="96"/>
  <c r="AH61" i="90"/>
  <c r="AQ61" i="90" s="1"/>
  <c r="AE60" i="83"/>
  <c r="W61" i="83"/>
  <c r="AG60" i="83"/>
  <c r="AP60" i="83" s="1"/>
  <c r="AF60" i="83"/>
  <c r="AO60" i="83" s="1"/>
  <c r="AH58" i="36"/>
  <c r="AQ58" i="36" s="1"/>
  <c r="AH59" i="91"/>
  <c r="AQ59" i="91" s="1"/>
  <c r="AR55" i="76"/>
  <c r="AG58" i="46"/>
  <c r="AP58" i="46" s="1"/>
  <c r="AE58" i="46"/>
  <c r="W59" i="46"/>
  <c r="AF58" i="46"/>
  <c r="AO58" i="46" s="1"/>
  <c r="W62" i="89"/>
  <c r="AG61" i="89"/>
  <c r="AP61" i="89" s="1"/>
  <c r="AF61" i="89"/>
  <c r="AO61" i="89" s="1"/>
  <c r="AE61" i="89"/>
  <c r="AR60" i="90"/>
  <c r="AF61" i="77"/>
  <c r="AO61" i="77" s="1"/>
  <c r="W62" i="77"/>
  <c r="AE61" i="77"/>
  <c r="AG61" i="77"/>
  <c r="AP61" i="77" s="1"/>
  <c r="Z63" i="39"/>
  <c r="Y63" i="39"/>
  <c r="X63" i="39"/>
  <c r="AG58" i="82" l="1"/>
  <c r="AP58" i="82" s="1"/>
  <c r="AE58" i="82"/>
  <c r="AF58" i="82"/>
  <c r="AO58" i="82" s="1"/>
  <c r="W59" i="82"/>
  <c r="AF60" i="34"/>
  <c r="AO60" i="34" s="1"/>
  <c r="AE60" i="34"/>
  <c r="W61" i="34"/>
  <c r="AG60" i="34"/>
  <c r="AP60" i="34" s="1"/>
  <c r="W62" i="85"/>
  <c r="AE61" i="85"/>
  <c r="AG61" i="85"/>
  <c r="AP61" i="85" s="1"/>
  <c r="AF61" i="85"/>
  <c r="AO61" i="85" s="1"/>
  <c r="AF60" i="75"/>
  <c r="AO60" i="75" s="1"/>
  <c r="AG60" i="75"/>
  <c r="AP60" i="75" s="1"/>
  <c r="AE60" i="75"/>
  <c r="W61" i="75"/>
  <c r="AG58" i="88"/>
  <c r="AP58" i="88" s="1"/>
  <c r="AF58" i="88"/>
  <c r="AO58" i="88" s="1"/>
  <c r="W59" i="88"/>
  <c r="AE58" i="88"/>
  <c r="AE59" i="44"/>
  <c r="W60" i="44"/>
  <c r="AG59" i="44"/>
  <c r="AP59" i="44" s="1"/>
  <c r="AF59" i="44"/>
  <c r="AO59" i="44" s="1"/>
  <c r="AG61" i="30"/>
  <c r="AP61" i="30" s="1"/>
  <c r="W62" i="30"/>
  <c r="AF61" i="30"/>
  <c r="AO61" i="30" s="1"/>
  <c r="AE61" i="30"/>
  <c r="AE60" i="35"/>
  <c r="AF60" i="35"/>
  <c r="AO60" i="35" s="1"/>
  <c r="W61" i="35"/>
  <c r="AG60" i="35"/>
  <c r="AP60" i="35" s="1"/>
  <c r="W61" i="87"/>
  <c r="AG60" i="87"/>
  <c r="AP60" i="87" s="1"/>
  <c r="AF60" i="87"/>
  <c r="AO60" i="87" s="1"/>
  <c r="AE60" i="87"/>
  <c r="AF63" i="39"/>
  <c r="AO63" i="39" s="1"/>
  <c r="AE63" i="39"/>
  <c r="W64" i="39"/>
  <c r="AG63" i="39"/>
  <c r="AP63" i="39" s="1"/>
  <c r="AR59" i="94"/>
  <c r="AR57" i="38"/>
  <c r="AI61" i="89"/>
  <c r="AN61" i="89"/>
  <c r="Y61" i="83"/>
  <c r="X61" i="83"/>
  <c r="AH63" i="39"/>
  <c r="AQ63" i="39" s="1"/>
  <c r="AI60" i="83"/>
  <c r="AN60" i="83"/>
  <c r="AH59" i="96"/>
  <c r="AQ59" i="96" s="1"/>
  <c r="AR60" i="30"/>
  <c r="AN59" i="92"/>
  <c r="AI59" i="92"/>
  <c r="X62" i="28"/>
  <c r="Y62" i="28"/>
  <c r="AN60" i="45"/>
  <c r="AI60" i="45"/>
  <c r="Y60" i="25"/>
  <c r="X60" i="25"/>
  <c r="AR62" i="39"/>
  <c r="AF56" i="76"/>
  <c r="AO56" i="76" s="1"/>
  <c r="AE56" i="76"/>
  <c r="AG56" i="76"/>
  <c r="AP56" i="76" s="1"/>
  <c r="W57" i="76"/>
  <c r="AI57" i="95"/>
  <c r="AN57" i="95"/>
  <c r="AI58" i="93"/>
  <c r="AN58" i="93"/>
  <c r="AR58" i="44"/>
  <c r="X59" i="40"/>
  <c r="Y59" i="40"/>
  <c r="Y60" i="41"/>
  <c r="X60" i="41"/>
  <c r="AI61" i="90"/>
  <c r="AN61" i="90"/>
  <c r="AN58" i="29"/>
  <c r="AI58" i="29"/>
  <c r="Z60" i="33"/>
  <c r="Y60" i="33"/>
  <c r="X60" i="33"/>
  <c r="X62" i="89"/>
  <c r="Y62" i="89"/>
  <c r="AH60" i="94"/>
  <c r="AQ60" i="94" s="1"/>
  <c r="Y60" i="26"/>
  <c r="X60" i="26"/>
  <c r="X61" i="81"/>
  <c r="Y61" i="81"/>
  <c r="AH58" i="78"/>
  <c r="AQ58" i="78" s="1"/>
  <c r="Y59" i="29"/>
  <c r="X59" i="29"/>
  <c r="AH61" i="48"/>
  <c r="AQ61" i="48" s="1"/>
  <c r="Z60" i="94"/>
  <c r="AH61" i="80"/>
  <c r="AQ61" i="80" s="1"/>
  <c r="Z61" i="86"/>
  <c r="X61" i="86"/>
  <c r="Y61" i="86"/>
  <c r="AG60" i="84"/>
  <c r="AP60" i="84" s="1"/>
  <c r="AF60" i="84"/>
  <c r="AO60" i="84" s="1"/>
  <c r="AE60" i="84"/>
  <c r="W61" i="84"/>
  <c r="AF60" i="31"/>
  <c r="AO60" i="31" s="1"/>
  <c r="AE60" i="31"/>
  <c r="W61" i="31"/>
  <c r="AG60" i="31"/>
  <c r="AP60" i="31" s="1"/>
  <c r="AE59" i="74"/>
  <c r="W60" i="74"/>
  <c r="AG59" i="74"/>
  <c r="AP59" i="74" s="1"/>
  <c r="AF59" i="74"/>
  <c r="AO59" i="74" s="1"/>
  <c r="AH58" i="38"/>
  <c r="AQ58" i="38" s="1"/>
  <c r="AR59" i="34"/>
  <c r="Y60" i="43"/>
  <c r="X60" i="43"/>
  <c r="Z60" i="43" s="1"/>
  <c r="AH56" i="47"/>
  <c r="AQ56" i="47" s="1"/>
  <c r="Z62" i="27"/>
  <c r="X62" i="27"/>
  <c r="Y62" i="27"/>
  <c r="AN60" i="37"/>
  <c r="AI60" i="37"/>
  <c r="AI59" i="41"/>
  <c r="AN59" i="41"/>
  <c r="AI59" i="91"/>
  <c r="AN59" i="91"/>
  <c r="AN58" i="36"/>
  <c r="AI58" i="36"/>
  <c r="X61" i="42"/>
  <c r="Y61" i="42"/>
  <c r="AH58" i="88"/>
  <c r="AQ58" i="88" s="1"/>
  <c r="AI58" i="40"/>
  <c r="AN58" i="40"/>
  <c r="AN61" i="77"/>
  <c r="AI61" i="77"/>
  <c r="AR59" i="35"/>
  <c r="AG57" i="73"/>
  <c r="AP57" i="73" s="1"/>
  <c r="AE57" i="73"/>
  <c r="W58" i="73"/>
  <c r="AF57" i="73"/>
  <c r="AO57" i="73" s="1"/>
  <c r="Z61" i="80"/>
  <c r="AN60" i="86"/>
  <c r="AI60" i="86"/>
  <c r="AR58" i="96"/>
  <c r="AN60" i="81"/>
  <c r="AI60" i="81"/>
  <c r="W60" i="79"/>
  <c r="AG59" i="79"/>
  <c r="AP59" i="79" s="1"/>
  <c r="AF59" i="79"/>
  <c r="AO59" i="79" s="1"/>
  <c r="AE59" i="79"/>
  <c r="Z58" i="38"/>
  <c r="Y58" i="95"/>
  <c r="X58" i="95"/>
  <c r="AN59" i="43"/>
  <c r="AI59" i="43"/>
  <c r="Z58" i="78"/>
  <c r="AI61" i="27"/>
  <c r="AN61" i="27"/>
  <c r="AI59" i="33"/>
  <c r="AN59" i="33"/>
  <c r="W60" i="96"/>
  <c r="AE59" i="96"/>
  <c r="AF59" i="96"/>
  <c r="AO59" i="96" s="1"/>
  <c r="AG59" i="96"/>
  <c r="AP59" i="96" s="1"/>
  <c r="AR60" i="85"/>
  <c r="AR57" i="82"/>
  <c r="AN61" i="28"/>
  <c r="AI61" i="28"/>
  <c r="AH60" i="35"/>
  <c r="AQ60" i="35" s="1"/>
  <c r="AH58" i="82"/>
  <c r="AQ58" i="82" s="1"/>
  <c r="X62" i="77"/>
  <c r="Z62" i="77" s="1"/>
  <c r="Y62" i="77"/>
  <c r="AE61" i="48"/>
  <c r="W62" i="48"/>
  <c r="AF61" i="48"/>
  <c r="AO61" i="48" s="1"/>
  <c r="AG61" i="48"/>
  <c r="AP61" i="48" s="1"/>
  <c r="AH60" i="34"/>
  <c r="AQ60" i="34" s="1"/>
  <c r="AR60" i="80"/>
  <c r="AR57" i="88"/>
  <c r="AN59" i="25"/>
  <c r="AI59" i="25"/>
  <c r="AR57" i="78"/>
  <c r="X59" i="93"/>
  <c r="Y59" i="93"/>
  <c r="W57" i="47"/>
  <c r="AG56" i="47"/>
  <c r="AP56" i="47" s="1"/>
  <c r="AE56" i="47"/>
  <c r="AF56" i="47"/>
  <c r="AO56" i="47" s="1"/>
  <c r="AR59" i="87"/>
  <c r="Z62" i="90"/>
  <c r="Y62" i="90"/>
  <c r="X62" i="90"/>
  <c r="Z59" i="36"/>
  <c r="X59" i="36"/>
  <c r="Y59" i="36"/>
  <c r="Z62" i="32"/>
  <c r="X62" i="32"/>
  <c r="Y62" i="32"/>
  <c r="AH61" i="85"/>
  <c r="AQ61" i="85" s="1"/>
  <c r="AN61" i="32"/>
  <c r="AI61" i="32"/>
  <c r="X59" i="46"/>
  <c r="Y59" i="46"/>
  <c r="Z59" i="46" s="1"/>
  <c r="AN58" i="46"/>
  <c r="AI58" i="46"/>
  <c r="AH59" i="44"/>
  <c r="AQ59" i="44" s="1"/>
  <c r="AN59" i="26"/>
  <c r="AI59" i="26"/>
  <c r="X60" i="92"/>
  <c r="Y60" i="92"/>
  <c r="AH60" i="75"/>
  <c r="AQ60" i="75" s="1"/>
  <c r="Z61" i="45"/>
  <c r="Y61" i="45"/>
  <c r="X61" i="45"/>
  <c r="AH61" i="30"/>
  <c r="AQ61" i="30" s="1"/>
  <c r="AR55" i="47"/>
  <c r="AH60" i="87"/>
  <c r="AQ60" i="87" s="1"/>
  <c r="AR59" i="75"/>
  <c r="AR60" i="48"/>
  <c r="Z61" i="37"/>
  <c r="Y61" i="37"/>
  <c r="X61" i="37"/>
  <c r="Y60" i="91"/>
  <c r="X60" i="91"/>
  <c r="AI60" i="42"/>
  <c r="AN60" i="42"/>
  <c r="AF62" i="77" l="1"/>
  <c r="AO62" i="77" s="1"/>
  <c r="AE62" i="77"/>
  <c r="W63" i="77"/>
  <c r="AG62" i="77"/>
  <c r="AP62" i="77" s="1"/>
  <c r="W61" i="43"/>
  <c r="AG60" i="43"/>
  <c r="AP60" i="43" s="1"/>
  <c r="AF60" i="43"/>
  <c r="AO60" i="43" s="1"/>
  <c r="AE60" i="43"/>
  <c r="W60" i="46"/>
  <c r="AG59" i="46"/>
  <c r="AP59" i="46" s="1"/>
  <c r="AF59" i="46"/>
  <c r="AO59" i="46" s="1"/>
  <c r="AE59" i="46"/>
  <c r="AE62" i="90"/>
  <c r="W63" i="90"/>
  <c r="AF62" i="90"/>
  <c r="AO62" i="90" s="1"/>
  <c r="AG62" i="90"/>
  <c r="AP62" i="90" s="1"/>
  <c r="AR61" i="28"/>
  <c r="AH58" i="95"/>
  <c r="AQ58" i="95" s="1"/>
  <c r="AF60" i="33"/>
  <c r="AO60" i="33" s="1"/>
  <c r="AE60" i="33"/>
  <c r="W61" i="33"/>
  <c r="AG60" i="33"/>
  <c r="AP60" i="33" s="1"/>
  <c r="AH60" i="25"/>
  <c r="AQ60" i="25" s="1"/>
  <c r="AH62" i="28"/>
  <c r="AQ62" i="28" s="1"/>
  <c r="AR60" i="83"/>
  <c r="AH61" i="83"/>
  <c r="AQ61" i="83" s="1"/>
  <c r="AI63" i="39"/>
  <c r="AN63" i="39"/>
  <c r="Y61" i="87"/>
  <c r="X61" i="87"/>
  <c r="AN61" i="30"/>
  <c r="AI61" i="30"/>
  <c r="AR60" i="42"/>
  <c r="AG61" i="37"/>
  <c r="AP61" i="37" s="1"/>
  <c r="W62" i="37"/>
  <c r="AF61" i="37"/>
  <c r="AO61" i="37" s="1"/>
  <c r="AE61" i="37"/>
  <c r="AH62" i="32"/>
  <c r="AQ62" i="32" s="1"/>
  <c r="X58" i="73"/>
  <c r="Y58" i="73"/>
  <c r="Z58" i="73" s="1"/>
  <c r="AR61" i="77"/>
  <c r="AR58" i="36"/>
  <c r="AR60" i="37"/>
  <c r="AN59" i="74"/>
  <c r="AI59" i="74"/>
  <c r="X61" i="84"/>
  <c r="Y61" i="84"/>
  <c r="AH61" i="86"/>
  <c r="AQ61" i="86" s="1"/>
  <c r="AH60" i="26"/>
  <c r="AQ60" i="26" s="1"/>
  <c r="AH60" i="41"/>
  <c r="AQ60" i="41" s="1"/>
  <c r="Y57" i="76"/>
  <c r="Z57" i="76" s="1"/>
  <c r="X57" i="76"/>
  <c r="Z64" i="39"/>
  <c r="Y64" i="39"/>
  <c r="X64" i="39"/>
  <c r="AI60" i="35"/>
  <c r="AN60" i="35"/>
  <c r="AH60" i="91"/>
  <c r="AQ60" i="91" s="1"/>
  <c r="W62" i="86"/>
  <c r="AG61" i="86"/>
  <c r="AP61" i="86" s="1"/>
  <c r="AF61" i="86"/>
  <c r="AO61" i="86" s="1"/>
  <c r="AE61" i="86"/>
  <c r="AH60" i="92"/>
  <c r="AQ60" i="92" s="1"/>
  <c r="AH59" i="46"/>
  <c r="AQ59" i="46" s="1"/>
  <c r="Y57" i="47"/>
  <c r="Z57" i="47" s="1"/>
  <c r="X57" i="47"/>
  <c r="AR59" i="25"/>
  <c r="AR60" i="86"/>
  <c r="AN57" i="73"/>
  <c r="AI57" i="73"/>
  <c r="AN60" i="84"/>
  <c r="AI60" i="84"/>
  <c r="Z60" i="26"/>
  <c r="AR58" i="29"/>
  <c r="Z60" i="41"/>
  <c r="AI56" i="76"/>
  <c r="AN56" i="76"/>
  <c r="Z62" i="28"/>
  <c r="Y59" i="82"/>
  <c r="Z59" i="82" s="1"/>
  <c r="X59" i="82"/>
  <c r="AG61" i="45"/>
  <c r="AP61" i="45" s="1"/>
  <c r="AF61" i="45"/>
  <c r="AO61" i="45" s="1"/>
  <c r="W62" i="45"/>
  <c r="AE61" i="45"/>
  <c r="AG62" i="32"/>
  <c r="AP62" i="32" s="1"/>
  <c r="AF62" i="32"/>
  <c r="AO62" i="32" s="1"/>
  <c r="AE62" i="32"/>
  <c r="W63" i="32"/>
  <c r="AR59" i="33"/>
  <c r="AH59" i="29"/>
  <c r="AQ59" i="29" s="1"/>
  <c r="X59" i="88"/>
  <c r="Y59" i="88"/>
  <c r="Z60" i="91"/>
  <c r="Z60" i="92"/>
  <c r="AH59" i="36"/>
  <c r="AQ59" i="36" s="1"/>
  <c r="AI59" i="96"/>
  <c r="AN59" i="96"/>
  <c r="AR61" i="27"/>
  <c r="Z58" i="95"/>
  <c r="Z60" i="79"/>
  <c r="X60" i="79"/>
  <c r="Y60" i="79"/>
  <c r="AR58" i="40"/>
  <c r="AR59" i="91"/>
  <c r="AH62" i="27"/>
  <c r="AQ62" i="27" s="1"/>
  <c r="Z61" i="31"/>
  <c r="Y61" i="31"/>
  <c r="X61" i="31"/>
  <c r="Z59" i="29"/>
  <c r="AH62" i="89"/>
  <c r="AQ62" i="89" s="1"/>
  <c r="AR58" i="93"/>
  <c r="Z60" i="25"/>
  <c r="AR59" i="92"/>
  <c r="Z61" i="83"/>
  <c r="AI60" i="87"/>
  <c r="AN60" i="87"/>
  <c r="X60" i="44"/>
  <c r="Y60" i="44"/>
  <c r="X62" i="85"/>
  <c r="Y62" i="85"/>
  <c r="Z62" i="85" s="1"/>
  <c r="AR61" i="32"/>
  <c r="AF59" i="36"/>
  <c r="AO59" i="36" s="1"/>
  <c r="AG59" i="36"/>
  <c r="AP59" i="36" s="1"/>
  <c r="W60" i="36"/>
  <c r="AE59" i="36"/>
  <c r="AH59" i="93"/>
  <c r="AQ59" i="93" s="1"/>
  <c r="X62" i="48"/>
  <c r="Z62" i="48" s="1"/>
  <c r="Y62" i="48"/>
  <c r="AG58" i="78"/>
  <c r="AP58" i="78" s="1"/>
  <c r="AE58" i="78"/>
  <c r="AF58" i="78"/>
  <c r="AO58" i="78" s="1"/>
  <c r="W59" i="78"/>
  <c r="AG58" i="38"/>
  <c r="AP58" i="38" s="1"/>
  <c r="AF58" i="38"/>
  <c r="AO58" i="38" s="1"/>
  <c r="AE58" i="38"/>
  <c r="W59" i="38"/>
  <c r="AR60" i="81"/>
  <c r="W62" i="80"/>
  <c r="AG61" i="80"/>
  <c r="AP61" i="80" s="1"/>
  <c r="AF61" i="80"/>
  <c r="AO61" i="80" s="1"/>
  <c r="AE61" i="80"/>
  <c r="AH61" i="42"/>
  <c r="AQ61" i="42" s="1"/>
  <c r="AG62" i="27"/>
  <c r="AP62" i="27" s="1"/>
  <c r="AF62" i="27"/>
  <c r="AO62" i="27" s="1"/>
  <c r="AE62" i="27"/>
  <c r="W63" i="27"/>
  <c r="AH60" i="43"/>
  <c r="AQ60" i="43" s="1"/>
  <c r="AI60" i="31"/>
  <c r="AN60" i="31"/>
  <c r="AH61" i="81"/>
  <c r="AQ61" i="81" s="1"/>
  <c r="Z62" i="89"/>
  <c r="AH59" i="40"/>
  <c r="AQ59" i="40" s="1"/>
  <c r="AR60" i="45"/>
  <c r="Y61" i="35"/>
  <c r="Z61" i="35" s="1"/>
  <c r="X61" i="35"/>
  <c r="X62" i="30"/>
  <c r="Y62" i="30"/>
  <c r="Z62" i="30" s="1"/>
  <c r="AI59" i="44"/>
  <c r="AN59" i="44"/>
  <c r="Y61" i="75"/>
  <c r="Z61" i="75" s="1"/>
  <c r="X61" i="75"/>
  <c r="Z61" i="34"/>
  <c r="Y61" i="34"/>
  <c r="X61" i="34"/>
  <c r="AN58" i="82"/>
  <c r="AI58" i="82"/>
  <c r="AH62" i="77"/>
  <c r="AQ62" i="77" s="1"/>
  <c r="W61" i="94"/>
  <c r="AG60" i="94"/>
  <c r="AP60" i="94" s="1"/>
  <c r="AF60" i="94"/>
  <c r="AO60" i="94" s="1"/>
  <c r="AE60" i="94"/>
  <c r="AH61" i="37"/>
  <c r="AQ61" i="37" s="1"/>
  <c r="AR59" i="26"/>
  <c r="AH61" i="45"/>
  <c r="AQ61" i="45" s="1"/>
  <c r="AR58" i="46"/>
  <c r="AH62" i="90"/>
  <c r="AQ62" i="90" s="1"/>
  <c r="AI56" i="47"/>
  <c r="AN56" i="47"/>
  <c r="Z59" i="93"/>
  <c r="AI61" i="48"/>
  <c r="AN61" i="48"/>
  <c r="X60" i="96"/>
  <c r="Y60" i="96"/>
  <c r="AR59" i="43"/>
  <c r="AI59" i="79"/>
  <c r="AN59" i="79"/>
  <c r="Z61" i="42"/>
  <c r="AR59" i="41"/>
  <c r="X60" i="74"/>
  <c r="Z60" i="74" s="1"/>
  <c r="Y60" i="74"/>
  <c r="Z61" i="81"/>
  <c r="AH60" i="33"/>
  <c r="AQ60" i="33" s="1"/>
  <c r="AR61" i="90"/>
  <c r="Z59" i="40"/>
  <c r="AR57" i="95"/>
  <c r="AR61" i="89"/>
  <c r="AN58" i="88"/>
  <c r="AI58" i="88"/>
  <c r="AN60" i="75"/>
  <c r="AI60" i="75"/>
  <c r="AI61" i="85"/>
  <c r="AN61" i="85"/>
  <c r="AI60" i="34"/>
  <c r="AN60" i="34"/>
  <c r="AE62" i="85" l="1"/>
  <c r="AG62" i="85"/>
  <c r="AP62" i="85" s="1"/>
  <c r="AF62" i="85"/>
  <c r="AO62" i="85" s="1"/>
  <c r="W63" i="85"/>
  <c r="AF61" i="75"/>
  <c r="AO61" i="75" s="1"/>
  <c r="W62" i="75"/>
  <c r="AG61" i="75"/>
  <c r="AP61" i="75" s="1"/>
  <c r="AE61" i="75"/>
  <c r="AG61" i="35"/>
  <c r="AP61" i="35" s="1"/>
  <c r="AF61" i="35"/>
  <c r="AO61" i="35" s="1"/>
  <c r="W62" i="35"/>
  <c r="AE61" i="35"/>
  <c r="W59" i="73"/>
  <c r="AG58" i="73"/>
  <c r="AP58" i="73" s="1"/>
  <c r="AF58" i="73"/>
  <c r="AO58" i="73" s="1"/>
  <c r="AE58" i="73"/>
  <c r="AE57" i="76"/>
  <c r="AF57" i="76"/>
  <c r="AO57" i="76" s="1"/>
  <c r="W58" i="76"/>
  <c r="AG57" i="76"/>
  <c r="AP57" i="76" s="1"/>
  <c r="AF57" i="47"/>
  <c r="AO57" i="47" s="1"/>
  <c r="AE57" i="47"/>
  <c r="W58" i="47"/>
  <c r="AG57" i="47"/>
  <c r="AP57" i="47" s="1"/>
  <c r="AF60" i="74"/>
  <c r="AO60" i="74" s="1"/>
  <c r="AG60" i="74"/>
  <c r="AP60" i="74" s="1"/>
  <c r="W61" i="74"/>
  <c r="AE60" i="74"/>
  <c r="W63" i="30"/>
  <c r="AF62" i="30"/>
  <c r="AO62" i="30" s="1"/>
  <c r="AG62" i="30"/>
  <c r="AP62" i="30" s="1"/>
  <c r="AE62" i="30"/>
  <c r="AG62" i="48"/>
  <c r="AP62" i="48" s="1"/>
  <c r="AF62" i="48"/>
  <c r="AO62" i="48" s="1"/>
  <c r="AE62" i="48"/>
  <c r="W63" i="48"/>
  <c r="W60" i="82"/>
  <c r="AG59" i="82"/>
  <c r="AP59" i="82" s="1"/>
  <c r="AE59" i="82"/>
  <c r="AF59" i="82"/>
  <c r="AO59" i="82" s="1"/>
  <c r="AR61" i="48"/>
  <c r="AR59" i="44"/>
  <c r="AH60" i="79"/>
  <c r="AQ60" i="79" s="1"/>
  <c r="AR59" i="96"/>
  <c r="W61" i="92"/>
  <c r="AG60" i="92"/>
  <c r="AP60" i="92" s="1"/>
  <c r="AF60" i="92"/>
  <c r="AO60" i="92" s="1"/>
  <c r="AE60" i="92"/>
  <c r="Y63" i="32"/>
  <c r="X63" i="32"/>
  <c r="AN61" i="45"/>
  <c r="AI61" i="45"/>
  <c r="Y62" i="37"/>
  <c r="X62" i="37"/>
  <c r="Z62" i="37" s="1"/>
  <c r="AH61" i="87"/>
  <c r="AQ61" i="87" s="1"/>
  <c r="Y61" i="33"/>
  <c r="X61" i="33"/>
  <c r="Z61" i="43"/>
  <c r="X61" i="43"/>
  <c r="Y61" i="43"/>
  <c r="Y62" i="45"/>
  <c r="X62" i="45"/>
  <c r="AG64" i="39"/>
  <c r="AP64" i="39" s="1"/>
  <c r="AF64" i="39"/>
  <c r="AO64" i="39" s="1"/>
  <c r="AE64" i="39"/>
  <c r="W65" i="39"/>
  <c r="AI60" i="33"/>
  <c r="AN60" i="33"/>
  <c r="Y63" i="90"/>
  <c r="X63" i="90"/>
  <c r="Z63" i="90" s="1"/>
  <c r="X60" i="46"/>
  <c r="Y60" i="46"/>
  <c r="Z60" i="46" s="1"/>
  <c r="AG59" i="40"/>
  <c r="AP59" i="40" s="1"/>
  <c r="AF59" i="40"/>
  <c r="AO59" i="40" s="1"/>
  <c r="AE59" i="40"/>
  <c r="W60" i="40"/>
  <c r="AE59" i="93"/>
  <c r="W60" i="93"/>
  <c r="AF59" i="93"/>
  <c r="AO59" i="93" s="1"/>
  <c r="AG59" i="93"/>
  <c r="AP59" i="93" s="1"/>
  <c r="Z59" i="78"/>
  <c r="X59" i="78"/>
  <c r="Y59" i="78"/>
  <c r="AH60" i="44"/>
  <c r="AQ60" i="44" s="1"/>
  <c r="AG61" i="31"/>
  <c r="AP61" i="31" s="1"/>
  <c r="AE61" i="31"/>
  <c r="W62" i="31"/>
  <c r="AF61" i="31"/>
  <c r="AO61" i="31" s="1"/>
  <c r="AF60" i="91"/>
  <c r="AO60" i="91" s="1"/>
  <c r="AE60" i="91"/>
  <c r="W61" i="91"/>
  <c r="AG60" i="91"/>
  <c r="AP60" i="91" s="1"/>
  <c r="AG62" i="28"/>
  <c r="AP62" i="28" s="1"/>
  <c r="AF62" i="28"/>
  <c r="AO62" i="28" s="1"/>
  <c r="AE62" i="28"/>
  <c r="W63" i="28"/>
  <c r="AR60" i="34"/>
  <c r="AH61" i="75"/>
  <c r="AQ61" i="75" s="1"/>
  <c r="AH62" i="30"/>
  <c r="AQ62" i="30" s="1"/>
  <c r="AF62" i="89"/>
  <c r="AO62" i="89" s="1"/>
  <c r="W63" i="89"/>
  <c r="AG62" i="89"/>
  <c r="AP62" i="89" s="1"/>
  <c r="AE62" i="89"/>
  <c r="AN61" i="80"/>
  <c r="AI61" i="80"/>
  <c r="Z60" i="44"/>
  <c r="W61" i="25"/>
  <c r="AG60" i="25"/>
  <c r="AP60" i="25" s="1"/>
  <c r="AF60" i="25"/>
  <c r="AO60" i="25" s="1"/>
  <c r="AE60" i="25"/>
  <c r="AE58" i="95"/>
  <c r="W59" i="95"/>
  <c r="AF58" i="95"/>
  <c r="AO58" i="95" s="1"/>
  <c r="AG58" i="95"/>
  <c r="AP58" i="95" s="1"/>
  <c r="AN62" i="32"/>
  <c r="AI62" i="32"/>
  <c r="AR60" i="84"/>
  <c r="AH57" i="76"/>
  <c r="AQ57" i="76" s="1"/>
  <c r="AH58" i="73"/>
  <c r="AQ58" i="73" s="1"/>
  <c r="Z61" i="87"/>
  <c r="AI62" i="90"/>
  <c r="AN62" i="90"/>
  <c r="AI60" i="43"/>
  <c r="AN60" i="43"/>
  <c r="Z63" i="77"/>
  <c r="X63" i="77"/>
  <c r="Y63" i="77"/>
  <c r="AR58" i="88"/>
  <c r="W61" i="26"/>
  <c r="AG60" i="26"/>
  <c r="AP60" i="26" s="1"/>
  <c r="AF60" i="26"/>
  <c r="AO60" i="26" s="1"/>
  <c r="AE60" i="26"/>
  <c r="AF61" i="81"/>
  <c r="AO61" i="81" s="1"/>
  <c r="AG61" i="81"/>
  <c r="AP61" i="81" s="1"/>
  <c r="W62" i="81"/>
  <c r="AE61" i="81"/>
  <c r="AH60" i="96"/>
  <c r="AQ60" i="96" s="1"/>
  <c r="AR56" i="47"/>
  <c r="X61" i="94"/>
  <c r="Y61" i="94"/>
  <c r="Z59" i="38"/>
  <c r="X59" i="38"/>
  <c r="Y59" i="38"/>
  <c r="AN59" i="36"/>
  <c r="AI59" i="36"/>
  <c r="AH59" i="88"/>
  <c r="AQ59" i="88" s="1"/>
  <c r="AR56" i="76"/>
  <c r="Z62" i="86"/>
  <c r="X62" i="86"/>
  <c r="Y62" i="86"/>
  <c r="AH61" i="84"/>
  <c r="AQ61" i="84" s="1"/>
  <c r="AN61" i="37"/>
  <c r="AI61" i="37"/>
  <c r="AI59" i="46"/>
  <c r="AN59" i="46"/>
  <c r="AG61" i="34"/>
  <c r="AP61" i="34" s="1"/>
  <c r="AF61" i="34"/>
  <c r="AO61" i="34" s="1"/>
  <c r="AE61" i="34"/>
  <c r="W62" i="34"/>
  <c r="AH62" i="48"/>
  <c r="AQ62" i="48" s="1"/>
  <c r="AE60" i="79"/>
  <c r="W61" i="79"/>
  <c r="AF60" i="79"/>
  <c r="AO60" i="79" s="1"/>
  <c r="AG60" i="79"/>
  <c r="AP60" i="79" s="1"/>
  <c r="AF61" i="42"/>
  <c r="AO61" i="42" s="1"/>
  <c r="AE61" i="42"/>
  <c r="W62" i="42"/>
  <c r="AG61" i="42"/>
  <c r="AP61" i="42" s="1"/>
  <c r="AR58" i="82"/>
  <c r="AR60" i="31"/>
  <c r="AR61" i="85"/>
  <c r="Z60" i="96"/>
  <c r="AH61" i="35"/>
  <c r="AQ61" i="35" s="1"/>
  <c r="Y63" i="27"/>
  <c r="X63" i="27"/>
  <c r="AN58" i="38"/>
  <c r="AI58" i="38"/>
  <c r="AN58" i="78"/>
  <c r="AI58" i="78"/>
  <c r="Z60" i="36"/>
  <c r="X60" i="36"/>
  <c r="Y60" i="36"/>
  <c r="AH62" i="85"/>
  <c r="AQ62" i="85" s="1"/>
  <c r="AR60" i="87"/>
  <c r="W60" i="29"/>
  <c r="AG59" i="29"/>
  <c r="AP59" i="29" s="1"/>
  <c r="AF59" i="29"/>
  <c r="AO59" i="29" s="1"/>
  <c r="AE59" i="29"/>
  <c r="Z59" i="88"/>
  <c r="AH59" i="82"/>
  <c r="AQ59" i="82" s="1"/>
  <c r="AF60" i="41"/>
  <c r="AO60" i="41" s="1"/>
  <c r="AE60" i="41"/>
  <c r="W61" i="41"/>
  <c r="AG60" i="41"/>
  <c r="AP60" i="41" s="1"/>
  <c r="AR57" i="73"/>
  <c r="AH57" i="47"/>
  <c r="AQ57" i="47" s="1"/>
  <c r="AR60" i="35"/>
  <c r="Z61" i="84"/>
  <c r="AR61" i="30"/>
  <c r="AR63" i="39"/>
  <c r="AN62" i="77"/>
  <c r="AI62" i="77"/>
  <c r="AR60" i="75"/>
  <c r="AH60" i="74"/>
  <c r="AQ60" i="74" s="1"/>
  <c r="AR59" i="79"/>
  <c r="AI60" i="94"/>
  <c r="AN60" i="94"/>
  <c r="AH61" i="34"/>
  <c r="AQ61" i="34" s="1"/>
  <c r="AN62" i="27"/>
  <c r="AI62" i="27"/>
  <c r="Z62" i="80"/>
  <c r="X62" i="80"/>
  <c r="Y62" i="80"/>
  <c r="AG61" i="83"/>
  <c r="AP61" i="83" s="1"/>
  <c r="AE61" i="83"/>
  <c r="W62" i="83"/>
  <c r="AF61" i="83"/>
  <c r="AO61" i="83" s="1"/>
  <c r="AH61" i="31"/>
  <c r="AQ61" i="31" s="1"/>
  <c r="AI61" i="86"/>
  <c r="AN61" i="86"/>
  <c r="AH64" i="39"/>
  <c r="AQ64" i="39" s="1"/>
  <c r="AR59" i="74"/>
  <c r="AE60" i="46" l="1"/>
  <c r="W61" i="46"/>
  <c r="AF60" i="46"/>
  <c r="AO60" i="46" s="1"/>
  <c r="AG60" i="46"/>
  <c r="AP60" i="46" s="1"/>
  <c r="W63" i="37"/>
  <c r="AF62" i="37"/>
  <c r="AO62" i="37" s="1"/>
  <c r="AE62" i="37"/>
  <c r="AG62" i="37"/>
  <c r="AP62" i="37" s="1"/>
  <c r="AG63" i="90"/>
  <c r="AP63" i="90" s="1"/>
  <c r="AE63" i="90"/>
  <c r="AF63" i="90"/>
  <c r="AO63" i="90" s="1"/>
  <c r="W64" i="90"/>
  <c r="AN61" i="83"/>
  <c r="AI61" i="83"/>
  <c r="AI60" i="41"/>
  <c r="AN60" i="41"/>
  <c r="Y60" i="29"/>
  <c r="X60" i="29"/>
  <c r="AH62" i="86"/>
  <c r="AQ62" i="86" s="1"/>
  <c r="AH59" i="38"/>
  <c r="AQ59" i="38" s="1"/>
  <c r="AN61" i="81"/>
  <c r="AI61" i="81"/>
  <c r="AR62" i="90"/>
  <c r="AI62" i="89"/>
  <c r="AN62" i="89"/>
  <c r="AI60" i="91"/>
  <c r="AN60" i="91"/>
  <c r="X60" i="93"/>
  <c r="Y60" i="93"/>
  <c r="AH61" i="43"/>
  <c r="AQ61" i="43" s="1"/>
  <c r="AI60" i="92"/>
  <c r="AN60" i="92"/>
  <c r="Y63" i="30"/>
  <c r="X63" i="30"/>
  <c r="Z58" i="76"/>
  <c r="X58" i="76"/>
  <c r="Y58" i="76"/>
  <c r="AR60" i="94"/>
  <c r="W60" i="88"/>
  <c r="AE59" i="88"/>
  <c r="AF59" i="88"/>
  <c r="AO59" i="88" s="1"/>
  <c r="AG59" i="88"/>
  <c r="AP59" i="88" s="1"/>
  <c r="AR58" i="38"/>
  <c r="AE62" i="86"/>
  <c r="W63" i="86"/>
  <c r="AF62" i="86"/>
  <c r="AO62" i="86" s="1"/>
  <c r="AG62" i="86"/>
  <c r="AP62" i="86" s="1"/>
  <c r="W60" i="38"/>
  <c r="AG59" i="38"/>
  <c r="AP59" i="38" s="1"/>
  <c r="AF59" i="38"/>
  <c r="AO59" i="38" s="1"/>
  <c r="AE59" i="38"/>
  <c r="AH63" i="77"/>
  <c r="AQ63" i="77" s="1"/>
  <c r="AF61" i="87"/>
  <c r="AO61" i="87" s="1"/>
  <c r="AE61" i="87"/>
  <c r="W62" i="87"/>
  <c r="AG61" i="87"/>
  <c r="AP61" i="87" s="1"/>
  <c r="Z59" i="95"/>
  <c r="X59" i="95"/>
  <c r="Y59" i="95"/>
  <c r="Y61" i="25"/>
  <c r="X61" i="25"/>
  <c r="Z61" i="25" s="1"/>
  <c r="AH59" i="78"/>
  <c r="AQ59" i="78" s="1"/>
  <c r="AI59" i="93"/>
  <c r="AN59" i="93"/>
  <c r="AE61" i="43"/>
  <c r="W62" i="43"/>
  <c r="AG61" i="43"/>
  <c r="AP61" i="43" s="1"/>
  <c r="AF61" i="43"/>
  <c r="AO61" i="43" s="1"/>
  <c r="AR61" i="45"/>
  <c r="AN60" i="74"/>
  <c r="AI60" i="74"/>
  <c r="Z63" i="85"/>
  <c r="Y63" i="85"/>
  <c r="X63" i="85"/>
  <c r="AI59" i="29"/>
  <c r="AN59" i="29"/>
  <c r="X62" i="42"/>
  <c r="Y62" i="42"/>
  <c r="Z61" i="79"/>
  <c r="Y61" i="79"/>
  <c r="X61" i="79"/>
  <c r="X62" i="81"/>
  <c r="Y62" i="81"/>
  <c r="AF63" i="77"/>
  <c r="AO63" i="77" s="1"/>
  <c r="AG63" i="77"/>
  <c r="AP63" i="77" s="1"/>
  <c r="AE63" i="77"/>
  <c r="W64" i="77"/>
  <c r="AR62" i="32"/>
  <c r="AN58" i="95"/>
  <c r="AI58" i="95"/>
  <c r="AG60" i="44"/>
  <c r="AP60" i="44" s="1"/>
  <c r="AF60" i="44"/>
  <c r="AO60" i="44" s="1"/>
  <c r="AE60" i="44"/>
  <c r="W61" i="44"/>
  <c r="Y63" i="89"/>
  <c r="X63" i="89"/>
  <c r="W60" i="78"/>
  <c r="AG59" i="78"/>
  <c r="AP59" i="78" s="1"/>
  <c r="AF59" i="78"/>
  <c r="AO59" i="78" s="1"/>
  <c r="AE59" i="78"/>
  <c r="AH60" i="46"/>
  <c r="AQ60" i="46" s="1"/>
  <c r="AR60" i="33"/>
  <c r="AH62" i="45"/>
  <c r="AQ62" i="45" s="1"/>
  <c r="AH61" i="33"/>
  <c r="AQ61" i="33" s="1"/>
  <c r="X60" i="82"/>
  <c r="Y60" i="82"/>
  <c r="Z60" i="82" s="1"/>
  <c r="AI62" i="30"/>
  <c r="AN62" i="30"/>
  <c r="X58" i="47"/>
  <c r="Y58" i="47"/>
  <c r="Z59" i="73"/>
  <c r="Y59" i="73"/>
  <c r="X59" i="73"/>
  <c r="AI61" i="75"/>
  <c r="AN61" i="75"/>
  <c r="AR61" i="86"/>
  <c r="AH62" i="80"/>
  <c r="AQ62" i="80" s="1"/>
  <c r="AH60" i="36"/>
  <c r="AQ60" i="36" s="1"/>
  <c r="AH63" i="27"/>
  <c r="AQ63" i="27" s="1"/>
  <c r="AN61" i="42"/>
  <c r="AI61" i="42"/>
  <c r="AI60" i="79"/>
  <c r="AN60" i="79"/>
  <c r="AR59" i="46"/>
  <c r="AR59" i="36"/>
  <c r="AH61" i="94"/>
  <c r="AQ61" i="94" s="1"/>
  <c r="X61" i="26"/>
  <c r="Z61" i="26" s="1"/>
  <c r="Y61" i="26"/>
  <c r="AI60" i="25"/>
  <c r="AN60" i="25"/>
  <c r="AR61" i="80"/>
  <c r="Y60" i="40"/>
  <c r="Z60" i="40" s="1"/>
  <c r="X60" i="40"/>
  <c r="AH63" i="32"/>
  <c r="AQ63" i="32" s="1"/>
  <c r="Y61" i="74"/>
  <c r="X61" i="74"/>
  <c r="AI57" i="47"/>
  <c r="AN57" i="47"/>
  <c r="AN57" i="76"/>
  <c r="AI57" i="76"/>
  <c r="AF62" i="80"/>
  <c r="AO62" i="80" s="1"/>
  <c r="W63" i="80"/>
  <c r="AG62" i="80"/>
  <c r="AP62" i="80" s="1"/>
  <c r="AE62" i="80"/>
  <c r="X62" i="34"/>
  <c r="Y62" i="34"/>
  <c r="Z62" i="34" s="1"/>
  <c r="AR61" i="37"/>
  <c r="Z61" i="94"/>
  <c r="AR60" i="43"/>
  <c r="Z63" i="28"/>
  <c r="Y63" i="28"/>
  <c r="X63" i="28"/>
  <c r="Z62" i="31"/>
  <c r="Y62" i="31"/>
  <c r="X62" i="31"/>
  <c r="AN59" i="40"/>
  <c r="AI59" i="40"/>
  <c r="AH63" i="90"/>
  <c r="AQ63" i="90" s="1"/>
  <c r="X65" i="39"/>
  <c r="Z65" i="39" s="1"/>
  <c r="Y65" i="39"/>
  <c r="Z62" i="45"/>
  <c r="Z61" i="33"/>
  <c r="AH62" i="37"/>
  <c r="AQ62" i="37" s="1"/>
  <c r="X61" i="92"/>
  <c r="Y61" i="92"/>
  <c r="X63" i="48"/>
  <c r="Y63" i="48"/>
  <c r="AI58" i="73"/>
  <c r="AN58" i="73"/>
  <c r="AN61" i="35"/>
  <c r="AI61" i="35"/>
  <c r="W61" i="36"/>
  <c r="AG60" i="36"/>
  <c r="AP60" i="36" s="1"/>
  <c r="AF60" i="36"/>
  <c r="AO60" i="36" s="1"/>
  <c r="AE60" i="36"/>
  <c r="Y62" i="83"/>
  <c r="Z62" i="83" s="1"/>
  <c r="X62" i="83"/>
  <c r="AR62" i="27"/>
  <c r="AR62" i="77"/>
  <c r="W62" i="84"/>
  <c r="AG61" i="84"/>
  <c r="AP61" i="84" s="1"/>
  <c r="AF61" i="84"/>
  <c r="AO61" i="84" s="1"/>
  <c r="AE61" i="84"/>
  <c r="Y61" i="41"/>
  <c r="Z61" i="41" s="1"/>
  <c r="X61" i="41"/>
  <c r="AR58" i="78"/>
  <c r="Z63" i="27"/>
  <c r="AF60" i="96"/>
  <c r="AO60" i="96" s="1"/>
  <c r="AE60" i="96"/>
  <c r="W61" i="96"/>
  <c r="AG60" i="96"/>
  <c r="AP60" i="96" s="1"/>
  <c r="AN61" i="34"/>
  <c r="AI61" i="34"/>
  <c r="AI60" i="26"/>
  <c r="AN60" i="26"/>
  <c r="AN62" i="28"/>
  <c r="AI62" i="28"/>
  <c r="Y61" i="91"/>
  <c r="X61" i="91"/>
  <c r="Z61" i="91" s="1"/>
  <c r="AN61" i="31"/>
  <c r="AI61" i="31"/>
  <c r="AN64" i="39"/>
  <c r="AI64" i="39"/>
  <c r="Z63" i="32"/>
  <c r="AI59" i="82"/>
  <c r="AN59" i="82"/>
  <c r="AN62" i="48"/>
  <c r="AI62" i="48"/>
  <c r="X62" i="35"/>
  <c r="Z62" i="35" s="1"/>
  <c r="Y62" i="35"/>
  <c r="X62" i="75"/>
  <c r="Y62" i="75"/>
  <c r="Z62" i="75" s="1"/>
  <c r="AN62" i="85"/>
  <c r="AI62" i="85"/>
  <c r="W61" i="40" l="1"/>
  <c r="AG60" i="40"/>
  <c r="AP60" i="40" s="1"/>
  <c r="AF60" i="40"/>
  <c r="AO60" i="40" s="1"/>
  <c r="AE60" i="40"/>
  <c r="AG61" i="41"/>
  <c r="AP61" i="41" s="1"/>
  <c r="AF61" i="41"/>
  <c r="AO61" i="41" s="1"/>
  <c r="AE61" i="41"/>
  <c r="W62" i="41"/>
  <c r="AE60" i="82"/>
  <c r="W61" i="82"/>
  <c r="AG60" i="82"/>
  <c r="AP60" i="82" s="1"/>
  <c r="AF60" i="82"/>
  <c r="AO60" i="82" s="1"/>
  <c r="W63" i="35"/>
  <c r="AG62" i="35"/>
  <c r="AP62" i="35" s="1"/>
  <c r="AF62" i="35"/>
  <c r="AO62" i="35" s="1"/>
  <c r="AE62" i="35"/>
  <c r="W66" i="39"/>
  <c r="AG65" i="39"/>
  <c r="AP65" i="39" s="1"/>
  <c r="AF65" i="39"/>
  <c r="AO65" i="39" s="1"/>
  <c r="AE65" i="39"/>
  <c r="AE62" i="75"/>
  <c r="AG62" i="75"/>
  <c r="AP62" i="75" s="1"/>
  <c r="AF62" i="75"/>
  <c r="AO62" i="75" s="1"/>
  <c r="W63" i="75"/>
  <c r="W63" i="83"/>
  <c r="AG62" i="83"/>
  <c r="AP62" i="83" s="1"/>
  <c r="AF62" i="83"/>
  <c r="AO62" i="83" s="1"/>
  <c r="AE62" i="83"/>
  <c r="W63" i="34"/>
  <c r="AG62" i="34"/>
  <c r="AP62" i="34" s="1"/>
  <c r="AE62" i="34"/>
  <c r="AF62" i="34"/>
  <c r="AO62" i="34" s="1"/>
  <c r="AG61" i="91"/>
  <c r="AP61" i="91" s="1"/>
  <c r="AF61" i="91"/>
  <c r="AO61" i="91" s="1"/>
  <c r="AE61" i="91"/>
  <c r="W62" i="91"/>
  <c r="AF61" i="26"/>
  <c r="AO61" i="26" s="1"/>
  <c r="AE61" i="26"/>
  <c r="W62" i="26"/>
  <c r="AG61" i="26"/>
  <c r="AP61" i="26" s="1"/>
  <c r="AF61" i="25"/>
  <c r="AO61" i="25" s="1"/>
  <c r="AE61" i="25"/>
  <c r="W62" i="25"/>
  <c r="AG61" i="25"/>
  <c r="AP61" i="25" s="1"/>
  <c r="AR64" i="39"/>
  <c r="W64" i="27"/>
  <c r="AG63" i="27"/>
  <c r="AP63" i="27" s="1"/>
  <c r="AF63" i="27"/>
  <c r="AO63" i="27" s="1"/>
  <c r="AE63" i="27"/>
  <c r="AI61" i="84"/>
  <c r="AN61" i="84"/>
  <c r="AI60" i="36"/>
  <c r="AN60" i="36"/>
  <c r="AR59" i="40"/>
  <c r="AR57" i="47"/>
  <c r="AR61" i="42"/>
  <c r="AH60" i="82"/>
  <c r="AQ60" i="82" s="1"/>
  <c r="AH63" i="89"/>
  <c r="AQ63" i="89" s="1"/>
  <c r="Z64" i="77"/>
  <c r="X64" i="77"/>
  <c r="Y64" i="77"/>
  <c r="AH62" i="81"/>
  <c r="AQ62" i="81" s="1"/>
  <c r="AH62" i="42"/>
  <c r="AQ62" i="42" s="1"/>
  <c r="AG63" i="85"/>
  <c r="AP63" i="85" s="1"/>
  <c r="AF63" i="85"/>
  <c r="AO63" i="85" s="1"/>
  <c r="W64" i="85"/>
  <c r="AE63" i="85"/>
  <c r="AI62" i="86"/>
  <c r="AN62" i="86"/>
  <c r="AF58" i="76"/>
  <c r="AO58" i="76" s="1"/>
  <c r="AE58" i="76"/>
  <c r="AG58" i="76"/>
  <c r="AP58" i="76" s="1"/>
  <c r="W59" i="76"/>
  <c r="AH60" i="93"/>
  <c r="AQ60" i="93" s="1"/>
  <c r="AR60" i="41"/>
  <c r="AN63" i="90"/>
  <c r="AI63" i="90"/>
  <c r="Y63" i="37"/>
  <c r="X63" i="37"/>
  <c r="AR62" i="28"/>
  <c r="AH61" i="92"/>
  <c r="AQ61" i="92" s="1"/>
  <c r="W64" i="28"/>
  <c r="AG63" i="28"/>
  <c r="AP63" i="28" s="1"/>
  <c r="AF63" i="28"/>
  <c r="AO63" i="28" s="1"/>
  <c r="AE63" i="28"/>
  <c r="Y63" i="80"/>
  <c r="X63" i="80"/>
  <c r="Z63" i="80" s="1"/>
  <c r="AH61" i="74"/>
  <c r="AQ61" i="74" s="1"/>
  <c r="AH58" i="47"/>
  <c r="AQ58" i="47" s="1"/>
  <c r="AI59" i="78"/>
  <c r="AN59" i="78"/>
  <c r="Z62" i="81"/>
  <c r="Z62" i="42"/>
  <c r="AR60" i="74"/>
  <c r="X62" i="87"/>
  <c r="Y62" i="87"/>
  <c r="X60" i="38"/>
  <c r="Y60" i="38"/>
  <c r="X60" i="88"/>
  <c r="Y60" i="88"/>
  <c r="AH63" i="30"/>
  <c r="AQ63" i="30" s="1"/>
  <c r="Z60" i="93"/>
  <c r="AR61" i="83"/>
  <c r="AR60" i="26"/>
  <c r="AH62" i="35"/>
  <c r="AQ62" i="35" s="1"/>
  <c r="AH62" i="75"/>
  <c r="AQ62" i="75" s="1"/>
  <c r="AR61" i="31"/>
  <c r="AR58" i="73"/>
  <c r="Z61" i="92"/>
  <c r="AG61" i="33"/>
  <c r="AP61" i="33" s="1"/>
  <c r="AF61" i="33"/>
  <c r="AO61" i="33" s="1"/>
  <c r="AE61" i="33"/>
  <c r="W62" i="33"/>
  <c r="AH62" i="31"/>
  <c r="AQ62" i="31" s="1"/>
  <c r="AH62" i="34"/>
  <c r="AQ62" i="34" s="1"/>
  <c r="AR61" i="75"/>
  <c r="Z58" i="47"/>
  <c r="Z63" i="89"/>
  <c r="AR58" i="95"/>
  <c r="AN63" i="77"/>
  <c r="AI63" i="77"/>
  <c r="AH61" i="79"/>
  <c r="AQ61" i="79" s="1"/>
  <c r="X62" i="43"/>
  <c r="Y62" i="43"/>
  <c r="AI61" i="87"/>
  <c r="AN61" i="87"/>
  <c r="AR61" i="81"/>
  <c r="AH60" i="29"/>
  <c r="AQ60" i="29" s="1"/>
  <c r="AH61" i="91"/>
  <c r="AQ61" i="91" s="1"/>
  <c r="Y62" i="84"/>
  <c r="X62" i="84"/>
  <c r="AR62" i="85"/>
  <c r="AR62" i="48"/>
  <c r="X61" i="96"/>
  <c r="Y61" i="96"/>
  <c r="AH61" i="41"/>
  <c r="AQ61" i="41" s="1"/>
  <c r="AH62" i="83"/>
  <c r="AQ62" i="83" s="1"/>
  <c r="W63" i="45"/>
  <c r="AG62" i="45"/>
  <c r="AP62" i="45" s="1"/>
  <c r="AF62" i="45"/>
  <c r="AO62" i="45" s="1"/>
  <c r="AE62" i="45"/>
  <c r="AR57" i="76"/>
  <c r="Z61" i="74"/>
  <c r="AH60" i="40"/>
  <c r="AQ60" i="40" s="1"/>
  <c r="AR60" i="25"/>
  <c r="AH59" i="73"/>
  <c r="AQ59" i="73" s="1"/>
  <c r="AR59" i="29"/>
  <c r="AI61" i="43"/>
  <c r="AN61" i="43"/>
  <c r="AH59" i="95"/>
  <c r="AQ59" i="95" s="1"/>
  <c r="AI59" i="38"/>
  <c r="AN59" i="38"/>
  <c r="Z63" i="30"/>
  <c r="AR60" i="91"/>
  <c r="Z64" i="90"/>
  <c r="Y64" i="90"/>
  <c r="X64" i="90"/>
  <c r="AI62" i="37"/>
  <c r="AN62" i="37"/>
  <c r="AR59" i="82"/>
  <c r="AN60" i="96"/>
  <c r="AI60" i="96"/>
  <c r="X61" i="36"/>
  <c r="Y61" i="36"/>
  <c r="Z61" i="36" s="1"/>
  <c r="AH63" i="48"/>
  <c r="AQ63" i="48" s="1"/>
  <c r="W63" i="31"/>
  <c r="AG62" i="31"/>
  <c r="AP62" i="31" s="1"/>
  <c r="AE62" i="31"/>
  <c r="AF62" i="31"/>
  <c r="AO62" i="31" s="1"/>
  <c r="AE61" i="94"/>
  <c r="AF61" i="94"/>
  <c r="AO61" i="94" s="1"/>
  <c r="W62" i="94"/>
  <c r="AG61" i="94"/>
  <c r="AP61" i="94" s="1"/>
  <c r="AR62" i="30"/>
  <c r="Z61" i="44"/>
  <c r="X61" i="44"/>
  <c r="Y61" i="44"/>
  <c r="AG61" i="79"/>
  <c r="AP61" i="79" s="1"/>
  <c r="AF61" i="79"/>
  <c r="AO61" i="79" s="1"/>
  <c r="AE61" i="79"/>
  <c r="W62" i="79"/>
  <c r="AH63" i="85"/>
  <c r="AQ63" i="85" s="1"/>
  <c r="AG59" i="95"/>
  <c r="AP59" i="95" s="1"/>
  <c r="AF59" i="95"/>
  <c r="AO59" i="95" s="1"/>
  <c r="AE59" i="95"/>
  <c r="W60" i="95"/>
  <c r="Z60" i="29"/>
  <c r="Z61" i="46"/>
  <c r="X61" i="46"/>
  <c r="Y61" i="46"/>
  <c r="W64" i="32"/>
  <c r="AF63" i="32"/>
  <c r="AO63" i="32" s="1"/>
  <c r="AG63" i="32"/>
  <c r="AP63" i="32" s="1"/>
  <c r="AE63" i="32"/>
  <c r="AR61" i="34"/>
  <c r="AR61" i="35"/>
  <c r="Z63" i="48"/>
  <c r="AH65" i="39"/>
  <c r="AQ65" i="39" s="1"/>
  <c r="AH63" i="28"/>
  <c r="AQ63" i="28" s="1"/>
  <c r="AI62" i="80"/>
  <c r="AN62" i="80"/>
  <c r="AH61" i="26"/>
  <c r="AQ61" i="26" s="1"/>
  <c r="AR60" i="79"/>
  <c r="AE59" i="73"/>
  <c r="W60" i="73"/>
  <c r="AF59" i="73"/>
  <c r="AO59" i="73" s="1"/>
  <c r="AG59" i="73"/>
  <c r="AP59" i="73" s="1"/>
  <c r="Y60" i="78"/>
  <c r="X60" i="78"/>
  <c r="AN60" i="44"/>
  <c r="AI60" i="44"/>
  <c r="AR59" i="93"/>
  <c r="AH61" i="25"/>
  <c r="AQ61" i="25" s="1"/>
  <c r="X63" i="86"/>
  <c r="Y63" i="86"/>
  <c r="AI59" i="88"/>
  <c r="AN59" i="88"/>
  <c r="AH58" i="76"/>
  <c r="AQ58" i="76" s="1"/>
  <c r="AR60" i="92"/>
  <c r="AR62" i="89"/>
  <c r="AI60" i="46"/>
  <c r="AN60" i="46"/>
  <c r="AF63" i="80" l="1"/>
  <c r="AO63" i="80" s="1"/>
  <c r="AG63" i="80"/>
  <c r="AP63" i="80" s="1"/>
  <c r="W64" i="80"/>
  <c r="AE63" i="80"/>
  <c r="AE61" i="36"/>
  <c r="W62" i="36"/>
  <c r="AG61" i="36"/>
  <c r="AP61" i="36" s="1"/>
  <c r="AF61" i="36"/>
  <c r="AO61" i="36" s="1"/>
  <c r="AR62" i="80"/>
  <c r="AR59" i="88"/>
  <c r="X60" i="95"/>
  <c r="Y60" i="95"/>
  <c r="AN61" i="79"/>
  <c r="AI61" i="79"/>
  <c r="AI61" i="94"/>
  <c r="AN61" i="94"/>
  <c r="AH61" i="36"/>
  <c r="AQ61" i="36" s="1"/>
  <c r="AR61" i="87"/>
  <c r="AH64" i="77"/>
  <c r="AQ64" i="77" s="1"/>
  <c r="Y62" i="25"/>
  <c r="X62" i="25"/>
  <c r="Y62" i="26"/>
  <c r="X62" i="26"/>
  <c r="Y63" i="34"/>
  <c r="X63" i="34"/>
  <c r="Y63" i="75"/>
  <c r="X63" i="75"/>
  <c r="X61" i="82"/>
  <c r="Y61" i="82"/>
  <c r="X64" i="32"/>
  <c r="Y64" i="32"/>
  <c r="AN59" i="95"/>
  <c r="AI59" i="95"/>
  <c r="AR62" i="37"/>
  <c r="AE63" i="30"/>
  <c r="AF63" i="30"/>
  <c r="AO63" i="30" s="1"/>
  <c r="W64" i="30"/>
  <c r="AG63" i="30"/>
  <c r="AP63" i="30" s="1"/>
  <c r="AF61" i="74"/>
  <c r="AO61" i="74" s="1"/>
  <c r="W62" i="74"/>
  <c r="AG61" i="74"/>
  <c r="AP61" i="74" s="1"/>
  <c r="AE61" i="74"/>
  <c r="AF63" i="89"/>
  <c r="AO63" i="89" s="1"/>
  <c r="AG63" i="89"/>
  <c r="AP63" i="89" s="1"/>
  <c r="W64" i="89"/>
  <c r="AE63" i="89"/>
  <c r="AH60" i="38"/>
  <c r="AQ60" i="38" s="1"/>
  <c r="AI63" i="28"/>
  <c r="AN63" i="28"/>
  <c r="AH63" i="37"/>
  <c r="AQ63" i="37" s="1"/>
  <c r="Y59" i="76"/>
  <c r="Z59" i="76" s="1"/>
  <c r="X59" i="76"/>
  <c r="AR62" i="86"/>
  <c r="AF64" i="77"/>
  <c r="AO64" i="77" s="1"/>
  <c r="AG64" i="77"/>
  <c r="AP64" i="77" s="1"/>
  <c r="W65" i="77"/>
  <c r="AE64" i="77"/>
  <c r="AR60" i="36"/>
  <c r="AN61" i="26"/>
  <c r="AI61" i="26"/>
  <c r="AI62" i="83"/>
  <c r="AN62" i="83"/>
  <c r="AI60" i="82"/>
  <c r="AN60" i="82"/>
  <c r="AI60" i="40"/>
  <c r="AN60" i="40"/>
  <c r="AH60" i="78"/>
  <c r="AQ60" i="78" s="1"/>
  <c r="Z60" i="73"/>
  <c r="Y60" i="73"/>
  <c r="X60" i="73"/>
  <c r="AH63" i="86"/>
  <c r="AQ63" i="86" s="1"/>
  <c r="Z60" i="78"/>
  <c r="AI59" i="73"/>
  <c r="AN59" i="73"/>
  <c r="AI62" i="31"/>
  <c r="AN62" i="31"/>
  <c r="AR60" i="96"/>
  <c r="AH64" i="90"/>
  <c r="AQ64" i="90" s="1"/>
  <c r="Y63" i="45"/>
  <c r="X63" i="45"/>
  <c r="AH61" i="96"/>
  <c r="AQ61" i="96" s="1"/>
  <c r="AH62" i="84"/>
  <c r="AQ62" i="84" s="1"/>
  <c r="AH62" i="43"/>
  <c r="AQ62" i="43" s="1"/>
  <c r="AG58" i="47"/>
  <c r="AP58" i="47" s="1"/>
  <c r="AF58" i="47"/>
  <c r="AO58" i="47" s="1"/>
  <c r="AE58" i="47"/>
  <c r="W59" i="47"/>
  <c r="AE61" i="92"/>
  <c r="W62" i="92"/>
  <c r="AG61" i="92"/>
  <c r="AP61" i="92" s="1"/>
  <c r="AF61" i="92"/>
  <c r="AO61" i="92" s="1"/>
  <c r="Z60" i="38"/>
  <c r="AG62" i="42"/>
  <c r="AP62" i="42" s="1"/>
  <c r="AF62" i="42"/>
  <c r="AO62" i="42" s="1"/>
  <c r="AE62" i="42"/>
  <c r="W63" i="42"/>
  <c r="AN63" i="85"/>
  <c r="AI63" i="85"/>
  <c r="Z64" i="27"/>
  <c r="Y64" i="27"/>
  <c r="X64" i="27"/>
  <c r="AN61" i="25"/>
  <c r="AI61" i="25"/>
  <c r="Y63" i="35"/>
  <c r="X63" i="35"/>
  <c r="AR60" i="46"/>
  <c r="Z63" i="86"/>
  <c r="AI63" i="32"/>
  <c r="AN63" i="32"/>
  <c r="AH61" i="46"/>
  <c r="AQ61" i="46" s="1"/>
  <c r="AR59" i="38"/>
  <c r="Z61" i="96"/>
  <c r="Z62" i="43"/>
  <c r="AR63" i="77"/>
  <c r="AG60" i="93"/>
  <c r="AP60" i="93" s="1"/>
  <c r="AE60" i="93"/>
  <c r="W61" i="93"/>
  <c r="AF60" i="93"/>
  <c r="AO60" i="93" s="1"/>
  <c r="AF62" i="81"/>
  <c r="AO62" i="81" s="1"/>
  <c r="W63" i="81"/>
  <c r="AG62" i="81"/>
  <c r="AP62" i="81" s="1"/>
  <c r="AE62" i="81"/>
  <c r="Z63" i="37"/>
  <c r="X64" i="85"/>
  <c r="Y64" i="85"/>
  <c r="AR61" i="84"/>
  <c r="AI62" i="34"/>
  <c r="AN62" i="34"/>
  <c r="Y66" i="39"/>
  <c r="X66" i="39"/>
  <c r="Y62" i="41"/>
  <c r="Z62" i="41" s="1"/>
  <c r="X62" i="41"/>
  <c r="W64" i="48"/>
  <c r="AG63" i="48"/>
  <c r="AP63" i="48" s="1"/>
  <c r="AF63" i="48"/>
  <c r="AO63" i="48" s="1"/>
  <c r="AE63" i="48"/>
  <c r="AG61" i="46"/>
  <c r="AP61" i="46" s="1"/>
  <c r="AE61" i="46"/>
  <c r="AF61" i="46"/>
  <c r="AO61" i="46" s="1"/>
  <c r="W62" i="46"/>
  <c r="Z62" i="79"/>
  <c r="X62" i="79"/>
  <c r="Y62" i="79"/>
  <c r="AH61" i="44"/>
  <c r="AQ61" i="44" s="1"/>
  <c r="X62" i="94"/>
  <c r="Y62" i="94"/>
  <c r="Z62" i="94" s="1"/>
  <c r="W65" i="90"/>
  <c r="AG64" i="90"/>
  <c r="AP64" i="90" s="1"/>
  <c r="AE64" i="90"/>
  <c r="AF64" i="90"/>
  <c r="AO64" i="90" s="1"/>
  <c r="AR61" i="43"/>
  <c r="AI62" i="45"/>
  <c r="AN62" i="45"/>
  <c r="Z62" i="84"/>
  <c r="X62" i="33"/>
  <c r="Y62" i="33"/>
  <c r="AH60" i="88"/>
  <c r="AQ60" i="88" s="1"/>
  <c r="AH62" i="87"/>
  <c r="AQ62" i="87" s="1"/>
  <c r="AH63" i="80"/>
  <c r="AQ63" i="80" s="1"/>
  <c r="AR63" i="90"/>
  <c r="AN58" i="76"/>
  <c r="AI58" i="76"/>
  <c r="AI63" i="27"/>
  <c r="AN63" i="27"/>
  <c r="X62" i="91"/>
  <c r="Y62" i="91"/>
  <c r="AI62" i="75"/>
  <c r="AN62" i="75"/>
  <c r="AI62" i="35"/>
  <c r="AN62" i="35"/>
  <c r="AN61" i="41"/>
  <c r="AI61" i="41"/>
  <c r="AR60" i="44"/>
  <c r="AE60" i="29"/>
  <c r="AF60" i="29"/>
  <c r="AO60" i="29" s="1"/>
  <c r="W61" i="29"/>
  <c r="AG60" i="29"/>
  <c r="AP60" i="29" s="1"/>
  <c r="W62" i="44"/>
  <c r="AG61" i="44"/>
  <c r="AP61" i="44" s="1"/>
  <c r="AF61" i="44"/>
  <c r="AO61" i="44" s="1"/>
  <c r="AE61" i="44"/>
  <c r="Z63" i="31"/>
  <c r="Y63" i="31"/>
  <c r="X63" i="31"/>
  <c r="AN61" i="33"/>
  <c r="AI61" i="33"/>
  <c r="Z60" i="88"/>
  <c r="Z62" i="87"/>
  <c r="AR59" i="78"/>
  <c r="X64" i="28"/>
  <c r="Y64" i="28"/>
  <c r="AN61" i="91"/>
  <c r="AI61" i="91"/>
  <c r="Z63" i="83"/>
  <c r="X63" i="83"/>
  <c r="Y63" i="83"/>
  <c r="AI65" i="39"/>
  <c r="AN65" i="39"/>
  <c r="Y61" i="40"/>
  <c r="Z61" i="40" s="1"/>
  <c r="X61" i="40"/>
  <c r="AF59" i="76" l="1"/>
  <c r="AO59" i="76" s="1"/>
  <c r="W60" i="76"/>
  <c r="AE59" i="76"/>
  <c r="AG59" i="76"/>
  <c r="AP59" i="76" s="1"/>
  <c r="W63" i="41"/>
  <c r="AG62" i="41"/>
  <c r="AP62" i="41" s="1"/>
  <c r="AF62" i="41"/>
  <c r="AO62" i="41" s="1"/>
  <c r="AE62" i="41"/>
  <c r="AG62" i="94"/>
  <c r="AP62" i="94" s="1"/>
  <c r="AF62" i="94"/>
  <c r="AO62" i="94" s="1"/>
  <c r="W63" i="94"/>
  <c r="AE62" i="94"/>
  <c r="AE61" i="40"/>
  <c r="W62" i="40"/>
  <c r="AG61" i="40"/>
  <c r="AP61" i="40" s="1"/>
  <c r="AF61" i="40"/>
  <c r="AO61" i="40" s="1"/>
  <c r="AG63" i="86"/>
  <c r="AP63" i="86" s="1"/>
  <c r="AF63" i="86"/>
  <c r="AO63" i="86" s="1"/>
  <c r="AE63" i="86"/>
  <c r="W64" i="86"/>
  <c r="AG60" i="73"/>
  <c r="AP60" i="73" s="1"/>
  <c r="AE60" i="73"/>
  <c r="W61" i="73"/>
  <c r="AF60" i="73"/>
  <c r="AO60" i="73" s="1"/>
  <c r="AR61" i="26"/>
  <c r="Y65" i="77"/>
  <c r="X65" i="77"/>
  <c r="AH63" i="34"/>
  <c r="AQ63" i="34" s="1"/>
  <c r="AH62" i="25"/>
  <c r="AQ62" i="25" s="1"/>
  <c r="AI61" i="36"/>
  <c r="AN61" i="36"/>
  <c r="AF63" i="31"/>
  <c r="AO63" i="31" s="1"/>
  <c r="AE63" i="31"/>
  <c r="W64" i="31"/>
  <c r="AG63" i="31"/>
  <c r="AP63" i="31" s="1"/>
  <c r="AR62" i="75"/>
  <c r="AI63" i="48"/>
  <c r="AN63" i="48"/>
  <c r="AR62" i="34"/>
  <c r="AR65" i="39"/>
  <c r="AF60" i="88"/>
  <c r="AO60" i="88" s="1"/>
  <c r="AE60" i="88"/>
  <c r="AG60" i="88"/>
  <c r="AP60" i="88" s="1"/>
  <c r="W61" i="88"/>
  <c r="AI61" i="44"/>
  <c r="AN61" i="44"/>
  <c r="AR61" i="41"/>
  <c r="Z65" i="90"/>
  <c r="X65" i="90"/>
  <c r="Y65" i="90"/>
  <c r="AI62" i="81"/>
  <c r="AN62" i="81"/>
  <c r="Y61" i="93"/>
  <c r="Z61" i="93" s="1"/>
  <c r="X61" i="93"/>
  <c r="AG62" i="43"/>
  <c r="AP62" i="43" s="1"/>
  <c r="AF62" i="43"/>
  <c r="AO62" i="43" s="1"/>
  <c r="AE62" i="43"/>
  <c r="W63" i="43"/>
  <c r="Y63" i="42"/>
  <c r="X63" i="42"/>
  <c r="Z63" i="42" s="1"/>
  <c r="X59" i="47"/>
  <c r="Y59" i="47"/>
  <c r="AR62" i="31"/>
  <c r="AR60" i="40"/>
  <c r="AI61" i="74"/>
  <c r="AN61" i="74"/>
  <c r="AR59" i="95"/>
  <c r="AH61" i="82"/>
  <c r="AQ61" i="82" s="1"/>
  <c r="AR58" i="76"/>
  <c r="AE63" i="37"/>
  <c r="AG63" i="37"/>
  <c r="AP63" i="37" s="1"/>
  <c r="AF63" i="37"/>
  <c r="AO63" i="37" s="1"/>
  <c r="W64" i="37"/>
  <c r="AE60" i="38"/>
  <c r="W61" i="38"/>
  <c r="AG60" i="38"/>
  <c r="AP60" i="38" s="1"/>
  <c r="AF60" i="38"/>
  <c r="AO60" i="38" s="1"/>
  <c r="AH64" i="28"/>
  <c r="AQ64" i="28" s="1"/>
  <c r="AR61" i="33"/>
  <c r="X61" i="29"/>
  <c r="Y61" i="29"/>
  <c r="AH62" i="91"/>
  <c r="AQ62" i="91" s="1"/>
  <c r="AH62" i="33"/>
  <c r="AQ62" i="33" s="1"/>
  <c r="X62" i="46"/>
  <c r="Y62" i="46"/>
  <c r="AH66" i="39"/>
  <c r="AQ66" i="39" s="1"/>
  <c r="AG61" i="96"/>
  <c r="AP61" i="96" s="1"/>
  <c r="AF61" i="96"/>
  <c r="AO61" i="96" s="1"/>
  <c r="W62" i="96"/>
  <c r="AE61" i="96"/>
  <c r="AH64" i="27"/>
  <c r="AQ64" i="27" s="1"/>
  <c r="AN62" i="42"/>
  <c r="AI62" i="42"/>
  <c r="AN58" i="47"/>
  <c r="AI58" i="47"/>
  <c r="AH63" i="45"/>
  <c r="AQ63" i="45" s="1"/>
  <c r="AR63" i="28"/>
  <c r="X64" i="30"/>
  <c r="Y64" i="30"/>
  <c r="Z64" i="30" s="1"/>
  <c r="Z61" i="82"/>
  <c r="Z63" i="34"/>
  <c r="Z62" i="25"/>
  <c r="AH60" i="95"/>
  <c r="AQ60" i="95" s="1"/>
  <c r="AI63" i="80"/>
  <c r="AN63" i="80"/>
  <c r="AG62" i="87"/>
  <c r="AP62" i="87" s="1"/>
  <c r="AF62" i="87"/>
  <c r="AO62" i="87" s="1"/>
  <c r="W63" i="87"/>
  <c r="AE62" i="87"/>
  <c r="AH61" i="40"/>
  <c r="AQ61" i="40" s="1"/>
  <c r="AH63" i="83"/>
  <c r="AQ63" i="83" s="1"/>
  <c r="Z64" i="28"/>
  <c r="Z62" i="91"/>
  <c r="Z62" i="33"/>
  <c r="AH62" i="94"/>
  <c r="AQ62" i="94" s="1"/>
  <c r="AN60" i="93"/>
  <c r="AI60" i="93"/>
  <c r="AH63" i="35"/>
  <c r="AQ63" i="35" s="1"/>
  <c r="AR59" i="73"/>
  <c r="AR60" i="82"/>
  <c r="AI63" i="89"/>
  <c r="AN63" i="89"/>
  <c r="AH63" i="75"/>
  <c r="AQ63" i="75" s="1"/>
  <c r="AH62" i="26"/>
  <c r="AQ62" i="26" s="1"/>
  <c r="Z60" i="95"/>
  <c r="X64" i="80"/>
  <c r="Y64" i="80"/>
  <c r="AR62" i="45"/>
  <c r="W63" i="79"/>
  <c r="AG62" i="79"/>
  <c r="AP62" i="79" s="1"/>
  <c r="AF62" i="79"/>
  <c r="AO62" i="79" s="1"/>
  <c r="AE62" i="79"/>
  <c r="AR61" i="25"/>
  <c r="AH63" i="31"/>
  <c r="AQ63" i="31" s="1"/>
  <c r="AI60" i="29"/>
  <c r="AN60" i="29"/>
  <c r="AR62" i="35"/>
  <c r="AE62" i="84"/>
  <c r="W63" i="84"/>
  <c r="AF62" i="84"/>
  <c r="AO62" i="84" s="1"/>
  <c r="AG62" i="84"/>
  <c r="AP62" i="84" s="1"/>
  <c r="AI64" i="90"/>
  <c r="AN64" i="90"/>
  <c r="AN61" i="46"/>
  <c r="AI61" i="46"/>
  <c r="Y64" i="48"/>
  <c r="X64" i="48"/>
  <c r="Z66" i="39"/>
  <c r="AH64" i="85"/>
  <c r="AQ64" i="85" s="1"/>
  <c r="X63" i="81"/>
  <c r="Y63" i="81"/>
  <c r="Z63" i="81" s="1"/>
  <c r="AE64" i="27"/>
  <c r="W65" i="27"/>
  <c r="AG64" i="27"/>
  <c r="AP64" i="27" s="1"/>
  <c r="AF64" i="27"/>
  <c r="AO64" i="27" s="1"/>
  <c r="Z62" i="92"/>
  <c r="X62" i="92"/>
  <c r="Y62" i="92"/>
  <c r="Z63" i="45"/>
  <c r="AE60" i="78"/>
  <c r="W61" i="78"/>
  <c r="AF60" i="78"/>
  <c r="AO60" i="78" s="1"/>
  <c r="AG60" i="78"/>
  <c r="AP60" i="78" s="1"/>
  <c r="AH60" i="73"/>
  <c r="AQ60" i="73" s="1"/>
  <c r="X64" i="89"/>
  <c r="Y64" i="89"/>
  <c r="X62" i="74"/>
  <c r="Z62" i="74" s="1"/>
  <c r="Y62" i="74"/>
  <c r="AI63" i="30"/>
  <c r="AN63" i="30"/>
  <c r="AH64" i="32"/>
  <c r="AQ64" i="32" s="1"/>
  <c r="AR61" i="94"/>
  <c r="AE63" i="83"/>
  <c r="W64" i="83"/>
  <c r="AG63" i="83"/>
  <c r="AP63" i="83" s="1"/>
  <c r="AF63" i="83"/>
  <c r="AO63" i="83" s="1"/>
  <c r="AR61" i="91"/>
  <c r="Z62" i="44"/>
  <c r="X62" i="44"/>
  <c r="Y62" i="44"/>
  <c r="AR63" i="27"/>
  <c r="AH62" i="79"/>
  <c r="AQ62" i="79" s="1"/>
  <c r="AH62" i="41"/>
  <c r="AQ62" i="41" s="1"/>
  <c r="Z64" i="85"/>
  <c r="AR63" i="32"/>
  <c r="Z63" i="35"/>
  <c r="AR63" i="85"/>
  <c r="AI61" i="92"/>
  <c r="AN61" i="92"/>
  <c r="AR62" i="83"/>
  <c r="AN64" i="77"/>
  <c r="AI64" i="77"/>
  <c r="AH59" i="76"/>
  <c r="AQ59" i="76" s="1"/>
  <c r="Z64" i="32"/>
  <c r="Z63" i="75"/>
  <c r="Z62" i="26"/>
  <c r="AR61" i="79"/>
  <c r="X62" i="36"/>
  <c r="Y62" i="36"/>
  <c r="AG63" i="42" l="1"/>
  <c r="AP63" i="42" s="1"/>
  <c r="W64" i="42"/>
  <c r="AF63" i="42"/>
  <c r="AO63" i="42" s="1"/>
  <c r="AE63" i="42"/>
  <c r="AG64" i="30"/>
  <c r="AP64" i="30" s="1"/>
  <c r="W65" i="30"/>
  <c r="AF64" i="30"/>
  <c r="AO64" i="30" s="1"/>
  <c r="AE64" i="30"/>
  <c r="W62" i="93"/>
  <c r="AG61" i="93"/>
  <c r="AP61" i="93" s="1"/>
  <c r="AF61" i="93"/>
  <c r="AO61" i="93" s="1"/>
  <c r="AE61" i="93"/>
  <c r="AE62" i="74"/>
  <c r="W63" i="74"/>
  <c r="AG62" i="74"/>
  <c r="AP62" i="74" s="1"/>
  <c r="AF62" i="74"/>
  <c r="AO62" i="74" s="1"/>
  <c r="AE63" i="81"/>
  <c r="W64" i="81"/>
  <c r="AF63" i="81"/>
  <c r="AO63" i="81" s="1"/>
  <c r="AG63" i="81"/>
  <c r="AP63" i="81" s="1"/>
  <c r="AR61" i="46"/>
  <c r="AR60" i="29"/>
  <c r="Z63" i="79"/>
  <c r="Y63" i="79"/>
  <c r="X63" i="79"/>
  <c r="W61" i="95"/>
  <c r="AG60" i="95"/>
  <c r="AP60" i="95" s="1"/>
  <c r="AF60" i="95"/>
  <c r="AO60" i="95" s="1"/>
  <c r="AE60" i="95"/>
  <c r="AR63" i="89"/>
  <c r="W63" i="91"/>
  <c r="AG62" i="91"/>
  <c r="AP62" i="91" s="1"/>
  <c r="AE62" i="91"/>
  <c r="AF62" i="91"/>
  <c r="AO62" i="91" s="1"/>
  <c r="AR63" i="80"/>
  <c r="AG62" i="25"/>
  <c r="AP62" i="25" s="1"/>
  <c r="W63" i="25"/>
  <c r="AF62" i="25"/>
  <c r="AO62" i="25" s="1"/>
  <c r="AE62" i="25"/>
  <c r="X62" i="96"/>
  <c r="Y62" i="96"/>
  <c r="AR61" i="44"/>
  <c r="Y63" i="41"/>
  <c r="X63" i="41"/>
  <c r="AI63" i="83"/>
  <c r="AN63" i="83"/>
  <c r="X61" i="78"/>
  <c r="Y61" i="78"/>
  <c r="Z61" i="78" s="1"/>
  <c r="AH63" i="81"/>
  <c r="AQ63" i="81" s="1"/>
  <c r="Y63" i="84"/>
  <c r="X63" i="84"/>
  <c r="AE64" i="28"/>
  <c r="W65" i="28"/>
  <c r="AG64" i="28"/>
  <c r="AP64" i="28" s="1"/>
  <c r="AF64" i="28"/>
  <c r="AO64" i="28" s="1"/>
  <c r="AN62" i="87"/>
  <c r="AI62" i="87"/>
  <c r="AF63" i="34"/>
  <c r="AO63" i="34" s="1"/>
  <c r="AE63" i="34"/>
  <c r="W64" i="34"/>
  <c r="AG63" i="34"/>
  <c r="AP63" i="34" s="1"/>
  <c r="AR58" i="47"/>
  <c r="Y64" i="37"/>
  <c r="X64" i="37"/>
  <c r="AH61" i="93"/>
  <c r="AQ61" i="93" s="1"/>
  <c r="AH65" i="90"/>
  <c r="AQ65" i="90" s="1"/>
  <c r="AH65" i="77"/>
  <c r="AQ65" i="77" s="1"/>
  <c r="Y61" i="73"/>
  <c r="X61" i="73"/>
  <c r="AN63" i="86"/>
  <c r="AI63" i="86"/>
  <c r="Z62" i="40"/>
  <c r="X62" i="40"/>
  <c r="Y62" i="40"/>
  <c r="AE62" i="44"/>
  <c r="W63" i="44"/>
  <c r="AG62" i="44"/>
  <c r="AP62" i="44" s="1"/>
  <c r="AF62" i="44"/>
  <c r="AO62" i="44" s="1"/>
  <c r="Y64" i="83"/>
  <c r="X64" i="83"/>
  <c r="AH62" i="74"/>
  <c r="AQ62" i="74" s="1"/>
  <c r="AF62" i="26"/>
  <c r="AO62" i="26" s="1"/>
  <c r="AG62" i="26"/>
  <c r="AP62" i="26" s="1"/>
  <c r="W63" i="26"/>
  <c r="AE62" i="26"/>
  <c r="AI60" i="78"/>
  <c r="AN60" i="78"/>
  <c r="AF66" i="39"/>
  <c r="AO66" i="39" s="1"/>
  <c r="AE66" i="39"/>
  <c r="W67" i="39"/>
  <c r="AG66" i="39"/>
  <c r="AP66" i="39" s="1"/>
  <c r="AI62" i="84"/>
  <c r="AN62" i="84"/>
  <c r="AI62" i="79"/>
  <c r="AN62" i="79"/>
  <c r="X63" i="87"/>
  <c r="Y63" i="87"/>
  <c r="Z63" i="87" s="1"/>
  <c r="AG61" i="82"/>
  <c r="AP61" i="82" s="1"/>
  <c r="AE61" i="82"/>
  <c r="W62" i="82"/>
  <c r="AF61" i="82"/>
  <c r="AO61" i="82" s="1"/>
  <c r="AE65" i="90"/>
  <c r="W66" i="90"/>
  <c r="AG65" i="90"/>
  <c r="AP65" i="90" s="1"/>
  <c r="AF65" i="90"/>
  <c r="AO65" i="90" s="1"/>
  <c r="X61" i="88"/>
  <c r="Y61" i="88"/>
  <c r="AR61" i="36"/>
  <c r="AI61" i="40"/>
  <c r="AN61" i="40"/>
  <c r="AI62" i="41"/>
  <c r="AN62" i="41"/>
  <c r="AF63" i="75"/>
  <c r="AO63" i="75" s="1"/>
  <c r="AG63" i="75"/>
  <c r="AP63" i="75" s="1"/>
  <c r="AE63" i="75"/>
  <c r="W64" i="75"/>
  <c r="AR61" i="92"/>
  <c r="W65" i="85"/>
  <c r="AF64" i="85"/>
  <c r="AO64" i="85" s="1"/>
  <c r="AE64" i="85"/>
  <c r="AG64" i="85"/>
  <c r="AP64" i="85" s="1"/>
  <c r="AH64" i="89"/>
  <c r="AQ64" i="89" s="1"/>
  <c r="AE63" i="45"/>
  <c r="AF63" i="45"/>
  <c r="AO63" i="45" s="1"/>
  <c r="W64" i="45"/>
  <c r="AG63" i="45"/>
  <c r="AP63" i="45" s="1"/>
  <c r="AH64" i="48"/>
  <c r="AQ64" i="48" s="1"/>
  <c r="AR64" i="90"/>
  <c r="AR62" i="42"/>
  <c r="AH62" i="46"/>
  <c r="AQ62" i="46" s="1"/>
  <c r="AR61" i="74"/>
  <c r="AH59" i="47"/>
  <c r="AQ59" i="47" s="1"/>
  <c r="X63" i="43"/>
  <c r="Y63" i="43"/>
  <c r="Z65" i="77"/>
  <c r="AN60" i="73"/>
  <c r="AI60" i="73"/>
  <c r="AN59" i="76"/>
  <c r="AI59" i="76"/>
  <c r="AE63" i="35"/>
  <c r="AF63" i="35"/>
  <c r="AO63" i="35" s="1"/>
  <c r="W64" i="35"/>
  <c r="AG63" i="35"/>
  <c r="AP63" i="35" s="1"/>
  <c r="AG62" i="92"/>
  <c r="AP62" i="92" s="1"/>
  <c r="W63" i="92"/>
  <c r="AF62" i="92"/>
  <c r="AO62" i="92" s="1"/>
  <c r="AE62" i="92"/>
  <c r="AH62" i="36"/>
  <c r="AQ62" i="36" s="1"/>
  <c r="AE64" i="32"/>
  <c r="AF64" i="32"/>
  <c r="AO64" i="32" s="1"/>
  <c r="AG64" i="32"/>
  <c r="AP64" i="32" s="1"/>
  <c r="W65" i="32"/>
  <c r="AR64" i="77"/>
  <c r="AR63" i="30"/>
  <c r="Z64" i="89"/>
  <c r="Z65" i="27"/>
  <c r="X65" i="27"/>
  <c r="Y65" i="27"/>
  <c r="AH64" i="80"/>
  <c r="AQ64" i="80" s="1"/>
  <c r="AR60" i="93"/>
  <c r="AH64" i="30"/>
  <c r="AQ64" i="30" s="1"/>
  <c r="AN61" i="96"/>
  <c r="AI61" i="96"/>
  <c r="Z62" i="46"/>
  <c r="AH61" i="29"/>
  <c r="AQ61" i="29" s="1"/>
  <c r="Z61" i="38"/>
  <c r="X61" i="38"/>
  <c r="Y61" i="38"/>
  <c r="AN63" i="37"/>
  <c r="AI63" i="37"/>
  <c r="Z59" i="47"/>
  <c r="AN62" i="43"/>
  <c r="AI62" i="43"/>
  <c r="AN60" i="88"/>
  <c r="AI60" i="88"/>
  <c r="Y64" i="31"/>
  <c r="X64" i="31"/>
  <c r="Z64" i="31" s="1"/>
  <c r="AN62" i="94"/>
  <c r="AI62" i="94"/>
  <c r="X60" i="76"/>
  <c r="Y60" i="76"/>
  <c r="Z60" i="76" s="1"/>
  <c r="Z62" i="36"/>
  <c r="AH62" i="44"/>
  <c r="AQ62" i="44" s="1"/>
  <c r="AH62" i="92"/>
  <c r="AQ62" i="92" s="1"/>
  <c r="AI64" i="27"/>
  <c r="AN64" i="27"/>
  <c r="Z64" i="48"/>
  <c r="Z64" i="80"/>
  <c r="W63" i="33"/>
  <c r="AG62" i="33"/>
  <c r="AP62" i="33" s="1"/>
  <c r="AE62" i="33"/>
  <c r="AF62" i="33"/>
  <c r="AO62" i="33" s="1"/>
  <c r="Z61" i="29"/>
  <c r="AI60" i="38"/>
  <c r="AN60" i="38"/>
  <c r="AH63" i="42"/>
  <c r="AQ63" i="42" s="1"/>
  <c r="AR62" i="81"/>
  <c r="AR63" i="48"/>
  <c r="AI63" i="31"/>
  <c r="AN63" i="31"/>
  <c r="X64" i="86"/>
  <c r="Z64" i="86" s="1"/>
  <c r="Y64" i="86"/>
  <c r="Z63" i="94"/>
  <c r="Y63" i="94"/>
  <c r="X63" i="94"/>
  <c r="AG61" i="78" l="1"/>
  <c r="AP61" i="78" s="1"/>
  <c r="AE61" i="78"/>
  <c r="AF61" i="78"/>
  <c r="AO61" i="78" s="1"/>
  <c r="W62" i="78"/>
  <c r="W65" i="86"/>
  <c r="AG64" i="86"/>
  <c r="AP64" i="86" s="1"/>
  <c r="AF64" i="86"/>
  <c r="AO64" i="86" s="1"/>
  <c r="AE64" i="86"/>
  <c r="AG64" i="31"/>
  <c r="AP64" i="31" s="1"/>
  <c r="AE64" i="31"/>
  <c r="W65" i="31"/>
  <c r="AF64" i="31"/>
  <c r="AO64" i="31" s="1"/>
  <c r="W61" i="76"/>
  <c r="AG60" i="76"/>
  <c r="AP60" i="76" s="1"/>
  <c r="AF60" i="76"/>
  <c r="AO60" i="76" s="1"/>
  <c r="AE60" i="76"/>
  <c r="W64" i="87"/>
  <c r="AG63" i="87"/>
  <c r="AP63" i="87" s="1"/>
  <c r="AF63" i="87"/>
  <c r="AO63" i="87" s="1"/>
  <c r="AE63" i="87"/>
  <c r="W64" i="94"/>
  <c r="AG63" i="94"/>
  <c r="AP63" i="94" s="1"/>
  <c r="AF63" i="94"/>
  <c r="AO63" i="94" s="1"/>
  <c r="AE63" i="94"/>
  <c r="AE64" i="48"/>
  <c r="W65" i="48"/>
  <c r="AF64" i="48"/>
  <c r="AO64" i="48" s="1"/>
  <c r="AG64" i="48"/>
  <c r="AP64" i="48" s="1"/>
  <c r="AR62" i="43"/>
  <c r="AH61" i="38"/>
  <c r="AQ61" i="38" s="1"/>
  <c r="AG65" i="27"/>
  <c r="AP65" i="27" s="1"/>
  <c r="AF65" i="27"/>
  <c r="AO65" i="27" s="1"/>
  <c r="AE65" i="27"/>
  <c r="W66" i="27"/>
  <c r="W66" i="77"/>
  <c r="AG65" i="77"/>
  <c r="AP65" i="77" s="1"/>
  <c r="AF65" i="77"/>
  <c r="AO65" i="77" s="1"/>
  <c r="AE65" i="77"/>
  <c r="AI64" i="85"/>
  <c r="AN64" i="85"/>
  <c r="Y64" i="75"/>
  <c r="X64" i="75"/>
  <c r="AR62" i="41"/>
  <c r="AH61" i="88"/>
  <c r="AQ61" i="88" s="1"/>
  <c r="AI65" i="90"/>
  <c r="AN65" i="90"/>
  <c r="AR62" i="84"/>
  <c r="AH64" i="83"/>
  <c r="AQ64" i="83" s="1"/>
  <c r="Y63" i="44"/>
  <c r="X63" i="44"/>
  <c r="AH63" i="84"/>
  <c r="AQ63" i="84" s="1"/>
  <c r="AR63" i="83"/>
  <c r="AE63" i="79"/>
  <c r="W64" i="79"/>
  <c r="AF63" i="79"/>
  <c r="AO63" i="79" s="1"/>
  <c r="AG63" i="79"/>
  <c r="AP63" i="79" s="1"/>
  <c r="W65" i="89"/>
  <c r="AG64" i="89"/>
  <c r="AP64" i="89" s="1"/>
  <c r="AE64" i="89"/>
  <c r="AF64" i="89"/>
  <c r="AO64" i="89" s="1"/>
  <c r="X65" i="32"/>
  <c r="Y65" i="32"/>
  <c r="Y63" i="92"/>
  <c r="X63" i="92"/>
  <c r="AN63" i="35"/>
  <c r="AI63" i="35"/>
  <c r="AN63" i="75"/>
  <c r="AI63" i="75"/>
  <c r="Z61" i="88"/>
  <c r="AH63" i="87"/>
  <c r="AQ63" i="87" s="1"/>
  <c r="AR60" i="78"/>
  <c r="AI62" i="44"/>
  <c r="AN62" i="44"/>
  <c r="AH61" i="73"/>
  <c r="AQ61" i="73" s="1"/>
  <c r="AH64" i="37"/>
  <c r="AQ64" i="37" s="1"/>
  <c r="AH63" i="41"/>
  <c r="AQ63" i="41" s="1"/>
  <c r="AH62" i="96"/>
  <c r="AQ62" i="96" s="1"/>
  <c r="Y63" i="74"/>
  <c r="Z63" i="74" s="1"/>
  <c r="X63" i="74"/>
  <c r="Z62" i="93"/>
  <c r="X62" i="93"/>
  <c r="Y62" i="93"/>
  <c r="AI63" i="42"/>
  <c r="AN63" i="42"/>
  <c r="AR61" i="96"/>
  <c r="AR59" i="76"/>
  <c r="AH63" i="43"/>
  <c r="AQ63" i="43" s="1"/>
  <c r="AR61" i="40"/>
  <c r="AN62" i="26"/>
  <c r="AI62" i="26"/>
  <c r="Z64" i="83"/>
  <c r="Y64" i="34"/>
  <c r="X64" i="34"/>
  <c r="Z64" i="34" s="1"/>
  <c r="Z63" i="84"/>
  <c r="Z62" i="96"/>
  <c r="Z63" i="91"/>
  <c r="X63" i="91"/>
  <c r="Y63" i="91"/>
  <c r="X64" i="81"/>
  <c r="Y64" i="81"/>
  <c r="AN62" i="74"/>
  <c r="AI62" i="74"/>
  <c r="AN64" i="30"/>
  <c r="AI64" i="30"/>
  <c r="AI62" i="33"/>
  <c r="AN62" i="33"/>
  <c r="AF62" i="36"/>
  <c r="AO62" i="36" s="1"/>
  <c r="AG62" i="36"/>
  <c r="AP62" i="36" s="1"/>
  <c r="W63" i="36"/>
  <c r="AE62" i="36"/>
  <c r="AG61" i="38"/>
  <c r="AP61" i="38" s="1"/>
  <c r="AF61" i="38"/>
  <c r="AO61" i="38" s="1"/>
  <c r="AE61" i="38"/>
  <c r="W62" i="38"/>
  <c r="AR64" i="27"/>
  <c r="W60" i="47"/>
  <c r="AG59" i="47"/>
  <c r="AP59" i="47" s="1"/>
  <c r="AE59" i="47"/>
  <c r="AF59" i="47"/>
  <c r="AO59" i="47" s="1"/>
  <c r="AH60" i="76"/>
  <c r="AQ60" i="76" s="1"/>
  <c r="AR63" i="37"/>
  <c r="Z63" i="43"/>
  <c r="Y64" i="45"/>
  <c r="X64" i="45"/>
  <c r="Z64" i="45" s="1"/>
  <c r="X65" i="85"/>
  <c r="Y65" i="85"/>
  <c r="Z65" i="85" s="1"/>
  <c r="Y62" i="82"/>
  <c r="X62" i="82"/>
  <c r="Z62" i="82" s="1"/>
  <c r="Y67" i="39"/>
  <c r="X67" i="39"/>
  <c r="AH62" i="40"/>
  <c r="AQ62" i="40" s="1"/>
  <c r="Z61" i="73"/>
  <c r="Z64" i="37"/>
  <c r="AI63" i="34"/>
  <c r="AN63" i="34"/>
  <c r="X65" i="28"/>
  <c r="Y65" i="28"/>
  <c r="Z65" i="28" s="1"/>
  <c r="AH61" i="78"/>
  <c r="AQ61" i="78" s="1"/>
  <c r="Z63" i="41"/>
  <c r="AN62" i="25"/>
  <c r="AI62" i="25"/>
  <c r="Z61" i="95"/>
  <c r="X61" i="95"/>
  <c r="Y61" i="95"/>
  <c r="AN63" i="81"/>
  <c r="AI63" i="81"/>
  <c r="AI61" i="93"/>
  <c r="AN61" i="93"/>
  <c r="X64" i="42"/>
  <c r="Y64" i="42"/>
  <c r="AR60" i="38"/>
  <c r="Z63" i="33"/>
  <c r="X63" i="33"/>
  <c r="Y63" i="33"/>
  <c r="AR60" i="88"/>
  <c r="AI64" i="32"/>
  <c r="AN64" i="32"/>
  <c r="Y64" i="35"/>
  <c r="X64" i="35"/>
  <c r="AR60" i="73"/>
  <c r="AN61" i="82"/>
  <c r="AI61" i="82"/>
  <c r="AR62" i="79"/>
  <c r="AI66" i="39"/>
  <c r="AN66" i="39"/>
  <c r="Z63" i="26"/>
  <c r="X63" i="26"/>
  <c r="Y63" i="26"/>
  <c r="AG62" i="40"/>
  <c r="AP62" i="40" s="1"/>
  <c r="AF62" i="40"/>
  <c r="AO62" i="40" s="1"/>
  <c r="AE62" i="40"/>
  <c r="W63" i="40"/>
  <c r="AH63" i="79"/>
  <c r="AQ63" i="79" s="1"/>
  <c r="AH64" i="31"/>
  <c r="AQ64" i="31" s="1"/>
  <c r="W63" i="46"/>
  <c r="AG62" i="46"/>
  <c r="AP62" i="46" s="1"/>
  <c r="AF62" i="46"/>
  <c r="AO62" i="46" s="1"/>
  <c r="AE62" i="46"/>
  <c r="AH64" i="86"/>
  <c r="AQ64" i="86" s="1"/>
  <c r="AH63" i="94"/>
  <c r="AQ63" i="94" s="1"/>
  <c r="AR63" i="31"/>
  <c r="AG61" i="29"/>
  <c r="AP61" i="29" s="1"/>
  <c r="AF61" i="29"/>
  <c r="AO61" i="29" s="1"/>
  <c r="W62" i="29"/>
  <c r="AE61" i="29"/>
  <c r="W65" i="80"/>
  <c r="AG64" i="80"/>
  <c r="AP64" i="80" s="1"/>
  <c r="AE64" i="80"/>
  <c r="AF64" i="80"/>
  <c r="AO64" i="80" s="1"/>
  <c r="AR62" i="94"/>
  <c r="AH65" i="27"/>
  <c r="AQ65" i="27" s="1"/>
  <c r="AN62" i="92"/>
  <c r="AI62" i="92"/>
  <c r="AI63" i="45"/>
  <c r="AN63" i="45"/>
  <c r="X66" i="90"/>
  <c r="Y66" i="90"/>
  <c r="AR63" i="86"/>
  <c r="AR62" i="87"/>
  <c r="AN64" i="28"/>
  <c r="AI64" i="28"/>
  <c r="Y63" i="25"/>
  <c r="X63" i="25"/>
  <c r="Z63" i="25" s="1"/>
  <c r="AI62" i="91"/>
  <c r="AN62" i="91"/>
  <c r="AI60" i="95"/>
  <c r="AN60" i="95"/>
  <c r="Z65" i="30"/>
  <c r="X65" i="30"/>
  <c r="Y65" i="30"/>
  <c r="AE65" i="85" l="1"/>
  <c r="AG65" i="85"/>
  <c r="AP65" i="85" s="1"/>
  <c r="AF65" i="85"/>
  <c r="AO65" i="85" s="1"/>
  <c r="W66" i="85"/>
  <c r="AF63" i="74"/>
  <c r="AO63" i="74" s="1"/>
  <c r="AG63" i="74"/>
  <c r="AP63" i="74" s="1"/>
  <c r="W64" i="74"/>
  <c r="AE63" i="74"/>
  <c r="W64" i="25"/>
  <c r="AG63" i="25"/>
  <c r="AP63" i="25" s="1"/>
  <c r="AF63" i="25"/>
  <c r="AO63" i="25" s="1"/>
  <c r="AE63" i="25"/>
  <c r="AF65" i="28"/>
  <c r="AO65" i="28" s="1"/>
  <c r="AG65" i="28"/>
  <c r="AP65" i="28" s="1"/>
  <c r="W66" i="28"/>
  <c r="AE65" i="28"/>
  <c r="AG64" i="45"/>
  <c r="AP64" i="45" s="1"/>
  <c r="AF64" i="45"/>
  <c r="AO64" i="45" s="1"/>
  <c r="W65" i="45"/>
  <c r="AE64" i="45"/>
  <c r="AG64" i="34"/>
  <c r="AP64" i="34" s="1"/>
  <c r="AF64" i="34"/>
  <c r="AO64" i="34" s="1"/>
  <c r="AE64" i="34"/>
  <c r="W65" i="34"/>
  <c r="W63" i="82"/>
  <c r="AG62" i="82"/>
  <c r="AP62" i="82" s="1"/>
  <c r="AE62" i="82"/>
  <c r="AF62" i="82"/>
  <c r="AO62" i="82" s="1"/>
  <c r="AR62" i="92"/>
  <c r="AR60" i="95"/>
  <c r="AR64" i="28"/>
  <c r="Z65" i="80"/>
  <c r="X65" i="80"/>
  <c r="Y65" i="80"/>
  <c r="AI62" i="46"/>
  <c r="AN62" i="46"/>
  <c r="AR66" i="39"/>
  <c r="AR63" i="81"/>
  <c r="AG64" i="37"/>
  <c r="AP64" i="37" s="1"/>
  <c r="W65" i="37"/>
  <c r="AE64" i="37"/>
  <c r="AF64" i="37"/>
  <c r="AO64" i="37" s="1"/>
  <c r="AN61" i="38"/>
  <c r="AI61" i="38"/>
  <c r="AR62" i="74"/>
  <c r="AH63" i="91"/>
  <c r="AQ63" i="91" s="1"/>
  <c r="AH62" i="93"/>
  <c r="AQ62" i="93" s="1"/>
  <c r="Y65" i="89"/>
  <c r="X65" i="89"/>
  <c r="AI63" i="79"/>
  <c r="AN63" i="79"/>
  <c r="Z66" i="77"/>
  <c r="X66" i="77"/>
  <c r="Y66" i="77"/>
  <c r="AI63" i="94"/>
  <c r="AN63" i="94"/>
  <c r="AN64" i="31"/>
  <c r="AI64" i="31"/>
  <c r="X65" i="86"/>
  <c r="Y65" i="86"/>
  <c r="Z65" i="86" s="1"/>
  <c r="AH66" i="90"/>
  <c r="AQ66" i="90" s="1"/>
  <c r="AH64" i="35"/>
  <c r="AQ64" i="35" s="1"/>
  <c r="AF63" i="41"/>
  <c r="AO63" i="41" s="1"/>
  <c r="AE63" i="41"/>
  <c r="W64" i="41"/>
  <c r="AG63" i="41"/>
  <c r="AP63" i="41" s="1"/>
  <c r="W62" i="73"/>
  <c r="AG61" i="73"/>
  <c r="AP61" i="73" s="1"/>
  <c r="AF61" i="73"/>
  <c r="AO61" i="73" s="1"/>
  <c r="AE61" i="73"/>
  <c r="AH67" i="39"/>
  <c r="AQ67" i="39" s="1"/>
  <c r="W64" i="43"/>
  <c r="AG63" i="43"/>
  <c r="AP63" i="43" s="1"/>
  <c r="AF63" i="43"/>
  <c r="AO63" i="43" s="1"/>
  <c r="AE63" i="43"/>
  <c r="Y60" i="47"/>
  <c r="X60" i="47"/>
  <c r="AF63" i="91"/>
  <c r="AO63" i="91" s="1"/>
  <c r="AE63" i="91"/>
  <c r="W64" i="91"/>
  <c r="AG63" i="91"/>
  <c r="AP63" i="91" s="1"/>
  <c r="AG64" i="83"/>
  <c r="AP64" i="83" s="1"/>
  <c r="AE64" i="83"/>
  <c r="W65" i="83"/>
  <c r="AF64" i="83"/>
  <c r="AO64" i="83" s="1"/>
  <c r="AE62" i="93"/>
  <c r="W63" i="93"/>
  <c r="AF62" i="93"/>
  <c r="AO62" i="93" s="1"/>
  <c r="AG62" i="93"/>
  <c r="AP62" i="93" s="1"/>
  <c r="AR63" i="35"/>
  <c r="AH65" i="32"/>
  <c r="AQ65" i="32" s="1"/>
  <c r="AR65" i="90"/>
  <c r="AR64" i="85"/>
  <c r="Y62" i="78"/>
  <c r="Z62" i="78" s="1"/>
  <c r="X62" i="78"/>
  <c r="AR62" i="91"/>
  <c r="Z66" i="90"/>
  <c r="AN61" i="29"/>
  <c r="AI61" i="29"/>
  <c r="AH64" i="42"/>
  <c r="AQ64" i="42" s="1"/>
  <c r="AH65" i="28"/>
  <c r="AQ65" i="28" s="1"/>
  <c r="AH65" i="85"/>
  <c r="AQ65" i="85" s="1"/>
  <c r="W63" i="96"/>
  <c r="AE62" i="96"/>
  <c r="AF62" i="96"/>
  <c r="AO62" i="96" s="1"/>
  <c r="AG62" i="96"/>
  <c r="AP62" i="96" s="1"/>
  <c r="AR62" i="26"/>
  <c r="AH63" i="74"/>
  <c r="AQ63" i="74" s="1"/>
  <c r="AR62" i="44"/>
  <c r="Z65" i="32"/>
  <c r="AH63" i="44"/>
  <c r="AQ63" i="44" s="1"/>
  <c r="AI65" i="77"/>
  <c r="AN65" i="77"/>
  <c r="X66" i="27"/>
  <c r="Y66" i="27"/>
  <c r="Z61" i="76"/>
  <c r="Y61" i="76"/>
  <c r="X61" i="76"/>
  <c r="AI64" i="86"/>
  <c r="AN64" i="86"/>
  <c r="AH65" i="30"/>
  <c r="AQ65" i="30" s="1"/>
  <c r="AH63" i="25"/>
  <c r="AQ63" i="25" s="1"/>
  <c r="AI64" i="80"/>
  <c r="AN64" i="80"/>
  <c r="X62" i="29"/>
  <c r="Y62" i="29"/>
  <c r="AH63" i="26"/>
  <c r="AQ63" i="26" s="1"/>
  <c r="AR61" i="82"/>
  <c r="Z64" i="35"/>
  <c r="AH63" i="33"/>
  <c r="AQ63" i="33" s="1"/>
  <c r="Z64" i="42"/>
  <c r="AH61" i="95"/>
  <c r="AQ61" i="95" s="1"/>
  <c r="Z67" i="39"/>
  <c r="AR62" i="33"/>
  <c r="AH64" i="81"/>
  <c r="AQ64" i="81" s="1"/>
  <c r="AG63" i="84"/>
  <c r="AP63" i="84" s="1"/>
  <c r="AF63" i="84"/>
  <c r="AO63" i="84" s="1"/>
  <c r="AE63" i="84"/>
  <c r="W64" i="84"/>
  <c r="AH63" i="92"/>
  <c r="AQ63" i="92" s="1"/>
  <c r="AH64" i="75"/>
  <c r="AQ64" i="75" s="1"/>
  <c r="AN65" i="27"/>
  <c r="AI65" i="27"/>
  <c r="Y64" i="87"/>
  <c r="X64" i="87"/>
  <c r="W66" i="30"/>
  <c r="AF65" i="30"/>
  <c r="AO65" i="30" s="1"/>
  <c r="AG65" i="30"/>
  <c r="AP65" i="30" s="1"/>
  <c r="AE65" i="30"/>
  <c r="AR63" i="45"/>
  <c r="Z63" i="46"/>
  <c r="X63" i="46"/>
  <c r="Y63" i="46"/>
  <c r="X63" i="40"/>
  <c r="Y63" i="40"/>
  <c r="W64" i="26"/>
  <c r="AG63" i="26"/>
  <c r="AP63" i="26" s="1"/>
  <c r="AF63" i="26"/>
  <c r="AO63" i="26" s="1"/>
  <c r="AE63" i="26"/>
  <c r="AF63" i="33"/>
  <c r="AO63" i="33" s="1"/>
  <c r="AE63" i="33"/>
  <c r="W64" i="33"/>
  <c r="AG63" i="33"/>
  <c r="AP63" i="33" s="1"/>
  <c r="AE61" i="95"/>
  <c r="W62" i="95"/>
  <c r="AF61" i="95"/>
  <c r="AO61" i="95" s="1"/>
  <c r="AG61" i="95"/>
  <c r="AP61" i="95" s="1"/>
  <c r="AH62" i="82"/>
  <c r="AQ62" i="82" s="1"/>
  <c r="AH64" i="45"/>
  <c r="AQ64" i="45" s="1"/>
  <c r="AI59" i="47"/>
  <c r="AN59" i="47"/>
  <c r="AN62" i="36"/>
  <c r="AI62" i="36"/>
  <c r="AR64" i="30"/>
  <c r="Z64" i="81"/>
  <c r="AH64" i="34"/>
  <c r="AQ64" i="34" s="1"/>
  <c r="AR63" i="42"/>
  <c r="AG61" i="88"/>
  <c r="AP61" i="88" s="1"/>
  <c r="AF61" i="88"/>
  <c r="AO61" i="88" s="1"/>
  <c r="W62" i="88"/>
  <c r="AE61" i="88"/>
  <c r="AI64" i="89"/>
  <c r="AN64" i="89"/>
  <c r="Z63" i="44"/>
  <c r="Z65" i="48"/>
  <c r="X65" i="48"/>
  <c r="Y65" i="48"/>
  <c r="X64" i="94"/>
  <c r="Y64" i="94"/>
  <c r="Z64" i="94" s="1"/>
  <c r="AN61" i="78"/>
  <c r="AI61" i="78"/>
  <c r="AN62" i="40"/>
  <c r="AI62" i="40"/>
  <c r="AR64" i="32"/>
  <c r="AR61" i="93"/>
  <c r="AR62" i="25"/>
  <c r="AR63" i="34"/>
  <c r="Z62" i="38"/>
  <c r="X62" i="38"/>
  <c r="Y62" i="38"/>
  <c r="X63" i="36"/>
  <c r="Y63" i="36"/>
  <c r="Z63" i="36" s="1"/>
  <c r="AR63" i="75"/>
  <c r="Z63" i="92"/>
  <c r="Y64" i="79"/>
  <c r="X64" i="79"/>
  <c r="Z64" i="75"/>
  <c r="AI64" i="48"/>
  <c r="AN64" i="48"/>
  <c r="AI63" i="87"/>
  <c r="AN63" i="87"/>
  <c r="AN60" i="76"/>
  <c r="AI60" i="76"/>
  <c r="Z65" i="31"/>
  <c r="Y65" i="31"/>
  <c r="X65" i="31"/>
  <c r="AE65" i="86" l="1"/>
  <c r="W66" i="86"/>
  <c r="AF65" i="86"/>
  <c r="AO65" i="86" s="1"/>
  <c r="AG65" i="86"/>
  <c r="AP65" i="86" s="1"/>
  <c r="AE64" i="94"/>
  <c r="AF64" i="94"/>
  <c r="AO64" i="94" s="1"/>
  <c r="W65" i="94"/>
  <c r="AG64" i="94"/>
  <c r="AP64" i="94" s="1"/>
  <c r="W63" i="78"/>
  <c r="AG62" i="78"/>
  <c r="AP62" i="78" s="1"/>
  <c r="AF62" i="78"/>
  <c r="AO62" i="78" s="1"/>
  <c r="AE62" i="78"/>
  <c r="W64" i="36"/>
  <c r="AG63" i="36"/>
  <c r="AP63" i="36" s="1"/>
  <c r="AF63" i="36"/>
  <c r="AO63" i="36" s="1"/>
  <c r="AE63" i="36"/>
  <c r="AH64" i="79"/>
  <c r="AQ64" i="79" s="1"/>
  <c r="AF61" i="76"/>
  <c r="AO61" i="76" s="1"/>
  <c r="W62" i="76"/>
  <c r="AG61" i="76"/>
  <c r="AP61" i="76" s="1"/>
  <c r="AE61" i="76"/>
  <c r="Y64" i="91"/>
  <c r="X64" i="91"/>
  <c r="AI63" i="43"/>
  <c r="AN63" i="43"/>
  <c r="AI63" i="41"/>
  <c r="AN63" i="41"/>
  <c r="AR63" i="94"/>
  <c r="AH65" i="89"/>
  <c r="AQ65" i="89" s="1"/>
  <c r="AN64" i="37"/>
  <c r="AI64" i="37"/>
  <c r="AF65" i="80"/>
  <c r="AO65" i="80" s="1"/>
  <c r="W66" i="80"/>
  <c r="AG65" i="80"/>
  <c r="AP65" i="80" s="1"/>
  <c r="AE65" i="80"/>
  <c r="AN64" i="45"/>
  <c r="AI64" i="45"/>
  <c r="AI61" i="95"/>
  <c r="AN61" i="95"/>
  <c r="AI63" i="26"/>
  <c r="AN63" i="26"/>
  <c r="AH63" i="40"/>
  <c r="AQ63" i="40" s="1"/>
  <c r="AH62" i="29"/>
  <c r="AQ62" i="29" s="1"/>
  <c r="AH63" i="36"/>
  <c r="AQ63" i="36" s="1"/>
  <c r="AH64" i="94"/>
  <c r="AQ64" i="94" s="1"/>
  <c r="Z63" i="40"/>
  <c r="AI65" i="30"/>
  <c r="AN65" i="30"/>
  <c r="Z62" i="29"/>
  <c r="X63" i="96"/>
  <c r="Z63" i="96" s="1"/>
  <c r="Y63" i="96"/>
  <c r="AG66" i="90"/>
  <c r="AP66" i="90" s="1"/>
  <c r="AE66" i="90"/>
  <c r="W67" i="90"/>
  <c r="AF66" i="90"/>
  <c r="AO66" i="90" s="1"/>
  <c r="Z65" i="83"/>
  <c r="Y65" i="83"/>
  <c r="X65" i="83"/>
  <c r="AI63" i="91"/>
  <c r="AN63" i="91"/>
  <c r="AH65" i="86"/>
  <c r="AQ65" i="86" s="1"/>
  <c r="X65" i="34"/>
  <c r="Z65" i="34" s="1"/>
  <c r="Y65" i="34"/>
  <c r="X65" i="45"/>
  <c r="Y65" i="45"/>
  <c r="Y64" i="25"/>
  <c r="X64" i="25"/>
  <c r="Y66" i="85"/>
  <c r="X66" i="85"/>
  <c r="AH64" i="87"/>
  <c r="AQ64" i="87" s="1"/>
  <c r="AH65" i="31"/>
  <c r="AQ65" i="31" s="1"/>
  <c r="AR63" i="87"/>
  <c r="Z64" i="79"/>
  <c r="AR62" i="40"/>
  <c r="AR64" i="89"/>
  <c r="Z64" i="87"/>
  <c r="AH66" i="27"/>
  <c r="AQ66" i="27" s="1"/>
  <c r="AN64" i="83"/>
  <c r="AI64" i="83"/>
  <c r="Z62" i="73"/>
  <c r="Y62" i="73"/>
  <c r="X62" i="73"/>
  <c r="AH66" i="77"/>
  <c r="AQ66" i="77" s="1"/>
  <c r="Z65" i="89"/>
  <c r="Y65" i="37"/>
  <c r="X65" i="37"/>
  <c r="AI62" i="82"/>
  <c r="AN62" i="82"/>
  <c r="AN64" i="34"/>
  <c r="AI64" i="34"/>
  <c r="AN63" i="74"/>
  <c r="AI63" i="74"/>
  <c r="AG63" i="44"/>
  <c r="AP63" i="44" s="1"/>
  <c r="AF63" i="44"/>
  <c r="AO63" i="44" s="1"/>
  <c r="AE63" i="44"/>
  <c r="W64" i="44"/>
  <c r="AR62" i="36"/>
  <c r="AF63" i="92"/>
  <c r="AO63" i="92" s="1"/>
  <c r="W64" i="92"/>
  <c r="AG63" i="92"/>
  <c r="AP63" i="92" s="1"/>
  <c r="AE63" i="92"/>
  <c r="AN61" i="88"/>
  <c r="AI61" i="88"/>
  <c r="AF64" i="81"/>
  <c r="AO64" i="81" s="1"/>
  <c r="AG64" i="81"/>
  <c r="AP64" i="81" s="1"/>
  <c r="W65" i="81"/>
  <c r="AE64" i="81"/>
  <c r="AR59" i="47"/>
  <c r="Y64" i="33"/>
  <c r="X64" i="33"/>
  <c r="AH63" i="46"/>
  <c r="AQ63" i="46" s="1"/>
  <c r="AR65" i="27"/>
  <c r="AG67" i="39"/>
  <c r="AP67" i="39" s="1"/>
  <c r="AF67" i="39"/>
  <c r="AO67" i="39" s="1"/>
  <c r="AE67" i="39"/>
  <c r="W68" i="39"/>
  <c r="AF64" i="42"/>
  <c r="AO64" i="42" s="1"/>
  <c r="AG64" i="42"/>
  <c r="AP64" i="42" s="1"/>
  <c r="AE64" i="42"/>
  <c r="W65" i="42"/>
  <c r="AG64" i="35"/>
  <c r="AP64" i="35" s="1"/>
  <c r="AF64" i="35"/>
  <c r="AO64" i="35" s="1"/>
  <c r="W65" i="35"/>
  <c r="AE64" i="35"/>
  <c r="AR64" i="80"/>
  <c r="AR64" i="86"/>
  <c r="Z66" i="27"/>
  <c r="X63" i="93"/>
  <c r="Y63" i="93"/>
  <c r="Z63" i="93" s="1"/>
  <c r="AH60" i="47"/>
  <c r="AQ60" i="47" s="1"/>
  <c r="AR64" i="31"/>
  <c r="AF66" i="77"/>
  <c r="AO66" i="77" s="1"/>
  <c r="W67" i="77"/>
  <c r="AG66" i="77"/>
  <c r="AP66" i="77" s="1"/>
  <c r="AE66" i="77"/>
  <c r="AR61" i="38"/>
  <c r="AR62" i="46"/>
  <c r="AI63" i="25"/>
  <c r="AN63" i="25"/>
  <c r="W66" i="31"/>
  <c r="AG65" i="31"/>
  <c r="AP65" i="31" s="1"/>
  <c r="AE65" i="31"/>
  <c r="AF65" i="31"/>
  <c r="AO65" i="31" s="1"/>
  <c r="AR64" i="48"/>
  <c r="AH62" i="38"/>
  <c r="AQ62" i="38" s="1"/>
  <c r="AR61" i="78"/>
  <c r="AH65" i="48"/>
  <c r="AQ65" i="48" s="1"/>
  <c r="AI63" i="33"/>
  <c r="AN63" i="33"/>
  <c r="Z64" i="26"/>
  <c r="Y64" i="26"/>
  <c r="X64" i="26"/>
  <c r="AE63" i="46"/>
  <c r="W64" i="46"/>
  <c r="AF63" i="46"/>
  <c r="AO63" i="46" s="1"/>
  <c r="AG63" i="46"/>
  <c r="AP63" i="46" s="1"/>
  <c r="X64" i="84"/>
  <c r="Y64" i="84"/>
  <c r="AH61" i="76"/>
  <c r="AQ61" i="76" s="1"/>
  <c r="AH62" i="78"/>
  <c r="AQ62" i="78" s="1"/>
  <c r="AI62" i="93"/>
  <c r="AN62" i="93"/>
  <c r="X64" i="43"/>
  <c r="Y64" i="43"/>
  <c r="AI61" i="73"/>
  <c r="AN61" i="73"/>
  <c r="AN65" i="28"/>
  <c r="AI65" i="28"/>
  <c r="Z64" i="74"/>
  <c r="X64" i="74"/>
  <c r="Y64" i="74"/>
  <c r="AR60" i="76"/>
  <c r="AF64" i="75"/>
  <c r="AO64" i="75" s="1"/>
  <c r="W65" i="75"/>
  <c r="AG64" i="75"/>
  <c r="AP64" i="75" s="1"/>
  <c r="AE64" i="75"/>
  <c r="W63" i="38"/>
  <c r="AG62" i="38"/>
  <c r="AP62" i="38" s="1"/>
  <c r="AF62" i="38"/>
  <c r="AO62" i="38" s="1"/>
  <c r="AE62" i="38"/>
  <c r="AG65" i="48"/>
  <c r="AP65" i="48" s="1"/>
  <c r="AF65" i="48"/>
  <c r="AO65" i="48" s="1"/>
  <c r="AE65" i="48"/>
  <c r="W66" i="48"/>
  <c r="X62" i="88"/>
  <c r="Y62" i="88"/>
  <c r="X62" i="95"/>
  <c r="Y62" i="95"/>
  <c r="X66" i="30"/>
  <c r="Y66" i="30"/>
  <c r="AN63" i="84"/>
  <c r="AI63" i="84"/>
  <c r="AR65" i="77"/>
  <c r="AG65" i="32"/>
  <c r="AP65" i="32" s="1"/>
  <c r="AF65" i="32"/>
  <c r="AO65" i="32" s="1"/>
  <c r="AE65" i="32"/>
  <c r="W66" i="32"/>
  <c r="AI62" i="96"/>
  <c r="AN62" i="96"/>
  <c r="AR61" i="29"/>
  <c r="Z60" i="47"/>
  <c r="Y64" i="41"/>
  <c r="X64" i="41"/>
  <c r="AR63" i="79"/>
  <c r="AH65" i="80"/>
  <c r="AQ65" i="80" s="1"/>
  <c r="X63" i="82"/>
  <c r="Y63" i="82"/>
  <c r="X66" i="28"/>
  <c r="Z66" i="28" s="1"/>
  <c r="Y66" i="28"/>
  <c r="AI65" i="85"/>
  <c r="AN65" i="85"/>
  <c r="W67" i="28" l="1"/>
  <c r="AE66" i="28"/>
  <c r="AG66" i="28"/>
  <c r="AP66" i="28" s="1"/>
  <c r="AF66" i="28"/>
  <c r="AO66" i="28" s="1"/>
  <c r="W66" i="34"/>
  <c r="AG65" i="34"/>
  <c r="AP65" i="34" s="1"/>
  <c r="AE65" i="34"/>
  <c r="AF65" i="34"/>
  <c r="AO65" i="34" s="1"/>
  <c r="AF63" i="96"/>
  <c r="AO63" i="96" s="1"/>
  <c r="AE63" i="96"/>
  <c r="W64" i="96"/>
  <c r="AG63" i="96"/>
  <c r="AP63" i="96" s="1"/>
  <c r="AG63" i="93"/>
  <c r="AP63" i="93" s="1"/>
  <c r="AE63" i="93"/>
  <c r="AF63" i="93"/>
  <c r="AO63" i="93" s="1"/>
  <c r="W64" i="93"/>
  <c r="AH64" i="41"/>
  <c r="AQ64" i="41" s="1"/>
  <c r="AH62" i="88"/>
  <c r="AQ62" i="88" s="1"/>
  <c r="AI64" i="75"/>
  <c r="AN64" i="75"/>
  <c r="AR62" i="93"/>
  <c r="AH64" i="84"/>
  <c r="AQ64" i="84" s="1"/>
  <c r="Z66" i="31"/>
  <c r="Y66" i="31"/>
  <c r="X66" i="31"/>
  <c r="AN64" i="81"/>
  <c r="AI64" i="81"/>
  <c r="AR62" i="82"/>
  <c r="AE62" i="73"/>
  <c r="W63" i="73"/>
  <c r="AF62" i="73"/>
  <c r="AO62" i="73" s="1"/>
  <c r="AG62" i="73"/>
  <c r="AP62" i="73" s="1"/>
  <c r="AF60" i="47"/>
  <c r="AO60" i="47" s="1"/>
  <c r="AE60" i="47"/>
  <c r="W61" i="47"/>
  <c r="AG60" i="47"/>
  <c r="AP60" i="47" s="1"/>
  <c r="X66" i="48"/>
  <c r="Y66" i="48"/>
  <c r="Y63" i="38"/>
  <c r="Z63" i="38" s="1"/>
  <c r="X63" i="38"/>
  <c r="X64" i="46"/>
  <c r="Y64" i="46"/>
  <c r="AR63" i="33"/>
  <c r="AR61" i="88"/>
  <c r="AH64" i="25"/>
  <c r="AQ64" i="25" s="1"/>
  <c r="W66" i="83"/>
  <c r="AG65" i="83"/>
  <c r="AP65" i="83" s="1"/>
  <c r="AE65" i="83"/>
  <c r="AF65" i="83"/>
  <c r="AO65" i="83" s="1"/>
  <c r="W64" i="40"/>
  <c r="AG63" i="40"/>
  <c r="AP63" i="40" s="1"/>
  <c r="AF63" i="40"/>
  <c r="AO63" i="40" s="1"/>
  <c r="AE63" i="40"/>
  <c r="AR61" i="95"/>
  <c r="Y66" i="80"/>
  <c r="X66" i="80"/>
  <c r="AR63" i="41"/>
  <c r="AI64" i="94"/>
  <c r="AN64" i="94"/>
  <c r="AH66" i="30"/>
  <c r="AQ66" i="30" s="1"/>
  <c r="AI63" i="46"/>
  <c r="AN63" i="46"/>
  <c r="AI61" i="76"/>
  <c r="AN61" i="76"/>
  <c r="Y63" i="78"/>
  <c r="X63" i="78"/>
  <c r="AR62" i="96"/>
  <c r="Z62" i="88"/>
  <c r="AI62" i="38"/>
  <c r="AN62" i="38"/>
  <c r="AR61" i="73"/>
  <c r="Z64" i="84"/>
  <c r="AH64" i="26"/>
  <c r="AQ64" i="26" s="1"/>
  <c r="AH64" i="33"/>
  <c r="AQ64" i="33" s="1"/>
  <c r="AI63" i="92"/>
  <c r="AN63" i="92"/>
  <c r="AR63" i="74"/>
  <c r="AH65" i="37"/>
  <c r="AQ65" i="37" s="1"/>
  <c r="AR64" i="83"/>
  <c r="AG64" i="79"/>
  <c r="AP64" i="79" s="1"/>
  <c r="AF64" i="79"/>
  <c r="AO64" i="79" s="1"/>
  <c r="AE64" i="79"/>
  <c r="W65" i="79"/>
  <c r="Z64" i="25"/>
  <c r="AR64" i="37"/>
  <c r="AR63" i="43"/>
  <c r="Y64" i="36"/>
  <c r="Z64" i="36" s="1"/>
  <c r="X64" i="36"/>
  <c r="AR64" i="45"/>
  <c r="Z66" i="30"/>
  <c r="Z64" i="41"/>
  <c r="Z66" i="32"/>
  <c r="X66" i="32"/>
  <c r="Y66" i="32"/>
  <c r="AH64" i="74"/>
  <c r="AQ64" i="74" s="1"/>
  <c r="AR63" i="25"/>
  <c r="AI66" i="77"/>
  <c r="AN66" i="77"/>
  <c r="AH63" i="93"/>
  <c r="AQ63" i="93" s="1"/>
  <c r="X65" i="42"/>
  <c r="Y65" i="42"/>
  <c r="Y68" i="39"/>
  <c r="X68" i="39"/>
  <c r="X65" i="81"/>
  <c r="Y65" i="81"/>
  <c r="AF64" i="87"/>
  <c r="AO64" i="87" s="1"/>
  <c r="AE64" i="87"/>
  <c r="W65" i="87"/>
  <c r="AG64" i="87"/>
  <c r="AP64" i="87" s="1"/>
  <c r="AH66" i="85"/>
  <c r="AQ66" i="85" s="1"/>
  <c r="AR63" i="91"/>
  <c r="X67" i="90"/>
  <c r="Y67" i="90"/>
  <c r="W63" i="29"/>
  <c r="AG62" i="29"/>
  <c r="AP62" i="29" s="1"/>
  <c r="AF62" i="29"/>
  <c r="AO62" i="29" s="1"/>
  <c r="AE62" i="29"/>
  <c r="AI65" i="80"/>
  <c r="AN65" i="80"/>
  <c r="AH64" i="91"/>
  <c r="AQ64" i="91" s="1"/>
  <c r="Y62" i="76"/>
  <c r="Z62" i="76" s="1"/>
  <c r="X62" i="76"/>
  <c r="AI62" i="78"/>
  <c r="AN62" i="78"/>
  <c r="AI65" i="31"/>
  <c r="AN65" i="31"/>
  <c r="AN64" i="35"/>
  <c r="AI64" i="35"/>
  <c r="AI64" i="42"/>
  <c r="AN64" i="42"/>
  <c r="AN67" i="39"/>
  <c r="AI67" i="39"/>
  <c r="Z64" i="33"/>
  <c r="X64" i="44"/>
  <c r="Y64" i="44"/>
  <c r="AR64" i="34"/>
  <c r="Z65" i="37"/>
  <c r="AH65" i="45"/>
  <c r="AQ65" i="45" s="1"/>
  <c r="AH65" i="83"/>
  <c r="AQ65" i="83" s="1"/>
  <c r="AN66" i="90"/>
  <c r="AI66" i="90"/>
  <c r="AR63" i="26"/>
  <c r="AI63" i="36"/>
  <c r="AN63" i="36"/>
  <c r="X65" i="94"/>
  <c r="Y65" i="94"/>
  <c r="X66" i="86"/>
  <c r="Y66" i="86"/>
  <c r="AH66" i="28"/>
  <c r="AQ66" i="28" s="1"/>
  <c r="AH65" i="34"/>
  <c r="AQ65" i="34" s="1"/>
  <c r="AH63" i="96"/>
  <c r="AQ63" i="96" s="1"/>
  <c r="AH63" i="82"/>
  <c r="AQ63" i="82" s="1"/>
  <c r="AR63" i="84"/>
  <c r="AH62" i="95"/>
  <c r="AQ62" i="95" s="1"/>
  <c r="Y65" i="75"/>
  <c r="X65" i="75"/>
  <c r="AF64" i="74"/>
  <c r="AO64" i="74" s="1"/>
  <c r="W65" i="74"/>
  <c r="AG64" i="74"/>
  <c r="AP64" i="74" s="1"/>
  <c r="AE64" i="74"/>
  <c r="AH64" i="43"/>
  <c r="AQ64" i="43" s="1"/>
  <c r="AF64" i="26"/>
  <c r="AO64" i="26" s="1"/>
  <c r="AE64" i="26"/>
  <c r="W65" i="26"/>
  <c r="AG64" i="26"/>
  <c r="AP64" i="26" s="1"/>
  <c r="AR65" i="85"/>
  <c r="Z63" i="82"/>
  <c r="AN65" i="32"/>
  <c r="AI65" i="32"/>
  <c r="Z62" i="95"/>
  <c r="AN65" i="48"/>
  <c r="AI65" i="48"/>
  <c r="AR65" i="28"/>
  <c r="Z64" i="43"/>
  <c r="Z67" i="77"/>
  <c r="X67" i="77"/>
  <c r="Y67" i="77"/>
  <c r="W67" i="27"/>
  <c r="AG66" i="27"/>
  <c r="AP66" i="27" s="1"/>
  <c r="AF66" i="27"/>
  <c r="AO66" i="27" s="1"/>
  <c r="AE66" i="27"/>
  <c r="X65" i="35"/>
  <c r="Y65" i="35"/>
  <c r="Z64" i="92"/>
  <c r="Y64" i="92"/>
  <c r="X64" i="92"/>
  <c r="AN63" i="44"/>
  <c r="AI63" i="44"/>
  <c r="AF65" i="89"/>
  <c r="AO65" i="89" s="1"/>
  <c r="W66" i="89"/>
  <c r="AE65" i="89"/>
  <c r="AG65" i="89"/>
  <c r="AP65" i="89" s="1"/>
  <c r="AH62" i="73"/>
  <c r="AQ62" i="73" s="1"/>
  <c r="Z66" i="85"/>
  <c r="Z65" i="45"/>
  <c r="AR65" i="30"/>
  <c r="Z64" i="91"/>
  <c r="AI65" i="86"/>
  <c r="AN65" i="86"/>
  <c r="AE64" i="36" l="1"/>
  <c r="W65" i="36"/>
  <c r="AG64" i="36"/>
  <c r="AP64" i="36" s="1"/>
  <c r="AF64" i="36"/>
  <c r="AO64" i="36" s="1"/>
  <c r="AE63" i="38"/>
  <c r="W64" i="38"/>
  <c r="AG63" i="38"/>
  <c r="AP63" i="38" s="1"/>
  <c r="AF63" i="38"/>
  <c r="AO63" i="38" s="1"/>
  <c r="AF62" i="76"/>
  <c r="AO62" i="76" s="1"/>
  <c r="AG62" i="76"/>
  <c r="AP62" i="76" s="1"/>
  <c r="W63" i="76"/>
  <c r="AE62" i="76"/>
  <c r="AR63" i="44"/>
  <c r="AH65" i="35"/>
  <c r="AQ65" i="35" s="1"/>
  <c r="Z67" i="27"/>
  <c r="X67" i="27"/>
  <c r="Y67" i="27"/>
  <c r="AE63" i="82"/>
  <c r="W64" i="82"/>
  <c r="AG63" i="82"/>
  <c r="AP63" i="82" s="1"/>
  <c r="AF63" i="82"/>
  <c r="AO63" i="82" s="1"/>
  <c r="AN64" i="26"/>
  <c r="AI64" i="26"/>
  <c r="AH65" i="75"/>
  <c r="AQ65" i="75" s="1"/>
  <c r="AR65" i="31"/>
  <c r="AR65" i="80"/>
  <c r="Y65" i="87"/>
  <c r="X65" i="87"/>
  <c r="Z65" i="87" s="1"/>
  <c r="AH68" i="39"/>
  <c r="AQ68" i="39" s="1"/>
  <c r="AR66" i="77"/>
  <c r="AE66" i="30"/>
  <c r="AF66" i="30"/>
  <c r="AO66" i="30" s="1"/>
  <c r="W67" i="30"/>
  <c r="AG66" i="30"/>
  <c r="AP66" i="30" s="1"/>
  <c r="W63" i="88"/>
  <c r="AE62" i="88"/>
  <c r="AG62" i="88"/>
  <c r="AP62" i="88" s="1"/>
  <c r="AF62" i="88"/>
  <c r="AO62" i="88" s="1"/>
  <c r="AI63" i="40"/>
  <c r="AN63" i="40"/>
  <c r="AI65" i="83"/>
  <c r="AN65" i="83"/>
  <c r="Z61" i="47"/>
  <c r="X61" i="47"/>
  <c r="Y61" i="47"/>
  <c r="Y63" i="73"/>
  <c r="X63" i="73"/>
  <c r="AH66" i="31"/>
  <c r="AQ66" i="31" s="1"/>
  <c r="AN63" i="96"/>
  <c r="AI63" i="96"/>
  <c r="Y66" i="34"/>
  <c r="Z66" i="34" s="1"/>
  <c r="X66" i="34"/>
  <c r="AE64" i="92"/>
  <c r="W65" i="92"/>
  <c r="AG64" i="92"/>
  <c r="AP64" i="92" s="1"/>
  <c r="AF64" i="92"/>
  <c r="AO64" i="92" s="1"/>
  <c r="W66" i="45"/>
  <c r="AG65" i="45"/>
  <c r="AP65" i="45" s="1"/>
  <c r="AF65" i="45"/>
  <c r="AO65" i="45" s="1"/>
  <c r="AE65" i="45"/>
  <c r="AG66" i="85"/>
  <c r="AP66" i="85" s="1"/>
  <c r="AF66" i="85"/>
  <c r="AO66" i="85" s="1"/>
  <c r="W67" i="85"/>
  <c r="AE66" i="85"/>
  <c r="Z65" i="35"/>
  <c r="AR65" i="48"/>
  <c r="AI64" i="74"/>
  <c r="AN64" i="74"/>
  <c r="AH66" i="86"/>
  <c r="AQ66" i="86" s="1"/>
  <c r="AR63" i="36"/>
  <c r="AI62" i="29"/>
  <c r="AN62" i="29"/>
  <c r="AH67" i="90"/>
  <c r="AQ67" i="90" s="1"/>
  <c r="AI64" i="87"/>
  <c r="AN64" i="87"/>
  <c r="AN64" i="79"/>
  <c r="AI64" i="79"/>
  <c r="W65" i="84"/>
  <c r="AG64" i="84"/>
  <c r="AP64" i="84" s="1"/>
  <c r="AF64" i="84"/>
  <c r="AO64" i="84" s="1"/>
  <c r="AE64" i="84"/>
  <c r="AR61" i="76"/>
  <c r="AH66" i="80"/>
  <c r="AQ66" i="80" s="1"/>
  <c r="AI60" i="47"/>
  <c r="AN60" i="47"/>
  <c r="AI62" i="73"/>
  <c r="AN62" i="73"/>
  <c r="AN63" i="93"/>
  <c r="AI63" i="93"/>
  <c r="AR65" i="86"/>
  <c r="AN65" i="89"/>
  <c r="AI65" i="89"/>
  <c r="AH64" i="92"/>
  <c r="AQ64" i="92" s="1"/>
  <c r="AI66" i="27"/>
  <c r="AN66" i="27"/>
  <c r="AH67" i="77"/>
  <c r="AQ67" i="77" s="1"/>
  <c r="Z65" i="75"/>
  <c r="Z66" i="86"/>
  <c r="AH64" i="44"/>
  <c r="AQ64" i="44" s="1"/>
  <c r="AR64" i="42"/>
  <c r="AR62" i="78"/>
  <c r="Z67" i="90"/>
  <c r="Z68" i="39"/>
  <c r="AR63" i="92"/>
  <c r="AH64" i="46"/>
  <c r="AQ64" i="46" s="1"/>
  <c r="AH66" i="48"/>
  <c r="AQ66" i="48" s="1"/>
  <c r="AF66" i="31"/>
  <c r="AO66" i="31" s="1"/>
  <c r="AE66" i="31"/>
  <c r="W67" i="31"/>
  <c r="AG66" i="31"/>
  <c r="AP66" i="31" s="1"/>
  <c r="AG64" i="91"/>
  <c r="AP64" i="91" s="1"/>
  <c r="AF64" i="91"/>
  <c r="AO64" i="91" s="1"/>
  <c r="AE64" i="91"/>
  <c r="W65" i="91"/>
  <c r="Y66" i="89"/>
  <c r="X66" i="89"/>
  <c r="AF67" i="77"/>
  <c r="AO67" i="77" s="1"/>
  <c r="AG67" i="77"/>
  <c r="AP67" i="77" s="1"/>
  <c r="AE67" i="77"/>
  <c r="W68" i="77"/>
  <c r="AG62" i="95"/>
  <c r="AP62" i="95" s="1"/>
  <c r="AE62" i="95"/>
  <c r="W63" i="95"/>
  <c r="AF62" i="95"/>
  <c r="AO62" i="95" s="1"/>
  <c r="Z64" i="44"/>
  <c r="AR64" i="35"/>
  <c r="AH62" i="76"/>
  <c r="AQ62" i="76" s="1"/>
  <c r="AH66" i="32"/>
  <c r="AQ66" i="32" s="1"/>
  <c r="AH64" i="36"/>
  <c r="AQ64" i="36" s="1"/>
  <c r="AH63" i="78"/>
  <c r="AQ63" i="78" s="1"/>
  <c r="AR63" i="46"/>
  <c r="Z66" i="80"/>
  <c r="Y66" i="83"/>
  <c r="X66" i="83"/>
  <c r="Z66" i="83" s="1"/>
  <c r="Z64" i="46"/>
  <c r="Z66" i="48"/>
  <c r="AI65" i="34"/>
  <c r="AN65" i="34"/>
  <c r="AI66" i="28"/>
  <c r="AN66" i="28"/>
  <c r="AE64" i="43"/>
  <c r="W65" i="43"/>
  <c r="AG64" i="43"/>
  <c r="AP64" i="43" s="1"/>
  <c r="AF64" i="43"/>
  <c r="AO64" i="43" s="1"/>
  <c r="Z65" i="74"/>
  <c r="X65" i="74"/>
  <c r="Y65" i="74"/>
  <c r="AH65" i="94"/>
  <c r="AQ65" i="94" s="1"/>
  <c r="AR66" i="90"/>
  <c r="W66" i="37"/>
  <c r="AG65" i="37"/>
  <c r="AP65" i="37" s="1"/>
  <c r="AF65" i="37"/>
  <c r="AO65" i="37" s="1"/>
  <c r="AE65" i="37"/>
  <c r="AG64" i="33"/>
  <c r="AP64" i="33" s="1"/>
  <c r="AF64" i="33"/>
  <c r="AO64" i="33" s="1"/>
  <c r="AE64" i="33"/>
  <c r="W65" i="33"/>
  <c r="AH65" i="81"/>
  <c r="AQ65" i="81" s="1"/>
  <c r="AH65" i="42"/>
  <c r="AQ65" i="42" s="1"/>
  <c r="W67" i="32"/>
  <c r="AF66" i="32"/>
  <c r="AO66" i="32" s="1"/>
  <c r="AE66" i="32"/>
  <c r="AG66" i="32"/>
  <c r="AP66" i="32" s="1"/>
  <c r="AF64" i="25"/>
  <c r="AO64" i="25" s="1"/>
  <c r="AE64" i="25"/>
  <c r="W65" i="25"/>
  <c r="AG64" i="25"/>
  <c r="AP64" i="25" s="1"/>
  <c r="Z63" i="78"/>
  <c r="AR64" i="94"/>
  <c r="X64" i="40"/>
  <c r="Y64" i="40"/>
  <c r="Z64" i="40" s="1"/>
  <c r="AH63" i="38"/>
  <c r="AQ63" i="38" s="1"/>
  <c r="AR64" i="81"/>
  <c r="X64" i="93"/>
  <c r="Y64" i="93"/>
  <c r="AR65" i="32"/>
  <c r="X65" i="26"/>
  <c r="Z65" i="26" s="1"/>
  <c r="Y65" i="26"/>
  <c r="Z65" i="94"/>
  <c r="AR67" i="39"/>
  <c r="Y63" i="29"/>
  <c r="X63" i="29"/>
  <c r="Z63" i="29" s="1"/>
  <c r="Z65" i="81"/>
  <c r="Z65" i="42"/>
  <c r="AG64" i="41"/>
  <c r="AP64" i="41" s="1"/>
  <c r="AF64" i="41"/>
  <c r="AO64" i="41" s="1"/>
  <c r="AE64" i="41"/>
  <c r="W65" i="41"/>
  <c r="Y65" i="79"/>
  <c r="Z65" i="79" s="1"/>
  <c r="X65" i="79"/>
  <c r="AR62" i="38"/>
  <c r="AR64" i="75"/>
  <c r="Z64" i="96"/>
  <c r="Y64" i="96"/>
  <c r="X64" i="96"/>
  <c r="X67" i="28"/>
  <c r="Y67" i="28"/>
  <c r="AE64" i="40" l="1"/>
  <c r="W65" i="40"/>
  <c r="AG64" i="40"/>
  <c r="AP64" i="40" s="1"/>
  <c r="AF64" i="40"/>
  <c r="AO64" i="40" s="1"/>
  <c r="AG65" i="87"/>
  <c r="AP65" i="87" s="1"/>
  <c r="W66" i="87"/>
  <c r="AF65" i="87"/>
  <c r="AO65" i="87" s="1"/>
  <c r="AE65" i="87"/>
  <c r="AF65" i="26"/>
  <c r="AO65" i="26" s="1"/>
  <c r="AG65" i="26"/>
  <c r="AP65" i="26" s="1"/>
  <c r="W66" i="26"/>
  <c r="AE65" i="26"/>
  <c r="AE66" i="83"/>
  <c r="W67" i="83"/>
  <c r="AF66" i="83"/>
  <c r="AO66" i="83" s="1"/>
  <c r="AG66" i="83"/>
  <c r="AP66" i="83" s="1"/>
  <c r="W66" i="79"/>
  <c r="AG65" i="79"/>
  <c r="AP65" i="79" s="1"/>
  <c r="AE65" i="79"/>
  <c r="AF65" i="79"/>
  <c r="AO65" i="79" s="1"/>
  <c r="AF66" i="34"/>
  <c r="AO66" i="34" s="1"/>
  <c r="AE66" i="34"/>
  <c r="W67" i="34"/>
  <c r="AG66" i="34"/>
  <c r="AP66" i="34" s="1"/>
  <c r="AE63" i="29"/>
  <c r="AF63" i="29"/>
  <c r="AO63" i="29" s="1"/>
  <c r="W64" i="29"/>
  <c r="AG63" i="29"/>
  <c r="AP63" i="29" s="1"/>
  <c r="AF66" i="80"/>
  <c r="AO66" i="80" s="1"/>
  <c r="AE66" i="80"/>
  <c r="W67" i="80"/>
  <c r="AG66" i="80"/>
  <c r="AP66" i="80" s="1"/>
  <c r="AH65" i="79"/>
  <c r="AQ65" i="79" s="1"/>
  <c r="AE63" i="78"/>
  <c r="W64" i="78"/>
  <c r="AF63" i="78"/>
  <c r="AO63" i="78" s="1"/>
  <c r="AG63" i="78"/>
  <c r="AP63" i="78" s="1"/>
  <c r="X66" i="37"/>
  <c r="Y66" i="37"/>
  <c r="AN62" i="95"/>
  <c r="AI62" i="95"/>
  <c r="AN64" i="91"/>
  <c r="AI64" i="91"/>
  <c r="AI66" i="31"/>
  <c r="AN66" i="31"/>
  <c r="AR60" i="47"/>
  <c r="Y65" i="84"/>
  <c r="X65" i="84"/>
  <c r="AR63" i="96"/>
  <c r="AG61" i="47"/>
  <c r="AP61" i="47" s="1"/>
  <c r="AF61" i="47"/>
  <c r="AO61" i="47" s="1"/>
  <c r="AE61" i="47"/>
  <c r="W62" i="47"/>
  <c r="Z67" i="30"/>
  <c r="X67" i="30"/>
  <c r="Y67" i="30"/>
  <c r="AH67" i="27"/>
  <c r="AQ67" i="27" s="1"/>
  <c r="AI63" i="38"/>
  <c r="AN63" i="38"/>
  <c r="AR65" i="34"/>
  <c r="AH66" i="89"/>
  <c r="AQ66" i="89" s="1"/>
  <c r="AG66" i="86"/>
  <c r="AP66" i="86" s="1"/>
  <c r="AF66" i="86"/>
  <c r="AO66" i="86" s="1"/>
  <c r="AE66" i="86"/>
  <c r="W67" i="86"/>
  <c r="AR63" i="93"/>
  <c r="AR64" i="79"/>
  <c r="AN66" i="85"/>
  <c r="AI66" i="85"/>
  <c r="X65" i="92"/>
  <c r="Y65" i="92"/>
  <c r="AH63" i="73"/>
  <c r="AQ63" i="73" s="1"/>
  <c r="AI62" i="88"/>
  <c r="AN62" i="88"/>
  <c r="AE67" i="27"/>
  <c r="W68" i="27"/>
  <c r="AG67" i="27"/>
  <c r="AP67" i="27" s="1"/>
  <c r="AF67" i="27"/>
  <c r="AO67" i="27" s="1"/>
  <c r="AE65" i="42"/>
  <c r="W66" i="42"/>
  <c r="AG65" i="42"/>
  <c r="AP65" i="42" s="1"/>
  <c r="AF65" i="42"/>
  <c r="AO65" i="42" s="1"/>
  <c r="AH64" i="40"/>
  <c r="AQ64" i="40" s="1"/>
  <c r="Z65" i="25"/>
  <c r="Y65" i="25"/>
  <c r="X65" i="25"/>
  <c r="AI65" i="37"/>
  <c r="AN65" i="37"/>
  <c r="X65" i="43"/>
  <c r="Y65" i="43"/>
  <c r="W67" i="48"/>
  <c r="AG66" i="48"/>
  <c r="AP66" i="48" s="1"/>
  <c r="AF66" i="48"/>
  <c r="AO66" i="48" s="1"/>
  <c r="AE66" i="48"/>
  <c r="W65" i="44"/>
  <c r="AG64" i="44"/>
  <c r="AP64" i="44" s="1"/>
  <c r="AF64" i="44"/>
  <c r="AO64" i="44" s="1"/>
  <c r="AE64" i="44"/>
  <c r="Z68" i="77"/>
  <c r="X68" i="77"/>
  <c r="Y68" i="77"/>
  <c r="W69" i="39"/>
  <c r="AG68" i="39"/>
  <c r="AP68" i="39" s="1"/>
  <c r="AF68" i="39"/>
  <c r="AO68" i="39" s="1"/>
  <c r="AE68" i="39"/>
  <c r="AE65" i="75"/>
  <c r="AG65" i="75"/>
  <c r="AP65" i="75" s="1"/>
  <c r="AF65" i="75"/>
  <c r="AO65" i="75" s="1"/>
  <c r="W66" i="75"/>
  <c r="AI64" i="84"/>
  <c r="AN64" i="84"/>
  <c r="AR64" i="74"/>
  <c r="X67" i="85"/>
  <c r="Y67" i="85"/>
  <c r="AI64" i="92"/>
  <c r="AN64" i="92"/>
  <c r="AR65" i="83"/>
  <c r="AI66" i="30"/>
  <c r="AN66" i="30"/>
  <c r="AH65" i="74"/>
  <c r="AQ65" i="74" s="1"/>
  <c r="AI64" i="43"/>
  <c r="AN64" i="43"/>
  <c r="AG64" i="46"/>
  <c r="AP64" i="46" s="1"/>
  <c r="AE64" i="46"/>
  <c r="AF64" i="46"/>
  <c r="AO64" i="46" s="1"/>
  <c r="W65" i="46"/>
  <c r="AI67" i="77"/>
  <c r="AN67" i="77"/>
  <c r="Z66" i="89"/>
  <c r="W68" i="90"/>
  <c r="AG67" i="90"/>
  <c r="AP67" i="90" s="1"/>
  <c r="AF67" i="90"/>
  <c r="AO67" i="90" s="1"/>
  <c r="AE67" i="90"/>
  <c r="AR66" i="27"/>
  <c r="AR65" i="89"/>
  <c r="Y66" i="45"/>
  <c r="X66" i="45"/>
  <c r="AH66" i="34"/>
  <c r="AQ66" i="34" s="1"/>
  <c r="Z63" i="73"/>
  <c r="Y63" i="88"/>
  <c r="Z63" i="88" s="1"/>
  <c r="X63" i="88"/>
  <c r="X64" i="82"/>
  <c r="Y64" i="82"/>
  <c r="X65" i="36"/>
  <c r="Y65" i="36"/>
  <c r="AH67" i="28"/>
  <c r="AQ67" i="28" s="1"/>
  <c r="Z67" i="28"/>
  <c r="Y65" i="41"/>
  <c r="X65" i="41"/>
  <c r="AH63" i="29"/>
  <c r="AQ63" i="29" s="1"/>
  <c r="AH64" i="93"/>
  <c r="AQ64" i="93" s="1"/>
  <c r="AN64" i="25"/>
  <c r="AI64" i="25"/>
  <c r="X67" i="32"/>
  <c r="Z67" i="32" s="1"/>
  <c r="Y67" i="32"/>
  <c r="X65" i="33"/>
  <c r="Y65" i="33"/>
  <c r="AE65" i="74"/>
  <c r="W66" i="74"/>
  <c r="AG65" i="74"/>
  <c r="AP65" i="74" s="1"/>
  <c r="AF65" i="74"/>
  <c r="AO65" i="74" s="1"/>
  <c r="AH66" i="83"/>
  <c r="AQ66" i="83" s="1"/>
  <c r="AR62" i="73"/>
  <c r="AR64" i="87"/>
  <c r="AR63" i="40"/>
  <c r="AH65" i="87"/>
  <c r="AQ65" i="87" s="1"/>
  <c r="AR64" i="26"/>
  <c r="AI63" i="82"/>
  <c r="AN63" i="82"/>
  <c r="AI62" i="76"/>
  <c r="AN62" i="76"/>
  <c r="AG64" i="96"/>
  <c r="AP64" i="96" s="1"/>
  <c r="AF64" i="96"/>
  <c r="AO64" i="96" s="1"/>
  <c r="W65" i="96"/>
  <c r="AE64" i="96"/>
  <c r="AI66" i="32"/>
  <c r="AN66" i="32"/>
  <c r="AF65" i="81"/>
  <c r="AO65" i="81" s="1"/>
  <c r="W66" i="81"/>
  <c r="AG65" i="81"/>
  <c r="AP65" i="81" s="1"/>
  <c r="AE65" i="81"/>
  <c r="AG65" i="94"/>
  <c r="AP65" i="94" s="1"/>
  <c r="AE65" i="94"/>
  <c r="W66" i="94"/>
  <c r="AF65" i="94"/>
  <c r="AO65" i="94" s="1"/>
  <c r="AH64" i="96"/>
  <c r="AQ64" i="96" s="1"/>
  <c r="AN64" i="41"/>
  <c r="AI64" i="41"/>
  <c r="AH65" i="26"/>
  <c r="AQ65" i="26" s="1"/>
  <c r="Z64" i="93"/>
  <c r="AN64" i="33"/>
  <c r="AI64" i="33"/>
  <c r="AR66" i="28"/>
  <c r="Z63" i="95"/>
  <c r="X63" i="95"/>
  <c r="Y63" i="95"/>
  <c r="X65" i="91"/>
  <c r="Y65" i="91"/>
  <c r="Z67" i="31"/>
  <c r="Y67" i="31"/>
  <c r="X67" i="31"/>
  <c r="AR62" i="29"/>
  <c r="W66" i="35"/>
  <c r="AF65" i="35"/>
  <c r="AO65" i="35" s="1"/>
  <c r="AE65" i="35"/>
  <c r="AG65" i="35"/>
  <c r="AP65" i="35" s="1"/>
  <c r="AI65" i="45"/>
  <c r="AN65" i="45"/>
  <c r="AH61" i="47"/>
  <c r="AQ61" i="47" s="1"/>
  <c r="X63" i="76"/>
  <c r="Y63" i="76"/>
  <c r="X64" i="38"/>
  <c r="Y64" i="38"/>
  <c r="AN64" i="36"/>
  <c r="AI64" i="36"/>
  <c r="AE67" i="32" l="1"/>
  <c r="AF67" i="32"/>
  <c r="AO67" i="32" s="1"/>
  <c r="W68" i="32"/>
  <c r="AG67" i="32"/>
  <c r="AP67" i="32" s="1"/>
  <c r="AF63" i="88"/>
  <c r="AO63" i="88" s="1"/>
  <c r="AE63" i="88"/>
  <c r="AG63" i="88"/>
  <c r="AP63" i="88" s="1"/>
  <c r="W64" i="88"/>
  <c r="AR64" i="36"/>
  <c r="AG67" i="31"/>
  <c r="AP67" i="31" s="1"/>
  <c r="AE67" i="31"/>
  <c r="W68" i="31"/>
  <c r="AF67" i="31"/>
  <c r="AO67" i="31" s="1"/>
  <c r="AH65" i="36"/>
  <c r="AQ65" i="36" s="1"/>
  <c r="AR65" i="45"/>
  <c r="AH65" i="91"/>
  <c r="AQ65" i="91" s="1"/>
  <c r="AN65" i="94"/>
  <c r="AI65" i="94"/>
  <c r="AH63" i="95"/>
  <c r="AQ63" i="95" s="1"/>
  <c r="W65" i="93"/>
  <c r="AG64" i="93"/>
  <c r="AP64" i="93" s="1"/>
  <c r="AE64" i="93"/>
  <c r="AF64" i="93"/>
  <c r="AO64" i="93" s="1"/>
  <c r="AR64" i="41"/>
  <c r="AI65" i="81"/>
  <c r="AN65" i="81"/>
  <c r="AR66" i="32"/>
  <c r="AE67" i="28"/>
  <c r="AG67" i="28"/>
  <c r="AP67" i="28" s="1"/>
  <c r="AF67" i="28"/>
  <c r="AO67" i="28" s="1"/>
  <c r="W68" i="28"/>
  <c r="AH63" i="88"/>
  <c r="AQ63" i="88" s="1"/>
  <c r="AR64" i="43"/>
  <c r="AR64" i="84"/>
  <c r="AI68" i="39"/>
  <c r="AN68" i="39"/>
  <c r="AH68" i="77"/>
  <c r="AQ68" i="77" s="1"/>
  <c r="X65" i="44"/>
  <c r="Y65" i="44"/>
  <c r="AR62" i="88"/>
  <c r="AG67" i="30"/>
  <c r="AP67" i="30" s="1"/>
  <c r="W68" i="30"/>
  <c r="AF67" i="30"/>
  <c r="AO67" i="30" s="1"/>
  <c r="AE67" i="30"/>
  <c r="AI65" i="79"/>
  <c r="AN65" i="79"/>
  <c r="X65" i="46"/>
  <c r="Y65" i="46"/>
  <c r="AR66" i="30"/>
  <c r="AH67" i="85"/>
  <c r="AQ67" i="85" s="1"/>
  <c r="X66" i="75"/>
  <c r="Y66" i="75"/>
  <c r="AE68" i="77"/>
  <c r="W69" i="77"/>
  <c r="AG68" i="77"/>
  <c r="AP68" i="77" s="1"/>
  <c r="AF68" i="77"/>
  <c r="AO68" i="77" s="1"/>
  <c r="AI66" i="48"/>
  <c r="AN66" i="48"/>
  <c r="AH65" i="43"/>
  <c r="AQ65" i="43" s="1"/>
  <c r="AG65" i="25"/>
  <c r="AP65" i="25" s="1"/>
  <c r="W66" i="25"/>
  <c r="AF65" i="25"/>
  <c r="AO65" i="25" s="1"/>
  <c r="AE65" i="25"/>
  <c r="AH65" i="92"/>
  <c r="AQ65" i="92" s="1"/>
  <c r="Z64" i="78"/>
  <c r="X64" i="78"/>
  <c r="Y64" i="78"/>
  <c r="X67" i="83"/>
  <c r="Z67" i="83" s="1"/>
  <c r="Y67" i="83"/>
  <c r="Z66" i="74"/>
  <c r="X66" i="74"/>
  <c r="Y66" i="74"/>
  <c r="X66" i="94"/>
  <c r="Z66" i="94" s="1"/>
  <c r="Y66" i="94"/>
  <c r="Z65" i="96"/>
  <c r="Y65" i="96"/>
  <c r="X65" i="96"/>
  <c r="AN65" i="74"/>
  <c r="AI65" i="74"/>
  <c r="Z65" i="36"/>
  <c r="Z68" i="90"/>
  <c r="Y68" i="90"/>
  <c r="X68" i="90"/>
  <c r="Z67" i="85"/>
  <c r="AI64" i="44"/>
  <c r="AN64" i="44"/>
  <c r="Z65" i="43"/>
  <c r="Z65" i="92"/>
  <c r="Y62" i="47"/>
  <c r="X62" i="47"/>
  <c r="Z62" i="47" s="1"/>
  <c r="AH65" i="84"/>
  <c r="AQ65" i="84" s="1"/>
  <c r="AR66" i="31"/>
  <c r="AH66" i="37"/>
  <c r="AQ66" i="37" s="1"/>
  <c r="AI63" i="78"/>
  <c r="AN63" i="78"/>
  <c r="Y67" i="34"/>
  <c r="X67" i="34"/>
  <c r="AI66" i="83"/>
  <c r="AN66" i="83"/>
  <c r="AN65" i="87"/>
  <c r="AI65" i="87"/>
  <c r="AH63" i="76"/>
  <c r="AQ63" i="76" s="1"/>
  <c r="X66" i="81"/>
  <c r="Y66" i="81"/>
  <c r="AR63" i="82"/>
  <c r="AR64" i="25"/>
  <c r="AH65" i="41"/>
  <c r="AQ65" i="41" s="1"/>
  <c r="AG63" i="73"/>
  <c r="AP63" i="73" s="1"/>
  <c r="AE63" i="73"/>
  <c r="W64" i="73"/>
  <c r="AF63" i="73"/>
  <c r="AO63" i="73" s="1"/>
  <c r="AH66" i="45"/>
  <c r="AQ66" i="45" s="1"/>
  <c r="AF66" i="89"/>
  <c r="AO66" i="89" s="1"/>
  <c r="W67" i="89"/>
  <c r="AE66" i="89"/>
  <c r="AG66" i="89"/>
  <c r="AP66" i="89" s="1"/>
  <c r="AN64" i="46"/>
  <c r="AI64" i="46"/>
  <c r="Z68" i="27"/>
  <c r="X68" i="27"/>
  <c r="Y68" i="27"/>
  <c r="AR66" i="85"/>
  <c r="AN61" i="47"/>
  <c r="AI61" i="47"/>
  <c r="AR64" i="91"/>
  <c r="Z66" i="37"/>
  <c r="Z67" i="80"/>
  <c r="X67" i="80"/>
  <c r="Y67" i="80"/>
  <c r="Y64" i="29"/>
  <c r="X64" i="29"/>
  <c r="AI66" i="34"/>
  <c r="AN66" i="34"/>
  <c r="Z66" i="79"/>
  <c r="Y66" i="79"/>
  <c r="X66" i="79"/>
  <c r="AN65" i="26"/>
  <c r="AI65" i="26"/>
  <c r="W64" i="95"/>
  <c r="AG63" i="95"/>
  <c r="AP63" i="95" s="1"/>
  <c r="AF63" i="95"/>
  <c r="AO63" i="95" s="1"/>
  <c r="AE63" i="95"/>
  <c r="AN64" i="96"/>
  <c r="AI64" i="96"/>
  <c r="AR62" i="76"/>
  <c r="Z63" i="76"/>
  <c r="Y66" i="35"/>
  <c r="Z66" i="35" s="1"/>
  <c r="X66" i="35"/>
  <c r="AH64" i="38"/>
  <c r="AQ64" i="38" s="1"/>
  <c r="AH65" i="33"/>
  <c r="AQ65" i="33" s="1"/>
  <c r="AH64" i="82"/>
  <c r="AQ64" i="82" s="1"/>
  <c r="AI67" i="90"/>
  <c r="AN67" i="90"/>
  <c r="Y69" i="39"/>
  <c r="X69" i="39"/>
  <c r="AR65" i="37"/>
  <c r="Z66" i="42"/>
  <c r="X66" i="42"/>
  <c r="Y66" i="42"/>
  <c r="AI67" i="27"/>
  <c r="AN67" i="27"/>
  <c r="X67" i="86"/>
  <c r="Z67" i="86" s="1"/>
  <c r="Y67" i="86"/>
  <c r="AR63" i="38"/>
  <c r="Z65" i="84"/>
  <c r="AI66" i="80"/>
  <c r="AN66" i="80"/>
  <c r="X66" i="87"/>
  <c r="Y66" i="87"/>
  <c r="Y65" i="40"/>
  <c r="X65" i="40"/>
  <c r="AH67" i="32"/>
  <c r="AQ67" i="32" s="1"/>
  <c r="Z65" i="91"/>
  <c r="AR64" i="33"/>
  <c r="Z64" i="38"/>
  <c r="AI65" i="35"/>
  <c r="AN65" i="35"/>
  <c r="AH67" i="31"/>
  <c r="AQ67" i="31" s="1"/>
  <c r="Z65" i="33"/>
  <c r="Z65" i="41"/>
  <c r="Z64" i="82"/>
  <c r="Z66" i="45"/>
  <c r="AR67" i="77"/>
  <c r="AR64" i="92"/>
  <c r="AI65" i="75"/>
  <c r="AN65" i="75"/>
  <c r="Y67" i="48"/>
  <c r="X67" i="48"/>
  <c r="AH65" i="25"/>
  <c r="AQ65" i="25" s="1"/>
  <c r="AI65" i="42"/>
  <c r="AN65" i="42"/>
  <c r="AN66" i="86"/>
  <c r="AI66" i="86"/>
  <c r="AH67" i="30"/>
  <c r="AQ67" i="30" s="1"/>
  <c r="AR62" i="95"/>
  <c r="AI63" i="29"/>
  <c r="AN63" i="29"/>
  <c r="Z66" i="26"/>
  <c r="Y66" i="26"/>
  <c r="X66" i="26"/>
  <c r="AI64" i="40"/>
  <c r="AN64" i="40"/>
  <c r="W63" i="47" l="1"/>
  <c r="AG62" i="47"/>
  <c r="AP62" i="47" s="1"/>
  <c r="AE62" i="47"/>
  <c r="AF62" i="47"/>
  <c r="AO62" i="47" s="1"/>
  <c r="AE66" i="35"/>
  <c r="AF66" i="35"/>
  <c r="AO66" i="35" s="1"/>
  <c r="AG66" i="35"/>
  <c r="AP66" i="35" s="1"/>
  <c r="W67" i="35"/>
  <c r="AG67" i="83"/>
  <c r="AP67" i="83" s="1"/>
  <c r="AE67" i="83"/>
  <c r="AF67" i="83"/>
  <c r="AO67" i="83" s="1"/>
  <c r="W68" i="83"/>
  <c r="W68" i="86"/>
  <c r="AG67" i="86"/>
  <c r="AP67" i="86" s="1"/>
  <c r="AF67" i="86"/>
  <c r="AO67" i="86" s="1"/>
  <c r="AE67" i="86"/>
  <c r="W67" i="94"/>
  <c r="AE66" i="94"/>
  <c r="AF66" i="94"/>
  <c r="AO66" i="94" s="1"/>
  <c r="AG66" i="94"/>
  <c r="AP66" i="94" s="1"/>
  <c r="W66" i="41"/>
  <c r="AG65" i="41"/>
  <c r="AP65" i="41" s="1"/>
  <c r="AF65" i="41"/>
  <c r="AO65" i="41" s="1"/>
  <c r="AE65" i="41"/>
  <c r="AH65" i="40"/>
  <c r="AQ65" i="40" s="1"/>
  <c r="AR66" i="83"/>
  <c r="AR64" i="44"/>
  <c r="AN67" i="30"/>
  <c r="AI67" i="30"/>
  <c r="AR65" i="42"/>
  <c r="AH64" i="29"/>
  <c r="AQ64" i="29" s="1"/>
  <c r="AH67" i="34"/>
  <c r="AQ67" i="34" s="1"/>
  <c r="W68" i="85"/>
  <c r="AG67" i="85"/>
  <c r="AP67" i="85" s="1"/>
  <c r="AF67" i="85"/>
  <c r="AO67" i="85" s="1"/>
  <c r="AE67" i="85"/>
  <c r="AI68" i="77"/>
  <c r="AN68" i="77"/>
  <c r="W66" i="91"/>
  <c r="AG65" i="91"/>
  <c r="AP65" i="91" s="1"/>
  <c r="AE65" i="91"/>
  <c r="AF65" i="91"/>
  <c r="AO65" i="91" s="1"/>
  <c r="AR66" i="34"/>
  <c r="Y69" i="77"/>
  <c r="X69" i="77"/>
  <c r="AN67" i="28"/>
  <c r="AI67" i="28"/>
  <c r="W66" i="33"/>
  <c r="AG65" i="33"/>
  <c r="AP65" i="33" s="1"/>
  <c r="AE65" i="33"/>
  <c r="AF65" i="33"/>
  <c r="AO65" i="33" s="1"/>
  <c r="AR63" i="29"/>
  <c r="AR65" i="35"/>
  <c r="Z65" i="40"/>
  <c r="AE65" i="84"/>
  <c r="W66" i="84"/>
  <c r="AF65" i="84"/>
  <c r="AO65" i="84" s="1"/>
  <c r="AG65" i="84"/>
  <c r="AP65" i="84" s="1"/>
  <c r="W64" i="76"/>
  <c r="AG63" i="76"/>
  <c r="AP63" i="76" s="1"/>
  <c r="AF63" i="76"/>
  <c r="AO63" i="76" s="1"/>
  <c r="AE63" i="76"/>
  <c r="AH66" i="79"/>
  <c r="AQ66" i="79" s="1"/>
  <c r="AN66" i="89"/>
  <c r="AI66" i="89"/>
  <c r="AN63" i="73"/>
  <c r="AI63" i="73"/>
  <c r="AH66" i="81"/>
  <c r="AQ66" i="81" s="1"/>
  <c r="AH68" i="90"/>
  <c r="AQ68" i="90" s="1"/>
  <c r="AH65" i="96"/>
  <c r="AQ65" i="96" s="1"/>
  <c r="AH65" i="46"/>
  <c r="AQ65" i="46" s="1"/>
  <c r="AH65" i="44"/>
  <c r="AQ65" i="44" s="1"/>
  <c r="Z68" i="28"/>
  <c r="X68" i="28"/>
  <c r="Y68" i="28"/>
  <c r="AI64" i="93"/>
  <c r="AN64" i="93"/>
  <c r="W67" i="26"/>
  <c r="AG66" i="26"/>
  <c r="AP66" i="26" s="1"/>
  <c r="AF66" i="26"/>
  <c r="AO66" i="26" s="1"/>
  <c r="AE66" i="26"/>
  <c r="AR65" i="26"/>
  <c r="AR65" i="74"/>
  <c r="AH66" i="94"/>
  <c r="AQ66" i="94" s="1"/>
  <c r="Y66" i="25"/>
  <c r="X66" i="25"/>
  <c r="AH67" i="48"/>
  <c r="AQ67" i="48" s="1"/>
  <c r="AE66" i="37"/>
  <c r="W67" i="37"/>
  <c r="AG66" i="37"/>
  <c r="AP66" i="37" s="1"/>
  <c r="AF66" i="37"/>
  <c r="AO66" i="37" s="1"/>
  <c r="AR64" i="40"/>
  <c r="Z67" i="48"/>
  <c r="AG64" i="38"/>
  <c r="AP64" i="38" s="1"/>
  <c r="AF64" i="38"/>
  <c r="AO64" i="38" s="1"/>
  <c r="AE64" i="38"/>
  <c r="W65" i="38"/>
  <c r="AR67" i="27"/>
  <c r="AH69" i="39"/>
  <c r="AQ69" i="39" s="1"/>
  <c r="Z64" i="29"/>
  <c r="AH68" i="27"/>
  <c r="AQ68" i="27" s="1"/>
  <c r="Y67" i="89"/>
  <c r="Z67" i="89" s="1"/>
  <c r="X67" i="89"/>
  <c r="Z66" i="81"/>
  <c r="AR65" i="87"/>
  <c r="Z67" i="34"/>
  <c r="AG65" i="92"/>
  <c r="AP65" i="92" s="1"/>
  <c r="W66" i="92"/>
  <c r="AF65" i="92"/>
  <c r="AO65" i="92" s="1"/>
  <c r="AE65" i="92"/>
  <c r="AH66" i="74"/>
  <c r="AQ66" i="74" s="1"/>
  <c r="AH64" i="78"/>
  <c r="AQ64" i="78" s="1"/>
  <c r="AR66" i="48"/>
  <c r="Z65" i="46"/>
  <c r="Z68" i="30"/>
  <c r="X68" i="30"/>
  <c r="Y68" i="30"/>
  <c r="Z65" i="44"/>
  <c r="X68" i="31"/>
  <c r="Y68" i="31"/>
  <c r="Z64" i="88"/>
  <c r="X64" i="88"/>
  <c r="Y64" i="88"/>
  <c r="X68" i="32"/>
  <c r="Y68" i="32"/>
  <c r="AG66" i="42"/>
  <c r="AP66" i="42" s="1"/>
  <c r="W67" i="42"/>
  <c r="AF66" i="42"/>
  <c r="AO66" i="42" s="1"/>
  <c r="AE66" i="42"/>
  <c r="AH62" i="47"/>
  <c r="AQ62" i="47" s="1"/>
  <c r="AH67" i="83"/>
  <c r="AQ67" i="83" s="1"/>
  <c r="AR67" i="90"/>
  <c r="AI63" i="95"/>
  <c r="AN63" i="95"/>
  <c r="AH66" i="26"/>
  <c r="AQ66" i="26" s="1"/>
  <c r="AR66" i="86"/>
  <c r="AE66" i="79"/>
  <c r="W67" i="79"/>
  <c r="AF66" i="79"/>
  <c r="AO66" i="79" s="1"/>
  <c r="AG66" i="79"/>
  <c r="AP66" i="79" s="1"/>
  <c r="AR61" i="47"/>
  <c r="AG68" i="27"/>
  <c r="AP68" i="27" s="1"/>
  <c r="AF68" i="27"/>
  <c r="AO68" i="27" s="1"/>
  <c r="AE68" i="27"/>
  <c r="W69" i="27"/>
  <c r="AG65" i="43"/>
  <c r="AP65" i="43" s="1"/>
  <c r="AF65" i="43"/>
  <c r="AO65" i="43" s="1"/>
  <c r="AE65" i="43"/>
  <c r="W66" i="43"/>
  <c r="AE68" i="90"/>
  <c r="W69" i="90"/>
  <c r="AG68" i="90"/>
  <c r="AP68" i="90" s="1"/>
  <c r="AF68" i="90"/>
  <c r="AO68" i="90" s="1"/>
  <c r="W66" i="96"/>
  <c r="AE65" i="96"/>
  <c r="AF65" i="96"/>
  <c r="AO65" i="96" s="1"/>
  <c r="AG65" i="96"/>
  <c r="AP65" i="96" s="1"/>
  <c r="AF66" i="74"/>
  <c r="AO66" i="74" s="1"/>
  <c r="AG66" i="74"/>
  <c r="AP66" i="74" s="1"/>
  <c r="W67" i="74"/>
  <c r="AE66" i="74"/>
  <c r="AG64" i="78"/>
  <c r="AP64" i="78" s="1"/>
  <c r="AE64" i="78"/>
  <c r="AF64" i="78"/>
  <c r="AO64" i="78" s="1"/>
  <c r="W65" i="78"/>
  <c r="AN65" i="25"/>
  <c r="AI65" i="25"/>
  <c r="AH66" i="75"/>
  <c r="AQ66" i="75" s="1"/>
  <c r="AR68" i="39"/>
  <c r="AR65" i="81"/>
  <c r="AN67" i="31"/>
  <c r="AI67" i="31"/>
  <c r="AH67" i="86"/>
  <c r="AQ67" i="86" s="1"/>
  <c r="AE67" i="80"/>
  <c r="AF67" i="80"/>
  <c r="AO67" i="80" s="1"/>
  <c r="W68" i="80"/>
  <c r="AG67" i="80"/>
  <c r="AP67" i="80" s="1"/>
  <c r="Y64" i="73"/>
  <c r="X64" i="73"/>
  <c r="AR66" i="80"/>
  <c r="AE66" i="45"/>
  <c r="AF66" i="45"/>
  <c r="AO66" i="45" s="1"/>
  <c r="W67" i="45"/>
  <c r="AG66" i="45"/>
  <c r="AP66" i="45" s="1"/>
  <c r="AH66" i="87"/>
  <c r="AQ66" i="87" s="1"/>
  <c r="AR65" i="75"/>
  <c r="AG64" i="82"/>
  <c r="AP64" i="82" s="1"/>
  <c r="AE64" i="82"/>
  <c r="W65" i="82"/>
  <c r="AF64" i="82"/>
  <c r="AO64" i="82" s="1"/>
  <c r="Z66" i="87"/>
  <c r="AH66" i="42"/>
  <c r="AQ66" i="42" s="1"/>
  <c r="Z69" i="39"/>
  <c r="AH66" i="35"/>
  <c r="AQ66" i="35" s="1"/>
  <c r="AR64" i="96"/>
  <c r="X64" i="95"/>
  <c r="Y64" i="95"/>
  <c r="AH67" i="80"/>
  <c r="AQ67" i="80" s="1"/>
  <c r="AR64" i="46"/>
  <c r="AR63" i="78"/>
  <c r="AF65" i="36"/>
  <c r="AO65" i="36" s="1"/>
  <c r="AG65" i="36"/>
  <c r="AP65" i="36" s="1"/>
  <c r="W66" i="36"/>
  <c r="AE65" i="36"/>
  <c r="Z66" i="75"/>
  <c r="AR65" i="79"/>
  <c r="Y65" i="93"/>
  <c r="Z65" i="93" s="1"/>
  <c r="X65" i="93"/>
  <c r="AR65" i="94"/>
  <c r="AN63" i="88"/>
  <c r="AI63" i="88"/>
  <c r="AN67" i="32"/>
  <c r="AI67" i="32"/>
  <c r="W68" i="89" l="1"/>
  <c r="AG67" i="89"/>
  <c r="AP67" i="89" s="1"/>
  <c r="AF67" i="89"/>
  <c r="AO67" i="89" s="1"/>
  <c r="AE67" i="89"/>
  <c r="AE65" i="93"/>
  <c r="W66" i="93"/>
  <c r="AF65" i="93"/>
  <c r="AO65" i="93" s="1"/>
  <c r="AG65" i="93"/>
  <c r="AP65" i="93" s="1"/>
  <c r="Z67" i="45"/>
  <c r="X67" i="45"/>
  <c r="Y67" i="45"/>
  <c r="AH64" i="73"/>
  <c r="AQ64" i="73" s="1"/>
  <c r="AR65" i="25"/>
  <c r="AN65" i="43"/>
  <c r="AI65" i="43"/>
  <c r="AN66" i="42"/>
  <c r="AI66" i="42"/>
  <c r="AH68" i="32"/>
  <c r="AQ68" i="32" s="1"/>
  <c r="AH68" i="31"/>
  <c r="AQ68" i="31" s="1"/>
  <c r="W66" i="46"/>
  <c r="AG65" i="46"/>
  <c r="AP65" i="46" s="1"/>
  <c r="AF65" i="46"/>
  <c r="AO65" i="46" s="1"/>
  <c r="AE65" i="46"/>
  <c r="AG67" i="34"/>
  <c r="AP67" i="34" s="1"/>
  <c r="AF67" i="34"/>
  <c r="AO67" i="34" s="1"/>
  <c r="AE67" i="34"/>
  <c r="W68" i="34"/>
  <c r="AG64" i="29"/>
  <c r="AP64" i="29" s="1"/>
  <c r="AF64" i="29"/>
  <c r="AO64" i="29" s="1"/>
  <c r="W65" i="29"/>
  <c r="AE64" i="29"/>
  <c r="X67" i="26"/>
  <c r="Y67" i="26"/>
  <c r="Z67" i="26" s="1"/>
  <c r="Z66" i="84"/>
  <c r="Y66" i="84"/>
  <c r="X66" i="84"/>
  <c r="AR67" i="28"/>
  <c r="X68" i="85"/>
  <c r="Y68" i="85"/>
  <c r="AI65" i="41"/>
  <c r="AN65" i="41"/>
  <c r="AN67" i="83"/>
  <c r="AI67" i="83"/>
  <c r="AN66" i="35"/>
  <c r="AI66" i="35"/>
  <c r="AH64" i="95"/>
  <c r="AQ64" i="95" s="1"/>
  <c r="AN67" i="80"/>
  <c r="AI67" i="80"/>
  <c r="AR67" i="31"/>
  <c r="AN66" i="74"/>
  <c r="AI66" i="74"/>
  <c r="X67" i="79"/>
  <c r="Y67" i="79"/>
  <c r="Z67" i="79" s="1"/>
  <c r="Z68" i="32"/>
  <c r="Z68" i="31"/>
  <c r="AN65" i="92"/>
  <c r="AI65" i="92"/>
  <c r="AE67" i="48"/>
  <c r="W68" i="48"/>
  <c r="AF67" i="48"/>
  <c r="AO67" i="48" s="1"/>
  <c r="AG67" i="48"/>
  <c r="AP67" i="48" s="1"/>
  <c r="X67" i="37"/>
  <c r="Y67" i="37"/>
  <c r="Z67" i="37" s="1"/>
  <c r="AR63" i="73"/>
  <c r="AI65" i="84"/>
  <c r="AN65" i="84"/>
  <c r="AR68" i="77"/>
  <c r="AR67" i="30"/>
  <c r="AI66" i="94"/>
  <c r="AN66" i="94"/>
  <c r="X66" i="36"/>
  <c r="Y66" i="36"/>
  <c r="Z64" i="95"/>
  <c r="AN64" i="82"/>
  <c r="AI64" i="82"/>
  <c r="Z64" i="73"/>
  <c r="Y65" i="78"/>
  <c r="X65" i="78"/>
  <c r="AI65" i="96"/>
  <c r="AN65" i="96"/>
  <c r="Y69" i="90"/>
  <c r="X69" i="90"/>
  <c r="AI66" i="79"/>
  <c r="AN66" i="79"/>
  <c r="X67" i="42"/>
  <c r="Z67" i="42" s="1"/>
  <c r="Y67" i="42"/>
  <c r="AE65" i="44"/>
  <c r="W66" i="44"/>
  <c r="AG65" i="44"/>
  <c r="AP65" i="44" s="1"/>
  <c r="AF65" i="44"/>
  <c r="AO65" i="44" s="1"/>
  <c r="AI66" i="37"/>
  <c r="AN66" i="37"/>
  <c r="AH66" i="25"/>
  <c r="AQ66" i="25" s="1"/>
  <c r="AI66" i="26"/>
  <c r="AN66" i="26"/>
  <c r="AR64" i="93"/>
  <c r="X64" i="76"/>
  <c r="Y64" i="76"/>
  <c r="AG65" i="40"/>
  <c r="AP65" i="40" s="1"/>
  <c r="AF65" i="40"/>
  <c r="AO65" i="40" s="1"/>
  <c r="AE65" i="40"/>
  <c r="W66" i="40"/>
  <c r="AI65" i="33"/>
  <c r="AN65" i="33"/>
  <c r="AH69" i="77"/>
  <c r="AQ69" i="77" s="1"/>
  <c r="AI65" i="91"/>
  <c r="AN65" i="91"/>
  <c r="AI67" i="85"/>
  <c r="AN67" i="85"/>
  <c r="Z68" i="86"/>
  <c r="Y68" i="86"/>
  <c r="X68" i="86"/>
  <c r="Z67" i="35"/>
  <c r="Y67" i="35"/>
  <c r="X67" i="35"/>
  <c r="AI62" i="47"/>
  <c r="AN62" i="47"/>
  <c r="X65" i="82"/>
  <c r="Y65" i="82"/>
  <c r="AF66" i="75"/>
  <c r="AO66" i="75" s="1"/>
  <c r="AG66" i="75"/>
  <c r="AP66" i="75" s="1"/>
  <c r="AE66" i="75"/>
  <c r="W67" i="75"/>
  <c r="AN66" i="45"/>
  <c r="AI66" i="45"/>
  <c r="Z67" i="74"/>
  <c r="X67" i="74"/>
  <c r="Y67" i="74"/>
  <c r="AI68" i="90"/>
  <c r="AN68" i="90"/>
  <c r="AH64" i="88"/>
  <c r="AQ64" i="88" s="1"/>
  <c r="AE66" i="81"/>
  <c r="W67" i="81"/>
  <c r="AG66" i="81"/>
  <c r="AP66" i="81" s="1"/>
  <c r="AF66" i="81"/>
  <c r="AO66" i="81" s="1"/>
  <c r="Z65" i="38"/>
  <c r="X65" i="38"/>
  <c r="Y65" i="38"/>
  <c r="AR66" i="89"/>
  <c r="X67" i="94"/>
  <c r="Y67" i="94"/>
  <c r="X68" i="83"/>
  <c r="Y68" i="83"/>
  <c r="AR63" i="88"/>
  <c r="AR67" i="32"/>
  <c r="AH65" i="93"/>
  <c r="AQ65" i="93" s="1"/>
  <c r="AN65" i="36"/>
  <c r="AI65" i="36"/>
  <c r="AF69" i="39"/>
  <c r="AO69" i="39" s="1"/>
  <c r="AE69" i="39"/>
  <c r="W70" i="39"/>
  <c r="AG69" i="39"/>
  <c r="AP69" i="39" s="1"/>
  <c r="W67" i="87"/>
  <c r="AE66" i="87"/>
  <c r="AF66" i="87"/>
  <c r="AO66" i="87" s="1"/>
  <c r="AG66" i="87"/>
  <c r="AP66" i="87" s="1"/>
  <c r="X68" i="80"/>
  <c r="Y68" i="80"/>
  <c r="X66" i="96"/>
  <c r="Z66" i="96" s="1"/>
  <c r="Y66" i="96"/>
  <c r="Y69" i="27"/>
  <c r="X69" i="27"/>
  <c r="AG64" i="88"/>
  <c r="AP64" i="88" s="1"/>
  <c r="AF64" i="88"/>
  <c r="AO64" i="88" s="1"/>
  <c r="W65" i="88"/>
  <c r="AE64" i="88"/>
  <c r="AH68" i="30"/>
  <c r="AQ68" i="30" s="1"/>
  <c r="X66" i="92"/>
  <c r="Y66" i="92"/>
  <c r="Z66" i="92" s="1"/>
  <c r="AH67" i="89"/>
  <c r="AQ67" i="89" s="1"/>
  <c r="AN64" i="38"/>
  <c r="AI64" i="38"/>
  <c r="Z66" i="25"/>
  <c r="AH68" i="28"/>
  <c r="AQ68" i="28" s="1"/>
  <c r="AI63" i="76"/>
  <c r="AN63" i="76"/>
  <c r="Z69" i="77"/>
  <c r="Y66" i="41"/>
  <c r="X66" i="41"/>
  <c r="AI67" i="86"/>
  <c r="AN67" i="86"/>
  <c r="AN64" i="78"/>
  <c r="AI64" i="78"/>
  <c r="X66" i="43"/>
  <c r="Z66" i="43" s="1"/>
  <c r="Y66" i="43"/>
  <c r="AN68" i="27"/>
  <c r="AI68" i="27"/>
  <c r="AR63" i="95"/>
  <c r="W69" i="30"/>
  <c r="AF68" i="30"/>
  <c r="AO68" i="30" s="1"/>
  <c r="AG68" i="30"/>
  <c r="AP68" i="30" s="1"/>
  <c r="AE68" i="30"/>
  <c r="AF68" i="28"/>
  <c r="AO68" i="28" s="1"/>
  <c r="AG68" i="28"/>
  <c r="AP68" i="28" s="1"/>
  <c r="W69" i="28"/>
  <c r="AE68" i="28"/>
  <c r="Y66" i="33"/>
  <c r="X66" i="33"/>
  <c r="X66" i="91"/>
  <c r="Y66" i="91"/>
  <c r="Z66" i="91" s="1"/>
  <c r="Y63" i="47"/>
  <c r="X63" i="47"/>
  <c r="Z63" i="47" s="1"/>
  <c r="AF63" i="47" l="1"/>
  <c r="AO63" i="47" s="1"/>
  <c r="AE63" i="47"/>
  <c r="W64" i="47"/>
  <c r="AG63" i="47"/>
  <c r="AP63" i="47" s="1"/>
  <c r="W67" i="43"/>
  <c r="AG66" i="43"/>
  <c r="AP66" i="43" s="1"/>
  <c r="AF66" i="43"/>
  <c r="AO66" i="43" s="1"/>
  <c r="AE66" i="43"/>
  <c r="AF66" i="96"/>
  <c r="AO66" i="96" s="1"/>
  <c r="AE66" i="96"/>
  <c r="W67" i="96"/>
  <c r="AG66" i="96"/>
  <c r="AP66" i="96" s="1"/>
  <c r="AG67" i="37"/>
  <c r="AP67" i="37" s="1"/>
  <c r="AE67" i="37"/>
  <c r="W68" i="37"/>
  <c r="AF67" i="37"/>
  <c r="AO67" i="37" s="1"/>
  <c r="AF67" i="26"/>
  <c r="AO67" i="26" s="1"/>
  <c r="AE67" i="26"/>
  <c r="W68" i="26"/>
  <c r="AG67" i="26"/>
  <c r="AP67" i="26" s="1"/>
  <c r="AF66" i="91"/>
  <c r="AO66" i="91" s="1"/>
  <c r="AE66" i="91"/>
  <c r="W67" i="91"/>
  <c r="AG66" i="91"/>
  <c r="AP66" i="91" s="1"/>
  <c r="AG67" i="79"/>
  <c r="AP67" i="79" s="1"/>
  <c r="AF67" i="79"/>
  <c r="AO67" i="79" s="1"/>
  <c r="AE67" i="79"/>
  <c r="W68" i="79"/>
  <c r="AF66" i="92"/>
  <c r="AO66" i="92" s="1"/>
  <c r="W67" i="92"/>
  <c r="AG66" i="92"/>
  <c r="AP66" i="92" s="1"/>
  <c r="AE66" i="92"/>
  <c r="AF67" i="42"/>
  <c r="AO67" i="42" s="1"/>
  <c r="AG67" i="42"/>
  <c r="AP67" i="42" s="1"/>
  <c r="AE67" i="42"/>
  <c r="W68" i="42"/>
  <c r="AH66" i="33"/>
  <c r="AQ66" i="33" s="1"/>
  <c r="AH67" i="94"/>
  <c r="AQ67" i="94" s="1"/>
  <c r="Y67" i="75"/>
  <c r="X67" i="75"/>
  <c r="Z69" i="28"/>
  <c r="Y69" i="28"/>
  <c r="X69" i="28"/>
  <c r="AR67" i="86"/>
  <c r="AR63" i="76"/>
  <c r="W67" i="25"/>
  <c r="AG66" i="25"/>
  <c r="AP66" i="25" s="1"/>
  <c r="AF66" i="25"/>
  <c r="AO66" i="25" s="1"/>
  <c r="AE66" i="25"/>
  <c r="Z65" i="88"/>
  <c r="Y65" i="88"/>
  <c r="X65" i="88"/>
  <c r="AH65" i="38"/>
  <c r="AQ65" i="38" s="1"/>
  <c r="AN66" i="81"/>
  <c r="AI66" i="81"/>
  <c r="AR67" i="85"/>
  <c r="AN65" i="40"/>
  <c r="AI65" i="40"/>
  <c r="AR64" i="82"/>
  <c r="AR65" i="92"/>
  <c r="AR66" i="35"/>
  <c r="AN64" i="29"/>
  <c r="AI64" i="29"/>
  <c r="AN67" i="34"/>
  <c r="AI67" i="34"/>
  <c r="AR66" i="42"/>
  <c r="AH67" i="45"/>
  <c r="AQ67" i="45" s="1"/>
  <c r="AI65" i="93"/>
  <c r="AN65" i="93"/>
  <c r="AH65" i="82"/>
  <c r="AQ65" i="82" s="1"/>
  <c r="AG67" i="35"/>
  <c r="AP67" i="35" s="1"/>
  <c r="AF67" i="35"/>
  <c r="AO67" i="35" s="1"/>
  <c r="W68" i="35"/>
  <c r="AE67" i="35"/>
  <c r="AR65" i="96"/>
  <c r="AR66" i="94"/>
  <c r="AR65" i="84"/>
  <c r="AR66" i="74"/>
  <c r="AH68" i="85"/>
  <c r="AQ68" i="85" s="1"/>
  <c r="AG66" i="84"/>
  <c r="AP66" i="84" s="1"/>
  <c r="AF66" i="84"/>
  <c r="AO66" i="84" s="1"/>
  <c r="AE66" i="84"/>
  <c r="W67" i="84"/>
  <c r="Z65" i="29"/>
  <c r="X65" i="29"/>
  <c r="Y65" i="29"/>
  <c r="X66" i="46"/>
  <c r="Y66" i="46"/>
  <c r="AG67" i="45"/>
  <c r="AP67" i="45" s="1"/>
  <c r="AF67" i="45"/>
  <c r="AO67" i="45" s="1"/>
  <c r="W68" i="45"/>
  <c r="AE67" i="45"/>
  <c r="AI67" i="89"/>
  <c r="AN67" i="89"/>
  <c r="AH66" i="41"/>
  <c r="AQ66" i="41" s="1"/>
  <c r="AI66" i="87"/>
  <c r="AN66" i="87"/>
  <c r="AI69" i="39"/>
  <c r="AN69" i="39"/>
  <c r="Z67" i="94"/>
  <c r="AN66" i="75"/>
  <c r="AI66" i="75"/>
  <c r="Z65" i="82"/>
  <c r="AH68" i="86"/>
  <c r="AQ68" i="86" s="1"/>
  <c r="AR65" i="91"/>
  <c r="X66" i="44"/>
  <c r="Y66" i="44"/>
  <c r="AR66" i="79"/>
  <c r="AH65" i="78"/>
  <c r="AQ65" i="78" s="1"/>
  <c r="AE64" i="95"/>
  <c r="AG64" i="95"/>
  <c r="AP64" i="95" s="1"/>
  <c r="W65" i="95"/>
  <c r="AF64" i="95"/>
  <c r="AO64" i="95" s="1"/>
  <c r="W69" i="31"/>
  <c r="AG68" i="31"/>
  <c r="AP68" i="31" s="1"/>
  <c r="AE68" i="31"/>
  <c r="AF68" i="31"/>
  <c r="AO68" i="31" s="1"/>
  <c r="AR67" i="83"/>
  <c r="Z68" i="85"/>
  <c r="AR65" i="43"/>
  <c r="Z66" i="33"/>
  <c r="AI68" i="30"/>
  <c r="AN68" i="30"/>
  <c r="AR64" i="78"/>
  <c r="Z66" i="41"/>
  <c r="AH66" i="92"/>
  <c r="AQ66" i="92" s="1"/>
  <c r="AH69" i="27"/>
  <c r="AQ69" i="27" s="1"/>
  <c r="AH67" i="74"/>
  <c r="AQ67" i="74" s="1"/>
  <c r="AR65" i="33"/>
  <c r="AR66" i="26"/>
  <c r="AI65" i="44"/>
  <c r="AN65" i="44"/>
  <c r="AH69" i="90"/>
  <c r="AQ69" i="90" s="1"/>
  <c r="AG68" i="32"/>
  <c r="AP68" i="32" s="1"/>
  <c r="AF68" i="32"/>
  <c r="AO68" i="32" s="1"/>
  <c r="W69" i="32"/>
  <c r="AE68" i="32"/>
  <c r="AH67" i="26"/>
  <c r="AQ67" i="26" s="1"/>
  <c r="AI65" i="46"/>
  <c r="AN65" i="46"/>
  <c r="AH63" i="47"/>
  <c r="AQ63" i="47" s="1"/>
  <c r="Z69" i="30"/>
  <c r="Y69" i="30"/>
  <c r="X69" i="30"/>
  <c r="AR64" i="38"/>
  <c r="AH66" i="96"/>
  <c r="AQ66" i="96" s="1"/>
  <c r="AR68" i="27"/>
  <c r="AF69" i="77"/>
  <c r="AO69" i="77" s="1"/>
  <c r="AE69" i="77"/>
  <c r="W70" i="77"/>
  <c r="AG69" i="77"/>
  <c r="AP69" i="77" s="1"/>
  <c r="AN64" i="88"/>
  <c r="AI64" i="88"/>
  <c r="AH68" i="80"/>
  <c r="AQ68" i="80" s="1"/>
  <c r="Z67" i="87"/>
  <c r="Y67" i="87"/>
  <c r="X67" i="87"/>
  <c r="AR65" i="36"/>
  <c r="AH68" i="83"/>
  <c r="AQ68" i="83" s="1"/>
  <c r="X67" i="81"/>
  <c r="Y67" i="81"/>
  <c r="AF67" i="74"/>
  <c r="AO67" i="74" s="1"/>
  <c r="W68" i="74"/>
  <c r="AG67" i="74"/>
  <c r="AP67" i="74" s="1"/>
  <c r="AE67" i="74"/>
  <c r="AR62" i="47"/>
  <c r="AE68" i="86"/>
  <c r="W69" i="86"/>
  <c r="AF68" i="86"/>
  <c r="AO68" i="86" s="1"/>
  <c r="AG68" i="86"/>
  <c r="AP68" i="86" s="1"/>
  <c r="AH64" i="76"/>
  <c r="AQ64" i="76" s="1"/>
  <c r="AR66" i="37"/>
  <c r="Z65" i="78"/>
  <c r="AH66" i="36"/>
  <c r="AQ66" i="36" s="1"/>
  <c r="Y68" i="48"/>
  <c r="X68" i="48"/>
  <c r="AH66" i="43"/>
  <c r="AQ66" i="43" s="1"/>
  <c r="Y70" i="39"/>
  <c r="X70" i="39"/>
  <c r="W66" i="38"/>
  <c r="AG65" i="38"/>
  <c r="AP65" i="38" s="1"/>
  <c r="AF65" i="38"/>
  <c r="AO65" i="38" s="1"/>
  <c r="AE65" i="38"/>
  <c r="AR68" i="90"/>
  <c r="AH66" i="91"/>
  <c r="AQ66" i="91" s="1"/>
  <c r="AN68" i="28"/>
  <c r="AI68" i="28"/>
  <c r="Z69" i="27"/>
  <c r="Z68" i="80"/>
  <c r="Z68" i="83"/>
  <c r="AR66" i="45"/>
  <c r="AH67" i="35"/>
  <c r="AQ67" i="35" s="1"/>
  <c r="X66" i="40"/>
  <c r="Z66" i="40" s="1"/>
  <c r="Y66" i="40"/>
  <c r="Z64" i="76"/>
  <c r="AH67" i="42"/>
  <c r="AQ67" i="42" s="1"/>
  <c r="Z69" i="90"/>
  <c r="W65" i="73"/>
  <c r="AG64" i="73"/>
  <c r="AP64" i="73" s="1"/>
  <c r="AF64" i="73"/>
  <c r="AO64" i="73" s="1"/>
  <c r="AE64" i="73"/>
  <c r="Z66" i="36"/>
  <c r="AH67" i="37"/>
  <c r="AQ67" i="37" s="1"/>
  <c r="AI67" i="48"/>
  <c r="AN67" i="48"/>
  <c r="AH67" i="79"/>
  <c r="AQ67" i="79" s="1"/>
  <c r="AR67" i="80"/>
  <c r="AR65" i="41"/>
  <c r="AH66" i="84"/>
  <c r="AQ66" i="84" s="1"/>
  <c r="X68" i="34"/>
  <c r="Y68" i="34"/>
  <c r="Y66" i="93"/>
  <c r="Z66" i="93" s="1"/>
  <c r="X66" i="93"/>
  <c r="Y68" i="89"/>
  <c r="X68" i="89"/>
  <c r="AG66" i="93" l="1"/>
  <c r="AP66" i="93" s="1"/>
  <c r="AE66" i="93"/>
  <c r="W67" i="93"/>
  <c r="AF66" i="93"/>
  <c r="AO66" i="93" s="1"/>
  <c r="W67" i="40"/>
  <c r="AG66" i="40"/>
  <c r="AP66" i="40" s="1"/>
  <c r="AF66" i="40"/>
  <c r="AO66" i="40" s="1"/>
  <c r="AE66" i="40"/>
  <c r="AE69" i="30"/>
  <c r="AF69" i="30"/>
  <c r="AO69" i="30" s="1"/>
  <c r="W70" i="30"/>
  <c r="AG69" i="30"/>
  <c r="AP69" i="30" s="1"/>
  <c r="AH68" i="34"/>
  <c r="AQ68" i="34" s="1"/>
  <c r="AH66" i="93"/>
  <c r="AQ66" i="93" s="1"/>
  <c r="X66" i="38"/>
  <c r="Y66" i="38"/>
  <c r="Z69" i="31"/>
  <c r="Y69" i="31"/>
  <c r="X69" i="31"/>
  <c r="AR66" i="75"/>
  <c r="AR66" i="87"/>
  <c r="W66" i="29"/>
  <c r="AG65" i="29"/>
  <c r="AP65" i="29" s="1"/>
  <c r="AF65" i="29"/>
  <c r="AO65" i="29" s="1"/>
  <c r="AE65" i="29"/>
  <c r="AR65" i="93"/>
  <c r="AR65" i="40"/>
  <c r="Y67" i="25"/>
  <c r="X67" i="25"/>
  <c r="X68" i="37"/>
  <c r="Y68" i="37"/>
  <c r="Z68" i="37" s="1"/>
  <c r="AN66" i="96"/>
  <c r="AI66" i="96"/>
  <c r="Z67" i="43"/>
  <c r="X67" i="43"/>
  <c r="Y67" i="43"/>
  <c r="AR65" i="44"/>
  <c r="W66" i="88"/>
  <c r="AE65" i="88"/>
  <c r="AF65" i="88"/>
  <c r="AO65" i="88" s="1"/>
  <c r="AG65" i="88"/>
  <c r="AP65" i="88" s="1"/>
  <c r="AX69" i="28"/>
  <c r="S69" i="28" s="1"/>
  <c r="AC69" i="28" s="1"/>
  <c r="AG69" i="28"/>
  <c r="AP69" i="28" s="1"/>
  <c r="AP71" i="28" s="1"/>
  <c r="AF69" i="28"/>
  <c r="AO69" i="28" s="1"/>
  <c r="AO71" i="28" s="1"/>
  <c r="AE69" i="28"/>
  <c r="X68" i="26"/>
  <c r="Y68" i="26"/>
  <c r="AN67" i="37"/>
  <c r="AI67" i="37"/>
  <c r="AH70" i="39"/>
  <c r="AQ70" i="39" s="1"/>
  <c r="AF67" i="87"/>
  <c r="AO67" i="87" s="1"/>
  <c r="AE67" i="87"/>
  <c r="AG67" i="87"/>
  <c r="AP67" i="87" s="1"/>
  <c r="W68" i="87"/>
  <c r="X65" i="73"/>
  <c r="Y65" i="73"/>
  <c r="AI65" i="38"/>
  <c r="AN65" i="38"/>
  <c r="AI67" i="74"/>
  <c r="AN67" i="74"/>
  <c r="AH67" i="81"/>
  <c r="AQ67" i="81" s="1"/>
  <c r="AR65" i="46"/>
  <c r="AF66" i="33"/>
  <c r="AO66" i="33" s="1"/>
  <c r="AE66" i="33"/>
  <c r="W67" i="33"/>
  <c r="AG66" i="33"/>
  <c r="AP66" i="33" s="1"/>
  <c r="Z65" i="95"/>
  <c r="X65" i="95"/>
  <c r="Y65" i="95"/>
  <c r="AH66" i="44"/>
  <c r="AQ66" i="44" s="1"/>
  <c r="AE67" i="94"/>
  <c r="AF67" i="94"/>
  <c r="AO67" i="94" s="1"/>
  <c r="AG67" i="94"/>
  <c r="AP67" i="94" s="1"/>
  <c r="W68" i="94"/>
  <c r="AN67" i="45"/>
  <c r="AI67" i="45"/>
  <c r="AH66" i="46"/>
  <c r="AQ66" i="46" s="1"/>
  <c r="X67" i="84"/>
  <c r="Y67" i="84"/>
  <c r="AN67" i="35"/>
  <c r="AI67" i="35"/>
  <c r="AR67" i="34"/>
  <c r="AI66" i="25"/>
  <c r="AN66" i="25"/>
  <c r="AH67" i="75"/>
  <c r="AQ67" i="75" s="1"/>
  <c r="AI66" i="92"/>
  <c r="AN66" i="92"/>
  <c r="Z68" i="79"/>
  <c r="X68" i="79"/>
  <c r="Y68" i="79"/>
  <c r="Y67" i="91"/>
  <c r="X67" i="91"/>
  <c r="AN67" i="26"/>
  <c r="AI67" i="26"/>
  <c r="AI66" i="43"/>
  <c r="AN66" i="43"/>
  <c r="AR68" i="30"/>
  <c r="AR67" i="89"/>
  <c r="AH68" i="89"/>
  <c r="AQ68" i="89" s="1"/>
  <c r="AR67" i="48"/>
  <c r="W67" i="36"/>
  <c r="AE66" i="36"/>
  <c r="AG66" i="36"/>
  <c r="AP66" i="36" s="1"/>
  <c r="AF66" i="36"/>
  <c r="AO66" i="36" s="1"/>
  <c r="AG69" i="90"/>
  <c r="AP69" i="90" s="1"/>
  <c r="AE69" i="90"/>
  <c r="W70" i="90"/>
  <c r="AF69" i="90"/>
  <c r="AO69" i="90" s="1"/>
  <c r="AF64" i="76"/>
  <c r="AO64" i="76" s="1"/>
  <c r="W65" i="76"/>
  <c r="AG64" i="76"/>
  <c r="AP64" i="76" s="1"/>
  <c r="AE64" i="76"/>
  <c r="AF68" i="80"/>
  <c r="AO68" i="80" s="1"/>
  <c r="AE68" i="80"/>
  <c r="AG68" i="80"/>
  <c r="AP68" i="80" s="1"/>
  <c r="W69" i="80"/>
  <c r="Z70" i="39"/>
  <c r="AH68" i="48"/>
  <c r="AQ68" i="48" s="1"/>
  <c r="Z67" i="81"/>
  <c r="AN68" i="32"/>
  <c r="AI68" i="32"/>
  <c r="AF66" i="41"/>
  <c r="AO66" i="41" s="1"/>
  <c r="AE66" i="41"/>
  <c r="W67" i="41"/>
  <c r="AG66" i="41"/>
  <c r="AP66" i="41" s="1"/>
  <c r="AI68" i="31"/>
  <c r="AN68" i="31"/>
  <c r="Z66" i="44"/>
  <c r="Y68" i="45"/>
  <c r="X68" i="45"/>
  <c r="Z66" i="46"/>
  <c r="AN66" i="84"/>
  <c r="AI66" i="84"/>
  <c r="X68" i="35"/>
  <c r="Y68" i="35"/>
  <c r="X68" i="42"/>
  <c r="Y68" i="42"/>
  <c r="Z68" i="42" s="1"/>
  <c r="AN67" i="79"/>
  <c r="AI67" i="79"/>
  <c r="AI66" i="91"/>
  <c r="AN66" i="91"/>
  <c r="X64" i="47"/>
  <c r="Y64" i="47"/>
  <c r="AR64" i="88"/>
  <c r="AI64" i="73"/>
  <c r="AN64" i="73"/>
  <c r="W70" i="27"/>
  <c r="AG69" i="27"/>
  <c r="AP69" i="27" s="1"/>
  <c r="AF69" i="27"/>
  <c r="AO69" i="27" s="1"/>
  <c r="AE69" i="27"/>
  <c r="X69" i="86"/>
  <c r="Y69" i="86"/>
  <c r="X70" i="77"/>
  <c r="Y70" i="77"/>
  <c r="Y69" i="32"/>
  <c r="X69" i="32"/>
  <c r="AR69" i="39"/>
  <c r="AR64" i="29"/>
  <c r="AR66" i="81"/>
  <c r="Z67" i="75"/>
  <c r="AN67" i="42"/>
  <c r="AI67" i="42"/>
  <c r="AI63" i="47"/>
  <c r="AN63" i="47"/>
  <c r="W69" i="83"/>
  <c r="AG68" i="83"/>
  <c r="AP68" i="83" s="1"/>
  <c r="AE68" i="83"/>
  <c r="AF68" i="83"/>
  <c r="AO68" i="83" s="1"/>
  <c r="Z68" i="89"/>
  <c r="Z68" i="34"/>
  <c r="AH66" i="40"/>
  <c r="AQ66" i="40" s="1"/>
  <c r="AR68" i="28"/>
  <c r="Z68" i="48"/>
  <c r="W66" i="78"/>
  <c r="AG65" i="78"/>
  <c r="AP65" i="78" s="1"/>
  <c r="AF65" i="78"/>
  <c r="AO65" i="78" s="1"/>
  <c r="AE65" i="78"/>
  <c r="AI68" i="86"/>
  <c r="AN68" i="86"/>
  <c r="X68" i="74"/>
  <c r="Y68" i="74"/>
  <c r="AH67" i="87"/>
  <c r="AQ67" i="87" s="1"/>
  <c r="AN69" i="77"/>
  <c r="AI69" i="77"/>
  <c r="AH69" i="30"/>
  <c r="AQ69" i="30" s="1"/>
  <c r="AE68" i="85"/>
  <c r="AG68" i="85"/>
  <c r="AP68" i="85" s="1"/>
  <c r="AF68" i="85"/>
  <c r="AO68" i="85" s="1"/>
  <c r="W69" i="85"/>
  <c r="AI64" i="95"/>
  <c r="AN64" i="95"/>
  <c r="W66" i="82"/>
  <c r="AG65" i="82"/>
  <c r="AP65" i="82" s="1"/>
  <c r="AF65" i="82"/>
  <c r="AO65" i="82" s="1"/>
  <c r="AE65" i="82"/>
  <c r="AH65" i="29"/>
  <c r="AQ65" i="29" s="1"/>
  <c r="AH65" i="88"/>
  <c r="AQ65" i="88" s="1"/>
  <c r="AH69" i="28"/>
  <c r="AQ69" i="28" s="1"/>
  <c r="AQ71" i="28" s="1"/>
  <c r="AZ3" i="28"/>
  <c r="AX6" i="28" s="1"/>
  <c r="S6" i="28" s="1"/>
  <c r="AC6" i="28" s="1"/>
  <c r="AB7" i="28" s="1"/>
  <c r="AX10" i="28"/>
  <c r="S10" i="28" s="1"/>
  <c r="AC10" i="28" s="1"/>
  <c r="AB11" i="28" s="1"/>
  <c r="AX16" i="28"/>
  <c r="S16" i="28" s="1"/>
  <c r="AC16" i="28" s="1"/>
  <c r="AB17" i="28" s="1"/>
  <c r="AX22" i="28"/>
  <c r="S22" i="28" s="1"/>
  <c r="AC22" i="28" s="1"/>
  <c r="AB23" i="28" s="1"/>
  <c r="AX28" i="28"/>
  <c r="S28" i="28" s="1"/>
  <c r="AC28" i="28" s="1"/>
  <c r="AB29" i="28" s="1"/>
  <c r="AX34" i="28"/>
  <c r="S34" i="28" s="1"/>
  <c r="AC34" i="28" s="1"/>
  <c r="AB35" i="28" s="1"/>
  <c r="AX40" i="28"/>
  <c r="S40" i="28" s="1"/>
  <c r="AC40" i="28" s="1"/>
  <c r="AB41" i="28" s="1"/>
  <c r="AX46" i="28"/>
  <c r="S46" i="28" s="1"/>
  <c r="AC46" i="28" s="1"/>
  <c r="AB47" i="28" s="1"/>
  <c r="AX52" i="28"/>
  <c r="S52" i="28" s="1"/>
  <c r="AC52" i="28" s="1"/>
  <c r="AB53" i="28" s="1"/>
  <c r="AX58" i="28"/>
  <c r="S58" i="28" s="1"/>
  <c r="AC58" i="28" s="1"/>
  <c r="AB59" i="28" s="1"/>
  <c r="AX66" i="28"/>
  <c r="S66" i="28" s="1"/>
  <c r="AC66" i="28" s="1"/>
  <c r="AB67" i="28" s="1"/>
  <c r="X67" i="92"/>
  <c r="Z67" i="92" s="1"/>
  <c r="Y67" i="92"/>
  <c r="X67" i="96"/>
  <c r="Y67" i="96"/>
  <c r="AE67" i="92" l="1"/>
  <c r="AF67" i="92"/>
  <c r="AO67" i="92" s="1"/>
  <c r="W68" i="92"/>
  <c r="AG67" i="92"/>
  <c r="AP67" i="92" s="1"/>
  <c r="AG68" i="42"/>
  <c r="AP68" i="42" s="1"/>
  <c r="AF68" i="42"/>
  <c r="AO68" i="42" s="1"/>
  <c r="AE68" i="42"/>
  <c r="W69" i="42"/>
  <c r="AJ7" i="28"/>
  <c r="AK7" i="28"/>
  <c r="AT7" i="28" s="1"/>
  <c r="W69" i="37"/>
  <c r="AG68" i="37"/>
  <c r="AP68" i="37" s="1"/>
  <c r="AF68" i="37"/>
  <c r="AO68" i="37" s="1"/>
  <c r="AE68" i="37"/>
  <c r="AK47" i="28"/>
  <c r="AT47" i="28" s="1"/>
  <c r="AK35" i="28"/>
  <c r="AT35" i="28" s="1"/>
  <c r="AR68" i="86"/>
  <c r="AX62" i="28"/>
  <c r="S62" i="28" s="1"/>
  <c r="AC62" i="28" s="1"/>
  <c r="AB63" i="28" s="1"/>
  <c r="AX65" i="28"/>
  <c r="S65" i="28" s="1"/>
  <c r="AC65" i="28" s="1"/>
  <c r="AB66" i="28" s="1"/>
  <c r="AX49" i="28"/>
  <c r="S49" i="28" s="1"/>
  <c r="AC49" i="28" s="1"/>
  <c r="AB50" i="28" s="1"/>
  <c r="AX37" i="28"/>
  <c r="S37" i="28" s="1"/>
  <c r="AC37" i="28" s="1"/>
  <c r="AB38" i="28" s="1"/>
  <c r="AX68" i="28"/>
  <c r="S68" i="28" s="1"/>
  <c r="AC68" i="28" s="1"/>
  <c r="AB69" i="28" s="1"/>
  <c r="AX59" i="28"/>
  <c r="S59" i="28" s="1"/>
  <c r="AC59" i="28" s="1"/>
  <c r="AB60" i="28" s="1"/>
  <c r="AX53" i="28"/>
  <c r="S53" i="28" s="1"/>
  <c r="AC53" i="28" s="1"/>
  <c r="AB54" i="28" s="1"/>
  <c r="AX47" i="28"/>
  <c r="S47" i="28" s="1"/>
  <c r="AC47" i="28" s="1"/>
  <c r="AB48" i="28" s="1"/>
  <c r="AX41" i="28"/>
  <c r="S41" i="28" s="1"/>
  <c r="AC41" i="28" s="1"/>
  <c r="AB42" i="28" s="1"/>
  <c r="AX35" i="28"/>
  <c r="S35" i="28" s="1"/>
  <c r="AC35" i="28" s="1"/>
  <c r="AB36" i="28" s="1"/>
  <c r="AX29" i="28"/>
  <c r="S29" i="28" s="1"/>
  <c r="AC29" i="28" s="1"/>
  <c r="AB30" i="28" s="1"/>
  <c r="AX23" i="28"/>
  <c r="S23" i="28" s="1"/>
  <c r="AC23" i="28" s="1"/>
  <c r="AB24" i="28" s="1"/>
  <c r="AX17" i="28"/>
  <c r="S17" i="28" s="1"/>
  <c r="AC17" i="28" s="1"/>
  <c r="AB18" i="28" s="1"/>
  <c r="AX11" i="28"/>
  <c r="S11" i="28" s="1"/>
  <c r="AC11" i="28" s="1"/>
  <c r="AB12" i="28" s="1"/>
  <c r="AX5" i="28"/>
  <c r="S5" i="28" s="1"/>
  <c r="AC5" i="28" s="1"/>
  <c r="AB6" i="28" s="1"/>
  <c r="Y66" i="78"/>
  <c r="X66" i="78"/>
  <c r="Z66" i="78" s="1"/>
  <c r="AI68" i="83"/>
  <c r="AN68" i="83"/>
  <c r="AR67" i="42"/>
  <c r="AI69" i="27"/>
  <c r="AN69" i="27"/>
  <c r="AR64" i="73"/>
  <c r="AE66" i="46"/>
  <c r="W67" i="46"/>
  <c r="AF66" i="46"/>
  <c r="AO66" i="46" s="1"/>
  <c r="AG66" i="46"/>
  <c r="AP66" i="46" s="1"/>
  <c r="AR68" i="31"/>
  <c r="AR68" i="32"/>
  <c r="AN68" i="80"/>
  <c r="AI68" i="80"/>
  <c r="AR67" i="26"/>
  <c r="AH68" i="79"/>
  <c r="AQ68" i="79" s="1"/>
  <c r="AH65" i="95"/>
  <c r="AQ65" i="95" s="1"/>
  <c r="AN67" i="87"/>
  <c r="AI67" i="87"/>
  <c r="AI69" i="28"/>
  <c r="AN69" i="28"/>
  <c r="AN71" i="28" s="1"/>
  <c r="AI65" i="88"/>
  <c r="AN65" i="88"/>
  <c r="AH67" i="43"/>
  <c r="AQ67" i="43" s="1"/>
  <c r="Z66" i="29"/>
  <c r="X66" i="29"/>
  <c r="Y66" i="29"/>
  <c r="Y67" i="40"/>
  <c r="X67" i="40"/>
  <c r="Z67" i="40" s="1"/>
  <c r="AK29" i="28"/>
  <c r="AT29" i="28" s="1"/>
  <c r="AJ29" i="28"/>
  <c r="Z66" i="82"/>
  <c r="Y66" i="82"/>
  <c r="X66" i="82"/>
  <c r="AG68" i="48"/>
  <c r="AP68" i="48" s="1"/>
  <c r="AF68" i="48"/>
  <c r="AO68" i="48" s="1"/>
  <c r="AE68" i="48"/>
  <c r="W69" i="48"/>
  <c r="AH70" i="77"/>
  <c r="AQ70" i="77" s="1"/>
  <c r="AR66" i="91"/>
  <c r="AH68" i="45"/>
  <c r="AQ68" i="45" s="1"/>
  <c r="W69" i="79"/>
  <c r="AG68" i="79"/>
  <c r="AP68" i="79" s="1"/>
  <c r="AF68" i="79"/>
  <c r="AO68" i="79" s="1"/>
  <c r="AE68" i="79"/>
  <c r="AR67" i="35"/>
  <c r="Z68" i="94"/>
  <c r="X68" i="94"/>
  <c r="Y68" i="94"/>
  <c r="AG65" i="95"/>
  <c r="AP65" i="95" s="1"/>
  <c r="W66" i="95"/>
  <c r="AE65" i="95"/>
  <c r="AF65" i="95"/>
  <c r="AO65" i="95" s="1"/>
  <c r="AH65" i="73"/>
  <c r="AQ65" i="73" s="1"/>
  <c r="AR67" i="37"/>
  <c r="AE67" i="43"/>
  <c r="W68" i="43"/>
  <c r="AG67" i="43"/>
  <c r="AP67" i="43" s="1"/>
  <c r="AF67" i="43"/>
  <c r="AO67" i="43" s="1"/>
  <c r="AH67" i="25"/>
  <c r="AQ67" i="25" s="1"/>
  <c r="AF69" i="31"/>
  <c r="AO69" i="31" s="1"/>
  <c r="AE69" i="31"/>
  <c r="W70" i="31"/>
  <c r="AG69" i="31"/>
  <c r="AP69" i="31" s="1"/>
  <c r="AI69" i="30"/>
  <c r="AN69" i="30"/>
  <c r="AK59" i="28"/>
  <c r="AT59" i="28" s="1"/>
  <c r="AK17" i="28"/>
  <c r="AT17" i="28" s="1"/>
  <c r="AX63" i="28"/>
  <c r="S63" i="28" s="1"/>
  <c r="AC63" i="28" s="1"/>
  <c r="AB64" i="28" s="1"/>
  <c r="AX57" i="28"/>
  <c r="S57" i="28" s="1"/>
  <c r="AC57" i="28" s="1"/>
  <c r="AB58" i="28" s="1"/>
  <c r="AX51" i="28"/>
  <c r="S51" i="28" s="1"/>
  <c r="AC51" i="28" s="1"/>
  <c r="AB52" i="28" s="1"/>
  <c r="AX45" i="28"/>
  <c r="S45" i="28" s="1"/>
  <c r="AC45" i="28" s="1"/>
  <c r="AB46" i="28" s="1"/>
  <c r="AX39" i="28"/>
  <c r="S39" i="28" s="1"/>
  <c r="AC39" i="28" s="1"/>
  <c r="AB40" i="28" s="1"/>
  <c r="AX33" i="28"/>
  <c r="S33" i="28" s="1"/>
  <c r="AC33" i="28" s="1"/>
  <c r="AB34" i="28" s="1"/>
  <c r="AX27" i="28"/>
  <c r="S27" i="28" s="1"/>
  <c r="AC27" i="28" s="1"/>
  <c r="AB28" i="28" s="1"/>
  <c r="AX21" i="28"/>
  <c r="S21" i="28" s="1"/>
  <c r="AC21" i="28" s="1"/>
  <c r="AB22" i="28" s="1"/>
  <c r="AX15" i="28"/>
  <c r="S15" i="28" s="1"/>
  <c r="AC15" i="28" s="1"/>
  <c r="AB16" i="28" s="1"/>
  <c r="AX9" i="28"/>
  <c r="S9" i="28" s="1"/>
  <c r="AC9" i="28" s="1"/>
  <c r="AB10" i="28" s="1"/>
  <c r="AX3" i="28"/>
  <c r="S3" i="28" s="1"/>
  <c r="AC3" i="28" s="1"/>
  <c r="AI68" i="85"/>
  <c r="AN68" i="85"/>
  <c r="AR69" i="77"/>
  <c r="AI65" i="78"/>
  <c r="AN65" i="78"/>
  <c r="AF67" i="75"/>
  <c r="AO67" i="75" s="1"/>
  <c r="W68" i="75"/>
  <c r="AG67" i="75"/>
  <c r="AP67" i="75" s="1"/>
  <c r="AE67" i="75"/>
  <c r="Z70" i="77"/>
  <c r="AR67" i="79"/>
  <c r="AH68" i="35"/>
  <c r="AQ68" i="35" s="1"/>
  <c r="AF67" i="81"/>
  <c r="AO67" i="81" s="1"/>
  <c r="AG67" i="81"/>
  <c r="AP67" i="81" s="1"/>
  <c r="AE67" i="81"/>
  <c r="W68" i="81"/>
  <c r="AG70" i="39"/>
  <c r="AP70" i="39" s="1"/>
  <c r="AF70" i="39"/>
  <c r="AO70" i="39" s="1"/>
  <c r="AE70" i="39"/>
  <c r="W71" i="39"/>
  <c r="AI64" i="76"/>
  <c r="AN64" i="76"/>
  <c r="AI66" i="36"/>
  <c r="AN66" i="36"/>
  <c r="AH67" i="91"/>
  <c r="AQ67" i="91" s="1"/>
  <c r="Z65" i="73"/>
  <c r="Z66" i="88"/>
  <c r="Y66" i="88"/>
  <c r="X66" i="88"/>
  <c r="AR66" i="96"/>
  <c r="AI65" i="29"/>
  <c r="AN65" i="29"/>
  <c r="AI66" i="40"/>
  <c r="AN66" i="40"/>
  <c r="AK67" i="28"/>
  <c r="AT67" i="28" s="1"/>
  <c r="AK11" i="28"/>
  <c r="AT11" i="28" s="1"/>
  <c r="AJ11" i="28"/>
  <c r="AX56" i="28"/>
  <c r="S56" i="28" s="1"/>
  <c r="AC56" i="28" s="1"/>
  <c r="AB57" i="28" s="1"/>
  <c r="AX50" i="28"/>
  <c r="S50" i="28" s="1"/>
  <c r="AC50" i="28" s="1"/>
  <c r="AB51" i="28" s="1"/>
  <c r="AX44" i="28"/>
  <c r="S44" i="28" s="1"/>
  <c r="AC44" i="28" s="1"/>
  <c r="AB45" i="28" s="1"/>
  <c r="AX38" i="28"/>
  <c r="S38" i="28" s="1"/>
  <c r="AC38" i="28" s="1"/>
  <c r="AB39" i="28" s="1"/>
  <c r="AX32" i="28"/>
  <c r="S32" i="28" s="1"/>
  <c r="AC32" i="28" s="1"/>
  <c r="AB33" i="28" s="1"/>
  <c r="AX26" i="28"/>
  <c r="S26" i="28" s="1"/>
  <c r="AC26" i="28" s="1"/>
  <c r="AB27" i="28" s="1"/>
  <c r="AX20" i="28"/>
  <c r="S20" i="28" s="1"/>
  <c r="AC20" i="28" s="1"/>
  <c r="AB21" i="28" s="1"/>
  <c r="AX14" i="28"/>
  <c r="S14" i="28" s="1"/>
  <c r="AC14" i="28" s="1"/>
  <c r="AB15" i="28" s="1"/>
  <c r="AX8" i="28"/>
  <c r="S8" i="28" s="1"/>
  <c r="AC8" i="28" s="1"/>
  <c r="AB9" i="28" s="1"/>
  <c r="AX4" i="28"/>
  <c r="S4" i="28" s="1"/>
  <c r="AC4" i="28" s="1"/>
  <c r="AB5" i="28" s="1"/>
  <c r="AI65" i="82"/>
  <c r="AN65" i="82"/>
  <c r="AR64" i="95"/>
  <c r="W69" i="34"/>
  <c r="AG68" i="34"/>
  <c r="AP68" i="34" s="1"/>
  <c r="AE68" i="34"/>
  <c r="AF68" i="34"/>
  <c r="AO68" i="34" s="1"/>
  <c r="X69" i="83"/>
  <c r="Y69" i="83"/>
  <c r="AH69" i="32"/>
  <c r="AQ69" i="32" s="1"/>
  <c r="AQ71" i="32" s="1"/>
  <c r="AZ3" i="32"/>
  <c r="AX4" i="32" s="1"/>
  <c r="S4" i="32" s="1"/>
  <c r="AC4" i="32" s="1"/>
  <c r="AB5" i="32" s="1"/>
  <c r="AX6" i="32"/>
  <c r="S6" i="32" s="1"/>
  <c r="AC6" i="32" s="1"/>
  <c r="AB7" i="32" s="1"/>
  <c r="AX7" i="32"/>
  <c r="S7" i="32" s="1"/>
  <c r="AC7" i="32" s="1"/>
  <c r="AB8" i="32" s="1"/>
  <c r="AX8" i="32"/>
  <c r="S8" i="32" s="1"/>
  <c r="AC8" i="32" s="1"/>
  <c r="AB9" i="32" s="1"/>
  <c r="AX12" i="32"/>
  <c r="S12" i="32" s="1"/>
  <c r="AC12" i="32" s="1"/>
  <c r="AB13" i="32" s="1"/>
  <c r="AX13" i="32"/>
  <c r="S13" i="32" s="1"/>
  <c r="AC13" i="32" s="1"/>
  <c r="AB14" i="32" s="1"/>
  <c r="AX14" i="32"/>
  <c r="S14" i="32" s="1"/>
  <c r="AC14" i="32" s="1"/>
  <c r="AB15" i="32" s="1"/>
  <c r="AX18" i="32"/>
  <c r="S18" i="32" s="1"/>
  <c r="AC18" i="32" s="1"/>
  <c r="AB19" i="32" s="1"/>
  <c r="AX19" i="32"/>
  <c r="S19" i="32" s="1"/>
  <c r="AC19" i="32" s="1"/>
  <c r="AB20" i="32" s="1"/>
  <c r="AX20" i="32"/>
  <c r="S20" i="32" s="1"/>
  <c r="AC20" i="32" s="1"/>
  <c r="AB21" i="32" s="1"/>
  <c r="AX24" i="32"/>
  <c r="S24" i="32" s="1"/>
  <c r="AC24" i="32" s="1"/>
  <c r="AB25" i="32" s="1"/>
  <c r="AX25" i="32"/>
  <c r="S25" i="32" s="1"/>
  <c r="AC25" i="32" s="1"/>
  <c r="AB26" i="32" s="1"/>
  <c r="AX26" i="32"/>
  <c r="S26" i="32" s="1"/>
  <c r="AC26" i="32" s="1"/>
  <c r="AB27" i="32" s="1"/>
  <c r="AX27" i="32"/>
  <c r="S27" i="32" s="1"/>
  <c r="AC27" i="32" s="1"/>
  <c r="AB28" i="32" s="1"/>
  <c r="AX30" i="32"/>
  <c r="S30" i="32" s="1"/>
  <c r="AC30" i="32" s="1"/>
  <c r="AB31" i="32" s="1"/>
  <c r="AX31" i="32"/>
  <c r="S31" i="32" s="1"/>
  <c r="AC31" i="32" s="1"/>
  <c r="AB32" i="32" s="1"/>
  <c r="AX32" i="32"/>
  <c r="S32" i="32" s="1"/>
  <c r="AC32" i="32" s="1"/>
  <c r="AB33" i="32" s="1"/>
  <c r="AX33" i="32"/>
  <c r="S33" i="32" s="1"/>
  <c r="AC33" i="32" s="1"/>
  <c r="AB34" i="32" s="1"/>
  <c r="AX34" i="32"/>
  <c r="S34" i="32" s="1"/>
  <c r="AC34" i="32" s="1"/>
  <c r="AB35" i="32" s="1"/>
  <c r="AX35" i="32"/>
  <c r="S35" i="32" s="1"/>
  <c r="AC35" i="32" s="1"/>
  <c r="AB36" i="32" s="1"/>
  <c r="AX36" i="32"/>
  <c r="S36" i="32" s="1"/>
  <c r="AC36" i="32" s="1"/>
  <c r="AB37" i="32" s="1"/>
  <c r="AX37" i="32"/>
  <c r="S37" i="32" s="1"/>
  <c r="AC37" i="32" s="1"/>
  <c r="AB38" i="32" s="1"/>
  <c r="AX38" i="32"/>
  <c r="S38" i="32" s="1"/>
  <c r="AC38" i="32" s="1"/>
  <c r="AB39" i="32" s="1"/>
  <c r="AX39" i="32"/>
  <c r="S39" i="32" s="1"/>
  <c r="AC39" i="32" s="1"/>
  <c r="AB40" i="32" s="1"/>
  <c r="AX40" i="32"/>
  <c r="S40" i="32" s="1"/>
  <c r="AC40" i="32" s="1"/>
  <c r="AB41" i="32" s="1"/>
  <c r="AX41" i="32"/>
  <c r="S41" i="32" s="1"/>
  <c r="AC41" i="32" s="1"/>
  <c r="AB42" i="32" s="1"/>
  <c r="AX42" i="32"/>
  <c r="S42" i="32" s="1"/>
  <c r="AC42" i="32" s="1"/>
  <c r="AB43" i="32" s="1"/>
  <c r="AX43" i="32"/>
  <c r="S43" i="32" s="1"/>
  <c r="AC43" i="32" s="1"/>
  <c r="AB44" i="32" s="1"/>
  <c r="AX44" i="32"/>
  <c r="S44" i="32" s="1"/>
  <c r="AC44" i="32" s="1"/>
  <c r="AB45" i="32" s="1"/>
  <c r="AX45" i="32"/>
  <c r="S45" i="32" s="1"/>
  <c r="AC45" i="32" s="1"/>
  <c r="AB46" i="32" s="1"/>
  <c r="AX46" i="32"/>
  <c r="S46" i="32" s="1"/>
  <c r="AC46" i="32" s="1"/>
  <c r="AB47" i="32" s="1"/>
  <c r="AX47" i="32"/>
  <c r="S47" i="32" s="1"/>
  <c r="AC47" i="32" s="1"/>
  <c r="AB48" i="32" s="1"/>
  <c r="AX48" i="32"/>
  <c r="S48" i="32" s="1"/>
  <c r="AC48" i="32" s="1"/>
  <c r="AB49" i="32" s="1"/>
  <c r="AX49" i="32"/>
  <c r="S49" i="32" s="1"/>
  <c r="AC49" i="32" s="1"/>
  <c r="AB50" i="32" s="1"/>
  <c r="AX50" i="32"/>
  <c r="S50" i="32" s="1"/>
  <c r="AC50" i="32" s="1"/>
  <c r="AB51" i="32" s="1"/>
  <c r="AX51" i="32"/>
  <c r="S51" i="32" s="1"/>
  <c r="AC51" i="32" s="1"/>
  <c r="AB52" i="32" s="1"/>
  <c r="AX52" i="32"/>
  <c r="S52" i="32" s="1"/>
  <c r="AC52" i="32" s="1"/>
  <c r="AB53" i="32" s="1"/>
  <c r="AX53" i="32"/>
  <c r="S53" i="32" s="1"/>
  <c r="AC53" i="32" s="1"/>
  <c r="AB54" i="32" s="1"/>
  <c r="AX54" i="32"/>
  <c r="S54" i="32" s="1"/>
  <c r="AC54" i="32" s="1"/>
  <c r="AB55" i="32" s="1"/>
  <c r="AX55" i="32"/>
  <c r="S55" i="32" s="1"/>
  <c r="AC55" i="32" s="1"/>
  <c r="AB56" i="32" s="1"/>
  <c r="AX56" i="32"/>
  <c r="S56" i="32" s="1"/>
  <c r="AC56" i="32" s="1"/>
  <c r="AB57" i="32" s="1"/>
  <c r="AX57" i="32"/>
  <c r="S57" i="32" s="1"/>
  <c r="AC57" i="32" s="1"/>
  <c r="AB58" i="32" s="1"/>
  <c r="AX58" i="32"/>
  <c r="S58" i="32" s="1"/>
  <c r="AC58" i="32" s="1"/>
  <c r="AB59" i="32" s="1"/>
  <c r="AX59" i="32"/>
  <c r="S59" i="32" s="1"/>
  <c r="AC59" i="32" s="1"/>
  <c r="AB60" i="32" s="1"/>
  <c r="AX60" i="32"/>
  <c r="S60" i="32" s="1"/>
  <c r="AC60" i="32" s="1"/>
  <c r="AB61" i="32" s="1"/>
  <c r="AX61" i="32"/>
  <c r="S61" i="32" s="1"/>
  <c r="AC61" i="32" s="1"/>
  <c r="AB62" i="32" s="1"/>
  <c r="AX62" i="32"/>
  <c r="S62" i="32" s="1"/>
  <c r="AC62" i="32" s="1"/>
  <c r="AB63" i="32" s="1"/>
  <c r="AX63" i="32"/>
  <c r="S63" i="32" s="1"/>
  <c r="AC63" i="32" s="1"/>
  <c r="AB64" i="32" s="1"/>
  <c r="AX64" i="32"/>
  <c r="S64" i="32" s="1"/>
  <c r="AC64" i="32" s="1"/>
  <c r="AB65" i="32" s="1"/>
  <c r="AX65" i="32"/>
  <c r="S65" i="32" s="1"/>
  <c r="AC65" i="32" s="1"/>
  <c r="AB66" i="32" s="1"/>
  <c r="AX66" i="32"/>
  <c r="S66" i="32" s="1"/>
  <c r="AC66" i="32" s="1"/>
  <c r="AB67" i="32" s="1"/>
  <c r="AX67" i="32"/>
  <c r="S67" i="32" s="1"/>
  <c r="AC67" i="32" s="1"/>
  <c r="AB68" i="32" s="1"/>
  <c r="AX68" i="32"/>
  <c r="S68" i="32" s="1"/>
  <c r="AC68" i="32" s="1"/>
  <c r="AB69" i="32" s="1"/>
  <c r="Z68" i="35"/>
  <c r="Z68" i="45"/>
  <c r="Y67" i="41"/>
  <c r="X67" i="41"/>
  <c r="Z69" i="80"/>
  <c r="Y69" i="80"/>
  <c r="X69" i="80"/>
  <c r="Y70" i="90"/>
  <c r="X70" i="90"/>
  <c r="AR66" i="92"/>
  <c r="AR67" i="74"/>
  <c r="Z68" i="87"/>
  <c r="X68" i="87"/>
  <c r="Y68" i="87"/>
  <c r="Z67" i="25"/>
  <c r="AH66" i="38"/>
  <c r="AQ66" i="38" s="1"/>
  <c r="Z67" i="93"/>
  <c r="X67" i="93"/>
  <c r="Y67" i="93"/>
  <c r="AK53" i="28"/>
  <c r="AT53" i="28" s="1"/>
  <c r="AJ53" i="28"/>
  <c r="AK23" i="28"/>
  <c r="AT23" i="28" s="1"/>
  <c r="AX61" i="28"/>
  <c r="S61" i="28" s="1"/>
  <c r="AC61" i="28" s="1"/>
  <c r="AB62" i="28" s="1"/>
  <c r="AX43" i="28"/>
  <c r="S43" i="28" s="1"/>
  <c r="AC43" i="28" s="1"/>
  <c r="AB44" i="28" s="1"/>
  <c r="AX25" i="28"/>
  <c r="S25" i="28" s="1"/>
  <c r="AC25" i="28" s="1"/>
  <c r="AB26" i="28" s="1"/>
  <c r="AX19" i="28"/>
  <c r="S19" i="28" s="1"/>
  <c r="AC19" i="28" s="1"/>
  <c r="AB20" i="28" s="1"/>
  <c r="AX13" i="28"/>
  <c r="S13" i="28" s="1"/>
  <c r="AC13" i="28" s="1"/>
  <c r="AB14" i="28" s="1"/>
  <c r="AX7" i="28"/>
  <c r="S7" i="28" s="1"/>
  <c r="AC7" i="28" s="1"/>
  <c r="AB8" i="28" s="1"/>
  <c r="AH68" i="74"/>
  <c r="AQ68" i="74" s="1"/>
  <c r="AF68" i="89"/>
  <c r="AO68" i="89" s="1"/>
  <c r="AE68" i="89"/>
  <c r="W69" i="89"/>
  <c r="AG68" i="89"/>
  <c r="AP68" i="89" s="1"/>
  <c r="AH69" i="86"/>
  <c r="AQ69" i="86" s="1"/>
  <c r="Z70" i="27"/>
  <c r="X70" i="27"/>
  <c r="Y70" i="27"/>
  <c r="AH64" i="47"/>
  <c r="AQ64" i="47" s="1"/>
  <c r="AR66" i="84"/>
  <c r="AG66" i="44"/>
  <c r="AP66" i="44" s="1"/>
  <c r="AF66" i="44"/>
  <c r="AO66" i="44" s="1"/>
  <c r="AE66" i="44"/>
  <c r="W67" i="44"/>
  <c r="AI66" i="41"/>
  <c r="AN66" i="41"/>
  <c r="AN69" i="90"/>
  <c r="AI69" i="90"/>
  <c r="Z67" i="36"/>
  <c r="X67" i="36"/>
  <c r="Y67" i="36"/>
  <c r="Z67" i="91"/>
  <c r="AR66" i="25"/>
  <c r="AH67" i="84"/>
  <c r="AQ67" i="84" s="1"/>
  <c r="Z67" i="33"/>
  <c r="X67" i="33"/>
  <c r="Y67" i="33"/>
  <c r="AH68" i="26"/>
  <c r="AQ68" i="26" s="1"/>
  <c r="Z66" i="38"/>
  <c r="AN66" i="93"/>
  <c r="AI66" i="93"/>
  <c r="AH67" i="92"/>
  <c r="AQ67" i="92" s="1"/>
  <c r="AK41" i="28"/>
  <c r="AT41" i="28" s="1"/>
  <c r="AJ41" i="28"/>
  <c r="AX67" i="28"/>
  <c r="S67" i="28" s="1"/>
  <c r="AC67" i="28" s="1"/>
  <c r="AB68" i="28" s="1"/>
  <c r="AH67" i="96"/>
  <c r="AQ67" i="96" s="1"/>
  <c r="AX55" i="28"/>
  <c r="S55" i="28" s="1"/>
  <c r="AC55" i="28" s="1"/>
  <c r="AB56" i="28" s="1"/>
  <c r="AX31" i="28"/>
  <c r="S31" i="28" s="1"/>
  <c r="AC31" i="28" s="1"/>
  <c r="AB32" i="28" s="1"/>
  <c r="Z67" i="96"/>
  <c r="AX64" i="28"/>
  <c r="S64" i="28" s="1"/>
  <c r="AC64" i="28" s="1"/>
  <c r="AB65" i="28" s="1"/>
  <c r="AX60" i="28"/>
  <c r="S60" i="28" s="1"/>
  <c r="AC60" i="28" s="1"/>
  <c r="AB61" i="28" s="1"/>
  <c r="AX54" i="28"/>
  <c r="S54" i="28" s="1"/>
  <c r="AC54" i="28" s="1"/>
  <c r="AB55" i="28" s="1"/>
  <c r="AX48" i="28"/>
  <c r="S48" i="28" s="1"/>
  <c r="AC48" i="28" s="1"/>
  <c r="AB49" i="28" s="1"/>
  <c r="AX42" i="28"/>
  <c r="S42" i="28" s="1"/>
  <c r="AC42" i="28" s="1"/>
  <c r="AB43" i="28" s="1"/>
  <c r="AX36" i="28"/>
  <c r="S36" i="28" s="1"/>
  <c r="AC36" i="28" s="1"/>
  <c r="AB37" i="28" s="1"/>
  <c r="AX30" i="28"/>
  <c r="S30" i="28" s="1"/>
  <c r="AC30" i="28" s="1"/>
  <c r="AB31" i="28" s="1"/>
  <c r="AX24" i="28"/>
  <c r="S24" i="28" s="1"/>
  <c r="AC24" i="28" s="1"/>
  <c r="AB25" i="28" s="1"/>
  <c r="AX18" i="28"/>
  <c r="S18" i="28" s="1"/>
  <c r="AC18" i="28" s="1"/>
  <c r="AB19" i="28" s="1"/>
  <c r="AX12" i="28"/>
  <c r="S12" i="28" s="1"/>
  <c r="AC12" i="28" s="1"/>
  <c r="AB13" i="28" s="1"/>
  <c r="Z69" i="85"/>
  <c r="Y69" i="85"/>
  <c r="X69" i="85"/>
  <c r="Z68" i="74"/>
  <c r="AR63" i="47"/>
  <c r="Z69" i="32"/>
  <c r="Z69" i="86"/>
  <c r="Z64" i="47"/>
  <c r="AH68" i="42"/>
  <c r="AQ68" i="42" s="1"/>
  <c r="Y65" i="76"/>
  <c r="X65" i="76"/>
  <c r="AR66" i="43"/>
  <c r="Z67" i="84"/>
  <c r="AR67" i="45"/>
  <c r="AN67" i="94"/>
  <c r="AI67" i="94"/>
  <c r="AI66" i="33"/>
  <c r="AN66" i="33"/>
  <c r="AR65" i="38"/>
  <c r="Z68" i="26"/>
  <c r="AH68" i="37"/>
  <c r="AQ68" i="37" s="1"/>
  <c r="AH69" i="31"/>
  <c r="AQ69" i="31" s="1"/>
  <c r="X70" i="30"/>
  <c r="Z70" i="30" s="1"/>
  <c r="Y70" i="30"/>
  <c r="AG70" i="30" l="1"/>
  <c r="AP70" i="30" s="1"/>
  <c r="W71" i="30"/>
  <c r="AF70" i="30"/>
  <c r="AO70" i="30" s="1"/>
  <c r="AE70" i="30"/>
  <c r="AE66" i="78"/>
  <c r="W67" i="78"/>
  <c r="AF66" i="78"/>
  <c r="AO66" i="78" s="1"/>
  <c r="AG66" i="78"/>
  <c r="AP66" i="78" s="1"/>
  <c r="AE67" i="40"/>
  <c r="W68" i="40"/>
  <c r="AG67" i="40"/>
  <c r="AP67" i="40" s="1"/>
  <c r="AF67" i="40"/>
  <c r="AO67" i="40" s="1"/>
  <c r="AK5" i="32"/>
  <c r="AT5" i="32" s="1"/>
  <c r="AJ61" i="32"/>
  <c r="AK61" i="32"/>
  <c r="AT61" i="32" s="1"/>
  <c r="AJ7" i="32"/>
  <c r="AK7" i="32"/>
  <c r="AT7" i="32" s="1"/>
  <c r="AR67" i="94"/>
  <c r="AJ13" i="28"/>
  <c r="AK13" i="28"/>
  <c r="AT13" i="28" s="1"/>
  <c r="AJ49" i="28"/>
  <c r="AK49" i="28"/>
  <c r="AT49" i="28" s="1"/>
  <c r="AK56" i="28"/>
  <c r="AT56" i="28" s="1"/>
  <c r="AJ56" i="28"/>
  <c r="AK68" i="28"/>
  <c r="AT68" i="28" s="1"/>
  <c r="AJ68" i="28"/>
  <c r="AG67" i="33"/>
  <c r="AP67" i="33" s="1"/>
  <c r="AF67" i="33"/>
  <c r="AO67" i="33" s="1"/>
  <c r="AE67" i="33"/>
  <c r="W68" i="33"/>
  <c r="AR69" i="90"/>
  <c r="AN66" i="44"/>
  <c r="AI66" i="44"/>
  <c r="AE70" i="27"/>
  <c r="W71" i="27"/>
  <c r="AG70" i="27"/>
  <c r="AP70" i="27" s="1"/>
  <c r="AF70" i="27"/>
  <c r="AO70" i="27" s="1"/>
  <c r="AJ20" i="28"/>
  <c r="AK20" i="28"/>
  <c r="AT20" i="28" s="1"/>
  <c r="AS53" i="28"/>
  <c r="AL53" i="28"/>
  <c r="AU53" i="28" s="1"/>
  <c r="AH68" i="87"/>
  <c r="AQ68" i="87" s="1"/>
  <c r="AH70" i="90"/>
  <c r="AQ70" i="90" s="1"/>
  <c r="AH67" i="41"/>
  <c r="AQ67" i="41" s="1"/>
  <c r="AJ68" i="32"/>
  <c r="AK68" i="32"/>
  <c r="AT68" i="32" s="1"/>
  <c r="AJ62" i="32"/>
  <c r="AK62" i="32"/>
  <c r="AT62" i="32" s="1"/>
  <c r="AJ56" i="32"/>
  <c r="AK56" i="32"/>
  <c r="AT56" i="32" s="1"/>
  <c r="AJ50" i="32"/>
  <c r="AK50" i="32"/>
  <c r="AT50" i="32" s="1"/>
  <c r="AJ44" i="32"/>
  <c r="AK44" i="32"/>
  <c r="AT44" i="32" s="1"/>
  <c r="AJ38" i="32"/>
  <c r="AK38" i="32"/>
  <c r="AT38" i="32" s="1"/>
  <c r="AJ32" i="32"/>
  <c r="AK32" i="32"/>
  <c r="AT32" i="32" s="1"/>
  <c r="AJ26" i="32"/>
  <c r="AK26" i="32"/>
  <c r="AT26" i="32" s="1"/>
  <c r="AJ20" i="32"/>
  <c r="AK20" i="32"/>
  <c r="AT20" i="32" s="1"/>
  <c r="AJ14" i="32"/>
  <c r="AK14" i="32"/>
  <c r="AT14" i="32" s="1"/>
  <c r="AJ8" i="32"/>
  <c r="AK8" i="32"/>
  <c r="AT8" i="32" s="1"/>
  <c r="AR65" i="82"/>
  <c r="AJ33" i="28"/>
  <c r="AK33" i="28"/>
  <c r="AT33" i="28" s="1"/>
  <c r="AR65" i="29"/>
  <c r="AE65" i="73"/>
  <c r="W66" i="73"/>
  <c r="AF65" i="73"/>
  <c r="AO65" i="73" s="1"/>
  <c r="AG65" i="73"/>
  <c r="AP65" i="73" s="1"/>
  <c r="AN70" i="39"/>
  <c r="AI70" i="39"/>
  <c r="AJ22" i="28"/>
  <c r="AK22" i="28"/>
  <c r="AT22" i="28" s="1"/>
  <c r="AJ58" i="28"/>
  <c r="AK58" i="28"/>
  <c r="AT58" i="28" s="1"/>
  <c r="AH68" i="94"/>
  <c r="AQ68" i="94" s="1"/>
  <c r="AE66" i="29"/>
  <c r="AF66" i="29"/>
  <c r="AO66" i="29" s="1"/>
  <c r="W67" i="29"/>
  <c r="AG66" i="29"/>
  <c r="AP66" i="29" s="1"/>
  <c r="AR68" i="80"/>
  <c r="AR68" i="83"/>
  <c r="AK18" i="28"/>
  <c r="AT18" i="28" s="1"/>
  <c r="AJ18" i="28"/>
  <c r="AJ54" i="28"/>
  <c r="AK54" i="28"/>
  <c r="AT54" i="28" s="1"/>
  <c r="AJ63" i="28"/>
  <c r="AK63" i="28"/>
  <c r="AT63" i="28" s="1"/>
  <c r="AK26" i="28"/>
  <c r="AT26" i="28" s="1"/>
  <c r="AJ26" i="28"/>
  <c r="AJ43" i="32"/>
  <c r="AK43" i="32"/>
  <c r="AT43" i="32" s="1"/>
  <c r="AJ13" i="32"/>
  <c r="AK13" i="32"/>
  <c r="AT13" i="32" s="1"/>
  <c r="AJ39" i="28"/>
  <c r="AK39" i="28"/>
  <c r="AT39" i="28" s="1"/>
  <c r="AJ28" i="28"/>
  <c r="AK28" i="28"/>
  <c r="AT28" i="28" s="1"/>
  <c r="AR69" i="30"/>
  <c r="AJ60" i="28"/>
  <c r="AK60" i="28"/>
  <c r="AT60" i="28" s="1"/>
  <c r="AS7" i="28"/>
  <c r="AL7" i="28"/>
  <c r="AU7" i="28" s="1"/>
  <c r="AE68" i="74"/>
  <c r="W69" i="74"/>
  <c r="AG68" i="74"/>
  <c r="AP68" i="74" s="1"/>
  <c r="AF68" i="74"/>
  <c r="AO68" i="74" s="1"/>
  <c r="AJ25" i="28"/>
  <c r="AK25" i="28"/>
  <c r="AT25" i="28" s="1"/>
  <c r="AJ61" i="28"/>
  <c r="AK61" i="28"/>
  <c r="AT61" i="28" s="1"/>
  <c r="AR66" i="93"/>
  <c r="AG67" i="91"/>
  <c r="AP67" i="91" s="1"/>
  <c r="AF67" i="91"/>
  <c r="AO67" i="91" s="1"/>
  <c r="AE67" i="91"/>
  <c r="W68" i="91"/>
  <c r="X69" i="89"/>
  <c r="Z69" i="89" s="1"/>
  <c r="Y69" i="89"/>
  <c r="AK44" i="28"/>
  <c r="AT44" i="28" s="1"/>
  <c r="AJ44" i="28"/>
  <c r="Z70" i="90"/>
  <c r="Z67" i="41"/>
  <c r="AJ66" i="32"/>
  <c r="AK66" i="32"/>
  <c r="AT66" i="32" s="1"/>
  <c r="AJ60" i="32"/>
  <c r="AK60" i="32"/>
  <c r="AT60" i="32" s="1"/>
  <c r="AJ54" i="32"/>
  <c r="AK54" i="32"/>
  <c r="AT54" i="32" s="1"/>
  <c r="AJ48" i="32"/>
  <c r="AK48" i="32"/>
  <c r="AT48" i="32" s="1"/>
  <c r="AJ42" i="32"/>
  <c r="AK42" i="32"/>
  <c r="AT42" i="32" s="1"/>
  <c r="AJ36" i="32"/>
  <c r="AK36" i="32"/>
  <c r="AT36" i="32" s="1"/>
  <c r="AX29" i="32"/>
  <c r="S29" i="32" s="1"/>
  <c r="AC29" i="32" s="1"/>
  <c r="AB30" i="32" s="1"/>
  <c r="AX23" i="32"/>
  <c r="S23" i="32" s="1"/>
  <c r="AC23" i="32" s="1"/>
  <c r="AB24" i="32" s="1"/>
  <c r="AX17" i="32"/>
  <c r="S17" i="32" s="1"/>
  <c r="AC17" i="32" s="1"/>
  <c r="AB18" i="32" s="1"/>
  <c r="AX11" i="32"/>
  <c r="S11" i="32" s="1"/>
  <c r="AC11" i="32" s="1"/>
  <c r="AB12" i="32" s="1"/>
  <c r="AX5" i="32"/>
  <c r="S5" i="32" s="1"/>
  <c r="AC5" i="32" s="1"/>
  <c r="AB6" i="32" s="1"/>
  <c r="AH69" i="83"/>
  <c r="AQ69" i="83" s="1"/>
  <c r="Z69" i="34"/>
  <c r="Y69" i="34"/>
  <c r="X69" i="34"/>
  <c r="AJ9" i="28"/>
  <c r="AK9" i="28"/>
  <c r="AT9" i="28" s="1"/>
  <c r="AJ45" i="28"/>
  <c r="AK45" i="28"/>
  <c r="AT45" i="28" s="1"/>
  <c r="AJ67" i="28"/>
  <c r="AR68" i="85"/>
  <c r="AJ34" i="28"/>
  <c r="AK34" i="28"/>
  <c r="AT34" i="28" s="1"/>
  <c r="AN65" i="95"/>
  <c r="AI65" i="95"/>
  <c r="X69" i="79"/>
  <c r="Y69" i="79"/>
  <c r="AH66" i="82"/>
  <c r="AQ66" i="82" s="1"/>
  <c r="AR69" i="27"/>
  <c r="AJ30" i="28"/>
  <c r="AK30" i="28"/>
  <c r="AT30" i="28" s="1"/>
  <c r="AJ69" i="28"/>
  <c r="AS69" i="28" s="1"/>
  <c r="AK69" i="28"/>
  <c r="AT69" i="28" s="1"/>
  <c r="X69" i="42"/>
  <c r="Y69" i="42"/>
  <c r="Z69" i="42" s="1"/>
  <c r="X68" i="92"/>
  <c r="Z68" i="92" s="1"/>
  <c r="Y68" i="92"/>
  <c r="AH70" i="30"/>
  <c r="AQ70" i="30" s="1"/>
  <c r="AF68" i="26"/>
  <c r="AO68" i="26" s="1"/>
  <c r="AG68" i="26"/>
  <c r="AP68" i="26" s="1"/>
  <c r="W69" i="26"/>
  <c r="AE68" i="26"/>
  <c r="AH65" i="76"/>
  <c r="AQ65" i="76" s="1"/>
  <c r="AJ19" i="28"/>
  <c r="AK19" i="28"/>
  <c r="AT19" i="28" s="1"/>
  <c r="AJ67" i="32"/>
  <c r="AK67" i="32"/>
  <c r="AT67" i="32" s="1"/>
  <c r="AJ37" i="32"/>
  <c r="AK37" i="32"/>
  <c r="AT37" i="32" s="1"/>
  <c r="AJ19" i="32"/>
  <c r="AK19" i="32"/>
  <c r="AT19" i="32" s="1"/>
  <c r="AG68" i="94"/>
  <c r="AP68" i="94" s="1"/>
  <c r="W69" i="94"/>
  <c r="AE68" i="94"/>
  <c r="AF68" i="94"/>
  <c r="AO68" i="94" s="1"/>
  <c r="AH66" i="78"/>
  <c r="AQ66" i="78" s="1"/>
  <c r="Z65" i="76"/>
  <c r="AG64" i="47"/>
  <c r="AP64" i="47" s="1"/>
  <c r="AF64" i="47"/>
  <c r="AO64" i="47" s="1"/>
  <c r="AE64" i="47"/>
  <c r="W65" i="47"/>
  <c r="AH69" i="85"/>
  <c r="AQ69" i="85" s="1"/>
  <c r="AJ31" i="28"/>
  <c r="AK31" i="28"/>
  <c r="AT31" i="28" s="1"/>
  <c r="AK65" i="28"/>
  <c r="AT65" i="28" s="1"/>
  <c r="AJ65" i="28"/>
  <c r="AR66" i="41"/>
  <c r="AI68" i="89"/>
  <c r="AN68" i="89"/>
  <c r="AK62" i="28"/>
  <c r="AT62" i="28" s="1"/>
  <c r="AJ62" i="28"/>
  <c r="AH67" i="93"/>
  <c r="AQ67" i="93" s="1"/>
  <c r="AH69" i="80"/>
  <c r="AQ69" i="80" s="1"/>
  <c r="AQ71" i="80" s="1"/>
  <c r="AZ3" i="80"/>
  <c r="AX3" i="80" s="1"/>
  <c r="S3" i="80" s="1"/>
  <c r="AC3" i="80" s="1"/>
  <c r="AX7" i="80"/>
  <c r="S7" i="80" s="1"/>
  <c r="AC7" i="80" s="1"/>
  <c r="AB8" i="80" s="1"/>
  <c r="AX8" i="80"/>
  <c r="S8" i="80" s="1"/>
  <c r="AC8" i="80" s="1"/>
  <c r="AB9" i="80" s="1"/>
  <c r="AX10" i="80"/>
  <c r="S10" i="80" s="1"/>
  <c r="AC10" i="80" s="1"/>
  <c r="AB11" i="80" s="1"/>
  <c r="AX14" i="80"/>
  <c r="S14" i="80" s="1"/>
  <c r="AC14" i="80" s="1"/>
  <c r="AB15" i="80" s="1"/>
  <c r="AX16" i="80"/>
  <c r="S16" i="80" s="1"/>
  <c r="AC16" i="80" s="1"/>
  <c r="AB17" i="80" s="1"/>
  <c r="AX20" i="80"/>
  <c r="S20" i="80" s="1"/>
  <c r="AC20" i="80" s="1"/>
  <c r="AB21" i="80" s="1"/>
  <c r="AX22" i="80"/>
  <c r="S22" i="80" s="1"/>
  <c r="AC22" i="80" s="1"/>
  <c r="AB23" i="80" s="1"/>
  <c r="AX26" i="80"/>
  <c r="S26" i="80" s="1"/>
  <c r="AC26" i="80" s="1"/>
  <c r="AB27" i="80" s="1"/>
  <c r="AX28" i="80"/>
  <c r="S28" i="80" s="1"/>
  <c r="AC28" i="80" s="1"/>
  <c r="AB29" i="80" s="1"/>
  <c r="AX32" i="80"/>
  <c r="S32" i="80" s="1"/>
  <c r="AC32" i="80" s="1"/>
  <c r="AB33" i="80" s="1"/>
  <c r="AX33" i="80"/>
  <c r="S33" i="80" s="1"/>
  <c r="AC33" i="80" s="1"/>
  <c r="AB34" i="80" s="1"/>
  <c r="AX34" i="80"/>
  <c r="S34" i="80" s="1"/>
  <c r="AC34" i="80" s="1"/>
  <c r="AB35" i="80" s="1"/>
  <c r="AX37" i="80"/>
  <c r="S37" i="80" s="1"/>
  <c r="AC37" i="80" s="1"/>
  <c r="AB38" i="80" s="1"/>
  <c r="AX38" i="80"/>
  <c r="S38" i="80" s="1"/>
  <c r="AC38" i="80" s="1"/>
  <c r="AB39" i="80" s="1"/>
  <c r="AX39" i="80"/>
  <c r="S39" i="80" s="1"/>
  <c r="AC39" i="80" s="1"/>
  <c r="AB40" i="80" s="1"/>
  <c r="AX40" i="80"/>
  <c r="S40" i="80" s="1"/>
  <c r="AC40" i="80" s="1"/>
  <c r="AB41" i="80" s="1"/>
  <c r="AX43" i="80"/>
  <c r="S43" i="80" s="1"/>
  <c r="AC43" i="80" s="1"/>
  <c r="AB44" i="80" s="1"/>
  <c r="AX44" i="80"/>
  <c r="S44" i="80" s="1"/>
  <c r="AC44" i="80" s="1"/>
  <c r="AB45" i="80" s="1"/>
  <c r="AX45" i="80"/>
  <c r="S45" i="80" s="1"/>
  <c r="AC45" i="80" s="1"/>
  <c r="AB46" i="80" s="1"/>
  <c r="AX46" i="80"/>
  <c r="S46" i="80" s="1"/>
  <c r="AC46" i="80" s="1"/>
  <c r="AB47" i="80" s="1"/>
  <c r="AX49" i="80"/>
  <c r="S49" i="80" s="1"/>
  <c r="AC49" i="80" s="1"/>
  <c r="AB50" i="80" s="1"/>
  <c r="AX50" i="80"/>
  <c r="S50" i="80" s="1"/>
  <c r="AC50" i="80" s="1"/>
  <c r="AB51" i="80" s="1"/>
  <c r="AX51" i="80"/>
  <c r="S51" i="80" s="1"/>
  <c r="AC51" i="80" s="1"/>
  <c r="AB52" i="80" s="1"/>
  <c r="AX52" i="80"/>
  <c r="S52" i="80" s="1"/>
  <c r="AC52" i="80" s="1"/>
  <c r="AB53" i="80" s="1"/>
  <c r="AX55" i="80"/>
  <c r="S55" i="80" s="1"/>
  <c r="AC55" i="80" s="1"/>
  <c r="AB56" i="80" s="1"/>
  <c r="AX56" i="80"/>
  <c r="S56" i="80" s="1"/>
  <c r="AC56" i="80" s="1"/>
  <c r="AB57" i="80" s="1"/>
  <c r="AX57" i="80"/>
  <c r="S57" i="80" s="1"/>
  <c r="AC57" i="80" s="1"/>
  <c r="AB58" i="80" s="1"/>
  <c r="AX58" i="80"/>
  <c r="S58" i="80" s="1"/>
  <c r="AC58" i="80" s="1"/>
  <c r="AB59" i="80" s="1"/>
  <c r="AX61" i="80"/>
  <c r="S61" i="80" s="1"/>
  <c r="AC61" i="80" s="1"/>
  <c r="AB62" i="80" s="1"/>
  <c r="AX62" i="80"/>
  <c r="S62" i="80" s="1"/>
  <c r="AC62" i="80" s="1"/>
  <c r="AB63" i="80" s="1"/>
  <c r="AX63" i="80"/>
  <c r="S63" i="80" s="1"/>
  <c r="AC63" i="80" s="1"/>
  <c r="AB64" i="80" s="1"/>
  <c r="AX65" i="80"/>
  <c r="S65" i="80" s="1"/>
  <c r="AC65" i="80" s="1"/>
  <c r="AB66" i="80" s="1"/>
  <c r="AX67" i="80"/>
  <c r="S67" i="80" s="1"/>
  <c r="AC67" i="80" s="1"/>
  <c r="AB68" i="80" s="1"/>
  <c r="AX68" i="80"/>
  <c r="S68" i="80" s="1"/>
  <c r="AC68" i="80" s="1"/>
  <c r="AB69" i="80" s="1"/>
  <c r="W69" i="45"/>
  <c r="AE68" i="45"/>
  <c r="AG68" i="45"/>
  <c r="AP68" i="45" s="1"/>
  <c r="AF68" i="45"/>
  <c r="AO68" i="45" s="1"/>
  <c r="AJ65" i="32"/>
  <c r="AK65" i="32"/>
  <c r="AT65" i="32" s="1"/>
  <c r="AJ59" i="32"/>
  <c r="AK59" i="32"/>
  <c r="AT59" i="32" s="1"/>
  <c r="AJ53" i="32"/>
  <c r="AK53" i="32"/>
  <c r="AT53" i="32" s="1"/>
  <c r="AJ47" i="32"/>
  <c r="AK47" i="32"/>
  <c r="AT47" i="32" s="1"/>
  <c r="AJ41" i="32"/>
  <c r="AK41" i="32"/>
  <c r="AT41" i="32" s="1"/>
  <c r="AJ35" i="32"/>
  <c r="AK35" i="32"/>
  <c r="AT35" i="32" s="1"/>
  <c r="AX28" i="32"/>
  <c r="S28" i="32" s="1"/>
  <c r="AC28" i="32" s="1"/>
  <c r="AB29" i="32" s="1"/>
  <c r="AX22" i="32"/>
  <c r="S22" i="32" s="1"/>
  <c r="AC22" i="32" s="1"/>
  <c r="AB23" i="32" s="1"/>
  <c r="AX16" i="32"/>
  <c r="S16" i="32" s="1"/>
  <c r="AC16" i="32" s="1"/>
  <c r="AB17" i="32" s="1"/>
  <c r="AX10" i="32"/>
  <c r="S10" i="32" s="1"/>
  <c r="AC10" i="32" s="1"/>
  <c r="AB11" i="32" s="1"/>
  <c r="AX3" i="32"/>
  <c r="S3" i="32" s="1"/>
  <c r="AC3" i="32" s="1"/>
  <c r="Z69" i="83"/>
  <c r="AK15" i="28"/>
  <c r="AT15" i="28" s="1"/>
  <c r="AJ15" i="28"/>
  <c r="AJ51" i="28"/>
  <c r="AK51" i="28"/>
  <c r="AT51" i="28" s="1"/>
  <c r="AH66" i="88"/>
  <c r="AQ66" i="88" s="1"/>
  <c r="AR64" i="76"/>
  <c r="X68" i="81"/>
  <c r="Y68" i="81"/>
  <c r="AF70" i="77"/>
  <c r="AO70" i="77" s="1"/>
  <c r="W71" i="77"/>
  <c r="AE70" i="77"/>
  <c r="AG70" i="77"/>
  <c r="AP70" i="77" s="1"/>
  <c r="AB4" i="28"/>
  <c r="AJ3" i="28"/>
  <c r="AJ40" i="28"/>
  <c r="AK40" i="28"/>
  <c r="AT40" i="28" s="1"/>
  <c r="AJ17" i="28"/>
  <c r="Y68" i="43"/>
  <c r="X68" i="43"/>
  <c r="X66" i="95"/>
  <c r="Z66" i="95" s="1"/>
  <c r="Y66" i="95"/>
  <c r="Y69" i="48"/>
  <c r="X69" i="48"/>
  <c r="AR69" i="28"/>
  <c r="AR71" i="28" s="1"/>
  <c r="AL69" i="28"/>
  <c r="AU69" i="28" s="1"/>
  <c r="X67" i="46"/>
  <c r="Y67" i="46"/>
  <c r="AJ36" i="28"/>
  <c r="AK36" i="28"/>
  <c r="AT36" i="28" s="1"/>
  <c r="AK38" i="28"/>
  <c r="AT38" i="28" s="1"/>
  <c r="AJ38" i="28"/>
  <c r="AJ35" i="28"/>
  <c r="AI68" i="42"/>
  <c r="AN68" i="42"/>
  <c r="AJ55" i="28"/>
  <c r="AK55" i="28"/>
  <c r="AT55" i="28" s="1"/>
  <c r="AS41" i="28"/>
  <c r="AL41" i="28"/>
  <c r="AU41" i="28" s="1"/>
  <c r="AG68" i="87"/>
  <c r="AP68" i="87" s="1"/>
  <c r="W69" i="87"/>
  <c r="AE68" i="87"/>
  <c r="AF68" i="87"/>
  <c r="AO68" i="87" s="1"/>
  <c r="AJ49" i="32"/>
  <c r="AK49" i="32"/>
  <c r="AT49" i="32" s="1"/>
  <c r="AJ31" i="32"/>
  <c r="AK31" i="32"/>
  <c r="AT31" i="32" s="1"/>
  <c r="AK5" i="28"/>
  <c r="AT5" i="28" s="1"/>
  <c r="AJ5" i="28"/>
  <c r="AR66" i="36"/>
  <c r="Z68" i="75"/>
  <c r="X68" i="75"/>
  <c r="Y68" i="75"/>
  <c r="AJ64" i="28"/>
  <c r="AK64" i="28"/>
  <c r="AT64" i="28" s="1"/>
  <c r="AH67" i="40"/>
  <c r="AQ67" i="40" s="1"/>
  <c r="AR65" i="88"/>
  <c r="AJ24" i="28"/>
  <c r="AK24" i="28"/>
  <c r="AT24" i="28" s="1"/>
  <c r="AI68" i="37"/>
  <c r="AN68" i="37"/>
  <c r="W68" i="84"/>
  <c r="AG67" i="84"/>
  <c r="AP67" i="84" s="1"/>
  <c r="AE67" i="84"/>
  <c r="AF67" i="84"/>
  <c r="AO67" i="84" s="1"/>
  <c r="AG69" i="86"/>
  <c r="AP69" i="86" s="1"/>
  <c r="AF69" i="86"/>
  <c r="AO69" i="86" s="1"/>
  <c r="AE69" i="86"/>
  <c r="W70" i="86"/>
  <c r="AJ37" i="28"/>
  <c r="AK37" i="28"/>
  <c r="AT37" i="28" s="1"/>
  <c r="AG67" i="96"/>
  <c r="AP67" i="96" s="1"/>
  <c r="AF67" i="96"/>
  <c r="AO67" i="96" s="1"/>
  <c r="W68" i="96"/>
  <c r="AE67" i="96"/>
  <c r="AE66" i="38"/>
  <c r="W67" i="38"/>
  <c r="AG66" i="38"/>
  <c r="AP66" i="38" s="1"/>
  <c r="AF66" i="38"/>
  <c r="AO66" i="38" s="1"/>
  <c r="AH67" i="36"/>
  <c r="AQ67" i="36" s="1"/>
  <c r="AJ8" i="28"/>
  <c r="AK8" i="28"/>
  <c r="AT8" i="28" s="1"/>
  <c r="AJ23" i="28"/>
  <c r="W68" i="93"/>
  <c r="AG67" i="93"/>
  <c r="AP67" i="93" s="1"/>
  <c r="AF67" i="93"/>
  <c r="AO67" i="93" s="1"/>
  <c r="AE67" i="93"/>
  <c r="AF67" i="25"/>
  <c r="AO67" i="25" s="1"/>
  <c r="AE67" i="25"/>
  <c r="W68" i="25"/>
  <c r="AG67" i="25"/>
  <c r="AP67" i="25" s="1"/>
  <c r="W69" i="35"/>
  <c r="AG68" i="35"/>
  <c r="AP68" i="35" s="1"/>
  <c r="AF68" i="35"/>
  <c r="AO68" i="35" s="1"/>
  <c r="AE68" i="35"/>
  <c r="AJ64" i="32"/>
  <c r="AK64" i="32"/>
  <c r="AT64" i="32" s="1"/>
  <c r="AJ58" i="32"/>
  <c r="AK58" i="32"/>
  <c r="AT58" i="32" s="1"/>
  <c r="AJ52" i="32"/>
  <c r="AK52" i="32"/>
  <c r="AT52" i="32" s="1"/>
  <c r="AJ46" i="32"/>
  <c r="AK46" i="32"/>
  <c r="AT46" i="32" s="1"/>
  <c r="AJ40" i="32"/>
  <c r="AK40" i="32"/>
  <c r="AT40" i="32" s="1"/>
  <c r="AJ34" i="32"/>
  <c r="AK34" i="32"/>
  <c r="AT34" i="32" s="1"/>
  <c r="AK28" i="32"/>
  <c r="AT28" i="32" s="1"/>
  <c r="AX21" i="32"/>
  <c r="S21" i="32" s="1"/>
  <c r="AC21" i="32" s="1"/>
  <c r="AB22" i="32" s="1"/>
  <c r="AX15" i="32"/>
  <c r="S15" i="32" s="1"/>
  <c r="AC15" i="32" s="1"/>
  <c r="AB16" i="32" s="1"/>
  <c r="AX9" i="32"/>
  <c r="S9" i="32" s="1"/>
  <c r="AC9" i="32" s="1"/>
  <c r="AB10" i="32" s="1"/>
  <c r="AJ21" i="28"/>
  <c r="AK21" i="28"/>
  <c r="AT21" i="28" s="1"/>
  <c r="AJ57" i="28"/>
  <c r="AK57" i="28"/>
  <c r="AT57" i="28" s="1"/>
  <c r="AR66" i="40"/>
  <c r="AN67" i="81"/>
  <c r="AI67" i="81"/>
  <c r="AI67" i="75"/>
  <c r="AN67" i="75"/>
  <c r="AR65" i="78"/>
  <c r="AJ10" i="28"/>
  <c r="AK10" i="28"/>
  <c r="AT10" i="28" s="1"/>
  <c r="AJ46" i="28"/>
  <c r="AK46" i="28"/>
  <c r="AT46" i="28" s="1"/>
  <c r="AJ59" i="28"/>
  <c r="Y70" i="31"/>
  <c r="Z70" i="31" s="1"/>
  <c r="X70" i="31"/>
  <c r="AI67" i="43"/>
  <c r="AN67" i="43"/>
  <c r="AI68" i="79"/>
  <c r="AN68" i="79"/>
  <c r="AE66" i="82"/>
  <c r="W67" i="82"/>
  <c r="AF66" i="82"/>
  <c r="AO66" i="82" s="1"/>
  <c r="AG66" i="82"/>
  <c r="AP66" i="82" s="1"/>
  <c r="AR67" i="87"/>
  <c r="AI66" i="46"/>
  <c r="AN66" i="46"/>
  <c r="AK6" i="28"/>
  <c r="AT6" i="28" s="1"/>
  <c r="AJ6" i="28"/>
  <c r="AJ42" i="28"/>
  <c r="AK42" i="28"/>
  <c r="AT42" i="28" s="1"/>
  <c r="AK50" i="28"/>
  <c r="AT50" i="28" s="1"/>
  <c r="AJ50" i="28"/>
  <c r="AJ55" i="32"/>
  <c r="AK55" i="32"/>
  <c r="AT55" i="32" s="1"/>
  <c r="AJ25" i="32"/>
  <c r="AK25" i="32"/>
  <c r="AT25" i="32" s="1"/>
  <c r="AR66" i="33"/>
  <c r="AX69" i="32"/>
  <c r="S69" i="32" s="1"/>
  <c r="AC69" i="32" s="1"/>
  <c r="AF69" i="32"/>
  <c r="AO69" i="32" s="1"/>
  <c r="AO71" i="32" s="1"/>
  <c r="AG69" i="32"/>
  <c r="AP69" i="32" s="1"/>
  <c r="AP71" i="32" s="1"/>
  <c r="AE69" i="32"/>
  <c r="AK69" i="32" s="1"/>
  <c r="AT69" i="32" s="1"/>
  <c r="AG69" i="85"/>
  <c r="AP69" i="85" s="1"/>
  <c r="AF69" i="85"/>
  <c r="AO69" i="85" s="1"/>
  <c r="W70" i="85"/>
  <c r="AE69" i="85"/>
  <c r="AJ43" i="28"/>
  <c r="AK43" i="28"/>
  <c r="AT43" i="28" s="1"/>
  <c r="AK32" i="28"/>
  <c r="AT32" i="28" s="1"/>
  <c r="AJ32" i="28"/>
  <c r="AH67" i="33"/>
  <c r="AQ67" i="33" s="1"/>
  <c r="AE67" i="36"/>
  <c r="AG67" i="36"/>
  <c r="AP67" i="36" s="1"/>
  <c r="AF67" i="36"/>
  <c r="AO67" i="36" s="1"/>
  <c r="W68" i="36"/>
  <c r="X67" i="44"/>
  <c r="Z67" i="44" s="1"/>
  <c r="Y67" i="44"/>
  <c r="AH70" i="27"/>
  <c r="AQ70" i="27" s="1"/>
  <c r="AJ14" i="28"/>
  <c r="AK14" i="28"/>
  <c r="AT14" i="28" s="1"/>
  <c r="AF69" i="80"/>
  <c r="AO69" i="80" s="1"/>
  <c r="AO71" i="80" s="1"/>
  <c r="AE69" i="80"/>
  <c r="AX69" i="80"/>
  <c r="S69" i="80" s="1"/>
  <c r="AC69" i="80" s="1"/>
  <c r="AG69" i="80"/>
  <c r="AP69" i="80" s="1"/>
  <c r="AP71" i="80" s="1"/>
  <c r="AJ69" i="32"/>
  <c r="AS69" i="32" s="1"/>
  <c r="AJ63" i="32"/>
  <c r="AK63" i="32"/>
  <c r="AT63" i="32" s="1"/>
  <c r="AJ57" i="32"/>
  <c r="AK57" i="32"/>
  <c r="AT57" i="32" s="1"/>
  <c r="AJ51" i="32"/>
  <c r="AK51" i="32"/>
  <c r="AT51" i="32" s="1"/>
  <c r="AJ45" i="32"/>
  <c r="AK45" i="32"/>
  <c r="AT45" i="32" s="1"/>
  <c r="AJ39" i="32"/>
  <c r="AK39" i="32"/>
  <c r="AT39" i="32" s="1"/>
  <c r="AJ33" i="32"/>
  <c r="AK33" i="32"/>
  <c r="AT33" i="32" s="1"/>
  <c r="AJ27" i="32"/>
  <c r="AK27" i="32"/>
  <c r="AT27" i="32" s="1"/>
  <c r="AJ21" i="32"/>
  <c r="AK21" i="32"/>
  <c r="AT21" i="32" s="1"/>
  <c r="AJ15" i="32"/>
  <c r="AK15" i="32"/>
  <c r="AT15" i="32" s="1"/>
  <c r="AK9" i="32"/>
  <c r="AT9" i="32" s="1"/>
  <c r="AI68" i="34"/>
  <c r="AN68" i="34"/>
  <c r="AJ27" i="28"/>
  <c r="AK27" i="28"/>
  <c r="AT27" i="28" s="1"/>
  <c r="AS11" i="28"/>
  <c r="AL11" i="28"/>
  <c r="AU11" i="28" s="1"/>
  <c r="AF66" i="88"/>
  <c r="AO66" i="88" s="1"/>
  <c r="AE66" i="88"/>
  <c r="AG66" i="88"/>
  <c r="AP66" i="88" s="1"/>
  <c r="W67" i="88"/>
  <c r="Y71" i="39"/>
  <c r="X71" i="39"/>
  <c r="Z71" i="39" s="1"/>
  <c r="AJ16" i="28"/>
  <c r="AK16" i="28"/>
  <c r="AT16" i="28" s="1"/>
  <c r="AJ52" i="28"/>
  <c r="AK52" i="28"/>
  <c r="AT52" i="28" s="1"/>
  <c r="AI69" i="31"/>
  <c r="AN69" i="31"/>
  <c r="AN68" i="48"/>
  <c r="AI68" i="48"/>
  <c r="AS29" i="28"/>
  <c r="AL29" i="28"/>
  <c r="AU29" i="28" s="1"/>
  <c r="AH66" i="29"/>
  <c r="AQ66" i="29" s="1"/>
  <c r="AK12" i="28"/>
  <c r="AT12" i="28" s="1"/>
  <c r="AJ12" i="28"/>
  <c r="AJ48" i="28"/>
  <c r="AK48" i="28"/>
  <c r="AT48" i="28" s="1"/>
  <c r="AK66" i="28"/>
  <c r="AT66" i="28" s="1"/>
  <c r="AJ66" i="28"/>
  <c r="AJ47" i="28"/>
  <c r="X69" i="37"/>
  <c r="Y69" i="37"/>
  <c r="AN67" i="92"/>
  <c r="AI67" i="92"/>
  <c r="W68" i="44" l="1"/>
  <c r="AG67" i="44"/>
  <c r="AP67" i="44" s="1"/>
  <c r="AF67" i="44"/>
  <c r="AO67" i="44" s="1"/>
  <c r="AE67" i="44"/>
  <c r="AE69" i="42"/>
  <c r="AG69" i="42"/>
  <c r="AP69" i="42" s="1"/>
  <c r="W70" i="42"/>
  <c r="AF69" i="42"/>
  <c r="AO69" i="42" s="1"/>
  <c r="AG70" i="31"/>
  <c r="AP70" i="31" s="1"/>
  <c r="AE70" i="31"/>
  <c r="W71" i="31"/>
  <c r="AF70" i="31"/>
  <c r="AO70" i="31" s="1"/>
  <c r="AB4" i="80"/>
  <c r="AJ3" i="80"/>
  <c r="AG69" i="89"/>
  <c r="AP69" i="89" s="1"/>
  <c r="AF69" i="89"/>
  <c r="AO69" i="89" s="1"/>
  <c r="AE69" i="89"/>
  <c r="W70" i="89"/>
  <c r="W72" i="39"/>
  <c r="AG71" i="39"/>
  <c r="AP71" i="39" s="1"/>
  <c r="AF71" i="39"/>
  <c r="AO71" i="39" s="1"/>
  <c r="AE71" i="39"/>
  <c r="W67" i="95"/>
  <c r="AE66" i="95"/>
  <c r="AF66" i="95"/>
  <c r="AO66" i="95" s="1"/>
  <c r="AG66" i="95"/>
  <c r="AP66" i="95" s="1"/>
  <c r="AG68" i="92"/>
  <c r="AP68" i="92" s="1"/>
  <c r="AE68" i="92"/>
  <c r="AF68" i="92"/>
  <c r="AO68" i="92" s="1"/>
  <c r="W69" i="92"/>
  <c r="AS24" i="28"/>
  <c r="AL24" i="28"/>
  <c r="AU24" i="28" s="1"/>
  <c r="AS31" i="32"/>
  <c r="AL31" i="32"/>
  <c r="AU31" i="32" s="1"/>
  <c r="AS36" i="28"/>
  <c r="AL36" i="28"/>
  <c r="AU36" i="28" s="1"/>
  <c r="AH68" i="43"/>
  <c r="AQ68" i="43" s="1"/>
  <c r="AS51" i="28"/>
  <c r="AL51" i="28"/>
  <c r="AU51" i="28" s="1"/>
  <c r="AS41" i="32"/>
  <c r="AL41" i="32"/>
  <c r="AU41" i="32" s="1"/>
  <c r="AJ53" i="80"/>
  <c r="AK53" i="80"/>
  <c r="AT53" i="80" s="1"/>
  <c r="AK29" i="80"/>
  <c r="AT29" i="80" s="1"/>
  <c r="AR68" i="89"/>
  <c r="AS31" i="28"/>
  <c r="AL31" i="28"/>
  <c r="AU31" i="28" s="1"/>
  <c r="AS27" i="28"/>
  <c r="AL27" i="28"/>
  <c r="AU27" i="28" s="1"/>
  <c r="AS51" i="32"/>
  <c r="AL51" i="32"/>
  <c r="AU51" i="32" s="1"/>
  <c r="AJ16" i="32"/>
  <c r="AK16" i="32"/>
  <c r="AT16" i="32" s="1"/>
  <c r="AJ29" i="32"/>
  <c r="AK29" i="32"/>
  <c r="AT29" i="32" s="1"/>
  <c r="AS47" i="32"/>
  <c r="AL47" i="32"/>
  <c r="AU47" i="32" s="1"/>
  <c r="AJ63" i="80"/>
  <c r="AK63" i="80"/>
  <c r="AT63" i="80" s="1"/>
  <c r="AJ51" i="80"/>
  <c r="AK51" i="80"/>
  <c r="AT51" i="80" s="1"/>
  <c r="AJ45" i="80"/>
  <c r="AK45" i="80"/>
  <c r="AT45" i="80" s="1"/>
  <c r="AJ39" i="80"/>
  <c r="AK39" i="80"/>
  <c r="AT39" i="80" s="1"/>
  <c r="AK21" i="80"/>
  <c r="AT21" i="80" s="1"/>
  <c r="AH69" i="37"/>
  <c r="AQ69" i="37" s="1"/>
  <c r="AS48" i="28"/>
  <c r="AL48" i="28"/>
  <c r="AU48" i="28" s="1"/>
  <c r="AN67" i="36"/>
  <c r="AI67" i="36"/>
  <c r="Z70" i="85"/>
  <c r="X70" i="85"/>
  <c r="Y70" i="85"/>
  <c r="AS55" i="32"/>
  <c r="AL55" i="32"/>
  <c r="AU55" i="32" s="1"/>
  <c r="Z69" i="37"/>
  <c r="AS12" i="28"/>
  <c r="AL12" i="28"/>
  <c r="AU12" i="28" s="1"/>
  <c r="AR69" i="31"/>
  <c r="AR68" i="34"/>
  <c r="AS39" i="32"/>
  <c r="AL39" i="32"/>
  <c r="AU39" i="32" s="1"/>
  <c r="AS46" i="28"/>
  <c r="AL46" i="28"/>
  <c r="AU46" i="28" s="1"/>
  <c r="AS57" i="28"/>
  <c r="AL57" i="28"/>
  <c r="AU57" i="28" s="1"/>
  <c r="AI67" i="93"/>
  <c r="AN67" i="93"/>
  <c r="AS37" i="28"/>
  <c r="AL37" i="28"/>
  <c r="AU37" i="28" s="1"/>
  <c r="AR68" i="37"/>
  <c r="AS47" i="28"/>
  <c r="AL47" i="28"/>
  <c r="AU47" i="28" s="1"/>
  <c r="AJ9" i="32"/>
  <c r="AN69" i="80"/>
  <c r="AN71" i="80" s="1"/>
  <c r="AI69" i="80"/>
  <c r="Z68" i="36"/>
  <c r="X68" i="36"/>
  <c r="Y68" i="36"/>
  <c r="AR66" i="46"/>
  <c r="Y67" i="82"/>
  <c r="X67" i="82"/>
  <c r="AH70" i="31"/>
  <c r="AQ70" i="31" s="1"/>
  <c r="AR67" i="81"/>
  <c r="AJ28" i="32"/>
  <c r="AS46" i="32"/>
  <c r="AL46" i="32"/>
  <c r="AU46" i="32" s="1"/>
  <c r="AS64" i="32"/>
  <c r="AL64" i="32"/>
  <c r="AU64" i="32" s="1"/>
  <c r="AS8" i="28"/>
  <c r="AL8" i="28"/>
  <c r="AU8" i="28" s="1"/>
  <c r="AN67" i="96"/>
  <c r="AI67" i="96"/>
  <c r="Z70" i="86"/>
  <c r="X70" i="86"/>
  <c r="Y70" i="86"/>
  <c r="AI67" i="84"/>
  <c r="AN67" i="84"/>
  <c r="AH68" i="75"/>
  <c r="AQ68" i="75" s="1"/>
  <c r="AN68" i="87"/>
  <c r="AI68" i="87"/>
  <c r="AS55" i="28"/>
  <c r="AL55" i="28"/>
  <c r="AU55" i="28" s="1"/>
  <c r="AS40" i="28"/>
  <c r="AL40" i="28"/>
  <c r="AU40" i="28" s="1"/>
  <c r="AJ11" i="32"/>
  <c r="AK11" i="32"/>
  <c r="AT11" i="32" s="1"/>
  <c r="AI68" i="45"/>
  <c r="AN68" i="45"/>
  <c r="AX66" i="80"/>
  <c r="S66" i="80" s="1"/>
  <c r="AC66" i="80" s="1"/>
  <c r="AB67" i="80" s="1"/>
  <c r="AX59" i="80"/>
  <c r="S59" i="80" s="1"/>
  <c r="AC59" i="80" s="1"/>
  <c r="AB60" i="80" s="1"/>
  <c r="AX53" i="80"/>
  <c r="S53" i="80" s="1"/>
  <c r="AC53" i="80" s="1"/>
  <c r="AB54" i="80" s="1"/>
  <c r="AX47" i="80"/>
  <c r="S47" i="80" s="1"/>
  <c r="AC47" i="80" s="1"/>
  <c r="AB48" i="80" s="1"/>
  <c r="AX41" i="80"/>
  <c r="S41" i="80" s="1"/>
  <c r="AC41" i="80" s="1"/>
  <c r="AB42" i="80" s="1"/>
  <c r="AX35" i="80"/>
  <c r="S35" i="80" s="1"/>
  <c r="AC35" i="80" s="1"/>
  <c r="AB36" i="80" s="1"/>
  <c r="AX29" i="80"/>
  <c r="S29" i="80" s="1"/>
  <c r="AC29" i="80" s="1"/>
  <c r="AB30" i="80" s="1"/>
  <c r="AX23" i="80"/>
  <c r="S23" i="80" s="1"/>
  <c r="AC23" i="80" s="1"/>
  <c r="AB24" i="80" s="1"/>
  <c r="AX17" i="80"/>
  <c r="S17" i="80" s="1"/>
  <c r="AC17" i="80" s="1"/>
  <c r="AB18" i="80" s="1"/>
  <c r="AX11" i="80"/>
  <c r="S11" i="80" s="1"/>
  <c r="AC11" i="80" s="1"/>
  <c r="AB12" i="80" s="1"/>
  <c r="AX5" i="80"/>
  <c r="S5" i="80" s="1"/>
  <c r="AC5" i="80" s="1"/>
  <c r="AB6" i="80" s="1"/>
  <c r="AF65" i="76"/>
  <c r="AO65" i="76" s="1"/>
  <c r="AE65" i="76"/>
  <c r="W66" i="76"/>
  <c r="AG65" i="76"/>
  <c r="AP65" i="76" s="1"/>
  <c r="AS19" i="32"/>
  <c r="AL19" i="32"/>
  <c r="AU19" i="32" s="1"/>
  <c r="AS19" i="28"/>
  <c r="AL19" i="28"/>
  <c r="AU19" i="28" s="1"/>
  <c r="AN68" i="26"/>
  <c r="AI68" i="26"/>
  <c r="AR65" i="95"/>
  <c r="AS67" i="28"/>
  <c r="AL67" i="28"/>
  <c r="AU67" i="28" s="1"/>
  <c r="AG67" i="41"/>
  <c r="AP67" i="41" s="1"/>
  <c r="AF67" i="41"/>
  <c r="AO67" i="41" s="1"/>
  <c r="AE67" i="41"/>
  <c r="W68" i="41"/>
  <c r="AS28" i="28"/>
  <c r="AL28" i="28"/>
  <c r="AU28" i="28" s="1"/>
  <c r="AS43" i="32"/>
  <c r="AL43" i="32"/>
  <c r="AU43" i="32" s="1"/>
  <c r="AS54" i="28"/>
  <c r="AL54" i="28"/>
  <c r="AU54" i="28" s="1"/>
  <c r="AS58" i="28"/>
  <c r="AL58" i="28"/>
  <c r="AU58" i="28" s="1"/>
  <c r="X71" i="27"/>
  <c r="Y71" i="27"/>
  <c r="AS13" i="28"/>
  <c r="AL13" i="28"/>
  <c r="AU13" i="28" s="1"/>
  <c r="AS61" i="32"/>
  <c r="AL61" i="32"/>
  <c r="AU61" i="32" s="1"/>
  <c r="Z68" i="40"/>
  <c r="X68" i="40"/>
  <c r="Y68" i="40"/>
  <c r="AI66" i="78"/>
  <c r="AN66" i="78"/>
  <c r="AR67" i="92"/>
  <c r="AS52" i="28"/>
  <c r="AL52" i="28"/>
  <c r="AU52" i="28" s="1"/>
  <c r="AS45" i="32"/>
  <c r="AL45" i="32"/>
  <c r="AU45" i="32" s="1"/>
  <c r="AS63" i="32"/>
  <c r="AL63" i="32"/>
  <c r="AU63" i="32" s="1"/>
  <c r="AS43" i="28"/>
  <c r="AL43" i="28"/>
  <c r="AU43" i="28" s="1"/>
  <c r="X68" i="96"/>
  <c r="Y68" i="96"/>
  <c r="AE68" i="75"/>
  <c r="AG68" i="75"/>
  <c r="AP68" i="75" s="1"/>
  <c r="AF68" i="75"/>
  <c r="AO68" i="75" s="1"/>
  <c r="W69" i="75"/>
  <c r="X69" i="87"/>
  <c r="Y69" i="87"/>
  <c r="AH69" i="48"/>
  <c r="AQ69" i="48" s="1"/>
  <c r="AQ71" i="48" s="1"/>
  <c r="AZ3" i="48"/>
  <c r="AX7" i="48" s="1"/>
  <c r="S7" i="48" s="1"/>
  <c r="AC7" i="48" s="1"/>
  <c r="AB8" i="48" s="1"/>
  <c r="AX3" i="48"/>
  <c r="S3" i="48" s="1"/>
  <c r="AC3" i="48" s="1"/>
  <c r="AX9" i="48"/>
  <c r="S9" i="48" s="1"/>
  <c r="AC9" i="48" s="1"/>
  <c r="AB10" i="48" s="1"/>
  <c r="AX11" i="48"/>
  <c r="S11" i="48" s="1"/>
  <c r="AC11" i="48" s="1"/>
  <c r="AB12" i="48" s="1"/>
  <c r="AX15" i="48"/>
  <c r="S15" i="48" s="1"/>
  <c r="AC15" i="48" s="1"/>
  <c r="AB16" i="48" s="1"/>
  <c r="AX17" i="48"/>
  <c r="S17" i="48" s="1"/>
  <c r="AC17" i="48" s="1"/>
  <c r="AB18" i="48" s="1"/>
  <c r="AX21" i="48"/>
  <c r="S21" i="48" s="1"/>
  <c r="AC21" i="48" s="1"/>
  <c r="AB22" i="48" s="1"/>
  <c r="AX23" i="48"/>
  <c r="S23" i="48" s="1"/>
  <c r="AC23" i="48" s="1"/>
  <c r="AB24" i="48" s="1"/>
  <c r="AX27" i="48"/>
  <c r="S27" i="48" s="1"/>
  <c r="AC27" i="48" s="1"/>
  <c r="AB28" i="48" s="1"/>
  <c r="AX29" i="48"/>
  <c r="S29" i="48" s="1"/>
  <c r="AC29" i="48" s="1"/>
  <c r="AB30" i="48" s="1"/>
  <c r="AX33" i="48"/>
  <c r="S33" i="48" s="1"/>
  <c r="AC33" i="48" s="1"/>
  <c r="AB34" i="48" s="1"/>
  <c r="AX35" i="48"/>
  <c r="S35" i="48" s="1"/>
  <c r="AC35" i="48" s="1"/>
  <c r="AB36" i="48" s="1"/>
  <c r="AX39" i="48"/>
  <c r="S39" i="48" s="1"/>
  <c r="AC39" i="48" s="1"/>
  <c r="AB40" i="48" s="1"/>
  <c r="AX41" i="48"/>
  <c r="S41" i="48" s="1"/>
  <c r="AC41" i="48" s="1"/>
  <c r="AB42" i="48" s="1"/>
  <c r="AX45" i="48"/>
  <c r="S45" i="48" s="1"/>
  <c r="AC45" i="48" s="1"/>
  <c r="AB46" i="48" s="1"/>
  <c r="AX47" i="48"/>
  <c r="S47" i="48" s="1"/>
  <c r="AC47" i="48" s="1"/>
  <c r="AB48" i="48" s="1"/>
  <c r="AX51" i="48"/>
  <c r="S51" i="48" s="1"/>
  <c r="AC51" i="48" s="1"/>
  <c r="AB52" i="48" s="1"/>
  <c r="AX53" i="48"/>
  <c r="S53" i="48" s="1"/>
  <c r="AC53" i="48" s="1"/>
  <c r="AB54" i="48" s="1"/>
  <c r="AX57" i="48"/>
  <c r="S57" i="48" s="1"/>
  <c r="AC57" i="48" s="1"/>
  <c r="AB58" i="48" s="1"/>
  <c r="AX59" i="48"/>
  <c r="S59" i="48" s="1"/>
  <c r="AC59" i="48" s="1"/>
  <c r="AB60" i="48" s="1"/>
  <c r="AX63" i="48"/>
  <c r="S63" i="48" s="1"/>
  <c r="AC63" i="48" s="1"/>
  <c r="AB64" i="48" s="1"/>
  <c r="AX64" i="48"/>
  <c r="S64" i="48" s="1"/>
  <c r="AC64" i="48" s="1"/>
  <c r="AB65" i="48" s="1"/>
  <c r="AS3" i="28"/>
  <c r="AL3" i="28"/>
  <c r="AU3" i="28" s="1"/>
  <c r="AJ66" i="80"/>
  <c r="AK66" i="80"/>
  <c r="AT66" i="80" s="1"/>
  <c r="AK41" i="80"/>
  <c r="AT41" i="80" s="1"/>
  <c r="AJ17" i="80"/>
  <c r="AK17" i="80"/>
  <c r="AT17" i="80" s="1"/>
  <c r="AF69" i="34"/>
  <c r="AO69" i="34" s="1"/>
  <c r="AE69" i="34"/>
  <c r="W70" i="34"/>
  <c r="AG69" i="34"/>
  <c r="AP69" i="34" s="1"/>
  <c r="AJ6" i="32"/>
  <c r="AK6" i="32"/>
  <c r="AT6" i="32" s="1"/>
  <c r="AS54" i="32"/>
  <c r="AL54" i="32"/>
  <c r="AU54" i="32" s="1"/>
  <c r="W71" i="90"/>
  <c r="AG70" i="90"/>
  <c r="AP70" i="90" s="1"/>
  <c r="AF70" i="90"/>
  <c r="AO70" i="90" s="1"/>
  <c r="AE70" i="90"/>
  <c r="AS26" i="28"/>
  <c r="AL26" i="28"/>
  <c r="AU26" i="28" s="1"/>
  <c r="AS18" i="28"/>
  <c r="AL18" i="28"/>
  <c r="AU18" i="28" s="1"/>
  <c r="AS33" i="28"/>
  <c r="AL33" i="28"/>
  <c r="AU33" i="28" s="1"/>
  <c r="AS14" i="32"/>
  <c r="AL14" i="32"/>
  <c r="AU14" i="32" s="1"/>
  <c r="AS32" i="32"/>
  <c r="AL32" i="32"/>
  <c r="AU32" i="32" s="1"/>
  <c r="AS50" i="32"/>
  <c r="AL50" i="32"/>
  <c r="AU50" i="32" s="1"/>
  <c r="AS68" i="32"/>
  <c r="AL68" i="32"/>
  <c r="AU68" i="32" s="1"/>
  <c r="AI70" i="27"/>
  <c r="AN70" i="27"/>
  <c r="Z68" i="33"/>
  <c r="X68" i="33"/>
  <c r="Y68" i="33"/>
  <c r="AS56" i="28"/>
  <c r="AL56" i="28"/>
  <c r="AU56" i="28" s="1"/>
  <c r="AI67" i="40"/>
  <c r="AN67" i="40"/>
  <c r="AN70" i="30"/>
  <c r="AI70" i="30"/>
  <c r="AR68" i="48"/>
  <c r="Y67" i="88"/>
  <c r="Z67" i="88" s="1"/>
  <c r="X67" i="88"/>
  <c r="AS25" i="32"/>
  <c r="AL25" i="32"/>
  <c r="AU25" i="32" s="1"/>
  <c r="AS42" i="28"/>
  <c r="AL42" i="28"/>
  <c r="AU42" i="28" s="1"/>
  <c r="AJ10" i="32"/>
  <c r="AK10" i="32"/>
  <c r="AT10" i="32" s="1"/>
  <c r="AS34" i="32"/>
  <c r="AL34" i="32"/>
  <c r="AU34" i="32" s="1"/>
  <c r="AS52" i="32"/>
  <c r="AL52" i="32"/>
  <c r="AU52" i="32" s="1"/>
  <c r="AN69" i="86"/>
  <c r="AI69" i="86"/>
  <c r="AR68" i="42"/>
  <c r="AJ4" i="28"/>
  <c r="AK4" i="28"/>
  <c r="AT4" i="28" s="1"/>
  <c r="AT71" i="28" s="1"/>
  <c r="AS15" i="28"/>
  <c r="AL15" i="28"/>
  <c r="AU15" i="28" s="1"/>
  <c r="AJ23" i="32"/>
  <c r="AK23" i="32"/>
  <c r="AT23" i="32" s="1"/>
  <c r="X69" i="45"/>
  <c r="Y69" i="45"/>
  <c r="Z69" i="45" s="1"/>
  <c r="AK64" i="80"/>
  <c r="AT64" i="80" s="1"/>
  <c r="AJ58" i="80"/>
  <c r="AK58" i="80"/>
  <c r="AT58" i="80" s="1"/>
  <c r="AJ52" i="80"/>
  <c r="AK52" i="80"/>
  <c r="AT52" i="80" s="1"/>
  <c r="AJ46" i="80"/>
  <c r="AK46" i="80"/>
  <c r="AT46" i="80" s="1"/>
  <c r="AJ40" i="80"/>
  <c r="AK40" i="80"/>
  <c r="AT40" i="80" s="1"/>
  <c r="AJ34" i="80"/>
  <c r="AK34" i="80"/>
  <c r="AT34" i="80" s="1"/>
  <c r="AX27" i="80"/>
  <c r="S27" i="80" s="1"/>
  <c r="AC27" i="80" s="1"/>
  <c r="AB28" i="80" s="1"/>
  <c r="AX21" i="80"/>
  <c r="S21" i="80" s="1"/>
  <c r="AC21" i="80" s="1"/>
  <c r="AB22" i="80" s="1"/>
  <c r="AX15" i="80"/>
  <c r="S15" i="80" s="1"/>
  <c r="AC15" i="80" s="1"/>
  <c r="AB16" i="80" s="1"/>
  <c r="AX9" i="80"/>
  <c r="S9" i="80" s="1"/>
  <c r="AC9" i="80" s="1"/>
  <c r="AB10" i="80" s="1"/>
  <c r="AX6" i="80"/>
  <c r="S6" i="80" s="1"/>
  <c r="AC6" i="80" s="1"/>
  <c r="AB7" i="80" s="1"/>
  <c r="Z65" i="47"/>
  <c r="Y65" i="47"/>
  <c r="X65" i="47"/>
  <c r="AN68" i="94"/>
  <c r="AI68" i="94"/>
  <c r="AS37" i="32"/>
  <c r="AL37" i="32"/>
  <c r="AU37" i="32" s="1"/>
  <c r="Y69" i="26"/>
  <c r="X69" i="26"/>
  <c r="Z69" i="26" s="1"/>
  <c r="AH69" i="42"/>
  <c r="AQ69" i="42" s="1"/>
  <c r="AS45" i="28"/>
  <c r="AL45" i="28"/>
  <c r="AU45" i="28" s="1"/>
  <c r="AJ12" i="32"/>
  <c r="AK12" i="32"/>
  <c r="AT12" i="32" s="1"/>
  <c r="AS44" i="28"/>
  <c r="AL44" i="28"/>
  <c r="AU44" i="28" s="1"/>
  <c r="X68" i="91"/>
  <c r="Y68" i="91"/>
  <c r="AS60" i="28"/>
  <c r="AL60" i="28"/>
  <c r="AU60" i="28" s="1"/>
  <c r="AS39" i="28"/>
  <c r="AL39" i="28"/>
  <c r="AU39" i="28" s="1"/>
  <c r="Y67" i="29"/>
  <c r="X67" i="29"/>
  <c r="Z67" i="29" s="1"/>
  <c r="AS22" i="28"/>
  <c r="AL22" i="28"/>
  <c r="AU22" i="28" s="1"/>
  <c r="Y66" i="73"/>
  <c r="X66" i="73"/>
  <c r="AS20" i="28"/>
  <c r="AL20" i="28"/>
  <c r="AU20" i="28" s="1"/>
  <c r="AR66" i="44"/>
  <c r="AN67" i="33"/>
  <c r="AI67" i="33"/>
  <c r="AJ5" i="32"/>
  <c r="AS10" i="28"/>
  <c r="AL10" i="28"/>
  <c r="AU10" i="28" s="1"/>
  <c r="AJ59" i="80"/>
  <c r="AK59" i="80"/>
  <c r="AT59" i="80" s="1"/>
  <c r="AJ23" i="80"/>
  <c r="AK23" i="80"/>
  <c r="AT23" i="80" s="1"/>
  <c r="AK15" i="80"/>
  <c r="AT15" i="80" s="1"/>
  <c r="AK9" i="80"/>
  <c r="AT9" i="80" s="1"/>
  <c r="AN64" i="47"/>
  <c r="AI64" i="47"/>
  <c r="X69" i="94"/>
  <c r="Y69" i="94"/>
  <c r="Z69" i="94" s="1"/>
  <c r="AS34" i="28"/>
  <c r="AL34" i="28"/>
  <c r="AU34" i="28" s="1"/>
  <c r="AJ18" i="32"/>
  <c r="AK18" i="32"/>
  <c r="AT18" i="32" s="1"/>
  <c r="AS42" i="32"/>
  <c r="AL42" i="32"/>
  <c r="AU42" i="32" s="1"/>
  <c r="AS60" i="32"/>
  <c r="AL60" i="32"/>
  <c r="AU60" i="32" s="1"/>
  <c r="AN67" i="91"/>
  <c r="AI67" i="91"/>
  <c r="AS61" i="28"/>
  <c r="AL61" i="28"/>
  <c r="AU61" i="28" s="1"/>
  <c r="X69" i="74"/>
  <c r="Y69" i="74"/>
  <c r="Z69" i="74" s="1"/>
  <c r="AR70" i="39"/>
  <c r="AI65" i="73"/>
  <c r="AN65" i="73"/>
  <c r="AS20" i="32"/>
  <c r="AL20" i="32"/>
  <c r="AU20" i="32" s="1"/>
  <c r="AS38" i="32"/>
  <c r="AL38" i="32"/>
  <c r="AU38" i="32" s="1"/>
  <c r="AS56" i="32"/>
  <c r="AL56" i="32"/>
  <c r="AU56" i="32" s="1"/>
  <c r="X71" i="30"/>
  <c r="Z71" i="30" s="1"/>
  <c r="Y71" i="30"/>
  <c r="AS27" i="32"/>
  <c r="AL27" i="32"/>
  <c r="AU27" i="32" s="1"/>
  <c r="AI69" i="32"/>
  <c r="AN69" i="32"/>
  <c r="AN71" i="32" s="1"/>
  <c r="AI66" i="82"/>
  <c r="AN66" i="82"/>
  <c r="Y68" i="25"/>
  <c r="X68" i="25"/>
  <c r="AJ35" i="80"/>
  <c r="AK35" i="80"/>
  <c r="AT35" i="80" s="1"/>
  <c r="AJ8" i="80"/>
  <c r="AK8" i="80"/>
  <c r="AT8" i="80" s="1"/>
  <c r="AS30" i="28"/>
  <c r="AL30" i="28"/>
  <c r="AU30" i="28" s="1"/>
  <c r="AS36" i="32"/>
  <c r="AL36" i="32"/>
  <c r="AU36" i="32" s="1"/>
  <c r="AS16" i="28"/>
  <c r="AL16" i="28"/>
  <c r="AU16" i="28" s="1"/>
  <c r="AS33" i="32"/>
  <c r="AL33" i="32"/>
  <c r="AU33" i="32" s="1"/>
  <c r="AN69" i="85"/>
  <c r="AI69" i="85"/>
  <c r="AS59" i="28"/>
  <c r="AL59" i="28"/>
  <c r="AU59" i="28" s="1"/>
  <c r="AN67" i="25"/>
  <c r="AI67" i="25"/>
  <c r="X67" i="38"/>
  <c r="Y67" i="38"/>
  <c r="AS49" i="32"/>
  <c r="AL49" i="32"/>
  <c r="AU49" i="32" s="1"/>
  <c r="AH67" i="46"/>
  <c r="AQ67" i="46" s="1"/>
  <c r="Z68" i="43"/>
  <c r="AH68" i="81"/>
  <c r="AQ68" i="81" s="1"/>
  <c r="AS65" i="32"/>
  <c r="AL65" i="32"/>
  <c r="AU65" i="32" s="1"/>
  <c r="AJ33" i="80"/>
  <c r="AK33" i="80"/>
  <c r="AT33" i="80" s="1"/>
  <c r="AH71" i="39"/>
  <c r="AQ71" i="39" s="1"/>
  <c r="AS32" i="28"/>
  <c r="AL32" i="28"/>
  <c r="AU32" i="28" s="1"/>
  <c r="AJ22" i="32"/>
  <c r="AK22" i="32"/>
  <c r="AT22" i="32" s="1"/>
  <c r="AS40" i="32"/>
  <c r="AL40" i="32"/>
  <c r="AU40" i="32" s="1"/>
  <c r="AS58" i="32"/>
  <c r="AL58" i="32"/>
  <c r="AU58" i="32" s="1"/>
  <c r="AS23" i="28"/>
  <c r="AL23" i="28"/>
  <c r="AU23" i="28" s="1"/>
  <c r="AI66" i="38"/>
  <c r="AN66" i="38"/>
  <c r="AS64" i="28"/>
  <c r="AL64" i="28"/>
  <c r="AU64" i="28" s="1"/>
  <c r="AS5" i="28"/>
  <c r="AL5" i="28"/>
  <c r="AU5" i="28" s="1"/>
  <c r="AS38" i="28"/>
  <c r="AL38" i="28"/>
  <c r="AU38" i="28" s="1"/>
  <c r="Z67" i="46"/>
  <c r="AS17" i="28"/>
  <c r="AL17" i="28"/>
  <c r="AU17" i="28" s="1"/>
  <c r="AN70" i="77"/>
  <c r="AI70" i="77"/>
  <c r="Z68" i="81"/>
  <c r="AE69" i="83"/>
  <c r="W70" i="83"/>
  <c r="AG69" i="83"/>
  <c r="AP69" i="83" s="1"/>
  <c r="AF69" i="83"/>
  <c r="AO69" i="83" s="1"/>
  <c r="AJ68" i="80"/>
  <c r="AK68" i="80"/>
  <c r="AT68" i="80" s="1"/>
  <c r="AJ62" i="80"/>
  <c r="AK62" i="80"/>
  <c r="AT62" i="80" s="1"/>
  <c r="AJ56" i="80"/>
  <c r="AK56" i="80"/>
  <c r="AT56" i="80" s="1"/>
  <c r="AJ50" i="80"/>
  <c r="AK50" i="80"/>
  <c r="AT50" i="80" s="1"/>
  <c r="AJ44" i="80"/>
  <c r="AK44" i="80"/>
  <c r="AT44" i="80" s="1"/>
  <c r="AJ38" i="80"/>
  <c r="AK38" i="80"/>
  <c r="AT38" i="80" s="1"/>
  <c r="AX31" i="80"/>
  <c r="S31" i="80" s="1"/>
  <c r="AC31" i="80" s="1"/>
  <c r="AB32" i="80" s="1"/>
  <c r="AX25" i="80"/>
  <c r="S25" i="80" s="1"/>
  <c r="AC25" i="80" s="1"/>
  <c r="AB26" i="80" s="1"/>
  <c r="AX19" i="80"/>
  <c r="S19" i="80" s="1"/>
  <c r="AC19" i="80" s="1"/>
  <c r="AB20" i="80" s="1"/>
  <c r="AX13" i="80"/>
  <c r="S13" i="80" s="1"/>
  <c r="AC13" i="80" s="1"/>
  <c r="AB14" i="80" s="1"/>
  <c r="AX4" i="80"/>
  <c r="S4" i="80" s="1"/>
  <c r="AC4" i="80" s="1"/>
  <c r="AB5" i="80" s="1"/>
  <c r="AS62" i="28"/>
  <c r="AL62" i="28"/>
  <c r="AU62" i="28" s="1"/>
  <c r="AS65" i="28"/>
  <c r="AL65" i="28"/>
  <c r="AU65" i="28" s="1"/>
  <c r="AS67" i="32"/>
  <c r="AL67" i="32"/>
  <c r="AU67" i="32" s="1"/>
  <c r="AH69" i="79"/>
  <c r="AQ69" i="79" s="1"/>
  <c r="AS9" i="28"/>
  <c r="AL9" i="28"/>
  <c r="AU9" i="28" s="1"/>
  <c r="AJ24" i="32"/>
  <c r="AK24" i="32"/>
  <c r="AT24" i="32" s="1"/>
  <c r="AN68" i="74"/>
  <c r="AI68" i="74"/>
  <c r="AS13" i="32"/>
  <c r="AL13" i="32"/>
  <c r="AU13" i="32" s="1"/>
  <c r="AS63" i="28"/>
  <c r="AL63" i="28"/>
  <c r="AU63" i="28" s="1"/>
  <c r="AS49" i="28"/>
  <c r="AL49" i="28"/>
  <c r="AU49" i="28" s="1"/>
  <c r="AS7" i="32"/>
  <c r="AL7" i="32"/>
  <c r="AU7" i="32" s="1"/>
  <c r="AS66" i="28"/>
  <c r="AL66" i="28"/>
  <c r="AU66" i="28" s="1"/>
  <c r="AS21" i="28"/>
  <c r="AL21" i="28"/>
  <c r="AU21" i="28" s="1"/>
  <c r="AI68" i="35"/>
  <c r="AN68" i="35"/>
  <c r="AJ17" i="32"/>
  <c r="AK17" i="32"/>
  <c r="AT17" i="32" s="1"/>
  <c r="AS59" i="32"/>
  <c r="AL59" i="32"/>
  <c r="AU59" i="32" s="1"/>
  <c r="AJ47" i="80"/>
  <c r="AK47" i="80"/>
  <c r="AT47" i="80" s="1"/>
  <c r="AJ11" i="80"/>
  <c r="AK11" i="80"/>
  <c r="AT11" i="80" s="1"/>
  <c r="AS15" i="32"/>
  <c r="AL15" i="32"/>
  <c r="AU15" i="32" s="1"/>
  <c r="AS14" i="28"/>
  <c r="AL14" i="28"/>
  <c r="AU14" i="28" s="1"/>
  <c r="AS6" i="28"/>
  <c r="AL6" i="28"/>
  <c r="AU6" i="28" s="1"/>
  <c r="AR68" i="79"/>
  <c r="Y68" i="93"/>
  <c r="X68" i="93"/>
  <c r="Y68" i="84"/>
  <c r="X68" i="84"/>
  <c r="Z68" i="84" s="1"/>
  <c r="AS35" i="28"/>
  <c r="AL35" i="28"/>
  <c r="AU35" i="28" s="1"/>
  <c r="Z69" i="48"/>
  <c r="AJ69" i="80"/>
  <c r="AS69" i="80" s="1"/>
  <c r="AK69" i="80"/>
  <c r="AT69" i="80" s="1"/>
  <c r="AJ57" i="80"/>
  <c r="AK57" i="80"/>
  <c r="AT57" i="80" s="1"/>
  <c r="AJ27" i="80"/>
  <c r="AK27" i="80"/>
  <c r="AT27" i="80" s="1"/>
  <c r="AN66" i="88"/>
  <c r="AI66" i="88"/>
  <c r="AH67" i="44"/>
  <c r="AQ67" i="44" s="1"/>
  <c r="AS21" i="32"/>
  <c r="AL21" i="32"/>
  <c r="AU21" i="32" s="1"/>
  <c r="AS57" i="32"/>
  <c r="AL57" i="32"/>
  <c r="AU57" i="32" s="1"/>
  <c r="AS50" i="28"/>
  <c r="AL50" i="28"/>
  <c r="AU50" i="28" s="1"/>
  <c r="AR67" i="43"/>
  <c r="AR67" i="75"/>
  <c r="Y69" i="35"/>
  <c r="Z69" i="35" s="1"/>
  <c r="X69" i="35"/>
  <c r="AH66" i="95"/>
  <c r="AQ66" i="95" s="1"/>
  <c r="Y71" i="77"/>
  <c r="X71" i="77"/>
  <c r="Z71" i="77" s="1"/>
  <c r="AJ3" i="32"/>
  <c r="AB4" i="32"/>
  <c r="AS35" i="32"/>
  <c r="AL35" i="32"/>
  <c r="AU35" i="32" s="1"/>
  <c r="AS53" i="32"/>
  <c r="AL53" i="32"/>
  <c r="AU53" i="32" s="1"/>
  <c r="AX64" i="80"/>
  <c r="S64" i="80" s="1"/>
  <c r="AC64" i="80" s="1"/>
  <c r="AB65" i="80" s="1"/>
  <c r="AX60" i="80"/>
  <c r="S60" i="80" s="1"/>
  <c r="AC60" i="80" s="1"/>
  <c r="AB61" i="80" s="1"/>
  <c r="AX54" i="80"/>
  <c r="S54" i="80" s="1"/>
  <c r="AC54" i="80" s="1"/>
  <c r="AB55" i="80" s="1"/>
  <c r="AX48" i="80"/>
  <c r="S48" i="80" s="1"/>
  <c r="AC48" i="80" s="1"/>
  <c r="AB49" i="80" s="1"/>
  <c r="AX42" i="80"/>
  <c r="S42" i="80" s="1"/>
  <c r="AC42" i="80" s="1"/>
  <c r="AB43" i="80" s="1"/>
  <c r="AX36" i="80"/>
  <c r="S36" i="80" s="1"/>
  <c r="AC36" i="80" s="1"/>
  <c r="AB37" i="80" s="1"/>
  <c r="AX30" i="80"/>
  <c r="S30" i="80" s="1"/>
  <c r="AC30" i="80" s="1"/>
  <c r="AB31" i="80" s="1"/>
  <c r="AX24" i="80"/>
  <c r="S24" i="80" s="1"/>
  <c r="AC24" i="80" s="1"/>
  <c r="AB25" i="80" s="1"/>
  <c r="AX18" i="80"/>
  <c r="S18" i="80" s="1"/>
  <c r="AC18" i="80" s="1"/>
  <c r="AB19" i="80" s="1"/>
  <c r="AX12" i="80"/>
  <c r="S12" i="80" s="1"/>
  <c r="AC12" i="80" s="1"/>
  <c r="AB13" i="80" s="1"/>
  <c r="AH68" i="92"/>
  <c r="AQ68" i="92" s="1"/>
  <c r="Z69" i="79"/>
  <c r="AH69" i="34"/>
  <c r="AQ69" i="34" s="1"/>
  <c r="AJ30" i="32"/>
  <c r="AK30" i="32"/>
  <c r="AT30" i="32" s="1"/>
  <c r="AS48" i="32"/>
  <c r="AL48" i="32"/>
  <c r="AU48" i="32" s="1"/>
  <c r="AS66" i="32"/>
  <c r="AL66" i="32"/>
  <c r="AU66" i="32" s="1"/>
  <c r="AH69" i="89"/>
  <c r="AQ69" i="89" s="1"/>
  <c r="AS25" i="28"/>
  <c r="AL25" i="28"/>
  <c r="AU25" i="28" s="1"/>
  <c r="AN66" i="29"/>
  <c r="AI66" i="29"/>
  <c r="AS8" i="32"/>
  <c r="AL8" i="32"/>
  <c r="AU8" i="32" s="1"/>
  <c r="AS26" i="32"/>
  <c r="AL26" i="32"/>
  <c r="AU26" i="32" s="1"/>
  <c r="AS44" i="32"/>
  <c r="AL44" i="32"/>
  <c r="AU44" i="32" s="1"/>
  <c r="AS62" i="32"/>
  <c r="AL62" i="32"/>
  <c r="AU62" i="32" s="1"/>
  <c r="AS68" i="28"/>
  <c r="AL68" i="28"/>
  <c r="AU68" i="28" s="1"/>
  <c r="X67" i="78"/>
  <c r="Y67" i="78"/>
  <c r="W72" i="30" l="1"/>
  <c r="AF71" i="30"/>
  <c r="AO71" i="30" s="1"/>
  <c r="AE71" i="30"/>
  <c r="AG71" i="30"/>
  <c r="AP71" i="30" s="1"/>
  <c r="AG67" i="88"/>
  <c r="AP67" i="88" s="1"/>
  <c r="AF67" i="88"/>
  <c r="AO67" i="88" s="1"/>
  <c r="W68" i="88"/>
  <c r="AE67" i="88"/>
  <c r="AF71" i="77"/>
  <c r="AO71" i="77" s="1"/>
  <c r="AE71" i="77"/>
  <c r="W72" i="77"/>
  <c r="AG71" i="77"/>
  <c r="AP71" i="77" s="1"/>
  <c r="AE69" i="35"/>
  <c r="AF69" i="35"/>
  <c r="AO69" i="35" s="1"/>
  <c r="W70" i="35"/>
  <c r="AG69" i="35"/>
  <c r="AP69" i="35" s="1"/>
  <c r="W70" i="26"/>
  <c r="AG69" i="26"/>
  <c r="AP69" i="26" s="1"/>
  <c r="AF69" i="26"/>
  <c r="AO69" i="26" s="1"/>
  <c r="AE69" i="26"/>
  <c r="AK8" i="48"/>
  <c r="AT8" i="48" s="1"/>
  <c r="AE69" i="45"/>
  <c r="AF69" i="45"/>
  <c r="AO69" i="45" s="1"/>
  <c r="W70" i="45"/>
  <c r="AG69" i="45"/>
  <c r="AP69" i="45" s="1"/>
  <c r="W70" i="94"/>
  <c r="AG69" i="94"/>
  <c r="AP69" i="94" s="1"/>
  <c r="AF69" i="94"/>
  <c r="AO69" i="94" s="1"/>
  <c r="AE69" i="94"/>
  <c r="AE68" i="84"/>
  <c r="W69" i="84"/>
  <c r="AF68" i="84"/>
  <c r="AO68" i="84" s="1"/>
  <c r="AG68" i="84"/>
  <c r="AP68" i="84" s="1"/>
  <c r="AF69" i="74"/>
  <c r="AO69" i="74" s="1"/>
  <c r="AG69" i="74"/>
  <c r="AP69" i="74" s="1"/>
  <c r="W70" i="74"/>
  <c r="AE69" i="74"/>
  <c r="AG67" i="29"/>
  <c r="AP67" i="29" s="1"/>
  <c r="AF67" i="29"/>
  <c r="AO67" i="29" s="1"/>
  <c r="W68" i="29"/>
  <c r="AE67" i="29"/>
  <c r="AJ26" i="80"/>
  <c r="AK26" i="80"/>
  <c r="AT26" i="80" s="1"/>
  <c r="AG67" i="46"/>
  <c r="AP67" i="46" s="1"/>
  <c r="AE67" i="46"/>
  <c r="W68" i="46"/>
  <c r="AF67" i="46"/>
  <c r="AO67" i="46" s="1"/>
  <c r="AS18" i="32"/>
  <c r="AL18" i="32"/>
  <c r="AU18" i="32" s="1"/>
  <c r="AS10" i="32"/>
  <c r="AL10" i="32"/>
  <c r="AU10" i="32" s="1"/>
  <c r="AK65" i="48"/>
  <c r="AT65" i="48" s="1"/>
  <c r="AJ65" i="48"/>
  <c r="AK42" i="48"/>
  <c r="AT42" i="48" s="1"/>
  <c r="AK18" i="48"/>
  <c r="AT18" i="48" s="1"/>
  <c r="AR68" i="45"/>
  <c r="AS27" i="80"/>
  <c r="AL27" i="80"/>
  <c r="AU27" i="80" s="1"/>
  <c r="AR70" i="77"/>
  <c r="AR66" i="38"/>
  <c r="AL69" i="32"/>
  <c r="AU69" i="32" s="1"/>
  <c r="AR69" i="32"/>
  <c r="AR71" i="32" s="1"/>
  <c r="AH68" i="91"/>
  <c r="AQ68" i="91" s="1"/>
  <c r="AK40" i="48"/>
  <c r="AT40" i="48" s="1"/>
  <c r="AS30" i="32"/>
  <c r="AL30" i="32"/>
  <c r="AU30" i="32" s="1"/>
  <c r="AE69" i="79"/>
  <c r="W70" i="79"/>
  <c r="AF69" i="79"/>
  <c r="AO69" i="79" s="1"/>
  <c r="AG69" i="79"/>
  <c r="AP69" i="79" s="1"/>
  <c r="AJ13" i="80"/>
  <c r="AK13" i="80"/>
  <c r="AT13" i="80" s="1"/>
  <c r="AJ49" i="80"/>
  <c r="AK49" i="80"/>
  <c r="AT49" i="80" s="1"/>
  <c r="AH69" i="35"/>
  <c r="AQ69" i="35" s="1"/>
  <c r="AR66" i="88"/>
  <c r="AJ20" i="80"/>
  <c r="AK20" i="80"/>
  <c r="AT20" i="80" s="1"/>
  <c r="AS44" i="80"/>
  <c r="AL44" i="80"/>
  <c r="AU44" i="80" s="1"/>
  <c r="AS62" i="80"/>
  <c r="AL62" i="80"/>
  <c r="AU62" i="80" s="1"/>
  <c r="X70" i="83"/>
  <c r="Y70" i="83"/>
  <c r="AS8" i="80"/>
  <c r="AL8" i="80"/>
  <c r="AU8" i="80" s="1"/>
  <c r="AR67" i="91"/>
  <c r="AJ15" i="80"/>
  <c r="AJ28" i="80"/>
  <c r="AK28" i="80"/>
  <c r="AT28" i="80" s="1"/>
  <c r="AS46" i="80"/>
  <c r="AL46" i="80"/>
  <c r="AU46" i="80" s="1"/>
  <c r="AJ64" i="80"/>
  <c r="AR69" i="86"/>
  <c r="AH67" i="88"/>
  <c r="AQ67" i="88" s="1"/>
  <c r="AH68" i="33"/>
  <c r="AQ68" i="33" s="1"/>
  <c r="AI70" i="90"/>
  <c r="AN70" i="90"/>
  <c r="AI69" i="34"/>
  <c r="AN69" i="34"/>
  <c r="AX67" i="48"/>
  <c r="S67" i="48" s="1"/>
  <c r="AC67" i="48" s="1"/>
  <c r="AB68" i="48" s="1"/>
  <c r="AX60" i="48"/>
  <c r="S60" i="48" s="1"/>
  <c r="AC60" i="48" s="1"/>
  <c r="AB61" i="48" s="1"/>
  <c r="AX54" i="48"/>
  <c r="S54" i="48" s="1"/>
  <c r="AC54" i="48" s="1"/>
  <c r="AB55" i="48" s="1"/>
  <c r="AX48" i="48"/>
  <c r="S48" i="48" s="1"/>
  <c r="AC48" i="48" s="1"/>
  <c r="AB49" i="48" s="1"/>
  <c r="AX42" i="48"/>
  <c r="S42" i="48" s="1"/>
  <c r="AC42" i="48" s="1"/>
  <c r="AB43" i="48" s="1"/>
  <c r="AX36" i="48"/>
  <c r="S36" i="48" s="1"/>
  <c r="AC36" i="48" s="1"/>
  <c r="AB37" i="48" s="1"/>
  <c r="AX30" i="48"/>
  <c r="S30" i="48" s="1"/>
  <c r="AC30" i="48" s="1"/>
  <c r="AB31" i="48" s="1"/>
  <c r="AX24" i="48"/>
  <c r="S24" i="48" s="1"/>
  <c r="AC24" i="48" s="1"/>
  <c r="AB25" i="48" s="1"/>
  <c r="AX18" i="48"/>
  <c r="S18" i="48" s="1"/>
  <c r="AC18" i="48" s="1"/>
  <c r="AB19" i="48" s="1"/>
  <c r="AX12" i="48"/>
  <c r="S12" i="48" s="1"/>
  <c r="AC12" i="48" s="1"/>
  <c r="AB13" i="48" s="1"/>
  <c r="AX6" i="48"/>
  <c r="S6" i="48" s="1"/>
  <c r="AC6" i="48" s="1"/>
  <c r="AB7" i="48" s="1"/>
  <c r="AH68" i="40"/>
  <c r="AQ68" i="40" s="1"/>
  <c r="X68" i="41"/>
  <c r="Z68" i="41" s="1"/>
  <c r="Y68" i="41"/>
  <c r="AJ36" i="80"/>
  <c r="AK36" i="80"/>
  <c r="AT36" i="80" s="1"/>
  <c r="AH70" i="86"/>
  <c r="AQ70" i="86" s="1"/>
  <c r="AH67" i="82"/>
  <c r="AQ67" i="82" s="1"/>
  <c r="AH68" i="36"/>
  <c r="AQ68" i="36" s="1"/>
  <c r="AR67" i="93"/>
  <c r="W71" i="85"/>
  <c r="AG70" i="85"/>
  <c r="AP70" i="85" s="1"/>
  <c r="AF70" i="85"/>
  <c r="AO70" i="85" s="1"/>
  <c r="AE70" i="85"/>
  <c r="AI66" i="95"/>
  <c r="AN66" i="95"/>
  <c r="AN70" i="31"/>
  <c r="AI70" i="31"/>
  <c r="AI69" i="42"/>
  <c r="AN69" i="42"/>
  <c r="AJ55" i="80"/>
  <c r="AK55" i="80"/>
  <c r="AT55" i="80" s="1"/>
  <c r="AI69" i="83"/>
  <c r="AN69" i="83"/>
  <c r="AH67" i="38"/>
  <c r="AQ67" i="38" s="1"/>
  <c r="AH67" i="29"/>
  <c r="AQ67" i="29" s="1"/>
  <c r="AS66" i="80"/>
  <c r="AL66" i="80"/>
  <c r="AU66" i="80" s="1"/>
  <c r="AJ54" i="48"/>
  <c r="AK54" i="48"/>
  <c r="AT54" i="48" s="1"/>
  <c r="AJ30" i="48"/>
  <c r="AK30" i="48"/>
  <c r="AT30" i="48" s="1"/>
  <c r="AJ12" i="48"/>
  <c r="AK12" i="48"/>
  <c r="AT12" i="48" s="1"/>
  <c r="AH69" i="87"/>
  <c r="AQ69" i="87" s="1"/>
  <c r="AH71" i="27"/>
  <c r="AQ71" i="27" s="1"/>
  <c r="AN67" i="41"/>
  <c r="AI67" i="41"/>
  <c r="AJ6" i="80"/>
  <c r="AK6" i="80"/>
  <c r="AT6" i="80" s="1"/>
  <c r="W71" i="86"/>
  <c r="AG70" i="86"/>
  <c r="AP70" i="86" s="1"/>
  <c r="AF70" i="86"/>
  <c r="AO70" i="86" s="1"/>
  <c r="AE70" i="86"/>
  <c r="AF68" i="36"/>
  <c r="AO68" i="36" s="1"/>
  <c r="AG68" i="36"/>
  <c r="AP68" i="36" s="1"/>
  <c r="W69" i="36"/>
  <c r="AE68" i="36"/>
  <c r="AE69" i="37"/>
  <c r="W70" i="37"/>
  <c r="AG69" i="37"/>
  <c r="AP69" i="37" s="1"/>
  <c r="AF69" i="37"/>
  <c r="AO69" i="37" s="1"/>
  <c r="AR67" i="36"/>
  <c r="AS39" i="80"/>
  <c r="AL39" i="80"/>
  <c r="AU39" i="80" s="1"/>
  <c r="AS63" i="80"/>
  <c r="AL63" i="80"/>
  <c r="AU63" i="80" s="1"/>
  <c r="AS16" i="32"/>
  <c r="AL16" i="32"/>
  <c r="AU16" i="32" s="1"/>
  <c r="AS53" i="80"/>
  <c r="AL53" i="80"/>
  <c r="AU53" i="80" s="1"/>
  <c r="Y72" i="39"/>
  <c r="Z72" i="39" s="1"/>
  <c r="X72" i="39"/>
  <c r="AS3" i="80"/>
  <c r="AL3" i="80"/>
  <c r="AU3" i="80" s="1"/>
  <c r="AI67" i="44"/>
  <c r="AN67" i="44"/>
  <c r="AJ25" i="80"/>
  <c r="AK25" i="80"/>
  <c r="AT25" i="80" s="1"/>
  <c r="AJ61" i="80"/>
  <c r="AK61" i="80"/>
  <c r="AT61" i="80" s="1"/>
  <c r="AJ4" i="32"/>
  <c r="AK4" i="32"/>
  <c r="AT4" i="32" s="1"/>
  <c r="AT71" i="32" s="1"/>
  <c r="AX69" i="48"/>
  <c r="S69" i="48" s="1"/>
  <c r="AC69" i="48" s="1"/>
  <c r="AG69" i="48"/>
  <c r="AP69" i="48" s="1"/>
  <c r="AP71" i="48" s="1"/>
  <c r="AF69" i="48"/>
  <c r="AO69" i="48" s="1"/>
  <c r="AO71" i="48" s="1"/>
  <c r="AE69" i="48"/>
  <c r="AH68" i="93"/>
  <c r="AQ68" i="93" s="1"/>
  <c r="AS11" i="80"/>
  <c r="AL11" i="80"/>
  <c r="AU11" i="80" s="1"/>
  <c r="AS17" i="32"/>
  <c r="AL17" i="32"/>
  <c r="AU17" i="32" s="1"/>
  <c r="AS24" i="32"/>
  <c r="AL24" i="32"/>
  <c r="AU24" i="32" s="1"/>
  <c r="AJ32" i="80"/>
  <c r="AK32" i="80"/>
  <c r="AT32" i="80" s="1"/>
  <c r="AS50" i="80"/>
  <c r="AL50" i="80"/>
  <c r="AU50" i="80" s="1"/>
  <c r="AS68" i="80"/>
  <c r="AL68" i="80"/>
  <c r="AU68" i="80" s="1"/>
  <c r="AF68" i="81"/>
  <c r="AO68" i="81" s="1"/>
  <c r="W69" i="81"/>
  <c r="AG68" i="81"/>
  <c r="AP68" i="81" s="1"/>
  <c r="AE68" i="81"/>
  <c r="AS33" i="80"/>
  <c r="AL33" i="80"/>
  <c r="AU33" i="80" s="1"/>
  <c r="Z67" i="38"/>
  <c r="AS35" i="80"/>
  <c r="AL35" i="80"/>
  <c r="AU35" i="80" s="1"/>
  <c r="AH69" i="74"/>
  <c r="AQ69" i="74" s="1"/>
  <c r="AS23" i="80"/>
  <c r="AL23" i="80"/>
  <c r="AU23" i="80" s="1"/>
  <c r="AR67" i="33"/>
  <c r="AH66" i="73"/>
  <c r="AQ66" i="73" s="1"/>
  <c r="AS12" i="32"/>
  <c r="AL12" i="32"/>
  <c r="AU12" i="32" s="1"/>
  <c r="AJ7" i="80"/>
  <c r="AK7" i="80"/>
  <c r="AT7" i="80" s="1"/>
  <c r="AS34" i="80"/>
  <c r="AL34" i="80"/>
  <c r="AU34" i="80" s="1"/>
  <c r="AS52" i="80"/>
  <c r="AL52" i="80"/>
  <c r="AU52" i="80" s="1"/>
  <c r="AH69" i="45"/>
  <c r="AQ69" i="45" s="1"/>
  <c r="AR67" i="40"/>
  <c r="AS6" i="32"/>
  <c r="AL6" i="32"/>
  <c r="AU6" i="32" s="1"/>
  <c r="AU71" i="28"/>
  <c r="C11" i="28" s="1"/>
  <c r="AX66" i="48"/>
  <c r="S66" i="48" s="1"/>
  <c r="AC66" i="48" s="1"/>
  <c r="AB67" i="48" s="1"/>
  <c r="AX58" i="48"/>
  <c r="S58" i="48" s="1"/>
  <c r="AC58" i="48" s="1"/>
  <c r="AB59" i="48" s="1"/>
  <c r="AX52" i="48"/>
  <c r="S52" i="48" s="1"/>
  <c r="AC52" i="48" s="1"/>
  <c r="AB53" i="48" s="1"/>
  <c r="AX46" i="48"/>
  <c r="S46" i="48" s="1"/>
  <c r="AC46" i="48" s="1"/>
  <c r="AB47" i="48" s="1"/>
  <c r="AX40" i="48"/>
  <c r="S40" i="48" s="1"/>
  <c r="AC40" i="48" s="1"/>
  <c r="AB41" i="48" s="1"/>
  <c r="AX34" i="48"/>
  <c r="S34" i="48" s="1"/>
  <c r="AC34" i="48" s="1"/>
  <c r="AB35" i="48" s="1"/>
  <c r="AX28" i="48"/>
  <c r="S28" i="48" s="1"/>
  <c r="AC28" i="48" s="1"/>
  <c r="AB29" i="48" s="1"/>
  <c r="AX22" i="48"/>
  <c r="S22" i="48" s="1"/>
  <c r="AC22" i="48" s="1"/>
  <c r="AB23" i="48" s="1"/>
  <c r="AX16" i="48"/>
  <c r="S16" i="48" s="1"/>
  <c r="AC16" i="48" s="1"/>
  <c r="AB17" i="48" s="1"/>
  <c r="AX10" i="48"/>
  <c r="S10" i="48" s="1"/>
  <c r="AC10" i="48" s="1"/>
  <c r="AB11" i="48" s="1"/>
  <c r="AX5" i="48"/>
  <c r="S5" i="48" s="1"/>
  <c r="AC5" i="48" s="1"/>
  <c r="AB6" i="48" s="1"/>
  <c r="Z69" i="87"/>
  <c r="Z71" i="27"/>
  <c r="AR68" i="26"/>
  <c r="AJ12" i="80"/>
  <c r="AK12" i="80"/>
  <c r="AT12" i="80" s="1"/>
  <c r="AJ48" i="80"/>
  <c r="AK48" i="80"/>
  <c r="AT48" i="80" s="1"/>
  <c r="AR68" i="87"/>
  <c r="AR67" i="96"/>
  <c r="Z67" i="82"/>
  <c r="AL69" i="80"/>
  <c r="AU69" i="80" s="1"/>
  <c r="AR69" i="80"/>
  <c r="AR71" i="80" s="1"/>
  <c r="AN68" i="92"/>
  <c r="AI68" i="92"/>
  <c r="X67" i="95"/>
  <c r="Z67" i="95" s="1"/>
  <c r="Y67" i="95"/>
  <c r="AJ4" i="80"/>
  <c r="AK4" i="80"/>
  <c r="AT4" i="80" s="1"/>
  <c r="AR70" i="27"/>
  <c r="AS17" i="80"/>
  <c r="AL17" i="80"/>
  <c r="AU17" i="80" s="1"/>
  <c r="AJ64" i="48"/>
  <c r="AK64" i="48"/>
  <c r="AT64" i="48" s="1"/>
  <c r="AK58" i="48"/>
  <c r="AT58" i="48" s="1"/>
  <c r="AJ52" i="48"/>
  <c r="AK52" i="48"/>
  <c r="AT52" i="48" s="1"/>
  <c r="AK34" i="48"/>
  <c r="AT34" i="48" s="1"/>
  <c r="AK28" i="48"/>
  <c r="AT28" i="48" s="1"/>
  <c r="AK22" i="48"/>
  <c r="AT22" i="48" s="1"/>
  <c r="AJ16" i="48"/>
  <c r="AK16" i="48"/>
  <c r="AT16" i="48" s="1"/>
  <c r="AK10" i="48"/>
  <c r="AT10" i="48" s="1"/>
  <c r="X69" i="75"/>
  <c r="Y69" i="75"/>
  <c r="AH68" i="96"/>
  <c r="AQ68" i="96" s="1"/>
  <c r="X66" i="76"/>
  <c r="Z66" i="76" s="1"/>
  <c r="Y66" i="76"/>
  <c r="AJ18" i="80"/>
  <c r="AK18" i="80"/>
  <c r="AT18" i="80" s="1"/>
  <c r="AJ54" i="80"/>
  <c r="AK54" i="80"/>
  <c r="AT54" i="80" s="1"/>
  <c r="AS11" i="32"/>
  <c r="AL11" i="32"/>
  <c r="AU11" i="32" s="1"/>
  <c r="AS45" i="80"/>
  <c r="AL45" i="80"/>
  <c r="AU45" i="80" s="1"/>
  <c r="AI71" i="39"/>
  <c r="AN71" i="39"/>
  <c r="Z70" i="89"/>
  <c r="X70" i="89"/>
  <c r="Y70" i="89"/>
  <c r="X70" i="42"/>
  <c r="Y70" i="42"/>
  <c r="AJ19" i="80"/>
  <c r="AK19" i="80"/>
  <c r="AT19" i="80" s="1"/>
  <c r="AH71" i="30"/>
  <c r="AQ71" i="30" s="1"/>
  <c r="AR64" i="47"/>
  <c r="W69" i="33"/>
  <c r="AG68" i="33"/>
  <c r="AP68" i="33" s="1"/>
  <c r="AE68" i="33"/>
  <c r="AF68" i="33"/>
  <c r="AO68" i="33" s="1"/>
  <c r="AJ60" i="48"/>
  <c r="AK60" i="48"/>
  <c r="AT60" i="48" s="1"/>
  <c r="AJ36" i="48"/>
  <c r="AK36" i="48"/>
  <c r="AT36" i="48" s="1"/>
  <c r="AJ3" i="48"/>
  <c r="AB4" i="48"/>
  <c r="AI68" i="75"/>
  <c r="AN68" i="75"/>
  <c r="AG68" i="40"/>
  <c r="AP68" i="40" s="1"/>
  <c r="AF68" i="40"/>
  <c r="AO68" i="40" s="1"/>
  <c r="AE68" i="40"/>
  <c r="W69" i="40"/>
  <c r="AJ31" i="80"/>
  <c r="AK31" i="80"/>
  <c r="AT31" i="80" s="1"/>
  <c r="AH68" i="25"/>
  <c r="AQ68" i="25" s="1"/>
  <c r="AJ10" i="80"/>
  <c r="AK10" i="80"/>
  <c r="AT10" i="80" s="1"/>
  <c r="AS4" i="28"/>
  <c r="AS71" i="28" s="1"/>
  <c r="AL4" i="28"/>
  <c r="AU4" i="28" s="1"/>
  <c r="AS47" i="80"/>
  <c r="AL47" i="80"/>
  <c r="AU47" i="80" s="1"/>
  <c r="AR68" i="35"/>
  <c r="AK5" i="80"/>
  <c r="AT5" i="80" s="1"/>
  <c r="AJ5" i="80"/>
  <c r="AS38" i="80"/>
  <c r="AL38" i="80"/>
  <c r="AU38" i="80" s="1"/>
  <c r="AS56" i="80"/>
  <c r="AL56" i="80"/>
  <c r="AU56" i="80" s="1"/>
  <c r="AG68" i="43"/>
  <c r="AP68" i="43" s="1"/>
  <c r="AF68" i="43"/>
  <c r="AO68" i="43" s="1"/>
  <c r="AE68" i="43"/>
  <c r="W69" i="43"/>
  <c r="AR65" i="73"/>
  <c r="AJ9" i="80"/>
  <c r="AS59" i="80"/>
  <c r="AL59" i="80"/>
  <c r="AU59" i="80" s="1"/>
  <c r="Z66" i="73"/>
  <c r="Z68" i="91"/>
  <c r="AH69" i="26"/>
  <c r="AQ69" i="26" s="1"/>
  <c r="AJ16" i="80"/>
  <c r="AK16" i="80"/>
  <c r="AT16" i="80" s="1"/>
  <c r="AS40" i="80"/>
  <c r="AL40" i="80"/>
  <c r="AU40" i="80" s="1"/>
  <c r="AS58" i="80"/>
  <c r="AL58" i="80"/>
  <c r="AU58" i="80" s="1"/>
  <c r="Y71" i="90"/>
  <c r="Z71" i="90" s="1"/>
  <c r="X71" i="90"/>
  <c r="AX68" i="48"/>
  <c r="S68" i="48" s="1"/>
  <c r="AC68" i="48" s="1"/>
  <c r="AB69" i="48" s="1"/>
  <c r="AX62" i="48"/>
  <c r="S62" i="48" s="1"/>
  <c r="AC62" i="48" s="1"/>
  <c r="AB63" i="48" s="1"/>
  <c r="AX56" i="48"/>
  <c r="S56" i="48" s="1"/>
  <c r="AC56" i="48" s="1"/>
  <c r="AB57" i="48" s="1"/>
  <c r="AX50" i="48"/>
  <c r="S50" i="48" s="1"/>
  <c r="AC50" i="48" s="1"/>
  <c r="AB51" i="48" s="1"/>
  <c r="AX44" i="48"/>
  <c r="S44" i="48" s="1"/>
  <c r="AC44" i="48" s="1"/>
  <c r="AB45" i="48" s="1"/>
  <c r="AX38" i="48"/>
  <c r="S38" i="48" s="1"/>
  <c r="AC38" i="48" s="1"/>
  <c r="AB39" i="48" s="1"/>
  <c r="AX32" i="48"/>
  <c r="S32" i="48" s="1"/>
  <c r="AC32" i="48" s="1"/>
  <c r="AB33" i="48" s="1"/>
  <c r="AX26" i="48"/>
  <c r="S26" i="48" s="1"/>
  <c r="AC26" i="48" s="1"/>
  <c r="AB27" i="48" s="1"/>
  <c r="AX20" i="48"/>
  <c r="S20" i="48" s="1"/>
  <c r="AC20" i="48" s="1"/>
  <c r="AB21" i="48" s="1"/>
  <c r="AX14" i="48"/>
  <c r="S14" i="48" s="1"/>
  <c r="AC14" i="48" s="1"/>
  <c r="AB15" i="48" s="1"/>
  <c r="AX8" i="48"/>
  <c r="S8" i="48" s="1"/>
  <c r="AC8" i="48" s="1"/>
  <c r="AB9" i="48" s="1"/>
  <c r="AX4" i="48"/>
  <c r="S4" i="48" s="1"/>
  <c r="AC4" i="48" s="1"/>
  <c r="AB5" i="48" s="1"/>
  <c r="Z68" i="96"/>
  <c r="AR66" i="78"/>
  <c r="AI65" i="76"/>
  <c r="AN65" i="76"/>
  <c r="AJ24" i="80"/>
  <c r="AK24" i="80"/>
  <c r="AT24" i="80" s="1"/>
  <c r="AJ60" i="80"/>
  <c r="AK60" i="80"/>
  <c r="AT60" i="80" s="1"/>
  <c r="AR67" i="84"/>
  <c r="AS28" i="32"/>
  <c r="AL28" i="32"/>
  <c r="AU28" i="32" s="1"/>
  <c r="AS9" i="32"/>
  <c r="AL9" i="32"/>
  <c r="AU9" i="32" s="1"/>
  <c r="AN69" i="89"/>
  <c r="AI69" i="89"/>
  <c r="AR69" i="85"/>
  <c r="AR66" i="82"/>
  <c r="AS5" i="32"/>
  <c r="AL5" i="32"/>
  <c r="AU5" i="32" s="1"/>
  <c r="W66" i="47"/>
  <c r="AG65" i="47"/>
  <c r="AP65" i="47" s="1"/>
  <c r="AE65" i="47"/>
  <c r="AF65" i="47"/>
  <c r="AO65" i="47" s="1"/>
  <c r="AJ48" i="48"/>
  <c r="AK48" i="48"/>
  <c r="AT48" i="48" s="1"/>
  <c r="AJ24" i="48"/>
  <c r="AK24" i="48"/>
  <c r="AT24" i="48" s="1"/>
  <c r="AJ42" i="80"/>
  <c r="AK42" i="80"/>
  <c r="AT42" i="80" s="1"/>
  <c r="AJ65" i="80"/>
  <c r="AK65" i="80"/>
  <c r="AT65" i="80" s="1"/>
  <c r="AS3" i="32"/>
  <c r="AL3" i="32"/>
  <c r="AU3" i="32" s="1"/>
  <c r="AR67" i="25"/>
  <c r="AR68" i="94"/>
  <c r="AK46" i="48"/>
  <c r="AT46" i="48" s="1"/>
  <c r="AH67" i="78"/>
  <c r="AQ67" i="78" s="1"/>
  <c r="AR66" i="29"/>
  <c r="AJ37" i="80"/>
  <c r="AK37" i="80"/>
  <c r="AT37" i="80" s="1"/>
  <c r="AH71" i="77"/>
  <c r="AQ71" i="77" s="1"/>
  <c r="Z68" i="93"/>
  <c r="Z67" i="78"/>
  <c r="AJ43" i="80"/>
  <c r="AK43" i="80"/>
  <c r="AT43" i="80" s="1"/>
  <c r="AS57" i="80"/>
  <c r="AL57" i="80"/>
  <c r="AU57" i="80" s="1"/>
  <c r="AH68" i="84"/>
  <c r="AQ68" i="84" s="1"/>
  <c r="AR68" i="74"/>
  <c r="AJ14" i="80"/>
  <c r="AK14" i="80"/>
  <c r="AT14" i="80" s="1"/>
  <c r="AS22" i="32"/>
  <c r="AL22" i="32"/>
  <c r="AU22" i="32" s="1"/>
  <c r="Z68" i="25"/>
  <c r="AH69" i="94"/>
  <c r="AQ69" i="94" s="1"/>
  <c r="AH65" i="47"/>
  <c r="AQ65" i="47" s="1"/>
  <c r="AJ22" i="80"/>
  <c r="AK22" i="80"/>
  <c r="AT22" i="80" s="1"/>
  <c r="AS23" i="32"/>
  <c r="AL23" i="32"/>
  <c r="AU23" i="32" s="1"/>
  <c r="AR70" i="30"/>
  <c r="Y70" i="34"/>
  <c r="X70" i="34"/>
  <c r="AJ41" i="80"/>
  <c r="AX65" i="48"/>
  <c r="S65" i="48" s="1"/>
  <c r="AC65" i="48" s="1"/>
  <c r="AB66" i="48" s="1"/>
  <c r="AX61" i="48"/>
  <c r="S61" i="48" s="1"/>
  <c r="AC61" i="48" s="1"/>
  <c r="AB62" i="48" s="1"/>
  <c r="AX55" i="48"/>
  <c r="S55" i="48" s="1"/>
  <c r="AC55" i="48" s="1"/>
  <c r="AB56" i="48" s="1"/>
  <c r="AX49" i="48"/>
  <c r="S49" i="48" s="1"/>
  <c r="AC49" i="48" s="1"/>
  <c r="AB50" i="48" s="1"/>
  <c r="AX43" i="48"/>
  <c r="S43" i="48" s="1"/>
  <c r="AC43" i="48" s="1"/>
  <c r="AB44" i="48" s="1"/>
  <c r="AX37" i="48"/>
  <c r="S37" i="48" s="1"/>
  <c r="AC37" i="48" s="1"/>
  <c r="AB38" i="48" s="1"/>
  <c r="AX31" i="48"/>
  <c r="S31" i="48" s="1"/>
  <c r="AC31" i="48" s="1"/>
  <c r="AB32" i="48" s="1"/>
  <c r="AX25" i="48"/>
  <c r="S25" i="48" s="1"/>
  <c r="AC25" i="48" s="1"/>
  <c r="AB26" i="48" s="1"/>
  <c r="AX19" i="48"/>
  <c r="S19" i="48" s="1"/>
  <c r="AC19" i="48" s="1"/>
  <c r="AB20" i="48" s="1"/>
  <c r="AX13" i="48"/>
  <c r="S13" i="48" s="1"/>
  <c r="AC13" i="48" s="1"/>
  <c r="AB14" i="48" s="1"/>
  <c r="AJ30" i="80"/>
  <c r="AK30" i="80"/>
  <c r="AT30" i="80" s="1"/>
  <c r="AJ67" i="80"/>
  <c r="AK67" i="80"/>
  <c r="AT67" i="80" s="1"/>
  <c r="AH70" i="85"/>
  <c r="AQ70" i="85" s="1"/>
  <c r="AJ21" i="80"/>
  <c r="AS51" i="80"/>
  <c r="AL51" i="80"/>
  <c r="AU51" i="80" s="1"/>
  <c r="AS29" i="32"/>
  <c r="AL29" i="32"/>
  <c r="AU29" i="32" s="1"/>
  <c r="AJ29" i="80"/>
  <c r="X69" i="92"/>
  <c r="Y69" i="92"/>
  <c r="Z71" i="31"/>
  <c r="X71" i="31"/>
  <c r="Y71" i="31"/>
  <c r="X68" i="44"/>
  <c r="Y68" i="44"/>
  <c r="W69" i="41" l="1"/>
  <c r="AG68" i="41"/>
  <c r="AP68" i="41" s="1"/>
  <c r="AF68" i="41"/>
  <c r="AO68" i="41" s="1"/>
  <c r="AE68" i="41"/>
  <c r="AE66" i="76"/>
  <c r="AF66" i="76"/>
  <c r="AO66" i="76" s="1"/>
  <c r="W67" i="76"/>
  <c r="AG66" i="76"/>
  <c r="AP66" i="76" s="1"/>
  <c r="AF72" i="39"/>
  <c r="AO72" i="39" s="1"/>
  <c r="AE72" i="39"/>
  <c r="W73" i="39"/>
  <c r="AG72" i="39"/>
  <c r="AP72" i="39" s="1"/>
  <c r="AE71" i="90"/>
  <c r="W72" i="90"/>
  <c r="AF71" i="90"/>
  <c r="AO71" i="90" s="1"/>
  <c r="AG71" i="90"/>
  <c r="AP71" i="90" s="1"/>
  <c r="AE67" i="95"/>
  <c r="AG67" i="95"/>
  <c r="AP67" i="95" s="1"/>
  <c r="W68" i="95"/>
  <c r="AF67" i="95"/>
  <c r="AO67" i="95" s="1"/>
  <c r="AH70" i="34"/>
  <c r="AQ70" i="34" s="1"/>
  <c r="AJ45" i="48"/>
  <c r="AK45" i="48"/>
  <c r="AT45" i="48" s="1"/>
  <c r="AS3" i="48"/>
  <c r="AL3" i="48"/>
  <c r="AU3" i="48" s="1"/>
  <c r="AH69" i="92"/>
  <c r="AQ69" i="92" s="1"/>
  <c r="AQ71" i="92" s="1"/>
  <c r="AX4" i="92"/>
  <c r="S4" i="92" s="1"/>
  <c r="AC4" i="92" s="1"/>
  <c r="AB5" i="92" s="1"/>
  <c r="AZ3" i="92"/>
  <c r="AX5" i="92"/>
  <c r="S5" i="92" s="1"/>
  <c r="AC5" i="92" s="1"/>
  <c r="AB6" i="92" s="1"/>
  <c r="AX3" i="92"/>
  <c r="S3" i="92" s="1"/>
  <c r="AC3" i="92" s="1"/>
  <c r="AX6" i="92"/>
  <c r="S6" i="92" s="1"/>
  <c r="AC6" i="92" s="1"/>
  <c r="AB7" i="92" s="1"/>
  <c r="AX7" i="92"/>
  <c r="S7" i="92" s="1"/>
  <c r="AC7" i="92" s="1"/>
  <c r="AB8" i="92" s="1"/>
  <c r="AX8" i="92"/>
  <c r="S8" i="92" s="1"/>
  <c r="AC8" i="92" s="1"/>
  <c r="AB9" i="92" s="1"/>
  <c r="AX9" i="92"/>
  <c r="S9" i="92" s="1"/>
  <c r="AC9" i="92" s="1"/>
  <c r="AB10" i="92" s="1"/>
  <c r="AX10" i="92"/>
  <c r="S10" i="92" s="1"/>
  <c r="AC10" i="92" s="1"/>
  <c r="AB11" i="92" s="1"/>
  <c r="AX11" i="92"/>
  <c r="S11" i="92" s="1"/>
  <c r="AC11" i="92" s="1"/>
  <c r="AB12" i="92" s="1"/>
  <c r="AX12" i="92"/>
  <c r="S12" i="92" s="1"/>
  <c r="AC12" i="92" s="1"/>
  <c r="AB13" i="92" s="1"/>
  <c r="AX13" i="92"/>
  <c r="S13" i="92" s="1"/>
  <c r="AC13" i="92" s="1"/>
  <c r="AB14" i="92" s="1"/>
  <c r="AX14" i="92"/>
  <c r="S14" i="92" s="1"/>
  <c r="AC14" i="92" s="1"/>
  <c r="AB15" i="92" s="1"/>
  <c r="AX15" i="92"/>
  <c r="S15" i="92" s="1"/>
  <c r="AC15" i="92" s="1"/>
  <c r="AB16" i="92" s="1"/>
  <c r="AX16" i="92"/>
  <c r="S16" i="92" s="1"/>
  <c r="AC16" i="92" s="1"/>
  <c r="AB17" i="92" s="1"/>
  <c r="AX17" i="92"/>
  <c r="S17" i="92" s="1"/>
  <c r="AC17" i="92" s="1"/>
  <c r="AB18" i="92" s="1"/>
  <c r="AX18" i="92"/>
  <c r="S18" i="92" s="1"/>
  <c r="AC18" i="92" s="1"/>
  <c r="AB19" i="92" s="1"/>
  <c r="AX19" i="92"/>
  <c r="S19" i="92" s="1"/>
  <c r="AC19" i="92" s="1"/>
  <c r="AB20" i="92" s="1"/>
  <c r="AX20" i="92"/>
  <c r="S20" i="92" s="1"/>
  <c r="AC20" i="92" s="1"/>
  <c r="AB21" i="92" s="1"/>
  <c r="AX21" i="92"/>
  <c r="S21" i="92" s="1"/>
  <c r="AC21" i="92" s="1"/>
  <c r="AB22" i="92" s="1"/>
  <c r="AX22" i="92"/>
  <c r="S22" i="92" s="1"/>
  <c r="AC22" i="92" s="1"/>
  <c r="AB23" i="92" s="1"/>
  <c r="AX23" i="92"/>
  <c r="S23" i="92" s="1"/>
  <c r="AC23" i="92" s="1"/>
  <c r="AB24" i="92" s="1"/>
  <c r="AX24" i="92"/>
  <c r="S24" i="92" s="1"/>
  <c r="AC24" i="92" s="1"/>
  <c r="AB25" i="92" s="1"/>
  <c r="AX25" i="92"/>
  <c r="S25" i="92" s="1"/>
  <c r="AC25" i="92" s="1"/>
  <c r="AB26" i="92" s="1"/>
  <c r="AX26" i="92"/>
  <c r="S26" i="92" s="1"/>
  <c r="AC26" i="92" s="1"/>
  <c r="AB27" i="92" s="1"/>
  <c r="AX27" i="92"/>
  <c r="S27" i="92" s="1"/>
  <c r="AC27" i="92" s="1"/>
  <c r="AB28" i="92" s="1"/>
  <c r="AX28" i="92"/>
  <c r="S28" i="92" s="1"/>
  <c r="AC28" i="92" s="1"/>
  <c r="AB29" i="92" s="1"/>
  <c r="AX29" i="92"/>
  <c r="S29" i="92" s="1"/>
  <c r="AC29" i="92" s="1"/>
  <c r="AB30" i="92" s="1"/>
  <c r="AX30" i="92"/>
  <c r="S30" i="92" s="1"/>
  <c r="AC30" i="92" s="1"/>
  <c r="AB31" i="92" s="1"/>
  <c r="AX31" i="92"/>
  <c r="S31" i="92" s="1"/>
  <c r="AC31" i="92" s="1"/>
  <c r="AB32" i="92" s="1"/>
  <c r="AX32" i="92"/>
  <c r="S32" i="92" s="1"/>
  <c r="AC32" i="92" s="1"/>
  <c r="AB33" i="92" s="1"/>
  <c r="AX33" i="92"/>
  <c r="S33" i="92" s="1"/>
  <c r="AC33" i="92" s="1"/>
  <c r="AB34" i="92" s="1"/>
  <c r="AX34" i="92"/>
  <c r="S34" i="92" s="1"/>
  <c r="AC34" i="92" s="1"/>
  <c r="AB35" i="92" s="1"/>
  <c r="AX35" i="92"/>
  <c r="S35" i="92" s="1"/>
  <c r="AC35" i="92" s="1"/>
  <c r="AB36" i="92" s="1"/>
  <c r="AX36" i="92"/>
  <c r="S36" i="92" s="1"/>
  <c r="AC36" i="92" s="1"/>
  <c r="AB37" i="92" s="1"/>
  <c r="AX37" i="92"/>
  <c r="S37" i="92" s="1"/>
  <c r="AC37" i="92" s="1"/>
  <c r="AB38" i="92" s="1"/>
  <c r="AX38" i="92"/>
  <c r="S38" i="92" s="1"/>
  <c r="AC38" i="92" s="1"/>
  <c r="AB39" i="92" s="1"/>
  <c r="AX39" i="92"/>
  <c r="S39" i="92" s="1"/>
  <c r="AC39" i="92" s="1"/>
  <c r="AB40" i="92" s="1"/>
  <c r="AX40" i="92"/>
  <c r="S40" i="92" s="1"/>
  <c r="AC40" i="92" s="1"/>
  <c r="AB41" i="92" s="1"/>
  <c r="AX41" i="92"/>
  <c r="S41" i="92" s="1"/>
  <c r="AC41" i="92" s="1"/>
  <c r="AB42" i="92" s="1"/>
  <c r="AX42" i="92"/>
  <c r="S42" i="92" s="1"/>
  <c r="AC42" i="92" s="1"/>
  <c r="AB43" i="92" s="1"/>
  <c r="AX43" i="92"/>
  <c r="S43" i="92" s="1"/>
  <c r="AC43" i="92" s="1"/>
  <c r="AB44" i="92" s="1"/>
  <c r="AX44" i="92"/>
  <c r="S44" i="92" s="1"/>
  <c r="AC44" i="92" s="1"/>
  <c r="AB45" i="92" s="1"/>
  <c r="AX45" i="92"/>
  <c r="S45" i="92" s="1"/>
  <c r="AC45" i="92" s="1"/>
  <c r="AB46" i="92" s="1"/>
  <c r="AX46" i="92"/>
  <c r="S46" i="92" s="1"/>
  <c r="AC46" i="92" s="1"/>
  <c r="AB47" i="92" s="1"/>
  <c r="AX47" i="92"/>
  <c r="S47" i="92" s="1"/>
  <c r="AC47" i="92" s="1"/>
  <c r="AB48" i="92" s="1"/>
  <c r="AX48" i="92"/>
  <c r="S48" i="92" s="1"/>
  <c r="AC48" i="92" s="1"/>
  <c r="AB49" i="92" s="1"/>
  <c r="AX49" i="92"/>
  <c r="S49" i="92" s="1"/>
  <c r="AC49" i="92" s="1"/>
  <c r="AB50" i="92" s="1"/>
  <c r="AX50" i="92"/>
  <c r="S50" i="92" s="1"/>
  <c r="AC50" i="92" s="1"/>
  <c r="AB51" i="92" s="1"/>
  <c r="AX51" i="92"/>
  <c r="S51" i="92" s="1"/>
  <c r="AC51" i="92" s="1"/>
  <c r="AB52" i="92" s="1"/>
  <c r="AX52" i="92"/>
  <c r="S52" i="92" s="1"/>
  <c r="AC52" i="92" s="1"/>
  <c r="AB53" i="92" s="1"/>
  <c r="AX53" i="92"/>
  <c r="S53" i="92" s="1"/>
  <c r="AC53" i="92" s="1"/>
  <c r="AB54" i="92" s="1"/>
  <c r="AX54" i="92"/>
  <c r="S54" i="92" s="1"/>
  <c r="AC54" i="92" s="1"/>
  <c r="AB55" i="92" s="1"/>
  <c r="AX55" i="92"/>
  <c r="S55" i="92" s="1"/>
  <c r="AC55" i="92" s="1"/>
  <c r="AB56" i="92" s="1"/>
  <c r="AX56" i="92"/>
  <c r="S56" i="92" s="1"/>
  <c r="AC56" i="92" s="1"/>
  <c r="AB57" i="92" s="1"/>
  <c r="AX57" i="92"/>
  <c r="S57" i="92" s="1"/>
  <c r="AC57" i="92" s="1"/>
  <c r="AB58" i="92" s="1"/>
  <c r="AX58" i="92"/>
  <c r="S58" i="92" s="1"/>
  <c r="AC58" i="92" s="1"/>
  <c r="AB59" i="92" s="1"/>
  <c r="AX59" i="92"/>
  <c r="S59" i="92" s="1"/>
  <c r="AC59" i="92" s="1"/>
  <c r="AB60" i="92" s="1"/>
  <c r="AX60" i="92"/>
  <c r="S60" i="92" s="1"/>
  <c r="AC60" i="92" s="1"/>
  <c r="AB61" i="92" s="1"/>
  <c r="AX61" i="92"/>
  <c r="S61" i="92" s="1"/>
  <c r="AC61" i="92" s="1"/>
  <c r="AB62" i="92" s="1"/>
  <c r="AX62" i="92"/>
  <c r="S62" i="92" s="1"/>
  <c r="AC62" i="92" s="1"/>
  <c r="AB63" i="92" s="1"/>
  <c r="AX63" i="92"/>
  <c r="S63" i="92" s="1"/>
  <c r="AC63" i="92" s="1"/>
  <c r="AB64" i="92" s="1"/>
  <c r="AX64" i="92"/>
  <c r="S64" i="92" s="1"/>
  <c r="AC64" i="92" s="1"/>
  <c r="AB65" i="92" s="1"/>
  <c r="AX65" i="92"/>
  <c r="S65" i="92" s="1"/>
  <c r="AC65" i="92" s="1"/>
  <c r="AB66" i="92" s="1"/>
  <c r="AX68" i="92"/>
  <c r="S68" i="92" s="1"/>
  <c r="AC68" i="92" s="1"/>
  <c r="AB69" i="92" s="1"/>
  <c r="AX66" i="92"/>
  <c r="S66" i="92" s="1"/>
  <c r="AC66" i="92" s="1"/>
  <c r="AB67" i="92" s="1"/>
  <c r="AX67" i="92"/>
  <c r="S67" i="92" s="1"/>
  <c r="AC67" i="92" s="1"/>
  <c r="AB68" i="92" s="1"/>
  <c r="Z70" i="34"/>
  <c r="AJ21" i="48"/>
  <c r="AK21" i="48"/>
  <c r="AT21" i="48" s="1"/>
  <c r="AS67" i="80"/>
  <c r="AL67" i="80"/>
  <c r="AU67" i="80" s="1"/>
  <c r="AJ66" i="48"/>
  <c r="AK66" i="48"/>
  <c r="AT66" i="48" s="1"/>
  <c r="AS43" i="80"/>
  <c r="AL43" i="80"/>
  <c r="AU43" i="80" s="1"/>
  <c r="AJ46" i="48"/>
  <c r="W69" i="96"/>
  <c r="AE68" i="96"/>
  <c r="AF68" i="96"/>
  <c r="AO68" i="96" s="1"/>
  <c r="AG68" i="96"/>
  <c r="AP68" i="96" s="1"/>
  <c r="AH71" i="31"/>
  <c r="AQ71" i="31" s="1"/>
  <c r="AK38" i="48"/>
  <c r="AT38" i="48" s="1"/>
  <c r="AJ38" i="48"/>
  <c r="AS41" i="80"/>
  <c r="AL41" i="80"/>
  <c r="AU41" i="80" s="1"/>
  <c r="AS14" i="80"/>
  <c r="AL14" i="80"/>
  <c r="AU14" i="80" s="1"/>
  <c r="AG67" i="78"/>
  <c r="AP67" i="78" s="1"/>
  <c r="AE67" i="78"/>
  <c r="AF67" i="78"/>
  <c r="AO67" i="78" s="1"/>
  <c r="W68" i="78"/>
  <c r="Y66" i="47"/>
  <c r="X66" i="47"/>
  <c r="AS24" i="80"/>
  <c r="AL24" i="80"/>
  <c r="AU24" i="80" s="1"/>
  <c r="AJ5" i="48"/>
  <c r="AK5" i="48"/>
  <c r="AT5" i="48" s="1"/>
  <c r="AJ39" i="48"/>
  <c r="AK39" i="48"/>
  <c r="AT39" i="48" s="1"/>
  <c r="AH71" i="90"/>
  <c r="AQ71" i="90" s="1"/>
  <c r="AS9" i="80"/>
  <c r="AL9" i="80"/>
  <c r="AU9" i="80" s="1"/>
  <c r="AS5" i="80"/>
  <c r="AL5" i="80"/>
  <c r="AU5" i="80" s="1"/>
  <c r="X69" i="40"/>
  <c r="Y69" i="40"/>
  <c r="AK4" i="48"/>
  <c r="AT4" i="48" s="1"/>
  <c r="AJ4" i="48"/>
  <c r="AH70" i="89"/>
  <c r="AQ70" i="89" s="1"/>
  <c r="AJ28" i="48"/>
  <c r="AJ58" i="48"/>
  <c r="AJ6" i="48"/>
  <c r="AK6" i="48"/>
  <c r="AT6" i="48" s="1"/>
  <c r="AK41" i="48"/>
  <c r="AT41" i="48" s="1"/>
  <c r="AJ41" i="48"/>
  <c r="AI68" i="81"/>
  <c r="AN68" i="81"/>
  <c r="AH72" i="39"/>
  <c r="AQ72" i="39" s="1"/>
  <c r="AR67" i="41"/>
  <c r="AR70" i="31"/>
  <c r="AJ7" i="48"/>
  <c r="AK7" i="48"/>
  <c r="AT7" i="48" s="1"/>
  <c r="AJ43" i="48"/>
  <c r="AK43" i="48"/>
  <c r="AT43" i="48" s="1"/>
  <c r="AR69" i="34"/>
  <c r="AS49" i="80"/>
  <c r="AL49" i="80"/>
  <c r="AU49" i="80" s="1"/>
  <c r="Y70" i="79"/>
  <c r="X70" i="79"/>
  <c r="AJ42" i="48"/>
  <c r="Z70" i="35"/>
  <c r="X70" i="35"/>
  <c r="Y70" i="35"/>
  <c r="AN71" i="77"/>
  <c r="AI71" i="77"/>
  <c r="W72" i="31"/>
  <c r="AG71" i="31"/>
  <c r="AP71" i="31" s="1"/>
  <c r="AE71" i="31"/>
  <c r="AF71" i="31"/>
  <c r="AO71" i="31" s="1"/>
  <c r="AS30" i="80"/>
  <c r="AL30" i="80"/>
  <c r="AU30" i="80" s="1"/>
  <c r="AS48" i="48"/>
  <c r="AL48" i="48"/>
  <c r="AU48" i="48" s="1"/>
  <c r="AN68" i="40"/>
  <c r="AI68" i="40"/>
  <c r="W71" i="89"/>
  <c r="AG70" i="89"/>
  <c r="AP70" i="89" s="1"/>
  <c r="AE70" i="89"/>
  <c r="AF70" i="89"/>
  <c r="AO70" i="89" s="1"/>
  <c r="AR68" i="92"/>
  <c r="AS12" i="80"/>
  <c r="AL12" i="80"/>
  <c r="AU12" i="80" s="1"/>
  <c r="AS12" i="48"/>
  <c r="AL12" i="48"/>
  <c r="AU12" i="48" s="1"/>
  <c r="AR69" i="83"/>
  <c r="AJ13" i="48"/>
  <c r="AK13" i="48"/>
  <c r="AT13" i="48" s="1"/>
  <c r="AJ49" i="48"/>
  <c r="AK49" i="48"/>
  <c r="AT49" i="48" s="1"/>
  <c r="AS28" i="80"/>
  <c r="AL28" i="80"/>
  <c r="AU28" i="80" s="1"/>
  <c r="AI69" i="79"/>
  <c r="AN69" i="79"/>
  <c r="AS65" i="48"/>
  <c r="AL65" i="48"/>
  <c r="AU65" i="48" s="1"/>
  <c r="AS26" i="80"/>
  <c r="AL26" i="80"/>
  <c r="AU26" i="80" s="1"/>
  <c r="AN69" i="74"/>
  <c r="AI69" i="74"/>
  <c r="AK14" i="48"/>
  <c r="AT14" i="48" s="1"/>
  <c r="AJ14" i="48"/>
  <c r="AK50" i="48"/>
  <c r="AT50" i="48" s="1"/>
  <c r="AJ50" i="48"/>
  <c r="AG68" i="25"/>
  <c r="AP68" i="25" s="1"/>
  <c r="W69" i="25"/>
  <c r="AF68" i="25"/>
  <c r="AO68" i="25" s="1"/>
  <c r="AE68" i="25"/>
  <c r="AS37" i="80"/>
  <c r="AL37" i="80"/>
  <c r="AU37" i="80" s="1"/>
  <c r="AR65" i="76"/>
  <c r="AJ15" i="48"/>
  <c r="AK15" i="48"/>
  <c r="AT15" i="48" s="1"/>
  <c r="AJ51" i="48"/>
  <c r="AK51" i="48"/>
  <c r="AT51" i="48" s="1"/>
  <c r="AS16" i="80"/>
  <c r="AL16" i="80"/>
  <c r="AU16" i="80" s="1"/>
  <c r="W69" i="91"/>
  <c r="AG68" i="91"/>
  <c r="AP68" i="91" s="1"/>
  <c r="AE68" i="91"/>
  <c r="AF68" i="91"/>
  <c r="AO68" i="91" s="1"/>
  <c r="AS16" i="48"/>
  <c r="AL16" i="48"/>
  <c r="AU16" i="48" s="1"/>
  <c r="AJ34" i="48"/>
  <c r="AS64" i="48"/>
  <c r="AL64" i="48"/>
  <c r="AU64" i="48" s="1"/>
  <c r="AT71" i="80"/>
  <c r="AK17" i="48"/>
  <c r="AT17" i="48" s="1"/>
  <c r="AJ17" i="48"/>
  <c r="AK53" i="48"/>
  <c r="AT53" i="48" s="1"/>
  <c r="AJ53" i="48"/>
  <c r="AS7" i="80"/>
  <c r="AL7" i="80"/>
  <c r="AU7" i="80" s="1"/>
  <c r="Z69" i="36"/>
  <c r="X69" i="36"/>
  <c r="Y69" i="36"/>
  <c r="X71" i="85"/>
  <c r="Y71" i="85"/>
  <c r="Z71" i="85" s="1"/>
  <c r="AJ19" i="48"/>
  <c r="AK19" i="48"/>
  <c r="AT19" i="48" s="1"/>
  <c r="AJ55" i="48"/>
  <c r="AK55" i="48"/>
  <c r="AT55" i="48" s="1"/>
  <c r="AR70" i="90"/>
  <c r="AS15" i="80"/>
  <c r="AL15" i="80"/>
  <c r="AU15" i="80" s="1"/>
  <c r="AH70" i="83"/>
  <c r="AQ70" i="83" s="1"/>
  <c r="AS13" i="80"/>
  <c r="AL13" i="80"/>
  <c r="AU13" i="80" s="1"/>
  <c r="AN67" i="29"/>
  <c r="AI67" i="29"/>
  <c r="AN69" i="45"/>
  <c r="AI69" i="45"/>
  <c r="AI69" i="35"/>
  <c r="AN69" i="35"/>
  <c r="AN67" i="88"/>
  <c r="AI67" i="88"/>
  <c r="AI71" i="30"/>
  <c r="AN71" i="30"/>
  <c r="AK44" i="48"/>
  <c r="AT44" i="48" s="1"/>
  <c r="AJ44" i="48"/>
  <c r="AE68" i="93"/>
  <c r="W69" i="93"/>
  <c r="AF68" i="93"/>
  <c r="AO68" i="93" s="1"/>
  <c r="AG68" i="93"/>
  <c r="AP68" i="93" s="1"/>
  <c r="AR69" i="89"/>
  <c r="AI68" i="33"/>
  <c r="AN68" i="33"/>
  <c r="AH66" i="76"/>
  <c r="AQ66" i="76" s="1"/>
  <c r="AK47" i="48"/>
  <c r="AT47" i="48" s="1"/>
  <c r="AJ47" i="48"/>
  <c r="AN68" i="36"/>
  <c r="AI68" i="36"/>
  <c r="AH68" i="44"/>
  <c r="AQ68" i="44" s="1"/>
  <c r="AI65" i="47"/>
  <c r="AN65" i="47"/>
  <c r="AR71" i="39"/>
  <c r="AS54" i="80"/>
  <c r="AL54" i="80"/>
  <c r="AU54" i="80" s="1"/>
  <c r="AH69" i="75"/>
  <c r="AQ69" i="75" s="1"/>
  <c r="AS4" i="80"/>
  <c r="AL4" i="80"/>
  <c r="AU4" i="80" s="1"/>
  <c r="AK23" i="48"/>
  <c r="AT23" i="48" s="1"/>
  <c r="AJ23" i="48"/>
  <c r="AK59" i="48"/>
  <c r="AT59" i="48" s="1"/>
  <c r="AJ59" i="48"/>
  <c r="AG67" i="38"/>
  <c r="AP67" i="38" s="1"/>
  <c r="AF67" i="38"/>
  <c r="AO67" i="38" s="1"/>
  <c r="AE67" i="38"/>
  <c r="W68" i="38"/>
  <c r="Z69" i="81"/>
  <c r="X69" i="81"/>
  <c r="Y69" i="81"/>
  <c r="AS4" i="32"/>
  <c r="AS71" i="32" s="1"/>
  <c r="AL4" i="32"/>
  <c r="AU4" i="32" s="1"/>
  <c r="AR67" i="44"/>
  <c r="X71" i="86"/>
  <c r="Y71" i="86"/>
  <c r="AS30" i="48"/>
  <c r="AL30" i="48"/>
  <c r="AU30" i="48" s="1"/>
  <c r="AS55" i="80"/>
  <c r="AL55" i="80"/>
  <c r="AU55" i="80" s="1"/>
  <c r="AR66" i="95"/>
  <c r="AS36" i="80"/>
  <c r="AL36" i="80"/>
  <c r="AU36" i="80" s="1"/>
  <c r="AJ25" i="48"/>
  <c r="AK25" i="48"/>
  <c r="AT25" i="48" s="1"/>
  <c r="AJ61" i="48"/>
  <c r="AK61" i="48"/>
  <c r="AT61" i="48" s="1"/>
  <c r="AS64" i="80"/>
  <c r="AL64" i="80"/>
  <c r="AU64" i="80" s="1"/>
  <c r="Z70" i="83"/>
  <c r="AS20" i="80"/>
  <c r="AL20" i="80"/>
  <c r="AU20" i="80" s="1"/>
  <c r="X68" i="46"/>
  <c r="Y68" i="46"/>
  <c r="Z68" i="46" s="1"/>
  <c r="Z68" i="29"/>
  <c r="X68" i="29"/>
  <c r="Y68" i="29"/>
  <c r="X70" i="74"/>
  <c r="Y70" i="74"/>
  <c r="Z70" i="74" s="1"/>
  <c r="Z69" i="84"/>
  <c r="Y69" i="84"/>
  <c r="X69" i="84"/>
  <c r="X70" i="94"/>
  <c r="Y70" i="94"/>
  <c r="Z70" i="94" s="1"/>
  <c r="Z70" i="26"/>
  <c r="X70" i="26"/>
  <c r="Y70" i="26"/>
  <c r="AK9" i="48"/>
  <c r="AT9" i="48" s="1"/>
  <c r="AJ9" i="48"/>
  <c r="AK20" i="48"/>
  <c r="AT20" i="48" s="1"/>
  <c r="AJ20" i="48"/>
  <c r="AS42" i="80"/>
  <c r="AL42" i="80"/>
  <c r="AU42" i="80" s="1"/>
  <c r="AH70" i="42"/>
  <c r="AQ70" i="42" s="1"/>
  <c r="Z68" i="44"/>
  <c r="Z69" i="92"/>
  <c r="AS21" i="80"/>
  <c r="AL21" i="80"/>
  <c r="AU21" i="80" s="1"/>
  <c r="AK26" i="48"/>
  <c r="AT26" i="48" s="1"/>
  <c r="AJ26" i="48"/>
  <c r="AK62" i="48"/>
  <c r="AT62" i="48" s="1"/>
  <c r="AJ62" i="48"/>
  <c r="AU71" i="32"/>
  <c r="C11" i="32" s="1"/>
  <c r="AS60" i="80"/>
  <c r="AL60" i="80"/>
  <c r="AU60" i="80" s="1"/>
  <c r="AJ27" i="48"/>
  <c r="AK27" i="48"/>
  <c r="AT27" i="48" s="1"/>
  <c r="AJ63" i="48"/>
  <c r="AK63" i="48"/>
  <c r="AT63" i="48" s="1"/>
  <c r="Z69" i="43"/>
  <c r="Y69" i="43"/>
  <c r="X69" i="43"/>
  <c r="AS31" i="80"/>
  <c r="AL31" i="80"/>
  <c r="AU31" i="80" s="1"/>
  <c r="Y69" i="33"/>
  <c r="X69" i="33"/>
  <c r="Z70" i="42"/>
  <c r="Z69" i="75"/>
  <c r="AJ22" i="48"/>
  <c r="AS52" i="48"/>
  <c r="AL52" i="48"/>
  <c r="AU52" i="48" s="1"/>
  <c r="AG71" i="27"/>
  <c r="AP71" i="27" s="1"/>
  <c r="AF71" i="27"/>
  <c r="AO71" i="27" s="1"/>
  <c r="AE71" i="27"/>
  <c r="W72" i="27"/>
  <c r="AK29" i="48"/>
  <c r="AT29" i="48" s="1"/>
  <c r="AJ29" i="48"/>
  <c r="AJ67" i="48"/>
  <c r="AK67" i="48"/>
  <c r="AT67" i="48" s="1"/>
  <c r="AS32" i="80"/>
  <c r="AL32" i="80"/>
  <c r="AU32" i="80" s="1"/>
  <c r="AI69" i="48"/>
  <c r="AN69" i="48"/>
  <c r="AN71" i="48" s="1"/>
  <c r="X70" i="37"/>
  <c r="Y70" i="37"/>
  <c r="AI70" i="85"/>
  <c r="AN70" i="85"/>
  <c r="AJ31" i="48"/>
  <c r="AK31" i="48"/>
  <c r="AT31" i="48" s="1"/>
  <c r="AK68" i="48"/>
  <c r="AT68" i="48" s="1"/>
  <c r="AJ68" i="48"/>
  <c r="AJ18" i="48"/>
  <c r="AN67" i="46"/>
  <c r="AI67" i="46"/>
  <c r="AI68" i="84"/>
  <c r="AN68" i="84"/>
  <c r="AJ8" i="48"/>
  <c r="Z72" i="77"/>
  <c r="X72" i="77"/>
  <c r="Y72" i="77"/>
  <c r="X68" i="88"/>
  <c r="Y68" i="88"/>
  <c r="AS65" i="80"/>
  <c r="AL65" i="80"/>
  <c r="AU65" i="80" s="1"/>
  <c r="AS19" i="80"/>
  <c r="AL19" i="80"/>
  <c r="AU19" i="80" s="1"/>
  <c r="AJ11" i="48"/>
  <c r="AK11" i="48"/>
  <c r="AT11" i="48" s="1"/>
  <c r="AS25" i="80"/>
  <c r="AS71" i="80" s="1"/>
  <c r="AL25" i="80"/>
  <c r="AU25" i="80" s="1"/>
  <c r="AK56" i="48"/>
  <c r="AT56" i="48" s="1"/>
  <c r="AJ56" i="48"/>
  <c r="AS22" i="80"/>
  <c r="AL22" i="80"/>
  <c r="AU22" i="80" s="1"/>
  <c r="AJ57" i="48"/>
  <c r="AK57" i="48"/>
  <c r="AT57" i="48" s="1"/>
  <c r="AG66" i="73"/>
  <c r="AP66" i="73" s="1"/>
  <c r="AE66" i="73"/>
  <c r="W67" i="73"/>
  <c r="AF66" i="73"/>
  <c r="AO66" i="73" s="1"/>
  <c r="AS10" i="80"/>
  <c r="AL10" i="80"/>
  <c r="AU10" i="80" s="1"/>
  <c r="AS36" i="48"/>
  <c r="AL36" i="48"/>
  <c r="AU36" i="48" s="1"/>
  <c r="AS29" i="80"/>
  <c r="AL29" i="80"/>
  <c r="AU29" i="80" s="1"/>
  <c r="AK32" i="48"/>
  <c r="AT32" i="48" s="1"/>
  <c r="AJ32" i="48"/>
  <c r="AS24" i="48"/>
  <c r="AL24" i="48"/>
  <c r="AU24" i="48" s="1"/>
  <c r="AJ33" i="48"/>
  <c r="AK33" i="48"/>
  <c r="AT33" i="48" s="1"/>
  <c r="AJ69" i="48"/>
  <c r="AS69" i="48" s="1"/>
  <c r="AK69" i="48"/>
  <c r="AT69" i="48" s="1"/>
  <c r="AN68" i="43"/>
  <c r="AI68" i="43"/>
  <c r="AR68" i="75"/>
  <c r="AS60" i="48"/>
  <c r="AL60" i="48"/>
  <c r="AU60" i="48" s="1"/>
  <c r="AS18" i="80"/>
  <c r="AL18" i="80"/>
  <c r="AU18" i="80" s="1"/>
  <c r="AJ10" i="48"/>
  <c r="AH67" i="95"/>
  <c r="AQ67" i="95" s="1"/>
  <c r="AG67" i="82"/>
  <c r="AP67" i="82" s="1"/>
  <c r="AE67" i="82"/>
  <c r="AF67" i="82"/>
  <c r="AO67" i="82" s="1"/>
  <c r="W68" i="82"/>
  <c r="AS48" i="80"/>
  <c r="AL48" i="80"/>
  <c r="AU48" i="80" s="1"/>
  <c r="W70" i="87"/>
  <c r="AG69" i="87"/>
  <c r="AP69" i="87" s="1"/>
  <c r="AF69" i="87"/>
  <c r="AO69" i="87" s="1"/>
  <c r="AE69" i="87"/>
  <c r="AK35" i="48"/>
  <c r="AT35" i="48" s="1"/>
  <c r="AJ35" i="48"/>
  <c r="AS61" i="80"/>
  <c r="AL61" i="80"/>
  <c r="AU61" i="80" s="1"/>
  <c r="AI69" i="37"/>
  <c r="AN69" i="37"/>
  <c r="AI70" i="86"/>
  <c r="AN70" i="86"/>
  <c r="AS6" i="80"/>
  <c r="AL6" i="80"/>
  <c r="AU6" i="80" s="1"/>
  <c r="AU71" i="80" s="1"/>
  <c r="C11" i="80" s="1"/>
  <c r="F33" i="97" s="1"/>
  <c r="AS54" i="48"/>
  <c r="AL54" i="48"/>
  <c r="AU54" i="48" s="1"/>
  <c r="AR69" i="42"/>
  <c r="AH68" i="41"/>
  <c r="AQ68" i="41" s="1"/>
  <c r="AJ37" i="48"/>
  <c r="AK37" i="48"/>
  <c r="AT37" i="48" s="1"/>
  <c r="AJ40" i="48"/>
  <c r="AI69" i="94"/>
  <c r="AN69" i="94"/>
  <c r="Z70" i="45"/>
  <c r="X70" i="45"/>
  <c r="Y70" i="45"/>
  <c r="AI69" i="26"/>
  <c r="AN69" i="26"/>
  <c r="Z72" i="30"/>
  <c r="X72" i="30"/>
  <c r="Y72" i="30"/>
  <c r="AE71" i="85" l="1"/>
  <c r="W72" i="85"/>
  <c r="AG71" i="85"/>
  <c r="AP71" i="85" s="1"/>
  <c r="AF71" i="85"/>
  <c r="AO71" i="85" s="1"/>
  <c r="W69" i="46"/>
  <c r="AG68" i="46"/>
  <c r="AP68" i="46" s="1"/>
  <c r="AF68" i="46"/>
  <c r="AO68" i="46" s="1"/>
  <c r="AE68" i="46"/>
  <c r="AF70" i="74"/>
  <c r="AO70" i="74" s="1"/>
  <c r="W71" i="74"/>
  <c r="AG70" i="74"/>
  <c r="AP70" i="74" s="1"/>
  <c r="AE70" i="74"/>
  <c r="AE70" i="94"/>
  <c r="AF70" i="94"/>
  <c r="AO70" i="94" s="1"/>
  <c r="W71" i="94"/>
  <c r="AG70" i="94"/>
  <c r="AP70" i="94" s="1"/>
  <c r="AH72" i="30"/>
  <c r="AQ72" i="30" s="1"/>
  <c r="AG70" i="45"/>
  <c r="AP70" i="45" s="1"/>
  <c r="AF70" i="45"/>
  <c r="AO70" i="45" s="1"/>
  <c r="W71" i="45"/>
  <c r="AE70" i="45"/>
  <c r="AR70" i="86"/>
  <c r="AS35" i="48"/>
  <c r="AL35" i="48"/>
  <c r="AU35" i="48" s="1"/>
  <c r="Z70" i="87"/>
  <c r="Y70" i="87"/>
  <c r="X70" i="87"/>
  <c r="AN67" i="82"/>
  <c r="AI67" i="82"/>
  <c r="AH72" i="77"/>
  <c r="AQ72" i="77" s="1"/>
  <c r="AS29" i="48"/>
  <c r="AL29" i="48"/>
  <c r="AU29" i="48" s="1"/>
  <c r="AH69" i="33"/>
  <c r="AQ69" i="33" s="1"/>
  <c r="AS20" i="48"/>
  <c r="AL20" i="48"/>
  <c r="AU20" i="48" s="1"/>
  <c r="AF70" i="26"/>
  <c r="AO70" i="26" s="1"/>
  <c r="AE70" i="26"/>
  <c r="W71" i="26"/>
  <c r="AG70" i="26"/>
  <c r="AP70" i="26" s="1"/>
  <c r="AG69" i="84"/>
  <c r="AP69" i="84" s="1"/>
  <c r="AP71" i="84" s="1"/>
  <c r="AF69" i="84"/>
  <c r="AO69" i="84" s="1"/>
  <c r="AO71" i="84" s="1"/>
  <c r="AE69" i="84"/>
  <c r="AX69" i="84"/>
  <c r="S69" i="84" s="1"/>
  <c r="AC69" i="84" s="1"/>
  <c r="W69" i="29"/>
  <c r="AE68" i="29"/>
  <c r="AG68" i="29"/>
  <c r="AP68" i="29" s="1"/>
  <c r="AF68" i="29"/>
  <c r="AO68" i="29" s="1"/>
  <c r="AG70" i="83"/>
  <c r="AP70" i="83" s="1"/>
  <c r="AE70" i="83"/>
  <c r="W71" i="83"/>
  <c r="AF70" i="83"/>
  <c r="AO70" i="83" s="1"/>
  <c r="AS25" i="48"/>
  <c r="AL25" i="48"/>
  <c r="AU25" i="48" s="1"/>
  <c r="AE69" i="81"/>
  <c r="AG69" i="81"/>
  <c r="AP69" i="81" s="1"/>
  <c r="AF69" i="81"/>
  <c r="AO69" i="81" s="1"/>
  <c r="W70" i="81"/>
  <c r="AS59" i="48"/>
  <c r="AL59" i="48"/>
  <c r="AU59" i="48" s="1"/>
  <c r="AS47" i="48"/>
  <c r="AL47" i="48"/>
  <c r="AU47" i="48" s="1"/>
  <c r="AR69" i="45"/>
  <c r="AS19" i="48"/>
  <c r="AL19" i="48"/>
  <c r="AU19" i="48" s="1"/>
  <c r="AX69" i="36"/>
  <c r="S69" i="36" s="1"/>
  <c r="AC69" i="36" s="1"/>
  <c r="AG69" i="36"/>
  <c r="AP69" i="36" s="1"/>
  <c r="AP71" i="36" s="1"/>
  <c r="AF69" i="36"/>
  <c r="AO69" i="36" s="1"/>
  <c r="AO71" i="36" s="1"/>
  <c r="AE69" i="36"/>
  <c r="Y69" i="25"/>
  <c r="X69" i="25"/>
  <c r="AS49" i="48"/>
  <c r="AL49" i="48"/>
  <c r="AU49" i="48" s="1"/>
  <c r="AI70" i="89"/>
  <c r="AN70" i="89"/>
  <c r="AH70" i="35"/>
  <c r="AQ70" i="35" s="1"/>
  <c r="AR68" i="81"/>
  <c r="AS28" i="48"/>
  <c r="AL28" i="48"/>
  <c r="AU28" i="48" s="1"/>
  <c r="AS4" i="48"/>
  <c r="AL4" i="48"/>
  <c r="AU4" i="48" s="1"/>
  <c r="AS66" i="48"/>
  <c r="AL66" i="48"/>
  <c r="AU66" i="48" s="1"/>
  <c r="AJ68" i="92"/>
  <c r="AK68" i="92"/>
  <c r="AT68" i="92" s="1"/>
  <c r="AJ63" i="92"/>
  <c r="AK63" i="92"/>
  <c r="AT63" i="92" s="1"/>
  <c r="AJ57" i="92"/>
  <c r="AK57" i="92"/>
  <c r="AT57" i="92" s="1"/>
  <c r="AJ51" i="92"/>
  <c r="AK51" i="92"/>
  <c r="AT51" i="92" s="1"/>
  <c r="AJ45" i="92"/>
  <c r="AK45" i="92"/>
  <c r="AT45" i="92" s="1"/>
  <c r="AK39" i="92"/>
  <c r="AT39" i="92" s="1"/>
  <c r="AJ39" i="92"/>
  <c r="AK33" i="92"/>
  <c r="AT33" i="92" s="1"/>
  <c r="AJ33" i="92"/>
  <c r="AK27" i="92"/>
  <c r="AT27" i="92" s="1"/>
  <c r="AJ27" i="92"/>
  <c r="AK21" i="92"/>
  <c r="AT21" i="92" s="1"/>
  <c r="AJ21" i="92"/>
  <c r="AK15" i="92"/>
  <c r="AT15" i="92" s="1"/>
  <c r="AJ15" i="92"/>
  <c r="AJ9" i="92"/>
  <c r="AK9" i="92"/>
  <c r="AT9" i="92" s="1"/>
  <c r="AK5" i="92"/>
  <c r="AT5" i="92" s="1"/>
  <c r="AJ5" i="92"/>
  <c r="X68" i="95"/>
  <c r="Y68" i="95"/>
  <c r="AI72" i="39"/>
  <c r="AN72" i="39"/>
  <c r="AN66" i="76"/>
  <c r="AI66" i="76"/>
  <c r="AS57" i="48"/>
  <c r="AL57" i="48"/>
  <c r="AU57" i="48" s="1"/>
  <c r="AR71" i="30"/>
  <c r="AR69" i="74"/>
  <c r="AG70" i="35"/>
  <c r="AP70" i="35" s="1"/>
  <c r="AF70" i="35"/>
  <c r="AO70" i="35" s="1"/>
  <c r="W71" i="35"/>
  <c r="AE70" i="35"/>
  <c r="AS7" i="48"/>
  <c r="AL7" i="48"/>
  <c r="AU7" i="48" s="1"/>
  <c r="AS41" i="48"/>
  <c r="AL41" i="48"/>
  <c r="AU41" i="48" s="1"/>
  <c r="AT71" i="48"/>
  <c r="X69" i="96"/>
  <c r="Y69" i="96"/>
  <c r="AJ67" i="92"/>
  <c r="AK67" i="92"/>
  <c r="AT67" i="92" s="1"/>
  <c r="AJ62" i="92"/>
  <c r="AK62" i="92"/>
  <c r="AT62" i="92" s="1"/>
  <c r="AK56" i="92"/>
  <c r="AT56" i="92" s="1"/>
  <c r="AJ56" i="92"/>
  <c r="AK50" i="92"/>
  <c r="AT50" i="92" s="1"/>
  <c r="AJ50" i="92"/>
  <c r="AJ44" i="92"/>
  <c r="AK44" i="92"/>
  <c r="AT44" i="92" s="1"/>
  <c r="AJ38" i="92"/>
  <c r="AK38" i="92"/>
  <c r="AT38" i="92" s="1"/>
  <c r="AJ32" i="92"/>
  <c r="AK32" i="92"/>
  <c r="AT32" i="92" s="1"/>
  <c r="AJ26" i="92"/>
  <c r="AK26" i="92"/>
  <c r="AT26" i="92" s="1"/>
  <c r="AJ20" i="92"/>
  <c r="AK20" i="92"/>
  <c r="AT20" i="92" s="1"/>
  <c r="AJ14" i="92"/>
  <c r="AK14" i="92"/>
  <c r="AT14" i="92" s="1"/>
  <c r="AJ8" i="92"/>
  <c r="AK8" i="92"/>
  <c r="AT8" i="92" s="1"/>
  <c r="X72" i="90"/>
  <c r="Y72" i="90"/>
  <c r="AI68" i="41"/>
  <c r="AN68" i="41"/>
  <c r="AS33" i="48"/>
  <c r="AL33" i="48"/>
  <c r="AU33" i="48" s="1"/>
  <c r="AF72" i="77"/>
  <c r="AO72" i="77" s="1"/>
  <c r="AG72" i="77"/>
  <c r="AP72" i="77" s="1"/>
  <c r="AE72" i="77"/>
  <c r="W73" i="77"/>
  <c r="W70" i="43"/>
  <c r="AG69" i="43"/>
  <c r="AP69" i="43" s="1"/>
  <c r="AF69" i="43"/>
  <c r="AO69" i="43" s="1"/>
  <c r="AE69" i="43"/>
  <c r="AR69" i="94"/>
  <c r="AR69" i="37"/>
  <c r="AI69" i="87"/>
  <c r="AN69" i="87"/>
  <c r="AR68" i="43"/>
  <c r="Y67" i="73"/>
  <c r="Z67" i="73" s="1"/>
  <c r="X67" i="73"/>
  <c r="AS8" i="48"/>
  <c r="AL8" i="48"/>
  <c r="AU8" i="48" s="1"/>
  <c r="AS68" i="48"/>
  <c r="AL68" i="48"/>
  <c r="AU68" i="48" s="1"/>
  <c r="Z69" i="33"/>
  <c r="AS9" i="48"/>
  <c r="AL9" i="48"/>
  <c r="AU9" i="48" s="1"/>
  <c r="AH70" i="94"/>
  <c r="AQ70" i="94" s="1"/>
  <c r="AH70" i="74"/>
  <c r="AQ70" i="74" s="1"/>
  <c r="AH68" i="46"/>
  <c r="AQ68" i="46" s="1"/>
  <c r="Z68" i="38"/>
  <c r="Y68" i="38"/>
  <c r="X68" i="38"/>
  <c r="AS23" i="48"/>
  <c r="AL23" i="48"/>
  <c r="AU23" i="48" s="1"/>
  <c r="AR68" i="33"/>
  <c r="X69" i="93"/>
  <c r="Y69" i="93"/>
  <c r="AR67" i="88"/>
  <c r="AR67" i="29"/>
  <c r="AH71" i="85"/>
  <c r="AQ71" i="85" s="1"/>
  <c r="AI68" i="91"/>
  <c r="AN68" i="91"/>
  <c r="AR69" i="79"/>
  <c r="AS13" i="48"/>
  <c r="AL13" i="48"/>
  <c r="AU13" i="48" s="1"/>
  <c r="Y72" i="31"/>
  <c r="X72" i="31"/>
  <c r="AS42" i="48"/>
  <c r="AL42" i="48"/>
  <c r="AU42" i="48" s="1"/>
  <c r="AH66" i="47"/>
  <c r="AQ66" i="47" s="1"/>
  <c r="AN67" i="78"/>
  <c r="AI67" i="78"/>
  <c r="AS38" i="48"/>
  <c r="AL38" i="48"/>
  <c r="AU38" i="48" s="1"/>
  <c r="AS46" i="48"/>
  <c r="AL46" i="48"/>
  <c r="AU46" i="48" s="1"/>
  <c r="AJ61" i="92"/>
  <c r="AK61" i="92"/>
  <c r="AT61" i="92" s="1"/>
  <c r="AJ55" i="92"/>
  <c r="AK55" i="92"/>
  <c r="AT55" i="92" s="1"/>
  <c r="AJ49" i="92"/>
  <c r="AK49" i="92"/>
  <c r="AT49" i="92" s="1"/>
  <c r="AJ43" i="92"/>
  <c r="AK43" i="92"/>
  <c r="AT43" i="92" s="1"/>
  <c r="AJ37" i="92"/>
  <c r="AK37" i="92"/>
  <c r="AT37" i="92" s="1"/>
  <c r="AJ31" i="92"/>
  <c r="AK31" i="92"/>
  <c r="AT31" i="92" s="1"/>
  <c r="AJ25" i="92"/>
  <c r="AK25" i="92"/>
  <c r="AT25" i="92" s="1"/>
  <c r="AJ19" i="92"/>
  <c r="AK19" i="92"/>
  <c r="AT19" i="92" s="1"/>
  <c r="AJ13" i="92"/>
  <c r="AK13" i="92"/>
  <c r="AT13" i="92" s="1"/>
  <c r="AJ7" i="92"/>
  <c r="AK7" i="92"/>
  <c r="AT7" i="92" s="1"/>
  <c r="AI71" i="90"/>
  <c r="AN71" i="90"/>
  <c r="AS11" i="48"/>
  <c r="AL11" i="48"/>
  <c r="AU11" i="48" s="1"/>
  <c r="AH68" i="88"/>
  <c r="AQ68" i="88" s="1"/>
  <c r="AH70" i="37"/>
  <c r="AQ70" i="37" s="1"/>
  <c r="Z72" i="27"/>
  <c r="X72" i="27"/>
  <c r="Y72" i="27"/>
  <c r="AS22" i="48"/>
  <c r="AL22" i="48"/>
  <c r="AU22" i="48" s="1"/>
  <c r="AS63" i="48"/>
  <c r="AL63" i="48"/>
  <c r="AU63" i="48" s="1"/>
  <c r="AS62" i="48"/>
  <c r="AL62" i="48"/>
  <c r="AU62" i="48" s="1"/>
  <c r="AF69" i="92"/>
  <c r="AO69" i="92" s="1"/>
  <c r="AO71" i="92" s="1"/>
  <c r="AX69" i="92"/>
  <c r="S69" i="92" s="1"/>
  <c r="AC69" i="92" s="1"/>
  <c r="AJ69" i="92" s="1"/>
  <c r="AS69" i="92" s="1"/>
  <c r="AE69" i="92"/>
  <c r="AK69" i="92" s="1"/>
  <c r="AT69" i="92" s="1"/>
  <c r="AG69" i="92"/>
  <c r="AP69" i="92" s="1"/>
  <c r="AP71" i="92" s="1"/>
  <c r="AN67" i="38"/>
  <c r="AI67" i="38"/>
  <c r="AI68" i="93"/>
  <c r="AN68" i="93"/>
  <c r="AS53" i="48"/>
  <c r="AL53" i="48"/>
  <c r="AU53" i="48" s="1"/>
  <c r="AS51" i="48"/>
  <c r="AL51" i="48"/>
  <c r="AU51" i="48" s="1"/>
  <c r="AS50" i="48"/>
  <c r="AL50" i="48"/>
  <c r="AU50" i="48" s="1"/>
  <c r="Y71" i="89"/>
  <c r="Z71" i="89" s="1"/>
  <c r="X71" i="89"/>
  <c r="AR71" i="77"/>
  <c r="AH70" i="79"/>
  <c r="AQ70" i="79" s="1"/>
  <c r="AH69" i="40"/>
  <c r="AQ69" i="40" s="1"/>
  <c r="AQ71" i="40" s="1"/>
  <c r="AX3" i="40"/>
  <c r="S3" i="40" s="1"/>
  <c r="AC3" i="40" s="1"/>
  <c r="AZ3" i="40"/>
  <c r="AX5" i="40" s="1"/>
  <c r="S5" i="40" s="1"/>
  <c r="AC5" i="40" s="1"/>
  <c r="AB6" i="40" s="1"/>
  <c r="AX4" i="40"/>
  <c r="S4" i="40" s="1"/>
  <c r="AC4" i="40" s="1"/>
  <c r="AB5" i="40" s="1"/>
  <c r="AX7" i="40"/>
  <c r="S7" i="40" s="1"/>
  <c r="AC7" i="40" s="1"/>
  <c r="AB8" i="40" s="1"/>
  <c r="AX8" i="40"/>
  <c r="S8" i="40" s="1"/>
  <c r="AC8" i="40" s="1"/>
  <c r="AB9" i="40" s="1"/>
  <c r="AX9" i="40"/>
  <c r="S9" i="40" s="1"/>
  <c r="AC9" i="40" s="1"/>
  <c r="AB10" i="40" s="1"/>
  <c r="AX10" i="40"/>
  <c r="S10" i="40" s="1"/>
  <c r="AC10" i="40" s="1"/>
  <c r="AB11" i="40" s="1"/>
  <c r="AX13" i="40"/>
  <c r="S13" i="40" s="1"/>
  <c r="AC13" i="40" s="1"/>
  <c r="AB14" i="40" s="1"/>
  <c r="AX14" i="40"/>
  <c r="S14" i="40" s="1"/>
  <c r="AC14" i="40" s="1"/>
  <c r="AB15" i="40" s="1"/>
  <c r="AX15" i="40"/>
  <c r="S15" i="40" s="1"/>
  <c r="AC15" i="40" s="1"/>
  <c r="AB16" i="40" s="1"/>
  <c r="AX16" i="40"/>
  <c r="S16" i="40" s="1"/>
  <c r="AC16" i="40" s="1"/>
  <c r="AB17" i="40" s="1"/>
  <c r="AX19" i="40"/>
  <c r="S19" i="40" s="1"/>
  <c r="AC19" i="40" s="1"/>
  <c r="AB20" i="40" s="1"/>
  <c r="AX20" i="40"/>
  <c r="S20" i="40" s="1"/>
  <c r="AC20" i="40" s="1"/>
  <c r="AB21" i="40" s="1"/>
  <c r="AX21" i="40"/>
  <c r="S21" i="40" s="1"/>
  <c r="AC21" i="40" s="1"/>
  <c r="AB22" i="40" s="1"/>
  <c r="AX22" i="40"/>
  <c r="S22" i="40" s="1"/>
  <c r="AC22" i="40" s="1"/>
  <c r="AB23" i="40" s="1"/>
  <c r="AX25" i="40"/>
  <c r="S25" i="40" s="1"/>
  <c r="AC25" i="40" s="1"/>
  <c r="AB26" i="40" s="1"/>
  <c r="AX26" i="40"/>
  <c r="S26" i="40" s="1"/>
  <c r="AC26" i="40" s="1"/>
  <c r="AB27" i="40" s="1"/>
  <c r="AX27" i="40"/>
  <c r="S27" i="40" s="1"/>
  <c r="AC27" i="40" s="1"/>
  <c r="AB28" i="40" s="1"/>
  <c r="AX28" i="40"/>
  <c r="S28" i="40" s="1"/>
  <c r="AC28" i="40" s="1"/>
  <c r="AB29" i="40" s="1"/>
  <c r="AX30" i="40"/>
  <c r="S30" i="40" s="1"/>
  <c r="AC30" i="40" s="1"/>
  <c r="AB31" i="40" s="1"/>
  <c r="AX31" i="40"/>
  <c r="S31" i="40" s="1"/>
  <c r="AC31" i="40" s="1"/>
  <c r="AB32" i="40" s="1"/>
  <c r="AX32" i="40"/>
  <c r="S32" i="40" s="1"/>
  <c r="AC32" i="40" s="1"/>
  <c r="AB33" i="40" s="1"/>
  <c r="AX33" i="40"/>
  <c r="S33" i="40" s="1"/>
  <c r="AC33" i="40" s="1"/>
  <c r="AB34" i="40" s="1"/>
  <c r="AX34" i="40"/>
  <c r="S34" i="40" s="1"/>
  <c r="AC34" i="40" s="1"/>
  <c r="AB35" i="40" s="1"/>
  <c r="AX36" i="40"/>
  <c r="S36" i="40" s="1"/>
  <c r="AC36" i="40" s="1"/>
  <c r="AB37" i="40" s="1"/>
  <c r="AX37" i="40"/>
  <c r="S37" i="40" s="1"/>
  <c r="AC37" i="40" s="1"/>
  <c r="AB38" i="40" s="1"/>
  <c r="AX38" i="40"/>
  <c r="S38" i="40" s="1"/>
  <c r="AC38" i="40" s="1"/>
  <c r="AB39" i="40" s="1"/>
  <c r="AX39" i="40"/>
  <c r="S39" i="40" s="1"/>
  <c r="AC39" i="40" s="1"/>
  <c r="AB40" i="40" s="1"/>
  <c r="AX40" i="40"/>
  <c r="S40" i="40" s="1"/>
  <c r="AC40" i="40" s="1"/>
  <c r="AB41" i="40" s="1"/>
  <c r="AX41" i="40"/>
  <c r="S41" i="40" s="1"/>
  <c r="AC41" i="40" s="1"/>
  <c r="AB42" i="40" s="1"/>
  <c r="AX42" i="40"/>
  <c r="S42" i="40" s="1"/>
  <c r="AC42" i="40" s="1"/>
  <c r="AB43" i="40" s="1"/>
  <c r="AX43" i="40"/>
  <c r="S43" i="40" s="1"/>
  <c r="AC43" i="40" s="1"/>
  <c r="AB44" i="40" s="1"/>
  <c r="AX44" i="40"/>
  <c r="S44" i="40" s="1"/>
  <c r="AC44" i="40" s="1"/>
  <c r="AB45" i="40" s="1"/>
  <c r="AX45" i="40"/>
  <c r="S45" i="40" s="1"/>
  <c r="AC45" i="40" s="1"/>
  <c r="AB46" i="40" s="1"/>
  <c r="AX46" i="40"/>
  <c r="S46" i="40" s="1"/>
  <c r="AC46" i="40" s="1"/>
  <c r="AB47" i="40" s="1"/>
  <c r="AX47" i="40"/>
  <c r="S47" i="40" s="1"/>
  <c r="AC47" i="40" s="1"/>
  <c r="AB48" i="40" s="1"/>
  <c r="AX48" i="40"/>
  <c r="S48" i="40" s="1"/>
  <c r="AC48" i="40" s="1"/>
  <c r="AB49" i="40" s="1"/>
  <c r="AX49" i="40"/>
  <c r="S49" i="40" s="1"/>
  <c r="AC49" i="40" s="1"/>
  <c r="AB50" i="40" s="1"/>
  <c r="AX50" i="40"/>
  <c r="S50" i="40" s="1"/>
  <c r="AC50" i="40" s="1"/>
  <c r="AB51" i="40" s="1"/>
  <c r="AX51" i="40"/>
  <c r="S51" i="40" s="1"/>
  <c r="AC51" i="40" s="1"/>
  <c r="AB52" i="40" s="1"/>
  <c r="AX52" i="40"/>
  <c r="S52" i="40" s="1"/>
  <c r="AC52" i="40" s="1"/>
  <c r="AB53" i="40" s="1"/>
  <c r="AX53" i="40"/>
  <c r="S53" i="40" s="1"/>
  <c r="AC53" i="40" s="1"/>
  <c r="AB54" i="40" s="1"/>
  <c r="AX54" i="40"/>
  <c r="S54" i="40" s="1"/>
  <c r="AC54" i="40" s="1"/>
  <c r="AB55" i="40" s="1"/>
  <c r="AX55" i="40"/>
  <c r="S55" i="40" s="1"/>
  <c r="AC55" i="40" s="1"/>
  <c r="AB56" i="40" s="1"/>
  <c r="AX56" i="40"/>
  <c r="S56" i="40" s="1"/>
  <c r="AC56" i="40" s="1"/>
  <c r="AB57" i="40" s="1"/>
  <c r="AX57" i="40"/>
  <c r="S57" i="40" s="1"/>
  <c r="AC57" i="40" s="1"/>
  <c r="AB58" i="40" s="1"/>
  <c r="AX58" i="40"/>
  <c r="S58" i="40" s="1"/>
  <c r="AC58" i="40" s="1"/>
  <c r="AB59" i="40" s="1"/>
  <c r="AX59" i="40"/>
  <c r="S59" i="40" s="1"/>
  <c r="AC59" i="40" s="1"/>
  <c r="AB60" i="40" s="1"/>
  <c r="AX60" i="40"/>
  <c r="S60" i="40" s="1"/>
  <c r="AC60" i="40" s="1"/>
  <c r="AB61" i="40" s="1"/>
  <c r="AX61" i="40"/>
  <c r="S61" i="40" s="1"/>
  <c r="AC61" i="40" s="1"/>
  <c r="AB62" i="40" s="1"/>
  <c r="AX62" i="40"/>
  <c r="S62" i="40" s="1"/>
  <c r="AC62" i="40" s="1"/>
  <c r="AB63" i="40" s="1"/>
  <c r="AX63" i="40"/>
  <c r="S63" i="40" s="1"/>
  <c r="AC63" i="40" s="1"/>
  <c r="AB64" i="40" s="1"/>
  <c r="AX68" i="40"/>
  <c r="S68" i="40" s="1"/>
  <c r="AC68" i="40" s="1"/>
  <c r="AB69" i="40" s="1"/>
  <c r="AX67" i="40"/>
  <c r="S67" i="40" s="1"/>
  <c r="AC67" i="40" s="1"/>
  <c r="AB68" i="40" s="1"/>
  <c r="AX65" i="40"/>
  <c r="S65" i="40" s="1"/>
  <c r="AC65" i="40" s="1"/>
  <c r="AB66" i="40" s="1"/>
  <c r="AX64" i="40"/>
  <c r="S64" i="40" s="1"/>
  <c r="AC64" i="40" s="1"/>
  <c r="AB65" i="40" s="1"/>
  <c r="AX66" i="40"/>
  <c r="S66" i="40" s="1"/>
  <c r="AC66" i="40" s="1"/>
  <c r="AB67" i="40" s="1"/>
  <c r="AS39" i="48"/>
  <c r="AL39" i="48"/>
  <c r="AU39" i="48" s="1"/>
  <c r="AJ66" i="92"/>
  <c r="AK66" i="92"/>
  <c r="AT66" i="92" s="1"/>
  <c r="AJ60" i="92"/>
  <c r="AK60" i="92"/>
  <c r="AT60" i="92" s="1"/>
  <c r="AJ54" i="92"/>
  <c r="AK54" i="92"/>
  <c r="AT54" i="92" s="1"/>
  <c r="AJ48" i="92"/>
  <c r="AK48" i="92"/>
  <c r="AT48" i="92" s="1"/>
  <c r="AK42" i="92"/>
  <c r="AT42" i="92" s="1"/>
  <c r="AJ42" i="92"/>
  <c r="AK36" i="92"/>
  <c r="AT36" i="92" s="1"/>
  <c r="AJ36" i="92"/>
  <c r="AK30" i="92"/>
  <c r="AT30" i="92" s="1"/>
  <c r="AJ30" i="92"/>
  <c r="AK24" i="92"/>
  <c r="AT24" i="92" s="1"/>
  <c r="AJ24" i="92"/>
  <c r="AK18" i="92"/>
  <c r="AT18" i="92" s="1"/>
  <c r="AJ18" i="92"/>
  <c r="AK12" i="92"/>
  <c r="AT12" i="92" s="1"/>
  <c r="AJ12" i="92"/>
  <c r="AJ3" i="92"/>
  <c r="AB4" i="92"/>
  <c r="AN67" i="95"/>
  <c r="AI67" i="95"/>
  <c r="Y67" i="76"/>
  <c r="X67" i="76"/>
  <c r="AE72" i="30"/>
  <c r="AF72" i="30"/>
  <c r="AO72" i="30" s="1"/>
  <c r="W73" i="30"/>
  <c r="AG72" i="30"/>
  <c r="AP72" i="30" s="1"/>
  <c r="AS10" i="48"/>
  <c r="AL10" i="48"/>
  <c r="AU10" i="48" s="1"/>
  <c r="AR70" i="85"/>
  <c r="AR69" i="26"/>
  <c r="X68" i="82"/>
  <c r="Y68" i="82"/>
  <c r="Z68" i="82" s="1"/>
  <c r="AN66" i="73"/>
  <c r="AI66" i="73"/>
  <c r="AS56" i="48"/>
  <c r="AL56" i="48"/>
  <c r="AU56" i="48" s="1"/>
  <c r="Z68" i="88"/>
  <c r="AR68" i="84"/>
  <c r="Z70" i="37"/>
  <c r="AN71" i="27"/>
  <c r="AI71" i="27"/>
  <c r="AF69" i="75"/>
  <c r="AO69" i="75" s="1"/>
  <c r="AG69" i="75"/>
  <c r="AP69" i="75" s="1"/>
  <c r="AE69" i="75"/>
  <c r="W70" i="75"/>
  <c r="AE68" i="44"/>
  <c r="W69" i="44"/>
  <c r="AG68" i="44"/>
  <c r="AP68" i="44" s="1"/>
  <c r="AF68" i="44"/>
  <c r="AO68" i="44" s="1"/>
  <c r="AH69" i="84"/>
  <c r="AQ69" i="84" s="1"/>
  <c r="AQ71" i="84" s="1"/>
  <c r="AZ3" i="84"/>
  <c r="AX5" i="84" s="1"/>
  <c r="S5" i="84" s="1"/>
  <c r="AC5" i="84" s="1"/>
  <c r="AB6" i="84" s="1"/>
  <c r="AX6" i="84"/>
  <c r="S6" i="84" s="1"/>
  <c r="AC6" i="84" s="1"/>
  <c r="AB7" i="84" s="1"/>
  <c r="AX10" i="84"/>
  <c r="S10" i="84" s="1"/>
  <c r="AC10" i="84" s="1"/>
  <c r="AB11" i="84" s="1"/>
  <c r="AX12" i="84"/>
  <c r="S12" i="84" s="1"/>
  <c r="AC12" i="84" s="1"/>
  <c r="AB13" i="84" s="1"/>
  <c r="AX16" i="84"/>
  <c r="S16" i="84" s="1"/>
  <c r="AC16" i="84" s="1"/>
  <c r="AB17" i="84" s="1"/>
  <c r="AX18" i="84"/>
  <c r="S18" i="84" s="1"/>
  <c r="AC18" i="84" s="1"/>
  <c r="AB19" i="84" s="1"/>
  <c r="AX20" i="84"/>
  <c r="S20" i="84" s="1"/>
  <c r="AC20" i="84" s="1"/>
  <c r="AB21" i="84" s="1"/>
  <c r="AX21" i="84"/>
  <c r="S21" i="84" s="1"/>
  <c r="AC21" i="84" s="1"/>
  <c r="AB22" i="84" s="1"/>
  <c r="AX22" i="84"/>
  <c r="S22" i="84" s="1"/>
  <c r="AC22" i="84" s="1"/>
  <c r="AB23" i="84" s="1"/>
  <c r="AX24" i="84"/>
  <c r="S24" i="84" s="1"/>
  <c r="AC24" i="84" s="1"/>
  <c r="AB25" i="84" s="1"/>
  <c r="AX25" i="84"/>
  <c r="S25" i="84" s="1"/>
  <c r="AC25" i="84" s="1"/>
  <c r="AB26" i="84" s="1"/>
  <c r="AX26" i="84"/>
  <c r="S26" i="84" s="1"/>
  <c r="AC26" i="84" s="1"/>
  <c r="AB27" i="84" s="1"/>
  <c r="AX27" i="84"/>
  <c r="S27" i="84" s="1"/>
  <c r="AC27" i="84" s="1"/>
  <c r="AB28" i="84" s="1"/>
  <c r="AX28" i="84"/>
  <c r="S28" i="84" s="1"/>
  <c r="AC28" i="84" s="1"/>
  <c r="AB29" i="84" s="1"/>
  <c r="AX30" i="84"/>
  <c r="S30" i="84" s="1"/>
  <c r="AC30" i="84" s="1"/>
  <c r="AB31" i="84" s="1"/>
  <c r="AX31" i="84"/>
  <c r="S31" i="84" s="1"/>
  <c r="AC31" i="84" s="1"/>
  <c r="AB32" i="84" s="1"/>
  <c r="AX32" i="84"/>
  <c r="S32" i="84" s="1"/>
  <c r="AC32" i="84" s="1"/>
  <c r="AB33" i="84" s="1"/>
  <c r="AX33" i="84"/>
  <c r="S33" i="84" s="1"/>
  <c r="AC33" i="84" s="1"/>
  <c r="AB34" i="84" s="1"/>
  <c r="AX34" i="84"/>
  <c r="S34" i="84" s="1"/>
  <c r="AC34" i="84" s="1"/>
  <c r="AB35" i="84" s="1"/>
  <c r="AX36" i="84"/>
  <c r="S36" i="84" s="1"/>
  <c r="AC36" i="84" s="1"/>
  <c r="AB37" i="84" s="1"/>
  <c r="AX37" i="84"/>
  <c r="S37" i="84" s="1"/>
  <c r="AC37" i="84" s="1"/>
  <c r="AB38" i="84" s="1"/>
  <c r="AX38" i="84"/>
  <c r="S38" i="84" s="1"/>
  <c r="AC38" i="84" s="1"/>
  <c r="AB39" i="84" s="1"/>
  <c r="AX39" i="84"/>
  <c r="S39" i="84" s="1"/>
  <c r="AC39" i="84" s="1"/>
  <c r="AB40" i="84" s="1"/>
  <c r="AX40" i="84"/>
  <c r="S40" i="84" s="1"/>
  <c r="AC40" i="84" s="1"/>
  <c r="AB41" i="84" s="1"/>
  <c r="AX42" i="84"/>
  <c r="S42" i="84" s="1"/>
  <c r="AC42" i="84" s="1"/>
  <c r="AB43" i="84" s="1"/>
  <c r="AX43" i="84"/>
  <c r="S43" i="84" s="1"/>
  <c r="AC43" i="84" s="1"/>
  <c r="AB44" i="84" s="1"/>
  <c r="AX44" i="84"/>
  <c r="S44" i="84" s="1"/>
  <c r="AC44" i="84" s="1"/>
  <c r="AB45" i="84" s="1"/>
  <c r="AX45" i="84"/>
  <c r="S45" i="84" s="1"/>
  <c r="AC45" i="84" s="1"/>
  <c r="AB46" i="84" s="1"/>
  <c r="AX46" i="84"/>
  <c r="S46" i="84" s="1"/>
  <c r="AC46" i="84" s="1"/>
  <c r="AB47" i="84" s="1"/>
  <c r="AX48" i="84"/>
  <c r="S48" i="84" s="1"/>
  <c r="AC48" i="84" s="1"/>
  <c r="AB49" i="84" s="1"/>
  <c r="AX49" i="84"/>
  <c r="S49" i="84" s="1"/>
  <c r="AC49" i="84" s="1"/>
  <c r="AB50" i="84" s="1"/>
  <c r="AX50" i="84"/>
  <c r="S50" i="84" s="1"/>
  <c r="AC50" i="84" s="1"/>
  <c r="AB51" i="84" s="1"/>
  <c r="AX51" i="84"/>
  <c r="S51" i="84" s="1"/>
  <c r="AC51" i="84" s="1"/>
  <c r="AB52" i="84" s="1"/>
  <c r="AX52" i="84"/>
  <c r="S52" i="84" s="1"/>
  <c r="AC52" i="84" s="1"/>
  <c r="AB53" i="84" s="1"/>
  <c r="AX54" i="84"/>
  <c r="S54" i="84" s="1"/>
  <c r="AC54" i="84" s="1"/>
  <c r="AB55" i="84" s="1"/>
  <c r="AX55" i="84"/>
  <c r="S55" i="84" s="1"/>
  <c r="AC55" i="84" s="1"/>
  <c r="AB56" i="84" s="1"/>
  <c r="AX56" i="84"/>
  <c r="S56" i="84" s="1"/>
  <c r="AC56" i="84" s="1"/>
  <c r="AB57" i="84" s="1"/>
  <c r="AX57" i="84"/>
  <c r="S57" i="84" s="1"/>
  <c r="AC57" i="84" s="1"/>
  <c r="AB58" i="84" s="1"/>
  <c r="AX58" i="84"/>
  <c r="S58" i="84" s="1"/>
  <c r="AC58" i="84" s="1"/>
  <c r="AB59" i="84" s="1"/>
  <c r="AX60" i="84"/>
  <c r="S60" i="84" s="1"/>
  <c r="AC60" i="84" s="1"/>
  <c r="AB61" i="84" s="1"/>
  <c r="AX61" i="84"/>
  <c r="S61" i="84" s="1"/>
  <c r="AC61" i="84" s="1"/>
  <c r="AB62" i="84" s="1"/>
  <c r="AX62" i="84"/>
  <c r="S62" i="84" s="1"/>
  <c r="AC62" i="84" s="1"/>
  <c r="AB63" i="84" s="1"/>
  <c r="AX63" i="84"/>
  <c r="S63" i="84" s="1"/>
  <c r="AC63" i="84" s="1"/>
  <c r="AB64" i="84" s="1"/>
  <c r="AX64" i="84"/>
  <c r="S64" i="84" s="1"/>
  <c r="AC64" i="84" s="1"/>
  <c r="AB65" i="84" s="1"/>
  <c r="AX65" i="84"/>
  <c r="S65" i="84" s="1"/>
  <c r="AC65" i="84" s="1"/>
  <c r="AB66" i="84" s="1"/>
  <c r="AX66" i="84"/>
  <c r="S66" i="84" s="1"/>
  <c r="AC66" i="84" s="1"/>
  <c r="AB67" i="84" s="1"/>
  <c r="AX67" i="84"/>
  <c r="S67" i="84" s="1"/>
  <c r="AC67" i="84" s="1"/>
  <c r="AB68" i="84" s="1"/>
  <c r="AS61" i="48"/>
  <c r="AL61" i="48"/>
  <c r="AU61" i="48" s="1"/>
  <c r="AH71" i="86"/>
  <c r="AQ71" i="86" s="1"/>
  <c r="AR65" i="47"/>
  <c r="AR68" i="36"/>
  <c r="AS44" i="48"/>
  <c r="AL44" i="48"/>
  <c r="AU44" i="48" s="1"/>
  <c r="AS55" i="48"/>
  <c r="AL55" i="48"/>
  <c r="AU55" i="48" s="1"/>
  <c r="AS34" i="48"/>
  <c r="AL34" i="48"/>
  <c r="AU34" i="48" s="1"/>
  <c r="AN68" i="25"/>
  <c r="AI68" i="25"/>
  <c r="AR68" i="40"/>
  <c r="AS6" i="48"/>
  <c r="AL6" i="48"/>
  <c r="AU6" i="48" s="1"/>
  <c r="Z69" i="40"/>
  <c r="Z66" i="47"/>
  <c r="AS21" i="48"/>
  <c r="AL21" i="48"/>
  <c r="AU21" i="48" s="1"/>
  <c r="AJ65" i="92"/>
  <c r="AK65" i="92"/>
  <c r="AT65" i="92" s="1"/>
  <c r="AK59" i="92"/>
  <c r="AT59" i="92" s="1"/>
  <c r="AJ59" i="92"/>
  <c r="AJ53" i="92"/>
  <c r="AK53" i="92"/>
  <c r="AT53" i="92" s="1"/>
  <c r="AK47" i="92"/>
  <c r="AT47" i="92" s="1"/>
  <c r="AJ47" i="92"/>
  <c r="AJ41" i="92"/>
  <c r="AK41" i="92"/>
  <c r="AT41" i="92" s="1"/>
  <c r="AJ35" i="92"/>
  <c r="AK35" i="92"/>
  <c r="AT35" i="92" s="1"/>
  <c r="AJ29" i="92"/>
  <c r="AK29" i="92"/>
  <c r="AT29" i="92" s="1"/>
  <c r="AJ23" i="92"/>
  <c r="AK23" i="92"/>
  <c r="AT23" i="92" s="1"/>
  <c r="AJ17" i="92"/>
  <c r="AK17" i="92"/>
  <c r="AT17" i="92" s="1"/>
  <c r="AK11" i="92"/>
  <c r="AT11" i="92" s="1"/>
  <c r="AJ11" i="92"/>
  <c r="AK6" i="92"/>
  <c r="AT6" i="92" s="1"/>
  <c r="AJ6" i="92"/>
  <c r="AS18" i="48"/>
  <c r="AL18" i="48"/>
  <c r="AU18" i="48" s="1"/>
  <c r="AL69" i="48"/>
  <c r="AU69" i="48" s="1"/>
  <c r="AR69" i="48"/>
  <c r="AR71" i="48" s="1"/>
  <c r="AS40" i="48"/>
  <c r="AL40" i="48"/>
  <c r="AU40" i="48" s="1"/>
  <c r="AH70" i="45"/>
  <c r="AQ70" i="45" s="1"/>
  <c r="AS37" i="48"/>
  <c r="AL37" i="48"/>
  <c r="AU37" i="48" s="1"/>
  <c r="AS32" i="48"/>
  <c r="AL32" i="48"/>
  <c r="AU32" i="48" s="1"/>
  <c r="AR67" i="46"/>
  <c r="AS31" i="48"/>
  <c r="AL31" i="48"/>
  <c r="AU31" i="48" s="1"/>
  <c r="AS67" i="48"/>
  <c r="AL67" i="48"/>
  <c r="AU67" i="48" s="1"/>
  <c r="AF70" i="42"/>
  <c r="AO70" i="42" s="1"/>
  <c r="AE70" i="42"/>
  <c r="W71" i="42"/>
  <c r="AG70" i="42"/>
  <c r="AP70" i="42" s="1"/>
  <c r="AH69" i="43"/>
  <c r="AQ69" i="43" s="1"/>
  <c r="AS27" i="48"/>
  <c r="AL27" i="48"/>
  <c r="AU27" i="48" s="1"/>
  <c r="AS26" i="48"/>
  <c r="AL26" i="48"/>
  <c r="AU26" i="48" s="1"/>
  <c r="AH70" i="26"/>
  <c r="AQ70" i="26" s="1"/>
  <c r="AH68" i="29"/>
  <c r="AQ68" i="29" s="1"/>
  <c r="Z71" i="86"/>
  <c r="AH69" i="81"/>
  <c r="AQ69" i="81" s="1"/>
  <c r="AR69" i="35"/>
  <c r="AH69" i="36"/>
  <c r="AQ69" i="36" s="1"/>
  <c r="AQ71" i="36" s="1"/>
  <c r="AX3" i="36"/>
  <c r="S3" i="36" s="1"/>
  <c r="AC3" i="36" s="1"/>
  <c r="AZ3" i="36"/>
  <c r="AX4" i="36"/>
  <c r="S4" i="36" s="1"/>
  <c r="AC4" i="36" s="1"/>
  <c r="AB5" i="36" s="1"/>
  <c r="AX5" i="36"/>
  <c r="S5" i="36" s="1"/>
  <c r="AC5" i="36" s="1"/>
  <c r="AB6" i="36" s="1"/>
  <c r="AX6" i="36"/>
  <c r="S6" i="36" s="1"/>
  <c r="AC6" i="36" s="1"/>
  <c r="AB7" i="36" s="1"/>
  <c r="AX7" i="36"/>
  <c r="S7" i="36" s="1"/>
  <c r="AC7" i="36" s="1"/>
  <c r="AB8" i="36" s="1"/>
  <c r="AX8" i="36"/>
  <c r="S8" i="36" s="1"/>
  <c r="AC8" i="36" s="1"/>
  <c r="AB9" i="36" s="1"/>
  <c r="AX9" i="36"/>
  <c r="S9" i="36" s="1"/>
  <c r="AC9" i="36" s="1"/>
  <c r="AB10" i="36" s="1"/>
  <c r="AX10" i="36"/>
  <c r="S10" i="36" s="1"/>
  <c r="AC10" i="36" s="1"/>
  <c r="AB11" i="36" s="1"/>
  <c r="AX11" i="36"/>
  <c r="S11" i="36" s="1"/>
  <c r="AC11" i="36" s="1"/>
  <c r="AB12" i="36" s="1"/>
  <c r="AX12" i="36"/>
  <c r="S12" i="36" s="1"/>
  <c r="AC12" i="36" s="1"/>
  <c r="AB13" i="36" s="1"/>
  <c r="AX13" i="36"/>
  <c r="S13" i="36" s="1"/>
  <c r="AC13" i="36" s="1"/>
  <c r="AB14" i="36" s="1"/>
  <c r="AX14" i="36"/>
  <c r="S14" i="36" s="1"/>
  <c r="AC14" i="36" s="1"/>
  <c r="AB15" i="36" s="1"/>
  <c r="AX15" i="36"/>
  <c r="S15" i="36" s="1"/>
  <c r="AC15" i="36" s="1"/>
  <c r="AB16" i="36" s="1"/>
  <c r="AX16" i="36"/>
  <c r="S16" i="36" s="1"/>
  <c r="AC16" i="36" s="1"/>
  <c r="AB17" i="36" s="1"/>
  <c r="AX17" i="36"/>
  <c r="S17" i="36" s="1"/>
  <c r="AC17" i="36" s="1"/>
  <c r="AB18" i="36" s="1"/>
  <c r="AX18" i="36"/>
  <c r="S18" i="36" s="1"/>
  <c r="AC18" i="36" s="1"/>
  <c r="AB19" i="36" s="1"/>
  <c r="AX19" i="36"/>
  <c r="S19" i="36" s="1"/>
  <c r="AC19" i="36" s="1"/>
  <c r="AB20" i="36" s="1"/>
  <c r="AX20" i="36"/>
  <c r="S20" i="36" s="1"/>
  <c r="AC20" i="36" s="1"/>
  <c r="AB21" i="36" s="1"/>
  <c r="AX21" i="36"/>
  <c r="S21" i="36" s="1"/>
  <c r="AC21" i="36" s="1"/>
  <c r="AB22" i="36" s="1"/>
  <c r="AX22" i="36"/>
  <c r="S22" i="36" s="1"/>
  <c r="AC22" i="36" s="1"/>
  <c r="AB23" i="36" s="1"/>
  <c r="AX23" i="36"/>
  <c r="S23" i="36" s="1"/>
  <c r="AC23" i="36" s="1"/>
  <c r="AB24" i="36" s="1"/>
  <c r="AX24" i="36"/>
  <c r="S24" i="36" s="1"/>
  <c r="AC24" i="36" s="1"/>
  <c r="AB25" i="36" s="1"/>
  <c r="AX25" i="36"/>
  <c r="S25" i="36" s="1"/>
  <c r="AC25" i="36" s="1"/>
  <c r="AB26" i="36" s="1"/>
  <c r="AX26" i="36"/>
  <c r="S26" i="36" s="1"/>
  <c r="AC26" i="36" s="1"/>
  <c r="AB27" i="36" s="1"/>
  <c r="AX27" i="36"/>
  <c r="S27" i="36" s="1"/>
  <c r="AC27" i="36" s="1"/>
  <c r="AB28" i="36" s="1"/>
  <c r="AX28" i="36"/>
  <c r="S28" i="36" s="1"/>
  <c r="AC28" i="36" s="1"/>
  <c r="AB29" i="36" s="1"/>
  <c r="AX29" i="36"/>
  <c r="S29" i="36" s="1"/>
  <c r="AC29" i="36" s="1"/>
  <c r="AB30" i="36" s="1"/>
  <c r="AX30" i="36"/>
  <c r="S30" i="36" s="1"/>
  <c r="AC30" i="36" s="1"/>
  <c r="AB31" i="36" s="1"/>
  <c r="AX31" i="36"/>
  <c r="S31" i="36" s="1"/>
  <c r="AC31" i="36" s="1"/>
  <c r="AB32" i="36" s="1"/>
  <c r="AX32" i="36"/>
  <c r="S32" i="36" s="1"/>
  <c r="AC32" i="36" s="1"/>
  <c r="AB33" i="36" s="1"/>
  <c r="AX33" i="36"/>
  <c r="S33" i="36" s="1"/>
  <c r="AC33" i="36" s="1"/>
  <c r="AB34" i="36" s="1"/>
  <c r="AX34" i="36"/>
  <c r="S34" i="36" s="1"/>
  <c r="AC34" i="36" s="1"/>
  <c r="AB35" i="36" s="1"/>
  <c r="AX35" i="36"/>
  <c r="S35" i="36" s="1"/>
  <c r="AC35" i="36" s="1"/>
  <c r="AB36" i="36" s="1"/>
  <c r="AX36" i="36"/>
  <c r="S36" i="36" s="1"/>
  <c r="AC36" i="36" s="1"/>
  <c r="AB37" i="36" s="1"/>
  <c r="AX37" i="36"/>
  <c r="S37" i="36" s="1"/>
  <c r="AC37" i="36" s="1"/>
  <c r="AB38" i="36" s="1"/>
  <c r="AX38" i="36"/>
  <c r="S38" i="36" s="1"/>
  <c r="AC38" i="36" s="1"/>
  <c r="AB39" i="36" s="1"/>
  <c r="AX39" i="36"/>
  <c r="S39" i="36" s="1"/>
  <c r="AC39" i="36" s="1"/>
  <c r="AB40" i="36" s="1"/>
  <c r="AX40" i="36"/>
  <c r="S40" i="36" s="1"/>
  <c r="AC40" i="36" s="1"/>
  <c r="AB41" i="36" s="1"/>
  <c r="AX41" i="36"/>
  <c r="S41" i="36" s="1"/>
  <c r="AC41" i="36" s="1"/>
  <c r="AB42" i="36" s="1"/>
  <c r="AX42" i="36"/>
  <c r="S42" i="36" s="1"/>
  <c r="AC42" i="36" s="1"/>
  <c r="AB43" i="36" s="1"/>
  <c r="AX43" i="36"/>
  <c r="S43" i="36" s="1"/>
  <c r="AC43" i="36" s="1"/>
  <c r="AB44" i="36" s="1"/>
  <c r="AX44" i="36"/>
  <c r="S44" i="36" s="1"/>
  <c r="AC44" i="36" s="1"/>
  <c r="AB45" i="36" s="1"/>
  <c r="AX45" i="36"/>
  <c r="S45" i="36" s="1"/>
  <c r="AC45" i="36" s="1"/>
  <c r="AB46" i="36" s="1"/>
  <c r="AX46" i="36"/>
  <c r="S46" i="36" s="1"/>
  <c r="AC46" i="36" s="1"/>
  <c r="AB47" i="36" s="1"/>
  <c r="AX47" i="36"/>
  <c r="S47" i="36" s="1"/>
  <c r="AC47" i="36" s="1"/>
  <c r="AB48" i="36" s="1"/>
  <c r="AX48" i="36"/>
  <c r="S48" i="36" s="1"/>
  <c r="AC48" i="36" s="1"/>
  <c r="AB49" i="36" s="1"/>
  <c r="AX49" i="36"/>
  <c r="S49" i="36" s="1"/>
  <c r="AC49" i="36" s="1"/>
  <c r="AB50" i="36" s="1"/>
  <c r="AX50" i="36"/>
  <c r="S50" i="36" s="1"/>
  <c r="AC50" i="36" s="1"/>
  <c r="AB51" i="36" s="1"/>
  <c r="AX51" i="36"/>
  <c r="S51" i="36" s="1"/>
  <c r="AC51" i="36" s="1"/>
  <c r="AB52" i="36" s="1"/>
  <c r="AX52" i="36"/>
  <c r="S52" i="36" s="1"/>
  <c r="AC52" i="36" s="1"/>
  <c r="AB53" i="36" s="1"/>
  <c r="AX53" i="36"/>
  <c r="S53" i="36" s="1"/>
  <c r="AC53" i="36" s="1"/>
  <c r="AB54" i="36" s="1"/>
  <c r="AX54" i="36"/>
  <c r="S54" i="36" s="1"/>
  <c r="AC54" i="36" s="1"/>
  <c r="AB55" i="36" s="1"/>
  <c r="AX55" i="36"/>
  <c r="S55" i="36" s="1"/>
  <c r="AC55" i="36" s="1"/>
  <c r="AB56" i="36" s="1"/>
  <c r="AX56" i="36"/>
  <c r="S56" i="36" s="1"/>
  <c r="AC56" i="36" s="1"/>
  <c r="AB57" i="36" s="1"/>
  <c r="AX57" i="36"/>
  <c r="S57" i="36" s="1"/>
  <c r="AC57" i="36" s="1"/>
  <c r="AB58" i="36" s="1"/>
  <c r="AX58" i="36"/>
  <c r="S58" i="36" s="1"/>
  <c r="AC58" i="36" s="1"/>
  <c r="AB59" i="36" s="1"/>
  <c r="AX59" i="36"/>
  <c r="S59" i="36" s="1"/>
  <c r="AC59" i="36" s="1"/>
  <c r="AB60" i="36" s="1"/>
  <c r="AX60" i="36"/>
  <c r="S60" i="36" s="1"/>
  <c r="AC60" i="36" s="1"/>
  <c r="AB61" i="36" s="1"/>
  <c r="AX61" i="36"/>
  <c r="S61" i="36" s="1"/>
  <c r="AC61" i="36" s="1"/>
  <c r="AB62" i="36" s="1"/>
  <c r="AX62" i="36"/>
  <c r="S62" i="36" s="1"/>
  <c r="AC62" i="36" s="1"/>
  <c r="AB63" i="36" s="1"/>
  <c r="AX63" i="36"/>
  <c r="S63" i="36" s="1"/>
  <c r="AC63" i="36" s="1"/>
  <c r="AB64" i="36" s="1"/>
  <c r="AX64" i="36"/>
  <c r="S64" i="36" s="1"/>
  <c r="AC64" i="36" s="1"/>
  <c r="AB65" i="36" s="1"/>
  <c r="AX67" i="36"/>
  <c r="S67" i="36" s="1"/>
  <c r="AC67" i="36" s="1"/>
  <c r="AB68" i="36" s="1"/>
  <c r="AX65" i="36"/>
  <c r="S65" i="36" s="1"/>
  <c r="AC65" i="36" s="1"/>
  <c r="AB66" i="36" s="1"/>
  <c r="AX66" i="36"/>
  <c r="S66" i="36" s="1"/>
  <c r="AC66" i="36" s="1"/>
  <c r="AB67" i="36" s="1"/>
  <c r="AX68" i="36"/>
  <c r="S68" i="36" s="1"/>
  <c r="AC68" i="36" s="1"/>
  <c r="AB69" i="36" s="1"/>
  <c r="AS17" i="48"/>
  <c r="AL17" i="48"/>
  <c r="AU17" i="48" s="1"/>
  <c r="X69" i="91"/>
  <c r="Y69" i="91"/>
  <c r="AS15" i="48"/>
  <c r="AL15" i="48"/>
  <c r="AU15" i="48" s="1"/>
  <c r="AS14" i="48"/>
  <c r="AL14" i="48"/>
  <c r="AU14" i="48" s="1"/>
  <c r="AI71" i="31"/>
  <c r="AN71" i="31"/>
  <c r="Z70" i="79"/>
  <c r="AS43" i="48"/>
  <c r="AL43" i="48"/>
  <c r="AU43" i="48" s="1"/>
  <c r="AS58" i="48"/>
  <c r="AL58" i="48"/>
  <c r="AU58" i="48" s="1"/>
  <c r="AS5" i="48"/>
  <c r="AS71" i="48" s="1"/>
  <c r="AL5" i="48"/>
  <c r="AU5" i="48" s="1"/>
  <c r="X68" i="78"/>
  <c r="Y68" i="78"/>
  <c r="AI68" i="96"/>
  <c r="AN68" i="96"/>
  <c r="AG70" i="34"/>
  <c r="AP70" i="34" s="1"/>
  <c r="AF70" i="34"/>
  <c r="AO70" i="34" s="1"/>
  <c r="AE70" i="34"/>
  <c r="W71" i="34"/>
  <c r="AJ64" i="92"/>
  <c r="AK64" i="92"/>
  <c r="AT64" i="92" s="1"/>
  <c r="AJ58" i="92"/>
  <c r="AK58" i="92"/>
  <c r="AT58" i="92" s="1"/>
  <c r="AJ52" i="92"/>
  <c r="AK52" i="92"/>
  <c r="AT52" i="92" s="1"/>
  <c r="AJ46" i="92"/>
  <c r="AK46" i="92"/>
  <c r="AT46" i="92" s="1"/>
  <c r="AJ40" i="92"/>
  <c r="AK40" i="92"/>
  <c r="AT40" i="92" s="1"/>
  <c r="AJ34" i="92"/>
  <c r="AK34" i="92"/>
  <c r="AT34" i="92" s="1"/>
  <c r="AJ28" i="92"/>
  <c r="AK28" i="92"/>
  <c r="AT28" i="92" s="1"/>
  <c r="AJ22" i="92"/>
  <c r="AK22" i="92"/>
  <c r="AT22" i="92" s="1"/>
  <c r="AJ16" i="92"/>
  <c r="AK16" i="92"/>
  <c r="AT16" i="92" s="1"/>
  <c r="AJ10" i="92"/>
  <c r="AK10" i="92"/>
  <c r="AT10" i="92" s="1"/>
  <c r="AS45" i="48"/>
  <c r="AL45" i="48"/>
  <c r="AU45" i="48" s="1"/>
  <c r="Y73" i="39"/>
  <c r="Z73" i="39" s="1"/>
  <c r="X73" i="39"/>
  <c r="Y69" i="41"/>
  <c r="X69" i="41"/>
  <c r="Z69" i="41" s="1"/>
  <c r="AU71" i="48" l="1"/>
  <c r="C11" i="48" s="1"/>
  <c r="AF69" i="41"/>
  <c r="AO69" i="41" s="1"/>
  <c r="AE69" i="41"/>
  <c r="W70" i="41"/>
  <c r="AG69" i="41"/>
  <c r="AP69" i="41" s="1"/>
  <c r="AK6" i="40"/>
  <c r="AT6" i="40" s="1"/>
  <c r="AG73" i="39"/>
  <c r="AP73" i="39" s="1"/>
  <c r="AF73" i="39"/>
  <c r="AO73" i="39" s="1"/>
  <c r="AE73" i="39"/>
  <c r="W74" i="39"/>
  <c r="AJ6" i="84"/>
  <c r="AK6" i="84"/>
  <c r="AT6" i="84" s="1"/>
  <c r="W69" i="82"/>
  <c r="AG68" i="82"/>
  <c r="AP68" i="82" s="1"/>
  <c r="AE68" i="82"/>
  <c r="AF68" i="82"/>
  <c r="AO68" i="82" s="1"/>
  <c r="AF71" i="89"/>
  <c r="AO71" i="89" s="1"/>
  <c r="AE71" i="89"/>
  <c r="W72" i="89"/>
  <c r="AG71" i="89"/>
  <c r="AP71" i="89" s="1"/>
  <c r="W68" i="73"/>
  <c r="AG67" i="73"/>
  <c r="AP67" i="73" s="1"/>
  <c r="AF67" i="73"/>
  <c r="AO67" i="73" s="1"/>
  <c r="AE67" i="73"/>
  <c r="AG70" i="79"/>
  <c r="AP70" i="79" s="1"/>
  <c r="AF70" i="79"/>
  <c r="AO70" i="79" s="1"/>
  <c r="AE70" i="79"/>
  <c r="W71" i="79"/>
  <c r="AK69" i="36"/>
  <c r="AT69" i="36" s="1"/>
  <c r="AJ69" i="36"/>
  <c r="AS69" i="36" s="1"/>
  <c r="AJ63" i="36"/>
  <c r="AK63" i="36"/>
  <c r="AT63" i="36" s="1"/>
  <c r="AJ57" i="36"/>
  <c r="AK57" i="36"/>
  <c r="AT57" i="36" s="1"/>
  <c r="AK51" i="36"/>
  <c r="AT51" i="36" s="1"/>
  <c r="AJ51" i="36"/>
  <c r="AJ45" i="36"/>
  <c r="AK45" i="36"/>
  <c r="AT45" i="36" s="1"/>
  <c r="AJ39" i="36"/>
  <c r="AK39" i="36"/>
  <c r="AT39" i="36" s="1"/>
  <c r="AK33" i="36"/>
  <c r="AT33" i="36" s="1"/>
  <c r="AJ33" i="36"/>
  <c r="AJ27" i="36"/>
  <c r="AK27" i="36"/>
  <c r="AT27" i="36" s="1"/>
  <c r="AJ21" i="36"/>
  <c r="AK21" i="36"/>
  <c r="AT21" i="36" s="1"/>
  <c r="AK15" i="36"/>
  <c r="AT15" i="36" s="1"/>
  <c r="AJ15" i="36"/>
  <c r="AJ9" i="36"/>
  <c r="AK9" i="36"/>
  <c r="AT9" i="36" s="1"/>
  <c r="AJ3" i="36"/>
  <c r="AB4" i="36"/>
  <c r="AS17" i="92"/>
  <c r="AL17" i="92"/>
  <c r="AU17" i="92" s="1"/>
  <c r="AS35" i="92"/>
  <c r="AL35" i="92"/>
  <c r="AU35" i="92" s="1"/>
  <c r="AS53" i="92"/>
  <c r="AL53" i="92"/>
  <c r="AU53" i="92" s="1"/>
  <c r="AJ65" i="84"/>
  <c r="AK65" i="84"/>
  <c r="AT65" i="84" s="1"/>
  <c r="AK59" i="84"/>
  <c r="AT59" i="84" s="1"/>
  <c r="AK53" i="84"/>
  <c r="AT53" i="84" s="1"/>
  <c r="AK47" i="84"/>
  <c r="AT47" i="84" s="1"/>
  <c r="AK41" i="84"/>
  <c r="AT41" i="84" s="1"/>
  <c r="AK35" i="84"/>
  <c r="AT35" i="84" s="1"/>
  <c r="AK29" i="84"/>
  <c r="AT29" i="84" s="1"/>
  <c r="AK23" i="84"/>
  <c r="AT23" i="84" s="1"/>
  <c r="AK17" i="84"/>
  <c r="AT17" i="84" s="1"/>
  <c r="AK11" i="84"/>
  <c r="AT11" i="84" s="1"/>
  <c r="AS18" i="92"/>
  <c r="AL18" i="92"/>
  <c r="AU18" i="92" s="1"/>
  <c r="AS36" i="92"/>
  <c r="AL36" i="92"/>
  <c r="AU36" i="92" s="1"/>
  <c r="AK59" i="40"/>
  <c r="AT59" i="40" s="1"/>
  <c r="AJ59" i="40"/>
  <c r="AK53" i="40"/>
  <c r="AT53" i="40" s="1"/>
  <c r="AJ53" i="40"/>
  <c r="AK47" i="40"/>
  <c r="AT47" i="40" s="1"/>
  <c r="AJ47" i="40"/>
  <c r="AK41" i="40"/>
  <c r="AT41" i="40" s="1"/>
  <c r="AJ41" i="40"/>
  <c r="AK35" i="40"/>
  <c r="AT35" i="40" s="1"/>
  <c r="AK29" i="40"/>
  <c r="AT29" i="40" s="1"/>
  <c r="AK23" i="40"/>
  <c r="AT23" i="40" s="1"/>
  <c r="AK17" i="40"/>
  <c r="AT17" i="40" s="1"/>
  <c r="AK11" i="40"/>
  <c r="AT11" i="40" s="1"/>
  <c r="AJ5" i="40"/>
  <c r="AK5" i="40"/>
  <c r="AT5" i="40" s="1"/>
  <c r="W73" i="27"/>
  <c r="AG72" i="27"/>
  <c r="AP72" i="27" s="1"/>
  <c r="AF72" i="27"/>
  <c r="AO72" i="27" s="1"/>
  <c r="AE72" i="27"/>
  <c r="AR67" i="78"/>
  <c r="W69" i="38"/>
  <c r="AG68" i="38"/>
  <c r="AP68" i="38" s="1"/>
  <c r="AF68" i="38"/>
  <c r="AO68" i="38" s="1"/>
  <c r="AE68" i="38"/>
  <c r="AF69" i="33"/>
  <c r="AO69" i="33" s="1"/>
  <c r="AE69" i="33"/>
  <c r="W70" i="33"/>
  <c r="AG69" i="33"/>
  <c r="AP69" i="33" s="1"/>
  <c r="AS14" i="92"/>
  <c r="AL14" i="92"/>
  <c r="AU14" i="92" s="1"/>
  <c r="AS32" i="92"/>
  <c r="AL32" i="92"/>
  <c r="AU32" i="92" s="1"/>
  <c r="AS67" i="92"/>
  <c r="AL67" i="92"/>
  <c r="AU67" i="92" s="1"/>
  <c r="AS9" i="92"/>
  <c r="AL9" i="92"/>
  <c r="AU9" i="92" s="1"/>
  <c r="AS45" i="92"/>
  <c r="AL45" i="92"/>
  <c r="AU45" i="92" s="1"/>
  <c r="AS63" i="92"/>
  <c r="AL63" i="92"/>
  <c r="AU63" i="92" s="1"/>
  <c r="AN70" i="45"/>
  <c r="AI70" i="45"/>
  <c r="Z71" i="94"/>
  <c r="X71" i="94"/>
  <c r="Y71" i="94"/>
  <c r="X71" i="74"/>
  <c r="Y71" i="74"/>
  <c r="Z69" i="46"/>
  <c r="X69" i="46"/>
  <c r="Y69" i="46"/>
  <c r="AH73" i="39"/>
  <c r="AQ73" i="39" s="1"/>
  <c r="AS10" i="92"/>
  <c r="AL10" i="92"/>
  <c r="AU10" i="92" s="1"/>
  <c r="AS28" i="92"/>
  <c r="AL28" i="92"/>
  <c r="AU28" i="92" s="1"/>
  <c r="AS46" i="92"/>
  <c r="AL46" i="92"/>
  <c r="AU46" i="92" s="1"/>
  <c r="AS64" i="92"/>
  <c r="AL64" i="92"/>
  <c r="AU64" i="92" s="1"/>
  <c r="AJ67" i="36"/>
  <c r="AK67" i="36"/>
  <c r="AT67" i="36" s="1"/>
  <c r="AK62" i="36"/>
  <c r="AT62" i="36" s="1"/>
  <c r="AJ62" i="36"/>
  <c r="AK56" i="36"/>
  <c r="AT56" i="36" s="1"/>
  <c r="AJ56" i="36"/>
  <c r="AK50" i="36"/>
  <c r="AT50" i="36" s="1"/>
  <c r="AJ50" i="36"/>
  <c r="AK44" i="36"/>
  <c r="AT44" i="36" s="1"/>
  <c r="AJ44" i="36"/>
  <c r="AK38" i="36"/>
  <c r="AT38" i="36" s="1"/>
  <c r="AJ38" i="36"/>
  <c r="AK32" i="36"/>
  <c r="AT32" i="36" s="1"/>
  <c r="AJ32" i="36"/>
  <c r="AK26" i="36"/>
  <c r="AT26" i="36" s="1"/>
  <c r="AJ26" i="36"/>
  <c r="AK20" i="36"/>
  <c r="AT20" i="36" s="1"/>
  <c r="AJ20" i="36"/>
  <c r="AK14" i="36"/>
  <c r="AT14" i="36" s="1"/>
  <c r="AJ14" i="36"/>
  <c r="AJ8" i="36"/>
  <c r="AK8" i="36"/>
  <c r="AT8" i="36" s="1"/>
  <c r="X71" i="42"/>
  <c r="Y71" i="42"/>
  <c r="Z71" i="42" s="1"/>
  <c r="AS6" i="92"/>
  <c r="AL6" i="92"/>
  <c r="AU6" i="92" s="1"/>
  <c r="AS59" i="92"/>
  <c r="AL59" i="92"/>
  <c r="AU59" i="92" s="1"/>
  <c r="AF66" i="47"/>
  <c r="AO66" i="47" s="1"/>
  <c r="AE66" i="47"/>
  <c r="W67" i="47"/>
  <c r="AG66" i="47"/>
  <c r="AP66" i="47" s="1"/>
  <c r="AR68" i="25"/>
  <c r="AJ64" i="84"/>
  <c r="AK64" i="84"/>
  <c r="AT64" i="84" s="1"/>
  <c r="AJ58" i="84"/>
  <c r="AK58" i="84"/>
  <c r="AT58" i="84" s="1"/>
  <c r="AJ52" i="84"/>
  <c r="AK52" i="84"/>
  <c r="AT52" i="84" s="1"/>
  <c r="AJ46" i="84"/>
  <c r="AK46" i="84"/>
  <c r="AT46" i="84" s="1"/>
  <c r="AJ40" i="84"/>
  <c r="AK40" i="84"/>
  <c r="AT40" i="84" s="1"/>
  <c r="AJ34" i="84"/>
  <c r="AK34" i="84"/>
  <c r="AT34" i="84" s="1"/>
  <c r="AJ28" i="84"/>
  <c r="AK28" i="84"/>
  <c r="AT28" i="84" s="1"/>
  <c r="AJ22" i="84"/>
  <c r="AK22" i="84"/>
  <c r="AT22" i="84" s="1"/>
  <c r="AX15" i="84"/>
  <c r="S15" i="84" s="1"/>
  <c r="AC15" i="84" s="1"/>
  <c r="AB16" i="84" s="1"/>
  <c r="AX9" i="84"/>
  <c r="S9" i="84" s="1"/>
  <c r="AC9" i="84" s="1"/>
  <c r="AB10" i="84" s="1"/>
  <c r="AX3" i="84"/>
  <c r="S3" i="84" s="1"/>
  <c r="AC3" i="84" s="1"/>
  <c r="X69" i="44"/>
  <c r="Y69" i="44"/>
  <c r="W69" i="88"/>
  <c r="AE68" i="88"/>
  <c r="AG68" i="88"/>
  <c r="AP68" i="88" s="1"/>
  <c r="AF68" i="88"/>
  <c r="AO68" i="88" s="1"/>
  <c r="AH68" i="82"/>
  <c r="AQ68" i="82" s="1"/>
  <c r="AN72" i="30"/>
  <c r="AI72" i="30"/>
  <c r="AS54" i="92"/>
  <c r="AL54" i="92"/>
  <c r="AU54" i="92" s="1"/>
  <c r="AJ64" i="40"/>
  <c r="AK64" i="40"/>
  <c r="AT64" i="40" s="1"/>
  <c r="AJ58" i="40"/>
  <c r="AK58" i="40"/>
  <c r="AT58" i="40" s="1"/>
  <c r="AJ52" i="40"/>
  <c r="AK52" i="40"/>
  <c r="AT52" i="40" s="1"/>
  <c r="AJ46" i="40"/>
  <c r="AK46" i="40"/>
  <c r="AT46" i="40" s="1"/>
  <c r="AJ40" i="40"/>
  <c r="AK40" i="40"/>
  <c r="AT40" i="40" s="1"/>
  <c r="AJ34" i="40"/>
  <c r="AK34" i="40"/>
  <c r="AT34" i="40" s="1"/>
  <c r="AJ28" i="40"/>
  <c r="AK28" i="40"/>
  <c r="AT28" i="40" s="1"/>
  <c r="AJ22" i="40"/>
  <c r="AK22" i="40"/>
  <c r="AT22" i="40" s="1"/>
  <c r="AJ16" i="40"/>
  <c r="AK16" i="40"/>
  <c r="AT16" i="40" s="1"/>
  <c r="AK10" i="40"/>
  <c r="AT10" i="40" s="1"/>
  <c r="AJ10" i="40"/>
  <c r="AI69" i="92"/>
  <c r="AN69" i="92"/>
  <c r="AN71" i="92" s="1"/>
  <c r="AS13" i="92"/>
  <c r="AL13" i="92"/>
  <c r="AU13" i="92" s="1"/>
  <c r="AS31" i="92"/>
  <c r="AL31" i="92"/>
  <c r="AU31" i="92" s="1"/>
  <c r="AS49" i="92"/>
  <c r="AL49" i="92"/>
  <c r="AU49" i="92" s="1"/>
  <c r="AH72" i="90"/>
  <c r="AQ72" i="90" s="1"/>
  <c r="AS56" i="92"/>
  <c r="AL56" i="92"/>
  <c r="AU56" i="92" s="1"/>
  <c r="AH68" i="95"/>
  <c r="AQ68" i="95" s="1"/>
  <c r="AS15" i="92"/>
  <c r="AL15" i="92"/>
  <c r="AU15" i="92" s="1"/>
  <c r="AS33" i="92"/>
  <c r="AL33" i="92"/>
  <c r="AU33" i="92" s="1"/>
  <c r="AI68" i="29"/>
  <c r="AN68" i="29"/>
  <c r="AF70" i="87"/>
  <c r="AO70" i="87" s="1"/>
  <c r="AE70" i="87"/>
  <c r="W71" i="87"/>
  <c r="AG70" i="87"/>
  <c r="AP70" i="87" s="1"/>
  <c r="Z71" i="45"/>
  <c r="X71" i="45"/>
  <c r="Y71" i="45"/>
  <c r="AR68" i="96"/>
  <c r="AR71" i="31"/>
  <c r="AH69" i="91"/>
  <c r="AQ69" i="91" s="1"/>
  <c r="AJ66" i="36"/>
  <c r="AK66" i="36"/>
  <c r="AT66" i="36" s="1"/>
  <c r="AJ61" i="36"/>
  <c r="AK61" i="36"/>
  <c r="AT61" i="36" s="1"/>
  <c r="AJ55" i="36"/>
  <c r="AK55" i="36"/>
  <c r="AT55" i="36" s="1"/>
  <c r="AJ49" i="36"/>
  <c r="AK49" i="36"/>
  <c r="AT49" i="36" s="1"/>
  <c r="AJ43" i="36"/>
  <c r="AK43" i="36"/>
  <c r="AT43" i="36" s="1"/>
  <c r="AJ37" i="36"/>
  <c r="AK37" i="36"/>
  <c r="AT37" i="36" s="1"/>
  <c r="AJ31" i="36"/>
  <c r="AK31" i="36"/>
  <c r="AT31" i="36" s="1"/>
  <c r="AJ25" i="36"/>
  <c r="AK25" i="36"/>
  <c r="AT25" i="36" s="1"/>
  <c r="AJ19" i="36"/>
  <c r="AK19" i="36"/>
  <c r="AT19" i="36" s="1"/>
  <c r="AJ13" i="36"/>
  <c r="AK13" i="36"/>
  <c r="AT13" i="36" s="1"/>
  <c r="AJ7" i="36"/>
  <c r="AK7" i="36"/>
  <c r="AT7" i="36" s="1"/>
  <c r="AN70" i="42"/>
  <c r="AI70" i="42"/>
  <c r="AS23" i="92"/>
  <c r="AL23" i="92"/>
  <c r="AU23" i="92" s="1"/>
  <c r="AS41" i="92"/>
  <c r="AL41" i="92"/>
  <c r="AU41" i="92" s="1"/>
  <c r="AX69" i="40"/>
  <c r="S69" i="40" s="1"/>
  <c r="AC69" i="40" s="1"/>
  <c r="AJ69" i="40" s="1"/>
  <c r="AS69" i="40" s="1"/>
  <c r="AG69" i="40"/>
  <c r="AP69" i="40" s="1"/>
  <c r="AP71" i="40" s="1"/>
  <c r="AF69" i="40"/>
  <c r="AO69" i="40" s="1"/>
  <c r="AO71" i="40" s="1"/>
  <c r="AE69" i="40"/>
  <c r="AK68" i="84"/>
  <c r="AT68" i="84" s="1"/>
  <c r="AJ63" i="84"/>
  <c r="AK63" i="84"/>
  <c r="AT63" i="84" s="1"/>
  <c r="AJ57" i="84"/>
  <c r="AK57" i="84"/>
  <c r="AT57" i="84" s="1"/>
  <c r="AJ51" i="84"/>
  <c r="AK51" i="84"/>
  <c r="AT51" i="84" s="1"/>
  <c r="AJ45" i="84"/>
  <c r="AK45" i="84"/>
  <c r="AT45" i="84" s="1"/>
  <c r="AJ39" i="84"/>
  <c r="AK39" i="84"/>
  <c r="AT39" i="84" s="1"/>
  <c r="AJ33" i="84"/>
  <c r="AK33" i="84"/>
  <c r="AT33" i="84" s="1"/>
  <c r="AJ27" i="84"/>
  <c r="AK27" i="84"/>
  <c r="AT27" i="84" s="1"/>
  <c r="AJ21" i="84"/>
  <c r="AK21" i="84"/>
  <c r="AT21" i="84" s="1"/>
  <c r="AX14" i="84"/>
  <c r="S14" i="84" s="1"/>
  <c r="AC14" i="84" s="1"/>
  <c r="AB15" i="84" s="1"/>
  <c r="AX8" i="84"/>
  <c r="S8" i="84" s="1"/>
  <c r="AC8" i="84" s="1"/>
  <c r="AB9" i="84" s="1"/>
  <c r="AX4" i="84"/>
  <c r="S4" i="84" s="1"/>
  <c r="AC4" i="84" s="1"/>
  <c r="AB5" i="84" s="1"/>
  <c r="AI68" i="44"/>
  <c r="AN68" i="44"/>
  <c r="AR71" i="27"/>
  <c r="AH67" i="76"/>
  <c r="AQ67" i="76" s="1"/>
  <c r="AJ4" i="92"/>
  <c r="AK4" i="92"/>
  <c r="AT4" i="92" s="1"/>
  <c r="AT71" i="92" s="1"/>
  <c r="AS24" i="92"/>
  <c r="AL24" i="92"/>
  <c r="AU24" i="92" s="1"/>
  <c r="AS42" i="92"/>
  <c r="AL42" i="92"/>
  <c r="AU42" i="92" s="1"/>
  <c r="AJ67" i="40"/>
  <c r="AK67" i="40"/>
  <c r="AT67" i="40" s="1"/>
  <c r="AJ63" i="40"/>
  <c r="AK63" i="40"/>
  <c r="AT63" i="40" s="1"/>
  <c r="AJ57" i="40"/>
  <c r="AK57" i="40"/>
  <c r="AT57" i="40" s="1"/>
  <c r="AJ51" i="40"/>
  <c r="AK51" i="40"/>
  <c r="AT51" i="40" s="1"/>
  <c r="AJ45" i="40"/>
  <c r="AK45" i="40"/>
  <c r="AT45" i="40" s="1"/>
  <c r="AJ39" i="40"/>
  <c r="AK39" i="40"/>
  <c r="AT39" i="40" s="1"/>
  <c r="AJ33" i="40"/>
  <c r="AK33" i="40"/>
  <c r="AT33" i="40" s="1"/>
  <c r="AJ27" i="40"/>
  <c r="AK27" i="40"/>
  <c r="AT27" i="40" s="1"/>
  <c r="AJ21" i="40"/>
  <c r="AK21" i="40"/>
  <c r="AT21" i="40" s="1"/>
  <c r="AJ15" i="40"/>
  <c r="AK15" i="40"/>
  <c r="AT15" i="40" s="1"/>
  <c r="AK9" i="40"/>
  <c r="AT9" i="40" s="1"/>
  <c r="AJ9" i="40"/>
  <c r="AJ3" i="40"/>
  <c r="AB4" i="40"/>
  <c r="AR71" i="90"/>
  <c r="X70" i="43"/>
  <c r="Y70" i="43"/>
  <c r="Z72" i="90"/>
  <c r="AS20" i="92"/>
  <c r="AL20" i="92"/>
  <c r="AU20" i="92" s="1"/>
  <c r="AS38" i="92"/>
  <c r="AL38" i="92"/>
  <c r="AU38" i="92" s="1"/>
  <c r="AH69" i="96"/>
  <c r="AQ69" i="96" s="1"/>
  <c r="AQ71" i="96" s="1"/>
  <c r="AZ3" i="96"/>
  <c r="AX4" i="96" s="1"/>
  <c r="S4" i="96" s="1"/>
  <c r="AC4" i="96" s="1"/>
  <c r="AB5" i="96" s="1"/>
  <c r="AX10" i="96"/>
  <c r="S10" i="96" s="1"/>
  <c r="AC10" i="96" s="1"/>
  <c r="AB11" i="96" s="1"/>
  <c r="AX11" i="96"/>
  <c r="S11" i="96" s="1"/>
  <c r="AC11" i="96" s="1"/>
  <c r="AB12" i="96" s="1"/>
  <c r="AX12" i="96"/>
  <c r="S12" i="96" s="1"/>
  <c r="AC12" i="96" s="1"/>
  <c r="AB13" i="96" s="1"/>
  <c r="AX16" i="96"/>
  <c r="S16" i="96" s="1"/>
  <c r="AC16" i="96" s="1"/>
  <c r="AB17" i="96" s="1"/>
  <c r="AX17" i="96"/>
  <c r="S17" i="96" s="1"/>
  <c r="AC17" i="96" s="1"/>
  <c r="AB18" i="96" s="1"/>
  <c r="AX18" i="96"/>
  <c r="S18" i="96" s="1"/>
  <c r="AC18" i="96" s="1"/>
  <c r="AB19" i="96" s="1"/>
  <c r="AX22" i="96"/>
  <c r="S22" i="96" s="1"/>
  <c r="AC22" i="96" s="1"/>
  <c r="AB23" i="96" s="1"/>
  <c r="AX23" i="96"/>
  <c r="S23" i="96" s="1"/>
  <c r="AC23" i="96" s="1"/>
  <c r="AB24" i="96" s="1"/>
  <c r="AX24" i="96"/>
  <c r="S24" i="96" s="1"/>
  <c r="AC24" i="96" s="1"/>
  <c r="AB25" i="96" s="1"/>
  <c r="AX28" i="96"/>
  <c r="S28" i="96" s="1"/>
  <c r="AC28" i="96" s="1"/>
  <c r="AB29" i="96" s="1"/>
  <c r="AX29" i="96"/>
  <c r="S29" i="96" s="1"/>
  <c r="AC29" i="96" s="1"/>
  <c r="AB30" i="96" s="1"/>
  <c r="AX30" i="96"/>
  <c r="S30" i="96" s="1"/>
  <c r="AC30" i="96" s="1"/>
  <c r="AB31" i="96" s="1"/>
  <c r="AX34" i="96"/>
  <c r="S34" i="96" s="1"/>
  <c r="AC34" i="96" s="1"/>
  <c r="AB35" i="96" s="1"/>
  <c r="AX35" i="96"/>
  <c r="S35" i="96" s="1"/>
  <c r="AC35" i="96" s="1"/>
  <c r="AB36" i="96" s="1"/>
  <c r="AX36" i="96"/>
  <c r="S36" i="96" s="1"/>
  <c r="AC36" i="96" s="1"/>
  <c r="AB37" i="96" s="1"/>
  <c r="AX40" i="96"/>
  <c r="S40" i="96" s="1"/>
  <c r="AC40" i="96" s="1"/>
  <c r="AB41" i="96" s="1"/>
  <c r="AX41" i="96"/>
  <c r="S41" i="96" s="1"/>
  <c r="AC41" i="96" s="1"/>
  <c r="AB42" i="96" s="1"/>
  <c r="AX42" i="96"/>
  <c r="S42" i="96" s="1"/>
  <c r="AC42" i="96" s="1"/>
  <c r="AB43" i="96" s="1"/>
  <c r="AX43" i="96"/>
  <c r="S43" i="96" s="1"/>
  <c r="AC43" i="96" s="1"/>
  <c r="AB44" i="96" s="1"/>
  <c r="AX46" i="96"/>
  <c r="S46" i="96" s="1"/>
  <c r="AC46" i="96" s="1"/>
  <c r="AB47" i="96" s="1"/>
  <c r="AX47" i="96"/>
  <c r="S47" i="96" s="1"/>
  <c r="AC47" i="96" s="1"/>
  <c r="AB48" i="96" s="1"/>
  <c r="AX48" i="96"/>
  <c r="S48" i="96" s="1"/>
  <c r="AC48" i="96" s="1"/>
  <c r="AB49" i="96" s="1"/>
  <c r="AX49" i="96"/>
  <c r="S49" i="96" s="1"/>
  <c r="AC49" i="96" s="1"/>
  <c r="AB50" i="96" s="1"/>
  <c r="AX52" i="96"/>
  <c r="S52" i="96" s="1"/>
  <c r="AC52" i="96" s="1"/>
  <c r="AB53" i="96" s="1"/>
  <c r="AX53" i="96"/>
  <c r="S53" i="96" s="1"/>
  <c r="AC53" i="96" s="1"/>
  <c r="AB54" i="96" s="1"/>
  <c r="AX54" i="96"/>
  <c r="S54" i="96" s="1"/>
  <c r="AC54" i="96" s="1"/>
  <c r="AB55" i="96" s="1"/>
  <c r="AX55" i="96"/>
  <c r="S55" i="96" s="1"/>
  <c r="AC55" i="96" s="1"/>
  <c r="AB56" i="96" s="1"/>
  <c r="AX57" i="96"/>
  <c r="S57" i="96" s="1"/>
  <c r="AC57" i="96" s="1"/>
  <c r="AB58" i="96" s="1"/>
  <c r="AX58" i="96"/>
  <c r="S58" i="96" s="1"/>
  <c r="AC58" i="96" s="1"/>
  <c r="AB59" i="96" s="1"/>
  <c r="AX59" i="96"/>
  <c r="S59" i="96" s="1"/>
  <c r="AC59" i="96" s="1"/>
  <c r="AB60" i="96" s="1"/>
  <c r="AX60" i="96"/>
  <c r="S60" i="96" s="1"/>
  <c r="AC60" i="96" s="1"/>
  <c r="AB61" i="96" s="1"/>
  <c r="AX61" i="96"/>
  <c r="S61" i="96" s="1"/>
  <c r="AC61" i="96" s="1"/>
  <c r="AB62" i="96" s="1"/>
  <c r="AX62" i="96"/>
  <c r="S62" i="96" s="1"/>
  <c r="AC62" i="96" s="1"/>
  <c r="AB63" i="96" s="1"/>
  <c r="AX63" i="96"/>
  <c r="S63" i="96" s="1"/>
  <c r="AC63" i="96" s="1"/>
  <c r="AB64" i="96" s="1"/>
  <c r="AX66" i="96"/>
  <c r="S66" i="96" s="1"/>
  <c r="AC66" i="96" s="1"/>
  <c r="AB67" i="96" s="1"/>
  <c r="AX64" i="96"/>
  <c r="S64" i="96" s="1"/>
  <c r="AC64" i="96" s="1"/>
  <c r="AB65" i="96" s="1"/>
  <c r="AX67" i="96"/>
  <c r="S67" i="96" s="1"/>
  <c r="AC67" i="96" s="1"/>
  <c r="AB68" i="96" s="1"/>
  <c r="AX65" i="96"/>
  <c r="S65" i="96" s="1"/>
  <c r="AC65" i="96" s="1"/>
  <c r="AB66" i="96" s="1"/>
  <c r="AX68" i="96"/>
  <c r="S68" i="96" s="1"/>
  <c r="AC68" i="96" s="1"/>
  <c r="AB69" i="96" s="1"/>
  <c r="AR66" i="76"/>
  <c r="Z68" i="95"/>
  <c r="AS51" i="92"/>
  <c r="AL51" i="92"/>
  <c r="AU51" i="92" s="1"/>
  <c r="AS68" i="92"/>
  <c r="AL68" i="92"/>
  <c r="AU68" i="92" s="1"/>
  <c r="AH69" i="25"/>
  <c r="AQ69" i="25" s="1"/>
  <c r="Y71" i="83"/>
  <c r="X71" i="83"/>
  <c r="AI70" i="94"/>
  <c r="AN70" i="94"/>
  <c r="AI68" i="46"/>
  <c r="AN68" i="46"/>
  <c r="AS16" i="92"/>
  <c r="AL16" i="92"/>
  <c r="AU16" i="92" s="1"/>
  <c r="AS34" i="92"/>
  <c r="AL34" i="92"/>
  <c r="AU34" i="92" s="1"/>
  <c r="AS52" i="92"/>
  <c r="AL52" i="92"/>
  <c r="AU52" i="92" s="1"/>
  <c r="Z71" i="34"/>
  <c r="X71" i="34"/>
  <c r="Y71" i="34"/>
  <c r="Z69" i="91"/>
  <c r="AK68" i="36"/>
  <c r="AT68" i="36" s="1"/>
  <c r="AJ68" i="36"/>
  <c r="AK60" i="36"/>
  <c r="AT60" i="36" s="1"/>
  <c r="AJ60" i="36"/>
  <c r="AJ54" i="36"/>
  <c r="AK54" i="36"/>
  <c r="AT54" i="36" s="1"/>
  <c r="AJ48" i="36"/>
  <c r="AK48" i="36"/>
  <c r="AT48" i="36" s="1"/>
  <c r="AK42" i="36"/>
  <c r="AT42" i="36" s="1"/>
  <c r="AJ42" i="36"/>
  <c r="AJ36" i="36"/>
  <c r="AK36" i="36"/>
  <c r="AT36" i="36" s="1"/>
  <c r="AJ30" i="36"/>
  <c r="AK30" i="36"/>
  <c r="AT30" i="36" s="1"/>
  <c r="AK24" i="36"/>
  <c r="AT24" i="36" s="1"/>
  <c r="AJ24" i="36"/>
  <c r="AJ18" i="36"/>
  <c r="AK18" i="36"/>
  <c r="AT18" i="36" s="1"/>
  <c r="AJ12" i="36"/>
  <c r="AK12" i="36"/>
  <c r="AT12" i="36" s="1"/>
  <c r="AJ6" i="36"/>
  <c r="AK6" i="36"/>
  <c r="AT6" i="36" s="1"/>
  <c r="AE71" i="86"/>
  <c r="W72" i="86"/>
  <c r="AF71" i="86"/>
  <c r="AO71" i="86" s="1"/>
  <c r="AG71" i="86"/>
  <c r="AP71" i="86" s="1"/>
  <c r="AS11" i="92"/>
  <c r="AL11" i="92"/>
  <c r="AU11" i="92" s="1"/>
  <c r="AS47" i="92"/>
  <c r="AL47" i="92"/>
  <c r="AU47" i="92" s="1"/>
  <c r="AJ67" i="84"/>
  <c r="AK67" i="84"/>
  <c r="AT67" i="84" s="1"/>
  <c r="AJ62" i="84"/>
  <c r="AK62" i="84"/>
  <c r="AT62" i="84" s="1"/>
  <c r="AJ56" i="84"/>
  <c r="AK56" i="84"/>
  <c r="AT56" i="84" s="1"/>
  <c r="AJ50" i="84"/>
  <c r="AK50" i="84"/>
  <c r="AT50" i="84" s="1"/>
  <c r="AJ44" i="84"/>
  <c r="AK44" i="84"/>
  <c r="AT44" i="84" s="1"/>
  <c r="AJ38" i="84"/>
  <c r="AK38" i="84"/>
  <c r="AT38" i="84" s="1"/>
  <c r="AJ32" i="84"/>
  <c r="AK32" i="84"/>
  <c r="AT32" i="84" s="1"/>
  <c r="AJ26" i="84"/>
  <c r="AK26" i="84"/>
  <c r="AT26" i="84" s="1"/>
  <c r="AX19" i="84"/>
  <c r="S19" i="84" s="1"/>
  <c r="AC19" i="84" s="1"/>
  <c r="AB20" i="84" s="1"/>
  <c r="AX13" i="84"/>
  <c r="S13" i="84" s="1"/>
  <c r="AC13" i="84" s="1"/>
  <c r="AB14" i="84" s="1"/>
  <c r="AX7" i="84"/>
  <c r="S7" i="84" s="1"/>
  <c r="AC7" i="84" s="1"/>
  <c r="AB8" i="84" s="1"/>
  <c r="Z70" i="75"/>
  <c r="Y70" i="75"/>
  <c r="X70" i="75"/>
  <c r="AS3" i="92"/>
  <c r="AL3" i="92"/>
  <c r="AU3" i="92" s="1"/>
  <c r="AS60" i="92"/>
  <c r="AL60" i="92"/>
  <c r="AU60" i="92" s="1"/>
  <c r="AK65" i="40"/>
  <c r="AT65" i="40" s="1"/>
  <c r="AJ65" i="40"/>
  <c r="AK62" i="40"/>
  <c r="AT62" i="40" s="1"/>
  <c r="AJ62" i="40"/>
  <c r="AK56" i="40"/>
  <c r="AT56" i="40" s="1"/>
  <c r="AJ56" i="40"/>
  <c r="AK50" i="40"/>
  <c r="AT50" i="40" s="1"/>
  <c r="AJ50" i="40"/>
  <c r="AK44" i="40"/>
  <c r="AT44" i="40" s="1"/>
  <c r="AJ44" i="40"/>
  <c r="AK38" i="40"/>
  <c r="AT38" i="40" s="1"/>
  <c r="AJ38" i="40"/>
  <c r="AK32" i="40"/>
  <c r="AT32" i="40" s="1"/>
  <c r="AJ32" i="40"/>
  <c r="AK26" i="40"/>
  <c r="AT26" i="40" s="1"/>
  <c r="AJ26" i="40"/>
  <c r="AK20" i="40"/>
  <c r="AT20" i="40" s="1"/>
  <c r="AJ20" i="40"/>
  <c r="AK14" i="40"/>
  <c r="AT14" i="40" s="1"/>
  <c r="AJ14" i="40"/>
  <c r="AJ8" i="40"/>
  <c r="AK8" i="40"/>
  <c r="AT8" i="40" s="1"/>
  <c r="AR68" i="93"/>
  <c r="AS19" i="92"/>
  <c r="AL19" i="92"/>
  <c r="AU19" i="92" s="1"/>
  <c r="AS37" i="92"/>
  <c r="AL37" i="92"/>
  <c r="AU37" i="92" s="1"/>
  <c r="AS55" i="92"/>
  <c r="AL55" i="92"/>
  <c r="AU55" i="92" s="1"/>
  <c r="AH72" i="31"/>
  <c r="AQ72" i="31" s="1"/>
  <c r="Z73" i="77"/>
  <c r="X73" i="77"/>
  <c r="Y73" i="77"/>
  <c r="Z69" i="96"/>
  <c r="AS5" i="92"/>
  <c r="AL5" i="92"/>
  <c r="AU5" i="92" s="1"/>
  <c r="AS21" i="92"/>
  <c r="AL21" i="92"/>
  <c r="AU21" i="92" s="1"/>
  <c r="AS39" i="92"/>
  <c r="AL39" i="92"/>
  <c r="AU39" i="92" s="1"/>
  <c r="AI69" i="81"/>
  <c r="AN69" i="81"/>
  <c r="AN70" i="83"/>
  <c r="AI70" i="83"/>
  <c r="X69" i="29"/>
  <c r="Y69" i="29"/>
  <c r="AR67" i="82"/>
  <c r="AI70" i="74"/>
  <c r="AN70" i="74"/>
  <c r="AK65" i="36"/>
  <c r="AT65" i="36" s="1"/>
  <c r="AJ65" i="36"/>
  <c r="AK59" i="36"/>
  <c r="AT59" i="36" s="1"/>
  <c r="AJ59" i="36"/>
  <c r="AK53" i="36"/>
  <c r="AT53" i="36" s="1"/>
  <c r="AJ53" i="36"/>
  <c r="AK41" i="36"/>
  <c r="AT41" i="36" s="1"/>
  <c r="AJ41" i="36"/>
  <c r="AK35" i="36"/>
  <c r="AT35" i="36" s="1"/>
  <c r="AJ35" i="36"/>
  <c r="AK29" i="36"/>
  <c r="AT29" i="36" s="1"/>
  <c r="AJ29" i="36"/>
  <c r="AK23" i="36"/>
  <c r="AT23" i="36" s="1"/>
  <c r="AJ23" i="36"/>
  <c r="AK17" i="36"/>
  <c r="AT17" i="36" s="1"/>
  <c r="AJ17" i="36"/>
  <c r="AK11" i="36"/>
  <c r="AT11" i="36" s="1"/>
  <c r="AJ11" i="36"/>
  <c r="AK5" i="36"/>
  <c r="AT5" i="36" s="1"/>
  <c r="AJ5" i="36"/>
  <c r="AS29" i="92"/>
  <c r="AL29" i="92"/>
  <c r="AU29" i="92" s="1"/>
  <c r="AS65" i="92"/>
  <c r="AL65" i="92"/>
  <c r="AU65" i="92" s="1"/>
  <c r="AJ66" i="84"/>
  <c r="AK66" i="84"/>
  <c r="AT66" i="84" s="1"/>
  <c r="AJ61" i="84"/>
  <c r="AK61" i="84"/>
  <c r="AT61" i="84" s="1"/>
  <c r="AJ55" i="84"/>
  <c r="AK55" i="84"/>
  <c r="AT55" i="84" s="1"/>
  <c r="AJ49" i="84"/>
  <c r="AK49" i="84"/>
  <c r="AT49" i="84" s="1"/>
  <c r="AJ43" i="84"/>
  <c r="AK43" i="84"/>
  <c r="AT43" i="84" s="1"/>
  <c r="AJ37" i="84"/>
  <c r="AK37" i="84"/>
  <c r="AT37" i="84" s="1"/>
  <c r="AJ31" i="84"/>
  <c r="AK31" i="84"/>
  <c r="AT31" i="84" s="1"/>
  <c r="AJ25" i="84"/>
  <c r="AK25" i="84"/>
  <c r="AT25" i="84" s="1"/>
  <c r="AK19" i="84"/>
  <c r="AT19" i="84" s="1"/>
  <c r="AJ13" i="84"/>
  <c r="AK13" i="84"/>
  <c r="AT13" i="84" s="1"/>
  <c r="AJ7" i="84"/>
  <c r="AK7" i="84"/>
  <c r="AT7" i="84" s="1"/>
  <c r="AN69" i="75"/>
  <c r="AI69" i="75"/>
  <c r="AG70" i="37"/>
  <c r="AP70" i="37" s="1"/>
  <c r="AE70" i="37"/>
  <c r="W71" i="37"/>
  <c r="AF70" i="37"/>
  <c r="AO70" i="37" s="1"/>
  <c r="AR66" i="73"/>
  <c r="Z67" i="76"/>
  <c r="AS12" i="92"/>
  <c r="AL12" i="92"/>
  <c r="AU12" i="92" s="1"/>
  <c r="AS30" i="92"/>
  <c r="AL30" i="92"/>
  <c r="AU30" i="92" s="1"/>
  <c r="AJ66" i="40"/>
  <c r="AK66" i="40"/>
  <c r="AT66" i="40" s="1"/>
  <c r="AJ61" i="40"/>
  <c r="AK61" i="40"/>
  <c r="AT61" i="40" s="1"/>
  <c r="AJ55" i="40"/>
  <c r="AK55" i="40"/>
  <c r="AT55" i="40" s="1"/>
  <c r="AJ49" i="40"/>
  <c r="AK49" i="40"/>
  <c r="AT49" i="40" s="1"/>
  <c r="AJ43" i="40"/>
  <c r="AK43" i="40"/>
  <c r="AT43" i="40" s="1"/>
  <c r="AJ37" i="40"/>
  <c r="AK37" i="40"/>
  <c r="AT37" i="40" s="1"/>
  <c r="AJ31" i="40"/>
  <c r="AK31" i="40"/>
  <c r="AT31" i="40" s="1"/>
  <c r="AX24" i="40"/>
  <c r="S24" i="40" s="1"/>
  <c r="AC24" i="40" s="1"/>
  <c r="AB25" i="40" s="1"/>
  <c r="AX18" i="40"/>
  <c r="S18" i="40" s="1"/>
  <c r="AC18" i="40" s="1"/>
  <c r="AB19" i="40" s="1"/>
  <c r="AX12" i="40"/>
  <c r="S12" i="40" s="1"/>
  <c r="AC12" i="40" s="1"/>
  <c r="AB13" i="40" s="1"/>
  <c r="AX6" i="40"/>
  <c r="S6" i="40" s="1"/>
  <c r="AC6" i="40" s="1"/>
  <c r="AB7" i="40" s="1"/>
  <c r="AR67" i="38"/>
  <c r="AH69" i="93"/>
  <c r="AQ69" i="93" s="1"/>
  <c r="AH68" i="38"/>
  <c r="AQ68" i="38" s="1"/>
  <c r="AI69" i="43"/>
  <c r="AN69" i="43"/>
  <c r="AS8" i="92"/>
  <c r="AL8" i="92"/>
  <c r="AU8" i="92" s="1"/>
  <c r="AS26" i="92"/>
  <c r="AL26" i="92"/>
  <c r="AU26" i="92" s="1"/>
  <c r="AS44" i="92"/>
  <c r="AL44" i="92"/>
  <c r="AU44" i="92" s="1"/>
  <c r="AS62" i="92"/>
  <c r="AL62" i="92"/>
  <c r="AU62" i="92" s="1"/>
  <c r="AN70" i="35"/>
  <c r="AI70" i="35"/>
  <c r="AS57" i="92"/>
  <c r="AL57" i="92"/>
  <c r="AU57" i="92" s="1"/>
  <c r="Z69" i="25"/>
  <c r="Z71" i="26"/>
  <c r="Y71" i="26"/>
  <c r="X71" i="26"/>
  <c r="Z72" i="85"/>
  <c r="Y72" i="85"/>
  <c r="X72" i="85"/>
  <c r="AH69" i="41"/>
  <c r="AQ69" i="41" s="1"/>
  <c r="AN70" i="34"/>
  <c r="AI70" i="34"/>
  <c r="AH68" i="78"/>
  <c r="AQ68" i="78" s="1"/>
  <c r="AK47" i="36"/>
  <c r="AT47" i="36" s="1"/>
  <c r="AJ47" i="36"/>
  <c r="AS22" i="92"/>
  <c r="AL22" i="92"/>
  <c r="AU22" i="92" s="1"/>
  <c r="AS40" i="92"/>
  <c r="AL40" i="92"/>
  <c r="AU40" i="92" s="1"/>
  <c r="AS58" i="92"/>
  <c r="AL58" i="92"/>
  <c r="AU58" i="92" s="1"/>
  <c r="Z68" i="78"/>
  <c r="AJ64" i="36"/>
  <c r="AK64" i="36"/>
  <c r="AT64" i="36" s="1"/>
  <c r="AJ58" i="36"/>
  <c r="AK58" i="36"/>
  <c r="AT58" i="36" s="1"/>
  <c r="AJ52" i="36"/>
  <c r="AK52" i="36"/>
  <c r="AT52" i="36" s="1"/>
  <c r="AJ46" i="36"/>
  <c r="AK46" i="36"/>
  <c r="AT46" i="36" s="1"/>
  <c r="AJ40" i="36"/>
  <c r="AK40" i="36"/>
  <c r="AT40" i="36" s="1"/>
  <c r="AJ34" i="36"/>
  <c r="AK34" i="36"/>
  <c r="AT34" i="36" s="1"/>
  <c r="AJ28" i="36"/>
  <c r="AK28" i="36"/>
  <c r="AT28" i="36" s="1"/>
  <c r="AJ22" i="36"/>
  <c r="AK22" i="36"/>
  <c r="AT22" i="36" s="1"/>
  <c r="AJ16" i="36"/>
  <c r="AK16" i="36"/>
  <c r="AT16" i="36" s="1"/>
  <c r="AK10" i="36"/>
  <c r="AT10" i="36" s="1"/>
  <c r="AJ10" i="36"/>
  <c r="AX68" i="84"/>
  <c r="S68" i="84" s="1"/>
  <c r="AC68" i="84" s="1"/>
  <c r="AB69" i="84" s="1"/>
  <c r="AX59" i="84"/>
  <c r="S59" i="84" s="1"/>
  <c r="AC59" i="84" s="1"/>
  <c r="AB60" i="84" s="1"/>
  <c r="AX53" i="84"/>
  <c r="S53" i="84" s="1"/>
  <c r="AC53" i="84" s="1"/>
  <c r="AB54" i="84" s="1"/>
  <c r="AX47" i="84"/>
  <c r="S47" i="84" s="1"/>
  <c r="AC47" i="84" s="1"/>
  <c r="AB48" i="84" s="1"/>
  <c r="AX41" i="84"/>
  <c r="S41" i="84" s="1"/>
  <c r="AC41" i="84" s="1"/>
  <c r="AB42" i="84" s="1"/>
  <c r="AX35" i="84"/>
  <c r="S35" i="84" s="1"/>
  <c r="AC35" i="84" s="1"/>
  <c r="AB36" i="84" s="1"/>
  <c r="AX29" i="84"/>
  <c r="S29" i="84" s="1"/>
  <c r="AC29" i="84" s="1"/>
  <c r="AB30" i="84" s="1"/>
  <c r="AX23" i="84"/>
  <c r="S23" i="84" s="1"/>
  <c r="AC23" i="84" s="1"/>
  <c r="AB24" i="84" s="1"/>
  <c r="AX17" i="84"/>
  <c r="S17" i="84" s="1"/>
  <c r="AC17" i="84" s="1"/>
  <c r="AB18" i="84" s="1"/>
  <c r="AX11" i="84"/>
  <c r="S11" i="84" s="1"/>
  <c r="AC11" i="84" s="1"/>
  <c r="AB12" i="84" s="1"/>
  <c r="Z73" i="30"/>
  <c r="X73" i="30"/>
  <c r="Y73" i="30"/>
  <c r="AR67" i="95"/>
  <c r="AS48" i="92"/>
  <c r="AL48" i="92"/>
  <c r="AU48" i="92" s="1"/>
  <c r="AS66" i="92"/>
  <c r="AL66" i="92"/>
  <c r="AU66" i="92" s="1"/>
  <c r="AK68" i="40"/>
  <c r="AT68" i="40" s="1"/>
  <c r="AJ68" i="40"/>
  <c r="AJ60" i="40"/>
  <c r="AK60" i="40"/>
  <c r="AT60" i="40" s="1"/>
  <c r="AJ54" i="40"/>
  <c r="AK54" i="40"/>
  <c r="AT54" i="40" s="1"/>
  <c r="AJ48" i="40"/>
  <c r="AK48" i="40"/>
  <c r="AT48" i="40" s="1"/>
  <c r="AJ42" i="40"/>
  <c r="AK42" i="40"/>
  <c r="AT42" i="40" s="1"/>
  <c r="AX35" i="40"/>
  <c r="S35" i="40" s="1"/>
  <c r="AC35" i="40" s="1"/>
  <c r="AB36" i="40" s="1"/>
  <c r="AX29" i="40"/>
  <c r="S29" i="40" s="1"/>
  <c r="AC29" i="40" s="1"/>
  <c r="AB30" i="40" s="1"/>
  <c r="AX23" i="40"/>
  <c r="S23" i="40" s="1"/>
  <c r="AC23" i="40" s="1"/>
  <c r="AB24" i="40" s="1"/>
  <c r="AX17" i="40"/>
  <c r="S17" i="40" s="1"/>
  <c r="AC17" i="40" s="1"/>
  <c r="AB18" i="40" s="1"/>
  <c r="AX11" i="40"/>
  <c r="S11" i="40" s="1"/>
  <c r="AC11" i="40" s="1"/>
  <c r="AB12" i="40" s="1"/>
  <c r="AH71" i="89"/>
  <c r="AQ71" i="89" s="1"/>
  <c r="AH72" i="27"/>
  <c r="AQ72" i="27" s="1"/>
  <c r="AS7" i="92"/>
  <c r="AL7" i="92"/>
  <c r="AU7" i="92" s="1"/>
  <c r="AS25" i="92"/>
  <c r="AL25" i="92"/>
  <c r="AU25" i="92" s="1"/>
  <c r="AS43" i="92"/>
  <c r="AL43" i="92"/>
  <c r="AU43" i="92" s="1"/>
  <c r="AS61" i="92"/>
  <c r="AL61" i="92"/>
  <c r="AU61" i="92" s="1"/>
  <c r="Z72" i="31"/>
  <c r="AR68" i="91"/>
  <c r="Z69" i="93"/>
  <c r="AH67" i="73"/>
  <c r="AQ67" i="73" s="1"/>
  <c r="AR69" i="87"/>
  <c r="AN72" i="77"/>
  <c r="AI72" i="77"/>
  <c r="AR68" i="41"/>
  <c r="AS50" i="92"/>
  <c r="AL50" i="92"/>
  <c r="AU50" i="92" s="1"/>
  <c r="Y71" i="35"/>
  <c r="Z71" i="35" s="1"/>
  <c r="X71" i="35"/>
  <c r="AR72" i="39"/>
  <c r="AS27" i="92"/>
  <c r="AL27" i="92"/>
  <c r="AU27" i="92" s="1"/>
  <c r="AR70" i="89"/>
  <c r="AI69" i="36"/>
  <c r="AN69" i="36"/>
  <c r="AN71" i="36" s="1"/>
  <c r="X70" i="81"/>
  <c r="Y70" i="81"/>
  <c r="AN69" i="84"/>
  <c r="AN71" i="84" s="1"/>
  <c r="AI69" i="84"/>
  <c r="AN70" i="26"/>
  <c r="AI70" i="26"/>
  <c r="AH70" i="87"/>
  <c r="AQ70" i="87" s="1"/>
  <c r="AI71" i="85"/>
  <c r="AN71" i="85"/>
  <c r="AG71" i="42" l="1"/>
  <c r="AP71" i="42" s="1"/>
  <c r="AF71" i="42"/>
  <c r="AO71" i="42" s="1"/>
  <c r="AE71" i="42"/>
  <c r="W72" i="42"/>
  <c r="AK5" i="96"/>
  <c r="AT5" i="96" s="1"/>
  <c r="W72" i="35"/>
  <c r="AG71" i="35"/>
  <c r="AP71" i="35" s="1"/>
  <c r="AF71" i="35"/>
  <c r="AO71" i="35" s="1"/>
  <c r="AE71" i="35"/>
  <c r="AG69" i="93"/>
  <c r="AP69" i="93" s="1"/>
  <c r="AE69" i="93"/>
  <c r="AF69" i="93"/>
  <c r="AO69" i="93" s="1"/>
  <c r="W70" i="93"/>
  <c r="AJ24" i="40"/>
  <c r="AK24" i="40"/>
  <c r="AT24" i="40" s="1"/>
  <c r="AS48" i="40"/>
  <c r="AL48" i="40"/>
  <c r="AU48" i="40" s="1"/>
  <c r="AH71" i="35"/>
  <c r="AQ71" i="35" s="1"/>
  <c r="AJ36" i="40"/>
  <c r="AK36" i="40"/>
  <c r="AT36" i="40" s="1"/>
  <c r="AS54" i="40"/>
  <c r="AL54" i="40"/>
  <c r="AU54" i="40" s="1"/>
  <c r="AH73" i="30"/>
  <c r="AQ73" i="30" s="1"/>
  <c r="AJ36" i="84"/>
  <c r="AK36" i="84"/>
  <c r="AT36" i="84" s="1"/>
  <c r="AS10" i="36"/>
  <c r="AL10" i="36"/>
  <c r="AU10" i="36" s="1"/>
  <c r="AF67" i="76"/>
  <c r="AO67" i="76" s="1"/>
  <c r="AE67" i="76"/>
  <c r="AG67" i="76"/>
  <c r="AP67" i="76" s="1"/>
  <c r="W68" i="76"/>
  <c r="AN70" i="37"/>
  <c r="AI70" i="37"/>
  <c r="AS5" i="36"/>
  <c r="AL5" i="36"/>
  <c r="AU5" i="36" s="1"/>
  <c r="AS23" i="36"/>
  <c r="AL23" i="36"/>
  <c r="AU23" i="36" s="1"/>
  <c r="AS41" i="36"/>
  <c r="AL41" i="36"/>
  <c r="AU41" i="36" s="1"/>
  <c r="AS65" i="36"/>
  <c r="AL65" i="36"/>
  <c r="AU65" i="36" s="1"/>
  <c r="AR69" i="81"/>
  <c r="AS26" i="40"/>
  <c r="AL26" i="40"/>
  <c r="AU26" i="40" s="1"/>
  <c r="AS44" i="40"/>
  <c r="AL44" i="40"/>
  <c r="AU44" i="40" s="1"/>
  <c r="AS62" i="40"/>
  <c r="AL62" i="40"/>
  <c r="AU62" i="40" s="1"/>
  <c r="AJ14" i="84"/>
  <c r="AK14" i="84"/>
  <c r="AT14" i="84" s="1"/>
  <c r="AS12" i="36"/>
  <c r="AL12" i="36"/>
  <c r="AU12" i="36" s="1"/>
  <c r="AS30" i="36"/>
  <c r="AL30" i="36"/>
  <c r="AU30" i="36" s="1"/>
  <c r="AS48" i="36"/>
  <c r="AL48" i="36"/>
  <c r="AU48" i="36" s="1"/>
  <c r="AR68" i="46"/>
  <c r="AJ63" i="96"/>
  <c r="AK63" i="96"/>
  <c r="AT63" i="96" s="1"/>
  <c r="AX56" i="96"/>
  <c r="S56" i="96" s="1"/>
  <c r="AC56" i="96" s="1"/>
  <c r="AB57" i="96" s="1"/>
  <c r="AX50" i="96"/>
  <c r="S50" i="96" s="1"/>
  <c r="AC50" i="96" s="1"/>
  <c r="AB51" i="96" s="1"/>
  <c r="AX44" i="96"/>
  <c r="S44" i="96" s="1"/>
  <c r="AC44" i="96" s="1"/>
  <c r="AB45" i="96" s="1"/>
  <c r="AX38" i="96"/>
  <c r="S38" i="96" s="1"/>
  <c r="AC38" i="96" s="1"/>
  <c r="AB39" i="96" s="1"/>
  <c r="AX32" i="96"/>
  <c r="S32" i="96" s="1"/>
  <c r="AC32" i="96" s="1"/>
  <c r="AB33" i="96" s="1"/>
  <c r="AX26" i="96"/>
  <c r="S26" i="96" s="1"/>
  <c r="AC26" i="96" s="1"/>
  <c r="AB27" i="96" s="1"/>
  <c r="AX20" i="96"/>
  <c r="S20" i="96" s="1"/>
  <c r="AC20" i="96" s="1"/>
  <c r="AB21" i="96" s="1"/>
  <c r="AX14" i="96"/>
  <c r="S14" i="96" s="1"/>
  <c r="AC14" i="96" s="1"/>
  <c r="AB15" i="96" s="1"/>
  <c r="AX8" i="96"/>
  <c r="S8" i="96" s="1"/>
  <c r="AC8" i="96" s="1"/>
  <c r="AB9" i="96" s="1"/>
  <c r="AX3" i="96"/>
  <c r="S3" i="96" s="1"/>
  <c r="AC3" i="96" s="1"/>
  <c r="AG72" i="90"/>
  <c r="AP72" i="90" s="1"/>
  <c r="AE72" i="90"/>
  <c r="AF72" i="90"/>
  <c r="AO72" i="90" s="1"/>
  <c r="W73" i="90"/>
  <c r="AK4" i="40"/>
  <c r="AT4" i="40" s="1"/>
  <c r="AJ4" i="40"/>
  <c r="AI69" i="40"/>
  <c r="AN69" i="40"/>
  <c r="AN71" i="40" s="1"/>
  <c r="AH71" i="45"/>
  <c r="AQ71" i="45" s="1"/>
  <c r="AS16" i="40"/>
  <c r="AL16" i="40"/>
  <c r="AU16" i="40" s="1"/>
  <c r="AS34" i="40"/>
  <c r="AL34" i="40"/>
  <c r="AU34" i="40" s="1"/>
  <c r="AS52" i="40"/>
  <c r="AL52" i="40"/>
  <c r="AU52" i="40" s="1"/>
  <c r="X69" i="88"/>
  <c r="Y69" i="88"/>
  <c r="Z69" i="88" s="1"/>
  <c r="AJ16" i="84"/>
  <c r="AK16" i="84"/>
  <c r="AT16" i="84" s="1"/>
  <c r="AS34" i="84"/>
  <c r="AL34" i="84"/>
  <c r="AU34" i="84" s="1"/>
  <c r="AS52" i="84"/>
  <c r="AL52" i="84"/>
  <c r="AU52" i="84" s="1"/>
  <c r="AJ29" i="40"/>
  <c r="AS47" i="40"/>
  <c r="AL47" i="40"/>
  <c r="AU47" i="40" s="1"/>
  <c r="AK69" i="40"/>
  <c r="AT69" i="40" s="1"/>
  <c r="AS15" i="36"/>
  <c r="AL15" i="36"/>
  <c r="AU15" i="36" s="1"/>
  <c r="AS33" i="36"/>
  <c r="AL33" i="36"/>
  <c r="AU33" i="36" s="1"/>
  <c r="AS51" i="36"/>
  <c r="AL51" i="36"/>
  <c r="AU51" i="36" s="1"/>
  <c r="AI68" i="82"/>
  <c r="AN68" i="82"/>
  <c r="AJ6" i="40"/>
  <c r="AG73" i="30"/>
  <c r="AP73" i="30" s="1"/>
  <c r="AF73" i="30"/>
  <c r="AO73" i="30" s="1"/>
  <c r="W74" i="30"/>
  <c r="AE73" i="30"/>
  <c r="AJ42" i="84"/>
  <c r="AK42" i="84"/>
  <c r="AT42" i="84" s="1"/>
  <c r="AS28" i="36"/>
  <c r="AL28" i="36"/>
  <c r="AU28" i="36" s="1"/>
  <c r="AS46" i="36"/>
  <c r="AL46" i="36"/>
  <c r="AU46" i="36" s="1"/>
  <c r="AS64" i="36"/>
  <c r="AL64" i="36"/>
  <c r="AU64" i="36" s="1"/>
  <c r="AG72" i="85"/>
  <c r="AP72" i="85" s="1"/>
  <c r="AF72" i="85"/>
  <c r="AO72" i="85" s="1"/>
  <c r="W73" i="85"/>
  <c r="AE72" i="85"/>
  <c r="AR69" i="43"/>
  <c r="AS31" i="40"/>
  <c r="AL31" i="40"/>
  <c r="AU31" i="40" s="1"/>
  <c r="AS49" i="40"/>
  <c r="AL49" i="40"/>
  <c r="AU49" i="40" s="1"/>
  <c r="AS66" i="40"/>
  <c r="AL66" i="40"/>
  <c r="AU66" i="40" s="1"/>
  <c r="AS13" i="84"/>
  <c r="AL13" i="84"/>
  <c r="AU13" i="84" s="1"/>
  <c r="AS31" i="84"/>
  <c r="AL31" i="84"/>
  <c r="AU31" i="84" s="1"/>
  <c r="AS49" i="84"/>
  <c r="AL49" i="84"/>
  <c r="AU49" i="84" s="1"/>
  <c r="AS66" i="84"/>
  <c r="AL66" i="84"/>
  <c r="AU66" i="84" s="1"/>
  <c r="AH69" i="29"/>
  <c r="AQ69" i="29" s="1"/>
  <c r="AF69" i="96"/>
  <c r="AO69" i="96" s="1"/>
  <c r="AO71" i="96" s="1"/>
  <c r="AE69" i="96"/>
  <c r="AK69" i="96" s="1"/>
  <c r="AT69" i="96" s="1"/>
  <c r="AG69" i="96"/>
  <c r="AP69" i="96" s="1"/>
  <c r="AP71" i="96" s="1"/>
  <c r="AX69" i="96"/>
  <c r="S69" i="96" s="1"/>
  <c r="AC69" i="96" s="1"/>
  <c r="AJ69" i="96" s="1"/>
  <c r="AS69" i="96" s="1"/>
  <c r="AS8" i="40"/>
  <c r="AL8" i="40"/>
  <c r="AU8" i="40" s="1"/>
  <c r="AJ20" i="84"/>
  <c r="AK20" i="84"/>
  <c r="AT20" i="84" s="1"/>
  <c r="AS38" i="84"/>
  <c r="AL38" i="84"/>
  <c r="AU38" i="84" s="1"/>
  <c r="AS56" i="84"/>
  <c r="AL56" i="84"/>
  <c r="AU56" i="84" s="1"/>
  <c r="X72" i="86"/>
  <c r="Y72" i="86"/>
  <c r="AF69" i="91"/>
  <c r="AO69" i="91" s="1"/>
  <c r="AE69" i="91"/>
  <c r="W70" i="91"/>
  <c r="AG69" i="91"/>
  <c r="AP69" i="91" s="1"/>
  <c r="AJ66" i="96"/>
  <c r="AK66" i="96"/>
  <c r="AT66" i="96" s="1"/>
  <c r="AJ62" i="96"/>
  <c r="AK62" i="96"/>
  <c r="AT62" i="96" s="1"/>
  <c r="AJ56" i="96"/>
  <c r="AK56" i="96"/>
  <c r="AT56" i="96" s="1"/>
  <c r="AJ50" i="96"/>
  <c r="AK50" i="96"/>
  <c r="AT50" i="96" s="1"/>
  <c r="AJ44" i="96"/>
  <c r="AK44" i="96"/>
  <c r="AT44" i="96" s="1"/>
  <c r="AX37" i="96"/>
  <c r="S37" i="96" s="1"/>
  <c r="AC37" i="96" s="1"/>
  <c r="AB38" i="96" s="1"/>
  <c r="AX31" i="96"/>
  <c r="S31" i="96" s="1"/>
  <c r="AC31" i="96" s="1"/>
  <c r="AB32" i="96" s="1"/>
  <c r="AX25" i="96"/>
  <c r="S25" i="96" s="1"/>
  <c r="AC25" i="96" s="1"/>
  <c r="AB26" i="96" s="1"/>
  <c r="AX19" i="96"/>
  <c r="S19" i="96" s="1"/>
  <c r="AC19" i="96" s="1"/>
  <c r="AB20" i="96" s="1"/>
  <c r="AX13" i="96"/>
  <c r="S13" i="96" s="1"/>
  <c r="AC13" i="96" s="1"/>
  <c r="AB14" i="96" s="1"/>
  <c r="AX7" i="96"/>
  <c r="S7" i="96" s="1"/>
  <c r="AC7" i="96" s="1"/>
  <c r="AB8" i="96" s="1"/>
  <c r="AS3" i="40"/>
  <c r="AL3" i="40"/>
  <c r="AU3" i="40" s="1"/>
  <c r="AS21" i="40"/>
  <c r="AL21" i="40"/>
  <c r="AU21" i="40" s="1"/>
  <c r="AS39" i="40"/>
  <c r="AL39" i="40"/>
  <c r="AU39" i="40" s="1"/>
  <c r="AS57" i="40"/>
  <c r="AL57" i="40"/>
  <c r="AU57" i="40" s="1"/>
  <c r="AS21" i="84"/>
  <c r="AL21" i="84"/>
  <c r="AU21" i="84" s="1"/>
  <c r="AS39" i="84"/>
  <c r="AL39" i="84"/>
  <c r="AU39" i="84" s="1"/>
  <c r="AS57" i="84"/>
  <c r="AL57" i="84"/>
  <c r="AU57" i="84" s="1"/>
  <c r="AS13" i="36"/>
  <c r="AL13" i="36"/>
  <c r="AU13" i="36" s="1"/>
  <c r="AS31" i="36"/>
  <c r="AL31" i="36"/>
  <c r="AU31" i="36" s="1"/>
  <c r="AS49" i="36"/>
  <c r="AL49" i="36"/>
  <c r="AU49" i="36" s="1"/>
  <c r="AS66" i="36"/>
  <c r="AL66" i="36"/>
  <c r="AU66" i="36" s="1"/>
  <c r="W72" i="45"/>
  <c r="AF71" i="45"/>
  <c r="AO71" i="45" s="1"/>
  <c r="AE71" i="45"/>
  <c r="AG71" i="45"/>
  <c r="AP71" i="45" s="1"/>
  <c r="AR72" i="30"/>
  <c r="AS26" i="36"/>
  <c r="AL26" i="36"/>
  <c r="AU26" i="36" s="1"/>
  <c r="AS44" i="36"/>
  <c r="AL44" i="36"/>
  <c r="AU44" i="36" s="1"/>
  <c r="AS62" i="36"/>
  <c r="AL62" i="36"/>
  <c r="AU62" i="36" s="1"/>
  <c r="AH69" i="46"/>
  <c r="AQ69" i="46" s="1"/>
  <c r="AH71" i="94"/>
  <c r="AQ71" i="94" s="1"/>
  <c r="Y70" i="33"/>
  <c r="X70" i="33"/>
  <c r="Z70" i="33" s="1"/>
  <c r="AJ11" i="40"/>
  <c r="AJ11" i="84"/>
  <c r="AJ29" i="84"/>
  <c r="AJ47" i="84"/>
  <c r="AS65" i="84"/>
  <c r="AL65" i="84"/>
  <c r="AU65" i="84" s="1"/>
  <c r="AI67" i="73"/>
  <c r="AN67" i="73"/>
  <c r="Z74" i="39"/>
  <c r="Y74" i="39"/>
  <c r="X74" i="39"/>
  <c r="AH70" i="81"/>
  <c r="AQ70" i="81" s="1"/>
  <c r="AJ12" i="40"/>
  <c r="AK12" i="40"/>
  <c r="AT12" i="40" s="1"/>
  <c r="AS42" i="40"/>
  <c r="AL42" i="40"/>
  <c r="AU42" i="40" s="1"/>
  <c r="AS60" i="40"/>
  <c r="AL60" i="40"/>
  <c r="AU60" i="40" s="1"/>
  <c r="AJ12" i="84"/>
  <c r="AK12" i="84"/>
  <c r="AT12" i="84" s="1"/>
  <c r="AJ48" i="84"/>
  <c r="AK48" i="84"/>
  <c r="AT48" i="84" s="1"/>
  <c r="W69" i="78"/>
  <c r="AG68" i="78"/>
  <c r="AP68" i="78" s="1"/>
  <c r="AF68" i="78"/>
  <c r="AO68" i="78" s="1"/>
  <c r="AE68" i="78"/>
  <c r="AH71" i="26"/>
  <c r="AQ71" i="26" s="1"/>
  <c r="AR70" i="35"/>
  <c r="AJ7" i="40"/>
  <c r="AK7" i="40"/>
  <c r="AT7" i="40" s="1"/>
  <c r="AR69" i="75"/>
  <c r="AS11" i="36"/>
  <c r="AL11" i="36"/>
  <c r="AU11" i="36" s="1"/>
  <c r="AS29" i="36"/>
  <c r="AL29" i="36"/>
  <c r="AU29" i="36" s="1"/>
  <c r="AS53" i="36"/>
  <c r="AL53" i="36"/>
  <c r="AU53" i="36" s="1"/>
  <c r="Z69" i="29"/>
  <c r="AS14" i="40"/>
  <c r="AL14" i="40"/>
  <c r="AU14" i="40" s="1"/>
  <c r="AS32" i="40"/>
  <c r="AL32" i="40"/>
  <c r="AU32" i="40" s="1"/>
  <c r="AS50" i="40"/>
  <c r="AL50" i="40"/>
  <c r="AU50" i="40" s="1"/>
  <c r="AS65" i="40"/>
  <c r="AL65" i="40"/>
  <c r="AU65" i="40" s="1"/>
  <c r="AH70" i="75"/>
  <c r="AQ70" i="75" s="1"/>
  <c r="AI71" i="86"/>
  <c r="AN71" i="86"/>
  <c r="AS18" i="36"/>
  <c r="AL18" i="36"/>
  <c r="AU18" i="36" s="1"/>
  <c r="AS36" i="36"/>
  <c r="AL36" i="36"/>
  <c r="AU36" i="36" s="1"/>
  <c r="AS54" i="36"/>
  <c r="AL54" i="36"/>
  <c r="AU54" i="36" s="1"/>
  <c r="AR70" i="94"/>
  <c r="AJ68" i="96"/>
  <c r="AK68" i="96"/>
  <c r="AT68" i="96" s="1"/>
  <c r="AK61" i="96"/>
  <c r="AT61" i="96" s="1"/>
  <c r="AJ61" i="96"/>
  <c r="AJ55" i="96"/>
  <c r="AK55" i="96"/>
  <c r="AT55" i="96" s="1"/>
  <c r="AJ49" i="96"/>
  <c r="AK49" i="96"/>
  <c r="AT49" i="96" s="1"/>
  <c r="AJ43" i="96"/>
  <c r="AK43" i="96"/>
  <c r="AT43" i="96" s="1"/>
  <c r="AK37" i="96"/>
  <c r="AT37" i="96" s="1"/>
  <c r="AJ37" i="96"/>
  <c r="AK31" i="96"/>
  <c r="AT31" i="96" s="1"/>
  <c r="AJ31" i="96"/>
  <c r="AJ25" i="96"/>
  <c r="AK25" i="96"/>
  <c r="AT25" i="96" s="1"/>
  <c r="AK19" i="96"/>
  <c r="AT19" i="96" s="1"/>
  <c r="AJ19" i="96"/>
  <c r="AJ13" i="96"/>
  <c r="AK13" i="96"/>
  <c r="AT13" i="96" s="1"/>
  <c r="AX6" i="96"/>
  <c r="S6" i="96" s="1"/>
  <c r="AC6" i="96" s="1"/>
  <c r="AB7" i="96" s="1"/>
  <c r="AH70" i="43"/>
  <c r="AQ70" i="43" s="1"/>
  <c r="AS9" i="40"/>
  <c r="AL9" i="40"/>
  <c r="AU9" i="40" s="1"/>
  <c r="AR68" i="44"/>
  <c r="AR70" i="42"/>
  <c r="AR68" i="29"/>
  <c r="AL69" i="92"/>
  <c r="AU69" i="92" s="1"/>
  <c r="AR69" i="92"/>
  <c r="AR71" i="92" s="1"/>
  <c r="AS22" i="40"/>
  <c r="AL22" i="40"/>
  <c r="AU22" i="40" s="1"/>
  <c r="AS40" i="40"/>
  <c r="AL40" i="40"/>
  <c r="AU40" i="40" s="1"/>
  <c r="AS58" i="40"/>
  <c r="AL58" i="40"/>
  <c r="AU58" i="40" s="1"/>
  <c r="AH69" i="44"/>
  <c r="AQ69" i="44" s="1"/>
  <c r="AQ71" i="44" s="1"/>
  <c r="AX3" i="44"/>
  <c r="S3" i="44" s="1"/>
  <c r="AC3" i="44" s="1"/>
  <c r="AZ3" i="44"/>
  <c r="AX6" i="44" s="1"/>
  <c r="S6" i="44" s="1"/>
  <c r="AC6" i="44" s="1"/>
  <c r="AB7" i="44" s="1"/>
  <c r="AX7" i="44"/>
  <c r="S7" i="44" s="1"/>
  <c r="AC7" i="44" s="1"/>
  <c r="AB8" i="44" s="1"/>
  <c r="AX8" i="44"/>
  <c r="S8" i="44" s="1"/>
  <c r="AC8" i="44" s="1"/>
  <c r="AB9" i="44" s="1"/>
  <c r="AX9" i="44"/>
  <c r="S9" i="44" s="1"/>
  <c r="AC9" i="44" s="1"/>
  <c r="AB10" i="44" s="1"/>
  <c r="AX13" i="44"/>
  <c r="S13" i="44" s="1"/>
  <c r="AC13" i="44" s="1"/>
  <c r="AB14" i="44" s="1"/>
  <c r="AX14" i="44"/>
  <c r="S14" i="44" s="1"/>
  <c r="AC14" i="44" s="1"/>
  <c r="AB15" i="44" s="1"/>
  <c r="AX15" i="44"/>
  <c r="S15" i="44" s="1"/>
  <c r="AC15" i="44" s="1"/>
  <c r="AB16" i="44" s="1"/>
  <c r="AX19" i="44"/>
  <c r="S19" i="44" s="1"/>
  <c r="AC19" i="44" s="1"/>
  <c r="AB20" i="44" s="1"/>
  <c r="AX20" i="44"/>
  <c r="S20" i="44" s="1"/>
  <c r="AC20" i="44" s="1"/>
  <c r="AB21" i="44" s="1"/>
  <c r="AX21" i="44"/>
  <c r="S21" i="44" s="1"/>
  <c r="AC21" i="44" s="1"/>
  <c r="AB22" i="44" s="1"/>
  <c r="AX25" i="44"/>
  <c r="S25" i="44" s="1"/>
  <c r="AC25" i="44" s="1"/>
  <c r="AB26" i="44" s="1"/>
  <c r="AX26" i="44"/>
  <c r="S26" i="44" s="1"/>
  <c r="AC26" i="44" s="1"/>
  <c r="AB27" i="44" s="1"/>
  <c r="AX27" i="44"/>
  <c r="S27" i="44" s="1"/>
  <c r="AC27" i="44" s="1"/>
  <c r="AB28" i="44" s="1"/>
  <c r="AX31" i="44"/>
  <c r="S31" i="44" s="1"/>
  <c r="AC31" i="44" s="1"/>
  <c r="AB32" i="44" s="1"/>
  <c r="AX32" i="44"/>
  <c r="S32" i="44" s="1"/>
  <c r="AC32" i="44" s="1"/>
  <c r="AB33" i="44" s="1"/>
  <c r="AX33" i="44"/>
  <c r="S33" i="44" s="1"/>
  <c r="AC33" i="44" s="1"/>
  <c r="AB34" i="44" s="1"/>
  <c r="AX37" i="44"/>
  <c r="S37" i="44" s="1"/>
  <c r="AC37" i="44" s="1"/>
  <c r="AB38" i="44" s="1"/>
  <c r="AX38" i="44"/>
  <c r="S38" i="44" s="1"/>
  <c r="AC38" i="44" s="1"/>
  <c r="AB39" i="44" s="1"/>
  <c r="AX39" i="44"/>
  <c r="S39" i="44" s="1"/>
  <c r="AC39" i="44" s="1"/>
  <c r="AB40" i="44" s="1"/>
  <c r="AX43" i="44"/>
  <c r="S43" i="44" s="1"/>
  <c r="AC43" i="44" s="1"/>
  <c r="AB44" i="44" s="1"/>
  <c r="AX44" i="44"/>
  <c r="S44" i="44" s="1"/>
  <c r="AC44" i="44" s="1"/>
  <c r="AB45" i="44" s="1"/>
  <c r="AX45" i="44"/>
  <c r="S45" i="44" s="1"/>
  <c r="AC45" i="44" s="1"/>
  <c r="AB46" i="44" s="1"/>
  <c r="AX48" i="44"/>
  <c r="S48" i="44" s="1"/>
  <c r="AC48" i="44" s="1"/>
  <c r="AB49" i="44" s="1"/>
  <c r="AX49" i="44"/>
  <c r="S49" i="44" s="1"/>
  <c r="AC49" i="44" s="1"/>
  <c r="AB50" i="44" s="1"/>
  <c r="AX50" i="44"/>
  <c r="S50" i="44" s="1"/>
  <c r="AC50" i="44" s="1"/>
  <c r="AB51" i="44" s="1"/>
  <c r="AX51" i="44"/>
  <c r="S51" i="44" s="1"/>
  <c r="AC51" i="44" s="1"/>
  <c r="AB52" i="44" s="1"/>
  <c r="AX52" i="44"/>
  <c r="S52" i="44" s="1"/>
  <c r="AC52" i="44" s="1"/>
  <c r="AB53" i="44" s="1"/>
  <c r="AX53" i="44"/>
  <c r="S53" i="44" s="1"/>
  <c r="AC53" i="44" s="1"/>
  <c r="AB54" i="44" s="1"/>
  <c r="AX54" i="44"/>
  <c r="S54" i="44" s="1"/>
  <c r="AC54" i="44" s="1"/>
  <c r="AB55" i="44" s="1"/>
  <c r="AX55" i="44"/>
  <c r="S55" i="44" s="1"/>
  <c r="AC55" i="44" s="1"/>
  <c r="AB56" i="44" s="1"/>
  <c r="AX56" i="44"/>
  <c r="S56" i="44" s="1"/>
  <c r="AC56" i="44" s="1"/>
  <c r="AB57" i="44" s="1"/>
  <c r="AX57" i="44"/>
  <c r="S57" i="44" s="1"/>
  <c r="AC57" i="44" s="1"/>
  <c r="AB58" i="44" s="1"/>
  <c r="AX58" i="44"/>
  <c r="S58" i="44" s="1"/>
  <c r="AC58" i="44" s="1"/>
  <c r="AB59" i="44" s="1"/>
  <c r="AX59" i="44"/>
  <c r="S59" i="44" s="1"/>
  <c r="AC59" i="44" s="1"/>
  <c r="AB60" i="44" s="1"/>
  <c r="AX60" i="44"/>
  <c r="S60" i="44" s="1"/>
  <c r="AC60" i="44" s="1"/>
  <c r="AB61" i="44" s="1"/>
  <c r="AX61" i="44"/>
  <c r="S61" i="44" s="1"/>
  <c r="AC61" i="44" s="1"/>
  <c r="AB62" i="44" s="1"/>
  <c r="AX62" i="44"/>
  <c r="S62" i="44" s="1"/>
  <c r="AC62" i="44" s="1"/>
  <c r="AB63" i="44" s="1"/>
  <c r="AX63" i="44"/>
  <c r="S63" i="44" s="1"/>
  <c r="AC63" i="44" s="1"/>
  <c r="AB64" i="44" s="1"/>
  <c r="AX65" i="44"/>
  <c r="S65" i="44" s="1"/>
  <c r="AC65" i="44" s="1"/>
  <c r="AB66" i="44" s="1"/>
  <c r="AX66" i="44"/>
  <c r="S66" i="44" s="1"/>
  <c r="AC66" i="44" s="1"/>
  <c r="AB67" i="44" s="1"/>
  <c r="AX67" i="44"/>
  <c r="S67" i="44" s="1"/>
  <c r="AC67" i="44" s="1"/>
  <c r="AB68" i="44" s="1"/>
  <c r="AX64" i="44"/>
  <c r="S64" i="44" s="1"/>
  <c r="AC64" i="44" s="1"/>
  <c r="AB65" i="44" s="1"/>
  <c r="AX68" i="44"/>
  <c r="S68" i="44" s="1"/>
  <c r="AC68" i="44" s="1"/>
  <c r="AB69" i="44" s="1"/>
  <c r="AS22" i="84"/>
  <c r="AL22" i="84"/>
  <c r="AU22" i="84" s="1"/>
  <c r="AS40" i="84"/>
  <c r="AL40" i="84"/>
  <c r="AU40" i="84" s="1"/>
  <c r="AS58" i="84"/>
  <c r="AL58" i="84"/>
  <c r="AU58" i="84" s="1"/>
  <c r="AS8" i="36"/>
  <c r="AL8" i="36"/>
  <c r="AU8" i="36" s="1"/>
  <c r="AE69" i="46"/>
  <c r="W70" i="46"/>
  <c r="AF69" i="46"/>
  <c r="AO69" i="46" s="1"/>
  <c r="AG69" i="46"/>
  <c r="AP69" i="46" s="1"/>
  <c r="AG71" i="94"/>
  <c r="AP71" i="94" s="1"/>
  <c r="AF71" i="94"/>
  <c r="AO71" i="94" s="1"/>
  <c r="W72" i="94"/>
  <c r="AE71" i="94"/>
  <c r="AI69" i="33"/>
  <c r="AN69" i="33"/>
  <c r="Y69" i="38"/>
  <c r="X69" i="38"/>
  <c r="Z69" i="38" s="1"/>
  <c r="AJ17" i="40"/>
  <c r="AJ35" i="40"/>
  <c r="AS53" i="40"/>
  <c r="AL53" i="40"/>
  <c r="AU53" i="40" s="1"/>
  <c r="AK4" i="36"/>
  <c r="AT4" i="36" s="1"/>
  <c r="AT71" i="36" s="1"/>
  <c r="AJ4" i="36"/>
  <c r="Z71" i="79"/>
  <c r="X71" i="79"/>
  <c r="Y71" i="79"/>
  <c r="Y72" i="89"/>
  <c r="X72" i="89"/>
  <c r="Z72" i="89" s="1"/>
  <c r="AN73" i="39"/>
  <c r="AI73" i="39"/>
  <c r="AR72" i="77"/>
  <c r="AR71" i="85"/>
  <c r="AR70" i="26"/>
  <c r="Z70" i="81"/>
  <c r="AJ18" i="40"/>
  <c r="AK18" i="40"/>
  <c r="AT18" i="40" s="1"/>
  <c r="AS68" i="40"/>
  <c r="AL68" i="40"/>
  <c r="AU68" i="40" s="1"/>
  <c r="AJ18" i="84"/>
  <c r="AK18" i="84"/>
  <c r="AT18" i="84" s="1"/>
  <c r="AJ54" i="84"/>
  <c r="AK54" i="84"/>
  <c r="AT54" i="84" s="1"/>
  <c r="AS16" i="36"/>
  <c r="AL16" i="36"/>
  <c r="AU16" i="36" s="1"/>
  <c r="AS34" i="36"/>
  <c r="AL34" i="36"/>
  <c r="AU34" i="36" s="1"/>
  <c r="AS52" i="36"/>
  <c r="AL52" i="36"/>
  <c r="AU52" i="36" s="1"/>
  <c r="AS47" i="36"/>
  <c r="AL47" i="36"/>
  <c r="AU47" i="36" s="1"/>
  <c r="AJ13" i="40"/>
  <c r="AK13" i="40"/>
  <c r="AT13" i="40" s="1"/>
  <c r="AS37" i="40"/>
  <c r="AL37" i="40"/>
  <c r="AU37" i="40" s="1"/>
  <c r="AS55" i="40"/>
  <c r="AL55" i="40"/>
  <c r="AU55" i="40" s="1"/>
  <c r="AJ19" i="84"/>
  <c r="AS37" i="84"/>
  <c r="AL37" i="84"/>
  <c r="AU37" i="84" s="1"/>
  <c r="AS55" i="84"/>
  <c r="AL55" i="84"/>
  <c r="AU55" i="84" s="1"/>
  <c r="AR70" i="74"/>
  <c r="AR70" i="83"/>
  <c r="AH73" i="77"/>
  <c r="AQ73" i="77" s="1"/>
  <c r="AS26" i="84"/>
  <c r="AL26" i="84"/>
  <c r="AU26" i="84" s="1"/>
  <c r="AS44" i="84"/>
  <c r="AL44" i="84"/>
  <c r="AU44" i="84" s="1"/>
  <c r="AS62" i="84"/>
  <c r="AL62" i="84"/>
  <c r="AU62" i="84" s="1"/>
  <c r="AS24" i="36"/>
  <c r="AL24" i="36"/>
  <c r="AU24" i="36" s="1"/>
  <c r="AS42" i="36"/>
  <c r="AL42" i="36"/>
  <c r="AU42" i="36" s="1"/>
  <c r="AS60" i="36"/>
  <c r="AL60" i="36"/>
  <c r="AU60" i="36" s="1"/>
  <c r="AH71" i="34"/>
  <c r="AQ71" i="34" s="1"/>
  <c r="AH71" i="83"/>
  <c r="AQ71" i="83" s="1"/>
  <c r="AG68" i="95"/>
  <c r="AP68" i="95" s="1"/>
  <c r="AF68" i="95"/>
  <c r="AO68" i="95" s="1"/>
  <c r="AE68" i="95"/>
  <c r="W69" i="95"/>
  <c r="AJ65" i="96"/>
  <c r="AK65" i="96"/>
  <c r="AT65" i="96" s="1"/>
  <c r="AJ60" i="96"/>
  <c r="AK60" i="96"/>
  <c r="AT60" i="96" s="1"/>
  <c r="AJ54" i="96"/>
  <c r="AK54" i="96"/>
  <c r="AT54" i="96" s="1"/>
  <c r="AK48" i="96"/>
  <c r="AT48" i="96" s="1"/>
  <c r="AJ48" i="96"/>
  <c r="AJ42" i="96"/>
  <c r="AK42" i="96"/>
  <c r="AT42" i="96" s="1"/>
  <c r="AJ36" i="96"/>
  <c r="AK36" i="96"/>
  <c r="AT36" i="96" s="1"/>
  <c r="AJ30" i="96"/>
  <c r="AK30" i="96"/>
  <c r="AT30" i="96" s="1"/>
  <c r="AJ24" i="96"/>
  <c r="AK24" i="96"/>
  <c r="AT24" i="96" s="1"/>
  <c r="AJ18" i="96"/>
  <c r="AK18" i="96"/>
  <c r="AT18" i="96" s="1"/>
  <c r="AJ12" i="96"/>
  <c r="AK12" i="96"/>
  <c r="AT12" i="96" s="1"/>
  <c r="AX5" i="96"/>
  <c r="S5" i="96" s="1"/>
  <c r="AC5" i="96" s="1"/>
  <c r="AB6" i="96" s="1"/>
  <c r="Z70" i="43"/>
  <c r="AS27" i="40"/>
  <c r="AL27" i="40"/>
  <c r="AU27" i="40" s="1"/>
  <c r="AS45" i="40"/>
  <c r="AL45" i="40"/>
  <c r="AU45" i="40" s="1"/>
  <c r="AS63" i="40"/>
  <c r="AL63" i="40"/>
  <c r="AU63" i="40" s="1"/>
  <c r="AJ5" i="84"/>
  <c r="AK5" i="84"/>
  <c r="AT5" i="84" s="1"/>
  <c r="AS27" i="84"/>
  <c r="AL27" i="84"/>
  <c r="AU27" i="84" s="1"/>
  <c r="AS45" i="84"/>
  <c r="AL45" i="84"/>
  <c r="AU45" i="84" s="1"/>
  <c r="AS63" i="84"/>
  <c r="AL63" i="84"/>
  <c r="AU63" i="84" s="1"/>
  <c r="AS19" i="36"/>
  <c r="AL19" i="36"/>
  <c r="AU19" i="36" s="1"/>
  <c r="AS37" i="36"/>
  <c r="AL37" i="36"/>
  <c r="AU37" i="36" s="1"/>
  <c r="AS55" i="36"/>
  <c r="AL55" i="36"/>
  <c r="AU55" i="36" s="1"/>
  <c r="AS10" i="40"/>
  <c r="AL10" i="40"/>
  <c r="AU10" i="40" s="1"/>
  <c r="Z69" i="44"/>
  <c r="X67" i="47"/>
  <c r="Z67" i="47" s="1"/>
  <c r="Y67" i="47"/>
  <c r="AS14" i="36"/>
  <c r="AL14" i="36"/>
  <c r="AU14" i="36" s="1"/>
  <c r="AS32" i="36"/>
  <c r="AL32" i="36"/>
  <c r="AU32" i="36" s="1"/>
  <c r="AS50" i="36"/>
  <c r="AL50" i="36"/>
  <c r="AU50" i="36" s="1"/>
  <c r="AR70" i="45"/>
  <c r="Z73" i="27"/>
  <c r="X73" i="27"/>
  <c r="Y73" i="27"/>
  <c r="AJ17" i="84"/>
  <c r="AJ35" i="84"/>
  <c r="AJ53" i="84"/>
  <c r="AS3" i="36"/>
  <c r="AL3" i="36"/>
  <c r="AU3" i="36" s="1"/>
  <c r="AS21" i="36"/>
  <c r="AL21" i="36"/>
  <c r="AU21" i="36" s="1"/>
  <c r="AS39" i="36"/>
  <c r="AL39" i="36"/>
  <c r="AU39" i="36" s="1"/>
  <c r="AS57" i="36"/>
  <c r="AL57" i="36"/>
  <c r="AU57" i="36" s="1"/>
  <c r="AI71" i="89"/>
  <c r="AN71" i="89"/>
  <c r="X69" i="82"/>
  <c r="Y69" i="82"/>
  <c r="Y70" i="41"/>
  <c r="X70" i="41"/>
  <c r="Z70" i="41" s="1"/>
  <c r="AJ60" i="84"/>
  <c r="AK60" i="84"/>
  <c r="AT60" i="84" s="1"/>
  <c r="AR70" i="34"/>
  <c r="AF71" i="26"/>
  <c r="AO71" i="26" s="1"/>
  <c r="W72" i="26"/>
  <c r="AG71" i="26"/>
  <c r="AP71" i="26" s="1"/>
  <c r="AE71" i="26"/>
  <c r="AJ19" i="40"/>
  <c r="AK19" i="40"/>
  <c r="AT19" i="40" s="1"/>
  <c r="AS17" i="36"/>
  <c r="AL17" i="36"/>
  <c r="AU17" i="36" s="1"/>
  <c r="AS35" i="36"/>
  <c r="AL35" i="36"/>
  <c r="AU35" i="36" s="1"/>
  <c r="AS59" i="36"/>
  <c r="AL59" i="36"/>
  <c r="AU59" i="36" s="1"/>
  <c r="AF73" i="77"/>
  <c r="AO73" i="77" s="1"/>
  <c r="AG73" i="77"/>
  <c r="AP73" i="77" s="1"/>
  <c r="W74" i="77"/>
  <c r="AE73" i="77"/>
  <c r="AS20" i="40"/>
  <c r="AL20" i="40"/>
  <c r="AU20" i="40" s="1"/>
  <c r="AS38" i="40"/>
  <c r="AL38" i="40"/>
  <c r="AU38" i="40" s="1"/>
  <c r="AS56" i="40"/>
  <c r="AL56" i="40"/>
  <c r="AU56" i="40" s="1"/>
  <c r="AF70" i="75"/>
  <c r="AO70" i="75" s="1"/>
  <c r="W71" i="75"/>
  <c r="AG70" i="75"/>
  <c r="AP70" i="75" s="1"/>
  <c r="AE70" i="75"/>
  <c r="AS6" i="36"/>
  <c r="AL6" i="36"/>
  <c r="AU6" i="36" s="1"/>
  <c r="W72" i="34"/>
  <c r="AG71" i="34"/>
  <c r="AP71" i="34" s="1"/>
  <c r="AE71" i="34"/>
  <c r="AF71" i="34"/>
  <c r="AO71" i="34" s="1"/>
  <c r="AK67" i="96"/>
  <c r="AT67" i="96" s="1"/>
  <c r="AJ67" i="96"/>
  <c r="AJ59" i="96"/>
  <c r="AK59" i="96"/>
  <c r="AT59" i="96" s="1"/>
  <c r="AJ53" i="96"/>
  <c r="AK53" i="96"/>
  <c r="AT53" i="96" s="1"/>
  <c r="AJ47" i="96"/>
  <c r="AK47" i="96"/>
  <c r="AT47" i="96" s="1"/>
  <c r="AJ41" i="96"/>
  <c r="AK41" i="96"/>
  <c r="AT41" i="96" s="1"/>
  <c r="AJ35" i="96"/>
  <c r="AK35" i="96"/>
  <c r="AT35" i="96" s="1"/>
  <c r="AK29" i="96"/>
  <c r="AT29" i="96" s="1"/>
  <c r="AJ29" i="96"/>
  <c r="AJ23" i="96"/>
  <c r="AK23" i="96"/>
  <c r="AT23" i="96" s="1"/>
  <c r="AJ17" i="96"/>
  <c r="AK17" i="96"/>
  <c r="AT17" i="96" s="1"/>
  <c r="AJ11" i="96"/>
  <c r="AK11" i="96"/>
  <c r="AT11" i="96" s="1"/>
  <c r="AJ9" i="84"/>
  <c r="AK9" i="84"/>
  <c r="AT9" i="84" s="1"/>
  <c r="Z71" i="87"/>
  <c r="Y71" i="87"/>
  <c r="X71" i="87"/>
  <c r="AS28" i="40"/>
  <c r="AL28" i="40"/>
  <c r="AU28" i="40" s="1"/>
  <c r="AS46" i="40"/>
  <c r="AL46" i="40"/>
  <c r="AU46" i="40" s="1"/>
  <c r="AS64" i="40"/>
  <c r="AL64" i="40"/>
  <c r="AU64" i="40" s="1"/>
  <c r="AI68" i="88"/>
  <c r="AN68" i="88"/>
  <c r="AB4" i="84"/>
  <c r="AJ3" i="84"/>
  <c r="AS28" i="84"/>
  <c r="AL28" i="84"/>
  <c r="AU28" i="84" s="1"/>
  <c r="AS46" i="84"/>
  <c r="AL46" i="84"/>
  <c r="AU46" i="84" s="1"/>
  <c r="AS64" i="84"/>
  <c r="AL64" i="84"/>
  <c r="AU64" i="84" s="1"/>
  <c r="AI66" i="47"/>
  <c r="AN66" i="47"/>
  <c r="AS67" i="36"/>
  <c r="AL67" i="36"/>
  <c r="AU67" i="36" s="1"/>
  <c r="AH71" i="74"/>
  <c r="AQ71" i="74" s="1"/>
  <c r="AI68" i="38"/>
  <c r="AN68" i="38"/>
  <c r="AJ23" i="40"/>
  <c r="AS41" i="40"/>
  <c r="AL41" i="40"/>
  <c r="AU41" i="40" s="1"/>
  <c r="AS59" i="40"/>
  <c r="AL59" i="40"/>
  <c r="AU59" i="40" s="1"/>
  <c r="AN70" i="79"/>
  <c r="AI70" i="79"/>
  <c r="AI69" i="41"/>
  <c r="AN69" i="41"/>
  <c r="AF72" i="31"/>
  <c r="AO72" i="31" s="1"/>
  <c r="AE72" i="31"/>
  <c r="W73" i="31"/>
  <c r="AG72" i="31"/>
  <c r="AP72" i="31" s="1"/>
  <c r="AJ24" i="84"/>
  <c r="AK24" i="84"/>
  <c r="AT24" i="84" s="1"/>
  <c r="AR69" i="84"/>
  <c r="AR71" i="84" s="1"/>
  <c r="AR69" i="36"/>
  <c r="AR71" i="36" s="1"/>
  <c r="AL69" i="36"/>
  <c r="AU69" i="36" s="1"/>
  <c r="AJ30" i="40"/>
  <c r="AK30" i="40"/>
  <c r="AT30" i="40" s="1"/>
  <c r="AJ30" i="84"/>
  <c r="AK30" i="84"/>
  <c r="AT30" i="84" s="1"/>
  <c r="AJ69" i="84"/>
  <c r="AS69" i="84" s="1"/>
  <c r="AK69" i="84"/>
  <c r="AT69" i="84" s="1"/>
  <c r="AS22" i="36"/>
  <c r="AL22" i="36"/>
  <c r="AU22" i="36" s="1"/>
  <c r="AS40" i="36"/>
  <c r="AL40" i="36"/>
  <c r="AU40" i="36" s="1"/>
  <c r="AS58" i="36"/>
  <c r="AL58" i="36"/>
  <c r="AU58" i="36" s="1"/>
  <c r="AH72" i="85"/>
  <c r="AQ72" i="85" s="1"/>
  <c r="W70" i="25"/>
  <c r="AG69" i="25"/>
  <c r="AP69" i="25" s="1"/>
  <c r="AF69" i="25"/>
  <c r="AO69" i="25" s="1"/>
  <c r="AE69" i="25"/>
  <c r="AJ25" i="40"/>
  <c r="AK25" i="40"/>
  <c r="AT25" i="40" s="1"/>
  <c r="AS43" i="40"/>
  <c r="AL43" i="40"/>
  <c r="AU43" i="40" s="1"/>
  <c r="AS61" i="40"/>
  <c r="AL61" i="40"/>
  <c r="AU61" i="40" s="1"/>
  <c r="Z71" i="37"/>
  <c r="Y71" i="37"/>
  <c r="X71" i="37"/>
  <c r="AS7" i="84"/>
  <c r="AL7" i="84"/>
  <c r="AU7" i="84" s="1"/>
  <c r="AS25" i="84"/>
  <c r="AL25" i="84"/>
  <c r="AU25" i="84" s="1"/>
  <c r="AS43" i="84"/>
  <c r="AL43" i="84"/>
  <c r="AU43" i="84" s="1"/>
  <c r="AS61" i="84"/>
  <c r="AL61" i="84"/>
  <c r="AU61" i="84" s="1"/>
  <c r="AJ8" i="84"/>
  <c r="AK8" i="84"/>
  <c r="AT8" i="84" s="1"/>
  <c r="AS32" i="84"/>
  <c r="AL32" i="84"/>
  <c r="AU32" i="84" s="1"/>
  <c r="AS50" i="84"/>
  <c r="AL50" i="84"/>
  <c r="AU50" i="84" s="1"/>
  <c r="AS67" i="84"/>
  <c r="AL67" i="84"/>
  <c r="AU67" i="84" s="1"/>
  <c r="AS68" i="36"/>
  <c r="AL68" i="36"/>
  <c r="AU68" i="36" s="1"/>
  <c r="Z71" i="83"/>
  <c r="AK64" i="96"/>
  <c r="AT64" i="96" s="1"/>
  <c r="AJ64" i="96"/>
  <c r="AK58" i="96"/>
  <c r="AT58" i="96" s="1"/>
  <c r="AJ58" i="96"/>
  <c r="AX51" i="96"/>
  <c r="S51" i="96" s="1"/>
  <c r="AC51" i="96" s="1"/>
  <c r="AB52" i="96" s="1"/>
  <c r="AX45" i="96"/>
  <c r="S45" i="96" s="1"/>
  <c r="AC45" i="96" s="1"/>
  <c r="AB46" i="96" s="1"/>
  <c r="AX39" i="96"/>
  <c r="S39" i="96" s="1"/>
  <c r="AC39" i="96" s="1"/>
  <c r="AB40" i="96" s="1"/>
  <c r="AX33" i="96"/>
  <c r="S33" i="96" s="1"/>
  <c r="AC33" i="96" s="1"/>
  <c r="AB34" i="96" s="1"/>
  <c r="AX27" i="96"/>
  <c r="S27" i="96" s="1"/>
  <c r="AC27" i="96" s="1"/>
  <c r="AB28" i="96" s="1"/>
  <c r="AX21" i="96"/>
  <c r="S21" i="96" s="1"/>
  <c r="AC21" i="96" s="1"/>
  <c r="AB22" i="96" s="1"/>
  <c r="AX15" i="96"/>
  <c r="S15" i="96" s="1"/>
  <c r="AC15" i="96" s="1"/>
  <c r="AB16" i="96" s="1"/>
  <c r="AX9" i="96"/>
  <c r="S9" i="96" s="1"/>
  <c r="AC9" i="96" s="1"/>
  <c r="AB10" i="96" s="1"/>
  <c r="AS15" i="40"/>
  <c r="AL15" i="40"/>
  <c r="AU15" i="40" s="1"/>
  <c r="AS33" i="40"/>
  <c r="AL33" i="40"/>
  <c r="AU33" i="40" s="1"/>
  <c r="AS51" i="40"/>
  <c r="AL51" i="40"/>
  <c r="AU51" i="40" s="1"/>
  <c r="AS67" i="40"/>
  <c r="AL67" i="40"/>
  <c r="AU67" i="40" s="1"/>
  <c r="AS4" i="92"/>
  <c r="AS71" i="92" s="1"/>
  <c r="AL4" i="92"/>
  <c r="AU4" i="92" s="1"/>
  <c r="AU71" i="92" s="1"/>
  <c r="C11" i="92" s="1"/>
  <c r="F45" i="97" s="1"/>
  <c r="AJ15" i="84"/>
  <c r="AK15" i="84"/>
  <c r="AT15" i="84" s="1"/>
  <c r="AS33" i="84"/>
  <c r="AL33" i="84"/>
  <c r="AU33" i="84" s="1"/>
  <c r="AS51" i="84"/>
  <c r="AL51" i="84"/>
  <c r="AU51" i="84" s="1"/>
  <c r="AJ68" i="84"/>
  <c r="AS7" i="36"/>
  <c r="AL7" i="36"/>
  <c r="AU7" i="36" s="1"/>
  <c r="AS25" i="36"/>
  <c r="AL25" i="36"/>
  <c r="AU25" i="36" s="1"/>
  <c r="AS43" i="36"/>
  <c r="AL43" i="36"/>
  <c r="AU43" i="36" s="1"/>
  <c r="AS61" i="36"/>
  <c r="AL61" i="36"/>
  <c r="AU61" i="36" s="1"/>
  <c r="AI70" i="87"/>
  <c r="AN70" i="87"/>
  <c r="AJ10" i="84"/>
  <c r="AK10" i="84"/>
  <c r="AT10" i="84" s="1"/>
  <c r="AH71" i="42"/>
  <c r="AQ71" i="42" s="1"/>
  <c r="AS20" i="36"/>
  <c r="AL20" i="36"/>
  <c r="AU20" i="36" s="1"/>
  <c r="AS38" i="36"/>
  <c r="AL38" i="36"/>
  <c r="AU38" i="36" s="1"/>
  <c r="AS56" i="36"/>
  <c r="AL56" i="36"/>
  <c r="AU56" i="36" s="1"/>
  <c r="Z71" i="74"/>
  <c r="AI72" i="27"/>
  <c r="AN72" i="27"/>
  <c r="AS5" i="40"/>
  <c r="AL5" i="40"/>
  <c r="AU5" i="40" s="1"/>
  <c r="AJ23" i="84"/>
  <c r="AJ41" i="84"/>
  <c r="AJ59" i="84"/>
  <c r="AS9" i="36"/>
  <c r="AL9" i="36"/>
  <c r="AU9" i="36" s="1"/>
  <c r="AS27" i="36"/>
  <c r="AL27" i="36"/>
  <c r="AU27" i="36" s="1"/>
  <c r="AS45" i="36"/>
  <c r="AL45" i="36"/>
  <c r="AU45" i="36" s="1"/>
  <c r="AS63" i="36"/>
  <c r="AL63" i="36"/>
  <c r="AU63" i="36" s="1"/>
  <c r="Z68" i="73"/>
  <c r="Y68" i="73"/>
  <c r="X68" i="73"/>
  <c r="AS6" i="84"/>
  <c r="AL6" i="84"/>
  <c r="AU6" i="84" s="1"/>
  <c r="AG70" i="41" l="1"/>
  <c r="AP70" i="41" s="1"/>
  <c r="AF70" i="41"/>
  <c r="AO70" i="41" s="1"/>
  <c r="AE70" i="41"/>
  <c r="W71" i="41"/>
  <c r="AG72" i="89"/>
  <c r="AP72" i="89" s="1"/>
  <c r="AF72" i="89"/>
  <c r="AO72" i="89" s="1"/>
  <c r="AE72" i="89"/>
  <c r="W73" i="89"/>
  <c r="AE69" i="38"/>
  <c r="W70" i="38"/>
  <c r="AG69" i="38"/>
  <c r="AP69" i="38" s="1"/>
  <c r="AF69" i="38"/>
  <c r="AO69" i="38" s="1"/>
  <c r="AG70" i="33"/>
  <c r="AP70" i="33" s="1"/>
  <c r="AF70" i="33"/>
  <c r="AO70" i="33" s="1"/>
  <c r="AE70" i="33"/>
  <c r="W71" i="33"/>
  <c r="AK7" i="44"/>
  <c r="AT7" i="44" s="1"/>
  <c r="AJ7" i="44"/>
  <c r="AF69" i="88"/>
  <c r="AO69" i="88" s="1"/>
  <c r="AO71" i="88" s="1"/>
  <c r="AE69" i="88"/>
  <c r="AG69" i="88"/>
  <c r="AP69" i="88" s="1"/>
  <c r="AP71" i="88" s="1"/>
  <c r="AX69" i="88"/>
  <c r="S69" i="88" s="1"/>
  <c r="AC69" i="88" s="1"/>
  <c r="AG67" i="47"/>
  <c r="AP67" i="47" s="1"/>
  <c r="AF67" i="47"/>
  <c r="AO67" i="47" s="1"/>
  <c r="AE67" i="47"/>
  <c r="W68" i="47"/>
  <c r="AS59" i="84"/>
  <c r="AL59" i="84"/>
  <c r="AU59" i="84" s="1"/>
  <c r="AJ10" i="96"/>
  <c r="AK10" i="96"/>
  <c r="AT10" i="96" s="1"/>
  <c r="W72" i="83"/>
  <c r="AG71" i="83"/>
  <c r="AP71" i="83" s="1"/>
  <c r="AF71" i="83"/>
  <c r="AO71" i="83" s="1"/>
  <c r="AE71" i="83"/>
  <c r="AS29" i="96"/>
  <c r="AL29" i="96"/>
  <c r="AU29" i="96" s="1"/>
  <c r="AS23" i="84"/>
  <c r="AL23" i="84"/>
  <c r="AU23" i="84" s="1"/>
  <c r="AS10" i="84"/>
  <c r="AL10" i="84"/>
  <c r="AU10" i="84" s="1"/>
  <c r="AK22" i="96"/>
  <c r="AT22" i="96" s="1"/>
  <c r="AJ22" i="96"/>
  <c r="AS58" i="96"/>
  <c r="AL58" i="96"/>
  <c r="AU58" i="96" s="1"/>
  <c r="Y70" i="25"/>
  <c r="X70" i="25"/>
  <c r="AR69" i="41"/>
  <c r="AR66" i="47"/>
  <c r="AS19" i="40"/>
  <c r="AL19" i="40"/>
  <c r="AU19" i="40" s="1"/>
  <c r="AH73" i="27"/>
  <c r="AQ73" i="27" s="1"/>
  <c r="AE70" i="43"/>
  <c r="W71" i="43"/>
  <c r="AG70" i="43"/>
  <c r="AP70" i="43" s="1"/>
  <c r="AF70" i="43"/>
  <c r="AO70" i="43" s="1"/>
  <c r="AS54" i="84"/>
  <c r="AL54" i="84"/>
  <c r="AU54" i="84" s="1"/>
  <c r="AS18" i="40"/>
  <c r="AL18" i="40"/>
  <c r="AU18" i="40" s="1"/>
  <c r="AI69" i="46"/>
  <c r="AN69" i="46"/>
  <c r="AK67" i="44"/>
  <c r="AT67" i="44" s="1"/>
  <c r="AJ67" i="44"/>
  <c r="AJ60" i="44"/>
  <c r="AK60" i="44"/>
  <c r="AT60" i="44" s="1"/>
  <c r="AJ54" i="44"/>
  <c r="AK54" i="44"/>
  <c r="AT54" i="44" s="1"/>
  <c r="AX47" i="44"/>
  <c r="S47" i="44" s="1"/>
  <c r="AC47" i="44" s="1"/>
  <c r="AB48" i="44" s="1"/>
  <c r="AX41" i="44"/>
  <c r="S41" i="44" s="1"/>
  <c r="AC41" i="44" s="1"/>
  <c r="AB42" i="44" s="1"/>
  <c r="AX35" i="44"/>
  <c r="S35" i="44" s="1"/>
  <c r="AC35" i="44" s="1"/>
  <c r="AB36" i="44" s="1"/>
  <c r="AX29" i="44"/>
  <c r="S29" i="44" s="1"/>
  <c r="AC29" i="44" s="1"/>
  <c r="AB30" i="44" s="1"/>
  <c r="AX23" i="44"/>
  <c r="S23" i="44" s="1"/>
  <c r="AC23" i="44" s="1"/>
  <c r="AB24" i="44" s="1"/>
  <c r="AX17" i="44"/>
  <c r="S17" i="44" s="1"/>
  <c r="AC17" i="44" s="1"/>
  <c r="AB18" i="44" s="1"/>
  <c r="AX11" i="44"/>
  <c r="S11" i="44" s="1"/>
  <c r="AC11" i="44" s="1"/>
  <c r="AB12" i="44" s="1"/>
  <c r="AX5" i="44"/>
  <c r="S5" i="44" s="1"/>
  <c r="AC5" i="44" s="1"/>
  <c r="AB6" i="44" s="1"/>
  <c r="AS55" i="96"/>
  <c r="AL55" i="96"/>
  <c r="AU55" i="96" s="1"/>
  <c r="AS12" i="84"/>
  <c r="AL12" i="84"/>
  <c r="AU12" i="84" s="1"/>
  <c r="AS12" i="40"/>
  <c r="AL12" i="40"/>
  <c r="AU12" i="40" s="1"/>
  <c r="AH74" i="39"/>
  <c r="AQ74" i="39" s="1"/>
  <c r="Y72" i="45"/>
  <c r="X72" i="45"/>
  <c r="Z72" i="45" s="1"/>
  <c r="AJ14" i="96"/>
  <c r="AK14" i="96"/>
  <c r="AT14" i="96" s="1"/>
  <c r="AS44" i="96"/>
  <c r="AL44" i="96"/>
  <c r="AU44" i="96" s="1"/>
  <c r="AS62" i="96"/>
  <c r="AL62" i="96"/>
  <c r="AU62" i="96" s="1"/>
  <c r="AI69" i="91"/>
  <c r="AN69" i="91"/>
  <c r="Z74" i="30"/>
  <c r="X74" i="30"/>
  <c r="Y74" i="30"/>
  <c r="AJ21" i="96"/>
  <c r="AK21" i="96"/>
  <c r="AT21" i="96" s="1"/>
  <c r="AJ57" i="96"/>
  <c r="AK57" i="96"/>
  <c r="AT57" i="96" s="1"/>
  <c r="AS36" i="84"/>
  <c r="AL36" i="84"/>
  <c r="AU36" i="84" s="1"/>
  <c r="AS24" i="40"/>
  <c r="AL24" i="40"/>
  <c r="AU24" i="40" s="1"/>
  <c r="AI71" i="35"/>
  <c r="AN71" i="35"/>
  <c r="AJ5" i="96"/>
  <c r="AE68" i="73"/>
  <c r="W69" i="73"/>
  <c r="AF68" i="73"/>
  <c r="AO68" i="73" s="1"/>
  <c r="AG68" i="73"/>
  <c r="AP68" i="73" s="1"/>
  <c r="AJ28" i="96"/>
  <c r="AK28" i="96"/>
  <c r="AT28" i="96" s="1"/>
  <c r="W72" i="37"/>
  <c r="AG71" i="37"/>
  <c r="AP71" i="37" s="1"/>
  <c r="AF71" i="37"/>
  <c r="AO71" i="37" s="1"/>
  <c r="AE71" i="37"/>
  <c r="AS25" i="40"/>
  <c r="AL25" i="40"/>
  <c r="AU25" i="40" s="1"/>
  <c r="AR70" i="79"/>
  <c r="AS23" i="40"/>
  <c r="AL23" i="40"/>
  <c r="AU23" i="40" s="1"/>
  <c r="AS3" i="84"/>
  <c r="AL3" i="84"/>
  <c r="AU3" i="84" s="1"/>
  <c r="AG71" i="87"/>
  <c r="AP71" i="87" s="1"/>
  <c r="AF71" i="87"/>
  <c r="AO71" i="87" s="1"/>
  <c r="W72" i="87"/>
  <c r="AE71" i="87"/>
  <c r="AS17" i="96"/>
  <c r="AL17" i="96"/>
  <c r="AU17" i="96" s="1"/>
  <c r="AS35" i="96"/>
  <c r="AL35" i="96"/>
  <c r="AU35" i="96" s="1"/>
  <c r="AS53" i="96"/>
  <c r="AL53" i="96"/>
  <c r="AU53" i="96" s="1"/>
  <c r="AI71" i="34"/>
  <c r="AN71" i="34"/>
  <c r="AI70" i="75"/>
  <c r="AN70" i="75"/>
  <c r="AN73" i="77"/>
  <c r="AI73" i="77"/>
  <c r="AE73" i="27"/>
  <c r="W74" i="27"/>
  <c r="AG73" i="27"/>
  <c r="AP73" i="27" s="1"/>
  <c r="AF73" i="27"/>
  <c r="AO73" i="27" s="1"/>
  <c r="AG69" i="44"/>
  <c r="AP69" i="44" s="1"/>
  <c r="AP71" i="44" s="1"/>
  <c r="AF69" i="44"/>
  <c r="AO69" i="44" s="1"/>
  <c r="AO71" i="44" s="1"/>
  <c r="AE69" i="44"/>
  <c r="AX69" i="44"/>
  <c r="S69" i="44" s="1"/>
  <c r="AC69" i="44" s="1"/>
  <c r="AJ6" i="96"/>
  <c r="AK6" i="96"/>
  <c r="AT6" i="96" s="1"/>
  <c r="AS24" i="96"/>
  <c r="AL24" i="96"/>
  <c r="AU24" i="96" s="1"/>
  <c r="AS42" i="96"/>
  <c r="AL42" i="96"/>
  <c r="AU42" i="96" s="1"/>
  <c r="AS60" i="96"/>
  <c r="AL60" i="96"/>
  <c r="AU60" i="96" s="1"/>
  <c r="AF70" i="81"/>
  <c r="AO70" i="81" s="1"/>
  <c r="AG70" i="81"/>
  <c r="AP70" i="81" s="1"/>
  <c r="AE70" i="81"/>
  <c r="W71" i="81"/>
  <c r="AJ66" i="44"/>
  <c r="AK66" i="44"/>
  <c r="AT66" i="44" s="1"/>
  <c r="AK59" i="44"/>
  <c r="AT59" i="44" s="1"/>
  <c r="AJ59" i="44"/>
  <c r="AK53" i="44"/>
  <c r="AT53" i="44" s="1"/>
  <c r="AJ53" i="44"/>
  <c r="AX46" i="44"/>
  <c r="S46" i="44" s="1"/>
  <c r="AC46" i="44" s="1"/>
  <c r="AB47" i="44" s="1"/>
  <c r="AX40" i="44"/>
  <c r="S40" i="44" s="1"/>
  <c r="AC40" i="44" s="1"/>
  <c r="AB41" i="44" s="1"/>
  <c r="AX34" i="44"/>
  <c r="S34" i="44" s="1"/>
  <c r="AC34" i="44" s="1"/>
  <c r="AB35" i="44" s="1"/>
  <c r="AX28" i="44"/>
  <c r="S28" i="44" s="1"/>
  <c r="AC28" i="44" s="1"/>
  <c r="AB29" i="44" s="1"/>
  <c r="AX22" i="44"/>
  <c r="S22" i="44" s="1"/>
  <c r="AC22" i="44" s="1"/>
  <c r="AB23" i="44" s="1"/>
  <c r="AX16" i="44"/>
  <c r="S16" i="44" s="1"/>
  <c r="AC16" i="44" s="1"/>
  <c r="AB17" i="44" s="1"/>
  <c r="AX10" i="44"/>
  <c r="S10" i="44" s="1"/>
  <c r="AC10" i="44" s="1"/>
  <c r="AB11" i="44" s="1"/>
  <c r="AX4" i="44"/>
  <c r="S4" i="44" s="1"/>
  <c r="AC4" i="44" s="1"/>
  <c r="AB5" i="44" s="1"/>
  <c r="AS61" i="96"/>
  <c r="AL61" i="96"/>
  <c r="AU61" i="96" s="1"/>
  <c r="AS47" i="84"/>
  <c r="AL47" i="84"/>
  <c r="AU47" i="84" s="1"/>
  <c r="AJ20" i="96"/>
  <c r="AK20" i="96"/>
  <c r="AT20" i="96" s="1"/>
  <c r="AL69" i="40"/>
  <c r="AU69" i="40" s="1"/>
  <c r="AR69" i="40"/>
  <c r="AR71" i="40" s="1"/>
  <c r="AN72" i="90"/>
  <c r="AI72" i="90"/>
  <c r="AJ27" i="96"/>
  <c r="AK27" i="96"/>
  <c r="AT27" i="96" s="1"/>
  <c r="AN67" i="76"/>
  <c r="AI67" i="76"/>
  <c r="X70" i="93"/>
  <c r="Y70" i="93"/>
  <c r="Z70" i="93" s="1"/>
  <c r="Z72" i="42"/>
  <c r="X72" i="42"/>
  <c r="Y72" i="42"/>
  <c r="AR70" i="87"/>
  <c r="AJ34" i="96"/>
  <c r="AK34" i="96"/>
  <c r="AT34" i="96" s="1"/>
  <c r="AS64" i="96"/>
  <c r="AL64" i="96"/>
  <c r="AU64" i="96" s="1"/>
  <c r="AS8" i="84"/>
  <c r="AL8" i="84"/>
  <c r="AU8" i="84" s="1"/>
  <c r="AI69" i="25"/>
  <c r="AN69" i="25"/>
  <c r="Y73" i="31"/>
  <c r="X73" i="31"/>
  <c r="AJ4" i="84"/>
  <c r="AK4" i="84"/>
  <c r="AT4" i="84" s="1"/>
  <c r="AT71" i="84" s="1"/>
  <c r="Z74" i="77"/>
  <c r="X74" i="77"/>
  <c r="Y74" i="77"/>
  <c r="AN71" i="26"/>
  <c r="AI71" i="26"/>
  <c r="AH69" i="82"/>
  <c r="AQ69" i="82" s="1"/>
  <c r="AS53" i="84"/>
  <c r="AL53" i="84"/>
  <c r="AU53" i="84" s="1"/>
  <c r="AS48" i="96"/>
  <c r="AL48" i="96"/>
  <c r="AU48" i="96" s="1"/>
  <c r="AS19" i="84"/>
  <c r="AL19" i="84"/>
  <c r="AU19" i="84" s="1"/>
  <c r="AS13" i="40"/>
  <c r="AL13" i="40"/>
  <c r="AU13" i="40" s="1"/>
  <c r="AS18" i="84"/>
  <c r="AL18" i="84"/>
  <c r="AU18" i="84" s="1"/>
  <c r="AR73" i="39"/>
  <c r="AH71" i="79"/>
  <c r="AQ71" i="79" s="1"/>
  <c r="AS35" i="40"/>
  <c r="AL35" i="40"/>
  <c r="AU35" i="40" s="1"/>
  <c r="AR69" i="33"/>
  <c r="AK64" i="44"/>
  <c r="AT64" i="44" s="1"/>
  <c r="AJ64" i="44"/>
  <c r="AK58" i="44"/>
  <c r="AT58" i="44" s="1"/>
  <c r="AJ58" i="44"/>
  <c r="AK52" i="44"/>
  <c r="AT52" i="44" s="1"/>
  <c r="AJ52" i="44"/>
  <c r="AK46" i="44"/>
  <c r="AT46" i="44" s="1"/>
  <c r="AJ46" i="44"/>
  <c r="AK40" i="44"/>
  <c r="AT40" i="44" s="1"/>
  <c r="AK34" i="44"/>
  <c r="AT34" i="44" s="1"/>
  <c r="AJ34" i="44"/>
  <c r="AK28" i="44"/>
  <c r="AT28" i="44" s="1"/>
  <c r="AJ28" i="44"/>
  <c r="AK22" i="44"/>
  <c r="AT22" i="44" s="1"/>
  <c r="AK16" i="44"/>
  <c r="AT16" i="44" s="1"/>
  <c r="AJ16" i="44"/>
  <c r="AJ10" i="44"/>
  <c r="AK10" i="44"/>
  <c r="AT10" i="44" s="1"/>
  <c r="AJ7" i="96"/>
  <c r="AK7" i="96"/>
  <c r="AT7" i="96" s="1"/>
  <c r="AS25" i="96"/>
  <c r="AL25" i="96"/>
  <c r="AU25" i="96" s="1"/>
  <c r="AS43" i="96"/>
  <c r="AL43" i="96"/>
  <c r="AU43" i="96" s="1"/>
  <c r="AR71" i="86"/>
  <c r="AS7" i="40"/>
  <c r="AL7" i="40"/>
  <c r="AU7" i="40" s="1"/>
  <c r="Y69" i="78"/>
  <c r="X69" i="78"/>
  <c r="W75" i="39"/>
  <c r="AG74" i="39"/>
  <c r="AP74" i="39" s="1"/>
  <c r="AF74" i="39"/>
  <c r="AO74" i="39" s="1"/>
  <c r="AE74" i="39"/>
  <c r="AS29" i="84"/>
  <c r="AL29" i="84"/>
  <c r="AU29" i="84" s="1"/>
  <c r="AJ26" i="96"/>
  <c r="AK26" i="96"/>
  <c r="AT26" i="96" s="1"/>
  <c r="AS50" i="96"/>
  <c r="AL50" i="96"/>
  <c r="AU50" i="96" s="1"/>
  <c r="AS66" i="96"/>
  <c r="AL66" i="96"/>
  <c r="AU66" i="96" s="1"/>
  <c r="AS4" i="40"/>
  <c r="AL4" i="40"/>
  <c r="AU4" i="40" s="1"/>
  <c r="AJ33" i="96"/>
  <c r="AK33" i="96"/>
  <c r="AT33" i="96" s="1"/>
  <c r="AS63" i="96"/>
  <c r="AL63" i="96"/>
  <c r="AU63" i="96" s="1"/>
  <c r="AS14" i="84"/>
  <c r="AL14" i="84"/>
  <c r="AU14" i="84" s="1"/>
  <c r="AR70" i="37"/>
  <c r="AN71" i="42"/>
  <c r="AI71" i="42"/>
  <c r="AJ40" i="96"/>
  <c r="AK40" i="96"/>
  <c r="AT40" i="96" s="1"/>
  <c r="AS30" i="84"/>
  <c r="AL30" i="84"/>
  <c r="AU30" i="84" s="1"/>
  <c r="AL69" i="84"/>
  <c r="AU69" i="84" s="1"/>
  <c r="AI72" i="31"/>
  <c r="AN72" i="31"/>
  <c r="AR68" i="38"/>
  <c r="AS9" i="84"/>
  <c r="AL9" i="84"/>
  <c r="AU9" i="84" s="1"/>
  <c r="AS23" i="96"/>
  <c r="AL23" i="96"/>
  <c r="AU23" i="96" s="1"/>
  <c r="AS41" i="96"/>
  <c r="AL41" i="96"/>
  <c r="AU41" i="96" s="1"/>
  <c r="AS59" i="96"/>
  <c r="AL59" i="96"/>
  <c r="AU59" i="96" s="1"/>
  <c r="AS60" i="84"/>
  <c r="AL60" i="84"/>
  <c r="AU60" i="84" s="1"/>
  <c r="Z69" i="82"/>
  <c r="AS35" i="84"/>
  <c r="AL35" i="84"/>
  <c r="AU35" i="84" s="1"/>
  <c r="AS12" i="96"/>
  <c r="AL12" i="96"/>
  <c r="AU12" i="96" s="1"/>
  <c r="AS30" i="96"/>
  <c r="AL30" i="96"/>
  <c r="AU30" i="96" s="1"/>
  <c r="AS65" i="96"/>
  <c r="AL65" i="96"/>
  <c r="AU65" i="96" s="1"/>
  <c r="W72" i="79"/>
  <c r="AG71" i="79"/>
  <c r="AP71" i="79" s="1"/>
  <c r="AF71" i="79"/>
  <c r="AO71" i="79" s="1"/>
  <c r="AE71" i="79"/>
  <c r="AS17" i="40"/>
  <c r="AL17" i="40"/>
  <c r="AU17" i="40" s="1"/>
  <c r="AJ69" i="44"/>
  <c r="AS69" i="44" s="1"/>
  <c r="AK69" i="44"/>
  <c r="AT69" i="44" s="1"/>
  <c r="AJ63" i="44"/>
  <c r="AK63" i="44"/>
  <c r="AT63" i="44" s="1"/>
  <c r="AJ57" i="44"/>
  <c r="AK57" i="44"/>
  <c r="AT57" i="44" s="1"/>
  <c r="AJ51" i="44"/>
  <c r="AK51" i="44"/>
  <c r="AT51" i="44" s="1"/>
  <c r="AJ45" i="44"/>
  <c r="AK45" i="44"/>
  <c r="AT45" i="44" s="1"/>
  <c r="AJ39" i="44"/>
  <c r="AK39" i="44"/>
  <c r="AT39" i="44" s="1"/>
  <c r="AJ33" i="44"/>
  <c r="AK33" i="44"/>
  <c r="AT33" i="44" s="1"/>
  <c r="AJ27" i="44"/>
  <c r="AK27" i="44"/>
  <c r="AT27" i="44" s="1"/>
  <c r="AJ21" i="44"/>
  <c r="AK21" i="44"/>
  <c r="AT21" i="44" s="1"/>
  <c r="AJ15" i="44"/>
  <c r="AK15" i="44"/>
  <c r="AT15" i="44" s="1"/>
  <c r="AJ9" i="44"/>
  <c r="AK9" i="44"/>
  <c r="AT9" i="44" s="1"/>
  <c r="AB4" i="44"/>
  <c r="AJ3" i="44"/>
  <c r="AS31" i="96"/>
  <c r="AL31" i="96"/>
  <c r="AU31" i="96" s="1"/>
  <c r="AS11" i="84"/>
  <c r="AL11" i="84"/>
  <c r="AU11" i="84" s="1"/>
  <c r="AI71" i="45"/>
  <c r="AN71" i="45"/>
  <c r="AJ32" i="96"/>
  <c r="AK32" i="96"/>
  <c r="AT32" i="96" s="1"/>
  <c r="AH72" i="86"/>
  <c r="AQ72" i="86" s="1"/>
  <c r="AS42" i="84"/>
  <c r="AL42" i="84"/>
  <c r="AU42" i="84" s="1"/>
  <c r="AS6" i="40"/>
  <c r="AL6" i="40"/>
  <c r="AU6" i="40" s="1"/>
  <c r="AS29" i="40"/>
  <c r="AL29" i="40"/>
  <c r="AU29" i="40" s="1"/>
  <c r="AS16" i="84"/>
  <c r="AL16" i="84"/>
  <c r="AU16" i="84" s="1"/>
  <c r="AT71" i="40"/>
  <c r="AB4" i="96"/>
  <c r="AJ3" i="96"/>
  <c r="AJ39" i="96"/>
  <c r="AK39" i="96"/>
  <c r="AT39" i="96" s="1"/>
  <c r="AS36" i="40"/>
  <c r="AL36" i="40"/>
  <c r="AU36" i="40" s="1"/>
  <c r="AR68" i="88"/>
  <c r="AS67" i="96"/>
  <c r="AL67" i="96"/>
  <c r="AU67" i="96" s="1"/>
  <c r="Y72" i="34"/>
  <c r="X72" i="34"/>
  <c r="Y71" i="75"/>
  <c r="X71" i="75"/>
  <c r="Z71" i="75" s="1"/>
  <c r="X72" i="26"/>
  <c r="Y72" i="26"/>
  <c r="AH70" i="41"/>
  <c r="AQ70" i="41" s="1"/>
  <c r="AS17" i="84"/>
  <c r="AL17" i="84"/>
  <c r="AU17" i="84" s="1"/>
  <c r="Y69" i="95"/>
  <c r="Z69" i="95" s="1"/>
  <c r="X69" i="95"/>
  <c r="AH72" i="89"/>
  <c r="AQ72" i="89" s="1"/>
  <c r="AS4" i="36"/>
  <c r="AS71" i="36" s="1"/>
  <c r="AL4" i="36"/>
  <c r="AU4" i="36" s="1"/>
  <c r="AU71" i="36" s="1"/>
  <c r="C11" i="36" s="1"/>
  <c r="AH69" i="38"/>
  <c r="AQ69" i="38" s="1"/>
  <c r="AN71" i="94"/>
  <c r="AI71" i="94"/>
  <c r="AK65" i="44"/>
  <c r="AT65" i="44" s="1"/>
  <c r="AJ65" i="44"/>
  <c r="AK62" i="44"/>
  <c r="AT62" i="44" s="1"/>
  <c r="AJ62" i="44"/>
  <c r="AK56" i="44"/>
  <c r="AT56" i="44" s="1"/>
  <c r="AJ56" i="44"/>
  <c r="AK50" i="44"/>
  <c r="AT50" i="44" s="1"/>
  <c r="AJ50" i="44"/>
  <c r="AK44" i="44"/>
  <c r="AT44" i="44" s="1"/>
  <c r="AJ44" i="44"/>
  <c r="AK38" i="44"/>
  <c r="AT38" i="44" s="1"/>
  <c r="AJ38" i="44"/>
  <c r="AK32" i="44"/>
  <c r="AT32" i="44" s="1"/>
  <c r="AJ32" i="44"/>
  <c r="AK26" i="44"/>
  <c r="AT26" i="44" s="1"/>
  <c r="AJ26" i="44"/>
  <c r="AK20" i="44"/>
  <c r="AT20" i="44" s="1"/>
  <c r="AJ20" i="44"/>
  <c r="AJ14" i="44"/>
  <c r="AK14" i="44"/>
  <c r="AT14" i="44" s="1"/>
  <c r="AK8" i="44"/>
  <c r="AT8" i="44" s="1"/>
  <c r="AJ8" i="44"/>
  <c r="AS13" i="96"/>
  <c r="AL13" i="96"/>
  <c r="AU13" i="96" s="1"/>
  <c r="AS49" i="96"/>
  <c r="AL49" i="96"/>
  <c r="AU49" i="96" s="1"/>
  <c r="AS68" i="96"/>
  <c r="AL68" i="96"/>
  <c r="AU68" i="96" s="1"/>
  <c r="AE69" i="29"/>
  <c r="AF69" i="29"/>
  <c r="AO69" i="29" s="1"/>
  <c r="W70" i="29"/>
  <c r="AG69" i="29"/>
  <c r="AP69" i="29" s="1"/>
  <c r="AI68" i="78"/>
  <c r="AN68" i="78"/>
  <c r="AS48" i="84"/>
  <c r="AL48" i="84"/>
  <c r="AU48" i="84" s="1"/>
  <c r="AR67" i="73"/>
  <c r="AS11" i="40"/>
  <c r="AL11" i="40"/>
  <c r="AU11" i="40" s="1"/>
  <c r="AS71" i="40"/>
  <c r="AJ38" i="96"/>
  <c r="AK38" i="96"/>
  <c r="AT38" i="96" s="1"/>
  <c r="AS56" i="96"/>
  <c r="AL56" i="96"/>
  <c r="AU56" i="96" s="1"/>
  <c r="Z72" i="86"/>
  <c r="AS20" i="84"/>
  <c r="AL20" i="84"/>
  <c r="AU20" i="84" s="1"/>
  <c r="AN69" i="96"/>
  <c r="AN71" i="96" s="1"/>
  <c r="AI69" i="96"/>
  <c r="AN72" i="85"/>
  <c r="AI72" i="85"/>
  <c r="Z73" i="90"/>
  <c r="X73" i="90"/>
  <c r="Y73" i="90"/>
  <c r="AK9" i="96"/>
  <c r="AT9" i="96" s="1"/>
  <c r="AJ9" i="96"/>
  <c r="AJ45" i="96"/>
  <c r="AK45" i="96"/>
  <c r="AT45" i="96" s="1"/>
  <c r="Y68" i="76"/>
  <c r="X68" i="76"/>
  <c r="Z68" i="76" s="1"/>
  <c r="AN69" i="93"/>
  <c r="AI69" i="93"/>
  <c r="Z72" i="35"/>
  <c r="Y72" i="35"/>
  <c r="X72" i="35"/>
  <c r="AR72" i="27"/>
  <c r="AJ46" i="96"/>
  <c r="AK46" i="96"/>
  <c r="AT46" i="96" s="1"/>
  <c r="AH68" i="73"/>
  <c r="AQ68" i="73" s="1"/>
  <c r="AS41" i="84"/>
  <c r="AL41" i="84"/>
  <c r="AU41" i="84" s="1"/>
  <c r="AE71" i="74"/>
  <c r="W72" i="74"/>
  <c r="AG71" i="74"/>
  <c r="AP71" i="74" s="1"/>
  <c r="AF71" i="74"/>
  <c r="AO71" i="74" s="1"/>
  <c r="AS68" i="84"/>
  <c r="AL68" i="84"/>
  <c r="AU68" i="84" s="1"/>
  <c r="AS15" i="84"/>
  <c r="AL15" i="84"/>
  <c r="AU15" i="84" s="1"/>
  <c r="AJ16" i="96"/>
  <c r="AK16" i="96"/>
  <c r="AT16" i="96" s="1"/>
  <c r="AJ52" i="96"/>
  <c r="AK52" i="96"/>
  <c r="AT52" i="96" s="1"/>
  <c r="AH71" i="37"/>
  <c r="AQ71" i="37" s="1"/>
  <c r="AS30" i="40"/>
  <c r="AL30" i="40"/>
  <c r="AU30" i="40" s="1"/>
  <c r="AS24" i="84"/>
  <c r="AL24" i="84"/>
  <c r="AU24" i="84" s="1"/>
  <c r="AH71" i="87"/>
  <c r="AQ71" i="87" s="1"/>
  <c r="AS11" i="96"/>
  <c r="AL11" i="96"/>
  <c r="AU11" i="96" s="1"/>
  <c r="AS47" i="96"/>
  <c r="AL47" i="96"/>
  <c r="AU47" i="96" s="1"/>
  <c r="AR71" i="89"/>
  <c r="AH67" i="47"/>
  <c r="AQ67" i="47" s="1"/>
  <c r="AS5" i="84"/>
  <c r="AL5" i="84"/>
  <c r="AU5" i="84" s="1"/>
  <c r="AS18" i="96"/>
  <c r="AL18" i="96"/>
  <c r="AU18" i="96" s="1"/>
  <c r="AS36" i="96"/>
  <c r="AL36" i="96"/>
  <c r="AU36" i="96" s="1"/>
  <c r="AS54" i="96"/>
  <c r="AL54" i="96"/>
  <c r="AU54" i="96" s="1"/>
  <c r="AN68" i="95"/>
  <c r="AI68" i="95"/>
  <c r="X72" i="94"/>
  <c r="Y72" i="94"/>
  <c r="X70" i="46"/>
  <c r="Y70" i="46"/>
  <c r="AK68" i="44"/>
  <c r="AT68" i="44" s="1"/>
  <c r="AJ68" i="44"/>
  <c r="AK61" i="44"/>
  <c r="AT61" i="44" s="1"/>
  <c r="AJ61" i="44"/>
  <c r="AK55" i="44"/>
  <c r="AT55" i="44" s="1"/>
  <c r="AJ55" i="44"/>
  <c r="AK49" i="44"/>
  <c r="AT49" i="44" s="1"/>
  <c r="AJ49" i="44"/>
  <c r="AX42" i="44"/>
  <c r="S42" i="44" s="1"/>
  <c r="AC42" i="44" s="1"/>
  <c r="AB43" i="44" s="1"/>
  <c r="AX36" i="44"/>
  <c r="S36" i="44" s="1"/>
  <c r="AC36" i="44" s="1"/>
  <c r="AB37" i="44" s="1"/>
  <c r="AX30" i="44"/>
  <c r="S30" i="44" s="1"/>
  <c r="AC30" i="44" s="1"/>
  <c r="AB31" i="44" s="1"/>
  <c r="AX24" i="44"/>
  <c r="S24" i="44" s="1"/>
  <c r="AC24" i="44" s="1"/>
  <c r="AB25" i="44" s="1"/>
  <c r="AX18" i="44"/>
  <c r="S18" i="44" s="1"/>
  <c r="AC18" i="44" s="1"/>
  <c r="AB19" i="44" s="1"/>
  <c r="AX12" i="44"/>
  <c r="S12" i="44" s="1"/>
  <c r="AC12" i="44" s="1"/>
  <c r="AB13" i="44" s="1"/>
  <c r="AS19" i="96"/>
  <c r="AL19" i="96"/>
  <c r="AU19" i="96" s="1"/>
  <c r="AS37" i="96"/>
  <c r="AL37" i="96"/>
  <c r="AU37" i="96" s="1"/>
  <c r="AH70" i="33"/>
  <c r="AQ70" i="33" s="1"/>
  <c r="AJ8" i="96"/>
  <c r="AK8" i="96"/>
  <c r="AT8" i="96" s="1"/>
  <c r="Z70" i="91"/>
  <c r="Y70" i="91"/>
  <c r="X70" i="91"/>
  <c r="Z73" i="85"/>
  <c r="Y73" i="85"/>
  <c r="X73" i="85"/>
  <c r="AN73" i="30"/>
  <c r="AI73" i="30"/>
  <c r="AR68" i="82"/>
  <c r="AH69" i="88"/>
  <c r="AQ69" i="88" s="1"/>
  <c r="AQ71" i="88" s="1"/>
  <c r="AX4" i="88"/>
  <c r="S4" i="88" s="1"/>
  <c r="AC4" i="88" s="1"/>
  <c r="AB5" i="88" s="1"/>
  <c r="AX3" i="88"/>
  <c r="S3" i="88" s="1"/>
  <c r="AC3" i="88" s="1"/>
  <c r="AZ3" i="88"/>
  <c r="AX7" i="88" s="1"/>
  <c r="S7" i="88" s="1"/>
  <c r="AC7" i="88" s="1"/>
  <c r="AB8" i="88" s="1"/>
  <c r="AX5" i="88"/>
  <c r="S5" i="88" s="1"/>
  <c r="AC5" i="88" s="1"/>
  <c r="AB6" i="88" s="1"/>
  <c r="AX6" i="88"/>
  <c r="S6" i="88" s="1"/>
  <c r="AC6" i="88" s="1"/>
  <c r="AB7" i="88" s="1"/>
  <c r="AX8" i="88"/>
  <c r="S8" i="88" s="1"/>
  <c r="AC8" i="88" s="1"/>
  <c r="AB9" i="88" s="1"/>
  <c r="AX9" i="88"/>
  <c r="S9" i="88" s="1"/>
  <c r="AC9" i="88" s="1"/>
  <c r="AB10" i="88" s="1"/>
  <c r="AX10" i="88"/>
  <c r="S10" i="88" s="1"/>
  <c r="AC10" i="88" s="1"/>
  <c r="AB11" i="88" s="1"/>
  <c r="AX11" i="88"/>
  <c r="S11" i="88" s="1"/>
  <c r="AC11" i="88" s="1"/>
  <c r="AB12" i="88" s="1"/>
  <c r="AX12" i="88"/>
  <c r="S12" i="88" s="1"/>
  <c r="AC12" i="88" s="1"/>
  <c r="AB13" i="88" s="1"/>
  <c r="AX14" i="88"/>
  <c r="S14" i="88" s="1"/>
  <c r="AC14" i="88" s="1"/>
  <c r="AB15" i="88" s="1"/>
  <c r="AX15" i="88"/>
  <c r="S15" i="88" s="1"/>
  <c r="AC15" i="88" s="1"/>
  <c r="AB16" i="88" s="1"/>
  <c r="AX16" i="88"/>
  <c r="S16" i="88" s="1"/>
  <c r="AC16" i="88" s="1"/>
  <c r="AB17" i="88" s="1"/>
  <c r="AX17" i="88"/>
  <c r="S17" i="88" s="1"/>
  <c r="AC17" i="88" s="1"/>
  <c r="AB18" i="88" s="1"/>
  <c r="AX18" i="88"/>
  <c r="S18" i="88" s="1"/>
  <c r="AC18" i="88" s="1"/>
  <c r="AB19" i="88" s="1"/>
  <c r="AX20" i="88"/>
  <c r="S20" i="88" s="1"/>
  <c r="AC20" i="88" s="1"/>
  <c r="AB21" i="88" s="1"/>
  <c r="AX21" i="88"/>
  <c r="S21" i="88" s="1"/>
  <c r="AC21" i="88" s="1"/>
  <c r="AB22" i="88" s="1"/>
  <c r="AX22" i="88"/>
  <c r="S22" i="88" s="1"/>
  <c r="AC22" i="88" s="1"/>
  <c r="AB23" i="88" s="1"/>
  <c r="AX23" i="88"/>
  <c r="S23" i="88" s="1"/>
  <c r="AC23" i="88" s="1"/>
  <c r="AB24" i="88" s="1"/>
  <c r="AX24" i="88"/>
  <c r="S24" i="88" s="1"/>
  <c r="AC24" i="88" s="1"/>
  <c r="AB25" i="88" s="1"/>
  <c r="AX26" i="88"/>
  <c r="S26" i="88" s="1"/>
  <c r="AC26" i="88" s="1"/>
  <c r="AB27" i="88" s="1"/>
  <c r="AX27" i="88"/>
  <c r="S27" i="88" s="1"/>
  <c r="AC27" i="88" s="1"/>
  <c r="AB28" i="88" s="1"/>
  <c r="AX28" i="88"/>
  <c r="S28" i="88" s="1"/>
  <c r="AC28" i="88" s="1"/>
  <c r="AB29" i="88" s="1"/>
  <c r="AX29" i="88"/>
  <c r="S29" i="88" s="1"/>
  <c r="AC29" i="88" s="1"/>
  <c r="AB30" i="88" s="1"/>
  <c r="AX30" i="88"/>
  <c r="S30" i="88" s="1"/>
  <c r="AC30" i="88" s="1"/>
  <c r="AB31" i="88" s="1"/>
  <c r="AX32" i="88"/>
  <c r="S32" i="88" s="1"/>
  <c r="AC32" i="88" s="1"/>
  <c r="AB33" i="88" s="1"/>
  <c r="AX33" i="88"/>
  <c r="S33" i="88" s="1"/>
  <c r="AC33" i="88" s="1"/>
  <c r="AB34" i="88" s="1"/>
  <c r="AX34" i="88"/>
  <c r="S34" i="88" s="1"/>
  <c r="AC34" i="88" s="1"/>
  <c r="AB35" i="88" s="1"/>
  <c r="AX35" i="88"/>
  <c r="S35" i="88" s="1"/>
  <c r="AC35" i="88" s="1"/>
  <c r="AB36" i="88" s="1"/>
  <c r="AX36" i="88"/>
  <c r="S36" i="88" s="1"/>
  <c r="AC36" i="88" s="1"/>
  <c r="AB37" i="88" s="1"/>
  <c r="AX38" i="88"/>
  <c r="S38" i="88" s="1"/>
  <c r="AC38" i="88" s="1"/>
  <c r="AB39" i="88" s="1"/>
  <c r="AX39" i="88"/>
  <c r="S39" i="88" s="1"/>
  <c r="AC39" i="88" s="1"/>
  <c r="AB40" i="88" s="1"/>
  <c r="AX40" i="88"/>
  <c r="S40" i="88" s="1"/>
  <c r="AC40" i="88" s="1"/>
  <c r="AB41" i="88" s="1"/>
  <c r="AX41" i="88"/>
  <c r="S41" i="88" s="1"/>
  <c r="AC41" i="88" s="1"/>
  <c r="AB42" i="88" s="1"/>
  <c r="AX42" i="88"/>
  <c r="S42" i="88" s="1"/>
  <c r="AC42" i="88" s="1"/>
  <c r="AB43" i="88" s="1"/>
  <c r="AX44" i="88"/>
  <c r="S44" i="88" s="1"/>
  <c r="AC44" i="88" s="1"/>
  <c r="AB45" i="88" s="1"/>
  <c r="AX45" i="88"/>
  <c r="S45" i="88" s="1"/>
  <c r="AC45" i="88" s="1"/>
  <c r="AB46" i="88" s="1"/>
  <c r="AX46" i="88"/>
  <c r="S46" i="88" s="1"/>
  <c r="AC46" i="88" s="1"/>
  <c r="AB47" i="88" s="1"/>
  <c r="AX47" i="88"/>
  <c r="S47" i="88" s="1"/>
  <c r="AC47" i="88" s="1"/>
  <c r="AB48" i="88" s="1"/>
  <c r="AX48" i="88"/>
  <c r="S48" i="88" s="1"/>
  <c r="AC48" i="88" s="1"/>
  <c r="AB49" i="88" s="1"/>
  <c r="AX49" i="88"/>
  <c r="S49" i="88" s="1"/>
  <c r="AC49" i="88" s="1"/>
  <c r="AB50" i="88" s="1"/>
  <c r="AX50" i="88"/>
  <c r="S50" i="88" s="1"/>
  <c r="AC50" i="88" s="1"/>
  <c r="AB51" i="88" s="1"/>
  <c r="AX51" i="88"/>
  <c r="S51" i="88" s="1"/>
  <c r="AC51" i="88" s="1"/>
  <c r="AB52" i="88" s="1"/>
  <c r="AX52" i="88"/>
  <c r="S52" i="88" s="1"/>
  <c r="AC52" i="88" s="1"/>
  <c r="AB53" i="88" s="1"/>
  <c r="AX53" i="88"/>
  <c r="S53" i="88" s="1"/>
  <c r="AC53" i="88" s="1"/>
  <c r="AB54" i="88" s="1"/>
  <c r="AX54" i="88"/>
  <c r="S54" i="88" s="1"/>
  <c r="AC54" i="88" s="1"/>
  <c r="AB55" i="88" s="1"/>
  <c r="AX55" i="88"/>
  <c r="S55" i="88" s="1"/>
  <c r="AC55" i="88" s="1"/>
  <c r="AB56" i="88" s="1"/>
  <c r="AX56" i="88"/>
  <c r="S56" i="88" s="1"/>
  <c r="AC56" i="88" s="1"/>
  <c r="AB57" i="88" s="1"/>
  <c r="AX57" i="88"/>
  <c r="S57" i="88" s="1"/>
  <c r="AC57" i="88" s="1"/>
  <c r="AB58" i="88" s="1"/>
  <c r="AX58" i="88"/>
  <c r="S58" i="88" s="1"/>
  <c r="AC58" i="88" s="1"/>
  <c r="AB59" i="88" s="1"/>
  <c r="AX59" i="88"/>
  <c r="S59" i="88" s="1"/>
  <c r="AC59" i="88" s="1"/>
  <c r="AB60" i="88" s="1"/>
  <c r="AX60" i="88"/>
  <c r="S60" i="88" s="1"/>
  <c r="AC60" i="88" s="1"/>
  <c r="AB61" i="88" s="1"/>
  <c r="AX61" i="88"/>
  <c r="S61" i="88" s="1"/>
  <c r="AC61" i="88" s="1"/>
  <c r="AB62" i="88" s="1"/>
  <c r="AX62" i="88"/>
  <c r="S62" i="88" s="1"/>
  <c r="AC62" i="88" s="1"/>
  <c r="AB63" i="88" s="1"/>
  <c r="AX63" i="88"/>
  <c r="S63" i="88" s="1"/>
  <c r="AC63" i="88" s="1"/>
  <c r="AB64" i="88" s="1"/>
  <c r="AX64" i="88"/>
  <c r="S64" i="88" s="1"/>
  <c r="AC64" i="88" s="1"/>
  <c r="AB65" i="88" s="1"/>
  <c r="AX67" i="88"/>
  <c r="S67" i="88" s="1"/>
  <c r="AC67" i="88" s="1"/>
  <c r="AB68" i="88" s="1"/>
  <c r="AX66" i="88"/>
  <c r="S66" i="88" s="1"/>
  <c r="AC66" i="88" s="1"/>
  <c r="AB67" i="88" s="1"/>
  <c r="AX65" i="88"/>
  <c r="S65" i="88" s="1"/>
  <c r="AC65" i="88" s="1"/>
  <c r="AB66" i="88" s="1"/>
  <c r="AX68" i="88"/>
  <c r="S68" i="88" s="1"/>
  <c r="AC68" i="88" s="1"/>
  <c r="AB69" i="88" s="1"/>
  <c r="AJ15" i="96"/>
  <c r="AK15" i="96"/>
  <c r="AT15" i="96" s="1"/>
  <c r="AK51" i="96"/>
  <c r="AT51" i="96" s="1"/>
  <c r="AJ51" i="96"/>
  <c r="AU71" i="40" l="1"/>
  <c r="C11" i="40" s="1"/>
  <c r="AK8" i="88"/>
  <c r="AT8" i="88" s="1"/>
  <c r="AJ8" i="88"/>
  <c r="W70" i="95"/>
  <c r="AG69" i="95"/>
  <c r="AP69" i="95" s="1"/>
  <c r="AE69" i="95"/>
  <c r="AF69" i="95"/>
  <c r="AO69" i="95" s="1"/>
  <c r="AE71" i="75"/>
  <c r="AG71" i="75"/>
  <c r="AP71" i="75" s="1"/>
  <c r="AF71" i="75"/>
  <c r="AO71" i="75" s="1"/>
  <c r="W72" i="75"/>
  <c r="AE72" i="45"/>
  <c r="AF72" i="45"/>
  <c r="AO72" i="45" s="1"/>
  <c r="AG72" i="45"/>
  <c r="AP72" i="45" s="1"/>
  <c r="W73" i="45"/>
  <c r="W71" i="93"/>
  <c r="AG70" i="93"/>
  <c r="AP70" i="93" s="1"/>
  <c r="AF70" i="93"/>
  <c r="AO70" i="93" s="1"/>
  <c r="AE70" i="93"/>
  <c r="AF68" i="76"/>
  <c r="AO68" i="76" s="1"/>
  <c r="W69" i="76"/>
  <c r="AE68" i="76"/>
  <c r="AG68" i="76"/>
  <c r="AP68" i="76" s="1"/>
  <c r="AK43" i="88"/>
  <c r="AT43" i="88" s="1"/>
  <c r="AJ52" i="88"/>
  <c r="AK52" i="88"/>
  <c r="AT52" i="88" s="1"/>
  <c r="AJ69" i="88"/>
  <c r="AS69" i="88" s="1"/>
  <c r="AK69" i="88"/>
  <c r="AT69" i="88" s="1"/>
  <c r="AJ57" i="88"/>
  <c r="AK57" i="88"/>
  <c r="AT57" i="88" s="1"/>
  <c r="AJ45" i="88"/>
  <c r="AK45" i="88"/>
  <c r="AT45" i="88" s="1"/>
  <c r="AJ33" i="88"/>
  <c r="AK33" i="88"/>
  <c r="AT33" i="88" s="1"/>
  <c r="AJ66" i="88"/>
  <c r="AK66" i="88"/>
  <c r="AT66" i="88" s="1"/>
  <c r="AJ62" i="88"/>
  <c r="AK62" i="88"/>
  <c r="AT62" i="88" s="1"/>
  <c r="AJ56" i="88"/>
  <c r="AK56" i="88"/>
  <c r="AT56" i="88" s="1"/>
  <c r="AJ50" i="88"/>
  <c r="AK50" i="88"/>
  <c r="AT50" i="88" s="1"/>
  <c r="AX43" i="88"/>
  <c r="S43" i="88" s="1"/>
  <c r="AC43" i="88" s="1"/>
  <c r="AB44" i="88" s="1"/>
  <c r="AX37" i="88"/>
  <c r="S37" i="88" s="1"/>
  <c r="AC37" i="88" s="1"/>
  <c r="AB38" i="88" s="1"/>
  <c r="AX31" i="88"/>
  <c r="S31" i="88" s="1"/>
  <c r="AC31" i="88" s="1"/>
  <c r="AB32" i="88" s="1"/>
  <c r="AX25" i="88"/>
  <c r="S25" i="88" s="1"/>
  <c r="AC25" i="88" s="1"/>
  <c r="AB26" i="88" s="1"/>
  <c r="AX19" i="88"/>
  <c r="S19" i="88" s="1"/>
  <c r="AC19" i="88" s="1"/>
  <c r="AB20" i="88" s="1"/>
  <c r="AX13" i="88"/>
  <c r="S13" i="88" s="1"/>
  <c r="AC13" i="88" s="1"/>
  <c r="AB14" i="88" s="1"/>
  <c r="AS8" i="96"/>
  <c r="AL8" i="96"/>
  <c r="AU8" i="96" s="1"/>
  <c r="AK25" i="44"/>
  <c r="AT25" i="44" s="1"/>
  <c r="AJ25" i="44"/>
  <c r="AS55" i="44"/>
  <c r="AL55" i="44"/>
  <c r="AU55" i="44" s="1"/>
  <c r="AR68" i="95"/>
  <c r="AS52" i="96"/>
  <c r="AL52" i="96"/>
  <c r="AU52" i="96" s="1"/>
  <c r="AH73" i="90"/>
  <c r="AQ73" i="90" s="1"/>
  <c r="AS38" i="96"/>
  <c r="AL38" i="96"/>
  <c r="AU38" i="96" s="1"/>
  <c r="AS14" i="44"/>
  <c r="AL14" i="44"/>
  <c r="AU14" i="44" s="1"/>
  <c r="AS3" i="96"/>
  <c r="AL3" i="96"/>
  <c r="AU3" i="96" s="1"/>
  <c r="AS15" i="44"/>
  <c r="AL15" i="44"/>
  <c r="AU15" i="44" s="1"/>
  <c r="AS33" i="44"/>
  <c r="AL33" i="44"/>
  <c r="AU33" i="44" s="1"/>
  <c r="AS51" i="44"/>
  <c r="AL51" i="44"/>
  <c r="AU51" i="44" s="1"/>
  <c r="AR72" i="31"/>
  <c r="AR71" i="42"/>
  <c r="Y75" i="39"/>
  <c r="X75" i="39"/>
  <c r="AJ22" i="44"/>
  <c r="AJ40" i="44"/>
  <c r="AS58" i="44"/>
  <c r="AL58" i="44"/>
  <c r="AU58" i="44" s="1"/>
  <c r="AR71" i="26"/>
  <c r="AS4" i="84"/>
  <c r="AL4" i="84"/>
  <c r="AU4" i="84" s="1"/>
  <c r="AH70" i="93"/>
  <c r="AQ70" i="93" s="1"/>
  <c r="AR72" i="90"/>
  <c r="AK17" i="44"/>
  <c r="AT17" i="44" s="1"/>
  <c r="AJ17" i="44"/>
  <c r="AS53" i="44"/>
  <c r="AL53" i="44"/>
  <c r="AU53" i="44" s="1"/>
  <c r="Z71" i="81"/>
  <c r="X71" i="81"/>
  <c r="Y71" i="81"/>
  <c r="AS6" i="96"/>
  <c r="AL6" i="96"/>
  <c r="AU6" i="96" s="1"/>
  <c r="AN71" i="87"/>
  <c r="AI71" i="87"/>
  <c r="AI71" i="37"/>
  <c r="AN71" i="37"/>
  <c r="AS28" i="96"/>
  <c r="AL28" i="96"/>
  <c r="AU28" i="96" s="1"/>
  <c r="AS5" i="96"/>
  <c r="AL5" i="96"/>
  <c r="AU5" i="96" s="1"/>
  <c r="AH74" i="30"/>
  <c r="AQ74" i="30" s="1"/>
  <c r="AJ6" i="44"/>
  <c r="AK6" i="44"/>
  <c r="AT6" i="44" s="1"/>
  <c r="AJ42" i="44"/>
  <c r="AK42" i="44"/>
  <c r="AT42" i="44" s="1"/>
  <c r="AS67" i="44"/>
  <c r="AL67" i="44"/>
  <c r="AU67" i="44" s="1"/>
  <c r="AI70" i="43"/>
  <c r="AN70" i="43"/>
  <c r="AS22" i="96"/>
  <c r="AL22" i="96"/>
  <c r="AU22" i="96" s="1"/>
  <c r="X72" i="83"/>
  <c r="Y72" i="83"/>
  <c r="X68" i="47"/>
  <c r="Z68" i="47" s="1"/>
  <c r="Y68" i="47"/>
  <c r="AN69" i="88"/>
  <c r="AN71" i="88" s="1"/>
  <c r="AI69" i="88"/>
  <c r="AN70" i="33"/>
  <c r="AI70" i="33"/>
  <c r="X70" i="38"/>
  <c r="Y70" i="38"/>
  <c r="AS51" i="96"/>
  <c r="AL51" i="96"/>
  <c r="AU51" i="96" s="1"/>
  <c r="AK67" i="88"/>
  <c r="AT67" i="88" s="1"/>
  <c r="AJ67" i="88"/>
  <c r="AK37" i="88"/>
  <c r="AT37" i="88" s="1"/>
  <c r="AJ37" i="88"/>
  <c r="AK31" i="88"/>
  <c r="AT31" i="88" s="1"/>
  <c r="AJ31" i="88"/>
  <c r="AK25" i="88"/>
  <c r="AT25" i="88" s="1"/>
  <c r="AJ25" i="88"/>
  <c r="AK19" i="88"/>
  <c r="AT19" i="88" s="1"/>
  <c r="AJ19" i="88"/>
  <c r="AK13" i="88"/>
  <c r="AT13" i="88" s="1"/>
  <c r="AJ13" i="88"/>
  <c r="AJ7" i="88"/>
  <c r="AK7" i="88"/>
  <c r="AT7" i="88" s="1"/>
  <c r="W74" i="85"/>
  <c r="AG73" i="85"/>
  <c r="AP73" i="85" s="1"/>
  <c r="AF73" i="85"/>
  <c r="AO73" i="85" s="1"/>
  <c r="AE73" i="85"/>
  <c r="AK31" i="44"/>
  <c r="AT31" i="44" s="1"/>
  <c r="AJ31" i="44"/>
  <c r="AH70" i="46"/>
  <c r="AQ70" i="46" s="1"/>
  <c r="AE72" i="35"/>
  <c r="AF72" i="35"/>
  <c r="AO72" i="35" s="1"/>
  <c r="W73" i="35"/>
  <c r="AG72" i="35"/>
  <c r="AP72" i="35" s="1"/>
  <c r="W74" i="90"/>
  <c r="AG73" i="90"/>
  <c r="AP73" i="90" s="1"/>
  <c r="AE73" i="90"/>
  <c r="AF73" i="90"/>
  <c r="AO73" i="90" s="1"/>
  <c r="AS20" i="44"/>
  <c r="AL20" i="44"/>
  <c r="AU20" i="44" s="1"/>
  <c r="AS38" i="44"/>
  <c r="AL38" i="44"/>
  <c r="AU38" i="44" s="1"/>
  <c r="AS56" i="44"/>
  <c r="AL56" i="44"/>
  <c r="AU56" i="44" s="1"/>
  <c r="AR71" i="94"/>
  <c r="AH72" i="34"/>
  <c r="AQ72" i="34" s="1"/>
  <c r="AJ4" i="96"/>
  <c r="AK4" i="96"/>
  <c r="AT4" i="96" s="1"/>
  <c r="AT71" i="96" s="1"/>
  <c r="AS3" i="44"/>
  <c r="AL3" i="44"/>
  <c r="AU3" i="44" s="1"/>
  <c r="Z72" i="79"/>
  <c r="X72" i="79"/>
  <c r="Y72" i="79"/>
  <c r="AH69" i="78"/>
  <c r="AQ69" i="78" s="1"/>
  <c r="AS7" i="96"/>
  <c r="AL7" i="96"/>
  <c r="AU7" i="96" s="1"/>
  <c r="AH73" i="31"/>
  <c r="AQ73" i="31" s="1"/>
  <c r="AK23" i="44"/>
  <c r="AT23" i="44" s="1"/>
  <c r="AJ23" i="44"/>
  <c r="Z72" i="87"/>
  <c r="X72" i="87"/>
  <c r="Y72" i="87"/>
  <c r="W75" i="30"/>
  <c r="AF74" i="30"/>
  <c r="AO74" i="30" s="1"/>
  <c r="AG74" i="30"/>
  <c r="AP74" i="30" s="1"/>
  <c r="AE74" i="30"/>
  <c r="AJ12" i="44"/>
  <c r="AK12" i="44"/>
  <c r="AT12" i="44" s="1"/>
  <c r="AJ48" i="44"/>
  <c r="AK48" i="44"/>
  <c r="AT48" i="44" s="1"/>
  <c r="AH70" i="25"/>
  <c r="AQ70" i="25" s="1"/>
  <c r="AN67" i="47"/>
  <c r="AI67" i="47"/>
  <c r="AI69" i="38"/>
  <c r="AN69" i="38"/>
  <c r="AK55" i="88"/>
  <c r="AT55" i="88" s="1"/>
  <c r="AJ55" i="88"/>
  <c r="AJ68" i="88"/>
  <c r="AK68" i="88"/>
  <c r="AT68" i="88" s="1"/>
  <c r="AJ60" i="88"/>
  <c r="AK60" i="88"/>
  <c r="AT60" i="88" s="1"/>
  <c r="AJ54" i="88"/>
  <c r="AK54" i="88"/>
  <c r="AT54" i="88" s="1"/>
  <c r="AJ48" i="88"/>
  <c r="AK48" i="88"/>
  <c r="AT48" i="88" s="1"/>
  <c r="AJ42" i="88"/>
  <c r="AK42" i="88"/>
  <c r="AT42" i="88" s="1"/>
  <c r="AJ36" i="88"/>
  <c r="AK36" i="88"/>
  <c r="AT36" i="88" s="1"/>
  <c r="AJ30" i="88"/>
  <c r="AK30" i="88"/>
  <c r="AT30" i="88" s="1"/>
  <c r="AJ24" i="88"/>
  <c r="AK24" i="88"/>
  <c r="AT24" i="88" s="1"/>
  <c r="AJ18" i="88"/>
  <c r="AK18" i="88"/>
  <c r="AT18" i="88" s="1"/>
  <c r="AJ12" i="88"/>
  <c r="AK12" i="88"/>
  <c r="AT12" i="88" s="1"/>
  <c r="AJ6" i="88"/>
  <c r="AK6" i="88"/>
  <c r="AT6" i="88" s="1"/>
  <c r="AH70" i="91"/>
  <c r="AQ70" i="91" s="1"/>
  <c r="AK37" i="44"/>
  <c r="AT37" i="44" s="1"/>
  <c r="AJ37" i="44"/>
  <c r="AS61" i="44"/>
  <c r="AL61" i="44"/>
  <c r="AU61" i="44" s="1"/>
  <c r="Z70" i="46"/>
  <c r="AS16" i="96"/>
  <c r="AL16" i="96"/>
  <c r="AU16" i="96" s="1"/>
  <c r="AS46" i="96"/>
  <c r="AL46" i="96"/>
  <c r="AU46" i="96" s="1"/>
  <c r="AR69" i="93"/>
  <c r="AS45" i="96"/>
  <c r="AL45" i="96"/>
  <c r="AU45" i="96" s="1"/>
  <c r="AR72" i="85"/>
  <c r="AG72" i="86"/>
  <c r="AP72" i="86" s="1"/>
  <c r="AF72" i="86"/>
  <c r="AO72" i="86" s="1"/>
  <c r="AE72" i="86"/>
  <c r="W73" i="86"/>
  <c r="AN69" i="29"/>
  <c r="AI69" i="29"/>
  <c r="AH72" i="26"/>
  <c r="AQ72" i="26" s="1"/>
  <c r="AR71" i="45"/>
  <c r="AJ4" i="44"/>
  <c r="AK4" i="44"/>
  <c r="AT4" i="44" s="1"/>
  <c r="AS21" i="44"/>
  <c r="AL21" i="44"/>
  <c r="AU21" i="44" s="1"/>
  <c r="AS39" i="44"/>
  <c r="AL39" i="44"/>
  <c r="AU39" i="44" s="1"/>
  <c r="AS57" i="44"/>
  <c r="AL57" i="44"/>
  <c r="AU57" i="44" s="1"/>
  <c r="AI74" i="39"/>
  <c r="AN74" i="39"/>
  <c r="Z69" i="78"/>
  <c r="AS28" i="44"/>
  <c r="AL28" i="44"/>
  <c r="AU28" i="44" s="1"/>
  <c r="AS46" i="44"/>
  <c r="AL46" i="44"/>
  <c r="AU46" i="44" s="1"/>
  <c r="AS64" i="44"/>
  <c r="AL64" i="44"/>
  <c r="AU64" i="44" s="1"/>
  <c r="AR67" i="76"/>
  <c r="AK29" i="44"/>
  <c r="AT29" i="44" s="1"/>
  <c r="AJ29" i="44"/>
  <c r="AS59" i="44"/>
  <c r="AL59" i="44"/>
  <c r="AU59" i="44" s="1"/>
  <c r="AN70" i="81"/>
  <c r="AI70" i="81"/>
  <c r="AN69" i="44"/>
  <c r="AN71" i="44" s="1"/>
  <c r="AI69" i="44"/>
  <c r="Z74" i="27"/>
  <c r="X74" i="27"/>
  <c r="Y74" i="27"/>
  <c r="AR70" i="75"/>
  <c r="AR71" i="35"/>
  <c r="AS57" i="96"/>
  <c r="AL57" i="96"/>
  <c r="AU57" i="96" s="1"/>
  <c r="AJ18" i="44"/>
  <c r="AK18" i="44"/>
  <c r="AT18" i="44" s="1"/>
  <c r="AI71" i="83"/>
  <c r="AN71" i="83"/>
  <c r="AS10" i="96"/>
  <c r="AL10" i="96"/>
  <c r="AU10" i="96" s="1"/>
  <c r="AS7" i="44"/>
  <c r="AL7" i="44"/>
  <c r="AU7" i="44" s="1"/>
  <c r="Y71" i="41"/>
  <c r="X71" i="41"/>
  <c r="AJ61" i="88"/>
  <c r="AK61" i="88"/>
  <c r="AT61" i="88" s="1"/>
  <c r="AJ65" i="88"/>
  <c r="AK65" i="88"/>
  <c r="AT65" i="88" s="1"/>
  <c r="AJ59" i="88"/>
  <c r="AK59" i="88"/>
  <c r="AT59" i="88" s="1"/>
  <c r="AJ53" i="88"/>
  <c r="AK53" i="88"/>
  <c r="AT53" i="88" s="1"/>
  <c r="AJ47" i="88"/>
  <c r="AK47" i="88"/>
  <c r="AT47" i="88" s="1"/>
  <c r="AJ41" i="88"/>
  <c r="AK41" i="88"/>
  <c r="AT41" i="88" s="1"/>
  <c r="AJ35" i="88"/>
  <c r="AK35" i="88"/>
  <c r="AT35" i="88" s="1"/>
  <c r="AJ29" i="88"/>
  <c r="AK29" i="88"/>
  <c r="AT29" i="88" s="1"/>
  <c r="AJ23" i="88"/>
  <c r="AK23" i="88"/>
  <c r="AT23" i="88" s="1"/>
  <c r="AJ17" i="88"/>
  <c r="AK17" i="88"/>
  <c r="AT17" i="88" s="1"/>
  <c r="AJ11" i="88"/>
  <c r="AK11" i="88"/>
  <c r="AT11" i="88" s="1"/>
  <c r="AR73" i="30"/>
  <c r="AK43" i="44"/>
  <c r="AT43" i="44" s="1"/>
  <c r="AJ43" i="44"/>
  <c r="AS9" i="96"/>
  <c r="AL9" i="96"/>
  <c r="AU9" i="96" s="1"/>
  <c r="AR68" i="78"/>
  <c r="AS8" i="44"/>
  <c r="AL8" i="44"/>
  <c r="AU8" i="44" s="1"/>
  <c r="AS26" i="44"/>
  <c r="AL26" i="44"/>
  <c r="AU26" i="44" s="1"/>
  <c r="AS44" i="44"/>
  <c r="AL44" i="44"/>
  <c r="AU44" i="44" s="1"/>
  <c r="AS62" i="44"/>
  <c r="AL62" i="44"/>
  <c r="AU62" i="44" s="1"/>
  <c r="AH69" i="95"/>
  <c r="AQ69" i="95" s="1"/>
  <c r="Z72" i="26"/>
  <c r="Z72" i="34"/>
  <c r="AI71" i="79"/>
  <c r="AN71" i="79"/>
  <c r="AS33" i="96"/>
  <c r="AL33" i="96"/>
  <c r="AU33" i="96" s="1"/>
  <c r="AS10" i="44"/>
  <c r="AL10" i="44"/>
  <c r="AU10" i="44" s="1"/>
  <c r="AH74" i="77"/>
  <c r="AQ74" i="77" s="1"/>
  <c r="Z73" i="31"/>
  <c r="AH72" i="42"/>
  <c r="AQ72" i="42" s="1"/>
  <c r="AK35" i="44"/>
  <c r="AT35" i="44" s="1"/>
  <c r="AJ35" i="44"/>
  <c r="AI73" i="27"/>
  <c r="AN73" i="27"/>
  <c r="AR69" i="91"/>
  <c r="AS14" i="96"/>
  <c r="AL14" i="96"/>
  <c r="AU14" i="96" s="1"/>
  <c r="AJ24" i="44"/>
  <c r="AK24" i="44"/>
  <c r="AT24" i="44" s="1"/>
  <c r="AS54" i="44"/>
  <c r="AL54" i="44"/>
  <c r="AU54" i="44" s="1"/>
  <c r="AR69" i="46"/>
  <c r="Z70" i="25"/>
  <c r="Z73" i="89"/>
  <c r="X73" i="89"/>
  <c r="Y73" i="89"/>
  <c r="AN70" i="41"/>
  <c r="AI70" i="41"/>
  <c r="AJ64" i="88"/>
  <c r="AK64" i="88"/>
  <c r="AT64" i="88" s="1"/>
  <c r="AK58" i="88"/>
  <c r="AT58" i="88" s="1"/>
  <c r="AJ58" i="88"/>
  <c r="AK46" i="88"/>
  <c r="AT46" i="88" s="1"/>
  <c r="AJ46" i="88"/>
  <c r="AK40" i="88"/>
  <c r="AT40" i="88" s="1"/>
  <c r="AJ40" i="88"/>
  <c r="AJ34" i="88"/>
  <c r="AK34" i="88"/>
  <c r="AT34" i="88" s="1"/>
  <c r="AK28" i="88"/>
  <c r="AT28" i="88" s="1"/>
  <c r="AJ28" i="88"/>
  <c r="AK22" i="88"/>
  <c r="AT22" i="88" s="1"/>
  <c r="AJ22" i="88"/>
  <c r="AJ16" i="88"/>
  <c r="AK16" i="88"/>
  <c r="AT16" i="88" s="1"/>
  <c r="AJ10" i="88"/>
  <c r="AK10" i="88"/>
  <c r="AT10" i="88" s="1"/>
  <c r="AB4" i="88"/>
  <c r="AJ3" i="88"/>
  <c r="AG70" i="91"/>
  <c r="AP70" i="91" s="1"/>
  <c r="AF70" i="91"/>
  <c r="AO70" i="91" s="1"/>
  <c r="AE70" i="91"/>
  <c r="W71" i="91"/>
  <c r="AK13" i="44"/>
  <c r="AT13" i="44" s="1"/>
  <c r="AJ13" i="44"/>
  <c r="AS49" i="44"/>
  <c r="AL49" i="44"/>
  <c r="AU49" i="44" s="1"/>
  <c r="AS68" i="44"/>
  <c r="AL68" i="44"/>
  <c r="AU68" i="44" s="1"/>
  <c r="AH72" i="94"/>
  <c r="AQ72" i="94" s="1"/>
  <c r="Z72" i="74"/>
  <c r="X72" i="74"/>
  <c r="Y72" i="74"/>
  <c r="AH68" i="76"/>
  <c r="AQ68" i="76" s="1"/>
  <c r="AL69" i="96"/>
  <c r="AU69" i="96" s="1"/>
  <c r="AR69" i="96"/>
  <c r="AR71" i="96" s="1"/>
  <c r="AH71" i="75"/>
  <c r="AQ71" i="75" s="1"/>
  <c r="AS9" i="44"/>
  <c r="AL9" i="44"/>
  <c r="AU9" i="44" s="1"/>
  <c r="AS27" i="44"/>
  <c r="AL27" i="44"/>
  <c r="AU27" i="44" s="1"/>
  <c r="AS45" i="44"/>
  <c r="AL45" i="44"/>
  <c r="AU45" i="44" s="1"/>
  <c r="AS63" i="44"/>
  <c r="AL63" i="44"/>
  <c r="AU63" i="44" s="1"/>
  <c r="AE69" i="82"/>
  <c r="W70" i="82"/>
  <c r="AG69" i="82"/>
  <c r="AP69" i="82" s="1"/>
  <c r="AF69" i="82"/>
  <c r="AO69" i="82" s="1"/>
  <c r="AS16" i="44"/>
  <c r="AL16" i="44"/>
  <c r="AU16" i="44" s="1"/>
  <c r="AS34" i="44"/>
  <c r="AL34" i="44"/>
  <c r="AU34" i="44" s="1"/>
  <c r="AS52" i="44"/>
  <c r="AL52" i="44"/>
  <c r="AU52" i="44" s="1"/>
  <c r="W75" i="77"/>
  <c r="AG74" i="77"/>
  <c r="AP74" i="77" s="1"/>
  <c r="AF74" i="77"/>
  <c r="AO74" i="77" s="1"/>
  <c r="AE74" i="77"/>
  <c r="AG72" i="42"/>
  <c r="AP72" i="42" s="1"/>
  <c r="W73" i="42"/>
  <c r="AF72" i="42"/>
  <c r="AO72" i="42" s="1"/>
  <c r="AE72" i="42"/>
  <c r="AK5" i="44"/>
  <c r="AT5" i="44" s="1"/>
  <c r="AJ5" i="44"/>
  <c r="AK41" i="44"/>
  <c r="AT41" i="44" s="1"/>
  <c r="AJ41" i="44"/>
  <c r="AR71" i="34"/>
  <c r="AU71" i="84"/>
  <c r="C11" i="84" s="1"/>
  <c r="F37" i="97" s="1"/>
  <c r="Z72" i="37"/>
  <c r="Y72" i="37"/>
  <c r="X72" i="37"/>
  <c r="Z69" i="73"/>
  <c r="Y69" i="73"/>
  <c r="X69" i="73"/>
  <c r="AS21" i="96"/>
  <c r="AL21" i="96"/>
  <c r="AU21" i="96" s="1"/>
  <c r="AH72" i="45"/>
  <c r="AQ72" i="45" s="1"/>
  <c r="AJ30" i="44"/>
  <c r="AK30" i="44"/>
  <c r="AT30" i="44" s="1"/>
  <c r="AN72" i="89"/>
  <c r="AI72" i="89"/>
  <c r="AK49" i="88"/>
  <c r="AT49" i="88" s="1"/>
  <c r="AJ49" i="88"/>
  <c r="AS15" i="96"/>
  <c r="AL15" i="96"/>
  <c r="AU15" i="96" s="1"/>
  <c r="AJ63" i="88"/>
  <c r="AK63" i="88"/>
  <c r="AT63" i="88" s="1"/>
  <c r="AJ51" i="88"/>
  <c r="AK51" i="88"/>
  <c r="AT51" i="88" s="1"/>
  <c r="AJ39" i="88"/>
  <c r="AK39" i="88"/>
  <c r="AT39" i="88" s="1"/>
  <c r="AJ27" i="88"/>
  <c r="AK27" i="88"/>
  <c r="AT27" i="88" s="1"/>
  <c r="AJ21" i="88"/>
  <c r="AK21" i="88"/>
  <c r="AT21" i="88" s="1"/>
  <c r="AJ15" i="88"/>
  <c r="AK15" i="88"/>
  <c r="AT15" i="88" s="1"/>
  <c r="AK9" i="88"/>
  <c r="AT9" i="88" s="1"/>
  <c r="AJ9" i="88"/>
  <c r="AJ5" i="88"/>
  <c r="AK5" i="88"/>
  <c r="AT5" i="88" s="1"/>
  <c r="AH73" i="85"/>
  <c r="AQ73" i="85" s="1"/>
  <c r="AK19" i="44"/>
  <c r="AT19" i="44" s="1"/>
  <c r="AJ19" i="44"/>
  <c r="Z72" i="94"/>
  <c r="AN71" i="74"/>
  <c r="AI71" i="74"/>
  <c r="AH72" i="35"/>
  <c r="AQ72" i="35" s="1"/>
  <c r="X70" i="29"/>
  <c r="Y70" i="29"/>
  <c r="AS32" i="44"/>
  <c r="AL32" i="44"/>
  <c r="AU32" i="44" s="1"/>
  <c r="AS50" i="44"/>
  <c r="AL50" i="44"/>
  <c r="AU50" i="44" s="1"/>
  <c r="AS65" i="44"/>
  <c r="AL65" i="44"/>
  <c r="AU65" i="44" s="1"/>
  <c r="AS39" i="96"/>
  <c r="AL39" i="96"/>
  <c r="AU39" i="96" s="1"/>
  <c r="AS32" i="96"/>
  <c r="AL32" i="96"/>
  <c r="AU32" i="96" s="1"/>
  <c r="AS40" i="96"/>
  <c r="AL40" i="96"/>
  <c r="AU40" i="96" s="1"/>
  <c r="AS26" i="96"/>
  <c r="AL26" i="96"/>
  <c r="AU26" i="96" s="1"/>
  <c r="AR69" i="25"/>
  <c r="AS34" i="96"/>
  <c r="AL34" i="96"/>
  <c r="AU34" i="96" s="1"/>
  <c r="AS27" i="96"/>
  <c r="AL27" i="96"/>
  <c r="AU27" i="96" s="1"/>
  <c r="AS20" i="96"/>
  <c r="AL20" i="96"/>
  <c r="AU20" i="96" s="1"/>
  <c r="AK11" i="44"/>
  <c r="AT11" i="44" s="1"/>
  <c r="AJ11" i="44"/>
  <c r="AK47" i="44"/>
  <c r="AT47" i="44" s="1"/>
  <c r="AJ47" i="44"/>
  <c r="AS66" i="44"/>
  <c r="AL66" i="44"/>
  <c r="AU66" i="44" s="1"/>
  <c r="AR73" i="77"/>
  <c r="AS71" i="84"/>
  <c r="AI68" i="73"/>
  <c r="AN68" i="73"/>
  <c r="AJ36" i="44"/>
  <c r="AK36" i="44"/>
  <c r="AT36" i="44" s="1"/>
  <c r="AS60" i="44"/>
  <c r="AL60" i="44"/>
  <c r="AU60" i="44" s="1"/>
  <c r="X71" i="43"/>
  <c r="Y71" i="43"/>
  <c r="Z71" i="33"/>
  <c r="X71" i="33"/>
  <c r="Y71" i="33"/>
  <c r="W69" i="47" l="1"/>
  <c r="AG68" i="47"/>
  <c r="AP68" i="47" s="1"/>
  <c r="AE68" i="47"/>
  <c r="AF68" i="47"/>
  <c r="AO68" i="47" s="1"/>
  <c r="AH71" i="43"/>
  <c r="AQ71" i="43" s="1"/>
  <c r="AJ4" i="88"/>
  <c r="AK4" i="88"/>
  <c r="AT4" i="88" s="1"/>
  <c r="AS64" i="88"/>
  <c r="AL64" i="88"/>
  <c r="AU64" i="88" s="1"/>
  <c r="AS24" i="44"/>
  <c r="AL24" i="44"/>
  <c r="AU24" i="44" s="1"/>
  <c r="AS19" i="44"/>
  <c r="AL19" i="44"/>
  <c r="AU19" i="44" s="1"/>
  <c r="AS15" i="88"/>
  <c r="AL15" i="88"/>
  <c r="AU15" i="88" s="1"/>
  <c r="AS39" i="88"/>
  <c r="AL39" i="88"/>
  <c r="AU39" i="88" s="1"/>
  <c r="AS30" i="44"/>
  <c r="AL30" i="44"/>
  <c r="AU30" i="44" s="1"/>
  <c r="Y75" i="77"/>
  <c r="X75" i="77"/>
  <c r="AN70" i="91"/>
  <c r="AI70" i="91"/>
  <c r="AS10" i="88"/>
  <c r="AL10" i="88"/>
  <c r="AU10" i="88" s="1"/>
  <c r="AG73" i="31"/>
  <c r="AP73" i="31" s="1"/>
  <c r="AE73" i="31"/>
  <c r="W74" i="31"/>
  <c r="AF73" i="31"/>
  <c r="AO73" i="31" s="1"/>
  <c r="AF72" i="34"/>
  <c r="AO72" i="34" s="1"/>
  <c r="AE72" i="34"/>
  <c r="W73" i="34"/>
  <c r="AG72" i="34"/>
  <c r="AP72" i="34" s="1"/>
  <c r="AS11" i="88"/>
  <c r="AL11" i="88"/>
  <c r="AU11" i="88" s="1"/>
  <c r="AS29" i="88"/>
  <c r="AL29" i="88"/>
  <c r="AU29" i="88" s="1"/>
  <c r="AS47" i="88"/>
  <c r="AL47" i="88"/>
  <c r="AU47" i="88" s="1"/>
  <c r="AS65" i="88"/>
  <c r="AL65" i="88"/>
  <c r="AU65" i="88" s="1"/>
  <c r="AT71" i="44"/>
  <c r="X73" i="86"/>
  <c r="Y73" i="86"/>
  <c r="AS12" i="44"/>
  <c r="AL12" i="44"/>
  <c r="AU12" i="44" s="1"/>
  <c r="AH72" i="79"/>
  <c r="AQ72" i="79" s="1"/>
  <c r="AI73" i="85"/>
  <c r="AN73" i="85"/>
  <c r="AS7" i="88"/>
  <c r="AL7" i="88"/>
  <c r="AU7" i="88" s="1"/>
  <c r="AR70" i="33"/>
  <c r="AR71" i="37"/>
  <c r="AH71" i="81"/>
  <c r="AQ71" i="81" s="1"/>
  <c r="AJ44" i="88"/>
  <c r="AK44" i="88"/>
  <c r="AT44" i="88" s="1"/>
  <c r="AS62" i="88"/>
  <c r="AL62" i="88"/>
  <c r="AU62" i="88" s="1"/>
  <c r="AS45" i="88"/>
  <c r="AL45" i="88"/>
  <c r="AU45" i="88" s="1"/>
  <c r="AS52" i="88"/>
  <c r="AL52" i="88"/>
  <c r="AU52" i="88" s="1"/>
  <c r="Z69" i="76"/>
  <c r="X69" i="76"/>
  <c r="Y69" i="76"/>
  <c r="X71" i="93"/>
  <c r="Y71" i="93"/>
  <c r="Z72" i="75"/>
  <c r="X72" i="75"/>
  <c r="Y72" i="75"/>
  <c r="AI69" i="95"/>
  <c r="AN69" i="95"/>
  <c r="AH71" i="33"/>
  <c r="AQ71" i="33" s="1"/>
  <c r="AS11" i="44"/>
  <c r="AL11" i="44"/>
  <c r="AU11" i="44" s="1"/>
  <c r="AS49" i="88"/>
  <c r="AL49" i="88"/>
  <c r="AU49" i="88" s="1"/>
  <c r="AE72" i="37"/>
  <c r="W73" i="37"/>
  <c r="AG72" i="37"/>
  <c r="AP72" i="37" s="1"/>
  <c r="AF72" i="37"/>
  <c r="AO72" i="37" s="1"/>
  <c r="AS5" i="44"/>
  <c r="AL5" i="44"/>
  <c r="AU5" i="44" s="1"/>
  <c r="AS58" i="88"/>
  <c r="AL58" i="88"/>
  <c r="AU58" i="88" s="1"/>
  <c r="AF72" i="26"/>
  <c r="AO72" i="26" s="1"/>
  <c r="AE72" i="26"/>
  <c r="W73" i="26"/>
  <c r="AG72" i="26"/>
  <c r="AP72" i="26" s="1"/>
  <c r="AS43" i="44"/>
  <c r="AL43" i="44"/>
  <c r="AU43" i="44" s="1"/>
  <c r="AS18" i="44"/>
  <c r="AL18" i="44"/>
  <c r="AU18" i="44" s="1"/>
  <c r="AR70" i="81"/>
  <c r="AS4" i="44"/>
  <c r="AL4" i="44"/>
  <c r="AU4" i="44" s="1"/>
  <c r="AN72" i="86"/>
  <c r="AI72" i="86"/>
  <c r="AS6" i="88"/>
  <c r="AL6" i="88"/>
  <c r="AU6" i="88" s="1"/>
  <c r="AS24" i="88"/>
  <c r="AL24" i="88"/>
  <c r="AU24" i="88" s="1"/>
  <c r="AS42" i="88"/>
  <c r="AL42" i="88"/>
  <c r="AU42" i="88" s="1"/>
  <c r="AS60" i="88"/>
  <c r="AL60" i="88"/>
  <c r="AU60" i="88" s="1"/>
  <c r="AR69" i="38"/>
  <c r="AI74" i="30"/>
  <c r="AN74" i="30"/>
  <c r="AH72" i="87"/>
  <c r="AQ72" i="87" s="1"/>
  <c r="AE72" i="79"/>
  <c r="W73" i="79"/>
  <c r="AF72" i="79"/>
  <c r="AO72" i="79" s="1"/>
  <c r="AG72" i="79"/>
  <c r="AP72" i="79" s="1"/>
  <c r="Z73" i="35"/>
  <c r="Y73" i="35"/>
  <c r="X73" i="35"/>
  <c r="AS13" i="88"/>
  <c r="AL13" i="88"/>
  <c r="AU13" i="88" s="1"/>
  <c r="AS31" i="88"/>
  <c r="AL31" i="88"/>
  <c r="AU31" i="88" s="1"/>
  <c r="AR70" i="43"/>
  <c r="AS6" i="44"/>
  <c r="AL6" i="44"/>
  <c r="AU6" i="44" s="1"/>
  <c r="AR71" i="87"/>
  <c r="AF71" i="81"/>
  <c r="AO71" i="81" s="1"/>
  <c r="W72" i="81"/>
  <c r="AG71" i="81"/>
  <c r="AP71" i="81" s="1"/>
  <c r="AE71" i="81"/>
  <c r="AS40" i="44"/>
  <c r="AL40" i="44"/>
  <c r="AU40" i="44" s="1"/>
  <c r="AJ14" i="88"/>
  <c r="AK14" i="88"/>
  <c r="AT14" i="88" s="1"/>
  <c r="AJ43" i="88"/>
  <c r="Y73" i="45"/>
  <c r="X73" i="45"/>
  <c r="W72" i="33"/>
  <c r="AG71" i="33"/>
  <c r="AP71" i="33" s="1"/>
  <c r="AE71" i="33"/>
  <c r="AF71" i="33"/>
  <c r="AO71" i="33" s="1"/>
  <c r="AH70" i="29"/>
  <c r="AQ70" i="29" s="1"/>
  <c r="AS5" i="88"/>
  <c r="AL5" i="88"/>
  <c r="AU5" i="88" s="1"/>
  <c r="AS21" i="88"/>
  <c r="AL21" i="88"/>
  <c r="AU21" i="88" s="1"/>
  <c r="AS51" i="88"/>
  <c r="AL51" i="88"/>
  <c r="AU51" i="88" s="1"/>
  <c r="AH69" i="73"/>
  <c r="AQ69" i="73" s="1"/>
  <c r="AS13" i="44"/>
  <c r="AL13" i="44"/>
  <c r="AU13" i="44" s="1"/>
  <c r="AS16" i="88"/>
  <c r="AL16" i="88"/>
  <c r="AU16" i="88" s="1"/>
  <c r="AS34" i="88"/>
  <c r="AL34" i="88"/>
  <c r="AU34" i="88" s="1"/>
  <c r="AH73" i="89"/>
  <c r="AQ73" i="89" s="1"/>
  <c r="AS17" i="88"/>
  <c r="AL17" i="88"/>
  <c r="AU17" i="88" s="1"/>
  <c r="AS35" i="88"/>
  <c r="AL35" i="88"/>
  <c r="AU35" i="88" s="1"/>
  <c r="AS53" i="88"/>
  <c r="AL53" i="88"/>
  <c r="AU53" i="88" s="1"/>
  <c r="AS61" i="88"/>
  <c r="AL61" i="88"/>
  <c r="AU61" i="88" s="1"/>
  <c r="AG70" i="46"/>
  <c r="AP70" i="46" s="1"/>
  <c r="AE70" i="46"/>
  <c r="AF70" i="46"/>
  <c r="AO70" i="46" s="1"/>
  <c r="W71" i="46"/>
  <c r="AR67" i="47"/>
  <c r="W73" i="87"/>
  <c r="AG72" i="87"/>
  <c r="AP72" i="87" s="1"/>
  <c r="AF72" i="87"/>
  <c r="AO72" i="87" s="1"/>
  <c r="AE72" i="87"/>
  <c r="AI73" i="90"/>
  <c r="AN73" i="90"/>
  <c r="AL69" i="88"/>
  <c r="AU69" i="88" s="1"/>
  <c r="AR69" i="88"/>
  <c r="AR71" i="88" s="1"/>
  <c r="AH72" i="83"/>
  <c r="AQ72" i="83" s="1"/>
  <c r="AS22" i="44"/>
  <c r="AL22" i="44"/>
  <c r="AU22" i="44" s="1"/>
  <c r="AJ20" i="88"/>
  <c r="AK20" i="88"/>
  <c r="AT20" i="88" s="1"/>
  <c r="AS50" i="88"/>
  <c r="AL50" i="88"/>
  <c r="AU50" i="88" s="1"/>
  <c r="AS66" i="88"/>
  <c r="AL66" i="88"/>
  <c r="AU66" i="88" s="1"/>
  <c r="AS57" i="88"/>
  <c r="AL57" i="88"/>
  <c r="AU57" i="88" s="1"/>
  <c r="AI70" i="93"/>
  <c r="AN70" i="93"/>
  <c r="AS36" i="44"/>
  <c r="AL36" i="44"/>
  <c r="AU36" i="44" s="1"/>
  <c r="Z70" i="29"/>
  <c r="AR71" i="74"/>
  <c r="AS9" i="88"/>
  <c r="AL9" i="88"/>
  <c r="AU9" i="88" s="1"/>
  <c r="AR72" i="89"/>
  <c r="AI72" i="42"/>
  <c r="AN72" i="42"/>
  <c r="AI74" i="77"/>
  <c r="AN74" i="77"/>
  <c r="AH72" i="74"/>
  <c r="AQ72" i="74" s="1"/>
  <c r="AS3" i="88"/>
  <c r="AL3" i="88"/>
  <c r="AU3" i="88" s="1"/>
  <c r="AS22" i="88"/>
  <c r="AL22" i="88"/>
  <c r="AU22" i="88" s="1"/>
  <c r="AS40" i="88"/>
  <c r="AL40" i="88"/>
  <c r="AU40" i="88" s="1"/>
  <c r="W74" i="89"/>
  <c r="AG73" i="89"/>
  <c r="AP73" i="89" s="1"/>
  <c r="AE73" i="89"/>
  <c r="AF73" i="89"/>
  <c r="AO73" i="89" s="1"/>
  <c r="AH71" i="41"/>
  <c r="AQ71" i="41" s="1"/>
  <c r="AH74" i="27"/>
  <c r="AQ74" i="27" s="1"/>
  <c r="AE69" i="78"/>
  <c r="W70" i="78"/>
  <c r="AF69" i="78"/>
  <c r="AO69" i="78" s="1"/>
  <c r="AG69" i="78"/>
  <c r="AP69" i="78" s="1"/>
  <c r="AR69" i="29"/>
  <c r="AS12" i="88"/>
  <c r="AL12" i="88"/>
  <c r="AU12" i="88" s="1"/>
  <c r="AS30" i="88"/>
  <c r="AL30" i="88"/>
  <c r="AU30" i="88" s="1"/>
  <c r="AS48" i="88"/>
  <c r="AL48" i="88"/>
  <c r="AU48" i="88" s="1"/>
  <c r="AS68" i="88"/>
  <c r="AL68" i="88"/>
  <c r="AU68" i="88" s="1"/>
  <c r="AS23" i="44"/>
  <c r="AL23" i="44"/>
  <c r="AU23" i="44" s="1"/>
  <c r="AS19" i="88"/>
  <c r="AL19" i="88"/>
  <c r="AU19" i="88" s="1"/>
  <c r="AS37" i="88"/>
  <c r="AL37" i="88"/>
  <c r="AU37" i="88" s="1"/>
  <c r="Z72" i="83"/>
  <c r="AH75" i="39"/>
  <c r="AQ75" i="39" s="1"/>
  <c r="AS25" i="44"/>
  <c r="AL25" i="44"/>
  <c r="AU25" i="44" s="1"/>
  <c r="AJ26" i="88"/>
  <c r="AK26" i="88"/>
  <c r="AT26" i="88" s="1"/>
  <c r="Z70" i="95"/>
  <c r="Y70" i="95"/>
  <c r="X70" i="95"/>
  <c r="AS27" i="88"/>
  <c r="AL27" i="88"/>
  <c r="AU27" i="88" s="1"/>
  <c r="AG69" i="73"/>
  <c r="AP69" i="73" s="1"/>
  <c r="AE69" i="73"/>
  <c r="W70" i="73"/>
  <c r="AF69" i="73"/>
  <c r="AO69" i="73" s="1"/>
  <c r="AF72" i="74"/>
  <c r="AO72" i="74" s="1"/>
  <c r="AG72" i="74"/>
  <c r="AP72" i="74" s="1"/>
  <c r="W73" i="74"/>
  <c r="AE72" i="74"/>
  <c r="AR73" i="27"/>
  <c r="AS23" i="88"/>
  <c r="AL23" i="88"/>
  <c r="AU23" i="88" s="1"/>
  <c r="AS41" i="88"/>
  <c r="AL41" i="88"/>
  <c r="AU41" i="88" s="1"/>
  <c r="AS59" i="88"/>
  <c r="AL59" i="88"/>
  <c r="AU59" i="88" s="1"/>
  <c r="AG74" i="27"/>
  <c r="AP74" i="27" s="1"/>
  <c r="AF74" i="27"/>
  <c r="AO74" i="27" s="1"/>
  <c r="AE74" i="27"/>
  <c r="W75" i="27"/>
  <c r="AS55" i="88"/>
  <c r="AL55" i="88"/>
  <c r="AU55" i="88" s="1"/>
  <c r="AS48" i="44"/>
  <c r="AL48" i="44"/>
  <c r="AU48" i="44" s="1"/>
  <c r="AN72" i="35"/>
  <c r="AI72" i="35"/>
  <c r="AS31" i="44"/>
  <c r="AL31" i="44"/>
  <c r="AU31" i="44" s="1"/>
  <c r="Z74" i="85"/>
  <c r="X74" i="85"/>
  <c r="Y74" i="85"/>
  <c r="AH70" i="38"/>
  <c r="AQ70" i="38" s="1"/>
  <c r="AS17" i="44"/>
  <c r="AL17" i="44"/>
  <c r="AU17" i="44" s="1"/>
  <c r="AJ32" i="88"/>
  <c r="AK32" i="88"/>
  <c r="AT32" i="88" s="1"/>
  <c r="AS56" i="88"/>
  <c r="AL56" i="88"/>
  <c r="AU56" i="88" s="1"/>
  <c r="AS33" i="88"/>
  <c r="AL33" i="88"/>
  <c r="AU33" i="88" s="1"/>
  <c r="AI71" i="75"/>
  <c r="AN71" i="75"/>
  <c r="AS8" i="88"/>
  <c r="AL8" i="88"/>
  <c r="AU8" i="88" s="1"/>
  <c r="AS63" i="88"/>
  <c r="AL63" i="88"/>
  <c r="AU63" i="88" s="1"/>
  <c r="X70" i="82"/>
  <c r="Z70" i="82" s="1"/>
  <c r="Y70" i="82"/>
  <c r="AF70" i="25"/>
  <c r="AO70" i="25" s="1"/>
  <c r="AE70" i="25"/>
  <c r="W71" i="25"/>
  <c r="AG70" i="25"/>
  <c r="AP70" i="25" s="1"/>
  <c r="Z71" i="43"/>
  <c r="AR68" i="73"/>
  <c r="AS47" i="44"/>
  <c r="AL47" i="44"/>
  <c r="AU47" i="44" s="1"/>
  <c r="W73" i="94"/>
  <c r="AG72" i="94"/>
  <c r="AP72" i="94" s="1"/>
  <c r="AE72" i="94"/>
  <c r="AF72" i="94"/>
  <c r="AO72" i="94" s="1"/>
  <c r="AH72" i="37"/>
  <c r="AQ72" i="37" s="1"/>
  <c r="AS41" i="44"/>
  <c r="AL41" i="44"/>
  <c r="AU41" i="44" s="1"/>
  <c r="X73" i="42"/>
  <c r="Y73" i="42"/>
  <c r="AI69" i="82"/>
  <c r="AN69" i="82"/>
  <c r="X71" i="91"/>
  <c r="Z71" i="91" s="1"/>
  <c r="Y71" i="91"/>
  <c r="AS28" i="88"/>
  <c r="AL28" i="88"/>
  <c r="AU28" i="88" s="1"/>
  <c r="AS46" i="88"/>
  <c r="AL46" i="88"/>
  <c r="AU46" i="88" s="1"/>
  <c r="AR70" i="41"/>
  <c r="AS35" i="44"/>
  <c r="AL35" i="44"/>
  <c r="AU35" i="44" s="1"/>
  <c r="AR71" i="79"/>
  <c r="Z71" i="41"/>
  <c r="AR71" i="83"/>
  <c r="AL69" i="44"/>
  <c r="AU69" i="44" s="1"/>
  <c r="AR69" i="44"/>
  <c r="AR71" i="44" s="1"/>
  <c r="AS29" i="44"/>
  <c r="AS71" i="44" s="1"/>
  <c r="AL29" i="44"/>
  <c r="AU29" i="44" s="1"/>
  <c r="AR74" i="39"/>
  <c r="AS37" i="44"/>
  <c r="AL37" i="44"/>
  <c r="AU37" i="44" s="1"/>
  <c r="AS18" i="88"/>
  <c r="AL18" i="88"/>
  <c r="AU18" i="88" s="1"/>
  <c r="AS36" i="88"/>
  <c r="AL36" i="88"/>
  <c r="AU36" i="88" s="1"/>
  <c r="AS54" i="88"/>
  <c r="AL54" i="88"/>
  <c r="AU54" i="88" s="1"/>
  <c r="X75" i="30"/>
  <c r="Z75" i="30" s="1"/>
  <c r="Y75" i="30"/>
  <c r="AS4" i="96"/>
  <c r="AL4" i="96"/>
  <c r="AU4" i="96" s="1"/>
  <c r="AU71" i="96" s="1"/>
  <c r="C11" i="96" s="1"/>
  <c r="F49" i="97" s="1"/>
  <c r="Y74" i="90"/>
  <c r="X74" i="90"/>
  <c r="Z74" i="90" s="1"/>
  <c r="AS25" i="88"/>
  <c r="AL25" i="88"/>
  <c r="AU25" i="88" s="1"/>
  <c r="AS67" i="88"/>
  <c r="AL67" i="88"/>
  <c r="AU67" i="88" s="1"/>
  <c r="Z70" i="38"/>
  <c r="AH68" i="47"/>
  <c r="AQ68" i="47" s="1"/>
  <c r="AS42" i="44"/>
  <c r="AL42" i="44"/>
  <c r="AU42" i="44" s="1"/>
  <c r="Z75" i="39"/>
  <c r="AS71" i="96"/>
  <c r="AJ38" i="88"/>
  <c r="AK38" i="88"/>
  <c r="AT38" i="88" s="1"/>
  <c r="AN68" i="76"/>
  <c r="AI68" i="76"/>
  <c r="AN72" i="45"/>
  <c r="AI72" i="45"/>
  <c r="AU71" i="44" l="1"/>
  <c r="C11" i="44" s="1"/>
  <c r="AE74" i="90"/>
  <c r="W75" i="90"/>
  <c r="AG74" i="90"/>
  <c r="AP74" i="90" s="1"/>
  <c r="AF74" i="90"/>
  <c r="AO74" i="90" s="1"/>
  <c r="W72" i="91"/>
  <c r="AG71" i="91"/>
  <c r="AP71" i="91" s="1"/>
  <c r="AE71" i="91"/>
  <c r="AF71" i="91"/>
  <c r="AO71" i="91" s="1"/>
  <c r="AE75" i="30"/>
  <c r="AF75" i="30"/>
  <c r="AO75" i="30" s="1"/>
  <c r="AG75" i="30"/>
  <c r="AP75" i="30" s="1"/>
  <c r="W76" i="30"/>
  <c r="AG70" i="82"/>
  <c r="AP70" i="82" s="1"/>
  <c r="AE70" i="82"/>
  <c r="W71" i="82"/>
  <c r="AF70" i="82"/>
  <c r="AO70" i="82" s="1"/>
  <c r="AG70" i="38"/>
  <c r="AP70" i="38" s="1"/>
  <c r="AF70" i="38"/>
  <c r="AO70" i="38" s="1"/>
  <c r="AE70" i="38"/>
  <c r="W71" i="38"/>
  <c r="Y71" i="25"/>
  <c r="Z71" i="25" s="1"/>
  <c r="X71" i="25"/>
  <c r="AR71" i="75"/>
  <c r="AS32" i="88"/>
  <c r="AL32" i="88"/>
  <c r="AU32" i="88" s="1"/>
  <c r="X70" i="78"/>
  <c r="Y70" i="78"/>
  <c r="Z70" i="78" s="1"/>
  <c r="AR70" i="93"/>
  <c r="Z72" i="33"/>
  <c r="Y72" i="33"/>
  <c r="X72" i="33"/>
  <c r="AS14" i="88"/>
  <c r="AL14" i="88"/>
  <c r="AU14" i="88" s="1"/>
  <c r="X72" i="81"/>
  <c r="Y72" i="81"/>
  <c r="AH73" i="35"/>
  <c r="AQ73" i="35" s="1"/>
  <c r="X73" i="79"/>
  <c r="Y73" i="79"/>
  <c r="Z73" i="79" s="1"/>
  <c r="AI72" i="37"/>
  <c r="AN72" i="37"/>
  <c r="AT71" i="88"/>
  <c r="AS26" i="88"/>
  <c r="AL26" i="88"/>
  <c r="AU26" i="88" s="1"/>
  <c r="AI69" i="78"/>
  <c r="AN69" i="78"/>
  <c r="AI73" i="89"/>
  <c r="AN73" i="89"/>
  <c r="AR72" i="42"/>
  <c r="AR73" i="90"/>
  <c r="X73" i="87"/>
  <c r="Y73" i="87"/>
  <c r="AN70" i="46"/>
  <c r="AI70" i="46"/>
  <c r="AH73" i="45"/>
  <c r="AQ73" i="45" s="1"/>
  <c r="AI72" i="79"/>
  <c r="AN72" i="79"/>
  <c r="AR72" i="86"/>
  <c r="X73" i="26"/>
  <c r="Y73" i="26"/>
  <c r="Z73" i="26" s="1"/>
  <c r="AH72" i="75"/>
  <c r="AQ72" i="75" s="1"/>
  <c r="AH69" i="76"/>
  <c r="AQ69" i="76" s="1"/>
  <c r="AQ71" i="76" s="1"/>
  <c r="AZ3" i="76"/>
  <c r="AX5" i="76" s="1"/>
  <c r="S5" i="76" s="1"/>
  <c r="AC5" i="76" s="1"/>
  <c r="AB6" i="76" s="1"/>
  <c r="AX3" i="76"/>
  <c r="S3" i="76" s="1"/>
  <c r="AC3" i="76" s="1"/>
  <c r="AX4" i="76"/>
  <c r="S4" i="76" s="1"/>
  <c r="AC4" i="76" s="1"/>
  <c r="AB5" i="76" s="1"/>
  <c r="AX7" i="76"/>
  <c r="S7" i="76" s="1"/>
  <c r="AC7" i="76" s="1"/>
  <c r="AB8" i="76" s="1"/>
  <c r="AX8" i="76"/>
  <c r="S8" i="76" s="1"/>
  <c r="AC8" i="76" s="1"/>
  <c r="AB9" i="76" s="1"/>
  <c r="AX9" i="76"/>
  <c r="S9" i="76" s="1"/>
  <c r="AC9" i="76" s="1"/>
  <c r="AB10" i="76" s="1"/>
  <c r="AX10" i="76"/>
  <c r="S10" i="76" s="1"/>
  <c r="AC10" i="76" s="1"/>
  <c r="AB11" i="76" s="1"/>
  <c r="AX11" i="76"/>
  <c r="S11" i="76" s="1"/>
  <c r="AC11" i="76" s="1"/>
  <c r="AB12" i="76" s="1"/>
  <c r="AX12" i="76"/>
  <c r="S12" i="76" s="1"/>
  <c r="AC12" i="76" s="1"/>
  <c r="AB13" i="76" s="1"/>
  <c r="AX13" i="76"/>
  <c r="S13" i="76" s="1"/>
  <c r="AC13" i="76" s="1"/>
  <c r="AB14" i="76" s="1"/>
  <c r="AX14" i="76"/>
  <c r="S14" i="76" s="1"/>
  <c r="AC14" i="76" s="1"/>
  <c r="AB15" i="76" s="1"/>
  <c r="AX15" i="76"/>
  <c r="S15" i="76" s="1"/>
  <c r="AC15" i="76" s="1"/>
  <c r="AB16" i="76" s="1"/>
  <c r="AX16" i="76"/>
  <c r="S16" i="76" s="1"/>
  <c r="AC16" i="76" s="1"/>
  <c r="AB17" i="76" s="1"/>
  <c r="AX17" i="76"/>
  <c r="S17" i="76" s="1"/>
  <c r="AC17" i="76" s="1"/>
  <c r="AB18" i="76" s="1"/>
  <c r="AX18" i="76"/>
  <c r="S18" i="76" s="1"/>
  <c r="AC18" i="76" s="1"/>
  <c r="AB19" i="76" s="1"/>
  <c r="AX19" i="76"/>
  <c r="S19" i="76" s="1"/>
  <c r="AC19" i="76" s="1"/>
  <c r="AB20" i="76" s="1"/>
  <c r="AX20" i="76"/>
  <c r="S20" i="76" s="1"/>
  <c r="AC20" i="76" s="1"/>
  <c r="AB21" i="76" s="1"/>
  <c r="AX21" i="76"/>
  <c r="S21" i="76" s="1"/>
  <c r="AC21" i="76" s="1"/>
  <c r="AB22" i="76" s="1"/>
  <c r="AX22" i="76"/>
  <c r="S22" i="76" s="1"/>
  <c r="AC22" i="76" s="1"/>
  <c r="AB23" i="76" s="1"/>
  <c r="AX23" i="76"/>
  <c r="S23" i="76" s="1"/>
  <c r="AC23" i="76" s="1"/>
  <c r="AB24" i="76" s="1"/>
  <c r="AX24" i="76"/>
  <c r="S24" i="76" s="1"/>
  <c r="AC24" i="76" s="1"/>
  <c r="AB25" i="76" s="1"/>
  <c r="AX25" i="76"/>
  <c r="S25" i="76" s="1"/>
  <c r="AC25" i="76" s="1"/>
  <c r="AB26" i="76" s="1"/>
  <c r="AX26" i="76"/>
  <c r="S26" i="76" s="1"/>
  <c r="AC26" i="76" s="1"/>
  <c r="AB27" i="76" s="1"/>
  <c r="AX27" i="76"/>
  <c r="S27" i="76" s="1"/>
  <c r="AC27" i="76" s="1"/>
  <c r="AB28" i="76" s="1"/>
  <c r="AX28" i="76"/>
  <c r="S28" i="76" s="1"/>
  <c r="AC28" i="76" s="1"/>
  <c r="AB29" i="76" s="1"/>
  <c r="AX29" i="76"/>
  <c r="S29" i="76" s="1"/>
  <c r="AC29" i="76" s="1"/>
  <c r="AB30" i="76" s="1"/>
  <c r="AX30" i="76"/>
  <c r="S30" i="76" s="1"/>
  <c r="AC30" i="76" s="1"/>
  <c r="AB31" i="76" s="1"/>
  <c r="AX31" i="76"/>
  <c r="S31" i="76" s="1"/>
  <c r="AC31" i="76" s="1"/>
  <c r="AB32" i="76" s="1"/>
  <c r="AX32" i="76"/>
  <c r="S32" i="76" s="1"/>
  <c r="AC32" i="76" s="1"/>
  <c r="AB33" i="76" s="1"/>
  <c r="AX33" i="76"/>
  <c r="S33" i="76" s="1"/>
  <c r="AC33" i="76" s="1"/>
  <c r="AB34" i="76" s="1"/>
  <c r="AX34" i="76"/>
  <c r="S34" i="76" s="1"/>
  <c r="AC34" i="76" s="1"/>
  <c r="AB35" i="76" s="1"/>
  <c r="AX35" i="76"/>
  <c r="S35" i="76" s="1"/>
  <c r="AC35" i="76" s="1"/>
  <c r="AB36" i="76" s="1"/>
  <c r="AX36" i="76"/>
  <c r="S36" i="76" s="1"/>
  <c r="AC36" i="76" s="1"/>
  <c r="AB37" i="76" s="1"/>
  <c r="AX37" i="76"/>
  <c r="S37" i="76" s="1"/>
  <c r="AC37" i="76" s="1"/>
  <c r="AB38" i="76" s="1"/>
  <c r="AX38" i="76"/>
  <c r="S38" i="76" s="1"/>
  <c r="AC38" i="76" s="1"/>
  <c r="AB39" i="76" s="1"/>
  <c r="AX39" i="76"/>
  <c r="S39" i="76" s="1"/>
  <c r="AC39" i="76" s="1"/>
  <c r="AB40" i="76" s="1"/>
  <c r="AX40" i="76"/>
  <c r="S40" i="76" s="1"/>
  <c r="AC40" i="76" s="1"/>
  <c r="AB41" i="76" s="1"/>
  <c r="AX41" i="76"/>
  <c r="S41" i="76" s="1"/>
  <c r="AC41" i="76" s="1"/>
  <c r="AB42" i="76" s="1"/>
  <c r="AX42" i="76"/>
  <c r="S42" i="76" s="1"/>
  <c r="AC42" i="76" s="1"/>
  <c r="AB43" i="76" s="1"/>
  <c r="AX43" i="76"/>
  <c r="S43" i="76" s="1"/>
  <c r="AC43" i="76" s="1"/>
  <c r="AB44" i="76" s="1"/>
  <c r="AX44" i="76"/>
  <c r="S44" i="76" s="1"/>
  <c r="AC44" i="76" s="1"/>
  <c r="AB45" i="76" s="1"/>
  <c r="AX45" i="76"/>
  <c r="S45" i="76" s="1"/>
  <c r="AC45" i="76" s="1"/>
  <c r="AB46" i="76" s="1"/>
  <c r="AX46" i="76"/>
  <c r="S46" i="76" s="1"/>
  <c r="AC46" i="76" s="1"/>
  <c r="AB47" i="76" s="1"/>
  <c r="AX47" i="76"/>
  <c r="S47" i="76" s="1"/>
  <c r="AC47" i="76" s="1"/>
  <c r="AB48" i="76" s="1"/>
  <c r="AX48" i="76"/>
  <c r="S48" i="76" s="1"/>
  <c r="AC48" i="76" s="1"/>
  <c r="AB49" i="76" s="1"/>
  <c r="AX49" i="76"/>
  <c r="S49" i="76" s="1"/>
  <c r="AC49" i="76" s="1"/>
  <c r="AB50" i="76" s="1"/>
  <c r="AX50" i="76"/>
  <c r="S50" i="76" s="1"/>
  <c r="AC50" i="76" s="1"/>
  <c r="AB51" i="76" s="1"/>
  <c r="AX51" i="76"/>
  <c r="S51" i="76" s="1"/>
  <c r="AC51" i="76" s="1"/>
  <c r="AB52" i="76" s="1"/>
  <c r="AX52" i="76"/>
  <c r="S52" i="76" s="1"/>
  <c r="AC52" i="76" s="1"/>
  <c r="AB53" i="76" s="1"/>
  <c r="AX53" i="76"/>
  <c r="S53" i="76" s="1"/>
  <c r="AC53" i="76" s="1"/>
  <c r="AB54" i="76" s="1"/>
  <c r="AX54" i="76"/>
  <c r="S54" i="76" s="1"/>
  <c r="AC54" i="76" s="1"/>
  <c r="AB55" i="76" s="1"/>
  <c r="AX55" i="76"/>
  <c r="S55" i="76" s="1"/>
  <c r="AC55" i="76" s="1"/>
  <c r="AB56" i="76" s="1"/>
  <c r="AX56" i="76"/>
  <c r="S56" i="76" s="1"/>
  <c r="AC56" i="76" s="1"/>
  <c r="AB57" i="76" s="1"/>
  <c r="AX57" i="76"/>
  <c r="S57" i="76" s="1"/>
  <c r="AC57" i="76" s="1"/>
  <c r="AB58" i="76" s="1"/>
  <c r="AX58" i="76"/>
  <c r="S58" i="76" s="1"/>
  <c r="AC58" i="76" s="1"/>
  <c r="AB59" i="76" s="1"/>
  <c r="AX59" i="76"/>
  <c r="S59" i="76" s="1"/>
  <c r="AC59" i="76" s="1"/>
  <c r="AB60" i="76" s="1"/>
  <c r="AX60" i="76"/>
  <c r="S60" i="76" s="1"/>
  <c r="AC60" i="76" s="1"/>
  <c r="AB61" i="76" s="1"/>
  <c r="AX61" i="76"/>
  <c r="S61" i="76" s="1"/>
  <c r="AC61" i="76" s="1"/>
  <c r="AB62" i="76" s="1"/>
  <c r="AX62" i="76"/>
  <c r="S62" i="76" s="1"/>
  <c r="AC62" i="76" s="1"/>
  <c r="AB63" i="76" s="1"/>
  <c r="AX63" i="76"/>
  <c r="S63" i="76" s="1"/>
  <c r="AC63" i="76" s="1"/>
  <c r="AB64" i="76" s="1"/>
  <c r="AX64" i="76"/>
  <c r="S64" i="76" s="1"/>
  <c r="AC64" i="76" s="1"/>
  <c r="AB65" i="76" s="1"/>
  <c r="AX65" i="76"/>
  <c r="S65" i="76" s="1"/>
  <c r="AC65" i="76" s="1"/>
  <c r="AB66" i="76" s="1"/>
  <c r="AX68" i="76"/>
  <c r="S68" i="76" s="1"/>
  <c r="AC68" i="76" s="1"/>
  <c r="AB69" i="76" s="1"/>
  <c r="AX67" i="76"/>
  <c r="S67" i="76" s="1"/>
  <c r="AC67" i="76" s="1"/>
  <c r="AB68" i="76" s="1"/>
  <c r="AX66" i="76"/>
  <c r="S66" i="76" s="1"/>
  <c r="AC66" i="76" s="1"/>
  <c r="AB67" i="76" s="1"/>
  <c r="AR70" i="91"/>
  <c r="AS4" i="88"/>
  <c r="AL4" i="88"/>
  <c r="AU4" i="88" s="1"/>
  <c r="AS38" i="88"/>
  <c r="AL38" i="88"/>
  <c r="AU38" i="88" s="1"/>
  <c r="AR69" i="82"/>
  <c r="AI72" i="94"/>
  <c r="AN72" i="94"/>
  <c r="AN70" i="25"/>
  <c r="AI70" i="25"/>
  <c r="AR72" i="35"/>
  <c r="AG70" i="29"/>
  <c r="AP70" i="29" s="1"/>
  <c r="AF70" i="29"/>
  <c r="AO70" i="29" s="1"/>
  <c r="W71" i="29"/>
  <c r="AE70" i="29"/>
  <c r="AS20" i="88"/>
  <c r="AL20" i="88"/>
  <c r="AU20" i="88" s="1"/>
  <c r="AG73" i="35"/>
  <c r="AP73" i="35" s="1"/>
  <c r="AF73" i="35"/>
  <c r="AO73" i="35" s="1"/>
  <c r="W74" i="35"/>
  <c r="AE73" i="35"/>
  <c r="AR74" i="30"/>
  <c r="AI72" i="26"/>
  <c r="AN72" i="26"/>
  <c r="AF72" i="75"/>
  <c r="AO72" i="75" s="1"/>
  <c r="AG72" i="75"/>
  <c r="AP72" i="75" s="1"/>
  <c r="AE72" i="75"/>
  <c r="W73" i="75"/>
  <c r="AG69" i="76"/>
  <c r="AP69" i="76" s="1"/>
  <c r="AP71" i="76" s="1"/>
  <c r="AF69" i="76"/>
  <c r="AO69" i="76" s="1"/>
  <c r="AO71" i="76" s="1"/>
  <c r="AE69" i="76"/>
  <c r="AX69" i="76"/>
  <c r="S69" i="76" s="1"/>
  <c r="AC69" i="76" s="1"/>
  <c r="AH73" i="86"/>
  <c r="AQ73" i="86" s="1"/>
  <c r="Y74" i="31"/>
  <c r="X74" i="31"/>
  <c r="AI68" i="47"/>
  <c r="AN68" i="47"/>
  <c r="AR72" i="45"/>
  <c r="Y75" i="27"/>
  <c r="X75" i="27"/>
  <c r="AN72" i="74"/>
  <c r="AI72" i="74"/>
  <c r="X70" i="73"/>
  <c r="Y70" i="73"/>
  <c r="AH70" i="95"/>
  <c r="AQ70" i="95" s="1"/>
  <c r="AE72" i="83"/>
  <c r="W73" i="83"/>
  <c r="AG72" i="83"/>
  <c r="AP72" i="83" s="1"/>
  <c r="AF72" i="83"/>
  <c r="AO72" i="83" s="1"/>
  <c r="AI72" i="87"/>
  <c r="AN72" i="87"/>
  <c r="AI71" i="33"/>
  <c r="AN71" i="33"/>
  <c r="Z73" i="45"/>
  <c r="AI71" i="81"/>
  <c r="AN71" i="81"/>
  <c r="Z73" i="86"/>
  <c r="Z73" i="34"/>
  <c r="X73" i="34"/>
  <c r="Y73" i="34"/>
  <c r="AN73" i="31"/>
  <c r="AI73" i="31"/>
  <c r="AH75" i="77"/>
  <c r="AQ75" i="77" s="1"/>
  <c r="AF75" i="39"/>
  <c r="AO75" i="39" s="1"/>
  <c r="AE75" i="39"/>
  <c r="W76" i="39"/>
  <c r="AG75" i="39"/>
  <c r="AP75" i="39" s="1"/>
  <c r="AH73" i="42"/>
  <c r="AQ73" i="42" s="1"/>
  <c r="AG71" i="43"/>
  <c r="AP71" i="43" s="1"/>
  <c r="AF71" i="43"/>
  <c r="AO71" i="43" s="1"/>
  <c r="AE71" i="43"/>
  <c r="W72" i="43"/>
  <c r="AH74" i="85"/>
  <c r="AQ74" i="85" s="1"/>
  <c r="AN74" i="27"/>
  <c r="AI74" i="27"/>
  <c r="Y74" i="89"/>
  <c r="X74" i="89"/>
  <c r="AS43" i="88"/>
  <c r="AS71" i="88" s="1"/>
  <c r="AL43" i="88"/>
  <c r="AU43" i="88" s="1"/>
  <c r="AU71" i="88" s="1"/>
  <c r="C11" i="88" s="1"/>
  <c r="F41" i="97" s="1"/>
  <c r="AH71" i="93"/>
  <c r="AQ71" i="93" s="1"/>
  <c r="AS44" i="88"/>
  <c r="AL44" i="88"/>
  <c r="AU44" i="88" s="1"/>
  <c r="AI72" i="34"/>
  <c r="AN72" i="34"/>
  <c r="AR68" i="76"/>
  <c r="AH74" i="90"/>
  <c r="AQ74" i="90" s="1"/>
  <c r="AH75" i="30"/>
  <c r="AQ75" i="30" s="1"/>
  <c r="W72" i="41"/>
  <c r="AG71" i="41"/>
  <c r="AP71" i="41" s="1"/>
  <c r="AF71" i="41"/>
  <c r="AO71" i="41" s="1"/>
  <c r="AE71" i="41"/>
  <c r="AH71" i="91"/>
  <c r="AQ71" i="91" s="1"/>
  <c r="Z73" i="42"/>
  <c r="Z73" i="94"/>
  <c r="X73" i="94"/>
  <c r="Y73" i="94"/>
  <c r="AH70" i="82"/>
  <c r="AQ70" i="82" s="1"/>
  <c r="AE74" i="85"/>
  <c r="W75" i="85"/>
  <c r="AG74" i="85"/>
  <c r="AP74" i="85" s="1"/>
  <c r="AF74" i="85"/>
  <c r="AO74" i="85" s="1"/>
  <c r="Z73" i="74"/>
  <c r="X73" i="74"/>
  <c r="Y73" i="74"/>
  <c r="AN69" i="73"/>
  <c r="AI69" i="73"/>
  <c r="AE70" i="95"/>
  <c r="W71" i="95"/>
  <c r="AF70" i="95"/>
  <c r="AO70" i="95" s="1"/>
  <c r="AG70" i="95"/>
  <c r="AP70" i="95" s="1"/>
  <c r="AR74" i="77"/>
  <c r="Z71" i="46"/>
  <c r="X71" i="46"/>
  <c r="Y71" i="46"/>
  <c r="Y73" i="37"/>
  <c r="X73" i="37"/>
  <c r="AR69" i="95"/>
  <c r="Z71" i="93"/>
  <c r="AR73" i="85"/>
  <c r="Z75" i="77"/>
  <c r="Z69" i="47"/>
  <c r="Y69" i="47"/>
  <c r="X69" i="47"/>
  <c r="AG73" i="26" l="1"/>
  <c r="AP73" i="26" s="1"/>
  <c r="AF73" i="26"/>
  <c r="AO73" i="26" s="1"/>
  <c r="AE73" i="26"/>
  <c r="W74" i="26"/>
  <c r="AG70" i="78"/>
  <c r="AP70" i="78" s="1"/>
  <c r="AE70" i="78"/>
  <c r="AF70" i="78"/>
  <c r="AO70" i="78" s="1"/>
  <c r="W71" i="78"/>
  <c r="AG71" i="25"/>
  <c r="AP71" i="25" s="1"/>
  <c r="W72" i="25"/>
  <c r="AF71" i="25"/>
  <c r="AO71" i="25" s="1"/>
  <c r="AE71" i="25"/>
  <c r="AK6" i="76"/>
  <c r="AT6" i="76" s="1"/>
  <c r="AG73" i="79"/>
  <c r="AP73" i="79" s="1"/>
  <c r="AF73" i="79"/>
  <c r="AO73" i="79" s="1"/>
  <c r="AE73" i="79"/>
  <c r="W74" i="79"/>
  <c r="AF69" i="47"/>
  <c r="AO69" i="47" s="1"/>
  <c r="AE69" i="47"/>
  <c r="W70" i="47"/>
  <c r="AG69" i="47"/>
  <c r="AP69" i="47" s="1"/>
  <c r="W72" i="46"/>
  <c r="AG71" i="46"/>
  <c r="AP71" i="46" s="1"/>
  <c r="AF71" i="46"/>
  <c r="AO71" i="46" s="1"/>
  <c r="AE71" i="46"/>
  <c r="Y71" i="95"/>
  <c r="X71" i="95"/>
  <c r="AF73" i="74"/>
  <c r="AO73" i="74" s="1"/>
  <c r="W74" i="74"/>
  <c r="AG73" i="74"/>
  <c r="AP73" i="74" s="1"/>
  <c r="AE73" i="74"/>
  <c r="AH73" i="94"/>
  <c r="AQ73" i="94" s="1"/>
  <c r="Y72" i="41"/>
  <c r="X72" i="41"/>
  <c r="X72" i="43"/>
  <c r="Y72" i="43"/>
  <c r="AI75" i="39"/>
  <c r="AN75" i="39"/>
  <c r="W74" i="86"/>
  <c r="AG73" i="86"/>
  <c r="AP73" i="86" s="1"/>
  <c r="AF73" i="86"/>
  <c r="AO73" i="86" s="1"/>
  <c r="AE73" i="86"/>
  <c r="Z73" i="83"/>
  <c r="Y73" i="83"/>
  <c r="X73" i="83"/>
  <c r="AH75" i="27"/>
  <c r="AQ75" i="27" s="1"/>
  <c r="AR68" i="47"/>
  <c r="Y71" i="29"/>
  <c r="X71" i="29"/>
  <c r="AR70" i="25"/>
  <c r="AJ67" i="76"/>
  <c r="AK67" i="76"/>
  <c r="AT67" i="76" s="1"/>
  <c r="AJ63" i="76"/>
  <c r="AK63" i="76"/>
  <c r="AT63" i="76" s="1"/>
  <c r="AJ57" i="76"/>
  <c r="AK57" i="76"/>
  <c r="AT57" i="76" s="1"/>
  <c r="AJ51" i="76"/>
  <c r="AK51" i="76"/>
  <c r="AT51" i="76" s="1"/>
  <c r="AJ45" i="76"/>
  <c r="AK45" i="76"/>
  <c r="AT45" i="76" s="1"/>
  <c r="AJ39" i="76"/>
  <c r="AK39" i="76"/>
  <c r="AT39" i="76" s="1"/>
  <c r="AJ33" i="76"/>
  <c r="AK33" i="76"/>
  <c r="AT33" i="76" s="1"/>
  <c r="AJ27" i="76"/>
  <c r="AK27" i="76"/>
  <c r="AT27" i="76" s="1"/>
  <c r="AJ21" i="76"/>
  <c r="AK21" i="76"/>
  <c r="AT21" i="76" s="1"/>
  <c r="AJ15" i="76"/>
  <c r="AK15" i="76"/>
  <c r="AT15" i="76" s="1"/>
  <c r="AJ9" i="76"/>
  <c r="AK9" i="76"/>
  <c r="AT9" i="76" s="1"/>
  <c r="AR72" i="37"/>
  <c r="Z71" i="38"/>
  <c r="X71" i="38"/>
  <c r="Y71" i="38"/>
  <c r="Z71" i="82"/>
  <c r="Y71" i="82"/>
  <c r="X71" i="82"/>
  <c r="Z72" i="91"/>
  <c r="Y72" i="91"/>
  <c r="X72" i="91"/>
  <c r="AF75" i="77"/>
  <c r="AO75" i="77" s="1"/>
  <c r="W76" i="77"/>
  <c r="AG75" i="77"/>
  <c r="AP75" i="77" s="1"/>
  <c r="AE75" i="77"/>
  <c r="AH73" i="37"/>
  <c r="AQ73" i="37" s="1"/>
  <c r="AI70" i="95"/>
  <c r="AN70" i="95"/>
  <c r="AE73" i="94"/>
  <c r="AF73" i="94"/>
  <c r="AO73" i="94" s="1"/>
  <c r="W74" i="94"/>
  <c r="AG73" i="94"/>
  <c r="AP73" i="94" s="1"/>
  <c r="AH74" i="89"/>
  <c r="AQ74" i="89" s="1"/>
  <c r="AN71" i="43"/>
  <c r="AI71" i="43"/>
  <c r="AR73" i="31"/>
  <c r="AR72" i="87"/>
  <c r="AI72" i="83"/>
  <c r="AN72" i="83"/>
  <c r="AH74" i="31"/>
  <c r="AQ74" i="31" s="1"/>
  <c r="Y73" i="75"/>
  <c r="X73" i="75"/>
  <c r="AR72" i="26"/>
  <c r="AJ68" i="76"/>
  <c r="AK68" i="76"/>
  <c r="AT68" i="76" s="1"/>
  <c r="AJ62" i="76"/>
  <c r="AK62" i="76"/>
  <c r="AT62" i="76" s="1"/>
  <c r="AJ56" i="76"/>
  <c r="AK56" i="76"/>
  <c r="AT56" i="76" s="1"/>
  <c r="AJ50" i="76"/>
  <c r="AK50" i="76"/>
  <c r="AT50" i="76" s="1"/>
  <c r="AJ44" i="76"/>
  <c r="AK44" i="76"/>
  <c r="AT44" i="76" s="1"/>
  <c r="AJ38" i="76"/>
  <c r="AK38" i="76"/>
  <c r="AT38" i="76" s="1"/>
  <c r="AJ32" i="76"/>
  <c r="AK32" i="76"/>
  <c r="AT32" i="76" s="1"/>
  <c r="AJ26" i="76"/>
  <c r="AK26" i="76"/>
  <c r="AT26" i="76" s="1"/>
  <c r="AJ20" i="76"/>
  <c r="AK20" i="76"/>
  <c r="AT20" i="76" s="1"/>
  <c r="AJ14" i="76"/>
  <c r="AK14" i="76"/>
  <c r="AT14" i="76" s="1"/>
  <c r="AJ8" i="76"/>
  <c r="AK8" i="76"/>
  <c r="AT8" i="76" s="1"/>
  <c r="AR72" i="79"/>
  <c r="AR70" i="46"/>
  <c r="AR69" i="78"/>
  <c r="AN70" i="38"/>
  <c r="AI70" i="38"/>
  <c r="AN70" i="82"/>
  <c r="AI70" i="82"/>
  <c r="AN75" i="30"/>
  <c r="AI75" i="30"/>
  <c r="AR69" i="73"/>
  <c r="AF73" i="42"/>
  <c r="AO73" i="42" s="1"/>
  <c r="AG73" i="42"/>
  <c r="AP73" i="42" s="1"/>
  <c r="AE73" i="42"/>
  <c r="W74" i="42"/>
  <c r="AI71" i="41"/>
  <c r="AN71" i="41"/>
  <c r="AR72" i="34"/>
  <c r="AR71" i="81"/>
  <c r="AH70" i="73"/>
  <c r="AQ70" i="73" s="1"/>
  <c r="Z75" i="27"/>
  <c r="AN72" i="75"/>
  <c r="AI72" i="75"/>
  <c r="AJ69" i="76"/>
  <c r="AS69" i="76" s="1"/>
  <c r="AK69" i="76"/>
  <c r="AT69" i="76" s="1"/>
  <c r="AJ61" i="76"/>
  <c r="AK61" i="76"/>
  <c r="AT61" i="76" s="1"/>
  <c r="AJ55" i="76"/>
  <c r="AK55" i="76"/>
  <c r="AT55" i="76" s="1"/>
  <c r="AJ49" i="76"/>
  <c r="AK49" i="76"/>
  <c r="AT49" i="76" s="1"/>
  <c r="AJ43" i="76"/>
  <c r="AK43" i="76"/>
  <c r="AT43" i="76" s="1"/>
  <c r="AJ37" i="76"/>
  <c r="AK37" i="76"/>
  <c r="AT37" i="76" s="1"/>
  <c r="AJ31" i="76"/>
  <c r="AK31" i="76"/>
  <c r="AT31" i="76" s="1"/>
  <c r="AJ25" i="76"/>
  <c r="AK25" i="76"/>
  <c r="AT25" i="76" s="1"/>
  <c r="AJ19" i="76"/>
  <c r="AK19" i="76"/>
  <c r="AT19" i="76" s="1"/>
  <c r="AJ13" i="76"/>
  <c r="AK13" i="76"/>
  <c r="AT13" i="76" s="1"/>
  <c r="AX6" i="76"/>
  <c r="S6" i="76" s="1"/>
  <c r="AC6" i="76" s="1"/>
  <c r="AB7" i="76" s="1"/>
  <c r="AH73" i="26"/>
  <c r="AQ73" i="26" s="1"/>
  <c r="AH73" i="79"/>
  <c r="AQ73" i="79" s="1"/>
  <c r="AH72" i="33"/>
  <c r="AQ72" i="33" s="1"/>
  <c r="AH70" i="78"/>
  <c r="AQ70" i="78" s="1"/>
  <c r="AH71" i="25"/>
  <c r="AQ71" i="25" s="1"/>
  <c r="Z73" i="37"/>
  <c r="X75" i="85"/>
  <c r="Y75" i="85"/>
  <c r="Z74" i="89"/>
  <c r="AG73" i="45"/>
  <c r="AP73" i="45" s="1"/>
  <c r="W74" i="45"/>
  <c r="AE73" i="45"/>
  <c r="AF73" i="45"/>
  <c r="AO73" i="45" s="1"/>
  <c r="Z70" i="73"/>
  <c r="Z74" i="31"/>
  <c r="AR72" i="94"/>
  <c r="AJ66" i="76"/>
  <c r="AK66" i="76"/>
  <c r="AT66" i="76" s="1"/>
  <c r="AJ60" i="76"/>
  <c r="AK60" i="76"/>
  <c r="AT60" i="76" s="1"/>
  <c r="AJ54" i="76"/>
  <c r="AK54" i="76"/>
  <c r="AT54" i="76" s="1"/>
  <c r="AJ48" i="76"/>
  <c r="AK48" i="76"/>
  <c r="AT48" i="76" s="1"/>
  <c r="AJ42" i="76"/>
  <c r="AK42" i="76"/>
  <c r="AT42" i="76" s="1"/>
  <c r="AJ36" i="76"/>
  <c r="AK36" i="76"/>
  <c r="AT36" i="76" s="1"/>
  <c r="AJ30" i="76"/>
  <c r="AK30" i="76"/>
  <c r="AT30" i="76" s="1"/>
  <c r="AJ24" i="76"/>
  <c r="AK24" i="76"/>
  <c r="AT24" i="76" s="1"/>
  <c r="AJ18" i="76"/>
  <c r="AK18" i="76"/>
  <c r="AT18" i="76" s="1"/>
  <c r="AJ12" i="76"/>
  <c r="AK12" i="76"/>
  <c r="AT12" i="76" s="1"/>
  <c r="AI71" i="91"/>
  <c r="AN71" i="91"/>
  <c r="AH69" i="47"/>
  <c r="AQ69" i="47" s="1"/>
  <c r="AE71" i="93"/>
  <c r="W72" i="93"/>
  <c r="AF71" i="93"/>
  <c r="AO71" i="93" s="1"/>
  <c r="AG71" i="93"/>
  <c r="AP71" i="93" s="1"/>
  <c r="AR74" i="27"/>
  <c r="AH73" i="34"/>
  <c r="AQ73" i="34" s="1"/>
  <c r="AR72" i="74"/>
  <c r="AN69" i="76"/>
  <c r="AN71" i="76" s="1"/>
  <c r="AI69" i="76"/>
  <c r="AN73" i="35"/>
  <c r="AI73" i="35"/>
  <c r="AJ65" i="76"/>
  <c r="AK65" i="76"/>
  <c r="AT65" i="76" s="1"/>
  <c r="AJ59" i="76"/>
  <c r="AK59" i="76"/>
  <c r="AT59" i="76" s="1"/>
  <c r="AJ53" i="76"/>
  <c r="AK53" i="76"/>
  <c r="AT53" i="76" s="1"/>
  <c r="AJ47" i="76"/>
  <c r="AK47" i="76"/>
  <c r="AT47" i="76" s="1"/>
  <c r="AJ41" i="76"/>
  <c r="AK41" i="76"/>
  <c r="AT41" i="76" s="1"/>
  <c r="AJ35" i="76"/>
  <c r="AK35" i="76"/>
  <c r="AT35" i="76" s="1"/>
  <c r="AJ29" i="76"/>
  <c r="AK29" i="76"/>
  <c r="AT29" i="76" s="1"/>
  <c r="AJ23" i="76"/>
  <c r="AK23" i="76"/>
  <c r="AT23" i="76" s="1"/>
  <c r="AJ17" i="76"/>
  <c r="AK17" i="76"/>
  <c r="AT17" i="76" s="1"/>
  <c r="AJ11" i="76"/>
  <c r="AK11" i="76"/>
  <c r="AT11" i="76" s="1"/>
  <c r="AJ5" i="76"/>
  <c r="AK5" i="76"/>
  <c r="AT5" i="76" s="1"/>
  <c r="AH73" i="87"/>
  <c r="AQ73" i="87" s="1"/>
  <c r="AH72" i="81"/>
  <c r="AQ72" i="81" s="1"/>
  <c r="AF72" i="33"/>
  <c r="AO72" i="33" s="1"/>
  <c r="AE72" i="33"/>
  <c r="W73" i="33"/>
  <c r="AG72" i="33"/>
  <c r="AP72" i="33" s="1"/>
  <c r="Z76" i="30"/>
  <c r="X76" i="30"/>
  <c r="Y76" i="30"/>
  <c r="Z75" i="90"/>
  <c r="X75" i="90"/>
  <c r="Y75" i="90"/>
  <c r="AH71" i="46"/>
  <c r="AQ71" i="46" s="1"/>
  <c r="AH73" i="74"/>
  <c r="AQ73" i="74" s="1"/>
  <c r="AN74" i="85"/>
  <c r="AI74" i="85"/>
  <c r="Z76" i="39"/>
  <c r="Y76" i="39"/>
  <c r="X76" i="39"/>
  <c r="AG73" i="34"/>
  <c r="AP73" i="34" s="1"/>
  <c r="AF73" i="34"/>
  <c r="AO73" i="34" s="1"/>
  <c r="AE73" i="34"/>
  <c r="W74" i="34"/>
  <c r="AR71" i="33"/>
  <c r="Z74" i="35"/>
  <c r="X74" i="35"/>
  <c r="Y74" i="35"/>
  <c r="AN70" i="29"/>
  <c r="AI70" i="29"/>
  <c r="AJ64" i="76"/>
  <c r="AK64" i="76"/>
  <c r="AT64" i="76" s="1"/>
  <c r="AJ58" i="76"/>
  <c r="AK58" i="76"/>
  <c r="AT58" i="76" s="1"/>
  <c r="AJ52" i="76"/>
  <c r="AK52" i="76"/>
  <c r="AT52" i="76" s="1"/>
  <c r="AJ46" i="76"/>
  <c r="AK46" i="76"/>
  <c r="AT46" i="76" s="1"/>
  <c r="AJ40" i="76"/>
  <c r="AK40" i="76"/>
  <c r="AT40" i="76" s="1"/>
  <c r="AJ34" i="76"/>
  <c r="AK34" i="76"/>
  <c r="AT34" i="76" s="1"/>
  <c r="AJ28" i="76"/>
  <c r="AK28" i="76"/>
  <c r="AT28" i="76" s="1"/>
  <c r="AJ22" i="76"/>
  <c r="AK22" i="76"/>
  <c r="AT22" i="76" s="1"/>
  <c r="AJ16" i="76"/>
  <c r="AK16" i="76"/>
  <c r="AT16" i="76" s="1"/>
  <c r="AJ10" i="76"/>
  <c r="AK10" i="76"/>
  <c r="AT10" i="76" s="1"/>
  <c r="AJ3" i="76"/>
  <c r="AB4" i="76"/>
  <c r="Z73" i="87"/>
  <c r="AR73" i="89"/>
  <c r="Z72" i="81"/>
  <c r="AI74" i="90"/>
  <c r="AN74" i="90"/>
  <c r="AE72" i="81" l="1"/>
  <c r="AG72" i="81"/>
  <c r="AP72" i="81" s="1"/>
  <c r="AF72" i="81"/>
  <c r="AO72" i="81" s="1"/>
  <c r="W73" i="81"/>
  <c r="W75" i="35"/>
  <c r="AF74" i="35"/>
  <c r="AO74" i="35" s="1"/>
  <c r="AE74" i="35"/>
  <c r="AG74" i="35"/>
  <c r="AP74" i="35" s="1"/>
  <c r="AH75" i="90"/>
  <c r="AQ75" i="90" s="1"/>
  <c r="AR73" i="35"/>
  <c r="AR71" i="91"/>
  <c r="AS24" i="76"/>
  <c r="AL24" i="76"/>
  <c r="AU24" i="76" s="1"/>
  <c r="AS42" i="76"/>
  <c r="AL42" i="76"/>
  <c r="AU42" i="76" s="1"/>
  <c r="AS60" i="76"/>
  <c r="AL60" i="76"/>
  <c r="AU60" i="76" s="1"/>
  <c r="W71" i="73"/>
  <c r="AG70" i="73"/>
  <c r="AP70" i="73" s="1"/>
  <c r="AF70" i="73"/>
  <c r="AO70" i="73" s="1"/>
  <c r="AE70" i="73"/>
  <c r="AF74" i="89"/>
  <c r="AO74" i="89" s="1"/>
  <c r="AE74" i="89"/>
  <c r="W75" i="89"/>
  <c r="AG74" i="89"/>
  <c r="AP74" i="89" s="1"/>
  <c r="AJ7" i="76"/>
  <c r="AK7" i="76"/>
  <c r="AT7" i="76" s="1"/>
  <c r="AS25" i="76"/>
  <c r="AL25" i="76"/>
  <c r="AU25" i="76" s="1"/>
  <c r="AS43" i="76"/>
  <c r="AL43" i="76"/>
  <c r="AU43" i="76" s="1"/>
  <c r="AS61" i="76"/>
  <c r="AL61" i="76"/>
  <c r="AU61" i="76" s="1"/>
  <c r="AI73" i="42"/>
  <c r="AN73" i="42"/>
  <c r="AR75" i="30"/>
  <c r="AH73" i="75"/>
  <c r="AQ73" i="75" s="1"/>
  <c r="X76" i="77"/>
  <c r="Y76" i="77"/>
  <c r="AS21" i="76"/>
  <c r="AL21" i="76"/>
  <c r="AU21" i="76" s="1"/>
  <c r="AS39" i="76"/>
  <c r="AL39" i="76"/>
  <c r="AU39" i="76" s="1"/>
  <c r="AS57" i="76"/>
  <c r="AL57" i="76"/>
  <c r="AU57" i="76" s="1"/>
  <c r="Z74" i="86"/>
  <c r="X74" i="86"/>
  <c r="Y74" i="86"/>
  <c r="AH72" i="41"/>
  <c r="AQ72" i="41" s="1"/>
  <c r="AI69" i="47"/>
  <c r="AN69" i="47"/>
  <c r="AS10" i="76"/>
  <c r="AL10" i="76"/>
  <c r="AU10" i="76" s="1"/>
  <c r="AS28" i="76"/>
  <c r="AL28" i="76"/>
  <c r="AU28" i="76" s="1"/>
  <c r="AS46" i="76"/>
  <c r="AL46" i="76"/>
  <c r="AU46" i="76" s="1"/>
  <c r="AS64" i="76"/>
  <c r="AL64" i="76"/>
  <c r="AU64" i="76" s="1"/>
  <c r="AG75" i="90"/>
  <c r="AP75" i="90" s="1"/>
  <c r="AE75" i="90"/>
  <c r="W76" i="90"/>
  <c r="AF75" i="90"/>
  <c r="AO75" i="90" s="1"/>
  <c r="Y73" i="33"/>
  <c r="Z73" i="33" s="1"/>
  <c r="X73" i="33"/>
  <c r="AS17" i="76"/>
  <c r="AL17" i="76"/>
  <c r="AU17" i="76" s="1"/>
  <c r="AS35" i="76"/>
  <c r="AL35" i="76"/>
  <c r="AU35" i="76" s="1"/>
  <c r="AS53" i="76"/>
  <c r="AL53" i="76"/>
  <c r="AU53" i="76" s="1"/>
  <c r="AS8" i="76"/>
  <c r="AL8" i="76"/>
  <c r="AU8" i="76" s="1"/>
  <c r="AS26" i="76"/>
  <c r="AL26" i="76"/>
  <c r="AU26" i="76" s="1"/>
  <c r="AS44" i="76"/>
  <c r="AL44" i="76"/>
  <c r="AU44" i="76" s="1"/>
  <c r="AS62" i="76"/>
  <c r="AL62" i="76"/>
  <c r="AU62" i="76" s="1"/>
  <c r="AI73" i="94"/>
  <c r="AN73" i="94"/>
  <c r="W72" i="82"/>
  <c r="AG71" i="82"/>
  <c r="AP71" i="82" s="1"/>
  <c r="AE71" i="82"/>
  <c r="AF71" i="82"/>
  <c r="AO71" i="82" s="1"/>
  <c r="AH71" i="29"/>
  <c r="AQ71" i="29" s="1"/>
  <c r="AG73" i="83"/>
  <c r="AP73" i="83" s="1"/>
  <c r="AE73" i="83"/>
  <c r="W74" i="83"/>
  <c r="AF73" i="83"/>
  <c r="AO73" i="83" s="1"/>
  <c r="AH71" i="95"/>
  <c r="AQ71" i="95" s="1"/>
  <c r="AR70" i="29"/>
  <c r="AH76" i="39"/>
  <c r="AQ76" i="39" s="1"/>
  <c r="AI72" i="33"/>
  <c r="AN72" i="33"/>
  <c r="AR69" i="76"/>
  <c r="AR71" i="76" s="1"/>
  <c r="AL69" i="76"/>
  <c r="AU69" i="76" s="1"/>
  <c r="AS12" i="76"/>
  <c r="AL12" i="76"/>
  <c r="AU12" i="76" s="1"/>
  <c r="AS30" i="76"/>
  <c r="AL30" i="76"/>
  <c r="AU30" i="76" s="1"/>
  <c r="AS48" i="76"/>
  <c r="AL48" i="76"/>
  <c r="AU48" i="76" s="1"/>
  <c r="AS66" i="76"/>
  <c r="AL66" i="76"/>
  <c r="AU66" i="76" s="1"/>
  <c r="AH75" i="85"/>
  <c r="AQ75" i="85" s="1"/>
  <c r="AS13" i="76"/>
  <c r="AL13" i="76"/>
  <c r="AU13" i="76" s="1"/>
  <c r="AS31" i="76"/>
  <c r="AL31" i="76"/>
  <c r="AU31" i="76" s="1"/>
  <c r="AS49" i="76"/>
  <c r="AL49" i="76"/>
  <c r="AU49" i="76" s="1"/>
  <c r="AR70" i="82"/>
  <c r="Z73" i="75"/>
  <c r="AR71" i="43"/>
  <c r="AH72" i="91"/>
  <c r="AQ72" i="91" s="1"/>
  <c r="AS9" i="76"/>
  <c r="AL9" i="76"/>
  <c r="AU9" i="76" s="1"/>
  <c r="AS27" i="76"/>
  <c r="AL27" i="76"/>
  <c r="AU27" i="76" s="1"/>
  <c r="AS45" i="76"/>
  <c r="AL45" i="76"/>
  <c r="AU45" i="76" s="1"/>
  <c r="AS63" i="76"/>
  <c r="AL63" i="76"/>
  <c r="AU63" i="76" s="1"/>
  <c r="AI73" i="86"/>
  <c r="AN73" i="86"/>
  <c r="AR75" i="39"/>
  <c r="Z72" i="41"/>
  <c r="AI73" i="74"/>
  <c r="AN73" i="74"/>
  <c r="X72" i="46"/>
  <c r="Y72" i="46"/>
  <c r="Z74" i="79"/>
  <c r="Y74" i="79"/>
  <c r="X74" i="79"/>
  <c r="AJ6" i="76"/>
  <c r="Z71" i="78"/>
  <c r="X71" i="78"/>
  <c r="Y71" i="78"/>
  <c r="Y74" i="26"/>
  <c r="X74" i="26"/>
  <c r="AF73" i="87"/>
  <c r="AO73" i="87" s="1"/>
  <c r="AE73" i="87"/>
  <c r="W74" i="87"/>
  <c r="AG73" i="87"/>
  <c r="AP73" i="87" s="1"/>
  <c r="AS16" i="76"/>
  <c r="AL16" i="76"/>
  <c r="AU16" i="76" s="1"/>
  <c r="AS34" i="76"/>
  <c r="AL34" i="76"/>
  <c r="AU34" i="76" s="1"/>
  <c r="AS52" i="76"/>
  <c r="AL52" i="76"/>
  <c r="AU52" i="76" s="1"/>
  <c r="AH76" i="30"/>
  <c r="AQ76" i="30" s="1"/>
  <c r="AS5" i="76"/>
  <c r="AL5" i="76"/>
  <c r="AU5" i="76" s="1"/>
  <c r="AS23" i="76"/>
  <c r="AL23" i="76"/>
  <c r="AU23" i="76" s="1"/>
  <c r="AS41" i="76"/>
  <c r="AL41" i="76"/>
  <c r="AU41" i="76" s="1"/>
  <c r="AS59" i="76"/>
  <c r="AL59" i="76"/>
  <c r="AU59" i="76" s="1"/>
  <c r="AN73" i="45"/>
  <c r="AI73" i="45"/>
  <c r="Z75" i="85"/>
  <c r="AR72" i="75"/>
  <c r="AS14" i="76"/>
  <c r="AL14" i="76"/>
  <c r="AU14" i="76" s="1"/>
  <c r="AS32" i="76"/>
  <c r="AL32" i="76"/>
  <c r="AU32" i="76" s="1"/>
  <c r="AS50" i="76"/>
  <c r="AL50" i="76"/>
  <c r="AU50" i="76" s="1"/>
  <c r="AS68" i="76"/>
  <c r="AL68" i="76"/>
  <c r="AU68" i="76" s="1"/>
  <c r="AR72" i="83"/>
  <c r="AR70" i="95"/>
  <c r="AI75" i="77"/>
  <c r="AN75" i="77"/>
  <c r="AH71" i="38"/>
  <c r="AQ71" i="38" s="1"/>
  <c r="Z71" i="29"/>
  <c r="Z71" i="95"/>
  <c r="AN71" i="25"/>
  <c r="AI71" i="25"/>
  <c r="AN73" i="26"/>
  <c r="AI73" i="26"/>
  <c r="AJ4" i="76"/>
  <c r="AK4" i="76"/>
  <c r="AT4" i="76" s="1"/>
  <c r="AT71" i="76" s="1"/>
  <c r="Z74" i="34"/>
  <c r="X74" i="34"/>
  <c r="Y74" i="34"/>
  <c r="AG76" i="39"/>
  <c r="AP76" i="39" s="1"/>
  <c r="AF76" i="39"/>
  <c r="AO76" i="39" s="1"/>
  <c r="AE76" i="39"/>
  <c r="W77" i="39"/>
  <c r="AG76" i="30"/>
  <c r="AP76" i="30" s="1"/>
  <c r="AF76" i="30"/>
  <c r="AO76" i="30" s="1"/>
  <c r="AE76" i="30"/>
  <c r="W77" i="30"/>
  <c r="X72" i="93"/>
  <c r="Y72" i="93"/>
  <c r="Z72" i="93" s="1"/>
  <c r="AS18" i="76"/>
  <c r="AL18" i="76"/>
  <c r="AU18" i="76" s="1"/>
  <c r="AS36" i="76"/>
  <c r="AL36" i="76"/>
  <c r="AU36" i="76" s="1"/>
  <c r="AS54" i="76"/>
  <c r="AL54" i="76"/>
  <c r="AU54" i="76" s="1"/>
  <c r="Z74" i="45"/>
  <c r="X74" i="45"/>
  <c r="Y74" i="45"/>
  <c r="AG73" i="37"/>
  <c r="AP73" i="37" s="1"/>
  <c r="AE73" i="37"/>
  <c r="W74" i="37"/>
  <c r="AF73" i="37"/>
  <c r="AO73" i="37" s="1"/>
  <c r="AS19" i="76"/>
  <c r="AL19" i="76"/>
  <c r="AU19" i="76" s="1"/>
  <c r="AS37" i="76"/>
  <c r="AL37" i="76"/>
  <c r="AU37" i="76" s="1"/>
  <c r="AS55" i="76"/>
  <c r="AL55" i="76"/>
  <c r="AU55" i="76" s="1"/>
  <c r="AR71" i="41"/>
  <c r="AR70" i="38"/>
  <c r="AF72" i="91"/>
  <c r="AO72" i="91" s="1"/>
  <c r="AE72" i="91"/>
  <c r="W73" i="91"/>
  <c r="AG72" i="91"/>
  <c r="AP72" i="91" s="1"/>
  <c r="W72" i="38"/>
  <c r="AG71" i="38"/>
  <c r="AP71" i="38" s="1"/>
  <c r="AF71" i="38"/>
  <c r="AO71" i="38" s="1"/>
  <c r="AE71" i="38"/>
  <c r="AS15" i="76"/>
  <c r="AL15" i="76"/>
  <c r="AU15" i="76" s="1"/>
  <c r="AS33" i="76"/>
  <c r="AL33" i="76"/>
  <c r="AU33" i="76" s="1"/>
  <c r="AS51" i="76"/>
  <c r="AL51" i="76"/>
  <c r="AU51" i="76" s="1"/>
  <c r="AS67" i="76"/>
  <c r="AL67" i="76"/>
  <c r="AU67" i="76" s="1"/>
  <c r="AH72" i="43"/>
  <c r="AQ72" i="43" s="1"/>
  <c r="AI71" i="46"/>
  <c r="AN71" i="46"/>
  <c r="AN73" i="79"/>
  <c r="AI73" i="79"/>
  <c r="AR74" i="90"/>
  <c r="AS3" i="76"/>
  <c r="AL3" i="76"/>
  <c r="AU3" i="76" s="1"/>
  <c r="AS22" i="76"/>
  <c r="AL22" i="76"/>
  <c r="AU22" i="76" s="1"/>
  <c r="AS40" i="76"/>
  <c r="AL40" i="76"/>
  <c r="AU40" i="76" s="1"/>
  <c r="AS58" i="76"/>
  <c r="AL58" i="76"/>
  <c r="AU58" i="76" s="1"/>
  <c r="AH74" i="35"/>
  <c r="AQ74" i="35" s="1"/>
  <c r="AN73" i="34"/>
  <c r="AI73" i="34"/>
  <c r="AR74" i="85"/>
  <c r="AS11" i="76"/>
  <c r="AL11" i="76"/>
  <c r="AU11" i="76" s="1"/>
  <c r="AS29" i="76"/>
  <c r="AL29" i="76"/>
  <c r="AU29" i="76" s="1"/>
  <c r="AS47" i="76"/>
  <c r="AL47" i="76"/>
  <c r="AU47" i="76" s="1"/>
  <c r="AS65" i="76"/>
  <c r="AL65" i="76"/>
  <c r="AU65" i="76" s="1"/>
  <c r="AI71" i="93"/>
  <c r="AN71" i="93"/>
  <c r="W75" i="31"/>
  <c r="AG74" i="31"/>
  <c r="AP74" i="31" s="1"/>
  <c r="AE74" i="31"/>
  <c r="AF74" i="31"/>
  <c r="AO74" i="31" s="1"/>
  <c r="W76" i="27"/>
  <c r="AG75" i="27"/>
  <c r="AP75" i="27" s="1"/>
  <c r="AF75" i="27"/>
  <c r="AO75" i="27" s="1"/>
  <c r="AE75" i="27"/>
  <c r="Z74" i="42"/>
  <c r="X74" i="42"/>
  <c r="Y74" i="42"/>
  <c r="AS20" i="76"/>
  <c r="AL20" i="76"/>
  <c r="AU20" i="76" s="1"/>
  <c r="AS38" i="76"/>
  <c r="AL38" i="76"/>
  <c r="AU38" i="76" s="1"/>
  <c r="AS56" i="76"/>
  <c r="AL56" i="76"/>
  <c r="AU56" i="76" s="1"/>
  <c r="X74" i="94"/>
  <c r="Y74" i="94"/>
  <c r="AH71" i="82"/>
  <c r="AQ71" i="82" s="1"/>
  <c r="AH73" i="83"/>
  <c r="AQ73" i="83" s="1"/>
  <c r="Z72" i="43"/>
  <c r="X74" i="74"/>
  <c r="Y74" i="74"/>
  <c r="Z70" i="47"/>
  <c r="Y70" i="47"/>
  <c r="X70" i="47"/>
  <c r="Y72" i="25"/>
  <c r="X72" i="25"/>
  <c r="Z72" i="25" s="1"/>
  <c r="AN70" i="78"/>
  <c r="AI70" i="78"/>
  <c r="W73" i="25" l="1"/>
  <c r="AG72" i="25"/>
  <c r="AP72" i="25" s="1"/>
  <c r="AF72" i="25"/>
  <c r="AO72" i="25" s="1"/>
  <c r="AE72" i="25"/>
  <c r="AG72" i="93"/>
  <c r="AP72" i="93" s="1"/>
  <c r="AE72" i="93"/>
  <c r="AF72" i="93"/>
  <c r="AO72" i="93" s="1"/>
  <c r="W73" i="93"/>
  <c r="AG73" i="33"/>
  <c r="AP73" i="33" s="1"/>
  <c r="AF73" i="33"/>
  <c r="AO73" i="33" s="1"/>
  <c r="AE73" i="33"/>
  <c r="W74" i="33"/>
  <c r="W72" i="29"/>
  <c r="AF71" i="29"/>
  <c r="AO71" i="29" s="1"/>
  <c r="AE71" i="29"/>
  <c r="AG71" i="29"/>
  <c r="AP71" i="29" s="1"/>
  <c r="AH72" i="46"/>
  <c r="AQ72" i="46" s="1"/>
  <c r="AF73" i="75"/>
  <c r="AO73" i="75" s="1"/>
  <c r="W74" i="75"/>
  <c r="AG73" i="75"/>
  <c r="AP73" i="75" s="1"/>
  <c r="AE73" i="75"/>
  <c r="AR73" i="94"/>
  <c r="AH76" i="77"/>
  <c r="AQ76" i="77" s="1"/>
  <c r="AS7" i="76"/>
  <c r="AL7" i="76"/>
  <c r="AU7" i="76" s="1"/>
  <c r="AI70" i="73"/>
  <c r="AN70" i="73"/>
  <c r="Z75" i="35"/>
  <c r="Y75" i="35"/>
  <c r="X75" i="35"/>
  <c r="AH74" i="74"/>
  <c r="AQ74" i="74" s="1"/>
  <c r="AR71" i="93"/>
  <c r="AN76" i="30"/>
  <c r="AI76" i="30"/>
  <c r="W72" i="78"/>
  <c r="AG71" i="78"/>
  <c r="AP71" i="78" s="1"/>
  <c r="AF71" i="78"/>
  <c r="AO71" i="78" s="1"/>
  <c r="AE71" i="78"/>
  <c r="Z74" i="74"/>
  <c r="AI75" i="27"/>
  <c r="AN75" i="27"/>
  <c r="AI74" i="31"/>
  <c r="AN74" i="31"/>
  <c r="AR71" i="46"/>
  <c r="Y72" i="38"/>
  <c r="X72" i="38"/>
  <c r="Z74" i="37"/>
  <c r="X74" i="37"/>
  <c r="Y74" i="37"/>
  <c r="AR73" i="26"/>
  <c r="AR75" i="77"/>
  <c r="AH74" i="26"/>
  <c r="AQ74" i="26" s="1"/>
  <c r="AS6" i="76"/>
  <c r="AL6" i="76"/>
  <c r="AU6" i="76" s="1"/>
  <c r="AU71" i="76" s="1"/>
  <c r="C11" i="76" s="1"/>
  <c r="F29" i="97" s="1"/>
  <c r="Z72" i="46"/>
  <c r="AR72" i="33"/>
  <c r="AI71" i="82"/>
  <c r="AN71" i="82"/>
  <c r="Z76" i="77"/>
  <c r="Z73" i="81"/>
  <c r="X73" i="81"/>
  <c r="Y73" i="81"/>
  <c r="W75" i="45"/>
  <c r="AG74" i="45"/>
  <c r="AP74" i="45" s="1"/>
  <c r="AF74" i="45"/>
  <c r="AO74" i="45" s="1"/>
  <c r="AE74" i="45"/>
  <c r="AH70" i="47"/>
  <c r="AQ70" i="47" s="1"/>
  <c r="W73" i="43"/>
  <c r="AG72" i="43"/>
  <c r="AP72" i="43" s="1"/>
  <c r="AF72" i="43"/>
  <c r="AO72" i="43" s="1"/>
  <c r="AE72" i="43"/>
  <c r="AH74" i="94"/>
  <c r="AQ74" i="94" s="1"/>
  <c r="AN73" i="37"/>
  <c r="AI73" i="37"/>
  <c r="AH72" i="93"/>
  <c r="AQ72" i="93" s="1"/>
  <c r="AH74" i="79"/>
  <c r="AQ74" i="79" s="1"/>
  <c r="AR73" i="86"/>
  <c r="X76" i="90"/>
  <c r="Y76" i="90"/>
  <c r="AR69" i="47"/>
  <c r="AE74" i="42"/>
  <c r="W75" i="42"/>
  <c r="AG74" i="42"/>
  <c r="AP74" i="42" s="1"/>
  <c r="AF74" i="42"/>
  <c r="AO74" i="42" s="1"/>
  <c r="AS4" i="76"/>
  <c r="AS71" i="76" s="1"/>
  <c r="AL4" i="76"/>
  <c r="AU4" i="76" s="1"/>
  <c r="AR70" i="78"/>
  <c r="Z74" i="94"/>
  <c r="AI71" i="38"/>
  <c r="AN71" i="38"/>
  <c r="AH74" i="34"/>
  <c r="AQ74" i="34" s="1"/>
  <c r="AR71" i="25"/>
  <c r="Z74" i="26"/>
  <c r="AR73" i="74"/>
  <c r="AH73" i="33"/>
  <c r="AQ73" i="33" s="1"/>
  <c r="AN75" i="90"/>
  <c r="AI75" i="90"/>
  <c r="AH74" i="86"/>
  <c r="AQ74" i="86" s="1"/>
  <c r="Z75" i="89"/>
  <c r="X75" i="89"/>
  <c r="Y75" i="89"/>
  <c r="AI74" i="35"/>
  <c r="AN74" i="35"/>
  <c r="AG70" i="47"/>
  <c r="AP70" i="47" s="1"/>
  <c r="AF70" i="47"/>
  <c r="AO70" i="47" s="1"/>
  <c r="AE70" i="47"/>
  <c r="W71" i="47"/>
  <c r="Z75" i="31"/>
  <c r="Y75" i="31"/>
  <c r="X75" i="31"/>
  <c r="AR73" i="79"/>
  <c r="Z73" i="91"/>
  <c r="X73" i="91"/>
  <c r="Y73" i="91"/>
  <c r="Z77" i="30"/>
  <c r="X77" i="30"/>
  <c r="Y77" i="30"/>
  <c r="Z77" i="39"/>
  <c r="Y77" i="39"/>
  <c r="X77" i="39"/>
  <c r="W75" i="34"/>
  <c r="AG74" i="34"/>
  <c r="AP74" i="34" s="1"/>
  <c r="AE74" i="34"/>
  <c r="AF74" i="34"/>
  <c r="AO74" i="34" s="1"/>
  <c r="AG75" i="85"/>
  <c r="AP75" i="85" s="1"/>
  <c r="AF75" i="85"/>
  <c r="AO75" i="85" s="1"/>
  <c r="AE75" i="85"/>
  <c r="W76" i="85"/>
  <c r="Z74" i="87"/>
  <c r="X74" i="87"/>
  <c r="Y74" i="87"/>
  <c r="W75" i="79"/>
  <c r="AG74" i="79"/>
  <c r="AP74" i="79" s="1"/>
  <c r="AE74" i="79"/>
  <c r="AF74" i="79"/>
  <c r="AO74" i="79" s="1"/>
  <c r="AF72" i="41"/>
  <c r="AO72" i="41" s="1"/>
  <c r="AE72" i="41"/>
  <c r="W73" i="41"/>
  <c r="AG72" i="41"/>
  <c r="AP72" i="41" s="1"/>
  <c r="Z74" i="83"/>
  <c r="Y74" i="83"/>
  <c r="X74" i="83"/>
  <c r="X72" i="82"/>
  <c r="Y72" i="82"/>
  <c r="AE74" i="86"/>
  <c r="W75" i="86"/>
  <c r="AF74" i="86"/>
  <c r="AO74" i="86" s="1"/>
  <c r="AG74" i="86"/>
  <c r="AP74" i="86" s="1"/>
  <c r="AR73" i="42"/>
  <c r="AI74" i="89"/>
  <c r="AN74" i="89"/>
  <c r="X71" i="73"/>
  <c r="Y71" i="73"/>
  <c r="AH72" i="25"/>
  <c r="AQ72" i="25" s="1"/>
  <c r="AH74" i="42"/>
  <c r="AQ74" i="42" s="1"/>
  <c r="Z76" i="27"/>
  <c r="X76" i="27"/>
  <c r="Y76" i="27"/>
  <c r="AR73" i="34"/>
  <c r="AI72" i="91"/>
  <c r="AN72" i="91"/>
  <c r="AH74" i="45"/>
  <c r="AQ74" i="45" s="1"/>
  <c r="AN76" i="39"/>
  <c r="AI76" i="39"/>
  <c r="AF71" i="95"/>
  <c r="AO71" i="95" s="1"/>
  <c r="AG71" i="95"/>
  <c r="AP71" i="95" s="1"/>
  <c r="AE71" i="95"/>
  <c r="W72" i="95"/>
  <c r="AR73" i="45"/>
  <c r="AI73" i="87"/>
  <c r="AN73" i="87"/>
  <c r="AH71" i="78"/>
  <c r="AQ71" i="78" s="1"/>
  <c r="AN73" i="83"/>
  <c r="AI73" i="83"/>
  <c r="AI72" i="81"/>
  <c r="AN72" i="81"/>
  <c r="AI71" i="95" l="1"/>
  <c r="AN71" i="95"/>
  <c r="AH74" i="83"/>
  <c r="AQ74" i="83" s="1"/>
  <c r="AI72" i="41"/>
  <c r="AN72" i="41"/>
  <c r="Y75" i="79"/>
  <c r="X75" i="79"/>
  <c r="AN75" i="85"/>
  <c r="AI75" i="85"/>
  <c r="AH77" i="30"/>
  <c r="AQ77" i="30" s="1"/>
  <c r="AN70" i="47"/>
  <c r="AI70" i="47"/>
  <c r="AH75" i="89"/>
  <c r="AQ75" i="89" s="1"/>
  <c r="AI74" i="42"/>
  <c r="AN74" i="42"/>
  <c r="AR73" i="37"/>
  <c r="AF73" i="81"/>
  <c r="AO73" i="81" s="1"/>
  <c r="AG73" i="81"/>
  <c r="AP73" i="81" s="1"/>
  <c r="AE73" i="81"/>
  <c r="W74" i="81"/>
  <c r="AE72" i="46"/>
  <c r="W73" i="46"/>
  <c r="AF72" i="46"/>
  <c r="AO72" i="46" s="1"/>
  <c r="AG72" i="46"/>
  <c r="AP72" i="46" s="1"/>
  <c r="AR75" i="27"/>
  <c r="Y72" i="78"/>
  <c r="Z72" i="78" s="1"/>
  <c r="X72" i="78"/>
  <c r="AE75" i="35"/>
  <c r="AF75" i="35"/>
  <c r="AO75" i="35" s="1"/>
  <c r="AG75" i="35"/>
  <c r="AP75" i="35" s="1"/>
  <c r="W76" i="35"/>
  <c r="AI73" i="75"/>
  <c r="AN73" i="75"/>
  <c r="AR73" i="87"/>
  <c r="AR74" i="89"/>
  <c r="Y75" i="86"/>
  <c r="X75" i="86"/>
  <c r="Y75" i="34"/>
  <c r="Z75" i="34" s="1"/>
  <c r="X75" i="34"/>
  <c r="W78" i="30"/>
  <c r="AF77" i="30"/>
  <c r="AO77" i="30" s="1"/>
  <c r="AG77" i="30"/>
  <c r="AP77" i="30" s="1"/>
  <c r="AE77" i="30"/>
  <c r="AH75" i="31"/>
  <c r="AQ75" i="31" s="1"/>
  <c r="AG75" i="89"/>
  <c r="AP75" i="89" s="1"/>
  <c r="AF75" i="89"/>
  <c r="AO75" i="89" s="1"/>
  <c r="AE75" i="89"/>
  <c r="W76" i="89"/>
  <c r="AR75" i="90"/>
  <c r="AR71" i="38"/>
  <c r="AI72" i="43"/>
  <c r="AN72" i="43"/>
  <c r="AF76" i="77"/>
  <c r="AO76" i="77" s="1"/>
  <c r="AG76" i="77"/>
  <c r="AP76" i="77" s="1"/>
  <c r="AE76" i="77"/>
  <c r="W77" i="77"/>
  <c r="AH74" i="37"/>
  <c r="AQ74" i="37" s="1"/>
  <c r="AE74" i="74"/>
  <c r="W75" i="74"/>
  <c r="AG74" i="74"/>
  <c r="AP74" i="74" s="1"/>
  <c r="AF74" i="74"/>
  <c r="AO74" i="74" s="1"/>
  <c r="AR76" i="30"/>
  <c r="AI72" i="25"/>
  <c r="AN72" i="25"/>
  <c r="AR72" i="81"/>
  <c r="AI74" i="86"/>
  <c r="AN74" i="86"/>
  <c r="W75" i="83"/>
  <c r="AG74" i="83"/>
  <c r="AP74" i="83" s="1"/>
  <c r="AF74" i="83"/>
  <c r="AO74" i="83" s="1"/>
  <c r="AE74" i="83"/>
  <c r="AH74" i="87"/>
  <c r="AQ74" i="87" s="1"/>
  <c r="AH77" i="39"/>
  <c r="AQ77" i="39" s="1"/>
  <c r="AG74" i="94"/>
  <c r="AP74" i="94" s="1"/>
  <c r="AF74" i="94"/>
  <c r="AO74" i="94" s="1"/>
  <c r="W75" i="94"/>
  <c r="AE74" i="94"/>
  <c r="W75" i="37"/>
  <c r="AG74" i="37"/>
  <c r="AP74" i="37" s="1"/>
  <c r="AF74" i="37"/>
  <c r="AO74" i="37" s="1"/>
  <c r="AE74" i="37"/>
  <c r="AI71" i="78"/>
  <c r="AN71" i="78"/>
  <c r="AR70" i="73"/>
  <c r="X72" i="29"/>
  <c r="Z72" i="29" s="1"/>
  <c r="Y72" i="29"/>
  <c r="Z73" i="93"/>
  <c r="Y73" i="93"/>
  <c r="X73" i="93"/>
  <c r="AH72" i="82"/>
  <c r="AQ72" i="82" s="1"/>
  <c r="AR76" i="39"/>
  <c r="AH76" i="27"/>
  <c r="AQ76" i="27" s="1"/>
  <c r="AI74" i="79"/>
  <c r="AN74" i="79"/>
  <c r="AG74" i="87"/>
  <c r="AP74" i="87" s="1"/>
  <c r="AE74" i="87"/>
  <c r="W75" i="87"/>
  <c r="AF74" i="87"/>
  <c r="AO74" i="87" s="1"/>
  <c r="AH73" i="91"/>
  <c r="AQ73" i="91" s="1"/>
  <c r="AF75" i="31"/>
  <c r="AO75" i="31" s="1"/>
  <c r="AE75" i="31"/>
  <c r="W76" i="31"/>
  <c r="AG75" i="31"/>
  <c r="AP75" i="31" s="1"/>
  <c r="Y75" i="45"/>
  <c r="X75" i="45"/>
  <c r="Z75" i="45" s="1"/>
  <c r="AR71" i="82"/>
  <c r="AH72" i="38"/>
  <c r="AQ72" i="38" s="1"/>
  <c r="Z74" i="75"/>
  <c r="X74" i="75"/>
  <c r="Y74" i="75"/>
  <c r="AH71" i="73"/>
  <c r="AQ71" i="73" s="1"/>
  <c r="Y76" i="85"/>
  <c r="X76" i="85"/>
  <c r="AI74" i="34"/>
  <c r="AN74" i="34"/>
  <c r="W78" i="39"/>
  <c r="AG77" i="39"/>
  <c r="AP77" i="39" s="1"/>
  <c r="AF77" i="39"/>
  <c r="AO77" i="39" s="1"/>
  <c r="AE77" i="39"/>
  <c r="AG73" i="91"/>
  <c r="AP73" i="91" s="1"/>
  <c r="AF73" i="91"/>
  <c r="AO73" i="91" s="1"/>
  <c r="AE73" i="91"/>
  <c r="W74" i="91"/>
  <c r="AR74" i="35"/>
  <c r="AF74" i="26"/>
  <c r="AO74" i="26" s="1"/>
  <c r="W75" i="26"/>
  <c r="AG74" i="26"/>
  <c r="AP74" i="26" s="1"/>
  <c r="AE74" i="26"/>
  <c r="AH76" i="90"/>
  <c r="AQ76" i="90" s="1"/>
  <c r="AR74" i="31"/>
  <c r="AH75" i="35"/>
  <c r="AQ75" i="35" s="1"/>
  <c r="Z74" i="33"/>
  <c r="Y74" i="33"/>
  <c r="X74" i="33"/>
  <c r="AE76" i="27"/>
  <c r="W77" i="27"/>
  <c r="AG76" i="27"/>
  <c r="AP76" i="27" s="1"/>
  <c r="AF76" i="27"/>
  <c r="AO76" i="27" s="1"/>
  <c r="AR73" i="83"/>
  <c r="Z72" i="95"/>
  <c r="X72" i="95"/>
  <c r="Y72" i="95"/>
  <c r="AR72" i="91"/>
  <c r="Z71" i="73"/>
  <c r="Z72" i="82"/>
  <c r="Z73" i="41"/>
  <c r="Y73" i="41"/>
  <c r="X73" i="41"/>
  <c r="Y71" i="47"/>
  <c r="X71" i="47"/>
  <c r="Z71" i="47" s="1"/>
  <c r="Z75" i="42"/>
  <c r="Y75" i="42"/>
  <c r="X75" i="42"/>
  <c r="Z76" i="90"/>
  <c r="X73" i="43"/>
  <c r="Y73" i="43"/>
  <c r="AI74" i="45"/>
  <c r="AN74" i="45"/>
  <c r="AH73" i="81"/>
  <c r="AQ73" i="81" s="1"/>
  <c r="Z72" i="38"/>
  <c r="AI71" i="29"/>
  <c r="AN71" i="29"/>
  <c r="AN73" i="33"/>
  <c r="AI73" i="33"/>
  <c r="AN72" i="93"/>
  <c r="AI72" i="93"/>
  <c r="Y73" i="25"/>
  <c r="X73" i="25"/>
  <c r="W72" i="47" l="1"/>
  <c r="AG71" i="47"/>
  <c r="AP71" i="47" s="1"/>
  <c r="AE71" i="47"/>
  <c r="AF71" i="47"/>
  <c r="AO71" i="47" s="1"/>
  <c r="AE75" i="45"/>
  <c r="AF75" i="45"/>
  <c r="AO75" i="45" s="1"/>
  <c r="AG75" i="45"/>
  <c r="AP75" i="45" s="1"/>
  <c r="W76" i="45"/>
  <c r="AF75" i="34"/>
  <c r="AO75" i="34" s="1"/>
  <c r="AE75" i="34"/>
  <c r="W76" i="34"/>
  <c r="AG75" i="34"/>
  <c r="AP75" i="34" s="1"/>
  <c r="AE72" i="78"/>
  <c r="W73" i="78"/>
  <c r="AF72" i="78"/>
  <c r="AO72" i="78" s="1"/>
  <c r="AG72" i="78"/>
  <c r="AP72" i="78" s="1"/>
  <c r="AE72" i="29"/>
  <c r="AF72" i="29"/>
  <c r="AO72" i="29" s="1"/>
  <c r="AG72" i="29"/>
  <c r="AP72" i="29" s="1"/>
  <c r="W73" i="29"/>
  <c r="AH73" i="25"/>
  <c r="AQ73" i="25" s="1"/>
  <c r="AH73" i="43"/>
  <c r="AQ73" i="43" s="1"/>
  <c r="AG72" i="95"/>
  <c r="AP72" i="95" s="1"/>
  <c r="W73" i="95"/>
  <c r="AE72" i="95"/>
  <c r="AF72" i="95"/>
  <c r="AO72" i="95" s="1"/>
  <c r="AR73" i="33"/>
  <c r="AG75" i="42"/>
  <c r="AP75" i="42" s="1"/>
  <c r="W76" i="42"/>
  <c r="AF75" i="42"/>
  <c r="AO75" i="42" s="1"/>
  <c r="AE75" i="42"/>
  <c r="AG73" i="41"/>
  <c r="AP73" i="41" s="1"/>
  <c r="AF73" i="41"/>
  <c r="AO73" i="41" s="1"/>
  <c r="AE73" i="41"/>
  <c r="W74" i="41"/>
  <c r="AH72" i="95"/>
  <c r="AQ72" i="95" s="1"/>
  <c r="AI74" i="26"/>
  <c r="AN74" i="26"/>
  <c r="AI77" i="39"/>
  <c r="AN77" i="39"/>
  <c r="AR74" i="34"/>
  <c r="Y76" i="31"/>
  <c r="X76" i="31"/>
  <c r="AR71" i="78"/>
  <c r="AN74" i="94"/>
  <c r="AI74" i="94"/>
  <c r="AI72" i="46"/>
  <c r="AN72" i="46"/>
  <c r="AH75" i="79"/>
  <c r="AQ75" i="79" s="1"/>
  <c r="AI75" i="31"/>
  <c r="AN75" i="31"/>
  <c r="AR72" i="25"/>
  <c r="AH75" i="86"/>
  <c r="AQ75" i="86" s="1"/>
  <c r="X74" i="81"/>
  <c r="Y74" i="81"/>
  <c r="Z73" i="43"/>
  <c r="AE71" i="73"/>
  <c r="W72" i="73"/>
  <c r="AF71" i="73"/>
  <c r="AO71" i="73" s="1"/>
  <c r="AG71" i="73"/>
  <c r="AP71" i="73" s="1"/>
  <c r="AI76" i="27"/>
  <c r="AN76" i="27"/>
  <c r="Z74" i="91"/>
  <c r="X74" i="91"/>
  <c r="Y74" i="91"/>
  <c r="AR74" i="79"/>
  <c r="AN74" i="74"/>
  <c r="AI74" i="74"/>
  <c r="X77" i="77"/>
  <c r="Y77" i="77"/>
  <c r="Z77" i="77" s="1"/>
  <c r="AR72" i="43"/>
  <c r="Z76" i="89"/>
  <c r="Y76" i="89"/>
  <c r="X76" i="89"/>
  <c r="AN75" i="35"/>
  <c r="AI75" i="35"/>
  <c r="Z75" i="79"/>
  <c r="AH76" i="85"/>
  <c r="AQ76" i="85" s="1"/>
  <c r="AI74" i="37"/>
  <c r="AN74" i="37"/>
  <c r="X75" i="94"/>
  <c r="Y75" i="94"/>
  <c r="Z73" i="25"/>
  <c r="AR71" i="29"/>
  <c r="W77" i="90"/>
  <c r="AG76" i="90"/>
  <c r="AP76" i="90" s="1"/>
  <c r="AF76" i="90"/>
  <c r="AO76" i="90" s="1"/>
  <c r="AE76" i="90"/>
  <c r="AH74" i="33"/>
  <c r="AQ74" i="33" s="1"/>
  <c r="Y75" i="26"/>
  <c r="X75" i="26"/>
  <c r="AN73" i="91"/>
  <c r="AI73" i="91"/>
  <c r="Z76" i="85"/>
  <c r="Y75" i="87"/>
  <c r="X75" i="87"/>
  <c r="AH73" i="93"/>
  <c r="AQ73" i="93" s="1"/>
  <c r="AI74" i="83"/>
  <c r="AN74" i="83"/>
  <c r="AR74" i="86"/>
  <c r="AI76" i="77"/>
  <c r="AN76" i="77"/>
  <c r="AN75" i="89"/>
  <c r="AI75" i="89"/>
  <c r="Z78" i="30"/>
  <c r="X78" i="30"/>
  <c r="Y78" i="30"/>
  <c r="Z75" i="86"/>
  <c r="AR73" i="75"/>
  <c r="AH72" i="78"/>
  <c r="AQ72" i="78" s="1"/>
  <c r="AN73" i="81"/>
  <c r="AI73" i="81"/>
  <c r="AR74" i="42"/>
  <c r="AR70" i="47"/>
  <c r="AE72" i="82"/>
  <c r="W73" i="82"/>
  <c r="AG72" i="82"/>
  <c r="AP72" i="82" s="1"/>
  <c r="AF72" i="82"/>
  <c r="AO72" i="82" s="1"/>
  <c r="AH75" i="45"/>
  <c r="AQ75" i="45" s="1"/>
  <c r="AH72" i="29"/>
  <c r="AQ72" i="29" s="1"/>
  <c r="Y75" i="83"/>
  <c r="X75" i="83"/>
  <c r="X75" i="74"/>
  <c r="Z75" i="74" s="1"/>
  <c r="Y75" i="74"/>
  <c r="AR72" i="93"/>
  <c r="AE72" i="38"/>
  <c r="W73" i="38"/>
  <c r="AG72" i="38"/>
  <c r="AP72" i="38" s="1"/>
  <c r="AF72" i="38"/>
  <c r="AO72" i="38" s="1"/>
  <c r="AH75" i="42"/>
  <c r="AQ75" i="42" s="1"/>
  <c r="AH73" i="41"/>
  <c r="AQ73" i="41" s="1"/>
  <c r="Z78" i="39"/>
  <c r="Y78" i="39"/>
  <c r="X78" i="39"/>
  <c r="AH74" i="75"/>
  <c r="AQ74" i="75" s="1"/>
  <c r="AN74" i="87"/>
  <c r="AI74" i="87"/>
  <c r="AH75" i="34"/>
  <c r="AQ75" i="34" s="1"/>
  <c r="X76" i="35"/>
  <c r="Y76" i="35"/>
  <c r="AR75" i="85"/>
  <c r="AR72" i="41"/>
  <c r="AH71" i="47"/>
  <c r="AQ71" i="47" s="1"/>
  <c r="X77" i="27"/>
  <c r="Y77" i="27"/>
  <c r="AR74" i="45"/>
  <c r="W75" i="33"/>
  <c r="AG74" i="33"/>
  <c r="AP74" i="33" s="1"/>
  <c r="AE74" i="33"/>
  <c r="AF74" i="33"/>
  <c r="AO74" i="33" s="1"/>
  <c r="AE74" i="75"/>
  <c r="AG74" i="75"/>
  <c r="AP74" i="75" s="1"/>
  <c r="AF74" i="75"/>
  <c r="AO74" i="75" s="1"/>
  <c r="W75" i="75"/>
  <c r="W74" i="93"/>
  <c r="AG73" i="93"/>
  <c r="AP73" i="93" s="1"/>
  <c r="AE73" i="93"/>
  <c r="AF73" i="93"/>
  <c r="AO73" i="93" s="1"/>
  <c r="Z75" i="37"/>
  <c r="Y75" i="37"/>
  <c r="X75" i="37"/>
  <c r="AI77" i="30"/>
  <c r="AN77" i="30"/>
  <c r="X73" i="46"/>
  <c r="Z73" i="46" s="1"/>
  <c r="Y73" i="46"/>
  <c r="AR71" i="95"/>
  <c r="AE77" i="77" l="1"/>
  <c r="W78" i="77"/>
  <c r="AG77" i="77"/>
  <c r="AP77" i="77" s="1"/>
  <c r="AF77" i="77"/>
  <c r="AO77" i="77" s="1"/>
  <c r="AF75" i="74"/>
  <c r="AO75" i="74" s="1"/>
  <c r="AG75" i="74"/>
  <c r="AP75" i="74" s="1"/>
  <c r="W76" i="74"/>
  <c r="AE75" i="74"/>
  <c r="AG73" i="46"/>
  <c r="AP73" i="46" s="1"/>
  <c r="AE73" i="46"/>
  <c r="AF73" i="46"/>
  <c r="AO73" i="46" s="1"/>
  <c r="W74" i="46"/>
  <c r="Y74" i="93"/>
  <c r="X74" i="93"/>
  <c r="AF78" i="39"/>
  <c r="AO78" i="39" s="1"/>
  <c r="AE78" i="39"/>
  <c r="W79" i="39"/>
  <c r="AG78" i="39"/>
  <c r="AP78" i="39" s="1"/>
  <c r="AH78" i="30"/>
  <c r="AQ78" i="30" s="1"/>
  <c r="W77" i="85"/>
  <c r="AG76" i="85"/>
  <c r="AP76" i="85" s="1"/>
  <c r="AF76" i="85"/>
  <c r="AO76" i="85" s="1"/>
  <c r="AE76" i="85"/>
  <c r="AF73" i="25"/>
  <c r="AO73" i="25" s="1"/>
  <c r="AE73" i="25"/>
  <c r="W74" i="25"/>
  <c r="AG73" i="25"/>
  <c r="AP73" i="25" s="1"/>
  <c r="AR75" i="35"/>
  <c r="AR76" i="27"/>
  <c r="AE73" i="43"/>
  <c r="W74" i="43"/>
  <c r="AG73" i="43"/>
  <c r="AP73" i="43" s="1"/>
  <c r="AF73" i="43"/>
  <c r="AO73" i="43" s="1"/>
  <c r="AR75" i="31"/>
  <c r="AH76" i="31"/>
  <c r="AQ76" i="31" s="1"/>
  <c r="AR77" i="39"/>
  <c r="AI75" i="34"/>
  <c r="AN75" i="34"/>
  <c r="AN75" i="45"/>
  <c r="AI75" i="45"/>
  <c r="AR72" i="46"/>
  <c r="X73" i="78"/>
  <c r="Y73" i="78"/>
  <c r="AR73" i="81"/>
  <c r="AH77" i="27"/>
  <c r="AQ77" i="27" s="1"/>
  <c r="AH76" i="35"/>
  <c r="AQ76" i="35" s="1"/>
  <c r="Z73" i="38"/>
  <c r="X73" i="38"/>
  <c r="Y73" i="38"/>
  <c r="AI72" i="82"/>
  <c r="AN72" i="82"/>
  <c r="AR75" i="89"/>
  <c r="AH75" i="94"/>
  <c r="AQ75" i="94" s="1"/>
  <c r="AH76" i="89"/>
  <c r="AQ76" i="89" s="1"/>
  <c r="AH77" i="77"/>
  <c r="AQ77" i="77" s="1"/>
  <c r="AH74" i="81"/>
  <c r="AQ74" i="81" s="1"/>
  <c r="AR74" i="94"/>
  <c r="Z76" i="31"/>
  <c r="AR74" i="26"/>
  <c r="AI72" i="78"/>
  <c r="AN72" i="78"/>
  <c r="Y76" i="45"/>
  <c r="X76" i="45"/>
  <c r="AI71" i="47"/>
  <c r="AN71" i="47"/>
  <c r="AI74" i="33"/>
  <c r="AN74" i="33"/>
  <c r="AH75" i="74"/>
  <c r="AQ75" i="74" s="1"/>
  <c r="Y73" i="82"/>
  <c r="X73" i="82"/>
  <c r="AN75" i="42"/>
  <c r="AI75" i="42"/>
  <c r="AI73" i="93"/>
  <c r="AN73" i="93"/>
  <c r="Z77" i="27"/>
  <c r="Z76" i="35"/>
  <c r="AR74" i="87"/>
  <c r="AI72" i="38"/>
  <c r="AN72" i="38"/>
  <c r="AH75" i="83"/>
  <c r="AQ75" i="83" s="1"/>
  <c r="AR74" i="83"/>
  <c r="AH75" i="87"/>
  <c r="AQ75" i="87" s="1"/>
  <c r="AH75" i="26"/>
  <c r="AQ75" i="26" s="1"/>
  <c r="X77" i="90"/>
  <c r="Z77" i="90" s="1"/>
  <c r="Y77" i="90"/>
  <c r="Z75" i="94"/>
  <c r="AH74" i="91"/>
  <c r="AQ74" i="91" s="1"/>
  <c r="Z74" i="81"/>
  <c r="Z74" i="41"/>
  <c r="Y74" i="41"/>
  <c r="X74" i="41"/>
  <c r="Z76" i="42"/>
  <c r="X76" i="42"/>
  <c r="Y76" i="42"/>
  <c r="AN72" i="29"/>
  <c r="AI72" i="29"/>
  <c r="AH73" i="46"/>
  <c r="AQ73" i="46" s="1"/>
  <c r="X75" i="75"/>
  <c r="Y75" i="75"/>
  <c r="Z75" i="75" s="1"/>
  <c r="AE78" i="30"/>
  <c r="AF78" i="30"/>
  <c r="AO78" i="30" s="1"/>
  <c r="AG78" i="30"/>
  <c r="AP78" i="30" s="1"/>
  <c r="W79" i="30"/>
  <c r="AR77" i="30"/>
  <c r="Y75" i="33"/>
  <c r="X75" i="33"/>
  <c r="AG75" i="86"/>
  <c r="AP75" i="86" s="1"/>
  <c r="AF75" i="86"/>
  <c r="AO75" i="86" s="1"/>
  <c r="AE75" i="86"/>
  <c r="W76" i="86"/>
  <c r="W77" i="89"/>
  <c r="AG76" i="89"/>
  <c r="AP76" i="89" s="1"/>
  <c r="AE76" i="89"/>
  <c r="AF76" i="89"/>
  <c r="AO76" i="89" s="1"/>
  <c r="AR74" i="74"/>
  <c r="W75" i="91"/>
  <c r="AG74" i="91"/>
  <c r="AP74" i="91" s="1"/>
  <c r="AE74" i="91"/>
  <c r="AF74" i="91"/>
  <c r="AO74" i="91" s="1"/>
  <c r="Y72" i="73"/>
  <c r="X72" i="73"/>
  <c r="AN73" i="41"/>
  <c r="AI73" i="41"/>
  <c r="AN72" i="95"/>
  <c r="AI72" i="95"/>
  <c r="AE75" i="37"/>
  <c r="W76" i="37"/>
  <c r="AG75" i="37"/>
  <c r="AP75" i="37" s="1"/>
  <c r="AF75" i="37"/>
  <c r="AO75" i="37" s="1"/>
  <c r="AR73" i="91"/>
  <c r="AH78" i="39"/>
  <c r="AQ78" i="39" s="1"/>
  <c r="AH75" i="37"/>
  <c r="AQ75" i="37" s="1"/>
  <c r="AI74" i="75"/>
  <c r="AN74" i="75"/>
  <c r="Z75" i="83"/>
  <c r="AR76" i="77"/>
  <c r="Z75" i="87"/>
  <c r="Z75" i="26"/>
  <c r="AI76" i="90"/>
  <c r="AN76" i="90"/>
  <c r="AR74" i="37"/>
  <c r="AE75" i="79"/>
  <c r="W76" i="79"/>
  <c r="AF75" i="79"/>
  <c r="AO75" i="79" s="1"/>
  <c r="AG75" i="79"/>
  <c r="AP75" i="79" s="1"/>
  <c r="AI71" i="73"/>
  <c r="AN71" i="73"/>
  <c r="X73" i="95"/>
  <c r="Y73" i="95"/>
  <c r="Z73" i="95" s="1"/>
  <c r="X73" i="29"/>
  <c r="Z73" i="29" s="1"/>
  <c r="Y73" i="29"/>
  <c r="Y76" i="34"/>
  <c r="X76" i="34"/>
  <c r="Y72" i="47"/>
  <c r="X72" i="47"/>
  <c r="Z72" i="47" s="1"/>
  <c r="W74" i="95" l="1"/>
  <c r="AG73" i="95"/>
  <c r="AP73" i="95" s="1"/>
  <c r="AF73" i="95"/>
  <c r="AO73" i="95" s="1"/>
  <c r="AE73" i="95"/>
  <c r="AG73" i="29"/>
  <c r="AP73" i="29" s="1"/>
  <c r="W74" i="29"/>
  <c r="AE73" i="29"/>
  <c r="AF73" i="29"/>
  <c r="AO73" i="29" s="1"/>
  <c r="AE77" i="90"/>
  <c r="W78" i="90"/>
  <c r="AG77" i="90"/>
  <c r="AP77" i="90" s="1"/>
  <c r="AF77" i="90"/>
  <c r="AO77" i="90" s="1"/>
  <c r="AF75" i="75"/>
  <c r="AO75" i="75" s="1"/>
  <c r="AG75" i="75"/>
  <c r="AP75" i="75" s="1"/>
  <c r="AE75" i="75"/>
  <c r="W76" i="75"/>
  <c r="AF72" i="47"/>
  <c r="AO72" i="47" s="1"/>
  <c r="AE72" i="47"/>
  <c r="W73" i="47"/>
  <c r="AG72" i="47"/>
  <c r="AP72" i="47" s="1"/>
  <c r="AE75" i="83"/>
  <c r="W76" i="83"/>
  <c r="AF75" i="83"/>
  <c r="AO75" i="83" s="1"/>
  <c r="AG75" i="83"/>
  <c r="AP75" i="83" s="1"/>
  <c r="AH72" i="73"/>
  <c r="AQ72" i="73" s="1"/>
  <c r="AI76" i="89"/>
  <c r="AN76" i="89"/>
  <c r="AN75" i="86"/>
  <c r="AI75" i="86"/>
  <c r="AI78" i="30"/>
  <c r="AN78" i="30"/>
  <c r="AH76" i="42"/>
  <c r="AQ76" i="42" s="1"/>
  <c r="AG76" i="35"/>
  <c r="AP76" i="35" s="1"/>
  <c r="AF76" i="35"/>
  <c r="AO76" i="35" s="1"/>
  <c r="W77" i="35"/>
  <c r="AE76" i="35"/>
  <c r="AH73" i="82"/>
  <c r="AQ73" i="82" s="1"/>
  <c r="AH76" i="45"/>
  <c r="AQ76" i="45" s="1"/>
  <c r="AG73" i="38"/>
  <c r="AP73" i="38" s="1"/>
  <c r="AF73" i="38"/>
  <c r="AO73" i="38" s="1"/>
  <c r="AE73" i="38"/>
  <c r="W74" i="38"/>
  <c r="AR75" i="45"/>
  <c r="AH74" i="93"/>
  <c r="AQ74" i="93" s="1"/>
  <c r="AN73" i="46"/>
  <c r="AI73" i="46"/>
  <c r="AG77" i="27"/>
  <c r="AP77" i="27" s="1"/>
  <c r="AF77" i="27"/>
  <c r="AO77" i="27" s="1"/>
  <c r="AE77" i="27"/>
  <c r="W78" i="27"/>
  <c r="AG76" i="31"/>
  <c r="AP76" i="31" s="1"/>
  <c r="AE76" i="31"/>
  <c r="W77" i="31"/>
  <c r="AF76" i="31"/>
  <c r="AO76" i="31" s="1"/>
  <c r="AN73" i="25"/>
  <c r="AI73" i="25"/>
  <c r="X77" i="85"/>
  <c r="Y77" i="85"/>
  <c r="AH73" i="95"/>
  <c r="AQ73" i="95" s="1"/>
  <c r="AR76" i="90"/>
  <c r="AI75" i="37"/>
  <c r="AN75" i="37"/>
  <c r="X75" i="91"/>
  <c r="Y75" i="91"/>
  <c r="AH75" i="75"/>
  <c r="AQ75" i="75" s="1"/>
  <c r="AH74" i="41"/>
  <c r="AQ74" i="41" s="1"/>
  <c r="Z73" i="82"/>
  <c r="Z76" i="45"/>
  <c r="AH73" i="78"/>
  <c r="AQ73" i="78" s="1"/>
  <c r="Z74" i="93"/>
  <c r="AN75" i="74"/>
  <c r="AI75" i="74"/>
  <c r="AH75" i="33"/>
  <c r="AQ75" i="33" s="1"/>
  <c r="X79" i="30"/>
  <c r="Y79" i="30"/>
  <c r="Z79" i="30" s="1"/>
  <c r="AR72" i="29"/>
  <c r="AR72" i="38"/>
  <c r="AR73" i="93"/>
  <c r="AR74" i="33"/>
  <c r="AR72" i="82"/>
  <c r="Z73" i="78"/>
  <c r="AR75" i="34"/>
  <c r="AI76" i="85"/>
  <c r="AN76" i="85"/>
  <c r="Y79" i="39"/>
  <c r="X79" i="39"/>
  <c r="Z78" i="77"/>
  <c r="X78" i="77"/>
  <c r="Y78" i="77"/>
  <c r="AH76" i="34"/>
  <c r="AQ76" i="34" s="1"/>
  <c r="AH77" i="90"/>
  <c r="AQ77" i="90" s="1"/>
  <c r="Z76" i="34"/>
  <c r="Y76" i="79"/>
  <c r="X76" i="79"/>
  <c r="AG75" i="26"/>
  <c r="AP75" i="26" s="1"/>
  <c r="AF75" i="26"/>
  <c r="AO75" i="26" s="1"/>
  <c r="AE75" i="26"/>
  <c r="W76" i="26"/>
  <c r="AR74" i="75"/>
  <c r="AR72" i="95"/>
  <c r="Z72" i="73"/>
  <c r="Y77" i="89"/>
  <c r="X77" i="89"/>
  <c r="AH72" i="47"/>
  <c r="AQ72" i="47" s="1"/>
  <c r="AI75" i="79"/>
  <c r="AN75" i="79"/>
  <c r="W76" i="87"/>
  <c r="AE75" i="87"/>
  <c r="AF75" i="87"/>
  <c r="AO75" i="87" s="1"/>
  <c r="AG75" i="87"/>
  <c r="AP75" i="87" s="1"/>
  <c r="Z76" i="86"/>
  <c r="X76" i="86"/>
  <c r="Y76" i="86"/>
  <c r="W75" i="41"/>
  <c r="AG74" i="41"/>
  <c r="AP74" i="41" s="1"/>
  <c r="AF74" i="41"/>
  <c r="AO74" i="41" s="1"/>
  <c r="AE74" i="41"/>
  <c r="AR75" i="42"/>
  <c r="AR72" i="78"/>
  <c r="Z74" i="43"/>
  <c r="X74" i="43"/>
  <c r="Y74" i="43"/>
  <c r="AI78" i="39"/>
  <c r="AN78" i="39"/>
  <c r="X74" i="46"/>
  <c r="Z74" i="46" s="1"/>
  <c r="Y74" i="46"/>
  <c r="X76" i="74"/>
  <c r="Y76" i="74"/>
  <c r="AI77" i="77"/>
  <c r="AN77" i="77"/>
  <c r="Z76" i="37"/>
  <c r="Y76" i="37"/>
  <c r="X76" i="37"/>
  <c r="AF76" i="42"/>
  <c r="AO76" i="42" s="1"/>
  <c r="AG76" i="42"/>
  <c r="AP76" i="42" s="1"/>
  <c r="AE76" i="42"/>
  <c r="W77" i="42"/>
  <c r="AH73" i="29"/>
  <c r="AQ73" i="29" s="1"/>
  <c r="AR71" i="73"/>
  <c r="AR73" i="41"/>
  <c r="AI74" i="91"/>
  <c r="AN74" i="91"/>
  <c r="Z75" i="33"/>
  <c r="AF74" i="81"/>
  <c r="AO74" i="81" s="1"/>
  <c r="W75" i="81"/>
  <c r="AE74" i="81"/>
  <c r="AG74" i="81"/>
  <c r="AP74" i="81" s="1"/>
  <c r="W76" i="94"/>
  <c r="AE75" i="94"/>
  <c r="AF75" i="94"/>
  <c r="AO75" i="94" s="1"/>
  <c r="AG75" i="94"/>
  <c r="AP75" i="94" s="1"/>
  <c r="AR71" i="47"/>
  <c r="AH73" i="38"/>
  <c r="AQ73" i="38" s="1"/>
  <c r="AI73" i="43"/>
  <c r="AN73" i="43"/>
  <c r="Y74" i="25"/>
  <c r="X74" i="25"/>
  <c r="AG79" i="30" l="1"/>
  <c r="AP79" i="30" s="1"/>
  <c r="AF79" i="30"/>
  <c r="AO79" i="30" s="1"/>
  <c r="AE79" i="30"/>
  <c r="W80" i="30"/>
  <c r="W75" i="46"/>
  <c r="AG74" i="46"/>
  <c r="AP74" i="46" s="1"/>
  <c r="AF74" i="46"/>
  <c r="AO74" i="46" s="1"/>
  <c r="AE74" i="46"/>
  <c r="W77" i="86"/>
  <c r="AG76" i="86"/>
  <c r="AP76" i="86" s="1"/>
  <c r="AF76" i="86"/>
  <c r="AO76" i="86" s="1"/>
  <c r="AE76" i="86"/>
  <c r="AH75" i="91"/>
  <c r="AQ75" i="91" s="1"/>
  <c r="AH77" i="85"/>
  <c r="AQ77" i="85" s="1"/>
  <c r="AI77" i="90"/>
  <c r="AN77" i="90"/>
  <c r="AN76" i="42"/>
  <c r="AI76" i="42"/>
  <c r="AG76" i="37"/>
  <c r="AP76" i="37" s="1"/>
  <c r="AE76" i="37"/>
  <c r="W77" i="37"/>
  <c r="AF76" i="37"/>
  <c r="AO76" i="37" s="1"/>
  <c r="AH74" i="43"/>
  <c r="AQ74" i="43" s="1"/>
  <c r="AI74" i="41"/>
  <c r="AN74" i="41"/>
  <c r="AH76" i="86"/>
  <c r="AQ76" i="86" s="1"/>
  <c r="Z76" i="87"/>
  <c r="Y76" i="87"/>
  <c r="X76" i="87"/>
  <c r="AN75" i="26"/>
  <c r="AI75" i="26"/>
  <c r="AG76" i="34"/>
  <c r="AP76" i="34" s="1"/>
  <c r="AF76" i="34"/>
  <c r="AO76" i="34" s="1"/>
  <c r="AE76" i="34"/>
  <c r="W77" i="34"/>
  <c r="AH78" i="77"/>
  <c r="AQ78" i="77" s="1"/>
  <c r="AR76" i="85"/>
  <c r="AE74" i="93"/>
  <c r="W75" i="93"/>
  <c r="AF74" i="93"/>
  <c r="AO74" i="93" s="1"/>
  <c r="AG74" i="93"/>
  <c r="AP74" i="93" s="1"/>
  <c r="AG76" i="45"/>
  <c r="AP76" i="45" s="1"/>
  <c r="AF76" i="45"/>
  <c r="AO76" i="45" s="1"/>
  <c r="W77" i="45"/>
  <c r="AE76" i="45"/>
  <c r="AN77" i="27"/>
  <c r="AI77" i="27"/>
  <c r="AR76" i="89"/>
  <c r="X78" i="90"/>
  <c r="Z78" i="90" s="1"/>
  <c r="Y78" i="90"/>
  <c r="AH74" i="25"/>
  <c r="AQ74" i="25" s="1"/>
  <c r="AR77" i="77"/>
  <c r="AR75" i="79"/>
  <c r="AH77" i="89"/>
  <c r="AQ77" i="89" s="1"/>
  <c r="AH79" i="39"/>
  <c r="AQ79" i="39" s="1"/>
  <c r="AQ81" i="39" s="1"/>
  <c r="AX4" i="39"/>
  <c r="S4" i="39" s="1"/>
  <c r="AC4" i="39" s="1"/>
  <c r="AB5" i="39" s="1"/>
  <c r="AX3" i="39"/>
  <c r="S3" i="39" s="1"/>
  <c r="AC3" i="39" s="1"/>
  <c r="AZ3" i="39"/>
  <c r="AX5" i="39" s="1"/>
  <c r="S5" i="39" s="1"/>
  <c r="AC5" i="39" s="1"/>
  <c r="AB6" i="39" s="1"/>
  <c r="AX6" i="39"/>
  <c r="S6" i="39" s="1"/>
  <c r="AC6" i="39" s="1"/>
  <c r="AB7" i="39" s="1"/>
  <c r="AX7" i="39"/>
  <c r="S7" i="39" s="1"/>
  <c r="AC7" i="39" s="1"/>
  <c r="AB8" i="39" s="1"/>
  <c r="AX8" i="39"/>
  <c r="S8" i="39" s="1"/>
  <c r="AC8" i="39" s="1"/>
  <c r="AB9" i="39" s="1"/>
  <c r="AX9" i="39"/>
  <c r="S9" i="39" s="1"/>
  <c r="AC9" i="39" s="1"/>
  <c r="AB10" i="39" s="1"/>
  <c r="AX10" i="39"/>
  <c r="S10" i="39" s="1"/>
  <c r="AC10" i="39" s="1"/>
  <c r="AB11" i="39" s="1"/>
  <c r="AX11" i="39"/>
  <c r="S11" i="39" s="1"/>
  <c r="AC11" i="39" s="1"/>
  <c r="AB12" i="39" s="1"/>
  <c r="AX12" i="39"/>
  <c r="S12" i="39" s="1"/>
  <c r="AC12" i="39" s="1"/>
  <c r="AB13" i="39" s="1"/>
  <c r="AX13" i="39"/>
  <c r="S13" i="39" s="1"/>
  <c r="AC13" i="39" s="1"/>
  <c r="AB14" i="39" s="1"/>
  <c r="AX14" i="39"/>
  <c r="S14" i="39" s="1"/>
  <c r="AC14" i="39" s="1"/>
  <c r="AB15" i="39" s="1"/>
  <c r="AX15" i="39"/>
  <c r="S15" i="39" s="1"/>
  <c r="AC15" i="39" s="1"/>
  <c r="AB16" i="39" s="1"/>
  <c r="AX16" i="39"/>
  <c r="S16" i="39" s="1"/>
  <c r="AC16" i="39" s="1"/>
  <c r="AB17" i="39" s="1"/>
  <c r="AX17" i="39"/>
  <c r="S17" i="39" s="1"/>
  <c r="AC17" i="39" s="1"/>
  <c r="AB18" i="39" s="1"/>
  <c r="AX18" i="39"/>
  <c r="S18" i="39" s="1"/>
  <c r="AC18" i="39" s="1"/>
  <c r="AB19" i="39" s="1"/>
  <c r="AX19" i="39"/>
  <c r="S19" i="39" s="1"/>
  <c r="AC19" i="39" s="1"/>
  <c r="AB20" i="39" s="1"/>
  <c r="AX20" i="39"/>
  <c r="S20" i="39" s="1"/>
  <c r="AC20" i="39" s="1"/>
  <c r="AB21" i="39" s="1"/>
  <c r="AX21" i="39"/>
  <c r="S21" i="39" s="1"/>
  <c r="AC21" i="39" s="1"/>
  <c r="AB22" i="39" s="1"/>
  <c r="AX22" i="39"/>
  <c r="S22" i="39" s="1"/>
  <c r="AC22" i="39" s="1"/>
  <c r="AB23" i="39" s="1"/>
  <c r="AX23" i="39"/>
  <c r="S23" i="39" s="1"/>
  <c r="AC23" i="39" s="1"/>
  <c r="AB24" i="39" s="1"/>
  <c r="AX24" i="39"/>
  <c r="S24" i="39" s="1"/>
  <c r="AC24" i="39" s="1"/>
  <c r="AB25" i="39" s="1"/>
  <c r="AX25" i="39"/>
  <c r="S25" i="39" s="1"/>
  <c r="AC25" i="39" s="1"/>
  <c r="AB26" i="39" s="1"/>
  <c r="AX26" i="39"/>
  <c r="S26" i="39" s="1"/>
  <c r="AC26" i="39" s="1"/>
  <c r="AB27" i="39" s="1"/>
  <c r="AX27" i="39"/>
  <c r="S27" i="39" s="1"/>
  <c r="AC27" i="39" s="1"/>
  <c r="AB28" i="39" s="1"/>
  <c r="AX28" i="39"/>
  <c r="S28" i="39" s="1"/>
  <c r="AC28" i="39" s="1"/>
  <c r="AB29" i="39" s="1"/>
  <c r="AX29" i="39"/>
  <c r="S29" i="39" s="1"/>
  <c r="AC29" i="39" s="1"/>
  <c r="AB30" i="39" s="1"/>
  <c r="AX30" i="39"/>
  <c r="S30" i="39" s="1"/>
  <c r="AC30" i="39" s="1"/>
  <c r="AB31" i="39" s="1"/>
  <c r="AX31" i="39"/>
  <c r="S31" i="39" s="1"/>
  <c r="AC31" i="39" s="1"/>
  <c r="AB32" i="39" s="1"/>
  <c r="AX32" i="39"/>
  <c r="S32" i="39" s="1"/>
  <c r="AC32" i="39" s="1"/>
  <c r="AB33" i="39" s="1"/>
  <c r="AX33" i="39"/>
  <c r="S33" i="39" s="1"/>
  <c r="AC33" i="39" s="1"/>
  <c r="AB34" i="39" s="1"/>
  <c r="AX34" i="39"/>
  <c r="S34" i="39" s="1"/>
  <c r="AC34" i="39" s="1"/>
  <c r="AB35" i="39" s="1"/>
  <c r="AX35" i="39"/>
  <c r="S35" i="39" s="1"/>
  <c r="AC35" i="39" s="1"/>
  <c r="AB36" i="39" s="1"/>
  <c r="AX36" i="39"/>
  <c r="S36" i="39" s="1"/>
  <c r="AC36" i="39" s="1"/>
  <c r="AB37" i="39" s="1"/>
  <c r="AX37" i="39"/>
  <c r="S37" i="39" s="1"/>
  <c r="AC37" i="39" s="1"/>
  <c r="AB38" i="39" s="1"/>
  <c r="AX38" i="39"/>
  <c r="S38" i="39" s="1"/>
  <c r="AC38" i="39" s="1"/>
  <c r="AB39" i="39" s="1"/>
  <c r="AX39" i="39"/>
  <c r="S39" i="39" s="1"/>
  <c r="AC39" i="39" s="1"/>
  <c r="AB40" i="39" s="1"/>
  <c r="AX40" i="39"/>
  <c r="S40" i="39" s="1"/>
  <c r="AC40" i="39" s="1"/>
  <c r="AB41" i="39" s="1"/>
  <c r="AX41" i="39"/>
  <c r="S41" i="39" s="1"/>
  <c r="AC41" i="39" s="1"/>
  <c r="AB42" i="39" s="1"/>
  <c r="AX42" i="39"/>
  <c r="S42" i="39" s="1"/>
  <c r="AC42" i="39" s="1"/>
  <c r="AB43" i="39" s="1"/>
  <c r="AX43" i="39"/>
  <c r="S43" i="39" s="1"/>
  <c r="AC43" i="39" s="1"/>
  <c r="AB44" i="39" s="1"/>
  <c r="AX44" i="39"/>
  <c r="S44" i="39" s="1"/>
  <c r="AC44" i="39" s="1"/>
  <c r="AB45" i="39" s="1"/>
  <c r="AX45" i="39"/>
  <c r="S45" i="39" s="1"/>
  <c r="AC45" i="39" s="1"/>
  <c r="AB46" i="39" s="1"/>
  <c r="AX46" i="39"/>
  <c r="S46" i="39" s="1"/>
  <c r="AC46" i="39" s="1"/>
  <c r="AB47" i="39" s="1"/>
  <c r="AX47" i="39"/>
  <c r="S47" i="39" s="1"/>
  <c r="AC47" i="39" s="1"/>
  <c r="AB48" i="39" s="1"/>
  <c r="AX48" i="39"/>
  <c r="S48" i="39" s="1"/>
  <c r="AC48" i="39" s="1"/>
  <c r="AB49" i="39" s="1"/>
  <c r="AX49" i="39"/>
  <c r="S49" i="39" s="1"/>
  <c r="AC49" i="39" s="1"/>
  <c r="AB50" i="39" s="1"/>
  <c r="AX50" i="39"/>
  <c r="S50" i="39" s="1"/>
  <c r="AC50" i="39" s="1"/>
  <c r="AB51" i="39" s="1"/>
  <c r="AX51" i="39"/>
  <c r="S51" i="39" s="1"/>
  <c r="AC51" i="39" s="1"/>
  <c r="AB52" i="39" s="1"/>
  <c r="AX52" i="39"/>
  <c r="S52" i="39" s="1"/>
  <c r="AC52" i="39" s="1"/>
  <c r="AB53" i="39" s="1"/>
  <c r="AX53" i="39"/>
  <c r="S53" i="39" s="1"/>
  <c r="AC53" i="39" s="1"/>
  <c r="AB54" i="39" s="1"/>
  <c r="AX54" i="39"/>
  <c r="S54" i="39" s="1"/>
  <c r="AC54" i="39" s="1"/>
  <c r="AB55" i="39" s="1"/>
  <c r="AX55" i="39"/>
  <c r="S55" i="39" s="1"/>
  <c r="AC55" i="39" s="1"/>
  <c r="AB56" i="39" s="1"/>
  <c r="AX56" i="39"/>
  <c r="S56" i="39" s="1"/>
  <c r="AC56" i="39" s="1"/>
  <c r="AB57" i="39" s="1"/>
  <c r="AX57" i="39"/>
  <c r="S57" i="39" s="1"/>
  <c r="AC57" i="39" s="1"/>
  <c r="AB58" i="39" s="1"/>
  <c r="AX58" i="39"/>
  <c r="S58" i="39" s="1"/>
  <c r="AC58" i="39" s="1"/>
  <c r="AB59" i="39" s="1"/>
  <c r="AX59" i="39"/>
  <c r="S59" i="39" s="1"/>
  <c r="AC59" i="39" s="1"/>
  <c r="AB60" i="39" s="1"/>
  <c r="AX60" i="39"/>
  <c r="S60" i="39" s="1"/>
  <c r="AC60" i="39" s="1"/>
  <c r="AB61" i="39" s="1"/>
  <c r="AX61" i="39"/>
  <c r="S61" i="39" s="1"/>
  <c r="AC61" i="39" s="1"/>
  <c r="AB62" i="39" s="1"/>
  <c r="AX62" i="39"/>
  <c r="S62" i="39" s="1"/>
  <c r="AC62" i="39" s="1"/>
  <c r="AB63" i="39" s="1"/>
  <c r="AX63" i="39"/>
  <c r="S63" i="39" s="1"/>
  <c r="AC63" i="39" s="1"/>
  <c r="AB64" i="39" s="1"/>
  <c r="AX64" i="39"/>
  <c r="S64" i="39" s="1"/>
  <c r="AC64" i="39" s="1"/>
  <c r="AB65" i="39" s="1"/>
  <c r="AX65" i="39"/>
  <c r="S65" i="39" s="1"/>
  <c r="AC65" i="39" s="1"/>
  <c r="AB66" i="39" s="1"/>
  <c r="AX66" i="39"/>
  <c r="S66" i="39" s="1"/>
  <c r="AC66" i="39" s="1"/>
  <c r="AB67" i="39" s="1"/>
  <c r="AX67" i="39"/>
  <c r="S67" i="39" s="1"/>
  <c r="AC67" i="39" s="1"/>
  <c r="AB68" i="39" s="1"/>
  <c r="AX68" i="39"/>
  <c r="S68" i="39" s="1"/>
  <c r="AC68" i="39" s="1"/>
  <c r="AB69" i="39" s="1"/>
  <c r="AX69" i="39"/>
  <c r="S69" i="39" s="1"/>
  <c r="AC69" i="39" s="1"/>
  <c r="AB70" i="39" s="1"/>
  <c r="AX70" i="39"/>
  <c r="S70" i="39" s="1"/>
  <c r="AC70" i="39" s="1"/>
  <c r="AB71" i="39" s="1"/>
  <c r="AX71" i="39"/>
  <c r="S71" i="39" s="1"/>
  <c r="AC71" i="39" s="1"/>
  <c r="AB72" i="39" s="1"/>
  <c r="AX72" i="39"/>
  <c r="S72" i="39" s="1"/>
  <c r="AC72" i="39" s="1"/>
  <c r="AB73" i="39" s="1"/>
  <c r="AX73" i="39"/>
  <c r="S73" i="39" s="1"/>
  <c r="AC73" i="39" s="1"/>
  <c r="AB74" i="39" s="1"/>
  <c r="AX74" i="39"/>
  <c r="S74" i="39" s="1"/>
  <c r="AC74" i="39" s="1"/>
  <c r="AB75" i="39" s="1"/>
  <c r="AX77" i="39"/>
  <c r="S77" i="39" s="1"/>
  <c r="AC77" i="39" s="1"/>
  <c r="AB78" i="39" s="1"/>
  <c r="AX76" i="39"/>
  <c r="S76" i="39" s="1"/>
  <c r="AC76" i="39" s="1"/>
  <c r="AB77" i="39" s="1"/>
  <c r="AX78" i="39"/>
  <c r="S78" i="39" s="1"/>
  <c r="AC78" i="39" s="1"/>
  <c r="AB79" i="39" s="1"/>
  <c r="AX75" i="39"/>
  <c r="S75" i="39" s="1"/>
  <c r="AC75" i="39" s="1"/>
  <c r="AB76" i="39" s="1"/>
  <c r="Z75" i="91"/>
  <c r="Z77" i="85"/>
  <c r="AN76" i="31"/>
  <c r="AI76" i="31"/>
  <c r="AN73" i="38"/>
  <c r="AI73" i="38"/>
  <c r="AR78" i="30"/>
  <c r="AI72" i="47"/>
  <c r="AN72" i="47"/>
  <c r="Z74" i="25"/>
  <c r="AI75" i="94"/>
  <c r="AN75" i="94"/>
  <c r="Z75" i="81"/>
  <c r="Y75" i="81"/>
  <c r="X75" i="81"/>
  <c r="AH76" i="79"/>
  <c r="AQ76" i="79" s="1"/>
  <c r="AG73" i="78"/>
  <c r="AP73" i="78" s="1"/>
  <c r="AE73" i="78"/>
  <c r="AF73" i="78"/>
  <c r="AO73" i="78" s="1"/>
  <c r="W74" i="78"/>
  <c r="AH79" i="30"/>
  <c r="AQ79" i="30" s="1"/>
  <c r="AR73" i="25"/>
  <c r="AR73" i="46"/>
  <c r="AR75" i="86"/>
  <c r="Z76" i="83"/>
  <c r="Y76" i="83"/>
  <c r="X76" i="83"/>
  <c r="AI74" i="81"/>
  <c r="AN74" i="81"/>
  <c r="AH74" i="46"/>
  <c r="AQ74" i="46" s="1"/>
  <c r="AH76" i="37"/>
  <c r="AQ76" i="37" s="1"/>
  <c r="AH76" i="74"/>
  <c r="AQ76" i="74" s="1"/>
  <c r="AR78" i="39"/>
  <c r="Y75" i="41"/>
  <c r="X75" i="41"/>
  <c r="AI75" i="87"/>
  <c r="AN75" i="87"/>
  <c r="Z77" i="89"/>
  <c r="Z79" i="39"/>
  <c r="AR75" i="74"/>
  <c r="AR75" i="37"/>
  <c r="AN76" i="35"/>
  <c r="AI76" i="35"/>
  <c r="AI75" i="83"/>
  <c r="AN75" i="83"/>
  <c r="Y76" i="75"/>
  <c r="X76" i="75"/>
  <c r="AN73" i="29"/>
  <c r="AI73" i="29"/>
  <c r="AR74" i="91"/>
  <c r="AG74" i="43"/>
  <c r="AP74" i="43" s="1"/>
  <c r="AF74" i="43"/>
  <c r="AO74" i="43" s="1"/>
  <c r="AE74" i="43"/>
  <c r="W75" i="43"/>
  <c r="AF78" i="77"/>
  <c r="AO78" i="77" s="1"/>
  <c r="AE78" i="77"/>
  <c r="AG78" i="77"/>
  <c r="AP78" i="77" s="1"/>
  <c r="W79" i="77"/>
  <c r="AG73" i="82"/>
  <c r="AP73" i="82" s="1"/>
  <c r="AE73" i="82"/>
  <c r="W74" i="82"/>
  <c r="AF73" i="82"/>
  <c r="AO73" i="82" s="1"/>
  <c r="Z77" i="31"/>
  <c r="Y77" i="31"/>
  <c r="X77" i="31"/>
  <c r="X74" i="38"/>
  <c r="Y74" i="38"/>
  <c r="Z73" i="47"/>
  <c r="X73" i="47"/>
  <c r="Y73" i="47"/>
  <c r="AI73" i="95"/>
  <c r="AN73" i="95"/>
  <c r="AR73" i="43"/>
  <c r="Z76" i="94"/>
  <c r="X76" i="94"/>
  <c r="Y76" i="94"/>
  <c r="AF75" i="33"/>
  <c r="AO75" i="33" s="1"/>
  <c r="AE75" i="33"/>
  <c r="W76" i="33"/>
  <c r="AG75" i="33"/>
  <c r="AP75" i="33" s="1"/>
  <c r="X77" i="42"/>
  <c r="Z77" i="42" s="1"/>
  <c r="Y77" i="42"/>
  <c r="Z76" i="74"/>
  <c r="AG72" i="73"/>
  <c r="AP72" i="73" s="1"/>
  <c r="AE72" i="73"/>
  <c r="W73" i="73"/>
  <c r="AF72" i="73"/>
  <c r="AO72" i="73" s="1"/>
  <c r="Z76" i="26"/>
  <c r="X76" i="26"/>
  <c r="Y76" i="26"/>
  <c r="Z76" i="79"/>
  <c r="X78" i="27"/>
  <c r="Y78" i="27"/>
  <c r="Z78" i="27" s="1"/>
  <c r="Z77" i="35"/>
  <c r="Y77" i="35"/>
  <c r="X77" i="35"/>
  <c r="AN75" i="75"/>
  <c r="AI75" i="75"/>
  <c r="Z74" i="29"/>
  <c r="X74" i="29"/>
  <c r="Y74" i="29"/>
  <c r="X74" i="95"/>
  <c r="Z74" i="95" s="1"/>
  <c r="Y74" i="95"/>
  <c r="AF74" i="95" l="1"/>
  <c r="AO74" i="95" s="1"/>
  <c r="AE74" i="95"/>
  <c r="AG74" i="95"/>
  <c r="AP74" i="95" s="1"/>
  <c r="W75" i="95"/>
  <c r="AK6" i="39"/>
  <c r="AT6" i="39" s="1"/>
  <c r="AJ6" i="39"/>
  <c r="W79" i="27"/>
  <c r="AG78" i="27"/>
  <c r="AP78" i="27" s="1"/>
  <c r="AF78" i="27"/>
  <c r="AO78" i="27" s="1"/>
  <c r="AE78" i="27"/>
  <c r="AG77" i="42"/>
  <c r="AP77" i="42" s="1"/>
  <c r="AF77" i="42"/>
  <c r="AO77" i="42" s="1"/>
  <c r="AE77" i="42"/>
  <c r="W78" i="42"/>
  <c r="AG78" i="90"/>
  <c r="AP78" i="90" s="1"/>
  <c r="AE78" i="90"/>
  <c r="W79" i="90"/>
  <c r="AF78" i="90"/>
  <c r="AO78" i="90" s="1"/>
  <c r="AF76" i="74"/>
  <c r="AO76" i="74" s="1"/>
  <c r="W77" i="74"/>
  <c r="AG76" i="74"/>
  <c r="AP76" i="74" s="1"/>
  <c r="AE76" i="74"/>
  <c r="AR73" i="29"/>
  <c r="AJ74" i="39"/>
  <c r="AK74" i="39"/>
  <c r="AT74" i="39" s="1"/>
  <c r="AJ50" i="39"/>
  <c r="AK50" i="39"/>
  <c r="AT50" i="39" s="1"/>
  <c r="AJ20" i="39"/>
  <c r="AK20" i="39"/>
  <c r="AT20" i="39" s="1"/>
  <c r="AH74" i="29"/>
  <c r="AQ74" i="29" s="1"/>
  <c r="W78" i="35"/>
  <c r="AG77" i="35"/>
  <c r="AP77" i="35" s="1"/>
  <c r="AF77" i="35"/>
  <c r="AO77" i="35" s="1"/>
  <c r="AE77" i="35"/>
  <c r="AH76" i="26"/>
  <c r="AQ76" i="26" s="1"/>
  <c r="AE76" i="94"/>
  <c r="AF76" i="94"/>
  <c r="AO76" i="94" s="1"/>
  <c r="AG76" i="94"/>
  <c r="AP76" i="94" s="1"/>
  <c r="W77" i="94"/>
  <c r="AH73" i="47"/>
  <c r="AQ73" i="47" s="1"/>
  <c r="AH75" i="41"/>
  <c r="AQ75" i="41" s="1"/>
  <c r="AG76" i="83"/>
  <c r="AP76" i="83" s="1"/>
  <c r="AE76" i="83"/>
  <c r="AF76" i="83"/>
  <c r="AO76" i="83" s="1"/>
  <c r="W77" i="83"/>
  <c r="Z74" i="78"/>
  <c r="Y74" i="78"/>
  <c r="X74" i="78"/>
  <c r="AE75" i="81"/>
  <c r="AG75" i="81"/>
  <c r="AP75" i="81" s="1"/>
  <c r="AF75" i="81"/>
  <c r="AO75" i="81" s="1"/>
  <c r="W76" i="81"/>
  <c r="AE77" i="85"/>
  <c r="AF77" i="85"/>
  <c r="AO77" i="85" s="1"/>
  <c r="W78" i="85"/>
  <c r="AG77" i="85"/>
  <c r="AP77" i="85" s="1"/>
  <c r="AK75" i="39"/>
  <c r="AT75" i="39" s="1"/>
  <c r="AJ75" i="39"/>
  <c r="AK69" i="39"/>
  <c r="AT69" i="39" s="1"/>
  <c r="AJ69" i="39"/>
  <c r="AK63" i="39"/>
  <c r="AT63" i="39" s="1"/>
  <c r="AJ63" i="39"/>
  <c r="AK57" i="39"/>
  <c r="AT57" i="39" s="1"/>
  <c r="AJ57" i="39"/>
  <c r="AK51" i="39"/>
  <c r="AT51" i="39" s="1"/>
  <c r="AJ51" i="39"/>
  <c r="AK45" i="39"/>
  <c r="AT45" i="39" s="1"/>
  <c r="AJ45" i="39"/>
  <c r="AK39" i="39"/>
  <c r="AT39" i="39" s="1"/>
  <c r="AJ39" i="39"/>
  <c r="AK33" i="39"/>
  <c r="AT33" i="39" s="1"/>
  <c r="AJ33" i="39"/>
  <c r="AK27" i="39"/>
  <c r="AT27" i="39" s="1"/>
  <c r="AJ27" i="39"/>
  <c r="AK21" i="39"/>
  <c r="AT21" i="39" s="1"/>
  <c r="AJ21" i="39"/>
  <c r="AK15" i="39"/>
  <c r="AT15" i="39" s="1"/>
  <c r="AJ15" i="39"/>
  <c r="AJ9" i="39"/>
  <c r="AK9" i="39"/>
  <c r="AT9" i="39" s="1"/>
  <c r="AJ5" i="39"/>
  <c r="AK5" i="39"/>
  <c r="AT5" i="39" s="1"/>
  <c r="AN76" i="45"/>
  <c r="AI76" i="45"/>
  <c r="AN76" i="34"/>
  <c r="AI76" i="34"/>
  <c r="Z75" i="46"/>
  <c r="X75" i="46"/>
  <c r="Y75" i="46"/>
  <c r="AG73" i="47"/>
  <c r="AP73" i="47" s="1"/>
  <c r="AF73" i="47"/>
  <c r="AO73" i="47" s="1"/>
  <c r="AE73" i="47"/>
  <c r="W74" i="47"/>
  <c r="Y79" i="77"/>
  <c r="X79" i="77"/>
  <c r="AR75" i="83"/>
  <c r="AJ62" i="39"/>
  <c r="AK62" i="39"/>
  <c r="AT62" i="39" s="1"/>
  <c r="AJ32" i="39"/>
  <c r="AK32" i="39"/>
  <c r="AT32" i="39" s="1"/>
  <c r="AJ26" i="39"/>
  <c r="AK26" i="39"/>
  <c r="AT26" i="39" s="1"/>
  <c r="X77" i="45"/>
  <c r="Y77" i="45"/>
  <c r="X75" i="93"/>
  <c r="Y75" i="93"/>
  <c r="AF76" i="87"/>
  <c r="AO76" i="87" s="1"/>
  <c r="AE76" i="87"/>
  <c r="W77" i="87"/>
  <c r="AG76" i="87"/>
  <c r="AP76" i="87" s="1"/>
  <c r="AR76" i="42"/>
  <c r="X77" i="86"/>
  <c r="Y77" i="86"/>
  <c r="Z80" i="30"/>
  <c r="X80" i="30"/>
  <c r="Y80" i="30"/>
  <c r="AR75" i="75"/>
  <c r="AH78" i="27"/>
  <c r="AQ78" i="27" s="1"/>
  <c r="AI75" i="33"/>
  <c r="AN75" i="33"/>
  <c r="AN74" i="43"/>
  <c r="AI74" i="43"/>
  <c r="AR76" i="35"/>
  <c r="AG79" i="39"/>
  <c r="AP79" i="39" s="1"/>
  <c r="AP81" i="39" s="1"/>
  <c r="AF79" i="39"/>
  <c r="AO79" i="39" s="1"/>
  <c r="AO81" i="39" s="1"/>
  <c r="AE79" i="39"/>
  <c r="AX79" i="39"/>
  <c r="S79" i="39" s="1"/>
  <c r="AC79" i="39" s="1"/>
  <c r="Z75" i="41"/>
  <c r="AR75" i="94"/>
  <c r="AR73" i="38"/>
  <c r="AJ76" i="39"/>
  <c r="AK76" i="39"/>
  <c r="AT76" i="39" s="1"/>
  <c r="AJ73" i="39"/>
  <c r="AK73" i="39"/>
  <c r="AT73" i="39" s="1"/>
  <c r="AJ67" i="39"/>
  <c r="AK67" i="39"/>
  <c r="AT67" i="39" s="1"/>
  <c r="AJ61" i="39"/>
  <c r="AK61" i="39"/>
  <c r="AT61" i="39" s="1"/>
  <c r="AJ55" i="39"/>
  <c r="AK55" i="39"/>
  <c r="AT55" i="39" s="1"/>
  <c r="AJ49" i="39"/>
  <c r="AK49" i="39"/>
  <c r="AT49" i="39" s="1"/>
  <c r="AJ43" i="39"/>
  <c r="AK43" i="39"/>
  <c r="AT43" i="39" s="1"/>
  <c r="AJ37" i="39"/>
  <c r="AK37" i="39"/>
  <c r="AT37" i="39" s="1"/>
  <c r="AJ31" i="39"/>
  <c r="AK31" i="39"/>
  <c r="AT31" i="39" s="1"/>
  <c r="AJ25" i="39"/>
  <c r="AK25" i="39"/>
  <c r="AT25" i="39" s="1"/>
  <c r="AJ19" i="39"/>
  <c r="AK19" i="39"/>
  <c r="AT19" i="39" s="1"/>
  <c r="AJ13" i="39"/>
  <c r="AK13" i="39"/>
  <c r="AT13" i="39" s="1"/>
  <c r="AJ7" i="39"/>
  <c r="AK7" i="39"/>
  <c r="AT7" i="39" s="1"/>
  <c r="AI74" i="93"/>
  <c r="AN74" i="93"/>
  <c r="AR74" i="41"/>
  <c r="AI74" i="46"/>
  <c r="AN74" i="46"/>
  <c r="Y76" i="33"/>
  <c r="X76" i="33"/>
  <c r="AF75" i="91"/>
  <c r="AO75" i="91" s="1"/>
  <c r="AE75" i="91"/>
  <c r="W76" i="91"/>
  <c r="AG75" i="91"/>
  <c r="AP75" i="91" s="1"/>
  <c r="AJ44" i="39"/>
  <c r="AK44" i="39"/>
  <c r="AT44" i="39" s="1"/>
  <c r="AK66" i="39"/>
  <c r="AT66" i="39" s="1"/>
  <c r="AJ66" i="39"/>
  <c r="AK60" i="39"/>
  <c r="AT60" i="39" s="1"/>
  <c r="AJ60" i="39"/>
  <c r="AK54" i="39"/>
  <c r="AT54" i="39" s="1"/>
  <c r="AJ54" i="39"/>
  <c r="AK48" i="39"/>
  <c r="AT48" i="39" s="1"/>
  <c r="AJ48" i="39"/>
  <c r="AK42" i="39"/>
  <c r="AT42" i="39" s="1"/>
  <c r="AJ42" i="39"/>
  <c r="AK36" i="39"/>
  <c r="AT36" i="39" s="1"/>
  <c r="AJ36" i="39"/>
  <c r="AK30" i="39"/>
  <c r="AT30" i="39" s="1"/>
  <c r="AJ30" i="39"/>
  <c r="AK24" i="39"/>
  <c r="AT24" i="39" s="1"/>
  <c r="AJ24" i="39"/>
  <c r="AK18" i="39"/>
  <c r="AT18" i="39" s="1"/>
  <c r="AJ18" i="39"/>
  <c r="AK12" i="39"/>
  <c r="AT12" i="39" s="1"/>
  <c r="AJ12" i="39"/>
  <c r="AR77" i="27"/>
  <c r="AR75" i="26"/>
  <c r="AI76" i="86"/>
  <c r="AN76" i="86"/>
  <c r="AN79" i="30"/>
  <c r="AI79" i="30"/>
  <c r="W75" i="29"/>
  <c r="AG74" i="29"/>
  <c r="AP74" i="29" s="1"/>
  <c r="AF74" i="29"/>
  <c r="AO74" i="29" s="1"/>
  <c r="AE74" i="29"/>
  <c r="W77" i="26"/>
  <c r="AG76" i="26"/>
  <c r="AP76" i="26" s="1"/>
  <c r="AF76" i="26"/>
  <c r="AO76" i="26" s="1"/>
  <c r="AE76" i="26"/>
  <c r="W78" i="31"/>
  <c r="AG77" i="31"/>
  <c r="AP77" i="31" s="1"/>
  <c r="AE77" i="31"/>
  <c r="AF77" i="31"/>
  <c r="AO77" i="31" s="1"/>
  <c r="Y75" i="43"/>
  <c r="X75" i="43"/>
  <c r="AJ68" i="39"/>
  <c r="AK68" i="39"/>
  <c r="AT68" i="39" s="1"/>
  <c r="AJ38" i="39"/>
  <c r="AK38" i="39"/>
  <c r="AT38" i="39" s="1"/>
  <c r="AJ8" i="39"/>
  <c r="AK8" i="39"/>
  <c r="AT8" i="39" s="1"/>
  <c r="Y73" i="73"/>
  <c r="Z73" i="73" s="1"/>
  <c r="X73" i="73"/>
  <c r="AH74" i="38"/>
  <c r="AQ74" i="38" s="1"/>
  <c r="AN78" i="77"/>
  <c r="AI78" i="77"/>
  <c r="AF77" i="89"/>
  <c r="AO77" i="89" s="1"/>
  <c r="AE77" i="89"/>
  <c r="W78" i="89"/>
  <c r="AG77" i="89"/>
  <c r="AP77" i="89" s="1"/>
  <c r="AR74" i="81"/>
  <c r="AN73" i="78"/>
  <c r="AI73" i="78"/>
  <c r="AG74" i="25"/>
  <c r="AP74" i="25" s="1"/>
  <c r="W75" i="25"/>
  <c r="AF74" i="25"/>
  <c r="AO74" i="25" s="1"/>
  <c r="AE74" i="25"/>
  <c r="AJ79" i="39"/>
  <c r="AS79" i="39" s="1"/>
  <c r="AK79" i="39"/>
  <c r="AT79" i="39" s="1"/>
  <c r="AK72" i="39"/>
  <c r="AT72" i="39" s="1"/>
  <c r="AJ72" i="39"/>
  <c r="AH77" i="35"/>
  <c r="AQ77" i="35" s="1"/>
  <c r="AG76" i="79"/>
  <c r="AP76" i="79" s="1"/>
  <c r="AF76" i="79"/>
  <c r="AO76" i="79" s="1"/>
  <c r="AE76" i="79"/>
  <c r="W77" i="79"/>
  <c r="AR73" i="95"/>
  <c r="Z74" i="38"/>
  <c r="Y74" i="82"/>
  <c r="X74" i="82"/>
  <c r="AH76" i="83"/>
  <c r="AQ76" i="83" s="1"/>
  <c r="AH75" i="81"/>
  <c r="AQ75" i="81" s="1"/>
  <c r="AR76" i="31"/>
  <c r="AJ77" i="39"/>
  <c r="AK77" i="39"/>
  <c r="AT77" i="39" s="1"/>
  <c r="AJ71" i="39"/>
  <c r="AK71" i="39"/>
  <c r="AT71" i="39" s="1"/>
  <c r="AJ65" i="39"/>
  <c r="AK65" i="39"/>
  <c r="AT65" i="39" s="1"/>
  <c r="AJ59" i="39"/>
  <c r="AK59" i="39"/>
  <c r="AT59" i="39" s="1"/>
  <c r="AJ53" i="39"/>
  <c r="AK53" i="39"/>
  <c r="AT53" i="39" s="1"/>
  <c r="AJ47" i="39"/>
  <c r="AK47" i="39"/>
  <c r="AT47" i="39" s="1"/>
  <c r="AJ41" i="39"/>
  <c r="AK41" i="39"/>
  <c r="AT41" i="39" s="1"/>
  <c r="AJ35" i="39"/>
  <c r="AK35" i="39"/>
  <c r="AT35" i="39" s="1"/>
  <c r="AJ29" i="39"/>
  <c r="AK29" i="39"/>
  <c r="AT29" i="39" s="1"/>
  <c r="AJ23" i="39"/>
  <c r="AK23" i="39"/>
  <c r="AT23" i="39" s="1"/>
  <c r="AJ17" i="39"/>
  <c r="AK17" i="39"/>
  <c r="AT17" i="39" s="1"/>
  <c r="AJ11" i="39"/>
  <c r="AK11" i="39"/>
  <c r="AT11" i="39" s="1"/>
  <c r="Z77" i="37"/>
  <c r="Y77" i="37"/>
  <c r="X77" i="37"/>
  <c r="AR77" i="90"/>
  <c r="AJ56" i="39"/>
  <c r="AK56" i="39"/>
  <c r="AT56" i="39" s="1"/>
  <c r="AJ14" i="39"/>
  <c r="AK14" i="39"/>
  <c r="AT14" i="39" s="1"/>
  <c r="AH74" i="95"/>
  <c r="AQ74" i="95" s="1"/>
  <c r="AH77" i="42"/>
  <c r="AQ77" i="42" s="1"/>
  <c r="AH76" i="75"/>
  <c r="AQ76" i="75" s="1"/>
  <c r="AN72" i="73"/>
  <c r="AI72" i="73"/>
  <c r="AH76" i="94"/>
  <c r="AQ76" i="94" s="1"/>
  <c r="AH77" i="31"/>
  <c r="AQ77" i="31" s="1"/>
  <c r="AN73" i="82"/>
  <c r="AI73" i="82"/>
  <c r="Z76" i="75"/>
  <c r="AR75" i="87"/>
  <c r="AR72" i="47"/>
  <c r="AK78" i="39"/>
  <c r="AT78" i="39" s="1"/>
  <c r="AJ78" i="39"/>
  <c r="AJ70" i="39"/>
  <c r="AK70" i="39"/>
  <c r="AT70" i="39" s="1"/>
  <c r="AJ64" i="39"/>
  <c r="AK64" i="39"/>
  <c r="AT64" i="39" s="1"/>
  <c r="AJ58" i="39"/>
  <c r="AK58" i="39"/>
  <c r="AT58" i="39" s="1"/>
  <c r="AJ52" i="39"/>
  <c r="AK52" i="39"/>
  <c r="AT52" i="39" s="1"/>
  <c r="AJ46" i="39"/>
  <c r="AK46" i="39"/>
  <c r="AT46" i="39" s="1"/>
  <c r="AJ40" i="39"/>
  <c r="AK40" i="39"/>
  <c r="AT40" i="39" s="1"/>
  <c r="AJ34" i="39"/>
  <c r="AK34" i="39"/>
  <c r="AT34" i="39" s="1"/>
  <c r="AJ28" i="39"/>
  <c r="AK28" i="39"/>
  <c r="AT28" i="39" s="1"/>
  <c r="AJ22" i="39"/>
  <c r="AK22" i="39"/>
  <c r="AT22" i="39" s="1"/>
  <c r="AJ16" i="39"/>
  <c r="AK16" i="39"/>
  <c r="AT16" i="39" s="1"/>
  <c r="AJ10" i="39"/>
  <c r="AK10" i="39"/>
  <c r="AT10" i="39" s="1"/>
  <c r="AB4" i="39"/>
  <c r="AJ3" i="39"/>
  <c r="AH78" i="90"/>
  <c r="AQ78" i="90" s="1"/>
  <c r="X77" i="34"/>
  <c r="Y77" i="34"/>
  <c r="Z77" i="34" s="1"/>
  <c r="AH76" i="87"/>
  <c r="AQ76" i="87" s="1"/>
  <c r="AN76" i="37"/>
  <c r="AI76" i="37"/>
  <c r="W74" i="73" l="1"/>
  <c r="AG73" i="73"/>
  <c r="AP73" i="73" s="1"/>
  <c r="AF73" i="73"/>
  <c r="AO73" i="73" s="1"/>
  <c r="AE73" i="73"/>
  <c r="W78" i="34"/>
  <c r="AG77" i="34"/>
  <c r="AP77" i="34" s="1"/>
  <c r="AE77" i="34"/>
  <c r="AF77" i="34"/>
  <c r="AO77" i="34" s="1"/>
  <c r="AS36" i="39"/>
  <c r="AL36" i="39"/>
  <c r="AU36" i="39" s="1"/>
  <c r="AH75" i="93"/>
  <c r="AQ75" i="93" s="1"/>
  <c r="AS45" i="39"/>
  <c r="AL45" i="39"/>
  <c r="AU45" i="39" s="1"/>
  <c r="X78" i="35"/>
  <c r="Y78" i="35"/>
  <c r="Z75" i="95"/>
  <c r="X75" i="95"/>
  <c r="Y75" i="95"/>
  <c r="W78" i="37"/>
  <c r="AG77" i="37"/>
  <c r="AP77" i="37" s="1"/>
  <c r="AF77" i="37"/>
  <c r="AO77" i="37" s="1"/>
  <c r="AE77" i="37"/>
  <c r="AS23" i="39"/>
  <c r="AL23" i="39"/>
  <c r="AU23" i="39" s="1"/>
  <c r="AS41" i="39"/>
  <c r="AL41" i="39"/>
  <c r="AU41" i="39" s="1"/>
  <c r="AS59" i="39"/>
  <c r="AL59" i="39"/>
  <c r="AU59" i="39" s="1"/>
  <c r="AS77" i="39"/>
  <c r="AL77" i="39"/>
  <c r="AU77" i="39" s="1"/>
  <c r="AH73" i="73"/>
  <c r="AQ73" i="73" s="1"/>
  <c r="AS38" i="39"/>
  <c r="AL38" i="39"/>
  <c r="AU38" i="39" s="1"/>
  <c r="AR76" i="86"/>
  <c r="AI75" i="91"/>
  <c r="AN75" i="91"/>
  <c r="AR74" i="46"/>
  <c r="AS7" i="39"/>
  <c r="AL7" i="39"/>
  <c r="AU7" i="39" s="1"/>
  <c r="AS25" i="39"/>
  <c r="AL25" i="39"/>
  <c r="AU25" i="39" s="1"/>
  <c r="AS43" i="39"/>
  <c r="AL43" i="39"/>
  <c r="AU43" i="39" s="1"/>
  <c r="AS61" i="39"/>
  <c r="AL61" i="39"/>
  <c r="AU61" i="39" s="1"/>
  <c r="AS76" i="39"/>
  <c r="AL76" i="39"/>
  <c r="AU76" i="39" s="1"/>
  <c r="AR74" i="43"/>
  <c r="AH80" i="30"/>
  <c r="AQ80" i="30" s="1"/>
  <c r="Y74" i="47"/>
  <c r="X74" i="47"/>
  <c r="AE75" i="46"/>
  <c r="W76" i="46"/>
  <c r="AF75" i="46"/>
  <c r="AO75" i="46" s="1"/>
  <c r="AG75" i="46"/>
  <c r="AP75" i="46" s="1"/>
  <c r="AS5" i="39"/>
  <c r="AL5" i="39"/>
  <c r="AU5" i="39" s="1"/>
  <c r="AS74" i="39"/>
  <c r="AL74" i="39"/>
  <c r="AU74" i="39" s="1"/>
  <c r="X77" i="74"/>
  <c r="Y77" i="74"/>
  <c r="AI78" i="27"/>
  <c r="AN78" i="27"/>
  <c r="AS46" i="39"/>
  <c r="AL46" i="39"/>
  <c r="AU46" i="39" s="1"/>
  <c r="AH74" i="82"/>
  <c r="AQ74" i="82" s="1"/>
  <c r="W81" i="30"/>
  <c r="AF80" i="30"/>
  <c r="AO80" i="30" s="1"/>
  <c r="AE80" i="30"/>
  <c r="AG80" i="30"/>
  <c r="AP80" i="30" s="1"/>
  <c r="AN73" i="47"/>
  <c r="AI73" i="47"/>
  <c r="AS47" i="39"/>
  <c r="AL47" i="39"/>
  <c r="AU47" i="39" s="1"/>
  <c r="Z77" i="79"/>
  <c r="Y77" i="79"/>
  <c r="X77" i="79"/>
  <c r="AS68" i="39"/>
  <c r="AL68" i="39"/>
  <c r="AU68" i="39" s="1"/>
  <c r="Z75" i="29"/>
  <c r="X75" i="29"/>
  <c r="Y75" i="29"/>
  <c r="AS44" i="39"/>
  <c r="AL44" i="39"/>
  <c r="AU44" i="39" s="1"/>
  <c r="AH76" i="33"/>
  <c r="AQ76" i="33" s="1"/>
  <c r="AS13" i="39"/>
  <c r="AL13" i="39"/>
  <c r="AU13" i="39" s="1"/>
  <c r="AS31" i="39"/>
  <c r="AL31" i="39"/>
  <c r="AU31" i="39" s="1"/>
  <c r="AS49" i="39"/>
  <c r="AL49" i="39"/>
  <c r="AU49" i="39" s="1"/>
  <c r="AS67" i="39"/>
  <c r="AL67" i="39"/>
  <c r="AU67" i="39" s="1"/>
  <c r="Z77" i="87"/>
  <c r="X77" i="87"/>
  <c r="Y77" i="87"/>
  <c r="Z75" i="93"/>
  <c r="AH79" i="77"/>
  <c r="AQ79" i="77" s="1"/>
  <c r="AS9" i="39"/>
  <c r="AL9" i="39"/>
  <c r="AU9" i="39" s="1"/>
  <c r="Y78" i="85"/>
  <c r="Z78" i="85" s="1"/>
  <c r="X78" i="85"/>
  <c r="X77" i="83"/>
  <c r="Y77" i="83"/>
  <c r="AS20" i="39"/>
  <c r="AL20" i="39"/>
  <c r="AU20" i="39" s="1"/>
  <c r="AI77" i="42"/>
  <c r="AN77" i="42"/>
  <c r="AR76" i="37"/>
  <c r="AS10" i="39"/>
  <c r="AL10" i="39"/>
  <c r="AU10" i="39" s="1"/>
  <c r="AS64" i="39"/>
  <c r="AL64" i="39"/>
  <c r="AU64" i="39" s="1"/>
  <c r="AS56" i="39"/>
  <c r="AL56" i="39"/>
  <c r="AU56" i="39" s="1"/>
  <c r="AS18" i="39"/>
  <c r="AL18" i="39"/>
  <c r="AU18" i="39" s="1"/>
  <c r="AS54" i="39"/>
  <c r="AL54" i="39"/>
  <c r="AU54" i="39" s="1"/>
  <c r="AN79" i="39"/>
  <c r="AN81" i="39" s="1"/>
  <c r="AI79" i="39"/>
  <c r="AR76" i="34"/>
  <c r="AS27" i="39"/>
  <c r="AL27" i="39"/>
  <c r="AU27" i="39" s="1"/>
  <c r="X76" i="81"/>
  <c r="Y76" i="81"/>
  <c r="Z76" i="81" s="1"/>
  <c r="AS11" i="39"/>
  <c r="AL11" i="39"/>
  <c r="AU11" i="39" s="1"/>
  <c r="AS29" i="39"/>
  <c r="AL29" i="39"/>
  <c r="AU29" i="39" s="1"/>
  <c r="AS65" i="39"/>
  <c r="AL65" i="39"/>
  <c r="AU65" i="39" s="1"/>
  <c r="AR73" i="78"/>
  <c r="AH77" i="34"/>
  <c r="AQ77" i="34" s="1"/>
  <c r="AS16" i="39"/>
  <c r="AL16" i="39"/>
  <c r="AU16" i="39" s="1"/>
  <c r="AS34" i="39"/>
  <c r="AL34" i="39"/>
  <c r="AU34" i="39" s="1"/>
  <c r="AS52" i="39"/>
  <c r="AL52" i="39"/>
  <c r="AU52" i="39" s="1"/>
  <c r="AS70" i="39"/>
  <c r="AL70" i="39"/>
  <c r="AU70" i="39" s="1"/>
  <c r="Z74" i="82"/>
  <c r="AN76" i="79"/>
  <c r="AI76" i="79"/>
  <c r="AN74" i="25"/>
  <c r="AI74" i="25"/>
  <c r="AI77" i="89"/>
  <c r="AN77" i="89"/>
  <c r="AH75" i="43"/>
  <c r="AQ75" i="43" s="1"/>
  <c r="Y77" i="26"/>
  <c r="X77" i="26"/>
  <c r="AR79" i="30"/>
  <c r="AS24" i="39"/>
  <c r="AL24" i="39"/>
  <c r="AU24" i="39" s="1"/>
  <c r="AS42" i="39"/>
  <c r="AL42" i="39"/>
  <c r="AU42" i="39" s="1"/>
  <c r="AS60" i="39"/>
  <c r="AL60" i="39"/>
  <c r="AU60" i="39" s="1"/>
  <c r="AR75" i="33"/>
  <c r="AH77" i="86"/>
  <c r="AQ77" i="86" s="1"/>
  <c r="AS32" i="39"/>
  <c r="AL32" i="39"/>
  <c r="AU32" i="39" s="1"/>
  <c r="AR76" i="45"/>
  <c r="AS15" i="39"/>
  <c r="AL15" i="39"/>
  <c r="AU15" i="39" s="1"/>
  <c r="AS33" i="39"/>
  <c r="AL33" i="39"/>
  <c r="AU33" i="39" s="1"/>
  <c r="AS51" i="39"/>
  <c r="AL51" i="39"/>
  <c r="AU51" i="39" s="1"/>
  <c r="AS69" i="39"/>
  <c r="AL69" i="39"/>
  <c r="AU69" i="39" s="1"/>
  <c r="AN76" i="94"/>
  <c r="AI76" i="94"/>
  <c r="AI77" i="35"/>
  <c r="AN77" i="35"/>
  <c r="AI76" i="74"/>
  <c r="AN76" i="74"/>
  <c r="AH77" i="37"/>
  <c r="AQ77" i="37" s="1"/>
  <c r="AS17" i="39"/>
  <c r="AL17" i="39"/>
  <c r="AU17" i="39" s="1"/>
  <c r="AS35" i="39"/>
  <c r="AL35" i="39"/>
  <c r="AU35" i="39" s="1"/>
  <c r="AS53" i="39"/>
  <c r="AL53" i="39"/>
  <c r="AU53" i="39" s="1"/>
  <c r="AS71" i="39"/>
  <c r="AL71" i="39"/>
  <c r="AU71" i="39" s="1"/>
  <c r="W75" i="38"/>
  <c r="AG74" i="38"/>
  <c r="AP74" i="38" s="1"/>
  <c r="AF74" i="38"/>
  <c r="AO74" i="38" s="1"/>
  <c r="AE74" i="38"/>
  <c r="AS8" i="39"/>
  <c r="AL8" i="39"/>
  <c r="AU8" i="39" s="1"/>
  <c r="Y78" i="31"/>
  <c r="Z78" i="31" s="1"/>
  <c r="X78" i="31"/>
  <c r="AI74" i="29"/>
  <c r="AN74" i="29"/>
  <c r="Z76" i="33"/>
  <c r="AR74" i="93"/>
  <c r="AS19" i="39"/>
  <c r="AL19" i="39"/>
  <c r="AU19" i="39" s="1"/>
  <c r="AS37" i="39"/>
  <c r="AL37" i="39"/>
  <c r="AU37" i="39" s="1"/>
  <c r="AS55" i="39"/>
  <c r="AL55" i="39"/>
  <c r="AU55" i="39" s="1"/>
  <c r="AS73" i="39"/>
  <c r="AL73" i="39"/>
  <c r="AU73" i="39" s="1"/>
  <c r="Z77" i="86"/>
  <c r="AN76" i="87"/>
  <c r="AI76" i="87"/>
  <c r="AH77" i="45"/>
  <c r="AQ77" i="45" s="1"/>
  <c r="Z79" i="77"/>
  <c r="AI75" i="81"/>
  <c r="AN75" i="81"/>
  <c r="AS50" i="39"/>
  <c r="AL50" i="39"/>
  <c r="AU50" i="39" s="1"/>
  <c r="X79" i="90"/>
  <c r="Y79" i="90"/>
  <c r="Z79" i="27"/>
  <c r="X79" i="27"/>
  <c r="Y79" i="27"/>
  <c r="AN74" i="95"/>
  <c r="AI74" i="95"/>
  <c r="AS28" i="39"/>
  <c r="AL28" i="39"/>
  <c r="AU28" i="39" s="1"/>
  <c r="AI77" i="31"/>
  <c r="AN77" i="31"/>
  <c r="AS26" i="39"/>
  <c r="AL26" i="39"/>
  <c r="AU26" i="39" s="1"/>
  <c r="AS63" i="39"/>
  <c r="AL63" i="39"/>
  <c r="AU63" i="39" s="1"/>
  <c r="W75" i="78"/>
  <c r="AG74" i="78"/>
  <c r="AP74" i="78" s="1"/>
  <c r="AF74" i="78"/>
  <c r="AO74" i="78" s="1"/>
  <c r="AE74" i="78"/>
  <c r="Z78" i="42"/>
  <c r="X78" i="42"/>
  <c r="Y78" i="42"/>
  <c r="X78" i="89"/>
  <c r="Y78" i="89"/>
  <c r="AS3" i="39"/>
  <c r="AL3" i="39"/>
  <c r="AU3" i="39" s="1"/>
  <c r="AS78" i="39"/>
  <c r="AL78" i="39"/>
  <c r="AU78" i="39" s="1"/>
  <c r="AF76" i="75"/>
  <c r="AO76" i="75" s="1"/>
  <c r="W77" i="75"/>
  <c r="AG76" i="75"/>
  <c r="AP76" i="75" s="1"/>
  <c r="AE76" i="75"/>
  <c r="AJ4" i="39"/>
  <c r="AK4" i="39"/>
  <c r="AT4" i="39" s="1"/>
  <c r="AT81" i="39" s="1"/>
  <c r="AS22" i="39"/>
  <c r="AL22" i="39"/>
  <c r="AU22" i="39" s="1"/>
  <c r="AS40" i="39"/>
  <c r="AL40" i="39"/>
  <c r="AU40" i="39" s="1"/>
  <c r="AS58" i="39"/>
  <c r="AL58" i="39"/>
  <c r="AU58" i="39" s="1"/>
  <c r="AR73" i="82"/>
  <c r="AR72" i="73"/>
  <c r="AS14" i="39"/>
  <c r="AL14" i="39"/>
  <c r="AU14" i="39" s="1"/>
  <c r="AS72" i="39"/>
  <c r="AL72" i="39"/>
  <c r="AU72" i="39" s="1"/>
  <c r="Y75" i="25"/>
  <c r="X75" i="25"/>
  <c r="AR78" i="77"/>
  <c r="Z75" i="43"/>
  <c r="AI76" i="26"/>
  <c r="AN76" i="26"/>
  <c r="AS12" i="39"/>
  <c r="AL12" i="39"/>
  <c r="AU12" i="39" s="1"/>
  <c r="AS30" i="39"/>
  <c r="AL30" i="39"/>
  <c r="AU30" i="39" s="1"/>
  <c r="AS48" i="39"/>
  <c r="AL48" i="39"/>
  <c r="AU48" i="39" s="1"/>
  <c r="AS66" i="39"/>
  <c r="AL66" i="39"/>
  <c r="AU66" i="39" s="1"/>
  <c r="Z76" i="91"/>
  <c r="Y76" i="91"/>
  <c r="X76" i="91"/>
  <c r="AF75" i="41"/>
  <c r="AO75" i="41" s="1"/>
  <c r="AE75" i="41"/>
  <c r="W76" i="41"/>
  <c r="AG75" i="41"/>
  <c r="AP75" i="41" s="1"/>
  <c r="Z77" i="45"/>
  <c r="AS62" i="39"/>
  <c r="AL62" i="39"/>
  <c r="AU62" i="39" s="1"/>
  <c r="AH75" i="46"/>
  <c r="AQ75" i="46" s="1"/>
  <c r="AS21" i="39"/>
  <c r="AL21" i="39"/>
  <c r="AU21" i="39" s="1"/>
  <c r="AS39" i="39"/>
  <c r="AL39" i="39"/>
  <c r="AU39" i="39" s="1"/>
  <c r="AS57" i="39"/>
  <c r="AL57" i="39"/>
  <c r="AU57" i="39" s="1"/>
  <c r="AS75" i="39"/>
  <c r="AL75" i="39"/>
  <c r="AU75" i="39" s="1"/>
  <c r="AN77" i="85"/>
  <c r="AI77" i="85"/>
  <c r="AH74" i="78"/>
  <c r="AQ74" i="78" s="1"/>
  <c r="AN76" i="83"/>
  <c r="AI76" i="83"/>
  <c r="X77" i="94"/>
  <c r="Y77" i="94"/>
  <c r="Z77" i="94" s="1"/>
  <c r="AN78" i="90"/>
  <c r="AI78" i="90"/>
  <c r="AS6" i="39"/>
  <c r="AL6" i="39"/>
  <c r="AU6" i="39" s="1"/>
  <c r="AF76" i="81" l="1"/>
  <c r="AO76" i="81" s="1"/>
  <c r="AG76" i="81"/>
  <c r="AP76" i="81" s="1"/>
  <c r="W77" i="81"/>
  <c r="AE76" i="81"/>
  <c r="AG78" i="85"/>
  <c r="AP78" i="85" s="1"/>
  <c r="AF78" i="85"/>
  <c r="AO78" i="85" s="1"/>
  <c r="W79" i="85"/>
  <c r="AE78" i="85"/>
  <c r="AG77" i="94"/>
  <c r="AP77" i="94" s="1"/>
  <c r="W78" i="94"/>
  <c r="AE77" i="94"/>
  <c r="AF77" i="94"/>
  <c r="AO77" i="94" s="1"/>
  <c r="AF78" i="31"/>
  <c r="AO78" i="31" s="1"/>
  <c r="AE78" i="31"/>
  <c r="W79" i="31"/>
  <c r="AG78" i="31"/>
  <c r="AP78" i="31" s="1"/>
  <c r="AI74" i="78"/>
  <c r="AN74" i="78"/>
  <c r="AE75" i="29"/>
  <c r="AF75" i="29"/>
  <c r="AO75" i="29" s="1"/>
  <c r="AG75" i="29"/>
  <c r="AP75" i="29" s="1"/>
  <c r="W76" i="29"/>
  <c r="AR78" i="90"/>
  <c r="AR77" i="85"/>
  <c r="W76" i="43"/>
  <c r="AG75" i="43"/>
  <c r="AP75" i="43" s="1"/>
  <c r="AF75" i="43"/>
  <c r="AO75" i="43" s="1"/>
  <c r="AE75" i="43"/>
  <c r="AE78" i="42"/>
  <c r="AG78" i="42"/>
  <c r="AP78" i="42" s="1"/>
  <c r="W79" i="42"/>
  <c r="AF78" i="42"/>
  <c r="AO78" i="42" s="1"/>
  <c r="AE79" i="27"/>
  <c r="AX79" i="27"/>
  <c r="S79" i="27" s="1"/>
  <c r="AC79" i="27" s="1"/>
  <c r="AG79" i="27"/>
  <c r="AP79" i="27" s="1"/>
  <c r="AP81" i="27" s="1"/>
  <c r="AF79" i="27"/>
  <c r="AO79" i="27" s="1"/>
  <c r="AO81" i="27" s="1"/>
  <c r="AH78" i="31"/>
  <c r="AQ78" i="31" s="1"/>
  <c r="AR76" i="74"/>
  <c r="AR74" i="25"/>
  <c r="AR77" i="42"/>
  <c r="AH78" i="85"/>
  <c r="AQ78" i="85" s="1"/>
  <c r="AH77" i="87"/>
  <c r="AQ77" i="87" s="1"/>
  <c r="AH75" i="29"/>
  <c r="AQ75" i="29" s="1"/>
  <c r="W78" i="79"/>
  <c r="AG77" i="79"/>
  <c r="AP77" i="79" s="1"/>
  <c r="AF77" i="79"/>
  <c r="AO77" i="79" s="1"/>
  <c r="AE77" i="79"/>
  <c r="AI80" i="30"/>
  <c r="AN80" i="30"/>
  <c r="AR78" i="27"/>
  <c r="AI75" i="46"/>
  <c r="AN75" i="46"/>
  <c r="AR75" i="91"/>
  <c r="AI77" i="37"/>
  <c r="AN77" i="37"/>
  <c r="AH75" i="95"/>
  <c r="AQ75" i="95" s="1"/>
  <c r="X78" i="34"/>
  <c r="Y78" i="34"/>
  <c r="AG77" i="87"/>
  <c r="AP77" i="87" s="1"/>
  <c r="AF77" i="87"/>
  <c r="AO77" i="87" s="1"/>
  <c r="W78" i="87"/>
  <c r="AE77" i="87"/>
  <c r="AH74" i="47"/>
  <c r="AQ74" i="47" s="1"/>
  <c r="AG75" i="95"/>
  <c r="AP75" i="95" s="1"/>
  <c r="AF75" i="95"/>
  <c r="AO75" i="95" s="1"/>
  <c r="W76" i="95"/>
  <c r="AE75" i="95"/>
  <c r="AF79" i="77"/>
  <c r="AO79" i="77" s="1"/>
  <c r="W80" i="77"/>
  <c r="AE79" i="77"/>
  <c r="AG79" i="77"/>
  <c r="AP79" i="77" s="1"/>
  <c r="AH77" i="26"/>
  <c r="AQ77" i="26" s="1"/>
  <c r="AR76" i="79"/>
  <c r="AH77" i="74"/>
  <c r="AQ77" i="74" s="1"/>
  <c r="Y77" i="75"/>
  <c r="X77" i="75"/>
  <c r="AI73" i="73"/>
  <c r="AN73" i="73"/>
  <c r="Y76" i="41"/>
  <c r="X76" i="41"/>
  <c r="AH78" i="89"/>
  <c r="AQ78" i="89" s="1"/>
  <c r="AR74" i="95"/>
  <c r="AH79" i="90"/>
  <c r="AQ79" i="90" s="1"/>
  <c r="AR76" i="87"/>
  <c r="AR77" i="35"/>
  <c r="AH77" i="94"/>
  <c r="AQ77" i="94" s="1"/>
  <c r="AI75" i="41"/>
  <c r="AN75" i="41"/>
  <c r="AH75" i="25"/>
  <c r="AQ75" i="25" s="1"/>
  <c r="AS4" i="39"/>
  <c r="AS81" i="39" s="1"/>
  <c r="AL4" i="39"/>
  <c r="AU4" i="39" s="1"/>
  <c r="Z78" i="89"/>
  <c r="Z79" i="90"/>
  <c r="AG76" i="33"/>
  <c r="AP76" i="33" s="1"/>
  <c r="AF76" i="33"/>
  <c r="AO76" i="33" s="1"/>
  <c r="AE76" i="33"/>
  <c r="W77" i="33"/>
  <c r="Z75" i="38"/>
  <c r="Y75" i="38"/>
  <c r="X75" i="38"/>
  <c r="AR76" i="94"/>
  <c r="AH76" i="81"/>
  <c r="AQ76" i="81" s="1"/>
  <c r="AL79" i="39"/>
  <c r="AU79" i="39" s="1"/>
  <c r="AR79" i="39"/>
  <c r="AR81" i="39" s="1"/>
  <c r="AR73" i="47"/>
  <c r="Y81" i="30"/>
  <c r="X81" i="30"/>
  <c r="Z77" i="74"/>
  <c r="Z74" i="47"/>
  <c r="AH78" i="35"/>
  <c r="AQ78" i="35" s="1"/>
  <c r="AI77" i="34"/>
  <c r="AN77" i="34"/>
  <c r="AI76" i="75"/>
  <c r="AN76" i="75"/>
  <c r="AE77" i="86"/>
  <c r="W78" i="86"/>
  <c r="AF77" i="86"/>
  <c r="AO77" i="86" s="1"/>
  <c r="AG77" i="86"/>
  <c r="AP77" i="86" s="1"/>
  <c r="Z77" i="26"/>
  <c r="W75" i="82"/>
  <c r="AG74" i="82"/>
  <c r="AP74" i="82" s="1"/>
  <c r="AF74" i="82"/>
  <c r="AO74" i="82" s="1"/>
  <c r="AE74" i="82"/>
  <c r="AH77" i="83"/>
  <c r="AQ77" i="83" s="1"/>
  <c r="AG75" i="93"/>
  <c r="AP75" i="93" s="1"/>
  <c r="AF75" i="93"/>
  <c r="AO75" i="93" s="1"/>
  <c r="AE75" i="93"/>
  <c r="W76" i="93"/>
  <c r="AH77" i="79"/>
  <c r="AQ77" i="79" s="1"/>
  <c r="Z78" i="37"/>
  <c r="Y78" i="37"/>
  <c r="X78" i="37"/>
  <c r="Z78" i="35"/>
  <c r="AG76" i="91"/>
  <c r="AP76" i="91" s="1"/>
  <c r="AF76" i="91"/>
  <c r="AO76" i="91" s="1"/>
  <c r="AE76" i="91"/>
  <c r="W77" i="91"/>
  <c r="AR75" i="81"/>
  <c r="AR76" i="83"/>
  <c r="W78" i="45"/>
  <c r="AG77" i="45"/>
  <c r="AP77" i="45" s="1"/>
  <c r="AF77" i="45"/>
  <c r="AO77" i="45" s="1"/>
  <c r="AE77" i="45"/>
  <c r="AH76" i="91"/>
  <c r="AQ76" i="91" s="1"/>
  <c r="AR76" i="26"/>
  <c r="Z75" i="25"/>
  <c r="AU81" i="39"/>
  <c r="C11" i="39" s="1"/>
  <c r="AH78" i="42"/>
  <c r="AQ78" i="42" s="1"/>
  <c r="Y75" i="78"/>
  <c r="X75" i="78"/>
  <c r="AR77" i="31"/>
  <c r="AH79" i="27"/>
  <c r="AQ79" i="27" s="1"/>
  <c r="AQ81" i="27" s="1"/>
  <c r="AZ3" i="27"/>
  <c r="AX3" i="27" s="1"/>
  <c r="S3" i="27" s="1"/>
  <c r="AC3" i="27" s="1"/>
  <c r="AX5" i="27"/>
  <c r="S5" i="27" s="1"/>
  <c r="AC5" i="27" s="1"/>
  <c r="AB6" i="27" s="1"/>
  <c r="AX6" i="27"/>
  <c r="S6" i="27" s="1"/>
  <c r="AC6" i="27" s="1"/>
  <c r="AB7" i="27" s="1"/>
  <c r="AX7" i="27"/>
  <c r="S7" i="27" s="1"/>
  <c r="AC7" i="27" s="1"/>
  <c r="AB8" i="27" s="1"/>
  <c r="AX8" i="27"/>
  <c r="S8" i="27" s="1"/>
  <c r="AC8" i="27" s="1"/>
  <c r="AB9" i="27" s="1"/>
  <c r="AX9" i="27"/>
  <c r="S9" i="27" s="1"/>
  <c r="AC9" i="27" s="1"/>
  <c r="AB10" i="27" s="1"/>
  <c r="AX10" i="27"/>
  <c r="S10" i="27" s="1"/>
  <c r="AC10" i="27" s="1"/>
  <c r="AB11" i="27" s="1"/>
  <c r="AX11" i="27"/>
  <c r="S11" i="27" s="1"/>
  <c r="AC11" i="27" s="1"/>
  <c r="AB12" i="27" s="1"/>
  <c r="AX12" i="27"/>
  <c r="S12" i="27" s="1"/>
  <c r="AC12" i="27" s="1"/>
  <c r="AB13" i="27" s="1"/>
  <c r="AX13" i="27"/>
  <c r="S13" i="27" s="1"/>
  <c r="AC13" i="27" s="1"/>
  <c r="AB14" i="27" s="1"/>
  <c r="AX14" i="27"/>
  <c r="S14" i="27" s="1"/>
  <c r="AC14" i="27" s="1"/>
  <c r="AB15" i="27" s="1"/>
  <c r="AX15" i="27"/>
  <c r="S15" i="27" s="1"/>
  <c r="AC15" i="27" s="1"/>
  <c r="AB16" i="27" s="1"/>
  <c r="AX16" i="27"/>
  <c r="S16" i="27" s="1"/>
  <c r="AC16" i="27" s="1"/>
  <c r="AB17" i="27" s="1"/>
  <c r="AX17" i="27"/>
  <c r="S17" i="27" s="1"/>
  <c r="AC17" i="27" s="1"/>
  <c r="AB18" i="27" s="1"/>
  <c r="AX18" i="27"/>
  <c r="S18" i="27" s="1"/>
  <c r="AC18" i="27" s="1"/>
  <c r="AB19" i="27" s="1"/>
  <c r="AX19" i="27"/>
  <c r="S19" i="27" s="1"/>
  <c r="AC19" i="27" s="1"/>
  <c r="AB20" i="27" s="1"/>
  <c r="AX20" i="27"/>
  <c r="S20" i="27" s="1"/>
  <c r="AC20" i="27" s="1"/>
  <c r="AB21" i="27" s="1"/>
  <c r="AX21" i="27"/>
  <c r="S21" i="27" s="1"/>
  <c r="AC21" i="27" s="1"/>
  <c r="AB22" i="27" s="1"/>
  <c r="AX22" i="27"/>
  <c r="S22" i="27" s="1"/>
  <c r="AC22" i="27" s="1"/>
  <c r="AB23" i="27" s="1"/>
  <c r="AX23" i="27"/>
  <c r="S23" i="27" s="1"/>
  <c r="AC23" i="27" s="1"/>
  <c r="AB24" i="27" s="1"/>
  <c r="AX24" i="27"/>
  <c r="S24" i="27" s="1"/>
  <c r="AC24" i="27" s="1"/>
  <c r="AB25" i="27" s="1"/>
  <c r="AX25" i="27"/>
  <c r="S25" i="27" s="1"/>
  <c r="AC25" i="27" s="1"/>
  <c r="AB26" i="27" s="1"/>
  <c r="AX26" i="27"/>
  <c r="S26" i="27" s="1"/>
  <c r="AC26" i="27" s="1"/>
  <c r="AB27" i="27" s="1"/>
  <c r="AX27" i="27"/>
  <c r="S27" i="27" s="1"/>
  <c r="AC27" i="27" s="1"/>
  <c r="AB28" i="27" s="1"/>
  <c r="AX28" i="27"/>
  <c r="S28" i="27" s="1"/>
  <c r="AC28" i="27" s="1"/>
  <c r="AB29" i="27" s="1"/>
  <c r="AX29" i="27"/>
  <c r="S29" i="27" s="1"/>
  <c r="AC29" i="27" s="1"/>
  <c r="AB30" i="27" s="1"/>
  <c r="AX30" i="27"/>
  <c r="S30" i="27" s="1"/>
  <c r="AC30" i="27" s="1"/>
  <c r="AB31" i="27" s="1"/>
  <c r="AX31" i="27"/>
  <c r="S31" i="27" s="1"/>
  <c r="AC31" i="27" s="1"/>
  <c r="AB32" i="27" s="1"/>
  <c r="AX32" i="27"/>
  <c r="S32" i="27" s="1"/>
  <c r="AC32" i="27" s="1"/>
  <c r="AB33" i="27" s="1"/>
  <c r="AX33" i="27"/>
  <c r="S33" i="27" s="1"/>
  <c r="AC33" i="27" s="1"/>
  <c r="AB34" i="27" s="1"/>
  <c r="AX34" i="27"/>
  <c r="S34" i="27" s="1"/>
  <c r="AC34" i="27" s="1"/>
  <c r="AB35" i="27" s="1"/>
  <c r="AX35" i="27"/>
  <c r="S35" i="27" s="1"/>
  <c r="AC35" i="27" s="1"/>
  <c r="AB36" i="27" s="1"/>
  <c r="AX36" i="27"/>
  <c r="S36" i="27" s="1"/>
  <c r="AC36" i="27" s="1"/>
  <c r="AB37" i="27" s="1"/>
  <c r="AX37" i="27"/>
  <c r="S37" i="27" s="1"/>
  <c r="AC37" i="27" s="1"/>
  <c r="AB38" i="27" s="1"/>
  <c r="AX38" i="27"/>
  <c r="S38" i="27" s="1"/>
  <c r="AC38" i="27" s="1"/>
  <c r="AB39" i="27" s="1"/>
  <c r="AX39" i="27"/>
  <c r="S39" i="27" s="1"/>
  <c r="AC39" i="27" s="1"/>
  <c r="AB40" i="27" s="1"/>
  <c r="AX40" i="27"/>
  <c r="S40" i="27" s="1"/>
  <c r="AC40" i="27" s="1"/>
  <c r="AB41" i="27" s="1"/>
  <c r="AX41" i="27"/>
  <c r="S41" i="27" s="1"/>
  <c r="AC41" i="27" s="1"/>
  <c r="AB42" i="27" s="1"/>
  <c r="AX42" i="27"/>
  <c r="S42" i="27" s="1"/>
  <c r="AC42" i="27" s="1"/>
  <c r="AB43" i="27" s="1"/>
  <c r="AX43" i="27"/>
  <c r="S43" i="27" s="1"/>
  <c r="AC43" i="27" s="1"/>
  <c r="AB44" i="27" s="1"/>
  <c r="AX44" i="27"/>
  <c r="S44" i="27" s="1"/>
  <c r="AC44" i="27" s="1"/>
  <c r="AB45" i="27" s="1"/>
  <c r="AX45" i="27"/>
  <c r="S45" i="27" s="1"/>
  <c r="AC45" i="27" s="1"/>
  <c r="AB46" i="27" s="1"/>
  <c r="AX46" i="27"/>
  <c r="S46" i="27" s="1"/>
  <c r="AC46" i="27" s="1"/>
  <c r="AB47" i="27" s="1"/>
  <c r="AX47" i="27"/>
  <c r="S47" i="27" s="1"/>
  <c r="AC47" i="27" s="1"/>
  <c r="AB48" i="27" s="1"/>
  <c r="AX48" i="27"/>
  <c r="S48" i="27" s="1"/>
  <c r="AC48" i="27" s="1"/>
  <c r="AB49" i="27" s="1"/>
  <c r="AX49" i="27"/>
  <c r="S49" i="27" s="1"/>
  <c r="AC49" i="27" s="1"/>
  <c r="AB50" i="27" s="1"/>
  <c r="AX50" i="27"/>
  <c r="S50" i="27" s="1"/>
  <c r="AC50" i="27" s="1"/>
  <c r="AB51" i="27" s="1"/>
  <c r="AX51" i="27"/>
  <c r="S51" i="27" s="1"/>
  <c r="AC51" i="27" s="1"/>
  <c r="AB52" i="27" s="1"/>
  <c r="AX52" i="27"/>
  <c r="S52" i="27" s="1"/>
  <c r="AC52" i="27" s="1"/>
  <c r="AB53" i="27" s="1"/>
  <c r="AX53" i="27"/>
  <c r="S53" i="27" s="1"/>
  <c r="AC53" i="27" s="1"/>
  <c r="AB54" i="27" s="1"/>
  <c r="AX54" i="27"/>
  <c r="S54" i="27" s="1"/>
  <c r="AC54" i="27" s="1"/>
  <c r="AB55" i="27" s="1"/>
  <c r="AX55" i="27"/>
  <c r="S55" i="27" s="1"/>
  <c r="AC55" i="27" s="1"/>
  <c r="AB56" i="27" s="1"/>
  <c r="AX56" i="27"/>
  <c r="S56" i="27" s="1"/>
  <c r="AC56" i="27" s="1"/>
  <c r="AB57" i="27" s="1"/>
  <c r="AX57" i="27"/>
  <c r="S57" i="27" s="1"/>
  <c r="AC57" i="27" s="1"/>
  <c r="AB58" i="27" s="1"/>
  <c r="AX58" i="27"/>
  <c r="S58" i="27" s="1"/>
  <c r="AC58" i="27" s="1"/>
  <c r="AB59" i="27" s="1"/>
  <c r="AX59" i="27"/>
  <c r="S59" i="27" s="1"/>
  <c r="AC59" i="27" s="1"/>
  <c r="AB60" i="27" s="1"/>
  <c r="AX60" i="27"/>
  <c r="S60" i="27" s="1"/>
  <c r="AC60" i="27" s="1"/>
  <c r="AB61" i="27" s="1"/>
  <c r="AX61" i="27"/>
  <c r="S61" i="27" s="1"/>
  <c r="AC61" i="27" s="1"/>
  <c r="AB62" i="27" s="1"/>
  <c r="AX62" i="27"/>
  <c r="S62" i="27" s="1"/>
  <c r="AC62" i="27" s="1"/>
  <c r="AB63" i="27" s="1"/>
  <c r="AX63" i="27"/>
  <c r="S63" i="27" s="1"/>
  <c r="AC63" i="27" s="1"/>
  <c r="AB64" i="27" s="1"/>
  <c r="AX64" i="27"/>
  <c r="S64" i="27" s="1"/>
  <c r="AC64" i="27" s="1"/>
  <c r="AB65" i="27" s="1"/>
  <c r="AX65" i="27"/>
  <c r="S65" i="27" s="1"/>
  <c r="AC65" i="27" s="1"/>
  <c r="AB66" i="27" s="1"/>
  <c r="AX66" i="27"/>
  <c r="S66" i="27" s="1"/>
  <c r="AC66" i="27" s="1"/>
  <c r="AB67" i="27" s="1"/>
  <c r="AX67" i="27"/>
  <c r="S67" i="27" s="1"/>
  <c r="AC67" i="27" s="1"/>
  <c r="AB68" i="27" s="1"/>
  <c r="AX68" i="27"/>
  <c r="S68" i="27" s="1"/>
  <c r="AC68" i="27" s="1"/>
  <c r="AB69" i="27" s="1"/>
  <c r="AX69" i="27"/>
  <c r="S69" i="27" s="1"/>
  <c r="AC69" i="27" s="1"/>
  <c r="AB70" i="27" s="1"/>
  <c r="AX70" i="27"/>
  <c r="S70" i="27" s="1"/>
  <c r="AC70" i="27" s="1"/>
  <c r="AB71" i="27" s="1"/>
  <c r="AX71" i="27"/>
  <c r="S71" i="27" s="1"/>
  <c r="AC71" i="27" s="1"/>
  <c r="AB72" i="27" s="1"/>
  <c r="AX72" i="27"/>
  <c r="S72" i="27" s="1"/>
  <c r="AC72" i="27" s="1"/>
  <c r="AB73" i="27" s="1"/>
  <c r="AX73" i="27"/>
  <c r="S73" i="27" s="1"/>
  <c r="AC73" i="27" s="1"/>
  <c r="AB74" i="27" s="1"/>
  <c r="AX76" i="27"/>
  <c r="S76" i="27" s="1"/>
  <c r="AC76" i="27" s="1"/>
  <c r="AB77" i="27" s="1"/>
  <c r="AX74" i="27"/>
  <c r="S74" i="27" s="1"/>
  <c r="AC74" i="27" s="1"/>
  <c r="AB75" i="27" s="1"/>
  <c r="AX77" i="27"/>
  <c r="S77" i="27" s="1"/>
  <c r="AC77" i="27" s="1"/>
  <c r="AB78" i="27" s="1"/>
  <c r="AX78" i="27"/>
  <c r="S78" i="27" s="1"/>
  <c r="AC78" i="27" s="1"/>
  <c r="AB79" i="27" s="1"/>
  <c r="AX75" i="27"/>
  <c r="S75" i="27" s="1"/>
  <c r="AC75" i="27" s="1"/>
  <c r="AB76" i="27" s="1"/>
  <c r="AR74" i="29"/>
  <c r="AI74" i="38"/>
  <c r="AN74" i="38"/>
  <c r="AR77" i="89"/>
  <c r="Z77" i="83"/>
  <c r="X76" i="46"/>
  <c r="Y76" i="46"/>
  <c r="Y74" i="73"/>
  <c r="Z74" i="73" s="1"/>
  <c r="X74" i="73"/>
  <c r="AB4" i="27" l="1"/>
  <c r="AJ3" i="27"/>
  <c r="AE74" i="73"/>
  <c r="W75" i="73"/>
  <c r="AF74" i="73"/>
  <c r="AO74" i="73" s="1"/>
  <c r="AG74" i="73"/>
  <c r="AP74" i="73" s="1"/>
  <c r="AK76" i="27"/>
  <c r="AT76" i="27" s="1"/>
  <c r="AJ76" i="27"/>
  <c r="AK49" i="27"/>
  <c r="AT49" i="27" s="1"/>
  <c r="AJ49" i="27"/>
  <c r="AK31" i="27"/>
  <c r="AT31" i="27" s="1"/>
  <c r="AJ31" i="27"/>
  <c r="AN76" i="91"/>
  <c r="AI76" i="91"/>
  <c r="W80" i="90"/>
  <c r="AG79" i="90"/>
  <c r="AP79" i="90" s="1"/>
  <c r="AF79" i="90"/>
  <c r="AO79" i="90" s="1"/>
  <c r="AE79" i="90"/>
  <c r="AN75" i="29"/>
  <c r="AI75" i="29"/>
  <c r="AH76" i="46"/>
  <c r="AQ76" i="46" s="1"/>
  <c r="AH74" i="73"/>
  <c r="AQ74" i="73" s="1"/>
  <c r="W78" i="83"/>
  <c r="AG77" i="83"/>
  <c r="AP77" i="83" s="1"/>
  <c r="AE77" i="83"/>
  <c r="AF77" i="83"/>
  <c r="AO77" i="83" s="1"/>
  <c r="AK74" i="27"/>
  <c r="AT74" i="27" s="1"/>
  <c r="AJ74" i="27"/>
  <c r="AK68" i="27"/>
  <c r="AT68" i="27" s="1"/>
  <c r="AJ68" i="27"/>
  <c r="AK62" i="27"/>
  <c r="AT62" i="27" s="1"/>
  <c r="AJ62" i="27"/>
  <c r="AK56" i="27"/>
  <c r="AT56" i="27" s="1"/>
  <c r="AJ56" i="27"/>
  <c r="AK50" i="27"/>
  <c r="AT50" i="27" s="1"/>
  <c r="AJ50" i="27"/>
  <c r="AK44" i="27"/>
  <c r="AT44" i="27" s="1"/>
  <c r="AJ44" i="27"/>
  <c r="AK38" i="27"/>
  <c r="AT38" i="27" s="1"/>
  <c r="AJ38" i="27"/>
  <c r="AK32" i="27"/>
  <c r="AT32" i="27" s="1"/>
  <c r="AJ32" i="27"/>
  <c r="AK26" i="27"/>
  <c r="AT26" i="27" s="1"/>
  <c r="AJ26" i="27"/>
  <c r="AK20" i="27"/>
  <c r="AT20" i="27" s="1"/>
  <c r="AJ20" i="27"/>
  <c r="AK14" i="27"/>
  <c r="AT14" i="27" s="1"/>
  <c r="AJ14" i="27"/>
  <c r="AK8" i="27"/>
  <c r="AT8" i="27" s="1"/>
  <c r="AJ8" i="27"/>
  <c r="W76" i="25"/>
  <c r="AG75" i="25"/>
  <c r="AP75" i="25" s="1"/>
  <c r="AF75" i="25"/>
  <c r="AO75" i="25" s="1"/>
  <c r="AE75" i="25"/>
  <c r="X78" i="45"/>
  <c r="Y78" i="45"/>
  <c r="X77" i="91"/>
  <c r="Z77" i="91" s="1"/>
  <c r="Y77" i="91"/>
  <c r="AN79" i="77"/>
  <c r="AI79" i="77"/>
  <c r="AR80" i="30"/>
  <c r="AI75" i="43"/>
  <c r="AN75" i="43"/>
  <c r="Y79" i="31"/>
  <c r="X79" i="31"/>
  <c r="X78" i="94"/>
  <c r="Z78" i="94" s="1"/>
  <c r="Y78" i="94"/>
  <c r="AK61" i="27"/>
  <c r="AT61" i="27" s="1"/>
  <c r="AJ61" i="27"/>
  <c r="AK13" i="27"/>
  <c r="AT13" i="27" s="1"/>
  <c r="AJ13" i="27"/>
  <c r="Z79" i="42"/>
  <c r="X79" i="42"/>
  <c r="Y79" i="42"/>
  <c r="AJ72" i="27"/>
  <c r="AK72" i="27"/>
  <c r="AT72" i="27" s="1"/>
  <c r="AJ60" i="27"/>
  <c r="AK60" i="27"/>
  <c r="AT60" i="27" s="1"/>
  <c r="AJ48" i="27"/>
  <c r="AK48" i="27"/>
  <c r="AT48" i="27" s="1"/>
  <c r="AJ36" i="27"/>
  <c r="AK36" i="27"/>
  <c r="AT36" i="27" s="1"/>
  <c r="AJ24" i="27"/>
  <c r="AK24" i="27"/>
  <c r="AT24" i="27" s="1"/>
  <c r="AJ12" i="27"/>
  <c r="AK12" i="27"/>
  <c r="AT12" i="27" s="1"/>
  <c r="AI77" i="45"/>
  <c r="AN77" i="45"/>
  <c r="Y76" i="93"/>
  <c r="X76" i="93"/>
  <c r="X78" i="86"/>
  <c r="Y78" i="86"/>
  <c r="AE77" i="74"/>
  <c r="W78" i="74"/>
  <c r="AG77" i="74"/>
  <c r="AP77" i="74" s="1"/>
  <c r="AF77" i="74"/>
  <c r="AO77" i="74" s="1"/>
  <c r="AG78" i="89"/>
  <c r="AP78" i="89" s="1"/>
  <c r="AF78" i="89"/>
  <c r="AO78" i="89" s="1"/>
  <c r="AE78" i="89"/>
  <c r="W79" i="89"/>
  <c r="AH77" i="75"/>
  <c r="AQ77" i="75" s="1"/>
  <c r="AN77" i="87"/>
  <c r="AI77" i="87"/>
  <c r="AH78" i="34"/>
  <c r="AQ78" i="34" s="1"/>
  <c r="AR75" i="46"/>
  <c r="AN78" i="85"/>
  <c r="AI78" i="85"/>
  <c r="AN76" i="81"/>
  <c r="AI76" i="81"/>
  <c r="AK67" i="27"/>
  <c r="AT67" i="27" s="1"/>
  <c r="AJ67" i="27"/>
  <c r="AK37" i="27"/>
  <c r="AT37" i="27" s="1"/>
  <c r="AJ37" i="27"/>
  <c r="AK7" i="27"/>
  <c r="AT7" i="27" s="1"/>
  <c r="AJ7" i="27"/>
  <c r="W75" i="47"/>
  <c r="AG74" i="47"/>
  <c r="AP74" i="47" s="1"/>
  <c r="AE74" i="47"/>
  <c r="AF74" i="47"/>
  <c r="AO74" i="47" s="1"/>
  <c r="AK79" i="27"/>
  <c r="AT79" i="27" s="1"/>
  <c r="AJ79" i="27"/>
  <c r="AS79" i="27" s="1"/>
  <c r="AJ66" i="27"/>
  <c r="AK66" i="27"/>
  <c r="AT66" i="27" s="1"/>
  <c r="AJ54" i="27"/>
  <c r="AK54" i="27"/>
  <c r="AT54" i="27" s="1"/>
  <c r="AJ42" i="27"/>
  <c r="AK42" i="27"/>
  <c r="AT42" i="27" s="1"/>
  <c r="AJ30" i="27"/>
  <c r="AK30" i="27"/>
  <c r="AT30" i="27" s="1"/>
  <c r="AJ18" i="27"/>
  <c r="AK18" i="27"/>
  <c r="AT18" i="27" s="1"/>
  <c r="AJ6" i="27"/>
  <c r="AK6" i="27"/>
  <c r="AT6" i="27" s="1"/>
  <c r="AJ78" i="27"/>
  <c r="AK78" i="27"/>
  <c r="AT78" i="27" s="1"/>
  <c r="AK71" i="27"/>
  <c r="AT71" i="27" s="1"/>
  <c r="AJ71" i="27"/>
  <c r="AK65" i="27"/>
  <c r="AT65" i="27" s="1"/>
  <c r="AJ65" i="27"/>
  <c r="AK59" i="27"/>
  <c r="AT59" i="27" s="1"/>
  <c r="AJ59" i="27"/>
  <c r="AK53" i="27"/>
  <c r="AT53" i="27" s="1"/>
  <c r="AJ53" i="27"/>
  <c r="AK47" i="27"/>
  <c r="AT47" i="27" s="1"/>
  <c r="AJ47" i="27"/>
  <c r="AK41" i="27"/>
  <c r="AT41" i="27" s="1"/>
  <c r="AJ41" i="27"/>
  <c r="AK35" i="27"/>
  <c r="AT35" i="27" s="1"/>
  <c r="AJ35" i="27"/>
  <c r="AK29" i="27"/>
  <c r="AT29" i="27" s="1"/>
  <c r="AJ29" i="27"/>
  <c r="AK23" i="27"/>
  <c r="AT23" i="27" s="1"/>
  <c r="AJ23" i="27"/>
  <c r="AK17" i="27"/>
  <c r="AT17" i="27" s="1"/>
  <c r="AJ17" i="27"/>
  <c r="AJ11" i="27"/>
  <c r="AK11" i="27"/>
  <c r="AT11" i="27" s="1"/>
  <c r="AH75" i="78"/>
  <c r="AQ75" i="78" s="1"/>
  <c r="AN75" i="93"/>
  <c r="AI75" i="93"/>
  <c r="Y75" i="82"/>
  <c r="X75" i="82"/>
  <c r="AI77" i="86"/>
  <c r="AN77" i="86"/>
  <c r="AH81" i="30"/>
  <c r="AQ81" i="30" s="1"/>
  <c r="Y77" i="33"/>
  <c r="X77" i="33"/>
  <c r="AH76" i="41"/>
  <c r="AQ76" i="41" s="1"/>
  <c r="Z78" i="34"/>
  <c r="Z76" i="29"/>
  <c r="Y76" i="29"/>
  <c r="X76" i="29"/>
  <c r="AR74" i="78"/>
  <c r="Y79" i="85"/>
  <c r="X79" i="85"/>
  <c r="Y77" i="81"/>
  <c r="X77" i="81"/>
  <c r="AK55" i="27"/>
  <c r="AT55" i="27" s="1"/>
  <c r="AJ55" i="27"/>
  <c r="AK25" i="27"/>
  <c r="AT25" i="27" s="1"/>
  <c r="AJ25" i="27"/>
  <c r="AR77" i="34"/>
  <c r="AE75" i="38"/>
  <c r="W76" i="38"/>
  <c r="AG75" i="38"/>
  <c r="AP75" i="38" s="1"/>
  <c r="AF75" i="38"/>
  <c r="AO75" i="38" s="1"/>
  <c r="X80" i="77"/>
  <c r="Y80" i="77"/>
  <c r="AI77" i="79"/>
  <c r="AN77" i="79"/>
  <c r="AR74" i="38"/>
  <c r="AK16" i="27"/>
  <c r="AT16" i="27" s="1"/>
  <c r="AJ16" i="27"/>
  <c r="AK10" i="27"/>
  <c r="AT10" i="27" s="1"/>
  <c r="AJ10" i="27"/>
  <c r="AX4" i="27"/>
  <c r="S4" i="27" s="1"/>
  <c r="AC4" i="27" s="1"/>
  <c r="AB5" i="27" s="1"/>
  <c r="Z75" i="78"/>
  <c r="AE78" i="35"/>
  <c r="AF78" i="35"/>
  <c r="AO78" i="35" s="1"/>
  <c r="W79" i="35"/>
  <c r="AG78" i="35"/>
  <c r="AP78" i="35" s="1"/>
  <c r="AF77" i="26"/>
  <c r="AO77" i="26" s="1"/>
  <c r="AE77" i="26"/>
  <c r="W78" i="26"/>
  <c r="AG77" i="26"/>
  <c r="AP77" i="26" s="1"/>
  <c r="AN76" i="33"/>
  <c r="AI76" i="33"/>
  <c r="Z77" i="75"/>
  <c r="AN75" i="95"/>
  <c r="AI75" i="95"/>
  <c r="X78" i="87"/>
  <c r="Y78" i="87"/>
  <c r="AR77" i="37"/>
  <c r="AI78" i="42"/>
  <c r="AN78" i="42"/>
  <c r="Z76" i="43"/>
  <c r="Y76" i="43"/>
  <c r="X76" i="43"/>
  <c r="AK73" i="27"/>
  <c r="AT73" i="27" s="1"/>
  <c r="AJ73" i="27"/>
  <c r="AK43" i="27"/>
  <c r="AT43" i="27" s="1"/>
  <c r="AJ43" i="27"/>
  <c r="AK19" i="27"/>
  <c r="AT19" i="27" s="1"/>
  <c r="AJ19" i="27"/>
  <c r="AE78" i="37"/>
  <c r="W79" i="37"/>
  <c r="AG78" i="37"/>
  <c r="AP78" i="37" s="1"/>
  <c r="AF78" i="37"/>
  <c r="AO78" i="37" s="1"/>
  <c r="AR73" i="73"/>
  <c r="AI78" i="31"/>
  <c r="AN78" i="31"/>
  <c r="AJ75" i="27"/>
  <c r="AK75" i="27"/>
  <c r="AT75" i="27" s="1"/>
  <c r="AK70" i="27"/>
  <c r="AT70" i="27" s="1"/>
  <c r="AJ70" i="27"/>
  <c r="AK64" i="27"/>
  <c r="AT64" i="27" s="1"/>
  <c r="AJ64" i="27"/>
  <c r="AK58" i="27"/>
  <c r="AT58" i="27" s="1"/>
  <c r="AJ58" i="27"/>
  <c r="AK52" i="27"/>
  <c r="AT52" i="27" s="1"/>
  <c r="AJ52" i="27"/>
  <c r="AK46" i="27"/>
  <c r="AT46" i="27" s="1"/>
  <c r="AJ46" i="27"/>
  <c r="AK40" i="27"/>
  <c r="AT40" i="27" s="1"/>
  <c r="AJ40" i="27"/>
  <c r="AK34" i="27"/>
  <c r="AT34" i="27" s="1"/>
  <c r="AJ34" i="27"/>
  <c r="AK28" i="27"/>
  <c r="AT28" i="27" s="1"/>
  <c r="AJ28" i="27"/>
  <c r="AK22" i="27"/>
  <c r="AT22" i="27" s="1"/>
  <c r="AJ22" i="27"/>
  <c r="Z76" i="46"/>
  <c r="AK77" i="27"/>
  <c r="AT77" i="27" s="1"/>
  <c r="AJ77" i="27"/>
  <c r="AJ69" i="27"/>
  <c r="AK69" i="27"/>
  <c r="AT69" i="27" s="1"/>
  <c r="AJ63" i="27"/>
  <c r="AK63" i="27"/>
  <c r="AT63" i="27" s="1"/>
  <c r="AJ57" i="27"/>
  <c r="AK57" i="27"/>
  <c r="AT57" i="27" s="1"/>
  <c r="AJ51" i="27"/>
  <c r="AK51" i="27"/>
  <c r="AT51" i="27" s="1"/>
  <c r="AJ45" i="27"/>
  <c r="AK45" i="27"/>
  <c r="AT45" i="27" s="1"/>
  <c r="AJ39" i="27"/>
  <c r="AK39" i="27"/>
  <c r="AT39" i="27" s="1"/>
  <c r="AJ33" i="27"/>
  <c r="AK33" i="27"/>
  <c r="AT33" i="27" s="1"/>
  <c r="AJ27" i="27"/>
  <c r="AK27" i="27"/>
  <c r="AT27" i="27" s="1"/>
  <c r="AJ21" i="27"/>
  <c r="AK21" i="27"/>
  <c r="AT21" i="27" s="1"/>
  <c r="AJ15" i="27"/>
  <c r="AK15" i="27"/>
  <c r="AT15" i="27" s="1"/>
  <c r="AK9" i="27"/>
  <c r="AT9" i="27" s="1"/>
  <c r="AJ9" i="27"/>
  <c r="AH78" i="37"/>
  <c r="AQ78" i="37" s="1"/>
  <c r="AI74" i="82"/>
  <c r="AN74" i="82"/>
  <c r="AR76" i="75"/>
  <c r="Z81" i="30"/>
  <c r="AH75" i="38"/>
  <c r="AQ75" i="38" s="1"/>
  <c r="AR75" i="41"/>
  <c r="Z76" i="41"/>
  <c r="Z76" i="95"/>
  <c r="X76" i="95"/>
  <c r="Y76" i="95"/>
  <c r="X78" i="79"/>
  <c r="Y78" i="79"/>
  <c r="AI79" i="27"/>
  <c r="AN79" i="27"/>
  <c r="AN81" i="27" s="1"/>
  <c r="AN77" i="94"/>
  <c r="AI77" i="94"/>
  <c r="W79" i="94" l="1"/>
  <c r="AG78" i="94"/>
  <c r="AP78" i="94" s="1"/>
  <c r="AF78" i="94"/>
  <c r="AO78" i="94" s="1"/>
  <c r="AE78" i="94"/>
  <c r="W78" i="91"/>
  <c r="AG77" i="91"/>
  <c r="AP77" i="91" s="1"/>
  <c r="AE77" i="91"/>
  <c r="AF77" i="91"/>
  <c r="AO77" i="91" s="1"/>
  <c r="W77" i="95"/>
  <c r="AF76" i="95"/>
  <c r="AO76" i="95" s="1"/>
  <c r="AE76" i="95"/>
  <c r="AG76" i="95"/>
  <c r="AP76" i="95" s="1"/>
  <c r="AS39" i="27"/>
  <c r="AL39" i="27"/>
  <c r="AU39" i="27" s="1"/>
  <c r="AS34" i="27"/>
  <c r="AL34" i="27"/>
  <c r="AU34" i="27" s="1"/>
  <c r="AS16" i="27"/>
  <c r="AL16" i="27"/>
  <c r="AU16" i="27" s="1"/>
  <c r="AS55" i="27"/>
  <c r="AL55" i="27"/>
  <c r="AU55" i="27" s="1"/>
  <c r="AG76" i="29"/>
  <c r="AP76" i="29" s="1"/>
  <c r="AF76" i="29"/>
  <c r="AO76" i="29" s="1"/>
  <c r="W77" i="29"/>
  <c r="AE76" i="29"/>
  <c r="AS54" i="27"/>
  <c r="AL54" i="27"/>
  <c r="AU54" i="27" s="1"/>
  <c r="X78" i="74"/>
  <c r="Y78" i="74"/>
  <c r="AF79" i="42"/>
  <c r="AO79" i="42" s="1"/>
  <c r="AE79" i="42"/>
  <c r="W80" i="42"/>
  <c r="AG79" i="42"/>
  <c r="AP79" i="42" s="1"/>
  <c r="AH76" i="95"/>
  <c r="AQ76" i="95" s="1"/>
  <c r="AS77" i="27"/>
  <c r="AL77" i="27"/>
  <c r="AU77" i="27" s="1"/>
  <c r="AR78" i="31"/>
  <c r="Z79" i="37"/>
  <c r="X79" i="37"/>
  <c r="Y79" i="37"/>
  <c r="AS73" i="27"/>
  <c r="AL73" i="27"/>
  <c r="AU73" i="27" s="1"/>
  <c r="AR78" i="42"/>
  <c r="AR75" i="95"/>
  <c r="Y79" i="35"/>
  <c r="X79" i="35"/>
  <c r="Z79" i="35" s="1"/>
  <c r="AR77" i="79"/>
  <c r="AH79" i="85"/>
  <c r="AQ79" i="85" s="1"/>
  <c r="AH75" i="82"/>
  <c r="AQ75" i="82" s="1"/>
  <c r="AS17" i="27"/>
  <c r="AL17" i="27"/>
  <c r="AU17" i="27" s="1"/>
  <c r="AS35" i="27"/>
  <c r="AL35" i="27"/>
  <c r="AU35" i="27" s="1"/>
  <c r="AS53" i="27"/>
  <c r="AL53" i="27"/>
  <c r="AU53" i="27" s="1"/>
  <c r="AS71" i="27"/>
  <c r="AL71" i="27"/>
  <c r="AU71" i="27" s="1"/>
  <c r="X79" i="89"/>
  <c r="Y79" i="89"/>
  <c r="AH76" i="93"/>
  <c r="AQ76" i="93" s="1"/>
  <c r="AS12" i="27"/>
  <c r="AL12" i="27"/>
  <c r="AU12" i="27" s="1"/>
  <c r="AS48" i="27"/>
  <c r="AL48" i="27"/>
  <c r="AU48" i="27" s="1"/>
  <c r="AH79" i="42"/>
  <c r="AQ79" i="42" s="1"/>
  <c r="AI75" i="25"/>
  <c r="AN75" i="25"/>
  <c r="AI77" i="83"/>
  <c r="AN77" i="83"/>
  <c r="AG76" i="41"/>
  <c r="AP76" i="41" s="1"/>
  <c r="AF76" i="41"/>
  <c r="AO76" i="41" s="1"/>
  <c r="AE76" i="41"/>
  <c r="W77" i="41"/>
  <c r="AR74" i="82"/>
  <c r="AS9" i="27"/>
  <c r="AL9" i="27"/>
  <c r="AU9" i="27" s="1"/>
  <c r="AG76" i="46"/>
  <c r="AP76" i="46" s="1"/>
  <c r="AE76" i="46"/>
  <c r="W77" i="46"/>
  <c r="AF76" i="46"/>
  <c r="AO76" i="46" s="1"/>
  <c r="AS19" i="27"/>
  <c r="AL19" i="27"/>
  <c r="AU19" i="27" s="1"/>
  <c r="AH76" i="43"/>
  <c r="AQ76" i="43" s="1"/>
  <c r="AE77" i="75"/>
  <c r="AG77" i="75"/>
  <c r="AP77" i="75" s="1"/>
  <c r="AF77" i="75"/>
  <c r="AO77" i="75" s="1"/>
  <c r="W78" i="75"/>
  <c r="AI77" i="26"/>
  <c r="AN77" i="26"/>
  <c r="AI78" i="35"/>
  <c r="AN78" i="35"/>
  <c r="AH80" i="77"/>
  <c r="AQ80" i="77" s="1"/>
  <c r="AI75" i="38"/>
  <c r="AN75" i="38"/>
  <c r="Z79" i="85"/>
  <c r="AF78" i="34"/>
  <c r="AO78" i="34" s="1"/>
  <c r="AE78" i="34"/>
  <c r="W79" i="34"/>
  <c r="AG78" i="34"/>
  <c r="AP78" i="34" s="1"/>
  <c r="AH77" i="33"/>
  <c r="AQ77" i="33" s="1"/>
  <c r="Z75" i="82"/>
  <c r="AS23" i="27"/>
  <c r="AL23" i="27"/>
  <c r="AU23" i="27" s="1"/>
  <c r="AS41" i="27"/>
  <c r="AL41" i="27"/>
  <c r="AU41" i="27" s="1"/>
  <c r="AS59" i="27"/>
  <c r="AL59" i="27"/>
  <c r="AU59" i="27" s="1"/>
  <c r="AN77" i="74"/>
  <c r="AI77" i="74"/>
  <c r="Z76" i="93"/>
  <c r="AS24" i="27"/>
  <c r="AL24" i="27"/>
  <c r="AU24" i="27" s="1"/>
  <c r="AS60" i="27"/>
  <c r="AL60" i="27"/>
  <c r="AU60" i="27" s="1"/>
  <c r="AS13" i="27"/>
  <c r="AL13" i="27"/>
  <c r="AU13" i="27" s="1"/>
  <c r="AR75" i="29"/>
  <c r="Z80" i="90"/>
  <c r="Y80" i="90"/>
  <c r="X80" i="90"/>
  <c r="Y75" i="73"/>
  <c r="X75" i="73"/>
  <c r="AS21" i="27"/>
  <c r="AL21" i="27"/>
  <c r="AU21" i="27" s="1"/>
  <c r="AS27" i="27"/>
  <c r="AL27" i="27"/>
  <c r="AU27" i="27" s="1"/>
  <c r="AS45" i="27"/>
  <c r="AL45" i="27"/>
  <c r="AU45" i="27" s="1"/>
  <c r="AS63" i="27"/>
  <c r="AL63" i="27"/>
  <c r="AU63" i="27" s="1"/>
  <c r="AS22" i="27"/>
  <c r="AL22" i="27"/>
  <c r="AU22" i="27" s="1"/>
  <c r="AS40" i="27"/>
  <c r="AL40" i="27"/>
  <c r="AU40" i="27" s="1"/>
  <c r="AS58" i="27"/>
  <c r="AL58" i="27"/>
  <c r="AU58" i="27" s="1"/>
  <c r="AR76" i="33"/>
  <c r="AE75" i="78"/>
  <c r="W76" i="78"/>
  <c r="AF75" i="78"/>
  <c r="AO75" i="78" s="1"/>
  <c r="AG75" i="78"/>
  <c r="AP75" i="78" s="1"/>
  <c r="Z80" i="77"/>
  <c r="AH77" i="81"/>
  <c r="AQ77" i="81" s="1"/>
  <c r="AR75" i="93"/>
  <c r="AS78" i="27"/>
  <c r="AL78" i="27"/>
  <c r="AU78" i="27" s="1"/>
  <c r="AS30" i="27"/>
  <c r="AL30" i="27"/>
  <c r="AU30" i="27" s="1"/>
  <c r="AS66" i="27"/>
  <c r="AL66" i="27"/>
  <c r="AU66" i="27" s="1"/>
  <c r="AS67" i="27"/>
  <c r="AL67" i="27"/>
  <c r="AU67" i="27" s="1"/>
  <c r="AH79" i="31"/>
  <c r="AQ79" i="31" s="1"/>
  <c r="AQ81" i="31" s="1"/>
  <c r="AX3" i="31"/>
  <c r="S3" i="31" s="1"/>
  <c r="AC3" i="31" s="1"/>
  <c r="AZ3" i="31"/>
  <c r="AX4" i="31"/>
  <c r="S4" i="31" s="1"/>
  <c r="AC4" i="31" s="1"/>
  <c r="AB5" i="31" s="1"/>
  <c r="AX5" i="31"/>
  <c r="S5" i="31" s="1"/>
  <c r="AC5" i="31" s="1"/>
  <c r="AB6" i="31" s="1"/>
  <c r="AX6" i="31"/>
  <c r="S6" i="31" s="1"/>
  <c r="AC6" i="31" s="1"/>
  <c r="AB7" i="31" s="1"/>
  <c r="AX7" i="31"/>
  <c r="S7" i="31" s="1"/>
  <c r="AC7" i="31" s="1"/>
  <c r="AB8" i="31" s="1"/>
  <c r="AX8" i="31"/>
  <c r="S8" i="31" s="1"/>
  <c r="AC8" i="31" s="1"/>
  <c r="AB9" i="31" s="1"/>
  <c r="AX9" i="31"/>
  <c r="S9" i="31" s="1"/>
  <c r="AC9" i="31" s="1"/>
  <c r="AB10" i="31" s="1"/>
  <c r="AX10" i="31"/>
  <c r="S10" i="31" s="1"/>
  <c r="AC10" i="31" s="1"/>
  <c r="AB11" i="31" s="1"/>
  <c r="AX11" i="31"/>
  <c r="S11" i="31" s="1"/>
  <c r="AC11" i="31" s="1"/>
  <c r="AB12" i="31" s="1"/>
  <c r="AX12" i="31"/>
  <c r="S12" i="31" s="1"/>
  <c r="AC12" i="31" s="1"/>
  <c r="AB13" i="31" s="1"/>
  <c r="AX13" i="31"/>
  <c r="S13" i="31" s="1"/>
  <c r="AC13" i="31" s="1"/>
  <c r="AB14" i="31" s="1"/>
  <c r="AX14" i="31"/>
  <c r="S14" i="31" s="1"/>
  <c r="AC14" i="31" s="1"/>
  <c r="AB15" i="31" s="1"/>
  <c r="AX15" i="31"/>
  <c r="S15" i="31" s="1"/>
  <c r="AC15" i="31" s="1"/>
  <c r="AB16" i="31" s="1"/>
  <c r="AX16" i="31"/>
  <c r="S16" i="31" s="1"/>
  <c r="AC16" i="31" s="1"/>
  <c r="AB17" i="31" s="1"/>
  <c r="AX17" i="31"/>
  <c r="S17" i="31" s="1"/>
  <c r="AC17" i="31" s="1"/>
  <c r="AB18" i="31" s="1"/>
  <c r="AX18" i="31"/>
  <c r="S18" i="31" s="1"/>
  <c r="AC18" i="31" s="1"/>
  <c r="AB19" i="31" s="1"/>
  <c r="AX19" i="31"/>
  <c r="S19" i="31" s="1"/>
  <c r="AC19" i="31" s="1"/>
  <c r="AB20" i="31" s="1"/>
  <c r="AX20" i="31"/>
  <c r="S20" i="31" s="1"/>
  <c r="AC20" i="31" s="1"/>
  <c r="AB21" i="31" s="1"/>
  <c r="AX21" i="31"/>
  <c r="S21" i="31" s="1"/>
  <c r="AC21" i="31" s="1"/>
  <c r="AB22" i="31" s="1"/>
  <c r="AX22" i="31"/>
  <c r="S22" i="31" s="1"/>
  <c r="AC22" i="31" s="1"/>
  <c r="AB23" i="31" s="1"/>
  <c r="AX23" i="31"/>
  <c r="S23" i="31" s="1"/>
  <c r="AC23" i="31" s="1"/>
  <c r="AB24" i="31" s="1"/>
  <c r="AX24" i="31"/>
  <c r="S24" i="31" s="1"/>
  <c r="AC24" i="31" s="1"/>
  <c r="AB25" i="31" s="1"/>
  <c r="AX25" i="31"/>
  <c r="S25" i="31" s="1"/>
  <c r="AC25" i="31" s="1"/>
  <c r="AB26" i="31" s="1"/>
  <c r="AX26" i="31"/>
  <c r="S26" i="31" s="1"/>
  <c r="AC26" i="31" s="1"/>
  <c r="AB27" i="31" s="1"/>
  <c r="AX27" i="31"/>
  <c r="S27" i="31" s="1"/>
  <c r="AC27" i="31" s="1"/>
  <c r="AB28" i="31" s="1"/>
  <c r="AX28" i="31"/>
  <c r="S28" i="31" s="1"/>
  <c r="AC28" i="31" s="1"/>
  <c r="AB29" i="31" s="1"/>
  <c r="AX29" i="31"/>
  <c r="S29" i="31" s="1"/>
  <c r="AC29" i="31" s="1"/>
  <c r="AB30" i="31" s="1"/>
  <c r="AX30" i="31"/>
  <c r="S30" i="31" s="1"/>
  <c r="AC30" i="31" s="1"/>
  <c r="AB31" i="31" s="1"/>
  <c r="AX31" i="31"/>
  <c r="S31" i="31" s="1"/>
  <c r="AC31" i="31" s="1"/>
  <c r="AB32" i="31" s="1"/>
  <c r="AX32" i="31"/>
  <c r="S32" i="31" s="1"/>
  <c r="AC32" i="31" s="1"/>
  <c r="AB33" i="31" s="1"/>
  <c r="AX33" i="31"/>
  <c r="S33" i="31" s="1"/>
  <c r="AC33" i="31" s="1"/>
  <c r="AB34" i="31" s="1"/>
  <c r="AX34" i="31"/>
  <c r="S34" i="31" s="1"/>
  <c r="AC34" i="31" s="1"/>
  <c r="AB35" i="31" s="1"/>
  <c r="AX35" i="31"/>
  <c r="S35" i="31" s="1"/>
  <c r="AC35" i="31" s="1"/>
  <c r="AB36" i="31" s="1"/>
  <c r="AX36" i="31"/>
  <c r="S36" i="31" s="1"/>
  <c r="AC36" i="31" s="1"/>
  <c r="AB37" i="31" s="1"/>
  <c r="AX37" i="31"/>
  <c r="S37" i="31" s="1"/>
  <c r="AC37" i="31" s="1"/>
  <c r="AB38" i="31" s="1"/>
  <c r="AX38" i="31"/>
  <c r="S38" i="31" s="1"/>
  <c r="AC38" i="31" s="1"/>
  <c r="AB39" i="31" s="1"/>
  <c r="AX39" i="31"/>
  <c r="S39" i="31" s="1"/>
  <c r="AC39" i="31" s="1"/>
  <c r="AB40" i="31" s="1"/>
  <c r="AX40" i="31"/>
  <c r="S40" i="31" s="1"/>
  <c r="AC40" i="31" s="1"/>
  <c r="AB41" i="31" s="1"/>
  <c r="AX41" i="31"/>
  <c r="S41" i="31" s="1"/>
  <c r="AC41" i="31" s="1"/>
  <c r="AB42" i="31" s="1"/>
  <c r="AX42" i="31"/>
  <c r="S42" i="31" s="1"/>
  <c r="AC42" i="31" s="1"/>
  <c r="AB43" i="31" s="1"/>
  <c r="AX43" i="31"/>
  <c r="S43" i="31" s="1"/>
  <c r="AC43" i="31" s="1"/>
  <c r="AB44" i="31" s="1"/>
  <c r="AX44" i="31"/>
  <c r="S44" i="31" s="1"/>
  <c r="AC44" i="31" s="1"/>
  <c r="AB45" i="31" s="1"/>
  <c r="AX45" i="31"/>
  <c r="S45" i="31" s="1"/>
  <c r="AC45" i="31" s="1"/>
  <c r="AB46" i="31" s="1"/>
  <c r="AX46" i="31"/>
  <c r="S46" i="31" s="1"/>
  <c r="AC46" i="31" s="1"/>
  <c r="AB47" i="31" s="1"/>
  <c r="AX47" i="31"/>
  <c r="S47" i="31" s="1"/>
  <c r="AC47" i="31" s="1"/>
  <c r="AB48" i="31" s="1"/>
  <c r="AX48" i="31"/>
  <c r="S48" i="31" s="1"/>
  <c r="AC48" i="31" s="1"/>
  <c r="AB49" i="31" s="1"/>
  <c r="AX49" i="31"/>
  <c r="S49" i="31" s="1"/>
  <c r="AC49" i="31" s="1"/>
  <c r="AB50" i="31" s="1"/>
  <c r="AX50" i="31"/>
  <c r="S50" i="31" s="1"/>
  <c r="AC50" i="31" s="1"/>
  <c r="AB51" i="31" s="1"/>
  <c r="AX51" i="31"/>
  <c r="S51" i="31" s="1"/>
  <c r="AC51" i="31" s="1"/>
  <c r="AB52" i="31" s="1"/>
  <c r="AX52" i="31"/>
  <c r="S52" i="31" s="1"/>
  <c r="AC52" i="31" s="1"/>
  <c r="AB53" i="31" s="1"/>
  <c r="AX53" i="31"/>
  <c r="S53" i="31" s="1"/>
  <c r="AC53" i="31" s="1"/>
  <c r="AB54" i="31" s="1"/>
  <c r="AX54" i="31"/>
  <c r="S54" i="31" s="1"/>
  <c r="AC54" i="31" s="1"/>
  <c r="AB55" i="31" s="1"/>
  <c r="AX55" i="31"/>
  <c r="S55" i="31" s="1"/>
  <c r="AC55" i="31" s="1"/>
  <c r="AB56" i="31" s="1"/>
  <c r="AX56" i="31"/>
  <c r="S56" i="31" s="1"/>
  <c r="AC56" i="31" s="1"/>
  <c r="AB57" i="31" s="1"/>
  <c r="AX57" i="31"/>
  <c r="S57" i="31" s="1"/>
  <c r="AC57" i="31" s="1"/>
  <c r="AB58" i="31" s="1"/>
  <c r="AX58" i="31"/>
  <c r="S58" i="31" s="1"/>
  <c r="AC58" i="31" s="1"/>
  <c r="AB59" i="31" s="1"/>
  <c r="AX59" i="31"/>
  <c r="S59" i="31" s="1"/>
  <c r="AC59" i="31" s="1"/>
  <c r="AB60" i="31" s="1"/>
  <c r="AX60" i="31"/>
  <c r="S60" i="31" s="1"/>
  <c r="AC60" i="31" s="1"/>
  <c r="AB61" i="31" s="1"/>
  <c r="AX61" i="31"/>
  <c r="S61" i="31" s="1"/>
  <c r="AC61" i="31" s="1"/>
  <c r="AB62" i="31" s="1"/>
  <c r="AX62" i="31"/>
  <c r="S62" i="31" s="1"/>
  <c r="AC62" i="31" s="1"/>
  <c r="AB63" i="31" s="1"/>
  <c r="AX63" i="31"/>
  <c r="S63" i="31" s="1"/>
  <c r="AC63" i="31" s="1"/>
  <c r="AB64" i="31" s="1"/>
  <c r="AX64" i="31"/>
  <c r="S64" i="31" s="1"/>
  <c r="AC64" i="31" s="1"/>
  <c r="AB65" i="31" s="1"/>
  <c r="AX65" i="31"/>
  <c r="S65" i="31" s="1"/>
  <c r="AC65" i="31" s="1"/>
  <c r="AB66" i="31" s="1"/>
  <c r="AX66" i="31"/>
  <c r="S66" i="31" s="1"/>
  <c r="AC66" i="31" s="1"/>
  <c r="AB67" i="31" s="1"/>
  <c r="AX67" i="31"/>
  <c r="S67" i="31" s="1"/>
  <c r="AC67" i="31" s="1"/>
  <c r="AB68" i="31" s="1"/>
  <c r="AX68" i="31"/>
  <c r="S68" i="31" s="1"/>
  <c r="AC68" i="31" s="1"/>
  <c r="AB69" i="31" s="1"/>
  <c r="AX69" i="31"/>
  <c r="S69" i="31" s="1"/>
  <c r="AC69" i="31" s="1"/>
  <c r="AB70" i="31" s="1"/>
  <c r="AX70" i="31"/>
  <c r="S70" i="31" s="1"/>
  <c r="AC70" i="31" s="1"/>
  <c r="AB71" i="31" s="1"/>
  <c r="AX71" i="31"/>
  <c r="S71" i="31" s="1"/>
  <c r="AC71" i="31" s="1"/>
  <c r="AB72" i="31" s="1"/>
  <c r="AX72" i="31"/>
  <c r="S72" i="31" s="1"/>
  <c r="AC72" i="31" s="1"/>
  <c r="AB73" i="31" s="1"/>
  <c r="AX73" i="31"/>
  <c r="S73" i="31" s="1"/>
  <c r="AC73" i="31" s="1"/>
  <c r="AB74" i="31" s="1"/>
  <c r="AX78" i="31"/>
  <c r="S78" i="31" s="1"/>
  <c r="AC78" i="31" s="1"/>
  <c r="AB79" i="31" s="1"/>
  <c r="AX76" i="31"/>
  <c r="S76" i="31" s="1"/>
  <c r="AC76" i="31" s="1"/>
  <c r="AB77" i="31" s="1"/>
  <c r="AX77" i="31"/>
  <c r="S77" i="31" s="1"/>
  <c r="AC77" i="31" s="1"/>
  <c r="AB78" i="31" s="1"/>
  <c r="AX74" i="31"/>
  <c r="S74" i="31" s="1"/>
  <c r="AC74" i="31" s="1"/>
  <c r="AB75" i="31" s="1"/>
  <c r="AX75" i="31"/>
  <c r="S75" i="31" s="1"/>
  <c r="AC75" i="31" s="1"/>
  <c r="AB76" i="31" s="1"/>
  <c r="AS20" i="27"/>
  <c r="AL20" i="27"/>
  <c r="AU20" i="27" s="1"/>
  <c r="AS38" i="27"/>
  <c r="AL38" i="27"/>
  <c r="AU38" i="27" s="1"/>
  <c r="AS56" i="27"/>
  <c r="AL56" i="27"/>
  <c r="AU56" i="27" s="1"/>
  <c r="AS74" i="27"/>
  <c r="AL74" i="27"/>
  <c r="AU74" i="27" s="1"/>
  <c r="X78" i="83"/>
  <c r="Y78" i="83"/>
  <c r="AR76" i="91"/>
  <c r="AS76" i="27"/>
  <c r="AL76" i="27"/>
  <c r="AU76" i="27" s="1"/>
  <c r="AI74" i="73"/>
  <c r="AN74" i="73"/>
  <c r="AS70" i="27"/>
  <c r="AL70" i="27"/>
  <c r="AU70" i="27" s="1"/>
  <c r="AI78" i="37"/>
  <c r="AN78" i="37"/>
  <c r="Y78" i="26"/>
  <c r="X78" i="26"/>
  <c r="AR75" i="43"/>
  <c r="AH77" i="91"/>
  <c r="AQ77" i="91" s="1"/>
  <c r="AS14" i="27"/>
  <c r="AL14" i="27"/>
  <c r="AU14" i="27" s="1"/>
  <c r="AS32" i="27"/>
  <c r="AL32" i="27"/>
  <c r="AU32" i="27" s="1"/>
  <c r="AS68" i="27"/>
  <c r="AL68" i="27"/>
  <c r="AU68" i="27" s="1"/>
  <c r="AS49" i="27"/>
  <c r="AL49" i="27"/>
  <c r="AU49" i="27" s="1"/>
  <c r="AR77" i="94"/>
  <c r="AE81" i="30"/>
  <c r="AF81" i="30"/>
  <c r="AO81" i="30" s="1"/>
  <c r="W82" i="30"/>
  <c r="AG81" i="30"/>
  <c r="AP81" i="30" s="1"/>
  <c r="AS75" i="27"/>
  <c r="AL75" i="27"/>
  <c r="AU75" i="27" s="1"/>
  <c r="AS43" i="27"/>
  <c r="AL43" i="27"/>
  <c r="AU43" i="27" s="1"/>
  <c r="AE76" i="43"/>
  <c r="W77" i="43"/>
  <c r="AG76" i="43"/>
  <c r="AP76" i="43" s="1"/>
  <c r="AF76" i="43"/>
  <c r="AO76" i="43" s="1"/>
  <c r="AH78" i="87"/>
  <c r="AQ78" i="87" s="1"/>
  <c r="AJ5" i="27"/>
  <c r="AK5" i="27"/>
  <c r="AT5" i="27" s="1"/>
  <c r="Z77" i="33"/>
  <c r="AS29" i="27"/>
  <c r="AL29" i="27"/>
  <c r="AU29" i="27" s="1"/>
  <c r="AS47" i="27"/>
  <c r="AL47" i="27"/>
  <c r="AU47" i="27" s="1"/>
  <c r="AS65" i="27"/>
  <c r="AL65" i="27"/>
  <c r="AU65" i="27" s="1"/>
  <c r="Y75" i="47"/>
  <c r="X75" i="47"/>
  <c r="Z75" i="47" s="1"/>
  <c r="AR77" i="87"/>
  <c r="AH78" i="86"/>
  <c r="AQ78" i="86" s="1"/>
  <c r="AR77" i="45"/>
  <c r="AS36" i="27"/>
  <c r="AL36" i="27"/>
  <c r="AU36" i="27" s="1"/>
  <c r="AS72" i="27"/>
  <c r="AL72" i="27"/>
  <c r="AU72" i="27" s="1"/>
  <c r="AS61" i="27"/>
  <c r="AL61" i="27"/>
  <c r="AU61" i="27" s="1"/>
  <c r="AR79" i="77"/>
  <c r="AH78" i="45"/>
  <c r="AQ78" i="45" s="1"/>
  <c r="Y76" i="25"/>
  <c r="Z76" i="25" s="1"/>
  <c r="X76" i="25"/>
  <c r="AI79" i="90"/>
  <c r="AN79" i="90"/>
  <c r="AS3" i="27"/>
  <c r="AL3" i="27"/>
  <c r="AU3" i="27" s="1"/>
  <c r="AR79" i="27"/>
  <c r="AR81" i="27" s="1"/>
  <c r="AL79" i="27"/>
  <c r="AU79" i="27" s="1"/>
  <c r="AS57" i="27"/>
  <c r="AL57" i="27"/>
  <c r="AU57" i="27" s="1"/>
  <c r="AS52" i="27"/>
  <c r="AL52" i="27"/>
  <c r="AU52" i="27" s="1"/>
  <c r="Z76" i="38"/>
  <c r="X76" i="38"/>
  <c r="Y76" i="38"/>
  <c r="AS18" i="27"/>
  <c r="AL18" i="27"/>
  <c r="AU18" i="27" s="1"/>
  <c r="AI74" i="47"/>
  <c r="AN74" i="47"/>
  <c r="AS37" i="27"/>
  <c r="AL37" i="27"/>
  <c r="AU37" i="27" s="1"/>
  <c r="AR78" i="85"/>
  <c r="AN78" i="89"/>
  <c r="AI78" i="89"/>
  <c r="AH78" i="94"/>
  <c r="AQ78" i="94" s="1"/>
  <c r="AS50" i="27"/>
  <c r="AL50" i="27"/>
  <c r="AU50" i="27" s="1"/>
  <c r="AH78" i="79"/>
  <c r="AQ78" i="79" s="1"/>
  <c r="Z78" i="79"/>
  <c r="AS15" i="27"/>
  <c r="AL15" i="27"/>
  <c r="AU15" i="27" s="1"/>
  <c r="AS33" i="27"/>
  <c r="AL33" i="27"/>
  <c r="AU33" i="27" s="1"/>
  <c r="AS51" i="27"/>
  <c r="AL51" i="27"/>
  <c r="AU51" i="27" s="1"/>
  <c r="AS69" i="27"/>
  <c r="AL69" i="27"/>
  <c r="AU69" i="27" s="1"/>
  <c r="AS28" i="27"/>
  <c r="AL28" i="27"/>
  <c r="AU28" i="27" s="1"/>
  <c r="AS46" i="27"/>
  <c r="AL46" i="27"/>
  <c r="AU46" i="27" s="1"/>
  <c r="AS64" i="27"/>
  <c r="AL64" i="27"/>
  <c r="AU64" i="27" s="1"/>
  <c r="Z78" i="87"/>
  <c r="AS10" i="27"/>
  <c r="AL10" i="27"/>
  <c r="AU10" i="27" s="1"/>
  <c r="AS25" i="27"/>
  <c r="AL25" i="27"/>
  <c r="AU25" i="27" s="1"/>
  <c r="Z77" i="81"/>
  <c r="AH76" i="29"/>
  <c r="AQ76" i="29" s="1"/>
  <c r="AR77" i="86"/>
  <c r="AS11" i="27"/>
  <c r="AL11" i="27"/>
  <c r="AU11" i="27" s="1"/>
  <c r="AS6" i="27"/>
  <c r="AL6" i="27"/>
  <c r="AU6" i="27" s="1"/>
  <c r="AS42" i="27"/>
  <c r="AL42" i="27"/>
  <c r="AU42" i="27" s="1"/>
  <c r="AS7" i="27"/>
  <c r="AL7" i="27"/>
  <c r="AU7" i="27" s="1"/>
  <c r="AR76" i="81"/>
  <c r="Z78" i="86"/>
  <c r="Z79" i="31"/>
  <c r="Z78" i="45"/>
  <c r="AS8" i="27"/>
  <c r="AL8" i="27"/>
  <c r="AU8" i="27" s="1"/>
  <c r="AS26" i="27"/>
  <c r="AL26" i="27"/>
  <c r="AU26" i="27" s="1"/>
  <c r="AS44" i="27"/>
  <c r="AL44" i="27"/>
  <c r="AU44" i="27" s="1"/>
  <c r="AS62" i="27"/>
  <c r="AL62" i="27"/>
  <c r="AU62" i="27" s="1"/>
  <c r="AS31" i="27"/>
  <c r="AL31" i="27"/>
  <c r="AU31" i="27" s="1"/>
  <c r="AK4" i="27"/>
  <c r="AT4" i="27" s="1"/>
  <c r="AT81" i="27" s="1"/>
  <c r="AJ4" i="27"/>
  <c r="AG79" i="35" l="1"/>
  <c r="AP79" i="35" s="1"/>
  <c r="AP81" i="35" s="1"/>
  <c r="AF79" i="35"/>
  <c r="AO79" i="35" s="1"/>
  <c r="AO81" i="35" s="1"/>
  <c r="AE79" i="35"/>
  <c r="AX79" i="35"/>
  <c r="S79" i="35" s="1"/>
  <c r="AC79" i="35" s="1"/>
  <c r="AF75" i="47"/>
  <c r="AO75" i="47" s="1"/>
  <c r="AE75" i="47"/>
  <c r="W76" i="47"/>
  <c r="AG75" i="47"/>
  <c r="AP75" i="47" s="1"/>
  <c r="AF76" i="25"/>
  <c r="AO76" i="25" s="1"/>
  <c r="AE76" i="25"/>
  <c r="W77" i="25"/>
  <c r="AG76" i="25"/>
  <c r="AP76" i="25" s="1"/>
  <c r="AG76" i="38"/>
  <c r="AP76" i="38" s="1"/>
  <c r="AF76" i="38"/>
  <c r="AO76" i="38" s="1"/>
  <c r="AE76" i="38"/>
  <c r="W77" i="38"/>
  <c r="AH78" i="26"/>
  <c r="AQ78" i="26" s="1"/>
  <c r="AJ67" i="31"/>
  <c r="AK67" i="31"/>
  <c r="AT67" i="31" s="1"/>
  <c r="AJ43" i="31"/>
  <c r="AK43" i="31"/>
  <c r="AT43" i="31" s="1"/>
  <c r="AJ13" i="31"/>
  <c r="AK13" i="31"/>
  <c r="AT13" i="31" s="1"/>
  <c r="AN79" i="42"/>
  <c r="AI79" i="42"/>
  <c r="AE78" i="45"/>
  <c r="AF78" i="45"/>
  <c r="AO78" i="45" s="1"/>
  <c r="W79" i="45"/>
  <c r="AG78" i="45"/>
  <c r="AP78" i="45" s="1"/>
  <c r="AE78" i="79"/>
  <c r="W79" i="79"/>
  <c r="AF78" i="79"/>
  <c r="AO78" i="79" s="1"/>
  <c r="AG78" i="79"/>
  <c r="AP78" i="79" s="1"/>
  <c r="AH76" i="38"/>
  <c r="AQ76" i="38" s="1"/>
  <c r="AH76" i="25"/>
  <c r="AQ76" i="25" s="1"/>
  <c r="AS5" i="27"/>
  <c r="AL5" i="27"/>
  <c r="AU5" i="27" s="1"/>
  <c r="AJ74" i="31"/>
  <c r="AK74" i="31"/>
  <c r="AT74" i="31" s="1"/>
  <c r="AJ68" i="31"/>
  <c r="AK68" i="31"/>
  <c r="AT68" i="31" s="1"/>
  <c r="AJ62" i="31"/>
  <c r="AK62" i="31"/>
  <c r="AT62" i="31" s="1"/>
  <c r="AJ56" i="31"/>
  <c r="AK56" i="31"/>
  <c r="AT56" i="31" s="1"/>
  <c r="AJ50" i="31"/>
  <c r="AK50" i="31"/>
  <c r="AT50" i="31" s="1"/>
  <c r="AJ44" i="31"/>
  <c r="AK44" i="31"/>
  <c r="AT44" i="31" s="1"/>
  <c r="AJ38" i="31"/>
  <c r="AK38" i="31"/>
  <c r="AT38" i="31" s="1"/>
  <c r="AJ32" i="31"/>
  <c r="AK32" i="31"/>
  <c r="AT32" i="31" s="1"/>
  <c r="AJ26" i="31"/>
  <c r="AK26" i="31"/>
  <c r="AT26" i="31" s="1"/>
  <c r="AJ20" i="31"/>
  <c r="AK20" i="31"/>
  <c r="AT20" i="31" s="1"/>
  <c r="AJ14" i="31"/>
  <c r="AK14" i="31"/>
  <c r="AT14" i="31" s="1"/>
  <c r="AJ8" i="31"/>
  <c r="AK8" i="31"/>
  <c r="AT8" i="31" s="1"/>
  <c r="W80" i="85"/>
  <c r="AE79" i="85"/>
  <c r="AF79" i="85"/>
  <c r="AO79" i="85" s="1"/>
  <c r="AG79" i="85"/>
  <c r="AP79" i="85" s="1"/>
  <c r="X78" i="75"/>
  <c r="Y78" i="75"/>
  <c r="AG79" i="37"/>
  <c r="AP79" i="37" s="1"/>
  <c r="AE79" i="37"/>
  <c r="W80" i="37"/>
  <c r="AF79" i="37"/>
  <c r="AO79" i="37" s="1"/>
  <c r="X80" i="42"/>
  <c r="Y80" i="42"/>
  <c r="X78" i="91"/>
  <c r="Z78" i="91" s="1"/>
  <c r="Y78" i="91"/>
  <c r="AN81" i="30"/>
  <c r="AI81" i="30"/>
  <c r="AJ61" i="31"/>
  <c r="AK61" i="31"/>
  <c r="AT61" i="31" s="1"/>
  <c r="AJ31" i="31"/>
  <c r="AK31" i="31"/>
  <c r="AT31" i="31" s="1"/>
  <c r="AK75" i="31"/>
  <c r="AT75" i="31" s="1"/>
  <c r="AJ75" i="31"/>
  <c r="AK72" i="31"/>
  <c r="AT72" i="31" s="1"/>
  <c r="AJ72" i="31"/>
  <c r="AK66" i="31"/>
  <c r="AT66" i="31" s="1"/>
  <c r="AJ66" i="31"/>
  <c r="AK60" i="31"/>
  <c r="AT60" i="31" s="1"/>
  <c r="AJ60" i="31"/>
  <c r="AK54" i="31"/>
  <c r="AT54" i="31" s="1"/>
  <c r="AJ54" i="31"/>
  <c r="AK48" i="31"/>
  <c r="AT48" i="31" s="1"/>
  <c r="AJ48" i="31"/>
  <c r="AK42" i="31"/>
  <c r="AT42" i="31" s="1"/>
  <c r="AJ42" i="31"/>
  <c r="AK36" i="31"/>
  <c r="AT36" i="31" s="1"/>
  <c r="AJ36" i="31"/>
  <c r="AK30" i="31"/>
  <c r="AT30" i="31" s="1"/>
  <c r="AJ30" i="31"/>
  <c r="AK24" i="31"/>
  <c r="AT24" i="31" s="1"/>
  <c r="AJ24" i="31"/>
  <c r="AK18" i="31"/>
  <c r="AT18" i="31" s="1"/>
  <c r="AJ18" i="31"/>
  <c r="AK12" i="31"/>
  <c r="AT12" i="31" s="1"/>
  <c r="AJ12" i="31"/>
  <c r="AK6" i="31"/>
  <c r="AT6" i="31" s="1"/>
  <c r="AJ6" i="31"/>
  <c r="Y76" i="78"/>
  <c r="X76" i="78"/>
  <c r="Z76" i="78" s="1"/>
  <c r="AH75" i="73"/>
  <c r="AQ75" i="73" s="1"/>
  <c r="AR75" i="38"/>
  <c r="X77" i="46"/>
  <c r="Y77" i="46"/>
  <c r="AJ73" i="31"/>
  <c r="AK73" i="31"/>
  <c r="AT73" i="31" s="1"/>
  <c r="AJ55" i="31"/>
  <c r="AK55" i="31"/>
  <c r="AT55" i="31" s="1"/>
  <c r="AJ25" i="31"/>
  <c r="AK25" i="31"/>
  <c r="AT25" i="31" s="1"/>
  <c r="AE75" i="82"/>
  <c r="W76" i="82"/>
  <c r="AF75" i="82"/>
  <c r="AO75" i="82" s="1"/>
  <c r="AG75" i="82"/>
  <c r="AP75" i="82" s="1"/>
  <c r="Y77" i="43"/>
  <c r="X77" i="43"/>
  <c r="Z77" i="43" s="1"/>
  <c r="Z78" i="26"/>
  <c r="AR74" i="73"/>
  <c r="AH78" i="83"/>
  <c r="AQ78" i="83" s="1"/>
  <c r="AK78" i="31"/>
  <c r="AT78" i="31" s="1"/>
  <c r="AJ78" i="31"/>
  <c r="AJ71" i="31"/>
  <c r="AK71" i="31"/>
  <c r="AT71" i="31" s="1"/>
  <c r="AJ65" i="31"/>
  <c r="AK65" i="31"/>
  <c r="AT65" i="31" s="1"/>
  <c r="AJ59" i="31"/>
  <c r="AK59" i="31"/>
  <c r="AT59" i="31" s="1"/>
  <c r="AJ53" i="31"/>
  <c r="AK53" i="31"/>
  <c r="AT53" i="31" s="1"/>
  <c r="AJ47" i="31"/>
  <c r="AK47" i="31"/>
  <c r="AT47" i="31" s="1"/>
  <c r="AJ41" i="31"/>
  <c r="AK41" i="31"/>
  <c r="AT41" i="31" s="1"/>
  <c r="AJ35" i="31"/>
  <c r="AK35" i="31"/>
  <c r="AT35" i="31" s="1"/>
  <c r="AJ29" i="31"/>
  <c r="AK29" i="31"/>
  <c r="AT29" i="31" s="1"/>
  <c r="AJ23" i="31"/>
  <c r="AK23" i="31"/>
  <c r="AT23" i="31" s="1"/>
  <c r="AJ17" i="31"/>
  <c r="AK17" i="31"/>
  <c r="AT17" i="31" s="1"/>
  <c r="AJ11" i="31"/>
  <c r="AK11" i="31"/>
  <c r="AT11" i="31" s="1"/>
  <c r="AJ5" i="31"/>
  <c r="AK5" i="31"/>
  <c r="AT5" i="31" s="1"/>
  <c r="AI75" i="78"/>
  <c r="AN75" i="78"/>
  <c r="Y79" i="34"/>
  <c r="X79" i="34"/>
  <c r="AR78" i="35"/>
  <c r="AN76" i="46"/>
  <c r="AI76" i="46"/>
  <c r="AR77" i="83"/>
  <c r="AH79" i="89"/>
  <c r="AQ79" i="89" s="1"/>
  <c r="AN76" i="29"/>
  <c r="AI76" i="29"/>
  <c r="AI77" i="91"/>
  <c r="AN77" i="91"/>
  <c r="AR78" i="89"/>
  <c r="AH75" i="47"/>
  <c r="AQ75" i="47" s="1"/>
  <c r="AJ37" i="31"/>
  <c r="AK37" i="31"/>
  <c r="AT37" i="31" s="1"/>
  <c r="AJ19" i="31"/>
  <c r="AK19" i="31"/>
  <c r="AT19" i="31" s="1"/>
  <c r="AH79" i="35"/>
  <c r="AQ79" i="35" s="1"/>
  <c r="AQ81" i="35" s="1"/>
  <c r="AZ3" i="35"/>
  <c r="AX3" i="35"/>
  <c r="S3" i="35" s="1"/>
  <c r="AC3" i="35" s="1"/>
  <c r="AX4" i="35"/>
  <c r="S4" i="35" s="1"/>
  <c r="AC4" i="35" s="1"/>
  <c r="AB5" i="35" s="1"/>
  <c r="AX5" i="35"/>
  <c r="S5" i="35" s="1"/>
  <c r="AC5" i="35" s="1"/>
  <c r="AB6" i="35" s="1"/>
  <c r="AX6" i="35"/>
  <c r="S6" i="35" s="1"/>
  <c r="AC6" i="35" s="1"/>
  <c r="AB7" i="35" s="1"/>
  <c r="AX7" i="35"/>
  <c r="S7" i="35" s="1"/>
  <c r="AC7" i="35" s="1"/>
  <c r="AB8" i="35" s="1"/>
  <c r="AX8" i="35"/>
  <c r="S8" i="35" s="1"/>
  <c r="AC8" i="35" s="1"/>
  <c r="AB9" i="35" s="1"/>
  <c r="AX9" i="35"/>
  <c r="S9" i="35" s="1"/>
  <c r="AC9" i="35" s="1"/>
  <c r="AB10" i="35" s="1"/>
  <c r="AX10" i="35"/>
  <c r="S10" i="35" s="1"/>
  <c r="AC10" i="35" s="1"/>
  <c r="AB11" i="35" s="1"/>
  <c r="AX11" i="35"/>
  <c r="S11" i="35" s="1"/>
  <c r="AC11" i="35" s="1"/>
  <c r="AB12" i="35" s="1"/>
  <c r="AX12" i="35"/>
  <c r="S12" i="35" s="1"/>
  <c r="AC12" i="35" s="1"/>
  <c r="AB13" i="35" s="1"/>
  <c r="AX13" i="35"/>
  <c r="S13" i="35" s="1"/>
  <c r="AC13" i="35" s="1"/>
  <c r="AB14" i="35" s="1"/>
  <c r="AX14" i="35"/>
  <c r="S14" i="35" s="1"/>
  <c r="AC14" i="35" s="1"/>
  <c r="AB15" i="35" s="1"/>
  <c r="AX15" i="35"/>
  <c r="S15" i="35" s="1"/>
  <c r="AC15" i="35" s="1"/>
  <c r="AB16" i="35" s="1"/>
  <c r="AX16" i="35"/>
  <c r="S16" i="35" s="1"/>
  <c r="AC16" i="35" s="1"/>
  <c r="AB17" i="35" s="1"/>
  <c r="AX17" i="35"/>
  <c r="S17" i="35" s="1"/>
  <c r="AC17" i="35" s="1"/>
  <c r="AB18" i="35" s="1"/>
  <c r="AX18" i="35"/>
  <c r="S18" i="35" s="1"/>
  <c r="AC18" i="35" s="1"/>
  <c r="AB19" i="35" s="1"/>
  <c r="AX19" i="35"/>
  <c r="S19" i="35" s="1"/>
  <c r="AC19" i="35" s="1"/>
  <c r="AB20" i="35" s="1"/>
  <c r="AX20" i="35"/>
  <c r="S20" i="35" s="1"/>
  <c r="AC20" i="35" s="1"/>
  <c r="AB21" i="35" s="1"/>
  <c r="AX21" i="35"/>
  <c r="S21" i="35" s="1"/>
  <c r="AC21" i="35" s="1"/>
  <c r="AB22" i="35" s="1"/>
  <c r="AX22" i="35"/>
  <c r="S22" i="35" s="1"/>
  <c r="AC22" i="35" s="1"/>
  <c r="AB23" i="35" s="1"/>
  <c r="AX23" i="35"/>
  <c r="S23" i="35" s="1"/>
  <c r="AC23" i="35" s="1"/>
  <c r="AB24" i="35" s="1"/>
  <c r="AX24" i="35"/>
  <c r="S24" i="35" s="1"/>
  <c r="AC24" i="35" s="1"/>
  <c r="AB25" i="35" s="1"/>
  <c r="AX25" i="35"/>
  <c r="S25" i="35" s="1"/>
  <c r="AC25" i="35" s="1"/>
  <c r="AB26" i="35" s="1"/>
  <c r="AX26" i="35"/>
  <c r="S26" i="35" s="1"/>
  <c r="AC26" i="35" s="1"/>
  <c r="AB27" i="35" s="1"/>
  <c r="AX27" i="35"/>
  <c r="S27" i="35" s="1"/>
  <c r="AC27" i="35" s="1"/>
  <c r="AB28" i="35" s="1"/>
  <c r="AX28" i="35"/>
  <c r="S28" i="35" s="1"/>
  <c r="AC28" i="35" s="1"/>
  <c r="AB29" i="35" s="1"/>
  <c r="AX29" i="35"/>
  <c r="S29" i="35" s="1"/>
  <c r="AC29" i="35" s="1"/>
  <c r="AB30" i="35" s="1"/>
  <c r="AX30" i="35"/>
  <c r="S30" i="35" s="1"/>
  <c r="AC30" i="35" s="1"/>
  <c r="AB31" i="35" s="1"/>
  <c r="AX31" i="35"/>
  <c r="S31" i="35" s="1"/>
  <c r="AC31" i="35" s="1"/>
  <c r="AB32" i="35" s="1"/>
  <c r="AX32" i="35"/>
  <c r="S32" i="35" s="1"/>
  <c r="AC32" i="35" s="1"/>
  <c r="AB33" i="35" s="1"/>
  <c r="AX33" i="35"/>
  <c r="S33" i="35" s="1"/>
  <c r="AC33" i="35" s="1"/>
  <c r="AB34" i="35" s="1"/>
  <c r="AX34" i="35"/>
  <c r="S34" i="35" s="1"/>
  <c r="AC34" i="35" s="1"/>
  <c r="AB35" i="35" s="1"/>
  <c r="AX35" i="35"/>
  <c r="S35" i="35" s="1"/>
  <c r="AC35" i="35" s="1"/>
  <c r="AB36" i="35" s="1"/>
  <c r="AX36" i="35"/>
  <c r="S36" i="35" s="1"/>
  <c r="AC36" i="35" s="1"/>
  <c r="AB37" i="35" s="1"/>
  <c r="AX37" i="35"/>
  <c r="S37" i="35" s="1"/>
  <c r="AC37" i="35" s="1"/>
  <c r="AB38" i="35" s="1"/>
  <c r="AX38" i="35"/>
  <c r="S38" i="35" s="1"/>
  <c r="AC38" i="35" s="1"/>
  <c r="AB39" i="35" s="1"/>
  <c r="AX39" i="35"/>
  <c r="S39" i="35" s="1"/>
  <c r="AC39" i="35" s="1"/>
  <c r="AB40" i="35" s="1"/>
  <c r="AX40" i="35"/>
  <c r="S40" i="35" s="1"/>
  <c r="AC40" i="35" s="1"/>
  <c r="AB41" i="35" s="1"/>
  <c r="AX41" i="35"/>
  <c r="S41" i="35" s="1"/>
  <c r="AC41" i="35" s="1"/>
  <c r="AB42" i="35" s="1"/>
  <c r="AX42" i="35"/>
  <c r="S42" i="35" s="1"/>
  <c r="AC42" i="35" s="1"/>
  <c r="AB43" i="35" s="1"/>
  <c r="AX43" i="35"/>
  <c r="S43" i="35" s="1"/>
  <c r="AC43" i="35" s="1"/>
  <c r="AB44" i="35" s="1"/>
  <c r="AX44" i="35"/>
  <c r="S44" i="35" s="1"/>
  <c r="AC44" i="35" s="1"/>
  <c r="AB45" i="35" s="1"/>
  <c r="AX45" i="35"/>
  <c r="S45" i="35" s="1"/>
  <c r="AC45" i="35" s="1"/>
  <c r="AB46" i="35" s="1"/>
  <c r="AX46" i="35"/>
  <c r="S46" i="35" s="1"/>
  <c r="AC46" i="35" s="1"/>
  <c r="AB47" i="35" s="1"/>
  <c r="AX47" i="35"/>
  <c r="S47" i="35" s="1"/>
  <c r="AC47" i="35" s="1"/>
  <c r="AB48" i="35" s="1"/>
  <c r="AX48" i="35"/>
  <c r="S48" i="35" s="1"/>
  <c r="AC48" i="35" s="1"/>
  <c r="AB49" i="35" s="1"/>
  <c r="AX49" i="35"/>
  <c r="S49" i="35" s="1"/>
  <c r="AC49" i="35" s="1"/>
  <c r="AB50" i="35" s="1"/>
  <c r="AX50" i="35"/>
  <c r="S50" i="35" s="1"/>
  <c r="AC50" i="35" s="1"/>
  <c r="AB51" i="35" s="1"/>
  <c r="AX51" i="35"/>
  <c r="S51" i="35" s="1"/>
  <c r="AC51" i="35" s="1"/>
  <c r="AB52" i="35" s="1"/>
  <c r="AX52" i="35"/>
  <c r="S52" i="35" s="1"/>
  <c r="AC52" i="35" s="1"/>
  <c r="AB53" i="35" s="1"/>
  <c r="AX53" i="35"/>
  <c r="S53" i="35" s="1"/>
  <c r="AC53" i="35" s="1"/>
  <c r="AB54" i="35" s="1"/>
  <c r="AX54" i="35"/>
  <c r="S54" i="35" s="1"/>
  <c r="AC54" i="35" s="1"/>
  <c r="AB55" i="35" s="1"/>
  <c r="AX55" i="35"/>
  <c r="S55" i="35" s="1"/>
  <c r="AC55" i="35" s="1"/>
  <c r="AB56" i="35" s="1"/>
  <c r="AX56" i="35"/>
  <c r="S56" i="35" s="1"/>
  <c r="AC56" i="35" s="1"/>
  <c r="AB57" i="35" s="1"/>
  <c r="AX57" i="35"/>
  <c r="S57" i="35" s="1"/>
  <c r="AC57" i="35" s="1"/>
  <c r="AB58" i="35" s="1"/>
  <c r="AX58" i="35"/>
  <c r="S58" i="35" s="1"/>
  <c r="AC58" i="35" s="1"/>
  <c r="AB59" i="35" s="1"/>
  <c r="AX59" i="35"/>
  <c r="S59" i="35" s="1"/>
  <c r="AC59" i="35" s="1"/>
  <c r="AB60" i="35" s="1"/>
  <c r="AX60" i="35"/>
  <c r="S60" i="35" s="1"/>
  <c r="AC60" i="35" s="1"/>
  <c r="AB61" i="35" s="1"/>
  <c r="AX61" i="35"/>
  <c r="S61" i="35" s="1"/>
  <c r="AC61" i="35" s="1"/>
  <c r="AB62" i="35" s="1"/>
  <c r="AX62" i="35"/>
  <c r="S62" i="35" s="1"/>
  <c r="AC62" i="35" s="1"/>
  <c r="AB63" i="35" s="1"/>
  <c r="AX63" i="35"/>
  <c r="S63" i="35" s="1"/>
  <c r="AC63" i="35" s="1"/>
  <c r="AB64" i="35" s="1"/>
  <c r="AX64" i="35"/>
  <c r="S64" i="35" s="1"/>
  <c r="AC64" i="35" s="1"/>
  <c r="AB65" i="35" s="1"/>
  <c r="AX65" i="35"/>
  <c r="S65" i="35" s="1"/>
  <c r="AC65" i="35" s="1"/>
  <c r="AB66" i="35" s="1"/>
  <c r="AX66" i="35"/>
  <c r="S66" i="35" s="1"/>
  <c r="AC66" i="35" s="1"/>
  <c r="AB67" i="35" s="1"/>
  <c r="AX67" i="35"/>
  <c r="S67" i="35" s="1"/>
  <c r="AC67" i="35" s="1"/>
  <c r="AB68" i="35" s="1"/>
  <c r="AX68" i="35"/>
  <c r="S68" i="35" s="1"/>
  <c r="AC68" i="35" s="1"/>
  <c r="AB69" i="35" s="1"/>
  <c r="AX69" i="35"/>
  <c r="S69" i="35" s="1"/>
  <c r="AC69" i="35" s="1"/>
  <c r="AB70" i="35" s="1"/>
  <c r="AX70" i="35"/>
  <c r="S70" i="35" s="1"/>
  <c r="AC70" i="35" s="1"/>
  <c r="AB71" i="35" s="1"/>
  <c r="AX71" i="35"/>
  <c r="S71" i="35" s="1"/>
  <c r="AC71" i="35" s="1"/>
  <c r="AB72" i="35" s="1"/>
  <c r="AX72" i="35"/>
  <c r="S72" i="35" s="1"/>
  <c r="AC72" i="35" s="1"/>
  <c r="AB73" i="35" s="1"/>
  <c r="AX73" i="35"/>
  <c r="S73" i="35" s="1"/>
  <c r="AC73" i="35" s="1"/>
  <c r="AB74" i="35" s="1"/>
  <c r="AX75" i="35"/>
  <c r="S75" i="35" s="1"/>
  <c r="AC75" i="35" s="1"/>
  <c r="AB76" i="35" s="1"/>
  <c r="AX74" i="35"/>
  <c r="S74" i="35" s="1"/>
  <c r="AC74" i="35" s="1"/>
  <c r="AB75" i="35" s="1"/>
  <c r="AX77" i="35"/>
  <c r="S77" i="35" s="1"/>
  <c r="AC77" i="35" s="1"/>
  <c r="AB78" i="35" s="1"/>
  <c r="AX76" i="35"/>
  <c r="S76" i="35" s="1"/>
  <c r="AC76" i="35" s="1"/>
  <c r="AB77" i="35" s="1"/>
  <c r="AX78" i="35"/>
  <c r="S78" i="35" s="1"/>
  <c r="AC78" i="35" s="1"/>
  <c r="AB79" i="35" s="1"/>
  <c r="AI78" i="94"/>
  <c r="AN78" i="94"/>
  <c r="W79" i="87"/>
  <c r="AG78" i="87"/>
  <c r="AP78" i="87" s="1"/>
  <c r="AF78" i="87"/>
  <c r="AO78" i="87" s="1"/>
  <c r="AE78" i="87"/>
  <c r="W78" i="33"/>
  <c r="AG77" i="33"/>
  <c r="AP77" i="33" s="1"/>
  <c r="AE77" i="33"/>
  <c r="AF77" i="33"/>
  <c r="AO77" i="33" s="1"/>
  <c r="AI76" i="43"/>
  <c r="AN76" i="43"/>
  <c r="Z78" i="83"/>
  <c r="AJ77" i="31"/>
  <c r="AK77" i="31"/>
  <c r="AT77" i="31" s="1"/>
  <c r="AJ70" i="31"/>
  <c r="AK70" i="31"/>
  <c r="AT70" i="31" s="1"/>
  <c r="AJ64" i="31"/>
  <c r="AK64" i="31"/>
  <c r="AT64" i="31" s="1"/>
  <c r="AJ58" i="31"/>
  <c r="AK58" i="31"/>
  <c r="AT58" i="31" s="1"/>
  <c r="AJ52" i="31"/>
  <c r="AK52" i="31"/>
  <c r="AT52" i="31" s="1"/>
  <c r="AJ46" i="31"/>
  <c r="AK46" i="31"/>
  <c r="AT46" i="31" s="1"/>
  <c r="AJ40" i="31"/>
  <c r="AK40" i="31"/>
  <c r="AT40" i="31" s="1"/>
  <c r="AJ34" i="31"/>
  <c r="AK34" i="31"/>
  <c r="AT34" i="31" s="1"/>
  <c r="AJ28" i="31"/>
  <c r="AK28" i="31"/>
  <c r="AT28" i="31" s="1"/>
  <c r="AJ22" i="31"/>
  <c r="AK22" i="31"/>
  <c r="AT22" i="31" s="1"/>
  <c r="AJ16" i="31"/>
  <c r="AK16" i="31"/>
  <c r="AT16" i="31" s="1"/>
  <c r="AJ10" i="31"/>
  <c r="AK10" i="31"/>
  <c r="AT10" i="31" s="1"/>
  <c r="AF80" i="77"/>
  <c r="AO80" i="77" s="1"/>
  <c r="AE80" i="77"/>
  <c r="W81" i="77"/>
  <c r="AG80" i="77"/>
  <c r="AP80" i="77" s="1"/>
  <c r="Z75" i="73"/>
  <c r="W77" i="93"/>
  <c r="AG76" i="93"/>
  <c r="AP76" i="93" s="1"/>
  <c r="AF76" i="93"/>
  <c r="AO76" i="93" s="1"/>
  <c r="AE76" i="93"/>
  <c r="AI78" i="34"/>
  <c r="AN78" i="34"/>
  <c r="AI77" i="75"/>
  <c r="AN77" i="75"/>
  <c r="X77" i="41"/>
  <c r="Y77" i="41"/>
  <c r="Z77" i="41" s="1"/>
  <c r="Z79" i="89"/>
  <c r="AH78" i="74"/>
  <c r="AQ78" i="74" s="1"/>
  <c r="Z77" i="29"/>
  <c r="Y77" i="29"/>
  <c r="X77" i="29"/>
  <c r="AI76" i="95"/>
  <c r="AN76" i="95"/>
  <c r="AJ76" i="31"/>
  <c r="AK76" i="31"/>
  <c r="AT76" i="31" s="1"/>
  <c r="AJ49" i="31"/>
  <c r="AK49" i="31"/>
  <c r="AT49" i="31" s="1"/>
  <c r="AJ7" i="31"/>
  <c r="AK7" i="31"/>
  <c r="AT7" i="31" s="1"/>
  <c r="AE80" i="90"/>
  <c r="W81" i="90"/>
  <c r="AF80" i="90"/>
  <c r="AO80" i="90" s="1"/>
  <c r="AG80" i="90"/>
  <c r="AP80" i="90" s="1"/>
  <c r="Y77" i="95"/>
  <c r="X77" i="95"/>
  <c r="Z77" i="95" s="1"/>
  <c r="AS4" i="27"/>
  <c r="AS81" i="27" s="1"/>
  <c r="AL4" i="27"/>
  <c r="AU4" i="27" s="1"/>
  <c r="AU81" i="27" s="1"/>
  <c r="C11" i="27" s="1"/>
  <c r="AR74" i="47"/>
  <c r="AG79" i="31"/>
  <c r="AP79" i="31" s="1"/>
  <c r="AP81" i="31" s="1"/>
  <c r="AE79" i="31"/>
  <c r="AX79" i="31"/>
  <c r="S79" i="31" s="1"/>
  <c r="AC79" i="31" s="1"/>
  <c r="AJ79" i="31" s="1"/>
  <c r="AS79" i="31" s="1"/>
  <c r="AF79" i="31"/>
  <c r="AO79" i="31" s="1"/>
  <c r="AO81" i="31" s="1"/>
  <c r="AG78" i="86"/>
  <c r="AP78" i="86" s="1"/>
  <c r="AF78" i="86"/>
  <c r="AO78" i="86" s="1"/>
  <c r="AE78" i="86"/>
  <c r="W79" i="86"/>
  <c r="AF77" i="81"/>
  <c r="AO77" i="81" s="1"/>
  <c r="W78" i="81"/>
  <c r="AE77" i="81"/>
  <c r="AG77" i="81"/>
  <c r="AP77" i="81" s="1"/>
  <c r="AR79" i="90"/>
  <c r="Z82" i="30"/>
  <c r="X82" i="30"/>
  <c r="Y82" i="30"/>
  <c r="AR78" i="37"/>
  <c r="AK69" i="31"/>
  <c r="AT69" i="31" s="1"/>
  <c r="AJ69" i="31"/>
  <c r="AK63" i="31"/>
  <c r="AT63" i="31" s="1"/>
  <c r="AJ63" i="31"/>
  <c r="AK57" i="31"/>
  <c r="AT57" i="31" s="1"/>
  <c r="AJ57" i="31"/>
  <c r="AK51" i="31"/>
  <c r="AT51" i="31" s="1"/>
  <c r="AJ51" i="31"/>
  <c r="AK45" i="31"/>
  <c r="AT45" i="31" s="1"/>
  <c r="AJ45" i="31"/>
  <c r="AK39" i="31"/>
  <c r="AT39" i="31" s="1"/>
  <c r="AJ39" i="31"/>
  <c r="AK33" i="31"/>
  <c r="AT33" i="31" s="1"/>
  <c r="AJ33" i="31"/>
  <c r="AK27" i="31"/>
  <c r="AT27" i="31" s="1"/>
  <c r="AJ27" i="31"/>
  <c r="AK21" i="31"/>
  <c r="AT21" i="31" s="1"/>
  <c r="AJ21" i="31"/>
  <c r="AK15" i="31"/>
  <c r="AT15" i="31" s="1"/>
  <c r="AJ15" i="31"/>
  <c r="AJ9" i="31"/>
  <c r="AK9" i="31"/>
  <c r="AT9" i="31" s="1"/>
  <c r="AB4" i="31"/>
  <c r="AJ3" i="31"/>
  <c r="AH80" i="90"/>
  <c r="AQ80" i="90" s="1"/>
  <c r="AR77" i="74"/>
  <c r="AR77" i="26"/>
  <c r="AN76" i="41"/>
  <c r="AI76" i="41"/>
  <c r="AR75" i="25"/>
  <c r="AH79" i="37"/>
  <c r="AQ79" i="37" s="1"/>
  <c r="Z78" i="74"/>
  <c r="X79" i="94"/>
  <c r="Y79" i="94"/>
  <c r="AF77" i="95" l="1"/>
  <c r="AO77" i="95" s="1"/>
  <c r="AE77" i="95"/>
  <c r="AG77" i="95"/>
  <c r="AP77" i="95" s="1"/>
  <c r="W78" i="95"/>
  <c r="W78" i="41"/>
  <c r="AG77" i="41"/>
  <c r="AP77" i="41" s="1"/>
  <c r="AF77" i="41"/>
  <c r="AO77" i="41" s="1"/>
  <c r="AE77" i="41"/>
  <c r="AG77" i="43"/>
  <c r="AP77" i="43" s="1"/>
  <c r="AF77" i="43"/>
  <c r="AO77" i="43" s="1"/>
  <c r="AE77" i="43"/>
  <c r="W78" i="43"/>
  <c r="AF78" i="91"/>
  <c r="AO78" i="91" s="1"/>
  <c r="AE78" i="91"/>
  <c r="W79" i="91"/>
  <c r="AG78" i="91"/>
  <c r="AP78" i="91" s="1"/>
  <c r="AG76" i="78"/>
  <c r="AP76" i="78" s="1"/>
  <c r="AE76" i="78"/>
  <c r="AF76" i="78"/>
  <c r="AO76" i="78" s="1"/>
  <c r="W77" i="78"/>
  <c r="AS27" i="31"/>
  <c r="AL27" i="31"/>
  <c r="AU27" i="31" s="1"/>
  <c r="AS45" i="31"/>
  <c r="AL45" i="31"/>
  <c r="AU45" i="31" s="1"/>
  <c r="AS63" i="31"/>
  <c r="AL63" i="31"/>
  <c r="AU63" i="31" s="1"/>
  <c r="AS49" i="31"/>
  <c r="AL49" i="31"/>
  <c r="AU49" i="31" s="1"/>
  <c r="AR77" i="75"/>
  <c r="AN80" i="77"/>
  <c r="AI80" i="77"/>
  <c r="AI77" i="33"/>
  <c r="AN77" i="33"/>
  <c r="AJ77" i="35"/>
  <c r="AK77" i="35"/>
  <c r="AT77" i="35" s="1"/>
  <c r="AJ72" i="35"/>
  <c r="AK72" i="35"/>
  <c r="AT72" i="35" s="1"/>
  <c r="AJ66" i="35"/>
  <c r="AK66" i="35"/>
  <c r="AT66" i="35" s="1"/>
  <c r="AJ60" i="35"/>
  <c r="AK60" i="35"/>
  <c r="AT60" i="35" s="1"/>
  <c r="AJ54" i="35"/>
  <c r="AK54" i="35"/>
  <c r="AT54" i="35" s="1"/>
  <c r="AJ48" i="35"/>
  <c r="AK48" i="35"/>
  <c r="AT48" i="35" s="1"/>
  <c r="AK42" i="35"/>
  <c r="AT42" i="35" s="1"/>
  <c r="AJ42" i="35"/>
  <c r="AK36" i="35"/>
  <c r="AT36" i="35" s="1"/>
  <c r="AJ36" i="35"/>
  <c r="AK30" i="35"/>
  <c r="AT30" i="35" s="1"/>
  <c r="AJ30" i="35"/>
  <c r="AK24" i="35"/>
  <c r="AT24" i="35" s="1"/>
  <c r="AJ24" i="35"/>
  <c r="AK18" i="35"/>
  <c r="AT18" i="35" s="1"/>
  <c r="AJ18" i="35"/>
  <c r="AK12" i="35"/>
  <c r="AT12" i="35" s="1"/>
  <c r="AJ12" i="35"/>
  <c r="AK6" i="35"/>
  <c r="AT6" i="35" s="1"/>
  <c r="AJ6" i="35"/>
  <c r="AS19" i="31"/>
  <c r="AL19" i="31"/>
  <c r="AU19" i="31" s="1"/>
  <c r="AR76" i="29"/>
  <c r="AS78" i="31"/>
  <c r="AL78" i="31"/>
  <c r="AU78" i="31" s="1"/>
  <c r="X80" i="37"/>
  <c r="Z80" i="37" s="1"/>
  <c r="Y80" i="37"/>
  <c r="AS8" i="31"/>
  <c r="AL8" i="31"/>
  <c r="AU8" i="31" s="1"/>
  <c r="AS26" i="31"/>
  <c r="AL26" i="31"/>
  <c r="AU26" i="31" s="1"/>
  <c r="AS44" i="31"/>
  <c r="AL44" i="31"/>
  <c r="AU44" i="31" s="1"/>
  <c r="AS62" i="31"/>
  <c r="AL62" i="31"/>
  <c r="AU62" i="31" s="1"/>
  <c r="Z77" i="38"/>
  <c r="X77" i="38"/>
  <c r="Y77" i="38"/>
  <c r="AI75" i="47"/>
  <c r="AN75" i="47"/>
  <c r="AH79" i="94"/>
  <c r="AQ79" i="94" s="1"/>
  <c r="X79" i="86"/>
  <c r="Y79" i="86"/>
  <c r="AN79" i="31"/>
  <c r="AN81" i="31" s="1"/>
  <c r="AI79" i="31"/>
  <c r="Z81" i="90"/>
  <c r="Y81" i="90"/>
  <c r="X81" i="90"/>
  <c r="W78" i="29"/>
  <c r="AG77" i="29"/>
  <c r="AP77" i="29" s="1"/>
  <c r="AF77" i="29"/>
  <c r="AO77" i="29" s="1"/>
  <c r="AE77" i="29"/>
  <c r="W80" i="89"/>
  <c r="AG79" i="89"/>
  <c r="AP79" i="89" s="1"/>
  <c r="AE79" i="89"/>
  <c r="AF79" i="89"/>
  <c r="AO79" i="89" s="1"/>
  <c r="Y77" i="93"/>
  <c r="X77" i="93"/>
  <c r="AS22" i="31"/>
  <c r="AL22" i="31"/>
  <c r="AU22" i="31" s="1"/>
  <c r="AS40" i="31"/>
  <c r="AL40" i="31"/>
  <c r="AU40" i="31" s="1"/>
  <c r="AS58" i="31"/>
  <c r="AL58" i="31"/>
  <c r="AU58" i="31" s="1"/>
  <c r="AS77" i="31"/>
  <c r="AL77" i="31"/>
  <c r="AU77" i="31" s="1"/>
  <c r="AJ78" i="35"/>
  <c r="AK78" i="35"/>
  <c r="AT78" i="35" s="1"/>
  <c r="AJ71" i="35"/>
  <c r="AK71" i="35"/>
  <c r="AT71" i="35" s="1"/>
  <c r="AJ65" i="35"/>
  <c r="AK65" i="35"/>
  <c r="AT65" i="35" s="1"/>
  <c r="AJ59" i="35"/>
  <c r="AK59" i="35"/>
  <c r="AT59" i="35" s="1"/>
  <c r="AJ53" i="35"/>
  <c r="AK53" i="35"/>
  <c r="AT53" i="35" s="1"/>
  <c r="AJ47" i="35"/>
  <c r="AK47" i="35"/>
  <c r="AT47" i="35" s="1"/>
  <c r="AJ41" i="35"/>
  <c r="AK41" i="35"/>
  <c r="AT41" i="35" s="1"/>
  <c r="AJ35" i="35"/>
  <c r="AK35" i="35"/>
  <c r="AT35" i="35" s="1"/>
  <c r="AJ29" i="35"/>
  <c r="AK29" i="35"/>
  <c r="AT29" i="35" s="1"/>
  <c r="AJ23" i="35"/>
  <c r="AK23" i="35"/>
  <c r="AT23" i="35" s="1"/>
  <c r="AJ17" i="35"/>
  <c r="AK17" i="35"/>
  <c r="AT17" i="35" s="1"/>
  <c r="AK11" i="35"/>
  <c r="AT11" i="35" s="1"/>
  <c r="AJ11" i="35"/>
  <c r="AK5" i="35"/>
  <c r="AT5" i="35" s="1"/>
  <c r="AJ5" i="35"/>
  <c r="AH79" i="34"/>
  <c r="AQ79" i="34" s="1"/>
  <c r="AS5" i="31"/>
  <c r="AL5" i="31"/>
  <c r="AU5" i="31" s="1"/>
  <c r="AS23" i="31"/>
  <c r="AL23" i="31"/>
  <c r="AU23" i="31" s="1"/>
  <c r="AS41" i="31"/>
  <c r="AL41" i="31"/>
  <c r="AU41" i="31" s="1"/>
  <c r="AS59" i="31"/>
  <c r="AL59" i="31"/>
  <c r="AU59" i="31" s="1"/>
  <c r="AS25" i="31"/>
  <c r="AL25" i="31"/>
  <c r="AU25" i="31" s="1"/>
  <c r="AH77" i="46"/>
  <c r="AQ77" i="46" s="1"/>
  <c r="AS6" i="31"/>
  <c r="AL6" i="31"/>
  <c r="AU6" i="31" s="1"/>
  <c r="AS24" i="31"/>
  <c r="AL24" i="31"/>
  <c r="AU24" i="31" s="1"/>
  <c r="AS42" i="31"/>
  <c r="AL42" i="31"/>
  <c r="AU42" i="31" s="1"/>
  <c r="AS60" i="31"/>
  <c r="AL60" i="31"/>
  <c r="AU60" i="31" s="1"/>
  <c r="AS75" i="31"/>
  <c r="AL75" i="31"/>
  <c r="AU75" i="31" s="1"/>
  <c r="AS61" i="31"/>
  <c r="AL61" i="31"/>
  <c r="AU61" i="31" s="1"/>
  <c r="AN79" i="37"/>
  <c r="AI79" i="37"/>
  <c r="Z79" i="45"/>
  <c r="X79" i="45"/>
  <c r="Y79" i="45"/>
  <c r="AS13" i="31"/>
  <c r="AL13" i="31"/>
  <c r="AU13" i="31" s="1"/>
  <c r="AN76" i="38"/>
  <c r="AI76" i="38"/>
  <c r="AN76" i="25"/>
  <c r="AI76" i="25"/>
  <c r="Z79" i="94"/>
  <c r="AS51" i="31"/>
  <c r="AL51" i="31"/>
  <c r="AU51" i="31" s="1"/>
  <c r="AI77" i="81"/>
  <c r="AN77" i="81"/>
  <c r="AN78" i="86"/>
  <c r="AI78" i="86"/>
  <c r="AI80" i="90"/>
  <c r="AN80" i="90"/>
  <c r="AR78" i="34"/>
  <c r="AG75" i="73"/>
  <c r="AP75" i="73" s="1"/>
  <c r="AE75" i="73"/>
  <c r="W76" i="73"/>
  <c r="AF75" i="73"/>
  <c r="AO75" i="73" s="1"/>
  <c r="AE78" i="83"/>
  <c r="W79" i="83"/>
  <c r="AG78" i="83"/>
  <c r="AP78" i="83" s="1"/>
  <c r="AF78" i="83"/>
  <c r="AO78" i="83" s="1"/>
  <c r="Z79" i="87"/>
  <c r="X79" i="87"/>
  <c r="Y79" i="87"/>
  <c r="AJ75" i="35"/>
  <c r="AK75" i="35"/>
  <c r="AT75" i="35" s="1"/>
  <c r="AJ70" i="35"/>
  <c r="AK70" i="35"/>
  <c r="AT70" i="35" s="1"/>
  <c r="AK64" i="35"/>
  <c r="AT64" i="35" s="1"/>
  <c r="AJ64" i="35"/>
  <c r="AK58" i="35"/>
  <c r="AT58" i="35" s="1"/>
  <c r="AJ58" i="35"/>
  <c r="AJ52" i="35"/>
  <c r="AK52" i="35"/>
  <c r="AT52" i="35" s="1"/>
  <c r="AK46" i="35"/>
  <c r="AT46" i="35" s="1"/>
  <c r="AJ46" i="35"/>
  <c r="AK40" i="35"/>
  <c r="AT40" i="35" s="1"/>
  <c r="AJ40" i="35"/>
  <c r="AK34" i="35"/>
  <c r="AT34" i="35" s="1"/>
  <c r="AJ34" i="35"/>
  <c r="AJ28" i="35"/>
  <c r="AK28" i="35"/>
  <c r="AT28" i="35" s="1"/>
  <c r="AJ22" i="35"/>
  <c r="AK22" i="35"/>
  <c r="AT22" i="35" s="1"/>
  <c r="AJ16" i="35"/>
  <c r="AK16" i="35"/>
  <c r="AT16" i="35" s="1"/>
  <c r="AJ10" i="35"/>
  <c r="AK10" i="35"/>
  <c r="AT10" i="35" s="1"/>
  <c r="AB4" i="35"/>
  <c r="AJ3" i="35"/>
  <c r="AS37" i="31"/>
  <c r="AL37" i="31"/>
  <c r="AU37" i="31" s="1"/>
  <c r="Z77" i="46"/>
  <c r="AR81" i="30"/>
  <c r="AH80" i="42"/>
  <c r="AQ80" i="42" s="1"/>
  <c r="AI79" i="85"/>
  <c r="AN79" i="85"/>
  <c r="AS14" i="31"/>
  <c r="AL14" i="31"/>
  <c r="AU14" i="31" s="1"/>
  <c r="AS32" i="31"/>
  <c r="AL32" i="31"/>
  <c r="AU32" i="31" s="1"/>
  <c r="AS50" i="31"/>
  <c r="AL50" i="31"/>
  <c r="AU50" i="31" s="1"/>
  <c r="AS68" i="31"/>
  <c r="AL68" i="31"/>
  <c r="AU68" i="31" s="1"/>
  <c r="Y79" i="79"/>
  <c r="X79" i="79"/>
  <c r="Z79" i="79" s="1"/>
  <c r="AS9" i="31"/>
  <c r="AL9" i="31"/>
  <c r="AU9" i="31" s="1"/>
  <c r="AS15" i="31"/>
  <c r="AL15" i="31"/>
  <c r="AU15" i="31" s="1"/>
  <c r="AS33" i="31"/>
  <c r="AL33" i="31"/>
  <c r="AU33" i="31" s="1"/>
  <c r="AS69" i="31"/>
  <c r="AL69" i="31"/>
  <c r="AU69" i="31" s="1"/>
  <c r="AS76" i="31"/>
  <c r="AL76" i="31"/>
  <c r="AU76" i="31" s="1"/>
  <c r="AF78" i="74"/>
  <c r="AO78" i="74" s="1"/>
  <c r="AG78" i="74"/>
  <c r="AP78" i="74" s="1"/>
  <c r="W79" i="74"/>
  <c r="AE78" i="74"/>
  <c r="AH82" i="30"/>
  <c r="AQ82" i="30" s="1"/>
  <c r="AH77" i="41"/>
  <c r="AQ77" i="41" s="1"/>
  <c r="AI76" i="93"/>
  <c r="AN76" i="93"/>
  <c r="AS10" i="31"/>
  <c r="AL10" i="31"/>
  <c r="AU10" i="31" s="1"/>
  <c r="AS28" i="31"/>
  <c r="AL28" i="31"/>
  <c r="AU28" i="31" s="1"/>
  <c r="AS46" i="31"/>
  <c r="AL46" i="31"/>
  <c r="AU46" i="31" s="1"/>
  <c r="AS64" i="31"/>
  <c r="AL64" i="31"/>
  <c r="AU64" i="31" s="1"/>
  <c r="Z78" i="33"/>
  <c r="Y78" i="33"/>
  <c r="X78" i="33"/>
  <c r="AK76" i="35"/>
  <c r="AT76" i="35" s="1"/>
  <c r="AJ76" i="35"/>
  <c r="AJ69" i="35"/>
  <c r="AK69" i="35"/>
  <c r="AT69" i="35" s="1"/>
  <c r="AJ63" i="35"/>
  <c r="AK63" i="35"/>
  <c r="AT63" i="35" s="1"/>
  <c r="AJ57" i="35"/>
  <c r="AK57" i="35"/>
  <c r="AT57" i="35" s="1"/>
  <c r="AJ51" i="35"/>
  <c r="AK51" i="35"/>
  <c r="AT51" i="35" s="1"/>
  <c r="AJ45" i="35"/>
  <c r="AK45" i="35"/>
  <c r="AT45" i="35" s="1"/>
  <c r="AK39" i="35"/>
  <c r="AT39" i="35" s="1"/>
  <c r="AJ39" i="35"/>
  <c r="AK33" i="35"/>
  <c r="AT33" i="35" s="1"/>
  <c r="AJ33" i="35"/>
  <c r="AK27" i="35"/>
  <c r="AT27" i="35" s="1"/>
  <c r="AJ27" i="35"/>
  <c r="AK21" i="35"/>
  <c r="AT21" i="35" s="1"/>
  <c r="AJ21" i="35"/>
  <c r="AK15" i="35"/>
  <c r="AT15" i="35" s="1"/>
  <c r="AJ15" i="35"/>
  <c r="AJ9" i="35"/>
  <c r="AK9" i="35"/>
  <c r="AT9" i="35" s="1"/>
  <c r="AR76" i="46"/>
  <c r="Z79" i="34"/>
  <c r="AS11" i="31"/>
  <c r="AL11" i="31"/>
  <c r="AU11" i="31" s="1"/>
  <c r="AS29" i="31"/>
  <c r="AL29" i="31"/>
  <c r="AU29" i="31" s="1"/>
  <c r="AS47" i="31"/>
  <c r="AL47" i="31"/>
  <c r="AU47" i="31" s="1"/>
  <c r="AS65" i="31"/>
  <c r="AL65" i="31"/>
  <c r="AU65" i="31" s="1"/>
  <c r="AG78" i="26"/>
  <c r="AP78" i="26" s="1"/>
  <c r="AF78" i="26"/>
  <c r="AO78" i="26" s="1"/>
  <c r="AE78" i="26"/>
  <c r="W79" i="26"/>
  <c r="AS55" i="31"/>
  <c r="AL55" i="31"/>
  <c r="AU55" i="31" s="1"/>
  <c r="AS12" i="31"/>
  <c r="AL12" i="31"/>
  <c r="AU12" i="31" s="1"/>
  <c r="AS30" i="31"/>
  <c r="AL30" i="31"/>
  <c r="AU30" i="31" s="1"/>
  <c r="AS48" i="31"/>
  <c r="AL48" i="31"/>
  <c r="AU48" i="31" s="1"/>
  <c r="AS66" i="31"/>
  <c r="AL66" i="31"/>
  <c r="AU66" i="31" s="1"/>
  <c r="Z80" i="42"/>
  <c r="AI78" i="79"/>
  <c r="AN78" i="79"/>
  <c r="AI78" i="45"/>
  <c r="AN78" i="45"/>
  <c r="AS43" i="31"/>
  <c r="AL43" i="31"/>
  <c r="AU43" i="31" s="1"/>
  <c r="AN79" i="35"/>
  <c r="AN81" i="35" s="1"/>
  <c r="AI79" i="35"/>
  <c r="AS21" i="31"/>
  <c r="AL21" i="31"/>
  <c r="AU21" i="31" s="1"/>
  <c r="AS57" i="31"/>
  <c r="AL57" i="31"/>
  <c r="AU57" i="31" s="1"/>
  <c r="AG82" i="30"/>
  <c r="AP82" i="30" s="1"/>
  <c r="AF82" i="30"/>
  <c r="AO82" i="30" s="1"/>
  <c r="W83" i="30"/>
  <c r="AE82" i="30"/>
  <c r="X78" i="81"/>
  <c r="Z78" i="81" s="1"/>
  <c r="Y78" i="81"/>
  <c r="AS7" i="31"/>
  <c r="AL7" i="31"/>
  <c r="AU7" i="31" s="1"/>
  <c r="AR76" i="95"/>
  <c r="Z81" i="77"/>
  <c r="X81" i="77"/>
  <c r="Y81" i="77"/>
  <c r="AR76" i="43"/>
  <c r="AI78" i="87"/>
  <c r="AN78" i="87"/>
  <c r="AR78" i="94"/>
  <c r="AJ74" i="35"/>
  <c r="AK74" i="35"/>
  <c r="AT74" i="35" s="1"/>
  <c r="AJ68" i="35"/>
  <c r="AK68" i="35"/>
  <c r="AT68" i="35" s="1"/>
  <c r="AJ62" i="35"/>
  <c r="AK62" i="35"/>
  <c r="AT62" i="35" s="1"/>
  <c r="AJ56" i="35"/>
  <c r="AK56" i="35"/>
  <c r="AT56" i="35" s="1"/>
  <c r="AJ50" i="35"/>
  <c r="AK50" i="35"/>
  <c r="AT50" i="35" s="1"/>
  <c r="AJ44" i="35"/>
  <c r="AK44" i="35"/>
  <c r="AT44" i="35" s="1"/>
  <c r="AJ38" i="35"/>
  <c r="AK38" i="35"/>
  <c r="AT38" i="35" s="1"/>
  <c r="AJ32" i="35"/>
  <c r="AK32" i="35"/>
  <c r="AT32" i="35" s="1"/>
  <c r="AJ26" i="35"/>
  <c r="AK26" i="35"/>
  <c r="AT26" i="35" s="1"/>
  <c r="AJ20" i="35"/>
  <c r="AK20" i="35"/>
  <c r="AT20" i="35" s="1"/>
  <c r="AJ14" i="35"/>
  <c r="AK14" i="35"/>
  <c r="AT14" i="35" s="1"/>
  <c r="AJ8" i="35"/>
  <c r="AK8" i="35"/>
  <c r="AT8" i="35" s="1"/>
  <c r="AH77" i="43"/>
  <c r="AQ77" i="43" s="1"/>
  <c r="Y76" i="82"/>
  <c r="X76" i="82"/>
  <c r="AH76" i="78"/>
  <c r="AQ76" i="78" s="1"/>
  <c r="AH78" i="75"/>
  <c r="AQ78" i="75" s="1"/>
  <c r="Y80" i="85"/>
  <c r="X80" i="85"/>
  <c r="AS20" i="31"/>
  <c r="AL20" i="31"/>
  <c r="AU20" i="31" s="1"/>
  <c r="AS38" i="31"/>
  <c r="AL38" i="31"/>
  <c r="AU38" i="31" s="1"/>
  <c r="AS56" i="31"/>
  <c r="AL56" i="31"/>
  <c r="AU56" i="31" s="1"/>
  <c r="AS74" i="31"/>
  <c r="AL74" i="31"/>
  <c r="AU74" i="31" s="1"/>
  <c r="AR79" i="42"/>
  <c r="AH77" i="95"/>
  <c r="AQ77" i="95" s="1"/>
  <c r="AS3" i="31"/>
  <c r="AL3" i="31"/>
  <c r="AU3" i="31" s="1"/>
  <c r="AS39" i="31"/>
  <c r="AL39" i="31"/>
  <c r="AU39" i="31" s="1"/>
  <c r="AK79" i="31"/>
  <c r="AT79" i="31" s="1"/>
  <c r="AR76" i="41"/>
  <c r="AJ4" i="31"/>
  <c r="AK4" i="31"/>
  <c r="AT4" i="31" s="1"/>
  <c r="AH77" i="29"/>
  <c r="AQ77" i="29" s="1"/>
  <c r="AS16" i="31"/>
  <c r="AL16" i="31"/>
  <c r="AU16" i="31" s="1"/>
  <c r="AS34" i="31"/>
  <c r="AL34" i="31"/>
  <c r="AU34" i="31" s="1"/>
  <c r="AS52" i="31"/>
  <c r="AL52" i="31"/>
  <c r="AU52" i="31" s="1"/>
  <c r="AS70" i="31"/>
  <c r="AL70" i="31"/>
  <c r="AU70" i="31" s="1"/>
  <c r="AJ79" i="35"/>
  <c r="AS79" i="35" s="1"/>
  <c r="AK79" i="35"/>
  <c r="AT79" i="35" s="1"/>
  <c r="AK73" i="35"/>
  <c r="AT73" i="35" s="1"/>
  <c r="AJ73" i="35"/>
  <c r="AK67" i="35"/>
  <c r="AT67" i="35" s="1"/>
  <c r="AJ67" i="35"/>
  <c r="AJ61" i="35"/>
  <c r="AK61" i="35"/>
  <c r="AT61" i="35" s="1"/>
  <c r="AK55" i="35"/>
  <c r="AT55" i="35" s="1"/>
  <c r="AJ55" i="35"/>
  <c r="AK49" i="35"/>
  <c r="AT49" i="35" s="1"/>
  <c r="AJ49" i="35"/>
  <c r="AJ43" i="35"/>
  <c r="AK43" i="35"/>
  <c r="AT43" i="35" s="1"/>
  <c r="AK37" i="35"/>
  <c r="AT37" i="35" s="1"/>
  <c r="AJ37" i="35"/>
  <c r="AJ31" i="35"/>
  <c r="AK31" i="35"/>
  <c r="AT31" i="35" s="1"/>
  <c r="AJ25" i="35"/>
  <c r="AK25" i="35"/>
  <c r="AT25" i="35" s="1"/>
  <c r="AJ19" i="35"/>
  <c r="AK19" i="35"/>
  <c r="AT19" i="35" s="1"/>
  <c r="AJ13" i="35"/>
  <c r="AK13" i="35"/>
  <c r="AT13" i="35" s="1"/>
  <c r="AJ7" i="35"/>
  <c r="AK7" i="35"/>
  <c r="AT7" i="35" s="1"/>
  <c r="AR77" i="91"/>
  <c r="AR75" i="78"/>
  <c r="AS17" i="31"/>
  <c r="AL17" i="31"/>
  <c r="AU17" i="31" s="1"/>
  <c r="AS35" i="31"/>
  <c r="AL35" i="31"/>
  <c r="AU35" i="31" s="1"/>
  <c r="AS53" i="31"/>
  <c r="AL53" i="31"/>
  <c r="AU53" i="31" s="1"/>
  <c r="AS71" i="31"/>
  <c r="AL71" i="31"/>
  <c r="AU71" i="31" s="1"/>
  <c r="AI75" i="82"/>
  <c r="AN75" i="82"/>
  <c r="AS73" i="31"/>
  <c r="AL73" i="31"/>
  <c r="AU73" i="31" s="1"/>
  <c r="AS18" i="31"/>
  <c r="AL18" i="31"/>
  <c r="AU18" i="31" s="1"/>
  <c r="AS36" i="31"/>
  <c r="AL36" i="31"/>
  <c r="AU36" i="31" s="1"/>
  <c r="AS54" i="31"/>
  <c r="AL54" i="31"/>
  <c r="AU54" i="31" s="1"/>
  <c r="AS72" i="31"/>
  <c r="AL72" i="31"/>
  <c r="AU72" i="31" s="1"/>
  <c r="AS31" i="31"/>
  <c r="AL31" i="31"/>
  <c r="AU31" i="31" s="1"/>
  <c r="AH78" i="91"/>
  <c r="AQ78" i="91" s="1"/>
  <c r="Z78" i="75"/>
  <c r="AS67" i="31"/>
  <c r="AL67" i="31"/>
  <c r="AU67" i="31" s="1"/>
  <c r="Z77" i="25"/>
  <c r="Y77" i="25"/>
  <c r="X77" i="25"/>
  <c r="Y76" i="47"/>
  <c r="X76" i="47"/>
  <c r="AE78" i="81" l="1"/>
  <c r="AF78" i="81"/>
  <c r="AO78" i="81" s="1"/>
  <c r="W79" i="81"/>
  <c r="AG78" i="81"/>
  <c r="AP78" i="81" s="1"/>
  <c r="W81" i="37"/>
  <c r="AG80" i="37"/>
  <c r="AP80" i="37" s="1"/>
  <c r="AF80" i="37"/>
  <c r="AO80" i="37" s="1"/>
  <c r="AE80" i="37"/>
  <c r="AG79" i="79"/>
  <c r="AP79" i="79" s="1"/>
  <c r="AP81" i="79" s="1"/>
  <c r="AF79" i="79"/>
  <c r="AO79" i="79" s="1"/>
  <c r="AO81" i="79" s="1"/>
  <c r="AE79" i="79"/>
  <c r="AX79" i="79"/>
  <c r="S79" i="79" s="1"/>
  <c r="AC79" i="79" s="1"/>
  <c r="AH76" i="47"/>
  <c r="AQ76" i="47" s="1"/>
  <c r="AS49" i="35"/>
  <c r="AL49" i="35"/>
  <c r="AU49" i="35" s="1"/>
  <c r="AS15" i="35"/>
  <c r="AL15" i="35"/>
  <c r="AU15" i="35" s="1"/>
  <c r="AG77" i="25"/>
  <c r="AP77" i="25" s="1"/>
  <c r="W78" i="25"/>
  <c r="AF77" i="25"/>
  <c r="AO77" i="25" s="1"/>
  <c r="AE77" i="25"/>
  <c r="AS7" i="35"/>
  <c r="AL7" i="35"/>
  <c r="AU7" i="35" s="1"/>
  <c r="AS25" i="35"/>
  <c r="AL25" i="35"/>
  <c r="AU25" i="35" s="1"/>
  <c r="AS43" i="35"/>
  <c r="AL43" i="35"/>
  <c r="AU43" i="35" s="1"/>
  <c r="AS61" i="35"/>
  <c r="AL61" i="35"/>
  <c r="AU61" i="35" s="1"/>
  <c r="AS8" i="35"/>
  <c r="AL8" i="35"/>
  <c r="AU8" i="35" s="1"/>
  <c r="AS26" i="35"/>
  <c r="AL26" i="35"/>
  <c r="AU26" i="35" s="1"/>
  <c r="AS44" i="35"/>
  <c r="AL44" i="35"/>
  <c r="AU44" i="35" s="1"/>
  <c r="AS62" i="35"/>
  <c r="AL62" i="35"/>
  <c r="AU62" i="35" s="1"/>
  <c r="AH81" i="77"/>
  <c r="AQ81" i="77" s="1"/>
  <c r="AR79" i="35"/>
  <c r="AR81" i="35" s="1"/>
  <c r="AL79" i="35"/>
  <c r="AU79" i="35" s="1"/>
  <c r="AS9" i="35"/>
  <c r="AL9" i="35"/>
  <c r="AU9" i="35" s="1"/>
  <c r="AS45" i="35"/>
  <c r="AL45" i="35"/>
  <c r="AU45" i="35" s="1"/>
  <c r="AS63" i="35"/>
  <c r="AL63" i="35"/>
  <c r="AU63" i="35" s="1"/>
  <c r="X79" i="74"/>
  <c r="Y79" i="74"/>
  <c r="AS3" i="35"/>
  <c r="AL3" i="35"/>
  <c r="AU3" i="35" s="1"/>
  <c r="AS40" i="35"/>
  <c r="AL40" i="35"/>
  <c r="AU40" i="35" s="1"/>
  <c r="AS58" i="35"/>
  <c r="AL58" i="35"/>
  <c r="AU58" i="35" s="1"/>
  <c r="AR80" i="90"/>
  <c r="AS29" i="35"/>
  <c r="AL29" i="35"/>
  <c r="AU29" i="35" s="1"/>
  <c r="AS47" i="35"/>
  <c r="AL47" i="35"/>
  <c r="AU47" i="35" s="1"/>
  <c r="AS65" i="35"/>
  <c r="AL65" i="35"/>
  <c r="AU65" i="35" s="1"/>
  <c r="AH77" i="38"/>
  <c r="AQ77" i="38" s="1"/>
  <c r="AS54" i="35"/>
  <c r="AL54" i="35"/>
  <c r="AU54" i="35" s="1"/>
  <c r="AS72" i="35"/>
  <c r="AL72" i="35"/>
  <c r="AU72" i="35" s="1"/>
  <c r="Z79" i="91"/>
  <c r="Y79" i="91"/>
  <c r="X79" i="91"/>
  <c r="Y78" i="41"/>
  <c r="X78" i="41"/>
  <c r="AS75" i="35"/>
  <c r="AL75" i="35"/>
  <c r="AU75" i="35" s="1"/>
  <c r="AN75" i="73"/>
  <c r="AI75" i="73"/>
  <c r="AE79" i="94"/>
  <c r="AF79" i="94"/>
  <c r="AO79" i="94" s="1"/>
  <c r="W80" i="94"/>
  <c r="AG79" i="94"/>
  <c r="AP79" i="94" s="1"/>
  <c r="AH77" i="93"/>
  <c r="AQ77" i="93" s="1"/>
  <c r="W78" i="38"/>
  <c r="AG77" i="38"/>
  <c r="AP77" i="38" s="1"/>
  <c r="AF77" i="38"/>
  <c r="AO77" i="38" s="1"/>
  <c r="AE77" i="38"/>
  <c r="AS6" i="35"/>
  <c r="AL6" i="35"/>
  <c r="AU6" i="35" s="1"/>
  <c r="AS24" i="35"/>
  <c r="AL24" i="35"/>
  <c r="AU24" i="35" s="1"/>
  <c r="AS42" i="35"/>
  <c r="AL42" i="35"/>
  <c r="AU42" i="35" s="1"/>
  <c r="AI78" i="91"/>
  <c r="AN78" i="91"/>
  <c r="AS13" i="35"/>
  <c r="AL13" i="35"/>
  <c r="AU13" i="35" s="1"/>
  <c r="AS31" i="35"/>
  <c r="AL31" i="35"/>
  <c r="AU31" i="35" s="1"/>
  <c r="AT81" i="31"/>
  <c r="AH80" i="85"/>
  <c r="AQ80" i="85" s="1"/>
  <c r="AS14" i="35"/>
  <c r="AL14" i="35"/>
  <c r="AU14" i="35" s="1"/>
  <c r="AS32" i="35"/>
  <c r="AL32" i="35"/>
  <c r="AU32" i="35" s="1"/>
  <c r="AS50" i="35"/>
  <c r="AL50" i="35"/>
  <c r="AU50" i="35" s="1"/>
  <c r="AS68" i="35"/>
  <c r="AL68" i="35"/>
  <c r="AU68" i="35" s="1"/>
  <c r="AR78" i="87"/>
  <c r="AG80" i="42"/>
  <c r="AP80" i="42" s="1"/>
  <c r="AF80" i="42"/>
  <c r="AO80" i="42" s="1"/>
  <c r="AE80" i="42"/>
  <c r="W81" i="42"/>
  <c r="Y79" i="26"/>
  <c r="X79" i="26"/>
  <c r="AG79" i="34"/>
  <c r="AP79" i="34" s="1"/>
  <c r="AF79" i="34"/>
  <c r="AO79" i="34" s="1"/>
  <c r="AE79" i="34"/>
  <c r="W80" i="34"/>
  <c r="AS51" i="35"/>
  <c r="AL51" i="35"/>
  <c r="AU51" i="35" s="1"/>
  <c r="AS69" i="35"/>
  <c r="AL69" i="35"/>
  <c r="AU69" i="35" s="1"/>
  <c r="AS46" i="35"/>
  <c r="AL46" i="35"/>
  <c r="AU46" i="35" s="1"/>
  <c r="AS64" i="35"/>
  <c r="AL64" i="35"/>
  <c r="AU64" i="35" s="1"/>
  <c r="Y79" i="83"/>
  <c r="X79" i="83"/>
  <c r="AR76" i="25"/>
  <c r="AS17" i="35"/>
  <c r="AL17" i="35"/>
  <c r="AU17" i="35" s="1"/>
  <c r="AS35" i="35"/>
  <c r="AL35" i="35"/>
  <c r="AU35" i="35" s="1"/>
  <c r="AS53" i="35"/>
  <c r="AL53" i="35"/>
  <c r="AU53" i="35" s="1"/>
  <c r="AS71" i="35"/>
  <c r="AL71" i="35"/>
  <c r="AU71" i="35" s="1"/>
  <c r="Y80" i="89"/>
  <c r="X80" i="89"/>
  <c r="AH81" i="90"/>
  <c r="AQ81" i="90" s="1"/>
  <c r="AH79" i="86"/>
  <c r="AQ79" i="86" s="1"/>
  <c r="AS60" i="35"/>
  <c r="AL60" i="35"/>
  <c r="AU60" i="35" s="1"/>
  <c r="AS77" i="35"/>
  <c r="AL77" i="35"/>
  <c r="AU77" i="35" s="1"/>
  <c r="AN76" i="78"/>
  <c r="AI76" i="78"/>
  <c r="AI77" i="41"/>
  <c r="AN77" i="41"/>
  <c r="Y78" i="95"/>
  <c r="Z78" i="95" s="1"/>
  <c r="X78" i="95"/>
  <c r="AF81" i="77"/>
  <c r="AO81" i="77" s="1"/>
  <c r="AG81" i="77"/>
  <c r="AP81" i="77" s="1"/>
  <c r="AE81" i="77"/>
  <c r="W82" i="77"/>
  <c r="AS33" i="35"/>
  <c r="AL33" i="35"/>
  <c r="AU33" i="35" s="1"/>
  <c r="AS22" i="35"/>
  <c r="AL22" i="35"/>
  <c r="AU22" i="35" s="1"/>
  <c r="AS21" i="35"/>
  <c r="AL21" i="35"/>
  <c r="AU21" i="35" s="1"/>
  <c r="AS39" i="35"/>
  <c r="AL39" i="35"/>
  <c r="AU39" i="35" s="1"/>
  <c r="AS76" i="35"/>
  <c r="AL76" i="35"/>
  <c r="AU76" i="35" s="1"/>
  <c r="W78" i="46"/>
  <c r="AG77" i="46"/>
  <c r="AP77" i="46" s="1"/>
  <c r="AF77" i="46"/>
  <c r="AO77" i="46" s="1"/>
  <c r="AE77" i="46"/>
  <c r="AS10" i="35"/>
  <c r="AL10" i="35"/>
  <c r="AU10" i="35" s="1"/>
  <c r="AS28" i="35"/>
  <c r="AL28" i="35"/>
  <c r="AU28" i="35" s="1"/>
  <c r="AH79" i="87"/>
  <c r="AQ79" i="87" s="1"/>
  <c r="AQ81" i="87" s="1"/>
  <c r="AZ3" i="87"/>
  <c r="AX5" i="87" s="1"/>
  <c r="S5" i="87" s="1"/>
  <c r="AC5" i="87" s="1"/>
  <c r="AB6" i="87" s="1"/>
  <c r="AX9" i="87"/>
  <c r="S9" i="87" s="1"/>
  <c r="AC9" i="87" s="1"/>
  <c r="AB10" i="87" s="1"/>
  <c r="AX15" i="87"/>
  <c r="S15" i="87" s="1"/>
  <c r="AC15" i="87" s="1"/>
  <c r="AB16" i="87" s="1"/>
  <c r="AX21" i="87"/>
  <c r="S21" i="87" s="1"/>
  <c r="AC21" i="87" s="1"/>
  <c r="AB22" i="87" s="1"/>
  <c r="AX27" i="87"/>
  <c r="S27" i="87" s="1"/>
  <c r="AC27" i="87" s="1"/>
  <c r="AB28" i="87" s="1"/>
  <c r="AX28" i="87"/>
  <c r="S28" i="87" s="1"/>
  <c r="AC28" i="87" s="1"/>
  <c r="AB29" i="87" s="1"/>
  <c r="AX29" i="87"/>
  <c r="S29" i="87" s="1"/>
  <c r="AC29" i="87" s="1"/>
  <c r="AB30" i="87" s="1"/>
  <c r="AX33" i="87"/>
  <c r="S33" i="87" s="1"/>
  <c r="AC33" i="87" s="1"/>
  <c r="AB34" i="87" s="1"/>
  <c r="AX34" i="87"/>
  <c r="S34" i="87" s="1"/>
  <c r="AC34" i="87" s="1"/>
  <c r="AB35" i="87" s="1"/>
  <c r="AX35" i="87"/>
  <c r="S35" i="87" s="1"/>
  <c r="AC35" i="87" s="1"/>
  <c r="AB36" i="87" s="1"/>
  <c r="AX39" i="87"/>
  <c r="S39" i="87" s="1"/>
  <c r="AC39" i="87" s="1"/>
  <c r="AB40" i="87" s="1"/>
  <c r="AX40" i="87"/>
  <c r="S40" i="87" s="1"/>
  <c r="AC40" i="87" s="1"/>
  <c r="AB41" i="87" s="1"/>
  <c r="AX41" i="87"/>
  <c r="S41" i="87" s="1"/>
  <c r="AC41" i="87" s="1"/>
  <c r="AB42" i="87" s="1"/>
  <c r="AX45" i="87"/>
  <c r="S45" i="87" s="1"/>
  <c r="AC45" i="87" s="1"/>
  <c r="AB46" i="87" s="1"/>
  <c r="AX46" i="87"/>
  <c r="S46" i="87" s="1"/>
  <c r="AC46" i="87" s="1"/>
  <c r="AB47" i="87" s="1"/>
  <c r="AX47" i="87"/>
  <c r="S47" i="87" s="1"/>
  <c r="AC47" i="87" s="1"/>
  <c r="AB48" i="87" s="1"/>
  <c r="AX51" i="87"/>
  <c r="S51" i="87" s="1"/>
  <c r="AC51" i="87" s="1"/>
  <c r="AB52" i="87" s="1"/>
  <c r="AX52" i="87"/>
  <c r="S52" i="87" s="1"/>
  <c r="AC52" i="87" s="1"/>
  <c r="AB53" i="87" s="1"/>
  <c r="AX53" i="87"/>
  <c r="S53" i="87" s="1"/>
  <c r="AC53" i="87" s="1"/>
  <c r="AB54" i="87" s="1"/>
  <c r="AX56" i="87"/>
  <c r="S56" i="87" s="1"/>
  <c r="AC56" i="87" s="1"/>
  <c r="AB57" i="87" s="1"/>
  <c r="AX57" i="87"/>
  <c r="S57" i="87" s="1"/>
  <c r="AC57" i="87" s="1"/>
  <c r="AB58" i="87" s="1"/>
  <c r="AX58" i="87"/>
  <c r="S58" i="87" s="1"/>
  <c r="AC58" i="87" s="1"/>
  <c r="AB59" i="87" s="1"/>
  <c r="AX59" i="87"/>
  <c r="S59" i="87" s="1"/>
  <c r="AC59" i="87" s="1"/>
  <c r="AB60" i="87" s="1"/>
  <c r="AX60" i="87"/>
  <c r="S60" i="87" s="1"/>
  <c r="AC60" i="87" s="1"/>
  <c r="AB61" i="87" s="1"/>
  <c r="AX62" i="87"/>
  <c r="S62" i="87" s="1"/>
  <c r="AC62" i="87" s="1"/>
  <c r="AB63" i="87" s="1"/>
  <c r="AX63" i="87"/>
  <c r="S63" i="87" s="1"/>
  <c r="AC63" i="87" s="1"/>
  <c r="AB64" i="87" s="1"/>
  <c r="AX64" i="87"/>
  <c r="S64" i="87" s="1"/>
  <c r="AC64" i="87" s="1"/>
  <c r="AB65" i="87" s="1"/>
  <c r="AX65" i="87"/>
  <c r="S65" i="87" s="1"/>
  <c r="AC65" i="87" s="1"/>
  <c r="AB66" i="87" s="1"/>
  <c r="AX66" i="87"/>
  <c r="S66" i="87" s="1"/>
  <c r="AC66" i="87" s="1"/>
  <c r="AB67" i="87" s="1"/>
  <c r="AX67" i="87"/>
  <c r="S67" i="87" s="1"/>
  <c r="AC67" i="87" s="1"/>
  <c r="AB68" i="87" s="1"/>
  <c r="AX68" i="87"/>
  <c r="S68" i="87" s="1"/>
  <c r="AC68" i="87" s="1"/>
  <c r="AB69" i="87" s="1"/>
  <c r="AX69" i="87"/>
  <c r="S69" i="87" s="1"/>
  <c r="AC69" i="87" s="1"/>
  <c r="AB70" i="87" s="1"/>
  <c r="AX70" i="87"/>
  <c r="S70" i="87" s="1"/>
  <c r="AC70" i="87" s="1"/>
  <c r="AB71" i="87" s="1"/>
  <c r="AX71" i="87"/>
  <c r="S71" i="87" s="1"/>
  <c r="AC71" i="87" s="1"/>
  <c r="AB72" i="87" s="1"/>
  <c r="AX72" i="87"/>
  <c r="S72" i="87" s="1"/>
  <c r="AC72" i="87" s="1"/>
  <c r="AB73" i="87" s="1"/>
  <c r="AX73" i="87"/>
  <c r="S73" i="87" s="1"/>
  <c r="AC73" i="87" s="1"/>
  <c r="AB74" i="87" s="1"/>
  <c r="AX74" i="87"/>
  <c r="S74" i="87" s="1"/>
  <c r="AC74" i="87" s="1"/>
  <c r="AB75" i="87" s="1"/>
  <c r="AX77" i="87"/>
  <c r="S77" i="87" s="1"/>
  <c r="AC77" i="87" s="1"/>
  <c r="AB78" i="87" s="1"/>
  <c r="AX75" i="87"/>
  <c r="S75" i="87" s="1"/>
  <c r="AC75" i="87" s="1"/>
  <c r="AB76" i="87" s="1"/>
  <c r="AX76" i="87"/>
  <c r="S76" i="87" s="1"/>
  <c r="AC76" i="87" s="1"/>
  <c r="AB77" i="87" s="1"/>
  <c r="AX78" i="87"/>
  <c r="S78" i="87" s="1"/>
  <c r="AC78" i="87" s="1"/>
  <c r="AB79" i="87" s="1"/>
  <c r="AI78" i="83"/>
  <c r="AN78" i="83"/>
  <c r="AH79" i="45"/>
  <c r="AQ79" i="45" s="1"/>
  <c r="AS5" i="35"/>
  <c r="AL5" i="35"/>
  <c r="AU5" i="35" s="1"/>
  <c r="Z77" i="93"/>
  <c r="AI77" i="29"/>
  <c r="AN77" i="29"/>
  <c r="Z79" i="86"/>
  <c r="AS12" i="35"/>
  <c r="AL12" i="35"/>
  <c r="AU12" i="35" s="1"/>
  <c r="AS30" i="35"/>
  <c r="AL30" i="35"/>
  <c r="AU30" i="35" s="1"/>
  <c r="AS67" i="35"/>
  <c r="AL67" i="35"/>
  <c r="AU67" i="35" s="1"/>
  <c r="AH79" i="79"/>
  <c r="AQ79" i="79" s="1"/>
  <c r="AQ81" i="79" s="1"/>
  <c r="AX3" i="79"/>
  <c r="S3" i="79" s="1"/>
  <c r="AC3" i="79" s="1"/>
  <c r="AZ3" i="79"/>
  <c r="AX5" i="79" s="1"/>
  <c r="S5" i="79" s="1"/>
  <c r="AC5" i="79" s="1"/>
  <c r="AB6" i="79" s="1"/>
  <c r="AX4" i="79"/>
  <c r="S4" i="79" s="1"/>
  <c r="AC4" i="79" s="1"/>
  <c r="AB5" i="79" s="1"/>
  <c r="AX8" i="79"/>
  <c r="S8" i="79" s="1"/>
  <c r="AC8" i="79" s="1"/>
  <c r="AB9" i="79" s="1"/>
  <c r="AX9" i="79"/>
  <c r="S9" i="79" s="1"/>
  <c r="AC9" i="79" s="1"/>
  <c r="AB10" i="79" s="1"/>
  <c r="AX10" i="79"/>
  <c r="S10" i="79" s="1"/>
  <c r="AC10" i="79" s="1"/>
  <c r="AB11" i="79" s="1"/>
  <c r="AX14" i="79"/>
  <c r="S14" i="79" s="1"/>
  <c r="AC14" i="79" s="1"/>
  <c r="AB15" i="79" s="1"/>
  <c r="AX15" i="79"/>
  <c r="S15" i="79" s="1"/>
  <c r="AC15" i="79" s="1"/>
  <c r="AB16" i="79" s="1"/>
  <c r="AX16" i="79"/>
  <c r="S16" i="79" s="1"/>
  <c r="AC16" i="79" s="1"/>
  <c r="AB17" i="79" s="1"/>
  <c r="AX20" i="79"/>
  <c r="S20" i="79" s="1"/>
  <c r="AC20" i="79" s="1"/>
  <c r="AB21" i="79" s="1"/>
  <c r="AX21" i="79"/>
  <c r="S21" i="79" s="1"/>
  <c r="AC21" i="79" s="1"/>
  <c r="AB22" i="79" s="1"/>
  <c r="AX22" i="79"/>
  <c r="S22" i="79" s="1"/>
  <c r="AC22" i="79" s="1"/>
  <c r="AB23" i="79" s="1"/>
  <c r="AX26" i="79"/>
  <c r="S26" i="79" s="1"/>
  <c r="AC26" i="79" s="1"/>
  <c r="AB27" i="79" s="1"/>
  <c r="AX27" i="79"/>
  <c r="S27" i="79" s="1"/>
  <c r="AC27" i="79" s="1"/>
  <c r="AB28" i="79" s="1"/>
  <c r="AX28" i="79"/>
  <c r="S28" i="79" s="1"/>
  <c r="AC28" i="79" s="1"/>
  <c r="AB29" i="79" s="1"/>
  <c r="AX32" i="79"/>
  <c r="S32" i="79" s="1"/>
  <c r="AC32" i="79" s="1"/>
  <c r="AB33" i="79" s="1"/>
  <c r="AX33" i="79"/>
  <c r="S33" i="79" s="1"/>
  <c r="AC33" i="79" s="1"/>
  <c r="AB34" i="79" s="1"/>
  <c r="AX34" i="79"/>
  <c r="S34" i="79" s="1"/>
  <c r="AC34" i="79" s="1"/>
  <c r="AB35" i="79" s="1"/>
  <c r="AX38" i="79"/>
  <c r="S38" i="79" s="1"/>
  <c r="AC38" i="79" s="1"/>
  <c r="AB39" i="79" s="1"/>
  <c r="AX39" i="79"/>
  <c r="S39" i="79" s="1"/>
  <c r="AC39" i="79" s="1"/>
  <c r="AB40" i="79" s="1"/>
  <c r="AX40" i="79"/>
  <c r="S40" i="79" s="1"/>
  <c r="AC40" i="79" s="1"/>
  <c r="AB41" i="79" s="1"/>
  <c r="AX41" i="79"/>
  <c r="S41" i="79" s="1"/>
  <c r="AC41" i="79" s="1"/>
  <c r="AB42" i="79" s="1"/>
  <c r="AX42" i="79"/>
  <c r="S42" i="79" s="1"/>
  <c r="AC42" i="79" s="1"/>
  <c r="AB43" i="79" s="1"/>
  <c r="AX43" i="79"/>
  <c r="S43" i="79" s="1"/>
  <c r="AC43" i="79" s="1"/>
  <c r="AB44" i="79" s="1"/>
  <c r="AX44" i="79"/>
  <c r="S44" i="79" s="1"/>
  <c r="AC44" i="79" s="1"/>
  <c r="AB45" i="79" s="1"/>
  <c r="AX45" i="79"/>
  <c r="S45" i="79" s="1"/>
  <c r="AC45" i="79" s="1"/>
  <c r="AB46" i="79" s="1"/>
  <c r="AX46" i="79"/>
  <c r="S46" i="79" s="1"/>
  <c r="AC46" i="79" s="1"/>
  <c r="AB47" i="79" s="1"/>
  <c r="AX47" i="79"/>
  <c r="S47" i="79" s="1"/>
  <c r="AC47" i="79" s="1"/>
  <c r="AB48" i="79" s="1"/>
  <c r="AX48" i="79"/>
  <c r="S48" i="79" s="1"/>
  <c r="AC48" i="79" s="1"/>
  <c r="AB49" i="79" s="1"/>
  <c r="AX49" i="79"/>
  <c r="S49" i="79" s="1"/>
  <c r="AC49" i="79" s="1"/>
  <c r="AB50" i="79" s="1"/>
  <c r="AX50" i="79"/>
  <c r="S50" i="79" s="1"/>
  <c r="AC50" i="79" s="1"/>
  <c r="AB51" i="79" s="1"/>
  <c r="AX51" i="79"/>
  <c r="S51" i="79" s="1"/>
  <c r="AC51" i="79" s="1"/>
  <c r="AB52" i="79" s="1"/>
  <c r="AX52" i="79"/>
  <c r="S52" i="79" s="1"/>
  <c r="AC52" i="79" s="1"/>
  <c r="AB53" i="79" s="1"/>
  <c r="AX53" i="79"/>
  <c r="S53" i="79" s="1"/>
  <c r="AC53" i="79" s="1"/>
  <c r="AB54" i="79" s="1"/>
  <c r="AX54" i="79"/>
  <c r="S54" i="79" s="1"/>
  <c r="AC54" i="79" s="1"/>
  <c r="AB55" i="79" s="1"/>
  <c r="AX55" i="79"/>
  <c r="S55" i="79" s="1"/>
  <c r="AC55" i="79" s="1"/>
  <c r="AB56" i="79" s="1"/>
  <c r="AX56" i="79"/>
  <c r="S56" i="79" s="1"/>
  <c r="AC56" i="79" s="1"/>
  <c r="AB57" i="79" s="1"/>
  <c r="AX57" i="79"/>
  <c r="S57" i="79" s="1"/>
  <c r="AC57" i="79" s="1"/>
  <c r="AB58" i="79" s="1"/>
  <c r="AX58" i="79"/>
  <c r="S58" i="79" s="1"/>
  <c r="AC58" i="79" s="1"/>
  <c r="AB59" i="79" s="1"/>
  <c r="AX59" i="79"/>
  <c r="S59" i="79" s="1"/>
  <c r="AC59" i="79" s="1"/>
  <c r="AB60" i="79" s="1"/>
  <c r="AX60" i="79"/>
  <c r="S60" i="79" s="1"/>
  <c r="AC60" i="79" s="1"/>
  <c r="AB61" i="79" s="1"/>
  <c r="AX61" i="79"/>
  <c r="S61" i="79" s="1"/>
  <c r="AC61" i="79" s="1"/>
  <c r="AB62" i="79" s="1"/>
  <c r="AX62" i="79"/>
  <c r="S62" i="79" s="1"/>
  <c r="AC62" i="79" s="1"/>
  <c r="AB63" i="79" s="1"/>
  <c r="AX63" i="79"/>
  <c r="S63" i="79" s="1"/>
  <c r="AC63" i="79" s="1"/>
  <c r="AB64" i="79" s="1"/>
  <c r="AX64" i="79"/>
  <c r="S64" i="79" s="1"/>
  <c r="AC64" i="79" s="1"/>
  <c r="AB65" i="79" s="1"/>
  <c r="AX65" i="79"/>
  <c r="S65" i="79" s="1"/>
  <c r="AC65" i="79" s="1"/>
  <c r="AB66" i="79" s="1"/>
  <c r="AX66" i="79"/>
  <c r="S66" i="79" s="1"/>
  <c r="AC66" i="79" s="1"/>
  <c r="AB67" i="79" s="1"/>
  <c r="AX67" i="79"/>
  <c r="S67" i="79" s="1"/>
  <c r="AC67" i="79" s="1"/>
  <c r="AB68" i="79" s="1"/>
  <c r="AX68" i="79"/>
  <c r="S68" i="79" s="1"/>
  <c r="AC68" i="79" s="1"/>
  <c r="AB69" i="79" s="1"/>
  <c r="AX69" i="79"/>
  <c r="S69" i="79" s="1"/>
  <c r="AC69" i="79" s="1"/>
  <c r="AB70" i="79" s="1"/>
  <c r="AX70" i="79"/>
  <c r="S70" i="79" s="1"/>
  <c r="AC70" i="79" s="1"/>
  <c r="AB71" i="79" s="1"/>
  <c r="AX71" i="79"/>
  <c r="S71" i="79" s="1"/>
  <c r="AC71" i="79" s="1"/>
  <c r="AB72" i="79" s="1"/>
  <c r="AX72" i="79"/>
  <c r="S72" i="79" s="1"/>
  <c r="AC72" i="79" s="1"/>
  <c r="AB73" i="79" s="1"/>
  <c r="AX73" i="79"/>
  <c r="S73" i="79" s="1"/>
  <c r="AC73" i="79" s="1"/>
  <c r="AB74" i="79" s="1"/>
  <c r="AX77" i="79"/>
  <c r="S77" i="79" s="1"/>
  <c r="AC77" i="79" s="1"/>
  <c r="AB78" i="79" s="1"/>
  <c r="AX74" i="79"/>
  <c r="S74" i="79" s="1"/>
  <c r="AC74" i="79" s="1"/>
  <c r="AB75" i="79" s="1"/>
  <c r="AX75" i="79"/>
  <c r="S75" i="79" s="1"/>
  <c r="AC75" i="79" s="1"/>
  <c r="AB76" i="79" s="1"/>
  <c r="AX76" i="79"/>
  <c r="S76" i="79" s="1"/>
  <c r="AC76" i="79" s="1"/>
  <c r="AB77" i="79" s="1"/>
  <c r="AX78" i="79"/>
  <c r="S78" i="79" s="1"/>
  <c r="AC78" i="79" s="1"/>
  <c r="AB79" i="79" s="1"/>
  <c r="AR79" i="85"/>
  <c r="AJ4" i="35"/>
  <c r="AK4" i="35"/>
  <c r="AT4" i="35" s="1"/>
  <c r="AT81" i="35" s="1"/>
  <c r="AR78" i="86"/>
  <c r="Y78" i="29"/>
  <c r="X78" i="29"/>
  <c r="Z76" i="47"/>
  <c r="AS37" i="35"/>
  <c r="AL37" i="35"/>
  <c r="AU37" i="35" s="1"/>
  <c r="AS55" i="35"/>
  <c r="AL55" i="35"/>
  <c r="AU55" i="35" s="1"/>
  <c r="AS73" i="35"/>
  <c r="AL73" i="35"/>
  <c r="AU73" i="35" s="1"/>
  <c r="AS4" i="31"/>
  <c r="AL4" i="31"/>
  <c r="AU4" i="31" s="1"/>
  <c r="AN78" i="26"/>
  <c r="AI78" i="26"/>
  <c r="AH77" i="25"/>
  <c r="AQ77" i="25" s="1"/>
  <c r="AR75" i="82"/>
  <c r="AS19" i="35"/>
  <c r="AL19" i="35"/>
  <c r="AU19" i="35" s="1"/>
  <c r="AS81" i="31"/>
  <c r="Z80" i="85"/>
  <c r="AS20" i="35"/>
  <c r="AL20" i="35"/>
  <c r="AU20" i="35" s="1"/>
  <c r="AS38" i="35"/>
  <c r="AL38" i="35"/>
  <c r="AU38" i="35" s="1"/>
  <c r="AS56" i="35"/>
  <c r="AL56" i="35"/>
  <c r="AU56" i="35" s="1"/>
  <c r="AS74" i="35"/>
  <c r="AL74" i="35"/>
  <c r="AU74" i="35" s="1"/>
  <c r="AN82" i="30"/>
  <c r="AI82" i="30"/>
  <c r="AS57" i="35"/>
  <c r="AL57" i="35"/>
  <c r="AU57" i="35" s="1"/>
  <c r="AN78" i="74"/>
  <c r="AI78" i="74"/>
  <c r="AS34" i="35"/>
  <c r="AL34" i="35"/>
  <c r="AU34" i="35" s="1"/>
  <c r="AF79" i="87"/>
  <c r="AO79" i="87" s="1"/>
  <c r="AO81" i="87" s="1"/>
  <c r="AE79" i="87"/>
  <c r="AX79" i="87"/>
  <c r="S79" i="87" s="1"/>
  <c r="AC79" i="87" s="1"/>
  <c r="AG79" i="87"/>
  <c r="AP79" i="87" s="1"/>
  <c r="AP81" i="87" s="1"/>
  <c r="AR77" i="81"/>
  <c r="AR76" i="38"/>
  <c r="AG79" i="45"/>
  <c r="AP79" i="45" s="1"/>
  <c r="AF79" i="45"/>
  <c r="AO79" i="45" s="1"/>
  <c r="W80" i="45"/>
  <c r="AE79" i="45"/>
  <c r="AS23" i="35"/>
  <c r="AL23" i="35"/>
  <c r="AU23" i="35" s="1"/>
  <c r="AS41" i="35"/>
  <c r="AL41" i="35"/>
  <c r="AU41" i="35" s="1"/>
  <c r="AS59" i="35"/>
  <c r="AL59" i="35"/>
  <c r="AU59" i="35" s="1"/>
  <c r="AS78" i="35"/>
  <c r="AL78" i="35"/>
  <c r="AU78" i="35" s="1"/>
  <c r="AG81" i="90"/>
  <c r="AP81" i="90" s="1"/>
  <c r="AE81" i="90"/>
  <c r="AF81" i="90"/>
  <c r="AO81" i="90" s="1"/>
  <c r="W82" i="90"/>
  <c r="AR75" i="47"/>
  <c r="AS48" i="35"/>
  <c r="AL48" i="35"/>
  <c r="AU48" i="35" s="1"/>
  <c r="AS66" i="35"/>
  <c r="AL66" i="35"/>
  <c r="AU66" i="35" s="1"/>
  <c r="AR77" i="33"/>
  <c r="Y78" i="43"/>
  <c r="X78" i="43"/>
  <c r="AI77" i="95"/>
  <c r="AN77" i="95"/>
  <c r="AH78" i="81"/>
  <c r="AQ78" i="81" s="1"/>
  <c r="AR78" i="79"/>
  <c r="AF78" i="33"/>
  <c r="AO78" i="33" s="1"/>
  <c r="AE78" i="33"/>
  <c r="W79" i="33"/>
  <c r="AG78" i="33"/>
  <c r="AP78" i="33" s="1"/>
  <c r="AF78" i="75"/>
  <c r="AO78" i="75" s="1"/>
  <c r="AG78" i="75"/>
  <c r="AP78" i="75" s="1"/>
  <c r="AE78" i="75"/>
  <c r="W79" i="75"/>
  <c r="AH76" i="82"/>
  <c r="AQ76" i="82" s="1"/>
  <c r="Z76" i="82"/>
  <c r="X83" i="30"/>
  <c r="Z83" i="30" s="1"/>
  <c r="Y83" i="30"/>
  <c r="AR78" i="45"/>
  <c r="AS27" i="35"/>
  <c r="AL27" i="35"/>
  <c r="AU27" i="35" s="1"/>
  <c r="AH78" i="33"/>
  <c r="AQ78" i="33" s="1"/>
  <c r="AR76" i="93"/>
  <c r="AS16" i="35"/>
  <c r="AL16" i="35"/>
  <c r="AU16" i="35" s="1"/>
  <c r="AS52" i="35"/>
  <c r="AL52" i="35"/>
  <c r="AU52" i="35" s="1"/>
  <c r="AS70" i="35"/>
  <c r="AL70" i="35"/>
  <c r="AU70" i="35" s="1"/>
  <c r="Y76" i="73"/>
  <c r="X76" i="73"/>
  <c r="AR79" i="37"/>
  <c r="AS11" i="35"/>
  <c r="AL11" i="35"/>
  <c r="AU11" i="35" s="1"/>
  <c r="AI79" i="89"/>
  <c r="AN79" i="89"/>
  <c r="AR79" i="31"/>
  <c r="AR81" i="31" s="1"/>
  <c r="AL79" i="31"/>
  <c r="AU79" i="31" s="1"/>
  <c r="AH80" i="37"/>
  <c r="AQ80" i="37" s="1"/>
  <c r="AS18" i="35"/>
  <c r="AL18" i="35"/>
  <c r="AU18" i="35" s="1"/>
  <c r="AS36" i="35"/>
  <c r="AL36" i="35"/>
  <c r="AU36" i="35" s="1"/>
  <c r="AR80" i="77"/>
  <c r="X77" i="78"/>
  <c r="Z77" i="78" s="1"/>
  <c r="Y77" i="78"/>
  <c r="AN77" i="43"/>
  <c r="AI77" i="43"/>
  <c r="AU81" i="31" l="1"/>
  <c r="C11" i="31" s="1"/>
  <c r="W78" i="78"/>
  <c r="AG77" i="78"/>
  <c r="AP77" i="78" s="1"/>
  <c r="AF77" i="78"/>
  <c r="AO77" i="78" s="1"/>
  <c r="AE77" i="78"/>
  <c r="AK6" i="87"/>
  <c r="AT6" i="87" s="1"/>
  <c r="AK6" i="79"/>
  <c r="AT6" i="79" s="1"/>
  <c r="AG78" i="95"/>
  <c r="AP78" i="95" s="1"/>
  <c r="AF78" i="95"/>
  <c r="AO78" i="95" s="1"/>
  <c r="W79" i="95"/>
  <c r="AE78" i="95"/>
  <c r="W84" i="30"/>
  <c r="AF83" i="30"/>
  <c r="AO83" i="30" s="1"/>
  <c r="AG83" i="30"/>
  <c r="AP83" i="30" s="1"/>
  <c r="AE83" i="30"/>
  <c r="AR78" i="26"/>
  <c r="AH78" i="29"/>
  <c r="AQ78" i="29" s="1"/>
  <c r="AS4" i="35"/>
  <c r="AL4" i="35"/>
  <c r="AU4" i="35" s="1"/>
  <c r="AJ75" i="79"/>
  <c r="AK75" i="79"/>
  <c r="AT75" i="79" s="1"/>
  <c r="AJ70" i="79"/>
  <c r="AK70" i="79"/>
  <c r="AT70" i="79" s="1"/>
  <c r="AJ64" i="79"/>
  <c r="AK64" i="79"/>
  <c r="AT64" i="79" s="1"/>
  <c r="AJ58" i="79"/>
  <c r="AK58" i="79"/>
  <c r="AT58" i="79" s="1"/>
  <c r="AJ52" i="79"/>
  <c r="AK52" i="79"/>
  <c r="AT52" i="79" s="1"/>
  <c r="AJ46" i="79"/>
  <c r="AK46" i="79"/>
  <c r="AT46" i="79" s="1"/>
  <c r="AJ40" i="79"/>
  <c r="AK40" i="79"/>
  <c r="AT40" i="79" s="1"/>
  <c r="AJ34" i="79"/>
  <c r="AK34" i="79"/>
  <c r="AT34" i="79" s="1"/>
  <c r="AJ28" i="79"/>
  <c r="AK28" i="79"/>
  <c r="AT28" i="79" s="1"/>
  <c r="AJ22" i="79"/>
  <c r="AK22" i="79"/>
  <c r="AT22" i="79" s="1"/>
  <c r="AJ16" i="79"/>
  <c r="AK16" i="79"/>
  <c r="AT16" i="79" s="1"/>
  <c r="AJ10" i="79"/>
  <c r="AK10" i="79"/>
  <c r="AT10" i="79" s="1"/>
  <c r="AE77" i="93"/>
  <c r="W78" i="93"/>
  <c r="AF77" i="93"/>
  <c r="AO77" i="93" s="1"/>
  <c r="AG77" i="93"/>
  <c r="AP77" i="93" s="1"/>
  <c r="AJ76" i="87"/>
  <c r="AK76" i="87"/>
  <c r="AT76" i="87" s="1"/>
  <c r="AJ71" i="87"/>
  <c r="AK71" i="87"/>
  <c r="AT71" i="87" s="1"/>
  <c r="AK65" i="87"/>
  <c r="AT65" i="87" s="1"/>
  <c r="AJ65" i="87"/>
  <c r="AK59" i="87"/>
  <c r="AT59" i="87" s="1"/>
  <c r="AJ59" i="87"/>
  <c r="AJ53" i="87"/>
  <c r="AK53" i="87"/>
  <c r="AT53" i="87" s="1"/>
  <c r="AJ47" i="87"/>
  <c r="AK47" i="87"/>
  <c r="AT47" i="87" s="1"/>
  <c r="AJ41" i="87"/>
  <c r="AK41" i="87"/>
  <c r="AT41" i="87" s="1"/>
  <c r="AJ35" i="87"/>
  <c r="AK35" i="87"/>
  <c r="AT35" i="87" s="1"/>
  <c r="AJ29" i="87"/>
  <c r="AK29" i="87"/>
  <c r="AT29" i="87" s="1"/>
  <c r="AX22" i="87"/>
  <c r="S22" i="87" s="1"/>
  <c r="AC22" i="87" s="1"/>
  <c r="AB23" i="87" s="1"/>
  <c r="AX16" i="87"/>
  <c r="S16" i="87" s="1"/>
  <c r="AC16" i="87" s="1"/>
  <c r="AB17" i="87" s="1"/>
  <c r="AX10" i="87"/>
  <c r="S10" i="87" s="1"/>
  <c r="AC10" i="87" s="1"/>
  <c r="AB11" i="87" s="1"/>
  <c r="AX4" i="87"/>
  <c r="S4" i="87" s="1"/>
  <c r="AC4" i="87" s="1"/>
  <c r="AB5" i="87" s="1"/>
  <c r="X78" i="46"/>
  <c r="Y78" i="46"/>
  <c r="Z78" i="46" s="1"/>
  <c r="AH79" i="26"/>
  <c r="AQ79" i="26" s="1"/>
  <c r="AI77" i="38"/>
  <c r="AN77" i="38"/>
  <c r="Z80" i="94"/>
  <c r="X80" i="94"/>
  <c r="Y80" i="94"/>
  <c r="AG79" i="91"/>
  <c r="AP79" i="91" s="1"/>
  <c r="AP81" i="91" s="1"/>
  <c r="AF79" i="91"/>
  <c r="AO79" i="91" s="1"/>
  <c r="AO81" i="91" s="1"/>
  <c r="AE79" i="91"/>
  <c r="AX79" i="91"/>
  <c r="S79" i="91" s="1"/>
  <c r="AC79" i="91" s="1"/>
  <c r="Y81" i="37"/>
  <c r="X81" i="37"/>
  <c r="X82" i="90"/>
  <c r="Y82" i="90"/>
  <c r="AN79" i="87"/>
  <c r="AN81" i="87" s="1"/>
  <c r="AI79" i="87"/>
  <c r="AE80" i="85"/>
  <c r="AG80" i="85"/>
  <c r="AP80" i="85" s="1"/>
  <c r="AF80" i="85"/>
  <c r="AO80" i="85" s="1"/>
  <c r="W81" i="85"/>
  <c r="AJ78" i="79"/>
  <c r="AK78" i="79"/>
  <c r="AT78" i="79" s="1"/>
  <c r="AJ69" i="79"/>
  <c r="AK69" i="79"/>
  <c r="AT69" i="79" s="1"/>
  <c r="AJ45" i="79"/>
  <c r="AK45" i="79"/>
  <c r="AT45" i="79" s="1"/>
  <c r="AJ39" i="79"/>
  <c r="AK39" i="79"/>
  <c r="AT39" i="79" s="1"/>
  <c r="AJ33" i="79"/>
  <c r="AK33" i="79"/>
  <c r="AT33" i="79" s="1"/>
  <c r="AJ27" i="79"/>
  <c r="AK27" i="79"/>
  <c r="AT27" i="79" s="1"/>
  <c r="AJ21" i="79"/>
  <c r="AK21" i="79"/>
  <c r="AT21" i="79" s="1"/>
  <c r="AJ15" i="79"/>
  <c r="AK15" i="79"/>
  <c r="AT15" i="79" s="1"/>
  <c r="AJ9" i="79"/>
  <c r="AK9" i="79"/>
  <c r="AT9" i="79" s="1"/>
  <c r="AB4" i="79"/>
  <c r="AJ3" i="79"/>
  <c r="AJ78" i="87"/>
  <c r="AK78" i="87"/>
  <c r="AT78" i="87" s="1"/>
  <c r="AJ70" i="87"/>
  <c r="AK70" i="87"/>
  <c r="AT70" i="87" s="1"/>
  <c r="AJ64" i="87"/>
  <c r="AK64" i="87"/>
  <c r="AT64" i="87" s="1"/>
  <c r="AJ58" i="87"/>
  <c r="AK58" i="87"/>
  <c r="AT58" i="87" s="1"/>
  <c r="AJ52" i="87"/>
  <c r="AK52" i="87"/>
  <c r="AT52" i="87" s="1"/>
  <c r="AJ46" i="87"/>
  <c r="AK46" i="87"/>
  <c r="AT46" i="87" s="1"/>
  <c r="AJ40" i="87"/>
  <c r="AK40" i="87"/>
  <c r="AT40" i="87" s="1"/>
  <c r="AJ34" i="87"/>
  <c r="AK34" i="87"/>
  <c r="AT34" i="87" s="1"/>
  <c r="AJ28" i="87"/>
  <c r="AK28" i="87"/>
  <c r="AT28" i="87" s="1"/>
  <c r="AJ22" i="87"/>
  <c r="AK22" i="87"/>
  <c r="AT22" i="87" s="1"/>
  <c r="AK16" i="87"/>
  <c r="AT16" i="87" s="1"/>
  <c r="AJ10" i="87"/>
  <c r="AK10" i="87"/>
  <c r="AT10" i="87" s="1"/>
  <c r="AN81" i="77"/>
  <c r="AI81" i="77"/>
  <c r="AH80" i="89"/>
  <c r="AQ80" i="89" s="1"/>
  <c r="AH78" i="41"/>
  <c r="AQ78" i="41" s="1"/>
  <c r="AH79" i="74"/>
  <c r="AQ79" i="74" s="1"/>
  <c r="AG76" i="82"/>
  <c r="AP76" i="82" s="1"/>
  <c r="AE76" i="82"/>
  <c r="AF76" i="82"/>
  <c r="AO76" i="82" s="1"/>
  <c r="W77" i="82"/>
  <c r="AJ51" i="79"/>
  <c r="AK51" i="79"/>
  <c r="AT51" i="79" s="1"/>
  <c r="AR77" i="43"/>
  <c r="AH76" i="73"/>
  <c r="AQ76" i="73" s="1"/>
  <c r="AN78" i="75"/>
  <c r="AI78" i="75"/>
  <c r="Z79" i="33"/>
  <c r="Y79" i="33"/>
  <c r="X79" i="33"/>
  <c r="AH78" i="43"/>
  <c r="AQ78" i="43" s="1"/>
  <c r="Z78" i="29"/>
  <c r="AJ74" i="79"/>
  <c r="AK74" i="79"/>
  <c r="AT74" i="79" s="1"/>
  <c r="AJ68" i="79"/>
  <c r="AK68" i="79"/>
  <c r="AT68" i="79" s="1"/>
  <c r="AJ62" i="79"/>
  <c r="AK62" i="79"/>
  <c r="AT62" i="79" s="1"/>
  <c r="AJ56" i="79"/>
  <c r="AK56" i="79"/>
  <c r="AT56" i="79" s="1"/>
  <c r="AJ50" i="79"/>
  <c r="AK50" i="79"/>
  <c r="AT50" i="79" s="1"/>
  <c r="AJ44" i="79"/>
  <c r="AK44" i="79"/>
  <c r="AT44" i="79" s="1"/>
  <c r="AX37" i="79"/>
  <c r="S37" i="79" s="1"/>
  <c r="AC37" i="79" s="1"/>
  <c r="AB38" i="79" s="1"/>
  <c r="AX31" i="79"/>
  <c r="S31" i="79" s="1"/>
  <c r="AC31" i="79" s="1"/>
  <c r="AB32" i="79" s="1"/>
  <c r="AX25" i="79"/>
  <c r="S25" i="79" s="1"/>
  <c r="AC25" i="79" s="1"/>
  <c r="AB26" i="79" s="1"/>
  <c r="AX19" i="79"/>
  <c r="S19" i="79" s="1"/>
  <c r="AC19" i="79" s="1"/>
  <c r="AB20" i="79" s="1"/>
  <c r="AX13" i="79"/>
  <c r="S13" i="79" s="1"/>
  <c r="AC13" i="79" s="1"/>
  <c r="AB14" i="79" s="1"/>
  <c r="AX7" i="79"/>
  <c r="S7" i="79" s="1"/>
  <c r="AC7" i="79" s="1"/>
  <c r="AB8" i="79" s="1"/>
  <c r="AJ75" i="87"/>
  <c r="AK75" i="87"/>
  <c r="AT75" i="87" s="1"/>
  <c r="AJ69" i="87"/>
  <c r="AK69" i="87"/>
  <c r="AT69" i="87" s="1"/>
  <c r="AJ63" i="87"/>
  <c r="AK63" i="87"/>
  <c r="AT63" i="87" s="1"/>
  <c r="AJ57" i="87"/>
  <c r="AK57" i="87"/>
  <c r="AT57" i="87" s="1"/>
  <c r="AX50" i="87"/>
  <c r="S50" i="87" s="1"/>
  <c r="AC50" i="87" s="1"/>
  <c r="AB51" i="87" s="1"/>
  <c r="AX44" i="87"/>
  <c r="S44" i="87" s="1"/>
  <c r="AC44" i="87" s="1"/>
  <c r="AB45" i="87" s="1"/>
  <c r="AX38" i="87"/>
  <c r="S38" i="87" s="1"/>
  <c r="AC38" i="87" s="1"/>
  <c r="AB39" i="87" s="1"/>
  <c r="AX32" i="87"/>
  <c r="S32" i="87" s="1"/>
  <c r="AC32" i="87" s="1"/>
  <c r="AB33" i="87" s="1"/>
  <c r="AX26" i="87"/>
  <c r="S26" i="87" s="1"/>
  <c r="AC26" i="87" s="1"/>
  <c r="AB27" i="87" s="1"/>
  <c r="AX20" i="87"/>
  <c r="S20" i="87" s="1"/>
  <c r="AC20" i="87" s="1"/>
  <c r="AB21" i="87" s="1"/>
  <c r="AX14" i="87"/>
  <c r="S14" i="87" s="1"/>
  <c r="AC14" i="87" s="1"/>
  <c r="AB15" i="87" s="1"/>
  <c r="AX8" i="87"/>
  <c r="S8" i="87" s="1"/>
  <c r="AC8" i="87" s="1"/>
  <c r="AB9" i="87" s="1"/>
  <c r="AX3" i="87"/>
  <c r="S3" i="87" s="1"/>
  <c r="AC3" i="87" s="1"/>
  <c r="AI77" i="46"/>
  <c r="AN77" i="46"/>
  <c r="AR77" i="41"/>
  <c r="AH79" i="83"/>
  <c r="AQ79" i="83" s="1"/>
  <c r="AQ81" i="83" s="1"/>
  <c r="AX3" i="83"/>
  <c r="S3" i="83" s="1"/>
  <c r="AC3" i="83" s="1"/>
  <c r="AZ3" i="83"/>
  <c r="AX4" i="83" s="1"/>
  <c r="S4" i="83" s="1"/>
  <c r="AC4" i="83" s="1"/>
  <c r="AB5" i="83" s="1"/>
  <c r="AX5" i="83"/>
  <c r="S5" i="83" s="1"/>
  <c r="AC5" i="83" s="1"/>
  <c r="AB6" i="83" s="1"/>
  <c r="AX6" i="83"/>
  <c r="S6" i="83" s="1"/>
  <c r="AC6" i="83" s="1"/>
  <c r="AB7" i="83" s="1"/>
  <c r="AX7" i="83"/>
  <c r="S7" i="83" s="1"/>
  <c r="AC7" i="83" s="1"/>
  <c r="AB8" i="83" s="1"/>
  <c r="AX8" i="83"/>
  <c r="S8" i="83" s="1"/>
  <c r="AC8" i="83" s="1"/>
  <c r="AB9" i="83" s="1"/>
  <c r="AX9" i="83"/>
  <c r="S9" i="83" s="1"/>
  <c r="AC9" i="83" s="1"/>
  <c r="AB10" i="83" s="1"/>
  <c r="AX10" i="83"/>
  <c r="S10" i="83" s="1"/>
  <c r="AC10" i="83" s="1"/>
  <c r="AB11" i="83" s="1"/>
  <c r="AX11" i="83"/>
  <c r="S11" i="83" s="1"/>
  <c r="AC11" i="83" s="1"/>
  <c r="AB12" i="83" s="1"/>
  <c r="AX12" i="83"/>
  <c r="S12" i="83" s="1"/>
  <c r="AC12" i="83" s="1"/>
  <c r="AB13" i="83" s="1"/>
  <c r="AX13" i="83"/>
  <c r="S13" i="83" s="1"/>
  <c r="AC13" i="83" s="1"/>
  <c r="AB14" i="83" s="1"/>
  <c r="AX14" i="83"/>
  <c r="S14" i="83" s="1"/>
  <c r="AC14" i="83" s="1"/>
  <c r="AB15" i="83" s="1"/>
  <c r="AX15" i="83"/>
  <c r="S15" i="83" s="1"/>
  <c r="AC15" i="83" s="1"/>
  <c r="AB16" i="83" s="1"/>
  <c r="AX16" i="83"/>
  <c r="S16" i="83" s="1"/>
  <c r="AC16" i="83" s="1"/>
  <c r="AB17" i="83" s="1"/>
  <c r="AX17" i="83"/>
  <c r="S17" i="83" s="1"/>
  <c r="AC17" i="83" s="1"/>
  <c r="AB18" i="83" s="1"/>
  <c r="AX18" i="83"/>
  <c r="S18" i="83" s="1"/>
  <c r="AC18" i="83" s="1"/>
  <c r="AB19" i="83" s="1"/>
  <c r="AX19" i="83"/>
  <c r="S19" i="83" s="1"/>
  <c r="AC19" i="83" s="1"/>
  <c r="AB20" i="83" s="1"/>
  <c r="AX20" i="83"/>
  <c r="S20" i="83" s="1"/>
  <c r="AC20" i="83" s="1"/>
  <c r="AB21" i="83" s="1"/>
  <c r="AX21" i="83"/>
  <c r="S21" i="83" s="1"/>
  <c r="AC21" i="83" s="1"/>
  <c r="AB22" i="83" s="1"/>
  <c r="AX22" i="83"/>
  <c r="S22" i="83" s="1"/>
  <c r="AC22" i="83" s="1"/>
  <c r="AB23" i="83" s="1"/>
  <c r="AX23" i="83"/>
  <c r="S23" i="83" s="1"/>
  <c r="AC23" i="83" s="1"/>
  <c r="AB24" i="83" s="1"/>
  <c r="AX24" i="83"/>
  <c r="S24" i="83" s="1"/>
  <c r="AC24" i="83" s="1"/>
  <c r="AB25" i="83" s="1"/>
  <c r="AX25" i="83"/>
  <c r="S25" i="83" s="1"/>
  <c r="AC25" i="83" s="1"/>
  <c r="AB26" i="83" s="1"/>
  <c r="AX26" i="83"/>
  <c r="S26" i="83" s="1"/>
  <c r="AC26" i="83" s="1"/>
  <c r="AB27" i="83" s="1"/>
  <c r="AX27" i="83"/>
  <c r="S27" i="83" s="1"/>
  <c r="AC27" i="83" s="1"/>
  <c r="AB28" i="83" s="1"/>
  <c r="AX28" i="83"/>
  <c r="S28" i="83" s="1"/>
  <c r="AC28" i="83" s="1"/>
  <c r="AB29" i="83" s="1"/>
  <c r="AX29" i="83"/>
  <c r="S29" i="83" s="1"/>
  <c r="AC29" i="83" s="1"/>
  <c r="AB30" i="83" s="1"/>
  <c r="AX30" i="83"/>
  <c r="S30" i="83" s="1"/>
  <c r="AC30" i="83" s="1"/>
  <c r="AB31" i="83" s="1"/>
  <c r="AX31" i="83"/>
  <c r="S31" i="83" s="1"/>
  <c r="AC31" i="83" s="1"/>
  <c r="AB32" i="83" s="1"/>
  <c r="AX32" i="83"/>
  <c r="S32" i="83" s="1"/>
  <c r="AC32" i="83" s="1"/>
  <c r="AB33" i="83" s="1"/>
  <c r="AX33" i="83"/>
  <c r="S33" i="83" s="1"/>
  <c r="AC33" i="83" s="1"/>
  <c r="AB34" i="83" s="1"/>
  <c r="AX34" i="83"/>
  <c r="S34" i="83" s="1"/>
  <c r="AC34" i="83" s="1"/>
  <c r="AB35" i="83" s="1"/>
  <c r="AX35" i="83"/>
  <c r="S35" i="83" s="1"/>
  <c r="AC35" i="83" s="1"/>
  <c r="AB36" i="83" s="1"/>
  <c r="AX36" i="83"/>
  <c r="S36" i="83" s="1"/>
  <c r="AC36" i="83" s="1"/>
  <c r="AB37" i="83" s="1"/>
  <c r="AX37" i="83"/>
  <c r="S37" i="83" s="1"/>
  <c r="AC37" i="83" s="1"/>
  <c r="AB38" i="83" s="1"/>
  <c r="AX38" i="83"/>
  <c r="S38" i="83" s="1"/>
  <c r="AC38" i="83" s="1"/>
  <c r="AB39" i="83" s="1"/>
  <c r="AX39" i="83"/>
  <c r="S39" i="83" s="1"/>
  <c r="AC39" i="83" s="1"/>
  <c r="AB40" i="83" s="1"/>
  <c r="AX40" i="83"/>
  <c r="S40" i="83" s="1"/>
  <c r="AC40" i="83" s="1"/>
  <c r="AB41" i="83" s="1"/>
  <c r="AX41" i="83"/>
  <c r="S41" i="83" s="1"/>
  <c r="AC41" i="83" s="1"/>
  <c r="AB42" i="83" s="1"/>
  <c r="AX42" i="83"/>
  <c r="S42" i="83" s="1"/>
  <c r="AC42" i="83" s="1"/>
  <c r="AB43" i="83" s="1"/>
  <c r="AX43" i="83"/>
  <c r="S43" i="83" s="1"/>
  <c r="AC43" i="83" s="1"/>
  <c r="AB44" i="83" s="1"/>
  <c r="AX44" i="83"/>
  <c r="S44" i="83" s="1"/>
  <c r="AC44" i="83" s="1"/>
  <c r="AB45" i="83" s="1"/>
  <c r="AX45" i="83"/>
  <c r="S45" i="83" s="1"/>
  <c r="AC45" i="83" s="1"/>
  <c r="AB46" i="83" s="1"/>
  <c r="AX46" i="83"/>
  <c r="S46" i="83" s="1"/>
  <c r="AC46" i="83" s="1"/>
  <c r="AB47" i="83" s="1"/>
  <c r="AX47" i="83"/>
  <c r="S47" i="83" s="1"/>
  <c r="AC47" i="83" s="1"/>
  <c r="AB48" i="83" s="1"/>
  <c r="AX48" i="83"/>
  <c r="S48" i="83" s="1"/>
  <c r="AC48" i="83" s="1"/>
  <c r="AB49" i="83" s="1"/>
  <c r="AX49" i="83"/>
  <c r="S49" i="83" s="1"/>
  <c r="AC49" i="83" s="1"/>
  <c r="AB50" i="83" s="1"/>
  <c r="AX50" i="83"/>
  <c r="S50" i="83" s="1"/>
  <c r="AC50" i="83" s="1"/>
  <c r="AB51" i="83" s="1"/>
  <c r="AX51" i="83"/>
  <c r="S51" i="83" s="1"/>
  <c r="AC51" i="83" s="1"/>
  <c r="AB52" i="83" s="1"/>
  <c r="AX52" i="83"/>
  <c r="S52" i="83" s="1"/>
  <c r="AC52" i="83" s="1"/>
  <c r="AB53" i="83" s="1"/>
  <c r="AX53" i="83"/>
  <c r="S53" i="83" s="1"/>
  <c r="AC53" i="83" s="1"/>
  <c r="AB54" i="83" s="1"/>
  <c r="AX54" i="83"/>
  <c r="S54" i="83" s="1"/>
  <c r="AC54" i="83" s="1"/>
  <c r="AB55" i="83" s="1"/>
  <c r="AX55" i="83"/>
  <c r="S55" i="83" s="1"/>
  <c r="AC55" i="83" s="1"/>
  <c r="AB56" i="83" s="1"/>
  <c r="AX56" i="83"/>
  <c r="S56" i="83" s="1"/>
  <c r="AC56" i="83" s="1"/>
  <c r="AB57" i="83" s="1"/>
  <c r="AX57" i="83"/>
  <c r="S57" i="83" s="1"/>
  <c r="AC57" i="83" s="1"/>
  <c r="AB58" i="83" s="1"/>
  <c r="AX58" i="83"/>
  <c r="S58" i="83" s="1"/>
  <c r="AC58" i="83" s="1"/>
  <c r="AB59" i="83" s="1"/>
  <c r="AX59" i="83"/>
  <c r="S59" i="83" s="1"/>
  <c r="AC59" i="83" s="1"/>
  <c r="AB60" i="83" s="1"/>
  <c r="AX60" i="83"/>
  <c r="S60" i="83" s="1"/>
  <c r="AC60" i="83" s="1"/>
  <c r="AB61" i="83" s="1"/>
  <c r="AX61" i="83"/>
  <c r="S61" i="83" s="1"/>
  <c r="AC61" i="83" s="1"/>
  <c r="AB62" i="83" s="1"/>
  <c r="AX62" i="83"/>
  <c r="S62" i="83" s="1"/>
  <c r="AC62" i="83" s="1"/>
  <c r="AB63" i="83" s="1"/>
  <c r="AX63" i="83"/>
  <c r="S63" i="83" s="1"/>
  <c r="AC63" i="83" s="1"/>
  <c r="AB64" i="83" s="1"/>
  <c r="AX64" i="83"/>
  <c r="S64" i="83" s="1"/>
  <c r="AC64" i="83" s="1"/>
  <c r="AB65" i="83" s="1"/>
  <c r="AX65" i="83"/>
  <c r="S65" i="83" s="1"/>
  <c r="AC65" i="83" s="1"/>
  <c r="AB66" i="83" s="1"/>
  <c r="AX66" i="83"/>
  <c r="S66" i="83" s="1"/>
  <c r="AC66" i="83" s="1"/>
  <c r="AB67" i="83" s="1"/>
  <c r="AX67" i="83"/>
  <c r="S67" i="83" s="1"/>
  <c r="AC67" i="83" s="1"/>
  <c r="AB68" i="83" s="1"/>
  <c r="AX68" i="83"/>
  <c r="S68" i="83" s="1"/>
  <c r="AC68" i="83" s="1"/>
  <c r="AB69" i="83" s="1"/>
  <c r="AX69" i="83"/>
  <c r="S69" i="83" s="1"/>
  <c r="AC69" i="83" s="1"/>
  <c r="AB70" i="83" s="1"/>
  <c r="AX70" i="83"/>
  <c r="S70" i="83" s="1"/>
  <c r="AC70" i="83" s="1"/>
  <c r="AB71" i="83" s="1"/>
  <c r="AX71" i="83"/>
  <c r="S71" i="83" s="1"/>
  <c r="AC71" i="83" s="1"/>
  <c r="AB72" i="83" s="1"/>
  <c r="AX72" i="83"/>
  <c r="S72" i="83" s="1"/>
  <c r="AC72" i="83" s="1"/>
  <c r="AB73" i="83" s="1"/>
  <c r="AX73" i="83"/>
  <c r="S73" i="83" s="1"/>
  <c r="AC73" i="83" s="1"/>
  <c r="AB74" i="83" s="1"/>
  <c r="AX75" i="83"/>
  <c r="S75" i="83" s="1"/>
  <c r="AC75" i="83" s="1"/>
  <c r="AB76" i="83" s="1"/>
  <c r="AX76" i="83"/>
  <c r="S76" i="83" s="1"/>
  <c r="AC76" i="83" s="1"/>
  <c r="AB77" i="83" s="1"/>
  <c r="AX74" i="83"/>
  <c r="S74" i="83" s="1"/>
  <c r="AC74" i="83" s="1"/>
  <c r="AB75" i="83" s="1"/>
  <c r="AX77" i="83"/>
  <c r="S77" i="83" s="1"/>
  <c r="AC77" i="83" s="1"/>
  <c r="AB78" i="83" s="1"/>
  <c r="AX78" i="83"/>
  <c r="S78" i="83" s="1"/>
  <c r="AC78" i="83" s="1"/>
  <c r="AB79" i="83" s="1"/>
  <c r="Z80" i="34"/>
  <c r="X80" i="34"/>
  <c r="Y80" i="34"/>
  <c r="Z79" i="26"/>
  <c r="AN79" i="94"/>
  <c r="AI79" i="94"/>
  <c r="Z79" i="74"/>
  <c r="AN77" i="25"/>
  <c r="AI77" i="25"/>
  <c r="AI80" i="37"/>
  <c r="AN80" i="37"/>
  <c r="Y79" i="75"/>
  <c r="Z79" i="75" s="1"/>
  <c r="X79" i="75"/>
  <c r="AR77" i="95"/>
  <c r="AJ63" i="79"/>
  <c r="AK63" i="79"/>
  <c r="AT63" i="79" s="1"/>
  <c r="AR79" i="89"/>
  <c r="AI78" i="33"/>
  <c r="AN78" i="33"/>
  <c r="AN79" i="45"/>
  <c r="AI79" i="45"/>
  <c r="AR82" i="30"/>
  <c r="AK79" i="79"/>
  <c r="AT79" i="79" s="1"/>
  <c r="AJ79" i="79"/>
  <c r="AS79" i="79" s="1"/>
  <c r="AK73" i="79"/>
  <c r="AT73" i="79" s="1"/>
  <c r="AJ73" i="79"/>
  <c r="AJ67" i="79"/>
  <c r="AK67" i="79"/>
  <c r="AT67" i="79" s="1"/>
  <c r="AJ61" i="79"/>
  <c r="AK61" i="79"/>
  <c r="AT61" i="79" s="1"/>
  <c r="AJ55" i="79"/>
  <c r="AK55" i="79"/>
  <c r="AT55" i="79" s="1"/>
  <c r="AJ49" i="79"/>
  <c r="AK49" i="79"/>
  <c r="AT49" i="79" s="1"/>
  <c r="AJ43" i="79"/>
  <c r="AK43" i="79"/>
  <c r="AT43" i="79" s="1"/>
  <c r="AX36" i="79"/>
  <c r="S36" i="79" s="1"/>
  <c r="AC36" i="79" s="1"/>
  <c r="AB37" i="79" s="1"/>
  <c r="AX30" i="79"/>
  <c r="S30" i="79" s="1"/>
  <c r="AC30" i="79" s="1"/>
  <c r="AB31" i="79" s="1"/>
  <c r="AX24" i="79"/>
  <c r="S24" i="79" s="1"/>
  <c r="AC24" i="79" s="1"/>
  <c r="AB25" i="79" s="1"/>
  <c r="AX18" i="79"/>
  <c r="S18" i="79" s="1"/>
  <c r="AC18" i="79" s="1"/>
  <c r="AB19" i="79" s="1"/>
  <c r="AX12" i="79"/>
  <c r="S12" i="79" s="1"/>
  <c r="AC12" i="79" s="1"/>
  <c r="AB13" i="79" s="1"/>
  <c r="AX6" i="79"/>
  <c r="S6" i="79" s="1"/>
  <c r="AC6" i="79" s="1"/>
  <c r="AB7" i="79" s="1"/>
  <c r="W80" i="86"/>
  <c r="AG79" i="86"/>
  <c r="AP79" i="86" s="1"/>
  <c r="AF79" i="86"/>
  <c r="AO79" i="86" s="1"/>
  <c r="AE79" i="86"/>
  <c r="AR78" i="83"/>
  <c r="AK74" i="87"/>
  <c r="AT74" i="87" s="1"/>
  <c r="AJ74" i="87"/>
  <c r="AK68" i="87"/>
  <c r="AT68" i="87" s="1"/>
  <c r="AJ68" i="87"/>
  <c r="AX61" i="87"/>
  <c r="S61" i="87" s="1"/>
  <c r="AC61" i="87" s="1"/>
  <c r="AB62" i="87" s="1"/>
  <c r="AX55" i="87"/>
  <c r="S55" i="87" s="1"/>
  <c r="AC55" i="87" s="1"/>
  <c r="AB56" i="87" s="1"/>
  <c r="AX49" i="87"/>
  <c r="S49" i="87" s="1"/>
  <c r="AC49" i="87" s="1"/>
  <c r="AB50" i="87" s="1"/>
  <c r="AX43" i="87"/>
  <c r="S43" i="87" s="1"/>
  <c r="AC43" i="87" s="1"/>
  <c r="AB44" i="87" s="1"/>
  <c r="AX37" i="87"/>
  <c r="S37" i="87" s="1"/>
  <c r="AC37" i="87" s="1"/>
  <c r="AB38" i="87" s="1"/>
  <c r="AX31" i="87"/>
  <c r="S31" i="87" s="1"/>
  <c r="AC31" i="87" s="1"/>
  <c r="AB32" i="87" s="1"/>
  <c r="AX25" i="87"/>
  <c r="S25" i="87" s="1"/>
  <c r="AC25" i="87" s="1"/>
  <c r="AB26" i="87" s="1"/>
  <c r="AX19" i="87"/>
  <c r="S19" i="87" s="1"/>
  <c r="AC19" i="87" s="1"/>
  <c r="AB20" i="87" s="1"/>
  <c r="AX13" i="87"/>
  <c r="S13" i="87" s="1"/>
  <c r="AC13" i="87" s="1"/>
  <c r="AB14" i="87" s="1"/>
  <c r="AX7" i="87"/>
  <c r="S7" i="87" s="1"/>
  <c r="AC7" i="87" s="1"/>
  <c r="AB8" i="87" s="1"/>
  <c r="AR76" i="78"/>
  <c r="Z80" i="89"/>
  <c r="AN79" i="34"/>
  <c r="AI79" i="34"/>
  <c r="Z81" i="42"/>
  <c r="X81" i="42"/>
  <c r="Y81" i="42"/>
  <c r="AR75" i="73"/>
  <c r="Z78" i="41"/>
  <c r="Z79" i="81"/>
  <c r="Y79" i="81"/>
  <c r="X79" i="81"/>
  <c r="AJ57" i="79"/>
  <c r="AK57" i="79"/>
  <c r="AT57" i="79" s="1"/>
  <c r="Z76" i="73"/>
  <c r="Z78" i="43"/>
  <c r="AN81" i="90"/>
  <c r="AI81" i="90"/>
  <c r="X80" i="45"/>
  <c r="Y80" i="45"/>
  <c r="AJ77" i="79"/>
  <c r="AK77" i="79"/>
  <c r="AT77" i="79" s="1"/>
  <c r="AJ72" i="79"/>
  <c r="AK72" i="79"/>
  <c r="AT72" i="79" s="1"/>
  <c r="AJ66" i="79"/>
  <c r="AK66" i="79"/>
  <c r="AT66" i="79" s="1"/>
  <c r="AJ60" i="79"/>
  <c r="AK60" i="79"/>
  <c r="AT60" i="79" s="1"/>
  <c r="AJ54" i="79"/>
  <c r="AK54" i="79"/>
  <c r="AT54" i="79" s="1"/>
  <c r="AJ48" i="79"/>
  <c r="AK48" i="79"/>
  <c r="AT48" i="79" s="1"/>
  <c r="AJ42" i="79"/>
  <c r="AK42" i="79"/>
  <c r="AT42" i="79" s="1"/>
  <c r="AX35" i="79"/>
  <c r="S35" i="79" s="1"/>
  <c r="AC35" i="79" s="1"/>
  <c r="AB36" i="79" s="1"/>
  <c r="AX29" i="79"/>
  <c r="S29" i="79" s="1"/>
  <c r="AC29" i="79" s="1"/>
  <c r="AB30" i="79" s="1"/>
  <c r="AX23" i="79"/>
  <c r="S23" i="79" s="1"/>
  <c r="AC23" i="79" s="1"/>
  <c r="AB24" i="79" s="1"/>
  <c r="AX17" i="79"/>
  <c r="S17" i="79" s="1"/>
  <c r="AC17" i="79" s="1"/>
  <c r="AB18" i="79" s="1"/>
  <c r="AX11" i="79"/>
  <c r="S11" i="79" s="1"/>
  <c r="AC11" i="79" s="1"/>
  <c r="AB12" i="79" s="1"/>
  <c r="AJ79" i="87"/>
  <c r="AS79" i="87" s="1"/>
  <c r="AK79" i="87"/>
  <c r="AT79" i="87" s="1"/>
  <c r="AJ73" i="87"/>
  <c r="AK73" i="87"/>
  <c r="AT73" i="87" s="1"/>
  <c r="AJ67" i="87"/>
  <c r="AK67" i="87"/>
  <c r="AT67" i="87" s="1"/>
  <c r="AJ61" i="87"/>
  <c r="AK61" i="87"/>
  <c r="AT61" i="87" s="1"/>
  <c r="AX54" i="87"/>
  <c r="S54" i="87" s="1"/>
  <c r="AC54" i="87" s="1"/>
  <c r="AB55" i="87" s="1"/>
  <c r="AX48" i="87"/>
  <c r="S48" i="87" s="1"/>
  <c r="AC48" i="87" s="1"/>
  <c r="AB49" i="87" s="1"/>
  <c r="AX42" i="87"/>
  <c r="S42" i="87" s="1"/>
  <c r="AC42" i="87" s="1"/>
  <c r="AB43" i="87" s="1"/>
  <c r="AX36" i="87"/>
  <c r="S36" i="87" s="1"/>
  <c r="AC36" i="87" s="1"/>
  <c r="AB37" i="87" s="1"/>
  <c r="AX30" i="87"/>
  <c r="S30" i="87" s="1"/>
  <c r="AC30" i="87" s="1"/>
  <c r="AB31" i="87" s="1"/>
  <c r="AX24" i="87"/>
  <c r="S24" i="87" s="1"/>
  <c r="AC24" i="87" s="1"/>
  <c r="AB25" i="87" s="1"/>
  <c r="AX18" i="87"/>
  <c r="S18" i="87" s="1"/>
  <c r="AC18" i="87" s="1"/>
  <c r="AB19" i="87" s="1"/>
  <c r="AX12" i="87"/>
  <c r="S12" i="87" s="1"/>
  <c r="AC12" i="87" s="1"/>
  <c r="AB13" i="87" s="1"/>
  <c r="AX6" i="87"/>
  <c r="S6" i="87" s="1"/>
  <c r="AC6" i="87" s="1"/>
  <c r="AB7" i="87" s="1"/>
  <c r="AH78" i="95"/>
  <c r="AQ78" i="95" s="1"/>
  <c r="Z79" i="83"/>
  <c r="AN80" i="42"/>
  <c r="AI80" i="42"/>
  <c r="X78" i="38"/>
  <c r="Y78" i="38"/>
  <c r="AH79" i="91"/>
  <c r="AQ79" i="91" s="1"/>
  <c r="AQ81" i="91" s="1"/>
  <c r="AZ3" i="91"/>
  <c r="AX3" i="91" s="1"/>
  <c r="S3" i="91" s="1"/>
  <c r="AC3" i="91" s="1"/>
  <c r="AX8" i="91"/>
  <c r="S8" i="91" s="1"/>
  <c r="AC8" i="91" s="1"/>
  <c r="AB9" i="91" s="1"/>
  <c r="AX14" i="91"/>
  <c r="S14" i="91" s="1"/>
  <c r="AC14" i="91" s="1"/>
  <c r="AB15" i="91" s="1"/>
  <c r="AX20" i="91"/>
  <c r="S20" i="91" s="1"/>
  <c r="AC20" i="91" s="1"/>
  <c r="AB21" i="91" s="1"/>
  <c r="AX26" i="91"/>
  <c r="S26" i="91" s="1"/>
  <c r="AC26" i="91" s="1"/>
  <c r="AB27" i="91" s="1"/>
  <c r="AX32" i="91"/>
  <c r="S32" i="91" s="1"/>
  <c r="AC32" i="91" s="1"/>
  <c r="AB33" i="91" s="1"/>
  <c r="AX38" i="91"/>
  <c r="S38" i="91" s="1"/>
  <c r="AC38" i="91" s="1"/>
  <c r="AB39" i="91" s="1"/>
  <c r="AX44" i="91"/>
  <c r="S44" i="91" s="1"/>
  <c r="AC44" i="91" s="1"/>
  <c r="AB45" i="91" s="1"/>
  <c r="AX48" i="91"/>
  <c r="S48" i="91" s="1"/>
  <c r="AC48" i="91" s="1"/>
  <c r="AB49" i="91" s="1"/>
  <c r="AX49" i="91"/>
  <c r="S49" i="91" s="1"/>
  <c r="AC49" i="91" s="1"/>
  <c r="AB50" i="91" s="1"/>
  <c r="AX50" i="91"/>
  <c r="S50" i="91" s="1"/>
  <c r="AC50" i="91" s="1"/>
  <c r="AB51" i="91" s="1"/>
  <c r="AX54" i="91"/>
  <c r="S54" i="91" s="1"/>
  <c r="AC54" i="91" s="1"/>
  <c r="AB55" i="91" s="1"/>
  <c r="AX55" i="91"/>
  <c r="S55" i="91" s="1"/>
  <c r="AC55" i="91" s="1"/>
  <c r="AB56" i="91" s="1"/>
  <c r="AX56" i="91"/>
  <c r="S56" i="91" s="1"/>
  <c r="AC56" i="91" s="1"/>
  <c r="AB57" i="91" s="1"/>
  <c r="AX60" i="91"/>
  <c r="S60" i="91" s="1"/>
  <c r="AC60" i="91" s="1"/>
  <c r="AB61" i="91" s="1"/>
  <c r="AX61" i="91"/>
  <c r="S61" i="91" s="1"/>
  <c r="AC61" i="91" s="1"/>
  <c r="AB62" i="91" s="1"/>
  <c r="AX62" i="91"/>
  <c r="S62" i="91" s="1"/>
  <c r="AC62" i="91" s="1"/>
  <c r="AB63" i="91" s="1"/>
  <c r="AX66" i="91"/>
  <c r="S66" i="91" s="1"/>
  <c r="AC66" i="91" s="1"/>
  <c r="AB67" i="91" s="1"/>
  <c r="AX67" i="91"/>
  <c r="S67" i="91" s="1"/>
  <c r="AC67" i="91" s="1"/>
  <c r="AB68" i="91" s="1"/>
  <c r="AX68" i="91"/>
  <c r="S68" i="91" s="1"/>
  <c r="AC68" i="91" s="1"/>
  <c r="AB69" i="91" s="1"/>
  <c r="AX72" i="91"/>
  <c r="S72" i="91" s="1"/>
  <c r="AC72" i="91" s="1"/>
  <c r="AB73" i="91" s="1"/>
  <c r="AX73" i="91"/>
  <c r="S73" i="91" s="1"/>
  <c r="AC73" i="91" s="1"/>
  <c r="AB74" i="91" s="1"/>
  <c r="AX78" i="91"/>
  <c r="S78" i="91" s="1"/>
  <c r="AC78" i="91" s="1"/>
  <c r="AB79" i="91" s="1"/>
  <c r="AX76" i="91"/>
  <c r="S76" i="91" s="1"/>
  <c r="AC76" i="91" s="1"/>
  <c r="AB77" i="91" s="1"/>
  <c r="AU81" i="35"/>
  <c r="C11" i="35" s="1"/>
  <c r="Z78" i="25"/>
  <c r="Y78" i="25"/>
  <c r="X78" i="25"/>
  <c r="AH77" i="78"/>
  <c r="AQ77" i="78" s="1"/>
  <c r="AH83" i="30"/>
  <c r="AQ83" i="30" s="1"/>
  <c r="AR78" i="74"/>
  <c r="AG76" i="47"/>
  <c r="AP76" i="47" s="1"/>
  <c r="AF76" i="47"/>
  <c r="AO76" i="47" s="1"/>
  <c r="AE76" i="47"/>
  <c r="W77" i="47"/>
  <c r="AK76" i="79"/>
  <c r="AT76" i="79" s="1"/>
  <c r="AJ76" i="79"/>
  <c r="AJ71" i="79"/>
  <c r="AK71" i="79"/>
  <c r="AT71" i="79" s="1"/>
  <c r="AJ65" i="79"/>
  <c r="AK65" i="79"/>
  <c r="AT65" i="79" s="1"/>
  <c r="AJ59" i="79"/>
  <c r="AK59" i="79"/>
  <c r="AT59" i="79" s="1"/>
  <c r="AJ53" i="79"/>
  <c r="AK53" i="79"/>
  <c r="AT53" i="79" s="1"/>
  <c r="AJ47" i="79"/>
  <c r="AK47" i="79"/>
  <c r="AT47" i="79" s="1"/>
  <c r="AJ41" i="79"/>
  <c r="AK41" i="79"/>
  <c r="AT41" i="79" s="1"/>
  <c r="AJ35" i="79"/>
  <c r="AK35" i="79"/>
  <c r="AT35" i="79" s="1"/>
  <c r="AJ29" i="79"/>
  <c r="AK29" i="79"/>
  <c r="AT29" i="79" s="1"/>
  <c r="AJ23" i="79"/>
  <c r="AK23" i="79"/>
  <c r="AT23" i="79" s="1"/>
  <c r="AJ17" i="79"/>
  <c r="AK17" i="79"/>
  <c r="AT17" i="79" s="1"/>
  <c r="AJ11" i="79"/>
  <c r="AK11" i="79"/>
  <c r="AT11" i="79" s="1"/>
  <c r="AJ5" i="79"/>
  <c r="AK5" i="79"/>
  <c r="AT5" i="79" s="1"/>
  <c r="AR77" i="29"/>
  <c r="AJ77" i="87"/>
  <c r="AK77" i="87"/>
  <c r="AT77" i="87" s="1"/>
  <c r="AJ72" i="87"/>
  <c r="AK72" i="87"/>
  <c r="AT72" i="87" s="1"/>
  <c r="AJ66" i="87"/>
  <c r="AK66" i="87"/>
  <c r="AT66" i="87" s="1"/>
  <c r="AJ60" i="87"/>
  <c r="AK60" i="87"/>
  <c r="AT60" i="87" s="1"/>
  <c r="AJ54" i="87"/>
  <c r="AK54" i="87"/>
  <c r="AT54" i="87" s="1"/>
  <c r="AJ48" i="87"/>
  <c r="AK48" i="87"/>
  <c r="AT48" i="87" s="1"/>
  <c r="AJ42" i="87"/>
  <c r="AK42" i="87"/>
  <c r="AT42" i="87" s="1"/>
  <c r="AK36" i="87"/>
  <c r="AT36" i="87" s="1"/>
  <c r="AJ30" i="87"/>
  <c r="AK30" i="87"/>
  <c r="AT30" i="87" s="1"/>
  <c r="AX23" i="87"/>
  <c r="S23" i="87" s="1"/>
  <c r="AC23" i="87" s="1"/>
  <c r="AB24" i="87" s="1"/>
  <c r="AX17" i="87"/>
  <c r="S17" i="87" s="1"/>
  <c r="AC17" i="87" s="1"/>
  <c r="AB18" i="87" s="1"/>
  <c r="AX11" i="87"/>
  <c r="S11" i="87" s="1"/>
  <c r="AC11" i="87" s="1"/>
  <c r="AB12" i="87" s="1"/>
  <c r="X82" i="77"/>
  <c r="Z82" i="77" s="1"/>
  <c r="Y82" i="77"/>
  <c r="AR78" i="91"/>
  <c r="AS81" i="35"/>
  <c r="AN79" i="79"/>
  <c r="AN81" i="79" s="1"/>
  <c r="AI79" i="79"/>
  <c r="AN78" i="81"/>
  <c r="AI78" i="81"/>
  <c r="AF79" i="75" l="1"/>
  <c r="AO79" i="75" s="1"/>
  <c r="AO81" i="75" s="1"/>
  <c r="AX79" i="75"/>
  <c r="S79" i="75" s="1"/>
  <c r="AC79" i="75" s="1"/>
  <c r="AG79" i="75"/>
  <c r="AP79" i="75" s="1"/>
  <c r="AP81" i="75" s="1"/>
  <c r="AE79" i="75"/>
  <c r="AE78" i="46"/>
  <c r="W79" i="46"/>
  <c r="AF78" i="46"/>
  <c r="AO78" i="46" s="1"/>
  <c r="AG78" i="46"/>
  <c r="AP78" i="46" s="1"/>
  <c r="AJ5" i="83"/>
  <c r="AK5" i="83"/>
  <c r="AT5" i="83" s="1"/>
  <c r="AB4" i="91"/>
  <c r="AJ3" i="91"/>
  <c r="AF82" i="77"/>
  <c r="AO82" i="77" s="1"/>
  <c r="AG82" i="77"/>
  <c r="AP82" i="77" s="1"/>
  <c r="W83" i="77"/>
  <c r="AE82" i="77"/>
  <c r="AK74" i="91"/>
  <c r="AT74" i="91" s="1"/>
  <c r="AJ68" i="91"/>
  <c r="AK68" i="91"/>
  <c r="AT68" i="91" s="1"/>
  <c r="AJ62" i="91"/>
  <c r="AK62" i="91"/>
  <c r="AT62" i="91" s="1"/>
  <c r="AJ56" i="91"/>
  <c r="AK56" i="91"/>
  <c r="AT56" i="91" s="1"/>
  <c r="AJ50" i="91"/>
  <c r="AK50" i="91"/>
  <c r="AT50" i="91" s="1"/>
  <c r="AX43" i="91"/>
  <c r="S43" i="91" s="1"/>
  <c r="AC43" i="91" s="1"/>
  <c r="AB44" i="91" s="1"/>
  <c r="AX37" i="91"/>
  <c r="S37" i="91" s="1"/>
  <c r="AC37" i="91" s="1"/>
  <c r="AB38" i="91" s="1"/>
  <c r="AX31" i="91"/>
  <c r="S31" i="91" s="1"/>
  <c r="AC31" i="91" s="1"/>
  <c r="AB32" i="91" s="1"/>
  <c r="AX25" i="91"/>
  <c r="S25" i="91" s="1"/>
  <c r="AC25" i="91" s="1"/>
  <c r="AB26" i="91" s="1"/>
  <c r="AX19" i="91"/>
  <c r="S19" i="91" s="1"/>
  <c r="AC19" i="91" s="1"/>
  <c r="AB20" i="91" s="1"/>
  <c r="AX13" i="91"/>
  <c r="S13" i="91" s="1"/>
  <c r="AC13" i="91" s="1"/>
  <c r="AB14" i="91" s="1"/>
  <c r="AX7" i="91"/>
  <c r="S7" i="91" s="1"/>
  <c r="AC7" i="91" s="1"/>
  <c r="AB8" i="91" s="1"/>
  <c r="AG79" i="83"/>
  <c r="AP79" i="83" s="1"/>
  <c r="AP81" i="83" s="1"/>
  <c r="AE79" i="83"/>
  <c r="AF79" i="83"/>
  <c r="AO79" i="83" s="1"/>
  <c r="AO81" i="83" s="1"/>
  <c r="AX79" i="83"/>
  <c r="S79" i="83" s="1"/>
  <c r="AC79" i="83" s="1"/>
  <c r="AJ7" i="87"/>
  <c r="AK7" i="87"/>
  <c r="AT7" i="87" s="1"/>
  <c r="AJ43" i="87"/>
  <c r="AK43" i="87"/>
  <c r="AT43" i="87" s="1"/>
  <c r="AS67" i="87"/>
  <c r="AL67" i="87"/>
  <c r="AU67" i="87" s="1"/>
  <c r="AJ18" i="79"/>
  <c r="AK18" i="79"/>
  <c r="AT18" i="79" s="1"/>
  <c r="W77" i="73"/>
  <c r="AG76" i="73"/>
  <c r="AP76" i="73" s="1"/>
  <c r="AF76" i="73"/>
  <c r="AO76" i="73" s="1"/>
  <c r="AE76" i="73"/>
  <c r="AF78" i="41"/>
  <c r="AO78" i="41" s="1"/>
  <c r="AE78" i="41"/>
  <c r="W79" i="41"/>
  <c r="AG78" i="41"/>
  <c r="AP78" i="41" s="1"/>
  <c r="AR79" i="34"/>
  <c r="AJ14" i="87"/>
  <c r="AK14" i="87"/>
  <c r="AT14" i="87" s="1"/>
  <c r="AJ50" i="87"/>
  <c r="AK50" i="87"/>
  <c r="AT50" i="87" s="1"/>
  <c r="AJ31" i="79"/>
  <c r="AK31" i="79"/>
  <c r="AT31" i="79" s="1"/>
  <c r="AS73" i="79"/>
  <c r="AL73" i="79"/>
  <c r="AU73" i="79" s="1"/>
  <c r="AR79" i="45"/>
  <c r="AR79" i="94"/>
  <c r="AJ79" i="83"/>
  <c r="AS79" i="83" s="1"/>
  <c r="AK79" i="83"/>
  <c r="AT79" i="83" s="1"/>
  <c r="AJ73" i="83"/>
  <c r="AK73" i="83"/>
  <c r="AT73" i="83" s="1"/>
  <c r="AJ67" i="83"/>
  <c r="AK67" i="83"/>
  <c r="AT67" i="83" s="1"/>
  <c r="AK61" i="83"/>
  <c r="AT61" i="83" s="1"/>
  <c r="AJ61" i="83"/>
  <c r="AJ55" i="83"/>
  <c r="AK55" i="83"/>
  <c r="AT55" i="83" s="1"/>
  <c r="AJ49" i="83"/>
  <c r="AK49" i="83"/>
  <c r="AT49" i="83" s="1"/>
  <c r="AJ43" i="83"/>
  <c r="AK43" i="83"/>
  <c r="AT43" i="83" s="1"/>
  <c r="AJ37" i="83"/>
  <c r="AK37" i="83"/>
  <c r="AT37" i="83" s="1"/>
  <c r="AJ31" i="83"/>
  <c r="AK31" i="83"/>
  <c r="AT31" i="83" s="1"/>
  <c r="AJ25" i="83"/>
  <c r="AK25" i="83"/>
  <c r="AT25" i="83" s="1"/>
  <c r="AJ19" i="83"/>
  <c r="AK19" i="83"/>
  <c r="AT19" i="83" s="1"/>
  <c r="AJ13" i="83"/>
  <c r="AK13" i="83"/>
  <c r="AT13" i="83" s="1"/>
  <c r="AJ7" i="83"/>
  <c r="AK7" i="83"/>
  <c r="AT7" i="83" s="1"/>
  <c r="AJ15" i="87"/>
  <c r="AK15" i="87"/>
  <c r="AT15" i="87" s="1"/>
  <c r="AJ51" i="87"/>
  <c r="AK51" i="87"/>
  <c r="AT51" i="87" s="1"/>
  <c r="AS69" i="87"/>
  <c r="AL69" i="87"/>
  <c r="AU69" i="87" s="1"/>
  <c r="AJ26" i="79"/>
  <c r="AK26" i="79"/>
  <c r="AT26" i="79" s="1"/>
  <c r="AS50" i="79"/>
  <c r="AL50" i="79"/>
  <c r="AU50" i="79" s="1"/>
  <c r="AS68" i="79"/>
  <c r="AL68" i="79"/>
  <c r="AU68" i="79" s="1"/>
  <c r="AR78" i="75"/>
  <c r="X77" i="82"/>
  <c r="Y77" i="82"/>
  <c r="AJ16" i="87"/>
  <c r="AS34" i="87"/>
  <c r="AL34" i="87"/>
  <c r="AU34" i="87" s="1"/>
  <c r="AS52" i="87"/>
  <c r="AL52" i="87"/>
  <c r="AU52" i="87" s="1"/>
  <c r="AS70" i="87"/>
  <c r="AL70" i="87"/>
  <c r="AU70" i="87" s="1"/>
  <c r="AS9" i="79"/>
  <c r="AL9" i="79"/>
  <c r="AU9" i="79" s="1"/>
  <c r="AS27" i="79"/>
  <c r="AL27" i="79"/>
  <c r="AU27" i="79" s="1"/>
  <c r="AS45" i="79"/>
  <c r="AL45" i="79"/>
  <c r="AU45" i="79" s="1"/>
  <c r="AG80" i="94"/>
  <c r="AP80" i="94" s="1"/>
  <c r="AF80" i="94"/>
  <c r="AO80" i="94" s="1"/>
  <c r="AE80" i="94"/>
  <c r="W81" i="94"/>
  <c r="AJ11" i="87"/>
  <c r="AK11" i="87"/>
  <c r="AT11" i="87" s="1"/>
  <c r="AS35" i="87"/>
  <c r="AL35" i="87"/>
  <c r="AU35" i="87" s="1"/>
  <c r="AS53" i="87"/>
  <c r="AL53" i="87"/>
  <c r="AU53" i="87" s="1"/>
  <c r="AS71" i="87"/>
  <c r="AL71" i="87"/>
  <c r="AU71" i="87" s="1"/>
  <c r="Z78" i="93"/>
  <c r="Y78" i="93"/>
  <c r="X78" i="93"/>
  <c r="AJ6" i="87"/>
  <c r="AL79" i="79"/>
  <c r="AU79" i="79" s="1"/>
  <c r="AR79" i="79"/>
  <c r="AR81" i="79" s="1"/>
  <c r="AK77" i="91"/>
  <c r="AT77" i="91" s="1"/>
  <c r="AK61" i="91"/>
  <c r="AT61" i="91" s="1"/>
  <c r="AJ61" i="91"/>
  <c r="AK55" i="91"/>
  <c r="AT55" i="91" s="1"/>
  <c r="AJ55" i="91"/>
  <c r="AK49" i="91"/>
  <c r="AT49" i="91" s="1"/>
  <c r="AJ49" i="91"/>
  <c r="AX42" i="91"/>
  <c r="S42" i="91" s="1"/>
  <c r="AC42" i="91" s="1"/>
  <c r="AB43" i="91" s="1"/>
  <c r="AX36" i="91"/>
  <c r="S36" i="91" s="1"/>
  <c r="AC36" i="91" s="1"/>
  <c r="AB37" i="91" s="1"/>
  <c r="AX30" i="91"/>
  <c r="S30" i="91" s="1"/>
  <c r="AC30" i="91" s="1"/>
  <c r="AB31" i="91" s="1"/>
  <c r="AX24" i="91"/>
  <c r="S24" i="91" s="1"/>
  <c r="AC24" i="91" s="1"/>
  <c r="AB25" i="91" s="1"/>
  <c r="AX18" i="91"/>
  <c r="S18" i="91" s="1"/>
  <c r="AC18" i="91" s="1"/>
  <c r="AB19" i="91" s="1"/>
  <c r="AX12" i="91"/>
  <c r="S12" i="91" s="1"/>
  <c r="AC12" i="91" s="1"/>
  <c r="AB13" i="91" s="1"/>
  <c r="AX6" i="91"/>
  <c r="S6" i="91" s="1"/>
  <c r="AC6" i="91" s="1"/>
  <c r="AB7" i="91" s="1"/>
  <c r="AJ13" i="87"/>
  <c r="AK13" i="87"/>
  <c r="AT13" i="87" s="1"/>
  <c r="AJ49" i="87"/>
  <c r="AK49" i="87"/>
  <c r="AT49" i="87" s="1"/>
  <c r="AJ24" i="79"/>
  <c r="AK24" i="79"/>
  <c r="AT24" i="79" s="1"/>
  <c r="AS48" i="79"/>
  <c r="AL48" i="79"/>
  <c r="AU48" i="79" s="1"/>
  <c r="AS66" i="79"/>
  <c r="AL66" i="79"/>
  <c r="AU66" i="79" s="1"/>
  <c r="AH80" i="45"/>
  <c r="AQ80" i="45" s="1"/>
  <c r="AJ20" i="87"/>
  <c r="AK20" i="87"/>
  <c r="AT20" i="87" s="1"/>
  <c r="AJ56" i="87"/>
  <c r="AK56" i="87"/>
  <c r="AT56" i="87" s="1"/>
  <c r="Z80" i="86"/>
  <c r="Y80" i="86"/>
  <c r="X80" i="86"/>
  <c r="AJ37" i="79"/>
  <c r="AK37" i="79"/>
  <c r="AT37" i="79" s="1"/>
  <c r="AS55" i="79"/>
  <c r="AL55" i="79"/>
  <c r="AU55" i="79" s="1"/>
  <c r="AS63" i="79"/>
  <c r="AL63" i="79"/>
  <c r="AU63" i="79" s="1"/>
  <c r="AJ78" i="83"/>
  <c r="AK78" i="83"/>
  <c r="AT78" i="83" s="1"/>
  <c r="AJ72" i="83"/>
  <c r="AK72" i="83"/>
  <c r="AT72" i="83" s="1"/>
  <c r="AJ66" i="83"/>
  <c r="AK66" i="83"/>
  <c r="AT66" i="83" s="1"/>
  <c r="AJ60" i="83"/>
  <c r="AK60" i="83"/>
  <c r="AT60" i="83" s="1"/>
  <c r="AJ54" i="83"/>
  <c r="AK54" i="83"/>
  <c r="AT54" i="83" s="1"/>
  <c r="AJ48" i="83"/>
  <c r="AK48" i="83"/>
  <c r="AT48" i="83" s="1"/>
  <c r="AJ42" i="83"/>
  <c r="AK42" i="83"/>
  <c r="AT42" i="83" s="1"/>
  <c r="AJ36" i="83"/>
  <c r="AK36" i="83"/>
  <c r="AT36" i="83" s="1"/>
  <c r="AJ30" i="83"/>
  <c r="AK30" i="83"/>
  <c r="AT30" i="83" s="1"/>
  <c r="AJ24" i="83"/>
  <c r="AK24" i="83"/>
  <c r="AT24" i="83" s="1"/>
  <c r="AJ18" i="83"/>
  <c r="AK18" i="83"/>
  <c r="AT18" i="83" s="1"/>
  <c r="AJ12" i="83"/>
  <c r="AK12" i="83"/>
  <c r="AT12" i="83" s="1"/>
  <c r="AJ6" i="83"/>
  <c r="AK6" i="83"/>
  <c r="AT6" i="83" s="1"/>
  <c r="AJ21" i="87"/>
  <c r="AK21" i="87"/>
  <c r="AT21" i="87" s="1"/>
  <c r="AJ32" i="79"/>
  <c r="AK32" i="79"/>
  <c r="AT32" i="79" s="1"/>
  <c r="AR81" i="77"/>
  <c r="AH82" i="90"/>
  <c r="AQ82" i="90" s="1"/>
  <c r="AN79" i="91"/>
  <c r="AN81" i="91" s="1"/>
  <c r="AI79" i="91"/>
  <c r="AJ17" i="87"/>
  <c r="AK17" i="87"/>
  <c r="AT17" i="87" s="1"/>
  <c r="AS59" i="87"/>
  <c r="AL59" i="87"/>
  <c r="AU59" i="87" s="1"/>
  <c r="AI77" i="93"/>
  <c r="AN77" i="93"/>
  <c r="AS22" i="79"/>
  <c r="AL22" i="79"/>
  <c r="AU22" i="79" s="1"/>
  <c r="AS40" i="79"/>
  <c r="AL40" i="79"/>
  <c r="AU40" i="79" s="1"/>
  <c r="AS58" i="79"/>
  <c r="AL58" i="79"/>
  <c r="AU58" i="79" s="1"/>
  <c r="AS75" i="79"/>
  <c r="AL75" i="79"/>
  <c r="AU75" i="79" s="1"/>
  <c r="AI77" i="78"/>
  <c r="AN77" i="78"/>
  <c r="AR78" i="81"/>
  <c r="AS60" i="87"/>
  <c r="AL60" i="87"/>
  <c r="AU60" i="87" s="1"/>
  <c r="AS47" i="79"/>
  <c r="AL47" i="79"/>
  <c r="AU47" i="79" s="1"/>
  <c r="AK51" i="91"/>
  <c r="AT51" i="91" s="1"/>
  <c r="AS48" i="87"/>
  <c r="AL48" i="87"/>
  <c r="AU48" i="87" s="1"/>
  <c r="AS17" i="79"/>
  <c r="AL17" i="79"/>
  <c r="AU17" i="79" s="1"/>
  <c r="AK73" i="91"/>
  <c r="AT73" i="91" s="1"/>
  <c r="AJ73" i="91"/>
  <c r="AS76" i="79"/>
  <c r="AL76" i="79"/>
  <c r="AU76" i="79" s="1"/>
  <c r="AX75" i="91"/>
  <c r="S75" i="91" s="1"/>
  <c r="AC75" i="91" s="1"/>
  <c r="AB76" i="91" s="1"/>
  <c r="AX71" i="91"/>
  <c r="S71" i="91" s="1"/>
  <c r="AC71" i="91" s="1"/>
  <c r="AB72" i="91" s="1"/>
  <c r="AX65" i="91"/>
  <c r="S65" i="91" s="1"/>
  <c r="AC65" i="91" s="1"/>
  <c r="AB66" i="91" s="1"/>
  <c r="AX59" i="91"/>
  <c r="S59" i="91" s="1"/>
  <c r="AC59" i="91" s="1"/>
  <c r="AB60" i="91" s="1"/>
  <c r="AX53" i="91"/>
  <c r="S53" i="91" s="1"/>
  <c r="AC53" i="91" s="1"/>
  <c r="AB54" i="91" s="1"/>
  <c r="AX47" i="91"/>
  <c r="S47" i="91" s="1"/>
  <c r="AC47" i="91" s="1"/>
  <c r="AB48" i="91" s="1"/>
  <c r="AX41" i="91"/>
  <c r="S41" i="91" s="1"/>
  <c r="AC41" i="91" s="1"/>
  <c r="AB42" i="91" s="1"/>
  <c r="AX35" i="91"/>
  <c r="S35" i="91" s="1"/>
  <c r="AC35" i="91" s="1"/>
  <c r="AB36" i="91" s="1"/>
  <c r="AX29" i="91"/>
  <c r="S29" i="91" s="1"/>
  <c r="AC29" i="91" s="1"/>
  <c r="AB30" i="91" s="1"/>
  <c r="AX23" i="91"/>
  <c r="S23" i="91" s="1"/>
  <c r="AC23" i="91" s="1"/>
  <c r="AB24" i="91" s="1"/>
  <c r="AX17" i="91"/>
  <c r="S17" i="91" s="1"/>
  <c r="AC17" i="91" s="1"/>
  <c r="AB18" i="91" s="1"/>
  <c r="AX11" i="91"/>
  <c r="S11" i="91" s="1"/>
  <c r="AC11" i="91" s="1"/>
  <c r="AB12" i="91" s="1"/>
  <c r="AX5" i="91"/>
  <c r="S5" i="91" s="1"/>
  <c r="AC5" i="91" s="1"/>
  <c r="AB6" i="91" s="1"/>
  <c r="AH78" i="38"/>
  <c r="AQ78" i="38" s="1"/>
  <c r="AJ19" i="87"/>
  <c r="AK19" i="87"/>
  <c r="AT19" i="87" s="1"/>
  <c r="AJ55" i="87"/>
  <c r="AK55" i="87"/>
  <c r="AT55" i="87" s="1"/>
  <c r="AS73" i="87"/>
  <c r="AL73" i="87"/>
  <c r="AU73" i="87" s="1"/>
  <c r="AJ30" i="79"/>
  <c r="AK30" i="79"/>
  <c r="AT30" i="79" s="1"/>
  <c r="Z80" i="45"/>
  <c r="AS57" i="79"/>
  <c r="AL57" i="79"/>
  <c r="AU57" i="79" s="1"/>
  <c r="AF80" i="89"/>
  <c r="AO80" i="89" s="1"/>
  <c r="AE80" i="89"/>
  <c r="W81" i="89"/>
  <c r="AG80" i="89"/>
  <c r="AP80" i="89" s="1"/>
  <c r="AJ26" i="87"/>
  <c r="AK26" i="87"/>
  <c r="AT26" i="87" s="1"/>
  <c r="AJ62" i="87"/>
  <c r="AK62" i="87"/>
  <c r="AT62" i="87" s="1"/>
  <c r="AJ7" i="79"/>
  <c r="AK7" i="79"/>
  <c r="AT7" i="79" s="1"/>
  <c r="AR80" i="37"/>
  <c r="W80" i="26"/>
  <c r="AG79" i="26"/>
  <c r="AP79" i="26" s="1"/>
  <c r="AF79" i="26"/>
  <c r="AO79" i="26" s="1"/>
  <c r="AE79" i="26"/>
  <c r="AJ75" i="83"/>
  <c r="AK75" i="83"/>
  <c r="AT75" i="83" s="1"/>
  <c r="AJ71" i="83"/>
  <c r="AK71" i="83"/>
  <c r="AT71" i="83" s="1"/>
  <c r="AK65" i="83"/>
  <c r="AT65" i="83" s="1"/>
  <c r="AJ65" i="83"/>
  <c r="AK59" i="83"/>
  <c r="AT59" i="83" s="1"/>
  <c r="AJ59" i="83"/>
  <c r="AJ53" i="83"/>
  <c r="AK53" i="83"/>
  <c r="AT53" i="83" s="1"/>
  <c r="AK47" i="83"/>
  <c r="AT47" i="83" s="1"/>
  <c r="AJ47" i="83"/>
  <c r="AK41" i="83"/>
  <c r="AT41" i="83" s="1"/>
  <c r="AJ41" i="83"/>
  <c r="AJ35" i="83"/>
  <c r="AK35" i="83"/>
  <c r="AT35" i="83" s="1"/>
  <c r="AK29" i="83"/>
  <c r="AT29" i="83" s="1"/>
  <c r="AJ29" i="83"/>
  <c r="AK23" i="83"/>
  <c r="AT23" i="83" s="1"/>
  <c r="AJ23" i="83"/>
  <c r="AJ17" i="83"/>
  <c r="AK17" i="83"/>
  <c r="AT17" i="83" s="1"/>
  <c r="AJ11" i="83"/>
  <c r="AK11" i="83"/>
  <c r="AT11" i="83" s="1"/>
  <c r="AJ27" i="87"/>
  <c r="AK27" i="87"/>
  <c r="AT27" i="87" s="1"/>
  <c r="AS57" i="87"/>
  <c r="AL57" i="87"/>
  <c r="AU57" i="87" s="1"/>
  <c r="AS75" i="87"/>
  <c r="AL75" i="87"/>
  <c r="AU75" i="87" s="1"/>
  <c r="AJ38" i="79"/>
  <c r="AK38" i="79"/>
  <c r="AT38" i="79" s="1"/>
  <c r="AS56" i="79"/>
  <c r="AL56" i="79"/>
  <c r="AU56" i="79" s="1"/>
  <c r="AS74" i="79"/>
  <c r="AL74" i="79"/>
  <c r="AU74" i="79" s="1"/>
  <c r="AN76" i="82"/>
  <c r="AI76" i="82"/>
  <c r="AS22" i="87"/>
  <c r="AL22" i="87"/>
  <c r="AU22" i="87" s="1"/>
  <c r="AS40" i="87"/>
  <c r="AL40" i="87"/>
  <c r="AU40" i="87" s="1"/>
  <c r="AS58" i="87"/>
  <c r="AL58" i="87"/>
  <c r="AU58" i="87" s="1"/>
  <c r="AS78" i="87"/>
  <c r="AL78" i="87"/>
  <c r="AU78" i="87" s="1"/>
  <c r="AS15" i="79"/>
  <c r="AL15" i="79"/>
  <c r="AU15" i="79" s="1"/>
  <c r="AS33" i="79"/>
  <c r="AL33" i="79"/>
  <c r="AU33" i="79" s="1"/>
  <c r="AS69" i="79"/>
  <c r="AL69" i="79"/>
  <c r="AU69" i="79" s="1"/>
  <c r="Z82" i="90"/>
  <c r="AR77" i="38"/>
  <c r="AJ23" i="87"/>
  <c r="AK23" i="87"/>
  <c r="AT23" i="87" s="1"/>
  <c r="AS41" i="87"/>
  <c r="AL41" i="87"/>
  <c r="AU41" i="87" s="1"/>
  <c r="AS76" i="87"/>
  <c r="AL76" i="87"/>
  <c r="AU76" i="87" s="1"/>
  <c r="AS42" i="87"/>
  <c r="AL42" i="87"/>
  <c r="AU42" i="87" s="1"/>
  <c r="AS11" i="79"/>
  <c r="AL11" i="79"/>
  <c r="AU11" i="79" s="1"/>
  <c r="AS29" i="79"/>
  <c r="AL29" i="79"/>
  <c r="AU29" i="79" s="1"/>
  <c r="Y77" i="47"/>
  <c r="X77" i="47"/>
  <c r="W79" i="25"/>
  <c r="AG78" i="25"/>
  <c r="AP78" i="25" s="1"/>
  <c r="AF78" i="25"/>
  <c r="AO78" i="25" s="1"/>
  <c r="AE78" i="25"/>
  <c r="AK63" i="91"/>
  <c r="AT63" i="91" s="1"/>
  <c r="AN76" i="47"/>
  <c r="AI76" i="47"/>
  <c r="AS30" i="87"/>
  <c r="AL30" i="87"/>
  <c r="AU30" i="87" s="1"/>
  <c r="AS66" i="87"/>
  <c r="AL66" i="87"/>
  <c r="AU66" i="87" s="1"/>
  <c r="AS35" i="79"/>
  <c r="AL35" i="79"/>
  <c r="AU35" i="79" s="1"/>
  <c r="AS71" i="79"/>
  <c r="AL71" i="79"/>
  <c r="AU71" i="79" s="1"/>
  <c r="AK67" i="91"/>
  <c r="AT67" i="91" s="1"/>
  <c r="AJ67" i="91"/>
  <c r="AJ12" i="87"/>
  <c r="AK12" i="87"/>
  <c r="AT12" i="87" s="1"/>
  <c r="AJ36" i="87"/>
  <c r="AS54" i="87"/>
  <c r="AL54" i="87"/>
  <c r="AU54" i="87" s="1"/>
  <c r="AS72" i="87"/>
  <c r="AL72" i="87"/>
  <c r="AU72" i="87" s="1"/>
  <c r="AS5" i="79"/>
  <c r="AL5" i="79"/>
  <c r="AU5" i="79" s="1"/>
  <c r="AS23" i="79"/>
  <c r="AL23" i="79"/>
  <c r="AU23" i="79" s="1"/>
  <c r="AS41" i="79"/>
  <c r="AL41" i="79"/>
  <c r="AU41" i="79" s="1"/>
  <c r="AS59" i="79"/>
  <c r="AL59" i="79"/>
  <c r="AU59" i="79" s="1"/>
  <c r="AH78" i="25"/>
  <c r="AQ78" i="25" s="1"/>
  <c r="AX77" i="91"/>
  <c r="S77" i="91" s="1"/>
  <c r="AC77" i="91" s="1"/>
  <c r="AB78" i="91" s="1"/>
  <c r="AX70" i="91"/>
  <c r="S70" i="91" s="1"/>
  <c r="AC70" i="91" s="1"/>
  <c r="AB71" i="91" s="1"/>
  <c r="AX64" i="91"/>
  <c r="S64" i="91" s="1"/>
  <c r="AC64" i="91" s="1"/>
  <c r="AB65" i="91" s="1"/>
  <c r="AX58" i="91"/>
  <c r="S58" i="91" s="1"/>
  <c r="AC58" i="91" s="1"/>
  <c r="AB59" i="91" s="1"/>
  <c r="AX52" i="91"/>
  <c r="S52" i="91" s="1"/>
  <c r="AC52" i="91" s="1"/>
  <c r="AB53" i="91" s="1"/>
  <c r="AX46" i="91"/>
  <c r="S46" i="91" s="1"/>
  <c r="AC46" i="91" s="1"/>
  <c r="AB47" i="91" s="1"/>
  <c r="AX40" i="91"/>
  <c r="S40" i="91" s="1"/>
  <c r="AC40" i="91" s="1"/>
  <c r="AB41" i="91" s="1"/>
  <c r="AX34" i="91"/>
  <c r="S34" i="91" s="1"/>
  <c r="AC34" i="91" s="1"/>
  <c r="AB35" i="91" s="1"/>
  <c r="AX28" i="91"/>
  <c r="S28" i="91" s="1"/>
  <c r="AC28" i="91" s="1"/>
  <c r="AB29" i="91" s="1"/>
  <c r="AX22" i="91"/>
  <c r="S22" i="91" s="1"/>
  <c r="AC22" i="91" s="1"/>
  <c r="AB23" i="91" s="1"/>
  <c r="AX16" i="91"/>
  <c r="S16" i="91" s="1"/>
  <c r="AC16" i="91" s="1"/>
  <c r="AB17" i="91" s="1"/>
  <c r="AX10" i="91"/>
  <c r="S10" i="91" s="1"/>
  <c r="AC10" i="91" s="1"/>
  <c r="AB11" i="91" s="1"/>
  <c r="AX4" i="91"/>
  <c r="S4" i="91" s="1"/>
  <c r="AC4" i="91" s="1"/>
  <c r="AB5" i="91" s="1"/>
  <c r="Z78" i="38"/>
  <c r="AJ25" i="87"/>
  <c r="AK25" i="87"/>
  <c r="AT25" i="87" s="1"/>
  <c r="AJ36" i="79"/>
  <c r="AK36" i="79"/>
  <c r="AT36" i="79" s="1"/>
  <c r="AS54" i="79"/>
  <c r="AL54" i="79"/>
  <c r="AU54" i="79" s="1"/>
  <c r="AS72" i="79"/>
  <c r="AL72" i="79"/>
  <c r="AU72" i="79" s="1"/>
  <c r="AR81" i="90"/>
  <c r="AH79" i="81"/>
  <c r="AQ79" i="81" s="1"/>
  <c r="AJ32" i="87"/>
  <c r="AK32" i="87"/>
  <c r="AT32" i="87" s="1"/>
  <c r="AS68" i="87"/>
  <c r="AL68" i="87"/>
  <c r="AU68" i="87" s="1"/>
  <c r="AI79" i="86"/>
  <c r="AN79" i="86"/>
  <c r="AJ13" i="79"/>
  <c r="AK13" i="79"/>
  <c r="AT13" i="79" s="1"/>
  <c r="AS43" i="79"/>
  <c r="AL43" i="79"/>
  <c r="AU43" i="79" s="1"/>
  <c r="AS61" i="79"/>
  <c r="AL61" i="79"/>
  <c r="AU61" i="79" s="1"/>
  <c r="AR78" i="33"/>
  <c r="AR77" i="25"/>
  <c r="AK77" i="83"/>
  <c r="AT77" i="83" s="1"/>
  <c r="AJ77" i="83"/>
  <c r="AJ70" i="83"/>
  <c r="AK70" i="83"/>
  <c r="AT70" i="83" s="1"/>
  <c r="AJ64" i="83"/>
  <c r="AK64" i="83"/>
  <c r="AT64" i="83" s="1"/>
  <c r="AJ58" i="83"/>
  <c r="AK58" i="83"/>
  <c r="AT58" i="83" s="1"/>
  <c r="AJ52" i="83"/>
  <c r="AK52" i="83"/>
  <c r="AT52" i="83" s="1"/>
  <c r="AJ46" i="83"/>
  <c r="AK46" i="83"/>
  <c r="AT46" i="83" s="1"/>
  <c r="AJ40" i="83"/>
  <c r="AK40" i="83"/>
  <c r="AT40" i="83" s="1"/>
  <c r="AJ34" i="83"/>
  <c r="AK34" i="83"/>
  <c r="AT34" i="83" s="1"/>
  <c r="AJ28" i="83"/>
  <c r="AK28" i="83"/>
  <c r="AT28" i="83" s="1"/>
  <c r="AJ22" i="83"/>
  <c r="AK22" i="83"/>
  <c r="AT22" i="83" s="1"/>
  <c r="AJ16" i="83"/>
  <c r="AK16" i="83"/>
  <c r="AT16" i="83" s="1"/>
  <c r="AK10" i="83"/>
  <c r="AT10" i="83" s="1"/>
  <c r="AJ10" i="83"/>
  <c r="AR77" i="46"/>
  <c r="AJ33" i="87"/>
  <c r="AK33" i="87"/>
  <c r="AT33" i="87" s="1"/>
  <c r="AJ8" i="79"/>
  <c r="AK8" i="79"/>
  <c r="AT8" i="79" s="1"/>
  <c r="AE78" i="29"/>
  <c r="AF78" i="29"/>
  <c r="AO78" i="29" s="1"/>
  <c r="W79" i="29"/>
  <c r="AG78" i="29"/>
  <c r="AP78" i="29" s="1"/>
  <c r="AH79" i="33"/>
  <c r="AQ79" i="33" s="1"/>
  <c r="AS3" i="79"/>
  <c r="AL3" i="79"/>
  <c r="AU3" i="79" s="1"/>
  <c r="AN80" i="85"/>
  <c r="AI80" i="85"/>
  <c r="AH81" i="37"/>
  <c r="AQ81" i="37" s="1"/>
  <c r="AH78" i="46"/>
  <c r="AQ78" i="46" s="1"/>
  <c r="AS65" i="87"/>
  <c r="AL65" i="87"/>
  <c r="AU65" i="87" s="1"/>
  <c r="AS10" i="79"/>
  <c r="AL10" i="79"/>
  <c r="AU10" i="79" s="1"/>
  <c r="AS28" i="79"/>
  <c r="AL28" i="79"/>
  <c r="AU28" i="79" s="1"/>
  <c r="AS46" i="79"/>
  <c r="AL46" i="79"/>
  <c r="AU46" i="79" s="1"/>
  <c r="AS64" i="79"/>
  <c r="AL64" i="79"/>
  <c r="AU64" i="79" s="1"/>
  <c r="X84" i="30"/>
  <c r="Y84" i="30"/>
  <c r="AS77" i="87"/>
  <c r="AL77" i="87"/>
  <c r="AU77" i="87" s="1"/>
  <c r="AS65" i="79"/>
  <c r="AL65" i="79"/>
  <c r="AU65" i="79" s="1"/>
  <c r="AK57" i="91"/>
  <c r="AT57" i="91" s="1"/>
  <c r="AH82" i="77"/>
  <c r="AQ82" i="77" s="1"/>
  <c r="AS53" i="79"/>
  <c r="AL53" i="79"/>
  <c r="AU53" i="79" s="1"/>
  <c r="AJ18" i="87"/>
  <c r="AK18" i="87"/>
  <c r="AT18" i="87" s="1"/>
  <c r="AX74" i="91"/>
  <c r="S74" i="91" s="1"/>
  <c r="AC74" i="91" s="1"/>
  <c r="AB75" i="91" s="1"/>
  <c r="AX69" i="91"/>
  <c r="S69" i="91" s="1"/>
  <c r="AC69" i="91" s="1"/>
  <c r="AB70" i="91" s="1"/>
  <c r="AX63" i="91"/>
  <c r="S63" i="91" s="1"/>
  <c r="AC63" i="91" s="1"/>
  <c r="AB64" i="91" s="1"/>
  <c r="AX57" i="91"/>
  <c r="S57" i="91" s="1"/>
  <c r="AC57" i="91" s="1"/>
  <c r="AB58" i="91" s="1"/>
  <c r="AX51" i="91"/>
  <c r="S51" i="91" s="1"/>
  <c r="AC51" i="91" s="1"/>
  <c r="AB52" i="91" s="1"/>
  <c r="AX45" i="91"/>
  <c r="S45" i="91" s="1"/>
  <c r="AC45" i="91" s="1"/>
  <c r="AB46" i="91" s="1"/>
  <c r="AX39" i="91"/>
  <c r="S39" i="91" s="1"/>
  <c r="AC39" i="91" s="1"/>
  <c r="AB40" i="91" s="1"/>
  <c r="AX33" i="91"/>
  <c r="S33" i="91" s="1"/>
  <c r="AC33" i="91" s="1"/>
  <c r="AB34" i="91" s="1"/>
  <c r="AX27" i="91"/>
  <c r="S27" i="91" s="1"/>
  <c r="AC27" i="91" s="1"/>
  <c r="AB28" i="91" s="1"/>
  <c r="AX21" i="91"/>
  <c r="S21" i="91" s="1"/>
  <c r="AC21" i="91" s="1"/>
  <c r="AB22" i="91" s="1"/>
  <c r="AX15" i="91"/>
  <c r="S15" i="91" s="1"/>
  <c r="AC15" i="91" s="1"/>
  <c r="AB16" i="91" s="1"/>
  <c r="AX9" i="91"/>
  <c r="S9" i="91" s="1"/>
  <c r="AC9" i="91" s="1"/>
  <c r="AB10" i="91" s="1"/>
  <c r="AR80" i="42"/>
  <c r="AJ31" i="87"/>
  <c r="AK31" i="87"/>
  <c r="AT31" i="87" s="1"/>
  <c r="AS61" i="87"/>
  <c r="AL61" i="87"/>
  <c r="AU61" i="87" s="1"/>
  <c r="AH81" i="42"/>
  <c r="AQ81" i="42" s="1"/>
  <c r="AJ38" i="87"/>
  <c r="AK38" i="87"/>
  <c r="AT38" i="87" s="1"/>
  <c r="AJ19" i="79"/>
  <c r="AK19" i="79"/>
  <c r="AT19" i="79" s="1"/>
  <c r="AH79" i="75"/>
  <c r="AQ79" i="75" s="1"/>
  <c r="AQ81" i="75" s="1"/>
  <c r="AX3" i="75"/>
  <c r="S3" i="75" s="1"/>
  <c r="AC3" i="75" s="1"/>
  <c r="AZ3" i="75"/>
  <c r="AX4" i="75"/>
  <c r="S4" i="75" s="1"/>
  <c r="AC4" i="75" s="1"/>
  <c r="AB5" i="75" s="1"/>
  <c r="AX5" i="75"/>
  <c r="S5" i="75" s="1"/>
  <c r="AC5" i="75" s="1"/>
  <c r="AB6" i="75" s="1"/>
  <c r="AX6" i="75"/>
  <c r="S6" i="75" s="1"/>
  <c r="AC6" i="75" s="1"/>
  <c r="AB7" i="75" s="1"/>
  <c r="AX7" i="75"/>
  <c r="S7" i="75" s="1"/>
  <c r="AC7" i="75" s="1"/>
  <c r="AB8" i="75" s="1"/>
  <c r="AX8" i="75"/>
  <c r="S8" i="75" s="1"/>
  <c r="AC8" i="75" s="1"/>
  <c r="AB9" i="75" s="1"/>
  <c r="AX9" i="75"/>
  <c r="S9" i="75" s="1"/>
  <c r="AC9" i="75" s="1"/>
  <c r="AB10" i="75" s="1"/>
  <c r="AX10" i="75"/>
  <c r="S10" i="75" s="1"/>
  <c r="AC10" i="75" s="1"/>
  <c r="AB11" i="75" s="1"/>
  <c r="AX11" i="75"/>
  <c r="S11" i="75" s="1"/>
  <c r="AC11" i="75" s="1"/>
  <c r="AB12" i="75" s="1"/>
  <c r="AX12" i="75"/>
  <c r="S12" i="75" s="1"/>
  <c r="AC12" i="75" s="1"/>
  <c r="AB13" i="75" s="1"/>
  <c r="AX13" i="75"/>
  <c r="S13" i="75" s="1"/>
  <c r="AC13" i="75" s="1"/>
  <c r="AB14" i="75" s="1"/>
  <c r="AX14" i="75"/>
  <c r="S14" i="75" s="1"/>
  <c r="AC14" i="75" s="1"/>
  <c r="AB15" i="75" s="1"/>
  <c r="AX15" i="75"/>
  <c r="S15" i="75" s="1"/>
  <c r="AC15" i="75" s="1"/>
  <c r="AB16" i="75" s="1"/>
  <c r="AX16" i="75"/>
  <c r="S16" i="75" s="1"/>
  <c r="AC16" i="75" s="1"/>
  <c r="AB17" i="75" s="1"/>
  <c r="AX17" i="75"/>
  <c r="S17" i="75" s="1"/>
  <c r="AC17" i="75" s="1"/>
  <c r="AB18" i="75" s="1"/>
  <c r="AX18" i="75"/>
  <c r="S18" i="75" s="1"/>
  <c r="AC18" i="75" s="1"/>
  <c r="AB19" i="75" s="1"/>
  <c r="AX19" i="75"/>
  <c r="S19" i="75" s="1"/>
  <c r="AC19" i="75" s="1"/>
  <c r="AB20" i="75" s="1"/>
  <c r="AX20" i="75"/>
  <c r="S20" i="75" s="1"/>
  <c r="AC20" i="75" s="1"/>
  <c r="AB21" i="75" s="1"/>
  <c r="AX21" i="75"/>
  <c r="S21" i="75" s="1"/>
  <c r="AC21" i="75" s="1"/>
  <c r="AB22" i="75" s="1"/>
  <c r="AX22" i="75"/>
  <c r="S22" i="75" s="1"/>
  <c r="AC22" i="75" s="1"/>
  <c r="AB23" i="75" s="1"/>
  <c r="AX23" i="75"/>
  <c r="S23" i="75" s="1"/>
  <c r="AC23" i="75" s="1"/>
  <c r="AB24" i="75" s="1"/>
  <c r="AX24" i="75"/>
  <c r="S24" i="75" s="1"/>
  <c r="AC24" i="75" s="1"/>
  <c r="AB25" i="75" s="1"/>
  <c r="AX25" i="75"/>
  <c r="S25" i="75" s="1"/>
  <c r="AC25" i="75" s="1"/>
  <c r="AB26" i="75" s="1"/>
  <c r="AX26" i="75"/>
  <c r="S26" i="75" s="1"/>
  <c r="AC26" i="75" s="1"/>
  <c r="AB27" i="75" s="1"/>
  <c r="AX27" i="75"/>
  <c r="S27" i="75" s="1"/>
  <c r="AC27" i="75" s="1"/>
  <c r="AB28" i="75" s="1"/>
  <c r="AX28" i="75"/>
  <c r="S28" i="75" s="1"/>
  <c r="AC28" i="75" s="1"/>
  <c r="AB29" i="75" s="1"/>
  <c r="AX29" i="75"/>
  <c r="S29" i="75" s="1"/>
  <c r="AC29" i="75" s="1"/>
  <c r="AB30" i="75" s="1"/>
  <c r="AX30" i="75"/>
  <c r="S30" i="75" s="1"/>
  <c r="AC30" i="75" s="1"/>
  <c r="AB31" i="75" s="1"/>
  <c r="AX31" i="75"/>
  <c r="S31" i="75" s="1"/>
  <c r="AC31" i="75" s="1"/>
  <c r="AB32" i="75" s="1"/>
  <c r="AX32" i="75"/>
  <c r="S32" i="75" s="1"/>
  <c r="AC32" i="75" s="1"/>
  <c r="AB33" i="75" s="1"/>
  <c r="AX33" i="75"/>
  <c r="S33" i="75" s="1"/>
  <c r="AC33" i="75" s="1"/>
  <c r="AB34" i="75" s="1"/>
  <c r="AX34" i="75"/>
  <c r="S34" i="75" s="1"/>
  <c r="AC34" i="75" s="1"/>
  <c r="AB35" i="75" s="1"/>
  <c r="AX35" i="75"/>
  <c r="S35" i="75" s="1"/>
  <c r="AC35" i="75" s="1"/>
  <c r="AB36" i="75" s="1"/>
  <c r="AX36" i="75"/>
  <c r="S36" i="75" s="1"/>
  <c r="AC36" i="75" s="1"/>
  <c r="AB37" i="75" s="1"/>
  <c r="AX37" i="75"/>
  <c r="S37" i="75" s="1"/>
  <c r="AC37" i="75" s="1"/>
  <c r="AB38" i="75" s="1"/>
  <c r="AX38" i="75"/>
  <c r="S38" i="75" s="1"/>
  <c r="AC38" i="75" s="1"/>
  <c r="AB39" i="75" s="1"/>
  <c r="AX39" i="75"/>
  <c r="S39" i="75" s="1"/>
  <c r="AC39" i="75" s="1"/>
  <c r="AB40" i="75" s="1"/>
  <c r="AX40" i="75"/>
  <c r="S40" i="75" s="1"/>
  <c r="AC40" i="75" s="1"/>
  <c r="AB41" i="75" s="1"/>
  <c r="AX41" i="75"/>
  <c r="S41" i="75" s="1"/>
  <c r="AC41" i="75" s="1"/>
  <c r="AB42" i="75" s="1"/>
  <c r="AX42" i="75"/>
  <c r="S42" i="75" s="1"/>
  <c r="AC42" i="75" s="1"/>
  <c r="AB43" i="75" s="1"/>
  <c r="AX43" i="75"/>
  <c r="S43" i="75" s="1"/>
  <c r="AC43" i="75" s="1"/>
  <c r="AB44" i="75" s="1"/>
  <c r="AX44" i="75"/>
  <c r="S44" i="75" s="1"/>
  <c r="AC44" i="75" s="1"/>
  <c r="AB45" i="75" s="1"/>
  <c r="AX45" i="75"/>
  <c r="S45" i="75" s="1"/>
  <c r="AC45" i="75" s="1"/>
  <c r="AB46" i="75" s="1"/>
  <c r="AX46" i="75"/>
  <c r="S46" i="75" s="1"/>
  <c r="AC46" i="75" s="1"/>
  <c r="AB47" i="75" s="1"/>
  <c r="AX47" i="75"/>
  <c r="S47" i="75" s="1"/>
  <c r="AC47" i="75" s="1"/>
  <c r="AB48" i="75" s="1"/>
  <c r="AX48" i="75"/>
  <c r="S48" i="75" s="1"/>
  <c r="AC48" i="75" s="1"/>
  <c r="AB49" i="75" s="1"/>
  <c r="AX49" i="75"/>
  <c r="S49" i="75" s="1"/>
  <c r="AC49" i="75" s="1"/>
  <c r="AB50" i="75" s="1"/>
  <c r="AX50" i="75"/>
  <c r="S50" i="75" s="1"/>
  <c r="AC50" i="75" s="1"/>
  <c r="AB51" i="75" s="1"/>
  <c r="AX51" i="75"/>
  <c r="S51" i="75" s="1"/>
  <c r="AC51" i="75" s="1"/>
  <c r="AB52" i="75" s="1"/>
  <c r="AX52" i="75"/>
  <c r="S52" i="75" s="1"/>
  <c r="AC52" i="75" s="1"/>
  <c r="AB53" i="75" s="1"/>
  <c r="AX53" i="75"/>
  <c r="S53" i="75" s="1"/>
  <c r="AC53" i="75" s="1"/>
  <c r="AB54" i="75" s="1"/>
  <c r="AX54" i="75"/>
  <c r="S54" i="75" s="1"/>
  <c r="AC54" i="75" s="1"/>
  <c r="AB55" i="75" s="1"/>
  <c r="AX55" i="75"/>
  <c r="S55" i="75" s="1"/>
  <c r="AC55" i="75" s="1"/>
  <c r="AB56" i="75" s="1"/>
  <c r="AX56" i="75"/>
  <c r="S56" i="75" s="1"/>
  <c r="AC56" i="75" s="1"/>
  <c r="AB57" i="75" s="1"/>
  <c r="AX57" i="75"/>
  <c r="S57" i="75" s="1"/>
  <c r="AC57" i="75" s="1"/>
  <c r="AB58" i="75" s="1"/>
  <c r="AX58" i="75"/>
  <c r="S58" i="75" s="1"/>
  <c r="AC58" i="75" s="1"/>
  <c r="AB59" i="75" s="1"/>
  <c r="AX59" i="75"/>
  <c r="S59" i="75" s="1"/>
  <c r="AC59" i="75" s="1"/>
  <c r="AB60" i="75" s="1"/>
  <c r="AX60" i="75"/>
  <c r="S60" i="75" s="1"/>
  <c r="AC60" i="75" s="1"/>
  <c r="AB61" i="75" s="1"/>
  <c r="AX61" i="75"/>
  <c r="S61" i="75" s="1"/>
  <c r="AC61" i="75" s="1"/>
  <c r="AB62" i="75" s="1"/>
  <c r="AX62" i="75"/>
  <c r="S62" i="75" s="1"/>
  <c r="AC62" i="75" s="1"/>
  <c r="AB63" i="75" s="1"/>
  <c r="AX63" i="75"/>
  <c r="S63" i="75" s="1"/>
  <c r="AC63" i="75" s="1"/>
  <c r="AB64" i="75" s="1"/>
  <c r="AX64" i="75"/>
  <c r="S64" i="75" s="1"/>
  <c r="AC64" i="75" s="1"/>
  <c r="AB65" i="75" s="1"/>
  <c r="AX65" i="75"/>
  <c r="S65" i="75" s="1"/>
  <c r="AC65" i="75" s="1"/>
  <c r="AB66" i="75" s="1"/>
  <c r="AX66" i="75"/>
  <c r="S66" i="75" s="1"/>
  <c r="AC66" i="75" s="1"/>
  <c r="AB67" i="75" s="1"/>
  <c r="AX67" i="75"/>
  <c r="S67" i="75" s="1"/>
  <c r="AC67" i="75" s="1"/>
  <c r="AB68" i="75" s="1"/>
  <c r="AX68" i="75"/>
  <c r="S68" i="75" s="1"/>
  <c r="AC68" i="75" s="1"/>
  <c r="AB69" i="75" s="1"/>
  <c r="AX69" i="75"/>
  <c r="S69" i="75" s="1"/>
  <c r="AC69" i="75" s="1"/>
  <c r="AB70" i="75" s="1"/>
  <c r="AX70" i="75"/>
  <c r="S70" i="75" s="1"/>
  <c r="AC70" i="75" s="1"/>
  <c r="AB71" i="75" s="1"/>
  <c r="AX71" i="75"/>
  <c r="S71" i="75" s="1"/>
  <c r="AC71" i="75" s="1"/>
  <c r="AB72" i="75" s="1"/>
  <c r="AX72" i="75"/>
  <c r="S72" i="75" s="1"/>
  <c r="AC72" i="75" s="1"/>
  <c r="AB73" i="75" s="1"/>
  <c r="AX73" i="75"/>
  <c r="S73" i="75" s="1"/>
  <c r="AC73" i="75" s="1"/>
  <c r="AB74" i="75" s="1"/>
  <c r="AX77" i="75"/>
  <c r="S77" i="75" s="1"/>
  <c r="AC77" i="75" s="1"/>
  <c r="AB78" i="75" s="1"/>
  <c r="AX76" i="75"/>
  <c r="S76" i="75" s="1"/>
  <c r="AC76" i="75" s="1"/>
  <c r="AB77" i="75" s="1"/>
  <c r="AX74" i="75"/>
  <c r="S74" i="75" s="1"/>
  <c r="AC74" i="75" s="1"/>
  <c r="AB75" i="75" s="1"/>
  <c r="AX75" i="75"/>
  <c r="S75" i="75" s="1"/>
  <c r="AC75" i="75" s="1"/>
  <c r="AB76" i="75" s="1"/>
  <c r="AX78" i="75"/>
  <c r="S78" i="75" s="1"/>
  <c r="AC78" i="75" s="1"/>
  <c r="AB79" i="75" s="1"/>
  <c r="AH80" i="34"/>
  <c r="AQ80" i="34" s="1"/>
  <c r="AJ76" i="83"/>
  <c r="AK76" i="83"/>
  <c r="AT76" i="83" s="1"/>
  <c r="AJ69" i="83"/>
  <c r="AK69" i="83"/>
  <c r="AT69" i="83" s="1"/>
  <c r="AJ63" i="83"/>
  <c r="AK63" i="83"/>
  <c r="AT63" i="83" s="1"/>
  <c r="AJ57" i="83"/>
  <c r="AK57" i="83"/>
  <c r="AT57" i="83" s="1"/>
  <c r="AJ51" i="83"/>
  <c r="AK51" i="83"/>
  <c r="AT51" i="83" s="1"/>
  <c r="AJ45" i="83"/>
  <c r="AK45" i="83"/>
  <c r="AT45" i="83" s="1"/>
  <c r="AJ39" i="83"/>
  <c r="AK39" i="83"/>
  <c r="AT39" i="83" s="1"/>
  <c r="AJ33" i="83"/>
  <c r="AK33" i="83"/>
  <c r="AT33" i="83" s="1"/>
  <c r="AJ27" i="83"/>
  <c r="AK27" i="83"/>
  <c r="AT27" i="83" s="1"/>
  <c r="AJ21" i="83"/>
  <c r="AK21" i="83"/>
  <c r="AT21" i="83" s="1"/>
  <c r="AJ15" i="83"/>
  <c r="AK15" i="83"/>
  <c r="AT15" i="83" s="1"/>
  <c r="AJ9" i="83"/>
  <c r="AK9" i="83"/>
  <c r="AT9" i="83" s="1"/>
  <c r="AB4" i="83"/>
  <c r="AJ3" i="83"/>
  <c r="AB4" i="87"/>
  <c r="AJ3" i="87"/>
  <c r="AJ39" i="87"/>
  <c r="AK39" i="87"/>
  <c r="AT39" i="87" s="1"/>
  <c r="AS63" i="87"/>
  <c r="AL63" i="87"/>
  <c r="AU63" i="87" s="1"/>
  <c r="AJ14" i="79"/>
  <c r="AK14" i="79"/>
  <c r="AT14" i="79" s="1"/>
  <c r="AS44" i="79"/>
  <c r="AL44" i="79"/>
  <c r="AU44" i="79" s="1"/>
  <c r="AS62" i="79"/>
  <c r="AL62" i="79"/>
  <c r="AU62" i="79" s="1"/>
  <c r="AS51" i="79"/>
  <c r="AL51" i="79"/>
  <c r="AU51" i="79" s="1"/>
  <c r="AS10" i="87"/>
  <c r="AL10" i="87"/>
  <c r="AU10" i="87" s="1"/>
  <c r="AS28" i="87"/>
  <c r="AL28" i="87"/>
  <c r="AU28" i="87" s="1"/>
  <c r="AS46" i="87"/>
  <c r="AL46" i="87"/>
  <c r="AU46" i="87" s="1"/>
  <c r="AS64" i="87"/>
  <c r="AL64" i="87"/>
  <c r="AU64" i="87" s="1"/>
  <c r="AJ4" i="79"/>
  <c r="AK4" i="79"/>
  <c r="AT4" i="79" s="1"/>
  <c r="AT81" i="79" s="1"/>
  <c r="AS21" i="79"/>
  <c r="AL21" i="79"/>
  <c r="AU21" i="79" s="1"/>
  <c r="AS39" i="79"/>
  <c r="AL39" i="79"/>
  <c r="AU39" i="79" s="1"/>
  <c r="AS78" i="79"/>
  <c r="AL78" i="79"/>
  <c r="AU78" i="79" s="1"/>
  <c r="AL79" i="87"/>
  <c r="AU79" i="87" s="1"/>
  <c r="AR79" i="87"/>
  <c r="AR81" i="87" s="1"/>
  <c r="AS29" i="87"/>
  <c r="AL29" i="87"/>
  <c r="AU29" i="87" s="1"/>
  <c r="AS47" i="87"/>
  <c r="AL47" i="87"/>
  <c r="AU47" i="87" s="1"/>
  <c r="AN78" i="95"/>
  <c r="AI78" i="95"/>
  <c r="AJ6" i="79"/>
  <c r="AJ24" i="87"/>
  <c r="AK24" i="87"/>
  <c r="AT24" i="87" s="1"/>
  <c r="AK79" i="91"/>
  <c r="AT79" i="91" s="1"/>
  <c r="AJ79" i="91"/>
  <c r="AS79" i="91" s="1"/>
  <c r="AJ69" i="91"/>
  <c r="AK69" i="91"/>
  <c r="AT69" i="91" s="1"/>
  <c r="AJ45" i="91"/>
  <c r="AK45" i="91"/>
  <c r="AT45" i="91" s="1"/>
  <c r="AJ39" i="91"/>
  <c r="AK39" i="91"/>
  <c r="AT39" i="91" s="1"/>
  <c r="AJ33" i="91"/>
  <c r="AK33" i="91"/>
  <c r="AT33" i="91" s="1"/>
  <c r="AJ27" i="91"/>
  <c r="AK27" i="91"/>
  <c r="AT27" i="91" s="1"/>
  <c r="AJ21" i="91"/>
  <c r="AK21" i="91"/>
  <c r="AT21" i="91" s="1"/>
  <c r="AJ15" i="91"/>
  <c r="AK15" i="91"/>
  <c r="AT15" i="91" s="1"/>
  <c r="AJ9" i="91"/>
  <c r="AK9" i="91"/>
  <c r="AT9" i="91" s="1"/>
  <c r="AJ37" i="87"/>
  <c r="AK37" i="87"/>
  <c r="AT37" i="87" s="1"/>
  <c r="AJ12" i="79"/>
  <c r="AK12" i="79"/>
  <c r="AT12" i="79" s="1"/>
  <c r="AS42" i="79"/>
  <c r="AL42" i="79"/>
  <c r="AU42" i="79" s="1"/>
  <c r="AS60" i="79"/>
  <c r="AL60" i="79"/>
  <c r="AU60" i="79" s="1"/>
  <c r="AS77" i="79"/>
  <c r="AL77" i="79"/>
  <c r="AU77" i="79" s="1"/>
  <c r="W79" i="43"/>
  <c r="AG78" i="43"/>
  <c r="AP78" i="43" s="1"/>
  <c r="AF78" i="43"/>
  <c r="AO78" i="43" s="1"/>
  <c r="AE78" i="43"/>
  <c r="AF79" i="81"/>
  <c r="AO79" i="81" s="1"/>
  <c r="AG79" i="81"/>
  <c r="AP79" i="81" s="1"/>
  <c r="W80" i="81"/>
  <c r="AE79" i="81"/>
  <c r="AG81" i="42"/>
  <c r="AP81" i="42" s="1"/>
  <c r="W82" i="42"/>
  <c r="AF81" i="42"/>
  <c r="AO81" i="42" s="1"/>
  <c r="AE81" i="42"/>
  <c r="AJ8" i="87"/>
  <c r="AK8" i="87"/>
  <c r="AT8" i="87" s="1"/>
  <c r="AJ44" i="87"/>
  <c r="AK44" i="87"/>
  <c r="AT44" i="87" s="1"/>
  <c r="AS74" i="87"/>
  <c r="AL74" i="87"/>
  <c r="AU74" i="87" s="1"/>
  <c r="AJ25" i="79"/>
  <c r="AK25" i="79"/>
  <c r="AT25" i="79" s="1"/>
  <c r="AS49" i="79"/>
  <c r="AL49" i="79"/>
  <c r="AU49" i="79" s="1"/>
  <c r="AS67" i="79"/>
  <c r="AL67" i="79"/>
  <c r="AU67" i="79" s="1"/>
  <c r="AF79" i="74"/>
  <c r="AO79" i="74" s="1"/>
  <c r="W80" i="74"/>
  <c r="AG79" i="74"/>
  <c r="AP79" i="74" s="1"/>
  <c r="AE79" i="74"/>
  <c r="W81" i="34"/>
  <c r="AG80" i="34"/>
  <c r="AP80" i="34" s="1"/>
  <c r="AE80" i="34"/>
  <c r="AF80" i="34"/>
  <c r="AO80" i="34" s="1"/>
  <c r="AK74" i="83"/>
  <c r="AT74" i="83" s="1"/>
  <c r="AJ74" i="83"/>
  <c r="AK68" i="83"/>
  <c r="AT68" i="83" s="1"/>
  <c r="AJ68" i="83"/>
  <c r="AJ62" i="83"/>
  <c r="AK62" i="83"/>
  <c r="AT62" i="83" s="1"/>
  <c r="AK56" i="83"/>
  <c r="AT56" i="83" s="1"/>
  <c r="AJ56" i="83"/>
  <c r="AK50" i="83"/>
  <c r="AT50" i="83" s="1"/>
  <c r="AJ50" i="83"/>
  <c r="AJ44" i="83"/>
  <c r="AK44" i="83"/>
  <c r="AT44" i="83" s="1"/>
  <c r="AK38" i="83"/>
  <c r="AT38" i="83" s="1"/>
  <c r="AJ38" i="83"/>
  <c r="AK32" i="83"/>
  <c r="AT32" i="83" s="1"/>
  <c r="AJ32" i="83"/>
  <c r="AJ26" i="83"/>
  <c r="AK26" i="83"/>
  <c r="AT26" i="83" s="1"/>
  <c r="AK20" i="83"/>
  <c r="AT20" i="83" s="1"/>
  <c r="AJ20" i="83"/>
  <c r="AK14" i="83"/>
  <c r="AT14" i="83" s="1"/>
  <c r="AJ14" i="83"/>
  <c r="AJ8" i="83"/>
  <c r="AK8" i="83"/>
  <c r="AT8" i="83" s="1"/>
  <c r="AJ9" i="87"/>
  <c r="AK9" i="87"/>
  <c r="AT9" i="87" s="1"/>
  <c r="AJ45" i="87"/>
  <c r="AK45" i="87"/>
  <c r="AT45" i="87" s="1"/>
  <c r="AJ20" i="79"/>
  <c r="AK20" i="79"/>
  <c r="AT20" i="79" s="1"/>
  <c r="AG79" i="33"/>
  <c r="AP79" i="33" s="1"/>
  <c r="AF79" i="33"/>
  <c r="AO79" i="33" s="1"/>
  <c r="AE79" i="33"/>
  <c r="W80" i="33"/>
  <c r="Y81" i="85"/>
  <c r="X81" i="85"/>
  <c r="Z81" i="85" s="1"/>
  <c r="Z81" i="37"/>
  <c r="AH80" i="94"/>
  <c r="AQ80" i="94" s="1"/>
  <c r="AJ5" i="87"/>
  <c r="AK5" i="87"/>
  <c r="AT5" i="87" s="1"/>
  <c r="AS16" i="79"/>
  <c r="AL16" i="79"/>
  <c r="AU16" i="79" s="1"/>
  <c r="AS34" i="79"/>
  <c r="AL34" i="79"/>
  <c r="AU34" i="79" s="1"/>
  <c r="AS52" i="79"/>
  <c r="AL52" i="79"/>
  <c r="AU52" i="79" s="1"/>
  <c r="AS70" i="79"/>
  <c r="AL70" i="79"/>
  <c r="AU70" i="79" s="1"/>
  <c r="AI83" i="30"/>
  <c r="AN83" i="30"/>
  <c r="Y79" i="95"/>
  <c r="X79" i="95"/>
  <c r="Y78" i="78"/>
  <c r="X78" i="78"/>
  <c r="Z78" i="78" s="1"/>
  <c r="AG81" i="85" l="1"/>
  <c r="AP81" i="85" s="1"/>
  <c r="AF81" i="85"/>
  <c r="AO81" i="85" s="1"/>
  <c r="W82" i="85"/>
  <c r="AE81" i="85"/>
  <c r="AE78" i="78"/>
  <c r="W79" i="78"/>
  <c r="AF78" i="78"/>
  <c r="AO78" i="78" s="1"/>
  <c r="AG78" i="78"/>
  <c r="AP78" i="78" s="1"/>
  <c r="AR83" i="30"/>
  <c r="AS9" i="87"/>
  <c r="AL9" i="87"/>
  <c r="AU9" i="87" s="1"/>
  <c r="AI79" i="74"/>
  <c r="AN79" i="74"/>
  <c r="Z80" i="81"/>
  <c r="X80" i="81"/>
  <c r="Y80" i="81"/>
  <c r="AS4" i="79"/>
  <c r="AL4" i="79"/>
  <c r="AU4" i="79" s="1"/>
  <c r="AK4" i="83"/>
  <c r="AT4" i="83" s="1"/>
  <c r="AT81" i="83" s="1"/>
  <c r="AJ4" i="83"/>
  <c r="AS21" i="83"/>
  <c r="AL21" i="83"/>
  <c r="AU21" i="83" s="1"/>
  <c r="AS39" i="83"/>
  <c r="AL39" i="83"/>
  <c r="AU39" i="83" s="1"/>
  <c r="AS57" i="83"/>
  <c r="AL57" i="83"/>
  <c r="AU57" i="83" s="1"/>
  <c r="AS76" i="83"/>
  <c r="AL76" i="83"/>
  <c r="AU76" i="83" s="1"/>
  <c r="AJ79" i="75"/>
  <c r="AS79" i="75" s="1"/>
  <c r="AK79" i="75"/>
  <c r="AT79" i="75" s="1"/>
  <c r="AJ73" i="75"/>
  <c r="AK73" i="75"/>
  <c r="AT73" i="75" s="1"/>
  <c r="AJ67" i="75"/>
  <c r="AK67" i="75"/>
  <c r="AT67" i="75" s="1"/>
  <c r="AJ61" i="75"/>
  <c r="AK61" i="75"/>
  <c r="AT61" i="75" s="1"/>
  <c r="AJ55" i="75"/>
  <c r="AK55" i="75"/>
  <c r="AT55" i="75" s="1"/>
  <c r="AJ49" i="75"/>
  <c r="AK49" i="75"/>
  <c r="AT49" i="75" s="1"/>
  <c r="AJ43" i="75"/>
  <c r="AK43" i="75"/>
  <c r="AT43" i="75" s="1"/>
  <c r="AJ37" i="75"/>
  <c r="AK37" i="75"/>
  <c r="AT37" i="75" s="1"/>
  <c r="AJ31" i="75"/>
  <c r="AK31" i="75"/>
  <c r="AT31" i="75" s="1"/>
  <c r="AJ25" i="75"/>
  <c r="AK25" i="75"/>
  <c r="AT25" i="75" s="1"/>
  <c r="AJ19" i="75"/>
  <c r="AK19" i="75"/>
  <c r="AT19" i="75" s="1"/>
  <c r="AJ13" i="75"/>
  <c r="AK13" i="75"/>
  <c r="AT13" i="75" s="1"/>
  <c r="AJ7" i="75"/>
  <c r="AK7" i="75"/>
  <c r="AT7" i="75" s="1"/>
  <c r="AS31" i="87"/>
  <c r="AL31" i="87"/>
  <c r="AU31" i="87" s="1"/>
  <c r="AJ28" i="91"/>
  <c r="AK28" i="91"/>
  <c r="AT28" i="91" s="1"/>
  <c r="AK64" i="91"/>
  <c r="AT64" i="91" s="1"/>
  <c r="AJ64" i="91"/>
  <c r="AI78" i="29"/>
  <c r="AN78" i="29"/>
  <c r="AS22" i="83"/>
  <c r="AL22" i="83"/>
  <c r="AU22" i="83" s="1"/>
  <c r="AS40" i="83"/>
  <c r="AL40" i="83"/>
  <c r="AU40" i="83" s="1"/>
  <c r="AS58" i="83"/>
  <c r="AL58" i="83"/>
  <c r="AU58" i="83" s="1"/>
  <c r="AR79" i="86"/>
  <c r="AJ23" i="91"/>
  <c r="AK23" i="91"/>
  <c r="AT23" i="91" s="1"/>
  <c r="AJ59" i="91"/>
  <c r="AK59" i="91"/>
  <c r="AT59" i="91" s="1"/>
  <c r="AS67" i="91"/>
  <c r="AL67" i="91"/>
  <c r="AU67" i="91" s="1"/>
  <c r="Y79" i="25"/>
  <c r="X79" i="25"/>
  <c r="W83" i="90"/>
  <c r="AG82" i="90"/>
  <c r="AP82" i="90" s="1"/>
  <c r="AE82" i="90"/>
  <c r="AF82" i="90"/>
  <c r="AO82" i="90" s="1"/>
  <c r="AS11" i="83"/>
  <c r="AL11" i="83"/>
  <c r="AU11" i="83" s="1"/>
  <c r="AJ24" i="91"/>
  <c r="AK24" i="91"/>
  <c r="AT24" i="91" s="1"/>
  <c r="AJ60" i="91"/>
  <c r="AK60" i="91"/>
  <c r="AT60" i="91" s="1"/>
  <c r="AS73" i="91"/>
  <c r="AL73" i="91"/>
  <c r="AU73" i="91" s="1"/>
  <c r="AL79" i="91"/>
  <c r="AU79" i="91" s="1"/>
  <c r="AR79" i="91"/>
  <c r="AR81" i="91" s="1"/>
  <c r="AS21" i="87"/>
  <c r="AL21" i="87"/>
  <c r="AU21" i="87" s="1"/>
  <c r="AS18" i="83"/>
  <c r="AL18" i="83"/>
  <c r="AU18" i="83" s="1"/>
  <c r="AS36" i="83"/>
  <c r="AL36" i="83"/>
  <c r="AU36" i="83" s="1"/>
  <c r="AS54" i="83"/>
  <c r="AL54" i="83"/>
  <c r="AU54" i="83" s="1"/>
  <c r="AS72" i="83"/>
  <c r="AL72" i="83"/>
  <c r="AU72" i="83" s="1"/>
  <c r="AS13" i="87"/>
  <c r="AL13" i="87"/>
  <c r="AU13" i="87" s="1"/>
  <c r="AJ37" i="91"/>
  <c r="AK37" i="91"/>
  <c r="AT37" i="91" s="1"/>
  <c r="AS61" i="91"/>
  <c r="AL61" i="91"/>
  <c r="AU61" i="91" s="1"/>
  <c r="AS6" i="87"/>
  <c r="AL6" i="87"/>
  <c r="AU6" i="87" s="1"/>
  <c r="AS7" i="83"/>
  <c r="AL7" i="83"/>
  <c r="AU7" i="83" s="1"/>
  <c r="AS25" i="83"/>
  <c r="AL25" i="83"/>
  <c r="AU25" i="83" s="1"/>
  <c r="AS43" i="83"/>
  <c r="AL43" i="83"/>
  <c r="AU43" i="83" s="1"/>
  <c r="AS14" i="87"/>
  <c r="AL14" i="87"/>
  <c r="AU14" i="87" s="1"/>
  <c r="AI78" i="41"/>
  <c r="AN78" i="41"/>
  <c r="X77" i="73"/>
  <c r="Z77" i="73" s="1"/>
  <c r="Y77" i="73"/>
  <c r="AS43" i="87"/>
  <c r="AL43" i="87"/>
  <c r="AU43" i="87" s="1"/>
  <c r="AJ38" i="91"/>
  <c r="AK38" i="91"/>
  <c r="AT38" i="91" s="1"/>
  <c r="AJ4" i="91"/>
  <c r="AK4" i="91"/>
  <c r="AT4" i="91" s="1"/>
  <c r="X79" i="46"/>
  <c r="Y79" i="46"/>
  <c r="Z79" i="46" s="1"/>
  <c r="X82" i="42"/>
  <c r="Z82" i="42" s="1"/>
  <c r="Y82" i="42"/>
  <c r="X79" i="43"/>
  <c r="Y79" i="43"/>
  <c r="Z79" i="43" s="1"/>
  <c r="AS9" i="91"/>
  <c r="AL9" i="91"/>
  <c r="AU9" i="91" s="1"/>
  <c r="AS27" i="91"/>
  <c r="AL27" i="91"/>
  <c r="AU27" i="91" s="1"/>
  <c r="AS45" i="91"/>
  <c r="AL45" i="91"/>
  <c r="AU45" i="91" s="1"/>
  <c r="AS24" i="87"/>
  <c r="AL24" i="87"/>
  <c r="AU24" i="87" s="1"/>
  <c r="AJ76" i="75"/>
  <c r="AK76" i="75"/>
  <c r="AT76" i="75" s="1"/>
  <c r="AJ72" i="75"/>
  <c r="AK72" i="75"/>
  <c r="AT72" i="75" s="1"/>
  <c r="AJ66" i="75"/>
  <c r="AK66" i="75"/>
  <c r="AT66" i="75" s="1"/>
  <c r="AJ60" i="75"/>
  <c r="AK60" i="75"/>
  <c r="AT60" i="75" s="1"/>
  <c r="AJ54" i="75"/>
  <c r="AK54" i="75"/>
  <c r="AT54" i="75" s="1"/>
  <c r="AJ48" i="75"/>
  <c r="AK48" i="75"/>
  <c r="AT48" i="75" s="1"/>
  <c r="AJ42" i="75"/>
  <c r="AK42" i="75"/>
  <c r="AT42" i="75" s="1"/>
  <c r="AJ36" i="75"/>
  <c r="AK36" i="75"/>
  <c r="AT36" i="75" s="1"/>
  <c r="AJ30" i="75"/>
  <c r="AK30" i="75"/>
  <c r="AT30" i="75" s="1"/>
  <c r="AJ24" i="75"/>
  <c r="AK24" i="75"/>
  <c r="AT24" i="75" s="1"/>
  <c r="AJ18" i="75"/>
  <c r="AK18" i="75"/>
  <c r="AT18" i="75" s="1"/>
  <c r="AJ12" i="75"/>
  <c r="AK12" i="75"/>
  <c r="AT12" i="75" s="1"/>
  <c r="AJ6" i="75"/>
  <c r="AK6" i="75"/>
  <c r="AT6" i="75" s="1"/>
  <c r="AS19" i="79"/>
  <c r="AL19" i="79"/>
  <c r="AU19" i="79" s="1"/>
  <c r="AJ34" i="91"/>
  <c r="AK34" i="91"/>
  <c r="AT34" i="91" s="1"/>
  <c r="AK70" i="91"/>
  <c r="AT70" i="91" s="1"/>
  <c r="AJ70" i="91"/>
  <c r="AJ57" i="91"/>
  <c r="AH84" i="30"/>
  <c r="AQ84" i="30" s="1"/>
  <c r="AS10" i="83"/>
  <c r="AL10" i="83"/>
  <c r="AU10" i="83" s="1"/>
  <c r="AS25" i="87"/>
  <c r="AL25" i="87"/>
  <c r="AU25" i="87" s="1"/>
  <c r="AJ29" i="91"/>
  <c r="AK29" i="91"/>
  <c r="AT29" i="91" s="1"/>
  <c r="AJ65" i="91"/>
  <c r="AK65" i="91"/>
  <c r="AT65" i="91" s="1"/>
  <c r="AJ63" i="91"/>
  <c r="AH77" i="47"/>
  <c r="AQ77" i="47" s="1"/>
  <c r="AS7" i="79"/>
  <c r="AL7" i="79"/>
  <c r="AU7" i="79" s="1"/>
  <c r="W81" i="45"/>
  <c r="AG80" i="45"/>
  <c r="AP80" i="45" s="1"/>
  <c r="AF80" i="45"/>
  <c r="AO80" i="45" s="1"/>
  <c r="AE80" i="45"/>
  <c r="AS55" i="87"/>
  <c r="AL55" i="87"/>
  <c r="AU55" i="87" s="1"/>
  <c r="AJ30" i="91"/>
  <c r="AK30" i="91"/>
  <c r="AT30" i="91" s="1"/>
  <c r="AJ66" i="91"/>
  <c r="AK66" i="91"/>
  <c r="AT66" i="91" s="1"/>
  <c r="AJ51" i="91"/>
  <c r="AR77" i="93"/>
  <c r="AS56" i="87"/>
  <c r="AL56" i="87"/>
  <c r="AU56" i="87" s="1"/>
  <c r="AJ7" i="91"/>
  <c r="AK7" i="91"/>
  <c r="AT7" i="91" s="1"/>
  <c r="AK43" i="91"/>
  <c r="AT43" i="91" s="1"/>
  <c r="AJ43" i="91"/>
  <c r="AH78" i="93"/>
  <c r="AQ78" i="93" s="1"/>
  <c r="X81" i="94"/>
  <c r="Y81" i="94"/>
  <c r="AH77" i="82"/>
  <c r="AQ77" i="82" s="1"/>
  <c r="AJ8" i="91"/>
  <c r="AK8" i="91"/>
  <c r="AT8" i="91" s="1"/>
  <c r="AJ44" i="91"/>
  <c r="AK44" i="91"/>
  <c r="AT44" i="91" s="1"/>
  <c r="AS62" i="91"/>
  <c r="AL62" i="91"/>
  <c r="AU62" i="91" s="1"/>
  <c r="AN82" i="77"/>
  <c r="AI82" i="77"/>
  <c r="AI78" i="46"/>
  <c r="AN78" i="46"/>
  <c r="AH78" i="78"/>
  <c r="AQ78" i="78" s="1"/>
  <c r="AH79" i="95"/>
  <c r="AQ79" i="95" s="1"/>
  <c r="AQ81" i="95" s="1"/>
  <c r="AX3" i="95"/>
  <c r="S3" i="95" s="1"/>
  <c r="AC3" i="95" s="1"/>
  <c r="AX4" i="95"/>
  <c r="S4" i="95" s="1"/>
  <c r="AC4" i="95" s="1"/>
  <c r="AB5" i="95" s="1"/>
  <c r="AZ3" i="95"/>
  <c r="AX5" i="95"/>
  <c r="S5" i="95" s="1"/>
  <c r="AC5" i="95" s="1"/>
  <c r="AB6" i="95" s="1"/>
  <c r="AX6" i="95"/>
  <c r="S6" i="95" s="1"/>
  <c r="AC6" i="95" s="1"/>
  <c r="AB7" i="95" s="1"/>
  <c r="AX7" i="95"/>
  <c r="S7" i="95" s="1"/>
  <c r="AC7" i="95" s="1"/>
  <c r="AB8" i="95" s="1"/>
  <c r="AX8" i="95"/>
  <c r="S8" i="95" s="1"/>
  <c r="AC8" i="95" s="1"/>
  <c r="AB9" i="95" s="1"/>
  <c r="AX9" i="95"/>
  <c r="S9" i="95" s="1"/>
  <c r="AC9" i="95" s="1"/>
  <c r="AB10" i="95" s="1"/>
  <c r="AX10" i="95"/>
  <c r="S10" i="95" s="1"/>
  <c r="AC10" i="95" s="1"/>
  <c r="AB11" i="95" s="1"/>
  <c r="AX11" i="95"/>
  <c r="S11" i="95" s="1"/>
  <c r="AC11" i="95" s="1"/>
  <c r="AB12" i="95" s="1"/>
  <c r="AX12" i="95"/>
  <c r="S12" i="95" s="1"/>
  <c r="AC12" i="95" s="1"/>
  <c r="AB13" i="95" s="1"/>
  <c r="AX13" i="95"/>
  <c r="S13" i="95" s="1"/>
  <c r="AC13" i="95" s="1"/>
  <c r="AB14" i="95" s="1"/>
  <c r="AX14" i="95"/>
  <c r="S14" i="95" s="1"/>
  <c r="AC14" i="95" s="1"/>
  <c r="AB15" i="95" s="1"/>
  <c r="AX15" i="95"/>
  <c r="S15" i="95" s="1"/>
  <c r="AC15" i="95" s="1"/>
  <c r="AB16" i="95" s="1"/>
  <c r="AX16" i="95"/>
  <c r="S16" i="95" s="1"/>
  <c r="AC16" i="95" s="1"/>
  <c r="AB17" i="95" s="1"/>
  <c r="AX17" i="95"/>
  <c r="S17" i="95" s="1"/>
  <c r="AC17" i="95" s="1"/>
  <c r="AB18" i="95" s="1"/>
  <c r="AX18" i="95"/>
  <c r="S18" i="95" s="1"/>
  <c r="AC18" i="95" s="1"/>
  <c r="AB19" i="95" s="1"/>
  <c r="AX19" i="95"/>
  <c r="S19" i="95" s="1"/>
  <c r="AC19" i="95" s="1"/>
  <c r="AB20" i="95" s="1"/>
  <c r="AX20" i="95"/>
  <c r="S20" i="95" s="1"/>
  <c r="AC20" i="95" s="1"/>
  <c r="AB21" i="95" s="1"/>
  <c r="AX21" i="95"/>
  <c r="S21" i="95" s="1"/>
  <c r="AC21" i="95" s="1"/>
  <c r="AB22" i="95" s="1"/>
  <c r="AX22" i="95"/>
  <c r="S22" i="95" s="1"/>
  <c r="AC22" i="95" s="1"/>
  <c r="AB23" i="95" s="1"/>
  <c r="AX23" i="95"/>
  <c r="S23" i="95" s="1"/>
  <c r="AC23" i="95" s="1"/>
  <c r="AB24" i="95" s="1"/>
  <c r="AX24" i="95"/>
  <c r="S24" i="95" s="1"/>
  <c r="AC24" i="95" s="1"/>
  <c r="AB25" i="95" s="1"/>
  <c r="AX25" i="95"/>
  <c r="S25" i="95" s="1"/>
  <c r="AC25" i="95" s="1"/>
  <c r="AB26" i="95" s="1"/>
  <c r="AX26" i="95"/>
  <c r="S26" i="95" s="1"/>
  <c r="AC26" i="95" s="1"/>
  <c r="AB27" i="95" s="1"/>
  <c r="AX27" i="95"/>
  <c r="S27" i="95" s="1"/>
  <c r="AC27" i="95" s="1"/>
  <c r="AB28" i="95" s="1"/>
  <c r="AX28" i="95"/>
  <c r="S28" i="95" s="1"/>
  <c r="AC28" i="95" s="1"/>
  <c r="AB29" i="95" s="1"/>
  <c r="AX29" i="95"/>
  <c r="S29" i="95" s="1"/>
  <c r="AC29" i="95" s="1"/>
  <c r="AB30" i="95" s="1"/>
  <c r="AX30" i="95"/>
  <c r="S30" i="95" s="1"/>
  <c r="AC30" i="95" s="1"/>
  <c r="AB31" i="95" s="1"/>
  <c r="AX31" i="95"/>
  <c r="S31" i="95" s="1"/>
  <c r="AC31" i="95" s="1"/>
  <c r="AB32" i="95" s="1"/>
  <c r="AX32" i="95"/>
  <c r="S32" i="95" s="1"/>
  <c r="AC32" i="95" s="1"/>
  <c r="AB33" i="95" s="1"/>
  <c r="AX33" i="95"/>
  <c r="S33" i="95" s="1"/>
  <c r="AC33" i="95" s="1"/>
  <c r="AB34" i="95" s="1"/>
  <c r="AX34" i="95"/>
  <c r="S34" i="95" s="1"/>
  <c r="AC34" i="95" s="1"/>
  <c r="AB35" i="95" s="1"/>
  <c r="AX35" i="95"/>
  <c r="S35" i="95" s="1"/>
  <c r="AC35" i="95" s="1"/>
  <c r="AB36" i="95" s="1"/>
  <c r="AX36" i="95"/>
  <c r="S36" i="95" s="1"/>
  <c r="AC36" i="95" s="1"/>
  <c r="AB37" i="95" s="1"/>
  <c r="AX37" i="95"/>
  <c r="S37" i="95" s="1"/>
  <c r="AC37" i="95" s="1"/>
  <c r="AB38" i="95" s="1"/>
  <c r="AX38" i="95"/>
  <c r="S38" i="95" s="1"/>
  <c r="AC38" i="95" s="1"/>
  <c r="AB39" i="95" s="1"/>
  <c r="AX39" i="95"/>
  <c r="S39" i="95" s="1"/>
  <c r="AC39" i="95" s="1"/>
  <c r="AB40" i="95" s="1"/>
  <c r="AX40" i="95"/>
  <c r="S40" i="95" s="1"/>
  <c r="AC40" i="95" s="1"/>
  <c r="AB41" i="95" s="1"/>
  <c r="AX41" i="95"/>
  <c r="S41" i="95" s="1"/>
  <c r="AC41" i="95" s="1"/>
  <c r="AB42" i="95" s="1"/>
  <c r="AX42" i="95"/>
  <c r="S42" i="95" s="1"/>
  <c r="AC42" i="95" s="1"/>
  <c r="AB43" i="95" s="1"/>
  <c r="AX43" i="95"/>
  <c r="S43" i="95" s="1"/>
  <c r="AC43" i="95" s="1"/>
  <c r="AB44" i="95" s="1"/>
  <c r="AX44" i="95"/>
  <c r="S44" i="95" s="1"/>
  <c r="AC44" i="95" s="1"/>
  <c r="AB45" i="95" s="1"/>
  <c r="AX45" i="95"/>
  <c r="S45" i="95" s="1"/>
  <c r="AC45" i="95" s="1"/>
  <c r="AB46" i="95" s="1"/>
  <c r="AX46" i="95"/>
  <c r="S46" i="95" s="1"/>
  <c r="AC46" i="95" s="1"/>
  <c r="AB47" i="95" s="1"/>
  <c r="AX47" i="95"/>
  <c r="S47" i="95" s="1"/>
  <c r="AC47" i="95" s="1"/>
  <c r="AB48" i="95" s="1"/>
  <c r="AX48" i="95"/>
  <c r="S48" i="95" s="1"/>
  <c r="AC48" i="95" s="1"/>
  <c r="AB49" i="95" s="1"/>
  <c r="AX49" i="95"/>
  <c r="S49" i="95" s="1"/>
  <c r="AC49" i="95" s="1"/>
  <c r="AB50" i="95" s="1"/>
  <c r="AX50" i="95"/>
  <c r="S50" i="95" s="1"/>
  <c r="AC50" i="95" s="1"/>
  <c r="AB51" i="95" s="1"/>
  <c r="AX51" i="95"/>
  <c r="S51" i="95" s="1"/>
  <c r="AC51" i="95" s="1"/>
  <c r="AB52" i="95" s="1"/>
  <c r="AX52" i="95"/>
  <c r="S52" i="95" s="1"/>
  <c r="AC52" i="95" s="1"/>
  <c r="AB53" i="95" s="1"/>
  <c r="AX53" i="95"/>
  <c r="S53" i="95" s="1"/>
  <c r="AC53" i="95" s="1"/>
  <c r="AB54" i="95" s="1"/>
  <c r="AX54" i="95"/>
  <c r="S54" i="95" s="1"/>
  <c r="AC54" i="95" s="1"/>
  <c r="AB55" i="95" s="1"/>
  <c r="AX55" i="95"/>
  <c r="S55" i="95" s="1"/>
  <c r="AC55" i="95" s="1"/>
  <c r="AB56" i="95" s="1"/>
  <c r="AX56" i="95"/>
  <c r="S56" i="95" s="1"/>
  <c r="AC56" i="95" s="1"/>
  <c r="AB57" i="95" s="1"/>
  <c r="AX57" i="95"/>
  <c r="S57" i="95" s="1"/>
  <c r="AC57" i="95" s="1"/>
  <c r="AB58" i="95" s="1"/>
  <c r="AX58" i="95"/>
  <c r="S58" i="95" s="1"/>
  <c r="AC58" i="95" s="1"/>
  <c r="AB59" i="95" s="1"/>
  <c r="AX59" i="95"/>
  <c r="S59" i="95" s="1"/>
  <c r="AC59" i="95" s="1"/>
  <c r="AB60" i="95" s="1"/>
  <c r="AX60" i="95"/>
  <c r="S60" i="95" s="1"/>
  <c r="AC60" i="95" s="1"/>
  <c r="AB61" i="95" s="1"/>
  <c r="AX61" i="95"/>
  <c r="S61" i="95" s="1"/>
  <c r="AC61" i="95" s="1"/>
  <c r="AB62" i="95" s="1"/>
  <c r="AX62" i="95"/>
  <c r="S62" i="95" s="1"/>
  <c r="AC62" i="95" s="1"/>
  <c r="AB63" i="95" s="1"/>
  <c r="AX63" i="95"/>
  <c r="S63" i="95" s="1"/>
  <c r="AC63" i="95" s="1"/>
  <c r="AB64" i="95" s="1"/>
  <c r="AX64" i="95"/>
  <c r="S64" i="95" s="1"/>
  <c r="AC64" i="95" s="1"/>
  <c r="AB65" i="95" s="1"/>
  <c r="AX65" i="95"/>
  <c r="S65" i="95" s="1"/>
  <c r="AC65" i="95" s="1"/>
  <c r="AB66" i="95" s="1"/>
  <c r="AX66" i="95"/>
  <c r="S66" i="95" s="1"/>
  <c r="AC66" i="95" s="1"/>
  <c r="AB67" i="95" s="1"/>
  <c r="AX67" i="95"/>
  <c r="S67" i="95" s="1"/>
  <c r="AC67" i="95" s="1"/>
  <c r="AB68" i="95" s="1"/>
  <c r="AX68" i="95"/>
  <c r="S68" i="95" s="1"/>
  <c r="AC68" i="95" s="1"/>
  <c r="AB69" i="95" s="1"/>
  <c r="AX69" i="95"/>
  <c r="S69" i="95" s="1"/>
  <c r="AC69" i="95" s="1"/>
  <c r="AB70" i="95" s="1"/>
  <c r="AX70" i="95"/>
  <c r="S70" i="95" s="1"/>
  <c r="AC70" i="95" s="1"/>
  <c r="AB71" i="95" s="1"/>
  <c r="AX71" i="95"/>
  <c r="S71" i="95" s="1"/>
  <c r="AC71" i="95" s="1"/>
  <c r="AB72" i="95" s="1"/>
  <c r="AX72" i="95"/>
  <c r="S72" i="95" s="1"/>
  <c r="AC72" i="95" s="1"/>
  <c r="AB73" i="95" s="1"/>
  <c r="AX73" i="95"/>
  <c r="S73" i="95" s="1"/>
  <c r="AC73" i="95" s="1"/>
  <c r="AB74" i="95" s="1"/>
  <c r="AX74" i="95"/>
  <c r="S74" i="95" s="1"/>
  <c r="AC74" i="95" s="1"/>
  <c r="AB75" i="95" s="1"/>
  <c r="AX75" i="95"/>
  <c r="S75" i="95" s="1"/>
  <c r="AC75" i="95" s="1"/>
  <c r="AB76" i="95" s="1"/>
  <c r="AX77" i="95"/>
  <c r="S77" i="95" s="1"/>
  <c r="AC77" i="95" s="1"/>
  <c r="AB78" i="95" s="1"/>
  <c r="AX76" i="95"/>
  <c r="S76" i="95" s="1"/>
  <c r="AC76" i="95" s="1"/>
  <c r="AB77" i="95" s="1"/>
  <c r="AX78" i="95"/>
  <c r="S78" i="95" s="1"/>
  <c r="AC78" i="95" s="1"/>
  <c r="AB79" i="95" s="1"/>
  <c r="AS20" i="79"/>
  <c r="AL20" i="79"/>
  <c r="AU20" i="79" s="1"/>
  <c r="AS8" i="83"/>
  <c r="AL8" i="83"/>
  <c r="AU8" i="83" s="1"/>
  <c r="AS26" i="83"/>
  <c r="AL26" i="83"/>
  <c r="AU26" i="83" s="1"/>
  <c r="AS44" i="83"/>
  <c r="AL44" i="83"/>
  <c r="AU44" i="83" s="1"/>
  <c r="AS62" i="83"/>
  <c r="AL62" i="83"/>
  <c r="AU62" i="83" s="1"/>
  <c r="AI80" i="34"/>
  <c r="AN80" i="34"/>
  <c r="AS44" i="87"/>
  <c r="AL44" i="87"/>
  <c r="AU44" i="87" s="1"/>
  <c r="AS6" i="79"/>
  <c r="AS81" i="79" s="1"/>
  <c r="AL6" i="79"/>
  <c r="AU6" i="79" s="1"/>
  <c r="AS39" i="87"/>
  <c r="AL39" i="87"/>
  <c r="AU39" i="87" s="1"/>
  <c r="AS9" i="83"/>
  <c r="AL9" i="83"/>
  <c r="AU9" i="83" s="1"/>
  <c r="AS27" i="83"/>
  <c r="AL27" i="83"/>
  <c r="AU27" i="83" s="1"/>
  <c r="AS45" i="83"/>
  <c r="AL45" i="83"/>
  <c r="AU45" i="83" s="1"/>
  <c r="AS63" i="83"/>
  <c r="AL63" i="83"/>
  <c r="AU63" i="83" s="1"/>
  <c r="AJ75" i="75"/>
  <c r="AK75" i="75"/>
  <c r="AT75" i="75" s="1"/>
  <c r="AJ71" i="75"/>
  <c r="AK71" i="75"/>
  <c r="AT71" i="75" s="1"/>
  <c r="AJ65" i="75"/>
  <c r="AK65" i="75"/>
  <c r="AT65" i="75" s="1"/>
  <c r="AJ59" i="75"/>
  <c r="AK59" i="75"/>
  <c r="AT59" i="75" s="1"/>
  <c r="AJ53" i="75"/>
  <c r="AK53" i="75"/>
  <c r="AT53" i="75" s="1"/>
  <c r="AJ47" i="75"/>
  <c r="AK47" i="75"/>
  <c r="AT47" i="75" s="1"/>
  <c r="AJ41" i="75"/>
  <c r="AK41" i="75"/>
  <c r="AT41" i="75" s="1"/>
  <c r="AJ35" i="75"/>
  <c r="AK35" i="75"/>
  <c r="AT35" i="75" s="1"/>
  <c r="AJ29" i="75"/>
  <c r="AK29" i="75"/>
  <c r="AT29" i="75" s="1"/>
  <c r="AJ23" i="75"/>
  <c r="AK23" i="75"/>
  <c r="AT23" i="75" s="1"/>
  <c r="AJ17" i="75"/>
  <c r="AK17" i="75"/>
  <c r="AT17" i="75" s="1"/>
  <c r="AJ11" i="75"/>
  <c r="AK11" i="75"/>
  <c r="AT11" i="75" s="1"/>
  <c r="AJ5" i="75"/>
  <c r="AK5" i="75"/>
  <c r="AT5" i="75" s="1"/>
  <c r="AK40" i="91"/>
  <c r="AT40" i="91" s="1"/>
  <c r="AJ40" i="91"/>
  <c r="AJ75" i="91"/>
  <c r="AK75" i="91"/>
  <c r="AT75" i="91" s="1"/>
  <c r="Z84" i="30"/>
  <c r="AS8" i="79"/>
  <c r="AL8" i="79"/>
  <c r="AU8" i="79" s="1"/>
  <c r="AS28" i="83"/>
  <c r="AL28" i="83"/>
  <c r="AU28" i="83" s="1"/>
  <c r="AS46" i="83"/>
  <c r="AL46" i="83"/>
  <c r="AU46" i="83" s="1"/>
  <c r="AS64" i="83"/>
  <c r="AL64" i="83"/>
  <c r="AU64" i="83" s="1"/>
  <c r="AE78" i="38"/>
  <c r="W79" i="38"/>
  <c r="AG78" i="38"/>
  <c r="AP78" i="38" s="1"/>
  <c r="AF78" i="38"/>
  <c r="AO78" i="38" s="1"/>
  <c r="AJ35" i="91"/>
  <c r="AK35" i="91"/>
  <c r="AT35" i="91" s="1"/>
  <c r="AJ71" i="91"/>
  <c r="AK71" i="91"/>
  <c r="AT71" i="91" s="1"/>
  <c r="AI78" i="25"/>
  <c r="AN78" i="25"/>
  <c r="AS17" i="83"/>
  <c r="AL17" i="83"/>
  <c r="AU17" i="83" s="1"/>
  <c r="AS35" i="83"/>
  <c r="AL35" i="83"/>
  <c r="AU35" i="83" s="1"/>
  <c r="AS53" i="83"/>
  <c r="AL53" i="83"/>
  <c r="AU53" i="83" s="1"/>
  <c r="AS71" i="83"/>
  <c r="AL71" i="83"/>
  <c r="AU71" i="83" s="1"/>
  <c r="X81" i="89"/>
  <c r="Z81" i="89" s="1"/>
  <c r="Y81" i="89"/>
  <c r="AJ36" i="91"/>
  <c r="AK36" i="91"/>
  <c r="AT36" i="91" s="1"/>
  <c r="AJ72" i="91"/>
  <c r="AK72" i="91"/>
  <c r="AT72" i="91" s="1"/>
  <c r="AS6" i="83"/>
  <c r="AL6" i="83"/>
  <c r="AU6" i="83" s="1"/>
  <c r="AS24" i="83"/>
  <c r="AL24" i="83"/>
  <c r="AU24" i="83" s="1"/>
  <c r="AS42" i="83"/>
  <c r="AL42" i="83"/>
  <c r="AU42" i="83" s="1"/>
  <c r="AS60" i="83"/>
  <c r="AL60" i="83"/>
  <c r="AU60" i="83" s="1"/>
  <c r="AS78" i="83"/>
  <c r="AL78" i="83"/>
  <c r="AU78" i="83" s="1"/>
  <c r="AS37" i="79"/>
  <c r="AL37" i="79"/>
  <c r="AU37" i="79" s="1"/>
  <c r="AS24" i="79"/>
  <c r="AL24" i="79"/>
  <c r="AU24" i="79" s="1"/>
  <c r="AJ13" i="91"/>
  <c r="AK13" i="91"/>
  <c r="AT13" i="91" s="1"/>
  <c r="AS49" i="91"/>
  <c r="AL49" i="91"/>
  <c r="AU49" i="91" s="1"/>
  <c r="AN80" i="94"/>
  <c r="AI80" i="94"/>
  <c r="Z77" i="82"/>
  <c r="AS51" i="87"/>
  <c r="AL51" i="87"/>
  <c r="AU51" i="87" s="1"/>
  <c r="AS13" i="83"/>
  <c r="AL13" i="83"/>
  <c r="AU13" i="83" s="1"/>
  <c r="AS31" i="83"/>
  <c r="AL31" i="83"/>
  <c r="AU31" i="83" s="1"/>
  <c r="AS49" i="83"/>
  <c r="AL49" i="83"/>
  <c r="AU49" i="83" s="1"/>
  <c r="AS67" i="83"/>
  <c r="AL67" i="83"/>
  <c r="AU67" i="83" s="1"/>
  <c r="AS31" i="79"/>
  <c r="AL31" i="79"/>
  <c r="AU31" i="79" s="1"/>
  <c r="AI76" i="73"/>
  <c r="AN76" i="73"/>
  <c r="AS18" i="79"/>
  <c r="AL18" i="79"/>
  <c r="AU18" i="79" s="1"/>
  <c r="AS7" i="87"/>
  <c r="AL7" i="87"/>
  <c r="AU7" i="87" s="1"/>
  <c r="AJ14" i="91"/>
  <c r="AK14" i="91"/>
  <c r="AT14" i="91" s="1"/>
  <c r="X83" i="77"/>
  <c r="Z83" i="77" s="1"/>
  <c r="Y83" i="77"/>
  <c r="AS5" i="83"/>
  <c r="AL5" i="83"/>
  <c r="AU5" i="83" s="1"/>
  <c r="AI79" i="75"/>
  <c r="AN79" i="75"/>
  <c r="AN81" i="75" s="1"/>
  <c r="AS38" i="83"/>
  <c r="AL38" i="83"/>
  <c r="AU38" i="83" s="1"/>
  <c r="Y80" i="33"/>
  <c r="X80" i="33"/>
  <c r="AS14" i="83"/>
  <c r="AL14" i="83"/>
  <c r="AU14" i="83" s="1"/>
  <c r="AS32" i="83"/>
  <c r="AL32" i="83"/>
  <c r="AU32" i="83" s="1"/>
  <c r="AS50" i="83"/>
  <c r="AL50" i="83"/>
  <c r="AU50" i="83" s="1"/>
  <c r="AS68" i="83"/>
  <c r="AL68" i="83"/>
  <c r="AU68" i="83" s="1"/>
  <c r="X80" i="74"/>
  <c r="Z80" i="74" s="1"/>
  <c r="Y80" i="74"/>
  <c r="AI78" i="43"/>
  <c r="AN78" i="43"/>
  <c r="AS12" i="79"/>
  <c r="AL12" i="79"/>
  <c r="AU12" i="79" s="1"/>
  <c r="AS15" i="91"/>
  <c r="AL15" i="91"/>
  <c r="AU15" i="91" s="1"/>
  <c r="AS33" i="91"/>
  <c r="AL33" i="91"/>
  <c r="AU33" i="91" s="1"/>
  <c r="AS69" i="91"/>
  <c r="AL69" i="91"/>
  <c r="AU69" i="91" s="1"/>
  <c r="AR78" i="95"/>
  <c r="AS3" i="87"/>
  <c r="AL3" i="87"/>
  <c r="AU3" i="87" s="1"/>
  <c r="AJ77" i="75"/>
  <c r="AK77" i="75"/>
  <c r="AT77" i="75" s="1"/>
  <c r="AJ70" i="75"/>
  <c r="AK70" i="75"/>
  <c r="AT70" i="75" s="1"/>
  <c r="AJ64" i="75"/>
  <c r="AK64" i="75"/>
  <c r="AT64" i="75" s="1"/>
  <c r="AJ58" i="75"/>
  <c r="AK58" i="75"/>
  <c r="AT58" i="75" s="1"/>
  <c r="AJ52" i="75"/>
  <c r="AK52" i="75"/>
  <c r="AT52" i="75" s="1"/>
  <c r="AJ46" i="75"/>
  <c r="AK46" i="75"/>
  <c r="AT46" i="75" s="1"/>
  <c r="AJ40" i="75"/>
  <c r="AK40" i="75"/>
  <c r="AT40" i="75" s="1"/>
  <c r="AJ34" i="75"/>
  <c r="AK34" i="75"/>
  <c r="AT34" i="75" s="1"/>
  <c r="AJ28" i="75"/>
  <c r="AK28" i="75"/>
  <c r="AT28" i="75" s="1"/>
  <c r="AJ22" i="75"/>
  <c r="AK22" i="75"/>
  <c r="AT22" i="75" s="1"/>
  <c r="AJ16" i="75"/>
  <c r="AK16" i="75"/>
  <c r="AT16" i="75" s="1"/>
  <c r="AJ10" i="75"/>
  <c r="AK10" i="75"/>
  <c r="AT10" i="75" s="1"/>
  <c r="AS38" i="87"/>
  <c r="AL38" i="87"/>
  <c r="AU38" i="87" s="1"/>
  <c r="AJ10" i="91"/>
  <c r="AK10" i="91"/>
  <c r="AT10" i="91" s="1"/>
  <c r="AK46" i="91"/>
  <c r="AT46" i="91" s="1"/>
  <c r="AJ46" i="91"/>
  <c r="AJ5" i="91"/>
  <c r="AK5" i="91"/>
  <c r="AT5" i="91" s="1"/>
  <c r="AJ41" i="91"/>
  <c r="AK41" i="91"/>
  <c r="AT41" i="91" s="1"/>
  <c r="AJ78" i="91"/>
  <c r="AK78" i="91"/>
  <c r="AT78" i="91" s="1"/>
  <c r="AS36" i="87"/>
  <c r="AL36" i="87"/>
  <c r="AU36" i="87" s="1"/>
  <c r="Z77" i="47"/>
  <c r="AS23" i="87"/>
  <c r="AL23" i="87"/>
  <c r="AU23" i="87" s="1"/>
  <c r="AR76" i="82"/>
  <c r="AS23" i="83"/>
  <c r="AL23" i="83"/>
  <c r="AU23" i="83" s="1"/>
  <c r="AS41" i="83"/>
  <c r="AL41" i="83"/>
  <c r="AU41" i="83" s="1"/>
  <c r="AS59" i="83"/>
  <c r="AL59" i="83"/>
  <c r="AU59" i="83" s="1"/>
  <c r="Y80" i="26"/>
  <c r="X80" i="26"/>
  <c r="Z80" i="26" s="1"/>
  <c r="AS62" i="87"/>
  <c r="AL62" i="87"/>
  <c r="AU62" i="87" s="1"/>
  <c r="AI80" i="89"/>
  <c r="AN80" i="89"/>
  <c r="AS30" i="79"/>
  <c r="AL30" i="79"/>
  <c r="AU30" i="79" s="1"/>
  <c r="AS19" i="87"/>
  <c r="AL19" i="87"/>
  <c r="AU19" i="87" s="1"/>
  <c r="AJ6" i="91"/>
  <c r="AK6" i="91"/>
  <c r="AT6" i="91" s="1"/>
  <c r="AJ42" i="91"/>
  <c r="AK42" i="91"/>
  <c r="AT42" i="91" s="1"/>
  <c r="AK76" i="91"/>
  <c r="AT76" i="91" s="1"/>
  <c r="AJ76" i="91"/>
  <c r="AR77" i="78"/>
  <c r="AH80" i="86"/>
  <c r="AQ80" i="86" s="1"/>
  <c r="AS20" i="87"/>
  <c r="AL20" i="87"/>
  <c r="AU20" i="87" s="1"/>
  <c r="AJ19" i="91"/>
  <c r="AK19" i="91"/>
  <c r="AT19" i="91" s="1"/>
  <c r="AJ77" i="91"/>
  <c r="AG78" i="93"/>
  <c r="AP78" i="93" s="1"/>
  <c r="AF78" i="93"/>
  <c r="AO78" i="93" s="1"/>
  <c r="AE78" i="93"/>
  <c r="W79" i="93"/>
  <c r="AJ20" i="91"/>
  <c r="AK20" i="91"/>
  <c r="AT20" i="91" s="1"/>
  <c r="AS50" i="91"/>
  <c r="AL50" i="91"/>
  <c r="AU50" i="91" s="1"/>
  <c r="AS68" i="91"/>
  <c r="AL68" i="91"/>
  <c r="AU68" i="91" s="1"/>
  <c r="AS20" i="83"/>
  <c r="AL20" i="83"/>
  <c r="AU20" i="83" s="1"/>
  <c r="Z79" i="95"/>
  <c r="AS5" i="87"/>
  <c r="AL5" i="87"/>
  <c r="AU5" i="87" s="1"/>
  <c r="AE81" i="37"/>
  <c r="W82" i="37"/>
  <c r="AG81" i="37"/>
  <c r="AP81" i="37" s="1"/>
  <c r="AF81" i="37"/>
  <c r="AO81" i="37" s="1"/>
  <c r="AN79" i="33"/>
  <c r="AI79" i="33"/>
  <c r="AS45" i="87"/>
  <c r="AL45" i="87"/>
  <c r="AU45" i="87" s="1"/>
  <c r="AS25" i="79"/>
  <c r="AL25" i="79"/>
  <c r="AU25" i="79" s="1"/>
  <c r="AS8" i="87"/>
  <c r="AL8" i="87"/>
  <c r="AU8" i="87" s="1"/>
  <c r="AN79" i="81"/>
  <c r="AI79" i="81"/>
  <c r="AS14" i="79"/>
  <c r="AL14" i="79"/>
  <c r="AU14" i="79" s="1"/>
  <c r="AK4" i="87"/>
  <c r="AT4" i="87" s="1"/>
  <c r="AT81" i="87" s="1"/>
  <c r="AJ4" i="87"/>
  <c r="AS15" i="83"/>
  <c r="AL15" i="83"/>
  <c r="AU15" i="83" s="1"/>
  <c r="AS33" i="83"/>
  <c r="AL33" i="83"/>
  <c r="AU33" i="83" s="1"/>
  <c r="AS51" i="83"/>
  <c r="AL51" i="83"/>
  <c r="AU51" i="83" s="1"/>
  <c r="AS69" i="83"/>
  <c r="AL69" i="83"/>
  <c r="AU69" i="83" s="1"/>
  <c r="AJ78" i="75"/>
  <c r="AK78" i="75"/>
  <c r="AT78" i="75" s="1"/>
  <c r="AJ69" i="75"/>
  <c r="AK69" i="75"/>
  <c r="AT69" i="75" s="1"/>
  <c r="AJ63" i="75"/>
  <c r="AK63" i="75"/>
  <c r="AT63" i="75" s="1"/>
  <c r="AJ57" i="75"/>
  <c r="AK57" i="75"/>
  <c r="AT57" i="75" s="1"/>
  <c r="AJ51" i="75"/>
  <c r="AK51" i="75"/>
  <c r="AT51" i="75" s="1"/>
  <c r="AJ45" i="75"/>
  <c r="AK45" i="75"/>
  <c r="AT45" i="75" s="1"/>
  <c r="AJ39" i="75"/>
  <c r="AK39" i="75"/>
  <c r="AT39" i="75" s="1"/>
  <c r="AJ33" i="75"/>
  <c r="AK33" i="75"/>
  <c r="AT33" i="75" s="1"/>
  <c r="AJ27" i="75"/>
  <c r="AK27" i="75"/>
  <c r="AT27" i="75" s="1"/>
  <c r="AJ21" i="75"/>
  <c r="AK21" i="75"/>
  <c r="AT21" i="75" s="1"/>
  <c r="AJ15" i="75"/>
  <c r="AK15" i="75"/>
  <c r="AT15" i="75" s="1"/>
  <c r="AJ9" i="75"/>
  <c r="AK9" i="75"/>
  <c r="AT9" i="75" s="1"/>
  <c r="AJ3" i="75"/>
  <c r="AB4" i="75"/>
  <c r="AJ16" i="91"/>
  <c r="AK16" i="91"/>
  <c r="AT16" i="91" s="1"/>
  <c r="AK52" i="91"/>
  <c r="AT52" i="91" s="1"/>
  <c r="AJ52" i="91"/>
  <c r="AS18" i="87"/>
  <c r="AL18" i="87"/>
  <c r="AU18" i="87" s="1"/>
  <c r="Y79" i="29"/>
  <c r="Z79" i="29" s="1"/>
  <c r="X79" i="29"/>
  <c r="AS33" i="87"/>
  <c r="AL33" i="87"/>
  <c r="AU33" i="87" s="1"/>
  <c r="AS16" i="83"/>
  <c r="AL16" i="83"/>
  <c r="AU16" i="83" s="1"/>
  <c r="AS34" i="83"/>
  <c r="AL34" i="83"/>
  <c r="AU34" i="83" s="1"/>
  <c r="AS52" i="83"/>
  <c r="AL52" i="83"/>
  <c r="AU52" i="83" s="1"/>
  <c r="AS70" i="83"/>
  <c r="AL70" i="83"/>
  <c r="AU70" i="83" s="1"/>
  <c r="AS13" i="79"/>
  <c r="AL13" i="79"/>
  <c r="AU13" i="79" s="1"/>
  <c r="AS32" i="87"/>
  <c r="AL32" i="87"/>
  <c r="AU32" i="87" s="1"/>
  <c r="AJ11" i="91"/>
  <c r="AK11" i="91"/>
  <c r="AT11" i="91" s="1"/>
  <c r="AJ47" i="91"/>
  <c r="AK47" i="91"/>
  <c r="AT47" i="91" s="1"/>
  <c r="AR76" i="47"/>
  <c r="AS38" i="79"/>
  <c r="AL38" i="79"/>
  <c r="AU38" i="79" s="1"/>
  <c r="AS27" i="87"/>
  <c r="AL27" i="87"/>
  <c r="AU27" i="87" s="1"/>
  <c r="AS75" i="83"/>
  <c r="AL75" i="83"/>
  <c r="AU75" i="83" s="1"/>
  <c r="AJ12" i="91"/>
  <c r="AK12" i="91"/>
  <c r="AT12" i="91" s="1"/>
  <c r="AJ48" i="91"/>
  <c r="AK48" i="91"/>
  <c r="AT48" i="91" s="1"/>
  <c r="AS32" i="79"/>
  <c r="AL32" i="79"/>
  <c r="AU32" i="79" s="1"/>
  <c r="AS12" i="83"/>
  <c r="AL12" i="83"/>
  <c r="AU12" i="83" s="1"/>
  <c r="AS30" i="83"/>
  <c r="AL30" i="83"/>
  <c r="AU30" i="83" s="1"/>
  <c r="AS48" i="83"/>
  <c r="AL48" i="83"/>
  <c r="AU48" i="83" s="1"/>
  <c r="AS66" i="83"/>
  <c r="AL66" i="83"/>
  <c r="AU66" i="83" s="1"/>
  <c r="AS49" i="87"/>
  <c r="AL49" i="87"/>
  <c r="AU49" i="87" s="1"/>
  <c r="AJ25" i="91"/>
  <c r="AK25" i="91"/>
  <c r="AT25" i="91" s="1"/>
  <c r="AS55" i="91"/>
  <c r="AL55" i="91"/>
  <c r="AU55" i="91" s="1"/>
  <c r="AS26" i="79"/>
  <c r="AL26" i="79"/>
  <c r="AU26" i="79" s="1"/>
  <c r="AS15" i="87"/>
  <c r="AL15" i="87"/>
  <c r="AU15" i="87" s="1"/>
  <c r="AS19" i="83"/>
  <c r="AL19" i="83"/>
  <c r="AU19" i="83" s="1"/>
  <c r="AS37" i="83"/>
  <c r="AL37" i="83"/>
  <c r="AU37" i="83" s="1"/>
  <c r="AS55" i="83"/>
  <c r="AL55" i="83"/>
  <c r="AU55" i="83" s="1"/>
  <c r="AS73" i="83"/>
  <c r="AL73" i="83"/>
  <c r="AU73" i="83" s="1"/>
  <c r="AS50" i="87"/>
  <c r="AL50" i="87"/>
  <c r="AU50" i="87" s="1"/>
  <c r="AJ26" i="91"/>
  <c r="AK26" i="91"/>
  <c r="AT26" i="91" s="1"/>
  <c r="AH81" i="85"/>
  <c r="AQ81" i="85" s="1"/>
  <c r="AS56" i="83"/>
  <c r="AL56" i="83"/>
  <c r="AU56" i="83" s="1"/>
  <c r="AS74" i="83"/>
  <c r="AL74" i="83"/>
  <c r="AU74" i="83" s="1"/>
  <c r="Y81" i="34"/>
  <c r="Z81" i="34" s="1"/>
  <c r="X81" i="34"/>
  <c r="AI81" i="42"/>
  <c r="AN81" i="42"/>
  <c r="AS37" i="87"/>
  <c r="AL37" i="87"/>
  <c r="AU37" i="87" s="1"/>
  <c r="AS21" i="91"/>
  <c r="AL21" i="91"/>
  <c r="AU21" i="91" s="1"/>
  <c r="AS39" i="91"/>
  <c r="AL39" i="91"/>
  <c r="AU39" i="91" s="1"/>
  <c r="AS3" i="83"/>
  <c r="AL3" i="83"/>
  <c r="AU3" i="83" s="1"/>
  <c r="AJ74" i="75"/>
  <c r="AK74" i="75"/>
  <c r="AT74" i="75" s="1"/>
  <c r="AJ68" i="75"/>
  <c r="AK68" i="75"/>
  <c r="AT68" i="75" s="1"/>
  <c r="AJ62" i="75"/>
  <c r="AK62" i="75"/>
  <c r="AT62" i="75" s="1"/>
  <c r="AJ56" i="75"/>
  <c r="AK56" i="75"/>
  <c r="AT56" i="75" s="1"/>
  <c r="AJ50" i="75"/>
  <c r="AK50" i="75"/>
  <c r="AT50" i="75" s="1"/>
  <c r="AJ44" i="75"/>
  <c r="AK44" i="75"/>
  <c r="AT44" i="75" s="1"/>
  <c r="AJ38" i="75"/>
  <c r="AK38" i="75"/>
  <c r="AT38" i="75" s="1"/>
  <c r="AJ32" i="75"/>
  <c r="AK32" i="75"/>
  <c r="AT32" i="75" s="1"/>
  <c r="AJ26" i="75"/>
  <c r="AK26" i="75"/>
  <c r="AT26" i="75" s="1"/>
  <c r="AJ20" i="75"/>
  <c r="AK20" i="75"/>
  <c r="AT20" i="75" s="1"/>
  <c r="AJ14" i="75"/>
  <c r="AK14" i="75"/>
  <c r="AT14" i="75" s="1"/>
  <c r="AK8" i="75"/>
  <c r="AT8" i="75" s="1"/>
  <c r="AJ8" i="75"/>
  <c r="AJ22" i="91"/>
  <c r="AK22" i="91"/>
  <c r="AT22" i="91" s="1"/>
  <c r="AK58" i="91"/>
  <c r="AT58" i="91" s="1"/>
  <c r="AJ58" i="91"/>
  <c r="AR80" i="85"/>
  <c r="AS77" i="83"/>
  <c r="AL77" i="83"/>
  <c r="AU77" i="83" s="1"/>
  <c r="AS36" i="79"/>
  <c r="AL36" i="79"/>
  <c r="AU36" i="79" s="1"/>
  <c r="AJ17" i="91"/>
  <c r="AK17" i="91"/>
  <c r="AT17" i="91" s="1"/>
  <c r="AJ53" i="91"/>
  <c r="AK53" i="91"/>
  <c r="AT53" i="91" s="1"/>
  <c r="AS12" i="87"/>
  <c r="AL12" i="87"/>
  <c r="AU12" i="87" s="1"/>
  <c r="AS29" i="83"/>
  <c r="AL29" i="83"/>
  <c r="AU29" i="83" s="1"/>
  <c r="AS47" i="83"/>
  <c r="AL47" i="83"/>
  <c r="AU47" i="83" s="1"/>
  <c r="AS65" i="83"/>
  <c r="AL65" i="83"/>
  <c r="AU65" i="83" s="1"/>
  <c r="AI79" i="26"/>
  <c r="AN79" i="26"/>
  <c r="AS26" i="87"/>
  <c r="AL26" i="87"/>
  <c r="AU26" i="87" s="1"/>
  <c r="AJ18" i="91"/>
  <c r="AK18" i="91"/>
  <c r="AT18" i="91" s="1"/>
  <c r="AJ54" i="91"/>
  <c r="AK54" i="91"/>
  <c r="AT54" i="91" s="1"/>
  <c r="AS17" i="87"/>
  <c r="AL17" i="87"/>
  <c r="AU17" i="87" s="1"/>
  <c r="AE80" i="86"/>
  <c r="W81" i="86"/>
  <c r="AF80" i="86"/>
  <c r="AO80" i="86" s="1"/>
  <c r="AG80" i="86"/>
  <c r="AP80" i="86" s="1"/>
  <c r="AK31" i="91"/>
  <c r="AT31" i="91" s="1"/>
  <c r="AJ31" i="91"/>
  <c r="AS11" i="87"/>
  <c r="AL11" i="87"/>
  <c r="AU11" i="87" s="1"/>
  <c r="AS16" i="87"/>
  <c r="AL16" i="87"/>
  <c r="AU16" i="87" s="1"/>
  <c r="AS61" i="83"/>
  <c r="AL61" i="83"/>
  <c r="AU61" i="83" s="1"/>
  <c r="Y79" i="41"/>
  <c r="X79" i="41"/>
  <c r="AN79" i="83"/>
  <c r="AN81" i="83" s="1"/>
  <c r="AI79" i="83"/>
  <c r="AJ32" i="91"/>
  <c r="AK32" i="91"/>
  <c r="AT32" i="91" s="1"/>
  <c r="AS56" i="91"/>
  <c r="AL56" i="91"/>
  <c r="AU56" i="91" s="1"/>
  <c r="AJ74" i="91"/>
  <c r="AS3" i="91"/>
  <c r="AL3" i="91"/>
  <c r="AU3" i="91" s="1"/>
  <c r="AU81" i="79" l="1"/>
  <c r="C11" i="79" s="1"/>
  <c r="F32" i="97" s="1"/>
  <c r="AG79" i="29"/>
  <c r="AP79" i="29" s="1"/>
  <c r="AF79" i="29"/>
  <c r="AO79" i="29" s="1"/>
  <c r="W80" i="29"/>
  <c r="AE79" i="29"/>
  <c r="AE77" i="73"/>
  <c r="W78" i="73"/>
  <c r="AF77" i="73"/>
  <c r="AO77" i="73" s="1"/>
  <c r="AG77" i="73"/>
  <c r="AP77" i="73" s="1"/>
  <c r="AG81" i="89"/>
  <c r="AP81" i="89" s="1"/>
  <c r="AF81" i="89"/>
  <c r="AO81" i="89" s="1"/>
  <c r="AE81" i="89"/>
  <c r="W82" i="89"/>
  <c r="AF82" i="42"/>
  <c r="AO82" i="42" s="1"/>
  <c r="AG82" i="42"/>
  <c r="AP82" i="42" s="1"/>
  <c r="AE82" i="42"/>
  <c r="W83" i="42"/>
  <c r="AE80" i="74"/>
  <c r="W81" i="74"/>
  <c r="AG80" i="74"/>
  <c r="AP80" i="74" s="1"/>
  <c r="AF80" i="74"/>
  <c r="AO80" i="74" s="1"/>
  <c r="W84" i="77"/>
  <c r="AG83" i="77"/>
  <c r="AP83" i="77" s="1"/>
  <c r="AF83" i="77"/>
  <c r="AO83" i="77" s="1"/>
  <c r="AE83" i="77"/>
  <c r="AG79" i="46"/>
  <c r="AP79" i="46" s="1"/>
  <c r="AE79" i="46"/>
  <c r="AF79" i="46"/>
  <c r="AO79" i="46" s="1"/>
  <c r="W80" i="46"/>
  <c r="AF81" i="34"/>
  <c r="AO81" i="34" s="1"/>
  <c r="AE81" i="34"/>
  <c r="W82" i="34"/>
  <c r="AG81" i="34"/>
  <c r="AP81" i="34" s="1"/>
  <c r="AF80" i="26"/>
  <c r="AO80" i="26" s="1"/>
  <c r="AE80" i="26"/>
  <c r="W81" i="26"/>
  <c r="AG80" i="26"/>
  <c r="AP80" i="26" s="1"/>
  <c r="AE79" i="43"/>
  <c r="AX79" i="43"/>
  <c r="S79" i="43" s="1"/>
  <c r="AC79" i="43" s="1"/>
  <c r="AG79" i="43"/>
  <c r="AP79" i="43" s="1"/>
  <c r="AP81" i="43" s="1"/>
  <c r="AF79" i="43"/>
  <c r="AO79" i="43" s="1"/>
  <c r="AO81" i="43" s="1"/>
  <c r="AS56" i="75"/>
  <c r="AL56" i="75"/>
  <c r="AU56" i="75" s="1"/>
  <c r="AS26" i="91"/>
  <c r="AL26" i="91"/>
  <c r="AU26" i="91" s="1"/>
  <c r="AR79" i="81"/>
  <c r="AS6" i="91"/>
  <c r="AL6" i="91"/>
  <c r="AU6" i="91" s="1"/>
  <c r="AS5" i="91"/>
  <c r="AL5" i="91"/>
  <c r="AU5" i="91" s="1"/>
  <c r="AS59" i="75"/>
  <c r="AL59" i="75"/>
  <c r="AU59" i="75" s="1"/>
  <c r="AJ58" i="95"/>
  <c r="AK58" i="95"/>
  <c r="AT58" i="95" s="1"/>
  <c r="AK34" i="95"/>
  <c r="AT34" i="95" s="1"/>
  <c r="AJ34" i="95"/>
  <c r="AS54" i="91"/>
  <c r="AL54" i="91"/>
  <c r="AU54" i="91" s="1"/>
  <c r="AS44" i="75"/>
  <c r="AL44" i="75"/>
  <c r="AU44" i="75" s="1"/>
  <c r="AS62" i="75"/>
  <c r="AL62" i="75"/>
  <c r="AU62" i="75" s="1"/>
  <c r="AS48" i="91"/>
  <c r="AL48" i="91"/>
  <c r="AU48" i="91" s="1"/>
  <c r="AI81" i="37"/>
  <c r="AN81" i="37"/>
  <c r="AS28" i="75"/>
  <c r="AL28" i="75"/>
  <c r="AU28" i="75" s="1"/>
  <c r="AS46" i="75"/>
  <c r="AL46" i="75"/>
  <c r="AU46" i="75" s="1"/>
  <c r="AS64" i="75"/>
  <c r="AL64" i="75"/>
  <c r="AU64" i="75" s="1"/>
  <c r="AR78" i="43"/>
  <c r="AH80" i="33"/>
  <c r="AQ80" i="33" s="1"/>
  <c r="AL79" i="75"/>
  <c r="AU79" i="75" s="1"/>
  <c r="AR79" i="75"/>
  <c r="AR81" i="75" s="1"/>
  <c r="AS72" i="91"/>
  <c r="AL72" i="91"/>
  <c r="AU72" i="91" s="1"/>
  <c r="AI78" i="38"/>
  <c r="AN78" i="38"/>
  <c r="AS75" i="91"/>
  <c r="AL75" i="91"/>
  <c r="AU75" i="91" s="1"/>
  <c r="AS11" i="75"/>
  <c r="AL11" i="75"/>
  <c r="AU11" i="75" s="1"/>
  <c r="AS29" i="75"/>
  <c r="AL29" i="75"/>
  <c r="AU29" i="75" s="1"/>
  <c r="AS47" i="75"/>
  <c r="AL47" i="75"/>
  <c r="AU47" i="75" s="1"/>
  <c r="AS65" i="75"/>
  <c r="AL65" i="75"/>
  <c r="AU65" i="75" s="1"/>
  <c r="AJ74" i="95"/>
  <c r="AK74" i="95"/>
  <c r="AT74" i="95" s="1"/>
  <c r="AK68" i="95"/>
  <c r="AT68" i="95" s="1"/>
  <c r="AJ68" i="95"/>
  <c r="AK62" i="95"/>
  <c r="AT62" i="95" s="1"/>
  <c r="AJ62" i="95"/>
  <c r="AJ56" i="95"/>
  <c r="AK56" i="95"/>
  <c r="AT56" i="95" s="1"/>
  <c r="AJ44" i="95"/>
  <c r="AK44" i="95"/>
  <c r="AT44" i="95" s="1"/>
  <c r="AS32" i="91"/>
  <c r="AL32" i="91"/>
  <c r="AU32" i="91" s="1"/>
  <c r="AS31" i="91"/>
  <c r="AL31" i="91"/>
  <c r="AU31" i="91" s="1"/>
  <c r="AI80" i="86"/>
  <c r="AN80" i="86"/>
  <c r="AS18" i="91"/>
  <c r="AL18" i="91"/>
  <c r="AU18" i="91" s="1"/>
  <c r="AS14" i="75"/>
  <c r="AL14" i="75"/>
  <c r="AU14" i="75" s="1"/>
  <c r="AS32" i="75"/>
  <c r="AL32" i="75"/>
  <c r="AU32" i="75" s="1"/>
  <c r="AS50" i="75"/>
  <c r="AL50" i="75"/>
  <c r="AU50" i="75" s="1"/>
  <c r="AS68" i="75"/>
  <c r="AL68" i="75"/>
  <c r="AU68" i="75" s="1"/>
  <c r="AR81" i="42"/>
  <c r="AS42" i="91"/>
  <c r="AL42" i="91"/>
  <c r="AU42" i="91" s="1"/>
  <c r="W78" i="47"/>
  <c r="AG77" i="47"/>
  <c r="AP77" i="47" s="1"/>
  <c r="AE77" i="47"/>
  <c r="AF77" i="47"/>
  <c r="AO77" i="47" s="1"/>
  <c r="AR79" i="83"/>
  <c r="AR81" i="83" s="1"/>
  <c r="AL79" i="83"/>
  <c r="AU79" i="83" s="1"/>
  <c r="AU81" i="83" s="1"/>
  <c r="C11" i="83" s="1"/>
  <c r="F36" i="97" s="1"/>
  <c r="AH81" i="34"/>
  <c r="AQ81" i="34" s="1"/>
  <c r="AS3" i="75"/>
  <c r="AL3" i="75"/>
  <c r="AU3" i="75" s="1"/>
  <c r="AS21" i="75"/>
  <c r="AL21" i="75"/>
  <c r="AU21" i="75" s="1"/>
  <c r="AS39" i="75"/>
  <c r="AL39" i="75"/>
  <c r="AU39" i="75" s="1"/>
  <c r="AS57" i="75"/>
  <c r="AL57" i="75"/>
  <c r="AU57" i="75" s="1"/>
  <c r="AS78" i="75"/>
  <c r="AL78" i="75"/>
  <c r="AU78" i="75" s="1"/>
  <c r="AX79" i="95"/>
  <c r="S79" i="95" s="1"/>
  <c r="AC79" i="95" s="1"/>
  <c r="AE79" i="95"/>
  <c r="AG79" i="95"/>
  <c r="AP79" i="95" s="1"/>
  <c r="AP81" i="95" s="1"/>
  <c r="AF79" i="95"/>
  <c r="AO79" i="95" s="1"/>
  <c r="AO81" i="95" s="1"/>
  <c r="AR80" i="94"/>
  <c r="AR78" i="25"/>
  <c r="AJ78" i="95"/>
  <c r="AK78" i="95"/>
  <c r="AT78" i="95" s="1"/>
  <c r="AJ71" i="95"/>
  <c r="AK71" i="95"/>
  <c r="AT71" i="95" s="1"/>
  <c r="AJ65" i="95"/>
  <c r="AK65" i="95"/>
  <c r="AT65" i="95" s="1"/>
  <c r="AK59" i="95"/>
  <c r="AT59" i="95" s="1"/>
  <c r="AJ59" i="95"/>
  <c r="AJ53" i="95"/>
  <c r="AK53" i="95"/>
  <c r="AT53" i="95" s="1"/>
  <c r="AJ47" i="95"/>
  <c r="AK47" i="95"/>
  <c r="AT47" i="95" s="1"/>
  <c r="AJ41" i="95"/>
  <c r="AK41" i="95"/>
  <c r="AT41" i="95" s="1"/>
  <c r="AJ35" i="95"/>
  <c r="AK35" i="95"/>
  <c r="AT35" i="95" s="1"/>
  <c r="AJ29" i="95"/>
  <c r="AK29" i="95"/>
  <c r="AT29" i="95" s="1"/>
  <c r="AJ23" i="95"/>
  <c r="AK23" i="95"/>
  <c r="AT23" i="95" s="1"/>
  <c r="AJ17" i="95"/>
  <c r="AK17" i="95"/>
  <c r="AT17" i="95" s="1"/>
  <c r="AJ11" i="95"/>
  <c r="AK11" i="95"/>
  <c r="AT11" i="95" s="1"/>
  <c r="AS8" i="91"/>
  <c r="AL8" i="91"/>
  <c r="AU8" i="91" s="1"/>
  <c r="AS66" i="91"/>
  <c r="AL66" i="91"/>
  <c r="AU66" i="91" s="1"/>
  <c r="AS34" i="91"/>
  <c r="AL34" i="91"/>
  <c r="AU34" i="91" s="1"/>
  <c r="AS12" i="75"/>
  <c r="AL12" i="75"/>
  <c r="AU12" i="75" s="1"/>
  <c r="AS30" i="75"/>
  <c r="AL30" i="75"/>
  <c r="AU30" i="75" s="1"/>
  <c r="AS48" i="75"/>
  <c r="AL48" i="75"/>
  <c r="AU48" i="75" s="1"/>
  <c r="AS66" i="75"/>
  <c r="AL66" i="75"/>
  <c r="AU66" i="75" s="1"/>
  <c r="AS24" i="91"/>
  <c r="AL24" i="91"/>
  <c r="AU24" i="91" s="1"/>
  <c r="AS28" i="91"/>
  <c r="AL28" i="91"/>
  <c r="AU28" i="91" s="1"/>
  <c r="AS13" i="75"/>
  <c r="AL13" i="75"/>
  <c r="AU13" i="75" s="1"/>
  <c r="AS31" i="75"/>
  <c r="AL31" i="75"/>
  <c r="AU31" i="75" s="1"/>
  <c r="AS49" i="75"/>
  <c r="AL49" i="75"/>
  <c r="AU49" i="75" s="1"/>
  <c r="AS67" i="75"/>
  <c r="AL67" i="75"/>
  <c r="AU67" i="75" s="1"/>
  <c r="AH80" i="81"/>
  <c r="AQ80" i="81" s="1"/>
  <c r="AI78" i="78"/>
  <c r="AN78" i="78"/>
  <c r="AS22" i="91"/>
  <c r="AL22" i="91"/>
  <c r="AU22" i="91" s="1"/>
  <c r="AS40" i="75"/>
  <c r="AL40" i="75"/>
  <c r="AU40" i="75" s="1"/>
  <c r="AE84" i="30"/>
  <c r="AF84" i="30"/>
  <c r="AO84" i="30" s="1"/>
  <c r="AG84" i="30"/>
  <c r="AP84" i="30" s="1"/>
  <c r="W85" i="30"/>
  <c r="AS75" i="75"/>
  <c r="AL75" i="75"/>
  <c r="AU75" i="75" s="1"/>
  <c r="AJ70" i="95"/>
  <c r="AK70" i="95"/>
  <c r="AT70" i="95" s="1"/>
  <c r="AJ46" i="95"/>
  <c r="AK46" i="95"/>
  <c r="AT46" i="95" s="1"/>
  <c r="AK22" i="95"/>
  <c r="AT22" i="95" s="1"/>
  <c r="AJ22" i="95"/>
  <c r="AJ10" i="95"/>
  <c r="AK10" i="95"/>
  <c r="AT10" i="95" s="1"/>
  <c r="AH81" i="94"/>
  <c r="AQ81" i="94" s="1"/>
  <c r="AS65" i="91"/>
  <c r="AL65" i="91"/>
  <c r="AU65" i="91" s="1"/>
  <c r="AS38" i="91"/>
  <c r="AL38" i="91"/>
  <c r="AU38" i="91" s="1"/>
  <c r="Z83" i="90"/>
  <c r="X83" i="90"/>
  <c r="Y83" i="90"/>
  <c r="AS4" i="83"/>
  <c r="AL4" i="83"/>
  <c r="AU4" i="83" s="1"/>
  <c r="AF80" i="81"/>
  <c r="AO80" i="81" s="1"/>
  <c r="W81" i="81"/>
  <c r="AG80" i="81"/>
  <c r="AP80" i="81" s="1"/>
  <c r="AE80" i="81"/>
  <c r="AN81" i="85"/>
  <c r="AI81" i="85"/>
  <c r="AH79" i="41"/>
  <c r="AQ79" i="41" s="1"/>
  <c r="AS8" i="75"/>
  <c r="AL8" i="75"/>
  <c r="AU8" i="75" s="1"/>
  <c r="AH79" i="29"/>
  <c r="AQ79" i="29" s="1"/>
  <c r="AS9" i="75"/>
  <c r="AL9" i="75"/>
  <c r="AU9" i="75" s="1"/>
  <c r="AS27" i="75"/>
  <c r="AL27" i="75"/>
  <c r="AU27" i="75" s="1"/>
  <c r="AS45" i="75"/>
  <c r="AL45" i="75"/>
  <c r="AU45" i="75" s="1"/>
  <c r="AS63" i="75"/>
  <c r="AL63" i="75"/>
  <c r="AU63" i="75" s="1"/>
  <c r="X82" i="37"/>
  <c r="Y82" i="37"/>
  <c r="AS20" i="91"/>
  <c r="AL20" i="91"/>
  <c r="AU20" i="91" s="1"/>
  <c r="AS77" i="91"/>
  <c r="AL77" i="91"/>
  <c r="AU77" i="91" s="1"/>
  <c r="AS76" i="91"/>
  <c r="AL76" i="91"/>
  <c r="AU76" i="91" s="1"/>
  <c r="AS46" i="91"/>
  <c r="AL46" i="91"/>
  <c r="AU46" i="91" s="1"/>
  <c r="AS71" i="91"/>
  <c r="AL71" i="91"/>
  <c r="AU71" i="91" s="1"/>
  <c r="Z79" i="38"/>
  <c r="X79" i="38"/>
  <c r="Y79" i="38"/>
  <c r="AK75" i="95"/>
  <c r="AT75" i="95" s="1"/>
  <c r="AJ75" i="95"/>
  <c r="AJ69" i="95"/>
  <c r="AK69" i="95"/>
  <c r="AT69" i="95" s="1"/>
  <c r="AJ63" i="95"/>
  <c r="AK63" i="95"/>
  <c r="AT63" i="95" s="1"/>
  <c r="AJ57" i="95"/>
  <c r="AK57" i="95"/>
  <c r="AT57" i="95" s="1"/>
  <c r="AJ51" i="95"/>
  <c r="AK51" i="95"/>
  <c r="AT51" i="95" s="1"/>
  <c r="AJ45" i="95"/>
  <c r="AK45" i="95"/>
  <c r="AT45" i="95" s="1"/>
  <c r="AJ39" i="95"/>
  <c r="AK39" i="95"/>
  <c r="AT39" i="95" s="1"/>
  <c r="AJ33" i="95"/>
  <c r="AK33" i="95"/>
  <c r="AT33" i="95" s="1"/>
  <c r="AJ27" i="95"/>
  <c r="AK27" i="95"/>
  <c r="AT27" i="95" s="1"/>
  <c r="AJ21" i="95"/>
  <c r="AK21" i="95"/>
  <c r="AT21" i="95" s="1"/>
  <c r="AJ15" i="95"/>
  <c r="AK15" i="95"/>
  <c r="AT15" i="95" s="1"/>
  <c r="AJ9" i="95"/>
  <c r="AK9" i="95"/>
  <c r="AT9" i="95" s="1"/>
  <c r="AB4" i="95"/>
  <c r="AJ3" i="95"/>
  <c r="Z81" i="94"/>
  <c r="AS43" i="91"/>
  <c r="AL43" i="91"/>
  <c r="AU43" i="91" s="1"/>
  <c r="AS30" i="91"/>
  <c r="AL30" i="91"/>
  <c r="AU30" i="91" s="1"/>
  <c r="AS57" i="91"/>
  <c r="AL57" i="91"/>
  <c r="AU57" i="91" s="1"/>
  <c r="AS18" i="75"/>
  <c r="AL18" i="75"/>
  <c r="AU18" i="75" s="1"/>
  <c r="AS36" i="75"/>
  <c r="AL36" i="75"/>
  <c r="AU36" i="75" s="1"/>
  <c r="AS54" i="75"/>
  <c r="AL54" i="75"/>
  <c r="AU54" i="75" s="1"/>
  <c r="AS72" i="75"/>
  <c r="AL72" i="75"/>
  <c r="AU72" i="75" s="1"/>
  <c r="AH79" i="43"/>
  <c r="AQ79" i="43" s="1"/>
  <c r="AQ81" i="43" s="1"/>
  <c r="AZ3" i="43"/>
  <c r="AX4" i="43" s="1"/>
  <c r="S4" i="43" s="1"/>
  <c r="AC4" i="43" s="1"/>
  <c r="AB5" i="43" s="1"/>
  <c r="AX3" i="43"/>
  <c r="S3" i="43" s="1"/>
  <c r="AC3" i="43" s="1"/>
  <c r="AX5" i="43"/>
  <c r="S5" i="43" s="1"/>
  <c r="AC5" i="43" s="1"/>
  <c r="AB6" i="43" s="1"/>
  <c r="AX6" i="43"/>
  <c r="S6" i="43" s="1"/>
  <c r="AC6" i="43" s="1"/>
  <c r="AB7" i="43" s="1"/>
  <c r="AX7" i="43"/>
  <c r="S7" i="43" s="1"/>
  <c r="AC7" i="43" s="1"/>
  <c r="AB8" i="43" s="1"/>
  <c r="AX8" i="43"/>
  <c r="S8" i="43" s="1"/>
  <c r="AC8" i="43" s="1"/>
  <c r="AB9" i="43" s="1"/>
  <c r="AX9" i="43"/>
  <c r="S9" i="43" s="1"/>
  <c r="AC9" i="43" s="1"/>
  <c r="AB10" i="43" s="1"/>
  <c r="AX10" i="43"/>
  <c r="S10" i="43" s="1"/>
  <c r="AC10" i="43" s="1"/>
  <c r="AB11" i="43" s="1"/>
  <c r="AX11" i="43"/>
  <c r="S11" i="43" s="1"/>
  <c r="AC11" i="43" s="1"/>
  <c r="AB12" i="43" s="1"/>
  <c r="AX12" i="43"/>
  <c r="S12" i="43" s="1"/>
  <c r="AC12" i="43" s="1"/>
  <c r="AB13" i="43" s="1"/>
  <c r="AX13" i="43"/>
  <c r="S13" i="43" s="1"/>
  <c r="AC13" i="43" s="1"/>
  <c r="AB14" i="43" s="1"/>
  <c r="AX14" i="43"/>
  <c r="S14" i="43" s="1"/>
  <c r="AC14" i="43" s="1"/>
  <c r="AB15" i="43" s="1"/>
  <c r="AX15" i="43"/>
  <c r="S15" i="43" s="1"/>
  <c r="AC15" i="43" s="1"/>
  <c r="AB16" i="43" s="1"/>
  <c r="AX16" i="43"/>
  <c r="S16" i="43" s="1"/>
  <c r="AC16" i="43" s="1"/>
  <c r="AB17" i="43" s="1"/>
  <c r="AX17" i="43"/>
  <c r="S17" i="43" s="1"/>
  <c r="AC17" i="43" s="1"/>
  <c r="AB18" i="43" s="1"/>
  <c r="AX18" i="43"/>
  <c r="S18" i="43" s="1"/>
  <c r="AC18" i="43" s="1"/>
  <c r="AB19" i="43" s="1"/>
  <c r="AX19" i="43"/>
  <c r="S19" i="43" s="1"/>
  <c r="AC19" i="43" s="1"/>
  <c r="AB20" i="43" s="1"/>
  <c r="AX20" i="43"/>
  <c r="S20" i="43" s="1"/>
  <c r="AC20" i="43" s="1"/>
  <c r="AB21" i="43" s="1"/>
  <c r="AX21" i="43"/>
  <c r="S21" i="43" s="1"/>
  <c r="AC21" i="43" s="1"/>
  <c r="AB22" i="43" s="1"/>
  <c r="AX22" i="43"/>
  <c r="S22" i="43" s="1"/>
  <c r="AC22" i="43" s="1"/>
  <c r="AB23" i="43" s="1"/>
  <c r="AX23" i="43"/>
  <c r="S23" i="43" s="1"/>
  <c r="AC23" i="43" s="1"/>
  <c r="AB24" i="43" s="1"/>
  <c r="AX24" i="43"/>
  <c r="S24" i="43" s="1"/>
  <c r="AC24" i="43" s="1"/>
  <c r="AB25" i="43" s="1"/>
  <c r="AX25" i="43"/>
  <c r="S25" i="43" s="1"/>
  <c r="AC25" i="43" s="1"/>
  <c r="AB26" i="43" s="1"/>
  <c r="AX26" i="43"/>
  <c r="S26" i="43" s="1"/>
  <c r="AC26" i="43" s="1"/>
  <c r="AB27" i="43" s="1"/>
  <c r="AX27" i="43"/>
  <c r="S27" i="43" s="1"/>
  <c r="AC27" i="43" s="1"/>
  <c r="AB28" i="43" s="1"/>
  <c r="AX28" i="43"/>
  <c r="S28" i="43" s="1"/>
  <c r="AC28" i="43" s="1"/>
  <c r="AB29" i="43" s="1"/>
  <c r="AX29" i="43"/>
  <c r="S29" i="43" s="1"/>
  <c r="AC29" i="43" s="1"/>
  <c r="AB30" i="43" s="1"/>
  <c r="AX30" i="43"/>
  <c r="S30" i="43" s="1"/>
  <c r="AC30" i="43" s="1"/>
  <c r="AB31" i="43" s="1"/>
  <c r="AX31" i="43"/>
  <c r="S31" i="43" s="1"/>
  <c r="AC31" i="43" s="1"/>
  <c r="AB32" i="43" s="1"/>
  <c r="AX32" i="43"/>
  <c r="S32" i="43" s="1"/>
  <c r="AC32" i="43" s="1"/>
  <c r="AB33" i="43" s="1"/>
  <c r="AX33" i="43"/>
  <c r="S33" i="43" s="1"/>
  <c r="AC33" i="43" s="1"/>
  <c r="AB34" i="43" s="1"/>
  <c r="AX34" i="43"/>
  <c r="S34" i="43" s="1"/>
  <c r="AC34" i="43" s="1"/>
  <c r="AB35" i="43" s="1"/>
  <c r="AX35" i="43"/>
  <c r="S35" i="43" s="1"/>
  <c r="AC35" i="43" s="1"/>
  <c r="AB36" i="43" s="1"/>
  <c r="AX36" i="43"/>
  <c r="S36" i="43" s="1"/>
  <c r="AC36" i="43" s="1"/>
  <c r="AB37" i="43" s="1"/>
  <c r="AX37" i="43"/>
  <c r="S37" i="43" s="1"/>
  <c r="AC37" i="43" s="1"/>
  <c r="AB38" i="43" s="1"/>
  <c r="AX38" i="43"/>
  <c r="S38" i="43" s="1"/>
  <c r="AC38" i="43" s="1"/>
  <c r="AB39" i="43" s="1"/>
  <c r="AX39" i="43"/>
  <c r="S39" i="43" s="1"/>
  <c r="AC39" i="43" s="1"/>
  <c r="AB40" i="43" s="1"/>
  <c r="AX40" i="43"/>
  <c r="S40" i="43" s="1"/>
  <c r="AC40" i="43" s="1"/>
  <c r="AB41" i="43" s="1"/>
  <c r="AX41" i="43"/>
  <c r="S41" i="43" s="1"/>
  <c r="AC41" i="43" s="1"/>
  <c r="AB42" i="43" s="1"/>
  <c r="AX42" i="43"/>
  <c r="S42" i="43" s="1"/>
  <c r="AC42" i="43" s="1"/>
  <c r="AB43" i="43" s="1"/>
  <c r="AX43" i="43"/>
  <c r="S43" i="43" s="1"/>
  <c r="AC43" i="43" s="1"/>
  <c r="AB44" i="43" s="1"/>
  <c r="AX44" i="43"/>
  <c r="S44" i="43" s="1"/>
  <c r="AC44" i="43" s="1"/>
  <c r="AB45" i="43" s="1"/>
  <c r="AX45" i="43"/>
  <c r="S45" i="43" s="1"/>
  <c r="AC45" i="43" s="1"/>
  <c r="AB46" i="43" s="1"/>
  <c r="AX46" i="43"/>
  <c r="S46" i="43" s="1"/>
  <c r="AC46" i="43" s="1"/>
  <c r="AB47" i="43" s="1"/>
  <c r="AX47" i="43"/>
  <c r="S47" i="43" s="1"/>
  <c r="AC47" i="43" s="1"/>
  <c r="AB48" i="43" s="1"/>
  <c r="AX48" i="43"/>
  <c r="S48" i="43" s="1"/>
  <c r="AC48" i="43" s="1"/>
  <c r="AB49" i="43" s="1"/>
  <c r="AX49" i="43"/>
  <c r="S49" i="43" s="1"/>
  <c r="AC49" i="43" s="1"/>
  <c r="AB50" i="43" s="1"/>
  <c r="AX50" i="43"/>
  <c r="S50" i="43" s="1"/>
  <c r="AC50" i="43" s="1"/>
  <c r="AB51" i="43" s="1"/>
  <c r="AX51" i="43"/>
  <c r="S51" i="43" s="1"/>
  <c r="AC51" i="43" s="1"/>
  <c r="AB52" i="43" s="1"/>
  <c r="AX52" i="43"/>
  <c r="S52" i="43" s="1"/>
  <c r="AC52" i="43" s="1"/>
  <c r="AB53" i="43" s="1"/>
  <c r="AX53" i="43"/>
  <c r="S53" i="43" s="1"/>
  <c r="AC53" i="43" s="1"/>
  <c r="AB54" i="43" s="1"/>
  <c r="AX54" i="43"/>
  <c r="S54" i="43" s="1"/>
  <c r="AC54" i="43" s="1"/>
  <c r="AB55" i="43" s="1"/>
  <c r="AX55" i="43"/>
  <c r="S55" i="43" s="1"/>
  <c r="AC55" i="43" s="1"/>
  <c r="AB56" i="43" s="1"/>
  <c r="AX56" i="43"/>
  <c r="S56" i="43" s="1"/>
  <c r="AC56" i="43" s="1"/>
  <c r="AB57" i="43" s="1"/>
  <c r="AX57" i="43"/>
  <c r="S57" i="43" s="1"/>
  <c r="AC57" i="43" s="1"/>
  <c r="AB58" i="43" s="1"/>
  <c r="AX58" i="43"/>
  <c r="S58" i="43" s="1"/>
  <c r="AC58" i="43" s="1"/>
  <c r="AB59" i="43" s="1"/>
  <c r="AX59" i="43"/>
  <c r="S59" i="43" s="1"/>
  <c r="AC59" i="43" s="1"/>
  <c r="AB60" i="43" s="1"/>
  <c r="AX60" i="43"/>
  <c r="S60" i="43" s="1"/>
  <c r="AC60" i="43" s="1"/>
  <c r="AB61" i="43" s="1"/>
  <c r="AX61" i="43"/>
  <c r="S61" i="43" s="1"/>
  <c r="AC61" i="43" s="1"/>
  <c r="AB62" i="43" s="1"/>
  <c r="AX62" i="43"/>
  <c r="S62" i="43" s="1"/>
  <c r="AC62" i="43" s="1"/>
  <c r="AB63" i="43" s="1"/>
  <c r="AX63" i="43"/>
  <c r="S63" i="43" s="1"/>
  <c r="AC63" i="43" s="1"/>
  <c r="AB64" i="43" s="1"/>
  <c r="AX64" i="43"/>
  <c r="S64" i="43" s="1"/>
  <c r="AC64" i="43" s="1"/>
  <c r="AB65" i="43" s="1"/>
  <c r="AX65" i="43"/>
  <c r="S65" i="43" s="1"/>
  <c r="AC65" i="43" s="1"/>
  <c r="AB66" i="43" s="1"/>
  <c r="AX66" i="43"/>
  <c r="S66" i="43" s="1"/>
  <c r="AC66" i="43" s="1"/>
  <c r="AB67" i="43" s="1"/>
  <c r="AX67" i="43"/>
  <c r="S67" i="43" s="1"/>
  <c r="AC67" i="43" s="1"/>
  <c r="AB68" i="43" s="1"/>
  <c r="AX68" i="43"/>
  <c r="S68" i="43" s="1"/>
  <c r="AC68" i="43" s="1"/>
  <c r="AB69" i="43" s="1"/>
  <c r="AX69" i="43"/>
  <c r="S69" i="43" s="1"/>
  <c r="AC69" i="43" s="1"/>
  <c r="AB70" i="43" s="1"/>
  <c r="AX70" i="43"/>
  <c r="S70" i="43" s="1"/>
  <c r="AC70" i="43" s="1"/>
  <c r="AB71" i="43" s="1"/>
  <c r="AX71" i="43"/>
  <c r="S71" i="43" s="1"/>
  <c r="AC71" i="43" s="1"/>
  <c r="AB72" i="43" s="1"/>
  <c r="AX72" i="43"/>
  <c r="S72" i="43" s="1"/>
  <c r="AC72" i="43" s="1"/>
  <c r="AB73" i="43" s="1"/>
  <c r="AX73" i="43"/>
  <c r="S73" i="43" s="1"/>
  <c r="AC73" i="43" s="1"/>
  <c r="AB74" i="43" s="1"/>
  <c r="AX74" i="43"/>
  <c r="S74" i="43" s="1"/>
  <c r="AC74" i="43" s="1"/>
  <c r="AB75" i="43" s="1"/>
  <c r="AX76" i="43"/>
  <c r="S76" i="43" s="1"/>
  <c r="AC76" i="43" s="1"/>
  <c r="AB77" i="43" s="1"/>
  <c r="AX75" i="43"/>
  <c r="S75" i="43" s="1"/>
  <c r="AC75" i="43" s="1"/>
  <c r="AB76" i="43" s="1"/>
  <c r="AX77" i="43"/>
  <c r="S77" i="43" s="1"/>
  <c r="AC77" i="43" s="1"/>
  <c r="AB78" i="43" s="1"/>
  <c r="AX78" i="43"/>
  <c r="S78" i="43" s="1"/>
  <c r="AC78" i="43" s="1"/>
  <c r="AB79" i="43" s="1"/>
  <c r="AH79" i="46"/>
  <c r="AQ79" i="46" s="1"/>
  <c r="AR78" i="41"/>
  <c r="AH79" i="25"/>
  <c r="AQ79" i="25" s="1"/>
  <c r="AS59" i="91"/>
  <c r="AL59" i="91"/>
  <c r="AU59" i="91" s="1"/>
  <c r="AR78" i="29"/>
  <c r="AS19" i="75"/>
  <c r="AL19" i="75"/>
  <c r="AU19" i="75" s="1"/>
  <c r="AS37" i="75"/>
  <c r="AL37" i="75"/>
  <c r="AU37" i="75" s="1"/>
  <c r="AS55" i="75"/>
  <c r="AL55" i="75"/>
  <c r="AU55" i="75" s="1"/>
  <c r="AS73" i="75"/>
  <c r="AL73" i="75"/>
  <c r="AU73" i="75" s="1"/>
  <c r="X82" i="85"/>
  <c r="Y82" i="85"/>
  <c r="AS53" i="91"/>
  <c r="AL53" i="91"/>
  <c r="AU53" i="91" s="1"/>
  <c r="AS38" i="75"/>
  <c r="AL38" i="75"/>
  <c r="AU38" i="75" s="1"/>
  <c r="AS25" i="91"/>
  <c r="AL25" i="91"/>
  <c r="AU25" i="91" s="1"/>
  <c r="AS58" i="75"/>
  <c r="AL58" i="75"/>
  <c r="AU58" i="75" s="1"/>
  <c r="AH83" i="77"/>
  <c r="AQ83" i="77" s="1"/>
  <c r="AS23" i="75"/>
  <c r="AL23" i="75"/>
  <c r="AU23" i="75" s="1"/>
  <c r="AJ64" i="95"/>
  <c r="AK64" i="95"/>
  <c r="AT64" i="95" s="1"/>
  <c r="AK16" i="95"/>
  <c r="AT16" i="95" s="1"/>
  <c r="AJ16" i="95"/>
  <c r="AJ38" i="95"/>
  <c r="AK38" i="95"/>
  <c r="AT38" i="95" s="1"/>
  <c r="AJ32" i="95"/>
  <c r="AK32" i="95"/>
  <c r="AT32" i="95" s="1"/>
  <c r="AJ26" i="95"/>
  <c r="AK26" i="95"/>
  <c r="AT26" i="95" s="1"/>
  <c r="AJ20" i="95"/>
  <c r="AK20" i="95"/>
  <c r="AT20" i="95" s="1"/>
  <c r="AJ14" i="95"/>
  <c r="AK14" i="95"/>
  <c r="AT14" i="95" s="1"/>
  <c r="AJ8" i="95"/>
  <c r="AK8" i="95"/>
  <c r="AT8" i="95" s="1"/>
  <c r="Z81" i="45"/>
  <c r="Y81" i="45"/>
  <c r="X81" i="45"/>
  <c r="AS29" i="91"/>
  <c r="AL29" i="91"/>
  <c r="AU29" i="91" s="1"/>
  <c r="AS70" i="91"/>
  <c r="AL70" i="91"/>
  <c r="AU70" i="91" s="1"/>
  <c r="AS64" i="91"/>
  <c r="AL64" i="91"/>
  <c r="AU64" i="91" s="1"/>
  <c r="AR79" i="74"/>
  <c r="AS22" i="75"/>
  <c r="AL22" i="75"/>
  <c r="AU22" i="75" s="1"/>
  <c r="AS77" i="75"/>
  <c r="AL77" i="75"/>
  <c r="AU77" i="75" s="1"/>
  <c r="AS41" i="75"/>
  <c r="AL41" i="75"/>
  <c r="AU41" i="75" s="1"/>
  <c r="AJ52" i="95"/>
  <c r="AK52" i="95"/>
  <c r="AT52" i="95" s="1"/>
  <c r="AK28" i="95"/>
  <c r="AT28" i="95" s="1"/>
  <c r="AJ28" i="95"/>
  <c r="AJ5" i="95"/>
  <c r="AK5" i="95"/>
  <c r="AT5" i="95" s="1"/>
  <c r="AJ50" i="95"/>
  <c r="AK50" i="95"/>
  <c r="AT50" i="95" s="1"/>
  <c r="Z79" i="41"/>
  <c r="Y81" i="86"/>
  <c r="Z81" i="86" s="1"/>
  <c r="X81" i="86"/>
  <c r="AS58" i="91"/>
  <c r="AL58" i="91"/>
  <c r="AU58" i="91" s="1"/>
  <c r="AS16" i="91"/>
  <c r="AL16" i="91"/>
  <c r="AU16" i="91" s="1"/>
  <c r="AS15" i="75"/>
  <c r="AL15" i="75"/>
  <c r="AU15" i="75" s="1"/>
  <c r="AS33" i="75"/>
  <c r="AL33" i="75"/>
  <c r="AU33" i="75" s="1"/>
  <c r="AS51" i="75"/>
  <c r="AL51" i="75"/>
  <c r="AU51" i="75" s="1"/>
  <c r="AS69" i="75"/>
  <c r="AL69" i="75"/>
  <c r="AU69" i="75" s="1"/>
  <c r="X79" i="93"/>
  <c r="Z79" i="93" s="1"/>
  <c r="Y79" i="93"/>
  <c r="AS19" i="91"/>
  <c r="AL19" i="91"/>
  <c r="AU19" i="91" s="1"/>
  <c r="AH80" i="26"/>
  <c r="AQ80" i="26" s="1"/>
  <c r="AS14" i="91"/>
  <c r="AL14" i="91"/>
  <c r="AU14" i="91" s="1"/>
  <c r="AR76" i="73"/>
  <c r="AS35" i="91"/>
  <c r="AL35" i="91"/>
  <c r="AU35" i="91" s="1"/>
  <c r="AS40" i="91"/>
  <c r="AL40" i="91"/>
  <c r="AU40" i="91" s="1"/>
  <c r="AJ79" i="95"/>
  <c r="AS79" i="95" s="1"/>
  <c r="AK79" i="95"/>
  <c r="AT79" i="95" s="1"/>
  <c r="AJ73" i="95"/>
  <c r="AK73" i="95"/>
  <c r="AT73" i="95" s="1"/>
  <c r="AJ67" i="95"/>
  <c r="AK67" i="95"/>
  <c r="AT67" i="95" s="1"/>
  <c r="AJ61" i="95"/>
  <c r="AK61" i="95"/>
  <c r="AT61" i="95" s="1"/>
  <c r="AJ55" i="95"/>
  <c r="AK55" i="95"/>
  <c r="AT55" i="95" s="1"/>
  <c r="AJ49" i="95"/>
  <c r="AK49" i="95"/>
  <c r="AT49" i="95" s="1"/>
  <c r="AK43" i="95"/>
  <c r="AT43" i="95" s="1"/>
  <c r="AJ43" i="95"/>
  <c r="AK37" i="95"/>
  <c r="AT37" i="95" s="1"/>
  <c r="AJ37" i="95"/>
  <c r="AK31" i="95"/>
  <c r="AT31" i="95" s="1"/>
  <c r="AJ31" i="95"/>
  <c r="AK25" i="95"/>
  <c r="AT25" i="95" s="1"/>
  <c r="AJ25" i="95"/>
  <c r="AK19" i="95"/>
  <c r="AT19" i="95" s="1"/>
  <c r="AJ19" i="95"/>
  <c r="AK13" i="95"/>
  <c r="AT13" i="95" s="1"/>
  <c r="AJ13" i="95"/>
  <c r="AJ7" i="95"/>
  <c r="AK7" i="95"/>
  <c r="AT7" i="95" s="1"/>
  <c r="AR78" i="46"/>
  <c r="AS44" i="91"/>
  <c r="AL44" i="91"/>
  <c r="AU44" i="91" s="1"/>
  <c r="AS51" i="91"/>
  <c r="AL51" i="91"/>
  <c r="AU51" i="91" s="1"/>
  <c r="AS6" i="75"/>
  <c r="AL6" i="75"/>
  <c r="AU6" i="75" s="1"/>
  <c r="AS24" i="75"/>
  <c r="AL24" i="75"/>
  <c r="AU24" i="75" s="1"/>
  <c r="AS42" i="75"/>
  <c r="AL42" i="75"/>
  <c r="AU42" i="75" s="1"/>
  <c r="AS60" i="75"/>
  <c r="AL60" i="75"/>
  <c r="AU60" i="75" s="1"/>
  <c r="AS76" i="75"/>
  <c r="AL76" i="75"/>
  <c r="AU76" i="75" s="1"/>
  <c r="AT81" i="91"/>
  <c r="AS37" i="91"/>
  <c r="AL37" i="91"/>
  <c r="AU37" i="91" s="1"/>
  <c r="AS60" i="91"/>
  <c r="AL60" i="91"/>
  <c r="AU60" i="91" s="1"/>
  <c r="AI82" i="90"/>
  <c r="AN82" i="90"/>
  <c r="Z79" i="25"/>
  <c r="AS23" i="91"/>
  <c r="AL23" i="91"/>
  <c r="AU23" i="91" s="1"/>
  <c r="AS7" i="75"/>
  <c r="AL7" i="75"/>
  <c r="AU7" i="75" s="1"/>
  <c r="AS25" i="75"/>
  <c r="AL25" i="75"/>
  <c r="AU25" i="75" s="1"/>
  <c r="AS43" i="75"/>
  <c r="AL43" i="75"/>
  <c r="AU43" i="75" s="1"/>
  <c r="AS61" i="75"/>
  <c r="AL61" i="75"/>
  <c r="AU61" i="75" s="1"/>
  <c r="AS74" i="91"/>
  <c r="AL74" i="91"/>
  <c r="AU74" i="91" s="1"/>
  <c r="AS20" i="75"/>
  <c r="AL20" i="75"/>
  <c r="AU20" i="75" s="1"/>
  <c r="AS74" i="75"/>
  <c r="AL74" i="75"/>
  <c r="AU74" i="75" s="1"/>
  <c r="AS52" i="91"/>
  <c r="AL52" i="91"/>
  <c r="AU52" i="91" s="1"/>
  <c r="AR80" i="89"/>
  <c r="AH81" i="89"/>
  <c r="AQ81" i="89" s="1"/>
  <c r="AS5" i="75"/>
  <c r="AL5" i="75"/>
  <c r="AU5" i="75" s="1"/>
  <c r="AJ76" i="95"/>
  <c r="AK76" i="95"/>
  <c r="AT76" i="95" s="1"/>
  <c r="AK40" i="95"/>
  <c r="AT40" i="95" s="1"/>
  <c r="AJ40" i="95"/>
  <c r="AR79" i="26"/>
  <c r="AS17" i="91"/>
  <c r="AL17" i="91"/>
  <c r="AU17" i="91" s="1"/>
  <c r="AS26" i="75"/>
  <c r="AL26" i="75"/>
  <c r="AU26" i="75" s="1"/>
  <c r="AS81" i="83"/>
  <c r="AS47" i="91"/>
  <c r="AL47" i="91"/>
  <c r="AU47" i="91" s="1"/>
  <c r="AS4" i="87"/>
  <c r="AL4" i="87"/>
  <c r="AU4" i="87" s="1"/>
  <c r="AU81" i="87" s="1"/>
  <c r="C11" i="87" s="1"/>
  <c r="F40" i="97" s="1"/>
  <c r="AR79" i="33"/>
  <c r="AS78" i="91"/>
  <c r="AL78" i="91"/>
  <c r="AU78" i="91" s="1"/>
  <c r="AS10" i="75"/>
  <c r="AL10" i="75"/>
  <c r="AU10" i="75" s="1"/>
  <c r="AS81" i="87"/>
  <c r="AS12" i="91"/>
  <c r="AL12" i="91"/>
  <c r="AU12" i="91" s="1"/>
  <c r="AS11" i="91"/>
  <c r="AL11" i="91"/>
  <c r="AU11" i="91" s="1"/>
  <c r="AJ4" i="75"/>
  <c r="AK4" i="75"/>
  <c r="AT4" i="75" s="1"/>
  <c r="AT81" i="75" s="1"/>
  <c r="AN78" i="93"/>
  <c r="AI78" i="93"/>
  <c r="AS41" i="91"/>
  <c r="AL41" i="91"/>
  <c r="AU41" i="91" s="1"/>
  <c r="AS10" i="91"/>
  <c r="AL10" i="91"/>
  <c r="AU10" i="91" s="1"/>
  <c r="AS16" i="75"/>
  <c r="AL16" i="75"/>
  <c r="AU16" i="75" s="1"/>
  <c r="AS34" i="75"/>
  <c r="AL34" i="75"/>
  <c r="AU34" i="75" s="1"/>
  <c r="AS52" i="75"/>
  <c r="AL52" i="75"/>
  <c r="AU52" i="75" s="1"/>
  <c r="AS70" i="75"/>
  <c r="AL70" i="75"/>
  <c r="AU70" i="75" s="1"/>
  <c r="AH80" i="74"/>
  <c r="AQ80" i="74" s="1"/>
  <c r="Z80" i="33"/>
  <c r="W78" i="82"/>
  <c r="AG77" i="82"/>
  <c r="AP77" i="82" s="1"/>
  <c r="AE77" i="82"/>
  <c r="AF77" i="82"/>
  <c r="AO77" i="82" s="1"/>
  <c r="AS13" i="91"/>
  <c r="AL13" i="91"/>
  <c r="AU13" i="91" s="1"/>
  <c r="AS36" i="91"/>
  <c r="AL36" i="91"/>
  <c r="AU36" i="91" s="1"/>
  <c r="AS17" i="75"/>
  <c r="AL17" i="75"/>
  <c r="AU17" i="75" s="1"/>
  <c r="AS35" i="75"/>
  <c r="AL35" i="75"/>
  <c r="AU35" i="75" s="1"/>
  <c r="AS53" i="75"/>
  <c r="AL53" i="75"/>
  <c r="AU53" i="75" s="1"/>
  <c r="AS71" i="75"/>
  <c r="AL71" i="75"/>
  <c r="AU71" i="75" s="1"/>
  <c r="AR80" i="34"/>
  <c r="AJ77" i="95"/>
  <c r="AK77" i="95"/>
  <c r="AT77" i="95" s="1"/>
  <c r="AJ72" i="95"/>
  <c r="AK72" i="95"/>
  <c r="AT72" i="95" s="1"/>
  <c r="AJ66" i="95"/>
  <c r="AK66" i="95"/>
  <c r="AT66" i="95" s="1"/>
  <c r="AJ60" i="95"/>
  <c r="AK60" i="95"/>
  <c r="AT60" i="95" s="1"/>
  <c r="AJ54" i="95"/>
  <c r="AK54" i="95"/>
  <c r="AT54" i="95" s="1"/>
  <c r="AJ48" i="95"/>
  <c r="AK48" i="95"/>
  <c r="AT48" i="95" s="1"/>
  <c r="AJ42" i="95"/>
  <c r="AK42" i="95"/>
  <c r="AT42" i="95" s="1"/>
  <c r="AJ36" i="95"/>
  <c r="AK36" i="95"/>
  <c r="AT36" i="95" s="1"/>
  <c r="AJ30" i="95"/>
  <c r="AK30" i="95"/>
  <c r="AT30" i="95" s="1"/>
  <c r="AJ24" i="95"/>
  <c r="AK24" i="95"/>
  <c r="AT24" i="95" s="1"/>
  <c r="AJ18" i="95"/>
  <c r="AK18" i="95"/>
  <c r="AT18" i="95" s="1"/>
  <c r="AJ12" i="95"/>
  <c r="AK12" i="95"/>
  <c r="AT12" i="95" s="1"/>
  <c r="AJ6" i="95"/>
  <c r="AK6" i="95"/>
  <c r="AT6" i="95" s="1"/>
  <c r="AR82" i="77"/>
  <c r="AS7" i="91"/>
  <c r="AL7" i="91"/>
  <c r="AU7" i="91" s="1"/>
  <c r="AI80" i="45"/>
  <c r="AN80" i="45"/>
  <c r="AS63" i="91"/>
  <c r="AL63" i="91"/>
  <c r="AU63" i="91" s="1"/>
  <c r="AH82" i="42"/>
  <c r="AQ82" i="42" s="1"/>
  <c r="AS4" i="91"/>
  <c r="AS81" i="91" s="1"/>
  <c r="AL4" i="91"/>
  <c r="AU4" i="91" s="1"/>
  <c r="AH77" i="73"/>
  <c r="AQ77" i="73" s="1"/>
  <c r="X79" i="78"/>
  <c r="Y79" i="78"/>
  <c r="Z79" i="78" s="1"/>
  <c r="AU81" i="91" l="1"/>
  <c r="C11" i="91" s="1"/>
  <c r="F44" i="97" s="1"/>
  <c r="AG79" i="78"/>
  <c r="AP79" i="78" s="1"/>
  <c r="AE79" i="78"/>
  <c r="AF79" i="78"/>
  <c r="AO79" i="78" s="1"/>
  <c r="W80" i="78"/>
  <c r="W80" i="93"/>
  <c r="AG79" i="93"/>
  <c r="AP79" i="93" s="1"/>
  <c r="AE79" i="93"/>
  <c r="AF79" i="93"/>
  <c r="AO79" i="93" s="1"/>
  <c r="AJ5" i="43"/>
  <c r="AK5" i="43"/>
  <c r="AT5" i="43" s="1"/>
  <c r="AG81" i="86"/>
  <c r="AP81" i="86" s="1"/>
  <c r="AF81" i="86"/>
  <c r="AO81" i="86" s="1"/>
  <c r="AE81" i="86"/>
  <c r="W82" i="86"/>
  <c r="AS18" i="95"/>
  <c r="AL18" i="95"/>
  <c r="AU18" i="95" s="1"/>
  <c r="AS54" i="95"/>
  <c r="AL54" i="95"/>
  <c r="AU54" i="95" s="1"/>
  <c r="AS40" i="95"/>
  <c r="AL40" i="95"/>
  <c r="AU40" i="95" s="1"/>
  <c r="AS55" i="95"/>
  <c r="AL55" i="95"/>
  <c r="AU55" i="95" s="1"/>
  <c r="AS73" i="95"/>
  <c r="AL73" i="95"/>
  <c r="AU73" i="95" s="1"/>
  <c r="AG79" i="41"/>
  <c r="AP79" i="41" s="1"/>
  <c r="AF79" i="41"/>
  <c r="AO79" i="41" s="1"/>
  <c r="AE79" i="41"/>
  <c r="W80" i="41"/>
  <c r="AK79" i="43"/>
  <c r="AT79" i="43" s="1"/>
  <c r="AJ79" i="43"/>
  <c r="AS79" i="43" s="1"/>
  <c r="AK73" i="43"/>
  <c r="AT73" i="43" s="1"/>
  <c r="AJ73" i="43"/>
  <c r="AK67" i="43"/>
  <c r="AT67" i="43" s="1"/>
  <c r="AJ67" i="43"/>
  <c r="AK61" i="43"/>
  <c r="AT61" i="43" s="1"/>
  <c r="AJ61" i="43"/>
  <c r="AK55" i="43"/>
  <c r="AT55" i="43" s="1"/>
  <c r="AJ55" i="43"/>
  <c r="AK49" i="43"/>
  <c r="AT49" i="43" s="1"/>
  <c r="AJ49" i="43"/>
  <c r="AK43" i="43"/>
  <c r="AT43" i="43" s="1"/>
  <c r="AJ43" i="43"/>
  <c r="AK37" i="43"/>
  <c r="AT37" i="43" s="1"/>
  <c r="AJ37" i="43"/>
  <c r="AJ31" i="43"/>
  <c r="AK31" i="43"/>
  <c r="AT31" i="43" s="1"/>
  <c r="AK25" i="43"/>
  <c r="AT25" i="43" s="1"/>
  <c r="AJ25" i="43"/>
  <c r="AK19" i="43"/>
  <c r="AT19" i="43" s="1"/>
  <c r="AJ19" i="43"/>
  <c r="AJ13" i="43"/>
  <c r="AK13" i="43"/>
  <c r="AT13" i="43" s="1"/>
  <c r="AK7" i="43"/>
  <c r="AT7" i="43" s="1"/>
  <c r="AJ7" i="43"/>
  <c r="AS9" i="95"/>
  <c r="AL9" i="95"/>
  <c r="AU9" i="95" s="1"/>
  <c r="AS27" i="95"/>
  <c r="AL27" i="95"/>
  <c r="AU27" i="95" s="1"/>
  <c r="AS45" i="95"/>
  <c r="AL45" i="95"/>
  <c r="AU45" i="95" s="1"/>
  <c r="AS63" i="95"/>
  <c r="AL63" i="95"/>
  <c r="AU63" i="95" s="1"/>
  <c r="AH79" i="38"/>
  <c r="AQ79" i="38" s="1"/>
  <c r="X81" i="81"/>
  <c r="Z81" i="81" s="1"/>
  <c r="Y81" i="81"/>
  <c r="AE83" i="90"/>
  <c r="W84" i="90"/>
  <c r="AG83" i="90"/>
  <c r="AP83" i="90" s="1"/>
  <c r="AF83" i="90"/>
  <c r="AO83" i="90" s="1"/>
  <c r="AS22" i="95"/>
  <c r="AL22" i="95"/>
  <c r="AU22" i="95" s="1"/>
  <c r="AN84" i="30"/>
  <c r="AI84" i="30"/>
  <c r="AR78" i="78"/>
  <c r="AS59" i="95"/>
  <c r="AL59" i="95"/>
  <c r="AU59" i="95" s="1"/>
  <c r="AR80" i="86"/>
  <c r="AS68" i="95"/>
  <c r="AL68" i="95"/>
  <c r="AU68" i="95" s="1"/>
  <c r="AI80" i="26"/>
  <c r="AN80" i="26"/>
  <c r="AI77" i="73"/>
  <c r="AN77" i="73"/>
  <c r="AF79" i="25"/>
  <c r="AO79" i="25" s="1"/>
  <c r="AE79" i="25"/>
  <c r="W80" i="25"/>
  <c r="AG79" i="25"/>
  <c r="AP79" i="25" s="1"/>
  <c r="AS25" i="95"/>
  <c r="AL25" i="95"/>
  <c r="AU25" i="95" s="1"/>
  <c r="AS20" i="95"/>
  <c r="AL20" i="95"/>
  <c r="AU20" i="95" s="1"/>
  <c r="AS38" i="95"/>
  <c r="AL38" i="95"/>
  <c r="AU38" i="95" s="1"/>
  <c r="AJ72" i="43"/>
  <c r="AK72" i="43"/>
  <c r="AT72" i="43" s="1"/>
  <c r="AJ66" i="43"/>
  <c r="AK66" i="43"/>
  <c r="AT66" i="43" s="1"/>
  <c r="AJ60" i="43"/>
  <c r="AK60" i="43"/>
  <c r="AT60" i="43" s="1"/>
  <c r="AJ54" i="43"/>
  <c r="AK54" i="43"/>
  <c r="AT54" i="43" s="1"/>
  <c r="AJ36" i="43"/>
  <c r="AK36" i="43"/>
  <c r="AT36" i="43" s="1"/>
  <c r="AJ30" i="43"/>
  <c r="AK30" i="43"/>
  <c r="AT30" i="43" s="1"/>
  <c r="AJ24" i="43"/>
  <c r="AK24" i="43"/>
  <c r="AT24" i="43" s="1"/>
  <c r="AJ18" i="43"/>
  <c r="AK18" i="43"/>
  <c r="AT18" i="43" s="1"/>
  <c r="AJ12" i="43"/>
  <c r="AK12" i="43"/>
  <c r="AT12" i="43" s="1"/>
  <c r="AJ6" i="43"/>
  <c r="AK6" i="43"/>
  <c r="AT6" i="43" s="1"/>
  <c r="AG79" i="38"/>
  <c r="AP79" i="38" s="1"/>
  <c r="AF79" i="38"/>
  <c r="AO79" i="38" s="1"/>
  <c r="AE79" i="38"/>
  <c r="W80" i="38"/>
  <c r="AR81" i="85"/>
  <c r="AS23" i="95"/>
  <c r="AL23" i="95"/>
  <c r="AU23" i="95" s="1"/>
  <c r="AS41" i="95"/>
  <c r="AL41" i="95"/>
  <c r="AU41" i="95" s="1"/>
  <c r="AS78" i="95"/>
  <c r="AL78" i="95"/>
  <c r="AU78" i="95" s="1"/>
  <c r="AS44" i="95"/>
  <c r="AL44" i="95"/>
  <c r="AU44" i="95" s="1"/>
  <c r="AS34" i="95"/>
  <c r="AL34" i="95"/>
  <c r="AU34" i="95" s="1"/>
  <c r="AI83" i="77"/>
  <c r="AN83" i="77"/>
  <c r="AJ78" i="43"/>
  <c r="AK78" i="43"/>
  <c r="AT78" i="43" s="1"/>
  <c r="AR80" i="45"/>
  <c r="AS6" i="95"/>
  <c r="AL6" i="95"/>
  <c r="AU6" i="95" s="1"/>
  <c r="AS24" i="95"/>
  <c r="AL24" i="95"/>
  <c r="AU24" i="95" s="1"/>
  <c r="AS42" i="95"/>
  <c r="AL42" i="95"/>
  <c r="AU42" i="95" s="1"/>
  <c r="AS60" i="95"/>
  <c r="AL60" i="95"/>
  <c r="AU60" i="95" s="1"/>
  <c r="AS77" i="95"/>
  <c r="AL77" i="95"/>
  <c r="AU77" i="95" s="1"/>
  <c r="AS7" i="95"/>
  <c r="AL7" i="95"/>
  <c r="AU7" i="95" s="1"/>
  <c r="AS61" i="95"/>
  <c r="AL61" i="95"/>
  <c r="AU61" i="95" s="1"/>
  <c r="AS50" i="95"/>
  <c r="AL50" i="95"/>
  <c r="AU50" i="95" s="1"/>
  <c r="AS52" i="95"/>
  <c r="AL52" i="95"/>
  <c r="AU52" i="95" s="1"/>
  <c r="AS16" i="95"/>
  <c r="AL16" i="95"/>
  <c r="AU16" i="95" s="1"/>
  <c r="AK76" i="43"/>
  <c r="AT76" i="43" s="1"/>
  <c r="AJ76" i="43"/>
  <c r="AJ71" i="43"/>
  <c r="AK71" i="43"/>
  <c r="AT71" i="43" s="1"/>
  <c r="AJ65" i="43"/>
  <c r="AK65" i="43"/>
  <c r="AT65" i="43" s="1"/>
  <c r="AJ59" i="43"/>
  <c r="AK59" i="43"/>
  <c r="AT59" i="43" s="1"/>
  <c r="AJ53" i="43"/>
  <c r="AK53" i="43"/>
  <c r="AT53" i="43" s="1"/>
  <c r="AJ47" i="43"/>
  <c r="AK47" i="43"/>
  <c r="AT47" i="43" s="1"/>
  <c r="AJ41" i="43"/>
  <c r="AK41" i="43"/>
  <c r="AT41" i="43" s="1"/>
  <c r="AJ35" i="43"/>
  <c r="AK35" i="43"/>
  <c r="AT35" i="43" s="1"/>
  <c r="AJ29" i="43"/>
  <c r="AK29" i="43"/>
  <c r="AT29" i="43" s="1"/>
  <c r="AJ23" i="43"/>
  <c r="AK23" i="43"/>
  <c r="AT23" i="43" s="1"/>
  <c r="AJ17" i="43"/>
  <c r="AK17" i="43"/>
  <c r="AT17" i="43" s="1"/>
  <c r="AJ11" i="43"/>
  <c r="AK11" i="43"/>
  <c r="AT11" i="43" s="1"/>
  <c r="AB4" i="43"/>
  <c r="AJ3" i="43"/>
  <c r="W82" i="94"/>
  <c r="AG81" i="94"/>
  <c r="AP81" i="94" s="1"/>
  <c r="AE81" i="94"/>
  <c r="AF81" i="94"/>
  <c r="AO81" i="94" s="1"/>
  <c r="AS15" i="95"/>
  <c r="AL15" i="95"/>
  <c r="AU15" i="95" s="1"/>
  <c r="AS33" i="95"/>
  <c r="AL33" i="95"/>
  <c r="AU33" i="95" s="1"/>
  <c r="AS51" i="95"/>
  <c r="AL51" i="95"/>
  <c r="AU51" i="95" s="1"/>
  <c r="AS69" i="95"/>
  <c r="AL69" i="95"/>
  <c r="AU69" i="95" s="1"/>
  <c r="AH82" i="37"/>
  <c r="AQ82" i="37" s="1"/>
  <c r="AI79" i="95"/>
  <c r="AN79" i="95"/>
  <c r="AN81" i="95" s="1"/>
  <c r="Y78" i="47"/>
  <c r="X78" i="47"/>
  <c r="AI79" i="43"/>
  <c r="AN79" i="43"/>
  <c r="AN81" i="43" s="1"/>
  <c r="X80" i="46"/>
  <c r="Y80" i="46"/>
  <c r="Y81" i="74"/>
  <c r="Z81" i="74" s="1"/>
  <c r="X81" i="74"/>
  <c r="AN79" i="29"/>
  <c r="AI79" i="29"/>
  <c r="AS36" i="95"/>
  <c r="AL36" i="95"/>
  <c r="AU36" i="95" s="1"/>
  <c r="AI77" i="82"/>
  <c r="AN77" i="82"/>
  <c r="AE81" i="45"/>
  <c r="AF81" i="45"/>
  <c r="AO81" i="45" s="1"/>
  <c r="W82" i="45"/>
  <c r="AG81" i="45"/>
  <c r="AP81" i="45" s="1"/>
  <c r="AJ48" i="43"/>
  <c r="AK48" i="43"/>
  <c r="AT48" i="43" s="1"/>
  <c r="AH79" i="78"/>
  <c r="AQ79" i="78" s="1"/>
  <c r="Y78" i="82"/>
  <c r="X78" i="82"/>
  <c r="AS76" i="95"/>
  <c r="AL76" i="95"/>
  <c r="AU76" i="95" s="1"/>
  <c r="AR82" i="90"/>
  <c r="AS13" i="95"/>
  <c r="AL13" i="95"/>
  <c r="AU13" i="95" s="1"/>
  <c r="AS31" i="95"/>
  <c r="AL31" i="95"/>
  <c r="AU31" i="95" s="1"/>
  <c r="AH81" i="86"/>
  <c r="AQ81" i="86" s="1"/>
  <c r="AS8" i="95"/>
  <c r="AL8" i="95"/>
  <c r="AU8" i="95" s="1"/>
  <c r="AS26" i="95"/>
  <c r="AL26" i="95"/>
  <c r="AU26" i="95" s="1"/>
  <c r="AJ77" i="43"/>
  <c r="AK77" i="43"/>
  <c r="AT77" i="43" s="1"/>
  <c r="AK70" i="43"/>
  <c r="AT70" i="43" s="1"/>
  <c r="AJ70" i="43"/>
  <c r="AK64" i="43"/>
  <c r="AT64" i="43" s="1"/>
  <c r="AJ64" i="43"/>
  <c r="AK58" i="43"/>
  <c r="AT58" i="43" s="1"/>
  <c r="AJ58" i="43"/>
  <c r="AK52" i="43"/>
  <c r="AT52" i="43" s="1"/>
  <c r="AJ52" i="43"/>
  <c r="AK46" i="43"/>
  <c r="AT46" i="43" s="1"/>
  <c r="AJ46" i="43"/>
  <c r="AJ40" i="43"/>
  <c r="AK40" i="43"/>
  <c r="AT40" i="43" s="1"/>
  <c r="AK34" i="43"/>
  <c r="AT34" i="43" s="1"/>
  <c r="AJ34" i="43"/>
  <c r="AK28" i="43"/>
  <c r="AT28" i="43" s="1"/>
  <c r="AJ28" i="43"/>
  <c r="AJ22" i="43"/>
  <c r="AK22" i="43"/>
  <c r="AT22" i="43" s="1"/>
  <c r="AK16" i="43"/>
  <c r="AT16" i="43" s="1"/>
  <c r="AJ16" i="43"/>
  <c r="AJ10" i="43"/>
  <c r="AK10" i="43"/>
  <c r="AT10" i="43" s="1"/>
  <c r="AS3" i="95"/>
  <c r="AL3" i="95"/>
  <c r="AU3" i="95" s="1"/>
  <c r="AS75" i="95"/>
  <c r="AL75" i="95"/>
  <c r="AU75" i="95" s="1"/>
  <c r="Z82" i="37"/>
  <c r="AI80" i="81"/>
  <c r="AN80" i="81"/>
  <c r="AS46" i="95"/>
  <c r="AL46" i="95"/>
  <c r="AU46" i="95" s="1"/>
  <c r="X85" i="30"/>
  <c r="Z85" i="30" s="1"/>
  <c r="Y85" i="30"/>
  <c r="AS11" i="95"/>
  <c r="AL11" i="95"/>
  <c r="AU11" i="95" s="1"/>
  <c r="AS29" i="95"/>
  <c r="AL29" i="95"/>
  <c r="AU29" i="95" s="1"/>
  <c r="AS47" i="95"/>
  <c r="AL47" i="95"/>
  <c r="AU47" i="95" s="1"/>
  <c r="AS65" i="95"/>
  <c r="AL65" i="95"/>
  <c r="AU65" i="95" s="1"/>
  <c r="AS56" i="95"/>
  <c r="AL56" i="95"/>
  <c r="AU56" i="95" s="1"/>
  <c r="AS74" i="95"/>
  <c r="AL74" i="95"/>
  <c r="AU74" i="95" s="1"/>
  <c r="AR78" i="38"/>
  <c r="AN80" i="74"/>
  <c r="AI80" i="74"/>
  <c r="X80" i="29"/>
  <c r="Y80" i="29"/>
  <c r="AS12" i="95"/>
  <c r="AL12" i="95"/>
  <c r="AU12" i="95" s="1"/>
  <c r="AS30" i="95"/>
  <c r="AL30" i="95"/>
  <c r="AU30" i="95" s="1"/>
  <c r="AS48" i="95"/>
  <c r="AL48" i="95"/>
  <c r="AU48" i="95" s="1"/>
  <c r="AS66" i="95"/>
  <c r="AL66" i="95"/>
  <c r="AU66" i="95" s="1"/>
  <c r="W81" i="33"/>
  <c r="AG80" i="33"/>
  <c r="AP80" i="33" s="1"/>
  <c r="AE80" i="33"/>
  <c r="AF80" i="33"/>
  <c r="AO80" i="33" s="1"/>
  <c r="AR78" i="93"/>
  <c r="AS49" i="95"/>
  <c r="AL49" i="95"/>
  <c r="AU49" i="95" s="1"/>
  <c r="AS67" i="95"/>
  <c r="AL67" i="95"/>
  <c r="AU67" i="95" s="1"/>
  <c r="AS5" i="95"/>
  <c r="AL5" i="95"/>
  <c r="AU5" i="95" s="1"/>
  <c r="AH82" i="85"/>
  <c r="AQ82" i="85" s="1"/>
  <c r="AJ75" i="43"/>
  <c r="AK75" i="43"/>
  <c r="AT75" i="43" s="1"/>
  <c r="AJ69" i="43"/>
  <c r="AK69" i="43"/>
  <c r="AT69" i="43" s="1"/>
  <c r="AJ63" i="43"/>
  <c r="AK63" i="43"/>
  <c r="AT63" i="43" s="1"/>
  <c r="AJ57" i="43"/>
  <c r="AK57" i="43"/>
  <c r="AT57" i="43" s="1"/>
  <c r="AJ51" i="43"/>
  <c r="AK51" i="43"/>
  <c r="AT51" i="43" s="1"/>
  <c r="AJ45" i="43"/>
  <c r="AK45" i="43"/>
  <c r="AT45" i="43" s="1"/>
  <c r="AJ39" i="43"/>
  <c r="AK39" i="43"/>
  <c r="AT39" i="43" s="1"/>
  <c r="AJ33" i="43"/>
  <c r="AK33" i="43"/>
  <c r="AT33" i="43" s="1"/>
  <c r="AJ27" i="43"/>
  <c r="AK27" i="43"/>
  <c r="AT27" i="43" s="1"/>
  <c r="AJ21" i="43"/>
  <c r="AK21" i="43"/>
  <c r="AT21" i="43" s="1"/>
  <c r="AJ15" i="43"/>
  <c r="AK15" i="43"/>
  <c r="AT15" i="43" s="1"/>
  <c r="AJ9" i="43"/>
  <c r="AK9" i="43"/>
  <c r="AT9" i="43" s="1"/>
  <c r="AJ4" i="95"/>
  <c r="AK4" i="95"/>
  <c r="AT4" i="95" s="1"/>
  <c r="AT81" i="95" s="1"/>
  <c r="AS21" i="95"/>
  <c r="AL21" i="95"/>
  <c r="AU21" i="95" s="1"/>
  <c r="AS39" i="95"/>
  <c r="AL39" i="95"/>
  <c r="AU39" i="95" s="1"/>
  <c r="AS57" i="95"/>
  <c r="AL57" i="95"/>
  <c r="AU57" i="95" s="1"/>
  <c r="AS62" i="95"/>
  <c r="AL62" i="95"/>
  <c r="AU62" i="95" s="1"/>
  <c r="AR81" i="37"/>
  <c r="AS58" i="95"/>
  <c r="AL58" i="95"/>
  <c r="AU58" i="95" s="1"/>
  <c r="Y82" i="34"/>
  <c r="X82" i="34"/>
  <c r="AN79" i="46"/>
  <c r="AI79" i="46"/>
  <c r="X84" i="77"/>
  <c r="Y84" i="77"/>
  <c r="X83" i="42"/>
  <c r="Z83" i="42" s="1"/>
  <c r="Y83" i="42"/>
  <c r="X82" i="89"/>
  <c r="Y82" i="89"/>
  <c r="AS72" i="95"/>
  <c r="AL72" i="95"/>
  <c r="AU72" i="95" s="1"/>
  <c r="AS4" i="75"/>
  <c r="AS81" i="75" s="1"/>
  <c r="AL4" i="75"/>
  <c r="AU4" i="75" s="1"/>
  <c r="AU81" i="75" s="1"/>
  <c r="C11" i="75" s="1"/>
  <c r="F28" i="97" s="1"/>
  <c r="AS43" i="95"/>
  <c r="AL43" i="95"/>
  <c r="AU43" i="95" s="1"/>
  <c r="AH79" i="93"/>
  <c r="AQ79" i="93" s="1"/>
  <c r="AJ42" i="43"/>
  <c r="AK42" i="43"/>
  <c r="AT42" i="43" s="1"/>
  <c r="AS19" i="95"/>
  <c r="AL19" i="95"/>
  <c r="AU19" i="95" s="1"/>
  <c r="AS37" i="95"/>
  <c r="AL37" i="95"/>
  <c r="AU37" i="95" s="1"/>
  <c r="AS28" i="95"/>
  <c r="AL28" i="95"/>
  <c r="AU28" i="95" s="1"/>
  <c r="AH81" i="45"/>
  <c r="AQ81" i="45" s="1"/>
  <c r="AS14" i="95"/>
  <c r="AL14" i="95"/>
  <c r="AU14" i="95" s="1"/>
  <c r="AS32" i="95"/>
  <c r="AL32" i="95"/>
  <c r="AU32" i="95" s="1"/>
  <c r="AS64" i="95"/>
  <c r="AL64" i="95"/>
  <c r="AU64" i="95" s="1"/>
  <c r="Z82" i="85"/>
  <c r="AJ74" i="43"/>
  <c r="AK74" i="43"/>
  <c r="AT74" i="43" s="1"/>
  <c r="AJ68" i="43"/>
  <c r="AK68" i="43"/>
  <c r="AT68" i="43" s="1"/>
  <c r="AJ62" i="43"/>
  <c r="AK62" i="43"/>
  <c r="AT62" i="43" s="1"/>
  <c r="AJ56" i="43"/>
  <c r="AK56" i="43"/>
  <c r="AT56" i="43" s="1"/>
  <c r="AJ50" i="43"/>
  <c r="AK50" i="43"/>
  <c r="AT50" i="43" s="1"/>
  <c r="AJ44" i="43"/>
  <c r="AK44" i="43"/>
  <c r="AT44" i="43" s="1"/>
  <c r="AJ38" i="43"/>
  <c r="AK38" i="43"/>
  <c r="AT38" i="43" s="1"/>
  <c r="AJ32" i="43"/>
  <c r="AK32" i="43"/>
  <c r="AT32" i="43" s="1"/>
  <c r="AJ26" i="43"/>
  <c r="AK26" i="43"/>
  <c r="AT26" i="43" s="1"/>
  <c r="AJ20" i="43"/>
  <c r="AK20" i="43"/>
  <c r="AT20" i="43" s="1"/>
  <c r="AJ14" i="43"/>
  <c r="AK14" i="43"/>
  <c r="AT14" i="43" s="1"/>
  <c r="AK8" i="43"/>
  <c r="AT8" i="43" s="1"/>
  <c r="AJ8" i="43"/>
  <c r="AH83" i="90"/>
  <c r="AQ83" i="90" s="1"/>
  <c r="AS10" i="95"/>
  <c r="AL10" i="95"/>
  <c r="AU10" i="95" s="1"/>
  <c r="AS70" i="95"/>
  <c r="AL70" i="95"/>
  <c r="AU70" i="95" s="1"/>
  <c r="AS17" i="95"/>
  <c r="AL17" i="95"/>
  <c r="AU17" i="95" s="1"/>
  <c r="AS35" i="95"/>
  <c r="AL35" i="95"/>
  <c r="AU35" i="95" s="1"/>
  <c r="AS53" i="95"/>
  <c r="AL53" i="95"/>
  <c r="AU53" i="95" s="1"/>
  <c r="AS71" i="95"/>
  <c r="AL71" i="95"/>
  <c r="AU71" i="95" s="1"/>
  <c r="AI77" i="47"/>
  <c r="AN77" i="47"/>
  <c r="Y81" i="26"/>
  <c r="X81" i="26"/>
  <c r="AI81" i="34"/>
  <c r="AN81" i="34"/>
  <c r="AI82" i="42"/>
  <c r="AN82" i="42"/>
  <c r="AN81" i="89"/>
  <c r="AI81" i="89"/>
  <c r="Y78" i="73"/>
  <c r="X78" i="73"/>
  <c r="Z78" i="73" s="1"/>
  <c r="AG78" i="73" l="1"/>
  <c r="AP78" i="73" s="1"/>
  <c r="AE78" i="73"/>
  <c r="W79" i="73"/>
  <c r="AF78" i="73"/>
  <c r="AO78" i="73" s="1"/>
  <c r="AG85" i="30"/>
  <c r="AP85" i="30" s="1"/>
  <c r="AF85" i="30"/>
  <c r="AO85" i="30" s="1"/>
  <c r="AE85" i="30"/>
  <c r="W86" i="30"/>
  <c r="AF81" i="74"/>
  <c r="AO81" i="74" s="1"/>
  <c r="AG81" i="74"/>
  <c r="AP81" i="74" s="1"/>
  <c r="W82" i="74"/>
  <c r="AE81" i="74"/>
  <c r="AE81" i="81"/>
  <c r="W82" i="81"/>
  <c r="AF81" i="81"/>
  <c r="AO81" i="81" s="1"/>
  <c r="AG81" i="81"/>
  <c r="AP81" i="81" s="1"/>
  <c r="AE83" i="42"/>
  <c r="W84" i="42"/>
  <c r="AG83" i="42"/>
  <c r="AP83" i="42" s="1"/>
  <c r="AF83" i="42"/>
  <c r="AO83" i="42" s="1"/>
  <c r="AR82" i="42"/>
  <c r="AS20" i="43"/>
  <c r="AL20" i="43"/>
  <c r="AU20" i="43" s="1"/>
  <c r="AS74" i="43"/>
  <c r="AL74" i="43"/>
  <c r="AU74" i="43" s="1"/>
  <c r="AH81" i="26"/>
  <c r="AQ81" i="26" s="1"/>
  <c r="Z81" i="26"/>
  <c r="AR79" i="46"/>
  <c r="AS4" i="95"/>
  <c r="AL4" i="95"/>
  <c r="AU4" i="95" s="1"/>
  <c r="AS21" i="43"/>
  <c r="AL21" i="43"/>
  <c r="AU21" i="43" s="1"/>
  <c r="AS39" i="43"/>
  <c r="AL39" i="43"/>
  <c r="AU39" i="43" s="1"/>
  <c r="AS57" i="43"/>
  <c r="AL57" i="43"/>
  <c r="AU57" i="43" s="1"/>
  <c r="AS75" i="43"/>
  <c r="AL75" i="43"/>
  <c r="AU75" i="43" s="1"/>
  <c r="X81" i="33"/>
  <c r="Y81" i="33"/>
  <c r="AR80" i="74"/>
  <c r="AS16" i="43"/>
  <c r="AL16" i="43"/>
  <c r="AU16" i="43" s="1"/>
  <c r="AS34" i="43"/>
  <c r="AL34" i="43"/>
  <c r="AU34" i="43" s="1"/>
  <c r="AS52" i="43"/>
  <c r="AL52" i="43"/>
  <c r="AU52" i="43" s="1"/>
  <c r="AS70" i="43"/>
  <c r="AL70" i="43"/>
  <c r="AU70" i="43" s="1"/>
  <c r="AS48" i="43"/>
  <c r="AL48" i="43"/>
  <c r="AU48" i="43" s="1"/>
  <c r="AH81" i="74"/>
  <c r="AQ81" i="74" s="1"/>
  <c r="AL79" i="95"/>
  <c r="AU79" i="95" s="1"/>
  <c r="AR79" i="95"/>
  <c r="AR81" i="95" s="1"/>
  <c r="Z82" i="94"/>
  <c r="X82" i="94"/>
  <c r="Y82" i="94"/>
  <c r="AS17" i="43"/>
  <c r="AL17" i="43"/>
  <c r="AU17" i="43" s="1"/>
  <c r="AS35" i="43"/>
  <c r="AL35" i="43"/>
  <c r="AU35" i="43" s="1"/>
  <c r="AS53" i="43"/>
  <c r="AL53" i="43"/>
  <c r="AU53" i="43" s="1"/>
  <c r="AS71" i="43"/>
  <c r="AL71" i="43"/>
  <c r="AU71" i="43" s="1"/>
  <c r="AS6" i="43"/>
  <c r="AL6" i="43"/>
  <c r="AU6" i="43" s="1"/>
  <c r="AS24" i="43"/>
  <c r="AL24" i="43"/>
  <c r="AU24" i="43" s="1"/>
  <c r="AS54" i="43"/>
  <c r="AL54" i="43"/>
  <c r="AU54" i="43" s="1"/>
  <c r="AS72" i="43"/>
  <c r="AL72" i="43"/>
  <c r="AU72" i="43" s="1"/>
  <c r="AS19" i="43"/>
  <c r="AL19" i="43"/>
  <c r="AU19" i="43" s="1"/>
  <c r="AS37" i="43"/>
  <c r="AL37" i="43"/>
  <c r="AU37" i="43" s="1"/>
  <c r="AS55" i="43"/>
  <c r="AL55" i="43"/>
  <c r="AU55" i="43" s="1"/>
  <c r="AS73" i="43"/>
  <c r="AL73" i="43"/>
  <c r="AU73" i="43" s="1"/>
  <c r="AN79" i="41"/>
  <c r="AI79" i="41"/>
  <c r="Z80" i="93"/>
  <c r="X80" i="93"/>
  <c r="Y80" i="93"/>
  <c r="AS38" i="43"/>
  <c r="AL38" i="43"/>
  <c r="AU38" i="43" s="1"/>
  <c r="AR77" i="82"/>
  <c r="AR79" i="43"/>
  <c r="AR81" i="43" s="1"/>
  <c r="AL79" i="43"/>
  <c r="AU79" i="43" s="1"/>
  <c r="AS3" i="43"/>
  <c r="AL3" i="43"/>
  <c r="AU3" i="43" s="1"/>
  <c r="AS76" i="43"/>
  <c r="AL76" i="43"/>
  <c r="AU76" i="43" s="1"/>
  <c r="Z80" i="38"/>
  <c r="X80" i="38"/>
  <c r="Y80" i="38"/>
  <c r="AR77" i="73"/>
  <c r="AR84" i="30"/>
  <c r="X82" i="86"/>
  <c r="Y82" i="86"/>
  <c r="AS5" i="43"/>
  <c r="AL5" i="43"/>
  <c r="AU5" i="43" s="1"/>
  <c r="Z80" i="78"/>
  <c r="Y80" i="78"/>
  <c r="X80" i="78"/>
  <c r="AR77" i="47"/>
  <c r="AS8" i="43"/>
  <c r="AL8" i="43"/>
  <c r="AU8" i="43" s="1"/>
  <c r="W83" i="85"/>
  <c r="AF82" i="85"/>
  <c r="AO82" i="85" s="1"/>
  <c r="AE82" i="85"/>
  <c r="AG82" i="85"/>
  <c r="AP82" i="85" s="1"/>
  <c r="AH82" i="34"/>
  <c r="AQ82" i="34" s="1"/>
  <c r="AS9" i="43"/>
  <c r="AL9" i="43"/>
  <c r="AU9" i="43" s="1"/>
  <c r="AS27" i="43"/>
  <c r="AL27" i="43"/>
  <c r="AU27" i="43" s="1"/>
  <c r="AS45" i="43"/>
  <c r="AL45" i="43"/>
  <c r="AU45" i="43" s="1"/>
  <c r="AS63" i="43"/>
  <c r="AL63" i="43"/>
  <c r="AU63" i="43" s="1"/>
  <c r="AS58" i="43"/>
  <c r="AL58" i="43"/>
  <c r="AU58" i="43" s="1"/>
  <c r="AH78" i="47"/>
  <c r="AQ78" i="47" s="1"/>
  <c r="AK4" i="43"/>
  <c r="AT4" i="43" s="1"/>
  <c r="AT81" i="43" s="1"/>
  <c r="AJ4" i="43"/>
  <c r="AS23" i="43"/>
  <c r="AL23" i="43"/>
  <c r="AU23" i="43" s="1"/>
  <c r="AS41" i="43"/>
  <c r="AL41" i="43"/>
  <c r="AU41" i="43" s="1"/>
  <c r="AS59" i="43"/>
  <c r="AL59" i="43"/>
  <c r="AU59" i="43" s="1"/>
  <c r="AS78" i="43"/>
  <c r="AL78" i="43"/>
  <c r="AU78" i="43" s="1"/>
  <c r="AN79" i="38"/>
  <c r="AI79" i="38"/>
  <c r="AS12" i="43"/>
  <c r="AL12" i="43"/>
  <c r="AU12" i="43" s="1"/>
  <c r="AS30" i="43"/>
  <c r="AL30" i="43"/>
  <c r="AU30" i="43" s="1"/>
  <c r="AS60" i="43"/>
  <c r="AL60" i="43"/>
  <c r="AU60" i="43" s="1"/>
  <c r="Y80" i="25"/>
  <c r="X80" i="25"/>
  <c r="Z80" i="25" s="1"/>
  <c r="Z84" i="90"/>
  <c r="X84" i="90"/>
  <c r="Y84" i="90"/>
  <c r="AS7" i="43"/>
  <c r="AL7" i="43"/>
  <c r="AU7" i="43" s="1"/>
  <c r="AS25" i="43"/>
  <c r="AL25" i="43"/>
  <c r="AU25" i="43" s="1"/>
  <c r="AS43" i="43"/>
  <c r="AL43" i="43"/>
  <c r="AU43" i="43" s="1"/>
  <c r="AS61" i="43"/>
  <c r="AL61" i="43"/>
  <c r="AU61" i="43" s="1"/>
  <c r="AH83" i="42"/>
  <c r="AQ83" i="42" s="1"/>
  <c r="AR81" i="34"/>
  <c r="AS26" i="43"/>
  <c r="AL26" i="43"/>
  <c r="AU26" i="43" s="1"/>
  <c r="AS44" i="43"/>
  <c r="AL44" i="43"/>
  <c r="AU44" i="43" s="1"/>
  <c r="AS62" i="43"/>
  <c r="AL62" i="43"/>
  <c r="AU62" i="43" s="1"/>
  <c r="AS42" i="43"/>
  <c r="AL42" i="43"/>
  <c r="AU42" i="43" s="1"/>
  <c r="AI80" i="33"/>
  <c r="AN80" i="33"/>
  <c r="AS81" i="95"/>
  <c r="AS22" i="43"/>
  <c r="AL22" i="43"/>
  <c r="AU22" i="43" s="1"/>
  <c r="AS40" i="43"/>
  <c r="AL40" i="43"/>
  <c r="AU40" i="43" s="1"/>
  <c r="AS77" i="43"/>
  <c r="AL77" i="43"/>
  <c r="AU77" i="43" s="1"/>
  <c r="AH78" i="82"/>
  <c r="AQ78" i="82" s="1"/>
  <c r="Y82" i="45"/>
  <c r="Z82" i="45" s="1"/>
  <c r="X82" i="45"/>
  <c r="AI81" i="94"/>
  <c r="AN81" i="94"/>
  <c r="AR80" i="26"/>
  <c r="AI83" i="90"/>
  <c r="AN83" i="90"/>
  <c r="AN81" i="86"/>
  <c r="AI81" i="86"/>
  <c r="AI79" i="93"/>
  <c r="AN79" i="93"/>
  <c r="AR81" i="89"/>
  <c r="AH82" i="89"/>
  <c r="AQ82" i="89" s="1"/>
  <c r="AH84" i="77"/>
  <c r="AQ84" i="77" s="1"/>
  <c r="Z82" i="34"/>
  <c r="AS15" i="43"/>
  <c r="AL15" i="43"/>
  <c r="AU15" i="43" s="1"/>
  <c r="AS33" i="43"/>
  <c r="AL33" i="43"/>
  <c r="AU33" i="43" s="1"/>
  <c r="AS51" i="43"/>
  <c r="AL51" i="43"/>
  <c r="AU51" i="43" s="1"/>
  <c r="AS69" i="43"/>
  <c r="AL69" i="43"/>
  <c r="AU69" i="43" s="1"/>
  <c r="AH80" i="29"/>
  <c r="AQ80" i="29" s="1"/>
  <c r="AR80" i="81"/>
  <c r="AS28" i="43"/>
  <c r="AL28" i="43"/>
  <c r="AU28" i="43" s="1"/>
  <c r="AS46" i="43"/>
  <c r="AL46" i="43"/>
  <c r="AU46" i="43" s="1"/>
  <c r="AS64" i="43"/>
  <c r="AL64" i="43"/>
  <c r="AU64" i="43" s="1"/>
  <c r="AR79" i="29"/>
  <c r="AH80" i="46"/>
  <c r="AQ80" i="46" s="1"/>
  <c r="Z78" i="47"/>
  <c r="AS11" i="43"/>
  <c r="AL11" i="43"/>
  <c r="AU11" i="43" s="1"/>
  <c r="AS29" i="43"/>
  <c r="AL29" i="43"/>
  <c r="AU29" i="43" s="1"/>
  <c r="AS47" i="43"/>
  <c r="AL47" i="43"/>
  <c r="AU47" i="43" s="1"/>
  <c r="AS65" i="43"/>
  <c r="AL65" i="43"/>
  <c r="AU65" i="43" s="1"/>
  <c r="AR83" i="77"/>
  <c r="AS18" i="43"/>
  <c r="AL18" i="43"/>
  <c r="AU18" i="43" s="1"/>
  <c r="AS36" i="43"/>
  <c r="AL36" i="43"/>
  <c r="AU36" i="43" s="1"/>
  <c r="AS66" i="43"/>
  <c r="AL66" i="43"/>
  <c r="AU66" i="43" s="1"/>
  <c r="AN79" i="25"/>
  <c r="AI79" i="25"/>
  <c r="AS49" i="43"/>
  <c r="AL49" i="43"/>
  <c r="AU49" i="43" s="1"/>
  <c r="AS67" i="43"/>
  <c r="AL67" i="43"/>
  <c r="AU67" i="43" s="1"/>
  <c r="AN79" i="78"/>
  <c r="AI79" i="78"/>
  <c r="AH78" i="73"/>
  <c r="AQ78" i="73" s="1"/>
  <c r="AS56" i="43"/>
  <c r="AL56" i="43"/>
  <c r="AU56" i="43" s="1"/>
  <c r="AS14" i="43"/>
  <c r="AL14" i="43"/>
  <c r="AU14" i="43" s="1"/>
  <c r="AS32" i="43"/>
  <c r="AL32" i="43"/>
  <c r="AU32" i="43" s="1"/>
  <c r="AS50" i="43"/>
  <c r="AL50" i="43"/>
  <c r="AU50" i="43" s="1"/>
  <c r="AS68" i="43"/>
  <c r="AL68" i="43"/>
  <c r="AU68" i="43" s="1"/>
  <c r="Z82" i="89"/>
  <c r="Z84" i="77"/>
  <c r="Z80" i="29"/>
  <c r="AH85" i="30"/>
  <c r="AQ85" i="30" s="1"/>
  <c r="AG82" i="37"/>
  <c r="AP82" i="37" s="1"/>
  <c r="AE82" i="37"/>
  <c r="W83" i="37"/>
  <c r="AF82" i="37"/>
  <c r="AO82" i="37" s="1"/>
  <c r="AS10" i="43"/>
  <c r="AL10" i="43"/>
  <c r="AU10" i="43" s="1"/>
  <c r="Z78" i="82"/>
  <c r="AI81" i="45"/>
  <c r="AN81" i="45"/>
  <c r="Z80" i="46"/>
  <c r="AH81" i="81"/>
  <c r="AQ81" i="81" s="1"/>
  <c r="AS13" i="43"/>
  <c r="AL13" i="43"/>
  <c r="AU13" i="43" s="1"/>
  <c r="AS31" i="43"/>
  <c r="AL31" i="43"/>
  <c r="AU31" i="43" s="1"/>
  <c r="Z80" i="41"/>
  <c r="X80" i="41"/>
  <c r="Y80" i="41"/>
  <c r="AU81" i="95" l="1"/>
  <c r="C11" i="95" s="1"/>
  <c r="F48" i="97" s="1"/>
  <c r="AF80" i="25"/>
  <c r="AO80" i="25" s="1"/>
  <c r="AG80" i="25"/>
  <c r="AP80" i="25" s="1"/>
  <c r="AE80" i="25"/>
  <c r="W81" i="25"/>
  <c r="AG82" i="45"/>
  <c r="AP82" i="45" s="1"/>
  <c r="AF82" i="45"/>
  <c r="AO82" i="45" s="1"/>
  <c r="W83" i="45"/>
  <c r="AE82" i="45"/>
  <c r="W81" i="41"/>
  <c r="AG80" i="41"/>
  <c r="AP80" i="41" s="1"/>
  <c r="AF80" i="41"/>
  <c r="AO80" i="41" s="1"/>
  <c r="AE80" i="41"/>
  <c r="AR81" i="45"/>
  <c r="Z83" i="37"/>
  <c r="Y83" i="37"/>
  <c r="X83" i="37"/>
  <c r="AH82" i="45"/>
  <c r="AQ82" i="45" s="1"/>
  <c r="AG84" i="90"/>
  <c r="AP84" i="90" s="1"/>
  <c r="AE84" i="90"/>
  <c r="W85" i="90"/>
  <c r="AF84" i="90"/>
  <c r="AO84" i="90" s="1"/>
  <c r="W81" i="78"/>
  <c r="AG80" i="78"/>
  <c r="AP80" i="78" s="1"/>
  <c r="AF80" i="78"/>
  <c r="AO80" i="78" s="1"/>
  <c r="AE80" i="78"/>
  <c r="W81" i="38"/>
  <c r="AG80" i="38"/>
  <c r="AP80" i="38" s="1"/>
  <c r="AF80" i="38"/>
  <c r="AO80" i="38" s="1"/>
  <c r="AE80" i="38"/>
  <c r="AH80" i="93"/>
  <c r="AQ80" i="93" s="1"/>
  <c r="AE82" i="94"/>
  <c r="W83" i="94"/>
  <c r="AF82" i="94"/>
  <c r="AO82" i="94" s="1"/>
  <c r="AG82" i="94"/>
  <c r="AP82" i="94" s="1"/>
  <c r="AR83" i="90"/>
  <c r="AE80" i="93"/>
  <c r="W81" i="93"/>
  <c r="AF80" i="93"/>
  <c r="AO80" i="93" s="1"/>
  <c r="AG80" i="93"/>
  <c r="AP80" i="93" s="1"/>
  <c r="X82" i="81"/>
  <c r="Z82" i="81" s="1"/>
  <c r="Y82" i="81"/>
  <c r="W81" i="29"/>
  <c r="AG80" i="29"/>
  <c r="AP80" i="29" s="1"/>
  <c r="AF80" i="29"/>
  <c r="AO80" i="29" s="1"/>
  <c r="AE80" i="29"/>
  <c r="AR79" i="78"/>
  <c r="AR79" i="25"/>
  <c r="AF78" i="47"/>
  <c r="AO78" i="47" s="1"/>
  <c r="AE78" i="47"/>
  <c r="W79" i="47"/>
  <c r="AG78" i="47"/>
  <c r="AP78" i="47" s="1"/>
  <c r="AS4" i="43"/>
  <c r="AL4" i="43"/>
  <c r="AU4" i="43" s="1"/>
  <c r="AI82" i="85"/>
  <c r="AN82" i="85"/>
  <c r="AR79" i="41"/>
  <c r="X84" i="42"/>
  <c r="Y84" i="42"/>
  <c r="AN81" i="81"/>
  <c r="AI81" i="81"/>
  <c r="Z86" i="30"/>
  <c r="X86" i="30"/>
  <c r="Y86" i="30"/>
  <c r="Z79" i="73"/>
  <c r="Y79" i="73"/>
  <c r="X79" i="73"/>
  <c r="AE78" i="82"/>
  <c r="W79" i="82"/>
  <c r="AG78" i="82"/>
  <c r="AP78" i="82" s="1"/>
  <c r="AF78" i="82"/>
  <c r="AO78" i="82" s="1"/>
  <c r="AG82" i="34"/>
  <c r="AP82" i="34" s="1"/>
  <c r="AF82" i="34"/>
  <c r="AO82" i="34" s="1"/>
  <c r="AE82" i="34"/>
  <c r="W83" i="34"/>
  <c r="AF84" i="77"/>
  <c r="AO84" i="77" s="1"/>
  <c r="W85" i="77"/>
  <c r="AG84" i="77"/>
  <c r="AP84" i="77" s="1"/>
  <c r="AE84" i="77"/>
  <c r="AR79" i="93"/>
  <c r="AU81" i="43"/>
  <c r="C11" i="43" s="1"/>
  <c r="AH81" i="33"/>
  <c r="AQ81" i="33" s="1"/>
  <c r="AI83" i="42"/>
  <c r="AN83" i="42"/>
  <c r="AN81" i="74"/>
  <c r="AI81" i="74"/>
  <c r="AN82" i="37"/>
  <c r="AI82" i="37"/>
  <c r="W81" i="46"/>
  <c r="AG80" i="46"/>
  <c r="AP80" i="46" s="1"/>
  <c r="AF80" i="46"/>
  <c r="AO80" i="46" s="1"/>
  <c r="AE80" i="46"/>
  <c r="W83" i="89"/>
  <c r="AG82" i="89"/>
  <c r="AP82" i="89" s="1"/>
  <c r="AE82" i="89"/>
  <c r="AF82" i="89"/>
  <c r="AO82" i="89" s="1"/>
  <c r="AR81" i="86"/>
  <c r="AR80" i="33"/>
  <c r="AR79" i="38"/>
  <c r="AH80" i="78"/>
  <c r="AQ80" i="78" s="1"/>
  <c r="AH82" i="86"/>
  <c r="AQ82" i="86" s="1"/>
  <c r="AS81" i="43"/>
  <c r="Z81" i="33"/>
  <c r="AN85" i="30"/>
  <c r="AI85" i="30"/>
  <c r="AN78" i="73"/>
  <c r="AI78" i="73"/>
  <c r="AH80" i="25"/>
  <c r="AQ80" i="25" s="1"/>
  <c r="AH80" i="41"/>
  <c r="AQ80" i="41" s="1"/>
  <c r="AR81" i="94"/>
  <c r="AH84" i="90"/>
  <c r="AQ84" i="90" s="1"/>
  <c r="Z83" i="85"/>
  <c r="X83" i="85"/>
  <c r="Y83" i="85"/>
  <c r="Z82" i="86"/>
  <c r="AH80" i="38"/>
  <c r="AQ80" i="38" s="1"/>
  <c r="AH82" i="94"/>
  <c r="AQ82" i="94" s="1"/>
  <c r="AG81" i="26"/>
  <c r="AP81" i="26" s="1"/>
  <c r="AF81" i="26"/>
  <c r="AO81" i="26" s="1"/>
  <c r="AE81" i="26"/>
  <c r="W82" i="26"/>
  <c r="X82" i="74"/>
  <c r="Y82" i="74"/>
  <c r="AF82" i="81" l="1"/>
  <c r="AO82" i="81" s="1"/>
  <c r="AG82" i="81"/>
  <c r="AP82" i="81" s="1"/>
  <c r="W83" i="81"/>
  <c r="AE82" i="81"/>
  <c r="AI80" i="78"/>
  <c r="AN80" i="78"/>
  <c r="AN81" i="26"/>
  <c r="AI81" i="26"/>
  <c r="AR85" i="30"/>
  <c r="Z83" i="89"/>
  <c r="X83" i="89"/>
  <c r="Y83" i="89"/>
  <c r="AR82" i="37"/>
  <c r="X79" i="47"/>
  <c r="Y79" i="47"/>
  <c r="X81" i="93"/>
  <c r="Y81" i="93"/>
  <c r="Z81" i="93" s="1"/>
  <c r="X81" i="38"/>
  <c r="Y81" i="38"/>
  <c r="W84" i="37"/>
  <c r="AG83" i="37"/>
  <c r="AP83" i="37" s="1"/>
  <c r="AF83" i="37"/>
  <c r="AO83" i="37" s="1"/>
  <c r="AE83" i="37"/>
  <c r="AI80" i="46"/>
  <c r="AN80" i="46"/>
  <c r="AI78" i="47"/>
  <c r="AN78" i="47"/>
  <c r="AI80" i="29"/>
  <c r="AN80" i="29"/>
  <c r="AI80" i="93"/>
  <c r="AN80" i="93"/>
  <c r="X83" i="94"/>
  <c r="Y83" i="94"/>
  <c r="Z81" i="25"/>
  <c r="Y81" i="25"/>
  <c r="X81" i="25"/>
  <c r="AH82" i="74"/>
  <c r="AQ82" i="74" s="1"/>
  <c r="AF81" i="33"/>
  <c r="AO81" i="33" s="1"/>
  <c r="AE81" i="33"/>
  <c r="W82" i="33"/>
  <c r="AG81" i="33"/>
  <c r="AP81" i="33" s="1"/>
  <c r="AR81" i="74"/>
  <c r="AI84" i="77"/>
  <c r="AN84" i="77"/>
  <c r="Z83" i="34"/>
  <c r="X83" i="34"/>
  <c r="Y83" i="34"/>
  <c r="AH84" i="42"/>
  <c r="AQ84" i="42" s="1"/>
  <c r="AI82" i="94"/>
  <c r="AN82" i="94"/>
  <c r="AI80" i="38"/>
  <c r="AN80" i="38"/>
  <c r="Z85" i="90"/>
  <c r="X85" i="90"/>
  <c r="Y85" i="90"/>
  <c r="AN80" i="25"/>
  <c r="AI80" i="25"/>
  <c r="W83" i="86"/>
  <c r="AG82" i="86"/>
  <c r="AP82" i="86" s="1"/>
  <c r="AF82" i="86"/>
  <c r="AO82" i="86" s="1"/>
  <c r="AE82" i="86"/>
  <c r="W80" i="73"/>
  <c r="AG79" i="73"/>
  <c r="AP79" i="73" s="1"/>
  <c r="AF79" i="73"/>
  <c r="AO79" i="73" s="1"/>
  <c r="AE79" i="73"/>
  <c r="AR82" i="85"/>
  <c r="AH82" i="81"/>
  <c r="AQ82" i="81" s="1"/>
  <c r="Y81" i="41"/>
  <c r="X81" i="41"/>
  <c r="Z82" i="74"/>
  <c r="AH83" i="85"/>
  <c r="AQ83" i="85" s="1"/>
  <c r="AI82" i="89"/>
  <c r="AN82" i="89"/>
  <c r="AN82" i="34"/>
  <c r="AI82" i="34"/>
  <c r="X79" i="82"/>
  <c r="Y79" i="82"/>
  <c r="AH86" i="30"/>
  <c r="AQ86" i="30" s="1"/>
  <c r="Z84" i="42"/>
  <c r="AN84" i="90"/>
  <c r="AI84" i="90"/>
  <c r="AI80" i="41"/>
  <c r="AN80" i="41"/>
  <c r="AN82" i="45"/>
  <c r="AI82" i="45"/>
  <c r="AE83" i="85"/>
  <c r="AG83" i="85"/>
  <c r="AP83" i="85" s="1"/>
  <c r="AF83" i="85"/>
  <c r="AO83" i="85" s="1"/>
  <c r="W84" i="85"/>
  <c r="AR78" i="73"/>
  <c r="AI78" i="82"/>
  <c r="AN78" i="82"/>
  <c r="W87" i="30"/>
  <c r="AF86" i="30"/>
  <c r="AO86" i="30" s="1"/>
  <c r="AG86" i="30"/>
  <c r="AP86" i="30" s="1"/>
  <c r="AE86" i="30"/>
  <c r="AH83" i="37"/>
  <c r="AQ83" i="37" s="1"/>
  <c r="X83" i="45"/>
  <c r="Y83" i="45"/>
  <c r="Z83" i="45" s="1"/>
  <c r="Z82" i="26"/>
  <c r="X82" i="26"/>
  <c r="Y82" i="26"/>
  <c r="Y81" i="46"/>
  <c r="X81" i="46"/>
  <c r="AR83" i="42"/>
  <c r="X85" i="77"/>
  <c r="Y85" i="77"/>
  <c r="AH79" i="73"/>
  <c r="AQ79" i="73" s="1"/>
  <c r="AR81" i="81"/>
  <c r="Z81" i="29"/>
  <c r="Y81" i="29"/>
  <c r="X81" i="29"/>
  <c r="Y81" i="78"/>
  <c r="X81" i="78"/>
  <c r="W84" i="45" l="1"/>
  <c r="AG83" i="45"/>
  <c r="AP83" i="45" s="1"/>
  <c r="AF83" i="45"/>
  <c r="AO83" i="45" s="1"/>
  <c r="AE83" i="45"/>
  <c r="AG81" i="93"/>
  <c r="AP81" i="93" s="1"/>
  <c r="AF81" i="93"/>
  <c r="AO81" i="93" s="1"/>
  <c r="AE81" i="93"/>
  <c r="W82" i="93"/>
  <c r="AH82" i="26"/>
  <c r="AQ82" i="26" s="1"/>
  <c r="AR82" i="45"/>
  <c r="AG84" i="42"/>
  <c r="AP84" i="42" s="1"/>
  <c r="W85" i="42"/>
  <c r="AF84" i="42"/>
  <c r="AO84" i="42" s="1"/>
  <c r="AE84" i="42"/>
  <c r="AR82" i="89"/>
  <c r="AF82" i="74"/>
  <c r="AO82" i="74" s="1"/>
  <c r="W83" i="74"/>
  <c r="AG82" i="74"/>
  <c r="AP82" i="74" s="1"/>
  <c r="AE82" i="74"/>
  <c r="AH85" i="90"/>
  <c r="AQ85" i="90" s="1"/>
  <c r="AH83" i="34"/>
  <c r="AQ83" i="34" s="1"/>
  <c r="W82" i="25"/>
  <c r="AG81" i="25"/>
  <c r="AP81" i="25" s="1"/>
  <c r="AF81" i="25"/>
  <c r="AO81" i="25" s="1"/>
  <c r="AE81" i="25"/>
  <c r="AI83" i="37"/>
  <c r="AN83" i="37"/>
  <c r="AH81" i="38"/>
  <c r="AQ81" i="38" s="1"/>
  <c r="AH79" i="47"/>
  <c r="AQ79" i="47" s="1"/>
  <c r="AQ81" i="47" s="1"/>
  <c r="AZ3" i="47"/>
  <c r="AX3" i="47" s="1"/>
  <c r="S3" i="47" s="1"/>
  <c r="AC3" i="47" s="1"/>
  <c r="AX8" i="47"/>
  <c r="S8" i="47" s="1"/>
  <c r="AC8" i="47" s="1"/>
  <c r="AB9" i="47" s="1"/>
  <c r="AX14" i="47"/>
  <c r="S14" i="47" s="1"/>
  <c r="AC14" i="47" s="1"/>
  <c r="AB15" i="47" s="1"/>
  <c r="AX20" i="47"/>
  <c r="S20" i="47" s="1"/>
  <c r="AC20" i="47" s="1"/>
  <c r="AB21" i="47" s="1"/>
  <c r="AX26" i="47"/>
  <c r="S26" i="47" s="1"/>
  <c r="AC26" i="47" s="1"/>
  <c r="AB27" i="47" s="1"/>
  <c r="AX32" i="47"/>
  <c r="S32" i="47" s="1"/>
  <c r="AC32" i="47" s="1"/>
  <c r="AB33" i="47" s="1"/>
  <c r="AX38" i="47"/>
  <c r="S38" i="47" s="1"/>
  <c r="AC38" i="47" s="1"/>
  <c r="AB39" i="47" s="1"/>
  <c r="AX44" i="47"/>
  <c r="S44" i="47" s="1"/>
  <c r="AC44" i="47" s="1"/>
  <c r="AB45" i="47" s="1"/>
  <c r="AX50" i="47"/>
  <c r="S50" i="47" s="1"/>
  <c r="AC50" i="47" s="1"/>
  <c r="AB51" i="47" s="1"/>
  <c r="AX56" i="47"/>
  <c r="S56" i="47" s="1"/>
  <c r="AC56" i="47" s="1"/>
  <c r="AB57" i="47" s="1"/>
  <c r="AX62" i="47"/>
  <c r="S62" i="47" s="1"/>
  <c r="AC62" i="47" s="1"/>
  <c r="AB63" i="47" s="1"/>
  <c r="AX68" i="47"/>
  <c r="S68" i="47" s="1"/>
  <c r="AC68" i="47" s="1"/>
  <c r="AB69" i="47" s="1"/>
  <c r="AX76" i="47"/>
  <c r="S76" i="47" s="1"/>
  <c r="AC76" i="47" s="1"/>
  <c r="AB77" i="47" s="1"/>
  <c r="AF83" i="89"/>
  <c r="AO83" i="89" s="1"/>
  <c r="AE83" i="89"/>
  <c r="W84" i="89"/>
  <c r="AG83" i="89"/>
  <c r="AP83" i="89" s="1"/>
  <c r="AR80" i="78"/>
  <c r="AE81" i="29"/>
  <c r="AF81" i="29"/>
  <c r="AO81" i="29" s="1"/>
  <c r="W82" i="29"/>
  <c r="AG81" i="29"/>
  <c r="AP81" i="29" s="1"/>
  <c r="W83" i="26"/>
  <c r="AG82" i="26"/>
  <c r="AP82" i="26" s="1"/>
  <c r="AF82" i="26"/>
  <c r="AO82" i="26" s="1"/>
  <c r="AE82" i="26"/>
  <c r="X84" i="85"/>
  <c r="Y84" i="85"/>
  <c r="Z84" i="85" s="1"/>
  <c r="AH79" i="82"/>
  <c r="AQ79" i="82" s="1"/>
  <c r="AH81" i="41"/>
  <c r="AQ81" i="41" s="1"/>
  <c r="W86" i="90"/>
  <c r="AG85" i="90"/>
  <c r="AP85" i="90" s="1"/>
  <c r="AF85" i="90"/>
  <c r="AO85" i="90" s="1"/>
  <c r="AE85" i="90"/>
  <c r="W84" i="34"/>
  <c r="AG83" i="34"/>
  <c r="AP83" i="34" s="1"/>
  <c r="AE83" i="34"/>
  <c r="AF83" i="34"/>
  <c r="AO83" i="34" s="1"/>
  <c r="AR80" i="29"/>
  <c r="Z81" i="38"/>
  <c r="Z79" i="47"/>
  <c r="AN82" i="81"/>
  <c r="AI82" i="81"/>
  <c r="AH81" i="78"/>
  <c r="AQ81" i="78" s="1"/>
  <c r="AH81" i="46"/>
  <c r="AQ81" i="46" s="1"/>
  <c r="X87" i="30"/>
  <c r="Z87" i="30" s="1"/>
  <c r="Y87" i="30"/>
  <c r="Z79" i="82"/>
  <c r="X83" i="86"/>
  <c r="Y83" i="86"/>
  <c r="Y82" i="33"/>
  <c r="X82" i="33"/>
  <c r="AH83" i="94"/>
  <c r="AQ83" i="94" s="1"/>
  <c r="Z81" i="78"/>
  <c r="AH83" i="45"/>
  <c r="AQ83" i="45" s="1"/>
  <c r="AR80" i="41"/>
  <c r="AR82" i="34"/>
  <c r="Z81" i="41"/>
  <c r="Z80" i="73"/>
  <c r="Y80" i="73"/>
  <c r="X80" i="73"/>
  <c r="AR80" i="25"/>
  <c r="AR80" i="38"/>
  <c r="AR84" i="77"/>
  <c r="AI81" i="33"/>
  <c r="AN81" i="33"/>
  <c r="Z83" i="94"/>
  <c r="AR78" i="47"/>
  <c r="AH81" i="93"/>
  <c r="AQ81" i="93" s="1"/>
  <c r="AR81" i="26"/>
  <c r="Z83" i="81"/>
  <c r="X83" i="81"/>
  <c r="Y83" i="81"/>
  <c r="AH85" i="77"/>
  <c r="AQ85" i="77" s="1"/>
  <c r="Z81" i="46"/>
  <c r="AI86" i="30"/>
  <c r="AN86" i="30"/>
  <c r="AR78" i="82"/>
  <c r="AR84" i="90"/>
  <c r="AI82" i="86"/>
  <c r="AN82" i="86"/>
  <c r="AH81" i="25"/>
  <c r="AQ81" i="25" s="1"/>
  <c r="X84" i="37"/>
  <c r="Y84" i="37"/>
  <c r="Z84" i="37" s="1"/>
  <c r="AH81" i="29"/>
  <c r="AQ81" i="29" s="1"/>
  <c r="Z85" i="77"/>
  <c r="AI83" i="85"/>
  <c r="AN83" i="85"/>
  <c r="AI79" i="73"/>
  <c r="AN79" i="73"/>
  <c r="AR82" i="94"/>
  <c r="AR80" i="93"/>
  <c r="AR80" i="46"/>
  <c r="AH83" i="89"/>
  <c r="AQ83" i="89" s="1"/>
  <c r="AJ3" i="47" l="1"/>
  <c r="AB4" i="47"/>
  <c r="AE84" i="37"/>
  <c r="W85" i="37"/>
  <c r="AG84" i="37"/>
  <c r="AP84" i="37" s="1"/>
  <c r="AF84" i="37"/>
  <c r="AO84" i="37" s="1"/>
  <c r="AG84" i="85"/>
  <c r="AP84" i="85" s="1"/>
  <c r="AF84" i="85"/>
  <c r="AO84" i="85" s="1"/>
  <c r="W85" i="85"/>
  <c r="AE84" i="85"/>
  <c r="AE87" i="30"/>
  <c r="AF87" i="30"/>
  <c r="AO87" i="30" s="1"/>
  <c r="AG87" i="30"/>
  <c r="AP87" i="30" s="1"/>
  <c r="W88" i="30"/>
  <c r="AI83" i="89"/>
  <c r="AN83" i="89"/>
  <c r="AK45" i="47"/>
  <c r="AT45" i="47" s="1"/>
  <c r="AR79" i="73"/>
  <c r="AR82" i="86"/>
  <c r="AR86" i="30"/>
  <c r="AE80" i="73"/>
  <c r="W81" i="73"/>
  <c r="AF80" i="73"/>
  <c r="AO80" i="73" s="1"/>
  <c r="AG80" i="73"/>
  <c r="AP80" i="73" s="1"/>
  <c r="AE81" i="46"/>
  <c r="W82" i="46"/>
  <c r="AF81" i="46"/>
  <c r="AO81" i="46" s="1"/>
  <c r="AG81" i="46"/>
  <c r="AP81" i="46" s="1"/>
  <c r="AG83" i="94"/>
  <c r="AP83" i="94" s="1"/>
  <c r="AF83" i="94"/>
  <c r="AO83" i="94" s="1"/>
  <c r="AE83" i="94"/>
  <c r="W84" i="94"/>
  <c r="AF81" i="41"/>
  <c r="AO81" i="41" s="1"/>
  <c r="AE81" i="41"/>
  <c r="W82" i="41"/>
  <c r="AG81" i="41"/>
  <c r="AP81" i="41" s="1"/>
  <c r="AR83" i="85"/>
  <c r="AH83" i="81"/>
  <c r="AQ83" i="81" s="1"/>
  <c r="AI83" i="34"/>
  <c r="AN83" i="34"/>
  <c r="X84" i="89"/>
  <c r="Y84" i="89"/>
  <c r="AX77" i="47"/>
  <c r="S77" i="47" s="1"/>
  <c r="AC77" i="47" s="1"/>
  <c r="AB78" i="47" s="1"/>
  <c r="AX69" i="47"/>
  <c r="S69" i="47" s="1"/>
  <c r="AC69" i="47" s="1"/>
  <c r="AB70" i="47" s="1"/>
  <c r="AX63" i="47"/>
  <c r="S63" i="47" s="1"/>
  <c r="AC63" i="47" s="1"/>
  <c r="AB64" i="47" s="1"/>
  <c r="AX57" i="47"/>
  <c r="S57" i="47" s="1"/>
  <c r="AC57" i="47" s="1"/>
  <c r="AB58" i="47" s="1"/>
  <c r="AX51" i="47"/>
  <c r="S51" i="47" s="1"/>
  <c r="AC51" i="47" s="1"/>
  <c r="AB52" i="47" s="1"/>
  <c r="AX45" i="47"/>
  <c r="S45" i="47" s="1"/>
  <c r="AC45" i="47" s="1"/>
  <c r="AB46" i="47" s="1"/>
  <c r="AX39" i="47"/>
  <c r="S39" i="47" s="1"/>
  <c r="AC39" i="47" s="1"/>
  <c r="AB40" i="47" s="1"/>
  <c r="AX33" i="47"/>
  <c r="S33" i="47" s="1"/>
  <c r="AC33" i="47" s="1"/>
  <c r="AB34" i="47" s="1"/>
  <c r="AX27" i="47"/>
  <c r="S27" i="47" s="1"/>
  <c r="AC27" i="47" s="1"/>
  <c r="AB28" i="47" s="1"/>
  <c r="AX21" i="47"/>
  <c r="S21" i="47" s="1"/>
  <c r="AC21" i="47" s="1"/>
  <c r="AB22" i="47" s="1"/>
  <c r="AX15" i="47"/>
  <c r="S15" i="47" s="1"/>
  <c r="AC15" i="47" s="1"/>
  <c r="AB16" i="47" s="1"/>
  <c r="AX9" i="47"/>
  <c r="S9" i="47" s="1"/>
  <c r="AC9" i="47" s="1"/>
  <c r="AB10" i="47" s="1"/>
  <c r="AX4" i="47"/>
  <c r="S4" i="47" s="1"/>
  <c r="AC4" i="47" s="1"/>
  <c r="AB5" i="47" s="1"/>
  <c r="AH83" i="86"/>
  <c r="AQ83" i="86" s="1"/>
  <c r="AK63" i="47"/>
  <c r="AT63" i="47" s="1"/>
  <c r="AJ27" i="47"/>
  <c r="AK27" i="47"/>
  <c r="AT27" i="47" s="1"/>
  <c r="AG79" i="47"/>
  <c r="AP79" i="47" s="1"/>
  <c r="AP81" i="47" s="1"/>
  <c r="AF79" i="47"/>
  <c r="AO79" i="47" s="1"/>
  <c r="AO81" i="47" s="1"/>
  <c r="AE79" i="47"/>
  <c r="AX79" i="47"/>
  <c r="S79" i="47" s="1"/>
  <c r="AC79" i="47" s="1"/>
  <c r="AJ77" i="47"/>
  <c r="AK77" i="47"/>
  <c r="AT77" i="47" s="1"/>
  <c r="AK51" i="47"/>
  <c r="AT51" i="47" s="1"/>
  <c r="AJ51" i="47"/>
  <c r="AK33" i="47"/>
  <c r="AT33" i="47" s="1"/>
  <c r="AJ33" i="47"/>
  <c r="AJ15" i="47"/>
  <c r="AK15" i="47"/>
  <c r="AT15" i="47" s="1"/>
  <c r="AJ9" i="47"/>
  <c r="AK9" i="47"/>
  <c r="AT9" i="47" s="1"/>
  <c r="AI82" i="74"/>
  <c r="AN82" i="74"/>
  <c r="AI83" i="45"/>
  <c r="AN83" i="45"/>
  <c r="AH84" i="37"/>
  <c r="AQ84" i="37" s="1"/>
  <c r="AH80" i="73"/>
  <c r="AQ80" i="73" s="1"/>
  <c r="Z83" i="86"/>
  <c r="AE81" i="38"/>
  <c r="W82" i="38"/>
  <c r="AG81" i="38"/>
  <c r="AP81" i="38" s="1"/>
  <c r="AF81" i="38"/>
  <c r="AO81" i="38" s="1"/>
  <c r="Y86" i="90"/>
  <c r="X86" i="90"/>
  <c r="AH84" i="85"/>
  <c r="AQ84" i="85" s="1"/>
  <c r="Y83" i="26"/>
  <c r="X83" i="26"/>
  <c r="AX73" i="47"/>
  <c r="S73" i="47" s="1"/>
  <c r="AC73" i="47" s="1"/>
  <c r="AB74" i="47" s="1"/>
  <c r="AX67" i="47"/>
  <c r="S67" i="47" s="1"/>
  <c r="AC67" i="47" s="1"/>
  <c r="AB68" i="47" s="1"/>
  <c r="AX61" i="47"/>
  <c r="S61" i="47" s="1"/>
  <c r="AC61" i="47" s="1"/>
  <c r="AB62" i="47" s="1"/>
  <c r="AX55" i="47"/>
  <c r="S55" i="47" s="1"/>
  <c r="AC55" i="47" s="1"/>
  <c r="AB56" i="47" s="1"/>
  <c r="AX49" i="47"/>
  <c r="S49" i="47" s="1"/>
  <c r="AC49" i="47" s="1"/>
  <c r="AB50" i="47" s="1"/>
  <c r="AX43" i="47"/>
  <c r="S43" i="47" s="1"/>
  <c r="AC43" i="47" s="1"/>
  <c r="AB44" i="47" s="1"/>
  <c r="AX37" i="47"/>
  <c r="S37" i="47" s="1"/>
  <c r="AC37" i="47" s="1"/>
  <c r="AB38" i="47" s="1"/>
  <c r="AX31" i="47"/>
  <c r="S31" i="47" s="1"/>
  <c r="AC31" i="47" s="1"/>
  <c r="AB32" i="47" s="1"/>
  <c r="AX25" i="47"/>
  <c r="S25" i="47" s="1"/>
  <c r="AC25" i="47" s="1"/>
  <c r="AB26" i="47" s="1"/>
  <c r="AX19" i="47"/>
  <c r="S19" i="47" s="1"/>
  <c r="AC19" i="47" s="1"/>
  <c r="AB20" i="47" s="1"/>
  <c r="AX13" i="47"/>
  <c r="S13" i="47" s="1"/>
  <c r="AC13" i="47" s="1"/>
  <c r="AB14" i="47" s="1"/>
  <c r="AX7" i="47"/>
  <c r="S7" i="47" s="1"/>
  <c r="AC7" i="47" s="1"/>
  <c r="AB8" i="47" s="1"/>
  <c r="Y82" i="25"/>
  <c r="X82" i="25"/>
  <c r="AN84" i="42"/>
  <c r="AI84" i="42"/>
  <c r="Z82" i="93"/>
  <c r="Y82" i="93"/>
  <c r="X82" i="93"/>
  <c r="AK69" i="47"/>
  <c r="AT69" i="47" s="1"/>
  <c r="AJ69" i="47"/>
  <c r="AJ21" i="47"/>
  <c r="AK21" i="47"/>
  <c r="AT21" i="47" s="1"/>
  <c r="AE81" i="78"/>
  <c r="W82" i="78"/>
  <c r="AF81" i="78"/>
  <c r="AO81" i="78" s="1"/>
  <c r="AG81" i="78"/>
  <c r="AP81" i="78" s="1"/>
  <c r="AH82" i="33"/>
  <c r="AQ82" i="33" s="1"/>
  <c r="AG79" i="82"/>
  <c r="AP79" i="82" s="1"/>
  <c r="AE79" i="82"/>
  <c r="W80" i="82"/>
  <c r="AF79" i="82"/>
  <c r="AO79" i="82" s="1"/>
  <c r="Y84" i="34"/>
  <c r="X84" i="34"/>
  <c r="AX78" i="47"/>
  <c r="S78" i="47" s="1"/>
  <c r="AC78" i="47" s="1"/>
  <c r="AB79" i="47" s="1"/>
  <c r="AX72" i="47"/>
  <c r="S72" i="47" s="1"/>
  <c r="AC72" i="47" s="1"/>
  <c r="AB73" i="47" s="1"/>
  <c r="AX66" i="47"/>
  <c r="S66" i="47" s="1"/>
  <c r="AC66" i="47" s="1"/>
  <c r="AB67" i="47" s="1"/>
  <c r="AX60" i="47"/>
  <c r="S60" i="47" s="1"/>
  <c r="AC60" i="47" s="1"/>
  <c r="AB61" i="47" s="1"/>
  <c r="AX54" i="47"/>
  <c r="S54" i="47" s="1"/>
  <c r="AC54" i="47" s="1"/>
  <c r="AB55" i="47" s="1"/>
  <c r="AX48" i="47"/>
  <c r="S48" i="47" s="1"/>
  <c r="AC48" i="47" s="1"/>
  <c r="AB49" i="47" s="1"/>
  <c r="AX42" i="47"/>
  <c r="S42" i="47" s="1"/>
  <c r="AC42" i="47" s="1"/>
  <c r="AB43" i="47" s="1"/>
  <c r="AX36" i="47"/>
  <c r="S36" i="47" s="1"/>
  <c r="AC36" i="47" s="1"/>
  <c r="AB37" i="47" s="1"/>
  <c r="AX30" i="47"/>
  <c r="S30" i="47" s="1"/>
  <c r="AC30" i="47" s="1"/>
  <c r="AB31" i="47" s="1"/>
  <c r="AX24" i="47"/>
  <c r="S24" i="47" s="1"/>
  <c r="AC24" i="47" s="1"/>
  <c r="AB25" i="47" s="1"/>
  <c r="AX18" i="47"/>
  <c r="S18" i="47" s="1"/>
  <c r="AC18" i="47" s="1"/>
  <c r="AB19" i="47" s="1"/>
  <c r="AX12" i="47"/>
  <c r="S12" i="47" s="1"/>
  <c r="AC12" i="47" s="1"/>
  <c r="AB13" i="47" s="1"/>
  <c r="AX6" i="47"/>
  <c r="S6" i="47" s="1"/>
  <c r="AC6" i="47" s="1"/>
  <c r="AB7" i="47" s="1"/>
  <c r="AR83" i="37"/>
  <c r="AK57" i="47"/>
  <c r="AT57" i="47" s="1"/>
  <c r="AJ57" i="47"/>
  <c r="AI85" i="90"/>
  <c r="AN85" i="90"/>
  <c r="AI82" i="26"/>
  <c r="AN82" i="26"/>
  <c r="AX75" i="47"/>
  <c r="S75" i="47" s="1"/>
  <c r="AC75" i="47" s="1"/>
  <c r="AB76" i="47" s="1"/>
  <c r="AX71" i="47"/>
  <c r="S71" i="47" s="1"/>
  <c r="AC71" i="47" s="1"/>
  <c r="AB72" i="47" s="1"/>
  <c r="AX65" i="47"/>
  <c r="S65" i="47" s="1"/>
  <c r="AC65" i="47" s="1"/>
  <c r="AB66" i="47" s="1"/>
  <c r="AX59" i="47"/>
  <c r="S59" i="47" s="1"/>
  <c r="AC59" i="47" s="1"/>
  <c r="AB60" i="47" s="1"/>
  <c r="AX53" i="47"/>
  <c r="S53" i="47" s="1"/>
  <c r="AC53" i="47" s="1"/>
  <c r="AB54" i="47" s="1"/>
  <c r="AX47" i="47"/>
  <c r="S47" i="47" s="1"/>
  <c r="AC47" i="47" s="1"/>
  <c r="AB48" i="47" s="1"/>
  <c r="AX41" i="47"/>
  <c r="S41" i="47" s="1"/>
  <c r="AC41" i="47" s="1"/>
  <c r="AB42" i="47" s="1"/>
  <c r="AX35" i="47"/>
  <c r="S35" i="47" s="1"/>
  <c r="AC35" i="47" s="1"/>
  <c r="AB36" i="47" s="1"/>
  <c r="AX29" i="47"/>
  <c r="S29" i="47" s="1"/>
  <c r="AC29" i="47" s="1"/>
  <c r="AB30" i="47" s="1"/>
  <c r="AX23" i="47"/>
  <c r="S23" i="47" s="1"/>
  <c r="AC23" i="47" s="1"/>
  <c r="AB24" i="47" s="1"/>
  <c r="AX17" i="47"/>
  <c r="S17" i="47" s="1"/>
  <c r="AC17" i="47" s="1"/>
  <c r="AB18" i="47" s="1"/>
  <c r="AX11" i="47"/>
  <c r="S11" i="47" s="1"/>
  <c r="AC11" i="47" s="1"/>
  <c r="AB12" i="47" s="1"/>
  <c r="AX5" i="47"/>
  <c r="S5" i="47" s="1"/>
  <c r="AC5" i="47" s="1"/>
  <c r="AB6" i="47" s="1"/>
  <c r="AI81" i="25"/>
  <c r="AN81" i="25"/>
  <c r="X83" i="74"/>
  <c r="Y83" i="74"/>
  <c r="X85" i="42"/>
  <c r="Z85" i="42" s="1"/>
  <c r="Y85" i="42"/>
  <c r="AN81" i="93"/>
  <c r="AI81" i="93"/>
  <c r="AF85" i="77"/>
  <c r="AO85" i="77" s="1"/>
  <c r="AG85" i="77"/>
  <c r="AP85" i="77" s="1"/>
  <c r="W86" i="77"/>
  <c r="AE85" i="77"/>
  <c r="AF83" i="81"/>
  <c r="AO83" i="81" s="1"/>
  <c r="W84" i="81"/>
  <c r="AG83" i="81"/>
  <c r="AP83" i="81" s="1"/>
  <c r="AE83" i="81"/>
  <c r="AR81" i="33"/>
  <c r="AI81" i="29"/>
  <c r="AN81" i="29"/>
  <c r="AK39" i="47"/>
  <c r="AT39" i="47" s="1"/>
  <c r="AJ39" i="47"/>
  <c r="Z82" i="33"/>
  <c r="AH87" i="30"/>
  <c r="AQ87" i="30" s="1"/>
  <c r="AR82" i="81"/>
  <c r="Y82" i="29"/>
  <c r="X82" i="29"/>
  <c r="Z82" i="29" s="1"/>
  <c r="AX74" i="47"/>
  <c r="S74" i="47" s="1"/>
  <c r="AC74" i="47" s="1"/>
  <c r="AB75" i="47" s="1"/>
  <c r="AX70" i="47"/>
  <c r="S70" i="47" s="1"/>
  <c r="AC70" i="47" s="1"/>
  <c r="AB71" i="47" s="1"/>
  <c r="AX64" i="47"/>
  <c r="S64" i="47" s="1"/>
  <c r="AC64" i="47" s="1"/>
  <c r="AB65" i="47" s="1"/>
  <c r="AX58" i="47"/>
  <c r="S58" i="47" s="1"/>
  <c r="AC58" i="47" s="1"/>
  <c r="AB59" i="47" s="1"/>
  <c r="AX52" i="47"/>
  <c r="S52" i="47" s="1"/>
  <c r="AC52" i="47" s="1"/>
  <c r="AB53" i="47" s="1"/>
  <c r="AX46" i="47"/>
  <c r="S46" i="47" s="1"/>
  <c r="AC46" i="47" s="1"/>
  <c r="AB47" i="47" s="1"/>
  <c r="AX40" i="47"/>
  <c r="S40" i="47" s="1"/>
  <c r="AC40" i="47" s="1"/>
  <c r="AB41" i="47" s="1"/>
  <c r="AX34" i="47"/>
  <c r="S34" i="47" s="1"/>
  <c r="AC34" i="47" s="1"/>
  <c r="AB35" i="47" s="1"/>
  <c r="AX28" i="47"/>
  <c r="S28" i="47" s="1"/>
  <c r="AC28" i="47" s="1"/>
  <c r="AB29" i="47" s="1"/>
  <c r="AX22" i="47"/>
  <c r="S22" i="47" s="1"/>
  <c r="AC22" i="47" s="1"/>
  <c r="AB23" i="47" s="1"/>
  <c r="AX16" i="47"/>
  <c r="S16" i="47" s="1"/>
  <c r="AC16" i="47" s="1"/>
  <c r="AB17" i="47" s="1"/>
  <c r="AX10" i="47"/>
  <c r="S10" i="47" s="1"/>
  <c r="AC10" i="47" s="1"/>
  <c r="AB11" i="47" s="1"/>
  <c r="Z84" i="45"/>
  <c r="X84" i="45"/>
  <c r="Y84" i="45"/>
  <c r="AF85" i="42" l="1"/>
  <c r="AO85" i="42" s="1"/>
  <c r="AG85" i="42"/>
  <c r="AP85" i="42" s="1"/>
  <c r="AE85" i="42"/>
  <c r="W86" i="42"/>
  <c r="AG82" i="29"/>
  <c r="AP82" i="29" s="1"/>
  <c r="AF82" i="29"/>
  <c r="AO82" i="29" s="1"/>
  <c r="W83" i="29"/>
  <c r="AE82" i="29"/>
  <c r="AJ11" i="47"/>
  <c r="AK11" i="47"/>
  <c r="AT11" i="47" s="1"/>
  <c r="AK72" i="47"/>
  <c r="AT72" i="47" s="1"/>
  <c r="AJ72" i="47"/>
  <c r="AE84" i="45"/>
  <c r="AF84" i="45"/>
  <c r="AO84" i="45" s="1"/>
  <c r="W85" i="45"/>
  <c r="AG84" i="45"/>
  <c r="AP84" i="45" s="1"/>
  <c r="AJ41" i="47"/>
  <c r="AK41" i="47"/>
  <c r="AT41" i="47" s="1"/>
  <c r="AK75" i="47"/>
  <c r="AT75" i="47" s="1"/>
  <c r="AJ75" i="47"/>
  <c r="AS39" i="47"/>
  <c r="AL39" i="47"/>
  <c r="AU39" i="47" s="1"/>
  <c r="AI83" i="81"/>
  <c r="AN83" i="81"/>
  <c r="X86" i="77"/>
  <c r="Y86" i="77"/>
  <c r="AJ30" i="47"/>
  <c r="AK30" i="47"/>
  <c r="AT30" i="47" s="1"/>
  <c r="AK66" i="47"/>
  <c r="AT66" i="47" s="1"/>
  <c r="AJ66" i="47"/>
  <c r="AR85" i="90"/>
  <c r="AJ13" i="47"/>
  <c r="AK13" i="47"/>
  <c r="AT13" i="47" s="1"/>
  <c r="AJ49" i="47"/>
  <c r="AK49" i="47"/>
  <c r="AT49" i="47" s="1"/>
  <c r="AH84" i="34"/>
  <c r="AQ84" i="34" s="1"/>
  <c r="AN79" i="82"/>
  <c r="AI79" i="82"/>
  <c r="W83" i="93"/>
  <c r="AG82" i="93"/>
  <c r="AP82" i="93" s="1"/>
  <c r="AF82" i="93"/>
  <c r="AO82" i="93" s="1"/>
  <c r="AE82" i="93"/>
  <c r="AJ8" i="47"/>
  <c r="AK8" i="47"/>
  <c r="AT8" i="47" s="1"/>
  <c r="AJ44" i="47"/>
  <c r="AK44" i="47"/>
  <c r="AT44" i="47" s="1"/>
  <c r="AH83" i="26"/>
  <c r="AQ83" i="26" s="1"/>
  <c r="AR82" i="74"/>
  <c r="AN79" i="47"/>
  <c r="AN81" i="47" s="1"/>
  <c r="AI79" i="47"/>
  <c r="AJ5" i="47"/>
  <c r="AK5" i="47"/>
  <c r="AT5" i="47" s="1"/>
  <c r="AJ40" i="47"/>
  <c r="AK40" i="47"/>
  <c r="AT40" i="47" s="1"/>
  <c r="AK78" i="47"/>
  <c r="AT78" i="47" s="1"/>
  <c r="AJ78" i="47"/>
  <c r="AR83" i="89"/>
  <c r="AK36" i="47"/>
  <c r="AT36" i="47" s="1"/>
  <c r="AJ36" i="47"/>
  <c r="AJ19" i="47"/>
  <c r="AK19" i="47"/>
  <c r="AT19" i="47" s="1"/>
  <c r="AJ55" i="47"/>
  <c r="AK55" i="47"/>
  <c r="AT55" i="47" s="1"/>
  <c r="AS21" i="47"/>
  <c r="AL21" i="47"/>
  <c r="AU21" i="47" s="1"/>
  <c r="AR84" i="42"/>
  <c r="AJ14" i="47"/>
  <c r="AK14" i="47"/>
  <c r="AT14" i="47" s="1"/>
  <c r="AJ50" i="47"/>
  <c r="AK50" i="47"/>
  <c r="AT50" i="47" s="1"/>
  <c r="AS51" i="47"/>
  <c r="AL51" i="47"/>
  <c r="AU51" i="47" s="1"/>
  <c r="AJ10" i="47"/>
  <c r="AK10" i="47"/>
  <c r="AT10" i="47" s="1"/>
  <c r="AJ46" i="47"/>
  <c r="AK46" i="47"/>
  <c r="AT46" i="47" s="1"/>
  <c r="X84" i="94"/>
  <c r="Y84" i="94"/>
  <c r="Z84" i="94" s="1"/>
  <c r="Z81" i="73"/>
  <c r="Y81" i="73"/>
  <c r="X81" i="73"/>
  <c r="AN84" i="85"/>
  <c r="AI84" i="85"/>
  <c r="AR81" i="25"/>
  <c r="AJ17" i="47"/>
  <c r="AK17" i="47"/>
  <c r="AT17" i="47" s="1"/>
  <c r="AJ53" i="47"/>
  <c r="AK53" i="47"/>
  <c r="AT53" i="47" s="1"/>
  <c r="AJ6" i="47"/>
  <c r="AK6" i="47"/>
  <c r="AT6" i="47" s="1"/>
  <c r="AK42" i="47"/>
  <c r="AT42" i="47" s="1"/>
  <c r="AJ42" i="47"/>
  <c r="AJ76" i="47"/>
  <c r="AK76" i="47"/>
  <c r="AT76" i="47" s="1"/>
  <c r="AJ25" i="47"/>
  <c r="AK25" i="47"/>
  <c r="AT25" i="47" s="1"/>
  <c r="AJ61" i="47"/>
  <c r="AK61" i="47"/>
  <c r="AT61" i="47" s="1"/>
  <c r="Z84" i="34"/>
  <c r="AS69" i="47"/>
  <c r="AL69" i="47"/>
  <c r="AU69" i="47" s="1"/>
  <c r="AJ20" i="47"/>
  <c r="AK20" i="47"/>
  <c r="AT20" i="47" s="1"/>
  <c r="AJ56" i="47"/>
  <c r="AK56" i="47"/>
  <c r="AT56" i="47" s="1"/>
  <c r="Z83" i="26"/>
  <c r="AH86" i="90"/>
  <c r="AQ86" i="90" s="1"/>
  <c r="X82" i="38"/>
  <c r="Y82" i="38"/>
  <c r="AS9" i="47"/>
  <c r="AL9" i="47"/>
  <c r="AU9" i="47" s="1"/>
  <c r="AJ16" i="47"/>
  <c r="AK16" i="47"/>
  <c r="AT16" i="47" s="1"/>
  <c r="AJ52" i="47"/>
  <c r="AK52" i="47"/>
  <c r="AT52" i="47" s="1"/>
  <c r="AH84" i="89"/>
  <c r="AQ84" i="89" s="1"/>
  <c r="AN83" i="94"/>
  <c r="AI83" i="94"/>
  <c r="X82" i="46"/>
  <c r="Y82" i="46"/>
  <c r="AI80" i="73"/>
  <c r="AN80" i="73"/>
  <c r="X88" i="30"/>
  <c r="Y88" i="30"/>
  <c r="X85" i="85"/>
  <c r="Y85" i="85"/>
  <c r="Y85" i="37"/>
  <c r="X85" i="37"/>
  <c r="AH85" i="42"/>
  <c r="AQ85" i="42" s="1"/>
  <c r="AJ23" i="47"/>
  <c r="AK23" i="47"/>
  <c r="AT23" i="47" s="1"/>
  <c r="AJ59" i="47"/>
  <c r="AK59" i="47"/>
  <c r="AT59" i="47" s="1"/>
  <c r="AR81" i="29"/>
  <c r="X84" i="81"/>
  <c r="Y84" i="81"/>
  <c r="Z84" i="81" s="1"/>
  <c r="AJ12" i="47"/>
  <c r="AK12" i="47"/>
  <c r="AT12" i="47" s="1"/>
  <c r="AK48" i="47"/>
  <c r="AT48" i="47" s="1"/>
  <c r="AJ48" i="47"/>
  <c r="AJ31" i="47"/>
  <c r="AK31" i="47"/>
  <c r="AT31" i="47" s="1"/>
  <c r="AJ67" i="47"/>
  <c r="AK67" i="47"/>
  <c r="AT67" i="47" s="1"/>
  <c r="AH82" i="25"/>
  <c r="AQ82" i="25" s="1"/>
  <c r="AJ26" i="47"/>
  <c r="AK26" i="47"/>
  <c r="AT26" i="47" s="1"/>
  <c r="AJ62" i="47"/>
  <c r="AK62" i="47"/>
  <c r="AT62" i="47" s="1"/>
  <c r="AI81" i="38"/>
  <c r="AN81" i="38"/>
  <c r="AJ22" i="47"/>
  <c r="AK22" i="47"/>
  <c r="AT22" i="47" s="1"/>
  <c r="AJ58" i="47"/>
  <c r="AK58" i="47"/>
  <c r="AT58" i="47" s="1"/>
  <c r="Z84" i="89"/>
  <c r="Z82" i="41"/>
  <c r="Y82" i="41"/>
  <c r="X82" i="41"/>
  <c r="AI81" i="46"/>
  <c r="AN81" i="46"/>
  <c r="AJ45" i="47"/>
  <c r="AI84" i="37"/>
  <c r="AN84" i="37"/>
  <c r="AJ29" i="47"/>
  <c r="AK29" i="47"/>
  <c r="AT29" i="47" s="1"/>
  <c r="AJ65" i="47"/>
  <c r="AK65" i="47"/>
  <c r="AT65" i="47" s="1"/>
  <c r="AR81" i="93"/>
  <c r="AH83" i="74"/>
  <c r="AQ83" i="74" s="1"/>
  <c r="AJ18" i="47"/>
  <c r="AK18" i="47"/>
  <c r="AT18" i="47" s="1"/>
  <c r="AK54" i="47"/>
  <c r="AT54" i="47" s="1"/>
  <c r="AJ54" i="47"/>
  <c r="AR82" i="26"/>
  <c r="AJ37" i="47"/>
  <c r="AK37" i="47"/>
  <c r="AT37" i="47" s="1"/>
  <c r="AJ73" i="47"/>
  <c r="AK73" i="47"/>
  <c r="AT73" i="47" s="1"/>
  <c r="Z82" i="78"/>
  <c r="Y82" i="78"/>
  <c r="X82" i="78"/>
  <c r="AH82" i="93"/>
  <c r="AQ82" i="93" s="1"/>
  <c r="AJ32" i="47"/>
  <c r="AK32" i="47"/>
  <c r="AT32" i="47" s="1"/>
  <c r="AJ68" i="47"/>
  <c r="AK68" i="47"/>
  <c r="AT68" i="47" s="1"/>
  <c r="Z86" i="90"/>
  <c r="AE83" i="86"/>
  <c r="W84" i="86"/>
  <c r="AF83" i="86"/>
  <c r="AO83" i="86" s="1"/>
  <c r="AG83" i="86"/>
  <c r="AP83" i="86" s="1"/>
  <c r="AR83" i="45"/>
  <c r="AS15" i="47"/>
  <c r="AL15" i="47"/>
  <c r="AU15" i="47" s="1"/>
  <c r="AS77" i="47"/>
  <c r="AL77" i="47"/>
  <c r="AU77" i="47" s="1"/>
  <c r="AS27" i="47"/>
  <c r="AL27" i="47"/>
  <c r="AU27" i="47" s="1"/>
  <c r="AJ28" i="47"/>
  <c r="AK28" i="47"/>
  <c r="AT28" i="47" s="1"/>
  <c r="AJ64" i="47"/>
  <c r="AK64" i="47"/>
  <c r="AT64" i="47" s="1"/>
  <c r="AI81" i="41"/>
  <c r="AN81" i="41"/>
  <c r="AJ4" i="47"/>
  <c r="AK4" i="47"/>
  <c r="AT4" i="47" s="1"/>
  <c r="AJ47" i="47"/>
  <c r="AK47" i="47"/>
  <c r="AT47" i="47" s="1"/>
  <c r="AH82" i="29"/>
  <c r="AQ82" i="29" s="1"/>
  <c r="AS57" i="47"/>
  <c r="AL57" i="47"/>
  <c r="AU57" i="47" s="1"/>
  <c r="AH84" i="45"/>
  <c r="AQ84" i="45" s="1"/>
  <c r="AJ35" i="47"/>
  <c r="AK35" i="47"/>
  <c r="AT35" i="47" s="1"/>
  <c r="AJ71" i="47"/>
  <c r="AK71" i="47"/>
  <c r="AT71" i="47" s="1"/>
  <c r="AG82" i="33"/>
  <c r="AP82" i="33" s="1"/>
  <c r="AF82" i="33"/>
  <c r="AO82" i="33" s="1"/>
  <c r="AE82" i="33"/>
  <c r="W83" i="33"/>
  <c r="AI85" i="77"/>
  <c r="AN85" i="77"/>
  <c r="Z83" i="74"/>
  <c r="AJ24" i="47"/>
  <c r="AK24" i="47"/>
  <c r="AT24" i="47" s="1"/>
  <c r="AK60" i="47"/>
  <c r="AT60" i="47" s="1"/>
  <c r="AJ60" i="47"/>
  <c r="AJ7" i="47"/>
  <c r="AK7" i="47"/>
  <c r="AT7" i="47" s="1"/>
  <c r="AJ43" i="47"/>
  <c r="AK43" i="47"/>
  <c r="AT43" i="47" s="1"/>
  <c r="AJ79" i="47"/>
  <c r="AS79" i="47" s="1"/>
  <c r="AK79" i="47"/>
  <c r="AT79" i="47" s="1"/>
  <c r="Y80" i="82"/>
  <c r="X80" i="82"/>
  <c r="Z80" i="82" s="1"/>
  <c r="AI81" i="78"/>
  <c r="AN81" i="78"/>
  <c r="Z82" i="25"/>
  <c r="AJ38" i="47"/>
  <c r="AK38" i="47"/>
  <c r="AT38" i="47" s="1"/>
  <c r="AJ74" i="47"/>
  <c r="AK74" i="47"/>
  <c r="AT74" i="47" s="1"/>
  <c r="AS33" i="47"/>
  <c r="AL33" i="47"/>
  <c r="AU33" i="47" s="1"/>
  <c r="AJ63" i="47"/>
  <c r="AJ34" i="47"/>
  <c r="AK34" i="47"/>
  <c r="AT34" i="47" s="1"/>
  <c r="AJ70" i="47"/>
  <c r="AK70" i="47"/>
  <c r="AT70" i="47" s="1"/>
  <c r="AR83" i="34"/>
  <c r="AI87" i="30"/>
  <c r="AN87" i="30"/>
  <c r="AS3" i="47"/>
  <c r="AL3" i="47"/>
  <c r="AU3" i="47" s="1"/>
  <c r="W85" i="94" l="1"/>
  <c r="AG84" i="94"/>
  <c r="AP84" i="94" s="1"/>
  <c r="AF84" i="94"/>
  <c r="AO84" i="94" s="1"/>
  <c r="AE84" i="94"/>
  <c r="AE84" i="81"/>
  <c r="W85" i="81"/>
  <c r="AF84" i="81"/>
  <c r="AO84" i="81" s="1"/>
  <c r="AG84" i="81"/>
  <c r="AP84" i="81" s="1"/>
  <c r="W81" i="82"/>
  <c r="AG80" i="82"/>
  <c r="AP80" i="82" s="1"/>
  <c r="AE80" i="82"/>
  <c r="AF80" i="82"/>
  <c r="AO80" i="82" s="1"/>
  <c r="AS74" i="47"/>
  <c r="AL74" i="47"/>
  <c r="AU74" i="47" s="1"/>
  <c r="AS43" i="47"/>
  <c r="AL43" i="47"/>
  <c r="AU43" i="47" s="1"/>
  <c r="AR81" i="41"/>
  <c r="AE86" i="90"/>
  <c r="W87" i="90"/>
  <c r="AG86" i="90"/>
  <c r="AP86" i="90" s="1"/>
  <c r="AF86" i="90"/>
  <c r="AO86" i="90" s="1"/>
  <c r="AG82" i="78"/>
  <c r="AP82" i="78" s="1"/>
  <c r="AE82" i="78"/>
  <c r="AF82" i="78"/>
  <c r="AO82" i="78" s="1"/>
  <c r="W83" i="78"/>
  <c r="AS45" i="47"/>
  <c r="AL45" i="47"/>
  <c r="AU45" i="47" s="1"/>
  <c r="AG84" i="89"/>
  <c r="AP84" i="89" s="1"/>
  <c r="AF84" i="89"/>
  <c r="AO84" i="89" s="1"/>
  <c r="AE84" i="89"/>
  <c r="W85" i="89"/>
  <c r="AR81" i="38"/>
  <c r="AS59" i="47"/>
  <c r="AL59" i="47"/>
  <c r="AU59" i="47" s="1"/>
  <c r="AH85" i="85"/>
  <c r="AQ85" i="85" s="1"/>
  <c r="AR80" i="73"/>
  <c r="AS52" i="47"/>
  <c r="AL52" i="47"/>
  <c r="AU52" i="47" s="1"/>
  <c r="AH82" i="38"/>
  <c r="AQ82" i="38" s="1"/>
  <c r="AS25" i="47"/>
  <c r="AL25" i="47"/>
  <c r="AU25" i="47" s="1"/>
  <c r="AS6" i="47"/>
  <c r="AS81" i="47" s="1"/>
  <c r="AL6" i="47"/>
  <c r="AU6" i="47" s="1"/>
  <c r="AS10" i="47"/>
  <c r="AL10" i="47"/>
  <c r="AU10" i="47" s="1"/>
  <c r="AS14" i="47"/>
  <c r="AL14" i="47"/>
  <c r="AU14" i="47" s="1"/>
  <c r="AS55" i="47"/>
  <c r="AL55" i="47"/>
  <c r="AU55" i="47" s="1"/>
  <c r="AS5" i="47"/>
  <c r="AL5" i="47"/>
  <c r="AU5" i="47" s="1"/>
  <c r="Y83" i="93"/>
  <c r="X83" i="93"/>
  <c r="X85" i="45"/>
  <c r="Y85" i="45"/>
  <c r="Z85" i="45" s="1"/>
  <c r="AS35" i="47"/>
  <c r="AL35" i="47"/>
  <c r="AU35" i="47" s="1"/>
  <c r="AR87" i="30"/>
  <c r="AS34" i="47"/>
  <c r="AL34" i="47"/>
  <c r="AU34" i="47" s="1"/>
  <c r="AE83" i="74"/>
  <c r="W84" i="74"/>
  <c r="AG83" i="74"/>
  <c r="AP83" i="74" s="1"/>
  <c r="AF83" i="74"/>
  <c r="AO83" i="74" s="1"/>
  <c r="AS54" i="47"/>
  <c r="AL54" i="47"/>
  <c r="AU54" i="47" s="1"/>
  <c r="AS65" i="47"/>
  <c r="AL65" i="47"/>
  <c r="AU65" i="47" s="1"/>
  <c r="AS31" i="47"/>
  <c r="AL31" i="47"/>
  <c r="AU31" i="47" s="1"/>
  <c r="AH84" i="81"/>
  <c r="AQ84" i="81" s="1"/>
  <c r="Z85" i="85"/>
  <c r="Z82" i="38"/>
  <c r="AF83" i="26"/>
  <c r="AO83" i="26" s="1"/>
  <c r="AE83" i="26"/>
  <c r="W84" i="26"/>
  <c r="AG83" i="26"/>
  <c r="AP83" i="26" s="1"/>
  <c r="AR84" i="85"/>
  <c r="AH84" i="94"/>
  <c r="AQ84" i="94" s="1"/>
  <c r="AS78" i="47"/>
  <c r="AL78" i="47"/>
  <c r="AU78" i="47" s="1"/>
  <c r="AL79" i="47"/>
  <c r="AU79" i="47" s="1"/>
  <c r="AR79" i="47"/>
  <c r="AR81" i="47" s="1"/>
  <c r="AS8" i="47"/>
  <c r="AL8" i="47"/>
  <c r="AU8" i="47" s="1"/>
  <c r="AR79" i="82"/>
  <c r="AH86" i="77"/>
  <c r="AQ86" i="77" s="1"/>
  <c r="AS75" i="47"/>
  <c r="AL75" i="47"/>
  <c r="AU75" i="47" s="1"/>
  <c r="AS11" i="47"/>
  <c r="AL11" i="47"/>
  <c r="AU11" i="47" s="1"/>
  <c r="Y86" i="42"/>
  <c r="Z86" i="42" s="1"/>
  <c r="X86" i="42"/>
  <c r="AN82" i="33"/>
  <c r="AI82" i="33"/>
  <c r="AS63" i="47"/>
  <c r="AL63" i="47"/>
  <c r="AU63" i="47" s="1"/>
  <c r="AS38" i="47"/>
  <c r="AL38" i="47"/>
  <c r="AU38" i="47" s="1"/>
  <c r="AS7" i="47"/>
  <c r="AL7" i="47"/>
  <c r="AU7" i="47" s="1"/>
  <c r="AS47" i="47"/>
  <c r="AL47" i="47"/>
  <c r="AU47" i="47" s="1"/>
  <c r="AS64" i="47"/>
  <c r="AL64" i="47"/>
  <c r="AU64" i="47" s="1"/>
  <c r="AS68" i="47"/>
  <c r="AL68" i="47"/>
  <c r="AU68" i="47" s="1"/>
  <c r="AS73" i="47"/>
  <c r="AL73" i="47"/>
  <c r="AU73" i="47" s="1"/>
  <c r="AR81" i="46"/>
  <c r="AS58" i="47"/>
  <c r="AL58" i="47"/>
  <c r="AU58" i="47" s="1"/>
  <c r="AS62" i="47"/>
  <c r="AL62" i="47"/>
  <c r="AU62" i="47" s="1"/>
  <c r="AS48" i="47"/>
  <c r="AL48" i="47"/>
  <c r="AU48" i="47" s="1"/>
  <c r="AS23" i="47"/>
  <c r="AL23" i="47"/>
  <c r="AU23" i="47" s="1"/>
  <c r="AH85" i="37"/>
  <c r="AQ85" i="37" s="1"/>
  <c r="AH82" i="46"/>
  <c r="AQ82" i="46" s="1"/>
  <c r="AS16" i="47"/>
  <c r="AL16" i="47"/>
  <c r="AU16" i="47" s="1"/>
  <c r="AF84" i="34"/>
  <c r="AO84" i="34" s="1"/>
  <c r="AE84" i="34"/>
  <c r="W85" i="34"/>
  <c r="AG84" i="34"/>
  <c r="AP84" i="34" s="1"/>
  <c r="AS76" i="47"/>
  <c r="AL76" i="47"/>
  <c r="AU76" i="47" s="1"/>
  <c r="AS53" i="47"/>
  <c r="AL53" i="47"/>
  <c r="AU53" i="47" s="1"/>
  <c r="AS19" i="47"/>
  <c r="AL19" i="47"/>
  <c r="AU19" i="47" s="1"/>
  <c r="AI82" i="93"/>
  <c r="AN82" i="93"/>
  <c r="AS66" i="47"/>
  <c r="AL66" i="47"/>
  <c r="AU66" i="47" s="1"/>
  <c r="Z86" i="77"/>
  <c r="AN85" i="42"/>
  <c r="AI85" i="42"/>
  <c r="AS24" i="47"/>
  <c r="AL24" i="47"/>
  <c r="AU24" i="47" s="1"/>
  <c r="AF82" i="25"/>
  <c r="AO82" i="25" s="1"/>
  <c r="AE82" i="25"/>
  <c r="AG82" i="25"/>
  <c r="AP82" i="25" s="1"/>
  <c r="W83" i="25"/>
  <c r="AS60" i="47"/>
  <c r="AL60" i="47"/>
  <c r="AU60" i="47" s="1"/>
  <c r="AR85" i="77"/>
  <c r="AT81" i="47"/>
  <c r="AS29" i="47"/>
  <c r="AL29" i="47"/>
  <c r="AU29" i="47" s="1"/>
  <c r="AH82" i="41"/>
  <c r="AQ82" i="41" s="1"/>
  <c r="AH88" i="30"/>
  <c r="AQ88" i="30" s="1"/>
  <c r="Z82" i="46"/>
  <c r="AS56" i="47"/>
  <c r="AL56" i="47"/>
  <c r="AU56" i="47" s="1"/>
  <c r="AS42" i="47"/>
  <c r="AL42" i="47"/>
  <c r="AU42" i="47" s="1"/>
  <c r="AH81" i="73"/>
  <c r="AQ81" i="73" s="1"/>
  <c r="AS36" i="47"/>
  <c r="AL36" i="47"/>
  <c r="AU36" i="47" s="1"/>
  <c r="AS49" i="47"/>
  <c r="AL49" i="47"/>
  <c r="AU49" i="47" s="1"/>
  <c r="AN84" i="45"/>
  <c r="AI84" i="45"/>
  <c r="AN82" i="29"/>
  <c r="AI82" i="29"/>
  <c r="AS71" i="47"/>
  <c r="AL71" i="47"/>
  <c r="AU71" i="47" s="1"/>
  <c r="AS4" i="47"/>
  <c r="AL4" i="47"/>
  <c r="AU4" i="47" s="1"/>
  <c r="AS28" i="47"/>
  <c r="AL28" i="47"/>
  <c r="AU28" i="47" s="1"/>
  <c r="Y84" i="86"/>
  <c r="X84" i="86"/>
  <c r="AS32" i="47"/>
  <c r="AL32" i="47"/>
  <c r="AU32" i="47" s="1"/>
  <c r="AH82" i="78"/>
  <c r="AQ82" i="78" s="1"/>
  <c r="AS37" i="47"/>
  <c r="AL37" i="47"/>
  <c r="AU37" i="47" s="1"/>
  <c r="AS18" i="47"/>
  <c r="AL18" i="47"/>
  <c r="AU18" i="47" s="1"/>
  <c r="AS22" i="47"/>
  <c r="AL22" i="47"/>
  <c r="AU22" i="47" s="1"/>
  <c r="AS26" i="47"/>
  <c r="AL26" i="47"/>
  <c r="AU26" i="47" s="1"/>
  <c r="Z85" i="37"/>
  <c r="Z88" i="30"/>
  <c r="AR83" i="94"/>
  <c r="AS61" i="47"/>
  <c r="AL61" i="47"/>
  <c r="AU61" i="47" s="1"/>
  <c r="AS17" i="47"/>
  <c r="AL17" i="47"/>
  <c r="AU17" i="47" s="1"/>
  <c r="AS46" i="47"/>
  <c r="AL46" i="47"/>
  <c r="AU46" i="47" s="1"/>
  <c r="AS50" i="47"/>
  <c r="AL50" i="47"/>
  <c r="AU50" i="47" s="1"/>
  <c r="AS40" i="47"/>
  <c r="AL40" i="47"/>
  <c r="AU40" i="47" s="1"/>
  <c r="AR83" i="81"/>
  <c r="AS41" i="47"/>
  <c r="AL41" i="47"/>
  <c r="AU41" i="47" s="1"/>
  <c r="AS72" i="47"/>
  <c r="AL72" i="47"/>
  <c r="AU72" i="47" s="1"/>
  <c r="X83" i="29"/>
  <c r="Y83" i="29"/>
  <c r="AH80" i="82"/>
  <c r="AQ80" i="82" s="1"/>
  <c r="AS70" i="47"/>
  <c r="AL70" i="47"/>
  <c r="AU70" i="47" s="1"/>
  <c r="AR81" i="78"/>
  <c r="Z83" i="33"/>
  <c r="X83" i="33"/>
  <c r="Y83" i="33"/>
  <c r="AI83" i="86"/>
  <c r="AN83" i="86"/>
  <c r="AR84" i="37"/>
  <c r="AG82" i="41"/>
  <c r="AP82" i="41" s="1"/>
  <c r="AF82" i="41"/>
  <c r="AO82" i="41" s="1"/>
  <c r="AE82" i="41"/>
  <c r="W83" i="41"/>
  <c r="AS67" i="47"/>
  <c r="AL67" i="47"/>
  <c r="AU67" i="47" s="1"/>
  <c r="AS12" i="47"/>
  <c r="AL12" i="47"/>
  <c r="AU12" i="47" s="1"/>
  <c r="AS20" i="47"/>
  <c r="AL20" i="47"/>
  <c r="AU20" i="47" s="1"/>
  <c r="AG81" i="73"/>
  <c r="AP81" i="73" s="1"/>
  <c r="AE81" i="73"/>
  <c r="W82" i="73"/>
  <c r="AF81" i="73"/>
  <c r="AO81" i="73" s="1"/>
  <c r="AS44" i="47"/>
  <c r="AL44" i="47"/>
  <c r="AU44" i="47" s="1"/>
  <c r="AS13" i="47"/>
  <c r="AL13" i="47"/>
  <c r="AU13" i="47" s="1"/>
  <c r="AS30" i="47"/>
  <c r="AL30" i="47"/>
  <c r="AU30" i="47" s="1"/>
  <c r="AU81" i="47" l="1"/>
  <c r="C11" i="47" s="1"/>
  <c r="AG86" i="42"/>
  <c r="AP86" i="42" s="1"/>
  <c r="AF86" i="42"/>
  <c r="AO86" i="42" s="1"/>
  <c r="AE86" i="42"/>
  <c r="W87" i="42"/>
  <c r="AG85" i="45"/>
  <c r="AP85" i="45" s="1"/>
  <c r="AF85" i="45"/>
  <c r="AO85" i="45" s="1"/>
  <c r="W86" i="45"/>
  <c r="AE85" i="45"/>
  <c r="W84" i="33"/>
  <c r="AG83" i="33"/>
  <c r="AP83" i="33" s="1"/>
  <c r="AE83" i="33"/>
  <c r="AF83" i="33"/>
  <c r="AO83" i="33" s="1"/>
  <c r="AG88" i="30"/>
  <c r="AP88" i="30" s="1"/>
  <c r="AF88" i="30"/>
  <c r="AO88" i="30" s="1"/>
  <c r="AE88" i="30"/>
  <c r="W89" i="30"/>
  <c r="AN81" i="73"/>
  <c r="AI81" i="73"/>
  <c r="AH83" i="33"/>
  <c r="AQ83" i="33" s="1"/>
  <c r="AR82" i="29"/>
  <c r="Z83" i="25"/>
  <c r="Y83" i="25"/>
  <c r="X83" i="25"/>
  <c r="AR85" i="42"/>
  <c r="AR82" i="93"/>
  <c r="AR82" i="33"/>
  <c r="AN84" i="89"/>
  <c r="AI84" i="89"/>
  <c r="AN84" i="81"/>
  <c r="AI84" i="81"/>
  <c r="AH83" i="29"/>
  <c r="AQ83" i="29" s="1"/>
  <c r="Z84" i="26"/>
  <c r="X84" i="26"/>
  <c r="Y84" i="26"/>
  <c r="AH83" i="93"/>
  <c r="AQ83" i="93" s="1"/>
  <c r="Y87" i="90"/>
  <c r="X87" i="90"/>
  <c r="Z81" i="82"/>
  <c r="Y81" i="82"/>
  <c r="X81" i="82"/>
  <c r="AI84" i="94"/>
  <c r="AN84" i="94"/>
  <c r="Z83" i="29"/>
  <c r="AH84" i="86"/>
  <c r="AQ84" i="86" s="1"/>
  <c r="AR84" i="45"/>
  <c r="AN82" i="25"/>
  <c r="AI82" i="25"/>
  <c r="AE86" i="77"/>
  <c r="W87" i="77"/>
  <c r="AF86" i="77"/>
  <c r="AO86" i="77" s="1"/>
  <c r="AG86" i="77"/>
  <c r="AP86" i="77" s="1"/>
  <c r="AH86" i="42"/>
  <c r="AQ86" i="42" s="1"/>
  <c r="AI83" i="26"/>
  <c r="AN83" i="26"/>
  <c r="Z84" i="74"/>
  <c r="X84" i="74"/>
  <c r="Y84" i="74"/>
  <c r="AN82" i="78"/>
  <c r="AI82" i="78"/>
  <c r="AI86" i="90"/>
  <c r="AN86" i="90"/>
  <c r="AN83" i="74"/>
  <c r="AI83" i="74"/>
  <c r="Z83" i="93"/>
  <c r="X83" i="41"/>
  <c r="Y83" i="41"/>
  <c r="Z83" i="41" s="1"/>
  <c r="Y85" i="34"/>
  <c r="X85" i="34"/>
  <c r="Y82" i="73"/>
  <c r="X82" i="73"/>
  <c r="Z82" i="73" s="1"/>
  <c r="AN82" i="41"/>
  <c r="AI82" i="41"/>
  <c r="AR83" i="86"/>
  <c r="AG85" i="37"/>
  <c r="AP85" i="37" s="1"/>
  <c r="AE85" i="37"/>
  <c r="W86" i="37"/>
  <c r="AF85" i="37"/>
  <c r="AO85" i="37" s="1"/>
  <c r="Z84" i="86"/>
  <c r="AI84" i="34"/>
  <c r="AN84" i="34"/>
  <c r="AG82" i="38"/>
  <c r="AP82" i="38" s="1"/>
  <c r="AF82" i="38"/>
  <c r="AO82" i="38" s="1"/>
  <c r="AE82" i="38"/>
  <c r="W83" i="38"/>
  <c r="AI80" i="82"/>
  <c r="AN80" i="82"/>
  <c r="X85" i="81"/>
  <c r="Y85" i="81"/>
  <c r="AG82" i="46"/>
  <c r="AP82" i="46" s="1"/>
  <c r="AE82" i="46"/>
  <c r="AF82" i="46"/>
  <c r="AO82" i="46" s="1"/>
  <c r="W83" i="46"/>
  <c r="W86" i="85"/>
  <c r="AG85" i="85"/>
  <c r="AP85" i="85" s="1"/>
  <c r="AF85" i="85"/>
  <c r="AO85" i="85" s="1"/>
  <c r="AE85" i="85"/>
  <c r="AH85" i="45"/>
  <c r="AQ85" i="45" s="1"/>
  <c r="Y85" i="89"/>
  <c r="X85" i="89"/>
  <c r="Y83" i="78"/>
  <c r="X83" i="78"/>
  <c r="X85" i="94"/>
  <c r="Z85" i="94" s="1"/>
  <c r="Y85" i="94"/>
  <c r="AE85" i="94" l="1"/>
  <c r="W86" i="94"/>
  <c r="AF85" i="94"/>
  <c r="AO85" i="94" s="1"/>
  <c r="AG85" i="94"/>
  <c r="AP85" i="94" s="1"/>
  <c r="W84" i="41"/>
  <c r="AG83" i="41"/>
  <c r="AP83" i="41" s="1"/>
  <c r="AF83" i="41"/>
  <c r="AO83" i="41" s="1"/>
  <c r="AE83" i="41"/>
  <c r="W83" i="73"/>
  <c r="AG82" i="73"/>
  <c r="AP82" i="73" s="1"/>
  <c r="AF82" i="73"/>
  <c r="AO82" i="73" s="1"/>
  <c r="AE82" i="73"/>
  <c r="AH85" i="81"/>
  <c r="AQ85" i="81" s="1"/>
  <c r="AE81" i="82"/>
  <c r="W82" i="82"/>
  <c r="AG81" i="82"/>
  <c r="AP81" i="82" s="1"/>
  <c r="AF81" i="82"/>
  <c r="AO81" i="82" s="1"/>
  <c r="AH85" i="89"/>
  <c r="AQ85" i="89" s="1"/>
  <c r="X86" i="85"/>
  <c r="Y86" i="85"/>
  <c r="X83" i="38"/>
  <c r="Y83" i="38"/>
  <c r="AG84" i="86"/>
  <c r="AP84" i="86" s="1"/>
  <c r="AF84" i="86"/>
  <c r="AO84" i="86" s="1"/>
  <c r="AE84" i="86"/>
  <c r="W85" i="86"/>
  <c r="AR82" i="78"/>
  <c r="AR83" i="26"/>
  <c r="AG84" i="26"/>
  <c r="AP84" i="26" s="1"/>
  <c r="AF84" i="26"/>
  <c r="AO84" i="26" s="1"/>
  <c r="AE84" i="26"/>
  <c r="W85" i="26"/>
  <c r="AR84" i="81"/>
  <c r="AF83" i="25"/>
  <c r="AO83" i="25" s="1"/>
  <c r="AG83" i="25"/>
  <c r="AP83" i="25" s="1"/>
  <c r="W84" i="25"/>
  <c r="AE83" i="25"/>
  <c r="AN88" i="30"/>
  <c r="AI88" i="30"/>
  <c r="AE83" i="93"/>
  <c r="W84" i="93"/>
  <c r="AF83" i="93"/>
  <c r="AO83" i="93" s="1"/>
  <c r="AG83" i="93"/>
  <c r="AP83" i="93" s="1"/>
  <c r="Z87" i="42"/>
  <c r="X87" i="42"/>
  <c r="Y87" i="42"/>
  <c r="Z85" i="89"/>
  <c r="AI85" i="85"/>
  <c r="AN85" i="85"/>
  <c r="Z83" i="46"/>
  <c r="X83" i="46"/>
  <c r="Y83" i="46"/>
  <c r="Z85" i="81"/>
  <c r="AR82" i="41"/>
  <c r="AR83" i="74"/>
  <c r="Y87" i="77"/>
  <c r="X87" i="77"/>
  <c r="W84" i="29"/>
  <c r="AG83" i="29"/>
  <c r="AP83" i="29" s="1"/>
  <c r="AF83" i="29"/>
  <c r="AO83" i="29" s="1"/>
  <c r="AE83" i="29"/>
  <c r="AH87" i="90"/>
  <c r="AQ87" i="90" s="1"/>
  <c r="AR84" i="89"/>
  <c r="AR81" i="73"/>
  <c r="AN85" i="45"/>
  <c r="AI85" i="45"/>
  <c r="AI86" i="42"/>
  <c r="AN86" i="42"/>
  <c r="AN82" i="38"/>
  <c r="AI82" i="38"/>
  <c r="AH85" i="34"/>
  <c r="AQ85" i="34" s="1"/>
  <c r="Z84" i="33"/>
  <c r="Y84" i="33"/>
  <c r="X84" i="33"/>
  <c r="AH83" i="78"/>
  <c r="AQ83" i="78" s="1"/>
  <c r="Y86" i="37"/>
  <c r="X86" i="37"/>
  <c r="Z85" i="34"/>
  <c r="AH84" i="74"/>
  <c r="AQ84" i="74" s="1"/>
  <c r="AI86" i="77"/>
  <c r="AN86" i="77"/>
  <c r="Z86" i="45"/>
  <c r="X86" i="45"/>
  <c r="Y86" i="45"/>
  <c r="AN82" i="46"/>
  <c r="AI82" i="46"/>
  <c r="AR80" i="82"/>
  <c r="AN85" i="37"/>
  <c r="AI85" i="37"/>
  <c r="AH82" i="73"/>
  <c r="AQ82" i="73" s="1"/>
  <c r="AF84" i="74"/>
  <c r="AO84" i="74" s="1"/>
  <c r="AG84" i="74"/>
  <c r="AP84" i="74" s="1"/>
  <c r="W85" i="74"/>
  <c r="AE84" i="74"/>
  <c r="AR84" i="94"/>
  <c r="Z87" i="90"/>
  <c r="AH83" i="25"/>
  <c r="AQ83" i="25" s="1"/>
  <c r="X89" i="30"/>
  <c r="Z89" i="30" s="1"/>
  <c r="Y89" i="30"/>
  <c r="AI83" i="33"/>
  <c r="AN83" i="33"/>
  <c r="AH85" i="94"/>
  <c r="AQ85" i="94" s="1"/>
  <c r="Z83" i="78"/>
  <c r="AR84" i="34"/>
  <c r="AH83" i="41"/>
  <c r="AQ83" i="41" s="1"/>
  <c r="AR86" i="90"/>
  <c r="AR82" i="25"/>
  <c r="AH81" i="82"/>
  <c r="AQ81" i="82" s="1"/>
  <c r="AH84" i="26"/>
  <c r="AQ84" i="26" s="1"/>
  <c r="AX89" i="30" l="1"/>
  <c r="S89" i="30" s="1"/>
  <c r="AC89" i="30" s="1"/>
  <c r="AF89" i="30"/>
  <c r="AO89" i="30" s="1"/>
  <c r="AO91" i="30" s="1"/>
  <c r="AE89" i="30"/>
  <c r="AG89" i="30"/>
  <c r="AP89" i="30" s="1"/>
  <c r="AP91" i="30" s="1"/>
  <c r="AR83" i="33"/>
  <c r="AN84" i="74"/>
  <c r="AI84" i="74"/>
  <c r="W87" i="45"/>
  <c r="AE86" i="45"/>
  <c r="AG86" i="45"/>
  <c r="AP86" i="45" s="1"/>
  <c r="AF86" i="45"/>
  <c r="AO86" i="45" s="1"/>
  <c r="AH83" i="46"/>
  <c r="AQ83" i="46" s="1"/>
  <c r="AH87" i="42"/>
  <c r="AQ87" i="42" s="1"/>
  <c r="AI83" i="93"/>
  <c r="AN83" i="93"/>
  <c r="AN84" i="26"/>
  <c r="AI84" i="26"/>
  <c r="Y84" i="41"/>
  <c r="Z84" i="41" s="1"/>
  <c r="X84" i="41"/>
  <c r="AF84" i="33"/>
  <c r="AO84" i="33" s="1"/>
  <c r="AE84" i="33"/>
  <c r="W85" i="33"/>
  <c r="AG84" i="33"/>
  <c r="AP84" i="33" s="1"/>
  <c r="AR82" i="38"/>
  <c r="W84" i="46"/>
  <c r="AG83" i="46"/>
  <c r="AP83" i="46" s="1"/>
  <c r="AF83" i="46"/>
  <c r="AO83" i="46" s="1"/>
  <c r="AE83" i="46"/>
  <c r="AH83" i="38"/>
  <c r="AQ83" i="38" s="1"/>
  <c r="X83" i="73"/>
  <c r="Y83" i="73"/>
  <c r="Z83" i="73" s="1"/>
  <c r="AR82" i="46"/>
  <c r="AG85" i="34"/>
  <c r="AP85" i="34" s="1"/>
  <c r="AF85" i="34"/>
  <c r="AO85" i="34" s="1"/>
  <c r="AE85" i="34"/>
  <c r="W86" i="34"/>
  <c r="X85" i="86"/>
  <c r="Z85" i="86" s="1"/>
  <c r="Y85" i="86"/>
  <c r="Y82" i="82"/>
  <c r="X82" i="82"/>
  <c r="AI83" i="41"/>
  <c r="AN83" i="41"/>
  <c r="AG87" i="90"/>
  <c r="AP87" i="90" s="1"/>
  <c r="AE87" i="90"/>
  <c r="W88" i="90"/>
  <c r="AF87" i="90"/>
  <c r="AO87" i="90" s="1"/>
  <c r="AH86" i="37"/>
  <c r="AQ86" i="37" s="1"/>
  <c r="AH87" i="77"/>
  <c r="AQ87" i="77" s="1"/>
  <c r="AR85" i="85"/>
  <c r="AN83" i="25"/>
  <c r="AI83" i="25"/>
  <c r="AN84" i="86"/>
  <c r="AI84" i="86"/>
  <c r="AI81" i="82"/>
  <c r="AN81" i="82"/>
  <c r="AI82" i="73"/>
  <c r="AN82" i="73"/>
  <c r="AE87" i="42"/>
  <c r="AG87" i="42"/>
  <c r="AP87" i="42" s="1"/>
  <c r="W88" i="42"/>
  <c r="AF87" i="42"/>
  <c r="AO87" i="42" s="1"/>
  <c r="AR86" i="77"/>
  <c r="AR85" i="37"/>
  <c r="AR86" i="42"/>
  <c r="AI83" i="29"/>
  <c r="AN83" i="29"/>
  <c r="AF85" i="81"/>
  <c r="AO85" i="81" s="1"/>
  <c r="AG85" i="81"/>
  <c r="AP85" i="81" s="1"/>
  <c r="AE85" i="81"/>
  <c r="W86" i="81"/>
  <c r="W86" i="89"/>
  <c r="AG85" i="89"/>
  <c r="AP85" i="89" s="1"/>
  <c r="AE85" i="89"/>
  <c r="AF85" i="89"/>
  <c r="AO85" i="89" s="1"/>
  <c r="AH86" i="85"/>
  <c r="AQ86" i="85" s="1"/>
  <c r="Z86" i="94"/>
  <c r="X86" i="94"/>
  <c r="Y86" i="94"/>
  <c r="AR88" i="30"/>
  <c r="AH89" i="30"/>
  <c r="AQ89" i="30" s="1"/>
  <c r="AQ91" i="30" s="1"/>
  <c r="AX3" i="30"/>
  <c r="S3" i="30" s="1"/>
  <c r="AC3" i="30" s="1"/>
  <c r="AZ3" i="30"/>
  <c r="AX4" i="30" s="1"/>
  <c r="S4" i="30" s="1"/>
  <c r="AC4" i="30" s="1"/>
  <c r="AB5" i="30" s="1"/>
  <c r="AX5" i="30"/>
  <c r="S5" i="30" s="1"/>
  <c r="AC5" i="30" s="1"/>
  <c r="AB6" i="30" s="1"/>
  <c r="AX6" i="30"/>
  <c r="S6" i="30" s="1"/>
  <c r="AC6" i="30" s="1"/>
  <c r="AB7" i="30" s="1"/>
  <c r="AX7" i="30"/>
  <c r="S7" i="30" s="1"/>
  <c r="AC7" i="30" s="1"/>
  <c r="AB8" i="30" s="1"/>
  <c r="AX8" i="30"/>
  <c r="S8" i="30" s="1"/>
  <c r="AC8" i="30" s="1"/>
  <c r="AB9" i="30" s="1"/>
  <c r="AX9" i="30"/>
  <c r="S9" i="30" s="1"/>
  <c r="AC9" i="30" s="1"/>
  <c r="AB10" i="30" s="1"/>
  <c r="AX10" i="30"/>
  <c r="S10" i="30" s="1"/>
  <c r="AC10" i="30" s="1"/>
  <c r="AB11" i="30" s="1"/>
  <c r="AX11" i="30"/>
  <c r="S11" i="30" s="1"/>
  <c r="AC11" i="30" s="1"/>
  <c r="AB12" i="30" s="1"/>
  <c r="AX12" i="30"/>
  <c r="S12" i="30" s="1"/>
  <c r="AC12" i="30" s="1"/>
  <c r="AB13" i="30" s="1"/>
  <c r="AX13" i="30"/>
  <c r="S13" i="30" s="1"/>
  <c r="AC13" i="30" s="1"/>
  <c r="AB14" i="30" s="1"/>
  <c r="AX14" i="30"/>
  <c r="S14" i="30" s="1"/>
  <c r="AC14" i="30" s="1"/>
  <c r="AB15" i="30" s="1"/>
  <c r="AX15" i="30"/>
  <c r="S15" i="30" s="1"/>
  <c r="AC15" i="30" s="1"/>
  <c r="AB16" i="30" s="1"/>
  <c r="AX16" i="30"/>
  <c r="S16" i="30" s="1"/>
  <c r="AC16" i="30" s="1"/>
  <c r="AB17" i="30" s="1"/>
  <c r="AX17" i="30"/>
  <c r="S17" i="30" s="1"/>
  <c r="AC17" i="30" s="1"/>
  <c r="AB18" i="30" s="1"/>
  <c r="AX18" i="30"/>
  <c r="S18" i="30" s="1"/>
  <c r="AC18" i="30" s="1"/>
  <c r="AB19" i="30" s="1"/>
  <c r="AX19" i="30"/>
  <c r="S19" i="30" s="1"/>
  <c r="AC19" i="30" s="1"/>
  <c r="AB20" i="30" s="1"/>
  <c r="AX20" i="30"/>
  <c r="S20" i="30" s="1"/>
  <c r="AC20" i="30" s="1"/>
  <c r="AB21" i="30" s="1"/>
  <c r="AX21" i="30"/>
  <c r="S21" i="30" s="1"/>
  <c r="AC21" i="30" s="1"/>
  <c r="AB22" i="30" s="1"/>
  <c r="AX22" i="30"/>
  <c r="S22" i="30" s="1"/>
  <c r="AC22" i="30" s="1"/>
  <c r="AB23" i="30" s="1"/>
  <c r="AX23" i="30"/>
  <c r="S23" i="30" s="1"/>
  <c r="AC23" i="30" s="1"/>
  <c r="AB24" i="30" s="1"/>
  <c r="AX24" i="30"/>
  <c r="S24" i="30" s="1"/>
  <c r="AC24" i="30" s="1"/>
  <c r="AB25" i="30" s="1"/>
  <c r="AX25" i="30"/>
  <c r="S25" i="30" s="1"/>
  <c r="AC25" i="30" s="1"/>
  <c r="AB26" i="30" s="1"/>
  <c r="AX26" i="30"/>
  <c r="S26" i="30" s="1"/>
  <c r="AC26" i="30" s="1"/>
  <c r="AB27" i="30" s="1"/>
  <c r="AX27" i="30"/>
  <c r="S27" i="30" s="1"/>
  <c r="AC27" i="30" s="1"/>
  <c r="AB28" i="30" s="1"/>
  <c r="AX28" i="30"/>
  <c r="S28" i="30" s="1"/>
  <c r="AC28" i="30" s="1"/>
  <c r="AB29" i="30" s="1"/>
  <c r="AX29" i="30"/>
  <c r="S29" i="30" s="1"/>
  <c r="AC29" i="30" s="1"/>
  <c r="AB30" i="30" s="1"/>
  <c r="AX30" i="30"/>
  <c r="S30" i="30" s="1"/>
  <c r="AC30" i="30" s="1"/>
  <c r="AB31" i="30" s="1"/>
  <c r="AX31" i="30"/>
  <c r="S31" i="30" s="1"/>
  <c r="AC31" i="30" s="1"/>
  <c r="AB32" i="30" s="1"/>
  <c r="AX32" i="30"/>
  <c r="S32" i="30" s="1"/>
  <c r="AC32" i="30" s="1"/>
  <c r="AB33" i="30" s="1"/>
  <c r="AX33" i="30"/>
  <c r="S33" i="30" s="1"/>
  <c r="AC33" i="30" s="1"/>
  <c r="AB34" i="30" s="1"/>
  <c r="AX34" i="30"/>
  <c r="S34" i="30" s="1"/>
  <c r="AC34" i="30" s="1"/>
  <c r="AB35" i="30" s="1"/>
  <c r="AX35" i="30"/>
  <c r="S35" i="30" s="1"/>
  <c r="AC35" i="30" s="1"/>
  <c r="AB36" i="30" s="1"/>
  <c r="AX36" i="30"/>
  <c r="S36" i="30" s="1"/>
  <c r="AC36" i="30" s="1"/>
  <c r="AB37" i="30" s="1"/>
  <c r="AX37" i="30"/>
  <c r="S37" i="30" s="1"/>
  <c r="AC37" i="30" s="1"/>
  <c r="AB38" i="30" s="1"/>
  <c r="AX38" i="30"/>
  <c r="S38" i="30" s="1"/>
  <c r="AC38" i="30" s="1"/>
  <c r="AB39" i="30" s="1"/>
  <c r="AX39" i="30"/>
  <c r="S39" i="30" s="1"/>
  <c r="AC39" i="30" s="1"/>
  <c r="AB40" i="30" s="1"/>
  <c r="AX40" i="30"/>
  <c r="S40" i="30" s="1"/>
  <c r="AC40" i="30" s="1"/>
  <c r="AB41" i="30" s="1"/>
  <c r="AX41" i="30"/>
  <c r="S41" i="30" s="1"/>
  <c r="AC41" i="30" s="1"/>
  <c r="AB42" i="30" s="1"/>
  <c r="AX42" i="30"/>
  <c r="S42" i="30" s="1"/>
  <c r="AC42" i="30" s="1"/>
  <c r="AB43" i="30" s="1"/>
  <c r="AX43" i="30"/>
  <c r="S43" i="30" s="1"/>
  <c r="AC43" i="30" s="1"/>
  <c r="AB44" i="30" s="1"/>
  <c r="AX44" i="30"/>
  <c r="S44" i="30" s="1"/>
  <c r="AC44" i="30" s="1"/>
  <c r="AB45" i="30" s="1"/>
  <c r="AX45" i="30"/>
  <c r="S45" i="30" s="1"/>
  <c r="AC45" i="30" s="1"/>
  <c r="AB46" i="30" s="1"/>
  <c r="AX46" i="30"/>
  <c r="S46" i="30" s="1"/>
  <c r="AC46" i="30" s="1"/>
  <c r="AB47" i="30" s="1"/>
  <c r="AX47" i="30"/>
  <c r="S47" i="30" s="1"/>
  <c r="AC47" i="30" s="1"/>
  <c r="AB48" i="30" s="1"/>
  <c r="AX48" i="30"/>
  <c r="S48" i="30" s="1"/>
  <c r="AC48" i="30" s="1"/>
  <c r="AB49" i="30" s="1"/>
  <c r="AX49" i="30"/>
  <c r="S49" i="30" s="1"/>
  <c r="AC49" i="30" s="1"/>
  <c r="AB50" i="30" s="1"/>
  <c r="AX50" i="30"/>
  <c r="S50" i="30" s="1"/>
  <c r="AC50" i="30" s="1"/>
  <c r="AB51" i="30" s="1"/>
  <c r="AX51" i="30"/>
  <c r="S51" i="30" s="1"/>
  <c r="AC51" i="30" s="1"/>
  <c r="AB52" i="30" s="1"/>
  <c r="AX52" i="30"/>
  <c r="S52" i="30" s="1"/>
  <c r="AC52" i="30" s="1"/>
  <c r="AB53" i="30" s="1"/>
  <c r="AX53" i="30"/>
  <c r="S53" i="30" s="1"/>
  <c r="AC53" i="30" s="1"/>
  <c r="AB54" i="30" s="1"/>
  <c r="AX54" i="30"/>
  <c r="S54" i="30" s="1"/>
  <c r="AC54" i="30" s="1"/>
  <c r="AB55" i="30" s="1"/>
  <c r="AX55" i="30"/>
  <c r="S55" i="30" s="1"/>
  <c r="AC55" i="30" s="1"/>
  <c r="AB56" i="30" s="1"/>
  <c r="AX56" i="30"/>
  <c r="S56" i="30" s="1"/>
  <c r="AC56" i="30" s="1"/>
  <c r="AB57" i="30" s="1"/>
  <c r="AX57" i="30"/>
  <c r="S57" i="30" s="1"/>
  <c r="AC57" i="30" s="1"/>
  <c r="AB58" i="30" s="1"/>
  <c r="AX58" i="30"/>
  <c r="S58" i="30" s="1"/>
  <c r="AC58" i="30" s="1"/>
  <c r="AB59" i="30" s="1"/>
  <c r="AX59" i="30"/>
  <c r="S59" i="30" s="1"/>
  <c r="AC59" i="30" s="1"/>
  <c r="AB60" i="30" s="1"/>
  <c r="AX60" i="30"/>
  <c r="S60" i="30" s="1"/>
  <c r="AC60" i="30" s="1"/>
  <c r="AB61" i="30" s="1"/>
  <c r="AX61" i="30"/>
  <c r="S61" i="30" s="1"/>
  <c r="AC61" i="30" s="1"/>
  <c r="AB62" i="30" s="1"/>
  <c r="AX62" i="30"/>
  <c r="S62" i="30" s="1"/>
  <c r="AC62" i="30" s="1"/>
  <c r="AB63" i="30" s="1"/>
  <c r="AX63" i="30"/>
  <c r="S63" i="30" s="1"/>
  <c r="AC63" i="30" s="1"/>
  <c r="AB64" i="30" s="1"/>
  <c r="AX64" i="30"/>
  <c r="S64" i="30" s="1"/>
  <c r="AC64" i="30" s="1"/>
  <c r="AB65" i="30" s="1"/>
  <c r="AX65" i="30"/>
  <c r="S65" i="30" s="1"/>
  <c r="AC65" i="30" s="1"/>
  <c r="AB66" i="30" s="1"/>
  <c r="AX66" i="30"/>
  <c r="S66" i="30" s="1"/>
  <c r="AC66" i="30" s="1"/>
  <c r="AB67" i="30" s="1"/>
  <c r="AX67" i="30"/>
  <c r="S67" i="30" s="1"/>
  <c r="AC67" i="30" s="1"/>
  <c r="AB68" i="30" s="1"/>
  <c r="AX68" i="30"/>
  <c r="S68" i="30" s="1"/>
  <c r="AC68" i="30" s="1"/>
  <c r="AB69" i="30" s="1"/>
  <c r="AX69" i="30"/>
  <c r="S69" i="30" s="1"/>
  <c r="AC69" i="30" s="1"/>
  <c r="AB70" i="30" s="1"/>
  <c r="AX70" i="30"/>
  <c r="S70" i="30" s="1"/>
  <c r="AC70" i="30" s="1"/>
  <c r="AB71" i="30" s="1"/>
  <c r="AX71" i="30"/>
  <c r="S71" i="30" s="1"/>
  <c r="AC71" i="30" s="1"/>
  <c r="AB72" i="30" s="1"/>
  <c r="AX72" i="30"/>
  <c r="S72" i="30" s="1"/>
  <c r="AC72" i="30" s="1"/>
  <c r="AB73" i="30" s="1"/>
  <c r="AX73" i="30"/>
  <c r="S73" i="30" s="1"/>
  <c r="AC73" i="30" s="1"/>
  <c r="AB74" i="30" s="1"/>
  <c r="AX74" i="30"/>
  <c r="S74" i="30" s="1"/>
  <c r="AC74" i="30" s="1"/>
  <c r="AB75" i="30" s="1"/>
  <c r="AX75" i="30"/>
  <c r="S75" i="30" s="1"/>
  <c r="AC75" i="30" s="1"/>
  <c r="AB76" i="30" s="1"/>
  <c r="AX76" i="30"/>
  <c r="S76" i="30" s="1"/>
  <c r="AC76" i="30" s="1"/>
  <c r="AB77" i="30" s="1"/>
  <c r="AX77" i="30"/>
  <c r="S77" i="30" s="1"/>
  <c r="AC77" i="30" s="1"/>
  <c r="AB78" i="30" s="1"/>
  <c r="AX78" i="30"/>
  <c r="S78" i="30" s="1"/>
  <c r="AC78" i="30" s="1"/>
  <c r="AB79" i="30" s="1"/>
  <c r="AX79" i="30"/>
  <c r="S79" i="30" s="1"/>
  <c r="AC79" i="30" s="1"/>
  <c r="AB80" i="30" s="1"/>
  <c r="AX80" i="30"/>
  <c r="S80" i="30" s="1"/>
  <c r="AC80" i="30" s="1"/>
  <c r="AB81" i="30" s="1"/>
  <c r="AX81" i="30"/>
  <c r="S81" i="30" s="1"/>
  <c r="AC81" i="30" s="1"/>
  <c r="AB82" i="30" s="1"/>
  <c r="AX82" i="30"/>
  <c r="S82" i="30" s="1"/>
  <c r="AC82" i="30" s="1"/>
  <c r="AB83" i="30" s="1"/>
  <c r="AX83" i="30"/>
  <c r="S83" i="30" s="1"/>
  <c r="AC83" i="30" s="1"/>
  <c r="AB84" i="30" s="1"/>
  <c r="AX85" i="30"/>
  <c r="S85" i="30" s="1"/>
  <c r="AC85" i="30" s="1"/>
  <c r="AB86" i="30" s="1"/>
  <c r="AX86" i="30"/>
  <c r="S86" i="30" s="1"/>
  <c r="AC86" i="30" s="1"/>
  <c r="AB87" i="30" s="1"/>
  <c r="AX87" i="30"/>
  <c r="S87" i="30" s="1"/>
  <c r="AC87" i="30" s="1"/>
  <c r="AB88" i="30" s="1"/>
  <c r="AX84" i="30"/>
  <c r="S84" i="30" s="1"/>
  <c r="AC84" i="30" s="1"/>
  <c r="AB85" i="30" s="1"/>
  <c r="AX88" i="30"/>
  <c r="S88" i="30" s="1"/>
  <c r="AC88" i="30" s="1"/>
  <c r="AB89" i="30" s="1"/>
  <c r="Z85" i="74"/>
  <c r="Y85" i="74"/>
  <c r="X85" i="74"/>
  <c r="Z84" i="29"/>
  <c r="X84" i="29"/>
  <c r="Y84" i="29"/>
  <c r="Z83" i="38"/>
  <c r="W84" i="78"/>
  <c r="AG83" i="78"/>
  <c r="AP83" i="78" s="1"/>
  <c r="AF83" i="78"/>
  <c r="AO83" i="78" s="1"/>
  <c r="AE83" i="78"/>
  <c r="AH86" i="45"/>
  <c r="AQ86" i="45" s="1"/>
  <c r="Z86" i="37"/>
  <c r="AH84" i="33"/>
  <c r="AQ84" i="33" s="1"/>
  <c r="AR85" i="45"/>
  <c r="Z87" i="77"/>
  <c r="Y84" i="93"/>
  <c r="Z84" i="93" s="1"/>
  <c r="X84" i="93"/>
  <c r="Y84" i="25"/>
  <c r="X84" i="25"/>
  <c r="Y85" i="26"/>
  <c r="Z85" i="26" s="1"/>
  <c r="X85" i="26"/>
  <c r="Z86" i="85"/>
  <c r="AI85" i="94"/>
  <c r="AN85" i="94"/>
  <c r="AF84" i="41" l="1"/>
  <c r="AO84" i="41" s="1"/>
  <c r="AE84" i="41"/>
  <c r="W85" i="41"/>
  <c r="AG84" i="41"/>
  <c r="AP84" i="41" s="1"/>
  <c r="AJ5" i="30"/>
  <c r="AK5" i="30"/>
  <c r="AT5" i="30" s="1"/>
  <c r="AG84" i="93"/>
  <c r="AP84" i="93" s="1"/>
  <c r="AF84" i="93"/>
  <c r="AO84" i="93" s="1"/>
  <c r="AE84" i="93"/>
  <c r="W85" i="93"/>
  <c r="W86" i="26"/>
  <c r="AG85" i="26"/>
  <c r="AP85" i="26" s="1"/>
  <c r="AF85" i="26"/>
  <c r="AO85" i="26" s="1"/>
  <c r="AE85" i="26"/>
  <c r="W86" i="86"/>
  <c r="AG85" i="86"/>
  <c r="AP85" i="86" s="1"/>
  <c r="AF85" i="86"/>
  <c r="AO85" i="86" s="1"/>
  <c r="AE85" i="86"/>
  <c r="AE83" i="73"/>
  <c r="W84" i="73"/>
  <c r="AF83" i="73"/>
  <c r="AO83" i="73" s="1"/>
  <c r="AG83" i="73"/>
  <c r="AP83" i="73" s="1"/>
  <c r="AE84" i="29"/>
  <c r="AF84" i="29"/>
  <c r="AO84" i="29" s="1"/>
  <c r="W85" i="29"/>
  <c r="AG84" i="29"/>
  <c r="AP84" i="29" s="1"/>
  <c r="AJ75" i="30"/>
  <c r="AK75" i="30"/>
  <c r="AT75" i="30" s="1"/>
  <c r="AJ51" i="30"/>
  <c r="AK51" i="30"/>
  <c r="AT51" i="30" s="1"/>
  <c r="AJ27" i="30"/>
  <c r="AK27" i="30"/>
  <c r="AT27" i="30" s="1"/>
  <c r="AR85" i="94"/>
  <c r="AF85" i="74"/>
  <c r="AO85" i="74" s="1"/>
  <c r="W86" i="74"/>
  <c r="AG85" i="74"/>
  <c r="AP85" i="74" s="1"/>
  <c r="AE85" i="74"/>
  <c r="AH85" i="26"/>
  <c r="AQ85" i="26" s="1"/>
  <c r="AH84" i="93"/>
  <c r="AQ84" i="93" s="1"/>
  <c r="AH84" i="29"/>
  <c r="AQ84" i="29" s="1"/>
  <c r="AJ85" i="30"/>
  <c r="AK85" i="30"/>
  <c r="AT85" i="30" s="1"/>
  <c r="AJ82" i="30"/>
  <c r="AK82" i="30"/>
  <c r="AT82" i="30" s="1"/>
  <c r="AJ76" i="30"/>
  <c r="AK76" i="30"/>
  <c r="AT76" i="30" s="1"/>
  <c r="AJ70" i="30"/>
  <c r="AK70" i="30"/>
  <c r="AT70" i="30" s="1"/>
  <c r="AJ64" i="30"/>
  <c r="AK64" i="30"/>
  <c r="AT64" i="30" s="1"/>
  <c r="AJ58" i="30"/>
  <c r="AK58" i="30"/>
  <c r="AT58" i="30" s="1"/>
  <c r="AK52" i="30"/>
  <c r="AT52" i="30" s="1"/>
  <c r="AJ52" i="30"/>
  <c r="AK46" i="30"/>
  <c r="AT46" i="30" s="1"/>
  <c r="AJ46" i="30"/>
  <c r="AK40" i="30"/>
  <c r="AT40" i="30" s="1"/>
  <c r="AJ40" i="30"/>
  <c r="AK34" i="30"/>
  <c r="AT34" i="30" s="1"/>
  <c r="AJ34" i="30"/>
  <c r="AK28" i="30"/>
  <c r="AT28" i="30" s="1"/>
  <c r="AJ28" i="30"/>
  <c r="AK22" i="30"/>
  <c r="AT22" i="30" s="1"/>
  <c r="AJ22" i="30"/>
  <c r="AK16" i="30"/>
  <c r="AT16" i="30" s="1"/>
  <c r="AJ16" i="30"/>
  <c r="AJ10" i="30"/>
  <c r="AK10" i="30"/>
  <c r="AT10" i="30" s="1"/>
  <c r="AH86" i="94"/>
  <c r="AQ86" i="94" s="1"/>
  <c r="X86" i="81"/>
  <c r="Y86" i="81"/>
  <c r="AR83" i="29"/>
  <c r="AR83" i="25"/>
  <c r="AI83" i="46"/>
  <c r="AN83" i="46"/>
  <c r="AH84" i="41"/>
  <c r="AQ84" i="41" s="1"/>
  <c r="AR83" i="93"/>
  <c r="AJ88" i="30"/>
  <c r="AK88" i="30"/>
  <c r="AT88" i="30" s="1"/>
  <c r="AJ63" i="30"/>
  <c r="AK63" i="30"/>
  <c r="AT63" i="30" s="1"/>
  <c r="AJ33" i="30"/>
  <c r="AK33" i="30"/>
  <c r="AT33" i="30" s="1"/>
  <c r="AB4" i="30"/>
  <c r="AJ3" i="30"/>
  <c r="AN85" i="81"/>
  <c r="AI85" i="81"/>
  <c r="AH85" i="74"/>
  <c r="AQ85" i="74" s="1"/>
  <c r="AJ87" i="30"/>
  <c r="AK87" i="30"/>
  <c r="AT87" i="30" s="1"/>
  <c r="AJ80" i="30"/>
  <c r="AK80" i="30"/>
  <c r="AT80" i="30" s="1"/>
  <c r="AJ74" i="30"/>
  <c r="AK74" i="30"/>
  <c r="AT74" i="30" s="1"/>
  <c r="AJ68" i="30"/>
  <c r="AK68" i="30"/>
  <c r="AT68" i="30" s="1"/>
  <c r="AJ62" i="30"/>
  <c r="AK62" i="30"/>
  <c r="AT62" i="30" s="1"/>
  <c r="AJ56" i="30"/>
  <c r="AK56" i="30"/>
  <c r="AT56" i="30" s="1"/>
  <c r="AJ50" i="30"/>
  <c r="AK50" i="30"/>
  <c r="AT50" i="30" s="1"/>
  <c r="AJ44" i="30"/>
  <c r="AK44" i="30"/>
  <c r="AT44" i="30" s="1"/>
  <c r="AJ38" i="30"/>
  <c r="AK38" i="30"/>
  <c r="AT38" i="30" s="1"/>
  <c r="AJ32" i="30"/>
  <c r="AK32" i="30"/>
  <c r="AT32" i="30" s="1"/>
  <c r="AJ26" i="30"/>
  <c r="AK26" i="30"/>
  <c r="AT26" i="30" s="1"/>
  <c r="AJ20" i="30"/>
  <c r="AK20" i="30"/>
  <c r="AT20" i="30" s="1"/>
  <c r="AJ14" i="30"/>
  <c r="AK14" i="30"/>
  <c r="AT14" i="30" s="1"/>
  <c r="AK8" i="30"/>
  <c r="AT8" i="30" s="1"/>
  <c r="AJ8" i="30"/>
  <c r="AI85" i="89"/>
  <c r="AN85" i="89"/>
  <c r="Z88" i="42"/>
  <c r="X88" i="42"/>
  <c r="Y88" i="42"/>
  <c r="AR83" i="41"/>
  <c r="AJ45" i="30"/>
  <c r="AK45" i="30"/>
  <c r="AT45" i="30" s="1"/>
  <c r="AJ15" i="30"/>
  <c r="AK15" i="30"/>
  <c r="AT15" i="30" s="1"/>
  <c r="AG86" i="94"/>
  <c r="AP86" i="94" s="1"/>
  <c r="AF86" i="94"/>
  <c r="AO86" i="94" s="1"/>
  <c r="AE86" i="94"/>
  <c r="W87" i="94"/>
  <c r="AH85" i="86"/>
  <c r="AQ85" i="86" s="1"/>
  <c r="AF87" i="77"/>
  <c r="AO87" i="77" s="1"/>
  <c r="AE87" i="77"/>
  <c r="AG87" i="77"/>
  <c r="AP87" i="77" s="1"/>
  <c r="W88" i="77"/>
  <c r="Y84" i="78"/>
  <c r="X84" i="78"/>
  <c r="Z84" i="78" s="1"/>
  <c r="AJ86" i="30"/>
  <c r="AK86" i="30"/>
  <c r="AT86" i="30" s="1"/>
  <c r="AJ79" i="30"/>
  <c r="AK79" i="30"/>
  <c r="AT79" i="30" s="1"/>
  <c r="AJ73" i="30"/>
  <c r="AK73" i="30"/>
  <c r="AT73" i="30" s="1"/>
  <c r="AJ67" i="30"/>
  <c r="AK67" i="30"/>
  <c r="AT67" i="30" s="1"/>
  <c r="AJ61" i="30"/>
  <c r="AK61" i="30"/>
  <c r="AT61" i="30" s="1"/>
  <c r="AK55" i="30"/>
  <c r="AT55" i="30" s="1"/>
  <c r="AJ55" i="30"/>
  <c r="AK49" i="30"/>
  <c r="AT49" i="30" s="1"/>
  <c r="AJ49" i="30"/>
  <c r="AK43" i="30"/>
  <c r="AT43" i="30" s="1"/>
  <c r="AJ43" i="30"/>
  <c r="AK37" i="30"/>
  <c r="AT37" i="30" s="1"/>
  <c r="AJ37" i="30"/>
  <c r="AK31" i="30"/>
  <c r="AT31" i="30" s="1"/>
  <c r="AJ31" i="30"/>
  <c r="AK25" i="30"/>
  <c r="AT25" i="30" s="1"/>
  <c r="AJ25" i="30"/>
  <c r="AK19" i="30"/>
  <c r="AT19" i="30" s="1"/>
  <c r="AJ19" i="30"/>
  <c r="AK13" i="30"/>
  <c r="AT13" i="30" s="1"/>
  <c r="AJ13" i="30"/>
  <c r="AK7" i="30"/>
  <c r="AT7" i="30" s="1"/>
  <c r="AJ7" i="30"/>
  <c r="AR81" i="82"/>
  <c r="AH82" i="82"/>
  <c r="AQ82" i="82" s="1"/>
  <c r="Z85" i="33"/>
  <c r="Y85" i="33"/>
  <c r="X85" i="33"/>
  <c r="AR84" i="26"/>
  <c r="Z87" i="45"/>
  <c r="X87" i="45"/>
  <c r="Y87" i="45"/>
  <c r="AI89" i="30"/>
  <c r="AN89" i="30"/>
  <c r="AN91" i="30" s="1"/>
  <c r="AJ81" i="30"/>
  <c r="AK81" i="30"/>
  <c r="AT81" i="30" s="1"/>
  <c r="AJ69" i="30"/>
  <c r="AK69" i="30"/>
  <c r="AT69" i="30" s="1"/>
  <c r="AJ39" i="30"/>
  <c r="AK39" i="30"/>
  <c r="AT39" i="30" s="1"/>
  <c r="AK9" i="30"/>
  <c r="AT9" i="30" s="1"/>
  <c r="AJ9" i="30"/>
  <c r="AR82" i="73"/>
  <c r="AJ84" i="30"/>
  <c r="AK84" i="30"/>
  <c r="AT84" i="30" s="1"/>
  <c r="AJ78" i="30"/>
  <c r="AK78" i="30"/>
  <c r="AT78" i="30" s="1"/>
  <c r="AJ72" i="30"/>
  <c r="AK72" i="30"/>
  <c r="AT72" i="30" s="1"/>
  <c r="AJ66" i="30"/>
  <c r="AK66" i="30"/>
  <c r="AT66" i="30" s="1"/>
  <c r="AJ60" i="30"/>
  <c r="AK60" i="30"/>
  <c r="AT60" i="30" s="1"/>
  <c r="AJ54" i="30"/>
  <c r="AK54" i="30"/>
  <c r="AT54" i="30" s="1"/>
  <c r="AJ48" i="30"/>
  <c r="AK48" i="30"/>
  <c r="AT48" i="30" s="1"/>
  <c r="AJ42" i="30"/>
  <c r="AK42" i="30"/>
  <c r="AT42" i="30" s="1"/>
  <c r="AJ36" i="30"/>
  <c r="AK36" i="30"/>
  <c r="AT36" i="30" s="1"/>
  <c r="AJ30" i="30"/>
  <c r="AK30" i="30"/>
  <c r="AT30" i="30" s="1"/>
  <c r="AJ24" i="30"/>
  <c r="AK24" i="30"/>
  <c r="AT24" i="30" s="1"/>
  <c r="AJ18" i="30"/>
  <c r="AK18" i="30"/>
  <c r="AT18" i="30" s="1"/>
  <c r="AJ12" i="30"/>
  <c r="AK12" i="30"/>
  <c r="AT12" i="30" s="1"/>
  <c r="AJ6" i="30"/>
  <c r="AK6" i="30"/>
  <c r="AT6" i="30" s="1"/>
  <c r="AR84" i="86"/>
  <c r="X88" i="90"/>
  <c r="Y88" i="90"/>
  <c r="Z86" i="34"/>
  <c r="X86" i="34"/>
  <c r="Y86" i="34"/>
  <c r="X84" i="46"/>
  <c r="Y84" i="46"/>
  <c r="AI84" i="33"/>
  <c r="AN84" i="33"/>
  <c r="AR84" i="74"/>
  <c r="AJ57" i="30"/>
  <c r="AK57" i="30"/>
  <c r="AT57" i="30" s="1"/>
  <c r="AJ21" i="30"/>
  <c r="AK21" i="30"/>
  <c r="AT21" i="30" s="1"/>
  <c r="AI86" i="45"/>
  <c r="AN86" i="45"/>
  <c r="AH84" i="25"/>
  <c r="AQ84" i="25" s="1"/>
  <c r="W84" i="38"/>
  <c r="AG83" i="38"/>
  <c r="AP83" i="38" s="1"/>
  <c r="AF83" i="38"/>
  <c r="AO83" i="38" s="1"/>
  <c r="AE83" i="38"/>
  <c r="AE86" i="85"/>
  <c r="AG86" i="85"/>
  <c r="AP86" i="85" s="1"/>
  <c r="AF86" i="85"/>
  <c r="AO86" i="85" s="1"/>
  <c r="W87" i="85"/>
  <c r="Z84" i="25"/>
  <c r="W87" i="37"/>
  <c r="AG86" i="37"/>
  <c r="AP86" i="37" s="1"/>
  <c r="AF86" i="37"/>
  <c r="AO86" i="37" s="1"/>
  <c r="AE86" i="37"/>
  <c r="AI83" i="78"/>
  <c r="AN83" i="78"/>
  <c r="AJ89" i="30"/>
  <c r="AS89" i="30" s="1"/>
  <c r="AK89" i="30"/>
  <c r="AT89" i="30" s="1"/>
  <c r="AJ83" i="30"/>
  <c r="AK83" i="30"/>
  <c r="AT83" i="30" s="1"/>
  <c r="AJ77" i="30"/>
  <c r="AK77" i="30"/>
  <c r="AT77" i="30" s="1"/>
  <c r="AJ71" i="30"/>
  <c r="AK71" i="30"/>
  <c r="AT71" i="30" s="1"/>
  <c r="AJ65" i="30"/>
  <c r="AK65" i="30"/>
  <c r="AT65" i="30" s="1"/>
  <c r="AJ59" i="30"/>
  <c r="AK59" i="30"/>
  <c r="AT59" i="30" s="1"/>
  <c r="AJ53" i="30"/>
  <c r="AK53" i="30"/>
  <c r="AT53" i="30" s="1"/>
  <c r="AJ47" i="30"/>
  <c r="AK47" i="30"/>
  <c r="AT47" i="30" s="1"/>
  <c r="AJ41" i="30"/>
  <c r="AK41" i="30"/>
  <c r="AT41" i="30" s="1"/>
  <c r="AJ35" i="30"/>
  <c r="AK35" i="30"/>
  <c r="AT35" i="30" s="1"/>
  <c r="AJ29" i="30"/>
  <c r="AK29" i="30"/>
  <c r="AT29" i="30" s="1"/>
  <c r="AJ23" i="30"/>
  <c r="AK23" i="30"/>
  <c r="AT23" i="30" s="1"/>
  <c r="AJ17" i="30"/>
  <c r="AK17" i="30"/>
  <c r="AT17" i="30" s="1"/>
  <c r="AJ11" i="30"/>
  <c r="AK11" i="30"/>
  <c r="AT11" i="30" s="1"/>
  <c r="Z86" i="89"/>
  <c r="Y86" i="89"/>
  <c r="X86" i="89"/>
  <c r="AI87" i="42"/>
  <c r="AN87" i="42"/>
  <c r="AN87" i="90"/>
  <c r="AI87" i="90"/>
  <c r="Z82" i="82"/>
  <c r="AN85" i="34"/>
  <c r="AI85" i="34"/>
  <c r="AH83" i="73"/>
  <c r="AQ83" i="73" s="1"/>
  <c r="AE84" i="78" l="1"/>
  <c r="W85" i="78"/>
  <c r="AF84" i="78"/>
  <c r="AO84" i="78" s="1"/>
  <c r="AG84" i="78"/>
  <c r="AP84" i="78" s="1"/>
  <c r="AI86" i="37"/>
  <c r="AN86" i="37"/>
  <c r="AS21" i="30"/>
  <c r="AL21" i="30"/>
  <c r="AU21" i="30" s="1"/>
  <c r="AR84" i="33"/>
  <c r="W87" i="34"/>
  <c r="AG86" i="34"/>
  <c r="AP86" i="34" s="1"/>
  <c r="AE86" i="34"/>
  <c r="AF86" i="34"/>
  <c r="AO86" i="34" s="1"/>
  <c r="AS9" i="30"/>
  <c r="AL9" i="30"/>
  <c r="AU9" i="30" s="1"/>
  <c r="AE87" i="45"/>
  <c r="AF87" i="45"/>
  <c r="AO87" i="45" s="1"/>
  <c r="W88" i="45"/>
  <c r="AG87" i="45"/>
  <c r="AP87" i="45" s="1"/>
  <c r="AS73" i="30"/>
  <c r="AL73" i="30"/>
  <c r="AU73" i="30" s="1"/>
  <c r="Z87" i="94"/>
  <c r="X87" i="94"/>
  <c r="Y87" i="94"/>
  <c r="AS15" i="30"/>
  <c r="AL15" i="30"/>
  <c r="AU15" i="30" s="1"/>
  <c r="AH88" i="42"/>
  <c r="AQ88" i="42" s="1"/>
  <c r="AS33" i="30"/>
  <c r="AL33" i="30"/>
  <c r="AU33" i="30" s="1"/>
  <c r="AS22" i="30"/>
  <c r="AL22" i="30"/>
  <c r="AU22" i="30" s="1"/>
  <c r="AS40" i="30"/>
  <c r="AL40" i="30"/>
  <c r="AU40" i="30" s="1"/>
  <c r="Z86" i="74"/>
  <c r="X86" i="74"/>
  <c r="Y86" i="74"/>
  <c r="Y84" i="73"/>
  <c r="X84" i="73"/>
  <c r="Z84" i="73" s="1"/>
  <c r="Z86" i="86"/>
  <c r="X86" i="86"/>
  <c r="Y86" i="86"/>
  <c r="AS5" i="30"/>
  <c r="AL5" i="30"/>
  <c r="AU5" i="30" s="1"/>
  <c r="AS42" i="30"/>
  <c r="AL42" i="30"/>
  <c r="AU42" i="30" s="1"/>
  <c r="AS25" i="30"/>
  <c r="AL25" i="30"/>
  <c r="AU25" i="30" s="1"/>
  <c r="AS32" i="30"/>
  <c r="AL32" i="30"/>
  <c r="AU32" i="30" s="1"/>
  <c r="AS68" i="30"/>
  <c r="AL68" i="30"/>
  <c r="AU68" i="30" s="1"/>
  <c r="AH86" i="81"/>
  <c r="AQ86" i="81" s="1"/>
  <c r="AS58" i="30"/>
  <c r="AL58" i="30"/>
  <c r="AU58" i="30" s="1"/>
  <c r="AS76" i="30"/>
  <c r="AL76" i="30"/>
  <c r="AU76" i="30" s="1"/>
  <c r="AS51" i="30"/>
  <c r="AL51" i="30"/>
  <c r="AU51" i="30" s="1"/>
  <c r="AI85" i="26"/>
  <c r="AN85" i="26"/>
  <c r="AS57" i="30"/>
  <c r="AL57" i="30"/>
  <c r="AU57" i="30" s="1"/>
  <c r="AH84" i="46"/>
  <c r="AQ84" i="46" s="1"/>
  <c r="AH88" i="90"/>
  <c r="AQ88" i="90" s="1"/>
  <c r="AS61" i="30"/>
  <c r="AL61" i="30"/>
  <c r="AU61" i="30" s="1"/>
  <c r="AS79" i="30"/>
  <c r="AL79" i="30"/>
  <c r="AU79" i="30" s="1"/>
  <c r="Z88" i="77"/>
  <c r="Y88" i="77"/>
  <c r="X88" i="77"/>
  <c r="AN86" i="94"/>
  <c r="AI86" i="94"/>
  <c r="AS45" i="30"/>
  <c r="AL45" i="30"/>
  <c r="AU45" i="30" s="1"/>
  <c r="AS63" i="30"/>
  <c r="AL63" i="30"/>
  <c r="AU63" i="30" s="1"/>
  <c r="Z86" i="81"/>
  <c r="AS28" i="30"/>
  <c r="AL28" i="30"/>
  <c r="AU28" i="30" s="1"/>
  <c r="AS46" i="30"/>
  <c r="AL46" i="30"/>
  <c r="AU46" i="30" s="1"/>
  <c r="AN84" i="29"/>
  <c r="AI84" i="29"/>
  <c r="AI85" i="86"/>
  <c r="AN85" i="86"/>
  <c r="AN84" i="93"/>
  <c r="AI84" i="93"/>
  <c r="AS11" i="30"/>
  <c r="AL11" i="30"/>
  <c r="AU11" i="30" s="1"/>
  <c r="AS47" i="30"/>
  <c r="AL47" i="30"/>
  <c r="AU47" i="30" s="1"/>
  <c r="AS83" i="30"/>
  <c r="AL83" i="30"/>
  <c r="AU83" i="30" s="1"/>
  <c r="Z87" i="85"/>
  <c r="X87" i="85"/>
  <c r="Y87" i="85"/>
  <c r="AS60" i="30"/>
  <c r="AL60" i="30"/>
  <c r="AU60" i="30" s="1"/>
  <c r="AS43" i="30"/>
  <c r="AL43" i="30"/>
  <c r="AU43" i="30" s="1"/>
  <c r="AS14" i="30"/>
  <c r="AL14" i="30"/>
  <c r="AU14" i="30" s="1"/>
  <c r="AR85" i="34"/>
  <c r="AH86" i="89"/>
  <c r="AQ86" i="89" s="1"/>
  <c r="AS17" i="30"/>
  <c r="AL17" i="30"/>
  <c r="AU17" i="30" s="1"/>
  <c r="AS35" i="30"/>
  <c r="AL35" i="30"/>
  <c r="AU35" i="30" s="1"/>
  <c r="AS53" i="30"/>
  <c r="AL53" i="30"/>
  <c r="AU53" i="30" s="1"/>
  <c r="AS71" i="30"/>
  <c r="AL71" i="30"/>
  <c r="AU71" i="30" s="1"/>
  <c r="Z84" i="38"/>
  <c r="X84" i="38"/>
  <c r="Y84" i="38"/>
  <c r="Z84" i="46"/>
  <c r="Z88" i="90"/>
  <c r="AS12" i="30"/>
  <c r="AL12" i="30"/>
  <c r="AU12" i="30" s="1"/>
  <c r="AS30" i="30"/>
  <c r="AL30" i="30"/>
  <c r="AU30" i="30" s="1"/>
  <c r="AS48" i="30"/>
  <c r="AL48" i="30"/>
  <c r="AU48" i="30" s="1"/>
  <c r="AS66" i="30"/>
  <c r="AL66" i="30"/>
  <c r="AU66" i="30" s="1"/>
  <c r="AS84" i="30"/>
  <c r="AL84" i="30"/>
  <c r="AU84" i="30" s="1"/>
  <c r="AS39" i="30"/>
  <c r="AL39" i="30"/>
  <c r="AU39" i="30" s="1"/>
  <c r="AL89" i="30"/>
  <c r="AU89" i="30" s="1"/>
  <c r="AR89" i="30"/>
  <c r="AR91" i="30" s="1"/>
  <c r="AH85" i="33"/>
  <c r="AQ85" i="33" s="1"/>
  <c r="AS13" i="30"/>
  <c r="AL13" i="30"/>
  <c r="AU13" i="30" s="1"/>
  <c r="AS31" i="30"/>
  <c r="AL31" i="30"/>
  <c r="AU31" i="30" s="1"/>
  <c r="AS49" i="30"/>
  <c r="AL49" i="30"/>
  <c r="AU49" i="30" s="1"/>
  <c r="AR85" i="89"/>
  <c r="AS20" i="30"/>
  <c r="AL20" i="30"/>
  <c r="AU20" i="30" s="1"/>
  <c r="AS38" i="30"/>
  <c r="AL38" i="30"/>
  <c r="AU38" i="30" s="1"/>
  <c r="AS56" i="30"/>
  <c r="AL56" i="30"/>
  <c r="AU56" i="30" s="1"/>
  <c r="AS74" i="30"/>
  <c r="AL74" i="30"/>
  <c r="AU74" i="30" s="1"/>
  <c r="AS3" i="30"/>
  <c r="AL3" i="30"/>
  <c r="AU3" i="30" s="1"/>
  <c r="AS10" i="30"/>
  <c r="AL10" i="30"/>
  <c r="AU10" i="30" s="1"/>
  <c r="AS64" i="30"/>
  <c r="AL64" i="30"/>
  <c r="AU64" i="30" s="1"/>
  <c r="AS82" i="30"/>
  <c r="AL82" i="30"/>
  <c r="AU82" i="30" s="1"/>
  <c r="AI85" i="74"/>
  <c r="AN85" i="74"/>
  <c r="AS75" i="30"/>
  <c r="AL75" i="30"/>
  <c r="AU75" i="30" s="1"/>
  <c r="Y85" i="41"/>
  <c r="X85" i="41"/>
  <c r="Z85" i="41" s="1"/>
  <c r="AS29" i="30"/>
  <c r="AL29" i="30"/>
  <c r="AU29" i="30" s="1"/>
  <c r="AS65" i="30"/>
  <c r="AL65" i="30"/>
  <c r="AU65" i="30" s="1"/>
  <c r="AS6" i="30"/>
  <c r="AL6" i="30"/>
  <c r="AU6" i="30" s="1"/>
  <c r="AS24" i="30"/>
  <c r="AL24" i="30"/>
  <c r="AU24" i="30" s="1"/>
  <c r="AS78" i="30"/>
  <c r="AL78" i="30"/>
  <c r="AU78" i="30" s="1"/>
  <c r="AS81" i="30"/>
  <c r="AL81" i="30"/>
  <c r="AU81" i="30" s="1"/>
  <c r="AS7" i="30"/>
  <c r="AL7" i="30"/>
  <c r="AU7" i="30" s="1"/>
  <c r="AF88" i="42"/>
  <c r="AO88" i="42" s="1"/>
  <c r="AE88" i="42"/>
  <c r="W89" i="42"/>
  <c r="AG88" i="42"/>
  <c r="AP88" i="42" s="1"/>
  <c r="AS50" i="30"/>
  <c r="AL50" i="30"/>
  <c r="AU50" i="30" s="1"/>
  <c r="AS87" i="30"/>
  <c r="AL87" i="30"/>
  <c r="AU87" i="30" s="1"/>
  <c r="AR85" i="81"/>
  <c r="AR83" i="46"/>
  <c r="X85" i="93"/>
  <c r="Y85" i="93"/>
  <c r="Z85" i="93" s="1"/>
  <c r="AR87" i="42"/>
  <c r="AG82" i="82"/>
  <c r="AP82" i="82" s="1"/>
  <c r="AE82" i="82"/>
  <c r="W83" i="82"/>
  <c r="AF82" i="82"/>
  <c r="AO82" i="82" s="1"/>
  <c r="Y87" i="37"/>
  <c r="X87" i="37"/>
  <c r="AI86" i="85"/>
  <c r="AN86" i="85"/>
  <c r="AR86" i="45"/>
  <c r="AS67" i="30"/>
  <c r="AL67" i="30"/>
  <c r="AU67" i="30" s="1"/>
  <c r="AS86" i="30"/>
  <c r="AL86" i="30"/>
  <c r="AU86" i="30" s="1"/>
  <c r="AN87" i="77"/>
  <c r="AI87" i="77"/>
  <c r="AS8" i="30"/>
  <c r="AL8" i="30"/>
  <c r="AU8" i="30" s="1"/>
  <c r="AJ4" i="30"/>
  <c r="AK4" i="30"/>
  <c r="AT4" i="30" s="1"/>
  <c r="AT91" i="30" s="1"/>
  <c r="AS88" i="30"/>
  <c r="AL88" i="30"/>
  <c r="AU88" i="30" s="1"/>
  <c r="AS16" i="30"/>
  <c r="AL16" i="30"/>
  <c r="AU16" i="30" s="1"/>
  <c r="AS34" i="30"/>
  <c r="AL34" i="30"/>
  <c r="AU34" i="30" s="1"/>
  <c r="AS52" i="30"/>
  <c r="AL52" i="30"/>
  <c r="AU52" i="30" s="1"/>
  <c r="AI84" i="41"/>
  <c r="AN84" i="41"/>
  <c r="AI83" i="73"/>
  <c r="AN83" i="73"/>
  <c r="AR87" i="90"/>
  <c r="AF86" i="89"/>
  <c r="AO86" i="89" s="1"/>
  <c r="AE86" i="89"/>
  <c r="W87" i="89"/>
  <c r="AG86" i="89"/>
  <c r="AP86" i="89" s="1"/>
  <c r="AS23" i="30"/>
  <c r="AL23" i="30"/>
  <c r="AU23" i="30" s="1"/>
  <c r="AS41" i="30"/>
  <c r="AL41" i="30"/>
  <c r="AU41" i="30" s="1"/>
  <c r="AS59" i="30"/>
  <c r="AL59" i="30"/>
  <c r="AU59" i="30" s="1"/>
  <c r="AS77" i="30"/>
  <c r="AL77" i="30"/>
  <c r="AU77" i="30" s="1"/>
  <c r="AR83" i="78"/>
  <c r="W85" i="25"/>
  <c r="AG84" i="25"/>
  <c r="AP84" i="25" s="1"/>
  <c r="AF84" i="25"/>
  <c r="AO84" i="25" s="1"/>
  <c r="AE84" i="25"/>
  <c r="AI83" i="38"/>
  <c r="AN83" i="38"/>
  <c r="AH86" i="34"/>
  <c r="AQ86" i="34" s="1"/>
  <c r="AS18" i="30"/>
  <c r="AL18" i="30"/>
  <c r="AU18" i="30" s="1"/>
  <c r="AS36" i="30"/>
  <c r="AL36" i="30"/>
  <c r="AU36" i="30" s="1"/>
  <c r="AS54" i="30"/>
  <c r="AL54" i="30"/>
  <c r="AU54" i="30" s="1"/>
  <c r="AS72" i="30"/>
  <c r="AL72" i="30"/>
  <c r="AU72" i="30" s="1"/>
  <c r="AS69" i="30"/>
  <c r="AL69" i="30"/>
  <c r="AU69" i="30" s="1"/>
  <c r="AH87" i="45"/>
  <c r="AQ87" i="45" s="1"/>
  <c r="AG85" i="33"/>
  <c r="AP85" i="33" s="1"/>
  <c r="AF85" i="33"/>
  <c r="AO85" i="33" s="1"/>
  <c r="AE85" i="33"/>
  <c r="W86" i="33"/>
  <c r="AS19" i="30"/>
  <c r="AL19" i="30"/>
  <c r="AU19" i="30" s="1"/>
  <c r="AS37" i="30"/>
  <c r="AL37" i="30"/>
  <c r="AU37" i="30" s="1"/>
  <c r="AS55" i="30"/>
  <c r="AL55" i="30"/>
  <c r="AU55" i="30" s="1"/>
  <c r="AH84" i="78"/>
  <c r="AQ84" i="78" s="1"/>
  <c r="AS26" i="30"/>
  <c r="AL26" i="30"/>
  <c r="AU26" i="30" s="1"/>
  <c r="AS44" i="30"/>
  <c r="AL44" i="30"/>
  <c r="AU44" i="30" s="1"/>
  <c r="AS62" i="30"/>
  <c r="AL62" i="30"/>
  <c r="AU62" i="30" s="1"/>
  <c r="AS80" i="30"/>
  <c r="AL80" i="30"/>
  <c r="AU80" i="30" s="1"/>
  <c r="AS70" i="30"/>
  <c r="AL70" i="30"/>
  <c r="AU70" i="30" s="1"/>
  <c r="AS85" i="30"/>
  <c r="AL85" i="30"/>
  <c r="AU85" i="30" s="1"/>
  <c r="AS27" i="30"/>
  <c r="AL27" i="30"/>
  <c r="AU27" i="30" s="1"/>
  <c r="Z85" i="29"/>
  <c r="Y85" i="29"/>
  <c r="X85" i="29"/>
  <c r="X86" i="26"/>
  <c r="Y86" i="26"/>
  <c r="AG85" i="41" l="1"/>
  <c r="AP85" i="41" s="1"/>
  <c r="AF85" i="41"/>
  <c r="AO85" i="41" s="1"/>
  <c r="AE85" i="41"/>
  <c r="W86" i="41"/>
  <c r="AG84" i="73"/>
  <c r="AP84" i="73" s="1"/>
  <c r="AE84" i="73"/>
  <c r="W85" i="73"/>
  <c r="AF84" i="73"/>
  <c r="AO84" i="73" s="1"/>
  <c r="W86" i="93"/>
  <c r="AG85" i="93"/>
  <c r="AP85" i="93" s="1"/>
  <c r="AF85" i="93"/>
  <c r="AO85" i="93" s="1"/>
  <c r="AE85" i="93"/>
  <c r="AE84" i="46"/>
  <c r="W85" i="46"/>
  <c r="AF84" i="46"/>
  <c r="AO84" i="46" s="1"/>
  <c r="AG84" i="46"/>
  <c r="AP84" i="46" s="1"/>
  <c r="AI84" i="25"/>
  <c r="AN84" i="25"/>
  <c r="AI86" i="89"/>
  <c r="AN86" i="89"/>
  <c r="AH87" i="37"/>
  <c r="AQ87" i="37" s="1"/>
  <c r="AN82" i="82"/>
  <c r="AI82" i="82"/>
  <c r="AN88" i="42"/>
  <c r="AI88" i="42"/>
  <c r="W89" i="90"/>
  <c r="AG88" i="90"/>
  <c r="AP88" i="90" s="1"/>
  <c r="AF88" i="90"/>
  <c r="AO88" i="90" s="1"/>
  <c r="AE88" i="90"/>
  <c r="AF88" i="77"/>
  <c r="AO88" i="77" s="1"/>
  <c r="W89" i="77"/>
  <c r="AE88" i="77"/>
  <c r="AG88" i="77"/>
  <c r="AP88" i="77" s="1"/>
  <c r="AR85" i="26"/>
  <c r="AE86" i="86"/>
  <c r="W87" i="86"/>
  <c r="AF86" i="86"/>
  <c r="AO86" i="86" s="1"/>
  <c r="AG86" i="86"/>
  <c r="AP86" i="86" s="1"/>
  <c r="AE86" i="74"/>
  <c r="W87" i="74"/>
  <c r="AG86" i="74"/>
  <c r="AP86" i="74" s="1"/>
  <c r="AF86" i="74"/>
  <c r="AO86" i="74" s="1"/>
  <c r="X87" i="34"/>
  <c r="Y87" i="34"/>
  <c r="AR86" i="37"/>
  <c r="AR87" i="77"/>
  <c r="Z87" i="37"/>
  <c r="AR85" i="86"/>
  <c r="AR86" i="94"/>
  <c r="Y88" i="45"/>
  <c r="X88" i="45"/>
  <c r="AH84" i="38"/>
  <c r="AQ84" i="38" s="1"/>
  <c r="AH87" i="85"/>
  <c r="AQ87" i="85" s="1"/>
  <c r="AR84" i="29"/>
  <c r="AF86" i="81"/>
  <c r="AO86" i="81" s="1"/>
  <c r="W87" i="81"/>
  <c r="AG86" i="81"/>
  <c r="AP86" i="81" s="1"/>
  <c r="AE86" i="81"/>
  <c r="AH87" i="94"/>
  <c r="AQ87" i="94" s="1"/>
  <c r="AI86" i="34"/>
  <c r="AN86" i="34"/>
  <c r="AR84" i="41"/>
  <c r="AH85" i="41"/>
  <c r="AQ85" i="41" s="1"/>
  <c r="AR85" i="74"/>
  <c r="AE84" i="38"/>
  <c r="W85" i="38"/>
  <c r="AG84" i="38"/>
  <c r="AP84" i="38" s="1"/>
  <c r="AF84" i="38"/>
  <c r="AO84" i="38" s="1"/>
  <c r="AG87" i="85"/>
  <c r="AP87" i="85" s="1"/>
  <c r="AF87" i="85"/>
  <c r="AO87" i="85" s="1"/>
  <c r="W88" i="85"/>
  <c r="AE87" i="85"/>
  <c r="AH88" i="77"/>
  <c r="AQ88" i="77" s="1"/>
  <c r="AF87" i="94"/>
  <c r="AO87" i="94" s="1"/>
  <c r="W88" i="94"/>
  <c r="AG87" i="94"/>
  <c r="AP87" i="94" s="1"/>
  <c r="AE87" i="94"/>
  <c r="Z85" i="78"/>
  <c r="X85" i="78"/>
  <c r="Y85" i="78"/>
  <c r="AG85" i="29"/>
  <c r="AP85" i="29" s="1"/>
  <c r="AF85" i="29"/>
  <c r="AO85" i="29" s="1"/>
  <c r="W86" i="29"/>
  <c r="AE85" i="29"/>
  <c r="AH84" i="73"/>
  <c r="AQ84" i="73" s="1"/>
  <c r="AH86" i="26"/>
  <c r="AQ86" i="26" s="1"/>
  <c r="Z86" i="26"/>
  <c r="Y86" i="33"/>
  <c r="X86" i="33"/>
  <c r="Z86" i="33" s="1"/>
  <c r="Y85" i="25"/>
  <c r="X85" i="25"/>
  <c r="Z85" i="25" s="1"/>
  <c r="AH85" i="29"/>
  <c r="AQ85" i="29" s="1"/>
  <c r="AN85" i="33"/>
  <c r="AI85" i="33"/>
  <c r="AR83" i="38"/>
  <c r="X87" i="89"/>
  <c r="Y87" i="89"/>
  <c r="AR83" i="73"/>
  <c r="AS4" i="30"/>
  <c r="AS91" i="30" s="1"/>
  <c r="AL4" i="30"/>
  <c r="AU4" i="30" s="1"/>
  <c r="AR86" i="85"/>
  <c r="X83" i="82"/>
  <c r="Y83" i="82"/>
  <c r="Z83" i="82" s="1"/>
  <c r="AH85" i="93"/>
  <c r="AQ85" i="93" s="1"/>
  <c r="Z89" i="42"/>
  <c r="X89" i="42"/>
  <c r="Y89" i="42"/>
  <c r="AU91" i="30"/>
  <c r="C11" i="30" s="1"/>
  <c r="AR84" i="93"/>
  <c r="AH86" i="86"/>
  <c r="AQ86" i="86" s="1"/>
  <c r="AH86" i="74"/>
  <c r="AQ86" i="74" s="1"/>
  <c r="AN87" i="45"/>
  <c r="AI87" i="45"/>
  <c r="AI84" i="78"/>
  <c r="AN84" i="78"/>
  <c r="W87" i="33" l="1"/>
  <c r="AG86" i="33"/>
  <c r="AP86" i="33" s="1"/>
  <c r="AE86" i="33"/>
  <c r="AF86" i="33"/>
  <c r="AO86" i="33" s="1"/>
  <c r="W84" i="82"/>
  <c r="AG83" i="82"/>
  <c r="AP83" i="82" s="1"/>
  <c r="AF83" i="82"/>
  <c r="AO83" i="82" s="1"/>
  <c r="AE83" i="82"/>
  <c r="AF85" i="25"/>
  <c r="AO85" i="25" s="1"/>
  <c r="AE85" i="25"/>
  <c r="AG85" i="25"/>
  <c r="AP85" i="25" s="1"/>
  <c r="W86" i="25"/>
  <c r="AF86" i="26"/>
  <c r="AO86" i="26" s="1"/>
  <c r="AE86" i="26"/>
  <c r="W87" i="26"/>
  <c r="AG86" i="26"/>
  <c r="AP86" i="26" s="1"/>
  <c r="AG85" i="78"/>
  <c r="AP85" i="78" s="1"/>
  <c r="AE85" i="78"/>
  <c r="AF85" i="78"/>
  <c r="AO85" i="78" s="1"/>
  <c r="W86" i="78"/>
  <c r="AR85" i="33"/>
  <c r="AN85" i="29"/>
  <c r="AI85" i="29"/>
  <c r="AH85" i="78"/>
  <c r="AQ85" i="78" s="1"/>
  <c r="Z87" i="86"/>
  <c r="X87" i="86"/>
  <c r="Y87" i="86"/>
  <c r="X89" i="77"/>
  <c r="Y89" i="77"/>
  <c r="AH87" i="89"/>
  <c r="AQ87" i="89" s="1"/>
  <c r="X88" i="85"/>
  <c r="Z88" i="85" s="1"/>
  <c r="Y88" i="85"/>
  <c r="X85" i="38"/>
  <c r="Y85" i="38"/>
  <c r="AR86" i="34"/>
  <c r="AI86" i="81"/>
  <c r="AN86" i="81"/>
  <c r="AE87" i="37"/>
  <c r="W88" i="37"/>
  <c r="AG87" i="37"/>
  <c r="AP87" i="37" s="1"/>
  <c r="AF87" i="37"/>
  <c r="AO87" i="37" s="1"/>
  <c r="AH87" i="34"/>
  <c r="AQ87" i="34" s="1"/>
  <c r="AN86" i="74"/>
  <c r="AI86" i="74"/>
  <c r="AI84" i="46"/>
  <c r="AN84" i="46"/>
  <c r="X86" i="41"/>
  <c r="Z86" i="41" s="1"/>
  <c r="Y86" i="41"/>
  <c r="X86" i="29"/>
  <c r="Y86" i="29"/>
  <c r="AN87" i="85"/>
  <c r="AI87" i="85"/>
  <c r="AH88" i="45"/>
  <c r="AQ88" i="45" s="1"/>
  <c r="AI86" i="86"/>
  <c r="AN86" i="86"/>
  <c r="AR86" i="89"/>
  <c r="AH89" i="42"/>
  <c r="AQ89" i="42" s="1"/>
  <c r="AQ91" i="42" s="1"/>
  <c r="AZ3" i="42"/>
  <c r="AX5" i="42" s="1"/>
  <c r="S5" i="42" s="1"/>
  <c r="AC5" i="42" s="1"/>
  <c r="AB6" i="42" s="1"/>
  <c r="AX9" i="42"/>
  <c r="S9" i="42" s="1"/>
  <c r="AC9" i="42" s="1"/>
  <c r="AB10" i="42" s="1"/>
  <c r="AX15" i="42"/>
  <c r="S15" i="42" s="1"/>
  <c r="AC15" i="42" s="1"/>
  <c r="AB16" i="42" s="1"/>
  <c r="AX21" i="42"/>
  <c r="S21" i="42" s="1"/>
  <c r="AC21" i="42" s="1"/>
  <c r="AB22" i="42" s="1"/>
  <c r="AX27" i="42"/>
  <c r="S27" i="42" s="1"/>
  <c r="AC27" i="42" s="1"/>
  <c r="AB28" i="42" s="1"/>
  <c r="AX33" i="42"/>
  <c r="S33" i="42" s="1"/>
  <c r="AC33" i="42" s="1"/>
  <c r="AB34" i="42" s="1"/>
  <c r="AX39" i="42"/>
  <c r="S39" i="42" s="1"/>
  <c r="AC39" i="42" s="1"/>
  <c r="AB40" i="42" s="1"/>
  <c r="AX45" i="42"/>
  <c r="S45" i="42" s="1"/>
  <c r="AC45" i="42" s="1"/>
  <c r="AB46" i="42" s="1"/>
  <c r="AX51" i="42"/>
  <c r="S51" i="42" s="1"/>
  <c r="AC51" i="42" s="1"/>
  <c r="AB52" i="42" s="1"/>
  <c r="AX57" i="42"/>
  <c r="S57" i="42" s="1"/>
  <c r="AC57" i="42" s="1"/>
  <c r="AB58" i="42" s="1"/>
  <c r="AX63" i="42"/>
  <c r="S63" i="42" s="1"/>
  <c r="AC63" i="42" s="1"/>
  <c r="AB64" i="42" s="1"/>
  <c r="AX69" i="42"/>
  <c r="S69" i="42" s="1"/>
  <c r="AC69" i="42" s="1"/>
  <c r="AB70" i="42" s="1"/>
  <c r="AX75" i="42"/>
  <c r="S75" i="42" s="1"/>
  <c r="AC75" i="42" s="1"/>
  <c r="AB76" i="42" s="1"/>
  <c r="AX81" i="42"/>
  <c r="S81" i="42" s="1"/>
  <c r="AC81" i="42" s="1"/>
  <c r="AB82" i="42" s="1"/>
  <c r="AX84" i="42"/>
  <c r="S84" i="42" s="1"/>
  <c r="AC84" i="42" s="1"/>
  <c r="AB85" i="42" s="1"/>
  <c r="Z87" i="89"/>
  <c r="AI87" i="94"/>
  <c r="AN87" i="94"/>
  <c r="AI84" i="38"/>
  <c r="AN84" i="38"/>
  <c r="Z88" i="45"/>
  <c r="Z87" i="34"/>
  <c r="AI88" i="90"/>
  <c r="AN88" i="90"/>
  <c r="AR88" i="42"/>
  <c r="AR84" i="25"/>
  <c r="AI85" i="93"/>
  <c r="AN85" i="93"/>
  <c r="Y85" i="73"/>
  <c r="Z85" i="73" s="1"/>
  <c r="X85" i="73"/>
  <c r="AN85" i="41"/>
  <c r="AI85" i="41"/>
  <c r="AH85" i="25"/>
  <c r="AQ85" i="25" s="1"/>
  <c r="X89" i="90"/>
  <c r="Y89" i="90"/>
  <c r="Z89" i="90" s="1"/>
  <c r="Z85" i="46"/>
  <c r="X85" i="46"/>
  <c r="Y85" i="46"/>
  <c r="X87" i="74"/>
  <c r="Y87" i="74"/>
  <c r="Z87" i="74" s="1"/>
  <c r="Z86" i="93"/>
  <c r="Y86" i="93"/>
  <c r="X86" i="93"/>
  <c r="AR84" i="78"/>
  <c r="AG89" i="42"/>
  <c r="AP89" i="42" s="1"/>
  <c r="AP91" i="42" s="1"/>
  <c r="AX89" i="42"/>
  <c r="S89" i="42" s="1"/>
  <c r="AC89" i="42" s="1"/>
  <c r="AF89" i="42"/>
  <c r="AO89" i="42" s="1"/>
  <c r="AO91" i="42" s="1"/>
  <c r="AE89" i="42"/>
  <c r="AH86" i="33"/>
  <c r="AQ86" i="33" s="1"/>
  <c r="AR87" i="45"/>
  <c r="AH83" i="82"/>
  <c r="AQ83" i="82" s="1"/>
  <c r="X88" i="94"/>
  <c r="Y88" i="94"/>
  <c r="Z87" i="81"/>
  <c r="Y87" i="81"/>
  <c r="X87" i="81"/>
  <c r="AN88" i="77"/>
  <c r="AI88" i="77"/>
  <c r="AR82" i="82"/>
  <c r="AN84" i="73"/>
  <c r="AI84" i="73"/>
  <c r="W87" i="41" l="1"/>
  <c r="AG86" i="41"/>
  <c r="AP86" i="41" s="1"/>
  <c r="AF86" i="41"/>
  <c r="AO86" i="41" s="1"/>
  <c r="AE86" i="41"/>
  <c r="AE89" i="90"/>
  <c r="AX89" i="90"/>
  <c r="S89" i="90" s="1"/>
  <c r="AC89" i="90" s="1"/>
  <c r="AF89" i="90"/>
  <c r="AO89" i="90" s="1"/>
  <c r="AO91" i="90" s="1"/>
  <c r="AG89" i="90"/>
  <c r="AP89" i="90" s="1"/>
  <c r="AP91" i="90" s="1"/>
  <c r="W86" i="73"/>
  <c r="AG85" i="73"/>
  <c r="AP85" i="73" s="1"/>
  <c r="AF85" i="73"/>
  <c r="AO85" i="73" s="1"/>
  <c r="AE85" i="73"/>
  <c r="AK6" i="42"/>
  <c r="AT6" i="42" s="1"/>
  <c r="AF87" i="74"/>
  <c r="AO87" i="74" s="1"/>
  <c r="AG87" i="74"/>
  <c r="AP87" i="74" s="1"/>
  <c r="W88" i="74"/>
  <c r="AE87" i="74"/>
  <c r="W89" i="85"/>
  <c r="AG88" i="85"/>
  <c r="AP88" i="85" s="1"/>
  <c r="AF88" i="85"/>
  <c r="AO88" i="85" s="1"/>
  <c r="AE88" i="85"/>
  <c r="AK85" i="42"/>
  <c r="AT85" i="42" s="1"/>
  <c r="AJ85" i="42"/>
  <c r="AJ64" i="42"/>
  <c r="AK64" i="42"/>
  <c r="AT64" i="42" s="1"/>
  <c r="AK34" i="42"/>
  <c r="AT34" i="42" s="1"/>
  <c r="AX80" i="42"/>
  <c r="S80" i="42" s="1"/>
  <c r="AC80" i="42" s="1"/>
  <c r="AB81" i="42" s="1"/>
  <c r="AX32" i="42"/>
  <c r="S32" i="42" s="1"/>
  <c r="AC32" i="42" s="1"/>
  <c r="AB33" i="42" s="1"/>
  <c r="AH85" i="46"/>
  <c r="AQ85" i="46" s="1"/>
  <c r="AH85" i="73"/>
  <c r="AQ85" i="73" s="1"/>
  <c r="AG88" i="45"/>
  <c r="AP88" i="45" s="1"/>
  <c r="AF88" i="45"/>
  <c r="AO88" i="45" s="1"/>
  <c r="W89" i="45"/>
  <c r="AE88" i="45"/>
  <c r="AX85" i="42"/>
  <c r="S85" i="42" s="1"/>
  <c r="AC85" i="42" s="1"/>
  <c r="AB86" i="42" s="1"/>
  <c r="AX82" i="42"/>
  <c r="S82" i="42" s="1"/>
  <c r="AC82" i="42" s="1"/>
  <c r="AB83" i="42" s="1"/>
  <c r="AX76" i="42"/>
  <c r="S76" i="42" s="1"/>
  <c r="AC76" i="42" s="1"/>
  <c r="AB77" i="42" s="1"/>
  <c r="AX70" i="42"/>
  <c r="S70" i="42" s="1"/>
  <c r="AC70" i="42" s="1"/>
  <c r="AB71" i="42" s="1"/>
  <c r="AX64" i="42"/>
  <c r="S64" i="42" s="1"/>
  <c r="AC64" i="42" s="1"/>
  <c r="AB65" i="42" s="1"/>
  <c r="AX58" i="42"/>
  <c r="S58" i="42" s="1"/>
  <c r="AC58" i="42" s="1"/>
  <c r="AB59" i="42" s="1"/>
  <c r="AX52" i="42"/>
  <c r="S52" i="42" s="1"/>
  <c r="AC52" i="42" s="1"/>
  <c r="AB53" i="42" s="1"/>
  <c r="AX46" i="42"/>
  <c r="S46" i="42" s="1"/>
  <c r="AC46" i="42" s="1"/>
  <c r="AB47" i="42" s="1"/>
  <c r="AX40" i="42"/>
  <c r="S40" i="42" s="1"/>
  <c r="AC40" i="42" s="1"/>
  <c r="AB41" i="42" s="1"/>
  <c r="AX34" i="42"/>
  <c r="S34" i="42" s="1"/>
  <c r="AC34" i="42" s="1"/>
  <c r="AB35" i="42" s="1"/>
  <c r="AX28" i="42"/>
  <c r="S28" i="42" s="1"/>
  <c r="AC28" i="42" s="1"/>
  <c r="AB29" i="42" s="1"/>
  <c r="AX22" i="42"/>
  <c r="S22" i="42" s="1"/>
  <c r="AC22" i="42" s="1"/>
  <c r="AB23" i="42" s="1"/>
  <c r="AX16" i="42"/>
  <c r="S16" i="42" s="1"/>
  <c r="AC16" i="42" s="1"/>
  <c r="AB17" i="42" s="1"/>
  <c r="AX10" i="42"/>
  <c r="S10" i="42" s="1"/>
  <c r="AC10" i="42" s="1"/>
  <c r="AB11" i="42" s="1"/>
  <c r="AX3" i="42"/>
  <c r="S3" i="42" s="1"/>
  <c r="AC3" i="42" s="1"/>
  <c r="AR86" i="81"/>
  <c r="AH87" i="86"/>
  <c r="AQ87" i="86" s="1"/>
  <c r="X87" i="26"/>
  <c r="Y87" i="26"/>
  <c r="Z87" i="26" s="1"/>
  <c r="AN85" i="25"/>
  <c r="AI85" i="25"/>
  <c r="Z84" i="82"/>
  <c r="Y84" i="82"/>
  <c r="X84" i="82"/>
  <c r="AE87" i="81"/>
  <c r="AG87" i="81"/>
  <c r="AP87" i="81" s="1"/>
  <c r="W88" i="81"/>
  <c r="AF87" i="81"/>
  <c r="AO87" i="81" s="1"/>
  <c r="AG85" i="46"/>
  <c r="AP85" i="46" s="1"/>
  <c r="AE85" i="46"/>
  <c r="W86" i="46"/>
  <c r="AF85" i="46"/>
  <c r="AO85" i="46" s="1"/>
  <c r="AK76" i="42"/>
  <c r="AT76" i="42" s="1"/>
  <c r="AK40" i="42"/>
  <c r="AT40" i="42" s="1"/>
  <c r="AJ16" i="42"/>
  <c r="AK16" i="42"/>
  <c r="AT16" i="42" s="1"/>
  <c r="AR86" i="86"/>
  <c r="AR85" i="29"/>
  <c r="AX68" i="42"/>
  <c r="S68" i="42" s="1"/>
  <c r="AC68" i="42" s="1"/>
  <c r="AB69" i="42" s="1"/>
  <c r="AX62" i="42"/>
  <c r="S62" i="42" s="1"/>
  <c r="AC62" i="42" s="1"/>
  <c r="AB63" i="42" s="1"/>
  <c r="AX44" i="42"/>
  <c r="S44" i="42" s="1"/>
  <c r="AC44" i="42" s="1"/>
  <c r="AB45" i="42" s="1"/>
  <c r="AX26" i="42"/>
  <c r="S26" i="42" s="1"/>
  <c r="AC26" i="42" s="1"/>
  <c r="AB27" i="42" s="1"/>
  <c r="AX20" i="42"/>
  <c r="S20" i="42" s="1"/>
  <c r="AC20" i="42" s="1"/>
  <c r="AB21" i="42" s="1"/>
  <c r="AX14" i="42"/>
  <c r="S14" i="42" s="1"/>
  <c r="AC14" i="42" s="1"/>
  <c r="AB15" i="42" s="1"/>
  <c r="AX8" i="42"/>
  <c r="S8" i="42" s="1"/>
  <c r="AC8" i="42" s="1"/>
  <c r="AB9" i="42" s="1"/>
  <c r="AX4" i="42"/>
  <c r="S4" i="42" s="1"/>
  <c r="AC4" i="42" s="1"/>
  <c r="AB5" i="42" s="1"/>
  <c r="AN85" i="78"/>
  <c r="AI85" i="78"/>
  <c r="AI83" i="82"/>
  <c r="AN83" i="82"/>
  <c r="AI86" i="33"/>
  <c r="AN86" i="33"/>
  <c r="AK70" i="42"/>
  <c r="AT70" i="42" s="1"/>
  <c r="AJ46" i="42"/>
  <c r="AK46" i="42"/>
  <c r="AT46" i="42" s="1"/>
  <c r="AK22" i="42"/>
  <c r="AT22" i="42" s="1"/>
  <c r="AJ22" i="42"/>
  <c r="AH88" i="85"/>
  <c r="AQ88" i="85" s="1"/>
  <c r="AG87" i="86"/>
  <c r="AP87" i="86" s="1"/>
  <c r="AF87" i="86"/>
  <c r="AO87" i="86" s="1"/>
  <c r="AE87" i="86"/>
  <c r="W88" i="86"/>
  <c r="AI86" i="26"/>
  <c r="AN86" i="26"/>
  <c r="AR84" i="38"/>
  <c r="AX50" i="42"/>
  <c r="S50" i="42" s="1"/>
  <c r="AC50" i="42" s="1"/>
  <c r="AB51" i="42" s="1"/>
  <c r="AR88" i="77"/>
  <c r="AH88" i="94"/>
  <c r="AQ88" i="94" s="1"/>
  <c r="AH87" i="74"/>
  <c r="AQ87" i="74" s="1"/>
  <c r="AH89" i="90"/>
  <c r="AQ89" i="90" s="1"/>
  <c r="AQ91" i="90" s="1"/>
  <c r="AZ3" i="90"/>
  <c r="AX5" i="90" s="1"/>
  <c r="S5" i="90" s="1"/>
  <c r="AC5" i="90" s="1"/>
  <c r="AB6" i="90" s="1"/>
  <c r="AX9" i="90"/>
  <c r="S9" i="90" s="1"/>
  <c r="AC9" i="90" s="1"/>
  <c r="AB10" i="90" s="1"/>
  <c r="AX15" i="90"/>
  <c r="S15" i="90" s="1"/>
  <c r="AC15" i="90" s="1"/>
  <c r="AB16" i="90" s="1"/>
  <c r="AX21" i="90"/>
  <c r="S21" i="90" s="1"/>
  <c r="AC21" i="90" s="1"/>
  <c r="AB22" i="90" s="1"/>
  <c r="AX27" i="90"/>
  <c r="S27" i="90" s="1"/>
  <c r="AC27" i="90" s="1"/>
  <c r="AB28" i="90" s="1"/>
  <c r="AX33" i="90"/>
  <c r="S33" i="90" s="1"/>
  <c r="AC33" i="90" s="1"/>
  <c r="AB34" i="90" s="1"/>
  <c r="AX39" i="90"/>
  <c r="S39" i="90" s="1"/>
  <c r="AC39" i="90" s="1"/>
  <c r="AB40" i="90" s="1"/>
  <c r="AX45" i="90"/>
  <c r="S45" i="90" s="1"/>
  <c r="AC45" i="90" s="1"/>
  <c r="AB46" i="90" s="1"/>
  <c r="AX51" i="90"/>
  <c r="S51" i="90" s="1"/>
  <c r="AC51" i="90" s="1"/>
  <c r="AB52" i="90" s="1"/>
  <c r="AX57" i="90"/>
  <c r="S57" i="90" s="1"/>
  <c r="AC57" i="90" s="1"/>
  <c r="AB58" i="90" s="1"/>
  <c r="AX63" i="90"/>
  <c r="S63" i="90" s="1"/>
  <c r="AC63" i="90" s="1"/>
  <c r="AB64" i="90" s="1"/>
  <c r="AX69" i="90"/>
  <c r="S69" i="90" s="1"/>
  <c r="AC69" i="90" s="1"/>
  <c r="AB70" i="90" s="1"/>
  <c r="AX75" i="90"/>
  <c r="S75" i="90" s="1"/>
  <c r="AC75" i="90" s="1"/>
  <c r="AB76" i="90" s="1"/>
  <c r="AX81" i="90"/>
  <c r="S81" i="90" s="1"/>
  <c r="AC81" i="90" s="1"/>
  <c r="AB82" i="90" s="1"/>
  <c r="AX85" i="90"/>
  <c r="S85" i="90" s="1"/>
  <c r="AC85" i="90" s="1"/>
  <c r="AB86" i="90" s="1"/>
  <c r="AX88" i="42"/>
  <c r="S88" i="42" s="1"/>
  <c r="AC88" i="42" s="1"/>
  <c r="AB89" i="42" s="1"/>
  <c r="AX79" i="42"/>
  <c r="S79" i="42" s="1"/>
  <c r="AC79" i="42" s="1"/>
  <c r="AB80" i="42" s="1"/>
  <c r="AX73" i="42"/>
  <c r="S73" i="42" s="1"/>
  <c r="AC73" i="42" s="1"/>
  <c r="AB74" i="42" s="1"/>
  <c r="AX67" i="42"/>
  <c r="S67" i="42" s="1"/>
  <c r="AC67" i="42" s="1"/>
  <c r="AB68" i="42" s="1"/>
  <c r="AX61" i="42"/>
  <c r="S61" i="42" s="1"/>
  <c r="AC61" i="42" s="1"/>
  <c r="AB62" i="42" s="1"/>
  <c r="AX55" i="42"/>
  <c r="S55" i="42" s="1"/>
  <c r="AC55" i="42" s="1"/>
  <c r="AB56" i="42" s="1"/>
  <c r="AX49" i="42"/>
  <c r="S49" i="42" s="1"/>
  <c r="AC49" i="42" s="1"/>
  <c r="AB50" i="42" s="1"/>
  <c r="AX43" i="42"/>
  <c r="S43" i="42" s="1"/>
  <c r="AC43" i="42" s="1"/>
  <c r="AB44" i="42" s="1"/>
  <c r="AX37" i="42"/>
  <c r="S37" i="42" s="1"/>
  <c r="AC37" i="42" s="1"/>
  <c r="AB38" i="42" s="1"/>
  <c r="AX31" i="42"/>
  <c r="S31" i="42" s="1"/>
  <c r="AC31" i="42" s="1"/>
  <c r="AB32" i="42" s="1"/>
  <c r="AX25" i="42"/>
  <c r="S25" i="42" s="1"/>
  <c r="AC25" i="42" s="1"/>
  <c r="AB26" i="42" s="1"/>
  <c r="AX19" i="42"/>
  <c r="S19" i="42" s="1"/>
  <c r="AC19" i="42" s="1"/>
  <c r="AB20" i="42" s="1"/>
  <c r="AX13" i="42"/>
  <c r="S13" i="42" s="1"/>
  <c r="AC13" i="42" s="1"/>
  <c r="AB14" i="42" s="1"/>
  <c r="AX7" i="42"/>
  <c r="S7" i="42" s="1"/>
  <c r="AC7" i="42" s="1"/>
  <c r="AB8" i="42" s="1"/>
  <c r="X88" i="37"/>
  <c r="Y88" i="37"/>
  <c r="AH89" i="77"/>
  <c r="AQ89" i="77" s="1"/>
  <c r="Z86" i="25"/>
  <c r="Y86" i="25"/>
  <c r="X86" i="25"/>
  <c r="AE86" i="93"/>
  <c r="W87" i="93"/>
  <c r="AF86" i="93"/>
  <c r="AO86" i="93" s="1"/>
  <c r="AG86" i="93"/>
  <c r="AP86" i="93" s="1"/>
  <c r="AJ82" i="42"/>
  <c r="AK82" i="42"/>
  <c r="AT82" i="42" s="1"/>
  <c r="AJ52" i="42"/>
  <c r="AK52" i="42"/>
  <c r="AT52" i="42" s="1"/>
  <c r="AJ10" i="42"/>
  <c r="AK10" i="42"/>
  <c r="AT10" i="42" s="1"/>
  <c r="AR87" i="85"/>
  <c r="AX87" i="42"/>
  <c r="S87" i="42" s="1"/>
  <c r="AC87" i="42" s="1"/>
  <c r="AB88" i="42" s="1"/>
  <c r="AX56" i="42"/>
  <c r="S56" i="42" s="1"/>
  <c r="AC56" i="42" s="1"/>
  <c r="AB57" i="42" s="1"/>
  <c r="Z88" i="94"/>
  <c r="AR85" i="41"/>
  <c r="AR85" i="93"/>
  <c r="AR88" i="90"/>
  <c r="AR87" i="94"/>
  <c r="AX86" i="42"/>
  <c r="S86" i="42" s="1"/>
  <c r="AC86" i="42" s="1"/>
  <c r="AB87" i="42" s="1"/>
  <c r="AX78" i="42"/>
  <c r="S78" i="42" s="1"/>
  <c r="AC78" i="42" s="1"/>
  <c r="AB79" i="42" s="1"/>
  <c r="AX72" i="42"/>
  <c r="S72" i="42" s="1"/>
  <c r="AC72" i="42" s="1"/>
  <c r="AB73" i="42" s="1"/>
  <c r="AX66" i="42"/>
  <c r="S66" i="42" s="1"/>
  <c r="AC66" i="42" s="1"/>
  <c r="AB67" i="42" s="1"/>
  <c r="AX60" i="42"/>
  <c r="S60" i="42" s="1"/>
  <c r="AC60" i="42" s="1"/>
  <c r="AB61" i="42" s="1"/>
  <c r="AX54" i="42"/>
  <c r="S54" i="42" s="1"/>
  <c r="AC54" i="42" s="1"/>
  <c r="AB55" i="42" s="1"/>
  <c r="AX48" i="42"/>
  <c r="S48" i="42" s="1"/>
  <c r="AC48" i="42" s="1"/>
  <c r="AB49" i="42" s="1"/>
  <c r="AX42" i="42"/>
  <c r="S42" i="42" s="1"/>
  <c r="AC42" i="42" s="1"/>
  <c r="AB43" i="42" s="1"/>
  <c r="AX36" i="42"/>
  <c r="S36" i="42" s="1"/>
  <c r="AC36" i="42" s="1"/>
  <c r="AB37" i="42" s="1"/>
  <c r="AX30" i="42"/>
  <c r="S30" i="42" s="1"/>
  <c r="AC30" i="42" s="1"/>
  <c r="AB31" i="42" s="1"/>
  <c r="AX24" i="42"/>
  <c r="S24" i="42" s="1"/>
  <c r="AC24" i="42" s="1"/>
  <c r="AB25" i="42" s="1"/>
  <c r="AX18" i="42"/>
  <c r="S18" i="42" s="1"/>
  <c r="AC18" i="42" s="1"/>
  <c r="AB19" i="42" s="1"/>
  <c r="AX12" i="42"/>
  <c r="S12" i="42" s="1"/>
  <c r="AC12" i="42" s="1"/>
  <c r="AB13" i="42" s="1"/>
  <c r="AX6" i="42"/>
  <c r="S6" i="42" s="1"/>
  <c r="AC6" i="42" s="1"/>
  <c r="AB7" i="42" s="1"/>
  <c r="AH86" i="29"/>
  <c r="AQ86" i="29" s="1"/>
  <c r="AR84" i="46"/>
  <c r="AI87" i="37"/>
  <c r="AN87" i="37"/>
  <c r="AH85" i="38"/>
  <c r="AQ85" i="38" s="1"/>
  <c r="Z89" i="77"/>
  <c r="AK58" i="42"/>
  <c r="AT58" i="42" s="1"/>
  <c r="AJ58" i="42"/>
  <c r="AJ28" i="42"/>
  <c r="AK28" i="42"/>
  <c r="AT28" i="42" s="1"/>
  <c r="AH86" i="41"/>
  <c r="AQ86" i="41" s="1"/>
  <c r="AX74" i="42"/>
  <c r="S74" i="42" s="1"/>
  <c r="AC74" i="42" s="1"/>
  <c r="AB75" i="42" s="1"/>
  <c r="AX38" i="42"/>
  <c r="S38" i="42" s="1"/>
  <c r="AC38" i="42" s="1"/>
  <c r="AB39" i="42" s="1"/>
  <c r="AR84" i="73"/>
  <c r="AH87" i="81"/>
  <c r="AQ87" i="81" s="1"/>
  <c r="AN89" i="42"/>
  <c r="AN91" i="42" s="1"/>
  <c r="AI89" i="42"/>
  <c r="AH86" i="93"/>
  <c r="AQ86" i="93" s="1"/>
  <c r="AF87" i="34"/>
  <c r="AO87" i="34" s="1"/>
  <c r="AE87" i="34"/>
  <c r="W88" i="34"/>
  <c r="AG87" i="34"/>
  <c r="AP87" i="34" s="1"/>
  <c r="AG87" i="89"/>
  <c r="AP87" i="89" s="1"/>
  <c r="AF87" i="89"/>
  <c r="AO87" i="89" s="1"/>
  <c r="AE87" i="89"/>
  <c r="W88" i="89"/>
  <c r="AX83" i="42"/>
  <c r="S83" i="42" s="1"/>
  <c r="AC83" i="42" s="1"/>
  <c r="AB84" i="42" s="1"/>
  <c r="AX77" i="42"/>
  <c r="S77" i="42" s="1"/>
  <c r="AC77" i="42" s="1"/>
  <c r="AB78" i="42" s="1"/>
  <c r="AX71" i="42"/>
  <c r="S71" i="42" s="1"/>
  <c r="AC71" i="42" s="1"/>
  <c r="AB72" i="42" s="1"/>
  <c r="AX65" i="42"/>
  <c r="S65" i="42" s="1"/>
  <c r="AC65" i="42" s="1"/>
  <c r="AB66" i="42" s="1"/>
  <c r="AX59" i="42"/>
  <c r="S59" i="42" s="1"/>
  <c r="AC59" i="42" s="1"/>
  <c r="AB60" i="42" s="1"/>
  <c r="AX53" i="42"/>
  <c r="S53" i="42" s="1"/>
  <c r="AC53" i="42" s="1"/>
  <c r="AB54" i="42" s="1"/>
  <c r="AX47" i="42"/>
  <c r="S47" i="42" s="1"/>
  <c r="AC47" i="42" s="1"/>
  <c r="AB48" i="42" s="1"/>
  <c r="AX41" i="42"/>
  <c r="S41" i="42" s="1"/>
  <c r="AC41" i="42" s="1"/>
  <c r="AB42" i="42" s="1"/>
  <c r="AX35" i="42"/>
  <c r="S35" i="42" s="1"/>
  <c r="AC35" i="42" s="1"/>
  <c r="AB36" i="42" s="1"/>
  <c r="AX29" i="42"/>
  <c r="S29" i="42" s="1"/>
  <c r="AC29" i="42" s="1"/>
  <c r="AB30" i="42" s="1"/>
  <c r="AX23" i="42"/>
  <c r="S23" i="42" s="1"/>
  <c r="AC23" i="42" s="1"/>
  <c r="AB24" i="42" s="1"/>
  <c r="AX17" i="42"/>
  <c r="S17" i="42" s="1"/>
  <c r="AC17" i="42" s="1"/>
  <c r="AB18" i="42" s="1"/>
  <c r="AX11" i="42"/>
  <c r="S11" i="42" s="1"/>
  <c r="AC11" i="42" s="1"/>
  <c r="AB12" i="42" s="1"/>
  <c r="Z86" i="29"/>
  <c r="AR86" i="74"/>
  <c r="Z85" i="38"/>
  <c r="Z86" i="78"/>
  <c r="X86" i="78"/>
  <c r="Y86" i="78"/>
  <c r="Y87" i="33"/>
  <c r="X87" i="33"/>
  <c r="AK6" i="90" l="1"/>
  <c r="AT6" i="90" s="1"/>
  <c r="AG87" i="26"/>
  <c r="AP87" i="26" s="1"/>
  <c r="AF87" i="26"/>
  <c r="AO87" i="26" s="1"/>
  <c r="AE87" i="26"/>
  <c r="W88" i="26"/>
  <c r="AJ18" i="42"/>
  <c r="AK18" i="42"/>
  <c r="AT18" i="42" s="1"/>
  <c r="AR87" i="37"/>
  <c r="AF86" i="25"/>
  <c r="AO86" i="25" s="1"/>
  <c r="AG86" i="25"/>
  <c r="AP86" i="25" s="1"/>
  <c r="AE86" i="25"/>
  <c r="W87" i="25"/>
  <c r="AK82" i="90"/>
  <c r="AT82" i="90" s="1"/>
  <c r="AK64" i="90"/>
  <c r="AT64" i="90" s="1"/>
  <c r="AK34" i="90"/>
  <c r="AT34" i="90" s="1"/>
  <c r="AJ35" i="42"/>
  <c r="AK35" i="42"/>
  <c r="AT35" i="42" s="1"/>
  <c r="AH87" i="33"/>
  <c r="AQ87" i="33" s="1"/>
  <c r="AH86" i="78"/>
  <c r="AQ86" i="78" s="1"/>
  <c r="AJ12" i="42"/>
  <c r="AK12" i="42"/>
  <c r="AT12" i="42" s="1"/>
  <c r="AJ48" i="42"/>
  <c r="AK48" i="42"/>
  <c r="AT48" i="42" s="1"/>
  <c r="AJ84" i="42"/>
  <c r="AK84" i="42"/>
  <c r="AT84" i="42" s="1"/>
  <c r="AF89" i="77"/>
  <c r="AO89" i="77" s="1"/>
  <c r="AE89" i="77"/>
  <c r="W90" i="77"/>
  <c r="AG89" i="77"/>
  <c r="AP89" i="77" s="1"/>
  <c r="AJ25" i="42"/>
  <c r="AK25" i="42"/>
  <c r="AT25" i="42" s="1"/>
  <c r="AJ61" i="42"/>
  <c r="AK61" i="42"/>
  <c r="AT61" i="42" s="1"/>
  <c r="AJ20" i="42"/>
  <c r="AK20" i="42"/>
  <c r="AT20" i="42" s="1"/>
  <c r="AJ56" i="42"/>
  <c r="AK56" i="42"/>
  <c r="AT56" i="42" s="1"/>
  <c r="AX88" i="90"/>
  <c r="S88" i="90" s="1"/>
  <c r="AC88" i="90" s="1"/>
  <c r="AB89" i="90" s="1"/>
  <c r="AX82" i="90"/>
  <c r="S82" i="90" s="1"/>
  <c r="AC82" i="90" s="1"/>
  <c r="AB83" i="90" s="1"/>
  <c r="AX76" i="90"/>
  <c r="S76" i="90" s="1"/>
  <c r="AC76" i="90" s="1"/>
  <c r="AB77" i="90" s="1"/>
  <c r="AX70" i="90"/>
  <c r="S70" i="90" s="1"/>
  <c r="AC70" i="90" s="1"/>
  <c r="AB71" i="90" s="1"/>
  <c r="AX64" i="90"/>
  <c r="S64" i="90" s="1"/>
  <c r="AC64" i="90" s="1"/>
  <c r="AB65" i="90" s="1"/>
  <c r="AX58" i="90"/>
  <c r="S58" i="90" s="1"/>
  <c r="AC58" i="90" s="1"/>
  <c r="AB59" i="90" s="1"/>
  <c r="AX52" i="90"/>
  <c r="S52" i="90" s="1"/>
  <c r="AC52" i="90" s="1"/>
  <c r="AB53" i="90" s="1"/>
  <c r="AX46" i="90"/>
  <c r="S46" i="90" s="1"/>
  <c r="AC46" i="90" s="1"/>
  <c r="AB47" i="90" s="1"/>
  <c r="AX40" i="90"/>
  <c r="S40" i="90" s="1"/>
  <c r="AC40" i="90" s="1"/>
  <c r="AB41" i="90" s="1"/>
  <c r="AX34" i="90"/>
  <c r="S34" i="90" s="1"/>
  <c r="AC34" i="90" s="1"/>
  <c r="AB35" i="90" s="1"/>
  <c r="AX28" i="90"/>
  <c r="S28" i="90" s="1"/>
  <c r="AC28" i="90" s="1"/>
  <c r="AB29" i="90" s="1"/>
  <c r="AX22" i="90"/>
  <c r="S22" i="90" s="1"/>
  <c r="AC22" i="90" s="1"/>
  <c r="AB23" i="90" s="1"/>
  <c r="AX16" i="90"/>
  <c r="S16" i="90" s="1"/>
  <c r="AC16" i="90" s="1"/>
  <c r="AB17" i="90" s="1"/>
  <c r="AX10" i="90"/>
  <c r="S10" i="90" s="1"/>
  <c r="AC10" i="90" s="1"/>
  <c r="AB11" i="90" s="1"/>
  <c r="AX4" i="90"/>
  <c r="S4" i="90" s="1"/>
  <c r="AC4" i="90" s="1"/>
  <c r="AB5" i="90" s="1"/>
  <c r="AJ70" i="42"/>
  <c r="AJ45" i="42"/>
  <c r="AK45" i="42"/>
  <c r="AT45" i="42" s="1"/>
  <c r="AJ29" i="42"/>
  <c r="AK29" i="42"/>
  <c r="AT29" i="42" s="1"/>
  <c r="AJ65" i="42"/>
  <c r="AK65" i="42"/>
  <c r="AT65" i="42" s="1"/>
  <c r="X89" i="45"/>
  <c r="Z89" i="45" s="1"/>
  <c r="Y89" i="45"/>
  <c r="AI89" i="90"/>
  <c r="AN89" i="90"/>
  <c r="AN91" i="90" s="1"/>
  <c r="AK31" i="42"/>
  <c r="AT31" i="42" s="1"/>
  <c r="AJ31" i="42"/>
  <c r="AJ62" i="42"/>
  <c r="AK62" i="42"/>
  <c r="AT62" i="42" s="1"/>
  <c r="AK58" i="90"/>
  <c r="AT58" i="90" s="1"/>
  <c r="AK22" i="90"/>
  <c r="AT22" i="90" s="1"/>
  <c r="AS22" i="42"/>
  <c r="AL22" i="42"/>
  <c r="AU22" i="42" s="1"/>
  <c r="AJ71" i="42"/>
  <c r="AK71" i="42"/>
  <c r="AT71" i="42" s="1"/>
  <c r="AS64" i="42"/>
  <c r="AL64" i="42"/>
  <c r="AU64" i="42" s="1"/>
  <c r="AJ37" i="42"/>
  <c r="AK37" i="42"/>
  <c r="AT37" i="42" s="1"/>
  <c r="AH88" i="37"/>
  <c r="AQ88" i="37" s="1"/>
  <c r="AX86" i="90"/>
  <c r="S86" i="90" s="1"/>
  <c r="AC86" i="90" s="1"/>
  <c r="AB87" i="90" s="1"/>
  <c r="AX74" i="90"/>
  <c r="S74" i="90" s="1"/>
  <c r="AC74" i="90" s="1"/>
  <c r="AB75" i="90" s="1"/>
  <c r="AX68" i="90"/>
  <c r="S68" i="90" s="1"/>
  <c r="AC68" i="90" s="1"/>
  <c r="AB69" i="90" s="1"/>
  <c r="AX56" i="90"/>
  <c r="S56" i="90" s="1"/>
  <c r="AC56" i="90" s="1"/>
  <c r="AB57" i="90" s="1"/>
  <c r="AX50" i="90"/>
  <c r="S50" i="90" s="1"/>
  <c r="AC50" i="90" s="1"/>
  <c r="AB51" i="90" s="1"/>
  <c r="AX44" i="90"/>
  <c r="S44" i="90" s="1"/>
  <c r="AC44" i="90" s="1"/>
  <c r="AB45" i="90" s="1"/>
  <c r="AX38" i="90"/>
  <c r="S38" i="90" s="1"/>
  <c r="AC38" i="90" s="1"/>
  <c r="AB39" i="90" s="1"/>
  <c r="AX32" i="90"/>
  <c r="S32" i="90" s="1"/>
  <c r="AC32" i="90" s="1"/>
  <c r="AB33" i="90" s="1"/>
  <c r="AX26" i="90"/>
  <c r="S26" i="90" s="1"/>
  <c r="AC26" i="90" s="1"/>
  <c r="AB27" i="90" s="1"/>
  <c r="AX20" i="90"/>
  <c r="S20" i="90" s="1"/>
  <c r="AC20" i="90" s="1"/>
  <c r="AB21" i="90" s="1"/>
  <c r="AX14" i="90"/>
  <c r="S14" i="90" s="1"/>
  <c r="AC14" i="90" s="1"/>
  <c r="AB15" i="90" s="1"/>
  <c r="AX8" i="90"/>
  <c r="S8" i="90" s="1"/>
  <c r="AC8" i="90" s="1"/>
  <c r="AB9" i="90" s="1"/>
  <c r="AX3" i="90"/>
  <c r="S3" i="90" s="1"/>
  <c r="AC3" i="90" s="1"/>
  <c r="AR86" i="26"/>
  <c r="AR86" i="33"/>
  <c r="AK9" i="42"/>
  <c r="AT9" i="42" s="1"/>
  <c r="AJ9" i="42"/>
  <c r="AJ69" i="42"/>
  <c r="AK69" i="42"/>
  <c r="AT69" i="42" s="1"/>
  <c r="AS16" i="42"/>
  <c r="AL16" i="42"/>
  <c r="AU16" i="42" s="1"/>
  <c r="AR85" i="25"/>
  <c r="AJ3" i="42"/>
  <c r="AB4" i="42"/>
  <c r="AJ41" i="42"/>
  <c r="AK41" i="42"/>
  <c r="AT41" i="42" s="1"/>
  <c r="AJ77" i="42"/>
  <c r="AK77" i="42"/>
  <c r="AT77" i="42" s="1"/>
  <c r="AJ33" i="42"/>
  <c r="AK33" i="42"/>
  <c r="AT33" i="42" s="1"/>
  <c r="AS85" i="42"/>
  <c r="AL85" i="42"/>
  <c r="AU85" i="42" s="1"/>
  <c r="Z89" i="85"/>
  <c r="X89" i="85"/>
  <c r="Y89" i="85"/>
  <c r="AJ6" i="42"/>
  <c r="Y86" i="73"/>
  <c r="X86" i="73"/>
  <c r="W87" i="78"/>
  <c r="AG86" i="78"/>
  <c r="AP86" i="78" s="1"/>
  <c r="AF86" i="78"/>
  <c r="AO86" i="78" s="1"/>
  <c r="AE86" i="78"/>
  <c r="AJ39" i="42"/>
  <c r="AK39" i="42"/>
  <c r="AT39" i="42" s="1"/>
  <c r="AE88" i="94"/>
  <c r="W89" i="94"/>
  <c r="AF88" i="94"/>
  <c r="AO88" i="94" s="1"/>
  <c r="AG88" i="94"/>
  <c r="AP88" i="94" s="1"/>
  <c r="AJ76" i="90"/>
  <c r="AK76" i="90"/>
  <c r="AT76" i="90" s="1"/>
  <c r="AK52" i="90"/>
  <c r="AT52" i="90" s="1"/>
  <c r="AJ52" i="90"/>
  <c r="AK28" i="90"/>
  <c r="AT28" i="90" s="1"/>
  <c r="AJ28" i="90"/>
  <c r="AJ5" i="42"/>
  <c r="AK5" i="42"/>
  <c r="AT5" i="42" s="1"/>
  <c r="AE84" i="82"/>
  <c r="W85" i="82"/>
  <c r="AF84" i="82"/>
  <c r="AO84" i="82" s="1"/>
  <c r="AG84" i="82"/>
  <c r="AP84" i="82" s="1"/>
  <c r="AJ24" i="42"/>
  <c r="AK24" i="42"/>
  <c r="AT24" i="42" s="1"/>
  <c r="AJ75" i="42"/>
  <c r="AK75" i="42"/>
  <c r="AT75" i="42" s="1"/>
  <c r="AJ73" i="42"/>
  <c r="AK73" i="42"/>
  <c r="AT73" i="42" s="1"/>
  <c r="AJ68" i="42"/>
  <c r="AK68" i="42"/>
  <c r="AT68" i="42" s="1"/>
  <c r="AX62" i="90"/>
  <c r="S62" i="90" s="1"/>
  <c r="AC62" i="90" s="1"/>
  <c r="AB63" i="90" s="1"/>
  <c r="AJ30" i="42"/>
  <c r="AK30" i="42"/>
  <c r="AT30" i="42" s="1"/>
  <c r="AJ66" i="42"/>
  <c r="AK66" i="42"/>
  <c r="AT66" i="42" s="1"/>
  <c r="AN87" i="89"/>
  <c r="AI87" i="89"/>
  <c r="AI87" i="34"/>
  <c r="AN87" i="34"/>
  <c r="AS28" i="42"/>
  <c r="AL28" i="42"/>
  <c r="AU28" i="42" s="1"/>
  <c r="AK7" i="42"/>
  <c r="AT7" i="42" s="1"/>
  <c r="AJ7" i="42"/>
  <c r="AJ43" i="42"/>
  <c r="AK43" i="42"/>
  <c r="AT43" i="42" s="1"/>
  <c r="AJ79" i="42"/>
  <c r="AK79" i="42"/>
  <c r="AT79" i="42" s="1"/>
  <c r="AJ88" i="42"/>
  <c r="AK88" i="42"/>
  <c r="AT88" i="42" s="1"/>
  <c r="AS52" i="42"/>
  <c r="AL52" i="42"/>
  <c r="AU52" i="42" s="1"/>
  <c r="Y87" i="93"/>
  <c r="X87" i="93"/>
  <c r="Z87" i="93" s="1"/>
  <c r="Z88" i="37"/>
  <c r="AJ38" i="42"/>
  <c r="AK38" i="42"/>
  <c r="AT38" i="42" s="1"/>
  <c r="AJ74" i="42"/>
  <c r="AK74" i="42"/>
  <c r="AT74" i="42" s="1"/>
  <c r="AX84" i="90"/>
  <c r="S84" i="90" s="1"/>
  <c r="AC84" i="90" s="1"/>
  <c r="AB85" i="90" s="1"/>
  <c r="AX79" i="90"/>
  <c r="S79" i="90" s="1"/>
  <c r="AC79" i="90" s="1"/>
  <c r="AB80" i="90" s="1"/>
  <c r="AX73" i="90"/>
  <c r="S73" i="90" s="1"/>
  <c r="AC73" i="90" s="1"/>
  <c r="AB74" i="90" s="1"/>
  <c r="AX67" i="90"/>
  <c r="S67" i="90" s="1"/>
  <c r="AC67" i="90" s="1"/>
  <c r="AB68" i="90" s="1"/>
  <c r="AX61" i="90"/>
  <c r="S61" i="90" s="1"/>
  <c r="AC61" i="90" s="1"/>
  <c r="AB62" i="90" s="1"/>
  <c r="AX55" i="90"/>
  <c r="S55" i="90" s="1"/>
  <c r="AC55" i="90" s="1"/>
  <c r="AB56" i="90" s="1"/>
  <c r="AX49" i="90"/>
  <c r="S49" i="90" s="1"/>
  <c r="AC49" i="90" s="1"/>
  <c r="AB50" i="90" s="1"/>
  <c r="AX43" i="90"/>
  <c r="S43" i="90" s="1"/>
  <c r="AC43" i="90" s="1"/>
  <c r="AB44" i="90" s="1"/>
  <c r="AX37" i="90"/>
  <c r="S37" i="90" s="1"/>
  <c r="AC37" i="90" s="1"/>
  <c r="AB38" i="90" s="1"/>
  <c r="AX31" i="90"/>
  <c r="S31" i="90" s="1"/>
  <c r="AC31" i="90" s="1"/>
  <c r="AB32" i="90" s="1"/>
  <c r="AX25" i="90"/>
  <c r="S25" i="90" s="1"/>
  <c r="AC25" i="90" s="1"/>
  <c r="AB26" i="90" s="1"/>
  <c r="AX19" i="90"/>
  <c r="S19" i="90" s="1"/>
  <c r="AC19" i="90" s="1"/>
  <c r="AB20" i="90" s="1"/>
  <c r="AX13" i="90"/>
  <c r="S13" i="90" s="1"/>
  <c r="AC13" i="90" s="1"/>
  <c r="AB14" i="90" s="1"/>
  <c r="AX7" i="90"/>
  <c r="S7" i="90" s="1"/>
  <c r="AC7" i="90" s="1"/>
  <c r="AB8" i="90" s="1"/>
  <c r="X88" i="86"/>
  <c r="Z88" i="86" s="1"/>
  <c r="Y88" i="86"/>
  <c r="AJ15" i="42"/>
  <c r="AK15" i="42"/>
  <c r="AT15" i="42" s="1"/>
  <c r="AJ40" i="42"/>
  <c r="X86" i="46"/>
  <c r="Y86" i="46"/>
  <c r="AJ11" i="42"/>
  <c r="AK11" i="42"/>
  <c r="AT11" i="42" s="1"/>
  <c r="AJ47" i="42"/>
  <c r="AK47" i="42"/>
  <c r="AT47" i="42" s="1"/>
  <c r="AJ83" i="42"/>
  <c r="AK83" i="42"/>
  <c r="AT83" i="42" s="1"/>
  <c r="AJ81" i="42"/>
  <c r="AK81" i="42"/>
  <c r="AT81" i="42" s="1"/>
  <c r="AN87" i="74"/>
  <c r="AI87" i="74"/>
  <c r="AK67" i="42"/>
  <c r="AT67" i="42" s="1"/>
  <c r="AJ67" i="42"/>
  <c r="AS10" i="42"/>
  <c r="AL10" i="42"/>
  <c r="AU10" i="42" s="1"/>
  <c r="AJ86" i="90"/>
  <c r="AK86" i="90"/>
  <c r="AT86" i="90" s="1"/>
  <c r="AK46" i="90"/>
  <c r="AT46" i="90" s="1"/>
  <c r="AJ46" i="90"/>
  <c r="AJ16" i="90"/>
  <c r="AK16" i="90"/>
  <c r="AT16" i="90" s="1"/>
  <c r="AI86" i="41"/>
  <c r="AN86" i="41"/>
  <c r="AG85" i="38"/>
  <c r="AP85" i="38" s="1"/>
  <c r="AF85" i="38"/>
  <c r="AO85" i="38" s="1"/>
  <c r="AE85" i="38"/>
  <c r="W86" i="38"/>
  <c r="AJ32" i="42"/>
  <c r="AK32" i="42"/>
  <c r="AT32" i="42" s="1"/>
  <c r="AJ36" i="42"/>
  <c r="AK36" i="42"/>
  <c r="AT36" i="42" s="1"/>
  <c r="AJ72" i="42"/>
  <c r="AK72" i="42"/>
  <c r="AT72" i="42" s="1"/>
  <c r="AR89" i="42"/>
  <c r="AR91" i="42" s="1"/>
  <c r="AS58" i="42"/>
  <c r="AL58" i="42"/>
  <c r="AU58" i="42" s="1"/>
  <c r="AJ13" i="42"/>
  <c r="AK13" i="42"/>
  <c r="AT13" i="42" s="1"/>
  <c r="AK49" i="42"/>
  <c r="AT49" i="42" s="1"/>
  <c r="AJ49" i="42"/>
  <c r="AJ87" i="42"/>
  <c r="AK87" i="42"/>
  <c r="AT87" i="42" s="1"/>
  <c r="AI86" i="93"/>
  <c r="AN86" i="93"/>
  <c r="AJ8" i="42"/>
  <c r="AK8" i="42"/>
  <c r="AT8" i="42" s="1"/>
  <c r="AJ44" i="42"/>
  <c r="AK44" i="42"/>
  <c r="AT44" i="42" s="1"/>
  <c r="AJ80" i="42"/>
  <c r="AK80" i="42"/>
  <c r="AT80" i="42" s="1"/>
  <c r="AX87" i="90"/>
  <c r="S87" i="90" s="1"/>
  <c r="AC87" i="90" s="1"/>
  <c r="AB88" i="90" s="1"/>
  <c r="AX78" i="90"/>
  <c r="S78" i="90" s="1"/>
  <c r="AC78" i="90" s="1"/>
  <c r="AB79" i="90" s="1"/>
  <c r="AX72" i="90"/>
  <c r="S72" i="90" s="1"/>
  <c r="AC72" i="90" s="1"/>
  <c r="AB73" i="90" s="1"/>
  <c r="AX66" i="90"/>
  <c r="S66" i="90" s="1"/>
  <c r="AC66" i="90" s="1"/>
  <c r="AB67" i="90" s="1"/>
  <c r="AX60" i="90"/>
  <c r="S60" i="90" s="1"/>
  <c r="AC60" i="90" s="1"/>
  <c r="AB61" i="90" s="1"/>
  <c r="AX54" i="90"/>
  <c r="S54" i="90" s="1"/>
  <c r="AC54" i="90" s="1"/>
  <c r="AB55" i="90" s="1"/>
  <c r="AX48" i="90"/>
  <c r="S48" i="90" s="1"/>
  <c r="AC48" i="90" s="1"/>
  <c r="AB49" i="90" s="1"/>
  <c r="AX42" i="90"/>
  <c r="S42" i="90" s="1"/>
  <c r="AC42" i="90" s="1"/>
  <c r="AB43" i="90" s="1"/>
  <c r="AX36" i="90"/>
  <c r="S36" i="90" s="1"/>
  <c r="AC36" i="90" s="1"/>
  <c r="AB37" i="90" s="1"/>
  <c r="AX30" i="90"/>
  <c r="S30" i="90" s="1"/>
  <c r="AC30" i="90" s="1"/>
  <c r="AB31" i="90" s="1"/>
  <c r="AX24" i="90"/>
  <c r="S24" i="90" s="1"/>
  <c r="AC24" i="90" s="1"/>
  <c r="AB25" i="90" s="1"/>
  <c r="AX18" i="90"/>
  <c r="S18" i="90" s="1"/>
  <c r="AC18" i="90" s="1"/>
  <c r="AB19" i="90" s="1"/>
  <c r="AX12" i="90"/>
  <c r="S12" i="90" s="1"/>
  <c r="AC12" i="90" s="1"/>
  <c r="AB13" i="90" s="1"/>
  <c r="AX6" i="90"/>
  <c r="S6" i="90" s="1"/>
  <c r="AC6" i="90" s="1"/>
  <c r="AB7" i="90" s="1"/>
  <c r="AJ51" i="42"/>
  <c r="AK51" i="42"/>
  <c r="AT51" i="42" s="1"/>
  <c r="AS46" i="42"/>
  <c r="AL46" i="42"/>
  <c r="AU46" i="42" s="1"/>
  <c r="AR83" i="82"/>
  <c r="AJ21" i="42"/>
  <c r="AK21" i="42"/>
  <c r="AT21" i="42" s="1"/>
  <c r="AN85" i="46"/>
  <c r="AI85" i="46"/>
  <c r="AI87" i="81"/>
  <c r="AN87" i="81"/>
  <c r="AJ17" i="42"/>
  <c r="AK17" i="42"/>
  <c r="AT17" i="42" s="1"/>
  <c r="AJ53" i="42"/>
  <c r="AK53" i="42"/>
  <c r="AT53" i="42" s="1"/>
  <c r="AJ86" i="42"/>
  <c r="AK86" i="42"/>
  <c r="AT86" i="42" s="1"/>
  <c r="AI88" i="85"/>
  <c r="AN88" i="85"/>
  <c r="AI85" i="73"/>
  <c r="AN85" i="73"/>
  <c r="AJ54" i="42"/>
  <c r="AK54" i="42"/>
  <c r="AT54" i="42" s="1"/>
  <c r="AJ26" i="42"/>
  <c r="AK26" i="42"/>
  <c r="AT26" i="42" s="1"/>
  <c r="AK70" i="90"/>
  <c r="AT70" i="90" s="1"/>
  <c r="AJ70" i="90"/>
  <c r="AJ40" i="90"/>
  <c r="AK40" i="90"/>
  <c r="AT40" i="90" s="1"/>
  <c r="AJ10" i="90"/>
  <c r="AK10" i="90"/>
  <c r="AT10" i="90" s="1"/>
  <c r="AJ63" i="42"/>
  <c r="AK63" i="42"/>
  <c r="AT63" i="42" s="1"/>
  <c r="X88" i="81"/>
  <c r="Z88" i="81" s="1"/>
  <c r="Y88" i="81"/>
  <c r="AJ60" i="42"/>
  <c r="AK60" i="42"/>
  <c r="AT60" i="42" s="1"/>
  <c r="X88" i="89"/>
  <c r="Y88" i="89"/>
  <c r="Z88" i="89" s="1"/>
  <c r="Y88" i="34"/>
  <c r="X88" i="34"/>
  <c r="Z88" i="34" s="1"/>
  <c r="AJ57" i="42"/>
  <c r="AK57" i="42"/>
  <c r="AT57" i="42" s="1"/>
  <c r="AX80" i="90"/>
  <c r="S80" i="90" s="1"/>
  <c r="AC80" i="90" s="1"/>
  <c r="AB81" i="90" s="1"/>
  <c r="Z87" i="33"/>
  <c r="W87" i="29"/>
  <c r="AE86" i="29"/>
  <c r="AG86" i="29"/>
  <c r="AP86" i="29" s="1"/>
  <c r="AF86" i="29"/>
  <c r="AO86" i="29" s="1"/>
  <c r="AJ42" i="42"/>
  <c r="AK42" i="42"/>
  <c r="AT42" i="42" s="1"/>
  <c r="AJ78" i="42"/>
  <c r="AK78" i="42"/>
  <c r="AT78" i="42" s="1"/>
  <c r="AJ19" i="42"/>
  <c r="AK19" i="42"/>
  <c r="AT19" i="42" s="1"/>
  <c r="AJ55" i="42"/>
  <c r="AK55" i="42"/>
  <c r="AT55" i="42" s="1"/>
  <c r="AS82" i="42"/>
  <c r="AL82" i="42"/>
  <c r="AU82" i="42" s="1"/>
  <c r="AH86" i="25"/>
  <c r="AQ86" i="25" s="1"/>
  <c r="AJ14" i="42"/>
  <c r="AK14" i="42"/>
  <c r="AT14" i="42" s="1"/>
  <c r="AJ50" i="42"/>
  <c r="AK50" i="42"/>
  <c r="AT50" i="42" s="1"/>
  <c r="AJ89" i="42"/>
  <c r="AS89" i="42" s="1"/>
  <c r="AK89" i="42"/>
  <c r="AT89" i="42" s="1"/>
  <c r="AX83" i="90"/>
  <c r="S83" i="90" s="1"/>
  <c r="AC83" i="90" s="1"/>
  <c r="AB84" i="90" s="1"/>
  <c r="AX77" i="90"/>
  <c r="S77" i="90" s="1"/>
  <c r="AC77" i="90" s="1"/>
  <c r="AB78" i="90" s="1"/>
  <c r="AX71" i="90"/>
  <c r="S71" i="90" s="1"/>
  <c r="AC71" i="90" s="1"/>
  <c r="AB72" i="90" s="1"/>
  <c r="AX65" i="90"/>
  <c r="S65" i="90" s="1"/>
  <c r="AC65" i="90" s="1"/>
  <c r="AB66" i="90" s="1"/>
  <c r="AX59" i="90"/>
  <c r="S59" i="90" s="1"/>
  <c r="AC59" i="90" s="1"/>
  <c r="AB60" i="90" s="1"/>
  <c r="AX53" i="90"/>
  <c r="S53" i="90" s="1"/>
  <c r="AC53" i="90" s="1"/>
  <c r="AB54" i="90" s="1"/>
  <c r="AX47" i="90"/>
  <c r="S47" i="90" s="1"/>
  <c r="AC47" i="90" s="1"/>
  <c r="AB48" i="90" s="1"/>
  <c r="AX41" i="90"/>
  <c r="S41" i="90" s="1"/>
  <c r="AC41" i="90" s="1"/>
  <c r="AB42" i="90" s="1"/>
  <c r="AX35" i="90"/>
  <c r="S35" i="90" s="1"/>
  <c r="AC35" i="90" s="1"/>
  <c r="AB36" i="90" s="1"/>
  <c r="AX29" i="90"/>
  <c r="S29" i="90" s="1"/>
  <c r="AC29" i="90" s="1"/>
  <c r="AB30" i="90" s="1"/>
  <c r="AX23" i="90"/>
  <c r="S23" i="90" s="1"/>
  <c r="AC23" i="90" s="1"/>
  <c r="AB24" i="90" s="1"/>
  <c r="AX17" i="90"/>
  <c r="S17" i="90" s="1"/>
  <c r="AC17" i="90" s="1"/>
  <c r="AB18" i="90" s="1"/>
  <c r="AX11" i="90"/>
  <c r="S11" i="90" s="1"/>
  <c r="AC11" i="90" s="1"/>
  <c r="AB12" i="90" s="1"/>
  <c r="AN87" i="86"/>
  <c r="AI87" i="86"/>
  <c r="AR85" i="78"/>
  <c r="AJ27" i="42"/>
  <c r="AK27" i="42"/>
  <c r="AT27" i="42" s="1"/>
  <c r="AJ76" i="42"/>
  <c r="AH84" i="82"/>
  <c r="AQ84" i="82" s="1"/>
  <c r="AH87" i="26"/>
  <c r="AQ87" i="26" s="1"/>
  <c r="AJ23" i="42"/>
  <c r="AK23" i="42"/>
  <c r="AT23" i="42" s="1"/>
  <c r="AJ59" i="42"/>
  <c r="AK59" i="42"/>
  <c r="AT59" i="42" s="1"/>
  <c r="AN88" i="45"/>
  <c r="AI88" i="45"/>
  <c r="AJ34" i="42"/>
  <c r="X88" i="74"/>
  <c r="Z88" i="74" s="1"/>
  <c r="Y88" i="74"/>
  <c r="Y87" i="41"/>
  <c r="X87" i="41"/>
  <c r="W90" i="45" l="1"/>
  <c r="AF89" i="45"/>
  <c r="AO89" i="45" s="1"/>
  <c r="AE89" i="45"/>
  <c r="AG89" i="45"/>
  <c r="AP89" i="45" s="1"/>
  <c r="AG88" i="34"/>
  <c r="AP88" i="34" s="1"/>
  <c r="AF88" i="34"/>
  <c r="AO88" i="34" s="1"/>
  <c r="AE88" i="34"/>
  <c r="W89" i="34"/>
  <c r="AF88" i="81"/>
  <c r="AO88" i="81" s="1"/>
  <c r="AG88" i="81"/>
  <c r="AP88" i="81" s="1"/>
  <c r="AE88" i="81"/>
  <c r="W89" i="81"/>
  <c r="AF88" i="74"/>
  <c r="AO88" i="74" s="1"/>
  <c r="W89" i="74"/>
  <c r="AG88" i="74"/>
  <c r="AP88" i="74" s="1"/>
  <c r="AE88" i="74"/>
  <c r="W89" i="89"/>
  <c r="AG88" i="89"/>
  <c r="AP88" i="89" s="1"/>
  <c r="AE88" i="89"/>
  <c r="AF88" i="89"/>
  <c r="AO88" i="89" s="1"/>
  <c r="W89" i="86"/>
  <c r="AG88" i="86"/>
  <c r="AP88" i="86" s="1"/>
  <c r="AF88" i="86"/>
  <c r="AO88" i="86" s="1"/>
  <c r="AE88" i="86"/>
  <c r="AG87" i="93"/>
  <c r="AP87" i="93" s="1"/>
  <c r="AF87" i="93"/>
  <c r="AO87" i="93" s="1"/>
  <c r="AE87" i="93"/>
  <c r="W88" i="93"/>
  <c r="AJ72" i="90"/>
  <c r="AK72" i="90"/>
  <c r="AT72" i="90" s="1"/>
  <c r="AK79" i="90"/>
  <c r="AT79" i="90" s="1"/>
  <c r="AJ79" i="90"/>
  <c r="AH86" i="46"/>
  <c r="AQ86" i="46" s="1"/>
  <c r="AJ30" i="90"/>
  <c r="AK30" i="90"/>
  <c r="AT30" i="90" s="1"/>
  <c r="AJ66" i="90"/>
  <c r="AK66" i="90"/>
  <c r="AT66" i="90" s="1"/>
  <c r="AS55" i="42"/>
  <c r="AL55" i="42"/>
  <c r="AU55" i="42" s="1"/>
  <c r="AS42" i="42"/>
  <c r="AL42" i="42"/>
  <c r="AU42" i="42" s="1"/>
  <c r="AF87" i="33"/>
  <c r="AO87" i="33" s="1"/>
  <c r="AE87" i="33"/>
  <c r="W88" i="33"/>
  <c r="AG87" i="33"/>
  <c r="AP87" i="33" s="1"/>
  <c r="AS10" i="90"/>
  <c r="AL10" i="90"/>
  <c r="AU10" i="90" s="1"/>
  <c r="AS26" i="42"/>
  <c r="AL26" i="42"/>
  <c r="AU26" i="42" s="1"/>
  <c r="AR88" i="85"/>
  <c r="AS17" i="42"/>
  <c r="AL17" i="42"/>
  <c r="AU17" i="42" s="1"/>
  <c r="AS21" i="42"/>
  <c r="AL21" i="42"/>
  <c r="AU21" i="42" s="1"/>
  <c r="AS51" i="42"/>
  <c r="AL51" i="42"/>
  <c r="AU51" i="42" s="1"/>
  <c r="AK37" i="90"/>
  <c r="AT37" i="90" s="1"/>
  <c r="AJ37" i="90"/>
  <c r="AK73" i="90"/>
  <c r="AT73" i="90" s="1"/>
  <c r="AJ73" i="90"/>
  <c r="AS44" i="42"/>
  <c r="AL44" i="42"/>
  <c r="AU44" i="42" s="1"/>
  <c r="AS87" i="42"/>
  <c r="AL87" i="42"/>
  <c r="AU87" i="42" s="1"/>
  <c r="AS36" i="42"/>
  <c r="AL36" i="42"/>
  <c r="AU36" i="42" s="1"/>
  <c r="AS46" i="90"/>
  <c r="AL46" i="90"/>
  <c r="AU46" i="90" s="1"/>
  <c r="AS67" i="42"/>
  <c r="AL67" i="42"/>
  <c r="AU67" i="42" s="1"/>
  <c r="AJ26" i="90"/>
  <c r="AK26" i="90"/>
  <c r="AT26" i="90" s="1"/>
  <c r="AJ62" i="90"/>
  <c r="AK62" i="90"/>
  <c r="AT62" i="90" s="1"/>
  <c r="AS74" i="42"/>
  <c r="AL74" i="42"/>
  <c r="AU74" i="42" s="1"/>
  <c r="AS79" i="42"/>
  <c r="AL79" i="42"/>
  <c r="AU79" i="42" s="1"/>
  <c r="AS66" i="42"/>
  <c r="AL66" i="42"/>
  <c r="AU66" i="42" s="1"/>
  <c r="AS5" i="42"/>
  <c r="AL5" i="42"/>
  <c r="AU5" i="42" s="1"/>
  <c r="AS76" i="90"/>
  <c r="AL76" i="90"/>
  <c r="AU76" i="90" s="1"/>
  <c r="Y87" i="78"/>
  <c r="X87" i="78"/>
  <c r="AH89" i="85"/>
  <c r="AQ89" i="85" s="1"/>
  <c r="AS9" i="42"/>
  <c r="AL9" i="42"/>
  <c r="AU9" i="42" s="1"/>
  <c r="AJ3" i="90"/>
  <c r="AB4" i="90"/>
  <c r="AJ39" i="90"/>
  <c r="AK39" i="90"/>
  <c r="AT39" i="90" s="1"/>
  <c r="AJ87" i="90"/>
  <c r="AK87" i="90"/>
  <c r="AT87" i="90" s="1"/>
  <c r="AS29" i="42"/>
  <c r="AL29" i="42"/>
  <c r="AU29" i="42" s="1"/>
  <c r="AJ17" i="90"/>
  <c r="AK17" i="90"/>
  <c r="AT17" i="90" s="1"/>
  <c r="AJ53" i="90"/>
  <c r="AK53" i="90"/>
  <c r="AT53" i="90" s="1"/>
  <c r="AJ89" i="90"/>
  <c r="AS89" i="90" s="1"/>
  <c r="AK89" i="90"/>
  <c r="AT89" i="90" s="1"/>
  <c r="AS61" i="42"/>
  <c r="AL61" i="42"/>
  <c r="AU61" i="42" s="1"/>
  <c r="AN89" i="77"/>
  <c r="AI89" i="77"/>
  <c r="AJ82" i="90"/>
  <c r="Y88" i="26"/>
  <c r="X88" i="26"/>
  <c r="AR87" i="86"/>
  <c r="AJ81" i="90"/>
  <c r="AK81" i="90"/>
  <c r="AT81" i="90" s="1"/>
  <c r="AJ68" i="90"/>
  <c r="AK68" i="90"/>
  <c r="AT68" i="90" s="1"/>
  <c r="AS73" i="42"/>
  <c r="AL73" i="42"/>
  <c r="AU73" i="42" s="1"/>
  <c r="AS28" i="90"/>
  <c r="AL28" i="90"/>
  <c r="AU28" i="90" s="1"/>
  <c r="AS39" i="42"/>
  <c r="AL39" i="42"/>
  <c r="AU39" i="42" s="1"/>
  <c r="AE89" i="85"/>
  <c r="W90" i="85"/>
  <c r="AG89" i="85"/>
  <c r="AP89" i="85" s="1"/>
  <c r="AF89" i="85"/>
  <c r="AO89" i="85" s="1"/>
  <c r="AJ59" i="90"/>
  <c r="AK59" i="90"/>
  <c r="AT59" i="90" s="1"/>
  <c r="AS12" i="42"/>
  <c r="AL12" i="42"/>
  <c r="AU12" i="42" s="1"/>
  <c r="AS35" i="42"/>
  <c r="AL35" i="42"/>
  <c r="AU35" i="42" s="1"/>
  <c r="AS76" i="42"/>
  <c r="AL76" i="42"/>
  <c r="AU76" i="42" s="1"/>
  <c r="AJ42" i="90"/>
  <c r="AK42" i="90"/>
  <c r="AT42" i="90" s="1"/>
  <c r="AJ78" i="90"/>
  <c r="AK78" i="90"/>
  <c r="AT78" i="90" s="1"/>
  <c r="AS19" i="42"/>
  <c r="AL19" i="42"/>
  <c r="AU19" i="42" s="1"/>
  <c r="AH88" i="89"/>
  <c r="AQ88" i="89" s="1"/>
  <c r="AS40" i="90"/>
  <c r="AL40" i="90"/>
  <c r="AU40" i="90" s="1"/>
  <c r="AS54" i="42"/>
  <c r="AL54" i="42"/>
  <c r="AU54" i="42" s="1"/>
  <c r="AS86" i="42"/>
  <c r="AL86" i="42"/>
  <c r="AU86" i="42" s="1"/>
  <c r="AR87" i="81"/>
  <c r="AJ13" i="90"/>
  <c r="AK13" i="90"/>
  <c r="AT13" i="90" s="1"/>
  <c r="AJ49" i="90"/>
  <c r="AK49" i="90"/>
  <c r="AT49" i="90" s="1"/>
  <c r="AK88" i="90"/>
  <c r="AT88" i="90" s="1"/>
  <c r="AJ88" i="90"/>
  <c r="AS8" i="42"/>
  <c r="AL8" i="42"/>
  <c r="AU8" i="42" s="1"/>
  <c r="AL89" i="42"/>
  <c r="AU89" i="42" s="1"/>
  <c r="AS32" i="42"/>
  <c r="AL32" i="42"/>
  <c r="AU32" i="42" s="1"/>
  <c r="AR87" i="74"/>
  <c r="Z86" i="46"/>
  <c r="AJ38" i="90"/>
  <c r="AK38" i="90"/>
  <c r="AT38" i="90" s="1"/>
  <c r="AJ74" i="90"/>
  <c r="AK74" i="90"/>
  <c r="AT74" i="90" s="1"/>
  <c r="AS38" i="42"/>
  <c r="AL38" i="42"/>
  <c r="AU38" i="42" s="1"/>
  <c r="AS43" i="42"/>
  <c r="AL43" i="42"/>
  <c r="AU43" i="42" s="1"/>
  <c r="AR87" i="34"/>
  <c r="AS30" i="42"/>
  <c r="AL30" i="42"/>
  <c r="AU30" i="42" s="1"/>
  <c r="AI86" i="78"/>
  <c r="AN86" i="78"/>
  <c r="AK15" i="90"/>
  <c r="AT15" i="90" s="1"/>
  <c r="AJ15" i="90"/>
  <c r="AJ51" i="90"/>
  <c r="AK51" i="90"/>
  <c r="AT51" i="90" s="1"/>
  <c r="AS31" i="42"/>
  <c r="AL31" i="42"/>
  <c r="AU31" i="42" s="1"/>
  <c r="AS45" i="42"/>
  <c r="AL45" i="42"/>
  <c r="AU45" i="42" s="1"/>
  <c r="AJ29" i="90"/>
  <c r="AK29" i="90"/>
  <c r="AT29" i="90" s="1"/>
  <c r="AJ65" i="90"/>
  <c r="AK65" i="90"/>
  <c r="AT65" i="90" s="1"/>
  <c r="AS56" i="42"/>
  <c r="AL56" i="42"/>
  <c r="AU56" i="42" s="1"/>
  <c r="AS25" i="42"/>
  <c r="AL25" i="42"/>
  <c r="AU25" i="42" s="1"/>
  <c r="AJ34" i="90"/>
  <c r="Y87" i="25"/>
  <c r="X87" i="25"/>
  <c r="AH88" i="74"/>
  <c r="AQ88" i="74" s="1"/>
  <c r="AH88" i="81"/>
  <c r="AQ88" i="81" s="1"/>
  <c r="AS49" i="42"/>
  <c r="AL49" i="42"/>
  <c r="AU49" i="42" s="1"/>
  <c r="AJ32" i="90"/>
  <c r="AK32" i="90"/>
  <c r="AT32" i="90" s="1"/>
  <c r="AH86" i="73"/>
  <c r="AQ86" i="73" s="1"/>
  <c r="AS77" i="42"/>
  <c r="AL77" i="42"/>
  <c r="AU77" i="42" s="1"/>
  <c r="AJ45" i="90"/>
  <c r="AK45" i="90"/>
  <c r="AT45" i="90" s="1"/>
  <c r="AS37" i="42"/>
  <c r="AL37" i="42"/>
  <c r="AU37" i="42" s="1"/>
  <c r="AS62" i="42"/>
  <c r="AL62" i="42"/>
  <c r="AU62" i="42" s="1"/>
  <c r="AH89" i="45"/>
  <c r="AQ89" i="45" s="1"/>
  <c r="AH87" i="41"/>
  <c r="AQ87" i="41" s="1"/>
  <c r="AS34" i="42"/>
  <c r="AL34" i="42"/>
  <c r="AU34" i="42" s="1"/>
  <c r="AS23" i="42"/>
  <c r="AL23" i="42"/>
  <c r="AU23" i="42" s="1"/>
  <c r="AK12" i="90"/>
  <c r="AT12" i="90" s="1"/>
  <c r="AJ12" i="90"/>
  <c r="AJ48" i="90"/>
  <c r="AK48" i="90"/>
  <c r="AT48" i="90" s="1"/>
  <c r="AJ84" i="90"/>
  <c r="AK84" i="90"/>
  <c r="AT84" i="90" s="1"/>
  <c r="AS14" i="42"/>
  <c r="AL14" i="42"/>
  <c r="AU14" i="42" s="1"/>
  <c r="AI86" i="29"/>
  <c r="AN86" i="29"/>
  <c r="AS57" i="42"/>
  <c r="AL57" i="42"/>
  <c r="AU57" i="42" s="1"/>
  <c r="AS70" i="90"/>
  <c r="AL70" i="90"/>
  <c r="AU70" i="90" s="1"/>
  <c r="AR85" i="46"/>
  <c r="AJ19" i="90"/>
  <c r="AK19" i="90"/>
  <c r="AT19" i="90" s="1"/>
  <c r="AK55" i="90"/>
  <c r="AT55" i="90" s="1"/>
  <c r="AJ55" i="90"/>
  <c r="AR86" i="41"/>
  <c r="AS86" i="90"/>
  <c r="AL86" i="90"/>
  <c r="AU86" i="90" s="1"/>
  <c r="AS47" i="42"/>
  <c r="AL47" i="42"/>
  <c r="AU47" i="42" s="1"/>
  <c r="AS40" i="42"/>
  <c r="AL40" i="42"/>
  <c r="AU40" i="42" s="1"/>
  <c r="AJ8" i="90"/>
  <c r="AK8" i="90"/>
  <c r="AT8" i="90" s="1"/>
  <c r="AJ44" i="90"/>
  <c r="AK44" i="90"/>
  <c r="AT44" i="90" s="1"/>
  <c r="AJ80" i="90"/>
  <c r="AK80" i="90"/>
  <c r="AT80" i="90" s="1"/>
  <c r="AG88" i="37"/>
  <c r="AP88" i="37" s="1"/>
  <c r="AE88" i="37"/>
  <c r="W89" i="37"/>
  <c r="AF88" i="37"/>
  <c r="AO88" i="37" s="1"/>
  <c r="AS7" i="42"/>
  <c r="AL7" i="42"/>
  <c r="AU7" i="42" s="1"/>
  <c r="AR87" i="89"/>
  <c r="AJ63" i="90"/>
  <c r="AK63" i="90"/>
  <c r="AT63" i="90" s="1"/>
  <c r="AS75" i="42"/>
  <c r="AL75" i="42"/>
  <c r="AU75" i="42" s="1"/>
  <c r="Y85" i="82"/>
  <c r="X85" i="82"/>
  <c r="AS52" i="90"/>
  <c r="AL52" i="90"/>
  <c r="AU52" i="90" s="1"/>
  <c r="Z86" i="73"/>
  <c r="AS41" i="42"/>
  <c r="AL41" i="42"/>
  <c r="AU41" i="42" s="1"/>
  <c r="AK21" i="90"/>
  <c r="AT21" i="90" s="1"/>
  <c r="AJ21" i="90"/>
  <c r="AJ57" i="90"/>
  <c r="AK57" i="90"/>
  <c r="AT57" i="90" s="1"/>
  <c r="AJ22" i="90"/>
  <c r="AS70" i="42"/>
  <c r="AL70" i="42"/>
  <c r="AU70" i="42" s="1"/>
  <c r="AJ35" i="90"/>
  <c r="AK35" i="90"/>
  <c r="AT35" i="90" s="1"/>
  <c r="AJ71" i="90"/>
  <c r="AK71" i="90"/>
  <c r="AT71" i="90" s="1"/>
  <c r="AS84" i="42"/>
  <c r="AL84" i="42"/>
  <c r="AU84" i="42" s="1"/>
  <c r="AN86" i="25"/>
  <c r="AI86" i="25"/>
  <c r="AS59" i="42"/>
  <c r="AL59" i="42"/>
  <c r="AU59" i="42" s="1"/>
  <c r="AS50" i="42"/>
  <c r="AL50" i="42"/>
  <c r="AU50" i="42" s="1"/>
  <c r="AJ7" i="90"/>
  <c r="AK7" i="90"/>
  <c r="AT7" i="90" s="1"/>
  <c r="AH88" i="86"/>
  <c r="AQ88" i="86" s="1"/>
  <c r="AJ9" i="90"/>
  <c r="AK9" i="90"/>
  <c r="AT9" i="90" s="1"/>
  <c r="AJ23" i="90"/>
  <c r="AK23" i="90"/>
  <c r="AT23" i="90" s="1"/>
  <c r="AS27" i="42"/>
  <c r="AL27" i="42"/>
  <c r="AU27" i="42" s="1"/>
  <c r="AK18" i="90"/>
  <c r="AT18" i="90" s="1"/>
  <c r="AJ18" i="90"/>
  <c r="AJ54" i="90"/>
  <c r="AK54" i="90"/>
  <c r="AT54" i="90" s="1"/>
  <c r="AS78" i="42"/>
  <c r="AL78" i="42"/>
  <c r="AU78" i="42" s="1"/>
  <c r="AH88" i="34"/>
  <c r="AQ88" i="34" s="1"/>
  <c r="AS63" i="42"/>
  <c r="AL63" i="42"/>
  <c r="AU63" i="42" s="1"/>
  <c r="AR85" i="73"/>
  <c r="AS53" i="42"/>
  <c r="AL53" i="42"/>
  <c r="AU53" i="42" s="1"/>
  <c r="AK25" i="90"/>
  <c r="AT25" i="90" s="1"/>
  <c r="AJ25" i="90"/>
  <c r="AK61" i="90"/>
  <c r="AT61" i="90" s="1"/>
  <c r="AJ61" i="90"/>
  <c r="AS80" i="42"/>
  <c r="AL80" i="42"/>
  <c r="AU80" i="42" s="1"/>
  <c r="AR86" i="93"/>
  <c r="AS13" i="42"/>
  <c r="AL13" i="42"/>
  <c r="AU13" i="42" s="1"/>
  <c r="AS72" i="42"/>
  <c r="AL72" i="42"/>
  <c r="AU72" i="42" s="1"/>
  <c r="Z86" i="38"/>
  <c r="X86" i="38"/>
  <c r="Y86" i="38"/>
  <c r="AJ14" i="90"/>
  <c r="AK14" i="90"/>
  <c r="AT14" i="90" s="1"/>
  <c r="AJ50" i="90"/>
  <c r="AK50" i="90"/>
  <c r="AT50" i="90" s="1"/>
  <c r="AJ85" i="90"/>
  <c r="AK85" i="90"/>
  <c r="AT85" i="90" s="1"/>
  <c r="AH87" i="93"/>
  <c r="AQ87" i="93" s="1"/>
  <c r="AS88" i="42"/>
  <c r="AL88" i="42"/>
  <c r="AU88" i="42" s="1"/>
  <c r="AI84" i="82"/>
  <c r="AN84" i="82"/>
  <c r="Z89" i="94"/>
  <c r="X89" i="94"/>
  <c r="Y89" i="94"/>
  <c r="AS6" i="42"/>
  <c r="AL6" i="42"/>
  <c r="AU6" i="42" s="1"/>
  <c r="AJ4" i="42"/>
  <c r="AK4" i="42"/>
  <c r="AT4" i="42" s="1"/>
  <c r="AT91" i="42" s="1"/>
  <c r="AJ27" i="90"/>
  <c r="AK27" i="90"/>
  <c r="AT27" i="90" s="1"/>
  <c r="AJ69" i="90"/>
  <c r="AK69" i="90"/>
  <c r="AT69" i="90" s="1"/>
  <c r="AS65" i="42"/>
  <c r="AL65" i="42"/>
  <c r="AU65" i="42" s="1"/>
  <c r="AJ5" i="90"/>
  <c r="AK5" i="90"/>
  <c r="AT5" i="90" s="1"/>
  <c r="AJ41" i="90"/>
  <c r="AK41" i="90"/>
  <c r="AT41" i="90" s="1"/>
  <c r="AJ77" i="90"/>
  <c r="AK77" i="90"/>
  <c r="AT77" i="90" s="1"/>
  <c r="AS20" i="42"/>
  <c r="AL20" i="42"/>
  <c r="AU20" i="42" s="1"/>
  <c r="X90" i="77"/>
  <c r="Y90" i="77"/>
  <c r="AJ64" i="90"/>
  <c r="AS18" i="42"/>
  <c r="AL18" i="42"/>
  <c r="AU18" i="42" s="1"/>
  <c r="AJ6" i="90"/>
  <c r="AJ36" i="90"/>
  <c r="AK36" i="90"/>
  <c r="AT36" i="90" s="1"/>
  <c r="AK43" i="90"/>
  <c r="AT43" i="90" s="1"/>
  <c r="AJ43" i="90"/>
  <c r="AS83" i="42"/>
  <c r="AL83" i="42"/>
  <c r="AU83" i="42" s="1"/>
  <c r="AN87" i="26"/>
  <c r="AI87" i="26"/>
  <c r="AR88" i="45"/>
  <c r="Z87" i="41"/>
  <c r="AJ24" i="90"/>
  <c r="AK24" i="90"/>
  <c r="AT24" i="90" s="1"/>
  <c r="AJ60" i="90"/>
  <c r="AK60" i="90"/>
  <c r="AT60" i="90" s="1"/>
  <c r="Z87" i="29"/>
  <c r="X87" i="29"/>
  <c r="Y87" i="29"/>
  <c r="AS60" i="42"/>
  <c r="AL60" i="42"/>
  <c r="AU60" i="42" s="1"/>
  <c r="AJ31" i="90"/>
  <c r="AK31" i="90"/>
  <c r="AT31" i="90" s="1"/>
  <c r="AJ67" i="90"/>
  <c r="AK67" i="90"/>
  <c r="AT67" i="90" s="1"/>
  <c r="AN85" i="38"/>
  <c r="AI85" i="38"/>
  <c r="AS16" i="90"/>
  <c r="AL16" i="90"/>
  <c r="AU16" i="90" s="1"/>
  <c r="AS81" i="42"/>
  <c r="AL81" i="42"/>
  <c r="AU81" i="42" s="1"/>
  <c r="AS11" i="42"/>
  <c r="AL11" i="42"/>
  <c r="AU11" i="42" s="1"/>
  <c r="AS15" i="42"/>
  <c r="AL15" i="42"/>
  <c r="AU15" i="42" s="1"/>
  <c r="AJ20" i="90"/>
  <c r="AK20" i="90"/>
  <c r="AT20" i="90" s="1"/>
  <c r="AJ56" i="90"/>
  <c r="AK56" i="90"/>
  <c r="AT56" i="90" s="1"/>
  <c r="AS68" i="42"/>
  <c r="AL68" i="42"/>
  <c r="AU68" i="42" s="1"/>
  <c r="AS24" i="42"/>
  <c r="AL24" i="42"/>
  <c r="AU24" i="42" s="1"/>
  <c r="AN88" i="94"/>
  <c r="AI88" i="94"/>
  <c r="AS33" i="42"/>
  <c r="AL33" i="42"/>
  <c r="AU33" i="42" s="1"/>
  <c r="AS3" i="42"/>
  <c r="AL3" i="42"/>
  <c r="AU3" i="42" s="1"/>
  <c r="AS69" i="42"/>
  <c r="AL69" i="42"/>
  <c r="AU69" i="42" s="1"/>
  <c r="AJ33" i="90"/>
  <c r="AK33" i="90"/>
  <c r="AT33" i="90" s="1"/>
  <c r="AJ75" i="90"/>
  <c r="AK75" i="90"/>
  <c r="AT75" i="90" s="1"/>
  <c r="AS71" i="42"/>
  <c r="AL71" i="42"/>
  <c r="AU71" i="42" s="1"/>
  <c r="AJ58" i="90"/>
  <c r="AR89" i="90"/>
  <c r="AR91" i="90" s="1"/>
  <c r="AL89" i="90"/>
  <c r="AU89" i="90" s="1"/>
  <c r="AJ11" i="90"/>
  <c r="AK11" i="90"/>
  <c r="AT11" i="90" s="1"/>
  <c r="AJ47" i="90"/>
  <c r="AK47" i="90"/>
  <c r="AT47" i="90" s="1"/>
  <c r="AJ83" i="90"/>
  <c r="AK83" i="90"/>
  <c r="AT83" i="90" s="1"/>
  <c r="AS48" i="42"/>
  <c r="AL48" i="42"/>
  <c r="AU48" i="42" s="1"/>
  <c r="AS47" i="90" l="1"/>
  <c r="AL47" i="90"/>
  <c r="AU47" i="90" s="1"/>
  <c r="AR88" i="94"/>
  <c r="AR85" i="38"/>
  <c r="AS60" i="90"/>
  <c r="AL60" i="90"/>
  <c r="AU60" i="90" s="1"/>
  <c r="AR87" i="26"/>
  <c r="AS77" i="90"/>
  <c r="AL77" i="90"/>
  <c r="AU77" i="90" s="1"/>
  <c r="AS4" i="42"/>
  <c r="AL4" i="42"/>
  <c r="AU4" i="42" s="1"/>
  <c r="AS50" i="90"/>
  <c r="AL50" i="90"/>
  <c r="AU50" i="90" s="1"/>
  <c r="AH85" i="82"/>
  <c r="AQ85" i="82" s="1"/>
  <c r="AS63" i="90"/>
  <c r="AL63" i="90"/>
  <c r="AU63" i="90" s="1"/>
  <c r="AS55" i="90"/>
  <c r="AL55" i="90"/>
  <c r="AU55" i="90" s="1"/>
  <c r="AS12" i="90"/>
  <c r="AL12" i="90"/>
  <c r="AU12" i="90" s="1"/>
  <c r="AS32" i="90"/>
  <c r="AL32" i="90"/>
  <c r="AU32" i="90" s="1"/>
  <c r="AS29" i="90"/>
  <c r="AL29" i="90"/>
  <c r="AU29" i="90" s="1"/>
  <c r="AS51" i="90"/>
  <c r="AL51" i="90"/>
  <c r="AU51" i="90" s="1"/>
  <c r="AS13" i="90"/>
  <c r="AL13" i="90"/>
  <c r="AU13" i="90" s="1"/>
  <c r="AS81" i="90"/>
  <c r="AL81" i="90"/>
  <c r="AU81" i="90" s="1"/>
  <c r="AS82" i="90"/>
  <c r="AL82" i="90"/>
  <c r="AU82" i="90" s="1"/>
  <c r="AS3" i="90"/>
  <c r="AL3" i="90"/>
  <c r="AU3" i="90" s="1"/>
  <c r="AS26" i="90"/>
  <c r="AL26" i="90"/>
  <c r="AU26" i="90" s="1"/>
  <c r="AI87" i="33"/>
  <c r="AN87" i="33"/>
  <c r="AS72" i="90"/>
  <c r="AL72" i="90"/>
  <c r="AU72" i="90" s="1"/>
  <c r="AI88" i="86"/>
  <c r="AN88" i="86"/>
  <c r="AI88" i="89"/>
  <c r="AN88" i="89"/>
  <c r="AH90" i="77"/>
  <c r="AQ90" i="77" s="1"/>
  <c r="AS44" i="90"/>
  <c r="AL44" i="90"/>
  <c r="AU44" i="90" s="1"/>
  <c r="AS15" i="90"/>
  <c r="AL15" i="90"/>
  <c r="AU15" i="90" s="1"/>
  <c r="AS11" i="90"/>
  <c r="AL11" i="90"/>
  <c r="AU11" i="90" s="1"/>
  <c r="AU91" i="42"/>
  <c r="C11" i="42" s="1"/>
  <c r="AS24" i="90"/>
  <c r="AL24" i="90"/>
  <c r="AU24" i="90" s="1"/>
  <c r="AS6" i="90"/>
  <c r="AL6" i="90"/>
  <c r="AU6" i="90" s="1"/>
  <c r="Z90" i="77"/>
  <c r="AS41" i="90"/>
  <c r="AL41" i="90"/>
  <c r="AU41" i="90" s="1"/>
  <c r="AS69" i="90"/>
  <c r="AL69" i="90"/>
  <c r="AU69" i="90" s="1"/>
  <c r="AS14" i="90"/>
  <c r="AL14" i="90"/>
  <c r="AU14" i="90" s="1"/>
  <c r="AS61" i="90"/>
  <c r="AL61" i="90"/>
  <c r="AU61" i="90" s="1"/>
  <c r="AS54" i="90"/>
  <c r="AL54" i="90"/>
  <c r="AU54" i="90" s="1"/>
  <c r="AS23" i="90"/>
  <c r="AL23" i="90"/>
  <c r="AU23" i="90" s="1"/>
  <c r="AS22" i="90"/>
  <c r="AL22" i="90"/>
  <c r="AU22" i="90" s="1"/>
  <c r="Z85" i="82"/>
  <c r="AN88" i="37"/>
  <c r="AI88" i="37"/>
  <c r="AS74" i="90"/>
  <c r="AL74" i="90"/>
  <c r="AU74" i="90" s="1"/>
  <c r="AI89" i="85"/>
  <c r="AN89" i="85"/>
  <c r="AS53" i="90"/>
  <c r="AL53" i="90"/>
  <c r="AU53" i="90" s="1"/>
  <c r="AS87" i="90"/>
  <c r="AL87" i="90"/>
  <c r="AU87" i="90" s="1"/>
  <c r="AH87" i="78"/>
  <c r="AQ87" i="78" s="1"/>
  <c r="X88" i="93"/>
  <c r="Y88" i="93"/>
  <c r="Z88" i="93" s="1"/>
  <c r="AI89" i="45"/>
  <c r="AN89" i="45"/>
  <c r="Z89" i="37"/>
  <c r="Y89" i="37"/>
  <c r="X89" i="37"/>
  <c r="AH87" i="25"/>
  <c r="AQ87" i="25" s="1"/>
  <c r="AS42" i="90"/>
  <c r="AL42" i="90"/>
  <c r="AU42" i="90" s="1"/>
  <c r="AR89" i="77"/>
  <c r="AS75" i="90"/>
  <c r="AL75" i="90"/>
  <c r="AU75" i="90" s="1"/>
  <c r="AS91" i="42"/>
  <c r="AS20" i="90"/>
  <c r="AL20" i="90"/>
  <c r="AU20" i="90" s="1"/>
  <c r="AS67" i="90"/>
  <c r="AL67" i="90"/>
  <c r="AU67" i="90" s="1"/>
  <c r="AH87" i="29"/>
  <c r="AQ87" i="29" s="1"/>
  <c r="AF87" i="41"/>
  <c r="AO87" i="41" s="1"/>
  <c r="AE87" i="41"/>
  <c r="W88" i="41"/>
  <c r="AG87" i="41"/>
  <c r="AP87" i="41" s="1"/>
  <c r="AS18" i="90"/>
  <c r="AL18" i="90"/>
  <c r="AU18" i="90" s="1"/>
  <c r="AS71" i="90"/>
  <c r="AL71" i="90"/>
  <c r="AU71" i="90" s="1"/>
  <c r="AE86" i="73"/>
  <c r="W87" i="73"/>
  <c r="AF86" i="73"/>
  <c r="AO86" i="73" s="1"/>
  <c r="AG86" i="73"/>
  <c r="AP86" i="73" s="1"/>
  <c r="AS8" i="90"/>
  <c r="AL8" i="90"/>
  <c r="AU8" i="90" s="1"/>
  <c r="AS19" i="90"/>
  <c r="AL19" i="90"/>
  <c r="AU19" i="90" s="1"/>
  <c r="AS84" i="90"/>
  <c r="AL84" i="90"/>
  <c r="AU84" i="90" s="1"/>
  <c r="AS45" i="90"/>
  <c r="AL45" i="90"/>
  <c r="AU45" i="90" s="1"/>
  <c r="Z87" i="25"/>
  <c r="AS59" i="90"/>
  <c r="AL59" i="90"/>
  <c r="AU59" i="90" s="1"/>
  <c r="AH88" i="26"/>
  <c r="AQ88" i="26" s="1"/>
  <c r="Z87" i="78"/>
  <c r="AS30" i="90"/>
  <c r="AL30" i="90"/>
  <c r="AU30" i="90" s="1"/>
  <c r="AS79" i="90"/>
  <c r="AL79" i="90"/>
  <c r="AU79" i="90" s="1"/>
  <c r="AN87" i="93"/>
  <c r="AI87" i="93"/>
  <c r="Y89" i="89"/>
  <c r="X89" i="89"/>
  <c r="X89" i="81"/>
  <c r="Z89" i="81" s="1"/>
  <c r="Y89" i="81"/>
  <c r="X89" i="34"/>
  <c r="Y89" i="34"/>
  <c r="Z89" i="34" s="1"/>
  <c r="AS56" i="90"/>
  <c r="AL56" i="90"/>
  <c r="AU56" i="90" s="1"/>
  <c r="AS36" i="90"/>
  <c r="AL36" i="90"/>
  <c r="AU36" i="90" s="1"/>
  <c r="AS88" i="90"/>
  <c r="AL88" i="90"/>
  <c r="AU88" i="90" s="1"/>
  <c r="X90" i="85"/>
  <c r="Z90" i="85" s="1"/>
  <c r="Y90" i="85"/>
  <c r="AS37" i="90"/>
  <c r="AL37" i="90"/>
  <c r="AU37" i="90" s="1"/>
  <c r="AS66" i="90"/>
  <c r="AL66" i="90"/>
  <c r="AU66" i="90" s="1"/>
  <c r="Z89" i="74"/>
  <c r="X89" i="74"/>
  <c r="Y89" i="74"/>
  <c r="AS83" i="90"/>
  <c r="AL83" i="90"/>
  <c r="AU83" i="90" s="1"/>
  <c r="AE87" i="29"/>
  <c r="AF87" i="29"/>
  <c r="AO87" i="29" s="1"/>
  <c r="W88" i="29"/>
  <c r="AG87" i="29"/>
  <c r="AP87" i="29" s="1"/>
  <c r="AS43" i="90"/>
  <c r="AL43" i="90"/>
  <c r="AU43" i="90" s="1"/>
  <c r="AS5" i="90"/>
  <c r="AL5" i="90"/>
  <c r="AU5" i="90" s="1"/>
  <c r="AS27" i="90"/>
  <c r="AL27" i="90"/>
  <c r="AU27" i="90" s="1"/>
  <c r="AH89" i="94"/>
  <c r="AQ89" i="94" s="1"/>
  <c r="AQ91" i="94" s="1"/>
  <c r="AX3" i="94"/>
  <c r="S3" i="94" s="1"/>
  <c r="AC3" i="94" s="1"/>
  <c r="AX4" i="94"/>
  <c r="S4" i="94" s="1"/>
  <c r="AC4" i="94" s="1"/>
  <c r="AB5" i="94" s="1"/>
  <c r="AZ3" i="94"/>
  <c r="AX5" i="94" s="1"/>
  <c r="S5" i="94" s="1"/>
  <c r="AC5" i="94" s="1"/>
  <c r="AB6" i="94" s="1"/>
  <c r="AX7" i="94"/>
  <c r="S7" i="94" s="1"/>
  <c r="AC7" i="94" s="1"/>
  <c r="AB8" i="94" s="1"/>
  <c r="AX8" i="94"/>
  <c r="S8" i="94" s="1"/>
  <c r="AC8" i="94" s="1"/>
  <c r="AB9" i="94" s="1"/>
  <c r="AX9" i="94"/>
  <c r="S9" i="94" s="1"/>
  <c r="AC9" i="94" s="1"/>
  <c r="AB10" i="94" s="1"/>
  <c r="AX10" i="94"/>
  <c r="S10" i="94" s="1"/>
  <c r="AC10" i="94" s="1"/>
  <c r="AB11" i="94" s="1"/>
  <c r="AX11" i="94"/>
  <c r="S11" i="94" s="1"/>
  <c r="AC11" i="94" s="1"/>
  <c r="AB12" i="94" s="1"/>
  <c r="AX12" i="94"/>
  <c r="S12" i="94" s="1"/>
  <c r="AC12" i="94" s="1"/>
  <c r="AB13" i="94" s="1"/>
  <c r="AX13" i="94"/>
  <c r="S13" i="94" s="1"/>
  <c r="AC13" i="94" s="1"/>
  <c r="AB14" i="94" s="1"/>
  <c r="AX14" i="94"/>
  <c r="S14" i="94" s="1"/>
  <c r="AC14" i="94" s="1"/>
  <c r="AB15" i="94" s="1"/>
  <c r="AX15" i="94"/>
  <c r="S15" i="94" s="1"/>
  <c r="AC15" i="94" s="1"/>
  <c r="AB16" i="94" s="1"/>
  <c r="AX16" i="94"/>
  <c r="S16" i="94" s="1"/>
  <c r="AC16" i="94" s="1"/>
  <c r="AB17" i="94" s="1"/>
  <c r="AX17" i="94"/>
  <c r="S17" i="94" s="1"/>
  <c r="AC17" i="94" s="1"/>
  <c r="AB18" i="94" s="1"/>
  <c r="AX18" i="94"/>
  <c r="S18" i="94" s="1"/>
  <c r="AC18" i="94" s="1"/>
  <c r="AB19" i="94" s="1"/>
  <c r="AX19" i="94"/>
  <c r="S19" i="94" s="1"/>
  <c r="AC19" i="94" s="1"/>
  <c r="AB20" i="94" s="1"/>
  <c r="AX20" i="94"/>
  <c r="S20" i="94" s="1"/>
  <c r="AC20" i="94" s="1"/>
  <c r="AB21" i="94" s="1"/>
  <c r="AX21" i="94"/>
  <c r="S21" i="94" s="1"/>
  <c r="AC21" i="94" s="1"/>
  <c r="AB22" i="94" s="1"/>
  <c r="AX22" i="94"/>
  <c r="S22" i="94" s="1"/>
  <c r="AC22" i="94" s="1"/>
  <c r="AB23" i="94" s="1"/>
  <c r="AX23" i="94"/>
  <c r="S23" i="94" s="1"/>
  <c r="AC23" i="94" s="1"/>
  <c r="AB24" i="94" s="1"/>
  <c r="AX24" i="94"/>
  <c r="S24" i="94" s="1"/>
  <c r="AC24" i="94" s="1"/>
  <c r="AB25" i="94" s="1"/>
  <c r="AX25" i="94"/>
  <c r="S25" i="94" s="1"/>
  <c r="AC25" i="94" s="1"/>
  <c r="AB26" i="94" s="1"/>
  <c r="AX26" i="94"/>
  <c r="S26" i="94" s="1"/>
  <c r="AC26" i="94" s="1"/>
  <c r="AB27" i="94" s="1"/>
  <c r="AX27" i="94"/>
  <c r="S27" i="94" s="1"/>
  <c r="AC27" i="94" s="1"/>
  <c r="AB28" i="94" s="1"/>
  <c r="AX28" i="94"/>
  <c r="S28" i="94" s="1"/>
  <c r="AC28" i="94" s="1"/>
  <c r="AB29" i="94" s="1"/>
  <c r="AX29" i="94"/>
  <c r="S29" i="94" s="1"/>
  <c r="AC29" i="94" s="1"/>
  <c r="AB30" i="94" s="1"/>
  <c r="AX30" i="94"/>
  <c r="S30" i="94" s="1"/>
  <c r="AC30" i="94" s="1"/>
  <c r="AB31" i="94" s="1"/>
  <c r="AX31" i="94"/>
  <c r="S31" i="94" s="1"/>
  <c r="AC31" i="94" s="1"/>
  <c r="AB32" i="94" s="1"/>
  <c r="AX32" i="94"/>
  <c r="S32" i="94" s="1"/>
  <c r="AC32" i="94" s="1"/>
  <c r="AB33" i="94" s="1"/>
  <c r="AX33" i="94"/>
  <c r="S33" i="94" s="1"/>
  <c r="AC33" i="94" s="1"/>
  <c r="AB34" i="94" s="1"/>
  <c r="AX34" i="94"/>
  <c r="S34" i="94" s="1"/>
  <c r="AC34" i="94" s="1"/>
  <c r="AB35" i="94" s="1"/>
  <c r="AX35" i="94"/>
  <c r="S35" i="94" s="1"/>
  <c r="AC35" i="94" s="1"/>
  <c r="AB36" i="94" s="1"/>
  <c r="AX36" i="94"/>
  <c r="S36" i="94" s="1"/>
  <c r="AC36" i="94" s="1"/>
  <c r="AB37" i="94" s="1"/>
  <c r="AX37" i="94"/>
  <c r="S37" i="94" s="1"/>
  <c r="AC37" i="94" s="1"/>
  <c r="AB38" i="94" s="1"/>
  <c r="AX38" i="94"/>
  <c r="S38" i="94" s="1"/>
  <c r="AC38" i="94" s="1"/>
  <c r="AB39" i="94" s="1"/>
  <c r="AX39" i="94"/>
  <c r="S39" i="94" s="1"/>
  <c r="AC39" i="94" s="1"/>
  <c r="AB40" i="94" s="1"/>
  <c r="AX40" i="94"/>
  <c r="S40" i="94" s="1"/>
  <c r="AC40" i="94" s="1"/>
  <c r="AB41" i="94" s="1"/>
  <c r="AX41" i="94"/>
  <c r="S41" i="94" s="1"/>
  <c r="AC41" i="94" s="1"/>
  <c r="AB42" i="94" s="1"/>
  <c r="AX42" i="94"/>
  <c r="S42" i="94" s="1"/>
  <c r="AC42" i="94" s="1"/>
  <c r="AB43" i="94" s="1"/>
  <c r="AX43" i="94"/>
  <c r="S43" i="94" s="1"/>
  <c r="AC43" i="94" s="1"/>
  <c r="AB44" i="94" s="1"/>
  <c r="AX44" i="94"/>
  <c r="S44" i="94" s="1"/>
  <c r="AC44" i="94" s="1"/>
  <c r="AB45" i="94" s="1"/>
  <c r="AX45" i="94"/>
  <c r="S45" i="94" s="1"/>
  <c r="AC45" i="94" s="1"/>
  <c r="AB46" i="94" s="1"/>
  <c r="AX46" i="94"/>
  <c r="S46" i="94" s="1"/>
  <c r="AC46" i="94" s="1"/>
  <c r="AB47" i="94" s="1"/>
  <c r="AX47" i="94"/>
  <c r="S47" i="94" s="1"/>
  <c r="AC47" i="94" s="1"/>
  <c r="AB48" i="94" s="1"/>
  <c r="AX48" i="94"/>
  <c r="S48" i="94" s="1"/>
  <c r="AC48" i="94" s="1"/>
  <c r="AB49" i="94" s="1"/>
  <c r="AX49" i="94"/>
  <c r="S49" i="94" s="1"/>
  <c r="AC49" i="94" s="1"/>
  <c r="AB50" i="94" s="1"/>
  <c r="AX50" i="94"/>
  <c r="S50" i="94" s="1"/>
  <c r="AC50" i="94" s="1"/>
  <c r="AB51" i="94" s="1"/>
  <c r="AX51" i="94"/>
  <c r="S51" i="94" s="1"/>
  <c r="AC51" i="94" s="1"/>
  <c r="AB52" i="94" s="1"/>
  <c r="AX52" i="94"/>
  <c r="S52" i="94" s="1"/>
  <c r="AC52" i="94" s="1"/>
  <c r="AB53" i="94" s="1"/>
  <c r="AX53" i="94"/>
  <c r="S53" i="94" s="1"/>
  <c r="AC53" i="94" s="1"/>
  <c r="AB54" i="94" s="1"/>
  <c r="AX54" i="94"/>
  <c r="S54" i="94" s="1"/>
  <c r="AC54" i="94" s="1"/>
  <c r="AB55" i="94" s="1"/>
  <c r="AX55" i="94"/>
  <c r="S55" i="94" s="1"/>
  <c r="AC55" i="94" s="1"/>
  <c r="AB56" i="94" s="1"/>
  <c r="AX56" i="94"/>
  <c r="S56" i="94" s="1"/>
  <c r="AC56" i="94" s="1"/>
  <c r="AB57" i="94" s="1"/>
  <c r="AX57" i="94"/>
  <c r="S57" i="94" s="1"/>
  <c r="AC57" i="94" s="1"/>
  <c r="AB58" i="94" s="1"/>
  <c r="AX58" i="94"/>
  <c r="S58" i="94" s="1"/>
  <c r="AC58" i="94" s="1"/>
  <c r="AB59" i="94" s="1"/>
  <c r="AX59" i="94"/>
  <c r="S59" i="94" s="1"/>
  <c r="AC59" i="94" s="1"/>
  <c r="AB60" i="94" s="1"/>
  <c r="AX60" i="94"/>
  <c r="S60" i="94" s="1"/>
  <c r="AC60" i="94" s="1"/>
  <c r="AB61" i="94" s="1"/>
  <c r="AX61" i="94"/>
  <c r="S61" i="94" s="1"/>
  <c r="AC61" i="94" s="1"/>
  <c r="AB62" i="94" s="1"/>
  <c r="AX62" i="94"/>
  <c r="S62" i="94" s="1"/>
  <c r="AC62" i="94" s="1"/>
  <c r="AB63" i="94" s="1"/>
  <c r="AX63" i="94"/>
  <c r="S63" i="94" s="1"/>
  <c r="AC63" i="94" s="1"/>
  <c r="AB64" i="94" s="1"/>
  <c r="AX64" i="94"/>
  <c r="S64" i="94" s="1"/>
  <c r="AC64" i="94" s="1"/>
  <c r="AB65" i="94" s="1"/>
  <c r="AX65" i="94"/>
  <c r="S65" i="94" s="1"/>
  <c r="AC65" i="94" s="1"/>
  <c r="AB66" i="94" s="1"/>
  <c r="AX66" i="94"/>
  <c r="S66" i="94" s="1"/>
  <c r="AC66" i="94" s="1"/>
  <c r="AB67" i="94" s="1"/>
  <c r="AX67" i="94"/>
  <c r="S67" i="94" s="1"/>
  <c r="AC67" i="94" s="1"/>
  <c r="AB68" i="94" s="1"/>
  <c r="AX68" i="94"/>
  <c r="S68" i="94" s="1"/>
  <c r="AC68" i="94" s="1"/>
  <c r="AB69" i="94" s="1"/>
  <c r="AX69" i="94"/>
  <c r="S69" i="94" s="1"/>
  <c r="AC69" i="94" s="1"/>
  <c r="AB70" i="94" s="1"/>
  <c r="AX70" i="94"/>
  <c r="S70" i="94" s="1"/>
  <c r="AC70" i="94" s="1"/>
  <c r="AB71" i="94" s="1"/>
  <c r="AX71" i="94"/>
  <c r="S71" i="94" s="1"/>
  <c r="AC71" i="94" s="1"/>
  <c r="AB72" i="94" s="1"/>
  <c r="AX72" i="94"/>
  <c r="S72" i="94" s="1"/>
  <c r="AC72" i="94" s="1"/>
  <c r="AB73" i="94" s="1"/>
  <c r="AX73" i="94"/>
  <c r="S73" i="94" s="1"/>
  <c r="AC73" i="94" s="1"/>
  <c r="AB74" i="94" s="1"/>
  <c r="AX74" i="94"/>
  <c r="S74" i="94" s="1"/>
  <c r="AC74" i="94" s="1"/>
  <c r="AB75" i="94" s="1"/>
  <c r="AX75" i="94"/>
  <c r="S75" i="94" s="1"/>
  <c r="AC75" i="94" s="1"/>
  <c r="AB76" i="94" s="1"/>
  <c r="AX76" i="94"/>
  <c r="S76" i="94" s="1"/>
  <c r="AC76" i="94" s="1"/>
  <c r="AB77" i="94" s="1"/>
  <c r="AX77" i="94"/>
  <c r="S77" i="94" s="1"/>
  <c r="AC77" i="94" s="1"/>
  <c r="AB78" i="94" s="1"/>
  <c r="AX78" i="94"/>
  <c r="S78" i="94" s="1"/>
  <c r="AC78" i="94" s="1"/>
  <c r="AB79" i="94" s="1"/>
  <c r="AX79" i="94"/>
  <c r="S79" i="94" s="1"/>
  <c r="AC79" i="94" s="1"/>
  <c r="AB80" i="94" s="1"/>
  <c r="AX80" i="94"/>
  <c r="S80" i="94" s="1"/>
  <c r="AC80" i="94" s="1"/>
  <c r="AB81" i="94" s="1"/>
  <c r="AX81" i="94"/>
  <c r="S81" i="94" s="1"/>
  <c r="AC81" i="94" s="1"/>
  <c r="AB82" i="94" s="1"/>
  <c r="AX82" i="94"/>
  <c r="S82" i="94" s="1"/>
  <c r="AC82" i="94" s="1"/>
  <c r="AB83" i="94" s="1"/>
  <c r="AX83" i="94"/>
  <c r="S83" i="94" s="1"/>
  <c r="AC83" i="94" s="1"/>
  <c r="AB84" i="94" s="1"/>
  <c r="AX85" i="94"/>
  <c r="S85" i="94" s="1"/>
  <c r="AC85" i="94" s="1"/>
  <c r="AB86" i="94" s="1"/>
  <c r="AX87" i="94"/>
  <c r="S87" i="94" s="1"/>
  <c r="AC87" i="94" s="1"/>
  <c r="AB88" i="94" s="1"/>
  <c r="AX84" i="94"/>
  <c r="S84" i="94" s="1"/>
  <c r="AC84" i="94" s="1"/>
  <c r="AB85" i="94" s="1"/>
  <c r="AX86" i="94"/>
  <c r="S86" i="94" s="1"/>
  <c r="AC86" i="94" s="1"/>
  <c r="AB87" i="94" s="1"/>
  <c r="AX88" i="94"/>
  <c r="S88" i="94" s="1"/>
  <c r="AC88" i="94" s="1"/>
  <c r="AB89" i="94" s="1"/>
  <c r="AS85" i="90"/>
  <c r="AL85" i="90"/>
  <c r="AU85" i="90" s="1"/>
  <c r="AH86" i="38"/>
  <c r="AQ86" i="38" s="1"/>
  <c r="AS25" i="90"/>
  <c r="AL25" i="90"/>
  <c r="AU25" i="90" s="1"/>
  <c r="AS9" i="90"/>
  <c r="AL9" i="90"/>
  <c r="AU9" i="90" s="1"/>
  <c r="AR86" i="25"/>
  <c r="AS57" i="90"/>
  <c r="AL57" i="90"/>
  <c r="AU57" i="90" s="1"/>
  <c r="AS34" i="90"/>
  <c r="AL34" i="90"/>
  <c r="AU34" i="90" s="1"/>
  <c r="AS65" i="90"/>
  <c r="AL65" i="90"/>
  <c r="AU65" i="90" s="1"/>
  <c r="AR86" i="78"/>
  <c r="AS38" i="90"/>
  <c r="AL38" i="90"/>
  <c r="AU38" i="90" s="1"/>
  <c r="AS49" i="90"/>
  <c r="AL49" i="90"/>
  <c r="AU49" i="90" s="1"/>
  <c r="AS68" i="90"/>
  <c r="AL68" i="90"/>
  <c r="AU68" i="90" s="1"/>
  <c r="AS17" i="90"/>
  <c r="AL17" i="90"/>
  <c r="AU17" i="90" s="1"/>
  <c r="AS39" i="90"/>
  <c r="AL39" i="90"/>
  <c r="AU39" i="90" s="1"/>
  <c r="AS62" i="90"/>
  <c r="AL62" i="90"/>
  <c r="AU62" i="90" s="1"/>
  <c r="X89" i="86"/>
  <c r="Z89" i="86" s="1"/>
  <c r="Y89" i="86"/>
  <c r="AI88" i="74"/>
  <c r="AN88" i="74"/>
  <c r="AN88" i="34"/>
  <c r="AI88" i="34"/>
  <c r="AR84" i="82"/>
  <c r="AS58" i="90"/>
  <c r="AL58" i="90"/>
  <c r="AU58" i="90" s="1"/>
  <c r="AS33" i="90"/>
  <c r="AL33" i="90"/>
  <c r="AU33" i="90" s="1"/>
  <c r="AS31" i="90"/>
  <c r="AL31" i="90"/>
  <c r="AU31" i="90" s="1"/>
  <c r="AS64" i="90"/>
  <c r="AL64" i="90"/>
  <c r="AU64" i="90" s="1"/>
  <c r="AX89" i="94"/>
  <c r="S89" i="94" s="1"/>
  <c r="AC89" i="94" s="1"/>
  <c r="AG89" i="94"/>
  <c r="AP89" i="94" s="1"/>
  <c r="AP91" i="94" s="1"/>
  <c r="AF89" i="94"/>
  <c r="AO89" i="94" s="1"/>
  <c r="AO91" i="94" s="1"/>
  <c r="AE89" i="94"/>
  <c r="W87" i="38"/>
  <c r="AG86" i="38"/>
  <c r="AP86" i="38" s="1"/>
  <c r="AF86" i="38"/>
  <c r="AO86" i="38" s="1"/>
  <c r="AE86" i="38"/>
  <c r="AS7" i="90"/>
  <c r="AL7" i="90"/>
  <c r="AU7" i="90" s="1"/>
  <c r="AS35" i="90"/>
  <c r="AL35" i="90"/>
  <c r="AU35" i="90" s="1"/>
  <c r="AS21" i="90"/>
  <c r="AL21" i="90"/>
  <c r="AU21" i="90" s="1"/>
  <c r="AS80" i="90"/>
  <c r="AL80" i="90"/>
  <c r="AU80" i="90" s="1"/>
  <c r="AR86" i="29"/>
  <c r="AS48" i="90"/>
  <c r="AL48" i="90"/>
  <c r="AU48" i="90" s="1"/>
  <c r="W87" i="46"/>
  <c r="AG86" i="46"/>
  <c r="AP86" i="46" s="1"/>
  <c r="AF86" i="46"/>
  <c r="AO86" i="46" s="1"/>
  <c r="AE86" i="46"/>
  <c r="AS78" i="90"/>
  <c r="AL78" i="90"/>
  <c r="AU78" i="90" s="1"/>
  <c r="Z88" i="26"/>
  <c r="AJ4" i="90"/>
  <c r="AK4" i="90"/>
  <c r="AT4" i="90" s="1"/>
  <c r="AT91" i="90" s="1"/>
  <c r="AS73" i="90"/>
  <c r="AL73" i="90"/>
  <c r="AU73" i="90" s="1"/>
  <c r="Z88" i="33"/>
  <c r="Y88" i="33"/>
  <c r="X88" i="33"/>
  <c r="AN88" i="81"/>
  <c r="AI88" i="81"/>
  <c r="Z90" i="45"/>
  <c r="X90" i="45"/>
  <c r="Y90" i="45"/>
  <c r="AE89" i="86" l="1"/>
  <c r="AX89" i="86"/>
  <c r="S89" i="86" s="1"/>
  <c r="AC89" i="86" s="1"/>
  <c r="AF89" i="86"/>
  <c r="AO89" i="86" s="1"/>
  <c r="AO91" i="86" s="1"/>
  <c r="AG89" i="86"/>
  <c r="AP89" i="86" s="1"/>
  <c r="AP91" i="86" s="1"/>
  <c r="AF89" i="81"/>
  <c r="AO89" i="81" s="1"/>
  <c r="W90" i="81"/>
  <c r="AG89" i="81"/>
  <c r="AP89" i="81" s="1"/>
  <c r="AE89" i="81"/>
  <c r="AK6" i="94"/>
  <c r="AT6" i="94" s="1"/>
  <c r="AJ6" i="94"/>
  <c r="AG90" i="85"/>
  <c r="AP90" i="85" s="1"/>
  <c r="AF90" i="85"/>
  <c r="AO90" i="85" s="1"/>
  <c r="W91" i="85"/>
  <c r="AE90" i="85"/>
  <c r="AX89" i="34"/>
  <c r="S89" i="34" s="1"/>
  <c r="AC89" i="34" s="1"/>
  <c r="AG89" i="34"/>
  <c r="AP89" i="34" s="1"/>
  <c r="AP91" i="34" s="1"/>
  <c r="AE89" i="34"/>
  <c r="AF89" i="34"/>
  <c r="AO89" i="34" s="1"/>
  <c r="AO91" i="34" s="1"/>
  <c r="W89" i="93"/>
  <c r="AG88" i="93"/>
  <c r="AP88" i="93" s="1"/>
  <c r="AE88" i="93"/>
  <c r="AF88" i="93"/>
  <c r="AO88" i="93" s="1"/>
  <c r="AK74" i="94"/>
  <c r="AT74" i="94" s="1"/>
  <c r="AJ74" i="94"/>
  <c r="AK56" i="94"/>
  <c r="AT56" i="94" s="1"/>
  <c r="AJ56" i="94"/>
  <c r="AJ20" i="94"/>
  <c r="AK20" i="94"/>
  <c r="AT20" i="94" s="1"/>
  <c r="AR88" i="81"/>
  <c r="AI86" i="46"/>
  <c r="AN86" i="46"/>
  <c r="AR88" i="34"/>
  <c r="AJ85" i="94"/>
  <c r="AK85" i="94"/>
  <c r="AT85" i="94" s="1"/>
  <c r="AJ81" i="94"/>
  <c r="AK81" i="94"/>
  <c r="AT81" i="94" s="1"/>
  <c r="AJ75" i="94"/>
  <c r="AK75" i="94"/>
  <c r="AT75" i="94" s="1"/>
  <c r="AJ69" i="94"/>
  <c r="AK69" i="94"/>
  <c r="AT69" i="94" s="1"/>
  <c r="AJ63" i="94"/>
  <c r="AK63" i="94"/>
  <c r="AT63" i="94" s="1"/>
  <c r="AJ57" i="94"/>
  <c r="AK57" i="94"/>
  <c r="AT57" i="94" s="1"/>
  <c r="AJ51" i="94"/>
  <c r="AK51" i="94"/>
  <c r="AT51" i="94" s="1"/>
  <c r="AJ45" i="94"/>
  <c r="AK45" i="94"/>
  <c r="AT45" i="94" s="1"/>
  <c r="AJ39" i="94"/>
  <c r="AK39" i="94"/>
  <c r="AT39" i="94" s="1"/>
  <c r="AJ33" i="94"/>
  <c r="AK33" i="94"/>
  <c r="AT33" i="94" s="1"/>
  <c r="AJ27" i="94"/>
  <c r="AK27" i="94"/>
  <c r="AT27" i="94" s="1"/>
  <c r="AJ21" i="94"/>
  <c r="AK21" i="94"/>
  <c r="AT21" i="94" s="1"/>
  <c r="AJ15" i="94"/>
  <c r="AK15" i="94"/>
  <c r="AT15" i="94" s="1"/>
  <c r="AJ9" i="94"/>
  <c r="AK9" i="94"/>
  <c r="AT9" i="94" s="1"/>
  <c r="AJ3" i="94"/>
  <c r="AB4" i="94"/>
  <c r="AN87" i="29"/>
  <c r="AI87" i="29"/>
  <c r="W88" i="25"/>
  <c r="AG87" i="25"/>
  <c r="AP87" i="25" s="1"/>
  <c r="AF87" i="25"/>
  <c r="AO87" i="25" s="1"/>
  <c r="AE87" i="25"/>
  <c r="Y87" i="73"/>
  <c r="X87" i="73"/>
  <c r="AR89" i="45"/>
  <c r="AR88" i="86"/>
  <c r="AJ88" i="94"/>
  <c r="AK88" i="94"/>
  <c r="AT88" i="94" s="1"/>
  <c r="AK68" i="94"/>
  <c r="AT68" i="94" s="1"/>
  <c r="AJ68" i="94"/>
  <c r="AJ50" i="94"/>
  <c r="AK50" i="94"/>
  <c r="AT50" i="94" s="1"/>
  <c r="AJ32" i="94"/>
  <c r="AK32" i="94"/>
  <c r="AT32" i="94" s="1"/>
  <c r="AJ14" i="94"/>
  <c r="AK14" i="94"/>
  <c r="AT14" i="94" s="1"/>
  <c r="AH89" i="89"/>
  <c r="AQ89" i="89" s="1"/>
  <c r="AI86" i="73"/>
  <c r="AN86" i="73"/>
  <c r="AH88" i="33"/>
  <c r="AQ88" i="33" s="1"/>
  <c r="AS4" i="90"/>
  <c r="AL4" i="90"/>
  <c r="AU4" i="90" s="1"/>
  <c r="AU91" i="90" s="1"/>
  <c r="C11" i="90" s="1"/>
  <c r="F43" i="97" s="1"/>
  <c r="AK86" i="94"/>
  <c r="AT86" i="94" s="1"/>
  <c r="AJ86" i="94"/>
  <c r="AJ79" i="94"/>
  <c r="AK79" i="94"/>
  <c r="AT79" i="94" s="1"/>
  <c r="AJ73" i="94"/>
  <c r="AK73" i="94"/>
  <c r="AT73" i="94" s="1"/>
  <c r="AJ67" i="94"/>
  <c r="AK67" i="94"/>
  <c r="AT67" i="94" s="1"/>
  <c r="AJ61" i="94"/>
  <c r="AK61" i="94"/>
  <c r="AT61" i="94" s="1"/>
  <c r="AJ55" i="94"/>
  <c r="AK55" i="94"/>
  <c r="AT55" i="94" s="1"/>
  <c r="AK49" i="94"/>
  <c r="AT49" i="94" s="1"/>
  <c r="AJ49" i="94"/>
  <c r="AK43" i="94"/>
  <c r="AT43" i="94" s="1"/>
  <c r="AJ43" i="94"/>
  <c r="AK37" i="94"/>
  <c r="AT37" i="94" s="1"/>
  <c r="AJ37" i="94"/>
  <c r="AK31" i="94"/>
  <c r="AT31" i="94" s="1"/>
  <c r="AJ31" i="94"/>
  <c r="AJ25" i="94"/>
  <c r="AK25" i="94"/>
  <c r="AT25" i="94" s="1"/>
  <c r="AK19" i="94"/>
  <c r="AT19" i="94" s="1"/>
  <c r="AJ19" i="94"/>
  <c r="AK13" i="94"/>
  <c r="AT13" i="94" s="1"/>
  <c r="AJ13" i="94"/>
  <c r="AX6" i="94"/>
  <c r="S6" i="94" s="1"/>
  <c r="AC6" i="94" s="1"/>
  <c r="AB7" i="94" s="1"/>
  <c r="AH89" i="34"/>
  <c r="AQ89" i="34" s="1"/>
  <c r="AQ91" i="34" s="1"/>
  <c r="AX3" i="34"/>
  <c r="S3" i="34" s="1"/>
  <c r="AC3" i="34" s="1"/>
  <c r="AZ3" i="34"/>
  <c r="AX6" i="34" s="1"/>
  <c r="S6" i="34" s="1"/>
  <c r="AC6" i="34" s="1"/>
  <c r="AB7" i="34" s="1"/>
  <c r="AX4" i="34"/>
  <c r="S4" i="34" s="1"/>
  <c r="AC4" i="34" s="1"/>
  <c r="AB5" i="34" s="1"/>
  <c r="AX7" i="34"/>
  <c r="S7" i="34" s="1"/>
  <c r="AC7" i="34" s="1"/>
  <c r="AB8" i="34" s="1"/>
  <c r="AX8" i="34"/>
  <c r="S8" i="34" s="1"/>
  <c r="AC8" i="34" s="1"/>
  <c r="AB9" i="34" s="1"/>
  <c r="AX9" i="34"/>
  <c r="S9" i="34" s="1"/>
  <c r="AC9" i="34" s="1"/>
  <c r="AB10" i="34" s="1"/>
  <c r="AX10" i="34"/>
  <c r="S10" i="34" s="1"/>
  <c r="AC10" i="34" s="1"/>
  <c r="AB11" i="34" s="1"/>
  <c r="AX11" i="34"/>
  <c r="S11" i="34" s="1"/>
  <c r="AC11" i="34" s="1"/>
  <c r="AB12" i="34" s="1"/>
  <c r="AX12" i="34"/>
  <c r="S12" i="34" s="1"/>
  <c r="AC12" i="34" s="1"/>
  <c r="AB13" i="34" s="1"/>
  <c r="AX13" i="34"/>
  <c r="S13" i="34" s="1"/>
  <c r="AC13" i="34" s="1"/>
  <c r="AB14" i="34" s="1"/>
  <c r="AX14" i="34"/>
  <c r="S14" i="34" s="1"/>
  <c r="AC14" i="34" s="1"/>
  <c r="AB15" i="34" s="1"/>
  <c r="AX15" i="34"/>
  <c r="S15" i="34" s="1"/>
  <c r="AC15" i="34" s="1"/>
  <c r="AB16" i="34" s="1"/>
  <c r="AX16" i="34"/>
  <c r="S16" i="34" s="1"/>
  <c r="AC16" i="34" s="1"/>
  <c r="AB17" i="34" s="1"/>
  <c r="AX17" i="34"/>
  <c r="S17" i="34" s="1"/>
  <c r="AC17" i="34" s="1"/>
  <c r="AB18" i="34" s="1"/>
  <c r="AX18" i="34"/>
  <c r="S18" i="34" s="1"/>
  <c r="AC18" i="34" s="1"/>
  <c r="AB19" i="34" s="1"/>
  <c r="AX19" i="34"/>
  <c r="S19" i="34" s="1"/>
  <c r="AC19" i="34" s="1"/>
  <c r="AB20" i="34" s="1"/>
  <c r="AX20" i="34"/>
  <c r="S20" i="34" s="1"/>
  <c r="AC20" i="34" s="1"/>
  <c r="AB21" i="34" s="1"/>
  <c r="AX21" i="34"/>
  <c r="S21" i="34" s="1"/>
  <c r="AC21" i="34" s="1"/>
  <c r="AB22" i="34" s="1"/>
  <c r="AX22" i="34"/>
  <c r="S22" i="34" s="1"/>
  <c r="AC22" i="34" s="1"/>
  <c r="AB23" i="34" s="1"/>
  <c r="AX23" i="34"/>
  <c r="S23" i="34" s="1"/>
  <c r="AC23" i="34" s="1"/>
  <c r="AB24" i="34" s="1"/>
  <c r="AX24" i="34"/>
  <c r="S24" i="34" s="1"/>
  <c r="AC24" i="34" s="1"/>
  <c r="AB25" i="34" s="1"/>
  <c r="AX25" i="34"/>
  <c r="S25" i="34" s="1"/>
  <c r="AC25" i="34" s="1"/>
  <c r="AB26" i="34" s="1"/>
  <c r="AX26" i="34"/>
  <c r="S26" i="34" s="1"/>
  <c r="AC26" i="34" s="1"/>
  <c r="AB27" i="34" s="1"/>
  <c r="AX27" i="34"/>
  <c r="S27" i="34" s="1"/>
  <c r="AC27" i="34" s="1"/>
  <c r="AB28" i="34" s="1"/>
  <c r="AX28" i="34"/>
  <c r="S28" i="34" s="1"/>
  <c r="AC28" i="34" s="1"/>
  <c r="AB29" i="34" s="1"/>
  <c r="AX29" i="34"/>
  <c r="S29" i="34" s="1"/>
  <c r="AC29" i="34" s="1"/>
  <c r="AB30" i="34" s="1"/>
  <c r="AX30" i="34"/>
  <c r="S30" i="34" s="1"/>
  <c r="AC30" i="34" s="1"/>
  <c r="AB31" i="34" s="1"/>
  <c r="AX31" i="34"/>
  <c r="S31" i="34" s="1"/>
  <c r="AC31" i="34" s="1"/>
  <c r="AB32" i="34" s="1"/>
  <c r="AX32" i="34"/>
  <c r="S32" i="34" s="1"/>
  <c r="AC32" i="34" s="1"/>
  <c r="AB33" i="34" s="1"/>
  <c r="AX33" i="34"/>
  <c r="S33" i="34" s="1"/>
  <c r="AC33" i="34" s="1"/>
  <c r="AB34" i="34" s="1"/>
  <c r="AX34" i="34"/>
  <c r="S34" i="34" s="1"/>
  <c r="AC34" i="34" s="1"/>
  <c r="AB35" i="34" s="1"/>
  <c r="AX35" i="34"/>
  <c r="S35" i="34" s="1"/>
  <c r="AC35" i="34" s="1"/>
  <c r="AB36" i="34" s="1"/>
  <c r="AX36" i="34"/>
  <c r="S36" i="34" s="1"/>
  <c r="AC36" i="34" s="1"/>
  <c r="AB37" i="34" s="1"/>
  <c r="AX37" i="34"/>
  <c r="S37" i="34" s="1"/>
  <c r="AC37" i="34" s="1"/>
  <c r="AB38" i="34" s="1"/>
  <c r="AX38" i="34"/>
  <c r="S38" i="34" s="1"/>
  <c r="AC38" i="34" s="1"/>
  <c r="AB39" i="34" s="1"/>
  <c r="AX39" i="34"/>
  <c r="S39" i="34" s="1"/>
  <c r="AC39" i="34" s="1"/>
  <c r="AB40" i="34" s="1"/>
  <c r="AX40" i="34"/>
  <c r="S40" i="34" s="1"/>
  <c r="AC40" i="34" s="1"/>
  <c r="AB41" i="34" s="1"/>
  <c r="AX41" i="34"/>
  <c r="S41" i="34" s="1"/>
  <c r="AC41" i="34" s="1"/>
  <c r="AB42" i="34" s="1"/>
  <c r="AX42" i="34"/>
  <c r="S42" i="34" s="1"/>
  <c r="AC42" i="34" s="1"/>
  <c r="AB43" i="34" s="1"/>
  <c r="AX43" i="34"/>
  <c r="S43" i="34" s="1"/>
  <c r="AC43" i="34" s="1"/>
  <c r="AB44" i="34" s="1"/>
  <c r="AX44" i="34"/>
  <c r="S44" i="34" s="1"/>
  <c r="AC44" i="34" s="1"/>
  <c r="AB45" i="34" s="1"/>
  <c r="AX45" i="34"/>
  <c r="S45" i="34" s="1"/>
  <c r="AC45" i="34" s="1"/>
  <c r="AB46" i="34" s="1"/>
  <c r="AX46" i="34"/>
  <c r="S46" i="34" s="1"/>
  <c r="AC46" i="34" s="1"/>
  <c r="AB47" i="34" s="1"/>
  <c r="AX47" i="34"/>
  <c r="S47" i="34" s="1"/>
  <c r="AC47" i="34" s="1"/>
  <c r="AB48" i="34" s="1"/>
  <c r="AX48" i="34"/>
  <c r="S48" i="34" s="1"/>
  <c r="AC48" i="34" s="1"/>
  <c r="AB49" i="34" s="1"/>
  <c r="AX49" i="34"/>
  <c r="S49" i="34" s="1"/>
  <c r="AC49" i="34" s="1"/>
  <c r="AB50" i="34" s="1"/>
  <c r="AX50" i="34"/>
  <c r="S50" i="34" s="1"/>
  <c r="AC50" i="34" s="1"/>
  <c r="AB51" i="34" s="1"/>
  <c r="AX51" i="34"/>
  <c r="S51" i="34" s="1"/>
  <c r="AC51" i="34" s="1"/>
  <c r="AB52" i="34" s="1"/>
  <c r="AX52" i="34"/>
  <c r="S52" i="34" s="1"/>
  <c r="AC52" i="34" s="1"/>
  <c r="AB53" i="34" s="1"/>
  <c r="AX53" i="34"/>
  <c r="S53" i="34" s="1"/>
  <c r="AC53" i="34" s="1"/>
  <c r="AB54" i="34" s="1"/>
  <c r="AX54" i="34"/>
  <c r="S54" i="34" s="1"/>
  <c r="AC54" i="34" s="1"/>
  <c r="AB55" i="34" s="1"/>
  <c r="AX55" i="34"/>
  <c r="S55" i="34" s="1"/>
  <c r="AC55" i="34" s="1"/>
  <c r="AB56" i="34" s="1"/>
  <c r="AX56" i="34"/>
  <c r="S56" i="34" s="1"/>
  <c r="AC56" i="34" s="1"/>
  <c r="AB57" i="34" s="1"/>
  <c r="AX57" i="34"/>
  <c r="S57" i="34" s="1"/>
  <c r="AC57" i="34" s="1"/>
  <c r="AB58" i="34" s="1"/>
  <c r="AX58" i="34"/>
  <c r="S58" i="34" s="1"/>
  <c r="AC58" i="34" s="1"/>
  <c r="AB59" i="34" s="1"/>
  <c r="AX59" i="34"/>
  <c r="S59" i="34" s="1"/>
  <c r="AC59" i="34" s="1"/>
  <c r="AB60" i="34" s="1"/>
  <c r="AX60" i="34"/>
  <c r="S60" i="34" s="1"/>
  <c r="AC60" i="34" s="1"/>
  <c r="AB61" i="34" s="1"/>
  <c r="AX61" i="34"/>
  <c r="S61" i="34" s="1"/>
  <c r="AC61" i="34" s="1"/>
  <c r="AB62" i="34" s="1"/>
  <c r="AX62" i="34"/>
  <c r="S62" i="34" s="1"/>
  <c r="AC62" i="34" s="1"/>
  <c r="AB63" i="34" s="1"/>
  <c r="AX63" i="34"/>
  <c r="S63" i="34" s="1"/>
  <c r="AC63" i="34" s="1"/>
  <c r="AB64" i="34" s="1"/>
  <c r="AX64" i="34"/>
  <c r="S64" i="34" s="1"/>
  <c r="AC64" i="34" s="1"/>
  <c r="AB65" i="34" s="1"/>
  <c r="AX65" i="34"/>
  <c r="S65" i="34" s="1"/>
  <c r="AC65" i="34" s="1"/>
  <c r="AB66" i="34" s="1"/>
  <c r="AX66" i="34"/>
  <c r="S66" i="34" s="1"/>
  <c r="AC66" i="34" s="1"/>
  <c r="AB67" i="34" s="1"/>
  <c r="AX67" i="34"/>
  <c r="S67" i="34" s="1"/>
  <c r="AC67" i="34" s="1"/>
  <c r="AB68" i="34" s="1"/>
  <c r="AX68" i="34"/>
  <c r="S68" i="34" s="1"/>
  <c r="AC68" i="34" s="1"/>
  <c r="AB69" i="34" s="1"/>
  <c r="AX69" i="34"/>
  <c r="S69" i="34" s="1"/>
  <c r="AC69" i="34" s="1"/>
  <c r="AB70" i="34" s="1"/>
  <c r="AX70" i="34"/>
  <c r="S70" i="34" s="1"/>
  <c r="AC70" i="34" s="1"/>
  <c r="AB71" i="34" s="1"/>
  <c r="AX71" i="34"/>
  <c r="S71" i="34" s="1"/>
  <c r="AC71" i="34" s="1"/>
  <c r="AB72" i="34" s="1"/>
  <c r="AX72" i="34"/>
  <c r="S72" i="34" s="1"/>
  <c r="AC72" i="34" s="1"/>
  <c r="AB73" i="34" s="1"/>
  <c r="AX73" i="34"/>
  <c r="S73" i="34" s="1"/>
  <c r="AC73" i="34" s="1"/>
  <c r="AB74" i="34" s="1"/>
  <c r="AX74" i="34"/>
  <c r="S74" i="34" s="1"/>
  <c r="AC74" i="34" s="1"/>
  <c r="AB75" i="34" s="1"/>
  <c r="AX75" i="34"/>
  <c r="S75" i="34" s="1"/>
  <c r="AC75" i="34" s="1"/>
  <c r="AB76" i="34" s="1"/>
  <c r="AX76" i="34"/>
  <c r="S76" i="34" s="1"/>
  <c r="AC76" i="34" s="1"/>
  <c r="AB77" i="34" s="1"/>
  <c r="AX77" i="34"/>
  <c r="S77" i="34" s="1"/>
  <c r="AC77" i="34" s="1"/>
  <c r="AB78" i="34" s="1"/>
  <c r="AX78" i="34"/>
  <c r="S78" i="34" s="1"/>
  <c r="AC78" i="34" s="1"/>
  <c r="AB79" i="34" s="1"/>
  <c r="AX79" i="34"/>
  <c r="S79" i="34" s="1"/>
  <c r="AC79" i="34" s="1"/>
  <c r="AB80" i="34" s="1"/>
  <c r="AX80" i="34"/>
  <c r="S80" i="34" s="1"/>
  <c r="AC80" i="34" s="1"/>
  <c r="AB81" i="34" s="1"/>
  <c r="AX81" i="34"/>
  <c r="S81" i="34" s="1"/>
  <c r="AC81" i="34" s="1"/>
  <c r="AB82" i="34" s="1"/>
  <c r="AX82" i="34"/>
  <c r="S82" i="34" s="1"/>
  <c r="AC82" i="34" s="1"/>
  <c r="AB83" i="34" s="1"/>
  <c r="AX83" i="34"/>
  <c r="S83" i="34" s="1"/>
  <c r="AC83" i="34" s="1"/>
  <c r="AB84" i="34" s="1"/>
  <c r="AX86" i="34"/>
  <c r="S86" i="34" s="1"/>
  <c r="AC86" i="34" s="1"/>
  <c r="AB87" i="34" s="1"/>
  <c r="AX84" i="34"/>
  <c r="S84" i="34" s="1"/>
  <c r="AC84" i="34" s="1"/>
  <c r="AB85" i="34" s="1"/>
  <c r="AX88" i="34"/>
  <c r="S88" i="34" s="1"/>
  <c r="AC88" i="34" s="1"/>
  <c r="AB89" i="34" s="1"/>
  <c r="AX85" i="34"/>
  <c r="S85" i="34" s="1"/>
  <c r="AC85" i="34" s="1"/>
  <c r="AB86" i="34" s="1"/>
  <c r="AX87" i="34"/>
  <c r="S87" i="34" s="1"/>
  <c r="AC87" i="34" s="1"/>
  <c r="AB88" i="34" s="1"/>
  <c r="Y88" i="41"/>
  <c r="X88" i="41"/>
  <c r="Z88" i="41" s="1"/>
  <c r="AH89" i="37"/>
  <c r="AQ89" i="37" s="1"/>
  <c r="AH88" i="93"/>
  <c r="AQ88" i="93" s="1"/>
  <c r="AR89" i="85"/>
  <c r="AS91" i="90"/>
  <c r="W89" i="26"/>
  <c r="AG88" i="26"/>
  <c r="AP88" i="26" s="1"/>
  <c r="AF88" i="26"/>
  <c r="AO88" i="26" s="1"/>
  <c r="AE88" i="26"/>
  <c r="X87" i="38"/>
  <c r="Y87" i="38"/>
  <c r="Z87" i="38" s="1"/>
  <c r="AR88" i="74"/>
  <c r="AJ84" i="94"/>
  <c r="AK84" i="94"/>
  <c r="AT84" i="94" s="1"/>
  <c r="AJ78" i="94"/>
  <c r="AK78" i="94"/>
  <c r="AT78" i="94" s="1"/>
  <c r="AJ72" i="94"/>
  <c r="AK72" i="94"/>
  <c r="AT72" i="94" s="1"/>
  <c r="AJ66" i="94"/>
  <c r="AK66" i="94"/>
  <c r="AT66" i="94" s="1"/>
  <c r="AJ60" i="94"/>
  <c r="AK60" i="94"/>
  <c r="AT60" i="94" s="1"/>
  <c r="AJ54" i="94"/>
  <c r="AK54" i="94"/>
  <c r="AT54" i="94" s="1"/>
  <c r="AJ48" i="94"/>
  <c r="AK48" i="94"/>
  <c r="AT48" i="94" s="1"/>
  <c r="AJ42" i="94"/>
  <c r="AK42" i="94"/>
  <c r="AT42" i="94" s="1"/>
  <c r="AJ36" i="94"/>
  <c r="AK36" i="94"/>
  <c r="AT36" i="94" s="1"/>
  <c r="AJ30" i="94"/>
  <c r="AK30" i="94"/>
  <c r="AT30" i="94" s="1"/>
  <c r="AJ24" i="94"/>
  <c r="AK24" i="94"/>
  <c r="AT24" i="94" s="1"/>
  <c r="AJ18" i="94"/>
  <c r="AK18" i="94"/>
  <c r="AT18" i="94" s="1"/>
  <c r="AJ12" i="94"/>
  <c r="AK12" i="94"/>
  <c r="AT12" i="94" s="1"/>
  <c r="Y88" i="29"/>
  <c r="Z88" i="29" s="1"/>
  <c r="X88" i="29"/>
  <c r="Z89" i="89"/>
  <c r="AI87" i="41"/>
  <c r="AN87" i="41"/>
  <c r="AJ80" i="94"/>
  <c r="AK80" i="94"/>
  <c r="AT80" i="94" s="1"/>
  <c r="AJ62" i="94"/>
  <c r="AK62" i="94"/>
  <c r="AT62" i="94" s="1"/>
  <c r="AJ38" i="94"/>
  <c r="AK38" i="94"/>
  <c r="AT38" i="94" s="1"/>
  <c r="AJ26" i="94"/>
  <c r="AK26" i="94"/>
  <c r="AT26" i="94" s="1"/>
  <c r="AJ8" i="94"/>
  <c r="AK8" i="94"/>
  <c r="AT8" i="94" s="1"/>
  <c r="AG85" i="82"/>
  <c r="AP85" i="82" s="1"/>
  <c r="AE85" i="82"/>
  <c r="AF85" i="82"/>
  <c r="AO85" i="82" s="1"/>
  <c r="W86" i="82"/>
  <c r="AH90" i="45"/>
  <c r="AQ90" i="45" s="1"/>
  <c r="AG88" i="33"/>
  <c r="AP88" i="33" s="1"/>
  <c r="AF88" i="33"/>
  <c r="AO88" i="33" s="1"/>
  <c r="AE88" i="33"/>
  <c r="W89" i="33"/>
  <c r="Z87" i="46"/>
  <c r="X87" i="46"/>
  <c r="Y87" i="46"/>
  <c r="AN89" i="94"/>
  <c r="AN91" i="94" s="1"/>
  <c r="AI89" i="94"/>
  <c r="AJ89" i="94"/>
  <c r="AS89" i="94" s="1"/>
  <c r="AK89" i="94"/>
  <c r="AT89" i="94" s="1"/>
  <c r="AK83" i="94"/>
  <c r="AT83" i="94" s="1"/>
  <c r="AJ83" i="94"/>
  <c r="AK77" i="94"/>
  <c r="AT77" i="94" s="1"/>
  <c r="AJ77" i="94"/>
  <c r="AJ71" i="94"/>
  <c r="AK71" i="94"/>
  <c r="AT71" i="94" s="1"/>
  <c r="AK65" i="94"/>
  <c r="AT65" i="94" s="1"/>
  <c r="AJ65" i="94"/>
  <c r="AK59" i="94"/>
  <c r="AT59" i="94" s="1"/>
  <c r="AJ59" i="94"/>
  <c r="AJ53" i="94"/>
  <c r="AK53" i="94"/>
  <c r="AT53" i="94" s="1"/>
  <c r="AJ47" i="94"/>
  <c r="AK47" i="94"/>
  <c r="AT47" i="94" s="1"/>
  <c r="AJ41" i="94"/>
  <c r="AK41" i="94"/>
  <c r="AT41" i="94" s="1"/>
  <c r="AJ35" i="94"/>
  <c r="AK35" i="94"/>
  <c r="AT35" i="94" s="1"/>
  <c r="AJ29" i="94"/>
  <c r="AK29" i="94"/>
  <c r="AT29" i="94" s="1"/>
  <c r="AJ23" i="94"/>
  <c r="AK23" i="94"/>
  <c r="AT23" i="94" s="1"/>
  <c r="AJ17" i="94"/>
  <c r="AK17" i="94"/>
  <c r="AT17" i="94" s="1"/>
  <c r="AJ11" i="94"/>
  <c r="AK11" i="94"/>
  <c r="AT11" i="94" s="1"/>
  <c r="AH89" i="74"/>
  <c r="AQ89" i="74" s="1"/>
  <c r="AQ91" i="74" s="1"/>
  <c r="AZ3" i="74"/>
  <c r="AX6" i="74" s="1"/>
  <c r="S6" i="74" s="1"/>
  <c r="AC6" i="74" s="1"/>
  <c r="AB7" i="74" s="1"/>
  <c r="AX10" i="74"/>
  <c r="S10" i="74" s="1"/>
  <c r="AC10" i="74" s="1"/>
  <c r="AB11" i="74" s="1"/>
  <c r="AX16" i="74"/>
  <c r="S16" i="74" s="1"/>
  <c r="AC16" i="74" s="1"/>
  <c r="AB17" i="74" s="1"/>
  <c r="AX22" i="74"/>
  <c r="S22" i="74" s="1"/>
  <c r="AC22" i="74" s="1"/>
  <c r="AB23" i="74" s="1"/>
  <c r="AX28" i="74"/>
  <c r="S28" i="74" s="1"/>
  <c r="AC28" i="74" s="1"/>
  <c r="AB29" i="74" s="1"/>
  <c r="AX34" i="74"/>
  <c r="S34" i="74" s="1"/>
  <c r="AC34" i="74" s="1"/>
  <c r="AB35" i="74" s="1"/>
  <c r="AX40" i="74"/>
  <c r="S40" i="74" s="1"/>
  <c r="AC40" i="74" s="1"/>
  <c r="AB41" i="74" s="1"/>
  <c r="AX46" i="74"/>
  <c r="S46" i="74" s="1"/>
  <c r="AC46" i="74" s="1"/>
  <c r="AB47" i="74" s="1"/>
  <c r="AX52" i="74"/>
  <c r="S52" i="74" s="1"/>
  <c r="AC52" i="74" s="1"/>
  <c r="AB53" i="74" s="1"/>
  <c r="AX58" i="74"/>
  <c r="S58" i="74" s="1"/>
  <c r="AC58" i="74" s="1"/>
  <c r="AB59" i="74" s="1"/>
  <c r="AX64" i="74"/>
  <c r="S64" i="74" s="1"/>
  <c r="AC64" i="74" s="1"/>
  <c r="AB65" i="74" s="1"/>
  <c r="AX70" i="74"/>
  <c r="S70" i="74" s="1"/>
  <c r="AC70" i="74" s="1"/>
  <c r="AB71" i="74" s="1"/>
  <c r="AX76" i="74"/>
  <c r="S76" i="74" s="1"/>
  <c r="AC76" i="74" s="1"/>
  <c r="AB77" i="74" s="1"/>
  <c r="AX82" i="74"/>
  <c r="S82" i="74" s="1"/>
  <c r="AC82" i="74" s="1"/>
  <c r="AB83" i="74" s="1"/>
  <c r="AX88" i="74"/>
  <c r="S88" i="74" s="1"/>
  <c r="AC88" i="74" s="1"/>
  <c r="AB89" i="74" s="1"/>
  <c r="AR87" i="93"/>
  <c r="AE87" i="78"/>
  <c r="W88" i="78"/>
  <c r="AF87" i="78"/>
  <c r="AO87" i="78" s="1"/>
  <c r="AG87" i="78"/>
  <c r="AP87" i="78" s="1"/>
  <c r="W90" i="37"/>
  <c r="AG89" i="37"/>
  <c r="AP89" i="37" s="1"/>
  <c r="AF89" i="37"/>
  <c r="AO89" i="37" s="1"/>
  <c r="AE89" i="37"/>
  <c r="AF90" i="77"/>
  <c r="AO90" i="77" s="1"/>
  <c r="AG90" i="77"/>
  <c r="AP90" i="77" s="1"/>
  <c r="AE90" i="77"/>
  <c r="W91" i="77"/>
  <c r="AR88" i="89"/>
  <c r="AR87" i="33"/>
  <c r="AJ44" i="94"/>
  <c r="AK44" i="94"/>
  <c r="AT44" i="94" s="1"/>
  <c r="AE90" i="45"/>
  <c r="AF90" i="45"/>
  <c r="AO90" i="45" s="1"/>
  <c r="AG90" i="45"/>
  <c r="AP90" i="45" s="1"/>
  <c r="W91" i="45"/>
  <c r="AI86" i="38"/>
  <c r="AN86" i="38"/>
  <c r="AH89" i="86"/>
  <c r="AQ89" i="86" s="1"/>
  <c r="AQ91" i="86" s="1"/>
  <c r="AZ3" i="86"/>
  <c r="AX4" i="86" s="1"/>
  <c r="S4" i="86" s="1"/>
  <c r="AC4" i="86" s="1"/>
  <c r="AB5" i="86" s="1"/>
  <c r="AX6" i="86"/>
  <c r="S6" i="86" s="1"/>
  <c r="AC6" i="86" s="1"/>
  <c r="AB7" i="86" s="1"/>
  <c r="AX10" i="86"/>
  <c r="S10" i="86" s="1"/>
  <c r="AC10" i="86" s="1"/>
  <c r="AB11" i="86" s="1"/>
  <c r="AX12" i="86"/>
  <c r="S12" i="86" s="1"/>
  <c r="AC12" i="86" s="1"/>
  <c r="AB13" i="86" s="1"/>
  <c r="AX16" i="86"/>
  <c r="S16" i="86" s="1"/>
  <c r="AC16" i="86" s="1"/>
  <c r="AB17" i="86" s="1"/>
  <c r="AX18" i="86"/>
  <c r="S18" i="86" s="1"/>
  <c r="AC18" i="86" s="1"/>
  <c r="AB19" i="86" s="1"/>
  <c r="AX22" i="86"/>
  <c r="S22" i="86" s="1"/>
  <c r="AC22" i="86" s="1"/>
  <c r="AB23" i="86" s="1"/>
  <c r="AX24" i="86"/>
  <c r="S24" i="86" s="1"/>
  <c r="AC24" i="86" s="1"/>
  <c r="AB25" i="86" s="1"/>
  <c r="AX28" i="86"/>
  <c r="S28" i="86" s="1"/>
  <c r="AC28" i="86" s="1"/>
  <c r="AB29" i="86" s="1"/>
  <c r="AX30" i="86"/>
  <c r="S30" i="86" s="1"/>
  <c r="AC30" i="86" s="1"/>
  <c r="AB31" i="86" s="1"/>
  <c r="AX34" i="86"/>
  <c r="S34" i="86" s="1"/>
  <c r="AC34" i="86" s="1"/>
  <c r="AB35" i="86" s="1"/>
  <c r="AX36" i="86"/>
  <c r="S36" i="86" s="1"/>
  <c r="AC36" i="86" s="1"/>
  <c r="AB37" i="86" s="1"/>
  <c r="AX40" i="86"/>
  <c r="S40" i="86" s="1"/>
  <c r="AC40" i="86" s="1"/>
  <c r="AB41" i="86" s="1"/>
  <c r="AX42" i="86"/>
  <c r="S42" i="86" s="1"/>
  <c r="AC42" i="86" s="1"/>
  <c r="AB43" i="86" s="1"/>
  <c r="AX46" i="86"/>
  <c r="S46" i="86" s="1"/>
  <c r="AC46" i="86" s="1"/>
  <c r="AB47" i="86" s="1"/>
  <c r="AX48" i="86"/>
  <c r="S48" i="86" s="1"/>
  <c r="AC48" i="86" s="1"/>
  <c r="AB49" i="86" s="1"/>
  <c r="AX52" i="86"/>
  <c r="S52" i="86" s="1"/>
  <c r="AC52" i="86" s="1"/>
  <c r="AB53" i="86" s="1"/>
  <c r="AX54" i="86"/>
  <c r="S54" i="86" s="1"/>
  <c r="AC54" i="86" s="1"/>
  <c r="AB55" i="86" s="1"/>
  <c r="AX58" i="86"/>
  <c r="S58" i="86" s="1"/>
  <c r="AC58" i="86" s="1"/>
  <c r="AB59" i="86" s="1"/>
  <c r="AX60" i="86"/>
  <c r="S60" i="86" s="1"/>
  <c r="AC60" i="86" s="1"/>
  <c r="AB61" i="86" s="1"/>
  <c r="AX64" i="86"/>
  <c r="S64" i="86" s="1"/>
  <c r="AC64" i="86" s="1"/>
  <c r="AB65" i="86" s="1"/>
  <c r="AX66" i="86"/>
  <c r="S66" i="86" s="1"/>
  <c r="AC66" i="86" s="1"/>
  <c r="AB67" i="86" s="1"/>
  <c r="AX70" i="86"/>
  <c r="S70" i="86" s="1"/>
  <c r="AC70" i="86" s="1"/>
  <c r="AB71" i="86" s="1"/>
  <c r="AX72" i="86"/>
  <c r="S72" i="86" s="1"/>
  <c r="AC72" i="86" s="1"/>
  <c r="AB73" i="86" s="1"/>
  <c r="AX76" i="86"/>
  <c r="S76" i="86" s="1"/>
  <c r="AC76" i="86" s="1"/>
  <c r="AB77" i="86" s="1"/>
  <c r="AX78" i="86"/>
  <c r="S78" i="86" s="1"/>
  <c r="AC78" i="86" s="1"/>
  <c r="AB79" i="86" s="1"/>
  <c r="AX82" i="86"/>
  <c r="S82" i="86" s="1"/>
  <c r="AC82" i="86" s="1"/>
  <c r="AB83" i="86" s="1"/>
  <c r="AX85" i="86"/>
  <c r="S85" i="86" s="1"/>
  <c r="AC85" i="86" s="1"/>
  <c r="AB86" i="86" s="1"/>
  <c r="AX84" i="86"/>
  <c r="S84" i="86" s="1"/>
  <c r="AC84" i="86" s="1"/>
  <c r="AB85" i="86" s="1"/>
  <c r="AJ87" i="94"/>
  <c r="AK87" i="94"/>
  <c r="AT87" i="94" s="1"/>
  <c r="AJ82" i="94"/>
  <c r="AK82" i="94"/>
  <c r="AT82" i="94" s="1"/>
  <c r="AJ76" i="94"/>
  <c r="AK76" i="94"/>
  <c r="AT76" i="94" s="1"/>
  <c r="AJ70" i="94"/>
  <c r="AK70" i="94"/>
  <c r="AT70" i="94" s="1"/>
  <c r="AJ64" i="94"/>
  <c r="AK64" i="94"/>
  <c r="AT64" i="94" s="1"/>
  <c r="AJ58" i="94"/>
  <c r="AK58" i="94"/>
  <c r="AT58" i="94" s="1"/>
  <c r="AJ52" i="94"/>
  <c r="AK52" i="94"/>
  <c r="AT52" i="94" s="1"/>
  <c r="AK46" i="94"/>
  <c r="AT46" i="94" s="1"/>
  <c r="AJ46" i="94"/>
  <c r="AK40" i="94"/>
  <c r="AT40" i="94" s="1"/>
  <c r="AJ40" i="94"/>
  <c r="AK34" i="94"/>
  <c r="AT34" i="94" s="1"/>
  <c r="AJ34" i="94"/>
  <c r="AK28" i="94"/>
  <c r="AT28" i="94" s="1"/>
  <c r="AJ28" i="94"/>
  <c r="AK22" i="94"/>
  <c r="AT22" i="94" s="1"/>
  <c r="AJ22" i="94"/>
  <c r="AJ16" i="94"/>
  <c r="AK16" i="94"/>
  <c r="AT16" i="94" s="1"/>
  <c r="AJ10" i="94"/>
  <c r="AK10" i="94"/>
  <c r="AT10" i="94" s="1"/>
  <c r="AJ5" i="94"/>
  <c r="AK5" i="94"/>
  <c r="AT5" i="94" s="1"/>
  <c r="AE89" i="74"/>
  <c r="AX89" i="74"/>
  <c r="S89" i="74" s="1"/>
  <c r="AC89" i="74" s="1"/>
  <c r="AG89" i="74"/>
  <c r="AP89" i="74" s="1"/>
  <c r="AP91" i="74" s="1"/>
  <c r="AF89" i="74"/>
  <c r="AO89" i="74" s="1"/>
  <c r="AO91" i="74" s="1"/>
  <c r="AH90" i="85"/>
  <c r="AQ90" i="85" s="1"/>
  <c r="AH89" i="81"/>
  <c r="AQ89" i="81" s="1"/>
  <c r="AR88" i="37"/>
  <c r="AK7" i="74" l="1"/>
  <c r="AT7" i="74" s="1"/>
  <c r="AG88" i="41"/>
  <c r="AP88" i="41" s="1"/>
  <c r="AF88" i="41"/>
  <c r="AO88" i="41" s="1"/>
  <c r="AE88" i="41"/>
  <c r="W89" i="41"/>
  <c r="AJ7" i="34"/>
  <c r="AK7" i="34"/>
  <c r="AT7" i="34" s="1"/>
  <c r="AE87" i="38"/>
  <c r="W88" i="38"/>
  <c r="AG87" i="38"/>
  <c r="AP87" i="38" s="1"/>
  <c r="AF87" i="38"/>
  <c r="AO87" i="38" s="1"/>
  <c r="AK5" i="86"/>
  <c r="AT5" i="86" s="1"/>
  <c r="AG88" i="29"/>
  <c r="AP88" i="29" s="1"/>
  <c r="AF88" i="29"/>
  <c r="AO88" i="29" s="1"/>
  <c r="W89" i="29"/>
  <c r="AE88" i="29"/>
  <c r="AK67" i="86"/>
  <c r="AT67" i="86" s="1"/>
  <c r="AK49" i="86"/>
  <c r="AT49" i="86" s="1"/>
  <c r="AK31" i="86"/>
  <c r="AT31" i="86" s="1"/>
  <c r="AK13" i="86"/>
  <c r="AT13" i="86" s="1"/>
  <c r="AK77" i="74"/>
  <c r="AT77" i="74" s="1"/>
  <c r="AK41" i="74"/>
  <c r="AT41" i="74" s="1"/>
  <c r="AK11" i="74"/>
  <c r="AT11" i="74" s="1"/>
  <c r="AJ11" i="34"/>
  <c r="AK11" i="34"/>
  <c r="AT11" i="34" s="1"/>
  <c r="AJ85" i="86"/>
  <c r="AK85" i="86"/>
  <c r="AT85" i="86" s="1"/>
  <c r="AK83" i="86"/>
  <c r="AT83" i="86" s="1"/>
  <c r="AK59" i="86"/>
  <c r="AT59" i="86" s="1"/>
  <c r="AK35" i="86"/>
  <c r="AT35" i="86" s="1"/>
  <c r="AK11" i="86"/>
  <c r="AT11" i="86" s="1"/>
  <c r="AX85" i="74"/>
  <c r="S85" i="74" s="1"/>
  <c r="AC85" i="74" s="1"/>
  <c r="AB86" i="74" s="1"/>
  <c r="AS10" i="94"/>
  <c r="AL10" i="94"/>
  <c r="AU10" i="94" s="1"/>
  <c r="AS64" i="94"/>
  <c r="AL64" i="94"/>
  <c r="AU64" i="94" s="1"/>
  <c r="AS82" i="94"/>
  <c r="AL82" i="94"/>
  <c r="AU82" i="94" s="1"/>
  <c r="AX88" i="86"/>
  <c r="S88" i="86" s="1"/>
  <c r="AC88" i="86" s="1"/>
  <c r="AB89" i="86" s="1"/>
  <c r="AX79" i="86"/>
  <c r="S79" i="86" s="1"/>
  <c r="AC79" i="86" s="1"/>
  <c r="AB80" i="86" s="1"/>
  <c r="AX73" i="86"/>
  <c r="S73" i="86" s="1"/>
  <c r="AC73" i="86" s="1"/>
  <c r="AB74" i="86" s="1"/>
  <c r="AX67" i="86"/>
  <c r="S67" i="86" s="1"/>
  <c r="AC67" i="86" s="1"/>
  <c r="AB68" i="86" s="1"/>
  <c r="AX61" i="86"/>
  <c r="S61" i="86" s="1"/>
  <c r="AC61" i="86" s="1"/>
  <c r="AB62" i="86" s="1"/>
  <c r="AX55" i="86"/>
  <c r="S55" i="86" s="1"/>
  <c r="AC55" i="86" s="1"/>
  <c r="AB56" i="86" s="1"/>
  <c r="AX49" i="86"/>
  <c r="S49" i="86" s="1"/>
  <c r="AC49" i="86" s="1"/>
  <c r="AB50" i="86" s="1"/>
  <c r="AX43" i="86"/>
  <c r="S43" i="86" s="1"/>
  <c r="AC43" i="86" s="1"/>
  <c r="AB44" i="86" s="1"/>
  <c r="AX37" i="86"/>
  <c r="S37" i="86" s="1"/>
  <c r="AC37" i="86" s="1"/>
  <c r="AB38" i="86" s="1"/>
  <c r="AX31" i="86"/>
  <c r="S31" i="86" s="1"/>
  <c r="AC31" i="86" s="1"/>
  <c r="AB32" i="86" s="1"/>
  <c r="AX25" i="86"/>
  <c r="S25" i="86" s="1"/>
  <c r="AC25" i="86" s="1"/>
  <c r="AB26" i="86" s="1"/>
  <c r="AX19" i="86"/>
  <c r="S19" i="86" s="1"/>
  <c r="AC19" i="86" s="1"/>
  <c r="AB20" i="86" s="1"/>
  <c r="AX13" i="86"/>
  <c r="S13" i="86" s="1"/>
  <c r="AC13" i="86" s="1"/>
  <c r="AB14" i="86" s="1"/>
  <c r="AX7" i="86"/>
  <c r="S7" i="86" s="1"/>
  <c r="AC7" i="86" s="1"/>
  <c r="AB8" i="86" s="1"/>
  <c r="AX83" i="74"/>
  <c r="S83" i="74" s="1"/>
  <c r="AC83" i="74" s="1"/>
  <c r="AB84" i="74" s="1"/>
  <c r="AX77" i="74"/>
  <c r="S77" i="74" s="1"/>
  <c r="AC77" i="74" s="1"/>
  <c r="AB78" i="74" s="1"/>
  <c r="AX71" i="74"/>
  <c r="S71" i="74" s="1"/>
  <c r="AC71" i="74" s="1"/>
  <c r="AB72" i="74" s="1"/>
  <c r="AX65" i="74"/>
  <c r="S65" i="74" s="1"/>
  <c r="AC65" i="74" s="1"/>
  <c r="AB66" i="74" s="1"/>
  <c r="AX59" i="74"/>
  <c r="S59" i="74" s="1"/>
  <c r="AC59" i="74" s="1"/>
  <c r="AB60" i="74" s="1"/>
  <c r="AX53" i="74"/>
  <c r="S53" i="74" s="1"/>
  <c r="AC53" i="74" s="1"/>
  <c r="AB54" i="74" s="1"/>
  <c r="AX47" i="74"/>
  <c r="S47" i="74" s="1"/>
  <c r="AC47" i="74" s="1"/>
  <c r="AB48" i="74" s="1"/>
  <c r="AX41" i="74"/>
  <c r="S41" i="74" s="1"/>
  <c r="AC41" i="74" s="1"/>
  <c r="AB42" i="74" s="1"/>
  <c r="AX35" i="74"/>
  <c r="S35" i="74" s="1"/>
  <c r="AC35" i="74" s="1"/>
  <c r="AB36" i="74" s="1"/>
  <c r="AX29" i="74"/>
  <c r="S29" i="74" s="1"/>
  <c r="AC29" i="74" s="1"/>
  <c r="AB30" i="74" s="1"/>
  <c r="AX23" i="74"/>
  <c r="S23" i="74" s="1"/>
  <c r="AC23" i="74" s="1"/>
  <c r="AB24" i="74" s="1"/>
  <c r="AX17" i="74"/>
  <c r="S17" i="74" s="1"/>
  <c r="AC17" i="74" s="1"/>
  <c r="AB18" i="74" s="1"/>
  <c r="AX11" i="74"/>
  <c r="S11" i="74" s="1"/>
  <c r="AC11" i="74" s="1"/>
  <c r="AB12" i="74" s="1"/>
  <c r="AX5" i="74"/>
  <c r="S5" i="74" s="1"/>
  <c r="AC5" i="74" s="1"/>
  <c r="AB6" i="74" s="1"/>
  <c r="AS11" i="94"/>
  <c r="AL11" i="94"/>
  <c r="AU11" i="94" s="1"/>
  <c r="AS29" i="94"/>
  <c r="AL29" i="94"/>
  <c r="AU29" i="94" s="1"/>
  <c r="AS47" i="94"/>
  <c r="AL47" i="94"/>
  <c r="AU47" i="94" s="1"/>
  <c r="AH87" i="46"/>
  <c r="AQ87" i="46" s="1"/>
  <c r="AS8" i="94"/>
  <c r="AL8" i="94"/>
  <c r="AU8" i="94" s="1"/>
  <c r="AS62" i="94"/>
  <c r="AL62" i="94"/>
  <c r="AU62" i="94" s="1"/>
  <c r="AH88" i="29"/>
  <c r="AQ88" i="29" s="1"/>
  <c r="AS18" i="94"/>
  <c r="AL18" i="94"/>
  <c r="AU18" i="94" s="1"/>
  <c r="AS36" i="94"/>
  <c r="AL36" i="94"/>
  <c r="AU36" i="94" s="1"/>
  <c r="AS54" i="94"/>
  <c r="AL54" i="94"/>
  <c r="AU54" i="94" s="1"/>
  <c r="AS72" i="94"/>
  <c r="AL72" i="94"/>
  <c r="AU72" i="94" s="1"/>
  <c r="AK84" i="34"/>
  <c r="AT84" i="34" s="1"/>
  <c r="AJ84" i="34"/>
  <c r="AK78" i="34"/>
  <c r="AT78" i="34" s="1"/>
  <c r="AJ78" i="34"/>
  <c r="AK72" i="34"/>
  <c r="AT72" i="34" s="1"/>
  <c r="AJ72" i="34"/>
  <c r="AK66" i="34"/>
  <c r="AT66" i="34" s="1"/>
  <c r="AJ66" i="34"/>
  <c r="AK60" i="34"/>
  <c r="AT60" i="34" s="1"/>
  <c r="AJ60" i="34"/>
  <c r="AK54" i="34"/>
  <c r="AT54" i="34" s="1"/>
  <c r="AJ54" i="34"/>
  <c r="AK48" i="34"/>
  <c r="AT48" i="34" s="1"/>
  <c r="AJ48" i="34"/>
  <c r="AK42" i="34"/>
  <c r="AT42" i="34" s="1"/>
  <c r="AJ42" i="34"/>
  <c r="AK36" i="34"/>
  <c r="AT36" i="34" s="1"/>
  <c r="AJ36" i="34"/>
  <c r="AK30" i="34"/>
  <c r="AT30" i="34" s="1"/>
  <c r="AJ30" i="34"/>
  <c r="AK24" i="34"/>
  <c r="AT24" i="34" s="1"/>
  <c r="AJ24" i="34"/>
  <c r="AK18" i="34"/>
  <c r="AT18" i="34" s="1"/>
  <c r="AJ18" i="34"/>
  <c r="AK12" i="34"/>
  <c r="AT12" i="34" s="1"/>
  <c r="AJ12" i="34"/>
  <c r="AX5" i="34"/>
  <c r="S5" i="34" s="1"/>
  <c r="AC5" i="34" s="1"/>
  <c r="AB6" i="34" s="1"/>
  <c r="AS13" i="94"/>
  <c r="AL13" i="94"/>
  <c r="AU13" i="94" s="1"/>
  <c r="AS31" i="94"/>
  <c r="AL31" i="94"/>
  <c r="AU31" i="94" s="1"/>
  <c r="AS49" i="94"/>
  <c r="AL49" i="94"/>
  <c r="AU49" i="94" s="1"/>
  <c r="AS86" i="94"/>
  <c r="AL86" i="94"/>
  <c r="AU86" i="94" s="1"/>
  <c r="AS14" i="94"/>
  <c r="AL14" i="94"/>
  <c r="AU14" i="94" s="1"/>
  <c r="AS3" i="94"/>
  <c r="AL3" i="94"/>
  <c r="AU3" i="94" s="1"/>
  <c r="AS21" i="94"/>
  <c r="AL21" i="94"/>
  <c r="AU21" i="94" s="1"/>
  <c r="AS39" i="94"/>
  <c r="AL39" i="94"/>
  <c r="AU39" i="94" s="1"/>
  <c r="AS57" i="94"/>
  <c r="AL57" i="94"/>
  <c r="AU57" i="94" s="1"/>
  <c r="AS75" i="94"/>
  <c r="AL75" i="94"/>
  <c r="AU75" i="94" s="1"/>
  <c r="AS20" i="94"/>
  <c r="AL20" i="94"/>
  <c r="AU20" i="94" s="1"/>
  <c r="AI88" i="93"/>
  <c r="AN88" i="93"/>
  <c r="X90" i="81"/>
  <c r="Y90" i="81"/>
  <c r="Z90" i="81" s="1"/>
  <c r="AS34" i="94"/>
  <c r="AL34" i="94"/>
  <c r="AU34" i="94" s="1"/>
  <c r="AJ73" i="86"/>
  <c r="AK73" i="86"/>
  <c r="AT73" i="86" s="1"/>
  <c r="AJ55" i="86"/>
  <c r="AK55" i="86"/>
  <c r="AT55" i="86" s="1"/>
  <c r="AJ37" i="86"/>
  <c r="AK37" i="86"/>
  <c r="AT37" i="86" s="1"/>
  <c r="AJ7" i="86"/>
  <c r="AK7" i="86"/>
  <c r="AT7" i="86" s="1"/>
  <c r="AJ65" i="74"/>
  <c r="AK65" i="74"/>
  <c r="AT65" i="74" s="1"/>
  <c r="AK35" i="74"/>
  <c r="AT35" i="74" s="1"/>
  <c r="AE87" i="46"/>
  <c r="W88" i="46"/>
  <c r="AF87" i="46"/>
  <c r="AO87" i="46" s="1"/>
  <c r="AG87" i="46"/>
  <c r="AP87" i="46" s="1"/>
  <c r="AK88" i="34"/>
  <c r="AT88" i="34" s="1"/>
  <c r="AJ88" i="34"/>
  <c r="AJ71" i="34"/>
  <c r="AK71" i="34"/>
  <c r="AT71" i="34" s="1"/>
  <c r="AJ53" i="34"/>
  <c r="AK53" i="34"/>
  <c r="AT53" i="34" s="1"/>
  <c r="AJ41" i="34"/>
  <c r="AK41" i="34"/>
  <c r="AT41" i="34" s="1"/>
  <c r="AJ29" i="34"/>
  <c r="AK29" i="34"/>
  <c r="AT29" i="34" s="1"/>
  <c r="AJ23" i="34"/>
  <c r="AK23" i="34"/>
  <c r="AT23" i="34" s="1"/>
  <c r="AS67" i="94"/>
  <c r="AL67" i="94"/>
  <c r="AU67" i="94" s="1"/>
  <c r="AH87" i="73"/>
  <c r="AQ87" i="73" s="1"/>
  <c r="AS56" i="94"/>
  <c r="AL56" i="94"/>
  <c r="AU56" i="94" s="1"/>
  <c r="AS6" i="94"/>
  <c r="AL6" i="94"/>
  <c r="AU6" i="94" s="1"/>
  <c r="AN89" i="74"/>
  <c r="AN91" i="74" s="1"/>
  <c r="AI89" i="74"/>
  <c r="AS16" i="94"/>
  <c r="AL16" i="94"/>
  <c r="AU16" i="94" s="1"/>
  <c r="AS52" i="94"/>
  <c r="AL52" i="94"/>
  <c r="AU52" i="94" s="1"/>
  <c r="AS70" i="94"/>
  <c r="AL70" i="94"/>
  <c r="AU70" i="94" s="1"/>
  <c r="AS87" i="94"/>
  <c r="AL87" i="94"/>
  <c r="AU87" i="94" s="1"/>
  <c r="AX83" i="86"/>
  <c r="S83" i="86" s="1"/>
  <c r="AC83" i="86" s="1"/>
  <c r="AB84" i="86" s="1"/>
  <c r="AX77" i="86"/>
  <c r="S77" i="86" s="1"/>
  <c r="AC77" i="86" s="1"/>
  <c r="AB78" i="86" s="1"/>
  <c r="AX71" i="86"/>
  <c r="S71" i="86" s="1"/>
  <c r="AC71" i="86" s="1"/>
  <c r="AB72" i="86" s="1"/>
  <c r="AX65" i="86"/>
  <c r="S65" i="86" s="1"/>
  <c r="AC65" i="86" s="1"/>
  <c r="AB66" i="86" s="1"/>
  <c r="AX59" i="86"/>
  <c r="S59" i="86" s="1"/>
  <c r="AC59" i="86" s="1"/>
  <c r="AB60" i="86" s="1"/>
  <c r="AX53" i="86"/>
  <c r="S53" i="86" s="1"/>
  <c r="AC53" i="86" s="1"/>
  <c r="AB54" i="86" s="1"/>
  <c r="AX47" i="86"/>
  <c r="S47" i="86" s="1"/>
  <c r="AC47" i="86" s="1"/>
  <c r="AB48" i="86" s="1"/>
  <c r="AX41" i="86"/>
  <c r="S41" i="86" s="1"/>
  <c r="AC41" i="86" s="1"/>
  <c r="AB42" i="86" s="1"/>
  <c r="AX35" i="86"/>
  <c r="S35" i="86" s="1"/>
  <c r="AC35" i="86" s="1"/>
  <c r="AB36" i="86" s="1"/>
  <c r="AX29" i="86"/>
  <c r="S29" i="86" s="1"/>
  <c r="AC29" i="86" s="1"/>
  <c r="AB30" i="86" s="1"/>
  <c r="AX23" i="86"/>
  <c r="S23" i="86" s="1"/>
  <c r="AC23" i="86" s="1"/>
  <c r="AB24" i="86" s="1"/>
  <c r="AX17" i="86"/>
  <c r="S17" i="86" s="1"/>
  <c r="AC17" i="86" s="1"/>
  <c r="AB18" i="86" s="1"/>
  <c r="AX11" i="86"/>
  <c r="S11" i="86" s="1"/>
  <c r="AC11" i="86" s="1"/>
  <c r="AB12" i="86" s="1"/>
  <c r="AX5" i="86"/>
  <c r="S5" i="86" s="1"/>
  <c r="AC5" i="86" s="1"/>
  <c r="AB6" i="86" s="1"/>
  <c r="AR86" i="38"/>
  <c r="Z91" i="77"/>
  <c r="X91" i="77"/>
  <c r="Y91" i="77"/>
  <c r="AX84" i="74"/>
  <c r="S84" i="74" s="1"/>
  <c r="AC84" i="74" s="1"/>
  <c r="AB85" i="74" s="1"/>
  <c r="AX81" i="74"/>
  <c r="S81" i="74" s="1"/>
  <c r="AC81" i="74" s="1"/>
  <c r="AB82" i="74" s="1"/>
  <c r="AX75" i="74"/>
  <c r="S75" i="74" s="1"/>
  <c r="AC75" i="74" s="1"/>
  <c r="AB76" i="74" s="1"/>
  <c r="AX69" i="74"/>
  <c r="S69" i="74" s="1"/>
  <c r="AC69" i="74" s="1"/>
  <c r="AB70" i="74" s="1"/>
  <c r="AX63" i="74"/>
  <c r="S63" i="74" s="1"/>
  <c r="AC63" i="74" s="1"/>
  <c r="AB64" i="74" s="1"/>
  <c r="AX57" i="74"/>
  <c r="S57" i="74" s="1"/>
  <c r="AC57" i="74" s="1"/>
  <c r="AB58" i="74" s="1"/>
  <c r="AX51" i="74"/>
  <c r="S51" i="74" s="1"/>
  <c r="AC51" i="74" s="1"/>
  <c r="AB52" i="74" s="1"/>
  <c r="AX45" i="74"/>
  <c r="S45" i="74" s="1"/>
  <c r="AC45" i="74" s="1"/>
  <c r="AB46" i="74" s="1"/>
  <c r="AX39" i="74"/>
  <c r="S39" i="74" s="1"/>
  <c r="AC39" i="74" s="1"/>
  <c r="AB40" i="74" s="1"/>
  <c r="AX33" i="74"/>
  <c r="S33" i="74" s="1"/>
  <c r="AC33" i="74" s="1"/>
  <c r="AB34" i="74" s="1"/>
  <c r="AX27" i="74"/>
  <c r="S27" i="74" s="1"/>
  <c r="AC27" i="74" s="1"/>
  <c r="AB28" i="74" s="1"/>
  <c r="AX21" i="74"/>
  <c r="S21" i="74" s="1"/>
  <c r="AC21" i="74" s="1"/>
  <c r="AB22" i="74" s="1"/>
  <c r="AX15" i="74"/>
  <c r="S15" i="74" s="1"/>
  <c r="AC15" i="74" s="1"/>
  <c r="AB16" i="74" s="1"/>
  <c r="AX9" i="74"/>
  <c r="S9" i="74" s="1"/>
  <c r="AC9" i="74" s="1"/>
  <c r="AB10" i="74" s="1"/>
  <c r="AX3" i="74"/>
  <c r="S3" i="74" s="1"/>
  <c r="AC3" i="74" s="1"/>
  <c r="AS17" i="94"/>
  <c r="AL17" i="94"/>
  <c r="AU17" i="94" s="1"/>
  <c r="AS35" i="94"/>
  <c r="AL35" i="94"/>
  <c r="AU35" i="94" s="1"/>
  <c r="AS53" i="94"/>
  <c r="AL53" i="94"/>
  <c r="AU53" i="94" s="1"/>
  <c r="AS71" i="94"/>
  <c r="AL71" i="94"/>
  <c r="AU71" i="94" s="1"/>
  <c r="AS26" i="94"/>
  <c r="AL26" i="94"/>
  <c r="AU26" i="94" s="1"/>
  <c r="AS80" i="94"/>
  <c r="AL80" i="94"/>
  <c r="AU80" i="94" s="1"/>
  <c r="AS24" i="94"/>
  <c r="AL24" i="94"/>
  <c r="AU24" i="94" s="1"/>
  <c r="AS42" i="94"/>
  <c r="AL42" i="94"/>
  <c r="AU42" i="94" s="1"/>
  <c r="AS60" i="94"/>
  <c r="AL60" i="94"/>
  <c r="AU60" i="94" s="1"/>
  <c r="AS78" i="94"/>
  <c r="AL78" i="94"/>
  <c r="AU78" i="94" s="1"/>
  <c r="AH87" i="38"/>
  <c r="AQ87" i="38" s="1"/>
  <c r="Y89" i="26"/>
  <c r="X89" i="26"/>
  <c r="Z89" i="26" s="1"/>
  <c r="AJ86" i="34"/>
  <c r="AK86" i="34"/>
  <c r="AT86" i="34" s="1"/>
  <c r="AK82" i="34"/>
  <c r="AT82" i="34" s="1"/>
  <c r="AJ82" i="34"/>
  <c r="AK76" i="34"/>
  <c r="AT76" i="34" s="1"/>
  <c r="AJ76" i="34"/>
  <c r="AK70" i="34"/>
  <c r="AT70" i="34" s="1"/>
  <c r="AJ70" i="34"/>
  <c r="AJ64" i="34"/>
  <c r="AK64" i="34"/>
  <c r="AT64" i="34" s="1"/>
  <c r="AJ58" i="34"/>
  <c r="AK58" i="34"/>
  <c r="AT58" i="34" s="1"/>
  <c r="AJ52" i="34"/>
  <c r="AK52" i="34"/>
  <c r="AT52" i="34" s="1"/>
  <c r="AJ46" i="34"/>
  <c r="AK46" i="34"/>
  <c r="AT46" i="34" s="1"/>
  <c r="AJ40" i="34"/>
  <c r="AK40" i="34"/>
  <c r="AT40" i="34" s="1"/>
  <c r="AJ34" i="34"/>
  <c r="AK34" i="34"/>
  <c r="AT34" i="34" s="1"/>
  <c r="AJ28" i="34"/>
  <c r="AK28" i="34"/>
  <c r="AT28" i="34" s="1"/>
  <c r="AJ22" i="34"/>
  <c r="AK22" i="34"/>
  <c r="AT22" i="34" s="1"/>
  <c r="AJ16" i="34"/>
  <c r="AK16" i="34"/>
  <c r="AT16" i="34" s="1"/>
  <c r="AJ10" i="34"/>
  <c r="AK10" i="34"/>
  <c r="AT10" i="34" s="1"/>
  <c r="AS19" i="94"/>
  <c r="AL19" i="94"/>
  <c r="AU19" i="94" s="1"/>
  <c r="AS37" i="94"/>
  <c r="AL37" i="94"/>
  <c r="AU37" i="94" s="1"/>
  <c r="AS32" i="94"/>
  <c r="AL32" i="94"/>
  <c r="AU32" i="94" s="1"/>
  <c r="AS88" i="94"/>
  <c r="AL88" i="94"/>
  <c r="AU88" i="94" s="1"/>
  <c r="Y88" i="25"/>
  <c r="X88" i="25"/>
  <c r="AS9" i="94"/>
  <c r="AL9" i="94"/>
  <c r="AU9" i="94" s="1"/>
  <c r="AS27" i="94"/>
  <c r="AL27" i="94"/>
  <c r="AU27" i="94" s="1"/>
  <c r="AS45" i="94"/>
  <c r="AL45" i="94"/>
  <c r="AU45" i="94" s="1"/>
  <c r="AS63" i="94"/>
  <c r="AL63" i="94"/>
  <c r="AU63" i="94" s="1"/>
  <c r="AS81" i="94"/>
  <c r="AL81" i="94"/>
  <c r="AU81" i="94" s="1"/>
  <c r="AR86" i="46"/>
  <c r="AK71" i="74"/>
  <c r="AT71" i="74" s="1"/>
  <c r="AJ53" i="74"/>
  <c r="AK53" i="74"/>
  <c r="AT53" i="74" s="1"/>
  <c r="AJ23" i="74"/>
  <c r="AK23" i="74"/>
  <c r="AT23" i="74" s="1"/>
  <c r="X86" i="82"/>
  <c r="Z86" i="82" s="1"/>
  <c r="Y86" i="82"/>
  <c r="AJ77" i="34"/>
  <c r="AK77" i="34"/>
  <c r="AT77" i="34" s="1"/>
  <c r="AJ59" i="34"/>
  <c r="AK59" i="34"/>
  <c r="AT59" i="34" s="1"/>
  <c r="AJ35" i="34"/>
  <c r="AK35" i="34"/>
  <c r="AT35" i="34" s="1"/>
  <c r="AJ71" i="86"/>
  <c r="AK71" i="86"/>
  <c r="AT71" i="86" s="1"/>
  <c r="AJ47" i="86"/>
  <c r="AK47" i="86"/>
  <c r="AT47" i="86" s="1"/>
  <c r="AK23" i="86"/>
  <c r="AT23" i="86" s="1"/>
  <c r="X91" i="45"/>
  <c r="Y91" i="45"/>
  <c r="AS44" i="94"/>
  <c r="AL44" i="94"/>
  <c r="AU44" i="94" s="1"/>
  <c r="Y88" i="78"/>
  <c r="X88" i="78"/>
  <c r="AX80" i="74"/>
  <c r="S80" i="74" s="1"/>
  <c r="AC80" i="74" s="1"/>
  <c r="AB81" i="74" s="1"/>
  <c r="AX74" i="74"/>
  <c r="S74" i="74" s="1"/>
  <c r="AC74" i="74" s="1"/>
  <c r="AB75" i="74" s="1"/>
  <c r="AX68" i="74"/>
  <c r="S68" i="74" s="1"/>
  <c r="AC68" i="74" s="1"/>
  <c r="AB69" i="74" s="1"/>
  <c r="AX62" i="74"/>
  <c r="S62" i="74" s="1"/>
  <c r="AC62" i="74" s="1"/>
  <c r="AB63" i="74" s="1"/>
  <c r="AX56" i="74"/>
  <c r="S56" i="74" s="1"/>
  <c r="AC56" i="74" s="1"/>
  <c r="AB57" i="74" s="1"/>
  <c r="AX50" i="74"/>
  <c r="S50" i="74" s="1"/>
  <c r="AC50" i="74" s="1"/>
  <c r="AB51" i="74" s="1"/>
  <c r="AX44" i="74"/>
  <c r="S44" i="74" s="1"/>
  <c r="AC44" i="74" s="1"/>
  <c r="AB45" i="74" s="1"/>
  <c r="AX38" i="74"/>
  <c r="S38" i="74" s="1"/>
  <c r="AC38" i="74" s="1"/>
  <c r="AB39" i="74" s="1"/>
  <c r="AX32" i="74"/>
  <c r="S32" i="74" s="1"/>
  <c r="AC32" i="74" s="1"/>
  <c r="AB33" i="74" s="1"/>
  <c r="AX26" i="74"/>
  <c r="S26" i="74" s="1"/>
  <c r="AC26" i="74" s="1"/>
  <c r="AB27" i="74" s="1"/>
  <c r="AX20" i="74"/>
  <c r="S20" i="74" s="1"/>
  <c r="AC20" i="74" s="1"/>
  <c r="AB21" i="74" s="1"/>
  <c r="AX14" i="74"/>
  <c r="S14" i="74" s="1"/>
  <c r="AC14" i="74" s="1"/>
  <c r="AB15" i="74" s="1"/>
  <c r="AX8" i="74"/>
  <c r="S8" i="74" s="1"/>
  <c r="AC8" i="74" s="1"/>
  <c r="AB9" i="74" s="1"/>
  <c r="AX4" i="74"/>
  <c r="S4" i="74" s="1"/>
  <c r="AC4" i="74" s="1"/>
  <c r="AB5" i="74" s="1"/>
  <c r="AS59" i="94"/>
  <c r="AL59" i="94"/>
  <c r="AU59" i="94" s="1"/>
  <c r="AS77" i="94"/>
  <c r="AL77" i="94"/>
  <c r="AU77" i="94" s="1"/>
  <c r="AL89" i="94"/>
  <c r="AU89" i="94" s="1"/>
  <c r="AR89" i="94"/>
  <c r="AR91" i="94" s="1"/>
  <c r="X89" i="33"/>
  <c r="Y89" i="33"/>
  <c r="AN85" i="82"/>
  <c r="AI85" i="82"/>
  <c r="AJ89" i="34"/>
  <c r="AS89" i="34" s="1"/>
  <c r="AK89" i="34"/>
  <c r="AT89" i="34" s="1"/>
  <c r="AK81" i="34"/>
  <c r="AT81" i="34" s="1"/>
  <c r="AJ81" i="34"/>
  <c r="AK75" i="34"/>
  <c r="AT75" i="34" s="1"/>
  <c r="AJ75" i="34"/>
  <c r="AK69" i="34"/>
  <c r="AT69" i="34" s="1"/>
  <c r="AJ69" i="34"/>
  <c r="AK63" i="34"/>
  <c r="AT63" i="34" s="1"/>
  <c r="AJ63" i="34"/>
  <c r="AK57" i="34"/>
  <c r="AT57" i="34" s="1"/>
  <c r="AJ57" i="34"/>
  <c r="AK51" i="34"/>
  <c r="AT51" i="34" s="1"/>
  <c r="AJ51" i="34"/>
  <c r="AK45" i="34"/>
  <c r="AT45" i="34" s="1"/>
  <c r="AJ45" i="34"/>
  <c r="AK39" i="34"/>
  <c r="AT39" i="34" s="1"/>
  <c r="AJ39" i="34"/>
  <c r="AK33" i="34"/>
  <c r="AT33" i="34" s="1"/>
  <c r="AJ33" i="34"/>
  <c r="AK27" i="34"/>
  <c r="AT27" i="34" s="1"/>
  <c r="AJ27" i="34"/>
  <c r="AK21" i="34"/>
  <c r="AT21" i="34" s="1"/>
  <c r="AJ21" i="34"/>
  <c r="AK15" i="34"/>
  <c r="AT15" i="34" s="1"/>
  <c r="AJ15" i="34"/>
  <c r="AJ9" i="34"/>
  <c r="AK9" i="34"/>
  <c r="AT9" i="34" s="1"/>
  <c r="AJ3" i="34"/>
  <c r="AB4" i="34"/>
  <c r="AS55" i="94"/>
  <c r="AL55" i="94"/>
  <c r="AU55" i="94" s="1"/>
  <c r="AS73" i="94"/>
  <c r="AL73" i="94"/>
  <c r="AU73" i="94" s="1"/>
  <c r="Z87" i="73"/>
  <c r="AR87" i="29"/>
  <c r="AS74" i="94"/>
  <c r="AL74" i="94"/>
  <c r="AU74" i="94" s="1"/>
  <c r="X89" i="93"/>
  <c r="Y89" i="93"/>
  <c r="Z89" i="93" s="1"/>
  <c r="AN90" i="85"/>
  <c r="AI90" i="85"/>
  <c r="AI89" i="81"/>
  <c r="AN89" i="81"/>
  <c r="AK86" i="86"/>
  <c r="AT86" i="86" s="1"/>
  <c r="AJ79" i="86"/>
  <c r="AK79" i="86"/>
  <c r="AT79" i="86" s="1"/>
  <c r="AK61" i="86"/>
  <c r="AT61" i="86" s="1"/>
  <c r="AJ43" i="86"/>
  <c r="AK43" i="86"/>
  <c r="AT43" i="86" s="1"/>
  <c r="AK25" i="86"/>
  <c r="AT25" i="86" s="1"/>
  <c r="AN90" i="45"/>
  <c r="AI90" i="45"/>
  <c r="AJ83" i="74"/>
  <c r="AK83" i="74"/>
  <c r="AT83" i="74" s="1"/>
  <c r="AJ47" i="74"/>
  <c r="AK47" i="74"/>
  <c r="AT47" i="74" s="1"/>
  <c r="AJ17" i="74"/>
  <c r="AK17" i="74"/>
  <c r="AT17" i="74" s="1"/>
  <c r="AJ83" i="34"/>
  <c r="AK83" i="34"/>
  <c r="AT83" i="34" s="1"/>
  <c r="AJ65" i="34"/>
  <c r="AK65" i="34"/>
  <c r="AT65" i="34" s="1"/>
  <c r="AJ47" i="34"/>
  <c r="AK47" i="34"/>
  <c r="AT47" i="34" s="1"/>
  <c r="AK5" i="34"/>
  <c r="AT5" i="34" s="1"/>
  <c r="AS22" i="94"/>
  <c r="AL22" i="94"/>
  <c r="AU22" i="94" s="1"/>
  <c r="AS40" i="94"/>
  <c r="AL40" i="94"/>
  <c r="AU40" i="94" s="1"/>
  <c r="AJ77" i="86"/>
  <c r="AK77" i="86"/>
  <c r="AT77" i="86" s="1"/>
  <c r="AJ53" i="86"/>
  <c r="AK53" i="86"/>
  <c r="AT53" i="86" s="1"/>
  <c r="AJ29" i="86"/>
  <c r="AK29" i="86"/>
  <c r="AT29" i="86" s="1"/>
  <c r="AS5" i="94"/>
  <c r="AL5" i="94"/>
  <c r="AU5" i="94" s="1"/>
  <c r="AS58" i="94"/>
  <c r="AL58" i="94"/>
  <c r="AU58" i="94" s="1"/>
  <c r="AS76" i="94"/>
  <c r="AL76" i="94"/>
  <c r="AU76" i="94" s="1"/>
  <c r="AX87" i="86"/>
  <c r="S87" i="86" s="1"/>
  <c r="AC87" i="86" s="1"/>
  <c r="AB88" i="86" s="1"/>
  <c r="AX81" i="86"/>
  <c r="S81" i="86" s="1"/>
  <c r="AC81" i="86" s="1"/>
  <c r="AB82" i="86" s="1"/>
  <c r="AX75" i="86"/>
  <c r="S75" i="86" s="1"/>
  <c r="AC75" i="86" s="1"/>
  <c r="AB76" i="86" s="1"/>
  <c r="AX69" i="86"/>
  <c r="S69" i="86" s="1"/>
  <c r="AC69" i="86" s="1"/>
  <c r="AB70" i="86" s="1"/>
  <c r="AX63" i="86"/>
  <c r="S63" i="86" s="1"/>
  <c r="AC63" i="86" s="1"/>
  <c r="AB64" i="86" s="1"/>
  <c r="AX57" i="86"/>
  <c r="S57" i="86" s="1"/>
  <c r="AC57" i="86" s="1"/>
  <c r="AB58" i="86" s="1"/>
  <c r="AX51" i="86"/>
  <c r="S51" i="86" s="1"/>
  <c r="AC51" i="86" s="1"/>
  <c r="AB52" i="86" s="1"/>
  <c r="AX45" i="86"/>
  <c r="S45" i="86" s="1"/>
  <c r="AC45" i="86" s="1"/>
  <c r="AB46" i="86" s="1"/>
  <c r="AX39" i="86"/>
  <c r="S39" i="86" s="1"/>
  <c r="AC39" i="86" s="1"/>
  <c r="AB40" i="86" s="1"/>
  <c r="AX33" i="86"/>
  <c r="S33" i="86" s="1"/>
  <c r="AC33" i="86" s="1"/>
  <c r="AB34" i="86" s="1"/>
  <c r="AX27" i="86"/>
  <c r="S27" i="86" s="1"/>
  <c r="AC27" i="86" s="1"/>
  <c r="AB28" i="86" s="1"/>
  <c r="AX21" i="86"/>
  <c r="S21" i="86" s="1"/>
  <c r="AC21" i="86" s="1"/>
  <c r="AB22" i="86" s="1"/>
  <c r="AX15" i="86"/>
  <c r="S15" i="86" s="1"/>
  <c r="AC15" i="86" s="1"/>
  <c r="AB16" i="86" s="1"/>
  <c r="AX9" i="86"/>
  <c r="S9" i="86" s="1"/>
  <c r="AC9" i="86" s="1"/>
  <c r="AB10" i="86" s="1"/>
  <c r="AX3" i="86"/>
  <c r="S3" i="86" s="1"/>
  <c r="AC3" i="86" s="1"/>
  <c r="AN90" i="77"/>
  <c r="AI90" i="77"/>
  <c r="AI87" i="78"/>
  <c r="AN87" i="78"/>
  <c r="AX86" i="74"/>
  <c r="S86" i="74" s="1"/>
  <c r="AC86" i="74" s="1"/>
  <c r="AB87" i="74" s="1"/>
  <c r="AX79" i="74"/>
  <c r="S79" i="74" s="1"/>
  <c r="AC79" i="74" s="1"/>
  <c r="AB80" i="74" s="1"/>
  <c r="AX73" i="74"/>
  <c r="S73" i="74" s="1"/>
  <c r="AC73" i="74" s="1"/>
  <c r="AB74" i="74" s="1"/>
  <c r="AX67" i="74"/>
  <c r="S67" i="74" s="1"/>
  <c r="AC67" i="74" s="1"/>
  <c r="AB68" i="74" s="1"/>
  <c r="AX61" i="74"/>
  <c r="S61" i="74" s="1"/>
  <c r="AC61" i="74" s="1"/>
  <c r="AB62" i="74" s="1"/>
  <c r="AX55" i="74"/>
  <c r="S55" i="74" s="1"/>
  <c r="AC55" i="74" s="1"/>
  <c r="AB56" i="74" s="1"/>
  <c r="AX49" i="74"/>
  <c r="S49" i="74" s="1"/>
  <c r="AC49" i="74" s="1"/>
  <c r="AB50" i="74" s="1"/>
  <c r="AX43" i="74"/>
  <c r="S43" i="74" s="1"/>
  <c r="AC43" i="74" s="1"/>
  <c r="AB44" i="74" s="1"/>
  <c r="AX37" i="74"/>
  <c r="S37" i="74" s="1"/>
  <c r="AC37" i="74" s="1"/>
  <c r="AB38" i="74" s="1"/>
  <c r="AX31" i="74"/>
  <c r="S31" i="74" s="1"/>
  <c r="AC31" i="74" s="1"/>
  <c r="AB32" i="74" s="1"/>
  <c r="AX25" i="74"/>
  <c r="S25" i="74" s="1"/>
  <c r="AC25" i="74" s="1"/>
  <c r="AB26" i="74" s="1"/>
  <c r="AX19" i="74"/>
  <c r="S19" i="74" s="1"/>
  <c r="AC19" i="74" s="1"/>
  <c r="AB20" i="74" s="1"/>
  <c r="AX13" i="74"/>
  <c r="S13" i="74" s="1"/>
  <c r="AC13" i="74" s="1"/>
  <c r="AB14" i="74" s="1"/>
  <c r="AX7" i="74"/>
  <c r="S7" i="74" s="1"/>
  <c r="AC7" i="74" s="1"/>
  <c r="AB8" i="74" s="1"/>
  <c r="AS23" i="94"/>
  <c r="AL23" i="94"/>
  <c r="AU23" i="94" s="1"/>
  <c r="AS41" i="94"/>
  <c r="AL41" i="94"/>
  <c r="AU41" i="94" s="1"/>
  <c r="AN88" i="33"/>
  <c r="AI88" i="33"/>
  <c r="AS38" i="94"/>
  <c r="AL38" i="94"/>
  <c r="AU38" i="94" s="1"/>
  <c r="AR87" i="41"/>
  <c r="AS12" i="94"/>
  <c r="AL12" i="94"/>
  <c r="AU12" i="94" s="1"/>
  <c r="AS30" i="94"/>
  <c r="AL30" i="94"/>
  <c r="AU30" i="94" s="1"/>
  <c r="AS48" i="94"/>
  <c r="AL48" i="94"/>
  <c r="AU48" i="94" s="1"/>
  <c r="AS66" i="94"/>
  <c r="AL66" i="94"/>
  <c r="AU66" i="94" s="1"/>
  <c r="AS84" i="94"/>
  <c r="AL84" i="94"/>
  <c r="AU84" i="94" s="1"/>
  <c r="AI88" i="26"/>
  <c r="AN88" i="26"/>
  <c r="AH88" i="41"/>
  <c r="AQ88" i="41" s="1"/>
  <c r="AK85" i="34"/>
  <c r="AT85" i="34" s="1"/>
  <c r="AJ85" i="34"/>
  <c r="AJ80" i="34"/>
  <c r="AK80" i="34"/>
  <c r="AT80" i="34" s="1"/>
  <c r="AJ74" i="34"/>
  <c r="AK74" i="34"/>
  <c r="AT74" i="34" s="1"/>
  <c r="AJ68" i="34"/>
  <c r="AK68" i="34"/>
  <c r="AT68" i="34" s="1"/>
  <c r="AJ62" i="34"/>
  <c r="AK62" i="34"/>
  <c r="AT62" i="34" s="1"/>
  <c r="AJ56" i="34"/>
  <c r="AK56" i="34"/>
  <c r="AT56" i="34" s="1"/>
  <c r="AJ50" i="34"/>
  <c r="AK50" i="34"/>
  <c r="AT50" i="34" s="1"/>
  <c r="AJ44" i="34"/>
  <c r="AK44" i="34"/>
  <c r="AT44" i="34" s="1"/>
  <c r="AJ38" i="34"/>
  <c r="AK38" i="34"/>
  <c r="AT38" i="34" s="1"/>
  <c r="AJ32" i="34"/>
  <c r="AK32" i="34"/>
  <c r="AT32" i="34" s="1"/>
  <c r="AJ26" i="34"/>
  <c r="AK26" i="34"/>
  <c r="AT26" i="34" s="1"/>
  <c r="AJ20" i="34"/>
  <c r="AK20" i="34"/>
  <c r="AT20" i="34" s="1"/>
  <c r="AJ14" i="34"/>
  <c r="AK14" i="34"/>
  <c r="AT14" i="34" s="1"/>
  <c r="AJ8" i="34"/>
  <c r="AK8" i="34"/>
  <c r="AT8" i="34" s="1"/>
  <c r="AS43" i="94"/>
  <c r="AL43" i="94"/>
  <c r="AU43" i="94" s="1"/>
  <c r="AS50" i="94"/>
  <c r="AL50" i="94"/>
  <c r="AU50" i="94" s="1"/>
  <c r="AI87" i="25"/>
  <c r="AN87" i="25"/>
  <c r="AS15" i="94"/>
  <c r="AL15" i="94"/>
  <c r="AU15" i="94" s="1"/>
  <c r="AS33" i="94"/>
  <c r="AL33" i="94"/>
  <c r="AU33" i="94" s="1"/>
  <c r="AS51" i="94"/>
  <c r="AL51" i="94"/>
  <c r="AU51" i="94" s="1"/>
  <c r="AS69" i="94"/>
  <c r="AL69" i="94"/>
  <c r="AU69" i="94" s="1"/>
  <c r="AS85" i="94"/>
  <c r="AL85" i="94"/>
  <c r="AU85" i="94" s="1"/>
  <c r="X91" i="85"/>
  <c r="Z91" i="85" s="1"/>
  <c r="Y91" i="85"/>
  <c r="AJ19" i="86"/>
  <c r="AK19" i="86"/>
  <c r="AT19" i="86" s="1"/>
  <c r="AI89" i="37"/>
  <c r="AN89" i="37"/>
  <c r="AJ89" i="74"/>
  <c r="AS89" i="74" s="1"/>
  <c r="AK89" i="74"/>
  <c r="AT89" i="74" s="1"/>
  <c r="AJ59" i="74"/>
  <c r="AK59" i="74"/>
  <c r="AT59" i="74" s="1"/>
  <c r="AJ29" i="74"/>
  <c r="AK29" i="74"/>
  <c r="AT29" i="74" s="1"/>
  <c r="AJ17" i="34"/>
  <c r="AK17" i="34"/>
  <c r="AT17" i="34" s="1"/>
  <c r="AJ65" i="86"/>
  <c r="AK65" i="86"/>
  <c r="AT65" i="86" s="1"/>
  <c r="AJ41" i="86"/>
  <c r="AK41" i="86"/>
  <c r="AT41" i="86" s="1"/>
  <c r="AJ17" i="86"/>
  <c r="AK17" i="86"/>
  <c r="AT17" i="86" s="1"/>
  <c r="AS28" i="94"/>
  <c r="AL28" i="94"/>
  <c r="AU28" i="94" s="1"/>
  <c r="AS46" i="94"/>
  <c r="AL46" i="94"/>
  <c r="AU46" i="94" s="1"/>
  <c r="AX86" i="86"/>
  <c r="S86" i="86" s="1"/>
  <c r="AC86" i="86" s="1"/>
  <c r="AB87" i="86" s="1"/>
  <c r="AX80" i="86"/>
  <c r="S80" i="86" s="1"/>
  <c r="AC80" i="86" s="1"/>
  <c r="AB81" i="86" s="1"/>
  <c r="AX74" i="86"/>
  <c r="S74" i="86" s="1"/>
  <c r="AC74" i="86" s="1"/>
  <c r="AB75" i="86" s="1"/>
  <c r="AX68" i="86"/>
  <c r="S68" i="86" s="1"/>
  <c r="AC68" i="86" s="1"/>
  <c r="AB69" i="86" s="1"/>
  <c r="AX62" i="86"/>
  <c r="S62" i="86" s="1"/>
  <c r="AC62" i="86" s="1"/>
  <c r="AB63" i="86" s="1"/>
  <c r="AX56" i="86"/>
  <c r="S56" i="86" s="1"/>
  <c r="AC56" i="86" s="1"/>
  <c r="AB57" i="86" s="1"/>
  <c r="AX50" i="86"/>
  <c r="S50" i="86" s="1"/>
  <c r="AC50" i="86" s="1"/>
  <c r="AB51" i="86" s="1"/>
  <c r="AX44" i="86"/>
  <c r="S44" i="86" s="1"/>
  <c r="AC44" i="86" s="1"/>
  <c r="AB45" i="86" s="1"/>
  <c r="AX38" i="86"/>
  <c r="S38" i="86" s="1"/>
  <c r="AC38" i="86" s="1"/>
  <c r="AB39" i="86" s="1"/>
  <c r="AX32" i="86"/>
  <c r="S32" i="86" s="1"/>
  <c r="AC32" i="86" s="1"/>
  <c r="AB33" i="86" s="1"/>
  <c r="AX26" i="86"/>
  <c r="S26" i="86" s="1"/>
  <c r="AC26" i="86" s="1"/>
  <c r="AB27" i="86" s="1"/>
  <c r="AX20" i="86"/>
  <c r="S20" i="86" s="1"/>
  <c r="AC20" i="86" s="1"/>
  <c r="AB21" i="86" s="1"/>
  <c r="AX14" i="86"/>
  <c r="S14" i="86" s="1"/>
  <c r="AC14" i="86" s="1"/>
  <c r="AB15" i="86" s="1"/>
  <c r="AX8" i="86"/>
  <c r="S8" i="86" s="1"/>
  <c r="AC8" i="86" s="1"/>
  <c r="AB9" i="86" s="1"/>
  <c r="Y90" i="37"/>
  <c r="X90" i="37"/>
  <c r="AX87" i="74"/>
  <c r="S87" i="74" s="1"/>
  <c r="AC87" i="74" s="1"/>
  <c r="AB88" i="74" s="1"/>
  <c r="AX78" i="74"/>
  <c r="S78" i="74" s="1"/>
  <c r="AC78" i="74" s="1"/>
  <c r="AB79" i="74" s="1"/>
  <c r="AX72" i="74"/>
  <c r="S72" i="74" s="1"/>
  <c r="AC72" i="74" s="1"/>
  <c r="AB73" i="74" s="1"/>
  <c r="AX66" i="74"/>
  <c r="S66" i="74" s="1"/>
  <c r="AC66" i="74" s="1"/>
  <c r="AB67" i="74" s="1"/>
  <c r="AX60" i="74"/>
  <c r="S60" i="74" s="1"/>
  <c r="AC60" i="74" s="1"/>
  <c r="AB61" i="74" s="1"/>
  <c r="AX54" i="74"/>
  <c r="S54" i="74" s="1"/>
  <c r="AC54" i="74" s="1"/>
  <c r="AB55" i="74" s="1"/>
  <c r="AX48" i="74"/>
  <c r="S48" i="74" s="1"/>
  <c r="AC48" i="74" s="1"/>
  <c r="AB49" i="74" s="1"/>
  <c r="AX42" i="74"/>
  <c r="S42" i="74" s="1"/>
  <c r="AC42" i="74" s="1"/>
  <c r="AB43" i="74" s="1"/>
  <c r="AX36" i="74"/>
  <c r="S36" i="74" s="1"/>
  <c r="AC36" i="74" s="1"/>
  <c r="AB37" i="74" s="1"/>
  <c r="AX30" i="74"/>
  <c r="S30" i="74" s="1"/>
  <c r="AC30" i="74" s="1"/>
  <c r="AB31" i="74" s="1"/>
  <c r="AX24" i="74"/>
  <c r="S24" i="74" s="1"/>
  <c r="AC24" i="74" s="1"/>
  <c r="AB25" i="74" s="1"/>
  <c r="AX18" i="74"/>
  <c r="S18" i="74" s="1"/>
  <c r="AC18" i="74" s="1"/>
  <c r="AB19" i="74" s="1"/>
  <c r="AX12" i="74"/>
  <c r="S12" i="74" s="1"/>
  <c r="AC12" i="74" s="1"/>
  <c r="AB13" i="74" s="1"/>
  <c r="AS65" i="94"/>
  <c r="AL65" i="94"/>
  <c r="AU65" i="94" s="1"/>
  <c r="AS83" i="94"/>
  <c r="AL83" i="94"/>
  <c r="AU83" i="94" s="1"/>
  <c r="AF89" i="89"/>
  <c r="AO89" i="89" s="1"/>
  <c r="AE89" i="89"/>
  <c r="W90" i="89"/>
  <c r="AG89" i="89"/>
  <c r="AP89" i="89" s="1"/>
  <c r="AK87" i="34"/>
  <c r="AT87" i="34" s="1"/>
  <c r="AJ87" i="34"/>
  <c r="AK79" i="34"/>
  <c r="AT79" i="34" s="1"/>
  <c r="AJ79" i="34"/>
  <c r="AK73" i="34"/>
  <c r="AT73" i="34" s="1"/>
  <c r="AJ73" i="34"/>
  <c r="AK67" i="34"/>
  <c r="AT67" i="34" s="1"/>
  <c r="AJ67" i="34"/>
  <c r="AJ61" i="34"/>
  <c r="AK61" i="34"/>
  <c r="AT61" i="34" s="1"/>
  <c r="AJ55" i="34"/>
  <c r="AK55" i="34"/>
  <c r="AT55" i="34" s="1"/>
  <c r="AJ49" i="34"/>
  <c r="AK49" i="34"/>
  <c r="AT49" i="34" s="1"/>
  <c r="AJ43" i="34"/>
  <c r="AK43" i="34"/>
  <c r="AT43" i="34" s="1"/>
  <c r="AJ37" i="34"/>
  <c r="AK37" i="34"/>
  <c r="AT37" i="34" s="1"/>
  <c r="AJ31" i="34"/>
  <c r="AK31" i="34"/>
  <c r="AT31" i="34" s="1"/>
  <c r="AJ25" i="34"/>
  <c r="AK25" i="34"/>
  <c r="AT25" i="34" s="1"/>
  <c r="AJ19" i="34"/>
  <c r="AK19" i="34"/>
  <c r="AT19" i="34" s="1"/>
  <c r="AJ13" i="34"/>
  <c r="AK13" i="34"/>
  <c r="AT13" i="34" s="1"/>
  <c r="AJ7" i="94"/>
  <c r="AK7" i="94"/>
  <c r="AT7" i="94" s="1"/>
  <c r="AS25" i="94"/>
  <c r="AL25" i="94"/>
  <c r="AU25" i="94" s="1"/>
  <c r="AS61" i="94"/>
  <c r="AL61" i="94"/>
  <c r="AU61" i="94" s="1"/>
  <c r="AS79" i="94"/>
  <c r="AL79" i="94"/>
  <c r="AU79" i="94" s="1"/>
  <c r="AR86" i="73"/>
  <c r="AS68" i="94"/>
  <c r="AL68" i="94"/>
  <c r="AU68" i="94" s="1"/>
  <c r="AJ4" i="94"/>
  <c r="AK4" i="94"/>
  <c r="AT4" i="94" s="1"/>
  <c r="AT91" i="94" s="1"/>
  <c r="AI89" i="34"/>
  <c r="AN89" i="34"/>
  <c r="AN91" i="34" s="1"/>
  <c r="AI89" i="86"/>
  <c r="AN89" i="86"/>
  <c r="AN91" i="86" s="1"/>
  <c r="AE89" i="93" l="1"/>
  <c r="W90" i="93"/>
  <c r="AF89" i="93"/>
  <c r="AO89" i="93" s="1"/>
  <c r="AG89" i="93"/>
  <c r="AP89" i="93" s="1"/>
  <c r="W92" i="85"/>
  <c r="AG91" i="85"/>
  <c r="AP91" i="85" s="1"/>
  <c r="AF91" i="85"/>
  <c r="AO91" i="85" s="1"/>
  <c r="AE91" i="85"/>
  <c r="W87" i="82"/>
  <c r="AG86" i="82"/>
  <c r="AP86" i="82" s="1"/>
  <c r="AE86" i="82"/>
  <c r="AF86" i="82"/>
  <c r="AO86" i="82" s="1"/>
  <c r="AF89" i="26"/>
  <c r="AO89" i="26" s="1"/>
  <c r="AO91" i="26" s="1"/>
  <c r="AE89" i="26"/>
  <c r="AX89" i="26"/>
  <c r="S89" i="26" s="1"/>
  <c r="AC89" i="26" s="1"/>
  <c r="AG89" i="26"/>
  <c r="AP89" i="26" s="1"/>
  <c r="AP91" i="26" s="1"/>
  <c r="AE90" i="81"/>
  <c r="AG90" i="81"/>
  <c r="AP90" i="81" s="1"/>
  <c r="AF90" i="81"/>
  <c r="AO90" i="81" s="1"/>
  <c r="W91" i="81"/>
  <c r="AS67" i="34"/>
  <c r="AL67" i="34"/>
  <c r="AU67" i="34" s="1"/>
  <c r="AJ55" i="74"/>
  <c r="AK55" i="74"/>
  <c r="AT55" i="74" s="1"/>
  <c r="AH90" i="37"/>
  <c r="AQ90" i="37" s="1"/>
  <c r="AJ87" i="74"/>
  <c r="AK87" i="74"/>
  <c r="AT87" i="74" s="1"/>
  <c r="AJ72" i="74"/>
  <c r="AK72" i="74"/>
  <c r="AT72" i="74" s="1"/>
  <c r="AJ39" i="86"/>
  <c r="AK39" i="86"/>
  <c r="AT39" i="86" s="1"/>
  <c r="AS59" i="74"/>
  <c r="AL59" i="74"/>
  <c r="AU59" i="74" s="1"/>
  <c r="AS19" i="86"/>
  <c r="AL19" i="86"/>
  <c r="AU19" i="86" s="1"/>
  <c r="AR88" i="26"/>
  <c r="AR87" i="78"/>
  <c r="AS79" i="34"/>
  <c r="AL79" i="34"/>
  <c r="AU79" i="34" s="1"/>
  <c r="AS4" i="94"/>
  <c r="AL4" i="94"/>
  <c r="AU4" i="94" s="1"/>
  <c r="AS7" i="94"/>
  <c r="AL7" i="94"/>
  <c r="AU7" i="94" s="1"/>
  <c r="AS25" i="34"/>
  <c r="AL25" i="34"/>
  <c r="AU25" i="34" s="1"/>
  <c r="AS43" i="34"/>
  <c r="AL43" i="34"/>
  <c r="AU43" i="34" s="1"/>
  <c r="AS61" i="34"/>
  <c r="AL61" i="34"/>
  <c r="AU61" i="34" s="1"/>
  <c r="AI89" i="89"/>
  <c r="AN89" i="89"/>
  <c r="AJ13" i="74"/>
  <c r="AK13" i="74"/>
  <c r="AT13" i="74" s="1"/>
  <c r="AJ49" i="74"/>
  <c r="AK49" i="74"/>
  <c r="AT49" i="74" s="1"/>
  <c r="AJ88" i="74"/>
  <c r="AK88" i="74"/>
  <c r="AT88" i="74" s="1"/>
  <c r="AJ21" i="86"/>
  <c r="AK21" i="86"/>
  <c r="AT21" i="86" s="1"/>
  <c r="AJ57" i="86"/>
  <c r="AK57" i="86"/>
  <c r="AT57" i="86" s="1"/>
  <c r="AR87" i="25"/>
  <c r="AS8" i="34"/>
  <c r="AL8" i="34"/>
  <c r="AU8" i="34" s="1"/>
  <c r="AS26" i="34"/>
  <c r="AL26" i="34"/>
  <c r="AU26" i="34" s="1"/>
  <c r="AS44" i="34"/>
  <c r="AL44" i="34"/>
  <c r="AU44" i="34" s="1"/>
  <c r="AS62" i="34"/>
  <c r="AL62" i="34"/>
  <c r="AU62" i="34" s="1"/>
  <c r="AS80" i="34"/>
  <c r="AL80" i="34"/>
  <c r="AU80" i="34" s="1"/>
  <c r="AR88" i="33"/>
  <c r="AJ8" i="74"/>
  <c r="AK8" i="74"/>
  <c r="AT8" i="74" s="1"/>
  <c r="AJ44" i="74"/>
  <c r="AK44" i="74"/>
  <c r="AT44" i="74" s="1"/>
  <c r="AJ80" i="74"/>
  <c r="AK80" i="74"/>
  <c r="AT80" i="74" s="1"/>
  <c r="AJ3" i="86"/>
  <c r="AB4" i="86"/>
  <c r="AJ40" i="86"/>
  <c r="AK40" i="86"/>
  <c r="AT40" i="86" s="1"/>
  <c r="AJ76" i="86"/>
  <c r="AK76" i="86"/>
  <c r="AT76" i="86" s="1"/>
  <c r="AS53" i="86"/>
  <c r="AL53" i="86"/>
  <c r="AU53" i="86" s="1"/>
  <c r="AS65" i="34"/>
  <c r="AL65" i="34"/>
  <c r="AU65" i="34" s="1"/>
  <c r="AS47" i="74"/>
  <c r="AL47" i="74"/>
  <c r="AU47" i="74" s="1"/>
  <c r="AJ25" i="86"/>
  <c r="AS79" i="86"/>
  <c r="AL79" i="86"/>
  <c r="AU79" i="86" s="1"/>
  <c r="AJ5" i="74"/>
  <c r="AK5" i="74"/>
  <c r="AT5" i="74" s="1"/>
  <c r="AJ39" i="74"/>
  <c r="AK39" i="74"/>
  <c r="AT39" i="74" s="1"/>
  <c r="AJ75" i="74"/>
  <c r="AK75" i="74"/>
  <c r="AT75" i="74" s="1"/>
  <c r="AJ71" i="74"/>
  <c r="AS82" i="34"/>
  <c r="AL82" i="34"/>
  <c r="AU82" i="34" s="1"/>
  <c r="AJ28" i="74"/>
  <c r="AK28" i="74"/>
  <c r="AT28" i="74" s="1"/>
  <c r="AJ64" i="74"/>
  <c r="AK64" i="74"/>
  <c r="AT64" i="74" s="1"/>
  <c r="AH91" i="77"/>
  <c r="AQ91" i="77" s="1"/>
  <c r="AJ18" i="86"/>
  <c r="AK18" i="86"/>
  <c r="AT18" i="86" s="1"/>
  <c r="AJ54" i="86"/>
  <c r="AK54" i="86"/>
  <c r="AT54" i="86" s="1"/>
  <c r="AS29" i="34"/>
  <c r="AL29" i="34"/>
  <c r="AU29" i="34" s="1"/>
  <c r="AS71" i="34"/>
  <c r="AL71" i="34"/>
  <c r="AU71" i="34" s="1"/>
  <c r="Z88" i="46"/>
  <c r="X88" i="46"/>
  <c r="Y88" i="46"/>
  <c r="AS24" i="34"/>
  <c r="AL24" i="34"/>
  <c r="AU24" i="34" s="1"/>
  <c r="AS42" i="34"/>
  <c r="AL42" i="34"/>
  <c r="AU42" i="34" s="1"/>
  <c r="AS60" i="34"/>
  <c r="AL60" i="34"/>
  <c r="AU60" i="34" s="1"/>
  <c r="AS78" i="34"/>
  <c r="AL78" i="34"/>
  <c r="AU78" i="34" s="1"/>
  <c r="AJ30" i="74"/>
  <c r="AK30" i="74"/>
  <c r="AT30" i="74" s="1"/>
  <c r="AJ66" i="74"/>
  <c r="AK66" i="74"/>
  <c r="AT66" i="74" s="1"/>
  <c r="AJ20" i="86"/>
  <c r="AK20" i="86"/>
  <c r="AT20" i="86" s="1"/>
  <c r="AJ56" i="86"/>
  <c r="AK56" i="86"/>
  <c r="AT56" i="86" s="1"/>
  <c r="AJ86" i="74"/>
  <c r="AK86" i="74"/>
  <c r="AT86" i="74" s="1"/>
  <c r="AJ59" i="86"/>
  <c r="AS11" i="34"/>
  <c r="AL11" i="34"/>
  <c r="AU11" i="34" s="1"/>
  <c r="AJ77" i="74"/>
  <c r="AJ49" i="86"/>
  <c r="Y89" i="41"/>
  <c r="X89" i="41"/>
  <c r="Z89" i="41" s="1"/>
  <c r="AJ19" i="74"/>
  <c r="AK19" i="74"/>
  <c r="AT19" i="74" s="1"/>
  <c r="AJ63" i="86"/>
  <c r="AK63" i="86"/>
  <c r="AT63" i="86" s="1"/>
  <c r="AS41" i="86"/>
  <c r="AL41" i="86"/>
  <c r="AU41" i="86" s="1"/>
  <c r="AJ50" i="74"/>
  <c r="AK50" i="74"/>
  <c r="AT50" i="74" s="1"/>
  <c r="AJ82" i="86"/>
  <c r="AK82" i="86"/>
  <c r="AT82" i="86" s="1"/>
  <c r="AS21" i="34"/>
  <c r="AL21" i="34"/>
  <c r="AU21" i="34" s="1"/>
  <c r="AS39" i="34"/>
  <c r="AL39" i="34"/>
  <c r="AU39" i="34" s="1"/>
  <c r="AS75" i="34"/>
  <c r="AL75" i="34"/>
  <c r="AU75" i="34" s="1"/>
  <c r="AR85" i="82"/>
  <c r="AJ81" i="74"/>
  <c r="AK81" i="74"/>
  <c r="AT81" i="74" s="1"/>
  <c r="AS59" i="34"/>
  <c r="AL59" i="34"/>
  <c r="AU59" i="34" s="1"/>
  <c r="AH88" i="25"/>
  <c r="AQ88" i="25" s="1"/>
  <c r="AS28" i="34"/>
  <c r="AL28" i="34"/>
  <c r="AU28" i="34" s="1"/>
  <c r="AJ24" i="86"/>
  <c r="AK24" i="86"/>
  <c r="AT24" i="86" s="1"/>
  <c r="AS88" i="34"/>
  <c r="AL88" i="34"/>
  <c r="AU88" i="34" s="1"/>
  <c r="AI87" i="46"/>
  <c r="AN87" i="46"/>
  <c r="AU91" i="94"/>
  <c r="C11" i="94" s="1"/>
  <c r="F47" i="97" s="1"/>
  <c r="AK6" i="34"/>
  <c r="AT6" i="34" s="1"/>
  <c r="AJ6" i="34"/>
  <c r="AJ62" i="86"/>
  <c r="AK62" i="86"/>
  <c r="AT62" i="86" s="1"/>
  <c r="X88" i="38"/>
  <c r="Z88" i="38" s="1"/>
  <c r="Y88" i="38"/>
  <c r="AN88" i="41"/>
  <c r="AI88" i="41"/>
  <c r="AR89" i="86"/>
  <c r="AR91" i="86" s="1"/>
  <c r="AS13" i="34"/>
  <c r="AL13" i="34"/>
  <c r="AU13" i="34" s="1"/>
  <c r="AS31" i="34"/>
  <c r="AL31" i="34"/>
  <c r="AU31" i="34" s="1"/>
  <c r="AS49" i="34"/>
  <c r="AL49" i="34"/>
  <c r="AU49" i="34" s="1"/>
  <c r="AJ25" i="74"/>
  <c r="AK25" i="74"/>
  <c r="AT25" i="74" s="1"/>
  <c r="AJ61" i="74"/>
  <c r="AK61" i="74"/>
  <c r="AT61" i="74" s="1"/>
  <c r="AJ33" i="86"/>
  <c r="AK33" i="86"/>
  <c r="AT33" i="86" s="1"/>
  <c r="AJ69" i="86"/>
  <c r="AK69" i="86"/>
  <c r="AT69" i="86" s="1"/>
  <c r="AS14" i="34"/>
  <c r="AL14" i="34"/>
  <c r="AU14" i="34" s="1"/>
  <c r="AS32" i="34"/>
  <c r="AL32" i="34"/>
  <c r="AU32" i="34" s="1"/>
  <c r="AS50" i="34"/>
  <c r="AL50" i="34"/>
  <c r="AU50" i="34" s="1"/>
  <c r="AS68" i="34"/>
  <c r="AL68" i="34"/>
  <c r="AU68" i="34" s="1"/>
  <c r="AJ20" i="74"/>
  <c r="AK20" i="74"/>
  <c r="AT20" i="74" s="1"/>
  <c r="AJ56" i="74"/>
  <c r="AK56" i="74"/>
  <c r="AT56" i="74" s="1"/>
  <c r="AJ16" i="86"/>
  <c r="AK16" i="86"/>
  <c r="AT16" i="86" s="1"/>
  <c r="AJ52" i="86"/>
  <c r="AK52" i="86"/>
  <c r="AT52" i="86" s="1"/>
  <c r="AJ88" i="86"/>
  <c r="AK88" i="86"/>
  <c r="AT88" i="86" s="1"/>
  <c r="AS77" i="86"/>
  <c r="AL77" i="86"/>
  <c r="AU77" i="86" s="1"/>
  <c r="AJ5" i="34"/>
  <c r="AS83" i="34"/>
  <c r="AL83" i="34"/>
  <c r="AU83" i="34" s="1"/>
  <c r="AS83" i="74"/>
  <c r="AL83" i="74"/>
  <c r="AU83" i="74" s="1"/>
  <c r="AS43" i="86"/>
  <c r="AL43" i="86"/>
  <c r="AU43" i="86" s="1"/>
  <c r="AJ86" i="86"/>
  <c r="AH89" i="93"/>
  <c r="AQ89" i="93" s="1"/>
  <c r="AG87" i="73"/>
  <c r="AP87" i="73" s="1"/>
  <c r="AE87" i="73"/>
  <c r="W88" i="73"/>
  <c r="AF87" i="73"/>
  <c r="AO87" i="73" s="1"/>
  <c r="AS3" i="34"/>
  <c r="AL3" i="34"/>
  <c r="AU3" i="34" s="1"/>
  <c r="AJ15" i="74"/>
  <c r="AK15" i="74"/>
  <c r="AT15" i="74" s="1"/>
  <c r="AJ51" i="74"/>
  <c r="AK51" i="74"/>
  <c r="AT51" i="74" s="1"/>
  <c r="AH88" i="78"/>
  <c r="AQ88" i="78" s="1"/>
  <c r="AH91" i="45"/>
  <c r="AQ91" i="45" s="1"/>
  <c r="AS23" i="74"/>
  <c r="AL23" i="74"/>
  <c r="AU23" i="74" s="1"/>
  <c r="AS70" i="34"/>
  <c r="AL70" i="34"/>
  <c r="AU70" i="34" s="1"/>
  <c r="AJ3" i="74"/>
  <c r="AB4" i="74"/>
  <c r="AJ40" i="74"/>
  <c r="AK40" i="74"/>
  <c r="AT40" i="74" s="1"/>
  <c r="AJ76" i="74"/>
  <c r="AK76" i="74"/>
  <c r="AT76" i="74" s="1"/>
  <c r="AJ30" i="86"/>
  <c r="AK30" i="86"/>
  <c r="AT30" i="86" s="1"/>
  <c r="AJ66" i="86"/>
  <c r="AK66" i="86"/>
  <c r="AT66" i="86" s="1"/>
  <c r="AR89" i="74"/>
  <c r="AR91" i="74" s="1"/>
  <c r="AL89" i="74"/>
  <c r="AU89" i="74" s="1"/>
  <c r="AS41" i="34"/>
  <c r="AL41" i="34"/>
  <c r="AU41" i="34" s="1"/>
  <c r="AR88" i="93"/>
  <c r="AS91" i="94"/>
  <c r="AS12" i="34"/>
  <c r="AL12" i="34"/>
  <c r="AU12" i="34" s="1"/>
  <c r="AS30" i="34"/>
  <c r="AL30" i="34"/>
  <c r="AU30" i="34" s="1"/>
  <c r="AS48" i="34"/>
  <c r="AL48" i="34"/>
  <c r="AU48" i="34" s="1"/>
  <c r="AS66" i="34"/>
  <c r="AL66" i="34"/>
  <c r="AU66" i="34" s="1"/>
  <c r="AS84" i="34"/>
  <c r="AL84" i="34"/>
  <c r="AU84" i="34" s="1"/>
  <c r="AJ6" i="74"/>
  <c r="AK6" i="74"/>
  <c r="AT6" i="74" s="1"/>
  <c r="AJ42" i="74"/>
  <c r="AK42" i="74"/>
  <c r="AT42" i="74" s="1"/>
  <c r="AJ78" i="74"/>
  <c r="AK78" i="74"/>
  <c r="AT78" i="74" s="1"/>
  <c r="AJ32" i="86"/>
  <c r="AK32" i="86"/>
  <c r="AT32" i="86" s="1"/>
  <c r="AJ68" i="86"/>
  <c r="AK68" i="86"/>
  <c r="AT68" i="86" s="1"/>
  <c r="AJ11" i="86"/>
  <c r="AJ83" i="86"/>
  <c r="AJ11" i="74"/>
  <c r="AJ13" i="86"/>
  <c r="AJ67" i="86"/>
  <c r="AI87" i="38"/>
  <c r="AN87" i="38"/>
  <c r="AJ14" i="74"/>
  <c r="AK14" i="74"/>
  <c r="AT14" i="74" s="1"/>
  <c r="AJ46" i="86"/>
  <c r="AK46" i="86"/>
  <c r="AT46" i="86" s="1"/>
  <c r="AJ9" i="74"/>
  <c r="AK9" i="74"/>
  <c r="AT9" i="74" s="1"/>
  <c r="AJ34" i="74"/>
  <c r="AK34" i="74"/>
  <c r="AT34" i="74" s="1"/>
  <c r="AJ60" i="86"/>
  <c r="AK60" i="86"/>
  <c r="AT60" i="86" s="1"/>
  <c r="AS73" i="86"/>
  <c r="AL73" i="86"/>
  <c r="AU73" i="86" s="1"/>
  <c r="AJ31" i="74"/>
  <c r="AK31" i="74"/>
  <c r="AT31" i="74" s="1"/>
  <c r="Z90" i="37"/>
  <c r="AJ26" i="74"/>
  <c r="AK26" i="74"/>
  <c r="AT26" i="74" s="1"/>
  <c r="AJ22" i="86"/>
  <c r="AK22" i="86"/>
  <c r="AT22" i="86" s="1"/>
  <c r="AJ58" i="86"/>
  <c r="AK58" i="86"/>
  <c r="AT58" i="86" s="1"/>
  <c r="AR90" i="45"/>
  <c r="AS27" i="34"/>
  <c r="AL27" i="34"/>
  <c r="AU27" i="34" s="1"/>
  <c r="AS45" i="34"/>
  <c r="AL45" i="34"/>
  <c r="AU45" i="34" s="1"/>
  <c r="AS63" i="34"/>
  <c r="AL63" i="34"/>
  <c r="AU63" i="34" s="1"/>
  <c r="AS81" i="34"/>
  <c r="AL81" i="34"/>
  <c r="AU81" i="34" s="1"/>
  <c r="AJ21" i="74"/>
  <c r="AK21" i="74"/>
  <c r="AT21" i="74" s="1"/>
  <c r="AJ57" i="74"/>
  <c r="AK57" i="74"/>
  <c r="AT57" i="74" s="1"/>
  <c r="Z91" i="45"/>
  <c r="AS71" i="86"/>
  <c r="AL71" i="86"/>
  <c r="AU71" i="86" s="1"/>
  <c r="AS77" i="34"/>
  <c r="AL77" i="34"/>
  <c r="AU77" i="34" s="1"/>
  <c r="Z88" i="25"/>
  <c r="AS16" i="34"/>
  <c r="AL16" i="34"/>
  <c r="AU16" i="34" s="1"/>
  <c r="AS34" i="34"/>
  <c r="AL34" i="34"/>
  <c r="AU34" i="34" s="1"/>
  <c r="AS52" i="34"/>
  <c r="AL52" i="34"/>
  <c r="AU52" i="34" s="1"/>
  <c r="AS86" i="34"/>
  <c r="AL86" i="34"/>
  <c r="AU86" i="34" s="1"/>
  <c r="AJ10" i="74"/>
  <c r="AK10" i="74"/>
  <c r="AT10" i="74" s="1"/>
  <c r="AJ46" i="74"/>
  <c r="AK46" i="74"/>
  <c r="AT46" i="74" s="1"/>
  <c r="AJ82" i="74"/>
  <c r="AK82" i="74"/>
  <c r="AT82" i="74" s="1"/>
  <c r="AJ36" i="86"/>
  <c r="AK36" i="86"/>
  <c r="AT36" i="86" s="1"/>
  <c r="AJ72" i="86"/>
  <c r="AK72" i="86"/>
  <c r="AT72" i="86" s="1"/>
  <c r="AJ35" i="74"/>
  <c r="AS37" i="86"/>
  <c r="AL37" i="86"/>
  <c r="AU37" i="86" s="1"/>
  <c r="AJ12" i="74"/>
  <c r="AK12" i="74"/>
  <c r="AT12" i="74" s="1"/>
  <c r="AJ48" i="74"/>
  <c r="AK48" i="74"/>
  <c r="AT48" i="74" s="1"/>
  <c r="AJ84" i="74"/>
  <c r="AK84" i="74"/>
  <c r="AT84" i="74" s="1"/>
  <c r="AJ38" i="86"/>
  <c r="AK38" i="86"/>
  <c r="AT38" i="86" s="1"/>
  <c r="AJ74" i="86"/>
  <c r="AK74" i="86"/>
  <c r="AT74" i="86" s="1"/>
  <c r="AN88" i="29"/>
  <c r="AI88" i="29"/>
  <c r="AJ5" i="86"/>
  <c r="AS87" i="34"/>
  <c r="AL87" i="34"/>
  <c r="AU87" i="34" s="1"/>
  <c r="AJ27" i="86"/>
  <c r="AK27" i="86"/>
  <c r="AT27" i="86" s="1"/>
  <c r="AR89" i="37"/>
  <c r="AS85" i="34"/>
  <c r="AL85" i="34"/>
  <c r="AU85" i="34" s="1"/>
  <c r="AJ10" i="86"/>
  <c r="AK10" i="86"/>
  <c r="AT10" i="86" s="1"/>
  <c r="AJ4" i="34"/>
  <c r="AK4" i="34"/>
  <c r="AT4" i="34" s="1"/>
  <c r="AT91" i="34" s="1"/>
  <c r="AS57" i="34"/>
  <c r="AL57" i="34"/>
  <c r="AU57" i="34" s="1"/>
  <c r="AJ45" i="74"/>
  <c r="AK45" i="74"/>
  <c r="AT45" i="74" s="1"/>
  <c r="AS47" i="86"/>
  <c r="AL47" i="86"/>
  <c r="AU47" i="86" s="1"/>
  <c r="AS10" i="34"/>
  <c r="AL10" i="34"/>
  <c r="AU10" i="34" s="1"/>
  <c r="AS46" i="34"/>
  <c r="AL46" i="34"/>
  <c r="AU46" i="34" s="1"/>
  <c r="AS64" i="34"/>
  <c r="AL64" i="34"/>
  <c r="AU64" i="34" s="1"/>
  <c r="AJ70" i="74"/>
  <c r="AK70" i="74"/>
  <c r="AT70" i="74" s="1"/>
  <c r="AF91" i="77"/>
  <c r="AO91" i="77" s="1"/>
  <c r="AG91" i="77"/>
  <c r="AP91" i="77" s="1"/>
  <c r="W92" i="77"/>
  <c r="AE91" i="77"/>
  <c r="AS7" i="86"/>
  <c r="AL7" i="86"/>
  <c r="AU7" i="86" s="1"/>
  <c r="AJ36" i="74"/>
  <c r="AK36" i="74"/>
  <c r="AT36" i="74" s="1"/>
  <c r="AJ67" i="74"/>
  <c r="AK67" i="74"/>
  <c r="AT67" i="74" s="1"/>
  <c r="AR89" i="34"/>
  <c r="AR91" i="34" s="1"/>
  <c r="AL89" i="34"/>
  <c r="AU89" i="34" s="1"/>
  <c r="AS19" i="34"/>
  <c r="AL19" i="34"/>
  <c r="AU19" i="34" s="1"/>
  <c r="AS37" i="34"/>
  <c r="AL37" i="34"/>
  <c r="AU37" i="34" s="1"/>
  <c r="AS55" i="34"/>
  <c r="AL55" i="34"/>
  <c r="AU55" i="34" s="1"/>
  <c r="AJ37" i="74"/>
  <c r="AK37" i="74"/>
  <c r="AT37" i="74" s="1"/>
  <c r="AJ73" i="74"/>
  <c r="AK73" i="74"/>
  <c r="AT73" i="74" s="1"/>
  <c r="AJ9" i="86"/>
  <c r="AK9" i="86"/>
  <c r="AT9" i="86" s="1"/>
  <c r="AJ45" i="86"/>
  <c r="AK45" i="86"/>
  <c r="AT45" i="86" s="1"/>
  <c r="AJ81" i="86"/>
  <c r="AK81" i="86"/>
  <c r="AT81" i="86" s="1"/>
  <c r="AS20" i="34"/>
  <c r="AL20" i="34"/>
  <c r="AU20" i="34" s="1"/>
  <c r="AS38" i="34"/>
  <c r="AL38" i="34"/>
  <c r="AU38" i="34" s="1"/>
  <c r="AS56" i="34"/>
  <c r="AL56" i="34"/>
  <c r="AU56" i="34" s="1"/>
  <c r="AS74" i="34"/>
  <c r="AL74" i="34"/>
  <c r="AU74" i="34" s="1"/>
  <c r="AJ32" i="74"/>
  <c r="AK32" i="74"/>
  <c r="AT32" i="74" s="1"/>
  <c r="AJ68" i="74"/>
  <c r="AK68" i="74"/>
  <c r="AT68" i="74" s="1"/>
  <c r="AR90" i="77"/>
  <c r="AJ28" i="86"/>
  <c r="AK28" i="86"/>
  <c r="AT28" i="86" s="1"/>
  <c r="AJ64" i="86"/>
  <c r="AK64" i="86"/>
  <c r="AT64" i="86" s="1"/>
  <c r="AS29" i="86"/>
  <c r="AL29" i="86"/>
  <c r="AU29" i="86" s="1"/>
  <c r="AS47" i="34"/>
  <c r="AL47" i="34"/>
  <c r="AU47" i="34" s="1"/>
  <c r="AS17" i="74"/>
  <c r="AL17" i="74"/>
  <c r="AU17" i="74" s="1"/>
  <c r="AJ61" i="86"/>
  <c r="AR89" i="81"/>
  <c r="AS9" i="34"/>
  <c r="AL9" i="34"/>
  <c r="AU9" i="34" s="1"/>
  <c r="AH89" i="33"/>
  <c r="AQ89" i="33" s="1"/>
  <c r="AJ27" i="74"/>
  <c r="AK27" i="74"/>
  <c r="AT27" i="74" s="1"/>
  <c r="AJ63" i="74"/>
  <c r="AK63" i="74"/>
  <c r="AT63" i="74" s="1"/>
  <c r="Z88" i="78"/>
  <c r="AS53" i="74"/>
  <c r="AL53" i="74"/>
  <c r="AU53" i="74" s="1"/>
  <c r="AS76" i="34"/>
  <c r="AL76" i="34"/>
  <c r="AU76" i="34" s="1"/>
  <c r="AH89" i="26"/>
  <c r="AQ89" i="26" s="1"/>
  <c r="AQ91" i="26" s="1"/>
  <c r="AX3" i="26"/>
  <c r="S3" i="26" s="1"/>
  <c r="AC3" i="26" s="1"/>
  <c r="AZ3" i="26"/>
  <c r="AX4" i="26"/>
  <c r="S4" i="26" s="1"/>
  <c r="AC4" i="26" s="1"/>
  <c r="AB5" i="26" s="1"/>
  <c r="AX5" i="26"/>
  <c r="S5" i="26" s="1"/>
  <c r="AC5" i="26" s="1"/>
  <c r="AB6" i="26" s="1"/>
  <c r="AX6" i="26"/>
  <c r="S6" i="26" s="1"/>
  <c r="AC6" i="26" s="1"/>
  <c r="AB7" i="26" s="1"/>
  <c r="AX7" i="26"/>
  <c r="S7" i="26" s="1"/>
  <c r="AC7" i="26" s="1"/>
  <c r="AB8" i="26" s="1"/>
  <c r="AX8" i="26"/>
  <c r="S8" i="26" s="1"/>
  <c r="AC8" i="26" s="1"/>
  <c r="AB9" i="26" s="1"/>
  <c r="AX9" i="26"/>
  <c r="S9" i="26" s="1"/>
  <c r="AC9" i="26" s="1"/>
  <c r="AB10" i="26" s="1"/>
  <c r="AX10" i="26"/>
  <c r="S10" i="26" s="1"/>
  <c r="AC10" i="26" s="1"/>
  <c r="AB11" i="26" s="1"/>
  <c r="AX11" i="26"/>
  <c r="S11" i="26" s="1"/>
  <c r="AC11" i="26" s="1"/>
  <c r="AB12" i="26" s="1"/>
  <c r="AX12" i="26"/>
  <c r="S12" i="26" s="1"/>
  <c r="AC12" i="26" s="1"/>
  <c r="AB13" i="26" s="1"/>
  <c r="AX13" i="26"/>
  <c r="S13" i="26" s="1"/>
  <c r="AC13" i="26" s="1"/>
  <c r="AB14" i="26" s="1"/>
  <c r="AX14" i="26"/>
  <c r="S14" i="26" s="1"/>
  <c r="AC14" i="26" s="1"/>
  <c r="AB15" i="26" s="1"/>
  <c r="AX15" i="26"/>
  <c r="S15" i="26" s="1"/>
  <c r="AC15" i="26" s="1"/>
  <c r="AB16" i="26" s="1"/>
  <c r="AX16" i="26"/>
  <c r="S16" i="26" s="1"/>
  <c r="AC16" i="26" s="1"/>
  <c r="AB17" i="26" s="1"/>
  <c r="AX17" i="26"/>
  <c r="S17" i="26" s="1"/>
  <c r="AC17" i="26" s="1"/>
  <c r="AB18" i="26" s="1"/>
  <c r="AX18" i="26"/>
  <c r="S18" i="26" s="1"/>
  <c r="AC18" i="26" s="1"/>
  <c r="AB19" i="26" s="1"/>
  <c r="AX19" i="26"/>
  <c r="S19" i="26" s="1"/>
  <c r="AC19" i="26" s="1"/>
  <c r="AB20" i="26" s="1"/>
  <c r="AX20" i="26"/>
  <c r="S20" i="26" s="1"/>
  <c r="AC20" i="26" s="1"/>
  <c r="AB21" i="26" s="1"/>
  <c r="AX21" i="26"/>
  <c r="S21" i="26" s="1"/>
  <c r="AC21" i="26" s="1"/>
  <c r="AB22" i="26" s="1"/>
  <c r="AX22" i="26"/>
  <c r="S22" i="26" s="1"/>
  <c r="AC22" i="26" s="1"/>
  <c r="AB23" i="26" s="1"/>
  <c r="AX23" i="26"/>
  <c r="S23" i="26" s="1"/>
  <c r="AC23" i="26" s="1"/>
  <c r="AB24" i="26" s="1"/>
  <c r="AX24" i="26"/>
  <c r="S24" i="26" s="1"/>
  <c r="AC24" i="26" s="1"/>
  <c r="AB25" i="26" s="1"/>
  <c r="AX25" i="26"/>
  <c r="S25" i="26" s="1"/>
  <c r="AC25" i="26" s="1"/>
  <c r="AB26" i="26" s="1"/>
  <c r="AX26" i="26"/>
  <c r="S26" i="26" s="1"/>
  <c r="AC26" i="26" s="1"/>
  <c r="AB27" i="26" s="1"/>
  <c r="AX27" i="26"/>
  <c r="S27" i="26" s="1"/>
  <c r="AC27" i="26" s="1"/>
  <c r="AB28" i="26" s="1"/>
  <c r="AX28" i="26"/>
  <c r="S28" i="26" s="1"/>
  <c r="AC28" i="26" s="1"/>
  <c r="AB29" i="26" s="1"/>
  <c r="AX29" i="26"/>
  <c r="S29" i="26" s="1"/>
  <c r="AC29" i="26" s="1"/>
  <c r="AB30" i="26" s="1"/>
  <c r="AX30" i="26"/>
  <c r="S30" i="26" s="1"/>
  <c r="AC30" i="26" s="1"/>
  <c r="AB31" i="26" s="1"/>
  <c r="AX31" i="26"/>
  <c r="S31" i="26" s="1"/>
  <c r="AC31" i="26" s="1"/>
  <c r="AB32" i="26" s="1"/>
  <c r="AX32" i="26"/>
  <c r="S32" i="26" s="1"/>
  <c r="AC32" i="26" s="1"/>
  <c r="AB33" i="26" s="1"/>
  <c r="AX33" i="26"/>
  <c r="S33" i="26" s="1"/>
  <c r="AC33" i="26" s="1"/>
  <c r="AB34" i="26" s="1"/>
  <c r="AX34" i="26"/>
  <c r="S34" i="26" s="1"/>
  <c r="AC34" i="26" s="1"/>
  <c r="AB35" i="26" s="1"/>
  <c r="AX35" i="26"/>
  <c r="S35" i="26" s="1"/>
  <c r="AC35" i="26" s="1"/>
  <c r="AB36" i="26" s="1"/>
  <c r="AX36" i="26"/>
  <c r="S36" i="26" s="1"/>
  <c r="AC36" i="26" s="1"/>
  <c r="AB37" i="26" s="1"/>
  <c r="AX37" i="26"/>
  <c r="S37" i="26" s="1"/>
  <c r="AC37" i="26" s="1"/>
  <c r="AB38" i="26" s="1"/>
  <c r="AX38" i="26"/>
  <c r="S38" i="26" s="1"/>
  <c r="AC38" i="26" s="1"/>
  <c r="AB39" i="26" s="1"/>
  <c r="AX39" i="26"/>
  <c r="S39" i="26" s="1"/>
  <c r="AC39" i="26" s="1"/>
  <c r="AB40" i="26" s="1"/>
  <c r="AX40" i="26"/>
  <c r="S40" i="26" s="1"/>
  <c r="AC40" i="26" s="1"/>
  <c r="AB41" i="26" s="1"/>
  <c r="AX41" i="26"/>
  <c r="S41" i="26" s="1"/>
  <c r="AC41" i="26" s="1"/>
  <c r="AB42" i="26" s="1"/>
  <c r="AX42" i="26"/>
  <c r="S42" i="26" s="1"/>
  <c r="AC42" i="26" s="1"/>
  <c r="AB43" i="26" s="1"/>
  <c r="AX43" i="26"/>
  <c r="S43" i="26" s="1"/>
  <c r="AC43" i="26" s="1"/>
  <c r="AB44" i="26" s="1"/>
  <c r="AX44" i="26"/>
  <c r="S44" i="26" s="1"/>
  <c r="AC44" i="26" s="1"/>
  <c r="AB45" i="26" s="1"/>
  <c r="AX45" i="26"/>
  <c r="S45" i="26" s="1"/>
  <c r="AC45" i="26" s="1"/>
  <c r="AB46" i="26" s="1"/>
  <c r="AX46" i="26"/>
  <c r="S46" i="26" s="1"/>
  <c r="AC46" i="26" s="1"/>
  <c r="AB47" i="26" s="1"/>
  <c r="AX47" i="26"/>
  <c r="S47" i="26" s="1"/>
  <c r="AC47" i="26" s="1"/>
  <c r="AB48" i="26" s="1"/>
  <c r="AX48" i="26"/>
  <c r="S48" i="26" s="1"/>
  <c r="AC48" i="26" s="1"/>
  <c r="AB49" i="26" s="1"/>
  <c r="AX49" i="26"/>
  <c r="S49" i="26" s="1"/>
  <c r="AC49" i="26" s="1"/>
  <c r="AB50" i="26" s="1"/>
  <c r="AX50" i="26"/>
  <c r="S50" i="26" s="1"/>
  <c r="AC50" i="26" s="1"/>
  <c r="AB51" i="26" s="1"/>
  <c r="AX51" i="26"/>
  <c r="S51" i="26" s="1"/>
  <c r="AC51" i="26" s="1"/>
  <c r="AB52" i="26" s="1"/>
  <c r="AX52" i="26"/>
  <c r="S52" i="26" s="1"/>
  <c r="AC52" i="26" s="1"/>
  <c r="AB53" i="26" s="1"/>
  <c r="AX53" i="26"/>
  <c r="S53" i="26" s="1"/>
  <c r="AC53" i="26" s="1"/>
  <c r="AB54" i="26" s="1"/>
  <c r="AX54" i="26"/>
  <c r="S54" i="26" s="1"/>
  <c r="AC54" i="26" s="1"/>
  <c r="AB55" i="26" s="1"/>
  <c r="AX55" i="26"/>
  <c r="S55" i="26" s="1"/>
  <c r="AC55" i="26" s="1"/>
  <c r="AB56" i="26" s="1"/>
  <c r="AX56" i="26"/>
  <c r="S56" i="26" s="1"/>
  <c r="AC56" i="26" s="1"/>
  <c r="AB57" i="26" s="1"/>
  <c r="AX57" i="26"/>
  <c r="S57" i="26" s="1"/>
  <c r="AC57" i="26" s="1"/>
  <c r="AB58" i="26" s="1"/>
  <c r="AX58" i="26"/>
  <c r="S58" i="26" s="1"/>
  <c r="AC58" i="26" s="1"/>
  <c r="AB59" i="26" s="1"/>
  <c r="AX59" i="26"/>
  <c r="S59" i="26" s="1"/>
  <c r="AC59" i="26" s="1"/>
  <c r="AB60" i="26" s="1"/>
  <c r="AX60" i="26"/>
  <c r="S60" i="26" s="1"/>
  <c r="AC60" i="26" s="1"/>
  <c r="AB61" i="26" s="1"/>
  <c r="AX61" i="26"/>
  <c r="S61" i="26" s="1"/>
  <c r="AC61" i="26" s="1"/>
  <c r="AB62" i="26" s="1"/>
  <c r="AX62" i="26"/>
  <c r="S62" i="26" s="1"/>
  <c r="AC62" i="26" s="1"/>
  <c r="AB63" i="26" s="1"/>
  <c r="AX63" i="26"/>
  <c r="S63" i="26" s="1"/>
  <c r="AC63" i="26" s="1"/>
  <c r="AB64" i="26" s="1"/>
  <c r="AX64" i="26"/>
  <c r="S64" i="26" s="1"/>
  <c r="AC64" i="26" s="1"/>
  <c r="AB65" i="26" s="1"/>
  <c r="AX65" i="26"/>
  <c r="S65" i="26" s="1"/>
  <c r="AC65" i="26" s="1"/>
  <c r="AB66" i="26" s="1"/>
  <c r="AX66" i="26"/>
  <c r="S66" i="26" s="1"/>
  <c r="AC66" i="26" s="1"/>
  <c r="AB67" i="26" s="1"/>
  <c r="AX67" i="26"/>
  <c r="S67" i="26" s="1"/>
  <c r="AC67" i="26" s="1"/>
  <c r="AB68" i="26" s="1"/>
  <c r="AX68" i="26"/>
  <c r="S68" i="26" s="1"/>
  <c r="AC68" i="26" s="1"/>
  <c r="AB69" i="26" s="1"/>
  <c r="AX69" i="26"/>
  <c r="S69" i="26" s="1"/>
  <c r="AC69" i="26" s="1"/>
  <c r="AB70" i="26" s="1"/>
  <c r="AX70" i="26"/>
  <c r="S70" i="26" s="1"/>
  <c r="AC70" i="26" s="1"/>
  <c r="AB71" i="26" s="1"/>
  <c r="AX71" i="26"/>
  <c r="S71" i="26" s="1"/>
  <c r="AC71" i="26" s="1"/>
  <c r="AB72" i="26" s="1"/>
  <c r="AX72" i="26"/>
  <c r="S72" i="26" s="1"/>
  <c r="AC72" i="26" s="1"/>
  <c r="AB73" i="26" s="1"/>
  <c r="AX73" i="26"/>
  <c r="S73" i="26" s="1"/>
  <c r="AC73" i="26" s="1"/>
  <c r="AB74" i="26" s="1"/>
  <c r="AX74" i="26"/>
  <c r="S74" i="26" s="1"/>
  <c r="AC74" i="26" s="1"/>
  <c r="AB75" i="26" s="1"/>
  <c r="AX75" i="26"/>
  <c r="S75" i="26" s="1"/>
  <c r="AC75" i="26" s="1"/>
  <c r="AB76" i="26" s="1"/>
  <c r="AX76" i="26"/>
  <c r="S76" i="26" s="1"/>
  <c r="AC76" i="26" s="1"/>
  <c r="AB77" i="26" s="1"/>
  <c r="AX77" i="26"/>
  <c r="S77" i="26" s="1"/>
  <c r="AC77" i="26" s="1"/>
  <c r="AB78" i="26" s="1"/>
  <c r="AX78" i="26"/>
  <c r="S78" i="26" s="1"/>
  <c r="AC78" i="26" s="1"/>
  <c r="AB79" i="26" s="1"/>
  <c r="AX79" i="26"/>
  <c r="S79" i="26" s="1"/>
  <c r="AC79" i="26" s="1"/>
  <c r="AB80" i="26" s="1"/>
  <c r="AX80" i="26"/>
  <c r="S80" i="26" s="1"/>
  <c r="AC80" i="26" s="1"/>
  <c r="AB81" i="26" s="1"/>
  <c r="AX81" i="26"/>
  <c r="S81" i="26" s="1"/>
  <c r="AC81" i="26" s="1"/>
  <c r="AB82" i="26" s="1"/>
  <c r="AX82" i="26"/>
  <c r="S82" i="26" s="1"/>
  <c r="AC82" i="26" s="1"/>
  <c r="AB83" i="26" s="1"/>
  <c r="AX83" i="26"/>
  <c r="S83" i="26" s="1"/>
  <c r="AC83" i="26" s="1"/>
  <c r="AB84" i="26" s="1"/>
  <c r="AX86" i="26"/>
  <c r="S86" i="26" s="1"/>
  <c r="AC86" i="26" s="1"/>
  <c r="AB87" i="26" s="1"/>
  <c r="AX84" i="26"/>
  <c r="S84" i="26" s="1"/>
  <c r="AC84" i="26" s="1"/>
  <c r="AB85" i="26" s="1"/>
  <c r="AX87" i="26"/>
  <c r="S87" i="26" s="1"/>
  <c r="AC87" i="26" s="1"/>
  <c r="AB88" i="26" s="1"/>
  <c r="AX85" i="26"/>
  <c r="S85" i="26" s="1"/>
  <c r="AC85" i="26" s="1"/>
  <c r="AB86" i="26" s="1"/>
  <c r="AX88" i="26"/>
  <c r="S88" i="26" s="1"/>
  <c r="AC88" i="26" s="1"/>
  <c r="AB89" i="26" s="1"/>
  <c r="AJ16" i="74"/>
  <c r="AK16" i="74"/>
  <c r="AT16" i="74" s="1"/>
  <c r="AJ52" i="74"/>
  <c r="AK52" i="74"/>
  <c r="AT52" i="74" s="1"/>
  <c r="AJ85" i="74"/>
  <c r="AK85" i="74"/>
  <c r="AT85" i="74" s="1"/>
  <c r="AJ6" i="86"/>
  <c r="AK6" i="86"/>
  <c r="AT6" i="86" s="1"/>
  <c r="AJ42" i="86"/>
  <c r="AK42" i="86"/>
  <c r="AT42" i="86" s="1"/>
  <c r="AJ78" i="86"/>
  <c r="AK78" i="86"/>
  <c r="AT78" i="86" s="1"/>
  <c r="AS23" i="34"/>
  <c r="AL23" i="34"/>
  <c r="AU23" i="34" s="1"/>
  <c r="AS53" i="34"/>
  <c r="AL53" i="34"/>
  <c r="AU53" i="34" s="1"/>
  <c r="AS18" i="34"/>
  <c r="AL18" i="34"/>
  <c r="AU18" i="34" s="1"/>
  <c r="AS36" i="34"/>
  <c r="AL36" i="34"/>
  <c r="AU36" i="34" s="1"/>
  <c r="AS54" i="34"/>
  <c r="AL54" i="34"/>
  <c r="AU54" i="34" s="1"/>
  <c r="AS72" i="34"/>
  <c r="AL72" i="34"/>
  <c r="AU72" i="34" s="1"/>
  <c r="AJ18" i="74"/>
  <c r="AK18" i="74"/>
  <c r="AT18" i="74" s="1"/>
  <c r="AJ54" i="74"/>
  <c r="AK54" i="74"/>
  <c r="AT54" i="74" s="1"/>
  <c r="AJ8" i="86"/>
  <c r="AK8" i="86"/>
  <c r="AT8" i="86" s="1"/>
  <c r="AJ44" i="86"/>
  <c r="AK44" i="86"/>
  <c r="AT44" i="86" s="1"/>
  <c r="AJ80" i="86"/>
  <c r="AK80" i="86"/>
  <c r="AT80" i="86" s="1"/>
  <c r="AJ35" i="86"/>
  <c r="AS85" i="86"/>
  <c r="AL85" i="86"/>
  <c r="AU85" i="86" s="1"/>
  <c r="AJ41" i="74"/>
  <c r="AJ31" i="86"/>
  <c r="Y89" i="29"/>
  <c r="X89" i="29"/>
  <c r="AS7" i="34"/>
  <c r="AL7" i="34"/>
  <c r="AU7" i="34" s="1"/>
  <c r="AS29" i="74"/>
  <c r="AL29" i="74"/>
  <c r="AU29" i="74" s="1"/>
  <c r="AJ26" i="86"/>
  <c r="AK26" i="86"/>
  <c r="AT26" i="86" s="1"/>
  <c r="AS73" i="34"/>
  <c r="AL73" i="34"/>
  <c r="AU73" i="34" s="1"/>
  <c r="AJ75" i="86"/>
  <c r="AK75" i="86"/>
  <c r="AT75" i="86" s="1"/>
  <c r="AS65" i="86"/>
  <c r="AL65" i="86"/>
  <c r="AU65" i="86" s="1"/>
  <c r="AJ62" i="74"/>
  <c r="AK62" i="74"/>
  <c r="AT62" i="74" s="1"/>
  <c r="Y90" i="89"/>
  <c r="Z90" i="89" s="1"/>
  <c r="X90" i="89"/>
  <c r="AJ43" i="74"/>
  <c r="AK43" i="74"/>
  <c r="AT43" i="74" s="1"/>
  <c r="AJ79" i="74"/>
  <c r="AK79" i="74"/>
  <c r="AT79" i="74" s="1"/>
  <c r="AJ15" i="86"/>
  <c r="AK15" i="86"/>
  <c r="AT15" i="86" s="1"/>
  <c r="AJ51" i="86"/>
  <c r="AK51" i="86"/>
  <c r="AT51" i="86" s="1"/>
  <c r="AJ87" i="86"/>
  <c r="AK87" i="86"/>
  <c r="AT87" i="86" s="1"/>
  <c r="AS17" i="86"/>
  <c r="AL17" i="86"/>
  <c r="AU17" i="86" s="1"/>
  <c r="AS17" i="34"/>
  <c r="AL17" i="34"/>
  <c r="AU17" i="34" s="1"/>
  <c r="AH91" i="85"/>
  <c r="AQ91" i="85" s="1"/>
  <c r="AJ38" i="74"/>
  <c r="AK38" i="74"/>
  <c r="AT38" i="74" s="1"/>
  <c r="AJ74" i="74"/>
  <c r="AK74" i="74"/>
  <c r="AT74" i="74" s="1"/>
  <c r="AJ34" i="86"/>
  <c r="AK34" i="86"/>
  <c r="AT34" i="86" s="1"/>
  <c r="AJ70" i="86"/>
  <c r="AK70" i="86"/>
  <c r="AT70" i="86" s="1"/>
  <c r="AR90" i="85"/>
  <c r="AS15" i="34"/>
  <c r="AL15" i="34"/>
  <c r="AU15" i="34" s="1"/>
  <c r="AS33" i="34"/>
  <c r="AL33" i="34"/>
  <c r="AU33" i="34" s="1"/>
  <c r="AS51" i="34"/>
  <c r="AL51" i="34"/>
  <c r="AU51" i="34" s="1"/>
  <c r="AS69" i="34"/>
  <c r="AL69" i="34"/>
  <c r="AU69" i="34" s="1"/>
  <c r="Z89" i="33"/>
  <c r="AJ33" i="74"/>
  <c r="AK33" i="74"/>
  <c r="AT33" i="74" s="1"/>
  <c r="AJ69" i="74"/>
  <c r="AK69" i="74"/>
  <c r="AT69" i="74" s="1"/>
  <c r="AJ23" i="86"/>
  <c r="AS35" i="34"/>
  <c r="AL35" i="34"/>
  <c r="AU35" i="34" s="1"/>
  <c r="AH86" i="82"/>
  <c r="AQ86" i="82" s="1"/>
  <c r="AS22" i="34"/>
  <c r="AL22" i="34"/>
  <c r="AU22" i="34" s="1"/>
  <c r="AS40" i="34"/>
  <c r="AL40" i="34"/>
  <c r="AU40" i="34" s="1"/>
  <c r="AS58" i="34"/>
  <c r="AL58" i="34"/>
  <c r="AU58" i="34" s="1"/>
  <c r="AJ22" i="74"/>
  <c r="AK22" i="74"/>
  <c r="AT22" i="74" s="1"/>
  <c r="AJ58" i="74"/>
  <c r="AK58" i="74"/>
  <c r="AT58" i="74" s="1"/>
  <c r="AJ12" i="86"/>
  <c r="AK12" i="86"/>
  <c r="AT12" i="86" s="1"/>
  <c r="AJ48" i="86"/>
  <c r="AK48" i="86"/>
  <c r="AT48" i="86" s="1"/>
  <c r="AJ84" i="86"/>
  <c r="AK84" i="86"/>
  <c r="AT84" i="86" s="1"/>
  <c r="AS65" i="74"/>
  <c r="AL65" i="74"/>
  <c r="AU65" i="74" s="1"/>
  <c r="AS55" i="86"/>
  <c r="AL55" i="86"/>
  <c r="AU55" i="86" s="1"/>
  <c r="AH90" i="81"/>
  <c r="AQ90" i="81" s="1"/>
  <c r="AJ24" i="74"/>
  <c r="AK24" i="74"/>
  <c r="AT24" i="74" s="1"/>
  <c r="AJ60" i="74"/>
  <c r="AK60" i="74"/>
  <c r="AT60" i="74" s="1"/>
  <c r="AJ14" i="86"/>
  <c r="AK14" i="86"/>
  <c r="AT14" i="86" s="1"/>
  <c r="AJ50" i="86"/>
  <c r="AK50" i="86"/>
  <c r="AT50" i="86" s="1"/>
  <c r="AJ89" i="86"/>
  <c r="AS89" i="86" s="1"/>
  <c r="AK89" i="86"/>
  <c r="AT89" i="86" s="1"/>
  <c r="AJ7" i="74"/>
  <c r="AG90" i="89" l="1"/>
  <c r="AP90" i="89" s="1"/>
  <c r="AF90" i="89"/>
  <c r="AO90" i="89" s="1"/>
  <c r="AE90" i="89"/>
  <c r="W91" i="89"/>
  <c r="W90" i="41"/>
  <c r="AG89" i="41"/>
  <c r="AP89" i="41" s="1"/>
  <c r="AF89" i="41"/>
  <c r="AO89" i="41" s="1"/>
  <c r="AE89" i="41"/>
  <c r="AG88" i="38"/>
  <c r="AP88" i="38" s="1"/>
  <c r="AF88" i="38"/>
  <c r="AO88" i="38" s="1"/>
  <c r="AE88" i="38"/>
  <c r="W89" i="38"/>
  <c r="AS22" i="74"/>
  <c r="AL22" i="74"/>
  <c r="AU22" i="74" s="1"/>
  <c r="AS87" i="86"/>
  <c r="AL87" i="86"/>
  <c r="AU87" i="86" s="1"/>
  <c r="AJ87" i="26"/>
  <c r="AK87" i="26"/>
  <c r="AT87" i="26" s="1"/>
  <c r="AJ55" i="26"/>
  <c r="AK55" i="26"/>
  <c r="AT55" i="26" s="1"/>
  <c r="AJ25" i="26"/>
  <c r="AK25" i="26"/>
  <c r="AT25" i="26" s="1"/>
  <c r="AK59" i="26"/>
  <c r="AT59" i="26" s="1"/>
  <c r="AJ59" i="26"/>
  <c r="AS50" i="86"/>
  <c r="AL50" i="86"/>
  <c r="AU50" i="86" s="1"/>
  <c r="AS24" i="74"/>
  <c r="AL24" i="74"/>
  <c r="AU24" i="74" s="1"/>
  <c r="AS74" i="74"/>
  <c r="AL74" i="74"/>
  <c r="AU74" i="74" s="1"/>
  <c r="AS75" i="86"/>
  <c r="AL75" i="86"/>
  <c r="AU75" i="86" s="1"/>
  <c r="AS31" i="86"/>
  <c r="AL31" i="86"/>
  <c r="AU31" i="86" s="1"/>
  <c r="AS80" i="86"/>
  <c r="AL80" i="86"/>
  <c r="AU80" i="86" s="1"/>
  <c r="AS54" i="74"/>
  <c r="AL54" i="74"/>
  <c r="AU54" i="74" s="1"/>
  <c r="AS42" i="86"/>
  <c r="AL42" i="86"/>
  <c r="AU42" i="86" s="1"/>
  <c r="AS52" i="74"/>
  <c r="AL52" i="74"/>
  <c r="AU52" i="74" s="1"/>
  <c r="AJ85" i="26"/>
  <c r="AK85" i="26"/>
  <c r="AT85" i="26" s="1"/>
  <c r="AK80" i="26"/>
  <c r="AT80" i="26" s="1"/>
  <c r="AJ80" i="26"/>
  <c r="AJ74" i="26"/>
  <c r="AK74" i="26"/>
  <c r="AT74" i="26" s="1"/>
  <c r="AK68" i="26"/>
  <c r="AT68" i="26" s="1"/>
  <c r="AJ68" i="26"/>
  <c r="AK62" i="26"/>
  <c r="AT62" i="26" s="1"/>
  <c r="AJ62" i="26"/>
  <c r="AK56" i="26"/>
  <c r="AT56" i="26" s="1"/>
  <c r="AJ56" i="26"/>
  <c r="AK50" i="26"/>
  <c r="AT50" i="26" s="1"/>
  <c r="AJ50" i="26"/>
  <c r="AK44" i="26"/>
  <c r="AT44" i="26" s="1"/>
  <c r="AJ44" i="26"/>
  <c r="AK38" i="26"/>
  <c r="AT38" i="26" s="1"/>
  <c r="AJ38" i="26"/>
  <c r="AK32" i="26"/>
  <c r="AT32" i="26" s="1"/>
  <c r="AJ32" i="26"/>
  <c r="AK26" i="26"/>
  <c r="AT26" i="26" s="1"/>
  <c r="AJ26" i="26"/>
  <c r="AK20" i="26"/>
  <c r="AT20" i="26" s="1"/>
  <c r="AJ20" i="26"/>
  <c r="AK14" i="26"/>
  <c r="AT14" i="26" s="1"/>
  <c r="AJ14" i="26"/>
  <c r="AJ8" i="26"/>
  <c r="AK8" i="26"/>
  <c r="AT8" i="26" s="1"/>
  <c r="AS45" i="74"/>
  <c r="AL45" i="74"/>
  <c r="AU45" i="74" s="1"/>
  <c r="AS10" i="86"/>
  <c r="AL10" i="86"/>
  <c r="AU10" i="86" s="1"/>
  <c r="AS27" i="86"/>
  <c r="AL27" i="86"/>
  <c r="AU27" i="86" s="1"/>
  <c r="AS35" i="74"/>
  <c r="AL35" i="74"/>
  <c r="AU35" i="74" s="1"/>
  <c r="AS82" i="74"/>
  <c r="AL82" i="74"/>
  <c r="AU82" i="74" s="1"/>
  <c r="AG91" i="45"/>
  <c r="AP91" i="45" s="1"/>
  <c r="W92" i="45"/>
  <c r="AE91" i="45"/>
  <c r="AF91" i="45"/>
  <c r="AO91" i="45" s="1"/>
  <c r="AS22" i="86"/>
  <c r="AL22" i="86"/>
  <c r="AU22" i="86" s="1"/>
  <c r="AS11" i="86"/>
  <c r="AL11" i="86"/>
  <c r="AU11" i="86" s="1"/>
  <c r="AS78" i="74"/>
  <c r="AL78" i="74"/>
  <c r="AU78" i="74" s="1"/>
  <c r="AJ4" i="74"/>
  <c r="AK4" i="74"/>
  <c r="AT4" i="74" s="1"/>
  <c r="AT91" i="74" s="1"/>
  <c r="AS81" i="74"/>
  <c r="AL81" i="74"/>
  <c r="AU81" i="74" s="1"/>
  <c r="AS50" i="74"/>
  <c r="AL50" i="74"/>
  <c r="AU50" i="74" s="1"/>
  <c r="AS19" i="74"/>
  <c r="AL19" i="74"/>
  <c r="AU19" i="74" s="1"/>
  <c r="AS56" i="86"/>
  <c r="AL56" i="86"/>
  <c r="AU56" i="86" s="1"/>
  <c r="AS30" i="74"/>
  <c r="AL30" i="74"/>
  <c r="AU30" i="74" s="1"/>
  <c r="AS76" i="86"/>
  <c r="AL76" i="86"/>
  <c r="AU76" i="86" s="1"/>
  <c r="AS80" i="74"/>
  <c r="AL80" i="74"/>
  <c r="AU80" i="74" s="1"/>
  <c r="AS88" i="74"/>
  <c r="AL88" i="74"/>
  <c r="AU88" i="74" s="1"/>
  <c r="AR89" i="89"/>
  <c r="AS72" i="74"/>
  <c r="AL72" i="74"/>
  <c r="AU72" i="74" s="1"/>
  <c r="Y91" i="81"/>
  <c r="X91" i="81"/>
  <c r="Z92" i="85"/>
  <c r="X92" i="85"/>
  <c r="Y92" i="85"/>
  <c r="AJ73" i="26"/>
  <c r="AK73" i="26"/>
  <c r="AT73" i="26" s="1"/>
  <c r="AJ43" i="26"/>
  <c r="AK43" i="26"/>
  <c r="AT43" i="26" s="1"/>
  <c r="AJ7" i="26"/>
  <c r="AK7" i="26"/>
  <c r="AT7" i="26" s="1"/>
  <c r="AS63" i="74"/>
  <c r="AL63" i="74"/>
  <c r="AU63" i="74" s="1"/>
  <c r="AS3" i="74"/>
  <c r="AL3" i="74"/>
  <c r="AU3" i="74" s="1"/>
  <c r="AN87" i="73"/>
  <c r="AI87" i="73"/>
  <c r="AS88" i="86"/>
  <c r="AL88" i="86"/>
  <c r="AU88" i="86" s="1"/>
  <c r="AS56" i="74"/>
  <c r="AL56" i="74"/>
  <c r="AU56" i="74" s="1"/>
  <c r="AS69" i="86"/>
  <c r="AL69" i="86"/>
  <c r="AU69" i="86" s="1"/>
  <c r="AS25" i="74"/>
  <c r="AL25" i="74"/>
  <c r="AU25" i="74" s="1"/>
  <c r="AS24" i="86"/>
  <c r="AL24" i="86"/>
  <c r="AU24" i="86" s="1"/>
  <c r="AS18" i="86"/>
  <c r="AL18" i="86"/>
  <c r="AU18" i="86" s="1"/>
  <c r="AS71" i="74"/>
  <c r="AL71" i="74"/>
  <c r="AU71" i="74" s="1"/>
  <c r="AS5" i="74"/>
  <c r="AL5" i="74"/>
  <c r="AU5" i="74" s="1"/>
  <c r="AI89" i="26"/>
  <c r="AN89" i="26"/>
  <c r="AN91" i="26" s="1"/>
  <c r="X87" i="82"/>
  <c r="Y87" i="82"/>
  <c r="AS7" i="74"/>
  <c r="AL7" i="74"/>
  <c r="AU7" i="74" s="1"/>
  <c r="AS14" i="86"/>
  <c r="AL14" i="86"/>
  <c r="AU14" i="86" s="1"/>
  <c r="W90" i="33"/>
  <c r="AG89" i="33"/>
  <c r="AP89" i="33" s="1"/>
  <c r="AE89" i="33"/>
  <c r="AF89" i="33"/>
  <c r="AO89" i="33" s="1"/>
  <c r="AS70" i="86"/>
  <c r="AL70" i="86"/>
  <c r="AU70" i="86" s="1"/>
  <c r="AS38" i="74"/>
  <c r="AL38" i="74"/>
  <c r="AU38" i="74" s="1"/>
  <c r="AS62" i="74"/>
  <c r="AL62" i="74"/>
  <c r="AU62" i="74" s="1"/>
  <c r="AS44" i="86"/>
  <c r="AL44" i="86"/>
  <c r="AU44" i="86" s="1"/>
  <c r="AS18" i="74"/>
  <c r="AL18" i="74"/>
  <c r="AU18" i="74" s="1"/>
  <c r="AS6" i="86"/>
  <c r="AL6" i="86"/>
  <c r="AU6" i="86" s="1"/>
  <c r="AS16" i="74"/>
  <c r="AL16" i="74"/>
  <c r="AU16" i="74" s="1"/>
  <c r="AJ84" i="26"/>
  <c r="AK84" i="26"/>
  <c r="AT84" i="26" s="1"/>
  <c r="AJ78" i="26"/>
  <c r="AK78" i="26"/>
  <c r="AT78" i="26" s="1"/>
  <c r="AJ72" i="26"/>
  <c r="AK72" i="26"/>
  <c r="AT72" i="26" s="1"/>
  <c r="AJ66" i="26"/>
  <c r="AK66" i="26"/>
  <c r="AT66" i="26" s="1"/>
  <c r="AJ60" i="26"/>
  <c r="AK60" i="26"/>
  <c r="AT60" i="26" s="1"/>
  <c r="AJ54" i="26"/>
  <c r="AK54" i="26"/>
  <c r="AT54" i="26" s="1"/>
  <c r="AJ48" i="26"/>
  <c r="AK48" i="26"/>
  <c r="AT48" i="26" s="1"/>
  <c r="AJ42" i="26"/>
  <c r="AK42" i="26"/>
  <c r="AT42" i="26" s="1"/>
  <c r="AJ36" i="26"/>
  <c r="AK36" i="26"/>
  <c r="AT36" i="26" s="1"/>
  <c r="AJ30" i="26"/>
  <c r="AK30" i="26"/>
  <c r="AT30" i="26" s="1"/>
  <c r="AJ24" i="26"/>
  <c r="AK24" i="26"/>
  <c r="AT24" i="26" s="1"/>
  <c r="AJ18" i="26"/>
  <c r="AK18" i="26"/>
  <c r="AT18" i="26" s="1"/>
  <c r="AJ12" i="26"/>
  <c r="AK12" i="26"/>
  <c r="AT12" i="26" s="1"/>
  <c r="AJ6" i="26"/>
  <c r="AK6" i="26"/>
  <c r="AT6" i="26" s="1"/>
  <c r="AS70" i="74"/>
  <c r="AL70" i="74"/>
  <c r="AU70" i="74" s="1"/>
  <c r="AS72" i="86"/>
  <c r="AL72" i="86"/>
  <c r="AU72" i="86" s="1"/>
  <c r="AS46" i="74"/>
  <c r="AL46" i="74"/>
  <c r="AU46" i="74" s="1"/>
  <c r="AS57" i="74"/>
  <c r="AL57" i="74"/>
  <c r="AU57" i="74" s="1"/>
  <c r="AS26" i="74"/>
  <c r="AL26" i="74"/>
  <c r="AU26" i="74" s="1"/>
  <c r="AS67" i="86"/>
  <c r="AL67" i="86"/>
  <c r="AU67" i="86" s="1"/>
  <c r="AS68" i="86"/>
  <c r="AL68" i="86"/>
  <c r="AU68" i="86" s="1"/>
  <c r="AS42" i="74"/>
  <c r="AL42" i="74"/>
  <c r="AU42" i="74" s="1"/>
  <c r="AS86" i="86"/>
  <c r="AL86" i="86"/>
  <c r="AU86" i="86" s="1"/>
  <c r="AL89" i="86"/>
  <c r="AU89" i="86" s="1"/>
  <c r="AS59" i="86"/>
  <c r="AL59" i="86"/>
  <c r="AU59" i="86" s="1"/>
  <c r="AS20" i="86"/>
  <c r="AL20" i="86"/>
  <c r="AU20" i="86" s="1"/>
  <c r="AS64" i="74"/>
  <c r="AL64" i="74"/>
  <c r="AU64" i="74" s="1"/>
  <c r="AS40" i="86"/>
  <c r="AL40" i="86"/>
  <c r="AU40" i="86" s="1"/>
  <c r="AS44" i="74"/>
  <c r="AL44" i="74"/>
  <c r="AU44" i="74" s="1"/>
  <c r="AS57" i="86"/>
  <c r="AL57" i="86"/>
  <c r="AU57" i="86" s="1"/>
  <c r="AS49" i="74"/>
  <c r="AL49" i="74"/>
  <c r="AU49" i="74" s="1"/>
  <c r="AS87" i="74"/>
  <c r="AL87" i="74"/>
  <c r="AU87" i="74" s="1"/>
  <c r="AI91" i="85"/>
  <c r="AN91" i="85"/>
  <c r="AJ67" i="26"/>
  <c r="AK67" i="26"/>
  <c r="AT67" i="26" s="1"/>
  <c r="AJ49" i="26"/>
  <c r="AK49" i="26"/>
  <c r="AT49" i="26" s="1"/>
  <c r="AJ19" i="26"/>
  <c r="AK19" i="26"/>
  <c r="AT19" i="26" s="1"/>
  <c r="AS48" i="74"/>
  <c r="AL48" i="74"/>
  <c r="AU48" i="74" s="1"/>
  <c r="AF88" i="25"/>
  <c r="AO88" i="25" s="1"/>
  <c r="AE88" i="25"/>
  <c r="AG88" i="25"/>
  <c r="AP88" i="25" s="1"/>
  <c r="W89" i="25"/>
  <c r="AS9" i="74"/>
  <c r="AL9" i="74"/>
  <c r="AU9" i="74" s="1"/>
  <c r="AS30" i="86"/>
  <c r="AL30" i="86"/>
  <c r="AU30" i="86" s="1"/>
  <c r="AH88" i="38"/>
  <c r="AQ88" i="38" s="1"/>
  <c r="AK89" i="26"/>
  <c r="AT89" i="26" s="1"/>
  <c r="AJ89" i="26"/>
  <c r="AS89" i="26" s="1"/>
  <c r="AK83" i="26"/>
  <c r="AT83" i="26" s="1"/>
  <c r="AJ83" i="26"/>
  <c r="AK77" i="26"/>
  <c r="AT77" i="26" s="1"/>
  <c r="AJ77" i="26"/>
  <c r="AK65" i="26"/>
  <c r="AT65" i="26" s="1"/>
  <c r="AJ65" i="26"/>
  <c r="AK53" i="26"/>
  <c r="AT53" i="26" s="1"/>
  <c r="AJ53" i="26"/>
  <c r="AK41" i="26"/>
  <c r="AT41" i="26" s="1"/>
  <c r="AJ41" i="26"/>
  <c r="AK35" i="26"/>
  <c r="AT35" i="26" s="1"/>
  <c r="AJ35" i="26"/>
  <c r="AK29" i="26"/>
  <c r="AT29" i="26" s="1"/>
  <c r="AJ29" i="26"/>
  <c r="AK23" i="26"/>
  <c r="AT23" i="26" s="1"/>
  <c r="AJ23" i="26"/>
  <c r="AK17" i="26"/>
  <c r="AT17" i="26" s="1"/>
  <c r="AJ17" i="26"/>
  <c r="AK11" i="26"/>
  <c r="AT11" i="26" s="1"/>
  <c r="AJ11" i="26"/>
  <c r="AJ5" i="26"/>
  <c r="AK5" i="26"/>
  <c r="AT5" i="26" s="1"/>
  <c r="AS27" i="74"/>
  <c r="AL27" i="74"/>
  <c r="AU27" i="74" s="1"/>
  <c r="AS64" i="86"/>
  <c r="AL64" i="86"/>
  <c r="AU64" i="86" s="1"/>
  <c r="AS68" i="74"/>
  <c r="AL68" i="74"/>
  <c r="AU68" i="74" s="1"/>
  <c r="AS81" i="86"/>
  <c r="AL81" i="86"/>
  <c r="AU81" i="86" s="1"/>
  <c r="AS73" i="74"/>
  <c r="AL73" i="74"/>
  <c r="AU73" i="74" s="1"/>
  <c r="AS67" i="74"/>
  <c r="AL67" i="74"/>
  <c r="AU67" i="74" s="1"/>
  <c r="AN91" i="77"/>
  <c r="AI91" i="77"/>
  <c r="AS5" i="86"/>
  <c r="AL5" i="86"/>
  <c r="AU5" i="86" s="1"/>
  <c r="AS38" i="86"/>
  <c r="AL38" i="86"/>
  <c r="AU38" i="86" s="1"/>
  <c r="AS12" i="74"/>
  <c r="AL12" i="74"/>
  <c r="AU12" i="74" s="1"/>
  <c r="AE90" i="37"/>
  <c r="W91" i="37"/>
  <c r="AG90" i="37"/>
  <c r="AP90" i="37" s="1"/>
  <c r="AF90" i="37"/>
  <c r="AO90" i="37" s="1"/>
  <c r="AS60" i="86"/>
  <c r="AL60" i="86"/>
  <c r="AU60" i="86" s="1"/>
  <c r="AS46" i="86"/>
  <c r="AL46" i="86"/>
  <c r="AU46" i="86" s="1"/>
  <c r="AS13" i="86"/>
  <c r="AL13" i="86"/>
  <c r="AU13" i="86" s="1"/>
  <c r="AS76" i="74"/>
  <c r="AL76" i="74"/>
  <c r="AU76" i="74" s="1"/>
  <c r="AS5" i="34"/>
  <c r="AS91" i="34" s="1"/>
  <c r="AL5" i="34"/>
  <c r="AU5" i="34" s="1"/>
  <c r="AS52" i="86"/>
  <c r="AL52" i="86"/>
  <c r="AU52" i="86" s="1"/>
  <c r="AS20" i="74"/>
  <c r="AL20" i="74"/>
  <c r="AU20" i="74" s="1"/>
  <c r="AS33" i="86"/>
  <c r="AL33" i="86"/>
  <c r="AU33" i="86" s="1"/>
  <c r="AR87" i="46"/>
  <c r="AS75" i="74"/>
  <c r="AL75" i="74"/>
  <c r="AU75" i="74" s="1"/>
  <c r="AJ4" i="86"/>
  <c r="AK4" i="86"/>
  <c r="AT4" i="86" s="1"/>
  <c r="AT91" i="86" s="1"/>
  <c r="AS55" i="74"/>
  <c r="AL55" i="74"/>
  <c r="AU55" i="74" s="1"/>
  <c r="AJ79" i="26"/>
  <c r="AK79" i="26"/>
  <c r="AT79" i="26" s="1"/>
  <c r="AJ37" i="26"/>
  <c r="AK37" i="26"/>
  <c r="AT37" i="26" s="1"/>
  <c r="AJ13" i="26"/>
  <c r="AK13" i="26"/>
  <c r="AT13" i="26" s="1"/>
  <c r="AS61" i="86"/>
  <c r="AL61" i="86"/>
  <c r="AU61" i="86" s="1"/>
  <c r="AS74" i="86"/>
  <c r="AL74" i="86"/>
  <c r="AU74" i="86" s="1"/>
  <c r="AR87" i="38"/>
  <c r="AS15" i="74"/>
  <c r="AL15" i="74"/>
  <c r="AU15" i="74" s="1"/>
  <c r="AH89" i="41"/>
  <c r="AQ89" i="41" s="1"/>
  <c r="AS12" i="86"/>
  <c r="AL12" i="86"/>
  <c r="AU12" i="86" s="1"/>
  <c r="AS23" i="86"/>
  <c r="AL23" i="86"/>
  <c r="AU23" i="86" s="1"/>
  <c r="AS51" i="86"/>
  <c r="AL51" i="86"/>
  <c r="AU51" i="86" s="1"/>
  <c r="AK47" i="26"/>
  <c r="AT47" i="26" s="1"/>
  <c r="AJ47" i="26"/>
  <c r="AS60" i="74"/>
  <c r="AL60" i="74"/>
  <c r="AU60" i="74" s="1"/>
  <c r="AS34" i="86"/>
  <c r="AL34" i="86"/>
  <c r="AU34" i="86" s="1"/>
  <c r="AH90" i="89"/>
  <c r="AQ90" i="89" s="1"/>
  <c r="AS26" i="86"/>
  <c r="AL26" i="86"/>
  <c r="AU26" i="86" s="1"/>
  <c r="AS35" i="86"/>
  <c r="AL35" i="86"/>
  <c r="AU35" i="86" s="1"/>
  <c r="AS8" i="86"/>
  <c r="AL8" i="86"/>
  <c r="AU8" i="86" s="1"/>
  <c r="AS78" i="86"/>
  <c r="AL78" i="86"/>
  <c r="AU78" i="86" s="1"/>
  <c r="AS85" i="74"/>
  <c r="AL85" i="74"/>
  <c r="AU85" i="74" s="1"/>
  <c r="AK86" i="26"/>
  <c r="AT86" i="26" s="1"/>
  <c r="AJ86" i="26"/>
  <c r="AJ82" i="26"/>
  <c r="AK82" i="26"/>
  <c r="AT82" i="26" s="1"/>
  <c r="AJ76" i="26"/>
  <c r="AK76" i="26"/>
  <c r="AT76" i="26" s="1"/>
  <c r="AJ70" i="26"/>
  <c r="AK70" i="26"/>
  <c r="AT70" i="26" s="1"/>
  <c r="AJ64" i="26"/>
  <c r="AK64" i="26"/>
  <c r="AT64" i="26" s="1"/>
  <c r="AJ58" i="26"/>
  <c r="AK58" i="26"/>
  <c r="AT58" i="26" s="1"/>
  <c r="AJ52" i="26"/>
  <c r="AK52" i="26"/>
  <c r="AT52" i="26" s="1"/>
  <c r="AJ46" i="26"/>
  <c r="AK46" i="26"/>
  <c r="AT46" i="26" s="1"/>
  <c r="AJ40" i="26"/>
  <c r="AK40" i="26"/>
  <c r="AT40" i="26" s="1"/>
  <c r="AJ34" i="26"/>
  <c r="AK34" i="26"/>
  <c r="AT34" i="26" s="1"/>
  <c r="AJ28" i="26"/>
  <c r="AK28" i="26"/>
  <c r="AT28" i="26" s="1"/>
  <c r="AJ22" i="26"/>
  <c r="AK22" i="26"/>
  <c r="AT22" i="26" s="1"/>
  <c r="AJ16" i="26"/>
  <c r="AK16" i="26"/>
  <c r="AT16" i="26" s="1"/>
  <c r="AK10" i="26"/>
  <c r="AT10" i="26" s="1"/>
  <c r="AJ10" i="26"/>
  <c r="Z92" i="77"/>
  <c r="X92" i="77"/>
  <c r="Y92" i="77"/>
  <c r="AS4" i="34"/>
  <c r="AL4" i="34"/>
  <c r="AU4" i="34" s="1"/>
  <c r="AR88" i="29"/>
  <c r="AS36" i="86"/>
  <c r="AL36" i="86"/>
  <c r="AU36" i="86" s="1"/>
  <c r="AS10" i="74"/>
  <c r="AL10" i="74"/>
  <c r="AU10" i="74" s="1"/>
  <c r="AS21" i="74"/>
  <c r="AL21" i="74"/>
  <c r="AU21" i="74" s="1"/>
  <c r="AS58" i="86"/>
  <c r="AL58" i="86"/>
  <c r="AU58" i="86" s="1"/>
  <c r="AS11" i="74"/>
  <c r="AL11" i="74"/>
  <c r="AU11" i="74" s="1"/>
  <c r="AS32" i="86"/>
  <c r="AL32" i="86"/>
  <c r="AU32" i="86" s="1"/>
  <c r="AS6" i="74"/>
  <c r="AL6" i="74"/>
  <c r="AU6" i="74" s="1"/>
  <c r="AR88" i="41"/>
  <c r="AS62" i="86"/>
  <c r="AL62" i="86"/>
  <c r="AU62" i="86" s="1"/>
  <c r="AS82" i="86"/>
  <c r="AL82" i="86"/>
  <c r="AU82" i="86" s="1"/>
  <c r="AS63" i="86"/>
  <c r="AL63" i="86"/>
  <c r="AU63" i="86" s="1"/>
  <c r="AS49" i="86"/>
  <c r="AL49" i="86"/>
  <c r="AU49" i="86" s="1"/>
  <c r="AS86" i="74"/>
  <c r="AL86" i="74"/>
  <c r="AU86" i="74" s="1"/>
  <c r="AS66" i="74"/>
  <c r="AL66" i="74"/>
  <c r="AU66" i="74" s="1"/>
  <c r="AH88" i="46"/>
  <c r="AQ88" i="46" s="1"/>
  <c r="AS28" i="74"/>
  <c r="AL28" i="74"/>
  <c r="AU28" i="74" s="1"/>
  <c r="AS25" i="86"/>
  <c r="AL25" i="86"/>
  <c r="AU25" i="86" s="1"/>
  <c r="AS3" i="86"/>
  <c r="AL3" i="86"/>
  <c r="AU3" i="86" s="1"/>
  <c r="AS8" i="74"/>
  <c r="AL8" i="74"/>
  <c r="AU8" i="74" s="1"/>
  <c r="AS21" i="86"/>
  <c r="AL21" i="86"/>
  <c r="AU21" i="86" s="1"/>
  <c r="AS13" i="74"/>
  <c r="AL13" i="74"/>
  <c r="AU13" i="74" s="1"/>
  <c r="AS39" i="86"/>
  <c r="AL39" i="86"/>
  <c r="AU39" i="86" s="1"/>
  <c r="AI90" i="81"/>
  <c r="AN90" i="81"/>
  <c r="AI86" i="82"/>
  <c r="AN86" i="82"/>
  <c r="X90" i="93"/>
  <c r="Y90" i="93"/>
  <c r="AS48" i="86"/>
  <c r="AL48" i="86"/>
  <c r="AU48" i="86" s="1"/>
  <c r="AS33" i="74"/>
  <c r="AL33" i="74"/>
  <c r="AU33" i="74" s="1"/>
  <c r="AS79" i="74"/>
  <c r="AL79" i="74"/>
  <c r="AU79" i="74" s="1"/>
  <c r="AS41" i="74"/>
  <c r="AL41" i="74"/>
  <c r="AU41" i="74" s="1"/>
  <c r="AJ61" i="26"/>
  <c r="AK61" i="26"/>
  <c r="AT61" i="26" s="1"/>
  <c r="AJ31" i="26"/>
  <c r="AK31" i="26"/>
  <c r="AT31" i="26" s="1"/>
  <c r="AS9" i="86"/>
  <c r="AL9" i="86"/>
  <c r="AU9" i="86" s="1"/>
  <c r="AS43" i="74"/>
  <c r="AL43" i="74"/>
  <c r="AU43" i="74" s="1"/>
  <c r="AH89" i="29"/>
  <c r="AQ89" i="29" s="1"/>
  <c r="AJ71" i="26"/>
  <c r="AK71" i="26"/>
  <c r="AT71" i="26" s="1"/>
  <c r="AS84" i="86"/>
  <c r="AL84" i="86"/>
  <c r="AU84" i="86" s="1"/>
  <c r="AS58" i="74"/>
  <c r="AL58" i="74"/>
  <c r="AU58" i="74" s="1"/>
  <c r="AS69" i="74"/>
  <c r="AL69" i="74"/>
  <c r="AU69" i="74" s="1"/>
  <c r="AS15" i="86"/>
  <c r="AL15" i="86"/>
  <c r="AU15" i="86" s="1"/>
  <c r="Z89" i="29"/>
  <c r="AJ88" i="26"/>
  <c r="AK88" i="26"/>
  <c r="AT88" i="26" s="1"/>
  <c r="AJ81" i="26"/>
  <c r="AK81" i="26"/>
  <c r="AT81" i="26" s="1"/>
  <c r="AJ75" i="26"/>
  <c r="AK75" i="26"/>
  <c r="AT75" i="26" s="1"/>
  <c r="AJ69" i="26"/>
  <c r="AK69" i="26"/>
  <c r="AT69" i="26" s="1"/>
  <c r="AJ63" i="26"/>
  <c r="AK63" i="26"/>
  <c r="AT63" i="26" s="1"/>
  <c r="AJ57" i="26"/>
  <c r="AK57" i="26"/>
  <c r="AT57" i="26" s="1"/>
  <c r="AJ51" i="26"/>
  <c r="AK51" i="26"/>
  <c r="AT51" i="26" s="1"/>
  <c r="AJ45" i="26"/>
  <c r="AK45" i="26"/>
  <c r="AT45" i="26" s="1"/>
  <c r="AJ39" i="26"/>
  <c r="AK39" i="26"/>
  <c r="AT39" i="26" s="1"/>
  <c r="AJ33" i="26"/>
  <c r="AK33" i="26"/>
  <c r="AT33" i="26" s="1"/>
  <c r="AJ27" i="26"/>
  <c r="AK27" i="26"/>
  <c r="AT27" i="26" s="1"/>
  <c r="AJ21" i="26"/>
  <c r="AK21" i="26"/>
  <c r="AT21" i="26" s="1"/>
  <c r="AJ15" i="26"/>
  <c r="AK15" i="26"/>
  <c r="AT15" i="26" s="1"/>
  <c r="AK9" i="26"/>
  <c r="AT9" i="26" s="1"/>
  <c r="AJ9" i="26"/>
  <c r="AJ3" i="26"/>
  <c r="AB4" i="26"/>
  <c r="AG88" i="78"/>
  <c r="AP88" i="78" s="1"/>
  <c r="AE88" i="78"/>
  <c r="AF88" i="78"/>
  <c r="AO88" i="78" s="1"/>
  <c r="W89" i="78"/>
  <c r="AS28" i="86"/>
  <c r="AL28" i="86"/>
  <c r="AU28" i="86" s="1"/>
  <c r="AS32" i="74"/>
  <c r="AL32" i="74"/>
  <c r="AU32" i="74" s="1"/>
  <c r="AS45" i="86"/>
  <c r="AL45" i="86"/>
  <c r="AU45" i="86" s="1"/>
  <c r="AS37" i="74"/>
  <c r="AL37" i="74"/>
  <c r="AU37" i="74" s="1"/>
  <c r="AS36" i="74"/>
  <c r="AL36" i="74"/>
  <c r="AU36" i="74" s="1"/>
  <c r="AS84" i="74"/>
  <c r="AL84" i="74"/>
  <c r="AU84" i="74" s="1"/>
  <c r="AS31" i="74"/>
  <c r="AL31" i="74"/>
  <c r="AU31" i="74" s="1"/>
  <c r="AS34" i="74"/>
  <c r="AL34" i="74"/>
  <c r="AU34" i="74" s="1"/>
  <c r="AS14" i="74"/>
  <c r="AL14" i="74"/>
  <c r="AU14" i="74" s="1"/>
  <c r="AS83" i="86"/>
  <c r="AL83" i="86"/>
  <c r="AU83" i="86" s="1"/>
  <c r="AS66" i="86"/>
  <c r="AL66" i="86"/>
  <c r="AU66" i="86" s="1"/>
  <c r="AS40" i="74"/>
  <c r="AL40" i="74"/>
  <c r="AU40" i="74" s="1"/>
  <c r="AS51" i="74"/>
  <c r="AL51" i="74"/>
  <c r="AU51" i="74" s="1"/>
  <c r="X88" i="73"/>
  <c r="Y88" i="73"/>
  <c r="AS16" i="86"/>
  <c r="AL16" i="86"/>
  <c r="AU16" i="86" s="1"/>
  <c r="AS61" i="74"/>
  <c r="AL61" i="74"/>
  <c r="AU61" i="74" s="1"/>
  <c r="AS6" i="34"/>
  <c r="AL6" i="34"/>
  <c r="AU6" i="34" s="1"/>
  <c r="AS77" i="74"/>
  <c r="AL77" i="74"/>
  <c r="AU77" i="74" s="1"/>
  <c r="AG88" i="46"/>
  <c r="AP88" i="46" s="1"/>
  <c r="AE88" i="46"/>
  <c r="AF88" i="46"/>
  <c r="AO88" i="46" s="1"/>
  <c r="W89" i="46"/>
  <c r="AS54" i="86"/>
  <c r="AL54" i="86"/>
  <c r="AU54" i="86" s="1"/>
  <c r="AS39" i="74"/>
  <c r="AL39" i="74"/>
  <c r="AU39" i="74" s="1"/>
  <c r="AI89" i="93"/>
  <c r="AN89" i="93"/>
  <c r="AU91" i="34" l="1"/>
  <c r="C11" i="34" s="1"/>
  <c r="AH88" i="73"/>
  <c r="AQ88" i="73" s="1"/>
  <c r="AS27" i="26"/>
  <c r="AL27" i="26"/>
  <c r="AU27" i="26" s="1"/>
  <c r="AS45" i="26"/>
  <c r="AL45" i="26"/>
  <c r="AU45" i="26" s="1"/>
  <c r="AS63" i="26"/>
  <c r="AL63" i="26"/>
  <c r="AU63" i="26" s="1"/>
  <c r="AS81" i="26"/>
  <c r="AL81" i="26"/>
  <c r="AU81" i="26" s="1"/>
  <c r="AS31" i="26"/>
  <c r="AL31" i="26"/>
  <c r="AU31" i="26" s="1"/>
  <c r="AH90" i="93"/>
  <c r="AQ90" i="93" s="1"/>
  <c r="AS10" i="26"/>
  <c r="AL10" i="26"/>
  <c r="AU10" i="26" s="1"/>
  <c r="Z91" i="37"/>
  <c r="Y91" i="37"/>
  <c r="X91" i="37"/>
  <c r="AS11" i="26"/>
  <c r="AL11" i="26"/>
  <c r="AU11" i="26" s="1"/>
  <c r="AS29" i="26"/>
  <c r="AL29" i="26"/>
  <c r="AU29" i="26" s="1"/>
  <c r="AS53" i="26"/>
  <c r="AL53" i="26"/>
  <c r="AU53" i="26" s="1"/>
  <c r="AS83" i="26"/>
  <c r="AL83" i="26"/>
  <c r="AU83" i="26" s="1"/>
  <c r="AE92" i="85"/>
  <c r="W93" i="85"/>
  <c r="AG92" i="85"/>
  <c r="AP92" i="85" s="1"/>
  <c r="AF92" i="85"/>
  <c r="AO92" i="85" s="1"/>
  <c r="AS8" i="26"/>
  <c r="AL8" i="26"/>
  <c r="AU8" i="26" s="1"/>
  <c r="AS25" i="26"/>
  <c r="AL25" i="26"/>
  <c r="AU25" i="26" s="1"/>
  <c r="Y90" i="41"/>
  <c r="X90" i="41"/>
  <c r="AN88" i="46"/>
  <c r="AI88" i="46"/>
  <c r="Z88" i="73"/>
  <c r="AN88" i="78"/>
  <c r="AI88" i="78"/>
  <c r="AS71" i="26"/>
  <c r="AL71" i="26"/>
  <c r="AU71" i="26" s="1"/>
  <c r="Z90" i="93"/>
  <c r="AS28" i="26"/>
  <c r="AL28" i="26"/>
  <c r="AU28" i="26" s="1"/>
  <c r="AS46" i="26"/>
  <c r="AL46" i="26"/>
  <c r="AU46" i="26" s="1"/>
  <c r="AS64" i="26"/>
  <c r="AL64" i="26"/>
  <c r="AU64" i="26" s="1"/>
  <c r="AS82" i="26"/>
  <c r="AL82" i="26"/>
  <c r="AU82" i="26" s="1"/>
  <c r="AS79" i="26"/>
  <c r="AL79" i="26"/>
  <c r="AU79" i="26" s="1"/>
  <c r="AI90" i="37"/>
  <c r="AN90" i="37"/>
  <c r="AS67" i="26"/>
  <c r="AL67" i="26"/>
  <c r="AU67" i="26" s="1"/>
  <c r="AS12" i="26"/>
  <c r="AL12" i="26"/>
  <c r="AU12" i="26" s="1"/>
  <c r="AS30" i="26"/>
  <c r="AL30" i="26"/>
  <c r="AU30" i="26" s="1"/>
  <c r="AS48" i="26"/>
  <c r="AL48" i="26"/>
  <c r="AU48" i="26" s="1"/>
  <c r="AS66" i="26"/>
  <c r="AL66" i="26"/>
  <c r="AU66" i="26" s="1"/>
  <c r="AS84" i="26"/>
  <c r="AL84" i="26"/>
  <c r="AU84" i="26" s="1"/>
  <c r="AS43" i="26"/>
  <c r="AL43" i="26"/>
  <c r="AU43" i="26" s="1"/>
  <c r="AH91" i="81"/>
  <c r="AQ91" i="81" s="1"/>
  <c r="AS4" i="74"/>
  <c r="AS91" i="74" s="1"/>
  <c r="AL4" i="74"/>
  <c r="AU4" i="74" s="1"/>
  <c r="AU91" i="74" s="1"/>
  <c r="C11" i="74" s="1"/>
  <c r="F27" i="97" s="1"/>
  <c r="AS14" i="26"/>
  <c r="AL14" i="26"/>
  <c r="AU14" i="26" s="1"/>
  <c r="AS32" i="26"/>
  <c r="AL32" i="26"/>
  <c r="AU32" i="26" s="1"/>
  <c r="AS50" i="26"/>
  <c r="AL50" i="26"/>
  <c r="AU50" i="26" s="1"/>
  <c r="AS68" i="26"/>
  <c r="AL68" i="26"/>
  <c r="AU68" i="26" s="1"/>
  <c r="AS15" i="26"/>
  <c r="AL15" i="26"/>
  <c r="AU15" i="26" s="1"/>
  <c r="AS33" i="26"/>
  <c r="AL33" i="26"/>
  <c r="AU33" i="26" s="1"/>
  <c r="AS51" i="26"/>
  <c r="AL51" i="26"/>
  <c r="AU51" i="26" s="1"/>
  <c r="AS69" i="26"/>
  <c r="AL69" i="26"/>
  <c r="AU69" i="26" s="1"/>
  <c r="AS88" i="26"/>
  <c r="AL88" i="26"/>
  <c r="AU88" i="26" s="1"/>
  <c r="AS61" i="26"/>
  <c r="AL61" i="26"/>
  <c r="AU61" i="26" s="1"/>
  <c r="AS86" i="26"/>
  <c r="AL86" i="26"/>
  <c r="AU86" i="26" s="1"/>
  <c r="AR91" i="77"/>
  <c r="AS17" i="26"/>
  <c r="AL17" i="26"/>
  <c r="AU17" i="26" s="1"/>
  <c r="AS35" i="26"/>
  <c r="AL35" i="26"/>
  <c r="AU35" i="26" s="1"/>
  <c r="AS65" i="26"/>
  <c r="AL65" i="26"/>
  <c r="AU65" i="26" s="1"/>
  <c r="Y89" i="25"/>
  <c r="X89" i="25"/>
  <c r="Z89" i="25" s="1"/>
  <c r="Y90" i="33"/>
  <c r="X90" i="33"/>
  <c r="AH87" i="82"/>
  <c r="AQ87" i="82" s="1"/>
  <c r="AS85" i="26"/>
  <c r="AL85" i="26"/>
  <c r="AU85" i="26" s="1"/>
  <c r="AS55" i="26"/>
  <c r="AL55" i="26"/>
  <c r="AU55" i="26" s="1"/>
  <c r="AI89" i="41"/>
  <c r="AN89" i="41"/>
  <c r="Z91" i="89"/>
  <c r="X91" i="89"/>
  <c r="Y91" i="89"/>
  <c r="AJ4" i="26"/>
  <c r="AK4" i="26"/>
  <c r="AT4" i="26" s="1"/>
  <c r="AT91" i="26" s="1"/>
  <c r="W90" i="29"/>
  <c r="AF89" i="29"/>
  <c r="AO89" i="29" s="1"/>
  <c r="AE89" i="29"/>
  <c r="AG89" i="29"/>
  <c r="AP89" i="29" s="1"/>
  <c r="AR86" i="82"/>
  <c r="AS16" i="26"/>
  <c r="AL16" i="26"/>
  <c r="AU16" i="26" s="1"/>
  <c r="AS34" i="26"/>
  <c r="AL34" i="26"/>
  <c r="AU34" i="26" s="1"/>
  <c r="AS52" i="26"/>
  <c r="AL52" i="26"/>
  <c r="AU52" i="26" s="1"/>
  <c r="AS70" i="26"/>
  <c r="AL70" i="26"/>
  <c r="AU70" i="26" s="1"/>
  <c r="AS13" i="26"/>
  <c r="AL13" i="26"/>
  <c r="AU13" i="26" s="1"/>
  <c r="AS19" i="26"/>
  <c r="AL19" i="26"/>
  <c r="AU19" i="26" s="1"/>
  <c r="AR91" i="85"/>
  <c r="AS18" i="26"/>
  <c r="AL18" i="26"/>
  <c r="AU18" i="26" s="1"/>
  <c r="AS36" i="26"/>
  <c r="AL36" i="26"/>
  <c r="AU36" i="26" s="1"/>
  <c r="AS54" i="26"/>
  <c r="AL54" i="26"/>
  <c r="AU54" i="26" s="1"/>
  <c r="AS72" i="26"/>
  <c r="AL72" i="26"/>
  <c r="AU72" i="26" s="1"/>
  <c r="Z87" i="82"/>
  <c r="AS73" i="26"/>
  <c r="AL73" i="26"/>
  <c r="AU73" i="26" s="1"/>
  <c r="Z91" i="81"/>
  <c r="AS20" i="26"/>
  <c r="AL20" i="26"/>
  <c r="AU20" i="26" s="1"/>
  <c r="AS38" i="26"/>
  <c r="AL38" i="26"/>
  <c r="AU38" i="26" s="1"/>
  <c r="AS56" i="26"/>
  <c r="AL56" i="26"/>
  <c r="AU56" i="26" s="1"/>
  <c r="AS59" i="26"/>
  <c r="AL59" i="26"/>
  <c r="AU59" i="26" s="1"/>
  <c r="AN90" i="89"/>
  <c r="AI90" i="89"/>
  <c r="X89" i="78"/>
  <c r="Y89" i="78"/>
  <c r="Z89" i="78" s="1"/>
  <c r="AS3" i="26"/>
  <c r="AL3" i="26"/>
  <c r="AU3" i="26" s="1"/>
  <c r="AS21" i="26"/>
  <c r="AL21" i="26"/>
  <c r="AU21" i="26" s="1"/>
  <c r="AS39" i="26"/>
  <c r="AL39" i="26"/>
  <c r="AU39" i="26" s="1"/>
  <c r="AS57" i="26"/>
  <c r="AL57" i="26"/>
  <c r="AU57" i="26" s="1"/>
  <c r="AS75" i="26"/>
  <c r="AL75" i="26"/>
  <c r="AU75" i="26" s="1"/>
  <c r="AH92" i="77"/>
  <c r="AQ92" i="77" s="1"/>
  <c r="AS23" i="26"/>
  <c r="AL23" i="26"/>
  <c r="AU23" i="26" s="1"/>
  <c r="AS41" i="26"/>
  <c r="AL41" i="26"/>
  <c r="AU41" i="26" s="1"/>
  <c r="AS77" i="26"/>
  <c r="AL77" i="26"/>
  <c r="AU77" i="26" s="1"/>
  <c r="AN88" i="25"/>
  <c r="AI88" i="25"/>
  <c r="AR87" i="73"/>
  <c r="AN91" i="45"/>
  <c r="AI91" i="45"/>
  <c r="AS74" i="26"/>
  <c r="AL74" i="26"/>
  <c r="AU74" i="26" s="1"/>
  <c r="AS87" i="26"/>
  <c r="AL87" i="26"/>
  <c r="AU87" i="26" s="1"/>
  <c r="X89" i="38"/>
  <c r="Y89" i="38"/>
  <c r="AR89" i="93"/>
  <c r="X89" i="46"/>
  <c r="Y89" i="46"/>
  <c r="AS9" i="26"/>
  <c r="AL9" i="26"/>
  <c r="AU9" i="26" s="1"/>
  <c r="AR90" i="81"/>
  <c r="W93" i="77"/>
  <c r="AG92" i="77"/>
  <c r="AP92" i="77" s="1"/>
  <c r="AF92" i="77"/>
  <c r="AO92" i="77" s="1"/>
  <c r="AE92" i="77"/>
  <c r="AS22" i="26"/>
  <c r="AL22" i="26"/>
  <c r="AU22" i="26" s="1"/>
  <c r="AS40" i="26"/>
  <c r="AL40" i="26"/>
  <c r="AU40" i="26" s="1"/>
  <c r="AS58" i="26"/>
  <c r="AL58" i="26"/>
  <c r="AU58" i="26" s="1"/>
  <c r="AS76" i="26"/>
  <c r="AL76" i="26"/>
  <c r="AU76" i="26" s="1"/>
  <c r="AS47" i="26"/>
  <c r="AL47" i="26"/>
  <c r="AU47" i="26" s="1"/>
  <c r="AS37" i="26"/>
  <c r="AL37" i="26"/>
  <c r="AU37" i="26" s="1"/>
  <c r="AS4" i="86"/>
  <c r="AS91" i="86" s="1"/>
  <c r="AL4" i="86"/>
  <c r="AU4" i="86" s="1"/>
  <c r="AU91" i="86" s="1"/>
  <c r="C11" i="86" s="1"/>
  <c r="F39" i="97" s="1"/>
  <c r="AS5" i="26"/>
  <c r="AL5" i="26"/>
  <c r="AU5" i="26" s="1"/>
  <c r="AS49" i="26"/>
  <c r="AL49" i="26"/>
  <c r="AU49" i="26" s="1"/>
  <c r="AS6" i="26"/>
  <c r="AL6" i="26"/>
  <c r="AU6" i="26" s="1"/>
  <c r="AS24" i="26"/>
  <c r="AL24" i="26"/>
  <c r="AU24" i="26" s="1"/>
  <c r="AS42" i="26"/>
  <c r="AL42" i="26"/>
  <c r="AU42" i="26" s="1"/>
  <c r="AS60" i="26"/>
  <c r="AL60" i="26"/>
  <c r="AU60" i="26" s="1"/>
  <c r="AS78" i="26"/>
  <c r="AL78" i="26"/>
  <c r="AU78" i="26" s="1"/>
  <c r="AI89" i="33"/>
  <c r="AN89" i="33"/>
  <c r="AL89" i="26"/>
  <c r="AU89" i="26" s="1"/>
  <c r="AR89" i="26"/>
  <c r="AR91" i="26" s="1"/>
  <c r="AS7" i="26"/>
  <c r="AL7" i="26"/>
  <c r="AU7" i="26" s="1"/>
  <c r="AH92" i="85"/>
  <c r="AQ92" i="85" s="1"/>
  <c r="Y92" i="45"/>
  <c r="X92" i="45"/>
  <c r="Z92" i="45" s="1"/>
  <c r="AS26" i="26"/>
  <c r="AL26" i="26"/>
  <c r="AU26" i="26" s="1"/>
  <c r="AS44" i="26"/>
  <c r="AL44" i="26"/>
  <c r="AU44" i="26" s="1"/>
  <c r="AS62" i="26"/>
  <c r="AL62" i="26"/>
  <c r="AU62" i="26" s="1"/>
  <c r="AS80" i="26"/>
  <c r="AL80" i="26"/>
  <c r="AU80" i="26" s="1"/>
  <c r="AN88" i="38"/>
  <c r="AI88" i="38"/>
  <c r="W93" i="45" l="1"/>
  <c r="AG92" i="45"/>
  <c r="AP92" i="45" s="1"/>
  <c r="AF92" i="45"/>
  <c r="AO92" i="45" s="1"/>
  <c r="AE92" i="45"/>
  <c r="AX89" i="78"/>
  <c r="S89" i="78" s="1"/>
  <c r="AC89" i="78" s="1"/>
  <c r="AG89" i="78"/>
  <c r="AP89" i="78" s="1"/>
  <c r="AP91" i="78" s="1"/>
  <c r="AF89" i="78"/>
  <c r="AO89" i="78" s="1"/>
  <c r="AO91" i="78" s="1"/>
  <c r="AE89" i="78"/>
  <c r="AF89" i="25"/>
  <c r="AO89" i="25" s="1"/>
  <c r="AG89" i="25"/>
  <c r="AP89" i="25" s="1"/>
  <c r="W90" i="25"/>
  <c r="AE89" i="25"/>
  <c r="AR88" i="38"/>
  <c r="AH91" i="89"/>
  <c r="AQ91" i="89" s="1"/>
  <c r="AE90" i="93"/>
  <c r="W91" i="93"/>
  <c r="AG90" i="93"/>
  <c r="AP90" i="93" s="1"/>
  <c r="AF90" i="93"/>
  <c r="AO90" i="93" s="1"/>
  <c r="AR88" i="46"/>
  <c r="AH89" i="38"/>
  <c r="AQ89" i="38" s="1"/>
  <c r="AQ91" i="38" s="1"/>
  <c r="AZ3" i="38"/>
  <c r="AX3" i="38"/>
  <c r="S3" i="38" s="1"/>
  <c r="AC3" i="38" s="1"/>
  <c r="AX4" i="38"/>
  <c r="S4" i="38" s="1"/>
  <c r="AC4" i="38" s="1"/>
  <c r="AB5" i="38" s="1"/>
  <c r="AX5" i="38"/>
  <c r="S5" i="38" s="1"/>
  <c r="AC5" i="38" s="1"/>
  <c r="AB6" i="38" s="1"/>
  <c r="AX6" i="38"/>
  <c r="S6" i="38" s="1"/>
  <c r="AC6" i="38" s="1"/>
  <c r="AB7" i="38" s="1"/>
  <c r="AX7" i="38"/>
  <c r="S7" i="38" s="1"/>
  <c r="AC7" i="38" s="1"/>
  <c r="AB8" i="38" s="1"/>
  <c r="AX8" i="38"/>
  <c r="S8" i="38" s="1"/>
  <c r="AC8" i="38" s="1"/>
  <c r="AB9" i="38" s="1"/>
  <c r="AX9" i="38"/>
  <c r="S9" i="38" s="1"/>
  <c r="AC9" i="38" s="1"/>
  <c r="AB10" i="38" s="1"/>
  <c r="AX10" i="38"/>
  <c r="S10" i="38" s="1"/>
  <c r="AC10" i="38" s="1"/>
  <c r="AB11" i="38" s="1"/>
  <c r="AX11" i="38"/>
  <c r="S11" i="38" s="1"/>
  <c r="AC11" i="38" s="1"/>
  <c r="AB12" i="38" s="1"/>
  <c r="AX12" i="38"/>
  <c r="S12" i="38" s="1"/>
  <c r="AC12" i="38" s="1"/>
  <c r="AB13" i="38" s="1"/>
  <c r="AX13" i="38"/>
  <c r="S13" i="38" s="1"/>
  <c r="AC13" i="38" s="1"/>
  <c r="AB14" i="38" s="1"/>
  <c r="AX14" i="38"/>
  <c r="S14" i="38" s="1"/>
  <c r="AC14" i="38" s="1"/>
  <c r="AB15" i="38" s="1"/>
  <c r="AX15" i="38"/>
  <c r="S15" i="38" s="1"/>
  <c r="AC15" i="38" s="1"/>
  <c r="AB16" i="38" s="1"/>
  <c r="AX16" i="38"/>
  <c r="S16" i="38" s="1"/>
  <c r="AC16" i="38" s="1"/>
  <c r="AB17" i="38" s="1"/>
  <c r="AX17" i="38"/>
  <c r="S17" i="38" s="1"/>
  <c r="AC17" i="38" s="1"/>
  <c r="AB18" i="38" s="1"/>
  <c r="AX18" i="38"/>
  <c r="S18" i="38" s="1"/>
  <c r="AC18" i="38" s="1"/>
  <c r="AB19" i="38" s="1"/>
  <c r="AX19" i="38"/>
  <c r="S19" i="38" s="1"/>
  <c r="AC19" i="38" s="1"/>
  <c r="AB20" i="38" s="1"/>
  <c r="AX20" i="38"/>
  <c r="S20" i="38" s="1"/>
  <c r="AC20" i="38" s="1"/>
  <c r="AB21" i="38" s="1"/>
  <c r="AX21" i="38"/>
  <c r="S21" i="38" s="1"/>
  <c r="AC21" i="38" s="1"/>
  <c r="AB22" i="38" s="1"/>
  <c r="AX22" i="38"/>
  <c r="S22" i="38" s="1"/>
  <c r="AC22" i="38" s="1"/>
  <c r="AB23" i="38" s="1"/>
  <c r="AX23" i="38"/>
  <c r="S23" i="38" s="1"/>
  <c r="AC23" i="38" s="1"/>
  <c r="AB24" i="38" s="1"/>
  <c r="AX24" i="38"/>
  <c r="S24" i="38" s="1"/>
  <c r="AC24" i="38" s="1"/>
  <c r="AB25" i="38" s="1"/>
  <c r="AX25" i="38"/>
  <c r="S25" i="38" s="1"/>
  <c r="AC25" i="38" s="1"/>
  <c r="AB26" i="38" s="1"/>
  <c r="AX26" i="38"/>
  <c r="S26" i="38" s="1"/>
  <c r="AC26" i="38" s="1"/>
  <c r="AB27" i="38" s="1"/>
  <c r="AX27" i="38"/>
  <c r="S27" i="38" s="1"/>
  <c r="AC27" i="38" s="1"/>
  <c r="AB28" i="38" s="1"/>
  <c r="AX28" i="38"/>
  <c r="S28" i="38" s="1"/>
  <c r="AC28" i="38" s="1"/>
  <c r="AB29" i="38" s="1"/>
  <c r="AX29" i="38"/>
  <c r="S29" i="38" s="1"/>
  <c r="AC29" i="38" s="1"/>
  <c r="AB30" i="38" s="1"/>
  <c r="AX30" i="38"/>
  <c r="S30" i="38" s="1"/>
  <c r="AC30" i="38" s="1"/>
  <c r="AB31" i="38" s="1"/>
  <c r="AX31" i="38"/>
  <c r="S31" i="38" s="1"/>
  <c r="AC31" i="38" s="1"/>
  <c r="AB32" i="38" s="1"/>
  <c r="AX32" i="38"/>
  <c r="S32" i="38" s="1"/>
  <c r="AC32" i="38" s="1"/>
  <c r="AB33" i="38" s="1"/>
  <c r="AX33" i="38"/>
  <c r="S33" i="38" s="1"/>
  <c r="AC33" i="38" s="1"/>
  <c r="AB34" i="38" s="1"/>
  <c r="AX34" i="38"/>
  <c r="S34" i="38" s="1"/>
  <c r="AC34" i="38" s="1"/>
  <c r="AB35" i="38" s="1"/>
  <c r="AX35" i="38"/>
  <c r="S35" i="38" s="1"/>
  <c r="AC35" i="38" s="1"/>
  <c r="AB36" i="38" s="1"/>
  <c r="AX36" i="38"/>
  <c r="S36" i="38" s="1"/>
  <c r="AC36" i="38" s="1"/>
  <c r="AB37" i="38" s="1"/>
  <c r="AX37" i="38"/>
  <c r="S37" i="38" s="1"/>
  <c r="AC37" i="38" s="1"/>
  <c r="AB38" i="38" s="1"/>
  <c r="AX38" i="38"/>
  <c r="S38" i="38" s="1"/>
  <c r="AC38" i="38" s="1"/>
  <c r="AB39" i="38" s="1"/>
  <c r="AX39" i="38"/>
  <c r="S39" i="38" s="1"/>
  <c r="AC39" i="38" s="1"/>
  <c r="AB40" i="38" s="1"/>
  <c r="AX40" i="38"/>
  <c r="S40" i="38" s="1"/>
  <c r="AC40" i="38" s="1"/>
  <c r="AB41" i="38" s="1"/>
  <c r="AX41" i="38"/>
  <c r="S41" i="38" s="1"/>
  <c r="AC41" i="38" s="1"/>
  <c r="AB42" i="38" s="1"/>
  <c r="AX42" i="38"/>
  <c r="S42" i="38" s="1"/>
  <c r="AC42" i="38" s="1"/>
  <c r="AB43" i="38" s="1"/>
  <c r="AX43" i="38"/>
  <c r="S43" i="38" s="1"/>
  <c r="AC43" i="38" s="1"/>
  <c r="AB44" i="38" s="1"/>
  <c r="AX44" i="38"/>
  <c r="S44" i="38" s="1"/>
  <c r="AC44" i="38" s="1"/>
  <c r="AB45" i="38" s="1"/>
  <c r="AX45" i="38"/>
  <c r="S45" i="38" s="1"/>
  <c r="AC45" i="38" s="1"/>
  <c r="AB46" i="38" s="1"/>
  <c r="AX46" i="38"/>
  <c r="S46" i="38" s="1"/>
  <c r="AC46" i="38" s="1"/>
  <c r="AB47" i="38" s="1"/>
  <c r="AX47" i="38"/>
  <c r="S47" i="38" s="1"/>
  <c r="AC47" i="38" s="1"/>
  <c r="AB48" i="38" s="1"/>
  <c r="AX48" i="38"/>
  <c r="S48" i="38" s="1"/>
  <c r="AC48" i="38" s="1"/>
  <c r="AB49" i="38" s="1"/>
  <c r="AX49" i="38"/>
  <c r="S49" i="38" s="1"/>
  <c r="AC49" i="38" s="1"/>
  <c r="AB50" i="38" s="1"/>
  <c r="AX50" i="38"/>
  <c r="S50" i="38" s="1"/>
  <c r="AC50" i="38" s="1"/>
  <c r="AB51" i="38" s="1"/>
  <c r="AX51" i="38"/>
  <c r="S51" i="38" s="1"/>
  <c r="AC51" i="38" s="1"/>
  <c r="AB52" i="38" s="1"/>
  <c r="AX52" i="38"/>
  <c r="S52" i="38" s="1"/>
  <c r="AC52" i="38" s="1"/>
  <c r="AB53" i="38" s="1"/>
  <c r="AX53" i="38"/>
  <c r="S53" i="38" s="1"/>
  <c r="AC53" i="38" s="1"/>
  <c r="AB54" i="38" s="1"/>
  <c r="AX54" i="38"/>
  <c r="S54" i="38" s="1"/>
  <c r="AC54" i="38" s="1"/>
  <c r="AB55" i="38" s="1"/>
  <c r="AX55" i="38"/>
  <c r="S55" i="38" s="1"/>
  <c r="AC55" i="38" s="1"/>
  <c r="AB56" i="38" s="1"/>
  <c r="AX56" i="38"/>
  <c r="S56" i="38" s="1"/>
  <c r="AC56" i="38" s="1"/>
  <c r="AB57" i="38" s="1"/>
  <c r="AX57" i="38"/>
  <c r="S57" i="38" s="1"/>
  <c r="AC57" i="38" s="1"/>
  <c r="AB58" i="38" s="1"/>
  <c r="AX58" i="38"/>
  <c r="S58" i="38" s="1"/>
  <c r="AC58" i="38" s="1"/>
  <c r="AB59" i="38" s="1"/>
  <c r="AX59" i="38"/>
  <c r="S59" i="38" s="1"/>
  <c r="AC59" i="38" s="1"/>
  <c r="AB60" i="38" s="1"/>
  <c r="AX60" i="38"/>
  <c r="S60" i="38" s="1"/>
  <c r="AC60" i="38" s="1"/>
  <c r="AB61" i="38" s="1"/>
  <c r="AX61" i="38"/>
  <c r="S61" i="38" s="1"/>
  <c r="AC61" i="38" s="1"/>
  <c r="AB62" i="38" s="1"/>
  <c r="AX62" i="38"/>
  <c r="S62" i="38" s="1"/>
  <c r="AC62" i="38" s="1"/>
  <c r="AB63" i="38" s="1"/>
  <c r="AX63" i="38"/>
  <c r="S63" i="38" s="1"/>
  <c r="AC63" i="38" s="1"/>
  <c r="AB64" i="38" s="1"/>
  <c r="AX64" i="38"/>
  <c r="S64" i="38" s="1"/>
  <c r="AC64" i="38" s="1"/>
  <c r="AB65" i="38" s="1"/>
  <c r="AX65" i="38"/>
  <c r="S65" i="38" s="1"/>
  <c r="AC65" i="38" s="1"/>
  <c r="AB66" i="38" s="1"/>
  <c r="AX66" i="38"/>
  <c r="S66" i="38" s="1"/>
  <c r="AC66" i="38" s="1"/>
  <c r="AB67" i="38" s="1"/>
  <c r="AX67" i="38"/>
  <c r="S67" i="38" s="1"/>
  <c r="AC67" i="38" s="1"/>
  <c r="AB68" i="38" s="1"/>
  <c r="AX68" i="38"/>
  <c r="S68" i="38" s="1"/>
  <c r="AC68" i="38" s="1"/>
  <c r="AB69" i="38" s="1"/>
  <c r="AX69" i="38"/>
  <c r="S69" i="38" s="1"/>
  <c r="AC69" i="38" s="1"/>
  <c r="AB70" i="38" s="1"/>
  <c r="AX70" i="38"/>
  <c r="S70" i="38" s="1"/>
  <c r="AC70" i="38" s="1"/>
  <c r="AB71" i="38" s="1"/>
  <c r="AX71" i="38"/>
  <c r="S71" i="38" s="1"/>
  <c r="AC71" i="38" s="1"/>
  <c r="AB72" i="38" s="1"/>
  <c r="AX72" i="38"/>
  <c r="S72" i="38" s="1"/>
  <c r="AC72" i="38" s="1"/>
  <c r="AB73" i="38" s="1"/>
  <c r="AX73" i="38"/>
  <c r="S73" i="38" s="1"/>
  <c r="AC73" i="38" s="1"/>
  <c r="AB74" i="38" s="1"/>
  <c r="AX74" i="38"/>
  <c r="S74" i="38" s="1"/>
  <c r="AC74" i="38" s="1"/>
  <c r="AB75" i="38" s="1"/>
  <c r="AX75" i="38"/>
  <c r="S75" i="38" s="1"/>
  <c r="AC75" i="38" s="1"/>
  <c r="AB76" i="38" s="1"/>
  <c r="AX76" i="38"/>
  <c r="S76" i="38" s="1"/>
  <c r="AC76" i="38" s="1"/>
  <c r="AB77" i="38" s="1"/>
  <c r="AX77" i="38"/>
  <c r="S77" i="38" s="1"/>
  <c r="AC77" i="38" s="1"/>
  <c r="AB78" i="38" s="1"/>
  <c r="AX78" i="38"/>
  <c r="S78" i="38" s="1"/>
  <c r="AC78" i="38" s="1"/>
  <c r="AB79" i="38" s="1"/>
  <c r="AX79" i="38"/>
  <c r="S79" i="38" s="1"/>
  <c r="AC79" i="38" s="1"/>
  <c r="AB80" i="38" s="1"/>
  <c r="AX80" i="38"/>
  <c r="S80" i="38" s="1"/>
  <c r="AC80" i="38" s="1"/>
  <c r="AB81" i="38" s="1"/>
  <c r="AX81" i="38"/>
  <c r="S81" i="38" s="1"/>
  <c r="AC81" i="38" s="1"/>
  <c r="AB82" i="38" s="1"/>
  <c r="AX82" i="38"/>
  <c r="S82" i="38" s="1"/>
  <c r="AC82" i="38" s="1"/>
  <c r="AB83" i="38" s="1"/>
  <c r="AX83" i="38"/>
  <c r="S83" i="38" s="1"/>
  <c r="AC83" i="38" s="1"/>
  <c r="AB84" i="38" s="1"/>
  <c r="AX86" i="38"/>
  <c r="S86" i="38" s="1"/>
  <c r="AC86" i="38" s="1"/>
  <c r="AB87" i="38" s="1"/>
  <c r="AX87" i="38"/>
  <c r="S87" i="38" s="1"/>
  <c r="AC87" i="38" s="1"/>
  <c r="AB88" i="38" s="1"/>
  <c r="AX88" i="38"/>
  <c r="S88" i="38" s="1"/>
  <c r="AC88" i="38" s="1"/>
  <c r="AB89" i="38" s="1"/>
  <c r="AX84" i="38"/>
  <c r="S84" i="38" s="1"/>
  <c r="AC84" i="38" s="1"/>
  <c r="AB85" i="38" s="1"/>
  <c r="AX85" i="38"/>
  <c r="S85" i="38" s="1"/>
  <c r="AC85" i="38" s="1"/>
  <c r="AB86" i="38" s="1"/>
  <c r="AR91" i="45"/>
  <c r="AR90" i="89"/>
  <c r="W92" i="89"/>
  <c r="AG91" i="89"/>
  <c r="AP91" i="89" s="1"/>
  <c r="AE91" i="89"/>
  <c r="AF91" i="89"/>
  <c r="AO91" i="89" s="1"/>
  <c r="AH90" i="33"/>
  <c r="AQ90" i="33" s="1"/>
  <c r="AR90" i="37"/>
  <c r="AN92" i="85"/>
  <c r="AI92" i="85"/>
  <c r="AG91" i="37"/>
  <c r="AP91" i="37" s="1"/>
  <c r="AE91" i="37"/>
  <c r="W92" i="37"/>
  <c r="AF91" i="37"/>
  <c r="AO91" i="37" s="1"/>
  <c r="X93" i="77"/>
  <c r="Y93" i="77"/>
  <c r="Z93" i="77" s="1"/>
  <c r="AH89" i="46"/>
  <c r="AQ89" i="46" s="1"/>
  <c r="AQ91" i="46" s="1"/>
  <c r="AZ3" i="46"/>
  <c r="AX4" i="46" s="1"/>
  <c r="S4" i="46" s="1"/>
  <c r="AC4" i="46" s="1"/>
  <c r="AB5" i="46" s="1"/>
  <c r="AX6" i="46"/>
  <c r="S6" i="46" s="1"/>
  <c r="AC6" i="46" s="1"/>
  <c r="AB7" i="46" s="1"/>
  <c r="AX7" i="46"/>
  <c r="S7" i="46" s="1"/>
  <c r="AC7" i="46" s="1"/>
  <c r="AB8" i="46" s="1"/>
  <c r="AX8" i="46"/>
  <c r="S8" i="46" s="1"/>
  <c r="AC8" i="46" s="1"/>
  <c r="AB9" i="46" s="1"/>
  <c r="AX9" i="46"/>
  <c r="S9" i="46" s="1"/>
  <c r="AC9" i="46" s="1"/>
  <c r="AB10" i="46" s="1"/>
  <c r="AX10" i="46"/>
  <c r="S10" i="46" s="1"/>
  <c r="AC10" i="46" s="1"/>
  <c r="AB11" i="46" s="1"/>
  <c r="AX11" i="46"/>
  <c r="S11" i="46" s="1"/>
  <c r="AC11" i="46" s="1"/>
  <c r="AB12" i="46" s="1"/>
  <c r="AX12" i="46"/>
  <c r="S12" i="46" s="1"/>
  <c r="AC12" i="46" s="1"/>
  <c r="AB13" i="46" s="1"/>
  <c r="AX13" i="46"/>
  <c r="S13" i="46" s="1"/>
  <c r="AC13" i="46" s="1"/>
  <c r="AB14" i="46" s="1"/>
  <c r="AX14" i="46"/>
  <c r="S14" i="46" s="1"/>
  <c r="AC14" i="46" s="1"/>
  <c r="AB15" i="46" s="1"/>
  <c r="AX15" i="46"/>
  <c r="S15" i="46" s="1"/>
  <c r="AC15" i="46" s="1"/>
  <c r="AB16" i="46" s="1"/>
  <c r="AX16" i="46"/>
  <c r="S16" i="46" s="1"/>
  <c r="AC16" i="46" s="1"/>
  <c r="AB17" i="46" s="1"/>
  <c r="AX17" i="46"/>
  <c r="S17" i="46" s="1"/>
  <c r="AC17" i="46" s="1"/>
  <c r="AB18" i="46" s="1"/>
  <c r="AX18" i="46"/>
  <c r="S18" i="46" s="1"/>
  <c r="AC18" i="46" s="1"/>
  <c r="AB19" i="46" s="1"/>
  <c r="AX19" i="46"/>
  <c r="S19" i="46" s="1"/>
  <c r="AC19" i="46" s="1"/>
  <c r="AB20" i="46" s="1"/>
  <c r="AX20" i="46"/>
  <c r="S20" i="46" s="1"/>
  <c r="AC20" i="46" s="1"/>
  <c r="AB21" i="46" s="1"/>
  <c r="AX21" i="46"/>
  <c r="S21" i="46" s="1"/>
  <c r="AC21" i="46" s="1"/>
  <c r="AB22" i="46" s="1"/>
  <c r="AX22" i="46"/>
  <c r="S22" i="46" s="1"/>
  <c r="AC22" i="46" s="1"/>
  <c r="AB23" i="46" s="1"/>
  <c r="AX23" i="46"/>
  <c r="S23" i="46" s="1"/>
  <c r="AC23" i="46" s="1"/>
  <c r="AB24" i="46" s="1"/>
  <c r="AX24" i="46"/>
  <c r="S24" i="46" s="1"/>
  <c r="AC24" i="46" s="1"/>
  <c r="AB25" i="46" s="1"/>
  <c r="AX25" i="46"/>
  <c r="S25" i="46" s="1"/>
  <c r="AC25" i="46" s="1"/>
  <c r="AB26" i="46" s="1"/>
  <c r="AX26" i="46"/>
  <c r="S26" i="46" s="1"/>
  <c r="AC26" i="46" s="1"/>
  <c r="AB27" i="46" s="1"/>
  <c r="AX27" i="46"/>
  <c r="S27" i="46" s="1"/>
  <c r="AC27" i="46" s="1"/>
  <c r="AB28" i="46" s="1"/>
  <c r="AX28" i="46"/>
  <c r="S28" i="46" s="1"/>
  <c r="AC28" i="46" s="1"/>
  <c r="AB29" i="46" s="1"/>
  <c r="AX29" i="46"/>
  <c r="S29" i="46" s="1"/>
  <c r="AC29" i="46" s="1"/>
  <c r="AB30" i="46" s="1"/>
  <c r="AX30" i="46"/>
  <c r="S30" i="46" s="1"/>
  <c r="AC30" i="46" s="1"/>
  <c r="AB31" i="46" s="1"/>
  <c r="AX31" i="46"/>
  <c r="S31" i="46" s="1"/>
  <c r="AC31" i="46" s="1"/>
  <c r="AB32" i="46" s="1"/>
  <c r="AX32" i="46"/>
  <c r="S32" i="46" s="1"/>
  <c r="AC32" i="46" s="1"/>
  <c r="AB33" i="46" s="1"/>
  <c r="AX33" i="46"/>
  <c r="S33" i="46" s="1"/>
  <c r="AC33" i="46" s="1"/>
  <c r="AB34" i="46" s="1"/>
  <c r="AX34" i="46"/>
  <c r="S34" i="46" s="1"/>
  <c r="AC34" i="46" s="1"/>
  <c r="AB35" i="46" s="1"/>
  <c r="AX35" i="46"/>
  <c r="S35" i="46" s="1"/>
  <c r="AC35" i="46" s="1"/>
  <c r="AB36" i="46" s="1"/>
  <c r="AX36" i="46"/>
  <c r="S36" i="46" s="1"/>
  <c r="AC36" i="46" s="1"/>
  <c r="AB37" i="46" s="1"/>
  <c r="AX37" i="46"/>
  <c r="S37" i="46" s="1"/>
  <c r="AC37" i="46" s="1"/>
  <c r="AB38" i="46" s="1"/>
  <c r="AX38" i="46"/>
  <c r="S38" i="46" s="1"/>
  <c r="AC38" i="46" s="1"/>
  <c r="AB39" i="46" s="1"/>
  <c r="AX39" i="46"/>
  <c r="S39" i="46" s="1"/>
  <c r="AC39" i="46" s="1"/>
  <c r="AB40" i="46" s="1"/>
  <c r="AX40" i="46"/>
  <c r="S40" i="46" s="1"/>
  <c r="AC40" i="46" s="1"/>
  <c r="AB41" i="46" s="1"/>
  <c r="AX41" i="46"/>
  <c r="S41" i="46" s="1"/>
  <c r="AC41" i="46" s="1"/>
  <c r="AB42" i="46" s="1"/>
  <c r="AX42" i="46"/>
  <c r="S42" i="46" s="1"/>
  <c r="AC42" i="46" s="1"/>
  <c r="AB43" i="46" s="1"/>
  <c r="AX43" i="46"/>
  <c r="S43" i="46" s="1"/>
  <c r="AC43" i="46" s="1"/>
  <c r="AB44" i="46" s="1"/>
  <c r="AX44" i="46"/>
  <c r="S44" i="46" s="1"/>
  <c r="AC44" i="46" s="1"/>
  <c r="AB45" i="46" s="1"/>
  <c r="AX45" i="46"/>
  <c r="S45" i="46" s="1"/>
  <c r="AC45" i="46" s="1"/>
  <c r="AB46" i="46" s="1"/>
  <c r="AX46" i="46"/>
  <c r="S46" i="46" s="1"/>
  <c r="AC46" i="46" s="1"/>
  <c r="AB47" i="46" s="1"/>
  <c r="AX47" i="46"/>
  <c r="S47" i="46" s="1"/>
  <c r="AC47" i="46" s="1"/>
  <c r="AB48" i="46" s="1"/>
  <c r="AX48" i="46"/>
  <c r="S48" i="46" s="1"/>
  <c r="AC48" i="46" s="1"/>
  <c r="AB49" i="46" s="1"/>
  <c r="AX49" i="46"/>
  <c r="S49" i="46" s="1"/>
  <c r="AC49" i="46" s="1"/>
  <c r="AB50" i="46" s="1"/>
  <c r="AX50" i="46"/>
  <c r="S50" i="46" s="1"/>
  <c r="AC50" i="46" s="1"/>
  <c r="AB51" i="46" s="1"/>
  <c r="AX51" i="46"/>
  <c r="S51" i="46" s="1"/>
  <c r="AC51" i="46" s="1"/>
  <c r="AB52" i="46" s="1"/>
  <c r="AX52" i="46"/>
  <c r="S52" i="46" s="1"/>
  <c r="AC52" i="46" s="1"/>
  <c r="AB53" i="46" s="1"/>
  <c r="AX53" i="46"/>
  <c r="S53" i="46" s="1"/>
  <c r="AC53" i="46" s="1"/>
  <c r="AB54" i="46" s="1"/>
  <c r="AX54" i="46"/>
  <c r="S54" i="46" s="1"/>
  <c r="AC54" i="46" s="1"/>
  <c r="AB55" i="46" s="1"/>
  <c r="AX55" i="46"/>
  <c r="S55" i="46" s="1"/>
  <c r="AC55" i="46" s="1"/>
  <c r="AB56" i="46" s="1"/>
  <c r="AX56" i="46"/>
  <c r="S56" i="46" s="1"/>
  <c r="AC56" i="46" s="1"/>
  <c r="AB57" i="46" s="1"/>
  <c r="AX57" i="46"/>
  <c r="S57" i="46" s="1"/>
  <c r="AC57" i="46" s="1"/>
  <c r="AB58" i="46" s="1"/>
  <c r="AX58" i="46"/>
  <c r="S58" i="46" s="1"/>
  <c r="AC58" i="46" s="1"/>
  <c r="AB59" i="46" s="1"/>
  <c r="AX59" i="46"/>
  <c r="S59" i="46" s="1"/>
  <c r="AC59" i="46" s="1"/>
  <c r="AB60" i="46" s="1"/>
  <c r="AX60" i="46"/>
  <c r="S60" i="46" s="1"/>
  <c r="AC60" i="46" s="1"/>
  <c r="AB61" i="46" s="1"/>
  <c r="AX61" i="46"/>
  <c r="S61" i="46" s="1"/>
  <c r="AC61" i="46" s="1"/>
  <c r="AB62" i="46" s="1"/>
  <c r="AX62" i="46"/>
  <c r="S62" i="46" s="1"/>
  <c r="AC62" i="46" s="1"/>
  <c r="AB63" i="46" s="1"/>
  <c r="AX63" i="46"/>
  <c r="S63" i="46" s="1"/>
  <c r="AC63" i="46" s="1"/>
  <c r="AB64" i="46" s="1"/>
  <c r="AX64" i="46"/>
  <c r="S64" i="46" s="1"/>
  <c r="AC64" i="46" s="1"/>
  <c r="AB65" i="46" s="1"/>
  <c r="AX65" i="46"/>
  <c r="S65" i="46" s="1"/>
  <c r="AC65" i="46" s="1"/>
  <c r="AB66" i="46" s="1"/>
  <c r="AX66" i="46"/>
  <c r="S66" i="46" s="1"/>
  <c r="AC66" i="46" s="1"/>
  <c r="AB67" i="46" s="1"/>
  <c r="AX67" i="46"/>
  <c r="S67" i="46" s="1"/>
  <c r="AC67" i="46" s="1"/>
  <c r="AB68" i="46" s="1"/>
  <c r="AX68" i="46"/>
  <c r="S68" i="46" s="1"/>
  <c r="AC68" i="46" s="1"/>
  <c r="AB69" i="46" s="1"/>
  <c r="AX69" i="46"/>
  <c r="S69" i="46" s="1"/>
  <c r="AC69" i="46" s="1"/>
  <c r="AB70" i="46" s="1"/>
  <c r="AX70" i="46"/>
  <c r="S70" i="46" s="1"/>
  <c r="AC70" i="46" s="1"/>
  <c r="AB71" i="46" s="1"/>
  <c r="AX71" i="46"/>
  <c r="S71" i="46" s="1"/>
  <c r="AC71" i="46" s="1"/>
  <c r="AB72" i="46" s="1"/>
  <c r="AX72" i="46"/>
  <c r="S72" i="46" s="1"/>
  <c r="AC72" i="46" s="1"/>
  <c r="AB73" i="46" s="1"/>
  <c r="AX73" i="46"/>
  <c r="S73" i="46" s="1"/>
  <c r="AC73" i="46" s="1"/>
  <c r="AB74" i="46" s="1"/>
  <c r="AX74" i="46"/>
  <c r="S74" i="46" s="1"/>
  <c r="AC74" i="46" s="1"/>
  <c r="AB75" i="46" s="1"/>
  <c r="AX75" i="46"/>
  <c r="S75" i="46" s="1"/>
  <c r="AC75" i="46" s="1"/>
  <c r="AB76" i="46" s="1"/>
  <c r="AX76" i="46"/>
  <c r="S76" i="46" s="1"/>
  <c r="AC76" i="46" s="1"/>
  <c r="AB77" i="46" s="1"/>
  <c r="AX77" i="46"/>
  <c r="S77" i="46" s="1"/>
  <c r="AC77" i="46" s="1"/>
  <c r="AB78" i="46" s="1"/>
  <c r="AX78" i="46"/>
  <c r="S78" i="46" s="1"/>
  <c r="AC78" i="46" s="1"/>
  <c r="AB79" i="46" s="1"/>
  <c r="AX79" i="46"/>
  <c r="S79" i="46" s="1"/>
  <c r="AC79" i="46" s="1"/>
  <c r="AB80" i="46" s="1"/>
  <c r="AX80" i="46"/>
  <c r="S80" i="46" s="1"/>
  <c r="AC80" i="46" s="1"/>
  <c r="AB81" i="46" s="1"/>
  <c r="AX81" i="46"/>
  <c r="S81" i="46" s="1"/>
  <c r="AC81" i="46" s="1"/>
  <c r="AB82" i="46" s="1"/>
  <c r="AX82" i="46"/>
  <c r="S82" i="46" s="1"/>
  <c r="AC82" i="46" s="1"/>
  <c r="AB83" i="46" s="1"/>
  <c r="AX83" i="46"/>
  <c r="S83" i="46" s="1"/>
  <c r="AC83" i="46" s="1"/>
  <c r="AB84" i="46" s="1"/>
  <c r="AX85" i="46"/>
  <c r="S85" i="46" s="1"/>
  <c r="AC85" i="46" s="1"/>
  <c r="AB86" i="46" s="1"/>
  <c r="AX87" i="46"/>
  <c r="S87" i="46" s="1"/>
  <c r="AC87" i="46" s="1"/>
  <c r="AB88" i="46" s="1"/>
  <c r="AX88" i="46"/>
  <c r="S88" i="46" s="1"/>
  <c r="AC88" i="46" s="1"/>
  <c r="AB89" i="46" s="1"/>
  <c r="AX86" i="46"/>
  <c r="S86" i="46" s="1"/>
  <c r="AC86" i="46" s="1"/>
  <c r="AB87" i="46" s="1"/>
  <c r="AX84" i="46"/>
  <c r="S84" i="46" s="1"/>
  <c r="AC84" i="46" s="1"/>
  <c r="AB85" i="46" s="1"/>
  <c r="Z89" i="38"/>
  <c r="AU91" i="26"/>
  <c r="C11" i="26" s="1"/>
  <c r="AE87" i="82"/>
  <c r="W88" i="82"/>
  <c r="AG87" i="82"/>
  <c r="AP87" i="82" s="1"/>
  <c r="AF87" i="82"/>
  <c r="AO87" i="82" s="1"/>
  <c r="X90" i="29"/>
  <c r="Z90" i="29" s="1"/>
  <c r="Y90" i="29"/>
  <c r="AH90" i="41"/>
  <c r="AQ90" i="41" s="1"/>
  <c r="Z89" i="46"/>
  <c r="AS91" i="26"/>
  <c r="AR89" i="41"/>
  <c r="Z90" i="33"/>
  <c r="AR88" i="78"/>
  <c r="AH92" i="45"/>
  <c r="AQ92" i="45" s="1"/>
  <c r="AS4" i="26"/>
  <c r="AL4" i="26"/>
  <c r="AU4" i="26" s="1"/>
  <c r="AH89" i="25"/>
  <c r="AQ89" i="25" s="1"/>
  <c r="Z90" i="41"/>
  <c r="AR89" i="33"/>
  <c r="AI92" i="77"/>
  <c r="AN92" i="77"/>
  <c r="AR88" i="25"/>
  <c r="AH89" i="78"/>
  <c r="AQ89" i="78" s="1"/>
  <c r="AQ91" i="78" s="1"/>
  <c r="AZ3" i="78"/>
  <c r="AX6" i="78" s="1"/>
  <c r="S6" i="78" s="1"/>
  <c r="AC6" i="78" s="1"/>
  <c r="AB7" i="78" s="1"/>
  <c r="AX10" i="78"/>
  <c r="S10" i="78" s="1"/>
  <c r="AC10" i="78" s="1"/>
  <c r="AB11" i="78" s="1"/>
  <c r="AX15" i="78"/>
  <c r="S15" i="78" s="1"/>
  <c r="AC15" i="78" s="1"/>
  <c r="AB16" i="78" s="1"/>
  <c r="AX16" i="78"/>
  <c r="S16" i="78" s="1"/>
  <c r="AC16" i="78" s="1"/>
  <c r="AB17" i="78" s="1"/>
  <c r="AX22" i="78"/>
  <c r="S22" i="78" s="1"/>
  <c r="AC22" i="78" s="1"/>
  <c r="AB23" i="78" s="1"/>
  <c r="AX28" i="78"/>
  <c r="S28" i="78" s="1"/>
  <c r="AC28" i="78" s="1"/>
  <c r="AB29" i="78" s="1"/>
  <c r="AX34" i="78"/>
  <c r="S34" i="78" s="1"/>
  <c r="AC34" i="78" s="1"/>
  <c r="AB35" i="78" s="1"/>
  <c r="AX40" i="78"/>
  <c r="S40" i="78" s="1"/>
  <c r="AC40" i="78" s="1"/>
  <c r="AB41" i="78" s="1"/>
  <c r="AX46" i="78"/>
  <c r="S46" i="78" s="1"/>
  <c r="AC46" i="78" s="1"/>
  <c r="AB47" i="78" s="1"/>
  <c r="AX52" i="78"/>
  <c r="S52" i="78" s="1"/>
  <c r="AC52" i="78" s="1"/>
  <c r="AB53" i="78" s="1"/>
  <c r="AX58" i="78"/>
  <c r="S58" i="78" s="1"/>
  <c r="AC58" i="78" s="1"/>
  <c r="AB59" i="78" s="1"/>
  <c r="AX64" i="78"/>
  <c r="S64" i="78" s="1"/>
  <c r="AC64" i="78" s="1"/>
  <c r="AB65" i="78" s="1"/>
  <c r="AX70" i="78"/>
  <c r="S70" i="78" s="1"/>
  <c r="AC70" i="78" s="1"/>
  <c r="AB71" i="78" s="1"/>
  <c r="AX76" i="78"/>
  <c r="S76" i="78" s="1"/>
  <c r="AC76" i="78" s="1"/>
  <c r="AB77" i="78" s="1"/>
  <c r="AX82" i="78"/>
  <c r="S82" i="78" s="1"/>
  <c r="AC82" i="78" s="1"/>
  <c r="AB83" i="78" s="1"/>
  <c r="AX88" i="78"/>
  <c r="S88" i="78" s="1"/>
  <c r="AC88" i="78" s="1"/>
  <c r="AB89" i="78" s="1"/>
  <c r="AF91" i="81"/>
  <c r="AO91" i="81" s="1"/>
  <c r="AG91" i="81"/>
  <c r="AP91" i="81" s="1"/>
  <c r="AE91" i="81"/>
  <c r="W92" i="81"/>
  <c r="AI89" i="29"/>
  <c r="AN89" i="29"/>
  <c r="W89" i="73"/>
  <c r="AG88" i="73"/>
  <c r="AP88" i="73" s="1"/>
  <c r="AF88" i="73"/>
  <c r="AO88" i="73" s="1"/>
  <c r="AE88" i="73"/>
  <c r="X93" i="85"/>
  <c r="Z93" i="85" s="1"/>
  <c r="Y93" i="85"/>
  <c r="AH91" i="37"/>
  <c r="AQ91" i="37" s="1"/>
  <c r="AK7" i="78" l="1"/>
  <c r="AT7" i="78" s="1"/>
  <c r="AE90" i="29"/>
  <c r="AF90" i="29"/>
  <c r="AO90" i="29" s="1"/>
  <c r="AG90" i="29"/>
  <c r="AP90" i="29" s="1"/>
  <c r="W91" i="29"/>
  <c r="AK5" i="46"/>
  <c r="AT5" i="46" s="1"/>
  <c r="AF93" i="77"/>
  <c r="AO93" i="77" s="1"/>
  <c r="W94" i="77"/>
  <c r="AG93" i="77"/>
  <c r="AP93" i="77" s="1"/>
  <c r="AE93" i="77"/>
  <c r="AG93" i="85"/>
  <c r="AP93" i="85" s="1"/>
  <c r="AF93" i="85"/>
  <c r="AO93" i="85" s="1"/>
  <c r="AE93" i="85"/>
  <c r="W94" i="85"/>
  <c r="AK83" i="78"/>
  <c r="AT83" i="78" s="1"/>
  <c r="AK59" i="78"/>
  <c r="AT59" i="78" s="1"/>
  <c r="AK35" i="78"/>
  <c r="AT35" i="78" s="1"/>
  <c r="AK11" i="78"/>
  <c r="AT11" i="78" s="1"/>
  <c r="AJ80" i="46"/>
  <c r="AK80" i="46"/>
  <c r="AT80" i="46" s="1"/>
  <c r="AJ50" i="46"/>
  <c r="AK50" i="46"/>
  <c r="AT50" i="46" s="1"/>
  <c r="AJ32" i="46"/>
  <c r="AK32" i="46"/>
  <c r="AT32" i="46" s="1"/>
  <c r="AJ20" i="46"/>
  <c r="AK20" i="46"/>
  <c r="AT20" i="46" s="1"/>
  <c r="AK88" i="38"/>
  <c r="AT88" i="38" s="1"/>
  <c r="AJ88" i="38"/>
  <c r="AJ80" i="38"/>
  <c r="AK80" i="38"/>
  <c r="AT80" i="38" s="1"/>
  <c r="AJ56" i="38"/>
  <c r="AK56" i="38"/>
  <c r="AT56" i="38" s="1"/>
  <c r="AJ38" i="38"/>
  <c r="AK38" i="38"/>
  <c r="AT38" i="38" s="1"/>
  <c r="AX81" i="78"/>
  <c r="S81" i="78" s="1"/>
  <c r="AC81" i="78" s="1"/>
  <c r="AB82" i="78" s="1"/>
  <c r="AX63" i="78"/>
  <c r="S63" i="78" s="1"/>
  <c r="AC63" i="78" s="1"/>
  <c r="AB64" i="78" s="1"/>
  <c r="AX45" i="78"/>
  <c r="S45" i="78" s="1"/>
  <c r="AC45" i="78" s="1"/>
  <c r="AB46" i="78" s="1"/>
  <c r="AX39" i="78"/>
  <c r="S39" i="78" s="1"/>
  <c r="AC39" i="78" s="1"/>
  <c r="AB40" i="78" s="1"/>
  <c r="AX21" i="78"/>
  <c r="S21" i="78" s="1"/>
  <c r="AC21" i="78" s="1"/>
  <c r="AB22" i="78" s="1"/>
  <c r="AX83" i="78"/>
  <c r="S83" i="78" s="1"/>
  <c r="AC83" i="78" s="1"/>
  <c r="AB84" i="78" s="1"/>
  <c r="AX77" i="78"/>
  <c r="S77" i="78" s="1"/>
  <c r="AC77" i="78" s="1"/>
  <c r="AB78" i="78" s="1"/>
  <c r="AX71" i="78"/>
  <c r="S71" i="78" s="1"/>
  <c r="AC71" i="78" s="1"/>
  <c r="AB72" i="78" s="1"/>
  <c r="AX65" i="78"/>
  <c r="S65" i="78" s="1"/>
  <c r="AC65" i="78" s="1"/>
  <c r="AB66" i="78" s="1"/>
  <c r="AX59" i="78"/>
  <c r="S59" i="78" s="1"/>
  <c r="AC59" i="78" s="1"/>
  <c r="AB60" i="78" s="1"/>
  <c r="AX53" i="78"/>
  <c r="S53" i="78" s="1"/>
  <c r="AC53" i="78" s="1"/>
  <c r="AB54" i="78" s="1"/>
  <c r="AX47" i="78"/>
  <c r="S47" i="78" s="1"/>
  <c r="AC47" i="78" s="1"/>
  <c r="AB48" i="78" s="1"/>
  <c r="AX41" i="78"/>
  <c r="S41" i="78" s="1"/>
  <c r="AC41" i="78" s="1"/>
  <c r="AB42" i="78" s="1"/>
  <c r="AX35" i="78"/>
  <c r="S35" i="78" s="1"/>
  <c r="AC35" i="78" s="1"/>
  <c r="AB36" i="78" s="1"/>
  <c r="AX29" i="78"/>
  <c r="S29" i="78" s="1"/>
  <c r="AC29" i="78" s="1"/>
  <c r="AB30" i="78" s="1"/>
  <c r="AX23" i="78"/>
  <c r="S23" i="78" s="1"/>
  <c r="AC23" i="78" s="1"/>
  <c r="AB24" i="78" s="1"/>
  <c r="AX17" i="78"/>
  <c r="S17" i="78" s="1"/>
  <c r="AC17" i="78" s="1"/>
  <c r="AB18" i="78" s="1"/>
  <c r="AX11" i="78"/>
  <c r="S11" i="78" s="1"/>
  <c r="AC11" i="78" s="1"/>
  <c r="AB12" i="78" s="1"/>
  <c r="AX5" i="78"/>
  <c r="S5" i="78" s="1"/>
  <c r="AC5" i="78" s="1"/>
  <c r="AB6" i="78" s="1"/>
  <c r="AX89" i="46"/>
  <c r="S89" i="46" s="1"/>
  <c r="AC89" i="46" s="1"/>
  <c r="AG89" i="46"/>
  <c r="AP89" i="46" s="1"/>
  <c r="AP91" i="46" s="1"/>
  <c r="AF89" i="46"/>
  <c r="AO89" i="46" s="1"/>
  <c r="AO91" i="46" s="1"/>
  <c r="AE89" i="46"/>
  <c r="Y88" i="82"/>
  <c r="X88" i="82"/>
  <c r="AJ89" i="46"/>
  <c r="AS89" i="46" s="1"/>
  <c r="AK89" i="46"/>
  <c r="AT89" i="46" s="1"/>
  <c r="AJ81" i="46"/>
  <c r="AK81" i="46"/>
  <c r="AT81" i="46" s="1"/>
  <c r="AJ75" i="46"/>
  <c r="AK75" i="46"/>
  <c r="AT75" i="46" s="1"/>
  <c r="AJ69" i="46"/>
  <c r="AK69" i="46"/>
  <c r="AT69" i="46" s="1"/>
  <c r="AJ63" i="46"/>
  <c r="AK63" i="46"/>
  <c r="AT63" i="46" s="1"/>
  <c r="AJ57" i="46"/>
  <c r="AK57" i="46"/>
  <c r="AT57" i="46" s="1"/>
  <c r="AJ51" i="46"/>
  <c r="AK51" i="46"/>
  <c r="AT51" i="46" s="1"/>
  <c r="AJ45" i="46"/>
  <c r="AK45" i="46"/>
  <c r="AT45" i="46" s="1"/>
  <c r="AJ39" i="46"/>
  <c r="AK39" i="46"/>
  <c r="AT39" i="46" s="1"/>
  <c r="AJ33" i="46"/>
  <c r="AK33" i="46"/>
  <c r="AT33" i="46" s="1"/>
  <c r="AJ27" i="46"/>
  <c r="AK27" i="46"/>
  <c r="AT27" i="46" s="1"/>
  <c r="AJ21" i="46"/>
  <c r="AK21" i="46"/>
  <c r="AT21" i="46" s="1"/>
  <c r="AJ15" i="46"/>
  <c r="AK15" i="46"/>
  <c r="AT15" i="46" s="1"/>
  <c r="AJ9" i="46"/>
  <c r="AK9" i="46"/>
  <c r="AT9" i="46" s="1"/>
  <c r="AX3" i="46"/>
  <c r="S3" i="46" s="1"/>
  <c r="AC3" i="46" s="1"/>
  <c r="AJ81" i="38"/>
  <c r="AK81" i="38"/>
  <c r="AT81" i="38" s="1"/>
  <c r="AJ75" i="38"/>
  <c r="AK75" i="38"/>
  <c r="AT75" i="38" s="1"/>
  <c r="AJ69" i="38"/>
  <c r="AK69" i="38"/>
  <c r="AT69" i="38" s="1"/>
  <c r="AJ63" i="38"/>
  <c r="AK63" i="38"/>
  <c r="AT63" i="38" s="1"/>
  <c r="AJ57" i="38"/>
  <c r="AK57" i="38"/>
  <c r="AT57" i="38" s="1"/>
  <c r="AJ51" i="38"/>
  <c r="AK51" i="38"/>
  <c r="AT51" i="38" s="1"/>
  <c r="AJ45" i="38"/>
  <c r="AK45" i="38"/>
  <c r="AT45" i="38" s="1"/>
  <c r="AJ39" i="38"/>
  <c r="AK39" i="38"/>
  <c r="AT39" i="38" s="1"/>
  <c r="AJ33" i="38"/>
  <c r="AK33" i="38"/>
  <c r="AT33" i="38" s="1"/>
  <c r="AJ27" i="38"/>
  <c r="AK27" i="38"/>
  <c r="AT27" i="38" s="1"/>
  <c r="AJ21" i="38"/>
  <c r="AK21" i="38"/>
  <c r="AT21" i="38" s="1"/>
  <c r="AJ15" i="38"/>
  <c r="AK15" i="38"/>
  <c r="AT15" i="38" s="1"/>
  <c r="AJ9" i="38"/>
  <c r="AK9" i="38"/>
  <c r="AT9" i="38" s="1"/>
  <c r="Y90" i="25"/>
  <c r="X90" i="25"/>
  <c r="AJ16" i="78"/>
  <c r="AK16" i="78"/>
  <c r="AT16" i="78" s="1"/>
  <c r="AX9" i="78"/>
  <c r="S9" i="78" s="1"/>
  <c r="AC9" i="78" s="1"/>
  <c r="AB10" i="78" s="1"/>
  <c r="AX4" i="78"/>
  <c r="S4" i="78" s="1"/>
  <c r="AC4" i="78" s="1"/>
  <c r="AB5" i="78" s="1"/>
  <c r="AR92" i="77"/>
  <c r="AF90" i="33"/>
  <c r="AO90" i="33" s="1"/>
  <c r="AE90" i="33"/>
  <c r="W91" i="33"/>
  <c r="AG90" i="33"/>
  <c r="AP90" i="33" s="1"/>
  <c r="AJ86" i="46"/>
  <c r="AK86" i="46"/>
  <c r="AT86" i="46" s="1"/>
  <c r="AK79" i="46"/>
  <c r="AT79" i="46" s="1"/>
  <c r="AJ79" i="46"/>
  <c r="AK73" i="46"/>
  <c r="AT73" i="46" s="1"/>
  <c r="AJ73" i="46"/>
  <c r="AK67" i="46"/>
  <c r="AT67" i="46" s="1"/>
  <c r="AJ67" i="46"/>
  <c r="AK61" i="46"/>
  <c r="AT61" i="46" s="1"/>
  <c r="AJ61" i="46"/>
  <c r="AK55" i="46"/>
  <c r="AT55" i="46" s="1"/>
  <c r="AJ55" i="46"/>
  <c r="AK49" i="46"/>
  <c r="AT49" i="46" s="1"/>
  <c r="AJ49" i="46"/>
  <c r="AK43" i="46"/>
  <c r="AT43" i="46" s="1"/>
  <c r="AJ43" i="46"/>
  <c r="AK37" i="46"/>
  <c r="AT37" i="46" s="1"/>
  <c r="AJ37" i="46"/>
  <c r="AK31" i="46"/>
  <c r="AT31" i="46" s="1"/>
  <c r="AJ31" i="46"/>
  <c r="AK25" i="46"/>
  <c r="AT25" i="46" s="1"/>
  <c r="AJ25" i="46"/>
  <c r="AK19" i="46"/>
  <c r="AT19" i="46" s="1"/>
  <c r="AJ19" i="46"/>
  <c r="AK13" i="46"/>
  <c r="AT13" i="46" s="1"/>
  <c r="AJ13" i="46"/>
  <c r="AJ7" i="46"/>
  <c r="AK7" i="46"/>
  <c r="AT7" i="46" s="1"/>
  <c r="AN91" i="37"/>
  <c r="AI91" i="37"/>
  <c r="AI91" i="89"/>
  <c r="AN91" i="89"/>
  <c r="AJ87" i="38"/>
  <c r="AK87" i="38"/>
  <c r="AT87" i="38" s="1"/>
  <c r="AK79" i="38"/>
  <c r="AT79" i="38" s="1"/>
  <c r="AJ79" i="38"/>
  <c r="AK73" i="38"/>
  <c r="AT73" i="38" s="1"/>
  <c r="AJ73" i="38"/>
  <c r="AK67" i="38"/>
  <c r="AT67" i="38" s="1"/>
  <c r="AJ67" i="38"/>
  <c r="AK61" i="38"/>
  <c r="AT61" i="38" s="1"/>
  <c r="AJ61" i="38"/>
  <c r="AK55" i="38"/>
  <c r="AT55" i="38" s="1"/>
  <c r="AJ55" i="38"/>
  <c r="AK49" i="38"/>
  <c r="AT49" i="38" s="1"/>
  <c r="AJ49" i="38"/>
  <c r="AK43" i="38"/>
  <c r="AT43" i="38" s="1"/>
  <c r="AJ43" i="38"/>
  <c r="AK37" i="38"/>
  <c r="AT37" i="38" s="1"/>
  <c r="AJ37" i="38"/>
  <c r="AK31" i="38"/>
  <c r="AT31" i="38" s="1"/>
  <c r="AJ31" i="38"/>
  <c r="AK25" i="38"/>
  <c r="AT25" i="38" s="1"/>
  <c r="AJ25" i="38"/>
  <c r="AK19" i="38"/>
  <c r="AT19" i="38" s="1"/>
  <c r="AJ19" i="38"/>
  <c r="AK13" i="38"/>
  <c r="AT13" i="38" s="1"/>
  <c r="AJ13" i="38"/>
  <c r="AK7" i="38"/>
  <c r="AT7" i="38" s="1"/>
  <c r="AJ7" i="38"/>
  <c r="AN90" i="93"/>
  <c r="AI90" i="93"/>
  <c r="AI88" i="73"/>
  <c r="AN88" i="73"/>
  <c r="AJ77" i="78"/>
  <c r="AK77" i="78"/>
  <c r="AT77" i="78" s="1"/>
  <c r="AJ53" i="78"/>
  <c r="AK53" i="78"/>
  <c r="AT53" i="78" s="1"/>
  <c r="AK29" i="78"/>
  <c r="AT29" i="78" s="1"/>
  <c r="AJ29" i="78"/>
  <c r="AJ74" i="46"/>
  <c r="AK74" i="46"/>
  <c r="AT74" i="46" s="1"/>
  <c r="AJ56" i="46"/>
  <c r="AK56" i="46"/>
  <c r="AT56" i="46" s="1"/>
  <c r="AJ26" i="46"/>
  <c r="AK26" i="46"/>
  <c r="AT26" i="46" s="1"/>
  <c r="X92" i="37"/>
  <c r="Y92" i="37"/>
  <c r="AJ74" i="38"/>
  <c r="AK74" i="38"/>
  <c r="AT74" i="38" s="1"/>
  <c r="AJ50" i="38"/>
  <c r="AK50" i="38"/>
  <c r="AT50" i="38" s="1"/>
  <c r="AJ32" i="38"/>
  <c r="AK32" i="38"/>
  <c r="AT32" i="38" s="1"/>
  <c r="AJ20" i="38"/>
  <c r="AK20" i="38"/>
  <c r="AT20" i="38" s="1"/>
  <c r="AK8" i="38"/>
  <c r="AT8" i="38" s="1"/>
  <c r="AJ8" i="38"/>
  <c r="AX75" i="78"/>
  <c r="S75" i="78" s="1"/>
  <c r="AC75" i="78" s="1"/>
  <c r="AB76" i="78" s="1"/>
  <c r="AX57" i="78"/>
  <c r="S57" i="78" s="1"/>
  <c r="AC57" i="78" s="1"/>
  <c r="AB58" i="78" s="1"/>
  <c r="AX27" i="78"/>
  <c r="S27" i="78" s="1"/>
  <c r="AC27" i="78" s="1"/>
  <c r="AB28" i="78" s="1"/>
  <c r="X92" i="81"/>
  <c r="Y92" i="81"/>
  <c r="AX85" i="78"/>
  <c r="S85" i="78" s="1"/>
  <c r="AC85" i="78" s="1"/>
  <c r="AB86" i="78" s="1"/>
  <c r="AX80" i="78"/>
  <c r="S80" i="78" s="1"/>
  <c r="AC80" i="78" s="1"/>
  <c r="AB81" i="78" s="1"/>
  <c r="AX74" i="78"/>
  <c r="S74" i="78" s="1"/>
  <c r="AC74" i="78" s="1"/>
  <c r="AB75" i="78" s="1"/>
  <c r="AX68" i="78"/>
  <c r="S68" i="78" s="1"/>
  <c r="AC68" i="78" s="1"/>
  <c r="AB69" i="78" s="1"/>
  <c r="AX62" i="78"/>
  <c r="S62" i="78" s="1"/>
  <c r="AC62" i="78" s="1"/>
  <c r="AB63" i="78" s="1"/>
  <c r="AX56" i="78"/>
  <c r="S56" i="78" s="1"/>
  <c r="AC56" i="78" s="1"/>
  <c r="AB57" i="78" s="1"/>
  <c r="AX50" i="78"/>
  <c r="S50" i="78" s="1"/>
  <c r="AC50" i="78" s="1"/>
  <c r="AB51" i="78" s="1"/>
  <c r="AX44" i="78"/>
  <c r="S44" i="78" s="1"/>
  <c r="AC44" i="78" s="1"/>
  <c r="AB45" i="78" s="1"/>
  <c r="AX38" i="78"/>
  <c r="S38" i="78" s="1"/>
  <c r="AC38" i="78" s="1"/>
  <c r="AB39" i="78" s="1"/>
  <c r="AX32" i="78"/>
  <c r="S32" i="78" s="1"/>
  <c r="AC32" i="78" s="1"/>
  <c r="AB33" i="78" s="1"/>
  <c r="AX26" i="78"/>
  <c r="S26" i="78" s="1"/>
  <c r="AC26" i="78" s="1"/>
  <c r="AB27" i="78" s="1"/>
  <c r="AX20" i="78"/>
  <c r="S20" i="78" s="1"/>
  <c r="AC20" i="78" s="1"/>
  <c r="AB21" i="78" s="1"/>
  <c r="AX14" i="78"/>
  <c r="S14" i="78" s="1"/>
  <c r="AC14" i="78" s="1"/>
  <c r="AB15" i="78" s="1"/>
  <c r="AX8" i="78"/>
  <c r="S8" i="78" s="1"/>
  <c r="AC8" i="78" s="1"/>
  <c r="AB9" i="78" s="1"/>
  <c r="AX3" i="78"/>
  <c r="S3" i="78" s="1"/>
  <c r="AC3" i="78" s="1"/>
  <c r="AX89" i="38"/>
  <c r="S89" i="38" s="1"/>
  <c r="AC89" i="38" s="1"/>
  <c r="AJ89" i="38" s="1"/>
  <c r="AS89" i="38" s="1"/>
  <c r="AG89" i="38"/>
  <c r="AP89" i="38" s="1"/>
  <c r="AP91" i="38" s="1"/>
  <c r="AF89" i="38"/>
  <c r="AO89" i="38" s="1"/>
  <c r="AO91" i="38" s="1"/>
  <c r="AE89" i="38"/>
  <c r="AK89" i="38" s="1"/>
  <c r="AT89" i="38" s="1"/>
  <c r="AJ84" i="46"/>
  <c r="AK84" i="46"/>
  <c r="AT84" i="46" s="1"/>
  <c r="AJ78" i="46"/>
  <c r="AK78" i="46"/>
  <c r="AT78" i="46" s="1"/>
  <c r="AJ72" i="46"/>
  <c r="AK72" i="46"/>
  <c r="AT72" i="46" s="1"/>
  <c r="AJ66" i="46"/>
  <c r="AK66" i="46"/>
  <c r="AT66" i="46" s="1"/>
  <c r="AJ60" i="46"/>
  <c r="AK60" i="46"/>
  <c r="AT60" i="46" s="1"/>
  <c r="AJ54" i="46"/>
  <c r="AK54" i="46"/>
  <c r="AT54" i="46" s="1"/>
  <c r="AJ48" i="46"/>
  <c r="AK48" i="46"/>
  <c r="AT48" i="46" s="1"/>
  <c r="AJ42" i="46"/>
  <c r="AK42" i="46"/>
  <c r="AT42" i="46" s="1"/>
  <c r="AJ36" i="46"/>
  <c r="AK36" i="46"/>
  <c r="AT36" i="46" s="1"/>
  <c r="AJ30" i="46"/>
  <c r="AK30" i="46"/>
  <c r="AT30" i="46" s="1"/>
  <c r="AJ24" i="46"/>
  <c r="AK24" i="46"/>
  <c r="AT24" i="46" s="1"/>
  <c r="AJ18" i="46"/>
  <c r="AK18" i="46"/>
  <c r="AT18" i="46" s="1"/>
  <c r="AJ12" i="46"/>
  <c r="AK12" i="46"/>
  <c r="AT12" i="46" s="1"/>
  <c r="AX5" i="46"/>
  <c r="S5" i="46" s="1"/>
  <c r="AC5" i="46" s="1"/>
  <c r="AB6" i="46" s="1"/>
  <c r="AH93" i="77"/>
  <c r="AQ93" i="77" s="1"/>
  <c r="AJ84" i="38"/>
  <c r="AK84" i="38"/>
  <c r="AT84" i="38" s="1"/>
  <c r="AJ78" i="38"/>
  <c r="AK78" i="38"/>
  <c r="AT78" i="38" s="1"/>
  <c r="AJ72" i="38"/>
  <c r="AK72" i="38"/>
  <c r="AT72" i="38" s="1"/>
  <c r="AJ66" i="38"/>
  <c r="AK66" i="38"/>
  <c r="AT66" i="38" s="1"/>
  <c r="AJ60" i="38"/>
  <c r="AK60" i="38"/>
  <c r="AT60" i="38" s="1"/>
  <c r="AJ54" i="38"/>
  <c r="AK54" i="38"/>
  <c r="AT54" i="38" s="1"/>
  <c r="AJ48" i="38"/>
  <c r="AK48" i="38"/>
  <c r="AT48" i="38" s="1"/>
  <c r="AJ42" i="38"/>
  <c r="AK42" i="38"/>
  <c r="AT42" i="38" s="1"/>
  <c r="AJ36" i="38"/>
  <c r="AK36" i="38"/>
  <c r="AT36" i="38" s="1"/>
  <c r="AJ30" i="38"/>
  <c r="AK30" i="38"/>
  <c r="AT30" i="38" s="1"/>
  <c r="AJ24" i="38"/>
  <c r="AK24" i="38"/>
  <c r="AT24" i="38" s="1"/>
  <c r="AJ18" i="38"/>
  <c r="AK18" i="38"/>
  <c r="AT18" i="38" s="1"/>
  <c r="AJ12" i="38"/>
  <c r="AK12" i="38"/>
  <c r="AT12" i="38" s="1"/>
  <c r="AJ6" i="38"/>
  <c r="AK6" i="38"/>
  <c r="AT6" i="38" s="1"/>
  <c r="AI89" i="78"/>
  <c r="AN89" i="78"/>
  <c r="AN91" i="78" s="1"/>
  <c r="AJ89" i="78"/>
  <c r="AS89" i="78" s="1"/>
  <c r="AK89" i="78"/>
  <c r="AT89" i="78" s="1"/>
  <c r="AJ65" i="78"/>
  <c r="AK65" i="78"/>
  <c r="AT65" i="78" s="1"/>
  <c r="AK41" i="78"/>
  <c r="AT41" i="78" s="1"/>
  <c r="AJ41" i="78"/>
  <c r="AJ17" i="78"/>
  <c r="AK17" i="78"/>
  <c r="AT17" i="78" s="1"/>
  <c r="AK88" i="46"/>
  <c r="AT88" i="46" s="1"/>
  <c r="AJ88" i="46"/>
  <c r="AJ62" i="46"/>
  <c r="AK62" i="46"/>
  <c r="AT62" i="46" s="1"/>
  <c r="AJ38" i="46"/>
  <c r="AK38" i="46"/>
  <c r="AT38" i="46" s="1"/>
  <c r="AJ8" i="46"/>
  <c r="AK8" i="46"/>
  <c r="AT8" i="46" s="1"/>
  <c r="AJ68" i="38"/>
  <c r="AK68" i="38"/>
  <c r="AT68" i="38" s="1"/>
  <c r="AJ44" i="38"/>
  <c r="AK44" i="38"/>
  <c r="AT44" i="38" s="1"/>
  <c r="AJ26" i="38"/>
  <c r="AK26" i="38"/>
  <c r="AT26" i="38" s="1"/>
  <c r="AJ14" i="38"/>
  <c r="AK14" i="38"/>
  <c r="AT14" i="38" s="1"/>
  <c r="AI92" i="45"/>
  <c r="AN92" i="45"/>
  <c r="AX86" i="78"/>
  <c r="S86" i="78" s="1"/>
  <c r="AC86" i="78" s="1"/>
  <c r="AB87" i="78" s="1"/>
  <c r="AX69" i="78"/>
  <c r="S69" i="78" s="1"/>
  <c r="AC69" i="78" s="1"/>
  <c r="AB70" i="78" s="1"/>
  <c r="AX51" i="78"/>
  <c r="S51" i="78" s="1"/>
  <c r="AC51" i="78" s="1"/>
  <c r="AB52" i="78" s="1"/>
  <c r="AX33" i="78"/>
  <c r="S33" i="78" s="1"/>
  <c r="AC33" i="78" s="1"/>
  <c r="AB34" i="78" s="1"/>
  <c r="AN91" i="81"/>
  <c r="AI91" i="81"/>
  <c r="AX84" i="78"/>
  <c r="S84" i="78" s="1"/>
  <c r="AC84" i="78" s="1"/>
  <c r="AB85" i="78" s="1"/>
  <c r="AX79" i="78"/>
  <c r="S79" i="78" s="1"/>
  <c r="AC79" i="78" s="1"/>
  <c r="AB80" i="78" s="1"/>
  <c r="AX73" i="78"/>
  <c r="S73" i="78" s="1"/>
  <c r="AC73" i="78" s="1"/>
  <c r="AB74" i="78" s="1"/>
  <c r="AX67" i="78"/>
  <c r="S67" i="78" s="1"/>
  <c r="AC67" i="78" s="1"/>
  <c r="AB68" i="78" s="1"/>
  <c r="AX61" i="78"/>
  <c r="S61" i="78" s="1"/>
  <c r="AC61" i="78" s="1"/>
  <c r="AB62" i="78" s="1"/>
  <c r="AX55" i="78"/>
  <c r="S55" i="78" s="1"/>
  <c r="AC55" i="78" s="1"/>
  <c r="AB56" i="78" s="1"/>
  <c r="AX49" i="78"/>
  <c r="S49" i="78" s="1"/>
  <c r="AC49" i="78" s="1"/>
  <c r="AB50" i="78" s="1"/>
  <c r="AX43" i="78"/>
  <c r="S43" i="78" s="1"/>
  <c r="AC43" i="78" s="1"/>
  <c r="AB44" i="78" s="1"/>
  <c r="AX37" i="78"/>
  <c r="S37" i="78" s="1"/>
  <c r="AC37" i="78" s="1"/>
  <c r="AB38" i="78" s="1"/>
  <c r="AX31" i="78"/>
  <c r="S31" i="78" s="1"/>
  <c r="AC31" i="78" s="1"/>
  <c r="AB32" i="78" s="1"/>
  <c r="AX25" i="78"/>
  <c r="S25" i="78" s="1"/>
  <c r="AC25" i="78" s="1"/>
  <c r="AB26" i="78" s="1"/>
  <c r="AX19" i="78"/>
  <c r="S19" i="78" s="1"/>
  <c r="AC19" i="78" s="1"/>
  <c r="AB20" i="78" s="1"/>
  <c r="AX13" i="78"/>
  <c r="S13" i="78" s="1"/>
  <c r="AC13" i="78" s="1"/>
  <c r="AB14" i="78" s="1"/>
  <c r="AX7" i="78"/>
  <c r="S7" i="78" s="1"/>
  <c r="AC7" i="78" s="1"/>
  <c r="AB8" i="78" s="1"/>
  <c r="AK85" i="46"/>
  <c r="AT85" i="46" s="1"/>
  <c r="AJ85" i="46"/>
  <c r="AJ83" i="46"/>
  <c r="AK83" i="46"/>
  <c r="AT83" i="46" s="1"/>
  <c r="AJ77" i="46"/>
  <c r="AK77" i="46"/>
  <c r="AT77" i="46" s="1"/>
  <c r="AJ71" i="46"/>
  <c r="AK71" i="46"/>
  <c r="AT71" i="46" s="1"/>
  <c r="AJ65" i="46"/>
  <c r="AK65" i="46"/>
  <c r="AT65" i="46" s="1"/>
  <c r="AJ59" i="46"/>
  <c r="AK59" i="46"/>
  <c r="AT59" i="46" s="1"/>
  <c r="AJ53" i="46"/>
  <c r="AK53" i="46"/>
  <c r="AT53" i="46" s="1"/>
  <c r="AJ47" i="46"/>
  <c r="AK47" i="46"/>
  <c r="AT47" i="46" s="1"/>
  <c r="AJ41" i="46"/>
  <c r="AK41" i="46"/>
  <c r="AT41" i="46" s="1"/>
  <c r="AJ35" i="46"/>
  <c r="AK35" i="46"/>
  <c r="AT35" i="46" s="1"/>
  <c r="AJ29" i="46"/>
  <c r="AK29" i="46"/>
  <c r="AT29" i="46" s="1"/>
  <c r="AJ23" i="46"/>
  <c r="AK23" i="46"/>
  <c r="AT23" i="46" s="1"/>
  <c r="AJ17" i="46"/>
  <c r="AK17" i="46"/>
  <c r="AT17" i="46" s="1"/>
  <c r="AJ11" i="46"/>
  <c r="AK11" i="46"/>
  <c r="AT11" i="46" s="1"/>
  <c r="AR92" i="85"/>
  <c r="AJ86" i="38"/>
  <c r="AK86" i="38"/>
  <c r="AT86" i="38" s="1"/>
  <c r="AJ83" i="38"/>
  <c r="AK83" i="38"/>
  <c r="AT83" i="38" s="1"/>
  <c r="AJ77" i="38"/>
  <c r="AK77" i="38"/>
  <c r="AT77" i="38" s="1"/>
  <c r="AJ71" i="38"/>
  <c r="AK71" i="38"/>
  <c r="AT71" i="38" s="1"/>
  <c r="AJ65" i="38"/>
  <c r="AK65" i="38"/>
  <c r="AT65" i="38" s="1"/>
  <c r="AJ59" i="38"/>
  <c r="AK59" i="38"/>
  <c r="AT59" i="38" s="1"/>
  <c r="AJ53" i="38"/>
  <c r="AK53" i="38"/>
  <c r="AT53" i="38" s="1"/>
  <c r="AJ47" i="38"/>
  <c r="AK47" i="38"/>
  <c r="AT47" i="38" s="1"/>
  <c r="AJ41" i="38"/>
  <c r="AK41" i="38"/>
  <c r="AT41" i="38" s="1"/>
  <c r="AJ35" i="38"/>
  <c r="AK35" i="38"/>
  <c r="AT35" i="38" s="1"/>
  <c r="AJ29" i="38"/>
  <c r="AK29" i="38"/>
  <c r="AT29" i="38" s="1"/>
  <c r="AJ23" i="38"/>
  <c r="AK23" i="38"/>
  <c r="AT23" i="38" s="1"/>
  <c r="AJ17" i="38"/>
  <c r="AK17" i="38"/>
  <c r="AT17" i="38" s="1"/>
  <c r="AJ11" i="38"/>
  <c r="AK11" i="38"/>
  <c r="AT11" i="38" s="1"/>
  <c r="AJ5" i="38"/>
  <c r="AK5" i="38"/>
  <c r="AT5" i="38" s="1"/>
  <c r="AN89" i="25"/>
  <c r="AI89" i="25"/>
  <c r="AR89" i="29"/>
  <c r="AJ71" i="78"/>
  <c r="AK71" i="78"/>
  <c r="AT71" i="78" s="1"/>
  <c r="AJ47" i="78"/>
  <c r="AK47" i="78"/>
  <c r="AT47" i="78" s="1"/>
  <c r="AK23" i="78"/>
  <c r="AT23" i="78" s="1"/>
  <c r="AJ23" i="78"/>
  <c r="AH90" i="29"/>
  <c r="AQ90" i="29" s="1"/>
  <c r="AI87" i="82"/>
  <c r="AN87" i="82"/>
  <c r="AJ68" i="46"/>
  <c r="AK68" i="46"/>
  <c r="AT68" i="46" s="1"/>
  <c r="AJ44" i="46"/>
  <c r="AK44" i="46"/>
  <c r="AT44" i="46" s="1"/>
  <c r="AJ14" i="46"/>
  <c r="AK14" i="46"/>
  <c r="AT14" i="46" s="1"/>
  <c r="AJ62" i="38"/>
  <c r="AK62" i="38"/>
  <c r="AT62" i="38" s="1"/>
  <c r="Z91" i="93"/>
  <c r="X91" i="93"/>
  <c r="Y91" i="93"/>
  <c r="AH93" i="85"/>
  <c r="AQ93" i="85" s="1"/>
  <c r="Y89" i="73"/>
  <c r="X89" i="73"/>
  <c r="Z89" i="73" s="1"/>
  <c r="AX87" i="78"/>
  <c r="S87" i="78" s="1"/>
  <c r="AC87" i="78" s="1"/>
  <c r="AB88" i="78" s="1"/>
  <c r="AX78" i="78"/>
  <c r="S78" i="78" s="1"/>
  <c r="AC78" i="78" s="1"/>
  <c r="AB79" i="78" s="1"/>
  <c r="AX72" i="78"/>
  <c r="S72" i="78" s="1"/>
  <c r="AC72" i="78" s="1"/>
  <c r="AB73" i="78" s="1"/>
  <c r="AX66" i="78"/>
  <c r="S66" i="78" s="1"/>
  <c r="AC66" i="78" s="1"/>
  <c r="AB67" i="78" s="1"/>
  <c r="AX60" i="78"/>
  <c r="S60" i="78" s="1"/>
  <c r="AC60" i="78" s="1"/>
  <c r="AB61" i="78" s="1"/>
  <c r="AX54" i="78"/>
  <c r="S54" i="78" s="1"/>
  <c r="AC54" i="78" s="1"/>
  <c r="AB55" i="78" s="1"/>
  <c r="AX48" i="78"/>
  <c r="S48" i="78" s="1"/>
  <c r="AC48" i="78" s="1"/>
  <c r="AB49" i="78" s="1"/>
  <c r="AX42" i="78"/>
  <c r="S42" i="78" s="1"/>
  <c r="AC42" i="78" s="1"/>
  <c r="AB43" i="78" s="1"/>
  <c r="AX36" i="78"/>
  <c r="S36" i="78" s="1"/>
  <c r="AC36" i="78" s="1"/>
  <c r="AB37" i="78" s="1"/>
  <c r="AX30" i="78"/>
  <c r="S30" i="78" s="1"/>
  <c r="AC30" i="78" s="1"/>
  <c r="AB31" i="78" s="1"/>
  <c r="AX24" i="78"/>
  <c r="S24" i="78" s="1"/>
  <c r="AC24" i="78" s="1"/>
  <c r="AB25" i="78" s="1"/>
  <c r="AX18" i="78"/>
  <c r="S18" i="78" s="1"/>
  <c r="AC18" i="78" s="1"/>
  <c r="AB19" i="78" s="1"/>
  <c r="AX12" i="78"/>
  <c r="S12" i="78" s="1"/>
  <c r="AC12" i="78" s="1"/>
  <c r="AB13" i="78" s="1"/>
  <c r="AF90" i="41"/>
  <c r="AO90" i="41" s="1"/>
  <c r="AE90" i="41"/>
  <c r="W91" i="41"/>
  <c r="AG90" i="41"/>
  <c r="AP90" i="41" s="1"/>
  <c r="AJ87" i="46"/>
  <c r="AK87" i="46"/>
  <c r="AT87" i="46" s="1"/>
  <c r="AK82" i="46"/>
  <c r="AT82" i="46" s="1"/>
  <c r="AJ82" i="46"/>
  <c r="AK76" i="46"/>
  <c r="AT76" i="46" s="1"/>
  <c r="AJ76" i="46"/>
  <c r="AK70" i="46"/>
  <c r="AT70" i="46" s="1"/>
  <c r="AJ70" i="46"/>
  <c r="AK64" i="46"/>
  <c r="AT64" i="46" s="1"/>
  <c r="AJ64" i="46"/>
  <c r="AK58" i="46"/>
  <c r="AT58" i="46" s="1"/>
  <c r="AJ58" i="46"/>
  <c r="AK52" i="46"/>
  <c r="AT52" i="46" s="1"/>
  <c r="AJ52" i="46"/>
  <c r="AK46" i="46"/>
  <c r="AT46" i="46" s="1"/>
  <c r="AJ46" i="46"/>
  <c r="AK40" i="46"/>
  <c r="AT40" i="46" s="1"/>
  <c r="AJ40" i="46"/>
  <c r="AK34" i="46"/>
  <c r="AT34" i="46" s="1"/>
  <c r="AJ34" i="46"/>
  <c r="AK28" i="46"/>
  <c r="AT28" i="46" s="1"/>
  <c r="AJ28" i="46"/>
  <c r="AK22" i="46"/>
  <c r="AT22" i="46" s="1"/>
  <c r="AJ22" i="46"/>
  <c r="AK16" i="46"/>
  <c r="AT16" i="46" s="1"/>
  <c r="AJ16" i="46"/>
  <c r="AJ10" i="46"/>
  <c r="AK10" i="46"/>
  <c r="AT10" i="46" s="1"/>
  <c r="X92" i="89"/>
  <c r="Y92" i="89"/>
  <c r="AK85" i="38"/>
  <c r="AT85" i="38" s="1"/>
  <c r="AJ85" i="38"/>
  <c r="AK82" i="38"/>
  <c r="AT82" i="38" s="1"/>
  <c r="AJ82" i="38"/>
  <c r="AK76" i="38"/>
  <c r="AT76" i="38" s="1"/>
  <c r="AJ76" i="38"/>
  <c r="AK70" i="38"/>
  <c r="AT70" i="38" s="1"/>
  <c r="AJ70" i="38"/>
  <c r="AK64" i="38"/>
  <c r="AT64" i="38" s="1"/>
  <c r="AJ64" i="38"/>
  <c r="AK58" i="38"/>
  <c r="AT58" i="38" s="1"/>
  <c r="AJ58" i="38"/>
  <c r="AK52" i="38"/>
  <c r="AT52" i="38" s="1"/>
  <c r="AJ52" i="38"/>
  <c r="AK46" i="38"/>
  <c r="AT46" i="38" s="1"/>
  <c r="AJ46" i="38"/>
  <c r="AK40" i="38"/>
  <c r="AT40" i="38" s="1"/>
  <c r="AJ40" i="38"/>
  <c r="AK34" i="38"/>
  <c r="AT34" i="38" s="1"/>
  <c r="AJ34" i="38"/>
  <c r="AK28" i="38"/>
  <c r="AT28" i="38" s="1"/>
  <c r="AJ28" i="38"/>
  <c r="AK22" i="38"/>
  <c r="AT22" i="38" s="1"/>
  <c r="AJ22" i="38"/>
  <c r="AK16" i="38"/>
  <c r="AT16" i="38" s="1"/>
  <c r="AJ16" i="38"/>
  <c r="AJ10" i="38"/>
  <c r="AK10" i="38"/>
  <c r="AT10" i="38" s="1"/>
  <c r="AB4" i="38"/>
  <c r="AJ3" i="38"/>
  <c r="Z93" i="45"/>
  <c r="X93" i="45"/>
  <c r="Y93" i="45"/>
  <c r="AE89" i="73" l="1"/>
  <c r="W90" i="73"/>
  <c r="AF89" i="73"/>
  <c r="AO89" i="73" s="1"/>
  <c r="AG89" i="73"/>
  <c r="AP89" i="73" s="1"/>
  <c r="AS22" i="46"/>
  <c r="AL22" i="46"/>
  <c r="AU22" i="46" s="1"/>
  <c r="AS58" i="46"/>
  <c r="AL58" i="46"/>
  <c r="AU58" i="46" s="1"/>
  <c r="AS76" i="46"/>
  <c r="AL76" i="46"/>
  <c r="AU76" i="46" s="1"/>
  <c r="AS10" i="38"/>
  <c r="AL10" i="38"/>
  <c r="AU10" i="38" s="1"/>
  <c r="AS28" i="46"/>
  <c r="AL28" i="46"/>
  <c r="AU28" i="46" s="1"/>
  <c r="AS46" i="46"/>
  <c r="AL46" i="46"/>
  <c r="AU46" i="46" s="1"/>
  <c r="AS64" i="46"/>
  <c r="AL64" i="46"/>
  <c r="AU64" i="46" s="1"/>
  <c r="AS82" i="46"/>
  <c r="AL82" i="46"/>
  <c r="AU82" i="46" s="1"/>
  <c r="Y91" i="41"/>
  <c r="X91" i="41"/>
  <c r="AJ31" i="78"/>
  <c r="AK31" i="78"/>
  <c r="AT31" i="78" s="1"/>
  <c r="AJ67" i="78"/>
  <c r="AK67" i="78"/>
  <c r="AT67" i="78" s="1"/>
  <c r="AS14" i="46"/>
  <c r="AL14" i="46"/>
  <c r="AU14" i="46" s="1"/>
  <c r="AR87" i="82"/>
  <c r="AS23" i="78"/>
  <c r="AL23" i="78"/>
  <c r="AU23" i="78" s="1"/>
  <c r="AK20" i="78"/>
  <c r="AT20" i="78" s="1"/>
  <c r="AJ20" i="78"/>
  <c r="AJ56" i="78"/>
  <c r="AK56" i="78"/>
  <c r="AT56" i="78" s="1"/>
  <c r="AR91" i="81"/>
  <c r="AJ27" i="78"/>
  <c r="AK27" i="78"/>
  <c r="AT27" i="78" s="1"/>
  <c r="AJ63" i="78"/>
  <c r="AK63" i="78"/>
  <c r="AT63" i="78" s="1"/>
  <c r="AH92" i="81"/>
  <c r="AQ92" i="81" s="1"/>
  <c r="AS50" i="38"/>
  <c r="AL50" i="38"/>
  <c r="AU50" i="38" s="1"/>
  <c r="AS29" i="78"/>
  <c r="AL29" i="78"/>
  <c r="AU29" i="78" s="1"/>
  <c r="AS13" i="38"/>
  <c r="AL13" i="38"/>
  <c r="AU13" i="38" s="1"/>
  <c r="AS31" i="38"/>
  <c r="AL31" i="38"/>
  <c r="AU31" i="38" s="1"/>
  <c r="AS49" i="38"/>
  <c r="AL49" i="38"/>
  <c r="AU49" i="38" s="1"/>
  <c r="AS67" i="38"/>
  <c r="AL67" i="38"/>
  <c r="AU67" i="38" s="1"/>
  <c r="AS25" i="46"/>
  <c r="AL25" i="46"/>
  <c r="AU25" i="46" s="1"/>
  <c r="AS43" i="46"/>
  <c r="AL43" i="46"/>
  <c r="AU43" i="46" s="1"/>
  <c r="AS61" i="46"/>
  <c r="AL61" i="46"/>
  <c r="AU61" i="46" s="1"/>
  <c r="AS79" i="46"/>
  <c r="AL79" i="46"/>
  <c r="AU79" i="46" s="1"/>
  <c r="Y91" i="33"/>
  <c r="Z91" i="33" s="1"/>
  <c r="X91" i="33"/>
  <c r="AK10" i="78"/>
  <c r="AT10" i="78" s="1"/>
  <c r="AJ10" i="78"/>
  <c r="AS9" i="46"/>
  <c r="AL9" i="46"/>
  <c r="AU9" i="46" s="1"/>
  <c r="AS27" i="46"/>
  <c r="AL27" i="46"/>
  <c r="AU27" i="46" s="1"/>
  <c r="AS45" i="46"/>
  <c r="AL45" i="46"/>
  <c r="AU45" i="46" s="1"/>
  <c r="AS63" i="46"/>
  <c r="AL63" i="46"/>
  <c r="AU63" i="46" s="1"/>
  <c r="AS81" i="46"/>
  <c r="AL81" i="46"/>
  <c r="AU81" i="46" s="1"/>
  <c r="AI89" i="46"/>
  <c r="AN89" i="46"/>
  <c r="AN91" i="46" s="1"/>
  <c r="AJ18" i="78"/>
  <c r="AK18" i="78"/>
  <c r="AT18" i="78" s="1"/>
  <c r="AJ54" i="78"/>
  <c r="AK54" i="78"/>
  <c r="AT54" i="78" s="1"/>
  <c r="AJ22" i="78"/>
  <c r="AK22" i="78"/>
  <c r="AT22" i="78" s="1"/>
  <c r="AS38" i="38"/>
  <c r="AL38" i="38"/>
  <c r="AU38" i="38" s="1"/>
  <c r="AS50" i="46"/>
  <c r="AL50" i="46"/>
  <c r="AU50" i="46" s="1"/>
  <c r="AJ35" i="78"/>
  <c r="AH93" i="45"/>
  <c r="AQ93" i="45" s="1"/>
  <c r="AS16" i="38"/>
  <c r="AL16" i="38"/>
  <c r="AU16" i="38" s="1"/>
  <c r="AS34" i="38"/>
  <c r="AL34" i="38"/>
  <c r="AU34" i="38" s="1"/>
  <c r="AS52" i="38"/>
  <c r="AL52" i="38"/>
  <c r="AU52" i="38" s="1"/>
  <c r="AS70" i="38"/>
  <c r="AL70" i="38"/>
  <c r="AU70" i="38" s="1"/>
  <c r="AS85" i="38"/>
  <c r="AL85" i="38"/>
  <c r="AU85" i="38" s="1"/>
  <c r="AS10" i="46"/>
  <c r="AL10" i="46"/>
  <c r="AU10" i="46" s="1"/>
  <c r="AI90" i="41"/>
  <c r="AN90" i="41"/>
  <c r="AJ37" i="78"/>
  <c r="AK37" i="78"/>
  <c r="AT37" i="78" s="1"/>
  <c r="AJ73" i="78"/>
  <c r="AK73" i="78"/>
  <c r="AT73" i="78" s="1"/>
  <c r="AH91" i="93"/>
  <c r="AQ91" i="93" s="1"/>
  <c r="AS11" i="38"/>
  <c r="AL11" i="38"/>
  <c r="AU11" i="38" s="1"/>
  <c r="AS29" i="38"/>
  <c r="AL29" i="38"/>
  <c r="AU29" i="38" s="1"/>
  <c r="AS47" i="38"/>
  <c r="AL47" i="38"/>
  <c r="AU47" i="38" s="1"/>
  <c r="AS65" i="38"/>
  <c r="AL65" i="38"/>
  <c r="AU65" i="38" s="1"/>
  <c r="AS83" i="38"/>
  <c r="AL83" i="38"/>
  <c r="AU83" i="38" s="1"/>
  <c r="AS11" i="46"/>
  <c r="AL11" i="46"/>
  <c r="AU11" i="46" s="1"/>
  <c r="AS29" i="46"/>
  <c r="AL29" i="46"/>
  <c r="AU29" i="46" s="1"/>
  <c r="AS47" i="46"/>
  <c r="AL47" i="46"/>
  <c r="AU47" i="46" s="1"/>
  <c r="AS65" i="46"/>
  <c r="AL65" i="46"/>
  <c r="AU65" i="46" s="1"/>
  <c r="AS83" i="46"/>
  <c r="AL83" i="46"/>
  <c r="AU83" i="46" s="1"/>
  <c r="AJ26" i="78"/>
  <c r="AK26" i="78"/>
  <c r="AT26" i="78" s="1"/>
  <c r="AJ62" i="78"/>
  <c r="AK62" i="78"/>
  <c r="AT62" i="78" s="1"/>
  <c r="AR92" i="45"/>
  <c r="AS44" i="38"/>
  <c r="AL44" i="38"/>
  <c r="AU44" i="38" s="1"/>
  <c r="AS38" i="46"/>
  <c r="AL38" i="46"/>
  <c r="AU38" i="46" s="1"/>
  <c r="AS17" i="78"/>
  <c r="AL17" i="78"/>
  <c r="AU17" i="78" s="1"/>
  <c r="AS12" i="38"/>
  <c r="AL12" i="38"/>
  <c r="AU12" i="38" s="1"/>
  <c r="AS30" i="38"/>
  <c r="AL30" i="38"/>
  <c r="AU30" i="38" s="1"/>
  <c r="AS48" i="38"/>
  <c r="AL48" i="38"/>
  <c r="AU48" i="38" s="1"/>
  <c r="AS66" i="38"/>
  <c r="AL66" i="38"/>
  <c r="AU66" i="38" s="1"/>
  <c r="AS84" i="38"/>
  <c r="AL84" i="38"/>
  <c r="AU84" i="38" s="1"/>
  <c r="AJ6" i="46"/>
  <c r="AK6" i="46"/>
  <c r="AT6" i="46" s="1"/>
  <c r="AS24" i="46"/>
  <c r="AL24" i="46"/>
  <c r="AU24" i="46" s="1"/>
  <c r="AS42" i="46"/>
  <c r="AL42" i="46"/>
  <c r="AU42" i="46" s="1"/>
  <c r="AS60" i="46"/>
  <c r="AL60" i="46"/>
  <c r="AU60" i="46" s="1"/>
  <c r="AS78" i="46"/>
  <c r="AL78" i="46"/>
  <c r="AU78" i="46" s="1"/>
  <c r="AJ33" i="78"/>
  <c r="AK33" i="78"/>
  <c r="AT33" i="78" s="1"/>
  <c r="AJ69" i="78"/>
  <c r="AK69" i="78"/>
  <c r="AT69" i="78" s="1"/>
  <c r="Z92" i="81"/>
  <c r="AS26" i="46"/>
  <c r="AL26" i="46"/>
  <c r="AU26" i="46" s="1"/>
  <c r="AR88" i="73"/>
  <c r="AS87" i="38"/>
  <c r="AL87" i="38"/>
  <c r="AU87" i="38" s="1"/>
  <c r="AS7" i="46"/>
  <c r="AL7" i="46"/>
  <c r="AU7" i="46" s="1"/>
  <c r="AI90" i="33"/>
  <c r="AN90" i="33"/>
  <c r="AS9" i="38"/>
  <c r="AL9" i="38"/>
  <c r="AU9" i="38" s="1"/>
  <c r="AS27" i="38"/>
  <c r="AL27" i="38"/>
  <c r="AU27" i="38" s="1"/>
  <c r="AS45" i="38"/>
  <c r="AL45" i="38"/>
  <c r="AU45" i="38" s="1"/>
  <c r="AS63" i="38"/>
  <c r="AL63" i="38"/>
  <c r="AU63" i="38" s="1"/>
  <c r="AS81" i="38"/>
  <c r="AL81" i="38"/>
  <c r="AU81" i="38" s="1"/>
  <c r="AJ24" i="78"/>
  <c r="AK24" i="78"/>
  <c r="AT24" i="78" s="1"/>
  <c r="AJ60" i="78"/>
  <c r="AK60" i="78"/>
  <c r="AT60" i="78" s="1"/>
  <c r="AJ40" i="78"/>
  <c r="AK40" i="78"/>
  <c r="AT40" i="78" s="1"/>
  <c r="AN93" i="85"/>
  <c r="AI93" i="85"/>
  <c r="X94" i="77"/>
  <c r="Y94" i="77"/>
  <c r="AE93" i="45"/>
  <c r="AF93" i="45"/>
  <c r="AO93" i="45" s="1"/>
  <c r="AG93" i="45"/>
  <c r="AP93" i="45" s="1"/>
  <c r="W94" i="45"/>
  <c r="AS16" i="46"/>
  <c r="AL16" i="46"/>
  <c r="AU16" i="46" s="1"/>
  <c r="AS34" i="46"/>
  <c r="AL34" i="46"/>
  <c r="AU34" i="46" s="1"/>
  <c r="AS52" i="46"/>
  <c r="AL52" i="46"/>
  <c r="AU52" i="46" s="1"/>
  <c r="AS70" i="46"/>
  <c r="AL70" i="46"/>
  <c r="AU70" i="46" s="1"/>
  <c r="AJ43" i="78"/>
  <c r="AK43" i="78"/>
  <c r="AT43" i="78" s="1"/>
  <c r="AJ79" i="78"/>
  <c r="AK79" i="78"/>
  <c r="AT79" i="78" s="1"/>
  <c r="AG91" i="93"/>
  <c r="AP91" i="93" s="1"/>
  <c r="W92" i="93"/>
  <c r="AF91" i="93"/>
  <c r="AO91" i="93" s="1"/>
  <c r="AE91" i="93"/>
  <c r="AS44" i="46"/>
  <c r="AL44" i="46"/>
  <c r="AU44" i="46" s="1"/>
  <c r="AR89" i="25"/>
  <c r="AS85" i="46"/>
  <c r="AL85" i="46"/>
  <c r="AU85" i="46" s="1"/>
  <c r="AK32" i="78"/>
  <c r="AT32" i="78" s="1"/>
  <c r="AJ32" i="78"/>
  <c r="AJ68" i="78"/>
  <c r="AK68" i="78"/>
  <c r="AT68" i="78" s="1"/>
  <c r="AJ34" i="78"/>
  <c r="AK34" i="78"/>
  <c r="AT34" i="78" s="1"/>
  <c r="AS41" i="78"/>
  <c r="AL41" i="78"/>
  <c r="AU41" i="78" s="1"/>
  <c r="AB4" i="78"/>
  <c r="AJ3" i="78"/>
  <c r="AJ39" i="78"/>
  <c r="AK39" i="78"/>
  <c r="AT39" i="78" s="1"/>
  <c r="AJ75" i="78"/>
  <c r="AK75" i="78"/>
  <c r="AT75" i="78" s="1"/>
  <c r="AJ28" i="78"/>
  <c r="AK28" i="78"/>
  <c r="AT28" i="78" s="1"/>
  <c r="AS20" i="38"/>
  <c r="AL20" i="38"/>
  <c r="AU20" i="38" s="1"/>
  <c r="AS74" i="38"/>
  <c r="AL74" i="38"/>
  <c r="AU74" i="38" s="1"/>
  <c r="AR90" i="93"/>
  <c r="AS19" i="38"/>
  <c r="AL19" i="38"/>
  <c r="AU19" i="38" s="1"/>
  <c r="AS37" i="38"/>
  <c r="AL37" i="38"/>
  <c r="AU37" i="38" s="1"/>
  <c r="AS55" i="38"/>
  <c r="AL55" i="38"/>
  <c r="AU55" i="38" s="1"/>
  <c r="AS73" i="38"/>
  <c r="AL73" i="38"/>
  <c r="AU73" i="38" s="1"/>
  <c r="AS13" i="46"/>
  <c r="AL13" i="46"/>
  <c r="AU13" i="46" s="1"/>
  <c r="AS31" i="46"/>
  <c r="AL31" i="46"/>
  <c r="AU31" i="46" s="1"/>
  <c r="AS49" i="46"/>
  <c r="AL49" i="46"/>
  <c r="AU49" i="46" s="1"/>
  <c r="AS67" i="46"/>
  <c r="AL67" i="46"/>
  <c r="AU67" i="46" s="1"/>
  <c r="AS16" i="78"/>
  <c r="AL16" i="78"/>
  <c r="AU16" i="78" s="1"/>
  <c r="AS15" i="46"/>
  <c r="AL15" i="46"/>
  <c r="AU15" i="46" s="1"/>
  <c r="AS33" i="46"/>
  <c r="AL33" i="46"/>
  <c r="AU33" i="46" s="1"/>
  <c r="AS51" i="46"/>
  <c r="AL51" i="46"/>
  <c r="AU51" i="46" s="1"/>
  <c r="AS69" i="46"/>
  <c r="AL69" i="46"/>
  <c r="AU69" i="46" s="1"/>
  <c r="AJ30" i="78"/>
  <c r="AK30" i="78"/>
  <c r="AT30" i="78" s="1"/>
  <c r="AJ66" i="78"/>
  <c r="AK66" i="78"/>
  <c r="AT66" i="78" s="1"/>
  <c r="AJ46" i="78"/>
  <c r="AK46" i="78"/>
  <c r="AT46" i="78" s="1"/>
  <c r="AS56" i="38"/>
  <c r="AL56" i="38"/>
  <c r="AU56" i="38" s="1"/>
  <c r="AS20" i="46"/>
  <c r="AL20" i="46"/>
  <c r="AU20" i="46" s="1"/>
  <c r="AS80" i="46"/>
  <c r="AL80" i="46"/>
  <c r="AU80" i="46" s="1"/>
  <c r="AJ59" i="78"/>
  <c r="AS3" i="38"/>
  <c r="AL3" i="38"/>
  <c r="AU3" i="38" s="1"/>
  <c r="AS22" i="38"/>
  <c r="AL22" i="38"/>
  <c r="AU22" i="38" s="1"/>
  <c r="AS40" i="38"/>
  <c r="AL40" i="38"/>
  <c r="AU40" i="38" s="1"/>
  <c r="AS58" i="38"/>
  <c r="AL58" i="38"/>
  <c r="AU58" i="38" s="1"/>
  <c r="AS76" i="38"/>
  <c r="AL76" i="38"/>
  <c r="AU76" i="38" s="1"/>
  <c r="AS87" i="46"/>
  <c r="AL87" i="46"/>
  <c r="AU87" i="46" s="1"/>
  <c r="AJ13" i="78"/>
  <c r="AK13" i="78"/>
  <c r="AT13" i="78" s="1"/>
  <c r="AJ49" i="78"/>
  <c r="AK49" i="78"/>
  <c r="AT49" i="78" s="1"/>
  <c r="AK88" i="78"/>
  <c r="AT88" i="78" s="1"/>
  <c r="AJ88" i="78"/>
  <c r="AS47" i="78"/>
  <c r="AL47" i="78"/>
  <c r="AU47" i="78" s="1"/>
  <c r="AS17" i="38"/>
  <c r="AL17" i="38"/>
  <c r="AU17" i="38" s="1"/>
  <c r="AS35" i="38"/>
  <c r="AL35" i="38"/>
  <c r="AU35" i="38" s="1"/>
  <c r="AS53" i="38"/>
  <c r="AL53" i="38"/>
  <c r="AU53" i="38" s="1"/>
  <c r="AS71" i="38"/>
  <c r="AL71" i="38"/>
  <c r="AU71" i="38" s="1"/>
  <c r="AS86" i="38"/>
  <c r="AL86" i="38"/>
  <c r="AU86" i="38" s="1"/>
  <c r="AS17" i="46"/>
  <c r="AL17" i="46"/>
  <c r="AU17" i="46" s="1"/>
  <c r="AS35" i="46"/>
  <c r="AL35" i="46"/>
  <c r="AU35" i="46" s="1"/>
  <c r="AS53" i="46"/>
  <c r="AL53" i="46"/>
  <c r="AU53" i="46" s="1"/>
  <c r="AS71" i="46"/>
  <c r="AL71" i="46"/>
  <c r="AU71" i="46" s="1"/>
  <c r="AK38" i="78"/>
  <c r="AT38" i="78" s="1"/>
  <c r="AJ38" i="78"/>
  <c r="AJ74" i="78"/>
  <c r="AK74" i="78"/>
  <c r="AT74" i="78" s="1"/>
  <c r="AJ52" i="78"/>
  <c r="AK52" i="78"/>
  <c r="AT52" i="78" s="1"/>
  <c r="AS14" i="38"/>
  <c r="AL14" i="38"/>
  <c r="AU14" i="38" s="1"/>
  <c r="AS68" i="38"/>
  <c r="AL68" i="38"/>
  <c r="AU68" i="38" s="1"/>
  <c r="AS62" i="46"/>
  <c r="AL62" i="46"/>
  <c r="AU62" i="46" s="1"/>
  <c r="AR89" i="78"/>
  <c r="AR91" i="78" s="1"/>
  <c r="AL89" i="78"/>
  <c r="AU89" i="78" s="1"/>
  <c r="AS18" i="38"/>
  <c r="AL18" i="38"/>
  <c r="AU18" i="38" s="1"/>
  <c r="AS36" i="38"/>
  <c r="AL36" i="38"/>
  <c r="AU36" i="38" s="1"/>
  <c r="AS54" i="38"/>
  <c r="AL54" i="38"/>
  <c r="AU54" i="38" s="1"/>
  <c r="AS72" i="38"/>
  <c r="AL72" i="38"/>
  <c r="AU72" i="38" s="1"/>
  <c r="AS12" i="46"/>
  <c r="AL12" i="46"/>
  <c r="AU12" i="46" s="1"/>
  <c r="AS30" i="46"/>
  <c r="AL30" i="46"/>
  <c r="AU30" i="46" s="1"/>
  <c r="AS48" i="46"/>
  <c r="AL48" i="46"/>
  <c r="AU48" i="46" s="1"/>
  <c r="AS66" i="46"/>
  <c r="AL66" i="46"/>
  <c r="AU66" i="46" s="1"/>
  <c r="AS84" i="46"/>
  <c r="AL84" i="46"/>
  <c r="AU84" i="46" s="1"/>
  <c r="AJ9" i="78"/>
  <c r="AK9" i="78"/>
  <c r="AT9" i="78" s="1"/>
  <c r="AJ45" i="78"/>
  <c r="AK45" i="78"/>
  <c r="AT45" i="78" s="1"/>
  <c r="AJ81" i="78"/>
  <c r="AK81" i="78"/>
  <c r="AT81" i="78" s="1"/>
  <c r="AJ58" i="78"/>
  <c r="AK58" i="78"/>
  <c r="AT58" i="78" s="1"/>
  <c r="AS56" i="46"/>
  <c r="AL56" i="46"/>
  <c r="AU56" i="46" s="1"/>
  <c r="AS53" i="78"/>
  <c r="AL53" i="78"/>
  <c r="AU53" i="78" s="1"/>
  <c r="AR91" i="89"/>
  <c r="AS86" i="46"/>
  <c r="AL86" i="46"/>
  <c r="AU86" i="46" s="1"/>
  <c r="AH90" i="25"/>
  <c r="AQ90" i="25" s="1"/>
  <c r="AS15" i="38"/>
  <c r="AL15" i="38"/>
  <c r="AU15" i="38" s="1"/>
  <c r="AS33" i="38"/>
  <c r="AL33" i="38"/>
  <c r="AU33" i="38" s="1"/>
  <c r="AS51" i="38"/>
  <c r="AL51" i="38"/>
  <c r="AU51" i="38" s="1"/>
  <c r="AS69" i="38"/>
  <c r="AL69" i="38"/>
  <c r="AU69" i="38" s="1"/>
  <c r="AH88" i="82"/>
  <c r="AQ88" i="82" s="1"/>
  <c r="AJ36" i="78"/>
  <c r="AK36" i="78"/>
  <c r="AT36" i="78" s="1"/>
  <c r="AJ72" i="78"/>
  <c r="AK72" i="78"/>
  <c r="AT72" i="78" s="1"/>
  <c r="AJ64" i="78"/>
  <c r="AK64" i="78"/>
  <c r="AT64" i="78" s="1"/>
  <c r="AN90" i="29"/>
  <c r="AI90" i="29"/>
  <c r="AJ4" i="38"/>
  <c r="AK4" i="38"/>
  <c r="AT4" i="38" s="1"/>
  <c r="AT91" i="38" s="1"/>
  <c r="AS40" i="46"/>
  <c r="AL40" i="46"/>
  <c r="AU40" i="46" s="1"/>
  <c r="AJ55" i="78"/>
  <c r="AK55" i="78"/>
  <c r="AT55" i="78" s="1"/>
  <c r="AH89" i="73"/>
  <c r="AQ89" i="73" s="1"/>
  <c r="AS62" i="38"/>
  <c r="AL62" i="38"/>
  <c r="AU62" i="38" s="1"/>
  <c r="AS68" i="46"/>
  <c r="AL68" i="46"/>
  <c r="AU68" i="46" s="1"/>
  <c r="AJ8" i="78"/>
  <c r="AK8" i="78"/>
  <c r="AT8" i="78" s="1"/>
  <c r="AJ44" i="78"/>
  <c r="AK44" i="78"/>
  <c r="AT44" i="78" s="1"/>
  <c r="AJ80" i="78"/>
  <c r="AK80" i="78"/>
  <c r="AT80" i="78" s="1"/>
  <c r="AJ70" i="78"/>
  <c r="AK70" i="78"/>
  <c r="AT70" i="78" s="1"/>
  <c r="AS88" i="46"/>
  <c r="AL88" i="46"/>
  <c r="AU88" i="46" s="1"/>
  <c r="AI89" i="38"/>
  <c r="AN89" i="38"/>
  <c r="AN91" i="38" s="1"/>
  <c r="AJ15" i="78"/>
  <c r="AK15" i="78"/>
  <c r="AT15" i="78" s="1"/>
  <c r="AJ51" i="78"/>
  <c r="AK51" i="78"/>
  <c r="AT51" i="78" s="1"/>
  <c r="AJ86" i="78"/>
  <c r="AK86" i="78"/>
  <c r="AT86" i="78" s="1"/>
  <c r="AJ76" i="78"/>
  <c r="AK76" i="78"/>
  <c r="AT76" i="78" s="1"/>
  <c r="AS32" i="38"/>
  <c r="AL32" i="38"/>
  <c r="AU32" i="38" s="1"/>
  <c r="AH92" i="37"/>
  <c r="AQ92" i="37" s="1"/>
  <c r="AS7" i="38"/>
  <c r="AL7" i="38"/>
  <c r="AU7" i="38" s="1"/>
  <c r="AS25" i="38"/>
  <c r="AL25" i="38"/>
  <c r="AU25" i="38" s="1"/>
  <c r="AS43" i="38"/>
  <c r="AL43" i="38"/>
  <c r="AU43" i="38" s="1"/>
  <c r="AS61" i="38"/>
  <c r="AL61" i="38"/>
  <c r="AU61" i="38" s="1"/>
  <c r="AS79" i="38"/>
  <c r="AL79" i="38"/>
  <c r="AU79" i="38" s="1"/>
  <c r="AR91" i="37"/>
  <c r="AS19" i="46"/>
  <c r="AL19" i="46"/>
  <c r="AU19" i="46" s="1"/>
  <c r="AS37" i="46"/>
  <c r="AL37" i="46"/>
  <c r="AU37" i="46" s="1"/>
  <c r="AS55" i="46"/>
  <c r="AL55" i="46"/>
  <c r="AU55" i="46" s="1"/>
  <c r="AS73" i="46"/>
  <c r="AL73" i="46"/>
  <c r="AU73" i="46" s="1"/>
  <c r="AB4" i="46"/>
  <c r="AJ3" i="46"/>
  <c r="AS21" i="46"/>
  <c r="AL21" i="46"/>
  <c r="AU21" i="46" s="1"/>
  <c r="AS39" i="46"/>
  <c r="AL39" i="46"/>
  <c r="AU39" i="46" s="1"/>
  <c r="AS57" i="46"/>
  <c r="AL57" i="46"/>
  <c r="AU57" i="46" s="1"/>
  <c r="AS75" i="46"/>
  <c r="AL75" i="46"/>
  <c r="AU75" i="46" s="1"/>
  <c r="AJ6" i="78"/>
  <c r="AK6" i="78"/>
  <c r="AT6" i="78" s="1"/>
  <c r="AJ42" i="78"/>
  <c r="AK42" i="78"/>
  <c r="AT42" i="78" s="1"/>
  <c r="AJ78" i="78"/>
  <c r="AK78" i="78"/>
  <c r="AT78" i="78" s="1"/>
  <c r="AK82" i="78"/>
  <c r="AT82" i="78" s="1"/>
  <c r="AJ82" i="78"/>
  <c r="AS80" i="38"/>
  <c r="AL80" i="38"/>
  <c r="AU80" i="38" s="1"/>
  <c r="AS32" i="46"/>
  <c r="AL32" i="46"/>
  <c r="AU32" i="46" s="1"/>
  <c r="AJ11" i="78"/>
  <c r="AJ83" i="78"/>
  <c r="AI93" i="77"/>
  <c r="AN93" i="77"/>
  <c r="AJ5" i="46"/>
  <c r="AH92" i="89"/>
  <c r="AQ92" i="89" s="1"/>
  <c r="AJ19" i="78"/>
  <c r="AK19" i="78"/>
  <c r="AT19" i="78" s="1"/>
  <c r="AS28" i="38"/>
  <c r="AL28" i="38"/>
  <c r="AU28" i="38" s="1"/>
  <c r="AS46" i="38"/>
  <c r="AL46" i="38"/>
  <c r="AU46" i="38" s="1"/>
  <c r="AS64" i="38"/>
  <c r="AL64" i="38"/>
  <c r="AU64" i="38" s="1"/>
  <c r="AS82" i="38"/>
  <c r="AL82" i="38"/>
  <c r="AU82" i="38" s="1"/>
  <c r="Z92" i="89"/>
  <c r="AJ25" i="78"/>
  <c r="AK25" i="78"/>
  <c r="AT25" i="78" s="1"/>
  <c r="AJ61" i="78"/>
  <c r="AK61" i="78"/>
  <c r="AT61" i="78" s="1"/>
  <c r="AS71" i="78"/>
  <c r="AL71" i="78"/>
  <c r="AU71" i="78" s="1"/>
  <c r="AS5" i="38"/>
  <c r="AL5" i="38"/>
  <c r="AU5" i="38" s="1"/>
  <c r="AS23" i="38"/>
  <c r="AL23" i="38"/>
  <c r="AU23" i="38" s="1"/>
  <c r="AS41" i="38"/>
  <c r="AL41" i="38"/>
  <c r="AU41" i="38" s="1"/>
  <c r="AS59" i="38"/>
  <c r="AL59" i="38"/>
  <c r="AU59" i="38" s="1"/>
  <c r="AS77" i="38"/>
  <c r="AL77" i="38"/>
  <c r="AU77" i="38" s="1"/>
  <c r="AS23" i="46"/>
  <c r="AL23" i="46"/>
  <c r="AU23" i="46" s="1"/>
  <c r="AS41" i="46"/>
  <c r="AL41" i="46"/>
  <c r="AU41" i="46" s="1"/>
  <c r="AS59" i="46"/>
  <c r="AL59" i="46"/>
  <c r="AU59" i="46" s="1"/>
  <c r="AS77" i="46"/>
  <c r="AL77" i="46"/>
  <c r="AU77" i="46" s="1"/>
  <c r="AK14" i="78"/>
  <c r="AT14" i="78" s="1"/>
  <c r="AJ14" i="78"/>
  <c r="AJ50" i="78"/>
  <c r="AK50" i="78"/>
  <c r="AT50" i="78" s="1"/>
  <c r="AK85" i="78"/>
  <c r="AT85" i="78" s="1"/>
  <c r="AJ85" i="78"/>
  <c r="AJ87" i="78"/>
  <c r="AK87" i="78"/>
  <c r="AT87" i="78" s="1"/>
  <c r="AS26" i="38"/>
  <c r="AL26" i="38"/>
  <c r="AU26" i="38" s="1"/>
  <c r="AS8" i="46"/>
  <c r="AL8" i="46"/>
  <c r="AU8" i="46" s="1"/>
  <c r="AS65" i="78"/>
  <c r="AL65" i="78"/>
  <c r="AU65" i="78" s="1"/>
  <c r="AS6" i="38"/>
  <c r="AL6" i="38"/>
  <c r="AU6" i="38" s="1"/>
  <c r="AS24" i="38"/>
  <c r="AL24" i="38"/>
  <c r="AU24" i="38" s="1"/>
  <c r="AS42" i="38"/>
  <c r="AL42" i="38"/>
  <c r="AU42" i="38" s="1"/>
  <c r="AS60" i="38"/>
  <c r="AL60" i="38"/>
  <c r="AU60" i="38" s="1"/>
  <c r="AS78" i="38"/>
  <c r="AL78" i="38"/>
  <c r="AU78" i="38" s="1"/>
  <c r="AS18" i="46"/>
  <c r="AL18" i="46"/>
  <c r="AU18" i="46" s="1"/>
  <c r="AS36" i="46"/>
  <c r="AL36" i="46"/>
  <c r="AU36" i="46" s="1"/>
  <c r="AS54" i="46"/>
  <c r="AL54" i="46"/>
  <c r="AU54" i="46" s="1"/>
  <c r="AS72" i="46"/>
  <c r="AL72" i="46"/>
  <c r="AU72" i="46" s="1"/>
  <c r="AJ21" i="78"/>
  <c r="AK21" i="78"/>
  <c r="AT21" i="78" s="1"/>
  <c r="AJ57" i="78"/>
  <c r="AK57" i="78"/>
  <c r="AT57" i="78" s="1"/>
  <c r="AS8" i="38"/>
  <c r="AL8" i="38"/>
  <c r="AU8" i="38" s="1"/>
  <c r="Z92" i="37"/>
  <c r="AS74" i="46"/>
  <c r="AL74" i="46"/>
  <c r="AU74" i="46" s="1"/>
  <c r="AS77" i="78"/>
  <c r="AL77" i="78"/>
  <c r="AU77" i="78" s="1"/>
  <c r="AJ5" i="78"/>
  <c r="AK5" i="78"/>
  <c r="AT5" i="78" s="1"/>
  <c r="Z90" i="25"/>
  <c r="AS21" i="38"/>
  <c r="AL21" i="38"/>
  <c r="AU21" i="38" s="1"/>
  <c r="AS39" i="38"/>
  <c r="AL39" i="38"/>
  <c r="AU39" i="38" s="1"/>
  <c r="AS57" i="38"/>
  <c r="AL57" i="38"/>
  <c r="AU57" i="38" s="1"/>
  <c r="AS75" i="38"/>
  <c r="AL75" i="38"/>
  <c r="AU75" i="38" s="1"/>
  <c r="Z88" i="82"/>
  <c r="AJ12" i="78"/>
  <c r="AK12" i="78"/>
  <c r="AT12" i="78" s="1"/>
  <c r="AJ48" i="78"/>
  <c r="AK48" i="78"/>
  <c r="AT48" i="78" s="1"/>
  <c r="AJ84" i="78"/>
  <c r="AK84" i="78"/>
  <c r="AT84" i="78" s="1"/>
  <c r="AS88" i="38"/>
  <c r="AL88" i="38"/>
  <c r="AU88" i="38" s="1"/>
  <c r="Y94" i="85"/>
  <c r="X94" i="85"/>
  <c r="X91" i="29"/>
  <c r="Y91" i="29"/>
  <c r="AJ7" i="78"/>
  <c r="AG91" i="33" l="1"/>
  <c r="AP91" i="33" s="1"/>
  <c r="AF91" i="33"/>
  <c r="AO91" i="33" s="1"/>
  <c r="AE91" i="33"/>
  <c r="W92" i="33"/>
  <c r="W93" i="37"/>
  <c r="AG92" i="37"/>
  <c r="AP92" i="37" s="1"/>
  <c r="AF92" i="37"/>
  <c r="AO92" i="37" s="1"/>
  <c r="AE92" i="37"/>
  <c r="AS21" i="78"/>
  <c r="AL21" i="78"/>
  <c r="AU21" i="78" s="1"/>
  <c r="AS50" i="78"/>
  <c r="AL50" i="78"/>
  <c r="AU50" i="78" s="1"/>
  <c r="AS61" i="78"/>
  <c r="AL61" i="78"/>
  <c r="AU61" i="78" s="1"/>
  <c r="AS51" i="78"/>
  <c r="AL51" i="78"/>
  <c r="AU51" i="78" s="1"/>
  <c r="AS44" i="78"/>
  <c r="AL44" i="78"/>
  <c r="AU44" i="78" s="1"/>
  <c r="AR90" i="29"/>
  <c r="AS38" i="78"/>
  <c r="AL38" i="78"/>
  <c r="AU38" i="78" s="1"/>
  <c r="AS46" i="78"/>
  <c r="AL46" i="78"/>
  <c r="AU46" i="78" s="1"/>
  <c r="AS39" i="78"/>
  <c r="AL39" i="78"/>
  <c r="AU39" i="78" s="1"/>
  <c r="AS34" i="78"/>
  <c r="AL34" i="78"/>
  <c r="AU34" i="78" s="1"/>
  <c r="AR93" i="85"/>
  <c r="AS69" i="78"/>
  <c r="AL69" i="78"/>
  <c r="AU69" i="78" s="1"/>
  <c r="AS6" i="46"/>
  <c r="AL6" i="46"/>
  <c r="AU6" i="46" s="1"/>
  <c r="AH91" i="33"/>
  <c r="AQ91" i="33" s="1"/>
  <c r="AS20" i="78"/>
  <c r="AL20" i="78"/>
  <c r="AU20" i="78" s="1"/>
  <c r="AH91" i="41"/>
  <c r="AQ91" i="41" s="1"/>
  <c r="AS14" i="78"/>
  <c r="AL14" i="78"/>
  <c r="AU14" i="78" s="1"/>
  <c r="AS19" i="78"/>
  <c r="AL19" i="78"/>
  <c r="AU19" i="78" s="1"/>
  <c r="AS5" i="46"/>
  <c r="AL5" i="46"/>
  <c r="AU5" i="46" s="1"/>
  <c r="AS78" i="78"/>
  <c r="AL78" i="78"/>
  <c r="AU78" i="78" s="1"/>
  <c r="AS55" i="78"/>
  <c r="AL55" i="78"/>
  <c r="AU55" i="78" s="1"/>
  <c r="AS36" i="78"/>
  <c r="AL36" i="78"/>
  <c r="AU36" i="78" s="1"/>
  <c r="AS81" i="78"/>
  <c r="AL81" i="78"/>
  <c r="AU81" i="78" s="1"/>
  <c r="AS49" i="78"/>
  <c r="AL49" i="78"/>
  <c r="AU49" i="78" s="1"/>
  <c r="AS3" i="78"/>
  <c r="AL3" i="78"/>
  <c r="AU3" i="78" s="1"/>
  <c r="AS43" i="78"/>
  <c r="AL43" i="78"/>
  <c r="AU43" i="78" s="1"/>
  <c r="AS24" i="78"/>
  <c r="AL24" i="78"/>
  <c r="AU24" i="78" s="1"/>
  <c r="AR90" i="33"/>
  <c r="AS73" i="78"/>
  <c r="AL73" i="78"/>
  <c r="AU73" i="78" s="1"/>
  <c r="AS54" i="78"/>
  <c r="AL54" i="78"/>
  <c r="AU54" i="78" s="1"/>
  <c r="AS27" i="78"/>
  <c r="AL27" i="78"/>
  <c r="AU27" i="78" s="1"/>
  <c r="AH91" i="29"/>
  <c r="AQ91" i="29" s="1"/>
  <c r="AS12" i="78"/>
  <c r="AL12" i="78"/>
  <c r="AU12" i="78" s="1"/>
  <c r="AS5" i="78"/>
  <c r="AL5" i="78"/>
  <c r="AU5" i="78" s="1"/>
  <c r="Z91" i="29"/>
  <c r="AG88" i="82"/>
  <c r="AP88" i="82" s="1"/>
  <c r="AE88" i="82"/>
  <c r="W89" i="82"/>
  <c r="AF88" i="82"/>
  <c r="AO88" i="82" s="1"/>
  <c r="AS87" i="78"/>
  <c r="AL87" i="78"/>
  <c r="AU87" i="78" s="1"/>
  <c r="AS25" i="78"/>
  <c r="AL25" i="78"/>
  <c r="AU25" i="78" s="1"/>
  <c r="AS3" i="46"/>
  <c r="AL3" i="46"/>
  <c r="AU3" i="46" s="1"/>
  <c r="AS76" i="78"/>
  <c r="AL76" i="78"/>
  <c r="AU76" i="78" s="1"/>
  <c r="AS15" i="78"/>
  <c r="AL15" i="78"/>
  <c r="AU15" i="78" s="1"/>
  <c r="AS70" i="78"/>
  <c r="AL70" i="78"/>
  <c r="AU70" i="78" s="1"/>
  <c r="AS8" i="78"/>
  <c r="AL8" i="78"/>
  <c r="AU8" i="78" s="1"/>
  <c r="AS66" i="78"/>
  <c r="AL66" i="78"/>
  <c r="AU66" i="78" s="1"/>
  <c r="AS28" i="78"/>
  <c r="AL28" i="78"/>
  <c r="AU28" i="78" s="1"/>
  <c r="AJ4" i="78"/>
  <c r="AK4" i="78"/>
  <c r="AT4" i="78" s="1"/>
  <c r="AT91" i="78" s="1"/>
  <c r="AS68" i="78"/>
  <c r="AL68" i="78"/>
  <c r="AU68" i="78" s="1"/>
  <c r="X92" i="93"/>
  <c r="Y92" i="93"/>
  <c r="AN93" i="45"/>
  <c r="AI93" i="45"/>
  <c r="AS33" i="78"/>
  <c r="AL33" i="78"/>
  <c r="AU33" i="78" s="1"/>
  <c r="AS62" i="78"/>
  <c r="AL62" i="78"/>
  <c r="AU62" i="78" s="1"/>
  <c r="Z91" i="41"/>
  <c r="AH94" i="85"/>
  <c r="AQ94" i="85" s="1"/>
  <c r="AS84" i="78"/>
  <c r="AL84" i="78"/>
  <c r="AU84" i="78" s="1"/>
  <c r="AS85" i="78"/>
  <c r="AL85" i="78"/>
  <c r="AU85" i="78" s="1"/>
  <c r="AF92" i="89"/>
  <c r="AO92" i="89" s="1"/>
  <c r="AE92" i="89"/>
  <c r="W93" i="89"/>
  <c r="AG92" i="89"/>
  <c r="AP92" i="89" s="1"/>
  <c r="AR93" i="77"/>
  <c r="AS42" i="78"/>
  <c r="AL42" i="78"/>
  <c r="AU42" i="78" s="1"/>
  <c r="AJ4" i="46"/>
  <c r="AK4" i="46"/>
  <c r="AT4" i="46" s="1"/>
  <c r="AT91" i="46" s="1"/>
  <c r="AS64" i="78"/>
  <c r="AL64" i="78"/>
  <c r="AU64" i="78" s="1"/>
  <c r="AS45" i="78"/>
  <c r="AL45" i="78"/>
  <c r="AU45" i="78" s="1"/>
  <c r="AS52" i="78"/>
  <c r="AL52" i="78"/>
  <c r="AU52" i="78" s="1"/>
  <c r="AS13" i="78"/>
  <c r="AL13" i="78"/>
  <c r="AU13" i="78" s="1"/>
  <c r="AS91" i="38"/>
  <c r="AS32" i="78"/>
  <c r="AL32" i="78"/>
  <c r="AU32" i="78" s="1"/>
  <c r="AS40" i="78"/>
  <c r="AL40" i="78"/>
  <c r="AU40" i="78" s="1"/>
  <c r="AS37" i="78"/>
  <c r="AL37" i="78"/>
  <c r="AU37" i="78" s="1"/>
  <c r="AS18" i="78"/>
  <c r="AL18" i="78"/>
  <c r="AU18" i="78" s="1"/>
  <c r="AS67" i="78"/>
  <c r="AL67" i="78"/>
  <c r="AU67" i="78" s="1"/>
  <c r="AS83" i="78"/>
  <c r="AL83" i="78"/>
  <c r="AU83" i="78" s="1"/>
  <c r="AS82" i="78"/>
  <c r="AL82" i="78"/>
  <c r="AU82" i="78" s="1"/>
  <c r="AS86" i="78"/>
  <c r="AL86" i="78"/>
  <c r="AU86" i="78" s="1"/>
  <c r="AL89" i="38"/>
  <c r="AU89" i="38" s="1"/>
  <c r="AR89" i="38"/>
  <c r="AR91" i="38" s="1"/>
  <c r="AS80" i="78"/>
  <c r="AL80" i="78"/>
  <c r="AU80" i="78" s="1"/>
  <c r="AS88" i="78"/>
  <c r="AL88" i="78"/>
  <c r="AU88" i="78" s="1"/>
  <c r="AS59" i="78"/>
  <c r="AL59" i="78"/>
  <c r="AU59" i="78" s="1"/>
  <c r="AS30" i="78"/>
  <c r="AL30" i="78"/>
  <c r="AU30" i="78" s="1"/>
  <c r="AS75" i="78"/>
  <c r="AL75" i="78"/>
  <c r="AU75" i="78" s="1"/>
  <c r="X94" i="45"/>
  <c r="Z94" i="45" s="1"/>
  <c r="Y94" i="45"/>
  <c r="AH94" i="77"/>
  <c r="AQ94" i="77" s="1"/>
  <c r="AF92" i="81"/>
  <c r="AO92" i="81" s="1"/>
  <c r="W93" i="81"/>
  <c r="AE92" i="81"/>
  <c r="AG92" i="81"/>
  <c r="AP92" i="81" s="1"/>
  <c r="AS26" i="78"/>
  <c r="AL26" i="78"/>
  <c r="AU26" i="78" s="1"/>
  <c r="AS10" i="78"/>
  <c r="AL10" i="78"/>
  <c r="AU10" i="78" s="1"/>
  <c r="Y90" i="73"/>
  <c r="X90" i="73"/>
  <c r="AS57" i="78"/>
  <c r="AL57" i="78"/>
  <c r="AU57" i="78" s="1"/>
  <c r="AS7" i="78"/>
  <c r="AL7" i="78"/>
  <c r="AU7" i="78" s="1"/>
  <c r="Z94" i="85"/>
  <c r="AS48" i="78"/>
  <c r="AL48" i="78"/>
  <c r="AU48" i="78" s="1"/>
  <c r="W91" i="25"/>
  <c r="AG90" i="25"/>
  <c r="AP90" i="25" s="1"/>
  <c r="AF90" i="25"/>
  <c r="AO90" i="25" s="1"/>
  <c r="AE90" i="25"/>
  <c r="AS11" i="78"/>
  <c r="AL11" i="78"/>
  <c r="AU11" i="78" s="1"/>
  <c r="AS6" i="78"/>
  <c r="AL6" i="78"/>
  <c r="AU6" i="78" s="1"/>
  <c r="AS4" i="38"/>
  <c r="AL4" i="38"/>
  <c r="AU4" i="38" s="1"/>
  <c r="AU91" i="38" s="1"/>
  <c r="C11" i="38" s="1"/>
  <c r="AS72" i="78"/>
  <c r="AL72" i="78"/>
  <c r="AU72" i="78" s="1"/>
  <c r="AS58" i="78"/>
  <c r="AL58" i="78"/>
  <c r="AU58" i="78" s="1"/>
  <c r="AS9" i="78"/>
  <c r="AL9" i="78"/>
  <c r="AU9" i="78" s="1"/>
  <c r="AS74" i="78"/>
  <c r="AL74" i="78"/>
  <c r="AU74" i="78" s="1"/>
  <c r="AN91" i="93"/>
  <c r="AI91" i="93"/>
  <c r="AS79" i="78"/>
  <c r="AL79" i="78"/>
  <c r="AU79" i="78" s="1"/>
  <c r="Z94" i="77"/>
  <c r="AS60" i="78"/>
  <c r="AL60" i="78"/>
  <c r="AU60" i="78" s="1"/>
  <c r="AR90" i="41"/>
  <c r="AS35" i="78"/>
  <c r="AL35" i="78"/>
  <c r="AU35" i="78" s="1"/>
  <c r="AS22" i="78"/>
  <c r="AL22" i="78"/>
  <c r="AU22" i="78" s="1"/>
  <c r="AL89" i="46"/>
  <c r="AU89" i="46" s="1"/>
  <c r="AR89" i="46"/>
  <c r="AR91" i="46" s="1"/>
  <c r="AS63" i="78"/>
  <c r="AL63" i="78"/>
  <c r="AU63" i="78" s="1"/>
  <c r="AS56" i="78"/>
  <c r="AL56" i="78"/>
  <c r="AU56" i="78" s="1"/>
  <c r="AS31" i="78"/>
  <c r="AL31" i="78"/>
  <c r="AU31" i="78" s="1"/>
  <c r="AI89" i="73"/>
  <c r="AN89" i="73"/>
  <c r="AG94" i="45" l="1"/>
  <c r="AP94" i="45" s="1"/>
  <c r="AF94" i="45"/>
  <c r="AO94" i="45" s="1"/>
  <c r="W95" i="45"/>
  <c r="AE94" i="45"/>
  <c r="AR89" i="73"/>
  <c r="AH90" i="73"/>
  <c r="AQ90" i="73" s="1"/>
  <c r="AF94" i="77"/>
  <c r="AO94" i="77" s="1"/>
  <c r="AG94" i="77"/>
  <c r="AP94" i="77" s="1"/>
  <c r="W95" i="77"/>
  <c r="AE94" i="77"/>
  <c r="Z93" i="89"/>
  <c r="X93" i="89"/>
  <c r="Y93" i="89"/>
  <c r="AG91" i="41"/>
  <c r="AP91" i="41" s="1"/>
  <c r="AF91" i="41"/>
  <c r="AO91" i="41" s="1"/>
  <c r="AE91" i="41"/>
  <c r="W92" i="41"/>
  <c r="AN88" i="82"/>
  <c r="AI88" i="82"/>
  <c r="Z93" i="37"/>
  <c r="Y93" i="37"/>
  <c r="X93" i="37"/>
  <c r="AI90" i="25"/>
  <c r="AN90" i="25"/>
  <c r="AS4" i="78"/>
  <c r="AL4" i="78"/>
  <c r="AU4" i="78" s="1"/>
  <c r="AU91" i="78" s="1"/>
  <c r="C11" i="78" s="1"/>
  <c r="F31" i="97" s="1"/>
  <c r="W95" i="85"/>
  <c r="AG94" i="85"/>
  <c r="AP94" i="85" s="1"/>
  <c r="AF94" i="85"/>
  <c r="AO94" i="85" s="1"/>
  <c r="AE94" i="85"/>
  <c r="AH92" i="93"/>
  <c r="AQ92" i="93" s="1"/>
  <c r="AG91" i="29"/>
  <c r="AP91" i="29" s="1"/>
  <c r="W92" i="29"/>
  <c r="AE91" i="29"/>
  <c r="AF91" i="29"/>
  <c r="AO91" i="29" s="1"/>
  <c r="AI92" i="37"/>
  <c r="AN92" i="37"/>
  <c r="Z92" i="33"/>
  <c r="Y92" i="33"/>
  <c r="X92" i="33"/>
  <c r="AI92" i="89"/>
  <c r="AN92" i="89"/>
  <c r="AS91" i="78"/>
  <c r="AR91" i="93"/>
  <c r="Z90" i="73"/>
  <c r="AI92" i="81"/>
  <c r="AN92" i="81"/>
  <c r="Z92" i="93"/>
  <c r="AU91" i="46"/>
  <c r="C11" i="46" s="1"/>
  <c r="AN91" i="33"/>
  <c r="AI91" i="33"/>
  <c r="AH94" i="45"/>
  <c r="AQ94" i="45" s="1"/>
  <c r="Y91" i="25"/>
  <c r="Z91" i="25"/>
  <c r="X91" i="25"/>
  <c r="Z93" i="81"/>
  <c r="X93" i="81"/>
  <c r="Y93" i="81"/>
  <c r="AS4" i="46"/>
  <c r="AS91" i="46" s="1"/>
  <c r="AL4" i="46"/>
  <c r="AU4" i="46" s="1"/>
  <c r="AR93" i="45"/>
  <c r="X89" i="82"/>
  <c r="Y89" i="82"/>
  <c r="AH89" i="82" l="1"/>
  <c r="AQ89" i="82" s="1"/>
  <c r="AQ91" i="82" s="1"/>
  <c r="AZ3" i="82"/>
  <c r="AX7" i="82" s="1"/>
  <c r="S7" i="82" s="1"/>
  <c r="AC7" i="82" s="1"/>
  <c r="AB8" i="82" s="1"/>
  <c r="AX11" i="82"/>
  <c r="S11" i="82" s="1"/>
  <c r="AC11" i="82" s="1"/>
  <c r="AB12" i="82" s="1"/>
  <c r="AX15" i="82"/>
  <c r="S15" i="82" s="1"/>
  <c r="AC15" i="82" s="1"/>
  <c r="AB16" i="82" s="1"/>
  <c r="AX17" i="82"/>
  <c r="S17" i="82" s="1"/>
  <c r="AC17" i="82" s="1"/>
  <c r="AB18" i="82" s="1"/>
  <c r="AX21" i="82"/>
  <c r="S21" i="82" s="1"/>
  <c r="AC21" i="82" s="1"/>
  <c r="AB22" i="82" s="1"/>
  <c r="AX23" i="82"/>
  <c r="S23" i="82" s="1"/>
  <c r="AC23" i="82" s="1"/>
  <c r="AB24" i="82" s="1"/>
  <c r="AX27" i="82"/>
  <c r="S27" i="82" s="1"/>
  <c r="AC27" i="82" s="1"/>
  <c r="AB28" i="82" s="1"/>
  <c r="AX29" i="82"/>
  <c r="S29" i="82" s="1"/>
  <c r="AC29" i="82" s="1"/>
  <c r="AB30" i="82" s="1"/>
  <c r="AX33" i="82"/>
  <c r="S33" i="82" s="1"/>
  <c r="AC33" i="82" s="1"/>
  <c r="AB34" i="82" s="1"/>
  <c r="AX35" i="82"/>
  <c r="S35" i="82" s="1"/>
  <c r="AC35" i="82" s="1"/>
  <c r="AB36" i="82" s="1"/>
  <c r="AX39" i="82"/>
  <c r="S39" i="82" s="1"/>
  <c r="AC39" i="82" s="1"/>
  <c r="AB40" i="82" s="1"/>
  <c r="AX41" i="82"/>
  <c r="S41" i="82" s="1"/>
  <c r="AC41" i="82" s="1"/>
  <c r="AB42" i="82" s="1"/>
  <c r="AX45" i="82"/>
  <c r="S45" i="82" s="1"/>
  <c r="AC45" i="82" s="1"/>
  <c r="AB46" i="82" s="1"/>
  <c r="AX47" i="82"/>
  <c r="S47" i="82" s="1"/>
  <c r="AC47" i="82" s="1"/>
  <c r="AB48" i="82" s="1"/>
  <c r="AX51" i="82"/>
  <c r="S51" i="82" s="1"/>
  <c r="AC51" i="82" s="1"/>
  <c r="AB52" i="82" s="1"/>
  <c r="AX53" i="82"/>
  <c r="S53" i="82" s="1"/>
  <c r="AC53" i="82" s="1"/>
  <c r="AB54" i="82" s="1"/>
  <c r="AX57" i="82"/>
  <c r="S57" i="82" s="1"/>
  <c r="AC57" i="82" s="1"/>
  <c r="AB58" i="82" s="1"/>
  <c r="AX59" i="82"/>
  <c r="S59" i="82" s="1"/>
  <c r="AC59" i="82" s="1"/>
  <c r="AB60" i="82" s="1"/>
  <c r="AX63" i="82"/>
  <c r="S63" i="82" s="1"/>
  <c r="AC63" i="82" s="1"/>
  <c r="AB64" i="82" s="1"/>
  <c r="AX65" i="82"/>
  <c r="S65" i="82" s="1"/>
  <c r="AC65" i="82" s="1"/>
  <c r="AB66" i="82" s="1"/>
  <c r="AX69" i="82"/>
  <c r="S69" i="82" s="1"/>
  <c r="AC69" i="82" s="1"/>
  <c r="AB70" i="82" s="1"/>
  <c r="AX71" i="82"/>
  <c r="S71" i="82" s="1"/>
  <c r="AC71" i="82" s="1"/>
  <c r="AB72" i="82" s="1"/>
  <c r="AX75" i="82"/>
  <c r="S75" i="82" s="1"/>
  <c r="AC75" i="82" s="1"/>
  <c r="AB76" i="82" s="1"/>
  <c r="AX77" i="82"/>
  <c r="S77" i="82" s="1"/>
  <c r="AC77" i="82" s="1"/>
  <c r="AB78" i="82" s="1"/>
  <c r="AX81" i="82"/>
  <c r="S81" i="82" s="1"/>
  <c r="AC81" i="82" s="1"/>
  <c r="AB82" i="82" s="1"/>
  <c r="AX83" i="82"/>
  <c r="S83" i="82" s="1"/>
  <c r="AC83" i="82" s="1"/>
  <c r="AB84" i="82" s="1"/>
  <c r="AX87" i="82"/>
  <c r="S87" i="82" s="1"/>
  <c r="AC87" i="82" s="1"/>
  <c r="AB88" i="82" s="1"/>
  <c r="AR91" i="33"/>
  <c r="AG90" i="73"/>
  <c r="AP90" i="73" s="1"/>
  <c r="AE90" i="73"/>
  <c r="W91" i="73"/>
  <c r="AF90" i="73"/>
  <c r="AO90" i="73" s="1"/>
  <c r="AH92" i="33"/>
  <c r="AQ92" i="33" s="1"/>
  <c r="Z89" i="82"/>
  <c r="AH93" i="81"/>
  <c r="AQ93" i="81" s="1"/>
  <c r="AN91" i="29"/>
  <c r="AI91" i="29"/>
  <c r="X95" i="85"/>
  <c r="Y95" i="85"/>
  <c r="Z95" i="85" s="1"/>
  <c r="X92" i="41"/>
  <c r="Y92" i="41"/>
  <c r="AG93" i="89"/>
  <c r="AP93" i="89" s="1"/>
  <c r="AF93" i="89"/>
  <c r="AO93" i="89" s="1"/>
  <c r="AE93" i="89"/>
  <c r="W94" i="89"/>
  <c r="AE93" i="81"/>
  <c r="AG93" i="81"/>
  <c r="AP93" i="81" s="1"/>
  <c r="AF93" i="81"/>
  <c r="AO93" i="81" s="1"/>
  <c r="W94" i="81"/>
  <c r="W93" i="33"/>
  <c r="AG92" i="33"/>
  <c r="AP92" i="33" s="1"/>
  <c r="AE92" i="33"/>
  <c r="AF92" i="33"/>
  <c r="AO92" i="33" s="1"/>
  <c r="X92" i="29"/>
  <c r="Z92" i="29" s="1"/>
  <c r="Y92" i="29"/>
  <c r="AE93" i="37"/>
  <c r="W94" i="37"/>
  <c r="AG93" i="37"/>
  <c r="AP93" i="37" s="1"/>
  <c r="AF93" i="37"/>
  <c r="AO93" i="37" s="1"/>
  <c r="AN91" i="41"/>
  <c r="AI91" i="41"/>
  <c r="AI94" i="77"/>
  <c r="AN94" i="77"/>
  <c r="AH91" i="25"/>
  <c r="AQ91" i="25" s="1"/>
  <c r="W93" i="93"/>
  <c r="AG92" i="93"/>
  <c r="AP92" i="93" s="1"/>
  <c r="AF92" i="93"/>
  <c r="AO92" i="93" s="1"/>
  <c r="AE92" i="93"/>
  <c r="AI94" i="85"/>
  <c r="AN94" i="85"/>
  <c r="X95" i="77"/>
  <c r="Z95" i="77" s="1"/>
  <c r="Y95" i="77"/>
  <c r="AN94" i="45"/>
  <c r="AI94" i="45"/>
  <c r="Y95" i="45"/>
  <c r="X95" i="45"/>
  <c r="AF91" i="25"/>
  <c r="AO91" i="25" s="1"/>
  <c r="AE91" i="25"/>
  <c r="AG91" i="25"/>
  <c r="AP91" i="25" s="1"/>
  <c r="W92" i="25"/>
  <c r="AR92" i="37"/>
  <c r="AR88" i="82"/>
  <c r="AR92" i="81"/>
  <c r="AR92" i="89"/>
  <c r="AR90" i="25"/>
  <c r="AH93" i="37"/>
  <c r="AQ93" i="37" s="1"/>
  <c r="AH93" i="89"/>
  <c r="AQ93" i="89" s="1"/>
  <c r="AE95" i="77" l="1"/>
  <c r="AF95" i="77"/>
  <c r="AO95" i="77" s="1"/>
  <c r="W96" i="77"/>
  <c r="AG95" i="77"/>
  <c r="AP95" i="77" s="1"/>
  <c r="AE95" i="85"/>
  <c r="AF95" i="85"/>
  <c r="AO95" i="85" s="1"/>
  <c r="W96" i="85"/>
  <c r="AG95" i="85"/>
  <c r="AP95" i="85" s="1"/>
  <c r="AJ8" i="82"/>
  <c r="AK8" i="82"/>
  <c r="AT8" i="82" s="1"/>
  <c r="W93" i="29"/>
  <c r="AG92" i="29"/>
  <c r="AP92" i="29" s="1"/>
  <c r="AF92" i="29"/>
  <c r="AO92" i="29" s="1"/>
  <c r="AE92" i="29"/>
  <c r="AH95" i="45"/>
  <c r="AQ95" i="45" s="1"/>
  <c r="AH92" i="41"/>
  <c r="AQ92" i="41" s="1"/>
  <c r="AJ48" i="82"/>
  <c r="AK48" i="82"/>
  <c r="AT48" i="82" s="1"/>
  <c r="Z93" i="93"/>
  <c r="X93" i="93"/>
  <c r="Y93" i="93"/>
  <c r="X94" i="81"/>
  <c r="Y94" i="81"/>
  <c r="AN93" i="89"/>
  <c r="AI93" i="89"/>
  <c r="AK58" i="82"/>
  <c r="AT58" i="82" s="1"/>
  <c r="AJ22" i="82"/>
  <c r="AK22" i="82"/>
  <c r="AT22" i="82" s="1"/>
  <c r="AN91" i="25"/>
  <c r="AI91" i="25"/>
  <c r="AR91" i="41"/>
  <c r="AX61" i="82"/>
  <c r="S61" i="82" s="1"/>
  <c r="AC61" i="82" s="1"/>
  <c r="AB62" i="82" s="1"/>
  <c r="AI93" i="81"/>
  <c r="AN93" i="81"/>
  <c r="AR91" i="29"/>
  <c r="AX84" i="82"/>
  <c r="S84" i="82" s="1"/>
  <c r="AC84" i="82" s="1"/>
  <c r="AB85" i="82" s="1"/>
  <c r="AX78" i="82"/>
  <c r="S78" i="82" s="1"/>
  <c r="AC78" i="82" s="1"/>
  <c r="AB79" i="82" s="1"/>
  <c r="AX72" i="82"/>
  <c r="S72" i="82" s="1"/>
  <c r="AC72" i="82" s="1"/>
  <c r="AB73" i="82" s="1"/>
  <c r="AX66" i="82"/>
  <c r="S66" i="82" s="1"/>
  <c r="AC66" i="82" s="1"/>
  <c r="AB67" i="82" s="1"/>
  <c r="AX60" i="82"/>
  <c r="S60" i="82" s="1"/>
  <c r="AC60" i="82" s="1"/>
  <c r="AB61" i="82" s="1"/>
  <c r="AX54" i="82"/>
  <c r="S54" i="82" s="1"/>
  <c r="AC54" i="82" s="1"/>
  <c r="AB55" i="82" s="1"/>
  <c r="AX48" i="82"/>
  <c r="S48" i="82" s="1"/>
  <c r="AC48" i="82" s="1"/>
  <c r="AB49" i="82" s="1"/>
  <c r="AX42" i="82"/>
  <c r="S42" i="82" s="1"/>
  <c r="AC42" i="82" s="1"/>
  <c r="AB43" i="82" s="1"/>
  <c r="AX36" i="82"/>
  <c r="S36" i="82" s="1"/>
  <c r="AC36" i="82" s="1"/>
  <c r="AB37" i="82" s="1"/>
  <c r="AX30" i="82"/>
  <c r="S30" i="82" s="1"/>
  <c r="AC30" i="82" s="1"/>
  <c r="AB31" i="82" s="1"/>
  <c r="AX24" i="82"/>
  <c r="S24" i="82" s="1"/>
  <c r="AC24" i="82" s="1"/>
  <c r="AB25" i="82" s="1"/>
  <c r="AX18" i="82"/>
  <c r="S18" i="82" s="1"/>
  <c r="AC18" i="82" s="1"/>
  <c r="AB19" i="82" s="1"/>
  <c r="AX12" i="82"/>
  <c r="S12" i="82" s="1"/>
  <c r="AC12" i="82" s="1"/>
  <c r="AB13" i="82" s="1"/>
  <c r="AX6" i="82"/>
  <c r="S6" i="82" s="1"/>
  <c r="AC6" i="82" s="1"/>
  <c r="AB7" i="82" s="1"/>
  <c r="AJ84" i="82"/>
  <c r="AK84" i="82"/>
  <c r="AT84" i="82" s="1"/>
  <c r="AK66" i="82"/>
  <c r="AT66" i="82" s="1"/>
  <c r="AK42" i="82"/>
  <c r="AT42" i="82" s="1"/>
  <c r="AK36" i="82"/>
  <c r="AT36" i="82" s="1"/>
  <c r="AK30" i="82"/>
  <c r="AT30" i="82" s="1"/>
  <c r="AJ24" i="82"/>
  <c r="AK24" i="82"/>
  <c r="AT24" i="82" s="1"/>
  <c r="AJ18" i="82"/>
  <c r="AK18" i="82"/>
  <c r="AT18" i="82" s="1"/>
  <c r="AK12" i="82"/>
  <c r="AT12" i="82" s="1"/>
  <c r="Y92" i="25"/>
  <c r="X92" i="25"/>
  <c r="Z94" i="89"/>
  <c r="Y94" i="89"/>
  <c r="X94" i="89"/>
  <c r="Z92" i="41"/>
  <c r="Y91" i="73"/>
  <c r="Z91" i="73" s="1"/>
  <c r="X91" i="73"/>
  <c r="AX88" i="82"/>
  <c r="S88" i="82" s="1"/>
  <c r="AC88" i="82" s="1"/>
  <c r="AB89" i="82" s="1"/>
  <c r="AX82" i="82"/>
  <c r="S82" i="82" s="1"/>
  <c r="AC82" i="82" s="1"/>
  <c r="AB83" i="82" s="1"/>
  <c r="AX76" i="82"/>
  <c r="S76" i="82" s="1"/>
  <c r="AC76" i="82" s="1"/>
  <c r="AB77" i="82" s="1"/>
  <c r="AX70" i="82"/>
  <c r="S70" i="82" s="1"/>
  <c r="AC70" i="82" s="1"/>
  <c r="AB71" i="82" s="1"/>
  <c r="AX64" i="82"/>
  <c r="S64" i="82" s="1"/>
  <c r="AC64" i="82" s="1"/>
  <c r="AB65" i="82" s="1"/>
  <c r="AX58" i="82"/>
  <c r="S58" i="82" s="1"/>
  <c r="AC58" i="82" s="1"/>
  <c r="AB59" i="82" s="1"/>
  <c r="AX52" i="82"/>
  <c r="S52" i="82" s="1"/>
  <c r="AC52" i="82" s="1"/>
  <c r="AB53" i="82" s="1"/>
  <c r="AX46" i="82"/>
  <c r="S46" i="82" s="1"/>
  <c r="AC46" i="82" s="1"/>
  <c r="AB47" i="82" s="1"/>
  <c r="AX40" i="82"/>
  <c r="S40" i="82" s="1"/>
  <c r="AC40" i="82" s="1"/>
  <c r="AB41" i="82" s="1"/>
  <c r="AX34" i="82"/>
  <c r="S34" i="82" s="1"/>
  <c r="AC34" i="82" s="1"/>
  <c r="AB35" i="82" s="1"/>
  <c r="AX28" i="82"/>
  <c r="S28" i="82" s="1"/>
  <c r="AC28" i="82" s="1"/>
  <c r="AB29" i="82" s="1"/>
  <c r="AX22" i="82"/>
  <c r="S22" i="82" s="1"/>
  <c r="AC22" i="82" s="1"/>
  <c r="AB23" i="82" s="1"/>
  <c r="AX16" i="82"/>
  <c r="S16" i="82" s="1"/>
  <c r="AC16" i="82" s="1"/>
  <c r="AB17" i="82" s="1"/>
  <c r="AX10" i="82"/>
  <c r="S10" i="82" s="1"/>
  <c r="AC10" i="82" s="1"/>
  <c r="AB11" i="82" s="1"/>
  <c r="AX5" i="82"/>
  <c r="S5" i="82" s="1"/>
  <c r="AC5" i="82" s="1"/>
  <c r="AB6" i="82" s="1"/>
  <c r="AX89" i="82"/>
  <c r="S89" i="82" s="1"/>
  <c r="AC89" i="82" s="1"/>
  <c r="AG89" i="82"/>
  <c r="AP89" i="82" s="1"/>
  <c r="AP91" i="82" s="1"/>
  <c r="AE89" i="82"/>
  <c r="AF89" i="82"/>
  <c r="AO89" i="82" s="1"/>
  <c r="AO91" i="82" s="1"/>
  <c r="AK72" i="82"/>
  <c r="AT72" i="82" s="1"/>
  <c r="Z95" i="45"/>
  <c r="AK88" i="82"/>
  <c r="AT88" i="82" s="1"/>
  <c r="AJ88" i="82"/>
  <c r="AK70" i="82"/>
  <c r="AT70" i="82" s="1"/>
  <c r="AJ52" i="82"/>
  <c r="AK52" i="82"/>
  <c r="AT52" i="82" s="1"/>
  <c r="AJ34" i="82"/>
  <c r="AK34" i="82"/>
  <c r="AT34" i="82" s="1"/>
  <c r="AX9" i="82"/>
  <c r="S9" i="82" s="1"/>
  <c r="AC9" i="82" s="1"/>
  <c r="AB10" i="82" s="1"/>
  <c r="AX3" i="82"/>
  <c r="S3" i="82" s="1"/>
  <c r="AC3" i="82" s="1"/>
  <c r="AH95" i="77"/>
  <c r="AQ95" i="77" s="1"/>
  <c r="Y93" i="33"/>
  <c r="X93" i="33"/>
  <c r="AJ78" i="82"/>
  <c r="AK78" i="82"/>
  <c r="AT78" i="82" s="1"/>
  <c r="AJ54" i="82"/>
  <c r="AK54" i="82"/>
  <c r="AT54" i="82" s="1"/>
  <c r="AJ76" i="82"/>
  <c r="AK76" i="82"/>
  <c r="AT76" i="82" s="1"/>
  <c r="AJ64" i="82"/>
  <c r="AK64" i="82"/>
  <c r="AT64" i="82" s="1"/>
  <c r="AJ46" i="82"/>
  <c r="AK46" i="82"/>
  <c r="AT46" i="82" s="1"/>
  <c r="AK28" i="82"/>
  <c r="AT28" i="82" s="1"/>
  <c r="AJ16" i="82"/>
  <c r="AK16" i="82"/>
  <c r="AT16" i="82" s="1"/>
  <c r="AR94" i="45"/>
  <c r="AR94" i="85"/>
  <c r="AR94" i="77"/>
  <c r="Z94" i="37"/>
  <c r="Y94" i="37"/>
  <c r="X94" i="37"/>
  <c r="AI92" i="33"/>
  <c r="AN92" i="33"/>
  <c r="AH95" i="85"/>
  <c r="AQ95" i="85" s="1"/>
  <c r="AN90" i="73"/>
  <c r="AI90" i="73"/>
  <c r="AX86" i="82"/>
  <c r="S86" i="82" s="1"/>
  <c r="AC86" i="82" s="1"/>
  <c r="AB87" i="82" s="1"/>
  <c r="AX80" i="82"/>
  <c r="S80" i="82" s="1"/>
  <c r="AC80" i="82" s="1"/>
  <c r="AB81" i="82" s="1"/>
  <c r="AX74" i="82"/>
  <c r="S74" i="82" s="1"/>
  <c r="AC74" i="82" s="1"/>
  <c r="AB75" i="82" s="1"/>
  <c r="AX68" i="82"/>
  <c r="S68" i="82" s="1"/>
  <c r="AC68" i="82" s="1"/>
  <c r="AB69" i="82" s="1"/>
  <c r="AX62" i="82"/>
  <c r="S62" i="82" s="1"/>
  <c r="AC62" i="82" s="1"/>
  <c r="AB63" i="82" s="1"/>
  <c r="AX56" i="82"/>
  <c r="S56" i="82" s="1"/>
  <c r="AC56" i="82" s="1"/>
  <c r="AB57" i="82" s="1"/>
  <c r="AX50" i="82"/>
  <c r="S50" i="82" s="1"/>
  <c r="AC50" i="82" s="1"/>
  <c r="AB51" i="82" s="1"/>
  <c r="AX44" i="82"/>
  <c r="S44" i="82" s="1"/>
  <c r="AC44" i="82" s="1"/>
  <c r="AB45" i="82" s="1"/>
  <c r="AX38" i="82"/>
  <c r="S38" i="82" s="1"/>
  <c r="AC38" i="82" s="1"/>
  <c r="AB39" i="82" s="1"/>
  <c r="AX32" i="82"/>
  <c r="S32" i="82" s="1"/>
  <c r="AC32" i="82" s="1"/>
  <c r="AB33" i="82" s="1"/>
  <c r="AX26" i="82"/>
  <c r="S26" i="82" s="1"/>
  <c r="AC26" i="82" s="1"/>
  <c r="AB27" i="82" s="1"/>
  <c r="AX20" i="82"/>
  <c r="S20" i="82" s="1"/>
  <c r="AC20" i="82" s="1"/>
  <c r="AB21" i="82" s="1"/>
  <c r="AX14" i="82"/>
  <c r="S14" i="82" s="1"/>
  <c r="AC14" i="82" s="1"/>
  <c r="AB15" i="82" s="1"/>
  <c r="AX8" i="82"/>
  <c r="S8" i="82" s="1"/>
  <c r="AC8" i="82" s="1"/>
  <c r="AB9" i="82" s="1"/>
  <c r="AX4" i="82"/>
  <c r="S4" i="82" s="1"/>
  <c r="AC4" i="82" s="1"/>
  <c r="AB5" i="82" s="1"/>
  <c r="AH92" i="29"/>
  <c r="AQ92" i="29" s="1"/>
  <c r="AJ60" i="82"/>
  <c r="AK60" i="82"/>
  <c r="AT60" i="82" s="1"/>
  <c r="AJ82" i="82"/>
  <c r="AK82" i="82"/>
  <c r="AT82" i="82" s="1"/>
  <c r="AJ40" i="82"/>
  <c r="AK40" i="82"/>
  <c r="AT40" i="82" s="1"/>
  <c r="AI92" i="93"/>
  <c r="AN92" i="93"/>
  <c r="AI93" i="37"/>
  <c r="AN93" i="37"/>
  <c r="AX85" i="82"/>
  <c r="S85" i="82" s="1"/>
  <c r="AC85" i="82" s="1"/>
  <c r="AB86" i="82" s="1"/>
  <c r="AX79" i="82"/>
  <c r="S79" i="82" s="1"/>
  <c r="AC79" i="82" s="1"/>
  <c r="AB80" i="82" s="1"/>
  <c r="AX73" i="82"/>
  <c r="S73" i="82" s="1"/>
  <c r="AC73" i="82" s="1"/>
  <c r="AB74" i="82" s="1"/>
  <c r="AX67" i="82"/>
  <c r="S67" i="82" s="1"/>
  <c r="AC67" i="82" s="1"/>
  <c r="AB68" i="82" s="1"/>
  <c r="AX55" i="82"/>
  <c r="S55" i="82" s="1"/>
  <c r="AC55" i="82" s="1"/>
  <c r="AB56" i="82" s="1"/>
  <c r="AX49" i="82"/>
  <c r="S49" i="82" s="1"/>
  <c r="AC49" i="82" s="1"/>
  <c r="AB50" i="82" s="1"/>
  <c r="AX43" i="82"/>
  <c r="S43" i="82" s="1"/>
  <c r="AC43" i="82" s="1"/>
  <c r="AB44" i="82" s="1"/>
  <c r="AX37" i="82"/>
  <c r="S37" i="82" s="1"/>
  <c r="AC37" i="82" s="1"/>
  <c r="AB38" i="82" s="1"/>
  <c r="AX31" i="82"/>
  <c r="S31" i="82" s="1"/>
  <c r="AC31" i="82" s="1"/>
  <c r="AB32" i="82" s="1"/>
  <c r="AX25" i="82"/>
  <c r="S25" i="82" s="1"/>
  <c r="AC25" i="82" s="1"/>
  <c r="AB26" i="82" s="1"/>
  <c r="AX19" i="82"/>
  <c r="S19" i="82" s="1"/>
  <c r="AC19" i="82" s="1"/>
  <c r="AB20" i="82" s="1"/>
  <c r="AX13" i="82"/>
  <c r="S13" i="82" s="1"/>
  <c r="AC13" i="82" s="1"/>
  <c r="AB14" i="82" s="1"/>
  <c r="W92" i="73" l="1"/>
  <c r="AG91" i="73"/>
  <c r="AP91" i="73" s="1"/>
  <c r="AF91" i="73"/>
  <c r="AO91" i="73" s="1"/>
  <c r="AE91" i="73"/>
  <c r="AJ63" i="82"/>
  <c r="AK63" i="82"/>
  <c r="AT63" i="82" s="1"/>
  <c r="AK29" i="82"/>
  <c r="AT29" i="82" s="1"/>
  <c r="AJ29" i="82"/>
  <c r="AS18" i="82"/>
  <c r="AL18" i="82"/>
  <c r="AU18" i="82" s="1"/>
  <c r="AS84" i="82"/>
  <c r="AL84" i="82"/>
  <c r="AU84" i="82" s="1"/>
  <c r="AS8" i="82"/>
  <c r="AL8" i="82"/>
  <c r="AU8" i="82" s="1"/>
  <c r="AJ14" i="82"/>
  <c r="AK14" i="82"/>
  <c r="AT14" i="82" s="1"/>
  <c r="AJ50" i="82"/>
  <c r="AK50" i="82"/>
  <c r="AT50" i="82" s="1"/>
  <c r="AJ21" i="82"/>
  <c r="AK21" i="82"/>
  <c r="AT21" i="82" s="1"/>
  <c r="AJ57" i="82"/>
  <c r="AK57" i="82"/>
  <c r="AT57" i="82" s="1"/>
  <c r="AR90" i="73"/>
  <c r="AS88" i="82"/>
  <c r="AL88" i="82"/>
  <c r="AU88" i="82" s="1"/>
  <c r="AI89" i="82"/>
  <c r="AN89" i="82"/>
  <c r="AN91" i="82" s="1"/>
  <c r="AJ23" i="82"/>
  <c r="AK23" i="82"/>
  <c r="AT23" i="82" s="1"/>
  <c r="AK59" i="82"/>
  <c r="AT59" i="82" s="1"/>
  <c r="AJ59" i="82"/>
  <c r="AH91" i="73"/>
  <c r="AQ91" i="73" s="1"/>
  <c r="W95" i="89"/>
  <c r="AG94" i="89"/>
  <c r="AP94" i="89" s="1"/>
  <c r="AE94" i="89"/>
  <c r="AF94" i="89"/>
  <c r="AO94" i="89" s="1"/>
  <c r="AJ31" i="82"/>
  <c r="AK31" i="82"/>
  <c r="AT31" i="82" s="1"/>
  <c r="AJ67" i="82"/>
  <c r="AK67" i="82"/>
  <c r="AT67" i="82" s="1"/>
  <c r="AF93" i="93"/>
  <c r="AO93" i="93" s="1"/>
  <c r="AE93" i="93"/>
  <c r="AG93" i="93"/>
  <c r="AP93" i="93" s="1"/>
  <c r="W94" i="93"/>
  <c r="AN95" i="85"/>
  <c r="AI95" i="85"/>
  <c r="AK56" i="82"/>
  <c r="AT56" i="82" s="1"/>
  <c r="AJ56" i="82"/>
  <c r="AR93" i="37"/>
  <c r="AS82" i="82"/>
  <c r="AL82" i="82"/>
  <c r="AU82" i="82" s="1"/>
  <c r="AS16" i="82"/>
  <c r="AL16" i="82"/>
  <c r="AU16" i="82" s="1"/>
  <c r="AH92" i="25"/>
  <c r="AQ92" i="25" s="1"/>
  <c r="AK68" i="82"/>
  <c r="AT68" i="82" s="1"/>
  <c r="AJ68" i="82"/>
  <c r="AH93" i="33"/>
  <c r="AQ93" i="33" s="1"/>
  <c r="W96" i="45"/>
  <c r="AG95" i="45"/>
  <c r="AP95" i="45" s="1"/>
  <c r="AF95" i="45"/>
  <c r="AO95" i="45" s="1"/>
  <c r="AE95" i="45"/>
  <c r="AJ7" i="82"/>
  <c r="AK7" i="82"/>
  <c r="AT7" i="82" s="1"/>
  <c r="AJ43" i="82"/>
  <c r="AK43" i="82"/>
  <c r="AT43" i="82" s="1"/>
  <c r="AJ79" i="82"/>
  <c r="AK79" i="82"/>
  <c r="AT79" i="82" s="1"/>
  <c r="AJ62" i="82"/>
  <c r="AK62" i="82"/>
  <c r="AT62" i="82" s="1"/>
  <c r="AS22" i="82"/>
  <c r="AL22" i="82"/>
  <c r="AU22" i="82" s="1"/>
  <c r="AH94" i="81"/>
  <c r="AQ94" i="81" s="1"/>
  <c r="AS48" i="82"/>
  <c r="AL48" i="82"/>
  <c r="AU48" i="82" s="1"/>
  <c r="X96" i="77"/>
  <c r="Y96" i="77"/>
  <c r="AJ27" i="82"/>
  <c r="AK27" i="82"/>
  <c r="AT27" i="82" s="1"/>
  <c r="AS64" i="82"/>
  <c r="AL64" i="82"/>
  <c r="AU64" i="82" s="1"/>
  <c r="AS78" i="82"/>
  <c r="AL78" i="82"/>
  <c r="AU78" i="82" s="1"/>
  <c r="AS34" i="82"/>
  <c r="AL34" i="82"/>
  <c r="AU34" i="82" s="1"/>
  <c r="AJ37" i="82"/>
  <c r="AK37" i="82"/>
  <c r="AT37" i="82" s="1"/>
  <c r="AR93" i="81"/>
  <c r="AI92" i="29"/>
  <c r="AN92" i="29"/>
  <c r="AJ33" i="82"/>
  <c r="AK33" i="82"/>
  <c r="AT33" i="82" s="1"/>
  <c r="AK35" i="82"/>
  <c r="AT35" i="82" s="1"/>
  <c r="AJ35" i="82"/>
  <c r="AK32" i="82"/>
  <c r="AT32" i="82" s="1"/>
  <c r="AJ32" i="82"/>
  <c r="AK74" i="82"/>
  <c r="AT74" i="82" s="1"/>
  <c r="AJ74" i="82"/>
  <c r="AR92" i="93"/>
  <c r="AS60" i="82"/>
  <c r="AL60" i="82"/>
  <c r="AU60" i="82" s="1"/>
  <c r="AJ5" i="82"/>
  <c r="AK5" i="82"/>
  <c r="AT5" i="82" s="1"/>
  <c r="AJ39" i="82"/>
  <c r="AK39" i="82"/>
  <c r="AT39" i="82" s="1"/>
  <c r="AJ75" i="82"/>
  <c r="AK75" i="82"/>
  <c r="AT75" i="82" s="1"/>
  <c r="AH94" i="37"/>
  <c r="AQ94" i="37" s="1"/>
  <c r="AJ28" i="82"/>
  <c r="AS76" i="82"/>
  <c r="AL76" i="82"/>
  <c r="AU76" i="82" s="1"/>
  <c r="AS52" i="82"/>
  <c r="AL52" i="82"/>
  <c r="AU52" i="82" s="1"/>
  <c r="AJ6" i="82"/>
  <c r="AK6" i="82"/>
  <c r="AT6" i="82" s="1"/>
  <c r="AJ41" i="82"/>
  <c r="AK41" i="82"/>
  <c r="AT41" i="82" s="1"/>
  <c r="AK77" i="82"/>
  <c r="AT77" i="82" s="1"/>
  <c r="AJ77" i="82"/>
  <c r="W93" i="41"/>
  <c r="AG92" i="41"/>
  <c r="AP92" i="41" s="1"/>
  <c r="AF92" i="41"/>
  <c r="AO92" i="41" s="1"/>
  <c r="AE92" i="41"/>
  <c r="Z92" i="25"/>
  <c r="AS24" i="82"/>
  <c r="AL24" i="82"/>
  <c r="AU24" i="82" s="1"/>
  <c r="AJ42" i="82"/>
  <c r="AJ13" i="82"/>
  <c r="AK13" i="82"/>
  <c r="AT13" i="82" s="1"/>
  <c r="AJ49" i="82"/>
  <c r="AK49" i="82"/>
  <c r="AT49" i="82" s="1"/>
  <c r="AJ85" i="82"/>
  <c r="AK85" i="82"/>
  <c r="AT85" i="82" s="1"/>
  <c r="Z94" i="81"/>
  <c r="Y96" i="85"/>
  <c r="X96" i="85"/>
  <c r="AJ20" i="82"/>
  <c r="AK20" i="82"/>
  <c r="AT20" i="82" s="1"/>
  <c r="AK65" i="82"/>
  <c r="AT65" i="82" s="1"/>
  <c r="AJ65" i="82"/>
  <c r="AJ36" i="82"/>
  <c r="AJ69" i="82"/>
  <c r="AK69" i="82"/>
  <c r="AT69" i="82" s="1"/>
  <c r="AR92" i="33"/>
  <c r="AJ71" i="82"/>
  <c r="AK71" i="82"/>
  <c r="AT71" i="82" s="1"/>
  <c r="AJ38" i="82"/>
  <c r="AK38" i="82"/>
  <c r="AT38" i="82" s="1"/>
  <c r="AJ80" i="82"/>
  <c r="AK80" i="82"/>
  <c r="AT80" i="82" s="1"/>
  <c r="AJ9" i="82"/>
  <c r="AK9" i="82"/>
  <c r="AT9" i="82" s="1"/>
  <c r="AJ45" i="82"/>
  <c r="AK45" i="82"/>
  <c r="AT45" i="82" s="1"/>
  <c r="AJ81" i="82"/>
  <c r="AK81" i="82"/>
  <c r="AT81" i="82" s="1"/>
  <c r="Z93" i="33"/>
  <c r="AB4" i="82"/>
  <c r="AJ3" i="82"/>
  <c r="AJ72" i="82"/>
  <c r="AJ11" i="82"/>
  <c r="AK11" i="82"/>
  <c r="AT11" i="82" s="1"/>
  <c r="AJ47" i="82"/>
  <c r="AK47" i="82"/>
  <c r="AT47" i="82" s="1"/>
  <c r="AK83" i="82"/>
  <c r="AT83" i="82" s="1"/>
  <c r="AJ83" i="82"/>
  <c r="AH94" i="89"/>
  <c r="AQ94" i="89" s="1"/>
  <c r="AJ19" i="82"/>
  <c r="AK19" i="82"/>
  <c r="AT19" i="82" s="1"/>
  <c r="AJ55" i="82"/>
  <c r="AK55" i="82"/>
  <c r="AT55" i="82" s="1"/>
  <c r="AJ58" i="82"/>
  <c r="AI95" i="77"/>
  <c r="AN95" i="77"/>
  <c r="AJ73" i="82"/>
  <c r="AK73" i="82"/>
  <c r="AT73" i="82" s="1"/>
  <c r="AJ26" i="82"/>
  <c r="AK26" i="82"/>
  <c r="AT26" i="82" s="1"/>
  <c r="AJ44" i="82"/>
  <c r="AK44" i="82"/>
  <c r="AT44" i="82" s="1"/>
  <c r="AK86" i="82"/>
  <c r="AT86" i="82" s="1"/>
  <c r="AJ86" i="82"/>
  <c r="AS40" i="82"/>
  <c r="AL40" i="82"/>
  <c r="AU40" i="82" s="1"/>
  <c r="AJ15" i="82"/>
  <c r="AK15" i="82"/>
  <c r="AT15" i="82" s="1"/>
  <c r="AJ51" i="82"/>
  <c r="AK51" i="82"/>
  <c r="AT51" i="82" s="1"/>
  <c r="AJ87" i="82"/>
  <c r="AK87" i="82"/>
  <c r="AT87" i="82" s="1"/>
  <c r="AG94" i="37"/>
  <c r="AP94" i="37" s="1"/>
  <c r="AE94" i="37"/>
  <c r="W95" i="37"/>
  <c r="AF94" i="37"/>
  <c r="AO94" i="37" s="1"/>
  <c r="AS46" i="82"/>
  <c r="AL46" i="82"/>
  <c r="AU46" i="82" s="1"/>
  <c r="AS54" i="82"/>
  <c r="AL54" i="82"/>
  <c r="AU54" i="82" s="1"/>
  <c r="AJ10" i="82"/>
  <c r="AK10" i="82"/>
  <c r="AT10" i="82" s="1"/>
  <c r="AJ70" i="82"/>
  <c r="AJ17" i="82"/>
  <c r="AK17" i="82"/>
  <c r="AT17" i="82" s="1"/>
  <c r="AJ53" i="82"/>
  <c r="AK53" i="82"/>
  <c r="AT53" i="82" s="1"/>
  <c r="AJ89" i="82"/>
  <c r="AS89" i="82" s="1"/>
  <c r="AK89" i="82"/>
  <c r="AT89" i="82" s="1"/>
  <c r="AJ12" i="82"/>
  <c r="AJ30" i="82"/>
  <c r="AJ66" i="82"/>
  <c r="AJ25" i="82"/>
  <c r="AK25" i="82"/>
  <c r="AT25" i="82" s="1"/>
  <c r="AJ61" i="82"/>
  <c r="AK61" i="82"/>
  <c r="AT61" i="82" s="1"/>
  <c r="AR91" i="25"/>
  <c r="AR93" i="89"/>
  <c r="AH93" i="93"/>
  <c r="AQ93" i="93" s="1"/>
  <c r="Y93" i="29"/>
  <c r="X93" i="29"/>
  <c r="Z93" i="29" s="1"/>
  <c r="AE93" i="29" l="1"/>
  <c r="AF93" i="29"/>
  <c r="AO93" i="29" s="1"/>
  <c r="AG93" i="29"/>
  <c r="AP93" i="29" s="1"/>
  <c r="W94" i="29"/>
  <c r="AS15" i="82"/>
  <c r="AL15" i="82"/>
  <c r="AU15" i="82" s="1"/>
  <c r="AS66" i="82"/>
  <c r="AL66" i="82"/>
  <c r="AU66" i="82" s="1"/>
  <c r="AS53" i="82"/>
  <c r="AL53" i="82"/>
  <c r="AU53" i="82" s="1"/>
  <c r="Z95" i="37"/>
  <c r="X95" i="37"/>
  <c r="Y95" i="37"/>
  <c r="AS51" i="82"/>
  <c r="AL51" i="82"/>
  <c r="AU51" i="82" s="1"/>
  <c r="AS73" i="82"/>
  <c r="AL73" i="82"/>
  <c r="AU73" i="82" s="1"/>
  <c r="AS11" i="82"/>
  <c r="AL11" i="82"/>
  <c r="AU11" i="82" s="1"/>
  <c r="AS81" i="82"/>
  <c r="AL81" i="82"/>
  <c r="AU81" i="82" s="1"/>
  <c r="AS80" i="82"/>
  <c r="AL80" i="82"/>
  <c r="AU80" i="82" s="1"/>
  <c r="AS42" i="82"/>
  <c r="AL42" i="82"/>
  <c r="AU42" i="82" s="1"/>
  <c r="AS41" i="82"/>
  <c r="AL41" i="82"/>
  <c r="AU41" i="82" s="1"/>
  <c r="AS5" i="82"/>
  <c r="AL5" i="82"/>
  <c r="AU5" i="82" s="1"/>
  <c r="AS33" i="82"/>
  <c r="AL33" i="82"/>
  <c r="AU33" i="82" s="1"/>
  <c r="AS37" i="82"/>
  <c r="AL37" i="82"/>
  <c r="AU37" i="82" s="1"/>
  <c r="AS79" i="82"/>
  <c r="AL79" i="82"/>
  <c r="AU79" i="82" s="1"/>
  <c r="AR95" i="85"/>
  <c r="AI94" i="89"/>
  <c r="AN94" i="89"/>
  <c r="AS23" i="82"/>
  <c r="AL23" i="82"/>
  <c r="AU23" i="82" s="1"/>
  <c r="AS50" i="82"/>
  <c r="AL50" i="82"/>
  <c r="AU50" i="82" s="1"/>
  <c r="AS63" i="82"/>
  <c r="AL63" i="82"/>
  <c r="AU63" i="82" s="1"/>
  <c r="AS85" i="82"/>
  <c r="AL85" i="82"/>
  <c r="AU85" i="82" s="1"/>
  <c r="AS28" i="82"/>
  <c r="AL28" i="82"/>
  <c r="AU28" i="82" s="1"/>
  <c r="AI91" i="73"/>
  <c r="AN91" i="73"/>
  <c r="AS30" i="82"/>
  <c r="AL30" i="82"/>
  <c r="AU30" i="82" s="1"/>
  <c r="AN94" i="37"/>
  <c r="AI94" i="37"/>
  <c r="AS32" i="82"/>
  <c r="AL32" i="82"/>
  <c r="AU32" i="82" s="1"/>
  <c r="AS17" i="82"/>
  <c r="AL17" i="82"/>
  <c r="AU17" i="82" s="1"/>
  <c r="AS44" i="82"/>
  <c r="AL44" i="82"/>
  <c r="AU44" i="82" s="1"/>
  <c r="AR95" i="77"/>
  <c r="AS3" i="82"/>
  <c r="AL3" i="82"/>
  <c r="AU3" i="82" s="1"/>
  <c r="AS45" i="82"/>
  <c r="AL45" i="82"/>
  <c r="AU45" i="82" s="1"/>
  <c r="AS38" i="82"/>
  <c r="AL38" i="82"/>
  <c r="AU38" i="82" s="1"/>
  <c r="AS69" i="82"/>
  <c r="AL69" i="82"/>
  <c r="AU69" i="82" s="1"/>
  <c r="AH96" i="85"/>
  <c r="AQ96" i="85" s="1"/>
  <c r="Z93" i="41"/>
  <c r="X93" i="41"/>
  <c r="Y93" i="41"/>
  <c r="AS6" i="82"/>
  <c r="AL6" i="82"/>
  <c r="AU6" i="82" s="1"/>
  <c r="AS75" i="82"/>
  <c r="AL75" i="82"/>
  <c r="AU75" i="82" s="1"/>
  <c r="AR92" i="29"/>
  <c r="AS27" i="82"/>
  <c r="AL27" i="82"/>
  <c r="AU27" i="82" s="1"/>
  <c r="AS43" i="82"/>
  <c r="AL43" i="82"/>
  <c r="AU43" i="82" s="1"/>
  <c r="AS67" i="82"/>
  <c r="AL67" i="82"/>
  <c r="AU67" i="82" s="1"/>
  <c r="AR89" i="82"/>
  <c r="AR91" i="82" s="1"/>
  <c r="AL89" i="82"/>
  <c r="AU89" i="82" s="1"/>
  <c r="AS57" i="82"/>
  <c r="AL57" i="82"/>
  <c r="AU57" i="82" s="1"/>
  <c r="AS14" i="82"/>
  <c r="AL14" i="82"/>
  <c r="AU14" i="82" s="1"/>
  <c r="AS19" i="82"/>
  <c r="AL19" i="82"/>
  <c r="AU19" i="82" s="1"/>
  <c r="AS72" i="82"/>
  <c r="AL72" i="82"/>
  <c r="AU72" i="82" s="1"/>
  <c r="AS20" i="82"/>
  <c r="AL20" i="82"/>
  <c r="AU20" i="82" s="1"/>
  <c r="AS61" i="82"/>
  <c r="AL61" i="82"/>
  <c r="AU61" i="82" s="1"/>
  <c r="AS70" i="82"/>
  <c r="AL70" i="82"/>
  <c r="AU70" i="82" s="1"/>
  <c r="AS58" i="82"/>
  <c r="AL58" i="82"/>
  <c r="AU58" i="82" s="1"/>
  <c r="AJ4" i="82"/>
  <c r="AK4" i="82"/>
  <c r="AT4" i="82" s="1"/>
  <c r="AT91" i="82" s="1"/>
  <c r="AS36" i="82"/>
  <c r="AL36" i="82"/>
  <c r="AU36" i="82" s="1"/>
  <c r="AS49" i="82"/>
  <c r="AL49" i="82"/>
  <c r="AU49" i="82" s="1"/>
  <c r="AF92" i="25"/>
  <c r="AO92" i="25" s="1"/>
  <c r="AG92" i="25"/>
  <c r="AP92" i="25" s="1"/>
  <c r="AE92" i="25"/>
  <c r="W93" i="25"/>
  <c r="AS77" i="82"/>
  <c r="AL77" i="82"/>
  <c r="AU77" i="82" s="1"/>
  <c r="AS35" i="82"/>
  <c r="AL35" i="82"/>
  <c r="AU35" i="82" s="1"/>
  <c r="Z96" i="45"/>
  <c r="X96" i="45"/>
  <c r="Y96" i="45"/>
  <c r="AS68" i="82"/>
  <c r="AL68" i="82"/>
  <c r="AU68" i="82" s="1"/>
  <c r="Z94" i="93"/>
  <c r="Y94" i="93"/>
  <c r="X94" i="93"/>
  <c r="X95" i="89"/>
  <c r="Y95" i="89"/>
  <c r="Z95" i="89" s="1"/>
  <c r="AS59" i="82"/>
  <c r="AL59" i="82"/>
  <c r="AU59" i="82" s="1"/>
  <c r="AS29" i="82"/>
  <c r="AL29" i="82"/>
  <c r="AU29" i="82" s="1"/>
  <c r="AS87" i="82"/>
  <c r="AL87" i="82"/>
  <c r="AU87" i="82" s="1"/>
  <c r="AS26" i="82"/>
  <c r="AL26" i="82"/>
  <c r="AU26" i="82" s="1"/>
  <c r="AS47" i="82"/>
  <c r="AL47" i="82"/>
  <c r="AU47" i="82" s="1"/>
  <c r="AF93" i="33"/>
  <c r="AO93" i="33" s="1"/>
  <c r="AE93" i="33"/>
  <c r="W94" i="33"/>
  <c r="AG93" i="33"/>
  <c r="AP93" i="33" s="1"/>
  <c r="AS9" i="82"/>
  <c r="AL9" i="82"/>
  <c r="AU9" i="82" s="1"/>
  <c r="AS71" i="82"/>
  <c r="AL71" i="82"/>
  <c r="AU71" i="82" s="1"/>
  <c r="AS65" i="82"/>
  <c r="AL65" i="82"/>
  <c r="AU65" i="82" s="1"/>
  <c r="Z96" i="85"/>
  <c r="AI92" i="41"/>
  <c r="AN92" i="41"/>
  <c r="AS39" i="82"/>
  <c r="AL39" i="82"/>
  <c r="AU39" i="82" s="1"/>
  <c r="AH96" i="77"/>
  <c r="AQ96" i="77" s="1"/>
  <c r="AS62" i="82"/>
  <c r="AL62" i="82"/>
  <c r="AU62" i="82" s="1"/>
  <c r="AS7" i="82"/>
  <c r="AL7" i="82"/>
  <c r="AU7" i="82" s="1"/>
  <c r="AS56" i="82"/>
  <c r="AL56" i="82"/>
  <c r="AU56" i="82" s="1"/>
  <c r="AS31" i="82"/>
  <c r="AL31" i="82"/>
  <c r="AU31" i="82" s="1"/>
  <c r="AS21" i="82"/>
  <c r="AL21" i="82"/>
  <c r="AU21" i="82" s="1"/>
  <c r="AS83" i="82"/>
  <c r="AL83" i="82"/>
  <c r="AU83" i="82" s="1"/>
  <c r="AH93" i="29"/>
  <c r="AQ93" i="29" s="1"/>
  <c r="AS12" i="82"/>
  <c r="AL12" i="82"/>
  <c r="AU12" i="82" s="1"/>
  <c r="AS25" i="82"/>
  <c r="AL25" i="82"/>
  <c r="AU25" i="82" s="1"/>
  <c r="AS10" i="82"/>
  <c r="AL10" i="82"/>
  <c r="AU10" i="82" s="1"/>
  <c r="AS86" i="82"/>
  <c r="AL86" i="82"/>
  <c r="AU86" i="82" s="1"/>
  <c r="AS55" i="82"/>
  <c r="AL55" i="82"/>
  <c r="AU55" i="82" s="1"/>
  <c r="AF94" i="81"/>
  <c r="AO94" i="81" s="1"/>
  <c r="AG94" i="81"/>
  <c r="AP94" i="81" s="1"/>
  <c r="W95" i="81"/>
  <c r="AE94" i="81"/>
  <c r="AS13" i="82"/>
  <c r="AL13" i="82"/>
  <c r="AU13" i="82" s="1"/>
  <c r="AS74" i="82"/>
  <c r="AL74" i="82"/>
  <c r="AU74" i="82" s="1"/>
  <c r="Z96" i="77"/>
  <c r="AI95" i="45"/>
  <c r="AN95" i="45"/>
  <c r="AI93" i="93"/>
  <c r="AN93" i="93"/>
  <c r="Z92" i="73"/>
  <c r="Y92" i="73"/>
  <c r="X92" i="73"/>
  <c r="AF95" i="89" l="1"/>
  <c r="AO95" i="89" s="1"/>
  <c r="AE95" i="89"/>
  <c r="W96" i="89"/>
  <c r="AG95" i="89"/>
  <c r="AP95" i="89" s="1"/>
  <c r="AF96" i="77"/>
  <c r="AO96" i="77" s="1"/>
  <c r="AE96" i="77"/>
  <c r="AG96" i="77"/>
  <c r="AP96" i="77" s="1"/>
  <c r="W97" i="77"/>
  <c r="AN94" i="81"/>
  <c r="AI94" i="81"/>
  <c r="AE96" i="45"/>
  <c r="AF96" i="45"/>
  <c r="AO96" i="45" s="1"/>
  <c r="W97" i="45"/>
  <c r="AG96" i="45"/>
  <c r="AP96" i="45" s="1"/>
  <c r="AN92" i="25"/>
  <c r="AI92" i="25"/>
  <c r="AF93" i="41"/>
  <c r="AO93" i="41" s="1"/>
  <c r="AE93" i="41"/>
  <c r="W94" i="41"/>
  <c r="AG93" i="41"/>
  <c r="AP93" i="41" s="1"/>
  <c r="W96" i="37"/>
  <c r="AG95" i="37"/>
  <c r="AP95" i="37" s="1"/>
  <c r="AF95" i="37"/>
  <c r="AO95" i="37" s="1"/>
  <c r="AE95" i="37"/>
  <c r="W95" i="93"/>
  <c r="AG94" i="93"/>
  <c r="AP94" i="93" s="1"/>
  <c r="AF94" i="93"/>
  <c r="AO94" i="93" s="1"/>
  <c r="AE94" i="93"/>
  <c r="AI93" i="33"/>
  <c r="AN93" i="33"/>
  <c r="AE92" i="73"/>
  <c r="W93" i="73"/>
  <c r="AF92" i="73"/>
  <c r="AO92" i="73" s="1"/>
  <c r="AG92" i="73"/>
  <c r="AP92" i="73" s="1"/>
  <c r="Y94" i="33"/>
  <c r="X94" i="33"/>
  <c r="AR92" i="41"/>
  <c r="AH95" i="89"/>
  <c r="AQ95" i="89" s="1"/>
  <c r="AS4" i="82"/>
  <c r="AL4" i="82"/>
  <c r="AU4" i="82" s="1"/>
  <c r="AU91" i="82" s="1"/>
  <c r="C11" i="82" s="1"/>
  <c r="F35" i="97" s="1"/>
  <c r="AR91" i="73"/>
  <c r="AR94" i="89"/>
  <c r="AS91" i="82"/>
  <c r="Z94" i="29"/>
  <c r="Y94" i="29"/>
  <c r="X94" i="29"/>
  <c r="AG96" i="85"/>
  <c r="AP96" i="85" s="1"/>
  <c r="AF96" i="85"/>
  <c r="AO96" i="85" s="1"/>
  <c r="W97" i="85"/>
  <c r="AE96" i="85"/>
  <c r="AR94" i="37"/>
  <c r="X95" i="81"/>
  <c r="Z95" i="81" s="1"/>
  <c r="Y95" i="81"/>
  <c r="AR93" i="93"/>
  <c r="AH92" i="73"/>
  <c r="AQ92" i="73" s="1"/>
  <c r="AR95" i="45"/>
  <c r="AH94" i="93"/>
  <c r="AQ94" i="93" s="1"/>
  <c r="AH96" i="45"/>
  <c r="AQ96" i="45" s="1"/>
  <c r="Y93" i="25"/>
  <c r="X93" i="25"/>
  <c r="AH93" i="41"/>
  <c r="AQ93" i="41" s="1"/>
  <c r="AH95" i="37"/>
  <c r="AQ95" i="37" s="1"/>
  <c r="AN93" i="29"/>
  <c r="AI93" i="29"/>
  <c r="AF95" i="81" l="1"/>
  <c r="AO95" i="81" s="1"/>
  <c r="W96" i="81"/>
  <c r="AE95" i="81"/>
  <c r="AG95" i="81"/>
  <c r="AP95" i="81" s="1"/>
  <c r="AG94" i="29"/>
  <c r="AP94" i="29" s="1"/>
  <c r="AF94" i="29"/>
  <c r="AO94" i="29" s="1"/>
  <c r="W95" i="29"/>
  <c r="AE94" i="29"/>
  <c r="AR93" i="33"/>
  <c r="AI95" i="37"/>
  <c r="AN95" i="37"/>
  <c r="AR94" i="81"/>
  <c r="AH93" i="25"/>
  <c r="AQ93" i="25" s="1"/>
  <c r="X97" i="77"/>
  <c r="Z97" i="77" s="1"/>
  <c r="Y97" i="77"/>
  <c r="Y94" i="41"/>
  <c r="X94" i="41"/>
  <c r="AH94" i="33"/>
  <c r="AQ94" i="33" s="1"/>
  <c r="Y93" i="73"/>
  <c r="X93" i="73"/>
  <c r="AI93" i="41"/>
  <c r="AN93" i="41"/>
  <c r="X97" i="45"/>
  <c r="Y97" i="45"/>
  <c r="Z96" i="89"/>
  <c r="Y96" i="89"/>
  <c r="X96" i="89"/>
  <c r="AH95" i="81"/>
  <c r="AQ95" i="81" s="1"/>
  <c r="Z93" i="25"/>
  <c r="AH94" i="29"/>
  <c r="AQ94" i="29" s="1"/>
  <c r="AI92" i="73"/>
  <c r="AN92" i="73"/>
  <c r="Y96" i="37"/>
  <c r="X96" i="37"/>
  <c r="Z96" i="37" s="1"/>
  <c r="AN96" i="77"/>
  <c r="AI96" i="77"/>
  <c r="AI95" i="89"/>
  <c r="AN95" i="89"/>
  <c r="X97" i="85"/>
  <c r="Y97" i="85"/>
  <c r="AI94" i="93"/>
  <c r="AN94" i="93"/>
  <c r="AR93" i="29"/>
  <c r="AN96" i="85"/>
  <c r="AI96" i="85"/>
  <c r="Z94" i="33"/>
  <c r="Y95" i="93"/>
  <c r="X95" i="93"/>
  <c r="AR92" i="25"/>
  <c r="AI96" i="45"/>
  <c r="AN96" i="45"/>
  <c r="AE96" i="37" l="1"/>
  <c r="W97" i="37"/>
  <c r="AG96" i="37"/>
  <c r="AP96" i="37" s="1"/>
  <c r="AF96" i="37"/>
  <c r="AO96" i="37" s="1"/>
  <c r="AF97" i="77"/>
  <c r="AO97" i="77" s="1"/>
  <c r="AE97" i="77"/>
  <c r="AG97" i="77"/>
  <c r="AP97" i="77" s="1"/>
  <c r="W98" i="77"/>
  <c r="AR96" i="85"/>
  <c r="AR93" i="41"/>
  <c r="AH97" i="85"/>
  <c r="AQ97" i="85" s="1"/>
  <c r="AH93" i="73"/>
  <c r="AQ93" i="73" s="1"/>
  <c r="AH95" i="93"/>
  <c r="AQ95" i="93" s="1"/>
  <c r="AH97" i="45"/>
  <c r="AQ97" i="45" s="1"/>
  <c r="Z93" i="73"/>
  <c r="AH94" i="41"/>
  <c r="AQ94" i="41" s="1"/>
  <c r="AN94" i="29"/>
  <c r="AI94" i="29"/>
  <c r="AG96" i="89"/>
  <c r="AP96" i="89" s="1"/>
  <c r="AF96" i="89"/>
  <c r="AO96" i="89" s="1"/>
  <c r="AE96" i="89"/>
  <c r="W97" i="89"/>
  <c r="AH97" i="77"/>
  <c r="AQ97" i="77" s="1"/>
  <c r="Z95" i="93"/>
  <c r="AR95" i="89"/>
  <c r="Z97" i="45"/>
  <c r="Y95" i="29"/>
  <c r="X95" i="29"/>
  <c r="X96" i="81"/>
  <c r="Z96" i="81" s="1"/>
  <c r="Y96" i="81"/>
  <c r="AH96" i="37"/>
  <c r="AQ96" i="37" s="1"/>
  <c r="Z97" i="85"/>
  <c r="AI95" i="81"/>
  <c r="AN95" i="81"/>
  <c r="AR96" i="45"/>
  <c r="AG94" i="33"/>
  <c r="AP94" i="33" s="1"/>
  <c r="AF94" i="33"/>
  <c r="AO94" i="33" s="1"/>
  <c r="AE94" i="33"/>
  <c r="W95" i="33"/>
  <c r="AR94" i="93"/>
  <c r="AR96" i="77"/>
  <c r="AR92" i="73"/>
  <c r="W94" i="25"/>
  <c r="AG93" i="25"/>
  <c r="AP93" i="25" s="1"/>
  <c r="AF93" i="25"/>
  <c r="AO93" i="25" s="1"/>
  <c r="AE93" i="25"/>
  <c r="AH96" i="89"/>
  <c r="AQ96" i="89" s="1"/>
  <c r="Z94" i="41"/>
  <c r="AR95" i="37"/>
  <c r="AE96" i="81" l="1"/>
  <c r="AF96" i="81"/>
  <c r="AO96" i="81" s="1"/>
  <c r="W97" i="81"/>
  <c r="AG96" i="81"/>
  <c r="AP96" i="81" s="1"/>
  <c r="Y94" i="25"/>
  <c r="X94" i="25"/>
  <c r="Z94" i="25" s="1"/>
  <c r="AR94" i="29"/>
  <c r="AI93" i="25"/>
  <c r="AN93" i="25"/>
  <c r="Y97" i="89"/>
  <c r="X97" i="89"/>
  <c r="X98" i="77"/>
  <c r="Y98" i="77"/>
  <c r="AH95" i="29"/>
  <c r="AQ95" i="29" s="1"/>
  <c r="AG93" i="73"/>
  <c r="AP93" i="73" s="1"/>
  <c r="AE93" i="73"/>
  <c r="W94" i="73"/>
  <c r="AF93" i="73"/>
  <c r="AO93" i="73" s="1"/>
  <c r="AG94" i="41"/>
  <c r="AP94" i="41" s="1"/>
  <c r="AF94" i="41"/>
  <c r="AO94" i="41" s="1"/>
  <c r="AE94" i="41"/>
  <c r="W95" i="41"/>
  <c r="AN94" i="33"/>
  <c r="AI94" i="33"/>
  <c r="AR95" i="81"/>
  <c r="Z95" i="29"/>
  <c r="AN96" i="89"/>
  <c r="AI96" i="89"/>
  <c r="AE95" i="93"/>
  <c r="W96" i="93"/>
  <c r="AG95" i="93"/>
  <c r="AP95" i="93" s="1"/>
  <c r="AF95" i="93"/>
  <c r="AO95" i="93" s="1"/>
  <c r="Y95" i="33"/>
  <c r="Z95" i="33" s="1"/>
  <c r="X95" i="33"/>
  <c r="W98" i="85"/>
  <c r="AE97" i="85"/>
  <c r="AG97" i="85"/>
  <c r="AP97" i="85" s="1"/>
  <c r="AF97" i="85"/>
  <c r="AO97" i="85" s="1"/>
  <c r="AG97" i="45"/>
  <c r="AP97" i="45" s="1"/>
  <c r="AF97" i="45"/>
  <c r="AO97" i="45" s="1"/>
  <c r="W98" i="45"/>
  <c r="AE97" i="45"/>
  <c r="AN97" i="77"/>
  <c r="AI97" i="77"/>
  <c r="Y97" i="37"/>
  <c r="X97" i="37"/>
  <c r="AH96" i="81"/>
  <c r="AQ96" i="81" s="1"/>
  <c r="AI96" i="37"/>
  <c r="AN96" i="37"/>
  <c r="AF94" i="25" l="1"/>
  <c r="AO94" i="25" s="1"/>
  <c r="AE94" i="25"/>
  <c r="AG94" i="25"/>
  <c r="AP94" i="25" s="1"/>
  <c r="W95" i="25"/>
  <c r="W96" i="33"/>
  <c r="AG95" i="33"/>
  <c r="AP95" i="33" s="1"/>
  <c r="AE95" i="33"/>
  <c r="AF95" i="33"/>
  <c r="AO95" i="33" s="1"/>
  <c r="AI95" i="93"/>
  <c r="AN95" i="93"/>
  <c r="AR96" i="89"/>
  <c r="AR96" i="37"/>
  <c r="AR97" i="77"/>
  <c r="AH95" i="33"/>
  <c r="AQ95" i="33" s="1"/>
  <c r="Y96" i="93"/>
  <c r="X96" i="93"/>
  <c r="Z96" i="93" s="1"/>
  <c r="AH98" i="77"/>
  <c r="AQ98" i="77" s="1"/>
  <c r="AQ100" i="77" s="1"/>
  <c r="AX3" i="77"/>
  <c r="S3" i="77" s="1"/>
  <c r="AC3" i="77" s="1"/>
  <c r="AX5" i="77"/>
  <c r="S5" i="77" s="1"/>
  <c r="AC5" i="77" s="1"/>
  <c r="AB6" i="77" s="1"/>
  <c r="AZ3" i="77"/>
  <c r="AX6" i="77" s="1"/>
  <c r="S6" i="77" s="1"/>
  <c r="AC6" i="77" s="1"/>
  <c r="AB7" i="77" s="1"/>
  <c r="AX7" i="77"/>
  <c r="S7" i="77" s="1"/>
  <c r="AC7" i="77" s="1"/>
  <c r="AB8" i="77" s="1"/>
  <c r="AX8" i="77"/>
  <c r="S8" i="77" s="1"/>
  <c r="AC8" i="77" s="1"/>
  <c r="AB9" i="77" s="1"/>
  <c r="AX9" i="77"/>
  <c r="S9" i="77" s="1"/>
  <c r="AC9" i="77" s="1"/>
  <c r="AB10" i="77" s="1"/>
  <c r="AX10" i="77"/>
  <c r="S10" i="77" s="1"/>
  <c r="AC10" i="77" s="1"/>
  <c r="AB11" i="77" s="1"/>
  <c r="AX11" i="77"/>
  <c r="S11" i="77" s="1"/>
  <c r="AC11" i="77" s="1"/>
  <c r="AB12" i="77" s="1"/>
  <c r="AX12" i="77"/>
  <c r="S12" i="77" s="1"/>
  <c r="AC12" i="77" s="1"/>
  <c r="AB13" i="77" s="1"/>
  <c r="AX13" i="77"/>
  <c r="S13" i="77" s="1"/>
  <c r="AC13" i="77" s="1"/>
  <c r="AB14" i="77" s="1"/>
  <c r="AX14" i="77"/>
  <c r="S14" i="77" s="1"/>
  <c r="AC14" i="77" s="1"/>
  <c r="AB15" i="77" s="1"/>
  <c r="AX15" i="77"/>
  <c r="S15" i="77" s="1"/>
  <c r="AC15" i="77" s="1"/>
  <c r="AB16" i="77" s="1"/>
  <c r="AX16" i="77"/>
  <c r="S16" i="77" s="1"/>
  <c r="AC16" i="77" s="1"/>
  <c r="AB17" i="77" s="1"/>
  <c r="AX17" i="77"/>
  <c r="S17" i="77" s="1"/>
  <c r="AC17" i="77" s="1"/>
  <c r="AB18" i="77" s="1"/>
  <c r="AX18" i="77"/>
  <c r="S18" i="77" s="1"/>
  <c r="AC18" i="77" s="1"/>
  <c r="AB19" i="77" s="1"/>
  <c r="AX19" i="77"/>
  <c r="S19" i="77" s="1"/>
  <c r="AC19" i="77" s="1"/>
  <c r="AB20" i="77" s="1"/>
  <c r="AX20" i="77"/>
  <c r="S20" i="77" s="1"/>
  <c r="AC20" i="77" s="1"/>
  <c r="AB21" i="77" s="1"/>
  <c r="AX21" i="77"/>
  <c r="S21" i="77" s="1"/>
  <c r="AC21" i="77" s="1"/>
  <c r="AB22" i="77" s="1"/>
  <c r="AX22" i="77"/>
  <c r="S22" i="77" s="1"/>
  <c r="AC22" i="77" s="1"/>
  <c r="AB23" i="77" s="1"/>
  <c r="AX23" i="77"/>
  <c r="S23" i="77" s="1"/>
  <c r="AC23" i="77" s="1"/>
  <c r="AB24" i="77" s="1"/>
  <c r="AX24" i="77"/>
  <c r="S24" i="77" s="1"/>
  <c r="AC24" i="77" s="1"/>
  <c r="AB25" i="77" s="1"/>
  <c r="AX25" i="77"/>
  <c r="S25" i="77" s="1"/>
  <c r="AC25" i="77" s="1"/>
  <c r="AB26" i="77" s="1"/>
  <c r="AX26" i="77"/>
  <c r="S26" i="77" s="1"/>
  <c r="AC26" i="77" s="1"/>
  <c r="AB27" i="77" s="1"/>
  <c r="AX27" i="77"/>
  <c r="S27" i="77" s="1"/>
  <c r="AC27" i="77" s="1"/>
  <c r="AB28" i="77" s="1"/>
  <c r="AX28" i="77"/>
  <c r="S28" i="77" s="1"/>
  <c r="AC28" i="77" s="1"/>
  <c r="AB29" i="77" s="1"/>
  <c r="AX29" i="77"/>
  <c r="S29" i="77" s="1"/>
  <c r="AC29" i="77" s="1"/>
  <c r="AB30" i="77" s="1"/>
  <c r="AX30" i="77"/>
  <c r="S30" i="77" s="1"/>
  <c r="AC30" i="77" s="1"/>
  <c r="AB31" i="77" s="1"/>
  <c r="AX31" i="77"/>
  <c r="S31" i="77" s="1"/>
  <c r="AC31" i="77" s="1"/>
  <c r="AB32" i="77" s="1"/>
  <c r="AX32" i="77"/>
  <c r="S32" i="77" s="1"/>
  <c r="AC32" i="77" s="1"/>
  <c r="AB33" i="77" s="1"/>
  <c r="AX33" i="77"/>
  <c r="S33" i="77" s="1"/>
  <c r="AC33" i="77" s="1"/>
  <c r="AB34" i="77" s="1"/>
  <c r="AX34" i="77"/>
  <c r="S34" i="77" s="1"/>
  <c r="AC34" i="77" s="1"/>
  <c r="AB35" i="77" s="1"/>
  <c r="AX35" i="77"/>
  <c r="S35" i="77" s="1"/>
  <c r="AC35" i="77" s="1"/>
  <c r="AB36" i="77" s="1"/>
  <c r="AX36" i="77"/>
  <c r="S36" i="77" s="1"/>
  <c r="AC36" i="77" s="1"/>
  <c r="AB37" i="77" s="1"/>
  <c r="AX37" i="77"/>
  <c r="S37" i="77" s="1"/>
  <c r="AC37" i="77" s="1"/>
  <c r="AB38" i="77" s="1"/>
  <c r="AX38" i="77"/>
  <c r="S38" i="77" s="1"/>
  <c r="AC38" i="77" s="1"/>
  <c r="AB39" i="77" s="1"/>
  <c r="AX39" i="77"/>
  <c r="S39" i="77" s="1"/>
  <c r="AC39" i="77" s="1"/>
  <c r="AB40" i="77" s="1"/>
  <c r="AX40" i="77"/>
  <c r="S40" i="77" s="1"/>
  <c r="AC40" i="77" s="1"/>
  <c r="AB41" i="77" s="1"/>
  <c r="AX41" i="77"/>
  <c r="S41" i="77" s="1"/>
  <c r="AC41" i="77" s="1"/>
  <c r="AB42" i="77" s="1"/>
  <c r="AX42" i="77"/>
  <c r="S42" i="77" s="1"/>
  <c r="AC42" i="77" s="1"/>
  <c r="AB43" i="77" s="1"/>
  <c r="AX43" i="77"/>
  <c r="S43" i="77" s="1"/>
  <c r="AC43" i="77" s="1"/>
  <c r="AB44" i="77" s="1"/>
  <c r="AX44" i="77"/>
  <c r="S44" i="77" s="1"/>
  <c r="AC44" i="77" s="1"/>
  <c r="AB45" i="77" s="1"/>
  <c r="AX45" i="77"/>
  <c r="S45" i="77" s="1"/>
  <c r="AC45" i="77" s="1"/>
  <c r="AB46" i="77" s="1"/>
  <c r="AX46" i="77"/>
  <c r="S46" i="77" s="1"/>
  <c r="AC46" i="77" s="1"/>
  <c r="AB47" i="77" s="1"/>
  <c r="AX47" i="77"/>
  <c r="S47" i="77" s="1"/>
  <c r="AC47" i="77" s="1"/>
  <c r="AB48" i="77" s="1"/>
  <c r="AX48" i="77"/>
  <c r="S48" i="77" s="1"/>
  <c r="AC48" i="77" s="1"/>
  <c r="AB49" i="77" s="1"/>
  <c r="AX49" i="77"/>
  <c r="S49" i="77" s="1"/>
  <c r="AC49" i="77" s="1"/>
  <c r="AB50" i="77" s="1"/>
  <c r="AX50" i="77"/>
  <c r="S50" i="77" s="1"/>
  <c r="AC50" i="77" s="1"/>
  <c r="AB51" i="77" s="1"/>
  <c r="AX51" i="77"/>
  <c r="S51" i="77" s="1"/>
  <c r="AC51" i="77" s="1"/>
  <c r="AB52" i="77" s="1"/>
  <c r="AX52" i="77"/>
  <c r="S52" i="77" s="1"/>
  <c r="AC52" i="77" s="1"/>
  <c r="AB53" i="77" s="1"/>
  <c r="AX53" i="77"/>
  <c r="S53" i="77" s="1"/>
  <c r="AC53" i="77" s="1"/>
  <c r="AB54" i="77" s="1"/>
  <c r="AX54" i="77"/>
  <c r="S54" i="77" s="1"/>
  <c r="AC54" i="77" s="1"/>
  <c r="AB55" i="77" s="1"/>
  <c r="AX55" i="77"/>
  <c r="S55" i="77" s="1"/>
  <c r="AC55" i="77" s="1"/>
  <c r="AB56" i="77" s="1"/>
  <c r="AX56" i="77"/>
  <c r="S56" i="77" s="1"/>
  <c r="AC56" i="77" s="1"/>
  <c r="AB57" i="77" s="1"/>
  <c r="AX57" i="77"/>
  <c r="S57" i="77" s="1"/>
  <c r="AC57" i="77" s="1"/>
  <c r="AB58" i="77" s="1"/>
  <c r="AX58" i="77"/>
  <c r="S58" i="77" s="1"/>
  <c r="AC58" i="77" s="1"/>
  <c r="AB59" i="77" s="1"/>
  <c r="AX59" i="77"/>
  <c r="S59" i="77" s="1"/>
  <c r="AC59" i="77" s="1"/>
  <c r="AB60" i="77" s="1"/>
  <c r="AX60" i="77"/>
  <c r="S60" i="77" s="1"/>
  <c r="AC60" i="77" s="1"/>
  <c r="AB61" i="77" s="1"/>
  <c r="AX61" i="77"/>
  <c r="S61" i="77" s="1"/>
  <c r="AC61" i="77" s="1"/>
  <c r="AB62" i="77" s="1"/>
  <c r="AX62" i="77"/>
  <c r="S62" i="77" s="1"/>
  <c r="AC62" i="77" s="1"/>
  <c r="AB63" i="77" s="1"/>
  <c r="AX63" i="77"/>
  <c r="S63" i="77" s="1"/>
  <c r="AC63" i="77" s="1"/>
  <c r="AB64" i="77" s="1"/>
  <c r="AX64" i="77"/>
  <c r="S64" i="77" s="1"/>
  <c r="AC64" i="77" s="1"/>
  <c r="AB65" i="77" s="1"/>
  <c r="AX65" i="77"/>
  <c r="S65" i="77" s="1"/>
  <c r="AC65" i="77" s="1"/>
  <c r="AB66" i="77" s="1"/>
  <c r="AX66" i="77"/>
  <c r="S66" i="77" s="1"/>
  <c r="AC66" i="77" s="1"/>
  <c r="AB67" i="77" s="1"/>
  <c r="AX67" i="77"/>
  <c r="S67" i="77" s="1"/>
  <c r="AC67" i="77" s="1"/>
  <c r="AB68" i="77" s="1"/>
  <c r="AX68" i="77"/>
  <c r="S68" i="77" s="1"/>
  <c r="AC68" i="77" s="1"/>
  <c r="AB69" i="77" s="1"/>
  <c r="AX69" i="77"/>
  <c r="S69" i="77" s="1"/>
  <c r="AC69" i="77" s="1"/>
  <c r="AB70" i="77" s="1"/>
  <c r="AX70" i="77"/>
  <c r="S70" i="77" s="1"/>
  <c r="AC70" i="77" s="1"/>
  <c r="AB71" i="77" s="1"/>
  <c r="AX71" i="77"/>
  <c r="S71" i="77" s="1"/>
  <c r="AC71" i="77" s="1"/>
  <c r="AB72" i="77" s="1"/>
  <c r="AX72" i="77"/>
  <c r="S72" i="77" s="1"/>
  <c r="AC72" i="77" s="1"/>
  <c r="AB73" i="77" s="1"/>
  <c r="AX73" i="77"/>
  <c r="S73" i="77" s="1"/>
  <c r="AC73" i="77" s="1"/>
  <c r="AB74" i="77" s="1"/>
  <c r="AX74" i="77"/>
  <c r="S74" i="77" s="1"/>
  <c r="AC74" i="77" s="1"/>
  <c r="AB75" i="77" s="1"/>
  <c r="AX75" i="77"/>
  <c r="S75" i="77" s="1"/>
  <c r="AC75" i="77" s="1"/>
  <c r="AB76" i="77" s="1"/>
  <c r="AX76" i="77"/>
  <c r="S76" i="77" s="1"/>
  <c r="AC76" i="77" s="1"/>
  <c r="AB77" i="77" s="1"/>
  <c r="AX77" i="77"/>
  <c r="S77" i="77" s="1"/>
  <c r="AC77" i="77" s="1"/>
  <c r="AB78" i="77" s="1"/>
  <c r="AX78" i="77"/>
  <c r="S78" i="77" s="1"/>
  <c r="AC78" i="77" s="1"/>
  <c r="AB79" i="77" s="1"/>
  <c r="AX79" i="77"/>
  <c r="S79" i="77" s="1"/>
  <c r="AC79" i="77" s="1"/>
  <c r="AB80" i="77" s="1"/>
  <c r="AX80" i="77"/>
  <c r="S80" i="77" s="1"/>
  <c r="AC80" i="77" s="1"/>
  <c r="AB81" i="77" s="1"/>
  <c r="AX81" i="77"/>
  <c r="S81" i="77" s="1"/>
  <c r="AC81" i="77" s="1"/>
  <c r="AB82" i="77" s="1"/>
  <c r="AX82" i="77"/>
  <c r="S82" i="77" s="1"/>
  <c r="AC82" i="77" s="1"/>
  <c r="AB83" i="77" s="1"/>
  <c r="AX83" i="77"/>
  <c r="S83" i="77" s="1"/>
  <c r="AC83" i="77" s="1"/>
  <c r="AB84" i="77" s="1"/>
  <c r="AX84" i="77"/>
  <c r="S84" i="77" s="1"/>
  <c r="AC84" i="77" s="1"/>
  <c r="AB85" i="77" s="1"/>
  <c r="AX85" i="77"/>
  <c r="S85" i="77" s="1"/>
  <c r="AC85" i="77" s="1"/>
  <c r="AB86" i="77" s="1"/>
  <c r="AX86" i="77"/>
  <c r="S86" i="77" s="1"/>
  <c r="AC86" i="77" s="1"/>
  <c r="AB87" i="77" s="1"/>
  <c r="AX87" i="77"/>
  <c r="S87" i="77" s="1"/>
  <c r="AC87" i="77" s="1"/>
  <c r="AB88" i="77" s="1"/>
  <c r="AX88" i="77"/>
  <c r="S88" i="77" s="1"/>
  <c r="AC88" i="77" s="1"/>
  <c r="AB89" i="77" s="1"/>
  <c r="AX89" i="77"/>
  <c r="S89" i="77" s="1"/>
  <c r="AC89" i="77" s="1"/>
  <c r="AB90" i="77" s="1"/>
  <c r="AX90" i="77"/>
  <c r="S90" i="77" s="1"/>
  <c r="AC90" i="77" s="1"/>
  <c r="AB91" i="77" s="1"/>
  <c r="AX91" i="77"/>
  <c r="S91" i="77" s="1"/>
  <c r="AC91" i="77" s="1"/>
  <c r="AB92" i="77" s="1"/>
  <c r="AX92" i="77"/>
  <c r="S92" i="77" s="1"/>
  <c r="AC92" i="77" s="1"/>
  <c r="AB93" i="77" s="1"/>
  <c r="AX97" i="77"/>
  <c r="S97" i="77" s="1"/>
  <c r="AC97" i="77" s="1"/>
  <c r="AB98" i="77" s="1"/>
  <c r="AX95" i="77"/>
  <c r="S95" i="77" s="1"/>
  <c r="AC95" i="77" s="1"/>
  <c r="AB96" i="77" s="1"/>
  <c r="AX94" i="77"/>
  <c r="S94" i="77" s="1"/>
  <c r="AC94" i="77" s="1"/>
  <c r="AB95" i="77" s="1"/>
  <c r="AX93" i="77"/>
  <c r="S93" i="77" s="1"/>
  <c r="AC93" i="77" s="1"/>
  <c r="AB94" i="77" s="1"/>
  <c r="AX96" i="77"/>
  <c r="S96" i="77" s="1"/>
  <c r="AC96" i="77" s="1"/>
  <c r="AB97" i="77" s="1"/>
  <c r="AH97" i="37"/>
  <c r="AQ97" i="37" s="1"/>
  <c r="AN97" i="45"/>
  <c r="AI97" i="45"/>
  <c r="AI97" i="85"/>
  <c r="AN97" i="85"/>
  <c r="Y94" i="73"/>
  <c r="X94" i="73"/>
  <c r="AH97" i="89"/>
  <c r="AQ97" i="89" s="1"/>
  <c r="Y97" i="81"/>
  <c r="X97" i="81"/>
  <c r="Z98" i="77"/>
  <c r="X98" i="45"/>
  <c r="Y98" i="45"/>
  <c r="W96" i="29"/>
  <c r="AG95" i="29"/>
  <c r="AP95" i="29" s="1"/>
  <c r="AF95" i="29"/>
  <c r="AO95" i="29" s="1"/>
  <c r="AE95" i="29"/>
  <c r="X95" i="41"/>
  <c r="Y95" i="41"/>
  <c r="AH94" i="25"/>
  <c r="AQ94" i="25" s="1"/>
  <c r="AR94" i="33"/>
  <c r="AR93" i="25"/>
  <c r="Z97" i="37"/>
  <c r="X98" i="85"/>
  <c r="Z98" i="85" s="1"/>
  <c r="Y98" i="85"/>
  <c r="AN94" i="41"/>
  <c r="AI94" i="41"/>
  <c r="AN93" i="73"/>
  <c r="AI93" i="73"/>
  <c r="Z97" i="89"/>
  <c r="AN96" i="81"/>
  <c r="AI96" i="81"/>
  <c r="AG96" i="93" l="1"/>
  <c r="AP96" i="93" s="1"/>
  <c r="AF96" i="93"/>
  <c r="AO96" i="93" s="1"/>
  <c r="AE96" i="93"/>
  <c r="W97" i="93"/>
  <c r="AE98" i="85"/>
  <c r="AG98" i="85"/>
  <c r="AP98" i="85" s="1"/>
  <c r="AP100" i="85" s="1"/>
  <c r="AF98" i="85"/>
  <c r="AO98" i="85" s="1"/>
  <c r="AO100" i="85" s="1"/>
  <c r="AC98" i="85"/>
  <c r="AJ7" i="77"/>
  <c r="AK7" i="77"/>
  <c r="AT7" i="77" s="1"/>
  <c r="AJ76" i="77"/>
  <c r="AK76" i="77"/>
  <c r="AT76" i="77" s="1"/>
  <c r="AJ46" i="77"/>
  <c r="AK46" i="77"/>
  <c r="AT46" i="77" s="1"/>
  <c r="AJ16" i="77"/>
  <c r="AK16" i="77"/>
  <c r="AT16" i="77" s="1"/>
  <c r="AR95" i="93"/>
  <c r="AR93" i="73"/>
  <c r="AH95" i="41"/>
  <c r="AQ95" i="41" s="1"/>
  <c r="AG97" i="37"/>
  <c r="AP97" i="37" s="1"/>
  <c r="AE97" i="37"/>
  <c r="W98" i="37"/>
  <c r="AF97" i="37"/>
  <c r="AO97" i="37" s="1"/>
  <c r="AI95" i="29"/>
  <c r="AN95" i="29"/>
  <c r="AH98" i="45"/>
  <c r="AQ98" i="45" s="1"/>
  <c r="AQ100" i="45" s="1"/>
  <c r="AZ3" i="45"/>
  <c r="AX4" i="45" s="1"/>
  <c r="S4" i="45" s="1"/>
  <c r="AC4" i="45" s="1"/>
  <c r="AB5" i="45" s="1"/>
  <c r="AX8" i="45"/>
  <c r="S8" i="45" s="1"/>
  <c r="AC8" i="45" s="1"/>
  <c r="AB9" i="45" s="1"/>
  <c r="AX14" i="45"/>
  <c r="S14" i="45" s="1"/>
  <c r="AC14" i="45" s="1"/>
  <c r="AB15" i="45" s="1"/>
  <c r="AX20" i="45"/>
  <c r="S20" i="45" s="1"/>
  <c r="AC20" i="45" s="1"/>
  <c r="AB21" i="45" s="1"/>
  <c r="AX26" i="45"/>
  <c r="S26" i="45" s="1"/>
  <c r="AC26" i="45" s="1"/>
  <c r="AB27" i="45" s="1"/>
  <c r="AX32" i="45"/>
  <c r="S32" i="45" s="1"/>
  <c r="AC32" i="45" s="1"/>
  <c r="AB33" i="45" s="1"/>
  <c r="AX38" i="45"/>
  <c r="S38" i="45" s="1"/>
  <c r="AC38" i="45" s="1"/>
  <c r="AB39" i="45" s="1"/>
  <c r="AX44" i="45"/>
  <c r="S44" i="45" s="1"/>
  <c r="AC44" i="45" s="1"/>
  <c r="AB45" i="45" s="1"/>
  <c r="AX50" i="45"/>
  <c r="S50" i="45" s="1"/>
  <c r="AC50" i="45" s="1"/>
  <c r="AB51" i="45" s="1"/>
  <c r="AX56" i="45"/>
  <c r="S56" i="45" s="1"/>
  <c r="AC56" i="45" s="1"/>
  <c r="AB57" i="45" s="1"/>
  <c r="AX62" i="45"/>
  <c r="S62" i="45" s="1"/>
  <c r="AC62" i="45" s="1"/>
  <c r="AB63" i="45" s="1"/>
  <c r="AX68" i="45"/>
  <c r="S68" i="45" s="1"/>
  <c r="AC68" i="45" s="1"/>
  <c r="AB69" i="45" s="1"/>
  <c r="AX74" i="45"/>
  <c r="S74" i="45" s="1"/>
  <c r="AC74" i="45" s="1"/>
  <c r="AB75" i="45" s="1"/>
  <c r="AX80" i="45"/>
  <c r="S80" i="45" s="1"/>
  <c r="AC80" i="45" s="1"/>
  <c r="AB81" i="45" s="1"/>
  <c r="AX86" i="45"/>
  <c r="S86" i="45" s="1"/>
  <c r="AC86" i="45" s="1"/>
  <c r="AB87" i="45" s="1"/>
  <c r="AX92" i="45"/>
  <c r="S92" i="45" s="1"/>
  <c r="AC92" i="45" s="1"/>
  <c r="AB93" i="45" s="1"/>
  <c r="AC98" i="77"/>
  <c r="AJ98" i="77" s="1"/>
  <c r="AS98" i="77" s="1"/>
  <c r="AE98" i="77"/>
  <c r="AF98" i="77"/>
  <c r="AO98" i="77" s="1"/>
  <c r="AO100" i="77" s="1"/>
  <c r="AG98" i="77"/>
  <c r="AP98" i="77" s="1"/>
  <c r="AP100" i="77" s="1"/>
  <c r="AJ96" i="77"/>
  <c r="AK96" i="77"/>
  <c r="AT96" i="77" s="1"/>
  <c r="AJ89" i="77"/>
  <c r="AK89" i="77"/>
  <c r="AT89" i="77" s="1"/>
  <c r="AJ83" i="77"/>
  <c r="AK83" i="77"/>
  <c r="AT83" i="77" s="1"/>
  <c r="AJ77" i="77"/>
  <c r="AK77" i="77"/>
  <c r="AT77" i="77" s="1"/>
  <c r="AJ71" i="77"/>
  <c r="AK71" i="77"/>
  <c r="AT71" i="77" s="1"/>
  <c r="AJ65" i="77"/>
  <c r="AK65" i="77"/>
  <c r="AT65" i="77" s="1"/>
  <c r="AJ59" i="77"/>
  <c r="AK59" i="77"/>
  <c r="AT59" i="77" s="1"/>
  <c r="AJ53" i="77"/>
  <c r="AK53" i="77"/>
  <c r="AT53" i="77" s="1"/>
  <c r="AJ47" i="77"/>
  <c r="AK47" i="77"/>
  <c r="AT47" i="77" s="1"/>
  <c r="AJ41" i="77"/>
  <c r="AK41" i="77"/>
  <c r="AT41" i="77" s="1"/>
  <c r="AJ35" i="77"/>
  <c r="AK35" i="77"/>
  <c r="AT35" i="77" s="1"/>
  <c r="AJ29" i="77"/>
  <c r="AK29" i="77"/>
  <c r="AT29" i="77" s="1"/>
  <c r="AJ23" i="77"/>
  <c r="AK23" i="77"/>
  <c r="AT23" i="77" s="1"/>
  <c r="AJ17" i="77"/>
  <c r="AK17" i="77"/>
  <c r="AT17" i="77" s="1"/>
  <c r="AJ11" i="77"/>
  <c r="AK11" i="77"/>
  <c r="AT11" i="77" s="1"/>
  <c r="AX4" i="77"/>
  <c r="S4" i="77" s="1"/>
  <c r="AC4" i="77" s="1"/>
  <c r="AB5" i="77" s="1"/>
  <c r="Y96" i="33"/>
  <c r="Z96" i="33" s="1"/>
  <c r="X96" i="33"/>
  <c r="AJ70" i="77"/>
  <c r="AK70" i="77"/>
  <c r="AT70" i="77" s="1"/>
  <c r="AJ34" i="77"/>
  <c r="AK34" i="77"/>
  <c r="AT34" i="77" s="1"/>
  <c r="AJ6" i="77"/>
  <c r="AK6" i="77"/>
  <c r="AT6" i="77" s="1"/>
  <c r="AJ87" i="77"/>
  <c r="AK87" i="77"/>
  <c r="AT87" i="77" s="1"/>
  <c r="AJ81" i="77"/>
  <c r="AK81" i="77"/>
  <c r="AT81" i="77" s="1"/>
  <c r="AJ75" i="77"/>
  <c r="AK75" i="77"/>
  <c r="AT75" i="77" s="1"/>
  <c r="AJ69" i="77"/>
  <c r="AK69" i="77"/>
  <c r="AT69" i="77" s="1"/>
  <c r="AJ63" i="77"/>
  <c r="AK63" i="77"/>
  <c r="AT63" i="77" s="1"/>
  <c r="AJ57" i="77"/>
  <c r="AK57" i="77"/>
  <c r="AT57" i="77" s="1"/>
  <c r="AJ51" i="77"/>
  <c r="AK51" i="77"/>
  <c r="AT51" i="77" s="1"/>
  <c r="AJ45" i="77"/>
  <c r="AK45" i="77"/>
  <c r="AT45" i="77" s="1"/>
  <c r="AJ39" i="77"/>
  <c r="AK39" i="77"/>
  <c r="AT39" i="77" s="1"/>
  <c r="AJ33" i="77"/>
  <c r="AK33" i="77"/>
  <c r="AT33" i="77" s="1"/>
  <c r="AJ27" i="77"/>
  <c r="AK27" i="77"/>
  <c r="AT27" i="77" s="1"/>
  <c r="AJ21" i="77"/>
  <c r="AK21" i="77"/>
  <c r="AT21" i="77" s="1"/>
  <c r="AJ15" i="77"/>
  <c r="AK15" i="77"/>
  <c r="AT15" i="77" s="1"/>
  <c r="AJ9" i="77"/>
  <c r="AK9" i="77"/>
  <c r="AT9" i="77" s="1"/>
  <c r="AB4" i="77"/>
  <c r="AJ3" i="77"/>
  <c r="Y95" i="25"/>
  <c r="Z95" i="25" s="1"/>
  <c r="X95" i="25"/>
  <c r="W98" i="89"/>
  <c r="AG97" i="89"/>
  <c r="AP97" i="89" s="1"/>
  <c r="AE97" i="89"/>
  <c r="AF97" i="89"/>
  <c r="AO97" i="89" s="1"/>
  <c r="AK98" i="77"/>
  <c r="AT98" i="77" s="1"/>
  <c r="AK64" i="77"/>
  <c r="AT64" i="77" s="1"/>
  <c r="AJ64" i="77"/>
  <c r="AJ40" i="77"/>
  <c r="AK40" i="77"/>
  <c r="AT40" i="77" s="1"/>
  <c r="AJ10" i="77"/>
  <c r="AK10" i="77"/>
  <c r="AT10" i="77" s="1"/>
  <c r="Z95" i="41"/>
  <c r="AH94" i="73"/>
  <c r="AQ94" i="73" s="1"/>
  <c r="AJ97" i="77"/>
  <c r="AK97" i="77"/>
  <c r="AT97" i="77" s="1"/>
  <c r="AJ92" i="77"/>
  <c r="AK92" i="77"/>
  <c r="AT92" i="77" s="1"/>
  <c r="AJ86" i="77"/>
  <c r="AK86" i="77"/>
  <c r="AT86" i="77" s="1"/>
  <c r="AJ80" i="77"/>
  <c r="AK80" i="77"/>
  <c r="AT80" i="77" s="1"/>
  <c r="AJ74" i="77"/>
  <c r="AK74" i="77"/>
  <c r="AT74" i="77" s="1"/>
  <c r="AJ68" i="77"/>
  <c r="AK68" i="77"/>
  <c r="AT68" i="77" s="1"/>
  <c r="AJ62" i="77"/>
  <c r="AK62" i="77"/>
  <c r="AT62" i="77" s="1"/>
  <c r="AJ56" i="77"/>
  <c r="AK56" i="77"/>
  <c r="AT56" i="77" s="1"/>
  <c r="AJ50" i="77"/>
  <c r="AK50" i="77"/>
  <c r="AT50" i="77" s="1"/>
  <c r="AJ44" i="77"/>
  <c r="AK44" i="77"/>
  <c r="AT44" i="77" s="1"/>
  <c r="AJ38" i="77"/>
  <c r="AK38" i="77"/>
  <c r="AT38" i="77" s="1"/>
  <c r="AJ32" i="77"/>
  <c r="AK32" i="77"/>
  <c r="AT32" i="77" s="1"/>
  <c r="AJ26" i="77"/>
  <c r="AK26" i="77"/>
  <c r="AT26" i="77" s="1"/>
  <c r="AJ20" i="77"/>
  <c r="AK20" i="77"/>
  <c r="AT20" i="77" s="1"/>
  <c r="AJ14" i="77"/>
  <c r="AK14" i="77"/>
  <c r="AT14" i="77" s="1"/>
  <c r="AJ8" i="77"/>
  <c r="AK8" i="77"/>
  <c r="AT8" i="77" s="1"/>
  <c r="AI95" i="33"/>
  <c r="AN95" i="33"/>
  <c r="AH98" i="85"/>
  <c r="AQ98" i="85" s="1"/>
  <c r="AQ100" i="85" s="1"/>
  <c r="AZ3" i="85"/>
  <c r="AX5" i="85" s="1"/>
  <c r="S5" i="85" s="1"/>
  <c r="AC5" i="85" s="1"/>
  <c r="AB6" i="85" s="1"/>
  <c r="AX33" i="85"/>
  <c r="S33" i="85" s="1"/>
  <c r="AC33" i="85" s="1"/>
  <c r="AB34" i="85" s="1"/>
  <c r="AX39" i="85"/>
  <c r="S39" i="85" s="1"/>
  <c r="AC39" i="85" s="1"/>
  <c r="AB40" i="85" s="1"/>
  <c r="AX45" i="85"/>
  <c r="S45" i="85" s="1"/>
  <c r="AC45" i="85" s="1"/>
  <c r="AB46" i="85" s="1"/>
  <c r="AX51" i="85"/>
  <c r="S51" i="85" s="1"/>
  <c r="AC51" i="85" s="1"/>
  <c r="AB52" i="85" s="1"/>
  <c r="AX57" i="85"/>
  <c r="S57" i="85" s="1"/>
  <c r="AC57" i="85" s="1"/>
  <c r="AB58" i="85" s="1"/>
  <c r="AX63" i="85"/>
  <c r="S63" i="85" s="1"/>
  <c r="AC63" i="85" s="1"/>
  <c r="AB64" i="85" s="1"/>
  <c r="AX69" i="85"/>
  <c r="S69" i="85" s="1"/>
  <c r="AC69" i="85" s="1"/>
  <c r="AB70" i="85" s="1"/>
  <c r="AX75" i="85"/>
  <c r="S75" i="85" s="1"/>
  <c r="AC75" i="85" s="1"/>
  <c r="AB76" i="85" s="1"/>
  <c r="AX81" i="85"/>
  <c r="S81" i="85" s="1"/>
  <c r="AC81" i="85" s="1"/>
  <c r="AB82" i="85" s="1"/>
  <c r="AX87" i="85"/>
  <c r="S87" i="85" s="1"/>
  <c r="AC87" i="85" s="1"/>
  <c r="AB88" i="85" s="1"/>
  <c r="AX96" i="85"/>
  <c r="S96" i="85" s="1"/>
  <c r="AC96" i="85" s="1"/>
  <c r="AB97" i="85" s="1"/>
  <c r="AK82" i="77"/>
  <c r="AT82" i="77" s="1"/>
  <c r="AJ82" i="77"/>
  <c r="AJ52" i="77"/>
  <c r="AK52" i="77"/>
  <c r="AT52" i="77" s="1"/>
  <c r="AJ22" i="77"/>
  <c r="AK22" i="77"/>
  <c r="AT22" i="77" s="1"/>
  <c r="AJ93" i="77"/>
  <c r="AK93" i="77"/>
  <c r="AT93" i="77" s="1"/>
  <c r="AJ94" i="77"/>
  <c r="AK94" i="77"/>
  <c r="AT94" i="77" s="1"/>
  <c r="AJ91" i="77"/>
  <c r="AK91" i="77"/>
  <c r="AT91" i="77" s="1"/>
  <c r="AJ85" i="77"/>
  <c r="AK85" i="77"/>
  <c r="AT85" i="77" s="1"/>
  <c r="AJ79" i="77"/>
  <c r="AK79" i="77"/>
  <c r="AT79" i="77" s="1"/>
  <c r="AK73" i="77"/>
  <c r="AT73" i="77" s="1"/>
  <c r="AJ73" i="77"/>
  <c r="AJ67" i="77"/>
  <c r="AK67" i="77"/>
  <c r="AT67" i="77" s="1"/>
  <c r="AJ61" i="77"/>
  <c r="AK61" i="77"/>
  <c r="AT61" i="77" s="1"/>
  <c r="AK55" i="77"/>
  <c r="AT55" i="77" s="1"/>
  <c r="AJ55" i="77"/>
  <c r="AJ49" i="77"/>
  <c r="AK49" i="77"/>
  <c r="AT49" i="77" s="1"/>
  <c r="AJ43" i="77"/>
  <c r="AK43" i="77"/>
  <c r="AT43" i="77" s="1"/>
  <c r="AJ37" i="77"/>
  <c r="AK37" i="77"/>
  <c r="AT37" i="77" s="1"/>
  <c r="AJ31" i="77"/>
  <c r="AK31" i="77"/>
  <c r="AT31" i="77" s="1"/>
  <c r="AJ25" i="77"/>
  <c r="AK25" i="77"/>
  <c r="AT25" i="77" s="1"/>
  <c r="AK19" i="77"/>
  <c r="AT19" i="77" s="1"/>
  <c r="AJ19" i="77"/>
  <c r="AJ13" i="77"/>
  <c r="AK13" i="77"/>
  <c r="AT13" i="77" s="1"/>
  <c r="AH96" i="93"/>
  <c r="AQ96" i="93" s="1"/>
  <c r="AN94" i="25"/>
  <c r="AI94" i="25"/>
  <c r="AH97" i="81"/>
  <c r="AQ97" i="81" s="1"/>
  <c r="AR97" i="85"/>
  <c r="AJ88" i="77"/>
  <c r="AK88" i="77"/>
  <c r="AT88" i="77" s="1"/>
  <c r="AJ58" i="77"/>
  <c r="AK58" i="77"/>
  <c r="AT58" i="77" s="1"/>
  <c r="AK28" i="77"/>
  <c r="AT28" i="77" s="1"/>
  <c r="AJ28" i="77"/>
  <c r="Z96" i="29"/>
  <c r="Y96" i="29"/>
  <c r="X96" i="29"/>
  <c r="AR97" i="45"/>
  <c r="Z97" i="81"/>
  <c r="AR94" i="41"/>
  <c r="AR96" i="81"/>
  <c r="Z98" i="45"/>
  <c r="Z94" i="73"/>
  <c r="AJ95" i="77"/>
  <c r="AK95" i="77"/>
  <c r="AT95" i="77" s="1"/>
  <c r="AJ90" i="77"/>
  <c r="AK90" i="77"/>
  <c r="AT90" i="77" s="1"/>
  <c r="AJ84" i="77"/>
  <c r="AK84" i="77"/>
  <c r="AT84" i="77" s="1"/>
  <c r="AJ78" i="77"/>
  <c r="AK78" i="77"/>
  <c r="AT78" i="77" s="1"/>
  <c r="AJ72" i="77"/>
  <c r="AK72" i="77"/>
  <c r="AT72" i="77" s="1"/>
  <c r="AJ66" i="77"/>
  <c r="AK66" i="77"/>
  <c r="AT66" i="77" s="1"/>
  <c r="AJ60" i="77"/>
  <c r="AK60" i="77"/>
  <c r="AT60" i="77" s="1"/>
  <c r="AJ54" i="77"/>
  <c r="AK54" i="77"/>
  <c r="AT54" i="77" s="1"/>
  <c r="AJ48" i="77"/>
  <c r="AK48" i="77"/>
  <c r="AT48" i="77" s="1"/>
  <c r="AJ42" i="77"/>
  <c r="AK42" i="77"/>
  <c r="AT42" i="77" s="1"/>
  <c r="AJ36" i="77"/>
  <c r="AK36" i="77"/>
  <c r="AT36" i="77" s="1"/>
  <c r="AJ30" i="77"/>
  <c r="AK30" i="77"/>
  <c r="AT30" i="77" s="1"/>
  <c r="AJ24" i="77"/>
  <c r="AK24" i="77"/>
  <c r="AT24" i="77" s="1"/>
  <c r="AJ18" i="77"/>
  <c r="AK18" i="77"/>
  <c r="AT18" i="77" s="1"/>
  <c r="AJ12" i="77"/>
  <c r="AK12" i="77"/>
  <c r="AT12" i="77" s="1"/>
  <c r="AF96" i="33" l="1"/>
  <c r="AO96" i="33" s="1"/>
  <c r="AE96" i="33"/>
  <c r="W97" i="33"/>
  <c r="AG96" i="33"/>
  <c r="AP96" i="33" s="1"/>
  <c r="AK6" i="85"/>
  <c r="AT6" i="85" s="1"/>
  <c r="AK5" i="45"/>
  <c r="AT5" i="45" s="1"/>
  <c r="AF95" i="25"/>
  <c r="AO95" i="25" s="1"/>
  <c r="AG95" i="25"/>
  <c r="AP95" i="25" s="1"/>
  <c r="W96" i="25"/>
  <c r="AE95" i="25"/>
  <c r="AK97" i="85"/>
  <c r="AT97" i="85" s="1"/>
  <c r="AJ64" i="85"/>
  <c r="AK64" i="85"/>
  <c r="AT64" i="85" s="1"/>
  <c r="AK34" i="85"/>
  <c r="AT34" i="85" s="1"/>
  <c r="AX21" i="85"/>
  <c r="S21" i="85" s="1"/>
  <c r="AC21" i="85" s="1"/>
  <c r="AB22" i="85" s="1"/>
  <c r="AS26" i="77"/>
  <c r="AL26" i="77"/>
  <c r="AU26" i="77" s="1"/>
  <c r="AS62" i="77"/>
  <c r="AL62" i="77"/>
  <c r="AU62" i="77" s="1"/>
  <c r="AS21" i="77"/>
  <c r="AL21" i="77"/>
  <c r="AU21" i="77" s="1"/>
  <c r="AS75" i="77"/>
  <c r="AL75" i="77"/>
  <c r="AU75" i="77" s="1"/>
  <c r="AS53" i="77"/>
  <c r="AL53" i="77"/>
  <c r="AU53" i="77" s="1"/>
  <c r="AK75" i="45"/>
  <c r="AT75" i="45" s="1"/>
  <c r="AK63" i="45"/>
  <c r="AT63" i="45" s="1"/>
  <c r="AK27" i="45"/>
  <c r="AT27" i="45" s="1"/>
  <c r="AK9" i="45"/>
  <c r="AT9" i="45" s="1"/>
  <c r="AS24" i="77"/>
  <c r="AL24" i="77"/>
  <c r="AU24" i="77" s="1"/>
  <c r="AS42" i="77"/>
  <c r="AL42" i="77"/>
  <c r="AU42" i="77" s="1"/>
  <c r="AS95" i="77"/>
  <c r="AL95" i="77"/>
  <c r="AU95" i="77" s="1"/>
  <c r="AS88" i="77"/>
  <c r="AL88" i="77"/>
  <c r="AU88" i="77" s="1"/>
  <c r="AS12" i="77"/>
  <c r="AL12" i="77"/>
  <c r="AU12" i="77" s="1"/>
  <c r="AS30" i="77"/>
  <c r="AL30" i="77"/>
  <c r="AU30" i="77" s="1"/>
  <c r="AS48" i="77"/>
  <c r="AL48" i="77"/>
  <c r="AU48" i="77" s="1"/>
  <c r="AS66" i="77"/>
  <c r="AL66" i="77"/>
  <c r="AU66" i="77" s="1"/>
  <c r="AS84" i="77"/>
  <c r="AL84" i="77"/>
  <c r="AU84" i="77" s="1"/>
  <c r="AG98" i="45"/>
  <c r="AP98" i="45" s="1"/>
  <c r="AP100" i="45" s="1"/>
  <c r="AF98" i="45"/>
  <c r="AO98" i="45" s="1"/>
  <c r="AO100" i="45" s="1"/>
  <c r="AE98" i="45"/>
  <c r="AC98" i="45"/>
  <c r="AR94" i="25"/>
  <c r="AS25" i="77"/>
  <c r="AL25" i="77"/>
  <c r="AU25" i="77" s="1"/>
  <c r="AS43" i="77"/>
  <c r="AL43" i="77"/>
  <c r="AU43" i="77" s="1"/>
  <c r="AS61" i="77"/>
  <c r="AL61" i="77"/>
  <c r="AU61" i="77" s="1"/>
  <c r="AS79" i="77"/>
  <c r="AL79" i="77"/>
  <c r="AU79" i="77" s="1"/>
  <c r="AS94" i="77"/>
  <c r="AL94" i="77"/>
  <c r="AU94" i="77" s="1"/>
  <c r="AS52" i="77"/>
  <c r="AL52" i="77"/>
  <c r="AU52" i="77" s="1"/>
  <c r="AX95" i="85"/>
  <c r="S95" i="85" s="1"/>
  <c r="AC95" i="85" s="1"/>
  <c r="AB96" i="85" s="1"/>
  <c r="AX88" i="85"/>
  <c r="S88" i="85" s="1"/>
  <c r="AC88" i="85" s="1"/>
  <c r="AB89" i="85" s="1"/>
  <c r="AX82" i="85"/>
  <c r="S82" i="85" s="1"/>
  <c r="AC82" i="85" s="1"/>
  <c r="AB83" i="85" s="1"/>
  <c r="AX76" i="85"/>
  <c r="S76" i="85" s="1"/>
  <c r="AC76" i="85" s="1"/>
  <c r="AB77" i="85" s="1"/>
  <c r="AX70" i="85"/>
  <c r="S70" i="85" s="1"/>
  <c r="AC70" i="85" s="1"/>
  <c r="AB71" i="85" s="1"/>
  <c r="AX64" i="85"/>
  <c r="S64" i="85" s="1"/>
  <c r="AC64" i="85" s="1"/>
  <c r="AB65" i="85" s="1"/>
  <c r="AX58" i="85"/>
  <c r="S58" i="85" s="1"/>
  <c r="AC58" i="85" s="1"/>
  <c r="AB59" i="85" s="1"/>
  <c r="AX52" i="85"/>
  <c r="S52" i="85" s="1"/>
  <c r="AC52" i="85" s="1"/>
  <c r="AB53" i="85" s="1"/>
  <c r="AX46" i="85"/>
  <c r="S46" i="85" s="1"/>
  <c r="AC46" i="85" s="1"/>
  <c r="AB47" i="85" s="1"/>
  <c r="AX40" i="85"/>
  <c r="S40" i="85" s="1"/>
  <c r="AC40" i="85" s="1"/>
  <c r="AB41" i="85" s="1"/>
  <c r="AX34" i="85"/>
  <c r="S34" i="85" s="1"/>
  <c r="AC34" i="85" s="1"/>
  <c r="AB35" i="85" s="1"/>
  <c r="AX28" i="85"/>
  <c r="S28" i="85" s="1"/>
  <c r="AC28" i="85" s="1"/>
  <c r="AB29" i="85" s="1"/>
  <c r="AX22" i="85"/>
  <c r="S22" i="85" s="1"/>
  <c r="AC22" i="85" s="1"/>
  <c r="AB23" i="85" s="1"/>
  <c r="AX16" i="85"/>
  <c r="S16" i="85" s="1"/>
  <c r="AC16" i="85" s="1"/>
  <c r="AB17" i="85" s="1"/>
  <c r="AX10" i="85"/>
  <c r="S10" i="85" s="1"/>
  <c r="AC10" i="85" s="1"/>
  <c r="AB11" i="85" s="1"/>
  <c r="AX4" i="85"/>
  <c r="S4" i="85" s="1"/>
  <c r="AC4" i="85" s="1"/>
  <c r="AB5" i="85" s="1"/>
  <c r="AS64" i="77"/>
  <c r="AL64" i="77"/>
  <c r="AU64" i="77" s="1"/>
  <c r="AS3" i="77"/>
  <c r="AL3" i="77"/>
  <c r="AU3" i="77" s="1"/>
  <c r="AH96" i="33"/>
  <c r="AQ96" i="33" s="1"/>
  <c r="AN98" i="77"/>
  <c r="AN100" i="77" s="1"/>
  <c r="AI98" i="77"/>
  <c r="AX95" i="45"/>
  <c r="S95" i="45" s="1"/>
  <c r="AC95" i="45" s="1"/>
  <c r="AB96" i="45" s="1"/>
  <c r="AX87" i="45"/>
  <c r="S87" i="45" s="1"/>
  <c r="AC87" i="45" s="1"/>
  <c r="AB88" i="45" s="1"/>
  <c r="AX81" i="45"/>
  <c r="S81" i="45" s="1"/>
  <c r="AC81" i="45" s="1"/>
  <c r="AB82" i="45" s="1"/>
  <c r="AX75" i="45"/>
  <c r="S75" i="45" s="1"/>
  <c r="AC75" i="45" s="1"/>
  <c r="AB76" i="45" s="1"/>
  <c r="AX69" i="45"/>
  <c r="S69" i="45" s="1"/>
  <c r="AC69" i="45" s="1"/>
  <c r="AB70" i="45" s="1"/>
  <c r="AX63" i="45"/>
  <c r="S63" i="45" s="1"/>
  <c r="AC63" i="45" s="1"/>
  <c r="AB64" i="45" s="1"/>
  <c r="AX57" i="45"/>
  <c r="S57" i="45" s="1"/>
  <c r="AC57" i="45" s="1"/>
  <c r="AB58" i="45" s="1"/>
  <c r="AX51" i="45"/>
  <c r="S51" i="45" s="1"/>
  <c r="AC51" i="45" s="1"/>
  <c r="AB52" i="45" s="1"/>
  <c r="AX45" i="45"/>
  <c r="S45" i="45" s="1"/>
  <c r="AC45" i="45" s="1"/>
  <c r="AB46" i="45" s="1"/>
  <c r="AX39" i="45"/>
  <c r="S39" i="45" s="1"/>
  <c r="AC39" i="45" s="1"/>
  <c r="AB40" i="45" s="1"/>
  <c r="AX33" i="45"/>
  <c r="S33" i="45" s="1"/>
  <c r="AC33" i="45" s="1"/>
  <c r="AB34" i="45" s="1"/>
  <c r="AX27" i="45"/>
  <c r="S27" i="45" s="1"/>
  <c r="AC27" i="45" s="1"/>
  <c r="AB28" i="45" s="1"/>
  <c r="AX21" i="45"/>
  <c r="S21" i="45" s="1"/>
  <c r="AC21" i="45" s="1"/>
  <c r="AB22" i="45" s="1"/>
  <c r="AX15" i="45"/>
  <c r="S15" i="45" s="1"/>
  <c r="AC15" i="45" s="1"/>
  <c r="AB16" i="45" s="1"/>
  <c r="AX9" i="45"/>
  <c r="S9" i="45" s="1"/>
  <c r="AC9" i="45" s="1"/>
  <c r="AB10" i="45" s="1"/>
  <c r="AX3" i="45"/>
  <c r="S3" i="45" s="1"/>
  <c r="AC3" i="45" s="1"/>
  <c r="AS76" i="77"/>
  <c r="AL76" i="77"/>
  <c r="AU76" i="77" s="1"/>
  <c r="AN98" i="85"/>
  <c r="AN100" i="85" s="1"/>
  <c r="AI98" i="85"/>
  <c r="AJ82" i="85"/>
  <c r="AK82" i="85"/>
  <c r="AT82" i="85" s="1"/>
  <c r="AJ52" i="85"/>
  <c r="AK52" i="85"/>
  <c r="AT52" i="85" s="1"/>
  <c r="AX15" i="85"/>
  <c r="S15" i="85" s="1"/>
  <c r="AC15" i="85" s="1"/>
  <c r="AB16" i="85" s="1"/>
  <c r="AS80" i="77"/>
  <c r="AL80" i="77"/>
  <c r="AU80" i="77" s="1"/>
  <c r="AS6" i="77"/>
  <c r="AL6" i="77"/>
  <c r="AU6" i="77" s="1"/>
  <c r="AK93" i="45"/>
  <c r="AT93" i="45" s="1"/>
  <c r="AK45" i="45"/>
  <c r="AT45" i="45" s="1"/>
  <c r="X98" i="37"/>
  <c r="Y98" i="37"/>
  <c r="AS18" i="77"/>
  <c r="AL18" i="77"/>
  <c r="AU18" i="77" s="1"/>
  <c r="AS36" i="77"/>
  <c r="AL36" i="77"/>
  <c r="AU36" i="77" s="1"/>
  <c r="AS54" i="77"/>
  <c r="AL54" i="77"/>
  <c r="AU54" i="77" s="1"/>
  <c r="AS72" i="77"/>
  <c r="AL72" i="77"/>
  <c r="AU72" i="77" s="1"/>
  <c r="AS90" i="77"/>
  <c r="AL90" i="77"/>
  <c r="AU90" i="77" s="1"/>
  <c r="AH96" i="29"/>
  <c r="AQ96" i="29" s="1"/>
  <c r="AS58" i="77"/>
  <c r="AL58" i="77"/>
  <c r="AU58" i="77" s="1"/>
  <c r="AS13" i="77"/>
  <c r="AL13" i="77"/>
  <c r="AU13" i="77" s="1"/>
  <c r="AS31" i="77"/>
  <c r="AL31" i="77"/>
  <c r="AU31" i="77" s="1"/>
  <c r="AS49" i="77"/>
  <c r="AL49" i="77"/>
  <c r="AU49" i="77" s="1"/>
  <c r="AS67" i="77"/>
  <c r="AL67" i="77"/>
  <c r="AU67" i="77" s="1"/>
  <c r="AS85" i="77"/>
  <c r="AL85" i="77"/>
  <c r="AU85" i="77" s="1"/>
  <c r="AS93" i="77"/>
  <c r="AL93" i="77"/>
  <c r="AU93" i="77" s="1"/>
  <c r="AX92" i="85"/>
  <c r="S92" i="85" s="1"/>
  <c r="AC92" i="85" s="1"/>
  <c r="AB93" i="85" s="1"/>
  <c r="AX86" i="85"/>
  <c r="S86" i="85" s="1"/>
  <c r="AC86" i="85" s="1"/>
  <c r="AB87" i="85" s="1"/>
  <c r="AX80" i="85"/>
  <c r="S80" i="85" s="1"/>
  <c r="AC80" i="85" s="1"/>
  <c r="AB81" i="85" s="1"/>
  <c r="AX74" i="85"/>
  <c r="S74" i="85" s="1"/>
  <c r="AC74" i="85" s="1"/>
  <c r="AB75" i="85" s="1"/>
  <c r="AX68" i="85"/>
  <c r="S68" i="85" s="1"/>
  <c r="AC68" i="85" s="1"/>
  <c r="AB69" i="85" s="1"/>
  <c r="AX62" i="85"/>
  <c r="S62" i="85" s="1"/>
  <c r="AC62" i="85" s="1"/>
  <c r="AB63" i="85" s="1"/>
  <c r="AX56" i="85"/>
  <c r="S56" i="85" s="1"/>
  <c r="AC56" i="85" s="1"/>
  <c r="AB57" i="85" s="1"/>
  <c r="AX50" i="85"/>
  <c r="S50" i="85" s="1"/>
  <c r="AC50" i="85" s="1"/>
  <c r="AB51" i="85" s="1"/>
  <c r="AX44" i="85"/>
  <c r="S44" i="85" s="1"/>
  <c r="AC44" i="85" s="1"/>
  <c r="AB45" i="85" s="1"/>
  <c r="AX38" i="85"/>
  <c r="S38" i="85" s="1"/>
  <c r="AC38" i="85" s="1"/>
  <c r="AB39" i="85" s="1"/>
  <c r="AX32" i="85"/>
  <c r="S32" i="85" s="1"/>
  <c r="AC32" i="85" s="1"/>
  <c r="AB33" i="85" s="1"/>
  <c r="AX26" i="85"/>
  <c r="S26" i="85" s="1"/>
  <c r="AC26" i="85" s="1"/>
  <c r="AB27" i="85" s="1"/>
  <c r="AX20" i="85"/>
  <c r="S20" i="85" s="1"/>
  <c r="AC20" i="85" s="1"/>
  <c r="AB21" i="85" s="1"/>
  <c r="AX14" i="85"/>
  <c r="S14" i="85" s="1"/>
  <c r="AC14" i="85" s="1"/>
  <c r="AB15" i="85" s="1"/>
  <c r="AX8" i="85"/>
  <c r="S8" i="85" s="1"/>
  <c r="AC8" i="85" s="1"/>
  <c r="AB9" i="85" s="1"/>
  <c r="AX3" i="85"/>
  <c r="S3" i="85" s="1"/>
  <c r="AC3" i="85" s="1"/>
  <c r="Y98" i="89"/>
  <c r="Z98" i="89" s="1"/>
  <c r="X98" i="89"/>
  <c r="AX97" i="45"/>
  <c r="S97" i="45" s="1"/>
  <c r="AC97" i="45" s="1"/>
  <c r="AB98" i="45" s="1"/>
  <c r="AX91" i="45"/>
  <c r="S91" i="45" s="1"/>
  <c r="AC91" i="45" s="1"/>
  <c r="AB92" i="45" s="1"/>
  <c r="AX85" i="45"/>
  <c r="S85" i="45" s="1"/>
  <c r="AC85" i="45" s="1"/>
  <c r="AB86" i="45" s="1"/>
  <c r="AX79" i="45"/>
  <c r="S79" i="45" s="1"/>
  <c r="AC79" i="45" s="1"/>
  <c r="AB80" i="45" s="1"/>
  <c r="AX73" i="45"/>
  <c r="S73" i="45" s="1"/>
  <c r="AC73" i="45" s="1"/>
  <c r="AB74" i="45" s="1"/>
  <c r="AX67" i="45"/>
  <c r="S67" i="45" s="1"/>
  <c r="AC67" i="45" s="1"/>
  <c r="AB68" i="45" s="1"/>
  <c r="AX61" i="45"/>
  <c r="S61" i="45" s="1"/>
  <c r="AC61" i="45" s="1"/>
  <c r="AB62" i="45" s="1"/>
  <c r="AX55" i="45"/>
  <c r="S55" i="45" s="1"/>
  <c r="AC55" i="45" s="1"/>
  <c r="AB56" i="45" s="1"/>
  <c r="AX49" i="45"/>
  <c r="S49" i="45" s="1"/>
  <c r="AC49" i="45" s="1"/>
  <c r="AB50" i="45" s="1"/>
  <c r="AX43" i="45"/>
  <c r="S43" i="45" s="1"/>
  <c r="AC43" i="45" s="1"/>
  <c r="AB44" i="45" s="1"/>
  <c r="AX37" i="45"/>
  <c r="S37" i="45" s="1"/>
  <c r="AC37" i="45" s="1"/>
  <c r="AB38" i="45" s="1"/>
  <c r="AX31" i="45"/>
  <c r="S31" i="45" s="1"/>
  <c r="AC31" i="45" s="1"/>
  <c r="AB32" i="45" s="1"/>
  <c r="AX25" i="45"/>
  <c r="S25" i="45" s="1"/>
  <c r="AC25" i="45" s="1"/>
  <c r="AB26" i="45" s="1"/>
  <c r="AX19" i="45"/>
  <c r="S19" i="45" s="1"/>
  <c r="AC19" i="45" s="1"/>
  <c r="AB20" i="45" s="1"/>
  <c r="AX13" i="45"/>
  <c r="S13" i="45" s="1"/>
  <c r="AC13" i="45" s="1"/>
  <c r="AB14" i="45" s="1"/>
  <c r="AX7" i="45"/>
  <c r="S7" i="45" s="1"/>
  <c r="AC7" i="45" s="1"/>
  <c r="AB8" i="45" s="1"/>
  <c r="AN97" i="37"/>
  <c r="AI97" i="37"/>
  <c r="AS16" i="77"/>
  <c r="AL16" i="77"/>
  <c r="AU16" i="77" s="1"/>
  <c r="AS7" i="77"/>
  <c r="AL7" i="77"/>
  <c r="AU7" i="77" s="1"/>
  <c r="Z97" i="93"/>
  <c r="Y97" i="93"/>
  <c r="X97" i="93"/>
  <c r="AJ76" i="85"/>
  <c r="AK76" i="85"/>
  <c r="AT76" i="85" s="1"/>
  <c r="AK46" i="85"/>
  <c r="AT46" i="85" s="1"/>
  <c r="AJ46" i="85"/>
  <c r="AX9" i="85"/>
  <c r="S9" i="85" s="1"/>
  <c r="AC9" i="85" s="1"/>
  <c r="AB10" i="85" s="1"/>
  <c r="AS97" i="77"/>
  <c r="AL97" i="77"/>
  <c r="AU97" i="77" s="1"/>
  <c r="AJ87" i="45"/>
  <c r="AK87" i="45"/>
  <c r="AT87" i="45" s="1"/>
  <c r="AK51" i="45"/>
  <c r="AT51" i="45" s="1"/>
  <c r="AJ51" i="45"/>
  <c r="AS19" i="77"/>
  <c r="AL19" i="77"/>
  <c r="AU19" i="77" s="1"/>
  <c r="AS55" i="77"/>
  <c r="AL55" i="77"/>
  <c r="AU55" i="77" s="1"/>
  <c r="AS73" i="77"/>
  <c r="AL73" i="77"/>
  <c r="AU73" i="77" s="1"/>
  <c r="AX97" i="85"/>
  <c r="S97" i="85" s="1"/>
  <c r="AC97" i="85" s="1"/>
  <c r="AB98" i="85" s="1"/>
  <c r="AX91" i="85"/>
  <c r="S91" i="85" s="1"/>
  <c r="AC91" i="85" s="1"/>
  <c r="AB92" i="85" s="1"/>
  <c r="AX85" i="85"/>
  <c r="S85" i="85" s="1"/>
  <c r="AC85" i="85" s="1"/>
  <c r="AB86" i="85" s="1"/>
  <c r="AX79" i="85"/>
  <c r="S79" i="85" s="1"/>
  <c r="AC79" i="85" s="1"/>
  <c r="AB80" i="85" s="1"/>
  <c r="AX73" i="85"/>
  <c r="S73" i="85" s="1"/>
  <c r="AC73" i="85" s="1"/>
  <c r="AB74" i="85" s="1"/>
  <c r="AX67" i="85"/>
  <c r="S67" i="85" s="1"/>
  <c r="AC67" i="85" s="1"/>
  <c r="AB68" i="85" s="1"/>
  <c r="AX61" i="85"/>
  <c r="S61" i="85" s="1"/>
  <c r="AC61" i="85" s="1"/>
  <c r="AB62" i="85" s="1"/>
  <c r="AX55" i="85"/>
  <c r="S55" i="85" s="1"/>
  <c r="AC55" i="85" s="1"/>
  <c r="AB56" i="85" s="1"/>
  <c r="AX49" i="85"/>
  <c r="S49" i="85" s="1"/>
  <c r="AC49" i="85" s="1"/>
  <c r="AB50" i="85" s="1"/>
  <c r="AX43" i="85"/>
  <c r="S43" i="85" s="1"/>
  <c r="AC43" i="85" s="1"/>
  <c r="AB44" i="85" s="1"/>
  <c r="AX37" i="85"/>
  <c r="S37" i="85" s="1"/>
  <c r="AC37" i="85" s="1"/>
  <c r="AB38" i="85" s="1"/>
  <c r="AX31" i="85"/>
  <c r="S31" i="85" s="1"/>
  <c r="AC31" i="85" s="1"/>
  <c r="AB32" i="85" s="1"/>
  <c r="AX25" i="85"/>
  <c r="S25" i="85" s="1"/>
  <c r="AC25" i="85" s="1"/>
  <c r="AB26" i="85" s="1"/>
  <c r="AX19" i="85"/>
  <c r="S19" i="85" s="1"/>
  <c r="AC19" i="85" s="1"/>
  <c r="AB20" i="85" s="1"/>
  <c r="AX13" i="85"/>
  <c r="S13" i="85" s="1"/>
  <c r="AC13" i="85" s="1"/>
  <c r="AB14" i="85" s="1"/>
  <c r="AX7" i="85"/>
  <c r="S7" i="85" s="1"/>
  <c r="AC7" i="85" s="1"/>
  <c r="AB8" i="85" s="1"/>
  <c r="AS14" i="77"/>
  <c r="AL14" i="77"/>
  <c r="AU14" i="77" s="1"/>
  <c r="AS32" i="77"/>
  <c r="AL32" i="77"/>
  <c r="AU32" i="77" s="1"/>
  <c r="AS50" i="77"/>
  <c r="AL50" i="77"/>
  <c r="AU50" i="77" s="1"/>
  <c r="AS68" i="77"/>
  <c r="AL68" i="77"/>
  <c r="AU68" i="77" s="1"/>
  <c r="AS86" i="77"/>
  <c r="AL86" i="77"/>
  <c r="AU86" i="77" s="1"/>
  <c r="AS10" i="77"/>
  <c r="AL10" i="77"/>
  <c r="AU10" i="77" s="1"/>
  <c r="AH95" i="25"/>
  <c r="AQ95" i="25" s="1"/>
  <c r="AS9" i="77"/>
  <c r="AL9" i="77"/>
  <c r="AU9" i="77" s="1"/>
  <c r="AS27" i="77"/>
  <c r="AL27" i="77"/>
  <c r="AU27" i="77" s="1"/>
  <c r="AS45" i="77"/>
  <c r="AL45" i="77"/>
  <c r="AU45" i="77" s="1"/>
  <c r="AS63" i="77"/>
  <c r="AL63" i="77"/>
  <c r="AU63" i="77" s="1"/>
  <c r="AS81" i="77"/>
  <c r="AL81" i="77"/>
  <c r="AU81" i="77" s="1"/>
  <c r="AS34" i="77"/>
  <c r="AL34" i="77"/>
  <c r="AU34" i="77" s="1"/>
  <c r="AJ5" i="77"/>
  <c r="AK5" i="77"/>
  <c r="AT5" i="77" s="1"/>
  <c r="AS23" i="77"/>
  <c r="AL23" i="77"/>
  <c r="AU23" i="77" s="1"/>
  <c r="AS41" i="77"/>
  <c r="AL41" i="77"/>
  <c r="AU41" i="77" s="1"/>
  <c r="AS59" i="77"/>
  <c r="AL59" i="77"/>
  <c r="AU59" i="77" s="1"/>
  <c r="AS77" i="77"/>
  <c r="AL77" i="77"/>
  <c r="AU77" i="77" s="1"/>
  <c r="AS96" i="77"/>
  <c r="AL96" i="77"/>
  <c r="AU96" i="77" s="1"/>
  <c r="AX96" i="45"/>
  <c r="S96" i="45" s="1"/>
  <c r="AC96" i="45" s="1"/>
  <c r="AB97" i="45" s="1"/>
  <c r="AX90" i="45"/>
  <c r="S90" i="45" s="1"/>
  <c r="AC90" i="45" s="1"/>
  <c r="AB91" i="45" s="1"/>
  <c r="AX84" i="45"/>
  <c r="S84" i="45" s="1"/>
  <c r="AC84" i="45" s="1"/>
  <c r="AB85" i="45" s="1"/>
  <c r="AX78" i="45"/>
  <c r="S78" i="45" s="1"/>
  <c r="AC78" i="45" s="1"/>
  <c r="AB79" i="45" s="1"/>
  <c r="AX72" i="45"/>
  <c r="S72" i="45" s="1"/>
  <c r="AC72" i="45" s="1"/>
  <c r="AB73" i="45" s="1"/>
  <c r="AX66" i="45"/>
  <c r="S66" i="45" s="1"/>
  <c r="AC66" i="45" s="1"/>
  <c r="AB67" i="45" s="1"/>
  <c r="AX60" i="45"/>
  <c r="S60" i="45" s="1"/>
  <c r="AC60" i="45" s="1"/>
  <c r="AB61" i="45" s="1"/>
  <c r="AX54" i="45"/>
  <c r="S54" i="45" s="1"/>
  <c r="AC54" i="45" s="1"/>
  <c r="AB55" i="45" s="1"/>
  <c r="AX48" i="45"/>
  <c r="S48" i="45" s="1"/>
  <c r="AC48" i="45" s="1"/>
  <c r="AB49" i="45" s="1"/>
  <c r="AX42" i="45"/>
  <c r="S42" i="45" s="1"/>
  <c r="AC42" i="45" s="1"/>
  <c r="AB43" i="45" s="1"/>
  <c r="AX36" i="45"/>
  <c r="S36" i="45" s="1"/>
  <c r="AC36" i="45" s="1"/>
  <c r="AB37" i="45" s="1"/>
  <c r="AX30" i="45"/>
  <c r="S30" i="45" s="1"/>
  <c r="AC30" i="45" s="1"/>
  <c r="AB31" i="45" s="1"/>
  <c r="AX24" i="45"/>
  <c r="S24" i="45" s="1"/>
  <c r="AC24" i="45" s="1"/>
  <c r="AB25" i="45" s="1"/>
  <c r="AX18" i="45"/>
  <c r="S18" i="45" s="1"/>
  <c r="AC18" i="45" s="1"/>
  <c r="AB19" i="45" s="1"/>
  <c r="AX12" i="45"/>
  <c r="S12" i="45" s="1"/>
  <c r="AC12" i="45" s="1"/>
  <c r="AB13" i="45" s="1"/>
  <c r="AX6" i="45"/>
  <c r="S6" i="45" s="1"/>
  <c r="AC6" i="45" s="1"/>
  <c r="AB7" i="45" s="1"/>
  <c r="AN96" i="93"/>
  <c r="AI96" i="93"/>
  <c r="AK88" i="85"/>
  <c r="AT88" i="85" s="1"/>
  <c r="AJ58" i="85"/>
  <c r="AK58" i="85"/>
  <c r="AT58" i="85" s="1"/>
  <c r="AS39" i="77"/>
  <c r="AL39" i="77"/>
  <c r="AU39" i="77" s="1"/>
  <c r="AS17" i="77"/>
  <c r="AL17" i="77"/>
  <c r="AU17" i="77" s="1"/>
  <c r="AS71" i="77"/>
  <c r="AL71" i="77"/>
  <c r="AU71" i="77" s="1"/>
  <c r="AS89" i="77"/>
  <c r="AL89" i="77"/>
  <c r="AU89" i="77" s="1"/>
  <c r="AK69" i="45"/>
  <c r="AT69" i="45" s="1"/>
  <c r="AJ39" i="45"/>
  <c r="AK39" i="45"/>
  <c r="AT39" i="45" s="1"/>
  <c r="AJ21" i="45"/>
  <c r="AK21" i="45"/>
  <c r="AT21" i="45" s="1"/>
  <c r="AS78" i="77"/>
  <c r="AL78" i="77"/>
  <c r="AU78" i="77" s="1"/>
  <c r="AS37" i="77"/>
  <c r="AL37" i="77"/>
  <c r="AU37" i="77" s="1"/>
  <c r="AS91" i="77"/>
  <c r="AL91" i="77"/>
  <c r="AU91" i="77" s="1"/>
  <c r="AS22" i="77"/>
  <c r="AL22" i="77"/>
  <c r="AU22" i="77" s="1"/>
  <c r="AX94" i="85"/>
  <c r="S94" i="85" s="1"/>
  <c r="AC94" i="85" s="1"/>
  <c r="AB95" i="85" s="1"/>
  <c r="AX90" i="85"/>
  <c r="S90" i="85" s="1"/>
  <c r="AC90" i="85" s="1"/>
  <c r="AB91" i="85" s="1"/>
  <c r="AX84" i="85"/>
  <c r="S84" i="85" s="1"/>
  <c r="AC84" i="85" s="1"/>
  <c r="AB85" i="85" s="1"/>
  <c r="AX78" i="85"/>
  <c r="S78" i="85" s="1"/>
  <c r="AC78" i="85" s="1"/>
  <c r="AB79" i="85" s="1"/>
  <c r="AX72" i="85"/>
  <c r="S72" i="85" s="1"/>
  <c r="AC72" i="85" s="1"/>
  <c r="AB73" i="85" s="1"/>
  <c r="AX66" i="85"/>
  <c r="S66" i="85" s="1"/>
  <c r="AC66" i="85" s="1"/>
  <c r="AB67" i="85" s="1"/>
  <c r="AX60" i="85"/>
  <c r="S60" i="85" s="1"/>
  <c r="AC60" i="85" s="1"/>
  <c r="AB61" i="85" s="1"/>
  <c r="AX54" i="85"/>
  <c r="S54" i="85" s="1"/>
  <c r="AC54" i="85" s="1"/>
  <c r="AB55" i="85" s="1"/>
  <c r="AX48" i="85"/>
  <c r="S48" i="85" s="1"/>
  <c r="AC48" i="85" s="1"/>
  <c r="AB49" i="85" s="1"/>
  <c r="AX42" i="85"/>
  <c r="S42" i="85" s="1"/>
  <c r="AC42" i="85" s="1"/>
  <c r="AB43" i="85" s="1"/>
  <c r="AX36" i="85"/>
  <c r="S36" i="85" s="1"/>
  <c r="AC36" i="85" s="1"/>
  <c r="AB37" i="85" s="1"/>
  <c r="AX30" i="85"/>
  <c r="S30" i="85" s="1"/>
  <c r="AC30" i="85" s="1"/>
  <c r="AB31" i="85" s="1"/>
  <c r="AX24" i="85"/>
  <c r="S24" i="85" s="1"/>
  <c r="AC24" i="85" s="1"/>
  <c r="AB25" i="85" s="1"/>
  <c r="AX18" i="85"/>
  <c r="S18" i="85" s="1"/>
  <c r="AC18" i="85" s="1"/>
  <c r="AB19" i="85" s="1"/>
  <c r="AX12" i="85"/>
  <c r="S12" i="85" s="1"/>
  <c r="AC12" i="85" s="1"/>
  <c r="AB13" i="85" s="1"/>
  <c r="AX6" i="85"/>
  <c r="S6" i="85" s="1"/>
  <c r="AC6" i="85" s="1"/>
  <c r="AB7" i="85" s="1"/>
  <c r="AX93" i="45"/>
  <c r="S93" i="45" s="1"/>
  <c r="AC93" i="45" s="1"/>
  <c r="AB94" i="45" s="1"/>
  <c r="AX89" i="45"/>
  <c r="S89" i="45" s="1"/>
  <c r="AC89" i="45" s="1"/>
  <c r="AB90" i="45" s="1"/>
  <c r="AX83" i="45"/>
  <c r="S83" i="45" s="1"/>
  <c r="AC83" i="45" s="1"/>
  <c r="AB84" i="45" s="1"/>
  <c r="AX77" i="45"/>
  <c r="S77" i="45" s="1"/>
  <c r="AC77" i="45" s="1"/>
  <c r="AB78" i="45" s="1"/>
  <c r="AX71" i="45"/>
  <c r="S71" i="45" s="1"/>
  <c r="AC71" i="45" s="1"/>
  <c r="AB72" i="45" s="1"/>
  <c r="AX65" i="45"/>
  <c r="S65" i="45" s="1"/>
  <c r="AC65" i="45" s="1"/>
  <c r="AB66" i="45" s="1"/>
  <c r="AX59" i="45"/>
  <c r="S59" i="45" s="1"/>
  <c r="AC59" i="45" s="1"/>
  <c r="AB60" i="45" s="1"/>
  <c r="AX53" i="45"/>
  <c r="S53" i="45" s="1"/>
  <c r="AC53" i="45" s="1"/>
  <c r="AB54" i="45" s="1"/>
  <c r="AX47" i="45"/>
  <c r="S47" i="45" s="1"/>
  <c r="AC47" i="45" s="1"/>
  <c r="AB48" i="45" s="1"/>
  <c r="AX41" i="45"/>
  <c r="S41" i="45" s="1"/>
  <c r="AC41" i="45" s="1"/>
  <c r="AB42" i="45" s="1"/>
  <c r="AX35" i="45"/>
  <c r="S35" i="45" s="1"/>
  <c r="AC35" i="45" s="1"/>
  <c r="AB36" i="45" s="1"/>
  <c r="AX29" i="45"/>
  <c r="S29" i="45" s="1"/>
  <c r="AC29" i="45" s="1"/>
  <c r="AB30" i="45" s="1"/>
  <c r="AX23" i="45"/>
  <c r="S23" i="45" s="1"/>
  <c r="AC23" i="45" s="1"/>
  <c r="AB24" i="45" s="1"/>
  <c r="AX17" i="45"/>
  <c r="S17" i="45" s="1"/>
  <c r="AC17" i="45" s="1"/>
  <c r="AB18" i="45" s="1"/>
  <c r="AX11" i="45"/>
  <c r="S11" i="45" s="1"/>
  <c r="AC11" i="45" s="1"/>
  <c r="AB12" i="45" s="1"/>
  <c r="AX5" i="45"/>
  <c r="S5" i="45" s="1"/>
  <c r="AC5" i="45" s="1"/>
  <c r="AB6" i="45" s="1"/>
  <c r="AR95" i="29"/>
  <c r="AS46" i="77"/>
  <c r="AL46" i="77"/>
  <c r="AU46" i="77" s="1"/>
  <c r="AS82" i="77"/>
  <c r="AL82" i="77"/>
  <c r="AU82" i="77" s="1"/>
  <c r="AJ70" i="85"/>
  <c r="AK70" i="85"/>
  <c r="AT70" i="85" s="1"/>
  <c r="AK40" i="85"/>
  <c r="AT40" i="85" s="1"/>
  <c r="AJ40" i="85"/>
  <c r="AX27" i="85"/>
  <c r="S27" i="85" s="1"/>
  <c r="AC27" i="85" s="1"/>
  <c r="AB28" i="85" s="1"/>
  <c r="AS8" i="77"/>
  <c r="AL8" i="77"/>
  <c r="AU8" i="77" s="1"/>
  <c r="AS44" i="77"/>
  <c r="AL44" i="77"/>
  <c r="AU44" i="77" s="1"/>
  <c r="W96" i="41"/>
  <c r="AG95" i="41"/>
  <c r="AP95" i="41" s="1"/>
  <c r="AF95" i="41"/>
  <c r="AO95" i="41" s="1"/>
  <c r="AE95" i="41"/>
  <c r="AJ4" i="77"/>
  <c r="AK4" i="77"/>
  <c r="AT4" i="77" s="1"/>
  <c r="AT100" i="77" s="1"/>
  <c r="AS57" i="77"/>
  <c r="AL57" i="77"/>
  <c r="AU57" i="77" s="1"/>
  <c r="AS35" i="77"/>
  <c r="AL35" i="77"/>
  <c r="AU35" i="77" s="1"/>
  <c r="AJ81" i="45"/>
  <c r="AK81" i="45"/>
  <c r="AT81" i="45" s="1"/>
  <c r="AJ57" i="45"/>
  <c r="AK57" i="45"/>
  <c r="AT57" i="45" s="1"/>
  <c r="AK33" i="45"/>
  <c r="AT33" i="45" s="1"/>
  <c r="AJ33" i="45"/>
  <c r="AJ15" i="45"/>
  <c r="AK15" i="45"/>
  <c r="AT15" i="45" s="1"/>
  <c r="AS60" i="77"/>
  <c r="AL60" i="77"/>
  <c r="AU60" i="77" s="1"/>
  <c r="AE96" i="29"/>
  <c r="AF96" i="29"/>
  <c r="AO96" i="29" s="1"/>
  <c r="W97" i="29"/>
  <c r="AG96" i="29"/>
  <c r="AP96" i="29" s="1"/>
  <c r="W95" i="73"/>
  <c r="AG94" i="73"/>
  <c r="AP94" i="73" s="1"/>
  <c r="AF94" i="73"/>
  <c r="AO94" i="73" s="1"/>
  <c r="AE94" i="73"/>
  <c r="AF97" i="81"/>
  <c r="AO97" i="81" s="1"/>
  <c r="AG97" i="81"/>
  <c r="AP97" i="81" s="1"/>
  <c r="W98" i="81"/>
  <c r="AE97" i="81"/>
  <c r="AS28" i="77"/>
  <c r="AL28" i="77"/>
  <c r="AU28" i="77" s="1"/>
  <c r="AX93" i="85"/>
  <c r="S93" i="85" s="1"/>
  <c r="AC93" i="85" s="1"/>
  <c r="AB94" i="85" s="1"/>
  <c r="AX89" i="85"/>
  <c r="S89" i="85" s="1"/>
  <c r="AC89" i="85" s="1"/>
  <c r="AB90" i="85" s="1"/>
  <c r="AX83" i="85"/>
  <c r="S83" i="85" s="1"/>
  <c r="AC83" i="85" s="1"/>
  <c r="AB84" i="85" s="1"/>
  <c r="AX77" i="85"/>
  <c r="S77" i="85" s="1"/>
  <c r="AC77" i="85" s="1"/>
  <c r="AB78" i="85" s="1"/>
  <c r="AX71" i="85"/>
  <c r="S71" i="85" s="1"/>
  <c r="AC71" i="85" s="1"/>
  <c r="AB72" i="85" s="1"/>
  <c r="AX65" i="85"/>
  <c r="S65" i="85" s="1"/>
  <c r="AC65" i="85" s="1"/>
  <c r="AB66" i="85" s="1"/>
  <c r="AX59" i="85"/>
  <c r="S59" i="85" s="1"/>
  <c r="AC59" i="85" s="1"/>
  <c r="AB60" i="85" s="1"/>
  <c r="AX53" i="85"/>
  <c r="S53" i="85" s="1"/>
  <c r="AC53" i="85" s="1"/>
  <c r="AB54" i="85" s="1"/>
  <c r="AX47" i="85"/>
  <c r="S47" i="85" s="1"/>
  <c r="AC47" i="85" s="1"/>
  <c r="AB48" i="85" s="1"/>
  <c r="AX41" i="85"/>
  <c r="S41" i="85" s="1"/>
  <c r="AC41" i="85" s="1"/>
  <c r="AB42" i="85" s="1"/>
  <c r="AX35" i="85"/>
  <c r="S35" i="85" s="1"/>
  <c r="AC35" i="85" s="1"/>
  <c r="AB36" i="85" s="1"/>
  <c r="AX29" i="85"/>
  <c r="S29" i="85" s="1"/>
  <c r="AC29" i="85" s="1"/>
  <c r="AB30" i="85" s="1"/>
  <c r="AX23" i="85"/>
  <c r="S23" i="85" s="1"/>
  <c r="AC23" i="85" s="1"/>
  <c r="AB24" i="85" s="1"/>
  <c r="AX17" i="85"/>
  <c r="S17" i="85" s="1"/>
  <c r="AC17" i="85" s="1"/>
  <c r="AB18" i="85" s="1"/>
  <c r="AX11" i="85"/>
  <c r="S11" i="85" s="1"/>
  <c r="AC11" i="85" s="1"/>
  <c r="AB12" i="85" s="1"/>
  <c r="AR95" i="33"/>
  <c r="AS20" i="77"/>
  <c r="AL20" i="77"/>
  <c r="AU20" i="77" s="1"/>
  <c r="AS38" i="77"/>
  <c r="AL38" i="77"/>
  <c r="AU38" i="77" s="1"/>
  <c r="AS56" i="77"/>
  <c r="AL56" i="77"/>
  <c r="AU56" i="77" s="1"/>
  <c r="AS74" i="77"/>
  <c r="AL74" i="77"/>
  <c r="AU74" i="77" s="1"/>
  <c r="AS92" i="77"/>
  <c r="AL92" i="77"/>
  <c r="AU92" i="77" s="1"/>
  <c r="AS40" i="77"/>
  <c r="AL40" i="77"/>
  <c r="AU40" i="77" s="1"/>
  <c r="AI97" i="89"/>
  <c r="AN97" i="89"/>
  <c r="AS15" i="77"/>
  <c r="AL15" i="77"/>
  <c r="AU15" i="77" s="1"/>
  <c r="AS33" i="77"/>
  <c r="AL33" i="77"/>
  <c r="AU33" i="77" s="1"/>
  <c r="AS51" i="77"/>
  <c r="AL51" i="77"/>
  <c r="AU51" i="77" s="1"/>
  <c r="AS69" i="77"/>
  <c r="AL69" i="77"/>
  <c r="AU69" i="77" s="1"/>
  <c r="AS87" i="77"/>
  <c r="AL87" i="77"/>
  <c r="AU87" i="77" s="1"/>
  <c r="AS70" i="77"/>
  <c r="AL70" i="77"/>
  <c r="AU70" i="77" s="1"/>
  <c r="AS11" i="77"/>
  <c r="AL11" i="77"/>
  <c r="AU11" i="77" s="1"/>
  <c r="AS29" i="77"/>
  <c r="AL29" i="77"/>
  <c r="AU29" i="77" s="1"/>
  <c r="AS47" i="77"/>
  <c r="AL47" i="77"/>
  <c r="AU47" i="77" s="1"/>
  <c r="AS65" i="77"/>
  <c r="AL65" i="77"/>
  <c r="AU65" i="77" s="1"/>
  <c r="AS83" i="77"/>
  <c r="AL83" i="77"/>
  <c r="AU83" i="77" s="1"/>
  <c r="AX94" i="45"/>
  <c r="S94" i="45" s="1"/>
  <c r="AC94" i="45" s="1"/>
  <c r="AB95" i="45" s="1"/>
  <c r="AX88" i="45"/>
  <c r="S88" i="45" s="1"/>
  <c r="AC88" i="45" s="1"/>
  <c r="AB89" i="45" s="1"/>
  <c r="AX82" i="45"/>
  <c r="S82" i="45" s="1"/>
  <c r="AC82" i="45" s="1"/>
  <c r="AB83" i="45" s="1"/>
  <c r="AX76" i="45"/>
  <c r="S76" i="45" s="1"/>
  <c r="AC76" i="45" s="1"/>
  <c r="AB77" i="45" s="1"/>
  <c r="AX70" i="45"/>
  <c r="S70" i="45" s="1"/>
  <c r="AC70" i="45" s="1"/>
  <c r="AB71" i="45" s="1"/>
  <c r="AX64" i="45"/>
  <c r="S64" i="45" s="1"/>
  <c r="AC64" i="45" s="1"/>
  <c r="AB65" i="45" s="1"/>
  <c r="AX58" i="45"/>
  <c r="S58" i="45" s="1"/>
  <c r="AC58" i="45" s="1"/>
  <c r="AB59" i="45" s="1"/>
  <c r="AX52" i="45"/>
  <c r="S52" i="45" s="1"/>
  <c r="AC52" i="45" s="1"/>
  <c r="AB53" i="45" s="1"/>
  <c r="AX46" i="45"/>
  <c r="S46" i="45" s="1"/>
  <c r="AC46" i="45" s="1"/>
  <c r="AB47" i="45" s="1"/>
  <c r="AX40" i="45"/>
  <c r="S40" i="45" s="1"/>
  <c r="AC40" i="45" s="1"/>
  <c r="AB41" i="45" s="1"/>
  <c r="AX34" i="45"/>
  <c r="S34" i="45" s="1"/>
  <c r="AC34" i="45" s="1"/>
  <c r="AB35" i="45" s="1"/>
  <c r="AX28" i="45"/>
  <c r="S28" i="45" s="1"/>
  <c r="AC28" i="45" s="1"/>
  <c r="AB29" i="45" s="1"/>
  <c r="AX22" i="45"/>
  <c r="S22" i="45" s="1"/>
  <c r="AC22" i="45" s="1"/>
  <c r="AB23" i="45" s="1"/>
  <c r="AX16" i="45"/>
  <c r="S16" i="45" s="1"/>
  <c r="AC16" i="45" s="1"/>
  <c r="AB17" i="45" s="1"/>
  <c r="AX10" i="45"/>
  <c r="S10" i="45" s="1"/>
  <c r="AC10" i="45" s="1"/>
  <c r="AB11" i="45" s="1"/>
  <c r="AF98" i="89" l="1"/>
  <c r="AO98" i="89" s="1"/>
  <c r="AO100" i="89" s="1"/>
  <c r="AE98" i="89"/>
  <c r="AG98" i="89"/>
  <c r="AP98" i="89" s="1"/>
  <c r="AP100" i="89" s="1"/>
  <c r="AC98" i="89"/>
  <c r="AJ29" i="45"/>
  <c r="AK29" i="45"/>
  <c r="AT29" i="45" s="1"/>
  <c r="AI94" i="73"/>
  <c r="AN94" i="73"/>
  <c r="Z96" i="41"/>
  <c r="Y96" i="41"/>
  <c r="X96" i="41"/>
  <c r="AJ31" i="85"/>
  <c r="AK31" i="85"/>
  <c r="AT31" i="85" s="1"/>
  <c r="AJ41" i="45"/>
  <c r="AK41" i="45"/>
  <c r="AT41" i="45" s="1"/>
  <c r="AJ12" i="85"/>
  <c r="AK12" i="85"/>
  <c r="AT12" i="85" s="1"/>
  <c r="AJ47" i="45"/>
  <c r="AK47" i="45"/>
  <c r="AT47" i="45" s="1"/>
  <c r="AJ23" i="45"/>
  <c r="AK23" i="45"/>
  <c r="AT23" i="45" s="1"/>
  <c r="AJ59" i="45"/>
  <c r="AK59" i="45"/>
  <c r="AT59" i="45" s="1"/>
  <c r="AJ95" i="45"/>
  <c r="AK95" i="45"/>
  <c r="AT95" i="45" s="1"/>
  <c r="AR97" i="89"/>
  <c r="AJ30" i="85"/>
  <c r="AK30" i="85"/>
  <c r="AT30" i="85" s="1"/>
  <c r="AK66" i="85"/>
  <c r="AT66" i="85" s="1"/>
  <c r="AJ66" i="85"/>
  <c r="AS57" i="45"/>
  <c r="AL57" i="45"/>
  <c r="AU57" i="45" s="1"/>
  <c r="AK28" i="85"/>
  <c r="AT28" i="85" s="1"/>
  <c r="AJ28" i="85"/>
  <c r="AJ12" i="45"/>
  <c r="AK12" i="45"/>
  <c r="AT12" i="45" s="1"/>
  <c r="AJ48" i="45"/>
  <c r="AK48" i="45"/>
  <c r="AT48" i="45" s="1"/>
  <c r="AJ84" i="45"/>
  <c r="AK84" i="45"/>
  <c r="AT84" i="45" s="1"/>
  <c r="AJ25" i="85"/>
  <c r="AK25" i="85"/>
  <c r="AT25" i="85" s="1"/>
  <c r="AJ61" i="85"/>
  <c r="AK61" i="85"/>
  <c r="AT61" i="85" s="1"/>
  <c r="AJ95" i="85"/>
  <c r="AK95" i="85"/>
  <c r="AT95" i="85" s="1"/>
  <c r="AS39" i="45"/>
  <c r="AL39" i="45"/>
  <c r="AU39" i="45" s="1"/>
  <c r="AS58" i="85"/>
  <c r="AL58" i="85"/>
  <c r="AU58" i="85" s="1"/>
  <c r="AK13" i="45"/>
  <c r="AT13" i="45" s="1"/>
  <c r="AJ13" i="45"/>
  <c r="AJ49" i="45"/>
  <c r="AK49" i="45"/>
  <c r="AT49" i="45" s="1"/>
  <c r="AK85" i="45"/>
  <c r="AT85" i="45" s="1"/>
  <c r="AJ85" i="45"/>
  <c r="AJ32" i="85"/>
  <c r="AK32" i="85"/>
  <c r="AT32" i="85" s="1"/>
  <c r="AJ68" i="85"/>
  <c r="AK68" i="85"/>
  <c r="AT68" i="85" s="1"/>
  <c r="AS51" i="45"/>
  <c r="AL51" i="45"/>
  <c r="AU51" i="45" s="1"/>
  <c r="AJ10" i="85"/>
  <c r="AK10" i="85"/>
  <c r="AT10" i="85" s="1"/>
  <c r="AR97" i="37"/>
  <c r="AJ32" i="45"/>
  <c r="AK32" i="45"/>
  <c r="AT32" i="45" s="1"/>
  <c r="AJ68" i="45"/>
  <c r="AK68" i="45"/>
  <c r="AT68" i="45" s="1"/>
  <c r="AH98" i="89"/>
  <c r="AQ98" i="89" s="1"/>
  <c r="AQ100" i="89" s="1"/>
  <c r="AX3" i="89"/>
  <c r="S3" i="89" s="1"/>
  <c r="AC3" i="89" s="1"/>
  <c r="AZ3" i="89"/>
  <c r="AX4" i="89" s="1"/>
  <c r="S4" i="89" s="1"/>
  <c r="AC4" i="89" s="1"/>
  <c r="AB5" i="89" s="1"/>
  <c r="AX6" i="89"/>
  <c r="S6" i="89" s="1"/>
  <c r="AC6" i="89" s="1"/>
  <c r="AB7" i="89" s="1"/>
  <c r="AX7" i="89"/>
  <c r="S7" i="89" s="1"/>
  <c r="AC7" i="89" s="1"/>
  <c r="AB8" i="89" s="1"/>
  <c r="AX8" i="89"/>
  <c r="S8" i="89" s="1"/>
  <c r="AC8" i="89" s="1"/>
  <c r="AB9" i="89" s="1"/>
  <c r="AX9" i="89"/>
  <c r="S9" i="89" s="1"/>
  <c r="AC9" i="89" s="1"/>
  <c r="AB10" i="89" s="1"/>
  <c r="AX10" i="89"/>
  <c r="S10" i="89" s="1"/>
  <c r="AC10" i="89" s="1"/>
  <c r="AB11" i="89" s="1"/>
  <c r="AX11" i="89"/>
  <c r="S11" i="89" s="1"/>
  <c r="AC11" i="89" s="1"/>
  <c r="AB12" i="89" s="1"/>
  <c r="AX12" i="89"/>
  <c r="S12" i="89" s="1"/>
  <c r="AC12" i="89" s="1"/>
  <c r="AB13" i="89" s="1"/>
  <c r="AX13" i="89"/>
  <c r="S13" i="89" s="1"/>
  <c r="AC13" i="89" s="1"/>
  <c r="AB14" i="89" s="1"/>
  <c r="AX14" i="89"/>
  <c r="S14" i="89" s="1"/>
  <c r="AC14" i="89" s="1"/>
  <c r="AB15" i="89" s="1"/>
  <c r="AX15" i="89"/>
  <c r="S15" i="89" s="1"/>
  <c r="AC15" i="89" s="1"/>
  <c r="AB16" i="89" s="1"/>
  <c r="AX16" i="89"/>
  <c r="S16" i="89" s="1"/>
  <c r="AC16" i="89" s="1"/>
  <c r="AB17" i="89" s="1"/>
  <c r="AX17" i="89"/>
  <c r="S17" i="89" s="1"/>
  <c r="AC17" i="89" s="1"/>
  <c r="AB18" i="89" s="1"/>
  <c r="AX18" i="89"/>
  <c r="S18" i="89" s="1"/>
  <c r="AC18" i="89" s="1"/>
  <c r="AB19" i="89" s="1"/>
  <c r="AX19" i="89"/>
  <c r="S19" i="89" s="1"/>
  <c r="AC19" i="89" s="1"/>
  <c r="AB20" i="89" s="1"/>
  <c r="AX20" i="89"/>
  <c r="S20" i="89" s="1"/>
  <c r="AC20" i="89" s="1"/>
  <c r="AB21" i="89" s="1"/>
  <c r="AX21" i="89"/>
  <c r="S21" i="89" s="1"/>
  <c r="AC21" i="89" s="1"/>
  <c r="AB22" i="89" s="1"/>
  <c r="AX22" i="89"/>
  <c r="S22" i="89" s="1"/>
  <c r="AC22" i="89" s="1"/>
  <c r="AB23" i="89" s="1"/>
  <c r="AX23" i="89"/>
  <c r="S23" i="89" s="1"/>
  <c r="AC23" i="89" s="1"/>
  <c r="AB24" i="89" s="1"/>
  <c r="AX24" i="89"/>
  <c r="S24" i="89" s="1"/>
  <c r="AC24" i="89" s="1"/>
  <c r="AB25" i="89" s="1"/>
  <c r="AX25" i="89"/>
  <c r="S25" i="89" s="1"/>
  <c r="AC25" i="89" s="1"/>
  <c r="AB26" i="89" s="1"/>
  <c r="AX26" i="89"/>
  <c r="S26" i="89" s="1"/>
  <c r="AC26" i="89" s="1"/>
  <c r="AB27" i="89" s="1"/>
  <c r="AX27" i="89"/>
  <c r="S27" i="89" s="1"/>
  <c r="AC27" i="89" s="1"/>
  <c r="AB28" i="89" s="1"/>
  <c r="AX28" i="89"/>
  <c r="S28" i="89" s="1"/>
  <c r="AC28" i="89" s="1"/>
  <c r="AB29" i="89" s="1"/>
  <c r="AX29" i="89"/>
  <c r="S29" i="89" s="1"/>
  <c r="AC29" i="89" s="1"/>
  <c r="AB30" i="89" s="1"/>
  <c r="AX30" i="89"/>
  <c r="S30" i="89" s="1"/>
  <c r="AC30" i="89" s="1"/>
  <c r="AB31" i="89" s="1"/>
  <c r="AX31" i="89"/>
  <c r="S31" i="89" s="1"/>
  <c r="AC31" i="89" s="1"/>
  <c r="AB32" i="89" s="1"/>
  <c r="AX32" i="89"/>
  <c r="S32" i="89" s="1"/>
  <c r="AC32" i="89" s="1"/>
  <c r="AB33" i="89" s="1"/>
  <c r="AX33" i="89"/>
  <c r="S33" i="89" s="1"/>
  <c r="AC33" i="89" s="1"/>
  <c r="AB34" i="89" s="1"/>
  <c r="AX34" i="89"/>
  <c r="S34" i="89" s="1"/>
  <c r="AC34" i="89" s="1"/>
  <c r="AB35" i="89" s="1"/>
  <c r="AX35" i="89"/>
  <c r="S35" i="89" s="1"/>
  <c r="AC35" i="89" s="1"/>
  <c r="AB36" i="89" s="1"/>
  <c r="AX36" i="89"/>
  <c r="S36" i="89" s="1"/>
  <c r="AC36" i="89" s="1"/>
  <c r="AB37" i="89" s="1"/>
  <c r="AX37" i="89"/>
  <c r="S37" i="89" s="1"/>
  <c r="AC37" i="89" s="1"/>
  <c r="AB38" i="89" s="1"/>
  <c r="AX38" i="89"/>
  <c r="S38" i="89" s="1"/>
  <c r="AC38" i="89" s="1"/>
  <c r="AB39" i="89" s="1"/>
  <c r="AX39" i="89"/>
  <c r="S39" i="89" s="1"/>
  <c r="AC39" i="89" s="1"/>
  <c r="AB40" i="89" s="1"/>
  <c r="AX40" i="89"/>
  <c r="S40" i="89" s="1"/>
  <c r="AC40" i="89" s="1"/>
  <c r="AB41" i="89" s="1"/>
  <c r="AX41" i="89"/>
  <c r="S41" i="89" s="1"/>
  <c r="AC41" i="89" s="1"/>
  <c r="AB42" i="89" s="1"/>
  <c r="AX42" i="89"/>
  <c r="S42" i="89" s="1"/>
  <c r="AC42" i="89" s="1"/>
  <c r="AB43" i="89" s="1"/>
  <c r="AX43" i="89"/>
  <c r="S43" i="89" s="1"/>
  <c r="AC43" i="89" s="1"/>
  <c r="AB44" i="89" s="1"/>
  <c r="AX44" i="89"/>
  <c r="S44" i="89" s="1"/>
  <c r="AC44" i="89" s="1"/>
  <c r="AB45" i="89" s="1"/>
  <c r="AX45" i="89"/>
  <c r="S45" i="89" s="1"/>
  <c r="AC45" i="89" s="1"/>
  <c r="AB46" i="89" s="1"/>
  <c r="AX46" i="89"/>
  <c r="S46" i="89" s="1"/>
  <c r="AC46" i="89" s="1"/>
  <c r="AB47" i="89" s="1"/>
  <c r="AX47" i="89"/>
  <c r="S47" i="89" s="1"/>
  <c r="AC47" i="89" s="1"/>
  <c r="AB48" i="89" s="1"/>
  <c r="AX48" i="89"/>
  <c r="S48" i="89" s="1"/>
  <c r="AC48" i="89" s="1"/>
  <c r="AB49" i="89" s="1"/>
  <c r="AX49" i="89"/>
  <c r="S49" i="89" s="1"/>
  <c r="AC49" i="89" s="1"/>
  <c r="AB50" i="89" s="1"/>
  <c r="AX50" i="89"/>
  <c r="S50" i="89" s="1"/>
  <c r="AC50" i="89" s="1"/>
  <c r="AB51" i="89" s="1"/>
  <c r="AX51" i="89"/>
  <c r="S51" i="89" s="1"/>
  <c r="AC51" i="89" s="1"/>
  <c r="AB52" i="89" s="1"/>
  <c r="AX52" i="89"/>
  <c r="S52" i="89" s="1"/>
  <c r="AC52" i="89" s="1"/>
  <c r="AB53" i="89" s="1"/>
  <c r="AX53" i="89"/>
  <c r="S53" i="89" s="1"/>
  <c r="AC53" i="89" s="1"/>
  <c r="AB54" i="89" s="1"/>
  <c r="AX54" i="89"/>
  <c r="S54" i="89" s="1"/>
  <c r="AC54" i="89" s="1"/>
  <c r="AB55" i="89" s="1"/>
  <c r="AX55" i="89"/>
  <c r="S55" i="89" s="1"/>
  <c r="AC55" i="89" s="1"/>
  <c r="AB56" i="89" s="1"/>
  <c r="AX56" i="89"/>
  <c r="S56" i="89" s="1"/>
  <c r="AC56" i="89" s="1"/>
  <c r="AB57" i="89" s="1"/>
  <c r="AX57" i="89"/>
  <c r="S57" i="89" s="1"/>
  <c r="AC57" i="89" s="1"/>
  <c r="AB58" i="89" s="1"/>
  <c r="AX58" i="89"/>
  <c r="S58" i="89" s="1"/>
  <c r="AC58" i="89" s="1"/>
  <c r="AB59" i="89" s="1"/>
  <c r="AX59" i="89"/>
  <c r="S59" i="89" s="1"/>
  <c r="AC59" i="89" s="1"/>
  <c r="AB60" i="89" s="1"/>
  <c r="AX60" i="89"/>
  <c r="S60" i="89" s="1"/>
  <c r="AC60" i="89" s="1"/>
  <c r="AB61" i="89" s="1"/>
  <c r="AX61" i="89"/>
  <c r="S61" i="89" s="1"/>
  <c r="AC61" i="89" s="1"/>
  <c r="AB62" i="89" s="1"/>
  <c r="AX62" i="89"/>
  <c r="S62" i="89" s="1"/>
  <c r="AC62" i="89" s="1"/>
  <c r="AB63" i="89" s="1"/>
  <c r="AX63" i="89"/>
  <c r="S63" i="89" s="1"/>
  <c r="AC63" i="89" s="1"/>
  <c r="AB64" i="89" s="1"/>
  <c r="AX64" i="89"/>
  <c r="S64" i="89" s="1"/>
  <c r="AC64" i="89" s="1"/>
  <c r="AB65" i="89" s="1"/>
  <c r="AX65" i="89"/>
  <c r="S65" i="89" s="1"/>
  <c r="AC65" i="89" s="1"/>
  <c r="AB66" i="89" s="1"/>
  <c r="AX66" i="89"/>
  <c r="S66" i="89" s="1"/>
  <c r="AC66" i="89" s="1"/>
  <c r="AB67" i="89" s="1"/>
  <c r="AX67" i="89"/>
  <c r="S67" i="89" s="1"/>
  <c r="AC67" i="89" s="1"/>
  <c r="AB68" i="89" s="1"/>
  <c r="AX68" i="89"/>
  <c r="S68" i="89" s="1"/>
  <c r="AC68" i="89" s="1"/>
  <c r="AB69" i="89" s="1"/>
  <c r="AX69" i="89"/>
  <c r="S69" i="89" s="1"/>
  <c r="AC69" i="89" s="1"/>
  <c r="AB70" i="89" s="1"/>
  <c r="AX70" i="89"/>
  <c r="S70" i="89" s="1"/>
  <c r="AC70" i="89" s="1"/>
  <c r="AB71" i="89" s="1"/>
  <c r="AX71" i="89"/>
  <c r="S71" i="89" s="1"/>
  <c r="AC71" i="89" s="1"/>
  <c r="AB72" i="89" s="1"/>
  <c r="AX72" i="89"/>
  <c r="S72" i="89" s="1"/>
  <c r="AC72" i="89" s="1"/>
  <c r="AB73" i="89" s="1"/>
  <c r="AX73" i="89"/>
  <c r="S73" i="89" s="1"/>
  <c r="AC73" i="89" s="1"/>
  <c r="AB74" i="89" s="1"/>
  <c r="AX74" i="89"/>
  <c r="S74" i="89" s="1"/>
  <c r="AC74" i="89" s="1"/>
  <c r="AB75" i="89" s="1"/>
  <c r="AX75" i="89"/>
  <c r="S75" i="89" s="1"/>
  <c r="AC75" i="89" s="1"/>
  <c r="AB76" i="89" s="1"/>
  <c r="AX76" i="89"/>
  <c r="S76" i="89" s="1"/>
  <c r="AC76" i="89" s="1"/>
  <c r="AB77" i="89" s="1"/>
  <c r="AX77" i="89"/>
  <c r="S77" i="89" s="1"/>
  <c r="AC77" i="89" s="1"/>
  <c r="AB78" i="89" s="1"/>
  <c r="AX78" i="89"/>
  <c r="S78" i="89" s="1"/>
  <c r="AC78" i="89" s="1"/>
  <c r="AB79" i="89" s="1"/>
  <c r="AX79" i="89"/>
  <c r="S79" i="89" s="1"/>
  <c r="AC79" i="89" s="1"/>
  <c r="AB80" i="89" s="1"/>
  <c r="AX80" i="89"/>
  <c r="S80" i="89" s="1"/>
  <c r="AC80" i="89" s="1"/>
  <c r="AB81" i="89" s="1"/>
  <c r="AX81" i="89"/>
  <c r="S81" i="89" s="1"/>
  <c r="AC81" i="89" s="1"/>
  <c r="AB82" i="89" s="1"/>
  <c r="AX82" i="89"/>
  <c r="S82" i="89" s="1"/>
  <c r="AC82" i="89" s="1"/>
  <c r="AB83" i="89" s="1"/>
  <c r="AX83" i="89"/>
  <c r="S83" i="89" s="1"/>
  <c r="AC83" i="89" s="1"/>
  <c r="AB84" i="89" s="1"/>
  <c r="AX84" i="89"/>
  <c r="S84" i="89" s="1"/>
  <c r="AC84" i="89" s="1"/>
  <c r="AB85" i="89" s="1"/>
  <c r="AX85" i="89"/>
  <c r="S85" i="89" s="1"/>
  <c r="AC85" i="89" s="1"/>
  <c r="AB86" i="89" s="1"/>
  <c r="AX86" i="89"/>
  <c r="S86" i="89" s="1"/>
  <c r="AC86" i="89" s="1"/>
  <c r="AB87" i="89" s="1"/>
  <c r="AX87" i="89"/>
  <c r="S87" i="89" s="1"/>
  <c r="AC87" i="89" s="1"/>
  <c r="AB88" i="89" s="1"/>
  <c r="AX88" i="89"/>
  <c r="S88" i="89" s="1"/>
  <c r="AC88" i="89" s="1"/>
  <c r="AB89" i="89" s="1"/>
  <c r="AX89" i="89"/>
  <c r="S89" i="89" s="1"/>
  <c r="AC89" i="89" s="1"/>
  <c r="AB90" i="89" s="1"/>
  <c r="AX90" i="89"/>
  <c r="S90" i="89" s="1"/>
  <c r="AC90" i="89" s="1"/>
  <c r="AB91" i="89" s="1"/>
  <c r="AX91" i="89"/>
  <c r="S91" i="89" s="1"/>
  <c r="AC91" i="89" s="1"/>
  <c r="AB92" i="89" s="1"/>
  <c r="AX92" i="89"/>
  <c r="S92" i="89" s="1"/>
  <c r="AC92" i="89" s="1"/>
  <c r="AB93" i="89" s="1"/>
  <c r="AX96" i="89"/>
  <c r="S96" i="89" s="1"/>
  <c r="AC96" i="89" s="1"/>
  <c r="AB97" i="89" s="1"/>
  <c r="AX93" i="89"/>
  <c r="S93" i="89" s="1"/>
  <c r="AC93" i="89" s="1"/>
  <c r="AB94" i="89" s="1"/>
  <c r="AX95" i="89"/>
  <c r="S95" i="89" s="1"/>
  <c r="AC95" i="89" s="1"/>
  <c r="AB96" i="89" s="1"/>
  <c r="AX94" i="89"/>
  <c r="S94" i="89" s="1"/>
  <c r="AC94" i="89" s="1"/>
  <c r="AB95" i="89" s="1"/>
  <c r="AX97" i="89"/>
  <c r="S97" i="89" s="1"/>
  <c r="AC97" i="89" s="1"/>
  <c r="AB98" i="89" s="1"/>
  <c r="AJ21" i="85"/>
  <c r="AK21" i="85"/>
  <c r="AT21" i="85" s="1"/>
  <c r="AJ57" i="85"/>
  <c r="AK57" i="85"/>
  <c r="AT57" i="85" s="1"/>
  <c r="AJ93" i="85"/>
  <c r="AK93" i="85"/>
  <c r="AT93" i="85" s="1"/>
  <c r="AJ93" i="45"/>
  <c r="AJ28" i="45"/>
  <c r="AK28" i="45"/>
  <c r="AT28" i="45" s="1"/>
  <c r="AJ64" i="45"/>
  <c r="AK64" i="45"/>
  <c r="AT64" i="45" s="1"/>
  <c r="AL98" i="77"/>
  <c r="AU98" i="77" s="1"/>
  <c r="AR98" i="77"/>
  <c r="AR100" i="77" s="1"/>
  <c r="AJ11" i="85"/>
  <c r="AK11" i="85"/>
  <c r="AT11" i="85" s="1"/>
  <c r="AJ47" i="85"/>
  <c r="AK47" i="85"/>
  <c r="AT47" i="85" s="1"/>
  <c r="AJ83" i="85"/>
  <c r="AK83" i="85"/>
  <c r="AT83" i="85" s="1"/>
  <c r="AI98" i="45"/>
  <c r="AN98" i="45"/>
  <c r="AN100" i="45" s="1"/>
  <c r="AJ27" i="45"/>
  <c r="Y96" i="25"/>
  <c r="X96" i="25"/>
  <c r="Z96" i="25" s="1"/>
  <c r="AJ6" i="85"/>
  <c r="AJ65" i="45"/>
  <c r="AK65" i="45"/>
  <c r="AT65" i="45" s="1"/>
  <c r="AS40" i="85"/>
  <c r="AL40" i="85"/>
  <c r="AU40" i="85" s="1"/>
  <c r="AJ90" i="45"/>
  <c r="AK90" i="45"/>
  <c r="AT90" i="45" s="1"/>
  <c r="AJ67" i="85"/>
  <c r="AK67" i="85"/>
  <c r="AT67" i="85" s="1"/>
  <c r="AJ55" i="45"/>
  <c r="AK55" i="45"/>
  <c r="AT55" i="45" s="1"/>
  <c r="AK91" i="45"/>
  <c r="AT91" i="45" s="1"/>
  <c r="AJ91" i="45"/>
  <c r="AJ38" i="85"/>
  <c r="AK38" i="85"/>
  <c r="AT38" i="85" s="1"/>
  <c r="AJ74" i="85"/>
  <c r="AK74" i="85"/>
  <c r="AT74" i="85" s="1"/>
  <c r="AS46" i="85"/>
  <c r="AL46" i="85"/>
  <c r="AU46" i="85" s="1"/>
  <c r="W98" i="93"/>
  <c r="AG97" i="93"/>
  <c r="AP97" i="93" s="1"/>
  <c r="AE97" i="93"/>
  <c r="AF97" i="93"/>
  <c r="AO97" i="93" s="1"/>
  <c r="AJ38" i="45"/>
  <c r="AK38" i="45"/>
  <c r="AT38" i="45" s="1"/>
  <c r="AJ74" i="45"/>
  <c r="AK74" i="45"/>
  <c r="AT74" i="45" s="1"/>
  <c r="AJ27" i="85"/>
  <c r="AK27" i="85"/>
  <c r="AT27" i="85" s="1"/>
  <c r="AK63" i="85"/>
  <c r="AT63" i="85" s="1"/>
  <c r="AJ63" i="85"/>
  <c r="AH98" i="37"/>
  <c r="AQ98" i="37" s="1"/>
  <c r="AQ100" i="37" s="1"/>
  <c r="AZ3" i="37"/>
  <c r="AX5" i="37" s="1"/>
  <c r="S5" i="37" s="1"/>
  <c r="AC5" i="37" s="1"/>
  <c r="AB6" i="37" s="1"/>
  <c r="AX3" i="37"/>
  <c r="S3" i="37" s="1"/>
  <c r="AC3" i="37" s="1"/>
  <c r="AX4" i="37"/>
  <c r="S4" i="37" s="1"/>
  <c r="AC4" i="37" s="1"/>
  <c r="AB5" i="37" s="1"/>
  <c r="AX8" i="37"/>
  <c r="S8" i="37" s="1"/>
  <c r="AC8" i="37" s="1"/>
  <c r="AB9" i="37" s="1"/>
  <c r="AX9" i="37"/>
  <c r="S9" i="37" s="1"/>
  <c r="AC9" i="37" s="1"/>
  <c r="AB10" i="37" s="1"/>
  <c r="AX10" i="37"/>
  <c r="S10" i="37" s="1"/>
  <c r="AC10" i="37" s="1"/>
  <c r="AB11" i="37" s="1"/>
  <c r="AX14" i="37"/>
  <c r="S14" i="37" s="1"/>
  <c r="AC14" i="37" s="1"/>
  <c r="AB15" i="37" s="1"/>
  <c r="AX15" i="37"/>
  <c r="S15" i="37" s="1"/>
  <c r="AC15" i="37" s="1"/>
  <c r="AB16" i="37" s="1"/>
  <c r="AX16" i="37"/>
  <c r="S16" i="37" s="1"/>
  <c r="AC16" i="37" s="1"/>
  <c r="AB17" i="37" s="1"/>
  <c r="AX17" i="37"/>
  <c r="S17" i="37" s="1"/>
  <c r="AC17" i="37" s="1"/>
  <c r="AB18" i="37" s="1"/>
  <c r="AX18" i="37"/>
  <c r="S18" i="37" s="1"/>
  <c r="AC18" i="37" s="1"/>
  <c r="AB19" i="37" s="1"/>
  <c r="AX19" i="37"/>
  <c r="S19" i="37" s="1"/>
  <c r="AC19" i="37" s="1"/>
  <c r="AB20" i="37" s="1"/>
  <c r="AX20" i="37"/>
  <c r="S20" i="37" s="1"/>
  <c r="AC20" i="37" s="1"/>
  <c r="AB21" i="37" s="1"/>
  <c r="AX21" i="37"/>
  <c r="S21" i="37" s="1"/>
  <c r="AC21" i="37" s="1"/>
  <c r="AB22" i="37" s="1"/>
  <c r="AX22" i="37"/>
  <c r="S22" i="37" s="1"/>
  <c r="AC22" i="37" s="1"/>
  <c r="AB23" i="37" s="1"/>
  <c r="AX23" i="37"/>
  <c r="S23" i="37" s="1"/>
  <c r="AC23" i="37" s="1"/>
  <c r="AB24" i="37" s="1"/>
  <c r="AX24" i="37"/>
  <c r="S24" i="37" s="1"/>
  <c r="AC24" i="37" s="1"/>
  <c r="AB25" i="37" s="1"/>
  <c r="AX25" i="37"/>
  <c r="S25" i="37" s="1"/>
  <c r="AC25" i="37" s="1"/>
  <c r="AB26" i="37" s="1"/>
  <c r="AX26" i="37"/>
  <c r="S26" i="37" s="1"/>
  <c r="AC26" i="37" s="1"/>
  <c r="AB27" i="37" s="1"/>
  <c r="AX27" i="37"/>
  <c r="S27" i="37" s="1"/>
  <c r="AC27" i="37" s="1"/>
  <c r="AB28" i="37" s="1"/>
  <c r="AX28" i="37"/>
  <c r="S28" i="37" s="1"/>
  <c r="AC28" i="37" s="1"/>
  <c r="AB29" i="37" s="1"/>
  <c r="AX29" i="37"/>
  <c r="S29" i="37" s="1"/>
  <c r="AC29" i="37" s="1"/>
  <c r="AB30" i="37" s="1"/>
  <c r="AX30" i="37"/>
  <c r="S30" i="37" s="1"/>
  <c r="AC30" i="37" s="1"/>
  <c r="AB31" i="37" s="1"/>
  <c r="AX31" i="37"/>
  <c r="S31" i="37" s="1"/>
  <c r="AC31" i="37" s="1"/>
  <c r="AB32" i="37" s="1"/>
  <c r="AX32" i="37"/>
  <c r="S32" i="37" s="1"/>
  <c r="AC32" i="37" s="1"/>
  <c r="AB33" i="37" s="1"/>
  <c r="AX33" i="37"/>
  <c r="S33" i="37" s="1"/>
  <c r="AC33" i="37" s="1"/>
  <c r="AB34" i="37" s="1"/>
  <c r="AX34" i="37"/>
  <c r="S34" i="37" s="1"/>
  <c r="AC34" i="37" s="1"/>
  <c r="AB35" i="37" s="1"/>
  <c r="AX35" i="37"/>
  <c r="S35" i="37" s="1"/>
  <c r="AC35" i="37" s="1"/>
  <c r="AB36" i="37" s="1"/>
  <c r="AX36" i="37"/>
  <c r="S36" i="37" s="1"/>
  <c r="AC36" i="37" s="1"/>
  <c r="AB37" i="37" s="1"/>
  <c r="AX37" i="37"/>
  <c r="S37" i="37" s="1"/>
  <c r="AC37" i="37" s="1"/>
  <c r="AB38" i="37" s="1"/>
  <c r="AX38" i="37"/>
  <c r="S38" i="37" s="1"/>
  <c r="AC38" i="37" s="1"/>
  <c r="AB39" i="37" s="1"/>
  <c r="AX39" i="37"/>
  <c r="S39" i="37" s="1"/>
  <c r="AC39" i="37" s="1"/>
  <c r="AB40" i="37" s="1"/>
  <c r="AX40" i="37"/>
  <c r="S40" i="37" s="1"/>
  <c r="AC40" i="37" s="1"/>
  <c r="AB41" i="37" s="1"/>
  <c r="AX41" i="37"/>
  <c r="S41" i="37" s="1"/>
  <c r="AC41" i="37" s="1"/>
  <c r="AB42" i="37" s="1"/>
  <c r="AX42" i="37"/>
  <c r="S42" i="37" s="1"/>
  <c r="AC42" i="37" s="1"/>
  <c r="AB43" i="37" s="1"/>
  <c r="AX43" i="37"/>
  <c r="S43" i="37" s="1"/>
  <c r="AC43" i="37" s="1"/>
  <c r="AB44" i="37" s="1"/>
  <c r="AX44" i="37"/>
  <c r="S44" i="37" s="1"/>
  <c r="AC44" i="37" s="1"/>
  <c r="AB45" i="37" s="1"/>
  <c r="AX45" i="37"/>
  <c r="S45" i="37" s="1"/>
  <c r="AC45" i="37" s="1"/>
  <c r="AB46" i="37" s="1"/>
  <c r="AX46" i="37"/>
  <c r="S46" i="37" s="1"/>
  <c r="AC46" i="37" s="1"/>
  <c r="AB47" i="37" s="1"/>
  <c r="AX47" i="37"/>
  <c r="S47" i="37" s="1"/>
  <c r="AC47" i="37" s="1"/>
  <c r="AB48" i="37" s="1"/>
  <c r="AX48" i="37"/>
  <c r="S48" i="37" s="1"/>
  <c r="AC48" i="37" s="1"/>
  <c r="AB49" i="37" s="1"/>
  <c r="AX49" i="37"/>
  <c r="S49" i="37" s="1"/>
  <c r="AC49" i="37" s="1"/>
  <c r="AB50" i="37" s="1"/>
  <c r="AX50" i="37"/>
  <c r="S50" i="37" s="1"/>
  <c r="AC50" i="37" s="1"/>
  <c r="AB51" i="37" s="1"/>
  <c r="AX51" i="37"/>
  <c r="S51" i="37" s="1"/>
  <c r="AC51" i="37" s="1"/>
  <c r="AB52" i="37" s="1"/>
  <c r="AX52" i="37"/>
  <c r="S52" i="37" s="1"/>
  <c r="AC52" i="37" s="1"/>
  <c r="AB53" i="37" s="1"/>
  <c r="AX53" i="37"/>
  <c r="S53" i="37" s="1"/>
  <c r="AC53" i="37" s="1"/>
  <c r="AB54" i="37" s="1"/>
  <c r="AX54" i="37"/>
  <c r="S54" i="37" s="1"/>
  <c r="AC54" i="37" s="1"/>
  <c r="AB55" i="37" s="1"/>
  <c r="AX55" i="37"/>
  <c r="S55" i="37" s="1"/>
  <c r="AC55" i="37" s="1"/>
  <c r="AB56" i="37" s="1"/>
  <c r="AX56" i="37"/>
  <c r="S56" i="37" s="1"/>
  <c r="AC56" i="37" s="1"/>
  <c r="AB57" i="37" s="1"/>
  <c r="AX57" i="37"/>
  <c r="S57" i="37" s="1"/>
  <c r="AC57" i="37" s="1"/>
  <c r="AB58" i="37" s="1"/>
  <c r="AX58" i="37"/>
  <c r="S58" i="37" s="1"/>
  <c r="AC58" i="37" s="1"/>
  <c r="AB59" i="37" s="1"/>
  <c r="AX59" i="37"/>
  <c r="S59" i="37" s="1"/>
  <c r="AC59" i="37" s="1"/>
  <c r="AB60" i="37" s="1"/>
  <c r="AX60" i="37"/>
  <c r="S60" i="37" s="1"/>
  <c r="AC60" i="37" s="1"/>
  <c r="AB61" i="37" s="1"/>
  <c r="AX61" i="37"/>
  <c r="S61" i="37" s="1"/>
  <c r="AC61" i="37" s="1"/>
  <c r="AB62" i="37" s="1"/>
  <c r="AX62" i="37"/>
  <c r="S62" i="37" s="1"/>
  <c r="AC62" i="37" s="1"/>
  <c r="AB63" i="37" s="1"/>
  <c r="AX63" i="37"/>
  <c r="S63" i="37" s="1"/>
  <c r="AC63" i="37" s="1"/>
  <c r="AB64" i="37" s="1"/>
  <c r="AX64" i="37"/>
  <c r="S64" i="37" s="1"/>
  <c r="AC64" i="37" s="1"/>
  <c r="AB65" i="37" s="1"/>
  <c r="AX65" i="37"/>
  <c r="S65" i="37" s="1"/>
  <c r="AC65" i="37" s="1"/>
  <c r="AB66" i="37" s="1"/>
  <c r="AX66" i="37"/>
  <c r="S66" i="37" s="1"/>
  <c r="AC66" i="37" s="1"/>
  <c r="AB67" i="37" s="1"/>
  <c r="AX67" i="37"/>
  <c r="S67" i="37" s="1"/>
  <c r="AC67" i="37" s="1"/>
  <c r="AB68" i="37" s="1"/>
  <c r="AX68" i="37"/>
  <c r="S68" i="37" s="1"/>
  <c r="AC68" i="37" s="1"/>
  <c r="AB69" i="37" s="1"/>
  <c r="AX69" i="37"/>
  <c r="S69" i="37" s="1"/>
  <c r="AC69" i="37" s="1"/>
  <c r="AB70" i="37" s="1"/>
  <c r="AX70" i="37"/>
  <c r="S70" i="37" s="1"/>
  <c r="AC70" i="37" s="1"/>
  <c r="AB71" i="37" s="1"/>
  <c r="AX71" i="37"/>
  <c r="S71" i="37" s="1"/>
  <c r="AC71" i="37" s="1"/>
  <c r="AB72" i="37" s="1"/>
  <c r="AX72" i="37"/>
  <c r="S72" i="37" s="1"/>
  <c r="AC72" i="37" s="1"/>
  <c r="AB73" i="37" s="1"/>
  <c r="AX73" i="37"/>
  <c r="S73" i="37" s="1"/>
  <c r="AC73" i="37" s="1"/>
  <c r="AB74" i="37" s="1"/>
  <c r="AX74" i="37"/>
  <c r="S74" i="37" s="1"/>
  <c r="AC74" i="37" s="1"/>
  <c r="AB75" i="37" s="1"/>
  <c r="AX75" i="37"/>
  <c r="S75" i="37" s="1"/>
  <c r="AC75" i="37" s="1"/>
  <c r="AB76" i="37" s="1"/>
  <c r="AX76" i="37"/>
  <c r="S76" i="37" s="1"/>
  <c r="AC76" i="37" s="1"/>
  <c r="AB77" i="37" s="1"/>
  <c r="AX77" i="37"/>
  <c r="S77" i="37" s="1"/>
  <c r="AC77" i="37" s="1"/>
  <c r="AB78" i="37" s="1"/>
  <c r="AX78" i="37"/>
  <c r="S78" i="37" s="1"/>
  <c r="AC78" i="37" s="1"/>
  <c r="AB79" i="37" s="1"/>
  <c r="AX79" i="37"/>
  <c r="S79" i="37" s="1"/>
  <c r="AC79" i="37" s="1"/>
  <c r="AB80" i="37" s="1"/>
  <c r="AX80" i="37"/>
  <c r="S80" i="37" s="1"/>
  <c r="AC80" i="37" s="1"/>
  <c r="AB81" i="37" s="1"/>
  <c r="AX81" i="37"/>
  <c r="S81" i="37" s="1"/>
  <c r="AC81" i="37" s="1"/>
  <c r="AB82" i="37" s="1"/>
  <c r="AX82" i="37"/>
  <c r="S82" i="37" s="1"/>
  <c r="AC82" i="37" s="1"/>
  <c r="AB83" i="37" s="1"/>
  <c r="AX83" i="37"/>
  <c r="S83" i="37" s="1"/>
  <c r="AC83" i="37" s="1"/>
  <c r="AB84" i="37" s="1"/>
  <c r="AX84" i="37"/>
  <c r="S84" i="37" s="1"/>
  <c r="AC84" i="37" s="1"/>
  <c r="AB85" i="37" s="1"/>
  <c r="AX85" i="37"/>
  <c r="S85" i="37" s="1"/>
  <c r="AC85" i="37" s="1"/>
  <c r="AB86" i="37" s="1"/>
  <c r="AX86" i="37"/>
  <c r="S86" i="37" s="1"/>
  <c r="AC86" i="37" s="1"/>
  <c r="AB87" i="37" s="1"/>
  <c r="AX87" i="37"/>
  <c r="S87" i="37" s="1"/>
  <c r="AC87" i="37" s="1"/>
  <c r="AB88" i="37" s="1"/>
  <c r="AX88" i="37"/>
  <c r="S88" i="37" s="1"/>
  <c r="AC88" i="37" s="1"/>
  <c r="AB89" i="37" s="1"/>
  <c r="AX89" i="37"/>
  <c r="S89" i="37" s="1"/>
  <c r="AC89" i="37" s="1"/>
  <c r="AB90" i="37" s="1"/>
  <c r="AX90" i="37"/>
  <c r="S90" i="37" s="1"/>
  <c r="AC90" i="37" s="1"/>
  <c r="AB91" i="37" s="1"/>
  <c r="AX91" i="37"/>
  <c r="S91" i="37" s="1"/>
  <c r="AC91" i="37" s="1"/>
  <c r="AB92" i="37" s="1"/>
  <c r="AX92" i="37"/>
  <c r="S92" i="37" s="1"/>
  <c r="AC92" i="37" s="1"/>
  <c r="AB93" i="37" s="1"/>
  <c r="AX93" i="37"/>
  <c r="S93" i="37" s="1"/>
  <c r="AC93" i="37" s="1"/>
  <c r="AB94" i="37" s="1"/>
  <c r="AX95" i="37"/>
  <c r="S95" i="37" s="1"/>
  <c r="AC95" i="37" s="1"/>
  <c r="AB96" i="37" s="1"/>
  <c r="AX94" i="37"/>
  <c r="S94" i="37" s="1"/>
  <c r="AC94" i="37" s="1"/>
  <c r="AB95" i="37" s="1"/>
  <c r="AX96" i="37"/>
  <c r="S96" i="37" s="1"/>
  <c r="AC96" i="37" s="1"/>
  <c r="AB97" i="37" s="1"/>
  <c r="AX97" i="37"/>
  <c r="S97" i="37" s="1"/>
  <c r="AC97" i="37" s="1"/>
  <c r="AB98" i="37" s="1"/>
  <c r="AS52" i="85"/>
  <c r="AL52" i="85"/>
  <c r="AU52" i="85" s="1"/>
  <c r="AJ34" i="45"/>
  <c r="AK34" i="45"/>
  <c r="AT34" i="45" s="1"/>
  <c r="AK70" i="45"/>
  <c r="AT70" i="45" s="1"/>
  <c r="AJ70" i="45"/>
  <c r="AJ17" i="85"/>
  <c r="AK17" i="85"/>
  <c r="AT17" i="85" s="1"/>
  <c r="AJ53" i="85"/>
  <c r="AK53" i="85"/>
  <c r="AT53" i="85" s="1"/>
  <c r="AJ89" i="85"/>
  <c r="AK89" i="85"/>
  <c r="AT89" i="85" s="1"/>
  <c r="AS64" i="85"/>
  <c r="AL64" i="85"/>
  <c r="AU64" i="85" s="1"/>
  <c r="AJ35" i="45"/>
  <c r="AK35" i="45"/>
  <c r="AT35" i="45" s="1"/>
  <c r="AJ71" i="45"/>
  <c r="AK71" i="45"/>
  <c r="AT71" i="45" s="1"/>
  <c r="AJ42" i="85"/>
  <c r="AK42" i="85"/>
  <c r="AT42" i="85" s="1"/>
  <c r="AK78" i="85"/>
  <c r="AT78" i="85" s="1"/>
  <c r="AJ78" i="85"/>
  <c r="AN97" i="81"/>
  <c r="AI97" i="81"/>
  <c r="Z97" i="29"/>
  <c r="Y97" i="29"/>
  <c r="X97" i="29"/>
  <c r="AS15" i="45"/>
  <c r="AL15" i="45"/>
  <c r="AU15" i="45" s="1"/>
  <c r="AS81" i="45"/>
  <c r="AL81" i="45"/>
  <c r="AU81" i="45" s="1"/>
  <c r="AS4" i="77"/>
  <c r="AS100" i="77" s="1"/>
  <c r="AL4" i="77"/>
  <c r="AU4" i="77" s="1"/>
  <c r="AJ24" i="45"/>
  <c r="AK24" i="45"/>
  <c r="AT24" i="45" s="1"/>
  <c r="AK60" i="45"/>
  <c r="AT60" i="45" s="1"/>
  <c r="AJ60" i="45"/>
  <c r="AK94" i="45"/>
  <c r="AT94" i="45" s="1"/>
  <c r="AJ94" i="45"/>
  <c r="AK37" i="85"/>
  <c r="AT37" i="85" s="1"/>
  <c r="AJ37" i="85"/>
  <c r="AK73" i="85"/>
  <c r="AT73" i="85" s="1"/>
  <c r="AJ73" i="85"/>
  <c r="AJ69" i="45"/>
  <c r="AJ88" i="85"/>
  <c r="AJ25" i="45"/>
  <c r="AK25" i="45"/>
  <c r="AT25" i="45" s="1"/>
  <c r="AK61" i="45"/>
  <c r="AT61" i="45" s="1"/>
  <c r="AJ61" i="45"/>
  <c r="AK97" i="45"/>
  <c r="AT97" i="45" s="1"/>
  <c r="AJ97" i="45"/>
  <c r="AS5" i="77"/>
  <c r="AL5" i="77"/>
  <c r="AU5" i="77" s="1"/>
  <c r="AU100" i="77" s="1"/>
  <c r="C11" i="77" s="1"/>
  <c r="F30" i="97" s="1"/>
  <c r="AJ8" i="85"/>
  <c r="AK8" i="85"/>
  <c r="AT8" i="85" s="1"/>
  <c r="AJ44" i="85"/>
  <c r="AK44" i="85"/>
  <c r="AT44" i="85" s="1"/>
  <c r="AJ80" i="85"/>
  <c r="AK80" i="85"/>
  <c r="AT80" i="85" s="1"/>
  <c r="AK8" i="45"/>
  <c r="AT8" i="45" s="1"/>
  <c r="AJ8" i="45"/>
  <c r="AJ44" i="45"/>
  <c r="AK44" i="45"/>
  <c r="AT44" i="45" s="1"/>
  <c r="AJ80" i="45"/>
  <c r="AK80" i="45"/>
  <c r="AT80" i="45" s="1"/>
  <c r="AJ33" i="85"/>
  <c r="AK33" i="85"/>
  <c r="AT33" i="85" s="1"/>
  <c r="AK69" i="85"/>
  <c r="AT69" i="85" s="1"/>
  <c r="AJ69" i="85"/>
  <c r="Z98" i="37"/>
  <c r="AJ3" i="45"/>
  <c r="AB4" i="45"/>
  <c r="AJ40" i="45"/>
  <c r="AK40" i="45"/>
  <c r="AT40" i="45" s="1"/>
  <c r="AK76" i="45"/>
  <c r="AT76" i="45" s="1"/>
  <c r="AJ76" i="45"/>
  <c r="AJ23" i="85"/>
  <c r="AK23" i="85"/>
  <c r="AT23" i="85" s="1"/>
  <c r="AJ59" i="85"/>
  <c r="AK59" i="85"/>
  <c r="AT59" i="85" s="1"/>
  <c r="AJ96" i="85"/>
  <c r="AK96" i="85"/>
  <c r="AT96" i="85" s="1"/>
  <c r="AJ63" i="45"/>
  <c r="AJ77" i="45"/>
  <c r="AK77" i="45"/>
  <c r="AT77" i="45" s="1"/>
  <c r="AK48" i="85"/>
  <c r="AT48" i="85" s="1"/>
  <c r="AJ48" i="85"/>
  <c r="AS33" i="45"/>
  <c r="AL33" i="45"/>
  <c r="AU33" i="45" s="1"/>
  <c r="AI95" i="41"/>
  <c r="AN95" i="41"/>
  <c r="AJ30" i="45"/>
  <c r="AK30" i="45"/>
  <c r="AT30" i="45" s="1"/>
  <c r="AJ66" i="45"/>
  <c r="AK66" i="45"/>
  <c r="AT66" i="45" s="1"/>
  <c r="AJ7" i="85"/>
  <c r="AK7" i="85"/>
  <c r="AT7" i="85" s="1"/>
  <c r="AK43" i="85"/>
  <c r="AT43" i="85" s="1"/>
  <c r="AJ43" i="85"/>
  <c r="AJ79" i="85"/>
  <c r="AK79" i="85"/>
  <c r="AT79" i="85" s="1"/>
  <c r="AR96" i="93"/>
  <c r="AJ31" i="45"/>
  <c r="AK31" i="45"/>
  <c r="AT31" i="45" s="1"/>
  <c r="AK67" i="45"/>
  <c r="AT67" i="45" s="1"/>
  <c r="AJ67" i="45"/>
  <c r="AJ14" i="85"/>
  <c r="AK14" i="85"/>
  <c r="AT14" i="85" s="1"/>
  <c r="AJ50" i="85"/>
  <c r="AK50" i="85"/>
  <c r="AT50" i="85" s="1"/>
  <c r="AJ86" i="85"/>
  <c r="AK86" i="85"/>
  <c r="AT86" i="85" s="1"/>
  <c r="AS87" i="45"/>
  <c r="AL87" i="45"/>
  <c r="AU87" i="45" s="1"/>
  <c r="AJ14" i="45"/>
  <c r="AK14" i="45"/>
  <c r="AT14" i="45" s="1"/>
  <c r="AJ50" i="45"/>
  <c r="AK50" i="45"/>
  <c r="AT50" i="45" s="1"/>
  <c r="AJ86" i="45"/>
  <c r="AK86" i="45"/>
  <c r="AT86" i="45" s="1"/>
  <c r="AJ3" i="85"/>
  <c r="AB4" i="85"/>
  <c r="AJ39" i="85"/>
  <c r="AK39" i="85"/>
  <c r="AT39" i="85" s="1"/>
  <c r="AJ75" i="85"/>
  <c r="AK75" i="85"/>
  <c r="AT75" i="85" s="1"/>
  <c r="AS82" i="85"/>
  <c r="AL82" i="85"/>
  <c r="AU82" i="85" s="1"/>
  <c r="AJ10" i="45"/>
  <c r="AK10" i="45"/>
  <c r="AT10" i="45" s="1"/>
  <c r="AJ46" i="45"/>
  <c r="AK46" i="45"/>
  <c r="AT46" i="45" s="1"/>
  <c r="AJ82" i="45"/>
  <c r="AK82" i="45"/>
  <c r="AT82" i="45" s="1"/>
  <c r="AJ29" i="85"/>
  <c r="AK29" i="85"/>
  <c r="AT29" i="85" s="1"/>
  <c r="AJ65" i="85"/>
  <c r="AK65" i="85"/>
  <c r="AT65" i="85" s="1"/>
  <c r="AJ22" i="85"/>
  <c r="AK22" i="85"/>
  <c r="AT22" i="85" s="1"/>
  <c r="AJ97" i="85"/>
  <c r="X97" i="33"/>
  <c r="Y97" i="33"/>
  <c r="AK72" i="85"/>
  <c r="AT72" i="85" s="1"/>
  <c r="AJ72" i="85"/>
  <c r="AJ54" i="45"/>
  <c r="AK54" i="45"/>
  <c r="AT54" i="45" s="1"/>
  <c r="AJ18" i="85"/>
  <c r="AK18" i="85"/>
  <c r="AT18" i="85" s="1"/>
  <c r="AK54" i="85"/>
  <c r="AT54" i="85" s="1"/>
  <c r="AJ54" i="85"/>
  <c r="AK90" i="85"/>
  <c r="AT90" i="85" s="1"/>
  <c r="AJ90" i="85"/>
  <c r="Z98" i="81"/>
  <c r="X98" i="81"/>
  <c r="Y98" i="81"/>
  <c r="AI96" i="29"/>
  <c r="AN96" i="29"/>
  <c r="AS70" i="85"/>
  <c r="AL70" i="85"/>
  <c r="AU70" i="85" s="1"/>
  <c r="AJ36" i="45"/>
  <c r="AK36" i="45"/>
  <c r="AT36" i="45" s="1"/>
  <c r="AJ72" i="45"/>
  <c r="AK72" i="45"/>
  <c r="AT72" i="45" s="1"/>
  <c r="AJ13" i="85"/>
  <c r="AK13" i="85"/>
  <c r="AT13" i="85" s="1"/>
  <c r="AK49" i="85"/>
  <c r="AT49" i="85" s="1"/>
  <c r="AJ49" i="85"/>
  <c r="AJ85" i="85"/>
  <c r="AK85" i="85"/>
  <c r="AT85" i="85" s="1"/>
  <c r="AS21" i="45"/>
  <c r="AL21" i="45"/>
  <c r="AU21" i="45" s="1"/>
  <c r="AJ37" i="45"/>
  <c r="AK37" i="45"/>
  <c r="AT37" i="45" s="1"/>
  <c r="AK73" i="45"/>
  <c r="AT73" i="45" s="1"/>
  <c r="AJ73" i="45"/>
  <c r="AJ20" i="85"/>
  <c r="AK20" i="85"/>
  <c r="AT20" i="85" s="1"/>
  <c r="AJ56" i="85"/>
  <c r="AK56" i="85"/>
  <c r="AT56" i="85" s="1"/>
  <c r="AJ92" i="85"/>
  <c r="AK92" i="85"/>
  <c r="AT92" i="85" s="1"/>
  <c r="AS76" i="85"/>
  <c r="AL76" i="85"/>
  <c r="AU76" i="85" s="1"/>
  <c r="AJ20" i="45"/>
  <c r="AK20" i="45"/>
  <c r="AT20" i="45" s="1"/>
  <c r="AJ56" i="45"/>
  <c r="AK56" i="45"/>
  <c r="AT56" i="45" s="1"/>
  <c r="AJ92" i="45"/>
  <c r="AK92" i="45"/>
  <c r="AT92" i="45" s="1"/>
  <c r="AK9" i="85"/>
  <c r="AT9" i="85" s="1"/>
  <c r="AJ9" i="85"/>
  <c r="AJ45" i="85"/>
  <c r="AK45" i="85"/>
  <c r="AT45" i="85" s="1"/>
  <c r="AK81" i="85"/>
  <c r="AT81" i="85" s="1"/>
  <c r="AJ81" i="85"/>
  <c r="AJ45" i="45"/>
  <c r="AR98" i="85"/>
  <c r="AR100" i="85" s="1"/>
  <c r="AK16" i="45"/>
  <c r="AT16" i="45" s="1"/>
  <c r="AJ16" i="45"/>
  <c r="AJ52" i="45"/>
  <c r="AK52" i="45"/>
  <c r="AT52" i="45" s="1"/>
  <c r="AK88" i="45"/>
  <c r="AT88" i="45" s="1"/>
  <c r="AJ88" i="45"/>
  <c r="AJ35" i="85"/>
  <c r="AK35" i="85"/>
  <c r="AT35" i="85" s="1"/>
  <c r="AJ71" i="85"/>
  <c r="AK71" i="85"/>
  <c r="AT71" i="85" s="1"/>
  <c r="AJ9" i="45"/>
  <c r="AJ75" i="45"/>
  <c r="AN95" i="25"/>
  <c r="AI95" i="25"/>
  <c r="AJ5" i="45"/>
  <c r="AI96" i="33"/>
  <c r="AN96" i="33"/>
  <c r="AJ36" i="85"/>
  <c r="AK36" i="85"/>
  <c r="AT36" i="85" s="1"/>
  <c r="AJ18" i="45"/>
  <c r="AK18" i="45"/>
  <c r="AT18" i="45" s="1"/>
  <c r="AJ19" i="45"/>
  <c r="AK19" i="45"/>
  <c r="AT19" i="45" s="1"/>
  <c r="AK84" i="85"/>
  <c r="AT84" i="85" s="1"/>
  <c r="AJ84" i="85"/>
  <c r="AK11" i="45"/>
  <c r="AT11" i="45" s="1"/>
  <c r="AJ11" i="45"/>
  <c r="AJ83" i="45"/>
  <c r="AK83" i="45"/>
  <c r="AT83" i="45" s="1"/>
  <c r="AJ17" i="45"/>
  <c r="AK17" i="45"/>
  <c r="AT17" i="45" s="1"/>
  <c r="AJ53" i="45"/>
  <c r="AK53" i="45"/>
  <c r="AT53" i="45" s="1"/>
  <c r="AJ89" i="45"/>
  <c r="AK89" i="45"/>
  <c r="AT89" i="45" s="1"/>
  <c r="AJ24" i="85"/>
  <c r="AK24" i="85"/>
  <c r="AT24" i="85" s="1"/>
  <c r="AK60" i="85"/>
  <c r="AT60" i="85" s="1"/>
  <c r="AJ60" i="85"/>
  <c r="AJ94" i="85"/>
  <c r="AK94" i="85"/>
  <c r="AT94" i="85" s="1"/>
  <c r="X95" i="73"/>
  <c r="Y95" i="73"/>
  <c r="AJ6" i="45"/>
  <c r="AK6" i="45"/>
  <c r="AT6" i="45" s="1"/>
  <c r="AK42" i="45"/>
  <c r="AT42" i="45" s="1"/>
  <c r="AJ42" i="45"/>
  <c r="AJ78" i="45"/>
  <c r="AK78" i="45"/>
  <c r="AT78" i="45" s="1"/>
  <c r="AJ19" i="85"/>
  <c r="AK19" i="85"/>
  <c r="AT19" i="85" s="1"/>
  <c r="AK55" i="85"/>
  <c r="AT55" i="85" s="1"/>
  <c r="AJ55" i="85"/>
  <c r="AK91" i="85"/>
  <c r="AT91" i="85" s="1"/>
  <c r="AJ91" i="85"/>
  <c r="AK7" i="45"/>
  <c r="AT7" i="45" s="1"/>
  <c r="AJ7" i="45"/>
  <c r="AJ43" i="45"/>
  <c r="AK43" i="45"/>
  <c r="AT43" i="45" s="1"/>
  <c r="AK79" i="45"/>
  <c r="AT79" i="45" s="1"/>
  <c r="AJ79" i="45"/>
  <c r="AJ26" i="85"/>
  <c r="AK26" i="85"/>
  <c r="AT26" i="85" s="1"/>
  <c r="AJ62" i="85"/>
  <c r="AK62" i="85"/>
  <c r="AT62" i="85" s="1"/>
  <c r="AJ98" i="85"/>
  <c r="AS98" i="85" s="1"/>
  <c r="AK98" i="85"/>
  <c r="AT98" i="85" s="1"/>
  <c r="AH97" i="93"/>
  <c r="AQ97" i="93" s="1"/>
  <c r="AJ26" i="45"/>
  <c r="AK26" i="45"/>
  <c r="AT26" i="45" s="1"/>
  <c r="AJ62" i="45"/>
  <c r="AK62" i="45"/>
  <c r="AT62" i="45" s="1"/>
  <c r="AJ98" i="45"/>
  <c r="AS98" i="45" s="1"/>
  <c r="AK98" i="45"/>
  <c r="AT98" i="45" s="1"/>
  <c r="AJ15" i="85"/>
  <c r="AK15" i="85"/>
  <c r="AT15" i="85" s="1"/>
  <c r="AK51" i="85"/>
  <c r="AT51" i="85" s="1"/>
  <c r="AJ51" i="85"/>
  <c r="AK87" i="85"/>
  <c r="AT87" i="85" s="1"/>
  <c r="AJ87" i="85"/>
  <c r="AJ16" i="85"/>
  <c r="AK16" i="85"/>
  <c r="AT16" i="85" s="1"/>
  <c r="AJ22" i="45"/>
  <c r="AK22" i="45"/>
  <c r="AT22" i="45" s="1"/>
  <c r="AJ58" i="45"/>
  <c r="AK58" i="45"/>
  <c r="AT58" i="45" s="1"/>
  <c r="AJ96" i="45"/>
  <c r="AK96" i="45"/>
  <c r="AT96" i="45" s="1"/>
  <c r="AJ5" i="85"/>
  <c r="AK5" i="85"/>
  <c r="AT5" i="85" s="1"/>
  <c r="AJ41" i="85"/>
  <c r="AK41" i="85"/>
  <c r="AT41" i="85" s="1"/>
  <c r="AJ77" i="85"/>
  <c r="AK77" i="85"/>
  <c r="AT77" i="85" s="1"/>
  <c r="AJ34" i="85"/>
  <c r="AK5" i="89" l="1"/>
  <c r="AT5" i="89" s="1"/>
  <c r="AK6" i="37"/>
  <c r="AT6" i="37" s="1"/>
  <c r="W97" i="25"/>
  <c r="AG96" i="25"/>
  <c r="AP96" i="25" s="1"/>
  <c r="AF96" i="25"/>
  <c r="AO96" i="25" s="1"/>
  <c r="AE96" i="25"/>
  <c r="AS26" i="85"/>
  <c r="AL26" i="85"/>
  <c r="AU26" i="85" s="1"/>
  <c r="AS19" i="85"/>
  <c r="AL19" i="85"/>
  <c r="AU19" i="85" s="1"/>
  <c r="AS6" i="45"/>
  <c r="AL6" i="45"/>
  <c r="AU6" i="45" s="1"/>
  <c r="AS60" i="85"/>
  <c r="AL60" i="85"/>
  <c r="AU60" i="85" s="1"/>
  <c r="AS11" i="45"/>
  <c r="AL11" i="45"/>
  <c r="AU11" i="45" s="1"/>
  <c r="AS5" i="45"/>
  <c r="AL5" i="45"/>
  <c r="AU5" i="45" s="1"/>
  <c r="AS71" i="85"/>
  <c r="AL71" i="85"/>
  <c r="AU71" i="85" s="1"/>
  <c r="AS52" i="45"/>
  <c r="AL52" i="45"/>
  <c r="AU52" i="45" s="1"/>
  <c r="AS81" i="85"/>
  <c r="AL81" i="85"/>
  <c r="AU81" i="85" s="1"/>
  <c r="AF98" i="81"/>
  <c r="AO98" i="81" s="1"/>
  <c r="AO100" i="81" s="1"/>
  <c r="AG98" i="81"/>
  <c r="AP98" i="81" s="1"/>
  <c r="AP100" i="81" s="1"/>
  <c r="AC98" i="81"/>
  <c r="AE98" i="81"/>
  <c r="AS18" i="85"/>
  <c r="AL18" i="85"/>
  <c r="AU18" i="85" s="1"/>
  <c r="AH97" i="33"/>
  <c r="AQ97" i="33" s="1"/>
  <c r="AS65" i="85"/>
  <c r="AL65" i="85"/>
  <c r="AU65" i="85" s="1"/>
  <c r="AS46" i="45"/>
  <c r="AL46" i="45"/>
  <c r="AU46" i="45" s="1"/>
  <c r="AS75" i="85"/>
  <c r="AL75" i="85"/>
  <c r="AU75" i="85" s="1"/>
  <c r="AS86" i="45"/>
  <c r="AL86" i="45"/>
  <c r="AU86" i="45" s="1"/>
  <c r="AS14" i="85"/>
  <c r="AL14" i="85"/>
  <c r="AU14" i="85" s="1"/>
  <c r="AS7" i="85"/>
  <c r="AL7" i="85"/>
  <c r="AU7" i="85" s="1"/>
  <c r="AR95" i="41"/>
  <c r="AS77" i="45"/>
  <c r="AL77" i="45"/>
  <c r="AU77" i="45" s="1"/>
  <c r="AS40" i="45"/>
  <c r="AL40" i="45"/>
  <c r="AU40" i="45" s="1"/>
  <c r="AS8" i="45"/>
  <c r="AL8" i="45"/>
  <c r="AU8" i="45" s="1"/>
  <c r="AS61" i="45"/>
  <c r="AL61" i="45"/>
  <c r="AU61" i="45" s="1"/>
  <c r="AS73" i="85"/>
  <c r="AL73" i="85"/>
  <c r="AU73" i="85" s="1"/>
  <c r="AS60" i="45"/>
  <c r="AL60" i="45"/>
  <c r="AU60" i="45" s="1"/>
  <c r="AG97" i="29"/>
  <c r="AP97" i="29" s="1"/>
  <c r="AF97" i="29"/>
  <c r="AO97" i="29" s="1"/>
  <c r="W98" i="29"/>
  <c r="AE97" i="29"/>
  <c r="AS42" i="85"/>
  <c r="AL42" i="85"/>
  <c r="AU42" i="85" s="1"/>
  <c r="AS17" i="85"/>
  <c r="AL17" i="85"/>
  <c r="AU17" i="85" s="1"/>
  <c r="AK94" i="37"/>
  <c r="AT94" i="37" s="1"/>
  <c r="AJ94" i="37"/>
  <c r="AK88" i="37"/>
  <c r="AT88" i="37" s="1"/>
  <c r="AJ88" i="37"/>
  <c r="AK82" i="37"/>
  <c r="AT82" i="37" s="1"/>
  <c r="AJ82" i="37"/>
  <c r="AK76" i="37"/>
  <c r="AT76" i="37" s="1"/>
  <c r="AJ76" i="37"/>
  <c r="AK70" i="37"/>
  <c r="AT70" i="37" s="1"/>
  <c r="AJ70" i="37"/>
  <c r="AJ64" i="37"/>
  <c r="AK64" i="37"/>
  <c r="AT64" i="37" s="1"/>
  <c r="AJ58" i="37"/>
  <c r="AK58" i="37"/>
  <c r="AT58" i="37" s="1"/>
  <c r="AJ52" i="37"/>
  <c r="AK52" i="37"/>
  <c r="AT52" i="37" s="1"/>
  <c r="AJ46" i="37"/>
  <c r="AK46" i="37"/>
  <c r="AT46" i="37" s="1"/>
  <c r="AJ40" i="37"/>
  <c r="AK40" i="37"/>
  <c r="AT40" i="37" s="1"/>
  <c r="AJ34" i="37"/>
  <c r="AK34" i="37"/>
  <c r="AT34" i="37" s="1"/>
  <c r="AJ28" i="37"/>
  <c r="AK28" i="37"/>
  <c r="AT28" i="37" s="1"/>
  <c r="AK22" i="37"/>
  <c r="AT22" i="37" s="1"/>
  <c r="AJ22" i="37"/>
  <c r="AK16" i="37"/>
  <c r="AT16" i="37" s="1"/>
  <c r="AJ16" i="37"/>
  <c r="AJ10" i="37"/>
  <c r="AK10" i="37"/>
  <c r="AT10" i="37" s="1"/>
  <c r="AB4" i="37"/>
  <c r="AJ3" i="37"/>
  <c r="AS27" i="85"/>
  <c r="AL27" i="85"/>
  <c r="AU27" i="85" s="1"/>
  <c r="AI97" i="93"/>
  <c r="AN97" i="93"/>
  <c r="AS83" i="85"/>
  <c r="AL83" i="85"/>
  <c r="AU83" i="85" s="1"/>
  <c r="AJ98" i="89"/>
  <c r="AS98" i="89" s="1"/>
  <c r="AK98" i="89"/>
  <c r="AT98" i="89" s="1"/>
  <c r="AJ92" i="89"/>
  <c r="AK92" i="89"/>
  <c r="AT92" i="89" s="1"/>
  <c r="AJ86" i="89"/>
  <c r="AK86" i="89"/>
  <c r="AT86" i="89" s="1"/>
  <c r="AJ80" i="89"/>
  <c r="AK80" i="89"/>
  <c r="AT80" i="89" s="1"/>
  <c r="AJ74" i="89"/>
  <c r="AK74" i="89"/>
  <c r="AT74" i="89" s="1"/>
  <c r="AJ68" i="89"/>
  <c r="AK68" i="89"/>
  <c r="AT68" i="89" s="1"/>
  <c r="AJ62" i="89"/>
  <c r="AK62" i="89"/>
  <c r="AT62" i="89" s="1"/>
  <c r="AJ56" i="89"/>
  <c r="AK56" i="89"/>
  <c r="AT56" i="89" s="1"/>
  <c r="AJ50" i="89"/>
  <c r="AK50" i="89"/>
  <c r="AT50" i="89" s="1"/>
  <c r="AJ44" i="89"/>
  <c r="AK44" i="89"/>
  <c r="AT44" i="89" s="1"/>
  <c r="AJ38" i="89"/>
  <c r="AK38" i="89"/>
  <c r="AT38" i="89" s="1"/>
  <c r="AJ32" i="89"/>
  <c r="AK32" i="89"/>
  <c r="AT32" i="89" s="1"/>
  <c r="AJ26" i="89"/>
  <c r="AK26" i="89"/>
  <c r="AT26" i="89" s="1"/>
  <c r="AJ20" i="89"/>
  <c r="AK20" i="89"/>
  <c r="AT20" i="89" s="1"/>
  <c r="AJ14" i="89"/>
  <c r="AK14" i="89"/>
  <c r="AT14" i="89" s="1"/>
  <c r="AJ8" i="89"/>
  <c r="AK8" i="89"/>
  <c r="AT8" i="89" s="1"/>
  <c r="AS68" i="85"/>
  <c r="AL68" i="85"/>
  <c r="AU68" i="85" s="1"/>
  <c r="AS49" i="45"/>
  <c r="AL49" i="45"/>
  <c r="AU49" i="45" s="1"/>
  <c r="AS25" i="85"/>
  <c r="AL25" i="85"/>
  <c r="AU25" i="85" s="1"/>
  <c r="AS12" i="45"/>
  <c r="AL12" i="45"/>
  <c r="AU12" i="45" s="1"/>
  <c r="AS95" i="45"/>
  <c r="AL95" i="45"/>
  <c r="AU95" i="45" s="1"/>
  <c r="AS47" i="45"/>
  <c r="AL47" i="45"/>
  <c r="AU47" i="45" s="1"/>
  <c r="AS31" i="85"/>
  <c r="AL31" i="85"/>
  <c r="AU31" i="85" s="1"/>
  <c r="AS77" i="85"/>
  <c r="AL77" i="85"/>
  <c r="AU77" i="85" s="1"/>
  <c r="AS96" i="45"/>
  <c r="AL96" i="45"/>
  <c r="AU96" i="45" s="1"/>
  <c r="AS16" i="85"/>
  <c r="AL16" i="85"/>
  <c r="AU16" i="85" s="1"/>
  <c r="AS15" i="85"/>
  <c r="AL15" i="85"/>
  <c r="AU15" i="85" s="1"/>
  <c r="AS26" i="45"/>
  <c r="AL26" i="45"/>
  <c r="AU26" i="45" s="1"/>
  <c r="AS79" i="45"/>
  <c r="AL79" i="45"/>
  <c r="AU79" i="45" s="1"/>
  <c r="AS91" i="85"/>
  <c r="AL91" i="85"/>
  <c r="AU91" i="85" s="1"/>
  <c r="AS53" i="45"/>
  <c r="AL53" i="45"/>
  <c r="AU53" i="45" s="1"/>
  <c r="AS18" i="45"/>
  <c r="AL18" i="45"/>
  <c r="AU18" i="45" s="1"/>
  <c r="AR95" i="25"/>
  <c r="AS16" i="45"/>
  <c r="AL16" i="45"/>
  <c r="AU16" i="45" s="1"/>
  <c r="AS92" i="45"/>
  <c r="AL92" i="45"/>
  <c r="AU92" i="45" s="1"/>
  <c r="AS20" i="85"/>
  <c r="AL20" i="85"/>
  <c r="AU20" i="85" s="1"/>
  <c r="AS13" i="85"/>
  <c r="AL13" i="85"/>
  <c r="AU13" i="85" s="1"/>
  <c r="AS90" i="85"/>
  <c r="AL90" i="85"/>
  <c r="AU90" i="85" s="1"/>
  <c r="Z97" i="33"/>
  <c r="AS67" i="45"/>
  <c r="AL67" i="45"/>
  <c r="AU67" i="45" s="1"/>
  <c r="AS63" i="45"/>
  <c r="AL63" i="45"/>
  <c r="AU63" i="45" s="1"/>
  <c r="AS23" i="85"/>
  <c r="AL23" i="85"/>
  <c r="AU23" i="85" s="1"/>
  <c r="AK4" i="45"/>
  <c r="AT4" i="45" s="1"/>
  <c r="AT100" i="45" s="1"/>
  <c r="AJ4" i="45"/>
  <c r="AS33" i="85"/>
  <c r="AL33" i="85"/>
  <c r="AU33" i="85" s="1"/>
  <c r="AS8" i="85"/>
  <c r="AL8" i="85"/>
  <c r="AU8" i="85" s="1"/>
  <c r="AR97" i="81"/>
  <c r="AJ93" i="37"/>
  <c r="AK93" i="37"/>
  <c r="AT93" i="37" s="1"/>
  <c r="AJ87" i="37"/>
  <c r="AK87" i="37"/>
  <c r="AT87" i="37" s="1"/>
  <c r="AJ81" i="37"/>
  <c r="AK81" i="37"/>
  <c r="AT81" i="37" s="1"/>
  <c r="AJ75" i="37"/>
  <c r="AK75" i="37"/>
  <c r="AT75" i="37" s="1"/>
  <c r="AJ69" i="37"/>
  <c r="AK69" i="37"/>
  <c r="AT69" i="37" s="1"/>
  <c r="AJ63" i="37"/>
  <c r="AK63" i="37"/>
  <c r="AT63" i="37" s="1"/>
  <c r="AJ57" i="37"/>
  <c r="AK57" i="37"/>
  <c r="AT57" i="37" s="1"/>
  <c r="AJ51" i="37"/>
  <c r="AK51" i="37"/>
  <c r="AT51" i="37" s="1"/>
  <c r="AJ45" i="37"/>
  <c r="AK45" i="37"/>
  <c r="AT45" i="37" s="1"/>
  <c r="AJ39" i="37"/>
  <c r="AK39" i="37"/>
  <c r="AT39" i="37" s="1"/>
  <c r="AJ33" i="37"/>
  <c r="AK33" i="37"/>
  <c r="AT33" i="37" s="1"/>
  <c r="AJ27" i="37"/>
  <c r="AK27" i="37"/>
  <c r="AT27" i="37" s="1"/>
  <c r="AJ21" i="37"/>
  <c r="AK21" i="37"/>
  <c r="AT21" i="37" s="1"/>
  <c r="AJ15" i="37"/>
  <c r="AK15" i="37"/>
  <c r="AT15" i="37" s="1"/>
  <c r="AJ9" i="37"/>
  <c r="AK9" i="37"/>
  <c r="AT9" i="37" s="1"/>
  <c r="AS74" i="85"/>
  <c r="AL74" i="85"/>
  <c r="AU74" i="85" s="1"/>
  <c r="AS55" i="45"/>
  <c r="AL55" i="45"/>
  <c r="AU55" i="45" s="1"/>
  <c r="AS93" i="85"/>
  <c r="AL93" i="85"/>
  <c r="AU93" i="85" s="1"/>
  <c r="AJ95" i="89"/>
  <c r="AK95" i="89"/>
  <c r="AT95" i="89" s="1"/>
  <c r="AJ91" i="89"/>
  <c r="AK91" i="89"/>
  <c r="AT91" i="89" s="1"/>
  <c r="AJ85" i="89"/>
  <c r="AK85" i="89"/>
  <c r="AT85" i="89" s="1"/>
  <c r="AJ79" i="89"/>
  <c r="AK79" i="89"/>
  <c r="AT79" i="89" s="1"/>
  <c r="AJ73" i="89"/>
  <c r="AK73" i="89"/>
  <c r="AT73" i="89" s="1"/>
  <c r="AJ67" i="89"/>
  <c r="AK67" i="89"/>
  <c r="AT67" i="89" s="1"/>
  <c r="AJ61" i="89"/>
  <c r="AK61" i="89"/>
  <c r="AT61" i="89" s="1"/>
  <c r="AJ55" i="89"/>
  <c r="AK55" i="89"/>
  <c r="AT55" i="89" s="1"/>
  <c r="AJ49" i="89"/>
  <c r="AK49" i="89"/>
  <c r="AT49" i="89" s="1"/>
  <c r="AJ43" i="89"/>
  <c r="AK43" i="89"/>
  <c r="AT43" i="89" s="1"/>
  <c r="AJ37" i="89"/>
  <c r="AK37" i="89"/>
  <c r="AT37" i="89" s="1"/>
  <c r="AJ31" i="89"/>
  <c r="AK31" i="89"/>
  <c r="AT31" i="89" s="1"/>
  <c r="AJ25" i="89"/>
  <c r="AK25" i="89"/>
  <c r="AT25" i="89" s="1"/>
  <c r="AJ19" i="89"/>
  <c r="AK19" i="89"/>
  <c r="AT19" i="89" s="1"/>
  <c r="AJ13" i="89"/>
  <c r="AK13" i="89"/>
  <c r="AT13" i="89" s="1"/>
  <c r="AJ7" i="89"/>
  <c r="AK7" i="89"/>
  <c r="AT7" i="89" s="1"/>
  <c r="AS13" i="45"/>
  <c r="AL13" i="45"/>
  <c r="AU13" i="45" s="1"/>
  <c r="AS28" i="85"/>
  <c r="AL28" i="85"/>
  <c r="AU28" i="85" s="1"/>
  <c r="AH96" i="41"/>
  <c r="AQ96" i="41" s="1"/>
  <c r="AS29" i="45"/>
  <c r="AL29" i="45"/>
  <c r="AU29" i="45" s="1"/>
  <c r="AS87" i="85"/>
  <c r="AL87" i="85"/>
  <c r="AU87" i="85" s="1"/>
  <c r="AS78" i="45"/>
  <c r="AL78" i="45"/>
  <c r="AU78" i="45" s="1"/>
  <c r="AH95" i="73"/>
  <c r="AQ95" i="73" s="1"/>
  <c r="AS84" i="85"/>
  <c r="AL84" i="85"/>
  <c r="AU84" i="85" s="1"/>
  <c r="AS35" i="85"/>
  <c r="AL35" i="85"/>
  <c r="AU35" i="85" s="1"/>
  <c r="AS73" i="45"/>
  <c r="AL73" i="45"/>
  <c r="AU73" i="45" s="1"/>
  <c r="AS54" i="45"/>
  <c r="AL54" i="45"/>
  <c r="AU54" i="45" s="1"/>
  <c r="AS97" i="85"/>
  <c r="AL97" i="85"/>
  <c r="AU97" i="85" s="1"/>
  <c r="AS29" i="85"/>
  <c r="AL29" i="85"/>
  <c r="AU29" i="85" s="1"/>
  <c r="AS10" i="45"/>
  <c r="AL10" i="45"/>
  <c r="AU10" i="45" s="1"/>
  <c r="AS39" i="85"/>
  <c r="AL39" i="85"/>
  <c r="AU39" i="85" s="1"/>
  <c r="AS50" i="45"/>
  <c r="AL50" i="45"/>
  <c r="AU50" i="45" s="1"/>
  <c r="AS86" i="85"/>
  <c r="AL86" i="85"/>
  <c r="AU86" i="85" s="1"/>
  <c r="AS79" i="85"/>
  <c r="AL79" i="85"/>
  <c r="AU79" i="85" s="1"/>
  <c r="AS66" i="45"/>
  <c r="AL66" i="45"/>
  <c r="AU66" i="45" s="1"/>
  <c r="AS3" i="45"/>
  <c r="AL3" i="45"/>
  <c r="AU3" i="45" s="1"/>
  <c r="AS37" i="85"/>
  <c r="AL37" i="85"/>
  <c r="AU37" i="85" s="1"/>
  <c r="AS71" i="45"/>
  <c r="AL71" i="45"/>
  <c r="AU71" i="45" s="1"/>
  <c r="AS89" i="85"/>
  <c r="AL89" i="85"/>
  <c r="AU89" i="85" s="1"/>
  <c r="AS70" i="45"/>
  <c r="AL70" i="45"/>
  <c r="AU70" i="45" s="1"/>
  <c r="AJ92" i="37"/>
  <c r="AK92" i="37"/>
  <c r="AT92" i="37" s="1"/>
  <c r="AJ86" i="37"/>
  <c r="AK86" i="37"/>
  <c r="AT86" i="37" s="1"/>
  <c r="AJ80" i="37"/>
  <c r="AK80" i="37"/>
  <c r="AT80" i="37" s="1"/>
  <c r="AJ74" i="37"/>
  <c r="AK74" i="37"/>
  <c r="AT74" i="37" s="1"/>
  <c r="AJ68" i="37"/>
  <c r="AK68" i="37"/>
  <c r="AT68" i="37" s="1"/>
  <c r="AJ62" i="37"/>
  <c r="AK62" i="37"/>
  <c r="AT62" i="37" s="1"/>
  <c r="AJ56" i="37"/>
  <c r="AK56" i="37"/>
  <c r="AT56" i="37" s="1"/>
  <c r="AJ50" i="37"/>
  <c r="AK50" i="37"/>
  <c r="AT50" i="37" s="1"/>
  <c r="AJ44" i="37"/>
  <c r="AK44" i="37"/>
  <c r="AT44" i="37" s="1"/>
  <c r="AJ38" i="37"/>
  <c r="AK38" i="37"/>
  <c r="AT38" i="37" s="1"/>
  <c r="AJ32" i="37"/>
  <c r="AK32" i="37"/>
  <c r="AT32" i="37" s="1"/>
  <c r="AJ26" i="37"/>
  <c r="AK26" i="37"/>
  <c r="AT26" i="37" s="1"/>
  <c r="AJ20" i="37"/>
  <c r="AK20" i="37"/>
  <c r="AT20" i="37" s="1"/>
  <c r="AX13" i="37"/>
  <c r="S13" i="37" s="1"/>
  <c r="AC13" i="37" s="1"/>
  <c r="AB14" i="37" s="1"/>
  <c r="AX7" i="37"/>
  <c r="S7" i="37" s="1"/>
  <c r="AC7" i="37" s="1"/>
  <c r="AB8" i="37" s="1"/>
  <c r="AS74" i="45"/>
  <c r="AL74" i="45"/>
  <c r="AU74" i="45" s="1"/>
  <c r="AS27" i="45"/>
  <c r="AL27" i="45"/>
  <c r="AU27" i="45" s="1"/>
  <c r="AS47" i="85"/>
  <c r="AL47" i="85"/>
  <c r="AU47" i="85" s="1"/>
  <c r="AS64" i="45"/>
  <c r="AL64" i="45"/>
  <c r="AU64" i="45" s="1"/>
  <c r="AK96" i="89"/>
  <c r="AT96" i="89" s="1"/>
  <c r="AJ96" i="89"/>
  <c r="AK90" i="89"/>
  <c r="AT90" i="89" s="1"/>
  <c r="AJ90" i="89"/>
  <c r="AK84" i="89"/>
  <c r="AT84" i="89" s="1"/>
  <c r="AJ84" i="89"/>
  <c r="AK78" i="89"/>
  <c r="AT78" i="89" s="1"/>
  <c r="AJ78" i="89"/>
  <c r="AK72" i="89"/>
  <c r="AT72" i="89" s="1"/>
  <c r="AJ72" i="89"/>
  <c r="AJ66" i="89"/>
  <c r="AK66" i="89"/>
  <c r="AT66" i="89" s="1"/>
  <c r="AK60" i="89"/>
  <c r="AT60" i="89" s="1"/>
  <c r="AJ60" i="89"/>
  <c r="AJ54" i="89"/>
  <c r="AK54" i="89"/>
  <c r="AT54" i="89" s="1"/>
  <c r="AJ48" i="89"/>
  <c r="AK48" i="89"/>
  <c r="AT48" i="89" s="1"/>
  <c r="AK42" i="89"/>
  <c r="AT42" i="89" s="1"/>
  <c r="AJ42" i="89"/>
  <c r="AJ36" i="89"/>
  <c r="AK36" i="89"/>
  <c r="AT36" i="89" s="1"/>
  <c r="AJ30" i="89"/>
  <c r="AK30" i="89"/>
  <c r="AT30" i="89" s="1"/>
  <c r="AK24" i="89"/>
  <c r="AT24" i="89" s="1"/>
  <c r="AJ24" i="89"/>
  <c r="AK18" i="89"/>
  <c r="AT18" i="89" s="1"/>
  <c r="AJ18" i="89"/>
  <c r="AK12" i="89"/>
  <c r="AT12" i="89" s="1"/>
  <c r="AJ12" i="89"/>
  <c r="AX5" i="89"/>
  <c r="S5" i="89" s="1"/>
  <c r="AC5" i="89" s="1"/>
  <c r="AB6" i="89" s="1"/>
  <c r="AS68" i="45"/>
  <c r="AL68" i="45"/>
  <c r="AU68" i="45" s="1"/>
  <c r="AS10" i="85"/>
  <c r="AL10" i="85"/>
  <c r="AU10" i="85" s="1"/>
  <c r="AS32" i="85"/>
  <c r="AL32" i="85"/>
  <c r="AU32" i="85" s="1"/>
  <c r="AS95" i="85"/>
  <c r="AL95" i="85"/>
  <c r="AU95" i="85" s="1"/>
  <c r="AS84" i="45"/>
  <c r="AL84" i="45"/>
  <c r="AU84" i="45" s="1"/>
  <c r="AS30" i="85"/>
  <c r="AL30" i="85"/>
  <c r="AU30" i="85" s="1"/>
  <c r="AS59" i="45"/>
  <c r="AL59" i="45"/>
  <c r="AU59" i="45" s="1"/>
  <c r="AS12" i="85"/>
  <c r="AL12" i="85"/>
  <c r="AU12" i="85" s="1"/>
  <c r="AS41" i="85"/>
  <c r="AL41" i="85"/>
  <c r="AU41" i="85" s="1"/>
  <c r="AS58" i="45"/>
  <c r="AL58" i="45"/>
  <c r="AU58" i="45" s="1"/>
  <c r="AS55" i="85"/>
  <c r="AL55" i="85"/>
  <c r="AU55" i="85" s="1"/>
  <c r="AS42" i="45"/>
  <c r="AL42" i="45"/>
  <c r="AU42" i="45" s="1"/>
  <c r="Z95" i="73"/>
  <c r="AS24" i="85"/>
  <c r="AL24" i="85"/>
  <c r="AU24" i="85" s="1"/>
  <c r="AS17" i="45"/>
  <c r="AL17" i="45"/>
  <c r="AU17" i="45" s="1"/>
  <c r="AS36" i="85"/>
  <c r="AL36" i="85"/>
  <c r="AU36" i="85" s="1"/>
  <c r="AS75" i="45"/>
  <c r="AL75" i="45"/>
  <c r="AU75" i="45" s="1"/>
  <c r="AS88" i="45"/>
  <c r="AL88" i="45"/>
  <c r="AU88" i="45" s="1"/>
  <c r="AL98" i="85"/>
  <c r="AU98" i="85" s="1"/>
  <c r="AS45" i="85"/>
  <c r="AL45" i="85"/>
  <c r="AU45" i="85" s="1"/>
  <c r="AS56" i="45"/>
  <c r="AL56" i="45"/>
  <c r="AU56" i="45" s="1"/>
  <c r="AS92" i="85"/>
  <c r="AL92" i="85"/>
  <c r="AU92" i="85" s="1"/>
  <c r="AS85" i="85"/>
  <c r="AL85" i="85"/>
  <c r="AU85" i="85" s="1"/>
  <c r="AS72" i="45"/>
  <c r="AL72" i="45"/>
  <c r="AU72" i="45" s="1"/>
  <c r="AR96" i="29"/>
  <c r="AS54" i="85"/>
  <c r="AL54" i="85"/>
  <c r="AU54" i="85" s="1"/>
  <c r="AS72" i="85"/>
  <c r="AL72" i="85"/>
  <c r="AU72" i="85" s="1"/>
  <c r="AJ4" i="85"/>
  <c r="AK4" i="85"/>
  <c r="AT4" i="85" s="1"/>
  <c r="AT100" i="85" s="1"/>
  <c r="AS43" i="85"/>
  <c r="AL43" i="85"/>
  <c r="AU43" i="85" s="1"/>
  <c r="AS48" i="85"/>
  <c r="AL48" i="85"/>
  <c r="AU48" i="85" s="1"/>
  <c r="AS96" i="85"/>
  <c r="AL96" i="85"/>
  <c r="AU96" i="85" s="1"/>
  <c r="AS76" i="45"/>
  <c r="AL76" i="45"/>
  <c r="AU76" i="45" s="1"/>
  <c r="AG98" i="37"/>
  <c r="AP98" i="37" s="1"/>
  <c r="AP100" i="37" s="1"/>
  <c r="AF98" i="37"/>
  <c r="AO98" i="37" s="1"/>
  <c r="AO100" i="37" s="1"/>
  <c r="AE98" i="37"/>
  <c r="AC98" i="37"/>
  <c r="AJ98" i="37" s="1"/>
  <c r="AS98" i="37" s="1"/>
  <c r="AS80" i="45"/>
  <c r="AL80" i="45"/>
  <c r="AU80" i="45" s="1"/>
  <c r="AS80" i="85"/>
  <c r="AL80" i="85"/>
  <c r="AU80" i="85" s="1"/>
  <c r="AS25" i="45"/>
  <c r="AL25" i="45"/>
  <c r="AU25" i="45" s="1"/>
  <c r="AS24" i="45"/>
  <c r="AL24" i="45"/>
  <c r="AU24" i="45" s="1"/>
  <c r="AS78" i="85"/>
  <c r="AL78" i="85"/>
  <c r="AU78" i="85" s="1"/>
  <c r="AK97" i="37"/>
  <c r="AT97" i="37" s="1"/>
  <c r="AJ97" i="37"/>
  <c r="AK91" i="37"/>
  <c r="AT91" i="37" s="1"/>
  <c r="AJ91" i="37"/>
  <c r="AK85" i="37"/>
  <c r="AT85" i="37" s="1"/>
  <c r="AJ85" i="37"/>
  <c r="AK79" i="37"/>
  <c r="AT79" i="37" s="1"/>
  <c r="AJ79" i="37"/>
  <c r="AK73" i="37"/>
  <c r="AT73" i="37" s="1"/>
  <c r="AJ73" i="37"/>
  <c r="AK67" i="37"/>
  <c r="AT67" i="37" s="1"/>
  <c r="AJ67" i="37"/>
  <c r="AJ61" i="37"/>
  <c r="AK61" i="37"/>
  <c r="AT61" i="37" s="1"/>
  <c r="AJ55" i="37"/>
  <c r="AK55" i="37"/>
  <c r="AT55" i="37" s="1"/>
  <c r="AJ49" i="37"/>
  <c r="AK49" i="37"/>
  <c r="AT49" i="37" s="1"/>
  <c r="AJ43" i="37"/>
  <c r="AK43" i="37"/>
  <c r="AT43" i="37" s="1"/>
  <c r="AJ37" i="37"/>
  <c r="AK37" i="37"/>
  <c r="AT37" i="37" s="1"/>
  <c r="AJ31" i="37"/>
  <c r="AK31" i="37"/>
  <c r="AT31" i="37" s="1"/>
  <c r="AK25" i="37"/>
  <c r="AT25" i="37" s="1"/>
  <c r="AJ25" i="37"/>
  <c r="AK19" i="37"/>
  <c r="AT19" i="37" s="1"/>
  <c r="AJ19" i="37"/>
  <c r="AX12" i="37"/>
  <c r="S12" i="37" s="1"/>
  <c r="AC12" i="37" s="1"/>
  <c r="AB13" i="37" s="1"/>
  <c r="AX6" i="37"/>
  <c r="S6" i="37" s="1"/>
  <c r="AC6" i="37" s="1"/>
  <c r="AB7" i="37" s="1"/>
  <c r="AS63" i="85"/>
  <c r="AL63" i="85"/>
  <c r="AU63" i="85" s="1"/>
  <c r="Y98" i="93"/>
  <c r="Z98" i="93" s="1"/>
  <c r="X98" i="93"/>
  <c r="AS38" i="85"/>
  <c r="AL38" i="85"/>
  <c r="AU38" i="85" s="1"/>
  <c r="AS67" i="85"/>
  <c r="AL67" i="85"/>
  <c r="AU67" i="85" s="1"/>
  <c r="AS65" i="45"/>
  <c r="AL65" i="45"/>
  <c r="AU65" i="45" s="1"/>
  <c r="AS57" i="85"/>
  <c r="AL57" i="85"/>
  <c r="AU57" i="85" s="1"/>
  <c r="AJ94" i="89"/>
  <c r="AK94" i="89"/>
  <c r="AT94" i="89" s="1"/>
  <c r="AJ89" i="89"/>
  <c r="AK89" i="89"/>
  <c r="AT89" i="89" s="1"/>
  <c r="AJ83" i="89"/>
  <c r="AK83" i="89"/>
  <c r="AT83" i="89" s="1"/>
  <c r="AJ77" i="89"/>
  <c r="AK77" i="89"/>
  <c r="AT77" i="89" s="1"/>
  <c r="AJ71" i="89"/>
  <c r="AK71" i="89"/>
  <c r="AT71" i="89" s="1"/>
  <c r="AJ65" i="89"/>
  <c r="AK65" i="89"/>
  <c r="AT65" i="89" s="1"/>
  <c r="AJ59" i="89"/>
  <c r="AK59" i="89"/>
  <c r="AT59" i="89" s="1"/>
  <c r="AJ53" i="89"/>
  <c r="AK53" i="89"/>
  <c r="AT53" i="89" s="1"/>
  <c r="AJ47" i="89"/>
  <c r="AK47" i="89"/>
  <c r="AT47" i="89" s="1"/>
  <c r="AJ41" i="89"/>
  <c r="AK41" i="89"/>
  <c r="AT41" i="89" s="1"/>
  <c r="AJ35" i="89"/>
  <c r="AK35" i="89"/>
  <c r="AT35" i="89" s="1"/>
  <c r="AJ29" i="89"/>
  <c r="AK29" i="89"/>
  <c r="AT29" i="89" s="1"/>
  <c r="AJ23" i="89"/>
  <c r="AK23" i="89"/>
  <c r="AT23" i="89" s="1"/>
  <c r="AJ17" i="89"/>
  <c r="AK17" i="89"/>
  <c r="AT17" i="89" s="1"/>
  <c r="AK11" i="89"/>
  <c r="AT11" i="89" s="1"/>
  <c r="AJ11" i="89"/>
  <c r="AS85" i="45"/>
  <c r="AL85" i="45"/>
  <c r="AU85" i="45" s="1"/>
  <c r="AF96" i="41"/>
  <c r="AO96" i="41" s="1"/>
  <c r="AE96" i="41"/>
  <c r="W97" i="41"/>
  <c r="AG96" i="41"/>
  <c r="AP96" i="41" s="1"/>
  <c r="AS51" i="85"/>
  <c r="AL51" i="85"/>
  <c r="AU51" i="85" s="1"/>
  <c r="AS62" i="85"/>
  <c r="AL62" i="85"/>
  <c r="AU62" i="85" s="1"/>
  <c r="AS43" i="45"/>
  <c r="AL43" i="45"/>
  <c r="AU43" i="45" s="1"/>
  <c r="AS9" i="45"/>
  <c r="AL9" i="45"/>
  <c r="AU9" i="45" s="1"/>
  <c r="AS9" i="85"/>
  <c r="AL9" i="85"/>
  <c r="AU9" i="85" s="1"/>
  <c r="AS49" i="85"/>
  <c r="AL49" i="85"/>
  <c r="AU49" i="85" s="1"/>
  <c r="AS22" i="85"/>
  <c r="AL22" i="85"/>
  <c r="AU22" i="85" s="1"/>
  <c r="AS82" i="45"/>
  <c r="AL82" i="45"/>
  <c r="AU82" i="45" s="1"/>
  <c r="AS3" i="85"/>
  <c r="AL3" i="85"/>
  <c r="AU3" i="85" s="1"/>
  <c r="AS14" i="45"/>
  <c r="AL14" i="45"/>
  <c r="AU14" i="45" s="1"/>
  <c r="AS50" i="85"/>
  <c r="AL50" i="85"/>
  <c r="AU50" i="85" s="1"/>
  <c r="AS31" i="45"/>
  <c r="AL31" i="45"/>
  <c r="AU31" i="45" s="1"/>
  <c r="AS30" i="45"/>
  <c r="AL30" i="45"/>
  <c r="AU30" i="45" s="1"/>
  <c r="AS69" i="85"/>
  <c r="AL69" i="85"/>
  <c r="AU69" i="85" s="1"/>
  <c r="AS97" i="45"/>
  <c r="AL97" i="45"/>
  <c r="AU97" i="45" s="1"/>
  <c r="AS88" i="85"/>
  <c r="AL88" i="85"/>
  <c r="AU88" i="85" s="1"/>
  <c r="AS94" i="45"/>
  <c r="AL94" i="45"/>
  <c r="AU94" i="45" s="1"/>
  <c r="AH97" i="29"/>
  <c r="AQ97" i="29" s="1"/>
  <c r="AS35" i="45"/>
  <c r="AL35" i="45"/>
  <c r="AU35" i="45" s="1"/>
  <c r="AS53" i="85"/>
  <c r="AL53" i="85"/>
  <c r="AU53" i="85" s="1"/>
  <c r="AJ95" i="37"/>
  <c r="AK95" i="37"/>
  <c r="AT95" i="37" s="1"/>
  <c r="AJ90" i="37"/>
  <c r="AK90" i="37"/>
  <c r="AT90" i="37" s="1"/>
  <c r="AJ84" i="37"/>
  <c r="AK84" i="37"/>
  <c r="AT84" i="37" s="1"/>
  <c r="AJ78" i="37"/>
  <c r="AK78" i="37"/>
  <c r="AT78" i="37" s="1"/>
  <c r="AJ72" i="37"/>
  <c r="AK72" i="37"/>
  <c r="AT72" i="37" s="1"/>
  <c r="AJ66" i="37"/>
  <c r="AK66" i="37"/>
  <c r="AT66" i="37" s="1"/>
  <c r="AJ60" i="37"/>
  <c r="AK60" i="37"/>
  <c r="AT60" i="37" s="1"/>
  <c r="AJ54" i="37"/>
  <c r="AK54" i="37"/>
  <c r="AT54" i="37" s="1"/>
  <c r="AJ48" i="37"/>
  <c r="AK48" i="37"/>
  <c r="AT48" i="37" s="1"/>
  <c r="AJ42" i="37"/>
  <c r="AK42" i="37"/>
  <c r="AT42" i="37" s="1"/>
  <c r="AJ36" i="37"/>
  <c r="AK36" i="37"/>
  <c r="AT36" i="37" s="1"/>
  <c r="AJ30" i="37"/>
  <c r="AK30" i="37"/>
  <c r="AT30" i="37" s="1"/>
  <c r="AJ24" i="37"/>
  <c r="AK24" i="37"/>
  <c r="AT24" i="37" s="1"/>
  <c r="AJ18" i="37"/>
  <c r="AK18" i="37"/>
  <c r="AT18" i="37" s="1"/>
  <c r="AX11" i="37"/>
  <c r="S11" i="37" s="1"/>
  <c r="AC11" i="37" s="1"/>
  <c r="AB12" i="37" s="1"/>
  <c r="AS38" i="45"/>
  <c r="AL38" i="45"/>
  <c r="AU38" i="45" s="1"/>
  <c r="AS91" i="45"/>
  <c r="AL91" i="45"/>
  <c r="AU91" i="45" s="1"/>
  <c r="AS6" i="85"/>
  <c r="AL6" i="85"/>
  <c r="AU6" i="85" s="1"/>
  <c r="AR98" i="45"/>
  <c r="AR100" i="45" s="1"/>
  <c r="AL98" i="45"/>
  <c r="AU98" i="45" s="1"/>
  <c r="AS11" i="85"/>
  <c r="AL11" i="85"/>
  <c r="AU11" i="85" s="1"/>
  <c r="AS28" i="45"/>
  <c r="AL28" i="45"/>
  <c r="AU28" i="45" s="1"/>
  <c r="AJ97" i="89"/>
  <c r="AK97" i="89"/>
  <c r="AT97" i="89" s="1"/>
  <c r="AJ88" i="89"/>
  <c r="AK88" i="89"/>
  <c r="AT88" i="89" s="1"/>
  <c r="AJ82" i="89"/>
  <c r="AK82" i="89"/>
  <c r="AT82" i="89" s="1"/>
  <c r="AJ76" i="89"/>
  <c r="AK76" i="89"/>
  <c r="AT76" i="89" s="1"/>
  <c r="AJ70" i="89"/>
  <c r="AK70" i="89"/>
  <c r="AT70" i="89" s="1"/>
  <c r="AJ64" i="89"/>
  <c r="AK64" i="89"/>
  <c r="AT64" i="89" s="1"/>
  <c r="AJ58" i="89"/>
  <c r="AK58" i="89"/>
  <c r="AT58" i="89" s="1"/>
  <c r="AJ52" i="89"/>
  <c r="AK52" i="89"/>
  <c r="AT52" i="89" s="1"/>
  <c r="AJ46" i="89"/>
  <c r="AK46" i="89"/>
  <c r="AT46" i="89" s="1"/>
  <c r="AJ40" i="89"/>
  <c r="AK40" i="89"/>
  <c r="AT40" i="89" s="1"/>
  <c r="AJ34" i="89"/>
  <c r="AK34" i="89"/>
  <c r="AT34" i="89" s="1"/>
  <c r="AJ28" i="89"/>
  <c r="AK28" i="89"/>
  <c r="AT28" i="89" s="1"/>
  <c r="AJ22" i="89"/>
  <c r="AK22" i="89"/>
  <c r="AT22" i="89" s="1"/>
  <c r="AJ16" i="89"/>
  <c r="AK16" i="89"/>
  <c r="AT16" i="89" s="1"/>
  <c r="AJ10" i="89"/>
  <c r="AK10" i="89"/>
  <c r="AT10" i="89" s="1"/>
  <c r="AS32" i="45"/>
  <c r="AL32" i="45"/>
  <c r="AU32" i="45" s="1"/>
  <c r="AS61" i="85"/>
  <c r="AL61" i="85"/>
  <c r="AU61" i="85" s="1"/>
  <c r="AS48" i="45"/>
  <c r="AL48" i="45"/>
  <c r="AU48" i="45" s="1"/>
  <c r="AS23" i="45"/>
  <c r="AL23" i="45"/>
  <c r="AU23" i="45" s="1"/>
  <c r="AS41" i="45"/>
  <c r="AL41" i="45"/>
  <c r="AU41" i="45" s="1"/>
  <c r="AI98" i="89"/>
  <c r="AN98" i="89"/>
  <c r="AN100" i="89" s="1"/>
  <c r="AS34" i="85"/>
  <c r="AL34" i="85"/>
  <c r="AU34" i="85" s="1"/>
  <c r="AS5" i="85"/>
  <c r="AL5" i="85"/>
  <c r="AU5" i="85" s="1"/>
  <c r="AS22" i="45"/>
  <c r="AL22" i="45"/>
  <c r="AU22" i="45" s="1"/>
  <c r="AS62" i="45"/>
  <c r="AL62" i="45"/>
  <c r="AU62" i="45" s="1"/>
  <c r="AS7" i="45"/>
  <c r="AL7" i="45"/>
  <c r="AU7" i="45" s="1"/>
  <c r="AS94" i="85"/>
  <c r="AL94" i="85"/>
  <c r="AU94" i="85" s="1"/>
  <c r="AS89" i="45"/>
  <c r="AL89" i="45"/>
  <c r="AU89" i="45" s="1"/>
  <c r="AS83" i="45"/>
  <c r="AL83" i="45"/>
  <c r="AU83" i="45" s="1"/>
  <c r="AS19" i="45"/>
  <c r="AL19" i="45"/>
  <c r="AU19" i="45" s="1"/>
  <c r="AR96" i="33"/>
  <c r="AS45" i="45"/>
  <c r="AL45" i="45"/>
  <c r="AU45" i="45" s="1"/>
  <c r="AS20" i="45"/>
  <c r="AL20" i="45"/>
  <c r="AU20" i="45" s="1"/>
  <c r="AS56" i="85"/>
  <c r="AL56" i="85"/>
  <c r="AU56" i="85" s="1"/>
  <c r="AS37" i="45"/>
  <c r="AL37" i="45"/>
  <c r="AU37" i="45" s="1"/>
  <c r="AS36" i="45"/>
  <c r="AL36" i="45"/>
  <c r="AU36" i="45" s="1"/>
  <c r="AH98" i="81"/>
  <c r="AQ98" i="81" s="1"/>
  <c r="AQ100" i="81" s="1"/>
  <c r="AX3" i="81"/>
  <c r="S3" i="81" s="1"/>
  <c r="AC3" i="81" s="1"/>
  <c r="AZ3" i="81"/>
  <c r="AX4" i="81" s="1"/>
  <c r="S4" i="81" s="1"/>
  <c r="AC4" i="81" s="1"/>
  <c r="AB5" i="81" s="1"/>
  <c r="AX5" i="81"/>
  <c r="S5" i="81" s="1"/>
  <c r="AC5" i="81" s="1"/>
  <c r="AB6" i="81" s="1"/>
  <c r="AX6" i="81"/>
  <c r="S6" i="81" s="1"/>
  <c r="AC6" i="81" s="1"/>
  <c r="AB7" i="81" s="1"/>
  <c r="AX7" i="81"/>
  <c r="S7" i="81" s="1"/>
  <c r="AC7" i="81" s="1"/>
  <c r="AB8" i="81" s="1"/>
  <c r="AX8" i="81"/>
  <c r="S8" i="81" s="1"/>
  <c r="AC8" i="81" s="1"/>
  <c r="AB9" i="81" s="1"/>
  <c r="AX9" i="81"/>
  <c r="S9" i="81" s="1"/>
  <c r="AC9" i="81" s="1"/>
  <c r="AB10" i="81" s="1"/>
  <c r="AX10" i="81"/>
  <c r="S10" i="81" s="1"/>
  <c r="AC10" i="81" s="1"/>
  <c r="AB11" i="81" s="1"/>
  <c r="AX11" i="81"/>
  <c r="S11" i="81" s="1"/>
  <c r="AC11" i="81" s="1"/>
  <c r="AB12" i="81" s="1"/>
  <c r="AX12" i="81"/>
  <c r="S12" i="81" s="1"/>
  <c r="AC12" i="81" s="1"/>
  <c r="AB13" i="81" s="1"/>
  <c r="AX13" i="81"/>
  <c r="S13" i="81" s="1"/>
  <c r="AC13" i="81" s="1"/>
  <c r="AB14" i="81" s="1"/>
  <c r="AX14" i="81"/>
  <c r="S14" i="81" s="1"/>
  <c r="AC14" i="81" s="1"/>
  <c r="AB15" i="81" s="1"/>
  <c r="AX15" i="81"/>
  <c r="S15" i="81" s="1"/>
  <c r="AC15" i="81" s="1"/>
  <c r="AB16" i="81" s="1"/>
  <c r="AX16" i="81"/>
  <c r="S16" i="81" s="1"/>
  <c r="AC16" i="81" s="1"/>
  <c r="AB17" i="81" s="1"/>
  <c r="AX17" i="81"/>
  <c r="S17" i="81" s="1"/>
  <c r="AC17" i="81" s="1"/>
  <c r="AB18" i="81" s="1"/>
  <c r="AX18" i="81"/>
  <c r="S18" i="81" s="1"/>
  <c r="AC18" i="81" s="1"/>
  <c r="AB19" i="81" s="1"/>
  <c r="AX19" i="81"/>
  <c r="S19" i="81" s="1"/>
  <c r="AC19" i="81" s="1"/>
  <c r="AB20" i="81" s="1"/>
  <c r="AX20" i="81"/>
  <c r="S20" i="81" s="1"/>
  <c r="AC20" i="81" s="1"/>
  <c r="AB21" i="81" s="1"/>
  <c r="AX21" i="81"/>
  <c r="S21" i="81" s="1"/>
  <c r="AC21" i="81" s="1"/>
  <c r="AB22" i="81" s="1"/>
  <c r="AX22" i="81"/>
  <c r="S22" i="81" s="1"/>
  <c r="AC22" i="81" s="1"/>
  <c r="AB23" i="81" s="1"/>
  <c r="AX23" i="81"/>
  <c r="S23" i="81" s="1"/>
  <c r="AC23" i="81" s="1"/>
  <c r="AB24" i="81" s="1"/>
  <c r="AX24" i="81"/>
  <c r="S24" i="81" s="1"/>
  <c r="AC24" i="81" s="1"/>
  <c r="AB25" i="81" s="1"/>
  <c r="AX25" i="81"/>
  <c r="S25" i="81" s="1"/>
  <c r="AC25" i="81" s="1"/>
  <c r="AB26" i="81" s="1"/>
  <c r="AX26" i="81"/>
  <c r="S26" i="81" s="1"/>
  <c r="AC26" i="81" s="1"/>
  <c r="AB27" i="81" s="1"/>
  <c r="AX27" i="81"/>
  <c r="S27" i="81" s="1"/>
  <c r="AC27" i="81" s="1"/>
  <c r="AB28" i="81" s="1"/>
  <c r="AX28" i="81"/>
  <c r="S28" i="81" s="1"/>
  <c r="AC28" i="81" s="1"/>
  <c r="AB29" i="81" s="1"/>
  <c r="AX29" i="81"/>
  <c r="S29" i="81" s="1"/>
  <c r="AC29" i="81" s="1"/>
  <c r="AB30" i="81" s="1"/>
  <c r="AX30" i="81"/>
  <c r="S30" i="81" s="1"/>
  <c r="AC30" i="81" s="1"/>
  <c r="AB31" i="81" s="1"/>
  <c r="AX31" i="81"/>
  <c r="S31" i="81" s="1"/>
  <c r="AC31" i="81" s="1"/>
  <c r="AB32" i="81" s="1"/>
  <c r="AX32" i="81"/>
  <c r="S32" i="81" s="1"/>
  <c r="AC32" i="81" s="1"/>
  <c r="AB33" i="81" s="1"/>
  <c r="AX33" i="81"/>
  <c r="S33" i="81" s="1"/>
  <c r="AC33" i="81" s="1"/>
  <c r="AB34" i="81" s="1"/>
  <c r="AX34" i="81"/>
  <c r="S34" i="81" s="1"/>
  <c r="AC34" i="81" s="1"/>
  <c r="AB35" i="81" s="1"/>
  <c r="AX35" i="81"/>
  <c r="S35" i="81" s="1"/>
  <c r="AC35" i="81" s="1"/>
  <c r="AB36" i="81" s="1"/>
  <c r="AX36" i="81"/>
  <c r="S36" i="81" s="1"/>
  <c r="AC36" i="81" s="1"/>
  <c r="AB37" i="81" s="1"/>
  <c r="AX37" i="81"/>
  <c r="S37" i="81" s="1"/>
  <c r="AC37" i="81" s="1"/>
  <c r="AB38" i="81" s="1"/>
  <c r="AX38" i="81"/>
  <c r="S38" i="81" s="1"/>
  <c r="AC38" i="81" s="1"/>
  <c r="AB39" i="81" s="1"/>
  <c r="AX39" i="81"/>
  <c r="S39" i="81" s="1"/>
  <c r="AC39" i="81" s="1"/>
  <c r="AB40" i="81" s="1"/>
  <c r="AX40" i="81"/>
  <c r="S40" i="81" s="1"/>
  <c r="AC40" i="81" s="1"/>
  <c r="AB41" i="81" s="1"/>
  <c r="AX41" i="81"/>
  <c r="S41" i="81" s="1"/>
  <c r="AC41" i="81" s="1"/>
  <c r="AB42" i="81" s="1"/>
  <c r="AX42" i="81"/>
  <c r="S42" i="81" s="1"/>
  <c r="AC42" i="81" s="1"/>
  <c r="AB43" i="81" s="1"/>
  <c r="AX43" i="81"/>
  <c r="S43" i="81" s="1"/>
  <c r="AC43" i="81" s="1"/>
  <c r="AB44" i="81" s="1"/>
  <c r="AX44" i="81"/>
  <c r="S44" i="81" s="1"/>
  <c r="AC44" i="81" s="1"/>
  <c r="AB45" i="81" s="1"/>
  <c r="AX45" i="81"/>
  <c r="S45" i="81" s="1"/>
  <c r="AC45" i="81" s="1"/>
  <c r="AB46" i="81" s="1"/>
  <c r="AX46" i="81"/>
  <c r="S46" i="81" s="1"/>
  <c r="AC46" i="81" s="1"/>
  <c r="AB47" i="81" s="1"/>
  <c r="AX47" i="81"/>
  <c r="S47" i="81" s="1"/>
  <c r="AC47" i="81" s="1"/>
  <c r="AB48" i="81" s="1"/>
  <c r="AX48" i="81"/>
  <c r="S48" i="81" s="1"/>
  <c r="AC48" i="81" s="1"/>
  <c r="AB49" i="81" s="1"/>
  <c r="AX49" i="81"/>
  <c r="S49" i="81" s="1"/>
  <c r="AC49" i="81" s="1"/>
  <c r="AB50" i="81" s="1"/>
  <c r="AX50" i="81"/>
  <c r="S50" i="81" s="1"/>
  <c r="AC50" i="81" s="1"/>
  <c r="AB51" i="81" s="1"/>
  <c r="AX51" i="81"/>
  <c r="S51" i="81" s="1"/>
  <c r="AC51" i="81" s="1"/>
  <c r="AB52" i="81" s="1"/>
  <c r="AX52" i="81"/>
  <c r="S52" i="81" s="1"/>
  <c r="AC52" i="81" s="1"/>
  <c r="AB53" i="81" s="1"/>
  <c r="AX53" i="81"/>
  <c r="S53" i="81" s="1"/>
  <c r="AC53" i="81" s="1"/>
  <c r="AB54" i="81" s="1"/>
  <c r="AX54" i="81"/>
  <c r="S54" i="81" s="1"/>
  <c r="AC54" i="81" s="1"/>
  <c r="AB55" i="81" s="1"/>
  <c r="AX55" i="81"/>
  <c r="S55" i="81" s="1"/>
  <c r="AC55" i="81" s="1"/>
  <c r="AB56" i="81" s="1"/>
  <c r="AX56" i="81"/>
  <c r="S56" i="81" s="1"/>
  <c r="AC56" i="81" s="1"/>
  <c r="AB57" i="81" s="1"/>
  <c r="AX57" i="81"/>
  <c r="S57" i="81" s="1"/>
  <c r="AC57" i="81" s="1"/>
  <c r="AB58" i="81" s="1"/>
  <c r="AX58" i="81"/>
  <c r="S58" i="81" s="1"/>
  <c r="AC58" i="81" s="1"/>
  <c r="AB59" i="81" s="1"/>
  <c r="AX59" i="81"/>
  <c r="S59" i="81" s="1"/>
  <c r="AC59" i="81" s="1"/>
  <c r="AB60" i="81" s="1"/>
  <c r="AX60" i="81"/>
  <c r="S60" i="81" s="1"/>
  <c r="AC60" i="81" s="1"/>
  <c r="AB61" i="81" s="1"/>
  <c r="AX61" i="81"/>
  <c r="S61" i="81" s="1"/>
  <c r="AC61" i="81" s="1"/>
  <c r="AB62" i="81" s="1"/>
  <c r="AX62" i="81"/>
  <c r="S62" i="81" s="1"/>
  <c r="AC62" i="81" s="1"/>
  <c r="AB63" i="81" s="1"/>
  <c r="AX63" i="81"/>
  <c r="S63" i="81" s="1"/>
  <c r="AC63" i="81" s="1"/>
  <c r="AB64" i="81" s="1"/>
  <c r="AX64" i="81"/>
  <c r="S64" i="81" s="1"/>
  <c r="AC64" i="81" s="1"/>
  <c r="AB65" i="81" s="1"/>
  <c r="AX65" i="81"/>
  <c r="S65" i="81" s="1"/>
  <c r="AC65" i="81" s="1"/>
  <c r="AB66" i="81" s="1"/>
  <c r="AX66" i="81"/>
  <c r="S66" i="81" s="1"/>
  <c r="AC66" i="81" s="1"/>
  <c r="AB67" i="81" s="1"/>
  <c r="AX67" i="81"/>
  <c r="S67" i="81" s="1"/>
  <c r="AC67" i="81" s="1"/>
  <c r="AB68" i="81" s="1"/>
  <c r="AX68" i="81"/>
  <c r="S68" i="81" s="1"/>
  <c r="AC68" i="81" s="1"/>
  <c r="AB69" i="81" s="1"/>
  <c r="AX69" i="81"/>
  <c r="S69" i="81" s="1"/>
  <c r="AC69" i="81" s="1"/>
  <c r="AB70" i="81" s="1"/>
  <c r="AX70" i="81"/>
  <c r="S70" i="81" s="1"/>
  <c r="AC70" i="81" s="1"/>
  <c r="AB71" i="81" s="1"/>
  <c r="AX71" i="81"/>
  <c r="S71" i="81" s="1"/>
  <c r="AC71" i="81" s="1"/>
  <c r="AB72" i="81" s="1"/>
  <c r="AX72" i="81"/>
  <c r="S72" i="81" s="1"/>
  <c r="AC72" i="81" s="1"/>
  <c r="AB73" i="81" s="1"/>
  <c r="AX73" i="81"/>
  <c r="S73" i="81" s="1"/>
  <c r="AC73" i="81" s="1"/>
  <c r="AB74" i="81" s="1"/>
  <c r="AX74" i="81"/>
  <c r="S74" i="81" s="1"/>
  <c r="AC74" i="81" s="1"/>
  <c r="AB75" i="81" s="1"/>
  <c r="AX75" i="81"/>
  <c r="S75" i="81" s="1"/>
  <c r="AC75" i="81" s="1"/>
  <c r="AB76" i="81" s="1"/>
  <c r="AX76" i="81"/>
  <c r="S76" i="81" s="1"/>
  <c r="AC76" i="81" s="1"/>
  <c r="AB77" i="81" s="1"/>
  <c r="AX77" i="81"/>
  <c r="S77" i="81" s="1"/>
  <c r="AC77" i="81" s="1"/>
  <c r="AB78" i="81" s="1"/>
  <c r="AX78" i="81"/>
  <c r="S78" i="81" s="1"/>
  <c r="AC78" i="81" s="1"/>
  <c r="AB79" i="81" s="1"/>
  <c r="AX79" i="81"/>
  <c r="S79" i="81" s="1"/>
  <c r="AC79" i="81" s="1"/>
  <c r="AB80" i="81" s="1"/>
  <c r="AX80" i="81"/>
  <c r="S80" i="81" s="1"/>
  <c r="AC80" i="81" s="1"/>
  <c r="AB81" i="81" s="1"/>
  <c r="AX81" i="81"/>
  <c r="S81" i="81" s="1"/>
  <c r="AC81" i="81" s="1"/>
  <c r="AB82" i="81" s="1"/>
  <c r="AX82" i="81"/>
  <c r="S82" i="81" s="1"/>
  <c r="AC82" i="81" s="1"/>
  <c r="AB83" i="81" s="1"/>
  <c r="AX83" i="81"/>
  <c r="S83" i="81" s="1"/>
  <c r="AC83" i="81" s="1"/>
  <c r="AB84" i="81" s="1"/>
  <c r="AX84" i="81"/>
  <c r="S84" i="81" s="1"/>
  <c r="AC84" i="81" s="1"/>
  <c r="AB85" i="81" s="1"/>
  <c r="AX85" i="81"/>
  <c r="S85" i="81" s="1"/>
  <c r="AC85" i="81" s="1"/>
  <c r="AB86" i="81" s="1"/>
  <c r="AX86" i="81"/>
  <c r="S86" i="81" s="1"/>
  <c r="AC86" i="81" s="1"/>
  <c r="AB87" i="81" s="1"/>
  <c r="AX87" i="81"/>
  <c r="S87" i="81" s="1"/>
  <c r="AC87" i="81" s="1"/>
  <c r="AB88" i="81" s="1"/>
  <c r="AX88" i="81"/>
  <c r="S88" i="81" s="1"/>
  <c r="AC88" i="81" s="1"/>
  <c r="AB89" i="81" s="1"/>
  <c r="AX89" i="81"/>
  <c r="S89" i="81" s="1"/>
  <c r="AC89" i="81" s="1"/>
  <c r="AB90" i="81" s="1"/>
  <c r="AX90" i="81"/>
  <c r="S90" i="81" s="1"/>
  <c r="AC90" i="81" s="1"/>
  <c r="AB91" i="81" s="1"/>
  <c r="AX91" i="81"/>
  <c r="S91" i="81" s="1"/>
  <c r="AC91" i="81" s="1"/>
  <c r="AB92" i="81" s="1"/>
  <c r="AX92" i="81"/>
  <c r="S92" i="81" s="1"/>
  <c r="AC92" i="81" s="1"/>
  <c r="AB93" i="81" s="1"/>
  <c r="AX93" i="81"/>
  <c r="S93" i="81" s="1"/>
  <c r="AC93" i="81" s="1"/>
  <c r="AB94" i="81" s="1"/>
  <c r="AX96" i="81"/>
  <c r="S96" i="81" s="1"/>
  <c r="AC96" i="81" s="1"/>
  <c r="AB97" i="81" s="1"/>
  <c r="AX94" i="81"/>
  <c r="S94" i="81" s="1"/>
  <c r="AC94" i="81" s="1"/>
  <c r="AB95" i="81" s="1"/>
  <c r="AX95" i="81"/>
  <c r="S95" i="81" s="1"/>
  <c r="AC95" i="81" s="1"/>
  <c r="AB96" i="81" s="1"/>
  <c r="AX97" i="81"/>
  <c r="S97" i="81" s="1"/>
  <c r="AC97" i="81" s="1"/>
  <c r="AB98" i="81" s="1"/>
  <c r="AS59" i="85"/>
  <c r="AL59" i="85"/>
  <c r="AU59" i="85" s="1"/>
  <c r="AS44" i="45"/>
  <c r="AL44" i="45"/>
  <c r="AU44" i="45" s="1"/>
  <c r="AS44" i="85"/>
  <c r="AL44" i="85"/>
  <c r="AU44" i="85" s="1"/>
  <c r="AS69" i="45"/>
  <c r="AL69" i="45"/>
  <c r="AU69" i="45" s="1"/>
  <c r="AS34" i="45"/>
  <c r="AL34" i="45"/>
  <c r="AU34" i="45" s="1"/>
  <c r="AJ96" i="37"/>
  <c r="AK96" i="37"/>
  <c r="AT96" i="37" s="1"/>
  <c r="AJ89" i="37"/>
  <c r="AK89" i="37"/>
  <c r="AT89" i="37" s="1"/>
  <c r="AJ83" i="37"/>
  <c r="AK83" i="37"/>
  <c r="AT83" i="37" s="1"/>
  <c r="AJ77" i="37"/>
  <c r="AK77" i="37"/>
  <c r="AT77" i="37" s="1"/>
  <c r="AJ71" i="37"/>
  <c r="AK71" i="37"/>
  <c r="AT71" i="37" s="1"/>
  <c r="AJ65" i="37"/>
  <c r="AK65" i="37"/>
  <c r="AT65" i="37" s="1"/>
  <c r="AJ59" i="37"/>
  <c r="AK59" i="37"/>
  <c r="AT59" i="37" s="1"/>
  <c r="AJ53" i="37"/>
  <c r="AK53" i="37"/>
  <c r="AT53" i="37" s="1"/>
  <c r="AJ47" i="37"/>
  <c r="AK47" i="37"/>
  <c r="AT47" i="37" s="1"/>
  <c r="AJ41" i="37"/>
  <c r="AK41" i="37"/>
  <c r="AT41" i="37" s="1"/>
  <c r="AJ35" i="37"/>
  <c r="AK35" i="37"/>
  <c r="AT35" i="37" s="1"/>
  <c r="AJ29" i="37"/>
  <c r="AK29" i="37"/>
  <c r="AT29" i="37" s="1"/>
  <c r="AJ23" i="37"/>
  <c r="AK23" i="37"/>
  <c r="AT23" i="37" s="1"/>
  <c r="AJ17" i="37"/>
  <c r="AK17" i="37"/>
  <c r="AT17" i="37" s="1"/>
  <c r="AJ11" i="37"/>
  <c r="AK11" i="37"/>
  <c r="AT11" i="37" s="1"/>
  <c r="AJ5" i="37"/>
  <c r="AK5" i="37"/>
  <c r="AT5" i="37" s="1"/>
  <c r="AS90" i="45"/>
  <c r="AL90" i="45"/>
  <c r="AU90" i="45" s="1"/>
  <c r="AH96" i="25"/>
  <c r="AQ96" i="25" s="1"/>
  <c r="AS93" i="45"/>
  <c r="AL93" i="45"/>
  <c r="AU93" i="45" s="1"/>
  <c r="AS21" i="85"/>
  <c r="AL21" i="85"/>
  <c r="AU21" i="85" s="1"/>
  <c r="AK93" i="89"/>
  <c r="AT93" i="89" s="1"/>
  <c r="AJ93" i="89"/>
  <c r="AK87" i="89"/>
  <c r="AT87" i="89" s="1"/>
  <c r="AJ87" i="89"/>
  <c r="AK81" i="89"/>
  <c r="AT81" i="89" s="1"/>
  <c r="AJ81" i="89"/>
  <c r="AK75" i="89"/>
  <c r="AT75" i="89" s="1"/>
  <c r="AJ75" i="89"/>
  <c r="AK69" i="89"/>
  <c r="AT69" i="89" s="1"/>
  <c r="AJ69" i="89"/>
  <c r="AJ63" i="89"/>
  <c r="AK63" i="89"/>
  <c r="AT63" i="89" s="1"/>
  <c r="AJ57" i="89"/>
  <c r="AK57" i="89"/>
  <c r="AT57" i="89" s="1"/>
  <c r="AK51" i="89"/>
  <c r="AT51" i="89" s="1"/>
  <c r="AJ51" i="89"/>
  <c r="AJ45" i="89"/>
  <c r="AK45" i="89"/>
  <c r="AT45" i="89" s="1"/>
  <c r="AJ39" i="89"/>
  <c r="AK39" i="89"/>
  <c r="AT39" i="89" s="1"/>
  <c r="AK33" i="89"/>
  <c r="AT33" i="89" s="1"/>
  <c r="AJ33" i="89"/>
  <c r="AJ27" i="89"/>
  <c r="AK27" i="89"/>
  <c r="AT27" i="89" s="1"/>
  <c r="AK21" i="89"/>
  <c r="AT21" i="89" s="1"/>
  <c r="AJ21" i="89"/>
  <c r="AJ15" i="89"/>
  <c r="AK15" i="89"/>
  <c r="AT15" i="89" s="1"/>
  <c r="AJ9" i="89"/>
  <c r="AK9" i="89"/>
  <c r="AT9" i="89" s="1"/>
  <c r="AB4" i="89"/>
  <c r="AJ3" i="89"/>
  <c r="AS66" i="85"/>
  <c r="AL66" i="85"/>
  <c r="AU66" i="85" s="1"/>
  <c r="AR94" i="73"/>
  <c r="AJ5" i="81" l="1"/>
  <c r="AK5" i="81"/>
  <c r="AT5" i="81" s="1"/>
  <c r="AE98" i="93"/>
  <c r="AF98" i="93"/>
  <c r="AO98" i="93" s="1"/>
  <c r="AO100" i="93" s="1"/>
  <c r="AG98" i="93"/>
  <c r="AP98" i="93" s="1"/>
  <c r="AP100" i="93" s="1"/>
  <c r="AC98" i="93"/>
  <c r="AS45" i="89"/>
  <c r="AL45" i="89"/>
  <c r="AU45" i="89" s="1"/>
  <c r="AJ60" i="81"/>
  <c r="AK60" i="81"/>
  <c r="AT60" i="81" s="1"/>
  <c r="AS15" i="89"/>
  <c r="AL15" i="89"/>
  <c r="AU15" i="89" s="1"/>
  <c r="AJ94" i="81"/>
  <c r="AK94" i="81"/>
  <c r="AT94" i="81" s="1"/>
  <c r="AJ88" i="81"/>
  <c r="AK88" i="81"/>
  <c r="AT88" i="81" s="1"/>
  <c r="AJ82" i="81"/>
  <c r="AK82" i="81"/>
  <c r="AT82" i="81" s="1"/>
  <c r="AJ76" i="81"/>
  <c r="AK76" i="81"/>
  <c r="AT76" i="81" s="1"/>
  <c r="AJ70" i="81"/>
  <c r="AK70" i="81"/>
  <c r="AT70" i="81" s="1"/>
  <c r="AJ64" i="81"/>
  <c r="AK64" i="81"/>
  <c r="AT64" i="81" s="1"/>
  <c r="AJ58" i="81"/>
  <c r="AK58" i="81"/>
  <c r="AT58" i="81" s="1"/>
  <c r="AJ52" i="81"/>
  <c r="AK52" i="81"/>
  <c r="AT52" i="81" s="1"/>
  <c r="AJ46" i="81"/>
  <c r="AK46" i="81"/>
  <c r="AT46" i="81" s="1"/>
  <c r="AJ40" i="81"/>
  <c r="AK40" i="81"/>
  <c r="AT40" i="81" s="1"/>
  <c r="AJ34" i="81"/>
  <c r="AK34" i="81"/>
  <c r="AT34" i="81" s="1"/>
  <c r="AJ28" i="81"/>
  <c r="AK28" i="81"/>
  <c r="AT28" i="81" s="1"/>
  <c r="AJ22" i="81"/>
  <c r="AK22" i="81"/>
  <c r="AT22" i="81" s="1"/>
  <c r="AJ16" i="81"/>
  <c r="AK16" i="81"/>
  <c r="AT16" i="81" s="1"/>
  <c r="AJ10" i="81"/>
  <c r="AK10" i="81"/>
  <c r="AT10" i="81" s="1"/>
  <c r="AS16" i="89"/>
  <c r="AL16" i="89"/>
  <c r="AU16" i="89" s="1"/>
  <c r="AS34" i="89"/>
  <c r="AL34" i="89"/>
  <c r="AU34" i="89" s="1"/>
  <c r="AS52" i="89"/>
  <c r="AL52" i="89"/>
  <c r="AU52" i="89" s="1"/>
  <c r="AS70" i="89"/>
  <c r="AL70" i="89"/>
  <c r="AU70" i="89" s="1"/>
  <c r="AS88" i="89"/>
  <c r="AL88" i="89"/>
  <c r="AU88" i="89" s="1"/>
  <c r="AI96" i="41"/>
  <c r="AN96" i="41"/>
  <c r="AH98" i="93"/>
  <c r="AQ98" i="93" s="1"/>
  <c r="AQ100" i="93" s="1"/>
  <c r="AZ3" i="93"/>
  <c r="AX7" i="93" s="1"/>
  <c r="S7" i="93" s="1"/>
  <c r="AC7" i="93" s="1"/>
  <c r="AB8" i="93" s="1"/>
  <c r="AX4" i="93"/>
  <c r="S4" i="93" s="1"/>
  <c r="AC4" i="93" s="1"/>
  <c r="AB5" i="93" s="1"/>
  <c r="AX5" i="93"/>
  <c r="S5" i="93" s="1"/>
  <c r="AC5" i="93" s="1"/>
  <c r="AB6" i="93" s="1"/>
  <c r="AX8" i="93"/>
  <c r="S8" i="93" s="1"/>
  <c r="AC8" i="93" s="1"/>
  <c r="AB9" i="93" s="1"/>
  <c r="AX9" i="93"/>
  <c r="S9" i="93" s="1"/>
  <c r="AC9" i="93" s="1"/>
  <c r="AB10" i="93" s="1"/>
  <c r="AX10" i="93"/>
  <c r="S10" i="93" s="1"/>
  <c r="AC10" i="93" s="1"/>
  <c r="AB11" i="93" s="1"/>
  <c r="AX11" i="93"/>
  <c r="S11" i="93" s="1"/>
  <c r="AC11" i="93" s="1"/>
  <c r="AB12" i="93" s="1"/>
  <c r="AX12" i="93"/>
  <c r="S12" i="93" s="1"/>
  <c r="AC12" i="93" s="1"/>
  <c r="AB13" i="93" s="1"/>
  <c r="AX13" i="93"/>
  <c r="S13" i="93" s="1"/>
  <c r="AC13" i="93" s="1"/>
  <c r="AB14" i="93" s="1"/>
  <c r="AX14" i="93"/>
  <c r="S14" i="93" s="1"/>
  <c r="AC14" i="93" s="1"/>
  <c r="AB15" i="93" s="1"/>
  <c r="AX15" i="93"/>
  <c r="S15" i="93" s="1"/>
  <c r="AC15" i="93" s="1"/>
  <c r="AB16" i="93" s="1"/>
  <c r="AX16" i="93"/>
  <c r="S16" i="93" s="1"/>
  <c r="AC16" i="93" s="1"/>
  <c r="AB17" i="93" s="1"/>
  <c r="AX17" i="93"/>
  <c r="S17" i="93" s="1"/>
  <c r="AC17" i="93" s="1"/>
  <c r="AB18" i="93" s="1"/>
  <c r="AX18" i="93"/>
  <c r="S18" i="93" s="1"/>
  <c r="AC18" i="93" s="1"/>
  <c r="AB19" i="93" s="1"/>
  <c r="AX19" i="93"/>
  <c r="S19" i="93" s="1"/>
  <c r="AC19" i="93" s="1"/>
  <c r="AB20" i="93" s="1"/>
  <c r="AX20" i="93"/>
  <c r="S20" i="93" s="1"/>
  <c r="AC20" i="93" s="1"/>
  <c r="AB21" i="93" s="1"/>
  <c r="AX21" i="93"/>
  <c r="S21" i="93" s="1"/>
  <c r="AC21" i="93" s="1"/>
  <c r="AB22" i="93" s="1"/>
  <c r="AX22" i="93"/>
  <c r="S22" i="93" s="1"/>
  <c r="AC22" i="93" s="1"/>
  <c r="AB23" i="93" s="1"/>
  <c r="AX23" i="93"/>
  <c r="S23" i="93" s="1"/>
  <c r="AC23" i="93" s="1"/>
  <c r="AB24" i="93" s="1"/>
  <c r="AX24" i="93"/>
  <c r="S24" i="93" s="1"/>
  <c r="AC24" i="93" s="1"/>
  <c r="AB25" i="93" s="1"/>
  <c r="AX25" i="93"/>
  <c r="S25" i="93" s="1"/>
  <c r="AC25" i="93" s="1"/>
  <c r="AB26" i="93" s="1"/>
  <c r="AX26" i="93"/>
  <c r="S26" i="93" s="1"/>
  <c r="AC26" i="93" s="1"/>
  <c r="AB27" i="93" s="1"/>
  <c r="AX27" i="93"/>
  <c r="S27" i="93" s="1"/>
  <c r="AC27" i="93" s="1"/>
  <c r="AB28" i="93" s="1"/>
  <c r="AX28" i="93"/>
  <c r="S28" i="93" s="1"/>
  <c r="AC28" i="93" s="1"/>
  <c r="AB29" i="93" s="1"/>
  <c r="AX29" i="93"/>
  <c r="S29" i="93" s="1"/>
  <c r="AC29" i="93" s="1"/>
  <c r="AB30" i="93" s="1"/>
  <c r="AX30" i="93"/>
  <c r="S30" i="93" s="1"/>
  <c r="AC30" i="93" s="1"/>
  <c r="AB31" i="93" s="1"/>
  <c r="AX31" i="93"/>
  <c r="S31" i="93" s="1"/>
  <c r="AC31" i="93" s="1"/>
  <c r="AB32" i="93" s="1"/>
  <c r="AX32" i="93"/>
  <c r="S32" i="93" s="1"/>
  <c r="AC32" i="93" s="1"/>
  <c r="AB33" i="93" s="1"/>
  <c r="AX33" i="93"/>
  <c r="S33" i="93" s="1"/>
  <c r="AC33" i="93" s="1"/>
  <c r="AB34" i="93" s="1"/>
  <c r="AX34" i="93"/>
  <c r="S34" i="93" s="1"/>
  <c r="AC34" i="93" s="1"/>
  <c r="AB35" i="93" s="1"/>
  <c r="AX35" i="93"/>
  <c r="S35" i="93" s="1"/>
  <c r="AC35" i="93" s="1"/>
  <c r="AB36" i="93" s="1"/>
  <c r="AX36" i="93"/>
  <c r="S36" i="93" s="1"/>
  <c r="AC36" i="93" s="1"/>
  <c r="AB37" i="93" s="1"/>
  <c r="AX37" i="93"/>
  <c r="S37" i="93" s="1"/>
  <c r="AC37" i="93" s="1"/>
  <c r="AB38" i="93" s="1"/>
  <c r="AX38" i="93"/>
  <c r="S38" i="93" s="1"/>
  <c r="AC38" i="93" s="1"/>
  <c r="AB39" i="93" s="1"/>
  <c r="AX39" i="93"/>
  <c r="S39" i="93" s="1"/>
  <c r="AC39" i="93" s="1"/>
  <c r="AB40" i="93" s="1"/>
  <c r="AX40" i="93"/>
  <c r="S40" i="93" s="1"/>
  <c r="AC40" i="93" s="1"/>
  <c r="AB41" i="93" s="1"/>
  <c r="AX41" i="93"/>
  <c r="S41" i="93" s="1"/>
  <c r="AC41" i="93" s="1"/>
  <c r="AB42" i="93" s="1"/>
  <c r="AX42" i="93"/>
  <c r="S42" i="93" s="1"/>
  <c r="AC42" i="93" s="1"/>
  <c r="AB43" i="93" s="1"/>
  <c r="AX43" i="93"/>
  <c r="S43" i="93" s="1"/>
  <c r="AC43" i="93" s="1"/>
  <c r="AB44" i="93" s="1"/>
  <c r="AX44" i="93"/>
  <c r="S44" i="93" s="1"/>
  <c r="AC44" i="93" s="1"/>
  <c r="AB45" i="93" s="1"/>
  <c r="AX45" i="93"/>
  <c r="S45" i="93" s="1"/>
  <c r="AC45" i="93" s="1"/>
  <c r="AB46" i="93" s="1"/>
  <c r="AX46" i="93"/>
  <c r="S46" i="93" s="1"/>
  <c r="AC46" i="93" s="1"/>
  <c r="AB47" i="93" s="1"/>
  <c r="AX47" i="93"/>
  <c r="S47" i="93" s="1"/>
  <c r="AC47" i="93" s="1"/>
  <c r="AB48" i="93" s="1"/>
  <c r="AX48" i="93"/>
  <c r="S48" i="93" s="1"/>
  <c r="AC48" i="93" s="1"/>
  <c r="AB49" i="93" s="1"/>
  <c r="AX49" i="93"/>
  <c r="S49" i="93" s="1"/>
  <c r="AC49" i="93" s="1"/>
  <c r="AB50" i="93" s="1"/>
  <c r="AX50" i="93"/>
  <c r="S50" i="93" s="1"/>
  <c r="AC50" i="93" s="1"/>
  <c r="AB51" i="93" s="1"/>
  <c r="AX51" i="93"/>
  <c r="S51" i="93" s="1"/>
  <c r="AC51" i="93" s="1"/>
  <c r="AB52" i="93" s="1"/>
  <c r="AX52" i="93"/>
  <c r="S52" i="93" s="1"/>
  <c r="AC52" i="93" s="1"/>
  <c r="AB53" i="93" s="1"/>
  <c r="AX53" i="93"/>
  <c r="S53" i="93" s="1"/>
  <c r="AC53" i="93" s="1"/>
  <c r="AB54" i="93" s="1"/>
  <c r="AX54" i="93"/>
  <c r="S54" i="93" s="1"/>
  <c r="AC54" i="93" s="1"/>
  <c r="AB55" i="93" s="1"/>
  <c r="AX55" i="93"/>
  <c r="S55" i="93" s="1"/>
  <c r="AC55" i="93" s="1"/>
  <c r="AB56" i="93" s="1"/>
  <c r="AX56" i="93"/>
  <c r="S56" i="93" s="1"/>
  <c r="AC56" i="93" s="1"/>
  <c r="AB57" i="93" s="1"/>
  <c r="AX57" i="93"/>
  <c r="S57" i="93" s="1"/>
  <c r="AC57" i="93" s="1"/>
  <c r="AB58" i="93" s="1"/>
  <c r="AX58" i="93"/>
  <c r="S58" i="93" s="1"/>
  <c r="AC58" i="93" s="1"/>
  <c r="AB59" i="93" s="1"/>
  <c r="AX59" i="93"/>
  <c r="S59" i="93" s="1"/>
  <c r="AC59" i="93" s="1"/>
  <c r="AB60" i="93" s="1"/>
  <c r="AX60" i="93"/>
  <c r="S60" i="93" s="1"/>
  <c r="AC60" i="93" s="1"/>
  <c r="AB61" i="93" s="1"/>
  <c r="AX61" i="93"/>
  <c r="S61" i="93" s="1"/>
  <c r="AC61" i="93" s="1"/>
  <c r="AB62" i="93" s="1"/>
  <c r="AX62" i="93"/>
  <c r="S62" i="93" s="1"/>
  <c r="AC62" i="93" s="1"/>
  <c r="AB63" i="93" s="1"/>
  <c r="AX63" i="93"/>
  <c r="S63" i="93" s="1"/>
  <c r="AC63" i="93" s="1"/>
  <c r="AB64" i="93" s="1"/>
  <c r="AX64" i="93"/>
  <c r="S64" i="93" s="1"/>
  <c r="AC64" i="93" s="1"/>
  <c r="AB65" i="93" s="1"/>
  <c r="AX65" i="93"/>
  <c r="S65" i="93" s="1"/>
  <c r="AC65" i="93" s="1"/>
  <c r="AB66" i="93" s="1"/>
  <c r="AX66" i="93"/>
  <c r="S66" i="93" s="1"/>
  <c r="AC66" i="93" s="1"/>
  <c r="AB67" i="93" s="1"/>
  <c r="AX67" i="93"/>
  <c r="S67" i="93" s="1"/>
  <c r="AC67" i="93" s="1"/>
  <c r="AB68" i="93" s="1"/>
  <c r="AX68" i="93"/>
  <c r="S68" i="93" s="1"/>
  <c r="AC68" i="93" s="1"/>
  <c r="AB69" i="93" s="1"/>
  <c r="AX69" i="93"/>
  <c r="S69" i="93" s="1"/>
  <c r="AC69" i="93" s="1"/>
  <c r="AB70" i="93" s="1"/>
  <c r="AX70" i="93"/>
  <c r="S70" i="93" s="1"/>
  <c r="AC70" i="93" s="1"/>
  <c r="AB71" i="93" s="1"/>
  <c r="AX71" i="93"/>
  <c r="S71" i="93" s="1"/>
  <c r="AC71" i="93" s="1"/>
  <c r="AB72" i="93" s="1"/>
  <c r="AX72" i="93"/>
  <c r="S72" i="93" s="1"/>
  <c r="AC72" i="93" s="1"/>
  <c r="AB73" i="93" s="1"/>
  <c r="AX73" i="93"/>
  <c r="S73" i="93" s="1"/>
  <c r="AC73" i="93" s="1"/>
  <c r="AB74" i="93" s="1"/>
  <c r="AX74" i="93"/>
  <c r="S74" i="93" s="1"/>
  <c r="AC74" i="93" s="1"/>
  <c r="AB75" i="93" s="1"/>
  <c r="AX75" i="93"/>
  <c r="S75" i="93" s="1"/>
  <c r="AC75" i="93" s="1"/>
  <c r="AB76" i="93" s="1"/>
  <c r="AX76" i="93"/>
  <c r="S76" i="93" s="1"/>
  <c r="AC76" i="93" s="1"/>
  <c r="AB77" i="93" s="1"/>
  <c r="AX77" i="93"/>
  <c r="S77" i="93" s="1"/>
  <c r="AC77" i="93" s="1"/>
  <c r="AB78" i="93" s="1"/>
  <c r="AX78" i="93"/>
  <c r="S78" i="93" s="1"/>
  <c r="AC78" i="93" s="1"/>
  <c r="AB79" i="93" s="1"/>
  <c r="AX79" i="93"/>
  <c r="S79" i="93" s="1"/>
  <c r="AC79" i="93" s="1"/>
  <c r="AB80" i="93" s="1"/>
  <c r="AX80" i="93"/>
  <c r="S80" i="93" s="1"/>
  <c r="AC80" i="93" s="1"/>
  <c r="AB81" i="93" s="1"/>
  <c r="AX81" i="93"/>
  <c r="S81" i="93" s="1"/>
  <c r="AC81" i="93" s="1"/>
  <c r="AB82" i="93" s="1"/>
  <c r="AX82" i="93"/>
  <c r="S82" i="93" s="1"/>
  <c r="AC82" i="93" s="1"/>
  <c r="AB83" i="93" s="1"/>
  <c r="AX83" i="93"/>
  <c r="S83" i="93" s="1"/>
  <c r="AC83" i="93" s="1"/>
  <c r="AB84" i="93" s="1"/>
  <c r="AX84" i="93"/>
  <c r="S84" i="93" s="1"/>
  <c r="AC84" i="93" s="1"/>
  <c r="AB85" i="93" s="1"/>
  <c r="AX85" i="93"/>
  <c r="S85" i="93" s="1"/>
  <c r="AC85" i="93" s="1"/>
  <c r="AB86" i="93" s="1"/>
  <c r="AX86" i="93"/>
  <c r="S86" i="93" s="1"/>
  <c r="AC86" i="93" s="1"/>
  <c r="AB87" i="93" s="1"/>
  <c r="AX87" i="93"/>
  <c r="S87" i="93" s="1"/>
  <c r="AC87" i="93" s="1"/>
  <c r="AB88" i="93" s="1"/>
  <c r="AX88" i="93"/>
  <c r="S88" i="93" s="1"/>
  <c r="AC88" i="93" s="1"/>
  <c r="AB89" i="93" s="1"/>
  <c r="AX89" i="93"/>
  <c r="S89" i="93" s="1"/>
  <c r="AC89" i="93" s="1"/>
  <c r="AB90" i="93" s="1"/>
  <c r="AX90" i="93"/>
  <c r="S90" i="93" s="1"/>
  <c r="AC90" i="93" s="1"/>
  <c r="AB91" i="93" s="1"/>
  <c r="AX91" i="93"/>
  <c r="S91" i="93" s="1"/>
  <c r="AC91" i="93" s="1"/>
  <c r="AB92" i="93" s="1"/>
  <c r="AX92" i="93"/>
  <c r="S92" i="93" s="1"/>
  <c r="AC92" i="93" s="1"/>
  <c r="AB93" i="93" s="1"/>
  <c r="AX93" i="93"/>
  <c r="S93" i="93" s="1"/>
  <c r="AC93" i="93" s="1"/>
  <c r="AB94" i="93" s="1"/>
  <c r="AX96" i="93"/>
  <c r="S96" i="93" s="1"/>
  <c r="AC96" i="93" s="1"/>
  <c r="AB97" i="93" s="1"/>
  <c r="AX94" i="93"/>
  <c r="S94" i="93" s="1"/>
  <c r="AC94" i="93" s="1"/>
  <c r="AB95" i="93" s="1"/>
  <c r="AX97" i="93"/>
  <c r="S97" i="93" s="1"/>
  <c r="AC97" i="93" s="1"/>
  <c r="AB98" i="93" s="1"/>
  <c r="AX95" i="93"/>
  <c r="S95" i="93" s="1"/>
  <c r="AC95" i="93" s="1"/>
  <c r="AB96" i="93" s="1"/>
  <c r="AK13" i="37"/>
  <c r="AT13" i="37" s="1"/>
  <c r="AJ13" i="37"/>
  <c r="AS31" i="37"/>
  <c r="AL31" i="37"/>
  <c r="AU31" i="37" s="1"/>
  <c r="AS49" i="37"/>
  <c r="AL49" i="37"/>
  <c r="AU49" i="37" s="1"/>
  <c r="AS18" i="89"/>
  <c r="AL18" i="89"/>
  <c r="AU18" i="89" s="1"/>
  <c r="AS72" i="89"/>
  <c r="AL72" i="89"/>
  <c r="AU72" i="89" s="1"/>
  <c r="AS90" i="89"/>
  <c r="AL90" i="89"/>
  <c r="AU90" i="89" s="1"/>
  <c r="AK8" i="37"/>
  <c r="AT8" i="37" s="1"/>
  <c r="AJ8" i="37"/>
  <c r="AS20" i="89"/>
  <c r="AL20" i="89"/>
  <c r="AU20" i="89" s="1"/>
  <c r="AS38" i="89"/>
  <c r="AL38" i="89"/>
  <c r="AU38" i="89" s="1"/>
  <c r="AS56" i="89"/>
  <c r="AL56" i="89"/>
  <c r="AU56" i="89" s="1"/>
  <c r="AS74" i="89"/>
  <c r="AL74" i="89"/>
  <c r="AU74" i="89" s="1"/>
  <c r="AS92" i="89"/>
  <c r="AL92" i="89"/>
  <c r="AU92" i="89" s="1"/>
  <c r="AR97" i="93"/>
  <c r="AS10" i="37"/>
  <c r="AL10" i="37"/>
  <c r="AU10" i="37" s="1"/>
  <c r="AS28" i="37"/>
  <c r="AL28" i="37"/>
  <c r="AU28" i="37" s="1"/>
  <c r="AS46" i="37"/>
  <c r="AL46" i="37"/>
  <c r="AU46" i="37" s="1"/>
  <c r="AS64" i="37"/>
  <c r="AL64" i="37"/>
  <c r="AU64" i="37" s="1"/>
  <c r="AJ90" i="81"/>
  <c r="AK90" i="81"/>
  <c r="AT90" i="81" s="1"/>
  <c r="AS3" i="89"/>
  <c r="AL3" i="89"/>
  <c r="AU3" i="89" s="1"/>
  <c r="AS21" i="89"/>
  <c r="AL21" i="89"/>
  <c r="AU21" i="89" s="1"/>
  <c r="AS75" i="89"/>
  <c r="AL75" i="89"/>
  <c r="AU75" i="89" s="1"/>
  <c r="AS93" i="89"/>
  <c r="AL93" i="89"/>
  <c r="AU93" i="89" s="1"/>
  <c r="AS17" i="37"/>
  <c r="AL17" i="37"/>
  <c r="AU17" i="37" s="1"/>
  <c r="AS35" i="37"/>
  <c r="AL35" i="37"/>
  <c r="AU35" i="37" s="1"/>
  <c r="AS53" i="37"/>
  <c r="AL53" i="37"/>
  <c r="AU53" i="37" s="1"/>
  <c r="AS71" i="37"/>
  <c r="AL71" i="37"/>
  <c r="AU71" i="37" s="1"/>
  <c r="AS89" i="37"/>
  <c r="AL89" i="37"/>
  <c r="AU89" i="37" s="1"/>
  <c r="AJ93" i="81"/>
  <c r="AK93" i="81"/>
  <c r="AT93" i="81" s="1"/>
  <c r="AJ87" i="81"/>
  <c r="AK87" i="81"/>
  <c r="AT87" i="81" s="1"/>
  <c r="AJ81" i="81"/>
  <c r="AK81" i="81"/>
  <c r="AT81" i="81" s="1"/>
  <c r="AJ75" i="81"/>
  <c r="AK75" i="81"/>
  <c r="AT75" i="81" s="1"/>
  <c r="AJ69" i="81"/>
  <c r="AK69" i="81"/>
  <c r="AT69" i="81" s="1"/>
  <c r="AJ63" i="81"/>
  <c r="AK63" i="81"/>
  <c r="AT63" i="81" s="1"/>
  <c r="AJ57" i="81"/>
  <c r="AK57" i="81"/>
  <c r="AT57" i="81" s="1"/>
  <c r="AJ51" i="81"/>
  <c r="AK51" i="81"/>
  <c r="AT51" i="81" s="1"/>
  <c r="AJ45" i="81"/>
  <c r="AK45" i="81"/>
  <c r="AT45" i="81" s="1"/>
  <c r="AJ39" i="81"/>
  <c r="AK39" i="81"/>
  <c r="AT39" i="81" s="1"/>
  <c r="AJ33" i="81"/>
  <c r="AK33" i="81"/>
  <c r="AT33" i="81" s="1"/>
  <c r="AJ27" i="81"/>
  <c r="AK27" i="81"/>
  <c r="AT27" i="81" s="1"/>
  <c r="AJ21" i="81"/>
  <c r="AK21" i="81"/>
  <c r="AT21" i="81" s="1"/>
  <c r="AJ15" i="81"/>
  <c r="AK15" i="81"/>
  <c r="AT15" i="81" s="1"/>
  <c r="AJ9" i="81"/>
  <c r="AK9" i="81"/>
  <c r="AT9" i="81" s="1"/>
  <c r="AJ3" i="81"/>
  <c r="AB4" i="81"/>
  <c r="AS24" i="37"/>
  <c r="AL24" i="37"/>
  <c r="AU24" i="37" s="1"/>
  <c r="AS42" i="37"/>
  <c r="AL42" i="37"/>
  <c r="AU42" i="37" s="1"/>
  <c r="AS60" i="37"/>
  <c r="AL60" i="37"/>
  <c r="AU60" i="37" s="1"/>
  <c r="AS78" i="37"/>
  <c r="AL78" i="37"/>
  <c r="AU78" i="37" s="1"/>
  <c r="AS95" i="37"/>
  <c r="AL95" i="37"/>
  <c r="AU95" i="37" s="1"/>
  <c r="AS17" i="89"/>
  <c r="AL17" i="89"/>
  <c r="AU17" i="89" s="1"/>
  <c r="AS35" i="89"/>
  <c r="AL35" i="89"/>
  <c r="AU35" i="89" s="1"/>
  <c r="AS53" i="89"/>
  <c r="AL53" i="89"/>
  <c r="AU53" i="89" s="1"/>
  <c r="AS71" i="89"/>
  <c r="AL71" i="89"/>
  <c r="AU71" i="89" s="1"/>
  <c r="AS89" i="89"/>
  <c r="AL89" i="89"/>
  <c r="AU89" i="89" s="1"/>
  <c r="AS19" i="37"/>
  <c r="AL19" i="37"/>
  <c r="AU19" i="37" s="1"/>
  <c r="AS73" i="37"/>
  <c r="AL73" i="37"/>
  <c r="AU73" i="37" s="1"/>
  <c r="AS91" i="37"/>
  <c r="AL91" i="37"/>
  <c r="AU91" i="37" s="1"/>
  <c r="AS36" i="89"/>
  <c r="AL36" i="89"/>
  <c r="AU36" i="89" s="1"/>
  <c r="AS54" i="89"/>
  <c r="AL54" i="89"/>
  <c r="AU54" i="89" s="1"/>
  <c r="AJ14" i="37"/>
  <c r="AK14" i="37"/>
  <c r="AT14" i="37" s="1"/>
  <c r="AS32" i="37"/>
  <c r="AL32" i="37"/>
  <c r="AU32" i="37" s="1"/>
  <c r="AS50" i="37"/>
  <c r="AL50" i="37"/>
  <c r="AU50" i="37" s="1"/>
  <c r="AS68" i="37"/>
  <c r="AL68" i="37"/>
  <c r="AU68" i="37" s="1"/>
  <c r="AS86" i="37"/>
  <c r="AL86" i="37"/>
  <c r="AU86" i="37" s="1"/>
  <c r="AS7" i="89"/>
  <c r="AL7" i="89"/>
  <c r="AU7" i="89" s="1"/>
  <c r="AS25" i="89"/>
  <c r="AL25" i="89"/>
  <c r="AU25" i="89" s="1"/>
  <c r="AS43" i="89"/>
  <c r="AL43" i="89"/>
  <c r="AU43" i="89" s="1"/>
  <c r="AS61" i="89"/>
  <c r="AL61" i="89"/>
  <c r="AU61" i="89" s="1"/>
  <c r="AS79" i="89"/>
  <c r="AL79" i="89"/>
  <c r="AU79" i="89" s="1"/>
  <c r="AS95" i="89"/>
  <c r="AL95" i="89"/>
  <c r="AU95" i="89" s="1"/>
  <c r="AS21" i="37"/>
  <c r="AL21" i="37"/>
  <c r="AU21" i="37" s="1"/>
  <c r="AS39" i="37"/>
  <c r="AL39" i="37"/>
  <c r="AU39" i="37" s="1"/>
  <c r="AS57" i="37"/>
  <c r="AL57" i="37"/>
  <c r="AU57" i="37" s="1"/>
  <c r="AS75" i="37"/>
  <c r="AL75" i="37"/>
  <c r="AU75" i="37" s="1"/>
  <c r="AS93" i="37"/>
  <c r="AL93" i="37"/>
  <c r="AU93" i="37" s="1"/>
  <c r="AS16" i="37"/>
  <c r="AL16" i="37"/>
  <c r="AU16" i="37" s="1"/>
  <c r="AS70" i="37"/>
  <c r="AL70" i="37"/>
  <c r="AU70" i="37" s="1"/>
  <c r="AS88" i="37"/>
  <c r="AL88" i="37"/>
  <c r="AU88" i="37" s="1"/>
  <c r="Y97" i="25"/>
  <c r="X97" i="25"/>
  <c r="AS27" i="89"/>
  <c r="AL27" i="89"/>
  <c r="AU27" i="89" s="1"/>
  <c r="AJ84" i="81"/>
  <c r="AK84" i="81"/>
  <c r="AT84" i="81" s="1"/>
  <c r="AJ4" i="89"/>
  <c r="AK4" i="89"/>
  <c r="AT4" i="89" s="1"/>
  <c r="AT100" i="89" s="1"/>
  <c r="AS39" i="89"/>
  <c r="AL39" i="89"/>
  <c r="AU39" i="89" s="1"/>
  <c r="AS57" i="89"/>
  <c r="AL57" i="89"/>
  <c r="AU57" i="89" s="1"/>
  <c r="AJ98" i="81"/>
  <c r="AS98" i="81" s="1"/>
  <c r="AK98" i="81"/>
  <c r="AT98" i="81" s="1"/>
  <c r="AK92" i="81"/>
  <c r="AT92" i="81" s="1"/>
  <c r="AJ92" i="81"/>
  <c r="AJ86" i="81"/>
  <c r="AK86" i="81"/>
  <c r="AT86" i="81" s="1"/>
  <c r="AK80" i="81"/>
  <c r="AT80" i="81" s="1"/>
  <c r="AJ80" i="81"/>
  <c r="AK74" i="81"/>
  <c r="AT74" i="81" s="1"/>
  <c r="AJ74" i="81"/>
  <c r="AJ68" i="81"/>
  <c r="AK68" i="81"/>
  <c r="AT68" i="81" s="1"/>
  <c r="AK62" i="81"/>
  <c r="AT62" i="81" s="1"/>
  <c r="AJ62" i="81"/>
  <c r="AK56" i="81"/>
  <c r="AT56" i="81" s="1"/>
  <c r="AJ56" i="81"/>
  <c r="AJ50" i="81"/>
  <c r="AK50" i="81"/>
  <c r="AT50" i="81" s="1"/>
  <c r="AK44" i="81"/>
  <c r="AT44" i="81" s="1"/>
  <c r="AJ44" i="81"/>
  <c r="AK38" i="81"/>
  <c r="AT38" i="81" s="1"/>
  <c r="AJ38" i="81"/>
  <c r="AJ32" i="81"/>
  <c r="AK32" i="81"/>
  <c r="AT32" i="81" s="1"/>
  <c r="AK26" i="81"/>
  <c r="AT26" i="81" s="1"/>
  <c r="AJ26" i="81"/>
  <c r="AJ20" i="81"/>
  <c r="AK20" i="81"/>
  <c r="AT20" i="81" s="1"/>
  <c r="AJ14" i="81"/>
  <c r="AK14" i="81"/>
  <c r="AT14" i="81" s="1"/>
  <c r="AJ8" i="81"/>
  <c r="AK8" i="81"/>
  <c r="AT8" i="81" s="1"/>
  <c r="AS22" i="89"/>
  <c r="AL22" i="89"/>
  <c r="AU22" i="89" s="1"/>
  <c r="AS40" i="89"/>
  <c r="AL40" i="89"/>
  <c r="AU40" i="89" s="1"/>
  <c r="AS58" i="89"/>
  <c r="AL58" i="89"/>
  <c r="AU58" i="89" s="1"/>
  <c r="AS76" i="89"/>
  <c r="AL76" i="89"/>
  <c r="AU76" i="89" s="1"/>
  <c r="AS97" i="89"/>
  <c r="AL97" i="89"/>
  <c r="AU97" i="89" s="1"/>
  <c r="AS37" i="37"/>
  <c r="AL37" i="37"/>
  <c r="AU37" i="37" s="1"/>
  <c r="AS55" i="37"/>
  <c r="AL55" i="37"/>
  <c r="AU55" i="37" s="1"/>
  <c r="AE95" i="73"/>
  <c r="W96" i="73"/>
  <c r="AF95" i="73"/>
  <c r="AO95" i="73" s="1"/>
  <c r="AG95" i="73"/>
  <c r="AP95" i="73" s="1"/>
  <c r="AS24" i="89"/>
  <c r="AL24" i="89"/>
  <c r="AU24" i="89" s="1"/>
  <c r="AS42" i="89"/>
  <c r="AL42" i="89"/>
  <c r="AU42" i="89" s="1"/>
  <c r="AS60" i="89"/>
  <c r="AL60" i="89"/>
  <c r="AU60" i="89" s="1"/>
  <c r="AS78" i="89"/>
  <c r="AL78" i="89"/>
  <c r="AU78" i="89" s="1"/>
  <c r="AS96" i="89"/>
  <c r="AL96" i="89"/>
  <c r="AU96" i="89" s="1"/>
  <c r="AU100" i="45"/>
  <c r="C11" i="45" s="1"/>
  <c r="AS4" i="45"/>
  <c r="AL4" i="45"/>
  <c r="AU4" i="45" s="1"/>
  <c r="AS8" i="89"/>
  <c r="AL8" i="89"/>
  <c r="AU8" i="89" s="1"/>
  <c r="AS26" i="89"/>
  <c r="AL26" i="89"/>
  <c r="AU26" i="89" s="1"/>
  <c r="AS44" i="89"/>
  <c r="AL44" i="89"/>
  <c r="AU44" i="89" s="1"/>
  <c r="AS62" i="89"/>
  <c r="AL62" i="89"/>
  <c r="AU62" i="89" s="1"/>
  <c r="AS80" i="89"/>
  <c r="AL80" i="89"/>
  <c r="AU80" i="89" s="1"/>
  <c r="AS34" i="37"/>
  <c r="AL34" i="37"/>
  <c r="AU34" i="37" s="1"/>
  <c r="AS52" i="37"/>
  <c r="AL52" i="37"/>
  <c r="AU52" i="37" s="1"/>
  <c r="AJ95" i="81"/>
  <c r="AK95" i="81"/>
  <c r="AT95" i="81" s="1"/>
  <c r="AS81" i="89"/>
  <c r="AL81" i="89"/>
  <c r="AU81" i="89" s="1"/>
  <c r="AS5" i="37"/>
  <c r="AL5" i="37"/>
  <c r="AU5" i="37" s="1"/>
  <c r="AS23" i="37"/>
  <c r="AL23" i="37"/>
  <c r="AU23" i="37" s="1"/>
  <c r="AS41" i="37"/>
  <c r="AL41" i="37"/>
  <c r="AU41" i="37" s="1"/>
  <c r="AS59" i="37"/>
  <c r="AL59" i="37"/>
  <c r="AU59" i="37" s="1"/>
  <c r="AS77" i="37"/>
  <c r="AL77" i="37"/>
  <c r="AU77" i="37" s="1"/>
  <c r="AS96" i="37"/>
  <c r="AL96" i="37"/>
  <c r="AU96" i="37" s="1"/>
  <c r="AJ96" i="81"/>
  <c r="AK96" i="81"/>
  <c r="AT96" i="81" s="1"/>
  <c r="AJ91" i="81"/>
  <c r="AK91" i="81"/>
  <c r="AT91" i="81" s="1"/>
  <c r="AJ85" i="81"/>
  <c r="AK85" i="81"/>
  <c r="AT85" i="81" s="1"/>
  <c r="AJ79" i="81"/>
  <c r="AK79" i="81"/>
  <c r="AT79" i="81" s="1"/>
  <c r="AJ73" i="81"/>
  <c r="AK73" i="81"/>
  <c r="AT73" i="81" s="1"/>
  <c r="AJ67" i="81"/>
  <c r="AK67" i="81"/>
  <c r="AT67" i="81" s="1"/>
  <c r="AJ61" i="81"/>
  <c r="AK61" i="81"/>
  <c r="AT61" i="81" s="1"/>
  <c r="AJ55" i="81"/>
  <c r="AK55" i="81"/>
  <c r="AT55" i="81" s="1"/>
  <c r="AJ49" i="81"/>
  <c r="AK49" i="81"/>
  <c r="AT49" i="81" s="1"/>
  <c r="AJ43" i="81"/>
  <c r="AK43" i="81"/>
  <c r="AT43" i="81" s="1"/>
  <c r="AJ37" i="81"/>
  <c r="AK37" i="81"/>
  <c r="AT37" i="81" s="1"/>
  <c r="AJ31" i="81"/>
  <c r="AK31" i="81"/>
  <c r="AT31" i="81" s="1"/>
  <c r="AJ25" i="81"/>
  <c r="AK25" i="81"/>
  <c r="AT25" i="81" s="1"/>
  <c r="AJ19" i="81"/>
  <c r="AK19" i="81"/>
  <c r="AT19" i="81" s="1"/>
  <c r="AJ13" i="81"/>
  <c r="AK13" i="81"/>
  <c r="AT13" i="81" s="1"/>
  <c r="AJ7" i="81"/>
  <c r="AK7" i="81"/>
  <c r="AT7" i="81" s="1"/>
  <c r="AJ12" i="37"/>
  <c r="AK12" i="37"/>
  <c r="AT12" i="37" s="1"/>
  <c r="AS30" i="37"/>
  <c r="AL30" i="37"/>
  <c r="AU30" i="37" s="1"/>
  <c r="AS48" i="37"/>
  <c r="AL48" i="37"/>
  <c r="AU48" i="37" s="1"/>
  <c r="AS66" i="37"/>
  <c r="AL66" i="37"/>
  <c r="AU66" i="37" s="1"/>
  <c r="AS84" i="37"/>
  <c r="AL84" i="37"/>
  <c r="AU84" i="37" s="1"/>
  <c r="AS23" i="89"/>
  <c r="AL23" i="89"/>
  <c r="AU23" i="89" s="1"/>
  <c r="AS41" i="89"/>
  <c r="AL41" i="89"/>
  <c r="AU41" i="89" s="1"/>
  <c r="AS59" i="89"/>
  <c r="AL59" i="89"/>
  <c r="AU59" i="89" s="1"/>
  <c r="AS77" i="89"/>
  <c r="AL77" i="89"/>
  <c r="AU77" i="89" s="1"/>
  <c r="AS94" i="89"/>
  <c r="AL94" i="89"/>
  <c r="AU94" i="89" s="1"/>
  <c r="AS25" i="37"/>
  <c r="AL25" i="37"/>
  <c r="AU25" i="37" s="1"/>
  <c r="AS79" i="37"/>
  <c r="AL79" i="37"/>
  <c r="AU79" i="37" s="1"/>
  <c r="AS97" i="37"/>
  <c r="AL97" i="37"/>
  <c r="AU97" i="37" s="1"/>
  <c r="AJ6" i="89"/>
  <c r="AK6" i="89"/>
  <c r="AT6" i="89" s="1"/>
  <c r="AS20" i="37"/>
  <c r="AL20" i="37"/>
  <c r="AU20" i="37" s="1"/>
  <c r="AS38" i="37"/>
  <c r="AL38" i="37"/>
  <c r="AU38" i="37" s="1"/>
  <c r="AS56" i="37"/>
  <c r="AL56" i="37"/>
  <c r="AU56" i="37" s="1"/>
  <c r="AS74" i="37"/>
  <c r="AL74" i="37"/>
  <c r="AU74" i="37" s="1"/>
  <c r="AS92" i="37"/>
  <c r="AL92" i="37"/>
  <c r="AU92" i="37" s="1"/>
  <c r="AS100" i="45"/>
  <c r="AS13" i="89"/>
  <c r="AL13" i="89"/>
  <c r="AU13" i="89" s="1"/>
  <c r="AS31" i="89"/>
  <c r="AL31" i="89"/>
  <c r="AU31" i="89" s="1"/>
  <c r="AS49" i="89"/>
  <c r="AL49" i="89"/>
  <c r="AU49" i="89" s="1"/>
  <c r="AS67" i="89"/>
  <c r="AL67" i="89"/>
  <c r="AU67" i="89" s="1"/>
  <c r="AS85" i="89"/>
  <c r="AL85" i="89"/>
  <c r="AU85" i="89" s="1"/>
  <c r="AS9" i="37"/>
  <c r="AL9" i="37"/>
  <c r="AU9" i="37" s="1"/>
  <c r="AS27" i="37"/>
  <c r="AL27" i="37"/>
  <c r="AU27" i="37" s="1"/>
  <c r="AS45" i="37"/>
  <c r="AL45" i="37"/>
  <c r="AU45" i="37" s="1"/>
  <c r="AS63" i="37"/>
  <c r="AL63" i="37"/>
  <c r="AU63" i="37" s="1"/>
  <c r="AS81" i="37"/>
  <c r="AL81" i="37"/>
  <c r="AU81" i="37" s="1"/>
  <c r="AS3" i="37"/>
  <c r="AL3" i="37"/>
  <c r="AU3" i="37" s="1"/>
  <c r="AS22" i="37"/>
  <c r="AL22" i="37"/>
  <c r="AU22" i="37" s="1"/>
  <c r="AS76" i="37"/>
  <c r="AL76" i="37"/>
  <c r="AU76" i="37" s="1"/>
  <c r="AS94" i="37"/>
  <c r="AL94" i="37"/>
  <c r="AU94" i="37" s="1"/>
  <c r="AI96" i="25"/>
  <c r="AN96" i="25"/>
  <c r="AJ6" i="37"/>
  <c r="AJ78" i="81"/>
  <c r="AK78" i="81"/>
  <c r="AT78" i="81" s="1"/>
  <c r="AJ72" i="81"/>
  <c r="AK72" i="81"/>
  <c r="AT72" i="81" s="1"/>
  <c r="AJ66" i="81"/>
  <c r="AK66" i="81"/>
  <c r="AT66" i="81" s="1"/>
  <c r="AJ48" i="81"/>
  <c r="AK48" i="81"/>
  <c r="AT48" i="81" s="1"/>
  <c r="AJ42" i="81"/>
  <c r="AK42" i="81"/>
  <c r="AT42" i="81" s="1"/>
  <c r="AJ36" i="81"/>
  <c r="AK36" i="81"/>
  <c r="AT36" i="81" s="1"/>
  <c r="AJ30" i="81"/>
  <c r="AK30" i="81"/>
  <c r="AT30" i="81" s="1"/>
  <c r="AJ24" i="81"/>
  <c r="AK24" i="81"/>
  <c r="AT24" i="81" s="1"/>
  <c r="AJ18" i="81"/>
  <c r="AK18" i="81"/>
  <c r="AT18" i="81" s="1"/>
  <c r="AJ12" i="81"/>
  <c r="AK12" i="81"/>
  <c r="AT12" i="81" s="1"/>
  <c r="AJ6" i="81"/>
  <c r="AK6" i="81"/>
  <c r="AT6" i="81" s="1"/>
  <c r="AL98" i="89"/>
  <c r="AU98" i="89" s="1"/>
  <c r="AR98" i="89"/>
  <c r="AR100" i="89" s="1"/>
  <c r="AS10" i="89"/>
  <c r="AL10" i="89"/>
  <c r="AU10" i="89" s="1"/>
  <c r="AS28" i="89"/>
  <c r="AL28" i="89"/>
  <c r="AU28" i="89" s="1"/>
  <c r="AS46" i="89"/>
  <c r="AL46" i="89"/>
  <c r="AU46" i="89" s="1"/>
  <c r="AS64" i="89"/>
  <c r="AL64" i="89"/>
  <c r="AU64" i="89" s="1"/>
  <c r="AS82" i="89"/>
  <c r="AL82" i="89"/>
  <c r="AU82" i="89" s="1"/>
  <c r="AS100" i="85"/>
  <c r="AS11" i="89"/>
  <c r="AL11" i="89"/>
  <c r="AU11" i="89" s="1"/>
  <c r="AS43" i="37"/>
  <c r="AL43" i="37"/>
  <c r="AU43" i="37" s="1"/>
  <c r="AS61" i="37"/>
  <c r="AL61" i="37"/>
  <c r="AU61" i="37" s="1"/>
  <c r="AI98" i="37"/>
  <c r="AN98" i="37"/>
  <c r="AN100" i="37" s="1"/>
  <c r="AS4" i="85"/>
  <c r="AL4" i="85"/>
  <c r="AU4" i="85" s="1"/>
  <c r="AU100" i="85" s="1"/>
  <c r="C11" i="85" s="1"/>
  <c r="F38" i="97" s="1"/>
  <c r="AS12" i="89"/>
  <c r="AL12" i="89"/>
  <c r="AU12" i="89" s="1"/>
  <c r="AS84" i="89"/>
  <c r="AL84" i="89"/>
  <c r="AU84" i="89" s="1"/>
  <c r="AK98" i="37"/>
  <c r="AT98" i="37" s="1"/>
  <c r="AG97" i="33"/>
  <c r="AP97" i="33" s="1"/>
  <c r="AF97" i="33"/>
  <c r="AO97" i="33" s="1"/>
  <c r="AE97" i="33"/>
  <c r="W98" i="33"/>
  <c r="AS14" i="89"/>
  <c r="AL14" i="89"/>
  <c r="AU14" i="89" s="1"/>
  <c r="AS32" i="89"/>
  <c r="AL32" i="89"/>
  <c r="AU32" i="89" s="1"/>
  <c r="AS50" i="89"/>
  <c r="AL50" i="89"/>
  <c r="AU50" i="89" s="1"/>
  <c r="AS68" i="89"/>
  <c r="AL68" i="89"/>
  <c r="AU68" i="89" s="1"/>
  <c r="AS86" i="89"/>
  <c r="AL86" i="89"/>
  <c r="AU86" i="89" s="1"/>
  <c r="AK4" i="37"/>
  <c r="AT4" i="37" s="1"/>
  <c r="AJ4" i="37"/>
  <c r="AS40" i="37"/>
  <c r="AL40" i="37"/>
  <c r="AU40" i="37" s="1"/>
  <c r="AS58" i="37"/>
  <c r="AL58" i="37"/>
  <c r="AU58" i="37" s="1"/>
  <c r="AN97" i="29"/>
  <c r="AI97" i="29"/>
  <c r="AS9" i="89"/>
  <c r="AL9" i="89"/>
  <c r="AU9" i="89" s="1"/>
  <c r="AS63" i="89"/>
  <c r="AL63" i="89"/>
  <c r="AU63" i="89" s="1"/>
  <c r="AJ54" i="81"/>
  <c r="AK54" i="81"/>
  <c r="AT54" i="81" s="1"/>
  <c r="AS33" i="89"/>
  <c r="AL33" i="89"/>
  <c r="AU33" i="89" s="1"/>
  <c r="AS51" i="89"/>
  <c r="AL51" i="89"/>
  <c r="AU51" i="89" s="1"/>
  <c r="AS69" i="89"/>
  <c r="AL69" i="89"/>
  <c r="AU69" i="89" s="1"/>
  <c r="AS87" i="89"/>
  <c r="AL87" i="89"/>
  <c r="AU87" i="89" s="1"/>
  <c r="AS11" i="37"/>
  <c r="AL11" i="37"/>
  <c r="AU11" i="37" s="1"/>
  <c r="AS29" i="37"/>
  <c r="AL29" i="37"/>
  <c r="AU29" i="37" s="1"/>
  <c r="AS47" i="37"/>
  <c r="AL47" i="37"/>
  <c r="AU47" i="37" s="1"/>
  <c r="AS65" i="37"/>
  <c r="AL65" i="37"/>
  <c r="AU65" i="37" s="1"/>
  <c r="AS83" i="37"/>
  <c r="AL83" i="37"/>
  <c r="AU83" i="37" s="1"/>
  <c r="AJ97" i="81"/>
  <c r="AK97" i="81"/>
  <c r="AT97" i="81" s="1"/>
  <c r="AJ89" i="81"/>
  <c r="AK89" i="81"/>
  <c r="AT89" i="81" s="1"/>
  <c r="AJ83" i="81"/>
  <c r="AK83" i="81"/>
  <c r="AT83" i="81" s="1"/>
  <c r="AJ77" i="81"/>
  <c r="AK77" i="81"/>
  <c r="AT77" i="81" s="1"/>
  <c r="AJ71" i="81"/>
  <c r="AK71" i="81"/>
  <c r="AT71" i="81" s="1"/>
  <c r="AJ65" i="81"/>
  <c r="AK65" i="81"/>
  <c r="AT65" i="81" s="1"/>
  <c r="AJ59" i="81"/>
  <c r="AK59" i="81"/>
  <c r="AT59" i="81" s="1"/>
  <c r="AJ53" i="81"/>
  <c r="AK53" i="81"/>
  <c r="AT53" i="81" s="1"/>
  <c r="AJ47" i="81"/>
  <c r="AK47" i="81"/>
  <c r="AT47" i="81" s="1"/>
  <c r="AJ41" i="81"/>
  <c r="AK41" i="81"/>
  <c r="AT41" i="81" s="1"/>
  <c r="AJ35" i="81"/>
  <c r="AK35" i="81"/>
  <c r="AT35" i="81" s="1"/>
  <c r="AJ29" i="81"/>
  <c r="AK29" i="81"/>
  <c r="AT29" i="81" s="1"/>
  <c r="AJ23" i="81"/>
  <c r="AK23" i="81"/>
  <c r="AT23" i="81" s="1"/>
  <c r="AJ17" i="81"/>
  <c r="AK17" i="81"/>
  <c r="AT17" i="81" s="1"/>
  <c r="AJ11" i="81"/>
  <c r="AK11" i="81"/>
  <c r="AT11" i="81" s="1"/>
  <c r="AS18" i="37"/>
  <c r="AL18" i="37"/>
  <c r="AU18" i="37" s="1"/>
  <c r="AS36" i="37"/>
  <c r="AL36" i="37"/>
  <c r="AU36" i="37" s="1"/>
  <c r="AS54" i="37"/>
  <c r="AL54" i="37"/>
  <c r="AU54" i="37" s="1"/>
  <c r="AS72" i="37"/>
  <c r="AL72" i="37"/>
  <c r="AU72" i="37" s="1"/>
  <c r="AS90" i="37"/>
  <c r="AL90" i="37"/>
  <c r="AU90" i="37" s="1"/>
  <c r="Z97" i="41"/>
  <c r="X97" i="41"/>
  <c r="Y97" i="41"/>
  <c r="AS29" i="89"/>
  <c r="AL29" i="89"/>
  <c r="AU29" i="89" s="1"/>
  <c r="AS47" i="89"/>
  <c r="AL47" i="89"/>
  <c r="AU47" i="89" s="1"/>
  <c r="AS65" i="89"/>
  <c r="AL65" i="89"/>
  <c r="AU65" i="89" s="1"/>
  <c r="AS83" i="89"/>
  <c r="AL83" i="89"/>
  <c r="AU83" i="89" s="1"/>
  <c r="AK7" i="37"/>
  <c r="AT7" i="37" s="1"/>
  <c r="AJ7" i="37"/>
  <c r="AS67" i="37"/>
  <c r="AL67" i="37"/>
  <c r="AU67" i="37" s="1"/>
  <c r="AS85" i="37"/>
  <c r="AL85" i="37"/>
  <c r="AU85" i="37" s="1"/>
  <c r="AS30" i="89"/>
  <c r="AL30" i="89"/>
  <c r="AU30" i="89" s="1"/>
  <c r="AS48" i="89"/>
  <c r="AL48" i="89"/>
  <c r="AU48" i="89" s="1"/>
  <c r="AS66" i="89"/>
  <c r="AL66" i="89"/>
  <c r="AU66" i="89" s="1"/>
  <c r="AS26" i="37"/>
  <c r="AL26" i="37"/>
  <c r="AU26" i="37" s="1"/>
  <c r="AS44" i="37"/>
  <c r="AL44" i="37"/>
  <c r="AU44" i="37" s="1"/>
  <c r="AS62" i="37"/>
  <c r="AL62" i="37"/>
  <c r="AU62" i="37" s="1"/>
  <c r="AS80" i="37"/>
  <c r="AL80" i="37"/>
  <c r="AU80" i="37" s="1"/>
  <c r="AS19" i="89"/>
  <c r="AL19" i="89"/>
  <c r="AU19" i="89" s="1"/>
  <c r="AS37" i="89"/>
  <c r="AL37" i="89"/>
  <c r="AU37" i="89" s="1"/>
  <c r="AS55" i="89"/>
  <c r="AL55" i="89"/>
  <c r="AU55" i="89" s="1"/>
  <c r="AS73" i="89"/>
  <c r="AL73" i="89"/>
  <c r="AU73" i="89" s="1"/>
  <c r="AS91" i="89"/>
  <c r="AL91" i="89"/>
  <c r="AU91" i="89" s="1"/>
  <c r="AS15" i="37"/>
  <c r="AL15" i="37"/>
  <c r="AU15" i="37" s="1"/>
  <c r="AS33" i="37"/>
  <c r="AL33" i="37"/>
  <c r="AU33" i="37" s="1"/>
  <c r="AS51" i="37"/>
  <c r="AL51" i="37"/>
  <c r="AU51" i="37" s="1"/>
  <c r="AS69" i="37"/>
  <c r="AL69" i="37"/>
  <c r="AU69" i="37" s="1"/>
  <c r="AS87" i="37"/>
  <c r="AL87" i="37"/>
  <c r="AU87" i="37" s="1"/>
  <c r="AS82" i="37"/>
  <c r="AL82" i="37"/>
  <c r="AU82" i="37" s="1"/>
  <c r="X98" i="29"/>
  <c r="Y98" i="29"/>
  <c r="AI98" i="81"/>
  <c r="AN98" i="81"/>
  <c r="AN100" i="81" s="1"/>
  <c r="AJ5" i="89"/>
  <c r="AK8" i="93" l="1"/>
  <c r="AT8" i="93" s="1"/>
  <c r="AJ8" i="93"/>
  <c r="AS24" i="81"/>
  <c r="AL24" i="81"/>
  <c r="AU24" i="81" s="1"/>
  <c r="AS3" i="81"/>
  <c r="AL3" i="81"/>
  <c r="AU3" i="81" s="1"/>
  <c r="AH97" i="41"/>
  <c r="AQ97" i="41" s="1"/>
  <c r="AR97" i="29"/>
  <c r="AS4" i="37"/>
  <c r="AL4" i="37"/>
  <c r="AU4" i="37" s="1"/>
  <c r="AS12" i="81"/>
  <c r="AL12" i="81"/>
  <c r="AU12" i="81" s="1"/>
  <c r="AS30" i="81"/>
  <c r="AL30" i="81"/>
  <c r="AU30" i="81" s="1"/>
  <c r="AS48" i="81"/>
  <c r="AL48" i="81"/>
  <c r="AU48" i="81" s="1"/>
  <c r="AS78" i="81"/>
  <c r="AL78" i="81"/>
  <c r="AU78" i="81" s="1"/>
  <c r="Y96" i="73"/>
  <c r="X96" i="73"/>
  <c r="AS9" i="81"/>
  <c r="AL9" i="81"/>
  <c r="AU9" i="81" s="1"/>
  <c r="AS27" i="81"/>
  <c r="AL27" i="81"/>
  <c r="AU27" i="81" s="1"/>
  <c r="AS45" i="81"/>
  <c r="AL45" i="81"/>
  <c r="AU45" i="81" s="1"/>
  <c r="AS63" i="81"/>
  <c r="AL63" i="81"/>
  <c r="AU63" i="81" s="1"/>
  <c r="AS81" i="81"/>
  <c r="AL81" i="81"/>
  <c r="AU81" i="81" s="1"/>
  <c r="AS90" i="81"/>
  <c r="AL90" i="81"/>
  <c r="AU90" i="81" s="1"/>
  <c r="AJ98" i="93"/>
  <c r="AS98" i="93" s="1"/>
  <c r="AK98" i="93"/>
  <c r="AT98" i="93" s="1"/>
  <c r="AJ91" i="93"/>
  <c r="AK91" i="93"/>
  <c r="AT91" i="93" s="1"/>
  <c r="AJ85" i="93"/>
  <c r="AK85" i="93"/>
  <c r="AT85" i="93" s="1"/>
  <c r="AJ79" i="93"/>
  <c r="AK79" i="93"/>
  <c r="AT79" i="93" s="1"/>
  <c r="AJ73" i="93"/>
  <c r="AK73" i="93"/>
  <c r="AT73" i="93" s="1"/>
  <c r="AJ67" i="93"/>
  <c r="AK67" i="93"/>
  <c r="AT67" i="93" s="1"/>
  <c r="AJ61" i="93"/>
  <c r="AK61" i="93"/>
  <c r="AT61" i="93" s="1"/>
  <c r="AJ55" i="93"/>
  <c r="AK55" i="93"/>
  <c r="AT55" i="93" s="1"/>
  <c r="AK49" i="93"/>
  <c r="AT49" i="93" s="1"/>
  <c r="AJ49" i="93"/>
  <c r="AK43" i="93"/>
  <c r="AT43" i="93" s="1"/>
  <c r="AJ43" i="93"/>
  <c r="AK37" i="93"/>
  <c r="AT37" i="93" s="1"/>
  <c r="AJ37" i="93"/>
  <c r="AK31" i="93"/>
  <c r="AT31" i="93" s="1"/>
  <c r="AJ31" i="93"/>
  <c r="AK25" i="93"/>
  <c r="AT25" i="93" s="1"/>
  <c r="AJ25" i="93"/>
  <c r="AJ19" i="93"/>
  <c r="AK19" i="93"/>
  <c r="AT19" i="93" s="1"/>
  <c r="AK13" i="93"/>
  <c r="AT13" i="93" s="1"/>
  <c r="AJ13" i="93"/>
  <c r="AX6" i="93"/>
  <c r="S6" i="93" s="1"/>
  <c r="AC6" i="93" s="1"/>
  <c r="AB7" i="93" s="1"/>
  <c r="AH98" i="29"/>
  <c r="AQ98" i="29" s="1"/>
  <c r="AQ100" i="29" s="1"/>
  <c r="AX3" i="29"/>
  <c r="S3" i="29" s="1"/>
  <c r="AC3" i="29" s="1"/>
  <c r="AZ3" i="29"/>
  <c r="AX4" i="29"/>
  <c r="S4" i="29" s="1"/>
  <c r="AC4" i="29" s="1"/>
  <c r="AB5" i="29" s="1"/>
  <c r="AX5" i="29"/>
  <c r="S5" i="29" s="1"/>
  <c r="AC5" i="29" s="1"/>
  <c r="AB6" i="29" s="1"/>
  <c r="AX6" i="29"/>
  <c r="S6" i="29" s="1"/>
  <c r="AC6" i="29" s="1"/>
  <c r="AB7" i="29" s="1"/>
  <c r="AX7" i="29"/>
  <c r="S7" i="29" s="1"/>
  <c r="AC7" i="29" s="1"/>
  <c r="AB8" i="29" s="1"/>
  <c r="AX8" i="29"/>
  <c r="S8" i="29" s="1"/>
  <c r="AC8" i="29" s="1"/>
  <c r="AB9" i="29" s="1"/>
  <c r="AX9" i="29"/>
  <c r="S9" i="29" s="1"/>
  <c r="AC9" i="29" s="1"/>
  <c r="AB10" i="29" s="1"/>
  <c r="AX10" i="29"/>
  <c r="S10" i="29" s="1"/>
  <c r="AC10" i="29" s="1"/>
  <c r="AB11" i="29" s="1"/>
  <c r="AX11" i="29"/>
  <c r="S11" i="29" s="1"/>
  <c r="AC11" i="29" s="1"/>
  <c r="AB12" i="29" s="1"/>
  <c r="AX12" i="29"/>
  <c r="S12" i="29" s="1"/>
  <c r="AC12" i="29" s="1"/>
  <c r="AB13" i="29" s="1"/>
  <c r="AX13" i="29"/>
  <c r="S13" i="29" s="1"/>
  <c r="AC13" i="29" s="1"/>
  <c r="AB14" i="29" s="1"/>
  <c r="AX14" i="29"/>
  <c r="S14" i="29" s="1"/>
  <c r="AC14" i="29" s="1"/>
  <c r="AB15" i="29" s="1"/>
  <c r="AX15" i="29"/>
  <c r="S15" i="29" s="1"/>
  <c r="AC15" i="29" s="1"/>
  <c r="AB16" i="29" s="1"/>
  <c r="AX16" i="29"/>
  <c r="S16" i="29" s="1"/>
  <c r="AC16" i="29" s="1"/>
  <c r="AB17" i="29" s="1"/>
  <c r="AX17" i="29"/>
  <c r="S17" i="29" s="1"/>
  <c r="AC17" i="29" s="1"/>
  <c r="AB18" i="29" s="1"/>
  <c r="AX18" i="29"/>
  <c r="S18" i="29" s="1"/>
  <c r="AC18" i="29" s="1"/>
  <c r="AB19" i="29" s="1"/>
  <c r="AX19" i="29"/>
  <c r="S19" i="29" s="1"/>
  <c r="AC19" i="29" s="1"/>
  <c r="AB20" i="29" s="1"/>
  <c r="AX20" i="29"/>
  <c r="S20" i="29" s="1"/>
  <c r="AC20" i="29" s="1"/>
  <c r="AB21" i="29" s="1"/>
  <c r="AX21" i="29"/>
  <c r="S21" i="29" s="1"/>
  <c r="AC21" i="29" s="1"/>
  <c r="AB22" i="29" s="1"/>
  <c r="AX22" i="29"/>
  <c r="S22" i="29" s="1"/>
  <c r="AC22" i="29" s="1"/>
  <c r="AB23" i="29" s="1"/>
  <c r="AX23" i="29"/>
  <c r="S23" i="29" s="1"/>
  <c r="AC23" i="29" s="1"/>
  <c r="AB24" i="29" s="1"/>
  <c r="AX24" i="29"/>
  <c r="S24" i="29" s="1"/>
  <c r="AC24" i="29" s="1"/>
  <c r="AB25" i="29" s="1"/>
  <c r="AX25" i="29"/>
  <c r="S25" i="29" s="1"/>
  <c r="AC25" i="29" s="1"/>
  <c r="AB26" i="29" s="1"/>
  <c r="AX26" i="29"/>
  <c r="S26" i="29" s="1"/>
  <c r="AC26" i="29" s="1"/>
  <c r="AB27" i="29" s="1"/>
  <c r="AX27" i="29"/>
  <c r="S27" i="29" s="1"/>
  <c r="AC27" i="29" s="1"/>
  <c r="AB28" i="29" s="1"/>
  <c r="AX28" i="29"/>
  <c r="S28" i="29" s="1"/>
  <c r="AC28" i="29" s="1"/>
  <c r="AB29" i="29" s="1"/>
  <c r="AX29" i="29"/>
  <c r="S29" i="29" s="1"/>
  <c r="AC29" i="29" s="1"/>
  <c r="AB30" i="29" s="1"/>
  <c r="AX30" i="29"/>
  <c r="S30" i="29" s="1"/>
  <c r="AC30" i="29" s="1"/>
  <c r="AB31" i="29" s="1"/>
  <c r="AX31" i="29"/>
  <c r="S31" i="29" s="1"/>
  <c r="AC31" i="29" s="1"/>
  <c r="AB32" i="29" s="1"/>
  <c r="AX32" i="29"/>
  <c r="S32" i="29" s="1"/>
  <c r="AC32" i="29" s="1"/>
  <c r="AB33" i="29" s="1"/>
  <c r="AX33" i="29"/>
  <c r="S33" i="29" s="1"/>
  <c r="AC33" i="29" s="1"/>
  <c r="AB34" i="29" s="1"/>
  <c r="AX34" i="29"/>
  <c r="S34" i="29" s="1"/>
  <c r="AC34" i="29" s="1"/>
  <c r="AB35" i="29" s="1"/>
  <c r="AX35" i="29"/>
  <c r="S35" i="29" s="1"/>
  <c r="AC35" i="29" s="1"/>
  <c r="AB36" i="29" s="1"/>
  <c r="AX36" i="29"/>
  <c r="S36" i="29" s="1"/>
  <c r="AC36" i="29" s="1"/>
  <c r="AB37" i="29" s="1"/>
  <c r="AX37" i="29"/>
  <c r="S37" i="29" s="1"/>
  <c r="AC37" i="29" s="1"/>
  <c r="AB38" i="29" s="1"/>
  <c r="AX38" i="29"/>
  <c r="S38" i="29" s="1"/>
  <c r="AC38" i="29" s="1"/>
  <c r="AB39" i="29" s="1"/>
  <c r="AX39" i="29"/>
  <c r="S39" i="29" s="1"/>
  <c r="AC39" i="29" s="1"/>
  <c r="AB40" i="29" s="1"/>
  <c r="AX40" i="29"/>
  <c r="S40" i="29" s="1"/>
  <c r="AC40" i="29" s="1"/>
  <c r="AB41" i="29" s="1"/>
  <c r="AX41" i="29"/>
  <c r="S41" i="29" s="1"/>
  <c r="AC41" i="29" s="1"/>
  <c r="AB42" i="29" s="1"/>
  <c r="AX42" i="29"/>
  <c r="S42" i="29" s="1"/>
  <c r="AC42" i="29" s="1"/>
  <c r="AB43" i="29" s="1"/>
  <c r="AX43" i="29"/>
  <c r="S43" i="29" s="1"/>
  <c r="AC43" i="29" s="1"/>
  <c r="AB44" i="29" s="1"/>
  <c r="AX44" i="29"/>
  <c r="S44" i="29" s="1"/>
  <c r="AC44" i="29" s="1"/>
  <c r="AB45" i="29" s="1"/>
  <c r="AX45" i="29"/>
  <c r="S45" i="29" s="1"/>
  <c r="AC45" i="29" s="1"/>
  <c r="AB46" i="29" s="1"/>
  <c r="AX46" i="29"/>
  <c r="S46" i="29" s="1"/>
  <c r="AC46" i="29" s="1"/>
  <c r="AB47" i="29" s="1"/>
  <c r="AX47" i="29"/>
  <c r="S47" i="29" s="1"/>
  <c r="AC47" i="29" s="1"/>
  <c r="AB48" i="29" s="1"/>
  <c r="AX48" i="29"/>
  <c r="S48" i="29" s="1"/>
  <c r="AC48" i="29" s="1"/>
  <c r="AB49" i="29" s="1"/>
  <c r="AX49" i="29"/>
  <c r="S49" i="29" s="1"/>
  <c r="AC49" i="29" s="1"/>
  <c r="AB50" i="29" s="1"/>
  <c r="AX50" i="29"/>
  <c r="S50" i="29" s="1"/>
  <c r="AC50" i="29" s="1"/>
  <c r="AB51" i="29" s="1"/>
  <c r="AX51" i="29"/>
  <c r="S51" i="29" s="1"/>
  <c r="AC51" i="29" s="1"/>
  <c r="AB52" i="29" s="1"/>
  <c r="AX52" i="29"/>
  <c r="S52" i="29" s="1"/>
  <c r="AC52" i="29" s="1"/>
  <c r="AB53" i="29" s="1"/>
  <c r="AX53" i="29"/>
  <c r="S53" i="29" s="1"/>
  <c r="AC53" i="29" s="1"/>
  <c r="AB54" i="29" s="1"/>
  <c r="AX54" i="29"/>
  <c r="S54" i="29" s="1"/>
  <c r="AC54" i="29" s="1"/>
  <c r="AB55" i="29" s="1"/>
  <c r="AX55" i="29"/>
  <c r="S55" i="29" s="1"/>
  <c r="AC55" i="29" s="1"/>
  <c r="AB56" i="29" s="1"/>
  <c r="AX56" i="29"/>
  <c r="S56" i="29" s="1"/>
  <c r="AC56" i="29" s="1"/>
  <c r="AB57" i="29" s="1"/>
  <c r="AX57" i="29"/>
  <c r="S57" i="29" s="1"/>
  <c r="AC57" i="29" s="1"/>
  <c r="AB58" i="29" s="1"/>
  <c r="AX58" i="29"/>
  <c r="S58" i="29" s="1"/>
  <c r="AC58" i="29" s="1"/>
  <c r="AB59" i="29" s="1"/>
  <c r="AX59" i="29"/>
  <c r="S59" i="29" s="1"/>
  <c r="AC59" i="29" s="1"/>
  <c r="AB60" i="29" s="1"/>
  <c r="AX60" i="29"/>
  <c r="S60" i="29" s="1"/>
  <c r="AC60" i="29" s="1"/>
  <c r="AB61" i="29" s="1"/>
  <c r="AX61" i="29"/>
  <c r="S61" i="29" s="1"/>
  <c r="AC61" i="29" s="1"/>
  <c r="AB62" i="29" s="1"/>
  <c r="AX62" i="29"/>
  <c r="S62" i="29" s="1"/>
  <c r="AC62" i="29" s="1"/>
  <c r="AB63" i="29" s="1"/>
  <c r="AX63" i="29"/>
  <c r="S63" i="29" s="1"/>
  <c r="AC63" i="29" s="1"/>
  <c r="AB64" i="29" s="1"/>
  <c r="AX64" i="29"/>
  <c r="S64" i="29" s="1"/>
  <c r="AC64" i="29" s="1"/>
  <c r="AB65" i="29" s="1"/>
  <c r="AX65" i="29"/>
  <c r="S65" i="29" s="1"/>
  <c r="AC65" i="29" s="1"/>
  <c r="AB66" i="29" s="1"/>
  <c r="AX66" i="29"/>
  <c r="S66" i="29" s="1"/>
  <c r="AC66" i="29" s="1"/>
  <c r="AB67" i="29" s="1"/>
  <c r="AX67" i="29"/>
  <c r="S67" i="29" s="1"/>
  <c r="AC67" i="29" s="1"/>
  <c r="AB68" i="29" s="1"/>
  <c r="AX68" i="29"/>
  <c r="S68" i="29" s="1"/>
  <c r="AC68" i="29" s="1"/>
  <c r="AB69" i="29" s="1"/>
  <c r="AX69" i="29"/>
  <c r="S69" i="29" s="1"/>
  <c r="AC69" i="29" s="1"/>
  <c r="AB70" i="29" s="1"/>
  <c r="AX70" i="29"/>
  <c r="S70" i="29" s="1"/>
  <c r="AC70" i="29" s="1"/>
  <c r="AB71" i="29" s="1"/>
  <c r="AX71" i="29"/>
  <c r="S71" i="29" s="1"/>
  <c r="AC71" i="29" s="1"/>
  <c r="AB72" i="29" s="1"/>
  <c r="AX72" i="29"/>
  <c r="S72" i="29" s="1"/>
  <c r="AC72" i="29" s="1"/>
  <c r="AB73" i="29" s="1"/>
  <c r="AX73" i="29"/>
  <c r="S73" i="29" s="1"/>
  <c r="AC73" i="29" s="1"/>
  <c r="AB74" i="29" s="1"/>
  <c r="AX74" i="29"/>
  <c r="S74" i="29" s="1"/>
  <c r="AC74" i="29" s="1"/>
  <c r="AB75" i="29" s="1"/>
  <c r="AX75" i="29"/>
  <c r="S75" i="29" s="1"/>
  <c r="AC75" i="29" s="1"/>
  <c r="AB76" i="29" s="1"/>
  <c r="AX76" i="29"/>
  <c r="S76" i="29" s="1"/>
  <c r="AC76" i="29" s="1"/>
  <c r="AB77" i="29" s="1"/>
  <c r="AX77" i="29"/>
  <c r="S77" i="29" s="1"/>
  <c r="AC77" i="29" s="1"/>
  <c r="AB78" i="29" s="1"/>
  <c r="AX78" i="29"/>
  <c r="S78" i="29" s="1"/>
  <c r="AC78" i="29" s="1"/>
  <c r="AB79" i="29" s="1"/>
  <c r="AX79" i="29"/>
  <c r="S79" i="29" s="1"/>
  <c r="AC79" i="29" s="1"/>
  <c r="AB80" i="29" s="1"/>
  <c r="AX80" i="29"/>
  <c r="S80" i="29" s="1"/>
  <c r="AC80" i="29" s="1"/>
  <c r="AB81" i="29" s="1"/>
  <c r="AX81" i="29"/>
  <c r="S81" i="29" s="1"/>
  <c r="AC81" i="29" s="1"/>
  <c r="AB82" i="29" s="1"/>
  <c r="AX82" i="29"/>
  <c r="S82" i="29" s="1"/>
  <c r="AC82" i="29" s="1"/>
  <c r="AB83" i="29" s="1"/>
  <c r="AX83" i="29"/>
  <c r="S83" i="29" s="1"/>
  <c r="AC83" i="29" s="1"/>
  <c r="AB84" i="29" s="1"/>
  <c r="AX84" i="29"/>
  <c r="S84" i="29" s="1"/>
  <c r="AC84" i="29" s="1"/>
  <c r="AB85" i="29" s="1"/>
  <c r="AX85" i="29"/>
  <c r="S85" i="29" s="1"/>
  <c r="AC85" i="29" s="1"/>
  <c r="AB86" i="29" s="1"/>
  <c r="AX86" i="29"/>
  <c r="S86" i="29" s="1"/>
  <c r="AC86" i="29" s="1"/>
  <c r="AB87" i="29" s="1"/>
  <c r="AX87" i="29"/>
  <c r="S87" i="29" s="1"/>
  <c r="AC87" i="29" s="1"/>
  <c r="AB88" i="29" s="1"/>
  <c r="AX88" i="29"/>
  <c r="S88" i="29" s="1"/>
  <c r="AC88" i="29" s="1"/>
  <c r="AB89" i="29" s="1"/>
  <c r="AX89" i="29"/>
  <c r="S89" i="29" s="1"/>
  <c r="AC89" i="29" s="1"/>
  <c r="AB90" i="29" s="1"/>
  <c r="AX90" i="29"/>
  <c r="S90" i="29" s="1"/>
  <c r="AC90" i="29" s="1"/>
  <c r="AB91" i="29" s="1"/>
  <c r="AX91" i="29"/>
  <c r="S91" i="29" s="1"/>
  <c r="AC91" i="29" s="1"/>
  <c r="AB92" i="29" s="1"/>
  <c r="AX92" i="29"/>
  <c r="S92" i="29" s="1"/>
  <c r="AC92" i="29" s="1"/>
  <c r="AB93" i="29" s="1"/>
  <c r="AX97" i="29"/>
  <c r="S97" i="29" s="1"/>
  <c r="AC97" i="29" s="1"/>
  <c r="AB98" i="29" s="1"/>
  <c r="AX93" i="29"/>
  <c r="S93" i="29" s="1"/>
  <c r="AC93" i="29" s="1"/>
  <c r="AB94" i="29" s="1"/>
  <c r="AX95" i="29"/>
  <c r="S95" i="29" s="1"/>
  <c r="AC95" i="29" s="1"/>
  <c r="AB96" i="29" s="1"/>
  <c r="AX94" i="29"/>
  <c r="S94" i="29" s="1"/>
  <c r="AC94" i="29" s="1"/>
  <c r="AB95" i="29" s="1"/>
  <c r="AX96" i="29"/>
  <c r="S96" i="29" s="1"/>
  <c r="AC96" i="29" s="1"/>
  <c r="AB97" i="29" s="1"/>
  <c r="AS7" i="37"/>
  <c r="AL7" i="37"/>
  <c r="AU7" i="37" s="1"/>
  <c r="AG97" i="41"/>
  <c r="AP97" i="41" s="1"/>
  <c r="AF97" i="41"/>
  <c r="AO97" i="41" s="1"/>
  <c r="AE97" i="41"/>
  <c r="W98" i="41"/>
  <c r="AS11" i="81"/>
  <c r="AL11" i="81"/>
  <c r="AU11" i="81" s="1"/>
  <c r="AS29" i="81"/>
  <c r="AL29" i="81"/>
  <c r="AU29" i="81" s="1"/>
  <c r="AS47" i="81"/>
  <c r="AL47" i="81"/>
  <c r="AU47" i="81" s="1"/>
  <c r="AS65" i="81"/>
  <c r="AL65" i="81"/>
  <c r="AU65" i="81" s="1"/>
  <c r="AS83" i="81"/>
  <c r="AL83" i="81"/>
  <c r="AU83" i="81" s="1"/>
  <c r="AS54" i="81"/>
  <c r="AL54" i="81"/>
  <c r="AU54" i="81" s="1"/>
  <c r="AT100" i="37"/>
  <c r="Z98" i="33"/>
  <c r="Y98" i="33"/>
  <c r="X98" i="33"/>
  <c r="AL98" i="37"/>
  <c r="AU98" i="37" s="1"/>
  <c r="AR98" i="37"/>
  <c r="AR100" i="37" s="1"/>
  <c r="AS6" i="37"/>
  <c r="AS100" i="37" s="1"/>
  <c r="AL6" i="37"/>
  <c r="AU6" i="37" s="1"/>
  <c r="AS7" i="81"/>
  <c r="AL7" i="81"/>
  <c r="AU7" i="81" s="1"/>
  <c r="AS25" i="81"/>
  <c r="AL25" i="81"/>
  <c r="AU25" i="81" s="1"/>
  <c r="AS43" i="81"/>
  <c r="AL43" i="81"/>
  <c r="AU43" i="81" s="1"/>
  <c r="AS61" i="81"/>
  <c r="AL61" i="81"/>
  <c r="AU61" i="81" s="1"/>
  <c r="AS79" i="81"/>
  <c r="AL79" i="81"/>
  <c r="AU79" i="81" s="1"/>
  <c r="AS96" i="81"/>
  <c r="AL96" i="81"/>
  <c r="AU96" i="81" s="1"/>
  <c r="AI95" i="73"/>
  <c r="AN95" i="73"/>
  <c r="AS14" i="81"/>
  <c r="AL14" i="81"/>
  <c r="AU14" i="81" s="1"/>
  <c r="AS32" i="81"/>
  <c r="AL32" i="81"/>
  <c r="AU32" i="81" s="1"/>
  <c r="AS50" i="81"/>
  <c r="AL50" i="81"/>
  <c r="AU50" i="81" s="1"/>
  <c r="AS68" i="81"/>
  <c r="AL68" i="81"/>
  <c r="AU68" i="81" s="1"/>
  <c r="AS86" i="81"/>
  <c r="AL86" i="81"/>
  <c r="AU86" i="81" s="1"/>
  <c r="AS84" i="81"/>
  <c r="AL84" i="81"/>
  <c r="AU84" i="81" s="1"/>
  <c r="AJ95" i="93"/>
  <c r="AK95" i="93"/>
  <c r="AT95" i="93" s="1"/>
  <c r="AJ90" i="93"/>
  <c r="AK90" i="93"/>
  <c r="AT90" i="93" s="1"/>
  <c r="AK84" i="93"/>
  <c r="AT84" i="93" s="1"/>
  <c r="AJ84" i="93"/>
  <c r="AK78" i="93"/>
  <c r="AT78" i="93" s="1"/>
  <c r="AJ78" i="93"/>
  <c r="AK72" i="93"/>
  <c r="AT72" i="93" s="1"/>
  <c r="AJ72" i="93"/>
  <c r="AK66" i="93"/>
  <c r="AT66" i="93" s="1"/>
  <c r="AJ66" i="93"/>
  <c r="AK60" i="93"/>
  <c r="AT60" i="93" s="1"/>
  <c r="AJ60" i="93"/>
  <c r="AK54" i="93"/>
  <c r="AT54" i="93" s="1"/>
  <c r="AJ54" i="93"/>
  <c r="AK48" i="93"/>
  <c r="AT48" i="93" s="1"/>
  <c r="AJ48" i="93"/>
  <c r="AK42" i="93"/>
  <c r="AT42" i="93" s="1"/>
  <c r="AJ42" i="93"/>
  <c r="AK36" i="93"/>
  <c r="AT36" i="93" s="1"/>
  <c r="AJ36" i="93"/>
  <c r="AJ30" i="93"/>
  <c r="AK30" i="93"/>
  <c r="AT30" i="93" s="1"/>
  <c r="AJ24" i="93"/>
  <c r="AK24" i="93"/>
  <c r="AT24" i="93" s="1"/>
  <c r="AJ18" i="93"/>
  <c r="AK18" i="93"/>
  <c r="AT18" i="93" s="1"/>
  <c r="AJ12" i="93"/>
  <c r="AK12" i="93"/>
  <c r="AT12" i="93" s="1"/>
  <c r="AJ6" i="93"/>
  <c r="AK6" i="93"/>
  <c r="AT6" i="93" s="1"/>
  <c r="AR96" i="41"/>
  <c r="AS10" i="81"/>
  <c r="AL10" i="81"/>
  <c r="AU10" i="81" s="1"/>
  <c r="AS28" i="81"/>
  <c r="AL28" i="81"/>
  <c r="AU28" i="81" s="1"/>
  <c r="AS46" i="81"/>
  <c r="AL46" i="81"/>
  <c r="AU46" i="81" s="1"/>
  <c r="AS64" i="81"/>
  <c r="AL64" i="81"/>
  <c r="AU64" i="81" s="1"/>
  <c r="AS82" i="81"/>
  <c r="AL82" i="81"/>
  <c r="AU82" i="81" s="1"/>
  <c r="Z98" i="29"/>
  <c r="AN97" i="33"/>
  <c r="AI97" i="33"/>
  <c r="AS18" i="81"/>
  <c r="AL18" i="81"/>
  <c r="AU18" i="81" s="1"/>
  <c r="AS36" i="81"/>
  <c r="AL36" i="81"/>
  <c r="AU36" i="81" s="1"/>
  <c r="AS66" i="81"/>
  <c r="AL66" i="81"/>
  <c r="AU66" i="81" s="1"/>
  <c r="AS6" i="89"/>
  <c r="AL6" i="89"/>
  <c r="AU6" i="89" s="1"/>
  <c r="AS38" i="81"/>
  <c r="AL38" i="81"/>
  <c r="AU38" i="81" s="1"/>
  <c r="AS56" i="81"/>
  <c r="AL56" i="81"/>
  <c r="AU56" i="81" s="1"/>
  <c r="AS74" i="81"/>
  <c r="AL74" i="81"/>
  <c r="AU74" i="81" s="1"/>
  <c r="AS92" i="81"/>
  <c r="AL92" i="81"/>
  <c r="AU92" i="81" s="1"/>
  <c r="AS14" i="37"/>
  <c r="AL14" i="37"/>
  <c r="AU14" i="37" s="1"/>
  <c r="AS15" i="81"/>
  <c r="AL15" i="81"/>
  <c r="AU15" i="81" s="1"/>
  <c r="AS33" i="81"/>
  <c r="AL33" i="81"/>
  <c r="AU33" i="81" s="1"/>
  <c r="AS51" i="81"/>
  <c r="AL51" i="81"/>
  <c r="AU51" i="81" s="1"/>
  <c r="AS69" i="81"/>
  <c r="AL69" i="81"/>
  <c r="AU69" i="81" s="1"/>
  <c r="AS87" i="81"/>
  <c r="AL87" i="81"/>
  <c r="AU87" i="81" s="1"/>
  <c r="AK97" i="93"/>
  <c r="AT97" i="93" s="1"/>
  <c r="AJ97" i="93"/>
  <c r="AJ89" i="93"/>
  <c r="AK89" i="93"/>
  <c r="AT89" i="93" s="1"/>
  <c r="AJ83" i="93"/>
  <c r="AK83" i="93"/>
  <c r="AT83" i="93" s="1"/>
  <c r="AJ77" i="93"/>
  <c r="AK77" i="93"/>
  <c r="AT77" i="93" s="1"/>
  <c r="AJ71" i="93"/>
  <c r="AK71" i="93"/>
  <c r="AT71" i="93" s="1"/>
  <c r="AJ65" i="93"/>
  <c r="AK65" i="93"/>
  <c r="AT65" i="93" s="1"/>
  <c r="AJ59" i="93"/>
  <c r="AK59" i="93"/>
  <c r="AT59" i="93" s="1"/>
  <c r="AJ53" i="93"/>
  <c r="AK53" i="93"/>
  <c r="AT53" i="93" s="1"/>
  <c r="AJ47" i="93"/>
  <c r="AK47" i="93"/>
  <c r="AT47" i="93" s="1"/>
  <c r="AJ41" i="93"/>
  <c r="AK41" i="93"/>
  <c r="AT41" i="93" s="1"/>
  <c r="AJ35" i="93"/>
  <c r="AK35" i="93"/>
  <c r="AT35" i="93" s="1"/>
  <c r="AJ29" i="93"/>
  <c r="AK29" i="93"/>
  <c r="AT29" i="93" s="1"/>
  <c r="AK23" i="93"/>
  <c r="AT23" i="93" s="1"/>
  <c r="AJ23" i="93"/>
  <c r="AJ17" i="93"/>
  <c r="AK17" i="93"/>
  <c r="AT17" i="93" s="1"/>
  <c r="AJ11" i="93"/>
  <c r="AK11" i="93"/>
  <c r="AT11" i="93" s="1"/>
  <c r="AJ5" i="93"/>
  <c r="AK5" i="93"/>
  <c r="AT5" i="93" s="1"/>
  <c r="AS5" i="89"/>
  <c r="AL5" i="89"/>
  <c r="AU5" i="89" s="1"/>
  <c r="AS17" i="81"/>
  <c r="AL17" i="81"/>
  <c r="AU17" i="81" s="1"/>
  <c r="AS35" i="81"/>
  <c r="AL35" i="81"/>
  <c r="AU35" i="81" s="1"/>
  <c r="AS53" i="81"/>
  <c r="AL53" i="81"/>
  <c r="AU53" i="81" s="1"/>
  <c r="AS71" i="81"/>
  <c r="AL71" i="81"/>
  <c r="AU71" i="81" s="1"/>
  <c r="AS89" i="81"/>
  <c r="AL89" i="81"/>
  <c r="AU89" i="81" s="1"/>
  <c r="AR96" i="25"/>
  <c r="AS13" i="81"/>
  <c r="AL13" i="81"/>
  <c r="AU13" i="81" s="1"/>
  <c r="AS31" i="81"/>
  <c r="AL31" i="81"/>
  <c r="AU31" i="81" s="1"/>
  <c r="AS49" i="81"/>
  <c r="AL49" i="81"/>
  <c r="AU49" i="81" s="1"/>
  <c r="AS67" i="81"/>
  <c r="AL67" i="81"/>
  <c r="AU67" i="81" s="1"/>
  <c r="AS85" i="81"/>
  <c r="AL85" i="81"/>
  <c r="AU85" i="81" s="1"/>
  <c r="AS20" i="81"/>
  <c r="AL20" i="81"/>
  <c r="AU20" i="81" s="1"/>
  <c r="AJ4" i="81"/>
  <c r="AK4" i="81"/>
  <c r="AT4" i="81" s="1"/>
  <c r="AT100" i="81" s="1"/>
  <c r="AS8" i="37"/>
  <c r="AL8" i="37"/>
  <c r="AU8" i="37" s="1"/>
  <c r="AS13" i="37"/>
  <c r="AL13" i="37"/>
  <c r="AU13" i="37" s="1"/>
  <c r="AJ94" i="93"/>
  <c r="AK94" i="93"/>
  <c r="AT94" i="93" s="1"/>
  <c r="AJ88" i="93"/>
  <c r="AK88" i="93"/>
  <c r="AT88" i="93" s="1"/>
  <c r="AJ82" i="93"/>
  <c r="AK82" i="93"/>
  <c r="AT82" i="93" s="1"/>
  <c r="AJ76" i="93"/>
  <c r="AK76" i="93"/>
  <c r="AT76" i="93" s="1"/>
  <c r="AJ70" i="93"/>
  <c r="AK70" i="93"/>
  <c r="AT70" i="93" s="1"/>
  <c r="AJ64" i="93"/>
  <c r="AK64" i="93"/>
  <c r="AT64" i="93" s="1"/>
  <c r="AJ58" i="93"/>
  <c r="AK58" i="93"/>
  <c r="AT58" i="93" s="1"/>
  <c r="AK52" i="93"/>
  <c r="AT52" i="93" s="1"/>
  <c r="AJ52" i="93"/>
  <c r="AK46" i="93"/>
  <c r="AT46" i="93" s="1"/>
  <c r="AJ46" i="93"/>
  <c r="AK40" i="93"/>
  <c r="AT40" i="93" s="1"/>
  <c r="AJ40" i="93"/>
  <c r="AK34" i="93"/>
  <c r="AT34" i="93" s="1"/>
  <c r="AJ34" i="93"/>
  <c r="AK28" i="93"/>
  <c r="AT28" i="93" s="1"/>
  <c r="AJ28" i="93"/>
  <c r="AJ22" i="93"/>
  <c r="AK22" i="93"/>
  <c r="AT22" i="93" s="1"/>
  <c r="AK16" i="93"/>
  <c r="AT16" i="93" s="1"/>
  <c r="AJ16" i="93"/>
  <c r="AK10" i="93"/>
  <c r="AT10" i="93" s="1"/>
  <c r="AJ10" i="93"/>
  <c r="AS16" i="81"/>
  <c r="AL16" i="81"/>
  <c r="AU16" i="81" s="1"/>
  <c r="AS34" i="81"/>
  <c r="AL34" i="81"/>
  <c r="AU34" i="81" s="1"/>
  <c r="AS52" i="81"/>
  <c r="AL52" i="81"/>
  <c r="AU52" i="81" s="1"/>
  <c r="AS70" i="81"/>
  <c r="AL70" i="81"/>
  <c r="AU70" i="81" s="1"/>
  <c r="AS88" i="81"/>
  <c r="AL88" i="81"/>
  <c r="AU88" i="81" s="1"/>
  <c r="AS60" i="81"/>
  <c r="AL60" i="81"/>
  <c r="AU60" i="81" s="1"/>
  <c r="AI98" i="93"/>
  <c r="AN98" i="93"/>
  <c r="AN100" i="93" s="1"/>
  <c r="AS42" i="81"/>
  <c r="AL42" i="81"/>
  <c r="AU42" i="81" s="1"/>
  <c r="AS26" i="81"/>
  <c r="AL26" i="81"/>
  <c r="AU26" i="81" s="1"/>
  <c r="AS44" i="81"/>
  <c r="AL44" i="81"/>
  <c r="AU44" i="81" s="1"/>
  <c r="AS62" i="81"/>
  <c r="AL62" i="81"/>
  <c r="AU62" i="81" s="1"/>
  <c r="AS80" i="81"/>
  <c r="AL80" i="81"/>
  <c r="AU80" i="81" s="1"/>
  <c r="AH97" i="25"/>
  <c r="AQ97" i="25" s="1"/>
  <c r="AS21" i="81"/>
  <c r="AL21" i="81"/>
  <c r="AU21" i="81" s="1"/>
  <c r="AS39" i="81"/>
  <c r="AL39" i="81"/>
  <c r="AU39" i="81" s="1"/>
  <c r="AS57" i="81"/>
  <c r="AL57" i="81"/>
  <c r="AU57" i="81" s="1"/>
  <c r="AS75" i="81"/>
  <c r="AL75" i="81"/>
  <c r="AU75" i="81" s="1"/>
  <c r="AS93" i="81"/>
  <c r="AL93" i="81"/>
  <c r="AU93" i="81" s="1"/>
  <c r="AJ93" i="93"/>
  <c r="AK93" i="93"/>
  <c r="AT93" i="93" s="1"/>
  <c r="AK87" i="93"/>
  <c r="AT87" i="93" s="1"/>
  <c r="AJ87" i="93"/>
  <c r="AK81" i="93"/>
  <c r="AT81" i="93" s="1"/>
  <c r="AJ81" i="93"/>
  <c r="AK75" i="93"/>
  <c r="AT75" i="93" s="1"/>
  <c r="AJ75" i="93"/>
  <c r="AK69" i="93"/>
  <c r="AT69" i="93" s="1"/>
  <c r="AJ69" i="93"/>
  <c r="AK63" i="93"/>
  <c r="AT63" i="93" s="1"/>
  <c r="AJ63" i="93"/>
  <c r="AK57" i="93"/>
  <c r="AT57" i="93" s="1"/>
  <c r="AJ57" i="93"/>
  <c r="AK51" i="93"/>
  <c r="AT51" i="93" s="1"/>
  <c r="AJ51" i="93"/>
  <c r="AK45" i="93"/>
  <c r="AT45" i="93" s="1"/>
  <c r="AJ45" i="93"/>
  <c r="AK39" i="93"/>
  <c r="AT39" i="93" s="1"/>
  <c r="AJ39" i="93"/>
  <c r="AJ33" i="93"/>
  <c r="AK33" i="93"/>
  <c r="AT33" i="93" s="1"/>
  <c r="AJ27" i="93"/>
  <c r="AK27" i="93"/>
  <c r="AT27" i="93" s="1"/>
  <c r="AJ21" i="93"/>
  <c r="AK21" i="93"/>
  <c r="AT21" i="93" s="1"/>
  <c r="AJ15" i="93"/>
  <c r="AK15" i="93"/>
  <c r="AT15" i="93" s="1"/>
  <c r="AK9" i="93"/>
  <c r="AT9" i="93" s="1"/>
  <c r="AJ9" i="93"/>
  <c r="AX3" i="93"/>
  <c r="S3" i="93" s="1"/>
  <c r="AC3" i="93" s="1"/>
  <c r="AS6" i="81"/>
  <c r="AL6" i="81"/>
  <c r="AU6" i="81" s="1"/>
  <c r="AS72" i="81"/>
  <c r="AL72" i="81"/>
  <c r="AU72" i="81" s="1"/>
  <c r="AL98" i="81"/>
  <c r="AU98" i="81" s="1"/>
  <c r="AR98" i="81"/>
  <c r="AR100" i="81" s="1"/>
  <c r="AS23" i="81"/>
  <c r="AL23" i="81"/>
  <c r="AU23" i="81" s="1"/>
  <c r="AS41" i="81"/>
  <c r="AL41" i="81"/>
  <c r="AU41" i="81" s="1"/>
  <c r="AS59" i="81"/>
  <c r="AL59" i="81"/>
  <c r="AU59" i="81" s="1"/>
  <c r="AS77" i="81"/>
  <c r="AL77" i="81"/>
  <c r="AU77" i="81" s="1"/>
  <c r="AS97" i="81"/>
  <c r="AL97" i="81"/>
  <c r="AU97" i="81" s="1"/>
  <c r="AS12" i="37"/>
  <c r="AL12" i="37"/>
  <c r="AU12" i="37" s="1"/>
  <c r="AS19" i="81"/>
  <c r="AL19" i="81"/>
  <c r="AU19" i="81" s="1"/>
  <c r="AS37" i="81"/>
  <c r="AL37" i="81"/>
  <c r="AU37" i="81" s="1"/>
  <c r="AS55" i="81"/>
  <c r="AL55" i="81"/>
  <c r="AU55" i="81" s="1"/>
  <c r="AS73" i="81"/>
  <c r="AL73" i="81"/>
  <c r="AU73" i="81" s="1"/>
  <c r="AS91" i="81"/>
  <c r="AL91" i="81"/>
  <c r="AU91" i="81" s="1"/>
  <c r="AS95" i="81"/>
  <c r="AL95" i="81"/>
  <c r="AU95" i="81" s="1"/>
  <c r="AS8" i="81"/>
  <c r="AL8" i="81"/>
  <c r="AU8" i="81" s="1"/>
  <c r="AS4" i="89"/>
  <c r="AS100" i="89" s="1"/>
  <c r="AL4" i="89"/>
  <c r="AU4" i="89" s="1"/>
  <c r="Z97" i="25"/>
  <c r="AJ96" i="93"/>
  <c r="AK96" i="93"/>
  <c r="AT96" i="93" s="1"/>
  <c r="AJ92" i="93"/>
  <c r="AK92" i="93"/>
  <c r="AT92" i="93" s="1"/>
  <c r="AJ86" i="93"/>
  <c r="AK86" i="93"/>
  <c r="AT86" i="93" s="1"/>
  <c r="AJ80" i="93"/>
  <c r="AK80" i="93"/>
  <c r="AT80" i="93" s="1"/>
  <c r="AJ74" i="93"/>
  <c r="AK74" i="93"/>
  <c r="AT74" i="93" s="1"/>
  <c r="AJ68" i="93"/>
  <c r="AK68" i="93"/>
  <c r="AT68" i="93" s="1"/>
  <c r="AJ62" i="93"/>
  <c r="AK62" i="93"/>
  <c r="AT62" i="93" s="1"/>
  <c r="AJ56" i="93"/>
  <c r="AK56" i="93"/>
  <c r="AT56" i="93" s="1"/>
  <c r="AJ50" i="93"/>
  <c r="AK50" i="93"/>
  <c r="AT50" i="93" s="1"/>
  <c r="AJ44" i="93"/>
  <c r="AK44" i="93"/>
  <c r="AT44" i="93" s="1"/>
  <c r="AJ38" i="93"/>
  <c r="AK38" i="93"/>
  <c r="AT38" i="93" s="1"/>
  <c r="AJ32" i="93"/>
  <c r="AK32" i="93"/>
  <c r="AT32" i="93" s="1"/>
  <c r="AJ26" i="93"/>
  <c r="AK26" i="93"/>
  <c r="AT26" i="93" s="1"/>
  <c r="AJ20" i="93"/>
  <c r="AK20" i="93"/>
  <c r="AT20" i="93" s="1"/>
  <c r="AK14" i="93"/>
  <c r="AT14" i="93" s="1"/>
  <c r="AJ14" i="93"/>
  <c r="AS22" i="81"/>
  <c r="AL22" i="81"/>
  <c r="AU22" i="81" s="1"/>
  <c r="AS40" i="81"/>
  <c r="AL40" i="81"/>
  <c r="AU40" i="81" s="1"/>
  <c r="AS58" i="81"/>
  <c r="AL58" i="81"/>
  <c r="AU58" i="81" s="1"/>
  <c r="AS76" i="81"/>
  <c r="AL76" i="81"/>
  <c r="AU76" i="81" s="1"/>
  <c r="AS94" i="81"/>
  <c r="AL94" i="81"/>
  <c r="AU94" i="81" s="1"/>
  <c r="AS5" i="81"/>
  <c r="AL5" i="81"/>
  <c r="AU5" i="81" s="1"/>
  <c r="AU100" i="37" l="1"/>
  <c r="C11" i="37" s="1"/>
  <c r="AU100" i="89"/>
  <c r="C11" i="89" s="1"/>
  <c r="F42" i="97" s="1"/>
  <c r="AS26" i="93"/>
  <c r="AL26" i="93"/>
  <c r="AU26" i="93" s="1"/>
  <c r="AS44" i="93"/>
  <c r="AL44" i="93"/>
  <c r="AU44" i="93" s="1"/>
  <c r="AS62" i="93"/>
  <c r="AL62" i="93"/>
  <c r="AU62" i="93" s="1"/>
  <c r="AS80" i="93"/>
  <c r="AL80" i="93"/>
  <c r="AU80" i="93" s="1"/>
  <c r="AS96" i="93"/>
  <c r="AL96" i="93"/>
  <c r="AU96" i="93" s="1"/>
  <c r="AS39" i="93"/>
  <c r="AL39" i="93"/>
  <c r="AU39" i="93" s="1"/>
  <c r="AS57" i="93"/>
  <c r="AL57" i="93"/>
  <c r="AU57" i="93" s="1"/>
  <c r="AS75" i="93"/>
  <c r="AL75" i="93"/>
  <c r="AU75" i="93" s="1"/>
  <c r="AS10" i="93"/>
  <c r="AL10" i="93"/>
  <c r="AU10" i="93" s="1"/>
  <c r="AS28" i="93"/>
  <c r="AL28" i="93"/>
  <c r="AU28" i="93" s="1"/>
  <c r="AS46" i="93"/>
  <c r="AL46" i="93"/>
  <c r="AU46" i="93" s="1"/>
  <c r="AS4" i="81"/>
  <c r="AL4" i="81"/>
  <c r="AU4" i="81" s="1"/>
  <c r="AS11" i="93"/>
  <c r="AL11" i="93"/>
  <c r="AU11" i="93" s="1"/>
  <c r="AS29" i="93"/>
  <c r="AL29" i="93"/>
  <c r="AU29" i="93" s="1"/>
  <c r="AS47" i="93"/>
  <c r="AL47" i="93"/>
  <c r="AU47" i="93" s="1"/>
  <c r="AS65" i="93"/>
  <c r="AL65" i="93"/>
  <c r="AU65" i="93" s="1"/>
  <c r="AS83" i="93"/>
  <c r="AL83" i="93"/>
  <c r="AU83" i="93" s="1"/>
  <c r="AS42" i="93"/>
  <c r="AL42" i="93"/>
  <c r="AU42" i="93" s="1"/>
  <c r="AS60" i="93"/>
  <c r="AL60" i="93"/>
  <c r="AU60" i="93" s="1"/>
  <c r="AS78" i="93"/>
  <c r="AL78" i="93"/>
  <c r="AU78" i="93" s="1"/>
  <c r="AJ93" i="29"/>
  <c r="AK93" i="29"/>
  <c r="AT93" i="29" s="1"/>
  <c r="AJ87" i="29"/>
  <c r="AK87" i="29"/>
  <c r="AT87" i="29" s="1"/>
  <c r="AJ81" i="29"/>
  <c r="AK81" i="29"/>
  <c r="AT81" i="29" s="1"/>
  <c r="AJ75" i="29"/>
  <c r="AK75" i="29"/>
  <c r="AT75" i="29" s="1"/>
  <c r="AJ69" i="29"/>
  <c r="AK69" i="29"/>
  <c r="AT69" i="29" s="1"/>
  <c r="AJ63" i="29"/>
  <c r="AK63" i="29"/>
  <c r="AT63" i="29" s="1"/>
  <c r="AJ57" i="29"/>
  <c r="AK57" i="29"/>
  <c r="AT57" i="29" s="1"/>
  <c r="AJ51" i="29"/>
  <c r="AK51" i="29"/>
  <c r="AT51" i="29" s="1"/>
  <c r="AJ45" i="29"/>
  <c r="AK45" i="29"/>
  <c r="AT45" i="29" s="1"/>
  <c r="AJ39" i="29"/>
  <c r="AK39" i="29"/>
  <c r="AT39" i="29" s="1"/>
  <c r="AJ33" i="29"/>
  <c r="AK33" i="29"/>
  <c r="AT33" i="29" s="1"/>
  <c r="AJ27" i="29"/>
  <c r="AK27" i="29"/>
  <c r="AT27" i="29" s="1"/>
  <c r="AJ21" i="29"/>
  <c r="AK21" i="29"/>
  <c r="AT21" i="29" s="1"/>
  <c r="AJ15" i="29"/>
  <c r="AK15" i="29"/>
  <c r="AT15" i="29" s="1"/>
  <c r="AJ9" i="29"/>
  <c r="AK9" i="29"/>
  <c r="AT9" i="29" s="1"/>
  <c r="AB4" i="29"/>
  <c r="AJ3" i="29"/>
  <c r="AS19" i="93"/>
  <c r="AL19" i="93"/>
  <c r="AU19" i="93" s="1"/>
  <c r="AS55" i="93"/>
  <c r="AL55" i="93"/>
  <c r="AU55" i="93" s="1"/>
  <c r="AS73" i="93"/>
  <c r="AL73" i="93"/>
  <c r="AU73" i="93" s="1"/>
  <c r="AS91" i="93"/>
  <c r="AL91" i="93"/>
  <c r="AU91" i="93" s="1"/>
  <c r="AS100" i="81"/>
  <c r="AS14" i="93"/>
  <c r="AL14" i="93"/>
  <c r="AU14" i="93" s="1"/>
  <c r="AF97" i="25"/>
  <c r="AO97" i="25" s="1"/>
  <c r="AE97" i="25"/>
  <c r="W98" i="25"/>
  <c r="AG97" i="25"/>
  <c r="AP97" i="25" s="1"/>
  <c r="AJ3" i="93"/>
  <c r="AB4" i="93"/>
  <c r="AS21" i="93"/>
  <c r="AL21" i="93"/>
  <c r="AU21" i="93" s="1"/>
  <c r="AS93" i="93"/>
  <c r="AL93" i="93"/>
  <c r="AU93" i="93" s="1"/>
  <c r="AS64" i="93"/>
  <c r="AL64" i="93"/>
  <c r="AU64" i="93" s="1"/>
  <c r="AS82" i="93"/>
  <c r="AL82" i="93"/>
  <c r="AU82" i="93" s="1"/>
  <c r="AS6" i="93"/>
  <c r="AL6" i="93"/>
  <c r="AU6" i="93" s="1"/>
  <c r="AS24" i="93"/>
  <c r="AL24" i="93"/>
  <c r="AU24" i="93" s="1"/>
  <c r="AS95" i="93"/>
  <c r="AL95" i="93"/>
  <c r="AU95" i="93" s="1"/>
  <c r="Y98" i="41"/>
  <c r="X98" i="41"/>
  <c r="AK97" i="29"/>
  <c r="AT97" i="29" s="1"/>
  <c r="AJ97" i="29"/>
  <c r="AJ92" i="29"/>
  <c r="AK92" i="29"/>
  <c r="AT92" i="29" s="1"/>
  <c r="AJ86" i="29"/>
  <c r="AK86" i="29"/>
  <c r="AT86" i="29" s="1"/>
  <c r="AJ80" i="29"/>
  <c r="AK80" i="29"/>
  <c r="AT80" i="29" s="1"/>
  <c r="AJ74" i="29"/>
  <c r="AK74" i="29"/>
  <c r="AT74" i="29" s="1"/>
  <c r="AJ68" i="29"/>
  <c r="AK68" i="29"/>
  <c r="AT68" i="29" s="1"/>
  <c r="AJ62" i="29"/>
  <c r="AK62" i="29"/>
  <c r="AT62" i="29" s="1"/>
  <c r="AJ56" i="29"/>
  <c r="AK56" i="29"/>
  <c r="AT56" i="29" s="1"/>
  <c r="AJ50" i="29"/>
  <c r="AK50" i="29"/>
  <c r="AT50" i="29" s="1"/>
  <c r="AJ44" i="29"/>
  <c r="AK44" i="29"/>
  <c r="AT44" i="29" s="1"/>
  <c r="AJ38" i="29"/>
  <c r="AK38" i="29"/>
  <c r="AT38" i="29" s="1"/>
  <c r="AJ32" i="29"/>
  <c r="AK32" i="29"/>
  <c r="AT32" i="29" s="1"/>
  <c r="AJ26" i="29"/>
  <c r="AK26" i="29"/>
  <c r="AT26" i="29" s="1"/>
  <c r="AJ20" i="29"/>
  <c r="AK20" i="29"/>
  <c r="AT20" i="29" s="1"/>
  <c r="AJ14" i="29"/>
  <c r="AK14" i="29"/>
  <c r="AT14" i="29" s="1"/>
  <c r="AK8" i="29"/>
  <c r="AT8" i="29" s="1"/>
  <c r="AJ8" i="29"/>
  <c r="AS25" i="93"/>
  <c r="AL25" i="93"/>
  <c r="AU25" i="93" s="1"/>
  <c r="AS43" i="93"/>
  <c r="AL43" i="93"/>
  <c r="AU43" i="93" s="1"/>
  <c r="AS32" i="93"/>
  <c r="AL32" i="93"/>
  <c r="AU32" i="93" s="1"/>
  <c r="AS50" i="93"/>
  <c r="AL50" i="93"/>
  <c r="AU50" i="93" s="1"/>
  <c r="AS68" i="93"/>
  <c r="AL68" i="93"/>
  <c r="AU68" i="93" s="1"/>
  <c r="AS86" i="93"/>
  <c r="AL86" i="93"/>
  <c r="AU86" i="93" s="1"/>
  <c r="AS9" i="93"/>
  <c r="AL9" i="93"/>
  <c r="AU9" i="93" s="1"/>
  <c r="AS45" i="93"/>
  <c r="AL45" i="93"/>
  <c r="AU45" i="93" s="1"/>
  <c r="AS63" i="93"/>
  <c r="AL63" i="93"/>
  <c r="AU63" i="93" s="1"/>
  <c r="AS81" i="93"/>
  <c r="AL81" i="93"/>
  <c r="AU81" i="93" s="1"/>
  <c r="AS16" i="93"/>
  <c r="AL16" i="93"/>
  <c r="AU16" i="93" s="1"/>
  <c r="AS34" i="93"/>
  <c r="AL34" i="93"/>
  <c r="AU34" i="93" s="1"/>
  <c r="AS52" i="93"/>
  <c r="AL52" i="93"/>
  <c r="AU52" i="93" s="1"/>
  <c r="AS17" i="93"/>
  <c r="AL17" i="93"/>
  <c r="AU17" i="93" s="1"/>
  <c r="AS35" i="93"/>
  <c r="AL35" i="93"/>
  <c r="AU35" i="93" s="1"/>
  <c r="AS53" i="93"/>
  <c r="AL53" i="93"/>
  <c r="AU53" i="93" s="1"/>
  <c r="AS71" i="93"/>
  <c r="AL71" i="93"/>
  <c r="AU71" i="93" s="1"/>
  <c r="AS89" i="93"/>
  <c r="AL89" i="93"/>
  <c r="AU89" i="93" s="1"/>
  <c r="AS48" i="93"/>
  <c r="AL48" i="93"/>
  <c r="AU48" i="93" s="1"/>
  <c r="AS66" i="93"/>
  <c r="AL66" i="93"/>
  <c r="AU66" i="93" s="1"/>
  <c r="AS84" i="93"/>
  <c r="AL84" i="93"/>
  <c r="AU84" i="93" s="1"/>
  <c r="AH98" i="33"/>
  <c r="AQ98" i="33" s="1"/>
  <c r="AQ100" i="33" s="1"/>
  <c r="AX4" i="33"/>
  <c r="S4" i="33" s="1"/>
  <c r="AC4" i="33" s="1"/>
  <c r="AB5" i="33" s="1"/>
  <c r="AZ3" i="33"/>
  <c r="AX6" i="33" s="1"/>
  <c r="S6" i="33" s="1"/>
  <c r="AC6" i="33" s="1"/>
  <c r="AB7" i="33" s="1"/>
  <c r="AX5" i="33"/>
  <c r="S5" i="33" s="1"/>
  <c r="AC5" i="33" s="1"/>
  <c r="AB6" i="33" s="1"/>
  <c r="AX7" i="33"/>
  <c r="S7" i="33" s="1"/>
  <c r="AC7" i="33" s="1"/>
  <c r="AB8" i="33" s="1"/>
  <c r="AX8" i="33"/>
  <c r="S8" i="33" s="1"/>
  <c r="AC8" i="33" s="1"/>
  <c r="AB9" i="33" s="1"/>
  <c r="AX9" i="33"/>
  <c r="S9" i="33" s="1"/>
  <c r="AC9" i="33" s="1"/>
  <c r="AB10" i="33" s="1"/>
  <c r="AX10" i="33"/>
  <c r="S10" i="33" s="1"/>
  <c r="AC10" i="33" s="1"/>
  <c r="AB11" i="33" s="1"/>
  <c r="AX11" i="33"/>
  <c r="S11" i="33" s="1"/>
  <c r="AC11" i="33" s="1"/>
  <c r="AB12" i="33" s="1"/>
  <c r="AX13" i="33"/>
  <c r="S13" i="33" s="1"/>
  <c r="AC13" i="33" s="1"/>
  <c r="AB14" i="33" s="1"/>
  <c r="AX14" i="33"/>
  <c r="S14" i="33" s="1"/>
  <c r="AC14" i="33" s="1"/>
  <c r="AB15" i="33" s="1"/>
  <c r="AX15" i="33"/>
  <c r="S15" i="33" s="1"/>
  <c r="AC15" i="33" s="1"/>
  <c r="AB16" i="33" s="1"/>
  <c r="AX16" i="33"/>
  <c r="S16" i="33" s="1"/>
  <c r="AC16" i="33" s="1"/>
  <c r="AB17" i="33" s="1"/>
  <c r="AX17" i="33"/>
  <c r="S17" i="33" s="1"/>
  <c r="AC17" i="33" s="1"/>
  <c r="AB18" i="33" s="1"/>
  <c r="AX19" i="33"/>
  <c r="S19" i="33" s="1"/>
  <c r="AC19" i="33" s="1"/>
  <c r="AB20" i="33" s="1"/>
  <c r="AX20" i="33"/>
  <c r="S20" i="33" s="1"/>
  <c r="AC20" i="33" s="1"/>
  <c r="AB21" i="33" s="1"/>
  <c r="AX21" i="33"/>
  <c r="S21" i="33" s="1"/>
  <c r="AC21" i="33" s="1"/>
  <c r="AB22" i="33" s="1"/>
  <c r="AX22" i="33"/>
  <c r="S22" i="33" s="1"/>
  <c r="AC22" i="33" s="1"/>
  <c r="AB23" i="33" s="1"/>
  <c r="AX23" i="33"/>
  <c r="S23" i="33" s="1"/>
  <c r="AC23" i="33" s="1"/>
  <c r="AB24" i="33" s="1"/>
  <c r="AX24" i="33"/>
  <c r="S24" i="33" s="1"/>
  <c r="AC24" i="33" s="1"/>
  <c r="AB25" i="33" s="1"/>
  <c r="AX25" i="33"/>
  <c r="S25" i="33" s="1"/>
  <c r="AC25" i="33" s="1"/>
  <c r="AB26" i="33" s="1"/>
  <c r="AX26" i="33"/>
  <c r="S26" i="33" s="1"/>
  <c r="AC26" i="33" s="1"/>
  <c r="AB27" i="33" s="1"/>
  <c r="AX27" i="33"/>
  <c r="S27" i="33" s="1"/>
  <c r="AC27" i="33" s="1"/>
  <c r="AB28" i="33" s="1"/>
  <c r="AX28" i="33"/>
  <c r="S28" i="33" s="1"/>
  <c r="AC28" i="33" s="1"/>
  <c r="AB29" i="33" s="1"/>
  <c r="AX29" i="33"/>
  <c r="S29" i="33" s="1"/>
  <c r="AC29" i="33" s="1"/>
  <c r="AB30" i="33" s="1"/>
  <c r="AX30" i="33"/>
  <c r="S30" i="33" s="1"/>
  <c r="AC30" i="33" s="1"/>
  <c r="AB31" i="33" s="1"/>
  <c r="AX31" i="33"/>
  <c r="S31" i="33" s="1"/>
  <c r="AC31" i="33" s="1"/>
  <c r="AB32" i="33" s="1"/>
  <c r="AX32" i="33"/>
  <c r="S32" i="33" s="1"/>
  <c r="AC32" i="33" s="1"/>
  <c r="AB33" i="33" s="1"/>
  <c r="AX33" i="33"/>
  <c r="S33" i="33" s="1"/>
  <c r="AC33" i="33" s="1"/>
  <c r="AB34" i="33" s="1"/>
  <c r="AX34" i="33"/>
  <c r="S34" i="33" s="1"/>
  <c r="AC34" i="33" s="1"/>
  <c r="AB35" i="33" s="1"/>
  <c r="AX35" i="33"/>
  <c r="S35" i="33" s="1"/>
  <c r="AC35" i="33" s="1"/>
  <c r="AB36" i="33" s="1"/>
  <c r="AX36" i="33"/>
  <c r="S36" i="33" s="1"/>
  <c r="AC36" i="33" s="1"/>
  <c r="AB37" i="33" s="1"/>
  <c r="AX37" i="33"/>
  <c r="S37" i="33" s="1"/>
  <c r="AC37" i="33" s="1"/>
  <c r="AB38" i="33" s="1"/>
  <c r="AX38" i="33"/>
  <c r="S38" i="33" s="1"/>
  <c r="AC38" i="33" s="1"/>
  <c r="AB39" i="33" s="1"/>
  <c r="AX39" i="33"/>
  <c r="S39" i="33" s="1"/>
  <c r="AC39" i="33" s="1"/>
  <c r="AB40" i="33" s="1"/>
  <c r="AX40" i="33"/>
  <c r="S40" i="33" s="1"/>
  <c r="AC40" i="33" s="1"/>
  <c r="AB41" i="33" s="1"/>
  <c r="AX41" i="33"/>
  <c r="S41" i="33" s="1"/>
  <c r="AC41" i="33" s="1"/>
  <c r="AB42" i="33" s="1"/>
  <c r="AX42" i="33"/>
  <c r="S42" i="33" s="1"/>
  <c r="AC42" i="33" s="1"/>
  <c r="AB43" i="33" s="1"/>
  <c r="AX43" i="33"/>
  <c r="S43" i="33" s="1"/>
  <c r="AC43" i="33" s="1"/>
  <c r="AB44" i="33" s="1"/>
  <c r="AX44" i="33"/>
  <c r="S44" i="33" s="1"/>
  <c r="AC44" i="33" s="1"/>
  <c r="AB45" i="33" s="1"/>
  <c r="AX45" i="33"/>
  <c r="S45" i="33" s="1"/>
  <c r="AC45" i="33" s="1"/>
  <c r="AB46" i="33" s="1"/>
  <c r="AX46" i="33"/>
  <c r="S46" i="33" s="1"/>
  <c r="AC46" i="33" s="1"/>
  <c r="AB47" i="33" s="1"/>
  <c r="AX47" i="33"/>
  <c r="S47" i="33" s="1"/>
  <c r="AC47" i="33" s="1"/>
  <c r="AB48" i="33" s="1"/>
  <c r="AX48" i="33"/>
  <c r="S48" i="33" s="1"/>
  <c r="AC48" i="33" s="1"/>
  <c r="AB49" i="33" s="1"/>
  <c r="AX49" i="33"/>
  <c r="S49" i="33" s="1"/>
  <c r="AC49" i="33" s="1"/>
  <c r="AB50" i="33" s="1"/>
  <c r="AX50" i="33"/>
  <c r="S50" i="33" s="1"/>
  <c r="AC50" i="33" s="1"/>
  <c r="AB51" i="33" s="1"/>
  <c r="AX51" i="33"/>
  <c r="S51" i="33" s="1"/>
  <c r="AC51" i="33" s="1"/>
  <c r="AB52" i="33" s="1"/>
  <c r="AX52" i="33"/>
  <c r="S52" i="33" s="1"/>
  <c r="AC52" i="33" s="1"/>
  <c r="AB53" i="33" s="1"/>
  <c r="AX53" i="33"/>
  <c r="S53" i="33" s="1"/>
  <c r="AC53" i="33" s="1"/>
  <c r="AB54" i="33" s="1"/>
  <c r="AX54" i="33"/>
  <c r="S54" i="33" s="1"/>
  <c r="AC54" i="33" s="1"/>
  <c r="AB55" i="33" s="1"/>
  <c r="AX55" i="33"/>
  <c r="S55" i="33" s="1"/>
  <c r="AC55" i="33" s="1"/>
  <c r="AB56" i="33" s="1"/>
  <c r="AX56" i="33"/>
  <c r="S56" i="33" s="1"/>
  <c r="AC56" i="33" s="1"/>
  <c r="AB57" i="33" s="1"/>
  <c r="AX57" i="33"/>
  <c r="S57" i="33" s="1"/>
  <c r="AC57" i="33" s="1"/>
  <c r="AB58" i="33" s="1"/>
  <c r="AX58" i="33"/>
  <c r="S58" i="33" s="1"/>
  <c r="AC58" i="33" s="1"/>
  <c r="AB59" i="33" s="1"/>
  <c r="AX59" i="33"/>
  <c r="S59" i="33" s="1"/>
  <c r="AC59" i="33" s="1"/>
  <c r="AB60" i="33" s="1"/>
  <c r="AX60" i="33"/>
  <c r="S60" i="33" s="1"/>
  <c r="AC60" i="33" s="1"/>
  <c r="AB61" i="33" s="1"/>
  <c r="AX61" i="33"/>
  <c r="S61" i="33" s="1"/>
  <c r="AC61" i="33" s="1"/>
  <c r="AB62" i="33" s="1"/>
  <c r="AX62" i="33"/>
  <c r="S62" i="33" s="1"/>
  <c r="AC62" i="33" s="1"/>
  <c r="AB63" i="33" s="1"/>
  <c r="AX63" i="33"/>
  <c r="S63" i="33" s="1"/>
  <c r="AC63" i="33" s="1"/>
  <c r="AB64" i="33" s="1"/>
  <c r="AX64" i="33"/>
  <c r="S64" i="33" s="1"/>
  <c r="AC64" i="33" s="1"/>
  <c r="AB65" i="33" s="1"/>
  <c r="AX65" i="33"/>
  <c r="S65" i="33" s="1"/>
  <c r="AC65" i="33" s="1"/>
  <c r="AB66" i="33" s="1"/>
  <c r="AX66" i="33"/>
  <c r="S66" i="33" s="1"/>
  <c r="AC66" i="33" s="1"/>
  <c r="AB67" i="33" s="1"/>
  <c r="AX67" i="33"/>
  <c r="S67" i="33" s="1"/>
  <c r="AC67" i="33" s="1"/>
  <c r="AB68" i="33" s="1"/>
  <c r="AX68" i="33"/>
  <c r="S68" i="33" s="1"/>
  <c r="AC68" i="33" s="1"/>
  <c r="AB69" i="33" s="1"/>
  <c r="AX69" i="33"/>
  <c r="S69" i="33" s="1"/>
  <c r="AC69" i="33" s="1"/>
  <c r="AB70" i="33" s="1"/>
  <c r="AX70" i="33"/>
  <c r="S70" i="33" s="1"/>
  <c r="AC70" i="33" s="1"/>
  <c r="AB71" i="33" s="1"/>
  <c r="AX71" i="33"/>
  <c r="S71" i="33" s="1"/>
  <c r="AC71" i="33" s="1"/>
  <c r="AB72" i="33" s="1"/>
  <c r="AX72" i="33"/>
  <c r="S72" i="33" s="1"/>
  <c r="AC72" i="33" s="1"/>
  <c r="AB73" i="33" s="1"/>
  <c r="AX73" i="33"/>
  <c r="S73" i="33" s="1"/>
  <c r="AC73" i="33" s="1"/>
  <c r="AB74" i="33" s="1"/>
  <c r="AX74" i="33"/>
  <c r="S74" i="33" s="1"/>
  <c r="AC74" i="33" s="1"/>
  <c r="AB75" i="33" s="1"/>
  <c r="AX75" i="33"/>
  <c r="S75" i="33" s="1"/>
  <c r="AC75" i="33" s="1"/>
  <c r="AB76" i="33" s="1"/>
  <c r="AX76" i="33"/>
  <c r="S76" i="33" s="1"/>
  <c r="AC76" i="33" s="1"/>
  <c r="AB77" i="33" s="1"/>
  <c r="AX77" i="33"/>
  <c r="S77" i="33" s="1"/>
  <c r="AC77" i="33" s="1"/>
  <c r="AB78" i="33" s="1"/>
  <c r="AX78" i="33"/>
  <c r="S78" i="33" s="1"/>
  <c r="AC78" i="33" s="1"/>
  <c r="AB79" i="33" s="1"/>
  <c r="AX79" i="33"/>
  <c r="S79" i="33" s="1"/>
  <c r="AC79" i="33" s="1"/>
  <c r="AB80" i="33" s="1"/>
  <c r="AX80" i="33"/>
  <c r="S80" i="33" s="1"/>
  <c r="AC80" i="33" s="1"/>
  <c r="AB81" i="33" s="1"/>
  <c r="AX81" i="33"/>
  <c r="S81" i="33" s="1"/>
  <c r="AC81" i="33" s="1"/>
  <c r="AB82" i="33" s="1"/>
  <c r="AX82" i="33"/>
  <c r="S82" i="33" s="1"/>
  <c r="AC82" i="33" s="1"/>
  <c r="AB83" i="33" s="1"/>
  <c r="AX83" i="33"/>
  <c r="S83" i="33" s="1"/>
  <c r="AC83" i="33" s="1"/>
  <c r="AB84" i="33" s="1"/>
  <c r="AX84" i="33"/>
  <c r="S84" i="33" s="1"/>
  <c r="AC84" i="33" s="1"/>
  <c r="AB85" i="33" s="1"/>
  <c r="AX85" i="33"/>
  <c r="S85" i="33" s="1"/>
  <c r="AC85" i="33" s="1"/>
  <c r="AB86" i="33" s="1"/>
  <c r="AX86" i="33"/>
  <c r="S86" i="33" s="1"/>
  <c r="AC86" i="33" s="1"/>
  <c r="AB87" i="33" s="1"/>
  <c r="AX87" i="33"/>
  <c r="S87" i="33" s="1"/>
  <c r="AC87" i="33" s="1"/>
  <c r="AB88" i="33" s="1"/>
  <c r="AX88" i="33"/>
  <c r="S88" i="33" s="1"/>
  <c r="AC88" i="33" s="1"/>
  <c r="AB89" i="33" s="1"/>
  <c r="AX89" i="33"/>
  <c r="S89" i="33" s="1"/>
  <c r="AC89" i="33" s="1"/>
  <c r="AB90" i="33" s="1"/>
  <c r="AX90" i="33"/>
  <c r="S90" i="33" s="1"/>
  <c r="AC90" i="33" s="1"/>
  <c r="AB91" i="33" s="1"/>
  <c r="AX91" i="33"/>
  <c r="S91" i="33" s="1"/>
  <c r="AC91" i="33" s="1"/>
  <c r="AB92" i="33" s="1"/>
  <c r="AX92" i="33"/>
  <c r="S92" i="33" s="1"/>
  <c r="AC92" i="33" s="1"/>
  <c r="AB93" i="33" s="1"/>
  <c r="AX93" i="33"/>
  <c r="S93" i="33" s="1"/>
  <c r="AC93" i="33" s="1"/>
  <c r="AB94" i="33" s="1"/>
  <c r="AX96" i="33"/>
  <c r="S96" i="33" s="1"/>
  <c r="AC96" i="33" s="1"/>
  <c r="AB97" i="33" s="1"/>
  <c r="AX95" i="33"/>
  <c r="S95" i="33" s="1"/>
  <c r="AC95" i="33" s="1"/>
  <c r="AB96" i="33" s="1"/>
  <c r="AX94" i="33"/>
  <c r="S94" i="33" s="1"/>
  <c r="AC94" i="33" s="1"/>
  <c r="AB95" i="33" s="1"/>
  <c r="AX97" i="33"/>
  <c r="S97" i="33" s="1"/>
  <c r="AC97" i="33" s="1"/>
  <c r="AB98" i="33" s="1"/>
  <c r="AN97" i="41"/>
  <c r="AI97" i="41"/>
  <c r="AJ95" i="29"/>
  <c r="AK95" i="29"/>
  <c r="AT95" i="29" s="1"/>
  <c r="AK91" i="29"/>
  <c r="AT91" i="29" s="1"/>
  <c r="AJ91" i="29"/>
  <c r="AK85" i="29"/>
  <c r="AT85" i="29" s="1"/>
  <c r="AJ85" i="29"/>
  <c r="AK79" i="29"/>
  <c r="AT79" i="29" s="1"/>
  <c r="AJ79" i="29"/>
  <c r="AK73" i="29"/>
  <c r="AT73" i="29" s="1"/>
  <c r="AJ73" i="29"/>
  <c r="AK67" i="29"/>
  <c r="AT67" i="29" s="1"/>
  <c r="AJ67" i="29"/>
  <c r="AK61" i="29"/>
  <c r="AT61" i="29" s="1"/>
  <c r="AJ61" i="29"/>
  <c r="AK55" i="29"/>
  <c r="AT55" i="29" s="1"/>
  <c r="AJ55" i="29"/>
  <c r="AK49" i="29"/>
  <c r="AT49" i="29" s="1"/>
  <c r="AJ49" i="29"/>
  <c r="AK43" i="29"/>
  <c r="AT43" i="29" s="1"/>
  <c r="AJ43" i="29"/>
  <c r="AK37" i="29"/>
  <c r="AT37" i="29" s="1"/>
  <c r="AJ37" i="29"/>
  <c r="AK31" i="29"/>
  <c r="AT31" i="29" s="1"/>
  <c r="AJ31" i="29"/>
  <c r="AK25" i="29"/>
  <c r="AT25" i="29" s="1"/>
  <c r="AJ25" i="29"/>
  <c r="AK19" i="29"/>
  <c r="AT19" i="29" s="1"/>
  <c r="AJ19" i="29"/>
  <c r="AK13" i="29"/>
  <c r="AT13" i="29" s="1"/>
  <c r="AJ13" i="29"/>
  <c r="AK7" i="29"/>
  <c r="AT7" i="29" s="1"/>
  <c r="AJ7" i="29"/>
  <c r="AK7" i="93"/>
  <c r="AT7" i="93" s="1"/>
  <c r="AJ7" i="93"/>
  <c r="AS61" i="93"/>
  <c r="AL61" i="93"/>
  <c r="AU61" i="93" s="1"/>
  <c r="AS79" i="93"/>
  <c r="AL79" i="93"/>
  <c r="AU79" i="93" s="1"/>
  <c r="AS27" i="93"/>
  <c r="AL27" i="93"/>
  <c r="AU27" i="93" s="1"/>
  <c r="AS70" i="93"/>
  <c r="AL70" i="93"/>
  <c r="AU70" i="93" s="1"/>
  <c r="AS88" i="93"/>
  <c r="AL88" i="93"/>
  <c r="AU88" i="93" s="1"/>
  <c r="AS23" i="93"/>
  <c r="AL23" i="93"/>
  <c r="AU23" i="93" s="1"/>
  <c r="AS97" i="93"/>
  <c r="AL97" i="93"/>
  <c r="AU97" i="93" s="1"/>
  <c r="AR97" i="33"/>
  <c r="AS12" i="93"/>
  <c r="AL12" i="93"/>
  <c r="AU12" i="93" s="1"/>
  <c r="AS30" i="93"/>
  <c r="AL30" i="93"/>
  <c r="AU30" i="93" s="1"/>
  <c r="AR95" i="73"/>
  <c r="AJ96" i="29"/>
  <c r="AK96" i="29"/>
  <c r="AT96" i="29" s="1"/>
  <c r="AJ90" i="29"/>
  <c r="AK90" i="29"/>
  <c r="AT90" i="29" s="1"/>
  <c r="AJ84" i="29"/>
  <c r="AK84" i="29"/>
  <c r="AT84" i="29" s="1"/>
  <c r="AJ78" i="29"/>
  <c r="AK78" i="29"/>
  <c r="AT78" i="29" s="1"/>
  <c r="AJ72" i="29"/>
  <c r="AK72" i="29"/>
  <c r="AT72" i="29" s="1"/>
  <c r="AJ66" i="29"/>
  <c r="AK66" i="29"/>
  <c r="AT66" i="29" s="1"/>
  <c r="AJ60" i="29"/>
  <c r="AK60" i="29"/>
  <c r="AT60" i="29" s="1"/>
  <c r="AJ54" i="29"/>
  <c r="AK54" i="29"/>
  <c r="AT54" i="29" s="1"/>
  <c r="AJ48" i="29"/>
  <c r="AK48" i="29"/>
  <c r="AT48" i="29" s="1"/>
  <c r="AJ42" i="29"/>
  <c r="AK42" i="29"/>
  <c r="AT42" i="29" s="1"/>
  <c r="AJ36" i="29"/>
  <c r="AK36" i="29"/>
  <c r="AT36" i="29" s="1"/>
  <c r="AJ30" i="29"/>
  <c r="AK30" i="29"/>
  <c r="AT30" i="29" s="1"/>
  <c r="AJ24" i="29"/>
  <c r="AK24" i="29"/>
  <c r="AT24" i="29" s="1"/>
  <c r="AJ18" i="29"/>
  <c r="AK18" i="29"/>
  <c r="AT18" i="29" s="1"/>
  <c r="AJ12" i="29"/>
  <c r="AK12" i="29"/>
  <c r="AT12" i="29" s="1"/>
  <c r="AJ6" i="29"/>
  <c r="AK6" i="29"/>
  <c r="AT6" i="29" s="1"/>
  <c r="AS13" i="93"/>
  <c r="AL13" i="93"/>
  <c r="AU13" i="93" s="1"/>
  <c r="AS31" i="93"/>
  <c r="AL31" i="93"/>
  <c r="AU31" i="93" s="1"/>
  <c r="AS49" i="93"/>
  <c r="AL49" i="93"/>
  <c r="AU49" i="93" s="1"/>
  <c r="AH96" i="73"/>
  <c r="AQ96" i="73" s="1"/>
  <c r="AS20" i="93"/>
  <c r="AL20" i="93"/>
  <c r="AU20" i="93" s="1"/>
  <c r="AS38" i="93"/>
  <c r="AL38" i="93"/>
  <c r="AU38" i="93" s="1"/>
  <c r="AS56" i="93"/>
  <c r="AL56" i="93"/>
  <c r="AU56" i="93" s="1"/>
  <c r="AS74" i="93"/>
  <c r="AL74" i="93"/>
  <c r="AU74" i="93" s="1"/>
  <c r="AS92" i="93"/>
  <c r="AL92" i="93"/>
  <c r="AU92" i="93" s="1"/>
  <c r="AS51" i="93"/>
  <c r="AL51" i="93"/>
  <c r="AU51" i="93" s="1"/>
  <c r="AS69" i="93"/>
  <c r="AL69" i="93"/>
  <c r="AU69" i="93" s="1"/>
  <c r="AS87" i="93"/>
  <c r="AL87" i="93"/>
  <c r="AU87" i="93" s="1"/>
  <c r="AS40" i="93"/>
  <c r="AL40" i="93"/>
  <c r="AU40" i="93" s="1"/>
  <c r="AS5" i="93"/>
  <c r="AL5" i="93"/>
  <c r="AU5" i="93" s="1"/>
  <c r="AS41" i="93"/>
  <c r="AL41" i="93"/>
  <c r="AU41" i="93" s="1"/>
  <c r="AS59" i="93"/>
  <c r="AL59" i="93"/>
  <c r="AU59" i="93" s="1"/>
  <c r="AS77" i="93"/>
  <c r="AL77" i="93"/>
  <c r="AU77" i="93" s="1"/>
  <c r="AS36" i="93"/>
  <c r="AL36" i="93"/>
  <c r="AU36" i="93" s="1"/>
  <c r="AS54" i="93"/>
  <c r="AL54" i="93"/>
  <c r="AU54" i="93" s="1"/>
  <c r="AS72" i="93"/>
  <c r="AL72" i="93"/>
  <c r="AU72" i="93" s="1"/>
  <c r="AG98" i="33"/>
  <c r="AP98" i="33" s="1"/>
  <c r="AP100" i="33" s="1"/>
  <c r="AE98" i="33"/>
  <c r="AF98" i="33"/>
  <c r="AO98" i="33" s="1"/>
  <c r="AO100" i="33" s="1"/>
  <c r="AC98" i="33"/>
  <c r="AK94" i="29"/>
  <c r="AT94" i="29" s="1"/>
  <c r="AJ94" i="29"/>
  <c r="AJ89" i="29"/>
  <c r="AK89" i="29"/>
  <c r="AT89" i="29" s="1"/>
  <c r="AJ83" i="29"/>
  <c r="AK83" i="29"/>
  <c r="AT83" i="29" s="1"/>
  <c r="AJ77" i="29"/>
  <c r="AK77" i="29"/>
  <c r="AT77" i="29" s="1"/>
  <c r="AJ71" i="29"/>
  <c r="AK71" i="29"/>
  <c r="AT71" i="29" s="1"/>
  <c r="AJ65" i="29"/>
  <c r="AK65" i="29"/>
  <c r="AT65" i="29" s="1"/>
  <c r="AJ59" i="29"/>
  <c r="AK59" i="29"/>
  <c r="AT59" i="29" s="1"/>
  <c r="AJ53" i="29"/>
  <c r="AK53" i="29"/>
  <c r="AT53" i="29" s="1"/>
  <c r="AJ47" i="29"/>
  <c r="AK47" i="29"/>
  <c r="AT47" i="29" s="1"/>
  <c r="AJ41" i="29"/>
  <c r="AK41" i="29"/>
  <c r="AT41" i="29" s="1"/>
  <c r="AJ35" i="29"/>
  <c r="AK35" i="29"/>
  <c r="AT35" i="29" s="1"/>
  <c r="AJ29" i="29"/>
  <c r="AK29" i="29"/>
  <c r="AT29" i="29" s="1"/>
  <c r="AJ23" i="29"/>
  <c r="AK23" i="29"/>
  <c r="AT23" i="29" s="1"/>
  <c r="AJ17" i="29"/>
  <c r="AK17" i="29"/>
  <c r="AT17" i="29" s="1"/>
  <c r="AJ11" i="29"/>
  <c r="AK11" i="29"/>
  <c r="AT11" i="29" s="1"/>
  <c r="AJ5" i="29"/>
  <c r="AK5" i="29"/>
  <c r="AT5" i="29" s="1"/>
  <c r="AS67" i="93"/>
  <c r="AL67" i="93"/>
  <c r="AU67" i="93" s="1"/>
  <c r="AS85" i="93"/>
  <c r="AL85" i="93"/>
  <c r="AU85" i="93" s="1"/>
  <c r="AS8" i="93"/>
  <c r="AL8" i="93"/>
  <c r="AU8" i="93" s="1"/>
  <c r="AS15" i="93"/>
  <c r="AL15" i="93"/>
  <c r="AU15" i="93" s="1"/>
  <c r="AS33" i="93"/>
  <c r="AL33" i="93"/>
  <c r="AU33" i="93" s="1"/>
  <c r="AR98" i="93"/>
  <c r="AR100" i="93" s="1"/>
  <c r="AL98" i="93"/>
  <c r="AU98" i="93" s="1"/>
  <c r="AS22" i="93"/>
  <c r="AL22" i="93"/>
  <c r="AU22" i="93" s="1"/>
  <c r="AS58" i="93"/>
  <c r="AL58" i="93"/>
  <c r="AU58" i="93" s="1"/>
  <c r="AS76" i="93"/>
  <c r="AL76" i="93"/>
  <c r="AU76" i="93" s="1"/>
  <c r="AS94" i="93"/>
  <c r="AL94" i="93"/>
  <c r="AU94" i="93" s="1"/>
  <c r="AG98" i="29"/>
  <c r="AP98" i="29" s="1"/>
  <c r="AP100" i="29" s="1"/>
  <c r="AF98" i="29"/>
  <c r="AO98" i="29" s="1"/>
  <c r="AO100" i="29" s="1"/>
  <c r="AE98" i="29"/>
  <c r="AC98" i="29"/>
  <c r="AS18" i="93"/>
  <c r="AL18" i="93"/>
  <c r="AU18" i="93" s="1"/>
  <c r="AS90" i="93"/>
  <c r="AL90" i="93"/>
  <c r="AU90" i="93" s="1"/>
  <c r="AJ98" i="29"/>
  <c r="AS98" i="29" s="1"/>
  <c r="AK88" i="29"/>
  <c r="AT88" i="29" s="1"/>
  <c r="AJ88" i="29"/>
  <c r="AJ82" i="29"/>
  <c r="AK82" i="29"/>
  <c r="AT82" i="29" s="1"/>
  <c r="AK76" i="29"/>
  <c r="AT76" i="29" s="1"/>
  <c r="AJ76" i="29"/>
  <c r="AK70" i="29"/>
  <c r="AT70" i="29" s="1"/>
  <c r="AJ70" i="29"/>
  <c r="AJ64" i="29"/>
  <c r="AK64" i="29"/>
  <c r="AT64" i="29" s="1"/>
  <c r="AK58" i="29"/>
  <c r="AT58" i="29" s="1"/>
  <c r="AJ58" i="29"/>
  <c r="AK52" i="29"/>
  <c r="AT52" i="29" s="1"/>
  <c r="AJ52" i="29"/>
  <c r="AJ46" i="29"/>
  <c r="AK46" i="29"/>
  <c r="AT46" i="29" s="1"/>
  <c r="AK40" i="29"/>
  <c r="AT40" i="29" s="1"/>
  <c r="AJ40" i="29"/>
  <c r="AK34" i="29"/>
  <c r="AT34" i="29" s="1"/>
  <c r="AJ34" i="29"/>
  <c r="AJ28" i="29"/>
  <c r="AK28" i="29"/>
  <c r="AT28" i="29" s="1"/>
  <c r="AK22" i="29"/>
  <c r="AT22" i="29" s="1"/>
  <c r="AJ22" i="29"/>
  <c r="AK16" i="29"/>
  <c r="AT16" i="29" s="1"/>
  <c r="AJ16" i="29"/>
  <c r="AJ10" i="29"/>
  <c r="AK10" i="29"/>
  <c r="AT10" i="29" s="1"/>
  <c r="AS37" i="93"/>
  <c r="AL37" i="93"/>
  <c r="AU37" i="93" s="1"/>
  <c r="Z96" i="73"/>
  <c r="AU100" i="81"/>
  <c r="C11" i="81" s="1"/>
  <c r="F34" i="97" s="1"/>
  <c r="AJ7" i="33" l="1"/>
  <c r="AK7" i="33"/>
  <c r="AT7" i="33" s="1"/>
  <c r="AI98" i="29"/>
  <c r="AN98" i="29"/>
  <c r="AN100" i="29" s="1"/>
  <c r="AS23" i="29"/>
  <c r="AL23" i="29"/>
  <c r="AU23" i="29" s="1"/>
  <c r="AS7" i="93"/>
  <c r="AL7" i="93"/>
  <c r="AU7" i="93" s="1"/>
  <c r="AS37" i="29"/>
  <c r="AL37" i="29"/>
  <c r="AU37" i="29" s="1"/>
  <c r="AJ80" i="33"/>
  <c r="AK80" i="33"/>
  <c r="AT80" i="33" s="1"/>
  <c r="AS10" i="29"/>
  <c r="AL10" i="29"/>
  <c r="AU10" i="29" s="1"/>
  <c r="AS28" i="29"/>
  <c r="AL28" i="29"/>
  <c r="AU28" i="29" s="1"/>
  <c r="AS46" i="29"/>
  <c r="AL46" i="29"/>
  <c r="AU46" i="29" s="1"/>
  <c r="AS64" i="29"/>
  <c r="AL64" i="29"/>
  <c r="AU64" i="29" s="1"/>
  <c r="AS82" i="29"/>
  <c r="AL82" i="29"/>
  <c r="AU82" i="29" s="1"/>
  <c r="AS11" i="29"/>
  <c r="AL11" i="29"/>
  <c r="AU11" i="29" s="1"/>
  <c r="AS29" i="29"/>
  <c r="AL29" i="29"/>
  <c r="AU29" i="29" s="1"/>
  <c r="AS47" i="29"/>
  <c r="AL47" i="29"/>
  <c r="AU47" i="29" s="1"/>
  <c r="AS65" i="29"/>
  <c r="AL65" i="29"/>
  <c r="AU65" i="29" s="1"/>
  <c r="AS83" i="29"/>
  <c r="AL83" i="29"/>
  <c r="AU83" i="29" s="1"/>
  <c r="AS7" i="29"/>
  <c r="AL7" i="29"/>
  <c r="AU7" i="29" s="1"/>
  <c r="AS25" i="29"/>
  <c r="AL25" i="29"/>
  <c r="AU25" i="29" s="1"/>
  <c r="AS43" i="29"/>
  <c r="AL43" i="29"/>
  <c r="AU43" i="29" s="1"/>
  <c r="AS61" i="29"/>
  <c r="AL61" i="29"/>
  <c r="AU61" i="29" s="1"/>
  <c r="AS79" i="29"/>
  <c r="AL79" i="29"/>
  <c r="AU79" i="29" s="1"/>
  <c r="AK96" i="33"/>
  <c r="AT96" i="33" s="1"/>
  <c r="AJ96" i="33"/>
  <c r="AK90" i="33"/>
  <c r="AT90" i="33" s="1"/>
  <c r="AJ90" i="33"/>
  <c r="AK84" i="33"/>
  <c r="AT84" i="33" s="1"/>
  <c r="AJ84" i="33"/>
  <c r="AK78" i="33"/>
  <c r="AT78" i="33" s="1"/>
  <c r="AJ78" i="33"/>
  <c r="AK72" i="33"/>
  <c r="AT72" i="33" s="1"/>
  <c r="AJ72" i="33"/>
  <c r="AK66" i="33"/>
  <c r="AT66" i="33" s="1"/>
  <c r="AJ66" i="33"/>
  <c r="AK60" i="33"/>
  <c r="AT60" i="33" s="1"/>
  <c r="AJ60" i="33"/>
  <c r="AK54" i="33"/>
  <c r="AT54" i="33" s="1"/>
  <c r="AJ54" i="33"/>
  <c r="AK48" i="33"/>
  <c r="AT48" i="33" s="1"/>
  <c r="AJ48" i="33"/>
  <c r="AK42" i="33"/>
  <c r="AT42" i="33" s="1"/>
  <c r="AJ42" i="33"/>
  <c r="AK36" i="33"/>
  <c r="AT36" i="33" s="1"/>
  <c r="AJ36" i="33"/>
  <c r="AK30" i="33"/>
  <c r="AT30" i="33" s="1"/>
  <c r="AJ30" i="33"/>
  <c r="AK24" i="33"/>
  <c r="AT24" i="33" s="1"/>
  <c r="AJ24" i="33"/>
  <c r="AK18" i="33"/>
  <c r="AT18" i="33" s="1"/>
  <c r="AK12" i="33"/>
  <c r="AT12" i="33" s="1"/>
  <c r="AK6" i="33"/>
  <c r="AT6" i="33" s="1"/>
  <c r="AJ6" i="33"/>
  <c r="AS26" i="29"/>
  <c r="AL26" i="29"/>
  <c r="AU26" i="29" s="1"/>
  <c r="AS44" i="29"/>
  <c r="AL44" i="29"/>
  <c r="AU44" i="29" s="1"/>
  <c r="AS62" i="29"/>
  <c r="AL62" i="29"/>
  <c r="AU62" i="29" s="1"/>
  <c r="AS80" i="29"/>
  <c r="AL80" i="29"/>
  <c r="AU80" i="29" s="1"/>
  <c r="AJ4" i="93"/>
  <c r="AK4" i="93"/>
  <c r="AT4" i="93" s="1"/>
  <c r="AT100" i="93" s="1"/>
  <c r="AS3" i="29"/>
  <c r="AL3" i="29"/>
  <c r="AU3" i="29" s="1"/>
  <c r="AS5" i="29"/>
  <c r="AL5" i="29"/>
  <c r="AU5" i="29" s="1"/>
  <c r="AS16" i="29"/>
  <c r="AL16" i="29"/>
  <c r="AU16" i="29" s="1"/>
  <c r="AS34" i="29"/>
  <c r="AL34" i="29"/>
  <c r="AU34" i="29" s="1"/>
  <c r="AS52" i="29"/>
  <c r="AL52" i="29"/>
  <c r="AU52" i="29" s="1"/>
  <c r="AS70" i="29"/>
  <c r="AL70" i="29"/>
  <c r="AU70" i="29" s="1"/>
  <c r="AS88" i="29"/>
  <c r="AL88" i="29"/>
  <c r="AU88" i="29" s="1"/>
  <c r="AI98" i="33"/>
  <c r="AN98" i="33"/>
  <c r="AN100" i="33" s="1"/>
  <c r="AS12" i="29"/>
  <c r="AL12" i="29"/>
  <c r="AU12" i="29" s="1"/>
  <c r="AS30" i="29"/>
  <c r="AL30" i="29"/>
  <c r="AU30" i="29" s="1"/>
  <c r="AS48" i="29"/>
  <c r="AL48" i="29"/>
  <c r="AU48" i="29" s="1"/>
  <c r="AS66" i="29"/>
  <c r="AL66" i="29"/>
  <c r="AU66" i="29" s="1"/>
  <c r="AS84" i="29"/>
  <c r="AL84" i="29"/>
  <c r="AU84" i="29" s="1"/>
  <c r="AS95" i="29"/>
  <c r="AL95" i="29"/>
  <c r="AU95" i="29" s="1"/>
  <c r="AJ97" i="33"/>
  <c r="AK97" i="33"/>
  <c r="AT97" i="33" s="1"/>
  <c r="AJ89" i="33"/>
  <c r="AK89" i="33"/>
  <c r="AT89" i="33" s="1"/>
  <c r="AJ83" i="33"/>
  <c r="AK83" i="33"/>
  <c r="AT83" i="33" s="1"/>
  <c r="AJ77" i="33"/>
  <c r="AK77" i="33"/>
  <c r="AT77" i="33" s="1"/>
  <c r="AJ71" i="33"/>
  <c r="AK71" i="33"/>
  <c r="AT71" i="33" s="1"/>
  <c r="AJ65" i="33"/>
  <c r="AK65" i="33"/>
  <c r="AT65" i="33" s="1"/>
  <c r="AJ59" i="33"/>
  <c r="AK59" i="33"/>
  <c r="AT59" i="33" s="1"/>
  <c r="AJ53" i="33"/>
  <c r="AK53" i="33"/>
  <c r="AT53" i="33" s="1"/>
  <c r="AJ47" i="33"/>
  <c r="AK47" i="33"/>
  <c r="AT47" i="33" s="1"/>
  <c r="AJ41" i="33"/>
  <c r="AK41" i="33"/>
  <c r="AT41" i="33" s="1"/>
  <c r="AJ35" i="33"/>
  <c r="AK35" i="33"/>
  <c r="AT35" i="33" s="1"/>
  <c r="AJ29" i="33"/>
  <c r="AK29" i="33"/>
  <c r="AT29" i="33" s="1"/>
  <c r="AJ23" i="33"/>
  <c r="AK23" i="33"/>
  <c r="AT23" i="33" s="1"/>
  <c r="AJ17" i="33"/>
  <c r="AK17" i="33"/>
  <c r="AT17" i="33" s="1"/>
  <c r="AJ11" i="33"/>
  <c r="AK11" i="33"/>
  <c r="AT11" i="33" s="1"/>
  <c r="AH98" i="41"/>
  <c r="AQ98" i="41" s="1"/>
  <c r="AQ100" i="41" s="1"/>
  <c r="AZ3" i="41"/>
  <c r="AX3" i="41" s="1"/>
  <c r="S3" i="41" s="1"/>
  <c r="AC3" i="41" s="1"/>
  <c r="AX6" i="41"/>
  <c r="S6" i="41" s="1"/>
  <c r="AC6" i="41" s="1"/>
  <c r="AB7" i="41" s="1"/>
  <c r="AX7" i="41"/>
  <c r="S7" i="41" s="1"/>
  <c r="AC7" i="41" s="1"/>
  <c r="AB8" i="41" s="1"/>
  <c r="AX8" i="41"/>
  <c r="S8" i="41" s="1"/>
  <c r="AC8" i="41" s="1"/>
  <c r="AB9" i="41" s="1"/>
  <c r="AX10" i="41"/>
  <c r="S10" i="41" s="1"/>
  <c r="AC10" i="41" s="1"/>
  <c r="AB11" i="41" s="1"/>
  <c r="AX11" i="41"/>
  <c r="S11" i="41" s="1"/>
  <c r="AC11" i="41" s="1"/>
  <c r="AB12" i="41" s="1"/>
  <c r="AX12" i="41"/>
  <c r="S12" i="41" s="1"/>
  <c r="AC12" i="41" s="1"/>
  <c r="AB13" i="41" s="1"/>
  <c r="AX13" i="41"/>
  <c r="S13" i="41" s="1"/>
  <c r="AC13" i="41" s="1"/>
  <c r="AB14" i="41" s="1"/>
  <c r="AX14" i="41"/>
  <c r="S14" i="41" s="1"/>
  <c r="AC14" i="41" s="1"/>
  <c r="AB15" i="41" s="1"/>
  <c r="AX16" i="41"/>
  <c r="S16" i="41" s="1"/>
  <c r="AC16" i="41" s="1"/>
  <c r="AB17" i="41" s="1"/>
  <c r="AX17" i="41"/>
  <c r="S17" i="41" s="1"/>
  <c r="AC17" i="41" s="1"/>
  <c r="AB18" i="41" s="1"/>
  <c r="AX18" i="41"/>
  <c r="S18" i="41" s="1"/>
  <c r="AC18" i="41" s="1"/>
  <c r="AB19" i="41" s="1"/>
  <c r="AX19" i="41"/>
  <c r="S19" i="41" s="1"/>
  <c r="AC19" i="41" s="1"/>
  <c r="AB20" i="41" s="1"/>
  <c r="AX20" i="41"/>
  <c r="S20" i="41" s="1"/>
  <c r="AC20" i="41" s="1"/>
  <c r="AB21" i="41" s="1"/>
  <c r="AX21" i="41"/>
  <c r="S21" i="41" s="1"/>
  <c r="AC21" i="41" s="1"/>
  <c r="AB22" i="41" s="1"/>
  <c r="AX22" i="41"/>
  <c r="S22" i="41" s="1"/>
  <c r="AC22" i="41" s="1"/>
  <c r="AB23" i="41" s="1"/>
  <c r="AX23" i="41"/>
  <c r="S23" i="41" s="1"/>
  <c r="AC23" i="41" s="1"/>
  <c r="AB24" i="41" s="1"/>
  <c r="AX24" i="41"/>
  <c r="S24" i="41" s="1"/>
  <c r="AC24" i="41" s="1"/>
  <c r="AB25" i="41" s="1"/>
  <c r="AX25" i="41"/>
  <c r="S25" i="41" s="1"/>
  <c r="AC25" i="41" s="1"/>
  <c r="AB26" i="41" s="1"/>
  <c r="AX26" i="41"/>
  <c r="S26" i="41" s="1"/>
  <c r="AC26" i="41" s="1"/>
  <c r="AB27" i="41" s="1"/>
  <c r="AX27" i="41"/>
  <c r="S27" i="41" s="1"/>
  <c r="AC27" i="41" s="1"/>
  <c r="AB28" i="41" s="1"/>
  <c r="AX28" i="41"/>
  <c r="S28" i="41" s="1"/>
  <c r="AC28" i="41" s="1"/>
  <c r="AB29" i="41" s="1"/>
  <c r="AX29" i="41"/>
  <c r="S29" i="41" s="1"/>
  <c r="AC29" i="41" s="1"/>
  <c r="AB30" i="41" s="1"/>
  <c r="AX30" i="41"/>
  <c r="S30" i="41" s="1"/>
  <c r="AC30" i="41" s="1"/>
  <c r="AB31" i="41" s="1"/>
  <c r="AX31" i="41"/>
  <c r="S31" i="41" s="1"/>
  <c r="AC31" i="41" s="1"/>
  <c r="AB32" i="41" s="1"/>
  <c r="AX32" i="41"/>
  <c r="S32" i="41" s="1"/>
  <c r="AC32" i="41" s="1"/>
  <c r="AB33" i="41" s="1"/>
  <c r="AX33" i="41"/>
  <c r="S33" i="41" s="1"/>
  <c r="AC33" i="41" s="1"/>
  <c r="AB34" i="41" s="1"/>
  <c r="AX34" i="41"/>
  <c r="S34" i="41" s="1"/>
  <c r="AC34" i="41" s="1"/>
  <c r="AB35" i="41" s="1"/>
  <c r="AX35" i="41"/>
  <c r="S35" i="41" s="1"/>
  <c r="AC35" i="41" s="1"/>
  <c r="AB36" i="41" s="1"/>
  <c r="AX36" i="41"/>
  <c r="S36" i="41" s="1"/>
  <c r="AC36" i="41" s="1"/>
  <c r="AB37" i="41" s="1"/>
  <c r="AX37" i="41"/>
  <c r="S37" i="41" s="1"/>
  <c r="AC37" i="41" s="1"/>
  <c r="AB38" i="41" s="1"/>
  <c r="AX38" i="41"/>
  <c r="S38" i="41" s="1"/>
  <c r="AC38" i="41" s="1"/>
  <c r="AB39" i="41" s="1"/>
  <c r="AX39" i="41"/>
  <c r="S39" i="41" s="1"/>
  <c r="AC39" i="41" s="1"/>
  <c r="AB40" i="41" s="1"/>
  <c r="AX40" i="41"/>
  <c r="S40" i="41" s="1"/>
  <c r="AC40" i="41" s="1"/>
  <c r="AB41" i="41" s="1"/>
  <c r="AX41" i="41"/>
  <c r="S41" i="41" s="1"/>
  <c r="AC41" i="41" s="1"/>
  <c r="AB42" i="41" s="1"/>
  <c r="AX42" i="41"/>
  <c r="S42" i="41" s="1"/>
  <c r="AC42" i="41" s="1"/>
  <c r="AB43" i="41" s="1"/>
  <c r="AX43" i="41"/>
  <c r="S43" i="41" s="1"/>
  <c r="AC43" i="41" s="1"/>
  <c r="AB44" i="41" s="1"/>
  <c r="AX44" i="41"/>
  <c r="S44" i="41" s="1"/>
  <c r="AC44" i="41" s="1"/>
  <c r="AB45" i="41" s="1"/>
  <c r="AX45" i="41"/>
  <c r="S45" i="41" s="1"/>
  <c r="AC45" i="41" s="1"/>
  <c r="AB46" i="41" s="1"/>
  <c r="AX46" i="41"/>
  <c r="S46" i="41" s="1"/>
  <c r="AC46" i="41" s="1"/>
  <c r="AB47" i="41" s="1"/>
  <c r="AX47" i="41"/>
  <c r="S47" i="41" s="1"/>
  <c r="AC47" i="41" s="1"/>
  <c r="AB48" i="41" s="1"/>
  <c r="AX48" i="41"/>
  <c r="S48" i="41" s="1"/>
  <c r="AC48" i="41" s="1"/>
  <c r="AB49" i="41" s="1"/>
  <c r="AX49" i="41"/>
  <c r="S49" i="41" s="1"/>
  <c r="AC49" i="41" s="1"/>
  <c r="AB50" i="41" s="1"/>
  <c r="AX50" i="41"/>
  <c r="S50" i="41" s="1"/>
  <c r="AC50" i="41" s="1"/>
  <c r="AB51" i="41" s="1"/>
  <c r="AX51" i="41"/>
  <c r="S51" i="41" s="1"/>
  <c r="AC51" i="41" s="1"/>
  <c r="AB52" i="41" s="1"/>
  <c r="AX52" i="41"/>
  <c r="S52" i="41" s="1"/>
  <c r="AC52" i="41" s="1"/>
  <c r="AB53" i="41" s="1"/>
  <c r="AX53" i="41"/>
  <c r="S53" i="41" s="1"/>
  <c r="AC53" i="41" s="1"/>
  <c r="AB54" i="41" s="1"/>
  <c r="AX54" i="41"/>
  <c r="S54" i="41" s="1"/>
  <c r="AC54" i="41" s="1"/>
  <c r="AB55" i="41" s="1"/>
  <c r="AX55" i="41"/>
  <c r="S55" i="41" s="1"/>
  <c r="AC55" i="41" s="1"/>
  <c r="AB56" i="41" s="1"/>
  <c r="AX56" i="41"/>
  <c r="S56" i="41" s="1"/>
  <c r="AC56" i="41" s="1"/>
  <c r="AB57" i="41" s="1"/>
  <c r="AX57" i="41"/>
  <c r="S57" i="41" s="1"/>
  <c r="AC57" i="41" s="1"/>
  <c r="AB58" i="41" s="1"/>
  <c r="AX58" i="41"/>
  <c r="S58" i="41" s="1"/>
  <c r="AC58" i="41" s="1"/>
  <c r="AB59" i="41" s="1"/>
  <c r="AX59" i="41"/>
  <c r="S59" i="41" s="1"/>
  <c r="AC59" i="41" s="1"/>
  <c r="AB60" i="41" s="1"/>
  <c r="AX60" i="41"/>
  <c r="S60" i="41" s="1"/>
  <c r="AC60" i="41" s="1"/>
  <c r="AB61" i="41" s="1"/>
  <c r="AX61" i="41"/>
  <c r="S61" i="41" s="1"/>
  <c r="AC61" i="41" s="1"/>
  <c r="AB62" i="41" s="1"/>
  <c r="AX62" i="41"/>
  <c r="S62" i="41" s="1"/>
  <c r="AC62" i="41" s="1"/>
  <c r="AB63" i="41" s="1"/>
  <c r="AX63" i="41"/>
  <c r="S63" i="41" s="1"/>
  <c r="AC63" i="41" s="1"/>
  <c r="AB64" i="41" s="1"/>
  <c r="AX64" i="41"/>
  <c r="S64" i="41" s="1"/>
  <c r="AC64" i="41" s="1"/>
  <c r="AB65" i="41" s="1"/>
  <c r="AX65" i="41"/>
  <c r="S65" i="41" s="1"/>
  <c r="AC65" i="41" s="1"/>
  <c r="AB66" i="41" s="1"/>
  <c r="AX66" i="41"/>
  <c r="S66" i="41" s="1"/>
  <c r="AC66" i="41" s="1"/>
  <c r="AB67" i="41" s="1"/>
  <c r="AX67" i="41"/>
  <c r="S67" i="41" s="1"/>
  <c r="AC67" i="41" s="1"/>
  <c r="AB68" i="41" s="1"/>
  <c r="AX68" i="41"/>
  <c r="S68" i="41" s="1"/>
  <c r="AC68" i="41" s="1"/>
  <c r="AB69" i="41" s="1"/>
  <c r="AX69" i="41"/>
  <c r="S69" i="41" s="1"/>
  <c r="AC69" i="41" s="1"/>
  <c r="AB70" i="41" s="1"/>
  <c r="AX70" i="41"/>
  <c r="S70" i="41" s="1"/>
  <c r="AC70" i="41" s="1"/>
  <c r="AB71" i="41" s="1"/>
  <c r="AX71" i="41"/>
  <c r="S71" i="41" s="1"/>
  <c r="AC71" i="41" s="1"/>
  <c r="AB72" i="41" s="1"/>
  <c r="AX72" i="41"/>
  <c r="S72" i="41" s="1"/>
  <c r="AC72" i="41" s="1"/>
  <c r="AB73" i="41" s="1"/>
  <c r="AX73" i="41"/>
  <c r="S73" i="41" s="1"/>
  <c r="AC73" i="41" s="1"/>
  <c r="AB74" i="41" s="1"/>
  <c r="AX74" i="41"/>
  <c r="S74" i="41" s="1"/>
  <c r="AC74" i="41" s="1"/>
  <c r="AB75" i="41" s="1"/>
  <c r="AX75" i="41"/>
  <c r="S75" i="41" s="1"/>
  <c r="AC75" i="41" s="1"/>
  <c r="AB76" i="41" s="1"/>
  <c r="AX76" i="41"/>
  <c r="S76" i="41" s="1"/>
  <c r="AC76" i="41" s="1"/>
  <c r="AB77" i="41" s="1"/>
  <c r="AX77" i="41"/>
  <c r="S77" i="41" s="1"/>
  <c r="AC77" i="41" s="1"/>
  <c r="AB78" i="41" s="1"/>
  <c r="AX78" i="41"/>
  <c r="S78" i="41" s="1"/>
  <c r="AC78" i="41" s="1"/>
  <c r="AB79" i="41" s="1"/>
  <c r="AX79" i="41"/>
  <c r="S79" i="41" s="1"/>
  <c r="AC79" i="41" s="1"/>
  <c r="AB80" i="41" s="1"/>
  <c r="AX80" i="41"/>
  <c r="S80" i="41" s="1"/>
  <c r="AC80" i="41" s="1"/>
  <c r="AB81" i="41" s="1"/>
  <c r="AX81" i="41"/>
  <c r="S81" i="41" s="1"/>
  <c r="AC81" i="41" s="1"/>
  <c r="AB82" i="41" s="1"/>
  <c r="AX82" i="41"/>
  <c r="S82" i="41" s="1"/>
  <c r="AC82" i="41" s="1"/>
  <c r="AB83" i="41" s="1"/>
  <c r="AX83" i="41"/>
  <c r="S83" i="41" s="1"/>
  <c r="AC83" i="41" s="1"/>
  <c r="AB84" i="41" s="1"/>
  <c r="AX84" i="41"/>
  <c r="S84" i="41" s="1"/>
  <c r="AC84" i="41" s="1"/>
  <c r="AB85" i="41" s="1"/>
  <c r="AX85" i="41"/>
  <c r="S85" i="41" s="1"/>
  <c r="AC85" i="41" s="1"/>
  <c r="AB86" i="41" s="1"/>
  <c r="AX86" i="41"/>
  <c r="S86" i="41" s="1"/>
  <c r="AC86" i="41" s="1"/>
  <c r="AB87" i="41" s="1"/>
  <c r="AX87" i="41"/>
  <c r="S87" i="41" s="1"/>
  <c r="AC87" i="41" s="1"/>
  <c r="AB88" i="41" s="1"/>
  <c r="AX88" i="41"/>
  <c r="S88" i="41" s="1"/>
  <c r="AC88" i="41" s="1"/>
  <c r="AB89" i="41" s="1"/>
  <c r="AX89" i="41"/>
  <c r="S89" i="41" s="1"/>
  <c r="AC89" i="41" s="1"/>
  <c r="AB90" i="41" s="1"/>
  <c r="AX90" i="41"/>
  <c r="S90" i="41" s="1"/>
  <c r="AC90" i="41" s="1"/>
  <c r="AB91" i="41" s="1"/>
  <c r="AX91" i="41"/>
  <c r="S91" i="41" s="1"/>
  <c r="AC91" i="41" s="1"/>
  <c r="AB92" i="41" s="1"/>
  <c r="AX92" i="41"/>
  <c r="S92" i="41" s="1"/>
  <c r="AC92" i="41" s="1"/>
  <c r="AB93" i="41" s="1"/>
  <c r="AX94" i="41"/>
  <c r="S94" i="41" s="1"/>
  <c r="AC94" i="41" s="1"/>
  <c r="AB95" i="41" s="1"/>
  <c r="AX96" i="41"/>
  <c r="S96" i="41" s="1"/>
  <c r="AC96" i="41" s="1"/>
  <c r="AB97" i="41" s="1"/>
  <c r="AX95" i="41"/>
  <c r="S95" i="41" s="1"/>
  <c r="AC95" i="41" s="1"/>
  <c r="AB96" i="41" s="1"/>
  <c r="AX93" i="41"/>
  <c r="S93" i="41" s="1"/>
  <c r="AC93" i="41" s="1"/>
  <c r="AB94" i="41" s="1"/>
  <c r="AX97" i="41"/>
  <c r="S97" i="41" s="1"/>
  <c r="AC97" i="41" s="1"/>
  <c r="AB98" i="41" s="1"/>
  <c r="AS3" i="93"/>
  <c r="AL3" i="93"/>
  <c r="AU3" i="93" s="1"/>
  <c r="AK4" i="29"/>
  <c r="AT4" i="29" s="1"/>
  <c r="AJ4" i="29"/>
  <c r="AS21" i="29"/>
  <c r="AL21" i="29"/>
  <c r="AU21" i="29" s="1"/>
  <c r="AS39" i="29"/>
  <c r="AL39" i="29"/>
  <c r="AU39" i="29" s="1"/>
  <c r="AS57" i="29"/>
  <c r="AL57" i="29"/>
  <c r="AU57" i="29" s="1"/>
  <c r="AS75" i="29"/>
  <c r="AL75" i="29"/>
  <c r="AU75" i="29" s="1"/>
  <c r="AS93" i="29"/>
  <c r="AL93" i="29"/>
  <c r="AU93" i="29" s="1"/>
  <c r="AG96" i="73"/>
  <c r="AP96" i="73" s="1"/>
  <c r="AE96" i="73"/>
  <c r="W97" i="73"/>
  <c r="AF96" i="73"/>
  <c r="AO96" i="73" s="1"/>
  <c r="AS17" i="29"/>
  <c r="AL17" i="29"/>
  <c r="AU17" i="29" s="1"/>
  <c r="AS35" i="29"/>
  <c r="AL35" i="29"/>
  <c r="AU35" i="29" s="1"/>
  <c r="AS53" i="29"/>
  <c r="AL53" i="29"/>
  <c r="AU53" i="29" s="1"/>
  <c r="AS71" i="29"/>
  <c r="AL71" i="29"/>
  <c r="AU71" i="29" s="1"/>
  <c r="AS89" i="29"/>
  <c r="AL89" i="29"/>
  <c r="AU89" i="29" s="1"/>
  <c r="AS13" i="29"/>
  <c r="AL13" i="29"/>
  <c r="AU13" i="29" s="1"/>
  <c r="AS31" i="29"/>
  <c r="AL31" i="29"/>
  <c r="AU31" i="29" s="1"/>
  <c r="AS49" i="29"/>
  <c r="AL49" i="29"/>
  <c r="AU49" i="29" s="1"/>
  <c r="AS67" i="29"/>
  <c r="AL67" i="29"/>
  <c r="AU67" i="29" s="1"/>
  <c r="AS85" i="29"/>
  <c r="AL85" i="29"/>
  <c r="AU85" i="29" s="1"/>
  <c r="AR97" i="41"/>
  <c r="AJ94" i="33"/>
  <c r="AK94" i="33"/>
  <c r="AT94" i="33" s="1"/>
  <c r="AJ88" i="33"/>
  <c r="AK88" i="33"/>
  <c r="AT88" i="33" s="1"/>
  <c r="AJ82" i="33"/>
  <c r="AK82" i="33"/>
  <c r="AT82" i="33" s="1"/>
  <c r="AJ76" i="33"/>
  <c r="AK76" i="33"/>
  <c r="AT76" i="33" s="1"/>
  <c r="AJ70" i="33"/>
  <c r="AK70" i="33"/>
  <c r="AT70" i="33" s="1"/>
  <c r="AJ64" i="33"/>
  <c r="AK64" i="33"/>
  <c r="AT64" i="33" s="1"/>
  <c r="AJ58" i="33"/>
  <c r="AK58" i="33"/>
  <c r="AT58" i="33" s="1"/>
  <c r="AJ52" i="33"/>
  <c r="AK52" i="33"/>
  <c r="AT52" i="33" s="1"/>
  <c r="AJ46" i="33"/>
  <c r="AK46" i="33"/>
  <c r="AT46" i="33" s="1"/>
  <c r="AJ40" i="33"/>
  <c r="AK40" i="33"/>
  <c r="AT40" i="33" s="1"/>
  <c r="AJ34" i="33"/>
  <c r="AK34" i="33"/>
  <c r="AT34" i="33" s="1"/>
  <c r="AJ28" i="33"/>
  <c r="AK28" i="33"/>
  <c r="AT28" i="33" s="1"/>
  <c r="AJ22" i="33"/>
  <c r="AK22" i="33"/>
  <c r="AT22" i="33" s="1"/>
  <c r="AJ16" i="33"/>
  <c r="AK16" i="33"/>
  <c r="AT16" i="33" s="1"/>
  <c r="AJ10" i="33"/>
  <c r="AK10" i="33"/>
  <c r="AT10" i="33" s="1"/>
  <c r="AJ5" i="33"/>
  <c r="AK5" i="33"/>
  <c r="AT5" i="33" s="1"/>
  <c r="AS14" i="29"/>
  <c r="AL14" i="29"/>
  <c r="AU14" i="29" s="1"/>
  <c r="AS32" i="29"/>
  <c r="AL32" i="29"/>
  <c r="AU32" i="29" s="1"/>
  <c r="AS50" i="29"/>
  <c r="AL50" i="29"/>
  <c r="AU50" i="29" s="1"/>
  <c r="AS68" i="29"/>
  <c r="AL68" i="29"/>
  <c r="AU68" i="29" s="1"/>
  <c r="AS86" i="29"/>
  <c r="AL86" i="29"/>
  <c r="AU86" i="29" s="1"/>
  <c r="AS22" i="29"/>
  <c r="AL22" i="29"/>
  <c r="AU22" i="29" s="1"/>
  <c r="AS40" i="29"/>
  <c r="AL40" i="29"/>
  <c r="AU40" i="29" s="1"/>
  <c r="AS58" i="29"/>
  <c r="AL58" i="29"/>
  <c r="AU58" i="29" s="1"/>
  <c r="AS76" i="29"/>
  <c r="AL76" i="29"/>
  <c r="AU76" i="29" s="1"/>
  <c r="AK98" i="29"/>
  <c r="AT98" i="29" s="1"/>
  <c r="AS94" i="29"/>
  <c r="AL94" i="29"/>
  <c r="AU94" i="29" s="1"/>
  <c r="AS18" i="29"/>
  <c r="AL18" i="29"/>
  <c r="AU18" i="29" s="1"/>
  <c r="AS36" i="29"/>
  <c r="AL36" i="29"/>
  <c r="AU36" i="29" s="1"/>
  <c r="AS54" i="29"/>
  <c r="AL54" i="29"/>
  <c r="AU54" i="29" s="1"/>
  <c r="AS72" i="29"/>
  <c r="AL72" i="29"/>
  <c r="AU72" i="29" s="1"/>
  <c r="AS90" i="29"/>
  <c r="AL90" i="29"/>
  <c r="AU90" i="29" s="1"/>
  <c r="AK93" i="33"/>
  <c r="AT93" i="33" s="1"/>
  <c r="AJ93" i="33"/>
  <c r="AK87" i="33"/>
  <c r="AT87" i="33" s="1"/>
  <c r="AJ87" i="33"/>
  <c r="AK81" i="33"/>
  <c r="AT81" i="33" s="1"/>
  <c r="AJ81" i="33"/>
  <c r="AK75" i="33"/>
  <c r="AT75" i="33" s="1"/>
  <c r="AJ75" i="33"/>
  <c r="AK69" i="33"/>
  <c r="AT69" i="33" s="1"/>
  <c r="AJ69" i="33"/>
  <c r="AK63" i="33"/>
  <c r="AT63" i="33" s="1"/>
  <c r="AJ63" i="33"/>
  <c r="AK57" i="33"/>
  <c r="AT57" i="33" s="1"/>
  <c r="AJ57" i="33"/>
  <c r="AK51" i="33"/>
  <c r="AT51" i="33" s="1"/>
  <c r="AJ51" i="33"/>
  <c r="AK45" i="33"/>
  <c r="AT45" i="33" s="1"/>
  <c r="AJ45" i="33"/>
  <c r="AK39" i="33"/>
  <c r="AT39" i="33" s="1"/>
  <c r="AJ39" i="33"/>
  <c r="AK33" i="33"/>
  <c r="AT33" i="33" s="1"/>
  <c r="AJ33" i="33"/>
  <c r="AK27" i="33"/>
  <c r="AT27" i="33" s="1"/>
  <c r="AJ27" i="33"/>
  <c r="AK21" i="33"/>
  <c r="AT21" i="33" s="1"/>
  <c r="AJ21" i="33"/>
  <c r="AK15" i="33"/>
  <c r="AT15" i="33" s="1"/>
  <c r="AJ15" i="33"/>
  <c r="AJ9" i="33"/>
  <c r="AK9" i="33"/>
  <c r="AT9" i="33" s="1"/>
  <c r="AX3" i="33"/>
  <c r="S3" i="33" s="1"/>
  <c r="AC3" i="33" s="1"/>
  <c r="Z98" i="41"/>
  <c r="Z98" i="25"/>
  <c r="Y98" i="25"/>
  <c r="X98" i="25"/>
  <c r="AS9" i="29"/>
  <c r="AL9" i="29"/>
  <c r="AU9" i="29" s="1"/>
  <c r="AS27" i="29"/>
  <c r="AL27" i="29"/>
  <c r="AU27" i="29" s="1"/>
  <c r="AS45" i="29"/>
  <c r="AL45" i="29"/>
  <c r="AU45" i="29" s="1"/>
  <c r="AS63" i="29"/>
  <c r="AL63" i="29"/>
  <c r="AU63" i="29" s="1"/>
  <c r="AS81" i="29"/>
  <c r="AL81" i="29"/>
  <c r="AU81" i="29" s="1"/>
  <c r="AS41" i="29"/>
  <c r="AL41" i="29"/>
  <c r="AU41" i="29" s="1"/>
  <c r="AS19" i="29"/>
  <c r="AL19" i="29"/>
  <c r="AU19" i="29" s="1"/>
  <c r="AS55" i="29"/>
  <c r="AL55" i="29"/>
  <c r="AU55" i="29" s="1"/>
  <c r="AS73" i="29"/>
  <c r="AL73" i="29"/>
  <c r="AU73" i="29" s="1"/>
  <c r="AS91" i="29"/>
  <c r="AL91" i="29"/>
  <c r="AU91" i="29" s="1"/>
  <c r="AJ98" i="33"/>
  <c r="AS98" i="33" s="1"/>
  <c r="AK98" i="33"/>
  <c r="AT98" i="33" s="1"/>
  <c r="AJ92" i="33"/>
  <c r="AK92" i="33"/>
  <c r="AT92" i="33" s="1"/>
  <c r="AJ86" i="33"/>
  <c r="AK86" i="33"/>
  <c r="AT86" i="33" s="1"/>
  <c r="AJ74" i="33"/>
  <c r="AK74" i="33"/>
  <c r="AT74" i="33" s="1"/>
  <c r="AJ62" i="33"/>
  <c r="AK62" i="33"/>
  <c r="AT62" i="33" s="1"/>
  <c r="AJ56" i="33"/>
  <c r="AK56" i="33"/>
  <c r="AT56" i="33" s="1"/>
  <c r="AJ50" i="33"/>
  <c r="AK50" i="33"/>
  <c r="AT50" i="33" s="1"/>
  <c r="AJ44" i="33"/>
  <c r="AK44" i="33"/>
  <c r="AT44" i="33" s="1"/>
  <c r="AJ38" i="33"/>
  <c r="AK38" i="33"/>
  <c r="AT38" i="33" s="1"/>
  <c r="AJ32" i="33"/>
  <c r="AK32" i="33"/>
  <c r="AT32" i="33" s="1"/>
  <c r="AJ26" i="33"/>
  <c r="AK26" i="33"/>
  <c r="AT26" i="33" s="1"/>
  <c r="AJ20" i="33"/>
  <c r="AK20" i="33"/>
  <c r="AT20" i="33" s="1"/>
  <c r="AJ14" i="33"/>
  <c r="AK14" i="33"/>
  <c r="AT14" i="33" s="1"/>
  <c r="AJ8" i="33"/>
  <c r="AK8" i="33"/>
  <c r="AT8" i="33" s="1"/>
  <c r="AS20" i="29"/>
  <c r="AL20" i="29"/>
  <c r="AU20" i="29" s="1"/>
  <c r="AS38" i="29"/>
  <c r="AL38" i="29"/>
  <c r="AU38" i="29" s="1"/>
  <c r="AS56" i="29"/>
  <c r="AL56" i="29"/>
  <c r="AU56" i="29" s="1"/>
  <c r="AS74" i="29"/>
  <c r="AL74" i="29"/>
  <c r="AU74" i="29" s="1"/>
  <c r="AS92" i="29"/>
  <c r="AL92" i="29"/>
  <c r="AU92" i="29" s="1"/>
  <c r="AS59" i="29"/>
  <c r="AL59" i="29"/>
  <c r="AU59" i="29" s="1"/>
  <c r="AS77" i="29"/>
  <c r="AL77" i="29"/>
  <c r="AU77" i="29" s="1"/>
  <c r="AJ68" i="33"/>
  <c r="AK68" i="33"/>
  <c r="AT68" i="33" s="1"/>
  <c r="AS6" i="29"/>
  <c r="AL6" i="29"/>
  <c r="AU6" i="29" s="1"/>
  <c r="AS24" i="29"/>
  <c r="AL24" i="29"/>
  <c r="AU24" i="29" s="1"/>
  <c r="AS42" i="29"/>
  <c r="AL42" i="29"/>
  <c r="AU42" i="29" s="1"/>
  <c r="AS60" i="29"/>
  <c r="AL60" i="29"/>
  <c r="AU60" i="29" s="1"/>
  <c r="AS78" i="29"/>
  <c r="AL78" i="29"/>
  <c r="AU78" i="29" s="1"/>
  <c r="AS96" i="29"/>
  <c r="AL96" i="29"/>
  <c r="AU96" i="29" s="1"/>
  <c r="AJ95" i="33"/>
  <c r="AK95" i="33"/>
  <c r="AT95" i="33" s="1"/>
  <c r="AJ91" i="33"/>
  <c r="AK91" i="33"/>
  <c r="AT91" i="33" s="1"/>
  <c r="AJ85" i="33"/>
  <c r="AK85" i="33"/>
  <c r="AT85" i="33" s="1"/>
  <c r="AJ79" i="33"/>
  <c r="AK79" i="33"/>
  <c r="AT79" i="33" s="1"/>
  <c r="AJ73" i="33"/>
  <c r="AK73" i="33"/>
  <c r="AT73" i="33" s="1"/>
  <c r="AJ67" i="33"/>
  <c r="AK67" i="33"/>
  <c r="AT67" i="33" s="1"/>
  <c r="AJ61" i="33"/>
  <c r="AK61" i="33"/>
  <c r="AT61" i="33" s="1"/>
  <c r="AJ55" i="33"/>
  <c r="AK55" i="33"/>
  <c r="AT55" i="33" s="1"/>
  <c r="AJ49" i="33"/>
  <c r="AK49" i="33"/>
  <c r="AT49" i="33" s="1"/>
  <c r="AJ43" i="33"/>
  <c r="AK43" i="33"/>
  <c r="AT43" i="33" s="1"/>
  <c r="AJ37" i="33"/>
  <c r="AK37" i="33"/>
  <c r="AT37" i="33" s="1"/>
  <c r="AJ31" i="33"/>
  <c r="AK31" i="33"/>
  <c r="AT31" i="33" s="1"/>
  <c r="AJ25" i="33"/>
  <c r="AK25" i="33"/>
  <c r="AT25" i="33" s="1"/>
  <c r="AX18" i="33"/>
  <c r="S18" i="33" s="1"/>
  <c r="AC18" i="33" s="1"/>
  <c r="AB19" i="33" s="1"/>
  <c r="AX12" i="33"/>
  <c r="S12" i="33" s="1"/>
  <c r="AC12" i="33" s="1"/>
  <c r="AB13" i="33" s="1"/>
  <c r="AS8" i="29"/>
  <c r="AL8" i="29"/>
  <c r="AU8" i="29" s="1"/>
  <c r="AS97" i="29"/>
  <c r="AL97" i="29"/>
  <c r="AU97" i="29" s="1"/>
  <c r="AN97" i="25"/>
  <c r="AI97" i="25"/>
  <c r="AS15" i="29"/>
  <c r="AL15" i="29"/>
  <c r="AU15" i="29" s="1"/>
  <c r="AS33" i="29"/>
  <c r="AL33" i="29"/>
  <c r="AU33" i="29" s="1"/>
  <c r="AS51" i="29"/>
  <c r="AL51" i="29"/>
  <c r="AU51" i="29" s="1"/>
  <c r="AS69" i="29"/>
  <c r="AL69" i="29"/>
  <c r="AU69" i="29" s="1"/>
  <c r="AS87" i="29"/>
  <c r="AL87" i="29"/>
  <c r="AU87" i="29" s="1"/>
  <c r="AB4" i="41" l="1"/>
  <c r="AJ3" i="41"/>
  <c r="AJ13" i="33"/>
  <c r="AK13" i="33"/>
  <c r="AT13" i="33" s="1"/>
  <c r="AS20" i="33"/>
  <c r="AL20" i="33"/>
  <c r="AU20" i="33" s="1"/>
  <c r="AH98" i="25"/>
  <c r="AQ98" i="25" s="1"/>
  <c r="AQ100" i="25" s="1"/>
  <c r="AX3" i="25"/>
  <c r="S3" i="25" s="1"/>
  <c r="AC3" i="25" s="1"/>
  <c r="AZ3" i="25"/>
  <c r="AX4" i="25" s="1"/>
  <c r="S4" i="25" s="1"/>
  <c r="AC4" i="25" s="1"/>
  <c r="AB5" i="25" s="1"/>
  <c r="AX6" i="25"/>
  <c r="S6" i="25" s="1"/>
  <c r="AC6" i="25" s="1"/>
  <c r="AB7" i="25" s="1"/>
  <c r="AX7" i="25"/>
  <c r="S7" i="25" s="1"/>
  <c r="AC7" i="25" s="1"/>
  <c r="AB8" i="25" s="1"/>
  <c r="AX8" i="25"/>
  <c r="S8" i="25" s="1"/>
  <c r="AC8" i="25" s="1"/>
  <c r="AB9" i="25" s="1"/>
  <c r="AX9" i="25"/>
  <c r="S9" i="25" s="1"/>
  <c r="AC9" i="25" s="1"/>
  <c r="AB10" i="25" s="1"/>
  <c r="AX10" i="25"/>
  <c r="S10" i="25" s="1"/>
  <c r="AC10" i="25" s="1"/>
  <c r="AB11" i="25" s="1"/>
  <c r="AX11" i="25"/>
  <c r="S11" i="25" s="1"/>
  <c r="AC11" i="25" s="1"/>
  <c r="AB12" i="25" s="1"/>
  <c r="AX12" i="25"/>
  <c r="S12" i="25" s="1"/>
  <c r="AC12" i="25" s="1"/>
  <c r="AB13" i="25" s="1"/>
  <c r="AX13" i="25"/>
  <c r="S13" i="25" s="1"/>
  <c r="AC13" i="25" s="1"/>
  <c r="AB14" i="25" s="1"/>
  <c r="AX14" i="25"/>
  <c r="S14" i="25" s="1"/>
  <c r="AC14" i="25" s="1"/>
  <c r="AB15" i="25" s="1"/>
  <c r="AX15" i="25"/>
  <c r="S15" i="25" s="1"/>
  <c r="AC15" i="25" s="1"/>
  <c r="AB16" i="25" s="1"/>
  <c r="AX16" i="25"/>
  <c r="S16" i="25" s="1"/>
  <c r="AC16" i="25" s="1"/>
  <c r="AB17" i="25" s="1"/>
  <c r="AX17" i="25"/>
  <c r="S17" i="25" s="1"/>
  <c r="AC17" i="25" s="1"/>
  <c r="AB18" i="25" s="1"/>
  <c r="AX18" i="25"/>
  <c r="S18" i="25" s="1"/>
  <c r="AC18" i="25" s="1"/>
  <c r="AB19" i="25" s="1"/>
  <c r="AX19" i="25"/>
  <c r="S19" i="25" s="1"/>
  <c r="AC19" i="25" s="1"/>
  <c r="AB20" i="25" s="1"/>
  <c r="AX20" i="25"/>
  <c r="S20" i="25" s="1"/>
  <c r="AC20" i="25" s="1"/>
  <c r="AB21" i="25" s="1"/>
  <c r="AX21" i="25"/>
  <c r="S21" i="25" s="1"/>
  <c r="AC21" i="25" s="1"/>
  <c r="AB22" i="25" s="1"/>
  <c r="AX22" i="25"/>
  <c r="S22" i="25" s="1"/>
  <c r="AC22" i="25" s="1"/>
  <c r="AB23" i="25" s="1"/>
  <c r="AX23" i="25"/>
  <c r="S23" i="25" s="1"/>
  <c r="AC23" i="25" s="1"/>
  <c r="AB24" i="25" s="1"/>
  <c r="AX24" i="25"/>
  <c r="S24" i="25" s="1"/>
  <c r="AC24" i="25" s="1"/>
  <c r="AB25" i="25" s="1"/>
  <c r="AX25" i="25"/>
  <c r="S25" i="25" s="1"/>
  <c r="AC25" i="25" s="1"/>
  <c r="AB26" i="25" s="1"/>
  <c r="AX26" i="25"/>
  <c r="S26" i="25" s="1"/>
  <c r="AC26" i="25" s="1"/>
  <c r="AB27" i="25" s="1"/>
  <c r="AX27" i="25"/>
  <c r="S27" i="25" s="1"/>
  <c r="AC27" i="25" s="1"/>
  <c r="AB28" i="25" s="1"/>
  <c r="AX28" i="25"/>
  <c r="S28" i="25" s="1"/>
  <c r="AC28" i="25" s="1"/>
  <c r="AB29" i="25" s="1"/>
  <c r="AX29" i="25"/>
  <c r="S29" i="25" s="1"/>
  <c r="AC29" i="25" s="1"/>
  <c r="AB30" i="25" s="1"/>
  <c r="AX30" i="25"/>
  <c r="S30" i="25" s="1"/>
  <c r="AC30" i="25" s="1"/>
  <c r="AB31" i="25" s="1"/>
  <c r="AX31" i="25"/>
  <c r="S31" i="25" s="1"/>
  <c r="AC31" i="25" s="1"/>
  <c r="AB32" i="25" s="1"/>
  <c r="AX32" i="25"/>
  <c r="S32" i="25" s="1"/>
  <c r="AC32" i="25" s="1"/>
  <c r="AB33" i="25" s="1"/>
  <c r="AX33" i="25"/>
  <c r="S33" i="25" s="1"/>
  <c r="AC33" i="25" s="1"/>
  <c r="AB34" i="25" s="1"/>
  <c r="AX34" i="25"/>
  <c r="S34" i="25" s="1"/>
  <c r="AC34" i="25" s="1"/>
  <c r="AB35" i="25" s="1"/>
  <c r="AX35" i="25"/>
  <c r="S35" i="25" s="1"/>
  <c r="AC35" i="25" s="1"/>
  <c r="AB36" i="25" s="1"/>
  <c r="AX36" i="25"/>
  <c r="S36" i="25" s="1"/>
  <c r="AC36" i="25" s="1"/>
  <c r="AB37" i="25" s="1"/>
  <c r="AX37" i="25"/>
  <c r="S37" i="25" s="1"/>
  <c r="AC37" i="25" s="1"/>
  <c r="AB38" i="25" s="1"/>
  <c r="AX38" i="25"/>
  <c r="S38" i="25" s="1"/>
  <c r="AC38" i="25" s="1"/>
  <c r="AB39" i="25" s="1"/>
  <c r="AX39" i="25"/>
  <c r="S39" i="25" s="1"/>
  <c r="AC39" i="25" s="1"/>
  <c r="AB40" i="25" s="1"/>
  <c r="AX40" i="25"/>
  <c r="S40" i="25" s="1"/>
  <c r="AC40" i="25" s="1"/>
  <c r="AB41" i="25" s="1"/>
  <c r="AX41" i="25"/>
  <c r="S41" i="25" s="1"/>
  <c r="AC41" i="25" s="1"/>
  <c r="AB42" i="25" s="1"/>
  <c r="AX42" i="25"/>
  <c r="S42" i="25" s="1"/>
  <c r="AC42" i="25" s="1"/>
  <c r="AB43" i="25" s="1"/>
  <c r="AX43" i="25"/>
  <c r="S43" i="25" s="1"/>
  <c r="AC43" i="25" s="1"/>
  <c r="AB44" i="25" s="1"/>
  <c r="AX44" i="25"/>
  <c r="S44" i="25" s="1"/>
  <c r="AC44" i="25" s="1"/>
  <c r="AB45" i="25" s="1"/>
  <c r="AX45" i="25"/>
  <c r="S45" i="25" s="1"/>
  <c r="AC45" i="25" s="1"/>
  <c r="AB46" i="25" s="1"/>
  <c r="AX46" i="25"/>
  <c r="S46" i="25" s="1"/>
  <c r="AC46" i="25" s="1"/>
  <c r="AB47" i="25" s="1"/>
  <c r="AX47" i="25"/>
  <c r="S47" i="25" s="1"/>
  <c r="AC47" i="25" s="1"/>
  <c r="AB48" i="25" s="1"/>
  <c r="AX48" i="25"/>
  <c r="S48" i="25" s="1"/>
  <c r="AC48" i="25" s="1"/>
  <c r="AB49" i="25" s="1"/>
  <c r="AX49" i="25"/>
  <c r="S49" i="25" s="1"/>
  <c r="AC49" i="25" s="1"/>
  <c r="AB50" i="25" s="1"/>
  <c r="AX50" i="25"/>
  <c r="S50" i="25" s="1"/>
  <c r="AC50" i="25" s="1"/>
  <c r="AB51" i="25" s="1"/>
  <c r="AX51" i="25"/>
  <c r="S51" i="25" s="1"/>
  <c r="AC51" i="25" s="1"/>
  <c r="AB52" i="25" s="1"/>
  <c r="AX52" i="25"/>
  <c r="S52" i="25" s="1"/>
  <c r="AC52" i="25" s="1"/>
  <c r="AB53" i="25" s="1"/>
  <c r="AX53" i="25"/>
  <c r="S53" i="25" s="1"/>
  <c r="AC53" i="25" s="1"/>
  <c r="AB54" i="25" s="1"/>
  <c r="AX54" i="25"/>
  <c r="S54" i="25" s="1"/>
  <c r="AC54" i="25" s="1"/>
  <c r="AB55" i="25" s="1"/>
  <c r="AX55" i="25"/>
  <c r="S55" i="25" s="1"/>
  <c r="AC55" i="25" s="1"/>
  <c r="AB56" i="25" s="1"/>
  <c r="AX56" i="25"/>
  <c r="S56" i="25" s="1"/>
  <c r="AC56" i="25" s="1"/>
  <c r="AB57" i="25" s="1"/>
  <c r="AX57" i="25"/>
  <c r="S57" i="25" s="1"/>
  <c r="AC57" i="25" s="1"/>
  <c r="AB58" i="25" s="1"/>
  <c r="AX58" i="25"/>
  <c r="S58" i="25" s="1"/>
  <c r="AC58" i="25" s="1"/>
  <c r="AB59" i="25" s="1"/>
  <c r="AX59" i="25"/>
  <c r="S59" i="25" s="1"/>
  <c r="AC59" i="25" s="1"/>
  <c r="AB60" i="25" s="1"/>
  <c r="AX60" i="25"/>
  <c r="S60" i="25" s="1"/>
  <c r="AC60" i="25" s="1"/>
  <c r="AB61" i="25" s="1"/>
  <c r="AX61" i="25"/>
  <c r="S61" i="25" s="1"/>
  <c r="AC61" i="25" s="1"/>
  <c r="AB62" i="25" s="1"/>
  <c r="AX62" i="25"/>
  <c r="S62" i="25" s="1"/>
  <c r="AC62" i="25" s="1"/>
  <c r="AB63" i="25" s="1"/>
  <c r="AX63" i="25"/>
  <c r="S63" i="25" s="1"/>
  <c r="AC63" i="25" s="1"/>
  <c r="AB64" i="25" s="1"/>
  <c r="AX64" i="25"/>
  <c r="S64" i="25" s="1"/>
  <c r="AC64" i="25" s="1"/>
  <c r="AB65" i="25" s="1"/>
  <c r="AX65" i="25"/>
  <c r="S65" i="25" s="1"/>
  <c r="AC65" i="25" s="1"/>
  <c r="AB66" i="25" s="1"/>
  <c r="AX66" i="25"/>
  <c r="S66" i="25" s="1"/>
  <c r="AC66" i="25" s="1"/>
  <c r="AB67" i="25" s="1"/>
  <c r="AX67" i="25"/>
  <c r="S67" i="25" s="1"/>
  <c r="AC67" i="25" s="1"/>
  <c r="AB68" i="25" s="1"/>
  <c r="AX68" i="25"/>
  <c r="S68" i="25" s="1"/>
  <c r="AC68" i="25" s="1"/>
  <c r="AB69" i="25" s="1"/>
  <c r="AX69" i="25"/>
  <c r="S69" i="25" s="1"/>
  <c r="AC69" i="25" s="1"/>
  <c r="AB70" i="25" s="1"/>
  <c r="AX70" i="25"/>
  <c r="S70" i="25" s="1"/>
  <c r="AC70" i="25" s="1"/>
  <c r="AB71" i="25" s="1"/>
  <c r="AX71" i="25"/>
  <c r="S71" i="25" s="1"/>
  <c r="AC71" i="25" s="1"/>
  <c r="AB72" i="25" s="1"/>
  <c r="AX72" i="25"/>
  <c r="S72" i="25" s="1"/>
  <c r="AC72" i="25" s="1"/>
  <c r="AB73" i="25" s="1"/>
  <c r="AX73" i="25"/>
  <c r="S73" i="25" s="1"/>
  <c r="AC73" i="25" s="1"/>
  <c r="AB74" i="25" s="1"/>
  <c r="AX74" i="25"/>
  <c r="S74" i="25" s="1"/>
  <c r="AC74" i="25" s="1"/>
  <c r="AB75" i="25" s="1"/>
  <c r="AX75" i="25"/>
  <c r="S75" i="25" s="1"/>
  <c r="AC75" i="25" s="1"/>
  <c r="AB76" i="25" s="1"/>
  <c r="AX76" i="25"/>
  <c r="S76" i="25" s="1"/>
  <c r="AC76" i="25" s="1"/>
  <c r="AB77" i="25" s="1"/>
  <c r="AX77" i="25"/>
  <c r="S77" i="25" s="1"/>
  <c r="AC77" i="25" s="1"/>
  <c r="AB78" i="25" s="1"/>
  <c r="AX78" i="25"/>
  <c r="S78" i="25" s="1"/>
  <c r="AC78" i="25" s="1"/>
  <c r="AB79" i="25" s="1"/>
  <c r="AX79" i="25"/>
  <c r="S79" i="25" s="1"/>
  <c r="AC79" i="25" s="1"/>
  <c r="AB80" i="25" s="1"/>
  <c r="AX80" i="25"/>
  <c r="S80" i="25" s="1"/>
  <c r="AC80" i="25" s="1"/>
  <c r="AB81" i="25" s="1"/>
  <c r="AX81" i="25"/>
  <c r="S81" i="25" s="1"/>
  <c r="AC81" i="25" s="1"/>
  <c r="AB82" i="25" s="1"/>
  <c r="AX82" i="25"/>
  <c r="S82" i="25" s="1"/>
  <c r="AC82" i="25" s="1"/>
  <c r="AB83" i="25" s="1"/>
  <c r="AX83" i="25"/>
  <c r="S83" i="25" s="1"/>
  <c r="AC83" i="25" s="1"/>
  <c r="AB84" i="25" s="1"/>
  <c r="AX84" i="25"/>
  <c r="S84" i="25" s="1"/>
  <c r="AC84" i="25" s="1"/>
  <c r="AB85" i="25" s="1"/>
  <c r="AX85" i="25"/>
  <c r="S85" i="25" s="1"/>
  <c r="AC85" i="25" s="1"/>
  <c r="AB86" i="25" s="1"/>
  <c r="AX86" i="25"/>
  <c r="S86" i="25" s="1"/>
  <c r="AC86" i="25" s="1"/>
  <c r="AB87" i="25" s="1"/>
  <c r="AX87" i="25"/>
  <c r="S87" i="25" s="1"/>
  <c r="AC87" i="25" s="1"/>
  <c r="AB88" i="25" s="1"/>
  <c r="AX88" i="25"/>
  <c r="S88" i="25" s="1"/>
  <c r="AC88" i="25" s="1"/>
  <c r="AB89" i="25" s="1"/>
  <c r="AX89" i="25"/>
  <c r="S89" i="25" s="1"/>
  <c r="AC89" i="25" s="1"/>
  <c r="AB90" i="25" s="1"/>
  <c r="AX90" i="25"/>
  <c r="S90" i="25" s="1"/>
  <c r="AC90" i="25" s="1"/>
  <c r="AB91" i="25" s="1"/>
  <c r="AX91" i="25"/>
  <c r="S91" i="25" s="1"/>
  <c r="AC91" i="25" s="1"/>
  <c r="AB92" i="25" s="1"/>
  <c r="AX92" i="25"/>
  <c r="S92" i="25" s="1"/>
  <c r="AC92" i="25" s="1"/>
  <c r="AB93" i="25" s="1"/>
  <c r="AX95" i="25"/>
  <c r="S95" i="25" s="1"/>
  <c r="AC95" i="25" s="1"/>
  <c r="AB96" i="25" s="1"/>
  <c r="AX93" i="25"/>
  <c r="S93" i="25" s="1"/>
  <c r="AC93" i="25" s="1"/>
  <c r="AB94" i="25" s="1"/>
  <c r="AX94" i="25"/>
  <c r="S94" i="25" s="1"/>
  <c r="AC94" i="25" s="1"/>
  <c r="AB95" i="25" s="1"/>
  <c r="AX96" i="25"/>
  <c r="S96" i="25" s="1"/>
  <c r="AC96" i="25" s="1"/>
  <c r="AB97" i="25" s="1"/>
  <c r="AX97" i="25"/>
  <c r="S97" i="25" s="1"/>
  <c r="AC97" i="25" s="1"/>
  <c r="AB98" i="25" s="1"/>
  <c r="AS9" i="33"/>
  <c r="AL9" i="33"/>
  <c r="AU9" i="33" s="1"/>
  <c r="AK93" i="41"/>
  <c r="AT93" i="41" s="1"/>
  <c r="AJ93" i="41"/>
  <c r="AK87" i="41"/>
  <c r="AT87" i="41" s="1"/>
  <c r="AJ87" i="41"/>
  <c r="AK81" i="41"/>
  <c r="AT81" i="41" s="1"/>
  <c r="AJ81" i="41"/>
  <c r="AK75" i="41"/>
  <c r="AT75" i="41" s="1"/>
  <c r="AJ75" i="41"/>
  <c r="AK69" i="41"/>
  <c r="AT69" i="41" s="1"/>
  <c r="AJ69" i="41"/>
  <c r="AK63" i="41"/>
  <c r="AT63" i="41" s="1"/>
  <c r="AJ63" i="41"/>
  <c r="AK57" i="41"/>
  <c r="AT57" i="41" s="1"/>
  <c r="AJ57" i="41"/>
  <c r="AK51" i="41"/>
  <c r="AT51" i="41" s="1"/>
  <c r="AJ51" i="41"/>
  <c r="AK45" i="41"/>
  <c r="AT45" i="41" s="1"/>
  <c r="AJ45" i="41"/>
  <c r="AK39" i="41"/>
  <c r="AT39" i="41" s="1"/>
  <c r="AJ39" i="41"/>
  <c r="AK33" i="41"/>
  <c r="AT33" i="41" s="1"/>
  <c r="AJ33" i="41"/>
  <c r="AK27" i="41"/>
  <c r="AT27" i="41" s="1"/>
  <c r="AJ27" i="41"/>
  <c r="AK21" i="41"/>
  <c r="AT21" i="41" s="1"/>
  <c r="AJ21" i="41"/>
  <c r="AK15" i="41"/>
  <c r="AT15" i="41" s="1"/>
  <c r="AK9" i="41"/>
  <c r="AT9" i="41" s="1"/>
  <c r="AX4" i="41"/>
  <c r="S4" i="41" s="1"/>
  <c r="AC4" i="41" s="1"/>
  <c r="AB5" i="41" s="1"/>
  <c r="AJ12" i="33"/>
  <c r="AS30" i="33"/>
  <c r="AL30" i="33"/>
  <c r="AU30" i="33" s="1"/>
  <c r="AS48" i="33"/>
  <c r="AL48" i="33"/>
  <c r="AU48" i="33" s="1"/>
  <c r="AS66" i="33"/>
  <c r="AL66" i="33"/>
  <c r="AU66" i="33" s="1"/>
  <c r="AS84" i="33"/>
  <c r="AL84" i="33"/>
  <c r="AU84" i="33" s="1"/>
  <c r="AS37" i="33"/>
  <c r="AL37" i="33"/>
  <c r="AU37" i="33" s="1"/>
  <c r="AS25" i="33"/>
  <c r="AL25" i="33"/>
  <c r="AU25" i="33" s="1"/>
  <c r="AS43" i="33"/>
  <c r="AL43" i="33"/>
  <c r="AU43" i="33" s="1"/>
  <c r="AS61" i="33"/>
  <c r="AL61" i="33"/>
  <c r="AU61" i="33" s="1"/>
  <c r="AS79" i="33"/>
  <c r="AL79" i="33"/>
  <c r="AU79" i="33" s="1"/>
  <c r="AS95" i="33"/>
  <c r="AL95" i="33"/>
  <c r="AU95" i="33" s="1"/>
  <c r="AS8" i="33"/>
  <c r="AL8" i="33"/>
  <c r="AU8" i="33" s="1"/>
  <c r="AS26" i="33"/>
  <c r="AL26" i="33"/>
  <c r="AU26" i="33" s="1"/>
  <c r="AS44" i="33"/>
  <c r="AL44" i="33"/>
  <c r="AU44" i="33" s="1"/>
  <c r="AS62" i="33"/>
  <c r="AL62" i="33"/>
  <c r="AU62" i="33" s="1"/>
  <c r="AS92" i="33"/>
  <c r="AL92" i="33"/>
  <c r="AU92" i="33" s="1"/>
  <c r="AS15" i="33"/>
  <c r="AL15" i="33"/>
  <c r="AU15" i="33" s="1"/>
  <c r="AS33" i="33"/>
  <c r="AL33" i="33"/>
  <c r="AU33" i="33" s="1"/>
  <c r="AS51" i="33"/>
  <c r="AL51" i="33"/>
  <c r="AU51" i="33" s="1"/>
  <c r="AS69" i="33"/>
  <c r="AL69" i="33"/>
  <c r="AU69" i="33" s="1"/>
  <c r="AS87" i="33"/>
  <c r="AL87" i="33"/>
  <c r="AU87" i="33" s="1"/>
  <c r="AS5" i="33"/>
  <c r="AL5" i="33"/>
  <c r="AU5" i="33" s="1"/>
  <c r="AS22" i="33"/>
  <c r="AL22" i="33"/>
  <c r="AU22" i="33" s="1"/>
  <c r="AS40" i="33"/>
  <c r="AL40" i="33"/>
  <c r="AU40" i="33" s="1"/>
  <c r="AS58" i="33"/>
  <c r="AL58" i="33"/>
  <c r="AU58" i="33" s="1"/>
  <c r="AS76" i="33"/>
  <c r="AL76" i="33"/>
  <c r="AU76" i="33" s="1"/>
  <c r="AS94" i="33"/>
  <c r="AL94" i="33"/>
  <c r="AU94" i="33" s="1"/>
  <c r="Z97" i="73"/>
  <c r="Y97" i="73"/>
  <c r="X97" i="73"/>
  <c r="AJ92" i="41"/>
  <c r="AK92" i="41"/>
  <c r="AT92" i="41" s="1"/>
  <c r="AJ86" i="41"/>
  <c r="AK86" i="41"/>
  <c r="AT86" i="41" s="1"/>
  <c r="AJ80" i="41"/>
  <c r="AK80" i="41"/>
  <c r="AT80" i="41" s="1"/>
  <c r="AJ74" i="41"/>
  <c r="AK74" i="41"/>
  <c r="AT74" i="41" s="1"/>
  <c r="AJ68" i="41"/>
  <c r="AK68" i="41"/>
  <c r="AT68" i="41" s="1"/>
  <c r="AJ62" i="41"/>
  <c r="AK62" i="41"/>
  <c r="AT62" i="41" s="1"/>
  <c r="AJ56" i="41"/>
  <c r="AK56" i="41"/>
  <c r="AT56" i="41" s="1"/>
  <c r="AJ50" i="41"/>
  <c r="AK50" i="41"/>
  <c r="AT50" i="41" s="1"/>
  <c r="AJ44" i="41"/>
  <c r="AK44" i="41"/>
  <c r="AT44" i="41" s="1"/>
  <c r="AJ38" i="41"/>
  <c r="AK38" i="41"/>
  <c r="AT38" i="41" s="1"/>
  <c r="AJ32" i="41"/>
  <c r="AK32" i="41"/>
  <c r="AT32" i="41" s="1"/>
  <c r="AJ26" i="41"/>
  <c r="AK26" i="41"/>
  <c r="AT26" i="41" s="1"/>
  <c r="AJ20" i="41"/>
  <c r="AK20" i="41"/>
  <c r="AT20" i="41" s="1"/>
  <c r="AJ14" i="41"/>
  <c r="AK14" i="41"/>
  <c r="AT14" i="41" s="1"/>
  <c r="AK8" i="41"/>
  <c r="AT8" i="41" s="1"/>
  <c r="AJ8" i="41"/>
  <c r="AS23" i="33"/>
  <c r="AL23" i="33"/>
  <c r="AU23" i="33" s="1"/>
  <c r="AS41" i="33"/>
  <c r="AL41" i="33"/>
  <c r="AU41" i="33" s="1"/>
  <c r="AS59" i="33"/>
  <c r="AL59" i="33"/>
  <c r="AU59" i="33" s="1"/>
  <c r="AS77" i="33"/>
  <c r="AL77" i="33"/>
  <c r="AU77" i="33" s="1"/>
  <c r="AS97" i="33"/>
  <c r="AL97" i="33"/>
  <c r="AU97" i="33" s="1"/>
  <c r="AS4" i="93"/>
  <c r="AS100" i="93" s="1"/>
  <c r="AL4" i="93"/>
  <c r="AU4" i="93" s="1"/>
  <c r="AS80" i="33"/>
  <c r="AL80" i="33"/>
  <c r="AU80" i="33" s="1"/>
  <c r="AF98" i="25"/>
  <c r="AO98" i="25" s="1"/>
  <c r="AO100" i="25" s="1"/>
  <c r="AG98" i="25"/>
  <c r="AP98" i="25" s="1"/>
  <c r="AP100" i="25" s="1"/>
  <c r="AE98" i="25"/>
  <c r="AC98" i="25"/>
  <c r="AK94" i="41"/>
  <c r="AT94" i="41" s="1"/>
  <c r="AJ94" i="41"/>
  <c r="AK91" i="41"/>
  <c r="AT91" i="41" s="1"/>
  <c r="AJ91" i="41"/>
  <c r="AK85" i="41"/>
  <c r="AT85" i="41" s="1"/>
  <c r="AJ85" i="41"/>
  <c r="AK79" i="41"/>
  <c r="AT79" i="41" s="1"/>
  <c r="AJ79" i="41"/>
  <c r="AK73" i="41"/>
  <c r="AT73" i="41" s="1"/>
  <c r="AJ73" i="41"/>
  <c r="AK67" i="41"/>
  <c r="AT67" i="41" s="1"/>
  <c r="AJ67" i="41"/>
  <c r="AK61" i="41"/>
  <c r="AT61" i="41" s="1"/>
  <c r="AJ61" i="41"/>
  <c r="AK55" i="41"/>
  <c r="AT55" i="41" s="1"/>
  <c r="AJ55" i="41"/>
  <c r="AK49" i="41"/>
  <c r="AT49" i="41" s="1"/>
  <c r="AJ49" i="41"/>
  <c r="AK43" i="41"/>
  <c r="AT43" i="41" s="1"/>
  <c r="AJ43" i="41"/>
  <c r="AK37" i="41"/>
  <c r="AT37" i="41" s="1"/>
  <c r="AJ37" i="41"/>
  <c r="AK31" i="41"/>
  <c r="AT31" i="41" s="1"/>
  <c r="AJ31" i="41"/>
  <c r="AK25" i="41"/>
  <c r="AT25" i="41" s="1"/>
  <c r="AJ25" i="41"/>
  <c r="AK19" i="41"/>
  <c r="AT19" i="41" s="1"/>
  <c r="AJ19" i="41"/>
  <c r="AK13" i="41"/>
  <c r="AT13" i="41" s="1"/>
  <c r="AJ13" i="41"/>
  <c r="AK7" i="41"/>
  <c r="AT7" i="41" s="1"/>
  <c r="AJ7" i="41"/>
  <c r="AJ18" i="33"/>
  <c r="AS36" i="33"/>
  <c r="AL36" i="33"/>
  <c r="AU36" i="33" s="1"/>
  <c r="AS54" i="33"/>
  <c r="AL54" i="33"/>
  <c r="AU54" i="33" s="1"/>
  <c r="AS72" i="33"/>
  <c r="AL72" i="33"/>
  <c r="AU72" i="33" s="1"/>
  <c r="AS90" i="33"/>
  <c r="AL90" i="33"/>
  <c r="AU90" i="33" s="1"/>
  <c r="AR97" i="25"/>
  <c r="AS31" i="33"/>
  <c r="AL31" i="33"/>
  <c r="AU31" i="33" s="1"/>
  <c r="AS49" i="33"/>
  <c r="AL49" i="33"/>
  <c r="AU49" i="33" s="1"/>
  <c r="AS67" i="33"/>
  <c r="AL67" i="33"/>
  <c r="AU67" i="33" s="1"/>
  <c r="AS85" i="33"/>
  <c r="AL85" i="33"/>
  <c r="AU85" i="33" s="1"/>
  <c r="AS68" i="33"/>
  <c r="AL68" i="33"/>
  <c r="AU68" i="33" s="1"/>
  <c r="AS14" i="33"/>
  <c r="AL14" i="33"/>
  <c r="AU14" i="33" s="1"/>
  <c r="AS32" i="33"/>
  <c r="AL32" i="33"/>
  <c r="AU32" i="33" s="1"/>
  <c r="AS50" i="33"/>
  <c r="AL50" i="33"/>
  <c r="AU50" i="33" s="1"/>
  <c r="AS74" i="33"/>
  <c r="AL74" i="33"/>
  <c r="AU74" i="33" s="1"/>
  <c r="AG98" i="41"/>
  <c r="AP98" i="41" s="1"/>
  <c r="AP100" i="41" s="1"/>
  <c r="AF98" i="41"/>
  <c r="AO98" i="41" s="1"/>
  <c r="AO100" i="41" s="1"/>
  <c r="AE98" i="41"/>
  <c r="AK98" i="41" s="1"/>
  <c r="AT98" i="41" s="1"/>
  <c r="AC98" i="41"/>
  <c r="AJ98" i="41" s="1"/>
  <c r="AS98" i="41" s="1"/>
  <c r="AS21" i="33"/>
  <c r="AL21" i="33"/>
  <c r="AU21" i="33" s="1"/>
  <c r="AS39" i="33"/>
  <c r="AL39" i="33"/>
  <c r="AU39" i="33" s="1"/>
  <c r="AS57" i="33"/>
  <c r="AL57" i="33"/>
  <c r="AU57" i="33" s="1"/>
  <c r="AS75" i="33"/>
  <c r="AL75" i="33"/>
  <c r="AU75" i="33" s="1"/>
  <c r="AS93" i="33"/>
  <c r="AL93" i="33"/>
  <c r="AU93" i="33" s="1"/>
  <c r="AS10" i="33"/>
  <c r="AL10" i="33"/>
  <c r="AU10" i="33" s="1"/>
  <c r="AS28" i="33"/>
  <c r="AL28" i="33"/>
  <c r="AU28" i="33" s="1"/>
  <c r="AS46" i="33"/>
  <c r="AL46" i="33"/>
  <c r="AU46" i="33" s="1"/>
  <c r="AS64" i="33"/>
  <c r="AL64" i="33"/>
  <c r="AU64" i="33" s="1"/>
  <c r="AS82" i="33"/>
  <c r="AL82" i="33"/>
  <c r="AU82" i="33" s="1"/>
  <c r="AN96" i="73"/>
  <c r="AI96" i="73"/>
  <c r="AS4" i="29"/>
  <c r="AL4" i="29"/>
  <c r="AU4" i="29" s="1"/>
  <c r="AU100" i="29" s="1"/>
  <c r="C11" i="29" s="1"/>
  <c r="AK96" i="41"/>
  <c r="AT96" i="41" s="1"/>
  <c r="AJ96" i="41"/>
  <c r="AK90" i="41"/>
  <c r="AT90" i="41" s="1"/>
  <c r="AJ90" i="41"/>
  <c r="AK84" i="41"/>
  <c r="AT84" i="41" s="1"/>
  <c r="AJ84" i="41"/>
  <c r="AK78" i="41"/>
  <c r="AT78" i="41" s="1"/>
  <c r="AJ78" i="41"/>
  <c r="AK72" i="41"/>
  <c r="AT72" i="41" s="1"/>
  <c r="AJ72" i="41"/>
  <c r="AK66" i="41"/>
  <c r="AT66" i="41" s="1"/>
  <c r="AJ66" i="41"/>
  <c r="AK60" i="41"/>
  <c r="AT60" i="41" s="1"/>
  <c r="AJ60" i="41"/>
  <c r="AK54" i="41"/>
  <c r="AT54" i="41" s="1"/>
  <c r="AJ54" i="41"/>
  <c r="AK48" i="41"/>
  <c r="AT48" i="41" s="1"/>
  <c r="AJ48" i="41"/>
  <c r="AK42" i="41"/>
  <c r="AT42" i="41" s="1"/>
  <c r="AJ42" i="41"/>
  <c r="AK36" i="41"/>
  <c r="AT36" i="41" s="1"/>
  <c r="AJ36" i="41"/>
  <c r="AK30" i="41"/>
  <c r="AT30" i="41" s="1"/>
  <c r="AJ30" i="41"/>
  <c r="AK24" i="41"/>
  <c r="AT24" i="41" s="1"/>
  <c r="AJ24" i="41"/>
  <c r="AK18" i="41"/>
  <c r="AT18" i="41" s="1"/>
  <c r="AJ18" i="41"/>
  <c r="AK12" i="41"/>
  <c r="AT12" i="41" s="1"/>
  <c r="AJ12" i="41"/>
  <c r="AS11" i="33"/>
  <c r="AL11" i="33"/>
  <c r="AU11" i="33" s="1"/>
  <c r="AS29" i="33"/>
  <c r="AL29" i="33"/>
  <c r="AU29" i="33" s="1"/>
  <c r="AS47" i="33"/>
  <c r="AL47" i="33"/>
  <c r="AU47" i="33" s="1"/>
  <c r="AS65" i="33"/>
  <c r="AL65" i="33"/>
  <c r="AU65" i="33" s="1"/>
  <c r="AS83" i="33"/>
  <c r="AL83" i="33"/>
  <c r="AU83" i="33" s="1"/>
  <c r="AR98" i="33"/>
  <c r="AR100" i="33" s="1"/>
  <c r="AL98" i="33"/>
  <c r="AU98" i="33" s="1"/>
  <c r="AR98" i="29"/>
  <c r="AR100" i="29" s="1"/>
  <c r="AL98" i="29"/>
  <c r="AU98" i="29" s="1"/>
  <c r="AB4" i="33"/>
  <c r="AJ3" i="33"/>
  <c r="AT100" i="29"/>
  <c r="AK97" i="41"/>
  <c r="AT97" i="41" s="1"/>
  <c r="AJ97" i="41"/>
  <c r="AJ89" i="41"/>
  <c r="AK89" i="41"/>
  <c r="AT89" i="41" s="1"/>
  <c r="AJ83" i="41"/>
  <c r="AK83" i="41"/>
  <c r="AT83" i="41" s="1"/>
  <c r="AJ77" i="41"/>
  <c r="AK77" i="41"/>
  <c r="AT77" i="41" s="1"/>
  <c r="AJ71" i="41"/>
  <c r="AK71" i="41"/>
  <c r="AT71" i="41" s="1"/>
  <c r="AJ65" i="41"/>
  <c r="AK65" i="41"/>
  <c r="AT65" i="41" s="1"/>
  <c r="AJ59" i="41"/>
  <c r="AK59" i="41"/>
  <c r="AT59" i="41" s="1"/>
  <c r="AJ53" i="41"/>
  <c r="AK53" i="41"/>
  <c r="AT53" i="41" s="1"/>
  <c r="AJ47" i="41"/>
  <c r="AK47" i="41"/>
  <c r="AT47" i="41" s="1"/>
  <c r="AJ41" i="41"/>
  <c r="AK41" i="41"/>
  <c r="AT41" i="41" s="1"/>
  <c r="AJ35" i="41"/>
  <c r="AK35" i="41"/>
  <c r="AT35" i="41" s="1"/>
  <c r="AJ29" i="41"/>
  <c r="AK29" i="41"/>
  <c r="AT29" i="41" s="1"/>
  <c r="AJ23" i="41"/>
  <c r="AK23" i="41"/>
  <c r="AT23" i="41" s="1"/>
  <c r="AJ17" i="41"/>
  <c r="AK17" i="41"/>
  <c r="AT17" i="41" s="1"/>
  <c r="AJ11" i="41"/>
  <c r="AK11" i="41"/>
  <c r="AT11" i="41" s="1"/>
  <c r="AX5" i="41"/>
  <c r="S5" i="41" s="1"/>
  <c r="AC5" i="41" s="1"/>
  <c r="AB6" i="41" s="1"/>
  <c r="AS6" i="33"/>
  <c r="AL6" i="33"/>
  <c r="AU6" i="33" s="1"/>
  <c r="AS24" i="33"/>
  <c r="AL24" i="33"/>
  <c r="AU24" i="33" s="1"/>
  <c r="AS42" i="33"/>
  <c r="AL42" i="33"/>
  <c r="AU42" i="33" s="1"/>
  <c r="AS60" i="33"/>
  <c r="AL60" i="33"/>
  <c r="AU60" i="33" s="1"/>
  <c r="AS78" i="33"/>
  <c r="AL78" i="33"/>
  <c r="AU78" i="33" s="1"/>
  <c r="AS96" i="33"/>
  <c r="AL96" i="33"/>
  <c r="AU96" i="33" s="1"/>
  <c r="AJ19" i="33"/>
  <c r="AK19" i="33"/>
  <c r="AT19" i="33" s="1"/>
  <c r="AS55" i="33"/>
  <c r="AL55" i="33"/>
  <c r="AU55" i="33" s="1"/>
  <c r="AS73" i="33"/>
  <c r="AL73" i="33"/>
  <c r="AU73" i="33" s="1"/>
  <c r="AS91" i="33"/>
  <c r="AL91" i="33"/>
  <c r="AU91" i="33" s="1"/>
  <c r="AS38" i="33"/>
  <c r="AL38" i="33"/>
  <c r="AU38" i="33" s="1"/>
  <c r="AS56" i="33"/>
  <c r="AL56" i="33"/>
  <c r="AU56" i="33" s="1"/>
  <c r="AS86" i="33"/>
  <c r="AL86" i="33"/>
  <c r="AU86" i="33" s="1"/>
  <c r="AS27" i="33"/>
  <c r="AL27" i="33"/>
  <c r="AU27" i="33" s="1"/>
  <c r="AS45" i="33"/>
  <c r="AL45" i="33"/>
  <c r="AU45" i="33" s="1"/>
  <c r="AS63" i="33"/>
  <c r="AL63" i="33"/>
  <c r="AU63" i="33" s="1"/>
  <c r="AS81" i="33"/>
  <c r="AL81" i="33"/>
  <c r="AU81" i="33" s="1"/>
  <c r="AS16" i="33"/>
  <c r="AL16" i="33"/>
  <c r="AU16" i="33" s="1"/>
  <c r="AS34" i="33"/>
  <c r="AL34" i="33"/>
  <c r="AU34" i="33" s="1"/>
  <c r="AS52" i="33"/>
  <c r="AL52" i="33"/>
  <c r="AU52" i="33" s="1"/>
  <c r="AS70" i="33"/>
  <c r="AL70" i="33"/>
  <c r="AU70" i="33" s="1"/>
  <c r="AS88" i="33"/>
  <c r="AL88" i="33"/>
  <c r="AU88" i="33" s="1"/>
  <c r="AU100" i="93"/>
  <c r="C11" i="93" s="1"/>
  <c r="F46" i="97" s="1"/>
  <c r="AJ95" i="41"/>
  <c r="AK95" i="41"/>
  <c r="AT95" i="41" s="1"/>
  <c r="AK88" i="41"/>
  <c r="AT88" i="41" s="1"/>
  <c r="AJ88" i="41"/>
  <c r="AK82" i="41"/>
  <c r="AT82" i="41" s="1"/>
  <c r="AJ82" i="41"/>
  <c r="AK76" i="41"/>
  <c r="AT76" i="41" s="1"/>
  <c r="AJ76" i="41"/>
  <c r="AK70" i="41"/>
  <c r="AT70" i="41" s="1"/>
  <c r="AJ70" i="41"/>
  <c r="AK64" i="41"/>
  <c r="AT64" i="41" s="1"/>
  <c r="AJ64" i="41"/>
  <c r="AK58" i="41"/>
  <c r="AT58" i="41" s="1"/>
  <c r="AJ58" i="41"/>
  <c r="AK52" i="41"/>
  <c r="AT52" i="41" s="1"/>
  <c r="AJ52" i="41"/>
  <c r="AK46" i="41"/>
  <c r="AT46" i="41" s="1"/>
  <c r="AJ46" i="41"/>
  <c r="AK40" i="41"/>
  <c r="AT40" i="41" s="1"/>
  <c r="AJ40" i="41"/>
  <c r="AK34" i="41"/>
  <c r="AT34" i="41" s="1"/>
  <c r="AJ34" i="41"/>
  <c r="AK28" i="41"/>
  <c r="AT28" i="41" s="1"/>
  <c r="AJ28" i="41"/>
  <c r="AK22" i="41"/>
  <c r="AT22" i="41" s="1"/>
  <c r="AJ22" i="41"/>
  <c r="AX15" i="41"/>
  <c r="S15" i="41" s="1"/>
  <c r="AC15" i="41" s="1"/>
  <c r="AB16" i="41" s="1"/>
  <c r="AX9" i="41"/>
  <c r="S9" i="41" s="1"/>
  <c r="AC9" i="41" s="1"/>
  <c r="AB10" i="41" s="1"/>
  <c r="AS17" i="33"/>
  <c r="AL17" i="33"/>
  <c r="AU17" i="33" s="1"/>
  <c r="AS35" i="33"/>
  <c r="AL35" i="33"/>
  <c r="AU35" i="33" s="1"/>
  <c r="AS53" i="33"/>
  <c r="AL53" i="33"/>
  <c r="AU53" i="33" s="1"/>
  <c r="AS71" i="33"/>
  <c r="AL71" i="33"/>
  <c r="AU71" i="33" s="1"/>
  <c r="AS89" i="33"/>
  <c r="AL89" i="33"/>
  <c r="AU89" i="33" s="1"/>
  <c r="AS100" i="29"/>
  <c r="AS7" i="33"/>
  <c r="AL7" i="33"/>
  <c r="AU7" i="33" s="1"/>
  <c r="AK5" i="25" l="1"/>
  <c r="AT5" i="25" s="1"/>
  <c r="AS28" i="41"/>
  <c r="AL28" i="41"/>
  <c r="AU28" i="41" s="1"/>
  <c r="AS46" i="41"/>
  <c r="AL46" i="41"/>
  <c r="AU46" i="41" s="1"/>
  <c r="AS64" i="41"/>
  <c r="AL64" i="41"/>
  <c r="AU64" i="41" s="1"/>
  <c r="AS82" i="41"/>
  <c r="AL82" i="41"/>
  <c r="AU82" i="41" s="1"/>
  <c r="AS11" i="41"/>
  <c r="AL11" i="41"/>
  <c r="AU11" i="41" s="1"/>
  <c r="AS29" i="41"/>
  <c r="AL29" i="41"/>
  <c r="AU29" i="41" s="1"/>
  <c r="AS47" i="41"/>
  <c r="AL47" i="41"/>
  <c r="AU47" i="41" s="1"/>
  <c r="AS65" i="41"/>
  <c r="AL65" i="41"/>
  <c r="AU65" i="41" s="1"/>
  <c r="AS83" i="41"/>
  <c r="AL83" i="41"/>
  <c r="AU83" i="41" s="1"/>
  <c r="AS3" i="33"/>
  <c r="AL3" i="33"/>
  <c r="AU3" i="33" s="1"/>
  <c r="AS18" i="41"/>
  <c r="AL18" i="41"/>
  <c r="AU18" i="41" s="1"/>
  <c r="AS36" i="41"/>
  <c r="AL36" i="41"/>
  <c r="AU36" i="41" s="1"/>
  <c r="AS54" i="41"/>
  <c r="AL54" i="41"/>
  <c r="AU54" i="41" s="1"/>
  <c r="AS72" i="41"/>
  <c r="AL72" i="41"/>
  <c r="AU72" i="41" s="1"/>
  <c r="AS90" i="41"/>
  <c r="AL90" i="41"/>
  <c r="AU90" i="41" s="1"/>
  <c r="AR96" i="73"/>
  <c r="AS18" i="33"/>
  <c r="AL18" i="33"/>
  <c r="AU18" i="33" s="1"/>
  <c r="AS14" i="41"/>
  <c r="AL14" i="41"/>
  <c r="AU14" i="41" s="1"/>
  <c r="AS32" i="41"/>
  <c r="AL32" i="41"/>
  <c r="AU32" i="41" s="1"/>
  <c r="AS50" i="41"/>
  <c r="AL50" i="41"/>
  <c r="AU50" i="41" s="1"/>
  <c r="AS68" i="41"/>
  <c r="AL68" i="41"/>
  <c r="AU68" i="41" s="1"/>
  <c r="AS86" i="41"/>
  <c r="AL86" i="41"/>
  <c r="AU86" i="41" s="1"/>
  <c r="AS12" i="33"/>
  <c r="AL12" i="33"/>
  <c r="AU12" i="33" s="1"/>
  <c r="AS21" i="41"/>
  <c r="AL21" i="41"/>
  <c r="AU21" i="41" s="1"/>
  <c r="AS39" i="41"/>
  <c r="AL39" i="41"/>
  <c r="AU39" i="41" s="1"/>
  <c r="AS57" i="41"/>
  <c r="AL57" i="41"/>
  <c r="AU57" i="41" s="1"/>
  <c r="AS75" i="41"/>
  <c r="AL75" i="41"/>
  <c r="AU75" i="41" s="1"/>
  <c r="AS93" i="41"/>
  <c r="AL93" i="41"/>
  <c r="AU93" i="41" s="1"/>
  <c r="AJ97" i="25"/>
  <c r="AK97" i="25"/>
  <c r="AT97" i="25" s="1"/>
  <c r="AJ91" i="25"/>
  <c r="AK91" i="25"/>
  <c r="AT91" i="25" s="1"/>
  <c r="AJ85" i="25"/>
  <c r="AK85" i="25"/>
  <c r="AT85" i="25" s="1"/>
  <c r="AJ79" i="25"/>
  <c r="AK79" i="25"/>
  <c r="AT79" i="25" s="1"/>
  <c r="AJ73" i="25"/>
  <c r="AK73" i="25"/>
  <c r="AT73" i="25" s="1"/>
  <c r="AJ67" i="25"/>
  <c r="AK67" i="25"/>
  <c r="AT67" i="25" s="1"/>
  <c r="AJ61" i="25"/>
  <c r="AK61" i="25"/>
  <c r="AT61" i="25" s="1"/>
  <c r="AJ55" i="25"/>
  <c r="AK55" i="25"/>
  <c r="AT55" i="25" s="1"/>
  <c r="AJ49" i="25"/>
  <c r="AK49" i="25"/>
  <c r="AT49" i="25" s="1"/>
  <c r="AJ43" i="25"/>
  <c r="AK43" i="25"/>
  <c r="AT43" i="25" s="1"/>
  <c r="AJ37" i="25"/>
  <c r="AK37" i="25"/>
  <c r="AT37" i="25" s="1"/>
  <c r="AJ31" i="25"/>
  <c r="AK31" i="25"/>
  <c r="AT31" i="25" s="1"/>
  <c r="AJ25" i="25"/>
  <c r="AK25" i="25"/>
  <c r="AT25" i="25" s="1"/>
  <c r="AJ19" i="25"/>
  <c r="AK19" i="25"/>
  <c r="AT19" i="25" s="1"/>
  <c r="AJ13" i="25"/>
  <c r="AK13" i="25"/>
  <c r="AT13" i="25" s="1"/>
  <c r="AK7" i="25"/>
  <c r="AT7" i="25" s="1"/>
  <c r="AJ7" i="25"/>
  <c r="AJ4" i="33"/>
  <c r="AK4" i="33"/>
  <c r="AT4" i="33" s="1"/>
  <c r="AT100" i="33" s="1"/>
  <c r="AS7" i="41"/>
  <c r="AL7" i="41"/>
  <c r="AU7" i="41" s="1"/>
  <c r="AS25" i="41"/>
  <c r="AL25" i="41"/>
  <c r="AU25" i="41" s="1"/>
  <c r="AS43" i="41"/>
  <c r="AL43" i="41"/>
  <c r="AU43" i="41" s="1"/>
  <c r="AS61" i="41"/>
  <c r="AL61" i="41"/>
  <c r="AU61" i="41" s="1"/>
  <c r="AS79" i="41"/>
  <c r="AL79" i="41"/>
  <c r="AU79" i="41" s="1"/>
  <c r="AS94" i="41"/>
  <c r="AL94" i="41"/>
  <c r="AU94" i="41" s="1"/>
  <c r="W98" i="73"/>
  <c r="AG97" i="73"/>
  <c r="AP97" i="73" s="1"/>
  <c r="AF97" i="73"/>
  <c r="AO97" i="73" s="1"/>
  <c r="AE97" i="73"/>
  <c r="AJ5" i="41"/>
  <c r="AK5" i="41"/>
  <c r="AT5" i="41" s="1"/>
  <c r="AK95" i="25"/>
  <c r="AT95" i="25" s="1"/>
  <c r="AJ95" i="25"/>
  <c r="AJ90" i="25"/>
  <c r="AK90" i="25"/>
  <c r="AT90" i="25" s="1"/>
  <c r="AJ84" i="25"/>
  <c r="AK84" i="25"/>
  <c r="AT84" i="25" s="1"/>
  <c r="AJ78" i="25"/>
  <c r="AK78" i="25"/>
  <c r="AT78" i="25" s="1"/>
  <c r="AJ72" i="25"/>
  <c r="AK72" i="25"/>
  <c r="AT72" i="25" s="1"/>
  <c r="AJ66" i="25"/>
  <c r="AK66" i="25"/>
  <c r="AT66" i="25" s="1"/>
  <c r="AJ60" i="25"/>
  <c r="AK60" i="25"/>
  <c r="AT60" i="25" s="1"/>
  <c r="AJ54" i="25"/>
  <c r="AK54" i="25"/>
  <c r="AT54" i="25" s="1"/>
  <c r="AJ48" i="25"/>
  <c r="AK48" i="25"/>
  <c r="AT48" i="25" s="1"/>
  <c r="AJ42" i="25"/>
  <c r="AK42" i="25"/>
  <c r="AT42" i="25" s="1"/>
  <c r="AJ36" i="25"/>
  <c r="AK36" i="25"/>
  <c r="AT36" i="25" s="1"/>
  <c r="AK30" i="25"/>
  <c r="AT30" i="25" s="1"/>
  <c r="AJ30" i="25"/>
  <c r="AK24" i="25"/>
  <c r="AT24" i="25" s="1"/>
  <c r="AJ24" i="25"/>
  <c r="AK18" i="25"/>
  <c r="AT18" i="25" s="1"/>
  <c r="AJ18" i="25"/>
  <c r="AK12" i="25"/>
  <c r="AT12" i="25" s="1"/>
  <c r="AJ12" i="25"/>
  <c r="AX5" i="25"/>
  <c r="S5" i="25" s="1"/>
  <c r="AC5" i="25" s="1"/>
  <c r="AB6" i="25" s="1"/>
  <c r="AK6" i="41"/>
  <c r="AT6" i="41" s="1"/>
  <c r="AJ6" i="41"/>
  <c r="AJ10" i="41"/>
  <c r="AK10" i="41"/>
  <c r="AT10" i="41" s="1"/>
  <c r="AS34" i="41"/>
  <c r="AL34" i="41"/>
  <c r="AU34" i="41" s="1"/>
  <c r="AS52" i="41"/>
  <c r="AL52" i="41"/>
  <c r="AU52" i="41" s="1"/>
  <c r="AS70" i="41"/>
  <c r="AL70" i="41"/>
  <c r="AU70" i="41" s="1"/>
  <c r="AS88" i="41"/>
  <c r="AL88" i="41"/>
  <c r="AU88" i="41" s="1"/>
  <c r="AS19" i="33"/>
  <c r="AL19" i="33"/>
  <c r="AU19" i="33" s="1"/>
  <c r="AS17" i="41"/>
  <c r="AL17" i="41"/>
  <c r="AU17" i="41" s="1"/>
  <c r="AS35" i="41"/>
  <c r="AL35" i="41"/>
  <c r="AU35" i="41" s="1"/>
  <c r="AS53" i="41"/>
  <c r="AL53" i="41"/>
  <c r="AU53" i="41" s="1"/>
  <c r="AS71" i="41"/>
  <c r="AL71" i="41"/>
  <c r="AU71" i="41" s="1"/>
  <c r="AS89" i="41"/>
  <c r="AL89" i="41"/>
  <c r="AU89" i="41" s="1"/>
  <c r="AS24" i="41"/>
  <c r="AL24" i="41"/>
  <c r="AU24" i="41" s="1"/>
  <c r="AS42" i="41"/>
  <c r="AL42" i="41"/>
  <c r="AU42" i="41" s="1"/>
  <c r="AS60" i="41"/>
  <c r="AL60" i="41"/>
  <c r="AU60" i="41" s="1"/>
  <c r="AS78" i="41"/>
  <c r="AL78" i="41"/>
  <c r="AU78" i="41" s="1"/>
  <c r="AS96" i="41"/>
  <c r="AL96" i="41"/>
  <c r="AU96" i="41" s="1"/>
  <c r="AS20" i="41"/>
  <c r="AL20" i="41"/>
  <c r="AU20" i="41" s="1"/>
  <c r="AS38" i="41"/>
  <c r="AL38" i="41"/>
  <c r="AU38" i="41" s="1"/>
  <c r="AS56" i="41"/>
  <c r="AL56" i="41"/>
  <c r="AU56" i="41" s="1"/>
  <c r="AS74" i="41"/>
  <c r="AL74" i="41"/>
  <c r="AU74" i="41" s="1"/>
  <c r="AS92" i="41"/>
  <c r="AL92" i="41"/>
  <c r="AU92" i="41" s="1"/>
  <c r="AS27" i="41"/>
  <c r="AL27" i="41"/>
  <c r="AU27" i="41" s="1"/>
  <c r="AS45" i="41"/>
  <c r="AL45" i="41"/>
  <c r="AU45" i="41" s="1"/>
  <c r="AS63" i="41"/>
  <c r="AL63" i="41"/>
  <c r="AU63" i="41" s="1"/>
  <c r="AS81" i="41"/>
  <c r="AL81" i="41"/>
  <c r="AU81" i="41" s="1"/>
  <c r="AJ94" i="25"/>
  <c r="AK94" i="25"/>
  <c r="AT94" i="25" s="1"/>
  <c r="AK89" i="25"/>
  <c r="AT89" i="25" s="1"/>
  <c r="AJ89" i="25"/>
  <c r="AK83" i="25"/>
  <c r="AT83" i="25" s="1"/>
  <c r="AJ83" i="25"/>
  <c r="AK77" i="25"/>
  <c r="AT77" i="25" s="1"/>
  <c r="AJ77" i="25"/>
  <c r="AK71" i="25"/>
  <c r="AT71" i="25" s="1"/>
  <c r="AJ71" i="25"/>
  <c r="AK65" i="25"/>
  <c r="AT65" i="25" s="1"/>
  <c r="AJ65" i="25"/>
  <c r="AK59" i="25"/>
  <c r="AT59" i="25" s="1"/>
  <c r="AJ59" i="25"/>
  <c r="AK53" i="25"/>
  <c r="AT53" i="25" s="1"/>
  <c r="AJ53" i="25"/>
  <c r="AK47" i="25"/>
  <c r="AT47" i="25" s="1"/>
  <c r="AJ47" i="25"/>
  <c r="AK41" i="25"/>
  <c r="AT41" i="25" s="1"/>
  <c r="AJ41" i="25"/>
  <c r="AK35" i="25"/>
  <c r="AT35" i="25" s="1"/>
  <c r="AJ35" i="25"/>
  <c r="AJ29" i="25"/>
  <c r="AK29" i="25"/>
  <c r="AT29" i="25" s="1"/>
  <c r="AJ23" i="25"/>
  <c r="AK23" i="25"/>
  <c r="AT23" i="25" s="1"/>
  <c r="AJ17" i="25"/>
  <c r="AK17" i="25"/>
  <c r="AT17" i="25" s="1"/>
  <c r="AK11" i="25"/>
  <c r="AT11" i="25" s="1"/>
  <c r="AJ11" i="25"/>
  <c r="AK16" i="41"/>
  <c r="AT16" i="41" s="1"/>
  <c r="AJ16" i="41"/>
  <c r="AS97" i="41"/>
  <c r="AL97" i="41"/>
  <c r="AU97" i="41" s="1"/>
  <c r="AS13" i="41"/>
  <c r="AL13" i="41"/>
  <c r="AU13" i="41" s="1"/>
  <c r="AS31" i="41"/>
  <c r="AL31" i="41"/>
  <c r="AU31" i="41" s="1"/>
  <c r="AS49" i="41"/>
  <c r="AL49" i="41"/>
  <c r="AU49" i="41" s="1"/>
  <c r="AS67" i="41"/>
  <c r="AL67" i="41"/>
  <c r="AU67" i="41" s="1"/>
  <c r="AS85" i="41"/>
  <c r="AL85" i="41"/>
  <c r="AU85" i="41" s="1"/>
  <c r="AS8" i="41"/>
  <c r="AL8" i="41"/>
  <c r="AU8" i="41" s="1"/>
  <c r="AJ9" i="41"/>
  <c r="AJ96" i="25"/>
  <c r="AK96" i="25"/>
  <c r="AT96" i="25" s="1"/>
  <c r="AJ88" i="25"/>
  <c r="AK88" i="25"/>
  <c r="AT88" i="25" s="1"/>
  <c r="AJ82" i="25"/>
  <c r="AK82" i="25"/>
  <c r="AT82" i="25" s="1"/>
  <c r="AJ76" i="25"/>
  <c r="AK76" i="25"/>
  <c r="AT76" i="25" s="1"/>
  <c r="AJ70" i="25"/>
  <c r="AK70" i="25"/>
  <c r="AT70" i="25" s="1"/>
  <c r="AJ64" i="25"/>
  <c r="AK64" i="25"/>
  <c r="AT64" i="25" s="1"/>
  <c r="AJ58" i="25"/>
  <c r="AK58" i="25"/>
  <c r="AT58" i="25" s="1"/>
  <c r="AJ52" i="25"/>
  <c r="AK52" i="25"/>
  <c r="AT52" i="25" s="1"/>
  <c r="AJ46" i="25"/>
  <c r="AK46" i="25"/>
  <c r="AT46" i="25" s="1"/>
  <c r="AJ40" i="25"/>
  <c r="AK40" i="25"/>
  <c r="AT40" i="25" s="1"/>
  <c r="AJ34" i="25"/>
  <c r="AK34" i="25"/>
  <c r="AT34" i="25" s="1"/>
  <c r="AJ28" i="25"/>
  <c r="AK28" i="25"/>
  <c r="AT28" i="25" s="1"/>
  <c r="AJ22" i="25"/>
  <c r="AK22" i="25"/>
  <c r="AT22" i="25" s="1"/>
  <c r="AJ16" i="25"/>
  <c r="AK16" i="25"/>
  <c r="AT16" i="25" s="1"/>
  <c r="AJ10" i="25"/>
  <c r="AK10" i="25"/>
  <c r="AT10" i="25" s="1"/>
  <c r="AS13" i="33"/>
  <c r="AL13" i="33"/>
  <c r="AU13" i="33" s="1"/>
  <c r="AS40" i="41"/>
  <c r="AL40" i="41"/>
  <c r="AU40" i="41" s="1"/>
  <c r="AS58" i="41"/>
  <c r="AL58" i="41"/>
  <c r="AU58" i="41" s="1"/>
  <c r="AS76" i="41"/>
  <c r="AL76" i="41"/>
  <c r="AU76" i="41" s="1"/>
  <c r="AS23" i="41"/>
  <c r="AL23" i="41"/>
  <c r="AU23" i="41" s="1"/>
  <c r="AS41" i="41"/>
  <c r="AL41" i="41"/>
  <c r="AU41" i="41" s="1"/>
  <c r="AS59" i="41"/>
  <c r="AL59" i="41"/>
  <c r="AU59" i="41" s="1"/>
  <c r="AS77" i="41"/>
  <c r="AL77" i="41"/>
  <c r="AU77" i="41" s="1"/>
  <c r="AS12" i="41"/>
  <c r="AL12" i="41"/>
  <c r="AU12" i="41" s="1"/>
  <c r="AS30" i="41"/>
  <c r="AL30" i="41"/>
  <c r="AU30" i="41" s="1"/>
  <c r="AS48" i="41"/>
  <c r="AL48" i="41"/>
  <c r="AU48" i="41" s="1"/>
  <c r="AS66" i="41"/>
  <c r="AL66" i="41"/>
  <c r="AU66" i="41" s="1"/>
  <c r="AS84" i="41"/>
  <c r="AL84" i="41"/>
  <c r="AU84" i="41" s="1"/>
  <c r="AN98" i="25"/>
  <c r="AN100" i="25" s="1"/>
  <c r="AI98" i="25"/>
  <c r="AS26" i="41"/>
  <c r="AL26" i="41"/>
  <c r="AU26" i="41" s="1"/>
  <c r="AS44" i="41"/>
  <c r="AL44" i="41"/>
  <c r="AU44" i="41" s="1"/>
  <c r="AS62" i="41"/>
  <c r="AL62" i="41"/>
  <c r="AU62" i="41" s="1"/>
  <c r="AS80" i="41"/>
  <c r="AL80" i="41"/>
  <c r="AU80" i="41" s="1"/>
  <c r="AJ15" i="41"/>
  <c r="AS33" i="41"/>
  <c r="AL33" i="41"/>
  <c r="AU33" i="41" s="1"/>
  <c r="AS51" i="41"/>
  <c r="AL51" i="41"/>
  <c r="AU51" i="41" s="1"/>
  <c r="AS69" i="41"/>
  <c r="AL69" i="41"/>
  <c r="AU69" i="41" s="1"/>
  <c r="AS87" i="41"/>
  <c r="AL87" i="41"/>
  <c r="AU87" i="41" s="1"/>
  <c r="AJ93" i="25"/>
  <c r="AK93" i="25"/>
  <c r="AT93" i="25" s="1"/>
  <c r="AJ87" i="25"/>
  <c r="AK87" i="25"/>
  <c r="AT87" i="25" s="1"/>
  <c r="AJ81" i="25"/>
  <c r="AK81" i="25"/>
  <c r="AT81" i="25" s="1"/>
  <c r="AJ75" i="25"/>
  <c r="AK75" i="25"/>
  <c r="AT75" i="25" s="1"/>
  <c r="AJ69" i="25"/>
  <c r="AK69" i="25"/>
  <c r="AT69" i="25" s="1"/>
  <c r="AJ63" i="25"/>
  <c r="AK63" i="25"/>
  <c r="AT63" i="25" s="1"/>
  <c r="AJ57" i="25"/>
  <c r="AK57" i="25"/>
  <c r="AT57" i="25" s="1"/>
  <c r="AJ51" i="25"/>
  <c r="AK51" i="25"/>
  <c r="AT51" i="25" s="1"/>
  <c r="AJ45" i="25"/>
  <c r="AK45" i="25"/>
  <c r="AT45" i="25" s="1"/>
  <c r="AJ39" i="25"/>
  <c r="AK39" i="25"/>
  <c r="AT39" i="25" s="1"/>
  <c r="AK33" i="25"/>
  <c r="AT33" i="25" s="1"/>
  <c r="AJ33" i="25"/>
  <c r="AK27" i="25"/>
  <c r="AT27" i="25" s="1"/>
  <c r="AJ27" i="25"/>
  <c r="AK21" i="25"/>
  <c r="AT21" i="25" s="1"/>
  <c r="AJ21" i="25"/>
  <c r="AK15" i="25"/>
  <c r="AT15" i="25" s="1"/>
  <c r="AJ15" i="25"/>
  <c r="AJ9" i="25"/>
  <c r="AK9" i="25"/>
  <c r="AT9" i="25" s="1"/>
  <c r="AJ3" i="25"/>
  <c r="AB4" i="25"/>
  <c r="AS3" i="41"/>
  <c r="AL3" i="41"/>
  <c r="AU3" i="41" s="1"/>
  <c r="AS22" i="41"/>
  <c r="AL22" i="41"/>
  <c r="AU22" i="41" s="1"/>
  <c r="AS95" i="41"/>
  <c r="AL95" i="41"/>
  <c r="AU95" i="41" s="1"/>
  <c r="AI98" i="41"/>
  <c r="AN98" i="41"/>
  <c r="AN100" i="41" s="1"/>
  <c r="AS19" i="41"/>
  <c r="AL19" i="41"/>
  <c r="AU19" i="41" s="1"/>
  <c r="AS37" i="41"/>
  <c r="AL37" i="41"/>
  <c r="AU37" i="41" s="1"/>
  <c r="AS55" i="41"/>
  <c r="AL55" i="41"/>
  <c r="AU55" i="41" s="1"/>
  <c r="AS73" i="41"/>
  <c r="AL73" i="41"/>
  <c r="AU73" i="41" s="1"/>
  <c r="AS91" i="41"/>
  <c r="AL91" i="41"/>
  <c r="AU91" i="41" s="1"/>
  <c r="AH97" i="73"/>
  <c r="AQ97" i="73" s="1"/>
  <c r="AK98" i="25"/>
  <c r="AT98" i="25" s="1"/>
  <c r="AJ98" i="25"/>
  <c r="AS98" i="25" s="1"/>
  <c r="AK92" i="25"/>
  <c r="AT92" i="25" s="1"/>
  <c r="AJ92" i="25"/>
  <c r="AK86" i="25"/>
  <c r="AT86" i="25" s="1"/>
  <c r="AJ86" i="25"/>
  <c r="AK80" i="25"/>
  <c r="AT80" i="25" s="1"/>
  <c r="AJ80" i="25"/>
  <c r="AK74" i="25"/>
  <c r="AT74" i="25" s="1"/>
  <c r="AJ74" i="25"/>
  <c r="AK68" i="25"/>
  <c r="AT68" i="25" s="1"/>
  <c r="AJ68" i="25"/>
  <c r="AK62" i="25"/>
  <c r="AT62" i="25" s="1"/>
  <c r="AJ62" i="25"/>
  <c r="AK56" i="25"/>
  <c r="AT56" i="25" s="1"/>
  <c r="AJ56" i="25"/>
  <c r="AK50" i="25"/>
  <c r="AT50" i="25" s="1"/>
  <c r="AJ50" i="25"/>
  <c r="AK44" i="25"/>
  <c r="AT44" i="25" s="1"/>
  <c r="AJ44" i="25"/>
  <c r="AK38" i="25"/>
  <c r="AT38" i="25" s="1"/>
  <c r="AJ38" i="25"/>
  <c r="AJ32" i="25"/>
  <c r="AK32" i="25"/>
  <c r="AT32" i="25" s="1"/>
  <c r="AJ26" i="25"/>
  <c r="AK26" i="25"/>
  <c r="AT26" i="25" s="1"/>
  <c r="AJ20" i="25"/>
  <c r="AK20" i="25"/>
  <c r="AT20" i="25" s="1"/>
  <c r="AJ14" i="25"/>
  <c r="AK14" i="25"/>
  <c r="AT14" i="25" s="1"/>
  <c r="AK8" i="25"/>
  <c r="AT8" i="25" s="1"/>
  <c r="AJ8" i="25"/>
  <c r="AK4" i="41"/>
  <c r="AT4" i="41" s="1"/>
  <c r="AT100" i="41" s="1"/>
  <c r="AJ4" i="41"/>
  <c r="AS26" i="25" l="1"/>
  <c r="AL26" i="25"/>
  <c r="AU26" i="25" s="1"/>
  <c r="AK4" i="25"/>
  <c r="AT4" i="25" s="1"/>
  <c r="AJ4" i="25"/>
  <c r="AS21" i="25"/>
  <c r="AL21" i="25"/>
  <c r="AU21" i="25" s="1"/>
  <c r="AS10" i="25"/>
  <c r="AL10" i="25"/>
  <c r="AU10" i="25" s="1"/>
  <c r="AS28" i="25"/>
  <c r="AL28" i="25"/>
  <c r="AU28" i="25" s="1"/>
  <c r="AS46" i="25"/>
  <c r="AL46" i="25"/>
  <c r="AU46" i="25" s="1"/>
  <c r="AS64" i="25"/>
  <c r="AL64" i="25"/>
  <c r="AU64" i="25" s="1"/>
  <c r="AS82" i="25"/>
  <c r="AL82" i="25"/>
  <c r="AU82" i="25" s="1"/>
  <c r="AS35" i="25"/>
  <c r="AL35" i="25"/>
  <c r="AU35" i="25" s="1"/>
  <c r="AS53" i="25"/>
  <c r="AL53" i="25"/>
  <c r="AU53" i="25" s="1"/>
  <c r="AS71" i="25"/>
  <c r="AL71" i="25"/>
  <c r="AU71" i="25" s="1"/>
  <c r="AS89" i="25"/>
  <c r="AL89" i="25"/>
  <c r="AU89" i="25" s="1"/>
  <c r="AS6" i="41"/>
  <c r="AL6" i="41"/>
  <c r="AU6" i="41" s="1"/>
  <c r="AS36" i="25"/>
  <c r="AL36" i="25"/>
  <c r="AU36" i="25" s="1"/>
  <c r="AS54" i="25"/>
  <c r="AL54" i="25"/>
  <c r="AU54" i="25" s="1"/>
  <c r="AS72" i="25"/>
  <c r="AL72" i="25"/>
  <c r="AU72" i="25" s="1"/>
  <c r="AS90" i="25"/>
  <c r="AL90" i="25"/>
  <c r="AU90" i="25" s="1"/>
  <c r="AS7" i="25"/>
  <c r="AL7" i="25"/>
  <c r="AU7" i="25" s="1"/>
  <c r="AS50" i="25"/>
  <c r="AL50" i="25"/>
  <c r="AU50" i="25" s="1"/>
  <c r="AS68" i="25"/>
  <c r="AL68" i="25"/>
  <c r="AU68" i="25" s="1"/>
  <c r="AS86" i="25"/>
  <c r="AL86" i="25"/>
  <c r="AU86" i="25" s="1"/>
  <c r="AS3" i="25"/>
  <c r="AL3" i="25"/>
  <c r="AU3" i="25" s="1"/>
  <c r="AS39" i="25"/>
  <c r="AL39" i="25"/>
  <c r="AU39" i="25" s="1"/>
  <c r="AS57" i="25"/>
  <c r="AL57" i="25"/>
  <c r="AU57" i="25" s="1"/>
  <c r="AS75" i="25"/>
  <c r="AL75" i="25"/>
  <c r="AU75" i="25" s="1"/>
  <c r="AS93" i="25"/>
  <c r="AL93" i="25"/>
  <c r="AU93" i="25" s="1"/>
  <c r="AL98" i="25"/>
  <c r="AU98" i="25" s="1"/>
  <c r="AR98" i="25"/>
  <c r="AR100" i="25" s="1"/>
  <c r="AS17" i="25"/>
  <c r="AL17" i="25"/>
  <c r="AU17" i="25" s="1"/>
  <c r="AS24" i="25"/>
  <c r="AL24" i="25"/>
  <c r="AU24" i="25" s="1"/>
  <c r="AS95" i="25"/>
  <c r="AL95" i="25"/>
  <c r="AU95" i="25" s="1"/>
  <c r="AS25" i="25"/>
  <c r="AL25" i="25"/>
  <c r="AU25" i="25" s="1"/>
  <c r="AS43" i="25"/>
  <c r="AL43" i="25"/>
  <c r="AU43" i="25" s="1"/>
  <c r="AS61" i="25"/>
  <c r="AL61" i="25"/>
  <c r="AU61" i="25" s="1"/>
  <c r="AS79" i="25"/>
  <c r="AL79" i="25"/>
  <c r="AU79" i="25" s="1"/>
  <c r="AS97" i="25"/>
  <c r="AL97" i="25"/>
  <c r="AU97" i="25" s="1"/>
  <c r="AS14" i="25"/>
  <c r="AL14" i="25"/>
  <c r="AU14" i="25" s="1"/>
  <c r="AS32" i="25"/>
  <c r="AL32" i="25"/>
  <c r="AU32" i="25" s="1"/>
  <c r="AS27" i="25"/>
  <c r="AL27" i="25"/>
  <c r="AU27" i="25" s="1"/>
  <c r="AS16" i="25"/>
  <c r="AL16" i="25"/>
  <c r="AU16" i="25" s="1"/>
  <c r="AS34" i="25"/>
  <c r="AL34" i="25"/>
  <c r="AU34" i="25" s="1"/>
  <c r="AS52" i="25"/>
  <c r="AL52" i="25"/>
  <c r="AU52" i="25" s="1"/>
  <c r="AS70" i="25"/>
  <c r="AL70" i="25"/>
  <c r="AU70" i="25" s="1"/>
  <c r="AS88" i="25"/>
  <c r="AL88" i="25"/>
  <c r="AU88" i="25" s="1"/>
  <c r="AS16" i="41"/>
  <c r="AL16" i="41"/>
  <c r="AU16" i="41" s="1"/>
  <c r="AS41" i="25"/>
  <c r="AL41" i="25"/>
  <c r="AU41" i="25" s="1"/>
  <c r="AS59" i="25"/>
  <c r="AL59" i="25"/>
  <c r="AU59" i="25" s="1"/>
  <c r="AS77" i="25"/>
  <c r="AL77" i="25"/>
  <c r="AU77" i="25" s="1"/>
  <c r="AK6" i="25"/>
  <c r="AT6" i="25" s="1"/>
  <c r="AJ6" i="25"/>
  <c r="AS42" i="25"/>
  <c r="AL42" i="25"/>
  <c r="AU42" i="25" s="1"/>
  <c r="AS60" i="25"/>
  <c r="AL60" i="25"/>
  <c r="AU60" i="25" s="1"/>
  <c r="AS78" i="25"/>
  <c r="AL78" i="25"/>
  <c r="AU78" i="25" s="1"/>
  <c r="AS4" i="41"/>
  <c r="AL4" i="41"/>
  <c r="AU4" i="41" s="1"/>
  <c r="AS38" i="25"/>
  <c r="AL38" i="25"/>
  <c r="AU38" i="25" s="1"/>
  <c r="AS56" i="25"/>
  <c r="AL56" i="25"/>
  <c r="AU56" i="25" s="1"/>
  <c r="AS74" i="25"/>
  <c r="AL74" i="25"/>
  <c r="AU74" i="25" s="1"/>
  <c r="AS92" i="25"/>
  <c r="AL92" i="25"/>
  <c r="AU92" i="25" s="1"/>
  <c r="AS9" i="25"/>
  <c r="AL9" i="25"/>
  <c r="AU9" i="25" s="1"/>
  <c r="AS45" i="25"/>
  <c r="AL45" i="25"/>
  <c r="AU45" i="25" s="1"/>
  <c r="AS63" i="25"/>
  <c r="AL63" i="25"/>
  <c r="AU63" i="25" s="1"/>
  <c r="AS81" i="25"/>
  <c r="AL81" i="25"/>
  <c r="AU81" i="25" s="1"/>
  <c r="AS23" i="25"/>
  <c r="AL23" i="25"/>
  <c r="AU23" i="25" s="1"/>
  <c r="AS94" i="25"/>
  <c r="AL94" i="25"/>
  <c r="AU94" i="25" s="1"/>
  <c r="AS12" i="25"/>
  <c r="AL12" i="25"/>
  <c r="AU12" i="25" s="1"/>
  <c r="AS30" i="25"/>
  <c r="AL30" i="25"/>
  <c r="AU30" i="25" s="1"/>
  <c r="Y98" i="73"/>
  <c r="X98" i="73"/>
  <c r="AS13" i="25"/>
  <c r="AL13" i="25"/>
  <c r="AU13" i="25" s="1"/>
  <c r="AS31" i="25"/>
  <c r="AL31" i="25"/>
  <c r="AU31" i="25" s="1"/>
  <c r="AS49" i="25"/>
  <c r="AL49" i="25"/>
  <c r="AU49" i="25" s="1"/>
  <c r="AS67" i="25"/>
  <c r="AL67" i="25"/>
  <c r="AU67" i="25" s="1"/>
  <c r="AS85" i="25"/>
  <c r="AL85" i="25"/>
  <c r="AU85" i="25" s="1"/>
  <c r="AS22" i="25"/>
  <c r="AL22" i="25"/>
  <c r="AU22" i="25" s="1"/>
  <c r="AS40" i="25"/>
  <c r="AL40" i="25"/>
  <c r="AU40" i="25" s="1"/>
  <c r="AS58" i="25"/>
  <c r="AL58" i="25"/>
  <c r="AU58" i="25" s="1"/>
  <c r="AS76" i="25"/>
  <c r="AL76" i="25"/>
  <c r="AU76" i="25" s="1"/>
  <c r="AS96" i="25"/>
  <c r="AL96" i="25"/>
  <c r="AU96" i="25" s="1"/>
  <c r="AS11" i="25"/>
  <c r="AL11" i="25"/>
  <c r="AU11" i="25" s="1"/>
  <c r="AS47" i="25"/>
  <c r="AL47" i="25"/>
  <c r="AU47" i="25" s="1"/>
  <c r="AS65" i="25"/>
  <c r="AL65" i="25"/>
  <c r="AU65" i="25" s="1"/>
  <c r="AS83" i="25"/>
  <c r="AL83" i="25"/>
  <c r="AU83" i="25" s="1"/>
  <c r="AS48" i="25"/>
  <c r="AL48" i="25"/>
  <c r="AU48" i="25" s="1"/>
  <c r="AS66" i="25"/>
  <c r="AL66" i="25"/>
  <c r="AU66" i="25" s="1"/>
  <c r="AS84" i="25"/>
  <c r="AL84" i="25"/>
  <c r="AU84" i="25" s="1"/>
  <c r="AS5" i="41"/>
  <c r="AS100" i="41" s="1"/>
  <c r="AL5" i="41"/>
  <c r="AU5" i="41" s="1"/>
  <c r="AS20" i="25"/>
  <c r="AL20" i="25"/>
  <c r="AU20" i="25" s="1"/>
  <c r="AS15" i="25"/>
  <c r="AL15" i="25"/>
  <c r="AU15" i="25" s="1"/>
  <c r="AS33" i="25"/>
  <c r="AL33" i="25"/>
  <c r="AU33" i="25" s="1"/>
  <c r="AS15" i="41"/>
  <c r="AL15" i="41"/>
  <c r="AU15" i="41" s="1"/>
  <c r="AS8" i="25"/>
  <c r="AL8" i="25"/>
  <c r="AU8" i="25" s="1"/>
  <c r="AS44" i="25"/>
  <c r="AL44" i="25"/>
  <c r="AU44" i="25" s="1"/>
  <c r="AS62" i="25"/>
  <c r="AL62" i="25"/>
  <c r="AU62" i="25" s="1"/>
  <c r="AS80" i="25"/>
  <c r="AL80" i="25"/>
  <c r="AU80" i="25" s="1"/>
  <c r="AL98" i="41"/>
  <c r="AU98" i="41" s="1"/>
  <c r="AR98" i="41"/>
  <c r="AR100" i="41" s="1"/>
  <c r="AS51" i="25"/>
  <c r="AL51" i="25"/>
  <c r="AU51" i="25" s="1"/>
  <c r="AS69" i="25"/>
  <c r="AL69" i="25"/>
  <c r="AU69" i="25" s="1"/>
  <c r="AS87" i="25"/>
  <c r="AL87" i="25"/>
  <c r="AU87" i="25" s="1"/>
  <c r="AS9" i="41"/>
  <c r="AL9" i="41"/>
  <c r="AU9" i="41" s="1"/>
  <c r="AU100" i="41" s="1"/>
  <c r="C11" i="41" s="1"/>
  <c r="AS29" i="25"/>
  <c r="AL29" i="25"/>
  <c r="AU29" i="25" s="1"/>
  <c r="AS10" i="41"/>
  <c r="AL10" i="41"/>
  <c r="AU10" i="41" s="1"/>
  <c r="AS18" i="25"/>
  <c r="AL18" i="25"/>
  <c r="AU18" i="25" s="1"/>
  <c r="AI97" i="73"/>
  <c r="AN97" i="73"/>
  <c r="AS4" i="33"/>
  <c r="AS100" i="33" s="1"/>
  <c r="AL4" i="33"/>
  <c r="AU4" i="33" s="1"/>
  <c r="AU100" i="33" s="1"/>
  <c r="C11" i="33" s="1"/>
  <c r="AS19" i="25"/>
  <c r="AL19" i="25"/>
  <c r="AU19" i="25" s="1"/>
  <c r="AS37" i="25"/>
  <c r="AL37" i="25"/>
  <c r="AU37" i="25" s="1"/>
  <c r="AS55" i="25"/>
  <c r="AL55" i="25"/>
  <c r="AU55" i="25" s="1"/>
  <c r="AS73" i="25"/>
  <c r="AL73" i="25"/>
  <c r="AU73" i="25" s="1"/>
  <c r="AS91" i="25"/>
  <c r="AL91" i="25"/>
  <c r="AU91" i="25" s="1"/>
  <c r="AJ5" i="25"/>
  <c r="AR97" i="73" l="1"/>
  <c r="AH98" i="73"/>
  <c r="AQ98" i="73" s="1"/>
  <c r="AQ100" i="73" s="1"/>
  <c r="AX4" i="73"/>
  <c r="S4" i="73" s="1"/>
  <c r="AC4" i="73" s="1"/>
  <c r="AB5" i="73" s="1"/>
  <c r="AZ3" i="73"/>
  <c r="AX5" i="73" s="1"/>
  <c r="S5" i="73" s="1"/>
  <c r="AC5" i="73" s="1"/>
  <c r="AB6" i="73" s="1"/>
  <c r="AX6" i="73"/>
  <c r="S6" i="73" s="1"/>
  <c r="AC6" i="73" s="1"/>
  <c r="AB7" i="73" s="1"/>
  <c r="AX7" i="73"/>
  <c r="S7" i="73" s="1"/>
  <c r="AC7" i="73" s="1"/>
  <c r="AB8" i="73" s="1"/>
  <c r="AX8" i="73"/>
  <c r="S8" i="73" s="1"/>
  <c r="AC8" i="73" s="1"/>
  <c r="AB9" i="73" s="1"/>
  <c r="AX9" i="73"/>
  <c r="S9" i="73" s="1"/>
  <c r="AC9" i="73" s="1"/>
  <c r="AB10" i="73" s="1"/>
  <c r="AX10" i="73"/>
  <c r="S10" i="73" s="1"/>
  <c r="AC10" i="73" s="1"/>
  <c r="AB11" i="73" s="1"/>
  <c r="AX11" i="73"/>
  <c r="S11" i="73" s="1"/>
  <c r="AC11" i="73" s="1"/>
  <c r="AB12" i="73" s="1"/>
  <c r="AX12" i="73"/>
  <c r="S12" i="73" s="1"/>
  <c r="AC12" i="73" s="1"/>
  <c r="AB13" i="73" s="1"/>
  <c r="AX13" i="73"/>
  <c r="S13" i="73" s="1"/>
  <c r="AC13" i="73" s="1"/>
  <c r="AB14" i="73" s="1"/>
  <c r="AX14" i="73"/>
  <c r="S14" i="73" s="1"/>
  <c r="AC14" i="73" s="1"/>
  <c r="AB15" i="73" s="1"/>
  <c r="AX15" i="73"/>
  <c r="S15" i="73" s="1"/>
  <c r="AC15" i="73" s="1"/>
  <c r="AB16" i="73" s="1"/>
  <c r="AX16" i="73"/>
  <c r="S16" i="73" s="1"/>
  <c r="AC16" i="73" s="1"/>
  <c r="AB17" i="73" s="1"/>
  <c r="AX17" i="73"/>
  <c r="S17" i="73" s="1"/>
  <c r="AC17" i="73" s="1"/>
  <c r="AB18" i="73" s="1"/>
  <c r="AX18" i="73"/>
  <c r="S18" i="73" s="1"/>
  <c r="AC18" i="73" s="1"/>
  <c r="AB19" i="73" s="1"/>
  <c r="AX19" i="73"/>
  <c r="S19" i="73" s="1"/>
  <c r="AC19" i="73" s="1"/>
  <c r="AB20" i="73" s="1"/>
  <c r="AX20" i="73"/>
  <c r="S20" i="73" s="1"/>
  <c r="AC20" i="73" s="1"/>
  <c r="AB21" i="73" s="1"/>
  <c r="AX21" i="73"/>
  <c r="S21" i="73" s="1"/>
  <c r="AC21" i="73" s="1"/>
  <c r="AB22" i="73" s="1"/>
  <c r="AX22" i="73"/>
  <c r="S22" i="73" s="1"/>
  <c r="AC22" i="73" s="1"/>
  <c r="AB23" i="73" s="1"/>
  <c r="AX23" i="73"/>
  <c r="S23" i="73" s="1"/>
  <c r="AC23" i="73" s="1"/>
  <c r="AB24" i="73" s="1"/>
  <c r="AX24" i="73"/>
  <c r="S24" i="73" s="1"/>
  <c r="AC24" i="73" s="1"/>
  <c r="AB25" i="73" s="1"/>
  <c r="AX25" i="73"/>
  <c r="S25" i="73" s="1"/>
  <c r="AC25" i="73" s="1"/>
  <c r="AB26" i="73" s="1"/>
  <c r="AX26" i="73"/>
  <c r="S26" i="73" s="1"/>
  <c r="AC26" i="73" s="1"/>
  <c r="AB27" i="73" s="1"/>
  <c r="AX27" i="73"/>
  <c r="S27" i="73" s="1"/>
  <c r="AC27" i="73" s="1"/>
  <c r="AB28" i="73" s="1"/>
  <c r="AX28" i="73"/>
  <c r="S28" i="73" s="1"/>
  <c r="AC28" i="73" s="1"/>
  <c r="AB29" i="73" s="1"/>
  <c r="AX29" i="73"/>
  <c r="S29" i="73" s="1"/>
  <c r="AC29" i="73" s="1"/>
  <c r="AB30" i="73" s="1"/>
  <c r="AX30" i="73"/>
  <c r="S30" i="73" s="1"/>
  <c r="AC30" i="73" s="1"/>
  <c r="AB31" i="73" s="1"/>
  <c r="AX31" i="73"/>
  <c r="S31" i="73" s="1"/>
  <c r="AC31" i="73" s="1"/>
  <c r="AB32" i="73" s="1"/>
  <c r="AX32" i="73"/>
  <c r="S32" i="73" s="1"/>
  <c r="AC32" i="73" s="1"/>
  <c r="AB33" i="73" s="1"/>
  <c r="AX33" i="73"/>
  <c r="S33" i="73" s="1"/>
  <c r="AC33" i="73" s="1"/>
  <c r="AB34" i="73" s="1"/>
  <c r="AX34" i="73"/>
  <c r="S34" i="73" s="1"/>
  <c r="AC34" i="73" s="1"/>
  <c r="AB35" i="73" s="1"/>
  <c r="AX35" i="73"/>
  <c r="S35" i="73" s="1"/>
  <c r="AC35" i="73" s="1"/>
  <c r="AB36" i="73" s="1"/>
  <c r="AX36" i="73"/>
  <c r="S36" i="73" s="1"/>
  <c r="AC36" i="73" s="1"/>
  <c r="AB37" i="73" s="1"/>
  <c r="AX37" i="73"/>
  <c r="S37" i="73" s="1"/>
  <c r="AC37" i="73" s="1"/>
  <c r="AB38" i="73" s="1"/>
  <c r="AX38" i="73"/>
  <c r="S38" i="73" s="1"/>
  <c r="AC38" i="73" s="1"/>
  <c r="AB39" i="73" s="1"/>
  <c r="AX39" i="73"/>
  <c r="S39" i="73" s="1"/>
  <c r="AC39" i="73" s="1"/>
  <c r="AB40" i="73" s="1"/>
  <c r="AX40" i="73"/>
  <c r="S40" i="73" s="1"/>
  <c r="AC40" i="73" s="1"/>
  <c r="AB41" i="73" s="1"/>
  <c r="AX41" i="73"/>
  <c r="S41" i="73" s="1"/>
  <c r="AC41" i="73" s="1"/>
  <c r="AB42" i="73" s="1"/>
  <c r="AX42" i="73"/>
  <c r="S42" i="73" s="1"/>
  <c r="AC42" i="73" s="1"/>
  <c r="AB43" i="73" s="1"/>
  <c r="AX43" i="73"/>
  <c r="S43" i="73" s="1"/>
  <c r="AC43" i="73" s="1"/>
  <c r="AB44" i="73" s="1"/>
  <c r="AX44" i="73"/>
  <c r="S44" i="73" s="1"/>
  <c r="AC44" i="73" s="1"/>
  <c r="AB45" i="73" s="1"/>
  <c r="AX45" i="73"/>
  <c r="S45" i="73" s="1"/>
  <c r="AC45" i="73" s="1"/>
  <c r="AB46" i="73" s="1"/>
  <c r="AX46" i="73"/>
  <c r="S46" i="73" s="1"/>
  <c r="AC46" i="73" s="1"/>
  <c r="AB47" i="73" s="1"/>
  <c r="AX47" i="73"/>
  <c r="S47" i="73" s="1"/>
  <c r="AC47" i="73" s="1"/>
  <c r="AB48" i="73" s="1"/>
  <c r="AX48" i="73"/>
  <c r="S48" i="73" s="1"/>
  <c r="AC48" i="73" s="1"/>
  <c r="AB49" i="73" s="1"/>
  <c r="AX49" i="73"/>
  <c r="S49" i="73" s="1"/>
  <c r="AC49" i="73" s="1"/>
  <c r="AB50" i="73" s="1"/>
  <c r="AX50" i="73"/>
  <c r="S50" i="73" s="1"/>
  <c r="AC50" i="73" s="1"/>
  <c r="AB51" i="73" s="1"/>
  <c r="AX51" i="73"/>
  <c r="S51" i="73" s="1"/>
  <c r="AC51" i="73" s="1"/>
  <c r="AB52" i="73" s="1"/>
  <c r="AX52" i="73"/>
  <c r="S52" i="73" s="1"/>
  <c r="AC52" i="73" s="1"/>
  <c r="AB53" i="73" s="1"/>
  <c r="AX53" i="73"/>
  <c r="S53" i="73" s="1"/>
  <c r="AC53" i="73" s="1"/>
  <c r="AB54" i="73" s="1"/>
  <c r="AX54" i="73"/>
  <c r="S54" i="73" s="1"/>
  <c r="AC54" i="73" s="1"/>
  <c r="AB55" i="73" s="1"/>
  <c r="AX55" i="73"/>
  <c r="S55" i="73" s="1"/>
  <c r="AC55" i="73" s="1"/>
  <c r="AB56" i="73" s="1"/>
  <c r="AX56" i="73"/>
  <c r="S56" i="73" s="1"/>
  <c r="AC56" i="73" s="1"/>
  <c r="AB57" i="73" s="1"/>
  <c r="AX57" i="73"/>
  <c r="S57" i="73" s="1"/>
  <c r="AC57" i="73" s="1"/>
  <c r="AB58" i="73" s="1"/>
  <c r="AX58" i="73"/>
  <c r="S58" i="73" s="1"/>
  <c r="AC58" i="73" s="1"/>
  <c r="AB59" i="73" s="1"/>
  <c r="AX59" i="73"/>
  <c r="S59" i="73" s="1"/>
  <c r="AC59" i="73" s="1"/>
  <c r="AB60" i="73" s="1"/>
  <c r="AX60" i="73"/>
  <c r="S60" i="73" s="1"/>
  <c r="AC60" i="73" s="1"/>
  <c r="AB61" i="73" s="1"/>
  <c r="AX61" i="73"/>
  <c r="S61" i="73" s="1"/>
  <c r="AC61" i="73" s="1"/>
  <c r="AB62" i="73" s="1"/>
  <c r="AX62" i="73"/>
  <c r="S62" i="73" s="1"/>
  <c r="AC62" i="73" s="1"/>
  <c r="AB63" i="73" s="1"/>
  <c r="AX63" i="73"/>
  <c r="S63" i="73" s="1"/>
  <c r="AC63" i="73" s="1"/>
  <c r="AB64" i="73" s="1"/>
  <c r="AX64" i="73"/>
  <c r="S64" i="73" s="1"/>
  <c r="AC64" i="73" s="1"/>
  <c r="AB65" i="73" s="1"/>
  <c r="AX65" i="73"/>
  <c r="S65" i="73" s="1"/>
  <c r="AC65" i="73" s="1"/>
  <c r="AB66" i="73" s="1"/>
  <c r="AX66" i="73"/>
  <c r="S66" i="73" s="1"/>
  <c r="AC66" i="73" s="1"/>
  <c r="AB67" i="73" s="1"/>
  <c r="AX67" i="73"/>
  <c r="S67" i="73" s="1"/>
  <c r="AC67" i="73" s="1"/>
  <c r="AB68" i="73" s="1"/>
  <c r="AX68" i="73"/>
  <c r="S68" i="73" s="1"/>
  <c r="AC68" i="73" s="1"/>
  <c r="AB69" i="73" s="1"/>
  <c r="AX69" i="73"/>
  <c r="S69" i="73" s="1"/>
  <c r="AC69" i="73" s="1"/>
  <c r="AB70" i="73" s="1"/>
  <c r="AX70" i="73"/>
  <c r="S70" i="73" s="1"/>
  <c r="AC70" i="73" s="1"/>
  <c r="AB71" i="73" s="1"/>
  <c r="AX71" i="73"/>
  <c r="S71" i="73" s="1"/>
  <c r="AC71" i="73" s="1"/>
  <c r="AB72" i="73" s="1"/>
  <c r="AX72" i="73"/>
  <c r="S72" i="73" s="1"/>
  <c r="AC72" i="73" s="1"/>
  <c r="AB73" i="73" s="1"/>
  <c r="AX73" i="73"/>
  <c r="S73" i="73" s="1"/>
  <c r="AC73" i="73" s="1"/>
  <c r="AB74" i="73" s="1"/>
  <c r="AX74" i="73"/>
  <c r="S74" i="73" s="1"/>
  <c r="AC74" i="73" s="1"/>
  <c r="AB75" i="73" s="1"/>
  <c r="AX75" i="73"/>
  <c r="S75" i="73" s="1"/>
  <c r="AC75" i="73" s="1"/>
  <c r="AB76" i="73" s="1"/>
  <c r="AX76" i="73"/>
  <c r="S76" i="73" s="1"/>
  <c r="AC76" i="73" s="1"/>
  <c r="AB77" i="73" s="1"/>
  <c r="AX77" i="73"/>
  <c r="S77" i="73" s="1"/>
  <c r="AC77" i="73" s="1"/>
  <c r="AB78" i="73" s="1"/>
  <c r="AX78" i="73"/>
  <c r="S78" i="73" s="1"/>
  <c r="AC78" i="73" s="1"/>
  <c r="AB79" i="73" s="1"/>
  <c r="AX79" i="73"/>
  <c r="S79" i="73" s="1"/>
  <c r="AC79" i="73" s="1"/>
  <c r="AB80" i="73" s="1"/>
  <c r="AX80" i="73"/>
  <c r="S80" i="73" s="1"/>
  <c r="AC80" i="73" s="1"/>
  <c r="AB81" i="73" s="1"/>
  <c r="AX81" i="73"/>
  <c r="S81" i="73" s="1"/>
  <c r="AC81" i="73" s="1"/>
  <c r="AB82" i="73" s="1"/>
  <c r="AX82" i="73"/>
  <c r="S82" i="73" s="1"/>
  <c r="AC82" i="73" s="1"/>
  <c r="AB83" i="73" s="1"/>
  <c r="AX83" i="73"/>
  <c r="S83" i="73" s="1"/>
  <c r="AC83" i="73" s="1"/>
  <c r="AB84" i="73" s="1"/>
  <c r="AX84" i="73"/>
  <c r="S84" i="73" s="1"/>
  <c r="AC84" i="73" s="1"/>
  <c r="AB85" i="73" s="1"/>
  <c r="AX85" i="73"/>
  <c r="S85" i="73" s="1"/>
  <c r="AC85" i="73" s="1"/>
  <c r="AB86" i="73" s="1"/>
  <c r="AX86" i="73"/>
  <c r="S86" i="73" s="1"/>
  <c r="AC86" i="73" s="1"/>
  <c r="AB87" i="73" s="1"/>
  <c r="AX87" i="73"/>
  <c r="S87" i="73" s="1"/>
  <c r="AC87" i="73" s="1"/>
  <c r="AB88" i="73" s="1"/>
  <c r="AX88" i="73"/>
  <c r="S88" i="73" s="1"/>
  <c r="AC88" i="73" s="1"/>
  <c r="AB89" i="73" s="1"/>
  <c r="AX89" i="73"/>
  <c r="S89" i="73" s="1"/>
  <c r="AC89" i="73" s="1"/>
  <c r="AB90" i="73" s="1"/>
  <c r="AX90" i="73"/>
  <c r="S90" i="73" s="1"/>
  <c r="AC90" i="73" s="1"/>
  <c r="AB91" i="73" s="1"/>
  <c r="AX91" i="73"/>
  <c r="S91" i="73" s="1"/>
  <c r="AC91" i="73" s="1"/>
  <c r="AB92" i="73" s="1"/>
  <c r="AX92" i="73"/>
  <c r="S92" i="73" s="1"/>
  <c r="AC92" i="73" s="1"/>
  <c r="AB93" i="73" s="1"/>
  <c r="AX95" i="73"/>
  <c r="S95" i="73" s="1"/>
  <c r="AC95" i="73" s="1"/>
  <c r="AB96" i="73" s="1"/>
  <c r="AX93" i="73"/>
  <c r="S93" i="73" s="1"/>
  <c r="AC93" i="73" s="1"/>
  <c r="AB94" i="73" s="1"/>
  <c r="AX97" i="73"/>
  <c r="S97" i="73" s="1"/>
  <c r="AC97" i="73" s="1"/>
  <c r="AB98" i="73" s="1"/>
  <c r="AX94" i="73"/>
  <c r="S94" i="73" s="1"/>
  <c r="AC94" i="73" s="1"/>
  <c r="AB95" i="73" s="1"/>
  <c r="AX96" i="73"/>
  <c r="S96" i="73" s="1"/>
  <c r="AC96" i="73" s="1"/>
  <c r="AB97" i="73" s="1"/>
  <c r="AS6" i="25"/>
  <c r="AL6" i="25"/>
  <c r="AU6" i="25" s="1"/>
  <c r="Z98" i="73"/>
  <c r="AS4" i="25"/>
  <c r="AL4" i="25"/>
  <c r="AU4" i="25" s="1"/>
  <c r="AU100" i="25" s="1"/>
  <c r="C11" i="25" s="1"/>
  <c r="AT100" i="25"/>
  <c r="AS5" i="25"/>
  <c r="AS100" i="25" s="1"/>
  <c r="AL5" i="25"/>
  <c r="AU5" i="25" s="1"/>
  <c r="AJ6" i="73" l="1"/>
  <c r="AK6" i="73"/>
  <c r="AT6" i="73" s="1"/>
  <c r="AE98" i="73"/>
  <c r="AF98" i="73"/>
  <c r="AO98" i="73" s="1"/>
  <c r="AO100" i="73" s="1"/>
  <c r="AG98" i="73"/>
  <c r="AP98" i="73" s="1"/>
  <c r="AP100" i="73" s="1"/>
  <c r="AC98" i="73"/>
  <c r="AK94" i="73"/>
  <c r="AT94" i="73" s="1"/>
  <c r="AJ94" i="73"/>
  <c r="AJ89" i="73"/>
  <c r="AK89" i="73"/>
  <c r="AT89" i="73" s="1"/>
  <c r="AJ83" i="73"/>
  <c r="AK83" i="73"/>
  <c r="AT83" i="73" s="1"/>
  <c r="AJ77" i="73"/>
  <c r="AK77" i="73"/>
  <c r="AT77" i="73" s="1"/>
  <c r="AJ71" i="73"/>
  <c r="AK71" i="73"/>
  <c r="AT71" i="73" s="1"/>
  <c r="AJ65" i="73"/>
  <c r="AK65" i="73"/>
  <c r="AT65" i="73" s="1"/>
  <c r="AJ59" i="73"/>
  <c r="AK59" i="73"/>
  <c r="AT59" i="73" s="1"/>
  <c r="AJ53" i="73"/>
  <c r="AK53" i="73"/>
  <c r="AT53" i="73" s="1"/>
  <c r="AJ47" i="73"/>
  <c r="AK47" i="73"/>
  <c r="AT47" i="73" s="1"/>
  <c r="AJ41" i="73"/>
  <c r="AK41" i="73"/>
  <c r="AT41" i="73" s="1"/>
  <c r="AJ35" i="73"/>
  <c r="AK35" i="73"/>
  <c r="AT35" i="73" s="1"/>
  <c r="AJ29" i="73"/>
  <c r="AK29" i="73"/>
  <c r="AT29" i="73" s="1"/>
  <c r="AJ23" i="73"/>
  <c r="AK23" i="73"/>
  <c r="AT23" i="73" s="1"/>
  <c r="AJ17" i="73"/>
  <c r="AK17" i="73"/>
  <c r="AT17" i="73" s="1"/>
  <c r="AJ11" i="73"/>
  <c r="AK11" i="73"/>
  <c r="AT11" i="73" s="1"/>
  <c r="AJ96" i="73"/>
  <c r="AK96" i="73"/>
  <c r="AT96" i="73" s="1"/>
  <c r="AK88" i="73"/>
  <c r="AT88" i="73" s="1"/>
  <c r="AJ88" i="73"/>
  <c r="AK82" i="73"/>
  <c r="AT82" i="73" s="1"/>
  <c r="AJ82" i="73"/>
  <c r="AK76" i="73"/>
  <c r="AT76" i="73" s="1"/>
  <c r="AJ76" i="73"/>
  <c r="AK70" i="73"/>
  <c r="AT70" i="73" s="1"/>
  <c r="AJ70" i="73"/>
  <c r="AK64" i="73"/>
  <c r="AT64" i="73" s="1"/>
  <c r="AJ64" i="73"/>
  <c r="AK58" i="73"/>
  <c r="AT58" i="73" s="1"/>
  <c r="AJ58" i="73"/>
  <c r="AK52" i="73"/>
  <c r="AT52" i="73" s="1"/>
  <c r="AJ52" i="73"/>
  <c r="AK46" i="73"/>
  <c r="AT46" i="73" s="1"/>
  <c r="AJ46" i="73"/>
  <c r="AK40" i="73"/>
  <c r="AT40" i="73" s="1"/>
  <c r="AJ40" i="73"/>
  <c r="AK34" i="73"/>
  <c r="AT34" i="73" s="1"/>
  <c r="AJ34" i="73"/>
  <c r="AK28" i="73"/>
  <c r="AT28" i="73" s="1"/>
  <c r="AJ28" i="73"/>
  <c r="AK22" i="73"/>
  <c r="AT22" i="73" s="1"/>
  <c r="AJ22" i="73"/>
  <c r="AK16" i="73"/>
  <c r="AT16" i="73" s="1"/>
  <c r="AJ16" i="73"/>
  <c r="AJ10" i="73"/>
  <c r="AK10" i="73"/>
  <c r="AT10" i="73" s="1"/>
  <c r="AK5" i="73"/>
  <c r="AT5" i="73" s="1"/>
  <c r="AJ5" i="73"/>
  <c r="AJ93" i="73"/>
  <c r="AK93" i="73"/>
  <c r="AT93" i="73" s="1"/>
  <c r="AJ87" i="73"/>
  <c r="AK87" i="73"/>
  <c r="AT87" i="73" s="1"/>
  <c r="AJ81" i="73"/>
  <c r="AK81" i="73"/>
  <c r="AT81" i="73" s="1"/>
  <c r="AJ75" i="73"/>
  <c r="AK75" i="73"/>
  <c r="AT75" i="73" s="1"/>
  <c r="AJ69" i="73"/>
  <c r="AK69" i="73"/>
  <c r="AT69" i="73" s="1"/>
  <c r="AJ63" i="73"/>
  <c r="AK63" i="73"/>
  <c r="AT63" i="73" s="1"/>
  <c r="AJ57" i="73"/>
  <c r="AK57" i="73"/>
  <c r="AT57" i="73" s="1"/>
  <c r="AJ51" i="73"/>
  <c r="AK51" i="73"/>
  <c r="AT51" i="73" s="1"/>
  <c r="AJ45" i="73"/>
  <c r="AK45" i="73"/>
  <c r="AT45" i="73" s="1"/>
  <c r="AJ39" i="73"/>
  <c r="AK39" i="73"/>
  <c r="AT39" i="73" s="1"/>
  <c r="AJ33" i="73"/>
  <c r="AK33" i="73"/>
  <c r="AT33" i="73" s="1"/>
  <c r="AJ27" i="73"/>
  <c r="AK27" i="73"/>
  <c r="AT27" i="73" s="1"/>
  <c r="AJ21" i="73"/>
  <c r="AK21" i="73"/>
  <c r="AT21" i="73" s="1"/>
  <c r="AJ15" i="73"/>
  <c r="AK15" i="73"/>
  <c r="AT15" i="73" s="1"/>
  <c r="AJ9" i="73"/>
  <c r="AK9" i="73"/>
  <c r="AT9" i="73" s="1"/>
  <c r="AX3" i="73"/>
  <c r="S3" i="73" s="1"/>
  <c r="AC3" i="73" s="1"/>
  <c r="AK97" i="73"/>
  <c r="AT97" i="73" s="1"/>
  <c r="AJ97" i="73"/>
  <c r="AJ92" i="73"/>
  <c r="AK92" i="73"/>
  <c r="AT92" i="73" s="1"/>
  <c r="AJ86" i="73"/>
  <c r="AK86" i="73"/>
  <c r="AT86" i="73" s="1"/>
  <c r="AJ80" i="73"/>
  <c r="AK80" i="73"/>
  <c r="AT80" i="73" s="1"/>
  <c r="AJ74" i="73"/>
  <c r="AK74" i="73"/>
  <c r="AT74" i="73" s="1"/>
  <c r="AJ68" i="73"/>
  <c r="AK68" i="73"/>
  <c r="AT68" i="73" s="1"/>
  <c r="AJ62" i="73"/>
  <c r="AK62" i="73"/>
  <c r="AT62" i="73" s="1"/>
  <c r="AJ56" i="73"/>
  <c r="AK56" i="73"/>
  <c r="AT56" i="73" s="1"/>
  <c r="AJ50" i="73"/>
  <c r="AK50" i="73"/>
  <c r="AT50" i="73" s="1"/>
  <c r="AJ44" i="73"/>
  <c r="AK44" i="73"/>
  <c r="AT44" i="73" s="1"/>
  <c r="AJ38" i="73"/>
  <c r="AK38" i="73"/>
  <c r="AT38" i="73" s="1"/>
  <c r="AJ32" i="73"/>
  <c r="AK32" i="73"/>
  <c r="AT32" i="73" s="1"/>
  <c r="AJ26" i="73"/>
  <c r="AK26" i="73"/>
  <c r="AT26" i="73" s="1"/>
  <c r="AJ20" i="73"/>
  <c r="AK20" i="73"/>
  <c r="AT20" i="73" s="1"/>
  <c r="AJ14" i="73"/>
  <c r="AK14" i="73"/>
  <c r="AT14" i="73" s="1"/>
  <c r="AJ8" i="73"/>
  <c r="AK8" i="73"/>
  <c r="AT8" i="73" s="1"/>
  <c r="AJ95" i="73"/>
  <c r="AK95" i="73"/>
  <c r="AT95" i="73" s="1"/>
  <c r="AK91" i="73"/>
  <c r="AT91" i="73" s="1"/>
  <c r="AJ91" i="73"/>
  <c r="AK85" i="73"/>
  <c r="AT85" i="73" s="1"/>
  <c r="AJ85" i="73"/>
  <c r="AK79" i="73"/>
  <c r="AT79" i="73" s="1"/>
  <c r="AJ79" i="73"/>
  <c r="AK73" i="73"/>
  <c r="AT73" i="73" s="1"/>
  <c r="AJ73" i="73"/>
  <c r="AK67" i="73"/>
  <c r="AT67" i="73" s="1"/>
  <c r="AJ67" i="73"/>
  <c r="AK61" i="73"/>
  <c r="AT61" i="73" s="1"/>
  <c r="AJ61" i="73"/>
  <c r="AK55" i="73"/>
  <c r="AT55" i="73" s="1"/>
  <c r="AJ55" i="73"/>
  <c r="AK49" i="73"/>
  <c r="AT49" i="73" s="1"/>
  <c r="AJ49" i="73"/>
  <c r="AK43" i="73"/>
  <c r="AT43" i="73" s="1"/>
  <c r="AJ43" i="73"/>
  <c r="AK37" i="73"/>
  <c r="AT37" i="73" s="1"/>
  <c r="AJ37" i="73"/>
  <c r="AK31" i="73"/>
  <c r="AT31" i="73" s="1"/>
  <c r="AJ31" i="73"/>
  <c r="AK25" i="73"/>
  <c r="AT25" i="73" s="1"/>
  <c r="AJ25" i="73"/>
  <c r="AK19" i="73"/>
  <c r="AT19" i="73" s="1"/>
  <c r="AJ19" i="73"/>
  <c r="AK13" i="73"/>
  <c r="AT13" i="73" s="1"/>
  <c r="AJ13" i="73"/>
  <c r="AJ7" i="73"/>
  <c r="AK7" i="73"/>
  <c r="AT7" i="73" s="1"/>
  <c r="AJ98" i="73"/>
  <c r="AS98" i="73" s="1"/>
  <c r="AK98" i="73"/>
  <c r="AT98" i="73" s="1"/>
  <c r="AJ90" i="73"/>
  <c r="AK90" i="73"/>
  <c r="AT90" i="73" s="1"/>
  <c r="AJ84" i="73"/>
  <c r="AK84" i="73"/>
  <c r="AT84" i="73" s="1"/>
  <c r="AJ78" i="73"/>
  <c r="AK78" i="73"/>
  <c r="AT78" i="73" s="1"/>
  <c r="AJ72" i="73"/>
  <c r="AK72" i="73"/>
  <c r="AT72" i="73" s="1"/>
  <c r="AJ66" i="73"/>
  <c r="AK66" i="73"/>
  <c r="AT66" i="73" s="1"/>
  <c r="AJ60" i="73"/>
  <c r="AK60" i="73"/>
  <c r="AT60" i="73" s="1"/>
  <c r="AJ54" i="73"/>
  <c r="AK54" i="73"/>
  <c r="AT54" i="73" s="1"/>
  <c r="AJ48" i="73"/>
  <c r="AK48" i="73"/>
  <c r="AT48" i="73" s="1"/>
  <c r="AJ42" i="73"/>
  <c r="AK42" i="73"/>
  <c r="AT42" i="73" s="1"/>
  <c r="AJ36" i="73"/>
  <c r="AK36" i="73"/>
  <c r="AT36" i="73" s="1"/>
  <c r="AJ30" i="73"/>
  <c r="AK30" i="73"/>
  <c r="AT30" i="73" s="1"/>
  <c r="AJ24" i="73"/>
  <c r="AK24" i="73"/>
  <c r="AT24" i="73" s="1"/>
  <c r="AJ18" i="73"/>
  <c r="AK18" i="73"/>
  <c r="AT18" i="73" s="1"/>
  <c r="AJ12" i="73"/>
  <c r="AK12" i="73"/>
  <c r="AT12" i="73" s="1"/>
  <c r="AS87" i="73" l="1"/>
  <c r="AL87" i="73"/>
  <c r="AU87" i="73" s="1"/>
  <c r="AS12" i="73"/>
  <c r="AL12" i="73"/>
  <c r="AU12" i="73" s="1"/>
  <c r="AS30" i="73"/>
  <c r="AL30" i="73"/>
  <c r="AU30" i="73" s="1"/>
  <c r="AS48" i="73"/>
  <c r="AL48" i="73"/>
  <c r="AU48" i="73" s="1"/>
  <c r="AS66" i="73"/>
  <c r="AL66" i="73"/>
  <c r="AU66" i="73" s="1"/>
  <c r="AS84" i="73"/>
  <c r="AL84" i="73"/>
  <c r="AU84" i="73" s="1"/>
  <c r="AS7" i="73"/>
  <c r="AL7" i="73"/>
  <c r="AU7" i="73" s="1"/>
  <c r="AS95" i="73"/>
  <c r="AL95" i="73"/>
  <c r="AU95" i="73" s="1"/>
  <c r="AS20" i="73"/>
  <c r="AL20" i="73"/>
  <c r="AU20" i="73" s="1"/>
  <c r="AS38" i="73"/>
  <c r="AL38" i="73"/>
  <c r="AU38" i="73" s="1"/>
  <c r="AS56" i="73"/>
  <c r="AL56" i="73"/>
  <c r="AU56" i="73" s="1"/>
  <c r="AS74" i="73"/>
  <c r="AL74" i="73"/>
  <c r="AU74" i="73" s="1"/>
  <c r="AS92" i="73"/>
  <c r="AL92" i="73"/>
  <c r="AU92" i="73" s="1"/>
  <c r="AS28" i="73"/>
  <c r="AL28" i="73"/>
  <c r="AU28" i="73" s="1"/>
  <c r="AS46" i="73"/>
  <c r="AL46" i="73"/>
  <c r="AU46" i="73" s="1"/>
  <c r="AS64" i="73"/>
  <c r="AL64" i="73"/>
  <c r="AU64" i="73" s="1"/>
  <c r="AS82" i="73"/>
  <c r="AL82" i="73"/>
  <c r="AU82" i="73" s="1"/>
  <c r="AS10" i="73"/>
  <c r="AL10" i="73"/>
  <c r="AU10" i="73" s="1"/>
  <c r="AS18" i="73"/>
  <c r="AL18" i="73"/>
  <c r="AU18" i="73" s="1"/>
  <c r="AS36" i="73"/>
  <c r="AL36" i="73"/>
  <c r="AU36" i="73" s="1"/>
  <c r="AS54" i="73"/>
  <c r="AL54" i="73"/>
  <c r="AU54" i="73" s="1"/>
  <c r="AS72" i="73"/>
  <c r="AL72" i="73"/>
  <c r="AU72" i="73" s="1"/>
  <c r="AS90" i="73"/>
  <c r="AL90" i="73"/>
  <c r="AU90" i="73" s="1"/>
  <c r="AS8" i="73"/>
  <c r="AL8" i="73"/>
  <c r="AU8" i="73" s="1"/>
  <c r="AS26" i="73"/>
  <c r="AL26" i="73"/>
  <c r="AU26" i="73" s="1"/>
  <c r="AS44" i="73"/>
  <c r="AL44" i="73"/>
  <c r="AU44" i="73" s="1"/>
  <c r="AS62" i="73"/>
  <c r="AL62" i="73"/>
  <c r="AU62" i="73" s="1"/>
  <c r="AS80" i="73"/>
  <c r="AL80" i="73"/>
  <c r="AU80" i="73" s="1"/>
  <c r="AS16" i="73"/>
  <c r="AL16" i="73"/>
  <c r="AU16" i="73" s="1"/>
  <c r="AS34" i="73"/>
  <c r="AL34" i="73"/>
  <c r="AU34" i="73" s="1"/>
  <c r="AS52" i="73"/>
  <c r="AL52" i="73"/>
  <c r="AU52" i="73" s="1"/>
  <c r="AS70" i="73"/>
  <c r="AL70" i="73"/>
  <c r="AU70" i="73" s="1"/>
  <c r="AS88" i="73"/>
  <c r="AL88" i="73"/>
  <c r="AU88" i="73" s="1"/>
  <c r="AS31" i="73"/>
  <c r="AL31" i="73"/>
  <c r="AU31" i="73" s="1"/>
  <c r="AS67" i="73"/>
  <c r="AL67" i="73"/>
  <c r="AU67" i="73" s="1"/>
  <c r="AS85" i="73"/>
  <c r="AL85" i="73"/>
  <c r="AU85" i="73" s="1"/>
  <c r="AS97" i="73"/>
  <c r="AL97" i="73"/>
  <c r="AU97" i="73" s="1"/>
  <c r="AS33" i="73"/>
  <c r="AL33" i="73"/>
  <c r="AU33" i="73" s="1"/>
  <c r="AS69" i="73"/>
  <c r="AL69" i="73"/>
  <c r="AU69" i="73" s="1"/>
  <c r="AS29" i="73"/>
  <c r="AL29" i="73"/>
  <c r="AU29" i="73" s="1"/>
  <c r="AS83" i="73"/>
  <c r="AL83" i="73"/>
  <c r="AU83" i="73" s="1"/>
  <c r="AS19" i="73"/>
  <c r="AL19" i="73"/>
  <c r="AU19" i="73" s="1"/>
  <c r="AS37" i="73"/>
  <c r="AL37" i="73"/>
  <c r="AU37" i="73" s="1"/>
  <c r="AS55" i="73"/>
  <c r="AL55" i="73"/>
  <c r="AU55" i="73" s="1"/>
  <c r="AS73" i="73"/>
  <c r="AL73" i="73"/>
  <c r="AU73" i="73" s="1"/>
  <c r="AS91" i="73"/>
  <c r="AL91" i="73"/>
  <c r="AU91" i="73" s="1"/>
  <c r="AB4" i="73"/>
  <c r="AJ3" i="73"/>
  <c r="AS21" i="73"/>
  <c r="AL21" i="73"/>
  <c r="AU21" i="73" s="1"/>
  <c r="AS39" i="73"/>
  <c r="AL39" i="73"/>
  <c r="AU39" i="73" s="1"/>
  <c r="AS57" i="73"/>
  <c r="AL57" i="73"/>
  <c r="AU57" i="73" s="1"/>
  <c r="AS75" i="73"/>
  <c r="AL75" i="73"/>
  <c r="AU75" i="73" s="1"/>
  <c r="AS93" i="73"/>
  <c r="AL93" i="73"/>
  <c r="AU93" i="73" s="1"/>
  <c r="AS17" i="73"/>
  <c r="AL17" i="73"/>
  <c r="AU17" i="73" s="1"/>
  <c r="AS35" i="73"/>
  <c r="AL35" i="73"/>
  <c r="AU35" i="73" s="1"/>
  <c r="AS53" i="73"/>
  <c r="AL53" i="73"/>
  <c r="AU53" i="73" s="1"/>
  <c r="AS71" i="73"/>
  <c r="AL71" i="73"/>
  <c r="AU71" i="73" s="1"/>
  <c r="AS89" i="73"/>
  <c r="AL89" i="73"/>
  <c r="AU89" i="73" s="1"/>
  <c r="AI98" i="73"/>
  <c r="AN98" i="73"/>
  <c r="AN100" i="73" s="1"/>
  <c r="AS24" i="73"/>
  <c r="AL24" i="73"/>
  <c r="AU24" i="73" s="1"/>
  <c r="AS42" i="73"/>
  <c r="AL42" i="73"/>
  <c r="AU42" i="73" s="1"/>
  <c r="AS60" i="73"/>
  <c r="AL60" i="73"/>
  <c r="AU60" i="73" s="1"/>
  <c r="AS78" i="73"/>
  <c r="AL78" i="73"/>
  <c r="AU78" i="73" s="1"/>
  <c r="AS14" i="73"/>
  <c r="AL14" i="73"/>
  <c r="AU14" i="73" s="1"/>
  <c r="AS32" i="73"/>
  <c r="AL32" i="73"/>
  <c r="AU32" i="73" s="1"/>
  <c r="AS50" i="73"/>
  <c r="AL50" i="73"/>
  <c r="AU50" i="73" s="1"/>
  <c r="AS68" i="73"/>
  <c r="AL68" i="73"/>
  <c r="AU68" i="73" s="1"/>
  <c r="AS86" i="73"/>
  <c r="AL86" i="73"/>
  <c r="AU86" i="73" s="1"/>
  <c r="AS5" i="73"/>
  <c r="AL5" i="73"/>
  <c r="AU5" i="73" s="1"/>
  <c r="AS22" i="73"/>
  <c r="AL22" i="73"/>
  <c r="AU22" i="73" s="1"/>
  <c r="AS40" i="73"/>
  <c r="AL40" i="73"/>
  <c r="AU40" i="73" s="1"/>
  <c r="AS58" i="73"/>
  <c r="AL58" i="73"/>
  <c r="AU58" i="73" s="1"/>
  <c r="AS76" i="73"/>
  <c r="AL76" i="73"/>
  <c r="AU76" i="73" s="1"/>
  <c r="AS94" i="73"/>
  <c r="AL94" i="73"/>
  <c r="AU94" i="73" s="1"/>
  <c r="AS13" i="73"/>
  <c r="AL13" i="73"/>
  <c r="AU13" i="73" s="1"/>
  <c r="AS49" i="73"/>
  <c r="AL49" i="73"/>
  <c r="AU49" i="73" s="1"/>
  <c r="AS15" i="73"/>
  <c r="AL15" i="73"/>
  <c r="AU15" i="73" s="1"/>
  <c r="AS51" i="73"/>
  <c r="AL51" i="73"/>
  <c r="AU51" i="73" s="1"/>
  <c r="AS11" i="73"/>
  <c r="AL11" i="73"/>
  <c r="AU11" i="73" s="1"/>
  <c r="AS47" i="73"/>
  <c r="AL47" i="73"/>
  <c r="AU47" i="73" s="1"/>
  <c r="AS65" i="73"/>
  <c r="AL65" i="73"/>
  <c r="AU65" i="73" s="1"/>
  <c r="AS25" i="73"/>
  <c r="AL25" i="73"/>
  <c r="AU25" i="73" s="1"/>
  <c r="AS43" i="73"/>
  <c r="AL43" i="73"/>
  <c r="AU43" i="73" s="1"/>
  <c r="AS61" i="73"/>
  <c r="AL61" i="73"/>
  <c r="AU61" i="73" s="1"/>
  <c r="AS79" i="73"/>
  <c r="AL79" i="73"/>
  <c r="AU79" i="73" s="1"/>
  <c r="AS9" i="73"/>
  <c r="AL9" i="73"/>
  <c r="AU9" i="73" s="1"/>
  <c r="AS27" i="73"/>
  <c r="AL27" i="73"/>
  <c r="AU27" i="73" s="1"/>
  <c r="AS45" i="73"/>
  <c r="AL45" i="73"/>
  <c r="AU45" i="73" s="1"/>
  <c r="AS63" i="73"/>
  <c r="AL63" i="73"/>
  <c r="AU63" i="73" s="1"/>
  <c r="AS81" i="73"/>
  <c r="AL81" i="73"/>
  <c r="AU81" i="73" s="1"/>
  <c r="AS96" i="73"/>
  <c r="AL96" i="73"/>
  <c r="AU96" i="73" s="1"/>
  <c r="AS23" i="73"/>
  <c r="AL23" i="73"/>
  <c r="AU23" i="73" s="1"/>
  <c r="AS41" i="73"/>
  <c r="AL41" i="73"/>
  <c r="AU41" i="73" s="1"/>
  <c r="AS59" i="73"/>
  <c r="AL59" i="73"/>
  <c r="AU59" i="73" s="1"/>
  <c r="AS77" i="73"/>
  <c r="AL77" i="73"/>
  <c r="AU77" i="73" s="1"/>
  <c r="AS6" i="73"/>
  <c r="AL6" i="73"/>
  <c r="AU6" i="73" s="1"/>
  <c r="AS3" i="73" l="1"/>
  <c r="AL3" i="73"/>
  <c r="AU3" i="73" s="1"/>
  <c r="AJ4" i="73"/>
  <c r="AK4" i="73"/>
  <c r="AT4" i="73" s="1"/>
  <c r="AT100" i="73" s="1"/>
  <c r="AR98" i="73"/>
  <c r="AR100" i="73" s="1"/>
  <c r="AL98" i="73"/>
  <c r="AU98" i="73" s="1"/>
  <c r="AS4" i="73" l="1"/>
  <c r="AL4" i="73"/>
  <c r="AU4" i="73" s="1"/>
  <c r="AU100" i="73"/>
  <c r="C11" i="73" s="1"/>
  <c r="F26" i="97" s="1"/>
  <c r="AS100" i="73"/>
</calcChain>
</file>

<file path=xl/sharedStrings.xml><?xml version="1.0" encoding="utf-8"?>
<sst xmlns="http://schemas.openxmlformats.org/spreadsheetml/2006/main" count="5586" uniqueCount="59">
  <si>
    <t>Age 26</t>
  </si>
  <si>
    <t>Without decrements</t>
  </si>
  <si>
    <t>Decrement Info</t>
  </si>
  <si>
    <t>Decremented Reserves and Capital</t>
  </si>
  <si>
    <t>DISCOUNTED</t>
  </si>
  <si>
    <t>Year</t>
  </si>
  <si>
    <t>overnight</t>
  </si>
  <si>
    <t>1-yr</t>
  </si>
  <si>
    <t>i* (discount rate)</t>
  </si>
  <si>
    <t>1+i*</t>
  </si>
  <si>
    <t>v</t>
  </si>
  <si>
    <t>v^k</t>
  </si>
  <si>
    <t>Mortality</t>
  </si>
  <si>
    <t>Premiums</t>
  </si>
  <si>
    <t>Commission</t>
  </si>
  <si>
    <t>Expenses</t>
  </si>
  <si>
    <t>Death Benefit</t>
  </si>
  <si>
    <t>Reserve</t>
  </si>
  <si>
    <t>Mortality Rate</t>
  </si>
  <si>
    <t>Lapse Rate</t>
  </si>
  <si>
    <t>In Force (sop)</t>
  </si>
  <si>
    <t>Deaths</t>
  </si>
  <si>
    <t>Lapses</t>
  </si>
  <si>
    <t>In Force (eop)</t>
  </si>
  <si>
    <t>Reserve (sop)</t>
  </si>
  <si>
    <t>Reserve (eop)</t>
  </si>
  <si>
    <t>Premium
(sop)</t>
  </si>
  <si>
    <t>Commission
(sop)</t>
  </si>
  <si>
    <t>Expenses
(eop)</t>
  </si>
  <si>
    <t>Claims
(eop)</t>
  </si>
  <si>
    <t>Cash Flow</t>
  </si>
  <si>
    <t>Reserve Increase</t>
  </si>
  <si>
    <t>Interest</t>
  </si>
  <si>
    <t>Profit</t>
  </si>
  <si>
    <t>Reserves Release</t>
  </si>
  <si>
    <t>Net premium</t>
  </si>
  <si>
    <t>Premium</t>
  </si>
  <si>
    <t>1st</t>
  </si>
  <si>
    <t>2+</t>
  </si>
  <si>
    <t>Discount loading</t>
  </si>
  <si>
    <t>Premium Loading</t>
  </si>
  <si>
    <t>Age 35</t>
  </si>
  <si>
    <t>1+i</t>
  </si>
  <si>
    <t>Age 45</t>
  </si>
  <si>
    <t>Age 55</t>
  </si>
  <si>
    <t>Decremented Reserves</t>
  </si>
  <si>
    <t>rest</t>
  </si>
  <si>
    <t>Net Premium</t>
  </si>
  <si>
    <t>Type</t>
  </si>
  <si>
    <t>Age</t>
  </si>
  <si>
    <t>Loading</t>
  </si>
  <si>
    <t>Intervention</t>
  </si>
  <si>
    <t>T20</t>
  </si>
  <si>
    <t>SPWL</t>
  </si>
  <si>
    <t>Inflation</t>
  </si>
  <si>
    <t>Government of Lumaria Overnight Rate</t>
  </si>
  <si>
    <t>1-yr Risk Free Annual Spot Rate</t>
  </si>
  <si>
    <t>10-yr Risk Free Annual Spot Rate</t>
  </si>
  <si>
    <t xml:space="preserve">Predictions for Overnight and One Year after 2023 are made using ARIMA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</si>
</sst>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&quot;$&quot;#,##0"/>
    <numFmt numFmtId="165" formatCode="&quot;$&quot;#,##0_);[Red]\(&quot;$&quot;#,##0\)"/>
    <numFmt numFmtId="166" formatCode="0.000%"/>
  </numFmts>
  <fonts count="9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000000"/>
      <name val="Calibri"/>
      <family val="2"/>
      <scheme val="minor"/>
    </font>
    <font>
      <sz val="11"/>
      <color theme="1"/>
      <name val="Calibri"/>
      <charset val="1"/>
    </font>
    <font>
      <sz val="11"/>
      <color rgb="FF000000"/>
      <name val="Calibri"/>
    </font>
    <font>
      <b/>
      <sz val="11"/>
      <color rgb="FFFFFFFF"/>
      <name val="Calibri"/>
      <charset val="1"/>
    </font>
    <font>
      <sz val="10"/>
      <color theme="1"/>
      <name val="Calibri"/>
      <charset val="1"/>
    </font>
    <font>
      <b/>
      <sz val="14"/>
      <color rgb="FF024D7C"/>
      <name val="Calibri"/>
      <charset val="1"/>
    </font>
    <font>
      <sz val="11"/>
      <color rgb="FF000000"/>
      <name val="Aptos Narrow"/>
    </font>
  </fonts>
  <fills count="7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rgb="FFFFFF00"/>
        <bgColor rgb="FF000000"/>
      </patternFill>
    </fill>
    <fill>
      <patternFill patternType="solid">
        <fgColor rgb="FF024D7C"/>
        <bgColor indexed="64"/>
      </patternFill>
    </fill>
    <fill>
      <patternFill patternType="solid">
        <fgColor rgb="FFFFF2CC"/>
        <bgColor rgb="FF000000"/>
      </patternFill>
    </fill>
  </fills>
  <borders count="14">
    <border>
      <left/>
      <right/>
      <top/>
      <bottom/>
      <diagonal/>
    </border>
    <border>
      <left style="thin">
        <color rgb="FF000000"/>
      </left>
      <right style="thin">
        <color rgb="FFCCCCCC"/>
      </right>
      <top style="thin">
        <color rgb="FF000000"/>
      </top>
      <bottom style="thin">
        <color rgb="FFCCCCCC"/>
      </bottom>
      <diagonal/>
    </border>
    <border>
      <left style="thin">
        <color rgb="FFCCCCCC"/>
      </left>
      <right style="thin">
        <color rgb="FF000000"/>
      </right>
      <top style="thin">
        <color rgb="FF000000"/>
      </top>
      <bottom style="thin">
        <color rgb="FFCCCCCC"/>
      </bottom>
      <diagonal/>
    </border>
    <border>
      <left style="thin">
        <color rgb="FF000000"/>
      </left>
      <right style="thin">
        <color rgb="FFCCCCCC"/>
      </right>
      <top style="thin">
        <color rgb="FFCCCCCC"/>
      </top>
      <bottom style="thin">
        <color rgb="FFCCCCCC"/>
      </bottom>
      <diagonal/>
    </border>
    <border>
      <left style="thin">
        <color rgb="FF000000"/>
      </left>
      <right style="thin">
        <color rgb="FFCCCCCC"/>
      </right>
      <top style="thin">
        <color rgb="FFCCCCCC"/>
      </top>
      <bottom style="thin">
        <color rgb="FF000000"/>
      </bottom>
      <diagonal/>
    </border>
    <border>
      <left style="thin">
        <color rgb="FFCCCCCC"/>
      </left>
      <right style="thin">
        <color rgb="FFCCCCCC"/>
      </right>
      <top style="thin">
        <color rgb="FF000000"/>
      </top>
      <bottom style="thin">
        <color rgb="FFCCCCCC"/>
      </bottom>
      <diagonal/>
    </border>
    <border>
      <left style="thin">
        <color rgb="FFCCCCCC"/>
      </left>
      <right style="thin">
        <color rgb="FFCCCCCC"/>
      </right>
      <top style="thin">
        <color rgb="FFCCCCCC"/>
      </top>
      <bottom style="thin">
        <color rgb="FFCCCCCC"/>
      </bottom>
      <diagonal/>
    </border>
    <border>
      <left style="thin">
        <color rgb="FFCCCCCC"/>
      </left>
      <right style="thin">
        <color rgb="FF000000"/>
      </right>
      <top style="thin">
        <color rgb="FFCCCCCC"/>
      </top>
      <bottom style="thin">
        <color rgb="FFCCCCCC"/>
      </bottom>
      <diagonal/>
    </border>
    <border>
      <left style="thin">
        <color rgb="FFCCCCCC"/>
      </left>
      <right style="thin">
        <color rgb="FFCCCCCC"/>
      </right>
      <top style="thin">
        <color rgb="FFCCCCCC"/>
      </top>
      <bottom/>
      <diagonal/>
    </border>
    <border>
      <left style="thin">
        <color rgb="FFCCCCCC"/>
      </left>
      <right style="thin">
        <color rgb="FFCCCCCC"/>
      </right>
      <top style="thin">
        <color rgb="FFCCCCCC"/>
      </top>
      <bottom style="thin">
        <color rgb="FF000000"/>
      </bottom>
      <diagonal/>
    </border>
    <border>
      <left style="thin">
        <color rgb="FF000000"/>
      </left>
      <right style="thin">
        <color rgb="FFCCCCCC"/>
      </right>
      <top style="thin">
        <color rgb="FFCCCCCC"/>
      </top>
      <bottom/>
      <diagonal/>
    </border>
    <border>
      <left/>
      <right style="thin">
        <color rgb="FFCCCCCC"/>
      </right>
      <top style="thin">
        <color rgb="FFCCCCCC"/>
      </top>
      <bottom style="thin">
        <color rgb="FFCCCCCC"/>
      </bottom>
      <diagonal/>
    </border>
    <border>
      <left/>
      <right style="thin">
        <color rgb="FFCCCCCC"/>
      </right>
      <top style="thin">
        <color rgb="FFCCCCCC"/>
      </top>
      <bottom style="thin">
        <color rgb="FF000000"/>
      </bottom>
      <diagonal/>
    </border>
    <border>
      <left style="thin">
        <color rgb="FFCCCCCC"/>
      </left>
      <right style="thin">
        <color rgb="FF000000"/>
      </right>
      <top style="thin">
        <color rgb="FFCCCCCC"/>
      </top>
      <bottom style="thin">
        <color rgb="FF000000"/>
      </bottom>
      <diagonal/>
    </border>
  </borders>
  <cellStyleXfs count="1">
    <xf numFmtId="0" fontId="0" fillId="0" borderId="0"/>
  </cellStyleXfs>
  <cellXfs count="36">
    <xf numFmtId="0" fontId="0" fillId="0" borderId="0" xfId="0"/>
    <xf numFmtId="0" fontId="1" fillId="0" borderId="0" xfId="0" applyFont="1"/>
    <xf numFmtId="0" fontId="0" fillId="2" borderId="0" xfId="0" applyFill="1"/>
    <xf numFmtId="0" fontId="0" fillId="0" borderId="0" xfId="0" applyAlignment="1">
      <alignment wrapText="1"/>
    </xf>
    <xf numFmtId="0" fontId="2" fillId="0" borderId="0" xfId="0" applyFont="1"/>
    <xf numFmtId="10" fontId="0" fillId="0" borderId="0" xfId="0" applyNumberFormat="1"/>
    <xf numFmtId="0" fontId="3" fillId="0" borderId="0" xfId="0" applyFont="1" applyAlignment="1">
      <alignment readingOrder="1"/>
    </xf>
    <xf numFmtId="164" fontId="0" fillId="3" borderId="0" xfId="0" applyNumberFormat="1" applyFill="1"/>
    <xf numFmtId="164" fontId="0" fillId="0" borderId="0" xfId="0" applyNumberFormat="1"/>
    <xf numFmtId="164" fontId="0" fillId="2" borderId="0" xfId="0" applyNumberFormat="1" applyFill="1"/>
    <xf numFmtId="165" fontId="0" fillId="0" borderId="0" xfId="0" applyNumberFormat="1"/>
    <xf numFmtId="0" fontId="4" fillId="4" borderId="0" xfId="0" applyFont="1" applyFill="1"/>
    <xf numFmtId="2" fontId="0" fillId="3" borderId="0" xfId="0" applyNumberFormat="1" applyFill="1"/>
    <xf numFmtId="2" fontId="0" fillId="0" borderId="0" xfId="0" applyNumberFormat="1"/>
    <xf numFmtId="2" fontId="0" fillId="0" borderId="0" xfId="0" quotePrefix="1" applyNumberFormat="1"/>
    <xf numFmtId="0" fontId="5" fillId="5" borderId="1" xfId="0" applyFont="1" applyFill="1" applyBorder="1" applyAlignment="1">
      <alignment readingOrder="1"/>
    </xf>
    <xf numFmtId="0" fontId="5" fillId="5" borderId="2" xfId="0" applyFont="1" applyFill="1" applyBorder="1" applyAlignment="1">
      <alignment readingOrder="1"/>
    </xf>
    <xf numFmtId="0" fontId="6" fillId="0" borderId="3" xfId="0" applyFont="1" applyBorder="1" applyAlignment="1">
      <alignment readingOrder="1"/>
    </xf>
    <xf numFmtId="11" fontId="0" fillId="0" borderId="0" xfId="0" applyNumberFormat="1"/>
    <xf numFmtId="0" fontId="7" fillId="0" borderId="0" xfId="0" applyFont="1" applyAlignment="1">
      <alignment readingOrder="1"/>
    </xf>
    <xf numFmtId="0" fontId="2" fillId="6" borderId="0" xfId="0" applyFont="1" applyFill="1"/>
    <xf numFmtId="0" fontId="6" fillId="0" borderId="4" xfId="0" applyFont="1" applyBorder="1" applyAlignment="1">
      <alignment readingOrder="1"/>
    </xf>
    <xf numFmtId="0" fontId="5" fillId="5" borderId="5" xfId="0" applyFont="1" applyFill="1" applyBorder="1" applyAlignment="1">
      <alignment readingOrder="1"/>
    </xf>
    <xf numFmtId="0" fontId="5" fillId="5" borderId="5" xfId="0" applyFont="1" applyFill="1" applyBorder="1" applyAlignment="1">
      <alignment wrapText="1" readingOrder="1"/>
    </xf>
    <xf numFmtId="0" fontId="5" fillId="5" borderId="2" xfId="0" applyFont="1" applyFill="1" applyBorder="1" applyAlignment="1">
      <alignment wrapText="1" readingOrder="1"/>
    </xf>
    <xf numFmtId="10" fontId="3" fillId="0" borderId="6" xfId="0" applyNumberFormat="1" applyFont="1" applyBorder="1" applyAlignment="1">
      <alignment readingOrder="1"/>
    </xf>
    <xf numFmtId="10" fontId="3" fillId="0" borderId="7" xfId="0" applyNumberFormat="1" applyFont="1" applyBorder="1" applyAlignment="1">
      <alignment readingOrder="1"/>
    </xf>
    <xf numFmtId="10" fontId="3" fillId="0" borderId="8" xfId="0" applyNumberFormat="1" applyFont="1" applyBorder="1" applyAlignment="1">
      <alignment readingOrder="1"/>
    </xf>
    <xf numFmtId="10" fontId="3" fillId="0" borderId="0" xfId="0" applyNumberFormat="1" applyFont="1" applyAlignment="1">
      <alignment readingOrder="1"/>
    </xf>
    <xf numFmtId="10" fontId="3" fillId="0" borderId="9" xfId="0" applyNumberFormat="1" applyFont="1" applyBorder="1" applyAlignment="1">
      <alignment readingOrder="1"/>
    </xf>
    <xf numFmtId="0" fontId="6" fillId="0" borderId="10" xfId="0" applyFont="1" applyBorder="1" applyAlignment="1">
      <alignment readingOrder="1"/>
    </xf>
    <xf numFmtId="0" fontId="6" fillId="0" borderId="0" xfId="0" applyFont="1" applyAlignment="1">
      <alignment readingOrder="1"/>
    </xf>
    <xf numFmtId="10" fontId="3" fillId="0" borderId="11" xfId="0" applyNumberFormat="1" applyFont="1" applyBorder="1" applyAlignment="1">
      <alignment readingOrder="1"/>
    </xf>
    <xf numFmtId="10" fontId="3" fillId="0" borderId="12" xfId="0" applyNumberFormat="1" applyFont="1" applyBorder="1" applyAlignment="1">
      <alignment readingOrder="1"/>
    </xf>
    <xf numFmtId="10" fontId="3" fillId="0" borderId="13" xfId="0" applyNumberFormat="1" applyFont="1" applyBorder="1" applyAlignment="1">
      <alignment readingOrder="1"/>
    </xf>
    <xf numFmtId="166" fontId="8" fillId="0" borderId="0" xfId="0" applyNumberFormat="1" applyFont="1"/>
  </cellXfs>
  <cellStyles count="1">
    <cellStyle name="Normal" xfId="0" builtinId="0"/>
  </cellStyles>
  <dxfs count="96"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84" Type="http://schemas.openxmlformats.org/officeDocument/2006/relationships/worksheet" Target="worksheets/sheet84.xml"/><Relationship Id="rId89" Type="http://schemas.openxmlformats.org/officeDocument/2006/relationships/worksheet" Target="worksheets/sheet89.xml"/><Relationship Id="rId16" Type="http://schemas.openxmlformats.org/officeDocument/2006/relationships/worksheet" Target="worksheets/sheet16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102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90" Type="http://schemas.openxmlformats.org/officeDocument/2006/relationships/worksheet" Target="worksheets/sheet90.xml"/><Relationship Id="rId95" Type="http://schemas.openxmlformats.org/officeDocument/2006/relationships/worksheet" Target="worksheets/sheet95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worksheet" Target="worksheets/sheet59.xml"/><Relationship Id="rId67" Type="http://schemas.openxmlformats.org/officeDocument/2006/relationships/worksheet" Target="worksheets/sheet67.xml"/><Relationship Id="rId103" Type="http://schemas.openxmlformats.org/officeDocument/2006/relationships/calcChain" Target="calcChain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worksheet" Target="worksheets/sheet62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theme" Target="theme/theme1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3" Type="http://schemas.openxmlformats.org/officeDocument/2006/relationships/worksheet" Target="worksheets/sheet3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3187EC-96B8-4E28-9278-EB8927DE98E9}">
  <dimension ref="A1:AZ29"/>
  <sheetViews>
    <sheetView tabSelected="1" workbookViewId="0">
      <selection activeCell="D6" sqref="D6"/>
    </sheetView>
  </sheetViews>
  <sheetFormatPr defaultRowHeight="15" x14ac:dyDescent="0.25"/>
  <cols>
    <col min="3" max="3" width="9.28515625" bestFit="1" customWidth="1"/>
    <col min="11" max="11" width="9.28515625" bestFit="1" customWidth="1"/>
    <col min="12" max="13" width="9.140625" bestFit="1" customWidth="1"/>
    <col min="14" max="14" width="9.28515625" bestFit="1" customWidth="1"/>
    <col min="15" max="21" width="9.140625" bestFit="1" customWidth="1"/>
    <col min="22" max="22" width="9.28515625" bestFit="1" customWidth="1"/>
    <col min="23" max="24" width="9.140625" bestFit="1" customWidth="1"/>
    <col min="25" max="26" width="9.28515625" bestFit="1" customWidth="1"/>
    <col min="27" max="32" width="9.140625" bestFit="1" customWidth="1"/>
    <col min="33" max="33" width="9.42578125" bestFit="1" customWidth="1"/>
    <col min="34" max="34" width="9.140625" bestFit="1" customWidth="1"/>
    <col min="35" max="35" width="9.42578125" bestFit="1" customWidth="1"/>
    <col min="36" max="36" width="12.5703125" customWidth="1"/>
    <col min="41" max="41" width="9.85546875" bestFit="1" customWidth="1"/>
    <col min="44" max="44" width="10.42578125" bestFit="1" customWidth="1"/>
    <col min="45" max="45" width="18" customWidth="1"/>
  </cols>
  <sheetData>
    <row r="1" spans="1:52" x14ac:dyDescent="0.25">
      <c r="A1" t="s">
        <v>0</v>
      </c>
      <c r="Q1" s="1" t="s">
        <v>1</v>
      </c>
      <c r="W1" s="1" t="s">
        <v>2</v>
      </c>
      <c r="AC1" s="1" t="s">
        <v>3</v>
      </c>
      <c r="AQ1" s="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34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2">
        <v>169.95754768964429</v>
      </c>
      <c r="K3">
        <v>1</v>
      </c>
      <c r="L3" s="2">
        <v>0</v>
      </c>
      <c r="O3">
        <f>$C$3</f>
        <v>169.95754768964429</v>
      </c>
      <c r="P3">
        <f>O3*B5</f>
        <v>135.96603815171542</v>
      </c>
      <c r="Q3" s="4">
        <f>B8</f>
        <v>100</v>
      </c>
      <c r="R3">
        <f t="shared" ref="R3:R23" si="0">$C$6</f>
        <v>50000</v>
      </c>
      <c r="S3">
        <f>AX3</f>
        <v>0</v>
      </c>
      <c r="W3">
        <v>1</v>
      </c>
      <c r="Z3">
        <v>1</v>
      </c>
      <c r="AC3">
        <f>AX4</f>
        <v>3.5474350731766129</v>
      </c>
      <c r="AE3">
        <f t="shared" ref="AE3:AE23" si="1">$Z3*O3</f>
        <v>169.95754768964429</v>
      </c>
      <c r="AF3">
        <f t="shared" ref="AF3:AG23" si="2">-$Z3*P3</f>
        <v>-135.96603815171542</v>
      </c>
      <c r="AG3">
        <f t="shared" si="2"/>
        <v>-100</v>
      </c>
      <c r="AH3">
        <f t="shared" ref="AH3:AH23" si="3">-X3*R3</f>
        <v>0</v>
      </c>
      <c r="AI3">
        <f t="shared" ref="AI3:AI23" si="4">SUM(AE3:AH3)</f>
        <v>-66.008490462071137</v>
      </c>
      <c r="AJ3">
        <f t="shared" ref="AJ3:AJ23" si="5">AB3-AC3</f>
        <v>-3.5474350731766129</v>
      </c>
      <c r="AL3">
        <f t="shared" ref="AL3:AL23" si="6">SUM(AI3:AK3)</f>
        <v>-69.555925535247752</v>
      </c>
      <c r="AN3">
        <f t="shared" ref="AN3:AU23" si="7">AE3*$K3</f>
        <v>169.95754768964429</v>
      </c>
      <c r="AO3">
        <f t="shared" si="7"/>
        <v>-135.96603815171542</v>
      </c>
      <c r="AP3">
        <f t="shared" si="7"/>
        <v>-100</v>
      </c>
      <c r="AQ3">
        <f t="shared" si="7"/>
        <v>0</v>
      </c>
      <c r="AR3">
        <f t="shared" si="7"/>
        <v>-66.008490462071137</v>
      </c>
      <c r="AS3">
        <f t="shared" si="7"/>
        <v>-3.5474350731766129</v>
      </c>
      <c r="AT3">
        <f t="shared" si="7"/>
        <v>0</v>
      </c>
      <c r="AU3">
        <f t="shared" si="7"/>
        <v>-69.555925535247752</v>
      </c>
      <c r="AW3">
        <v>0</v>
      </c>
      <c r="AX3">
        <f>(R3*SUMPRODUCT(K4:$K$23, X4:$X$23)-$AZ$3*SUMPRODUCT(K3:$K$22, W4:$W$23))/Z3</f>
        <v>0</v>
      </c>
      <c r="AZ3">
        <f>$C$6*SUMPRODUCT(K4:$K$23, X4:$X$23)/SUMPRODUCT(K3:K22, W4:W23)</f>
        <v>123.02499778023022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5">
        <f>EconomicRates!C44</f>
        <v>3.5571999999999999E-2</v>
      </c>
      <c r="G4" s="5">
        <f>EconomicRates!D44</f>
        <v>7.0000000000000007E-2</v>
      </c>
      <c r="H4" s="5">
        <f t="shared" ref="H4:H23" si="8">F4+$C$9</f>
        <v>8.5572000000000009E-2</v>
      </c>
      <c r="I4" s="5">
        <f t="shared" ref="I4:I23" si="9">1+H4</f>
        <v>1.085572</v>
      </c>
      <c r="J4">
        <f t="shared" ref="J4:J23" si="10">1/I4</f>
        <v>0.92117335377109955</v>
      </c>
      <c r="K4">
        <f>J4</f>
        <v>0.92117335377109955</v>
      </c>
      <c r="L4" s="2">
        <v>1</v>
      </c>
      <c r="M4" s="6">
        <f t="array" ref="M4:M23">Mortalities!B2:B21</f>
        <v>2.5950000000000001E-3</v>
      </c>
      <c r="R4">
        <f t="shared" si="0"/>
        <v>50000</v>
      </c>
      <c r="S4">
        <f t="shared" ref="S4:S23" si="11">AX4</f>
        <v>3.5474350731766129</v>
      </c>
      <c r="U4">
        <f t="shared" ref="U4:U23" si="12">M4</f>
        <v>2.5950000000000001E-3</v>
      </c>
      <c r="V4">
        <f t="shared" ref="V4:V23" si="13">$C$10</f>
        <v>0.01</v>
      </c>
      <c r="W4">
        <f t="shared" ref="W4:W23" si="14">Z3</f>
        <v>1</v>
      </c>
      <c r="X4">
        <f t="shared" ref="X4:X23" si="15">U4*W4</f>
        <v>2.5950000000000001E-3</v>
      </c>
      <c r="Y4">
        <f t="shared" ref="Y4:Y23" si="16">V4*W4</f>
        <v>0.01</v>
      </c>
      <c r="Z4">
        <f t="shared" ref="Z4:Z23" si="17">MAX(0, W4-X4-Y4)</f>
        <v>0.98740499999999998</v>
      </c>
      <c r="AB4">
        <f t="shared" ref="AB4:AB23" si="18">AC3</f>
        <v>3.5474350731766129</v>
      </c>
      <c r="AC4">
        <f t="shared" ref="AC4:AC23" si="19">AX5</f>
        <v>6.6886378408893332</v>
      </c>
      <c r="AE4">
        <f t="shared" si="1"/>
        <v>0</v>
      </c>
      <c r="AF4">
        <f t="shared" si="2"/>
        <v>0</v>
      </c>
      <c r="AG4">
        <f t="shared" si="2"/>
        <v>0</v>
      </c>
      <c r="AH4">
        <f t="shared" si="3"/>
        <v>-129.75</v>
      </c>
      <c r="AI4">
        <f t="shared" si="4"/>
        <v>-129.75</v>
      </c>
      <c r="AJ4">
        <f t="shared" si="5"/>
        <v>-3.1412027677127203</v>
      </c>
      <c r="AK4">
        <f>G4*MAX(0, SUM(AB4:AB4, AE4:AF4))</f>
        <v>0.24832045512236292</v>
      </c>
      <c r="AL4">
        <f t="shared" si="6"/>
        <v>-132.64288231259036</v>
      </c>
      <c r="AN4">
        <f t="shared" si="7"/>
        <v>0</v>
      </c>
      <c r="AO4">
        <f t="shared" si="7"/>
        <v>0</v>
      </c>
      <c r="AP4">
        <f t="shared" si="7"/>
        <v>0</v>
      </c>
      <c r="AQ4">
        <f t="shared" si="7"/>
        <v>-119.52224265180017</v>
      </c>
      <c r="AR4">
        <f t="shared" si="7"/>
        <v>-119.52224265180017</v>
      </c>
      <c r="AS4">
        <f t="shared" si="7"/>
        <v>-2.8935922884089869</v>
      </c>
      <c r="AT4">
        <f t="shared" si="7"/>
        <v>0.22874618645503286</v>
      </c>
      <c r="AU4">
        <f t="shared" si="7"/>
        <v>-122.18708875375413</v>
      </c>
      <c r="AW4">
        <v>1</v>
      </c>
      <c r="AX4">
        <f>(R4*SUMPRODUCT(K5:$K$23, X5:$X$23)-$AZ$3*SUMPRODUCT(K4:$K$22, W5:$W$23))/Z4</f>
        <v>3.5474350731766129</v>
      </c>
    </row>
    <row r="5" spans="1:52" x14ac:dyDescent="0.25">
      <c r="B5" s="2">
        <v>0.8</v>
      </c>
      <c r="C5" s="2">
        <v>0.05</v>
      </c>
      <c r="E5">
        <v>2005</v>
      </c>
      <c r="F5" s="5">
        <f>EconomicRates!C45</f>
        <v>3.5571999999999999E-2</v>
      </c>
      <c r="G5" s="5">
        <f>EconomicRates!D45</f>
        <v>7.0000000000000007E-2</v>
      </c>
      <c r="H5" s="5">
        <f t="shared" si="8"/>
        <v>8.5572000000000009E-2</v>
      </c>
      <c r="I5" s="5">
        <f t="shared" si="9"/>
        <v>1.085572</v>
      </c>
      <c r="J5">
        <f t="shared" si="10"/>
        <v>0.92117335377109955</v>
      </c>
      <c r="K5">
        <f t="shared" ref="K5:K23" si="20">K4*J5</f>
        <v>0.84856034769789535</v>
      </c>
      <c r="L5" s="2">
        <v>2</v>
      </c>
      <c r="M5" s="6">
        <v>2.5990000000000002E-3</v>
      </c>
      <c r="O5">
        <f t="shared" ref="O5:O23" si="21">$C$3</f>
        <v>169.95754768964429</v>
      </c>
      <c r="P5">
        <f t="shared" ref="P5:P23" si="22">O5*$C$5</f>
        <v>8.497877384482214</v>
      </c>
      <c r="Q5" s="4">
        <f t="shared" ref="Q5:Q23" si="23">$C$8</f>
        <v>12.5</v>
      </c>
      <c r="R5">
        <f t="shared" si="0"/>
        <v>50000</v>
      </c>
      <c r="S5">
        <f t="shared" si="11"/>
        <v>6.6886378408893332</v>
      </c>
      <c r="U5">
        <f t="shared" si="12"/>
        <v>2.5990000000000002E-3</v>
      </c>
      <c r="V5">
        <f t="shared" si="13"/>
        <v>0.01</v>
      </c>
      <c r="W5">
        <f t="shared" si="14"/>
        <v>0.98740499999999998</v>
      </c>
      <c r="X5">
        <f t="shared" si="15"/>
        <v>2.5662655950000001E-3</v>
      </c>
      <c r="Y5">
        <f t="shared" si="16"/>
        <v>9.8740500000000005E-3</v>
      </c>
      <c r="Z5">
        <f t="shared" si="17"/>
        <v>0.97496468440500006</v>
      </c>
      <c r="AB5">
        <f t="shared" si="18"/>
        <v>6.6886378408893332</v>
      </c>
      <c r="AC5">
        <f t="shared" si="19"/>
        <v>9.4675884958369849</v>
      </c>
      <c r="AE5">
        <f t="shared" si="1"/>
        <v>165.7026068454818</v>
      </c>
      <c r="AF5">
        <f t="shared" si="2"/>
        <v>-8.2851303422740887</v>
      </c>
      <c r="AG5">
        <f t="shared" si="2"/>
        <v>-12.187058555062501</v>
      </c>
      <c r="AH5">
        <f t="shared" si="3"/>
        <v>-128.31327974999999</v>
      </c>
      <c r="AI5">
        <f t="shared" si="4"/>
        <v>16.91713819814521</v>
      </c>
      <c r="AJ5">
        <f t="shared" si="5"/>
        <v>-2.7789506549476517</v>
      </c>
      <c r="AK5">
        <f t="shared" ref="AK5:AK23" si="24">G5*SUM(AB5:AB5, AE5:AF5)</f>
        <v>11.487428004086793</v>
      </c>
      <c r="AL5">
        <f t="shared" si="6"/>
        <v>25.625615547284351</v>
      </c>
      <c r="AN5">
        <f t="shared" si="7"/>
        <v>140.60866167924968</v>
      </c>
      <c r="AO5">
        <f t="shared" si="7"/>
        <v>-7.0304330839624836</v>
      </c>
      <c r="AP5">
        <f t="shared" si="7"/>
        <v>-10.341454644898446</v>
      </c>
      <c r="AQ5">
        <f t="shared" si="7"/>
        <v>-108.8815612789173</v>
      </c>
      <c r="AR5">
        <f t="shared" si="7"/>
        <v>14.355212671471445</v>
      </c>
      <c r="AS5">
        <f t="shared" si="7"/>
        <v>-2.3581073339976735</v>
      </c>
      <c r="AT5">
        <f t="shared" si="7"/>
        <v>9.747775901302429</v>
      </c>
      <c r="AU5">
        <f t="shared" si="7"/>
        <v>21.744881238776202</v>
      </c>
      <c r="AW5">
        <v>2</v>
      </c>
      <c r="AX5">
        <f>(R5*SUMPRODUCT(K6:$K$23, X6:$X$23)-$AZ$3*SUMPRODUCT(K5:$K$22, W6:$W$23))/Z5</f>
        <v>6.6886378408893332</v>
      </c>
    </row>
    <row r="6" spans="1:52" x14ac:dyDescent="0.25">
      <c r="A6" t="s">
        <v>16</v>
      </c>
      <c r="C6" s="2">
        <v>50000</v>
      </c>
      <c r="E6">
        <v>2006</v>
      </c>
      <c r="F6" s="5">
        <f>EconomicRates!C46</f>
        <v>3.5571999999999999E-2</v>
      </c>
      <c r="G6" s="5">
        <f>EconomicRates!D46</f>
        <v>7.0000000000000007E-2</v>
      </c>
      <c r="H6" s="5">
        <f t="shared" si="8"/>
        <v>8.5572000000000009E-2</v>
      </c>
      <c r="I6" s="5">
        <f t="shared" si="9"/>
        <v>1.085572</v>
      </c>
      <c r="J6">
        <f t="shared" si="10"/>
        <v>0.92117335377109955</v>
      </c>
      <c r="K6">
        <f t="shared" si="20"/>
        <v>0.78167118136604063</v>
      </c>
      <c r="L6" s="2">
        <v>3</v>
      </c>
      <c r="M6" s="6">
        <v>2.6029999999999998E-3</v>
      </c>
      <c r="O6">
        <f t="shared" si="21"/>
        <v>169.95754768964429</v>
      </c>
      <c r="P6">
        <f t="shared" si="22"/>
        <v>8.497877384482214</v>
      </c>
      <c r="Q6" s="4">
        <f t="shared" si="23"/>
        <v>12.5</v>
      </c>
      <c r="R6">
        <f t="shared" si="0"/>
        <v>50000</v>
      </c>
      <c r="S6">
        <f t="shared" si="11"/>
        <v>9.4675884958369849</v>
      </c>
      <c r="U6">
        <f t="shared" si="12"/>
        <v>2.6029999999999998E-3</v>
      </c>
      <c r="V6">
        <f t="shared" si="13"/>
        <v>0.01</v>
      </c>
      <c r="W6">
        <f t="shared" si="14"/>
        <v>0.97496468440500006</v>
      </c>
      <c r="X6">
        <f t="shared" si="15"/>
        <v>2.5378330735062152E-3</v>
      </c>
      <c r="Y6">
        <f t="shared" si="16"/>
        <v>9.7496468440500007E-3</v>
      </c>
      <c r="Z6">
        <f t="shared" si="17"/>
        <v>0.96267720448744387</v>
      </c>
      <c r="AB6">
        <f t="shared" si="18"/>
        <v>9.4675884958369849</v>
      </c>
      <c r="AC6">
        <f t="shared" si="19"/>
        <v>11.887432452073238</v>
      </c>
      <c r="AE6">
        <f t="shared" si="1"/>
        <v>163.61425689140819</v>
      </c>
      <c r="AF6">
        <f t="shared" si="2"/>
        <v>-8.1807128445704098</v>
      </c>
      <c r="AG6">
        <f t="shared" si="2"/>
        <v>-12.033465056093048</v>
      </c>
      <c r="AH6">
        <f t="shared" si="3"/>
        <v>-126.89165367531076</v>
      </c>
      <c r="AI6">
        <f t="shared" si="4"/>
        <v>16.508425315433968</v>
      </c>
      <c r="AJ6">
        <f t="shared" si="5"/>
        <v>-2.419843956236253</v>
      </c>
      <c r="AK6">
        <f t="shared" si="24"/>
        <v>11.543079277987234</v>
      </c>
      <c r="AL6">
        <f t="shared" si="6"/>
        <v>25.63166063718495</v>
      </c>
      <c r="AN6">
        <f t="shared" si="7"/>
        <v>127.89254947263389</v>
      </c>
      <c r="AO6">
        <f t="shared" si="7"/>
        <v>-6.3946274736316946</v>
      </c>
      <c r="AP6">
        <f t="shared" si="7"/>
        <v>-9.4062128463232213</v>
      </c>
      <c r="AQ6">
        <f t="shared" si="7"/>
        <v>-99.18754883387065</v>
      </c>
      <c r="AR6">
        <f t="shared" si="7"/>
        <v>12.904160318808321</v>
      </c>
      <c r="AS6">
        <f t="shared" si="7"/>
        <v>-1.8915222839926655</v>
      </c>
      <c r="AT6">
        <f t="shared" si="7"/>
        <v>9.0228924158261439</v>
      </c>
      <c r="AU6">
        <f t="shared" si="7"/>
        <v>20.035530450641801</v>
      </c>
      <c r="AW6">
        <v>3</v>
      </c>
      <c r="AX6">
        <f>(R6*SUMPRODUCT(K7:$K$23, X7:$X$23)-$AZ$3*SUMPRODUCT(K6:$K$22, W7:$W$23))/Z6</f>
        <v>9.4675884958369849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5">
        <f>EconomicRates!C47</f>
        <v>3.5571999999999999E-2</v>
      </c>
      <c r="G7" s="5">
        <f>EconomicRates!D47</f>
        <v>7.0000000000000007E-2</v>
      </c>
      <c r="H7" s="5">
        <f t="shared" si="8"/>
        <v>8.5572000000000009E-2</v>
      </c>
      <c r="I7" s="5">
        <f t="shared" si="9"/>
        <v>1.085572</v>
      </c>
      <c r="J7">
        <f t="shared" si="10"/>
        <v>0.92117335377109955</v>
      </c>
      <c r="K7">
        <f t="shared" si="20"/>
        <v>0.72005466368517301</v>
      </c>
      <c r="L7" s="2">
        <v>4</v>
      </c>
      <c r="M7" s="6">
        <v>2.6080000000000001E-3</v>
      </c>
      <c r="O7">
        <f t="shared" si="21"/>
        <v>169.95754768964429</v>
      </c>
      <c r="P7">
        <f t="shared" si="22"/>
        <v>8.497877384482214</v>
      </c>
      <c r="Q7" s="4">
        <f t="shared" si="23"/>
        <v>12.5</v>
      </c>
      <c r="R7">
        <f t="shared" si="0"/>
        <v>50000</v>
      </c>
      <c r="S7">
        <f t="shared" si="11"/>
        <v>11.887432452073238</v>
      </c>
      <c r="U7">
        <f t="shared" si="12"/>
        <v>2.6080000000000001E-3</v>
      </c>
      <c r="V7">
        <f t="shared" si="13"/>
        <v>0.01</v>
      </c>
      <c r="W7">
        <f t="shared" si="14"/>
        <v>0.96267720448744387</v>
      </c>
      <c r="X7">
        <f t="shared" si="15"/>
        <v>2.5106621493032537E-3</v>
      </c>
      <c r="Y7">
        <f t="shared" si="16"/>
        <v>9.6267720448744397E-3</v>
      </c>
      <c r="Z7">
        <f t="shared" si="17"/>
        <v>0.9505397702932662</v>
      </c>
      <c r="AB7">
        <f t="shared" si="18"/>
        <v>11.887432452073238</v>
      </c>
      <c r="AC7">
        <f t="shared" si="19"/>
        <v>13.955512035894211</v>
      </c>
      <c r="AE7">
        <f t="shared" si="1"/>
        <v>161.55140834052131</v>
      </c>
      <c r="AF7">
        <f t="shared" si="2"/>
        <v>-8.0775704170260649</v>
      </c>
      <c r="AG7">
        <f t="shared" si="2"/>
        <v>-11.881747128665827</v>
      </c>
      <c r="AH7">
        <f t="shared" si="3"/>
        <v>-125.53310746516269</v>
      </c>
      <c r="AI7">
        <f t="shared" si="4"/>
        <v>16.058983329666717</v>
      </c>
      <c r="AJ7">
        <f t="shared" si="5"/>
        <v>-2.0680795838209729</v>
      </c>
      <c r="AK7">
        <f t="shared" si="24"/>
        <v>11.575288926289794</v>
      </c>
      <c r="AL7">
        <f t="shared" si="6"/>
        <v>25.566192672135536</v>
      </c>
      <c r="AN7">
        <f t="shared" si="7"/>
        <v>116.32584500050012</v>
      </c>
      <c r="AO7">
        <f t="shared" si="7"/>
        <v>-5.8162922500250058</v>
      </c>
      <c r="AP7">
        <f t="shared" si="7"/>
        <v>-8.5555074327237417</v>
      </c>
      <c r="AQ7">
        <f t="shared" si="7"/>
        <v>-90.390699477182395</v>
      </c>
      <c r="AR7">
        <f t="shared" si="7"/>
        <v>11.563345840568967</v>
      </c>
      <c r="AS7">
        <f t="shared" si="7"/>
        <v>-1.4891303492023833</v>
      </c>
      <c r="AT7">
        <f t="shared" si="7"/>
        <v>8.3348407748783053</v>
      </c>
      <c r="AU7">
        <f t="shared" si="7"/>
        <v>18.409056266244889</v>
      </c>
      <c r="AW7">
        <v>4</v>
      </c>
      <c r="AX7">
        <f>(R7*SUMPRODUCT(K8:$K$23, X8:$X$23)-$AZ$3*SUMPRODUCT(K7:$K$22, W8:$W$23))/Z7</f>
        <v>11.887432452073238</v>
      </c>
    </row>
    <row r="8" spans="1:52" x14ac:dyDescent="0.25">
      <c r="B8" s="2">
        <v>100</v>
      </c>
      <c r="C8" s="2">
        <v>12.5</v>
      </c>
      <c r="E8">
        <v>2008</v>
      </c>
      <c r="F8" s="5">
        <f>EconomicRates!C48</f>
        <v>3.5571999999999999E-2</v>
      </c>
      <c r="G8" s="5">
        <f>EconomicRates!D48</f>
        <v>7.0000000000000007E-2</v>
      </c>
      <c r="H8" s="5">
        <f t="shared" si="8"/>
        <v>8.5572000000000009E-2</v>
      </c>
      <c r="I8" s="5">
        <f t="shared" si="9"/>
        <v>1.085572</v>
      </c>
      <c r="J8">
        <f t="shared" si="10"/>
        <v>0.92117335377109955</v>
      </c>
      <c r="K8">
        <f t="shared" si="20"/>
        <v>0.66329516944539202</v>
      </c>
      <c r="L8" s="2">
        <v>5</v>
      </c>
      <c r="M8" s="6">
        <v>2.614E-3</v>
      </c>
      <c r="O8">
        <f t="shared" si="21"/>
        <v>169.95754768964429</v>
      </c>
      <c r="P8">
        <f t="shared" si="22"/>
        <v>8.497877384482214</v>
      </c>
      <c r="Q8" s="4">
        <f t="shared" si="23"/>
        <v>12.5</v>
      </c>
      <c r="R8">
        <f t="shared" si="0"/>
        <v>50000</v>
      </c>
      <c r="S8">
        <f t="shared" si="11"/>
        <v>13.955512035894211</v>
      </c>
      <c r="U8">
        <f t="shared" si="12"/>
        <v>2.614E-3</v>
      </c>
      <c r="V8">
        <f t="shared" si="13"/>
        <v>0.01</v>
      </c>
      <c r="W8">
        <f t="shared" si="14"/>
        <v>0.9505397702932662</v>
      </c>
      <c r="X8">
        <f t="shared" si="15"/>
        <v>2.4847109595465978E-3</v>
      </c>
      <c r="Y8">
        <f t="shared" si="16"/>
        <v>9.5053977029326622E-3</v>
      </c>
      <c r="Z8">
        <f t="shared" si="17"/>
        <v>0.9385496616307869</v>
      </c>
      <c r="AB8">
        <f t="shared" si="18"/>
        <v>13.955512035894211</v>
      </c>
      <c r="AC8">
        <f t="shared" si="19"/>
        <v>15.58971286566964</v>
      </c>
      <c r="AE8">
        <f t="shared" si="1"/>
        <v>159.51359887571397</v>
      </c>
      <c r="AF8">
        <f t="shared" si="2"/>
        <v>-7.975679943785698</v>
      </c>
      <c r="AG8">
        <f t="shared" si="2"/>
        <v>-11.731870770384836</v>
      </c>
      <c r="AH8">
        <f t="shared" si="3"/>
        <v>-124.23554797732989</v>
      </c>
      <c r="AI8">
        <f t="shared" si="4"/>
        <v>15.570500184213543</v>
      </c>
      <c r="AJ8">
        <f t="shared" si="5"/>
        <v>-1.6342008297754287</v>
      </c>
      <c r="AK8">
        <f t="shared" si="24"/>
        <v>11.584540167747573</v>
      </c>
      <c r="AL8">
        <f t="shared" si="6"/>
        <v>25.520839522185689</v>
      </c>
      <c r="AN8">
        <f t="shared" si="7"/>
        <v>105.80459959511099</v>
      </c>
      <c r="AO8">
        <f t="shared" si="7"/>
        <v>-5.2902299797555496</v>
      </c>
      <c r="AP8">
        <f t="shared" si="7"/>
        <v>-7.7816932105538514</v>
      </c>
      <c r="AQ8">
        <f t="shared" si="7"/>
        <v>-82.40483884676415</v>
      </c>
      <c r="AR8">
        <f t="shared" si="7"/>
        <v>10.32783755803743</v>
      </c>
      <c r="AS8">
        <f t="shared" si="7"/>
        <v>-1.0839575162936932</v>
      </c>
      <c r="AT8">
        <f t="shared" si="7"/>
        <v>7.6839695335130767</v>
      </c>
      <c r="AU8">
        <f t="shared" si="7"/>
        <v>16.927849575256815</v>
      </c>
      <c r="AW8">
        <v>5</v>
      </c>
      <c r="AX8">
        <f>(R8*SUMPRODUCT(K9:$K$23, X9:$X$23)-$AZ$3*SUMPRODUCT(K8:$K$22, W9:$W$23))/Z8</f>
        <v>13.955512035894211</v>
      </c>
    </row>
    <row r="9" spans="1:52" x14ac:dyDescent="0.25">
      <c r="A9" t="s">
        <v>39</v>
      </c>
      <c r="C9" s="2">
        <f>0.05</f>
        <v>0.05</v>
      </c>
      <c r="E9">
        <v>2009</v>
      </c>
      <c r="F9" s="5">
        <f>EconomicRates!C49</f>
        <v>3.5571999999999999E-2</v>
      </c>
      <c r="G9" s="5">
        <f>EconomicRates!D49</f>
        <v>7.0000000000000007E-2</v>
      </c>
      <c r="H9" s="5">
        <f t="shared" si="8"/>
        <v>8.5572000000000009E-2</v>
      </c>
      <c r="I9" s="5">
        <f t="shared" si="9"/>
        <v>1.085572</v>
      </c>
      <c r="J9">
        <f t="shared" si="10"/>
        <v>0.92117335377109955</v>
      </c>
      <c r="K9">
        <f t="shared" si="20"/>
        <v>0.61100983577818146</v>
      </c>
      <c r="L9" s="2">
        <v>6</v>
      </c>
      <c r="M9" s="6">
        <v>2.624E-3</v>
      </c>
      <c r="O9">
        <f t="shared" si="21"/>
        <v>169.95754768964429</v>
      </c>
      <c r="P9">
        <f t="shared" si="22"/>
        <v>8.497877384482214</v>
      </c>
      <c r="Q9" s="4">
        <f t="shared" si="23"/>
        <v>12.5</v>
      </c>
      <c r="R9">
        <f t="shared" si="0"/>
        <v>50000</v>
      </c>
      <c r="S9">
        <f t="shared" si="11"/>
        <v>15.58971286566964</v>
      </c>
      <c r="U9">
        <f t="shared" si="12"/>
        <v>2.624E-3</v>
      </c>
      <c r="V9">
        <f t="shared" si="13"/>
        <v>0.01</v>
      </c>
      <c r="W9">
        <f t="shared" si="14"/>
        <v>0.9385496616307869</v>
      </c>
      <c r="X9">
        <f t="shared" si="15"/>
        <v>2.4627543121191848E-3</v>
      </c>
      <c r="Y9">
        <f t="shared" si="16"/>
        <v>9.3854966163078694E-3</v>
      </c>
      <c r="Z9">
        <f t="shared" si="17"/>
        <v>0.9267014107023599</v>
      </c>
      <c r="AB9">
        <f t="shared" si="18"/>
        <v>15.58971286566964</v>
      </c>
      <c r="AC9">
        <f t="shared" si="19"/>
        <v>16.81671797384044</v>
      </c>
      <c r="AE9">
        <f t="shared" si="1"/>
        <v>157.49989920350697</v>
      </c>
      <c r="AF9">
        <f t="shared" si="2"/>
        <v>-7.8749949601753482</v>
      </c>
      <c r="AG9">
        <f t="shared" si="2"/>
        <v>-11.583767633779498</v>
      </c>
      <c r="AH9">
        <f t="shared" si="3"/>
        <v>-123.13771560595924</v>
      </c>
      <c r="AI9">
        <f t="shared" si="4"/>
        <v>14.903421003592882</v>
      </c>
      <c r="AJ9">
        <f t="shared" si="5"/>
        <v>-1.2270051081708004</v>
      </c>
      <c r="AK9">
        <f t="shared" si="24"/>
        <v>11.56502319763009</v>
      </c>
      <c r="AL9">
        <f t="shared" si="6"/>
        <v>25.241439093052172</v>
      </c>
      <c r="AN9">
        <f t="shared" si="7"/>
        <v>96.233987547414927</v>
      </c>
      <c r="AO9">
        <f t="shared" si="7"/>
        <v>-4.8116993773707462</v>
      </c>
      <c r="AP9">
        <f t="shared" si="7"/>
        <v>-7.0777959596082249</v>
      </c>
      <c r="AQ9">
        <f t="shared" si="7"/>
        <v>-75.238355390497574</v>
      </c>
      <c r="AR9">
        <f t="shared" si="7"/>
        <v>9.1061368199383868</v>
      </c>
      <c r="AS9">
        <f t="shared" si="7"/>
        <v>-0.74971218964243058</v>
      </c>
      <c r="AT9">
        <f t="shared" si="7"/>
        <v>7.0663429247548208</v>
      </c>
      <c r="AU9">
        <f t="shared" si="7"/>
        <v>15.422767555050777</v>
      </c>
      <c r="AW9">
        <v>6</v>
      </c>
      <c r="AX9">
        <f>(R9*SUMPRODUCT(K10:$K$23, X10:$X$23)-$AZ$3*SUMPRODUCT(K9:$K$22, W10:$W$23))/Z9</f>
        <v>15.58971286566964</v>
      </c>
    </row>
    <row r="10" spans="1:52" x14ac:dyDescent="0.25">
      <c r="A10" t="s">
        <v>19</v>
      </c>
      <c r="C10" s="2">
        <v>0.01</v>
      </c>
      <c r="E10">
        <v>2010</v>
      </c>
      <c r="F10" s="5">
        <f>EconomicRates!C50</f>
        <v>3.5571999999999999E-2</v>
      </c>
      <c r="G10" s="5">
        <f>EconomicRates!D50</f>
        <v>7.0000000000000007E-2</v>
      </c>
      <c r="H10" s="5">
        <f t="shared" si="8"/>
        <v>8.5572000000000009E-2</v>
      </c>
      <c r="I10" s="5">
        <f t="shared" si="9"/>
        <v>1.085572</v>
      </c>
      <c r="J10">
        <f t="shared" si="10"/>
        <v>0.92117335377109955</v>
      </c>
      <c r="K10">
        <f t="shared" si="20"/>
        <v>0.5628459796109162</v>
      </c>
      <c r="L10" s="2">
        <v>7</v>
      </c>
      <c r="M10" s="6">
        <v>2.6350000000000002E-3</v>
      </c>
      <c r="O10">
        <f t="shared" si="21"/>
        <v>169.95754768964429</v>
      </c>
      <c r="P10">
        <f t="shared" si="22"/>
        <v>8.497877384482214</v>
      </c>
      <c r="Q10" s="4">
        <f t="shared" si="23"/>
        <v>12.5</v>
      </c>
      <c r="R10">
        <f t="shared" si="0"/>
        <v>50000</v>
      </c>
      <c r="S10">
        <f t="shared" si="11"/>
        <v>16.81671797384044</v>
      </c>
      <c r="U10">
        <f t="shared" si="12"/>
        <v>2.6350000000000002E-3</v>
      </c>
      <c r="V10">
        <f t="shared" si="13"/>
        <v>0.01</v>
      </c>
      <c r="W10">
        <f t="shared" si="14"/>
        <v>0.9267014107023599</v>
      </c>
      <c r="X10">
        <f t="shared" si="15"/>
        <v>2.4418582172007187E-3</v>
      </c>
      <c r="Y10">
        <f t="shared" si="16"/>
        <v>9.2670141070235988E-3</v>
      </c>
      <c r="Z10">
        <f t="shared" si="17"/>
        <v>0.91499253837813566</v>
      </c>
      <c r="AB10">
        <f t="shared" si="18"/>
        <v>16.81671797384044</v>
      </c>
      <c r="AC10">
        <f t="shared" si="19"/>
        <v>17.663576194969991</v>
      </c>
      <c r="AE10">
        <f t="shared" si="1"/>
        <v>155.50988797707066</v>
      </c>
      <c r="AF10">
        <f t="shared" si="2"/>
        <v>-7.7754943988535334</v>
      </c>
      <c r="AG10">
        <f t="shared" si="2"/>
        <v>-11.437406729726696</v>
      </c>
      <c r="AH10">
        <f t="shared" si="3"/>
        <v>-122.09291086003593</v>
      </c>
      <c r="AI10">
        <f t="shared" si="4"/>
        <v>14.204075988454505</v>
      </c>
      <c r="AJ10">
        <f t="shared" si="5"/>
        <v>-0.84685822112955123</v>
      </c>
      <c r="AK10">
        <f t="shared" si="24"/>
        <v>11.51857780864403</v>
      </c>
      <c r="AL10">
        <f t="shared" si="6"/>
        <v>24.875795575968986</v>
      </c>
      <c r="AN10">
        <f t="shared" si="7"/>
        <v>87.528115237638175</v>
      </c>
      <c r="AO10">
        <f t="shared" si="7"/>
        <v>-4.3764057618819088</v>
      </c>
      <c r="AP10">
        <f t="shared" si="7"/>
        <v>-6.4374983950015077</v>
      </c>
      <c r="AQ10">
        <f t="shared" si="7"/>
        <v>-68.719504016565196</v>
      </c>
      <c r="AR10">
        <f t="shared" si="7"/>
        <v>7.9947070641895692</v>
      </c>
      <c r="AS10">
        <f t="shared" si="7"/>
        <v>-0.47665074506322014</v>
      </c>
      <c r="AT10">
        <f t="shared" si="7"/>
        <v>6.4831852104308094</v>
      </c>
      <c r="AU10">
        <f t="shared" si="7"/>
        <v>14.001241529557159</v>
      </c>
      <c r="AW10">
        <v>7</v>
      </c>
      <c r="AX10">
        <f>(R10*SUMPRODUCT(K11:$K$23, X11:$X$23)-$AZ$3*SUMPRODUCT(K10:$K$22, W11:$W$23))/Z10</f>
        <v>16.81671797384044</v>
      </c>
    </row>
    <row r="11" spans="1:52" x14ac:dyDescent="0.25">
      <c r="A11" t="s">
        <v>33</v>
      </c>
      <c r="C11" s="7">
        <f>AU25</f>
        <v>-6.5725203057809267E-14</v>
      </c>
      <c r="E11">
        <v>2011</v>
      </c>
      <c r="F11" s="5">
        <f>EconomicRates!C51</f>
        <v>3.5571999999999999E-2</v>
      </c>
      <c r="G11" s="5">
        <f>EconomicRates!D51</f>
        <v>7.0000000000000007E-2</v>
      </c>
      <c r="H11" s="5">
        <f t="shared" si="8"/>
        <v>8.5572000000000009E-2</v>
      </c>
      <c r="I11" s="5">
        <f t="shared" si="9"/>
        <v>1.085572</v>
      </c>
      <c r="J11">
        <f t="shared" si="10"/>
        <v>0.92117335377109955</v>
      </c>
      <c r="K11">
        <f t="shared" si="20"/>
        <v>0.51847871869476758</v>
      </c>
      <c r="L11" s="2">
        <v>8</v>
      </c>
      <c r="M11" s="6">
        <v>2.647E-3</v>
      </c>
      <c r="O11">
        <f t="shared" si="21"/>
        <v>169.95754768964429</v>
      </c>
      <c r="P11">
        <f t="shared" si="22"/>
        <v>8.497877384482214</v>
      </c>
      <c r="Q11" s="4">
        <f t="shared" si="23"/>
        <v>12.5</v>
      </c>
      <c r="R11">
        <f t="shared" si="0"/>
        <v>50000</v>
      </c>
      <c r="S11">
        <f t="shared" si="11"/>
        <v>17.663576194969991</v>
      </c>
      <c r="U11">
        <f t="shared" si="12"/>
        <v>2.647E-3</v>
      </c>
      <c r="V11">
        <f t="shared" si="13"/>
        <v>0.01</v>
      </c>
      <c r="W11">
        <f t="shared" si="14"/>
        <v>0.91499253837813566</v>
      </c>
      <c r="X11">
        <f t="shared" si="15"/>
        <v>2.4219852490869253E-3</v>
      </c>
      <c r="Y11">
        <f t="shared" si="16"/>
        <v>9.1499253837813571E-3</v>
      </c>
      <c r="Z11">
        <f t="shared" si="17"/>
        <v>0.90342062774526743</v>
      </c>
      <c r="AB11">
        <f t="shared" si="18"/>
        <v>17.663576194969991</v>
      </c>
      <c r="AC11">
        <f t="shared" si="19"/>
        <v>18.133155087903223</v>
      </c>
      <c r="AE11">
        <f t="shared" si="1"/>
        <v>153.54315442382466</v>
      </c>
      <c r="AF11">
        <f t="shared" si="2"/>
        <v>-7.6771577211912332</v>
      </c>
      <c r="AG11">
        <f t="shared" si="2"/>
        <v>-11.292757846815842</v>
      </c>
      <c r="AH11">
        <f t="shared" si="3"/>
        <v>-121.09926245434626</v>
      </c>
      <c r="AI11">
        <f t="shared" si="4"/>
        <v>13.473976401471319</v>
      </c>
      <c r="AJ11">
        <f t="shared" si="5"/>
        <v>-0.46957889293323163</v>
      </c>
      <c r="AK11">
        <f t="shared" si="24"/>
        <v>11.447070102832241</v>
      </c>
      <c r="AL11">
        <f t="shared" si="6"/>
        <v>24.451467611370326</v>
      </c>
      <c r="AN11">
        <f t="shared" si="7"/>
        <v>79.608857970017439</v>
      </c>
      <c r="AO11">
        <f t="shared" si="7"/>
        <v>-3.9804428985008724</v>
      </c>
      <c r="AP11">
        <f t="shared" si="7"/>
        <v>-5.85505461894736</v>
      </c>
      <c r="AQ11">
        <f t="shared" si="7"/>
        <v>-62.787390432210827</v>
      </c>
      <c r="AR11">
        <f t="shared" si="7"/>
        <v>6.9859700203583843</v>
      </c>
      <c r="AS11">
        <f t="shared" si="7"/>
        <v>-0.2434666627341294</v>
      </c>
      <c r="AT11">
        <f t="shared" si="7"/>
        <v>5.9350622397256414</v>
      </c>
      <c r="AU11">
        <f t="shared" si="7"/>
        <v>12.677565597349895</v>
      </c>
      <c r="AW11">
        <v>8</v>
      </c>
      <c r="AX11">
        <f>(R11*SUMPRODUCT(K12:$K$23, X12:$X$23)-$AZ$3*SUMPRODUCT(K11:$K$22, W12:$W$23))/Z11</f>
        <v>17.663576194969991</v>
      </c>
    </row>
    <row r="12" spans="1:52" x14ac:dyDescent="0.25">
      <c r="A12" t="s">
        <v>40</v>
      </c>
      <c r="C12">
        <v>0.4</v>
      </c>
      <c r="E12">
        <v>2012</v>
      </c>
      <c r="F12" s="5">
        <f>EconomicRates!C52</f>
        <v>3.5571999999999999E-2</v>
      </c>
      <c r="G12" s="5">
        <f>EconomicRates!D52</f>
        <v>7.0000000000000007E-2</v>
      </c>
      <c r="H12" s="5">
        <f t="shared" si="8"/>
        <v>8.5572000000000009E-2</v>
      </c>
      <c r="I12" s="5">
        <f t="shared" si="9"/>
        <v>1.085572</v>
      </c>
      <c r="J12">
        <f t="shared" si="10"/>
        <v>0.92117335377109955</v>
      </c>
      <c r="K12">
        <f t="shared" si="20"/>
        <v>0.47760878015900154</v>
      </c>
      <c r="L12" s="2">
        <v>9</v>
      </c>
      <c r="M12" s="6">
        <v>2.6610000000000002E-3</v>
      </c>
      <c r="O12">
        <f t="shared" si="21"/>
        <v>169.95754768964429</v>
      </c>
      <c r="P12">
        <f t="shared" si="22"/>
        <v>8.497877384482214</v>
      </c>
      <c r="Q12" s="4">
        <f t="shared" si="23"/>
        <v>12.5</v>
      </c>
      <c r="R12">
        <f t="shared" si="0"/>
        <v>50000</v>
      </c>
      <c r="S12">
        <f t="shared" si="11"/>
        <v>18.133155087903223</v>
      </c>
      <c r="U12">
        <f t="shared" si="12"/>
        <v>2.6610000000000002E-3</v>
      </c>
      <c r="V12">
        <f t="shared" si="13"/>
        <v>0.01</v>
      </c>
      <c r="W12">
        <f t="shared" si="14"/>
        <v>0.90342062774526743</v>
      </c>
      <c r="X12">
        <f t="shared" si="15"/>
        <v>2.4040022904301566E-3</v>
      </c>
      <c r="Y12">
        <f t="shared" si="16"/>
        <v>9.0342062774526749E-3</v>
      </c>
      <c r="Z12">
        <f t="shared" si="17"/>
        <v>0.89198241917738463</v>
      </c>
      <c r="AB12">
        <f t="shared" si="18"/>
        <v>18.133155087903223</v>
      </c>
      <c r="AC12">
        <f t="shared" si="19"/>
        <v>18.255670621457217</v>
      </c>
      <c r="AE12">
        <f t="shared" si="1"/>
        <v>151.59914454566464</v>
      </c>
      <c r="AF12">
        <f t="shared" si="2"/>
        <v>-7.5799572272832307</v>
      </c>
      <c r="AG12">
        <f t="shared" si="2"/>
        <v>-11.149780239717307</v>
      </c>
      <c r="AH12">
        <f t="shared" si="3"/>
        <v>-120.20011452150783</v>
      </c>
      <c r="AI12">
        <f t="shared" si="4"/>
        <v>12.669292557156268</v>
      </c>
      <c r="AJ12">
        <f t="shared" si="5"/>
        <v>-0.12251553355399381</v>
      </c>
      <c r="AK12">
        <f t="shared" si="24"/>
        <v>11.350663968439925</v>
      </c>
      <c r="AL12">
        <f t="shared" si="6"/>
        <v>23.897440992042199</v>
      </c>
      <c r="AN12">
        <f t="shared" si="7"/>
        <v>72.40508249960304</v>
      </c>
      <c r="AO12">
        <f t="shared" si="7"/>
        <v>-3.6202541249801516</v>
      </c>
      <c r="AP12">
        <f t="shared" si="7"/>
        <v>-5.3252329393323228</v>
      </c>
      <c r="AQ12">
        <f t="shared" si="7"/>
        <v>-57.408630071589641</v>
      </c>
      <c r="AR12">
        <f t="shared" si="7"/>
        <v>6.0509653637009224</v>
      </c>
      <c r="AS12">
        <f t="shared" si="7"/>
        <v>-5.8514494531252202E-2</v>
      </c>
      <c r="AT12">
        <f t="shared" si="7"/>
        <v>5.4211767719613242</v>
      </c>
      <c r="AU12">
        <f t="shared" si="7"/>
        <v>11.413627641130994</v>
      </c>
      <c r="AW12">
        <v>9</v>
      </c>
      <c r="AX12">
        <f>(R12*SUMPRODUCT(K13:$K$23, X13:$X$23)-$AZ$3*SUMPRODUCT(K12:$K$22, W13:$W$23))/Z12</f>
        <v>18.133155087903223</v>
      </c>
    </row>
    <row r="13" spans="1:52" x14ac:dyDescent="0.25">
      <c r="E13">
        <v>2013</v>
      </c>
      <c r="F13" s="5">
        <f>EconomicRates!C53</f>
        <v>3.5571999999999999E-2</v>
      </c>
      <c r="G13" s="5">
        <f>EconomicRates!D53</f>
        <v>7.0000000000000007E-2</v>
      </c>
      <c r="H13" s="5">
        <f t="shared" si="8"/>
        <v>8.5572000000000009E-2</v>
      </c>
      <c r="I13" s="5">
        <f t="shared" si="9"/>
        <v>1.085572</v>
      </c>
      <c r="J13">
        <f t="shared" si="10"/>
        <v>0.92117335377109955</v>
      </c>
      <c r="K13">
        <f t="shared" si="20"/>
        <v>0.43996048180959124</v>
      </c>
      <c r="L13" s="2">
        <v>10</v>
      </c>
      <c r="M13" s="6">
        <v>2.676E-3</v>
      </c>
      <c r="O13">
        <f t="shared" si="21"/>
        <v>169.95754768964429</v>
      </c>
      <c r="P13">
        <f t="shared" si="22"/>
        <v>8.497877384482214</v>
      </c>
      <c r="Q13" s="4">
        <f t="shared" si="23"/>
        <v>12.5</v>
      </c>
      <c r="R13">
        <f t="shared" si="0"/>
        <v>50000</v>
      </c>
      <c r="S13">
        <f t="shared" si="11"/>
        <v>18.255670621457217</v>
      </c>
      <c r="U13">
        <f t="shared" si="12"/>
        <v>2.676E-3</v>
      </c>
      <c r="V13">
        <f t="shared" si="13"/>
        <v>0.01</v>
      </c>
      <c r="W13">
        <f t="shared" si="14"/>
        <v>0.89198241917738463</v>
      </c>
      <c r="X13">
        <f t="shared" si="15"/>
        <v>2.3869449537186811E-3</v>
      </c>
      <c r="Y13">
        <f t="shared" si="16"/>
        <v>8.9198241917738466E-3</v>
      </c>
      <c r="Z13">
        <f t="shared" si="17"/>
        <v>0.88067565003189208</v>
      </c>
      <c r="AB13">
        <f t="shared" si="18"/>
        <v>18.255670621457217</v>
      </c>
      <c r="AC13">
        <f t="shared" si="19"/>
        <v>18.039852933182271</v>
      </c>
      <c r="AE13">
        <f t="shared" si="1"/>
        <v>149.67747378940379</v>
      </c>
      <c r="AF13">
        <f t="shared" si="2"/>
        <v>-7.4838736894701885</v>
      </c>
      <c r="AG13">
        <f t="shared" si="2"/>
        <v>-11.00844562539865</v>
      </c>
      <c r="AH13">
        <f t="shared" si="3"/>
        <v>-119.34724768593405</v>
      </c>
      <c r="AI13">
        <f t="shared" si="4"/>
        <v>11.837906788600904</v>
      </c>
      <c r="AJ13">
        <f t="shared" si="5"/>
        <v>0.21581768827494585</v>
      </c>
      <c r="AK13">
        <f t="shared" si="24"/>
        <v>11.231448950497359</v>
      </c>
      <c r="AL13">
        <f t="shared" si="6"/>
        <v>23.285173427373209</v>
      </c>
      <c r="AN13">
        <f t="shared" si="7"/>
        <v>65.852173484428562</v>
      </c>
      <c r="AO13">
        <f t="shared" si="7"/>
        <v>-3.2926086742214276</v>
      </c>
      <c r="AP13">
        <f t="shared" si="7"/>
        <v>-4.8432810413250769</v>
      </c>
      <c r="AQ13">
        <f t="shared" si="7"/>
        <v>-52.508072594552168</v>
      </c>
      <c r="AR13">
        <f t="shared" si="7"/>
        <v>5.2082111743298851</v>
      </c>
      <c r="AS13">
        <f t="shared" si="7"/>
        <v>9.495125411647734E-2</v>
      </c>
      <c r="AT13">
        <f t="shared" si="7"/>
        <v>4.9413936916806458</v>
      </c>
      <c r="AU13">
        <f t="shared" si="7"/>
        <v>10.244556120127008</v>
      </c>
      <c r="AW13">
        <v>10</v>
      </c>
      <c r="AX13">
        <f>(R13*SUMPRODUCT(K14:$K$23, X14:$X$23)-$AZ$3*SUMPRODUCT(K13:$K$22, W14:$W$23))/Z13</f>
        <v>18.255670621457217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8"/>
        <v>8.5572000000000009E-2</v>
      </c>
      <c r="I14" s="5">
        <f t="shared" si="9"/>
        <v>1.085572</v>
      </c>
      <c r="J14">
        <f t="shared" si="10"/>
        <v>0.92117335377109955</v>
      </c>
      <c r="K14">
        <f t="shared" si="20"/>
        <v>0.40527987255529002</v>
      </c>
      <c r="L14" s="2">
        <v>11</v>
      </c>
      <c r="M14" s="6">
        <v>2.6930000000000001E-3</v>
      </c>
      <c r="O14">
        <f t="shared" si="21"/>
        <v>169.95754768964429</v>
      </c>
      <c r="P14">
        <f t="shared" si="22"/>
        <v>8.497877384482214</v>
      </c>
      <c r="Q14" s="4">
        <f t="shared" si="23"/>
        <v>12.5</v>
      </c>
      <c r="R14">
        <f t="shared" si="0"/>
        <v>50000</v>
      </c>
      <c r="S14">
        <f t="shared" si="11"/>
        <v>18.039852933182271</v>
      </c>
      <c r="U14">
        <f t="shared" si="12"/>
        <v>2.6930000000000001E-3</v>
      </c>
      <c r="V14">
        <f t="shared" si="13"/>
        <v>0.01</v>
      </c>
      <c r="W14">
        <f t="shared" si="14"/>
        <v>0.88067565003189208</v>
      </c>
      <c r="X14">
        <f t="shared" si="15"/>
        <v>2.3716595255358856E-3</v>
      </c>
      <c r="Y14">
        <f t="shared" si="16"/>
        <v>8.8067565003189206E-3</v>
      </c>
      <c r="Z14">
        <f t="shared" si="17"/>
        <v>0.86949723400603729</v>
      </c>
      <c r="AB14">
        <f t="shared" si="18"/>
        <v>18.039852933182271</v>
      </c>
      <c r="AC14">
        <f t="shared" si="19"/>
        <v>17.403437177361504</v>
      </c>
      <c r="AE14">
        <f t="shared" si="1"/>
        <v>147.77761761459487</v>
      </c>
      <c r="AF14">
        <f t="shared" si="2"/>
        <v>-7.3888808807297437</v>
      </c>
      <c r="AG14">
        <f t="shared" si="2"/>
        <v>-10.868715425075466</v>
      </c>
      <c r="AH14">
        <f t="shared" si="3"/>
        <v>-118.58297627679428</v>
      </c>
      <c r="AI14">
        <f t="shared" si="4"/>
        <v>10.937045031995382</v>
      </c>
      <c r="AJ14">
        <f t="shared" si="5"/>
        <v>0.63641575582076726</v>
      </c>
      <c r="AK14">
        <f t="shared" si="24"/>
        <v>11.090001276693318</v>
      </c>
      <c r="AL14">
        <f t="shared" si="6"/>
        <v>22.663462064509467</v>
      </c>
      <c r="AN14">
        <f t="shared" si="7"/>
        <v>59.891294033367394</v>
      </c>
      <c r="AO14">
        <f t="shared" si="7"/>
        <v>-2.9945647016683696</v>
      </c>
      <c r="AP14">
        <f t="shared" si="7"/>
        <v>-4.4048716023142997</v>
      </c>
      <c r="AQ14">
        <f t="shared" si="7"/>
        <v>-48.059293512686168</v>
      </c>
      <c r="AR14">
        <f t="shared" si="7"/>
        <v>4.4325642166985562</v>
      </c>
      <c r="AS14">
        <f t="shared" si="7"/>
        <v>0.25792649641121912</v>
      </c>
      <c r="AT14">
        <f t="shared" si="7"/>
        <v>4.4945543040562717</v>
      </c>
      <c r="AU14">
        <f t="shared" si="7"/>
        <v>9.1850450171660469</v>
      </c>
      <c r="AW14">
        <v>11</v>
      </c>
      <c r="AX14">
        <f>(R14*SUMPRODUCT(K15:$K$23, X15:$X$23)-$AZ$3*SUMPRODUCT(K14:$K$22, W15:$W$23))/Z14</f>
        <v>18.039852933182271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8"/>
        <v>8.5572000000000009E-2</v>
      </c>
      <c r="I15" s="5">
        <f t="shared" si="9"/>
        <v>1.085572</v>
      </c>
      <c r="J15">
        <f t="shared" si="10"/>
        <v>0.92117335377109955</v>
      </c>
      <c r="K15">
        <f t="shared" si="20"/>
        <v>0.37333301941768032</v>
      </c>
      <c r="L15" s="2">
        <v>12</v>
      </c>
      <c r="M15" s="6">
        <v>2.7169999999999998E-3</v>
      </c>
      <c r="O15">
        <f t="shared" si="21"/>
        <v>169.95754768964429</v>
      </c>
      <c r="P15">
        <f t="shared" si="22"/>
        <v>8.497877384482214</v>
      </c>
      <c r="Q15" s="4">
        <f t="shared" si="23"/>
        <v>12.5</v>
      </c>
      <c r="R15">
        <f t="shared" si="0"/>
        <v>50000</v>
      </c>
      <c r="S15">
        <f t="shared" si="11"/>
        <v>17.403437177361504</v>
      </c>
      <c r="U15">
        <f t="shared" si="12"/>
        <v>2.7169999999999998E-3</v>
      </c>
      <c r="V15">
        <f t="shared" si="13"/>
        <v>0.01</v>
      </c>
      <c r="W15">
        <f t="shared" si="14"/>
        <v>0.86949723400603729</v>
      </c>
      <c r="X15">
        <f t="shared" si="15"/>
        <v>2.3624239847944029E-3</v>
      </c>
      <c r="Y15">
        <f t="shared" si="16"/>
        <v>8.6949723400603727E-3</v>
      </c>
      <c r="Z15">
        <f t="shared" si="17"/>
        <v>0.85843983768118259</v>
      </c>
      <c r="AB15">
        <f t="shared" si="18"/>
        <v>17.403437177361504</v>
      </c>
      <c r="AC15">
        <f t="shared" si="19"/>
        <v>16.340102713038139</v>
      </c>
      <c r="AE15">
        <f t="shared" si="1"/>
        <v>145.8983296513901</v>
      </c>
      <c r="AF15">
        <f t="shared" si="2"/>
        <v>-7.2949164825695041</v>
      </c>
      <c r="AG15">
        <f t="shared" si="2"/>
        <v>-10.730497971014783</v>
      </c>
      <c r="AH15">
        <f t="shared" si="3"/>
        <v>-118.12119923972014</v>
      </c>
      <c r="AI15">
        <f t="shared" si="4"/>
        <v>9.7517159580856685</v>
      </c>
      <c r="AJ15">
        <f t="shared" si="5"/>
        <v>1.0633344643233649</v>
      </c>
      <c r="AK15">
        <f t="shared" si="24"/>
        <v>10.920479524232748</v>
      </c>
      <c r="AL15">
        <f t="shared" si="6"/>
        <v>21.735529946641783</v>
      </c>
      <c r="AN15">
        <f t="shared" si="7"/>
        <v>54.468663936749543</v>
      </c>
      <c r="AO15">
        <f t="shared" si="7"/>
        <v>-2.723433196837477</v>
      </c>
      <c r="AP15">
        <f t="shared" si="7"/>
        <v>-4.0060492073742413</v>
      </c>
      <c r="AQ15">
        <f t="shared" si="7"/>
        <v>-44.098543969402122</v>
      </c>
      <c r="AR15">
        <f t="shared" si="7"/>
        <v>3.6406375631356998</v>
      </c>
      <c r="AS15">
        <f t="shared" si="7"/>
        <v>0.39697786621672349</v>
      </c>
      <c r="AT15">
        <f t="shared" si="7"/>
        <v>4.0769755942707651</v>
      </c>
      <c r="AU15">
        <f t="shared" si="7"/>
        <v>8.1145910236231895</v>
      </c>
      <c r="AW15">
        <v>12</v>
      </c>
      <c r="AX15">
        <f>(R15*SUMPRODUCT(K16:$K$23, X16:$X$23)-$AZ$3*SUMPRODUCT(K15:$K$22, W16:$W$23))/Z15</f>
        <v>17.403437177361504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8"/>
        <v>8.5572000000000009E-2</v>
      </c>
      <c r="I16" s="5">
        <f t="shared" si="9"/>
        <v>1.085572</v>
      </c>
      <c r="J16">
        <f t="shared" si="10"/>
        <v>0.92117335377109955</v>
      </c>
      <c r="K16">
        <f t="shared" si="20"/>
        <v>0.34390442957047562</v>
      </c>
      <c r="L16" s="2">
        <v>13</v>
      </c>
      <c r="M16" s="6">
        <v>2.745E-3</v>
      </c>
      <c r="O16">
        <f t="shared" si="21"/>
        <v>169.95754768964429</v>
      </c>
      <c r="P16">
        <f t="shared" si="22"/>
        <v>8.497877384482214</v>
      </c>
      <c r="Q16" s="4">
        <f t="shared" si="23"/>
        <v>12.5</v>
      </c>
      <c r="R16">
        <f t="shared" si="0"/>
        <v>50000</v>
      </c>
      <c r="S16">
        <f t="shared" si="11"/>
        <v>16.340102713038139</v>
      </c>
      <c r="U16">
        <f t="shared" si="12"/>
        <v>2.745E-3</v>
      </c>
      <c r="V16">
        <f t="shared" si="13"/>
        <v>0.01</v>
      </c>
      <c r="W16">
        <f t="shared" si="14"/>
        <v>0.85843983768118259</v>
      </c>
      <c r="X16">
        <f t="shared" si="15"/>
        <v>2.3564173544348465E-3</v>
      </c>
      <c r="Y16">
        <f t="shared" si="16"/>
        <v>8.5843983768118266E-3</v>
      </c>
      <c r="Z16">
        <f t="shared" si="17"/>
        <v>0.84749902194993598</v>
      </c>
      <c r="AB16">
        <f t="shared" si="18"/>
        <v>16.340102713038139</v>
      </c>
      <c r="AC16">
        <f t="shared" si="19"/>
        <v>14.915753829873797</v>
      </c>
      <c r="AE16">
        <f t="shared" si="1"/>
        <v>144.03885543998314</v>
      </c>
      <c r="AF16">
        <f t="shared" si="2"/>
        <v>-7.201942771999156</v>
      </c>
      <c r="AG16">
        <f t="shared" si="2"/>
        <v>-10.593737774374199</v>
      </c>
      <c r="AH16">
        <f t="shared" si="3"/>
        <v>-117.82086772174232</v>
      </c>
      <c r="AI16">
        <f t="shared" si="4"/>
        <v>8.4223071718674731</v>
      </c>
      <c r="AJ16">
        <f t="shared" si="5"/>
        <v>1.4243488831643418</v>
      </c>
      <c r="AK16">
        <f t="shared" si="24"/>
        <v>10.722391076671551</v>
      </c>
      <c r="AL16">
        <f t="shared" si="6"/>
        <v>20.569047131703364</v>
      </c>
      <c r="AN16">
        <f t="shared" si="7"/>
        <v>49.535600416071603</v>
      </c>
      <c r="AO16">
        <f t="shared" si="7"/>
        <v>-2.4767800208035795</v>
      </c>
      <c r="AP16">
        <f t="shared" si="7"/>
        <v>-3.643233346315359</v>
      </c>
      <c r="AQ16">
        <f t="shared" si="7"/>
        <v>-40.519118305344257</v>
      </c>
      <c r="AR16">
        <f t="shared" si="7"/>
        <v>2.8964687436084091</v>
      </c>
      <c r="AS16">
        <f t="shared" si="7"/>
        <v>0.489839890173977</v>
      </c>
      <c r="AT16">
        <f t="shared" si="7"/>
        <v>3.6874777868542878</v>
      </c>
      <c r="AU16">
        <f t="shared" si="7"/>
        <v>7.0737864206366732</v>
      </c>
      <c r="AW16">
        <v>13</v>
      </c>
      <c r="AX16">
        <f>(R16*SUMPRODUCT(K17:$K$23, X17:$X$23)-$AZ$3*SUMPRODUCT(K16:$K$22, W17:$W$23))/Z16</f>
        <v>16.340102713038139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8"/>
        <v>8.5572000000000009E-2</v>
      </c>
      <c r="I17" s="5">
        <f t="shared" si="9"/>
        <v>1.085572</v>
      </c>
      <c r="J17">
        <f t="shared" si="10"/>
        <v>0.92117335377109955</v>
      </c>
      <c r="K17">
        <f t="shared" si="20"/>
        <v>0.31679559676417191</v>
      </c>
      <c r="L17" s="2">
        <v>14</v>
      </c>
      <c r="M17" s="6">
        <v>2.7729999999999999E-3</v>
      </c>
      <c r="O17">
        <f t="shared" si="21"/>
        <v>169.95754768964429</v>
      </c>
      <c r="P17">
        <f t="shared" si="22"/>
        <v>8.497877384482214</v>
      </c>
      <c r="Q17" s="4">
        <f t="shared" si="23"/>
        <v>12.5</v>
      </c>
      <c r="R17">
        <f t="shared" si="0"/>
        <v>50000</v>
      </c>
      <c r="S17">
        <f t="shared" si="11"/>
        <v>14.915753829873797</v>
      </c>
      <c r="U17">
        <f t="shared" si="12"/>
        <v>2.7729999999999999E-3</v>
      </c>
      <c r="V17">
        <f t="shared" si="13"/>
        <v>0.01</v>
      </c>
      <c r="W17">
        <f t="shared" si="14"/>
        <v>0.84749902194993598</v>
      </c>
      <c r="X17">
        <f t="shared" si="15"/>
        <v>2.3501147878671725E-3</v>
      </c>
      <c r="Y17">
        <f t="shared" si="16"/>
        <v>8.4749902194993596E-3</v>
      </c>
      <c r="Z17">
        <f t="shared" si="17"/>
        <v>0.83667391694256943</v>
      </c>
      <c r="AB17">
        <f t="shared" si="18"/>
        <v>14.915753829873797</v>
      </c>
      <c r="AC17">
        <f t="shared" si="19"/>
        <v>13.173685852256508</v>
      </c>
      <c r="AE17">
        <f t="shared" si="1"/>
        <v>142.19904713944823</v>
      </c>
      <c r="AF17">
        <f t="shared" si="2"/>
        <v>-7.1099523569724115</v>
      </c>
      <c r="AG17">
        <f t="shared" si="2"/>
        <v>-10.458423961782119</v>
      </c>
      <c r="AH17">
        <f t="shared" si="3"/>
        <v>-117.50573939335862</v>
      </c>
      <c r="AI17">
        <f t="shared" si="4"/>
        <v>7.1249314273350848</v>
      </c>
      <c r="AJ17">
        <f t="shared" si="5"/>
        <v>1.7420679776172889</v>
      </c>
      <c r="AK17">
        <f t="shared" si="24"/>
        <v>10.500339402864475</v>
      </c>
      <c r="AL17">
        <f t="shared" si="6"/>
        <v>19.36733880781685</v>
      </c>
      <c r="AN17">
        <f t="shared" si="7"/>
        <v>45.048031997838109</v>
      </c>
      <c r="AO17">
        <f t="shared" si="7"/>
        <v>-2.2524015998919058</v>
      </c>
      <c r="AP17">
        <f t="shared" si="7"/>
        <v>-3.3131826601854812</v>
      </c>
      <c r="AQ17">
        <f t="shared" si="7"/>
        <v>-37.225300834334305</v>
      </c>
      <c r="AR17">
        <f t="shared" si="7"/>
        <v>2.2571469034264213</v>
      </c>
      <c r="AS17">
        <f t="shared" si="7"/>
        <v>0.55187946457302306</v>
      </c>
      <c r="AT17">
        <f t="shared" si="7"/>
        <v>3.3264612873567998</v>
      </c>
      <c r="AU17">
        <f t="shared" si="7"/>
        <v>6.1354876553562443</v>
      </c>
      <c r="AW17">
        <v>14</v>
      </c>
      <c r="AX17">
        <f>(R17*SUMPRODUCT(K18:$K$23, X18:$X$23)-$AZ$3*SUMPRODUCT(K17:$K$22, W18:$W$23))/Z17</f>
        <v>14.915753829873797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8"/>
        <v>8.5572000000000009E-2</v>
      </c>
      <c r="I18" s="5">
        <f t="shared" si="9"/>
        <v>1.085572</v>
      </c>
      <c r="J18">
        <f t="shared" si="10"/>
        <v>0.92117335377109955</v>
      </c>
      <c r="K18">
        <f t="shared" si="20"/>
        <v>0.29182366233116913</v>
      </c>
      <c r="L18" s="2">
        <v>15</v>
      </c>
      <c r="M18" s="6">
        <v>2.8019999999999998E-3</v>
      </c>
      <c r="O18">
        <f t="shared" si="21"/>
        <v>169.95754768964429</v>
      </c>
      <c r="P18">
        <f t="shared" si="22"/>
        <v>8.497877384482214</v>
      </c>
      <c r="Q18" s="4">
        <f t="shared" si="23"/>
        <v>12.5</v>
      </c>
      <c r="R18">
        <f t="shared" si="0"/>
        <v>50000</v>
      </c>
      <c r="S18">
        <f t="shared" si="11"/>
        <v>13.173685852256508</v>
      </c>
      <c r="U18">
        <f t="shared" si="12"/>
        <v>2.8019999999999998E-3</v>
      </c>
      <c r="V18">
        <f t="shared" si="13"/>
        <v>0.01</v>
      </c>
      <c r="W18">
        <f t="shared" si="14"/>
        <v>0.83667391694256943</v>
      </c>
      <c r="X18">
        <f t="shared" si="15"/>
        <v>2.3443603152730795E-3</v>
      </c>
      <c r="Y18">
        <f t="shared" si="16"/>
        <v>8.3667391694256937E-3</v>
      </c>
      <c r="Z18">
        <f t="shared" si="17"/>
        <v>0.8259628174578707</v>
      </c>
      <c r="AB18">
        <f t="shared" si="18"/>
        <v>13.173685852256508</v>
      </c>
      <c r="AC18">
        <f t="shared" si="19"/>
        <v>11.085452435958343</v>
      </c>
      <c r="AE18">
        <f t="shared" si="1"/>
        <v>140.37861493796902</v>
      </c>
      <c r="AF18">
        <f t="shared" si="2"/>
        <v>-7.0189307468984508</v>
      </c>
      <c r="AG18">
        <f t="shared" si="2"/>
        <v>-10.324535218223383</v>
      </c>
      <c r="AH18">
        <f t="shared" si="3"/>
        <v>-117.21801576365398</v>
      </c>
      <c r="AI18">
        <f t="shared" si="4"/>
        <v>5.8171332091931873</v>
      </c>
      <c r="AJ18">
        <f t="shared" si="5"/>
        <v>2.0882334162981646</v>
      </c>
      <c r="AK18">
        <f t="shared" si="24"/>
        <v>10.257335903032896</v>
      </c>
      <c r="AL18">
        <f t="shared" si="6"/>
        <v>18.16270252852425</v>
      </c>
      <c r="AN18">
        <f t="shared" si="7"/>
        <v>40.965801524175085</v>
      </c>
      <c r="AO18">
        <f t="shared" si="7"/>
        <v>-2.0482900762087541</v>
      </c>
      <c r="AP18">
        <f t="shared" si="7"/>
        <v>-3.012943679249084</v>
      </c>
      <c r="AQ18">
        <f t="shared" si="7"/>
        <v>-34.206990651342217</v>
      </c>
      <c r="AR18">
        <f t="shared" si="7"/>
        <v>1.6975771173750229</v>
      </c>
      <c r="AS18">
        <f t="shared" si="7"/>
        <v>0.60939592334645931</v>
      </c>
      <c r="AT18">
        <f t="shared" si="7"/>
        <v>2.9933333289840496</v>
      </c>
      <c r="AU18">
        <f t="shared" si="7"/>
        <v>5.3003063697055328</v>
      </c>
      <c r="AW18">
        <v>15</v>
      </c>
      <c r="AX18">
        <f>(R18*SUMPRODUCT(K19:$K$23, X19:$X$23)-$AZ$3*SUMPRODUCT(K18:$K$22, W19:$W$23))/Z18</f>
        <v>13.173685852256508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8"/>
        <v>8.5572000000000009E-2</v>
      </c>
      <c r="I19" s="5">
        <f t="shared" si="9"/>
        <v>1.085572</v>
      </c>
      <c r="J19">
        <f t="shared" si="10"/>
        <v>0.92117335377109955</v>
      </c>
      <c r="K19">
        <f t="shared" si="20"/>
        <v>0.26882018173936795</v>
      </c>
      <c r="L19" s="2">
        <v>16</v>
      </c>
      <c r="M19" s="6">
        <v>2.8370000000000001E-3</v>
      </c>
      <c r="O19">
        <f t="shared" si="21"/>
        <v>169.95754768964429</v>
      </c>
      <c r="P19">
        <f t="shared" si="22"/>
        <v>8.497877384482214</v>
      </c>
      <c r="Q19" s="4">
        <f t="shared" si="23"/>
        <v>12.5</v>
      </c>
      <c r="R19">
        <f t="shared" si="0"/>
        <v>50000</v>
      </c>
      <c r="S19">
        <f t="shared" si="11"/>
        <v>11.085452435958343</v>
      </c>
      <c r="U19">
        <f t="shared" si="12"/>
        <v>2.8370000000000001E-3</v>
      </c>
      <c r="V19">
        <f t="shared" si="13"/>
        <v>0.01</v>
      </c>
      <c r="W19">
        <f t="shared" si="14"/>
        <v>0.8259628174578707</v>
      </c>
      <c r="X19">
        <f t="shared" si="15"/>
        <v>2.3432565131279791E-3</v>
      </c>
      <c r="Y19">
        <f t="shared" si="16"/>
        <v>8.2596281745787072E-3</v>
      </c>
      <c r="Z19">
        <f t="shared" si="17"/>
        <v>0.81535993277016405</v>
      </c>
      <c r="AB19">
        <f t="shared" si="18"/>
        <v>11.085452435958343</v>
      </c>
      <c r="AC19">
        <f t="shared" si="19"/>
        <v>8.7220311292721693</v>
      </c>
      <c r="AE19">
        <f t="shared" si="1"/>
        <v>138.57657465801032</v>
      </c>
      <c r="AF19">
        <f t="shared" si="2"/>
        <v>-6.9288287329005156</v>
      </c>
      <c r="AG19">
        <f t="shared" si="2"/>
        <v>-10.19199915962705</v>
      </c>
      <c r="AH19">
        <f t="shared" si="3"/>
        <v>-117.16282565639895</v>
      </c>
      <c r="AI19">
        <f t="shared" si="4"/>
        <v>4.2929211090838066</v>
      </c>
      <c r="AJ19">
        <f t="shared" si="5"/>
        <v>2.363421306686174</v>
      </c>
      <c r="AK19">
        <f t="shared" si="24"/>
        <v>9.9913238852747703</v>
      </c>
      <c r="AL19">
        <f t="shared" si="6"/>
        <v>16.647666301044751</v>
      </c>
      <c r="AN19">
        <f t="shared" si="7"/>
        <v>37.252179984385421</v>
      </c>
      <c r="AO19">
        <f t="shared" si="7"/>
        <v>-1.8626089992192711</v>
      </c>
      <c r="AP19">
        <f t="shared" si="7"/>
        <v>-2.7398150663784291</v>
      </c>
      <c r="AQ19">
        <f t="shared" si="7"/>
        <v>-31.495732086051049</v>
      </c>
      <c r="AR19">
        <f t="shared" si="7"/>
        <v>1.1540238327366779</v>
      </c>
      <c r="AS19">
        <f t="shared" si="7"/>
        <v>0.63533534519007173</v>
      </c>
      <c r="AT19">
        <f t="shared" si="7"/>
        <v>2.6858695026564514</v>
      </c>
      <c r="AU19">
        <f t="shared" si="7"/>
        <v>4.4752286805832009</v>
      </c>
      <c r="AW19">
        <v>16</v>
      </c>
      <c r="AX19">
        <f>(R19*SUMPRODUCT(K20:$K$23, X20:$X$23)-$AZ$3*SUMPRODUCT(K19:$K$22, W20:$W$23))/Z19</f>
        <v>11.085452435958343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8"/>
        <v>8.5572000000000009E-2</v>
      </c>
      <c r="I20" s="5">
        <f t="shared" si="9"/>
        <v>1.085572</v>
      </c>
      <c r="J20">
        <f t="shared" si="10"/>
        <v>0.92117335377109955</v>
      </c>
      <c r="K20">
        <f t="shared" si="20"/>
        <v>0.24762998837421007</v>
      </c>
      <c r="L20" s="2">
        <v>17</v>
      </c>
      <c r="M20" s="6">
        <v>2.8709999999999999E-3</v>
      </c>
      <c r="O20">
        <f t="shared" si="21"/>
        <v>169.95754768964429</v>
      </c>
      <c r="P20">
        <f t="shared" si="22"/>
        <v>8.497877384482214</v>
      </c>
      <c r="Q20" s="4">
        <f t="shared" si="23"/>
        <v>12.5</v>
      </c>
      <c r="R20">
        <f t="shared" si="0"/>
        <v>50000</v>
      </c>
      <c r="S20">
        <f t="shared" si="11"/>
        <v>8.7220311292721693</v>
      </c>
      <c r="U20">
        <f t="shared" si="12"/>
        <v>2.8709999999999999E-3</v>
      </c>
      <c r="V20">
        <f t="shared" si="13"/>
        <v>0.01</v>
      </c>
      <c r="W20">
        <f t="shared" si="14"/>
        <v>0.81535993277016405</v>
      </c>
      <c r="X20">
        <f t="shared" si="15"/>
        <v>2.340898366983141E-3</v>
      </c>
      <c r="Y20">
        <f t="shared" si="16"/>
        <v>8.1535993277016411E-3</v>
      </c>
      <c r="Z20">
        <f t="shared" si="17"/>
        <v>0.80486543507547925</v>
      </c>
      <c r="AB20">
        <f t="shared" si="18"/>
        <v>8.7220311292721693</v>
      </c>
      <c r="AC20">
        <f t="shared" si="19"/>
        <v>6.0751132394865275</v>
      </c>
      <c r="AE20">
        <f t="shared" si="1"/>
        <v>136.79295556558705</v>
      </c>
      <c r="AF20">
        <f t="shared" si="2"/>
        <v>-6.8396477782793532</v>
      </c>
      <c r="AG20">
        <f t="shared" si="2"/>
        <v>-10.06081793844349</v>
      </c>
      <c r="AH20">
        <f t="shared" si="3"/>
        <v>-117.04491834915706</v>
      </c>
      <c r="AI20">
        <f t="shared" si="4"/>
        <v>2.8475714997071435</v>
      </c>
      <c r="AJ20">
        <f t="shared" si="5"/>
        <v>2.6469178897856418</v>
      </c>
      <c r="AK20">
        <f t="shared" si="24"/>
        <v>9.7072737241605918</v>
      </c>
      <c r="AL20">
        <f t="shared" si="6"/>
        <v>15.201763113653378</v>
      </c>
      <c r="AN20">
        <f t="shared" si="7"/>
        <v>33.87403799638016</v>
      </c>
      <c r="AO20">
        <f t="shared" si="7"/>
        <v>-1.6937018998190081</v>
      </c>
      <c r="AP20">
        <f t="shared" si="7"/>
        <v>-2.4913602291318058</v>
      </c>
      <c r="AQ20">
        <f t="shared" si="7"/>
        <v>-28.983831770062128</v>
      </c>
      <c r="AR20">
        <f t="shared" si="7"/>
        <v>0.70514409736721184</v>
      </c>
      <c r="AS20">
        <f t="shared" si="7"/>
        <v>0.65545624627510712</v>
      </c>
      <c r="AT20">
        <f t="shared" si="7"/>
        <v>2.4038120794591622</v>
      </c>
      <c r="AU20">
        <f t="shared" si="7"/>
        <v>3.7644124231014815</v>
      </c>
      <c r="AW20">
        <v>17</v>
      </c>
      <c r="AX20">
        <f>(R20*SUMPRODUCT(K21:$K$23, X21:$X$23)-$AZ$3*SUMPRODUCT(K20:$K$22, W21:$W$23))/Z20</f>
        <v>8.7220311292721693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8"/>
        <v>8.5572000000000009E-2</v>
      </c>
      <c r="I21" s="5">
        <f t="shared" si="9"/>
        <v>1.085572</v>
      </c>
      <c r="J21">
        <f t="shared" si="10"/>
        <v>0.92117335377109955</v>
      </c>
      <c r="K21">
        <f t="shared" si="20"/>
        <v>0.22811014688496947</v>
      </c>
      <c r="L21" s="2">
        <v>18</v>
      </c>
      <c r="M21" s="6">
        <v>2.9099999999999998E-3</v>
      </c>
      <c r="O21">
        <f t="shared" si="21"/>
        <v>169.95754768964429</v>
      </c>
      <c r="P21">
        <f t="shared" si="22"/>
        <v>8.497877384482214</v>
      </c>
      <c r="Q21" s="4">
        <f t="shared" si="23"/>
        <v>12.5</v>
      </c>
      <c r="R21">
        <f t="shared" si="0"/>
        <v>50000</v>
      </c>
      <c r="S21">
        <f t="shared" si="11"/>
        <v>6.0751132394865275</v>
      </c>
      <c r="U21">
        <f t="shared" si="12"/>
        <v>2.9099999999999998E-3</v>
      </c>
      <c r="V21">
        <f t="shared" si="13"/>
        <v>0.01</v>
      </c>
      <c r="W21">
        <f t="shared" si="14"/>
        <v>0.80486543507547925</v>
      </c>
      <c r="X21">
        <f t="shared" si="15"/>
        <v>2.3421584160696444E-3</v>
      </c>
      <c r="Y21">
        <f t="shared" si="16"/>
        <v>8.0486543507547921E-3</v>
      </c>
      <c r="Z21">
        <f t="shared" si="17"/>
        <v>0.79447462230865484</v>
      </c>
      <c r="AB21">
        <f t="shared" si="18"/>
        <v>6.0751132394865275</v>
      </c>
      <c r="AC21">
        <f t="shared" si="19"/>
        <v>3.1643089009406444</v>
      </c>
      <c r="AE21">
        <f t="shared" si="1"/>
        <v>135.02695850923533</v>
      </c>
      <c r="AF21">
        <f t="shared" si="2"/>
        <v>-6.7513479254617668</v>
      </c>
      <c r="AG21">
        <f t="shared" si="2"/>
        <v>-9.9309327788581854</v>
      </c>
      <c r="AH21">
        <f t="shared" si="3"/>
        <v>-117.10792080348222</v>
      </c>
      <c r="AI21">
        <f t="shared" si="4"/>
        <v>1.2367570014331477</v>
      </c>
      <c r="AJ21">
        <f t="shared" si="5"/>
        <v>2.9108043385458831</v>
      </c>
      <c r="AK21">
        <f t="shared" si="24"/>
        <v>9.4045506676282073</v>
      </c>
      <c r="AL21">
        <f t="shared" si="6"/>
        <v>13.552112007607239</v>
      </c>
      <c r="AN21">
        <f t="shared" si="7"/>
        <v>30.801019338972349</v>
      </c>
      <c r="AO21">
        <f t="shared" si="7"/>
        <v>-1.5400509669486175</v>
      </c>
      <c r="AP21">
        <f t="shared" si="7"/>
        <v>-2.2653465348900985</v>
      </c>
      <c r="AQ21">
        <f t="shared" si="7"/>
        <v>-26.7135050158757</v>
      </c>
      <c r="AR21">
        <f t="shared" si="7"/>
        <v>0.28211682125792975</v>
      </c>
      <c r="AS21">
        <f t="shared" si="7"/>
        <v>0.66398400521910783</v>
      </c>
      <c r="AT21">
        <f t="shared" si="7"/>
        <v>2.1452734341798081</v>
      </c>
      <c r="AU21">
        <f t="shared" si="7"/>
        <v>3.0913742606568455</v>
      </c>
      <c r="AW21">
        <v>18</v>
      </c>
      <c r="AX21">
        <f>(R21*SUMPRODUCT(K22:$K$23, X22:$X$23)-$AZ$3*SUMPRODUCT(K21:$K$22, W22:$W$23))/Z21</f>
        <v>6.0751132394865275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8"/>
        <v>8.5572000000000009E-2</v>
      </c>
      <c r="I22" s="5">
        <f t="shared" si="9"/>
        <v>1.085572</v>
      </c>
      <c r="J22">
        <f t="shared" si="10"/>
        <v>0.92117335377109955</v>
      </c>
      <c r="K22">
        <f t="shared" si="20"/>
        <v>0.21012898903524546</v>
      </c>
      <c r="L22" s="2">
        <v>19</v>
      </c>
      <c r="M22" s="6">
        <v>2.9520000000000002E-3</v>
      </c>
      <c r="O22">
        <f t="shared" si="21"/>
        <v>169.95754768964429</v>
      </c>
      <c r="P22">
        <f t="shared" si="22"/>
        <v>8.497877384482214</v>
      </c>
      <c r="Q22" s="4">
        <f t="shared" si="23"/>
        <v>12.5</v>
      </c>
      <c r="R22">
        <f t="shared" si="0"/>
        <v>50000</v>
      </c>
      <c r="S22">
        <f t="shared" si="11"/>
        <v>3.1643089009406444</v>
      </c>
      <c r="U22">
        <f t="shared" si="12"/>
        <v>2.9520000000000002E-3</v>
      </c>
      <c r="V22">
        <f t="shared" si="13"/>
        <v>0.01</v>
      </c>
      <c r="W22">
        <f t="shared" si="14"/>
        <v>0.79447462230865484</v>
      </c>
      <c r="X22">
        <f t="shared" si="15"/>
        <v>2.3452890850551491E-3</v>
      </c>
      <c r="Y22">
        <f t="shared" si="16"/>
        <v>7.9447462230865483E-3</v>
      </c>
      <c r="Z22">
        <f t="shared" si="17"/>
        <v>0.78418458700051319</v>
      </c>
      <c r="AB22">
        <f t="shared" si="18"/>
        <v>3.1643089009406444</v>
      </c>
      <c r="AC22">
        <f t="shared" si="19"/>
        <v>3.2059802319961301</v>
      </c>
      <c r="AE22">
        <f t="shared" si="1"/>
        <v>133.27808934262373</v>
      </c>
      <c r="AF22">
        <f t="shared" si="2"/>
        <v>-6.6639044671311858</v>
      </c>
      <c r="AG22">
        <f t="shared" si="2"/>
        <v>-9.8023073375064147</v>
      </c>
      <c r="AH22">
        <f t="shared" si="3"/>
        <v>-117.26445425275746</v>
      </c>
      <c r="AI22">
        <f t="shared" si="4"/>
        <v>-0.45257671477133954</v>
      </c>
      <c r="AJ22">
        <f t="shared" si="5"/>
        <v>-4.1671331055485705E-2</v>
      </c>
      <c r="AK22">
        <f t="shared" si="24"/>
        <v>9.0844945643503259</v>
      </c>
      <c r="AL22">
        <f t="shared" si="6"/>
        <v>8.5902465185235002</v>
      </c>
      <c r="AN22">
        <f t="shared" si="7"/>
        <v>28.005590174114648</v>
      </c>
      <c r="AO22">
        <f t="shared" si="7"/>
        <v>-1.4002795087057323</v>
      </c>
      <c r="AP22">
        <f t="shared" si="7"/>
        <v>-2.0597489310429915</v>
      </c>
      <c r="AQ22">
        <f t="shared" si="7"/>
        <v>-24.640661221901716</v>
      </c>
      <c r="AR22">
        <f t="shared" si="7"/>
        <v>-9.5099487535794225E-2</v>
      </c>
      <c r="AS22">
        <f t="shared" si="7"/>
        <v>-8.7563546664422391E-3</v>
      </c>
      <c r="AT22">
        <f t="shared" si="7"/>
        <v>1.9089156587031166</v>
      </c>
      <c r="AU22">
        <f t="shared" si="7"/>
        <v>1.80505981650088</v>
      </c>
      <c r="AW22">
        <v>19</v>
      </c>
      <c r="AX22">
        <f>(R22*SUMPRODUCT(K23:$K$23, X23:$X$23)-$AZ$3*SUMPRODUCT(K22:$K$22, W23:$W$23))/Z22</f>
        <v>3.1643089009406444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8"/>
        <v>8.5572000000000009E-2</v>
      </c>
      <c r="I23" s="5">
        <f t="shared" si="9"/>
        <v>1.085572</v>
      </c>
      <c r="J23">
        <f t="shared" si="10"/>
        <v>0.92117335377109955</v>
      </c>
      <c r="K23">
        <f t="shared" si="20"/>
        <v>0.19356522555412767</v>
      </c>
      <c r="L23" s="2">
        <v>20</v>
      </c>
      <c r="M23" s="6">
        <v>2.9979999999999998E-3</v>
      </c>
      <c r="O23">
        <f t="shared" si="21"/>
        <v>169.95754768964429</v>
      </c>
      <c r="P23">
        <f t="shared" si="22"/>
        <v>8.497877384482214</v>
      </c>
      <c r="Q23" s="4">
        <f t="shared" si="23"/>
        <v>12.5</v>
      </c>
      <c r="R23">
        <f t="shared" si="0"/>
        <v>50000</v>
      </c>
      <c r="S23">
        <f t="shared" si="11"/>
        <v>3.2059802319961301</v>
      </c>
      <c r="U23">
        <f t="shared" si="12"/>
        <v>2.9979999999999998E-3</v>
      </c>
      <c r="V23">
        <f t="shared" si="13"/>
        <v>0.01</v>
      </c>
      <c r="W23">
        <f t="shared" si="14"/>
        <v>0.78418458700051319</v>
      </c>
      <c r="X23">
        <f t="shared" si="15"/>
        <v>2.3509853918275382E-3</v>
      </c>
      <c r="Y23">
        <f t="shared" si="16"/>
        <v>7.8418458700051322E-3</v>
      </c>
      <c r="Z23">
        <f t="shared" si="17"/>
        <v>0.77399175573868051</v>
      </c>
      <c r="AB23">
        <f t="shared" si="18"/>
        <v>3.2059802319961301</v>
      </c>
      <c r="AC23">
        <f t="shared" si="19"/>
        <v>0</v>
      </c>
      <c r="AE23">
        <f t="shared" si="1"/>
        <v>131.5457407373483</v>
      </c>
      <c r="AF23">
        <f t="shared" si="2"/>
        <v>-6.577287036867415</v>
      </c>
      <c r="AG23">
        <f t="shared" si="2"/>
        <v>-9.6748969467335062</v>
      </c>
      <c r="AH23">
        <f t="shared" si="3"/>
        <v>-117.54926959137691</v>
      </c>
      <c r="AI23">
        <f t="shared" si="4"/>
        <v>-2.2557128376295452</v>
      </c>
      <c r="AJ23">
        <f t="shared" si="5"/>
        <v>3.2059802319961301</v>
      </c>
      <c r="AK23">
        <f t="shared" si="24"/>
        <v>8.9722103752733933</v>
      </c>
      <c r="AL23">
        <f t="shared" si="6"/>
        <v>9.9224777696399791</v>
      </c>
      <c r="AN23">
        <f t="shared" si="7"/>
        <v>25.462680976509624</v>
      </c>
      <c r="AO23">
        <f t="shared" si="7"/>
        <v>-1.2731340488254812</v>
      </c>
      <c r="AP23">
        <f t="shared" si="7"/>
        <v>-1.8727236097074123</v>
      </c>
      <c r="AQ23">
        <f t="shared" si="7"/>
        <v>-22.753450882177834</v>
      </c>
      <c r="AR23">
        <f t="shared" si="7"/>
        <v>-0.43662756420110427</v>
      </c>
      <c r="AS23">
        <f t="shared" si="7"/>
        <v>0.62056628672840553</v>
      </c>
      <c r="AT23">
        <f t="shared" si="7"/>
        <v>1.7367079250088788</v>
      </c>
      <c r="AU23">
        <f t="shared" si="7"/>
        <v>1.9206466475361801</v>
      </c>
      <c r="AW23">
        <v>20</v>
      </c>
      <c r="AX23">
        <f>(R23*SUMPRODUCT(K$23:$K24, X$23:$X24)-$AZ$3*SUMPRODUCT(K$22:$K23, W$23:$W24))/Z23</f>
        <v>3.2059802319961301</v>
      </c>
    </row>
    <row r="25" spans="5:50" x14ac:dyDescent="0.25">
      <c r="AN25" s="8">
        <f t="shared" ref="AN25:AU25" si="25">SUM(AN3:AN23)</f>
        <v>1467.522320554805</v>
      </c>
      <c r="AO25" s="8">
        <f t="shared" si="25"/>
        <v>-200.8442767949735</v>
      </c>
      <c r="AP25" s="8">
        <f t="shared" si="25"/>
        <v>-195.43300595530295</v>
      </c>
      <c r="AQ25" s="8">
        <f t="shared" si="25"/>
        <v>-1155.7452718431275</v>
      </c>
      <c r="AR25" s="8">
        <f t="shared" si="25"/>
        <v>-84.500234038598975</v>
      </c>
      <c r="AS25" s="8">
        <f t="shared" si="25"/>
        <v>-9.8245325134589176</v>
      </c>
      <c r="AT25" s="8">
        <f t="shared" si="25"/>
        <v>94.324766552057795</v>
      </c>
      <c r="AU25" s="9">
        <f t="shared" si="25"/>
        <v>-6.5725203057809267E-14</v>
      </c>
    </row>
    <row r="29" spans="5:50" x14ac:dyDescent="0.25">
      <c r="AF29" s="10"/>
      <c r="AG29" s="10"/>
      <c r="AH29" s="10"/>
      <c r="AI29" s="10"/>
      <c r="AJ29" s="10"/>
      <c r="AK29" s="10"/>
      <c r="AL29" s="10"/>
      <c r="AM29" s="10"/>
    </row>
  </sheetData>
  <conditionalFormatting sqref="AN25:AU25">
    <cfRule type="cellIs" dxfId="95" priority="1" operator="lessThan">
      <formula>0</formula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3E93F9-5A4C-4D72-A086-802ED73C5BB0}">
  <dimension ref="A1:AZ29"/>
  <sheetViews>
    <sheetView workbookViewId="0">
      <selection activeCell="J53" sqref="J53"/>
    </sheetView>
  </sheetViews>
  <sheetFormatPr defaultRowHeight="15" x14ac:dyDescent="0.25"/>
  <cols>
    <col min="3" max="3" width="9.28515625" bestFit="1" customWidth="1"/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40" max="40" width="9.85546875" bestFit="1" customWidth="1"/>
    <col min="43" max="43" width="10.42578125" bestFit="1" customWidth="1"/>
  </cols>
  <sheetData>
    <row r="1" spans="1:52" x14ac:dyDescent="0.25">
      <c r="A1" t="s">
        <v>41</v>
      </c>
      <c r="Q1" s="1" t="s">
        <v>1</v>
      </c>
      <c r="W1" s="1" t="s">
        <v>2</v>
      </c>
      <c r="AC1" s="1" t="s">
        <v>3</v>
      </c>
      <c r="AQ1" s="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42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2">
        <v>180.17318600182196</v>
      </c>
      <c r="K3">
        <v>1</v>
      </c>
      <c r="L3" s="2">
        <v>0</v>
      </c>
      <c r="O3">
        <f>$C$3</f>
        <v>180.17318600182196</v>
      </c>
      <c r="P3">
        <f>O3*B5</f>
        <v>144.13854880145757</v>
      </c>
      <c r="Q3" s="4">
        <f>B8</f>
        <v>100</v>
      </c>
      <c r="R3">
        <f t="shared" ref="R3:R23" si="0">$C$6</f>
        <v>50000</v>
      </c>
      <c r="S3">
        <f>AX3</f>
        <v>2.2737367544323206E-13</v>
      </c>
      <c r="W3">
        <v>1</v>
      </c>
      <c r="Z3">
        <v>1</v>
      </c>
      <c r="AC3">
        <f t="shared" ref="AC3:AC23" si="1">S3*Z3</f>
        <v>2.2737367544323206E-13</v>
      </c>
      <c r="AE3">
        <f t="shared" ref="AE3:AE23" si="2">$Z3*O3</f>
        <v>180.17318600182196</v>
      </c>
      <c r="AF3">
        <f t="shared" ref="AF3:AG23" si="3">-$Z3*P3</f>
        <v>-144.13854880145757</v>
      </c>
      <c r="AG3">
        <f t="shared" si="3"/>
        <v>-100</v>
      </c>
      <c r="AH3">
        <f t="shared" ref="AH3:AH23" si="4">-X3*R3</f>
        <v>0</v>
      </c>
      <c r="AI3">
        <f t="shared" ref="AI3:AI23" si="5">SUM(AE3:AH3)</f>
        <v>-63.965362799635614</v>
      </c>
      <c r="AJ3">
        <f t="shared" ref="AJ3:AJ23" si="6">AB3-AC3</f>
        <v>-2.2737367544323206E-13</v>
      </c>
      <c r="AL3">
        <f t="shared" ref="AL3:AL23" si="7">SUM(AI3:AK3)</f>
        <v>-63.965362799635841</v>
      </c>
      <c r="AN3">
        <f t="shared" ref="AN3:AU23" si="8">AE3*$K3</f>
        <v>180.17318600182196</v>
      </c>
      <c r="AO3">
        <f t="shared" si="8"/>
        <v>-144.13854880145757</v>
      </c>
      <c r="AP3">
        <f t="shared" si="8"/>
        <v>-100</v>
      </c>
      <c r="AQ3">
        <f t="shared" si="8"/>
        <v>0</v>
      </c>
      <c r="AR3">
        <f t="shared" si="8"/>
        <v>-63.965362799635614</v>
      </c>
      <c r="AS3">
        <f t="shared" si="8"/>
        <v>-2.2737367544323206E-13</v>
      </c>
      <c r="AT3">
        <f t="shared" si="8"/>
        <v>0</v>
      </c>
      <c r="AU3">
        <f t="shared" si="8"/>
        <v>-63.965362799635841</v>
      </c>
      <c r="AW3">
        <v>0</v>
      </c>
      <c r="AX3">
        <f>(R3*SUMPRODUCT(K4:$K$23, X4:$X$23)-$AZ$3*SUMPRODUCT(K3:$K$22, W4:$W$23))/Z3</f>
        <v>2.2737367544323206E-13</v>
      </c>
      <c r="AZ3">
        <f>$C$6*SUMPRODUCT(K4:$K$23, X4:$X$23)/SUMPRODUCT(K3:K22, W4:W23)</f>
        <v>133.84642728408883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5">
        <f>EconomicRates!C44</f>
        <v>3.5571999999999999E-2</v>
      </c>
      <c r="G4" s="5">
        <f>EconomicRates!D44</f>
        <v>7.0000000000000007E-2</v>
      </c>
      <c r="H4" s="5">
        <f t="shared" ref="H4:H23" si="9">F4+$C$9</f>
        <v>8.5572000000000009E-2</v>
      </c>
      <c r="I4" s="5">
        <f t="shared" ref="I4:I23" si="10">1+H4</f>
        <v>1.085572</v>
      </c>
      <c r="J4">
        <f t="shared" ref="J4:J23" si="11">1/I4</f>
        <v>0.92117335377109955</v>
      </c>
      <c r="K4">
        <f>J4</f>
        <v>0.92117335377109955</v>
      </c>
      <c r="L4" s="2">
        <v>1</v>
      </c>
      <c r="M4" s="6">
        <f t="array" ref="M4:M23">Mortalities!B11:B30</f>
        <v>2.676E-3</v>
      </c>
      <c r="R4">
        <f t="shared" si="0"/>
        <v>50000</v>
      </c>
      <c r="S4">
        <f t="shared" ref="S4:S23" si="12">AX4</f>
        <v>10.729438917230267</v>
      </c>
      <c r="U4">
        <f t="shared" ref="U4:U23" si="13">M4</f>
        <v>2.676E-3</v>
      </c>
      <c r="V4">
        <f t="shared" ref="V4:V23" si="14">$C$10</f>
        <v>0.01</v>
      </c>
      <c r="W4">
        <f t="shared" ref="W4:W23" si="15">Z3</f>
        <v>1</v>
      </c>
      <c r="X4">
        <f t="shared" ref="X4:X23" si="16">U4*W4</f>
        <v>2.676E-3</v>
      </c>
      <c r="Y4">
        <f t="shared" ref="Y4:Y23" si="17">V4*W4</f>
        <v>0.01</v>
      </c>
      <c r="Z4">
        <f t="shared" ref="Z4:Z23" si="18">MAX(0, W4-X4-Y4)</f>
        <v>0.98732399999999998</v>
      </c>
      <c r="AB4">
        <f t="shared" ref="AB4:AB23" si="19">AC3</f>
        <v>2.2737367544323206E-13</v>
      </c>
      <c r="AC4">
        <f t="shared" si="1"/>
        <v>10.593432549515455</v>
      </c>
      <c r="AE4">
        <f t="shared" si="2"/>
        <v>0</v>
      </c>
      <c r="AF4">
        <f t="shared" si="3"/>
        <v>0</v>
      </c>
      <c r="AG4">
        <f t="shared" si="3"/>
        <v>0</v>
      </c>
      <c r="AH4">
        <f t="shared" si="4"/>
        <v>-133.80000000000001</v>
      </c>
      <c r="AI4">
        <f t="shared" si="5"/>
        <v>-133.80000000000001</v>
      </c>
      <c r="AJ4">
        <f t="shared" si="6"/>
        <v>-10.593432549515228</v>
      </c>
      <c r="AK4">
        <f t="shared" ref="AK4:AK23" si="20">H4*SUM(AB4:AB4, AE4:AF4)</f>
        <v>1.9456820155028256E-14</v>
      </c>
      <c r="AL4">
        <f t="shared" si="7"/>
        <v>-144.39343254951521</v>
      </c>
      <c r="AN4">
        <f t="shared" si="8"/>
        <v>0</v>
      </c>
      <c r="AO4">
        <f t="shared" si="8"/>
        <v>0</v>
      </c>
      <c r="AP4">
        <f t="shared" si="8"/>
        <v>0</v>
      </c>
      <c r="AQ4">
        <f t="shared" si="8"/>
        <v>-123.25299473457314</v>
      </c>
      <c r="AR4">
        <f t="shared" si="8"/>
        <v>-123.25299473457314</v>
      </c>
      <c r="AS4">
        <f t="shared" si="8"/>
        <v>-9.758387789584873</v>
      </c>
      <c r="AT4">
        <f t="shared" si="8"/>
        <v>1.7923104275928503E-14</v>
      </c>
      <c r="AU4">
        <f t="shared" si="8"/>
        <v>-133.01138252415797</v>
      </c>
      <c r="AW4">
        <v>1</v>
      </c>
      <c r="AX4">
        <f>(R4*SUMPRODUCT(K5:$K$23, X5:$X$23)-$AZ$3*SUMPRODUCT(K4:$K$22, W5:$W$23))/Z4</f>
        <v>10.729438917230267</v>
      </c>
    </row>
    <row r="5" spans="1:52" x14ac:dyDescent="0.25">
      <c r="B5" s="2">
        <f>'T.26.04.A'!B5</f>
        <v>0.8</v>
      </c>
      <c r="C5" s="2">
        <f>'T.26.04.A'!C5</f>
        <v>0.05</v>
      </c>
      <c r="E5">
        <v>2005</v>
      </c>
      <c r="F5" s="5">
        <f>EconomicRates!C45</f>
        <v>3.5571999999999999E-2</v>
      </c>
      <c r="G5" s="5">
        <f>EconomicRates!D45</f>
        <v>7.0000000000000007E-2</v>
      </c>
      <c r="H5" s="5">
        <f t="shared" si="9"/>
        <v>8.5572000000000009E-2</v>
      </c>
      <c r="I5" s="5">
        <f t="shared" si="10"/>
        <v>1.085572</v>
      </c>
      <c r="J5">
        <f t="shared" si="11"/>
        <v>0.92117335377109955</v>
      </c>
      <c r="K5">
        <f t="shared" ref="K5:K23" si="21">K4*J5</f>
        <v>0.84856034769789535</v>
      </c>
      <c r="L5" s="2">
        <v>2</v>
      </c>
      <c r="M5" s="6">
        <v>2.6930000000000001E-3</v>
      </c>
      <c r="O5">
        <f t="shared" ref="O5:O23" si="22">$C$3</f>
        <v>180.17318600182196</v>
      </c>
      <c r="P5">
        <f t="shared" ref="P5:P23" si="23">O5*$C$5</f>
        <v>9.0086593000910984</v>
      </c>
      <c r="Q5" s="4">
        <f t="shared" ref="Q5:Q23" si="24">$C$8</f>
        <v>12.5</v>
      </c>
      <c r="R5">
        <f t="shared" si="0"/>
        <v>50000</v>
      </c>
      <c r="S5">
        <f t="shared" si="12"/>
        <v>20.020672811265712</v>
      </c>
      <c r="U5">
        <f t="shared" si="13"/>
        <v>2.6930000000000001E-3</v>
      </c>
      <c r="V5">
        <f t="shared" si="14"/>
        <v>0.01</v>
      </c>
      <c r="W5">
        <f t="shared" si="15"/>
        <v>0.98732399999999998</v>
      </c>
      <c r="X5">
        <f t="shared" si="16"/>
        <v>2.6588635320000001E-3</v>
      </c>
      <c r="Y5">
        <f t="shared" si="17"/>
        <v>9.8732400000000001E-3</v>
      </c>
      <c r="Z5">
        <f t="shared" si="18"/>
        <v>0.97479189646800002</v>
      </c>
      <c r="AB5">
        <f t="shared" si="19"/>
        <v>10.593432549515455</v>
      </c>
      <c r="AC5">
        <f t="shared" si="1"/>
        <v>19.515989618259027</v>
      </c>
      <c r="AE5">
        <f t="shared" si="2"/>
        <v>175.63136167539776</v>
      </c>
      <c r="AF5">
        <f t="shared" si="3"/>
        <v>-8.7815680837698871</v>
      </c>
      <c r="AG5">
        <f t="shared" si="3"/>
        <v>-12.184898705849999</v>
      </c>
      <c r="AH5">
        <f t="shared" si="4"/>
        <v>-132.94317660000002</v>
      </c>
      <c r="AI5">
        <f t="shared" si="5"/>
        <v>21.721718285777854</v>
      </c>
      <c r="AJ5">
        <f t="shared" si="6"/>
        <v>-8.922557068743572</v>
      </c>
      <c r="AK5">
        <f t="shared" si="20"/>
        <v>15.184171747349918</v>
      </c>
      <c r="AL5">
        <f t="shared" si="7"/>
        <v>27.9833329643842</v>
      </c>
      <c r="AN5">
        <f t="shared" si="8"/>
        <v>149.03380932993034</v>
      </c>
      <c r="AO5">
        <f t="shared" si="8"/>
        <v>-7.4516904664965162</v>
      </c>
      <c r="AP5">
        <f t="shared" si="8"/>
        <v>-10.33962188249971</v>
      </c>
      <c r="AQ5">
        <f t="shared" si="8"/>
        <v>-112.81030815975872</v>
      </c>
      <c r="AR5">
        <f t="shared" si="8"/>
        <v>18.432188821175387</v>
      </c>
      <c r="AS5">
        <f t="shared" si="8"/>
        <v>-7.5713281286073597</v>
      </c>
      <c r="AT5">
        <f t="shared" si="8"/>
        <v>12.884686057435806</v>
      </c>
      <c r="AU5">
        <f t="shared" si="8"/>
        <v>23.745546750003832</v>
      </c>
      <c r="AW5">
        <v>2</v>
      </c>
      <c r="AX5">
        <f>(R5*SUMPRODUCT(K6:$K$23, X6:$X$23)-$AZ$3*SUMPRODUCT(K5:$K$22, W6:$W$23))/Z5</f>
        <v>20.020672811265712</v>
      </c>
    </row>
    <row r="6" spans="1:52" x14ac:dyDescent="0.25">
      <c r="A6" t="s">
        <v>16</v>
      </c>
      <c r="C6" s="2">
        <f>'T.26.04.A'!C6</f>
        <v>50000</v>
      </c>
      <c r="E6">
        <v>2006</v>
      </c>
      <c r="F6" s="5">
        <f>EconomicRates!C46</f>
        <v>3.5571999999999999E-2</v>
      </c>
      <c r="G6" s="5">
        <f>EconomicRates!D46</f>
        <v>7.0000000000000007E-2</v>
      </c>
      <c r="H6" s="5">
        <f t="shared" si="9"/>
        <v>8.5572000000000009E-2</v>
      </c>
      <c r="I6" s="5">
        <f t="shared" si="10"/>
        <v>1.085572</v>
      </c>
      <c r="J6">
        <f t="shared" si="11"/>
        <v>0.92117335377109955</v>
      </c>
      <c r="K6">
        <f t="shared" si="21"/>
        <v>0.78167118136604063</v>
      </c>
      <c r="L6" s="2">
        <v>3</v>
      </c>
      <c r="M6" s="6">
        <v>2.7169999999999998E-3</v>
      </c>
      <c r="O6">
        <f t="shared" si="22"/>
        <v>180.17318600182196</v>
      </c>
      <c r="P6">
        <f t="shared" si="23"/>
        <v>9.0086593000910984</v>
      </c>
      <c r="Q6" s="4">
        <f t="shared" si="24"/>
        <v>12.5</v>
      </c>
      <c r="R6">
        <f t="shared" si="0"/>
        <v>50000</v>
      </c>
      <c r="S6">
        <f t="shared" si="12"/>
        <v>27.760443253855971</v>
      </c>
      <c r="U6">
        <f t="shared" si="13"/>
        <v>2.7169999999999998E-3</v>
      </c>
      <c r="V6">
        <f t="shared" si="14"/>
        <v>0.01</v>
      </c>
      <c r="W6">
        <f t="shared" si="15"/>
        <v>0.97479189646800002</v>
      </c>
      <c r="X6">
        <f t="shared" si="16"/>
        <v>2.6485095827035558E-3</v>
      </c>
      <c r="Y6">
        <f t="shared" si="17"/>
        <v>9.7479189646800003E-3</v>
      </c>
      <c r="Z6">
        <f t="shared" si="18"/>
        <v>0.96239546792061648</v>
      </c>
      <c r="AB6">
        <f t="shared" si="19"/>
        <v>19.515989618259027</v>
      </c>
      <c r="AC6">
        <f t="shared" si="1"/>
        <v>26.716524774978438</v>
      </c>
      <c r="AE6">
        <f t="shared" si="2"/>
        <v>173.39785764897172</v>
      </c>
      <c r="AF6">
        <f t="shared" si="3"/>
        <v>-8.6698928824485861</v>
      </c>
      <c r="AG6">
        <f t="shared" si="3"/>
        <v>-12.029943349007706</v>
      </c>
      <c r="AH6">
        <f t="shared" si="4"/>
        <v>-132.4254791351778</v>
      </c>
      <c r="AI6">
        <f t="shared" si="5"/>
        <v>20.272542282337639</v>
      </c>
      <c r="AJ6">
        <f t="shared" si="6"/>
        <v>-7.2005351567194111</v>
      </c>
      <c r="AK6">
        <f t="shared" si="20"/>
        <v>15.766123664614582</v>
      </c>
      <c r="AL6">
        <f t="shared" si="7"/>
        <v>28.83813079023281</v>
      </c>
      <c r="AN6">
        <f t="shared" si="8"/>
        <v>135.54010823481227</v>
      </c>
      <c r="AO6">
        <f t="shared" si="8"/>
        <v>-6.777005411740614</v>
      </c>
      <c r="AP6">
        <f t="shared" si="8"/>
        <v>-9.4034600293853963</v>
      </c>
      <c r="AQ6">
        <f t="shared" si="8"/>
        <v>-103.51318071855839</v>
      </c>
      <c r="AR6">
        <f t="shared" si="8"/>
        <v>15.846462075127873</v>
      </c>
      <c r="AS6">
        <f t="shared" si="8"/>
        <v>-5.6284508224205707</v>
      </c>
      <c r="AT6">
        <f t="shared" si="8"/>
        <v>12.323924510482371</v>
      </c>
      <c r="AU6">
        <f t="shared" si="8"/>
        <v>22.54193576318967</v>
      </c>
      <c r="AW6">
        <v>3</v>
      </c>
      <c r="AX6">
        <f>(R6*SUMPRODUCT(K7:$K$23, X7:$X$23)-$AZ$3*SUMPRODUCT(K6:$K$22, W7:$W$23))/Z6</f>
        <v>27.760443253855971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5">
        <f>EconomicRates!C47</f>
        <v>3.5571999999999999E-2</v>
      </c>
      <c r="G7" s="5">
        <f>EconomicRates!D47</f>
        <v>7.0000000000000007E-2</v>
      </c>
      <c r="H7" s="5">
        <f t="shared" si="9"/>
        <v>8.5572000000000009E-2</v>
      </c>
      <c r="I7" s="5">
        <f t="shared" si="10"/>
        <v>1.085572</v>
      </c>
      <c r="J7">
        <f t="shared" si="11"/>
        <v>0.92117335377109955</v>
      </c>
      <c r="K7">
        <f t="shared" si="21"/>
        <v>0.72005466368517301</v>
      </c>
      <c r="L7" s="2">
        <v>4</v>
      </c>
      <c r="M7" s="6">
        <v>2.745E-3</v>
      </c>
      <c r="O7">
        <f t="shared" si="22"/>
        <v>180.17318600182196</v>
      </c>
      <c r="P7">
        <f t="shared" si="23"/>
        <v>9.0086593000910984</v>
      </c>
      <c r="Q7" s="4">
        <f t="shared" si="24"/>
        <v>12.5</v>
      </c>
      <c r="R7">
        <f t="shared" si="0"/>
        <v>50000</v>
      </c>
      <c r="S7">
        <f t="shared" si="12"/>
        <v>33.990038642340082</v>
      </c>
      <c r="U7">
        <f t="shared" si="13"/>
        <v>2.745E-3</v>
      </c>
      <c r="V7">
        <f t="shared" si="14"/>
        <v>0.01</v>
      </c>
      <c r="W7">
        <f t="shared" si="15"/>
        <v>0.96239546792061648</v>
      </c>
      <c r="X7">
        <f t="shared" si="16"/>
        <v>2.6417755594420923E-3</v>
      </c>
      <c r="Y7">
        <f t="shared" si="17"/>
        <v>9.6239546792061658E-3</v>
      </c>
      <c r="Z7">
        <f t="shared" si="18"/>
        <v>0.95012973768196818</v>
      </c>
      <c r="AB7">
        <f t="shared" si="19"/>
        <v>26.716524774978438</v>
      </c>
      <c r="AC7">
        <f t="shared" si="1"/>
        <v>32.294946499046546</v>
      </c>
      <c r="AE7">
        <f t="shared" si="2"/>
        <v>171.18790195323555</v>
      </c>
      <c r="AF7">
        <f t="shared" si="3"/>
        <v>-8.5593950976617776</v>
      </c>
      <c r="AG7">
        <f t="shared" si="3"/>
        <v>-11.876621721024602</v>
      </c>
      <c r="AH7">
        <f t="shared" si="4"/>
        <v>-132.08877797210462</v>
      </c>
      <c r="AI7">
        <f t="shared" si="5"/>
        <v>18.663107162444561</v>
      </c>
      <c r="AJ7">
        <f t="shared" si="6"/>
        <v>-5.5784217240681073</v>
      </c>
      <c r="AK7">
        <f t="shared" si="20"/>
        <v>16.202633046689616</v>
      </c>
      <c r="AL7">
        <f t="shared" si="7"/>
        <v>29.28731848506607</v>
      </c>
      <c r="AN7">
        <f t="shared" si="8"/>
        <v>123.2646471679074</v>
      </c>
      <c r="AO7">
        <f t="shared" si="8"/>
        <v>-6.1632323583953701</v>
      </c>
      <c r="AP7">
        <f t="shared" si="8"/>
        <v>-8.5518168590483903</v>
      </c>
      <c r="AQ7">
        <f t="shared" si="8"/>
        <v>-95.111140599289286</v>
      </c>
      <c r="AR7">
        <f t="shared" si="8"/>
        <v>13.438457351174362</v>
      </c>
      <c r="AS7">
        <f t="shared" si="8"/>
        <v>-4.0167685784179241</v>
      </c>
      <c r="AT7">
        <f t="shared" si="8"/>
        <v>11.666781489248361</v>
      </c>
      <c r="AU7">
        <f t="shared" si="8"/>
        <v>21.088470262004801</v>
      </c>
      <c r="AW7">
        <v>4</v>
      </c>
      <c r="AX7">
        <f>(R7*SUMPRODUCT(K8:$K$23, X8:$X$23)-$AZ$3*SUMPRODUCT(K7:$K$22, W8:$W$23))/Z7</f>
        <v>33.990038642340082</v>
      </c>
    </row>
    <row r="8" spans="1:52" x14ac:dyDescent="0.25">
      <c r="B8" s="2">
        <f>'T.26.04.A'!B8</f>
        <v>100</v>
      </c>
      <c r="C8" s="2">
        <f>'T.26.04.A'!C8</f>
        <v>12.5</v>
      </c>
      <c r="E8">
        <v>2008</v>
      </c>
      <c r="F8" s="5">
        <f>EconomicRates!C48</f>
        <v>3.5571999999999999E-2</v>
      </c>
      <c r="G8" s="5">
        <f>EconomicRates!D48</f>
        <v>7.0000000000000007E-2</v>
      </c>
      <c r="H8" s="5">
        <f t="shared" si="9"/>
        <v>8.5572000000000009E-2</v>
      </c>
      <c r="I8" s="5">
        <f t="shared" si="10"/>
        <v>1.085572</v>
      </c>
      <c r="J8">
        <f t="shared" si="11"/>
        <v>0.92117335377109955</v>
      </c>
      <c r="K8">
        <f t="shared" si="21"/>
        <v>0.66329516944539202</v>
      </c>
      <c r="L8" s="2">
        <v>5</v>
      </c>
      <c r="M8" s="6">
        <v>2.7729999999999999E-3</v>
      </c>
      <c r="O8">
        <f t="shared" si="22"/>
        <v>180.17318600182196</v>
      </c>
      <c r="P8">
        <f t="shared" si="23"/>
        <v>9.0086593000910984</v>
      </c>
      <c r="Q8" s="4">
        <f t="shared" si="24"/>
        <v>12.5</v>
      </c>
      <c r="R8">
        <f t="shared" si="0"/>
        <v>50000</v>
      </c>
      <c r="S8">
        <f t="shared" si="12"/>
        <v>38.897748524141939</v>
      </c>
      <c r="U8">
        <f t="shared" si="13"/>
        <v>2.7729999999999999E-3</v>
      </c>
      <c r="V8">
        <f t="shared" si="14"/>
        <v>0.01</v>
      </c>
      <c r="W8">
        <f t="shared" si="15"/>
        <v>0.95012973768196818</v>
      </c>
      <c r="X8">
        <f t="shared" si="16"/>
        <v>2.6347097625920978E-3</v>
      </c>
      <c r="Y8">
        <f t="shared" si="17"/>
        <v>9.5012973768196819E-3</v>
      </c>
      <c r="Z8">
        <f t="shared" si="18"/>
        <v>0.93799373054255641</v>
      </c>
      <c r="AB8">
        <f t="shared" si="19"/>
        <v>32.294946499046546</v>
      </c>
      <c r="AC8">
        <f t="shared" si="1"/>
        <v>36.485844247866112</v>
      </c>
      <c r="AE8">
        <f t="shared" si="2"/>
        <v>169.00131888158688</v>
      </c>
      <c r="AF8">
        <f t="shared" si="3"/>
        <v>-8.4500659440793449</v>
      </c>
      <c r="AG8">
        <f t="shared" si="3"/>
        <v>-11.724921631781955</v>
      </c>
      <c r="AH8">
        <f t="shared" si="4"/>
        <v>-131.7354881296049</v>
      </c>
      <c r="AI8">
        <f t="shared" si="5"/>
        <v>17.090843176120671</v>
      </c>
      <c r="AJ8">
        <f t="shared" si="6"/>
        <v>-4.190897748819566</v>
      </c>
      <c r="AK8">
        <f t="shared" si="20"/>
        <v>16.502234978184809</v>
      </c>
      <c r="AL8">
        <f t="shared" si="7"/>
        <v>29.402180405485915</v>
      </c>
      <c r="AN8">
        <f t="shared" si="8"/>
        <v>112.09775844405691</v>
      </c>
      <c r="AO8">
        <f t="shared" si="8"/>
        <v>-5.6048879222028454</v>
      </c>
      <c r="AP8">
        <f t="shared" si="8"/>
        <v>-7.7770838804867539</v>
      </c>
      <c r="AQ8">
        <f t="shared" si="8"/>
        <v>-87.37951292089771</v>
      </c>
      <c r="AR8">
        <f t="shared" si="8"/>
        <v>11.336273720469583</v>
      </c>
      <c r="AS8">
        <f t="shared" si="8"/>
        <v>-2.7798022324315861</v>
      </c>
      <c r="AT8">
        <f t="shared" si="8"/>
        <v>10.945852746082767</v>
      </c>
      <c r="AU8">
        <f t="shared" si="8"/>
        <v>19.502324234120763</v>
      </c>
      <c r="AW8">
        <v>5</v>
      </c>
      <c r="AX8">
        <f>(R8*SUMPRODUCT(K9:$K$23, X9:$X$23)-$AZ$3*SUMPRODUCT(K8:$K$22, W9:$W$23))/Z8</f>
        <v>38.897748524141939</v>
      </c>
    </row>
    <row r="9" spans="1:52" x14ac:dyDescent="0.25">
      <c r="A9" t="s">
        <v>39</v>
      </c>
      <c r="C9" s="2">
        <f>'T.26.04.A'!C9</f>
        <v>0.05</v>
      </c>
      <c r="E9">
        <v>2009</v>
      </c>
      <c r="F9" s="5">
        <f>EconomicRates!C49</f>
        <v>3.5571999999999999E-2</v>
      </c>
      <c r="G9" s="5">
        <f>EconomicRates!D49</f>
        <v>7.0000000000000007E-2</v>
      </c>
      <c r="H9" s="5">
        <f t="shared" si="9"/>
        <v>8.5572000000000009E-2</v>
      </c>
      <c r="I9" s="5">
        <f t="shared" si="10"/>
        <v>1.085572</v>
      </c>
      <c r="J9">
        <f t="shared" si="11"/>
        <v>0.92117335377109955</v>
      </c>
      <c r="K9">
        <f t="shared" si="21"/>
        <v>0.61100983577818146</v>
      </c>
      <c r="L9" s="2">
        <v>6</v>
      </c>
      <c r="M9" s="6">
        <v>2.8019999999999998E-3</v>
      </c>
      <c r="O9">
        <f t="shared" si="22"/>
        <v>180.17318600182196</v>
      </c>
      <c r="P9">
        <f t="shared" si="23"/>
        <v>9.0086593000910984</v>
      </c>
      <c r="Q9" s="4">
        <f t="shared" si="24"/>
        <v>12.5</v>
      </c>
      <c r="R9">
        <f t="shared" si="0"/>
        <v>50000</v>
      </c>
      <c r="S9">
        <f t="shared" si="12"/>
        <v>42.620587963791415</v>
      </c>
      <c r="U9">
        <f t="shared" si="13"/>
        <v>2.8019999999999998E-3</v>
      </c>
      <c r="V9">
        <f t="shared" si="14"/>
        <v>0.01</v>
      </c>
      <c r="W9">
        <f t="shared" si="15"/>
        <v>0.93799373054255641</v>
      </c>
      <c r="X9">
        <f t="shared" si="16"/>
        <v>2.6282584329802429E-3</v>
      </c>
      <c r="Y9">
        <f t="shared" si="17"/>
        <v>9.3799373054255647E-3</v>
      </c>
      <c r="Z9">
        <f t="shared" si="18"/>
        <v>0.92598553480415069</v>
      </c>
      <c r="AB9">
        <f t="shared" si="19"/>
        <v>36.485844247866112</v>
      </c>
      <c r="AC9">
        <f t="shared" si="1"/>
        <v>39.466047939318742</v>
      </c>
      <c r="AE9">
        <f t="shared" si="2"/>
        <v>166.83776399726483</v>
      </c>
      <c r="AF9">
        <f t="shared" si="3"/>
        <v>-8.3418881998632415</v>
      </c>
      <c r="AG9">
        <f t="shared" si="3"/>
        <v>-11.574819185051883</v>
      </c>
      <c r="AH9">
        <f t="shared" si="4"/>
        <v>-131.41292164901213</v>
      </c>
      <c r="AI9">
        <f t="shared" si="5"/>
        <v>15.508134963337568</v>
      </c>
      <c r="AJ9">
        <f t="shared" si="6"/>
        <v>-2.9802036914526298</v>
      </c>
      <c r="AK9">
        <f t="shared" si="20"/>
        <v>16.684975747713651</v>
      </c>
      <c r="AL9">
        <f t="shared" si="7"/>
        <v>29.212907019598589</v>
      </c>
      <c r="AN9">
        <f t="shared" si="8"/>
        <v>101.93951478156778</v>
      </c>
      <c r="AO9">
        <f t="shared" si="8"/>
        <v>-5.0969757390783892</v>
      </c>
      <c r="AP9">
        <f t="shared" si="8"/>
        <v>-7.0723283694206955</v>
      </c>
      <c r="AQ9">
        <f t="shared" si="8"/>
        <v>-80.294587675893936</v>
      </c>
      <c r="AR9">
        <f t="shared" si="8"/>
        <v>9.4756229971747619</v>
      </c>
      <c r="AS9">
        <f t="shared" si="8"/>
        <v>-1.8209337681000015</v>
      </c>
      <c r="AT9">
        <f t="shared" si="8"/>
        <v>10.194684291573457</v>
      </c>
      <c r="AU9">
        <f t="shared" si="8"/>
        <v>17.849373520648218</v>
      </c>
      <c r="AW9">
        <v>6</v>
      </c>
      <c r="AX9">
        <f>(R9*SUMPRODUCT(K10:$K$23, X10:$X$23)-$AZ$3*SUMPRODUCT(K9:$K$22, W10:$W$23))/Z9</f>
        <v>42.620587963791415</v>
      </c>
    </row>
    <row r="10" spans="1:52" x14ac:dyDescent="0.25">
      <c r="A10" t="s">
        <v>19</v>
      </c>
      <c r="C10" s="2">
        <f>'T.26.04.A'!C10</f>
        <v>0.01</v>
      </c>
      <c r="E10">
        <v>2010</v>
      </c>
      <c r="F10" s="5">
        <f>EconomicRates!C50</f>
        <v>3.5571999999999999E-2</v>
      </c>
      <c r="G10" s="5">
        <f>EconomicRates!D50</f>
        <v>7.0000000000000007E-2</v>
      </c>
      <c r="H10" s="5">
        <f t="shared" si="9"/>
        <v>8.5572000000000009E-2</v>
      </c>
      <c r="I10" s="5">
        <f t="shared" si="10"/>
        <v>1.085572</v>
      </c>
      <c r="J10">
        <f t="shared" si="11"/>
        <v>0.92117335377109955</v>
      </c>
      <c r="K10">
        <f t="shared" si="21"/>
        <v>0.5628459796109162</v>
      </c>
      <c r="L10" s="2">
        <v>7</v>
      </c>
      <c r="M10" s="6">
        <v>2.8370000000000001E-3</v>
      </c>
      <c r="O10">
        <f t="shared" si="22"/>
        <v>180.17318600182196</v>
      </c>
      <c r="P10">
        <f t="shared" si="23"/>
        <v>9.0086593000910984</v>
      </c>
      <c r="Q10" s="4">
        <f t="shared" si="24"/>
        <v>12.5</v>
      </c>
      <c r="R10">
        <f t="shared" si="0"/>
        <v>50000</v>
      </c>
      <c r="S10">
        <f t="shared" si="12"/>
        <v>45.141855306905185</v>
      </c>
      <c r="U10">
        <f t="shared" si="13"/>
        <v>2.8370000000000001E-3</v>
      </c>
      <c r="V10">
        <f t="shared" si="14"/>
        <v>0.01</v>
      </c>
      <c r="W10">
        <f t="shared" si="15"/>
        <v>0.92598553480415069</v>
      </c>
      <c r="X10">
        <f t="shared" si="16"/>
        <v>2.6270209622393757E-3</v>
      </c>
      <c r="Y10">
        <f t="shared" si="17"/>
        <v>9.2598553480415079E-3</v>
      </c>
      <c r="Z10">
        <f t="shared" si="18"/>
        <v>0.91409865849386984</v>
      </c>
      <c r="AB10">
        <f t="shared" si="19"/>
        <v>39.466047939318742</v>
      </c>
      <c r="AC10">
        <f t="shared" si="1"/>
        <v>41.264109377966406</v>
      </c>
      <c r="AE10">
        <f t="shared" si="2"/>
        <v>164.69606762083194</v>
      </c>
      <c r="AF10">
        <f t="shared" si="3"/>
        <v>-8.2348033810415977</v>
      </c>
      <c r="AG10">
        <f t="shared" si="3"/>
        <v>-11.426233231173374</v>
      </c>
      <c r="AH10">
        <f t="shared" si="4"/>
        <v>-131.35104811196879</v>
      </c>
      <c r="AI10">
        <f t="shared" si="5"/>
        <v>13.683982896648189</v>
      </c>
      <c r="AJ10">
        <f t="shared" si="6"/>
        <v>-1.7980614386476645</v>
      </c>
      <c r="AK10">
        <f t="shared" si="20"/>
        <v>16.765891957790725</v>
      </c>
      <c r="AL10">
        <f t="shared" si="7"/>
        <v>28.651813415791249</v>
      </c>
      <c r="AN10">
        <f t="shared" si="8"/>
        <v>92.698519518112846</v>
      </c>
      <c r="AO10">
        <f t="shared" si="8"/>
        <v>-4.6349259759056425</v>
      </c>
      <c r="AP10">
        <f t="shared" si="8"/>
        <v>-6.4312094362625816</v>
      </c>
      <c r="AQ10">
        <f t="shared" si="8"/>
        <v>-73.930409347501666</v>
      </c>
      <c r="AR10">
        <f t="shared" si="8"/>
        <v>7.7019747584429723</v>
      </c>
      <c r="AS10">
        <f t="shared" si="8"/>
        <v>-1.012031651836258</v>
      </c>
      <c r="AT10">
        <f t="shared" si="8"/>
        <v>9.4366148830335028</v>
      </c>
      <c r="AU10">
        <f t="shared" si="8"/>
        <v>16.126557989640215</v>
      </c>
      <c r="AW10">
        <v>7</v>
      </c>
      <c r="AX10">
        <f>(R10*SUMPRODUCT(K11:$K$23, X11:$X$23)-$AZ$3*SUMPRODUCT(K10:$K$22, W11:$W$23))/Z10</f>
        <v>45.141855306905185</v>
      </c>
    </row>
    <row r="11" spans="1:52" x14ac:dyDescent="0.25">
      <c r="A11" t="s">
        <v>33</v>
      </c>
      <c r="C11" s="7">
        <f>AU25</f>
        <v>4.5297099404706387E-14</v>
      </c>
      <c r="E11">
        <v>2011</v>
      </c>
      <c r="F11" s="5">
        <f>EconomicRates!C51</f>
        <v>3.5571999999999999E-2</v>
      </c>
      <c r="G11" s="5">
        <f>EconomicRates!D51</f>
        <v>7.0000000000000007E-2</v>
      </c>
      <c r="H11" s="5">
        <f t="shared" si="9"/>
        <v>8.5572000000000009E-2</v>
      </c>
      <c r="I11" s="5">
        <f t="shared" si="10"/>
        <v>1.085572</v>
      </c>
      <c r="J11">
        <f t="shared" si="11"/>
        <v>0.92117335377109955</v>
      </c>
      <c r="K11">
        <f t="shared" si="21"/>
        <v>0.51847871869476758</v>
      </c>
      <c r="L11" s="2">
        <v>8</v>
      </c>
      <c r="M11" s="6">
        <v>2.8709999999999999E-3</v>
      </c>
      <c r="O11">
        <f t="shared" si="22"/>
        <v>180.17318600182196</v>
      </c>
      <c r="P11">
        <f t="shared" si="23"/>
        <v>9.0086593000910984</v>
      </c>
      <c r="Q11" s="4">
        <f t="shared" si="24"/>
        <v>12.5</v>
      </c>
      <c r="R11">
        <f t="shared" si="0"/>
        <v>50000</v>
      </c>
      <c r="S11">
        <f t="shared" si="12"/>
        <v>46.649585535837396</v>
      </c>
      <c r="U11">
        <f t="shared" si="13"/>
        <v>2.8709999999999999E-3</v>
      </c>
      <c r="V11">
        <f t="shared" si="14"/>
        <v>0.01</v>
      </c>
      <c r="W11">
        <f t="shared" si="15"/>
        <v>0.91409865849386984</v>
      </c>
      <c r="X11">
        <f t="shared" si="16"/>
        <v>2.6243772485359E-3</v>
      </c>
      <c r="Y11">
        <f t="shared" si="17"/>
        <v>9.1409865849386984E-3</v>
      </c>
      <c r="Z11">
        <f t="shared" si="18"/>
        <v>0.90233329466039525</v>
      </c>
      <c r="AB11">
        <f t="shared" si="19"/>
        <v>41.264109377966406</v>
      </c>
      <c r="AC11">
        <f t="shared" si="1"/>
        <v>42.093474211094076</v>
      </c>
      <c r="AE11">
        <f t="shared" si="2"/>
        <v>162.57626453448421</v>
      </c>
      <c r="AF11">
        <f t="shared" si="3"/>
        <v>-8.1288132267242119</v>
      </c>
      <c r="AG11">
        <f t="shared" si="3"/>
        <v>-11.27916618325494</v>
      </c>
      <c r="AH11">
        <f t="shared" si="4"/>
        <v>-131.218862426795</v>
      </c>
      <c r="AI11">
        <f t="shared" si="5"/>
        <v>11.949422697710048</v>
      </c>
      <c r="AJ11">
        <f t="shared" si="6"/>
        <v>-0.82936483312766995</v>
      </c>
      <c r="AK11">
        <f t="shared" si="20"/>
        <v>16.747429670998979</v>
      </c>
      <c r="AL11">
        <f t="shared" si="7"/>
        <v>27.867487535581358</v>
      </c>
      <c r="AN11">
        <f t="shared" si="8"/>
        <v>84.292333326020952</v>
      </c>
      <c r="AO11">
        <f t="shared" si="8"/>
        <v>-4.2146166663010485</v>
      </c>
      <c r="AP11">
        <f t="shared" si="8"/>
        <v>-5.8480076306393736</v>
      </c>
      <c r="AQ11">
        <f t="shared" si="8"/>
        <v>-68.034187659629652</v>
      </c>
      <c r="AR11">
        <f t="shared" si="8"/>
        <v>6.1955213694508791</v>
      </c>
      <c r="AS11">
        <f t="shared" si="8"/>
        <v>-0.43000801601053407</v>
      </c>
      <c r="AT11">
        <f t="shared" si="8"/>
        <v>8.683185877250283</v>
      </c>
      <c r="AU11">
        <f t="shared" si="8"/>
        <v>14.448699230690629</v>
      </c>
      <c r="AW11">
        <v>8</v>
      </c>
      <c r="AX11">
        <f>(R11*SUMPRODUCT(K12:$K$23, X12:$X$23)-$AZ$3*SUMPRODUCT(K11:$K$22, W12:$W$23))/Z11</f>
        <v>46.649585535837396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f>EconomicRates!C52</f>
        <v>3.5571999999999999E-2</v>
      </c>
      <c r="G12" s="5">
        <f>EconomicRates!D52</f>
        <v>7.0000000000000007E-2</v>
      </c>
      <c r="H12" s="5">
        <f t="shared" si="9"/>
        <v>8.5572000000000009E-2</v>
      </c>
      <c r="I12" s="5">
        <f t="shared" si="10"/>
        <v>1.085572</v>
      </c>
      <c r="J12">
        <f t="shared" si="11"/>
        <v>0.92117335377109955</v>
      </c>
      <c r="K12">
        <f t="shared" si="21"/>
        <v>0.47760878015900154</v>
      </c>
      <c r="L12" s="2">
        <v>9</v>
      </c>
      <c r="M12" s="6">
        <v>2.9099999999999998E-3</v>
      </c>
      <c r="O12">
        <f t="shared" si="22"/>
        <v>180.17318600182196</v>
      </c>
      <c r="P12">
        <f t="shared" si="23"/>
        <v>9.0086593000910984</v>
      </c>
      <c r="Q12" s="4">
        <f t="shared" si="24"/>
        <v>12.5</v>
      </c>
      <c r="R12">
        <f t="shared" si="0"/>
        <v>50000</v>
      </c>
      <c r="S12">
        <f t="shared" si="12"/>
        <v>47.162905249601756</v>
      </c>
      <c r="U12">
        <f t="shared" si="13"/>
        <v>2.9099999999999998E-3</v>
      </c>
      <c r="V12">
        <f t="shared" si="14"/>
        <v>0.01</v>
      </c>
      <c r="W12">
        <f t="shared" si="15"/>
        <v>0.90233329466039525</v>
      </c>
      <c r="X12">
        <f t="shared" si="16"/>
        <v>2.6257898874617498E-3</v>
      </c>
      <c r="Y12">
        <f t="shared" si="17"/>
        <v>9.0233329466039534E-3</v>
      </c>
      <c r="Z12">
        <f t="shared" si="18"/>
        <v>0.89068417182632953</v>
      </c>
      <c r="AB12">
        <f t="shared" si="19"/>
        <v>42.093474211094076</v>
      </c>
      <c r="AC12">
        <f t="shared" si="1"/>
        <v>42.007253203165192</v>
      </c>
      <c r="AE12">
        <f t="shared" si="2"/>
        <v>160.47740495934403</v>
      </c>
      <c r="AF12">
        <f t="shared" si="3"/>
        <v>-8.0238702479672011</v>
      </c>
      <c r="AG12">
        <f t="shared" si="3"/>
        <v>-11.13355214782912</v>
      </c>
      <c r="AH12">
        <f t="shared" si="4"/>
        <v>-131.28949437308748</v>
      </c>
      <c r="AI12">
        <f t="shared" si="5"/>
        <v>10.030488190460233</v>
      </c>
      <c r="AJ12">
        <f t="shared" si="6"/>
        <v>8.6221007928884319E-2</v>
      </c>
      <c r="AK12">
        <f t="shared" si="20"/>
        <v>16.64777664751368</v>
      </c>
      <c r="AL12">
        <f t="shared" si="7"/>
        <v>26.764485845902797</v>
      </c>
      <c r="AN12">
        <f t="shared" si="8"/>
        <v>76.645417625714401</v>
      </c>
      <c r="AO12">
        <f t="shared" si="8"/>
        <v>-3.8322708812857202</v>
      </c>
      <c r="AP12">
        <f t="shared" si="8"/>
        <v>-5.317482260161297</v>
      </c>
      <c r="AQ12">
        <f t="shared" si="8"/>
        <v>-62.705015255222406</v>
      </c>
      <c r="AR12">
        <f t="shared" si="8"/>
        <v>4.7906492290449822</v>
      </c>
      <c r="AS12">
        <f t="shared" si="8"/>
        <v>4.1179910420994038E-2</v>
      </c>
      <c r="AT12">
        <f t="shared" si="8"/>
        <v>7.951124296978521</v>
      </c>
      <c r="AU12">
        <f t="shared" si="8"/>
        <v>12.782953436444497</v>
      </c>
      <c r="AW12">
        <v>9</v>
      </c>
      <c r="AX12">
        <f>(R12*SUMPRODUCT(K13:$K$23, X13:$X$23)-$AZ$3*SUMPRODUCT(K12:$K$22, W13:$W$23))/Z12</f>
        <v>47.162905249601756</v>
      </c>
    </row>
    <row r="13" spans="1:52" x14ac:dyDescent="0.25">
      <c r="E13">
        <v>2013</v>
      </c>
      <c r="F13" s="5">
        <f>EconomicRates!C53</f>
        <v>3.5571999999999999E-2</v>
      </c>
      <c r="G13" s="5">
        <f>EconomicRates!D53</f>
        <v>7.0000000000000007E-2</v>
      </c>
      <c r="H13" s="5">
        <f t="shared" si="9"/>
        <v>8.5572000000000009E-2</v>
      </c>
      <c r="I13" s="5">
        <f t="shared" si="10"/>
        <v>1.085572</v>
      </c>
      <c r="J13">
        <f t="shared" si="11"/>
        <v>0.92117335377109955</v>
      </c>
      <c r="K13">
        <f t="shared" si="21"/>
        <v>0.43996048180959124</v>
      </c>
      <c r="L13" s="2">
        <v>10</v>
      </c>
      <c r="M13" s="6">
        <v>2.9520000000000002E-3</v>
      </c>
      <c r="O13">
        <f t="shared" si="22"/>
        <v>180.17318600182196</v>
      </c>
      <c r="P13">
        <f t="shared" si="23"/>
        <v>9.0086593000910984</v>
      </c>
      <c r="Q13" s="4">
        <f t="shared" si="24"/>
        <v>12.5</v>
      </c>
      <c r="R13">
        <f t="shared" si="0"/>
        <v>50000</v>
      </c>
      <c r="S13">
        <f t="shared" si="12"/>
        <v>46.756557936696368</v>
      </c>
      <c r="U13">
        <f t="shared" si="13"/>
        <v>2.9520000000000002E-3</v>
      </c>
      <c r="V13">
        <f t="shared" si="14"/>
        <v>0.01</v>
      </c>
      <c r="W13">
        <f t="shared" si="15"/>
        <v>0.89068417182632953</v>
      </c>
      <c r="X13">
        <f t="shared" si="16"/>
        <v>2.6292996752313252E-3</v>
      </c>
      <c r="Y13">
        <f t="shared" si="17"/>
        <v>8.9068417182632947E-3</v>
      </c>
      <c r="Z13">
        <f t="shared" si="18"/>
        <v>0.87914803043283496</v>
      </c>
      <c r="AB13">
        <f t="shared" si="19"/>
        <v>42.007253203165192</v>
      </c>
      <c r="AC13">
        <f t="shared" si="1"/>
        <v>41.105935819865351</v>
      </c>
      <c r="AE13">
        <f t="shared" si="2"/>
        <v>158.39890161031062</v>
      </c>
      <c r="AF13">
        <f t="shared" si="3"/>
        <v>-7.9199450805155305</v>
      </c>
      <c r="AG13">
        <f t="shared" si="3"/>
        <v>-10.989350380410437</v>
      </c>
      <c r="AH13">
        <f t="shared" si="4"/>
        <v>-131.46498376156626</v>
      </c>
      <c r="AI13">
        <f t="shared" si="5"/>
        <v>8.0246223878183969</v>
      </c>
      <c r="AJ13">
        <f t="shared" si="6"/>
        <v>0.90131738329984046</v>
      </c>
      <c r="AK13">
        <f t="shared" si="20"/>
        <v>16.47142993926888</v>
      </c>
      <c r="AL13">
        <f t="shared" si="7"/>
        <v>25.397369710387117</v>
      </c>
      <c r="AN13">
        <f t="shared" si="8"/>
        <v>69.6892570705823</v>
      </c>
      <c r="AO13">
        <f t="shared" si="8"/>
        <v>-3.4844628535291147</v>
      </c>
      <c r="AP13">
        <f t="shared" si="8"/>
        <v>-4.834879888139791</v>
      </c>
      <c r="AQ13">
        <f t="shared" si="8"/>
        <v>-57.839397596828782</v>
      </c>
      <c r="AR13">
        <f t="shared" si="8"/>
        <v>3.5305167320846143</v>
      </c>
      <c r="AS13">
        <f t="shared" si="8"/>
        <v>0.39654403021995782</v>
      </c>
      <c r="AT13">
        <f t="shared" si="8"/>
        <v>7.2467782521736623</v>
      </c>
      <c r="AU13">
        <f t="shared" si="8"/>
        <v>11.173839014478235</v>
      </c>
      <c r="AW13">
        <v>10</v>
      </c>
      <c r="AX13">
        <f>(R13*SUMPRODUCT(K14:$K$23, X14:$X$23)-$AZ$3*SUMPRODUCT(K13:$K$22, W14:$W$23))/Z13</f>
        <v>46.756557936696368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9"/>
        <v>8.5572000000000009E-2</v>
      </c>
      <c r="I14" s="5">
        <f t="shared" si="10"/>
        <v>1.085572</v>
      </c>
      <c r="J14">
        <f t="shared" si="11"/>
        <v>0.92117335377109955</v>
      </c>
      <c r="K14">
        <f t="shared" si="21"/>
        <v>0.40527987255529002</v>
      </c>
      <c r="L14" s="2">
        <v>11</v>
      </c>
      <c r="M14" s="6">
        <v>2.9979999999999998E-3</v>
      </c>
      <c r="O14">
        <f t="shared" si="22"/>
        <v>180.17318600182196</v>
      </c>
      <c r="P14">
        <f t="shared" si="23"/>
        <v>9.0086593000910984</v>
      </c>
      <c r="Q14" s="4">
        <f t="shared" si="24"/>
        <v>12.5</v>
      </c>
      <c r="R14">
        <f t="shared" si="0"/>
        <v>50000</v>
      </c>
      <c r="S14">
        <f t="shared" si="12"/>
        <v>45.483437396336058</v>
      </c>
      <c r="U14">
        <f t="shared" si="13"/>
        <v>2.9979999999999998E-3</v>
      </c>
      <c r="V14">
        <f t="shared" si="14"/>
        <v>0.01</v>
      </c>
      <c r="W14">
        <f t="shared" si="15"/>
        <v>0.87914803043283496</v>
      </c>
      <c r="X14">
        <f t="shared" si="16"/>
        <v>2.6356857952376392E-3</v>
      </c>
      <c r="Y14">
        <f t="shared" si="17"/>
        <v>8.7914803043283498E-3</v>
      </c>
      <c r="Z14">
        <f t="shared" si="18"/>
        <v>0.867720864333269</v>
      </c>
      <c r="AB14">
        <f t="shared" si="19"/>
        <v>41.105935819865351</v>
      </c>
      <c r="AC14">
        <f t="shared" si="1"/>
        <v>39.466927610396851</v>
      </c>
      <c r="AE14">
        <f t="shared" si="2"/>
        <v>156.34003268717979</v>
      </c>
      <c r="AF14">
        <f t="shared" si="3"/>
        <v>-7.8170016343589896</v>
      </c>
      <c r="AG14">
        <f t="shared" si="3"/>
        <v>-10.846510804165863</v>
      </c>
      <c r="AH14">
        <f t="shared" si="4"/>
        <v>-131.78428976188195</v>
      </c>
      <c r="AI14">
        <f t="shared" si="5"/>
        <v>5.8922304867729736</v>
      </c>
      <c r="AJ14">
        <f t="shared" si="6"/>
        <v>1.6390082094684999</v>
      </c>
      <c r="AK14">
        <f t="shared" si="20"/>
        <v>16.226929953229501</v>
      </c>
      <c r="AL14">
        <f t="shared" si="7"/>
        <v>23.758168649470974</v>
      </c>
      <c r="AN14">
        <f t="shared" si="8"/>
        <v>63.361468522750101</v>
      </c>
      <c r="AO14">
        <f t="shared" si="8"/>
        <v>-3.168073426137505</v>
      </c>
      <c r="AP14">
        <f t="shared" si="8"/>
        <v>-4.3958725163819174</v>
      </c>
      <c r="AQ14">
        <f t="shared" si="8"/>
        <v>-53.409520159484927</v>
      </c>
      <c r="AR14">
        <f t="shared" si="8"/>
        <v>2.3880024207457451</v>
      </c>
      <c r="AS14">
        <f t="shared" si="8"/>
        <v>0.66425703825046778</v>
      </c>
      <c r="AT14">
        <f t="shared" si="8"/>
        <v>6.5764481034084703</v>
      </c>
      <c r="AU14">
        <f t="shared" si="8"/>
        <v>9.6287075624046832</v>
      </c>
      <c r="AW14">
        <v>11</v>
      </c>
      <c r="AX14">
        <f>(R14*SUMPRODUCT(K15:$K$23, X15:$X$23)-$AZ$3*SUMPRODUCT(K14:$K$22, W15:$W$23))/Z14</f>
        <v>45.483437396336058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9"/>
        <v>8.5572000000000009E-2</v>
      </c>
      <c r="I15" s="5">
        <f t="shared" si="10"/>
        <v>1.085572</v>
      </c>
      <c r="J15">
        <f t="shared" si="11"/>
        <v>0.92117335377109955</v>
      </c>
      <c r="K15">
        <f t="shared" si="21"/>
        <v>0.37333301941768032</v>
      </c>
      <c r="L15" s="2">
        <v>12</v>
      </c>
      <c r="M15" s="6">
        <v>3.0469999999999998E-3</v>
      </c>
      <c r="O15">
        <f t="shared" si="22"/>
        <v>180.17318600182196</v>
      </c>
      <c r="P15">
        <f t="shared" si="23"/>
        <v>9.0086593000910984</v>
      </c>
      <c r="Q15" s="4">
        <f t="shared" si="24"/>
        <v>12.5</v>
      </c>
      <c r="R15">
        <f t="shared" si="0"/>
        <v>50000</v>
      </c>
      <c r="S15">
        <f t="shared" si="12"/>
        <v>43.417888065316987</v>
      </c>
      <c r="U15">
        <f t="shared" si="13"/>
        <v>3.0469999999999998E-3</v>
      </c>
      <c r="V15">
        <f t="shared" si="14"/>
        <v>0.01</v>
      </c>
      <c r="W15">
        <f t="shared" si="15"/>
        <v>0.867720864333269</v>
      </c>
      <c r="X15">
        <f t="shared" si="16"/>
        <v>2.6439454736234703E-3</v>
      </c>
      <c r="Y15">
        <f t="shared" si="17"/>
        <v>8.6772086433326897E-3</v>
      </c>
      <c r="Z15">
        <f t="shared" si="18"/>
        <v>0.85639971021631289</v>
      </c>
      <c r="AB15">
        <f t="shared" si="19"/>
        <v>39.466927610396851</v>
      </c>
      <c r="AC15">
        <f t="shared" si="1"/>
        <v>37.183066757341777</v>
      </c>
      <c r="AE15">
        <f t="shared" si="2"/>
        <v>154.30026428071017</v>
      </c>
      <c r="AF15">
        <f t="shared" si="3"/>
        <v>-7.7150132140355092</v>
      </c>
      <c r="AG15">
        <f t="shared" si="3"/>
        <v>-10.70499637770391</v>
      </c>
      <c r="AH15">
        <f t="shared" si="4"/>
        <v>-132.19727368117353</v>
      </c>
      <c r="AI15">
        <f t="shared" si="5"/>
        <v>3.682981007797224</v>
      </c>
      <c r="AJ15">
        <f t="shared" si="6"/>
        <v>2.2838608530550744</v>
      </c>
      <c r="AK15">
        <f t="shared" si="20"/>
        <v>15.920857033754364</v>
      </c>
      <c r="AL15">
        <f t="shared" si="7"/>
        <v>21.887698894606665</v>
      </c>
      <c r="AN15">
        <f t="shared" si="8"/>
        <v>57.605383560863572</v>
      </c>
      <c r="AO15">
        <f t="shared" si="8"/>
        <v>-2.8802691780431791</v>
      </c>
      <c r="AP15">
        <f t="shared" si="8"/>
        <v>-3.9965286205435313</v>
      </c>
      <c r="AQ15">
        <f t="shared" si="8"/>
        <v>-49.353607342177959</v>
      </c>
      <c r="AR15">
        <f t="shared" si="8"/>
        <v>1.3749784200989088</v>
      </c>
      <c r="AS15">
        <f t="shared" si="8"/>
        <v>0.85264066820089002</v>
      </c>
      <c r="AT15">
        <f t="shared" si="8"/>
        <v>5.9437816281287308</v>
      </c>
      <c r="AU15">
        <f t="shared" si="8"/>
        <v>8.1714007164285309</v>
      </c>
      <c r="AW15">
        <v>12</v>
      </c>
      <c r="AX15">
        <f>(R15*SUMPRODUCT(K16:$K$23, X16:$X$23)-$AZ$3*SUMPRODUCT(K15:$K$22, W16:$W$23))/Z15</f>
        <v>43.417888065316987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9"/>
        <v>8.5572000000000009E-2</v>
      </c>
      <c r="I16" s="5">
        <f t="shared" si="10"/>
        <v>1.085572</v>
      </c>
      <c r="J16">
        <f t="shared" si="11"/>
        <v>0.92117335377109955</v>
      </c>
      <c r="K16">
        <f t="shared" si="21"/>
        <v>0.34390442957047562</v>
      </c>
      <c r="L16" s="2">
        <v>13</v>
      </c>
      <c r="M16" s="6">
        <v>3.104E-3</v>
      </c>
      <c r="O16">
        <f t="shared" si="22"/>
        <v>180.17318600182196</v>
      </c>
      <c r="P16">
        <f t="shared" si="23"/>
        <v>9.0086593000910984</v>
      </c>
      <c r="Q16" s="4">
        <f t="shared" si="24"/>
        <v>12.5</v>
      </c>
      <c r="R16">
        <f t="shared" si="0"/>
        <v>50000</v>
      </c>
      <c r="S16">
        <f t="shared" si="12"/>
        <v>40.544506647323608</v>
      </c>
      <c r="U16">
        <f t="shared" si="13"/>
        <v>3.104E-3</v>
      </c>
      <c r="V16">
        <f t="shared" si="14"/>
        <v>0.01</v>
      </c>
      <c r="W16">
        <f t="shared" si="15"/>
        <v>0.85639971021631289</v>
      </c>
      <c r="X16">
        <f t="shared" si="16"/>
        <v>2.6582647005114353E-3</v>
      </c>
      <c r="Y16">
        <f t="shared" si="17"/>
        <v>8.5639971021631289E-3</v>
      </c>
      <c r="Z16">
        <f t="shared" si="18"/>
        <v>0.84517744841363829</v>
      </c>
      <c r="AB16">
        <f t="shared" si="19"/>
        <v>37.183066757341777</v>
      </c>
      <c r="AC16">
        <f t="shared" si="1"/>
        <v>34.267302675374765</v>
      </c>
      <c r="AE16">
        <f t="shared" si="2"/>
        <v>152.27831361757575</v>
      </c>
      <c r="AF16">
        <f t="shared" si="3"/>
        <v>-7.6139156808787867</v>
      </c>
      <c r="AG16">
        <f t="shared" si="3"/>
        <v>-10.564718105170478</v>
      </c>
      <c r="AH16">
        <f t="shared" si="4"/>
        <v>-132.91323502557177</v>
      </c>
      <c r="AI16">
        <f t="shared" si="5"/>
        <v>1.1864448059547215</v>
      </c>
      <c r="AJ16">
        <f t="shared" si="6"/>
        <v>2.9157640819670121</v>
      </c>
      <c r="AK16">
        <f t="shared" si="20"/>
        <v>15.561051248798284</v>
      </c>
      <c r="AL16">
        <f t="shared" si="7"/>
        <v>19.663260136720019</v>
      </c>
      <c r="AN16">
        <f t="shared" si="8"/>
        <v>52.369186580606375</v>
      </c>
      <c r="AO16">
        <f t="shared" si="8"/>
        <v>-2.6184593290303186</v>
      </c>
      <c r="AP16">
        <f t="shared" si="8"/>
        <v>-3.6332533535315292</v>
      </c>
      <c r="AQ16">
        <f t="shared" si="8"/>
        <v>-45.70945027383582</v>
      </c>
      <c r="AR16">
        <f t="shared" si="8"/>
        <v>0.40802362420871213</v>
      </c>
      <c r="AS16">
        <f t="shared" si="8"/>
        <v>1.0027441833709467</v>
      </c>
      <c r="AT16">
        <f t="shared" si="8"/>
        <v>5.3515144532349108</v>
      </c>
      <c r="AU16">
        <f t="shared" si="8"/>
        <v>6.7622822608145707</v>
      </c>
      <c r="AW16">
        <v>13</v>
      </c>
      <c r="AX16">
        <f>(R16*SUMPRODUCT(K17:$K$23, X17:$X$23)-$AZ$3*SUMPRODUCT(K16:$K$22, W17:$W$23))/Z16</f>
        <v>40.544506647323608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9"/>
        <v>8.5572000000000009E-2</v>
      </c>
      <c r="I17" s="5">
        <f t="shared" si="10"/>
        <v>1.085572</v>
      </c>
      <c r="J17">
        <f t="shared" si="11"/>
        <v>0.92117335377109955</v>
      </c>
      <c r="K17">
        <f t="shared" si="21"/>
        <v>0.31679559676417191</v>
      </c>
      <c r="L17" s="2">
        <v>14</v>
      </c>
      <c r="M17" s="6">
        <v>3.1700000000000001E-3</v>
      </c>
      <c r="O17">
        <f t="shared" si="22"/>
        <v>180.17318600182196</v>
      </c>
      <c r="P17">
        <f t="shared" si="23"/>
        <v>9.0086593000910984</v>
      </c>
      <c r="Q17" s="4">
        <f t="shared" si="24"/>
        <v>12.5</v>
      </c>
      <c r="R17">
        <f t="shared" si="0"/>
        <v>50000</v>
      </c>
      <c r="S17">
        <f t="shared" si="12"/>
        <v>36.848072905549209</v>
      </c>
      <c r="U17">
        <f t="shared" si="13"/>
        <v>3.1700000000000001E-3</v>
      </c>
      <c r="V17">
        <f t="shared" si="14"/>
        <v>0.01</v>
      </c>
      <c r="W17">
        <f t="shared" si="15"/>
        <v>0.84517744841363829</v>
      </c>
      <c r="X17">
        <f t="shared" si="16"/>
        <v>2.6792125114712332E-3</v>
      </c>
      <c r="Y17">
        <f t="shared" si="17"/>
        <v>8.4517744841363825E-3</v>
      </c>
      <c r="Z17">
        <f t="shared" si="18"/>
        <v>0.83404646141803074</v>
      </c>
      <c r="AB17">
        <f t="shared" si="19"/>
        <v>34.267302675374765</v>
      </c>
      <c r="AC17">
        <f t="shared" si="1"/>
        <v>30.733004816946931</v>
      </c>
      <c r="AE17">
        <f t="shared" si="2"/>
        <v>150.27280822723228</v>
      </c>
      <c r="AF17">
        <f t="shared" si="3"/>
        <v>-7.5136404113616138</v>
      </c>
      <c r="AG17">
        <f t="shared" si="3"/>
        <v>-10.425580767725384</v>
      </c>
      <c r="AH17">
        <f t="shared" si="4"/>
        <v>-133.96062557356166</v>
      </c>
      <c r="AI17">
        <f t="shared" si="5"/>
        <v>-1.6270385254163955</v>
      </c>
      <c r="AJ17">
        <f t="shared" si="6"/>
        <v>3.5342978584278342</v>
      </c>
      <c r="AK17">
        <f t="shared" si="20"/>
        <v>15.148509132876855</v>
      </c>
      <c r="AL17">
        <f t="shared" si="7"/>
        <v>17.055768465888292</v>
      </c>
      <c r="AN17">
        <f t="shared" si="8"/>
        <v>47.605763959774009</v>
      </c>
      <c r="AO17">
        <f t="shared" si="8"/>
        <v>-2.3802881979887007</v>
      </c>
      <c r="AP17">
        <f t="shared" si="8"/>
        <v>-3.3027780809246363</v>
      </c>
      <c r="AQ17">
        <f t="shared" si="8"/>
        <v>-42.438136321478254</v>
      </c>
      <c r="AR17">
        <f t="shared" si="8"/>
        <v>-0.51543864061758526</v>
      </c>
      <c r="AS17">
        <f t="shared" si="8"/>
        <v>1.1196499992029805</v>
      </c>
      <c r="AT17">
        <f t="shared" si="8"/>
        <v>4.7989809908372312</v>
      </c>
      <c r="AU17">
        <f t="shared" si="8"/>
        <v>5.4031923494226266</v>
      </c>
      <c r="AW17">
        <v>14</v>
      </c>
      <c r="AX17">
        <f>(R17*SUMPRODUCT(K18:$K$23, X18:$X$23)-$AZ$3*SUMPRODUCT(K17:$K$22, W18:$W$23))/Z17</f>
        <v>36.848072905549209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9"/>
        <v>8.5572000000000009E-2</v>
      </c>
      <c r="I18" s="5">
        <f t="shared" si="10"/>
        <v>1.085572</v>
      </c>
      <c r="J18">
        <f t="shared" si="11"/>
        <v>0.92117335377109955</v>
      </c>
      <c r="K18">
        <f t="shared" si="21"/>
        <v>0.29182366233116913</v>
      </c>
      <c r="L18" s="2">
        <v>15</v>
      </c>
      <c r="M18" s="6">
        <v>3.2390000000000001E-3</v>
      </c>
      <c r="O18">
        <f t="shared" si="22"/>
        <v>180.17318600182196</v>
      </c>
      <c r="P18">
        <f t="shared" si="23"/>
        <v>9.0086593000910984</v>
      </c>
      <c r="Q18" s="4">
        <f t="shared" si="24"/>
        <v>12.5</v>
      </c>
      <c r="R18">
        <f t="shared" si="0"/>
        <v>50000</v>
      </c>
      <c r="S18">
        <f t="shared" si="12"/>
        <v>32.418376483496644</v>
      </c>
      <c r="U18">
        <f t="shared" si="13"/>
        <v>3.2390000000000001E-3</v>
      </c>
      <c r="V18">
        <f t="shared" si="14"/>
        <v>0.01</v>
      </c>
      <c r="W18">
        <f t="shared" si="15"/>
        <v>0.83404646141803074</v>
      </c>
      <c r="X18">
        <f t="shared" si="16"/>
        <v>2.7014764885330018E-3</v>
      </c>
      <c r="Y18">
        <f t="shared" si="17"/>
        <v>8.3404646141803079E-3</v>
      </c>
      <c r="Z18">
        <f t="shared" si="18"/>
        <v>0.82300452031531746</v>
      </c>
      <c r="AB18">
        <f t="shared" si="19"/>
        <v>30.733004816946931</v>
      </c>
      <c r="AC18">
        <f t="shared" si="1"/>
        <v>26.680470387201524</v>
      </c>
      <c r="AE18">
        <f t="shared" si="2"/>
        <v>148.28334651911194</v>
      </c>
      <c r="AF18">
        <f t="shared" si="3"/>
        <v>-7.4141673259555976</v>
      </c>
      <c r="AG18">
        <f t="shared" si="3"/>
        <v>-10.287556503941468</v>
      </c>
      <c r="AH18">
        <f t="shared" si="4"/>
        <v>-135.07382442665008</v>
      </c>
      <c r="AI18">
        <f t="shared" si="5"/>
        <v>-4.492201737435181</v>
      </c>
      <c r="AJ18">
        <f t="shared" si="6"/>
        <v>4.0525344297454069</v>
      </c>
      <c r="AK18">
        <f t="shared" si="20"/>
        <v>14.68434209011256</v>
      </c>
      <c r="AL18">
        <f t="shared" si="7"/>
        <v>14.244674782422786</v>
      </c>
      <c r="AN18">
        <f t="shared" si="8"/>
        <v>43.272589243929069</v>
      </c>
      <c r="AO18">
        <f t="shared" si="8"/>
        <v>-2.1636294621964534</v>
      </c>
      <c r="AP18">
        <f t="shared" si="8"/>
        <v>-3.002152415419038</v>
      </c>
      <c r="AQ18">
        <f t="shared" si="8"/>
        <v>-39.417738129262354</v>
      </c>
      <c r="AR18">
        <f t="shared" si="8"/>
        <v>-1.3109307629487756</v>
      </c>
      <c r="AS18">
        <f t="shared" si="8"/>
        <v>1.1826254390114608</v>
      </c>
      <c r="AT18">
        <f t="shared" si="8"/>
        <v>4.285238487660382</v>
      </c>
      <c r="AU18">
        <f t="shared" si="8"/>
        <v>4.1569331637230675</v>
      </c>
      <c r="AW18">
        <v>15</v>
      </c>
      <c r="AX18">
        <f>(R18*SUMPRODUCT(K19:$K$23, X19:$X$23)-$AZ$3*SUMPRODUCT(K18:$K$22, W19:$W$23))/Z18</f>
        <v>32.418376483496644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9"/>
        <v>8.5572000000000009E-2</v>
      </c>
      <c r="I19" s="5">
        <f t="shared" si="10"/>
        <v>1.085572</v>
      </c>
      <c r="J19">
        <f t="shared" si="11"/>
        <v>0.92117335377109955</v>
      </c>
      <c r="K19">
        <f t="shared" si="21"/>
        <v>0.26882018173936795</v>
      </c>
      <c r="L19" s="2">
        <v>16</v>
      </c>
      <c r="M19" s="6">
        <v>3.3149999999999998E-3</v>
      </c>
      <c r="O19">
        <f t="shared" si="22"/>
        <v>180.17318600182196</v>
      </c>
      <c r="P19">
        <f t="shared" si="23"/>
        <v>9.0086593000910984</v>
      </c>
      <c r="Q19" s="4">
        <f t="shared" si="24"/>
        <v>12.5</v>
      </c>
      <c r="R19">
        <f t="shared" si="0"/>
        <v>50000</v>
      </c>
      <c r="S19">
        <f t="shared" si="12"/>
        <v>27.284276096405325</v>
      </c>
      <c r="U19">
        <f t="shared" si="13"/>
        <v>3.3149999999999998E-3</v>
      </c>
      <c r="V19">
        <f t="shared" si="14"/>
        <v>0.01</v>
      </c>
      <c r="W19">
        <f t="shared" si="15"/>
        <v>0.82300452031531746</v>
      </c>
      <c r="X19">
        <f t="shared" si="16"/>
        <v>2.7282599848452772E-3</v>
      </c>
      <c r="Y19">
        <f t="shared" si="17"/>
        <v>8.2300452031531749E-3</v>
      </c>
      <c r="Z19">
        <f t="shared" si="18"/>
        <v>0.812046215127319</v>
      </c>
      <c r="AB19">
        <f t="shared" si="19"/>
        <v>26.680470387201524</v>
      </c>
      <c r="AC19">
        <f t="shared" si="1"/>
        <v>22.156093136574725</v>
      </c>
      <c r="AE19">
        <f t="shared" si="2"/>
        <v>146.30895376020999</v>
      </c>
      <c r="AF19">
        <f t="shared" si="3"/>
        <v>-7.315447688010499</v>
      </c>
      <c r="AG19">
        <f t="shared" si="3"/>
        <v>-10.150577689091488</v>
      </c>
      <c r="AH19">
        <f t="shared" si="4"/>
        <v>-136.41299924226385</v>
      </c>
      <c r="AI19">
        <f t="shared" si="5"/>
        <v>-7.5700708591558339</v>
      </c>
      <c r="AJ19">
        <f t="shared" si="6"/>
        <v>4.5243772506267987</v>
      </c>
      <c r="AK19">
        <f t="shared" si="20"/>
        <v>14.177053513583866</v>
      </c>
      <c r="AL19">
        <f t="shared" si="7"/>
        <v>11.131359905054831</v>
      </c>
      <c r="AN19">
        <f t="shared" si="8"/>
        <v>39.330799539916427</v>
      </c>
      <c r="AO19">
        <f t="shared" si="8"/>
        <v>-1.9665399769958214</v>
      </c>
      <c r="AP19">
        <f t="shared" si="8"/>
        <v>-2.7286801391411473</v>
      </c>
      <c r="AQ19">
        <f t="shared" si="8"/>
        <v>-36.670567247917631</v>
      </c>
      <c r="AR19">
        <f t="shared" si="8"/>
        <v>-2.0349878241381645</v>
      </c>
      <c r="AS19">
        <f t="shared" si="8"/>
        <v>1.2162439147709578</v>
      </c>
      <c r="AT19">
        <f t="shared" si="8"/>
        <v>3.8110781020503599</v>
      </c>
      <c r="AU19">
        <f t="shared" si="8"/>
        <v>2.992334192683153</v>
      </c>
      <c r="AW19">
        <v>16</v>
      </c>
      <c r="AX19">
        <f>(R19*SUMPRODUCT(K20:$K$23, X20:$X$23)-$AZ$3*SUMPRODUCT(K19:$K$22, W20:$W$23))/Z19</f>
        <v>27.284276096405325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9"/>
        <v>8.5572000000000009E-2</v>
      </c>
      <c r="I20" s="5">
        <f t="shared" si="10"/>
        <v>1.085572</v>
      </c>
      <c r="J20">
        <f t="shared" si="11"/>
        <v>0.92117335377109955</v>
      </c>
      <c r="K20">
        <f t="shared" si="21"/>
        <v>0.24762998837421007</v>
      </c>
      <c r="L20" s="2">
        <v>17</v>
      </c>
      <c r="M20" s="6">
        <v>3.3969999999999998E-3</v>
      </c>
      <c r="O20">
        <f t="shared" si="22"/>
        <v>180.17318600182196</v>
      </c>
      <c r="P20">
        <f t="shared" si="23"/>
        <v>9.0086593000910984</v>
      </c>
      <c r="Q20" s="4">
        <f t="shared" si="24"/>
        <v>12.5</v>
      </c>
      <c r="R20">
        <f t="shared" si="0"/>
        <v>50000</v>
      </c>
      <c r="S20">
        <f t="shared" si="12"/>
        <v>21.492883640856174</v>
      </c>
      <c r="U20">
        <f t="shared" si="13"/>
        <v>3.3969999999999998E-3</v>
      </c>
      <c r="V20">
        <f t="shared" si="14"/>
        <v>0.01</v>
      </c>
      <c r="W20">
        <f t="shared" si="15"/>
        <v>0.812046215127319</v>
      </c>
      <c r="X20">
        <f t="shared" si="16"/>
        <v>2.7585209927875024E-3</v>
      </c>
      <c r="Y20">
        <f t="shared" si="17"/>
        <v>8.1204621512731903E-3</v>
      </c>
      <c r="Z20">
        <f t="shared" si="18"/>
        <v>0.80116723198325834</v>
      </c>
      <c r="AB20">
        <f t="shared" si="19"/>
        <v>22.156093136574725</v>
      </c>
      <c r="AC20">
        <f t="shared" si="1"/>
        <v>17.219394093882997</v>
      </c>
      <c r="AE20">
        <f t="shared" si="2"/>
        <v>144.34885270668445</v>
      </c>
      <c r="AF20">
        <f t="shared" si="3"/>
        <v>-7.2174426353342227</v>
      </c>
      <c r="AG20">
        <f t="shared" si="3"/>
        <v>-10.014590399790729</v>
      </c>
      <c r="AH20">
        <f t="shared" si="4"/>
        <v>-137.92604963937512</v>
      </c>
      <c r="AI20">
        <f t="shared" si="5"/>
        <v>-10.809229967815639</v>
      </c>
      <c r="AJ20">
        <f t="shared" si="6"/>
        <v>4.9366990426917283</v>
      </c>
      <c r="AK20">
        <f t="shared" si="20"/>
        <v>13.630550224508555</v>
      </c>
      <c r="AL20">
        <f t="shared" si="7"/>
        <v>7.7580192993846442</v>
      </c>
      <c r="AN20">
        <f t="shared" si="8"/>
        <v>35.745104717586834</v>
      </c>
      <c r="AO20">
        <f t="shared" si="8"/>
        <v>-1.7872552358793417</v>
      </c>
      <c r="AP20">
        <f t="shared" si="8"/>
        <v>-2.4799129042726538</v>
      </c>
      <c r="AQ20">
        <f t="shared" si="8"/>
        <v>-34.15462606869918</v>
      </c>
      <c r="AR20">
        <f t="shared" si="8"/>
        <v>-2.6766894912643497</v>
      </c>
      <c r="AS20">
        <f t="shared" si="8"/>
        <v>1.2224747265487268</v>
      </c>
      <c r="AT20">
        <f t="shared" si="8"/>
        <v>3.3753329936291401</v>
      </c>
      <c r="AU20">
        <f t="shared" si="8"/>
        <v>1.9211182289135169</v>
      </c>
      <c r="AW20">
        <v>17</v>
      </c>
      <c r="AX20">
        <f>(R20*SUMPRODUCT(K21:$K$23, X21:$X$23)-$AZ$3*SUMPRODUCT(K20:$K$22, W21:$W$23))/Z20</f>
        <v>21.492883640856174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9"/>
        <v>8.5572000000000009E-2</v>
      </c>
      <c r="I21" s="5">
        <f t="shared" si="10"/>
        <v>1.085572</v>
      </c>
      <c r="J21">
        <f t="shared" si="11"/>
        <v>0.92117335377109955</v>
      </c>
      <c r="K21">
        <f t="shared" si="21"/>
        <v>0.22811014688496947</v>
      </c>
      <c r="L21" s="2">
        <v>18</v>
      </c>
      <c r="M21" s="6">
        <v>3.4910000000000002E-3</v>
      </c>
      <c r="O21">
        <f t="shared" si="22"/>
        <v>180.17318600182196</v>
      </c>
      <c r="P21">
        <f t="shared" si="23"/>
        <v>9.0086593000910984</v>
      </c>
      <c r="Q21" s="4">
        <f t="shared" si="24"/>
        <v>12.5</v>
      </c>
      <c r="R21">
        <f t="shared" si="0"/>
        <v>50000</v>
      </c>
      <c r="S21">
        <f t="shared" si="12"/>
        <v>15.023326431257317</v>
      </c>
      <c r="U21">
        <f t="shared" si="13"/>
        <v>3.4910000000000002E-3</v>
      </c>
      <c r="V21">
        <f t="shared" si="14"/>
        <v>0.01</v>
      </c>
      <c r="W21">
        <f t="shared" si="15"/>
        <v>0.80116723198325834</v>
      </c>
      <c r="X21">
        <f t="shared" si="16"/>
        <v>2.7968748068535549E-3</v>
      </c>
      <c r="Y21">
        <f t="shared" si="17"/>
        <v>8.0116723198325832E-3</v>
      </c>
      <c r="Z21">
        <f t="shared" si="18"/>
        <v>0.79035868485657224</v>
      </c>
      <c r="AB21">
        <f t="shared" si="19"/>
        <v>17.219394093882997</v>
      </c>
      <c r="AC21">
        <f t="shared" si="1"/>
        <v>11.873816520379513</v>
      </c>
      <c r="AE21">
        <f t="shared" si="2"/>
        <v>142.40144233481857</v>
      </c>
      <c r="AF21">
        <f t="shared" si="3"/>
        <v>-7.1200721167409293</v>
      </c>
      <c r="AG21">
        <f t="shared" si="3"/>
        <v>-9.8794835607071523</v>
      </c>
      <c r="AH21">
        <f t="shared" si="4"/>
        <v>-139.84374034267773</v>
      </c>
      <c r="AI21">
        <f t="shared" si="5"/>
        <v>-14.441853685307265</v>
      </c>
      <c r="AJ21">
        <f t="shared" si="6"/>
        <v>5.3455775735034834</v>
      </c>
      <c r="AK21">
        <f t="shared" si="20"/>
        <v>13.049795403703097</v>
      </c>
      <c r="AL21">
        <f t="shared" si="7"/>
        <v>3.9535192918993154</v>
      </c>
      <c r="AN21">
        <f t="shared" si="8"/>
        <v>32.483213927626977</v>
      </c>
      <c r="AO21">
        <f t="shared" si="8"/>
        <v>-1.6241606963813489</v>
      </c>
      <c r="AP21">
        <f t="shared" si="8"/>
        <v>-2.2536104461805495</v>
      </c>
      <c r="AQ21">
        <f t="shared" si="8"/>
        <v>-31.899776150511748</v>
      </c>
      <c r="AR21">
        <f t="shared" si="8"/>
        <v>-3.2943333654466778</v>
      </c>
      <c r="AS21">
        <f t="shared" si="8"/>
        <v>1.2193804854768784</v>
      </c>
      <c r="AT21">
        <f t="shared" si="8"/>
        <v>2.976790746357513</v>
      </c>
      <c r="AU21">
        <f t="shared" si="8"/>
        <v>0.90183786638771335</v>
      </c>
      <c r="AW21">
        <v>18</v>
      </c>
      <c r="AX21">
        <f>(R21*SUMPRODUCT(K22:$K$23, X22:$X$23)-$AZ$3*SUMPRODUCT(K21:$K$22, W22:$W$23))/Z21</f>
        <v>15.023326431257317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9"/>
        <v>8.5572000000000009E-2</v>
      </c>
      <c r="I22" s="5">
        <f t="shared" si="10"/>
        <v>1.085572</v>
      </c>
      <c r="J22">
        <f t="shared" si="11"/>
        <v>0.92117335377109955</v>
      </c>
      <c r="K22">
        <f t="shared" si="21"/>
        <v>0.21012898903524546</v>
      </c>
      <c r="L22" s="2">
        <v>19</v>
      </c>
      <c r="M22" s="6">
        <v>3.5990000000000002E-3</v>
      </c>
      <c r="O22">
        <f t="shared" si="22"/>
        <v>180.17318600182196</v>
      </c>
      <c r="P22">
        <f t="shared" si="23"/>
        <v>9.0086593000910984</v>
      </c>
      <c r="Q22" s="4">
        <f t="shared" si="24"/>
        <v>12.5</v>
      </c>
      <c r="R22">
        <f t="shared" si="0"/>
        <v>50000</v>
      </c>
      <c r="S22">
        <f t="shared" si="12"/>
        <v>7.8490827180495444</v>
      </c>
      <c r="U22">
        <f t="shared" si="13"/>
        <v>3.5990000000000002E-3</v>
      </c>
      <c r="V22">
        <f t="shared" si="14"/>
        <v>0.01</v>
      </c>
      <c r="W22">
        <f t="shared" si="15"/>
        <v>0.79035868485657224</v>
      </c>
      <c r="X22">
        <f t="shared" si="16"/>
        <v>2.8445009067988038E-3</v>
      </c>
      <c r="Y22">
        <f t="shared" si="17"/>
        <v>7.9035868485657218E-3</v>
      </c>
      <c r="Z22">
        <f t="shared" si="18"/>
        <v>0.77961059710120773</v>
      </c>
      <c r="AB22">
        <f t="shared" si="19"/>
        <v>11.873816520379513</v>
      </c>
      <c r="AC22">
        <f t="shared" si="1"/>
        <v>6.1192280645153758</v>
      </c>
      <c r="AE22">
        <f t="shared" si="2"/>
        <v>140.46492512050739</v>
      </c>
      <c r="AF22">
        <f t="shared" si="3"/>
        <v>-7.0232462560253692</v>
      </c>
      <c r="AG22">
        <f t="shared" si="3"/>
        <v>-9.7451324637650973</v>
      </c>
      <c r="AH22">
        <f t="shared" si="4"/>
        <v>-142.22504533994018</v>
      </c>
      <c r="AI22">
        <f t="shared" si="5"/>
        <v>-18.528498939223269</v>
      </c>
      <c r="AJ22">
        <f t="shared" si="6"/>
        <v>5.7545884558641376</v>
      </c>
      <c r="AK22">
        <f t="shared" si="20"/>
        <v>12.434937571073371</v>
      </c>
      <c r="AL22">
        <f t="shared" si="7"/>
        <v>-0.33897291228575988</v>
      </c>
      <c r="AN22">
        <f t="shared" si="8"/>
        <v>29.515752710483671</v>
      </c>
      <c r="AO22">
        <f t="shared" si="8"/>
        <v>-1.4757876355241835</v>
      </c>
      <c r="AP22">
        <f t="shared" si="8"/>
        <v>-2.0477348326255109</v>
      </c>
      <c r="AQ22">
        <f t="shared" si="8"/>
        <v>-29.88560499277358</v>
      </c>
      <c r="AR22">
        <f t="shared" si="8"/>
        <v>-3.8933747504396035</v>
      </c>
      <c r="AS22">
        <f t="shared" si="8"/>
        <v>1.2092058545446254</v>
      </c>
      <c r="AT22">
        <f t="shared" si="8"/>
        <v>2.6129408605260385</v>
      </c>
      <c r="AU22">
        <f t="shared" si="8"/>
        <v>-7.1228035368939652E-2</v>
      </c>
      <c r="AW22">
        <v>19</v>
      </c>
      <c r="AX22">
        <f>(R22*SUMPRODUCT(K23:$K$23, X23:$X$23)-$AZ$3*SUMPRODUCT(K22:$K$22, W23:$W$23))/Z22</f>
        <v>7.8490827180495444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9"/>
        <v>8.5572000000000009E-2</v>
      </c>
      <c r="I23" s="5">
        <f t="shared" si="10"/>
        <v>1.085572</v>
      </c>
      <c r="J23">
        <f t="shared" si="11"/>
        <v>0.92117335377109955</v>
      </c>
      <c r="K23">
        <f t="shared" si="21"/>
        <v>0.19356522555412767</v>
      </c>
      <c r="L23" s="2">
        <v>20</v>
      </c>
      <c r="M23" s="6">
        <v>3.7169999999999998E-3</v>
      </c>
      <c r="O23">
        <f t="shared" si="22"/>
        <v>180.17318600182196</v>
      </c>
      <c r="P23">
        <f t="shared" si="23"/>
        <v>9.0086593000910984</v>
      </c>
      <c r="Q23" s="4">
        <f t="shared" si="24"/>
        <v>12.5</v>
      </c>
      <c r="R23">
        <f t="shared" si="0"/>
        <v>50000</v>
      </c>
      <c r="S23">
        <f t="shared" si="12"/>
        <v>7.9582459781315755</v>
      </c>
      <c r="U23">
        <f t="shared" si="13"/>
        <v>3.7169999999999998E-3</v>
      </c>
      <c r="V23">
        <f t="shared" si="14"/>
        <v>0.01</v>
      </c>
      <c r="W23">
        <f t="shared" si="15"/>
        <v>0.77961059710120773</v>
      </c>
      <c r="X23">
        <f t="shared" si="16"/>
        <v>2.8978125894251888E-3</v>
      </c>
      <c r="Y23">
        <f t="shared" si="17"/>
        <v>7.7961059710120774E-3</v>
      </c>
      <c r="Z23">
        <f t="shared" si="18"/>
        <v>0.76891667854077039</v>
      </c>
      <c r="AB23">
        <f t="shared" si="19"/>
        <v>6.1192280645153758</v>
      </c>
      <c r="AC23">
        <f t="shared" si="1"/>
        <v>6.1192280645153758</v>
      </c>
      <c r="AE23">
        <f t="shared" si="2"/>
        <v>138.53816774262935</v>
      </c>
      <c r="AF23">
        <f t="shared" si="3"/>
        <v>-6.9269083871314683</v>
      </c>
      <c r="AG23">
        <f t="shared" si="3"/>
        <v>-9.6114584817596302</v>
      </c>
      <c r="AH23">
        <f t="shared" si="4"/>
        <v>-144.89062947125944</v>
      </c>
      <c r="AI23">
        <f t="shared" si="5"/>
        <v>-22.890828597521192</v>
      </c>
      <c r="AJ23">
        <f t="shared" si="6"/>
        <v>0</v>
      </c>
      <c r="AK23">
        <f t="shared" si="20"/>
        <v>11.785873269505375</v>
      </c>
      <c r="AL23">
        <f t="shared" si="7"/>
        <v>-11.104955328015818</v>
      </c>
      <c r="AN23">
        <f t="shared" si="8"/>
        <v>26.816171686957624</v>
      </c>
      <c r="AO23">
        <f t="shared" si="8"/>
        <v>-1.3408085843478814</v>
      </c>
      <c r="AP23">
        <f t="shared" si="8"/>
        <v>-1.8604441289259364</v>
      </c>
      <c r="AQ23">
        <f t="shared" si="8"/>
        <v>-28.045787374283872</v>
      </c>
      <c r="AR23">
        <f t="shared" si="8"/>
        <v>-4.4308684006000654</v>
      </c>
      <c r="AS23">
        <f t="shared" si="8"/>
        <v>0</v>
      </c>
      <c r="AT23">
        <f t="shared" si="8"/>
        <v>2.2813352177641719</v>
      </c>
      <c r="AU23">
        <f t="shared" si="8"/>
        <v>-2.1495331828358935</v>
      </c>
      <c r="AW23">
        <v>20</v>
      </c>
      <c r="AX23">
        <f>(R23*SUMPRODUCT(K$23:$K24, X$23:$X24)-$AZ$3*SUMPRODUCT(K$22:$K23, W$23:$W24))/Z23</f>
        <v>7.9582459781315755</v>
      </c>
    </row>
    <row r="25" spans="5:50" x14ac:dyDescent="0.25">
      <c r="AN25" s="8">
        <f t="shared" ref="AN25:AU25" si="25">SUM(AN3:AN23)</f>
        <v>1553.4799859510219</v>
      </c>
      <c r="AO25" s="8">
        <f t="shared" si="25"/>
        <v>-212.8038887989176</v>
      </c>
      <c r="AP25" s="8">
        <f t="shared" si="25"/>
        <v>-195.27685767399043</v>
      </c>
      <c r="AQ25" s="8">
        <f t="shared" si="25"/>
        <v>-1255.8555487285792</v>
      </c>
      <c r="AR25" s="8">
        <f t="shared" si="25"/>
        <v>-110.45630925046518</v>
      </c>
      <c r="AS25" s="8">
        <f t="shared" si="25"/>
        <v>-22.890764737390448</v>
      </c>
      <c r="AT25" s="8">
        <f t="shared" si="25"/>
        <v>133.34707398785568</v>
      </c>
      <c r="AU25" s="9">
        <f t="shared" si="25"/>
        <v>4.5297099404706387E-14</v>
      </c>
    </row>
    <row r="29" spans="5:50" x14ac:dyDescent="0.25">
      <c r="AE29" s="10"/>
      <c r="AF29" s="10"/>
      <c r="AG29" s="10"/>
      <c r="AH29" s="10"/>
      <c r="AI29" s="10"/>
      <c r="AJ29" s="10"/>
      <c r="AK29" s="10"/>
      <c r="AL29" s="10"/>
    </row>
  </sheetData>
  <conditionalFormatting sqref="AN25:AU25">
    <cfRule type="cellIs" dxfId="94" priority="1" operator="lessThan">
      <formula>0</formula>
    </cfRule>
  </conditionalFormatting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0E7A5A-73C6-4CD1-B8A0-13974C4C37F0}">
  <dimension ref="A1:AZ29"/>
  <sheetViews>
    <sheetView workbookViewId="0">
      <selection activeCell="J53" sqref="J53"/>
    </sheetView>
  </sheetViews>
  <sheetFormatPr defaultRowHeight="15" x14ac:dyDescent="0.25"/>
  <cols>
    <col min="6" max="9" width="9.140625" bestFit="1" customWidth="1"/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</cols>
  <sheetData>
    <row r="1" spans="1:52" x14ac:dyDescent="0.25">
      <c r="A1" t="s">
        <v>43</v>
      </c>
      <c r="Q1" s="1" t="s">
        <v>1</v>
      </c>
      <c r="W1" s="1" t="s">
        <v>2</v>
      </c>
      <c r="AC1" s="1" t="s">
        <v>3</v>
      </c>
      <c r="AQ1" s="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42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2">
        <v>218.24285432531235</v>
      </c>
      <c r="K3">
        <v>1</v>
      </c>
      <c r="L3" s="2">
        <v>0</v>
      </c>
      <c r="O3">
        <f>$C$3</f>
        <v>218.24285432531235</v>
      </c>
      <c r="P3">
        <f>O3*B5</f>
        <v>174.5942834602499</v>
      </c>
      <c r="Q3" s="4">
        <f>B8</f>
        <v>100</v>
      </c>
      <c r="R3">
        <f t="shared" ref="R3:R23" si="0">$C$6</f>
        <v>50000</v>
      </c>
      <c r="S3">
        <f>AX3</f>
        <v>0</v>
      </c>
      <c r="W3">
        <v>1</v>
      </c>
      <c r="Z3">
        <v>1</v>
      </c>
      <c r="AC3">
        <f t="shared" ref="AC3:AC23" si="1">S3*Z3</f>
        <v>0</v>
      </c>
      <c r="AE3">
        <f t="shared" ref="AE3:AE23" si="2">$Z3*O3</f>
        <v>218.24285432531235</v>
      </c>
      <c r="AF3">
        <f t="shared" ref="AF3:AG23" si="3">-$Z3*P3</f>
        <v>-174.5942834602499</v>
      </c>
      <c r="AG3">
        <f t="shared" si="3"/>
        <v>-100</v>
      </c>
      <c r="AH3">
        <f t="shared" ref="AH3:AH23" si="4">-X3*R3</f>
        <v>0</v>
      </c>
      <c r="AI3">
        <f t="shared" ref="AI3:AI23" si="5">SUM(AE3:AH3)</f>
        <v>-56.351429134937547</v>
      </c>
      <c r="AJ3">
        <f t="shared" ref="AJ3:AJ23" si="6">AB3-AC3</f>
        <v>0</v>
      </c>
      <c r="AL3">
        <f t="shared" ref="AL3:AL23" si="7">SUM(AI3:AK3)</f>
        <v>-56.351429134937547</v>
      </c>
      <c r="AN3">
        <f t="shared" ref="AN3:AU23" si="8">AE3*$K3</f>
        <v>218.24285432531235</v>
      </c>
      <c r="AO3">
        <f t="shared" si="8"/>
        <v>-174.5942834602499</v>
      </c>
      <c r="AP3">
        <f t="shared" si="8"/>
        <v>-100</v>
      </c>
      <c r="AQ3">
        <f t="shared" si="8"/>
        <v>0</v>
      </c>
      <c r="AR3">
        <f t="shared" si="8"/>
        <v>-56.351429134937547</v>
      </c>
      <c r="AS3">
        <f t="shared" si="8"/>
        <v>0</v>
      </c>
      <c r="AT3">
        <f t="shared" si="8"/>
        <v>0</v>
      </c>
      <c r="AU3">
        <f t="shared" si="8"/>
        <v>-56.351429134937547</v>
      </c>
      <c r="AW3">
        <v>0</v>
      </c>
      <c r="AX3">
        <f>(R3*SUMPRODUCT(K4:$K$23, X4:$X$23)-$AZ$3*SUMPRODUCT(K3:$K$22, W4:$W$23))/Z3</f>
        <v>0</v>
      </c>
      <c r="AZ3">
        <f>$C$6*SUMPRODUCT(K4:$K$23, X4:$X$23)/SUMPRODUCT(K3:K22, W4:W23)</f>
        <v>166.11605863792093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5">
        <f>EconomicRates!C44</f>
        <v>3.5571999999999999E-2</v>
      </c>
      <c r="G4" s="5">
        <f>EconomicRates!D44</f>
        <v>7.0000000000000007E-2</v>
      </c>
      <c r="H4" s="5">
        <f t="shared" ref="H4:H23" si="9">F4+$C$9</f>
        <v>8.5572000000000009E-2</v>
      </c>
      <c r="I4" s="5">
        <f t="shared" ref="I4:I23" si="10">1+H4</f>
        <v>1.085572</v>
      </c>
      <c r="J4">
        <f t="shared" ref="J4:J23" si="11">1/I4</f>
        <v>0.92117335377109955</v>
      </c>
      <c r="K4">
        <f>J4</f>
        <v>0.92117335377109955</v>
      </c>
      <c r="L4" s="2">
        <v>1</v>
      </c>
      <c r="M4" s="6">
        <f t="array" ref="M4:M23">Mortalities!B21:B40</f>
        <v>2.9979999999999998E-3</v>
      </c>
      <c r="R4">
        <f t="shared" si="0"/>
        <v>50000</v>
      </c>
      <c r="S4">
        <f t="shared" ref="S4:S23" si="12">AX4</f>
        <v>28.401333439682357</v>
      </c>
      <c r="U4">
        <f t="shared" ref="U4:U23" si="13">M4</f>
        <v>2.9979999999999998E-3</v>
      </c>
      <c r="V4">
        <f t="shared" ref="V4:V23" si="14">$C$10</f>
        <v>0.01</v>
      </c>
      <c r="W4">
        <f t="shared" ref="W4:W23" si="15">Z3</f>
        <v>1</v>
      </c>
      <c r="X4">
        <f t="shared" ref="X4:X23" si="16">U4*W4</f>
        <v>2.9979999999999998E-3</v>
      </c>
      <c r="Y4">
        <f t="shared" ref="Y4:Y23" si="17">V4*W4</f>
        <v>0.01</v>
      </c>
      <c r="Z4">
        <f t="shared" ref="Z4:Z23" si="18">MAX(0, W4-X4-Y4)</f>
        <v>0.98700200000000005</v>
      </c>
      <c r="AB4">
        <f t="shared" ref="AB4:AB23" si="19">AC3</f>
        <v>0</v>
      </c>
      <c r="AC4">
        <f t="shared" si="1"/>
        <v>28.032172907633367</v>
      </c>
      <c r="AE4">
        <f t="shared" si="2"/>
        <v>0</v>
      </c>
      <c r="AF4">
        <f t="shared" si="3"/>
        <v>0</v>
      </c>
      <c r="AG4">
        <f t="shared" si="3"/>
        <v>0</v>
      </c>
      <c r="AH4">
        <f t="shared" si="4"/>
        <v>-149.89999999999998</v>
      </c>
      <c r="AI4">
        <f t="shared" si="5"/>
        <v>-149.89999999999998</v>
      </c>
      <c r="AJ4">
        <f t="shared" si="6"/>
        <v>-28.032172907633367</v>
      </c>
      <c r="AK4">
        <f t="shared" ref="AK4:AK23" si="20">H4*SUM(AB4:AB4, AE4:AF4)</f>
        <v>0</v>
      </c>
      <c r="AL4">
        <f t="shared" si="7"/>
        <v>-177.93217290763334</v>
      </c>
      <c r="AN4">
        <f t="shared" si="8"/>
        <v>0</v>
      </c>
      <c r="AO4">
        <f t="shared" si="8"/>
        <v>0</v>
      </c>
      <c r="AP4">
        <f t="shared" si="8"/>
        <v>0</v>
      </c>
      <c r="AQ4">
        <f t="shared" si="8"/>
        <v>-138.08388573028779</v>
      </c>
      <c r="AR4">
        <f t="shared" si="8"/>
        <v>-138.08388573028779</v>
      </c>
      <c r="AS4">
        <f t="shared" si="8"/>
        <v>-25.822490730815982</v>
      </c>
      <c r="AT4">
        <f t="shared" si="8"/>
        <v>0</v>
      </c>
      <c r="AU4">
        <f t="shared" si="8"/>
        <v>-163.90637646110378</v>
      </c>
      <c r="AW4">
        <v>1</v>
      </c>
      <c r="AX4">
        <f>(R4*SUMPRODUCT(K5:$K$23, X5:$X$23)-$AZ$3*SUMPRODUCT(K4:$K$22, W5:$W$23))/Z4</f>
        <v>28.401333439682357</v>
      </c>
    </row>
    <row r="5" spans="1:52" x14ac:dyDescent="0.25">
      <c r="B5" s="2">
        <f>'T.26.04.A'!B5</f>
        <v>0.8</v>
      </c>
      <c r="C5" s="2">
        <f>'T.26.04.A'!C5</f>
        <v>0.05</v>
      </c>
      <c r="E5">
        <v>2005</v>
      </c>
      <c r="F5" s="5">
        <f>EconomicRates!C45</f>
        <v>3.5571999999999999E-2</v>
      </c>
      <c r="G5" s="5">
        <f>EconomicRates!D45</f>
        <v>7.0000000000000007E-2</v>
      </c>
      <c r="H5" s="5">
        <f t="shared" si="9"/>
        <v>8.5572000000000009E-2</v>
      </c>
      <c r="I5" s="5">
        <f t="shared" si="10"/>
        <v>1.085572</v>
      </c>
      <c r="J5">
        <f t="shared" si="11"/>
        <v>0.92117335377109955</v>
      </c>
      <c r="K5">
        <f t="shared" ref="K5:K23" si="21">K4*J5</f>
        <v>0.84856034769789535</v>
      </c>
      <c r="L5" s="2">
        <v>2</v>
      </c>
      <c r="M5" s="6">
        <v>3.0469999999999998E-3</v>
      </c>
      <c r="O5">
        <f t="shared" ref="O5:O23" si="22">$C$3</f>
        <v>218.24285432531235</v>
      </c>
      <c r="P5">
        <f t="shared" ref="P5:P23" si="23">O5*$C$5</f>
        <v>10.912142716265619</v>
      </c>
      <c r="Q5" s="4">
        <f t="shared" ref="Q5:Q23" si="24">$C$8</f>
        <v>12.5</v>
      </c>
      <c r="R5">
        <f t="shared" si="0"/>
        <v>50000</v>
      </c>
      <c r="S5">
        <f t="shared" si="12"/>
        <v>52.834178850095462</v>
      </c>
      <c r="U5">
        <f t="shared" si="13"/>
        <v>3.0469999999999998E-3</v>
      </c>
      <c r="V5">
        <f t="shared" si="14"/>
        <v>0.01</v>
      </c>
      <c r="W5">
        <f t="shared" si="15"/>
        <v>0.98700200000000005</v>
      </c>
      <c r="X5">
        <f t="shared" si="16"/>
        <v>3.007395094E-3</v>
      </c>
      <c r="Y5">
        <f t="shared" si="17"/>
        <v>9.8700200000000002E-3</v>
      </c>
      <c r="Z5">
        <f t="shared" si="18"/>
        <v>0.97412458490599996</v>
      </c>
      <c r="AB5">
        <f t="shared" si="19"/>
        <v>28.032172907633367</v>
      </c>
      <c r="AC5">
        <f t="shared" si="1"/>
        <v>51.467072541198604</v>
      </c>
      <c r="AE5">
        <f t="shared" si="2"/>
        <v>212.59572987834551</v>
      </c>
      <c r="AF5">
        <f t="shared" si="3"/>
        <v>-10.629786493917276</v>
      </c>
      <c r="AG5">
        <f t="shared" si="3"/>
        <v>-12.176557311325</v>
      </c>
      <c r="AH5">
        <f t="shared" si="4"/>
        <v>-150.36975469999999</v>
      </c>
      <c r="AI5">
        <f t="shared" si="5"/>
        <v>39.419631373103243</v>
      </c>
      <c r="AJ5">
        <f t="shared" si="6"/>
        <v>-23.434899633565237</v>
      </c>
      <c r="AK5">
        <f t="shared" si="20"/>
        <v>19.681398807344298</v>
      </c>
      <c r="AL5">
        <f t="shared" si="7"/>
        <v>35.6661305468823</v>
      </c>
      <c r="AN5">
        <f t="shared" si="8"/>
        <v>180.40030646465669</v>
      </c>
      <c r="AO5">
        <f t="shared" si="8"/>
        <v>-9.0200153232328351</v>
      </c>
      <c r="AP5">
        <f t="shared" si="8"/>
        <v>-10.332543705861292</v>
      </c>
      <c r="AQ5">
        <f t="shared" si="8"/>
        <v>-127.59781133147922</v>
      </c>
      <c r="AR5">
        <f t="shared" si="8"/>
        <v>33.449936104083349</v>
      </c>
      <c r="AS5">
        <f t="shared" si="8"/>
        <v>-19.8859265813234</v>
      </c>
      <c r="AT5">
        <f t="shared" si="8"/>
        <v>16.700854615141019</v>
      </c>
      <c r="AU5">
        <f t="shared" si="8"/>
        <v>30.264864137900972</v>
      </c>
      <c r="AW5">
        <v>2</v>
      </c>
      <c r="AX5">
        <f>(R5*SUMPRODUCT(K6:$K$23, X6:$X$23)-$AZ$3*SUMPRODUCT(K5:$K$22, W6:$W$23))/Z5</f>
        <v>52.834178850095462</v>
      </c>
    </row>
    <row r="6" spans="1:52" x14ac:dyDescent="0.25">
      <c r="A6" t="s">
        <v>16</v>
      </c>
      <c r="C6" s="2">
        <f>'T.26.04.A'!C6</f>
        <v>50000</v>
      </c>
      <c r="E6">
        <v>2006</v>
      </c>
      <c r="F6" s="5">
        <f>EconomicRates!C46</f>
        <v>3.5571999999999999E-2</v>
      </c>
      <c r="G6" s="5">
        <f>EconomicRates!D46</f>
        <v>7.0000000000000007E-2</v>
      </c>
      <c r="H6" s="5">
        <f t="shared" si="9"/>
        <v>8.5572000000000009E-2</v>
      </c>
      <c r="I6" s="5">
        <f t="shared" si="10"/>
        <v>1.085572</v>
      </c>
      <c r="J6">
        <f t="shared" si="11"/>
        <v>0.92117335377109955</v>
      </c>
      <c r="K6">
        <f t="shared" si="21"/>
        <v>0.78167118136604063</v>
      </c>
      <c r="L6" s="2">
        <v>3</v>
      </c>
      <c r="M6" s="6">
        <v>3.104E-3</v>
      </c>
      <c r="O6">
        <f t="shared" si="22"/>
        <v>218.24285432531235</v>
      </c>
      <c r="P6">
        <f t="shared" si="23"/>
        <v>10.912142716265619</v>
      </c>
      <c r="Q6" s="4">
        <f t="shared" si="24"/>
        <v>12.5</v>
      </c>
      <c r="R6">
        <f t="shared" si="0"/>
        <v>50000</v>
      </c>
      <c r="S6">
        <f t="shared" si="12"/>
        <v>73.440678630862578</v>
      </c>
      <c r="U6">
        <f t="shared" si="13"/>
        <v>3.104E-3</v>
      </c>
      <c r="V6">
        <f t="shared" si="14"/>
        <v>0.01</v>
      </c>
      <c r="W6">
        <f t="shared" si="15"/>
        <v>0.97412458490599996</v>
      </c>
      <c r="X6">
        <f t="shared" si="16"/>
        <v>3.0236827115482237E-3</v>
      </c>
      <c r="Y6">
        <f t="shared" si="17"/>
        <v>9.7412458490600002E-3</v>
      </c>
      <c r="Z6">
        <f t="shared" si="18"/>
        <v>0.96135965634539178</v>
      </c>
      <c r="AB6">
        <f t="shared" si="19"/>
        <v>51.467072541198604</v>
      </c>
      <c r="AC6">
        <f t="shared" si="1"/>
        <v>70.602905570338407</v>
      </c>
      <c r="AE6">
        <f t="shared" si="2"/>
        <v>209.80987543401969</v>
      </c>
      <c r="AF6">
        <f t="shared" si="3"/>
        <v>-10.490493771700985</v>
      </c>
      <c r="AG6">
        <f t="shared" si="3"/>
        <v>-12.016995704317397</v>
      </c>
      <c r="AH6">
        <f t="shared" si="4"/>
        <v>-151.18413557741118</v>
      </c>
      <c r="AI6">
        <f t="shared" si="5"/>
        <v>36.118250380590126</v>
      </c>
      <c r="AJ6">
        <f t="shared" si="6"/>
        <v>-19.135833029139803</v>
      </c>
      <c r="AK6">
        <f t="shared" si="20"/>
        <v>21.460298459103385</v>
      </c>
      <c r="AL6">
        <f t="shared" si="7"/>
        <v>38.442715810553707</v>
      </c>
      <c r="AN6">
        <f t="shared" si="8"/>
        <v>164.002333192772</v>
      </c>
      <c r="AO6">
        <f t="shared" si="8"/>
        <v>-8.2001166596385993</v>
      </c>
      <c r="AP6">
        <f t="shared" si="8"/>
        <v>-9.3933392286644146</v>
      </c>
      <c r="AQ6">
        <f t="shared" si="8"/>
        <v>-118.17628186059865</v>
      </c>
      <c r="AR6">
        <f t="shared" si="8"/>
        <v>28.232595443870331</v>
      </c>
      <c r="AS6">
        <f t="shared" si="8"/>
        <v>-14.95792921031101</v>
      </c>
      <c r="AT6">
        <f t="shared" si="8"/>
        <v>16.774896848995166</v>
      </c>
      <c r="AU6">
        <f t="shared" si="8"/>
        <v>30.049563082554485</v>
      </c>
      <c r="AW6">
        <v>3</v>
      </c>
      <c r="AX6">
        <f>(R6*SUMPRODUCT(K7:$K$23, X7:$X$23)-$AZ$3*SUMPRODUCT(K6:$K$22, W7:$W$23))/Z6</f>
        <v>73.440678630862578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5">
        <f>EconomicRates!C47</f>
        <v>3.5571999999999999E-2</v>
      </c>
      <c r="G7" s="5">
        <f>EconomicRates!D47</f>
        <v>7.0000000000000007E-2</v>
      </c>
      <c r="H7" s="5">
        <f t="shared" si="9"/>
        <v>8.5572000000000009E-2</v>
      </c>
      <c r="I7" s="5">
        <f t="shared" si="10"/>
        <v>1.085572</v>
      </c>
      <c r="J7">
        <f t="shared" si="11"/>
        <v>0.92117335377109955</v>
      </c>
      <c r="K7">
        <f t="shared" si="21"/>
        <v>0.72005466368517301</v>
      </c>
      <c r="L7" s="2">
        <v>4</v>
      </c>
      <c r="M7" s="6">
        <v>3.1700000000000001E-3</v>
      </c>
      <c r="O7">
        <f t="shared" si="22"/>
        <v>218.24285432531235</v>
      </c>
      <c r="P7">
        <f t="shared" si="23"/>
        <v>10.912142716265619</v>
      </c>
      <c r="Q7" s="4">
        <f t="shared" si="24"/>
        <v>12.5</v>
      </c>
      <c r="R7">
        <f t="shared" si="0"/>
        <v>50000</v>
      </c>
      <c r="S7">
        <f t="shared" si="12"/>
        <v>90.350060533361159</v>
      </c>
      <c r="U7">
        <f t="shared" si="13"/>
        <v>3.1700000000000001E-3</v>
      </c>
      <c r="V7">
        <f t="shared" si="14"/>
        <v>0.01</v>
      </c>
      <c r="W7">
        <f t="shared" si="15"/>
        <v>0.96135965634539178</v>
      </c>
      <c r="X7">
        <f t="shared" si="16"/>
        <v>3.047510110614892E-3</v>
      </c>
      <c r="Y7">
        <f t="shared" si="17"/>
        <v>9.6135965634539175E-3</v>
      </c>
      <c r="Z7">
        <f t="shared" si="18"/>
        <v>0.94869854967132294</v>
      </c>
      <c r="AB7">
        <f t="shared" si="19"/>
        <v>70.602905570338407</v>
      </c>
      <c r="AC7">
        <f t="shared" si="1"/>
        <v>85.714971390715959</v>
      </c>
      <c r="AE7">
        <f t="shared" si="2"/>
        <v>207.04667937455363</v>
      </c>
      <c r="AF7">
        <f t="shared" si="3"/>
        <v>-10.352333968727683</v>
      </c>
      <c r="AG7">
        <f t="shared" si="3"/>
        <v>-11.858731870891537</v>
      </c>
      <c r="AH7">
        <f t="shared" si="4"/>
        <v>-152.37550553074459</v>
      </c>
      <c r="AI7">
        <f t="shared" si="5"/>
        <v>32.460108004189806</v>
      </c>
      <c r="AJ7">
        <f t="shared" si="6"/>
        <v>-15.112065820377552</v>
      </c>
      <c r="AK7">
        <f t="shared" si="20"/>
        <v>22.873160360532335</v>
      </c>
      <c r="AL7">
        <f t="shared" si="7"/>
        <v>40.221202544344592</v>
      </c>
      <c r="AN7">
        <f t="shared" si="8"/>
        <v>149.08492708417606</v>
      </c>
      <c r="AO7">
        <f t="shared" si="8"/>
        <v>-7.454246354208804</v>
      </c>
      <c r="AP7">
        <f t="shared" si="8"/>
        <v>-8.5389351890274483</v>
      </c>
      <c r="AQ7">
        <f t="shared" si="8"/>
        <v>-109.71869338879851</v>
      </c>
      <c r="AR7">
        <f t="shared" si="8"/>
        <v>23.373052152141284</v>
      </c>
      <c r="AS7">
        <f t="shared" si="8"/>
        <v>-10.881513471880156</v>
      </c>
      <c r="AT7">
        <f t="shared" si="8"/>
        <v>16.469925790820142</v>
      </c>
      <c r="AU7">
        <f t="shared" si="8"/>
        <v>28.961464471081271</v>
      </c>
      <c r="AW7">
        <v>4</v>
      </c>
      <c r="AX7">
        <f>(R7*SUMPRODUCT(K8:$K$23, X8:$X$23)-$AZ$3*SUMPRODUCT(K7:$K$22, W8:$W$23))/Z7</f>
        <v>90.350060533361159</v>
      </c>
    </row>
    <row r="8" spans="1:52" x14ac:dyDescent="0.25">
      <c r="B8" s="2">
        <f>'T.26.04.A'!B8</f>
        <v>100</v>
      </c>
      <c r="C8" s="2">
        <f>'T.26.04.A'!C8</f>
        <v>12.5</v>
      </c>
      <c r="E8">
        <v>2008</v>
      </c>
      <c r="F8" s="5">
        <f>EconomicRates!C48</f>
        <v>3.5571999999999999E-2</v>
      </c>
      <c r="G8" s="5">
        <f>EconomicRates!D48</f>
        <v>7.0000000000000007E-2</v>
      </c>
      <c r="H8" s="5">
        <f t="shared" si="9"/>
        <v>8.5572000000000009E-2</v>
      </c>
      <c r="I8" s="5">
        <f t="shared" si="10"/>
        <v>1.085572</v>
      </c>
      <c r="J8">
        <f t="shared" si="11"/>
        <v>0.92117335377109955</v>
      </c>
      <c r="K8">
        <f t="shared" si="21"/>
        <v>0.66329516944539202</v>
      </c>
      <c r="L8" s="2">
        <v>5</v>
      </c>
      <c r="M8" s="6">
        <v>3.2390000000000001E-3</v>
      </c>
      <c r="O8">
        <f t="shared" si="22"/>
        <v>218.24285432531235</v>
      </c>
      <c r="P8">
        <f t="shared" si="23"/>
        <v>10.912142716265619</v>
      </c>
      <c r="Q8" s="4">
        <f t="shared" si="24"/>
        <v>12.5</v>
      </c>
      <c r="R8">
        <f t="shared" si="0"/>
        <v>50000</v>
      </c>
      <c r="S8">
        <f t="shared" si="12"/>
        <v>103.91781857705625</v>
      </c>
      <c r="U8">
        <f t="shared" si="13"/>
        <v>3.2390000000000001E-3</v>
      </c>
      <c r="V8">
        <f t="shared" si="14"/>
        <v>0.01</v>
      </c>
      <c r="W8">
        <f t="shared" si="15"/>
        <v>0.94869854967132294</v>
      </c>
      <c r="X8">
        <f t="shared" si="16"/>
        <v>3.072834602385415E-3</v>
      </c>
      <c r="Y8">
        <f t="shared" si="17"/>
        <v>9.4869854967132294E-3</v>
      </c>
      <c r="Z8">
        <f t="shared" si="18"/>
        <v>0.93613872957222433</v>
      </c>
      <c r="AB8">
        <f t="shared" si="19"/>
        <v>85.714971390715959</v>
      </c>
      <c r="AC8">
        <f t="shared" si="1"/>
        <v>97.281494662642331</v>
      </c>
      <c r="AE8">
        <f t="shared" si="2"/>
        <v>204.30558838631393</v>
      </c>
      <c r="AF8">
        <f t="shared" si="3"/>
        <v>-10.215279419315697</v>
      </c>
      <c r="AG8">
        <f t="shared" si="3"/>
        <v>-11.701734119652803</v>
      </c>
      <c r="AH8">
        <f t="shared" si="4"/>
        <v>-153.64173011927076</v>
      </c>
      <c r="AI8">
        <f t="shared" si="5"/>
        <v>28.746844728074677</v>
      </c>
      <c r="AJ8">
        <f t="shared" si="6"/>
        <v>-11.566523271926371</v>
      </c>
      <c r="AK8">
        <f t="shared" si="20"/>
        <v>23.943497450770323</v>
      </c>
      <c r="AL8">
        <f t="shared" si="7"/>
        <v>41.123818906918629</v>
      </c>
      <c r="AN8">
        <f t="shared" si="8"/>
        <v>135.51490986734061</v>
      </c>
      <c r="AO8">
        <f t="shared" si="8"/>
        <v>-6.7757454933670314</v>
      </c>
      <c r="AP8">
        <f t="shared" si="8"/>
        <v>-7.7617037157000315</v>
      </c>
      <c r="AQ8">
        <f t="shared" si="8"/>
        <v>-101.9098174133449</v>
      </c>
      <c r="AR8">
        <f t="shared" si="8"/>
        <v>19.067643244928668</v>
      </c>
      <c r="AS8">
        <f t="shared" si="8"/>
        <v>-7.672019013546473</v>
      </c>
      <c r="AT8">
        <f t="shared" si="8"/>
        <v>15.881606198724013</v>
      </c>
      <c r="AU8">
        <f t="shared" si="8"/>
        <v>27.277230430106208</v>
      </c>
      <c r="AW8">
        <v>5</v>
      </c>
      <c r="AX8">
        <f>(R8*SUMPRODUCT(K9:$K$23, X9:$X$23)-$AZ$3*SUMPRODUCT(K8:$K$22, W9:$W$23))/Z8</f>
        <v>103.91781857705625</v>
      </c>
    </row>
    <row r="9" spans="1:52" x14ac:dyDescent="0.25">
      <c r="A9" t="s">
        <v>39</v>
      </c>
      <c r="C9" s="2">
        <f>'T.26.04.A'!C9</f>
        <v>0.05</v>
      </c>
      <c r="E9">
        <v>2009</v>
      </c>
      <c r="F9" s="5">
        <f>EconomicRates!C49</f>
        <v>3.5571999999999999E-2</v>
      </c>
      <c r="G9" s="5">
        <f>EconomicRates!D49</f>
        <v>7.0000000000000007E-2</v>
      </c>
      <c r="H9" s="5">
        <f t="shared" si="9"/>
        <v>8.5572000000000009E-2</v>
      </c>
      <c r="I9" s="5">
        <f t="shared" si="10"/>
        <v>1.085572</v>
      </c>
      <c r="J9">
        <f t="shared" si="11"/>
        <v>0.92117335377109955</v>
      </c>
      <c r="K9">
        <f t="shared" si="21"/>
        <v>0.61100983577818146</v>
      </c>
      <c r="L9" s="2">
        <v>6</v>
      </c>
      <c r="M9" s="6">
        <v>3.3149999999999998E-3</v>
      </c>
      <c r="O9">
        <f t="shared" si="22"/>
        <v>218.24285432531235</v>
      </c>
      <c r="P9">
        <f t="shared" si="23"/>
        <v>10.912142716265619</v>
      </c>
      <c r="Q9" s="4">
        <f t="shared" si="24"/>
        <v>12.5</v>
      </c>
      <c r="R9">
        <f t="shared" si="0"/>
        <v>50000</v>
      </c>
      <c r="S9">
        <f t="shared" si="12"/>
        <v>114.34948089680408</v>
      </c>
      <c r="U9">
        <f t="shared" si="13"/>
        <v>3.3149999999999998E-3</v>
      </c>
      <c r="V9">
        <f t="shared" si="14"/>
        <v>0.01</v>
      </c>
      <c r="W9">
        <f t="shared" si="15"/>
        <v>0.93613872957222433</v>
      </c>
      <c r="X9">
        <f t="shared" si="16"/>
        <v>3.1032998885319233E-3</v>
      </c>
      <c r="Y9">
        <f t="shared" si="17"/>
        <v>9.3613872957222441E-3</v>
      </c>
      <c r="Z9">
        <f t="shared" si="18"/>
        <v>0.92367404238797013</v>
      </c>
      <c r="AB9">
        <f t="shared" si="19"/>
        <v>97.281494662642331</v>
      </c>
      <c r="AC9">
        <f t="shared" si="1"/>
        <v>105.62164726491699</v>
      </c>
      <c r="AE9">
        <f t="shared" si="2"/>
        <v>201.58525947695014</v>
      </c>
      <c r="AF9">
        <f t="shared" si="3"/>
        <v>-10.079262973847509</v>
      </c>
      <c r="AG9">
        <f t="shared" si="3"/>
        <v>-11.545925529849626</v>
      </c>
      <c r="AH9">
        <f t="shared" si="4"/>
        <v>-155.16499442659617</v>
      </c>
      <c r="AI9">
        <f t="shared" si="5"/>
        <v>24.795076546656844</v>
      </c>
      <c r="AJ9">
        <f t="shared" si="6"/>
        <v>-8.3401526022746566</v>
      </c>
      <c r="AK9">
        <f t="shared" si="20"/>
        <v>24.712123194035129</v>
      </c>
      <c r="AL9">
        <f t="shared" si="7"/>
        <v>41.167047138417317</v>
      </c>
      <c r="AN9">
        <f t="shared" si="8"/>
        <v>123.1705762883134</v>
      </c>
      <c r="AO9">
        <f t="shared" si="8"/>
        <v>-6.1585288144156713</v>
      </c>
      <c r="AP9">
        <f t="shared" si="8"/>
        <v>-7.054674061900533</v>
      </c>
      <c r="AQ9">
        <f t="shared" si="8"/>
        <v>-94.807337763116962</v>
      </c>
      <c r="AR9">
        <f t="shared" si="8"/>
        <v>15.150035648880237</v>
      </c>
      <c r="AS9">
        <f t="shared" si="8"/>
        <v>-5.0959152718808109</v>
      </c>
      <c r="AT9">
        <f t="shared" si="8"/>
        <v>15.099350334517593</v>
      </c>
      <c r="AU9">
        <f t="shared" si="8"/>
        <v>25.15347071151702</v>
      </c>
      <c r="AW9">
        <v>6</v>
      </c>
      <c r="AX9">
        <f>(R9*SUMPRODUCT(K10:$K$23, X10:$X$23)-$AZ$3*SUMPRODUCT(K9:$K$22, W10:$W$23))/Z9</f>
        <v>114.34948089680408</v>
      </c>
    </row>
    <row r="10" spans="1:52" x14ac:dyDescent="0.25">
      <c r="A10" t="s">
        <v>19</v>
      </c>
      <c r="C10" s="2">
        <f>'T.26.04.A'!C10</f>
        <v>0.01</v>
      </c>
      <c r="E10">
        <v>2010</v>
      </c>
      <c r="F10" s="5">
        <f>EconomicRates!C50</f>
        <v>3.5571999999999999E-2</v>
      </c>
      <c r="G10" s="5">
        <f>EconomicRates!D50</f>
        <v>7.0000000000000007E-2</v>
      </c>
      <c r="H10" s="5">
        <f t="shared" si="9"/>
        <v>8.5572000000000009E-2</v>
      </c>
      <c r="I10" s="5">
        <f t="shared" si="10"/>
        <v>1.085572</v>
      </c>
      <c r="J10">
        <f t="shared" si="11"/>
        <v>0.92117335377109955</v>
      </c>
      <c r="K10">
        <f t="shared" si="21"/>
        <v>0.5628459796109162</v>
      </c>
      <c r="L10" s="2">
        <v>7</v>
      </c>
      <c r="M10" s="6">
        <v>3.3969999999999998E-3</v>
      </c>
      <c r="O10">
        <f t="shared" si="22"/>
        <v>218.24285432531235</v>
      </c>
      <c r="P10">
        <f t="shared" si="23"/>
        <v>10.912142716265619</v>
      </c>
      <c r="Q10" s="4">
        <f t="shared" si="24"/>
        <v>12.5</v>
      </c>
      <c r="R10">
        <f t="shared" si="0"/>
        <v>50000</v>
      </c>
      <c r="S10">
        <f t="shared" si="12"/>
        <v>121.88148319877868</v>
      </c>
      <c r="U10">
        <f t="shared" si="13"/>
        <v>3.3969999999999998E-3</v>
      </c>
      <c r="V10">
        <f t="shared" si="14"/>
        <v>0.01</v>
      </c>
      <c r="W10">
        <f t="shared" si="15"/>
        <v>0.92367404238797013</v>
      </c>
      <c r="X10">
        <f t="shared" si="16"/>
        <v>3.1377207219919342E-3</v>
      </c>
      <c r="Y10">
        <f t="shared" si="17"/>
        <v>9.2367404238797007E-3</v>
      </c>
      <c r="Z10">
        <f t="shared" si="18"/>
        <v>0.91129958124209853</v>
      </c>
      <c r="AB10">
        <f t="shared" si="19"/>
        <v>105.62164726491699</v>
      </c>
      <c r="AC10">
        <f t="shared" si="1"/>
        <v>111.07054460021288</v>
      </c>
      <c r="AE10">
        <f t="shared" si="2"/>
        <v>198.88462175573747</v>
      </c>
      <c r="AF10">
        <f t="shared" si="3"/>
        <v>-9.9442310877868731</v>
      </c>
      <c r="AG10">
        <f t="shared" si="3"/>
        <v>-11.391244765526231</v>
      </c>
      <c r="AH10">
        <f t="shared" si="4"/>
        <v>-156.88603609959671</v>
      </c>
      <c r="AI10">
        <f t="shared" si="5"/>
        <v>20.663109802827648</v>
      </c>
      <c r="AJ10">
        <f t="shared" si="6"/>
        <v>-5.4488973352958965</v>
      </c>
      <c r="AK10">
        <f t="shared" si="20"/>
        <v>25.20626270999135</v>
      </c>
      <c r="AL10">
        <f t="shared" si="7"/>
        <v>40.420475177523102</v>
      </c>
      <c r="AN10">
        <f t="shared" si="8"/>
        <v>111.9414097616546</v>
      </c>
      <c r="AO10">
        <f t="shared" si="8"/>
        <v>-5.5970704880827293</v>
      </c>
      <c r="AP10">
        <f t="shared" si="8"/>
        <v>-6.4115163190403335</v>
      </c>
      <c r="AQ10">
        <f t="shared" si="8"/>
        <v>-88.302674675751078</v>
      </c>
      <c r="AR10">
        <f t="shared" si="8"/>
        <v>11.630148278780453</v>
      </c>
      <c r="AS10">
        <f t="shared" si="8"/>
        <v>-3.0668899584839298</v>
      </c>
      <c r="AT10">
        <f t="shared" si="8"/>
        <v>14.187243627335189</v>
      </c>
      <c r="AU10">
        <f t="shared" si="8"/>
        <v>22.750501947631712</v>
      </c>
      <c r="AW10">
        <v>7</v>
      </c>
      <c r="AX10">
        <f>(R10*SUMPRODUCT(K11:$K$23, X11:$X$23)-$AZ$3*SUMPRODUCT(K10:$K$22, W11:$W$23))/Z10</f>
        <v>121.88148319877868</v>
      </c>
    </row>
    <row r="11" spans="1:52" x14ac:dyDescent="0.25">
      <c r="A11" t="s">
        <v>33</v>
      </c>
      <c r="C11" s="7">
        <f>AU25</f>
        <v>-2.7178259642823832E-13</v>
      </c>
      <c r="E11">
        <v>2011</v>
      </c>
      <c r="F11" s="5">
        <f>EconomicRates!C51</f>
        <v>3.5571999999999999E-2</v>
      </c>
      <c r="G11" s="5">
        <f>EconomicRates!D51</f>
        <v>7.0000000000000007E-2</v>
      </c>
      <c r="H11" s="5">
        <f t="shared" si="9"/>
        <v>8.5572000000000009E-2</v>
      </c>
      <c r="I11" s="5">
        <f t="shared" si="10"/>
        <v>1.085572</v>
      </c>
      <c r="J11">
        <f t="shared" si="11"/>
        <v>0.92117335377109955</v>
      </c>
      <c r="K11">
        <f t="shared" si="21"/>
        <v>0.51847871869476758</v>
      </c>
      <c r="L11" s="2">
        <v>8</v>
      </c>
      <c r="M11" s="6">
        <v>3.4910000000000002E-3</v>
      </c>
      <c r="O11">
        <f t="shared" si="22"/>
        <v>218.24285432531235</v>
      </c>
      <c r="P11">
        <f t="shared" si="23"/>
        <v>10.912142716265619</v>
      </c>
      <c r="Q11" s="4">
        <f t="shared" si="24"/>
        <v>12.5</v>
      </c>
      <c r="R11">
        <f t="shared" si="0"/>
        <v>50000</v>
      </c>
      <c r="S11">
        <f t="shared" si="12"/>
        <v>126.58655785580454</v>
      </c>
      <c r="U11">
        <f t="shared" si="13"/>
        <v>3.4910000000000002E-3</v>
      </c>
      <c r="V11">
        <f t="shared" si="14"/>
        <v>0.01</v>
      </c>
      <c r="W11">
        <f t="shared" si="15"/>
        <v>0.91129958124209853</v>
      </c>
      <c r="X11">
        <f t="shared" si="16"/>
        <v>3.1813468381161661E-3</v>
      </c>
      <c r="Y11">
        <f t="shared" si="17"/>
        <v>9.1129958124209851E-3</v>
      </c>
      <c r="Z11">
        <f t="shared" si="18"/>
        <v>0.89900523859156134</v>
      </c>
      <c r="AB11">
        <f t="shared" si="19"/>
        <v>111.07054460021288</v>
      </c>
      <c r="AC11">
        <f t="shared" si="1"/>
        <v>113.80197864764204</v>
      </c>
      <c r="AE11">
        <f t="shared" si="2"/>
        <v>196.20146932363079</v>
      </c>
      <c r="AF11">
        <f t="shared" si="3"/>
        <v>-9.8100734661815405</v>
      </c>
      <c r="AG11">
        <f t="shared" si="3"/>
        <v>-11.237565482394517</v>
      </c>
      <c r="AH11">
        <f t="shared" si="4"/>
        <v>-159.06734190580832</v>
      </c>
      <c r="AI11">
        <f t="shared" si="5"/>
        <v>16.086488469246405</v>
      </c>
      <c r="AJ11">
        <f t="shared" si="6"/>
        <v>-2.7314340474291612</v>
      </c>
      <c r="AK11">
        <f t="shared" si="20"/>
        <v>25.454413168843068</v>
      </c>
      <c r="AL11">
        <f t="shared" si="7"/>
        <v>38.809467590660311</v>
      </c>
      <c r="AN11">
        <f t="shared" si="8"/>
        <v>101.72628642094683</v>
      </c>
      <c r="AO11">
        <f t="shared" si="8"/>
        <v>-5.0863143210473423</v>
      </c>
      <c r="AP11">
        <f t="shared" si="8"/>
        <v>-5.8264385525604574</v>
      </c>
      <c r="AQ11">
        <f t="shared" si="8"/>
        <v>-82.47303161750601</v>
      </c>
      <c r="AR11">
        <f t="shared" si="8"/>
        <v>8.3405019298330281</v>
      </c>
      <c r="AS11">
        <f t="shared" si="8"/>
        <v>-1.4161904251103345</v>
      </c>
      <c r="AT11">
        <f t="shared" si="8"/>
        <v>13.197571524908973</v>
      </c>
      <c r="AU11">
        <f t="shared" si="8"/>
        <v>20.121883029631668</v>
      </c>
      <c r="AW11">
        <v>8</v>
      </c>
      <c r="AX11">
        <f>(R11*SUMPRODUCT(K12:$K$23, X12:$X$23)-$AZ$3*SUMPRODUCT(K11:$K$22, W12:$W$23))/Z11</f>
        <v>126.58655785580454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f>EconomicRates!C52</f>
        <v>3.5571999999999999E-2</v>
      </c>
      <c r="G12" s="5">
        <f>EconomicRates!D52</f>
        <v>7.0000000000000007E-2</v>
      </c>
      <c r="H12" s="5">
        <f t="shared" si="9"/>
        <v>8.5572000000000009E-2</v>
      </c>
      <c r="I12" s="5">
        <f t="shared" si="10"/>
        <v>1.085572</v>
      </c>
      <c r="J12">
        <f t="shared" si="11"/>
        <v>0.92117335377109955</v>
      </c>
      <c r="K12">
        <f t="shared" si="21"/>
        <v>0.47760878015900154</v>
      </c>
      <c r="L12" s="2">
        <v>9</v>
      </c>
      <c r="M12" s="6">
        <v>3.5990000000000002E-3</v>
      </c>
      <c r="O12">
        <f t="shared" si="22"/>
        <v>218.24285432531235</v>
      </c>
      <c r="P12">
        <f t="shared" si="23"/>
        <v>10.912142716265619</v>
      </c>
      <c r="Q12" s="4">
        <f t="shared" si="24"/>
        <v>12.5</v>
      </c>
      <c r="R12">
        <f t="shared" si="0"/>
        <v>50000</v>
      </c>
      <c r="S12">
        <f t="shared" si="12"/>
        <v>128.51619078184862</v>
      </c>
      <c r="U12">
        <f t="shared" si="13"/>
        <v>3.5990000000000002E-3</v>
      </c>
      <c r="V12">
        <f t="shared" si="14"/>
        <v>0.01</v>
      </c>
      <c r="W12">
        <f t="shared" si="15"/>
        <v>0.89900523859156134</v>
      </c>
      <c r="X12">
        <f t="shared" si="16"/>
        <v>3.2355198536910294E-3</v>
      </c>
      <c r="Y12">
        <f t="shared" si="17"/>
        <v>8.9900523859156138E-3</v>
      </c>
      <c r="Z12">
        <f t="shared" si="18"/>
        <v>0.8867796663519546</v>
      </c>
      <c r="AB12">
        <f t="shared" si="19"/>
        <v>113.80197864764204</v>
      </c>
      <c r="AC12">
        <f t="shared" si="1"/>
        <v>113.96554478235187</v>
      </c>
      <c r="AE12">
        <f t="shared" si="2"/>
        <v>193.53332554229871</v>
      </c>
      <c r="AF12">
        <f t="shared" si="3"/>
        <v>-9.6766662771149363</v>
      </c>
      <c r="AG12">
        <f t="shared" si="3"/>
        <v>-11.084745829399433</v>
      </c>
      <c r="AH12">
        <f t="shared" si="4"/>
        <v>-161.77599268455148</v>
      </c>
      <c r="AI12">
        <f t="shared" si="5"/>
        <v>10.995920751232859</v>
      </c>
      <c r="AJ12">
        <f t="shared" si="6"/>
        <v>-0.16356613470982495</v>
      </c>
      <c r="AK12">
        <f t="shared" si="20"/>
        <v>25.471244963476334</v>
      </c>
      <c r="AL12">
        <f t="shared" si="7"/>
        <v>36.303599579999371</v>
      </c>
      <c r="AN12">
        <f t="shared" si="8"/>
        <v>92.43321553237223</v>
      </c>
      <c r="AO12">
        <f t="shared" si="8"/>
        <v>-4.6216607766186115</v>
      </c>
      <c r="AP12">
        <f t="shared" si="8"/>
        <v>-5.2941719339520432</v>
      </c>
      <c r="AQ12">
        <f t="shared" si="8"/>
        <v>-77.265634525080188</v>
      </c>
      <c r="AR12">
        <f t="shared" si="8"/>
        <v>5.2517482967213773</v>
      </c>
      <c r="AS12">
        <f t="shared" si="8"/>
        <v>-7.8120622074082421E-2</v>
      </c>
      <c r="AT12">
        <f t="shared" si="8"/>
        <v>12.165290236137043</v>
      </c>
      <c r="AU12">
        <f t="shared" si="8"/>
        <v>17.338917910784339</v>
      </c>
      <c r="AW12">
        <v>9</v>
      </c>
      <c r="AX12">
        <f>(R12*SUMPRODUCT(K13:$K$23, X13:$X$23)-$AZ$3*SUMPRODUCT(K12:$K$22, W13:$W$23))/Z12</f>
        <v>128.51619078184862</v>
      </c>
    </row>
    <row r="13" spans="1:52" x14ac:dyDescent="0.25">
      <c r="E13">
        <v>2013</v>
      </c>
      <c r="F13" s="5">
        <f>EconomicRates!C53</f>
        <v>3.5571999999999999E-2</v>
      </c>
      <c r="G13" s="5">
        <f>EconomicRates!D53</f>
        <v>7.0000000000000007E-2</v>
      </c>
      <c r="H13" s="5">
        <f t="shared" si="9"/>
        <v>8.5572000000000009E-2</v>
      </c>
      <c r="I13" s="5">
        <f t="shared" si="10"/>
        <v>1.085572</v>
      </c>
      <c r="J13">
        <f t="shared" si="11"/>
        <v>0.92117335377109955</v>
      </c>
      <c r="K13">
        <f t="shared" si="21"/>
        <v>0.43996048180959124</v>
      </c>
      <c r="L13" s="2">
        <v>10</v>
      </c>
      <c r="M13" s="6">
        <v>3.7169999999999998E-3</v>
      </c>
      <c r="O13">
        <f t="shared" si="22"/>
        <v>218.24285432531235</v>
      </c>
      <c r="P13">
        <f t="shared" si="23"/>
        <v>10.912142716265619</v>
      </c>
      <c r="Q13" s="4">
        <f t="shared" si="24"/>
        <v>12.5</v>
      </c>
      <c r="R13">
        <f t="shared" si="0"/>
        <v>50000</v>
      </c>
      <c r="S13">
        <f t="shared" si="12"/>
        <v>127.84162696550048</v>
      </c>
      <c r="U13">
        <f t="shared" si="13"/>
        <v>3.7169999999999998E-3</v>
      </c>
      <c r="V13">
        <f t="shared" si="14"/>
        <v>0.01</v>
      </c>
      <c r="W13">
        <f t="shared" si="15"/>
        <v>0.8867796663519546</v>
      </c>
      <c r="X13">
        <f t="shared" si="16"/>
        <v>3.296160019830215E-3</v>
      </c>
      <c r="Y13">
        <f t="shared" si="17"/>
        <v>8.8677966635195456E-3</v>
      </c>
      <c r="Z13">
        <f t="shared" si="18"/>
        <v>0.8746157096686048</v>
      </c>
      <c r="AB13">
        <f t="shared" si="19"/>
        <v>113.96554478235187</v>
      </c>
      <c r="AC13">
        <f t="shared" si="1"/>
        <v>111.81229529362025</v>
      </c>
      <c r="AE13">
        <f t="shared" si="2"/>
        <v>190.87862891583501</v>
      </c>
      <c r="AF13">
        <f t="shared" si="3"/>
        <v>-9.5439314457917508</v>
      </c>
      <c r="AG13">
        <f t="shared" si="3"/>
        <v>-10.93269637085756</v>
      </c>
      <c r="AH13">
        <f t="shared" si="4"/>
        <v>-164.80800099151074</v>
      </c>
      <c r="AI13">
        <f t="shared" si="5"/>
        <v>5.5940001076749581</v>
      </c>
      <c r="AJ13">
        <f t="shared" si="6"/>
        <v>2.1532494887316176</v>
      </c>
      <c r="AK13">
        <f t="shared" si="20"/>
        <v>25.269432330021957</v>
      </c>
      <c r="AL13">
        <f t="shared" si="7"/>
        <v>33.016681926428532</v>
      </c>
      <c r="AN13">
        <f t="shared" si="8"/>
        <v>83.979053544964941</v>
      </c>
      <c r="AO13">
        <f t="shared" si="8"/>
        <v>-4.1989526772482471</v>
      </c>
      <c r="AP13">
        <f t="shared" si="8"/>
        <v>-4.809954362800462</v>
      </c>
      <c r="AQ13">
        <f t="shared" si="8"/>
        <v>-72.509007522300649</v>
      </c>
      <c r="AR13">
        <f t="shared" si="8"/>
        <v>2.4611389826155801</v>
      </c>
      <c r="AS13">
        <f t="shared" si="8"/>
        <v>0.94734468251861847</v>
      </c>
      <c r="AT13">
        <f t="shared" si="8"/>
        <v>11.117551622971321</v>
      </c>
      <c r="AU13">
        <f t="shared" si="8"/>
        <v>14.52603528810552</v>
      </c>
      <c r="AW13">
        <v>10</v>
      </c>
      <c r="AX13">
        <f>(R13*SUMPRODUCT(K14:$K$23, X14:$X$23)-$AZ$3*SUMPRODUCT(K13:$K$22, W14:$W$23))/Z13</f>
        <v>127.84162696550048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9"/>
        <v>8.5572000000000009E-2</v>
      </c>
      <c r="I14" s="5">
        <f t="shared" si="10"/>
        <v>1.085572</v>
      </c>
      <c r="J14">
        <f t="shared" si="11"/>
        <v>0.92117335377109955</v>
      </c>
      <c r="K14">
        <f t="shared" si="21"/>
        <v>0.40527987255529002</v>
      </c>
      <c r="L14" s="2">
        <v>11</v>
      </c>
      <c r="M14" s="6">
        <v>3.852E-3</v>
      </c>
      <c r="O14">
        <f t="shared" si="22"/>
        <v>218.24285432531235</v>
      </c>
      <c r="P14">
        <f t="shared" si="23"/>
        <v>10.912142716265619</v>
      </c>
      <c r="Q14" s="4">
        <f t="shared" si="24"/>
        <v>12.5</v>
      </c>
      <c r="R14">
        <f t="shared" si="0"/>
        <v>50000</v>
      </c>
      <c r="S14">
        <f t="shared" si="12"/>
        <v>124.59511625638521</v>
      </c>
      <c r="U14">
        <f t="shared" si="13"/>
        <v>3.852E-3</v>
      </c>
      <c r="V14">
        <f t="shared" si="14"/>
        <v>0.01</v>
      </c>
      <c r="W14">
        <f t="shared" si="15"/>
        <v>0.8746157096686048</v>
      </c>
      <c r="X14">
        <f t="shared" si="16"/>
        <v>3.3690197136434655E-3</v>
      </c>
      <c r="Y14">
        <f t="shared" si="17"/>
        <v>8.746157096686049E-3</v>
      </c>
      <c r="Z14">
        <f t="shared" si="18"/>
        <v>0.86250053285827533</v>
      </c>
      <c r="AB14">
        <f t="shared" si="19"/>
        <v>111.81229529362025</v>
      </c>
      <c r="AC14">
        <f t="shared" si="1"/>
        <v>107.46335416267101</v>
      </c>
      <c r="AE14">
        <f t="shared" si="2"/>
        <v>188.23457814809285</v>
      </c>
      <c r="AF14">
        <f t="shared" si="3"/>
        <v>-9.411728907404644</v>
      </c>
      <c r="AG14">
        <f t="shared" si="3"/>
        <v>-10.781256660728442</v>
      </c>
      <c r="AH14">
        <f t="shared" si="4"/>
        <v>-168.45098568217327</v>
      </c>
      <c r="AI14">
        <f t="shared" si="5"/>
        <v>-0.40939310221349956</v>
      </c>
      <c r="AJ14">
        <f t="shared" si="6"/>
        <v>4.3489411309492425</v>
      </c>
      <c r="AK14">
        <f t="shared" si="20"/>
        <v>24.870230588089843</v>
      </c>
      <c r="AL14">
        <f t="shared" si="7"/>
        <v>28.809778616825586</v>
      </c>
      <c r="AN14">
        <f t="shared" si="8"/>
        <v>76.287685842357845</v>
      </c>
      <c r="AO14">
        <f t="shared" si="8"/>
        <v>-3.814384292117893</v>
      </c>
      <c r="AP14">
        <f t="shared" si="8"/>
        <v>-4.3694263254458949</v>
      </c>
      <c r="AQ14">
        <f t="shared" si="8"/>
        <v>-68.269794009084166</v>
      </c>
      <c r="AR14">
        <f t="shared" si="8"/>
        <v>-0.16591878429010193</v>
      </c>
      <c r="AS14">
        <f t="shared" si="8"/>
        <v>1.7625383073015679</v>
      </c>
      <c r="AT14">
        <f t="shared" si="8"/>
        <v>10.079403883161728</v>
      </c>
      <c r="AU14">
        <f t="shared" si="8"/>
        <v>11.676023406173194</v>
      </c>
      <c r="AW14">
        <v>11</v>
      </c>
      <c r="AX14">
        <f>(R14*SUMPRODUCT(K15:$K$23, X15:$X$23)-$AZ$3*SUMPRODUCT(K14:$K$22, W15:$W$23))/Z14</f>
        <v>124.59511625638521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9"/>
        <v>8.5572000000000009E-2</v>
      </c>
      <c r="I15" s="5">
        <f t="shared" si="10"/>
        <v>1.085572</v>
      </c>
      <c r="J15">
        <f t="shared" si="11"/>
        <v>0.92117335377109955</v>
      </c>
      <c r="K15">
        <f t="shared" si="21"/>
        <v>0.37333301941768032</v>
      </c>
      <c r="L15" s="2">
        <v>12</v>
      </c>
      <c r="M15" s="6">
        <v>4.0049999999999999E-3</v>
      </c>
      <c r="O15">
        <f t="shared" si="22"/>
        <v>218.24285432531235</v>
      </c>
      <c r="P15">
        <f t="shared" si="23"/>
        <v>10.912142716265619</v>
      </c>
      <c r="Q15" s="4">
        <f t="shared" si="24"/>
        <v>12.5</v>
      </c>
      <c r="R15">
        <f t="shared" si="0"/>
        <v>50000</v>
      </c>
      <c r="S15">
        <f t="shared" si="12"/>
        <v>118.82278732869683</v>
      </c>
      <c r="U15">
        <f t="shared" si="13"/>
        <v>4.0049999999999999E-3</v>
      </c>
      <c r="V15">
        <f t="shared" si="14"/>
        <v>0.01</v>
      </c>
      <c r="W15">
        <f t="shared" si="15"/>
        <v>0.86250053285827533</v>
      </c>
      <c r="X15">
        <f t="shared" si="16"/>
        <v>3.4543146340973926E-3</v>
      </c>
      <c r="Y15">
        <f t="shared" si="17"/>
        <v>8.6250053285827528E-3</v>
      </c>
      <c r="Z15">
        <f t="shared" si="18"/>
        <v>0.85042121289559514</v>
      </c>
      <c r="AB15">
        <f t="shared" si="19"/>
        <v>107.46335416267101</v>
      </c>
      <c r="AC15">
        <f t="shared" si="1"/>
        <v>101.04941891970572</v>
      </c>
      <c r="AE15">
        <f t="shared" si="2"/>
        <v>185.59835288112882</v>
      </c>
      <c r="AF15">
        <f t="shared" si="3"/>
        <v>-9.2799176440564413</v>
      </c>
      <c r="AG15">
        <f t="shared" si="3"/>
        <v>-10.63026516119494</v>
      </c>
      <c r="AH15">
        <f t="shared" si="4"/>
        <v>-172.71573170486963</v>
      </c>
      <c r="AI15">
        <f t="shared" si="5"/>
        <v>-7.0275616289921743</v>
      </c>
      <c r="AJ15">
        <f t="shared" si="6"/>
        <v>6.4139352429652945</v>
      </c>
      <c r="AK15">
        <f t="shared" si="20"/>
        <v>24.283775282514842</v>
      </c>
      <c r="AL15">
        <f t="shared" si="7"/>
        <v>23.670148896487962</v>
      </c>
      <c r="AN15">
        <f t="shared" si="8"/>
        <v>69.289993480059948</v>
      </c>
      <c r="AO15">
        <f t="shared" si="8"/>
        <v>-3.4644996740029974</v>
      </c>
      <c r="AP15">
        <f t="shared" si="8"/>
        <v>-3.9686289898394809</v>
      </c>
      <c r="AQ15">
        <f t="shared" si="8"/>
        <v>-64.480485618312954</v>
      </c>
      <c r="AR15">
        <f t="shared" si="8"/>
        <v>-2.6236208020954805</v>
      </c>
      <c r="AS15">
        <f t="shared" si="8"/>
        <v>2.3945338106057066</v>
      </c>
      <c r="AT15">
        <f t="shared" si="8"/>
        <v>9.0659351490816995</v>
      </c>
      <c r="AU15">
        <f t="shared" si="8"/>
        <v>8.8368481575919251</v>
      </c>
      <c r="AW15">
        <v>12</v>
      </c>
      <c r="AX15">
        <f>(R15*SUMPRODUCT(K16:$K$23, X16:$X$23)-$AZ$3*SUMPRODUCT(K15:$K$22, W16:$W$23))/Z15</f>
        <v>118.82278732869683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9"/>
        <v>8.5572000000000009E-2</v>
      </c>
      <c r="I16" s="5">
        <f t="shared" si="10"/>
        <v>1.085572</v>
      </c>
      <c r="J16">
        <f t="shared" si="11"/>
        <v>0.92117335377109955</v>
      </c>
      <c r="K16">
        <f t="shared" si="21"/>
        <v>0.34390442957047562</v>
      </c>
      <c r="L16" s="2">
        <v>13</v>
      </c>
      <c r="M16" s="6">
        <v>4.1640000000000002E-3</v>
      </c>
      <c r="O16">
        <f t="shared" si="22"/>
        <v>218.24285432531235</v>
      </c>
      <c r="P16">
        <f t="shared" si="23"/>
        <v>10.912142716265619</v>
      </c>
      <c r="Q16" s="4">
        <f t="shared" si="24"/>
        <v>12.5</v>
      </c>
      <c r="R16">
        <f t="shared" si="0"/>
        <v>50000</v>
      </c>
      <c r="S16">
        <f t="shared" si="12"/>
        <v>110.80797905248261</v>
      </c>
      <c r="U16">
        <f t="shared" si="13"/>
        <v>4.1640000000000002E-3</v>
      </c>
      <c r="V16">
        <f t="shared" si="14"/>
        <v>0.01</v>
      </c>
      <c r="W16">
        <f t="shared" si="15"/>
        <v>0.85042121289559514</v>
      </c>
      <c r="X16">
        <f t="shared" si="16"/>
        <v>3.5411539304972582E-3</v>
      </c>
      <c r="Y16">
        <f t="shared" si="17"/>
        <v>8.5042121289559524E-3</v>
      </c>
      <c r="Z16">
        <f t="shared" si="18"/>
        <v>0.83837584683614197</v>
      </c>
      <c r="AB16">
        <f t="shared" si="19"/>
        <v>101.04941891970572</v>
      </c>
      <c r="AC16">
        <f t="shared" si="1"/>
        <v>92.898733274326588</v>
      </c>
      <c r="AE16">
        <f t="shared" si="2"/>
        <v>182.96953781092051</v>
      </c>
      <c r="AF16">
        <f t="shared" si="3"/>
        <v>-9.1484768905460268</v>
      </c>
      <c r="AG16">
        <f t="shared" si="3"/>
        <v>-10.479698085451775</v>
      </c>
      <c r="AH16">
        <f t="shared" si="4"/>
        <v>-177.05769652486291</v>
      </c>
      <c r="AI16">
        <f t="shared" si="5"/>
        <v>-13.7163336899402</v>
      </c>
      <c r="AJ16">
        <f t="shared" si="6"/>
        <v>8.1506856453791272</v>
      </c>
      <c r="AK16">
        <f t="shared" si="20"/>
        <v>23.521216700875343</v>
      </c>
      <c r="AL16">
        <f t="shared" si="7"/>
        <v>17.95556865631427</v>
      </c>
      <c r="AN16">
        <f t="shared" si="8"/>
        <v>62.924034529638192</v>
      </c>
      <c r="AO16">
        <f t="shared" si="8"/>
        <v>-3.1462017264819098</v>
      </c>
      <c r="AP16">
        <f t="shared" si="8"/>
        <v>-3.6040145921480979</v>
      </c>
      <c r="AQ16">
        <f t="shared" si="8"/>
        <v>-60.890926124445365</v>
      </c>
      <c r="AR16">
        <f t="shared" si="8"/>
        <v>-4.7171079134371814</v>
      </c>
      <c r="AS16">
        <f t="shared" si="8"/>
        <v>2.8030568974823726</v>
      </c>
      <c r="AT16">
        <f t="shared" si="8"/>
        <v>8.0890506123180792</v>
      </c>
      <c r="AU16">
        <f t="shared" si="8"/>
        <v>6.1749995963632704</v>
      </c>
      <c r="AW16">
        <v>13</v>
      </c>
      <c r="AX16">
        <f>(R16*SUMPRODUCT(K17:$K$23, X17:$X$23)-$AZ$3*SUMPRODUCT(K16:$K$22, W17:$W$23))/Z16</f>
        <v>110.80797905248261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9"/>
        <v>8.5572000000000009E-2</v>
      </c>
      <c r="I17" s="5">
        <f t="shared" si="10"/>
        <v>1.085572</v>
      </c>
      <c r="J17">
        <f t="shared" si="11"/>
        <v>0.92117335377109955</v>
      </c>
      <c r="K17">
        <f t="shared" si="21"/>
        <v>0.31679559676417191</v>
      </c>
      <c r="L17" s="2">
        <v>14</v>
      </c>
      <c r="M17" s="6">
        <v>4.3350000000000003E-3</v>
      </c>
      <c r="O17">
        <f t="shared" si="22"/>
        <v>218.24285432531235</v>
      </c>
      <c r="P17">
        <f t="shared" si="23"/>
        <v>10.912142716265619</v>
      </c>
      <c r="Q17" s="4">
        <f t="shared" si="24"/>
        <v>12.5</v>
      </c>
      <c r="R17">
        <f t="shared" si="0"/>
        <v>50000</v>
      </c>
      <c r="S17">
        <f t="shared" si="12"/>
        <v>100.71432164297018</v>
      </c>
      <c r="U17">
        <f t="shared" si="13"/>
        <v>4.3350000000000003E-3</v>
      </c>
      <c r="V17">
        <f t="shared" si="14"/>
        <v>0.01</v>
      </c>
      <c r="W17">
        <f t="shared" si="15"/>
        <v>0.83837584683614197</v>
      </c>
      <c r="X17">
        <f t="shared" si="16"/>
        <v>3.6343592960346757E-3</v>
      </c>
      <c r="Y17">
        <f t="shared" si="17"/>
        <v>8.3837584683614207E-3</v>
      </c>
      <c r="Z17">
        <f t="shared" si="18"/>
        <v>0.82635772907174587</v>
      </c>
      <c r="AB17">
        <f t="shared" si="19"/>
        <v>92.898733274326588</v>
      </c>
      <c r="AC17">
        <f t="shared" si="1"/>
        <v>83.226058117886225</v>
      </c>
      <c r="AE17">
        <f t="shared" si="2"/>
        <v>180.34666948640097</v>
      </c>
      <c r="AF17">
        <f t="shared" si="3"/>
        <v>-9.0173334743200488</v>
      </c>
      <c r="AG17">
        <f t="shared" si="3"/>
        <v>-10.329471613396823</v>
      </c>
      <c r="AH17">
        <f t="shared" si="4"/>
        <v>-181.71796480173379</v>
      </c>
      <c r="AI17">
        <f t="shared" si="5"/>
        <v>-20.718100403049704</v>
      </c>
      <c r="AJ17">
        <f t="shared" si="6"/>
        <v>9.6726751564403628</v>
      </c>
      <c r="AK17">
        <f t="shared" si="20"/>
        <v>22.610524344976465</v>
      </c>
      <c r="AL17">
        <f t="shared" si="7"/>
        <v>11.565099098367124</v>
      </c>
      <c r="AN17">
        <f t="shared" si="8"/>
        <v>57.133030784375265</v>
      </c>
      <c r="AO17">
        <f t="shared" si="8"/>
        <v>-2.8566515392187632</v>
      </c>
      <c r="AP17">
        <f t="shared" si="8"/>
        <v>-3.2723311240246202</v>
      </c>
      <c r="AQ17">
        <f t="shared" si="8"/>
        <v>-57.56745110213604</v>
      </c>
      <c r="AR17">
        <f t="shared" si="8"/>
        <v>-6.5634029810041614</v>
      </c>
      <c r="AS17">
        <f t="shared" si="8"/>
        <v>3.0642608984905046</v>
      </c>
      <c r="AT17">
        <f t="shared" si="8"/>
        <v>7.1629145530176563</v>
      </c>
      <c r="AU17">
        <f t="shared" si="8"/>
        <v>3.6637724705039996</v>
      </c>
      <c r="AW17">
        <v>14</v>
      </c>
      <c r="AX17">
        <f>(R17*SUMPRODUCT(K18:$K$23, X18:$X$23)-$AZ$3*SUMPRODUCT(K17:$K$22, W18:$W$23))/Z17</f>
        <v>100.71432164297018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9"/>
        <v>8.5572000000000009E-2</v>
      </c>
      <c r="I18" s="5">
        <f t="shared" si="10"/>
        <v>1.085572</v>
      </c>
      <c r="J18">
        <f t="shared" si="11"/>
        <v>0.92117335377109955</v>
      </c>
      <c r="K18">
        <f t="shared" si="21"/>
        <v>0.29182366233116913</v>
      </c>
      <c r="L18" s="2">
        <v>15</v>
      </c>
      <c r="M18" s="6">
        <v>4.522E-3</v>
      </c>
      <c r="O18">
        <f t="shared" si="22"/>
        <v>218.24285432531235</v>
      </c>
      <c r="P18">
        <f t="shared" si="23"/>
        <v>10.912142716265619</v>
      </c>
      <c r="Q18" s="4">
        <f t="shared" si="24"/>
        <v>12.5</v>
      </c>
      <c r="R18">
        <f t="shared" si="0"/>
        <v>50000</v>
      </c>
      <c r="S18">
        <f t="shared" si="12"/>
        <v>88.645132126952788</v>
      </c>
      <c r="U18">
        <f t="shared" si="13"/>
        <v>4.522E-3</v>
      </c>
      <c r="V18">
        <f t="shared" si="14"/>
        <v>0.01</v>
      </c>
      <c r="W18">
        <f t="shared" si="15"/>
        <v>0.82635772907174587</v>
      </c>
      <c r="X18">
        <f t="shared" si="16"/>
        <v>3.7367896508624346E-3</v>
      </c>
      <c r="Y18">
        <f t="shared" si="17"/>
        <v>8.2635772907174582E-3</v>
      </c>
      <c r="Z18">
        <f t="shared" si="18"/>
        <v>0.81435736213016596</v>
      </c>
      <c r="AB18">
        <f t="shared" si="19"/>
        <v>83.226058117886225</v>
      </c>
      <c r="AC18">
        <f t="shared" si="1"/>
        <v>72.188815964585302</v>
      </c>
      <c r="AE18">
        <f t="shared" si="2"/>
        <v>177.72767515211945</v>
      </c>
      <c r="AF18">
        <f t="shared" si="3"/>
        <v>-8.886383757605973</v>
      </c>
      <c r="AG18">
        <f t="shared" si="3"/>
        <v>-10.179467026627075</v>
      </c>
      <c r="AH18">
        <f t="shared" si="4"/>
        <v>-186.83948254312173</v>
      </c>
      <c r="AI18">
        <f t="shared" si="5"/>
        <v>-28.177658175235337</v>
      </c>
      <c r="AJ18">
        <f t="shared" si="6"/>
        <v>11.037242153300923</v>
      </c>
      <c r="AK18">
        <f t="shared" si="20"/>
        <v>21.569907232475067</v>
      </c>
      <c r="AL18">
        <f t="shared" si="7"/>
        <v>4.4294912105406539</v>
      </c>
      <c r="AN18">
        <f t="shared" si="8"/>
        <v>51.865141060495823</v>
      </c>
      <c r="AO18">
        <f t="shared" si="8"/>
        <v>-2.5932570530247916</v>
      </c>
      <c r="AP18">
        <f t="shared" si="8"/>
        <v>-2.9706093482896896</v>
      </c>
      <c r="AQ18">
        <f t="shared" si="8"/>
        <v>-54.524182063794328</v>
      </c>
      <c r="AR18">
        <f t="shared" si="8"/>
        <v>-8.2229074046129842</v>
      </c>
      <c r="AS18">
        <f t="shared" si="8"/>
        <v>3.2209284272122347</v>
      </c>
      <c r="AT18">
        <f t="shared" si="8"/>
        <v>6.2946093247244468</v>
      </c>
      <c r="AU18">
        <f t="shared" si="8"/>
        <v>1.2926303473236973</v>
      </c>
      <c r="AW18">
        <v>15</v>
      </c>
      <c r="AX18">
        <f>(R18*SUMPRODUCT(K19:$K$23, X19:$X$23)-$AZ$3*SUMPRODUCT(K18:$K$22, W19:$W$23))/Z18</f>
        <v>88.645132126952788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9"/>
        <v>8.5572000000000009E-2</v>
      </c>
      <c r="I19" s="5">
        <f t="shared" si="10"/>
        <v>1.085572</v>
      </c>
      <c r="J19">
        <f t="shared" si="11"/>
        <v>0.92117335377109955</v>
      </c>
      <c r="K19">
        <f t="shared" si="21"/>
        <v>0.26882018173936795</v>
      </c>
      <c r="L19" s="2">
        <v>16</v>
      </c>
      <c r="M19" s="6">
        <v>4.7470000000000004E-3</v>
      </c>
      <c r="O19">
        <f t="shared" si="22"/>
        <v>218.24285432531235</v>
      </c>
      <c r="P19">
        <f t="shared" si="23"/>
        <v>10.912142716265619</v>
      </c>
      <c r="Q19" s="4">
        <f t="shared" si="24"/>
        <v>12.5</v>
      </c>
      <c r="R19">
        <f t="shared" si="0"/>
        <v>50000</v>
      </c>
      <c r="S19">
        <f t="shared" si="12"/>
        <v>74.414651459930752</v>
      </c>
      <c r="U19">
        <f t="shared" si="13"/>
        <v>4.7470000000000004E-3</v>
      </c>
      <c r="V19">
        <f t="shared" si="14"/>
        <v>0.01</v>
      </c>
      <c r="W19">
        <f t="shared" si="15"/>
        <v>0.81435736213016596</v>
      </c>
      <c r="X19">
        <f t="shared" si="16"/>
        <v>3.8657543980318981E-3</v>
      </c>
      <c r="Y19">
        <f t="shared" si="17"/>
        <v>8.1435736213016606E-3</v>
      </c>
      <c r="Z19">
        <f t="shared" si="18"/>
        <v>0.80234803411083233</v>
      </c>
      <c r="AB19">
        <f t="shared" si="19"/>
        <v>72.188815964585302</v>
      </c>
      <c r="AC19">
        <f t="shared" si="1"/>
        <v>59.70644930791822</v>
      </c>
      <c r="AE19">
        <f t="shared" si="2"/>
        <v>175.10672512665113</v>
      </c>
      <c r="AF19">
        <f t="shared" si="3"/>
        <v>-8.7553362563325567</v>
      </c>
      <c r="AG19">
        <f t="shared" si="3"/>
        <v>-10.029350426385404</v>
      </c>
      <c r="AH19">
        <f t="shared" si="4"/>
        <v>-193.2877199015949</v>
      </c>
      <c r="AI19">
        <f t="shared" si="5"/>
        <v>-36.965681457661731</v>
      </c>
      <c r="AJ19">
        <f t="shared" si="6"/>
        <v>12.482366656667082</v>
      </c>
      <c r="AK19">
        <f t="shared" si="20"/>
        <v>20.412362408132395</v>
      </c>
      <c r="AL19">
        <f t="shared" si="7"/>
        <v>-4.0709523928622531</v>
      </c>
      <c r="AN19">
        <f t="shared" si="8"/>
        <v>47.072221672331906</v>
      </c>
      <c r="AO19">
        <f t="shared" si="8"/>
        <v>-2.3536110836165953</v>
      </c>
      <c r="AP19">
        <f t="shared" si="8"/>
        <v>-2.6960918043487316</v>
      </c>
      <c r="AQ19">
        <f t="shared" si="8"/>
        <v>-51.959639991934786</v>
      </c>
      <c r="AR19">
        <f t="shared" si="8"/>
        <v>-9.9371212075682109</v>
      </c>
      <c r="AS19">
        <f t="shared" si="8"/>
        <v>3.3555120731826715</v>
      </c>
      <c r="AT19">
        <f t="shared" si="8"/>
        <v>5.4872549722839929</v>
      </c>
      <c r="AU19">
        <f t="shared" si="8"/>
        <v>-1.0943541621015458</v>
      </c>
      <c r="AW19">
        <v>16</v>
      </c>
      <c r="AX19">
        <f>(R19*SUMPRODUCT(K20:$K$23, X20:$X$23)-$AZ$3*SUMPRODUCT(K19:$K$22, W20:$W$23))/Z19</f>
        <v>74.414651459930752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9"/>
        <v>8.5572000000000009E-2</v>
      </c>
      <c r="I20" s="5">
        <f t="shared" si="10"/>
        <v>1.085572</v>
      </c>
      <c r="J20">
        <f t="shared" si="11"/>
        <v>0.92117335377109955</v>
      </c>
      <c r="K20">
        <f t="shared" si="21"/>
        <v>0.24762998837421007</v>
      </c>
      <c r="L20" s="2">
        <v>17</v>
      </c>
      <c r="M20" s="6">
        <v>4.9870000000000001E-3</v>
      </c>
      <c r="O20">
        <f t="shared" si="22"/>
        <v>218.24285432531235</v>
      </c>
      <c r="P20">
        <f t="shared" si="23"/>
        <v>10.912142716265619</v>
      </c>
      <c r="Q20" s="4">
        <f t="shared" si="24"/>
        <v>12.5</v>
      </c>
      <c r="R20">
        <f t="shared" si="0"/>
        <v>50000</v>
      </c>
      <c r="S20">
        <f t="shared" si="12"/>
        <v>58.195641003413073</v>
      </c>
      <c r="U20">
        <f t="shared" si="13"/>
        <v>4.9870000000000001E-3</v>
      </c>
      <c r="V20">
        <f t="shared" si="14"/>
        <v>0.01</v>
      </c>
      <c r="W20">
        <f t="shared" si="15"/>
        <v>0.80234803411083233</v>
      </c>
      <c r="X20">
        <f t="shared" si="16"/>
        <v>4.0013096461107211E-3</v>
      </c>
      <c r="Y20">
        <f t="shared" si="17"/>
        <v>8.0234803411083234E-3</v>
      </c>
      <c r="Z20">
        <f t="shared" si="18"/>
        <v>0.79032324412361332</v>
      </c>
      <c r="AB20">
        <f t="shared" si="19"/>
        <v>59.70644930791822</v>
      </c>
      <c r="AC20">
        <f t="shared" si="1"/>
        <v>45.993367791670593</v>
      </c>
      <c r="AE20">
        <f t="shared" si="2"/>
        <v>172.48240063717802</v>
      </c>
      <c r="AF20">
        <f t="shared" si="3"/>
        <v>-8.6241200318589009</v>
      </c>
      <c r="AG20">
        <f t="shared" si="3"/>
        <v>-9.8790405515451667</v>
      </c>
      <c r="AH20">
        <f t="shared" si="4"/>
        <v>-200.06548230553605</v>
      </c>
      <c r="AI20">
        <f t="shared" si="5"/>
        <v>-46.086242251762087</v>
      </c>
      <c r="AJ20">
        <f t="shared" si="6"/>
        <v>13.713081516247627</v>
      </c>
      <c r="AK20">
        <f t="shared" si="20"/>
        <v>19.130881068135547</v>
      </c>
      <c r="AL20">
        <f t="shared" si="7"/>
        <v>-13.242279667378913</v>
      </c>
      <c r="AN20">
        <f t="shared" si="8"/>
        <v>42.711814864540237</v>
      </c>
      <c r="AO20">
        <f t="shared" si="8"/>
        <v>-2.135590743227012</v>
      </c>
      <c r="AP20">
        <f t="shared" si="8"/>
        <v>-2.4463466969274794</v>
      </c>
      <c r="AQ20">
        <f t="shared" si="8"/>
        <v>-49.542213057400623</v>
      </c>
      <c r="AR20">
        <f t="shared" si="8"/>
        <v>-11.412335633014875</v>
      </c>
      <c r="AS20">
        <f t="shared" si="8"/>
        <v>3.3957702164429948</v>
      </c>
      <c r="AT20">
        <f t="shared" si="8"/>
        <v>4.7373798564908016</v>
      </c>
      <c r="AU20">
        <f t="shared" si="8"/>
        <v>-3.2791855600810789</v>
      </c>
      <c r="AW20">
        <v>17</v>
      </c>
      <c r="AX20">
        <f>(R20*SUMPRODUCT(K21:$K$23, X21:$X$23)-$AZ$3*SUMPRODUCT(K20:$K$22, W21:$W$23))/Z20</f>
        <v>58.195641003413073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9"/>
        <v>8.5572000000000009E-2</v>
      </c>
      <c r="I21" s="5">
        <f t="shared" si="10"/>
        <v>1.085572</v>
      </c>
      <c r="J21">
        <f t="shared" si="11"/>
        <v>0.92117335377109955</v>
      </c>
      <c r="K21">
        <f t="shared" si="21"/>
        <v>0.22811014688496947</v>
      </c>
      <c r="L21" s="2">
        <v>18</v>
      </c>
      <c r="M21" s="6">
        <v>5.2249999999999996E-3</v>
      </c>
      <c r="O21">
        <f t="shared" si="22"/>
        <v>218.24285432531235</v>
      </c>
      <c r="P21">
        <f t="shared" si="23"/>
        <v>10.912142716265619</v>
      </c>
      <c r="Q21" s="4">
        <f t="shared" si="24"/>
        <v>12.5</v>
      </c>
      <c r="R21">
        <f t="shared" si="0"/>
        <v>50000</v>
      </c>
      <c r="S21">
        <f t="shared" si="12"/>
        <v>40.351534918121125</v>
      </c>
      <c r="U21">
        <f t="shared" si="13"/>
        <v>5.2249999999999996E-3</v>
      </c>
      <c r="V21">
        <f t="shared" si="14"/>
        <v>0.01</v>
      </c>
      <c r="W21">
        <f t="shared" si="15"/>
        <v>0.79032324412361332</v>
      </c>
      <c r="X21">
        <f t="shared" si="16"/>
        <v>4.129438950545879E-3</v>
      </c>
      <c r="Y21">
        <f t="shared" si="17"/>
        <v>7.9032324412361341E-3</v>
      </c>
      <c r="Z21">
        <f t="shared" si="18"/>
        <v>0.77829057273183133</v>
      </c>
      <c r="AB21">
        <f t="shared" si="19"/>
        <v>45.993367791670593</v>
      </c>
      <c r="AC21">
        <f t="shared" si="1"/>
        <v>31.405219222032979</v>
      </c>
      <c r="AE21">
        <f t="shared" si="2"/>
        <v>169.856356087477</v>
      </c>
      <c r="AF21">
        <f t="shared" si="3"/>
        <v>-8.4928178043738498</v>
      </c>
      <c r="AG21">
        <f t="shared" si="3"/>
        <v>-9.7286321591478924</v>
      </c>
      <c r="AH21">
        <f t="shared" si="4"/>
        <v>-206.47194752729396</v>
      </c>
      <c r="AI21">
        <f t="shared" si="5"/>
        <v>-54.837041403338702</v>
      </c>
      <c r="AJ21">
        <f t="shared" si="6"/>
        <v>14.588148569637614</v>
      </c>
      <c r="AK21">
        <f t="shared" si="20"/>
        <v>17.743945166630539</v>
      </c>
      <c r="AL21">
        <f t="shared" si="7"/>
        <v>-22.504947667070553</v>
      </c>
      <c r="AN21">
        <f t="shared" si="8"/>
        <v>38.745958336460056</v>
      </c>
      <c r="AO21">
        <f t="shared" si="8"/>
        <v>-1.9372979168230029</v>
      </c>
      <c r="AP21">
        <f t="shared" si="8"/>
        <v>-2.2191997108130632</v>
      </c>
      <c r="AQ21">
        <f t="shared" si="8"/>
        <v>-47.098346278076733</v>
      </c>
      <c r="AR21">
        <f t="shared" si="8"/>
        <v>-12.508885569252744</v>
      </c>
      <c r="AS21">
        <f t="shared" si="8"/>
        <v>3.3277047129997932</v>
      </c>
      <c r="AT21">
        <f t="shared" si="8"/>
        <v>4.0475739382789362</v>
      </c>
      <c r="AU21">
        <f t="shared" si="8"/>
        <v>-5.1336069179740145</v>
      </c>
      <c r="AW21">
        <v>18</v>
      </c>
      <c r="AX21">
        <f>(R21*SUMPRODUCT(K22:$K$23, X22:$X$23)-$AZ$3*SUMPRODUCT(K21:$K$22, W22:$W$23))/Z21</f>
        <v>40.351534918121125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9"/>
        <v>8.5572000000000009E-2</v>
      </c>
      <c r="I22" s="5">
        <f t="shared" si="10"/>
        <v>1.085572</v>
      </c>
      <c r="J22">
        <f t="shared" si="11"/>
        <v>0.92117335377109955</v>
      </c>
      <c r="K22">
        <f t="shared" si="21"/>
        <v>0.21012898903524546</v>
      </c>
      <c r="L22" s="2">
        <v>19</v>
      </c>
      <c r="M22" s="6">
        <v>5.4879999999999998E-3</v>
      </c>
      <c r="O22">
        <f t="shared" si="22"/>
        <v>218.24285432531235</v>
      </c>
      <c r="P22">
        <f t="shared" si="23"/>
        <v>10.912142716265619</v>
      </c>
      <c r="Q22" s="4">
        <f t="shared" si="24"/>
        <v>12.5</v>
      </c>
      <c r="R22">
        <f t="shared" si="0"/>
        <v>50000</v>
      </c>
      <c r="S22">
        <f t="shared" si="12"/>
        <v>20.908733324426841</v>
      </c>
      <c r="U22">
        <f t="shared" si="13"/>
        <v>5.4879999999999998E-3</v>
      </c>
      <c r="V22">
        <f t="shared" si="14"/>
        <v>0.01</v>
      </c>
      <c r="W22">
        <f t="shared" si="15"/>
        <v>0.77829057273183133</v>
      </c>
      <c r="X22">
        <f t="shared" si="16"/>
        <v>4.27125866315229E-3</v>
      </c>
      <c r="Y22">
        <f t="shared" si="17"/>
        <v>7.7829057273183138E-3</v>
      </c>
      <c r="Z22">
        <f t="shared" si="18"/>
        <v>0.76623640834136075</v>
      </c>
      <c r="AB22">
        <f t="shared" si="19"/>
        <v>31.405219222032979</v>
      </c>
      <c r="AC22">
        <f t="shared" si="1"/>
        <v>16.021032725476143</v>
      </c>
      <c r="AE22">
        <f t="shared" si="2"/>
        <v>167.22562084439414</v>
      </c>
      <c r="AF22">
        <f t="shared" si="3"/>
        <v>-8.3612810422197086</v>
      </c>
      <c r="AG22">
        <f t="shared" si="3"/>
        <v>-9.5779551042670086</v>
      </c>
      <c r="AH22">
        <f t="shared" si="4"/>
        <v>-213.56293315761451</v>
      </c>
      <c r="AI22">
        <f t="shared" si="5"/>
        <v>-64.276548459707072</v>
      </c>
      <c r="AJ22">
        <f t="shared" si="6"/>
        <v>15.384186496556836</v>
      </c>
      <c r="AK22">
        <f t="shared" si="20"/>
        <v>16.281746704819479</v>
      </c>
      <c r="AL22">
        <f t="shared" si="7"/>
        <v>-32.610615258330753</v>
      </c>
      <c r="AN22">
        <f t="shared" si="8"/>
        <v>35.138950648823808</v>
      </c>
      <c r="AO22">
        <f t="shared" si="8"/>
        <v>-1.756947532441191</v>
      </c>
      <c r="AP22">
        <f t="shared" si="8"/>
        <v>-2.0126060230845955</v>
      </c>
      <c r="AQ22">
        <f t="shared" si="8"/>
        <v>-44.875763239811242</v>
      </c>
      <c r="AR22">
        <f t="shared" si="8"/>
        <v>-13.50636614651321</v>
      </c>
      <c r="AS22">
        <f t="shared" si="8"/>
        <v>3.2326635556511629</v>
      </c>
      <c r="AT22">
        <f t="shared" si="8"/>
        <v>3.4212669748116564</v>
      </c>
      <c r="AU22">
        <f t="shared" si="8"/>
        <v>-6.852435616050391</v>
      </c>
      <c r="AW22">
        <v>19</v>
      </c>
      <c r="AX22">
        <f>(R22*SUMPRODUCT(K23:$K$23, X23:$X$23)-$AZ$3*SUMPRODUCT(K22:$K$22, W23:$W$23))/Z22</f>
        <v>20.908733324426841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9"/>
        <v>8.5572000000000009E-2</v>
      </c>
      <c r="I23" s="5">
        <f t="shared" si="10"/>
        <v>1.085572</v>
      </c>
      <c r="J23">
        <f t="shared" si="11"/>
        <v>0.92117335377109955</v>
      </c>
      <c r="K23">
        <f t="shared" si="21"/>
        <v>0.19356522555412767</v>
      </c>
      <c r="L23" s="2">
        <v>20</v>
      </c>
      <c r="M23" s="6">
        <v>5.7670000000000004E-3</v>
      </c>
      <c r="O23">
        <f t="shared" si="22"/>
        <v>218.24285432531235</v>
      </c>
      <c r="P23">
        <f t="shared" si="23"/>
        <v>10.912142716265619</v>
      </c>
      <c r="Q23" s="4">
        <f t="shared" si="24"/>
        <v>12.5</v>
      </c>
      <c r="R23">
        <f t="shared" si="0"/>
        <v>50000</v>
      </c>
      <c r="S23">
        <f t="shared" si="12"/>
        <v>21.243682465866151</v>
      </c>
      <c r="U23">
        <f t="shared" si="13"/>
        <v>5.7670000000000004E-3</v>
      </c>
      <c r="V23">
        <f t="shared" si="14"/>
        <v>0.01</v>
      </c>
      <c r="W23">
        <f t="shared" si="15"/>
        <v>0.76623640834136075</v>
      </c>
      <c r="X23">
        <f t="shared" si="16"/>
        <v>4.4188853669046282E-3</v>
      </c>
      <c r="Y23">
        <f t="shared" si="17"/>
        <v>7.6623640834136081E-3</v>
      </c>
      <c r="Z23">
        <f t="shared" si="18"/>
        <v>0.75415515889104257</v>
      </c>
      <c r="AB23">
        <f t="shared" si="19"/>
        <v>16.021032725476143</v>
      </c>
      <c r="AC23">
        <f t="shared" si="1"/>
        <v>16.021032725476143</v>
      </c>
      <c r="AE23">
        <f t="shared" si="2"/>
        <v>164.5889744805406</v>
      </c>
      <c r="AF23">
        <f t="shared" si="3"/>
        <v>-8.22944872402703</v>
      </c>
      <c r="AG23">
        <f t="shared" si="3"/>
        <v>-9.426939486138032</v>
      </c>
      <c r="AH23">
        <f t="shared" si="4"/>
        <v>-220.94426834523142</v>
      </c>
      <c r="AI23">
        <f t="shared" si="5"/>
        <v>-74.011682074855884</v>
      </c>
      <c r="AJ23">
        <f t="shared" si="6"/>
        <v>0</v>
      </c>
      <c r="AK23">
        <f t="shared" si="20"/>
        <v>14.750949150420825</v>
      </c>
      <c r="AL23">
        <f t="shared" si="7"/>
        <v>-59.260732924435061</v>
      </c>
      <c r="AN23">
        <f t="shared" si="8"/>
        <v>31.858701969048404</v>
      </c>
      <c r="AO23">
        <f t="shared" si="8"/>
        <v>-1.5929350984524202</v>
      </c>
      <c r="AP23">
        <f t="shared" si="8"/>
        <v>-1.8247276679194206</v>
      </c>
      <c r="AQ23">
        <f t="shared" si="8"/>
        <v>-42.767127137136427</v>
      </c>
      <c r="AR23">
        <f t="shared" si="8"/>
        <v>-14.326087934459867</v>
      </c>
      <c r="AS23">
        <f t="shared" si="8"/>
        <v>0</v>
      </c>
      <c r="AT23">
        <f t="shared" si="8"/>
        <v>2.8552707994386748</v>
      </c>
      <c r="AU23">
        <f t="shared" si="8"/>
        <v>-11.470817135021193</v>
      </c>
      <c r="AW23">
        <v>20</v>
      </c>
      <c r="AX23">
        <f>(R23*SUMPRODUCT(K$23:$K24, X$23:$X24)-$AZ$3*SUMPRODUCT(K$22:$K23, W$23:$W24))/Z23</f>
        <v>21.243682465866151</v>
      </c>
    </row>
    <row r="25" spans="5:50" x14ac:dyDescent="0.25">
      <c r="AN25" s="8">
        <f t="shared" ref="AN25:AU25" si="25">SUM(AN3:AN23)</f>
        <v>1873.5234056706411</v>
      </c>
      <c r="AO25" s="8">
        <f t="shared" si="25"/>
        <v>-257.35831102751638</v>
      </c>
      <c r="AP25" s="8">
        <f t="shared" si="25"/>
        <v>-194.80725935234813</v>
      </c>
      <c r="AQ25" s="8">
        <f t="shared" si="25"/>
        <v>-1552.8201044503965</v>
      </c>
      <c r="AR25" s="8">
        <f t="shared" si="25"/>
        <v>-131.46226915961984</v>
      </c>
      <c r="AS25" s="8">
        <f t="shared" si="25"/>
        <v>-61.372681703538554</v>
      </c>
      <c r="AT25" s="8">
        <f t="shared" si="25"/>
        <v>192.83495086315813</v>
      </c>
      <c r="AU25" s="9">
        <f t="shared" si="25"/>
        <v>-2.7178259642823832E-13</v>
      </c>
    </row>
    <row r="29" spans="5:50" x14ac:dyDescent="0.25">
      <c r="AE29" s="10"/>
      <c r="AF29" s="10"/>
      <c r="AG29" s="10"/>
      <c r="AH29" s="10"/>
      <c r="AI29" s="10"/>
      <c r="AJ29" s="10"/>
      <c r="AK29" s="10"/>
      <c r="AL29" s="10"/>
    </row>
  </sheetData>
  <conditionalFormatting sqref="AN25:AU25">
    <cfRule type="cellIs" dxfId="93" priority="1" operator="lessThan">
      <formula>0</formula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4B04EA-2149-4444-9F97-DBFB56126B34}">
  <dimension ref="A1:AZ29"/>
  <sheetViews>
    <sheetView workbookViewId="0">
      <selection activeCell="J53" sqref="J53"/>
    </sheetView>
  </sheetViews>
  <sheetFormatPr defaultRowHeight="15" x14ac:dyDescent="0.25"/>
  <cols>
    <col min="3" max="3" width="9.28515625" bestFit="1" customWidth="1"/>
    <col min="6" max="9" width="9.140625" bestFit="1" customWidth="1"/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</cols>
  <sheetData>
    <row r="1" spans="1:52" x14ac:dyDescent="0.25">
      <c r="A1" t="s">
        <v>44</v>
      </c>
      <c r="Q1" s="1" t="s">
        <v>1</v>
      </c>
      <c r="W1" s="1" t="s">
        <v>2</v>
      </c>
      <c r="AC1" s="1" t="s">
        <v>3</v>
      </c>
      <c r="AQ1" s="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42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2">
        <v>317.5275882815381</v>
      </c>
      <c r="K3">
        <v>1</v>
      </c>
      <c r="L3" s="2">
        <v>0</v>
      </c>
      <c r="O3">
        <f>$C$3</f>
        <v>317.5275882815381</v>
      </c>
      <c r="P3">
        <f>O3*B5</f>
        <v>254.0220706252305</v>
      </c>
      <c r="Q3" s="4">
        <f>B8</f>
        <v>100</v>
      </c>
      <c r="R3">
        <f t="shared" ref="R3:R23" si="0">$C$6</f>
        <v>50000</v>
      </c>
      <c r="S3">
        <f>AX3</f>
        <v>0</v>
      </c>
      <c r="W3">
        <v>1</v>
      </c>
      <c r="Z3">
        <v>1</v>
      </c>
      <c r="AC3">
        <f t="shared" ref="AC3:AC23" si="1">S3*Z3</f>
        <v>0</v>
      </c>
      <c r="AE3">
        <f t="shared" ref="AE3:AE23" si="2">$Z3*O3</f>
        <v>317.5275882815381</v>
      </c>
      <c r="AF3">
        <f t="shared" ref="AF3:AG23" si="3">-$Z3*P3</f>
        <v>-254.0220706252305</v>
      </c>
      <c r="AG3">
        <f t="shared" si="3"/>
        <v>-100</v>
      </c>
      <c r="AH3">
        <f t="shared" ref="AH3:AH23" si="4">-X3*R3</f>
        <v>0</v>
      </c>
      <c r="AI3">
        <f t="shared" ref="AI3:AI23" si="5">SUM(AE3:AH3)</f>
        <v>-36.494482343692397</v>
      </c>
      <c r="AJ3">
        <f t="shared" ref="AJ3:AJ23" si="6">AB3-AC3</f>
        <v>0</v>
      </c>
      <c r="AL3">
        <f t="shared" ref="AL3:AL23" si="7">SUM(AI3:AK3)</f>
        <v>-36.494482343692397</v>
      </c>
      <c r="AN3">
        <f t="shared" ref="AN3:AU23" si="8">AE3*$K3</f>
        <v>317.5275882815381</v>
      </c>
      <c r="AO3">
        <f t="shared" si="8"/>
        <v>-254.0220706252305</v>
      </c>
      <c r="AP3">
        <f t="shared" si="8"/>
        <v>-100</v>
      </c>
      <c r="AQ3">
        <f t="shared" si="8"/>
        <v>0</v>
      </c>
      <c r="AR3">
        <f t="shared" si="8"/>
        <v>-36.494482343692397</v>
      </c>
      <c r="AS3">
        <f t="shared" si="8"/>
        <v>0</v>
      </c>
      <c r="AT3">
        <f t="shared" si="8"/>
        <v>0</v>
      </c>
      <c r="AU3">
        <f t="shared" si="8"/>
        <v>-36.494482343692397</v>
      </c>
      <c r="AW3">
        <v>0</v>
      </c>
      <c r="AX3">
        <f>(R3*SUMPRODUCT(K4:$K$23, X4:$X$23)-$AZ$3*SUMPRODUCT(K3:$K$22, W4:$W$23))/Z3</f>
        <v>0</v>
      </c>
      <c r="AZ3">
        <f>$C$6*SUMPRODUCT(K4:$K$23, X4:$X$23)/SUMPRODUCT(K3:K22, W4:W23)</f>
        <v>249.94824020366607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5">
        <f>EconomicRates!C44</f>
        <v>3.5571999999999999E-2</v>
      </c>
      <c r="G4" s="5">
        <f>EconomicRates!D44</f>
        <v>7.0000000000000007E-2</v>
      </c>
      <c r="H4" s="5">
        <f t="shared" ref="H4:H23" si="9">F4+$C$9</f>
        <v>8.5572000000000009E-2</v>
      </c>
      <c r="I4" s="5">
        <f t="shared" ref="I4:I23" si="10">1+H4</f>
        <v>1.085572</v>
      </c>
      <c r="J4">
        <f t="shared" ref="J4:J23" si="11">1/I4</f>
        <v>0.92117335377109955</v>
      </c>
      <c r="K4">
        <f>J4</f>
        <v>0.92117335377109955</v>
      </c>
      <c r="L4" s="2">
        <v>1</v>
      </c>
      <c r="M4" s="6">
        <f t="array" ref="M4:M23">Mortalities!B31:B50</f>
        <v>3.852E-3</v>
      </c>
      <c r="R4">
        <f t="shared" si="0"/>
        <v>50000</v>
      </c>
      <c r="S4">
        <f t="shared" ref="S4:S23" si="12">AX4</f>
        <v>73.549053760036372</v>
      </c>
      <c r="U4">
        <f t="shared" ref="U4:U23" si="13">M4</f>
        <v>3.852E-3</v>
      </c>
      <c r="V4">
        <f t="shared" ref="V4:V23" si="14">$C$10</f>
        <v>0.01</v>
      </c>
      <c r="W4">
        <f t="shared" ref="W4:W23" si="15">Z3</f>
        <v>1</v>
      </c>
      <c r="X4">
        <f t="shared" ref="X4:X23" si="16">U4*W4</f>
        <v>3.852E-3</v>
      </c>
      <c r="Y4">
        <f t="shared" ref="Y4:Y23" si="17">V4*W4</f>
        <v>0.01</v>
      </c>
      <c r="Z4">
        <f t="shared" ref="Z4:Z23" si="18">MAX(0, W4-X4-Y4)</f>
        <v>0.98614800000000002</v>
      </c>
      <c r="AB4">
        <f t="shared" ref="AB4:AB23" si="19">AC3</f>
        <v>0</v>
      </c>
      <c r="AC4">
        <f t="shared" si="1"/>
        <v>72.530252267352353</v>
      </c>
      <c r="AE4">
        <f t="shared" si="2"/>
        <v>0</v>
      </c>
      <c r="AF4">
        <f t="shared" si="3"/>
        <v>0</v>
      </c>
      <c r="AG4">
        <f t="shared" si="3"/>
        <v>0</v>
      </c>
      <c r="AH4">
        <f t="shared" si="4"/>
        <v>-192.6</v>
      </c>
      <c r="AI4">
        <f t="shared" si="5"/>
        <v>-192.6</v>
      </c>
      <c r="AJ4">
        <f t="shared" si="6"/>
        <v>-72.530252267352353</v>
      </c>
      <c r="AK4">
        <f t="shared" ref="AK4:AK23" si="20">H4*SUM(AB4:AB4, AE4:AF4)</f>
        <v>0</v>
      </c>
      <c r="AL4">
        <f t="shared" si="7"/>
        <v>-265.13025226735238</v>
      </c>
      <c r="AN4">
        <f t="shared" si="8"/>
        <v>0</v>
      </c>
      <c r="AO4">
        <f t="shared" si="8"/>
        <v>0</v>
      </c>
      <c r="AP4">
        <f t="shared" si="8"/>
        <v>0</v>
      </c>
      <c r="AQ4">
        <f t="shared" si="8"/>
        <v>-177.41798793631378</v>
      </c>
      <c r="AR4">
        <f t="shared" si="8"/>
        <v>-177.41798793631378</v>
      </c>
      <c r="AS4">
        <f t="shared" si="8"/>
        <v>-66.812935730980868</v>
      </c>
      <c r="AT4">
        <f t="shared" si="8"/>
        <v>0</v>
      </c>
      <c r="AU4">
        <f t="shared" si="8"/>
        <v>-244.23092366729466</v>
      </c>
      <c r="AW4">
        <v>1</v>
      </c>
      <c r="AX4">
        <f>(R4*SUMPRODUCT(K5:$K$23, X5:$X$23)-$AZ$3*SUMPRODUCT(K4:$K$22, W5:$W$23))/Z4</f>
        <v>73.549053760036372</v>
      </c>
    </row>
    <row r="5" spans="1:52" x14ac:dyDescent="0.25">
      <c r="B5" s="2">
        <f>'T.26.04.A'!B5</f>
        <v>0.8</v>
      </c>
      <c r="C5" s="2">
        <f>'T.26.04.A'!C5</f>
        <v>0.05</v>
      </c>
      <c r="E5">
        <v>2005</v>
      </c>
      <c r="F5" s="5">
        <f>EconomicRates!C45</f>
        <v>3.5571999999999999E-2</v>
      </c>
      <c r="G5" s="5">
        <f>EconomicRates!D45</f>
        <v>7.0000000000000007E-2</v>
      </c>
      <c r="H5" s="5">
        <f t="shared" si="9"/>
        <v>8.5572000000000009E-2</v>
      </c>
      <c r="I5" s="5">
        <f t="shared" si="10"/>
        <v>1.085572</v>
      </c>
      <c r="J5">
        <f t="shared" si="11"/>
        <v>0.92117335377109955</v>
      </c>
      <c r="K5">
        <f t="shared" ref="K5:K23" si="21">K4*J5</f>
        <v>0.84856034769789535</v>
      </c>
      <c r="L5" s="2">
        <v>2</v>
      </c>
      <c r="M5" s="6">
        <v>4.0049999999999999E-3</v>
      </c>
      <c r="O5">
        <f t="shared" ref="O5:O23" si="22">$C$3</f>
        <v>317.5275882815381</v>
      </c>
      <c r="P5">
        <f t="shared" ref="P5:P23" si="23">O5*$C$5</f>
        <v>15.876379414076906</v>
      </c>
      <c r="Q5" s="4">
        <f t="shared" ref="Q5:Q23" si="24">$C$8</f>
        <v>12.5</v>
      </c>
      <c r="R5">
        <f t="shared" si="0"/>
        <v>50000</v>
      </c>
      <c r="S5">
        <f t="shared" si="12"/>
        <v>135.77198954470137</v>
      </c>
      <c r="U5">
        <f t="shared" si="13"/>
        <v>4.0049999999999999E-3</v>
      </c>
      <c r="V5">
        <f t="shared" si="14"/>
        <v>0.01</v>
      </c>
      <c r="W5">
        <f t="shared" si="15"/>
        <v>0.98614800000000002</v>
      </c>
      <c r="X5">
        <f t="shared" si="16"/>
        <v>3.9495227400000001E-3</v>
      </c>
      <c r="Y5">
        <f t="shared" si="17"/>
        <v>9.8614800000000006E-3</v>
      </c>
      <c r="Z5">
        <f t="shared" si="18"/>
        <v>0.97233699726</v>
      </c>
      <c r="AB5">
        <f t="shared" si="19"/>
        <v>72.530252267352353</v>
      </c>
      <c r="AC5">
        <f t="shared" si="1"/>
        <v>132.01612862591105</v>
      </c>
      <c r="AE5">
        <f t="shared" si="2"/>
        <v>308.74382173688031</v>
      </c>
      <c r="AF5">
        <f t="shared" si="3"/>
        <v>-15.437191086844017</v>
      </c>
      <c r="AG5">
        <f t="shared" si="3"/>
        <v>-12.15421246575</v>
      </c>
      <c r="AH5">
        <f t="shared" si="4"/>
        <v>-197.47613699999999</v>
      </c>
      <c r="AI5">
        <f t="shared" si="5"/>
        <v>83.676281184286324</v>
      </c>
      <c r="AJ5">
        <f t="shared" si="6"/>
        <v>-59.485876358558698</v>
      </c>
      <c r="AK5">
        <f t="shared" si="20"/>
        <v>31.305393745006786</v>
      </c>
      <c r="AL5">
        <f t="shared" si="7"/>
        <v>55.495798570734408</v>
      </c>
      <c r="AN5">
        <f t="shared" si="8"/>
        <v>261.98776472262415</v>
      </c>
      <c r="AO5">
        <f t="shared" si="8"/>
        <v>-13.09938823613121</v>
      </c>
      <c r="AP5">
        <f t="shared" si="8"/>
        <v>-10.313582755930913</v>
      </c>
      <c r="AQ5">
        <f t="shared" si="8"/>
        <v>-167.57041947475722</v>
      </c>
      <c r="AR5">
        <f t="shared" si="8"/>
        <v>71.004374255804862</v>
      </c>
      <c r="AS5">
        <f t="shared" si="8"/>
        <v>-50.477355925932585</v>
      </c>
      <c r="AT5">
        <f t="shared" si="8"/>
        <v>26.564515801082475</v>
      </c>
      <c r="AU5">
        <f t="shared" si="8"/>
        <v>47.091534130954756</v>
      </c>
      <c r="AW5">
        <v>2</v>
      </c>
      <c r="AX5">
        <f>(R5*SUMPRODUCT(K6:$K$23, X6:$X$23)-$AZ$3*SUMPRODUCT(K5:$K$22, W6:$W$23))/Z5</f>
        <v>135.77198954470137</v>
      </c>
    </row>
    <row r="6" spans="1:52" x14ac:dyDescent="0.25">
      <c r="A6" t="s">
        <v>16</v>
      </c>
      <c r="C6" s="2">
        <f>'T.26.04.A'!C6</f>
        <v>50000</v>
      </c>
      <c r="E6">
        <v>2006</v>
      </c>
      <c r="F6" s="5">
        <f>EconomicRates!C46</f>
        <v>3.5571999999999999E-2</v>
      </c>
      <c r="G6" s="5">
        <f>EconomicRates!D46</f>
        <v>7.0000000000000007E-2</v>
      </c>
      <c r="H6" s="5">
        <f t="shared" si="9"/>
        <v>8.5572000000000009E-2</v>
      </c>
      <c r="I6" s="5">
        <f t="shared" si="10"/>
        <v>1.085572</v>
      </c>
      <c r="J6">
        <f t="shared" si="11"/>
        <v>0.92117335377109955</v>
      </c>
      <c r="K6">
        <f t="shared" si="21"/>
        <v>0.78167118136604063</v>
      </c>
      <c r="L6" s="2">
        <v>3</v>
      </c>
      <c r="M6" s="6">
        <v>4.1640000000000002E-3</v>
      </c>
      <c r="O6">
        <f t="shared" si="22"/>
        <v>317.5275882815381</v>
      </c>
      <c r="P6">
        <f t="shared" si="23"/>
        <v>15.876379414076906</v>
      </c>
      <c r="Q6" s="4">
        <f t="shared" si="24"/>
        <v>12.5</v>
      </c>
      <c r="R6">
        <f t="shared" si="0"/>
        <v>50000</v>
      </c>
      <c r="S6">
        <f t="shared" si="12"/>
        <v>187.78398759833496</v>
      </c>
      <c r="U6">
        <f t="shared" si="13"/>
        <v>4.1640000000000002E-3</v>
      </c>
      <c r="V6">
        <f t="shared" si="14"/>
        <v>0.01</v>
      </c>
      <c r="W6">
        <f t="shared" si="15"/>
        <v>0.97233699726</v>
      </c>
      <c r="X6">
        <f t="shared" si="16"/>
        <v>4.0488112565906405E-3</v>
      </c>
      <c r="Y6">
        <f t="shared" si="17"/>
        <v>9.7233699725999996E-3</v>
      </c>
      <c r="Z6">
        <f t="shared" si="18"/>
        <v>0.95856481603080934</v>
      </c>
      <c r="AB6">
        <f t="shared" si="19"/>
        <v>132.01612862591105</v>
      </c>
      <c r="AC6">
        <f t="shared" si="1"/>
        <v>180.00312352572973</v>
      </c>
      <c r="AE6">
        <f t="shared" si="2"/>
        <v>304.37077424579917</v>
      </c>
      <c r="AF6">
        <f t="shared" si="3"/>
        <v>-15.218538712289957</v>
      </c>
      <c r="AG6">
        <f t="shared" si="3"/>
        <v>-11.982060200385117</v>
      </c>
      <c r="AH6">
        <f t="shared" si="4"/>
        <v>-202.44056282953201</v>
      </c>
      <c r="AI6">
        <f t="shared" si="5"/>
        <v>74.729612503592108</v>
      </c>
      <c r="AJ6">
        <f t="shared" si="6"/>
        <v>-47.986994899818683</v>
      </c>
      <c r="AK6">
        <f t="shared" si="20"/>
        <v>36.040219257849913</v>
      </c>
      <c r="AL6">
        <f t="shared" si="7"/>
        <v>62.782836861623338</v>
      </c>
      <c r="AN6">
        <f t="shared" si="8"/>
        <v>237.91786267801029</v>
      </c>
      <c r="AO6">
        <f t="shared" si="8"/>
        <v>-11.895893133900513</v>
      </c>
      <c r="AP6">
        <f t="shared" si="8"/>
        <v>-9.3660311520340525</v>
      </c>
      <c r="AQ6">
        <f t="shared" si="8"/>
        <v>-158.24195390336646</v>
      </c>
      <c r="AR6">
        <f t="shared" si="8"/>
        <v>58.413984488709282</v>
      </c>
      <c r="AS6">
        <f t="shared" si="8"/>
        <v>-37.510050993547438</v>
      </c>
      <c r="AT6">
        <f t="shared" si="8"/>
        <v>28.17160076397467</v>
      </c>
      <c r="AU6">
        <f t="shared" si="8"/>
        <v>49.075534259136518</v>
      </c>
      <c r="AW6">
        <v>3</v>
      </c>
      <c r="AX6">
        <f>(R6*SUMPRODUCT(K7:$K$23, X7:$X$23)-$AZ$3*SUMPRODUCT(K6:$K$22, W7:$W$23))/Z6</f>
        <v>187.78398759833496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5">
        <f>EconomicRates!C47</f>
        <v>3.5571999999999999E-2</v>
      </c>
      <c r="G7" s="5">
        <f>EconomicRates!D47</f>
        <v>7.0000000000000007E-2</v>
      </c>
      <c r="H7" s="5">
        <f t="shared" si="9"/>
        <v>8.5572000000000009E-2</v>
      </c>
      <c r="I7" s="5">
        <f t="shared" si="10"/>
        <v>1.085572</v>
      </c>
      <c r="J7">
        <f t="shared" si="11"/>
        <v>0.92117335377109955</v>
      </c>
      <c r="K7">
        <f t="shared" si="21"/>
        <v>0.72005466368517301</v>
      </c>
      <c r="L7" s="2">
        <v>4</v>
      </c>
      <c r="M7" s="6">
        <v>4.3350000000000003E-3</v>
      </c>
      <c r="O7">
        <f t="shared" si="22"/>
        <v>317.5275882815381</v>
      </c>
      <c r="P7">
        <f t="shared" si="23"/>
        <v>15.876379414076906</v>
      </c>
      <c r="Q7" s="4">
        <f t="shared" si="24"/>
        <v>12.5</v>
      </c>
      <c r="R7">
        <f t="shared" si="0"/>
        <v>50000</v>
      </c>
      <c r="S7">
        <f t="shared" si="12"/>
        <v>230.39214687032219</v>
      </c>
      <c r="U7">
        <f t="shared" si="13"/>
        <v>4.3350000000000003E-3</v>
      </c>
      <c r="V7">
        <f t="shared" si="14"/>
        <v>0.01</v>
      </c>
      <c r="W7">
        <f t="shared" si="15"/>
        <v>0.95856481603080934</v>
      </c>
      <c r="X7">
        <f t="shared" si="16"/>
        <v>4.155378477493559E-3</v>
      </c>
      <c r="Y7">
        <f t="shared" si="17"/>
        <v>9.5856481603080936E-3</v>
      </c>
      <c r="Z7">
        <f t="shared" si="18"/>
        <v>0.94482378939300771</v>
      </c>
      <c r="AB7">
        <f t="shared" si="19"/>
        <v>180.00312352572973</v>
      </c>
      <c r="AC7">
        <f t="shared" si="1"/>
        <v>217.6799812524082</v>
      </c>
      <c r="AE7">
        <f t="shared" si="2"/>
        <v>300.00761919698562</v>
      </c>
      <c r="AF7">
        <f t="shared" si="3"/>
        <v>-15.000380959849283</v>
      </c>
      <c r="AG7">
        <f t="shared" si="3"/>
        <v>-11.810297367412597</v>
      </c>
      <c r="AH7">
        <f t="shared" si="4"/>
        <v>-207.76892387467794</v>
      </c>
      <c r="AI7">
        <f t="shared" si="5"/>
        <v>65.428016995045795</v>
      </c>
      <c r="AJ7">
        <f t="shared" si="6"/>
        <v>-37.676857726678463</v>
      </c>
      <c r="AK7">
        <f t="shared" si="20"/>
        <v>39.791866676771981</v>
      </c>
      <c r="AL7">
        <f t="shared" si="7"/>
        <v>67.543025945139306</v>
      </c>
      <c r="AN7">
        <f t="shared" si="8"/>
        <v>216.02188534387494</v>
      </c>
      <c r="AO7">
        <f t="shared" si="8"/>
        <v>-10.801094267193747</v>
      </c>
      <c r="AP7">
        <f t="shared" si="8"/>
        <v>-8.5040596989141619</v>
      </c>
      <c r="AQ7">
        <f t="shared" si="8"/>
        <v>-149.60498260481154</v>
      </c>
      <c r="AR7">
        <f t="shared" si="8"/>
        <v>47.111748772955487</v>
      </c>
      <c r="AS7">
        <f t="shared" si="8"/>
        <v>-27.129397119097572</v>
      </c>
      <c r="AT7">
        <f t="shared" si="8"/>
        <v>28.652319177348293</v>
      </c>
      <c r="AU7">
        <f t="shared" si="8"/>
        <v>48.634670831206201</v>
      </c>
      <c r="AW7">
        <v>4</v>
      </c>
      <c r="AX7">
        <f>(R7*SUMPRODUCT(K8:$K$23, X8:$X$23)-$AZ$3*SUMPRODUCT(K7:$K$22, W8:$W$23))/Z7</f>
        <v>230.39214687032219</v>
      </c>
    </row>
    <row r="8" spans="1:52" x14ac:dyDescent="0.25">
      <c r="B8" s="2">
        <f>'T.26.04.A'!B8</f>
        <v>100</v>
      </c>
      <c r="C8" s="2">
        <f>'T.26.04.A'!C8</f>
        <v>12.5</v>
      </c>
      <c r="E8">
        <v>2008</v>
      </c>
      <c r="F8" s="5">
        <f>EconomicRates!C48</f>
        <v>3.5571999999999999E-2</v>
      </c>
      <c r="G8" s="5">
        <f>EconomicRates!D48</f>
        <v>7.0000000000000007E-2</v>
      </c>
      <c r="H8" s="5">
        <f t="shared" si="9"/>
        <v>8.5572000000000009E-2</v>
      </c>
      <c r="I8" s="5">
        <f t="shared" si="10"/>
        <v>1.085572</v>
      </c>
      <c r="J8">
        <f t="shared" si="11"/>
        <v>0.92117335377109955</v>
      </c>
      <c r="K8">
        <f t="shared" si="21"/>
        <v>0.66329516944539202</v>
      </c>
      <c r="L8" s="2">
        <v>5</v>
      </c>
      <c r="M8" s="6">
        <v>4.522E-3</v>
      </c>
      <c r="O8">
        <f t="shared" si="22"/>
        <v>317.5275882815381</v>
      </c>
      <c r="P8">
        <f t="shared" si="23"/>
        <v>15.876379414076906</v>
      </c>
      <c r="Q8" s="4">
        <f t="shared" si="24"/>
        <v>12.5</v>
      </c>
      <c r="R8">
        <f t="shared" si="0"/>
        <v>50000</v>
      </c>
      <c r="S8">
        <f t="shared" si="12"/>
        <v>264.23472172617835</v>
      </c>
      <c r="U8">
        <f t="shared" si="13"/>
        <v>4.522E-3</v>
      </c>
      <c r="V8">
        <f t="shared" si="14"/>
        <v>0.01</v>
      </c>
      <c r="W8">
        <f t="shared" si="15"/>
        <v>0.94482378939300771</v>
      </c>
      <c r="X8">
        <f t="shared" si="16"/>
        <v>4.2724931756351805E-3</v>
      </c>
      <c r="Y8">
        <f t="shared" si="17"/>
        <v>9.4482378939300775E-3</v>
      </c>
      <c r="Z8">
        <f t="shared" si="18"/>
        <v>0.93110305832344242</v>
      </c>
      <c r="AB8">
        <f t="shared" si="19"/>
        <v>217.6799812524082</v>
      </c>
      <c r="AC8">
        <f t="shared" si="1"/>
        <v>246.02975751448841</v>
      </c>
      <c r="AE8">
        <f t="shared" si="2"/>
        <v>295.65090855100698</v>
      </c>
      <c r="AF8">
        <f t="shared" si="3"/>
        <v>-14.78254542755035</v>
      </c>
      <c r="AG8">
        <f t="shared" si="3"/>
        <v>-11.63878822904303</v>
      </c>
      <c r="AH8">
        <f t="shared" si="4"/>
        <v>-213.62465878175902</v>
      </c>
      <c r="AI8">
        <f t="shared" si="5"/>
        <v>55.604916112654564</v>
      </c>
      <c r="AJ8">
        <f t="shared" si="6"/>
        <v>-28.349776262080212</v>
      </c>
      <c r="AK8">
        <f t="shared" si="20"/>
        <v>42.661778924931511</v>
      </c>
      <c r="AL8">
        <f t="shared" si="7"/>
        <v>69.916918775505863</v>
      </c>
      <c r="AN8">
        <f t="shared" si="8"/>
        <v>196.10381948402429</v>
      </c>
      <c r="AO8">
        <f t="shared" si="8"/>
        <v>-9.8051909742012135</v>
      </c>
      <c r="AP8">
        <f t="shared" si="8"/>
        <v>-7.7199520105221309</v>
      </c>
      <c r="AQ8">
        <f t="shared" si="8"/>
        <v>-141.6962042443609</v>
      </c>
      <c r="AR8">
        <f t="shared" si="8"/>
        <v>36.882472254940019</v>
      </c>
      <c r="AS8">
        <f t="shared" si="8"/>
        <v>-18.804269649495446</v>
      </c>
      <c r="AT8">
        <f t="shared" si="8"/>
        <v>28.297351880854301</v>
      </c>
      <c r="AU8">
        <f t="shared" si="8"/>
        <v>46.375554486298874</v>
      </c>
      <c r="AW8">
        <v>5</v>
      </c>
      <c r="AX8">
        <f>(R8*SUMPRODUCT(K9:$K$23, X9:$X$23)-$AZ$3*SUMPRODUCT(K8:$K$22, W9:$W$23))/Z8</f>
        <v>264.23472172617835</v>
      </c>
    </row>
    <row r="9" spans="1:52" x14ac:dyDescent="0.25">
      <c r="A9" t="s">
        <v>39</v>
      </c>
      <c r="C9" s="2">
        <f>'T.26.04.A'!C9</f>
        <v>0.05</v>
      </c>
      <c r="E9">
        <v>2009</v>
      </c>
      <c r="F9" s="5">
        <f>EconomicRates!C49</f>
        <v>3.5571999999999999E-2</v>
      </c>
      <c r="G9" s="5">
        <f>EconomicRates!D49</f>
        <v>7.0000000000000007E-2</v>
      </c>
      <c r="H9" s="5">
        <f t="shared" si="9"/>
        <v>8.5572000000000009E-2</v>
      </c>
      <c r="I9" s="5">
        <f t="shared" si="10"/>
        <v>1.085572</v>
      </c>
      <c r="J9">
        <f t="shared" si="11"/>
        <v>0.92117335377109955</v>
      </c>
      <c r="K9">
        <f t="shared" si="21"/>
        <v>0.61100983577818146</v>
      </c>
      <c r="L9" s="2">
        <v>6</v>
      </c>
      <c r="M9" s="6">
        <v>4.7470000000000004E-3</v>
      </c>
      <c r="O9">
        <f t="shared" si="22"/>
        <v>317.5275882815381</v>
      </c>
      <c r="P9">
        <f t="shared" si="23"/>
        <v>15.876379414076906</v>
      </c>
      <c r="Q9" s="4">
        <f t="shared" si="24"/>
        <v>12.5</v>
      </c>
      <c r="R9">
        <f t="shared" si="0"/>
        <v>50000</v>
      </c>
      <c r="S9">
        <f t="shared" si="12"/>
        <v>289.2668152674442</v>
      </c>
      <c r="U9">
        <f t="shared" si="13"/>
        <v>4.7470000000000004E-3</v>
      </c>
      <c r="V9">
        <f t="shared" si="14"/>
        <v>0.01</v>
      </c>
      <c r="W9">
        <f t="shared" si="15"/>
        <v>0.93110305832344242</v>
      </c>
      <c r="X9">
        <f t="shared" si="16"/>
        <v>4.4199462178613818E-3</v>
      </c>
      <c r="Y9">
        <f t="shared" si="17"/>
        <v>9.311030583234424E-3</v>
      </c>
      <c r="Z9">
        <f t="shared" si="18"/>
        <v>0.91737208152234662</v>
      </c>
      <c r="AB9">
        <f t="shared" si="19"/>
        <v>246.02975751448841</v>
      </c>
      <c r="AC9">
        <f t="shared" si="1"/>
        <v>265.36530043723542</v>
      </c>
      <c r="AE9">
        <f t="shared" si="2"/>
        <v>291.29094460260529</v>
      </c>
      <c r="AF9">
        <f t="shared" si="3"/>
        <v>-14.564547230130264</v>
      </c>
      <c r="AG9">
        <f t="shared" si="3"/>
        <v>-11.467151019029332</v>
      </c>
      <c r="AH9">
        <f t="shared" si="4"/>
        <v>-220.99731089306908</v>
      </c>
      <c r="AI9">
        <f t="shared" si="5"/>
        <v>44.261935460376606</v>
      </c>
      <c r="AJ9">
        <f t="shared" si="6"/>
        <v>-19.33554292274701</v>
      </c>
      <c r="AK9">
        <f t="shared" si="20"/>
        <v>44.733289685987238</v>
      </c>
      <c r="AL9">
        <f t="shared" si="7"/>
        <v>69.659682223616841</v>
      </c>
      <c r="AN9">
        <f t="shared" si="8"/>
        <v>177.98163222530923</v>
      </c>
      <c r="AO9">
        <f t="shared" si="8"/>
        <v>-8.8990816112654603</v>
      </c>
      <c r="AP9">
        <f t="shared" si="8"/>
        <v>-7.0065420609807187</v>
      </c>
      <c r="AQ9">
        <f t="shared" si="8"/>
        <v>-135.03153063619385</v>
      </c>
      <c r="AR9">
        <f t="shared" si="8"/>
        <v>27.044477916869177</v>
      </c>
      <c r="AS9">
        <f t="shared" si="8"/>
        <v>-11.814206905909629</v>
      </c>
      <c r="AT9">
        <f t="shared" si="8"/>
        <v>27.332479984852881</v>
      </c>
      <c r="AU9">
        <f t="shared" si="8"/>
        <v>42.562750995812429</v>
      </c>
      <c r="AW9">
        <v>6</v>
      </c>
      <c r="AX9">
        <f>(R9*SUMPRODUCT(K10:$K$23, X10:$X$23)-$AZ$3*SUMPRODUCT(K9:$K$22, W10:$W$23))/Z9</f>
        <v>289.2668152674442</v>
      </c>
    </row>
    <row r="10" spans="1:52" x14ac:dyDescent="0.25">
      <c r="A10" t="s">
        <v>19</v>
      </c>
      <c r="C10" s="2">
        <f>'T.26.04.A'!C10</f>
        <v>0.01</v>
      </c>
      <c r="E10">
        <v>2010</v>
      </c>
      <c r="F10" s="5">
        <f>EconomicRates!C50</f>
        <v>3.5571999999999999E-2</v>
      </c>
      <c r="G10" s="5">
        <f>EconomicRates!D50</f>
        <v>7.0000000000000007E-2</v>
      </c>
      <c r="H10" s="5">
        <f t="shared" si="9"/>
        <v>8.5572000000000009E-2</v>
      </c>
      <c r="I10" s="5">
        <f t="shared" si="10"/>
        <v>1.085572</v>
      </c>
      <c r="J10">
        <f t="shared" si="11"/>
        <v>0.92117335377109955</v>
      </c>
      <c r="K10">
        <f t="shared" si="21"/>
        <v>0.5628459796109162</v>
      </c>
      <c r="L10" s="2">
        <v>7</v>
      </c>
      <c r="M10" s="6">
        <v>4.9870000000000001E-3</v>
      </c>
      <c r="O10">
        <f t="shared" si="22"/>
        <v>317.5275882815381</v>
      </c>
      <c r="P10">
        <f t="shared" si="23"/>
        <v>15.876379414076906</v>
      </c>
      <c r="Q10" s="4">
        <f t="shared" si="24"/>
        <v>12.5</v>
      </c>
      <c r="R10">
        <f t="shared" si="0"/>
        <v>50000</v>
      </c>
      <c r="S10">
        <f t="shared" si="12"/>
        <v>306.23149486489018</v>
      </c>
      <c r="U10">
        <f t="shared" si="13"/>
        <v>4.9870000000000001E-3</v>
      </c>
      <c r="V10">
        <f t="shared" si="14"/>
        <v>0.01</v>
      </c>
      <c r="W10">
        <f t="shared" si="15"/>
        <v>0.91737208152234662</v>
      </c>
      <c r="X10">
        <f t="shared" si="16"/>
        <v>4.5749345705519426E-3</v>
      </c>
      <c r="Y10">
        <f t="shared" si="17"/>
        <v>9.1737208152234666E-3</v>
      </c>
      <c r="Z10">
        <f t="shared" si="18"/>
        <v>0.90362342613657121</v>
      </c>
      <c r="AB10">
        <f t="shared" si="19"/>
        <v>265.36530043723542</v>
      </c>
      <c r="AC10">
        <f t="shared" si="1"/>
        <v>276.71795258073587</v>
      </c>
      <c r="AE10">
        <f t="shared" si="2"/>
        <v>286.92536721584605</v>
      </c>
      <c r="AF10">
        <f t="shared" si="3"/>
        <v>-14.346268360792303</v>
      </c>
      <c r="AG10">
        <f t="shared" si="3"/>
        <v>-11.29529282670714</v>
      </c>
      <c r="AH10">
        <f t="shared" si="4"/>
        <v>-228.74672852759713</v>
      </c>
      <c r="AI10">
        <f t="shared" si="5"/>
        <v>32.537077500749461</v>
      </c>
      <c r="AJ10">
        <f t="shared" si="6"/>
        <v>-11.35265214350045</v>
      </c>
      <c r="AK10">
        <f t="shared" si="20"/>
        <v>46.032978136239777</v>
      </c>
      <c r="AL10">
        <f t="shared" si="7"/>
        <v>67.217403493488789</v>
      </c>
      <c r="AN10">
        <f t="shared" si="8"/>
        <v>161.49478938582473</v>
      </c>
      <c r="AO10">
        <f t="shared" si="8"/>
        <v>-8.0747394692912362</v>
      </c>
      <c r="AP10">
        <f t="shared" si="8"/>
        <v>-6.357510156040135</v>
      </c>
      <c r="AQ10">
        <f t="shared" si="8"/>
        <v>-128.74917650090771</v>
      </c>
      <c r="AR10">
        <f t="shared" si="8"/>
        <v>18.313363259585632</v>
      </c>
      <c r="AS10">
        <f t="shared" si="8"/>
        <v>-6.3897946168904785</v>
      </c>
      <c r="AT10">
        <f t="shared" si="8"/>
        <v>25.909476673499764</v>
      </c>
      <c r="AU10">
        <f t="shared" si="8"/>
        <v>37.833045316194919</v>
      </c>
      <c r="AW10">
        <v>7</v>
      </c>
      <c r="AX10">
        <f>(R10*SUMPRODUCT(K11:$K$23, X11:$X$23)-$AZ$3*SUMPRODUCT(K10:$K$22, W11:$W$23))/Z10</f>
        <v>306.23149486489018</v>
      </c>
    </row>
    <row r="11" spans="1:52" x14ac:dyDescent="0.25">
      <c r="A11" t="s">
        <v>33</v>
      </c>
      <c r="C11" s="7">
        <f>AU25</f>
        <v>-1.9895196601282805E-13</v>
      </c>
      <c r="E11">
        <v>2011</v>
      </c>
      <c r="F11" s="5">
        <f>EconomicRates!C51</f>
        <v>3.5571999999999999E-2</v>
      </c>
      <c r="G11" s="5">
        <f>EconomicRates!D51</f>
        <v>7.0000000000000007E-2</v>
      </c>
      <c r="H11" s="5">
        <f t="shared" si="9"/>
        <v>8.5572000000000009E-2</v>
      </c>
      <c r="I11" s="5">
        <f t="shared" si="10"/>
        <v>1.085572</v>
      </c>
      <c r="J11">
        <f t="shared" si="11"/>
        <v>0.92117335377109955</v>
      </c>
      <c r="K11">
        <f t="shared" si="21"/>
        <v>0.51847871869476758</v>
      </c>
      <c r="L11" s="2">
        <v>8</v>
      </c>
      <c r="M11" s="6">
        <v>5.2249999999999996E-3</v>
      </c>
      <c r="O11">
        <f t="shared" si="22"/>
        <v>317.5275882815381</v>
      </c>
      <c r="P11">
        <f t="shared" si="23"/>
        <v>15.876379414076906</v>
      </c>
      <c r="Q11" s="4">
        <f t="shared" si="24"/>
        <v>12.5</v>
      </c>
      <c r="R11">
        <f t="shared" si="0"/>
        <v>50000</v>
      </c>
      <c r="S11">
        <f t="shared" si="12"/>
        <v>316.2766029959526</v>
      </c>
      <c r="U11">
        <f t="shared" si="13"/>
        <v>5.2249999999999996E-3</v>
      </c>
      <c r="V11">
        <f t="shared" si="14"/>
        <v>0.01</v>
      </c>
      <c r="W11">
        <f t="shared" si="15"/>
        <v>0.90362342613657121</v>
      </c>
      <c r="X11">
        <f t="shared" si="16"/>
        <v>4.7214324015635838E-3</v>
      </c>
      <c r="Y11">
        <f t="shared" si="17"/>
        <v>9.0362342613657127E-3</v>
      </c>
      <c r="Z11">
        <f t="shared" si="18"/>
        <v>0.88986575947364199</v>
      </c>
      <c r="AB11">
        <f t="shared" si="19"/>
        <v>276.71795258073587</v>
      </c>
      <c r="AC11">
        <f t="shared" si="1"/>
        <v>281.44371952873689</v>
      </c>
      <c r="AE11">
        <f t="shared" si="2"/>
        <v>282.55692849998479</v>
      </c>
      <c r="AF11">
        <f t="shared" si="3"/>
        <v>-14.127846424999241</v>
      </c>
      <c r="AG11">
        <f t="shared" si="3"/>
        <v>-11.123321993420525</v>
      </c>
      <c r="AH11">
        <f t="shared" si="4"/>
        <v>-236.07162007817919</v>
      </c>
      <c r="AI11">
        <f t="shared" si="5"/>
        <v>21.234140003385846</v>
      </c>
      <c r="AJ11">
        <f t="shared" si="6"/>
        <v>-4.7257669480010236</v>
      </c>
      <c r="AK11">
        <f t="shared" si="20"/>
        <v>46.649322049559402</v>
      </c>
      <c r="AL11">
        <f t="shared" si="7"/>
        <v>63.157695104944224</v>
      </c>
      <c r="AN11">
        <f t="shared" si="8"/>
        <v>146.49975424700116</v>
      </c>
      <c r="AO11">
        <f t="shared" si="8"/>
        <v>-7.3249877123500591</v>
      </c>
      <c r="AP11">
        <f t="shared" si="8"/>
        <v>-5.7672057347780017</v>
      </c>
      <c r="AQ11">
        <f t="shared" si="8"/>
        <v>-122.39811109833232</v>
      </c>
      <c r="AR11">
        <f t="shared" si="8"/>
        <v>11.009449701540801</v>
      </c>
      <c r="AS11">
        <f t="shared" si="8"/>
        <v>-2.4502095920496529</v>
      </c>
      <c r="AT11">
        <f t="shared" si="8"/>
        <v>24.186680724235128</v>
      </c>
      <c r="AU11">
        <f t="shared" si="8"/>
        <v>32.745920833726274</v>
      </c>
      <c r="AW11">
        <v>8</v>
      </c>
      <c r="AX11">
        <f>(R11*SUMPRODUCT(K12:$K$23, X12:$X$23)-$AZ$3*SUMPRODUCT(K11:$K$22, W12:$W$23))/Z11</f>
        <v>316.2766029959526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f>EconomicRates!C52</f>
        <v>3.5571999999999999E-2</v>
      </c>
      <c r="G12" s="5">
        <f>EconomicRates!D52</f>
        <v>7.0000000000000007E-2</v>
      </c>
      <c r="H12" s="5">
        <f t="shared" si="9"/>
        <v>8.5572000000000009E-2</v>
      </c>
      <c r="I12" s="5">
        <f t="shared" si="10"/>
        <v>1.085572</v>
      </c>
      <c r="J12">
        <f t="shared" si="11"/>
        <v>0.92117335377109955</v>
      </c>
      <c r="K12">
        <f t="shared" si="21"/>
        <v>0.47760878015900154</v>
      </c>
      <c r="L12" s="2">
        <v>9</v>
      </c>
      <c r="M12" s="6">
        <v>5.4879999999999998E-3</v>
      </c>
      <c r="O12">
        <f t="shared" si="22"/>
        <v>317.5275882815381</v>
      </c>
      <c r="P12">
        <f t="shared" si="23"/>
        <v>15.876379414076906</v>
      </c>
      <c r="Q12" s="4">
        <f t="shared" si="24"/>
        <v>12.5</v>
      </c>
      <c r="R12">
        <f t="shared" si="0"/>
        <v>50000</v>
      </c>
      <c r="S12">
        <f t="shared" si="12"/>
        <v>319.76613493906757</v>
      </c>
      <c r="U12">
        <f t="shared" si="13"/>
        <v>5.4879999999999998E-3</v>
      </c>
      <c r="V12">
        <f t="shared" si="14"/>
        <v>0.01</v>
      </c>
      <c r="W12">
        <f t="shared" si="15"/>
        <v>0.88986575947364199</v>
      </c>
      <c r="X12">
        <f t="shared" si="16"/>
        <v>4.8835832879913473E-3</v>
      </c>
      <c r="Y12">
        <f t="shared" si="17"/>
        <v>8.8986575947364206E-3</v>
      </c>
      <c r="Z12">
        <f t="shared" si="18"/>
        <v>0.87608351859091427</v>
      </c>
      <c r="AB12">
        <f t="shared" si="19"/>
        <v>281.44371952873689</v>
      </c>
      <c r="AC12">
        <f t="shared" si="1"/>
        <v>280.1418406236354</v>
      </c>
      <c r="AE12">
        <f t="shared" si="2"/>
        <v>278.18068679137707</v>
      </c>
      <c r="AF12">
        <f t="shared" si="3"/>
        <v>-13.909034339568853</v>
      </c>
      <c r="AG12">
        <f t="shared" si="3"/>
        <v>-10.951043982386429</v>
      </c>
      <c r="AH12">
        <f t="shared" si="4"/>
        <v>-244.17916439956736</v>
      </c>
      <c r="AI12">
        <f t="shared" si="5"/>
        <v>9.1414440698544297</v>
      </c>
      <c r="AJ12">
        <f t="shared" si="6"/>
        <v>1.3018789051014892</v>
      </c>
      <c r="AK12">
        <f t="shared" si="20"/>
        <v>46.697955811119215</v>
      </c>
      <c r="AL12">
        <f t="shared" si="7"/>
        <v>57.141278786075134</v>
      </c>
      <c r="AN12">
        <f t="shared" si="8"/>
        <v>132.86153848222287</v>
      </c>
      <c r="AO12">
        <f t="shared" si="8"/>
        <v>-6.6430769241111438</v>
      </c>
      <c r="AP12">
        <f t="shared" si="8"/>
        <v>-5.2303147578951563</v>
      </c>
      <c r="AQ12">
        <f t="shared" si="8"/>
        <v>-116.62211284912166</v>
      </c>
      <c r="AR12">
        <f t="shared" si="8"/>
        <v>4.3660339510949129</v>
      </c>
      <c r="AS12">
        <f t="shared" si="8"/>
        <v>0.62178879578025881</v>
      </c>
      <c r="AT12">
        <f t="shared" si="8"/>
        <v>22.303353710867604</v>
      </c>
      <c r="AU12">
        <f t="shared" si="8"/>
        <v>27.291176457742779</v>
      </c>
      <c r="AW12">
        <v>9</v>
      </c>
      <c r="AX12">
        <f>(R12*SUMPRODUCT(K13:$K$23, X13:$X$23)-$AZ$3*SUMPRODUCT(K12:$K$22, W13:$W$23))/Z12</f>
        <v>319.76613493906757</v>
      </c>
    </row>
    <row r="13" spans="1:52" x14ac:dyDescent="0.25">
      <c r="E13">
        <v>2013</v>
      </c>
      <c r="F13" s="5">
        <f>EconomicRates!C53</f>
        <v>3.5571999999999999E-2</v>
      </c>
      <c r="G13" s="5">
        <f>EconomicRates!D53</f>
        <v>7.0000000000000007E-2</v>
      </c>
      <c r="H13" s="5">
        <f t="shared" si="9"/>
        <v>8.5572000000000009E-2</v>
      </c>
      <c r="I13" s="5">
        <f t="shared" si="10"/>
        <v>1.085572</v>
      </c>
      <c r="J13">
        <f t="shared" si="11"/>
        <v>0.92117335377109955</v>
      </c>
      <c r="K13">
        <f t="shared" si="21"/>
        <v>0.43996048180959124</v>
      </c>
      <c r="L13" s="2">
        <v>10</v>
      </c>
      <c r="M13" s="6">
        <v>5.7670000000000004E-3</v>
      </c>
      <c r="O13">
        <f t="shared" si="22"/>
        <v>317.5275882815381</v>
      </c>
      <c r="P13">
        <f t="shared" si="23"/>
        <v>15.876379414076906</v>
      </c>
      <c r="Q13" s="4">
        <f t="shared" si="24"/>
        <v>12.5</v>
      </c>
      <c r="R13">
        <f t="shared" si="0"/>
        <v>50000</v>
      </c>
      <c r="S13">
        <f t="shared" si="12"/>
        <v>317.28361487151346</v>
      </c>
      <c r="U13">
        <f t="shared" si="13"/>
        <v>5.7670000000000004E-3</v>
      </c>
      <c r="V13">
        <f t="shared" si="14"/>
        <v>0.01</v>
      </c>
      <c r="W13">
        <f t="shared" si="15"/>
        <v>0.87608351859091427</v>
      </c>
      <c r="X13">
        <f t="shared" si="16"/>
        <v>5.0523736517138033E-3</v>
      </c>
      <c r="Y13">
        <f t="shared" si="17"/>
        <v>8.7608351859091421E-3</v>
      </c>
      <c r="Z13">
        <f t="shared" si="18"/>
        <v>0.86227030975329133</v>
      </c>
      <c r="AB13">
        <f t="shared" si="19"/>
        <v>280.1418406236354</v>
      </c>
      <c r="AC13">
        <f t="shared" si="1"/>
        <v>273.58424087490391</v>
      </c>
      <c r="AE13">
        <f t="shared" si="2"/>
        <v>273.79461190273742</v>
      </c>
      <c r="AF13">
        <f t="shared" si="3"/>
        <v>-13.689730595136872</v>
      </c>
      <c r="AG13">
        <f t="shared" si="3"/>
        <v>-10.778378871916141</v>
      </c>
      <c r="AH13">
        <f t="shared" si="4"/>
        <v>-252.61868258569018</v>
      </c>
      <c r="AI13">
        <f t="shared" si="5"/>
        <v>-3.2921801500058052</v>
      </c>
      <c r="AJ13">
        <f t="shared" si="6"/>
        <v>6.5575997487314908</v>
      </c>
      <c r="AK13">
        <f t="shared" si="20"/>
        <v>46.229992489099729</v>
      </c>
      <c r="AL13">
        <f t="shared" si="7"/>
        <v>49.495412087825414</v>
      </c>
      <c r="AN13">
        <f t="shared" si="8"/>
        <v>120.4588093695984</v>
      </c>
      <c r="AO13">
        <f t="shared" si="8"/>
        <v>-6.0229404684799208</v>
      </c>
      <c r="AP13">
        <f t="shared" si="8"/>
        <v>-4.7420607616145443</v>
      </c>
      <c r="AQ13">
        <f t="shared" si="8"/>
        <v>-111.14223730450445</v>
      </c>
      <c r="AR13">
        <f t="shared" si="8"/>
        <v>-1.4484291650005265</v>
      </c>
      <c r="AS13">
        <f t="shared" si="8"/>
        <v>2.885084744966361</v>
      </c>
      <c r="AT13">
        <f t="shared" si="8"/>
        <v>20.3393697695581</v>
      </c>
      <c r="AU13">
        <f t="shared" si="8"/>
        <v>21.776025349523934</v>
      </c>
      <c r="AW13">
        <v>10</v>
      </c>
      <c r="AX13">
        <f>(R13*SUMPRODUCT(K14:$K$23, X14:$X$23)-$AZ$3*SUMPRODUCT(K13:$K$22, W14:$W$23))/Z13</f>
        <v>317.28361487151346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9"/>
        <v>8.5572000000000009E-2</v>
      </c>
      <c r="I14" s="5">
        <f t="shared" si="10"/>
        <v>1.085572</v>
      </c>
      <c r="J14">
        <f t="shared" si="11"/>
        <v>0.92117335377109955</v>
      </c>
      <c r="K14">
        <f t="shared" si="21"/>
        <v>0.40527987255529002</v>
      </c>
      <c r="L14" s="2">
        <v>11</v>
      </c>
      <c r="M14" s="6">
        <v>6.0780000000000001E-3</v>
      </c>
      <c r="O14">
        <f t="shared" si="22"/>
        <v>317.5275882815381</v>
      </c>
      <c r="P14">
        <f t="shared" si="23"/>
        <v>15.876379414076906</v>
      </c>
      <c r="Q14" s="4">
        <f t="shared" si="24"/>
        <v>12.5</v>
      </c>
      <c r="R14">
        <f t="shared" si="0"/>
        <v>50000</v>
      </c>
      <c r="S14">
        <f t="shared" si="12"/>
        <v>309.05540255165056</v>
      </c>
      <c r="U14">
        <f t="shared" si="13"/>
        <v>6.0780000000000001E-3</v>
      </c>
      <c r="V14">
        <f t="shared" si="14"/>
        <v>0.01</v>
      </c>
      <c r="W14">
        <f t="shared" si="15"/>
        <v>0.86227030975329133</v>
      </c>
      <c r="X14">
        <f t="shared" si="16"/>
        <v>5.2408789426805049E-3</v>
      </c>
      <c r="Y14">
        <f t="shared" si="17"/>
        <v>8.622703097532913E-3</v>
      </c>
      <c r="Z14">
        <f t="shared" si="18"/>
        <v>0.8484067277130779</v>
      </c>
      <c r="AB14">
        <f t="shared" si="19"/>
        <v>273.58424087490391</v>
      </c>
      <c r="AC14">
        <f t="shared" si="1"/>
        <v>262.20468276089389</v>
      </c>
      <c r="AE14">
        <f t="shared" si="2"/>
        <v>269.39254213256521</v>
      </c>
      <c r="AF14">
        <f t="shared" si="3"/>
        <v>-13.469627106628261</v>
      </c>
      <c r="AG14">
        <f t="shared" si="3"/>
        <v>-10.605084096413474</v>
      </c>
      <c r="AH14">
        <f t="shared" si="4"/>
        <v>-262.04394713402525</v>
      </c>
      <c r="AI14">
        <f t="shared" si="5"/>
        <v>-16.72611620450175</v>
      </c>
      <c r="AJ14">
        <f t="shared" si="6"/>
        <v>11.379558114010024</v>
      </c>
      <c r="AK14">
        <f t="shared" si="20"/>
        <v>45.310986344746752</v>
      </c>
      <c r="AL14">
        <f t="shared" si="7"/>
        <v>39.964428254255026</v>
      </c>
      <c r="AN14">
        <f t="shared" si="8"/>
        <v>109.17937514283163</v>
      </c>
      <c r="AO14">
        <f t="shared" si="8"/>
        <v>-5.458968757141581</v>
      </c>
      <c r="AP14">
        <f t="shared" si="8"/>
        <v>-4.2980271310325859</v>
      </c>
      <c r="AQ14">
        <f t="shared" si="8"/>
        <v>-106.20113749836291</v>
      </c>
      <c r="AR14">
        <f t="shared" si="8"/>
        <v>-6.7787582437054406</v>
      </c>
      <c r="AS14">
        <f t="shared" si="8"/>
        <v>4.6119058621814988</v>
      </c>
      <c r="AT14">
        <f t="shared" si="8"/>
        <v>18.363630771153449</v>
      </c>
      <c r="AU14">
        <f t="shared" si="8"/>
        <v>16.196778389629507</v>
      </c>
      <c r="AW14">
        <v>11</v>
      </c>
      <c r="AX14">
        <f>(R14*SUMPRODUCT(K15:$K$23, X15:$X$23)-$AZ$3*SUMPRODUCT(K14:$K$22, W15:$W$23))/Z14</f>
        <v>309.05540255165056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9"/>
        <v>8.5572000000000009E-2</v>
      </c>
      <c r="I15" s="5">
        <f t="shared" si="10"/>
        <v>1.085572</v>
      </c>
      <c r="J15">
        <f t="shared" si="11"/>
        <v>0.92117335377109955</v>
      </c>
      <c r="K15">
        <f t="shared" si="21"/>
        <v>0.37333301941768032</v>
      </c>
      <c r="L15" s="2">
        <v>12</v>
      </c>
      <c r="M15" s="6">
        <v>6.4359999999999999E-3</v>
      </c>
      <c r="O15">
        <f t="shared" si="22"/>
        <v>317.5275882815381</v>
      </c>
      <c r="P15">
        <f t="shared" si="23"/>
        <v>15.876379414076906</v>
      </c>
      <c r="Q15" s="4">
        <f t="shared" si="24"/>
        <v>12.5</v>
      </c>
      <c r="R15">
        <f t="shared" si="0"/>
        <v>50000</v>
      </c>
      <c r="S15">
        <f t="shared" si="12"/>
        <v>295.06552480387819</v>
      </c>
      <c r="U15">
        <f t="shared" si="13"/>
        <v>6.4359999999999999E-3</v>
      </c>
      <c r="V15">
        <f t="shared" si="14"/>
        <v>0.01</v>
      </c>
      <c r="W15">
        <f t="shared" si="15"/>
        <v>0.8484067277130779</v>
      </c>
      <c r="X15">
        <f t="shared" si="16"/>
        <v>5.460345699561369E-3</v>
      </c>
      <c r="Y15">
        <f t="shared" si="17"/>
        <v>8.4840672771307798E-3</v>
      </c>
      <c r="Z15">
        <f t="shared" si="18"/>
        <v>0.83446231473638577</v>
      </c>
      <c r="AB15">
        <f t="shared" si="19"/>
        <v>262.20468276089389</v>
      </c>
      <c r="AC15">
        <f t="shared" si="1"/>
        <v>246.22106082675063</v>
      </c>
      <c r="AE15">
        <f t="shared" si="2"/>
        <v>264.96480631007438</v>
      </c>
      <c r="AF15">
        <f t="shared" si="3"/>
        <v>-13.248240315503718</v>
      </c>
      <c r="AG15">
        <f t="shared" si="3"/>
        <v>-10.430778934204822</v>
      </c>
      <c r="AH15">
        <f t="shared" si="4"/>
        <v>-273.01728497806846</v>
      </c>
      <c r="AI15">
        <f t="shared" si="5"/>
        <v>-31.731497917702626</v>
      </c>
      <c r="AJ15">
        <f t="shared" si="6"/>
        <v>15.983621934143258</v>
      </c>
      <c r="AK15">
        <f t="shared" si="20"/>
        <v>43.97726909850261</v>
      </c>
      <c r="AL15">
        <f t="shared" si="7"/>
        <v>28.229393114943242</v>
      </c>
      <c r="AN15">
        <f t="shared" si="8"/>
        <v>98.920111179160898</v>
      </c>
      <c r="AO15">
        <f t="shared" si="8"/>
        <v>-4.9460055589580447</v>
      </c>
      <c r="AP15">
        <f t="shared" si="8"/>
        <v>-3.8941541943850195</v>
      </c>
      <c r="AQ15">
        <f t="shared" si="8"/>
        <v>-101.92636735407959</v>
      </c>
      <c r="AR15">
        <f t="shared" si="8"/>
        <v>-11.846415928261758</v>
      </c>
      <c r="AS15">
        <f t="shared" si="8"/>
        <v>5.9672138379043664</v>
      </c>
      <c r="AT15">
        <f t="shared" si="8"/>
        <v>16.418166658287827</v>
      </c>
      <c r="AU15">
        <f t="shared" si="8"/>
        <v>10.538964567930437</v>
      </c>
      <c r="AW15">
        <v>12</v>
      </c>
      <c r="AX15">
        <f>(R15*SUMPRODUCT(K16:$K$23, X16:$X$23)-$AZ$3*SUMPRODUCT(K15:$K$22, W16:$W$23))/Z15</f>
        <v>295.06552480387819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9"/>
        <v>8.5572000000000009E-2</v>
      </c>
      <c r="I16" s="5">
        <f t="shared" si="10"/>
        <v>1.085572</v>
      </c>
      <c r="J16">
        <f t="shared" si="11"/>
        <v>0.92117335377109955</v>
      </c>
      <c r="K16">
        <f t="shared" si="21"/>
        <v>0.34390442957047562</v>
      </c>
      <c r="L16" s="2">
        <v>13</v>
      </c>
      <c r="M16" s="6">
        <v>6.8199999999999997E-3</v>
      </c>
      <c r="O16">
        <f t="shared" si="22"/>
        <v>317.5275882815381</v>
      </c>
      <c r="P16">
        <f t="shared" si="23"/>
        <v>15.876379414076906</v>
      </c>
      <c r="Q16" s="4">
        <f t="shared" si="24"/>
        <v>12.5</v>
      </c>
      <c r="R16">
        <f t="shared" si="0"/>
        <v>50000</v>
      </c>
      <c r="S16">
        <f t="shared" si="12"/>
        <v>275.74609484907785</v>
      </c>
      <c r="U16">
        <f t="shared" si="13"/>
        <v>6.8199999999999997E-3</v>
      </c>
      <c r="V16">
        <f t="shared" si="14"/>
        <v>0.01</v>
      </c>
      <c r="W16">
        <f t="shared" si="15"/>
        <v>0.83446231473638577</v>
      </c>
      <c r="X16">
        <f t="shared" si="16"/>
        <v>5.6910329865021503E-3</v>
      </c>
      <c r="Y16">
        <f t="shared" si="17"/>
        <v>8.3446231473638579E-3</v>
      </c>
      <c r="Z16">
        <f t="shared" si="18"/>
        <v>0.82042665860251973</v>
      </c>
      <c r="AB16">
        <f t="shared" si="19"/>
        <v>246.22106082675063</v>
      </c>
      <c r="AC16">
        <f t="shared" si="1"/>
        <v>226.22944721972243</v>
      </c>
      <c r="AE16">
        <f t="shared" si="2"/>
        <v>260.50809826793892</v>
      </c>
      <c r="AF16">
        <f t="shared" si="3"/>
        <v>-13.025404913396946</v>
      </c>
      <c r="AG16">
        <f t="shared" si="3"/>
        <v>-10.255333232531497</v>
      </c>
      <c r="AH16">
        <f t="shared" si="4"/>
        <v>-284.55164932510752</v>
      </c>
      <c r="AI16">
        <f t="shared" si="5"/>
        <v>-47.324289203097038</v>
      </c>
      <c r="AJ16">
        <f t="shared" si="6"/>
        <v>19.991613607028199</v>
      </c>
      <c r="AK16">
        <f t="shared" si="20"/>
        <v>42.247217652801574</v>
      </c>
      <c r="AL16">
        <f t="shared" si="7"/>
        <v>14.914542056732735</v>
      </c>
      <c r="AN16">
        <f t="shared" si="8"/>
        <v>89.589888933324943</v>
      </c>
      <c r="AO16">
        <f t="shared" si="8"/>
        <v>-4.479494446666247</v>
      </c>
      <c r="AP16">
        <f t="shared" si="8"/>
        <v>-3.5268545253888863</v>
      </c>
      <c r="AQ16">
        <f t="shared" si="8"/>
        <v>-97.858572644489115</v>
      </c>
      <c r="AR16">
        <f t="shared" si="8"/>
        <v>-16.275032683219305</v>
      </c>
      <c r="AS16">
        <f t="shared" si="8"/>
        <v>6.8752044737183917</v>
      </c>
      <c r="AT16">
        <f t="shared" si="8"/>
        <v>14.529005287826454</v>
      </c>
      <c r="AU16">
        <f t="shared" si="8"/>
        <v>5.1291770783255393</v>
      </c>
      <c r="AW16">
        <v>13</v>
      </c>
      <c r="AX16">
        <f>(R16*SUMPRODUCT(K17:$K$23, X17:$X$23)-$AZ$3*SUMPRODUCT(K16:$K$22, W17:$W$23))/Z16</f>
        <v>275.74609484907785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9"/>
        <v>8.5572000000000009E-2</v>
      </c>
      <c r="I17" s="5">
        <f t="shared" si="10"/>
        <v>1.085572</v>
      </c>
      <c r="J17">
        <f t="shared" si="11"/>
        <v>0.92117335377109955</v>
      </c>
      <c r="K17">
        <f t="shared" si="21"/>
        <v>0.31679559676417191</v>
      </c>
      <c r="L17" s="2">
        <v>14</v>
      </c>
      <c r="M17" s="6">
        <v>7.2269999999999999E-3</v>
      </c>
      <c r="O17">
        <f t="shared" si="22"/>
        <v>317.5275882815381</v>
      </c>
      <c r="P17">
        <f t="shared" si="23"/>
        <v>15.876379414076906</v>
      </c>
      <c r="Q17" s="4">
        <f t="shared" si="24"/>
        <v>12.5</v>
      </c>
      <c r="R17">
        <f t="shared" si="0"/>
        <v>50000</v>
      </c>
      <c r="S17">
        <f t="shared" si="12"/>
        <v>251.56400606012829</v>
      </c>
      <c r="U17">
        <f t="shared" si="13"/>
        <v>7.2269999999999999E-3</v>
      </c>
      <c r="V17">
        <f t="shared" si="14"/>
        <v>0.01</v>
      </c>
      <c r="W17">
        <f t="shared" si="15"/>
        <v>0.82042665860251973</v>
      </c>
      <c r="X17">
        <f t="shared" si="16"/>
        <v>5.9292234617204101E-3</v>
      </c>
      <c r="Y17">
        <f t="shared" si="17"/>
        <v>8.2042665860251971E-3</v>
      </c>
      <c r="Z17">
        <f t="shared" si="18"/>
        <v>0.80629316855477406</v>
      </c>
      <c r="AB17">
        <f t="shared" si="19"/>
        <v>226.22944721972243</v>
      </c>
      <c r="AC17">
        <f t="shared" si="1"/>
        <v>202.83433954055323</v>
      </c>
      <c r="AE17">
        <f t="shared" si="2"/>
        <v>256.02032525907708</v>
      </c>
      <c r="AF17">
        <f t="shared" si="3"/>
        <v>-12.801016262953857</v>
      </c>
      <c r="AG17">
        <f t="shared" si="3"/>
        <v>-10.078664606934677</v>
      </c>
      <c r="AH17">
        <f t="shared" si="4"/>
        <v>-296.46117308602049</v>
      </c>
      <c r="AI17">
        <f t="shared" si="5"/>
        <v>-63.320528696831929</v>
      </c>
      <c r="AJ17">
        <f t="shared" si="6"/>
        <v>23.3951076791692</v>
      </c>
      <c r="AK17">
        <f t="shared" si="20"/>
        <v>40.171668966902352</v>
      </c>
      <c r="AL17">
        <f t="shared" si="7"/>
        <v>0.24624794923962412</v>
      </c>
      <c r="AN17">
        <f t="shared" si="8"/>
        <v>81.106111724206713</v>
      </c>
      <c r="AO17">
        <f t="shared" si="8"/>
        <v>-4.0553055862103369</v>
      </c>
      <c r="AP17">
        <f t="shared" si="8"/>
        <v>-3.1928765687398091</v>
      </c>
      <c r="AQ17">
        <f t="shared" si="8"/>
        <v>-93.917594245192319</v>
      </c>
      <c r="AR17">
        <f t="shared" si="8"/>
        <v>-20.059664675935743</v>
      </c>
      <c r="AS17">
        <f t="shared" si="8"/>
        <v>7.4114670985844677</v>
      </c>
      <c r="AT17">
        <f t="shared" si="8"/>
        <v>12.726207843382596</v>
      </c>
      <c r="AU17">
        <f t="shared" si="8"/>
        <v>7.8010266031320233E-2</v>
      </c>
      <c r="AW17">
        <v>14</v>
      </c>
      <c r="AX17">
        <f>(R17*SUMPRODUCT(K18:$K$23, X18:$X$23)-$AZ$3*SUMPRODUCT(K17:$K$22, W18:$W$23))/Z17</f>
        <v>251.56400606012829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9"/>
        <v>8.5572000000000009E-2</v>
      </c>
      <c r="I18" s="5">
        <f t="shared" si="10"/>
        <v>1.085572</v>
      </c>
      <c r="J18">
        <f t="shared" si="11"/>
        <v>0.92117335377109955</v>
      </c>
      <c r="K18">
        <f t="shared" si="21"/>
        <v>0.29182366233116913</v>
      </c>
      <c r="L18" s="2">
        <v>15</v>
      </c>
      <c r="M18" s="6">
        <v>7.6860000000000001E-3</v>
      </c>
      <c r="O18">
        <f t="shared" si="22"/>
        <v>317.5275882815381</v>
      </c>
      <c r="P18">
        <f t="shared" si="23"/>
        <v>15.876379414076906</v>
      </c>
      <c r="Q18" s="4">
        <f t="shared" si="24"/>
        <v>12.5</v>
      </c>
      <c r="R18">
        <f t="shared" si="0"/>
        <v>50000</v>
      </c>
      <c r="S18">
        <f t="shared" si="12"/>
        <v>222.53441826313681</v>
      </c>
      <c r="U18">
        <f t="shared" si="13"/>
        <v>7.6860000000000001E-3</v>
      </c>
      <c r="V18">
        <f t="shared" si="14"/>
        <v>0.01</v>
      </c>
      <c r="W18">
        <f t="shared" si="15"/>
        <v>0.80629316855477406</v>
      </c>
      <c r="X18">
        <f t="shared" si="16"/>
        <v>6.197169293511994E-3</v>
      </c>
      <c r="Y18">
        <f t="shared" si="17"/>
        <v>8.0629316855477407E-3</v>
      </c>
      <c r="Z18">
        <f t="shared" si="18"/>
        <v>0.79203306757571434</v>
      </c>
      <c r="AB18">
        <f t="shared" si="19"/>
        <v>202.83433954055323</v>
      </c>
      <c r="AC18">
        <f t="shared" si="1"/>
        <v>176.25461793812931</v>
      </c>
      <c r="AE18">
        <f t="shared" si="2"/>
        <v>251.49234978654508</v>
      </c>
      <c r="AF18">
        <f t="shared" si="3"/>
        <v>-12.574617489327254</v>
      </c>
      <c r="AG18">
        <f t="shared" si="3"/>
        <v>-9.90041334469643</v>
      </c>
      <c r="AH18">
        <f t="shared" si="4"/>
        <v>-309.85846467559969</v>
      </c>
      <c r="AI18">
        <f t="shared" si="5"/>
        <v>-80.841145723078313</v>
      </c>
      <c r="AJ18">
        <f t="shared" si="6"/>
        <v>26.579721602423916</v>
      </c>
      <c r="AK18">
        <f t="shared" si="20"/>
        <v>37.801608291301747</v>
      </c>
      <c r="AL18">
        <f t="shared" si="7"/>
        <v>-16.45981582935265</v>
      </c>
      <c r="AN18">
        <f t="shared" si="8"/>
        <v>73.391418562981002</v>
      </c>
      <c r="AO18">
        <f t="shared" si="8"/>
        <v>-3.6695709281490503</v>
      </c>
      <c r="AP18">
        <f t="shared" si="8"/>
        <v>-2.8891748808416917</v>
      </c>
      <c r="AQ18">
        <f t="shared" si="8"/>
        <v>-90.424031965946696</v>
      </c>
      <c r="AR18">
        <f t="shared" si="8"/>
        <v>-23.591359211956444</v>
      </c>
      <c r="AS18">
        <f t="shared" si="8"/>
        <v>7.7565917017622388</v>
      </c>
      <c r="AT18">
        <f t="shared" si="8"/>
        <v>11.031403773575965</v>
      </c>
      <c r="AU18">
        <f t="shared" si="8"/>
        <v>-4.8033637366182402</v>
      </c>
      <c r="AW18">
        <v>15</v>
      </c>
      <c r="AX18">
        <f>(R18*SUMPRODUCT(K19:$K$23, X19:$X$23)-$AZ$3*SUMPRODUCT(K18:$K$22, W19:$W$23))/Z18</f>
        <v>222.53441826313681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9"/>
        <v>8.5572000000000009E-2</v>
      </c>
      <c r="I19" s="5">
        <f t="shared" si="10"/>
        <v>1.085572</v>
      </c>
      <c r="J19">
        <f t="shared" si="11"/>
        <v>0.92117335377109955</v>
      </c>
      <c r="K19">
        <f t="shared" si="21"/>
        <v>0.26882018173936795</v>
      </c>
      <c r="L19" s="2">
        <v>16</v>
      </c>
      <c r="M19" s="6">
        <v>8.2030000000000002E-3</v>
      </c>
      <c r="O19">
        <f t="shared" si="22"/>
        <v>317.5275882815381</v>
      </c>
      <c r="P19">
        <f t="shared" si="23"/>
        <v>15.876379414076906</v>
      </c>
      <c r="Q19" s="4">
        <f t="shared" si="24"/>
        <v>12.5</v>
      </c>
      <c r="R19">
        <f t="shared" si="0"/>
        <v>50000</v>
      </c>
      <c r="S19">
        <f t="shared" si="12"/>
        <v>188.65267623775543</v>
      </c>
      <c r="U19">
        <f t="shared" si="13"/>
        <v>8.2030000000000002E-3</v>
      </c>
      <c r="V19">
        <f t="shared" si="14"/>
        <v>0.01</v>
      </c>
      <c r="W19">
        <f t="shared" si="15"/>
        <v>0.79203306757571434</v>
      </c>
      <c r="X19">
        <f t="shared" si="16"/>
        <v>6.4970472533235849E-3</v>
      </c>
      <c r="Y19">
        <f t="shared" si="17"/>
        <v>7.9203306757571444E-3</v>
      </c>
      <c r="Z19">
        <f t="shared" si="18"/>
        <v>0.77761568964663363</v>
      </c>
      <c r="AB19">
        <f t="shared" si="19"/>
        <v>176.25461793812931</v>
      </c>
      <c r="AC19">
        <f t="shared" si="1"/>
        <v>146.69928093630529</v>
      </c>
      <c r="AE19">
        <f t="shared" si="2"/>
        <v>246.91443454338059</v>
      </c>
      <c r="AF19">
        <f t="shared" si="3"/>
        <v>-12.34572172716903</v>
      </c>
      <c r="AG19">
        <f t="shared" si="3"/>
        <v>-9.720196120582921</v>
      </c>
      <c r="AH19">
        <f t="shared" si="4"/>
        <v>-324.85236266617926</v>
      </c>
      <c r="AI19">
        <f t="shared" si="5"/>
        <v>-100.00384597055063</v>
      </c>
      <c r="AJ19">
        <f t="shared" si="6"/>
        <v>29.555337001824029</v>
      </c>
      <c r="AK19">
        <f t="shared" si="20"/>
        <v>35.154974059310462</v>
      </c>
      <c r="AL19">
        <f t="shared" si="7"/>
        <v>-35.293534909416138</v>
      </c>
      <c r="AN19">
        <f t="shared" si="8"/>
        <v>66.375583168024846</v>
      </c>
      <c r="AO19">
        <f t="shared" si="8"/>
        <v>-3.318779158401242</v>
      </c>
      <c r="AP19">
        <f t="shared" si="8"/>
        <v>-2.6129848876774</v>
      </c>
      <c r="AQ19">
        <f t="shared" si="8"/>
        <v>-87.326871170385374</v>
      </c>
      <c r="AR19">
        <f t="shared" si="8"/>
        <v>-26.883052048439179</v>
      </c>
      <c r="AS19">
        <f t="shared" si="8"/>
        <v>7.9450710641986015</v>
      </c>
      <c r="AT19">
        <f t="shared" si="8"/>
        <v>9.4503665156666035</v>
      </c>
      <c r="AU19">
        <f t="shared" si="8"/>
        <v>-9.4876144685739732</v>
      </c>
      <c r="AW19">
        <v>16</v>
      </c>
      <c r="AX19">
        <f>(R19*SUMPRODUCT(K20:$K$23, X20:$X$23)-$AZ$3*SUMPRODUCT(K19:$K$22, W20:$W$23))/Z19</f>
        <v>188.65267623775543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9"/>
        <v>8.5572000000000009E-2</v>
      </c>
      <c r="I20" s="5">
        <f t="shared" si="10"/>
        <v>1.085572</v>
      </c>
      <c r="J20">
        <f t="shared" si="11"/>
        <v>0.92117335377109955</v>
      </c>
      <c r="K20">
        <f t="shared" si="21"/>
        <v>0.24762998837421007</v>
      </c>
      <c r="L20" s="2">
        <v>17</v>
      </c>
      <c r="M20" s="6">
        <v>8.7950000000000007E-3</v>
      </c>
      <c r="O20">
        <f t="shared" si="22"/>
        <v>317.5275882815381</v>
      </c>
      <c r="P20">
        <f t="shared" si="23"/>
        <v>15.876379414076906</v>
      </c>
      <c r="Q20" s="4">
        <f t="shared" si="24"/>
        <v>12.5</v>
      </c>
      <c r="R20">
        <f t="shared" si="0"/>
        <v>50000</v>
      </c>
      <c r="S20">
        <f t="shared" si="12"/>
        <v>149.76332184118635</v>
      </c>
      <c r="U20">
        <f t="shared" si="13"/>
        <v>8.7950000000000007E-3</v>
      </c>
      <c r="V20">
        <f t="shared" si="14"/>
        <v>0.01</v>
      </c>
      <c r="W20">
        <f t="shared" si="15"/>
        <v>0.77761568964663363</v>
      </c>
      <c r="X20">
        <f t="shared" si="16"/>
        <v>6.8391299904421434E-3</v>
      </c>
      <c r="Y20">
        <f t="shared" si="17"/>
        <v>7.7761568964663363E-3</v>
      </c>
      <c r="Z20">
        <f t="shared" si="18"/>
        <v>0.76300040275972514</v>
      </c>
      <c r="AB20">
        <f t="shared" si="19"/>
        <v>146.69928093630529</v>
      </c>
      <c r="AC20">
        <f t="shared" si="1"/>
        <v>114.26947488345952</v>
      </c>
      <c r="AE20">
        <f t="shared" si="2"/>
        <v>242.27367774613776</v>
      </c>
      <c r="AF20">
        <f t="shared" si="3"/>
        <v>-12.113683887306887</v>
      </c>
      <c r="AG20">
        <f t="shared" si="3"/>
        <v>-9.5375050344965651</v>
      </c>
      <c r="AH20">
        <f t="shared" si="4"/>
        <v>-341.95649952210715</v>
      </c>
      <c r="AI20">
        <f t="shared" si="5"/>
        <v>-121.33401069777284</v>
      </c>
      <c r="AJ20">
        <f t="shared" si="6"/>
        <v>32.429806052845763</v>
      </c>
      <c r="AK20">
        <f t="shared" si="20"/>
        <v>32.248601862769398</v>
      </c>
      <c r="AL20">
        <f t="shared" si="7"/>
        <v>-56.655602782157679</v>
      </c>
      <c r="AN20">
        <f t="shared" si="8"/>
        <v>59.994228003653213</v>
      </c>
      <c r="AO20">
        <f t="shared" si="8"/>
        <v>-2.9997114001826604</v>
      </c>
      <c r="AP20">
        <f t="shared" si="8"/>
        <v>-2.3617722608113545</v>
      </c>
      <c r="AQ20">
        <f t="shared" si="8"/>
        <v>-84.678684001144973</v>
      </c>
      <c r="AR20">
        <f t="shared" si="8"/>
        <v>-30.045939658485768</v>
      </c>
      <c r="AS20">
        <f t="shared" si="8"/>
        <v>8.0305924958440844</v>
      </c>
      <c r="AT20">
        <f t="shared" si="8"/>
        <v>7.9857209043621156</v>
      </c>
      <c r="AU20">
        <f t="shared" si="8"/>
        <v>-14.029626258279571</v>
      </c>
      <c r="AW20">
        <v>17</v>
      </c>
      <c r="AX20">
        <f>(R20*SUMPRODUCT(K21:$K$23, X21:$X$23)-$AZ$3*SUMPRODUCT(K20:$K$22, W21:$W$23))/Z20</f>
        <v>149.76332184118635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9"/>
        <v>8.5572000000000009E-2</v>
      </c>
      <c r="I21" s="5">
        <f t="shared" si="10"/>
        <v>1.085572</v>
      </c>
      <c r="J21">
        <f t="shared" si="11"/>
        <v>0.92117335377109955</v>
      </c>
      <c r="K21">
        <f t="shared" si="21"/>
        <v>0.22811014688496947</v>
      </c>
      <c r="L21" s="2">
        <v>18</v>
      </c>
      <c r="M21" s="6">
        <v>9.4780000000000003E-3</v>
      </c>
      <c r="O21">
        <f t="shared" si="22"/>
        <v>317.5275882815381</v>
      </c>
      <c r="P21">
        <f t="shared" si="23"/>
        <v>15.876379414076906</v>
      </c>
      <c r="Q21" s="4">
        <f t="shared" si="24"/>
        <v>12.5</v>
      </c>
      <c r="R21">
        <f t="shared" si="0"/>
        <v>50000</v>
      </c>
      <c r="S21">
        <f t="shared" si="12"/>
        <v>105.61374762441585</v>
      </c>
      <c r="U21">
        <f t="shared" si="13"/>
        <v>9.4780000000000003E-3</v>
      </c>
      <c r="V21">
        <f t="shared" si="14"/>
        <v>0.01</v>
      </c>
      <c r="W21">
        <f t="shared" si="15"/>
        <v>0.76300040275972514</v>
      </c>
      <c r="X21">
        <f t="shared" si="16"/>
        <v>7.2317178173566749E-3</v>
      </c>
      <c r="Y21">
        <f t="shared" si="17"/>
        <v>7.6300040275972519E-3</v>
      </c>
      <c r="Z21">
        <f t="shared" si="18"/>
        <v>0.7481386809147712</v>
      </c>
      <c r="AB21">
        <f t="shared" si="19"/>
        <v>114.26947488345952</v>
      </c>
      <c r="AC21">
        <f t="shared" si="1"/>
        <v>79.013729834196027</v>
      </c>
      <c r="AE21">
        <f t="shared" si="2"/>
        <v>237.55467105099848</v>
      </c>
      <c r="AF21">
        <f t="shared" si="3"/>
        <v>-11.877733552549925</v>
      </c>
      <c r="AG21">
        <f t="shared" si="3"/>
        <v>-9.3517335114346398</v>
      </c>
      <c r="AH21">
        <f t="shared" si="4"/>
        <v>-361.58589086783377</v>
      </c>
      <c r="AI21">
        <f t="shared" si="5"/>
        <v>-145.26068688081986</v>
      </c>
      <c r="AJ21">
        <f t="shared" si="6"/>
        <v>35.255745049263496</v>
      </c>
      <c r="AK21">
        <f t="shared" si="20"/>
        <v>29.089894400344644</v>
      </c>
      <c r="AL21">
        <f t="shared" si="7"/>
        <v>-80.915047431211718</v>
      </c>
      <c r="AN21">
        <f t="shared" si="8"/>
        <v>54.18863090665387</v>
      </c>
      <c r="AO21">
        <f t="shared" si="8"/>
        <v>-2.7094315453326936</v>
      </c>
      <c r="AP21">
        <f t="shared" si="8"/>
        <v>-2.1332253049224472</v>
      </c>
      <c r="AQ21">
        <f t="shared" si="8"/>
        <v>-82.481410677394109</v>
      </c>
      <c r="AR21">
        <f t="shared" si="8"/>
        <v>-33.135436620995378</v>
      </c>
      <c r="AS21">
        <f t="shared" si="8"/>
        <v>8.0421931817265317</v>
      </c>
      <c r="AT21">
        <f t="shared" si="8"/>
        <v>6.6357000845308676</v>
      </c>
      <c r="AU21">
        <f t="shared" si="8"/>
        <v>-18.457543354737975</v>
      </c>
      <c r="AW21">
        <v>18</v>
      </c>
      <c r="AX21">
        <f>(R21*SUMPRODUCT(K22:$K$23, X22:$X$23)-$AZ$3*SUMPRODUCT(K21:$K$22, W22:$W$23))/Z21</f>
        <v>105.61374762441585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9"/>
        <v>8.5572000000000009E-2</v>
      </c>
      <c r="I22" s="5">
        <f t="shared" si="10"/>
        <v>1.085572</v>
      </c>
      <c r="J22">
        <f t="shared" si="11"/>
        <v>0.92117335377109955</v>
      </c>
      <c r="K22">
        <f t="shared" si="21"/>
        <v>0.21012898903524546</v>
      </c>
      <c r="L22" s="2">
        <v>19</v>
      </c>
      <c r="M22" s="6">
        <v>1.0265E-2</v>
      </c>
      <c r="O22">
        <f t="shared" si="22"/>
        <v>317.5275882815381</v>
      </c>
      <c r="P22">
        <f t="shared" si="23"/>
        <v>15.876379414076906</v>
      </c>
      <c r="Q22" s="4">
        <f t="shared" si="24"/>
        <v>12.5</v>
      </c>
      <c r="R22">
        <f t="shared" si="0"/>
        <v>50000</v>
      </c>
      <c r="S22">
        <f t="shared" si="12"/>
        <v>55.913868330287286</v>
      </c>
      <c r="U22">
        <f t="shared" si="13"/>
        <v>1.0265E-2</v>
      </c>
      <c r="V22">
        <f t="shared" si="14"/>
        <v>0.01</v>
      </c>
      <c r="W22">
        <f t="shared" si="15"/>
        <v>0.7481386809147712</v>
      </c>
      <c r="X22">
        <f t="shared" si="16"/>
        <v>7.6796435595901259E-3</v>
      </c>
      <c r="Y22">
        <f t="shared" si="17"/>
        <v>7.481386809147712E-3</v>
      </c>
      <c r="Z22">
        <f t="shared" si="18"/>
        <v>0.73297765054603337</v>
      </c>
      <c r="AB22">
        <f t="shared" si="19"/>
        <v>79.013729834196027</v>
      </c>
      <c r="AC22">
        <f t="shared" si="1"/>
        <v>40.983615841674236</v>
      </c>
      <c r="AE22">
        <f t="shared" si="2"/>
        <v>232.74062564215001</v>
      </c>
      <c r="AF22">
        <f t="shared" si="3"/>
        <v>-11.6370312821075</v>
      </c>
      <c r="AG22">
        <f t="shared" si="3"/>
        <v>-9.1622206318254165</v>
      </c>
      <c r="AH22">
        <f t="shared" si="4"/>
        <v>-383.98217797950628</v>
      </c>
      <c r="AI22">
        <f t="shared" si="5"/>
        <v>-172.04080425128919</v>
      </c>
      <c r="AJ22">
        <f t="shared" si="6"/>
        <v>38.030113992521791</v>
      </c>
      <c r="AK22">
        <f t="shared" si="20"/>
        <v>25.681639665949383</v>
      </c>
      <c r="AL22">
        <f t="shared" si="7"/>
        <v>-108.32905059281802</v>
      </c>
      <c r="AN22">
        <f t="shared" si="8"/>
        <v>48.905552373615507</v>
      </c>
      <c r="AO22">
        <f t="shared" si="8"/>
        <v>-2.4452776186807754</v>
      </c>
      <c r="AP22">
        <f t="shared" si="8"/>
        <v>-1.9252481586833428</v>
      </c>
      <c r="AQ22">
        <f t="shared" si="8"/>
        <v>-80.685786866385342</v>
      </c>
      <c r="AR22">
        <f t="shared" si="8"/>
        <v>-36.150760270133958</v>
      </c>
      <c r="AS22">
        <f t="shared" si="8"/>
        <v>7.9912294061437468</v>
      </c>
      <c r="AT22">
        <f t="shared" si="8"/>
        <v>5.3964569797734026</v>
      </c>
      <c r="AU22">
        <f t="shared" si="8"/>
        <v>-22.763073884216809</v>
      </c>
      <c r="AW22">
        <v>19</v>
      </c>
      <c r="AX22">
        <f>(R22*SUMPRODUCT(K23:$K$23, X23:$X$23)-$AZ$3*SUMPRODUCT(K22:$K$22, W23:$W$23))/Z22</f>
        <v>55.913868330287286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9"/>
        <v>8.5572000000000009E-2</v>
      </c>
      <c r="I23" s="5">
        <f t="shared" si="10"/>
        <v>1.085572</v>
      </c>
      <c r="J23">
        <f t="shared" si="11"/>
        <v>0.92117335377109955</v>
      </c>
      <c r="K23">
        <f t="shared" si="21"/>
        <v>0.19356522555412767</v>
      </c>
      <c r="L23" s="2">
        <v>20</v>
      </c>
      <c r="M23" s="6">
        <v>1.1204E-2</v>
      </c>
      <c r="O23">
        <f t="shared" si="22"/>
        <v>317.5275882815381</v>
      </c>
      <c r="P23">
        <f t="shared" si="23"/>
        <v>15.876379414076906</v>
      </c>
      <c r="Q23" s="4">
        <f t="shared" si="24"/>
        <v>12.5</v>
      </c>
      <c r="R23">
        <f t="shared" si="0"/>
        <v>50000</v>
      </c>
      <c r="S23">
        <f t="shared" si="12"/>
        <v>57.125150011123132</v>
      </c>
      <c r="U23">
        <f t="shared" si="13"/>
        <v>1.1204E-2</v>
      </c>
      <c r="V23">
        <f t="shared" si="14"/>
        <v>0.01</v>
      </c>
      <c r="W23">
        <f t="shared" si="15"/>
        <v>0.73297765054603337</v>
      </c>
      <c r="X23">
        <f t="shared" si="16"/>
        <v>8.2122815967177586E-3</v>
      </c>
      <c r="Y23">
        <f t="shared" si="17"/>
        <v>7.3297765054603338E-3</v>
      </c>
      <c r="Z23">
        <f t="shared" si="18"/>
        <v>0.71743559244385535</v>
      </c>
      <c r="AB23">
        <f t="shared" si="19"/>
        <v>40.983615841674236</v>
      </c>
      <c r="AC23">
        <f t="shared" si="1"/>
        <v>40.983615841674236</v>
      </c>
      <c r="AE23">
        <f t="shared" si="2"/>
        <v>227.80559341603387</v>
      </c>
      <c r="AF23">
        <f t="shared" si="3"/>
        <v>-11.390279670801695</v>
      </c>
      <c r="AG23">
        <f t="shared" si="3"/>
        <v>-8.9679449055481921</v>
      </c>
      <c r="AH23">
        <f t="shared" si="4"/>
        <v>-410.61407983588794</v>
      </c>
      <c r="AI23">
        <f t="shared" si="5"/>
        <v>-203.16671099620396</v>
      </c>
      <c r="AJ23">
        <f t="shared" si="6"/>
        <v>0</v>
      </c>
      <c r="AK23">
        <f t="shared" si="20"/>
        <v>22.026141202610756</v>
      </c>
      <c r="AL23">
        <f t="shared" si="7"/>
        <v>-181.14056979359322</v>
      </c>
      <c r="AN23">
        <f t="shared" si="8"/>
        <v>44.0952410720665</v>
      </c>
      <c r="AO23">
        <f t="shared" si="8"/>
        <v>-2.204762053603325</v>
      </c>
      <c r="AP23">
        <f t="shared" si="8"/>
        <v>-1.7358822783994259</v>
      </c>
      <c r="AQ23">
        <f t="shared" si="8"/>
        <v>-79.480606979134237</v>
      </c>
      <c r="AR23">
        <f t="shared" si="8"/>
        <v>-39.326010239070492</v>
      </c>
      <c r="AS23">
        <f t="shared" si="8"/>
        <v>0</v>
      </c>
      <c r="AT23">
        <f t="shared" si="8"/>
        <v>4.2634949899704155</v>
      </c>
      <c r="AU23">
        <f t="shared" si="8"/>
        <v>-35.062515249100073</v>
      </c>
      <c r="AW23">
        <v>20</v>
      </c>
      <c r="AX23">
        <f>(R23*SUMPRODUCT(K$23:$K24, X$23:$X24)-$AZ$3*SUMPRODUCT(K$22:$K23, W$23:$W24))/Z23</f>
        <v>57.125150011123132</v>
      </c>
    </row>
    <row r="25" spans="5:50" x14ac:dyDescent="0.25">
      <c r="AN25" s="8">
        <f t="shared" ref="AN25:AU25" si="25">SUM(AN3:AN23)</f>
        <v>2694.6015852865471</v>
      </c>
      <c r="AO25" s="8">
        <f t="shared" si="25"/>
        <v>-372.87577047548086</v>
      </c>
      <c r="AP25" s="8">
        <f t="shared" si="25"/>
        <v>-193.57745927959178</v>
      </c>
      <c r="AQ25" s="8">
        <f t="shared" si="25"/>
        <v>-2313.4557799551844</v>
      </c>
      <c r="AR25" s="8">
        <f t="shared" si="25"/>
        <v>-185.30742442370999</v>
      </c>
      <c r="AS25" s="8">
        <f t="shared" si="25"/>
        <v>-153.24987787109316</v>
      </c>
      <c r="AT25" s="8">
        <f t="shared" si="25"/>
        <v>338.55730229480287</v>
      </c>
      <c r="AU25" s="9">
        <f t="shared" si="25"/>
        <v>-1.9895196601282805E-13</v>
      </c>
    </row>
    <row r="29" spans="5:50" x14ac:dyDescent="0.25">
      <c r="AE29" s="10"/>
      <c r="AF29" s="10"/>
      <c r="AG29" s="10"/>
      <c r="AH29" s="10"/>
      <c r="AI29" s="10"/>
      <c r="AJ29" s="10"/>
      <c r="AK29" s="10"/>
      <c r="AL29" s="10"/>
    </row>
  </sheetData>
  <conditionalFormatting sqref="AN25:AU25">
    <cfRule type="cellIs" dxfId="92" priority="1" operator="lessThan">
      <formula>0</formula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67680F-6E9B-49DC-9415-3E6856373389}">
  <dimension ref="A1:AZ29"/>
  <sheetViews>
    <sheetView workbookViewId="0">
      <selection activeCell="J53" sqref="J53"/>
    </sheetView>
  </sheetViews>
  <sheetFormatPr defaultRowHeight="15" x14ac:dyDescent="0.25"/>
  <cols>
    <col min="3" max="3" width="9.28515625" bestFit="1" customWidth="1"/>
    <col min="11" max="11" width="9.28515625" bestFit="1" customWidth="1"/>
    <col min="12" max="13" width="9.140625" bestFit="1" customWidth="1"/>
    <col min="14" max="14" width="9.28515625" bestFit="1" customWidth="1"/>
    <col min="15" max="21" width="9.140625" bestFit="1" customWidth="1"/>
    <col min="22" max="22" width="9.28515625" bestFit="1" customWidth="1"/>
    <col min="23" max="24" width="9.140625" bestFit="1" customWidth="1"/>
    <col min="25" max="26" width="9.28515625" bestFit="1" customWidth="1"/>
    <col min="27" max="32" width="9.140625" bestFit="1" customWidth="1"/>
    <col min="33" max="33" width="9.42578125" bestFit="1" customWidth="1"/>
    <col min="34" max="34" width="9.140625" bestFit="1" customWidth="1"/>
    <col min="35" max="35" width="9.42578125" bestFit="1" customWidth="1"/>
    <col min="36" max="36" width="12.5703125" customWidth="1"/>
    <col min="37" max="40" width="9.140625" bestFit="1" customWidth="1"/>
    <col min="41" max="41" width="9.85546875" bestFit="1" customWidth="1"/>
    <col min="42" max="43" width="9.140625" bestFit="1" customWidth="1"/>
    <col min="44" max="44" width="10.42578125" bestFit="1" customWidth="1"/>
    <col min="45" max="45" width="18" customWidth="1"/>
    <col min="46" max="50" width="9.140625" bestFit="1" customWidth="1"/>
  </cols>
  <sheetData>
    <row r="1" spans="1:52" x14ac:dyDescent="0.25">
      <c r="A1" t="s">
        <v>0</v>
      </c>
      <c r="Q1" s="1" t="s">
        <v>1</v>
      </c>
      <c r="W1" s="1" t="s">
        <v>2</v>
      </c>
      <c r="AC1" s="1" t="s">
        <v>3</v>
      </c>
      <c r="AQ1" s="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34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2">
        <v>315.4073874947847</v>
      </c>
      <c r="K3">
        <v>1</v>
      </c>
      <c r="L3" s="2">
        <v>0</v>
      </c>
      <c r="O3">
        <f>$C$3</f>
        <v>315.4073874947847</v>
      </c>
      <c r="P3">
        <f>O3*B5</f>
        <v>252.32590999582777</v>
      </c>
      <c r="Q3" s="4">
        <f>B8</f>
        <v>100</v>
      </c>
      <c r="R3">
        <f t="shared" ref="R3:R23" si="0">$C$6</f>
        <v>100000</v>
      </c>
      <c r="S3">
        <f t="shared" ref="S3:S23" si="1">AX3</f>
        <v>0</v>
      </c>
      <c r="W3">
        <v>1</v>
      </c>
      <c r="Z3">
        <v>1</v>
      </c>
      <c r="AC3">
        <f t="shared" ref="AC3:AC23" si="2">S3*Z3</f>
        <v>0</v>
      </c>
      <c r="AE3">
        <f t="shared" ref="AE3:AE23" si="3">$Z3*O3</f>
        <v>315.4073874947847</v>
      </c>
      <c r="AF3">
        <f t="shared" ref="AF3:AG23" si="4">-$Z3*P3</f>
        <v>-252.32590999582777</v>
      </c>
      <c r="AG3">
        <f t="shared" si="4"/>
        <v>-100</v>
      </c>
      <c r="AH3">
        <f t="shared" ref="AH3:AH23" si="5">-X3*R3</f>
        <v>0</v>
      </c>
      <c r="AI3">
        <f t="shared" ref="AI3:AI23" si="6">SUM(AE3:AH3)</f>
        <v>-36.918522501043071</v>
      </c>
      <c r="AJ3">
        <f t="shared" ref="AJ3:AJ23" si="7">AB3-AC3</f>
        <v>0</v>
      </c>
      <c r="AL3">
        <f t="shared" ref="AL3:AL23" si="8">SUM(AI3:AK3)</f>
        <v>-36.918522501043071</v>
      </c>
      <c r="AN3">
        <f t="shared" ref="AN3:AU23" si="9">AE3*$K3</f>
        <v>315.4073874947847</v>
      </c>
      <c r="AO3">
        <f t="shared" si="9"/>
        <v>-252.32590999582777</v>
      </c>
      <c r="AP3">
        <f t="shared" si="9"/>
        <v>-100</v>
      </c>
      <c r="AQ3">
        <f t="shared" si="9"/>
        <v>0</v>
      </c>
      <c r="AR3">
        <f t="shared" si="9"/>
        <v>-36.918522501043071</v>
      </c>
      <c r="AS3">
        <f t="shared" si="9"/>
        <v>0</v>
      </c>
      <c r="AT3">
        <f t="shared" si="9"/>
        <v>0</v>
      </c>
      <c r="AU3">
        <f t="shared" si="9"/>
        <v>-36.918522501043071</v>
      </c>
      <c r="AW3">
        <v>0</v>
      </c>
      <c r="AX3">
        <f>(R3*SUMPRODUCT(K4:$K$23, X4:$X$23)-$AZ$3*SUMPRODUCT(K3:$K$22, W4:$W$23))/Z3</f>
        <v>0</v>
      </c>
      <c r="AZ3">
        <f>$C$6*SUMPRODUCT(K4:$K$23, X4:$X$23)/SUMPRODUCT(K3:K22, W4:W23)</f>
        <v>246.04999556046045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5">
        <f>EconomicRates!C44</f>
        <v>3.5571999999999999E-2</v>
      </c>
      <c r="G4" s="5">
        <f>EconomicRates!D44</f>
        <v>7.0000000000000007E-2</v>
      </c>
      <c r="H4" s="5">
        <f t="shared" ref="H4:H23" si="10">F4+$C$9</f>
        <v>8.5572000000000009E-2</v>
      </c>
      <c r="I4" s="5">
        <f t="shared" ref="I4:I23" si="11">1+H4</f>
        <v>1.085572</v>
      </c>
      <c r="J4">
        <f t="shared" ref="J4:J23" si="12">1/I4</f>
        <v>0.92117335377109955</v>
      </c>
      <c r="K4">
        <f>J4</f>
        <v>0.92117335377109955</v>
      </c>
      <c r="L4" s="2">
        <v>1</v>
      </c>
      <c r="M4" s="6">
        <f t="array" ref="M4:M23">Mortalities!B2:B21</f>
        <v>2.5950000000000001E-3</v>
      </c>
      <c r="R4">
        <f t="shared" si="0"/>
        <v>100000</v>
      </c>
      <c r="S4">
        <f t="shared" si="1"/>
        <v>7.0948701463532258</v>
      </c>
      <c r="U4">
        <f t="shared" ref="U4:U23" si="13">M4</f>
        <v>2.5950000000000001E-3</v>
      </c>
      <c r="V4">
        <f t="shared" ref="V4:V23" si="14">$C$10</f>
        <v>0.01</v>
      </c>
      <c r="W4">
        <f t="shared" ref="W4:W23" si="15">Z3</f>
        <v>1</v>
      </c>
      <c r="X4">
        <f t="shared" ref="X4:X23" si="16">U4*W4</f>
        <v>2.5950000000000001E-3</v>
      </c>
      <c r="Y4">
        <f t="shared" ref="Y4:Y23" si="17">V4*W4</f>
        <v>0.01</v>
      </c>
      <c r="Z4">
        <f t="shared" ref="Z4:Z23" si="18">MAX(0, W4-X4-Y4)</f>
        <v>0.98740499999999998</v>
      </c>
      <c r="AB4">
        <f t="shared" ref="AB4:AB23" si="19">AC3</f>
        <v>0</v>
      </c>
      <c r="AC4">
        <f t="shared" si="2"/>
        <v>7.0055102568599068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-259.5</v>
      </c>
      <c r="AI4">
        <f t="shared" si="6"/>
        <v>-259.5</v>
      </c>
      <c r="AJ4">
        <f t="shared" si="7"/>
        <v>-7.0055102568599068</v>
      </c>
      <c r="AK4">
        <f>G4*MAX(0, SUM(AB4, AE4:AF4))</f>
        <v>0</v>
      </c>
      <c r="AL4">
        <f t="shared" si="8"/>
        <v>-266.50551025685991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-239.04448530360034</v>
      </c>
      <c r="AR4">
        <f t="shared" si="9"/>
        <v>-239.04448530360034</v>
      </c>
      <c r="AS4">
        <f t="shared" si="9"/>
        <v>-6.4532893781894778</v>
      </c>
      <c r="AT4">
        <f t="shared" si="9"/>
        <v>0</v>
      </c>
      <c r="AU4">
        <f t="shared" si="9"/>
        <v>-245.49777468178982</v>
      </c>
      <c r="AW4">
        <v>1</v>
      </c>
      <c r="AX4">
        <f>(R4*SUMPRODUCT(K5:$K$23, X5:$X$23)-$AZ$3*SUMPRODUCT(K4:$K$22, W5:$W$23))/Z4</f>
        <v>7.0948701463532258</v>
      </c>
    </row>
    <row r="5" spans="1:52" x14ac:dyDescent="0.25">
      <c r="B5" s="2">
        <f>'T.26.04.A'!B5</f>
        <v>0.8</v>
      </c>
      <c r="C5" s="2">
        <f>'T.26.04.A'!C5</f>
        <v>0.05</v>
      </c>
      <c r="E5">
        <v>2005</v>
      </c>
      <c r="F5" s="5">
        <f>EconomicRates!C45</f>
        <v>3.5571999999999999E-2</v>
      </c>
      <c r="G5" s="5">
        <f>EconomicRates!D45</f>
        <v>7.0000000000000007E-2</v>
      </c>
      <c r="H5" s="5">
        <f t="shared" si="10"/>
        <v>8.5572000000000009E-2</v>
      </c>
      <c r="I5" s="5">
        <f t="shared" si="11"/>
        <v>1.085572</v>
      </c>
      <c r="J5">
        <f t="shared" si="12"/>
        <v>0.92117335377109955</v>
      </c>
      <c r="K5">
        <f t="shared" ref="K5:K23" si="20">K4*J5</f>
        <v>0.84856034769789535</v>
      </c>
      <c r="L5" s="2">
        <v>2</v>
      </c>
      <c r="M5" s="6">
        <v>2.5990000000000002E-3</v>
      </c>
      <c r="O5">
        <f t="shared" ref="O5:O23" si="21">$C$3</f>
        <v>315.4073874947847</v>
      </c>
      <c r="P5">
        <f t="shared" ref="P5:P23" si="22">O5*$C$5</f>
        <v>15.770369374739236</v>
      </c>
      <c r="Q5" s="4">
        <f t="shared" ref="Q5:Q23" si="23">$C$8</f>
        <v>12.5</v>
      </c>
      <c r="R5">
        <f t="shared" si="0"/>
        <v>100000</v>
      </c>
      <c r="S5">
        <f t="shared" si="1"/>
        <v>13.377275681778666</v>
      </c>
      <c r="U5">
        <f t="shared" si="13"/>
        <v>2.5990000000000002E-3</v>
      </c>
      <c r="V5">
        <f t="shared" si="14"/>
        <v>0.01</v>
      </c>
      <c r="W5">
        <f t="shared" si="15"/>
        <v>0.98740499999999998</v>
      </c>
      <c r="X5">
        <f t="shared" si="16"/>
        <v>2.5662655950000001E-3</v>
      </c>
      <c r="Y5">
        <f t="shared" si="17"/>
        <v>9.8740500000000005E-3</v>
      </c>
      <c r="Z5">
        <f t="shared" si="18"/>
        <v>0.97496468440500006</v>
      </c>
      <c r="AB5">
        <f t="shared" si="19"/>
        <v>7.0055102568599068</v>
      </c>
      <c r="AC5">
        <f t="shared" si="2"/>
        <v>13.042371363284019</v>
      </c>
      <c r="AE5">
        <f t="shared" si="3"/>
        <v>307.51106400785835</v>
      </c>
      <c r="AF5">
        <f t="shared" si="4"/>
        <v>-15.375553200392917</v>
      </c>
      <c r="AG5">
        <f t="shared" si="4"/>
        <v>-12.187058555062501</v>
      </c>
      <c r="AH5">
        <f t="shared" si="5"/>
        <v>-256.62655949999998</v>
      </c>
      <c r="AI5">
        <f t="shared" si="6"/>
        <v>23.32189275240296</v>
      </c>
      <c r="AJ5">
        <f t="shared" si="7"/>
        <v>-6.0368611064241122</v>
      </c>
      <c r="AK5">
        <f>G5*SUM(AB5, AE5:AF5)</f>
        <v>20.939871474502777</v>
      </c>
      <c r="AL5">
        <f t="shared" si="8"/>
        <v>38.224903120481628</v>
      </c>
      <c r="AN5">
        <f t="shared" si="9"/>
        <v>260.94169539545805</v>
      </c>
      <c r="AO5">
        <f t="shared" si="9"/>
        <v>-13.047084769772901</v>
      </c>
      <c r="AP5">
        <f t="shared" si="9"/>
        <v>-10.341454644898446</v>
      </c>
      <c r="AQ5">
        <f t="shared" si="9"/>
        <v>-217.76312255783461</v>
      </c>
      <c r="AR5">
        <f t="shared" si="9"/>
        <v>19.790033422952082</v>
      </c>
      <c r="AS5">
        <f t="shared" si="9"/>
        <v>-5.1226409594711457</v>
      </c>
      <c r="AT5">
        <f t="shared" si="9"/>
        <v>17.768744619153317</v>
      </c>
      <c r="AU5">
        <f t="shared" si="9"/>
        <v>32.436137082634254</v>
      </c>
      <c r="AW5">
        <v>2</v>
      </c>
      <c r="AX5">
        <f>(R5*SUMPRODUCT(K6:$K$23, X6:$X$23)-$AZ$3*SUMPRODUCT(K5:$K$22, W6:$W$23))/Z5</f>
        <v>13.377275681778666</v>
      </c>
    </row>
    <row r="6" spans="1:52" x14ac:dyDescent="0.25">
      <c r="A6" t="s">
        <v>16</v>
      </c>
      <c r="C6" s="2">
        <v>100000</v>
      </c>
      <c r="E6">
        <v>2006</v>
      </c>
      <c r="F6" s="5">
        <f>EconomicRates!C46</f>
        <v>3.5571999999999999E-2</v>
      </c>
      <c r="G6" s="5">
        <f>EconomicRates!D46</f>
        <v>7.0000000000000007E-2</v>
      </c>
      <c r="H6" s="5">
        <f t="shared" si="10"/>
        <v>8.5572000000000009E-2</v>
      </c>
      <c r="I6" s="5">
        <f t="shared" si="11"/>
        <v>1.085572</v>
      </c>
      <c r="J6">
        <f t="shared" si="12"/>
        <v>0.92117335377109955</v>
      </c>
      <c r="K6">
        <f t="shared" si="20"/>
        <v>0.78167118136604063</v>
      </c>
      <c r="L6" s="2">
        <v>3</v>
      </c>
      <c r="M6" s="6">
        <v>2.6029999999999998E-3</v>
      </c>
      <c r="O6">
        <f t="shared" si="21"/>
        <v>315.4073874947847</v>
      </c>
      <c r="P6">
        <f t="shared" si="22"/>
        <v>15.770369374739236</v>
      </c>
      <c r="Q6" s="4">
        <f t="shared" si="23"/>
        <v>12.5</v>
      </c>
      <c r="R6">
        <f t="shared" si="0"/>
        <v>100000</v>
      </c>
      <c r="S6">
        <f t="shared" si="1"/>
        <v>18.93517699167397</v>
      </c>
      <c r="U6">
        <f t="shared" si="13"/>
        <v>2.6029999999999998E-3</v>
      </c>
      <c r="V6">
        <f t="shared" si="14"/>
        <v>0.01</v>
      </c>
      <c r="W6">
        <f t="shared" si="15"/>
        <v>0.97496468440500006</v>
      </c>
      <c r="X6">
        <f t="shared" si="16"/>
        <v>2.5378330735062152E-3</v>
      </c>
      <c r="Y6">
        <f t="shared" si="17"/>
        <v>9.7496468440500007E-3</v>
      </c>
      <c r="Z6">
        <f t="shared" si="18"/>
        <v>0.96267720448744387</v>
      </c>
      <c r="AB6">
        <f t="shared" si="19"/>
        <v>13.042371363284019</v>
      </c>
      <c r="AC6">
        <f t="shared" si="2"/>
        <v>18.228463252819665</v>
      </c>
      <c r="AE6">
        <f t="shared" si="3"/>
        <v>303.63550206816728</v>
      </c>
      <c r="AF6">
        <f t="shared" si="4"/>
        <v>-15.181775103408366</v>
      </c>
      <c r="AG6">
        <f t="shared" si="4"/>
        <v>-12.033465056093048</v>
      </c>
      <c r="AH6">
        <f t="shared" si="5"/>
        <v>-253.78330735062153</v>
      </c>
      <c r="AI6">
        <f t="shared" si="6"/>
        <v>22.636954558044323</v>
      </c>
      <c r="AJ6">
        <f t="shared" si="7"/>
        <v>-5.1860918895356463</v>
      </c>
      <c r="AK6">
        <f>G6*SUM(AB6, AE6:AF6)</f>
        <v>21.104726882963007</v>
      </c>
      <c r="AL6">
        <f t="shared" si="8"/>
        <v>38.555589551471684</v>
      </c>
      <c r="AN6">
        <f t="shared" si="9"/>
        <v>237.3431216062952</v>
      </c>
      <c r="AO6">
        <f t="shared" si="9"/>
        <v>-11.867156080314761</v>
      </c>
      <c r="AP6">
        <f t="shared" si="9"/>
        <v>-9.4062128463232213</v>
      </c>
      <c r="AQ6">
        <f t="shared" si="9"/>
        <v>-198.3750976677413</v>
      </c>
      <c r="AR6">
        <f t="shared" si="9"/>
        <v>17.694655011915884</v>
      </c>
      <c r="AS6">
        <f t="shared" si="9"/>
        <v>-4.0538185739661703</v>
      </c>
      <c r="AT6">
        <f t="shared" si="9"/>
        <v>16.496956795013329</v>
      </c>
      <c r="AU6">
        <f t="shared" si="9"/>
        <v>30.137793232963045</v>
      </c>
      <c r="AW6">
        <v>3</v>
      </c>
      <c r="AX6">
        <f>(R6*SUMPRODUCT(K7:$K$23, X7:$X$23)-$AZ$3*SUMPRODUCT(K6:$K$22, W7:$W$23))/Z6</f>
        <v>18.93517699167397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5">
        <f>EconomicRates!C47</f>
        <v>3.5571999999999999E-2</v>
      </c>
      <c r="G7" s="5">
        <f>EconomicRates!D47</f>
        <v>7.0000000000000007E-2</v>
      </c>
      <c r="H7" s="5">
        <f t="shared" si="10"/>
        <v>8.5572000000000009E-2</v>
      </c>
      <c r="I7" s="5">
        <f t="shared" si="11"/>
        <v>1.085572</v>
      </c>
      <c r="J7">
        <f t="shared" si="12"/>
        <v>0.92117335377109955</v>
      </c>
      <c r="K7">
        <f t="shared" si="20"/>
        <v>0.72005466368517301</v>
      </c>
      <c r="L7" s="2">
        <v>4</v>
      </c>
      <c r="M7" s="6">
        <v>2.6080000000000001E-3</v>
      </c>
      <c r="O7">
        <f t="shared" si="21"/>
        <v>315.4073874947847</v>
      </c>
      <c r="P7">
        <f t="shared" si="22"/>
        <v>15.770369374739236</v>
      </c>
      <c r="Q7" s="4">
        <f t="shared" si="23"/>
        <v>12.5</v>
      </c>
      <c r="R7">
        <f t="shared" si="0"/>
        <v>100000</v>
      </c>
      <c r="S7">
        <f t="shared" si="1"/>
        <v>23.774864904146476</v>
      </c>
      <c r="U7">
        <f t="shared" si="13"/>
        <v>2.6080000000000001E-3</v>
      </c>
      <c r="V7">
        <f t="shared" si="14"/>
        <v>0.01</v>
      </c>
      <c r="W7">
        <f t="shared" si="15"/>
        <v>0.96267720448744387</v>
      </c>
      <c r="X7">
        <f t="shared" si="16"/>
        <v>2.5106621493032537E-3</v>
      </c>
      <c r="Y7">
        <f t="shared" si="17"/>
        <v>9.6267720448744397E-3</v>
      </c>
      <c r="Z7">
        <f t="shared" si="18"/>
        <v>0.9505397702932662</v>
      </c>
      <c r="AB7">
        <f t="shared" si="19"/>
        <v>18.228463252819665</v>
      </c>
      <c r="AC7">
        <f t="shared" si="2"/>
        <v>22.598954624740827</v>
      </c>
      <c r="AE7">
        <f t="shared" si="3"/>
        <v>299.80726565809186</v>
      </c>
      <c r="AF7">
        <f t="shared" si="4"/>
        <v>-14.990363282904593</v>
      </c>
      <c r="AG7">
        <f t="shared" si="4"/>
        <v>-11.881747128665827</v>
      </c>
      <c r="AH7">
        <f t="shared" si="5"/>
        <v>-251.06621493032537</v>
      </c>
      <c r="AI7">
        <f t="shared" si="6"/>
        <v>21.868940316196074</v>
      </c>
      <c r="AJ7">
        <f t="shared" si="7"/>
        <v>-4.3704913719211618</v>
      </c>
      <c r="AK7">
        <f>G7*SUM(AB7, AE7:AF7)</f>
        <v>21.213175593960489</v>
      </c>
      <c r="AL7">
        <f t="shared" si="8"/>
        <v>38.711624538235398</v>
      </c>
      <c r="AN7">
        <f t="shared" si="9"/>
        <v>215.87761984380865</v>
      </c>
      <c r="AO7">
        <f t="shared" si="9"/>
        <v>-10.793880992190433</v>
      </c>
      <c r="AP7">
        <f t="shared" si="9"/>
        <v>-8.5555074327237417</v>
      </c>
      <c r="AQ7">
        <f t="shared" si="9"/>
        <v>-180.78139895436479</v>
      </c>
      <c r="AR7">
        <f t="shared" si="9"/>
        <v>15.746832464529685</v>
      </c>
      <c r="AS7">
        <f t="shared" si="9"/>
        <v>-3.1469926949476426</v>
      </c>
      <c r="AT7">
        <f t="shared" si="9"/>
        <v>15.27464601800374</v>
      </c>
      <c r="AU7">
        <f t="shared" si="9"/>
        <v>27.87448578758578</v>
      </c>
      <c r="AW7">
        <v>4</v>
      </c>
      <c r="AX7">
        <f>(R7*SUMPRODUCT(K8:$K$23, X8:$X$23)-$AZ$3*SUMPRODUCT(K7:$K$22, W8:$W$23))/Z7</f>
        <v>23.774864904146476</v>
      </c>
    </row>
    <row r="8" spans="1:52" x14ac:dyDescent="0.25">
      <c r="B8" s="2">
        <f>'T.26.04.A'!B8</f>
        <v>100</v>
      </c>
      <c r="C8" s="2">
        <f>'T.26.04.A'!C8</f>
        <v>12.5</v>
      </c>
      <c r="E8">
        <v>2008</v>
      </c>
      <c r="F8" s="5">
        <f>EconomicRates!C48</f>
        <v>3.5571999999999999E-2</v>
      </c>
      <c r="G8" s="5">
        <f>EconomicRates!D48</f>
        <v>7.0000000000000007E-2</v>
      </c>
      <c r="H8" s="5">
        <f t="shared" si="10"/>
        <v>8.5572000000000009E-2</v>
      </c>
      <c r="I8" s="5">
        <f t="shared" si="11"/>
        <v>1.085572</v>
      </c>
      <c r="J8">
        <f t="shared" si="12"/>
        <v>0.92117335377109955</v>
      </c>
      <c r="K8">
        <f t="shared" si="20"/>
        <v>0.66329516944539202</v>
      </c>
      <c r="L8" s="2">
        <v>5</v>
      </c>
      <c r="M8" s="6">
        <v>2.614E-3</v>
      </c>
      <c r="O8">
        <f t="shared" si="21"/>
        <v>315.4073874947847</v>
      </c>
      <c r="P8">
        <f t="shared" si="22"/>
        <v>15.770369374739236</v>
      </c>
      <c r="Q8" s="4">
        <f t="shared" si="23"/>
        <v>12.5</v>
      </c>
      <c r="R8">
        <f t="shared" si="0"/>
        <v>100000</v>
      </c>
      <c r="S8">
        <f t="shared" si="1"/>
        <v>27.911024071788422</v>
      </c>
      <c r="U8">
        <f t="shared" si="13"/>
        <v>2.614E-3</v>
      </c>
      <c r="V8">
        <f t="shared" si="14"/>
        <v>0.01</v>
      </c>
      <c r="W8">
        <f t="shared" si="15"/>
        <v>0.9505397702932662</v>
      </c>
      <c r="X8">
        <f t="shared" si="16"/>
        <v>2.4847109595465978E-3</v>
      </c>
      <c r="Y8">
        <f t="shared" si="17"/>
        <v>9.5053977029326622E-3</v>
      </c>
      <c r="Z8">
        <f t="shared" si="18"/>
        <v>0.9385496616307869</v>
      </c>
      <c r="AB8">
        <f t="shared" si="19"/>
        <v>22.598954624740827</v>
      </c>
      <c r="AC8">
        <f t="shared" si="2"/>
        <v>26.195882198345771</v>
      </c>
      <c r="AE8">
        <f t="shared" si="3"/>
        <v>296.02549680908066</v>
      </c>
      <c r="AF8">
        <f t="shared" si="4"/>
        <v>-14.801274840454035</v>
      </c>
      <c r="AG8">
        <f t="shared" si="4"/>
        <v>-11.731870770384836</v>
      </c>
      <c r="AH8">
        <f t="shared" si="5"/>
        <v>-248.47109595465977</v>
      </c>
      <c r="AI8">
        <f t="shared" si="6"/>
        <v>21.021255243582033</v>
      </c>
      <c r="AJ8">
        <f t="shared" si="7"/>
        <v>-3.596927573604944</v>
      </c>
      <c r="AK8">
        <f t="shared" ref="AK8:AK23" si="24">G8*SUM(AB8:AB8, AE8:AF8)</f>
        <v>21.267622361535725</v>
      </c>
      <c r="AL8">
        <f t="shared" si="8"/>
        <v>38.691950031512818</v>
      </c>
      <c r="AN8">
        <f t="shared" si="9"/>
        <v>196.3522820661355</v>
      </c>
      <c r="AO8">
        <f t="shared" si="9"/>
        <v>-9.8176141033067772</v>
      </c>
      <c r="AP8">
        <f t="shared" si="9"/>
        <v>-7.7816932105538514</v>
      </c>
      <c r="AQ8">
        <f t="shared" si="9"/>
        <v>-164.8096776935283</v>
      </c>
      <c r="AR8">
        <f t="shared" si="9"/>
        <v>13.94329705874658</v>
      </c>
      <c r="AS8">
        <f t="shared" si="9"/>
        <v>-2.3858246844170941</v>
      </c>
      <c r="AT8">
        <f t="shared" si="9"/>
        <v>14.106711177995447</v>
      </c>
      <c r="AU8">
        <f t="shared" si="9"/>
        <v>25.664183552324936</v>
      </c>
      <c r="AW8">
        <v>5</v>
      </c>
      <c r="AX8">
        <f>(R8*SUMPRODUCT(K9:$K$23, X9:$X$23)-$AZ$3*SUMPRODUCT(K8:$K$22, W9:$W$23))/Z8</f>
        <v>27.911024071788422</v>
      </c>
    </row>
    <row r="9" spans="1:52" x14ac:dyDescent="0.25">
      <c r="A9" t="s">
        <v>39</v>
      </c>
      <c r="C9" s="2">
        <f>'T.26.04.A'!C9</f>
        <v>0.05</v>
      </c>
      <c r="E9">
        <v>2009</v>
      </c>
      <c r="F9" s="5">
        <f>EconomicRates!C49</f>
        <v>3.5571999999999999E-2</v>
      </c>
      <c r="G9" s="5">
        <f>EconomicRates!D49</f>
        <v>7.0000000000000007E-2</v>
      </c>
      <c r="H9" s="5">
        <f t="shared" si="10"/>
        <v>8.5572000000000009E-2</v>
      </c>
      <c r="I9" s="5">
        <f t="shared" si="11"/>
        <v>1.085572</v>
      </c>
      <c r="J9">
        <f t="shared" si="12"/>
        <v>0.92117335377109955</v>
      </c>
      <c r="K9">
        <f t="shared" si="20"/>
        <v>0.61100983577818146</v>
      </c>
      <c r="L9" s="2">
        <v>6</v>
      </c>
      <c r="M9" s="6">
        <v>2.624E-3</v>
      </c>
      <c r="O9">
        <f t="shared" si="21"/>
        <v>315.4073874947847</v>
      </c>
      <c r="P9">
        <f t="shared" si="22"/>
        <v>15.770369374739236</v>
      </c>
      <c r="Q9" s="4">
        <f t="shared" si="23"/>
        <v>12.5</v>
      </c>
      <c r="R9">
        <f t="shared" si="0"/>
        <v>100000</v>
      </c>
      <c r="S9">
        <f t="shared" si="1"/>
        <v>31.179425731339279</v>
      </c>
      <c r="U9">
        <f t="shared" si="13"/>
        <v>2.624E-3</v>
      </c>
      <c r="V9">
        <f t="shared" si="14"/>
        <v>0.01</v>
      </c>
      <c r="W9">
        <f t="shared" si="15"/>
        <v>0.9385496616307869</v>
      </c>
      <c r="X9">
        <f t="shared" si="16"/>
        <v>2.4627543121191848E-3</v>
      </c>
      <c r="Y9">
        <f t="shared" si="17"/>
        <v>9.3854966163078694E-3</v>
      </c>
      <c r="Z9">
        <f t="shared" si="18"/>
        <v>0.9267014107023599</v>
      </c>
      <c r="AB9">
        <f t="shared" si="19"/>
        <v>26.195882198345771</v>
      </c>
      <c r="AC9">
        <f t="shared" si="2"/>
        <v>28.894017810121568</v>
      </c>
      <c r="AE9">
        <f t="shared" si="3"/>
        <v>292.28847093736283</v>
      </c>
      <c r="AF9">
        <f t="shared" si="4"/>
        <v>-14.614423546868142</v>
      </c>
      <c r="AG9">
        <f t="shared" si="4"/>
        <v>-11.583767633779498</v>
      </c>
      <c r="AH9">
        <f t="shared" si="5"/>
        <v>-246.27543121191849</v>
      </c>
      <c r="AI9">
        <f t="shared" si="6"/>
        <v>19.814848544796746</v>
      </c>
      <c r="AJ9">
        <f t="shared" si="7"/>
        <v>-2.6981356117757969</v>
      </c>
      <c r="AK9">
        <f t="shared" si="24"/>
        <v>21.270895071218835</v>
      </c>
      <c r="AL9">
        <f t="shared" si="8"/>
        <v>38.38760800423978</v>
      </c>
      <c r="AN9">
        <f t="shared" si="9"/>
        <v>178.59113062729384</v>
      </c>
      <c r="AO9">
        <f t="shared" si="9"/>
        <v>-8.9295565313646925</v>
      </c>
      <c r="AP9">
        <f t="shared" si="9"/>
        <v>-7.0777959596082249</v>
      </c>
      <c r="AQ9">
        <f t="shared" si="9"/>
        <v>-150.47671078099515</v>
      </c>
      <c r="AR9">
        <f t="shared" si="9"/>
        <v>12.107067355325798</v>
      </c>
      <c r="AS9">
        <f t="shared" si="9"/>
        <v>-1.6485873970583929</v>
      </c>
      <c r="AT9">
        <f t="shared" si="9"/>
        <v>12.99672610432035</v>
      </c>
      <c r="AU9">
        <f t="shared" si="9"/>
        <v>23.455206062587752</v>
      </c>
      <c r="AW9">
        <v>6</v>
      </c>
      <c r="AX9">
        <f>(R9*SUMPRODUCT(K10:$K$23, X10:$X$23)-$AZ$3*SUMPRODUCT(K9:$K$22, W10:$W$23))/Z9</f>
        <v>31.179425731339279</v>
      </c>
    </row>
    <row r="10" spans="1:52" x14ac:dyDescent="0.25">
      <c r="A10" t="s">
        <v>19</v>
      </c>
      <c r="C10" s="2">
        <f>'T.26.04.A'!C10</f>
        <v>0.01</v>
      </c>
      <c r="E10">
        <v>2010</v>
      </c>
      <c r="F10" s="5">
        <f>EconomicRates!C50</f>
        <v>3.5571999999999999E-2</v>
      </c>
      <c r="G10" s="5">
        <f>EconomicRates!D50</f>
        <v>7.0000000000000007E-2</v>
      </c>
      <c r="H10" s="5">
        <f t="shared" si="10"/>
        <v>8.5572000000000009E-2</v>
      </c>
      <c r="I10" s="5">
        <f t="shared" si="11"/>
        <v>1.085572</v>
      </c>
      <c r="J10">
        <f t="shared" si="12"/>
        <v>0.92117335377109955</v>
      </c>
      <c r="K10">
        <f t="shared" si="20"/>
        <v>0.5628459796109162</v>
      </c>
      <c r="L10" s="2">
        <v>7</v>
      </c>
      <c r="M10" s="6">
        <v>2.6350000000000002E-3</v>
      </c>
      <c r="O10">
        <f t="shared" si="21"/>
        <v>315.4073874947847</v>
      </c>
      <c r="P10">
        <f t="shared" si="22"/>
        <v>15.770369374739236</v>
      </c>
      <c r="Q10" s="4">
        <f t="shared" si="23"/>
        <v>12.5</v>
      </c>
      <c r="R10">
        <f t="shared" si="0"/>
        <v>100000</v>
      </c>
      <c r="S10">
        <f t="shared" si="1"/>
        <v>33.63343594768088</v>
      </c>
      <c r="U10">
        <f t="shared" si="13"/>
        <v>2.6350000000000002E-3</v>
      </c>
      <c r="V10">
        <f t="shared" si="14"/>
        <v>0.01</v>
      </c>
      <c r="W10">
        <f t="shared" si="15"/>
        <v>0.9267014107023599</v>
      </c>
      <c r="X10">
        <f t="shared" si="16"/>
        <v>2.4418582172007187E-3</v>
      </c>
      <c r="Y10">
        <f t="shared" si="17"/>
        <v>9.2670141070235988E-3</v>
      </c>
      <c r="Z10">
        <f t="shared" si="18"/>
        <v>0.91499253837813566</v>
      </c>
      <c r="AB10">
        <f t="shared" si="19"/>
        <v>28.894017810121568</v>
      </c>
      <c r="AC10">
        <f t="shared" si="2"/>
        <v>30.774342932146965</v>
      </c>
      <c r="AE10">
        <f t="shared" si="3"/>
        <v>288.59540610706927</v>
      </c>
      <c r="AF10">
        <f t="shared" si="4"/>
        <v>-14.429770305353465</v>
      </c>
      <c r="AG10">
        <f t="shared" si="4"/>
        <v>-11.437406729726696</v>
      </c>
      <c r="AH10">
        <f t="shared" si="5"/>
        <v>-244.18582172007186</v>
      </c>
      <c r="AI10">
        <f t="shared" si="6"/>
        <v>18.542407351917205</v>
      </c>
      <c r="AJ10">
        <f t="shared" si="7"/>
        <v>-1.8803251220253969</v>
      </c>
      <c r="AK10">
        <f t="shared" si="24"/>
        <v>21.214175752828616</v>
      </c>
      <c r="AL10">
        <f t="shared" si="8"/>
        <v>37.876257982720425</v>
      </c>
      <c r="AN10">
        <f t="shared" si="9"/>
        <v>162.4347640615436</v>
      </c>
      <c r="AO10">
        <f t="shared" si="9"/>
        <v>-8.1217382030771805</v>
      </c>
      <c r="AP10">
        <f t="shared" si="9"/>
        <v>-6.4374983950015077</v>
      </c>
      <c r="AQ10">
        <f t="shared" si="9"/>
        <v>-137.43900803313039</v>
      </c>
      <c r="AR10">
        <f t="shared" si="9"/>
        <v>10.436519430334494</v>
      </c>
      <c r="AS10">
        <f t="shared" si="9"/>
        <v>-1.0583334352934002</v>
      </c>
      <c r="AT10">
        <f t="shared" si="9"/>
        <v>11.940313533238969</v>
      </c>
      <c r="AU10">
        <f t="shared" si="9"/>
        <v>21.318499528280061</v>
      </c>
      <c r="AW10">
        <v>7</v>
      </c>
      <c r="AX10">
        <f>(R10*SUMPRODUCT(K11:$K$23, X11:$X$23)-$AZ$3*SUMPRODUCT(K10:$K$22, W11:$W$23))/Z10</f>
        <v>33.63343594768088</v>
      </c>
    </row>
    <row r="11" spans="1:52" x14ac:dyDescent="0.25">
      <c r="A11" t="s">
        <v>33</v>
      </c>
      <c r="C11" s="7">
        <f>AU25</f>
        <v>-5.6765703249084254E-13</v>
      </c>
      <c r="E11">
        <v>2011</v>
      </c>
      <c r="F11" s="5">
        <f>EconomicRates!C51</f>
        <v>3.5571999999999999E-2</v>
      </c>
      <c r="G11" s="5">
        <f>EconomicRates!D51</f>
        <v>7.0000000000000007E-2</v>
      </c>
      <c r="H11" s="5">
        <f t="shared" si="10"/>
        <v>8.5572000000000009E-2</v>
      </c>
      <c r="I11" s="5">
        <f t="shared" si="11"/>
        <v>1.085572</v>
      </c>
      <c r="J11">
        <f t="shared" si="12"/>
        <v>0.92117335377109955</v>
      </c>
      <c r="K11">
        <f t="shared" si="20"/>
        <v>0.51847871869476758</v>
      </c>
      <c r="L11" s="2">
        <v>8</v>
      </c>
      <c r="M11" s="6">
        <v>2.647E-3</v>
      </c>
      <c r="O11">
        <f t="shared" si="21"/>
        <v>315.4073874947847</v>
      </c>
      <c r="P11">
        <f t="shared" si="22"/>
        <v>15.770369374739236</v>
      </c>
      <c r="Q11" s="4">
        <f t="shared" si="23"/>
        <v>12.5</v>
      </c>
      <c r="R11">
        <f t="shared" si="0"/>
        <v>100000</v>
      </c>
      <c r="S11">
        <f t="shared" si="1"/>
        <v>35.327152389939982</v>
      </c>
      <c r="U11">
        <f t="shared" si="13"/>
        <v>2.647E-3</v>
      </c>
      <c r="V11">
        <f t="shared" si="14"/>
        <v>0.01</v>
      </c>
      <c r="W11">
        <f t="shared" si="15"/>
        <v>0.91499253837813566</v>
      </c>
      <c r="X11">
        <f t="shared" si="16"/>
        <v>2.4219852490869253E-3</v>
      </c>
      <c r="Y11">
        <f t="shared" si="17"/>
        <v>9.1499253837813571E-3</v>
      </c>
      <c r="Z11">
        <f t="shared" si="18"/>
        <v>0.90342062774526743</v>
      </c>
      <c r="AB11">
        <f t="shared" si="19"/>
        <v>30.774342932146965</v>
      </c>
      <c r="AC11">
        <f t="shared" si="2"/>
        <v>31.915278188572305</v>
      </c>
      <c r="AE11">
        <f t="shared" si="3"/>
        <v>284.94554000603318</v>
      </c>
      <c r="AF11">
        <f t="shared" si="4"/>
        <v>-14.247277000301661</v>
      </c>
      <c r="AG11">
        <f t="shared" si="4"/>
        <v>-11.292757846815842</v>
      </c>
      <c r="AH11">
        <f t="shared" si="5"/>
        <v>-242.19852490869252</v>
      </c>
      <c r="AI11">
        <f t="shared" si="6"/>
        <v>17.206980250223154</v>
      </c>
      <c r="AJ11">
        <f t="shared" si="7"/>
        <v>-1.1409352564253403</v>
      </c>
      <c r="AK11">
        <f t="shared" si="24"/>
        <v>21.103082415651496</v>
      </c>
      <c r="AL11">
        <f t="shared" si="8"/>
        <v>37.16912740944931</v>
      </c>
      <c r="AN11">
        <f t="shared" si="9"/>
        <v>147.73819848011672</v>
      </c>
      <c r="AO11">
        <f t="shared" si="9"/>
        <v>-7.3869099240058373</v>
      </c>
      <c r="AP11">
        <f t="shared" si="9"/>
        <v>-5.85505461894736</v>
      </c>
      <c r="AQ11">
        <f t="shared" si="9"/>
        <v>-125.57478086442165</v>
      </c>
      <c r="AR11">
        <f t="shared" si="9"/>
        <v>8.9214530727418726</v>
      </c>
      <c r="AS11">
        <f t="shared" si="9"/>
        <v>-0.59155064986509653</v>
      </c>
      <c r="AT11">
        <f t="shared" si="9"/>
        <v>10.941499131377068</v>
      </c>
      <c r="AU11">
        <f t="shared" si="9"/>
        <v>19.271401554253845</v>
      </c>
      <c r="AW11">
        <v>8</v>
      </c>
      <c r="AX11">
        <f>(R11*SUMPRODUCT(K12:$K$23, X12:$X$23)-$AZ$3*SUMPRODUCT(K11:$K$22, W12:$W$23))/Z11</f>
        <v>35.327152389939982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f>EconomicRates!C52</f>
        <v>3.5571999999999999E-2</v>
      </c>
      <c r="G12" s="5">
        <f>EconomicRates!D52</f>
        <v>7.0000000000000007E-2</v>
      </c>
      <c r="H12" s="5">
        <f t="shared" si="10"/>
        <v>8.5572000000000009E-2</v>
      </c>
      <c r="I12" s="5">
        <f t="shared" si="11"/>
        <v>1.085572</v>
      </c>
      <c r="J12">
        <f t="shared" si="12"/>
        <v>0.92117335377109955</v>
      </c>
      <c r="K12">
        <f t="shared" si="20"/>
        <v>0.47760878015900154</v>
      </c>
      <c r="L12" s="2">
        <v>9</v>
      </c>
      <c r="M12" s="6">
        <v>2.6610000000000002E-3</v>
      </c>
      <c r="O12">
        <f t="shared" si="21"/>
        <v>315.4073874947847</v>
      </c>
      <c r="P12">
        <f t="shared" si="22"/>
        <v>15.770369374739236</v>
      </c>
      <c r="Q12" s="4">
        <f t="shared" si="23"/>
        <v>12.5</v>
      </c>
      <c r="R12">
        <f t="shared" si="0"/>
        <v>100000</v>
      </c>
      <c r="S12">
        <f t="shared" si="1"/>
        <v>36.266310175806446</v>
      </c>
      <c r="U12">
        <f t="shared" si="13"/>
        <v>2.6610000000000002E-3</v>
      </c>
      <c r="V12">
        <f t="shared" si="14"/>
        <v>0.01</v>
      </c>
      <c r="W12">
        <f t="shared" si="15"/>
        <v>0.90342062774526743</v>
      </c>
      <c r="X12">
        <f t="shared" si="16"/>
        <v>2.4040022904301566E-3</v>
      </c>
      <c r="Y12">
        <f t="shared" si="17"/>
        <v>9.0342062774526749E-3</v>
      </c>
      <c r="Z12">
        <f t="shared" si="18"/>
        <v>0.89198241917738463</v>
      </c>
      <c r="AB12">
        <f t="shared" si="19"/>
        <v>31.915278188572305</v>
      </c>
      <c r="AC12">
        <f t="shared" si="2"/>
        <v>32.348911085253235</v>
      </c>
      <c r="AE12">
        <f t="shared" si="3"/>
        <v>281.33784452401682</v>
      </c>
      <c r="AF12">
        <f t="shared" si="4"/>
        <v>-14.066892226200842</v>
      </c>
      <c r="AG12">
        <f t="shared" si="4"/>
        <v>-11.149780239717307</v>
      </c>
      <c r="AH12">
        <f t="shared" si="5"/>
        <v>-240.40022904301566</v>
      </c>
      <c r="AI12">
        <f t="shared" si="6"/>
        <v>15.720943015083037</v>
      </c>
      <c r="AJ12">
        <f t="shared" si="7"/>
        <v>-0.43363289668092975</v>
      </c>
      <c r="AK12">
        <f t="shared" si="24"/>
        <v>20.943036134047183</v>
      </c>
      <c r="AL12">
        <f t="shared" si="8"/>
        <v>36.230346252449294</v>
      </c>
      <c r="AN12">
        <f t="shared" si="9"/>
        <v>134.36942473567851</v>
      </c>
      <c r="AO12">
        <f t="shared" si="9"/>
        <v>-6.7184712367839259</v>
      </c>
      <c r="AP12">
        <f t="shared" si="9"/>
        <v>-5.3252329393323228</v>
      </c>
      <c r="AQ12">
        <f t="shared" si="9"/>
        <v>-114.81726014317928</v>
      </c>
      <c r="AR12">
        <f t="shared" si="9"/>
        <v>7.5084604163829853</v>
      </c>
      <c r="AS12">
        <f t="shared" si="9"/>
        <v>-0.2071068788205932</v>
      </c>
      <c r="AT12">
        <f t="shared" si="9"/>
        <v>10.002577940808166</v>
      </c>
      <c r="AU12">
        <f t="shared" si="9"/>
        <v>17.303931478370561</v>
      </c>
      <c r="AW12">
        <v>9</v>
      </c>
      <c r="AX12">
        <f>(R12*SUMPRODUCT(K13:$K$23, X13:$X$23)-$AZ$3*SUMPRODUCT(K12:$K$22, W13:$W$23))/Z12</f>
        <v>36.266310175806446</v>
      </c>
    </row>
    <row r="13" spans="1:52" x14ac:dyDescent="0.25">
      <c r="E13">
        <v>2013</v>
      </c>
      <c r="F13" s="5">
        <f>EconomicRates!C53</f>
        <v>3.5571999999999999E-2</v>
      </c>
      <c r="G13" s="5">
        <f>EconomicRates!D53</f>
        <v>7.0000000000000007E-2</v>
      </c>
      <c r="H13" s="5">
        <f t="shared" si="10"/>
        <v>8.5572000000000009E-2</v>
      </c>
      <c r="I13" s="5">
        <f t="shared" si="11"/>
        <v>1.085572</v>
      </c>
      <c r="J13">
        <f t="shared" si="12"/>
        <v>0.92117335377109955</v>
      </c>
      <c r="K13">
        <f t="shared" si="20"/>
        <v>0.43996048180959124</v>
      </c>
      <c r="L13" s="2">
        <v>10</v>
      </c>
      <c r="M13" s="6">
        <v>2.676E-3</v>
      </c>
      <c r="O13">
        <f t="shared" si="21"/>
        <v>315.4073874947847</v>
      </c>
      <c r="P13">
        <f t="shared" si="22"/>
        <v>15.770369374739236</v>
      </c>
      <c r="Q13" s="4">
        <f t="shared" si="23"/>
        <v>12.5</v>
      </c>
      <c r="R13">
        <f t="shared" si="0"/>
        <v>100000</v>
      </c>
      <c r="S13">
        <f t="shared" si="1"/>
        <v>36.511341242914433</v>
      </c>
      <c r="U13">
        <f t="shared" si="13"/>
        <v>2.676E-3</v>
      </c>
      <c r="V13">
        <f t="shared" si="14"/>
        <v>0.01</v>
      </c>
      <c r="W13">
        <f t="shared" si="15"/>
        <v>0.89198241917738463</v>
      </c>
      <c r="X13">
        <f t="shared" si="16"/>
        <v>2.3869449537186811E-3</v>
      </c>
      <c r="Y13">
        <f t="shared" si="17"/>
        <v>8.9198241917738466E-3</v>
      </c>
      <c r="Z13">
        <f t="shared" si="18"/>
        <v>0.88067565003189208</v>
      </c>
      <c r="AB13">
        <f t="shared" si="19"/>
        <v>32.348911085253235</v>
      </c>
      <c r="AC13">
        <f t="shared" si="2"/>
        <v>32.154649182639901</v>
      </c>
      <c r="AE13">
        <f t="shared" si="3"/>
        <v>277.77160600683038</v>
      </c>
      <c r="AF13">
        <f t="shared" si="4"/>
        <v>-13.88858030034152</v>
      </c>
      <c r="AG13">
        <f t="shared" si="4"/>
        <v>-11.00844562539865</v>
      </c>
      <c r="AH13">
        <f t="shared" si="5"/>
        <v>-238.6944953718681</v>
      </c>
      <c r="AI13">
        <f t="shared" si="6"/>
        <v>14.180084709222115</v>
      </c>
      <c r="AJ13">
        <f t="shared" si="7"/>
        <v>0.19426190261333431</v>
      </c>
      <c r="AK13">
        <f t="shared" si="24"/>
        <v>20.736235575421951</v>
      </c>
      <c r="AL13">
        <f t="shared" si="8"/>
        <v>35.1105821872574</v>
      </c>
      <c r="AN13">
        <f t="shared" si="9"/>
        <v>122.20852961178905</v>
      </c>
      <c r="AO13">
        <f t="shared" si="9"/>
        <v>-6.1104264805894521</v>
      </c>
      <c r="AP13">
        <f t="shared" si="9"/>
        <v>-4.8432810413250769</v>
      </c>
      <c r="AQ13">
        <f t="shared" si="9"/>
        <v>-105.01614518910434</v>
      </c>
      <c r="AR13">
        <f t="shared" si="9"/>
        <v>6.2386769007701792</v>
      </c>
      <c r="AS13">
        <f t="shared" si="9"/>
        <v>8.5467560271010462E-2</v>
      </c>
      <c r="AT13">
        <f t="shared" si="9"/>
        <v>9.1231241946798285</v>
      </c>
      <c r="AU13">
        <f t="shared" si="9"/>
        <v>15.447268655721018</v>
      </c>
      <c r="AW13">
        <v>10</v>
      </c>
      <c r="AX13">
        <f>(R13*SUMPRODUCT(K14:$K$23, X14:$X$23)-$AZ$3*SUMPRODUCT(K13:$K$22, W14:$W$23))/Z13</f>
        <v>36.511341242914433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10"/>
        <v>8.5572000000000009E-2</v>
      </c>
      <c r="I14" s="5">
        <f t="shared" si="11"/>
        <v>1.085572</v>
      </c>
      <c r="J14">
        <f t="shared" si="12"/>
        <v>0.92117335377109955</v>
      </c>
      <c r="K14">
        <f t="shared" si="20"/>
        <v>0.40527987255529002</v>
      </c>
      <c r="L14" s="2">
        <v>11</v>
      </c>
      <c r="M14" s="6">
        <v>2.6930000000000001E-3</v>
      </c>
      <c r="O14">
        <f t="shared" si="21"/>
        <v>315.4073874947847</v>
      </c>
      <c r="P14">
        <f t="shared" si="22"/>
        <v>15.770369374739236</v>
      </c>
      <c r="Q14" s="4">
        <f t="shared" si="23"/>
        <v>12.5</v>
      </c>
      <c r="R14">
        <f t="shared" si="0"/>
        <v>100000</v>
      </c>
      <c r="S14">
        <f t="shared" si="1"/>
        <v>36.079705866364542</v>
      </c>
      <c r="U14">
        <f t="shared" si="13"/>
        <v>2.6930000000000001E-3</v>
      </c>
      <c r="V14">
        <f t="shared" si="14"/>
        <v>0.01</v>
      </c>
      <c r="W14">
        <f t="shared" si="15"/>
        <v>0.88067565003189208</v>
      </c>
      <c r="X14">
        <f t="shared" si="16"/>
        <v>2.3716595255358856E-3</v>
      </c>
      <c r="Y14">
        <f t="shared" si="17"/>
        <v>8.8067565003189206E-3</v>
      </c>
      <c r="Z14">
        <f t="shared" si="18"/>
        <v>0.86949723400603729</v>
      </c>
      <c r="AB14">
        <f t="shared" si="19"/>
        <v>32.154649182639901</v>
      </c>
      <c r="AC14">
        <f t="shared" si="2"/>
        <v>31.371204454555365</v>
      </c>
      <c r="AE14">
        <f t="shared" si="3"/>
        <v>274.2458510117857</v>
      </c>
      <c r="AF14">
        <f t="shared" si="4"/>
        <v>-13.712292550589286</v>
      </c>
      <c r="AG14">
        <f t="shared" si="4"/>
        <v>-10.868715425075466</v>
      </c>
      <c r="AH14">
        <f t="shared" si="5"/>
        <v>-237.16595255358857</v>
      </c>
      <c r="AI14">
        <f t="shared" si="6"/>
        <v>12.498890482532403</v>
      </c>
      <c r="AJ14">
        <f t="shared" si="7"/>
        <v>0.78344472808453602</v>
      </c>
      <c r="AK14">
        <f t="shared" si="24"/>
        <v>20.488174535068545</v>
      </c>
      <c r="AL14">
        <f t="shared" si="8"/>
        <v>33.770509745685487</v>
      </c>
      <c r="AN14">
        <f t="shared" si="9"/>
        <v>111.14632354687356</v>
      </c>
      <c r="AO14">
        <f t="shared" si="9"/>
        <v>-5.5573161773436786</v>
      </c>
      <c r="AP14">
        <f t="shared" si="9"/>
        <v>-4.4048716023142997</v>
      </c>
      <c r="AQ14">
        <f t="shared" si="9"/>
        <v>-96.118587025372335</v>
      </c>
      <c r="AR14">
        <f t="shared" si="9"/>
        <v>5.0655487418432594</v>
      </c>
      <c r="AS14">
        <f t="shared" si="9"/>
        <v>0.31751437955221462</v>
      </c>
      <c r="AT14">
        <f t="shared" si="9"/>
        <v>8.3034447644631175</v>
      </c>
      <c r="AU14">
        <f t="shared" si="9"/>
        <v>13.686507885858594</v>
      </c>
      <c r="AW14">
        <v>11</v>
      </c>
      <c r="AX14">
        <f>(R14*SUMPRODUCT(K15:$K$23, X15:$X$23)-$AZ$3*SUMPRODUCT(K14:$K$22, W15:$W$23))/Z14</f>
        <v>36.079705866364542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10"/>
        <v>8.5572000000000009E-2</v>
      </c>
      <c r="I15" s="5">
        <f t="shared" si="11"/>
        <v>1.085572</v>
      </c>
      <c r="J15">
        <f t="shared" si="12"/>
        <v>0.92117335377109955</v>
      </c>
      <c r="K15">
        <f t="shared" si="20"/>
        <v>0.37333301941768032</v>
      </c>
      <c r="L15" s="2">
        <v>12</v>
      </c>
      <c r="M15" s="6">
        <v>2.7169999999999998E-3</v>
      </c>
      <c r="O15">
        <f t="shared" si="21"/>
        <v>315.4073874947847</v>
      </c>
      <c r="P15">
        <f t="shared" si="22"/>
        <v>15.770369374739236</v>
      </c>
      <c r="Q15" s="4">
        <f t="shared" si="23"/>
        <v>12.5</v>
      </c>
      <c r="R15">
        <f t="shared" si="0"/>
        <v>100000</v>
      </c>
      <c r="S15">
        <f t="shared" si="1"/>
        <v>34.806874354723007</v>
      </c>
      <c r="U15">
        <f t="shared" si="13"/>
        <v>2.7169999999999998E-3</v>
      </c>
      <c r="V15">
        <f t="shared" si="14"/>
        <v>0.01</v>
      </c>
      <c r="W15">
        <f t="shared" si="15"/>
        <v>0.86949723400603729</v>
      </c>
      <c r="X15">
        <f t="shared" si="16"/>
        <v>2.3624239847944029E-3</v>
      </c>
      <c r="Y15">
        <f t="shared" si="17"/>
        <v>8.6949723400603727E-3</v>
      </c>
      <c r="Z15">
        <f t="shared" si="18"/>
        <v>0.85843983768118259</v>
      </c>
      <c r="AB15">
        <f t="shared" si="19"/>
        <v>31.371204454555365</v>
      </c>
      <c r="AC15">
        <f t="shared" si="2"/>
        <v>29.879607571257736</v>
      </c>
      <c r="AE15">
        <f t="shared" si="3"/>
        <v>270.75826652446887</v>
      </c>
      <c r="AF15">
        <f t="shared" si="4"/>
        <v>-13.537913326223443</v>
      </c>
      <c r="AG15">
        <f t="shared" si="4"/>
        <v>-10.730497971014783</v>
      </c>
      <c r="AH15">
        <f t="shared" si="5"/>
        <v>-236.24239847944028</v>
      </c>
      <c r="AI15">
        <f t="shared" si="6"/>
        <v>10.24745674779038</v>
      </c>
      <c r="AJ15">
        <f t="shared" si="7"/>
        <v>1.4915968832976283</v>
      </c>
      <c r="AK15">
        <f t="shared" si="24"/>
        <v>20.201409035696059</v>
      </c>
      <c r="AL15">
        <f t="shared" si="8"/>
        <v>31.940462666784068</v>
      </c>
      <c r="AN15">
        <f t="shared" si="9"/>
        <v>101.08300117387699</v>
      </c>
      <c r="AO15">
        <f t="shared" si="9"/>
        <v>-5.0541500586938497</v>
      </c>
      <c r="AP15">
        <f t="shared" si="9"/>
        <v>-4.0060492073742413</v>
      </c>
      <c r="AQ15">
        <f t="shared" si="9"/>
        <v>-88.197087938804245</v>
      </c>
      <c r="AR15">
        <f t="shared" si="9"/>
        <v>3.8257139690046653</v>
      </c>
      <c r="AS15">
        <f t="shared" si="9"/>
        <v>0.55686236819550494</v>
      </c>
      <c r="AT15">
        <f t="shared" si="9"/>
        <v>7.5418530317880199</v>
      </c>
      <c r="AU15">
        <f t="shared" si="9"/>
        <v>11.924429368988189</v>
      </c>
      <c r="AW15">
        <v>12</v>
      </c>
      <c r="AX15">
        <f>(R15*SUMPRODUCT(K16:$K$23, X16:$X$23)-$AZ$3*SUMPRODUCT(K15:$K$22, W16:$W$23))/Z15</f>
        <v>34.806874354723007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10"/>
        <v>8.5572000000000009E-2</v>
      </c>
      <c r="I16" s="5">
        <f t="shared" si="11"/>
        <v>1.085572</v>
      </c>
      <c r="J16">
        <f t="shared" si="12"/>
        <v>0.92117335377109955</v>
      </c>
      <c r="K16">
        <f t="shared" si="20"/>
        <v>0.34390442957047562</v>
      </c>
      <c r="L16" s="2">
        <v>13</v>
      </c>
      <c r="M16" s="6">
        <v>2.745E-3</v>
      </c>
      <c r="O16">
        <f t="shared" si="21"/>
        <v>315.4073874947847</v>
      </c>
      <c r="P16">
        <f t="shared" si="22"/>
        <v>15.770369374739236</v>
      </c>
      <c r="Q16" s="4">
        <f t="shared" si="23"/>
        <v>12.5</v>
      </c>
      <c r="R16">
        <f t="shared" si="0"/>
        <v>100000</v>
      </c>
      <c r="S16">
        <f t="shared" si="1"/>
        <v>32.680205426076277</v>
      </c>
      <c r="U16">
        <f t="shared" si="13"/>
        <v>2.745E-3</v>
      </c>
      <c r="V16">
        <f t="shared" si="14"/>
        <v>0.01</v>
      </c>
      <c r="W16">
        <f t="shared" si="15"/>
        <v>0.85843983768118259</v>
      </c>
      <c r="X16">
        <f t="shared" si="16"/>
        <v>2.3564173544348465E-3</v>
      </c>
      <c r="Y16">
        <f t="shared" si="17"/>
        <v>8.5843983768118266E-3</v>
      </c>
      <c r="Z16">
        <f t="shared" si="18"/>
        <v>0.84749902194993598</v>
      </c>
      <c r="AB16">
        <f t="shared" si="19"/>
        <v>29.879607571257736</v>
      </c>
      <c r="AC16">
        <f t="shared" si="2"/>
        <v>27.696442135722634</v>
      </c>
      <c r="AE16">
        <f t="shared" si="3"/>
        <v>267.30745241761451</v>
      </c>
      <c r="AF16">
        <f t="shared" si="4"/>
        <v>-13.365372620880725</v>
      </c>
      <c r="AG16">
        <f t="shared" si="4"/>
        <v>-10.593737774374199</v>
      </c>
      <c r="AH16">
        <f t="shared" si="5"/>
        <v>-235.64173544348463</v>
      </c>
      <c r="AI16">
        <f t="shared" si="6"/>
        <v>7.706606578874954</v>
      </c>
      <c r="AJ16">
        <f t="shared" si="7"/>
        <v>2.183165435535102</v>
      </c>
      <c r="AK16">
        <f t="shared" si="24"/>
        <v>19.867518115759406</v>
      </c>
      <c r="AL16">
        <f t="shared" si="8"/>
        <v>29.757290130169462</v>
      </c>
      <c r="AN16">
        <f t="shared" si="9"/>
        <v>91.928216943616775</v>
      </c>
      <c r="AO16">
        <f t="shared" si="9"/>
        <v>-4.5964108471808389</v>
      </c>
      <c r="AP16">
        <f t="shared" si="9"/>
        <v>-3.643233346315359</v>
      </c>
      <c r="AQ16">
        <f t="shared" si="9"/>
        <v>-81.038236610688514</v>
      </c>
      <c r="AR16">
        <f t="shared" si="9"/>
        <v>2.6503361394320657</v>
      </c>
      <c r="AS16">
        <f t="shared" si="9"/>
        <v>0.75080026376567821</v>
      </c>
      <c r="AT16">
        <f t="shared" si="9"/>
        <v>6.8325274845813295</v>
      </c>
      <c r="AU16">
        <f t="shared" si="9"/>
        <v>10.233663887779073</v>
      </c>
      <c r="AW16">
        <v>13</v>
      </c>
      <c r="AX16">
        <f>(R16*SUMPRODUCT(K17:$K$23, X17:$X$23)-$AZ$3*SUMPRODUCT(K16:$K$22, W17:$W$23))/Z16</f>
        <v>32.680205426076277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10"/>
        <v>8.5572000000000009E-2</v>
      </c>
      <c r="I17" s="5">
        <f t="shared" si="11"/>
        <v>1.085572</v>
      </c>
      <c r="J17">
        <f t="shared" si="12"/>
        <v>0.92117335377109955</v>
      </c>
      <c r="K17">
        <f t="shared" si="20"/>
        <v>0.31679559676417191</v>
      </c>
      <c r="L17" s="2">
        <v>14</v>
      </c>
      <c r="M17" s="6">
        <v>2.7729999999999999E-3</v>
      </c>
      <c r="O17">
        <f t="shared" si="21"/>
        <v>315.4073874947847</v>
      </c>
      <c r="P17">
        <f t="shared" si="22"/>
        <v>15.770369374739236</v>
      </c>
      <c r="Q17" s="4">
        <f t="shared" si="23"/>
        <v>12.5</v>
      </c>
      <c r="R17">
        <f t="shared" si="0"/>
        <v>100000</v>
      </c>
      <c r="S17">
        <f t="shared" si="1"/>
        <v>29.831507659747594</v>
      </c>
      <c r="U17">
        <f t="shared" si="13"/>
        <v>2.7729999999999999E-3</v>
      </c>
      <c r="V17">
        <f t="shared" si="14"/>
        <v>0.01</v>
      </c>
      <c r="W17">
        <f t="shared" si="15"/>
        <v>0.84749902194993598</v>
      </c>
      <c r="X17">
        <f t="shared" si="16"/>
        <v>2.3501147878671725E-3</v>
      </c>
      <c r="Y17">
        <f t="shared" si="17"/>
        <v>8.4749902194993596E-3</v>
      </c>
      <c r="Z17">
        <f t="shared" si="18"/>
        <v>0.83667391694256943</v>
      </c>
      <c r="AB17">
        <f t="shared" si="19"/>
        <v>27.696442135722634</v>
      </c>
      <c r="AC17">
        <f t="shared" si="2"/>
        <v>24.959244361983281</v>
      </c>
      <c r="AE17">
        <f t="shared" si="3"/>
        <v>263.8931343278843</v>
      </c>
      <c r="AF17">
        <f t="shared" si="4"/>
        <v>-13.194656716394215</v>
      </c>
      <c r="AG17">
        <f t="shared" si="4"/>
        <v>-10.458423961782119</v>
      </c>
      <c r="AH17">
        <f t="shared" si="5"/>
        <v>-235.01147878671725</v>
      </c>
      <c r="AI17">
        <f t="shared" si="6"/>
        <v>5.2285748629907118</v>
      </c>
      <c r="AJ17">
        <f t="shared" si="7"/>
        <v>2.7371977737393536</v>
      </c>
      <c r="AK17">
        <f t="shared" si="24"/>
        <v>19.487644382304893</v>
      </c>
      <c r="AL17">
        <f t="shared" si="8"/>
        <v>27.453417019034958</v>
      </c>
      <c r="AN17">
        <f t="shared" si="9"/>
        <v>83.60018297136989</v>
      </c>
      <c r="AO17">
        <f t="shared" si="9"/>
        <v>-4.1800091485684945</v>
      </c>
      <c r="AP17">
        <f t="shared" si="9"/>
        <v>-3.3131826601854812</v>
      </c>
      <c r="AQ17">
        <f t="shared" si="9"/>
        <v>-74.450601668668611</v>
      </c>
      <c r="AR17">
        <f t="shared" si="9"/>
        <v>1.656389493947291</v>
      </c>
      <c r="AS17">
        <f t="shared" si="9"/>
        <v>0.86713220219332132</v>
      </c>
      <c r="AT17">
        <f t="shared" si="9"/>
        <v>6.1735999316202408</v>
      </c>
      <c r="AU17">
        <f t="shared" si="9"/>
        <v>8.6971216277608523</v>
      </c>
      <c r="AW17">
        <v>14</v>
      </c>
      <c r="AX17">
        <f>(R17*SUMPRODUCT(K18:$K$23, X18:$X$23)-$AZ$3*SUMPRODUCT(K17:$K$22, W18:$W$23))/Z17</f>
        <v>29.831507659747594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10"/>
        <v>8.5572000000000009E-2</v>
      </c>
      <c r="I18" s="5">
        <f t="shared" si="11"/>
        <v>1.085572</v>
      </c>
      <c r="J18">
        <f t="shared" si="12"/>
        <v>0.92117335377109955</v>
      </c>
      <c r="K18">
        <f t="shared" si="20"/>
        <v>0.29182366233116913</v>
      </c>
      <c r="L18" s="2">
        <v>15</v>
      </c>
      <c r="M18" s="6">
        <v>2.8019999999999998E-3</v>
      </c>
      <c r="O18">
        <f t="shared" si="21"/>
        <v>315.4073874947847</v>
      </c>
      <c r="P18">
        <f t="shared" si="22"/>
        <v>15.770369374739236</v>
      </c>
      <c r="Q18" s="4">
        <f t="shared" si="23"/>
        <v>12.5</v>
      </c>
      <c r="R18">
        <f t="shared" si="0"/>
        <v>100000</v>
      </c>
      <c r="S18">
        <f t="shared" si="1"/>
        <v>26.347371704513016</v>
      </c>
      <c r="U18">
        <f t="shared" si="13"/>
        <v>2.8019999999999998E-3</v>
      </c>
      <c r="V18">
        <f t="shared" si="14"/>
        <v>0.01</v>
      </c>
      <c r="W18">
        <f t="shared" si="15"/>
        <v>0.83667391694256943</v>
      </c>
      <c r="X18">
        <f t="shared" si="16"/>
        <v>2.3443603152730795E-3</v>
      </c>
      <c r="Y18">
        <f t="shared" si="17"/>
        <v>8.3667391694256937E-3</v>
      </c>
      <c r="Z18">
        <f t="shared" si="18"/>
        <v>0.8259628174578707</v>
      </c>
      <c r="AB18">
        <f t="shared" si="19"/>
        <v>24.959244361983281</v>
      </c>
      <c r="AC18">
        <f t="shared" si="2"/>
        <v>21.761949365669352</v>
      </c>
      <c r="AE18">
        <f t="shared" si="3"/>
        <v>260.51477442221875</v>
      </c>
      <c r="AF18">
        <f t="shared" si="4"/>
        <v>-13.025738721110939</v>
      </c>
      <c r="AG18">
        <f t="shared" si="4"/>
        <v>-10.324535218223383</v>
      </c>
      <c r="AH18">
        <f t="shared" si="5"/>
        <v>-234.43603152730796</v>
      </c>
      <c r="AI18">
        <f t="shared" si="6"/>
        <v>2.7284689555764601</v>
      </c>
      <c r="AJ18">
        <f t="shared" si="7"/>
        <v>3.1972949963139286</v>
      </c>
      <c r="AK18">
        <f t="shared" si="24"/>
        <v>19.071379604416379</v>
      </c>
      <c r="AL18">
        <f t="shared" si="8"/>
        <v>24.997143556306767</v>
      </c>
      <c r="AN18">
        <f t="shared" si="9"/>
        <v>76.024375563270254</v>
      </c>
      <c r="AO18">
        <f t="shared" si="9"/>
        <v>-3.8012187781635132</v>
      </c>
      <c r="AP18">
        <f t="shared" si="9"/>
        <v>-3.012943679249084</v>
      </c>
      <c r="AQ18">
        <f t="shared" si="9"/>
        <v>-68.413981302684434</v>
      </c>
      <c r="AR18">
        <f t="shared" si="9"/>
        <v>0.79623180317322262</v>
      </c>
      <c r="AS18">
        <f t="shared" si="9"/>
        <v>0.93304633537745252</v>
      </c>
      <c r="AT18">
        <f t="shared" si="9"/>
        <v>5.5654798418687514</v>
      </c>
      <c r="AU18">
        <f t="shared" si="9"/>
        <v>7.2947579804194262</v>
      </c>
      <c r="AW18">
        <v>15</v>
      </c>
      <c r="AX18">
        <f>(R18*SUMPRODUCT(K19:$K$23, X19:$X$23)-$AZ$3*SUMPRODUCT(K18:$K$22, W19:$W$23))/Z18</f>
        <v>26.347371704513016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10"/>
        <v>8.5572000000000009E-2</v>
      </c>
      <c r="I19" s="5">
        <f t="shared" si="11"/>
        <v>1.085572</v>
      </c>
      <c r="J19">
        <f t="shared" si="12"/>
        <v>0.92117335377109955</v>
      </c>
      <c r="K19">
        <f t="shared" si="20"/>
        <v>0.26882018173936795</v>
      </c>
      <c r="L19" s="2">
        <v>16</v>
      </c>
      <c r="M19" s="6">
        <v>2.8370000000000001E-3</v>
      </c>
      <c r="O19">
        <f t="shared" si="21"/>
        <v>315.4073874947847</v>
      </c>
      <c r="P19">
        <f t="shared" si="22"/>
        <v>15.770369374739236</v>
      </c>
      <c r="Q19" s="4">
        <f t="shared" si="23"/>
        <v>12.5</v>
      </c>
      <c r="R19">
        <f t="shared" si="0"/>
        <v>100000</v>
      </c>
      <c r="S19">
        <f t="shared" si="1"/>
        <v>22.170904871916687</v>
      </c>
      <c r="U19">
        <f t="shared" si="13"/>
        <v>2.8370000000000001E-3</v>
      </c>
      <c r="V19">
        <f t="shared" si="14"/>
        <v>0.01</v>
      </c>
      <c r="W19">
        <f t="shared" si="15"/>
        <v>0.8259628174578707</v>
      </c>
      <c r="X19">
        <f t="shared" si="16"/>
        <v>2.3432565131279791E-3</v>
      </c>
      <c r="Y19">
        <f t="shared" si="17"/>
        <v>8.2596281745787072E-3</v>
      </c>
      <c r="Z19">
        <f t="shared" si="18"/>
        <v>0.81535993277016405</v>
      </c>
      <c r="AB19">
        <f t="shared" si="19"/>
        <v>21.761949365669352</v>
      </c>
      <c r="AC19">
        <f t="shared" si="2"/>
        <v>18.077267505819691</v>
      </c>
      <c r="AE19">
        <f t="shared" si="3"/>
        <v>257.17054626296073</v>
      </c>
      <c r="AF19">
        <f t="shared" si="4"/>
        <v>-12.858527313148038</v>
      </c>
      <c r="AG19">
        <f t="shared" si="4"/>
        <v>-10.19199915962705</v>
      </c>
      <c r="AH19">
        <f t="shared" si="5"/>
        <v>-234.3256513127979</v>
      </c>
      <c r="AI19">
        <f t="shared" si="6"/>
        <v>-0.20563152261226492</v>
      </c>
      <c r="AJ19">
        <f t="shared" si="7"/>
        <v>3.6846818598496611</v>
      </c>
      <c r="AK19">
        <f t="shared" si="24"/>
        <v>18.625177782083743</v>
      </c>
      <c r="AL19">
        <f t="shared" si="8"/>
        <v>22.104228119321139</v>
      </c>
      <c r="AN19">
        <f t="shared" si="9"/>
        <v>69.132632984421633</v>
      </c>
      <c r="AO19">
        <f t="shared" si="9"/>
        <v>-3.456631649221082</v>
      </c>
      <c r="AP19">
        <f t="shared" si="9"/>
        <v>-2.7398150663784291</v>
      </c>
      <c r="AQ19">
        <f t="shared" si="9"/>
        <v>-62.991464172102098</v>
      </c>
      <c r="AR19">
        <f t="shared" si="9"/>
        <v>-5.5277903279972007E-2</v>
      </c>
      <c r="AS19">
        <f t="shared" si="9"/>
        <v>0.99051684721653821</v>
      </c>
      <c r="AT19">
        <f t="shared" si="9"/>
        <v>5.00682367630779</v>
      </c>
      <c r="AU19">
        <f t="shared" si="9"/>
        <v>5.9420626202443563</v>
      </c>
      <c r="AW19">
        <v>16</v>
      </c>
      <c r="AX19">
        <f>(R19*SUMPRODUCT(K20:$K$23, X20:$X$23)-$AZ$3*SUMPRODUCT(K19:$K$22, W20:$W$23))/Z19</f>
        <v>22.170904871916687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10"/>
        <v>8.5572000000000009E-2</v>
      </c>
      <c r="I20" s="5">
        <f t="shared" si="11"/>
        <v>1.085572</v>
      </c>
      <c r="J20">
        <f t="shared" si="12"/>
        <v>0.92117335377109955</v>
      </c>
      <c r="K20">
        <f t="shared" si="20"/>
        <v>0.24762998837421007</v>
      </c>
      <c r="L20" s="2">
        <v>17</v>
      </c>
      <c r="M20" s="6">
        <v>2.8709999999999999E-3</v>
      </c>
      <c r="O20">
        <f t="shared" si="21"/>
        <v>315.4073874947847</v>
      </c>
      <c r="P20">
        <f t="shared" si="22"/>
        <v>15.770369374739236</v>
      </c>
      <c r="Q20" s="4">
        <f t="shared" si="23"/>
        <v>12.5</v>
      </c>
      <c r="R20">
        <f t="shared" si="0"/>
        <v>100000</v>
      </c>
      <c r="S20">
        <f t="shared" si="1"/>
        <v>17.444062258544339</v>
      </c>
      <c r="U20">
        <f t="shared" si="13"/>
        <v>2.8709999999999999E-3</v>
      </c>
      <c r="V20">
        <f t="shared" si="14"/>
        <v>0.01</v>
      </c>
      <c r="W20">
        <f t="shared" si="15"/>
        <v>0.81535993277016405</v>
      </c>
      <c r="X20">
        <f t="shared" si="16"/>
        <v>2.340898366983141E-3</v>
      </c>
      <c r="Y20">
        <f t="shared" si="17"/>
        <v>8.1535993277016411E-3</v>
      </c>
      <c r="Z20">
        <f t="shared" si="18"/>
        <v>0.80486543507547925</v>
      </c>
      <c r="AB20">
        <f t="shared" si="19"/>
        <v>18.077267505819691</v>
      </c>
      <c r="AC20">
        <f t="shared" si="2"/>
        <v>14.040122759207037</v>
      </c>
      <c r="AE20">
        <f t="shared" si="3"/>
        <v>253.86050416201016</v>
      </c>
      <c r="AF20">
        <f t="shared" si="4"/>
        <v>-12.693025208100508</v>
      </c>
      <c r="AG20">
        <f t="shared" si="4"/>
        <v>-10.06081793844349</v>
      </c>
      <c r="AH20">
        <f t="shared" si="5"/>
        <v>-234.08983669831412</v>
      </c>
      <c r="AI20">
        <f t="shared" si="6"/>
        <v>-2.9831756828479286</v>
      </c>
      <c r="AJ20">
        <f t="shared" si="7"/>
        <v>4.037144746612654</v>
      </c>
      <c r="AK20">
        <f t="shared" si="24"/>
        <v>18.147132252181056</v>
      </c>
      <c r="AL20">
        <f t="shared" si="8"/>
        <v>19.201101315945781</v>
      </c>
      <c r="AN20">
        <f t="shared" si="9"/>
        <v>62.863473694309683</v>
      </c>
      <c r="AO20">
        <f t="shared" si="9"/>
        <v>-3.1431736847154843</v>
      </c>
      <c r="AP20">
        <f t="shared" si="9"/>
        <v>-2.4913602291318058</v>
      </c>
      <c r="AQ20">
        <f t="shared" si="9"/>
        <v>-57.967663540124256</v>
      </c>
      <c r="AR20">
        <f t="shared" si="9"/>
        <v>-0.73872375966185877</v>
      </c>
      <c r="AS20">
        <f t="shared" si="9"/>
        <v>0.99971810666869476</v>
      </c>
      <c r="AT20">
        <f t="shared" si="9"/>
        <v>4.4937741486328475</v>
      </c>
      <c r="AU20">
        <f t="shared" si="9"/>
        <v>4.7547684956396834</v>
      </c>
      <c r="AW20">
        <v>17</v>
      </c>
      <c r="AX20">
        <f>(R20*SUMPRODUCT(K21:$K$23, X21:$X$23)-$AZ$3*SUMPRODUCT(K20:$K$22, W21:$W$23))/Z20</f>
        <v>17.444062258544339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10"/>
        <v>8.5572000000000009E-2</v>
      </c>
      <c r="I21" s="5">
        <f t="shared" si="11"/>
        <v>1.085572</v>
      </c>
      <c r="J21">
        <f t="shared" si="12"/>
        <v>0.92117335377109955</v>
      </c>
      <c r="K21">
        <f t="shared" si="20"/>
        <v>0.22811014688496947</v>
      </c>
      <c r="L21" s="2">
        <v>18</v>
      </c>
      <c r="M21" s="6">
        <v>2.9099999999999998E-3</v>
      </c>
      <c r="O21">
        <f t="shared" si="21"/>
        <v>315.4073874947847</v>
      </c>
      <c r="P21">
        <f t="shared" si="22"/>
        <v>15.770369374739236</v>
      </c>
      <c r="Q21" s="4">
        <f t="shared" si="23"/>
        <v>12.5</v>
      </c>
      <c r="R21">
        <f t="shared" si="0"/>
        <v>100000</v>
      </c>
      <c r="S21">
        <f t="shared" si="1"/>
        <v>12.150226478973055</v>
      </c>
      <c r="U21">
        <f t="shared" si="13"/>
        <v>2.9099999999999998E-3</v>
      </c>
      <c r="V21">
        <f t="shared" si="14"/>
        <v>0.01</v>
      </c>
      <c r="W21">
        <f t="shared" si="15"/>
        <v>0.80486543507547925</v>
      </c>
      <c r="X21">
        <f t="shared" si="16"/>
        <v>2.3421584160696444E-3</v>
      </c>
      <c r="Y21">
        <f t="shared" si="17"/>
        <v>8.0486543507547921E-3</v>
      </c>
      <c r="Z21">
        <f t="shared" si="18"/>
        <v>0.79447462230865484</v>
      </c>
      <c r="AB21">
        <f t="shared" si="19"/>
        <v>14.040122759207037</v>
      </c>
      <c r="AC21">
        <f t="shared" si="2"/>
        <v>9.6530465928467351</v>
      </c>
      <c r="AE21">
        <f t="shared" si="3"/>
        <v>250.58316505327861</v>
      </c>
      <c r="AF21">
        <f t="shared" si="4"/>
        <v>-12.529158252663931</v>
      </c>
      <c r="AG21">
        <f t="shared" si="4"/>
        <v>-9.9309327788581854</v>
      </c>
      <c r="AH21">
        <f t="shared" si="5"/>
        <v>-234.21584160696443</v>
      </c>
      <c r="AI21">
        <f t="shared" si="6"/>
        <v>-6.0927675852079517</v>
      </c>
      <c r="AJ21">
        <f t="shared" si="7"/>
        <v>4.387076166360302</v>
      </c>
      <c r="AK21">
        <f t="shared" si="24"/>
        <v>17.64658906918752</v>
      </c>
      <c r="AL21">
        <f t="shared" si="8"/>
        <v>15.94089765033987</v>
      </c>
      <c r="AN21">
        <f t="shared" si="9"/>
        <v>57.160562587203934</v>
      </c>
      <c r="AO21">
        <f t="shared" si="9"/>
        <v>-2.8580281293601968</v>
      </c>
      <c r="AP21">
        <f t="shared" si="9"/>
        <v>-2.2653465348900985</v>
      </c>
      <c r="AQ21">
        <f t="shared" si="9"/>
        <v>-53.427010031751401</v>
      </c>
      <c r="AR21">
        <f t="shared" si="9"/>
        <v>-1.3898221087977667</v>
      </c>
      <c r="AS21">
        <f t="shared" si="9"/>
        <v>1.0007365887039972</v>
      </c>
      <c r="AT21">
        <f t="shared" si="9"/>
        <v>4.0253660245910616</v>
      </c>
      <c r="AU21">
        <f t="shared" si="9"/>
        <v>3.6362805044972926</v>
      </c>
      <c r="AW21">
        <v>18</v>
      </c>
      <c r="AX21">
        <f>(R21*SUMPRODUCT(K22:$K$23, X22:$X$23)-$AZ$3*SUMPRODUCT(K21:$K$22, W22:$W$23))/Z21</f>
        <v>12.150226478973055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10"/>
        <v>8.5572000000000009E-2</v>
      </c>
      <c r="I22" s="5">
        <f t="shared" si="11"/>
        <v>1.085572</v>
      </c>
      <c r="J22">
        <f t="shared" si="12"/>
        <v>0.92117335377109955</v>
      </c>
      <c r="K22">
        <f t="shared" si="20"/>
        <v>0.21012898903524546</v>
      </c>
      <c r="L22" s="2">
        <v>19</v>
      </c>
      <c r="M22" s="6">
        <v>2.9520000000000002E-3</v>
      </c>
      <c r="O22">
        <f t="shared" si="21"/>
        <v>315.4073874947847</v>
      </c>
      <c r="P22">
        <f t="shared" si="22"/>
        <v>15.770369374739236</v>
      </c>
      <c r="Q22" s="4">
        <f t="shared" si="23"/>
        <v>12.5</v>
      </c>
      <c r="R22">
        <f t="shared" si="0"/>
        <v>100000</v>
      </c>
      <c r="S22">
        <f t="shared" si="1"/>
        <v>6.3286178018812889</v>
      </c>
      <c r="U22">
        <f t="shared" si="13"/>
        <v>2.9520000000000002E-3</v>
      </c>
      <c r="V22">
        <f t="shared" si="14"/>
        <v>0.01</v>
      </c>
      <c r="W22">
        <f t="shared" si="15"/>
        <v>0.79447462230865484</v>
      </c>
      <c r="X22">
        <f t="shared" si="16"/>
        <v>2.3452890850551491E-3</v>
      </c>
      <c r="Y22">
        <f t="shared" si="17"/>
        <v>7.9447462230865483E-3</v>
      </c>
      <c r="Z22">
        <f t="shared" si="18"/>
        <v>0.78418458700051319</v>
      </c>
      <c r="AB22">
        <f t="shared" si="19"/>
        <v>9.6530465928467351</v>
      </c>
      <c r="AC22">
        <f t="shared" si="2"/>
        <v>4.9628045372523744</v>
      </c>
      <c r="AE22">
        <f t="shared" si="3"/>
        <v>247.33761189950857</v>
      </c>
      <c r="AF22">
        <f t="shared" si="4"/>
        <v>-12.366880594975429</v>
      </c>
      <c r="AG22">
        <f t="shared" si="4"/>
        <v>-9.8023073375064147</v>
      </c>
      <c r="AH22">
        <f t="shared" si="5"/>
        <v>-234.52890850551492</v>
      </c>
      <c r="AI22">
        <f t="shared" si="6"/>
        <v>-9.3604845384882083</v>
      </c>
      <c r="AJ22">
        <f t="shared" si="7"/>
        <v>4.6902420555943607</v>
      </c>
      <c r="AK22">
        <f t="shared" si="24"/>
        <v>17.123664452816591</v>
      </c>
      <c r="AL22">
        <f t="shared" si="8"/>
        <v>12.453421969922744</v>
      </c>
      <c r="AN22">
        <f t="shared" si="9"/>
        <v>51.972802338835635</v>
      </c>
      <c r="AO22">
        <f t="shared" si="9"/>
        <v>-2.5986401169417817</v>
      </c>
      <c r="AP22">
        <f t="shared" si="9"/>
        <v>-2.0597489310429915</v>
      </c>
      <c r="AQ22">
        <f t="shared" si="9"/>
        <v>-49.281322443803433</v>
      </c>
      <c r="AR22">
        <f t="shared" si="9"/>
        <v>-1.9669091529525733</v>
      </c>
      <c r="AS22">
        <f t="shared" si="9"/>
        <v>0.98555582147263454</v>
      </c>
      <c r="AT22">
        <f t="shared" si="9"/>
        <v>3.5981783000491201</v>
      </c>
      <c r="AU22">
        <f t="shared" si="9"/>
        <v>2.6168249685691811</v>
      </c>
      <c r="AW22">
        <v>19</v>
      </c>
      <c r="AX22">
        <f>(R22*SUMPRODUCT(K23:$K$23, X23:$X$23)-$AZ$3*SUMPRODUCT(K22:$K$22, W23:$W$23))/Z22</f>
        <v>6.3286178018812889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10"/>
        <v>8.5572000000000009E-2</v>
      </c>
      <c r="I23" s="5">
        <f t="shared" si="11"/>
        <v>1.085572</v>
      </c>
      <c r="J23">
        <f t="shared" si="12"/>
        <v>0.92117335377109955</v>
      </c>
      <c r="K23">
        <f t="shared" si="20"/>
        <v>0.19356522555412767</v>
      </c>
      <c r="L23" s="2">
        <v>20</v>
      </c>
      <c r="M23" s="6">
        <v>2.9979999999999998E-3</v>
      </c>
      <c r="O23">
        <f t="shared" si="21"/>
        <v>315.4073874947847</v>
      </c>
      <c r="P23">
        <f t="shared" si="22"/>
        <v>15.770369374739236</v>
      </c>
      <c r="Q23" s="4">
        <f t="shared" si="23"/>
        <v>12.5</v>
      </c>
      <c r="R23">
        <f t="shared" si="0"/>
        <v>100000</v>
      </c>
      <c r="S23">
        <f t="shared" si="1"/>
        <v>6.4119604639922603</v>
      </c>
      <c r="U23">
        <f t="shared" si="13"/>
        <v>2.9979999999999998E-3</v>
      </c>
      <c r="V23">
        <f t="shared" si="14"/>
        <v>0.01</v>
      </c>
      <c r="W23">
        <f t="shared" si="15"/>
        <v>0.78418458700051319</v>
      </c>
      <c r="X23">
        <f t="shared" si="16"/>
        <v>2.3509853918275382E-3</v>
      </c>
      <c r="Y23">
        <f t="shared" si="17"/>
        <v>7.8418458700051322E-3</v>
      </c>
      <c r="Z23">
        <f t="shared" si="18"/>
        <v>0.77399175573868051</v>
      </c>
      <c r="AB23">
        <f t="shared" si="19"/>
        <v>4.9628045372523744</v>
      </c>
      <c r="AC23">
        <f t="shared" si="2"/>
        <v>4.9628045372523744</v>
      </c>
      <c r="AE23">
        <f t="shared" si="3"/>
        <v>244.12271762003874</v>
      </c>
      <c r="AF23">
        <f t="shared" si="4"/>
        <v>-12.206135881001938</v>
      </c>
      <c r="AG23">
        <f t="shared" si="4"/>
        <v>-9.6748969467335062</v>
      </c>
      <c r="AH23">
        <f t="shared" si="5"/>
        <v>-235.09853918275383</v>
      </c>
      <c r="AI23">
        <f t="shared" si="6"/>
        <v>-12.856854390450508</v>
      </c>
      <c r="AJ23">
        <f t="shared" si="7"/>
        <v>0</v>
      </c>
      <c r="AK23">
        <f t="shared" si="24"/>
        <v>16.581557039340243</v>
      </c>
      <c r="AL23">
        <f t="shared" si="8"/>
        <v>3.7247026488897355</v>
      </c>
      <c r="AN23">
        <f t="shared" si="9"/>
        <v>47.253668899009419</v>
      </c>
      <c r="AO23">
        <f t="shared" si="9"/>
        <v>-2.3626834449504708</v>
      </c>
      <c r="AP23">
        <f t="shared" si="9"/>
        <v>-1.8727236097074123</v>
      </c>
      <c r="AQ23">
        <f t="shared" si="9"/>
        <v>-45.506901764355668</v>
      </c>
      <c r="AR23">
        <f t="shared" si="9"/>
        <v>-2.4886399200041289</v>
      </c>
      <c r="AS23">
        <f t="shared" si="9"/>
        <v>0</v>
      </c>
      <c r="AT23">
        <f t="shared" si="9"/>
        <v>3.2096128283585275</v>
      </c>
      <c r="AU23">
        <f t="shared" si="9"/>
        <v>0.72097290835439842</v>
      </c>
      <c r="AW23">
        <v>20</v>
      </c>
      <c r="AX23">
        <f>(R23*SUMPRODUCT(K$23:$K24, X$23:$X24)-$AZ$3*SUMPRODUCT(K$22:$K23, W$23:$W24))/Z23</f>
        <v>6.4119604639922603</v>
      </c>
    </row>
    <row r="25" spans="5:50" x14ac:dyDescent="0.25">
      <c r="AN25" s="8">
        <f t="shared" ref="AN25:AU25" si="25">SUM(AN3:AN23)</f>
        <v>2723.4293946256912</v>
      </c>
      <c r="AO25" s="8">
        <f t="shared" si="25"/>
        <v>-372.72701035237316</v>
      </c>
      <c r="AP25" s="8">
        <f t="shared" si="25"/>
        <v>-195.43300595530295</v>
      </c>
      <c r="AQ25" s="8">
        <f t="shared" si="25"/>
        <v>-2311.490543686255</v>
      </c>
      <c r="AR25" s="8">
        <f t="shared" si="25"/>
        <v>-156.22116536823972</v>
      </c>
      <c r="AS25" s="8">
        <f t="shared" si="25"/>
        <v>-17.180794178611968</v>
      </c>
      <c r="AT25" s="8">
        <f t="shared" si="25"/>
        <v>173.40195954685097</v>
      </c>
      <c r="AU25" s="9">
        <f t="shared" si="25"/>
        <v>-5.6765703249084254E-13</v>
      </c>
    </row>
    <row r="29" spans="5:50" x14ac:dyDescent="0.25">
      <c r="AF29" s="10"/>
      <c r="AG29" s="10"/>
      <c r="AH29" s="10"/>
      <c r="AI29" s="10"/>
      <c r="AJ29" s="10"/>
      <c r="AK29" s="10"/>
      <c r="AL29" s="10"/>
      <c r="AM29" s="10"/>
    </row>
  </sheetData>
  <conditionalFormatting sqref="AN25:AU25">
    <cfRule type="cellIs" dxfId="91" priority="1" operator="lessThan">
      <formula>0</formula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92F025-D87F-4203-B481-AEC6393F95B3}">
  <dimension ref="A1:AZ29"/>
  <sheetViews>
    <sheetView workbookViewId="0">
      <selection activeCell="J53" sqref="J53"/>
    </sheetView>
  </sheetViews>
  <sheetFormatPr defaultRowHeight="15" x14ac:dyDescent="0.25"/>
  <cols>
    <col min="3" max="3" width="9.28515625" bestFit="1" customWidth="1"/>
    <col min="11" max="11" width="9.28515625" bestFit="1" customWidth="1"/>
    <col min="12" max="13" width="9.140625" bestFit="1" customWidth="1"/>
    <col min="14" max="14" width="9.28515625" bestFit="1" customWidth="1"/>
    <col min="15" max="21" width="9.140625" bestFit="1" customWidth="1"/>
    <col min="22" max="22" width="9.28515625" bestFit="1" customWidth="1"/>
    <col min="23" max="24" width="9.140625" bestFit="1" customWidth="1"/>
    <col min="25" max="26" width="9.28515625" bestFit="1" customWidth="1"/>
    <col min="27" max="32" width="9.140625" bestFit="1" customWidth="1"/>
    <col min="33" max="33" width="9.42578125" bestFit="1" customWidth="1"/>
    <col min="34" max="34" width="9.140625" bestFit="1" customWidth="1"/>
    <col min="35" max="35" width="9.42578125" bestFit="1" customWidth="1"/>
    <col min="36" max="36" width="12.5703125" customWidth="1"/>
    <col min="37" max="40" width="9.140625" bestFit="1" customWidth="1"/>
    <col min="41" max="41" width="9.85546875" bestFit="1" customWidth="1"/>
    <col min="42" max="43" width="9.140625" bestFit="1" customWidth="1"/>
    <col min="44" max="44" width="10.42578125" bestFit="1" customWidth="1"/>
    <col min="45" max="45" width="18" customWidth="1"/>
    <col min="46" max="50" width="9.140625" bestFit="1" customWidth="1"/>
  </cols>
  <sheetData>
    <row r="1" spans="1:52" x14ac:dyDescent="0.25">
      <c r="A1" t="s">
        <v>41</v>
      </c>
      <c r="Q1" s="1" t="s">
        <v>1</v>
      </c>
      <c r="W1" s="1" t="s">
        <v>2</v>
      </c>
      <c r="AC1" s="1" t="s">
        <v>3</v>
      </c>
      <c r="AQ1" s="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34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11">
        <v>341.88302692209663</v>
      </c>
      <c r="K3">
        <v>1</v>
      </c>
      <c r="L3" s="2">
        <v>0</v>
      </c>
      <c r="O3">
        <f>$C$3</f>
        <v>341.88302692209663</v>
      </c>
      <c r="P3">
        <f>O3*B5</f>
        <v>273.50642153767734</v>
      </c>
      <c r="Q3" s="4">
        <f>B8</f>
        <v>100</v>
      </c>
      <c r="R3">
        <f t="shared" ref="R3:R23" si="0">$C$6</f>
        <v>100000</v>
      </c>
      <c r="S3">
        <f t="shared" ref="S3:S23" si="1">AX3</f>
        <v>4.5474735088646412E-13</v>
      </c>
      <c r="W3">
        <v>1</v>
      </c>
      <c r="Z3">
        <v>1</v>
      </c>
      <c r="AC3">
        <f t="shared" ref="AC3:AC23" si="2">S3*Z3</f>
        <v>4.5474735088646412E-13</v>
      </c>
      <c r="AE3">
        <f t="shared" ref="AE3:AE23" si="3">$Z3*O3</f>
        <v>341.88302692209663</v>
      </c>
      <c r="AF3">
        <f t="shared" ref="AF3:AG23" si="4">-$Z3*P3</f>
        <v>-273.50642153767734</v>
      </c>
      <c r="AG3">
        <f t="shared" si="4"/>
        <v>-100</v>
      </c>
      <c r="AH3">
        <f t="shared" ref="AH3:AH23" si="5">-X3*R3</f>
        <v>0</v>
      </c>
      <c r="AI3">
        <f t="shared" ref="AI3:AI23" si="6">SUM(AE3:AH3)</f>
        <v>-31.623394615580708</v>
      </c>
      <c r="AJ3">
        <f t="shared" ref="AJ3:AJ23" si="7">AB3-AC3</f>
        <v>-4.5474735088646412E-13</v>
      </c>
      <c r="AL3">
        <f t="shared" ref="AL3:AL23" si="8">SUM(AI3:AK3)</f>
        <v>-31.623394615581162</v>
      </c>
      <c r="AN3">
        <f t="shared" ref="AN3:AU23" si="9">AE3*$K3</f>
        <v>341.88302692209663</v>
      </c>
      <c r="AO3">
        <f t="shared" si="9"/>
        <v>-273.50642153767734</v>
      </c>
      <c r="AP3">
        <f t="shared" si="9"/>
        <v>-100</v>
      </c>
      <c r="AQ3">
        <f t="shared" si="9"/>
        <v>0</v>
      </c>
      <c r="AR3">
        <f t="shared" si="9"/>
        <v>-31.623394615580708</v>
      </c>
      <c r="AS3">
        <f t="shared" si="9"/>
        <v>-4.5474735088646412E-13</v>
      </c>
      <c r="AT3">
        <f t="shared" si="9"/>
        <v>0</v>
      </c>
      <c r="AU3">
        <f t="shared" si="9"/>
        <v>-31.623394615581162</v>
      </c>
      <c r="AW3">
        <v>0</v>
      </c>
      <c r="AX3">
        <f>(R3*SUMPRODUCT(K4:$K$23, X4:$X$23)-$AZ$3*SUMPRODUCT(K3:$K$22, W4:$W$23))/Z3</f>
        <v>4.5474735088646412E-13</v>
      </c>
      <c r="AZ3">
        <f>$C$6*SUMPRODUCT(K4:$K$23, X4:$X$23)/SUMPRODUCT(K3:K22, W4:W23)</f>
        <v>267.69285456817767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5">
        <f>EconomicRates!C44</f>
        <v>3.5571999999999999E-2</v>
      </c>
      <c r="G4" s="5">
        <f>EconomicRates!D44</f>
        <v>7.0000000000000007E-2</v>
      </c>
      <c r="H4" s="5">
        <f t="shared" ref="H4:H23" si="10">F4+$C$9</f>
        <v>8.5572000000000009E-2</v>
      </c>
      <c r="I4" s="5">
        <f t="shared" ref="I4:I23" si="11">1+H4</f>
        <v>1.085572</v>
      </c>
      <c r="J4">
        <f t="shared" ref="J4:J23" si="12">1/I4</f>
        <v>0.92117335377109955</v>
      </c>
      <c r="K4">
        <f>J4</f>
        <v>0.92117335377109955</v>
      </c>
      <c r="L4" s="2">
        <v>1</v>
      </c>
      <c r="M4" s="6">
        <f t="array" ref="M4:M23">Mortalities!B11:B30</f>
        <v>2.676E-3</v>
      </c>
      <c r="R4">
        <f t="shared" si="0"/>
        <v>100000</v>
      </c>
      <c r="S4">
        <f t="shared" si="1"/>
        <v>21.458877834460534</v>
      </c>
      <c r="U4">
        <f t="shared" ref="U4:U23" si="13">M4</f>
        <v>2.676E-3</v>
      </c>
      <c r="V4">
        <f t="shared" ref="V4:V23" si="14">$C$10</f>
        <v>0.01</v>
      </c>
      <c r="W4">
        <f t="shared" ref="W4:W23" si="15">Z3</f>
        <v>1</v>
      </c>
      <c r="X4">
        <f t="shared" ref="X4:X23" si="16">U4*W4</f>
        <v>2.676E-3</v>
      </c>
      <c r="Y4">
        <f t="shared" ref="Y4:Y23" si="17">V4*W4</f>
        <v>0.01</v>
      </c>
      <c r="Z4">
        <f t="shared" ref="Z4:Z23" si="18">MAX(0, W4-X4-Y4)</f>
        <v>0.98732399999999998</v>
      </c>
      <c r="AB4">
        <f t="shared" ref="AB4:AB23" si="19">AC3</f>
        <v>4.5474735088646412E-13</v>
      </c>
      <c r="AC4">
        <f t="shared" si="2"/>
        <v>21.186865099030911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-267.60000000000002</v>
      </c>
      <c r="AI4">
        <f t="shared" si="6"/>
        <v>-267.60000000000002</v>
      </c>
      <c r="AJ4">
        <f t="shared" si="7"/>
        <v>-21.186865099030456</v>
      </c>
      <c r="AK4">
        <f>G4*MAX(0, SUM(AB4, AE4:AF4))</f>
        <v>3.1832314562052491E-14</v>
      </c>
      <c r="AL4">
        <f t="shared" si="8"/>
        <v>-288.78686509903042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-246.50598946914627</v>
      </c>
      <c r="AR4">
        <f t="shared" si="9"/>
        <v>-246.50598946914627</v>
      </c>
      <c r="AS4">
        <f t="shared" si="9"/>
        <v>-19.516775579169746</v>
      </c>
      <c r="AT4">
        <f t="shared" si="9"/>
        <v>2.9323079963422504E-14</v>
      </c>
      <c r="AU4">
        <f t="shared" si="9"/>
        <v>-266.02276504831593</v>
      </c>
      <c r="AW4">
        <v>1</v>
      </c>
      <c r="AX4">
        <f>(R4*SUMPRODUCT(K5:$K$23, X5:$X$23)-$AZ$3*SUMPRODUCT(K4:$K$22, W5:$W$23))/Z4</f>
        <v>21.458877834460534</v>
      </c>
    </row>
    <row r="5" spans="1:52" x14ac:dyDescent="0.25">
      <c r="B5" s="2">
        <f>'T.26.04.A'!B5</f>
        <v>0.8</v>
      </c>
      <c r="C5" s="2">
        <f>'T.26.04.A'!C5</f>
        <v>0.05</v>
      </c>
      <c r="E5">
        <v>2005</v>
      </c>
      <c r="F5" s="5">
        <f>EconomicRates!C45</f>
        <v>3.5571999999999999E-2</v>
      </c>
      <c r="G5" s="5">
        <f>EconomicRates!D45</f>
        <v>7.0000000000000007E-2</v>
      </c>
      <c r="H5" s="5">
        <f t="shared" si="10"/>
        <v>8.5572000000000009E-2</v>
      </c>
      <c r="I5" s="5">
        <f t="shared" si="11"/>
        <v>1.085572</v>
      </c>
      <c r="J5">
        <f t="shared" si="12"/>
        <v>0.92117335377109955</v>
      </c>
      <c r="K5">
        <f t="shared" ref="K5:K23" si="20">K4*J5</f>
        <v>0.84856034769789535</v>
      </c>
      <c r="L5" s="2">
        <v>2</v>
      </c>
      <c r="M5" s="6">
        <v>2.6930000000000001E-3</v>
      </c>
      <c r="O5">
        <f t="shared" ref="O5:O23" si="21">$C$3</f>
        <v>341.88302692209663</v>
      </c>
      <c r="P5">
        <f t="shared" ref="P5:P23" si="22">O5*$C$5</f>
        <v>17.094151346104834</v>
      </c>
      <c r="Q5" s="4">
        <f t="shared" ref="Q5:Q23" si="23">$C$8</f>
        <v>12.5</v>
      </c>
      <c r="R5">
        <f t="shared" si="0"/>
        <v>100000</v>
      </c>
      <c r="S5">
        <f t="shared" si="1"/>
        <v>40.041345622531423</v>
      </c>
      <c r="U5">
        <f t="shared" si="13"/>
        <v>2.6930000000000001E-3</v>
      </c>
      <c r="V5">
        <f t="shared" si="14"/>
        <v>0.01</v>
      </c>
      <c r="W5">
        <f t="shared" si="15"/>
        <v>0.98732399999999998</v>
      </c>
      <c r="X5">
        <f t="shared" si="16"/>
        <v>2.6588635320000001E-3</v>
      </c>
      <c r="Y5">
        <f t="shared" si="17"/>
        <v>9.8732400000000001E-3</v>
      </c>
      <c r="Z5">
        <f t="shared" si="18"/>
        <v>0.97479189646800002</v>
      </c>
      <c r="AB5">
        <f t="shared" si="19"/>
        <v>21.186865099030911</v>
      </c>
      <c r="AC5">
        <f t="shared" si="2"/>
        <v>39.031979236518055</v>
      </c>
      <c r="AE5">
        <f t="shared" si="3"/>
        <v>333.26480418361086</v>
      </c>
      <c r="AF5">
        <f t="shared" si="4"/>
        <v>-16.663240209180547</v>
      </c>
      <c r="AG5">
        <f t="shared" si="4"/>
        <v>-12.184898705849999</v>
      </c>
      <c r="AH5">
        <f t="shared" si="5"/>
        <v>-265.88635320000003</v>
      </c>
      <c r="AI5">
        <f t="shared" si="6"/>
        <v>38.530312068580258</v>
      </c>
      <c r="AJ5">
        <f t="shared" si="7"/>
        <v>-17.845114137487144</v>
      </c>
      <c r="AK5">
        <f>G5*SUM(AB5, AE5:AF5)</f>
        <v>23.645190035142285</v>
      </c>
      <c r="AL5">
        <f t="shared" si="8"/>
        <v>44.330387966235399</v>
      </c>
      <c r="AN5">
        <f t="shared" si="9"/>
        <v>282.79529811351586</v>
      </c>
      <c r="AO5">
        <f t="shared" si="9"/>
        <v>-14.139764905675795</v>
      </c>
      <c r="AP5">
        <f t="shared" si="9"/>
        <v>-10.33962188249971</v>
      </c>
      <c r="AQ5">
        <f t="shared" si="9"/>
        <v>-225.62061631951744</v>
      </c>
      <c r="AR5">
        <f t="shared" si="9"/>
        <v>32.695295005822878</v>
      </c>
      <c r="AS5">
        <f t="shared" si="9"/>
        <v>-15.142656257214719</v>
      </c>
      <c r="AT5">
        <f t="shared" si="9"/>
        <v>20.064370677603147</v>
      </c>
      <c r="AU5">
        <f t="shared" si="9"/>
        <v>37.617009426211304</v>
      </c>
      <c r="AW5">
        <v>2</v>
      </c>
      <c r="AX5">
        <f>(R5*SUMPRODUCT(K6:$K$23, X6:$X$23)-$AZ$3*SUMPRODUCT(K5:$K$22, W6:$W$23))/Z5</f>
        <v>40.041345622531423</v>
      </c>
    </row>
    <row r="6" spans="1:52" x14ac:dyDescent="0.25">
      <c r="A6" t="s">
        <v>16</v>
      </c>
      <c r="C6" s="2">
        <f>'T.26.04.B'!C6</f>
        <v>100000</v>
      </c>
      <c r="E6">
        <v>2006</v>
      </c>
      <c r="F6" s="5">
        <f>EconomicRates!C46</f>
        <v>3.5571999999999999E-2</v>
      </c>
      <c r="G6" s="5">
        <f>EconomicRates!D46</f>
        <v>7.0000000000000007E-2</v>
      </c>
      <c r="H6" s="5">
        <f t="shared" si="10"/>
        <v>8.5572000000000009E-2</v>
      </c>
      <c r="I6" s="5">
        <f t="shared" si="11"/>
        <v>1.085572</v>
      </c>
      <c r="J6">
        <f t="shared" si="12"/>
        <v>0.92117335377109955</v>
      </c>
      <c r="K6">
        <f t="shared" si="20"/>
        <v>0.78167118136604063</v>
      </c>
      <c r="L6" s="2">
        <v>3</v>
      </c>
      <c r="M6" s="6">
        <v>2.7169999999999998E-3</v>
      </c>
      <c r="O6">
        <f t="shared" si="21"/>
        <v>341.88302692209663</v>
      </c>
      <c r="P6">
        <f t="shared" si="22"/>
        <v>17.094151346104834</v>
      </c>
      <c r="Q6" s="4">
        <f t="shared" si="23"/>
        <v>12.5</v>
      </c>
      <c r="R6">
        <f t="shared" si="0"/>
        <v>100000</v>
      </c>
      <c r="S6">
        <f t="shared" si="1"/>
        <v>55.520886507711943</v>
      </c>
      <c r="U6">
        <f t="shared" si="13"/>
        <v>2.7169999999999998E-3</v>
      </c>
      <c r="V6">
        <f t="shared" si="14"/>
        <v>0.01</v>
      </c>
      <c r="W6">
        <f t="shared" si="15"/>
        <v>0.97479189646800002</v>
      </c>
      <c r="X6">
        <f t="shared" si="16"/>
        <v>2.6485095827035558E-3</v>
      </c>
      <c r="Y6">
        <f t="shared" si="17"/>
        <v>9.7479189646800003E-3</v>
      </c>
      <c r="Z6">
        <f t="shared" si="18"/>
        <v>0.96239546792061648</v>
      </c>
      <c r="AB6">
        <f t="shared" si="19"/>
        <v>39.031979236518055</v>
      </c>
      <c r="AC6">
        <f t="shared" si="2"/>
        <v>53.433049549956877</v>
      </c>
      <c r="AE6">
        <f t="shared" si="3"/>
        <v>329.02667566880791</v>
      </c>
      <c r="AF6">
        <f t="shared" si="4"/>
        <v>-16.451333783440397</v>
      </c>
      <c r="AG6">
        <f t="shared" si="4"/>
        <v>-12.029943349007706</v>
      </c>
      <c r="AH6">
        <f t="shared" si="5"/>
        <v>-264.85095827035559</v>
      </c>
      <c r="AI6">
        <f t="shared" si="6"/>
        <v>35.694440266004221</v>
      </c>
      <c r="AJ6">
        <f t="shared" si="7"/>
        <v>-14.401070313438822</v>
      </c>
      <c r="AK6">
        <f>G6*SUM(AB6, AE6:AF6)</f>
        <v>24.61251247853199</v>
      </c>
      <c r="AL6">
        <f t="shared" si="8"/>
        <v>45.905882431097389</v>
      </c>
      <c r="AN6">
        <f t="shared" si="9"/>
        <v>257.19067027097816</v>
      </c>
      <c r="AO6">
        <f t="shared" si="9"/>
        <v>-12.859533513548911</v>
      </c>
      <c r="AP6">
        <f t="shared" si="9"/>
        <v>-9.4034600293853963</v>
      </c>
      <c r="AQ6">
        <f t="shared" si="9"/>
        <v>-207.02636143711678</v>
      </c>
      <c r="AR6">
        <f t="shared" si="9"/>
        <v>27.901315290927091</v>
      </c>
      <c r="AS6">
        <f t="shared" si="9"/>
        <v>-11.256901644841141</v>
      </c>
      <c r="AT6">
        <f t="shared" si="9"/>
        <v>19.238891705480516</v>
      </c>
      <c r="AU6">
        <f t="shared" si="9"/>
        <v>35.883305351566463</v>
      </c>
      <c r="AW6">
        <v>3</v>
      </c>
      <c r="AX6">
        <f>(R6*SUMPRODUCT(K7:$K$23, X7:$X$23)-$AZ$3*SUMPRODUCT(K6:$K$22, W7:$W$23))/Z6</f>
        <v>55.520886507711943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5">
        <f>EconomicRates!C47</f>
        <v>3.5571999999999999E-2</v>
      </c>
      <c r="G7" s="5">
        <f>EconomicRates!D47</f>
        <v>7.0000000000000007E-2</v>
      </c>
      <c r="H7" s="5">
        <f t="shared" si="10"/>
        <v>8.5572000000000009E-2</v>
      </c>
      <c r="I7" s="5">
        <f t="shared" si="11"/>
        <v>1.085572</v>
      </c>
      <c r="J7">
        <f t="shared" si="12"/>
        <v>0.92117335377109955</v>
      </c>
      <c r="K7">
        <f t="shared" si="20"/>
        <v>0.72005466368517301</v>
      </c>
      <c r="L7" s="2">
        <v>4</v>
      </c>
      <c r="M7" s="6">
        <v>2.745E-3</v>
      </c>
      <c r="O7">
        <f t="shared" si="21"/>
        <v>341.88302692209663</v>
      </c>
      <c r="P7">
        <f t="shared" si="22"/>
        <v>17.094151346104834</v>
      </c>
      <c r="Q7" s="4">
        <f t="shared" si="23"/>
        <v>12.5</v>
      </c>
      <c r="R7">
        <f t="shared" si="0"/>
        <v>100000</v>
      </c>
      <c r="S7">
        <f t="shared" si="1"/>
        <v>67.980077284680164</v>
      </c>
      <c r="U7">
        <f t="shared" si="13"/>
        <v>2.745E-3</v>
      </c>
      <c r="V7">
        <f t="shared" si="14"/>
        <v>0.01</v>
      </c>
      <c r="W7">
        <f t="shared" si="15"/>
        <v>0.96239546792061648</v>
      </c>
      <c r="X7">
        <f t="shared" si="16"/>
        <v>2.6417755594420923E-3</v>
      </c>
      <c r="Y7">
        <f t="shared" si="17"/>
        <v>9.6239546792061658E-3</v>
      </c>
      <c r="Z7">
        <f t="shared" si="18"/>
        <v>0.95012973768196818</v>
      </c>
      <c r="AB7">
        <f t="shared" si="19"/>
        <v>53.433049549956877</v>
      </c>
      <c r="AC7">
        <f t="shared" si="2"/>
        <v>64.589892998093092</v>
      </c>
      <c r="AE7">
        <f t="shared" si="3"/>
        <v>324.83323068740896</v>
      </c>
      <c r="AF7">
        <f t="shared" si="4"/>
        <v>-16.241661534370451</v>
      </c>
      <c r="AG7">
        <f t="shared" si="4"/>
        <v>-11.876621721024602</v>
      </c>
      <c r="AH7">
        <f t="shared" si="5"/>
        <v>-264.17755594420925</v>
      </c>
      <c r="AI7">
        <f t="shared" si="6"/>
        <v>32.537391487804655</v>
      </c>
      <c r="AJ7">
        <f t="shared" si="7"/>
        <v>-11.156843448136215</v>
      </c>
      <c r="AK7">
        <f>G7*SUM(AB7, AE7:AF7)</f>
        <v>25.34172330920968</v>
      </c>
      <c r="AL7">
        <f t="shared" si="8"/>
        <v>46.722271348878124</v>
      </c>
      <c r="AN7">
        <f t="shared" si="9"/>
        <v>233.89768267639047</v>
      </c>
      <c r="AO7">
        <f t="shared" si="9"/>
        <v>-11.694884133819526</v>
      </c>
      <c r="AP7">
        <f t="shared" si="9"/>
        <v>-8.5518168590483903</v>
      </c>
      <c r="AQ7">
        <f t="shared" si="9"/>
        <v>-190.22228119857857</v>
      </c>
      <c r="AR7">
        <f t="shared" si="9"/>
        <v>23.428700484943992</v>
      </c>
      <c r="AS7">
        <f t="shared" si="9"/>
        <v>-8.0335371568358482</v>
      </c>
      <c r="AT7">
        <f t="shared" si="9"/>
        <v>18.247426054615687</v>
      </c>
      <c r="AU7">
        <f t="shared" si="9"/>
        <v>33.642589382723834</v>
      </c>
      <c r="AW7">
        <v>4</v>
      </c>
      <c r="AX7">
        <f>(R7*SUMPRODUCT(K8:$K$23, X8:$X$23)-$AZ$3*SUMPRODUCT(K7:$K$22, W8:$W$23))/Z7</f>
        <v>67.980077284680164</v>
      </c>
    </row>
    <row r="8" spans="1:52" x14ac:dyDescent="0.25">
      <c r="B8" s="2">
        <f>'T.26.04.A'!B8</f>
        <v>100</v>
      </c>
      <c r="C8" s="2">
        <f>'T.26.04.A'!C8</f>
        <v>12.5</v>
      </c>
      <c r="E8">
        <v>2008</v>
      </c>
      <c r="F8" s="5">
        <f>EconomicRates!C48</f>
        <v>3.5571999999999999E-2</v>
      </c>
      <c r="G8" s="5">
        <f>EconomicRates!D48</f>
        <v>7.0000000000000007E-2</v>
      </c>
      <c r="H8" s="5">
        <f t="shared" si="10"/>
        <v>8.5572000000000009E-2</v>
      </c>
      <c r="I8" s="5">
        <f t="shared" si="11"/>
        <v>1.085572</v>
      </c>
      <c r="J8">
        <f t="shared" si="12"/>
        <v>0.92117335377109955</v>
      </c>
      <c r="K8">
        <f t="shared" si="20"/>
        <v>0.66329516944539202</v>
      </c>
      <c r="L8" s="2">
        <v>5</v>
      </c>
      <c r="M8" s="6">
        <v>2.7729999999999999E-3</v>
      </c>
      <c r="O8">
        <f t="shared" si="21"/>
        <v>341.88302692209663</v>
      </c>
      <c r="P8">
        <f t="shared" si="22"/>
        <v>17.094151346104834</v>
      </c>
      <c r="Q8" s="4">
        <f t="shared" si="23"/>
        <v>12.5</v>
      </c>
      <c r="R8">
        <f t="shared" si="0"/>
        <v>100000</v>
      </c>
      <c r="S8">
        <f t="shared" si="1"/>
        <v>77.795497048283877</v>
      </c>
      <c r="U8">
        <f t="shared" si="13"/>
        <v>2.7729999999999999E-3</v>
      </c>
      <c r="V8">
        <f t="shared" si="14"/>
        <v>0.01</v>
      </c>
      <c r="W8">
        <f t="shared" si="15"/>
        <v>0.95012973768196818</v>
      </c>
      <c r="X8">
        <f t="shared" si="16"/>
        <v>2.6347097625920978E-3</v>
      </c>
      <c r="Y8">
        <f t="shared" si="17"/>
        <v>9.5012973768196819E-3</v>
      </c>
      <c r="Z8">
        <f t="shared" si="18"/>
        <v>0.93799373054255641</v>
      </c>
      <c r="AB8">
        <f t="shared" si="19"/>
        <v>64.589892998093092</v>
      </c>
      <c r="AC8">
        <f t="shared" si="2"/>
        <v>72.971688495732224</v>
      </c>
      <c r="AE8">
        <f t="shared" si="3"/>
        <v>320.68413583183866</v>
      </c>
      <c r="AF8">
        <f t="shared" si="4"/>
        <v>-16.034206791591934</v>
      </c>
      <c r="AG8">
        <f t="shared" si="4"/>
        <v>-11.724921631781955</v>
      </c>
      <c r="AH8">
        <f t="shared" si="5"/>
        <v>-263.47097625920981</v>
      </c>
      <c r="AI8">
        <f t="shared" si="6"/>
        <v>29.454031149254945</v>
      </c>
      <c r="AJ8">
        <f t="shared" si="7"/>
        <v>-8.381795497639132</v>
      </c>
      <c r="AK8">
        <f t="shared" ref="AK8:AK23" si="24">G8*SUM(AB8:AB8, AE8:AF8)</f>
        <v>25.846787542683789</v>
      </c>
      <c r="AL8">
        <f t="shared" si="8"/>
        <v>46.919023194299598</v>
      </c>
      <c r="AN8">
        <f t="shared" si="9"/>
        <v>212.70823821502853</v>
      </c>
      <c r="AO8">
        <f t="shared" si="9"/>
        <v>-10.635411910751428</v>
      </c>
      <c r="AP8">
        <f t="shared" si="9"/>
        <v>-7.7770838804867539</v>
      </c>
      <c r="AQ8">
        <f t="shared" si="9"/>
        <v>-174.75902584179542</v>
      </c>
      <c r="AR8">
        <f t="shared" si="9"/>
        <v>19.536716581994913</v>
      </c>
      <c r="AS8">
        <f t="shared" si="9"/>
        <v>-5.5596044648631722</v>
      </c>
      <c r="AT8">
        <f t="shared" si="9"/>
        <v>17.144049322743491</v>
      </c>
      <c r="AU8">
        <f t="shared" si="9"/>
        <v>31.12116143987523</v>
      </c>
      <c r="AW8">
        <v>5</v>
      </c>
      <c r="AX8">
        <f>(R8*SUMPRODUCT(K9:$K$23, X9:$X$23)-$AZ$3*SUMPRODUCT(K8:$K$22, W9:$W$23))/Z8</f>
        <v>77.795497048283877</v>
      </c>
    </row>
    <row r="9" spans="1:52" x14ac:dyDescent="0.25">
      <c r="A9" t="s">
        <v>39</v>
      </c>
      <c r="C9" s="2">
        <f>'T.26.04.A'!C9</f>
        <v>0.05</v>
      </c>
      <c r="E9">
        <v>2009</v>
      </c>
      <c r="F9" s="5">
        <f>EconomicRates!C49</f>
        <v>3.5571999999999999E-2</v>
      </c>
      <c r="G9" s="5">
        <f>EconomicRates!D49</f>
        <v>7.0000000000000007E-2</v>
      </c>
      <c r="H9" s="5">
        <f t="shared" si="10"/>
        <v>8.5572000000000009E-2</v>
      </c>
      <c r="I9" s="5">
        <f t="shared" si="11"/>
        <v>1.085572</v>
      </c>
      <c r="J9">
        <f t="shared" si="12"/>
        <v>0.92117335377109955</v>
      </c>
      <c r="K9">
        <f t="shared" si="20"/>
        <v>0.61100983577818146</v>
      </c>
      <c r="L9" s="2">
        <v>6</v>
      </c>
      <c r="M9" s="6">
        <v>2.8019999999999998E-3</v>
      </c>
      <c r="O9">
        <f t="shared" si="21"/>
        <v>341.88302692209663</v>
      </c>
      <c r="P9">
        <f t="shared" si="22"/>
        <v>17.094151346104834</v>
      </c>
      <c r="Q9" s="4">
        <f t="shared" si="23"/>
        <v>12.5</v>
      </c>
      <c r="R9">
        <f t="shared" si="0"/>
        <v>100000</v>
      </c>
      <c r="S9">
        <f t="shared" si="1"/>
        <v>85.24117592758283</v>
      </c>
      <c r="U9">
        <f t="shared" si="13"/>
        <v>2.8019999999999998E-3</v>
      </c>
      <c r="V9">
        <f t="shared" si="14"/>
        <v>0.01</v>
      </c>
      <c r="W9">
        <f t="shared" si="15"/>
        <v>0.93799373054255641</v>
      </c>
      <c r="X9">
        <f t="shared" si="16"/>
        <v>2.6282584329802429E-3</v>
      </c>
      <c r="Y9">
        <f t="shared" si="17"/>
        <v>9.3799373054255647E-3</v>
      </c>
      <c r="Z9">
        <f t="shared" si="18"/>
        <v>0.92598553480415069</v>
      </c>
      <c r="AB9">
        <f t="shared" si="19"/>
        <v>72.971688495732224</v>
      </c>
      <c r="AC9">
        <f t="shared" si="2"/>
        <v>78.932095878637483</v>
      </c>
      <c r="AE9">
        <f t="shared" si="3"/>
        <v>316.57873752491952</v>
      </c>
      <c r="AF9">
        <f t="shared" si="4"/>
        <v>-15.828936876245978</v>
      </c>
      <c r="AG9">
        <f t="shared" si="4"/>
        <v>-11.574819185051883</v>
      </c>
      <c r="AH9">
        <f t="shared" si="5"/>
        <v>-262.82584329802427</v>
      </c>
      <c r="AI9">
        <f t="shared" si="6"/>
        <v>26.349138165597424</v>
      </c>
      <c r="AJ9">
        <f t="shared" si="7"/>
        <v>-5.9604073829052595</v>
      </c>
      <c r="AK9">
        <f t="shared" si="24"/>
        <v>26.160504240108406</v>
      </c>
      <c r="AL9">
        <f t="shared" si="8"/>
        <v>46.549235022800573</v>
      </c>
      <c r="AN9">
        <f t="shared" si="9"/>
        <v>193.4327224259651</v>
      </c>
      <c r="AO9">
        <f t="shared" si="9"/>
        <v>-9.6716361212982562</v>
      </c>
      <c r="AP9">
        <f t="shared" si="9"/>
        <v>-7.0723283694206955</v>
      </c>
      <c r="AQ9">
        <f t="shared" si="9"/>
        <v>-160.58917535178787</v>
      </c>
      <c r="AR9">
        <f t="shared" si="9"/>
        <v>16.099582583458297</v>
      </c>
      <c r="AS9">
        <f t="shared" si="9"/>
        <v>-3.641867536200003</v>
      </c>
      <c r="AT9">
        <f t="shared" si="9"/>
        <v>15.984325399623057</v>
      </c>
      <c r="AU9">
        <f t="shared" si="9"/>
        <v>28.44204044688135</v>
      </c>
      <c r="AW9">
        <v>6</v>
      </c>
      <c r="AX9">
        <f>(R9*SUMPRODUCT(K10:$K$23, X10:$X$23)-$AZ$3*SUMPRODUCT(K9:$K$22, W10:$W$23))/Z9</f>
        <v>85.24117592758283</v>
      </c>
    </row>
    <row r="10" spans="1:52" x14ac:dyDescent="0.25">
      <c r="A10" t="s">
        <v>19</v>
      </c>
      <c r="C10" s="2">
        <f>'T.26.04.A'!C10</f>
        <v>0.01</v>
      </c>
      <c r="E10">
        <v>2010</v>
      </c>
      <c r="F10" s="5">
        <f>EconomicRates!C50</f>
        <v>3.5571999999999999E-2</v>
      </c>
      <c r="G10" s="5">
        <f>EconomicRates!D50</f>
        <v>7.0000000000000007E-2</v>
      </c>
      <c r="H10" s="5">
        <f t="shared" si="10"/>
        <v>8.5572000000000009E-2</v>
      </c>
      <c r="I10" s="5">
        <f t="shared" si="11"/>
        <v>1.085572</v>
      </c>
      <c r="J10">
        <f t="shared" si="12"/>
        <v>0.92117335377109955</v>
      </c>
      <c r="K10">
        <f t="shared" si="20"/>
        <v>0.5628459796109162</v>
      </c>
      <c r="L10" s="2">
        <v>7</v>
      </c>
      <c r="M10" s="6">
        <v>2.8370000000000001E-3</v>
      </c>
      <c r="O10">
        <f t="shared" si="21"/>
        <v>341.88302692209663</v>
      </c>
      <c r="P10">
        <f t="shared" si="22"/>
        <v>17.094151346104834</v>
      </c>
      <c r="Q10" s="4">
        <f t="shared" si="23"/>
        <v>12.5</v>
      </c>
      <c r="R10">
        <f t="shared" si="0"/>
        <v>100000</v>
      </c>
      <c r="S10">
        <f t="shared" si="1"/>
        <v>90.283710613810371</v>
      </c>
      <c r="U10">
        <f t="shared" si="13"/>
        <v>2.8370000000000001E-3</v>
      </c>
      <c r="V10">
        <f t="shared" si="14"/>
        <v>0.01</v>
      </c>
      <c r="W10">
        <f t="shared" si="15"/>
        <v>0.92598553480415069</v>
      </c>
      <c r="X10">
        <f t="shared" si="16"/>
        <v>2.6270209622393757E-3</v>
      </c>
      <c r="Y10">
        <f t="shared" si="17"/>
        <v>9.2598553480415079E-3</v>
      </c>
      <c r="Z10">
        <f t="shared" si="18"/>
        <v>0.91409865849386984</v>
      </c>
      <c r="AB10">
        <f t="shared" si="19"/>
        <v>78.932095878637483</v>
      </c>
      <c r="AC10">
        <f t="shared" si="2"/>
        <v>82.528218755932812</v>
      </c>
      <c r="AE10">
        <f t="shared" si="3"/>
        <v>312.5148162713121</v>
      </c>
      <c r="AF10">
        <f t="shared" si="4"/>
        <v>-15.625740813565608</v>
      </c>
      <c r="AG10">
        <f t="shared" si="4"/>
        <v>-11.426233231173374</v>
      </c>
      <c r="AH10">
        <f t="shared" si="5"/>
        <v>-262.70209622393759</v>
      </c>
      <c r="AI10">
        <f t="shared" si="6"/>
        <v>22.760746002635528</v>
      </c>
      <c r="AJ10">
        <f t="shared" si="7"/>
        <v>-3.5961228772953291</v>
      </c>
      <c r="AK10">
        <f t="shared" si="24"/>
        <v>26.307481993546883</v>
      </c>
      <c r="AL10">
        <f t="shared" si="8"/>
        <v>45.472105118887086</v>
      </c>
      <c r="AN10">
        <f t="shared" si="9"/>
        <v>175.89770790715215</v>
      </c>
      <c r="AO10">
        <f t="shared" si="9"/>
        <v>-8.7948853953576087</v>
      </c>
      <c r="AP10">
        <f t="shared" si="9"/>
        <v>-6.4312094362625816</v>
      </c>
      <c r="AQ10">
        <f t="shared" si="9"/>
        <v>-147.86081869500333</v>
      </c>
      <c r="AR10">
        <f t="shared" si="9"/>
        <v>12.810794380528639</v>
      </c>
      <c r="AS10">
        <f t="shared" si="9"/>
        <v>-2.024063303672516</v>
      </c>
      <c r="AT10">
        <f t="shared" si="9"/>
        <v>14.807060473754435</v>
      </c>
      <c r="AU10">
        <f t="shared" si="9"/>
        <v>25.593791550610558</v>
      </c>
      <c r="AW10">
        <v>7</v>
      </c>
      <c r="AX10">
        <f>(R10*SUMPRODUCT(K11:$K$23, X11:$X$23)-$AZ$3*SUMPRODUCT(K10:$K$22, W11:$W$23))/Z10</f>
        <v>90.283710613810371</v>
      </c>
    </row>
    <row r="11" spans="1:52" x14ac:dyDescent="0.25">
      <c r="A11" t="s">
        <v>33</v>
      </c>
      <c r="C11" s="7">
        <f>AU25</f>
        <v>-8.3488771451811772E-13</v>
      </c>
      <c r="E11">
        <v>2011</v>
      </c>
      <c r="F11" s="5">
        <f>EconomicRates!C51</f>
        <v>3.5571999999999999E-2</v>
      </c>
      <c r="G11" s="5">
        <f>EconomicRates!D51</f>
        <v>7.0000000000000007E-2</v>
      </c>
      <c r="H11" s="5">
        <f t="shared" si="10"/>
        <v>8.5572000000000009E-2</v>
      </c>
      <c r="I11" s="5">
        <f t="shared" si="11"/>
        <v>1.085572</v>
      </c>
      <c r="J11">
        <f t="shared" si="12"/>
        <v>0.92117335377109955</v>
      </c>
      <c r="K11">
        <f t="shared" si="20"/>
        <v>0.51847871869476758</v>
      </c>
      <c r="L11" s="2">
        <v>8</v>
      </c>
      <c r="M11" s="6">
        <v>2.8709999999999999E-3</v>
      </c>
      <c r="O11">
        <f t="shared" si="21"/>
        <v>341.88302692209663</v>
      </c>
      <c r="P11">
        <f t="shared" si="22"/>
        <v>17.094151346104834</v>
      </c>
      <c r="Q11" s="4">
        <f t="shared" si="23"/>
        <v>12.5</v>
      </c>
      <c r="R11">
        <f t="shared" si="0"/>
        <v>100000</v>
      </c>
      <c r="S11">
        <f t="shared" si="1"/>
        <v>93.299171071674792</v>
      </c>
      <c r="U11">
        <f t="shared" si="13"/>
        <v>2.8709999999999999E-3</v>
      </c>
      <c r="V11">
        <f t="shared" si="14"/>
        <v>0.01</v>
      </c>
      <c r="W11">
        <f t="shared" si="15"/>
        <v>0.91409865849386984</v>
      </c>
      <c r="X11">
        <f t="shared" si="16"/>
        <v>2.6243772485359E-3</v>
      </c>
      <c r="Y11">
        <f t="shared" si="17"/>
        <v>9.1409865849386984E-3</v>
      </c>
      <c r="Z11">
        <f t="shared" si="18"/>
        <v>0.90233329466039525</v>
      </c>
      <c r="AB11">
        <f t="shared" si="19"/>
        <v>82.528218755932812</v>
      </c>
      <c r="AC11">
        <f t="shared" si="2"/>
        <v>84.186948422188152</v>
      </c>
      <c r="AE11">
        <f t="shared" si="3"/>
        <v>308.49243807108405</v>
      </c>
      <c r="AF11">
        <f t="shared" si="4"/>
        <v>-15.424621903554206</v>
      </c>
      <c r="AG11">
        <f t="shared" si="4"/>
        <v>-11.27916618325494</v>
      </c>
      <c r="AH11">
        <f t="shared" si="5"/>
        <v>-262.43772485359</v>
      </c>
      <c r="AI11">
        <f t="shared" si="6"/>
        <v>19.350925130684914</v>
      </c>
      <c r="AJ11">
        <f t="shared" si="7"/>
        <v>-1.6587296662553399</v>
      </c>
      <c r="AK11">
        <f t="shared" si="24"/>
        <v>26.291722444642389</v>
      </c>
      <c r="AL11">
        <f t="shared" si="8"/>
        <v>43.983917909071963</v>
      </c>
      <c r="AN11">
        <f t="shared" si="9"/>
        <v>159.9467640181206</v>
      </c>
      <c r="AO11">
        <f t="shared" si="9"/>
        <v>-7.9973382009060314</v>
      </c>
      <c r="AP11">
        <f t="shared" si="9"/>
        <v>-5.8480076306393736</v>
      </c>
      <c r="AQ11">
        <f t="shared" si="9"/>
        <v>-136.0683753192593</v>
      </c>
      <c r="AR11">
        <f t="shared" si="9"/>
        <v>10.033042867315892</v>
      </c>
      <c r="AS11">
        <f t="shared" si="9"/>
        <v>-0.86001603202106813</v>
      </c>
      <c r="AT11">
        <f t="shared" si="9"/>
        <v>13.631698565376649</v>
      </c>
      <c r="AU11">
        <f t="shared" si="9"/>
        <v>22.804725400671472</v>
      </c>
      <c r="AW11">
        <v>8</v>
      </c>
      <c r="AX11">
        <f>(R11*SUMPRODUCT(K12:$K$23, X12:$X$23)-$AZ$3*SUMPRODUCT(K11:$K$22, W12:$W$23))/Z11</f>
        <v>93.299171071674792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f>EconomicRates!C52</f>
        <v>3.5571999999999999E-2</v>
      </c>
      <c r="G12" s="5">
        <f>EconomicRates!D52</f>
        <v>7.0000000000000007E-2</v>
      </c>
      <c r="H12" s="5">
        <f t="shared" si="10"/>
        <v>8.5572000000000009E-2</v>
      </c>
      <c r="I12" s="5">
        <f t="shared" si="11"/>
        <v>1.085572</v>
      </c>
      <c r="J12">
        <f t="shared" si="12"/>
        <v>0.92117335377109955</v>
      </c>
      <c r="K12">
        <f t="shared" si="20"/>
        <v>0.47760878015900154</v>
      </c>
      <c r="L12" s="2">
        <v>9</v>
      </c>
      <c r="M12" s="6">
        <v>2.9099999999999998E-3</v>
      </c>
      <c r="O12">
        <f t="shared" si="21"/>
        <v>341.88302692209663</v>
      </c>
      <c r="P12">
        <f t="shared" si="22"/>
        <v>17.094151346104834</v>
      </c>
      <c r="Q12" s="4">
        <f t="shared" si="23"/>
        <v>12.5</v>
      </c>
      <c r="R12">
        <f t="shared" si="0"/>
        <v>100000</v>
      </c>
      <c r="S12">
        <f t="shared" si="1"/>
        <v>94.325810499203513</v>
      </c>
      <c r="U12">
        <f t="shared" si="13"/>
        <v>2.9099999999999998E-3</v>
      </c>
      <c r="V12">
        <f t="shared" si="14"/>
        <v>0.01</v>
      </c>
      <c r="W12">
        <f t="shared" si="15"/>
        <v>0.90233329466039525</v>
      </c>
      <c r="X12">
        <f t="shared" si="16"/>
        <v>2.6257898874617498E-3</v>
      </c>
      <c r="Y12">
        <f t="shared" si="17"/>
        <v>9.0233329466039534E-3</v>
      </c>
      <c r="Z12">
        <f t="shared" si="18"/>
        <v>0.89068417182632953</v>
      </c>
      <c r="AB12">
        <f t="shared" si="19"/>
        <v>84.186948422188152</v>
      </c>
      <c r="AC12">
        <f t="shared" si="2"/>
        <v>84.014506406330383</v>
      </c>
      <c r="AE12">
        <f t="shared" si="3"/>
        <v>304.50980069558636</v>
      </c>
      <c r="AF12">
        <f t="shared" si="4"/>
        <v>-15.22549003477932</v>
      </c>
      <c r="AG12">
        <f t="shared" si="4"/>
        <v>-11.13355214782912</v>
      </c>
      <c r="AH12">
        <f t="shared" si="5"/>
        <v>-262.57898874617496</v>
      </c>
      <c r="AI12">
        <f t="shared" si="6"/>
        <v>15.571769766802959</v>
      </c>
      <c r="AJ12">
        <f t="shared" si="7"/>
        <v>0.17244201585776864</v>
      </c>
      <c r="AK12">
        <f t="shared" si="24"/>
        <v>26.142988135809667</v>
      </c>
      <c r="AL12">
        <f t="shared" si="8"/>
        <v>41.887199918470394</v>
      </c>
      <c r="AN12">
        <f t="shared" si="9"/>
        <v>145.43655445667969</v>
      </c>
      <c r="AO12">
        <f t="shared" si="9"/>
        <v>-7.2718277228339847</v>
      </c>
      <c r="AP12">
        <f t="shared" si="9"/>
        <v>-5.317482260161297</v>
      </c>
      <c r="AQ12">
        <f t="shared" si="9"/>
        <v>-125.41003051044481</v>
      </c>
      <c r="AR12">
        <f t="shared" si="9"/>
        <v>7.4372139632395813</v>
      </c>
      <c r="AS12">
        <f t="shared" si="9"/>
        <v>8.2359820841988077E-2</v>
      </c>
      <c r="AT12">
        <f t="shared" si="9"/>
        <v>12.486120673255305</v>
      </c>
      <c r="AU12">
        <f t="shared" si="9"/>
        <v>20.005694457336872</v>
      </c>
      <c r="AW12">
        <v>9</v>
      </c>
      <c r="AX12">
        <f>(R12*SUMPRODUCT(K13:$K$23, X13:$X$23)-$AZ$3*SUMPRODUCT(K12:$K$22, W13:$W$23))/Z12</f>
        <v>94.325810499203513</v>
      </c>
    </row>
    <row r="13" spans="1:52" x14ac:dyDescent="0.25">
      <c r="E13">
        <v>2013</v>
      </c>
      <c r="F13" s="5">
        <f>EconomicRates!C53</f>
        <v>3.5571999999999999E-2</v>
      </c>
      <c r="G13" s="5">
        <f>EconomicRates!D53</f>
        <v>7.0000000000000007E-2</v>
      </c>
      <c r="H13" s="5">
        <f t="shared" si="10"/>
        <v>8.5572000000000009E-2</v>
      </c>
      <c r="I13" s="5">
        <f t="shared" si="11"/>
        <v>1.085572</v>
      </c>
      <c r="J13">
        <f t="shared" si="12"/>
        <v>0.92117335377109955</v>
      </c>
      <c r="K13">
        <f t="shared" si="20"/>
        <v>0.43996048180959124</v>
      </c>
      <c r="L13" s="2">
        <v>10</v>
      </c>
      <c r="M13" s="6">
        <v>2.9520000000000002E-3</v>
      </c>
      <c r="O13">
        <f t="shared" si="21"/>
        <v>341.88302692209663</v>
      </c>
      <c r="P13">
        <f t="shared" si="22"/>
        <v>17.094151346104834</v>
      </c>
      <c r="Q13" s="4">
        <f t="shared" si="23"/>
        <v>12.5</v>
      </c>
      <c r="R13">
        <f t="shared" si="0"/>
        <v>100000</v>
      </c>
      <c r="S13">
        <f t="shared" si="1"/>
        <v>93.513115873392735</v>
      </c>
      <c r="U13">
        <f t="shared" si="13"/>
        <v>2.9520000000000002E-3</v>
      </c>
      <c r="V13">
        <f t="shared" si="14"/>
        <v>0.01</v>
      </c>
      <c r="W13">
        <f t="shared" si="15"/>
        <v>0.89068417182632953</v>
      </c>
      <c r="X13">
        <f t="shared" si="16"/>
        <v>2.6292996752313252E-3</v>
      </c>
      <c r="Y13">
        <f t="shared" si="17"/>
        <v>8.9068417182632947E-3</v>
      </c>
      <c r="Z13">
        <f t="shared" si="18"/>
        <v>0.87914803043283496</v>
      </c>
      <c r="AB13">
        <f t="shared" si="19"/>
        <v>84.014506406330383</v>
      </c>
      <c r="AC13">
        <f t="shared" si="2"/>
        <v>82.211871639730703</v>
      </c>
      <c r="AE13">
        <f t="shared" si="3"/>
        <v>300.56578975697715</v>
      </c>
      <c r="AF13">
        <f t="shared" si="4"/>
        <v>-15.028289487848859</v>
      </c>
      <c r="AG13">
        <f t="shared" si="4"/>
        <v>-10.989350380410437</v>
      </c>
      <c r="AH13">
        <f t="shared" si="5"/>
        <v>-262.92996752313252</v>
      </c>
      <c r="AI13">
        <f t="shared" si="6"/>
        <v>11.618182365585369</v>
      </c>
      <c r="AJ13">
        <f t="shared" si="7"/>
        <v>1.8026347665996809</v>
      </c>
      <c r="AK13">
        <f t="shared" si="24"/>
        <v>25.868640467282113</v>
      </c>
      <c r="AL13">
        <f t="shared" si="8"/>
        <v>39.289457599467163</v>
      </c>
      <c r="AN13">
        <f t="shared" si="9"/>
        <v>132.23706967695998</v>
      </c>
      <c r="AO13">
        <f t="shared" si="9"/>
        <v>-6.611853483847999</v>
      </c>
      <c r="AP13">
        <f t="shared" si="9"/>
        <v>-4.834879888139791</v>
      </c>
      <c r="AQ13">
        <f t="shared" si="9"/>
        <v>-115.67879519365756</v>
      </c>
      <c r="AR13">
        <f t="shared" si="9"/>
        <v>5.1115411113146356</v>
      </c>
      <c r="AS13">
        <f t="shared" si="9"/>
        <v>0.79308806043991564</v>
      </c>
      <c r="AT13">
        <f t="shared" si="9"/>
        <v>11.381179523744528</v>
      </c>
      <c r="AU13">
        <f t="shared" si="9"/>
        <v>17.285808695499078</v>
      </c>
      <c r="AW13">
        <v>10</v>
      </c>
      <c r="AX13">
        <f>(R13*SUMPRODUCT(K14:$K$23, X14:$X$23)-$AZ$3*SUMPRODUCT(K13:$K$22, W14:$W$23))/Z13</f>
        <v>93.513115873392735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10"/>
        <v>8.5572000000000009E-2</v>
      </c>
      <c r="I14" s="5">
        <f t="shared" si="11"/>
        <v>1.085572</v>
      </c>
      <c r="J14">
        <f t="shared" si="12"/>
        <v>0.92117335377109955</v>
      </c>
      <c r="K14">
        <f t="shared" si="20"/>
        <v>0.40527987255529002</v>
      </c>
      <c r="L14" s="2">
        <v>11</v>
      </c>
      <c r="M14" s="6">
        <v>2.9979999999999998E-3</v>
      </c>
      <c r="O14">
        <f t="shared" si="21"/>
        <v>341.88302692209663</v>
      </c>
      <c r="P14">
        <f t="shared" si="22"/>
        <v>17.094151346104834</v>
      </c>
      <c r="Q14" s="4">
        <f t="shared" si="23"/>
        <v>12.5</v>
      </c>
      <c r="R14">
        <f t="shared" si="0"/>
        <v>100000</v>
      </c>
      <c r="S14">
        <f t="shared" si="1"/>
        <v>90.966874792672115</v>
      </c>
      <c r="U14">
        <f t="shared" si="13"/>
        <v>2.9979999999999998E-3</v>
      </c>
      <c r="V14">
        <f t="shared" si="14"/>
        <v>0.01</v>
      </c>
      <c r="W14">
        <f t="shared" si="15"/>
        <v>0.87914803043283496</v>
      </c>
      <c r="X14">
        <f t="shared" si="16"/>
        <v>2.6356857952376392E-3</v>
      </c>
      <c r="Y14">
        <f t="shared" si="17"/>
        <v>8.7914803043283498E-3</v>
      </c>
      <c r="Z14">
        <f t="shared" si="18"/>
        <v>0.867720864333269</v>
      </c>
      <c r="AB14">
        <f t="shared" si="19"/>
        <v>82.211871639730703</v>
      </c>
      <c r="AC14">
        <f t="shared" si="2"/>
        <v>78.933855220793703</v>
      </c>
      <c r="AE14">
        <f t="shared" si="3"/>
        <v>296.65903562171599</v>
      </c>
      <c r="AF14">
        <f t="shared" si="4"/>
        <v>-14.8329517810858</v>
      </c>
      <c r="AG14">
        <f t="shared" si="4"/>
        <v>-10.846510804165863</v>
      </c>
      <c r="AH14">
        <f t="shared" si="5"/>
        <v>-263.5685795237639</v>
      </c>
      <c r="AI14">
        <f t="shared" si="6"/>
        <v>7.4109935127004292</v>
      </c>
      <c r="AJ14">
        <f t="shared" si="7"/>
        <v>3.2780164189369998</v>
      </c>
      <c r="AK14">
        <f t="shared" si="24"/>
        <v>25.482656883625264</v>
      </c>
      <c r="AL14">
        <f t="shared" si="8"/>
        <v>36.171666815262697</v>
      </c>
      <c r="AN14">
        <f t="shared" si="9"/>
        <v>120.22993614914429</v>
      </c>
      <c r="AO14">
        <f t="shared" si="9"/>
        <v>-6.011496807457215</v>
      </c>
      <c r="AP14">
        <f t="shared" si="9"/>
        <v>-4.3958725163819174</v>
      </c>
      <c r="AQ14">
        <f t="shared" si="9"/>
        <v>-106.81904031896985</v>
      </c>
      <c r="AR14">
        <f t="shared" si="9"/>
        <v>3.0035265063353109</v>
      </c>
      <c r="AS14">
        <f t="shared" si="9"/>
        <v>1.3285140765009356</v>
      </c>
      <c r="AT14">
        <f t="shared" si="9"/>
        <v>10.327607934165831</v>
      </c>
      <c r="AU14">
        <f t="shared" si="9"/>
        <v>14.659648517002079</v>
      </c>
      <c r="AW14">
        <v>11</v>
      </c>
      <c r="AX14">
        <f>(R14*SUMPRODUCT(K15:$K$23, X15:$X$23)-$AZ$3*SUMPRODUCT(K14:$K$22, W15:$W$23))/Z14</f>
        <v>90.966874792672115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10"/>
        <v>8.5572000000000009E-2</v>
      </c>
      <c r="I15" s="5">
        <f t="shared" si="11"/>
        <v>1.085572</v>
      </c>
      <c r="J15">
        <f t="shared" si="12"/>
        <v>0.92117335377109955</v>
      </c>
      <c r="K15">
        <f t="shared" si="20"/>
        <v>0.37333301941768032</v>
      </c>
      <c r="L15" s="2">
        <v>12</v>
      </c>
      <c r="M15" s="6">
        <v>3.0469999999999998E-3</v>
      </c>
      <c r="O15">
        <f t="shared" si="21"/>
        <v>341.88302692209663</v>
      </c>
      <c r="P15">
        <f t="shared" si="22"/>
        <v>17.094151346104834</v>
      </c>
      <c r="Q15" s="4">
        <f t="shared" si="23"/>
        <v>12.5</v>
      </c>
      <c r="R15">
        <f t="shared" si="0"/>
        <v>100000</v>
      </c>
      <c r="S15">
        <f t="shared" si="1"/>
        <v>86.835776130633974</v>
      </c>
      <c r="U15">
        <f t="shared" si="13"/>
        <v>3.0469999999999998E-3</v>
      </c>
      <c r="V15">
        <f t="shared" si="14"/>
        <v>0.01</v>
      </c>
      <c r="W15">
        <f t="shared" si="15"/>
        <v>0.867720864333269</v>
      </c>
      <c r="X15">
        <f t="shared" si="16"/>
        <v>2.6439454736234703E-3</v>
      </c>
      <c r="Y15">
        <f t="shared" si="17"/>
        <v>8.6772086433326897E-3</v>
      </c>
      <c r="Z15">
        <f t="shared" si="18"/>
        <v>0.85639971021631289</v>
      </c>
      <c r="AB15">
        <f t="shared" si="19"/>
        <v>78.933855220793703</v>
      </c>
      <c r="AC15">
        <f t="shared" si="2"/>
        <v>74.366133514683554</v>
      </c>
      <c r="AE15">
        <f t="shared" si="3"/>
        <v>292.78852518395945</v>
      </c>
      <c r="AF15">
        <f t="shared" si="4"/>
        <v>-14.639426259197975</v>
      </c>
      <c r="AG15">
        <f t="shared" si="4"/>
        <v>-10.70499637770391</v>
      </c>
      <c r="AH15">
        <f t="shared" si="5"/>
        <v>-264.39454736234705</v>
      </c>
      <c r="AI15">
        <f t="shared" si="6"/>
        <v>3.0495551847104707</v>
      </c>
      <c r="AJ15">
        <f t="shared" si="7"/>
        <v>4.5677217061101487</v>
      </c>
      <c r="AK15">
        <f t="shared" si="24"/>
        <v>24.995806790188865</v>
      </c>
      <c r="AL15">
        <f t="shared" si="8"/>
        <v>32.613083681009485</v>
      </c>
      <c r="AN15">
        <f t="shared" si="9"/>
        <v>109.30762415777711</v>
      </c>
      <c r="AO15">
        <f t="shared" si="9"/>
        <v>-5.4653812078888571</v>
      </c>
      <c r="AP15">
        <f t="shared" si="9"/>
        <v>-3.9965286205435313</v>
      </c>
      <c r="AQ15">
        <f t="shared" si="9"/>
        <v>-98.707214684355918</v>
      </c>
      <c r="AR15">
        <f t="shared" si="9"/>
        <v>1.1384996449888019</v>
      </c>
      <c r="AS15">
        <f t="shared" si="9"/>
        <v>1.70528133640178</v>
      </c>
      <c r="AT15">
        <f t="shared" si="9"/>
        <v>9.3317600217621646</v>
      </c>
      <c r="AU15">
        <f t="shared" si="9"/>
        <v>12.175541003152746</v>
      </c>
      <c r="AW15">
        <v>12</v>
      </c>
      <c r="AX15">
        <f>(R15*SUMPRODUCT(K16:$K$23, X16:$X$23)-$AZ$3*SUMPRODUCT(K15:$K$22, W16:$W$23))/Z15</f>
        <v>86.835776130633974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10"/>
        <v>8.5572000000000009E-2</v>
      </c>
      <c r="I16" s="5">
        <f t="shared" si="11"/>
        <v>1.085572</v>
      </c>
      <c r="J16">
        <f t="shared" si="12"/>
        <v>0.92117335377109955</v>
      </c>
      <c r="K16">
        <f t="shared" si="20"/>
        <v>0.34390442957047562</v>
      </c>
      <c r="L16" s="2">
        <v>13</v>
      </c>
      <c r="M16" s="6">
        <v>3.104E-3</v>
      </c>
      <c r="O16">
        <f t="shared" si="21"/>
        <v>341.88302692209663</v>
      </c>
      <c r="P16">
        <f t="shared" si="22"/>
        <v>17.094151346104834</v>
      </c>
      <c r="Q16" s="4">
        <f t="shared" si="23"/>
        <v>12.5</v>
      </c>
      <c r="R16">
        <f t="shared" si="0"/>
        <v>100000</v>
      </c>
      <c r="S16">
        <f t="shared" si="1"/>
        <v>81.089013294647216</v>
      </c>
      <c r="U16">
        <f t="shared" si="13"/>
        <v>3.104E-3</v>
      </c>
      <c r="V16">
        <f t="shared" si="14"/>
        <v>0.01</v>
      </c>
      <c r="W16">
        <f t="shared" si="15"/>
        <v>0.85639971021631289</v>
      </c>
      <c r="X16">
        <f t="shared" si="16"/>
        <v>2.6582647005114353E-3</v>
      </c>
      <c r="Y16">
        <f t="shared" si="17"/>
        <v>8.5639971021631289E-3</v>
      </c>
      <c r="Z16">
        <f t="shared" si="18"/>
        <v>0.84517744841363829</v>
      </c>
      <c r="AB16">
        <f t="shared" si="19"/>
        <v>74.366133514683554</v>
      </c>
      <c r="AC16">
        <f t="shared" si="2"/>
        <v>68.53460535074953</v>
      </c>
      <c r="AE16">
        <f t="shared" si="3"/>
        <v>288.95182434994882</v>
      </c>
      <c r="AF16">
        <f t="shared" si="4"/>
        <v>-14.447591217497443</v>
      </c>
      <c r="AG16">
        <f t="shared" si="4"/>
        <v>-10.564718105170478</v>
      </c>
      <c r="AH16">
        <f t="shared" si="5"/>
        <v>-265.82647005114353</v>
      </c>
      <c r="AI16">
        <f t="shared" si="6"/>
        <v>-1.8869550238626402</v>
      </c>
      <c r="AJ16">
        <f t="shared" si="7"/>
        <v>5.8315281639340242</v>
      </c>
      <c r="AK16">
        <f t="shared" si="24"/>
        <v>24.420925665299446</v>
      </c>
      <c r="AL16">
        <f t="shared" si="8"/>
        <v>28.36549880537083</v>
      </c>
      <c r="AN16">
        <f t="shared" si="9"/>
        <v>99.371812326417412</v>
      </c>
      <c r="AO16">
        <f t="shared" si="9"/>
        <v>-4.9685906163208715</v>
      </c>
      <c r="AP16">
        <f t="shared" si="9"/>
        <v>-3.6332533535315292</v>
      </c>
      <c r="AQ16">
        <f t="shared" si="9"/>
        <v>-91.41890054767164</v>
      </c>
      <c r="AR16">
        <f t="shared" si="9"/>
        <v>-0.64893219110662448</v>
      </c>
      <c r="AS16">
        <f t="shared" si="9"/>
        <v>2.0054883667418935</v>
      </c>
      <c r="AT16">
        <f t="shared" si="9"/>
        <v>8.3984645105077931</v>
      </c>
      <c r="AU16">
        <f t="shared" si="9"/>
        <v>9.7550206861430624</v>
      </c>
      <c r="AW16">
        <v>13</v>
      </c>
      <c r="AX16">
        <f>(R16*SUMPRODUCT(K17:$K$23, X17:$X$23)-$AZ$3*SUMPRODUCT(K16:$K$22, W17:$W$23))/Z16</f>
        <v>81.089013294647216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10"/>
        <v>8.5572000000000009E-2</v>
      </c>
      <c r="I17" s="5">
        <f t="shared" si="11"/>
        <v>1.085572</v>
      </c>
      <c r="J17">
        <f t="shared" si="12"/>
        <v>0.92117335377109955</v>
      </c>
      <c r="K17">
        <f t="shared" si="20"/>
        <v>0.31679559676417191</v>
      </c>
      <c r="L17" s="2">
        <v>14</v>
      </c>
      <c r="M17" s="6">
        <v>3.1700000000000001E-3</v>
      </c>
      <c r="O17">
        <f t="shared" si="21"/>
        <v>341.88302692209663</v>
      </c>
      <c r="P17">
        <f t="shared" si="22"/>
        <v>17.094151346104834</v>
      </c>
      <c r="Q17" s="4">
        <f t="shared" si="23"/>
        <v>12.5</v>
      </c>
      <c r="R17">
        <f t="shared" si="0"/>
        <v>100000</v>
      </c>
      <c r="S17">
        <f t="shared" si="1"/>
        <v>73.696145811098418</v>
      </c>
      <c r="U17">
        <f t="shared" si="13"/>
        <v>3.1700000000000001E-3</v>
      </c>
      <c r="V17">
        <f t="shared" si="14"/>
        <v>0.01</v>
      </c>
      <c r="W17">
        <f t="shared" si="15"/>
        <v>0.84517744841363829</v>
      </c>
      <c r="X17">
        <f t="shared" si="16"/>
        <v>2.6792125114712332E-3</v>
      </c>
      <c r="Y17">
        <f t="shared" si="17"/>
        <v>8.4517744841363825E-3</v>
      </c>
      <c r="Z17">
        <f t="shared" si="18"/>
        <v>0.83404646141803074</v>
      </c>
      <c r="AB17">
        <f t="shared" si="19"/>
        <v>68.53460535074953</v>
      </c>
      <c r="AC17">
        <f t="shared" si="2"/>
        <v>61.466009633893862</v>
      </c>
      <c r="AE17">
        <f t="shared" si="3"/>
        <v>285.14632882326003</v>
      </c>
      <c r="AF17">
        <f t="shared" si="4"/>
        <v>-14.257316441163004</v>
      </c>
      <c r="AG17">
        <f t="shared" si="4"/>
        <v>-10.425580767725384</v>
      </c>
      <c r="AH17">
        <f t="shared" si="5"/>
        <v>-267.92125114712331</v>
      </c>
      <c r="AI17">
        <f t="shared" si="6"/>
        <v>-7.457819532751671</v>
      </c>
      <c r="AJ17">
        <f t="shared" si="7"/>
        <v>7.0685957168556683</v>
      </c>
      <c r="AK17">
        <f t="shared" si="24"/>
        <v>23.759653241299262</v>
      </c>
      <c r="AL17">
        <f t="shared" si="8"/>
        <v>23.370429425403259</v>
      </c>
      <c r="AN17">
        <f t="shared" si="9"/>
        <v>90.33310140467745</v>
      </c>
      <c r="AO17">
        <f t="shared" si="9"/>
        <v>-4.5166550702338739</v>
      </c>
      <c r="AP17">
        <f t="shared" si="9"/>
        <v>-3.3027780809246363</v>
      </c>
      <c r="AQ17">
        <f t="shared" si="9"/>
        <v>-84.876272642956508</v>
      </c>
      <c r="AR17">
        <f t="shared" si="9"/>
        <v>-2.3626043894375632</v>
      </c>
      <c r="AS17">
        <f t="shared" si="9"/>
        <v>2.2392999984059609</v>
      </c>
      <c r="AT17">
        <f t="shared" si="9"/>
        <v>7.5269535274871906</v>
      </c>
      <c r="AU17">
        <f t="shared" si="9"/>
        <v>7.4036491364555888</v>
      </c>
      <c r="AW17">
        <v>14</v>
      </c>
      <c r="AX17">
        <f>(R17*SUMPRODUCT(K18:$K$23, X18:$X$23)-$AZ$3*SUMPRODUCT(K17:$K$22, W18:$W$23))/Z17</f>
        <v>73.696145811098418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10"/>
        <v>8.5572000000000009E-2</v>
      </c>
      <c r="I18" s="5">
        <f t="shared" si="11"/>
        <v>1.085572</v>
      </c>
      <c r="J18">
        <f t="shared" si="12"/>
        <v>0.92117335377109955</v>
      </c>
      <c r="K18">
        <f t="shared" si="20"/>
        <v>0.29182366233116913</v>
      </c>
      <c r="L18" s="2">
        <v>15</v>
      </c>
      <c r="M18" s="6">
        <v>3.2390000000000001E-3</v>
      </c>
      <c r="O18">
        <f t="shared" si="21"/>
        <v>341.88302692209663</v>
      </c>
      <c r="P18">
        <f t="shared" si="22"/>
        <v>17.094151346104834</v>
      </c>
      <c r="Q18" s="4">
        <f t="shared" si="23"/>
        <v>12.5</v>
      </c>
      <c r="R18">
        <f t="shared" si="0"/>
        <v>100000</v>
      </c>
      <c r="S18">
        <f t="shared" si="1"/>
        <v>64.836752966993288</v>
      </c>
      <c r="U18">
        <f t="shared" si="13"/>
        <v>3.2390000000000001E-3</v>
      </c>
      <c r="V18">
        <f t="shared" si="14"/>
        <v>0.01</v>
      </c>
      <c r="W18">
        <f t="shared" si="15"/>
        <v>0.83404646141803074</v>
      </c>
      <c r="X18">
        <f t="shared" si="16"/>
        <v>2.7014764885330018E-3</v>
      </c>
      <c r="Y18">
        <f t="shared" si="17"/>
        <v>8.3404646141803079E-3</v>
      </c>
      <c r="Z18">
        <f t="shared" si="18"/>
        <v>0.82300452031531746</v>
      </c>
      <c r="AB18">
        <f t="shared" si="19"/>
        <v>61.466009633893862</v>
      </c>
      <c r="AC18">
        <f t="shared" si="2"/>
        <v>53.360940774403048</v>
      </c>
      <c r="AE18">
        <f t="shared" si="3"/>
        <v>281.37127657596892</v>
      </c>
      <c r="AF18">
        <f t="shared" si="4"/>
        <v>-14.068563828798446</v>
      </c>
      <c r="AG18">
        <f t="shared" si="4"/>
        <v>-10.287556503941468</v>
      </c>
      <c r="AH18">
        <f t="shared" si="5"/>
        <v>-270.14764885330015</v>
      </c>
      <c r="AI18">
        <f t="shared" si="6"/>
        <v>-13.132492610071154</v>
      </c>
      <c r="AJ18">
        <f t="shared" si="7"/>
        <v>8.1050688594908138</v>
      </c>
      <c r="AK18">
        <f t="shared" si="24"/>
        <v>23.013810566674504</v>
      </c>
      <c r="AL18">
        <f t="shared" si="8"/>
        <v>17.986386816094164</v>
      </c>
      <c r="AN18">
        <f t="shared" si="9"/>
        <v>82.110796405195558</v>
      </c>
      <c r="AO18">
        <f t="shared" si="9"/>
        <v>-4.1055398202597777</v>
      </c>
      <c r="AP18">
        <f t="shared" si="9"/>
        <v>-3.002152415419038</v>
      </c>
      <c r="AQ18">
        <f t="shared" si="9"/>
        <v>-78.835476258524707</v>
      </c>
      <c r="AR18">
        <f t="shared" si="9"/>
        <v>-3.8323720890079782</v>
      </c>
      <c r="AS18">
        <f t="shared" si="9"/>
        <v>2.3652508780229216</v>
      </c>
      <c r="AT18">
        <f t="shared" si="9"/>
        <v>6.7159744837627127</v>
      </c>
      <c r="AU18">
        <f t="shared" si="9"/>
        <v>5.248853272777656</v>
      </c>
      <c r="AW18">
        <v>15</v>
      </c>
      <c r="AX18">
        <f>(R18*SUMPRODUCT(K19:$K$23, X19:$X$23)-$AZ$3*SUMPRODUCT(K18:$K$22, W19:$W$23))/Z18</f>
        <v>64.836752966993288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10"/>
        <v>8.5572000000000009E-2</v>
      </c>
      <c r="I19" s="5">
        <f t="shared" si="11"/>
        <v>1.085572</v>
      </c>
      <c r="J19">
        <f t="shared" si="12"/>
        <v>0.92117335377109955</v>
      </c>
      <c r="K19">
        <f t="shared" si="20"/>
        <v>0.26882018173936795</v>
      </c>
      <c r="L19" s="2">
        <v>16</v>
      </c>
      <c r="M19" s="6">
        <v>3.3149999999999998E-3</v>
      </c>
      <c r="O19">
        <f t="shared" si="21"/>
        <v>341.88302692209663</v>
      </c>
      <c r="P19">
        <f t="shared" si="22"/>
        <v>17.094151346104834</v>
      </c>
      <c r="Q19" s="4">
        <f t="shared" si="23"/>
        <v>12.5</v>
      </c>
      <c r="R19">
        <f t="shared" si="0"/>
        <v>100000</v>
      </c>
      <c r="S19">
        <f t="shared" si="1"/>
        <v>54.56855219281065</v>
      </c>
      <c r="U19">
        <f t="shared" si="13"/>
        <v>3.3149999999999998E-3</v>
      </c>
      <c r="V19">
        <f t="shared" si="14"/>
        <v>0.01</v>
      </c>
      <c r="W19">
        <f t="shared" si="15"/>
        <v>0.82300452031531746</v>
      </c>
      <c r="X19">
        <f t="shared" si="16"/>
        <v>2.7282599848452772E-3</v>
      </c>
      <c r="Y19">
        <f t="shared" si="17"/>
        <v>8.2300452031531749E-3</v>
      </c>
      <c r="Z19">
        <f t="shared" si="18"/>
        <v>0.812046215127319</v>
      </c>
      <c r="AB19">
        <f t="shared" si="19"/>
        <v>53.360940774403048</v>
      </c>
      <c r="AC19">
        <f t="shared" si="2"/>
        <v>44.31218627314945</v>
      </c>
      <c r="AE19">
        <f t="shared" si="3"/>
        <v>277.62481802835987</v>
      </c>
      <c r="AF19">
        <f t="shared" si="4"/>
        <v>-13.881240901417996</v>
      </c>
      <c r="AG19">
        <f t="shared" si="4"/>
        <v>-10.150577689091488</v>
      </c>
      <c r="AH19">
        <f t="shared" si="5"/>
        <v>-272.8259984845277</v>
      </c>
      <c r="AI19">
        <f t="shared" si="6"/>
        <v>-19.232999046677293</v>
      </c>
      <c r="AJ19">
        <f t="shared" si="7"/>
        <v>9.0487545012535975</v>
      </c>
      <c r="AK19">
        <f t="shared" si="24"/>
        <v>22.197316253094147</v>
      </c>
      <c r="AL19">
        <f t="shared" si="8"/>
        <v>12.013071707670452</v>
      </c>
      <c r="AN19">
        <f t="shared" si="9"/>
        <v>74.631154037742661</v>
      </c>
      <c r="AO19">
        <f t="shared" si="9"/>
        <v>-3.7315577018871333</v>
      </c>
      <c r="AP19">
        <f t="shared" si="9"/>
        <v>-2.7286801391411473</v>
      </c>
      <c r="AQ19">
        <f t="shared" si="9"/>
        <v>-73.341134495835263</v>
      </c>
      <c r="AR19">
        <f t="shared" si="9"/>
        <v>-5.1702182991208803</v>
      </c>
      <c r="AS19">
        <f t="shared" si="9"/>
        <v>2.4324878295419157</v>
      </c>
      <c r="AT19">
        <f t="shared" si="9"/>
        <v>5.967086589282995</v>
      </c>
      <c r="AU19">
        <f t="shared" si="9"/>
        <v>3.2293561197040304</v>
      </c>
      <c r="AW19">
        <v>16</v>
      </c>
      <c r="AX19">
        <f>(R19*SUMPRODUCT(K20:$K$23, X20:$X$23)-$AZ$3*SUMPRODUCT(K19:$K$22, W20:$W$23))/Z19</f>
        <v>54.56855219281065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10"/>
        <v>8.5572000000000009E-2</v>
      </c>
      <c r="I20" s="5">
        <f t="shared" si="11"/>
        <v>1.085572</v>
      </c>
      <c r="J20">
        <f t="shared" si="12"/>
        <v>0.92117335377109955</v>
      </c>
      <c r="K20">
        <f t="shared" si="20"/>
        <v>0.24762998837421007</v>
      </c>
      <c r="L20" s="2">
        <v>17</v>
      </c>
      <c r="M20" s="6">
        <v>3.3969999999999998E-3</v>
      </c>
      <c r="O20">
        <f t="shared" si="21"/>
        <v>341.88302692209663</v>
      </c>
      <c r="P20">
        <f t="shared" si="22"/>
        <v>17.094151346104834</v>
      </c>
      <c r="Q20" s="4">
        <f t="shared" si="23"/>
        <v>12.5</v>
      </c>
      <c r="R20">
        <f t="shared" si="0"/>
        <v>100000</v>
      </c>
      <c r="S20">
        <f t="shared" si="1"/>
        <v>42.985767281712349</v>
      </c>
      <c r="U20">
        <f t="shared" si="13"/>
        <v>3.3969999999999998E-3</v>
      </c>
      <c r="V20">
        <f t="shared" si="14"/>
        <v>0.01</v>
      </c>
      <c r="W20">
        <f t="shared" si="15"/>
        <v>0.812046215127319</v>
      </c>
      <c r="X20">
        <f t="shared" si="16"/>
        <v>2.7585209927875024E-3</v>
      </c>
      <c r="Y20">
        <f t="shared" si="17"/>
        <v>8.1204621512731903E-3</v>
      </c>
      <c r="Z20">
        <f t="shared" si="18"/>
        <v>0.80116723198325834</v>
      </c>
      <c r="AB20">
        <f t="shared" si="19"/>
        <v>44.31218627314945</v>
      </c>
      <c r="AC20">
        <f t="shared" si="2"/>
        <v>34.438788187765994</v>
      </c>
      <c r="AE20">
        <f t="shared" si="3"/>
        <v>273.90547834123396</v>
      </c>
      <c r="AF20">
        <f t="shared" si="4"/>
        <v>-13.6952739170617</v>
      </c>
      <c r="AG20">
        <f t="shared" si="4"/>
        <v>-10.014590399790729</v>
      </c>
      <c r="AH20">
        <f t="shared" si="5"/>
        <v>-275.85209927875025</v>
      </c>
      <c r="AI20">
        <f t="shared" si="6"/>
        <v>-25.656485254368704</v>
      </c>
      <c r="AJ20">
        <f t="shared" si="7"/>
        <v>9.8733980853834566</v>
      </c>
      <c r="AK20">
        <f t="shared" si="24"/>
        <v>21.316567348812523</v>
      </c>
      <c r="AL20">
        <f t="shared" si="8"/>
        <v>5.5334801798272757</v>
      </c>
      <c r="AN20">
        <f t="shared" si="9"/>
        <v>67.827210417272212</v>
      </c>
      <c r="AO20">
        <f t="shared" si="9"/>
        <v>-3.3913605208636111</v>
      </c>
      <c r="AP20">
        <f t="shared" si="9"/>
        <v>-2.4799129042726538</v>
      </c>
      <c r="AQ20">
        <f t="shared" si="9"/>
        <v>-68.30925213739836</v>
      </c>
      <c r="AR20">
        <f t="shared" si="9"/>
        <v>-6.3533151452624139</v>
      </c>
      <c r="AS20">
        <f t="shared" si="9"/>
        <v>2.4449494530974536</v>
      </c>
      <c r="AT20">
        <f t="shared" si="9"/>
        <v>5.2786213247645115</v>
      </c>
      <c r="AU20">
        <f t="shared" si="9"/>
        <v>1.3702556325995501</v>
      </c>
      <c r="AW20">
        <v>17</v>
      </c>
      <c r="AX20">
        <f>(R20*SUMPRODUCT(K21:$K$23, X21:$X$23)-$AZ$3*SUMPRODUCT(K20:$K$22, W21:$W$23))/Z20</f>
        <v>42.985767281712349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10"/>
        <v>8.5572000000000009E-2</v>
      </c>
      <c r="I21" s="5">
        <f t="shared" si="11"/>
        <v>1.085572</v>
      </c>
      <c r="J21">
        <f t="shared" si="12"/>
        <v>0.92117335377109955</v>
      </c>
      <c r="K21">
        <f t="shared" si="20"/>
        <v>0.22811014688496947</v>
      </c>
      <c r="L21" s="2">
        <v>18</v>
      </c>
      <c r="M21" s="6">
        <v>3.4910000000000002E-3</v>
      </c>
      <c r="O21">
        <f t="shared" si="21"/>
        <v>341.88302692209663</v>
      </c>
      <c r="P21">
        <f t="shared" si="22"/>
        <v>17.094151346104834</v>
      </c>
      <c r="Q21" s="4">
        <f t="shared" si="23"/>
        <v>12.5</v>
      </c>
      <c r="R21">
        <f t="shared" si="0"/>
        <v>100000</v>
      </c>
      <c r="S21">
        <f t="shared" si="1"/>
        <v>30.046652862514634</v>
      </c>
      <c r="U21">
        <f t="shared" si="13"/>
        <v>3.4910000000000002E-3</v>
      </c>
      <c r="V21">
        <f t="shared" si="14"/>
        <v>0.01</v>
      </c>
      <c r="W21">
        <f t="shared" si="15"/>
        <v>0.80116723198325834</v>
      </c>
      <c r="X21">
        <f t="shared" si="16"/>
        <v>2.7968748068535549E-3</v>
      </c>
      <c r="Y21">
        <f t="shared" si="17"/>
        <v>8.0116723198325832E-3</v>
      </c>
      <c r="Z21">
        <f t="shared" si="18"/>
        <v>0.79035868485657224</v>
      </c>
      <c r="AB21">
        <f t="shared" si="19"/>
        <v>34.438788187765994</v>
      </c>
      <c r="AC21">
        <f t="shared" si="2"/>
        <v>23.747633040759027</v>
      </c>
      <c r="AE21">
        <f t="shared" si="3"/>
        <v>270.2102195329324</v>
      </c>
      <c r="AF21">
        <f t="shared" si="4"/>
        <v>-13.51051097664662</v>
      </c>
      <c r="AG21">
        <f t="shared" si="4"/>
        <v>-9.8794835607071523</v>
      </c>
      <c r="AH21">
        <f t="shared" si="5"/>
        <v>-279.68748068535547</v>
      </c>
      <c r="AI21">
        <f t="shared" si="6"/>
        <v>-32.86725568977684</v>
      </c>
      <c r="AJ21">
        <f t="shared" si="7"/>
        <v>10.691155147006967</v>
      </c>
      <c r="AK21">
        <f t="shared" si="24"/>
        <v>20.379694772083624</v>
      </c>
      <c r="AL21">
        <f t="shared" si="8"/>
        <v>-1.7964057706862491</v>
      </c>
      <c r="AN21">
        <f t="shared" si="9"/>
        <v>61.637692867477057</v>
      </c>
      <c r="AO21">
        <f t="shared" si="9"/>
        <v>-3.0818846433738529</v>
      </c>
      <c r="AP21">
        <f t="shared" si="9"/>
        <v>-2.2536104461805495</v>
      </c>
      <c r="AQ21">
        <f t="shared" si="9"/>
        <v>-63.799552301023496</v>
      </c>
      <c r="AR21">
        <f t="shared" si="9"/>
        <v>-7.497354523100844</v>
      </c>
      <c r="AS21">
        <f t="shared" si="9"/>
        <v>2.4387609709537568</v>
      </c>
      <c r="AT21">
        <f t="shared" si="9"/>
        <v>4.6488151679308398</v>
      </c>
      <c r="AU21">
        <f t="shared" si="9"/>
        <v>-0.40977838421624707</v>
      </c>
      <c r="AW21">
        <v>18</v>
      </c>
      <c r="AX21">
        <f>(R21*SUMPRODUCT(K22:$K$23, X22:$X$23)-$AZ$3*SUMPRODUCT(K21:$K$22, W22:$W$23))/Z21</f>
        <v>30.046652862514634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10"/>
        <v>8.5572000000000009E-2</v>
      </c>
      <c r="I22" s="5">
        <f t="shared" si="11"/>
        <v>1.085572</v>
      </c>
      <c r="J22">
        <f t="shared" si="12"/>
        <v>0.92117335377109955</v>
      </c>
      <c r="K22">
        <f t="shared" si="20"/>
        <v>0.21012898903524546</v>
      </c>
      <c r="L22" s="2">
        <v>19</v>
      </c>
      <c r="M22" s="6">
        <v>3.5990000000000002E-3</v>
      </c>
      <c r="O22">
        <f t="shared" si="21"/>
        <v>341.88302692209663</v>
      </c>
      <c r="P22">
        <f t="shared" si="22"/>
        <v>17.094151346104834</v>
      </c>
      <c r="Q22" s="4">
        <f t="shared" si="23"/>
        <v>12.5</v>
      </c>
      <c r="R22">
        <f t="shared" si="0"/>
        <v>100000</v>
      </c>
      <c r="S22">
        <f t="shared" si="1"/>
        <v>15.698165436099089</v>
      </c>
      <c r="U22">
        <f t="shared" si="13"/>
        <v>3.5990000000000002E-3</v>
      </c>
      <c r="V22">
        <f t="shared" si="14"/>
        <v>0.01</v>
      </c>
      <c r="W22">
        <f t="shared" si="15"/>
        <v>0.79035868485657224</v>
      </c>
      <c r="X22">
        <f t="shared" si="16"/>
        <v>2.8445009067988038E-3</v>
      </c>
      <c r="Y22">
        <f t="shared" si="17"/>
        <v>7.9035868485657218E-3</v>
      </c>
      <c r="Z22">
        <f t="shared" si="18"/>
        <v>0.77961059710120773</v>
      </c>
      <c r="AB22">
        <f t="shared" si="19"/>
        <v>23.747633040759027</v>
      </c>
      <c r="AC22">
        <f t="shared" si="2"/>
        <v>12.238456129030752</v>
      </c>
      <c r="AE22">
        <f t="shared" si="3"/>
        <v>266.53563075750401</v>
      </c>
      <c r="AF22">
        <f t="shared" si="4"/>
        <v>-13.326781537875203</v>
      </c>
      <c r="AG22">
        <f t="shared" si="4"/>
        <v>-9.7451324637650973</v>
      </c>
      <c r="AH22">
        <f t="shared" si="5"/>
        <v>-284.45009067988036</v>
      </c>
      <c r="AI22">
        <f t="shared" si="6"/>
        <v>-40.986373924016647</v>
      </c>
      <c r="AJ22">
        <f t="shared" si="7"/>
        <v>11.509176911728275</v>
      </c>
      <c r="AK22">
        <f t="shared" si="24"/>
        <v>19.386953758227151</v>
      </c>
      <c r="AL22">
        <f t="shared" si="8"/>
        <v>-10.090243254061221</v>
      </c>
      <c r="AN22">
        <f t="shared" si="9"/>
        <v>56.00686263294579</v>
      </c>
      <c r="AO22">
        <f t="shared" si="9"/>
        <v>-2.8003431316472902</v>
      </c>
      <c r="AP22">
        <f t="shared" si="9"/>
        <v>-2.0477348326255109</v>
      </c>
      <c r="AQ22">
        <f t="shared" si="9"/>
        <v>-59.771209985547159</v>
      </c>
      <c r="AR22">
        <f t="shared" si="9"/>
        <v>-8.6124253168741642</v>
      </c>
      <c r="AS22">
        <f t="shared" si="9"/>
        <v>2.4184117090892507</v>
      </c>
      <c r="AT22">
        <f t="shared" si="9"/>
        <v>4.0737609936893238</v>
      </c>
      <c r="AU22">
        <f t="shared" si="9"/>
        <v>-2.1202526140955897</v>
      </c>
      <c r="AW22">
        <v>19</v>
      </c>
      <c r="AX22">
        <f>(R22*SUMPRODUCT(K23:$K$23, X23:$X$23)-$AZ$3*SUMPRODUCT(K22:$K$22, W23:$W$23))/Z22</f>
        <v>15.698165436099089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10"/>
        <v>8.5572000000000009E-2</v>
      </c>
      <c r="I23" s="5">
        <f t="shared" si="11"/>
        <v>1.085572</v>
      </c>
      <c r="J23">
        <f t="shared" si="12"/>
        <v>0.92117335377109955</v>
      </c>
      <c r="K23">
        <f t="shared" si="20"/>
        <v>0.19356522555412767</v>
      </c>
      <c r="L23" s="2">
        <v>20</v>
      </c>
      <c r="M23" s="6">
        <v>3.7169999999999998E-3</v>
      </c>
      <c r="O23">
        <f t="shared" si="21"/>
        <v>341.88302692209663</v>
      </c>
      <c r="P23">
        <f t="shared" si="22"/>
        <v>17.094151346104834</v>
      </c>
      <c r="Q23" s="4">
        <f t="shared" si="23"/>
        <v>12.5</v>
      </c>
      <c r="R23">
        <f t="shared" si="0"/>
        <v>100000</v>
      </c>
      <c r="S23">
        <f t="shared" si="1"/>
        <v>15.916491956263151</v>
      </c>
      <c r="U23">
        <f t="shared" si="13"/>
        <v>3.7169999999999998E-3</v>
      </c>
      <c r="V23">
        <f t="shared" si="14"/>
        <v>0.01</v>
      </c>
      <c r="W23">
        <f t="shared" si="15"/>
        <v>0.77961059710120773</v>
      </c>
      <c r="X23">
        <f t="shared" si="16"/>
        <v>2.8978125894251888E-3</v>
      </c>
      <c r="Y23">
        <f t="shared" si="17"/>
        <v>7.7961059710120774E-3</v>
      </c>
      <c r="Z23">
        <f t="shared" si="18"/>
        <v>0.76891667854077039</v>
      </c>
      <c r="AB23">
        <f t="shared" si="19"/>
        <v>12.238456129030752</v>
      </c>
      <c r="AC23">
        <f t="shared" si="2"/>
        <v>12.238456129030752</v>
      </c>
      <c r="AE23">
        <f t="shared" si="3"/>
        <v>262.87956151040333</v>
      </c>
      <c r="AF23">
        <f t="shared" si="4"/>
        <v>-13.143978075520169</v>
      </c>
      <c r="AG23">
        <f t="shared" si="4"/>
        <v>-9.6114584817596302</v>
      </c>
      <c r="AH23">
        <f t="shared" si="5"/>
        <v>-289.78125894251889</v>
      </c>
      <c r="AI23">
        <f t="shared" si="6"/>
        <v>-49.657133989395362</v>
      </c>
      <c r="AJ23">
        <f t="shared" si="7"/>
        <v>0</v>
      </c>
      <c r="AK23">
        <f t="shared" si="24"/>
        <v>18.338182769473974</v>
      </c>
      <c r="AL23">
        <f t="shared" si="8"/>
        <v>-31.318951219921388</v>
      </c>
      <c r="AN23">
        <f t="shared" si="9"/>
        <v>50.884341617331401</v>
      </c>
      <c r="AO23">
        <f t="shared" si="9"/>
        <v>-2.5442170808665705</v>
      </c>
      <c r="AP23">
        <f t="shared" si="9"/>
        <v>-1.8604441289259364</v>
      </c>
      <c r="AQ23">
        <f t="shared" si="9"/>
        <v>-56.091574748567744</v>
      </c>
      <c r="AR23">
        <f t="shared" si="9"/>
        <v>-9.6118943410288527</v>
      </c>
      <c r="AS23">
        <f t="shared" si="9"/>
        <v>0</v>
      </c>
      <c r="AT23">
        <f t="shared" si="9"/>
        <v>3.5496344840260474</v>
      </c>
      <c r="AU23">
        <f t="shared" si="9"/>
        <v>-6.0622598570028057</v>
      </c>
      <c r="AW23">
        <v>20</v>
      </c>
      <c r="AX23">
        <f>(R23*SUMPRODUCT(K$23:$K24, X$23:$X24)-$AZ$3*SUMPRODUCT(K$22:$K23, W$23:$W24))/Z23</f>
        <v>15.916491956263151</v>
      </c>
    </row>
    <row r="25" spans="5:50" x14ac:dyDescent="0.25">
      <c r="AN25" s="8">
        <f t="shared" ref="AN25:AU25" si="25">SUM(AN3:AN23)</f>
        <v>2947.7662666988681</v>
      </c>
      <c r="AO25" s="8">
        <f t="shared" si="25"/>
        <v>-403.80058352651588</v>
      </c>
      <c r="AP25" s="8">
        <f t="shared" si="25"/>
        <v>-195.27685767399043</v>
      </c>
      <c r="AQ25" s="8">
        <f t="shared" si="25"/>
        <v>-2511.7110974571583</v>
      </c>
      <c r="AR25" s="8">
        <f t="shared" si="25"/>
        <v>-163.02227195879632</v>
      </c>
      <c r="AS25" s="8">
        <f t="shared" si="25"/>
        <v>-45.781529474780896</v>
      </c>
      <c r="AT25" s="8">
        <f t="shared" si="25"/>
        <v>208.8038014335763</v>
      </c>
      <c r="AU25" s="9">
        <f t="shared" si="25"/>
        <v>-8.3488771451811772E-13</v>
      </c>
    </row>
    <row r="29" spans="5:50" x14ac:dyDescent="0.25">
      <c r="AF29" s="10"/>
      <c r="AG29" s="10"/>
      <c r="AH29" s="10"/>
      <c r="AI29" s="10"/>
      <c r="AJ29" s="10"/>
      <c r="AK29" s="10"/>
      <c r="AL29" s="10"/>
      <c r="AM29" s="10"/>
    </row>
  </sheetData>
  <conditionalFormatting sqref="AN25:AU25">
    <cfRule type="cellIs" dxfId="90" priority="1" operator="lessThan">
      <formula>0</formula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B5B18E-0897-422F-BB0C-E69754169242}">
  <dimension ref="A1:AZ29"/>
  <sheetViews>
    <sheetView workbookViewId="0">
      <selection activeCell="J53" sqref="J53"/>
    </sheetView>
  </sheetViews>
  <sheetFormatPr defaultRowHeight="15" x14ac:dyDescent="0.25"/>
  <cols>
    <col min="3" max="3" width="9.28515625" bestFit="1" customWidth="1"/>
    <col min="6" max="9" width="9.140625" bestFit="1" customWidth="1"/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51" width="9.140625" bestFit="1" customWidth="1"/>
  </cols>
  <sheetData>
    <row r="1" spans="1:52" x14ac:dyDescent="0.25">
      <c r="A1" t="s">
        <v>43</v>
      </c>
      <c r="Q1" s="1" t="s">
        <v>1</v>
      </c>
      <c r="W1" s="1" t="s">
        <v>2</v>
      </c>
      <c r="AC1" s="1" t="s">
        <v>3</v>
      </c>
      <c r="AQ1" s="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42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11">
        <v>412.20136482252826</v>
      </c>
      <c r="K3">
        <v>1</v>
      </c>
      <c r="L3" s="2">
        <v>0</v>
      </c>
      <c r="O3">
        <f>$C$3</f>
        <v>412.20136482252826</v>
      </c>
      <c r="P3">
        <f>O3*B5</f>
        <v>329.76109185802261</v>
      </c>
      <c r="Q3" s="4">
        <f>B8</f>
        <v>100</v>
      </c>
      <c r="R3">
        <f t="shared" ref="R3:R23" si="0">$C$6</f>
        <v>100000</v>
      </c>
      <c r="S3">
        <f t="shared" ref="S3:S23" si="1">AX3</f>
        <v>0</v>
      </c>
      <c r="W3">
        <v>1</v>
      </c>
      <c r="Z3">
        <v>1</v>
      </c>
      <c r="AC3">
        <f t="shared" ref="AC3:AC23" si="2">S3*Z3</f>
        <v>0</v>
      </c>
      <c r="AE3">
        <f t="shared" ref="AE3:AE23" si="3">$Z3*O3</f>
        <v>412.20136482252826</v>
      </c>
      <c r="AF3">
        <f t="shared" ref="AF3:AG23" si="4">-$Z3*P3</f>
        <v>-329.76109185802261</v>
      </c>
      <c r="AG3">
        <f t="shared" si="4"/>
        <v>-100</v>
      </c>
      <c r="AH3">
        <f t="shared" ref="AH3:AH23" si="5">-X3*R3</f>
        <v>0</v>
      </c>
      <c r="AI3">
        <f t="shared" ref="AI3:AI23" si="6">SUM(AE3:AH3)</f>
        <v>-17.559727035494348</v>
      </c>
      <c r="AJ3">
        <f t="shared" ref="AJ3:AJ23" si="7">AB3-AC3</f>
        <v>0</v>
      </c>
      <c r="AL3">
        <f t="shared" ref="AL3:AL23" si="8">SUM(AI3:AK3)</f>
        <v>-17.559727035494348</v>
      </c>
      <c r="AN3">
        <f t="shared" ref="AN3:AU23" si="9">AE3*$K3</f>
        <v>412.20136482252826</v>
      </c>
      <c r="AO3">
        <f t="shared" si="9"/>
        <v>-329.76109185802261</v>
      </c>
      <c r="AP3">
        <f t="shared" si="9"/>
        <v>-100</v>
      </c>
      <c r="AQ3">
        <f t="shared" si="9"/>
        <v>0</v>
      </c>
      <c r="AR3">
        <f t="shared" si="9"/>
        <v>-17.559727035494348</v>
      </c>
      <c r="AS3">
        <f t="shared" si="9"/>
        <v>0</v>
      </c>
      <c r="AT3">
        <f t="shared" si="9"/>
        <v>0</v>
      </c>
      <c r="AU3">
        <f t="shared" si="9"/>
        <v>-17.559727035494348</v>
      </c>
      <c r="AW3">
        <v>0</v>
      </c>
      <c r="AX3">
        <f>(R3*SUMPRODUCT(K4:$K$23, X4:$X$23)-$AZ$3*SUMPRODUCT(K3:$K$22, W4:$W$23))/Z3</f>
        <v>0</v>
      </c>
      <c r="AZ3">
        <f>$C$6*SUMPRODUCT(K4:$K$23, X4:$X$23)/SUMPRODUCT(K3:K22, W4:W23)</f>
        <v>332.23211727584186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5">
        <f>EconomicRates!C44</f>
        <v>3.5571999999999999E-2</v>
      </c>
      <c r="G4" s="5">
        <f>EconomicRates!D44</f>
        <v>7.0000000000000007E-2</v>
      </c>
      <c r="H4" s="5">
        <f t="shared" ref="H4:H23" si="10">F4+$C$9</f>
        <v>8.5572000000000009E-2</v>
      </c>
      <c r="I4" s="5">
        <f t="shared" ref="I4:I23" si="11">1+H4</f>
        <v>1.085572</v>
      </c>
      <c r="J4">
        <f t="shared" ref="J4:J23" si="12">1/I4</f>
        <v>0.92117335377109955</v>
      </c>
      <c r="K4">
        <f>J4</f>
        <v>0.92117335377109955</v>
      </c>
      <c r="L4" s="2">
        <v>1</v>
      </c>
      <c r="M4" s="6">
        <f t="array" ref="M4:M23">Mortalities!B21:B40</f>
        <v>2.9979999999999998E-3</v>
      </c>
      <c r="R4">
        <f t="shared" si="0"/>
        <v>100000</v>
      </c>
      <c r="S4">
        <f t="shared" si="1"/>
        <v>56.802666879364715</v>
      </c>
      <c r="U4">
        <f t="shared" ref="U4:U23" si="13">M4</f>
        <v>2.9979999999999998E-3</v>
      </c>
      <c r="V4">
        <f t="shared" ref="V4:V23" si="14">$C$10</f>
        <v>0.01</v>
      </c>
      <c r="W4">
        <f t="shared" ref="W4:W23" si="15">Z3</f>
        <v>1</v>
      </c>
      <c r="X4">
        <f t="shared" ref="X4:X23" si="16">U4*W4</f>
        <v>2.9979999999999998E-3</v>
      </c>
      <c r="Y4">
        <f t="shared" ref="Y4:Y23" si="17">V4*W4</f>
        <v>0.01</v>
      </c>
      <c r="Z4">
        <f t="shared" ref="Z4:Z23" si="18">MAX(0, W4-X4-Y4)</f>
        <v>0.98700200000000005</v>
      </c>
      <c r="AB4">
        <f t="shared" ref="AB4:AB23" si="19">AC3</f>
        <v>0</v>
      </c>
      <c r="AC4">
        <f t="shared" si="2"/>
        <v>56.064345815266734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-299.79999999999995</v>
      </c>
      <c r="AI4">
        <f t="shared" si="6"/>
        <v>-299.79999999999995</v>
      </c>
      <c r="AJ4">
        <f t="shared" si="7"/>
        <v>-56.064345815266734</v>
      </c>
      <c r="AK4">
        <f>H4*SUM(AB4, AE4:AF4)</f>
        <v>0</v>
      </c>
      <c r="AL4">
        <f t="shared" si="8"/>
        <v>-355.86434581526669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-276.16777146057558</v>
      </c>
      <c r="AR4">
        <f t="shared" si="9"/>
        <v>-276.16777146057558</v>
      </c>
      <c r="AS4">
        <f t="shared" si="9"/>
        <v>-51.644981461631964</v>
      </c>
      <c r="AT4">
        <f t="shared" si="9"/>
        <v>0</v>
      </c>
      <c r="AU4">
        <f t="shared" si="9"/>
        <v>-327.81275292220755</v>
      </c>
      <c r="AW4">
        <v>1</v>
      </c>
      <c r="AX4">
        <f>(R4*SUMPRODUCT(K5:$K$23, X5:$X$23)-$AZ$3*SUMPRODUCT(K4:$K$22, W5:$W$23))/Z4</f>
        <v>56.802666879364715</v>
      </c>
    </row>
    <row r="5" spans="1:52" x14ac:dyDescent="0.25">
      <c r="B5" s="2">
        <f>'T.26.04.A'!B5</f>
        <v>0.8</v>
      </c>
      <c r="C5" s="2">
        <f>'T.26.04.A'!C5</f>
        <v>0.05</v>
      </c>
      <c r="E5">
        <v>2005</v>
      </c>
      <c r="F5" s="5">
        <f>EconomicRates!C45</f>
        <v>3.5571999999999999E-2</v>
      </c>
      <c r="G5" s="5">
        <f>EconomicRates!D45</f>
        <v>7.0000000000000007E-2</v>
      </c>
      <c r="H5" s="5">
        <f t="shared" si="10"/>
        <v>8.5572000000000009E-2</v>
      </c>
      <c r="I5" s="5">
        <f t="shared" si="11"/>
        <v>1.085572</v>
      </c>
      <c r="J5">
        <f t="shared" si="12"/>
        <v>0.92117335377109955</v>
      </c>
      <c r="K5">
        <f t="shared" ref="K5:K23" si="20">K4*J5</f>
        <v>0.84856034769789535</v>
      </c>
      <c r="L5" s="2">
        <v>2</v>
      </c>
      <c r="M5" s="6">
        <v>3.0469999999999998E-3</v>
      </c>
      <c r="O5">
        <f t="shared" ref="O5:O23" si="21">$C$3</f>
        <v>412.20136482252826</v>
      </c>
      <c r="P5">
        <f t="shared" ref="P5:P23" si="22">O5*$C$5</f>
        <v>20.610068241126413</v>
      </c>
      <c r="Q5" s="4">
        <f t="shared" ref="Q5:Q23" si="23">$C$8</f>
        <v>12.5</v>
      </c>
      <c r="R5">
        <f t="shared" si="0"/>
        <v>100000</v>
      </c>
      <c r="S5">
        <f t="shared" si="1"/>
        <v>105.66835770019092</v>
      </c>
      <c r="U5">
        <f t="shared" si="13"/>
        <v>3.0469999999999998E-3</v>
      </c>
      <c r="V5">
        <f t="shared" si="14"/>
        <v>0.01</v>
      </c>
      <c r="W5">
        <f t="shared" si="15"/>
        <v>0.98700200000000005</v>
      </c>
      <c r="X5">
        <f t="shared" si="16"/>
        <v>3.007395094E-3</v>
      </c>
      <c r="Y5">
        <f t="shared" si="17"/>
        <v>9.8700200000000002E-3</v>
      </c>
      <c r="Z5">
        <f t="shared" si="18"/>
        <v>0.97412458490599996</v>
      </c>
      <c r="AB5">
        <f t="shared" si="19"/>
        <v>56.064345815266734</v>
      </c>
      <c r="AC5">
        <f t="shared" si="2"/>
        <v>102.93414508239721</v>
      </c>
      <c r="AE5">
        <f t="shared" si="3"/>
        <v>401.53548340543199</v>
      </c>
      <c r="AF5">
        <f t="shared" si="4"/>
        <v>-20.076774170271598</v>
      </c>
      <c r="AG5">
        <f t="shared" si="4"/>
        <v>-12.176557311325</v>
      </c>
      <c r="AH5">
        <f t="shared" si="5"/>
        <v>-300.73950939999997</v>
      </c>
      <c r="AI5">
        <f t="shared" si="6"/>
        <v>68.542642523835411</v>
      </c>
      <c r="AJ5">
        <f t="shared" si="7"/>
        <v>-46.869799267130475</v>
      </c>
      <c r="AK5">
        <f>H5*SUM(AB5, AE5:AF5)</f>
        <v>37.439722866775149</v>
      </c>
      <c r="AL5">
        <f t="shared" si="8"/>
        <v>59.112566123480086</v>
      </c>
      <c r="AN5">
        <f t="shared" si="9"/>
        <v>340.72708941155588</v>
      </c>
      <c r="AO5">
        <f t="shared" si="9"/>
        <v>-17.036354470577791</v>
      </c>
      <c r="AP5">
        <f t="shared" si="9"/>
        <v>-10.332543705861292</v>
      </c>
      <c r="AQ5">
        <f t="shared" si="9"/>
        <v>-255.19562266295844</v>
      </c>
      <c r="AR5">
        <f t="shared" si="9"/>
        <v>58.162568572158321</v>
      </c>
      <c r="AS5">
        <f t="shared" si="9"/>
        <v>-39.771853162646799</v>
      </c>
      <c r="AT5">
        <f t="shared" si="9"/>
        <v>31.769864253543563</v>
      </c>
      <c r="AU5">
        <f t="shared" si="9"/>
        <v>50.160579663055088</v>
      </c>
      <c r="AW5">
        <v>2</v>
      </c>
      <c r="AX5">
        <f>(R5*SUMPRODUCT(K6:$K$23, X6:$X$23)-$AZ$3*SUMPRODUCT(K5:$K$22, W6:$W$23))/Z5</f>
        <v>105.66835770019092</v>
      </c>
    </row>
    <row r="6" spans="1:52" x14ac:dyDescent="0.25">
      <c r="A6" t="s">
        <v>16</v>
      </c>
      <c r="C6" s="2">
        <f>'T.26.04.B'!C6</f>
        <v>100000</v>
      </c>
      <c r="E6">
        <v>2006</v>
      </c>
      <c r="F6" s="5">
        <f>EconomicRates!C46</f>
        <v>3.5571999999999999E-2</v>
      </c>
      <c r="G6" s="5">
        <f>EconomicRates!D46</f>
        <v>7.0000000000000007E-2</v>
      </c>
      <c r="H6" s="5">
        <f t="shared" si="10"/>
        <v>8.5572000000000009E-2</v>
      </c>
      <c r="I6" s="5">
        <f t="shared" si="11"/>
        <v>1.085572</v>
      </c>
      <c r="J6">
        <f t="shared" si="12"/>
        <v>0.92117335377109955</v>
      </c>
      <c r="K6">
        <f t="shared" si="20"/>
        <v>0.78167118136604063</v>
      </c>
      <c r="L6" s="2">
        <v>3</v>
      </c>
      <c r="M6" s="6">
        <v>3.104E-3</v>
      </c>
      <c r="O6">
        <f t="shared" si="21"/>
        <v>412.20136482252826</v>
      </c>
      <c r="P6">
        <f t="shared" si="22"/>
        <v>20.610068241126413</v>
      </c>
      <c r="Q6" s="4">
        <f t="shared" si="23"/>
        <v>12.5</v>
      </c>
      <c r="R6">
        <f t="shared" si="0"/>
        <v>100000</v>
      </c>
      <c r="S6">
        <f t="shared" si="1"/>
        <v>146.88135726172516</v>
      </c>
      <c r="U6">
        <f t="shared" si="13"/>
        <v>3.104E-3</v>
      </c>
      <c r="V6">
        <f t="shared" si="14"/>
        <v>0.01</v>
      </c>
      <c r="W6">
        <f t="shared" si="15"/>
        <v>0.97412458490599996</v>
      </c>
      <c r="X6">
        <f t="shared" si="16"/>
        <v>3.0236827115482237E-3</v>
      </c>
      <c r="Y6">
        <f t="shared" si="17"/>
        <v>9.7412458490600002E-3</v>
      </c>
      <c r="Z6">
        <f t="shared" si="18"/>
        <v>0.96135965634539178</v>
      </c>
      <c r="AB6">
        <f t="shared" si="19"/>
        <v>102.93414508239721</v>
      </c>
      <c r="AC6">
        <f t="shared" si="2"/>
        <v>141.20581114067681</v>
      </c>
      <c r="AE6">
        <f t="shared" si="3"/>
        <v>396.27376243088725</v>
      </c>
      <c r="AF6">
        <f t="shared" si="4"/>
        <v>-19.813688121544363</v>
      </c>
      <c r="AG6">
        <f t="shared" si="4"/>
        <v>-12.016995704317397</v>
      </c>
      <c r="AH6">
        <f t="shared" si="5"/>
        <v>-302.36827115482237</v>
      </c>
      <c r="AI6">
        <f t="shared" si="6"/>
        <v>62.074807450203082</v>
      </c>
      <c r="AJ6">
        <f t="shared" si="7"/>
        <v>-38.271666058279607</v>
      </c>
      <c r="AK6">
        <f>H6*SUM(AB6, AE6:AF6)</f>
        <v>41.022722141789984</v>
      </c>
      <c r="AL6">
        <f t="shared" si="8"/>
        <v>64.825863533713459</v>
      </c>
      <c r="AN6">
        <f t="shared" si="9"/>
        <v>309.75578002371736</v>
      </c>
      <c r="AO6">
        <f t="shared" si="9"/>
        <v>-15.487789001185869</v>
      </c>
      <c r="AP6">
        <f t="shared" si="9"/>
        <v>-9.3933392286644146</v>
      </c>
      <c r="AQ6">
        <f t="shared" si="9"/>
        <v>-236.3525637211973</v>
      </c>
      <c r="AR6">
        <f t="shared" si="9"/>
        <v>48.522088072669746</v>
      </c>
      <c r="AS6">
        <f t="shared" si="9"/>
        <v>-29.915858420622019</v>
      </c>
      <c r="AT6">
        <f t="shared" si="9"/>
        <v>32.066279679423808</v>
      </c>
      <c r="AU6">
        <f t="shared" si="9"/>
        <v>50.672509331471531</v>
      </c>
      <c r="AW6">
        <v>3</v>
      </c>
      <c r="AX6">
        <f>(R6*SUMPRODUCT(K7:$K$23, X7:$X$23)-$AZ$3*SUMPRODUCT(K6:$K$22, W7:$W$23))/Z6</f>
        <v>146.88135726172516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5">
        <f>EconomicRates!C47</f>
        <v>3.5571999999999999E-2</v>
      </c>
      <c r="G7" s="5">
        <f>EconomicRates!D47</f>
        <v>7.0000000000000007E-2</v>
      </c>
      <c r="H7" s="5">
        <f t="shared" si="10"/>
        <v>8.5572000000000009E-2</v>
      </c>
      <c r="I7" s="5">
        <f t="shared" si="11"/>
        <v>1.085572</v>
      </c>
      <c r="J7">
        <f t="shared" si="12"/>
        <v>0.92117335377109955</v>
      </c>
      <c r="K7">
        <f t="shared" si="20"/>
        <v>0.72005466368517301</v>
      </c>
      <c r="L7" s="2">
        <v>4</v>
      </c>
      <c r="M7" s="6">
        <v>3.1700000000000001E-3</v>
      </c>
      <c r="O7">
        <f t="shared" si="21"/>
        <v>412.20136482252826</v>
      </c>
      <c r="P7">
        <f t="shared" si="22"/>
        <v>20.610068241126413</v>
      </c>
      <c r="Q7" s="4">
        <f t="shared" si="23"/>
        <v>12.5</v>
      </c>
      <c r="R7">
        <f t="shared" si="0"/>
        <v>100000</v>
      </c>
      <c r="S7">
        <f t="shared" si="1"/>
        <v>180.70012106672232</v>
      </c>
      <c r="U7">
        <f t="shared" si="13"/>
        <v>3.1700000000000001E-3</v>
      </c>
      <c r="V7">
        <f t="shared" si="14"/>
        <v>0.01</v>
      </c>
      <c r="W7">
        <f t="shared" si="15"/>
        <v>0.96135965634539178</v>
      </c>
      <c r="X7">
        <f t="shared" si="16"/>
        <v>3.047510110614892E-3</v>
      </c>
      <c r="Y7">
        <f t="shared" si="17"/>
        <v>9.6135965634539175E-3</v>
      </c>
      <c r="Z7">
        <f t="shared" si="18"/>
        <v>0.94869854967132294</v>
      </c>
      <c r="AB7">
        <f t="shared" si="19"/>
        <v>141.20581114067681</v>
      </c>
      <c r="AC7">
        <f t="shared" si="2"/>
        <v>171.42994278143192</v>
      </c>
      <c r="AE7">
        <f t="shared" si="3"/>
        <v>391.05483697967242</v>
      </c>
      <c r="AF7">
        <f t="shared" si="4"/>
        <v>-19.552741848983622</v>
      </c>
      <c r="AG7">
        <f t="shared" si="4"/>
        <v>-11.858731870891537</v>
      </c>
      <c r="AH7">
        <f t="shared" si="5"/>
        <v>-304.75101106148918</v>
      </c>
      <c r="AI7">
        <f t="shared" si="6"/>
        <v>54.892352198308117</v>
      </c>
      <c r="AJ7">
        <f t="shared" si="7"/>
        <v>-30.224131640755104</v>
      </c>
      <c r="AK7">
        <f>H7*SUM(AB7, AE7:AF7)</f>
        <v>43.873440955453312</v>
      </c>
      <c r="AL7">
        <f t="shared" si="8"/>
        <v>68.541661513006318</v>
      </c>
      <c r="AN7">
        <f t="shared" si="9"/>
        <v>281.5808591238582</v>
      </c>
      <c r="AO7">
        <f t="shared" si="9"/>
        <v>-14.079042956192911</v>
      </c>
      <c r="AP7">
        <f t="shared" si="9"/>
        <v>-8.5389351890274483</v>
      </c>
      <c r="AQ7">
        <f t="shared" si="9"/>
        <v>-219.43738677759703</v>
      </c>
      <c r="AR7">
        <f t="shared" si="9"/>
        <v>39.525494201040821</v>
      </c>
      <c r="AS7">
        <f t="shared" si="9"/>
        <v>-21.763026943760313</v>
      </c>
      <c r="AT7">
        <f t="shared" si="9"/>
        <v>31.591275771890231</v>
      </c>
      <c r="AU7">
        <f t="shared" si="9"/>
        <v>49.35374302917073</v>
      </c>
      <c r="AW7">
        <v>4</v>
      </c>
      <c r="AX7">
        <f>(R7*SUMPRODUCT(K8:$K$23, X8:$X$23)-$AZ$3*SUMPRODUCT(K7:$K$22, W8:$W$23))/Z7</f>
        <v>180.70012106672232</v>
      </c>
    </row>
    <row r="8" spans="1:52" x14ac:dyDescent="0.25">
      <c r="B8" s="2">
        <f>'T.26.04.A'!B8</f>
        <v>100</v>
      </c>
      <c r="C8" s="2">
        <f>'T.26.04.A'!C8</f>
        <v>12.5</v>
      </c>
      <c r="E8">
        <v>2008</v>
      </c>
      <c r="F8" s="5">
        <f>EconomicRates!C48</f>
        <v>3.5571999999999999E-2</v>
      </c>
      <c r="G8" s="5">
        <f>EconomicRates!D48</f>
        <v>7.0000000000000007E-2</v>
      </c>
      <c r="H8" s="5">
        <f t="shared" si="10"/>
        <v>8.5572000000000009E-2</v>
      </c>
      <c r="I8" s="5">
        <f t="shared" si="11"/>
        <v>1.085572</v>
      </c>
      <c r="J8">
        <f t="shared" si="12"/>
        <v>0.92117335377109955</v>
      </c>
      <c r="K8">
        <f t="shared" si="20"/>
        <v>0.66329516944539202</v>
      </c>
      <c r="L8" s="2">
        <v>5</v>
      </c>
      <c r="M8" s="6">
        <v>3.2390000000000001E-3</v>
      </c>
      <c r="O8">
        <f t="shared" si="21"/>
        <v>412.20136482252826</v>
      </c>
      <c r="P8">
        <f t="shared" si="22"/>
        <v>20.610068241126413</v>
      </c>
      <c r="Q8" s="4">
        <f t="shared" si="23"/>
        <v>12.5</v>
      </c>
      <c r="R8">
        <f t="shared" si="0"/>
        <v>100000</v>
      </c>
      <c r="S8">
        <f t="shared" si="1"/>
        <v>207.8356371541125</v>
      </c>
      <c r="U8">
        <f t="shared" si="13"/>
        <v>3.2390000000000001E-3</v>
      </c>
      <c r="V8">
        <f t="shared" si="14"/>
        <v>0.01</v>
      </c>
      <c r="W8">
        <f t="shared" si="15"/>
        <v>0.94869854967132294</v>
      </c>
      <c r="X8">
        <f t="shared" si="16"/>
        <v>3.072834602385415E-3</v>
      </c>
      <c r="Y8">
        <f t="shared" si="17"/>
        <v>9.4869854967132294E-3</v>
      </c>
      <c r="Z8">
        <f t="shared" si="18"/>
        <v>0.93613872957222433</v>
      </c>
      <c r="AB8">
        <f t="shared" si="19"/>
        <v>171.42994278143192</v>
      </c>
      <c r="AC8">
        <f t="shared" si="2"/>
        <v>194.56298932528466</v>
      </c>
      <c r="AE8">
        <f t="shared" si="3"/>
        <v>385.87766199289854</v>
      </c>
      <c r="AF8">
        <f t="shared" si="4"/>
        <v>-19.29388309964493</v>
      </c>
      <c r="AG8">
        <f t="shared" si="4"/>
        <v>-11.701734119652803</v>
      </c>
      <c r="AH8">
        <f t="shared" si="5"/>
        <v>-307.28346023854152</v>
      </c>
      <c r="AI8">
        <f t="shared" si="6"/>
        <v>47.598584535059274</v>
      </c>
      <c r="AJ8">
        <f t="shared" si="7"/>
        <v>-23.133046543852743</v>
      </c>
      <c r="AK8">
        <f t="shared" ref="AK8:AK23" si="24">H8*SUM(AB8:AB8, AE8:AF8)</f>
        <v>46.038910191146194</v>
      </c>
      <c r="AL8">
        <f t="shared" si="8"/>
        <v>70.504448182352718</v>
      </c>
      <c r="AN8">
        <f t="shared" si="9"/>
        <v>255.95078919677135</v>
      </c>
      <c r="AO8">
        <f t="shared" si="9"/>
        <v>-12.797539459838569</v>
      </c>
      <c r="AP8">
        <f t="shared" si="9"/>
        <v>-7.7617037157000315</v>
      </c>
      <c r="AQ8">
        <f t="shared" si="9"/>
        <v>-203.81963482668979</v>
      </c>
      <c r="AR8">
        <f t="shared" si="9"/>
        <v>31.571911194542956</v>
      </c>
      <c r="AS8">
        <f t="shared" si="9"/>
        <v>-15.344038027092946</v>
      </c>
      <c r="AT8">
        <f t="shared" si="9"/>
        <v>30.537386736317501</v>
      </c>
      <c r="AU8">
        <f t="shared" si="9"/>
        <v>46.765259903767507</v>
      </c>
      <c r="AW8">
        <v>5</v>
      </c>
      <c r="AX8">
        <f>(R8*SUMPRODUCT(K9:$K$23, X9:$X$23)-$AZ$3*SUMPRODUCT(K8:$K$22, W9:$W$23))/Z8</f>
        <v>207.8356371541125</v>
      </c>
    </row>
    <row r="9" spans="1:52" x14ac:dyDescent="0.25">
      <c r="A9" t="s">
        <v>39</v>
      </c>
      <c r="C9" s="2">
        <f>'T.26.04.A'!C9</f>
        <v>0.05</v>
      </c>
      <c r="E9">
        <v>2009</v>
      </c>
      <c r="F9" s="5">
        <f>EconomicRates!C49</f>
        <v>3.5571999999999999E-2</v>
      </c>
      <c r="G9" s="5">
        <f>EconomicRates!D49</f>
        <v>7.0000000000000007E-2</v>
      </c>
      <c r="H9" s="5">
        <f t="shared" si="10"/>
        <v>8.5572000000000009E-2</v>
      </c>
      <c r="I9" s="5">
        <f t="shared" si="11"/>
        <v>1.085572</v>
      </c>
      <c r="J9">
        <f t="shared" si="12"/>
        <v>0.92117335377109955</v>
      </c>
      <c r="K9">
        <f t="shared" si="20"/>
        <v>0.61100983577818146</v>
      </c>
      <c r="L9" s="2">
        <v>6</v>
      </c>
      <c r="M9" s="6">
        <v>3.3149999999999998E-3</v>
      </c>
      <c r="O9">
        <f t="shared" si="21"/>
        <v>412.20136482252826</v>
      </c>
      <c r="P9">
        <f t="shared" si="22"/>
        <v>20.610068241126413</v>
      </c>
      <c r="Q9" s="4">
        <f t="shared" si="23"/>
        <v>12.5</v>
      </c>
      <c r="R9">
        <f t="shared" si="0"/>
        <v>100000</v>
      </c>
      <c r="S9">
        <f t="shared" si="1"/>
        <v>228.69896179360816</v>
      </c>
      <c r="U9">
        <f t="shared" si="13"/>
        <v>3.3149999999999998E-3</v>
      </c>
      <c r="V9">
        <f t="shared" si="14"/>
        <v>0.01</v>
      </c>
      <c r="W9">
        <f t="shared" si="15"/>
        <v>0.93613872957222433</v>
      </c>
      <c r="X9">
        <f t="shared" si="16"/>
        <v>3.1032998885319233E-3</v>
      </c>
      <c r="Y9">
        <f t="shared" si="17"/>
        <v>9.3613872957222441E-3</v>
      </c>
      <c r="Z9">
        <f t="shared" si="18"/>
        <v>0.92367404238797013</v>
      </c>
      <c r="AB9">
        <f t="shared" si="19"/>
        <v>194.56298932528466</v>
      </c>
      <c r="AC9">
        <f t="shared" si="2"/>
        <v>211.24329452983397</v>
      </c>
      <c r="AE9">
        <f t="shared" si="3"/>
        <v>380.73970092346309</v>
      </c>
      <c r="AF9">
        <f t="shared" si="4"/>
        <v>-19.036985046173154</v>
      </c>
      <c r="AG9">
        <f t="shared" si="4"/>
        <v>-11.545925529849626</v>
      </c>
      <c r="AH9">
        <f t="shared" si="5"/>
        <v>-310.32998885319233</v>
      </c>
      <c r="AI9">
        <f t="shared" si="6"/>
        <v>39.826801494248002</v>
      </c>
      <c r="AJ9">
        <f t="shared" si="7"/>
        <v>-16.680305204549313</v>
      </c>
      <c r="AK9">
        <f t="shared" si="24"/>
        <v>47.600768925594714</v>
      </c>
      <c r="AL9">
        <f t="shared" si="8"/>
        <v>70.747265215293396</v>
      </c>
      <c r="AN9">
        <f t="shared" si="9"/>
        <v>232.63570213547911</v>
      </c>
      <c r="AO9">
        <f t="shared" si="9"/>
        <v>-11.631785106773956</v>
      </c>
      <c r="AP9">
        <f t="shared" si="9"/>
        <v>-7.054674061900533</v>
      </c>
      <c r="AQ9">
        <f t="shared" si="9"/>
        <v>-189.61467552623392</v>
      </c>
      <c r="AR9">
        <f t="shared" si="9"/>
        <v>24.334567440570705</v>
      </c>
      <c r="AS9">
        <f t="shared" si="9"/>
        <v>-10.191830543761622</v>
      </c>
      <c r="AT9">
        <f t="shared" si="9"/>
        <v>29.084538004142789</v>
      </c>
      <c r="AU9">
        <f t="shared" si="9"/>
        <v>43.227274900951869</v>
      </c>
      <c r="AW9">
        <v>6</v>
      </c>
      <c r="AX9">
        <f>(R9*SUMPRODUCT(K10:$K$23, X10:$X$23)-$AZ$3*SUMPRODUCT(K9:$K$22, W10:$W$23))/Z9</f>
        <v>228.69896179360816</v>
      </c>
    </row>
    <row r="10" spans="1:52" x14ac:dyDescent="0.25">
      <c r="A10" t="s">
        <v>19</v>
      </c>
      <c r="C10" s="2">
        <f>'T.26.04.A'!C10</f>
        <v>0.01</v>
      </c>
      <c r="E10">
        <v>2010</v>
      </c>
      <c r="F10" s="5">
        <f>EconomicRates!C50</f>
        <v>3.5571999999999999E-2</v>
      </c>
      <c r="G10" s="5">
        <f>EconomicRates!D50</f>
        <v>7.0000000000000007E-2</v>
      </c>
      <c r="H10" s="5">
        <f t="shared" si="10"/>
        <v>8.5572000000000009E-2</v>
      </c>
      <c r="I10" s="5">
        <f t="shared" si="11"/>
        <v>1.085572</v>
      </c>
      <c r="J10">
        <f t="shared" si="12"/>
        <v>0.92117335377109955</v>
      </c>
      <c r="K10">
        <f t="shared" si="20"/>
        <v>0.5628459796109162</v>
      </c>
      <c r="L10" s="2">
        <v>7</v>
      </c>
      <c r="M10" s="6">
        <v>3.3969999999999998E-3</v>
      </c>
      <c r="O10">
        <f t="shared" si="21"/>
        <v>412.20136482252826</v>
      </c>
      <c r="P10">
        <f t="shared" si="22"/>
        <v>20.610068241126413</v>
      </c>
      <c r="Q10" s="4">
        <f t="shared" si="23"/>
        <v>12.5</v>
      </c>
      <c r="R10">
        <f t="shared" si="0"/>
        <v>100000</v>
      </c>
      <c r="S10">
        <f t="shared" si="1"/>
        <v>243.76296639755736</v>
      </c>
      <c r="U10">
        <f t="shared" si="13"/>
        <v>3.3969999999999998E-3</v>
      </c>
      <c r="V10">
        <f t="shared" si="14"/>
        <v>0.01</v>
      </c>
      <c r="W10">
        <f t="shared" si="15"/>
        <v>0.92367404238797013</v>
      </c>
      <c r="X10">
        <f t="shared" si="16"/>
        <v>3.1377207219919342E-3</v>
      </c>
      <c r="Y10">
        <f t="shared" si="17"/>
        <v>9.2367404238797007E-3</v>
      </c>
      <c r="Z10">
        <f t="shared" si="18"/>
        <v>0.91129958124209853</v>
      </c>
      <c r="AB10">
        <f t="shared" si="19"/>
        <v>211.24329452983397</v>
      </c>
      <c r="AC10">
        <f t="shared" si="2"/>
        <v>222.14108920042577</v>
      </c>
      <c r="AE10">
        <f t="shared" si="3"/>
        <v>375.63893115019147</v>
      </c>
      <c r="AF10">
        <f t="shared" si="4"/>
        <v>-18.781946557509574</v>
      </c>
      <c r="AG10">
        <f t="shared" si="4"/>
        <v>-11.391244765526231</v>
      </c>
      <c r="AH10">
        <f t="shared" si="5"/>
        <v>-313.77207219919342</v>
      </c>
      <c r="AI10">
        <f t="shared" si="6"/>
        <v>31.69366762796227</v>
      </c>
      <c r="AJ10">
        <f t="shared" si="7"/>
        <v>-10.897794670591793</v>
      </c>
      <c r="AK10">
        <f t="shared" si="24"/>
        <v>48.613477085071921</v>
      </c>
      <c r="AL10">
        <f t="shared" si="8"/>
        <v>69.409350042442398</v>
      </c>
      <c r="AN10">
        <f t="shared" si="9"/>
        <v>211.42686218322703</v>
      </c>
      <c r="AO10">
        <f t="shared" si="9"/>
        <v>-10.571343109161351</v>
      </c>
      <c r="AP10">
        <f t="shared" si="9"/>
        <v>-6.4115163190403335</v>
      </c>
      <c r="AQ10">
        <f t="shared" si="9"/>
        <v>-176.60534935150216</v>
      </c>
      <c r="AR10">
        <f t="shared" si="9"/>
        <v>17.838653403523207</v>
      </c>
      <c r="AS10">
        <f t="shared" si="9"/>
        <v>-6.1337799169678595</v>
      </c>
      <c r="AT10">
        <f t="shared" si="9"/>
        <v>27.361900132240134</v>
      </c>
      <c r="AU10">
        <f t="shared" si="9"/>
        <v>39.06677361879548</v>
      </c>
      <c r="AW10">
        <v>7</v>
      </c>
      <c r="AX10">
        <f>(R10*SUMPRODUCT(K11:$K$23, X11:$X$23)-$AZ$3*SUMPRODUCT(K10:$K$22, W11:$W$23))/Z10</f>
        <v>243.76296639755736</v>
      </c>
    </row>
    <row r="11" spans="1:52" x14ac:dyDescent="0.25">
      <c r="A11" t="s">
        <v>33</v>
      </c>
      <c r="C11" s="7">
        <f>AU25</f>
        <v>-2.1316282072803006E-13</v>
      </c>
      <c r="E11">
        <v>2011</v>
      </c>
      <c r="F11" s="5">
        <f>EconomicRates!C51</f>
        <v>3.5571999999999999E-2</v>
      </c>
      <c r="G11" s="5">
        <f>EconomicRates!D51</f>
        <v>7.0000000000000007E-2</v>
      </c>
      <c r="H11" s="5">
        <f t="shared" si="10"/>
        <v>8.5572000000000009E-2</v>
      </c>
      <c r="I11" s="5">
        <f t="shared" si="11"/>
        <v>1.085572</v>
      </c>
      <c r="J11">
        <f t="shared" si="12"/>
        <v>0.92117335377109955</v>
      </c>
      <c r="K11">
        <f t="shared" si="20"/>
        <v>0.51847871869476758</v>
      </c>
      <c r="L11" s="2">
        <v>8</v>
      </c>
      <c r="M11" s="6">
        <v>3.4910000000000002E-3</v>
      </c>
      <c r="O11">
        <f t="shared" si="21"/>
        <v>412.20136482252826</v>
      </c>
      <c r="P11">
        <f t="shared" si="22"/>
        <v>20.610068241126413</v>
      </c>
      <c r="Q11" s="4">
        <f t="shared" si="23"/>
        <v>12.5</v>
      </c>
      <c r="R11">
        <f t="shared" si="0"/>
        <v>100000</v>
      </c>
      <c r="S11">
        <f t="shared" si="1"/>
        <v>253.17311571160909</v>
      </c>
      <c r="U11">
        <f t="shared" si="13"/>
        <v>3.4910000000000002E-3</v>
      </c>
      <c r="V11">
        <f t="shared" si="14"/>
        <v>0.01</v>
      </c>
      <c r="W11">
        <f t="shared" si="15"/>
        <v>0.91129958124209853</v>
      </c>
      <c r="X11">
        <f t="shared" si="16"/>
        <v>3.1813468381161661E-3</v>
      </c>
      <c r="Y11">
        <f t="shared" si="17"/>
        <v>9.1129958124209851E-3</v>
      </c>
      <c r="Z11">
        <f t="shared" si="18"/>
        <v>0.89900523859156134</v>
      </c>
      <c r="AB11">
        <f t="shared" si="19"/>
        <v>222.14108920042577</v>
      </c>
      <c r="AC11">
        <f t="shared" si="2"/>
        <v>227.60395729528409</v>
      </c>
      <c r="AE11">
        <f t="shared" si="3"/>
        <v>370.57118633004421</v>
      </c>
      <c r="AF11">
        <f t="shared" si="4"/>
        <v>-18.528559316502211</v>
      </c>
      <c r="AG11">
        <f t="shared" si="4"/>
        <v>-11.237565482394517</v>
      </c>
      <c r="AH11">
        <f t="shared" si="5"/>
        <v>-318.13468381161664</v>
      </c>
      <c r="AI11">
        <f t="shared" si="6"/>
        <v>22.670377719530848</v>
      </c>
      <c r="AJ11">
        <f t="shared" si="7"/>
        <v>-5.4628680948583224</v>
      </c>
      <c r="AK11">
        <f t="shared" si="24"/>
        <v>49.134048963861652</v>
      </c>
      <c r="AL11">
        <f t="shared" si="8"/>
        <v>66.341558588534184</v>
      </c>
      <c r="AN11">
        <f t="shared" si="9"/>
        <v>192.1332738736013</v>
      </c>
      <c r="AO11">
        <f t="shared" si="9"/>
        <v>-9.6066636936800656</v>
      </c>
      <c r="AP11">
        <f t="shared" si="9"/>
        <v>-5.8264385525604574</v>
      </c>
      <c r="AQ11">
        <f t="shared" si="9"/>
        <v>-164.94606323501202</v>
      </c>
      <c r="AR11">
        <f t="shared" si="9"/>
        <v>11.75410839234876</v>
      </c>
      <c r="AS11">
        <f t="shared" si="9"/>
        <v>-2.8323808502206691</v>
      </c>
      <c r="AT11">
        <f t="shared" si="9"/>
        <v>25.474958751068961</v>
      </c>
      <c r="AU11">
        <f t="shared" si="9"/>
        <v>34.396686293197057</v>
      </c>
      <c r="AW11">
        <v>8</v>
      </c>
      <c r="AX11">
        <f>(R11*SUMPRODUCT(K12:$K$23, X12:$X$23)-$AZ$3*SUMPRODUCT(K11:$K$22, W12:$W$23))/Z11</f>
        <v>253.17311571160909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f>EconomicRates!C52</f>
        <v>3.5571999999999999E-2</v>
      </c>
      <c r="G12" s="5">
        <f>EconomicRates!D52</f>
        <v>7.0000000000000007E-2</v>
      </c>
      <c r="H12" s="5">
        <f t="shared" si="10"/>
        <v>8.5572000000000009E-2</v>
      </c>
      <c r="I12" s="5">
        <f t="shared" si="11"/>
        <v>1.085572</v>
      </c>
      <c r="J12">
        <f t="shared" si="12"/>
        <v>0.92117335377109955</v>
      </c>
      <c r="K12">
        <f t="shared" si="20"/>
        <v>0.47760878015900154</v>
      </c>
      <c r="L12" s="2">
        <v>9</v>
      </c>
      <c r="M12" s="6">
        <v>3.5990000000000002E-3</v>
      </c>
      <c r="O12">
        <f t="shared" si="21"/>
        <v>412.20136482252826</v>
      </c>
      <c r="P12">
        <f t="shared" si="22"/>
        <v>20.610068241126413</v>
      </c>
      <c r="Q12" s="4">
        <f t="shared" si="23"/>
        <v>12.5</v>
      </c>
      <c r="R12">
        <f t="shared" si="0"/>
        <v>100000</v>
      </c>
      <c r="S12">
        <f t="shared" si="1"/>
        <v>257.03238156369724</v>
      </c>
      <c r="U12">
        <f t="shared" si="13"/>
        <v>3.5990000000000002E-3</v>
      </c>
      <c r="V12">
        <f t="shared" si="14"/>
        <v>0.01</v>
      </c>
      <c r="W12">
        <f t="shared" si="15"/>
        <v>0.89900523859156134</v>
      </c>
      <c r="X12">
        <f t="shared" si="16"/>
        <v>3.2355198536910294E-3</v>
      </c>
      <c r="Y12">
        <f t="shared" si="17"/>
        <v>8.9900523859156138E-3</v>
      </c>
      <c r="Z12">
        <f t="shared" si="18"/>
        <v>0.8867796663519546</v>
      </c>
      <c r="AB12">
        <f t="shared" si="19"/>
        <v>227.60395729528409</v>
      </c>
      <c r="AC12">
        <f t="shared" si="2"/>
        <v>227.93108956470374</v>
      </c>
      <c r="AE12">
        <f t="shared" si="3"/>
        <v>365.5317887671419</v>
      </c>
      <c r="AF12">
        <f t="shared" si="4"/>
        <v>-18.276589438357096</v>
      </c>
      <c r="AG12">
        <f t="shared" si="4"/>
        <v>-11.084745829399433</v>
      </c>
      <c r="AH12">
        <f t="shared" si="5"/>
        <v>-323.55198536910297</v>
      </c>
      <c r="AI12">
        <f t="shared" si="6"/>
        <v>12.618468130282395</v>
      </c>
      <c r="AJ12">
        <f t="shared" si="7"/>
        <v>-0.3271322694196499</v>
      </c>
      <c r="AK12">
        <f t="shared" si="24"/>
        <v>49.191847750634835</v>
      </c>
      <c r="AL12">
        <f t="shared" si="8"/>
        <v>61.48318361149758</v>
      </c>
      <c r="AN12">
        <f t="shared" si="9"/>
        <v>174.58119174241247</v>
      </c>
      <c r="AO12">
        <f t="shared" si="9"/>
        <v>-8.7290595871206236</v>
      </c>
      <c r="AP12">
        <f t="shared" si="9"/>
        <v>-5.2941719339520432</v>
      </c>
      <c r="AQ12">
        <f t="shared" si="9"/>
        <v>-154.53126905016038</v>
      </c>
      <c r="AR12">
        <f t="shared" si="9"/>
        <v>6.0266911711794116</v>
      </c>
      <c r="AS12">
        <f t="shared" si="9"/>
        <v>-0.15624124414816484</v>
      </c>
      <c r="AT12">
        <f t="shared" si="9"/>
        <v>23.494458397948026</v>
      </c>
      <c r="AU12">
        <f t="shared" si="9"/>
        <v>29.364908324979275</v>
      </c>
      <c r="AW12">
        <v>9</v>
      </c>
      <c r="AX12">
        <f>(R12*SUMPRODUCT(K13:$K$23, X13:$X$23)-$AZ$3*SUMPRODUCT(K12:$K$22, W13:$W$23))/Z12</f>
        <v>257.03238156369724</v>
      </c>
    </row>
    <row r="13" spans="1:52" x14ac:dyDescent="0.25">
      <c r="E13">
        <v>2013</v>
      </c>
      <c r="F13" s="5">
        <f>EconomicRates!C53</f>
        <v>3.5571999999999999E-2</v>
      </c>
      <c r="G13" s="5">
        <f>EconomicRates!D53</f>
        <v>7.0000000000000007E-2</v>
      </c>
      <c r="H13" s="5">
        <f t="shared" si="10"/>
        <v>8.5572000000000009E-2</v>
      </c>
      <c r="I13" s="5">
        <f t="shared" si="11"/>
        <v>1.085572</v>
      </c>
      <c r="J13">
        <f t="shared" si="12"/>
        <v>0.92117335377109955</v>
      </c>
      <c r="K13">
        <f t="shared" si="20"/>
        <v>0.43996048180959124</v>
      </c>
      <c r="L13" s="2">
        <v>10</v>
      </c>
      <c r="M13" s="6">
        <v>3.7169999999999998E-3</v>
      </c>
      <c r="O13">
        <f t="shared" si="21"/>
        <v>412.20136482252826</v>
      </c>
      <c r="P13">
        <f t="shared" si="22"/>
        <v>20.610068241126413</v>
      </c>
      <c r="Q13" s="4">
        <f t="shared" si="23"/>
        <v>12.5</v>
      </c>
      <c r="R13">
        <f t="shared" si="0"/>
        <v>100000</v>
      </c>
      <c r="S13">
        <f t="shared" si="1"/>
        <v>255.68325393100096</v>
      </c>
      <c r="U13">
        <f t="shared" si="13"/>
        <v>3.7169999999999998E-3</v>
      </c>
      <c r="V13">
        <f t="shared" si="14"/>
        <v>0.01</v>
      </c>
      <c r="W13">
        <f t="shared" si="15"/>
        <v>0.8867796663519546</v>
      </c>
      <c r="X13">
        <f t="shared" si="16"/>
        <v>3.296160019830215E-3</v>
      </c>
      <c r="Y13">
        <f t="shared" si="17"/>
        <v>8.8677966635195456E-3</v>
      </c>
      <c r="Z13">
        <f t="shared" si="18"/>
        <v>0.8746157096686048</v>
      </c>
      <c r="AB13">
        <f t="shared" si="19"/>
        <v>227.93108956470374</v>
      </c>
      <c r="AC13">
        <f t="shared" si="2"/>
        <v>223.6245905872405</v>
      </c>
      <c r="AE13">
        <f t="shared" si="3"/>
        <v>360.517789220623</v>
      </c>
      <c r="AF13">
        <f t="shared" si="4"/>
        <v>-18.025889461031152</v>
      </c>
      <c r="AG13">
        <f t="shared" si="4"/>
        <v>-10.93269637085756</v>
      </c>
      <c r="AH13">
        <f t="shared" si="5"/>
        <v>-329.61600198302148</v>
      </c>
      <c r="AI13">
        <f t="shared" si="6"/>
        <v>1.9432014057127844</v>
      </c>
      <c r="AJ13">
        <f t="shared" si="7"/>
        <v>4.3064989774632352</v>
      </c>
      <c r="AK13">
        <f t="shared" si="24"/>
        <v>48.812236042458629</v>
      </c>
      <c r="AL13">
        <f t="shared" si="8"/>
        <v>55.061936425634649</v>
      </c>
      <c r="AN13">
        <f t="shared" si="9"/>
        <v>158.61358024643397</v>
      </c>
      <c r="AO13">
        <f t="shared" si="9"/>
        <v>-7.9306790123216988</v>
      </c>
      <c r="AP13">
        <f t="shared" si="9"/>
        <v>-4.809954362800462</v>
      </c>
      <c r="AQ13">
        <f t="shared" si="9"/>
        <v>-145.0180150446013</v>
      </c>
      <c r="AR13">
        <f t="shared" si="9"/>
        <v>0.85493182671047163</v>
      </c>
      <c r="AS13">
        <f t="shared" si="9"/>
        <v>1.8946893650372369</v>
      </c>
      <c r="AT13">
        <f t="shared" si="9"/>
        <v>21.475454887443593</v>
      </c>
      <c r="AU13">
        <f t="shared" si="9"/>
        <v>24.225076079191304</v>
      </c>
      <c r="AW13">
        <v>10</v>
      </c>
      <c r="AX13">
        <f>(R13*SUMPRODUCT(K14:$K$23, X14:$X$23)-$AZ$3*SUMPRODUCT(K13:$K$22, W14:$W$23))/Z13</f>
        <v>255.68325393100096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10"/>
        <v>8.5572000000000009E-2</v>
      </c>
      <c r="I14" s="5">
        <f t="shared" si="11"/>
        <v>1.085572</v>
      </c>
      <c r="J14">
        <f t="shared" si="12"/>
        <v>0.92117335377109955</v>
      </c>
      <c r="K14">
        <f t="shared" si="20"/>
        <v>0.40527987255529002</v>
      </c>
      <c r="L14" s="2">
        <v>11</v>
      </c>
      <c r="M14" s="6">
        <v>3.852E-3</v>
      </c>
      <c r="O14">
        <f t="shared" si="21"/>
        <v>412.20136482252826</v>
      </c>
      <c r="P14">
        <f t="shared" si="22"/>
        <v>20.610068241126413</v>
      </c>
      <c r="Q14" s="4">
        <f t="shared" si="23"/>
        <v>12.5</v>
      </c>
      <c r="R14">
        <f t="shared" si="0"/>
        <v>100000</v>
      </c>
      <c r="S14">
        <f t="shared" si="1"/>
        <v>249.19023251277042</v>
      </c>
      <c r="U14">
        <f t="shared" si="13"/>
        <v>3.852E-3</v>
      </c>
      <c r="V14">
        <f t="shared" si="14"/>
        <v>0.01</v>
      </c>
      <c r="W14">
        <f t="shared" si="15"/>
        <v>0.8746157096686048</v>
      </c>
      <c r="X14">
        <f t="shared" si="16"/>
        <v>3.3690197136434655E-3</v>
      </c>
      <c r="Y14">
        <f t="shared" si="17"/>
        <v>8.746157096686049E-3</v>
      </c>
      <c r="Z14">
        <f t="shared" si="18"/>
        <v>0.86250053285827533</v>
      </c>
      <c r="AB14">
        <f t="shared" si="19"/>
        <v>223.6245905872405</v>
      </c>
      <c r="AC14">
        <f t="shared" si="2"/>
        <v>214.92670832534202</v>
      </c>
      <c r="AE14">
        <f t="shared" si="3"/>
        <v>355.52389680433896</v>
      </c>
      <c r="AF14">
        <f t="shared" si="4"/>
        <v>-17.776194840216949</v>
      </c>
      <c r="AG14">
        <f t="shared" si="4"/>
        <v>-10.781256660728442</v>
      </c>
      <c r="AH14">
        <f t="shared" si="5"/>
        <v>-336.90197136434654</v>
      </c>
      <c r="AI14">
        <f t="shared" si="6"/>
        <v>-9.9355260609529523</v>
      </c>
      <c r="AJ14">
        <f t="shared" si="7"/>
        <v>8.697882261898485</v>
      </c>
      <c r="AK14">
        <f t="shared" si="24"/>
        <v>48.037749818205199</v>
      </c>
      <c r="AL14">
        <f t="shared" si="8"/>
        <v>46.800106019150732</v>
      </c>
      <c r="AN14">
        <f t="shared" si="9"/>
        <v>144.08667958722256</v>
      </c>
      <c r="AO14">
        <f t="shared" si="9"/>
        <v>-7.2043339793611292</v>
      </c>
      <c r="AP14">
        <f t="shared" si="9"/>
        <v>-4.3694263254458949</v>
      </c>
      <c r="AQ14">
        <f t="shared" si="9"/>
        <v>-136.53958801816833</v>
      </c>
      <c r="AR14">
        <f t="shared" si="9"/>
        <v>-4.0266687357527751</v>
      </c>
      <c r="AS14">
        <f t="shared" si="9"/>
        <v>3.5250766146031358</v>
      </c>
      <c r="AT14">
        <f t="shared" si="9"/>
        <v>19.468733124165109</v>
      </c>
      <c r="AU14">
        <f t="shared" si="9"/>
        <v>18.96714100301547</v>
      </c>
      <c r="AW14">
        <v>11</v>
      </c>
      <c r="AX14">
        <f>(R14*SUMPRODUCT(K15:$K$23, X15:$X$23)-$AZ$3*SUMPRODUCT(K14:$K$22, W15:$W$23))/Z14</f>
        <v>249.19023251277042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10"/>
        <v>8.5572000000000009E-2</v>
      </c>
      <c r="I15" s="5">
        <f t="shared" si="11"/>
        <v>1.085572</v>
      </c>
      <c r="J15">
        <f t="shared" si="12"/>
        <v>0.92117335377109955</v>
      </c>
      <c r="K15">
        <f t="shared" si="20"/>
        <v>0.37333301941768032</v>
      </c>
      <c r="L15" s="2">
        <v>12</v>
      </c>
      <c r="M15" s="6">
        <v>4.0049999999999999E-3</v>
      </c>
      <c r="O15">
        <f t="shared" si="21"/>
        <v>412.20136482252826</v>
      </c>
      <c r="P15">
        <f t="shared" si="22"/>
        <v>20.610068241126413</v>
      </c>
      <c r="Q15" s="4">
        <f t="shared" si="23"/>
        <v>12.5</v>
      </c>
      <c r="R15">
        <f t="shared" si="0"/>
        <v>100000</v>
      </c>
      <c r="S15">
        <f t="shared" si="1"/>
        <v>237.64557465739367</v>
      </c>
      <c r="U15">
        <f t="shared" si="13"/>
        <v>4.0049999999999999E-3</v>
      </c>
      <c r="V15">
        <f t="shared" si="14"/>
        <v>0.01</v>
      </c>
      <c r="W15">
        <f t="shared" si="15"/>
        <v>0.86250053285827533</v>
      </c>
      <c r="X15">
        <f t="shared" si="16"/>
        <v>3.4543146340973926E-3</v>
      </c>
      <c r="Y15">
        <f t="shared" si="17"/>
        <v>8.6250053285827528E-3</v>
      </c>
      <c r="Z15">
        <f t="shared" si="18"/>
        <v>0.85042121289559514</v>
      </c>
      <c r="AB15">
        <f t="shared" si="19"/>
        <v>214.92670832534202</v>
      </c>
      <c r="AC15">
        <f t="shared" si="2"/>
        <v>202.09883783941143</v>
      </c>
      <c r="AE15">
        <f t="shared" si="3"/>
        <v>350.54478462959418</v>
      </c>
      <c r="AF15">
        <f t="shared" si="4"/>
        <v>-17.527239231479708</v>
      </c>
      <c r="AG15">
        <f t="shared" si="4"/>
        <v>-10.63026516119494</v>
      </c>
      <c r="AH15">
        <f t="shared" si="5"/>
        <v>-345.43146340973925</v>
      </c>
      <c r="AI15">
        <f t="shared" si="6"/>
        <v>-23.044183172819714</v>
      </c>
      <c r="AJ15">
        <f t="shared" si="7"/>
        <v>12.827870485930589</v>
      </c>
      <c r="AK15">
        <f t="shared" si="24"/>
        <v>46.88868567962362</v>
      </c>
      <c r="AL15">
        <f t="shared" si="8"/>
        <v>36.672372992734495</v>
      </c>
      <c r="AN15">
        <f t="shared" si="9"/>
        <v>130.86994288688686</v>
      </c>
      <c r="AO15">
        <f t="shared" si="9"/>
        <v>-6.5434971443443422</v>
      </c>
      <c r="AP15">
        <f t="shared" si="9"/>
        <v>-3.9686289898394809</v>
      </c>
      <c r="AQ15">
        <f t="shared" si="9"/>
        <v>-128.96097123662591</v>
      </c>
      <c r="AR15">
        <f t="shared" si="9"/>
        <v>-8.603154483922884</v>
      </c>
      <c r="AS15">
        <f t="shared" si="9"/>
        <v>4.7890676212114132</v>
      </c>
      <c r="AT15">
        <f t="shared" si="9"/>
        <v>17.505094601300435</v>
      </c>
      <c r="AU15">
        <f t="shared" si="9"/>
        <v>13.691007738588963</v>
      </c>
      <c r="AW15">
        <v>12</v>
      </c>
      <c r="AX15">
        <f>(R15*SUMPRODUCT(K16:$K$23, X16:$X$23)-$AZ$3*SUMPRODUCT(K15:$K$22, W16:$W$23))/Z15</f>
        <v>237.64557465739367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10"/>
        <v>8.5572000000000009E-2</v>
      </c>
      <c r="I16" s="5">
        <f t="shared" si="11"/>
        <v>1.085572</v>
      </c>
      <c r="J16">
        <f t="shared" si="12"/>
        <v>0.92117335377109955</v>
      </c>
      <c r="K16">
        <f t="shared" si="20"/>
        <v>0.34390442957047562</v>
      </c>
      <c r="L16" s="2">
        <v>13</v>
      </c>
      <c r="M16" s="6">
        <v>4.1640000000000002E-3</v>
      </c>
      <c r="O16">
        <f t="shared" si="21"/>
        <v>412.20136482252826</v>
      </c>
      <c r="P16">
        <f t="shared" si="22"/>
        <v>20.610068241126413</v>
      </c>
      <c r="Q16" s="4">
        <f t="shared" si="23"/>
        <v>12.5</v>
      </c>
      <c r="R16">
        <f t="shared" si="0"/>
        <v>100000</v>
      </c>
      <c r="S16">
        <f t="shared" si="1"/>
        <v>221.61595810496522</v>
      </c>
      <c r="U16">
        <f t="shared" si="13"/>
        <v>4.1640000000000002E-3</v>
      </c>
      <c r="V16">
        <f t="shared" si="14"/>
        <v>0.01</v>
      </c>
      <c r="W16">
        <f t="shared" si="15"/>
        <v>0.85042121289559514</v>
      </c>
      <c r="X16">
        <f t="shared" si="16"/>
        <v>3.5411539304972582E-3</v>
      </c>
      <c r="Y16">
        <f t="shared" si="17"/>
        <v>8.5042121289559524E-3</v>
      </c>
      <c r="Z16">
        <f t="shared" si="18"/>
        <v>0.83837584683614197</v>
      </c>
      <c r="AB16">
        <f t="shared" si="19"/>
        <v>202.09883783941143</v>
      </c>
      <c r="AC16">
        <f t="shared" si="2"/>
        <v>185.79746654865318</v>
      </c>
      <c r="AE16">
        <f t="shared" si="3"/>
        <v>345.57966830010065</v>
      </c>
      <c r="AF16">
        <f t="shared" si="4"/>
        <v>-17.278983415005033</v>
      </c>
      <c r="AG16">
        <f t="shared" si="4"/>
        <v>-10.479698085451775</v>
      </c>
      <c r="AH16">
        <f t="shared" si="5"/>
        <v>-354.11539304972581</v>
      </c>
      <c r="AI16">
        <f t="shared" si="6"/>
        <v>-36.294406250081977</v>
      </c>
      <c r="AJ16">
        <f t="shared" si="7"/>
        <v>16.301371290758254</v>
      </c>
      <c r="AK16">
        <f t="shared" si="24"/>
        <v>45.387347958581522</v>
      </c>
      <c r="AL16">
        <f t="shared" si="8"/>
        <v>25.394312999257799</v>
      </c>
      <c r="AN16">
        <f t="shared" si="9"/>
        <v>118.84637869790029</v>
      </c>
      <c r="AO16">
        <f t="shared" si="9"/>
        <v>-5.9423189348950149</v>
      </c>
      <c r="AP16">
        <f t="shared" si="9"/>
        <v>-3.6040145921480979</v>
      </c>
      <c r="AQ16">
        <f t="shared" si="9"/>
        <v>-121.78185224889073</v>
      </c>
      <c r="AR16">
        <f t="shared" si="9"/>
        <v>-12.481807078033547</v>
      </c>
      <c r="AS16">
        <f t="shared" si="9"/>
        <v>5.6061137949647453</v>
      </c>
      <c r="AT16">
        <f t="shared" si="9"/>
        <v>15.60891000941267</v>
      </c>
      <c r="AU16">
        <f t="shared" si="9"/>
        <v>8.7332167263438674</v>
      </c>
      <c r="AW16">
        <v>13</v>
      </c>
      <c r="AX16">
        <f>(R16*SUMPRODUCT(K17:$K$23, X17:$X$23)-$AZ$3*SUMPRODUCT(K16:$K$22, W17:$W$23))/Z16</f>
        <v>221.61595810496522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10"/>
        <v>8.5572000000000009E-2</v>
      </c>
      <c r="I17" s="5">
        <f t="shared" si="11"/>
        <v>1.085572</v>
      </c>
      <c r="J17">
        <f t="shared" si="12"/>
        <v>0.92117335377109955</v>
      </c>
      <c r="K17">
        <f t="shared" si="20"/>
        <v>0.31679559676417191</v>
      </c>
      <c r="L17" s="2">
        <v>14</v>
      </c>
      <c r="M17" s="6">
        <v>4.3350000000000003E-3</v>
      </c>
      <c r="O17">
        <f t="shared" si="21"/>
        <v>412.20136482252826</v>
      </c>
      <c r="P17">
        <f t="shared" si="22"/>
        <v>20.610068241126413</v>
      </c>
      <c r="Q17" s="4">
        <f t="shared" si="23"/>
        <v>12.5</v>
      </c>
      <c r="R17">
        <f t="shared" si="0"/>
        <v>100000</v>
      </c>
      <c r="S17">
        <f t="shared" si="1"/>
        <v>201.42864328594035</v>
      </c>
      <c r="U17">
        <f t="shared" si="13"/>
        <v>4.3350000000000003E-3</v>
      </c>
      <c r="V17">
        <f t="shared" si="14"/>
        <v>0.01</v>
      </c>
      <c r="W17">
        <f t="shared" si="15"/>
        <v>0.83837584683614197</v>
      </c>
      <c r="X17">
        <f t="shared" si="16"/>
        <v>3.6343592960346757E-3</v>
      </c>
      <c r="Y17">
        <f t="shared" si="17"/>
        <v>8.3837584683614207E-3</v>
      </c>
      <c r="Z17">
        <f t="shared" si="18"/>
        <v>0.82635772907174587</v>
      </c>
      <c r="AB17">
        <f t="shared" si="19"/>
        <v>185.79746654865318</v>
      </c>
      <c r="AC17">
        <f t="shared" si="2"/>
        <v>166.45211623577245</v>
      </c>
      <c r="AE17">
        <f t="shared" si="3"/>
        <v>340.62578375501869</v>
      </c>
      <c r="AF17">
        <f t="shared" si="4"/>
        <v>-17.031289187750936</v>
      </c>
      <c r="AG17">
        <f t="shared" si="4"/>
        <v>-10.329471613396823</v>
      </c>
      <c r="AH17">
        <f t="shared" si="5"/>
        <v>-363.43592960346757</v>
      </c>
      <c r="AI17">
        <f t="shared" si="6"/>
        <v>-50.170906649596645</v>
      </c>
      <c r="AJ17">
        <f t="shared" si="7"/>
        <v>19.345350312880726</v>
      </c>
      <c r="AK17">
        <f t="shared" si="24"/>
        <v>43.589688896611598</v>
      </c>
      <c r="AL17">
        <f t="shared" si="8"/>
        <v>12.764132559895678</v>
      </c>
      <c r="AN17">
        <f t="shared" si="9"/>
        <v>107.90874843793492</v>
      </c>
      <c r="AO17">
        <f t="shared" si="9"/>
        <v>-5.3954374218967462</v>
      </c>
      <c r="AP17">
        <f t="shared" si="9"/>
        <v>-3.2723311240246202</v>
      </c>
      <c r="AQ17">
        <f t="shared" si="9"/>
        <v>-115.13490220427208</v>
      </c>
      <c r="AR17">
        <f t="shared" si="9"/>
        <v>-15.89392231225853</v>
      </c>
      <c r="AS17">
        <f t="shared" si="9"/>
        <v>6.1285217969810093</v>
      </c>
      <c r="AT17">
        <f t="shared" si="9"/>
        <v>13.809021506766669</v>
      </c>
      <c r="AU17">
        <f t="shared" si="9"/>
        <v>4.0436209914891483</v>
      </c>
      <c r="AW17">
        <v>14</v>
      </c>
      <c r="AX17">
        <f>(R17*SUMPRODUCT(K18:$K$23, X18:$X$23)-$AZ$3*SUMPRODUCT(K17:$K$22, W18:$W$23))/Z17</f>
        <v>201.42864328594035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10"/>
        <v>8.5572000000000009E-2</v>
      </c>
      <c r="I18" s="5">
        <f t="shared" si="11"/>
        <v>1.085572</v>
      </c>
      <c r="J18">
        <f t="shared" si="12"/>
        <v>0.92117335377109955</v>
      </c>
      <c r="K18">
        <f t="shared" si="20"/>
        <v>0.29182366233116913</v>
      </c>
      <c r="L18" s="2">
        <v>15</v>
      </c>
      <c r="M18" s="6">
        <v>4.522E-3</v>
      </c>
      <c r="O18">
        <f t="shared" si="21"/>
        <v>412.20136482252826</v>
      </c>
      <c r="P18">
        <f t="shared" si="22"/>
        <v>20.610068241126413</v>
      </c>
      <c r="Q18" s="4">
        <f t="shared" si="23"/>
        <v>12.5</v>
      </c>
      <c r="R18">
        <f t="shared" si="0"/>
        <v>100000</v>
      </c>
      <c r="S18">
        <f t="shared" si="1"/>
        <v>177.29026425390558</v>
      </c>
      <c r="U18">
        <f t="shared" si="13"/>
        <v>4.522E-3</v>
      </c>
      <c r="V18">
        <f t="shared" si="14"/>
        <v>0.01</v>
      </c>
      <c r="W18">
        <f t="shared" si="15"/>
        <v>0.82635772907174587</v>
      </c>
      <c r="X18">
        <f t="shared" si="16"/>
        <v>3.7367896508624346E-3</v>
      </c>
      <c r="Y18">
        <f t="shared" si="17"/>
        <v>8.2635772907174582E-3</v>
      </c>
      <c r="Z18">
        <f t="shared" si="18"/>
        <v>0.81435736213016596</v>
      </c>
      <c r="AB18">
        <f t="shared" si="19"/>
        <v>166.45211623577245</v>
      </c>
      <c r="AC18">
        <f t="shared" si="2"/>
        <v>144.3776319291706</v>
      </c>
      <c r="AE18">
        <f t="shared" si="3"/>
        <v>335.67921612332827</v>
      </c>
      <c r="AF18">
        <f t="shared" si="4"/>
        <v>-16.783960806166416</v>
      </c>
      <c r="AG18">
        <f t="shared" si="4"/>
        <v>-10.179467026627075</v>
      </c>
      <c r="AH18">
        <f t="shared" si="5"/>
        <v>-373.67896508624347</v>
      </c>
      <c r="AI18">
        <f t="shared" si="6"/>
        <v>-64.963176795708705</v>
      </c>
      <c r="AJ18">
        <f t="shared" si="7"/>
        <v>22.074484306601846</v>
      </c>
      <c r="AK18">
        <f t="shared" si="24"/>
        <v>41.5321452785277</v>
      </c>
      <c r="AL18">
        <f t="shared" si="8"/>
        <v>-1.3565472105791585</v>
      </c>
      <c r="AN18">
        <f t="shared" si="9"/>
        <v>97.959138217565695</v>
      </c>
      <c r="AO18">
        <f t="shared" si="9"/>
        <v>-4.8979569108782854</v>
      </c>
      <c r="AP18">
        <f t="shared" si="9"/>
        <v>-2.9706093482896896</v>
      </c>
      <c r="AQ18">
        <f t="shared" si="9"/>
        <v>-109.04836412758866</v>
      </c>
      <c r="AR18">
        <f t="shared" si="9"/>
        <v>-18.957792169190938</v>
      </c>
      <c r="AS18">
        <f t="shared" si="9"/>
        <v>6.4418568544244694</v>
      </c>
      <c r="AT18">
        <f t="shared" si="9"/>
        <v>12.120062739650129</v>
      </c>
      <c r="AU18">
        <f t="shared" si="9"/>
        <v>-0.39587257511634172</v>
      </c>
      <c r="AW18">
        <v>15</v>
      </c>
      <c r="AX18">
        <f>(R18*SUMPRODUCT(K19:$K$23, X19:$X$23)-$AZ$3*SUMPRODUCT(K18:$K$22, W19:$W$23))/Z18</f>
        <v>177.29026425390558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10"/>
        <v>8.5572000000000009E-2</v>
      </c>
      <c r="I19" s="5">
        <f t="shared" si="11"/>
        <v>1.085572</v>
      </c>
      <c r="J19">
        <f t="shared" si="12"/>
        <v>0.92117335377109955</v>
      </c>
      <c r="K19">
        <f t="shared" si="20"/>
        <v>0.26882018173936795</v>
      </c>
      <c r="L19" s="2">
        <v>16</v>
      </c>
      <c r="M19" s="6">
        <v>4.7470000000000004E-3</v>
      </c>
      <c r="O19">
        <f t="shared" si="21"/>
        <v>412.20136482252826</v>
      </c>
      <c r="P19">
        <f t="shared" si="22"/>
        <v>20.610068241126413</v>
      </c>
      <c r="Q19" s="4">
        <f t="shared" si="23"/>
        <v>12.5</v>
      </c>
      <c r="R19">
        <f t="shared" si="0"/>
        <v>100000</v>
      </c>
      <c r="S19">
        <f t="shared" si="1"/>
        <v>148.8293029198615</v>
      </c>
      <c r="U19">
        <f t="shared" si="13"/>
        <v>4.7470000000000004E-3</v>
      </c>
      <c r="V19">
        <f t="shared" si="14"/>
        <v>0.01</v>
      </c>
      <c r="W19">
        <f t="shared" si="15"/>
        <v>0.81435736213016596</v>
      </c>
      <c r="X19">
        <f t="shared" si="16"/>
        <v>3.8657543980318981E-3</v>
      </c>
      <c r="Y19">
        <f t="shared" si="17"/>
        <v>8.1435736213016606E-3</v>
      </c>
      <c r="Z19">
        <f t="shared" si="18"/>
        <v>0.80234803411083233</v>
      </c>
      <c r="AB19">
        <f t="shared" si="19"/>
        <v>144.3776319291706</v>
      </c>
      <c r="AC19">
        <f t="shared" si="2"/>
        <v>119.41289861583644</v>
      </c>
      <c r="AE19">
        <f t="shared" si="3"/>
        <v>330.72895472315753</v>
      </c>
      <c r="AF19">
        <f t="shared" si="4"/>
        <v>-16.536447736157879</v>
      </c>
      <c r="AG19">
        <f t="shared" si="4"/>
        <v>-10.029350426385404</v>
      </c>
      <c r="AH19">
        <f t="shared" si="5"/>
        <v>-386.57543980318979</v>
      </c>
      <c r="AI19">
        <f t="shared" si="6"/>
        <v>-82.41228324257554</v>
      </c>
      <c r="AJ19">
        <f t="shared" si="7"/>
        <v>24.964733313334165</v>
      </c>
      <c r="AK19">
        <f t="shared" si="24"/>
        <v>39.240763927334527</v>
      </c>
      <c r="AL19">
        <f t="shared" si="8"/>
        <v>-18.206786001906849</v>
      </c>
      <c r="AN19">
        <f t="shared" si="9"/>
        <v>88.906617715150404</v>
      </c>
      <c r="AO19">
        <f t="shared" si="9"/>
        <v>-4.4453308857575209</v>
      </c>
      <c r="AP19">
        <f t="shared" si="9"/>
        <v>-2.6960918043487316</v>
      </c>
      <c r="AQ19">
        <f t="shared" si="9"/>
        <v>-103.91927998386957</v>
      </c>
      <c r="AR19">
        <f t="shared" si="9"/>
        <v>-22.154084958825425</v>
      </c>
      <c r="AS19">
        <f t="shared" si="9"/>
        <v>6.7110241463653431</v>
      </c>
      <c r="AT19">
        <f t="shared" si="9"/>
        <v>10.548709290537701</v>
      </c>
      <c r="AU19">
        <f t="shared" si="9"/>
        <v>-4.8943515219223794</v>
      </c>
      <c r="AW19">
        <v>16</v>
      </c>
      <c r="AX19">
        <f>(R19*SUMPRODUCT(K20:$K$23, X20:$X$23)-$AZ$3*SUMPRODUCT(K19:$K$22, W20:$W$23))/Z19</f>
        <v>148.8293029198615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10"/>
        <v>8.5572000000000009E-2</v>
      </c>
      <c r="I20" s="5">
        <f t="shared" si="11"/>
        <v>1.085572</v>
      </c>
      <c r="J20">
        <f t="shared" si="12"/>
        <v>0.92117335377109955</v>
      </c>
      <c r="K20">
        <f t="shared" si="20"/>
        <v>0.24762998837421007</v>
      </c>
      <c r="L20" s="2">
        <v>17</v>
      </c>
      <c r="M20" s="6">
        <v>4.9870000000000001E-3</v>
      </c>
      <c r="O20">
        <f t="shared" si="21"/>
        <v>412.20136482252826</v>
      </c>
      <c r="P20">
        <f t="shared" si="22"/>
        <v>20.610068241126413</v>
      </c>
      <c r="Q20" s="4">
        <f t="shared" si="23"/>
        <v>12.5</v>
      </c>
      <c r="R20">
        <f t="shared" si="0"/>
        <v>100000</v>
      </c>
      <c r="S20">
        <f t="shared" si="1"/>
        <v>116.39128200682615</v>
      </c>
      <c r="U20">
        <f t="shared" si="13"/>
        <v>4.9870000000000001E-3</v>
      </c>
      <c r="V20">
        <f t="shared" si="14"/>
        <v>0.01</v>
      </c>
      <c r="W20">
        <f t="shared" si="15"/>
        <v>0.80234803411083233</v>
      </c>
      <c r="X20">
        <f t="shared" si="16"/>
        <v>4.0013096461107211E-3</v>
      </c>
      <c r="Y20">
        <f t="shared" si="17"/>
        <v>8.0234803411083234E-3</v>
      </c>
      <c r="Z20">
        <f t="shared" si="18"/>
        <v>0.79032324412361332</v>
      </c>
      <c r="AB20">
        <f t="shared" si="19"/>
        <v>119.41289861583644</v>
      </c>
      <c r="AC20">
        <f t="shared" si="2"/>
        <v>91.986735583341186</v>
      </c>
      <c r="AE20">
        <f t="shared" si="3"/>
        <v>325.77231987872159</v>
      </c>
      <c r="AF20">
        <f t="shared" si="4"/>
        <v>-16.28861599393608</v>
      </c>
      <c r="AG20">
        <f t="shared" si="4"/>
        <v>-9.8790405515451667</v>
      </c>
      <c r="AH20">
        <f t="shared" si="5"/>
        <v>-400.1309646110721</v>
      </c>
      <c r="AI20">
        <f t="shared" si="6"/>
        <v>-100.52630127783181</v>
      </c>
      <c r="AJ20">
        <f t="shared" si="7"/>
        <v>27.426163032495253</v>
      </c>
      <c r="AK20">
        <f t="shared" si="24"/>
        <v>36.701540069183224</v>
      </c>
      <c r="AL20">
        <f t="shared" si="8"/>
        <v>-36.398598176153328</v>
      </c>
      <c r="AN20">
        <f t="shared" si="9"/>
        <v>80.670995784207278</v>
      </c>
      <c r="AO20">
        <f t="shared" si="9"/>
        <v>-4.0335497892103636</v>
      </c>
      <c r="AP20">
        <f t="shared" si="9"/>
        <v>-2.4463466969274794</v>
      </c>
      <c r="AQ20">
        <f t="shared" si="9"/>
        <v>-99.084426114801246</v>
      </c>
      <c r="AR20">
        <f t="shared" si="9"/>
        <v>-24.893326816731829</v>
      </c>
      <c r="AS20">
        <f t="shared" si="9"/>
        <v>6.7915404328859896</v>
      </c>
      <c r="AT20">
        <f t="shared" si="9"/>
        <v>9.0884019406474472</v>
      </c>
      <c r="AU20">
        <f t="shared" si="9"/>
        <v>-9.013384443198392</v>
      </c>
      <c r="AW20">
        <v>17</v>
      </c>
      <c r="AX20">
        <f>(R20*SUMPRODUCT(K21:$K$23, X21:$X$23)-$AZ$3*SUMPRODUCT(K20:$K$22, W21:$W$23))/Z20</f>
        <v>116.39128200682615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10"/>
        <v>8.5572000000000009E-2</v>
      </c>
      <c r="I21" s="5">
        <f t="shared" si="11"/>
        <v>1.085572</v>
      </c>
      <c r="J21">
        <f t="shared" si="12"/>
        <v>0.92117335377109955</v>
      </c>
      <c r="K21">
        <f t="shared" si="20"/>
        <v>0.22811014688496947</v>
      </c>
      <c r="L21" s="2">
        <v>18</v>
      </c>
      <c r="M21" s="6">
        <v>5.2249999999999996E-3</v>
      </c>
      <c r="O21">
        <f t="shared" si="21"/>
        <v>412.20136482252826</v>
      </c>
      <c r="P21">
        <f t="shared" si="22"/>
        <v>20.610068241126413</v>
      </c>
      <c r="Q21" s="4">
        <f t="shared" si="23"/>
        <v>12.5</v>
      </c>
      <c r="R21">
        <f t="shared" si="0"/>
        <v>100000</v>
      </c>
      <c r="S21">
        <f t="shared" si="1"/>
        <v>80.70306983624225</v>
      </c>
      <c r="U21">
        <f t="shared" si="13"/>
        <v>5.2249999999999996E-3</v>
      </c>
      <c r="V21">
        <f t="shared" si="14"/>
        <v>0.01</v>
      </c>
      <c r="W21">
        <f t="shared" si="15"/>
        <v>0.79032324412361332</v>
      </c>
      <c r="X21">
        <f t="shared" si="16"/>
        <v>4.129438950545879E-3</v>
      </c>
      <c r="Y21">
        <f t="shared" si="17"/>
        <v>7.9032324412361341E-3</v>
      </c>
      <c r="Z21">
        <f t="shared" si="18"/>
        <v>0.77829057273183133</v>
      </c>
      <c r="AB21">
        <f t="shared" si="19"/>
        <v>91.986735583341186</v>
      </c>
      <c r="AC21">
        <f t="shared" si="2"/>
        <v>62.810438444065959</v>
      </c>
      <c r="AE21">
        <f t="shared" si="3"/>
        <v>320.81243630856807</v>
      </c>
      <c r="AF21">
        <f t="shared" si="4"/>
        <v>-16.040621815428402</v>
      </c>
      <c r="AG21">
        <f t="shared" si="4"/>
        <v>-9.7286321591478924</v>
      </c>
      <c r="AH21">
        <f t="shared" si="5"/>
        <v>-412.94389505458793</v>
      </c>
      <c r="AI21">
        <f t="shared" si="6"/>
        <v>-117.90071272059612</v>
      </c>
      <c r="AJ21">
        <f t="shared" si="7"/>
        <v>29.176297139275228</v>
      </c>
      <c r="AK21">
        <f t="shared" si="24"/>
        <v>33.951422647144625</v>
      </c>
      <c r="AL21">
        <f t="shared" si="8"/>
        <v>-54.772992934176273</v>
      </c>
      <c r="AN21">
        <f t="shared" si="9"/>
        <v>73.180571968872371</v>
      </c>
      <c r="AO21">
        <f t="shared" si="9"/>
        <v>-3.6590285984436184</v>
      </c>
      <c r="AP21">
        <f t="shared" si="9"/>
        <v>-2.2191997108130632</v>
      </c>
      <c r="AQ21">
        <f t="shared" si="9"/>
        <v>-94.196692556153465</v>
      </c>
      <c r="AR21">
        <f t="shared" si="9"/>
        <v>-26.894348896537771</v>
      </c>
      <c r="AS21">
        <f t="shared" si="9"/>
        <v>6.6554094259995864</v>
      </c>
      <c r="AT21">
        <f t="shared" si="9"/>
        <v>7.7446640069938395</v>
      </c>
      <c r="AU21">
        <f t="shared" si="9"/>
        <v>-12.494275463544344</v>
      </c>
      <c r="AW21">
        <v>18</v>
      </c>
      <c r="AX21">
        <f>(R21*SUMPRODUCT(K22:$K$23, X22:$X$23)-$AZ$3*SUMPRODUCT(K21:$K$22, W22:$W$23))/Z21</f>
        <v>80.70306983624225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10"/>
        <v>8.5572000000000009E-2</v>
      </c>
      <c r="I22" s="5">
        <f t="shared" si="11"/>
        <v>1.085572</v>
      </c>
      <c r="J22">
        <f t="shared" si="12"/>
        <v>0.92117335377109955</v>
      </c>
      <c r="K22">
        <f t="shared" si="20"/>
        <v>0.21012898903524546</v>
      </c>
      <c r="L22" s="2">
        <v>19</v>
      </c>
      <c r="M22" s="6">
        <v>5.4879999999999998E-3</v>
      </c>
      <c r="O22">
        <f t="shared" si="21"/>
        <v>412.20136482252826</v>
      </c>
      <c r="P22">
        <f t="shared" si="22"/>
        <v>20.610068241126413</v>
      </c>
      <c r="Q22" s="4">
        <f t="shared" si="23"/>
        <v>12.5</v>
      </c>
      <c r="R22">
        <f t="shared" si="0"/>
        <v>100000</v>
      </c>
      <c r="S22">
        <f t="shared" si="1"/>
        <v>41.817466648853681</v>
      </c>
      <c r="U22">
        <f t="shared" si="13"/>
        <v>5.4879999999999998E-3</v>
      </c>
      <c r="V22">
        <f t="shared" si="14"/>
        <v>0.01</v>
      </c>
      <c r="W22">
        <f t="shared" si="15"/>
        <v>0.77829057273183133</v>
      </c>
      <c r="X22">
        <f t="shared" si="16"/>
        <v>4.27125866315229E-3</v>
      </c>
      <c r="Y22">
        <f t="shared" si="17"/>
        <v>7.7829057273183138E-3</v>
      </c>
      <c r="Z22">
        <f t="shared" si="18"/>
        <v>0.76623640834136075</v>
      </c>
      <c r="AB22">
        <f t="shared" si="19"/>
        <v>62.810438444065959</v>
      </c>
      <c r="AC22">
        <f t="shared" si="2"/>
        <v>32.042065450952286</v>
      </c>
      <c r="AE22">
        <f t="shared" si="3"/>
        <v>315.84369329502096</v>
      </c>
      <c r="AF22">
        <f t="shared" si="4"/>
        <v>-15.79218466475105</v>
      </c>
      <c r="AG22">
        <f t="shared" si="4"/>
        <v>-9.5779551042670086</v>
      </c>
      <c r="AH22">
        <f t="shared" si="5"/>
        <v>-427.12586631522902</v>
      </c>
      <c r="AI22">
        <f t="shared" si="6"/>
        <v>-136.65231278922613</v>
      </c>
      <c r="AJ22">
        <f t="shared" si="7"/>
        <v>30.768372993113672</v>
      </c>
      <c r="AK22">
        <f t="shared" si="24"/>
        <v>31.050822535045068</v>
      </c>
      <c r="AL22">
        <f t="shared" si="8"/>
        <v>-74.833117261067386</v>
      </c>
      <c r="AN22">
        <f t="shared" si="9"/>
        <v>66.367915965240883</v>
      </c>
      <c r="AO22">
        <f t="shared" si="9"/>
        <v>-3.3183957982620447</v>
      </c>
      <c r="AP22">
        <f t="shared" si="9"/>
        <v>-2.0126060230845955</v>
      </c>
      <c r="AQ22">
        <f t="shared" si="9"/>
        <v>-89.751526479622484</v>
      </c>
      <c r="AR22">
        <f t="shared" si="9"/>
        <v>-28.71461233572823</v>
      </c>
      <c r="AS22">
        <f t="shared" si="9"/>
        <v>6.4653271113023258</v>
      </c>
      <c r="AT22">
        <f t="shared" si="9"/>
        <v>6.5246779480018375</v>
      </c>
      <c r="AU22">
        <f t="shared" si="9"/>
        <v>-15.724607276424067</v>
      </c>
      <c r="AW22">
        <v>19</v>
      </c>
      <c r="AX22">
        <f>(R22*SUMPRODUCT(K23:$K$23, X23:$X$23)-$AZ$3*SUMPRODUCT(K22:$K$22, W23:$W$23))/Z22</f>
        <v>41.817466648853681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10"/>
        <v>8.5572000000000009E-2</v>
      </c>
      <c r="I23" s="5">
        <f t="shared" si="11"/>
        <v>1.085572</v>
      </c>
      <c r="J23">
        <f t="shared" si="12"/>
        <v>0.92117335377109955</v>
      </c>
      <c r="K23">
        <f t="shared" si="20"/>
        <v>0.19356522555412767</v>
      </c>
      <c r="L23" s="2">
        <v>20</v>
      </c>
      <c r="M23" s="6">
        <v>5.7670000000000004E-3</v>
      </c>
      <c r="O23">
        <f t="shared" si="21"/>
        <v>412.20136482252826</v>
      </c>
      <c r="P23">
        <f t="shared" si="22"/>
        <v>20.610068241126413</v>
      </c>
      <c r="Q23" s="4">
        <f t="shared" si="23"/>
        <v>12.5</v>
      </c>
      <c r="R23">
        <f t="shared" si="0"/>
        <v>100000</v>
      </c>
      <c r="S23">
        <f t="shared" si="1"/>
        <v>42.487364931732301</v>
      </c>
      <c r="U23">
        <f t="shared" si="13"/>
        <v>5.7670000000000004E-3</v>
      </c>
      <c r="V23">
        <f t="shared" si="14"/>
        <v>0.01</v>
      </c>
      <c r="W23">
        <f t="shared" si="15"/>
        <v>0.76623640834136075</v>
      </c>
      <c r="X23">
        <f t="shared" si="16"/>
        <v>4.4188853669046282E-3</v>
      </c>
      <c r="Y23">
        <f t="shared" si="17"/>
        <v>7.6623640834136081E-3</v>
      </c>
      <c r="Z23">
        <f t="shared" si="18"/>
        <v>0.75415515889104257</v>
      </c>
      <c r="AB23">
        <f t="shared" si="19"/>
        <v>32.042065450952286</v>
      </c>
      <c r="AC23">
        <f t="shared" si="2"/>
        <v>32.042065450952286</v>
      </c>
      <c r="AE23">
        <f t="shared" si="3"/>
        <v>310.86378578283842</v>
      </c>
      <c r="AF23">
        <f t="shared" si="4"/>
        <v>-15.543189289141921</v>
      </c>
      <c r="AG23">
        <f t="shared" si="4"/>
        <v>-9.426939486138032</v>
      </c>
      <c r="AH23">
        <f t="shared" si="5"/>
        <v>-441.88853669046284</v>
      </c>
      <c r="AI23">
        <f t="shared" si="6"/>
        <v>-155.99487968290441</v>
      </c>
      <c r="AJ23">
        <f t="shared" si="7"/>
        <v>0</v>
      </c>
      <c r="AK23">
        <f t="shared" si="24"/>
        <v>28.01307770792749</v>
      </c>
      <c r="AL23">
        <f t="shared" si="8"/>
        <v>-127.98180197497692</v>
      </c>
      <c r="AN23">
        <f t="shared" si="9"/>
        <v>60.172418811665146</v>
      </c>
      <c r="AO23">
        <f t="shared" si="9"/>
        <v>-3.0086209405832571</v>
      </c>
      <c r="AP23">
        <f t="shared" si="9"/>
        <v>-1.8247276679194206</v>
      </c>
      <c r="AQ23">
        <f t="shared" si="9"/>
        <v>-85.534254274272854</v>
      </c>
      <c r="AR23">
        <f t="shared" si="9"/>
        <v>-30.1951840711104</v>
      </c>
      <c r="AS23">
        <f t="shared" si="9"/>
        <v>0</v>
      </c>
      <c r="AT23">
        <f t="shared" si="9"/>
        <v>5.42235770500029</v>
      </c>
      <c r="AU23">
        <f t="shared" si="9"/>
        <v>-24.77282636611011</v>
      </c>
      <c r="AW23">
        <v>20</v>
      </c>
      <c r="AX23">
        <f>(R23*SUMPRODUCT(K$23:$K24, X$23:$X24)-$AZ$3*SUMPRODUCT(K$22:$K23, W$23:$W24))/Z23</f>
        <v>42.487364931732301</v>
      </c>
    </row>
    <row r="25" spans="5:50" x14ac:dyDescent="0.25">
      <c r="AN25" s="8">
        <f t="shared" ref="AN25:AU25" si="25">SUM(AN3:AN23)</f>
        <v>3538.5759008322316</v>
      </c>
      <c r="AO25" s="8">
        <f t="shared" si="25"/>
        <v>-486.07981865850786</v>
      </c>
      <c r="AP25" s="8">
        <f t="shared" si="25"/>
        <v>-194.80725935234813</v>
      </c>
      <c r="AQ25" s="8">
        <f t="shared" si="25"/>
        <v>-3105.6402089007929</v>
      </c>
      <c r="AR25" s="8">
        <f t="shared" si="25"/>
        <v>-247.9513860794178</v>
      </c>
      <c r="AS25" s="8">
        <f t="shared" si="25"/>
        <v>-122.74536340707711</v>
      </c>
      <c r="AT25" s="8">
        <f t="shared" si="25"/>
        <v>370.6967494864947</v>
      </c>
      <c r="AU25" s="9">
        <f t="shared" si="25"/>
        <v>-2.1316282072803006E-13</v>
      </c>
    </row>
    <row r="29" spans="5:50" x14ac:dyDescent="0.25">
      <c r="AE29" s="10"/>
      <c r="AF29" s="10"/>
      <c r="AG29" s="10"/>
      <c r="AH29" s="10"/>
      <c r="AI29" s="10"/>
      <c r="AJ29" s="10"/>
      <c r="AK29" s="10"/>
      <c r="AL29" s="10"/>
    </row>
  </sheetData>
  <conditionalFormatting sqref="AN25:AU25">
    <cfRule type="cellIs" dxfId="89" priority="1" operator="lessThan">
      <formula>0</formula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533354-B27A-4EA3-92AC-08C59FFD32DF}">
  <dimension ref="A1:AZ29"/>
  <sheetViews>
    <sheetView workbookViewId="0">
      <selection activeCell="J53" sqref="J53"/>
    </sheetView>
  </sheetViews>
  <sheetFormatPr defaultRowHeight="15" x14ac:dyDescent="0.25"/>
  <cols>
    <col min="3" max="3" width="9.28515625" bestFit="1" customWidth="1"/>
    <col min="6" max="9" width="9.140625" bestFit="1" customWidth="1"/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51" width="9.140625" bestFit="1" customWidth="1"/>
  </cols>
  <sheetData>
    <row r="1" spans="1:52" x14ac:dyDescent="0.25">
      <c r="A1" t="s">
        <v>44</v>
      </c>
      <c r="Q1" s="1" t="s">
        <v>1</v>
      </c>
      <c r="W1" s="1" t="s">
        <v>2</v>
      </c>
      <c r="AC1" s="1" t="s">
        <v>3</v>
      </c>
      <c r="AQ1" s="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42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11">
        <v>610.61501400252405</v>
      </c>
      <c r="K3">
        <v>1</v>
      </c>
      <c r="L3" s="2">
        <v>0</v>
      </c>
      <c r="O3">
        <f>$C$3</f>
        <v>610.61501400252405</v>
      </c>
      <c r="P3">
        <f>O3*B5</f>
        <v>488.49201120201928</v>
      </c>
      <c r="Q3" s="4">
        <f>B8</f>
        <v>100</v>
      </c>
      <c r="R3">
        <f t="shared" ref="R3:R23" si="0">$C$6</f>
        <v>100000</v>
      </c>
      <c r="S3">
        <f t="shared" ref="S3:S23" si="1">AX3</f>
        <v>0</v>
      </c>
      <c r="W3">
        <v>1</v>
      </c>
      <c r="Z3">
        <v>1</v>
      </c>
      <c r="AC3">
        <f t="shared" ref="AC3:AC23" si="2">S3*Z3</f>
        <v>0</v>
      </c>
      <c r="AE3">
        <f t="shared" ref="AE3:AE23" si="3">$Z3*O3</f>
        <v>610.61501400252405</v>
      </c>
      <c r="AF3">
        <f t="shared" ref="AF3:AG23" si="4">-$Z3*P3</f>
        <v>-488.49201120201928</v>
      </c>
      <c r="AG3">
        <f t="shared" si="4"/>
        <v>-100</v>
      </c>
      <c r="AH3">
        <f t="shared" ref="AH3:AH23" si="5">-X3*R3</f>
        <v>0</v>
      </c>
      <c r="AI3">
        <f t="shared" ref="AI3:AI23" si="6">SUM(AE3:AH3)</f>
        <v>22.123002800504764</v>
      </c>
      <c r="AJ3">
        <f t="shared" ref="AJ3:AJ23" si="7">AB3-AC3</f>
        <v>0</v>
      </c>
      <c r="AL3">
        <f t="shared" ref="AL3:AL23" si="8">SUM(AI3:AK3)</f>
        <v>22.123002800504764</v>
      </c>
      <c r="AN3">
        <f t="shared" ref="AN3:AU23" si="9">AE3*$K3</f>
        <v>610.61501400252405</v>
      </c>
      <c r="AO3">
        <f t="shared" si="9"/>
        <v>-488.49201120201928</v>
      </c>
      <c r="AP3">
        <f t="shared" si="9"/>
        <v>-100</v>
      </c>
      <c r="AQ3">
        <f t="shared" si="9"/>
        <v>0</v>
      </c>
      <c r="AR3">
        <f t="shared" si="9"/>
        <v>22.123002800504764</v>
      </c>
      <c r="AS3">
        <f t="shared" si="9"/>
        <v>0</v>
      </c>
      <c r="AT3">
        <f t="shared" si="9"/>
        <v>0</v>
      </c>
      <c r="AU3">
        <f t="shared" si="9"/>
        <v>22.123002800504764</v>
      </c>
      <c r="AW3">
        <v>0</v>
      </c>
      <c r="AX3">
        <f>(R3*SUMPRODUCT(K4:$K$23, X4:$X$23)-$AZ$3*SUMPRODUCT(K3:$K$22, W4:$W$23))/Z3</f>
        <v>0</v>
      </c>
      <c r="AZ3">
        <f>$C$6*SUMPRODUCT(K4:$K$23, X4:$X$23)/SUMPRODUCT(K3:K22, W4:W23)</f>
        <v>499.89648040733215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5">
        <f>EconomicRates!C44</f>
        <v>3.5571999999999999E-2</v>
      </c>
      <c r="G4" s="5">
        <f>EconomicRates!D44</f>
        <v>7.0000000000000007E-2</v>
      </c>
      <c r="H4" s="5">
        <f t="shared" ref="H4:H23" si="10">F4+$C$9</f>
        <v>8.5572000000000009E-2</v>
      </c>
      <c r="I4" s="5">
        <f t="shared" ref="I4:I23" si="11">1+H4</f>
        <v>1.085572</v>
      </c>
      <c r="J4">
        <f t="shared" ref="J4:J23" si="12">1/I4</f>
        <v>0.92117335377109955</v>
      </c>
      <c r="K4">
        <f>J4</f>
        <v>0.92117335377109955</v>
      </c>
      <c r="L4" s="2">
        <v>1</v>
      </c>
      <c r="M4" s="6">
        <f t="array" ref="M4:M23">Mortalities!B31:B50</f>
        <v>3.852E-3</v>
      </c>
      <c r="R4">
        <f t="shared" si="0"/>
        <v>100000</v>
      </c>
      <c r="S4">
        <f t="shared" si="1"/>
        <v>147.09810752007274</v>
      </c>
      <c r="U4">
        <f t="shared" ref="U4:U23" si="13">M4</f>
        <v>3.852E-3</v>
      </c>
      <c r="V4">
        <f t="shared" ref="V4:V23" si="14">$C$10</f>
        <v>0.01</v>
      </c>
      <c r="W4">
        <f t="shared" ref="W4:W23" si="15">Z3</f>
        <v>1</v>
      </c>
      <c r="X4">
        <f t="shared" ref="X4:X23" si="16">U4*W4</f>
        <v>3.852E-3</v>
      </c>
      <c r="Y4">
        <f t="shared" ref="Y4:Y23" si="17">V4*W4</f>
        <v>0.01</v>
      </c>
      <c r="Z4">
        <f t="shared" ref="Z4:Z23" si="18">MAX(0, W4-X4-Y4)</f>
        <v>0.98614800000000002</v>
      </c>
      <c r="AB4">
        <f t="shared" ref="AB4:AB23" si="19">AC3</f>
        <v>0</v>
      </c>
      <c r="AC4">
        <f t="shared" si="2"/>
        <v>145.06050453470471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-385.2</v>
      </c>
      <c r="AI4">
        <f t="shared" si="6"/>
        <v>-385.2</v>
      </c>
      <c r="AJ4">
        <f t="shared" si="7"/>
        <v>-145.06050453470471</v>
      </c>
      <c r="AK4">
        <f>H4*SUM(AB4, AE4:AF4)</f>
        <v>0</v>
      </c>
      <c r="AL4">
        <f t="shared" si="8"/>
        <v>-530.26050453470475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-354.83597587262756</v>
      </c>
      <c r="AR4">
        <f t="shared" si="9"/>
        <v>-354.83597587262756</v>
      </c>
      <c r="AS4">
        <f t="shared" si="9"/>
        <v>-133.62587146196174</v>
      </c>
      <c r="AT4">
        <f t="shared" si="9"/>
        <v>0</v>
      </c>
      <c r="AU4">
        <f t="shared" si="9"/>
        <v>-488.46184733458932</v>
      </c>
      <c r="AW4">
        <v>1</v>
      </c>
      <c r="AX4">
        <f>(R4*SUMPRODUCT(K5:$K$23, X5:$X$23)-$AZ$3*SUMPRODUCT(K4:$K$22, W5:$W$23))/Z4</f>
        <v>147.09810752007274</v>
      </c>
    </row>
    <row r="5" spans="1:52" x14ac:dyDescent="0.25">
      <c r="B5" s="2">
        <f>'T.26.04.A'!B5</f>
        <v>0.8</v>
      </c>
      <c r="C5" s="2">
        <f>'T.26.04.A'!C5</f>
        <v>0.05</v>
      </c>
      <c r="E5">
        <v>2005</v>
      </c>
      <c r="F5" s="5">
        <f>EconomicRates!C45</f>
        <v>3.5571999999999999E-2</v>
      </c>
      <c r="G5" s="5">
        <f>EconomicRates!D45</f>
        <v>7.0000000000000007E-2</v>
      </c>
      <c r="H5" s="5">
        <f t="shared" si="10"/>
        <v>8.5572000000000009E-2</v>
      </c>
      <c r="I5" s="5">
        <f t="shared" si="11"/>
        <v>1.085572</v>
      </c>
      <c r="J5">
        <f t="shared" si="12"/>
        <v>0.92117335377109955</v>
      </c>
      <c r="K5">
        <f t="shared" ref="K5:K23" si="20">K4*J5</f>
        <v>0.84856034769789535</v>
      </c>
      <c r="L5" s="2">
        <v>2</v>
      </c>
      <c r="M5" s="6">
        <v>4.0049999999999999E-3</v>
      </c>
      <c r="O5">
        <f t="shared" ref="O5:O23" si="21">$C$3</f>
        <v>610.61501400252405</v>
      </c>
      <c r="P5">
        <f t="shared" ref="P5:P23" si="22">O5*$C$5</f>
        <v>30.530750700126205</v>
      </c>
      <c r="Q5" s="4">
        <f t="shared" ref="Q5:Q23" si="23">$C$8</f>
        <v>12.5</v>
      </c>
      <c r="R5">
        <f t="shared" si="0"/>
        <v>100000</v>
      </c>
      <c r="S5">
        <f t="shared" si="1"/>
        <v>271.54397908940274</v>
      </c>
      <c r="U5">
        <f t="shared" si="13"/>
        <v>4.0049999999999999E-3</v>
      </c>
      <c r="V5">
        <f t="shared" si="14"/>
        <v>0.01</v>
      </c>
      <c r="W5">
        <f t="shared" si="15"/>
        <v>0.98614800000000002</v>
      </c>
      <c r="X5">
        <f t="shared" si="16"/>
        <v>3.9495227400000001E-3</v>
      </c>
      <c r="Y5">
        <f t="shared" si="17"/>
        <v>9.8614800000000006E-3</v>
      </c>
      <c r="Z5">
        <f t="shared" si="18"/>
        <v>0.97233699726</v>
      </c>
      <c r="AB5">
        <f t="shared" si="19"/>
        <v>145.06050453470471</v>
      </c>
      <c r="AC5">
        <f t="shared" si="2"/>
        <v>264.0322572518221</v>
      </c>
      <c r="AE5">
        <f t="shared" si="3"/>
        <v>593.72356919708704</v>
      </c>
      <c r="AF5">
        <f t="shared" si="4"/>
        <v>-29.686178459854357</v>
      </c>
      <c r="AG5">
        <f t="shared" si="4"/>
        <v>-12.15421246575</v>
      </c>
      <c r="AH5">
        <f t="shared" si="5"/>
        <v>-394.95227399999999</v>
      </c>
      <c r="AI5">
        <f t="shared" si="6"/>
        <v>156.93090427148275</v>
      </c>
      <c r="AJ5">
        <f t="shared" si="7"/>
        <v>-118.9717527171174</v>
      </c>
      <c r="AK5">
        <f>H5*SUM(AB5, AE5:AF5)</f>
        <v>60.678925094210236</v>
      </c>
      <c r="AL5">
        <f t="shared" si="8"/>
        <v>98.638076648575577</v>
      </c>
      <c r="AN5">
        <f t="shared" si="9"/>
        <v>503.81027831431561</v>
      </c>
      <c r="AO5">
        <f t="shared" si="9"/>
        <v>-25.190513915715783</v>
      </c>
      <c r="AP5">
        <f t="shared" si="9"/>
        <v>-10.313582755930913</v>
      </c>
      <c r="AQ5">
        <f t="shared" si="9"/>
        <v>-335.14083894951443</v>
      </c>
      <c r="AR5">
        <f t="shared" si="9"/>
        <v>133.16534269315454</v>
      </c>
      <c r="AS5">
        <f t="shared" si="9"/>
        <v>-100.95471185186517</v>
      </c>
      <c r="AT5">
        <f t="shared" si="9"/>
        <v>51.489729775877585</v>
      </c>
      <c r="AU5">
        <f t="shared" si="9"/>
        <v>83.70036061716695</v>
      </c>
      <c r="AW5">
        <v>2</v>
      </c>
      <c r="AX5">
        <f>(R5*SUMPRODUCT(K6:$K$23, X6:$X$23)-$AZ$3*SUMPRODUCT(K5:$K$22, W6:$W$23))/Z5</f>
        <v>271.54397908940274</v>
      </c>
    </row>
    <row r="6" spans="1:52" x14ac:dyDescent="0.25">
      <c r="A6" t="s">
        <v>16</v>
      </c>
      <c r="C6" s="2">
        <f>'T.26.04.B'!C6</f>
        <v>100000</v>
      </c>
      <c r="E6">
        <v>2006</v>
      </c>
      <c r="F6" s="5">
        <f>EconomicRates!C46</f>
        <v>3.5571999999999999E-2</v>
      </c>
      <c r="G6" s="5">
        <f>EconomicRates!D46</f>
        <v>7.0000000000000007E-2</v>
      </c>
      <c r="H6" s="5">
        <f t="shared" si="10"/>
        <v>8.5572000000000009E-2</v>
      </c>
      <c r="I6" s="5">
        <f t="shared" si="11"/>
        <v>1.085572</v>
      </c>
      <c r="J6">
        <f t="shared" si="12"/>
        <v>0.92117335377109955</v>
      </c>
      <c r="K6">
        <f t="shared" si="20"/>
        <v>0.78167118136604063</v>
      </c>
      <c r="L6" s="2">
        <v>3</v>
      </c>
      <c r="M6" s="6">
        <v>4.1640000000000002E-3</v>
      </c>
      <c r="O6">
        <f t="shared" si="21"/>
        <v>610.61501400252405</v>
      </c>
      <c r="P6">
        <f t="shared" si="22"/>
        <v>30.530750700126205</v>
      </c>
      <c r="Q6" s="4">
        <f t="shared" si="23"/>
        <v>12.5</v>
      </c>
      <c r="R6">
        <f t="shared" si="0"/>
        <v>100000</v>
      </c>
      <c r="S6">
        <f t="shared" si="1"/>
        <v>375.56797519666992</v>
      </c>
      <c r="U6">
        <f t="shared" si="13"/>
        <v>4.1640000000000002E-3</v>
      </c>
      <c r="V6">
        <f t="shared" si="14"/>
        <v>0.01</v>
      </c>
      <c r="W6">
        <f t="shared" si="15"/>
        <v>0.97233699726</v>
      </c>
      <c r="X6">
        <f t="shared" si="16"/>
        <v>4.0488112565906405E-3</v>
      </c>
      <c r="Y6">
        <f t="shared" si="17"/>
        <v>9.7233699725999996E-3</v>
      </c>
      <c r="Z6">
        <f t="shared" si="18"/>
        <v>0.95856481603080934</v>
      </c>
      <c r="AB6">
        <f t="shared" si="19"/>
        <v>264.0322572518221</v>
      </c>
      <c r="AC6">
        <f t="shared" si="2"/>
        <v>360.00624705145947</v>
      </c>
      <c r="AE6">
        <f t="shared" si="3"/>
        <v>585.31406856297951</v>
      </c>
      <c r="AF6">
        <f t="shared" si="4"/>
        <v>-29.265703428148978</v>
      </c>
      <c r="AG6">
        <f t="shared" si="4"/>
        <v>-11.982060200385117</v>
      </c>
      <c r="AH6">
        <f t="shared" si="5"/>
        <v>-404.88112565906403</v>
      </c>
      <c r="AI6">
        <f t="shared" si="6"/>
        <v>139.18517927538136</v>
      </c>
      <c r="AJ6">
        <f t="shared" si="7"/>
        <v>-95.973989799637366</v>
      </c>
      <c r="AK6">
        <f>H6*SUM(AB6, AE6:AF6)</f>
        <v>70.17593901887065</v>
      </c>
      <c r="AL6">
        <f t="shared" si="8"/>
        <v>113.38712849461464</v>
      </c>
      <c r="AN6">
        <f t="shared" si="9"/>
        <v>457.5231394437879</v>
      </c>
      <c r="AO6">
        <f t="shared" si="9"/>
        <v>-22.876156972189396</v>
      </c>
      <c r="AP6">
        <f t="shared" si="9"/>
        <v>-9.3660311520340525</v>
      </c>
      <c r="AQ6">
        <f t="shared" si="9"/>
        <v>-316.48390780673293</v>
      </c>
      <c r="AR6">
        <f t="shared" si="9"/>
        <v>108.79704351283151</v>
      </c>
      <c r="AS6">
        <f t="shared" si="9"/>
        <v>-75.020101987094876</v>
      </c>
      <c r="AT6">
        <f t="shared" si="9"/>
        <v>54.854509156351845</v>
      </c>
      <c r="AU6">
        <f t="shared" si="9"/>
        <v>88.63145068208847</v>
      </c>
      <c r="AW6">
        <v>3</v>
      </c>
      <c r="AX6">
        <f>(R6*SUMPRODUCT(K7:$K$23, X7:$X$23)-$AZ$3*SUMPRODUCT(K6:$K$22, W7:$W$23))/Z6</f>
        <v>375.56797519666992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5">
        <f>EconomicRates!C47</f>
        <v>3.5571999999999999E-2</v>
      </c>
      <c r="G7" s="5">
        <f>EconomicRates!D47</f>
        <v>7.0000000000000007E-2</v>
      </c>
      <c r="H7" s="5">
        <f t="shared" si="10"/>
        <v>8.5572000000000009E-2</v>
      </c>
      <c r="I7" s="5">
        <f t="shared" si="11"/>
        <v>1.085572</v>
      </c>
      <c r="J7">
        <f t="shared" si="12"/>
        <v>0.92117335377109955</v>
      </c>
      <c r="K7">
        <f t="shared" si="20"/>
        <v>0.72005466368517301</v>
      </c>
      <c r="L7" s="2">
        <v>4</v>
      </c>
      <c r="M7" s="6">
        <v>4.3350000000000003E-3</v>
      </c>
      <c r="O7">
        <f t="shared" si="21"/>
        <v>610.61501400252405</v>
      </c>
      <c r="P7">
        <f t="shared" si="22"/>
        <v>30.530750700126205</v>
      </c>
      <c r="Q7" s="4">
        <f t="shared" si="23"/>
        <v>12.5</v>
      </c>
      <c r="R7">
        <f t="shared" si="0"/>
        <v>100000</v>
      </c>
      <c r="S7">
        <f t="shared" si="1"/>
        <v>460.78429374064439</v>
      </c>
      <c r="U7">
        <f t="shared" si="13"/>
        <v>4.3350000000000003E-3</v>
      </c>
      <c r="V7">
        <f t="shared" si="14"/>
        <v>0.01</v>
      </c>
      <c r="W7">
        <f t="shared" si="15"/>
        <v>0.95856481603080934</v>
      </c>
      <c r="X7">
        <f t="shared" si="16"/>
        <v>4.155378477493559E-3</v>
      </c>
      <c r="Y7">
        <f t="shared" si="17"/>
        <v>9.5856481603080936E-3</v>
      </c>
      <c r="Z7">
        <f t="shared" si="18"/>
        <v>0.94482378939300771</v>
      </c>
      <c r="AB7">
        <f t="shared" si="19"/>
        <v>360.00624705145947</v>
      </c>
      <c r="AC7">
        <f t="shared" si="2"/>
        <v>435.35996250481639</v>
      </c>
      <c r="AE7">
        <f t="shared" si="3"/>
        <v>576.92359139012922</v>
      </c>
      <c r="AF7">
        <f t="shared" si="4"/>
        <v>-28.846179569506464</v>
      </c>
      <c r="AG7">
        <f t="shared" si="4"/>
        <v>-11.810297367412597</v>
      </c>
      <c r="AH7">
        <f t="shared" si="5"/>
        <v>-415.53784774935588</v>
      </c>
      <c r="AI7">
        <f t="shared" si="6"/>
        <v>120.72926670385431</v>
      </c>
      <c r="AJ7">
        <f t="shared" si="7"/>
        <v>-75.353715453356926</v>
      </c>
      <c r="AK7">
        <f>H7*SUM(AB7, AE7:AF7)</f>
        <v>77.706534857001827</v>
      </c>
      <c r="AL7">
        <f t="shared" si="8"/>
        <v>123.08208610749921</v>
      </c>
      <c r="AN7">
        <f t="shared" si="9"/>
        <v>415.41652257046167</v>
      </c>
      <c r="AO7">
        <f t="shared" si="9"/>
        <v>-20.770826128523087</v>
      </c>
      <c r="AP7">
        <f t="shared" si="9"/>
        <v>-8.5040596989141619</v>
      </c>
      <c r="AQ7">
        <f t="shared" si="9"/>
        <v>-299.20996520962308</v>
      </c>
      <c r="AR7">
        <f t="shared" si="9"/>
        <v>86.931671533401371</v>
      </c>
      <c r="AS7">
        <f t="shared" si="9"/>
        <v>-54.258794238195144</v>
      </c>
      <c r="AT7">
        <f t="shared" si="9"/>
        <v>55.952952822598625</v>
      </c>
      <c r="AU7">
        <f t="shared" si="9"/>
        <v>88.625830117804853</v>
      </c>
      <c r="AW7">
        <v>4</v>
      </c>
      <c r="AX7">
        <f>(R7*SUMPRODUCT(K8:$K$23, X8:$X$23)-$AZ$3*SUMPRODUCT(K7:$K$22, W8:$W$23))/Z7</f>
        <v>460.78429374064439</v>
      </c>
    </row>
    <row r="8" spans="1:52" x14ac:dyDescent="0.25">
      <c r="B8" s="2">
        <f>'T.26.04.A'!B8</f>
        <v>100</v>
      </c>
      <c r="C8" s="2">
        <f>'T.26.04.A'!C8</f>
        <v>12.5</v>
      </c>
      <c r="E8">
        <v>2008</v>
      </c>
      <c r="F8" s="5">
        <f>EconomicRates!C48</f>
        <v>3.5571999999999999E-2</v>
      </c>
      <c r="G8" s="5">
        <f>EconomicRates!D48</f>
        <v>7.0000000000000007E-2</v>
      </c>
      <c r="H8" s="5">
        <f t="shared" si="10"/>
        <v>8.5572000000000009E-2</v>
      </c>
      <c r="I8" s="5">
        <f t="shared" si="11"/>
        <v>1.085572</v>
      </c>
      <c r="J8">
        <f t="shared" si="12"/>
        <v>0.92117335377109955</v>
      </c>
      <c r="K8">
        <f t="shared" si="20"/>
        <v>0.66329516944539202</v>
      </c>
      <c r="L8" s="2">
        <v>5</v>
      </c>
      <c r="M8" s="6">
        <v>4.522E-3</v>
      </c>
      <c r="O8">
        <f t="shared" si="21"/>
        <v>610.61501400252405</v>
      </c>
      <c r="P8">
        <f t="shared" si="22"/>
        <v>30.530750700126205</v>
      </c>
      <c r="Q8" s="4">
        <f t="shared" si="23"/>
        <v>12.5</v>
      </c>
      <c r="R8">
        <f t="shared" si="0"/>
        <v>100000</v>
      </c>
      <c r="S8">
        <f t="shared" si="1"/>
        <v>528.4694434523567</v>
      </c>
      <c r="U8">
        <f t="shared" si="13"/>
        <v>4.522E-3</v>
      </c>
      <c r="V8">
        <f t="shared" si="14"/>
        <v>0.01</v>
      </c>
      <c r="W8">
        <f t="shared" si="15"/>
        <v>0.94482378939300771</v>
      </c>
      <c r="X8">
        <f t="shared" si="16"/>
        <v>4.2724931756351805E-3</v>
      </c>
      <c r="Y8">
        <f t="shared" si="17"/>
        <v>9.4482378939300775E-3</v>
      </c>
      <c r="Z8">
        <f t="shared" si="18"/>
        <v>0.93110305832344242</v>
      </c>
      <c r="AB8">
        <f t="shared" si="19"/>
        <v>435.35996250481639</v>
      </c>
      <c r="AC8">
        <f t="shared" si="2"/>
        <v>492.05951502897682</v>
      </c>
      <c r="AE8">
        <f t="shared" si="3"/>
        <v>568.54550699596177</v>
      </c>
      <c r="AF8">
        <f t="shared" si="4"/>
        <v>-28.427275349798091</v>
      </c>
      <c r="AG8">
        <f t="shared" si="4"/>
        <v>-11.63878822904303</v>
      </c>
      <c r="AH8">
        <f t="shared" si="5"/>
        <v>-427.24931756351805</v>
      </c>
      <c r="AI8">
        <f t="shared" si="6"/>
        <v>101.23012585360266</v>
      </c>
      <c r="AJ8">
        <f t="shared" si="7"/>
        <v>-56.699552524160424</v>
      </c>
      <c r="AK8">
        <f t="shared" ref="AK8:AK23" si="24">H8*SUM(AB8:AB8, AE8:AF8)</f>
        <v>83.473620029887684</v>
      </c>
      <c r="AL8">
        <f t="shared" si="8"/>
        <v>128.00419335932992</v>
      </c>
      <c r="AN8">
        <f t="shared" si="9"/>
        <v>377.1134884003028</v>
      </c>
      <c r="AO8">
        <f t="shared" si="9"/>
        <v>-18.855674420015141</v>
      </c>
      <c r="AP8">
        <f t="shared" si="9"/>
        <v>-7.7199520105221309</v>
      </c>
      <c r="AQ8">
        <f t="shared" si="9"/>
        <v>-283.3924084887218</v>
      </c>
      <c r="AR8">
        <f t="shared" si="9"/>
        <v>67.145453481043731</v>
      </c>
      <c r="AS8">
        <f t="shared" si="9"/>
        <v>-37.608539298990891</v>
      </c>
      <c r="AT8">
        <f t="shared" si="9"/>
        <v>55.367648941944623</v>
      </c>
      <c r="AU8">
        <f t="shared" si="9"/>
        <v>84.904563123997463</v>
      </c>
      <c r="AW8">
        <v>5</v>
      </c>
      <c r="AX8">
        <f>(R8*SUMPRODUCT(K9:$K$23, X9:$X$23)-$AZ$3*SUMPRODUCT(K8:$K$22, W9:$W$23))/Z8</f>
        <v>528.4694434523567</v>
      </c>
    </row>
    <row r="9" spans="1:52" x14ac:dyDescent="0.25">
      <c r="A9" t="s">
        <v>39</v>
      </c>
      <c r="C9" s="2">
        <f>'T.26.04.A'!C9</f>
        <v>0.05</v>
      </c>
      <c r="E9">
        <v>2009</v>
      </c>
      <c r="F9" s="5">
        <f>EconomicRates!C49</f>
        <v>3.5571999999999999E-2</v>
      </c>
      <c r="G9" s="5">
        <f>EconomicRates!D49</f>
        <v>7.0000000000000007E-2</v>
      </c>
      <c r="H9" s="5">
        <f t="shared" si="10"/>
        <v>8.5572000000000009E-2</v>
      </c>
      <c r="I9" s="5">
        <f t="shared" si="11"/>
        <v>1.085572</v>
      </c>
      <c r="J9">
        <f t="shared" si="12"/>
        <v>0.92117335377109955</v>
      </c>
      <c r="K9">
        <f t="shared" si="20"/>
        <v>0.61100983577818146</v>
      </c>
      <c r="L9" s="2">
        <v>6</v>
      </c>
      <c r="M9" s="6">
        <v>4.7470000000000004E-3</v>
      </c>
      <c r="O9">
        <f t="shared" si="21"/>
        <v>610.61501400252405</v>
      </c>
      <c r="P9">
        <f t="shared" si="22"/>
        <v>30.530750700126205</v>
      </c>
      <c r="Q9" s="4">
        <f t="shared" si="23"/>
        <v>12.5</v>
      </c>
      <c r="R9">
        <f t="shared" si="0"/>
        <v>100000</v>
      </c>
      <c r="S9">
        <f t="shared" si="1"/>
        <v>578.5336305348884</v>
      </c>
      <c r="U9">
        <f t="shared" si="13"/>
        <v>4.7470000000000004E-3</v>
      </c>
      <c r="V9">
        <f t="shared" si="14"/>
        <v>0.01</v>
      </c>
      <c r="W9">
        <f t="shared" si="15"/>
        <v>0.93110305832344242</v>
      </c>
      <c r="X9">
        <f t="shared" si="16"/>
        <v>4.4199462178613818E-3</v>
      </c>
      <c r="Y9">
        <f t="shared" si="17"/>
        <v>9.311030583234424E-3</v>
      </c>
      <c r="Z9">
        <f t="shared" si="18"/>
        <v>0.91737208152234662</v>
      </c>
      <c r="AB9">
        <f t="shared" si="19"/>
        <v>492.05951502897682</v>
      </c>
      <c r="AC9">
        <f t="shared" si="2"/>
        <v>530.73060087447084</v>
      </c>
      <c r="AE9">
        <f t="shared" si="3"/>
        <v>560.16116640429232</v>
      </c>
      <c r="AF9">
        <f t="shared" si="4"/>
        <v>-28.008058320214619</v>
      </c>
      <c r="AG9">
        <f t="shared" si="4"/>
        <v>-11.467151019029332</v>
      </c>
      <c r="AH9">
        <f t="shared" si="5"/>
        <v>-441.99462178613817</v>
      </c>
      <c r="AI9">
        <f t="shared" si="6"/>
        <v>78.691335278910174</v>
      </c>
      <c r="AJ9">
        <f t="shared" si="7"/>
        <v>-38.671085845494019</v>
      </c>
      <c r="AK9">
        <f t="shared" si="24"/>
        <v>87.643922585030325</v>
      </c>
      <c r="AL9">
        <f t="shared" si="8"/>
        <v>127.66417201844648</v>
      </c>
      <c r="AN9">
        <f t="shared" si="9"/>
        <v>342.26398229400121</v>
      </c>
      <c r="AO9">
        <f t="shared" si="9"/>
        <v>-17.113199114700063</v>
      </c>
      <c r="AP9">
        <f t="shared" si="9"/>
        <v>-7.0065420609807187</v>
      </c>
      <c r="AQ9">
        <f t="shared" si="9"/>
        <v>-270.0630612723877</v>
      </c>
      <c r="AR9">
        <f t="shared" si="9"/>
        <v>48.081179845932724</v>
      </c>
      <c r="AS9">
        <f t="shared" si="9"/>
        <v>-23.628413811819257</v>
      </c>
      <c r="AT9">
        <f t="shared" si="9"/>
        <v>53.55129874563503</v>
      </c>
      <c r="AU9">
        <f t="shared" si="9"/>
        <v>78.004064779748489</v>
      </c>
      <c r="AW9">
        <v>6</v>
      </c>
      <c r="AX9">
        <f>(R9*SUMPRODUCT(K10:$K$23, X10:$X$23)-$AZ$3*SUMPRODUCT(K9:$K$22, W10:$W$23))/Z9</f>
        <v>578.5336305348884</v>
      </c>
    </row>
    <row r="10" spans="1:52" x14ac:dyDescent="0.25">
      <c r="A10" t="s">
        <v>19</v>
      </c>
      <c r="C10" s="2">
        <f>'T.26.04.A'!C10</f>
        <v>0.01</v>
      </c>
      <c r="E10">
        <v>2010</v>
      </c>
      <c r="F10" s="5">
        <f>EconomicRates!C50</f>
        <v>3.5571999999999999E-2</v>
      </c>
      <c r="G10" s="5">
        <f>EconomicRates!D50</f>
        <v>7.0000000000000007E-2</v>
      </c>
      <c r="H10" s="5">
        <f t="shared" si="10"/>
        <v>8.5572000000000009E-2</v>
      </c>
      <c r="I10" s="5">
        <f t="shared" si="11"/>
        <v>1.085572</v>
      </c>
      <c r="J10">
        <f t="shared" si="12"/>
        <v>0.92117335377109955</v>
      </c>
      <c r="K10">
        <f t="shared" si="20"/>
        <v>0.5628459796109162</v>
      </c>
      <c r="L10" s="2">
        <v>7</v>
      </c>
      <c r="M10" s="6">
        <v>4.9870000000000001E-3</v>
      </c>
      <c r="O10">
        <f t="shared" si="21"/>
        <v>610.61501400252405</v>
      </c>
      <c r="P10">
        <f t="shared" si="22"/>
        <v>30.530750700126205</v>
      </c>
      <c r="Q10" s="4">
        <f t="shared" si="23"/>
        <v>12.5</v>
      </c>
      <c r="R10">
        <f t="shared" si="0"/>
        <v>100000</v>
      </c>
      <c r="S10">
        <f t="shared" si="1"/>
        <v>612.46298972978036</v>
      </c>
      <c r="U10">
        <f t="shared" si="13"/>
        <v>4.9870000000000001E-3</v>
      </c>
      <c r="V10">
        <f t="shared" si="14"/>
        <v>0.01</v>
      </c>
      <c r="W10">
        <f t="shared" si="15"/>
        <v>0.91737208152234662</v>
      </c>
      <c r="X10">
        <f t="shared" si="16"/>
        <v>4.5749345705519426E-3</v>
      </c>
      <c r="Y10">
        <f t="shared" si="17"/>
        <v>9.1737208152234666E-3</v>
      </c>
      <c r="Z10">
        <f t="shared" si="18"/>
        <v>0.90362342613657121</v>
      </c>
      <c r="AB10">
        <f t="shared" si="19"/>
        <v>530.73060087447084</v>
      </c>
      <c r="AC10">
        <f t="shared" si="2"/>
        <v>553.43590516147174</v>
      </c>
      <c r="AE10">
        <f t="shared" si="3"/>
        <v>551.76603100339116</v>
      </c>
      <c r="AF10">
        <f t="shared" si="4"/>
        <v>-27.588301550169561</v>
      </c>
      <c r="AG10">
        <f t="shared" si="4"/>
        <v>-11.29529282670714</v>
      </c>
      <c r="AH10">
        <f t="shared" si="5"/>
        <v>-457.49345705519426</v>
      </c>
      <c r="AI10">
        <f t="shared" si="6"/>
        <v>55.388979571320135</v>
      </c>
      <c r="AJ10">
        <f t="shared" si="7"/>
        <v>-22.705304287000899</v>
      </c>
      <c r="AK10">
        <f t="shared" si="24"/>
        <v>90.270615642801317</v>
      </c>
      <c r="AL10">
        <f t="shared" si="8"/>
        <v>122.95429092712055</v>
      </c>
      <c r="AN10">
        <f t="shared" si="9"/>
        <v>310.55929223613089</v>
      </c>
      <c r="AO10">
        <f t="shared" si="9"/>
        <v>-15.527964611806544</v>
      </c>
      <c r="AP10">
        <f t="shared" si="9"/>
        <v>-6.357510156040135</v>
      </c>
      <c r="AQ10">
        <f t="shared" si="9"/>
        <v>-257.49835300181542</v>
      </c>
      <c r="AR10">
        <f t="shared" si="9"/>
        <v>31.175464466468707</v>
      </c>
      <c r="AS10">
        <f t="shared" si="9"/>
        <v>-12.779589233780957</v>
      </c>
      <c r="AT10">
        <f t="shared" si="9"/>
        <v>50.808453091553005</v>
      </c>
      <c r="AU10">
        <f t="shared" si="9"/>
        <v>69.204328324240748</v>
      </c>
      <c r="AW10">
        <v>7</v>
      </c>
      <c r="AX10">
        <f>(R10*SUMPRODUCT(K11:$K$23, X11:$X$23)-$AZ$3*SUMPRODUCT(K10:$K$22, W11:$W$23))/Z10</f>
        <v>612.46298972978036</v>
      </c>
    </row>
    <row r="11" spans="1:52" x14ac:dyDescent="0.25">
      <c r="A11" t="s">
        <v>33</v>
      </c>
      <c r="C11" s="7">
        <f>AU25</f>
        <v>-5.5422333389287814E-13</v>
      </c>
      <c r="E11">
        <v>2011</v>
      </c>
      <c r="F11" s="5">
        <f>EconomicRates!C51</f>
        <v>3.5571999999999999E-2</v>
      </c>
      <c r="G11" s="5">
        <f>EconomicRates!D51</f>
        <v>7.0000000000000007E-2</v>
      </c>
      <c r="H11" s="5">
        <f t="shared" si="10"/>
        <v>8.5572000000000009E-2</v>
      </c>
      <c r="I11" s="5">
        <f t="shared" si="11"/>
        <v>1.085572</v>
      </c>
      <c r="J11">
        <f t="shared" si="12"/>
        <v>0.92117335377109955</v>
      </c>
      <c r="K11">
        <f t="shared" si="20"/>
        <v>0.51847871869476758</v>
      </c>
      <c r="L11" s="2">
        <v>8</v>
      </c>
      <c r="M11" s="6">
        <v>5.2249999999999996E-3</v>
      </c>
      <c r="O11">
        <f t="shared" si="21"/>
        <v>610.61501400252405</v>
      </c>
      <c r="P11">
        <f t="shared" si="22"/>
        <v>30.530750700126205</v>
      </c>
      <c r="Q11" s="4">
        <f t="shared" si="23"/>
        <v>12.5</v>
      </c>
      <c r="R11">
        <f t="shared" si="0"/>
        <v>100000</v>
      </c>
      <c r="S11">
        <f t="shared" si="1"/>
        <v>632.5532059919052</v>
      </c>
      <c r="U11">
        <f t="shared" si="13"/>
        <v>5.2249999999999996E-3</v>
      </c>
      <c r="V11">
        <f t="shared" si="14"/>
        <v>0.01</v>
      </c>
      <c r="W11">
        <f t="shared" si="15"/>
        <v>0.90362342613657121</v>
      </c>
      <c r="X11">
        <f t="shared" si="16"/>
        <v>4.7214324015635838E-3</v>
      </c>
      <c r="Y11">
        <f t="shared" si="17"/>
        <v>9.0362342613657127E-3</v>
      </c>
      <c r="Z11">
        <f t="shared" si="18"/>
        <v>0.88986575947364199</v>
      </c>
      <c r="AB11">
        <f t="shared" si="19"/>
        <v>553.43590516147174</v>
      </c>
      <c r="AC11">
        <f t="shared" si="2"/>
        <v>562.88743905747378</v>
      </c>
      <c r="AE11">
        <f t="shared" si="3"/>
        <v>543.36539318136465</v>
      </c>
      <c r="AF11">
        <f t="shared" si="4"/>
        <v>-27.168269659068233</v>
      </c>
      <c r="AG11">
        <f t="shared" si="4"/>
        <v>-11.123321993420525</v>
      </c>
      <c r="AH11">
        <f t="shared" si="5"/>
        <v>-472.14324015635839</v>
      </c>
      <c r="AI11">
        <f t="shared" si="6"/>
        <v>32.930561372517559</v>
      </c>
      <c r="AJ11">
        <f t="shared" si="7"/>
        <v>-9.4515338960020472</v>
      </c>
      <c r="AK11">
        <f t="shared" si="24"/>
        <v>91.530637530527414</v>
      </c>
      <c r="AL11">
        <f t="shared" si="8"/>
        <v>115.00966500704293</v>
      </c>
      <c r="AN11">
        <f t="shared" si="9"/>
        <v>281.72339283975253</v>
      </c>
      <c r="AO11">
        <f t="shared" si="9"/>
        <v>-14.086169641987627</v>
      </c>
      <c r="AP11">
        <f t="shared" si="9"/>
        <v>-5.7672057347780017</v>
      </c>
      <c r="AQ11">
        <f t="shared" si="9"/>
        <v>-244.79622219666464</v>
      </c>
      <c r="AR11">
        <f t="shared" si="9"/>
        <v>17.07379526632231</v>
      </c>
      <c r="AS11">
        <f t="shared" si="9"/>
        <v>-4.9004191840993059</v>
      </c>
      <c r="AT11">
        <f t="shared" si="9"/>
        <v>47.456687668143061</v>
      </c>
      <c r="AU11">
        <f t="shared" si="9"/>
        <v>59.630063750366062</v>
      </c>
      <c r="AW11">
        <v>8</v>
      </c>
      <c r="AX11">
        <f>(R11*SUMPRODUCT(K12:$K$23, X12:$X$23)-$AZ$3*SUMPRODUCT(K11:$K$22, W12:$W$23))/Z11</f>
        <v>632.5532059919052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f>EconomicRates!C52</f>
        <v>3.5571999999999999E-2</v>
      </c>
      <c r="G12" s="5">
        <f>EconomicRates!D52</f>
        <v>7.0000000000000007E-2</v>
      </c>
      <c r="H12" s="5">
        <f t="shared" si="10"/>
        <v>8.5572000000000009E-2</v>
      </c>
      <c r="I12" s="5">
        <f t="shared" si="11"/>
        <v>1.085572</v>
      </c>
      <c r="J12">
        <f t="shared" si="12"/>
        <v>0.92117335377109955</v>
      </c>
      <c r="K12">
        <f t="shared" si="20"/>
        <v>0.47760878015900154</v>
      </c>
      <c r="L12" s="2">
        <v>9</v>
      </c>
      <c r="M12" s="6">
        <v>5.4879999999999998E-3</v>
      </c>
      <c r="O12">
        <f t="shared" si="21"/>
        <v>610.61501400252405</v>
      </c>
      <c r="P12">
        <f t="shared" si="22"/>
        <v>30.530750700126205</v>
      </c>
      <c r="Q12" s="4">
        <f t="shared" si="23"/>
        <v>12.5</v>
      </c>
      <c r="R12">
        <f t="shared" si="0"/>
        <v>100000</v>
      </c>
      <c r="S12">
        <f t="shared" si="1"/>
        <v>639.53226987813514</v>
      </c>
      <c r="U12">
        <f t="shared" si="13"/>
        <v>5.4879999999999998E-3</v>
      </c>
      <c r="V12">
        <f t="shared" si="14"/>
        <v>0.01</v>
      </c>
      <c r="W12">
        <f t="shared" si="15"/>
        <v>0.88986575947364199</v>
      </c>
      <c r="X12">
        <f t="shared" si="16"/>
        <v>4.8835832879913473E-3</v>
      </c>
      <c r="Y12">
        <f t="shared" si="17"/>
        <v>8.8986575947364206E-3</v>
      </c>
      <c r="Z12">
        <f t="shared" si="18"/>
        <v>0.87608351859091427</v>
      </c>
      <c r="AB12">
        <f t="shared" si="19"/>
        <v>562.88743905747378</v>
      </c>
      <c r="AC12">
        <f t="shared" si="2"/>
        <v>560.28368124727081</v>
      </c>
      <c r="AE12">
        <f t="shared" si="3"/>
        <v>534.94974997177167</v>
      </c>
      <c r="AF12">
        <f t="shared" si="4"/>
        <v>-26.747487498588587</v>
      </c>
      <c r="AG12">
        <f t="shared" si="4"/>
        <v>-10.951043982386429</v>
      </c>
      <c r="AH12">
        <f t="shared" si="5"/>
        <v>-488.35832879913471</v>
      </c>
      <c r="AI12">
        <f t="shared" si="6"/>
        <v>8.8928896916619351</v>
      </c>
      <c r="AJ12">
        <f t="shared" si="7"/>
        <v>2.6037578102029784</v>
      </c>
      <c r="AK12">
        <f t="shared" si="24"/>
        <v>91.655287939381395</v>
      </c>
      <c r="AL12">
        <f t="shared" si="8"/>
        <v>103.15193544124631</v>
      </c>
      <c r="AN12">
        <f t="shared" si="9"/>
        <v>255.49669753038074</v>
      </c>
      <c r="AO12">
        <f t="shared" si="9"/>
        <v>-12.774834876519039</v>
      </c>
      <c r="AP12">
        <f t="shared" si="9"/>
        <v>-5.2303147578951563</v>
      </c>
      <c r="AQ12">
        <f t="shared" si="9"/>
        <v>-233.24422569824333</v>
      </c>
      <c r="AR12">
        <f t="shared" si="9"/>
        <v>4.2473221977232161</v>
      </c>
      <c r="AS12">
        <f t="shared" si="9"/>
        <v>1.2435775915605176</v>
      </c>
      <c r="AT12">
        <f t="shared" si="9"/>
        <v>43.775370267849993</v>
      </c>
      <c r="AU12">
        <f t="shared" si="9"/>
        <v>49.266270057133731</v>
      </c>
      <c r="AW12">
        <v>9</v>
      </c>
      <c r="AX12">
        <f>(R12*SUMPRODUCT(K13:$K$23, X13:$X$23)-$AZ$3*SUMPRODUCT(K12:$K$22, W13:$W$23))/Z12</f>
        <v>639.53226987813514</v>
      </c>
    </row>
    <row r="13" spans="1:52" x14ac:dyDescent="0.25">
      <c r="E13">
        <v>2013</v>
      </c>
      <c r="F13" s="5">
        <f>EconomicRates!C53</f>
        <v>3.5571999999999999E-2</v>
      </c>
      <c r="G13" s="5">
        <f>EconomicRates!D53</f>
        <v>7.0000000000000007E-2</v>
      </c>
      <c r="H13" s="5">
        <f t="shared" si="10"/>
        <v>8.5572000000000009E-2</v>
      </c>
      <c r="I13" s="5">
        <f t="shared" si="11"/>
        <v>1.085572</v>
      </c>
      <c r="J13">
        <f t="shared" si="12"/>
        <v>0.92117335377109955</v>
      </c>
      <c r="K13">
        <f t="shared" si="20"/>
        <v>0.43996048180959124</v>
      </c>
      <c r="L13" s="2">
        <v>10</v>
      </c>
      <c r="M13" s="6">
        <v>5.7670000000000004E-3</v>
      </c>
      <c r="O13">
        <f t="shared" si="21"/>
        <v>610.61501400252405</v>
      </c>
      <c r="P13">
        <f t="shared" si="22"/>
        <v>30.530750700126205</v>
      </c>
      <c r="Q13" s="4">
        <f t="shared" si="23"/>
        <v>12.5</v>
      </c>
      <c r="R13">
        <f t="shared" si="0"/>
        <v>100000</v>
      </c>
      <c r="S13">
        <f t="shared" si="1"/>
        <v>634.56722974302693</v>
      </c>
      <c r="U13">
        <f t="shared" si="13"/>
        <v>5.7670000000000004E-3</v>
      </c>
      <c r="V13">
        <f t="shared" si="14"/>
        <v>0.01</v>
      </c>
      <c r="W13">
        <f t="shared" si="15"/>
        <v>0.87608351859091427</v>
      </c>
      <c r="X13">
        <f t="shared" si="16"/>
        <v>5.0523736517138033E-3</v>
      </c>
      <c r="Y13">
        <f t="shared" si="17"/>
        <v>8.7608351859091421E-3</v>
      </c>
      <c r="Z13">
        <f t="shared" si="18"/>
        <v>0.86227030975329133</v>
      </c>
      <c r="AB13">
        <f t="shared" si="19"/>
        <v>560.28368124727081</v>
      </c>
      <c r="AC13">
        <f t="shared" si="2"/>
        <v>547.16848174980782</v>
      </c>
      <c r="AE13">
        <f t="shared" si="3"/>
        <v>526.51519726396668</v>
      </c>
      <c r="AF13">
        <f t="shared" si="4"/>
        <v>-26.325759863198339</v>
      </c>
      <c r="AG13">
        <f t="shared" si="4"/>
        <v>-10.778378871916141</v>
      </c>
      <c r="AH13">
        <f t="shared" si="5"/>
        <v>-505.23736517138036</v>
      </c>
      <c r="AI13">
        <f t="shared" si="6"/>
        <v>-15.826306642528152</v>
      </c>
      <c r="AJ13">
        <f t="shared" si="7"/>
        <v>13.115199497462982</v>
      </c>
      <c r="AK13">
        <f t="shared" si="24"/>
        <v>90.746805708950021</v>
      </c>
      <c r="AL13">
        <f t="shared" si="8"/>
        <v>88.03569856388485</v>
      </c>
      <c r="AN13">
        <f t="shared" si="9"/>
        <v>231.64587986832674</v>
      </c>
      <c r="AO13">
        <f t="shared" si="9"/>
        <v>-11.582293993416339</v>
      </c>
      <c r="AP13">
        <f t="shared" si="9"/>
        <v>-4.7420607616145443</v>
      </c>
      <c r="AQ13">
        <f t="shared" si="9"/>
        <v>-222.2844746090089</v>
      </c>
      <c r="AR13">
        <f t="shared" si="9"/>
        <v>-6.96294949571302</v>
      </c>
      <c r="AS13">
        <f t="shared" si="9"/>
        <v>5.7701694899327221</v>
      </c>
      <c r="AT13">
        <f t="shared" si="9"/>
        <v>39.925008362391019</v>
      </c>
      <c r="AU13">
        <f t="shared" si="9"/>
        <v>38.732228356610719</v>
      </c>
      <c r="AW13">
        <v>10</v>
      </c>
      <c r="AX13">
        <f>(R13*SUMPRODUCT(K14:$K$23, X14:$X$23)-$AZ$3*SUMPRODUCT(K13:$K$22, W14:$W$23))/Z13</f>
        <v>634.56722974302693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10"/>
        <v>8.5572000000000009E-2</v>
      </c>
      <c r="I14" s="5">
        <f t="shared" si="11"/>
        <v>1.085572</v>
      </c>
      <c r="J14">
        <f t="shared" si="12"/>
        <v>0.92117335377109955</v>
      </c>
      <c r="K14">
        <f t="shared" si="20"/>
        <v>0.40527987255529002</v>
      </c>
      <c r="L14" s="2">
        <v>11</v>
      </c>
      <c r="M14" s="6">
        <v>6.0780000000000001E-3</v>
      </c>
      <c r="O14">
        <f t="shared" si="21"/>
        <v>610.61501400252405</v>
      </c>
      <c r="P14">
        <f t="shared" si="22"/>
        <v>30.530750700126205</v>
      </c>
      <c r="Q14" s="4">
        <f t="shared" si="23"/>
        <v>12.5</v>
      </c>
      <c r="R14">
        <f t="shared" si="0"/>
        <v>100000</v>
      </c>
      <c r="S14">
        <f t="shared" si="1"/>
        <v>618.11080510330112</v>
      </c>
      <c r="U14">
        <f t="shared" si="13"/>
        <v>6.0780000000000001E-3</v>
      </c>
      <c r="V14">
        <f t="shared" si="14"/>
        <v>0.01</v>
      </c>
      <c r="W14">
        <f t="shared" si="15"/>
        <v>0.86227030975329133</v>
      </c>
      <c r="X14">
        <f t="shared" si="16"/>
        <v>5.2408789426805049E-3</v>
      </c>
      <c r="Y14">
        <f t="shared" si="17"/>
        <v>8.622703097532913E-3</v>
      </c>
      <c r="Z14">
        <f t="shared" si="18"/>
        <v>0.8484067277130779</v>
      </c>
      <c r="AB14">
        <f t="shared" si="19"/>
        <v>547.16848174980782</v>
      </c>
      <c r="AC14">
        <f t="shared" si="2"/>
        <v>524.40936552178778</v>
      </c>
      <c r="AE14">
        <f t="shared" si="3"/>
        <v>518.04988592235668</v>
      </c>
      <c r="AF14">
        <f t="shared" si="4"/>
        <v>-25.902494296117837</v>
      </c>
      <c r="AG14">
        <f t="shared" si="4"/>
        <v>-10.605084096413474</v>
      </c>
      <c r="AH14">
        <f t="shared" si="5"/>
        <v>-524.08789426805049</v>
      </c>
      <c r="AI14">
        <f t="shared" si="6"/>
        <v>-42.545586738225097</v>
      </c>
      <c r="AJ14">
        <f t="shared" si="7"/>
        <v>22.759116228020048</v>
      </c>
      <c r="AK14">
        <f t="shared" si="24"/>
        <v>88.936337916535081</v>
      </c>
      <c r="AL14">
        <f t="shared" si="8"/>
        <v>69.149867406330031</v>
      </c>
      <c r="AN14">
        <f t="shared" si="9"/>
        <v>209.95519174389526</v>
      </c>
      <c r="AO14">
        <f t="shared" si="9"/>
        <v>-10.497759587194764</v>
      </c>
      <c r="AP14">
        <f t="shared" si="9"/>
        <v>-4.2980271310325859</v>
      </c>
      <c r="AQ14">
        <f t="shared" si="9"/>
        <v>-212.40227499672582</v>
      </c>
      <c r="AR14">
        <f t="shared" si="9"/>
        <v>-17.242869971057903</v>
      </c>
      <c r="AS14">
        <f t="shared" si="9"/>
        <v>9.2238117243629976</v>
      </c>
      <c r="AT14">
        <f t="shared" si="9"/>
        <v>36.044107696347545</v>
      </c>
      <c r="AU14">
        <f t="shared" si="9"/>
        <v>28.025049449652638</v>
      </c>
      <c r="AW14">
        <v>11</v>
      </c>
      <c r="AX14">
        <f>(R14*SUMPRODUCT(K15:$K$23, X15:$X$23)-$AZ$3*SUMPRODUCT(K14:$K$22, W15:$W$23))/Z14</f>
        <v>618.11080510330112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10"/>
        <v>8.5572000000000009E-2</v>
      </c>
      <c r="I15" s="5">
        <f t="shared" si="11"/>
        <v>1.085572</v>
      </c>
      <c r="J15">
        <f t="shared" si="12"/>
        <v>0.92117335377109955</v>
      </c>
      <c r="K15">
        <f t="shared" si="20"/>
        <v>0.37333301941768032</v>
      </c>
      <c r="L15" s="2">
        <v>12</v>
      </c>
      <c r="M15" s="6">
        <v>6.4359999999999999E-3</v>
      </c>
      <c r="O15">
        <f t="shared" si="21"/>
        <v>610.61501400252405</v>
      </c>
      <c r="P15">
        <f t="shared" si="22"/>
        <v>30.530750700126205</v>
      </c>
      <c r="Q15" s="4">
        <f t="shared" si="23"/>
        <v>12.5</v>
      </c>
      <c r="R15">
        <f t="shared" si="0"/>
        <v>100000</v>
      </c>
      <c r="S15">
        <f t="shared" si="1"/>
        <v>590.13104960775638</v>
      </c>
      <c r="U15">
        <f t="shared" si="13"/>
        <v>6.4359999999999999E-3</v>
      </c>
      <c r="V15">
        <f t="shared" si="14"/>
        <v>0.01</v>
      </c>
      <c r="W15">
        <f t="shared" si="15"/>
        <v>0.8484067277130779</v>
      </c>
      <c r="X15">
        <f t="shared" si="16"/>
        <v>5.460345699561369E-3</v>
      </c>
      <c r="Y15">
        <f t="shared" si="17"/>
        <v>8.4840672771307798E-3</v>
      </c>
      <c r="Z15">
        <f t="shared" si="18"/>
        <v>0.83446231473638577</v>
      </c>
      <c r="AB15">
        <f t="shared" si="19"/>
        <v>524.40936552178778</v>
      </c>
      <c r="AC15">
        <f t="shared" si="2"/>
        <v>492.44212165350126</v>
      </c>
      <c r="AE15">
        <f t="shared" si="3"/>
        <v>509.53521799733682</v>
      </c>
      <c r="AF15">
        <f t="shared" si="4"/>
        <v>-25.476760899866843</v>
      </c>
      <c r="AG15">
        <f t="shared" si="4"/>
        <v>-10.430778934204822</v>
      </c>
      <c r="AH15">
        <f t="shared" si="5"/>
        <v>-546.03456995613692</v>
      </c>
      <c r="AI15">
        <f t="shared" si="6"/>
        <v>-72.406891792871761</v>
      </c>
      <c r="AJ15">
        <f t="shared" si="7"/>
        <v>31.967243868286516</v>
      </c>
      <c r="AK15">
        <f t="shared" si="24"/>
        <v>86.29660851717513</v>
      </c>
      <c r="AL15">
        <f t="shared" si="8"/>
        <v>45.856960592589886</v>
      </c>
      <c r="AN15">
        <f t="shared" si="9"/>
        <v>190.22632143459171</v>
      </c>
      <c r="AO15">
        <f t="shared" si="9"/>
        <v>-9.5113160717295866</v>
      </c>
      <c r="AP15">
        <f t="shared" si="9"/>
        <v>-3.8941541943850195</v>
      </c>
      <c r="AQ15">
        <f t="shared" si="9"/>
        <v>-203.85273470815918</v>
      </c>
      <c r="AR15">
        <f t="shared" si="9"/>
        <v>-27.03188353968207</v>
      </c>
      <c r="AS15">
        <f t="shared" si="9"/>
        <v>11.934427675808733</v>
      </c>
      <c r="AT15">
        <f t="shared" si="9"/>
        <v>32.217373423222497</v>
      </c>
      <c r="AU15">
        <f t="shared" si="9"/>
        <v>17.119917559349162</v>
      </c>
      <c r="AW15">
        <v>12</v>
      </c>
      <c r="AX15">
        <f>(R15*SUMPRODUCT(K16:$K$23, X16:$X$23)-$AZ$3*SUMPRODUCT(K15:$K$22, W16:$W$23))/Z15</f>
        <v>590.13104960775638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10"/>
        <v>8.5572000000000009E-2</v>
      </c>
      <c r="I16" s="5">
        <f t="shared" si="11"/>
        <v>1.085572</v>
      </c>
      <c r="J16">
        <f t="shared" si="12"/>
        <v>0.92117335377109955</v>
      </c>
      <c r="K16">
        <f t="shared" si="20"/>
        <v>0.34390442957047562</v>
      </c>
      <c r="L16" s="2">
        <v>13</v>
      </c>
      <c r="M16" s="6">
        <v>6.8199999999999997E-3</v>
      </c>
      <c r="O16">
        <f t="shared" si="21"/>
        <v>610.61501400252405</v>
      </c>
      <c r="P16">
        <f t="shared" si="22"/>
        <v>30.530750700126205</v>
      </c>
      <c r="Q16" s="4">
        <f t="shared" si="23"/>
        <v>12.5</v>
      </c>
      <c r="R16">
        <f t="shared" si="0"/>
        <v>100000</v>
      </c>
      <c r="S16">
        <f t="shared" si="1"/>
        <v>551.4921896981557</v>
      </c>
      <c r="U16">
        <f t="shared" si="13"/>
        <v>6.8199999999999997E-3</v>
      </c>
      <c r="V16">
        <f t="shared" si="14"/>
        <v>0.01</v>
      </c>
      <c r="W16">
        <f t="shared" si="15"/>
        <v>0.83446231473638577</v>
      </c>
      <c r="X16">
        <f t="shared" si="16"/>
        <v>5.6910329865021503E-3</v>
      </c>
      <c r="Y16">
        <f t="shared" si="17"/>
        <v>8.3446231473638579E-3</v>
      </c>
      <c r="Z16">
        <f t="shared" si="18"/>
        <v>0.82042665860251973</v>
      </c>
      <c r="AB16">
        <f t="shared" si="19"/>
        <v>492.44212165350126</v>
      </c>
      <c r="AC16">
        <f t="shared" si="2"/>
        <v>452.45889443944486</v>
      </c>
      <c r="AE16">
        <f t="shared" si="3"/>
        <v>500.96483563062162</v>
      </c>
      <c r="AF16">
        <f t="shared" si="4"/>
        <v>-25.048241781531082</v>
      </c>
      <c r="AG16">
        <f t="shared" si="4"/>
        <v>-10.255333232531497</v>
      </c>
      <c r="AH16">
        <f t="shared" si="5"/>
        <v>-569.10329865021504</v>
      </c>
      <c r="AI16">
        <f t="shared" si="6"/>
        <v>-103.44203803365599</v>
      </c>
      <c r="AJ16">
        <f t="shared" si="7"/>
        <v>39.983227214056399</v>
      </c>
      <c r="AK16">
        <f t="shared" si="24"/>
        <v>82.864392002987799</v>
      </c>
      <c r="AL16">
        <f t="shared" si="8"/>
        <v>19.405581183388207</v>
      </c>
      <c r="AN16">
        <f t="shared" si="9"/>
        <v>172.28402603241602</v>
      </c>
      <c r="AO16">
        <f t="shared" si="9"/>
        <v>-8.6142013016208008</v>
      </c>
      <c r="AP16">
        <f t="shared" si="9"/>
        <v>-3.5268545253888863</v>
      </c>
      <c r="AQ16">
        <f t="shared" si="9"/>
        <v>-195.71714528897823</v>
      </c>
      <c r="AR16">
        <f t="shared" si="9"/>
        <v>-35.574175083571909</v>
      </c>
      <c r="AS16">
        <f t="shared" si="9"/>
        <v>13.750408947436783</v>
      </c>
      <c r="AT16">
        <f t="shared" si="9"/>
        <v>28.4974314634918</v>
      </c>
      <c r="AU16">
        <f t="shared" si="9"/>
        <v>6.6736653273566766</v>
      </c>
      <c r="AW16">
        <v>13</v>
      </c>
      <c r="AX16">
        <f>(R16*SUMPRODUCT(K17:$K$23, X17:$X$23)-$AZ$3*SUMPRODUCT(K16:$K$22, W17:$W$23))/Z16</f>
        <v>551.4921896981557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10"/>
        <v>8.5572000000000009E-2</v>
      </c>
      <c r="I17" s="5">
        <f t="shared" si="11"/>
        <v>1.085572</v>
      </c>
      <c r="J17">
        <f t="shared" si="12"/>
        <v>0.92117335377109955</v>
      </c>
      <c r="K17">
        <f t="shared" si="20"/>
        <v>0.31679559676417191</v>
      </c>
      <c r="L17" s="2">
        <v>14</v>
      </c>
      <c r="M17" s="6">
        <v>7.2269999999999999E-3</v>
      </c>
      <c r="O17">
        <f t="shared" si="21"/>
        <v>610.61501400252405</v>
      </c>
      <c r="P17">
        <f t="shared" si="22"/>
        <v>30.530750700126205</v>
      </c>
      <c r="Q17" s="4">
        <f t="shared" si="23"/>
        <v>12.5</v>
      </c>
      <c r="R17">
        <f t="shared" si="0"/>
        <v>100000</v>
      </c>
      <c r="S17">
        <f t="shared" si="1"/>
        <v>503.12801212025659</v>
      </c>
      <c r="U17">
        <f t="shared" si="13"/>
        <v>7.2269999999999999E-3</v>
      </c>
      <c r="V17">
        <f t="shared" si="14"/>
        <v>0.01</v>
      </c>
      <c r="W17">
        <f t="shared" si="15"/>
        <v>0.82042665860251973</v>
      </c>
      <c r="X17">
        <f t="shared" si="16"/>
        <v>5.9292234617204101E-3</v>
      </c>
      <c r="Y17">
        <f t="shared" si="17"/>
        <v>8.2042665860251971E-3</v>
      </c>
      <c r="Z17">
        <f t="shared" si="18"/>
        <v>0.80629316855477406</v>
      </c>
      <c r="AB17">
        <f t="shared" si="19"/>
        <v>452.45889443944486</v>
      </c>
      <c r="AC17">
        <f t="shared" si="2"/>
        <v>405.66867908110646</v>
      </c>
      <c r="AE17">
        <f t="shared" si="3"/>
        <v>492.33471440721286</v>
      </c>
      <c r="AF17">
        <f t="shared" si="4"/>
        <v>-24.616735720360644</v>
      </c>
      <c r="AG17">
        <f t="shared" si="4"/>
        <v>-10.078664606934677</v>
      </c>
      <c r="AH17">
        <f t="shared" si="5"/>
        <v>-592.92234617204099</v>
      </c>
      <c r="AI17">
        <f t="shared" si="6"/>
        <v>-135.28303209212345</v>
      </c>
      <c r="AJ17">
        <f t="shared" si="7"/>
        <v>46.790215358338401</v>
      </c>
      <c r="AK17">
        <f t="shared" si="24"/>
        <v>78.741375387163487</v>
      </c>
      <c r="AL17">
        <f t="shared" si="8"/>
        <v>-9.7514413466215615</v>
      </c>
      <c r="AN17">
        <f t="shared" si="9"/>
        <v>155.96946965835113</v>
      </c>
      <c r="AO17">
        <f t="shared" si="9"/>
        <v>-7.798473482917557</v>
      </c>
      <c r="AP17">
        <f t="shared" si="9"/>
        <v>-3.1928765687398091</v>
      </c>
      <c r="AQ17">
        <f t="shared" si="9"/>
        <v>-187.83518849038464</v>
      </c>
      <c r="AR17">
        <f t="shared" si="9"/>
        <v>-42.857068883690864</v>
      </c>
      <c r="AS17">
        <f t="shared" si="9"/>
        <v>14.822934197168935</v>
      </c>
      <c r="AT17">
        <f t="shared" si="9"/>
        <v>24.944921005808133</v>
      </c>
      <c r="AU17">
        <f t="shared" si="9"/>
        <v>-3.0892136807137978</v>
      </c>
      <c r="AW17">
        <v>14</v>
      </c>
      <c r="AX17">
        <f>(R17*SUMPRODUCT(K18:$K$23, X18:$X$23)-$AZ$3*SUMPRODUCT(K17:$K$22, W18:$W$23))/Z17</f>
        <v>503.12801212025659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10"/>
        <v>8.5572000000000009E-2</v>
      </c>
      <c r="I18" s="5">
        <f t="shared" si="11"/>
        <v>1.085572</v>
      </c>
      <c r="J18">
        <f t="shared" si="12"/>
        <v>0.92117335377109955</v>
      </c>
      <c r="K18">
        <f t="shared" si="20"/>
        <v>0.29182366233116913</v>
      </c>
      <c r="L18" s="2">
        <v>15</v>
      </c>
      <c r="M18" s="6">
        <v>7.6860000000000001E-3</v>
      </c>
      <c r="O18">
        <f t="shared" si="21"/>
        <v>610.61501400252405</v>
      </c>
      <c r="P18">
        <f t="shared" si="22"/>
        <v>30.530750700126205</v>
      </c>
      <c r="Q18" s="4">
        <f t="shared" si="23"/>
        <v>12.5</v>
      </c>
      <c r="R18">
        <f t="shared" si="0"/>
        <v>100000</v>
      </c>
      <c r="S18">
        <f t="shared" si="1"/>
        <v>445.06883652627363</v>
      </c>
      <c r="U18">
        <f t="shared" si="13"/>
        <v>7.6860000000000001E-3</v>
      </c>
      <c r="V18">
        <f t="shared" si="14"/>
        <v>0.01</v>
      </c>
      <c r="W18">
        <f t="shared" si="15"/>
        <v>0.80629316855477406</v>
      </c>
      <c r="X18">
        <f t="shared" si="16"/>
        <v>6.197169293511994E-3</v>
      </c>
      <c r="Y18">
        <f t="shared" si="17"/>
        <v>8.0629316855477407E-3</v>
      </c>
      <c r="Z18">
        <f t="shared" si="18"/>
        <v>0.79203306757571434</v>
      </c>
      <c r="AB18">
        <f t="shared" si="19"/>
        <v>405.66867908110646</v>
      </c>
      <c r="AC18">
        <f t="shared" si="2"/>
        <v>352.50923587625863</v>
      </c>
      <c r="AE18">
        <f t="shared" si="3"/>
        <v>483.62728264820691</v>
      </c>
      <c r="AF18">
        <f t="shared" si="4"/>
        <v>-24.181364132410348</v>
      </c>
      <c r="AG18">
        <f t="shared" si="4"/>
        <v>-9.90041334469643</v>
      </c>
      <c r="AH18">
        <f t="shared" si="5"/>
        <v>-619.71692935119938</v>
      </c>
      <c r="AI18">
        <f t="shared" si="6"/>
        <v>-170.17142418009922</v>
      </c>
      <c r="AJ18">
        <f t="shared" si="7"/>
        <v>53.159443204847832</v>
      </c>
      <c r="AK18">
        <f t="shared" si="24"/>
        <v>74.029586345562194</v>
      </c>
      <c r="AL18">
        <f t="shared" si="8"/>
        <v>-42.982394629689196</v>
      </c>
      <c r="AN18">
        <f t="shared" si="9"/>
        <v>141.13388482567123</v>
      </c>
      <c r="AO18">
        <f t="shared" si="9"/>
        <v>-7.0566942412835623</v>
      </c>
      <c r="AP18">
        <f t="shared" si="9"/>
        <v>-2.8891748808416917</v>
      </c>
      <c r="AQ18">
        <f t="shared" si="9"/>
        <v>-180.84806393189339</v>
      </c>
      <c r="AR18">
        <f t="shared" si="9"/>
        <v>-49.660048228347428</v>
      </c>
      <c r="AS18">
        <f t="shared" si="9"/>
        <v>15.513183403524478</v>
      </c>
      <c r="AT18">
        <f t="shared" si="9"/>
        <v>21.603585008223472</v>
      </c>
      <c r="AU18">
        <f t="shared" si="9"/>
        <v>-12.543279816599478</v>
      </c>
      <c r="AW18">
        <v>15</v>
      </c>
      <c r="AX18">
        <f>(R18*SUMPRODUCT(K19:$K$23, X19:$X$23)-$AZ$3*SUMPRODUCT(K18:$K$22, W19:$W$23))/Z18</f>
        <v>445.06883652627363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10"/>
        <v>8.5572000000000009E-2</v>
      </c>
      <c r="I19" s="5">
        <f t="shared" si="11"/>
        <v>1.085572</v>
      </c>
      <c r="J19">
        <f t="shared" si="12"/>
        <v>0.92117335377109955</v>
      </c>
      <c r="K19">
        <f t="shared" si="20"/>
        <v>0.26882018173936795</v>
      </c>
      <c r="L19" s="2">
        <v>16</v>
      </c>
      <c r="M19" s="6">
        <v>8.2030000000000002E-3</v>
      </c>
      <c r="O19">
        <f t="shared" si="21"/>
        <v>610.61501400252405</v>
      </c>
      <c r="P19">
        <f t="shared" si="22"/>
        <v>30.530750700126205</v>
      </c>
      <c r="Q19" s="4">
        <f t="shared" si="23"/>
        <v>12.5</v>
      </c>
      <c r="R19">
        <f t="shared" si="0"/>
        <v>100000</v>
      </c>
      <c r="S19">
        <f t="shared" si="1"/>
        <v>377.30535247551086</v>
      </c>
      <c r="U19">
        <f t="shared" si="13"/>
        <v>8.2030000000000002E-3</v>
      </c>
      <c r="V19">
        <f t="shared" si="14"/>
        <v>0.01</v>
      </c>
      <c r="W19">
        <f t="shared" si="15"/>
        <v>0.79203306757571434</v>
      </c>
      <c r="X19">
        <f t="shared" si="16"/>
        <v>6.4970472533235849E-3</v>
      </c>
      <c r="Y19">
        <f t="shared" si="17"/>
        <v>7.9203306757571444E-3</v>
      </c>
      <c r="Z19">
        <f t="shared" si="18"/>
        <v>0.77761568964663363</v>
      </c>
      <c r="AB19">
        <f t="shared" si="19"/>
        <v>352.50923587625863</v>
      </c>
      <c r="AC19">
        <f t="shared" si="2"/>
        <v>293.39856187261057</v>
      </c>
      <c r="AE19">
        <f t="shared" si="3"/>
        <v>474.82381522216161</v>
      </c>
      <c r="AF19">
        <f t="shared" si="4"/>
        <v>-23.741190761108083</v>
      </c>
      <c r="AG19">
        <f t="shared" si="4"/>
        <v>-9.720196120582921</v>
      </c>
      <c r="AH19">
        <f t="shared" si="5"/>
        <v>-649.70472533235852</v>
      </c>
      <c r="AI19">
        <f t="shared" si="6"/>
        <v>-208.34229699188791</v>
      </c>
      <c r="AJ19">
        <f t="shared" si="7"/>
        <v>59.110674003648057</v>
      </c>
      <c r="AK19">
        <f t="shared" si="24"/>
        <v>68.764962672784478</v>
      </c>
      <c r="AL19">
        <f t="shared" si="8"/>
        <v>-80.466660315455371</v>
      </c>
      <c r="AN19">
        <f t="shared" si="9"/>
        <v>127.64222430220156</v>
      </c>
      <c r="AO19">
        <f t="shared" si="9"/>
        <v>-6.3821112151100783</v>
      </c>
      <c r="AP19">
        <f t="shared" si="9"/>
        <v>-2.6129848876774</v>
      </c>
      <c r="AQ19">
        <f t="shared" si="9"/>
        <v>-174.65374234077075</v>
      </c>
      <c r="AR19">
        <f t="shared" si="9"/>
        <v>-56.006614141356678</v>
      </c>
      <c r="AS19">
        <f t="shared" si="9"/>
        <v>15.890142128397203</v>
      </c>
      <c r="AT19">
        <f t="shared" si="9"/>
        <v>18.485409762998778</v>
      </c>
      <c r="AU19">
        <f t="shared" si="9"/>
        <v>-21.631062249960699</v>
      </c>
      <c r="AW19">
        <v>16</v>
      </c>
      <c r="AX19">
        <f>(R19*SUMPRODUCT(K20:$K$23, X20:$X$23)-$AZ$3*SUMPRODUCT(K19:$K$22, W20:$W$23))/Z19</f>
        <v>377.30535247551086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10"/>
        <v>8.5572000000000009E-2</v>
      </c>
      <c r="I20" s="5">
        <f t="shared" si="11"/>
        <v>1.085572</v>
      </c>
      <c r="J20">
        <f t="shared" si="12"/>
        <v>0.92117335377109955</v>
      </c>
      <c r="K20">
        <f t="shared" si="20"/>
        <v>0.24762998837421007</v>
      </c>
      <c r="L20" s="2">
        <v>17</v>
      </c>
      <c r="M20" s="6">
        <v>8.7950000000000007E-3</v>
      </c>
      <c r="O20">
        <f t="shared" si="21"/>
        <v>610.61501400252405</v>
      </c>
      <c r="P20">
        <f t="shared" si="22"/>
        <v>30.530750700126205</v>
      </c>
      <c r="Q20" s="4">
        <f t="shared" si="23"/>
        <v>12.5</v>
      </c>
      <c r="R20">
        <f t="shared" si="0"/>
        <v>100000</v>
      </c>
      <c r="S20">
        <f t="shared" si="1"/>
        <v>299.52664368237271</v>
      </c>
      <c r="U20">
        <f t="shared" si="13"/>
        <v>8.7950000000000007E-3</v>
      </c>
      <c r="V20">
        <f t="shared" si="14"/>
        <v>0.01</v>
      </c>
      <c r="W20">
        <f t="shared" si="15"/>
        <v>0.77761568964663363</v>
      </c>
      <c r="X20">
        <f t="shared" si="16"/>
        <v>6.8391299904421434E-3</v>
      </c>
      <c r="Y20">
        <f t="shared" si="17"/>
        <v>7.7761568964663363E-3</v>
      </c>
      <c r="Z20">
        <f t="shared" si="18"/>
        <v>0.76300040275972514</v>
      </c>
      <c r="AB20">
        <f t="shared" si="19"/>
        <v>293.39856187261057</v>
      </c>
      <c r="AC20">
        <f t="shared" si="2"/>
        <v>228.53894976691905</v>
      </c>
      <c r="AE20">
        <f t="shared" si="3"/>
        <v>465.89950161506107</v>
      </c>
      <c r="AF20">
        <f t="shared" si="4"/>
        <v>-23.294975080753055</v>
      </c>
      <c r="AG20">
        <f t="shared" si="4"/>
        <v>-9.5375050344965651</v>
      </c>
      <c r="AH20">
        <f t="shared" si="5"/>
        <v>-683.9129990442143</v>
      </c>
      <c r="AI20">
        <f t="shared" si="6"/>
        <v>-250.84597754440284</v>
      </c>
      <c r="AJ20">
        <f t="shared" si="7"/>
        <v>64.859612105691525</v>
      </c>
      <c r="AK20">
        <f t="shared" si="24"/>
        <v>62.981256281156853</v>
      </c>
      <c r="AL20">
        <f t="shared" si="8"/>
        <v>-123.00510915755447</v>
      </c>
      <c r="AN20">
        <f t="shared" si="9"/>
        <v>115.37068816848785</v>
      </c>
      <c r="AO20">
        <f t="shared" si="9"/>
        <v>-5.7685344084243928</v>
      </c>
      <c r="AP20">
        <f t="shared" si="9"/>
        <v>-2.3617722608113545</v>
      </c>
      <c r="AQ20">
        <f t="shared" si="9"/>
        <v>-169.35736800228995</v>
      </c>
      <c r="AR20">
        <f t="shared" si="9"/>
        <v>-62.116986503037836</v>
      </c>
      <c r="AS20">
        <f t="shared" si="9"/>
        <v>16.061184991688169</v>
      </c>
      <c r="AT20">
        <f t="shared" si="9"/>
        <v>15.596047760696017</v>
      </c>
      <c r="AU20">
        <f t="shared" si="9"/>
        <v>-30.459753750653654</v>
      </c>
      <c r="AW20">
        <v>17</v>
      </c>
      <c r="AX20">
        <f>(R20*SUMPRODUCT(K21:$K$23, X21:$X$23)-$AZ$3*SUMPRODUCT(K20:$K$22, W21:$W$23))/Z20</f>
        <v>299.52664368237271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10"/>
        <v>8.5572000000000009E-2</v>
      </c>
      <c r="I21" s="5">
        <f t="shared" si="11"/>
        <v>1.085572</v>
      </c>
      <c r="J21">
        <f t="shared" si="12"/>
        <v>0.92117335377109955</v>
      </c>
      <c r="K21">
        <f t="shared" si="20"/>
        <v>0.22811014688496947</v>
      </c>
      <c r="L21" s="2">
        <v>18</v>
      </c>
      <c r="M21" s="6">
        <v>9.4780000000000003E-3</v>
      </c>
      <c r="O21">
        <f t="shared" si="21"/>
        <v>610.61501400252405</v>
      </c>
      <c r="P21">
        <f t="shared" si="22"/>
        <v>30.530750700126205</v>
      </c>
      <c r="Q21" s="4">
        <f t="shared" si="23"/>
        <v>12.5</v>
      </c>
      <c r="R21">
        <f t="shared" si="0"/>
        <v>100000</v>
      </c>
      <c r="S21">
        <f t="shared" si="1"/>
        <v>211.2274952488317</v>
      </c>
      <c r="U21">
        <f t="shared" si="13"/>
        <v>9.4780000000000003E-3</v>
      </c>
      <c r="V21">
        <f t="shared" si="14"/>
        <v>0.01</v>
      </c>
      <c r="W21">
        <f t="shared" si="15"/>
        <v>0.76300040275972514</v>
      </c>
      <c r="X21">
        <f t="shared" si="16"/>
        <v>7.2317178173566749E-3</v>
      </c>
      <c r="Y21">
        <f t="shared" si="17"/>
        <v>7.6300040275972519E-3</v>
      </c>
      <c r="Z21">
        <f t="shared" si="18"/>
        <v>0.7481386809147712</v>
      </c>
      <c r="AB21">
        <f t="shared" si="19"/>
        <v>228.53894976691905</v>
      </c>
      <c r="AC21">
        <f t="shared" si="2"/>
        <v>158.02745966839205</v>
      </c>
      <c r="AE21">
        <f t="shared" si="3"/>
        <v>456.82471112260288</v>
      </c>
      <c r="AF21">
        <f t="shared" si="4"/>
        <v>-22.841235556130147</v>
      </c>
      <c r="AG21">
        <f t="shared" si="4"/>
        <v>-9.3517335114346398</v>
      </c>
      <c r="AH21">
        <f t="shared" si="5"/>
        <v>-723.17178173566754</v>
      </c>
      <c r="AI21">
        <f t="shared" si="6"/>
        <v>-298.54003968062943</v>
      </c>
      <c r="AJ21">
        <f t="shared" si="7"/>
        <v>70.511490098526991</v>
      </c>
      <c r="AK21">
        <f t="shared" si="24"/>
        <v>56.693368980629003</v>
      </c>
      <c r="AL21">
        <f t="shared" si="8"/>
        <v>-171.33518060147344</v>
      </c>
      <c r="AN21">
        <f t="shared" si="9"/>
        <v>104.20635195486069</v>
      </c>
      <c r="AO21">
        <f t="shared" si="9"/>
        <v>-5.2103175977430354</v>
      </c>
      <c r="AP21">
        <f t="shared" si="9"/>
        <v>-2.1332253049224472</v>
      </c>
      <c r="AQ21">
        <f t="shared" si="9"/>
        <v>-164.96282135478822</v>
      </c>
      <c r="AR21">
        <f t="shared" si="9"/>
        <v>-68.100012302593001</v>
      </c>
      <c r="AS21">
        <f t="shared" si="9"/>
        <v>16.084386363453063</v>
      </c>
      <c r="AT21">
        <f t="shared" si="9"/>
        <v>12.932332725575053</v>
      </c>
      <c r="AU21">
        <f t="shared" si="9"/>
        <v>-39.083293213564879</v>
      </c>
      <c r="AW21">
        <v>18</v>
      </c>
      <c r="AX21">
        <f>(R21*SUMPRODUCT(K22:$K$23, X22:$X$23)-$AZ$3*SUMPRODUCT(K21:$K$22, W22:$W$23))/Z21</f>
        <v>211.2274952488317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10"/>
        <v>8.5572000000000009E-2</v>
      </c>
      <c r="I22" s="5">
        <f t="shared" si="11"/>
        <v>1.085572</v>
      </c>
      <c r="J22">
        <f t="shared" si="12"/>
        <v>0.92117335377109955</v>
      </c>
      <c r="K22">
        <f t="shared" si="20"/>
        <v>0.21012898903524546</v>
      </c>
      <c r="L22" s="2">
        <v>19</v>
      </c>
      <c r="M22" s="6">
        <v>1.0265E-2</v>
      </c>
      <c r="O22">
        <f t="shared" si="21"/>
        <v>610.61501400252405</v>
      </c>
      <c r="P22">
        <f t="shared" si="22"/>
        <v>30.530750700126205</v>
      </c>
      <c r="Q22" s="4">
        <f t="shared" si="23"/>
        <v>12.5</v>
      </c>
      <c r="R22">
        <f t="shared" si="0"/>
        <v>100000</v>
      </c>
      <c r="S22">
        <f t="shared" si="1"/>
        <v>111.82773666057457</v>
      </c>
      <c r="U22">
        <f t="shared" si="13"/>
        <v>1.0265E-2</v>
      </c>
      <c r="V22">
        <f t="shared" si="14"/>
        <v>0.01</v>
      </c>
      <c r="W22">
        <f t="shared" si="15"/>
        <v>0.7481386809147712</v>
      </c>
      <c r="X22">
        <f t="shared" si="16"/>
        <v>7.6796435595901259E-3</v>
      </c>
      <c r="Y22">
        <f t="shared" si="17"/>
        <v>7.481386809147712E-3</v>
      </c>
      <c r="Z22">
        <f t="shared" si="18"/>
        <v>0.73297765054603337</v>
      </c>
      <c r="AB22">
        <f t="shared" si="19"/>
        <v>158.02745966839205</v>
      </c>
      <c r="AC22">
        <f t="shared" si="2"/>
        <v>81.967231683348473</v>
      </c>
      <c r="AE22">
        <f t="shared" si="3"/>
        <v>447.56715835170337</v>
      </c>
      <c r="AF22">
        <f t="shared" si="4"/>
        <v>-22.37835791758517</v>
      </c>
      <c r="AG22">
        <f t="shared" si="4"/>
        <v>-9.1622206318254165</v>
      </c>
      <c r="AH22">
        <f t="shared" si="5"/>
        <v>-767.96435595901255</v>
      </c>
      <c r="AI22">
        <f t="shared" si="6"/>
        <v>-351.93777615671974</v>
      </c>
      <c r="AJ22">
        <f t="shared" si="7"/>
        <v>76.060227985043582</v>
      </c>
      <c r="AK22">
        <f t="shared" si="24"/>
        <v>49.906981809492009</v>
      </c>
      <c r="AL22">
        <f t="shared" si="8"/>
        <v>-225.97056636218414</v>
      </c>
      <c r="AN22">
        <f t="shared" si="9"/>
        <v>94.046834509821053</v>
      </c>
      <c r="AO22">
        <f t="shared" si="9"/>
        <v>-4.7023417254910527</v>
      </c>
      <c r="AP22">
        <f t="shared" si="9"/>
        <v>-1.9252481586833428</v>
      </c>
      <c r="AQ22">
        <f t="shared" si="9"/>
        <v>-161.37157373277068</v>
      </c>
      <c r="AR22">
        <f t="shared" si="9"/>
        <v>-73.952329107124029</v>
      </c>
      <c r="AS22">
        <f t="shared" si="9"/>
        <v>15.982458812287494</v>
      </c>
      <c r="AT22">
        <f t="shared" si="9"/>
        <v>10.486903633428941</v>
      </c>
      <c r="AU22">
        <f t="shared" si="9"/>
        <v>-47.482966661407602</v>
      </c>
      <c r="AW22">
        <v>19</v>
      </c>
      <c r="AX22">
        <f>(R22*SUMPRODUCT(K23:$K$23, X23:$X$23)-$AZ$3*SUMPRODUCT(K22:$K$22, W23:$W$23))/Z22</f>
        <v>111.82773666057457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10"/>
        <v>8.5572000000000009E-2</v>
      </c>
      <c r="I23" s="5">
        <f t="shared" si="11"/>
        <v>1.085572</v>
      </c>
      <c r="J23">
        <f t="shared" si="12"/>
        <v>0.92117335377109955</v>
      </c>
      <c r="K23">
        <f t="shared" si="20"/>
        <v>0.19356522555412767</v>
      </c>
      <c r="L23" s="2">
        <v>20</v>
      </c>
      <c r="M23" s="6">
        <v>1.1204E-2</v>
      </c>
      <c r="O23">
        <f t="shared" si="21"/>
        <v>610.61501400252405</v>
      </c>
      <c r="P23">
        <f t="shared" si="22"/>
        <v>30.530750700126205</v>
      </c>
      <c r="Q23" s="4">
        <f t="shared" si="23"/>
        <v>12.5</v>
      </c>
      <c r="R23">
        <f t="shared" si="0"/>
        <v>100000</v>
      </c>
      <c r="S23">
        <f t="shared" si="1"/>
        <v>114.25030002224626</v>
      </c>
      <c r="U23">
        <f t="shared" si="13"/>
        <v>1.1204E-2</v>
      </c>
      <c r="V23">
        <f t="shared" si="14"/>
        <v>0.01</v>
      </c>
      <c r="W23">
        <f t="shared" si="15"/>
        <v>0.73297765054603337</v>
      </c>
      <c r="X23">
        <f t="shared" si="16"/>
        <v>8.2122815967177586E-3</v>
      </c>
      <c r="Y23">
        <f t="shared" si="17"/>
        <v>7.3297765054603338E-3</v>
      </c>
      <c r="Z23">
        <f t="shared" si="18"/>
        <v>0.71743559244385535</v>
      </c>
      <c r="AB23">
        <f t="shared" si="19"/>
        <v>81.967231683348473</v>
      </c>
      <c r="AC23">
        <f t="shared" si="2"/>
        <v>81.967231683348473</v>
      </c>
      <c r="AE23">
        <f t="shared" si="3"/>
        <v>438.07694432601386</v>
      </c>
      <c r="AF23">
        <f t="shared" si="4"/>
        <v>-21.903847216300697</v>
      </c>
      <c r="AG23">
        <f t="shared" si="4"/>
        <v>-8.9679449055481921</v>
      </c>
      <c r="AH23">
        <f t="shared" si="5"/>
        <v>-821.22815967177587</v>
      </c>
      <c r="AI23">
        <f t="shared" si="6"/>
        <v>-414.02300746761085</v>
      </c>
      <c r="AJ23">
        <f t="shared" si="7"/>
        <v>0</v>
      </c>
      <c r="AK23">
        <f t="shared" si="24"/>
        <v>42.626864215479877</v>
      </c>
      <c r="AL23">
        <f t="shared" si="8"/>
        <v>-371.39614325213097</v>
      </c>
      <c r="AN23">
        <f t="shared" si="9"/>
        <v>84.796462538527905</v>
      </c>
      <c r="AO23">
        <f t="shared" si="9"/>
        <v>-4.239823126926396</v>
      </c>
      <c r="AP23">
        <f t="shared" si="9"/>
        <v>-1.7358822783994259</v>
      </c>
      <c r="AQ23">
        <f t="shared" si="9"/>
        <v>-158.96121395826847</v>
      </c>
      <c r="AR23">
        <f t="shared" si="9"/>
        <v>-80.14045682506638</v>
      </c>
      <c r="AS23">
        <f t="shared" si="9"/>
        <v>0</v>
      </c>
      <c r="AT23">
        <f t="shared" si="9"/>
        <v>8.2510785865345362</v>
      </c>
      <c r="AU23">
        <f t="shared" si="9"/>
        <v>-71.889378238531847</v>
      </c>
      <c r="AW23">
        <v>20</v>
      </c>
      <c r="AX23">
        <f>(R23*SUMPRODUCT(K$23:$K24, X$23:$X24)-$AZ$3*SUMPRODUCT(K$22:$K23, W$23:$W24))/Z23</f>
        <v>114.25030002224626</v>
      </c>
    </row>
    <row r="25" spans="5:50" x14ac:dyDescent="0.25">
      <c r="AN25" s="8">
        <f t="shared" ref="AN25:AU25" si="25">SUM(AN3:AN23)</f>
        <v>5181.7991426688086</v>
      </c>
      <c r="AO25" s="8">
        <f t="shared" si="25"/>
        <v>-717.0512176353335</v>
      </c>
      <c r="AP25" s="8">
        <f t="shared" si="25"/>
        <v>-193.57745927959178</v>
      </c>
      <c r="AQ25" s="8">
        <f t="shared" si="25"/>
        <v>-4626.9115599103689</v>
      </c>
      <c r="AR25" s="8">
        <f t="shared" si="25"/>
        <v>-355.74109415648581</v>
      </c>
      <c r="AS25" s="8">
        <f t="shared" si="25"/>
        <v>-306.49975574218632</v>
      </c>
      <c r="AT25" s="8">
        <f t="shared" si="25"/>
        <v>662.24084989867163</v>
      </c>
      <c r="AU25" s="9">
        <f t="shared" si="25"/>
        <v>-5.5422333389287814E-13</v>
      </c>
    </row>
    <row r="29" spans="5:50" x14ac:dyDescent="0.25">
      <c r="AE29" s="10"/>
      <c r="AF29" s="10"/>
      <c r="AG29" s="10"/>
      <c r="AH29" s="10"/>
      <c r="AI29" s="10"/>
      <c r="AJ29" s="10"/>
      <c r="AK29" s="10"/>
      <c r="AL29" s="10"/>
    </row>
  </sheetData>
  <conditionalFormatting sqref="AN25:AU25">
    <cfRule type="cellIs" dxfId="88" priority="1" operator="lessThan">
      <formula>0</formula>
    </cfRule>
  </conditionalFormatting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3B1C08-73F9-4FDF-AA0A-7A2D1A22E9D3}">
  <dimension ref="A1:AZ29"/>
  <sheetViews>
    <sheetView workbookViewId="0">
      <selection activeCell="J53" sqref="J53"/>
    </sheetView>
  </sheetViews>
  <sheetFormatPr defaultRowHeight="15" x14ac:dyDescent="0.25"/>
  <cols>
    <col min="3" max="3" width="9.28515625" bestFit="1" customWidth="1"/>
    <col min="11" max="11" width="9.28515625" bestFit="1" customWidth="1"/>
    <col min="12" max="13" width="9.140625" bestFit="1" customWidth="1"/>
    <col min="14" max="14" width="9.28515625" bestFit="1" customWidth="1"/>
    <col min="15" max="21" width="9.140625" bestFit="1" customWidth="1"/>
    <col min="22" max="22" width="9.28515625" bestFit="1" customWidth="1"/>
    <col min="23" max="24" width="9.140625" bestFit="1" customWidth="1"/>
    <col min="25" max="26" width="9.28515625" bestFit="1" customWidth="1"/>
    <col min="27" max="32" width="9.140625" bestFit="1" customWidth="1"/>
    <col min="33" max="33" width="9.42578125" bestFit="1" customWidth="1"/>
    <col min="34" max="34" width="9.140625" bestFit="1" customWidth="1"/>
    <col min="35" max="35" width="9.42578125" bestFit="1" customWidth="1"/>
    <col min="36" max="36" width="12.5703125" customWidth="1"/>
    <col min="37" max="40" width="9.140625" bestFit="1" customWidth="1"/>
    <col min="41" max="41" width="9.85546875" bestFit="1" customWidth="1"/>
    <col min="42" max="43" width="9.140625" bestFit="1" customWidth="1"/>
    <col min="44" max="44" width="10.42578125" bestFit="1" customWidth="1"/>
    <col min="45" max="45" width="18" customWidth="1"/>
    <col min="46" max="50" width="9.140625" bestFit="1" customWidth="1"/>
  </cols>
  <sheetData>
    <row r="1" spans="1:52" x14ac:dyDescent="0.25">
      <c r="A1" t="s">
        <v>0</v>
      </c>
      <c r="Q1" s="1" t="s">
        <v>1</v>
      </c>
      <c r="W1" s="1" t="s">
        <v>2</v>
      </c>
      <c r="AC1" s="1" t="s">
        <v>3</v>
      </c>
      <c r="AQ1" s="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34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11">
        <v>751.69347245499887</v>
      </c>
      <c r="K3">
        <v>1</v>
      </c>
      <c r="L3" s="2">
        <v>0</v>
      </c>
      <c r="O3">
        <f>$C$3</f>
        <v>751.69347245499887</v>
      </c>
      <c r="P3">
        <f>O3*B5</f>
        <v>601.35477796399914</v>
      </c>
      <c r="Q3" s="4">
        <f>B8</f>
        <v>100</v>
      </c>
      <c r="R3">
        <f t="shared" ref="R3:R23" si="0">$C$6</f>
        <v>250000</v>
      </c>
      <c r="S3">
        <f t="shared" ref="S3:S23" si="1">AX3</f>
        <v>0</v>
      </c>
      <c r="W3">
        <v>1</v>
      </c>
      <c r="Z3">
        <v>1</v>
      </c>
      <c r="AC3">
        <f t="shared" ref="AC3:AC23" si="2">S3*Z3</f>
        <v>0</v>
      </c>
      <c r="AE3">
        <f t="shared" ref="AE3:AE23" si="3">$Z3*O3</f>
        <v>751.69347245499887</v>
      </c>
      <c r="AF3">
        <f t="shared" ref="AF3:AG23" si="4">-$Z3*P3</f>
        <v>-601.35477796399914</v>
      </c>
      <c r="AG3">
        <f t="shared" si="4"/>
        <v>-100</v>
      </c>
      <c r="AH3">
        <f t="shared" ref="AH3:AH23" si="5">-X3*R3</f>
        <v>0</v>
      </c>
      <c r="AI3">
        <f t="shared" ref="AI3:AI23" si="6">SUM(AE3:AH3)</f>
        <v>50.338694490999728</v>
      </c>
      <c r="AJ3">
        <f t="shared" ref="AJ3:AJ23" si="7">AB3-AC3</f>
        <v>0</v>
      </c>
      <c r="AL3">
        <f t="shared" ref="AL3:AL23" si="8">SUM(AI3:AK3)</f>
        <v>50.338694490999728</v>
      </c>
      <c r="AN3">
        <f t="shared" ref="AN3:AU23" si="9">AE3*$K3</f>
        <v>751.69347245499887</v>
      </c>
      <c r="AO3">
        <f t="shared" si="9"/>
        <v>-601.35477796399914</v>
      </c>
      <c r="AP3">
        <f t="shared" si="9"/>
        <v>-100</v>
      </c>
      <c r="AQ3">
        <f t="shared" si="9"/>
        <v>0</v>
      </c>
      <c r="AR3">
        <f t="shared" si="9"/>
        <v>50.338694490999728</v>
      </c>
      <c r="AS3">
        <f t="shared" si="9"/>
        <v>0</v>
      </c>
      <c r="AT3">
        <f t="shared" si="9"/>
        <v>0</v>
      </c>
      <c r="AU3">
        <f t="shared" si="9"/>
        <v>50.338694490999728</v>
      </c>
      <c r="AW3">
        <v>0</v>
      </c>
      <c r="AX3">
        <f>(R3*SUMPRODUCT(K4:$K$23, X4:$X$23)-$AZ$3*SUMPRODUCT(K3:$K$22, W4:$W$23))/Z3</f>
        <v>0</v>
      </c>
      <c r="AZ3">
        <f>$C$6*SUMPRODUCT(K4:$K$23, X4:$X$23)/SUMPRODUCT(K3:K22, W4:W23)</f>
        <v>615.12498890115103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5">
        <f>EconomicRates!C44</f>
        <v>3.5571999999999999E-2</v>
      </c>
      <c r="G4" s="5">
        <f>EconomicRates!D44</f>
        <v>7.0000000000000007E-2</v>
      </c>
      <c r="H4" s="5">
        <f t="shared" ref="H4:H23" si="10">F4+$C$9</f>
        <v>8.5572000000000009E-2</v>
      </c>
      <c r="I4" s="5">
        <f t="shared" ref="I4:I23" si="11">1+H4</f>
        <v>1.085572</v>
      </c>
      <c r="J4">
        <f t="shared" ref="J4:J23" si="12">1/I4</f>
        <v>0.92117335377109955</v>
      </c>
      <c r="K4">
        <f>J4</f>
        <v>0.92117335377109955</v>
      </c>
      <c r="L4" s="2">
        <v>1</v>
      </c>
      <c r="M4" s="6">
        <f t="array" ref="M4:M23">Mortalities!B2:B21</f>
        <v>2.5950000000000001E-3</v>
      </c>
      <c r="R4">
        <f t="shared" si="0"/>
        <v>250000</v>
      </c>
      <c r="S4">
        <f t="shared" si="1"/>
        <v>17.737175365883296</v>
      </c>
      <c r="U4">
        <f t="shared" ref="U4:U23" si="13">M4</f>
        <v>2.5950000000000001E-3</v>
      </c>
      <c r="V4">
        <f t="shared" ref="V4:V23" si="14">$C$10</f>
        <v>0.01</v>
      </c>
      <c r="W4">
        <f t="shared" ref="W4:W23" si="15">Z3</f>
        <v>1</v>
      </c>
      <c r="X4">
        <f t="shared" ref="X4:X23" si="16">U4*W4</f>
        <v>2.5950000000000001E-3</v>
      </c>
      <c r="Y4">
        <f t="shared" ref="Y4:Y23" si="17">V4*W4</f>
        <v>0.01</v>
      </c>
      <c r="Z4">
        <f t="shared" ref="Z4:Z23" si="18">MAX(0, W4-X4-Y4)</f>
        <v>0.98740499999999998</v>
      </c>
      <c r="AB4">
        <f t="shared" ref="AB4:AB23" si="19">AC3</f>
        <v>0</v>
      </c>
      <c r="AC4">
        <f t="shared" si="2"/>
        <v>17.513775642149994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-648.75</v>
      </c>
      <c r="AI4">
        <f t="shared" si="6"/>
        <v>-648.75</v>
      </c>
      <c r="AJ4">
        <f t="shared" si="7"/>
        <v>-17.513775642149994</v>
      </c>
      <c r="AK4">
        <f>G4*MAX(0, SUM(AB4, AE4:AF4))</f>
        <v>0</v>
      </c>
      <c r="AL4">
        <f t="shared" si="8"/>
        <v>-666.26377564214999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-597.61121325900081</v>
      </c>
      <c r="AR4">
        <f t="shared" si="9"/>
        <v>-597.61121325900081</v>
      </c>
      <c r="AS4">
        <f t="shared" si="9"/>
        <v>-16.133223445473902</v>
      </c>
      <c r="AT4">
        <f t="shared" si="9"/>
        <v>0</v>
      </c>
      <c r="AU4">
        <f t="shared" si="9"/>
        <v>-613.74443670447477</v>
      </c>
      <c r="AW4">
        <v>1</v>
      </c>
      <c r="AX4">
        <f>(R4*SUMPRODUCT(K5:$K$23, X5:$X$23)-$AZ$3*SUMPRODUCT(K4:$K$22, W5:$W$23))/Z4</f>
        <v>17.737175365883296</v>
      </c>
    </row>
    <row r="5" spans="1:52" x14ac:dyDescent="0.25">
      <c r="B5" s="2">
        <f>'T.26.04.A'!B5</f>
        <v>0.8</v>
      </c>
      <c r="C5" s="2">
        <f>'T.26.04.A'!C5</f>
        <v>0.05</v>
      </c>
      <c r="E5">
        <v>2005</v>
      </c>
      <c r="F5" s="5">
        <f>EconomicRates!C45</f>
        <v>3.5571999999999999E-2</v>
      </c>
      <c r="G5" s="5">
        <f>EconomicRates!D45</f>
        <v>7.0000000000000007E-2</v>
      </c>
      <c r="H5" s="5">
        <f t="shared" si="10"/>
        <v>8.5572000000000009E-2</v>
      </c>
      <c r="I5" s="5">
        <f t="shared" si="11"/>
        <v>1.085572</v>
      </c>
      <c r="J5">
        <f t="shared" si="12"/>
        <v>0.92117335377109955</v>
      </c>
      <c r="K5">
        <f t="shared" ref="K5:K23" si="20">K4*J5</f>
        <v>0.84856034769789535</v>
      </c>
      <c r="L5" s="2">
        <v>2</v>
      </c>
      <c r="M5" s="6">
        <v>2.5990000000000002E-3</v>
      </c>
      <c r="O5">
        <f t="shared" ref="O5:O23" si="21">$C$3</f>
        <v>751.69347245499887</v>
      </c>
      <c r="P5">
        <f t="shared" ref="P5:P23" si="22">O5*$C$5</f>
        <v>37.584673622749946</v>
      </c>
      <c r="Q5" s="4">
        <f t="shared" ref="Q5:Q23" si="23">$C$8</f>
        <v>12.5</v>
      </c>
      <c r="R5">
        <f t="shared" si="0"/>
        <v>250000</v>
      </c>
      <c r="S5">
        <f t="shared" si="1"/>
        <v>33.443189204446895</v>
      </c>
      <c r="U5">
        <f t="shared" si="13"/>
        <v>2.5990000000000002E-3</v>
      </c>
      <c r="V5">
        <f t="shared" si="14"/>
        <v>0.01</v>
      </c>
      <c r="W5">
        <f t="shared" si="15"/>
        <v>0.98740499999999998</v>
      </c>
      <c r="X5">
        <f t="shared" si="16"/>
        <v>2.5662655950000001E-3</v>
      </c>
      <c r="Y5">
        <f t="shared" si="17"/>
        <v>9.8740500000000005E-3</v>
      </c>
      <c r="Z5">
        <f t="shared" si="18"/>
        <v>0.97496468440500006</v>
      </c>
      <c r="AB5">
        <f t="shared" si="19"/>
        <v>17.513775642149994</v>
      </c>
      <c r="AC5">
        <f t="shared" si="2"/>
        <v>32.605928408210275</v>
      </c>
      <c r="AE5">
        <f t="shared" si="3"/>
        <v>732.87458914138654</v>
      </c>
      <c r="AF5">
        <f t="shared" si="4"/>
        <v>-36.643729457069334</v>
      </c>
      <c r="AG5">
        <f t="shared" si="4"/>
        <v>-12.187058555062501</v>
      </c>
      <c r="AH5">
        <f t="shared" si="5"/>
        <v>-641.56639875000008</v>
      </c>
      <c r="AI5">
        <f t="shared" si="6"/>
        <v>42.477402379254613</v>
      </c>
      <c r="AJ5">
        <f t="shared" si="7"/>
        <v>-15.092152766060281</v>
      </c>
      <c r="AK5">
        <f>G5*SUM(AB5, AE5:AF5)</f>
        <v>49.962124472852715</v>
      </c>
      <c r="AL5">
        <f t="shared" si="8"/>
        <v>77.34737408604704</v>
      </c>
      <c r="AN5">
        <f t="shared" si="9"/>
        <v>621.88831618076711</v>
      </c>
      <c r="AO5">
        <f t="shared" si="9"/>
        <v>-31.094415809038363</v>
      </c>
      <c r="AP5">
        <f t="shared" si="9"/>
        <v>-10.341454644898446</v>
      </c>
      <c r="AQ5">
        <f t="shared" si="9"/>
        <v>-544.4078063945866</v>
      </c>
      <c r="AR5">
        <f t="shared" si="9"/>
        <v>36.044639332243705</v>
      </c>
      <c r="AS5">
        <f t="shared" si="9"/>
        <v>-12.806602398677864</v>
      </c>
      <c r="AT5">
        <f t="shared" si="9"/>
        <v>42.395877714409423</v>
      </c>
      <c r="AU5">
        <f t="shared" si="9"/>
        <v>65.63391464797526</v>
      </c>
      <c r="AW5">
        <v>2</v>
      </c>
      <c r="AX5">
        <f>(R5*SUMPRODUCT(K6:$K$23, X6:$X$23)-$AZ$3*SUMPRODUCT(K5:$K$22, W6:$W$23))/Z5</f>
        <v>33.443189204446895</v>
      </c>
    </row>
    <row r="6" spans="1:52" x14ac:dyDescent="0.25">
      <c r="A6" t="s">
        <v>16</v>
      </c>
      <c r="C6" s="2">
        <v>250000</v>
      </c>
      <c r="E6">
        <v>2006</v>
      </c>
      <c r="F6" s="5">
        <f>EconomicRates!C46</f>
        <v>3.5571999999999999E-2</v>
      </c>
      <c r="G6" s="5">
        <f>EconomicRates!D46</f>
        <v>7.0000000000000007E-2</v>
      </c>
      <c r="H6" s="5">
        <f t="shared" si="10"/>
        <v>8.5572000000000009E-2</v>
      </c>
      <c r="I6" s="5">
        <f t="shared" si="11"/>
        <v>1.085572</v>
      </c>
      <c r="J6">
        <f t="shared" si="12"/>
        <v>0.92117335377109955</v>
      </c>
      <c r="K6">
        <f t="shared" si="20"/>
        <v>0.78167118136604063</v>
      </c>
      <c r="L6" s="2">
        <v>3</v>
      </c>
      <c r="M6" s="6">
        <v>2.6029999999999998E-3</v>
      </c>
      <c r="O6">
        <f t="shared" si="21"/>
        <v>751.69347245499887</v>
      </c>
      <c r="P6">
        <f t="shared" si="22"/>
        <v>37.584673622749946</v>
      </c>
      <c r="Q6" s="4">
        <f t="shared" si="23"/>
        <v>12.5</v>
      </c>
      <c r="R6">
        <f t="shared" si="0"/>
        <v>250000</v>
      </c>
      <c r="S6">
        <f t="shared" si="1"/>
        <v>47.337942479185514</v>
      </c>
      <c r="U6">
        <f t="shared" si="13"/>
        <v>2.6029999999999998E-3</v>
      </c>
      <c r="V6">
        <f t="shared" si="14"/>
        <v>0.01</v>
      </c>
      <c r="W6">
        <f t="shared" si="15"/>
        <v>0.97496468440500006</v>
      </c>
      <c r="X6">
        <f t="shared" si="16"/>
        <v>2.5378330735062152E-3</v>
      </c>
      <c r="Y6">
        <f t="shared" si="17"/>
        <v>9.7496468440500007E-3</v>
      </c>
      <c r="Z6">
        <f t="shared" si="18"/>
        <v>0.96267720448744387</v>
      </c>
      <c r="AB6">
        <f t="shared" si="19"/>
        <v>32.605928408210275</v>
      </c>
      <c r="AC6">
        <f t="shared" si="2"/>
        <v>45.571158132049732</v>
      </c>
      <c r="AE6">
        <f t="shared" si="3"/>
        <v>723.63817069443769</v>
      </c>
      <c r="AF6">
        <f t="shared" si="4"/>
        <v>-36.181908534721885</v>
      </c>
      <c r="AG6">
        <f t="shared" si="4"/>
        <v>-12.033465056093048</v>
      </c>
      <c r="AH6">
        <f t="shared" si="5"/>
        <v>-634.45826837655375</v>
      </c>
      <c r="AI6">
        <f t="shared" si="6"/>
        <v>40.964528727069023</v>
      </c>
      <c r="AJ6">
        <f t="shared" si="7"/>
        <v>-12.965229723839457</v>
      </c>
      <c r="AK6">
        <f>G6*SUM(AB6, AE6:AF6)</f>
        <v>50.404353339754834</v>
      </c>
      <c r="AL6">
        <f t="shared" si="8"/>
        <v>78.403652342984401</v>
      </c>
      <c r="AN6">
        <f t="shared" si="9"/>
        <v>565.64710376828168</v>
      </c>
      <c r="AO6">
        <f t="shared" si="9"/>
        <v>-28.282355188414083</v>
      </c>
      <c r="AP6">
        <f t="shared" si="9"/>
        <v>-9.4062128463232213</v>
      </c>
      <c r="AQ6">
        <f t="shared" si="9"/>
        <v>-495.93774416935321</v>
      </c>
      <c r="AR6">
        <f t="shared" si="9"/>
        <v>32.02079156419115</v>
      </c>
      <c r="AS6">
        <f t="shared" si="9"/>
        <v>-10.134546434915693</v>
      </c>
      <c r="AT6">
        <f t="shared" si="9"/>
        <v>39.399630421077497</v>
      </c>
      <c r="AU6">
        <f t="shared" si="9"/>
        <v>61.285875550352955</v>
      </c>
      <c r="AW6">
        <v>3</v>
      </c>
      <c r="AX6">
        <f>(R6*SUMPRODUCT(K7:$K$23, X7:$X$23)-$AZ$3*SUMPRODUCT(K6:$K$22, W7:$W$23))/Z6</f>
        <v>47.337942479185514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5">
        <f>EconomicRates!C47</f>
        <v>3.5571999999999999E-2</v>
      </c>
      <c r="G7" s="5">
        <f>EconomicRates!D47</f>
        <v>7.0000000000000007E-2</v>
      </c>
      <c r="H7" s="5">
        <f t="shared" si="10"/>
        <v>8.5572000000000009E-2</v>
      </c>
      <c r="I7" s="5">
        <f t="shared" si="11"/>
        <v>1.085572</v>
      </c>
      <c r="J7">
        <f t="shared" si="12"/>
        <v>0.92117335377109955</v>
      </c>
      <c r="K7">
        <f t="shared" si="20"/>
        <v>0.72005466368517301</v>
      </c>
      <c r="L7" s="2">
        <v>4</v>
      </c>
      <c r="M7" s="6">
        <v>2.6080000000000001E-3</v>
      </c>
      <c r="O7">
        <f t="shared" si="21"/>
        <v>751.69347245499887</v>
      </c>
      <c r="P7">
        <f t="shared" si="22"/>
        <v>37.584673622749946</v>
      </c>
      <c r="Q7" s="4">
        <f t="shared" si="23"/>
        <v>12.5</v>
      </c>
      <c r="R7">
        <f t="shared" si="0"/>
        <v>250000</v>
      </c>
      <c r="S7">
        <f t="shared" si="1"/>
        <v>59.43716226036679</v>
      </c>
      <c r="U7">
        <f t="shared" si="13"/>
        <v>2.6080000000000001E-3</v>
      </c>
      <c r="V7">
        <f t="shared" si="14"/>
        <v>0.01</v>
      </c>
      <c r="W7">
        <f t="shared" si="15"/>
        <v>0.96267720448744387</v>
      </c>
      <c r="X7">
        <f t="shared" si="16"/>
        <v>2.5106621493032537E-3</v>
      </c>
      <c r="Y7">
        <f t="shared" si="17"/>
        <v>9.6267720448744397E-3</v>
      </c>
      <c r="Z7">
        <f t="shared" si="18"/>
        <v>0.9505397702932662</v>
      </c>
      <c r="AB7">
        <f t="shared" si="19"/>
        <v>45.571158132049732</v>
      </c>
      <c r="AC7">
        <f t="shared" si="2"/>
        <v>56.497386561852636</v>
      </c>
      <c r="AE7">
        <f t="shared" si="3"/>
        <v>714.51454063832227</v>
      </c>
      <c r="AF7">
        <f t="shared" si="4"/>
        <v>-35.725727031916115</v>
      </c>
      <c r="AG7">
        <f t="shared" si="4"/>
        <v>-11.881747128665827</v>
      </c>
      <c r="AH7">
        <f t="shared" si="5"/>
        <v>-627.66553732581337</v>
      </c>
      <c r="AI7">
        <f t="shared" si="6"/>
        <v>39.241529151927011</v>
      </c>
      <c r="AJ7">
        <f t="shared" si="7"/>
        <v>-10.926228429802904</v>
      </c>
      <c r="AK7">
        <f>G7*SUM(AB7, AE7:AF7)</f>
        <v>50.70519802169192</v>
      </c>
      <c r="AL7">
        <f t="shared" si="8"/>
        <v>79.020498743816034</v>
      </c>
      <c r="AN7">
        <f t="shared" si="9"/>
        <v>514.48952725749302</v>
      </c>
      <c r="AO7">
        <f t="shared" si="9"/>
        <v>-25.724476362874654</v>
      </c>
      <c r="AP7">
        <f t="shared" si="9"/>
        <v>-8.5555074327237417</v>
      </c>
      <c r="AQ7">
        <f t="shared" si="9"/>
        <v>-451.95349738591193</v>
      </c>
      <c r="AR7">
        <f t="shared" si="9"/>
        <v>28.256046075982717</v>
      </c>
      <c r="AS7">
        <f t="shared" si="9"/>
        <v>-7.8674817373691059</v>
      </c>
      <c r="AT7">
        <f t="shared" si="9"/>
        <v>36.510514308599475</v>
      </c>
      <c r="AU7">
        <f t="shared" si="9"/>
        <v>56.899078647213088</v>
      </c>
      <c r="AW7">
        <v>4</v>
      </c>
      <c r="AX7">
        <f>(R7*SUMPRODUCT(K8:$K$23, X8:$X$23)-$AZ$3*SUMPRODUCT(K7:$K$22, W8:$W$23))/Z7</f>
        <v>59.43716226036679</v>
      </c>
    </row>
    <row r="8" spans="1:52" x14ac:dyDescent="0.25">
      <c r="B8" s="2">
        <f>'T.26.04.A'!B8</f>
        <v>100</v>
      </c>
      <c r="C8" s="2">
        <f>'T.26.04.A'!C8</f>
        <v>12.5</v>
      </c>
      <c r="E8">
        <v>2008</v>
      </c>
      <c r="F8" s="5">
        <f>EconomicRates!C48</f>
        <v>3.5571999999999999E-2</v>
      </c>
      <c r="G8" s="5">
        <f>EconomicRates!D48</f>
        <v>7.0000000000000007E-2</v>
      </c>
      <c r="H8" s="5">
        <f t="shared" si="10"/>
        <v>8.5572000000000009E-2</v>
      </c>
      <c r="I8" s="5">
        <f t="shared" si="11"/>
        <v>1.085572</v>
      </c>
      <c r="J8">
        <f t="shared" si="12"/>
        <v>0.92117335377109955</v>
      </c>
      <c r="K8">
        <f t="shared" si="20"/>
        <v>0.66329516944539202</v>
      </c>
      <c r="L8" s="2">
        <v>5</v>
      </c>
      <c r="M8" s="6">
        <v>2.614E-3</v>
      </c>
      <c r="O8">
        <f t="shared" si="21"/>
        <v>751.69347245499887</v>
      </c>
      <c r="P8">
        <f t="shared" si="22"/>
        <v>37.584673622749946</v>
      </c>
      <c r="Q8" s="4">
        <f t="shared" si="23"/>
        <v>12.5</v>
      </c>
      <c r="R8">
        <f t="shared" si="0"/>
        <v>250000</v>
      </c>
      <c r="S8">
        <f t="shared" si="1"/>
        <v>69.777560179471777</v>
      </c>
      <c r="U8">
        <f t="shared" si="13"/>
        <v>2.614E-3</v>
      </c>
      <c r="V8">
        <f t="shared" si="14"/>
        <v>0.01</v>
      </c>
      <c r="W8">
        <f t="shared" si="15"/>
        <v>0.9505397702932662</v>
      </c>
      <c r="X8">
        <f t="shared" si="16"/>
        <v>2.4847109595465978E-3</v>
      </c>
      <c r="Y8">
        <f t="shared" si="17"/>
        <v>9.5053977029326622E-3</v>
      </c>
      <c r="Z8">
        <f t="shared" si="18"/>
        <v>0.9385496616307869</v>
      </c>
      <c r="AB8">
        <f t="shared" si="19"/>
        <v>56.497386561852636</v>
      </c>
      <c r="AC8">
        <f t="shared" si="2"/>
        <v>65.48970549586511</v>
      </c>
      <c r="AE8">
        <f t="shared" si="3"/>
        <v>705.50165422271039</v>
      </c>
      <c r="AF8">
        <f t="shared" si="4"/>
        <v>-35.275082711135525</v>
      </c>
      <c r="AG8">
        <f t="shared" si="4"/>
        <v>-11.731870770384836</v>
      </c>
      <c r="AH8">
        <f t="shared" si="5"/>
        <v>-621.17773988664942</v>
      </c>
      <c r="AI8">
        <f t="shared" si="6"/>
        <v>37.316960854540639</v>
      </c>
      <c r="AJ8">
        <f t="shared" si="7"/>
        <v>-8.9923189340124736</v>
      </c>
      <c r="AK8">
        <f t="shared" ref="AK8:AK23" si="24">G8*SUM(AB8:AB8, AE8:AF8)</f>
        <v>50.87067706513993</v>
      </c>
      <c r="AL8">
        <f t="shared" si="8"/>
        <v>79.195318985668095</v>
      </c>
      <c r="AN8">
        <f t="shared" si="9"/>
        <v>467.95583928165706</v>
      </c>
      <c r="AO8">
        <f t="shared" si="9"/>
        <v>-23.397791964082856</v>
      </c>
      <c r="AP8">
        <f t="shared" si="9"/>
        <v>-7.7816932105538514</v>
      </c>
      <c r="AQ8">
        <f t="shared" si="9"/>
        <v>-412.02419423382077</v>
      </c>
      <c r="AR8">
        <f t="shared" si="9"/>
        <v>24.752159873199595</v>
      </c>
      <c r="AS8">
        <f t="shared" si="9"/>
        <v>-5.9645617110428102</v>
      </c>
      <c r="AT8">
        <f t="shared" si="9"/>
        <v>33.742274363723809</v>
      </c>
      <c r="AU8">
        <f t="shared" si="9"/>
        <v>52.529872525880592</v>
      </c>
      <c r="AW8">
        <v>5</v>
      </c>
      <c r="AX8">
        <f>(R8*SUMPRODUCT(K9:$K$23, X9:$X$23)-$AZ$3*SUMPRODUCT(K8:$K$22, W9:$W$23))/Z8</f>
        <v>69.777560179471777</v>
      </c>
    </row>
    <row r="9" spans="1:52" x14ac:dyDescent="0.25">
      <c r="A9" t="s">
        <v>39</v>
      </c>
      <c r="C9" s="2">
        <f>'T.26.04.A'!C9</f>
        <v>0.05</v>
      </c>
      <c r="E9">
        <v>2009</v>
      </c>
      <c r="F9" s="5">
        <f>EconomicRates!C49</f>
        <v>3.5571999999999999E-2</v>
      </c>
      <c r="G9" s="5">
        <f>EconomicRates!D49</f>
        <v>7.0000000000000007E-2</v>
      </c>
      <c r="H9" s="5">
        <f t="shared" si="10"/>
        <v>8.5572000000000009E-2</v>
      </c>
      <c r="I9" s="5">
        <f t="shared" si="11"/>
        <v>1.085572</v>
      </c>
      <c r="J9">
        <f t="shared" si="12"/>
        <v>0.92117335377109955</v>
      </c>
      <c r="K9">
        <f t="shared" si="20"/>
        <v>0.61100983577818146</v>
      </c>
      <c r="L9" s="2">
        <v>6</v>
      </c>
      <c r="M9" s="6">
        <v>2.624E-3</v>
      </c>
      <c r="O9">
        <f t="shared" si="21"/>
        <v>751.69347245499887</v>
      </c>
      <c r="P9">
        <f t="shared" si="22"/>
        <v>37.584673622749946</v>
      </c>
      <c r="Q9" s="4">
        <f t="shared" si="23"/>
        <v>12.5</v>
      </c>
      <c r="R9">
        <f t="shared" si="0"/>
        <v>250000</v>
      </c>
      <c r="S9">
        <f t="shared" si="1"/>
        <v>77.948564328347942</v>
      </c>
      <c r="U9">
        <f t="shared" si="13"/>
        <v>2.624E-3</v>
      </c>
      <c r="V9">
        <f t="shared" si="14"/>
        <v>0.01</v>
      </c>
      <c r="W9">
        <f t="shared" si="15"/>
        <v>0.9385496616307869</v>
      </c>
      <c r="X9">
        <f t="shared" si="16"/>
        <v>2.4627543121191848E-3</v>
      </c>
      <c r="Y9">
        <f t="shared" si="17"/>
        <v>9.3854966163078694E-3</v>
      </c>
      <c r="Z9">
        <f t="shared" si="18"/>
        <v>0.9267014107023599</v>
      </c>
      <c r="AB9">
        <f t="shared" si="19"/>
        <v>65.48970549586511</v>
      </c>
      <c r="AC9">
        <f t="shared" si="2"/>
        <v>72.235044525303692</v>
      </c>
      <c r="AE9">
        <f t="shared" si="3"/>
        <v>696.59540133980295</v>
      </c>
      <c r="AF9">
        <f t="shared" si="4"/>
        <v>-34.82977006699015</v>
      </c>
      <c r="AG9">
        <f t="shared" si="4"/>
        <v>-11.583767633779498</v>
      </c>
      <c r="AH9">
        <f t="shared" si="5"/>
        <v>-615.68857802979619</v>
      </c>
      <c r="AI9">
        <f t="shared" si="6"/>
        <v>34.493285609237091</v>
      </c>
      <c r="AJ9">
        <f t="shared" si="7"/>
        <v>-6.7453390294385827</v>
      </c>
      <c r="AK9">
        <f t="shared" si="24"/>
        <v>50.907873573807457</v>
      </c>
      <c r="AL9">
        <f t="shared" si="8"/>
        <v>78.655820153605958</v>
      </c>
      <c r="AN9">
        <f t="shared" si="9"/>
        <v>425.6266417764694</v>
      </c>
      <c r="AO9">
        <f t="shared" si="9"/>
        <v>-21.281332088823472</v>
      </c>
      <c r="AP9">
        <f t="shared" si="9"/>
        <v>-7.0777959596082249</v>
      </c>
      <c r="AQ9">
        <f t="shared" si="9"/>
        <v>-376.19177695248783</v>
      </c>
      <c r="AR9">
        <f t="shared" si="9"/>
        <v>21.075736775549863</v>
      </c>
      <c r="AS9">
        <f t="shared" si="9"/>
        <v>-4.1214684926454259</v>
      </c>
      <c r="AT9">
        <f t="shared" si="9"/>
        <v>31.105211472148518</v>
      </c>
      <c r="AU9">
        <f t="shared" si="9"/>
        <v>48.059479755052955</v>
      </c>
      <c r="AW9">
        <v>6</v>
      </c>
      <c r="AX9">
        <f>(R9*SUMPRODUCT(K10:$K$23, X10:$X$23)-$AZ$3*SUMPRODUCT(K9:$K$22, W10:$W$23))/Z9</f>
        <v>77.948564328347942</v>
      </c>
    </row>
    <row r="10" spans="1:52" x14ac:dyDescent="0.25">
      <c r="A10" t="s">
        <v>19</v>
      </c>
      <c r="C10" s="2">
        <f>'T.26.04.A'!C10</f>
        <v>0.01</v>
      </c>
      <c r="E10">
        <v>2010</v>
      </c>
      <c r="F10" s="5">
        <f>EconomicRates!C50</f>
        <v>3.5571999999999999E-2</v>
      </c>
      <c r="G10" s="5">
        <f>EconomicRates!D50</f>
        <v>7.0000000000000007E-2</v>
      </c>
      <c r="H10" s="5">
        <f t="shared" si="10"/>
        <v>8.5572000000000009E-2</v>
      </c>
      <c r="I10" s="5">
        <f t="shared" si="11"/>
        <v>1.085572</v>
      </c>
      <c r="J10">
        <f t="shared" si="12"/>
        <v>0.92117335377109955</v>
      </c>
      <c r="K10">
        <f t="shared" si="20"/>
        <v>0.5628459796109162</v>
      </c>
      <c r="L10" s="2">
        <v>7</v>
      </c>
      <c r="M10" s="6">
        <v>2.6350000000000002E-3</v>
      </c>
      <c r="O10">
        <f t="shared" si="21"/>
        <v>751.69347245499887</v>
      </c>
      <c r="P10">
        <f t="shared" si="22"/>
        <v>37.584673622749946</v>
      </c>
      <c r="Q10" s="4">
        <f t="shared" si="23"/>
        <v>12.5</v>
      </c>
      <c r="R10">
        <f t="shared" si="0"/>
        <v>250000</v>
      </c>
      <c r="S10">
        <f t="shared" si="1"/>
        <v>84.083589869202825</v>
      </c>
      <c r="U10">
        <f t="shared" si="13"/>
        <v>2.6350000000000002E-3</v>
      </c>
      <c r="V10">
        <f t="shared" si="14"/>
        <v>0.01</v>
      </c>
      <c r="W10">
        <f t="shared" si="15"/>
        <v>0.9267014107023599</v>
      </c>
      <c r="X10">
        <f t="shared" si="16"/>
        <v>2.4418582172007187E-3</v>
      </c>
      <c r="Y10">
        <f t="shared" si="17"/>
        <v>9.2670141070235988E-3</v>
      </c>
      <c r="Z10">
        <f t="shared" si="18"/>
        <v>0.91499253837813566</v>
      </c>
      <c r="AB10">
        <f t="shared" si="19"/>
        <v>72.235044525303692</v>
      </c>
      <c r="AC10">
        <f t="shared" si="2"/>
        <v>76.93585733036798</v>
      </c>
      <c r="AE10">
        <f t="shared" si="3"/>
        <v>687.79391844387465</v>
      </c>
      <c r="AF10">
        <f t="shared" si="4"/>
        <v>-34.389695922193731</v>
      </c>
      <c r="AG10">
        <f t="shared" si="4"/>
        <v>-11.437406729726696</v>
      </c>
      <c r="AH10">
        <f t="shared" si="5"/>
        <v>-610.46455430017966</v>
      </c>
      <c r="AI10">
        <f t="shared" si="6"/>
        <v>31.502261491774561</v>
      </c>
      <c r="AJ10">
        <f t="shared" si="7"/>
        <v>-4.7008128050642881</v>
      </c>
      <c r="AK10">
        <f t="shared" si="24"/>
        <v>50.79474869328893</v>
      </c>
      <c r="AL10">
        <f t="shared" si="8"/>
        <v>77.596197379999211</v>
      </c>
      <c r="AN10">
        <f t="shared" si="9"/>
        <v>387.12204179697324</v>
      </c>
      <c r="AO10">
        <f t="shared" si="9"/>
        <v>-19.356102089848662</v>
      </c>
      <c r="AP10">
        <f t="shared" si="9"/>
        <v>-6.4374983950015077</v>
      </c>
      <c r="AQ10">
        <f t="shared" si="9"/>
        <v>-343.59752008282595</v>
      </c>
      <c r="AR10">
        <f t="shared" si="9"/>
        <v>17.730921229297095</v>
      </c>
      <c r="AS10">
        <f t="shared" si="9"/>
        <v>-2.6458335882339483</v>
      </c>
      <c r="AT10">
        <f t="shared" si="9"/>
        <v>28.589620087364512</v>
      </c>
      <c r="AU10">
        <f t="shared" si="9"/>
        <v>43.674707728427663</v>
      </c>
      <c r="AW10">
        <v>7</v>
      </c>
      <c r="AX10">
        <f>(R10*SUMPRODUCT(K11:$K$23, X11:$X$23)-$AZ$3*SUMPRODUCT(K10:$K$22, W11:$W$23))/Z10</f>
        <v>84.083589869202825</v>
      </c>
    </row>
    <row r="11" spans="1:52" x14ac:dyDescent="0.25">
      <c r="A11" t="s">
        <v>33</v>
      </c>
      <c r="C11" s="7">
        <f>AU25</f>
        <v>2.4236168627567167E-13</v>
      </c>
      <c r="E11">
        <v>2011</v>
      </c>
      <c r="F11" s="5">
        <f>EconomicRates!C51</f>
        <v>3.5571999999999999E-2</v>
      </c>
      <c r="G11" s="5">
        <f>EconomicRates!D51</f>
        <v>7.0000000000000007E-2</v>
      </c>
      <c r="H11" s="5">
        <f t="shared" si="10"/>
        <v>8.5572000000000009E-2</v>
      </c>
      <c r="I11" s="5">
        <f t="shared" si="11"/>
        <v>1.085572</v>
      </c>
      <c r="J11">
        <f t="shared" si="12"/>
        <v>0.92117335377109955</v>
      </c>
      <c r="K11">
        <f t="shared" si="20"/>
        <v>0.51847871869476758</v>
      </c>
      <c r="L11" s="2">
        <v>8</v>
      </c>
      <c r="M11" s="6">
        <v>2.647E-3</v>
      </c>
      <c r="O11">
        <f t="shared" si="21"/>
        <v>751.69347245499887</v>
      </c>
      <c r="P11">
        <f t="shared" si="22"/>
        <v>37.584673622749946</v>
      </c>
      <c r="Q11" s="4">
        <f t="shared" si="23"/>
        <v>12.5</v>
      </c>
      <c r="R11">
        <f t="shared" si="0"/>
        <v>250000</v>
      </c>
      <c r="S11">
        <f t="shared" si="1"/>
        <v>88.317880974850951</v>
      </c>
      <c r="U11">
        <f t="shared" si="13"/>
        <v>2.647E-3</v>
      </c>
      <c r="V11">
        <f t="shared" si="14"/>
        <v>0.01</v>
      </c>
      <c r="W11">
        <f t="shared" si="15"/>
        <v>0.91499253837813566</v>
      </c>
      <c r="X11">
        <f t="shared" si="16"/>
        <v>2.4219852490869253E-3</v>
      </c>
      <c r="Y11">
        <f t="shared" si="17"/>
        <v>9.1499253837813571E-3</v>
      </c>
      <c r="Z11">
        <f t="shared" si="18"/>
        <v>0.90342062774526743</v>
      </c>
      <c r="AB11">
        <f t="shared" si="19"/>
        <v>76.93585733036798</v>
      </c>
      <c r="AC11">
        <f t="shared" si="2"/>
        <v>79.788195471431663</v>
      </c>
      <c r="AE11">
        <f t="shared" si="3"/>
        <v>679.09538875731494</v>
      </c>
      <c r="AF11">
        <f t="shared" si="4"/>
        <v>-33.95476943786575</v>
      </c>
      <c r="AG11">
        <f t="shared" si="4"/>
        <v>-11.292757846815842</v>
      </c>
      <c r="AH11">
        <f t="shared" si="5"/>
        <v>-605.49631227173131</v>
      </c>
      <c r="AI11">
        <f t="shared" si="6"/>
        <v>28.351549200902127</v>
      </c>
      <c r="AJ11">
        <f t="shared" si="7"/>
        <v>-2.852338141063683</v>
      </c>
      <c r="AK11">
        <f t="shared" si="24"/>
        <v>50.545353365487209</v>
      </c>
      <c r="AL11">
        <f t="shared" si="8"/>
        <v>76.04456442532566</v>
      </c>
      <c r="AN11">
        <f t="shared" si="9"/>
        <v>352.0965070344177</v>
      </c>
      <c r="AO11">
        <f t="shared" si="9"/>
        <v>-17.604825351720887</v>
      </c>
      <c r="AP11">
        <f t="shared" si="9"/>
        <v>-5.85505461894736</v>
      </c>
      <c r="AQ11">
        <f t="shared" si="9"/>
        <v>-313.93695216105414</v>
      </c>
      <c r="AR11">
        <f t="shared" si="9"/>
        <v>14.699674902695397</v>
      </c>
      <c r="AS11">
        <f t="shared" si="9"/>
        <v>-1.4788766246629137</v>
      </c>
      <c r="AT11">
        <f t="shared" si="9"/>
        <v>26.206690048912066</v>
      </c>
      <c r="AU11">
        <f t="shared" si="9"/>
        <v>39.427488326944555</v>
      </c>
      <c r="AW11">
        <v>8</v>
      </c>
      <c r="AX11">
        <f>(R11*SUMPRODUCT(K12:$K$23, X12:$X$23)-$AZ$3*SUMPRODUCT(K11:$K$22, W12:$W$23))/Z11</f>
        <v>88.317880974850951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f>EconomicRates!C52</f>
        <v>3.5571999999999999E-2</v>
      </c>
      <c r="G12" s="5">
        <f>EconomicRates!D52</f>
        <v>7.0000000000000007E-2</v>
      </c>
      <c r="H12" s="5">
        <f t="shared" si="10"/>
        <v>8.5572000000000009E-2</v>
      </c>
      <c r="I12" s="5">
        <f t="shared" si="11"/>
        <v>1.085572</v>
      </c>
      <c r="J12">
        <f t="shared" si="12"/>
        <v>0.92117335377109955</v>
      </c>
      <c r="K12">
        <f t="shared" si="20"/>
        <v>0.47760878015900154</v>
      </c>
      <c r="L12" s="2">
        <v>9</v>
      </c>
      <c r="M12" s="6">
        <v>2.6610000000000002E-3</v>
      </c>
      <c r="O12">
        <f t="shared" si="21"/>
        <v>751.69347245499887</v>
      </c>
      <c r="P12">
        <f t="shared" si="22"/>
        <v>37.584673622749946</v>
      </c>
      <c r="Q12" s="4">
        <f t="shared" si="23"/>
        <v>12.5</v>
      </c>
      <c r="R12">
        <f t="shared" si="0"/>
        <v>250000</v>
      </c>
      <c r="S12">
        <f t="shared" si="1"/>
        <v>90.665775439516437</v>
      </c>
      <c r="U12">
        <f t="shared" si="13"/>
        <v>2.6610000000000002E-3</v>
      </c>
      <c r="V12">
        <f t="shared" si="14"/>
        <v>0.01</v>
      </c>
      <c r="W12">
        <f t="shared" si="15"/>
        <v>0.90342062774526743</v>
      </c>
      <c r="X12">
        <f t="shared" si="16"/>
        <v>2.4040022904301566E-3</v>
      </c>
      <c r="Y12">
        <f t="shared" si="17"/>
        <v>9.0342062774526749E-3</v>
      </c>
      <c r="Z12">
        <f t="shared" si="18"/>
        <v>0.89198241917738463</v>
      </c>
      <c r="AB12">
        <f t="shared" si="19"/>
        <v>79.788195471431663</v>
      </c>
      <c r="AC12">
        <f t="shared" si="2"/>
        <v>80.872277713133371</v>
      </c>
      <c r="AE12">
        <f t="shared" si="3"/>
        <v>670.49736204025862</v>
      </c>
      <c r="AF12">
        <f t="shared" si="4"/>
        <v>-33.524868102012931</v>
      </c>
      <c r="AG12">
        <f t="shared" si="4"/>
        <v>-11.149780239717307</v>
      </c>
      <c r="AH12">
        <f t="shared" si="5"/>
        <v>-601.0005726075392</v>
      </c>
      <c r="AI12">
        <f t="shared" si="6"/>
        <v>24.822141090989135</v>
      </c>
      <c r="AJ12">
        <f t="shared" si="7"/>
        <v>-1.084082241701708</v>
      </c>
      <c r="AK12">
        <f t="shared" si="24"/>
        <v>50.173248258677418</v>
      </c>
      <c r="AL12">
        <f t="shared" si="8"/>
        <v>73.911307107964845</v>
      </c>
      <c r="AN12">
        <f t="shared" si="9"/>
        <v>320.23542718387637</v>
      </c>
      <c r="AO12">
        <f t="shared" si="9"/>
        <v>-16.011771359193819</v>
      </c>
      <c r="AP12">
        <f t="shared" si="9"/>
        <v>-5.3252329393323228</v>
      </c>
      <c r="AQ12">
        <f t="shared" si="9"/>
        <v>-287.04315035794821</v>
      </c>
      <c r="AR12">
        <f t="shared" si="9"/>
        <v>11.855272527401949</v>
      </c>
      <c r="AS12">
        <f t="shared" si="9"/>
        <v>-0.51776719705118857</v>
      </c>
      <c r="AT12">
        <f t="shared" si="9"/>
        <v>23.96318389744167</v>
      </c>
      <c r="AU12">
        <f t="shared" si="9"/>
        <v>35.300689227792432</v>
      </c>
      <c r="AW12">
        <v>9</v>
      </c>
      <c r="AX12">
        <f>(R12*SUMPRODUCT(K13:$K$23, X13:$X$23)-$AZ$3*SUMPRODUCT(K12:$K$22, W13:$W$23))/Z12</f>
        <v>90.665775439516437</v>
      </c>
    </row>
    <row r="13" spans="1:52" x14ac:dyDescent="0.25">
      <c r="E13">
        <v>2013</v>
      </c>
      <c r="F13" s="5">
        <f>EconomicRates!C53</f>
        <v>3.5571999999999999E-2</v>
      </c>
      <c r="G13" s="5">
        <f>EconomicRates!D53</f>
        <v>7.0000000000000007E-2</v>
      </c>
      <c r="H13" s="5">
        <f t="shared" si="10"/>
        <v>8.5572000000000009E-2</v>
      </c>
      <c r="I13" s="5">
        <f t="shared" si="11"/>
        <v>1.085572</v>
      </c>
      <c r="J13">
        <f t="shared" si="12"/>
        <v>0.92117335377109955</v>
      </c>
      <c r="K13">
        <f t="shared" si="20"/>
        <v>0.43996048180959124</v>
      </c>
      <c r="L13" s="2">
        <v>10</v>
      </c>
      <c r="M13" s="6">
        <v>2.676E-3</v>
      </c>
      <c r="O13">
        <f t="shared" si="21"/>
        <v>751.69347245499887</v>
      </c>
      <c r="P13">
        <f t="shared" si="22"/>
        <v>37.584673622749946</v>
      </c>
      <c r="Q13" s="4">
        <f t="shared" si="23"/>
        <v>12.5</v>
      </c>
      <c r="R13">
        <f t="shared" si="0"/>
        <v>250000</v>
      </c>
      <c r="S13">
        <f t="shared" si="1"/>
        <v>91.278353107286279</v>
      </c>
      <c r="U13">
        <f t="shared" si="13"/>
        <v>2.676E-3</v>
      </c>
      <c r="V13">
        <f t="shared" si="14"/>
        <v>0.01</v>
      </c>
      <c r="W13">
        <f t="shared" si="15"/>
        <v>0.89198241917738463</v>
      </c>
      <c r="X13">
        <f t="shared" si="16"/>
        <v>2.3869449537186811E-3</v>
      </c>
      <c r="Y13">
        <f t="shared" si="17"/>
        <v>8.9198241917738466E-3</v>
      </c>
      <c r="Z13">
        <f t="shared" si="18"/>
        <v>0.88067565003189208</v>
      </c>
      <c r="AB13">
        <f t="shared" si="19"/>
        <v>80.872277713133371</v>
      </c>
      <c r="AC13">
        <f t="shared" si="2"/>
        <v>80.386622956599922</v>
      </c>
      <c r="AE13">
        <f t="shared" si="3"/>
        <v>661.99813747903625</v>
      </c>
      <c r="AF13">
        <f t="shared" si="4"/>
        <v>-33.099906873951817</v>
      </c>
      <c r="AG13">
        <f t="shared" si="4"/>
        <v>-11.00844562539865</v>
      </c>
      <c r="AH13">
        <f t="shared" si="5"/>
        <v>-596.73623842967027</v>
      </c>
      <c r="AI13">
        <f t="shared" si="6"/>
        <v>21.153546550015562</v>
      </c>
      <c r="AJ13">
        <f t="shared" si="7"/>
        <v>0.48565475653344947</v>
      </c>
      <c r="AK13">
        <f t="shared" si="24"/>
        <v>49.683935582275254</v>
      </c>
      <c r="AL13">
        <f t="shared" si="8"/>
        <v>71.323136888824266</v>
      </c>
      <c r="AN13">
        <f t="shared" si="9"/>
        <v>291.25301952232883</v>
      </c>
      <c r="AO13">
        <f t="shared" si="9"/>
        <v>-14.562650976116442</v>
      </c>
      <c r="AP13">
        <f t="shared" si="9"/>
        <v>-4.8432810413250769</v>
      </c>
      <c r="AQ13">
        <f t="shared" si="9"/>
        <v>-262.54036297276087</v>
      </c>
      <c r="AR13">
        <f t="shared" si="9"/>
        <v>9.3067245321264629</v>
      </c>
      <c r="AS13">
        <f t="shared" si="9"/>
        <v>0.21366890067757616</v>
      </c>
      <c r="AT13">
        <f t="shared" si="9"/>
        <v>21.858968236974516</v>
      </c>
      <c r="AU13">
        <f t="shared" si="9"/>
        <v>31.379361669778554</v>
      </c>
      <c r="AW13">
        <v>10</v>
      </c>
      <c r="AX13">
        <f>(R13*SUMPRODUCT(K14:$K$23, X14:$X$23)-$AZ$3*SUMPRODUCT(K13:$K$22, W14:$W$23))/Z13</f>
        <v>91.278353107286279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10"/>
        <v>8.5572000000000009E-2</v>
      </c>
      <c r="I14" s="5">
        <f t="shared" si="11"/>
        <v>1.085572</v>
      </c>
      <c r="J14">
        <f t="shared" si="12"/>
        <v>0.92117335377109955</v>
      </c>
      <c r="K14">
        <f t="shared" si="20"/>
        <v>0.40527987255529002</v>
      </c>
      <c r="L14" s="2">
        <v>11</v>
      </c>
      <c r="M14" s="6">
        <v>2.6930000000000001E-3</v>
      </c>
      <c r="O14">
        <f t="shared" si="21"/>
        <v>751.69347245499887</v>
      </c>
      <c r="P14">
        <f t="shared" si="22"/>
        <v>37.584673622749946</v>
      </c>
      <c r="Q14" s="4">
        <f t="shared" si="23"/>
        <v>12.5</v>
      </c>
      <c r="R14">
        <f t="shared" si="0"/>
        <v>250000</v>
      </c>
      <c r="S14">
        <f t="shared" si="1"/>
        <v>90.199264665911429</v>
      </c>
      <c r="U14">
        <f t="shared" si="13"/>
        <v>2.6930000000000001E-3</v>
      </c>
      <c r="V14">
        <f t="shared" si="14"/>
        <v>0.01</v>
      </c>
      <c r="W14">
        <f t="shared" si="15"/>
        <v>0.88067565003189208</v>
      </c>
      <c r="X14">
        <f t="shared" si="16"/>
        <v>2.3716595255358856E-3</v>
      </c>
      <c r="Y14">
        <f t="shared" si="17"/>
        <v>8.8067565003189206E-3</v>
      </c>
      <c r="Z14">
        <f t="shared" si="18"/>
        <v>0.86949723400603729</v>
      </c>
      <c r="AB14">
        <f t="shared" si="19"/>
        <v>80.386622956599922</v>
      </c>
      <c r="AC14">
        <f t="shared" si="2"/>
        <v>78.428011136388477</v>
      </c>
      <c r="AE14">
        <f t="shared" si="3"/>
        <v>653.59539512001493</v>
      </c>
      <c r="AF14">
        <f t="shared" si="4"/>
        <v>-32.679769756000745</v>
      </c>
      <c r="AG14">
        <f t="shared" si="4"/>
        <v>-10.868715425075466</v>
      </c>
      <c r="AH14">
        <f t="shared" si="5"/>
        <v>-592.91488138397142</v>
      </c>
      <c r="AI14">
        <f t="shared" si="6"/>
        <v>17.132028554967292</v>
      </c>
      <c r="AJ14">
        <f t="shared" si="7"/>
        <v>1.9586118202114449</v>
      </c>
      <c r="AK14">
        <f t="shared" si="24"/>
        <v>49.091157382442994</v>
      </c>
      <c r="AL14">
        <f t="shared" si="8"/>
        <v>68.181797757621723</v>
      </c>
      <c r="AN14">
        <f t="shared" si="9"/>
        <v>264.88905843696409</v>
      </c>
      <c r="AO14">
        <f t="shared" si="9"/>
        <v>-13.244452921848204</v>
      </c>
      <c r="AP14">
        <f t="shared" si="9"/>
        <v>-4.4048716023142997</v>
      </c>
      <c r="AQ14">
        <f t="shared" si="9"/>
        <v>-240.29646756343084</v>
      </c>
      <c r="AR14">
        <f t="shared" si="9"/>
        <v>6.9432663493707336</v>
      </c>
      <c r="AS14">
        <f t="shared" si="9"/>
        <v>0.79378594888057896</v>
      </c>
      <c r="AT14">
        <f t="shared" si="9"/>
        <v>19.895658007548182</v>
      </c>
      <c r="AU14">
        <f t="shared" si="9"/>
        <v>27.632710305799492</v>
      </c>
      <c r="AW14">
        <v>11</v>
      </c>
      <c r="AX14">
        <f>(R14*SUMPRODUCT(K15:$K$23, X15:$X$23)-$AZ$3*SUMPRODUCT(K14:$K$22, W15:$W$23))/Z14</f>
        <v>90.199264665911429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10"/>
        <v>8.5572000000000009E-2</v>
      </c>
      <c r="I15" s="5">
        <f t="shared" si="11"/>
        <v>1.085572</v>
      </c>
      <c r="J15">
        <f t="shared" si="12"/>
        <v>0.92117335377109955</v>
      </c>
      <c r="K15">
        <f t="shared" si="20"/>
        <v>0.37333301941768032</v>
      </c>
      <c r="L15" s="2">
        <v>12</v>
      </c>
      <c r="M15" s="6">
        <v>2.7169999999999998E-3</v>
      </c>
      <c r="O15">
        <f t="shared" si="21"/>
        <v>751.69347245499887</v>
      </c>
      <c r="P15">
        <f t="shared" si="22"/>
        <v>37.584673622749946</v>
      </c>
      <c r="Q15" s="4">
        <f t="shared" si="23"/>
        <v>12.5</v>
      </c>
      <c r="R15">
        <f t="shared" si="0"/>
        <v>250000</v>
      </c>
      <c r="S15">
        <f t="shared" si="1"/>
        <v>87.017185886807553</v>
      </c>
      <c r="U15">
        <f t="shared" si="13"/>
        <v>2.7169999999999998E-3</v>
      </c>
      <c r="V15">
        <f t="shared" si="14"/>
        <v>0.01</v>
      </c>
      <c r="W15">
        <f t="shared" si="15"/>
        <v>0.86949723400603729</v>
      </c>
      <c r="X15">
        <f t="shared" si="16"/>
        <v>2.3624239847944029E-3</v>
      </c>
      <c r="Y15">
        <f t="shared" si="17"/>
        <v>8.6949723400603727E-3</v>
      </c>
      <c r="Z15">
        <f t="shared" si="18"/>
        <v>0.85843983768118259</v>
      </c>
      <c r="AB15">
        <f t="shared" si="19"/>
        <v>78.428011136388477</v>
      </c>
      <c r="AC15">
        <f t="shared" si="2"/>
        <v>74.699018928144369</v>
      </c>
      <c r="AE15">
        <f t="shared" si="3"/>
        <v>645.28362248027372</v>
      </c>
      <c r="AF15">
        <f t="shared" si="4"/>
        <v>-32.264181124013689</v>
      </c>
      <c r="AG15">
        <f t="shared" si="4"/>
        <v>-10.730497971014783</v>
      </c>
      <c r="AH15">
        <f t="shared" si="5"/>
        <v>-590.60599619860068</v>
      </c>
      <c r="AI15">
        <f t="shared" si="6"/>
        <v>11.682947186644583</v>
      </c>
      <c r="AJ15">
        <f t="shared" si="7"/>
        <v>3.728992208244108</v>
      </c>
      <c r="AK15">
        <f t="shared" si="24"/>
        <v>48.401321674485402</v>
      </c>
      <c r="AL15">
        <f t="shared" si="8"/>
        <v>63.813261069374093</v>
      </c>
      <c r="AN15">
        <f t="shared" si="9"/>
        <v>240.90568316133914</v>
      </c>
      <c r="AO15">
        <f t="shared" si="9"/>
        <v>-12.045284158066957</v>
      </c>
      <c r="AP15">
        <f t="shared" si="9"/>
        <v>-4.0060492073742413</v>
      </c>
      <c r="AQ15">
        <f t="shared" si="9"/>
        <v>-220.49271984701062</v>
      </c>
      <c r="AR15">
        <f t="shared" si="9"/>
        <v>4.361629948887316</v>
      </c>
      <c r="AS15">
        <f t="shared" si="9"/>
        <v>1.3921559204887761</v>
      </c>
      <c r="AT15">
        <f t="shared" si="9"/>
        <v>18.06981156454205</v>
      </c>
      <c r="AU15">
        <f t="shared" si="9"/>
        <v>23.823597433918142</v>
      </c>
      <c r="AW15">
        <v>12</v>
      </c>
      <c r="AX15">
        <f>(R15*SUMPRODUCT(K16:$K$23, X16:$X$23)-$AZ$3*SUMPRODUCT(K15:$K$22, W16:$W$23))/Z15</f>
        <v>87.017185886807553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10"/>
        <v>8.5572000000000009E-2</v>
      </c>
      <c r="I16" s="5">
        <f t="shared" si="11"/>
        <v>1.085572</v>
      </c>
      <c r="J16">
        <f t="shared" si="12"/>
        <v>0.92117335377109955</v>
      </c>
      <c r="K16">
        <f t="shared" si="20"/>
        <v>0.34390442957047562</v>
      </c>
      <c r="L16" s="2">
        <v>13</v>
      </c>
      <c r="M16" s="6">
        <v>2.745E-3</v>
      </c>
      <c r="O16">
        <f t="shared" si="21"/>
        <v>751.69347245499887</v>
      </c>
      <c r="P16">
        <f t="shared" si="22"/>
        <v>37.584673622749946</v>
      </c>
      <c r="Q16" s="4">
        <f t="shared" si="23"/>
        <v>12.5</v>
      </c>
      <c r="R16">
        <f t="shared" si="0"/>
        <v>250000</v>
      </c>
      <c r="S16">
        <f t="shared" si="1"/>
        <v>81.700513565190988</v>
      </c>
      <c r="U16">
        <f t="shared" si="13"/>
        <v>2.745E-3</v>
      </c>
      <c r="V16">
        <f t="shared" si="14"/>
        <v>0.01</v>
      </c>
      <c r="W16">
        <f t="shared" si="15"/>
        <v>0.85843983768118259</v>
      </c>
      <c r="X16">
        <f t="shared" si="16"/>
        <v>2.3564173544348465E-3</v>
      </c>
      <c r="Y16">
        <f t="shared" si="17"/>
        <v>8.5843983768118266E-3</v>
      </c>
      <c r="Z16">
        <f t="shared" si="18"/>
        <v>0.84749902194993598</v>
      </c>
      <c r="AB16">
        <f t="shared" si="19"/>
        <v>74.699018928144369</v>
      </c>
      <c r="AC16">
        <f t="shared" si="2"/>
        <v>69.241105339306841</v>
      </c>
      <c r="AE16">
        <f t="shared" si="3"/>
        <v>637.05948271176271</v>
      </c>
      <c r="AF16">
        <f t="shared" si="4"/>
        <v>-31.852974135588138</v>
      </c>
      <c r="AG16">
        <f t="shared" si="4"/>
        <v>-10.593737774374199</v>
      </c>
      <c r="AH16">
        <f t="shared" si="5"/>
        <v>-589.1043386087116</v>
      </c>
      <c r="AI16">
        <f t="shared" si="6"/>
        <v>5.5084321930887654</v>
      </c>
      <c r="AJ16">
        <f t="shared" si="7"/>
        <v>5.4579135888375276</v>
      </c>
      <c r="AK16">
        <f t="shared" si="24"/>
        <v>47.593386925302326</v>
      </c>
      <c r="AL16">
        <f t="shared" si="8"/>
        <v>58.559732707228619</v>
      </c>
      <c r="AN16">
        <f t="shared" si="9"/>
        <v>219.08757800445102</v>
      </c>
      <c r="AO16">
        <f t="shared" si="9"/>
        <v>-10.954378900222553</v>
      </c>
      <c r="AP16">
        <f t="shared" si="9"/>
        <v>-3.643233346315359</v>
      </c>
      <c r="AQ16">
        <f t="shared" si="9"/>
        <v>-202.59559152672128</v>
      </c>
      <c r="AR16">
        <f t="shared" si="9"/>
        <v>1.8943742311918359</v>
      </c>
      <c r="AS16">
        <f t="shared" si="9"/>
        <v>1.8770006594141173</v>
      </c>
      <c r="AT16">
        <f t="shared" si="9"/>
        <v>16.367576581873028</v>
      </c>
      <c r="AU16">
        <f t="shared" si="9"/>
        <v>20.138951472478983</v>
      </c>
      <c r="AW16">
        <v>13</v>
      </c>
      <c r="AX16">
        <f>(R16*SUMPRODUCT(K17:$K$23, X17:$X$23)-$AZ$3*SUMPRODUCT(K16:$K$22, W17:$W$23))/Z16</f>
        <v>81.700513565190988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10"/>
        <v>8.5572000000000009E-2</v>
      </c>
      <c r="I17" s="5">
        <f t="shared" si="11"/>
        <v>1.085572</v>
      </c>
      <c r="J17">
        <f t="shared" si="12"/>
        <v>0.92117335377109955</v>
      </c>
      <c r="K17">
        <f t="shared" si="20"/>
        <v>0.31679559676417191</v>
      </c>
      <c r="L17" s="2">
        <v>14</v>
      </c>
      <c r="M17" s="6">
        <v>2.7729999999999999E-3</v>
      </c>
      <c r="O17">
        <f t="shared" si="21"/>
        <v>751.69347245499887</v>
      </c>
      <c r="P17">
        <f t="shared" si="22"/>
        <v>37.584673622749946</v>
      </c>
      <c r="Q17" s="4">
        <f t="shared" si="23"/>
        <v>12.5</v>
      </c>
      <c r="R17">
        <f t="shared" si="0"/>
        <v>250000</v>
      </c>
      <c r="S17">
        <f t="shared" si="1"/>
        <v>74.578769149369009</v>
      </c>
      <c r="U17">
        <f t="shared" si="13"/>
        <v>2.7729999999999999E-3</v>
      </c>
      <c r="V17">
        <f t="shared" si="14"/>
        <v>0.01</v>
      </c>
      <c r="W17">
        <f t="shared" si="15"/>
        <v>0.84749902194993598</v>
      </c>
      <c r="X17">
        <f t="shared" si="16"/>
        <v>2.3501147878671725E-3</v>
      </c>
      <c r="Y17">
        <f t="shared" si="17"/>
        <v>8.4749902194993596E-3</v>
      </c>
      <c r="Z17">
        <f t="shared" si="18"/>
        <v>0.83667391694256943</v>
      </c>
      <c r="AB17">
        <f t="shared" si="19"/>
        <v>69.241105339306841</v>
      </c>
      <c r="AC17">
        <f t="shared" si="2"/>
        <v>62.398110904958223</v>
      </c>
      <c r="AE17">
        <f t="shared" si="3"/>
        <v>628.92232193908535</v>
      </c>
      <c r="AF17">
        <f t="shared" si="4"/>
        <v>-31.44611609695427</v>
      </c>
      <c r="AG17">
        <f t="shared" si="4"/>
        <v>-10.458423961782119</v>
      </c>
      <c r="AH17">
        <f t="shared" si="5"/>
        <v>-587.52869696679306</v>
      </c>
      <c r="AI17">
        <f t="shared" si="6"/>
        <v>-0.51091508644412897</v>
      </c>
      <c r="AJ17">
        <f t="shared" si="7"/>
        <v>6.8429944343486184</v>
      </c>
      <c r="AK17">
        <f t="shared" si="24"/>
        <v>46.670211782700662</v>
      </c>
      <c r="AL17">
        <f t="shared" si="8"/>
        <v>53.002291130605151</v>
      </c>
      <c r="AN17">
        <f t="shared" si="9"/>
        <v>199.23982229700118</v>
      </c>
      <c r="AO17">
        <f t="shared" si="9"/>
        <v>-9.9619911148500595</v>
      </c>
      <c r="AP17">
        <f t="shared" si="9"/>
        <v>-3.3131826601854812</v>
      </c>
      <c r="AQ17">
        <f t="shared" si="9"/>
        <v>-186.12650417167151</v>
      </c>
      <c r="AR17">
        <f t="shared" si="9"/>
        <v>-0.16185564970588631</v>
      </c>
      <c r="AS17">
        <f t="shared" si="9"/>
        <v>2.1678305054833777</v>
      </c>
      <c r="AT17">
        <f t="shared" si="9"/>
        <v>14.784917592810944</v>
      </c>
      <c r="AU17">
        <f t="shared" si="9"/>
        <v>16.790892448588433</v>
      </c>
      <c r="AW17">
        <v>14</v>
      </c>
      <c r="AX17">
        <f>(R17*SUMPRODUCT(K18:$K$23, X18:$X$23)-$AZ$3*SUMPRODUCT(K17:$K$22, W18:$W$23))/Z17</f>
        <v>74.578769149369009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10"/>
        <v>8.5572000000000009E-2</v>
      </c>
      <c r="I18" s="5">
        <f t="shared" si="11"/>
        <v>1.085572</v>
      </c>
      <c r="J18">
        <f t="shared" si="12"/>
        <v>0.92117335377109955</v>
      </c>
      <c r="K18">
        <f t="shared" si="20"/>
        <v>0.29182366233116913</v>
      </c>
      <c r="L18" s="2">
        <v>15</v>
      </c>
      <c r="M18" s="6">
        <v>2.8019999999999998E-3</v>
      </c>
      <c r="O18">
        <f t="shared" si="21"/>
        <v>751.69347245499887</v>
      </c>
      <c r="P18">
        <f t="shared" si="22"/>
        <v>37.584673622749946</v>
      </c>
      <c r="Q18" s="4">
        <f t="shared" si="23"/>
        <v>12.5</v>
      </c>
      <c r="R18">
        <f t="shared" si="0"/>
        <v>250000</v>
      </c>
      <c r="S18">
        <f t="shared" si="1"/>
        <v>65.868429261282685</v>
      </c>
      <c r="U18">
        <f t="shared" si="13"/>
        <v>2.8019999999999998E-3</v>
      </c>
      <c r="V18">
        <f t="shared" si="14"/>
        <v>0.01</v>
      </c>
      <c r="W18">
        <f t="shared" si="15"/>
        <v>0.83667391694256943</v>
      </c>
      <c r="X18">
        <f t="shared" si="16"/>
        <v>2.3443603152730795E-3</v>
      </c>
      <c r="Y18">
        <f t="shared" si="17"/>
        <v>8.3667391694256937E-3</v>
      </c>
      <c r="Z18">
        <f t="shared" si="18"/>
        <v>0.8259628174578707</v>
      </c>
      <c r="AB18">
        <f t="shared" si="19"/>
        <v>62.398110904958223</v>
      </c>
      <c r="AC18">
        <f t="shared" si="2"/>
        <v>54.404873414173501</v>
      </c>
      <c r="AE18">
        <f t="shared" si="3"/>
        <v>620.87085837362122</v>
      </c>
      <c r="AF18">
        <f t="shared" si="4"/>
        <v>-31.043542918681062</v>
      </c>
      <c r="AG18">
        <f t="shared" si="4"/>
        <v>-10.324535218223383</v>
      </c>
      <c r="AH18">
        <f t="shared" si="5"/>
        <v>-586.09007881826983</v>
      </c>
      <c r="AI18">
        <f t="shared" si="6"/>
        <v>-6.5872985815530001</v>
      </c>
      <c r="AJ18">
        <f t="shared" si="7"/>
        <v>7.9932374907847219</v>
      </c>
      <c r="AK18">
        <f t="shared" si="24"/>
        <v>45.655779845192889</v>
      </c>
      <c r="AL18">
        <f t="shared" si="8"/>
        <v>47.061718754424611</v>
      </c>
      <c r="AN18">
        <f t="shared" si="9"/>
        <v>181.18480772528676</v>
      </c>
      <c r="AO18">
        <f t="shared" si="9"/>
        <v>-9.0592403862643387</v>
      </c>
      <c r="AP18">
        <f t="shared" si="9"/>
        <v>-3.012943679249084</v>
      </c>
      <c r="AQ18">
        <f t="shared" si="9"/>
        <v>-171.03495325671108</v>
      </c>
      <c r="AR18">
        <f t="shared" si="9"/>
        <v>-1.9223295969377121</v>
      </c>
      <c r="AS18">
        <f t="shared" si="9"/>
        <v>2.3326158384436022</v>
      </c>
      <c r="AT18">
        <f t="shared" si="9"/>
        <v>13.323436881009767</v>
      </c>
      <c r="AU18">
        <f t="shared" si="9"/>
        <v>13.733723122515658</v>
      </c>
      <c r="AW18">
        <v>15</v>
      </c>
      <c r="AX18">
        <f>(R18*SUMPRODUCT(K19:$K$23, X19:$X$23)-$AZ$3*SUMPRODUCT(K18:$K$22, W19:$W$23))/Z18</f>
        <v>65.868429261282685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10"/>
        <v>8.5572000000000009E-2</v>
      </c>
      <c r="I19" s="5">
        <f t="shared" si="11"/>
        <v>1.085572</v>
      </c>
      <c r="J19">
        <f t="shared" si="12"/>
        <v>0.92117335377109955</v>
      </c>
      <c r="K19">
        <f t="shared" si="20"/>
        <v>0.26882018173936795</v>
      </c>
      <c r="L19" s="2">
        <v>16</v>
      </c>
      <c r="M19" s="6">
        <v>2.8370000000000001E-3</v>
      </c>
      <c r="O19">
        <f t="shared" si="21"/>
        <v>751.69347245499887</v>
      </c>
      <c r="P19">
        <f t="shared" si="22"/>
        <v>37.584673622749946</v>
      </c>
      <c r="Q19" s="4">
        <f t="shared" si="23"/>
        <v>12.5</v>
      </c>
      <c r="R19">
        <f t="shared" si="0"/>
        <v>250000</v>
      </c>
      <c r="S19">
        <f t="shared" si="1"/>
        <v>55.427262179791924</v>
      </c>
      <c r="U19">
        <f t="shared" si="13"/>
        <v>2.8370000000000001E-3</v>
      </c>
      <c r="V19">
        <f t="shared" si="14"/>
        <v>0.01</v>
      </c>
      <c r="W19">
        <f t="shared" si="15"/>
        <v>0.8259628174578707</v>
      </c>
      <c r="X19">
        <f t="shared" si="16"/>
        <v>2.3432565131279791E-3</v>
      </c>
      <c r="Y19">
        <f t="shared" si="17"/>
        <v>8.2596281745787072E-3</v>
      </c>
      <c r="Z19">
        <f t="shared" si="18"/>
        <v>0.81535993277016405</v>
      </c>
      <c r="AB19">
        <f t="shared" si="19"/>
        <v>54.404873414173501</v>
      </c>
      <c r="AC19">
        <f t="shared" si="2"/>
        <v>45.193168764549398</v>
      </c>
      <c r="AE19">
        <f t="shared" si="3"/>
        <v>612.90073916467907</v>
      </c>
      <c r="AF19">
        <f t="shared" si="4"/>
        <v>-30.645036958233955</v>
      </c>
      <c r="AG19">
        <f t="shared" si="4"/>
        <v>-10.19199915962705</v>
      </c>
      <c r="AH19">
        <f t="shared" si="5"/>
        <v>-585.81412828199473</v>
      </c>
      <c r="AI19">
        <f t="shared" si="6"/>
        <v>-13.750425235176635</v>
      </c>
      <c r="AJ19">
        <f t="shared" si="7"/>
        <v>9.2117046496241031</v>
      </c>
      <c r="AK19">
        <f t="shared" si="24"/>
        <v>44.566240293443308</v>
      </c>
      <c r="AL19">
        <f t="shared" si="8"/>
        <v>40.027519707890775</v>
      </c>
      <c r="AN19">
        <f t="shared" si="9"/>
        <v>164.76008809044197</v>
      </c>
      <c r="AO19">
        <f t="shared" si="9"/>
        <v>-8.2380044045220995</v>
      </c>
      <c r="AP19">
        <f t="shared" si="9"/>
        <v>-2.7398150663784291</v>
      </c>
      <c r="AQ19">
        <f t="shared" si="9"/>
        <v>-157.47866043025522</v>
      </c>
      <c r="AR19">
        <f t="shared" si="9"/>
        <v>-3.6963918107137745</v>
      </c>
      <c r="AS19">
        <f t="shared" si="9"/>
        <v>2.4762921180413322</v>
      </c>
      <c r="AT19">
        <f t="shared" si="9"/>
        <v>11.980304815123773</v>
      </c>
      <c r="AU19">
        <f t="shared" si="9"/>
        <v>10.76020512245133</v>
      </c>
      <c r="AW19">
        <v>16</v>
      </c>
      <c r="AX19">
        <f>(R19*SUMPRODUCT(K20:$K$23, X20:$X$23)-$AZ$3*SUMPRODUCT(K19:$K$22, W20:$W$23))/Z19</f>
        <v>55.427262179791924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10"/>
        <v>8.5572000000000009E-2</v>
      </c>
      <c r="I20" s="5">
        <f t="shared" si="11"/>
        <v>1.085572</v>
      </c>
      <c r="J20">
        <f t="shared" si="12"/>
        <v>0.92117335377109955</v>
      </c>
      <c r="K20">
        <f t="shared" si="20"/>
        <v>0.24762998837421007</v>
      </c>
      <c r="L20" s="2">
        <v>17</v>
      </c>
      <c r="M20" s="6">
        <v>2.8709999999999999E-3</v>
      </c>
      <c r="O20">
        <f t="shared" si="21"/>
        <v>751.69347245499887</v>
      </c>
      <c r="P20">
        <f t="shared" si="22"/>
        <v>37.584673622749946</v>
      </c>
      <c r="Q20" s="4">
        <f t="shared" si="23"/>
        <v>12.5</v>
      </c>
      <c r="R20">
        <f t="shared" si="0"/>
        <v>250000</v>
      </c>
      <c r="S20">
        <f t="shared" si="1"/>
        <v>43.610155646360866</v>
      </c>
      <c r="U20">
        <f t="shared" si="13"/>
        <v>2.8709999999999999E-3</v>
      </c>
      <c r="V20">
        <f t="shared" si="14"/>
        <v>0.01</v>
      </c>
      <c r="W20">
        <f t="shared" si="15"/>
        <v>0.81535993277016405</v>
      </c>
      <c r="X20">
        <f t="shared" si="16"/>
        <v>2.340898366983141E-3</v>
      </c>
      <c r="Y20">
        <f t="shared" si="17"/>
        <v>8.1535993277016411E-3</v>
      </c>
      <c r="Z20">
        <f t="shared" si="18"/>
        <v>0.80486543507547925</v>
      </c>
      <c r="AB20">
        <f t="shared" si="19"/>
        <v>45.193168764549398</v>
      </c>
      <c r="AC20">
        <f t="shared" si="2"/>
        <v>35.100306898017607</v>
      </c>
      <c r="AE20">
        <f t="shared" si="3"/>
        <v>605.01209375089047</v>
      </c>
      <c r="AF20">
        <f t="shared" si="4"/>
        <v>-30.250604687544524</v>
      </c>
      <c r="AG20">
        <f t="shared" si="4"/>
        <v>-10.06081793844349</v>
      </c>
      <c r="AH20">
        <f t="shared" si="5"/>
        <v>-585.22459174578523</v>
      </c>
      <c r="AI20">
        <f t="shared" si="6"/>
        <v>-20.523920620882791</v>
      </c>
      <c r="AJ20">
        <f t="shared" si="7"/>
        <v>10.092861866531791</v>
      </c>
      <c r="AK20">
        <f t="shared" si="24"/>
        <v>43.396826047952679</v>
      </c>
      <c r="AL20">
        <f t="shared" si="8"/>
        <v>32.965767293601679</v>
      </c>
      <c r="AN20">
        <f t="shared" si="9"/>
        <v>149.81913774178949</v>
      </c>
      <c r="AO20">
        <f t="shared" si="9"/>
        <v>-7.4909568870894754</v>
      </c>
      <c r="AP20">
        <f t="shared" si="9"/>
        <v>-2.4913602291318058</v>
      </c>
      <c r="AQ20">
        <f t="shared" si="9"/>
        <v>-144.91915885031062</v>
      </c>
      <c r="AR20">
        <f t="shared" si="9"/>
        <v>-5.0823382247424158</v>
      </c>
      <c r="AS20">
        <f t="shared" si="9"/>
        <v>2.4992952666717758</v>
      </c>
      <c r="AT20">
        <f t="shared" si="9"/>
        <v>10.746355529732138</v>
      </c>
      <c r="AU20">
        <f t="shared" si="9"/>
        <v>8.163312571661498</v>
      </c>
      <c r="AW20">
        <v>17</v>
      </c>
      <c r="AX20">
        <f>(R20*SUMPRODUCT(K21:$K$23, X21:$X$23)-$AZ$3*SUMPRODUCT(K20:$K$22, W21:$W$23))/Z20</f>
        <v>43.610155646360866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10"/>
        <v>8.5572000000000009E-2</v>
      </c>
      <c r="I21" s="5">
        <f t="shared" si="11"/>
        <v>1.085572</v>
      </c>
      <c r="J21">
        <f t="shared" si="12"/>
        <v>0.92117335377109955</v>
      </c>
      <c r="K21">
        <f t="shared" si="20"/>
        <v>0.22811014688496947</v>
      </c>
      <c r="L21" s="2">
        <v>18</v>
      </c>
      <c r="M21" s="6">
        <v>2.9099999999999998E-3</v>
      </c>
      <c r="O21">
        <f t="shared" si="21"/>
        <v>751.69347245499887</v>
      </c>
      <c r="P21">
        <f t="shared" si="22"/>
        <v>37.584673622749946</v>
      </c>
      <c r="Q21" s="4">
        <f t="shared" si="23"/>
        <v>12.5</v>
      </c>
      <c r="R21">
        <f t="shared" si="0"/>
        <v>250000</v>
      </c>
      <c r="S21">
        <f t="shared" si="1"/>
        <v>30.375566197432647</v>
      </c>
      <c r="U21">
        <f t="shared" si="13"/>
        <v>2.9099999999999998E-3</v>
      </c>
      <c r="V21">
        <f t="shared" si="14"/>
        <v>0.01</v>
      </c>
      <c r="W21">
        <f t="shared" si="15"/>
        <v>0.80486543507547925</v>
      </c>
      <c r="X21">
        <f t="shared" si="16"/>
        <v>2.3421584160696444E-3</v>
      </c>
      <c r="Y21">
        <f t="shared" si="17"/>
        <v>8.0486543507547921E-3</v>
      </c>
      <c r="Z21">
        <f t="shared" si="18"/>
        <v>0.79447462230865484</v>
      </c>
      <c r="AB21">
        <f t="shared" si="19"/>
        <v>35.100306898017607</v>
      </c>
      <c r="AC21">
        <f t="shared" si="2"/>
        <v>24.132616482116845</v>
      </c>
      <c r="AE21">
        <f t="shared" si="3"/>
        <v>597.20138762056649</v>
      </c>
      <c r="AF21">
        <f t="shared" si="4"/>
        <v>-29.860069381028325</v>
      </c>
      <c r="AG21">
        <f t="shared" si="4"/>
        <v>-9.9309327788581854</v>
      </c>
      <c r="AH21">
        <f t="shared" si="5"/>
        <v>-585.53960401741108</v>
      </c>
      <c r="AI21">
        <f t="shared" si="6"/>
        <v>-28.129218556731075</v>
      </c>
      <c r="AJ21">
        <f t="shared" si="7"/>
        <v>10.967690415900762</v>
      </c>
      <c r="AK21">
        <f t="shared" si="24"/>
        <v>42.17091375962891</v>
      </c>
      <c r="AL21">
        <f t="shared" si="8"/>
        <v>25.009385618798596</v>
      </c>
      <c r="AN21">
        <f t="shared" si="9"/>
        <v>136.22769625003502</v>
      </c>
      <c r="AO21">
        <f t="shared" si="9"/>
        <v>-6.8113848125017507</v>
      </c>
      <c r="AP21">
        <f t="shared" si="9"/>
        <v>-2.2653465348900985</v>
      </c>
      <c r="AQ21">
        <f t="shared" si="9"/>
        <v>-133.5675250793785</v>
      </c>
      <c r="AR21">
        <f t="shared" si="9"/>
        <v>-6.4165601767353344</v>
      </c>
      <c r="AS21">
        <f t="shared" si="9"/>
        <v>2.5018414717599948</v>
      </c>
      <c r="AT21">
        <f t="shared" si="9"/>
        <v>9.6196133319823307</v>
      </c>
      <c r="AU21">
        <f t="shared" si="9"/>
        <v>5.7048946270069907</v>
      </c>
      <c r="AW21">
        <v>18</v>
      </c>
      <c r="AX21">
        <f>(R21*SUMPRODUCT(K22:$K$23, X22:$X$23)-$AZ$3*SUMPRODUCT(K21:$K$22, W22:$W$23))/Z21</f>
        <v>30.375566197432647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10"/>
        <v>8.5572000000000009E-2</v>
      </c>
      <c r="I22" s="5">
        <f t="shared" si="11"/>
        <v>1.085572</v>
      </c>
      <c r="J22">
        <f t="shared" si="12"/>
        <v>0.92117335377109955</v>
      </c>
      <c r="K22">
        <f t="shared" si="20"/>
        <v>0.21012898903524546</v>
      </c>
      <c r="L22" s="2">
        <v>19</v>
      </c>
      <c r="M22" s="6">
        <v>2.9520000000000002E-3</v>
      </c>
      <c r="O22">
        <f t="shared" si="21"/>
        <v>751.69347245499887</v>
      </c>
      <c r="P22">
        <f t="shared" si="22"/>
        <v>37.584673622749946</v>
      </c>
      <c r="Q22" s="4">
        <f t="shared" si="23"/>
        <v>12.5</v>
      </c>
      <c r="R22">
        <f t="shared" si="0"/>
        <v>250000</v>
      </c>
      <c r="S22">
        <f t="shared" si="1"/>
        <v>15.821544504703237</v>
      </c>
      <c r="U22">
        <f t="shared" si="13"/>
        <v>2.9520000000000002E-3</v>
      </c>
      <c r="V22">
        <f t="shared" si="14"/>
        <v>0.01</v>
      </c>
      <c r="W22">
        <f t="shared" si="15"/>
        <v>0.79447462230865484</v>
      </c>
      <c r="X22">
        <f t="shared" si="16"/>
        <v>2.3452890850551491E-3</v>
      </c>
      <c r="Y22">
        <f t="shared" si="17"/>
        <v>7.9447462230865483E-3</v>
      </c>
      <c r="Z22">
        <f t="shared" si="18"/>
        <v>0.78418458700051319</v>
      </c>
      <c r="AB22">
        <f t="shared" si="19"/>
        <v>24.132616482116845</v>
      </c>
      <c r="AC22">
        <f t="shared" si="2"/>
        <v>12.407011343130947</v>
      </c>
      <c r="AE22">
        <f t="shared" si="3"/>
        <v>589.46643524810497</v>
      </c>
      <c r="AF22">
        <f t="shared" si="4"/>
        <v>-29.473321762405249</v>
      </c>
      <c r="AG22">
        <f t="shared" si="4"/>
        <v>-9.8023073375064147</v>
      </c>
      <c r="AH22">
        <f t="shared" si="5"/>
        <v>-586.32227126378723</v>
      </c>
      <c r="AI22">
        <f t="shared" si="6"/>
        <v>-36.131465115593869</v>
      </c>
      <c r="AJ22">
        <f t="shared" si="7"/>
        <v>11.725605138985898</v>
      </c>
      <c r="AK22">
        <f t="shared" si="24"/>
        <v>40.888801097747162</v>
      </c>
      <c r="AL22">
        <f t="shared" si="8"/>
        <v>16.482941121139191</v>
      </c>
      <c r="AN22">
        <f t="shared" si="9"/>
        <v>123.86398610889428</v>
      </c>
      <c r="AO22">
        <f t="shared" si="9"/>
        <v>-6.1931993054447139</v>
      </c>
      <c r="AP22">
        <f t="shared" si="9"/>
        <v>-2.0597489310429915</v>
      </c>
      <c r="AQ22">
        <f t="shared" si="9"/>
        <v>-123.20330610950856</v>
      </c>
      <c r="AR22">
        <f t="shared" si="9"/>
        <v>-7.5922682371019778</v>
      </c>
      <c r="AS22">
        <f t="shared" si="9"/>
        <v>2.4638895536815855</v>
      </c>
      <c r="AT22">
        <f t="shared" si="9"/>
        <v>8.5919224375328458</v>
      </c>
      <c r="AU22">
        <f t="shared" si="9"/>
        <v>3.4635437541124539</v>
      </c>
      <c r="AW22">
        <v>19</v>
      </c>
      <c r="AX22">
        <f>(R22*SUMPRODUCT(K23:$K$23, X23:$X$23)-$AZ$3*SUMPRODUCT(K22:$K$22, W23:$W$23))/Z22</f>
        <v>15.821544504703237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10"/>
        <v>8.5572000000000009E-2</v>
      </c>
      <c r="I23" s="5">
        <f t="shared" si="11"/>
        <v>1.085572</v>
      </c>
      <c r="J23">
        <f t="shared" si="12"/>
        <v>0.92117335377109955</v>
      </c>
      <c r="K23">
        <f t="shared" si="20"/>
        <v>0.19356522555412767</v>
      </c>
      <c r="L23" s="2">
        <v>20</v>
      </c>
      <c r="M23" s="6">
        <v>2.9979999999999998E-3</v>
      </c>
      <c r="O23">
        <f t="shared" si="21"/>
        <v>751.69347245499887</v>
      </c>
      <c r="P23">
        <f t="shared" si="22"/>
        <v>37.584673622749946</v>
      </c>
      <c r="Q23" s="4">
        <f t="shared" si="23"/>
        <v>12.5</v>
      </c>
      <c r="R23">
        <f t="shared" si="0"/>
        <v>250000</v>
      </c>
      <c r="S23">
        <f t="shared" si="1"/>
        <v>16.029901159980664</v>
      </c>
      <c r="U23">
        <f t="shared" si="13"/>
        <v>2.9979999999999998E-3</v>
      </c>
      <c r="V23">
        <f t="shared" si="14"/>
        <v>0.01</v>
      </c>
      <c r="W23">
        <f t="shared" si="15"/>
        <v>0.78418458700051319</v>
      </c>
      <c r="X23">
        <f t="shared" si="16"/>
        <v>2.3509853918275382E-3</v>
      </c>
      <c r="Y23">
        <f t="shared" si="17"/>
        <v>7.8418458700051322E-3</v>
      </c>
      <c r="Z23">
        <f t="shared" si="18"/>
        <v>0.77399175573868051</v>
      </c>
      <c r="AB23">
        <f t="shared" si="19"/>
        <v>12.407011343130947</v>
      </c>
      <c r="AC23">
        <f t="shared" si="2"/>
        <v>12.407011343130945</v>
      </c>
      <c r="AE23">
        <f t="shared" si="3"/>
        <v>581.80455052275011</v>
      </c>
      <c r="AF23">
        <f t="shared" si="4"/>
        <v>-29.090227526137504</v>
      </c>
      <c r="AG23">
        <f t="shared" si="4"/>
        <v>-9.6748969467335062</v>
      </c>
      <c r="AH23">
        <f t="shared" si="5"/>
        <v>-587.74634795688451</v>
      </c>
      <c r="AI23">
        <f t="shared" si="6"/>
        <v>-44.70692190700538</v>
      </c>
      <c r="AJ23">
        <f t="shared" si="7"/>
        <v>0</v>
      </c>
      <c r="AK23">
        <f t="shared" si="24"/>
        <v>39.558493403782059</v>
      </c>
      <c r="AL23">
        <f t="shared" si="8"/>
        <v>-5.1484285032233217</v>
      </c>
      <c r="AN23">
        <f t="shared" si="9"/>
        <v>112.617129050354</v>
      </c>
      <c r="AO23">
        <f t="shared" si="9"/>
        <v>-5.6308564525176994</v>
      </c>
      <c r="AP23">
        <f t="shared" si="9"/>
        <v>-1.8727236097074123</v>
      </c>
      <c r="AQ23">
        <f t="shared" si="9"/>
        <v>-113.76725441088915</v>
      </c>
      <c r="AR23">
        <f t="shared" si="9"/>
        <v>-8.6537054227602681</v>
      </c>
      <c r="AS23">
        <f t="shared" si="9"/>
        <v>0</v>
      </c>
      <c r="AT23">
        <f t="shared" si="9"/>
        <v>7.657148698284546</v>
      </c>
      <c r="AU23">
        <f t="shared" si="9"/>
        <v>-0.99655672447572219</v>
      </c>
      <c r="AW23">
        <v>20</v>
      </c>
      <c r="AX23">
        <f>(R23*SUMPRODUCT(K$23:$K24, X$23:$X24)-$AZ$3*SUMPRODUCT(K$22:$K23, W$23:$W24))/Z23</f>
        <v>16.029901159980664</v>
      </c>
    </row>
    <row r="25" spans="5:50" x14ac:dyDescent="0.25">
      <c r="AN25" s="8">
        <f t="shared" ref="AN25:AU25" si="25">SUM(AN3:AN23)</f>
        <v>6490.6028831238209</v>
      </c>
      <c r="AO25" s="8">
        <f t="shared" si="25"/>
        <v>-888.30024849744029</v>
      </c>
      <c r="AP25" s="8">
        <f t="shared" si="25"/>
        <v>-195.43300595530295</v>
      </c>
      <c r="AQ25" s="8">
        <f t="shared" si="25"/>
        <v>-5778.7263592156378</v>
      </c>
      <c r="AR25" s="8">
        <f t="shared" si="25"/>
        <v>-371.85673054456061</v>
      </c>
      <c r="AS25" s="8">
        <f t="shared" si="25"/>
        <v>-42.951985446530145</v>
      </c>
      <c r="AT25" s="8">
        <f t="shared" si="25"/>
        <v>414.80871599109111</v>
      </c>
      <c r="AU25" s="9">
        <f t="shared" si="25"/>
        <v>2.4236168627567167E-13</v>
      </c>
    </row>
    <row r="29" spans="5:50" x14ac:dyDescent="0.25">
      <c r="AF29" s="10"/>
      <c r="AG29" s="10"/>
      <c r="AH29" s="10"/>
      <c r="AI29" s="10"/>
      <c r="AJ29" s="10"/>
      <c r="AK29" s="10"/>
      <c r="AL29" s="10"/>
      <c r="AM29" s="10"/>
    </row>
  </sheetData>
  <conditionalFormatting sqref="AN25:AU25">
    <cfRule type="cellIs" dxfId="87" priority="1" operator="lessThan">
      <formula>0</formula>
    </cfRule>
  </conditionalFormatting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4CA5BD-0C6F-4574-94D4-4273931B8783}">
  <dimension ref="A1:AZ29"/>
  <sheetViews>
    <sheetView workbookViewId="0">
      <selection activeCell="J53" sqref="J53"/>
    </sheetView>
  </sheetViews>
  <sheetFormatPr defaultRowHeight="15" x14ac:dyDescent="0.25"/>
  <cols>
    <col min="3" max="3" width="9.28515625" bestFit="1" customWidth="1"/>
    <col min="11" max="11" width="9.28515625" bestFit="1" customWidth="1"/>
    <col min="12" max="13" width="9.140625" bestFit="1" customWidth="1"/>
    <col min="14" max="14" width="9.28515625" bestFit="1" customWidth="1"/>
    <col min="15" max="21" width="9.140625" bestFit="1" customWidth="1"/>
    <col min="22" max="22" width="9.28515625" bestFit="1" customWidth="1"/>
    <col min="23" max="24" width="9.140625" bestFit="1" customWidth="1"/>
    <col min="25" max="26" width="9.28515625" bestFit="1" customWidth="1"/>
    <col min="27" max="32" width="9.140625" bestFit="1" customWidth="1"/>
    <col min="33" max="33" width="9.42578125" bestFit="1" customWidth="1"/>
    <col min="34" max="34" width="9.140625" bestFit="1" customWidth="1"/>
    <col min="35" max="35" width="9.42578125" bestFit="1" customWidth="1"/>
    <col min="36" max="36" width="12.5703125" customWidth="1"/>
    <col min="37" max="40" width="9.140625" bestFit="1" customWidth="1"/>
    <col min="41" max="41" width="9.85546875" bestFit="1" customWidth="1"/>
    <col min="42" max="43" width="9.140625" bestFit="1" customWidth="1"/>
    <col min="44" max="44" width="10.42578125" bestFit="1" customWidth="1"/>
    <col min="45" max="45" width="18" customWidth="1"/>
    <col min="46" max="50" width="9.140625" bestFit="1" customWidth="1"/>
  </cols>
  <sheetData>
    <row r="1" spans="1:52" x14ac:dyDescent="0.25">
      <c r="A1" t="s">
        <v>41</v>
      </c>
      <c r="Q1" s="1" t="s">
        <v>1</v>
      </c>
      <c r="W1" s="1" t="s">
        <v>2</v>
      </c>
      <c r="AC1" s="1" t="s">
        <v>3</v>
      </c>
      <c r="AQ1" s="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34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11">
        <v>817.85320727104977</v>
      </c>
      <c r="K3">
        <v>1</v>
      </c>
      <c r="L3" s="2">
        <v>0</v>
      </c>
      <c r="O3">
        <f>$C$3</f>
        <v>817.85320727104977</v>
      </c>
      <c r="P3">
        <f>O3*B5</f>
        <v>654.28256581683991</v>
      </c>
      <c r="Q3" s="4">
        <f>B8</f>
        <v>100</v>
      </c>
      <c r="R3">
        <f t="shared" ref="R3:R23" si="0">$C$6</f>
        <v>250000</v>
      </c>
      <c r="S3">
        <f t="shared" ref="S3:S23" si="1">AX3</f>
        <v>0</v>
      </c>
      <c r="W3">
        <v>1</v>
      </c>
      <c r="Z3">
        <v>1</v>
      </c>
      <c r="AC3">
        <f t="shared" ref="AC3:AC23" si="2">S3*Z3</f>
        <v>0</v>
      </c>
      <c r="AE3">
        <f t="shared" ref="AE3:AE23" si="3">$Z3*O3</f>
        <v>817.85320727104977</v>
      </c>
      <c r="AF3">
        <f t="shared" ref="AF3:AG23" si="4">-$Z3*P3</f>
        <v>-654.28256581683991</v>
      </c>
      <c r="AG3">
        <f t="shared" si="4"/>
        <v>-100</v>
      </c>
      <c r="AH3">
        <f t="shared" ref="AH3:AH23" si="5">-X3*R3</f>
        <v>0</v>
      </c>
      <c r="AI3">
        <f t="shared" ref="AI3:AI23" si="6">SUM(AE3:AH3)</f>
        <v>63.570641454209863</v>
      </c>
      <c r="AJ3">
        <f t="shared" ref="AJ3:AJ23" si="7">AB3-AC3</f>
        <v>0</v>
      </c>
      <c r="AL3">
        <f t="shared" ref="AL3:AL23" si="8">SUM(AI3:AK3)</f>
        <v>63.570641454209863</v>
      </c>
      <c r="AN3">
        <f t="shared" ref="AN3:AU23" si="9">AE3*$K3</f>
        <v>817.85320727104977</v>
      </c>
      <c r="AO3">
        <f t="shared" si="9"/>
        <v>-654.28256581683991</v>
      </c>
      <c r="AP3">
        <f t="shared" si="9"/>
        <v>-100</v>
      </c>
      <c r="AQ3">
        <f t="shared" si="9"/>
        <v>0</v>
      </c>
      <c r="AR3">
        <f t="shared" si="9"/>
        <v>63.570641454209863</v>
      </c>
      <c r="AS3">
        <f t="shared" si="9"/>
        <v>0</v>
      </c>
      <c r="AT3">
        <f t="shared" si="9"/>
        <v>0</v>
      </c>
      <c r="AU3">
        <f t="shared" si="9"/>
        <v>63.570641454209863</v>
      </c>
      <c r="AW3">
        <v>0</v>
      </c>
      <c r="AX3">
        <f>(R3*SUMPRODUCT(K4:$K$23, X4:$X$23)-$AZ$3*SUMPRODUCT(K3:$K$22, W4:$W$23))/Z3</f>
        <v>0</v>
      </c>
      <c r="AZ3">
        <f>$C$6*SUMPRODUCT(K4:$K$23, X4:$X$23)/SUMPRODUCT(K3:K22, W4:W23)</f>
        <v>669.23213642044414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5">
        <f>EconomicRates!C44</f>
        <v>3.5571999999999999E-2</v>
      </c>
      <c r="G4" s="5">
        <f>EconomicRates!D44</f>
        <v>7.0000000000000007E-2</v>
      </c>
      <c r="H4" s="5">
        <f t="shared" ref="H4:H23" si="10">F4+$C$9</f>
        <v>8.5572000000000009E-2</v>
      </c>
      <c r="I4" s="5">
        <f t="shared" ref="I4:I23" si="11">1+H4</f>
        <v>1.085572</v>
      </c>
      <c r="J4">
        <f t="shared" ref="J4:J23" si="12">1/I4</f>
        <v>0.92117335377109955</v>
      </c>
      <c r="K4">
        <f>J4</f>
        <v>0.92117335377109955</v>
      </c>
      <c r="L4" s="2">
        <v>1</v>
      </c>
      <c r="M4" s="6">
        <f t="array" ref="M4:M23">Mortalities!B11:B30</f>
        <v>2.676E-3</v>
      </c>
      <c r="R4">
        <f t="shared" si="0"/>
        <v>250000</v>
      </c>
      <c r="S4">
        <f t="shared" si="1"/>
        <v>53.647194586151329</v>
      </c>
      <c r="U4">
        <f t="shared" ref="U4:U23" si="13">M4</f>
        <v>2.676E-3</v>
      </c>
      <c r="V4">
        <f t="shared" ref="V4:V23" si="14">$C$10</f>
        <v>0.01</v>
      </c>
      <c r="W4">
        <f t="shared" ref="W4:W23" si="15">Z3</f>
        <v>1</v>
      </c>
      <c r="X4">
        <f t="shared" ref="X4:X23" si="16">U4*W4</f>
        <v>2.676E-3</v>
      </c>
      <c r="Y4">
        <f t="shared" ref="Y4:Y23" si="17">V4*W4</f>
        <v>0.01</v>
      </c>
      <c r="Z4">
        <f t="shared" ref="Z4:Z23" si="18">MAX(0, W4-X4-Y4)</f>
        <v>0.98732399999999998</v>
      </c>
      <c r="AB4">
        <f t="shared" ref="AB4:AB23" si="19">AC3</f>
        <v>0</v>
      </c>
      <c r="AC4">
        <f t="shared" si="2"/>
        <v>52.967162747577277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-669</v>
      </c>
      <c r="AI4">
        <f t="shared" si="6"/>
        <v>-669</v>
      </c>
      <c r="AJ4">
        <f t="shared" si="7"/>
        <v>-52.967162747577277</v>
      </c>
      <c r="AK4">
        <f>G4*MAX(0, SUM(AB4, AE4:AF4))</f>
        <v>0</v>
      </c>
      <c r="AL4">
        <f t="shared" si="8"/>
        <v>-721.96716274757728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-616.26497367286561</v>
      </c>
      <c r="AR4">
        <f t="shared" si="9"/>
        <v>-616.26497367286561</v>
      </c>
      <c r="AS4">
        <f t="shared" si="9"/>
        <v>-48.791938947925409</v>
      </c>
      <c r="AT4">
        <f t="shared" si="9"/>
        <v>0</v>
      </c>
      <c r="AU4">
        <f t="shared" si="9"/>
        <v>-665.05691262079097</v>
      </c>
      <c r="AW4">
        <v>1</v>
      </c>
      <c r="AX4">
        <f>(R4*SUMPRODUCT(K5:$K$23, X5:$X$23)-$AZ$3*SUMPRODUCT(K4:$K$22, W5:$W$23))/Z4</f>
        <v>53.647194586151329</v>
      </c>
    </row>
    <row r="5" spans="1:52" x14ac:dyDescent="0.25">
      <c r="B5" s="2">
        <f>'T.26.04.A'!B5</f>
        <v>0.8</v>
      </c>
      <c r="C5" s="2">
        <f>'T.26.04.A'!C5</f>
        <v>0.05</v>
      </c>
      <c r="E5">
        <v>2005</v>
      </c>
      <c r="F5" s="5">
        <f>EconomicRates!C45</f>
        <v>3.5571999999999999E-2</v>
      </c>
      <c r="G5" s="5">
        <f>EconomicRates!D45</f>
        <v>7.0000000000000007E-2</v>
      </c>
      <c r="H5" s="5">
        <f t="shared" si="10"/>
        <v>8.5572000000000009E-2</v>
      </c>
      <c r="I5" s="5">
        <f t="shared" si="11"/>
        <v>1.085572</v>
      </c>
      <c r="J5">
        <f t="shared" si="12"/>
        <v>0.92117335377109955</v>
      </c>
      <c r="K5">
        <f t="shared" ref="K5:K23" si="20">K4*J5</f>
        <v>0.84856034769789535</v>
      </c>
      <c r="L5" s="2">
        <v>2</v>
      </c>
      <c r="M5" s="6">
        <v>2.6930000000000001E-3</v>
      </c>
      <c r="O5">
        <f t="shared" ref="O5:O23" si="21">$C$3</f>
        <v>817.85320727104977</v>
      </c>
      <c r="P5">
        <f t="shared" ref="P5:P23" si="22">O5*$C$5</f>
        <v>40.892660363552494</v>
      </c>
      <c r="Q5" s="4">
        <f t="shared" ref="Q5:Q23" si="23">$C$8</f>
        <v>12.5</v>
      </c>
      <c r="R5">
        <f t="shared" si="0"/>
        <v>250000</v>
      </c>
      <c r="S5">
        <f t="shared" si="1"/>
        <v>100.10336405632901</v>
      </c>
      <c r="U5">
        <f t="shared" si="13"/>
        <v>2.6930000000000001E-3</v>
      </c>
      <c r="V5">
        <f t="shared" si="14"/>
        <v>0.01</v>
      </c>
      <c r="W5">
        <f t="shared" si="15"/>
        <v>0.98732399999999998</v>
      </c>
      <c r="X5">
        <f t="shared" si="16"/>
        <v>2.6588635320000001E-3</v>
      </c>
      <c r="Y5">
        <f t="shared" si="17"/>
        <v>9.8732400000000001E-3</v>
      </c>
      <c r="Z5">
        <f t="shared" si="18"/>
        <v>0.97479189646800002</v>
      </c>
      <c r="AB5">
        <f t="shared" si="19"/>
        <v>52.967162747577277</v>
      </c>
      <c r="AC5">
        <f t="shared" si="2"/>
        <v>97.579948091295591</v>
      </c>
      <c r="AE5">
        <f t="shared" si="3"/>
        <v>797.23667894818288</v>
      </c>
      <c r="AF5">
        <f t="shared" si="4"/>
        <v>-39.861833947409153</v>
      </c>
      <c r="AG5">
        <f t="shared" si="4"/>
        <v>-12.184898705849999</v>
      </c>
      <c r="AH5">
        <f t="shared" si="5"/>
        <v>-664.71588299999996</v>
      </c>
      <c r="AI5">
        <f t="shared" si="6"/>
        <v>80.474063294923781</v>
      </c>
      <c r="AJ5">
        <f t="shared" si="7"/>
        <v>-44.612785343718315</v>
      </c>
      <c r="AK5">
        <f>G5*SUM(AB5, AE5:AF5)</f>
        <v>56.723940542384575</v>
      </c>
      <c r="AL5">
        <f t="shared" si="8"/>
        <v>92.585218493590048</v>
      </c>
      <c r="AN5">
        <f t="shared" si="9"/>
        <v>676.50343348578542</v>
      </c>
      <c r="AO5">
        <f t="shared" si="9"/>
        <v>-33.82517167428928</v>
      </c>
      <c r="AP5">
        <f t="shared" si="9"/>
        <v>-10.33962188249971</v>
      </c>
      <c r="AQ5">
        <f t="shared" si="9"/>
        <v>-564.05154079879344</v>
      </c>
      <c r="AR5">
        <f t="shared" si="9"/>
        <v>68.287099130202961</v>
      </c>
      <c r="AS5">
        <f t="shared" si="9"/>
        <v>-37.856640643037181</v>
      </c>
      <c r="AT5">
        <f t="shared" si="9"/>
        <v>48.133686709440596</v>
      </c>
      <c r="AU5">
        <f t="shared" si="9"/>
        <v>78.564145196606376</v>
      </c>
      <c r="AW5">
        <v>2</v>
      </c>
      <c r="AX5">
        <f>(R5*SUMPRODUCT(K6:$K$23, X6:$X$23)-$AZ$3*SUMPRODUCT(K5:$K$22, W6:$W$23))/Z5</f>
        <v>100.10336405632901</v>
      </c>
    </row>
    <row r="6" spans="1:52" x14ac:dyDescent="0.25">
      <c r="A6" t="s">
        <v>16</v>
      </c>
      <c r="C6" s="2">
        <f>'T.26.04.C'!C6</f>
        <v>250000</v>
      </c>
      <c r="E6">
        <v>2006</v>
      </c>
      <c r="F6" s="5">
        <f>EconomicRates!C46</f>
        <v>3.5571999999999999E-2</v>
      </c>
      <c r="G6" s="5">
        <f>EconomicRates!D46</f>
        <v>7.0000000000000007E-2</v>
      </c>
      <c r="H6" s="5">
        <f t="shared" si="10"/>
        <v>8.5572000000000009E-2</v>
      </c>
      <c r="I6" s="5">
        <f t="shared" si="11"/>
        <v>1.085572</v>
      </c>
      <c r="J6">
        <f t="shared" si="12"/>
        <v>0.92117335377109955</v>
      </c>
      <c r="K6">
        <f t="shared" si="20"/>
        <v>0.78167118136604063</v>
      </c>
      <c r="L6" s="2">
        <v>3</v>
      </c>
      <c r="M6" s="6">
        <v>2.7169999999999998E-3</v>
      </c>
      <c r="O6">
        <f t="shared" si="21"/>
        <v>817.85320727104977</v>
      </c>
      <c r="P6">
        <f t="shared" si="22"/>
        <v>40.892660363552494</v>
      </c>
      <c r="Q6" s="4">
        <f t="shared" si="23"/>
        <v>12.5</v>
      </c>
      <c r="R6">
        <f t="shared" si="0"/>
        <v>250000</v>
      </c>
      <c r="S6">
        <f t="shared" si="1"/>
        <v>138.80221626927997</v>
      </c>
      <c r="U6">
        <f t="shared" si="13"/>
        <v>2.7169999999999998E-3</v>
      </c>
      <c r="V6">
        <f t="shared" si="14"/>
        <v>0.01</v>
      </c>
      <c r="W6">
        <f t="shared" si="15"/>
        <v>0.97479189646800002</v>
      </c>
      <c r="X6">
        <f t="shared" si="16"/>
        <v>2.6485095827035558E-3</v>
      </c>
      <c r="Y6">
        <f t="shared" si="17"/>
        <v>9.7479189646800003E-3</v>
      </c>
      <c r="Z6">
        <f t="shared" si="18"/>
        <v>0.96239546792061648</v>
      </c>
      <c r="AB6">
        <f t="shared" si="19"/>
        <v>97.579948091295591</v>
      </c>
      <c r="AC6">
        <f t="shared" si="2"/>
        <v>133.58262387489231</v>
      </c>
      <c r="AE6">
        <f t="shared" si="3"/>
        <v>787.09822010199889</v>
      </c>
      <c r="AF6">
        <f t="shared" si="4"/>
        <v>-39.35491100509995</v>
      </c>
      <c r="AG6">
        <f t="shared" si="4"/>
        <v>-12.029943349007706</v>
      </c>
      <c r="AH6">
        <f t="shared" si="5"/>
        <v>-662.12739567588892</v>
      </c>
      <c r="AI6">
        <f t="shared" si="6"/>
        <v>73.585970072002283</v>
      </c>
      <c r="AJ6">
        <f t="shared" si="7"/>
        <v>-36.002675783596715</v>
      </c>
      <c r="AK6">
        <f>G6*SUM(AB6, AE6:AF6)</f>
        <v>59.172628003173621</v>
      </c>
      <c r="AL6">
        <f t="shared" si="8"/>
        <v>96.755922291579196</v>
      </c>
      <c r="AN6">
        <f t="shared" si="9"/>
        <v>615.25199555823735</v>
      </c>
      <c r="AO6">
        <f t="shared" si="9"/>
        <v>-30.762599777911873</v>
      </c>
      <c r="AP6">
        <f t="shared" si="9"/>
        <v>-9.4034600293853963</v>
      </c>
      <c r="AQ6">
        <f t="shared" si="9"/>
        <v>-517.56590359279187</v>
      </c>
      <c r="AR6">
        <f t="shared" si="9"/>
        <v>57.520032158148133</v>
      </c>
      <c r="AS6">
        <f t="shared" si="9"/>
        <v>-28.142254112102588</v>
      </c>
      <c r="AT6">
        <f t="shared" si="9"/>
        <v>46.253538035773985</v>
      </c>
      <c r="AU6">
        <f t="shared" si="9"/>
        <v>75.631316081819534</v>
      </c>
      <c r="AW6">
        <v>3</v>
      </c>
      <c r="AX6">
        <f>(R6*SUMPRODUCT(K7:$K$23, X7:$X$23)-$AZ$3*SUMPRODUCT(K6:$K$22, W7:$W$23))/Z6</f>
        <v>138.80221626927997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5">
        <f>EconomicRates!C47</f>
        <v>3.5571999999999999E-2</v>
      </c>
      <c r="G7" s="5">
        <f>EconomicRates!D47</f>
        <v>7.0000000000000007E-2</v>
      </c>
      <c r="H7" s="5">
        <f t="shared" si="10"/>
        <v>8.5572000000000009E-2</v>
      </c>
      <c r="I7" s="5">
        <f t="shared" si="11"/>
        <v>1.085572</v>
      </c>
      <c r="J7">
        <f t="shared" si="12"/>
        <v>0.92117335377109955</v>
      </c>
      <c r="K7">
        <f t="shared" si="20"/>
        <v>0.72005466368517301</v>
      </c>
      <c r="L7" s="2">
        <v>4</v>
      </c>
      <c r="M7" s="6">
        <v>2.745E-3</v>
      </c>
      <c r="O7">
        <f t="shared" si="21"/>
        <v>817.85320727104977</v>
      </c>
      <c r="P7">
        <f t="shared" si="22"/>
        <v>40.892660363552494</v>
      </c>
      <c r="Q7" s="4">
        <f t="shared" si="23"/>
        <v>12.5</v>
      </c>
      <c r="R7">
        <f t="shared" si="0"/>
        <v>250000</v>
      </c>
      <c r="S7">
        <f t="shared" si="1"/>
        <v>169.95019321170042</v>
      </c>
      <c r="U7">
        <f t="shared" si="13"/>
        <v>2.745E-3</v>
      </c>
      <c r="V7">
        <f t="shared" si="14"/>
        <v>0.01</v>
      </c>
      <c r="W7">
        <f t="shared" si="15"/>
        <v>0.96239546792061648</v>
      </c>
      <c r="X7">
        <f t="shared" si="16"/>
        <v>2.6417755594420923E-3</v>
      </c>
      <c r="Y7">
        <f t="shared" si="17"/>
        <v>9.6239546792061658E-3</v>
      </c>
      <c r="Z7">
        <f t="shared" si="18"/>
        <v>0.95012973768196818</v>
      </c>
      <c r="AB7">
        <f t="shared" si="19"/>
        <v>133.58262387489231</v>
      </c>
      <c r="AC7">
        <f t="shared" si="2"/>
        <v>161.47473249523273</v>
      </c>
      <c r="AE7">
        <f t="shared" si="3"/>
        <v>777.0666532867989</v>
      </c>
      <c r="AF7">
        <f t="shared" si="4"/>
        <v>-38.853332664339952</v>
      </c>
      <c r="AG7">
        <f t="shared" si="4"/>
        <v>-11.876621721024602</v>
      </c>
      <c r="AH7">
        <f t="shared" si="5"/>
        <v>-660.44388986052309</v>
      </c>
      <c r="AI7">
        <f t="shared" si="6"/>
        <v>65.892809040911288</v>
      </c>
      <c r="AJ7">
        <f t="shared" si="7"/>
        <v>-27.892108620340423</v>
      </c>
      <c r="AK7">
        <f>G7*SUM(AB7, AE7:AF7)</f>
        <v>61.025716114814593</v>
      </c>
      <c r="AL7">
        <f t="shared" si="8"/>
        <v>99.026416535385465</v>
      </c>
      <c r="AN7">
        <f t="shared" si="9"/>
        <v>559.53046769338891</v>
      </c>
      <c r="AO7">
        <f t="shared" si="9"/>
        <v>-27.976523384669452</v>
      </c>
      <c r="AP7">
        <f t="shared" si="9"/>
        <v>-8.5518168590483903</v>
      </c>
      <c r="AQ7">
        <f t="shared" si="9"/>
        <v>-475.55570299644637</v>
      </c>
      <c r="AR7">
        <f t="shared" si="9"/>
        <v>47.446424453224708</v>
      </c>
      <c r="AS7">
        <f t="shared" si="9"/>
        <v>-20.083842892089539</v>
      </c>
      <c r="AT7">
        <f t="shared" si="9"/>
        <v>43.941851493199664</v>
      </c>
      <c r="AU7">
        <f t="shared" si="9"/>
        <v>71.304433054334837</v>
      </c>
      <c r="AW7">
        <v>4</v>
      </c>
      <c r="AX7">
        <f>(R7*SUMPRODUCT(K8:$K$23, X8:$X$23)-$AZ$3*SUMPRODUCT(K7:$K$22, W8:$W$23))/Z7</f>
        <v>169.95019321170042</v>
      </c>
    </row>
    <row r="8" spans="1:52" x14ac:dyDescent="0.25">
      <c r="B8" s="2">
        <f>'T.26.04.A'!B8</f>
        <v>100</v>
      </c>
      <c r="C8" s="2">
        <f>'T.26.04.A'!C8</f>
        <v>12.5</v>
      </c>
      <c r="E8">
        <v>2008</v>
      </c>
      <c r="F8" s="5">
        <f>EconomicRates!C48</f>
        <v>3.5571999999999999E-2</v>
      </c>
      <c r="G8" s="5">
        <f>EconomicRates!D48</f>
        <v>7.0000000000000007E-2</v>
      </c>
      <c r="H8" s="5">
        <f t="shared" si="10"/>
        <v>8.5572000000000009E-2</v>
      </c>
      <c r="I8" s="5">
        <f t="shared" si="11"/>
        <v>1.085572</v>
      </c>
      <c r="J8">
        <f t="shared" si="12"/>
        <v>0.92117335377109955</v>
      </c>
      <c r="K8">
        <f t="shared" si="20"/>
        <v>0.66329516944539202</v>
      </c>
      <c r="L8" s="2">
        <v>5</v>
      </c>
      <c r="M8" s="6">
        <v>2.7729999999999999E-3</v>
      </c>
      <c r="O8">
        <f t="shared" si="21"/>
        <v>817.85320727104977</v>
      </c>
      <c r="P8">
        <f t="shared" si="22"/>
        <v>40.892660363552494</v>
      </c>
      <c r="Q8" s="4">
        <f t="shared" si="23"/>
        <v>12.5</v>
      </c>
      <c r="R8">
        <f t="shared" si="0"/>
        <v>250000</v>
      </c>
      <c r="S8">
        <f t="shared" si="1"/>
        <v>194.48874262071027</v>
      </c>
      <c r="U8">
        <f t="shared" si="13"/>
        <v>2.7729999999999999E-3</v>
      </c>
      <c r="V8">
        <f t="shared" si="14"/>
        <v>0.01</v>
      </c>
      <c r="W8">
        <f t="shared" si="15"/>
        <v>0.95012973768196818</v>
      </c>
      <c r="X8">
        <f t="shared" si="16"/>
        <v>2.6347097625920978E-3</v>
      </c>
      <c r="Y8">
        <f t="shared" si="17"/>
        <v>9.5012973768196819E-3</v>
      </c>
      <c r="Z8">
        <f t="shared" si="18"/>
        <v>0.93799373054255641</v>
      </c>
      <c r="AB8">
        <f t="shared" si="19"/>
        <v>161.47473249523273</v>
      </c>
      <c r="AC8">
        <f t="shared" si="2"/>
        <v>182.42922123933113</v>
      </c>
      <c r="AE8">
        <f t="shared" si="3"/>
        <v>767.14118092436661</v>
      </c>
      <c r="AF8">
        <f t="shared" si="4"/>
        <v>-38.357059046218332</v>
      </c>
      <c r="AG8">
        <f t="shared" si="4"/>
        <v>-11.724921631781955</v>
      </c>
      <c r="AH8">
        <f t="shared" si="5"/>
        <v>-658.67744064802446</v>
      </c>
      <c r="AI8">
        <f t="shared" si="6"/>
        <v>58.381759598341887</v>
      </c>
      <c r="AJ8">
        <f t="shared" si="7"/>
        <v>-20.954488744098398</v>
      </c>
      <c r="AK8">
        <f t="shared" ref="AK8:AK23" si="24">G8*SUM(AB8:AB8, AE8:AF8)</f>
        <v>62.318119806136679</v>
      </c>
      <c r="AL8">
        <f t="shared" si="8"/>
        <v>99.745390660380167</v>
      </c>
      <c r="AN8">
        <f t="shared" si="9"/>
        <v>508.8410395897659</v>
      </c>
      <c r="AO8">
        <f t="shared" si="9"/>
        <v>-25.442051979488294</v>
      </c>
      <c r="AP8">
        <f t="shared" si="9"/>
        <v>-7.7770838804867539</v>
      </c>
      <c r="AQ8">
        <f t="shared" si="9"/>
        <v>-436.89756460448854</v>
      </c>
      <c r="AR8">
        <f t="shared" si="9"/>
        <v>38.724339125302322</v>
      </c>
      <c r="AS8">
        <f t="shared" si="9"/>
        <v>-13.899011162158306</v>
      </c>
      <c r="AT8">
        <f t="shared" si="9"/>
        <v>41.335307836329669</v>
      </c>
      <c r="AU8">
        <f t="shared" si="9"/>
        <v>66.160635799473681</v>
      </c>
      <c r="AW8">
        <v>5</v>
      </c>
      <c r="AX8">
        <f>(R8*SUMPRODUCT(K9:$K$23, X9:$X$23)-$AZ$3*SUMPRODUCT(K8:$K$22, W9:$W$23))/Z8</f>
        <v>194.48874262071027</v>
      </c>
    </row>
    <row r="9" spans="1:52" x14ac:dyDescent="0.25">
      <c r="A9" t="s">
        <v>39</v>
      </c>
      <c r="C9" s="2">
        <f>'T.26.04.A'!C9</f>
        <v>0.05</v>
      </c>
      <c r="E9">
        <v>2009</v>
      </c>
      <c r="F9" s="5">
        <f>EconomicRates!C49</f>
        <v>3.5571999999999999E-2</v>
      </c>
      <c r="G9" s="5">
        <f>EconomicRates!D49</f>
        <v>7.0000000000000007E-2</v>
      </c>
      <c r="H9" s="5">
        <f t="shared" si="10"/>
        <v>8.5572000000000009E-2</v>
      </c>
      <c r="I9" s="5">
        <f t="shared" si="11"/>
        <v>1.085572</v>
      </c>
      <c r="J9">
        <f t="shared" si="12"/>
        <v>0.92117335377109955</v>
      </c>
      <c r="K9">
        <f t="shared" si="20"/>
        <v>0.61100983577818146</v>
      </c>
      <c r="L9" s="2">
        <v>6</v>
      </c>
      <c r="M9" s="6">
        <v>2.8019999999999998E-3</v>
      </c>
      <c r="O9">
        <f t="shared" si="21"/>
        <v>817.85320727104977</v>
      </c>
      <c r="P9">
        <f t="shared" si="22"/>
        <v>40.892660363552494</v>
      </c>
      <c r="Q9" s="4">
        <f t="shared" si="23"/>
        <v>12.5</v>
      </c>
      <c r="R9">
        <f t="shared" si="0"/>
        <v>250000</v>
      </c>
      <c r="S9">
        <f t="shared" si="1"/>
        <v>213.10293981895708</v>
      </c>
      <c r="U9">
        <f t="shared" si="13"/>
        <v>2.8019999999999998E-3</v>
      </c>
      <c r="V9">
        <f t="shared" si="14"/>
        <v>0.01</v>
      </c>
      <c r="W9">
        <f t="shared" si="15"/>
        <v>0.93799373054255641</v>
      </c>
      <c r="X9">
        <f t="shared" si="16"/>
        <v>2.6282584329802429E-3</v>
      </c>
      <c r="Y9">
        <f t="shared" si="17"/>
        <v>9.3799373054255647E-3</v>
      </c>
      <c r="Z9">
        <f t="shared" si="18"/>
        <v>0.92598553480415069</v>
      </c>
      <c r="AB9">
        <f t="shared" si="19"/>
        <v>182.42922123933113</v>
      </c>
      <c r="AC9">
        <f t="shared" si="2"/>
        <v>197.33023969659371</v>
      </c>
      <c r="AE9">
        <f t="shared" si="3"/>
        <v>757.32023952617294</v>
      </c>
      <c r="AF9">
        <f t="shared" si="4"/>
        <v>-37.866011976308648</v>
      </c>
      <c r="AG9">
        <f t="shared" si="4"/>
        <v>-11.574819185051883</v>
      </c>
      <c r="AH9">
        <f t="shared" si="5"/>
        <v>-657.06460824506075</v>
      </c>
      <c r="AI9">
        <f t="shared" si="6"/>
        <v>50.814800119751681</v>
      </c>
      <c r="AJ9">
        <f t="shared" si="7"/>
        <v>-14.90101845726258</v>
      </c>
      <c r="AK9">
        <f t="shared" si="24"/>
        <v>63.131841415243684</v>
      </c>
      <c r="AL9">
        <f t="shared" si="8"/>
        <v>99.045623077732785</v>
      </c>
      <c r="AN9">
        <f t="shared" si="9"/>
        <v>462.73011518438</v>
      </c>
      <c r="AO9">
        <f t="shared" si="9"/>
        <v>-23.136505759218998</v>
      </c>
      <c r="AP9">
        <f t="shared" si="9"/>
        <v>-7.0723283694206955</v>
      </c>
      <c r="AQ9">
        <f t="shared" si="9"/>
        <v>-401.47293837946972</v>
      </c>
      <c r="AR9">
        <f t="shared" si="9"/>
        <v>31.04834267627059</v>
      </c>
      <c r="AS9">
        <f t="shared" si="9"/>
        <v>-9.1046688404996594</v>
      </c>
      <c r="AT9">
        <f t="shared" si="9"/>
        <v>38.574176055502242</v>
      </c>
      <c r="AU9">
        <f t="shared" si="9"/>
        <v>60.517849891273165</v>
      </c>
      <c r="AW9">
        <v>6</v>
      </c>
      <c r="AX9">
        <f>(R9*SUMPRODUCT(K10:$K$23, X10:$X$23)-$AZ$3*SUMPRODUCT(K9:$K$22, W10:$W$23))/Z9</f>
        <v>213.10293981895708</v>
      </c>
    </row>
    <row r="10" spans="1:52" x14ac:dyDescent="0.25">
      <c r="A10" t="s">
        <v>19</v>
      </c>
      <c r="C10" s="2">
        <f>'T.26.04.A'!C10</f>
        <v>0.01</v>
      </c>
      <c r="E10">
        <v>2010</v>
      </c>
      <c r="F10" s="5">
        <f>EconomicRates!C50</f>
        <v>3.5571999999999999E-2</v>
      </c>
      <c r="G10" s="5">
        <f>EconomicRates!D50</f>
        <v>7.0000000000000007E-2</v>
      </c>
      <c r="H10" s="5">
        <f t="shared" si="10"/>
        <v>8.5572000000000009E-2</v>
      </c>
      <c r="I10" s="5">
        <f t="shared" si="11"/>
        <v>1.085572</v>
      </c>
      <c r="J10">
        <f t="shared" si="12"/>
        <v>0.92117335377109955</v>
      </c>
      <c r="K10">
        <f t="shared" si="20"/>
        <v>0.5628459796109162</v>
      </c>
      <c r="L10" s="2">
        <v>7</v>
      </c>
      <c r="M10" s="6">
        <v>2.8370000000000001E-3</v>
      </c>
      <c r="O10">
        <f t="shared" si="21"/>
        <v>817.85320727104977</v>
      </c>
      <c r="P10">
        <f t="shared" si="22"/>
        <v>40.892660363552494</v>
      </c>
      <c r="Q10" s="4">
        <f t="shared" si="23"/>
        <v>12.5</v>
      </c>
      <c r="R10">
        <f t="shared" si="0"/>
        <v>250000</v>
      </c>
      <c r="S10">
        <f t="shared" si="1"/>
        <v>225.70927653452617</v>
      </c>
      <c r="U10">
        <f t="shared" si="13"/>
        <v>2.8370000000000001E-3</v>
      </c>
      <c r="V10">
        <f t="shared" si="14"/>
        <v>0.01</v>
      </c>
      <c r="W10">
        <f t="shared" si="15"/>
        <v>0.92598553480415069</v>
      </c>
      <c r="X10">
        <f t="shared" si="16"/>
        <v>2.6270209622393757E-3</v>
      </c>
      <c r="Y10">
        <f t="shared" si="17"/>
        <v>9.2598553480415079E-3</v>
      </c>
      <c r="Z10">
        <f t="shared" si="18"/>
        <v>0.91409865849386984</v>
      </c>
      <c r="AB10">
        <f t="shared" si="19"/>
        <v>197.33023969659371</v>
      </c>
      <c r="AC10">
        <f t="shared" si="2"/>
        <v>206.32054688983226</v>
      </c>
      <c r="AE10">
        <f t="shared" si="3"/>
        <v>747.59851961137542</v>
      </c>
      <c r="AF10">
        <f t="shared" si="4"/>
        <v>-37.379925980568778</v>
      </c>
      <c r="AG10">
        <f t="shared" si="4"/>
        <v>-11.426233231173374</v>
      </c>
      <c r="AH10">
        <f t="shared" si="5"/>
        <v>-656.75524055984397</v>
      </c>
      <c r="AI10">
        <f t="shared" si="6"/>
        <v>42.037119839789284</v>
      </c>
      <c r="AJ10">
        <f t="shared" si="7"/>
        <v>-8.9903071932385501</v>
      </c>
      <c r="AK10">
        <f t="shared" si="24"/>
        <v>63.528418332918029</v>
      </c>
      <c r="AL10">
        <f t="shared" si="8"/>
        <v>96.575230979468756</v>
      </c>
      <c r="AN10">
        <f t="shared" si="9"/>
        <v>420.78282112633536</v>
      </c>
      <c r="AO10">
        <f t="shared" si="9"/>
        <v>-21.039141056316772</v>
      </c>
      <c r="AP10">
        <f t="shared" si="9"/>
        <v>-6.4312094362625816</v>
      </c>
      <c r="AQ10">
        <f t="shared" si="9"/>
        <v>-369.65204673750833</v>
      </c>
      <c r="AR10">
        <f t="shared" si="9"/>
        <v>23.660423896247682</v>
      </c>
      <c r="AS10">
        <f t="shared" si="9"/>
        <v>-5.060158259181418</v>
      </c>
      <c r="AT10">
        <f t="shared" si="9"/>
        <v>35.756714849723338</v>
      </c>
      <c r="AU10">
        <f t="shared" si="9"/>
        <v>54.356980486789595</v>
      </c>
      <c r="AW10">
        <v>7</v>
      </c>
      <c r="AX10">
        <f>(R10*SUMPRODUCT(K11:$K$23, X11:$X$23)-$AZ$3*SUMPRODUCT(K10:$K$22, W11:$W$23))/Z10</f>
        <v>225.70927653452617</v>
      </c>
    </row>
    <row r="11" spans="1:52" x14ac:dyDescent="0.25">
      <c r="A11" t="s">
        <v>33</v>
      </c>
      <c r="C11" s="7">
        <f>AU25</f>
        <v>0</v>
      </c>
      <c r="E11">
        <v>2011</v>
      </c>
      <c r="F11" s="5">
        <f>EconomicRates!C51</f>
        <v>3.5571999999999999E-2</v>
      </c>
      <c r="G11" s="5">
        <f>EconomicRates!D51</f>
        <v>7.0000000000000007E-2</v>
      </c>
      <c r="H11" s="5">
        <f t="shared" si="10"/>
        <v>8.5572000000000009E-2</v>
      </c>
      <c r="I11" s="5">
        <f t="shared" si="11"/>
        <v>1.085572</v>
      </c>
      <c r="J11">
        <f t="shared" si="12"/>
        <v>0.92117335377109955</v>
      </c>
      <c r="K11">
        <f t="shared" si="20"/>
        <v>0.51847871869476758</v>
      </c>
      <c r="L11" s="2">
        <v>8</v>
      </c>
      <c r="M11" s="6">
        <v>2.8709999999999999E-3</v>
      </c>
      <c r="O11">
        <f t="shared" si="21"/>
        <v>817.85320727104977</v>
      </c>
      <c r="P11">
        <f t="shared" si="22"/>
        <v>40.892660363552494</v>
      </c>
      <c r="Q11" s="4">
        <f t="shared" si="23"/>
        <v>12.5</v>
      </c>
      <c r="R11">
        <f t="shared" si="0"/>
        <v>250000</v>
      </c>
      <c r="S11">
        <f t="shared" si="1"/>
        <v>233.24792767918734</v>
      </c>
      <c r="U11">
        <f t="shared" si="13"/>
        <v>2.8709999999999999E-3</v>
      </c>
      <c r="V11">
        <f t="shared" si="14"/>
        <v>0.01</v>
      </c>
      <c r="W11">
        <f t="shared" si="15"/>
        <v>0.91409865849386984</v>
      </c>
      <c r="X11">
        <f t="shared" si="16"/>
        <v>2.6243772485359E-3</v>
      </c>
      <c r="Y11">
        <f t="shared" si="17"/>
        <v>9.1409865849386984E-3</v>
      </c>
      <c r="Z11">
        <f t="shared" si="18"/>
        <v>0.90233329466039525</v>
      </c>
      <c r="AB11">
        <f t="shared" si="19"/>
        <v>206.32054688983226</v>
      </c>
      <c r="AC11">
        <f t="shared" si="2"/>
        <v>210.46737105547072</v>
      </c>
      <c r="AE11">
        <f t="shared" si="3"/>
        <v>737.97617906545747</v>
      </c>
      <c r="AF11">
        <f t="shared" si="4"/>
        <v>-36.898808953272876</v>
      </c>
      <c r="AG11">
        <f t="shared" si="4"/>
        <v>-11.27916618325494</v>
      </c>
      <c r="AH11">
        <f t="shared" si="5"/>
        <v>-656.094312133975</v>
      </c>
      <c r="AI11">
        <f t="shared" si="6"/>
        <v>33.703891794954643</v>
      </c>
      <c r="AJ11">
        <f t="shared" si="7"/>
        <v>-4.1468241656384635</v>
      </c>
      <c r="AK11">
        <f t="shared" si="24"/>
        <v>63.517854190141186</v>
      </c>
      <c r="AL11">
        <f t="shared" si="8"/>
        <v>93.074921819457359</v>
      </c>
      <c r="AN11">
        <f t="shared" si="9"/>
        <v>382.62494374911876</v>
      </c>
      <c r="AO11">
        <f t="shared" si="9"/>
        <v>-19.131247187455941</v>
      </c>
      <c r="AP11">
        <f t="shared" si="9"/>
        <v>-5.8480076306393736</v>
      </c>
      <c r="AQ11">
        <f t="shared" si="9"/>
        <v>-340.17093829814826</v>
      </c>
      <c r="AR11">
        <f t="shared" si="9"/>
        <v>17.474750632875175</v>
      </c>
      <c r="AS11">
        <f t="shared" si="9"/>
        <v>-2.1500400800527291</v>
      </c>
      <c r="AT11">
        <f t="shared" si="9"/>
        <v>32.932655654745474</v>
      </c>
      <c r="AU11">
        <f t="shared" si="9"/>
        <v>48.25736620756792</v>
      </c>
      <c r="AW11">
        <v>8</v>
      </c>
      <c r="AX11">
        <f>(R11*SUMPRODUCT(K12:$K$23, X12:$X$23)-$AZ$3*SUMPRODUCT(K11:$K$22, W12:$W$23))/Z11</f>
        <v>233.24792767918734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f>EconomicRates!C52</f>
        <v>3.5571999999999999E-2</v>
      </c>
      <c r="G12" s="5">
        <f>EconomicRates!D52</f>
        <v>7.0000000000000007E-2</v>
      </c>
      <c r="H12" s="5">
        <f t="shared" si="10"/>
        <v>8.5572000000000009E-2</v>
      </c>
      <c r="I12" s="5">
        <f t="shared" si="11"/>
        <v>1.085572</v>
      </c>
      <c r="J12">
        <f t="shared" si="12"/>
        <v>0.92117335377109955</v>
      </c>
      <c r="K12">
        <f t="shared" si="20"/>
        <v>0.47760878015900154</v>
      </c>
      <c r="L12" s="2">
        <v>9</v>
      </c>
      <c r="M12" s="6">
        <v>2.9099999999999998E-3</v>
      </c>
      <c r="O12">
        <f t="shared" si="21"/>
        <v>817.85320727104977</v>
      </c>
      <c r="P12">
        <f t="shared" si="22"/>
        <v>40.892660363552494</v>
      </c>
      <c r="Q12" s="4">
        <f t="shared" si="23"/>
        <v>12.5</v>
      </c>
      <c r="R12">
        <f t="shared" si="0"/>
        <v>250000</v>
      </c>
      <c r="S12">
        <f t="shared" si="1"/>
        <v>235.81452624800906</v>
      </c>
      <c r="U12">
        <f t="shared" si="13"/>
        <v>2.9099999999999998E-3</v>
      </c>
      <c r="V12">
        <f t="shared" si="14"/>
        <v>0.01</v>
      </c>
      <c r="W12">
        <f t="shared" si="15"/>
        <v>0.90233329466039525</v>
      </c>
      <c r="X12">
        <f t="shared" si="16"/>
        <v>2.6257898874617498E-3</v>
      </c>
      <c r="Y12">
        <f t="shared" si="17"/>
        <v>9.0233329466039534E-3</v>
      </c>
      <c r="Z12">
        <f t="shared" si="18"/>
        <v>0.89068417182632953</v>
      </c>
      <c r="AB12">
        <f t="shared" si="19"/>
        <v>210.46737105547072</v>
      </c>
      <c r="AC12">
        <f t="shared" si="2"/>
        <v>210.03626601582619</v>
      </c>
      <c r="AE12">
        <f t="shared" si="3"/>
        <v>728.44890659372243</v>
      </c>
      <c r="AF12">
        <f t="shared" si="4"/>
        <v>-36.422445329686127</v>
      </c>
      <c r="AG12">
        <f t="shared" si="4"/>
        <v>-11.13355214782912</v>
      </c>
      <c r="AH12">
        <f t="shared" si="5"/>
        <v>-656.44747186543748</v>
      </c>
      <c r="AI12">
        <f t="shared" si="6"/>
        <v>24.445437250769601</v>
      </c>
      <c r="AJ12">
        <f t="shared" si="7"/>
        <v>0.43110503964453528</v>
      </c>
      <c r="AK12">
        <f t="shared" si="24"/>
        <v>63.17456826236549</v>
      </c>
      <c r="AL12">
        <f t="shared" si="8"/>
        <v>88.051110552779619</v>
      </c>
      <c r="AN12">
        <f t="shared" si="9"/>
        <v>347.91359368638621</v>
      </c>
      <c r="AO12">
        <f t="shared" si="9"/>
        <v>-17.395679684319315</v>
      </c>
      <c r="AP12">
        <f t="shared" si="9"/>
        <v>-5.317482260161297</v>
      </c>
      <c r="AQ12">
        <f t="shared" si="9"/>
        <v>-313.52507627611209</v>
      </c>
      <c r="AR12">
        <f t="shared" si="9"/>
        <v>11.675355465793485</v>
      </c>
      <c r="AS12">
        <f t="shared" si="9"/>
        <v>0.2058995521050245</v>
      </c>
      <c r="AT12">
        <f t="shared" si="9"/>
        <v>30.172728484859956</v>
      </c>
      <c r="AU12">
        <f t="shared" si="9"/>
        <v>42.053983502758463</v>
      </c>
      <c r="AW12">
        <v>9</v>
      </c>
      <c r="AX12">
        <f>(R12*SUMPRODUCT(K13:$K$23, X13:$X$23)-$AZ$3*SUMPRODUCT(K12:$K$22, W13:$W$23))/Z12</f>
        <v>235.81452624800906</v>
      </c>
    </row>
    <row r="13" spans="1:52" x14ac:dyDescent="0.25">
      <c r="E13">
        <v>2013</v>
      </c>
      <c r="F13" s="5">
        <f>EconomicRates!C53</f>
        <v>3.5571999999999999E-2</v>
      </c>
      <c r="G13" s="5">
        <f>EconomicRates!D53</f>
        <v>7.0000000000000007E-2</v>
      </c>
      <c r="H13" s="5">
        <f t="shared" si="10"/>
        <v>8.5572000000000009E-2</v>
      </c>
      <c r="I13" s="5">
        <f t="shared" si="11"/>
        <v>1.085572</v>
      </c>
      <c r="J13">
        <f t="shared" si="12"/>
        <v>0.92117335377109955</v>
      </c>
      <c r="K13">
        <f t="shared" si="20"/>
        <v>0.43996048180959124</v>
      </c>
      <c r="L13" s="2">
        <v>10</v>
      </c>
      <c r="M13" s="6">
        <v>2.9520000000000002E-3</v>
      </c>
      <c r="O13">
        <f t="shared" si="21"/>
        <v>817.85320727104977</v>
      </c>
      <c r="P13">
        <f t="shared" si="22"/>
        <v>40.892660363552494</v>
      </c>
      <c r="Q13" s="4">
        <f t="shared" si="23"/>
        <v>12.5</v>
      </c>
      <c r="R13">
        <f t="shared" si="0"/>
        <v>250000</v>
      </c>
      <c r="S13">
        <f t="shared" si="1"/>
        <v>233.78278968348167</v>
      </c>
      <c r="U13">
        <f t="shared" si="13"/>
        <v>2.9520000000000002E-3</v>
      </c>
      <c r="V13">
        <f t="shared" si="14"/>
        <v>0.01</v>
      </c>
      <c r="W13">
        <f t="shared" si="15"/>
        <v>0.89068417182632953</v>
      </c>
      <c r="X13">
        <f t="shared" si="16"/>
        <v>2.6292996752313252E-3</v>
      </c>
      <c r="Y13">
        <f t="shared" si="17"/>
        <v>8.9068417182632947E-3</v>
      </c>
      <c r="Z13">
        <f t="shared" si="18"/>
        <v>0.87914803043283496</v>
      </c>
      <c r="AB13">
        <f t="shared" si="19"/>
        <v>210.03626601582619</v>
      </c>
      <c r="AC13">
        <f t="shared" si="2"/>
        <v>205.52967909932659</v>
      </c>
      <c r="AE13">
        <f t="shared" si="3"/>
        <v>719.01403635552049</v>
      </c>
      <c r="AF13">
        <f t="shared" si="4"/>
        <v>-35.950701817776029</v>
      </c>
      <c r="AG13">
        <f t="shared" si="4"/>
        <v>-10.989350380410437</v>
      </c>
      <c r="AH13">
        <f t="shared" si="5"/>
        <v>-657.3249188078313</v>
      </c>
      <c r="AI13">
        <f t="shared" si="6"/>
        <v>14.749065349502757</v>
      </c>
      <c r="AJ13">
        <f t="shared" si="7"/>
        <v>4.5065869164996002</v>
      </c>
      <c r="AK13">
        <f t="shared" si="24"/>
        <v>62.516972038749955</v>
      </c>
      <c r="AL13">
        <f t="shared" si="8"/>
        <v>81.772624304752313</v>
      </c>
      <c r="AN13">
        <f t="shared" si="9"/>
        <v>316.33776186283376</v>
      </c>
      <c r="AO13">
        <f t="shared" si="9"/>
        <v>-15.816888093141689</v>
      </c>
      <c r="AP13">
        <f t="shared" si="9"/>
        <v>-4.834879888139791</v>
      </c>
      <c r="AQ13">
        <f t="shared" si="9"/>
        <v>-289.1969879841439</v>
      </c>
      <c r="AR13">
        <f t="shared" si="9"/>
        <v>6.4890058974083802</v>
      </c>
      <c r="AS13">
        <f t="shared" si="9"/>
        <v>1.9827201510999641</v>
      </c>
      <c r="AT13">
        <f t="shared" si="9"/>
        <v>27.504997139445173</v>
      </c>
      <c r="AU13">
        <f t="shared" si="9"/>
        <v>35.976723187953517</v>
      </c>
      <c r="AW13">
        <v>10</v>
      </c>
      <c r="AX13">
        <f>(R13*SUMPRODUCT(K14:$K$23, X14:$X$23)-$AZ$3*SUMPRODUCT(K13:$K$22, W14:$W$23))/Z13</f>
        <v>233.78278968348167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10"/>
        <v>8.5572000000000009E-2</v>
      </c>
      <c r="I14" s="5">
        <f t="shared" si="11"/>
        <v>1.085572</v>
      </c>
      <c r="J14">
        <f t="shared" si="12"/>
        <v>0.92117335377109955</v>
      </c>
      <c r="K14">
        <f t="shared" si="20"/>
        <v>0.40527987255529002</v>
      </c>
      <c r="L14" s="2">
        <v>11</v>
      </c>
      <c r="M14" s="6">
        <v>2.9979999999999998E-3</v>
      </c>
      <c r="O14">
        <f t="shared" si="21"/>
        <v>817.85320727104977</v>
      </c>
      <c r="P14">
        <f t="shared" si="22"/>
        <v>40.892660363552494</v>
      </c>
      <c r="Q14" s="4">
        <f t="shared" si="23"/>
        <v>12.5</v>
      </c>
      <c r="R14">
        <f t="shared" si="0"/>
        <v>250000</v>
      </c>
      <c r="S14">
        <f t="shared" si="1"/>
        <v>227.41718698168026</v>
      </c>
      <c r="U14">
        <f t="shared" si="13"/>
        <v>2.9979999999999998E-3</v>
      </c>
      <c r="V14">
        <f t="shared" si="14"/>
        <v>0.01</v>
      </c>
      <c r="W14">
        <f t="shared" si="15"/>
        <v>0.87914803043283496</v>
      </c>
      <c r="X14">
        <f t="shared" si="16"/>
        <v>2.6356857952376392E-3</v>
      </c>
      <c r="Y14">
        <f t="shared" si="17"/>
        <v>8.7914803043283498E-3</v>
      </c>
      <c r="Z14">
        <f t="shared" si="18"/>
        <v>0.867720864333269</v>
      </c>
      <c r="AB14">
        <f t="shared" si="19"/>
        <v>205.52967909932659</v>
      </c>
      <c r="AC14">
        <f t="shared" si="2"/>
        <v>197.33463805198426</v>
      </c>
      <c r="AE14">
        <f t="shared" si="3"/>
        <v>709.66829191097156</v>
      </c>
      <c r="AF14">
        <f t="shared" si="4"/>
        <v>-35.483414595548581</v>
      </c>
      <c r="AG14">
        <f t="shared" si="4"/>
        <v>-10.846510804165863</v>
      </c>
      <c r="AH14">
        <f t="shared" si="5"/>
        <v>-658.92144880940975</v>
      </c>
      <c r="AI14">
        <f t="shared" si="6"/>
        <v>4.4169177018474102</v>
      </c>
      <c r="AJ14">
        <f t="shared" si="7"/>
        <v>8.195041047342329</v>
      </c>
      <c r="AK14">
        <f t="shared" si="24"/>
        <v>61.580018949032478</v>
      </c>
      <c r="AL14">
        <f t="shared" si="8"/>
        <v>74.191977698222217</v>
      </c>
      <c r="AN14">
        <f t="shared" si="9"/>
        <v>287.61427490220893</v>
      </c>
      <c r="AO14">
        <f t="shared" si="9"/>
        <v>-14.380713745110446</v>
      </c>
      <c r="AP14">
        <f t="shared" si="9"/>
        <v>-4.3958725163819174</v>
      </c>
      <c r="AQ14">
        <f t="shared" si="9"/>
        <v>-267.04760079742465</v>
      </c>
      <c r="AR14">
        <f t="shared" si="9"/>
        <v>1.7900878432919229</v>
      </c>
      <c r="AS14">
        <f t="shared" si="9"/>
        <v>3.3212851912522696</v>
      </c>
      <c r="AT14">
        <f t="shared" si="9"/>
        <v>24.957142231616228</v>
      </c>
      <c r="AU14">
        <f t="shared" si="9"/>
        <v>30.068515266160421</v>
      </c>
      <c r="AW14">
        <v>11</v>
      </c>
      <c r="AX14">
        <f>(R14*SUMPRODUCT(K15:$K$23, X15:$X$23)-$AZ$3*SUMPRODUCT(K14:$K$22, W15:$W$23))/Z14</f>
        <v>227.41718698168026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10"/>
        <v>8.5572000000000009E-2</v>
      </c>
      <c r="I15" s="5">
        <f t="shared" si="11"/>
        <v>1.085572</v>
      </c>
      <c r="J15">
        <f t="shared" si="12"/>
        <v>0.92117335377109955</v>
      </c>
      <c r="K15">
        <f t="shared" si="20"/>
        <v>0.37333301941768032</v>
      </c>
      <c r="L15" s="2">
        <v>12</v>
      </c>
      <c r="M15" s="6">
        <v>3.0469999999999998E-3</v>
      </c>
      <c r="O15">
        <f t="shared" si="21"/>
        <v>817.85320727104977</v>
      </c>
      <c r="P15">
        <f t="shared" si="22"/>
        <v>40.892660363552494</v>
      </c>
      <c r="Q15" s="4">
        <f t="shared" si="23"/>
        <v>12.5</v>
      </c>
      <c r="R15">
        <f t="shared" si="0"/>
        <v>250000</v>
      </c>
      <c r="S15">
        <f t="shared" si="1"/>
        <v>217.08944032658476</v>
      </c>
      <c r="U15">
        <f t="shared" si="13"/>
        <v>3.0469999999999998E-3</v>
      </c>
      <c r="V15">
        <f t="shared" si="14"/>
        <v>0.01</v>
      </c>
      <c r="W15">
        <f t="shared" si="15"/>
        <v>0.867720864333269</v>
      </c>
      <c r="X15">
        <f t="shared" si="16"/>
        <v>2.6439454736234703E-3</v>
      </c>
      <c r="Y15">
        <f t="shared" si="17"/>
        <v>8.6772086433326897E-3</v>
      </c>
      <c r="Z15">
        <f t="shared" si="18"/>
        <v>0.85639971021631289</v>
      </c>
      <c r="AB15">
        <f t="shared" si="19"/>
        <v>197.33463805198426</v>
      </c>
      <c r="AC15">
        <f t="shared" si="2"/>
        <v>185.91533378670874</v>
      </c>
      <c r="AE15">
        <f t="shared" si="3"/>
        <v>700.40924970640913</v>
      </c>
      <c r="AF15">
        <f t="shared" si="4"/>
        <v>-35.020462485320458</v>
      </c>
      <c r="AG15">
        <f t="shared" si="4"/>
        <v>-10.70499637770391</v>
      </c>
      <c r="AH15">
        <f t="shared" si="5"/>
        <v>-660.98636840586755</v>
      </c>
      <c r="AI15">
        <f t="shared" si="6"/>
        <v>-6.3025775624827247</v>
      </c>
      <c r="AJ15">
        <f t="shared" si="7"/>
        <v>11.419304265275514</v>
      </c>
      <c r="AK15">
        <f t="shared" si="24"/>
        <v>60.390639769115111</v>
      </c>
      <c r="AL15">
        <f t="shared" si="8"/>
        <v>65.507366471907901</v>
      </c>
      <c r="AN15">
        <f t="shared" si="9"/>
        <v>261.48590002096574</v>
      </c>
      <c r="AO15">
        <f t="shared" si="9"/>
        <v>-13.074295001048288</v>
      </c>
      <c r="AP15">
        <f t="shared" si="9"/>
        <v>-3.9965286205435313</v>
      </c>
      <c r="AQ15">
        <f t="shared" si="9"/>
        <v>-246.76803671088976</v>
      </c>
      <c r="AR15">
        <f t="shared" si="9"/>
        <v>-2.3529603115157993</v>
      </c>
      <c r="AS15">
        <f t="shared" si="9"/>
        <v>4.2632033410045036</v>
      </c>
      <c r="AT15">
        <f t="shared" si="9"/>
        <v>22.545819889569188</v>
      </c>
      <c r="AU15">
        <f t="shared" si="9"/>
        <v>24.456062919057892</v>
      </c>
      <c r="AW15">
        <v>12</v>
      </c>
      <c r="AX15">
        <f>(R15*SUMPRODUCT(K16:$K$23, X16:$X$23)-$AZ$3*SUMPRODUCT(K15:$K$22, W16:$W$23))/Z15</f>
        <v>217.08944032658476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10"/>
        <v>8.5572000000000009E-2</v>
      </c>
      <c r="I16" s="5">
        <f t="shared" si="11"/>
        <v>1.085572</v>
      </c>
      <c r="J16">
        <f t="shared" si="12"/>
        <v>0.92117335377109955</v>
      </c>
      <c r="K16">
        <f t="shared" si="20"/>
        <v>0.34390442957047562</v>
      </c>
      <c r="L16" s="2">
        <v>13</v>
      </c>
      <c r="M16" s="6">
        <v>3.104E-3</v>
      </c>
      <c r="O16">
        <f t="shared" si="21"/>
        <v>817.85320727104977</v>
      </c>
      <c r="P16">
        <f t="shared" si="22"/>
        <v>40.892660363552494</v>
      </c>
      <c r="Q16" s="4">
        <f t="shared" si="23"/>
        <v>12.5</v>
      </c>
      <c r="R16">
        <f t="shared" si="0"/>
        <v>250000</v>
      </c>
      <c r="S16">
        <f t="shared" si="1"/>
        <v>202.72253323661783</v>
      </c>
      <c r="U16">
        <f t="shared" si="13"/>
        <v>3.104E-3</v>
      </c>
      <c r="V16">
        <f t="shared" si="14"/>
        <v>0.01</v>
      </c>
      <c r="W16">
        <f t="shared" si="15"/>
        <v>0.85639971021631289</v>
      </c>
      <c r="X16">
        <f t="shared" si="16"/>
        <v>2.6582647005114353E-3</v>
      </c>
      <c r="Y16">
        <f t="shared" si="17"/>
        <v>8.5639971021631289E-3</v>
      </c>
      <c r="Z16">
        <f t="shared" si="18"/>
        <v>0.84517744841363829</v>
      </c>
      <c r="AB16">
        <f t="shared" si="19"/>
        <v>185.91533378670874</v>
      </c>
      <c r="AC16">
        <f t="shared" si="2"/>
        <v>171.33651337687365</v>
      </c>
      <c r="AE16">
        <f t="shared" si="3"/>
        <v>691.23108689825631</v>
      </c>
      <c r="AF16">
        <f t="shared" si="4"/>
        <v>-34.561554344912821</v>
      </c>
      <c r="AG16">
        <f t="shared" si="4"/>
        <v>-10.564718105170478</v>
      </c>
      <c r="AH16">
        <f t="shared" si="5"/>
        <v>-664.56617512785886</v>
      </c>
      <c r="AI16">
        <f t="shared" si="6"/>
        <v>-18.461360679685868</v>
      </c>
      <c r="AJ16">
        <f t="shared" si="7"/>
        <v>14.578820409835089</v>
      </c>
      <c r="AK16">
        <f t="shared" si="24"/>
        <v>58.980940643803663</v>
      </c>
      <c r="AL16">
        <f t="shared" si="8"/>
        <v>55.098400373952884</v>
      </c>
      <c r="AN16">
        <f t="shared" si="9"/>
        <v>237.7174326411247</v>
      </c>
      <c r="AO16">
        <f t="shared" si="9"/>
        <v>-11.885871632056237</v>
      </c>
      <c r="AP16">
        <f t="shared" si="9"/>
        <v>-3.6332533535315292</v>
      </c>
      <c r="AQ16">
        <f t="shared" si="9"/>
        <v>-228.54725136917909</v>
      </c>
      <c r="AR16">
        <f t="shared" si="9"/>
        <v>-6.3489437136421767</v>
      </c>
      <c r="AS16">
        <f t="shared" si="9"/>
        <v>5.0137209168547443</v>
      </c>
      <c r="AT16">
        <f t="shared" si="9"/>
        <v>20.283806747637382</v>
      </c>
      <c r="AU16">
        <f t="shared" si="9"/>
        <v>18.948583950849947</v>
      </c>
      <c r="AW16">
        <v>13</v>
      </c>
      <c r="AX16">
        <f>(R16*SUMPRODUCT(K17:$K$23, X17:$X$23)-$AZ$3*SUMPRODUCT(K16:$K$22, W17:$W$23))/Z16</f>
        <v>202.72253323661783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10"/>
        <v>8.5572000000000009E-2</v>
      </c>
      <c r="I17" s="5">
        <f t="shared" si="11"/>
        <v>1.085572</v>
      </c>
      <c r="J17">
        <f t="shared" si="12"/>
        <v>0.92117335377109955</v>
      </c>
      <c r="K17">
        <f t="shared" si="20"/>
        <v>0.31679559676417191</v>
      </c>
      <c r="L17" s="2">
        <v>14</v>
      </c>
      <c r="M17" s="6">
        <v>3.1700000000000001E-3</v>
      </c>
      <c r="O17">
        <f t="shared" si="21"/>
        <v>817.85320727104977</v>
      </c>
      <c r="P17">
        <f t="shared" si="22"/>
        <v>40.892660363552494</v>
      </c>
      <c r="Q17" s="4">
        <f t="shared" si="23"/>
        <v>12.5</v>
      </c>
      <c r="R17">
        <f t="shared" si="0"/>
        <v>250000</v>
      </c>
      <c r="S17">
        <f t="shared" si="1"/>
        <v>184.24036452774592</v>
      </c>
      <c r="U17">
        <f t="shared" si="13"/>
        <v>3.1700000000000001E-3</v>
      </c>
      <c r="V17">
        <f t="shared" si="14"/>
        <v>0.01</v>
      </c>
      <c r="W17">
        <f t="shared" si="15"/>
        <v>0.84517744841363829</v>
      </c>
      <c r="X17">
        <f t="shared" si="16"/>
        <v>2.6792125114712332E-3</v>
      </c>
      <c r="Y17">
        <f t="shared" si="17"/>
        <v>8.4517744841363825E-3</v>
      </c>
      <c r="Z17">
        <f t="shared" si="18"/>
        <v>0.83404646141803074</v>
      </c>
      <c r="AB17">
        <f t="shared" si="19"/>
        <v>171.33651337687365</v>
      </c>
      <c r="AC17">
        <f t="shared" si="2"/>
        <v>153.66502408473457</v>
      </c>
      <c r="AE17">
        <f t="shared" si="3"/>
        <v>682.12757348380626</v>
      </c>
      <c r="AF17">
        <f t="shared" si="4"/>
        <v>-34.106378674190317</v>
      </c>
      <c r="AG17">
        <f t="shared" si="4"/>
        <v>-10.425580767725384</v>
      </c>
      <c r="AH17">
        <f t="shared" si="5"/>
        <v>-669.80312786780826</v>
      </c>
      <c r="AI17">
        <f t="shared" si="6"/>
        <v>-32.207513825917658</v>
      </c>
      <c r="AJ17">
        <f t="shared" si="7"/>
        <v>17.671489292139086</v>
      </c>
      <c r="AK17">
        <f t="shared" si="24"/>
        <v>57.355039573054277</v>
      </c>
      <c r="AL17">
        <f t="shared" si="8"/>
        <v>42.819015039275705</v>
      </c>
      <c r="AN17">
        <f t="shared" si="9"/>
        <v>216.09501171109892</v>
      </c>
      <c r="AO17">
        <f t="shared" si="9"/>
        <v>-10.804750585554947</v>
      </c>
      <c r="AP17">
        <f t="shared" si="9"/>
        <v>-3.3027780809246363</v>
      </c>
      <c r="AQ17">
        <f t="shared" si="9"/>
        <v>-212.19068160739127</v>
      </c>
      <c r="AR17">
        <f t="shared" si="9"/>
        <v>-10.203198562771902</v>
      </c>
      <c r="AS17">
        <f t="shared" si="9"/>
        <v>5.5982499960148751</v>
      </c>
      <c r="AT17">
        <f t="shared" si="9"/>
        <v>18.169823988978425</v>
      </c>
      <c r="AU17">
        <f t="shared" si="9"/>
        <v>13.564875422221398</v>
      </c>
      <c r="AW17">
        <v>14</v>
      </c>
      <c r="AX17">
        <f>(R17*SUMPRODUCT(K18:$K$23, X18:$X$23)-$AZ$3*SUMPRODUCT(K17:$K$22, W18:$W$23))/Z17</f>
        <v>184.24036452774592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10"/>
        <v>8.5572000000000009E-2</v>
      </c>
      <c r="I18" s="5">
        <f t="shared" si="11"/>
        <v>1.085572</v>
      </c>
      <c r="J18">
        <f t="shared" si="12"/>
        <v>0.92117335377109955</v>
      </c>
      <c r="K18">
        <f t="shared" si="20"/>
        <v>0.29182366233116913</v>
      </c>
      <c r="L18" s="2">
        <v>15</v>
      </c>
      <c r="M18" s="6">
        <v>3.2390000000000001E-3</v>
      </c>
      <c r="O18">
        <f t="shared" si="21"/>
        <v>817.85320727104977</v>
      </c>
      <c r="P18">
        <f t="shared" si="22"/>
        <v>40.892660363552494</v>
      </c>
      <c r="Q18" s="4">
        <f t="shared" si="23"/>
        <v>12.5</v>
      </c>
      <c r="R18">
        <f t="shared" si="0"/>
        <v>250000</v>
      </c>
      <c r="S18">
        <f t="shared" si="1"/>
        <v>162.0918824174833</v>
      </c>
      <c r="U18">
        <f t="shared" si="13"/>
        <v>3.2390000000000001E-3</v>
      </c>
      <c r="V18">
        <f t="shared" si="14"/>
        <v>0.01</v>
      </c>
      <c r="W18">
        <f t="shared" si="15"/>
        <v>0.83404646141803074</v>
      </c>
      <c r="X18">
        <f t="shared" si="16"/>
        <v>2.7014764885330018E-3</v>
      </c>
      <c r="Y18">
        <f t="shared" si="17"/>
        <v>8.3404646141803079E-3</v>
      </c>
      <c r="Z18">
        <f t="shared" si="18"/>
        <v>0.82300452031531746</v>
      </c>
      <c r="AB18">
        <f t="shared" si="19"/>
        <v>153.66502408473457</v>
      </c>
      <c r="AC18">
        <f t="shared" si="2"/>
        <v>133.40235193600768</v>
      </c>
      <c r="AE18">
        <f t="shared" si="3"/>
        <v>673.09688653845421</v>
      </c>
      <c r="AF18">
        <f t="shared" si="4"/>
        <v>-33.654844326922714</v>
      </c>
      <c r="AG18">
        <f t="shared" si="4"/>
        <v>-10.287556503941468</v>
      </c>
      <c r="AH18">
        <f t="shared" si="5"/>
        <v>-675.36912213325047</v>
      </c>
      <c r="AI18">
        <f t="shared" si="6"/>
        <v>-46.214636425660387</v>
      </c>
      <c r="AJ18">
        <f t="shared" si="7"/>
        <v>20.262672148726892</v>
      </c>
      <c r="AK18">
        <f t="shared" si="24"/>
        <v>55.517494640738633</v>
      </c>
      <c r="AL18">
        <f t="shared" si="8"/>
        <v>29.565530363805138</v>
      </c>
      <c r="AN18">
        <f t="shared" si="9"/>
        <v>196.42559853335914</v>
      </c>
      <c r="AO18">
        <f t="shared" si="9"/>
        <v>-9.8212799266679571</v>
      </c>
      <c r="AP18">
        <f t="shared" si="9"/>
        <v>-3.002152415419038</v>
      </c>
      <c r="AQ18">
        <f t="shared" si="9"/>
        <v>-197.08869064631182</v>
      </c>
      <c r="AR18">
        <f t="shared" si="9"/>
        <v>-13.486524455039666</v>
      </c>
      <c r="AS18">
        <f t="shared" si="9"/>
        <v>5.9131271950572621</v>
      </c>
      <c r="AT18">
        <f t="shared" si="9"/>
        <v>16.201318609511404</v>
      </c>
      <c r="AU18">
        <f t="shared" si="9"/>
        <v>8.6279213495289984</v>
      </c>
      <c r="AW18">
        <v>15</v>
      </c>
      <c r="AX18">
        <f>(R18*SUMPRODUCT(K19:$K$23, X19:$X$23)-$AZ$3*SUMPRODUCT(K18:$K$22, W19:$W$23))/Z18</f>
        <v>162.0918824174833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10"/>
        <v>8.5572000000000009E-2</v>
      </c>
      <c r="I19" s="5">
        <f t="shared" si="11"/>
        <v>1.085572</v>
      </c>
      <c r="J19">
        <f t="shared" si="12"/>
        <v>0.92117335377109955</v>
      </c>
      <c r="K19">
        <f t="shared" si="20"/>
        <v>0.26882018173936795</v>
      </c>
      <c r="L19" s="2">
        <v>16</v>
      </c>
      <c r="M19" s="6">
        <v>3.3149999999999998E-3</v>
      </c>
      <c r="O19">
        <f t="shared" si="21"/>
        <v>817.85320727104977</v>
      </c>
      <c r="P19">
        <f t="shared" si="22"/>
        <v>40.892660363552494</v>
      </c>
      <c r="Q19" s="4">
        <f t="shared" si="23"/>
        <v>12.5</v>
      </c>
      <c r="R19">
        <f t="shared" si="0"/>
        <v>250000</v>
      </c>
      <c r="S19">
        <f t="shared" si="1"/>
        <v>136.42138048202654</v>
      </c>
      <c r="U19">
        <f t="shared" si="13"/>
        <v>3.3149999999999998E-3</v>
      </c>
      <c r="V19">
        <f t="shared" si="14"/>
        <v>0.01</v>
      </c>
      <c r="W19">
        <f t="shared" si="15"/>
        <v>0.82300452031531746</v>
      </c>
      <c r="X19">
        <f t="shared" si="16"/>
        <v>2.7282599848452772E-3</v>
      </c>
      <c r="Y19">
        <f t="shared" si="17"/>
        <v>8.2300452031531749E-3</v>
      </c>
      <c r="Z19">
        <f t="shared" si="18"/>
        <v>0.812046215127319</v>
      </c>
      <c r="AB19">
        <f t="shared" si="19"/>
        <v>133.40235193600768</v>
      </c>
      <c r="AC19">
        <f t="shared" si="2"/>
        <v>110.78046568287355</v>
      </c>
      <c r="AE19">
        <f t="shared" si="3"/>
        <v>664.13460149419473</v>
      </c>
      <c r="AF19">
        <f t="shared" si="4"/>
        <v>-33.206730074709739</v>
      </c>
      <c r="AG19">
        <f t="shared" si="4"/>
        <v>-10.150577689091488</v>
      </c>
      <c r="AH19">
        <f t="shared" si="5"/>
        <v>-682.06499621131934</v>
      </c>
      <c r="AI19">
        <f t="shared" si="6"/>
        <v>-61.287702480925873</v>
      </c>
      <c r="AJ19">
        <f t="shared" si="7"/>
        <v>22.621886253134122</v>
      </c>
      <c r="AK19">
        <f t="shared" si="24"/>
        <v>53.503115634884487</v>
      </c>
      <c r="AL19">
        <f t="shared" si="8"/>
        <v>14.837299407092736</v>
      </c>
      <c r="AN19">
        <f t="shared" si="9"/>
        <v>178.53278427307214</v>
      </c>
      <c r="AO19">
        <f t="shared" si="9"/>
        <v>-8.9266392136536066</v>
      </c>
      <c r="AP19">
        <f t="shared" si="9"/>
        <v>-2.7286801391411473</v>
      </c>
      <c r="AQ19">
        <f t="shared" si="9"/>
        <v>-183.35283623958819</v>
      </c>
      <c r="AR19">
        <f t="shared" si="9"/>
        <v>-16.475371319310806</v>
      </c>
      <c r="AS19">
        <f t="shared" si="9"/>
        <v>6.081219573854824</v>
      </c>
      <c r="AT19">
        <f t="shared" si="9"/>
        <v>14.382717268592067</v>
      </c>
      <c r="AU19">
        <f t="shared" si="9"/>
        <v>3.9885655231360855</v>
      </c>
      <c r="AW19">
        <v>16</v>
      </c>
      <c r="AX19">
        <f>(R19*SUMPRODUCT(K20:$K$23, X20:$X$23)-$AZ$3*SUMPRODUCT(K19:$K$22, W20:$W$23))/Z19</f>
        <v>136.42138048202654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10"/>
        <v>8.5572000000000009E-2</v>
      </c>
      <c r="I20" s="5">
        <f t="shared" si="11"/>
        <v>1.085572</v>
      </c>
      <c r="J20">
        <f t="shared" si="12"/>
        <v>0.92117335377109955</v>
      </c>
      <c r="K20">
        <f t="shared" si="20"/>
        <v>0.24762998837421007</v>
      </c>
      <c r="L20" s="2">
        <v>17</v>
      </c>
      <c r="M20" s="6">
        <v>3.3969999999999998E-3</v>
      </c>
      <c r="O20">
        <f t="shared" si="21"/>
        <v>817.85320727104977</v>
      </c>
      <c r="P20">
        <f t="shared" si="22"/>
        <v>40.892660363552494</v>
      </c>
      <c r="Q20" s="4">
        <f t="shared" si="23"/>
        <v>12.5</v>
      </c>
      <c r="R20">
        <f t="shared" si="0"/>
        <v>250000</v>
      </c>
      <c r="S20">
        <f t="shared" si="1"/>
        <v>107.46441820428089</v>
      </c>
      <c r="U20">
        <f t="shared" si="13"/>
        <v>3.3969999999999998E-3</v>
      </c>
      <c r="V20">
        <f t="shared" si="14"/>
        <v>0.01</v>
      </c>
      <c r="W20">
        <f t="shared" si="15"/>
        <v>0.812046215127319</v>
      </c>
      <c r="X20">
        <f t="shared" si="16"/>
        <v>2.7585209927875024E-3</v>
      </c>
      <c r="Y20">
        <f t="shared" si="17"/>
        <v>8.1204621512731903E-3</v>
      </c>
      <c r="Z20">
        <f t="shared" si="18"/>
        <v>0.80116723198325834</v>
      </c>
      <c r="AB20">
        <f t="shared" si="19"/>
        <v>110.78046568287355</v>
      </c>
      <c r="AC20">
        <f t="shared" si="2"/>
        <v>86.096970469414998</v>
      </c>
      <c r="AE20">
        <f t="shared" si="3"/>
        <v>655.23719023797696</v>
      </c>
      <c r="AF20">
        <f t="shared" si="4"/>
        <v>-32.761859511898855</v>
      </c>
      <c r="AG20">
        <f t="shared" si="4"/>
        <v>-10.014590399790729</v>
      </c>
      <c r="AH20">
        <f t="shared" si="5"/>
        <v>-689.63024819687564</v>
      </c>
      <c r="AI20">
        <f t="shared" si="6"/>
        <v>-77.169507870588177</v>
      </c>
      <c r="AJ20">
        <f t="shared" si="7"/>
        <v>24.683495213458556</v>
      </c>
      <c r="AK20">
        <f t="shared" si="24"/>
        <v>51.327905748626627</v>
      </c>
      <c r="AL20">
        <f t="shared" si="8"/>
        <v>-1.1581069085029938</v>
      </c>
      <c r="AN20">
        <f t="shared" si="9"/>
        <v>162.25637780098032</v>
      </c>
      <c r="AO20">
        <f t="shared" si="9"/>
        <v>-8.1128188900490166</v>
      </c>
      <c r="AP20">
        <f t="shared" si="9"/>
        <v>-2.4799129042726538</v>
      </c>
      <c r="AQ20">
        <f t="shared" si="9"/>
        <v>-170.77313034349592</v>
      </c>
      <c r="AR20">
        <f t="shared" si="9"/>
        <v>-19.109484336837262</v>
      </c>
      <c r="AS20">
        <f t="shared" si="9"/>
        <v>6.112373632743612</v>
      </c>
      <c r="AT20">
        <f t="shared" si="9"/>
        <v>12.710328703804961</v>
      </c>
      <c r="AU20">
        <f t="shared" si="9"/>
        <v>-0.28678200028868872</v>
      </c>
      <c r="AW20">
        <v>17</v>
      </c>
      <c r="AX20">
        <f>(R20*SUMPRODUCT(K21:$K$23, X21:$X$23)-$AZ$3*SUMPRODUCT(K20:$K$22, W21:$W$23))/Z20</f>
        <v>107.46441820428089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10"/>
        <v>8.5572000000000009E-2</v>
      </c>
      <c r="I21" s="5">
        <f t="shared" si="11"/>
        <v>1.085572</v>
      </c>
      <c r="J21">
        <f t="shared" si="12"/>
        <v>0.92117335377109955</v>
      </c>
      <c r="K21">
        <f t="shared" si="20"/>
        <v>0.22811014688496947</v>
      </c>
      <c r="L21" s="2">
        <v>18</v>
      </c>
      <c r="M21" s="6">
        <v>3.4910000000000002E-3</v>
      </c>
      <c r="O21">
        <f t="shared" si="21"/>
        <v>817.85320727104977</v>
      </c>
      <c r="P21">
        <f t="shared" si="22"/>
        <v>40.892660363552494</v>
      </c>
      <c r="Q21" s="4">
        <f t="shared" si="23"/>
        <v>12.5</v>
      </c>
      <c r="R21">
        <f t="shared" si="0"/>
        <v>250000</v>
      </c>
      <c r="S21">
        <f t="shared" si="1"/>
        <v>75.116632156286613</v>
      </c>
      <c r="U21">
        <f t="shared" si="13"/>
        <v>3.4910000000000002E-3</v>
      </c>
      <c r="V21">
        <f t="shared" si="14"/>
        <v>0.01</v>
      </c>
      <c r="W21">
        <f t="shared" si="15"/>
        <v>0.80116723198325834</v>
      </c>
      <c r="X21">
        <f t="shared" si="16"/>
        <v>2.7968748068535549E-3</v>
      </c>
      <c r="Y21">
        <f t="shared" si="17"/>
        <v>8.0116723198325832E-3</v>
      </c>
      <c r="Z21">
        <f t="shared" si="18"/>
        <v>0.79035868485657224</v>
      </c>
      <c r="AB21">
        <f t="shared" si="19"/>
        <v>86.096970469414998</v>
      </c>
      <c r="AC21">
        <f t="shared" si="2"/>
        <v>59.369082601897588</v>
      </c>
      <c r="AE21">
        <f t="shared" si="3"/>
        <v>646.39738530447653</v>
      </c>
      <c r="AF21">
        <f t="shared" si="4"/>
        <v>-32.319869265223829</v>
      </c>
      <c r="AG21">
        <f t="shared" si="4"/>
        <v>-9.8794835607071523</v>
      </c>
      <c r="AH21">
        <f t="shared" si="5"/>
        <v>-699.21870171338867</v>
      </c>
      <c r="AI21">
        <f t="shared" si="6"/>
        <v>-95.020669234843126</v>
      </c>
      <c r="AJ21">
        <f t="shared" si="7"/>
        <v>26.72788786751741</v>
      </c>
      <c r="AK21">
        <f t="shared" si="24"/>
        <v>49.012214055606748</v>
      </c>
      <c r="AL21">
        <f t="shared" si="8"/>
        <v>-19.280567311718968</v>
      </c>
      <c r="AN21">
        <f t="shared" si="9"/>
        <v>147.44980250786435</v>
      </c>
      <c r="AO21">
        <f t="shared" si="9"/>
        <v>-7.3724901253932185</v>
      </c>
      <c r="AP21">
        <f t="shared" si="9"/>
        <v>-2.2536104461805495</v>
      </c>
      <c r="AQ21">
        <f t="shared" si="9"/>
        <v>-159.49888075255873</v>
      </c>
      <c r="AR21">
        <f t="shared" si="9"/>
        <v>-21.675178816268165</v>
      </c>
      <c r="AS21">
        <f t="shared" si="9"/>
        <v>6.0969024273843901</v>
      </c>
      <c r="AT21">
        <f t="shared" si="9"/>
        <v>11.180183347382021</v>
      </c>
      <c r="AU21">
        <f t="shared" si="9"/>
        <v>-4.3980930415017552</v>
      </c>
      <c r="AW21">
        <v>18</v>
      </c>
      <c r="AX21">
        <f>(R21*SUMPRODUCT(K22:$K$23, X22:$X$23)-$AZ$3*SUMPRODUCT(K21:$K$22, W22:$W$23))/Z21</f>
        <v>75.116632156286613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10"/>
        <v>8.5572000000000009E-2</v>
      </c>
      <c r="I22" s="5">
        <f t="shared" si="11"/>
        <v>1.085572</v>
      </c>
      <c r="J22">
        <f t="shared" si="12"/>
        <v>0.92117335377109955</v>
      </c>
      <c r="K22">
        <f t="shared" si="20"/>
        <v>0.21012898903524546</v>
      </c>
      <c r="L22" s="2">
        <v>19</v>
      </c>
      <c r="M22" s="6">
        <v>3.5990000000000002E-3</v>
      </c>
      <c r="O22">
        <f t="shared" si="21"/>
        <v>817.85320727104977</v>
      </c>
      <c r="P22">
        <f t="shared" si="22"/>
        <v>40.892660363552494</v>
      </c>
      <c r="Q22" s="4">
        <f t="shared" si="23"/>
        <v>12.5</v>
      </c>
      <c r="R22">
        <f t="shared" si="0"/>
        <v>250000</v>
      </c>
      <c r="S22">
        <f t="shared" si="1"/>
        <v>39.245413590247729</v>
      </c>
      <c r="U22">
        <f t="shared" si="13"/>
        <v>3.5990000000000002E-3</v>
      </c>
      <c r="V22">
        <f t="shared" si="14"/>
        <v>0.01</v>
      </c>
      <c r="W22">
        <f t="shared" si="15"/>
        <v>0.79035868485657224</v>
      </c>
      <c r="X22">
        <f t="shared" si="16"/>
        <v>2.8445009067988038E-3</v>
      </c>
      <c r="Y22">
        <f t="shared" si="17"/>
        <v>7.9035868485657218E-3</v>
      </c>
      <c r="Z22">
        <f t="shared" si="18"/>
        <v>0.77961059710120773</v>
      </c>
      <c r="AB22">
        <f t="shared" si="19"/>
        <v>59.369082601897588</v>
      </c>
      <c r="AC22">
        <f t="shared" si="2"/>
        <v>30.596140322576886</v>
      </c>
      <c r="AE22">
        <f t="shared" si="3"/>
        <v>637.60702726172087</v>
      </c>
      <c r="AF22">
        <f t="shared" si="4"/>
        <v>-31.880351363086049</v>
      </c>
      <c r="AG22">
        <f t="shared" si="4"/>
        <v>-9.7451324637650973</v>
      </c>
      <c r="AH22">
        <f t="shared" si="5"/>
        <v>-711.12522669970099</v>
      </c>
      <c r="AI22">
        <f t="shared" si="6"/>
        <v>-115.14368326483134</v>
      </c>
      <c r="AJ22">
        <f t="shared" si="7"/>
        <v>28.772942279320702</v>
      </c>
      <c r="AK22">
        <f t="shared" si="24"/>
        <v>46.556703095037271</v>
      </c>
      <c r="AL22">
        <f t="shared" si="8"/>
        <v>-39.814037890473365</v>
      </c>
      <c r="AN22">
        <f t="shared" si="9"/>
        <v>133.97972004027361</v>
      </c>
      <c r="AO22">
        <f t="shared" si="9"/>
        <v>-6.6989860020136813</v>
      </c>
      <c r="AP22">
        <f t="shared" si="9"/>
        <v>-2.0477348326255109</v>
      </c>
      <c r="AQ22">
        <f t="shared" si="9"/>
        <v>-149.4280249638679</v>
      </c>
      <c r="AR22">
        <f t="shared" si="9"/>
        <v>-24.19502575823352</v>
      </c>
      <c r="AS22">
        <f t="shared" si="9"/>
        <v>6.0460292727231302</v>
      </c>
      <c r="AT22">
        <f t="shared" si="9"/>
        <v>9.7829129541742645</v>
      </c>
      <c r="AU22">
        <f t="shared" si="9"/>
        <v>-8.366083531336125</v>
      </c>
      <c r="AW22">
        <v>19</v>
      </c>
      <c r="AX22">
        <f>(R22*SUMPRODUCT(K23:$K$23, X23:$X$23)-$AZ$3*SUMPRODUCT(K22:$K$22, W23:$W$23))/Z22</f>
        <v>39.245413590247729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10"/>
        <v>8.5572000000000009E-2</v>
      </c>
      <c r="I23" s="5">
        <f t="shared" si="11"/>
        <v>1.085572</v>
      </c>
      <c r="J23">
        <f t="shared" si="12"/>
        <v>0.92117335377109955</v>
      </c>
      <c r="K23">
        <f t="shared" si="20"/>
        <v>0.19356522555412767</v>
      </c>
      <c r="L23" s="2">
        <v>20</v>
      </c>
      <c r="M23" s="6">
        <v>3.7169999999999998E-3</v>
      </c>
      <c r="O23">
        <f t="shared" si="21"/>
        <v>817.85320727104977</v>
      </c>
      <c r="P23">
        <f t="shared" si="22"/>
        <v>40.892660363552494</v>
      </c>
      <c r="Q23" s="4">
        <f t="shared" si="23"/>
        <v>12.5</v>
      </c>
      <c r="R23">
        <f t="shared" si="0"/>
        <v>250000</v>
      </c>
      <c r="S23">
        <f t="shared" si="1"/>
        <v>39.791229890657888</v>
      </c>
      <c r="U23">
        <f t="shared" si="13"/>
        <v>3.7169999999999998E-3</v>
      </c>
      <c r="V23">
        <f t="shared" si="14"/>
        <v>0.01</v>
      </c>
      <c r="W23">
        <f t="shared" si="15"/>
        <v>0.77961059710120773</v>
      </c>
      <c r="X23">
        <f t="shared" si="16"/>
        <v>2.8978125894251888E-3</v>
      </c>
      <c r="Y23">
        <f t="shared" si="17"/>
        <v>7.7961059710120774E-3</v>
      </c>
      <c r="Z23">
        <f t="shared" si="18"/>
        <v>0.76891667854077039</v>
      </c>
      <c r="AB23">
        <f t="shared" si="19"/>
        <v>30.596140322576886</v>
      </c>
      <c r="AC23">
        <f t="shared" si="2"/>
        <v>30.596140322576886</v>
      </c>
      <c r="AE23">
        <f t="shared" si="3"/>
        <v>628.86097166877187</v>
      </c>
      <c r="AF23">
        <f t="shared" si="4"/>
        <v>-31.443048583438596</v>
      </c>
      <c r="AG23">
        <f t="shared" si="4"/>
        <v>-9.6114584817596302</v>
      </c>
      <c r="AH23">
        <f t="shared" si="5"/>
        <v>-724.45314735629722</v>
      </c>
      <c r="AI23">
        <f t="shared" si="6"/>
        <v>-136.64668275272356</v>
      </c>
      <c r="AJ23">
        <f t="shared" si="7"/>
        <v>0</v>
      </c>
      <c r="AK23">
        <f t="shared" si="24"/>
        <v>43.960984438553716</v>
      </c>
      <c r="AL23">
        <f t="shared" si="8"/>
        <v>-92.685698314169855</v>
      </c>
      <c r="AN23">
        <f t="shared" si="9"/>
        <v>121.72561582325372</v>
      </c>
      <c r="AO23">
        <f t="shared" si="9"/>
        <v>-6.0862807911626859</v>
      </c>
      <c r="AP23">
        <f t="shared" si="9"/>
        <v>-1.8604441289259364</v>
      </c>
      <c r="AQ23">
        <f t="shared" si="9"/>
        <v>-140.22893687141936</v>
      </c>
      <c r="AR23">
        <f t="shared" si="9"/>
        <v>-26.450045968254262</v>
      </c>
      <c r="AS23">
        <f t="shared" si="9"/>
        <v>0</v>
      </c>
      <c r="AT23">
        <f t="shared" si="9"/>
        <v>8.5093178684301467</v>
      </c>
      <c r="AU23">
        <f t="shared" si="9"/>
        <v>-17.940728099824117</v>
      </c>
      <c r="AW23">
        <v>20</v>
      </c>
      <c r="AX23">
        <f>(R23*SUMPRODUCT(K$23:$K24, X$23:$X24)-$AZ$3*SUMPRODUCT(K$22:$K23, W$23:$W24))/Z23</f>
        <v>39.791229890657888</v>
      </c>
    </row>
    <row r="25" spans="5:50" x14ac:dyDescent="0.25">
      <c r="AN25" s="8">
        <f t="shared" ref="AN25:AU25" si="25">SUM(AN3:AN23)</f>
        <v>7051.6518974614828</v>
      </c>
      <c r="AO25" s="8">
        <f t="shared" si="25"/>
        <v>-965.97250032636191</v>
      </c>
      <c r="AP25" s="8">
        <f t="shared" si="25"/>
        <v>-195.27685767399043</v>
      </c>
      <c r="AQ25" s="8">
        <f t="shared" si="25"/>
        <v>-6279.2777436428951</v>
      </c>
      <c r="AR25" s="8">
        <f t="shared" si="25"/>
        <v>-388.87520418176399</v>
      </c>
      <c r="AS25" s="8">
        <f t="shared" si="25"/>
        <v>-114.45382368695222</v>
      </c>
      <c r="AT25" s="8">
        <f t="shared" si="25"/>
        <v>503.32902786871614</v>
      </c>
      <c r="AU25" s="9">
        <f t="shared" si="25"/>
        <v>0</v>
      </c>
    </row>
    <row r="29" spans="5:50" x14ac:dyDescent="0.25">
      <c r="AF29" s="10"/>
      <c r="AG29" s="10"/>
      <c r="AH29" s="10"/>
      <c r="AI29" s="10"/>
      <c r="AJ29" s="10"/>
      <c r="AK29" s="10"/>
      <c r="AL29" s="10"/>
      <c r="AM29" s="10"/>
    </row>
  </sheetData>
  <conditionalFormatting sqref="AN25:AU25">
    <cfRule type="cellIs" dxfId="86" priority="1" operator="lessThan">
      <formula>0</formula>
    </cfRule>
  </conditionalFormatting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A2F713-BE3F-45FC-A271-B640DD73B484}">
  <dimension ref="A1:AZ29"/>
  <sheetViews>
    <sheetView workbookViewId="0">
      <selection activeCell="J53" sqref="J53"/>
    </sheetView>
  </sheetViews>
  <sheetFormatPr defaultRowHeight="15" x14ac:dyDescent="0.25"/>
  <cols>
    <col min="6" max="9" width="9.140625" bestFit="1" customWidth="1"/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51" width="9.140625" bestFit="1" customWidth="1"/>
  </cols>
  <sheetData>
    <row r="1" spans="1:52" x14ac:dyDescent="0.25">
      <c r="A1" t="s">
        <v>43</v>
      </c>
      <c r="Q1" s="1" t="s">
        <v>1</v>
      </c>
      <c r="W1" s="1" t="s">
        <v>2</v>
      </c>
      <c r="AC1" s="1" t="s">
        <v>3</v>
      </c>
      <c r="AQ1" s="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42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11">
        <v>994.07689631417611</v>
      </c>
      <c r="K3">
        <v>1</v>
      </c>
      <c r="L3" s="2">
        <v>0</v>
      </c>
      <c r="O3">
        <f>$C$3</f>
        <v>994.07689631417611</v>
      </c>
      <c r="P3">
        <f>O3*B5</f>
        <v>795.26151705134089</v>
      </c>
      <c r="Q3" s="4">
        <f>B8</f>
        <v>100</v>
      </c>
      <c r="R3">
        <f t="shared" ref="R3:R23" si="0">$C$6</f>
        <v>250000</v>
      </c>
      <c r="S3">
        <f t="shared" ref="S3:S23" si="1">AX3</f>
        <v>-9.0949470177292824E-13</v>
      </c>
      <c r="W3">
        <v>1</v>
      </c>
      <c r="Z3">
        <v>1</v>
      </c>
      <c r="AC3">
        <f t="shared" ref="AC3:AC23" si="2">S3*Z3</f>
        <v>-9.0949470177292824E-13</v>
      </c>
      <c r="AE3">
        <f t="shared" ref="AE3:AE23" si="3">$Z3*O3</f>
        <v>994.07689631417611</v>
      </c>
      <c r="AF3">
        <f t="shared" ref="AF3:AG23" si="4">-$Z3*P3</f>
        <v>-795.26151705134089</v>
      </c>
      <c r="AG3">
        <f t="shared" si="4"/>
        <v>-100</v>
      </c>
      <c r="AH3">
        <f t="shared" ref="AH3:AH23" si="5">-X3*R3</f>
        <v>0</v>
      </c>
      <c r="AI3">
        <f t="shared" ref="AI3:AI23" si="6">SUM(AE3:AH3)</f>
        <v>98.815379262835222</v>
      </c>
      <c r="AJ3">
        <f t="shared" ref="AJ3:AJ23" si="7">AB3-AC3</f>
        <v>9.0949470177292824E-13</v>
      </c>
      <c r="AL3">
        <f t="shared" ref="AL3:AL23" si="8">SUM(AI3:AK3)</f>
        <v>98.815379262836132</v>
      </c>
      <c r="AN3">
        <f t="shared" ref="AN3:AU23" si="9">AE3*$K3</f>
        <v>994.07689631417611</v>
      </c>
      <c r="AO3">
        <f t="shared" si="9"/>
        <v>-795.26151705134089</v>
      </c>
      <c r="AP3">
        <f t="shared" si="9"/>
        <v>-100</v>
      </c>
      <c r="AQ3">
        <f t="shared" si="9"/>
        <v>0</v>
      </c>
      <c r="AR3">
        <f t="shared" si="9"/>
        <v>98.815379262835222</v>
      </c>
      <c r="AS3">
        <f t="shared" si="9"/>
        <v>9.0949470177292824E-13</v>
      </c>
      <c r="AT3">
        <f t="shared" si="9"/>
        <v>0</v>
      </c>
      <c r="AU3">
        <f t="shared" si="9"/>
        <v>98.815379262836132</v>
      </c>
      <c r="AW3">
        <v>0</v>
      </c>
      <c r="AX3">
        <f>(R3*SUMPRODUCT(K4:$K$23, X4:$X$23)-$AZ$3*SUMPRODUCT(K3:$K$22, W4:$W$23))/Z3</f>
        <v>-9.0949470177292824E-13</v>
      </c>
      <c r="AZ3">
        <f>$C$6*SUMPRODUCT(K4:$K$23, X4:$X$23)/SUMPRODUCT(K3:K22, W4:W23)</f>
        <v>830.58029318960473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5">
        <f>EconomicRates!C44</f>
        <v>3.5571999999999999E-2</v>
      </c>
      <c r="G4" s="5">
        <f>EconomicRates!D44</f>
        <v>7.0000000000000007E-2</v>
      </c>
      <c r="H4" s="5">
        <f t="shared" ref="H4:H23" si="10">F4+$C$9</f>
        <v>8.5572000000000009E-2</v>
      </c>
      <c r="I4" s="5">
        <f t="shared" ref="I4:I23" si="11">1+H4</f>
        <v>1.085572</v>
      </c>
      <c r="J4">
        <f t="shared" ref="J4:J23" si="12">1/I4</f>
        <v>0.92117335377109955</v>
      </c>
      <c r="K4">
        <f>J4</f>
        <v>0.92117335377109955</v>
      </c>
      <c r="L4" s="2">
        <v>1</v>
      </c>
      <c r="M4" s="6">
        <f t="array" ref="M4:M23">Mortalities!B21:B40</f>
        <v>2.9979999999999998E-3</v>
      </c>
      <c r="R4">
        <f t="shared" si="0"/>
        <v>250000</v>
      </c>
      <c r="S4">
        <f t="shared" si="1"/>
        <v>142.00666719841155</v>
      </c>
      <c r="U4">
        <f t="shared" ref="U4:U23" si="13">M4</f>
        <v>2.9979999999999998E-3</v>
      </c>
      <c r="V4">
        <f t="shared" ref="V4:V23" si="14">$C$10</f>
        <v>0.01</v>
      </c>
      <c r="W4">
        <f t="shared" ref="W4:W23" si="15">Z3</f>
        <v>1</v>
      </c>
      <c r="X4">
        <f t="shared" ref="X4:X23" si="16">U4*W4</f>
        <v>2.9979999999999998E-3</v>
      </c>
      <c r="Y4">
        <f t="shared" ref="Y4:Y23" si="17">V4*W4</f>
        <v>0.01</v>
      </c>
      <c r="Z4">
        <f t="shared" ref="Z4:Z23" si="18">MAX(0, W4-X4-Y4)</f>
        <v>0.98700200000000005</v>
      </c>
      <c r="AB4">
        <f t="shared" ref="AB4:AB23" si="19">AC3</f>
        <v>-9.0949470177292824E-13</v>
      </c>
      <c r="AC4">
        <f t="shared" si="2"/>
        <v>140.16086453816661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-749.5</v>
      </c>
      <c r="AI4">
        <f t="shared" si="6"/>
        <v>-749.5</v>
      </c>
      <c r="AJ4">
        <f t="shared" si="7"/>
        <v>-140.16086453816752</v>
      </c>
      <c r="AK4">
        <f>H4*SUM(AB4, AE4:AF4)</f>
        <v>-7.7827280620113024E-14</v>
      </c>
      <c r="AL4">
        <f t="shared" si="8"/>
        <v>-889.66086453816763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-690.41942865143915</v>
      </c>
      <c r="AR4">
        <f t="shared" si="9"/>
        <v>-690.41942865143915</v>
      </c>
      <c r="AS4">
        <f t="shared" si="9"/>
        <v>-129.11245365408055</v>
      </c>
      <c r="AT4">
        <f t="shared" si="9"/>
        <v>-7.1692417103714013E-14</v>
      </c>
      <c r="AU4">
        <f t="shared" si="9"/>
        <v>-819.53188230551973</v>
      </c>
      <c r="AW4">
        <v>1</v>
      </c>
      <c r="AX4">
        <f>(R4*SUMPRODUCT(K5:$K$23, X5:$X$23)-$AZ$3*SUMPRODUCT(K4:$K$22, W5:$W$23))/Z4</f>
        <v>142.00666719841155</v>
      </c>
    </row>
    <row r="5" spans="1:52" x14ac:dyDescent="0.25">
      <c r="B5" s="2">
        <f>'T.26.04.A'!B5</f>
        <v>0.8</v>
      </c>
      <c r="C5" s="2">
        <f>'T.26.04.A'!C5</f>
        <v>0.05</v>
      </c>
      <c r="E5">
        <v>2005</v>
      </c>
      <c r="F5" s="5">
        <f>EconomicRates!C45</f>
        <v>3.5571999999999999E-2</v>
      </c>
      <c r="G5" s="5">
        <f>EconomicRates!D45</f>
        <v>7.0000000000000007E-2</v>
      </c>
      <c r="H5" s="5">
        <f t="shared" si="10"/>
        <v>8.5572000000000009E-2</v>
      </c>
      <c r="I5" s="5">
        <f t="shared" si="11"/>
        <v>1.085572</v>
      </c>
      <c r="J5">
        <f t="shared" si="12"/>
        <v>0.92117335377109955</v>
      </c>
      <c r="K5">
        <f t="shared" ref="K5:K23" si="20">K4*J5</f>
        <v>0.84856034769789535</v>
      </c>
      <c r="L5" s="2">
        <v>2</v>
      </c>
      <c r="M5" s="6">
        <v>3.0469999999999998E-3</v>
      </c>
      <c r="O5">
        <f t="shared" ref="O5:O23" si="21">$C$3</f>
        <v>994.07689631417611</v>
      </c>
      <c r="P5">
        <f t="shared" ref="P5:P23" si="22">O5*$C$5</f>
        <v>49.703844815708806</v>
      </c>
      <c r="Q5" s="4">
        <f t="shared" ref="Q5:Q23" si="23">$C$8</f>
        <v>12.5</v>
      </c>
      <c r="R5">
        <f t="shared" si="0"/>
        <v>250000</v>
      </c>
      <c r="S5">
        <f t="shared" si="1"/>
        <v>264.17089425047664</v>
      </c>
      <c r="U5">
        <f t="shared" si="13"/>
        <v>3.0469999999999998E-3</v>
      </c>
      <c r="V5">
        <f t="shared" si="14"/>
        <v>0.01</v>
      </c>
      <c r="W5">
        <f t="shared" si="15"/>
        <v>0.98700200000000005</v>
      </c>
      <c r="X5">
        <f t="shared" si="16"/>
        <v>3.007395094E-3</v>
      </c>
      <c r="Y5">
        <f t="shared" si="17"/>
        <v>9.8700200000000002E-3</v>
      </c>
      <c r="Z5">
        <f t="shared" si="18"/>
        <v>0.97412458490599996</v>
      </c>
      <c r="AB5">
        <f t="shared" si="19"/>
        <v>140.16086453816661</v>
      </c>
      <c r="AC5">
        <f t="shared" si="2"/>
        <v>257.33536270599234</v>
      </c>
      <c r="AE5">
        <f t="shared" si="3"/>
        <v>968.35474398669157</v>
      </c>
      <c r="AF5">
        <f t="shared" si="4"/>
        <v>-48.417737199334582</v>
      </c>
      <c r="AG5">
        <f t="shared" si="4"/>
        <v>-12.176557311325</v>
      </c>
      <c r="AH5">
        <f t="shared" si="5"/>
        <v>-751.84877349999999</v>
      </c>
      <c r="AI5">
        <f t="shared" si="6"/>
        <v>155.91167597603192</v>
      </c>
      <c r="AJ5">
        <f t="shared" si="7"/>
        <v>-117.17449816782573</v>
      </c>
      <c r="AK5">
        <f>H5*SUM(AB5, AE5:AF5)</f>
        <v>90.714695045067714</v>
      </c>
      <c r="AL5">
        <f t="shared" si="8"/>
        <v>129.4518728532739</v>
      </c>
      <c r="AN5">
        <f t="shared" si="9"/>
        <v>821.70743825225338</v>
      </c>
      <c r="AO5">
        <f t="shared" si="9"/>
        <v>-41.085371912612672</v>
      </c>
      <c r="AP5">
        <f t="shared" si="9"/>
        <v>-10.332543705861292</v>
      </c>
      <c r="AQ5">
        <f t="shared" si="9"/>
        <v>-637.98905665739619</v>
      </c>
      <c r="AR5">
        <f t="shared" si="9"/>
        <v>132.30046597638324</v>
      </c>
      <c r="AS5">
        <f t="shared" si="9"/>
        <v>-99.429632906616604</v>
      </c>
      <c r="AT5">
        <f t="shared" si="9"/>
        <v>76.976893168751204</v>
      </c>
      <c r="AU5">
        <f t="shared" si="9"/>
        <v>109.84772623851784</v>
      </c>
      <c r="AW5">
        <v>2</v>
      </c>
      <c r="AX5">
        <f>(R5*SUMPRODUCT(K6:$K$23, X6:$X$23)-$AZ$3*SUMPRODUCT(K5:$K$22, W6:$W$23))/Z5</f>
        <v>264.17089425047664</v>
      </c>
    </row>
    <row r="6" spans="1:52" x14ac:dyDescent="0.25">
      <c r="A6" t="s">
        <v>16</v>
      </c>
      <c r="C6" s="2">
        <f>'T.26.04.C'!C6</f>
        <v>250000</v>
      </c>
      <c r="E6">
        <v>2006</v>
      </c>
      <c r="F6" s="5">
        <f>EconomicRates!C46</f>
        <v>3.5571999999999999E-2</v>
      </c>
      <c r="G6" s="5">
        <f>EconomicRates!D46</f>
        <v>7.0000000000000007E-2</v>
      </c>
      <c r="H6" s="5">
        <f t="shared" si="10"/>
        <v>8.5572000000000009E-2</v>
      </c>
      <c r="I6" s="5">
        <f t="shared" si="11"/>
        <v>1.085572</v>
      </c>
      <c r="J6">
        <f t="shared" si="12"/>
        <v>0.92117335377109955</v>
      </c>
      <c r="K6">
        <f t="shared" si="20"/>
        <v>0.78167118136604063</v>
      </c>
      <c r="L6" s="2">
        <v>3</v>
      </c>
      <c r="M6" s="6">
        <v>3.104E-3</v>
      </c>
      <c r="O6">
        <f t="shared" si="21"/>
        <v>994.07689631417611</v>
      </c>
      <c r="P6">
        <f t="shared" si="22"/>
        <v>49.703844815708806</v>
      </c>
      <c r="Q6" s="4">
        <f t="shared" si="23"/>
        <v>12.5</v>
      </c>
      <c r="R6">
        <f t="shared" si="0"/>
        <v>250000</v>
      </c>
      <c r="S6">
        <f t="shared" si="1"/>
        <v>367.20339315431289</v>
      </c>
      <c r="U6">
        <f t="shared" si="13"/>
        <v>3.104E-3</v>
      </c>
      <c r="V6">
        <f t="shared" si="14"/>
        <v>0.01</v>
      </c>
      <c r="W6">
        <f t="shared" si="15"/>
        <v>0.97412458490599996</v>
      </c>
      <c r="X6">
        <f t="shared" si="16"/>
        <v>3.0236827115482237E-3</v>
      </c>
      <c r="Y6">
        <f t="shared" si="17"/>
        <v>9.7412458490600002E-3</v>
      </c>
      <c r="Z6">
        <f t="shared" si="18"/>
        <v>0.96135965634539178</v>
      </c>
      <c r="AB6">
        <f t="shared" si="19"/>
        <v>257.33536270599234</v>
      </c>
      <c r="AC6">
        <f t="shared" si="2"/>
        <v>353.01452785169204</v>
      </c>
      <c r="AE6">
        <f t="shared" si="3"/>
        <v>955.66542342149</v>
      </c>
      <c r="AF6">
        <f t="shared" si="4"/>
        <v>-47.783271171074503</v>
      </c>
      <c r="AG6">
        <f t="shared" si="4"/>
        <v>-12.016995704317397</v>
      </c>
      <c r="AH6">
        <f t="shared" si="5"/>
        <v>-755.92067788705594</v>
      </c>
      <c r="AI6">
        <f t="shared" si="6"/>
        <v>139.94447865904215</v>
      </c>
      <c r="AJ6">
        <f t="shared" si="7"/>
        <v>-95.679165145699699</v>
      </c>
      <c r="AK6">
        <f>H6*SUM(AB6, AE6:AF6)</f>
        <v>99.70999318984974</v>
      </c>
      <c r="AL6">
        <f t="shared" si="8"/>
        <v>143.97530670319219</v>
      </c>
      <c r="AN6">
        <f t="shared" si="9"/>
        <v>747.01612051655354</v>
      </c>
      <c r="AO6">
        <f t="shared" si="9"/>
        <v>-37.35080602582768</v>
      </c>
      <c r="AP6">
        <f t="shared" si="9"/>
        <v>-9.3933392286644146</v>
      </c>
      <c r="AQ6">
        <f t="shared" si="9"/>
        <v>-590.88140930299323</v>
      </c>
      <c r="AR6">
        <f t="shared" si="9"/>
        <v>109.39056595906814</v>
      </c>
      <c r="AS6">
        <f t="shared" si="9"/>
        <v>-74.789646051555579</v>
      </c>
      <c r="AT6">
        <f t="shared" si="9"/>
        <v>77.940428170709708</v>
      </c>
      <c r="AU6">
        <f t="shared" si="9"/>
        <v>112.54134807822227</v>
      </c>
      <c r="AW6">
        <v>3</v>
      </c>
      <c r="AX6">
        <f>(R6*SUMPRODUCT(K7:$K$23, X7:$X$23)-$AZ$3*SUMPRODUCT(K6:$K$22, W7:$W$23))/Z6</f>
        <v>367.20339315431289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5">
        <f>EconomicRates!C47</f>
        <v>3.5571999999999999E-2</v>
      </c>
      <c r="G7" s="5">
        <f>EconomicRates!D47</f>
        <v>7.0000000000000007E-2</v>
      </c>
      <c r="H7" s="5">
        <f t="shared" si="10"/>
        <v>8.5572000000000009E-2</v>
      </c>
      <c r="I7" s="5">
        <f t="shared" si="11"/>
        <v>1.085572</v>
      </c>
      <c r="J7">
        <f t="shared" si="12"/>
        <v>0.92117335377109955</v>
      </c>
      <c r="K7">
        <f t="shared" si="20"/>
        <v>0.72005466368517301</v>
      </c>
      <c r="L7" s="2">
        <v>4</v>
      </c>
      <c r="M7" s="6">
        <v>3.1700000000000001E-3</v>
      </c>
      <c r="O7">
        <f t="shared" si="21"/>
        <v>994.07689631417611</v>
      </c>
      <c r="P7">
        <f t="shared" si="22"/>
        <v>49.703844815708806</v>
      </c>
      <c r="Q7" s="4">
        <f t="shared" si="23"/>
        <v>12.5</v>
      </c>
      <c r="R7">
        <f t="shared" si="0"/>
        <v>250000</v>
      </c>
      <c r="S7">
        <f t="shared" si="1"/>
        <v>451.75030266680585</v>
      </c>
      <c r="U7">
        <f t="shared" si="13"/>
        <v>3.1700000000000001E-3</v>
      </c>
      <c r="V7">
        <f t="shared" si="14"/>
        <v>0.01</v>
      </c>
      <c r="W7">
        <f t="shared" si="15"/>
        <v>0.96135965634539178</v>
      </c>
      <c r="X7">
        <f t="shared" si="16"/>
        <v>3.047510110614892E-3</v>
      </c>
      <c r="Y7">
        <f t="shared" si="17"/>
        <v>9.6135965634539175E-3</v>
      </c>
      <c r="Z7">
        <f t="shared" si="18"/>
        <v>0.94869854967132294</v>
      </c>
      <c r="AB7">
        <f t="shared" si="19"/>
        <v>353.01452785169204</v>
      </c>
      <c r="AC7">
        <f t="shared" si="2"/>
        <v>428.57485695357991</v>
      </c>
      <c r="AE7">
        <f t="shared" si="3"/>
        <v>943.07930979502896</v>
      </c>
      <c r="AF7">
        <f t="shared" si="4"/>
        <v>-47.15396548975145</v>
      </c>
      <c r="AG7">
        <f t="shared" si="4"/>
        <v>-11.858731870891537</v>
      </c>
      <c r="AH7">
        <f t="shared" si="5"/>
        <v>-761.87752765372306</v>
      </c>
      <c r="AI7">
        <f t="shared" si="6"/>
        <v>122.18908478066282</v>
      </c>
      <c r="AJ7">
        <f t="shared" si="7"/>
        <v>-75.560329101887874</v>
      </c>
      <c r="AK7">
        <f>H7*SUM(AB7, AE7:AF7)</f>
        <v>106.87428274021622</v>
      </c>
      <c r="AL7">
        <f t="shared" si="8"/>
        <v>153.50303841899117</v>
      </c>
      <c r="AN7">
        <f t="shared" si="9"/>
        <v>679.0686552429047</v>
      </c>
      <c r="AO7">
        <f t="shared" si="9"/>
        <v>-33.953432762145233</v>
      </c>
      <c r="AP7">
        <f t="shared" si="9"/>
        <v>-8.5389351890274483</v>
      </c>
      <c r="AQ7">
        <f t="shared" si="9"/>
        <v>-548.59346694399267</v>
      </c>
      <c r="AR7">
        <f t="shared" si="9"/>
        <v>87.982820347739263</v>
      </c>
      <c r="AS7">
        <f t="shared" si="9"/>
        <v>-54.407567359400865</v>
      </c>
      <c r="AT7">
        <f t="shared" si="9"/>
        <v>76.955325715100471</v>
      </c>
      <c r="AU7">
        <f t="shared" si="9"/>
        <v>110.53057870343888</v>
      </c>
      <c r="AW7">
        <v>4</v>
      </c>
      <c r="AX7">
        <f>(R7*SUMPRODUCT(K8:$K$23, X8:$X$23)-$AZ$3*SUMPRODUCT(K7:$K$22, W8:$W$23))/Z7</f>
        <v>451.75030266680585</v>
      </c>
    </row>
    <row r="8" spans="1:52" x14ac:dyDescent="0.25">
      <c r="B8" s="2">
        <f>'T.26.04.A'!B8</f>
        <v>100</v>
      </c>
      <c r="C8" s="2">
        <f>'T.26.04.A'!C8</f>
        <v>12.5</v>
      </c>
      <c r="E8">
        <v>2008</v>
      </c>
      <c r="F8" s="5">
        <f>EconomicRates!C48</f>
        <v>3.5571999999999999E-2</v>
      </c>
      <c r="G8" s="5">
        <f>EconomicRates!D48</f>
        <v>7.0000000000000007E-2</v>
      </c>
      <c r="H8" s="5">
        <f t="shared" si="10"/>
        <v>8.5572000000000009E-2</v>
      </c>
      <c r="I8" s="5">
        <f t="shared" si="11"/>
        <v>1.085572</v>
      </c>
      <c r="J8">
        <f t="shared" si="12"/>
        <v>0.92117335377109955</v>
      </c>
      <c r="K8">
        <f t="shared" si="20"/>
        <v>0.66329516944539202</v>
      </c>
      <c r="L8" s="2">
        <v>5</v>
      </c>
      <c r="M8" s="6">
        <v>3.2390000000000001E-3</v>
      </c>
      <c r="O8">
        <f t="shared" si="21"/>
        <v>994.07689631417611</v>
      </c>
      <c r="P8">
        <f t="shared" si="22"/>
        <v>49.703844815708806</v>
      </c>
      <c r="Q8" s="4">
        <f t="shared" si="23"/>
        <v>12.5</v>
      </c>
      <c r="R8">
        <f t="shared" si="0"/>
        <v>250000</v>
      </c>
      <c r="S8">
        <f t="shared" si="1"/>
        <v>519.58909288528059</v>
      </c>
      <c r="U8">
        <f t="shared" si="13"/>
        <v>3.2390000000000001E-3</v>
      </c>
      <c r="V8">
        <f t="shared" si="14"/>
        <v>0.01</v>
      </c>
      <c r="W8">
        <f t="shared" si="15"/>
        <v>0.94869854967132294</v>
      </c>
      <c r="X8">
        <f t="shared" si="16"/>
        <v>3.072834602385415E-3</v>
      </c>
      <c r="Y8">
        <f t="shared" si="17"/>
        <v>9.4869854967132294E-3</v>
      </c>
      <c r="Z8">
        <f t="shared" si="18"/>
        <v>0.93613872957222433</v>
      </c>
      <c r="AB8">
        <f t="shared" si="19"/>
        <v>428.57485695357991</v>
      </c>
      <c r="AC8">
        <f t="shared" si="2"/>
        <v>486.40747331321103</v>
      </c>
      <c r="AE8">
        <f t="shared" si="3"/>
        <v>930.59388281265262</v>
      </c>
      <c r="AF8">
        <f t="shared" si="4"/>
        <v>-46.529694140632628</v>
      </c>
      <c r="AG8">
        <f t="shared" si="4"/>
        <v>-11.701734119652803</v>
      </c>
      <c r="AH8">
        <f t="shared" si="5"/>
        <v>-768.20865059635378</v>
      </c>
      <c r="AI8">
        <f t="shared" si="6"/>
        <v>104.15380395601346</v>
      </c>
      <c r="AJ8">
        <f t="shared" si="7"/>
        <v>-57.832616359631118</v>
      </c>
      <c r="AK8">
        <f t="shared" ref="AK8:AK23" si="24">H8*SUM(AB8:AB8, AE8:AF8)</f>
        <v>112.32514841227385</v>
      </c>
      <c r="AL8">
        <f t="shared" si="8"/>
        <v>158.64633600865619</v>
      </c>
      <c r="AN8">
        <f t="shared" si="9"/>
        <v>617.25842718506374</v>
      </c>
      <c r="AO8">
        <f t="shared" si="9"/>
        <v>-30.862921359253182</v>
      </c>
      <c r="AP8">
        <f t="shared" si="9"/>
        <v>-7.7617037157000315</v>
      </c>
      <c r="AQ8">
        <f t="shared" si="9"/>
        <v>-509.54908706672444</v>
      </c>
      <c r="AR8">
        <f t="shared" si="9"/>
        <v>69.084715043386097</v>
      </c>
      <c r="AS8">
        <f t="shared" si="9"/>
        <v>-38.360095067731869</v>
      </c>
      <c r="AT8">
        <f t="shared" si="9"/>
        <v>74.504728349097988</v>
      </c>
      <c r="AU8">
        <f t="shared" si="9"/>
        <v>105.22934832475221</v>
      </c>
      <c r="AW8">
        <v>5</v>
      </c>
      <c r="AX8">
        <f>(R8*SUMPRODUCT(K9:$K$23, X9:$X$23)-$AZ$3*SUMPRODUCT(K8:$K$22, W9:$W$23))/Z8</f>
        <v>519.58909288528059</v>
      </c>
    </row>
    <row r="9" spans="1:52" x14ac:dyDescent="0.25">
      <c r="A9" t="s">
        <v>39</v>
      </c>
      <c r="C9" s="2">
        <f>'T.26.04.A'!C9</f>
        <v>0.05</v>
      </c>
      <c r="E9">
        <v>2009</v>
      </c>
      <c r="F9" s="5">
        <f>EconomicRates!C49</f>
        <v>3.5571999999999999E-2</v>
      </c>
      <c r="G9" s="5">
        <f>EconomicRates!D49</f>
        <v>7.0000000000000007E-2</v>
      </c>
      <c r="H9" s="5">
        <f t="shared" si="10"/>
        <v>8.5572000000000009E-2</v>
      </c>
      <c r="I9" s="5">
        <f t="shared" si="11"/>
        <v>1.085572</v>
      </c>
      <c r="J9">
        <f t="shared" si="12"/>
        <v>0.92117335377109955</v>
      </c>
      <c r="K9">
        <f t="shared" si="20"/>
        <v>0.61100983577818146</v>
      </c>
      <c r="L9" s="2">
        <v>6</v>
      </c>
      <c r="M9" s="6">
        <v>3.3149999999999998E-3</v>
      </c>
      <c r="O9">
        <f t="shared" si="21"/>
        <v>994.07689631417611</v>
      </c>
      <c r="P9">
        <f t="shared" si="22"/>
        <v>49.703844815708806</v>
      </c>
      <c r="Q9" s="4">
        <f t="shared" si="23"/>
        <v>12.5</v>
      </c>
      <c r="R9">
        <f t="shared" si="0"/>
        <v>250000</v>
      </c>
      <c r="S9">
        <f t="shared" si="1"/>
        <v>571.74740448401951</v>
      </c>
      <c r="U9">
        <f t="shared" si="13"/>
        <v>3.3149999999999998E-3</v>
      </c>
      <c r="V9">
        <f t="shared" si="14"/>
        <v>0.01</v>
      </c>
      <c r="W9">
        <f t="shared" si="15"/>
        <v>0.93613872957222433</v>
      </c>
      <c r="X9">
        <f t="shared" si="16"/>
        <v>3.1032998885319233E-3</v>
      </c>
      <c r="Y9">
        <f t="shared" si="17"/>
        <v>9.3613872957222441E-3</v>
      </c>
      <c r="Z9">
        <f t="shared" si="18"/>
        <v>0.92367404238797013</v>
      </c>
      <c r="AB9">
        <f t="shared" si="19"/>
        <v>486.40747331321103</v>
      </c>
      <c r="AC9">
        <f t="shared" si="2"/>
        <v>528.10823632458414</v>
      </c>
      <c r="AE9">
        <f t="shared" si="3"/>
        <v>918.20302526300213</v>
      </c>
      <c r="AF9">
        <f t="shared" si="4"/>
        <v>-45.910151263150105</v>
      </c>
      <c r="AG9">
        <f t="shared" si="4"/>
        <v>-11.545925529849626</v>
      </c>
      <c r="AH9">
        <f t="shared" si="5"/>
        <v>-775.82497213298086</v>
      </c>
      <c r="AI9">
        <f t="shared" si="6"/>
        <v>84.921976337021647</v>
      </c>
      <c r="AJ9">
        <f t="shared" si="7"/>
        <v>-41.700763011373112</v>
      </c>
      <c r="AK9">
        <f t="shared" si="24"/>
        <v>116.26670612027344</v>
      </c>
      <c r="AL9">
        <f t="shared" si="8"/>
        <v>159.48791944592199</v>
      </c>
      <c r="AN9">
        <f t="shared" si="9"/>
        <v>561.03107967697633</v>
      </c>
      <c r="AO9">
        <f t="shared" si="9"/>
        <v>-28.051553983848816</v>
      </c>
      <c r="AP9">
        <f t="shared" si="9"/>
        <v>-7.054674061900533</v>
      </c>
      <c r="AQ9">
        <f t="shared" si="9"/>
        <v>-474.03668881558485</v>
      </c>
      <c r="AR9">
        <f t="shared" si="9"/>
        <v>51.888162815642211</v>
      </c>
      <c r="AS9">
        <f t="shared" si="9"/>
        <v>-25.47957635940395</v>
      </c>
      <c r="AT9">
        <f t="shared" si="9"/>
        <v>71.040101013018358</v>
      </c>
      <c r="AU9">
        <f t="shared" si="9"/>
        <v>97.448687469256626</v>
      </c>
      <c r="AW9">
        <v>6</v>
      </c>
      <c r="AX9">
        <f>(R9*SUMPRODUCT(K10:$K$23, X10:$X$23)-$AZ$3*SUMPRODUCT(K9:$K$22, W10:$W$23))/Z9</f>
        <v>571.74740448401951</v>
      </c>
    </row>
    <row r="10" spans="1:52" x14ac:dyDescent="0.25">
      <c r="A10" t="s">
        <v>19</v>
      </c>
      <c r="C10" s="2">
        <f>'T.26.04.A'!C10</f>
        <v>0.01</v>
      </c>
      <c r="E10">
        <v>2010</v>
      </c>
      <c r="F10" s="5">
        <f>EconomicRates!C50</f>
        <v>3.5571999999999999E-2</v>
      </c>
      <c r="G10" s="5">
        <f>EconomicRates!D50</f>
        <v>7.0000000000000007E-2</v>
      </c>
      <c r="H10" s="5">
        <f t="shared" si="10"/>
        <v>8.5572000000000009E-2</v>
      </c>
      <c r="I10" s="5">
        <f t="shared" si="11"/>
        <v>1.085572</v>
      </c>
      <c r="J10">
        <f t="shared" si="12"/>
        <v>0.92117335377109955</v>
      </c>
      <c r="K10">
        <f t="shared" si="20"/>
        <v>0.5628459796109162</v>
      </c>
      <c r="L10" s="2">
        <v>7</v>
      </c>
      <c r="M10" s="6">
        <v>3.3969999999999998E-3</v>
      </c>
      <c r="O10">
        <f t="shared" si="21"/>
        <v>994.07689631417611</v>
      </c>
      <c r="P10">
        <f t="shared" si="22"/>
        <v>49.703844815708806</v>
      </c>
      <c r="Q10" s="4">
        <f t="shared" si="23"/>
        <v>12.5</v>
      </c>
      <c r="R10">
        <f t="shared" si="0"/>
        <v>250000</v>
      </c>
      <c r="S10">
        <f t="shared" si="1"/>
        <v>609.40741599389253</v>
      </c>
      <c r="U10">
        <f t="shared" si="13"/>
        <v>3.3969999999999998E-3</v>
      </c>
      <c r="V10">
        <f t="shared" si="14"/>
        <v>0.01</v>
      </c>
      <c r="W10">
        <f t="shared" si="15"/>
        <v>0.92367404238797013</v>
      </c>
      <c r="X10">
        <f t="shared" si="16"/>
        <v>3.1377207219919342E-3</v>
      </c>
      <c r="Y10">
        <f t="shared" si="17"/>
        <v>9.2367404238797007E-3</v>
      </c>
      <c r="Z10">
        <f t="shared" si="18"/>
        <v>0.91129958124209853</v>
      </c>
      <c r="AB10">
        <f t="shared" si="19"/>
        <v>528.10823632458414</v>
      </c>
      <c r="AC10">
        <f t="shared" si="2"/>
        <v>555.35272300106362</v>
      </c>
      <c r="AE10">
        <f t="shared" si="3"/>
        <v>905.90185933355372</v>
      </c>
      <c r="AF10">
        <f t="shared" si="4"/>
        <v>-45.295092966677686</v>
      </c>
      <c r="AG10">
        <f t="shared" si="4"/>
        <v>-11.391244765526231</v>
      </c>
      <c r="AH10">
        <f t="shared" si="5"/>
        <v>-784.43018049798354</v>
      </c>
      <c r="AI10">
        <f t="shared" si="6"/>
        <v>64.78534110336625</v>
      </c>
      <c r="AJ10">
        <f t="shared" si="7"/>
        <v>-27.244486676479482</v>
      </c>
      <c r="AK10">
        <f t="shared" si="24"/>
        <v>118.83512021031363</v>
      </c>
      <c r="AL10">
        <f t="shared" si="8"/>
        <v>156.37597463720039</v>
      </c>
      <c r="AN10">
        <f t="shared" si="9"/>
        <v>509.88321944794444</v>
      </c>
      <c r="AO10">
        <f t="shared" si="9"/>
        <v>-25.494160972397221</v>
      </c>
      <c r="AP10">
        <f t="shared" si="9"/>
        <v>-6.4115163190403335</v>
      </c>
      <c r="AQ10">
        <f t="shared" si="9"/>
        <v>-441.51337337875538</v>
      </c>
      <c r="AR10">
        <f t="shared" si="9"/>
        <v>36.464168777751532</v>
      </c>
      <c r="AS10">
        <f t="shared" si="9"/>
        <v>-15.334449792419649</v>
      </c>
      <c r="AT10">
        <f t="shared" si="9"/>
        <v>66.885869646954959</v>
      </c>
      <c r="AU10">
        <f t="shared" si="9"/>
        <v>88.015588632286835</v>
      </c>
      <c r="AW10">
        <v>7</v>
      </c>
      <c r="AX10">
        <f>(R10*SUMPRODUCT(K11:$K$23, X11:$X$23)-$AZ$3*SUMPRODUCT(K10:$K$22, W11:$W$23))/Z10</f>
        <v>609.40741599389253</v>
      </c>
    </row>
    <row r="11" spans="1:52" x14ac:dyDescent="0.25">
      <c r="A11" t="s">
        <v>33</v>
      </c>
      <c r="C11" s="7">
        <f>AU25</f>
        <v>1.0516032489249483E-12</v>
      </c>
      <c r="E11">
        <v>2011</v>
      </c>
      <c r="F11" s="5">
        <f>EconomicRates!C51</f>
        <v>3.5571999999999999E-2</v>
      </c>
      <c r="G11" s="5">
        <f>EconomicRates!D51</f>
        <v>7.0000000000000007E-2</v>
      </c>
      <c r="H11" s="5">
        <f t="shared" si="10"/>
        <v>8.5572000000000009E-2</v>
      </c>
      <c r="I11" s="5">
        <f t="shared" si="11"/>
        <v>1.085572</v>
      </c>
      <c r="J11">
        <f t="shared" si="12"/>
        <v>0.92117335377109955</v>
      </c>
      <c r="K11">
        <f t="shared" si="20"/>
        <v>0.51847871869476758</v>
      </c>
      <c r="L11" s="2">
        <v>8</v>
      </c>
      <c r="M11" s="6">
        <v>3.4910000000000002E-3</v>
      </c>
      <c r="O11">
        <f t="shared" si="21"/>
        <v>994.07689631417611</v>
      </c>
      <c r="P11">
        <f t="shared" si="22"/>
        <v>49.703844815708806</v>
      </c>
      <c r="Q11" s="4">
        <f t="shared" si="23"/>
        <v>12.5</v>
      </c>
      <c r="R11">
        <f t="shared" si="0"/>
        <v>250000</v>
      </c>
      <c r="S11">
        <f t="shared" si="1"/>
        <v>632.93278927902224</v>
      </c>
      <c r="U11">
        <f t="shared" si="13"/>
        <v>3.4910000000000002E-3</v>
      </c>
      <c r="V11">
        <f t="shared" si="14"/>
        <v>0.01</v>
      </c>
      <c r="W11">
        <f t="shared" si="15"/>
        <v>0.91129958124209853</v>
      </c>
      <c r="X11">
        <f t="shared" si="16"/>
        <v>3.1813468381161661E-3</v>
      </c>
      <c r="Y11">
        <f t="shared" si="17"/>
        <v>9.1129958124209851E-3</v>
      </c>
      <c r="Z11">
        <f t="shared" si="18"/>
        <v>0.89900523859156134</v>
      </c>
      <c r="AB11">
        <f t="shared" si="19"/>
        <v>555.35272300106362</v>
      </c>
      <c r="AC11">
        <f t="shared" si="2"/>
        <v>569.00989323820977</v>
      </c>
      <c r="AE11">
        <f t="shared" si="3"/>
        <v>893.68033734928463</v>
      </c>
      <c r="AF11">
        <f t="shared" si="4"/>
        <v>-44.684016867464237</v>
      </c>
      <c r="AG11">
        <f t="shared" si="4"/>
        <v>-11.237565482394517</v>
      </c>
      <c r="AH11">
        <f t="shared" si="5"/>
        <v>-795.33670952904151</v>
      </c>
      <c r="AI11">
        <f t="shared" si="6"/>
        <v>42.422045470384319</v>
      </c>
      <c r="AJ11">
        <f t="shared" si="7"/>
        <v>-13.657170237146147</v>
      </c>
      <c r="AK11">
        <f t="shared" si="24"/>
        <v>120.17295634891737</v>
      </c>
      <c r="AL11">
        <f t="shared" si="8"/>
        <v>148.93783158215552</v>
      </c>
      <c r="AN11">
        <f t="shared" si="9"/>
        <v>463.35423623156476</v>
      </c>
      <c r="AO11">
        <f t="shared" si="9"/>
        <v>-23.16771181157824</v>
      </c>
      <c r="AP11">
        <f t="shared" si="9"/>
        <v>-5.8264385525604574</v>
      </c>
      <c r="AQ11">
        <f t="shared" si="9"/>
        <v>-412.36515808753001</v>
      </c>
      <c r="AR11">
        <f t="shared" si="9"/>
        <v>21.994927779896031</v>
      </c>
      <c r="AS11">
        <f t="shared" si="9"/>
        <v>-7.0809521255518497</v>
      </c>
      <c r="AT11">
        <f t="shared" si="9"/>
        <v>62.30712042954891</v>
      </c>
      <c r="AU11">
        <f t="shared" si="9"/>
        <v>77.221096083893087</v>
      </c>
      <c r="AW11">
        <v>8</v>
      </c>
      <c r="AX11">
        <f>(R11*SUMPRODUCT(K12:$K$23, X12:$X$23)-$AZ$3*SUMPRODUCT(K11:$K$22, W12:$W$23))/Z11</f>
        <v>632.93278927902224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f>EconomicRates!C52</f>
        <v>3.5571999999999999E-2</v>
      </c>
      <c r="G12" s="5">
        <f>EconomicRates!D52</f>
        <v>7.0000000000000007E-2</v>
      </c>
      <c r="H12" s="5">
        <f t="shared" si="10"/>
        <v>8.5572000000000009E-2</v>
      </c>
      <c r="I12" s="5">
        <f t="shared" si="11"/>
        <v>1.085572</v>
      </c>
      <c r="J12">
        <f t="shared" si="12"/>
        <v>0.92117335377109955</v>
      </c>
      <c r="K12">
        <f t="shared" si="20"/>
        <v>0.47760878015900154</v>
      </c>
      <c r="L12" s="2">
        <v>9</v>
      </c>
      <c r="M12" s="6">
        <v>3.5990000000000002E-3</v>
      </c>
      <c r="O12">
        <f t="shared" si="21"/>
        <v>994.07689631417611</v>
      </c>
      <c r="P12">
        <f t="shared" si="22"/>
        <v>49.703844815708806</v>
      </c>
      <c r="Q12" s="4">
        <f t="shared" si="23"/>
        <v>12.5</v>
      </c>
      <c r="R12">
        <f t="shared" si="0"/>
        <v>250000</v>
      </c>
      <c r="S12">
        <f t="shared" si="1"/>
        <v>642.58095390924302</v>
      </c>
      <c r="U12">
        <f t="shared" si="13"/>
        <v>3.5990000000000002E-3</v>
      </c>
      <c r="V12">
        <f t="shared" si="14"/>
        <v>0.01</v>
      </c>
      <c r="W12">
        <f t="shared" si="15"/>
        <v>0.89900523859156134</v>
      </c>
      <c r="X12">
        <f t="shared" si="16"/>
        <v>3.2355198536910294E-3</v>
      </c>
      <c r="Y12">
        <f t="shared" si="17"/>
        <v>8.9900523859156138E-3</v>
      </c>
      <c r="Z12">
        <f t="shared" si="18"/>
        <v>0.8867796663519546</v>
      </c>
      <c r="AB12">
        <f t="shared" si="19"/>
        <v>569.00989323820977</v>
      </c>
      <c r="AC12">
        <f t="shared" si="2"/>
        <v>569.82772391175922</v>
      </c>
      <c r="AE12">
        <f t="shared" si="3"/>
        <v>881.52717844167171</v>
      </c>
      <c r="AF12">
        <f t="shared" si="4"/>
        <v>-44.076358922083585</v>
      </c>
      <c r="AG12">
        <f t="shared" si="4"/>
        <v>-11.084745829399433</v>
      </c>
      <c r="AH12">
        <f t="shared" si="5"/>
        <v>-808.87996342275733</v>
      </c>
      <c r="AI12">
        <f t="shared" si="6"/>
        <v>17.486110267431286</v>
      </c>
      <c r="AJ12">
        <f t="shared" si="7"/>
        <v>-0.8178306735494516</v>
      </c>
      <c r="AK12">
        <f t="shared" si="24"/>
        <v>120.35365611211031</v>
      </c>
      <c r="AL12">
        <f t="shared" si="8"/>
        <v>137.02193570599215</v>
      </c>
      <c r="AN12">
        <f t="shared" si="9"/>
        <v>421.02512037253331</v>
      </c>
      <c r="AO12">
        <f t="shared" si="9"/>
        <v>-21.051256018626667</v>
      </c>
      <c r="AP12">
        <f t="shared" si="9"/>
        <v>-5.2941719339520432</v>
      </c>
      <c r="AQ12">
        <f t="shared" si="9"/>
        <v>-386.3281726254009</v>
      </c>
      <c r="AR12">
        <f t="shared" si="9"/>
        <v>8.3515197945536492</v>
      </c>
      <c r="AS12">
        <f t="shared" si="9"/>
        <v>-0.39060311037056816</v>
      </c>
      <c r="AT12">
        <f t="shared" si="9"/>
        <v>57.481962883380966</v>
      </c>
      <c r="AU12">
        <f t="shared" si="9"/>
        <v>65.442879567564049</v>
      </c>
      <c r="AW12">
        <v>9</v>
      </c>
      <c r="AX12">
        <f>(R12*SUMPRODUCT(K13:$K$23, X13:$X$23)-$AZ$3*SUMPRODUCT(K12:$K$22, W13:$W$23))/Z12</f>
        <v>642.58095390924302</v>
      </c>
    </row>
    <row r="13" spans="1:52" x14ac:dyDescent="0.25">
      <c r="E13">
        <v>2013</v>
      </c>
      <c r="F13" s="5">
        <f>EconomicRates!C53</f>
        <v>3.5571999999999999E-2</v>
      </c>
      <c r="G13" s="5">
        <f>EconomicRates!D53</f>
        <v>7.0000000000000007E-2</v>
      </c>
      <c r="H13" s="5">
        <f t="shared" si="10"/>
        <v>8.5572000000000009E-2</v>
      </c>
      <c r="I13" s="5">
        <f t="shared" si="11"/>
        <v>1.085572</v>
      </c>
      <c r="J13">
        <f t="shared" si="12"/>
        <v>0.92117335377109955</v>
      </c>
      <c r="K13">
        <f t="shared" si="20"/>
        <v>0.43996048180959124</v>
      </c>
      <c r="L13" s="2">
        <v>10</v>
      </c>
      <c r="M13" s="6">
        <v>3.7169999999999998E-3</v>
      </c>
      <c r="O13">
        <f t="shared" si="21"/>
        <v>994.07689631417611</v>
      </c>
      <c r="P13">
        <f t="shared" si="22"/>
        <v>49.703844815708806</v>
      </c>
      <c r="Q13" s="4">
        <f t="shared" si="23"/>
        <v>12.5</v>
      </c>
      <c r="R13">
        <f t="shared" si="0"/>
        <v>250000</v>
      </c>
      <c r="S13">
        <f t="shared" si="1"/>
        <v>639.20813482750248</v>
      </c>
      <c r="U13">
        <f t="shared" si="13"/>
        <v>3.7169999999999998E-3</v>
      </c>
      <c r="V13">
        <f t="shared" si="14"/>
        <v>0.01</v>
      </c>
      <c r="W13">
        <f t="shared" si="15"/>
        <v>0.8867796663519546</v>
      </c>
      <c r="X13">
        <f t="shared" si="16"/>
        <v>3.296160019830215E-3</v>
      </c>
      <c r="Y13">
        <f t="shared" si="17"/>
        <v>8.8677966635195456E-3</v>
      </c>
      <c r="Z13">
        <f t="shared" si="18"/>
        <v>0.8746157096686048</v>
      </c>
      <c r="AB13">
        <f t="shared" si="19"/>
        <v>569.82772391175922</v>
      </c>
      <c r="AC13">
        <f t="shared" si="2"/>
        <v>559.06147646810132</v>
      </c>
      <c r="AE13">
        <f t="shared" si="3"/>
        <v>869.43527013498726</v>
      </c>
      <c r="AF13">
        <f t="shared" si="4"/>
        <v>-43.471763506749362</v>
      </c>
      <c r="AG13">
        <f t="shared" si="4"/>
        <v>-10.93269637085756</v>
      </c>
      <c r="AH13">
        <f t="shared" si="5"/>
        <v>-824.04000495755372</v>
      </c>
      <c r="AI13">
        <f t="shared" si="6"/>
        <v>-9.0091947001733388</v>
      </c>
      <c r="AJ13">
        <f t="shared" si="7"/>
        <v>10.766247443657903</v>
      </c>
      <c r="AK13">
        <f t="shared" si="24"/>
        <v>119.44064717976865</v>
      </c>
      <c r="AL13">
        <f t="shared" si="8"/>
        <v>121.19769992325321</v>
      </c>
      <c r="AN13">
        <f t="shared" si="9"/>
        <v>382.5171603508411</v>
      </c>
      <c r="AO13">
        <f t="shared" si="9"/>
        <v>-19.125858017542054</v>
      </c>
      <c r="AP13">
        <f t="shared" si="9"/>
        <v>-4.809954362800462</v>
      </c>
      <c r="AQ13">
        <f t="shared" si="9"/>
        <v>-362.54503761150329</v>
      </c>
      <c r="AR13">
        <f t="shared" si="9"/>
        <v>-3.9636896410046782</v>
      </c>
      <c r="AS13">
        <f t="shared" si="9"/>
        <v>4.7367234125930109</v>
      </c>
      <c r="AT13">
        <f t="shared" si="9"/>
        <v>52.549164680860407</v>
      </c>
      <c r="AU13">
        <f t="shared" si="9"/>
        <v>53.322198452448745</v>
      </c>
      <c r="AW13">
        <v>10</v>
      </c>
      <c r="AX13">
        <f>(R13*SUMPRODUCT(K14:$K$23, X14:$X$23)-$AZ$3*SUMPRODUCT(K13:$K$22, W14:$W$23))/Z13</f>
        <v>639.20813482750248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10"/>
        <v>8.5572000000000009E-2</v>
      </c>
      <c r="I14" s="5">
        <f t="shared" si="11"/>
        <v>1.085572</v>
      </c>
      <c r="J14">
        <f t="shared" si="12"/>
        <v>0.92117335377109955</v>
      </c>
      <c r="K14">
        <f t="shared" si="20"/>
        <v>0.40527987255529002</v>
      </c>
      <c r="L14" s="2">
        <v>11</v>
      </c>
      <c r="M14" s="6">
        <v>3.852E-3</v>
      </c>
      <c r="O14">
        <f t="shared" si="21"/>
        <v>994.07689631417611</v>
      </c>
      <c r="P14">
        <f t="shared" si="22"/>
        <v>49.703844815708806</v>
      </c>
      <c r="Q14" s="4">
        <f t="shared" si="23"/>
        <v>12.5</v>
      </c>
      <c r="R14">
        <f t="shared" si="0"/>
        <v>250000</v>
      </c>
      <c r="S14">
        <f t="shared" si="1"/>
        <v>622.97558128192588</v>
      </c>
      <c r="U14">
        <f t="shared" si="13"/>
        <v>3.852E-3</v>
      </c>
      <c r="V14">
        <f t="shared" si="14"/>
        <v>0.01</v>
      </c>
      <c r="W14">
        <f t="shared" si="15"/>
        <v>0.8746157096686048</v>
      </c>
      <c r="X14">
        <f t="shared" si="16"/>
        <v>3.3690197136434655E-3</v>
      </c>
      <c r="Y14">
        <f t="shared" si="17"/>
        <v>8.746157096686049E-3</v>
      </c>
      <c r="Z14">
        <f t="shared" si="18"/>
        <v>0.86250053285827533</v>
      </c>
      <c r="AB14">
        <f t="shared" si="19"/>
        <v>559.06147646810132</v>
      </c>
      <c r="AC14">
        <f t="shared" si="2"/>
        <v>537.31677081335488</v>
      </c>
      <c r="AE14">
        <f t="shared" si="3"/>
        <v>857.3918527730774</v>
      </c>
      <c r="AF14">
        <f t="shared" si="4"/>
        <v>-42.86959263865387</v>
      </c>
      <c r="AG14">
        <f t="shared" si="4"/>
        <v>-10.781256660728442</v>
      </c>
      <c r="AH14">
        <f t="shared" si="5"/>
        <v>-842.25492841086634</v>
      </c>
      <c r="AI14">
        <f t="shared" si="6"/>
        <v>-38.513924937171282</v>
      </c>
      <c r="AJ14">
        <f t="shared" si="7"/>
        <v>21.74470565474644</v>
      </c>
      <c r="AK14">
        <f t="shared" si="24"/>
        <v>117.54030750855128</v>
      </c>
      <c r="AL14">
        <f t="shared" si="8"/>
        <v>100.77108822612644</v>
      </c>
      <c r="AN14">
        <f t="shared" si="9"/>
        <v>347.48366082181678</v>
      </c>
      <c r="AO14">
        <f t="shared" si="9"/>
        <v>-17.374183041090841</v>
      </c>
      <c r="AP14">
        <f t="shared" si="9"/>
        <v>-4.3694263254458949</v>
      </c>
      <c r="AQ14">
        <f t="shared" si="9"/>
        <v>-341.34897004542086</v>
      </c>
      <c r="AR14">
        <f t="shared" si="9"/>
        <v>-15.608918590140783</v>
      </c>
      <c r="AS14">
        <f t="shared" si="9"/>
        <v>8.8126915365079306</v>
      </c>
      <c r="AT14">
        <f t="shared" si="9"/>
        <v>47.636720847175262</v>
      </c>
      <c r="AU14">
        <f t="shared" si="9"/>
        <v>40.840493793542407</v>
      </c>
      <c r="AW14">
        <v>11</v>
      </c>
      <c r="AX14">
        <f>(R14*SUMPRODUCT(K15:$K$23, X15:$X$23)-$AZ$3*SUMPRODUCT(K14:$K$22, W15:$W$23))/Z14</f>
        <v>622.97558128192588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10"/>
        <v>8.5572000000000009E-2</v>
      </c>
      <c r="I15" s="5">
        <f t="shared" si="11"/>
        <v>1.085572</v>
      </c>
      <c r="J15">
        <f t="shared" si="12"/>
        <v>0.92117335377109955</v>
      </c>
      <c r="K15">
        <f t="shared" si="20"/>
        <v>0.37333301941768032</v>
      </c>
      <c r="L15" s="2">
        <v>12</v>
      </c>
      <c r="M15" s="6">
        <v>4.0049999999999999E-3</v>
      </c>
      <c r="O15">
        <f t="shared" si="21"/>
        <v>994.07689631417611</v>
      </c>
      <c r="P15">
        <f t="shared" si="22"/>
        <v>49.703844815708806</v>
      </c>
      <c r="Q15" s="4">
        <f t="shared" si="23"/>
        <v>12.5</v>
      </c>
      <c r="R15">
        <f t="shared" si="0"/>
        <v>250000</v>
      </c>
      <c r="S15">
        <f t="shared" si="1"/>
        <v>594.11393664348384</v>
      </c>
      <c r="U15">
        <f t="shared" si="13"/>
        <v>4.0049999999999999E-3</v>
      </c>
      <c r="V15">
        <f t="shared" si="14"/>
        <v>0.01</v>
      </c>
      <c r="W15">
        <f t="shared" si="15"/>
        <v>0.86250053285827533</v>
      </c>
      <c r="X15">
        <f t="shared" si="16"/>
        <v>3.4543146340973926E-3</v>
      </c>
      <c r="Y15">
        <f t="shared" si="17"/>
        <v>8.6250053285827528E-3</v>
      </c>
      <c r="Z15">
        <f t="shared" si="18"/>
        <v>0.85042121289559514</v>
      </c>
      <c r="AB15">
        <f t="shared" si="19"/>
        <v>537.31677081335488</v>
      </c>
      <c r="AC15">
        <f t="shared" si="2"/>
        <v>505.24709459852829</v>
      </c>
      <c r="AE15">
        <f t="shared" si="3"/>
        <v>845.38407987499045</v>
      </c>
      <c r="AF15">
        <f t="shared" si="4"/>
        <v>-42.269203993749521</v>
      </c>
      <c r="AG15">
        <f t="shared" si="4"/>
        <v>-10.63026516119494</v>
      </c>
      <c r="AH15">
        <f t="shared" si="5"/>
        <v>-863.57865852434816</v>
      </c>
      <c r="AI15">
        <f t="shared" si="6"/>
        <v>-71.094047804302249</v>
      </c>
      <c r="AJ15">
        <f t="shared" si="7"/>
        <v>32.069676214826586</v>
      </c>
      <c r="AK15">
        <f t="shared" si="24"/>
        <v>114.70341687094997</v>
      </c>
      <c r="AL15">
        <f t="shared" si="8"/>
        <v>75.679045281474302</v>
      </c>
      <c r="AN15">
        <f t="shared" si="9"/>
        <v>315.60979110736764</v>
      </c>
      <c r="AO15">
        <f t="shared" si="9"/>
        <v>-15.78048955536838</v>
      </c>
      <c r="AP15">
        <f t="shared" si="9"/>
        <v>-3.9686289898394809</v>
      </c>
      <c r="AQ15">
        <f t="shared" si="9"/>
        <v>-322.40242809156479</v>
      </c>
      <c r="AR15">
        <f t="shared" si="9"/>
        <v>-26.541755529405066</v>
      </c>
      <c r="AS15">
        <f t="shared" si="9"/>
        <v>11.972669053028575</v>
      </c>
      <c r="AT15">
        <f t="shared" si="9"/>
        <v>42.822572957956645</v>
      </c>
      <c r="AU15">
        <f t="shared" si="9"/>
        <v>28.253486481580154</v>
      </c>
      <c r="AW15">
        <v>12</v>
      </c>
      <c r="AX15">
        <f>(R15*SUMPRODUCT(K16:$K$23, X16:$X$23)-$AZ$3*SUMPRODUCT(K15:$K$22, W16:$W$23))/Z15</f>
        <v>594.11393664348384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10"/>
        <v>8.5572000000000009E-2</v>
      </c>
      <c r="I16" s="5">
        <f t="shared" si="11"/>
        <v>1.085572</v>
      </c>
      <c r="J16">
        <f t="shared" si="12"/>
        <v>0.92117335377109955</v>
      </c>
      <c r="K16">
        <f t="shared" si="20"/>
        <v>0.34390442957047562</v>
      </c>
      <c r="L16" s="2">
        <v>13</v>
      </c>
      <c r="M16" s="6">
        <v>4.1640000000000002E-3</v>
      </c>
      <c r="O16">
        <f t="shared" si="21"/>
        <v>994.07689631417611</v>
      </c>
      <c r="P16">
        <f t="shared" si="22"/>
        <v>49.703844815708806</v>
      </c>
      <c r="Q16" s="4">
        <f t="shared" si="23"/>
        <v>12.5</v>
      </c>
      <c r="R16">
        <f t="shared" si="0"/>
        <v>250000</v>
      </c>
      <c r="S16">
        <f t="shared" si="1"/>
        <v>554.0398952624131</v>
      </c>
      <c r="U16">
        <f t="shared" si="13"/>
        <v>4.1640000000000002E-3</v>
      </c>
      <c r="V16">
        <f t="shared" si="14"/>
        <v>0.01</v>
      </c>
      <c r="W16">
        <f t="shared" si="15"/>
        <v>0.85042121289559514</v>
      </c>
      <c r="X16">
        <f t="shared" si="16"/>
        <v>3.5411539304972582E-3</v>
      </c>
      <c r="Y16">
        <f t="shared" si="17"/>
        <v>8.5042121289559524E-3</v>
      </c>
      <c r="Z16">
        <f t="shared" si="18"/>
        <v>0.83837584683614197</v>
      </c>
      <c r="AB16">
        <f t="shared" si="19"/>
        <v>505.24709459852829</v>
      </c>
      <c r="AC16">
        <f t="shared" si="2"/>
        <v>464.49366637163297</v>
      </c>
      <c r="AE16">
        <f t="shared" si="3"/>
        <v>833.41005976764109</v>
      </c>
      <c r="AF16">
        <f t="shared" si="4"/>
        <v>-41.670502988382054</v>
      </c>
      <c r="AG16">
        <f t="shared" si="4"/>
        <v>-10.479698085451775</v>
      </c>
      <c r="AH16">
        <f t="shared" si="5"/>
        <v>-885.28848262431461</v>
      </c>
      <c r="AI16">
        <f t="shared" si="6"/>
        <v>-104.02862393050737</v>
      </c>
      <c r="AJ16">
        <f t="shared" si="7"/>
        <v>40.753428226895323</v>
      </c>
      <c r="AK16">
        <f t="shared" si="24"/>
        <v>110.98574173170005</v>
      </c>
      <c r="AL16">
        <f t="shared" si="8"/>
        <v>47.710546028088004</v>
      </c>
      <c r="AN16">
        <f t="shared" si="9"/>
        <v>286.61341120268662</v>
      </c>
      <c r="AO16">
        <f t="shared" si="9"/>
        <v>-14.33067056013433</v>
      </c>
      <c r="AP16">
        <f t="shared" si="9"/>
        <v>-3.6040145921480979</v>
      </c>
      <c r="AQ16">
        <f t="shared" si="9"/>
        <v>-304.45463062222683</v>
      </c>
      <c r="AR16">
        <f t="shared" si="9"/>
        <v>-35.775904571822664</v>
      </c>
      <c r="AS16">
        <f t="shared" si="9"/>
        <v>14.015284487411757</v>
      </c>
      <c r="AT16">
        <f t="shared" si="9"/>
        <v>38.168488200696437</v>
      </c>
      <c r="AU16">
        <f t="shared" si="9"/>
        <v>16.407868116285528</v>
      </c>
      <c r="AW16">
        <v>13</v>
      </c>
      <c r="AX16">
        <f>(R16*SUMPRODUCT(K17:$K$23, X17:$X$23)-$AZ$3*SUMPRODUCT(K16:$K$22, W17:$W$23))/Z16</f>
        <v>554.0398952624131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10"/>
        <v>8.5572000000000009E-2</v>
      </c>
      <c r="I17" s="5">
        <f t="shared" si="11"/>
        <v>1.085572</v>
      </c>
      <c r="J17">
        <f t="shared" si="12"/>
        <v>0.92117335377109955</v>
      </c>
      <c r="K17">
        <f t="shared" si="20"/>
        <v>0.31679559676417191</v>
      </c>
      <c r="L17" s="2">
        <v>14</v>
      </c>
      <c r="M17" s="6">
        <v>4.3350000000000003E-3</v>
      </c>
      <c r="O17">
        <f t="shared" si="21"/>
        <v>994.07689631417611</v>
      </c>
      <c r="P17">
        <f t="shared" si="22"/>
        <v>49.703844815708806</v>
      </c>
      <c r="Q17" s="4">
        <f t="shared" si="23"/>
        <v>12.5</v>
      </c>
      <c r="R17">
        <f t="shared" si="0"/>
        <v>250000</v>
      </c>
      <c r="S17">
        <f t="shared" si="1"/>
        <v>503.57160821485087</v>
      </c>
      <c r="U17">
        <f t="shared" si="13"/>
        <v>4.3350000000000003E-3</v>
      </c>
      <c r="V17">
        <f t="shared" si="14"/>
        <v>0.01</v>
      </c>
      <c r="W17">
        <f t="shared" si="15"/>
        <v>0.83837584683614197</v>
      </c>
      <c r="X17">
        <f t="shared" si="16"/>
        <v>3.6343592960346757E-3</v>
      </c>
      <c r="Y17">
        <f t="shared" si="17"/>
        <v>8.3837584683614207E-3</v>
      </c>
      <c r="Z17">
        <f t="shared" si="18"/>
        <v>0.82635772907174587</v>
      </c>
      <c r="AB17">
        <f t="shared" si="19"/>
        <v>464.49366637163297</v>
      </c>
      <c r="AC17">
        <f t="shared" si="2"/>
        <v>416.13029058943107</v>
      </c>
      <c r="AE17">
        <f t="shared" si="3"/>
        <v>821.46312656087196</v>
      </c>
      <c r="AF17">
        <f t="shared" si="4"/>
        <v>-41.073156328043595</v>
      </c>
      <c r="AG17">
        <f t="shared" si="4"/>
        <v>-10.329471613396823</v>
      </c>
      <c r="AH17">
        <f t="shared" si="5"/>
        <v>-908.58982400866887</v>
      </c>
      <c r="AI17">
        <f t="shared" si="6"/>
        <v>-138.52932538923733</v>
      </c>
      <c r="AJ17">
        <f t="shared" si="7"/>
        <v>48.363375782201899</v>
      </c>
      <c r="AK17">
        <f t="shared" si="24"/>
        <v>106.52718255151697</v>
      </c>
      <c r="AL17">
        <f t="shared" si="8"/>
        <v>16.361232944481543</v>
      </c>
      <c r="AN17">
        <f t="shared" si="9"/>
        <v>260.23590139861392</v>
      </c>
      <c r="AO17">
        <f t="shared" si="9"/>
        <v>-13.011795069930693</v>
      </c>
      <c r="AP17">
        <f t="shared" si="9"/>
        <v>-3.2723311240246202</v>
      </c>
      <c r="AQ17">
        <f t="shared" si="9"/>
        <v>-287.83725551068017</v>
      </c>
      <c r="AR17">
        <f t="shared" si="9"/>
        <v>-43.885480306021591</v>
      </c>
      <c r="AS17">
        <f t="shared" si="9"/>
        <v>15.321304492452549</v>
      </c>
      <c r="AT17">
        <f t="shared" si="9"/>
        <v>33.747342368013697</v>
      </c>
      <c r="AU17">
        <f t="shared" si="9"/>
        <v>5.1831665544446599</v>
      </c>
      <c r="AW17">
        <v>14</v>
      </c>
      <c r="AX17">
        <f>(R17*SUMPRODUCT(K18:$K$23, X18:$X$23)-$AZ$3*SUMPRODUCT(K17:$K$22, W18:$W$23))/Z17</f>
        <v>503.57160821485087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10"/>
        <v>8.5572000000000009E-2</v>
      </c>
      <c r="I18" s="5">
        <f t="shared" si="11"/>
        <v>1.085572</v>
      </c>
      <c r="J18">
        <f t="shared" si="12"/>
        <v>0.92117335377109955</v>
      </c>
      <c r="K18">
        <f t="shared" si="20"/>
        <v>0.29182366233116913</v>
      </c>
      <c r="L18" s="2">
        <v>15</v>
      </c>
      <c r="M18" s="6">
        <v>4.522E-3</v>
      </c>
      <c r="O18">
        <f t="shared" si="21"/>
        <v>994.07689631417611</v>
      </c>
      <c r="P18">
        <f t="shared" si="22"/>
        <v>49.703844815708806</v>
      </c>
      <c r="Q18" s="4">
        <f t="shared" si="23"/>
        <v>12.5</v>
      </c>
      <c r="R18">
        <f t="shared" si="0"/>
        <v>250000</v>
      </c>
      <c r="S18">
        <f t="shared" si="1"/>
        <v>443.22566063476364</v>
      </c>
      <c r="U18">
        <f t="shared" si="13"/>
        <v>4.522E-3</v>
      </c>
      <c r="V18">
        <f t="shared" si="14"/>
        <v>0.01</v>
      </c>
      <c r="W18">
        <f t="shared" si="15"/>
        <v>0.82635772907174587</v>
      </c>
      <c r="X18">
        <f t="shared" si="16"/>
        <v>3.7367896508624346E-3</v>
      </c>
      <c r="Y18">
        <f t="shared" si="17"/>
        <v>8.2635772907174582E-3</v>
      </c>
      <c r="Z18">
        <f t="shared" si="18"/>
        <v>0.81435736213016596</v>
      </c>
      <c r="AB18">
        <f t="shared" si="19"/>
        <v>416.13029058943107</v>
      </c>
      <c r="AC18">
        <f t="shared" si="2"/>
        <v>360.94407982292626</v>
      </c>
      <c r="AE18">
        <f t="shared" si="3"/>
        <v>809.53383903695499</v>
      </c>
      <c r="AF18">
        <f t="shared" si="4"/>
        <v>-40.476691951847748</v>
      </c>
      <c r="AG18">
        <f t="shared" si="4"/>
        <v>-10.179467026627075</v>
      </c>
      <c r="AH18">
        <f t="shared" si="5"/>
        <v>-934.19741271560861</v>
      </c>
      <c r="AI18">
        <f t="shared" si="6"/>
        <v>-175.3197326571285</v>
      </c>
      <c r="AJ18">
        <f t="shared" si="7"/>
        <v>55.186210766504814</v>
      </c>
      <c r="AK18">
        <f t="shared" si="24"/>
        <v>101.41885941668561</v>
      </c>
      <c r="AL18">
        <f t="shared" si="8"/>
        <v>-18.714662473938077</v>
      </c>
      <c r="AN18">
        <f t="shared" si="9"/>
        <v>236.24112968877537</v>
      </c>
      <c r="AO18">
        <f t="shared" si="9"/>
        <v>-11.812056484438768</v>
      </c>
      <c r="AP18">
        <f t="shared" si="9"/>
        <v>-2.9706093482896896</v>
      </c>
      <c r="AQ18">
        <f t="shared" si="9"/>
        <v>-272.6209103189716</v>
      </c>
      <c r="AR18">
        <f t="shared" si="9"/>
        <v>-51.162446462924713</v>
      </c>
      <c r="AS18">
        <f t="shared" si="9"/>
        <v>16.10464213606123</v>
      </c>
      <c r="AT18">
        <f t="shared" si="9"/>
        <v>29.596422984427171</v>
      </c>
      <c r="AU18">
        <f t="shared" si="9"/>
        <v>-5.461381342436308</v>
      </c>
      <c r="AW18">
        <v>15</v>
      </c>
      <c r="AX18">
        <f>(R18*SUMPRODUCT(K19:$K$23, X19:$X$23)-$AZ$3*SUMPRODUCT(K18:$K$22, W19:$W$23))/Z18</f>
        <v>443.22566063476364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10"/>
        <v>8.5572000000000009E-2</v>
      </c>
      <c r="I19" s="5">
        <f t="shared" si="11"/>
        <v>1.085572</v>
      </c>
      <c r="J19">
        <f t="shared" si="12"/>
        <v>0.92117335377109955</v>
      </c>
      <c r="K19">
        <f t="shared" si="20"/>
        <v>0.26882018173936795</v>
      </c>
      <c r="L19" s="2">
        <v>16</v>
      </c>
      <c r="M19" s="6">
        <v>4.7470000000000004E-3</v>
      </c>
      <c r="O19">
        <f t="shared" si="21"/>
        <v>994.07689631417611</v>
      </c>
      <c r="P19">
        <f t="shared" si="22"/>
        <v>49.703844815708806</v>
      </c>
      <c r="Q19" s="4">
        <f t="shared" si="23"/>
        <v>12.5</v>
      </c>
      <c r="R19">
        <f t="shared" si="0"/>
        <v>250000</v>
      </c>
      <c r="S19">
        <f t="shared" si="1"/>
        <v>372.07325729965385</v>
      </c>
      <c r="U19">
        <f t="shared" si="13"/>
        <v>4.7470000000000004E-3</v>
      </c>
      <c r="V19">
        <f t="shared" si="14"/>
        <v>0.01</v>
      </c>
      <c r="W19">
        <f t="shared" si="15"/>
        <v>0.81435736213016596</v>
      </c>
      <c r="X19">
        <f t="shared" si="16"/>
        <v>3.8657543980318981E-3</v>
      </c>
      <c r="Y19">
        <f t="shared" si="17"/>
        <v>8.1435736213016606E-3</v>
      </c>
      <c r="Z19">
        <f t="shared" si="18"/>
        <v>0.80234803411083233</v>
      </c>
      <c r="AB19">
        <f t="shared" si="19"/>
        <v>360.94407982292626</v>
      </c>
      <c r="AC19">
        <f t="shared" si="2"/>
        <v>298.53224653959114</v>
      </c>
      <c r="AE19">
        <f t="shared" si="3"/>
        <v>797.59564351267693</v>
      </c>
      <c r="AF19">
        <f t="shared" si="4"/>
        <v>-39.879782175633842</v>
      </c>
      <c r="AG19">
        <f t="shared" si="4"/>
        <v>-10.029350426385404</v>
      </c>
      <c r="AH19">
        <f t="shared" si="5"/>
        <v>-966.43859950797457</v>
      </c>
      <c r="AI19">
        <f t="shared" si="6"/>
        <v>-218.75208859731686</v>
      </c>
      <c r="AJ19">
        <f t="shared" si="7"/>
        <v>62.411833283335113</v>
      </c>
      <c r="AK19">
        <f t="shared" si="24"/>
        <v>95.725968484940907</v>
      </c>
      <c r="AL19">
        <f t="shared" si="8"/>
        <v>-60.614286829040836</v>
      </c>
      <c r="AN19">
        <f t="shared" si="9"/>
        <v>214.40980584360594</v>
      </c>
      <c r="AO19">
        <f t="shared" si="9"/>
        <v>-10.720490292180296</v>
      </c>
      <c r="AP19">
        <f t="shared" si="9"/>
        <v>-2.6960918043487316</v>
      </c>
      <c r="AQ19">
        <f t="shared" si="9"/>
        <v>-259.79819995967398</v>
      </c>
      <c r="AR19">
        <f t="shared" si="9"/>
        <v>-58.804976212597033</v>
      </c>
      <c r="AS19">
        <f t="shared" si="9"/>
        <v>16.777560365913278</v>
      </c>
      <c r="AT19">
        <f t="shared" si="9"/>
        <v>25.733072245298825</v>
      </c>
      <c r="AU19">
        <f t="shared" si="9"/>
        <v>-16.294343601384934</v>
      </c>
      <c r="AW19">
        <v>16</v>
      </c>
      <c r="AX19">
        <f>(R19*SUMPRODUCT(K20:$K$23, X20:$X$23)-$AZ$3*SUMPRODUCT(K19:$K$22, W20:$W$23))/Z19</f>
        <v>372.07325729965385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10"/>
        <v>8.5572000000000009E-2</v>
      </c>
      <c r="I20" s="5">
        <f t="shared" si="11"/>
        <v>1.085572</v>
      </c>
      <c r="J20">
        <f t="shared" si="12"/>
        <v>0.92117335377109955</v>
      </c>
      <c r="K20">
        <f t="shared" si="20"/>
        <v>0.24762998837421007</v>
      </c>
      <c r="L20" s="2">
        <v>17</v>
      </c>
      <c r="M20" s="6">
        <v>4.9870000000000001E-3</v>
      </c>
      <c r="O20">
        <f t="shared" si="21"/>
        <v>994.07689631417611</v>
      </c>
      <c r="P20">
        <f t="shared" si="22"/>
        <v>49.703844815708806</v>
      </c>
      <c r="Q20" s="4">
        <f t="shared" si="23"/>
        <v>12.5</v>
      </c>
      <c r="R20">
        <f t="shared" si="0"/>
        <v>250000</v>
      </c>
      <c r="S20">
        <f t="shared" si="1"/>
        <v>290.97820501706525</v>
      </c>
      <c r="U20">
        <f t="shared" si="13"/>
        <v>4.9870000000000001E-3</v>
      </c>
      <c r="V20">
        <f t="shared" si="14"/>
        <v>0.01</v>
      </c>
      <c r="W20">
        <f t="shared" si="15"/>
        <v>0.80234803411083233</v>
      </c>
      <c r="X20">
        <f t="shared" si="16"/>
        <v>4.0013096461107211E-3</v>
      </c>
      <c r="Y20">
        <f t="shared" si="17"/>
        <v>8.0234803411083234E-3</v>
      </c>
      <c r="Z20">
        <f t="shared" si="18"/>
        <v>0.79032324412361332</v>
      </c>
      <c r="AB20">
        <f t="shared" si="19"/>
        <v>298.53224653959114</v>
      </c>
      <c r="AC20">
        <f t="shared" si="2"/>
        <v>229.96683895835287</v>
      </c>
      <c r="AE20">
        <f t="shared" si="3"/>
        <v>785.6420776033525</v>
      </c>
      <c r="AF20">
        <f t="shared" si="4"/>
        <v>-39.282103880167625</v>
      </c>
      <c r="AG20">
        <f t="shared" si="4"/>
        <v>-9.8790405515451667</v>
      </c>
      <c r="AH20">
        <f t="shared" si="5"/>
        <v>-1000.3274115276803</v>
      </c>
      <c r="AI20">
        <f t="shared" si="6"/>
        <v>-263.84647835604051</v>
      </c>
      <c r="AJ20">
        <f t="shared" si="7"/>
        <v>68.565407581238276</v>
      </c>
      <c r="AK20">
        <f t="shared" si="24"/>
        <v>89.413517072326272</v>
      </c>
      <c r="AL20">
        <f t="shared" si="8"/>
        <v>-105.86755370247596</v>
      </c>
      <c r="AN20">
        <f t="shared" si="9"/>
        <v>194.54853854320842</v>
      </c>
      <c r="AO20">
        <f t="shared" si="9"/>
        <v>-9.7274269271604208</v>
      </c>
      <c r="AP20">
        <f t="shared" si="9"/>
        <v>-2.4463466969274794</v>
      </c>
      <c r="AQ20">
        <f t="shared" si="9"/>
        <v>-247.71106528700312</v>
      </c>
      <c r="AR20">
        <f t="shared" si="9"/>
        <v>-65.336300367882586</v>
      </c>
      <c r="AS20">
        <f t="shared" si="9"/>
        <v>16.978851082215009</v>
      </c>
      <c r="AT20">
        <f t="shared" si="9"/>
        <v>22.14146819311739</v>
      </c>
      <c r="AU20">
        <f t="shared" si="9"/>
        <v>-26.215981092550184</v>
      </c>
      <c r="AW20">
        <v>17</v>
      </c>
      <c r="AX20">
        <f>(R20*SUMPRODUCT(K21:$K$23, X21:$X$23)-$AZ$3*SUMPRODUCT(K20:$K$22, W21:$W$23))/Z20</f>
        <v>290.97820501706525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10"/>
        <v>8.5572000000000009E-2</v>
      </c>
      <c r="I21" s="5">
        <f t="shared" si="11"/>
        <v>1.085572</v>
      </c>
      <c r="J21">
        <f t="shared" si="12"/>
        <v>0.92117335377109955</v>
      </c>
      <c r="K21">
        <f t="shared" si="20"/>
        <v>0.22811014688496947</v>
      </c>
      <c r="L21" s="2">
        <v>18</v>
      </c>
      <c r="M21" s="6">
        <v>5.2249999999999996E-3</v>
      </c>
      <c r="O21">
        <f t="shared" si="21"/>
        <v>994.07689631417611</v>
      </c>
      <c r="P21">
        <f t="shared" si="22"/>
        <v>49.703844815708806</v>
      </c>
      <c r="Q21" s="4">
        <f t="shared" si="23"/>
        <v>12.5</v>
      </c>
      <c r="R21">
        <f t="shared" si="0"/>
        <v>250000</v>
      </c>
      <c r="S21">
        <f t="shared" si="1"/>
        <v>201.75767459060557</v>
      </c>
      <c r="U21">
        <f t="shared" si="13"/>
        <v>5.2249999999999996E-3</v>
      </c>
      <c r="V21">
        <f t="shared" si="14"/>
        <v>0.01</v>
      </c>
      <c r="W21">
        <f t="shared" si="15"/>
        <v>0.79032324412361332</v>
      </c>
      <c r="X21">
        <f t="shared" si="16"/>
        <v>4.129438950545879E-3</v>
      </c>
      <c r="Y21">
        <f t="shared" si="17"/>
        <v>7.9032324412361341E-3</v>
      </c>
      <c r="Z21">
        <f t="shared" si="18"/>
        <v>0.77829057273183133</v>
      </c>
      <c r="AB21">
        <f t="shared" si="19"/>
        <v>229.96683895835287</v>
      </c>
      <c r="AC21">
        <f t="shared" si="2"/>
        <v>157.02609611016487</v>
      </c>
      <c r="AE21">
        <f t="shared" si="3"/>
        <v>773.68067697184142</v>
      </c>
      <c r="AF21">
        <f t="shared" si="4"/>
        <v>-38.684033848592073</v>
      </c>
      <c r="AG21">
        <f t="shared" si="4"/>
        <v>-9.7286321591478924</v>
      </c>
      <c r="AH21">
        <f t="shared" si="5"/>
        <v>-1032.3597376364698</v>
      </c>
      <c r="AI21">
        <f t="shared" si="6"/>
        <v>-307.0917266723684</v>
      </c>
      <c r="AJ21">
        <f t="shared" si="7"/>
        <v>72.940742848187995</v>
      </c>
      <c r="AK21">
        <f t="shared" si="24"/>
        <v>82.573855088686869</v>
      </c>
      <c r="AL21">
        <f t="shared" si="8"/>
        <v>-151.57712873549355</v>
      </c>
      <c r="AN21">
        <f t="shared" si="9"/>
        <v>176.48441286610935</v>
      </c>
      <c r="AO21">
        <f t="shared" si="9"/>
        <v>-8.824220643305468</v>
      </c>
      <c r="AP21">
        <f t="shared" si="9"/>
        <v>-2.2191997108130632</v>
      </c>
      <c r="AQ21">
        <f t="shared" si="9"/>
        <v>-235.49173139038368</v>
      </c>
      <c r="AR21">
        <f t="shared" si="9"/>
        <v>-70.050738878392849</v>
      </c>
      <c r="AS21">
        <f t="shared" si="9"/>
        <v>16.638523564998952</v>
      </c>
      <c r="AT21">
        <f t="shared" si="9"/>
        <v>18.835934213138547</v>
      </c>
      <c r="AU21">
        <f t="shared" si="9"/>
        <v>-34.576281100255358</v>
      </c>
      <c r="AW21">
        <v>18</v>
      </c>
      <c r="AX21">
        <f>(R21*SUMPRODUCT(K22:$K$23, X22:$X$23)-$AZ$3*SUMPRODUCT(K21:$K$22, W22:$W$23))/Z21</f>
        <v>201.75767459060557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10"/>
        <v>8.5572000000000009E-2</v>
      </c>
      <c r="I22" s="5">
        <f t="shared" si="11"/>
        <v>1.085572</v>
      </c>
      <c r="J22">
        <f t="shared" si="12"/>
        <v>0.92117335377109955</v>
      </c>
      <c r="K22">
        <f t="shared" si="20"/>
        <v>0.21012898903524546</v>
      </c>
      <c r="L22" s="2">
        <v>19</v>
      </c>
      <c r="M22" s="6">
        <v>5.4879999999999998E-3</v>
      </c>
      <c r="O22">
        <f t="shared" si="21"/>
        <v>994.07689631417611</v>
      </c>
      <c r="P22">
        <f t="shared" si="22"/>
        <v>49.703844815708806</v>
      </c>
      <c r="Q22" s="4">
        <f t="shared" si="23"/>
        <v>12.5</v>
      </c>
      <c r="R22">
        <f t="shared" si="0"/>
        <v>250000</v>
      </c>
      <c r="S22">
        <f t="shared" si="1"/>
        <v>104.54366662213415</v>
      </c>
      <c r="U22">
        <f t="shared" si="13"/>
        <v>5.4879999999999998E-3</v>
      </c>
      <c r="V22">
        <f t="shared" si="14"/>
        <v>0.01</v>
      </c>
      <c r="W22">
        <f t="shared" si="15"/>
        <v>0.77829057273183133</v>
      </c>
      <c r="X22">
        <f t="shared" si="16"/>
        <v>4.27125866315229E-3</v>
      </c>
      <c r="Y22">
        <f t="shared" si="17"/>
        <v>7.7829057273183138E-3</v>
      </c>
      <c r="Z22">
        <f t="shared" si="18"/>
        <v>0.76623640834136075</v>
      </c>
      <c r="AB22">
        <f t="shared" si="19"/>
        <v>157.02609611016487</v>
      </c>
      <c r="AC22">
        <f t="shared" si="2"/>
        <v>80.105163627380676</v>
      </c>
      <c r="AE22">
        <f t="shared" si="3"/>
        <v>761.69791064690162</v>
      </c>
      <c r="AF22">
        <f t="shared" si="4"/>
        <v>-38.08489553234508</v>
      </c>
      <c r="AG22">
        <f t="shared" si="4"/>
        <v>-9.5779551042670086</v>
      </c>
      <c r="AH22">
        <f t="shared" si="5"/>
        <v>-1067.8146657880725</v>
      </c>
      <c r="AI22">
        <f t="shared" si="6"/>
        <v>-353.77960577778299</v>
      </c>
      <c r="AJ22">
        <f t="shared" si="7"/>
        <v>76.920932482784195</v>
      </c>
      <c r="AK22">
        <f t="shared" si="24"/>
        <v>75.358050025721866</v>
      </c>
      <c r="AL22">
        <f t="shared" si="8"/>
        <v>-201.5006232692769</v>
      </c>
      <c r="AN22">
        <f t="shared" si="9"/>
        <v>160.05481191449218</v>
      </c>
      <c r="AO22">
        <f t="shared" si="9"/>
        <v>-8.0027405957246085</v>
      </c>
      <c r="AP22">
        <f t="shared" si="9"/>
        <v>-2.0126060230845955</v>
      </c>
      <c r="AQ22">
        <f t="shared" si="9"/>
        <v>-224.37881619905619</v>
      </c>
      <c r="AR22">
        <f t="shared" si="9"/>
        <v>-74.33935090337323</v>
      </c>
      <c r="AS22">
        <f t="shared" si="9"/>
        <v>16.163317778255816</v>
      </c>
      <c r="AT22">
        <f t="shared" si="9"/>
        <v>15.83491086757239</v>
      </c>
      <c r="AU22">
        <f t="shared" si="9"/>
        <v>-42.34112225754501</v>
      </c>
      <c r="AW22">
        <v>19</v>
      </c>
      <c r="AX22">
        <f>(R22*SUMPRODUCT(K23:$K$23, X23:$X$23)-$AZ$3*SUMPRODUCT(K22:$K$22, W23:$W$23))/Z22</f>
        <v>104.54366662213415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10"/>
        <v>8.5572000000000009E-2</v>
      </c>
      <c r="I23" s="5">
        <f t="shared" si="11"/>
        <v>1.085572</v>
      </c>
      <c r="J23">
        <f t="shared" si="12"/>
        <v>0.92117335377109955</v>
      </c>
      <c r="K23">
        <f t="shared" si="20"/>
        <v>0.19356522555412767</v>
      </c>
      <c r="L23" s="2">
        <v>20</v>
      </c>
      <c r="M23" s="6">
        <v>5.7670000000000004E-3</v>
      </c>
      <c r="O23">
        <f t="shared" si="21"/>
        <v>994.07689631417611</v>
      </c>
      <c r="P23">
        <f t="shared" si="22"/>
        <v>49.703844815708806</v>
      </c>
      <c r="Q23" s="4">
        <f t="shared" si="23"/>
        <v>12.5</v>
      </c>
      <c r="R23">
        <f t="shared" si="0"/>
        <v>250000</v>
      </c>
      <c r="S23">
        <f t="shared" si="1"/>
        <v>106.2184123293307</v>
      </c>
      <c r="U23">
        <f t="shared" si="13"/>
        <v>5.7670000000000004E-3</v>
      </c>
      <c r="V23">
        <f t="shared" si="14"/>
        <v>0.01</v>
      </c>
      <c r="W23">
        <f t="shared" si="15"/>
        <v>0.76623640834136075</v>
      </c>
      <c r="X23">
        <f t="shared" si="16"/>
        <v>4.4188853669046282E-3</v>
      </c>
      <c r="Y23">
        <f t="shared" si="17"/>
        <v>7.6623640834136081E-3</v>
      </c>
      <c r="Z23">
        <f t="shared" si="18"/>
        <v>0.75415515889104257</v>
      </c>
      <c r="AB23">
        <f t="shared" si="19"/>
        <v>80.105163627380676</v>
      </c>
      <c r="AC23">
        <f t="shared" si="2"/>
        <v>80.105163627380676</v>
      </c>
      <c r="AE23">
        <f t="shared" si="3"/>
        <v>749.68821968973191</v>
      </c>
      <c r="AF23">
        <f t="shared" si="4"/>
        <v>-37.484410984486594</v>
      </c>
      <c r="AG23">
        <f t="shared" si="4"/>
        <v>-9.426939486138032</v>
      </c>
      <c r="AH23">
        <f t="shared" si="5"/>
        <v>-1104.7213417261571</v>
      </c>
      <c r="AI23">
        <f t="shared" si="6"/>
        <v>-401.9444725070498</v>
      </c>
      <c r="AJ23">
        <f t="shared" si="7"/>
        <v>0</v>
      </c>
      <c r="AK23">
        <f t="shared" si="24"/>
        <v>67.799463380447477</v>
      </c>
      <c r="AL23">
        <f t="shared" si="8"/>
        <v>-334.1450091266023</v>
      </c>
      <c r="AN23">
        <f t="shared" si="9"/>
        <v>145.11356933951538</v>
      </c>
      <c r="AO23">
        <f t="shared" si="9"/>
        <v>-7.2556784669757679</v>
      </c>
      <c r="AP23">
        <f t="shared" si="9"/>
        <v>-1.8247276679194206</v>
      </c>
      <c r="AQ23">
        <f t="shared" si="9"/>
        <v>-213.83563568568215</v>
      </c>
      <c r="AR23">
        <f t="shared" si="9"/>
        <v>-77.802472481061955</v>
      </c>
      <c r="AS23">
        <f t="shared" si="9"/>
        <v>0</v>
      </c>
      <c r="AT23">
        <f t="shared" si="9"/>
        <v>13.123618421685135</v>
      </c>
      <c r="AU23">
        <f t="shared" si="9"/>
        <v>-64.678854059376818</v>
      </c>
      <c r="AW23">
        <v>20</v>
      </c>
      <c r="AX23">
        <f>(R23*SUMPRODUCT(K$23:$K24, X$23:$X24)-$AZ$3*SUMPRODUCT(K$22:$K23, W$23:$W24))/Z23</f>
        <v>106.2184123293307</v>
      </c>
    </row>
    <row r="25" spans="5:50" x14ac:dyDescent="0.25">
      <c r="AN25" s="8">
        <f t="shared" ref="AN25:AU25" si="25">SUM(AN3:AN23)</f>
        <v>8533.7333863170024</v>
      </c>
      <c r="AO25" s="8">
        <f t="shared" si="25"/>
        <v>-1172.2443415514824</v>
      </c>
      <c r="AP25" s="8">
        <f t="shared" si="25"/>
        <v>-194.80725935234813</v>
      </c>
      <c r="AQ25" s="8">
        <f t="shared" si="25"/>
        <v>-7764.1005222519816</v>
      </c>
      <c r="AR25" s="8">
        <f t="shared" si="25"/>
        <v>-597.4187368388109</v>
      </c>
      <c r="AS25" s="8">
        <f t="shared" si="25"/>
        <v>-306.86340851769251</v>
      </c>
      <c r="AT25" s="8">
        <f t="shared" si="25"/>
        <v>904.28214535650432</v>
      </c>
      <c r="AU25" s="9">
        <f t="shared" si="25"/>
        <v>1.0516032489249483E-12</v>
      </c>
    </row>
    <row r="29" spans="5:50" x14ac:dyDescent="0.25">
      <c r="AE29" s="10"/>
      <c r="AF29" s="10"/>
      <c r="AG29" s="10"/>
      <c r="AH29" s="10"/>
      <c r="AI29" s="10"/>
      <c r="AJ29" s="10"/>
      <c r="AK29" s="10"/>
      <c r="AL29" s="10"/>
    </row>
  </sheetData>
  <conditionalFormatting sqref="AN25:AU25">
    <cfRule type="cellIs" dxfId="85" priority="1" operator="lessThan">
      <formula>0</formula>
    </cfRule>
  </conditionalFormatting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56F93B-B698-4AB4-9B73-C142B46F1E43}">
  <dimension ref="A1:AZ29"/>
  <sheetViews>
    <sheetView workbookViewId="0">
      <selection activeCell="J53" sqref="J53"/>
    </sheetView>
  </sheetViews>
  <sheetFormatPr defaultRowHeight="15" x14ac:dyDescent="0.25"/>
  <cols>
    <col min="3" max="3" width="9.28515625" bestFit="1" customWidth="1"/>
    <col min="6" max="9" width="9.140625" bestFit="1" customWidth="1"/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51" width="9.140625" bestFit="1" customWidth="1"/>
  </cols>
  <sheetData>
    <row r="1" spans="1:52" x14ac:dyDescent="0.25">
      <c r="A1" t="s">
        <v>44</v>
      </c>
      <c r="Q1" s="1" t="s">
        <v>1</v>
      </c>
      <c r="W1" s="1" t="s">
        <v>2</v>
      </c>
      <c r="AC1" s="1" t="s">
        <v>3</v>
      </c>
      <c r="AQ1" s="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42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11">
        <v>1489.8772911654821</v>
      </c>
      <c r="K3">
        <v>1</v>
      </c>
      <c r="L3" s="2">
        <v>0</v>
      </c>
      <c r="O3">
        <f>$C$3</f>
        <v>1489.8772911654821</v>
      </c>
      <c r="P3">
        <f>O3*B5</f>
        <v>1191.9018329323858</v>
      </c>
      <c r="Q3" s="4">
        <f>B8</f>
        <v>100</v>
      </c>
      <c r="R3">
        <f t="shared" ref="R3:R23" si="0">$C$6</f>
        <v>250000</v>
      </c>
      <c r="S3">
        <f t="shared" ref="S3:S23" si="1">AX3</f>
        <v>0</v>
      </c>
      <c r="W3">
        <v>1</v>
      </c>
      <c r="Z3">
        <v>1</v>
      </c>
      <c r="AC3">
        <f t="shared" ref="AC3:AC23" si="2">S3*Z3</f>
        <v>0</v>
      </c>
      <c r="AE3">
        <f t="shared" ref="AE3:AE23" si="3">$Z3*O3</f>
        <v>1489.8772911654821</v>
      </c>
      <c r="AF3">
        <f t="shared" ref="AF3:AG23" si="4">-$Z3*P3</f>
        <v>-1191.9018329323858</v>
      </c>
      <c r="AG3">
        <f t="shared" si="4"/>
        <v>-100</v>
      </c>
      <c r="AH3">
        <f t="shared" ref="AH3:AH23" si="5">-X3*R3</f>
        <v>0</v>
      </c>
      <c r="AI3">
        <f t="shared" ref="AI3:AI23" si="6">SUM(AE3:AH3)</f>
        <v>197.97545823309633</v>
      </c>
      <c r="AJ3">
        <f t="shared" ref="AJ3:AJ23" si="7">AB3-AC3</f>
        <v>0</v>
      </c>
      <c r="AL3">
        <f t="shared" ref="AL3:AL23" si="8">SUM(AI3:AK3)</f>
        <v>197.97545823309633</v>
      </c>
      <c r="AN3">
        <f t="shared" ref="AN3:AU23" si="9">AE3*$K3</f>
        <v>1489.8772911654821</v>
      </c>
      <c r="AO3">
        <f t="shared" si="9"/>
        <v>-1191.9018329323858</v>
      </c>
      <c r="AP3">
        <f t="shared" si="9"/>
        <v>-100</v>
      </c>
      <c r="AQ3">
        <f t="shared" si="9"/>
        <v>0</v>
      </c>
      <c r="AR3">
        <f t="shared" si="9"/>
        <v>197.97545823309633</v>
      </c>
      <c r="AS3">
        <f t="shared" si="9"/>
        <v>0</v>
      </c>
      <c r="AT3">
        <f t="shared" si="9"/>
        <v>0</v>
      </c>
      <c r="AU3">
        <f t="shared" si="9"/>
        <v>197.97545823309633</v>
      </c>
      <c r="AW3">
        <v>0</v>
      </c>
      <c r="AX3">
        <f>(R3*SUMPRODUCT(K4:$K$23, X4:$X$23)-$AZ$3*SUMPRODUCT(K3:$K$22, W4:$W$23))/Z3</f>
        <v>0</v>
      </c>
      <c r="AZ3">
        <f>$C$6*SUMPRODUCT(K4:$K$23, X4:$X$23)/SUMPRODUCT(K3:K22, W4:W23)</f>
        <v>1249.7412010183305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5">
        <f>EconomicRates!C44</f>
        <v>3.5571999999999999E-2</v>
      </c>
      <c r="G4" s="5">
        <f>EconomicRates!D44</f>
        <v>7.0000000000000007E-2</v>
      </c>
      <c r="H4" s="5">
        <f t="shared" ref="H4:H23" si="10">F4+$C$9</f>
        <v>8.5572000000000009E-2</v>
      </c>
      <c r="I4" s="5">
        <f t="shared" ref="I4:I23" si="11">1+H4</f>
        <v>1.085572</v>
      </c>
      <c r="J4">
        <f t="shared" ref="J4:J23" si="12">1/I4</f>
        <v>0.92117335377109955</v>
      </c>
      <c r="K4">
        <f>J4</f>
        <v>0.92117335377109955</v>
      </c>
      <c r="L4" s="2">
        <v>1</v>
      </c>
      <c r="M4" s="6">
        <f t="array" ref="M4:M23">Mortalities!B31:B50</f>
        <v>3.852E-3</v>
      </c>
      <c r="R4">
        <f t="shared" si="0"/>
        <v>250000</v>
      </c>
      <c r="S4">
        <f t="shared" si="1"/>
        <v>367.74526880018328</v>
      </c>
      <c r="U4">
        <f t="shared" ref="U4:U23" si="13">M4</f>
        <v>3.852E-3</v>
      </c>
      <c r="V4">
        <f t="shared" ref="V4:V23" si="14">$C$10</f>
        <v>0.01</v>
      </c>
      <c r="W4">
        <f t="shared" ref="W4:W23" si="15">Z3</f>
        <v>1</v>
      </c>
      <c r="X4">
        <f t="shared" ref="X4:X23" si="16">U4*W4</f>
        <v>3.852E-3</v>
      </c>
      <c r="Y4">
        <f t="shared" ref="Y4:Y23" si="17">V4*W4</f>
        <v>0.01</v>
      </c>
      <c r="Z4">
        <f t="shared" ref="Z4:Z23" si="18">MAX(0, W4-X4-Y4)</f>
        <v>0.98614800000000002</v>
      </c>
      <c r="AB4">
        <f t="shared" ref="AB4:AB23" si="19">AC3</f>
        <v>0</v>
      </c>
      <c r="AC4">
        <f t="shared" si="2"/>
        <v>362.65126133676313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-963</v>
      </c>
      <c r="AI4">
        <f t="shared" si="6"/>
        <v>-963</v>
      </c>
      <c r="AJ4">
        <f t="shared" si="7"/>
        <v>-362.65126133676313</v>
      </c>
      <c r="AK4">
        <f>H4*SUM(AB4, AE4:AF4)</f>
        <v>0</v>
      </c>
      <c r="AL4">
        <f t="shared" si="8"/>
        <v>-1325.6512613367631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-887.08993968156881</v>
      </c>
      <c r="AR4">
        <f t="shared" si="9"/>
        <v>-887.08993968156881</v>
      </c>
      <c r="AS4">
        <f t="shared" si="9"/>
        <v>-334.06467865490555</v>
      </c>
      <c r="AT4">
        <f t="shared" si="9"/>
        <v>0</v>
      </c>
      <c r="AU4">
        <f t="shared" si="9"/>
        <v>-1221.1546183364744</v>
      </c>
      <c r="AW4">
        <v>1</v>
      </c>
      <c r="AX4">
        <f>(R4*SUMPRODUCT(K5:$K$23, X5:$X$23)-$AZ$3*SUMPRODUCT(K4:$K$22, W5:$W$23))/Z4</f>
        <v>367.74526880018328</v>
      </c>
    </row>
    <row r="5" spans="1:52" x14ac:dyDescent="0.25">
      <c r="B5" s="2">
        <f>'T.26.04.A'!B5</f>
        <v>0.8</v>
      </c>
      <c r="C5" s="2">
        <f>'T.26.04.A'!C5</f>
        <v>0.05</v>
      </c>
      <c r="E5">
        <v>2005</v>
      </c>
      <c r="F5" s="5">
        <f>EconomicRates!C45</f>
        <v>3.5571999999999999E-2</v>
      </c>
      <c r="G5" s="5">
        <f>EconomicRates!D45</f>
        <v>7.0000000000000007E-2</v>
      </c>
      <c r="H5" s="5">
        <f t="shared" si="10"/>
        <v>8.5572000000000009E-2</v>
      </c>
      <c r="I5" s="5">
        <f t="shared" si="11"/>
        <v>1.085572</v>
      </c>
      <c r="J5">
        <f t="shared" si="12"/>
        <v>0.92117335377109955</v>
      </c>
      <c r="K5">
        <f t="shared" ref="K5:K23" si="20">K4*J5</f>
        <v>0.84856034769789535</v>
      </c>
      <c r="L5" s="2">
        <v>2</v>
      </c>
      <c r="M5" s="6">
        <v>4.0049999999999999E-3</v>
      </c>
      <c r="O5">
        <f t="shared" ref="O5:O23" si="21">$C$3</f>
        <v>1489.8772911654821</v>
      </c>
      <c r="P5">
        <f t="shared" ref="P5:P23" si="22">O5*$C$5</f>
        <v>74.493864558274112</v>
      </c>
      <c r="Q5" s="4">
        <f t="shared" ref="Q5:Q23" si="23">$C$8</f>
        <v>12.5</v>
      </c>
      <c r="R5">
        <f t="shared" si="0"/>
        <v>250000</v>
      </c>
      <c r="S5">
        <f t="shared" si="1"/>
        <v>678.85994772350659</v>
      </c>
      <c r="U5">
        <f t="shared" si="13"/>
        <v>4.0049999999999999E-3</v>
      </c>
      <c r="V5">
        <f t="shared" si="14"/>
        <v>0.01</v>
      </c>
      <c r="W5">
        <f t="shared" si="15"/>
        <v>0.98614800000000002</v>
      </c>
      <c r="X5">
        <f t="shared" si="16"/>
        <v>3.9495227400000001E-3</v>
      </c>
      <c r="Y5">
        <f t="shared" si="17"/>
        <v>9.8614800000000006E-3</v>
      </c>
      <c r="Z5">
        <f t="shared" si="18"/>
        <v>0.97233699726</v>
      </c>
      <c r="AB5">
        <f t="shared" si="19"/>
        <v>362.65126133676313</v>
      </c>
      <c r="AC5">
        <f t="shared" si="2"/>
        <v>660.08064312955503</v>
      </c>
      <c r="AE5">
        <f t="shared" si="3"/>
        <v>1448.6628115777075</v>
      </c>
      <c r="AF5">
        <f t="shared" si="4"/>
        <v>-72.433140578885386</v>
      </c>
      <c r="AG5">
        <f t="shared" si="4"/>
        <v>-12.15421246575</v>
      </c>
      <c r="AH5">
        <f t="shared" si="5"/>
        <v>-987.38068499999997</v>
      </c>
      <c r="AI5">
        <f t="shared" si="6"/>
        <v>376.69477353307218</v>
      </c>
      <c r="AJ5">
        <f t="shared" si="7"/>
        <v>-297.4293817927919</v>
      </c>
      <c r="AK5">
        <f>H5*SUM(AB5, AE5:AF5)</f>
        <v>148.79951914182072</v>
      </c>
      <c r="AL5">
        <f t="shared" si="8"/>
        <v>228.064910882101</v>
      </c>
      <c r="AN5">
        <f t="shared" si="9"/>
        <v>1229.2778190893901</v>
      </c>
      <c r="AO5">
        <f t="shared" si="9"/>
        <v>-61.463890954469512</v>
      </c>
      <c r="AP5">
        <f t="shared" si="9"/>
        <v>-10.313582755930913</v>
      </c>
      <c r="AQ5">
        <f t="shared" si="9"/>
        <v>-837.85209737378602</v>
      </c>
      <c r="AR5">
        <f t="shared" si="9"/>
        <v>319.6482480052037</v>
      </c>
      <c r="AS5">
        <f t="shared" si="9"/>
        <v>-252.38677962966156</v>
      </c>
      <c r="AT5">
        <f t="shared" si="9"/>
        <v>126.26537170026303</v>
      </c>
      <c r="AU5">
        <f t="shared" si="9"/>
        <v>193.52684007580515</v>
      </c>
      <c r="AW5">
        <v>2</v>
      </c>
      <c r="AX5">
        <f>(R5*SUMPRODUCT(K6:$K$23, X6:$X$23)-$AZ$3*SUMPRODUCT(K5:$K$22, W6:$W$23))/Z5</f>
        <v>678.85994772350659</v>
      </c>
    </row>
    <row r="6" spans="1:52" x14ac:dyDescent="0.25">
      <c r="A6" t="s">
        <v>16</v>
      </c>
      <c r="C6" s="2">
        <f>'T.26.04.C'!C6</f>
        <v>250000</v>
      </c>
      <c r="E6">
        <v>2006</v>
      </c>
      <c r="F6" s="5">
        <f>EconomicRates!C46</f>
        <v>3.5571999999999999E-2</v>
      </c>
      <c r="G6" s="5">
        <f>EconomicRates!D46</f>
        <v>7.0000000000000007E-2</v>
      </c>
      <c r="H6" s="5">
        <f t="shared" si="10"/>
        <v>8.5572000000000009E-2</v>
      </c>
      <c r="I6" s="5">
        <f t="shared" si="11"/>
        <v>1.085572</v>
      </c>
      <c r="J6">
        <f t="shared" si="12"/>
        <v>0.92117335377109955</v>
      </c>
      <c r="K6">
        <f t="shared" si="20"/>
        <v>0.78167118136604063</v>
      </c>
      <c r="L6" s="2">
        <v>3</v>
      </c>
      <c r="M6" s="6">
        <v>4.1640000000000002E-3</v>
      </c>
      <c r="O6">
        <f t="shared" si="21"/>
        <v>1489.8772911654821</v>
      </c>
      <c r="P6">
        <f t="shared" si="22"/>
        <v>74.493864558274112</v>
      </c>
      <c r="Q6" s="4">
        <f t="shared" si="23"/>
        <v>12.5</v>
      </c>
      <c r="R6">
        <f t="shared" si="0"/>
        <v>250000</v>
      </c>
      <c r="S6">
        <f t="shared" si="1"/>
        <v>938.91993799167335</v>
      </c>
      <c r="U6">
        <f t="shared" si="13"/>
        <v>4.1640000000000002E-3</v>
      </c>
      <c r="V6">
        <f t="shared" si="14"/>
        <v>0.01</v>
      </c>
      <c r="W6">
        <f t="shared" si="15"/>
        <v>0.97233699726</v>
      </c>
      <c r="X6">
        <f t="shared" si="16"/>
        <v>4.0488112565906405E-3</v>
      </c>
      <c r="Y6">
        <f t="shared" si="17"/>
        <v>9.7233699725999996E-3</v>
      </c>
      <c r="Z6">
        <f t="shared" si="18"/>
        <v>0.95856481603080934</v>
      </c>
      <c r="AB6">
        <f t="shared" si="19"/>
        <v>660.08064312955503</v>
      </c>
      <c r="AC6">
        <f t="shared" si="2"/>
        <v>900.01561762864731</v>
      </c>
      <c r="AE6">
        <f t="shared" si="3"/>
        <v>1428.1439515145209</v>
      </c>
      <c r="AF6">
        <f t="shared" si="4"/>
        <v>-71.407197575726059</v>
      </c>
      <c r="AG6">
        <f t="shared" si="4"/>
        <v>-11.982060200385117</v>
      </c>
      <c r="AH6">
        <f t="shared" si="5"/>
        <v>-1012.2028141476601</v>
      </c>
      <c r="AI6">
        <f t="shared" si="6"/>
        <v>332.55187959074965</v>
      </c>
      <c r="AJ6">
        <f t="shared" si="7"/>
        <v>-239.93497449909228</v>
      </c>
      <c r="AK6">
        <f>H6*SUM(AB6, AE6:AF6)</f>
        <v>172.58309830193286</v>
      </c>
      <c r="AL6">
        <f t="shared" si="8"/>
        <v>265.20000339359024</v>
      </c>
      <c r="AN6">
        <f t="shared" si="9"/>
        <v>1116.338969741121</v>
      </c>
      <c r="AO6">
        <f t="shared" si="9"/>
        <v>-55.816948487056059</v>
      </c>
      <c r="AP6">
        <f t="shared" si="9"/>
        <v>-9.3660311520340525</v>
      </c>
      <c r="AQ6">
        <f t="shared" si="9"/>
        <v>-791.20976951683235</v>
      </c>
      <c r="AR6">
        <f t="shared" si="9"/>
        <v>259.9462205851986</v>
      </c>
      <c r="AS6">
        <f t="shared" si="9"/>
        <v>-187.55025496773629</v>
      </c>
      <c r="AT6">
        <f t="shared" si="9"/>
        <v>134.9032343334834</v>
      </c>
      <c r="AU6">
        <f t="shared" si="9"/>
        <v>207.29919995094568</v>
      </c>
      <c r="AW6">
        <v>3</v>
      </c>
      <c r="AX6">
        <f>(R6*SUMPRODUCT(K7:$K$23, X7:$X$23)-$AZ$3*SUMPRODUCT(K6:$K$22, W7:$W$23))/Z6</f>
        <v>938.91993799167335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5">
        <f>EconomicRates!C47</f>
        <v>3.5571999999999999E-2</v>
      </c>
      <c r="G7" s="5">
        <f>EconomicRates!D47</f>
        <v>7.0000000000000007E-2</v>
      </c>
      <c r="H7" s="5">
        <f t="shared" si="10"/>
        <v>8.5572000000000009E-2</v>
      </c>
      <c r="I7" s="5">
        <f t="shared" si="11"/>
        <v>1.085572</v>
      </c>
      <c r="J7">
        <f t="shared" si="12"/>
        <v>0.92117335377109955</v>
      </c>
      <c r="K7">
        <f t="shared" si="20"/>
        <v>0.72005466368517301</v>
      </c>
      <c r="L7" s="2">
        <v>4</v>
      </c>
      <c r="M7" s="6">
        <v>4.3350000000000003E-3</v>
      </c>
      <c r="O7">
        <f t="shared" si="21"/>
        <v>1489.8772911654821</v>
      </c>
      <c r="P7">
        <f t="shared" si="22"/>
        <v>74.493864558274112</v>
      </c>
      <c r="Q7" s="4">
        <f t="shared" si="23"/>
        <v>12.5</v>
      </c>
      <c r="R7">
        <f t="shared" si="0"/>
        <v>250000</v>
      </c>
      <c r="S7">
        <f t="shared" si="1"/>
        <v>1151.9607343516104</v>
      </c>
      <c r="U7">
        <f t="shared" si="13"/>
        <v>4.3350000000000003E-3</v>
      </c>
      <c r="V7">
        <f t="shared" si="14"/>
        <v>0.01</v>
      </c>
      <c r="W7">
        <f t="shared" si="15"/>
        <v>0.95856481603080934</v>
      </c>
      <c r="X7">
        <f t="shared" si="16"/>
        <v>4.155378477493559E-3</v>
      </c>
      <c r="Y7">
        <f t="shared" si="17"/>
        <v>9.5856481603080936E-3</v>
      </c>
      <c r="Z7">
        <f t="shared" si="18"/>
        <v>0.94482378939300771</v>
      </c>
      <c r="AB7">
        <f t="shared" si="19"/>
        <v>900.01561762864731</v>
      </c>
      <c r="AC7">
        <f t="shared" si="2"/>
        <v>1088.3999062620405</v>
      </c>
      <c r="AE7">
        <f t="shared" si="3"/>
        <v>1407.6715079695603</v>
      </c>
      <c r="AF7">
        <f t="shared" si="4"/>
        <v>-70.383575398478015</v>
      </c>
      <c r="AG7">
        <f t="shared" si="4"/>
        <v>-11.810297367412597</v>
      </c>
      <c r="AH7">
        <f t="shared" si="5"/>
        <v>-1038.8446193733898</v>
      </c>
      <c r="AI7">
        <f t="shared" si="6"/>
        <v>286.63301583027965</v>
      </c>
      <c r="AJ7">
        <f t="shared" si="7"/>
        <v>-188.38428863339323</v>
      </c>
      <c r="AK7">
        <f>H7*SUM(AB7, AE7:AF7)</f>
        <v>191.4505393976913</v>
      </c>
      <c r="AL7">
        <f t="shared" si="8"/>
        <v>289.69926659457769</v>
      </c>
      <c r="AN7">
        <f t="shared" si="9"/>
        <v>1013.6004342502221</v>
      </c>
      <c r="AO7">
        <f t="shared" si="9"/>
        <v>-50.680021712511106</v>
      </c>
      <c r="AP7">
        <f t="shared" si="9"/>
        <v>-8.5040596989141619</v>
      </c>
      <c r="AQ7">
        <f t="shared" si="9"/>
        <v>-748.02491302405781</v>
      </c>
      <c r="AR7">
        <f t="shared" si="9"/>
        <v>206.39143981473887</v>
      </c>
      <c r="AS7">
        <f t="shared" si="9"/>
        <v>-135.64698559548853</v>
      </c>
      <c r="AT7">
        <f t="shared" si="9"/>
        <v>137.85485375834958</v>
      </c>
      <c r="AU7">
        <f t="shared" si="9"/>
        <v>208.59930797759992</v>
      </c>
      <c r="AW7">
        <v>4</v>
      </c>
      <c r="AX7">
        <f>(R7*SUMPRODUCT(K8:$K$23, X8:$X$23)-$AZ$3*SUMPRODUCT(K7:$K$22, W8:$W$23))/Z7</f>
        <v>1151.9607343516104</v>
      </c>
    </row>
    <row r="8" spans="1:52" x14ac:dyDescent="0.25">
      <c r="B8" s="2">
        <f>'T.26.04.A'!B8</f>
        <v>100</v>
      </c>
      <c r="C8" s="2">
        <f>'T.26.04.A'!C8</f>
        <v>12.5</v>
      </c>
      <c r="E8">
        <v>2008</v>
      </c>
      <c r="F8" s="5">
        <f>EconomicRates!C48</f>
        <v>3.5571999999999999E-2</v>
      </c>
      <c r="G8" s="5">
        <f>EconomicRates!D48</f>
        <v>7.0000000000000007E-2</v>
      </c>
      <c r="H8" s="5">
        <f t="shared" si="10"/>
        <v>8.5572000000000009E-2</v>
      </c>
      <c r="I8" s="5">
        <f t="shared" si="11"/>
        <v>1.085572</v>
      </c>
      <c r="J8">
        <f t="shared" si="12"/>
        <v>0.92117335377109955</v>
      </c>
      <c r="K8">
        <f t="shared" si="20"/>
        <v>0.66329516944539202</v>
      </c>
      <c r="L8" s="2">
        <v>5</v>
      </c>
      <c r="M8" s="6">
        <v>4.522E-3</v>
      </c>
      <c r="O8">
        <f t="shared" si="21"/>
        <v>1489.8772911654821</v>
      </c>
      <c r="P8">
        <f t="shared" si="22"/>
        <v>74.493864558274112</v>
      </c>
      <c r="Q8" s="4">
        <f t="shared" si="23"/>
        <v>12.5</v>
      </c>
      <c r="R8">
        <f t="shared" si="0"/>
        <v>250000</v>
      </c>
      <c r="S8">
        <f t="shared" si="1"/>
        <v>1321.1736086308922</v>
      </c>
      <c r="U8">
        <f t="shared" si="13"/>
        <v>4.522E-3</v>
      </c>
      <c r="V8">
        <f t="shared" si="14"/>
        <v>0.01</v>
      </c>
      <c r="W8">
        <f t="shared" si="15"/>
        <v>0.94482378939300771</v>
      </c>
      <c r="X8">
        <f t="shared" si="16"/>
        <v>4.2724931756351805E-3</v>
      </c>
      <c r="Y8">
        <f t="shared" si="17"/>
        <v>9.4482378939300775E-3</v>
      </c>
      <c r="Z8">
        <f t="shared" si="18"/>
        <v>0.93110305832344242</v>
      </c>
      <c r="AB8">
        <f t="shared" si="19"/>
        <v>1088.3999062620405</v>
      </c>
      <c r="AC8">
        <f t="shared" si="2"/>
        <v>1230.1487875724424</v>
      </c>
      <c r="AE8">
        <f t="shared" si="3"/>
        <v>1387.2293023308264</v>
      </c>
      <c r="AF8">
        <f t="shared" si="4"/>
        <v>-69.361465116541325</v>
      </c>
      <c r="AG8">
        <f t="shared" si="4"/>
        <v>-11.63878822904303</v>
      </c>
      <c r="AH8">
        <f t="shared" si="5"/>
        <v>-1068.1232939087952</v>
      </c>
      <c r="AI8">
        <f t="shared" si="6"/>
        <v>238.10575507644694</v>
      </c>
      <c r="AJ8">
        <f t="shared" si="7"/>
        <v>-141.74888131040188</v>
      </c>
      <c r="AK8">
        <f t="shared" ref="AK8:AK23" si="24">H8*SUM(AB8:AB8, AE8:AF8)</f>
        <v>205.90914334475619</v>
      </c>
      <c r="AL8">
        <f t="shared" si="8"/>
        <v>302.26601711080127</v>
      </c>
      <c r="AN8">
        <f t="shared" si="9"/>
        <v>920.14249514913843</v>
      </c>
      <c r="AO8">
        <f t="shared" si="9"/>
        <v>-46.007124757456928</v>
      </c>
      <c r="AP8">
        <f t="shared" si="9"/>
        <v>-7.7199520105221309</v>
      </c>
      <c r="AQ8">
        <f t="shared" si="9"/>
        <v>-708.48102122180455</v>
      </c>
      <c r="AR8">
        <f t="shared" si="9"/>
        <v>157.93439715935489</v>
      </c>
      <c r="AS8">
        <f t="shared" si="9"/>
        <v>-94.021348247477775</v>
      </c>
      <c r="AT8">
        <f t="shared" si="9"/>
        <v>136.57854012521557</v>
      </c>
      <c r="AU8">
        <f t="shared" si="9"/>
        <v>200.49158903709269</v>
      </c>
      <c r="AW8">
        <v>5</v>
      </c>
      <c r="AX8">
        <f>(R8*SUMPRODUCT(K9:$K$23, X9:$X$23)-$AZ$3*SUMPRODUCT(K8:$K$22, W9:$W$23))/Z8</f>
        <v>1321.1736086308922</v>
      </c>
    </row>
    <row r="9" spans="1:52" x14ac:dyDescent="0.25">
      <c r="A9" t="s">
        <v>39</v>
      </c>
      <c r="C9" s="2">
        <f>'T.26.04.A'!C9</f>
        <v>0.05</v>
      </c>
      <c r="E9">
        <v>2009</v>
      </c>
      <c r="F9" s="5">
        <f>EconomicRates!C49</f>
        <v>3.5571999999999999E-2</v>
      </c>
      <c r="G9" s="5">
        <f>EconomicRates!D49</f>
        <v>7.0000000000000007E-2</v>
      </c>
      <c r="H9" s="5">
        <f t="shared" si="10"/>
        <v>8.5572000000000009E-2</v>
      </c>
      <c r="I9" s="5">
        <f t="shared" si="11"/>
        <v>1.085572</v>
      </c>
      <c r="J9">
        <f t="shared" si="12"/>
        <v>0.92117335377109955</v>
      </c>
      <c r="K9">
        <f t="shared" si="20"/>
        <v>0.61100983577818146</v>
      </c>
      <c r="L9" s="2">
        <v>6</v>
      </c>
      <c r="M9" s="6">
        <v>4.7470000000000004E-3</v>
      </c>
      <c r="O9">
        <f t="shared" si="21"/>
        <v>1489.8772911654821</v>
      </c>
      <c r="P9">
        <f t="shared" si="22"/>
        <v>74.493864558274112</v>
      </c>
      <c r="Q9" s="4">
        <f t="shared" si="23"/>
        <v>12.5</v>
      </c>
      <c r="R9">
        <f t="shared" si="0"/>
        <v>250000</v>
      </c>
      <c r="S9">
        <f t="shared" si="1"/>
        <v>1446.3340763372212</v>
      </c>
      <c r="U9">
        <f t="shared" si="13"/>
        <v>4.7470000000000004E-3</v>
      </c>
      <c r="V9">
        <f t="shared" si="14"/>
        <v>0.01</v>
      </c>
      <c r="W9">
        <f t="shared" si="15"/>
        <v>0.93110305832344242</v>
      </c>
      <c r="X9">
        <f t="shared" si="16"/>
        <v>4.4199462178613818E-3</v>
      </c>
      <c r="Y9">
        <f t="shared" si="17"/>
        <v>9.311030583234424E-3</v>
      </c>
      <c r="Z9">
        <f t="shared" si="18"/>
        <v>0.91737208152234662</v>
      </c>
      <c r="AB9">
        <f t="shared" si="19"/>
        <v>1230.1487875724424</v>
      </c>
      <c r="AC9">
        <f t="shared" si="2"/>
        <v>1326.8265021861771</v>
      </c>
      <c r="AE9">
        <f t="shared" si="3"/>
        <v>1366.7718318093537</v>
      </c>
      <c r="AF9">
        <f t="shared" si="4"/>
        <v>-68.338591590467686</v>
      </c>
      <c r="AG9">
        <f t="shared" si="4"/>
        <v>-11.467151019029332</v>
      </c>
      <c r="AH9">
        <f t="shared" si="5"/>
        <v>-1104.9865544653455</v>
      </c>
      <c r="AI9">
        <f t="shared" si="6"/>
        <v>181.97953473451093</v>
      </c>
      <c r="AJ9">
        <f t="shared" si="7"/>
        <v>-96.677714613734679</v>
      </c>
      <c r="AK9">
        <f t="shared" si="24"/>
        <v>216.37582128215959</v>
      </c>
      <c r="AL9">
        <f t="shared" si="8"/>
        <v>301.67764140293582</v>
      </c>
      <c r="AN9">
        <f t="shared" si="9"/>
        <v>835.1110325000775</v>
      </c>
      <c r="AO9">
        <f t="shared" si="9"/>
        <v>-41.755551625003875</v>
      </c>
      <c r="AP9">
        <f t="shared" si="9"/>
        <v>-7.0065420609807187</v>
      </c>
      <c r="AQ9">
        <f t="shared" si="9"/>
        <v>-675.15765318096931</v>
      </c>
      <c r="AR9">
        <f t="shared" si="9"/>
        <v>111.1912856331234</v>
      </c>
      <c r="AS9">
        <f t="shared" si="9"/>
        <v>-59.071034529547923</v>
      </c>
      <c r="AT9">
        <f t="shared" si="9"/>
        <v>132.20775502798148</v>
      </c>
      <c r="AU9">
        <f t="shared" si="9"/>
        <v>184.32800613155692</v>
      </c>
      <c r="AW9">
        <v>6</v>
      </c>
      <c r="AX9">
        <f>(R9*SUMPRODUCT(K10:$K$23, X10:$X$23)-$AZ$3*SUMPRODUCT(K9:$K$22, W10:$W$23))/Z9</f>
        <v>1446.3340763372212</v>
      </c>
    </row>
    <row r="10" spans="1:52" x14ac:dyDescent="0.25">
      <c r="A10" t="s">
        <v>19</v>
      </c>
      <c r="C10" s="2">
        <f>'T.26.04.A'!C10</f>
        <v>0.01</v>
      </c>
      <c r="E10">
        <v>2010</v>
      </c>
      <c r="F10" s="5">
        <f>EconomicRates!C50</f>
        <v>3.5571999999999999E-2</v>
      </c>
      <c r="G10" s="5">
        <f>EconomicRates!D50</f>
        <v>7.0000000000000007E-2</v>
      </c>
      <c r="H10" s="5">
        <f t="shared" si="10"/>
        <v>8.5572000000000009E-2</v>
      </c>
      <c r="I10" s="5">
        <f t="shared" si="11"/>
        <v>1.085572</v>
      </c>
      <c r="J10">
        <f t="shared" si="12"/>
        <v>0.92117335377109955</v>
      </c>
      <c r="K10">
        <f t="shared" si="20"/>
        <v>0.5628459796109162</v>
      </c>
      <c r="L10" s="2">
        <v>7</v>
      </c>
      <c r="M10" s="6">
        <v>4.9870000000000001E-3</v>
      </c>
      <c r="O10">
        <f t="shared" si="21"/>
        <v>1489.8772911654821</v>
      </c>
      <c r="P10">
        <f t="shared" si="22"/>
        <v>74.493864558274112</v>
      </c>
      <c r="Q10" s="4">
        <f t="shared" si="23"/>
        <v>12.5</v>
      </c>
      <c r="R10">
        <f t="shared" si="0"/>
        <v>250000</v>
      </c>
      <c r="S10">
        <f t="shared" si="1"/>
        <v>1531.1574743244494</v>
      </c>
      <c r="U10">
        <f t="shared" si="13"/>
        <v>4.9870000000000001E-3</v>
      </c>
      <c r="V10">
        <f t="shared" si="14"/>
        <v>0.01</v>
      </c>
      <c r="W10">
        <f t="shared" si="15"/>
        <v>0.91737208152234662</v>
      </c>
      <c r="X10">
        <f t="shared" si="16"/>
        <v>4.5749345705519426E-3</v>
      </c>
      <c r="Y10">
        <f t="shared" si="17"/>
        <v>9.1737208152234666E-3</v>
      </c>
      <c r="Z10">
        <f t="shared" si="18"/>
        <v>0.90362342613657121</v>
      </c>
      <c r="AB10">
        <f t="shared" si="19"/>
        <v>1326.8265021861771</v>
      </c>
      <c r="AC10">
        <f t="shared" si="2"/>
        <v>1383.5897629036781</v>
      </c>
      <c r="AE10">
        <f t="shared" si="3"/>
        <v>1346.2880223660268</v>
      </c>
      <c r="AF10">
        <f t="shared" si="4"/>
        <v>-67.314401118301348</v>
      </c>
      <c r="AG10">
        <f t="shared" si="4"/>
        <v>-11.29529282670714</v>
      </c>
      <c r="AH10">
        <f t="shared" si="5"/>
        <v>-1143.7336426379857</v>
      </c>
      <c r="AI10">
        <f t="shared" si="6"/>
        <v>123.94468578303281</v>
      </c>
      <c r="AJ10">
        <f t="shared" si="7"/>
        <v>-56.763260717500998</v>
      </c>
      <c r="AK10">
        <f t="shared" si="24"/>
        <v>222.98352816248595</v>
      </c>
      <c r="AL10">
        <f t="shared" si="8"/>
        <v>290.16495322801779</v>
      </c>
      <c r="AN10">
        <f t="shared" si="9"/>
        <v>757.75280078704941</v>
      </c>
      <c r="AO10">
        <f t="shared" si="9"/>
        <v>-37.887640039352476</v>
      </c>
      <c r="AP10">
        <f t="shared" si="9"/>
        <v>-6.357510156040135</v>
      </c>
      <c r="AQ10">
        <f t="shared" si="9"/>
        <v>-643.7458825045386</v>
      </c>
      <c r="AR10">
        <f t="shared" si="9"/>
        <v>69.761768087118298</v>
      </c>
      <c r="AS10">
        <f t="shared" si="9"/>
        <v>-31.948973084451687</v>
      </c>
      <c r="AT10">
        <f t="shared" si="9"/>
        <v>125.50538234571273</v>
      </c>
      <c r="AU10">
        <f t="shared" si="9"/>
        <v>163.31817734837935</v>
      </c>
      <c r="AW10">
        <v>7</v>
      </c>
      <c r="AX10">
        <f>(R10*SUMPRODUCT(K11:$K$23, X11:$X$23)-$AZ$3*SUMPRODUCT(K10:$K$22, W11:$W$23))/Z10</f>
        <v>1531.1574743244494</v>
      </c>
    </row>
    <row r="11" spans="1:52" x14ac:dyDescent="0.25">
      <c r="A11" t="s">
        <v>33</v>
      </c>
      <c r="C11" s="7">
        <f>AU25</f>
        <v>0</v>
      </c>
      <c r="E11">
        <v>2011</v>
      </c>
      <c r="F11" s="5">
        <f>EconomicRates!C51</f>
        <v>3.5571999999999999E-2</v>
      </c>
      <c r="G11" s="5">
        <f>EconomicRates!D51</f>
        <v>7.0000000000000007E-2</v>
      </c>
      <c r="H11" s="5">
        <f t="shared" si="10"/>
        <v>8.5572000000000009E-2</v>
      </c>
      <c r="I11" s="5">
        <f t="shared" si="11"/>
        <v>1.085572</v>
      </c>
      <c r="J11">
        <f t="shared" si="12"/>
        <v>0.92117335377109955</v>
      </c>
      <c r="K11">
        <f t="shared" si="20"/>
        <v>0.51847871869476758</v>
      </c>
      <c r="L11" s="2">
        <v>8</v>
      </c>
      <c r="M11" s="6">
        <v>5.2249999999999996E-3</v>
      </c>
      <c r="O11">
        <f t="shared" si="21"/>
        <v>1489.8772911654821</v>
      </c>
      <c r="P11">
        <f t="shared" si="22"/>
        <v>74.493864558274112</v>
      </c>
      <c r="Q11" s="4">
        <f t="shared" si="23"/>
        <v>12.5</v>
      </c>
      <c r="R11">
        <f t="shared" si="0"/>
        <v>250000</v>
      </c>
      <c r="S11">
        <f t="shared" si="1"/>
        <v>1581.3830149797634</v>
      </c>
      <c r="U11">
        <f t="shared" si="13"/>
        <v>5.2249999999999996E-3</v>
      </c>
      <c r="V11">
        <f t="shared" si="14"/>
        <v>0.01</v>
      </c>
      <c r="W11">
        <f t="shared" si="15"/>
        <v>0.90362342613657121</v>
      </c>
      <c r="X11">
        <f t="shared" si="16"/>
        <v>4.7214324015635838E-3</v>
      </c>
      <c r="Y11">
        <f t="shared" si="17"/>
        <v>9.0362342613657127E-3</v>
      </c>
      <c r="Z11">
        <f t="shared" si="18"/>
        <v>0.88986575947364199</v>
      </c>
      <c r="AB11">
        <f t="shared" si="19"/>
        <v>1383.5897629036781</v>
      </c>
      <c r="AC11">
        <f t="shared" si="2"/>
        <v>1407.2185976436849</v>
      </c>
      <c r="AE11">
        <f t="shared" si="3"/>
        <v>1325.7907872255041</v>
      </c>
      <c r="AF11">
        <f t="shared" si="4"/>
        <v>-66.289539361275217</v>
      </c>
      <c r="AG11">
        <f t="shared" si="4"/>
        <v>-11.123321993420525</v>
      </c>
      <c r="AH11">
        <f t="shared" si="5"/>
        <v>-1180.358100390896</v>
      </c>
      <c r="AI11">
        <f t="shared" si="6"/>
        <v>68.019825479912242</v>
      </c>
      <c r="AJ11">
        <f t="shared" si="7"/>
        <v>-23.628834740006823</v>
      </c>
      <c r="AK11">
        <f t="shared" si="24"/>
        <v>226.17458397343137</v>
      </c>
      <c r="AL11">
        <f t="shared" si="8"/>
        <v>270.56557471333679</v>
      </c>
      <c r="AN11">
        <f t="shared" si="9"/>
        <v>687.39430861800656</v>
      </c>
      <c r="AO11">
        <f t="shared" si="9"/>
        <v>-34.369715430900335</v>
      </c>
      <c r="AP11">
        <f t="shared" si="9"/>
        <v>-5.7672057347780017</v>
      </c>
      <c r="AQ11">
        <f t="shared" si="9"/>
        <v>-611.99055549166155</v>
      </c>
      <c r="AR11">
        <f t="shared" si="9"/>
        <v>35.2668319606666</v>
      </c>
      <c r="AS11">
        <f t="shared" si="9"/>
        <v>-12.251047960249149</v>
      </c>
      <c r="AT11">
        <f t="shared" si="9"/>
        <v>117.26670849986681</v>
      </c>
      <c r="AU11">
        <f t="shared" si="9"/>
        <v>140.28249250028426</v>
      </c>
      <c r="AW11">
        <v>8</v>
      </c>
      <c r="AX11">
        <f>(R11*SUMPRODUCT(K12:$K$23, X12:$X$23)-$AZ$3*SUMPRODUCT(K11:$K$22, W12:$W$23))/Z11</f>
        <v>1581.3830149797634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f>EconomicRates!C52</f>
        <v>3.5571999999999999E-2</v>
      </c>
      <c r="G12" s="5">
        <f>EconomicRates!D52</f>
        <v>7.0000000000000007E-2</v>
      </c>
      <c r="H12" s="5">
        <f t="shared" si="10"/>
        <v>8.5572000000000009E-2</v>
      </c>
      <c r="I12" s="5">
        <f t="shared" si="11"/>
        <v>1.085572</v>
      </c>
      <c r="J12">
        <f t="shared" si="12"/>
        <v>0.92117335377109955</v>
      </c>
      <c r="K12">
        <f t="shared" si="20"/>
        <v>0.47760878015900154</v>
      </c>
      <c r="L12" s="2">
        <v>9</v>
      </c>
      <c r="M12" s="6">
        <v>5.4879999999999998E-3</v>
      </c>
      <c r="O12">
        <f t="shared" si="21"/>
        <v>1489.8772911654821</v>
      </c>
      <c r="P12">
        <f t="shared" si="22"/>
        <v>74.493864558274112</v>
      </c>
      <c r="Q12" s="4">
        <f t="shared" si="23"/>
        <v>12.5</v>
      </c>
      <c r="R12">
        <f t="shared" si="0"/>
        <v>250000</v>
      </c>
      <c r="S12">
        <f t="shared" si="1"/>
        <v>1598.8306746953376</v>
      </c>
      <c r="U12">
        <f t="shared" si="13"/>
        <v>5.4879999999999998E-3</v>
      </c>
      <c r="V12">
        <f t="shared" si="14"/>
        <v>0.01</v>
      </c>
      <c r="W12">
        <f t="shared" si="15"/>
        <v>0.88986575947364199</v>
      </c>
      <c r="X12">
        <f t="shared" si="16"/>
        <v>4.8835832879913473E-3</v>
      </c>
      <c r="Y12">
        <f t="shared" si="17"/>
        <v>8.8986575947364206E-3</v>
      </c>
      <c r="Z12">
        <f t="shared" si="18"/>
        <v>0.87608351859091427</v>
      </c>
      <c r="AB12">
        <f t="shared" si="19"/>
        <v>1407.2185976436849</v>
      </c>
      <c r="AC12">
        <f t="shared" si="2"/>
        <v>1400.7092031181769</v>
      </c>
      <c r="AE12">
        <f t="shared" si="3"/>
        <v>1305.2569395129556</v>
      </c>
      <c r="AF12">
        <f t="shared" si="4"/>
        <v>-65.26284697564779</v>
      </c>
      <c r="AG12">
        <f t="shared" si="4"/>
        <v>-10.951043982386429</v>
      </c>
      <c r="AH12">
        <f t="shared" si="5"/>
        <v>-1220.8958219978367</v>
      </c>
      <c r="AI12">
        <f t="shared" si="6"/>
        <v>8.1472265570846503</v>
      </c>
      <c r="AJ12">
        <f t="shared" si="7"/>
        <v>6.5093945255080143</v>
      </c>
      <c r="AK12">
        <f t="shared" si="24"/>
        <v>226.52728432416794</v>
      </c>
      <c r="AL12">
        <f t="shared" si="8"/>
        <v>241.1839054067606</v>
      </c>
      <c r="AN12">
        <f t="shared" si="9"/>
        <v>623.40217467485434</v>
      </c>
      <c r="AO12">
        <f t="shared" si="9"/>
        <v>-31.170108733742723</v>
      </c>
      <c r="AP12">
        <f t="shared" si="9"/>
        <v>-5.2303147578951563</v>
      </c>
      <c r="AQ12">
        <f t="shared" si="9"/>
        <v>-583.11056424560832</v>
      </c>
      <c r="AR12">
        <f t="shared" si="9"/>
        <v>3.891186937608222</v>
      </c>
      <c r="AS12">
        <f t="shared" si="9"/>
        <v>3.1089439789015656</v>
      </c>
      <c r="AT12">
        <f t="shared" si="9"/>
        <v>108.19141993879717</v>
      </c>
      <c r="AU12">
        <f t="shared" si="9"/>
        <v>115.19155085530694</v>
      </c>
      <c r="AW12">
        <v>9</v>
      </c>
      <c r="AX12">
        <f>(R12*SUMPRODUCT(K13:$K$23, X13:$X$23)-$AZ$3*SUMPRODUCT(K12:$K$22, W13:$W$23))/Z12</f>
        <v>1598.8306746953376</v>
      </c>
    </row>
    <row r="13" spans="1:52" x14ac:dyDescent="0.25">
      <c r="E13">
        <v>2013</v>
      </c>
      <c r="F13" s="5">
        <f>EconomicRates!C53</f>
        <v>3.5571999999999999E-2</v>
      </c>
      <c r="G13" s="5">
        <f>EconomicRates!D53</f>
        <v>7.0000000000000007E-2</v>
      </c>
      <c r="H13" s="5">
        <f t="shared" si="10"/>
        <v>8.5572000000000009E-2</v>
      </c>
      <c r="I13" s="5">
        <f t="shared" si="11"/>
        <v>1.085572</v>
      </c>
      <c r="J13">
        <f t="shared" si="12"/>
        <v>0.92117335377109955</v>
      </c>
      <c r="K13">
        <f t="shared" si="20"/>
        <v>0.43996048180959124</v>
      </c>
      <c r="L13" s="2">
        <v>10</v>
      </c>
      <c r="M13" s="6">
        <v>5.7670000000000004E-3</v>
      </c>
      <c r="O13">
        <f t="shared" si="21"/>
        <v>1489.8772911654821</v>
      </c>
      <c r="P13">
        <f t="shared" si="22"/>
        <v>74.493864558274112</v>
      </c>
      <c r="Q13" s="4">
        <f t="shared" si="23"/>
        <v>12.5</v>
      </c>
      <c r="R13">
        <f t="shared" si="0"/>
        <v>250000</v>
      </c>
      <c r="S13">
        <f t="shared" si="1"/>
        <v>1586.4180743575669</v>
      </c>
      <c r="U13">
        <f t="shared" si="13"/>
        <v>5.7670000000000004E-3</v>
      </c>
      <c r="V13">
        <f t="shared" si="14"/>
        <v>0.01</v>
      </c>
      <c r="W13">
        <f t="shared" si="15"/>
        <v>0.87608351859091427</v>
      </c>
      <c r="X13">
        <f t="shared" si="16"/>
        <v>5.0523736517138033E-3</v>
      </c>
      <c r="Y13">
        <f t="shared" si="17"/>
        <v>8.7608351859091421E-3</v>
      </c>
      <c r="Z13">
        <f t="shared" si="18"/>
        <v>0.86227030975329133</v>
      </c>
      <c r="AB13">
        <f t="shared" si="19"/>
        <v>1400.7092031181769</v>
      </c>
      <c r="AC13">
        <f t="shared" si="2"/>
        <v>1367.9212043745192</v>
      </c>
      <c r="AE13">
        <f t="shared" si="3"/>
        <v>1284.6769533476549</v>
      </c>
      <c r="AF13">
        <f t="shared" si="4"/>
        <v>-64.233847667382747</v>
      </c>
      <c r="AG13">
        <f t="shared" si="4"/>
        <v>-10.778378871916141</v>
      </c>
      <c r="AH13">
        <f t="shared" si="5"/>
        <v>-1263.0934129284508</v>
      </c>
      <c r="AI13">
        <f t="shared" si="6"/>
        <v>-53.428686120094653</v>
      </c>
      <c r="AJ13">
        <f t="shared" si="7"/>
        <v>32.787998743657681</v>
      </c>
      <c r="AK13">
        <f t="shared" si="24"/>
        <v>224.29724536850091</v>
      </c>
      <c r="AL13">
        <f t="shared" si="8"/>
        <v>203.65655799206394</v>
      </c>
      <c r="AN13">
        <f t="shared" si="9"/>
        <v>565.20709136451205</v>
      </c>
      <c r="AO13">
        <f t="shared" si="9"/>
        <v>-28.260354568225601</v>
      </c>
      <c r="AP13">
        <f t="shared" si="9"/>
        <v>-4.7420607616145443</v>
      </c>
      <c r="AQ13">
        <f t="shared" si="9"/>
        <v>-555.71118652252221</v>
      </c>
      <c r="AR13">
        <f t="shared" si="9"/>
        <v>-23.506510487850264</v>
      </c>
      <c r="AS13">
        <f t="shared" si="9"/>
        <v>14.425423724831905</v>
      </c>
      <c r="AT13">
        <f t="shared" si="9"/>
        <v>98.681924140889762</v>
      </c>
      <c r="AU13">
        <f t="shared" si="9"/>
        <v>89.600837377871414</v>
      </c>
      <c r="AW13">
        <v>10</v>
      </c>
      <c r="AX13">
        <f>(R13*SUMPRODUCT(K14:$K$23, X14:$X$23)-$AZ$3*SUMPRODUCT(K13:$K$22, W14:$W$23))/Z13</f>
        <v>1586.4180743575669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10"/>
        <v>8.5572000000000009E-2</v>
      </c>
      <c r="I14" s="5">
        <f t="shared" si="11"/>
        <v>1.085572</v>
      </c>
      <c r="J14">
        <f t="shared" si="12"/>
        <v>0.92117335377109955</v>
      </c>
      <c r="K14">
        <f t="shared" si="20"/>
        <v>0.40527987255529002</v>
      </c>
      <c r="L14" s="2">
        <v>11</v>
      </c>
      <c r="M14" s="6">
        <v>6.0780000000000001E-3</v>
      </c>
      <c r="O14">
        <f t="shared" si="21"/>
        <v>1489.8772911654821</v>
      </c>
      <c r="P14">
        <f t="shared" si="22"/>
        <v>74.493864558274112</v>
      </c>
      <c r="Q14" s="4">
        <f t="shared" si="23"/>
        <v>12.5</v>
      </c>
      <c r="R14">
        <f t="shared" si="0"/>
        <v>250000</v>
      </c>
      <c r="S14">
        <f t="shared" si="1"/>
        <v>1545.2770127582528</v>
      </c>
      <c r="U14">
        <f t="shared" si="13"/>
        <v>6.0780000000000001E-3</v>
      </c>
      <c r="V14">
        <f t="shared" si="14"/>
        <v>0.01</v>
      </c>
      <c r="W14">
        <f t="shared" si="15"/>
        <v>0.86227030975329133</v>
      </c>
      <c r="X14">
        <f t="shared" si="16"/>
        <v>5.2408789426805049E-3</v>
      </c>
      <c r="Y14">
        <f t="shared" si="17"/>
        <v>8.622703097532913E-3</v>
      </c>
      <c r="Z14">
        <f t="shared" si="18"/>
        <v>0.8484067277130779</v>
      </c>
      <c r="AB14">
        <f t="shared" si="19"/>
        <v>1367.9212043745192</v>
      </c>
      <c r="AC14">
        <f t="shared" si="2"/>
        <v>1311.0234138044693</v>
      </c>
      <c r="AE14">
        <f t="shared" si="3"/>
        <v>1264.0219172917314</v>
      </c>
      <c r="AF14">
        <f t="shared" si="4"/>
        <v>-63.20109586458657</v>
      </c>
      <c r="AG14">
        <f t="shared" si="4"/>
        <v>-10.605084096413474</v>
      </c>
      <c r="AH14">
        <f t="shared" si="5"/>
        <v>-1310.2197356701263</v>
      </c>
      <c r="AI14">
        <f t="shared" si="6"/>
        <v>-120.00399833939491</v>
      </c>
      <c r="AJ14">
        <f t="shared" si="7"/>
        <v>56.897790570049892</v>
      </c>
      <c r="AK14">
        <f t="shared" si="24"/>
        <v>219.81239263190002</v>
      </c>
      <c r="AL14">
        <f t="shared" si="8"/>
        <v>156.70618486255501</v>
      </c>
      <c r="AN14">
        <f t="shared" si="9"/>
        <v>512.2826415470862</v>
      </c>
      <c r="AO14">
        <f t="shared" si="9"/>
        <v>-25.614132077354313</v>
      </c>
      <c r="AP14">
        <f t="shared" si="9"/>
        <v>-4.2980271310325859</v>
      </c>
      <c r="AQ14">
        <f t="shared" si="9"/>
        <v>-531.00568749181457</v>
      </c>
      <c r="AR14">
        <f t="shared" si="9"/>
        <v>-48.635205153115209</v>
      </c>
      <c r="AS14">
        <f t="shared" si="9"/>
        <v>23.059529310907404</v>
      </c>
      <c r="AT14">
        <f t="shared" si="9"/>
        <v>89.085538471929809</v>
      </c>
      <c r="AU14">
        <f t="shared" si="9"/>
        <v>63.509862629722008</v>
      </c>
      <c r="AW14">
        <v>11</v>
      </c>
      <c r="AX14">
        <f>(R14*SUMPRODUCT(K15:$K$23, X15:$X$23)-$AZ$3*SUMPRODUCT(K14:$K$22, W15:$W$23))/Z14</f>
        <v>1545.2770127582528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10"/>
        <v>8.5572000000000009E-2</v>
      </c>
      <c r="I15" s="5">
        <f t="shared" si="11"/>
        <v>1.085572</v>
      </c>
      <c r="J15">
        <f t="shared" si="12"/>
        <v>0.92117335377109955</v>
      </c>
      <c r="K15">
        <f t="shared" si="20"/>
        <v>0.37333301941768032</v>
      </c>
      <c r="L15" s="2">
        <v>12</v>
      </c>
      <c r="M15" s="6">
        <v>6.4359999999999999E-3</v>
      </c>
      <c r="O15">
        <f t="shared" si="21"/>
        <v>1489.8772911654821</v>
      </c>
      <c r="P15">
        <f t="shared" si="22"/>
        <v>74.493864558274112</v>
      </c>
      <c r="Q15" s="4">
        <f t="shared" si="23"/>
        <v>12.5</v>
      </c>
      <c r="R15">
        <f t="shared" si="0"/>
        <v>250000</v>
      </c>
      <c r="S15">
        <f t="shared" si="1"/>
        <v>1475.3276240193909</v>
      </c>
      <c r="U15">
        <f t="shared" si="13"/>
        <v>6.4359999999999999E-3</v>
      </c>
      <c r="V15">
        <f t="shared" si="14"/>
        <v>0.01</v>
      </c>
      <c r="W15">
        <f t="shared" si="15"/>
        <v>0.8484067277130779</v>
      </c>
      <c r="X15">
        <f t="shared" si="16"/>
        <v>5.460345699561369E-3</v>
      </c>
      <c r="Y15">
        <f t="shared" si="17"/>
        <v>8.4840672771307798E-3</v>
      </c>
      <c r="Z15">
        <f t="shared" si="18"/>
        <v>0.83446231473638577</v>
      </c>
      <c r="AB15">
        <f t="shared" si="19"/>
        <v>1311.0234138044693</v>
      </c>
      <c r="AC15">
        <f t="shared" si="2"/>
        <v>1231.1053041337532</v>
      </c>
      <c r="AE15">
        <f t="shared" si="3"/>
        <v>1243.2464530591244</v>
      </c>
      <c r="AF15">
        <f t="shared" si="4"/>
        <v>-62.162322652956227</v>
      </c>
      <c r="AG15">
        <f t="shared" si="4"/>
        <v>-10.430778934204822</v>
      </c>
      <c r="AH15">
        <f t="shared" si="5"/>
        <v>-1365.0864248903422</v>
      </c>
      <c r="AI15">
        <f t="shared" si="6"/>
        <v>-194.43307341837885</v>
      </c>
      <c r="AJ15">
        <f t="shared" si="7"/>
        <v>79.918109670716149</v>
      </c>
      <c r="AK15">
        <f t="shared" si="24"/>
        <v>213.25462677319271</v>
      </c>
      <c r="AL15">
        <f t="shared" si="8"/>
        <v>98.739663025530007</v>
      </c>
      <c r="AN15">
        <f t="shared" si="9"/>
        <v>464.14495220088429</v>
      </c>
      <c r="AO15">
        <f t="shared" si="9"/>
        <v>-23.207247610044217</v>
      </c>
      <c r="AP15">
        <f t="shared" si="9"/>
        <v>-3.8941541943850195</v>
      </c>
      <c r="AQ15">
        <f t="shared" si="9"/>
        <v>-509.63183677039791</v>
      </c>
      <c r="AR15">
        <f t="shared" si="9"/>
        <v>-72.588286373942893</v>
      </c>
      <c r="AS15">
        <f t="shared" si="9"/>
        <v>29.836069189521776</v>
      </c>
      <c r="AT15">
        <f t="shared" si="9"/>
        <v>79.614993718026525</v>
      </c>
      <c r="AU15">
        <f t="shared" si="9"/>
        <v>36.862776533605405</v>
      </c>
      <c r="AW15">
        <v>12</v>
      </c>
      <c r="AX15">
        <f>(R15*SUMPRODUCT(K16:$K$23, X16:$X$23)-$AZ$3*SUMPRODUCT(K15:$K$22, W16:$W$23))/Z15</f>
        <v>1475.3276240193909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10"/>
        <v>8.5572000000000009E-2</v>
      </c>
      <c r="I16" s="5">
        <f t="shared" si="11"/>
        <v>1.085572</v>
      </c>
      <c r="J16">
        <f t="shared" si="12"/>
        <v>0.92117335377109955</v>
      </c>
      <c r="K16">
        <f t="shared" si="20"/>
        <v>0.34390442957047562</v>
      </c>
      <c r="L16" s="2">
        <v>13</v>
      </c>
      <c r="M16" s="6">
        <v>6.8199999999999997E-3</v>
      </c>
      <c r="O16">
        <f t="shared" si="21"/>
        <v>1489.8772911654821</v>
      </c>
      <c r="P16">
        <f t="shared" si="22"/>
        <v>74.493864558274112</v>
      </c>
      <c r="Q16" s="4">
        <f t="shared" si="23"/>
        <v>12.5</v>
      </c>
      <c r="R16">
        <f t="shared" si="0"/>
        <v>250000</v>
      </c>
      <c r="S16">
        <f t="shared" si="1"/>
        <v>1378.7304742453896</v>
      </c>
      <c r="U16">
        <f t="shared" si="13"/>
        <v>6.8199999999999997E-3</v>
      </c>
      <c r="V16">
        <f t="shared" si="14"/>
        <v>0.01</v>
      </c>
      <c r="W16">
        <f t="shared" si="15"/>
        <v>0.83446231473638577</v>
      </c>
      <c r="X16">
        <f t="shared" si="16"/>
        <v>5.6910329865021503E-3</v>
      </c>
      <c r="Y16">
        <f t="shared" si="17"/>
        <v>8.3446231473638579E-3</v>
      </c>
      <c r="Z16">
        <f t="shared" si="18"/>
        <v>0.82042665860251973</v>
      </c>
      <c r="AB16">
        <f t="shared" si="19"/>
        <v>1231.1053041337532</v>
      </c>
      <c r="AC16">
        <f t="shared" si="2"/>
        <v>1131.1472360986124</v>
      </c>
      <c r="AE16">
        <f t="shared" si="3"/>
        <v>1222.3350477186698</v>
      </c>
      <c r="AF16">
        <f t="shared" si="4"/>
        <v>-61.116752385933502</v>
      </c>
      <c r="AG16">
        <f t="shared" si="4"/>
        <v>-10.255333232531497</v>
      </c>
      <c r="AH16">
        <f t="shared" si="5"/>
        <v>-1422.7582466255376</v>
      </c>
      <c r="AI16">
        <f t="shared" si="6"/>
        <v>-271.79528452533282</v>
      </c>
      <c r="AJ16">
        <f t="shared" si="7"/>
        <v>99.958068035140741</v>
      </c>
      <c r="AK16">
        <f t="shared" si="24"/>
        <v>204.71591505354647</v>
      </c>
      <c r="AL16">
        <f t="shared" si="8"/>
        <v>32.878698563354391</v>
      </c>
      <c r="AN16">
        <f t="shared" si="9"/>
        <v>420.36643732968923</v>
      </c>
      <c r="AO16">
        <f t="shared" si="9"/>
        <v>-21.018321866484467</v>
      </c>
      <c r="AP16">
        <f t="shared" si="9"/>
        <v>-3.5268545253888863</v>
      </c>
      <c r="AQ16">
        <f t="shared" si="9"/>
        <v>-489.29286322244559</v>
      </c>
      <c r="AR16">
        <f t="shared" si="9"/>
        <v>-93.471602284629697</v>
      </c>
      <c r="AS16">
        <f t="shared" si="9"/>
        <v>34.376022368591869</v>
      </c>
      <c r="AT16">
        <f t="shared" si="9"/>
        <v>70.402709990487836</v>
      </c>
      <c r="AU16">
        <f t="shared" si="9"/>
        <v>11.307130074450008</v>
      </c>
      <c r="AW16">
        <v>13</v>
      </c>
      <c r="AX16">
        <f>(R16*SUMPRODUCT(K17:$K$23, X17:$X$23)-$AZ$3*SUMPRODUCT(K16:$K$22, W17:$W$23))/Z16</f>
        <v>1378.7304742453896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10"/>
        <v>8.5572000000000009E-2</v>
      </c>
      <c r="I17" s="5">
        <f t="shared" si="11"/>
        <v>1.085572</v>
      </c>
      <c r="J17">
        <f t="shared" si="12"/>
        <v>0.92117335377109955</v>
      </c>
      <c r="K17">
        <f t="shared" si="20"/>
        <v>0.31679559676417191</v>
      </c>
      <c r="L17" s="2">
        <v>14</v>
      </c>
      <c r="M17" s="6">
        <v>7.2269999999999999E-3</v>
      </c>
      <c r="O17">
        <f t="shared" si="21"/>
        <v>1489.8772911654821</v>
      </c>
      <c r="P17">
        <f t="shared" si="22"/>
        <v>74.493864558274112</v>
      </c>
      <c r="Q17" s="4">
        <f t="shared" si="23"/>
        <v>12.5</v>
      </c>
      <c r="R17">
        <f t="shared" si="0"/>
        <v>250000</v>
      </c>
      <c r="S17">
        <f t="shared" si="1"/>
        <v>1257.8200303006415</v>
      </c>
      <c r="U17">
        <f t="shared" si="13"/>
        <v>7.2269999999999999E-3</v>
      </c>
      <c r="V17">
        <f t="shared" si="14"/>
        <v>0.01</v>
      </c>
      <c r="W17">
        <f t="shared" si="15"/>
        <v>0.82042665860251973</v>
      </c>
      <c r="X17">
        <f t="shared" si="16"/>
        <v>5.9292234617204101E-3</v>
      </c>
      <c r="Y17">
        <f t="shared" si="17"/>
        <v>8.2042665860251971E-3</v>
      </c>
      <c r="Z17">
        <f t="shared" si="18"/>
        <v>0.80629316855477406</v>
      </c>
      <c r="AB17">
        <f t="shared" si="19"/>
        <v>1131.1472360986124</v>
      </c>
      <c r="AC17">
        <f t="shared" si="2"/>
        <v>1014.1716977027662</v>
      </c>
      <c r="AE17">
        <f t="shared" si="3"/>
        <v>1201.2778818516204</v>
      </c>
      <c r="AF17">
        <f t="shared" si="4"/>
        <v>-60.063894092581016</v>
      </c>
      <c r="AG17">
        <f t="shared" si="4"/>
        <v>-10.078664606934677</v>
      </c>
      <c r="AH17">
        <f t="shared" si="5"/>
        <v>-1482.3058654301026</v>
      </c>
      <c r="AI17">
        <f t="shared" si="6"/>
        <v>-351.17054227799781</v>
      </c>
      <c r="AJ17">
        <f t="shared" si="7"/>
        <v>116.97553839584623</v>
      </c>
      <c r="AK17">
        <f t="shared" si="24"/>
        <v>194.45049464794698</v>
      </c>
      <c r="AL17">
        <f t="shared" si="8"/>
        <v>-39.7445092342046</v>
      </c>
      <c r="AN17">
        <f t="shared" si="9"/>
        <v>380.55954346078448</v>
      </c>
      <c r="AO17">
        <f t="shared" si="9"/>
        <v>-19.027977173039222</v>
      </c>
      <c r="AP17">
        <f t="shared" si="9"/>
        <v>-3.1928765687398091</v>
      </c>
      <c r="AQ17">
        <f t="shared" si="9"/>
        <v>-469.58797122596167</v>
      </c>
      <c r="AR17">
        <f t="shared" si="9"/>
        <v>-111.24928150695618</v>
      </c>
      <c r="AS17">
        <f t="shared" si="9"/>
        <v>37.057335492922412</v>
      </c>
      <c r="AT17">
        <f t="shared" si="9"/>
        <v>61.60106049308478</v>
      </c>
      <c r="AU17">
        <f t="shared" si="9"/>
        <v>-12.590885520948987</v>
      </c>
      <c r="AW17">
        <v>14</v>
      </c>
      <c r="AX17">
        <f>(R17*SUMPRODUCT(K18:$K$23, X18:$X$23)-$AZ$3*SUMPRODUCT(K17:$K$22, W18:$W$23))/Z17</f>
        <v>1257.8200303006415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10"/>
        <v>8.5572000000000009E-2</v>
      </c>
      <c r="I18" s="5">
        <f t="shared" si="11"/>
        <v>1.085572</v>
      </c>
      <c r="J18">
        <f t="shared" si="12"/>
        <v>0.92117335377109955</v>
      </c>
      <c r="K18">
        <f t="shared" si="20"/>
        <v>0.29182366233116913</v>
      </c>
      <c r="L18" s="2">
        <v>15</v>
      </c>
      <c r="M18" s="6">
        <v>7.6860000000000001E-3</v>
      </c>
      <c r="O18">
        <f t="shared" si="21"/>
        <v>1489.8772911654821</v>
      </c>
      <c r="P18">
        <f t="shared" si="22"/>
        <v>74.493864558274112</v>
      </c>
      <c r="Q18" s="4">
        <f t="shared" si="23"/>
        <v>12.5</v>
      </c>
      <c r="R18">
        <f t="shared" si="0"/>
        <v>250000</v>
      </c>
      <c r="S18">
        <f t="shared" si="1"/>
        <v>1112.6720913156842</v>
      </c>
      <c r="U18">
        <f t="shared" si="13"/>
        <v>7.6860000000000001E-3</v>
      </c>
      <c r="V18">
        <f t="shared" si="14"/>
        <v>0.01</v>
      </c>
      <c r="W18">
        <f t="shared" si="15"/>
        <v>0.80629316855477406</v>
      </c>
      <c r="X18">
        <f t="shared" si="16"/>
        <v>6.197169293511994E-3</v>
      </c>
      <c r="Y18">
        <f t="shared" si="17"/>
        <v>8.0629316855477407E-3</v>
      </c>
      <c r="Z18">
        <f t="shared" si="18"/>
        <v>0.79203306757571434</v>
      </c>
      <c r="AB18">
        <f t="shared" si="19"/>
        <v>1014.1716977027662</v>
      </c>
      <c r="AC18">
        <f t="shared" si="2"/>
        <v>881.27308969064666</v>
      </c>
      <c r="AE18">
        <f t="shared" si="3"/>
        <v>1180.0320812331925</v>
      </c>
      <c r="AF18">
        <f t="shared" si="4"/>
        <v>-59.001604061659634</v>
      </c>
      <c r="AG18">
        <f t="shared" si="4"/>
        <v>-9.90041334469643</v>
      </c>
      <c r="AH18">
        <f t="shared" si="5"/>
        <v>-1549.2923233779984</v>
      </c>
      <c r="AI18">
        <f t="shared" si="6"/>
        <v>-438.16225955116215</v>
      </c>
      <c r="AJ18">
        <f t="shared" si="7"/>
        <v>132.89860801211955</v>
      </c>
      <c r="AK18">
        <f t="shared" si="24"/>
        <v>182.71352050834355</v>
      </c>
      <c r="AL18">
        <f t="shared" si="8"/>
        <v>-122.55013103069905</v>
      </c>
      <c r="AN18">
        <f t="shared" si="9"/>
        <v>344.36128361374188</v>
      </c>
      <c r="AO18">
        <f t="shared" si="9"/>
        <v>-17.218064180687097</v>
      </c>
      <c r="AP18">
        <f t="shared" si="9"/>
        <v>-2.8891748808416917</v>
      </c>
      <c r="AQ18">
        <f t="shared" si="9"/>
        <v>-452.1201598297335</v>
      </c>
      <c r="AR18">
        <f t="shared" si="9"/>
        <v>-127.86611527752044</v>
      </c>
      <c r="AS18">
        <f t="shared" si="9"/>
        <v>38.782958508811184</v>
      </c>
      <c r="AT18">
        <f t="shared" si="9"/>
        <v>53.320128712165996</v>
      </c>
      <c r="AU18">
        <f t="shared" si="9"/>
        <v>-35.763028056543249</v>
      </c>
      <c r="AW18">
        <v>15</v>
      </c>
      <c r="AX18">
        <f>(R18*SUMPRODUCT(K19:$K$23, X19:$X$23)-$AZ$3*SUMPRODUCT(K18:$K$22, W19:$W$23))/Z18</f>
        <v>1112.6720913156842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10"/>
        <v>8.5572000000000009E-2</v>
      </c>
      <c r="I19" s="5">
        <f t="shared" si="11"/>
        <v>1.085572</v>
      </c>
      <c r="J19">
        <f t="shared" si="12"/>
        <v>0.92117335377109955</v>
      </c>
      <c r="K19">
        <f t="shared" si="20"/>
        <v>0.26882018173936795</v>
      </c>
      <c r="L19" s="2">
        <v>16</v>
      </c>
      <c r="M19" s="6">
        <v>8.2030000000000002E-3</v>
      </c>
      <c r="O19">
        <f t="shared" si="21"/>
        <v>1489.8772911654821</v>
      </c>
      <c r="P19">
        <f t="shared" si="22"/>
        <v>74.493864558274112</v>
      </c>
      <c r="Q19" s="4">
        <f t="shared" si="23"/>
        <v>12.5</v>
      </c>
      <c r="R19">
        <f t="shared" si="0"/>
        <v>250000</v>
      </c>
      <c r="S19">
        <f t="shared" si="1"/>
        <v>943.26338118877732</v>
      </c>
      <c r="U19">
        <f t="shared" si="13"/>
        <v>8.2030000000000002E-3</v>
      </c>
      <c r="V19">
        <f t="shared" si="14"/>
        <v>0.01</v>
      </c>
      <c r="W19">
        <f t="shared" si="15"/>
        <v>0.79203306757571434</v>
      </c>
      <c r="X19">
        <f t="shared" si="16"/>
        <v>6.4970472533235849E-3</v>
      </c>
      <c r="Y19">
        <f t="shared" si="17"/>
        <v>7.9203306757571444E-3</v>
      </c>
      <c r="Z19">
        <f t="shared" si="18"/>
        <v>0.77761568964663363</v>
      </c>
      <c r="AB19">
        <f t="shared" si="19"/>
        <v>881.27308969064666</v>
      </c>
      <c r="AC19">
        <f t="shared" si="2"/>
        <v>733.49640468152654</v>
      </c>
      <c r="AE19">
        <f t="shared" si="3"/>
        <v>1158.5519572585047</v>
      </c>
      <c r="AF19">
        <f t="shared" si="4"/>
        <v>-57.927597862925239</v>
      </c>
      <c r="AG19">
        <f t="shared" si="4"/>
        <v>-9.720196120582921</v>
      </c>
      <c r="AH19">
        <f t="shared" si="5"/>
        <v>-1624.2618133308963</v>
      </c>
      <c r="AI19">
        <f t="shared" si="6"/>
        <v>-533.35765005589974</v>
      </c>
      <c r="AJ19">
        <f t="shared" si="7"/>
        <v>147.77668500912011</v>
      </c>
      <c r="AK19">
        <f t="shared" si="24"/>
        <v>169.59492851320655</v>
      </c>
      <c r="AL19">
        <f t="shared" si="8"/>
        <v>-215.98603653357307</v>
      </c>
      <c r="AN19">
        <f t="shared" si="9"/>
        <v>311.44214770473167</v>
      </c>
      <c r="AO19">
        <f t="shared" si="9"/>
        <v>-15.572107385236585</v>
      </c>
      <c r="AP19">
        <f t="shared" si="9"/>
        <v>-2.6129848876774</v>
      </c>
      <c r="AQ19">
        <f t="shared" si="9"/>
        <v>-436.6343558519269</v>
      </c>
      <c r="AR19">
        <f t="shared" si="9"/>
        <v>-143.37730042010918</v>
      </c>
      <c r="AS19">
        <f t="shared" si="9"/>
        <v>39.725355320993003</v>
      </c>
      <c r="AT19">
        <f t="shared" si="9"/>
        <v>45.590539504995299</v>
      </c>
      <c r="AU19">
        <f t="shared" si="9"/>
        <v>-58.061405594120878</v>
      </c>
      <c r="AW19">
        <v>16</v>
      </c>
      <c r="AX19">
        <f>(R19*SUMPRODUCT(K20:$K$23, X20:$X$23)-$AZ$3*SUMPRODUCT(K19:$K$22, W20:$W$23))/Z19</f>
        <v>943.26338118877732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10"/>
        <v>8.5572000000000009E-2</v>
      </c>
      <c r="I20" s="5">
        <f t="shared" si="11"/>
        <v>1.085572</v>
      </c>
      <c r="J20">
        <f t="shared" si="12"/>
        <v>0.92117335377109955</v>
      </c>
      <c r="K20">
        <f t="shared" si="20"/>
        <v>0.24762998837421007</v>
      </c>
      <c r="L20" s="2">
        <v>17</v>
      </c>
      <c r="M20" s="6">
        <v>8.7950000000000007E-3</v>
      </c>
      <c r="O20">
        <f t="shared" si="21"/>
        <v>1489.8772911654821</v>
      </c>
      <c r="P20">
        <f t="shared" si="22"/>
        <v>74.493864558274112</v>
      </c>
      <c r="Q20" s="4">
        <f t="shared" si="23"/>
        <v>12.5</v>
      </c>
      <c r="R20">
        <f t="shared" si="0"/>
        <v>250000</v>
      </c>
      <c r="S20">
        <f t="shared" si="1"/>
        <v>748.81660920593185</v>
      </c>
      <c r="U20">
        <f t="shared" si="13"/>
        <v>8.7950000000000007E-3</v>
      </c>
      <c r="V20">
        <f t="shared" si="14"/>
        <v>0.01</v>
      </c>
      <c r="W20">
        <f t="shared" si="15"/>
        <v>0.77761568964663363</v>
      </c>
      <c r="X20">
        <f t="shared" si="16"/>
        <v>6.8391299904421434E-3</v>
      </c>
      <c r="Y20">
        <f t="shared" si="17"/>
        <v>7.7761568964663363E-3</v>
      </c>
      <c r="Z20">
        <f t="shared" si="18"/>
        <v>0.76300040275972514</v>
      </c>
      <c r="AB20">
        <f t="shared" si="19"/>
        <v>733.49640468152654</v>
      </c>
      <c r="AC20">
        <f t="shared" si="2"/>
        <v>571.34737441729771</v>
      </c>
      <c r="AE20">
        <f t="shared" si="3"/>
        <v>1136.7769732218312</v>
      </c>
      <c r="AF20">
        <f t="shared" si="4"/>
        <v>-56.838848661091561</v>
      </c>
      <c r="AG20">
        <f t="shared" si="4"/>
        <v>-9.5375050344965651</v>
      </c>
      <c r="AH20">
        <f t="shared" si="5"/>
        <v>-1709.7824976105358</v>
      </c>
      <c r="AI20">
        <f t="shared" si="6"/>
        <v>-639.38187808429257</v>
      </c>
      <c r="AJ20">
        <f t="shared" si="7"/>
        <v>162.14903026422883</v>
      </c>
      <c r="AK20">
        <f t="shared" si="24"/>
        <v>155.17921953631924</v>
      </c>
      <c r="AL20">
        <f t="shared" si="8"/>
        <v>-322.0536282837445</v>
      </c>
      <c r="AN20">
        <f t="shared" si="9"/>
        <v>281.50006866299179</v>
      </c>
      <c r="AO20">
        <f t="shared" si="9"/>
        <v>-14.07500343314959</v>
      </c>
      <c r="AP20">
        <f t="shared" si="9"/>
        <v>-2.3617722608113545</v>
      </c>
      <c r="AQ20">
        <f t="shared" si="9"/>
        <v>-423.39342000572481</v>
      </c>
      <c r="AR20">
        <f t="shared" si="9"/>
        <v>-158.33012703669397</v>
      </c>
      <c r="AS20">
        <f t="shared" si="9"/>
        <v>40.15296247922042</v>
      </c>
      <c r="AT20">
        <f t="shared" si="9"/>
        <v>38.427028329697727</v>
      </c>
      <c r="AU20">
        <f t="shared" si="9"/>
        <v>-79.750136227775826</v>
      </c>
      <c r="AW20">
        <v>17</v>
      </c>
      <c r="AX20">
        <f>(R20*SUMPRODUCT(K21:$K$23, X21:$X$23)-$AZ$3*SUMPRODUCT(K20:$K$22, W21:$W$23))/Z20</f>
        <v>748.81660920593185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10"/>
        <v>8.5572000000000009E-2</v>
      </c>
      <c r="I21" s="5">
        <f t="shared" si="11"/>
        <v>1.085572</v>
      </c>
      <c r="J21">
        <f t="shared" si="12"/>
        <v>0.92117335377109955</v>
      </c>
      <c r="K21">
        <f t="shared" si="20"/>
        <v>0.22811014688496947</v>
      </c>
      <c r="L21" s="2">
        <v>18</v>
      </c>
      <c r="M21" s="6">
        <v>9.4780000000000003E-3</v>
      </c>
      <c r="O21">
        <f t="shared" si="21"/>
        <v>1489.8772911654821</v>
      </c>
      <c r="P21">
        <f t="shared" si="22"/>
        <v>74.493864558274112</v>
      </c>
      <c r="Q21" s="4">
        <f t="shared" si="23"/>
        <v>12.5</v>
      </c>
      <c r="R21">
        <f t="shared" si="0"/>
        <v>250000</v>
      </c>
      <c r="S21">
        <f t="shared" si="1"/>
        <v>528.06873812207914</v>
      </c>
      <c r="U21">
        <f t="shared" si="13"/>
        <v>9.4780000000000003E-3</v>
      </c>
      <c r="V21">
        <f t="shared" si="14"/>
        <v>0.01</v>
      </c>
      <c r="W21">
        <f t="shared" si="15"/>
        <v>0.76300040275972514</v>
      </c>
      <c r="X21">
        <f t="shared" si="16"/>
        <v>7.2317178173566749E-3</v>
      </c>
      <c r="Y21">
        <f t="shared" si="17"/>
        <v>7.6300040275972519E-3</v>
      </c>
      <c r="Z21">
        <f t="shared" si="18"/>
        <v>0.7481386809147712</v>
      </c>
      <c r="AB21">
        <f t="shared" si="19"/>
        <v>571.34737441729771</v>
      </c>
      <c r="AC21">
        <f t="shared" si="2"/>
        <v>395.06864917098005</v>
      </c>
      <c r="AE21">
        <f t="shared" si="3"/>
        <v>1114.6348313374162</v>
      </c>
      <c r="AF21">
        <f t="shared" si="4"/>
        <v>-55.731741566870816</v>
      </c>
      <c r="AG21">
        <f t="shared" si="4"/>
        <v>-9.3517335114346398</v>
      </c>
      <c r="AH21">
        <f t="shared" si="5"/>
        <v>-1807.9294543391686</v>
      </c>
      <c r="AI21">
        <f t="shared" si="6"/>
        <v>-758.37809808005773</v>
      </c>
      <c r="AJ21">
        <f t="shared" si="7"/>
        <v>176.27872524631766</v>
      </c>
      <c r="AK21">
        <f t="shared" si="24"/>
        <v>139.50379272148211</v>
      </c>
      <c r="AL21">
        <f t="shared" si="8"/>
        <v>-442.59558011225795</v>
      </c>
      <c r="AN21">
        <f t="shared" si="9"/>
        <v>254.25951509948121</v>
      </c>
      <c r="AO21">
        <f t="shared" si="9"/>
        <v>-12.71297575497406</v>
      </c>
      <c r="AP21">
        <f t="shared" si="9"/>
        <v>-2.1332253049224472</v>
      </c>
      <c r="AQ21">
        <f t="shared" si="9"/>
        <v>-412.40705338697046</v>
      </c>
      <c r="AR21">
        <f t="shared" si="9"/>
        <v>-172.99373934738574</v>
      </c>
      <c r="AS21">
        <f t="shared" si="9"/>
        <v>40.210965908632701</v>
      </c>
      <c r="AT21">
        <f t="shared" si="9"/>
        <v>31.82223064870762</v>
      </c>
      <c r="AU21">
        <f t="shared" si="9"/>
        <v>-100.96054279004544</v>
      </c>
      <c r="AW21">
        <v>18</v>
      </c>
      <c r="AX21">
        <f>(R21*SUMPRODUCT(K22:$K$23, X22:$X$23)-$AZ$3*SUMPRODUCT(K21:$K$22, W22:$W$23))/Z21</f>
        <v>528.06873812207914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10"/>
        <v>8.5572000000000009E-2</v>
      </c>
      <c r="I22" s="5">
        <f t="shared" si="11"/>
        <v>1.085572</v>
      </c>
      <c r="J22">
        <f t="shared" si="12"/>
        <v>0.92117335377109955</v>
      </c>
      <c r="K22">
        <f t="shared" si="20"/>
        <v>0.21012898903524546</v>
      </c>
      <c r="L22" s="2">
        <v>19</v>
      </c>
      <c r="M22" s="6">
        <v>1.0265E-2</v>
      </c>
      <c r="O22">
        <f t="shared" si="21"/>
        <v>1489.8772911654821</v>
      </c>
      <c r="P22">
        <f t="shared" si="22"/>
        <v>74.493864558274112</v>
      </c>
      <c r="Q22" s="4">
        <f t="shared" si="23"/>
        <v>12.5</v>
      </c>
      <c r="R22">
        <f t="shared" si="0"/>
        <v>250000</v>
      </c>
      <c r="S22">
        <f t="shared" si="1"/>
        <v>279.56934165143639</v>
      </c>
      <c r="U22">
        <f t="shared" si="13"/>
        <v>1.0265E-2</v>
      </c>
      <c r="V22">
        <f t="shared" si="14"/>
        <v>0.01</v>
      </c>
      <c r="W22">
        <f t="shared" si="15"/>
        <v>0.7481386809147712</v>
      </c>
      <c r="X22">
        <f t="shared" si="16"/>
        <v>7.6796435595901259E-3</v>
      </c>
      <c r="Y22">
        <f t="shared" si="17"/>
        <v>7.481386809147712E-3</v>
      </c>
      <c r="Z22">
        <f t="shared" si="18"/>
        <v>0.73297765054603337</v>
      </c>
      <c r="AB22">
        <f t="shared" si="19"/>
        <v>395.06864917098005</v>
      </c>
      <c r="AC22">
        <f t="shared" si="2"/>
        <v>204.91807920837115</v>
      </c>
      <c r="AE22">
        <f t="shared" si="3"/>
        <v>1092.0467564803635</v>
      </c>
      <c r="AF22">
        <f t="shared" si="4"/>
        <v>-54.602337824018178</v>
      </c>
      <c r="AG22">
        <f t="shared" si="4"/>
        <v>-9.1622206318254165</v>
      </c>
      <c r="AH22">
        <f t="shared" si="5"/>
        <v>-1919.9108898975314</v>
      </c>
      <c r="AI22">
        <f t="shared" si="6"/>
        <v>-891.62869187301158</v>
      </c>
      <c r="AJ22">
        <f t="shared" si="7"/>
        <v>190.1505699626089</v>
      </c>
      <c r="AK22">
        <f t="shared" si="24"/>
        <v>122.5830082401199</v>
      </c>
      <c r="AL22">
        <f t="shared" si="8"/>
        <v>-578.89511367028285</v>
      </c>
      <c r="AN22">
        <f t="shared" si="9"/>
        <v>229.47068091843767</v>
      </c>
      <c r="AO22">
        <f t="shared" si="9"/>
        <v>-11.473534045921884</v>
      </c>
      <c r="AP22">
        <f t="shared" si="9"/>
        <v>-1.9252481586833428</v>
      </c>
      <c r="AQ22">
        <f t="shared" si="9"/>
        <v>-403.42893433192671</v>
      </c>
      <c r="AR22">
        <f t="shared" si="9"/>
        <v>-187.3570356180943</v>
      </c>
      <c r="AS22">
        <f t="shared" si="9"/>
        <v>39.956147030718718</v>
      </c>
      <c r="AT22">
        <f t="shared" si="9"/>
        <v>25.758243594395559</v>
      </c>
      <c r="AU22">
        <f t="shared" si="9"/>
        <v>-121.64264499298004</v>
      </c>
      <c r="AW22">
        <v>19</v>
      </c>
      <c r="AX22">
        <f>(R22*SUMPRODUCT(K23:$K$23, X23:$X$23)-$AZ$3*SUMPRODUCT(K22:$K$22, W23:$W$23))/Z22</f>
        <v>279.56934165143639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10"/>
        <v>8.5572000000000009E-2</v>
      </c>
      <c r="I23" s="5">
        <f t="shared" si="11"/>
        <v>1.085572</v>
      </c>
      <c r="J23">
        <f t="shared" si="12"/>
        <v>0.92117335377109955</v>
      </c>
      <c r="K23">
        <f t="shared" si="20"/>
        <v>0.19356522555412767</v>
      </c>
      <c r="L23" s="2">
        <v>20</v>
      </c>
      <c r="M23" s="6">
        <v>1.1204E-2</v>
      </c>
      <c r="O23">
        <f t="shared" si="21"/>
        <v>1489.8772911654821</v>
      </c>
      <c r="P23">
        <f t="shared" si="22"/>
        <v>74.493864558274112</v>
      </c>
      <c r="Q23" s="4">
        <f t="shared" si="23"/>
        <v>12.5</v>
      </c>
      <c r="R23">
        <f t="shared" si="0"/>
        <v>250000</v>
      </c>
      <c r="S23">
        <f t="shared" si="1"/>
        <v>285.62575005561564</v>
      </c>
      <c r="U23">
        <f t="shared" si="13"/>
        <v>1.1204E-2</v>
      </c>
      <c r="V23">
        <f t="shared" si="14"/>
        <v>0.01</v>
      </c>
      <c r="W23">
        <f t="shared" si="15"/>
        <v>0.73297765054603337</v>
      </c>
      <c r="X23">
        <f t="shared" si="16"/>
        <v>8.2122815967177586E-3</v>
      </c>
      <c r="Y23">
        <f t="shared" si="17"/>
        <v>7.3297765054603338E-3</v>
      </c>
      <c r="Z23">
        <f t="shared" si="18"/>
        <v>0.71743559244385535</v>
      </c>
      <c r="AB23">
        <f t="shared" si="19"/>
        <v>204.91807920837115</v>
      </c>
      <c r="AC23">
        <f t="shared" si="2"/>
        <v>204.91807920837115</v>
      </c>
      <c r="AE23">
        <f t="shared" si="3"/>
        <v>1068.8909970559541</v>
      </c>
      <c r="AF23">
        <f t="shared" si="4"/>
        <v>-53.444549852797707</v>
      </c>
      <c r="AG23">
        <f t="shared" si="4"/>
        <v>-8.9679449055481921</v>
      </c>
      <c r="AH23">
        <f t="shared" si="5"/>
        <v>-2053.0703991794398</v>
      </c>
      <c r="AI23">
        <f t="shared" si="6"/>
        <v>-1046.5918968818316</v>
      </c>
      <c r="AJ23">
        <f t="shared" si="7"/>
        <v>0</v>
      </c>
      <c r="AK23">
        <f t="shared" si="24"/>
        <v>104.42903325408724</v>
      </c>
      <c r="AL23">
        <f t="shared" si="8"/>
        <v>-942.1628636277444</v>
      </c>
      <c r="AN23">
        <f t="shared" si="9"/>
        <v>206.90012693791218</v>
      </c>
      <c r="AO23">
        <f t="shared" si="9"/>
        <v>-10.345006346895609</v>
      </c>
      <c r="AP23">
        <f t="shared" si="9"/>
        <v>-1.7358822783994259</v>
      </c>
      <c r="AQ23">
        <f t="shared" si="9"/>
        <v>-397.40303489567123</v>
      </c>
      <c r="AR23">
        <f t="shared" si="9"/>
        <v>-202.58379658305407</v>
      </c>
      <c r="AS23">
        <f t="shared" si="9"/>
        <v>0</v>
      </c>
      <c r="AT23">
        <f t="shared" si="9"/>
        <v>20.213829376226897</v>
      </c>
      <c r="AU23">
        <f t="shared" si="9"/>
        <v>-182.36996720682717</v>
      </c>
      <c r="AW23">
        <v>20</v>
      </c>
      <c r="AX23">
        <f>(R23*SUMPRODUCT(K$23:$K24, X$23:$X24)-$AZ$3*SUMPRODUCT(K$22:$K23, W$23:$W24))/Z23</f>
        <v>285.62575005561564</v>
      </c>
    </row>
    <row r="25" spans="5:50" x14ac:dyDescent="0.25">
      <c r="AN25" s="8">
        <f t="shared" ref="AN25:AU25" si="25">SUM(AN3:AN23)</f>
        <v>12643.391814815594</v>
      </c>
      <c r="AO25" s="8">
        <f t="shared" si="25"/>
        <v>-1749.5775591148918</v>
      </c>
      <c r="AP25" s="8">
        <f t="shared" si="25"/>
        <v>-193.57745927959178</v>
      </c>
      <c r="AQ25" s="8">
        <f t="shared" si="25"/>
        <v>-11567.278899775923</v>
      </c>
      <c r="AR25" s="8">
        <f t="shared" si="25"/>
        <v>-867.04210335481184</v>
      </c>
      <c r="AS25" s="8">
        <f t="shared" si="25"/>
        <v>-766.2493893554655</v>
      </c>
      <c r="AT25" s="8">
        <f t="shared" si="25"/>
        <v>1633.2914927102775</v>
      </c>
      <c r="AU25" s="9">
        <f t="shared" si="25"/>
        <v>0</v>
      </c>
    </row>
    <row r="29" spans="5:50" x14ac:dyDescent="0.25">
      <c r="AE29" s="10"/>
      <c r="AF29" s="10"/>
      <c r="AG29" s="10"/>
      <c r="AH29" s="10"/>
      <c r="AI29" s="10"/>
      <c r="AJ29" s="10"/>
      <c r="AK29" s="10"/>
      <c r="AL29" s="10"/>
    </row>
  </sheetData>
  <conditionalFormatting sqref="AN25:AU25">
    <cfRule type="cellIs" dxfId="84" priority="1" operator="lessThan">
      <formula>0</formula>
    </cfRule>
  </conditionalFormatting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CD7229-ADE7-4D2A-9B4D-FEB48B8560FB}">
  <dimension ref="A1:AZ29"/>
  <sheetViews>
    <sheetView workbookViewId="0">
      <selection activeCell="J53" sqref="J53"/>
    </sheetView>
  </sheetViews>
  <sheetFormatPr defaultRowHeight="15" x14ac:dyDescent="0.25"/>
  <cols>
    <col min="3" max="3" width="9.28515625" bestFit="1" customWidth="1"/>
    <col min="11" max="11" width="9.28515625" bestFit="1" customWidth="1"/>
    <col min="12" max="13" width="9.140625" bestFit="1" customWidth="1"/>
    <col min="14" max="14" width="9.28515625" bestFit="1" customWidth="1"/>
    <col min="15" max="21" width="9.140625" bestFit="1" customWidth="1"/>
    <col min="22" max="22" width="9.28515625" bestFit="1" customWidth="1"/>
    <col min="23" max="24" width="9.140625" bestFit="1" customWidth="1"/>
    <col min="25" max="26" width="9.28515625" bestFit="1" customWidth="1"/>
    <col min="27" max="32" width="9.140625" bestFit="1" customWidth="1"/>
    <col min="33" max="33" width="9.42578125" bestFit="1" customWidth="1"/>
    <col min="34" max="34" width="9.140625" bestFit="1" customWidth="1"/>
    <col min="35" max="35" width="9.42578125" bestFit="1" customWidth="1"/>
    <col min="36" max="36" width="12.5703125" customWidth="1"/>
    <col min="37" max="40" width="9.140625" bestFit="1" customWidth="1"/>
    <col min="41" max="41" width="9.85546875" bestFit="1" customWidth="1"/>
    <col min="42" max="43" width="9.140625" bestFit="1" customWidth="1"/>
    <col min="44" max="44" width="10.42578125" bestFit="1" customWidth="1"/>
    <col min="45" max="45" width="18" customWidth="1"/>
    <col min="46" max="50" width="9.140625" bestFit="1" customWidth="1"/>
  </cols>
  <sheetData>
    <row r="1" spans="1:52" x14ac:dyDescent="0.25">
      <c r="A1" t="s">
        <v>0</v>
      </c>
      <c r="Q1" s="1" t="s">
        <v>1</v>
      </c>
      <c r="W1" s="1" t="s">
        <v>2</v>
      </c>
      <c r="AC1" s="1" t="s">
        <v>3</v>
      </c>
      <c r="AQ1" s="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34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11">
        <v>1478.8369473886892</v>
      </c>
      <c r="K3">
        <v>1</v>
      </c>
      <c r="L3" s="2">
        <v>0</v>
      </c>
      <c r="O3">
        <f>$C$3</f>
        <v>1478.8369473886892</v>
      </c>
      <c r="P3">
        <f>O3*B5</f>
        <v>1183.0695579109513</v>
      </c>
      <c r="Q3" s="4">
        <f>B8</f>
        <v>100</v>
      </c>
      <c r="R3">
        <f t="shared" ref="R3:R23" si="0">$C$6</f>
        <v>500000</v>
      </c>
      <c r="S3">
        <f t="shared" ref="S3:S23" si="1">AX3</f>
        <v>0</v>
      </c>
      <c r="W3">
        <v>1</v>
      </c>
      <c r="Z3">
        <v>1</v>
      </c>
      <c r="AC3">
        <f t="shared" ref="AC3:AC23" si="2">S3*Z3</f>
        <v>0</v>
      </c>
      <c r="AE3">
        <f t="shared" ref="AE3:AE23" si="3">$Z3*O3</f>
        <v>1478.8369473886892</v>
      </c>
      <c r="AF3">
        <f t="shared" ref="AF3:AG23" si="4">-$Z3*P3</f>
        <v>-1183.0695579109513</v>
      </c>
      <c r="AG3">
        <f t="shared" si="4"/>
        <v>-100</v>
      </c>
      <c r="AH3">
        <f t="shared" ref="AH3:AH23" si="5">-X3*R3</f>
        <v>0</v>
      </c>
      <c r="AI3">
        <f t="shared" ref="AI3:AI23" si="6">SUM(AE3:AH3)</f>
        <v>195.76738947773788</v>
      </c>
      <c r="AJ3">
        <f t="shared" ref="AJ3:AJ23" si="7">AB3-AC3</f>
        <v>0</v>
      </c>
      <c r="AL3">
        <f t="shared" ref="AL3:AL23" si="8">SUM(AI3:AK3)</f>
        <v>195.76738947773788</v>
      </c>
      <c r="AN3">
        <f t="shared" ref="AN3:AU23" si="9">AE3*$K3</f>
        <v>1478.8369473886892</v>
      </c>
      <c r="AO3">
        <f t="shared" si="9"/>
        <v>-1183.0695579109513</v>
      </c>
      <c r="AP3">
        <f t="shared" si="9"/>
        <v>-100</v>
      </c>
      <c r="AQ3">
        <f t="shared" si="9"/>
        <v>0</v>
      </c>
      <c r="AR3">
        <f t="shared" si="9"/>
        <v>195.76738947773788</v>
      </c>
      <c r="AS3">
        <f t="shared" si="9"/>
        <v>0</v>
      </c>
      <c r="AT3">
        <f t="shared" si="9"/>
        <v>0</v>
      </c>
      <c r="AU3">
        <f t="shared" si="9"/>
        <v>195.76738947773788</v>
      </c>
      <c r="AW3">
        <v>0</v>
      </c>
      <c r="AX3">
        <f>(R3*SUMPRODUCT(K4:$K$23, X4:$X$23)-$AZ$3*SUMPRODUCT(K3:$K$22, W4:$W$23))/Z3</f>
        <v>0</v>
      </c>
      <c r="AZ3">
        <f>$C$6*SUMPRODUCT(K4:$K$23, X4:$X$23)/SUMPRODUCT(K3:K22, W4:W23)</f>
        <v>1230.2499778023021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5">
        <f>EconomicRates!C44</f>
        <v>3.5571999999999999E-2</v>
      </c>
      <c r="G4" s="5">
        <f>EconomicRates!D44</f>
        <v>7.0000000000000007E-2</v>
      </c>
      <c r="H4" s="5">
        <f t="shared" ref="H4:H23" si="10">F4+$C$9</f>
        <v>8.5572000000000009E-2</v>
      </c>
      <c r="I4" s="5">
        <f t="shared" ref="I4:I23" si="11">1+H4</f>
        <v>1.085572</v>
      </c>
      <c r="J4">
        <f t="shared" ref="J4:J23" si="12">1/I4</f>
        <v>0.92117335377109955</v>
      </c>
      <c r="K4">
        <f>J4</f>
        <v>0.92117335377109955</v>
      </c>
      <c r="L4" s="2">
        <v>1</v>
      </c>
      <c r="M4" s="6">
        <f t="array" ref="M4:M23">Mortalities!B2:B21</f>
        <v>2.5950000000000001E-3</v>
      </c>
      <c r="R4">
        <f t="shared" si="0"/>
        <v>500000</v>
      </c>
      <c r="S4">
        <f t="shared" si="1"/>
        <v>35.474350731766592</v>
      </c>
      <c r="U4">
        <f t="shared" ref="U4:U23" si="13">M4</f>
        <v>2.5950000000000001E-3</v>
      </c>
      <c r="V4">
        <f t="shared" ref="V4:V23" si="14">$C$10</f>
        <v>0.01</v>
      </c>
      <c r="W4">
        <f t="shared" ref="W4:W23" si="15">Z3</f>
        <v>1</v>
      </c>
      <c r="X4">
        <f t="shared" ref="X4:X23" si="16">U4*W4</f>
        <v>2.5950000000000001E-3</v>
      </c>
      <c r="Y4">
        <f t="shared" ref="Y4:Y23" si="17">V4*W4</f>
        <v>0.01</v>
      </c>
      <c r="Z4">
        <f t="shared" ref="Z4:Z23" si="18">MAX(0, W4-X4-Y4)</f>
        <v>0.98740499999999998</v>
      </c>
      <c r="AB4">
        <f t="shared" ref="AB4:AB23" si="19">AC3</f>
        <v>0</v>
      </c>
      <c r="AC4">
        <f t="shared" si="2"/>
        <v>35.027551284299989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-1297.5</v>
      </c>
      <c r="AI4">
        <f t="shared" si="6"/>
        <v>-1297.5</v>
      </c>
      <c r="AJ4">
        <f t="shared" si="7"/>
        <v>-35.027551284299989</v>
      </c>
      <c r="AK4">
        <f>G4*MAX(0, SUM(AB4, AE4:AF4))</f>
        <v>0</v>
      </c>
      <c r="AL4">
        <f t="shared" si="8"/>
        <v>-1332.5275512843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-1195.2224265180016</v>
      </c>
      <c r="AR4">
        <f t="shared" si="9"/>
        <v>-1195.2224265180016</v>
      </c>
      <c r="AS4">
        <f t="shared" si="9"/>
        <v>-32.266446890947805</v>
      </c>
      <c r="AT4">
        <f t="shared" si="9"/>
        <v>0</v>
      </c>
      <c r="AU4">
        <f t="shared" si="9"/>
        <v>-1227.4888734089495</v>
      </c>
      <c r="AW4">
        <v>1</v>
      </c>
      <c r="AX4">
        <f>(R4*SUMPRODUCT(K5:$K$23, X5:$X$23)-$AZ$3*SUMPRODUCT(K4:$K$22, W5:$W$23))/Z4</f>
        <v>35.474350731766592</v>
      </c>
    </row>
    <row r="5" spans="1:52" x14ac:dyDescent="0.25">
      <c r="B5" s="2">
        <f>'T.26.04.A'!B5</f>
        <v>0.8</v>
      </c>
      <c r="C5" s="2">
        <f>'T.26.04.A'!C5</f>
        <v>0.05</v>
      </c>
      <c r="E5">
        <v>2005</v>
      </c>
      <c r="F5" s="5">
        <f>EconomicRates!C45</f>
        <v>3.5571999999999999E-2</v>
      </c>
      <c r="G5" s="5">
        <f>EconomicRates!D45</f>
        <v>7.0000000000000007E-2</v>
      </c>
      <c r="H5" s="5">
        <f t="shared" si="10"/>
        <v>8.5572000000000009E-2</v>
      </c>
      <c r="I5" s="5">
        <f t="shared" si="11"/>
        <v>1.085572</v>
      </c>
      <c r="J5">
        <f t="shared" si="12"/>
        <v>0.92117335377109955</v>
      </c>
      <c r="K5">
        <f t="shared" ref="K5:K23" si="20">K4*J5</f>
        <v>0.84856034769789535</v>
      </c>
      <c r="L5" s="2">
        <v>2</v>
      </c>
      <c r="M5" s="6">
        <v>2.5990000000000002E-3</v>
      </c>
      <c r="O5">
        <f t="shared" ref="O5:O23" si="21">$C$3</f>
        <v>1478.8369473886892</v>
      </c>
      <c r="P5">
        <f t="shared" ref="P5:P23" si="22">O5*$C$5</f>
        <v>73.941847369434456</v>
      </c>
      <c r="Q5" s="4">
        <f t="shared" ref="Q5:Q23" si="23">$C$8</f>
        <v>12.5</v>
      </c>
      <c r="R5">
        <f t="shared" si="0"/>
        <v>500000</v>
      </c>
      <c r="S5">
        <f t="shared" si="1"/>
        <v>66.88637840889379</v>
      </c>
      <c r="U5">
        <f t="shared" si="13"/>
        <v>2.5990000000000002E-3</v>
      </c>
      <c r="V5">
        <f t="shared" si="14"/>
        <v>0.01</v>
      </c>
      <c r="W5">
        <f t="shared" si="15"/>
        <v>0.98740499999999998</v>
      </c>
      <c r="X5">
        <f t="shared" si="16"/>
        <v>2.5662655950000001E-3</v>
      </c>
      <c r="Y5">
        <f t="shared" si="17"/>
        <v>9.8740500000000005E-3</v>
      </c>
      <c r="Z5">
        <f t="shared" si="18"/>
        <v>0.97496468440500006</v>
      </c>
      <c r="AB5">
        <f t="shared" si="19"/>
        <v>35.027551284299989</v>
      </c>
      <c r="AC5">
        <f t="shared" si="2"/>
        <v>65.21185681642055</v>
      </c>
      <c r="AE5">
        <f t="shared" si="3"/>
        <v>1441.8137976972671</v>
      </c>
      <c r="AF5">
        <f t="shared" si="4"/>
        <v>-72.090689884863352</v>
      </c>
      <c r="AG5">
        <f t="shared" si="4"/>
        <v>-12.187058555062501</v>
      </c>
      <c r="AH5">
        <f t="shared" si="5"/>
        <v>-1283.1327975000002</v>
      </c>
      <c r="AI5">
        <f t="shared" si="6"/>
        <v>74.403251757340968</v>
      </c>
      <c r="AJ5">
        <f t="shared" si="7"/>
        <v>-30.184305532120561</v>
      </c>
      <c r="AK5">
        <f>G5*SUM(AB5, AE5:AF5)</f>
        <v>98.332546136769267</v>
      </c>
      <c r="AL5">
        <f t="shared" si="8"/>
        <v>142.55149236198969</v>
      </c>
      <c r="AN5">
        <f t="shared" si="9"/>
        <v>1223.466017489616</v>
      </c>
      <c r="AO5">
        <f t="shared" si="9"/>
        <v>-61.173300874480795</v>
      </c>
      <c r="AP5">
        <f t="shared" si="9"/>
        <v>-10.341454644898446</v>
      </c>
      <c r="AQ5">
        <f t="shared" si="9"/>
        <v>-1088.8156127891732</v>
      </c>
      <c r="AR5">
        <f t="shared" si="9"/>
        <v>63.135649181063293</v>
      </c>
      <c r="AS5">
        <f t="shared" si="9"/>
        <v>-25.613204797355728</v>
      </c>
      <c r="AT5">
        <f t="shared" si="9"/>
        <v>83.441099539836259</v>
      </c>
      <c r="AU5">
        <f t="shared" si="9"/>
        <v>120.96354392354384</v>
      </c>
      <c r="AW5">
        <v>2</v>
      </c>
      <c r="AX5">
        <f>(R5*SUMPRODUCT(K6:$K$23, X6:$X$23)-$AZ$3*SUMPRODUCT(K5:$K$22, W6:$W$23))/Z5</f>
        <v>66.88637840889379</v>
      </c>
    </row>
    <row r="6" spans="1:52" x14ac:dyDescent="0.25">
      <c r="A6" t="s">
        <v>16</v>
      </c>
      <c r="C6" s="2">
        <v>500000</v>
      </c>
      <c r="E6">
        <v>2006</v>
      </c>
      <c r="F6" s="5">
        <f>EconomicRates!C46</f>
        <v>3.5571999999999999E-2</v>
      </c>
      <c r="G6" s="5">
        <f>EconomicRates!D46</f>
        <v>7.0000000000000007E-2</v>
      </c>
      <c r="H6" s="5">
        <f t="shared" si="10"/>
        <v>8.5572000000000009E-2</v>
      </c>
      <c r="I6" s="5">
        <f t="shared" si="11"/>
        <v>1.085572</v>
      </c>
      <c r="J6">
        <f t="shared" si="12"/>
        <v>0.92117335377109955</v>
      </c>
      <c r="K6">
        <f t="shared" si="20"/>
        <v>0.78167118136604063</v>
      </c>
      <c r="L6" s="2">
        <v>3</v>
      </c>
      <c r="M6" s="6">
        <v>2.6029999999999998E-3</v>
      </c>
      <c r="O6">
        <f t="shared" si="21"/>
        <v>1478.8369473886892</v>
      </c>
      <c r="P6">
        <f t="shared" si="22"/>
        <v>73.941847369434456</v>
      </c>
      <c r="Q6" s="4">
        <f t="shared" si="23"/>
        <v>12.5</v>
      </c>
      <c r="R6">
        <f t="shared" si="0"/>
        <v>500000</v>
      </c>
      <c r="S6">
        <f t="shared" si="1"/>
        <v>94.675884958371029</v>
      </c>
      <c r="U6">
        <f t="shared" si="13"/>
        <v>2.6029999999999998E-3</v>
      </c>
      <c r="V6">
        <f t="shared" si="14"/>
        <v>0.01</v>
      </c>
      <c r="W6">
        <f t="shared" si="15"/>
        <v>0.97496468440500006</v>
      </c>
      <c r="X6">
        <f t="shared" si="16"/>
        <v>2.5378330735062152E-3</v>
      </c>
      <c r="Y6">
        <f t="shared" si="17"/>
        <v>9.7496468440500007E-3</v>
      </c>
      <c r="Z6">
        <f t="shared" si="18"/>
        <v>0.96267720448744387</v>
      </c>
      <c r="AB6">
        <f t="shared" si="19"/>
        <v>65.21185681642055</v>
      </c>
      <c r="AC6">
        <f t="shared" si="2"/>
        <v>91.142316264099463</v>
      </c>
      <c r="AE6">
        <f t="shared" si="3"/>
        <v>1423.6426184048885</v>
      </c>
      <c r="AF6">
        <f t="shared" si="4"/>
        <v>-71.182130920244418</v>
      </c>
      <c r="AG6">
        <f t="shared" si="4"/>
        <v>-12.033465056093048</v>
      </c>
      <c r="AH6">
        <f t="shared" si="5"/>
        <v>-1268.9165367531075</v>
      </c>
      <c r="AI6">
        <f t="shared" si="6"/>
        <v>71.510485675443533</v>
      </c>
      <c r="AJ6">
        <f t="shared" si="7"/>
        <v>-25.930459447678913</v>
      </c>
      <c r="AK6">
        <f>G6*SUM(AB6, AE6:AF6)</f>
        <v>99.237064101074537</v>
      </c>
      <c r="AL6">
        <f t="shared" si="8"/>
        <v>144.81709032883916</v>
      </c>
      <c r="AN6">
        <f t="shared" si="9"/>
        <v>1112.8204073715926</v>
      </c>
      <c r="AO6">
        <f t="shared" si="9"/>
        <v>-55.641020368579625</v>
      </c>
      <c r="AP6">
        <f t="shared" si="9"/>
        <v>-9.4062128463232213</v>
      </c>
      <c r="AQ6">
        <f t="shared" si="9"/>
        <v>-991.87548833870642</v>
      </c>
      <c r="AR6">
        <f t="shared" si="9"/>
        <v>55.897685817983273</v>
      </c>
      <c r="AS6">
        <f t="shared" si="9"/>
        <v>-20.269092869831386</v>
      </c>
      <c r="AT6">
        <f t="shared" si="9"/>
        <v>77.570753131184432</v>
      </c>
      <c r="AU6">
        <f t="shared" si="9"/>
        <v>113.19934607933632</v>
      </c>
      <c r="AW6">
        <v>3</v>
      </c>
      <c r="AX6">
        <f>(R6*SUMPRODUCT(K7:$K$23, X7:$X$23)-$AZ$3*SUMPRODUCT(K6:$K$22, W7:$W$23))/Z6</f>
        <v>94.675884958371029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5">
        <f>EconomicRates!C47</f>
        <v>3.5571999999999999E-2</v>
      </c>
      <c r="G7" s="5">
        <f>EconomicRates!D47</f>
        <v>7.0000000000000007E-2</v>
      </c>
      <c r="H7" s="5">
        <f t="shared" si="10"/>
        <v>8.5572000000000009E-2</v>
      </c>
      <c r="I7" s="5">
        <f t="shared" si="11"/>
        <v>1.085572</v>
      </c>
      <c r="J7">
        <f t="shared" si="12"/>
        <v>0.92117335377109955</v>
      </c>
      <c r="K7">
        <f t="shared" si="20"/>
        <v>0.72005466368517301</v>
      </c>
      <c r="L7" s="2">
        <v>4</v>
      </c>
      <c r="M7" s="6">
        <v>2.6080000000000001E-3</v>
      </c>
      <c r="O7">
        <f t="shared" si="21"/>
        <v>1478.8369473886892</v>
      </c>
      <c r="P7">
        <f t="shared" si="22"/>
        <v>73.941847369434456</v>
      </c>
      <c r="Q7" s="4">
        <f t="shared" si="23"/>
        <v>12.5</v>
      </c>
      <c r="R7">
        <f t="shared" si="0"/>
        <v>500000</v>
      </c>
      <c r="S7">
        <f t="shared" si="1"/>
        <v>118.87432452073358</v>
      </c>
      <c r="U7">
        <f t="shared" si="13"/>
        <v>2.6080000000000001E-3</v>
      </c>
      <c r="V7">
        <f t="shared" si="14"/>
        <v>0.01</v>
      </c>
      <c r="W7">
        <f t="shared" si="15"/>
        <v>0.96267720448744387</v>
      </c>
      <c r="X7">
        <f t="shared" si="16"/>
        <v>2.5106621493032537E-3</v>
      </c>
      <c r="Y7">
        <f t="shared" si="17"/>
        <v>9.6267720448744397E-3</v>
      </c>
      <c r="Z7">
        <f t="shared" si="18"/>
        <v>0.9505397702932662</v>
      </c>
      <c r="AB7">
        <f t="shared" si="19"/>
        <v>91.142316264099463</v>
      </c>
      <c r="AC7">
        <f t="shared" si="2"/>
        <v>112.99477312370527</v>
      </c>
      <c r="AE7">
        <f t="shared" si="3"/>
        <v>1405.6933322720397</v>
      </c>
      <c r="AF7">
        <f t="shared" si="4"/>
        <v>-70.284666613601971</v>
      </c>
      <c r="AG7">
        <f t="shared" si="4"/>
        <v>-11.881747128665827</v>
      </c>
      <c r="AH7">
        <f t="shared" si="5"/>
        <v>-1255.3310746516267</v>
      </c>
      <c r="AI7">
        <f t="shared" si="6"/>
        <v>68.19584387814507</v>
      </c>
      <c r="AJ7">
        <f t="shared" si="7"/>
        <v>-21.852456859605809</v>
      </c>
      <c r="AK7">
        <f>G7*SUM(AB7, AE7:AF7)</f>
        <v>99.858568734577617</v>
      </c>
      <c r="AL7">
        <f t="shared" si="8"/>
        <v>146.20195575311686</v>
      </c>
      <c r="AN7">
        <f t="shared" si="9"/>
        <v>1012.1760396136337</v>
      </c>
      <c r="AO7">
        <f t="shared" si="9"/>
        <v>-50.608801980681676</v>
      </c>
      <c r="AP7">
        <f t="shared" si="9"/>
        <v>-8.5555074327237417</v>
      </c>
      <c r="AQ7">
        <f t="shared" si="9"/>
        <v>-903.90699477182386</v>
      </c>
      <c r="AR7">
        <f t="shared" si="9"/>
        <v>49.104735428404311</v>
      </c>
      <c r="AS7">
        <f t="shared" si="9"/>
        <v>-15.734963474738212</v>
      </c>
      <c r="AT7">
        <f t="shared" si="9"/>
        <v>71.903628126259022</v>
      </c>
      <c r="AU7">
        <f t="shared" si="9"/>
        <v>105.27340007992511</v>
      </c>
      <c r="AW7">
        <v>4</v>
      </c>
      <c r="AX7">
        <f>(R7*SUMPRODUCT(K8:$K$23, X8:$X$23)-$AZ$3*SUMPRODUCT(K7:$K$22, W8:$W$23))/Z7</f>
        <v>118.87432452073358</v>
      </c>
    </row>
    <row r="8" spans="1:52" x14ac:dyDescent="0.25">
      <c r="B8" s="2">
        <f>'T.26.04.A'!B8</f>
        <v>100</v>
      </c>
      <c r="C8" s="2">
        <f>'T.26.04.A'!C8</f>
        <v>12.5</v>
      </c>
      <c r="E8">
        <v>2008</v>
      </c>
      <c r="F8" s="5">
        <f>EconomicRates!C48</f>
        <v>3.5571999999999999E-2</v>
      </c>
      <c r="G8" s="5">
        <f>EconomicRates!D48</f>
        <v>7.0000000000000007E-2</v>
      </c>
      <c r="H8" s="5">
        <f t="shared" si="10"/>
        <v>8.5572000000000009E-2</v>
      </c>
      <c r="I8" s="5">
        <f t="shared" si="11"/>
        <v>1.085572</v>
      </c>
      <c r="J8">
        <f t="shared" si="12"/>
        <v>0.92117335377109955</v>
      </c>
      <c r="K8">
        <f t="shared" si="20"/>
        <v>0.66329516944539202</v>
      </c>
      <c r="L8" s="2">
        <v>5</v>
      </c>
      <c r="M8" s="6">
        <v>2.614E-3</v>
      </c>
      <c r="O8">
        <f t="shared" si="21"/>
        <v>1478.8369473886892</v>
      </c>
      <c r="P8">
        <f t="shared" si="22"/>
        <v>73.941847369434456</v>
      </c>
      <c r="Q8" s="4">
        <f t="shared" si="23"/>
        <v>12.5</v>
      </c>
      <c r="R8">
        <f t="shared" si="0"/>
        <v>500000</v>
      </c>
      <c r="S8">
        <f t="shared" si="1"/>
        <v>139.55512035894355</v>
      </c>
      <c r="U8">
        <f t="shared" si="13"/>
        <v>2.614E-3</v>
      </c>
      <c r="V8">
        <f t="shared" si="14"/>
        <v>0.01</v>
      </c>
      <c r="W8">
        <f t="shared" si="15"/>
        <v>0.9505397702932662</v>
      </c>
      <c r="X8">
        <f t="shared" si="16"/>
        <v>2.4847109595465978E-3</v>
      </c>
      <c r="Y8">
        <f t="shared" si="17"/>
        <v>9.5053977029326622E-3</v>
      </c>
      <c r="Z8">
        <f t="shared" si="18"/>
        <v>0.9385496616307869</v>
      </c>
      <c r="AB8">
        <f t="shared" si="19"/>
        <v>112.99477312370527</v>
      </c>
      <c r="AC8">
        <f t="shared" si="2"/>
        <v>130.97941099173022</v>
      </c>
      <c r="AE8">
        <f t="shared" si="3"/>
        <v>1387.9619165787601</v>
      </c>
      <c r="AF8">
        <f t="shared" si="4"/>
        <v>-69.398095828937997</v>
      </c>
      <c r="AG8">
        <f t="shared" si="4"/>
        <v>-11.731870770384836</v>
      </c>
      <c r="AH8">
        <f t="shared" si="5"/>
        <v>-1242.3554797732988</v>
      </c>
      <c r="AI8">
        <f t="shared" si="6"/>
        <v>64.476470206138401</v>
      </c>
      <c r="AJ8">
        <f t="shared" si="7"/>
        <v>-17.984637868024947</v>
      </c>
      <c r="AK8">
        <f t="shared" ref="AK8:AK23" si="24">G8*SUM(AB8:AB8, AE8:AF8)</f>
        <v>100.20910157114692</v>
      </c>
      <c r="AL8">
        <f t="shared" si="8"/>
        <v>146.70093390926036</v>
      </c>
      <c r="AN8">
        <f t="shared" si="9"/>
        <v>920.62843464085972</v>
      </c>
      <c r="AO8">
        <f t="shared" si="9"/>
        <v>-46.031421732042979</v>
      </c>
      <c r="AP8">
        <f t="shared" si="9"/>
        <v>-7.7816932105538514</v>
      </c>
      <c r="AQ8">
        <f t="shared" si="9"/>
        <v>-824.04838846764153</v>
      </c>
      <c r="AR8">
        <f t="shared" si="9"/>
        <v>42.766931230621338</v>
      </c>
      <c r="AS8">
        <f t="shared" si="9"/>
        <v>-11.92912342208562</v>
      </c>
      <c r="AT8">
        <f t="shared" si="9"/>
        <v>66.468213006604387</v>
      </c>
      <c r="AU8">
        <f t="shared" si="9"/>
        <v>97.306020815140101</v>
      </c>
      <c r="AW8">
        <v>5</v>
      </c>
      <c r="AX8">
        <f>(R8*SUMPRODUCT(K9:$K$23, X9:$X$23)-$AZ$3*SUMPRODUCT(K8:$K$22, W9:$W$23))/Z8</f>
        <v>139.55512035894355</v>
      </c>
    </row>
    <row r="9" spans="1:52" x14ac:dyDescent="0.25">
      <c r="A9" t="s">
        <v>39</v>
      </c>
      <c r="C9" s="2">
        <f>'T.26.04.A'!C9</f>
        <v>0.05</v>
      </c>
      <c r="E9">
        <v>2009</v>
      </c>
      <c r="F9" s="5">
        <f>EconomicRates!C49</f>
        <v>3.5571999999999999E-2</v>
      </c>
      <c r="G9" s="5">
        <f>EconomicRates!D49</f>
        <v>7.0000000000000007E-2</v>
      </c>
      <c r="H9" s="5">
        <f t="shared" si="10"/>
        <v>8.5572000000000009E-2</v>
      </c>
      <c r="I9" s="5">
        <f t="shared" si="11"/>
        <v>1.085572</v>
      </c>
      <c r="J9">
        <f t="shared" si="12"/>
        <v>0.92117335377109955</v>
      </c>
      <c r="K9">
        <f t="shared" si="20"/>
        <v>0.61100983577818146</v>
      </c>
      <c r="L9" s="2">
        <v>6</v>
      </c>
      <c r="M9" s="6">
        <v>2.624E-3</v>
      </c>
      <c r="O9">
        <f t="shared" si="21"/>
        <v>1478.8369473886892</v>
      </c>
      <c r="P9">
        <f t="shared" si="22"/>
        <v>73.941847369434456</v>
      </c>
      <c r="Q9" s="4">
        <f t="shared" si="23"/>
        <v>12.5</v>
      </c>
      <c r="R9">
        <f t="shared" si="0"/>
        <v>500000</v>
      </c>
      <c r="S9">
        <f t="shared" si="1"/>
        <v>155.89712865669588</v>
      </c>
      <c r="U9">
        <f t="shared" si="13"/>
        <v>2.624E-3</v>
      </c>
      <c r="V9">
        <f t="shared" si="14"/>
        <v>0.01</v>
      </c>
      <c r="W9">
        <f t="shared" si="15"/>
        <v>0.9385496616307869</v>
      </c>
      <c r="X9">
        <f t="shared" si="16"/>
        <v>2.4627543121191848E-3</v>
      </c>
      <c r="Y9">
        <f t="shared" si="17"/>
        <v>9.3854966163078694E-3</v>
      </c>
      <c r="Z9">
        <f t="shared" si="18"/>
        <v>0.9267014107023599</v>
      </c>
      <c r="AB9">
        <f t="shared" si="19"/>
        <v>130.97941099173022</v>
      </c>
      <c r="AC9">
        <f t="shared" si="2"/>
        <v>144.47008905060738</v>
      </c>
      <c r="AE9">
        <f t="shared" si="3"/>
        <v>1370.4402853438698</v>
      </c>
      <c r="AF9">
        <f t="shared" si="4"/>
        <v>-68.522014267193484</v>
      </c>
      <c r="AG9">
        <f t="shared" si="4"/>
        <v>-11.583767633779498</v>
      </c>
      <c r="AH9">
        <f t="shared" si="5"/>
        <v>-1231.3771560595924</v>
      </c>
      <c r="AI9">
        <f t="shared" si="6"/>
        <v>58.957347383304523</v>
      </c>
      <c r="AJ9">
        <f t="shared" si="7"/>
        <v>-13.490678058877165</v>
      </c>
      <c r="AK9">
        <f t="shared" si="24"/>
        <v>100.30283774478846</v>
      </c>
      <c r="AL9">
        <f t="shared" si="8"/>
        <v>145.76950706921582</v>
      </c>
      <c r="AN9">
        <f t="shared" si="9"/>
        <v>837.35249369176211</v>
      </c>
      <c r="AO9">
        <f t="shared" si="9"/>
        <v>-41.867624684588101</v>
      </c>
      <c r="AP9">
        <f t="shared" si="9"/>
        <v>-7.0777959596082249</v>
      </c>
      <c r="AQ9">
        <f t="shared" si="9"/>
        <v>-752.38355390497566</v>
      </c>
      <c r="AR9">
        <f t="shared" si="9"/>
        <v>36.023519142590096</v>
      </c>
      <c r="AS9">
        <f t="shared" si="9"/>
        <v>-8.2429369852908518</v>
      </c>
      <c r="AT9">
        <f t="shared" si="9"/>
        <v>61.286020418528778</v>
      </c>
      <c r="AU9">
        <f t="shared" si="9"/>
        <v>89.066602575828014</v>
      </c>
      <c r="AW9">
        <v>6</v>
      </c>
      <c r="AX9">
        <f>(R9*SUMPRODUCT(K10:$K$23, X10:$X$23)-$AZ$3*SUMPRODUCT(K9:$K$22, W10:$W$23))/Z9</f>
        <v>155.89712865669588</v>
      </c>
    </row>
    <row r="10" spans="1:52" x14ac:dyDescent="0.25">
      <c r="A10" t="s">
        <v>19</v>
      </c>
      <c r="C10" s="2">
        <f>'T.26.04.A'!C10</f>
        <v>0.01</v>
      </c>
      <c r="E10">
        <v>2010</v>
      </c>
      <c r="F10" s="5">
        <f>EconomicRates!C50</f>
        <v>3.5571999999999999E-2</v>
      </c>
      <c r="G10" s="5">
        <f>EconomicRates!D50</f>
        <v>7.0000000000000007E-2</v>
      </c>
      <c r="H10" s="5">
        <f t="shared" si="10"/>
        <v>8.5572000000000009E-2</v>
      </c>
      <c r="I10" s="5">
        <f t="shared" si="11"/>
        <v>1.085572</v>
      </c>
      <c r="J10">
        <f t="shared" si="12"/>
        <v>0.92117335377109955</v>
      </c>
      <c r="K10">
        <f t="shared" si="20"/>
        <v>0.5628459796109162</v>
      </c>
      <c r="L10" s="2">
        <v>7</v>
      </c>
      <c r="M10" s="6">
        <v>2.6350000000000002E-3</v>
      </c>
      <c r="O10">
        <f t="shared" si="21"/>
        <v>1478.8369473886892</v>
      </c>
      <c r="P10">
        <f t="shared" si="22"/>
        <v>73.941847369434456</v>
      </c>
      <c r="Q10" s="4">
        <f t="shared" si="23"/>
        <v>12.5</v>
      </c>
      <c r="R10">
        <f t="shared" si="0"/>
        <v>500000</v>
      </c>
      <c r="S10">
        <f t="shared" si="1"/>
        <v>168.16717973840565</v>
      </c>
      <c r="U10">
        <f t="shared" si="13"/>
        <v>2.6350000000000002E-3</v>
      </c>
      <c r="V10">
        <f t="shared" si="14"/>
        <v>0.01</v>
      </c>
      <c r="W10">
        <f t="shared" si="15"/>
        <v>0.9267014107023599</v>
      </c>
      <c r="X10">
        <f t="shared" si="16"/>
        <v>2.4418582172007187E-3</v>
      </c>
      <c r="Y10">
        <f t="shared" si="17"/>
        <v>9.2670141070235988E-3</v>
      </c>
      <c r="Z10">
        <f t="shared" si="18"/>
        <v>0.91499253837813566</v>
      </c>
      <c r="AB10">
        <f t="shared" si="19"/>
        <v>144.47008905060738</v>
      </c>
      <c r="AC10">
        <f t="shared" si="2"/>
        <v>153.87171466073596</v>
      </c>
      <c r="AE10">
        <f t="shared" si="3"/>
        <v>1353.1247723385502</v>
      </c>
      <c r="AF10">
        <f t="shared" si="4"/>
        <v>-67.65623861692751</v>
      </c>
      <c r="AG10">
        <f t="shared" si="4"/>
        <v>-11.437406729726696</v>
      </c>
      <c r="AH10">
        <f t="shared" si="5"/>
        <v>-1220.9291086003593</v>
      </c>
      <c r="AI10">
        <f t="shared" si="6"/>
        <v>53.102018391536603</v>
      </c>
      <c r="AJ10">
        <f t="shared" si="7"/>
        <v>-9.4016256101285762</v>
      </c>
      <c r="AK10">
        <f t="shared" si="24"/>
        <v>100.0957035940561</v>
      </c>
      <c r="AL10">
        <f t="shared" si="8"/>
        <v>143.79609637546412</v>
      </c>
      <c r="AN10">
        <f t="shared" si="9"/>
        <v>761.60083802268923</v>
      </c>
      <c r="AO10">
        <f t="shared" si="9"/>
        <v>-38.080041901134464</v>
      </c>
      <c r="AP10">
        <f t="shared" si="9"/>
        <v>-6.4374983950015077</v>
      </c>
      <c r="AQ10">
        <f t="shared" si="9"/>
        <v>-687.1950401656519</v>
      </c>
      <c r="AR10">
        <f t="shared" si="9"/>
        <v>29.888257560901309</v>
      </c>
      <c r="AS10">
        <f t="shared" si="9"/>
        <v>-5.2916671764678966</v>
      </c>
      <c r="AT10">
        <f t="shared" si="9"/>
        <v>56.338464344240414</v>
      </c>
      <c r="AU10">
        <f t="shared" si="9"/>
        <v>80.935054728673819</v>
      </c>
      <c r="AW10">
        <v>7</v>
      </c>
      <c r="AX10">
        <f>(R10*SUMPRODUCT(K11:$K$23, X11:$X$23)-$AZ$3*SUMPRODUCT(K10:$K$22, W11:$W$23))/Z10</f>
        <v>168.16717973840565</v>
      </c>
    </row>
    <row r="11" spans="1:52" x14ac:dyDescent="0.25">
      <c r="A11" t="s">
        <v>33</v>
      </c>
      <c r="C11" s="7">
        <f>AU25</f>
        <v>1.8132162438178057E-12</v>
      </c>
      <c r="E11">
        <v>2011</v>
      </c>
      <c r="F11" s="5">
        <f>EconomicRates!C51</f>
        <v>3.5571999999999999E-2</v>
      </c>
      <c r="G11" s="5">
        <f>EconomicRates!D51</f>
        <v>7.0000000000000007E-2</v>
      </c>
      <c r="H11" s="5">
        <f t="shared" si="10"/>
        <v>8.5572000000000009E-2</v>
      </c>
      <c r="I11" s="5">
        <f t="shared" si="11"/>
        <v>1.085572</v>
      </c>
      <c r="J11">
        <f t="shared" si="12"/>
        <v>0.92117335377109955</v>
      </c>
      <c r="K11">
        <f t="shared" si="20"/>
        <v>0.51847871869476758</v>
      </c>
      <c r="L11" s="2">
        <v>8</v>
      </c>
      <c r="M11" s="6">
        <v>2.647E-3</v>
      </c>
      <c r="O11">
        <f t="shared" si="21"/>
        <v>1478.8369473886892</v>
      </c>
      <c r="P11">
        <f t="shared" si="22"/>
        <v>73.941847369434456</v>
      </c>
      <c r="Q11" s="4">
        <f t="shared" si="23"/>
        <v>12.5</v>
      </c>
      <c r="R11">
        <f t="shared" si="0"/>
        <v>500000</v>
      </c>
      <c r="S11">
        <f t="shared" si="1"/>
        <v>176.6357619497019</v>
      </c>
      <c r="U11">
        <f t="shared" si="13"/>
        <v>2.647E-3</v>
      </c>
      <c r="V11">
        <f t="shared" si="14"/>
        <v>0.01</v>
      </c>
      <c r="W11">
        <f t="shared" si="15"/>
        <v>0.91499253837813566</v>
      </c>
      <c r="X11">
        <f t="shared" si="16"/>
        <v>2.4219852490869253E-3</v>
      </c>
      <c r="Y11">
        <f t="shared" si="17"/>
        <v>9.1499253837813571E-3</v>
      </c>
      <c r="Z11">
        <f t="shared" si="18"/>
        <v>0.90342062774526743</v>
      </c>
      <c r="AB11">
        <f t="shared" si="19"/>
        <v>153.87171466073596</v>
      </c>
      <c r="AC11">
        <f t="shared" si="2"/>
        <v>159.57639094286333</v>
      </c>
      <c r="AE11">
        <f t="shared" si="3"/>
        <v>1336.0118033427846</v>
      </c>
      <c r="AF11">
        <f t="shared" si="4"/>
        <v>-66.800590167139234</v>
      </c>
      <c r="AG11">
        <f t="shared" si="4"/>
        <v>-11.292757846815842</v>
      </c>
      <c r="AH11">
        <f t="shared" si="5"/>
        <v>-1210.9926245434626</v>
      </c>
      <c r="AI11">
        <f t="shared" si="6"/>
        <v>46.92583078536677</v>
      </c>
      <c r="AJ11">
        <f t="shared" si="7"/>
        <v>-5.704676282127366</v>
      </c>
      <c r="AK11">
        <f t="shared" si="24"/>
        <v>99.615804948546696</v>
      </c>
      <c r="AL11">
        <f t="shared" si="8"/>
        <v>140.8369594517861</v>
      </c>
      <c r="AN11">
        <f t="shared" si="9"/>
        <v>692.69368795825278</v>
      </c>
      <c r="AO11">
        <f t="shared" si="9"/>
        <v>-34.634684397912643</v>
      </c>
      <c r="AP11">
        <f t="shared" si="9"/>
        <v>-5.85505461894736</v>
      </c>
      <c r="AQ11">
        <f t="shared" si="9"/>
        <v>-627.87390432210827</v>
      </c>
      <c r="AR11">
        <f t="shared" si="9"/>
        <v>24.330044619284443</v>
      </c>
      <c r="AS11">
        <f t="shared" si="9"/>
        <v>-2.9577532493258274</v>
      </c>
      <c r="AT11">
        <f t="shared" si="9"/>
        <v>51.64867491147038</v>
      </c>
      <c r="AU11">
        <f t="shared" si="9"/>
        <v>73.020966281428997</v>
      </c>
      <c r="AW11">
        <v>8</v>
      </c>
      <c r="AX11">
        <f>(R11*SUMPRODUCT(K12:$K$23, X12:$X$23)-$AZ$3*SUMPRODUCT(K11:$K$22, W12:$W$23))/Z11</f>
        <v>176.6357619497019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f>EconomicRates!C52</f>
        <v>3.5571999999999999E-2</v>
      </c>
      <c r="G12" s="5">
        <f>EconomicRates!D52</f>
        <v>7.0000000000000007E-2</v>
      </c>
      <c r="H12" s="5">
        <f t="shared" si="10"/>
        <v>8.5572000000000009E-2</v>
      </c>
      <c r="I12" s="5">
        <f t="shared" si="11"/>
        <v>1.085572</v>
      </c>
      <c r="J12">
        <f t="shared" si="12"/>
        <v>0.92117335377109955</v>
      </c>
      <c r="K12">
        <f t="shared" si="20"/>
        <v>0.47760878015900154</v>
      </c>
      <c r="L12" s="2">
        <v>9</v>
      </c>
      <c r="M12" s="6">
        <v>2.6610000000000002E-3</v>
      </c>
      <c r="O12">
        <f t="shared" si="21"/>
        <v>1478.8369473886892</v>
      </c>
      <c r="P12">
        <f t="shared" si="22"/>
        <v>73.941847369434456</v>
      </c>
      <c r="Q12" s="4">
        <f t="shared" si="23"/>
        <v>12.5</v>
      </c>
      <c r="R12">
        <f t="shared" si="0"/>
        <v>500000</v>
      </c>
      <c r="S12">
        <f t="shared" si="1"/>
        <v>181.33155087903287</v>
      </c>
      <c r="U12">
        <f t="shared" si="13"/>
        <v>2.6610000000000002E-3</v>
      </c>
      <c r="V12">
        <f t="shared" si="14"/>
        <v>0.01</v>
      </c>
      <c r="W12">
        <f t="shared" si="15"/>
        <v>0.90342062774526743</v>
      </c>
      <c r="X12">
        <f t="shared" si="16"/>
        <v>2.4040022904301566E-3</v>
      </c>
      <c r="Y12">
        <f t="shared" si="17"/>
        <v>9.0342062774526749E-3</v>
      </c>
      <c r="Z12">
        <f t="shared" si="18"/>
        <v>0.89198241917738463</v>
      </c>
      <c r="AB12">
        <f t="shared" si="19"/>
        <v>159.57639094286333</v>
      </c>
      <c r="AC12">
        <f t="shared" si="2"/>
        <v>161.74455542626674</v>
      </c>
      <c r="AE12">
        <f t="shared" si="3"/>
        <v>1319.0965579006615</v>
      </c>
      <c r="AF12">
        <f t="shared" si="4"/>
        <v>-65.954827895033077</v>
      </c>
      <c r="AG12">
        <f t="shared" si="4"/>
        <v>-11.149780239717307</v>
      </c>
      <c r="AH12">
        <f t="shared" si="5"/>
        <v>-1202.0011452150784</v>
      </c>
      <c r="AI12">
        <f t="shared" si="6"/>
        <v>39.990804550832763</v>
      </c>
      <c r="AJ12">
        <f t="shared" si="7"/>
        <v>-2.1681644834034159</v>
      </c>
      <c r="AK12">
        <f t="shared" si="24"/>
        <v>98.890268466394431</v>
      </c>
      <c r="AL12">
        <f t="shared" si="8"/>
        <v>136.71290853382379</v>
      </c>
      <c r="AN12">
        <f t="shared" si="9"/>
        <v>630.01209793087276</v>
      </c>
      <c r="AO12">
        <f t="shared" si="9"/>
        <v>-31.500604896543635</v>
      </c>
      <c r="AP12">
        <f t="shared" si="9"/>
        <v>-5.3252329393323228</v>
      </c>
      <c r="AQ12">
        <f t="shared" si="9"/>
        <v>-574.08630071589641</v>
      </c>
      <c r="AR12">
        <f t="shared" si="9"/>
        <v>19.099959379100284</v>
      </c>
      <c r="AS12">
        <f t="shared" si="9"/>
        <v>-1.0355343941023771</v>
      </c>
      <c r="AT12">
        <f t="shared" si="9"/>
        <v>47.230860491830818</v>
      </c>
      <c r="AU12">
        <f t="shared" si="9"/>
        <v>65.295285476828738</v>
      </c>
      <c r="AW12">
        <v>9</v>
      </c>
      <c r="AX12">
        <f>(R12*SUMPRODUCT(K13:$K$23, X13:$X$23)-$AZ$3*SUMPRODUCT(K12:$K$22, W13:$W$23))/Z12</f>
        <v>181.33155087903287</v>
      </c>
    </row>
    <row r="13" spans="1:52" x14ac:dyDescent="0.25">
      <c r="E13">
        <v>2013</v>
      </c>
      <c r="F13" s="5">
        <f>EconomicRates!C53</f>
        <v>3.5571999999999999E-2</v>
      </c>
      <c r="G13" s="5">
        <f>EconomicRates!D53</f>
        <v>7.0000000000000007E-2</v>
      </c>
      <c r="H13" s="5">
        <f t="shared" si="10"/>
        <v>8.5572000000000009E-2</v>
      </c>
      <c r="I13" s="5">
        <f t="shared" si="11"/>
        <v>1.085572</v>
      </c>
      <c r="J13">
        <f t="shared" si="12"/>
        <v>0.92117335377109955</v>
      </c>
      <c r="K13">
        <f t="shared" si="20"/>
        <v>0.43996048180959124</v>
      </c>
      <c r="L13" s="2">
        <v>10</v>
      </c>
      <c r="M13" s="6">
        <v>2.676E-3</v>
      </c>
      <c r="O13">
        <f t="shared" si="21"/>
        <v>1478.8369473886892</v>
      </c>
      <c r="P13">
        <f t="shared" si="22"/>
        <v>73.941847369434456</v>
      </c>
      <c r="Q13" s="4">
        <f t="shared" si="23"/>
        <v>12.5</v>
      </c>
      <c r="R13">
        <f t="shared" si="0"/>
        <v>500000</v>
      </c>
      <c r="S13">
        <f t="shared" si="1"/>
        <v>182.55670621457256</v>
      </c>
      <c r="U13">
        <f t="shared" si="13"/>
        <v>2.676E-3</v>
      </c>
      <c r="V13">
        <f t="shared" si="14"/>
        <v>0.01</v>
      </c>
      <c r="W13">
        <f t="shared" si="15"/>
        <v>0.89198241917738463</v>
      </c>
      <c r="X13">
        <f t="shared" si="16"/>
        <v>2.3869449537186811E-3</v>
      </c>
      <c r="Y13">
        <f t="shared" si="17"/>
        <v>8.9198241917738466E-3</v>
      </c>
      <c r="Z13">
        <f t="shared" si="18"/>
        <v>0.88067565003189208</v>
      </c>
      <c r="AB13">
        <f t="shared" si="19"/>
        <v>161.74455542626674</v>
      </c>
      <c r="AC13">
        <f t="shared" si="2"/>
        <v>160.77324591319984</v>
      </c>
      <c r="AE13">
        <f t="shared" si="3"/>
        <v>1302.3756899327129</v>
      </c>
      <c r="AF13">
        <f t="shared" si="4"/>
        <v>-65.118784496635641</v>
      </c>
      <c r="AG13">
        <f t="shared" si="4"/>
        <v>-11.00844562539865</v>
      </c>
      <c r="AH13">
        <f t="shared" si="5"/>
        <v>-1193.4724768593405</v>
      </c>
      <c r="AI13">
        <f t="shared" si="6"/>
        <v>32.775982951337937</v>
      </c>
      <c r="AJ13">
        <f t="shared" si="7"/>
        <v>0.97130951306689894</v>
      </c>
      <c r="AK13">
        <f t="shared" si="24"/>
        <v>97.93010226036408</v>
      </c>
      <c r="AL13">
        <f t="shared" si="8"/>
        <v>131.67739472476893</v>
      </c>
      <c r="AN13">
        <f t="shared" si="9"/>
        <v>572.9938360398952</v>
      </c>
      <c r="AO13">
        <f t="shared" si="9"/>
        <v>-28.649691801994756</v>
      </c>
      <c r="AP13">
        <f t="shared" si="9"/>
        <v>-4.8432810413250769</v>
      </c>
      <c r="AQ13">
        <f t="shared" si="9"/>
        <v>-525.08072594552175</v>
      </c>
      <c r="AR13">
        <f t="shared" si="9"/>
        <v>14.420137251053587</v>
      </c>
      <c r="AS13">
        <f t="shared" si="9"/>
        <v>0.42733780135515231</v>
      </c>
      <c r="AT13">
        <f t="shared" si="9"/>
        <v>43.085374974132321</v>
      </c>
      <c r="AU13">
        <f t="shared" si="9"/>
        <v>57.932850026541068</v>
      </c>
      <c r="AW13">
        <v>10</v>
      </c>
      <c r="AX13">
        <f>(R13*SUMPRODUCT(K14:$K$23, X14:$X$23)-$AZ$3*SUMPRODUCT(K13:$K$22, W14:$W$23))/Z13</f>
        <v>182.55670621457256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10"/>
        <v>8.5572000000000009E-2</v>
      </c>
      <c r="I14" s="5">
        <f t="shared" si="11"/>
        <v>1.085572</v>
      </c>
      <c r="J14">
        <f t="shared" si="12"/>
        <v>0.92117335377109955</v>
      </c>
      <c r="K14">
        <f t="shared" si="20"/>
        <v>0.40527987255529002</v>
      </c>
      <c r="L14" s="2">
        <v>11</v>
      </c>
      <c r="M14" s="6">
        <v>2.6930000000000001E-3</v>
      </c>
      <c r="O14">
        <f t="shared" si="21"/>
        <v>1478.8369473886892</v>
      </c>
      <c r="P14">
        <f t="shared" si="22"/>
        <v>73.941847369434456</v>
      </c>
      <c r="Q14" s="4">
        <f t="shared" si="23"/>
        <v>12.5</v>
      </c>
      <c r="R14">
        <f t="shared" si="0"/>
        <v>500000</v>
      </c>
      <c r="S14">
        <f t="shared" si="1"/>
        <v>180.39852933182286</v>
      </c>
      <c r="U14">
        <f t="shared" si="13"/>
        <v>2.6930000000000001E-3</v>
      </c>
      <c r="V14">
        <f t="shared" si="14"/>
        <v>0.01</v>
      </c>
      <c r="W14">
        <f t="shared" si="15"/>
        <v>0.88067565003189208</v>
      </c>
      <c r="X14">
        <f t="shared" si="16"/>
        <v>2.3716595255358856E-3</v>
      </c>
      <c r="Y14">
        <f t="shared" si="17"/>
        <v>8.8067565003189206E-3</v>
      </c>
      <c r="Z14">
        <f t="shared" si="18"/>
        <v>0.86949723400603729</v>
      </c>
      <c r="AB14">
        <f t="shared" si="19"/>
        <v>160.77324591319984</v>
      </c>
      <c r="AC14">
        <f t="shared" si="2"/>
        <v>156.85602227277695</v>
      </c>
      <c r="AE14">
        <f t="shared" si="3"/>
        <v>1285.8446353003969</v>
      </c>
      <c r="AF14">
        <f t="shared" si="4"/>
        <v>-64.292231765019849</v>
      </c>
      <c r="AG14">
        <f t="shared" si="4"/>
        <v>-10.868715425075466</v>
      </c>
      <c r="AH14">
        <f t="shared" si="5"/>
        <v>-1185.8297627679428</v>
      </c>
      <c r="AI14">
        <f t="shared" si="6"/>
        <v>24.853925342358934</v>
      </c>
      <c r="AJ14">
        <f t="shared" si="7"/>
        <v>3.9172236404228897</v>
      </c>
      <c r="AK14">
        <f t="shared" si="24"/>
        <v>96.762795461400401</v>
      </c>
      <c r="AL14">
        <f t="shared" si="8"/>
        <v>125.53394444418223</v>
      </c>
      <c r="AN14">
        <f t="shared" si="9"/>
        <v>521.12694992044828</v>
      </c>
      <c r="AO14">
        <f t="shared" si="9"/>
        <v>-26.056347496022415</v>
      </c>
      <c r="AP14">
        <f t="shared" si="9"/>
        <v>-4.4048716023142997</v>
      </c>
      <c r="AQ14">
        <f t="shared" si="9"/>
        <v>-480.59293512686168</v>
      </c>
      <c r="AR14">
        <f t="shared" si="9"/>
        <v>10.072795695249923</v>
      </c>
      <c r="AS14">
        <f t="shared" si="9"/>
        <v>1.5875718977611579</v>
      </c>
      <c r="AT14">
        <f t="shared" si="9"/>
        <v>39.216013412689954</v>
      </c>
      <c r="AU14">
        <f t="shared" si="9"/>
        <v>50.876381005701028</v>
      </c>
      <c r="AW14">
        <v>11</v>
      </c>
      <c r="AX14">
        <f>(R14*SUMPRODUCT(K15:$K$23, X15:$X$23)-$AZ$3*SUMPRODUCT(K14:$K$22, W15:$W$23))/Z14</f>
        <v>180.39852933182286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10"/>
        <v>8.5572000000000009E-2</v>
      </c>
      <c r="I15" s="5">
        <f t="shared" si="11"/>
        <v>1.085572</v>
      </c>
      <c r="J15">
        <f t="shared" si="12"/>
        <v>0.92117335377109955</v>
      </c>
      <c r="K15">
        <f t="shared" si="20"/>
        <v>0.37333301941768032</v>
      </c>
      <c r="L15" s="2">
        <v>12</v>
      </c>
      <c r="M15" s="6">
        <v>2.7169999999999998E-3</v>
      </c>
      <c r="O15">
        <f t="shared" si="21"/>
        <v>1478.8369473886892</v>
      </c>
      <c r="P15">
        <f t="shared" si="22"/>
        <v>73.941847369434456</v>
      </c>
      <c r="Q15" s="4">
        <f t="shared" si="23"/>
        <v>12.5</v>
      </c>
      <c r="R15">
        <f t="shared" si="0"/>
        <v>500000</v>
      </c>
      <c r="S15">
        <f t="shared" si="1"/>
        <v>174.03437177361511</v>
      </c>
      <c r="U15">
        <f t="shared" si="13"/>
        <v>2.7169999999999998E-3</v>
      </c>
      <c r="V15">
        <f t="shared" si="14"/>
        <v>0.01</v>
      </c>
      <c r="W15">
        <f t="shared" si="15"/>
        <v>0.86949723400603729</v>
      </c>
      <c r="X15">
        <f t="shared" si="16"/>
        <v>2.3624239847944029E-3</v>
      </c>
      <c r="Y15">
        <f t="shared" si="17"/>
        <v>8.6949723400603727E-3</v>
      </c>
      <c r="Z15">
        <f t="shared" si="18"/>
        <v>0.85843983768118259</v>
      </c>
      <c r="AB15">
        <f t="shared" si="19"/>
        <v>156.85602227277695</v>
      </c>
      <c r="AC15">
        <f t="shared" si="2"/>
        <v>149.39803785628874</v>
      </c>
      <c r="AE15">
        <f t="shared" si="3"/>
        <v>1269.4925490732819</v>
      </c>
      <c r="AF15">
        <f t="shared" si="4"/>
        <v>-63.474627453664091</v>
      </c>
      <c r="AG15">
        <f t="shared" si="4"/>
        <v>-10.730497971014783</v>
      </c>
      <c r="AH15">
        <f t="shared" si="5"/>
        <v>-1181.2119923972014</v>
      </c>
      <c r="AI15">
        <f t="shared" si="6"/>
        <v>14.075431251401596</v>
      </c>
      <c r="AJ15">
        <f t="shared" si="7"/>
        <v>7.4579844164882161</v>
      </c>
      <c r="AK15">
        <f t="shared" si="24"/>
        <v>95.401176072467635</v>
      </c>
      <c r="AL15">
        <f t="shared" si="8"/>
        <v>116.93459174035745</v>
      </c>
      <c r="AN15">
        <f t="shared" si="9"/>
        <v>473.94348647377603</v>
      </c>
      <c r="AO15">
        <f t="shared" si="9"/>
        <v>-23.697174323688802</v>
      </c>
      <c r="AP15">
        <f t="shared" si="9"/>
        <v>-4.0060492073742413</v>
      </c>
      <c r="AQ15">
        <f t="shared" si="9"/>
        <v>-440.98543969402124</v>
      </c>
      <c r="AR15">
        <f t="shared" si="9"/>
        <v>5.2548232486917366</v>
      </c>
      <c r="AS15">
        <f t="shared" si="9"/>
        <v>2.7843118409775522</v>
      </c>
      <c r="AT15">
        <f t="shared" si="9"/>
        <v>35.616409119132101</v>
      </c>
      <c r="AU15">
        <f t="shared" si="9"/>
        <v>43.655544208801388</v>
      </c>
      <c r="AW15">
        <v>12</v>
      </c>
      <c r="AX15">
        <f>(R15*SUMPRODUCT(K16:$K$23, X16:$X$23)-$AZ$3*SUMPRODUCT(K15:$K$22, W16:$W$23))/Z15</f>
        <v>174.03437177361511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10"/>
        <v>8.5572000000000009E-2</v>
      </c>
      <c r="I16" s="5">
        <f t="shared" si="11"/>
        <v>1.085572</v>
      </c>
      <c r="J16">
        <f t="shared" si="12"/>
        <v>0.92117335377109955</v>
      </c>
      <c r="K16">
        <f t="shared" si="20"/>
        <v>0.34390442957047562</v>
      </c>
      <c r="L16" s="2">
        <v>13</v>
      </c>
      <c r="M16" s="6">
        <v>2.745E-3</v>
      </c>
      <c r="O16">
        <f t="shared" si="21"/>
        <v>1478.8369473886892</v>
      </c>
      <c r="P16">
        <f t="shared" si="22"/>
        <v>73.941847369434456</v>
      </c>
      <c r="Q16" s="4">
        <f t="shared" si="23"/>
        <v>12.5</v>
      </c>
      <c r="R16">
        <f t="shared" si="0"/>
        <v>500000</v>
      </c>
      <c r="S16">
        <f t="shared" si="1"/>
        <v>163.40102713038198</v>
      </c>
      <c r="U16">
        <f t="shared" si="13"/>
        <v>2.745E-3</v>
      </c>
      <c r="V16">
        <f t="shared" si="14"/>
        <v>0.01</v>
      </c>
      <c r="W16">
        <f t="shared" si="15"/>
        <v>0.85843983768118259</v>
      </c>
      <c r="X16">
        <f t="shared" si="16"/>
        <v>2.3564173544348465E-3</v>
      </c>
      <c r="Y16">
        <f t="shared" si="17"/>
        <v>8.5843983768118266E-3</v>
      </c>
      <c r="Z16">
        <f t="shared" si="18"/>
        <v>0.84749902194993598</v>
      </c>
      <c r="AB16">
        <f t="shared" si="19"/>
        <v>149.39803785628874</v>
      </c>
      <c r="AC16">
        <f t="shared" si="2"/>
        <v>138.48221067861368</v>
      </c>
      <c r="AE16">
        <f t="shared" si="3"/>
        <v>1253.3128665353429</v>
      </c>
      <c r="AF16">
        <f t="shared" si="4"/>
        <v>-62.665643326767146</v>
      </c>
      <c r="AG16">
        <f t="shared" si="4"/>
        <v>-10.593737774374199</v>
      </c>
      <c r="AH16">
        <f t="shared" si="5"/>
        <v>-1178.2086772174232</v>
      </c>
      <c r="AI16">
        <f t="shared" si="6"/>
        <v>1.8448082167783468</v>
      </c>
      <c r="AJ16">
        <f t="shared" si="7"/>
        <v>10.915827177675055</v>
      </c>
      <c r="AK16">
        <f t="shared" si="24"/>
        <v>93.803168274540525</v>
      </c>
      <c r="AL16">
        <f t="shared" si="8"/>
        <v>106.56380366899393</v>
      </c>
      <c r="AN16">
        <f t="shared" si="9"/>
        <v>431.01984643917473</v>
      </c>
      <c r="AO16">
        <f t="shared" si="9"/>
        <v>-21.550992321958738</v>
      </c>
      <c r="AP16">
        <f t="shared" si="9"/>
        <v>-3.643233346315359</v>
      </c>
      <c r="AQ16">
        <f t="shared" si="9"/>
        <v>-405.19118305344256</v>
      </c>
      <c r="AR16">
        <f t="shared" si="9"/>
        <v>0.63443771745808375</v>
      </c>
      <c r="AS16">
        <f t="shared" si="9"/>
        <v>3.7540013188282346</v>
      </c>
      <c r="AT16">
        <f t="shared" si="9"/>
        <v>32.259325077359193</v>
      </c>
      <c r="AU16">
        <f t="shared" si="9"/>
        <v>36.647764113645515</v>
      </c>
      <c r="AW16">
        <v>13</v>
      </c>
      <c r="AX16">
        <f>(R16*SUMPRODUCT(K17:$K$23, X17:$X$23)-$AZ$3*SUMPRODUCT(K16:$K$22, W17:$W$23))/Z16</f>
        <v>163.40102713038198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10"/>
        <v>8.5572000000000009E-2</v>
      </c>
      <c r="I17" s="5">
        <f t="shared" si="11"/>
        <v>1.085572</v>
      </c>
      <c r="J17">
        <f t="shared" si="12"/>
        <v>0.92117335377109955</v>
      </c>
      <c r="K17">
        <f t="shared" si="20"/>
        <v>0.31679559676417191</v>
      </c>
      <c r="L17" s="2">
        <v>14</v>
      </c>
      <c r="M17" s="6">
        <v>2.7729999999999999E-3</v>
      </c>
      <c r="O17">
        <f t="shared" si="21"/>
        <v>1478.8369473886892</v>
      </c>
      <c r="P17">
        <f t="shared" si="22"/>
        <v>73.941847369434456</v>
      </c>
      <c r="Q17" s="4">
        <f t="shared" si="23"/>
        <v>12.5</v>
      </c>
      <c r="R17">
        <f t="shared" si="0"/>
        <v>500000</v>
      </c>
      <c r="S17">
        <f t="shared" si="1"/>
        <v>149.15753829873802</v>
      </c>
      <c r="U17">
        <f t="shared" si="13"/>
        <v>2.7729999999999999E-3</v>
      </c>
      <c r="V17">
        <f t="shared" si="14"/>
        <v>0.01</v>
      </c>
      <c r="W17">
        <f t="shared" si="15"/>
        <v>0.84749902194993598</v>
      </c>
      <c r="X17">
        <f t="shared" si="16"/>
        <v>2.3501147878671725E-3</v>
      </c>
      <c r="Y17">
        <f t="shared" si="17"/>
        <v>8.4749902194993596E-3</v>
      </c>
      <c r="Z17">
        <f t="shared" si="18"/>
        <v>0.83667391694256943</v>
      </c>
      <c r="AB17">
        <f t="shared" si="19"/>
        <v>138.48221067861368</v>
      </c>
      <c r="AC17">
        <f t="shared" si="2"/>
        <v>124.79622180991645</v>
      </c>
      <c r="AE17">
        <f t="shared" si="3"/>
        <v>1237.3043012910871</v>
      </c>
      <c r="AF17">
        <f t="shared" si="4"/>
        <v>-61.865215064554349</v>
      </c>
      <c r="AG17">
        <f t="shared" si="4"/>
        <v>-10.458423961782119</v>
      </c>
      <c r="AH17">
        <f t="shared" si="5"/>
        <v>-1175.0573939335861</v>
      </c>
      <c r="AI17">
        <f t="shared" si="6"/>
        <v>-10.076731668835464</v>
      </c>
      <c r="AJ17">
        <f t="shared" si="7"/>
        <v>13.685988868697237</v>
      </c>
      <c r="AK17">
        <f t="shared" si="24"/>
        <v>91.974490783360253</v>
      </c>
      <c r="AL17">
        <f t="shared" si="8"/>
        <v>95.583747983222025</v>
      </c>
      <c r="AN17">
        <f t="shared" si="9"/>
        <v>391.9725545063867</v>
      </c>
      <c r="AO17">
        <f t="shared" si="9"/>
        <v>-19.598627725319332</v>
      </c>
      <c r="AP17">
        <f t="shared" si="9"/>
        <v>-3.3131826601854812</v>
      </c>
      <c r="AQ17">
        <f t="shared" si="9"/>
        <v>-372.25300834334303</v>
      </c>
      <c r="AR17">
        <f t="shared" si="9"/>
        <v>-3.1922642224611608</v>
      </c>
      <c r="AS17">
        <f t="shared" si="9"/>
        <v>4.3356610109667555</v>
      </c>
      <c r="AT17">
        <f t="shared" si="9"/>
        <v>29.137113694795438</v>
      </c>
      <c r="AU17">
        <f t="shared" si="9"/>
        <v>30.280510483301033</v>
      </c>
      <c r="AW17">
        <v>14</v>
      </c>
      <c r="AX17">
        <f>(R17*SUMPRODUCT(K18:$K$23, X18:$X$23)-$AZ$3*SUMPRODUCT(K17:$K$22, W18:$W$23))/Z17</f>
        <v>149.15753829873802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10"/>
        <v>8.5572000000000009E-2</v>
      </c>
      <c r="I18" s="5">
        <f t="shared" si="11"/>
        <v>1.085572</v>
      </c>
      <c r="J18">
        <f t="shared" si="12"/>
        <v>0.92117335377109955</v>
      </c>
      <c r="K18">
        <f t="shared" si="20"/>
        <v>0.29182366233116913</v>
      </c>
      <c r="L18" s="2">
        <v>15</v>
      </c>
      <c r="M18" s="6">
        <v>2.8019999999999998E-3</v>
      </c>
      <c r="O18">
        <f t="shared" si="21"/>
        <v>1478.8369473886892</v>
      </c>
      <c r="P18">
        <f t="shared" si="22"/>
        <v>73.941847369434456</v>
      </c>
      <c r="Q18" s="4">
        <f t="shared" si="23"/>
        <v>12.5</v>
      </c>
      <c r="R18">
        <f t="shared" si="0"/>
        <v>500000</v>
      </c>
      <c r="S18">
        <f t="shared" si="1"/>
        <v>131.73685852256537</v>
      </c>
      <c r="U18">
        <f t="shared" si="13"/>
        <v>2.8019999999999998E-3</v>
      </c>
      <c r="V18">
        <f t="shared" si="14"/>
        <v>0.01</v>
      </c>
      <c r="W18">
        <f t="shared" si="15"/>
        <v>0.83667391694256943</v>
      </c>
      <c r="X18">
        <f t="shared" si="16"/>
        <v>2.3443603152730795E-3</v>
      </c>
      <c r="Y18">
        <f t="shared" si="17"/>
        <v>8.3667391694256937E-3</v>
      </c>
      <c r="Z18">
        <f t="shared" si="18"/>
        <v>0.8259628174578707</v>
      </c>
      <c r="AB18">
        <f t="shared" si="19"/>
        <v>124.79622180991645</v>
      </c>
      <c r="AC18">
        <f t="shared" si="2"/>
        <v>108.809746828347</v>
      </c>
      <c r="AE18">
        <f t="shared" si="3"/>
        <v>1221.4643316259587</v>
      </c>
      <c r="AF18">
        <f t="shared" si="4"/>
        <v>-61.073216581297928</v>
      </c>
      <c r="AG18">
        <f t="shared" si="4"/>
        <v>-10.324535218223383</v>
      </c>
      <c r="AH18">
        <f t="shared" si="5"/>
        <v>-1172.1801576365397</v>
      </c>
      <c r="AI18">
        <f t="shared" si="6"/>
        <v>-22.113577810102242</v>
      </c>
      <c r="AJ18">
        <f t="shared" si="7"/>
        <v>15.986474981569444</v>
      </c>
      <c r="AK18">
        <f t="shared" si="24"/>
        <v>89.963113579820416</v>
      </c>
      <c r="AL18">
        <f t="shared" si="8"/>
        <v>83.836010751287617</v>
      </c>
      <c r="AN18">
        <f t="shared" si="9"/>
        <v>356.45219466198097</v>
      </c>
      <c r="AO18">
        <f t="shared" si="9"/>
        <v>-17.822609733099046</v>
      </c>
      <c r="AP18">
        <f t="shared" si="9"/>
        <v>-3.012943679249084</v>
      </c>
      <c r="AQ18">
        <f t="shared" si="9"/>
        <v>-342.06990651342215</v>
      </c>
      <c r="AR18">
        <f t="shared" si="9"/>
        <v>-6.4532652637893113</v>
      </c>
      <c r="AS18">
        <f t="shared" si="9"/>
        <v>4.6652316768872044</v>
      </c>
      <c r="AT18">
        <f t="shared" si="9"/>
        <v>26.25336527957813</v>
      </c>
      <c r="AU18">
        <f t="shared" si="9"/>
        <v>24.465331692676024</v>
      </c>
      <c r="AW18">
        <v>15</v>
      </c>
      <c r="AX18">
        <f>(R18*SUMPRODUCT(K19:$K$23, X19:$X$23)-$AZ$3*SUMPRODUCT(K18:$K$22, W19:$W$23))/Z18</f>
        <v>131.73685852256537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10"/>
        <v>8.5572000000000009E-2</v>
      </c>
      <c r="I19" s="5">
        <f t="shared" si="11"/>
        <v>1.085572</v>
      </c>
      <c r="J19">
        <f t="shared" si="12"/>
        <v>0.92117335377109955</v>
      </c>
      <c r="K19">
        <f t="shared" si="20"/>
        <v>0.26882018173936795</v>
      </c>
      <c r="L19" s="2">
        <v>16</v>
      </c>
      <c r="M19" s="6">
        <v>2.8370000000000001E-3</v>
      </c>
      <c r="O19">
        <f t="shared" si="21"/>
        <v>1478.8369473886892</v>
      </c>
      <c r="P19">
        <f t="shared" si="22"/>
        <v>73.941847369434456</v>
      </c>
      <c r="Q19" s="4">
        <f t="shared" si="23"/>
        <v>12.5</v>
      </c>
      <c r="R19">
        <f t="shared" si="0"/>
        <v>500000</v>
      </c>
      <c r="S19">
        <f t="shared" si="1"/>
        <v>110.85452435958385</v>
      </c>
      <c r="U19">
        <f t="shared" si="13"/>
        <v>2.8370000000000001E-3</v>
      </c>
      <c r="V19">
        <f t="shared" si="14"/>
        <v>0.01</v>
      </c>
      <c r="W19">
        <f t="shared" si="15"/>
        <v>0.8259628174578707</v>
      </c>
      <c r="X19">
        <f t="shared" si="16"/>
        <v>2.3432565131279791E-3</v>
      </c>
      <c r="Y19">
        <f t="shared" si="17"/>
        <v>8.2596281745787072E-3</v>
      </c>
      <c r="Z19">
        <f t="shared" si="18"/>
        <v>0.81535993277016405</v>
      </c>
      <c r="AB19">
        <f t="shared" si="19"/>
        <v>108.809746828347</v>
      </c>
      <c r="AC19">
        <f t="shared" si="2"/>
        <v>90.386337529098796</v>
      </c>
      <c r="AE19">
        <f t="shared" si="3"/>
        <v>1205.7843940008763</v>
      </c>
      <c r="AF19">
        <f t="shared" si="4"/>
        <v>-60.289219700043809</v>
      </c>
      <c r="AG19">
        <f t="shared" si="4"/>
        <v>-10.19199915962705</v>
      </c>
      <c r="AH19">
        <f t="shared" si="5"/>
        <v>-1171.6282565639895</v>
      </c>
      <c r="AI19">
        <f t="shared" si="6"/>
        <v>-36.325081422784024</v>
      </c>
      <c r="AJ19">
        <f t="shared" si="7"/>
        <v>18.423409299248206</v>
      </c>
      <c r="AK19">
        <f t="shared" si="24"/>
        <v>87.801344479042584</v>
      </c>
      <c r="AL19">
        <f t="shared" si="8"/>
        <v>69.899672355506766</v>
      </c>
      <c r="AN19">
        <f t="shared" si="9"/>
        <v>324.1391799338092</v>
      </c>
      <c r="AO19">
        <f t="shared" si="9"/>
        <v>-16.20695899669046</v>
      </c>
      <c r="AP19">
        <f t="shared" si="9"/>
        <v>-2.7398150663784291</v>
      </c>
      <c r="AQ19">
        <f t="shared" si="9"/>
        <v>-314.95732086051044</v>
      </c>
      <c r="AR19">
        <f t="shared" si="9"/>
        <v>-9.7649149897701388</v>
      </c>
      <c r="AS19">
        <f t="shared" si="9"/>
        <v>4.9525842360826644</v>
      </c>
      <c r="AT19">
        <f t="shared" si="9"/>
        <v>23.602773379817076</v>
      </c>
      <c r="AU19">
        <f t="shared" si="9"/>
        <v>18.790442626129604</v>
      </c>
      <c r="AW19">
        <v>16</v>
      </c>
      <c r="AX19">
        <f>(R19*SUMPRODUCT(K20:$K$23, X20:$X$23)-$AZ$3*SUMPRODUCT(K19:$K$22, W20:$W$23))/Z19</f>
        <v>110.85452435958385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10"/>
        <v>8.5572000000000009E-2</v>
      </c>
      <c r="I20" s="5">
        <f t="shared" si="11"/>
        <v>1.085572</v>
      </c>
      <c r="J20">
        <f t="shared" si="12"/>
        <v>0.92117335377109955</v>
      </c>
      <c r="K20">
        <f t="shared" si="20"/>
        <v>0.24762998837421007</v>
      </c>
      <c r="L20" s="2">
        <v>17</v>
      </c>
      <c r="M20" s="6">
        <v>2.8709999999999999E-3</v>
      </c>
      <c r="O20">
        <f t="shared" si="21"/>
        <v>1478.8369473886892</v>
      </c>
      <c r="P20">
        <f t="shared" si="22"/>
        <v>73.941847369434456</v>
      </c>
      <c r="Q20" s="4">
        <f t="shared" si="23"/>
        <v>12.5</v>
      </c>
      <c r="R20">
        <f t="shared" si="0"/>
        <v>500000</v>
      </c>
      <c r="S20">
        <f t="shared" si="1"/>
        <v>87.220311292721732</v>
      </c>
      <c r="U20">
        <f t="shared" si="13"/>
        <v>2.8709999999999999E-3</v>
      </c>
      <c r="V20">
        <f t="shared" si="14"/>
        <v>0.01</v>
      </c>
      <c r="W20">
        <f t="shared" si="15"/>
        <v>0.81535993277016405</v>
      </c>
      <c r="X20">
        <f t="shared" si="16"/>
        <v>2.340898366983141E-3</v>
      </c>
      <c r="Y20">
        <f t="shared" si="17"/>
        <v>8.1535993277016411E-3</v>
      </c>
      <c r="Z20">
        <f t="shared" si="18"/>
        <v>0.80486543507547925</v>
      </c>
      <c r="AB20">
        <f t="shared" si="19"/>
        <v>90.386337529098796</v>
      </c>
      <c r="AC20">
        <f t="shared" si="2"/>
        <v>70.200613796035213</v>
      </c>
      <c r="AE20">
        <f t="shared" si="3"/>
        <v>1190.2647430656909</v>
      </c>
      <c r="AF20">
        <f t="shared" si="4"/>
        <v>-59.513237153284543</v>
      </c>
      <c r="AG20">
        <f t="shared" si="4"/>
        <v>-10.06081793844349</v>
      </c>
      <c r="AH20">
        <f t="shared" si="5"/>
        <v>-1170.4491834915705</v>
      </c>
      <c r="AI20">
        <f t="shared" si="6"/>
        <v>-49.758495517607571</v>
      </c>
      <c r="AJ20">
        <f t="shared" si="7"/>
        <v>20.185723733063583</v>
      </c>
      <c r="AK20">
        <f t="shared" si="24"/>
        <v>85.479649040905358</v>
      </c>
      <c r="AL20">
        <f t="shared" si="8"/>
        <v>55.906877256361369</v>
      </c>
      <c r="AN20">
        <f t="shared" si="9"/>
        <v>294.74524448758916</v>
      </c>
      <c r="AO20">
        <f t="shared" si="9"/>
        <v>-14.737262224379458</v>
      </c>
      <c r="AP20">
        <f t="shared" si="9"/>
        <v>-2.4913602291318058</v>
      </c>
      <c r="AQ20">
        <f t="shared" si="9"/>
        <v>-289.83831770062125</v>
      </c>
      <c r="AR20">
        <f t="shared" si="9"/>
        <v>-12.321695666543347</v>
      </c>
      <c r="AS20">
        <f t="shared" si="9"/>
        <v>4.9985905333435516</v>
      </c>
      <c r="AT20">
        <f t="shared" si="9"/>
        <v>21.167324498230951</v>
      </c>
      <c r="AU20">
        <f t="shared" si="9"/>
        <v>13.844219365031156</v>
      </c>
      <c r="AW20">
        <v>17</v>
      </c>
      <c r="AX20">
        <f>(R20*SUMPRODUCT(K21:$K$23, X21:$X$23)-$AZ$3*SUMPRODUCT(K20:$K$22, W21:$W$23))/Z20</f>
        <v>87.220311292721732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10"/>
        <v>8.5572000000000009E-2</v>
      </c>
      <c r="I21" s="5">
        <f t="shared" si="11"/>
        <v>1.085572</v>
      </c>
      <c r="J21">
        <f t="shared" si="12"/>
        <v>0.92117335377109955</v>
      </c>
      <c r="K21">
        <f t="shared" si="20"/>
        <v>0.22811014688496947</v>
      </c>
      <c r="L21" s="2">
        <v>18</v>
      </c>
      <c r="M21" s="6">
        <v>2.9099999999999998E-3</v>
      </c>
      <c r="O21">
        <f t="shared" si="21"/>
        <v>1478.8369473886892</v>
      </c>
      <c r="P21">
        <f t="shared" si="22"/>
        <v>73.941847369434456</v>
      </c>
      <c r="Q21" s="4">
        <f t="shared" si="23"/>
        <v>12.5</v>
      </c>
      <c r="R21">
        <f t="shared" si="0"/>
        <v>500000</v>
      </c>
      <c r="S21">
        <f t="shared" si="1"/>
        <v>60.751132394865294</v>
      </c>
      <c r="U21">
        <f t="shared" si="13"/>
        <v>2.9099999999999998E-3</v>
      </c>
      <c r="V21">
        <f t="shared" si="14"/>
        <v>0.01</v>
      </c>
      <c r="W21">
        <f t="shared" si="15"/>
        <v>0.80486543507547925</v>
      </c>
      <c r="X21">
        <f t="shared" si="16"/>
        <v>2.3421584160696444E-3</v>
      </c>
      <c r="Y21">
        <f t="shared" si="17"/>
        <v>8.0486543507547921E-3</v>
      </c>
      <c r="Z21">
        <f t="shared" si="18"/>
        <v>0.79447462230865484</v>
      </c>
      <c r="AB21">
        <f t="shared" si="19"/>
        <v>70.200613796035213</v>
      </c>
      <c r="AC21">
        <f t="shared" si="2"/>
        <v>48.265232964233689</v>
      </c>
      <c r="AE21">
        <f t="shared" si="3"/>
        <v>1174.898425232713</v>
      </c>
      <c r="AF21">
        <f t="shared" si="4"/>
        <v>-58.744921261635646</v>
      </c>
      <c r="AG21">
        <f t="shared" si="4"/>
        <v>-9.9309327788581854</v>
      </c>
      <c r="AH21">
        <f t="shared" si="5"/>
        <v>-1171.0792080348222</v>
      </c>
      <c r="AI21">
        <f t="shared" si="6"/>
        <v>-64.856636842603166</v>
      </c>
      <c r="AJ21">
        <f t="shared" si="7"/>
        <v>21.935380831801524</v>
      </c>
      <c r="AK21">
        <f t="shared" si="24"/>
        <v>83.04478824369788</v>
      </c>
      <c r="AL21">
        <f t="shared" si="8"/>
        <v>40.123532232896238</v>
      </c>
      <c r="AN21">
        <f t="shared" si="9"/>
        <v>268.00625235475349</v>
      </c>
      <c r="AO21">
        <f t="shared" si="9"/>
        <v>-13.400312617737674</v>
      </c>
      <c r="AP21">
        <f t="shared" si="9"/>
        <v>-2.2653465348900985</v>
      </c>
      <c r="AQ21">
        <f t="shared" si="9"/>
        <v>-267.135050158757</v>
      </c>
      <c r="AR21">
        <f t="shared" si="9"/>
        <v>-14.794456956631331</v>
      </c>
      <c r="AS21">
        <f t="shared" si="9"/>
        <v>5.0036829435199897</v>
      </c>
      <c r="AT21">
        <f t="shared" si="9"/>
        <v>18.943358844301109</v>
      </c>
      <c r="AU21">
        <f t="shared" si="9"/>
        <v>9.1525848311897686</v>
      </c>
      <c r="AW21">
        <v>18</v>
      </c>
      <c r="AX21">
        <f>(R21*SUMPRODUCT(K22:$K$23, X22:$X$23)-$AZ$3*SUMPRODUCT(K21:$K$22, W22:$W$23))/Z21</f>
        <v>60.751132394865294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10"/>
        <v>8.5572000000000009E-2</v>
      </c>
      <c r="I22" s="5">
        <f t="shared" si="11"/>
        <v>1.085572</v>
      </c>
      <c r="J22">
        <f t="shared" si="12"/>
        <v>0.92117335377109955</v>
      </c>
      <c r="K22">
        <f t="shared" si="20"/>
        <v>0.21012898903524546</v>
      </c>
      <c r="L22" s="2">
        <v>19</v>
      </c>
      <c r="M22" s="6">
        <v>2.9520000000000002E-3</v>
      </c>
      <c r="O22">
        <f t="shared" si="21"/>
        <v>1478.8369473886892</v>
      </c>
      <c r="P22">
        <f t="shared" si="22"/>
        <v>73.941847369434456</v>
      </c>
      <c r="Q22" s="4">
        <f t="shared" si="23"/>
        <v>12.5</v>
      </c>
      <c r="R22">
        <f t="shared" si="0"/>
        <v>500000</v>
      </c>
      <c r="S22">
        <f t="shared" si="1"/>
        <v>31.643089009406474</v>
      </c>
      <c r="U22">
        <f t="shared" si="13"/>
        <v>2.9520000000000002E-3</v>
      </c>
      <c r="V22">
        <f t="shared" si="14"/>
        <v>0.01</v>
      </c>
      <c r="W22">
        <f t="shared" si="15"/>
        <v>0.79447462230865484</v>
      </c>
      <c r="X22">
        <f t="shared" si="16"/>
        <v>2.3452890850551491E-3</v>
      </c>
      <c r="Y22">
        <f t="shared" si="17"/>
        <v>7.9447462230865483E-3</v>
      </c>
      <c r="Z22">
        <f t="shared" si="18"/>
        <v>0.78418458700051319</v>
      </c>
      <c r="AB22">
        <f t="shared" si="19"/>
        <v>48.265232964233689</v>
      </c>
      <c r="AC22">
        <f t="shared" si="2"/>
        <v>24.814022686261893</v>
      </c>
      <c r="AE22">
        <f t="shared" si="3"/>
        <v>1159.6811408290989</v>
      </c>
      <c r="AF22">
        <f t="shared" si="4"/>
        <v>-57.984057041454939</v>
      </c>
      <c r="AG22">
        <f t="shared" si="4"/>
        <v>-9.8023073375064147</v>
      </c>
      <c r="AH22">
        <f t="shared" si="5"/>
        <v>-1172.6445425275745</v>
      </c>
      <c r="AI22">
        <f t="shared" si="6"/>
        <v>-80.749766077436789</v>
      </c>
      <c r="AJ22">
        <f t="shared" si="7"/>
        <v>23.451210277971796</v>
      </c>
      <c r="AK22">
        <f t="shared" si="24"/>
        <v>80.497362172631455</v>
      </c>
      <c r="AL22">
        <f t="shared" si="8"/>
        <v>23.198806373166462</v>
      </c>
      <c r="AN22">
        <f t="shared" si="9"/>
        <v>243.68262572565868</v>
      </c>
      <c r="AO22">
        <f t="shared" si="9"/>
        <v>-12.184131286282932</v>
      </c>
      <c r="AP22">
        <f t="shared" si="9"/>
        <v>-2.0597489310429915</v>
      </c>
      <c r="AQ22">
        <f t="shared" si="9"/>
        <v>-246.40661221901712</v>
      </c>
      <c r="AR22">
        <f t="shared" si="9"/>
        <v>-16.967866710684351</v>
      </c>
      <c r="AS22">
        <f t="shared" si="9"/>
        <v>4.9277791073631709</v>
      </c>
      <c r="AT22">
        <f t="shared" si="9"/>
        <v>16.914829333339057</v>
      </c>
      <c r="AU22">
        <f t="shared" si="9"/>
        <v>4.8747417300178784</v>
      </c>
      <c r="AW22">
        <v>19</v>
      </c>
      <c r="AX22">
        <f>(R22*SUMPRODUCT(K23:$K$23, X23:$X$23)-$AZ$3*SUMPRODUCT(K22:$K$22, W23:$W$23))/Z22</f>
        <v>31.643089009406474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10"/>
        <v>8.5572000000000009E-2</v>
      </c>
      <c r="I23" s="5">
        <f t="shared" si="11"/>
        <v>1.085572</v>
      </c>
      <c r="J23">
        <f t="shared" si="12"/>
        <v>0.92117335377109955</v>
      </c>
      <c r="K23">
        <f t="shared" si="20"/>
        <v>0.19356522555412767</v>
      </c>
      <c r="L23" s="2">
        <v>20</v>
      </c>
      <c r="M23" s="6">
        <v>2.9979999999999998E-3</v>
      </c>
      <c r="O23">
        <f t="shared" si="21"/>
        <v>1478.8369473886892</v>
      </c>
      <c r="P23">
        <f t="shared" si="22"/>
        <v>73.941847369434456</v>
      </c>
      <c r="Q23" s="4">
        <f t="shared" si="23"/>
        <v>12.5</v>
      </c>
      <c r="R23">
        <f t="shared" si="0"/>
        <v>500000</v>
      </c>
      <c r="S23">
        <f t="shared" si="1"/>
        <v>32.059802319961328</v>
      </c>
      <c r="U23">
        <f t="shared" si="13"/>
        <v>2.9979999999999998E-3</v>
      </c>
      <c r="V23">
        <f t="shared" si="14"/>
        <v>0.01</v>
      </c>
      <c r="W23">
        <f t="shared" si="15"/>
        <v>0.78418458700051319</v>
      </c>
      <c r="X23">
        <f t="shared" si="16"/>
        <v>2.3509853918275382E-3</v>
      </c>
      <c r="Y23">
        <f t="shared" si="17"/>
        <v>7.8418458700051322E-3</v>
      </c>
      <c r="Z23">
        <f t="shared" si="18"/>
        <v>0.77399175573868051</v>
      </c>
      <c r="AB23">
        <f t="shared" si="19"/>
        <v>24.814022686261893</v>
      </c>
      <c r="AC23">
        <f t="shared" si="2"/>
        <v>24.81402268626189</v>
      </c>
      <c r="AE23">
        <f t="shared" si="3"/>
        <v>1144.6076053606023</v>
      </c>
      <c r="AF23">
        <f t="shared" si="4"/>
        <v>-57.23038026803011</v>
      </c>
      <c r="AG23">
        <f t="shared" si="4"/>
        <v>-9.6748969467335062</v>
      </c>
      <c r="AH23">
        <f t="shared" si="5"/>
        <v>-1175.492695913769</v>
      </c>
      <c r="AI23">
        <f t="shared" si="6"/>
        <v>-97.79036776793032</v>
      </c>
      <c r="AJ23">
        <f t="shared" si="7"/>
        <v>0</v>
      </c>
      <c r="AK23">
        <f t="shared" si="24"/>
        <v>77.853387344518396</v>
      </c>
      <c r="AL23">
        <f t="shared" si="8"/>
        <v>-19.936980423411924</v>
      </c>
      <c r="AN23">
        <f t="shared" si="9"/>
        <v>221.55622930259494</v>
      </c>
      <c r="AO23">
        <f t="shared" si="9"/>
        <v>-11.077811465129745</v>
      </c>
      <c r="AP23">
        <f t="shared" si="9"/>
        <v>-1.8727236097074123</v>
      </c>
      <c r="AQ23">
        <f t="shared" si="9"/>
        <v>-227.5345088217783</v>
      </c>
      <c r="AR23">
        <f t="shared" si="9"/>
        <v>-18.92881459402053</v>
      </c>
      <c r="AS23">
        <f t="shared" si="9"/>
        <v>0</v>
      </c>
      <c r="AT23">
        <f t="shared" si="9"/>
        <v>15.069708481494573</v>
      </c>
      <c r="AU23">
        <f t="shared" si="9"/>
        <v>-3.8591061125259567</v>
      </c>
      <c r="AW23">
        <v>20</v>
      </c>
      <c r="AX23">
        <f>(R23*SUMPRODUCT(K$23:$K24, X$23:$X24)-$AZ$3*SUMPRODUCT(K$22:$K23, W$23:$W24))/Z23</f>
        <v>32.059802319961328</v>
      </c>
    </row>
    <row r="25" spans="5:50" x14ac:dyDescent="0.25">
      <c r="AN25" s="8">
        <f t="shared" ref="AN25:AU25" si="25">SUM(AN3:AN23)</f>
        <v>12769.22536395403</v>
      </c>
      <c r="AO25" s="8">
        <f t="shared" si="25"/>
        <v>-1747.5889787392186</v>
      </c>
      <c r="AP25" s="8">
        <f t="shared" si="25"/>
        <v>-195.43300595530295</v>
      </c>
      <c r="AQ25" s="8">
        <f t="shared" si="25"/>
        <v>-11557.452718431276</v>
      </c>
      <c r="AR25" s="8">
        <f t="shared" si="25"/>
        <v>-731.24933917176202</v>
      </c>
      <c r="AS25" s="8">
        <f t="shared" si="25"/>
        <v>-85.90397089306029</v>
      </c>
      <c r="AT25" s="8">
        <f t="shared" si="25"/>
        <v>817.15331006482438</v>
      </c>
      <c r="AU25" s="9">
        <f t="shared" si="25"/>
        <v>1.8132162438178057E-12</v>
      </c>
    </row>
    <row r="29" spans="5:50" x14ac:dyDescent="0.25">
      <c r="AF29" s="10"/>
      <c r="AG29" s="10"/>
      <c r="AH29" s="10"/>
      <c r="AI29" s="10"/>
      <c r="AJ29" s="10"/>
      <c r="AK29" s="10"/>
      <c r="AL29" s="10"/>
      <c r="AM29" s="10"/>
    </row>
  </sheetData>
  <conditionalFormatting sqref="AN25:AU25">
    <cfRule type="cellIs" dxfId="83" priority="1" operator="lessThan">
      <formula>0</formula>
    </cfRule>
  </conditionalFormatting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87435D-514B-4227-B8FF-F68EEC8236DC}">
  <dimension ref="A1:AZ29"/>
  <sheetViews>
    <sheetView workbookViewId="0">
      <selection activeCell="J53" sqref="J53"/>
    </sheetView>
  </sheetViews>
  <sheetFormatPr defaultRowHeight="15" x14ac:dyDescent="0.25"/>
  <cols>
    <col min="11" max="11" width="9.28515625" bestFit="1" customWidth="1"/>
    <col min="12" max="13" width="9.140625" bestFit="1" customWidth="1"/>
    <col min="14" max="14" width="9.28515625" bestFit="1" customWidth="1"/>
    <col min="15" max="21" width="9.140625" bestFit="1" customWidth="1"/>
    <col min="22" max="22" width="9.28515625" bestFit="1" customWidth="1"/>
    <col min="23" max="24" width="9.140625" bestFit="1" customWidth="1"/>
    <col min="25" max="26" width="9.28515625" bestFit="1" customWidth="1"/>
    <col min="27" max="32" width="9.140625" bestFit="1" customWidth="1"/>
    <col min="33" max="33" width="9.42578125" bestFit="1" customWidth="1"/>
    <col min="34" max="34" width="9.140625" bestFit="1" customWidth="1"/>
    <col min="35" max="35" width="9.42578125" bestFit="1" customWidth="1"/>
    <col min="36" max="36" width="12.5703125" customWidth="1"/>
    <col min="37" max="40" width="9.140625" bestFit="1" customWidth="1"/>
    <col min="41" max="41" width="9.85546875" bestFit="1" customWidth="1"/>
    <col min="42" max="43" width="9.140625" bestFit="1" customWidth="1"/>
    <col min="44" max="44" width="10.42578125" bestFit="1" customWidth="1"/>
    <col min="45" max="45" width="18" customWidth="1"/>
    <col min="46" max="50" width="9.140625" bestFit="1" customWidth="1"/>
  </cols>
  <sheetData>
    <row r="1" spans="1:52" x14ac:dyDescent="0.25">
      <c r="A1" t="s">
        <v>41</v>
      </c>
      <c r="Q1" s="1" t="s">
        <v>1</v>
      </c>
      <c r="W1" s="1" t="s">
        <v>2</v>
      </c>
      <c r="AC1" s="1" t="s">
        <v>3</v>
      </c>
      <c r="AQ1" s="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34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11">
        <v>1611.1368411859714</v>
      </c>
      <c r="K3">
        <v>1</v>
      </c>
      <c r="L3" s="2">
        <v>0</v>
      </c>
      <c r="O3">
        <f>$C$3</f>
        <v>1611.1368411859714</v>
      </c>
      <c r="P3">
        <f>O3*B5</f>
        <v>1288.9094729487772</v>
      </c>
      <c r="Q3" s="4">
        <f>B8</f>
        <v>100</v>
      </c>
      <c r="R3">
        <f t="shared" ref="R3:R23" si="0">$C$6</f>
        <v>500000</v>
      </c>
      <c r="S3">
        <f t="shared" ref="S3:S23" si="1">AX3</f>
        <v>0</v>
      </c>
      <c r="W3">
        <v>1</v>
      </c>
      <c r="Z3">
        <v>1</v>
      </c>
      <c r="AC3">
        <f t="shared" ref="AC3:AC23" si="2">S3*Z3</f>
        <v>0</v>
      </c>
      <c r="AE3">
        <f t="shared" ref="AE3:AE23" si="3">$Z3*O3</f>
        <v>1611.1368411859714</v>
      </c>
      <c r="AF3">
        <f t="shared" ref="AF3:AG23" si="4">-$Z3*P3</f>
        <v>-1288.9094729487772</v>
      </c>
      <c r="AG3">
        <f t="shared" si="4"/>
        <v>-100</v>
      </c>
      <c r="AH3">
        <f t="shared" ref="AH3:AH23" si="5">-X3*R3</f>
        <v>0</v>
      </c>
      <c r="AI3">
        <f t="shared" ref="AI3:AI23" si="6">SUM(AE3:AH3)</f>
        <v>222.22736823719424</v>
      </c>
      <c r="AJ3">
        <f t="shared" ref="AJ3:AJ23" si="7">AB3-AC3</f>
        <v>0</v>
      </c>
      <c r="AL3">
        <f t="shared" ref="AL3:AL23" si="8">SUM(AI3:AK3)</f>
        <v>222.22736823719424</v>
      </c>
      <c r="AN3">
        <f t="shared" ref="AN3:AU23" si="9">AE3*$K3</f>
        <v>1611.1368411859714</v>
      </c>
      <c r="AO3">
        <f t="shared" si="9"/>
        <v>-1288.9094729487772</v>
      </c>
      <c r="AP3">
        <f t="shared" si="9"/>
        <v>-100</v>
      </c>
      <c r="AQ3">
        <f t="shared" si="9"/>
        <v>0</v>
      </c>
      <c r="AR3">
        <f t="shared" si="9"/>
        <v>222.22736823719424</v>
      </c>
      <c r="AS3">
        <f t="shared" si="9"/>
        <v>0</v>
      </c>
      <c r="AT3">
        <f t="shared" si="9"/>
        <v>0</v>
      </c>
      <c r="AU3">
        <f t="shared" si="9"/>
        <v>222.22736823719424</v>
      </c>
      <c r="AW3">
        <v>0</v>
      </c>
      <c r="AX3">
        <f>(R3*SUMPRODUCT(K4:$K$23, X4:$X$23)-$AZ$3*SUMPRODUCT(K3:$K$22, W4:$W$23))/Z3</f>
        <v>0</v>
      </c>
      <c r="AZ3">
        <f>$C$6*SUMPRODUCT(K4:$K$23, X4:$X$23)/SUMPRODUCT(K3:K22, W4:W23)</f>
        <v>1338.4642728408883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5">
        <f>EconomicRates!C44</f>
        <v>3.5571999999999999E-2</v>
      </c>
      <c r="G4" s="5">
        <f>EconomicRates!D44</f>
        <v>7.0000000000000007E-2</v>
      </c>
      <c r="H4" s="5">
        <f t="shared" ref="H4:H23" si="10">F4+$C$9</f>
        <v>8.5572000000000009E-2</v>
      </c>
      <c r="I4" s="5">
        <f t="shared" ref="I4:I23" si="11">1+H4</f>
        <v>1.085572</v>
      </c>
      <c r="J4">
        <f t="shared" ref="J4:J23" si="12">1/I4</f>
        <v>0.92117335377109955</v>
      </c>
      <c r="K4">
        <f>J4</f>
        <v>0.92117335377109955</v>
      </c>
      <c r="L4" s="2">
        <v>1</v>
      </c>
      <c r="M4" s="6">
        <f t="array" ref="M4:M23">Mortalities!B11:B30</f>
        <v>2.676E-3</v>
      </c>
      <c r="R4">
        <f t="shared" si="0"/>
        <v>500000</v>
      </c>
      <c r="S4">
        <f t="shared" si="1"/>
        <v>107.29438917230266</v>
      </c>
      <c r="U4">
        <f t="shared" ref="U4:U23" si="13">M4</f>
        <v>2.676E-3</v>
      </c>
      <c r="V4">
        <f t="shared" ref="V4:V23" si="14">$C$10</f>
        <v>0.01</v>
      </c>
      <c r="W4">
        <f t="shared" ref="W4:W23" si="15">Z3</f>
        <v>1</v>
      </c>
      <c r="X4">
        <f t="shared" ref="X4:X23" si="16">U4*W4</f>
        <v>2.676E-3</v>
      </c>
      <c r="Y4">
        <f t="shared" ref="Y4:Y23" si="17">V4*W4</f>
        <v>0.01</v>
      </c>
      <c r="Z4">
        <f t="shared" ref="Z4:Z23" si="18">MAX(0, W4-X4-Y4)</f>
        <v>0.98732399999999998</v>
      </c>
      <c r="AB4">
        <f t="shared" ref="AB4:AB23" si="19">AC3</f>
        <v>0</v>
      </c>
      <c r="AC4">
        <f t="shared" si="2"/>
        <v>105.93432549515455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-1338</v>
      </c>
      <c r="AI4">
        <f t="shared" si="6"/>
        <v>-1338</v>
      </c>
      <c r="AJ4">
        <f t="shared" si="7"/>
        <v>-105.93432549515455</v>
      </c>
      <c r="AK4">
        <f>G4*MAX(0, SUM(AB4, AE4:AF4))</f>
        <v>0</v>
      </c>
      <c r="AL4">
        <f t="shared" si="8"/>
        <v>-1443.9343254951546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-1232.5299473457312</v>
      </c>
      <c r="AR4">
        <f t="shared" si="9"/>
        <v>-1232.5299473457312</v>
      </c>
      <c r="AS4">
        <f t="shared" si="9"/>
        <v>-97.583877895850819</v>
      </c>
      <c r="AT4">
        <f t="shared" si="9"/>
        <v>0</v>
      </c>
      <c r="AU4">
        <f t="shared" si="9"/>
        <v>-1330.1138252415819</v>
      </c>
      <c r="AW4">
        <v>1</v>
      </c>
      <c r="AX4">
        <f>(R4*SUMPRODUCT(K5:$K$23, X5:$X$23)-$AZ$3*SUMPRODUCT(K4:$K$22, W5:$W$23))/Z4</f>
        <v>107.29438917230266</v>
      </c>
    </row>
    <row r="5" spans="1:52" x14ac:dyDescent="0.25">
      <c r="B5" s="2">
        <f>'T.26.04.A'!B5</f>
        <v>0.8</v>
      </c>
      <c r="C5" s="2">
        <f>'T.26.04.A'!C5</f>
        <v>0.05</v>
      </c>
      <c r="E5">
        <v>2005</v>
      </c>
      <c r="F5" s="5">
        <f>EconomicRates!C45</f>
        <v>3.5571999999999999E-2</v>
      </c>
      <c r="G5" s="5">
        <f>EconomicRates!D45</f>
        <v>7.0000000000000007E-2</v>
      </c>
      <c r="H5" s="5">
        <f t="shared" si="10"/>
        <v>8.5572000000000009E-2</v>
      </c>
      <c r="I5" s="5">
        <f t="shared" si="11"/>
        <v>1.085572</v>
      </c>
      <c r="J5">
        <f t="shared" si="12"/>
        <v>0.92117335377109955</v>
      </c>
      <c r="K5">
        <f t="shared" ref="K5:K23" si="20">K4*J5</f>
        <v>0.84856034769789535</v>
      </c>
      <c r="L5" s="2">
        <v>2</v>
      </c>
      <c r="M5" s="6">
        <v>2.6930000000000001E-3</v>
      </c>
      <c r="O5">
        <f t="shared" ref="O5:O23" si="21">$C$3</f>
        <v>1611.1368411859714</v>
      </c>
      <c r="P5">
        <f t="shared" ref="P5:P23" si="22">O5*$C$5</f>
        <v>80.556842059298575</v>
      </c>
      <c r="Q5" s="4">
        <f t="shared" ref="Q5:Q23" si="23">$C$8</f>
        <v>12.5</v>
      </c>
      <c r="R5">
        <f t="shared" si="0"/>
        <v>500000</v>
      </c>
      <c r="S5">
        <f t="shared" si="1"/>
        <v>200.20672811265803</v>
      </c>
      <c r="U5">
        <f t="shared" si="13"/>
        <v>2.6930000000000001E-3</v>
      </c>
      <c r="V5">
        <f t="shared" si="14"/>
        <v>0.01</v>
      </c>
      <c r="W5">
        <f t="shared" si="15"/>
        <v>0.98732399999999998</v>
      </c>
      <c r="X5">
        <f t="shared" si="16"/>
        <v>2.6588635320000001E-3</v>
      </c>
      <c r="Y5">
        <f t="shared" si="17"/>
        <v>9.8732400000000001E-3</v>
      </c>
      <c r="Z5">
        <f t="shared" si="18"/>
        <v>0.97479189646800002</v>
      </c>
      <c r="AB5">
        <f t="shared" si="19"/>
        <v>105.93432549515455</v>
      </c>
      <c r="AC5">
        <f t="shared" si="2"/>
        <v>195.15989618259118</v>
      </c>
      <c r="AE5">
        <f t="shared" si="3"/>
        <v>1570.5231368891361</v>
      </c>
      <c r="AF5">
        <f t="shared" si="4"/>
        <v>-78.526156844456807</v>
      </c>
      <c r="AG5">
        <f t="shared" si="4"/>
        <v>-12.184898705849999</v>
      </c>
      <c r="AH5">
        <f t="shared" si="5"/>
        <v>-1329.4317659999999</v>
      </c>
      <c r="AI5">
        <f t="shared" si="6"/>
        <v>150.3803153388294</v>
      </c>
      <c r="AJ5">
        <f t="shared" si="7"/>
        <v>-89.22557068743663</v>
      </c>
      <c r="AK5">
        <f>G5*SUM(AB5, AE5:AF5)</f>
        <v>111.85519138778838</v>
      </c>
      <c r="AL5">
        <f t="shared" si="8"/>
        <v>173.00993603918116</v>
      </c>
      <c r="AN5">
        <f t="shared" si="9"/>
        <v>1332.6836591062347</v>
      </c>
      <c r="AO5">
        <f t="shared" si="9"/>
        <v>-66.634182955311729</v>
      </c>
      <c r="AP5">
        <f t="shared" si="9"/>
        <v>-10.33962188249971</v>
      </c>
      <c r="AQ5">
        <f t="shared" si="9"/>
        <v>-1128.1030815975869</v>
      </c>
      <c r="AR5">
        <f t="shared" si="9"/>
        <v>127.60677267083622</v>
      </c>
      <c r="AS5">
        <f t="shared" si="9"/>
        <v>-75.713281286074363</v>
      </c>
      <c r="AT5">
        <f t="shared" si="9"/>
        <v>94.915880095836343</v>
      </c>
      <c r="AU5">
        <f t="shared" si="9"/>
        <v>146.8093714805982</v>
      </c>
      <c r="AW5">
        <v>2</v>
      </c>
      <c r="AX5">
        <f>(R5*SUMPRODUCT(K6:$K$23, X6:$X$23)-$AZ$3*SUMPRODUCT(K5:$K$22, W6:$W$23))/Z5</f>
        <v>200.20672811265803</v>
      </c>
    </row>
    <row r="6" spans="1:52" x14ac:dyDescent="0.25">
      <c r="A6" t="s">
        <v>16</v>
      </c>
      <c r="C6" s="2">
        <f>'T.26.04.D'!C6</f>
        <v>500000</v>
      </c>
      <c r="E6">
        <v>2006</v>
      </c>
      <c r="F6" s="5">
        <f>EconomicRates!C46</f>
        <v>3.5571999999999999E-2</v>
      </c>
      <c r="G6" s="5">
        <f>EconomicRates!D46</f>
        <v>7.0000000000000007E-2</v>
      </c>
      <c r="H6" s="5">
        <f t="shared" si="10"/>
        <v>8.5572000000000009E-2</v>
      </c>
      <c r="I6" s="5">
        <f t="shared" si="11"/>
        <v>1.085572</v>
      </c>
      <c r="J6">
        <f t="shared" si="12"/>
        <v>0.92117335377109955</v>
      </c>
      <c r="K6">
        <f t="shared" si="20"/>
        <v>0.78167118136604063</v>
      </c>
      <c r="L6" s="2">
        <v>3</v>
      </c>
      <c r="M6" s="6">
        <v>2.7169999999999998E-3</v>
      </c>
      <c r="O6">
        <f t="shared" si="21"/>
        <v>1611.1368411859714</v>
      </c>
      <c r="P6">
        <f t="shared" si="22"/>
        <v>80.556842059298575</v>
      </c>
      <c r="Q6" s="4">
        <f t="shared" si="23"/>
        <v>12.5</v>
      </c>
      <c r="R6">
        <f t="shared" si="0"/>
        <v>500000</v>
      </c>
      <c r="S6">
        <f t="shared" si="1"/>
        <v>277.60443253855993</v>
      </c>
      <c r="U6">
        <f t="shared" si="13"/>
        <v>2.7169999999999998E-3</v>
      </c>
      <c r="V6">
        <f t="shared" si="14"/>
        <v>0.01</v>
      </c>
      <c r="W6">
        <f t="shared" si="15"/>
        <v>0.97479189646800002</v>
      </c>
      <c r="X6">
        <f t="shared" si="16"/>
        <v>2.6485095827035558E-3</v>
      </c>
      <c r="Y6">
        <f t="shared" si="17"/>
        <v>9.7479189646800003E-3</v>
      </c>
      <c r="Z6">
        <f t="shared" si="18"/>
        <v>0.96239546792061648</v>
      </c>
      <c r="AB6">
        <f t="shared" si="19"/>
        <v>195.15989618259118</v>
      </c>
      <c r="AC6">
        <f t="shared" si="2"/>
        <v>267.16524774978461</v>
      </c>
      <c r="AE6">
        <f t="shared" si="3"/>
        <v>1550.5507941573169</v>
      </c>
      <c r="AF6">
        <f t="shared" si="4"/>
        <v>-77.527539707865856</v>
      </c>
      <c r="AG6">
        <f t="shared" si="4"/>
        <v>-12.029943349007706</v>
      </c>
      <c r="AH6">
        <f t="shared" si="5"/>
        <v>-1324.2547913517778</v>
      </c>
      <c r="AI6">
        <f t="shared" si="6"/>
        <v>136.73851974866557</v>
      </c>
      <c r="AJ6">
        <f t="shared" si="7"/>
        <v>-72.005351567193429</v>
      </c>
      <c r="AK6">
        <f>G6*SUM(AB6, AE6:AF6)</f>
        <v>116.77282054424298</v>
      </c>
      <c r="AL6">
        <f t="shared" si="8"/>
        <v>181.5059887257151</v>
      </c>
      <c r="AN6">
        <f t="shared" si="9"/>
        <v>1212.0208710370023</v>
      </c>
      <c r="AO6">
        <f t="shared" si="9"/>
        <v>-60.601043551850125</v>
      </c>
      <c r="AP6">
        <f t="shared" si="9"/>
        <v>-9.4034600293853963</v>
      </c>
      <c r="AQ6">
        <f t="shared" si="9"/>
        <v>-1035.1318071855837</v>
      </c>
      <c r="AR6">
        <f t="shared" si="9"/>
        <v>106.88456027018309</v>
      </c>
      <c r="AS6">
        <f t="shared" si="9"/>
        <v>-56.284508224205176</v>
      </c>
      <c r="AT6">
        <f t="shared" si="9"/>
        <v>91.277948586263065</v>
      </c>
      <c r="AU6">
        <f t="shared" si="9"/>
        <v>141.87800063224097</v>
      </c>
      <c r="AW6">
        <v>3</v>
      </c>
      <c r="AX6">
        <f>(R6*SUMPRODUCT(K7:$K$23, X7:$X$23)-$AZ$3*SUMPRODUCT(K6:$K$22, W7:$W$23))/Z6</f>
        <v>277.60443253855993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5">
        <f>EconomicRates!C47</f>
        <v>3.5571999999999999E-2</v>
      </c>
      <c r="G7" s="5">
        <f>EconomicRates!D47</f>
        <v>7.0000000000000007E-2</v>
      </c>
      <c r="H7" s="5">
        <f t="shared" si="10"/>
        <v>8.5572000000000009E-2</v>
      </c>
      <c r="I7" s="5">
        <f t="shared" si="11"/>
        <v>1.085572</v>
      </c>
      <c r="J7">
        <f t="shared" si="12"/>
        <v>0.92117335377109955</v>
      </c>
      <c r="K7">
        <f t="shared" si="20"/>
        <v>0.72005466368517301</v>
      </c>
      <c r="L7" s="2">
        <v>4</v>
      </c>
      <c r="M7" s="6">
        <v>2.745E-3</v>
      </c>
      <c r="O7">
        <f t="shared" si="21"/>
        <v>1611.1368411859714</v>
      </c>
      <c r="P7">
        <f t="shared" si="22"/>
        <v>80.556842059298575</v>
      </c>
      <c r="Q7" s="4">
        <f t="shared" si="23"/>
        <v>12.5</v>
      </c>
      <c r="R7">
        <f t="shared" si="0"/>
        <v>500000</v>
      </c>
      <c r="S7">
        <f t="shared" si="1"/>
        <v>339.90038642340085</v>
      </c>
      <c r="U7">
        <f t="shared" si="13"/>
        <v>2.745E-3</v>
      </c>
      <c r="V7">
        <f t="shared" si="14"/>
        <v>0.01</v>
      </c>
      <c r="W7">
        <f t="shared" si="15"/>
        <v>0.96239546792061648</v>
      </c>
      <c r="X7">
        <f t="shared" si="16"/>
        <v>2.6417755594420923E-3</v>
      </c>
      <c r="Y7">
        <f t="shared" si="17"/>
        <v>9.6239546792061658E-3</v>
      </c>
      <c r="Z7">
        <f t="shared" si="18"/>
        <v>0.95012973768196818</v>
      </c>
      <c r="AB7">
        <f t="shared" si="19"/>
        <v>267.16524774978461</v>
      </c>
      <c r="AC7">
        <f t="shared" si="2"/>
        <v>322.94946499046546</v>
      </c>
      <c r="AE7">
        <f t="shared" si="3"/>
        <v>1530.7890242857818</v>
      </c>
      <c r="AF7">
        <f t="shared" si="4"/>
        <v>-76.539451214289102</v>
      </c>
      <c r="AG7">
        <f t="shared" si="4"/>
        <v>-11.876621721024602</v>
      </c>
      <c r="AH7">
        <f t="shared" si="5"/>
        <v>-1320.8877797210462</v>
      </c>
      <c r="AI7">
        <f t="shared" si="6"/>
        <v>121.48517162942198</v>
      </c>
      <c r="AJ7">
        <f t="shared" si="7"/>
        <v>-55.784217240680846</v>
      </c>
      <c r="AK7">
        <f>G7*SUM(AB7, AE7:AF7)</f>
        <v>120.49903745748942</v>
      </c>
      <c r="AL7">
        <f t="shared" si="8"/>
        <v>186.19999184623055</v>
      </c>
      <c r="AN7">
        <f t="shared" si="9"/>
        <v>1102.2517760550527</v>
      </c>
      <c r="AO7">
        <f t="shared" si="9"/>
        <v>-55.112588802752647</v>
      </c>
      <c r="AP7">
        <f t="shared" si="9"/>
        <v>-8.5518168590483903</v>
      </c>
      <c r="AQ7">
        <f t="shared" si="9"/>
        <v>-951.11140599289274</v>
      </c>
      <c r="AR7">
        <f t="shared" si="9"/>
        <v>87.475964400358976</v>
      </c>
      <c r="AS7">
        <f t="shared" si="9"/>
        <v>-40.167685784179078</v>
      </c>
      <c r="AT7">
        <f t="shared" si="9"/>
        <v>86.765893890839607</v>
      </c>
      <c r="AU7">
        <f t="shared" si="9"/>
        <v>134.07417250701948</v>
      </c>
      <c r="AW7">
        <v>4</v>
      </c>
      <c r="AX7">
        <f>(R7*SUMPRODUCT(K8:$K$23, X8:$X$23)-$AZ$3*SUMPRODUCT(K7:$K$22, W8:$W$23))/Z7</f>
        <v>339.90038642340085</v>
      </c>
    </row>
    <row r="8" spans="1:52" x14ac:dyDescent="0.25">
      <c r="B8" s="2">
        <f>'T.26.04.A'!B8</f>
        <v>100</v>
      </c>
      <c r="C8" s="2">
        <f>'T.26.04.A'!C8</f>
        <v>12.5</v>
      </c>
      <c r="E8">
        <v>2008</v>
      </c>
      <c r="F8" s="5">
        <f>EconomicRates!C48</f>
        <v>3.5571999999999999E-2</v>
      </c>
      <c r="G8" s="5">
        <f>EconomicRates!D48</f>
        <v>7.0000000000000007E-2</v>
      </c>
      <c r="H8" s="5">
        <f t="shared" si="10"/>
        <v>8.5572000000000009E-2</v>
      </c>
      <c r="I8" s="5">
        <f t="shared" si="11"/>
        <v>1.085572</v>
      </c>
      <c r="J8">
        <f t="shared" si="12"/>
        <v>0.92117335377109955</v>
      </c>
      <c r="K8">
        <f t="shared" si="20"/>
        <v>0.66329516944539202</v>
      </c>
      <c r="L8" s="2">
        <v>5</v>
      </c>
      <c r="M8" s="6">
        <v>2.7729999999999999E-3</v>
      </c>
      <c r="O8">
        <f t="shared" si="21"/>
        <v>1611.1368411859714</v>
      </c>
      <c r="P8">
        <f t="shared" si="22"/>
        <v>80.556842059298575</v>
      </c>
      <c r="Q8" s="4">
        <f t="shared" si="23"/>
        <v>12.5</v>
      </c>
      <c r="R8">
        <f t="shared" si="0"/>
        <v>500000</v>
      </c>
      <c r="S8">
        <f t="shared" si="1"/>
        <v>388.97748524142054</v>
      </c>
      <c r="U8">
        <f t="shared" si="13"/>
        <v>2.7729999999999999E-3</v>
      </c>
      <c r="V8">
        <f t="shared" si="14"/>
        <v>0.01</v>
      </c>
      <c r="W8">
        <f t="shared" si="15"/>
        <v>0.95012973768196818</v>
      </c>
      <c r="X8">
        <f t="shared" si="16"/>
        <v>2.6347097625920978E-3</v>
      </c>
      <c r="Y8">
        <f t="shared" si="17"/>
        <v>9.5012973768196819E-3</v>
      </c>
      <c r="Z8">
        <f t="shared" si="18"/>
        <v>0.93799373054255641</v>
      </c>
      <c r="AB8">
        <f t="shared" si="19"/>
        <v>322.94946499046546</v>
      </c>
      <c r="AC8">
        <f t="shared" si="2"/>
        <v>364.85844247866225</v>
      </c>
      <c r="AE8">
        <f t="shared" si="3"/>
        <v>1511.2362560785796</v>
      </c>
      <c r="AF8">
        <f t="shared" si="4"/>
        <v>-75.561812803928987</v>
      </c>
      <c r="AG8">
        <f t="shared" si="4"/>
        <v>-11.724921631781955</v>
      </c>
      <c r="AH8">
        <f t="shared" si="5"/>
        <v>-1317.3548812960489</v>
      </c>
      <c r="AI8">
        <f t="shared" si="6"/>
        <v>106.59464034681992</v>
      </c>
      <c r="AJ8">
        <f t="shared" si="7"/>
        <v>-41.908977488196797</v>
      </c>
      <c r="AK8">
        <f t="shared" ref="AK8:AK23" si="24">G8*SUM(AB8:AB8, AE8:AF8)</f>
        <v>123.10367357855814</v>
      </c>
      <c r="AL8">
        <f t="shared" si="8"/>
        <v>187.78933643718125</v>
      </c>
      <c r="AN8">
        <f t="shared" si="9"/>
        <v>1002.3957085476612</v>
      </c>
      <c r="AO8">
        <f t="shared" si="9"/>
        <v>-50.119785427383071</v>
      </c>
      <c r="AP8">
        <f t="shared" si="9"/>
        <v>-7.7770838804867539</v>
      </c>
      <c r="AQ8">
        <f t="shared" si="9"/>
        <v>-873.79512920897707</v>
      </c>
      <c r="AR8">
        <f t="shared" si="9"/>
        <v>70.703710030814534</v>
      </c>
      <c r="AS8">
        <f t="shared" si="9"/>
        <v>-27.798022324316612</v>
      </c>
      <c r="AT8">
        <f t="shared" si="9"/>
        <v>81.654072025639948</v>
      </c>
      <c r="AU8">
        <f t="shared" si="9"/>
        <v>124.55975973213786</v>
      </c>
      <c r="AW8">
        <v>5</v>
      </c>
      <c r="AX8">
        <f>(R8*SUMPRODUCT(K9:$K$23, X9:$X$23)-$AZ$3*SUMPRODUCT(K8:$K$22, W9:$W$23))/Z8</f>
        <v>388.97748524142054</v>
      </c>
    </row>
    <row r="9" spans="1:52" x14ac:dyDescent="0.25">
      <c r="A9" t="s">
        <v>39</v>
      </c>
      <c r="C9" s="2">
        <f>'T.26.04.A'!C9</f>
        <v>0.05</v>
      </c>
      <c r="E9">
        <v>2009</v>
      </c>
      <c r="F9" s="5">
        <f>EconomicRates!C49</f>
        <v>3.5571999999999999E-2</v>
      </c>
      <c r="G9" s="5">
        <f>EconomicRates!D49</f>
        <v>7.0000000000000007E-2</v>
      </c>
      <c r="H9" s="5">
        <f t="shared" si="10"/>
        <v>8.5572000000000009E-2</v>
      </c>
      <c r="I9" s="5">
        <f t="shared" si="11"/>
        <v>1.085572</v>
      </c>
      <c r="J9">
        <f t="shared" si="12"/>
        <v>0.92117335377109955</v>
      </c>
      <c r="K9">
        <f t="shared" si="20"/>
        <v>0.61100983577818146</v>
      </c>
      <c r="L9" s="2">
        <v>6</v>
      </c>
      <c r="M9" s="6">
        <v>2.8019999999999998E-3</v>
      </c>
      <c r="O9">
        <f t="shared" si="21"/>
        <v>1611.1368411859714</v>
      </c>
      <c r="P9">
        <f t="shared" si="22"/>
        <v>80.556842059298575</v>
      </c>
      <c r="Q9" s="4">
        <f t="shared" si="23"/>
        <v>12.5</v>
      </c>
      <c r="R9">
        <f t="shared" si="0"/>
        <v>500000</v>
      </c>
      <c r="S9">
        <f t="shared" si="1"/>
        <v>426.20587963791417</v>
      </c>
      <c r="U9">
        <f t="shared" si="13"/>
        <v>2.8019999999999998E-3</v>
      </c>
      <c r="V9">
        <f t="shared" si="14"/>
        <v>0.01</v>
      </c>
      <c r="W9">
        <f t="shared" si="15"/>
        <v>0.93799373054255641</v>
      </c>
      <c r="X9">
        <f t="shared" si="16"/>
        <v>2.6282584329802429E-3</v>
      </c>
      <c r="Y9">
        <f t="shared" si="17"/>
        <v>9.3799373054255647E-3</v>
      </c>
      <c r="Z9">
        <f t="shared" si="18"/>
        <v>0.92598553480415069</v>
      </c>
      <c r="AB9">
        <f t="shared" si="19"/>
        <v>364.85844247866225</v>
      </c>
      <c r="AC9">
        <f t="shared" si="2"/>
        <v>394.66047939318742</v>
      </c>
      <c r="AE9">
        <f t="shared" si="3"/>
        <v>1491.8894095282617</v>
      </c>
      <c r="AF9">
        <f t="shared" si="4"/>
        <v>-74.594470476413093</v>
      </c>
      <c r="AG9">
        <f t="shared" si="4"/>
        <v>-11.574819185051883</v>
      </c>
      <c r="AH9">
        <f t="shared" si="5"/>
        <v>-1314.1292164901215</v>
      </c>
      <c r="AI9">
        <f t="shared" si="6"/>
        <v>91.590903376675215</v>
      </c>
      <c r="AJ9">
        <f t="shared" si="7"/>
        <v>-29.802036914525161</v>
      </c>
      <c r="AK9">
        <f t="shared" si="24"/>
        <v>124.75073670713577</v>
      </c>
      <c r="AL9">
        <f t="shared" si="8"/>
        <v>186.53960316928584</v>
      </c>
      <c r="AN9">
        <f t="shared" si="9"/>
        <v>911.55910311507125</v>
      </c>
      <c r="AO9">
        <f t="shared" si="9"/>
        <v>-45.577955155753571</v>
      </c>
      <c r="AP9">
        <f t="shared" si="9"/>
        <v>-7.0723283694206955</v>
      </c>
      <c r="AQ9">
        <f t="shared" si="9"/>
        <v>-802.94587675893945</v>
      </c>
      <c r="AR9">
        <f t="shared" si="9"/>
        <v>55.962942830957608</v>
      </c>
      <c r="AS9">
        <f t="shared" si="9"/>
        <v>-18.209337680999319</v>
      </c>
      <c r="AT9">
        <f t="shared" si="9"/>
        <v>76.223927148634189</v>
      </c>
      <c r="AU9">
        <f t="shared" si="9"/>
        <v>113.97753229859248</v>
      </c>
      <c r="AW9">
        <v>6</v>
      </c>
      <c r="AX9">
        <f>(R9*SUMPRODUCT(K10:$K$23, X10:$X$23)-$AZ$3*SUMPRODUCT(K9:$K$22, W10:$W$23))/Z9</f>
        <v>426.20587963791417</v>
      </c>
    </row>
    <row r="10" spans="1:52" x14ac:dyDescent="0.25">
      <c r="A10" t="s">
        <v>19</v>
      </c>
      <c r="C10" s="2">
        <f>'T.26.04.A'!C10</f>
        <v>0.01</v>
      </c>
      <c r="E10">
        <v>2010</v>
      </c>
      <c r="F10" s="5">
        <f>EconomicRates!C50</f>
        <v>3.5571999999999999E-2</v>
      </c>
      <c r="G10" s="5">
        <f>EconomicRates!D50</f>
        <v>7.0000000000000007E-2</v>
      </c>
      <c r="H10" s="5">
        <f t="shared" si="10"/>
        <v>8.5572000000000009E-2</v>
      </c>
      <c r="I10" s="5">
        <f t="shared" si="11"/>
        <v>1.085572</v>
      </c>
      <c r="J10">
        <f t="shared" si="12"/>
        <v>0.92117335377109955</v>
      </c>
      <c r="K10">
        <f t="shared" si="20"/>
        <v>0.5628459796109162</v>
      </c>
      <c r="L10" s="2">
        <v>7</v>
      </c>
      <c r="M10" s="6">
        <v>2.8370000000000001E-3</v>
      </c>
      <c r="O10">
        <f t="shared" si="21"/>
        <v>1611.1368411859714</v>
      </c>
      <c r="P10">
        <f t="shared" si="22"/>
        <v>80.556842059298575</v>
      </c>
      <c r="Q10" s="4">
        <f t="shared" si="23"/>
        <v>12.5</v>
      </c>
      <c r="R10">
        <f t="shared" si="0"/>
        <v>500000</v>
      </c>
      <c r="S10">
        <f t="shared" si="1"/>
        <v>451.41855306905234</v>
      </c>
      <c r="U10">
        <f t="shared" si="13"/>
        <v>2.8370000000000001E-3</v>
      </c>
      <c r="V10">
        <f t="shared" si="14"/>
        <v>0.01</v>
      </c>
      <c r="W10">
        <f t="shared" si="15"/>
        <v>0.92598553480415069</v>
      </c>
      <c r="X10">
        <f t="shared" si="16"/>
        <v>2.6270209622393757E-3</v>
      </c>
      <c r="Y10">
        <f t="shared" si="17"/>
        <v>9.2598553480415079E-3</v>
      </c>
      <c r="Z10">
        <f t="shared" si="18"/>
        <v>0.91409865849386984</v>
      </c>
      <c r="AB10">
        <f t="shared" si="19"/>
        <v>394.66047939318742</v>
      </c>
      <c r="AC10">
        <f t="shared" si="2"/>
        <v>412.64109377966452</v>
      </c>
      <c r="AE10">
        <f t="shared" si="3"/>
        <v>1472.7380251781476</v>
      </c>
      <c r="AF10">
        <f t="shared" si="4"/>
        <v>-73.636901258907372</v>
      </c>
      <c r="AG10">
        <f t="shared" si="4"/>
        <v>-11.426233231173374</v>
      </c>
      <c r="AH10">
        <f t="shared" si="5"/>
        <v>-1313.5104811196879</v>
      </c>
      <c r="AI10">
        <f t="shared" si="6"/>
        <v>74.164409568378915</v>
      </c>
      <c r="AJ10">
        <f t="shared" si="7"/>
        <v>-17.9806143864771</v>
      </c>
      <c r="AK10">
        <f t="shared" si="24"/>
        <v>125.56331223186996</v>
      </c>
      <c r="AL10">
        <f t="shared" si="8"/>
        <v>181.74710741377177</v>
      </c>
      <c r="AN10">
        <f t="shared" si="9"/>
        <v>828.92467649164064</v>
      </c>
      <c r="AO10">
        <f t="shared" si="9"/>
        <v>-41.446233824582031</v>
      </c>
      <c r="AP10">
        <f t="shared" si="9"/>
        <v>-6.4312094362625816</v>
      </c>
      <c r="AQ10">
        <f t="shared" si="9"/>
        <v>-739.30409347501666</v>
      </c>
      <c r="AR10">
        <f t="shared" si="9"/>
        <v>41.743139755779438</v>
      </c>
      <c r="AS10">
        <f t="shared" si="9"/>
        <v>-10.120316518362836</v>
      </c>
      <c r="AT10">
        <f t="shared" si="9"/>
        <v>70.672805476338183</v>
      </c>
      <c r="AU10">
        <f t="shared" si="9"/>
        <v>102.29562871375478</v>
      </c>
      <c r="AW10">
        <v>7</v>
      </c>
      <c r="AX10">
        <f>(R10*SUMPRODUCT(K11:$K$23, X11:$X$23)-$AZ$3*SUMPRODUCT(K10:$K$22, W11:$W$23))/Z10</f>
        <v>451.41855306905234</v>
      </c>
    </row>
    <row r="11" spans="1:52" x14ac:dyDescent="0.25">
      <c r="A11" t="s">
        <v>33</v>
      </c>
      <c r="C11" s="7">
        <f>AU25</f>
        <v>-3.0553337637684308E-13</v>
      </c>
      <c r="E11">
        <v>2011</v>
      </c>
      <c r="F11" s="5">
        <f>EconomicRates!C51</f>
        <v>3.5571999999999999E-2</v>
      </c>
      <c r="G11" s="5">
        <f>EconomicRates!D51</f>
        <v>7.0000000000000007E-2</v>
      </c>
      <c r="H11" s="5">
        <f t="shared" si="10"/>
        <v>8.5572000000000009E-2</v>
      </c>
      <c r="I11" s="5">
        <f t="shared" si="11"/>
        <v>1.085572</v>
      </c>
      <c r="J11">
        <f t="shared" si="12"/>
        <v>0.92117335377109955</v>
      </c>
      <c r="K11">
        <f t="shared" si="20"/>
        <v>0.51847871869476758</v>
      </c>
      <c r="L11" s="2">
        <v>8</v>
      </c>
      <c r="M11" s="6">
        <v>2.8709999999999999E-3</v>
      </c>
      <c r="O11">
        <f t="shared" si="21"/>
        <v>1611.1368411859714</v>
      </c>
      <c r="P11">
        <f t="shared" si="22"/>
        <v>80.556842059298575</v>
      </c>
      <c r="Q11" s="4">
        <f t="shared" si="23"/>
        <v>12.5</v>
      </c>
      <c r="R11">
        <f t="shared" si="0"/>
        <v>500000</v>
      </c>
      <c r="S11">
        <f t="shared" si="1"/>
        <v>466.49585535837468</v>
      </c>
      <c r="U11">
        <f t="shared" si="13"/>
        <v>2.8709999999999999E-3</v>
      </c>
      <c r="V11">
        <f t="shared" si="14"/>
        <v>0.01</v>
      </c>
      <c r="W11">
        <f t="shared" si="15"/>
        <v>0.91409865849386984</v>
      </c>
      <c r="X11">
        <f t="shared" si="16"/>
        <v>2.6243772485359E-3</v>
      </c>
      <c r="Y11">
        <f t="shared" si="17"/>
        <v>9.1409865849386984E-3</v>
      </c>
      <c r="Z11">
        <f t="shared" si="18"/>
        <v>0.90233329466039525</v>
      </c>
      <c r="AB11">
        <f t="shared" si="19"/>
        <v>412.64109377966452</v>
      </c>
      <c r="AC11">
        <f t="shared" si="2"/>
        <v>420.93474211094144</v>
      </c>
      <c r="AE11">
        <f t="shared" si="3"/>
        <v>1453.7824140560797</v>
      </c>
      <c r="AF11">
        <f t="shared" si="4"/>
        <v>-72.689120702803976</v>
      </c>
      <c r="AG11">
        <f t="shared" si="4"/>
        <v>-11.27916618325494</v>
      </c>
      <c r="AH11">
        <f t="shared" si="5"/>
        <v>-1312.18862426795</v>
      </c>
      <c r="AI11">
        <f t="shared" si="6"/>
        <v>57.625502902070593</v>
      </c>
      <c r="AJ11">
        <f t="shared" si="7"/>
        <v>-8.2936483312769269</v>
      </c>
      <c r="AK11">
        <f t="shared" si="24"/>
        <v>125.56140709930582</v>
      </c>
      <c r="AL11">
        <f t="shared" si="8"/>
        <v>174.89326167009949</v>
      </c>
      <c r="AN11">
        <f t="shared" si="9"/>
        <v>753.75524330078224</v>
      </c>
      <c r="AO11">
        <f t="shared" si="9"/>
        <v>-37.687762165039111</v>
      </c>
      <c r="AP11">
        <f t="shared" si="9"/>
        <v>-5.8480076306393736</v>
      </c>
      <c r="AQ11">
        <f t="shared" si="9"/>
        <v>-680.34187659629652</v>
      </c>
      <c r="AR11">
        <f t="shared" si="9"/>
        <v>29.87759690880717</v>
      </c>
      <c r="AS11">
        <f t="shared" si="9"/>
        <v>-4.3000801601054581</v>
      </c>
      <c r="AT11">
        <f t="shared" si="9"/>
        <v>65.100917470360173</v>
      </c>
      <c r="AU11">
        <f t="shared" si="9"/>
        <v>90.678434219061899</v>
      </c>
      <c r="AW11">
        <v>8</v>
      </c>
      <c r="AX11">
        <f>(R11*SUMPRODUCT(K12:$K$23, X12:$X$23)-$AZ$3*SUMPRODUCT(K11:$K$22, W12:$W$23))/Z11</f>
        <v>466.49585535837468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f>EconomicRates!C52</f>
        <v>3.5571999999999999E-2</v>
      </c>
      <c r="G12" s="5">
        <f>EconomicRates!D52</f>
        <v>7.0000000000000007E-2</v>
      </c>
      <c r="H12" s="5">
        <f t="shared" si="10"/>
        <v>8.5572000000000009E-2</v>
      </c>
      <c r="I12" s="5">
        <f t="shared" si="11"/>
        <v>1.085572</v>
      </c>
      <c r="J12">
        <f t="shared" si="12"/>
        <v>0.92117335377109955</v>
      </c>
      <c r="K12">
        <f t="shared" si="20"/>
        <v>0.47760878015900154</v>
      </c>
      <c r="L12" s="2">
        <v>9</v>
      </c>
      <c r="M12" s="6">
        <v>2.9099999999999998E-3</v>
      </c>
      <c r="O12">
        <f t="shared" si="21"/>
        <v>1611.1368411859714</v>
      </c>
      <c r="P12">
        <f t="shared" si="22"/>
        <v>80.556842059298575</v>
      </c>
      <c r="Q12" s="4">
        <f t="shared" si="23"/>
        <v>12.5</v>
      </c>
      <c r="R12">
        <f t="shared" si="0"/>
        <v>500000</v>
      </c>
      <c r="S12">
        <f t="shared" si="1"/>
        <v>471.62905249601812</v>
      </c>
      <c r="U12">
        <f t="shared" si="13"/>
        <v>2.9099999999999998E-3</v>
      </c>
      <c r="V12">
        <f t="shared" si="14"/>
        <v>0.01</v>
      </c>
      <c r="W12">
        <f t="shared" si="15"/>
        <v>0.90233329466039525</v>
      </c>
      <c r="X12">
        <f t="shared" si="16"/>
        <v>2.6257898874617498E-3</v>
      </c>
      <c r="Y12">
        <f t="shared" si="17"/>
        <v>9.0233329466039534E-3</v>
      </c>
      <c r="Z12">
        <f t="shared" si="18"/>
        <v>0.89068417182632953</v>
      </c>
      <c r="AB12">
        <f t="shared" si="19"/>
        <v>420.93474211094144</v>
      </c>
      <c r="AC12">
        <f t="shared" si="2"/>
        <v>420.07253203165237</v>
      </c>
      <c r="AE12">
        <f t="shared" si="3"/>
        <v>1435.0140830906155</v>
      </c>
      <c r="AF12">
        <f t="shared" si="4"/>
        <v>-71.75070415453078</v>
      </c>
      <c r="AG12">
        <f t="shared" si="4"/>
        <v>-11.13355214782912</v>
      </c>
      <c r="AH12">
        <f t="shared" si="5"/>
        <v>-1312.894943730875</v>
      </c>
      <c r="AI12">
        <f t="shared" si="6"/>
        <v>39.234883057380785</v>
      </c>
      <c r="AJ12">
        <f t="shared" si="7"/>
        <v>0.86221007928907056</v>
      </c>
      <c r="AK12">
        <f t="shared" si="24"/>
        <v>124.89386847329185</v>
      </c>
      <c r="AL12">
        <f t="shared" si="8"/>
        <v>164.99096160996169</v>
      </c>
      <c r="AN12">
        <f t="shared" si="9"/>
        <v>685.37532573589692</v>
      </c>
      <c r="AO12">
        <f t="shared" si="9"/>
        <v>-34.26876628679485</v>
      </c>
      <c r="AP12">
        <f t="shared" si="9"/>
        <v>-5.317482260161297</v>
      </c>
      <c r="AQ12">
        <f t="shared" si="9"/>
        <v>-627.05015255222418</v>
      </c>
      <c r="AR12">
        <f t="shared" si="9"/>
        <v>18.738924636716714</v>
      </c>
      <c r="AS12">
        <f t="shared" si="9"/>
        <v>0.41179910421004901</v>
      </c>
      <c r="AT12">
        <f t="shared" si="9"/>
        <v>59.650408170867699</v>
      </c>
      <c r="AU12">
        <f t="shared" si="9"/>
        <v>78.801131911794457</v>
      </c>
      <c r="AW12">
        <v>9</v>
      </c>
      <c r="AX12">
        <f>(R12*SUMPRODUCT(K13:$K$23, X13:$X$23)-$AZ$3*SUMPRODUCT(K12:$K$22, W13:$W$23))/Z12</f>
        <v>471.62905249601812</v>
      </c>
    </row>
    <row r="13" spans="1:52" x14ac:dyDescent="0.25">
      <c r="E13">
        <v>2013</v>
      </c>
      <c r="F13" s="5">
        <f>EconomicRates!C53</f>
        <v>3.5571999999999999E-2</v>
      </c>
      <c r="G13" s="5">
        <f>EconomicRates!D53</f>
        <v>7.0000000000000007E-2</v>
      </c>
      <c r="H13" s="5">
        <f t="shared" si="10"/>
        <v>8.5572000000000009E-2</v>
      </c>
      <c r="I13" s="5">
        <f t="shared" si="11"/>
        <v>1.085572</v>
      </c>
      <c r="J13">
        <f t="shared" si="12"/>
        <v>0.92117335377109955</v>
      </c>
      <c r="K13">
        <f t="shared" si="20"/>
        <v>0.43996048180959124</v>
      </c>
      <c r="L13" s="2">
        <v>10</v>
      </c>
      <c r="M13" s="6">
        <v>2.9520000000000002E-3</v>
      </c>
      <c r="O13">
        <f t="shared" si="21"/>
        <v>1611.1368411859714</v>
      </c>
      <c r="P13">
        <f t="shared" si="22"/>
        <v>80.556842059298575</v>
      </c>
      <c r="Q13" s="4">
        <f t="shared" si="23"/>
        <v>12.5</v>
      </c>
      <c r="R13">
        <f t="shared" si="0"/>
        <v>500000</v>
      </c>
      <c r="S13">
        <f t="shared" si="1"/>
        <v>467.56557936696333</v>
      </c>
      <c r="U13">
        <f t="shared" si="13"/>
        <v>2.9520000000000002E-3</v>
      </c>
      <c r="V13">
        <f t="shared" si="14"/>
        <v>0.01</v>
      </c>
      <c r="W13">
        <f t="shared" si="15"/>
        <v>0.89068417182632953</v>
      </c>
      <c r="X13">
        <f t="shared" si="16"/>
        <v>2.6292996752313252E-3</v>
      </c>
      <c r="Y13">
        <f t="shared" si="17"/>
        <v>8.9068417182632947E-3</v>
      </c>
      <c r="Z13">
        <f t="shared" si="18"/>
        <v>0.87914803043283496</v>
      </c>
      <c r="AB13">
        <f t="shared" si="19"/>
        <v>420.07253203165237</v>
      </c>
      <c r="AC13">
        <f t="shared" si="2"/>
        <v>411.05935819865317</v>
      </c>
      <c r="AE13">
        <f t="shared" si="3"/>
        <v>1416.4277806864261</v>
      </c>
      <c r="AF13">
        <f t="shared" si="4"/>
        <v>-70.8213890343213</v>
      </c>
      <c r="AG13">
        <f t="shared" si="4"/>
        <v>-10.989350380410437</v>
      </c>
      <c r="AH13">
        <f t="shared" si="5"/>
        <v>-1314.6498376156626</v>
      </c>
      <c r="AI13">
        <f t="shared" si="6"/>
        <v>19.967203656031643</v>
      </c>
      <c r="AJ13">
        <f t="shared" si="7"/>
        <v>9.0131738329992004</v>
      </c>
      <c r="AK13">
        <f t="shared" si="24"/>
        <v>123.59752465786302</v>
      </c>
      <c r="AL13">
        <f t="shared" si="8"/>
        <v>152.57790214689385</v>
      </c>
      <c r="AN13">
        <f t="shared" si="9"/>
        <v>623.17224883929009</v>
      </c>
      <c r="AO13">
        <f t="shared" si="9"/>
        <v>-31.1586124419645</v>
      </c>
      <c r="AP13">
        <f t="shared" si="9"/>
        <v>-4.834879888139791</v>
      </c>
      <c r="AQ13">
        <f t="shared" si="9"/>
        <v>-578.3939759682878</v>
      </c>
      <c r="AR13">
        <f t="shared" si="9"/>
        <v>8.7847805408979127</v>
      </c>
      <c r="AS13">
        <f t="shared" si="9"/>
        <v>3.9654403021999283</v>
      </c>
      <c r="AT13">
        <f t="shared" si="9"/>
        <v>54.378026498946248</v>
      </c>
      <c r="AU13">
        <f t="shared" si="9"/>
        <v>67.128247342044077</v>
      </c>
      <c r="AW13">
        <v>10</v>
      </c>
      <c r="AX13">
        <f>(R13*SUMPRODUCT(K14:$K$23, X14:$X$23)-$AZ$3*SUMPRODUCT(K13:$K$22, W14:$W$23))/Z13</f>
        <v>467.56557936696333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10"/>
        <v>8.5572000000000009E-2</v>
      </c>
      <c r="I14" s="5">
        <f t="shared" si="11"/>
        <v>1.085572</v>
      </c>
      <c r="J14">
        <f t="shared" si="12"/>
        <v>0.92117335377109955</v>
      </c>
      <c r="K14">
        <f t="shared" si="20"/>
        <v>0.40527987255529002</v>
      </c>
      <c r="L14" s="2">
        <v>11</v>
      </c>
      <c r="M14" s="6">
        <v>2.9979999999999998E-3</v>
      </c>
      <c r="O14">
        <f t="shared" si="21"/>
        <v>1611.1368411859714</v>
      </c>
      <c r="P14">
        <f t="shared" si="22"/>
        <v>80.556842059298575</v>
      </c>
      <c r="Q14" s="4">
        <f t="shared" si="23"/>
        <v>12.5</v>
      </c>
      <c r="R14">
        <f t="shared" si="0"/>
        <v>500000</v>
      </c>
      <c r="S14">
        <f t="shared" si="1"/>
        <v>454.83437396336052</v>
      </c>
      <c r="U14">
        <f t="shared" si="13"/>
        <v>2.9979999999999998E-3</v>
      </c>
      <c r="V14">
        <f t="shared" si="14"/>
        <v>0.01</v>
      </c>
      <c r="W14">
        <f t="shared" si="15"/>
        <v>0.87914803043283496</v>
      </c>
      <c r="X14">
        <f t="shared" si="16"/>
        <v>2.6356857952376392E-3</v>
      </c>
      <c r="Y14">
        <f t="shared" si="17"/>
        <v>8.7914803043283498E-3</v>
      </c>
      <c r="Z14">
        <f t="shared" si="18"/>
        <v>0.867720864333269</v>
      </c>
      <c r="AB14">
        <f t="shared" si="19"/>
        <v>411.05935819865317</v>
      </c>
      <c r="AC14">
        <f t="shared" si="2"/>
        <v>394.66927610396851</v>
      </c>
      <c r="AE14">
        <f t="shared" si="3"/>
        <v>1398.017052393064</v>
      </c>
      <c r="AF14">
        <f t="shared" si="4"/>
        <v>-69.900852619653193</v>
      </c>
      <c r="AG14">
        <f t="shared" si="4"/>
        <v>-10.846510804165863</v>
      </c>
      <c r="AH14">
        <f t="shared" si="5"/>
        <v>-1317.8428976188195</v>
      </c>
      <c r="AI14">
        <f t="shared" si="6"/>
        <v>-0.57320864957478079</v>
      </c>
      <c r="AJ14">
        <f t="shared" si="7"/>
        <v>16.390082094684658</v>
      </c>
      <c r="AK14">
        <f t="shared" si="24"/>
        <v>121.74228905804448</v>
      </c>
      <c r="AL14">
        <f t="shared" si="8"/>
        <v>137.55916250315437</v>
      </c>
      <c r="AN14">
        <f t="shared" si="9"/>
        <v>566.5881728239832</v>
      </c>
      <c r="AO14">
        <f t="shared" si="9"/>
        <v>-28.329408641199155</v>
      </c>
      <c r="AP14">
        <f t="shared" si="9"/>
        <v>-4.3958725163819174</v>
      </c>
      <c r="AQ14">
        <f t="shared" si="9"/>
        <v>-534.0952015948493</v>
      </c>
      <c r="AR14">
        <f t="shared" si="9"/>
        <v>-0.23230992844725706</v>
      </c>
      <c r="AS14">
        <f t="shared" si="9"/>
        <v>6.6425703825045392</v>
      </c>
      <c r="AT14">
        <f t="shared" si="9"/>
        <v>49.339699394033545</v>
      </c>
      <c r="AU14">
        <f t="shared" si="9"/>
        <v>55.749959848090832</v>
      </c>
      <c r="AW14">
        <v>11</v>
      </c>
      <c r="AX14">
        <f>(R14*SUMPRODUCT(K15:$K$23, X15:$X$23)-$AZ$3*SUMPRODUCT(K14:$K$22, W15:$W$23))/Z14</f>
        <v>454.83437396336052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10"/>
        <v>8.5572000000000009E-2</v>
      </c>
      <c r="I15" s="5">
        <f t="shared" si="11"/>
        <v>1.085572</v>
      </c>
      <c r="J15">
        <f t="shared" si="12"/>
        <v>0.92117335377109955</v>
      </c>
      <c r="K15">
        <f t="shared" si="20"/>
        <v>0.37333301941768032</v>
      </c>
      <c r="L15" s="2">
        <v>12</v>
      </c>
      <c r="M15" s="6">
        <v>3.0469999999999998E-3</v>
      </c>
      <c r="O15">
        <f t="shared" si="21"/>
        <v>1611.1368411859714</v>
      </c>
      <c r="P15">
        <f t="shared" si="22"/>
        <v>80.556842059298575</v>
      </c>
      <c r="Q15" s="4">
        <f t="shared" si="23"/>
        <v>12.5</v>
      </c>
      <c r="R15">
        <f t="shared" si="0"/>
        <v>500000</v>
      </c>
      <c r="S15">
        <f t="shared" si="1"/>
        <v>434.17888065316953</v>
      </c>
      <c r="U15">
        <f t="shared" si="13"/>
        <v>3.0469999999999998E-3</v>
      </c>
      <c r="V15">
        <f t="shared" si="14"/>
        <v>0.01</v>
      </c>
      <c r="W15">
        <f t="shared" si="15"/>
        <v>0.867720864333269</v>
      </c>
      <c r="X15">
        <f t="shared" si="16"/>
        <v>2.6439454736234703E-3</v>
      </c>
      <c r="Y15">
        <f t="shared" si="17"/>
        <v>8.6772086433326897E-3</v>
      </c>
      <c r="Z15">
        <f t="shared" si="18"/>
        <v>0.85639971021631289</v>
      </c>
      <c r="AB15">
        <f t="shared" si="19"/>
        <v>394.66927610396851</v>
      </c>
      <c r="AC15">
        <f t="shared" si="2"/>
        <v>371.83066757341749</v>
      </c>
      <c r="AE15">
        <f t="shared" si="3"/>
        <v>1379.7771239104916</v>
      </c>
      <c r="AF15">
        <f t="shared" si="4"/>
        <v>-68.98885619552459</v>
      </c>
      <c r="AG15">
        <f t="shared" si="4"/>
        <v>-10.70499637770391</v>
      </c>
      <c r="AH15">
        <f t="shared" si="5"/>
        <v>-1321.9727368117351</v>
      </c>
      <c r="AI15">
        <f t="shared" si="6"/>
        <v>-21.889465474472217</v>
      </c>
      <c r="AJ15">
        <f t="shared" si="7"/>
        <v>22.838608530551028</v>
      </c>
      <c r="AK15">
        <f t="shared" si="24"/>
        <v>119.38202806732549</v>
      </c>
      <c r="AL15">
        <f t="shared" si="8"/>
        <v>120.3311711234043</v>
      </c>
      <c r="AN15">
        <f t="shared" si="9"/>
        <v>515.1163597929467</v>
      </c>
      <c r="AO15">
        <f t="shared" si="9"/>
        <v>-25.755817989647337</v>
      </c>
      <c r="AP15">
        <f t="shared" si="9"/>
        <v>-3.9965286205435313</v>
      </c>
      <c r="AQ15">
        <f t="shared" si="9"/>
        <v>-493.53607342177952</v>
      </c>
      <c r="AR15">
        <f t="shared" si="9"/>
        <v>-8.1720602390237786</v>
      </c>
      <c r="AS15">
        <f t="shared" si="9"/>
        <v>8.5264066820090072</v>
      </c>
      <c r="AT15">
        <f t="shared" si="9"/>
        <v>44.569253002580886</v>
      </c>
      <c r="AU15">
        <f t="shared" si="9"/>
        <v>44.923599445566111</v>
      </c>
      <c r="AW15">
        <v>12</v>
      </c>
      <c r="AX15">
        <f>(R15*SUMPRODUCT(K16:$K$23, X16:$X$23)-$AZ$3*SUMPRODUCT(K15:$K$22, W16:$W$23))/Z15</f>
        <v>434.17888065316953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10"/>
        <v>8.5572000000000009E-2</v>
      </c>
      <c r="I16" s="5">
        <f t="shared" si="11"/>
        <v>1.085572</v>
      </c>
      <c r="J16">
        <f t="shared" si="12"/>
        <v>0.92117335377109955</v>
      </c>
      <c r="K16">
        <f t="shared" si="20"/>
        <v>0.34390442957047562</v>
      </c>
      <c r="L16" s="2">
        <v>13</v>
      </c>
      <c r="M16" s="6">
        <v>3.104E-3</v>
      </c>
      <c r="O16">
        <f t="shared" si="21"/>
        <v>1611.1368411859714</v>
      </c>
      <c r="P16">
        <f t="shared" si="22"/>
        <v>80.556842059298575</v>
      </c>
      <c r="Q16" s="4">
        <f t="shared" si="23"/>
        <v>12.5</v>
      </c>
      <c r="R16">
        <f t="shared" si="0"/>
        <v>500000</v>
      </c>
      <c r="S16">
        <f t="shared" si="1"/>
        <v>405.44506647323567</v>
      </c>
      <c r="U16">
        <f t="shared" si="13"/>
        <v>3.104E-3</v>
      </c>
      <c r="V16">
        <f t="shared" si="14"/>
        <v>0.01</v>
      </c>
      <c r="W16">
        <f t="shared" si="15"/>
        <v>0.85639971021631289</v>
      </c>
      <c r="X16">
        <f t="shared" si="16"/>
        <v>2.6582647005114353E-3</v>
      </c>
      <c r="Y16">
        <f t="shared" si="17"/>
        <v>8.5639971021631289E-3</v>
      </c>
      <c r="Z16">
        <f t="shared" si="18"/>
        <v>0.84517744841363829</v>
      </c>
      <c r="AB16">
        <f t="shared" si="19"/>
        <v>371.83066757341749</v>
      </c>
      <c r="AC16">
        <f t="shared" si="2"/>
        <v>342.67302675374731</v>
      </c>
      <c r="AE16">
        <f t="shared" si="3"/>
        <v>1361.6965244787684</v>
      </c>
      <c r="AF16">
        <f t="shared" si="4"/>
        <v>-68.084826223938421</v>
      </c>
      <c r="AG16">
        <f t="shared" si="4"/>
        <v>-10.564718105170478</v>
      </c>
      <c r="AH16">
        <f t="shared" si="5"/>
        <v>-1329.1323502557177</v>
      </c>
      <c r="AI16">
        <f t="shared" si="6"/>
        <v>-46.085370106058008</v>
      </c>
      <c r="AJ16">
        <f t="shared" si="7"/>
        <v>29.157640819670178</v>
      </c>
      <c r="AK16">
        <f t="shared" si="24"/>
        <v>116.58096560797735</v>
      </c>
      <c r="AL16">
        <f t="shared" si="8"/>
        <v>99.653236321589517</v>
      </c>
      <c r="AN16">
        <f t="shared" si="9"/>
        <v>468.29346649897008</v>
      </c>
      <c r="AO16">
        <f t="shared" si="9"/>
        <v>-23.414673324948502</v>
      </c>
      <c r="AP16">
        <f t="shared" si="9"/>
        <v>-3.6332533535315292</v>
      </c>
      <c r="AQ16">
        <f t="shared" si="9"/>
        <v>-457.09450273835819</v>
      </c>
      <c r="AR16">
        <f t="shared" si="9"/>
        <v>-15.848962917868128</v>
      </c>
      <c r="AS16">
        <f t="shared" si="9"/>
        <v>10.027441833709489</v>
      </c>
      <c r="AT16">
        <f t="shared" si="9"/>
        <v>40.092710476186689</v>
      </c>
      <c r="AU16">
        <f t="shared" si="9"/>
        <v>34.271189392028049</v>
      </c>
      <c r="AW16">
        <v>13</v>
      </c>
      <c r="AX16">
        <f>(R16*SUMPRODUCT(K17:$K$23, X17:$X$23)-$AZ$3*SUMPRODUCT(K16:$K$22, W17:$W$23))/Z16</f>
        <v>405.44506647323567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10"/>
        <v>8.5572000000000009E-2</v>
      </c>
      <c r="I17" s="5">
        <f t="shared" si="11"/>
        <v>1.085572</v>
      </c>
      <c r="J17">
        <f t="shared" si="12"/>
        <v>0.92117335377109955</v>
      </c>
      <c r="K17">
        <f t="shared" si="20"/>
        <v>0.31679559676417191</v>
      </c>
      <c r="L17" s="2">
        <v>14</v>
      </c>
      <c r="M17" s="6">
        <v>3.1700000000000001E-3</v>
      </c>
      <c r="O17">
        <f t="shared" si="21"/>
        <v>1611.1368411859714</v>
      </c>
      <c r="P17">
        <f t="shared" si="22"/>
        <v>80.556842059298575</v>
      </c>
      <c r="Q17" s="4">
        <f t="shared" si="23"/>
        <v>12.5</v>
      </c>
      <c r="R17">
        <f t="shared" si="0"/>
        <v>500000</v>
      </c>
      <c r="S17">
        <f t="shared" si="1"/>
        <v>368.48072905549185</v>
      </c>
      <c r="U17">
        <f t="shared" si="13"/>
        <v>3.1700000000000001E-3</v>
      </c>
      <c r="V17">
        <f t="shared" si="14"/>
        <v>0.01</v>
      </c>
      <c r="W17">
        <f t="shared" si="15"/>
        <v>0.84517744841363829</v>
      </c>
      <c r="X17">
        <f t="shared" si="16"/>
        <v>2.6792125114712332E-3</v>
      </c>
      <c r="Y17">
        <f t="shared" si="17"/>
        <v>8.4517744841363825E-3</v>
      </c>
      <c r="Z17">
        <f t="shared" si="18"/>
        <v>0.83404646141803074</v>
      </c>
      <c r="AB17">
        <f t="shared" si="19"/>
        <v>342.67302675374731</v>
      </c>
      <c r="AC17">
        <f t="shared" si="2"/>
        <v>307.33004816946914</v>
      </c>
      <c r="AE17">
        <f t="shared" si="3"/>
        <v>1343.7629812513833</v>
      </c>
      <c r="AF17">
        <f t="shared" si="4"/>
        <v>-67.188149062569167</v>
      </c>
      <c r="AG17">
        <f t="shared" si="4"/>
        <v>-10.425580767725384</v>
      </c>
      <c r="AH17">
        <f t="shared" si="5"/>
        <v>-1339.6062557356165</v>
      </c>
      <c r="AI17">
        <f t="shared" si="6"/>
        <v>-73.457004314527921</v>
      </c>
      <c r="AJ17">
        <f t="shared" si="7"/>
        <v>35.342978584278171</v>
      </c>
      <c r="AK17">
        <f t="shared" si="24"/>
        <v>113.3473501259793</v>
      </c>
      <c r="AL17">
        <f t="shared" si="8"/>
        <v>75.233324395729554</v>
      </c>
      <c r="AN17">
        <f t="shared" si="9"/>
        <v>425.6981955551347</v>
      </c>
      <c r="AO17">
        <f t="shared" si="9"/>
        <v>-21.284909777756738</v>
      </c>
      <c r="AP17">
        <f t="shared" si="9"/>
        <v>-3.3027780809246363</v>
      </c>
      <c r="AQ17">
        <f t="shared" si="9"/>
        <v>-424.38136321478254</v>
      </c>
      <c r="AR17">
        <f t="shared" si="9"/>
        <v>-23.270855518329224</v>
      </c>
      <c r="AS17">
        <f t="shared" si="9"/>
        <v>11.19649999202975</v>
      </c>
      <c r="AT17">
        <f t="shared" si="9"/>
        <v>35.907941424797151</v>
      </c>
      <c r="AU17">
        <f t="shared" si="9"/>
        <v>23.833585898497677</v>
      </c>
      <c r="AW17">
        <v>14</v>
      </c>
      <c r="AX17">
        <f>(R17*SUMPRODUCT(K18:$K$23, X18:$X$23)-$AZ$3*SUMPRODUCT(K17:$K$22, W18:$W$23))/Z17</f>
        <v>368.48072905549185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10"/>
        <v>8.5572000000000009E-2</v>
      </c>
      <c r="I18" s="5">
        <f t="shared" si="11"/>
        <v>1.085572</v>
      </c>
      <c r="J18">
        <f t="shared" si="12"/>
        <v>0.92117335377109955</v>
      </c>
      <c r="K18">
        <f t="shared" si="20"/>
        <v>0.29182366233116913</v>
      </c>
      <c r="L18" s="2">
        <v>15</v>
      </c>
      <c r="M18" s="6">
        <v>3.2390000000000001E-3</v>
      </c>
      <c r="O18">
        <f t="shared" si="21"/>
        <v>1611.1368411859714</v>
      </c>
      <c r="P18">
        <f t="shared" si="22"/>
        <v>80.556842059298575</v>
      </c>
      <c r="Q18" s="4">
        <f t="shared" si="23"/>
        <v>12.5</v>
      </c>
      <c r="R18">
        <f t="shared" si="0"/>
        <v>500000</v>
      </c>
      <c r="S18">
        <f t="shared" si="1"/>
        <v>324.18376483496661</v>
      </c>
      <c r="U18">
        <f t="shared" si="13"/>
        <v>3.2390000000000001E-3</v>
      </c>
      <c r="V18">
        <f t="shared" si="14"/>
        <v>0.01</v>
      </c>
      <c r="W18">
        <f t="shared" si="15"/>
        <v>0.83404646141803074</v>
      </c>
      <c r="X18">
        <f t="shared" si="16"/>
        <v>2.7014764885330018E-3</v>
      </c>
      <c r="Y18">
        <f t="shared" si="17"/>
        <v>8.3404646141803079E-3</v>
      </c>
      <c r="Z18">
        <f t="shared" si="18"/>
        <v>0.82300452031531746</v>
      </c>
      <c r="AB18">
        <f t="shared" si="19"/>
        <v>307.33004816946914</v>
      </c>
      <c r="AC18">
        <f t="shared" si="2"/>
        <v>266.80470387201535</v>
      </c>
      <c r="AE18">
        <f t="shared" si="3"/>
        <v>1325.9729031425961</v>
      </c>
      <c r="AF18">
        <f t="shared" si="4"/>
        <v>-66.298645157129812</v>
      </c>
      <c r="AG18">
        <f t="shared" si="4"/>
        <v>-10.287556503941468</v>
      </c>
      <c r="AH18">
        <f t="shared" si="5"/>
        <v>-1350.7382442665009</v>
      </c>
      <c r="AI18">
        <f t="shared" si="6"/>
        <v>-101.35154278497612</v>
      </c>
      <c r="AJ18">
        <f t="shared" si="7"/>
        <v>40.525344297453785</v>
      </c>
      <c r="AK18">
        <f t="shared" si="24"/>
        <v>109.69030143084549</v>
      </c>
      <c r="AL18">
        <f t="shared" si="8"/>
        <v>48.864102943323161</v>
      </c>
      <c r="AN18">
        <f t="shared" si="9"/>
        <v>386.95026874696498</v>
      </c>
      <c r="AO18">
        <f t="shared" si="9"/>
        <v>-19.347513437348251</v>
      </c>
      <c r="AP18">
        <f t="shared" si="9"/>
        <v>-3.002152415419038</v>
      </c>
      <c r="AQ18">
        <f t="shared" si="9"/>
        <v>-394.17738129262364</v>
      </c>
      <c r="AR18">
        <f t="shared" si="9"/>
        <v>-29.576778398425912</v>
      </c>
      <c r="AS18">
        <f t="shared" si="9"/>
        <v>11.826254390114524</v>
      </c>
      <c r="AT18">
        <f t="shared" si="9"/>
        <v>32.010225485759214</v>
      </c>
      <c r="AU18">
        <f t="shared" si="9"/>
        <v>14.259701477447825</v>
      </c>
      <c r="AW18">
        <v>15</v>
      </c>
      <c r="AX18">
        <f>(R18*SUMPRODUCT(K19:$K$23, X19:$X$23)-$AZ$3*SUMPRODUCT(K18:$K$22, W19:$W$23))/Z18</f>
        <v>324.18376483496661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10"/>
        <v>8.5572000000000009E-2</v>
      </c>
      <c r="I19" s="5">
        <f t="shared" si="11"/>
        <v>1.085572</v>
      </c>
      <c r="J19">
        <f t="shared" si="12"/>
        <v>0.92117335377109955</v>
      </c>
      <c r="K19">
        <f t="shared" si="20"/>
        <v>0.26882018173936795</v>
      </c>
      <c r="L19" s="2">
        <v>16</v>
      </c>
      <c r="M19" s="6">
        <v>3.3149999999999998E-3</v>
      </c>
      <c r="O19">
        <f t="shared" si="21"/>
        <v>1611.1368411859714</v>
      </c>
      <c r="P19">
        <f t="shared" si="22"/>
        <v>80.556842059298575</v>
      </c>
      <c r="Q19" s="4">
        <f t="shared" si="23"/>
        <v>12.5</v>
      </c>
      <c r="R19">
        <f t="shared" si="0"/>
        <v>500000</v>
      </c>
      <c r="S19">
        <f t="shared" si="1"/>
        <v>272.84276096405307</v>
      </c>
      <c r="U19">
        <f t="shared" si="13"/>
        <v>3.3149999999999998E-3</v>
      </c>
      <c r="V19">
        <f t="shared" si="14"/>
        <v>0.01</v>
      </c>
      <c r="W19">
        <f t="shared" si="15"/>
        <v>0.82300452031531746</v>
      </c>
      <c r="X19">
        <f t="shared" si="16"/>
        <v>2.7282599848452772E-3</v>
      </c>
      <c r="Y19">
        <f t="shared" si="17"/>
        <v>8.2300452031531749E-3</v>
      </c>
      <c r="Z19">
        <f t="shared" si="18"/>
        <v>0.812046215127319</v>
      </c>
      <c r="AB19">
        <f t="shared" si="19"/>
        <v>266.80470387201535</v>
      </c>
      <c r="AC19">
        <f t="shared" si="2"/>
        <v>221.56093136574711</v>
      </c>
      <c r="AE19">
        <f t="shared" si="3"/>
        <v>1308.3175739372525</v>
      </c>
      <c r="AF19">
        <f t="shared" si="4"/>
        <v>-65.415878696862634</v>
      </c>
      <c r="AG19">
        <f t="shared" si="4"/>
        <v>-10.150577689091488</v>
      </c>
      <c r="AH19">
        <f t="shared" si="5"/>
        <v>-1364.1299924226387</v>
      </c>
      <c r="AI19">
        <f t="shared" si="6"/>
        <v>-131.37887487134026</v>
      </c>
      <c r="AJ19">
        <f t="shared" si="7"/>
        <v>45.243772506268243</v>
      </c>
      <c r="AK19">
        <f t="shared" si="24"/>
        <v>105.67944793786837</v>
      </c>
      <c r="AL19">
        <f t="shared" si="8"/>
        <v>19.54434557279636</v>
      </c>
      <c r="AN19">
        <f t="shared" si="9"/>
        <v>351.70216799862118</v>
      </c>
      <c r="AO19">
        <f t="shared" si="9"/>
        <v>-17.585108399931062</v>
      </c>
      <c r="AP19">
        <f t="shared" si="9"/>
        <v>-2.7286801391411473</v>
      </c>
      <c r="AQ19">
        <f t="shared" si="9"/>
        <v>-366.70567247917637</v>
      </c>
      <c r="AR19">
        <f t="shared" si="9"/>
        <v>-35.317293019627371</v>
      </c>
      <c r="AS19">
        <f t="shared" si="9"/>
        <v>12.162439147709648</v>
      </c>
      <c r="AT19">
        <f t="shared" si="9"/>
        <v>28.408768400773848</v>
      </c>
      <c r="AU19">
        <f t="shared" si="9"/>
        <v>5.2539145288561286</v>
      </c>
      <c r="AW19">
        <v>16</v>
      </c>
      <c r="AX19">
        <f>(R19*SUMPRODUCT(K20:$K$23, X20:$X$23)-$AZ$3*SUMPRODUCT(K19:$K$22, W20:$W$23))/Z19</f>
        <v>272.84276096405307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10"/>
        <v>8.5572000000000009E-2</v>
      </c>
      <c r="I20" s="5">
        <f t="shared" si="11"/>
        <v>1.085572</v>
      </c>
      <c r="J20">
        <f t="shared" si="12"/>
        <v>0.92117335377109955</v>
      </c>
      <c r="K20">
        <f t="shared" si="20"/>
        <v>0.24762998837421007</v>
      </c>
      <c r="L20" s="2">
        <v>17</v>
      </c>
      <c r="M20" s="6">
        <v>3.3969999999999998E-3</v>
      </c>
      <c r="O20">
        <f t="shared" si="21"/>
        <v>1611.1368411859714</v>
      </c>
      <c r="P20">
        <f t="shared" si="22"/>
        <v>80.556842059298575</v>
      </c>
      <c r="Q20" s="4">
        <f t="shared" si="23"/>
        <v>12.5</v>
      </c>
      <c r="R20">
        <f t="shared" si="0"/>
        <v>500000</v>
      </c>
      <c r="S20">
        <f t="shared" si="1"/>
        <v>214.92883640856178</v>
      </c>
      <c r="U20">
        <f t="shared" si="13"/>
        <v>3.3969999999999998E-3</v>
      </c>
      <c r="V20">
        <f t="shared" si="14"/>
        <v>0.01</v>
      </c>
      <c r="W20">
        <f t="shared" si="15"/>
        <v>0.812046215127319</v>
      </c>
      <c r="X20">
        <f t="shared" si="16"/>
        <v>2.7585209927875024E-3</v>
      </c>
      <c r="Y20">
        <f t="shared" si="17"/>
        <v>8.1204621512731903E-3</v>
      </c>
      <c r="Z20">
        <f t="shared" si="18"/>
        <v>0.80116723198325834</v>
      </c>
      <c r="AB20">
        <f t="shared" si="19"/>
        <v>221.56093136574711</v>
      </c>
      <c r="AC20">
        <f t="shared" si="2"/>
        <v>172.19394093883</v>
      </c>
      <c r="AE20">
        <f t="shared" si="3"/>
        <v>1290.7900433992152</v>
      </c>
      <c r="AF20">
        <f t="shared" si="4"/>
        <v>-64.53950216996077</v>
      </c>
      <c r="AG20">
        <f t="shared" si="4"/>
        <v>-10.014590399790729</v>
      </c>
      <c r="AH20">
        <f t="shared" si="5"/>
        <v>-1379.2604963937513</v>
      </c>
      <c r="AI20">
        <f t="shared" si="6"/>
        <v>-163.02454556428756</v>
      </c>
      <c r="AJ20">
        <f t="shared" si="7"/>
        <v>49.366990426917113</v>
      </c>
      <c r="AK20">
        <f t="shared" si="24"/>
        <v>101.34680308165012</v>
      </c>
      <c r="AL20">
        <f t="shared" si="8"/>
        <v>-12.310752055720329</v>
      </c>
      <c r="AN20">
        <f t="shared" si="9"/>
        <v>319.63832344049376</v>
      </c>
      <c r="AO20">
        <f t="shared" si="9"/>
        <v>-15.981916172024691</v>
      </c>
      <c r="AP20">
        <f t="shared" si="9"/>
        <v>-2.4799129042726538</v>
      </c>
      <c r="AQ20">
        <f t="shared" si="9"/>
        <v>-341.54626068699184</v>
      </c>
      <c r="AR20">
        <f t="shared" si="9"/>
        <v>-40.369766322795407</v>
      </c>
      <c r="AS20">
        <f t="shared" si="9"/>
        <v>12.224747265487224</v>
      </c>
      <c r="AT20">
        <f t="shared" si="9"/>
        <v>25.096507668872377</v>
      </c>
      <c r="AU20">
        <f t="shared" si="9"/>
        <v>-3.0485113884358079</v>
      </c>
      <c r="AW20">
        <v>17</v>
      </c>
      <c r="AX20">
        <f>(R20*SUMPRODUCT(K21:$K$23, X21:$X$23)-$AZ$3*SUMPRODUCT(K20:$K$22, W21:$W$23))/Z20</f>
        <v>214.92883640856178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10"/>
        <v>8.5572000000000009E-2</v>
      </c>
      <c r="I21" s="5">
        <f t="shared" si="11"/>
        <v>1.085572</v>
      </c>
      <c r="J21">
        <f t="shared" si="12"/>
        <v>0.92117335377109955</v>
      </c>
      <c r="K21">
        <f t="shared" si="20"/>
        <v>0.22811014688496947</v>
      </c>
      <c r="L21" s="2">
        <v>18</v>
      </c>
      <c r="M21" s="6">
        <v>3.4910000000000002E-3</v>
      </c>
      <c r="O21">
        <f t="shared" si="21"/>
        <v>1611.1368411859714</v>
      </c>
      <c r="P21">
        <f t="shared" si="22"/>
        <v>80.556842059298575</v>
      </c>
      <c r="Q21" s="4">
        <f t="shared" si="23"/>
        <v>12.5</v>
      </c>
      <c r="R21">
        <f t="shared" si="0"/>
        <v>500000</v>
      </c>
      <c r="S21">
        <f t="shared" si="1"/>
        <v>150.23326431257323</v>
      </c>
      <c r="U21">
        <f t="shared" si="13"/>
        <v>3.4910000000000002E-3</v>
      </c>
      <c r="V21">
        <f t="shared" si="14"/>
        <v>0.01</v>
      </c>
      <c r="W21">
        <f t="shared" si="15"/>
        <v>0.80116723198325834</v>
      </c>
      <c r="X21">
        <f t="shared" si="16"/>
        <v>2.7968748068535549E-3</v>
      </c>
      <c r="Y21">
        <f t="shared" si="17"/>
        <v>8.0116723198325832E-3</v>
      </c>
      <c r="Z21">
        <f t="shared" si="18"/>
        <v>0.79035868485657224</v>
      </c>
      <c r="AB21">
        <f t="shared" si="19"/>
        <v>172.19394093883</v>
      </c>
      <c r="AC21">
        <f t="shared" si="2"/>
        <v>118.73816520379518</v>
      </c>
      <c r="AE21">
        <f t="shared" si="3"/>
        <v>1273.3759949237165</v>
      </c>
      <c r="AF21">
        <f t="shared" si="4"/>
        <v>-63.668799746185826</v>
      </c>
      <c r="AG21">
        <f t="shared" si="4"/>
        <v>-9.8794835607071523</v>
      </c>
      <c r="AH21">
        <f t="shared" si="5"/>
        <v>-1398.4374034267773</v>
      </c>
      <c r="AI21">
        <f t="shared" si="6"/>
        <v>-198.6096918099538</v>
      </c>
      <c r="AJ21">
        <f t="shared" si="7"/>
        <v>53.45577573503482</v>
      </c>
      <c r="AK21">
        <f t="shared" si="24"/>
        <v>96.733079528145254</v>
      </c>
      <c r="AL21">
        <f t="shared" si="8"/>
        <v>-48.420836546773728</v>
      </c>
      <c r="AN21">
        <f t="shared" si="9"/>
        <v>290.46998524184312</v>
      </c>
      <c r="AO21">
        <f t="shared" si="9"/>
        <v>-14.523499262092155</v>
      </c>
      <c r="AP21">
        <f t="shared" si="9"/>
        <v>-2.2536104461805495</v>
      </c>
      <c r="AQ21">
        <f t="shared" si="9"/>
        <v>-318.99776150511747</v>
      </c>
      <c r="AR21">
        <f t="shared" si="9"/>
        <v>-45.30488597154708</v>
      </c>
      <c r="AS21">
        <f t="shared" si="9"/>
        <v>12.19380485476878</v>
      </c>
      <c r="AT21">
        <f t="shared" si="9"/>
        <v>22.065796979800648</v>
      </c>
      <c r="AU21">
        <f t="shared" si="9"/>
        <v>-11.045284136977653</v>
      </c>
      <c r="AW21">
        <v>18</v>
      </c>
      <c r="AX21">
        <f>(R21*SUMPRODUCT(K22:$K$23, X22:$X$23)-$AZ$3*SUMPRODUCT(K21:$K$22, W22:$W$23))/Z21</f>
        <v>150.23326431257323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10"/>
        <v>8.5572000000000009E-2</v>
      </c>
      <c r="I22" s="5">
        <f t="shared" si="11"/>
        <v>1.085572</v>
      </c>
      <c r="J22">
        <f t="shared" si="12"/>
        <v>0.92117335377109955</v>
      </c>
      <c r="K22">
        <f t="shared" si="20"/>
        <v>0.21012898903524546</v>
      </c>
      <c r="L22" s="2">
        <v>19</v>
      </c>
      <c r="M22" s="6">
        <v>3.5990000000000002E-3</v>
      </c>
      <c r="O22">
        <f t="shared" si="21"/>
        <v>1611.1368411859714</v>
      </c>
      <c r="P22">
        <f t="shared" si="22"/>
        <v>80.556842059298575</v>
      </c>
      <c r="Q22" s="4">
        <f t="shared" si="23"/>
        <v>12.5</v>
      </c>
      <c r="R22">
        <f t="shared" si="0"/>
        <v>500000</v>
      </c>
      <c r="S22">
        <f t="shared" si="1"/>
        <v>78.490827180495458</v>
      </c>
      <c r="U22">
        <f t="shared" si="13"/>
        <v>3.5990000000000002E-3</v>
      </c>
      <c r="V22">
        <f t="shared" si="14"/>
        <v>0.01</v>
      </c>
      <c r="W22">
        <f t="shared" si="15"/>
        <v>0.79035868485657224</v>
      </c>
      <c r="X22">
        <f t="shared" si="16"/>
        <v>2.8445009067988038E-3</v>
      </c>
      <c r="Y22">
        <f t="shared" si="17"/>
        <v>7.9035868485657218E-3</v>
      </c>
      <c r="Z22">
        <f t="shared" si="18"/>
        <v>0.77961059710120773</v>
      </c>
      <c r="AB22">
        <f t="shared" si="19"/>
        <v>118.73816520379518</v>
      </c>
      <c r="AC22">
        <f t="shared" si="2"/>
        <v>61.192280645153772</v>
      </c>
      <c r="AE22">
        <f t="shared" si="3"/>
        <v>1256.0593547687488</v>
      </c>
      <c r="AF22">
        <f t="shared" si="4"/>
        <v>-62.802967738437445</v>
      </c>
      <c r="AG22">
        <f t="shared" si="4"/>
        <v>-9.7451324637650973</v>
      </c>
      <c r="AH22">
        <f t="shared" si="5"/>
        <v>-1422.250453399402</v>
      </c>
      <c r="AI22">
        <f t="shared" si="6"/>
        <v>-238.73919883285566</v>
      </c>
      <c r="AJ22">
        <f t="shared" si="7"/>
        <v>57.545884558641404</v>
      </c>
      <c r="AK22">
        <f t="shared" si="24"/>
        <v>91.839618656387472</v>
      </c>
      <c r="AL22">
        <f t="shared" si="8"/>
        <v>-89.353695617826787</v>
      </c>
      <c r="AN22">
        <f t="shared" si="9"/>
        <v>263.93448238581988</v>
      </c>
      <c r="AO22">
        <f t="shared" si="9"/>
        <v>-13.196724119290996</v>
      </c>
      <c r="AP22">
        <f t="shared" si="9"/>
        <v>-2.0477348326255109</v>
      </c>
      <c r="AQ22">
        <f t="shared" si="9"/>
        <v>-298.8560499277358</v>
      </c>
      <c r="AR22">
        <f t="shared" si="9"/>
        <v>-50.166026493832412</v>
      </c>
      <c r="AS22">
        <f t="shared" si="9"/>
        <v>12.09205854544626</v>
      </c>
      <c r="AT22">
        <f t="shared" si="9"/>
        <v>19.298166221649169</v>
      </c>
      <c r="AU22">
        <f t="shared" si="9"/>
        <v>-18.775801726736987</v>
      </c>
      <c r="AW22">
        <v>19</v>
      </c>
      <c r="AX22">
        <f>(R22*SUMPRODUCT(K23:$K$23, X23:$X$23)-$AZ$3*SUMPRODUCT(K22:$K$22, W23:$W$23))/Z22</f>
        <v>78.490827180495458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10"/>
        <v>8.5572000000000009E-2</v>
      </c>
      <c r="I23" s="5">
        <f t="shared" si="11"/>
        <v>1.085572</v>
      </c>
      <c r="J23">
        <f t="shared" si="12"/>
        <v>0.92117335377109955</v>
      </c>
      <c r="K23">
        <f t="shared" si="20"/>
        <v>0.19356522555412767</v>
      </c>
      <c r="L23" s="2">
        <v>20</v>
      </c>
      <c r="M23" s="6">
        <v>3.7169999999999998E-3</v>
      </c>
      <c r="O23">
        <f t="shared" si="21"/>
        <v>1611.1368411859714</v>
      </c>
      <c r="P23">
        <f t="shared" si="22"/>
        <v>80.556842059298575</v>
      </c>
      <c r="Q23" s="4">
        <f t="shared" si="23"/>
        <v>12.5</v>
      </c>
      <c r="R23">
        <f t="shared" si="0"/>
        <v>500000</v>
      </c>
      <c r="S23">
        <f t="shared" si="1"/>
        <v>79.582459781315777</v>
      </c>
      <c r="U23">
        <f t="shared" si="13"/>
        <v>3.7169999999999998E-3</v>
      </c>
      <c r="V23">
        <f t="shared" si="14"/>
        <v>0.01</v>
      </c>
      <c r="W23">
        <f t="shared" si="15"/>
        <v>0.77961059710120773</v>
      </c>
      <c r="X23">
        <f t="shared" si="16"/>
        <v>2.8978125894251888E-3</v>
      </c>
      <c r="Y23">
        <f t="shared" si="17"/>
        <v>7.7961059710120774E-3</v>
      </c>
      <c r="Z23">
        <f t="shared" si="18"/>
        <v>0.76891667854077039</v>
      </c>
      <c r="AB23">
        <f t="shared" si="19"/>
        <v>61.192280645153772</v>
      </c>
      <c r="AC23">
        <f t="shared" si="2"/>
        <v>61.192280645153772</v>
      </c>
      <c r="AE23">
        <f t="shared" si="3"/>
        <v>1238.8299885993858</v>
      </c>
      <c r="AF23">
        <f t="shared" si="4"/>
        <v>-61.941499429969291</v>
      </c>
      <c r="AG23">
        <f t="shared" si="4"/>
        <v>-9.6114584817596302</v>
      </c>
      <c r="AH23">
        <f t="shared" si="5"/>
        <v>-1448.9062947125944</v>
      </c>
      <c r="AI23">
        <f t="shared" si="6"/>
        <v>-281.62926402493758</v>
      </c>
      <c r="AJ23">
        <f t="shared" si="7"/>
        <v>0</v>
      </c>
      <c r="AK23">
        <f t="shared" si="24"/>
        <v>86.665653887019928</v>
      </c>
      <c r="AL23">
        <f t="shared" si="8"/>
        <v>-194.96361013791767</v>
      </c>
      <c r="AN23">
        <f t="shared" si="9"/>
        <v>239.79440616645752</v>
      </c>
      <c r="AO23">
        <f t="shared" si="9"/>
        <v>-11.989720308322877</v>
      </c>
      <c r="AP23">
        <f t="shared" si="9"/>
        <v>-1.8604441289259364</v>
      </c>
      <c r="AQ23">
        <f t="shared" si="9"/>
        <v>-280.45787374283873</v>
      </c>
      <c r="AR23">
        <f t="shared" si="9"/>
        <v>-54.513632013630016</v>
      </c>
      <c r="AS23">
        <f t="shared" si="9"/>
        <v>0</v>
      </c>
      <c r="AT23">
        <f t="shared" si="9"/>
        <v>16.775456842436974</v>
      </c>
      <c r="AU23">
        <f t="shared" si="9"/>
        <v>-37.738175171193042</v>
      </c>
      <c r="AW23">
        <v>20</v>
      </c>
      <c r="AX23">
        <f>(R23*SUMPRODUCT(K$23:$K24, X$23:$X24)-$AZ$3*SUMPRODUCT(K$22:$K23, W$23:$W24))/Z23</f>
        <v>79.582459781315777</v>
      </c>
    </row>
    <row r="25" spans="5:50" x14ac:dyDescent="0.25">
      <c r="AN25" s="8">
        <f t="shared" ref="AN25:AU25" si="25">SUM(AN3:AN23)</f>
        <v>13891.461282065837</v>
      </c>
      <c r="AO25" s="8">
        <f t="shared" si="25"/>
        <v>-1902.9256949927706</v>
      </c>
      <c r="AP25" s="8">
        <f t="shared" si="25"/>
        <v>-195.27685767399043</v>
      </c>
      <c r="AQ25" s="8">
        <f t="shared" si="25"/>
        <v>-12558.55548728579</v>
      </c>
      <c r="AR25" s="8">
        <f t="shared" si="25"/>
        <v>-765.29675788671182</v>
      </c>
      <c r="AS25" s="8">
        <f t="shared" si="25"/>
        <v>-228.90764737390444</v>
      </c>
      <c r="AT25" s="8">
        <f t="shared" si="25"/>
        <v>994.20440526061589</v>
      </c>
      <c r="AU25" s="9">
        <f t="shared" si="25"/>
        <v>-3.0553337637684308E-13</v>
      </c>
    </row>
    <row r="29" spans="5:50" x14ac:dyDescent="0.25">
      <c r="AF29" s="10"/>
      <c r="AG29" s="10"/>
      <c r="AH29" s="10"/>
      <c r="AI29" s="10"/>
      <c r="AJ29" s="10"/>
      <c r="AK29" s="10"/>
      <c r="AL29" s="10"/>
      <c r="AM29" s="10"/>
    </row>
  </sheetData>
  <conditionalFormatting sqref="AN25:AU25">
    <cfRule type="cellIs" dxfId="82" priority="1" operator="lessThan">
      <formula>0</formula>
    </cfRule>
  </conditionalFormatting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E5AE1C-6E36-4D16-9036-B6A6CDAE4999}">
  <dimension ref="A1:AZ29"/>
  <sheetViews>
    <sheetView workbookViewId="0">
      <selection activeCell="J53" sqref="J53"/>
    </sheetView>
  </sheetViews>
  <sheetFormatPr defaultRowHeight="15" x14ac:dyDescent="0.25"/>
  <cols>
    <col min="3" max="3" width="9.28515625" bestFit="1" customWidth="1"/>
    <col min="6" max="9" width="9.140625" bestFit="1" customWidth="1"/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51" width="9.140625" bestFit="1" customWidth="1"/>
  </cols>
  <sheetData>
    <row r="1" spans="1:52" x14ac:dyDescent="0.25">
      <c r="A1" t="s">
        <v>43</v>
      </c>
      <c r="Q1" s="1" t="s">
        <v>1</v>
      </c>
      <c r="W1" s="1" t="s">
        <v>2</v>
      </c>
      <c r="AC1" s="1" t="s">
        <v>3</v>
      </c>
      <c r="AQ1" s="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42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11">
        <v>1963.8694488002554</v>
      </c>
      <c r="K3">
        <v>1</v>
      </c>
      <c r="L3" s="2">
        <v>0</v>
      </c>
      <c r="O3">
        <f>$C$3</f>
        <v>1963.8694488002554</v>
      </c>
      <c r="P3">
        <f>O3*B5</f>
        <v>1571.0955590402045</v>
      </c>
      <c r="Q3" s="4">
        <f>B8</f>
        <v>100</v>
      </c>
      <c r="R3">
        <f t="shared" ref="R3:R23" si="0">$C$6</f>
        <v>500000</v>
      </c>
      <c r="S3">
        <f t="shared" ref="S3:S23" si="1">AX3</f>
        <v>-1.8189894035458565E-12</v>
      </c>
      <c r="W3">
        <v>1</v>
      </c>
      <c r="Z3">
        <v>1</v>
      </c>
      <c r="AC3">
        <f t="shared" ref="AC3:AC23" si="2">S3*Z3</f>
        <v>-1.8189894035458565E-12</v>
      </c>
      <c r="AE3">
        <f t="shared" ref="AE3:AE23" si="3">$Z3*O3</f>
        <v>1963.8694488002554</v>
      </c>
      <c r="AF3">
        <f t="shared" ref="AF3:AG23" si="4">-$Z3*P3</f>
        <v>-1571.0955590402045</v>
      </c>
      <c r="AG3">
        <f t="shared" si="4"/>
        <v>-100</v>
      </c>
      <c r="AH3">
        <f t="shared" ref="AH3:AH23" si="5">-X3*R3</f>
        <v>0</v>
      </c>
      <c r="AI3">
        <f t="shared" ref="AI3:AI23" si="6">SUM(AE3:AH3)</f>
        <v>292.77388976005091</v>
      </c>
      <c r="AJ3">
        <f t="shared" ref="AJ3:AJ23" si="7">AB3-AC3</f>
        <v>1.8189894035458565E-12</v>
      </c>
      <c r="AL3">
        <f t="shared" ref="AL3:AL23" si="8">SUM(AI3:AK3)</f>
        <v>292.77388976005273</v>
      </c>
      <c r="AN3">
        <f t="shared" ref="AN3:AU23" si="9">AE3*$K3</f>
        <v>1963.8694488002554</v>
      </c>
      <c r="AO3">
        <f t="shared" si="9"/>
        <v>-1571.0955590402045</v>
      </c>
      <c r="AP3">
        <f t="shared" si="9"/>
        <v>-100</v>
      </c>
      <c r="AQ3">
        <f t="shared" si="9"/>
        <v>0</v>
      </c>
      <c r="AR3">
        <f t="shared" si="9"/>
        <v>292.77388976005091</v>
      </c>
      <c r="AS3">
        <f t="shared" si="9"/>
        <v>1.8189894035458565E-12</v>
      </c>
      <c r="AT3">
        <f t="shared" si="9"/>
        <v>0</v>
      </c>
      <c r="AU3">
        <f t="shared" si="9"/>
        <v>292.77388976005273</v>
      </c>
      <c r="AW3">
        <v>0</v>
      </c>
      <c r="AX3">
        <f>(R3*SUMPRODUCT(K4:$K$23, X4:$X$23)-$AZ$3*SUMPRODUCT(K3:$K$22, W4:$W$23))/Z3</f>
        <v>-1.8189894035458565E-12</v>
      </c>
      <c r="AZ3">
        <f>$C$6*SUMPRODUCT(K4:$K$23, X4:$X$23)/SUMPRODUCT(K3:K22, W4:W23)</f>
        <v>1661.1605863792095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5">
        <f>EconomicRates!C44</f>
        <v>3.5571999999999999E-2</v>
      </c>
      <c r="G4" s="5">
        <f>EconomicRates!D44</f>
        <v>7.0000000000000007E-2</v>
      </c>
      <c r="H4" s="5">
        <f t="shared" ref="H4:H23" si="10">F4+$C$9</f>
        <v>8.5572000000000009E-2</v>
      </c>
      <c r="I4" s="5">
        <f t="shared" ref="I4:I23" si="11">1+H4</f>
        <v>1.085572</v>
      </c>
      <c r="J4">
        <f t="shared" ref="J4:J23" si="12">1/I4</f>
        <v>0.92117335377109955</v>
      </c>
      <c r="K4">
        <f>J4</f>
        <v>0.92117335377109955</v>
      </c>
      <c r="L4" s="2">
        <v>1</v>
      </c>
      <c r="M4" s="6">
        <f t="array" ref="M4:M23">Mortalities!B21:B40</f>
        <v>2.9979999999999998E-3</v>
      </c>
      <c r="R4">
        <f t="shared" si="0"/>
        <v>500000</v>
      </c>
      <c r="S4">
        <f t="shared" si="1"/>
        <v>284.0133343968231</v>
      </c>
      <c r="U4">
        <f t="shared" ref="U4:U23" si="13">M4</f>
        <v>2.9979999999999998E-3</v>
      </c>
      <c r="V4">
        <f t="shared" ref="V4:V23" si="14">$C$10</f>
        <v>0.01</v>
      </c>
      <c r="W4">
        <f t="shared" ref="W4:W23" si="15">Z3</f>
        <v>1</v>
      </c>
      <c r="X4">
        <f t="shared" ref="X4:X23" si="16">U4*W4</f>
        <v>2.9979999999999998E-3</v>
      </c>
      <c r="Y4">
        <f t="shared" ref="Y4:Y23" si="17">V4*W4</f>
        <v>0.01</v>
      </c>
      <c r="Z4">
        <f t="shared" ref="Z4:Z23" si="18">MAX(0, W4-X4-Y4)</f>
        <v>0.98700200000000005</v>
      </c>
      <c r="AB4">
        <f t="shared" ref="AB4:AB23" si="19">AC3</f>
        <v>-1.8189894035458565E-12</v>
      </c>
      <c r="AC4">
        <f t="shared" si="2"/>
        <v>280.32172907633321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-1499</v>
      </c>
      <c r="AI4">
        <f t="shared" si="6"/>
        <v>-1499</v>
      </c>
      <c r="AJ4">
        <f t="shared" si="7"/>
        <v>-280.32172907633503</v>
      </c>
      <c r="AK4">
        <f>H4*SUM(AB4, AE4:AF4)</f>
        <v>-1.5565456124022605E-13</v>
      </c>
      <c r="AL4">
        <f t="shared" si="8"/>
        <v>-1779.3217290763353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-1380.8388573028783</v>
      </c>
      <c r="AR4">
        <f t="shared" si="9"/>
        <v>-1380.8388573028783</v>
      </c>
      <c r="AS4">
        <f t="shared" si="9"/>
        <v>-258.22490730816111</v>
      </c>
      <c r="AT4">
        <f t="shared" si="9"/>
        <v>-1.4338483420742803E-13</v>
      </c>
      <c r="AU4">
        <f t="shared" si="9"/>
        <v>-1639.0637646110395</v>
      </c>
      <c r="AW4">
        <v>1</v>
      </c>
      <c r="AX4">
        <f>(R4*SUMPRODUCT(K5:$K$23, X5:$X$23)-$AZ$3*SUMPRODUCT(K4:$K$22, W5:$W$23))/Z4</f>
        <v>284.0133343968231</v>
      </c>
    </row>
    <row r="5" spans="1:52" x14ac:dyDescent="0.25">
      <c r="B5" s="2">
        <f>'T.26.04.A'!B5</f>
        <v>0.8</v>
      </c>
      <c r="C5" s="2">
        <f>'T.26.04.A'!C5</f>
        <v>0.05</v>
      </c>
      <c r="E5">
        <v>2005</v>
      </c>
      <c r="F5" s="5">
        <f>EconomicRates!C45</f>
        <v>3.5571999999999999E-2</v>
      </c>
      <c r="G5" s="5">
        <f>EconomicRates!D45</f>
        <v>7.0000000000000007E-2</v>
      </c>
      <c r="H5" s="5">
        <f t="shared" si="10"/>
        <v>8.5572000000000009E-2</v>
      </c>
      <c r="I5" s="5">
        <f t="shared" si="11"/>
        <v>1.085572</v>
      </c>
      <c r="J5">
        <f t="shared" si="12"/>
        <v>0.92117335377109955</v>
      </c>
      <c r="K5">
        <f t="shared" ref="K5:K23" si="20">K4*J5</f>
        <v>0.84856034769789535</v>
      </c>
      <c r="L5" s="2">
        <v>2</v>
      </c>
      <c r="M5" s="6">
        <v>3.0469999999999998E-3</v>
      </c>
      <c r="O5">
        <f t="shared" ref="O5:O23" si="21">$C$3</f>
        <v>1963.8694488002554</v>
      </c>
      <c r="P5">
        <f t="shared" ref="P5:P23" si="22">O5*$C$5</f>
        <v>98.193472440012783</v>
      </c>
      <c r="Q5" s="4">
        <f t="shared" ref="Q5:Q23" si="23">$C$8</f>
        <v>12.5</v>
      </c>
      <c r="R5">
        <f t="shared" si="0"/>
        <v>500000</v>
      </c>
      <c r="S5">
        <f t="shared" si="1"/>
        <v>528.34178850095327</v>
      </c>
      <c r="U5">
        <f t="shared" si="13"/>
        <v>3.0469999999999998E-3</v>
      </c>
      <c r="V5">
        <f t="shared" si="14"/>
        <v>0.01</v>
      </c>
      <c r="W5">
        <f t="shared" si="15"/>
        <v>0.98700200000000005</v>
      </c>
      <c r="X5">
        <f t="shared" si="16"/>
        <v>3.007395094E-3</v>
      </c>
      <c r="Y5">
        <f t="shared" si="17"/>
        <v>9.8700200000000002E-3</v>
      </c>
      <c r="Z5">
        <f t="shared" si="18"/>
        <v>0.97412458490599996</v>
      </c>
      <c r="AB5">
        <f t="shared" si="19"/>
        <v>280.32172907633321</v>
      </c>
      <c r="AC5">
        <f t="shared" si="2"/>
        <v>514.67072541198468</v>
      </c>
      <c r="AE5">
        <f t="shared" si="3"/>
        <v>1913.0535116221238</v>
      </c>
      <c r="AF5">
        <f t="shared" si="4"/>
        <v>-95.652675581106195</v>
      </c>
      <c r="AG5">
        <f t="shared" si="4"/>
        <v>-12.176557311325</v>
      </c>
      <c r="AH5">
        <f t="shared" si="5"/>
        <v>-1503.697547</v>
      </c>
      <c r="AI5">
        <f t="shared" si="6"/>
        <v>301.52673172969253</v>
      </c>
      <c r="AJ5">
        <f t="shared" si="7"/>
        <v>-234.34899633565146</v>
      </c>
      <c r="AK5">
        <f>H5*SUM(AB5, AE5:AF5)</f>
        <v>179.50631534222197</v>
      </c>
      <c r="AL5">
        <f t="shared" si="8"/>
        <v>246.68405073626303</v>
      </c>
      <c r="AN5">
        <f t="shared" si="9"/>
        <v>1623.3413529867489</v>
      </c>
      <c r="AO5">
        <f t="shared" si="9"/>
        <v>-81.167067649337454</v>
      </c>
      <c r="AP5">
        <f t="shared" si="9"/>
        <v>-10.332543705861292</v>
      </c>
      <c r="AQ5">
        <f t="shared" si="9"/>
        <v>-1275.9781133147924</v>
      </c>
      <c r="AR5">
        <f t="shared" si="9"/>
        <v>255.86362831675791</v>
      </c>
      <c r="AS5">
        <f t="shared" si="9"/>
        <v>-198.85926581323321</v>
      </c>
      <c r="AT5">
        <f t="shared" si="9"/>
        <v>152.32194136076393</v>
      </c>
      <c r="AU5">
        <f t="shared" si="9"/>
        <v>209.3263038642886</v>
      </c>
      <c r="AW5">
        <v>2</v>
      </c>
      <c r="AX5">
        <f>(R5*SUMPRODUCT(K6:$K$23, X6:$X$23)-$AZ$3*SUMPRODUCT(K5:$K$22, W6:$W$23))/Z5</f>
        <v>528.34178850095327</v>
      </c>
    </row>
    <row r="6" spans="1:52" x14ac:dyDescent="0.25">
      <c r="A6" t="s">
        <v>16</v>
      </c>
      <c r="C6" s="2">
        <f>'T.26.04.D'!C6</f>
        <v>500000</v>
      </c>
      <c r="E6">
        <v>2006</v>
      </c>
      <c r="F6" s="5">
        <f>EconomicRates!C46</f>
        <v>3.5571999999999999E-2</v>
      </c>
      <c r="G6" s="5">
        <f>EconomicRates!D46</f>
        <v>7.0000000000000007E-2</v>
      </c>
      <c r="H6" s="5">
        <f t="shared" si="10"/>
        <v>8.5572000000000009E-2</v>
      </c>
      <c r="I6" s="5">
        <f t="shared" si="11"/>
        <v>1.085572</v>
      </c>
      <c r="J6">
        <f t="shared" si="12"/>
        <v>0.92117335377109955</v>
      </c>
      <c r="K6">
        <f t="shared" si="20"/>
        <v>0.78167118136604063</v>
      </c>
      <c r="L6" s="2">
        <v>3</v>
      </c>
      <c r="M6" s="6">
        <v>3.104E-3</v>
      </c>
      <c r="O6">
        <f t="shared" si="21"/>
        <v>1963.8694488002554</v>
      </c>
      <c r="P6">
        <f t="shared" si="22"/>
        <v>98.193472440012783</v>
      </c>
      <c r="Q6" s="4">
        <f t="shared" si="23"/>
        <v>12.5</v>
      </c>
      <c r="R6">
        <f t="shared" si="0"/>
        <v>500000</v>
      </c>
      <c r="S6">
        <f t="shared" si="1"/>
        <v>734.40678630862578</v>
      </c>
      <c r="U6">
        <f t="shared" si="13"/>
        <v>3.104E-3</v>
      </c>
      <c r="V6">
        <f t="shared" si="14"/>
        <v>0.01</v>
      </c>
      <c r="W6">
        <f t="shared" si="15"/>
        <v>0.97412458490599996</v>
      </c>
      <c r="X6">
        <f t="shared" si="16"/>
        <v>3.0236827115482237E-3</v>
      </c>
      <c r="Y6">
        <f t="shared" si="17"/>
        <v>9.7412458490600002E-3</v>
      </c>
      <c r="Z6">
        <f t="shared" si="18"/>
        <v>0.96135965634539178</v>
      </c>
      <c r="AB6">
        <f t="shared" si="19"/>
        <v>514.67072541198468</v>
      </c>
      <c r="AC6">
        <f t="shared" si="2"/>
        <v>706.02905570338407</v>
      </c>
      <c r="AE6">
        <f t="shared" si="3"/>
        <v>1887.9848584058275</v>
      </c>
      <c r="AF6">
        <f t="shared" si="4"/>
        <v>-94.399242920291385</v>
      </c>
      <c r="AG6">
        <f t="shared" si="4"/>
        <v>-12.016995704317397</v>
      </c>
      <c r="AH6">
        <f t="shared" si="5"/>
        <v>-1511.8413557741119</v>
      </c>
      <c r="AI6">
        <f t="shared" si="6"/>
        <v>269.72726400710667</v>
      </c>
      <c r="AJ6">
        <f t="shared" si="7"/>
        <v>-191.3583302913994</v>
      </c>
      <c r="AK6">
        <f>H6*SUM(AB6, AE6:AF6)</f>
        <v>197.52211160328267</v>
      </c>
      <c r="AL6">
        <f t="shared" si="8"/>
        <v>275.89104531898994</v>
      </c>
      <c r="AN6">
        <f t="shared" si="9"/>
        <v>1475.7833546712802</v>
      </c>
      <c r="AO6">
        <f t="shared" si="9"/>
        <v>-73.789167733564014</v>
      </c>
      <c r="AP6">
        <f t="shared" si="9"/>
        <v>-9.3933392286644146</v>
      </c>
      <c r="AQ6">
        <f t="shared" si="9"/>
        <v>-1181.7628186059865</v>
      </c>
      <c r="AR6">
        <f t="shared" si="9"/>
        <v>210.838029103065</v>
      </c>
      <c r="AS6">
        <f t="shared" si="9"/>
        <v>-149.57929210311116</v>
      </c>
      <c r="AT6">
        <f t="shared" si="9"/>
        <v>154.39734232285289</v>
      </c>
      <c r="AU6">
        <f t="shared" si="9"/>
        <v>215.65607932280673</v>
      </c>
      <c r="AW6">
        <v>3</v>
      </c>
      <c r="AX6">
        <f>(R6*SUMPRODUCT(K7:$K$23, X7:$X$23)-$AZ$3*SUMPRODUCT(K6:$K$22, W7:$W$23))/Z6</f>
        <v>734.40678630862578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5">
        <f>EconomicRates!C47</f>
        <v>3.5571999999999999E-2</v>
      </c>
      <c r="G7" s="5">
        <f>EconomicRates!D47</f>
        <v>7.0000000000000007E-2</v>
      </c>
      <c r="H7" s="5">
        <f t="shared" si="10"/>
        <v>8.5572000000000009E-2</v>
      </c>
      <c r="I7" s="5">
        <f t="shared" si="11"/>
        <v>1.085572</v>
      </c>
      <c r="J7">
        <f t="shared" si="12"/>
        <v>0.92117335377109955</v>
      </c>
      <c r="K7">
        <f t="shared" si="20"/>
        <v>0.72005466368517301</v>
      </c>
      <c r="L7" s="2">
        <v>4</v>
      </c>
      <c r="M7" s="6">
        <v>3.1700000000000001E-3</v>
      </c>
      <c r="O7">
        <f t="shared" si="21"/>
        <v>1963.8694488002554</v>
      </c>
      <c r="P7">
        <f t="shared" si="22"/>
        <v>98.193472440012783</v>
      </c>
      <c r="Q7" s="4">
        <f t="shared" si="23"/>
        <v>12.5</v>
      </c>
      <c r="R7">
        <f t="shared" si="0"/>
        <v>500000</v>
      </c>
      <c r="S7">
        <f t="shared" si="1"/>
        <v>903.5006053336117</v>
      </c>
      <c r="U7">
        <f t="shared" si="13"/>
        <v>3.1700000000000001E-3</v>
      </c>
      <c r="V7">
        <f t="shared" si="14"/>
        <v>0.01</v>
      </c>
      <c r="W7">
        <f t="shared" si="15"/>
        <v>0.96135965634539178</v>
      </c>
      <c r="X7">
        <f t="shared" si="16"/>
        <v>3.047510110614892E-3</v>
      </c>
      <c r="Y7">
        <f t="shared" si="17"/>
        <v>9.6135965634539175E-3</v>
      </c>
      <c r="Z7">
        <f t="shared" si="18"/>
        <v>0.94869854967132294</v>
      </c>
      <c r="AB7">
        <f t="shared" si="19"/>
        <v>706.02905570338407</v>
      </c>
      <c r="AC7">
        <f t="shared" si="2"/>
        <v>857.14971390715982</v>
      </c>
      <c r="AE7">
        <f t="shared" si="3"/>
        <v>1863.1200978206227</v>
      </c>
      <c r="AF7">
        <f t="shared" si="4"/>
        <v>-93.156004891031145</v>
      </c>
      <c r="AG7">
        <f t="shared" si="4"/>
        <v>-11.858731870891537</v>
      </c>
      <c r="AH7">
        <f t="shared" si="5"/>
        <v>-1523.7550553074461</v>
      </c>
      <c r="AI7">
        <f t="shared" si="6"/>
        <v>234.35030575125393</v>
      </c>
      <c r="AJ7">
        <f t="shared" si="7"/>
        <v>-151.12065820377575</v>
      </c>
      <c r="AK7">
        <f>H7*SUM(AB7, AE7:AF7)</f>
        <v>211.875685714821</v>
      </c>
      <c r="AL7">
        <f t="shared" si="8"/>
        <v>295.10533326229915</v>
      </c>
      <c r="AN7">
        <f t="shared" si="9"/>
        <v>1341.5483154413153</v>
      </c>
      <c r="AO7">
        <f t="shared" si="9"/>
        <v>-67.077415772065763</v>
      </c>
      <c r="AP7">
        <f t="shared" si="9"/>
        <v>-8.5389351890274483</v>
      </c>
      <c r="AQ7">
        <f t="shared" si="9"/>
        <v>-1097.1869338879853</v>
      </c>
      <c r="AR7">
        <f t="shared" si="9"/>
        <v>168.74503059223662</v>
      </c>
      <c r="AS7">
        <f t="shared" si="9"/>
        <v>-108.81513471880173</v>
      </c>
      <c r="AT7">
        <f t="shared" si="9"/>
        <v>152.56207562045086</v>
      </c>
      <c r="AU7">
        <f t="shared" si="9"/>
        <v>212.49197149388573</v>
      </c>
      <c r="AW7">
        <v>4</v>
      </c>
      <c r="AX7">
        <f>(R7*SUMPRODUCT(K8:$K$23, X8:$X$23)-$AZ$3*SUMPRODUCT(K7:$K$22, W8:$W$23))/Z7</f>
        <v>903.5006053336117</v>
      </c>
    </row>
    <row r="8" spans="1:52" x14ac:dyDescent="0.25">
      <c r="B8" s="2">
        <f>'T.26.04.A'!B8</f>
        <v>100</v>
      </c>
      <c r="C8" s="2">
        <f>'T.26.04.A'!C8</f>
        <v>12.5</v>
      </c>
      <c r="E8">
        <v>2008</v>
      </c>
      <c r="F8" s="5">
        <f>EconomicRates!C48</f>
        <v>3.5571999999999999E-2</v>
      </c>
      <c r="G8" s="5">
        <f>EconomicRates!D48</f>
        <v>7.0000000000000007E-2</v>
      </c>
      <c r="H8" s="5">
        <f t="shared" si="10"/>
        <v>8.5572000000000009E-2</v>
      </c>
      <c r="I8" s="5">
        <f t="shared" si="11"/>
        <v>1.085572</v>
      </c>
      <c r="J8">
        <f t="shared" si="12"/>
        <v>0.92117335377109955</v>
      </c>
      <c r="K8">
        <f t="shared" si="20"/>
        <v>0.66329516944539202</v>
      </c>
      <c r="L8" s="2">
        <v>5</v>
      </c>
      <c r="M8" s="6">
        <v>3.2390000000000001E-3</v>
      </c>
      <c r="O8">
        <f t="shared" si="21"/>
        <v>1963.8694488002554</v>
      </c>
      <c r="P8">
        <f t="shared" si="22"/>
        <v>98.193472440012783</v>
      </c>
      <c r="Q8" s="4">
        <f t="shared" si="23"/>
        <v>12.5</v>
      </c>
      <c r="R8">
        <f t="shared" si="0"/>
        <v>500000</v>
      </c>
      <c r="S8">
        <f t="shared" si="1"/>
        <v>1039.1781857705612</v>
      </c>
      <c r="U8">
        <f t="shared" si="13"/>
        <v>3.2390000000000001E-3</v>
      </c>
      <c r="V8">
        <f t="shared" si="14"/>
        <v>0.01</v>
      </c>
      <c r="W8">
        <f t="shared" si="15"/>
        <v>0.94869854967132294</v>
      </c>
      <c r="X8">
        <f t="shared" si="16"/>
        <v>3.072834602385415E-3</v>
      </c>
      <c r="Y8">
        <f t="shared" si="17"/>
        <v>9.4869854967132294E-3</v>
      </c>
      <c r="Z8">
        <f t="shared" si="18"/>
        <v>0.93613872957222433</v>
      </c>
      <c r="AB8">
        <f t="shared" si="19"/>
        <v>857.14971390715982</v>
      </c>
      <c r="AC8">
        <f t="shared" si="2"/>
        <v>972.81494662642206</v>
      </c>
      <c r="AE8">
        <f t="shared" si="3"/>
        <v>1838.4542508455756</v>
      </c>
      <c r="AF8">
        <f t="shared" si="4"/>
        <v>-91.922712542278788</v>
      </c>
      <c r="AG8">
        <f t="shared" si="4"/>
        <v>-11.701734119652803</v>
      </c>
      <c r="AH8">
        <f t="shared" si="5"/>
        <v>-1536.4173011927076</v>
      </c>
      <c r="AI8">
        <f t="shared" si="6"/>
        <v>198.41250299093645</v>
      </c>
      <c r="AJ8">
        <f t="shared" si="7"/>
        <v>-115.66523271926224</v>
      </c>
      <c r="AK8">
        <f t="shared" ref="AK8:AK23" si="24">H8*SUM(AB8:AB8, AE8:AF8)</f>
        <v>222.80221211415321</v>
      </c>
      <c r="AL8">
        <f t="shared" si="8"/>
        <v>305.54948238582745</v>
      </c>
      <c r="AN8">
        <f t="shared" si="9"/>
        <v>1219.4378238322174</v>
      </c>
      <c r="AO8">
        <f t="shared" si="9"/>
        <v>-60.971891191610872</v>
      </c>
      <c r="AP8">
        <f t="shared" si="9"/>
        <v>-7.7617037157000315</v>
      </c>
      <c r="AQ8">
        <f t="shared" si="9"/>
        <v>-1019.0981741334489</v>
      </c>
      <c r="AR8">
        <f t="shared" si="9"/>
        <v>131.60605479145755</v>
      </c>
      <c r="AS8">
        <f t="shared" si="9"/>
        <v>-76.720190135463739</v>
      </c>
      <c r="AT8">
        <f t="shared" si="9"/>
        <v>147.78363103706542</v>
      </c>
      <c r="AU8">
        <f t="shared" si="9"/>
        <v>202.66949569305925</v>
      </c>
      <c r="AW8">
        <v>5</v>
      </c>
      <c r="AX8">
        <f>(R8*SUMPRODUCT(K9:$K$23, X9:$X$23)-$AZ$3*SUMPRODUCT(K8:$K$22, W9:$W$23))/Z8</f>
        <v>1039.1781857705612</v>
      </c>
    </row>
    <row r="9" spans="1:52" x14ac:dyDescent="0.25">
      <c r="A9" t="s">
        <v>39</v>
      </c>
      <c r="C9" s="2">
        <f>'T.26.04.A'!C9</f>
        <v>0.05</v>
      </c>
      <c r="E9">
        <v>2009</v>
      </c>
      <c r="F9" s="5">
        <f>EconomicRates!C49</f>
        <v>3.5571999999999999E-2</v>
      </c>
      <c r="G9" s="5">
        <f>EconomicRates!D49</f>
        <v>7.0000000000000007E-2</v>
      </c>
      <c r="H9" s="5">
        <f t="shared" si="10"/>
        <v>8.5572000000000009E-2</v>
      </c>
      <c r="I9" s="5">
        <f t="shared" si="11"/>
        <v>1.085572</v>
      </c>
      <c r="J9">
        <f t="shared" si="12"/>
        <v>0.92117335377109955</v>
      </c>
      <c r="K9">
        <f t="shared" si="20"/>
        <v>0.61100983577818146</v>
      </c>
      <c r="L9" s="2">
        <v>6</v>
      </c>
      <c r="M9" s="6">
        <v>3.3149999999999998E-3</v>
      </c>
      <c r="O9">
        <f t="shared" si="21"/>
        <v>1963.8694488002554</v>
      </c>
      <c r="P9">
        <f t="shared" si="22"/>
        <v>98.193472440012783</v>
      </c>
      <c r="Q9" s="4">
        <f t="shared" si="23"/>
        <v>12.5</v>
      </c>
      <c r="R9">
        <f t="shared" si="0"/>
        <v>500000</v>
      </c>
      <c r="S9">
        <f t="shared" si="1"/>
        <v>1143.494808968039</v>
      </c>
      <c r="U9">
        <f t="shared" si="13"/>
        <v>3.3149999999999998E-3</v>
      </c>
      <c r="V9">
        <f t="shared" si="14"/>
        <v>0.01</v>
      </c>
      <c r="W9">
        <f t="shared" si="15"/>
        <v>0.93613872957222433</v>
      </c>
      <c r="X9">
        <f t="shared" si="16"/>
        <v>3.1032998885319233E-3</v>
      </c>
      <c r="Y9">
        <f t="shared" si="17"/>
        <v>9.3613872957222441E-3</v>
      </c>
      <c r="Z9">
        <f t="shared" si="18"/>
        <v>0.92367404238797013</v>
      </c>
      <c r="AB9">
        <f t="shared" si="19"/>
        <v>972.81494662642206</v>
      </c>
      <c r="AC9">
        <f t="shared" si="2"/>
        <v>1056.2164726491683</v>
      </c>
      <c r="AE9">
        <f t="shared" si="3"/>
        <v>1813.9752324955666</v>
      </c>
      <c r="AF9">
        <f t="shared" si="4"/>
        <v>-90.698761624778342</v>
      </c>
      <c r="AG9">
        <f t="shared" si="4"/>
        <v>-11.545925529849626</v>
      </c>
      <c r="AH9">
        <f t="shared" si="5"/>
        <v>-1551.6499442659617</v>
      </c>
      <c r="AI9">
        <f t="shared" si="6"/>
        <v>160.08060107497681</v>
      </c>
      <c r="AJ9">
        <f t="shared" si="7"/>
        <v>-83.401526022746225</v>
      </c>
      <c r="AK9">
        <f t="shared" si="24"/>
        <v>230.7099347780713</v>
      </c>
      <c r="AL9">
        <f t="shared" si="8"/>
        <v>307.38900983030192</v>
      </c>
      <c r="AN9">
        <f t="shared" si="9"/>
        <v>1108.3567089128046</v>
      </c>
      <c r="AO9">
        <f t="shared" si="9"/>
        <v>-55.417835445640243</v>
      </c>
      <c r="AP9">
        <f t="shared" si="9"/>
        <v>-7.054674061900533</v>
      </c>
      <c r="AQ9">
        <f t="shared" si="9"/>
        <v>-948.07337763116971</v>
      </c>
      <c r="AR9">
        <f t="shared" si="9"/>
        <v>97.810821774094165</v>
      </c>
      <c r="AS9">
        <f t="shared" si="9"/>
        <v>-50.9591527188079</v>
      </c>
      <c r="AT9">
        <f t="shared" si="9"/>
        <v>140.96603936114431</v>
      </c>
      <c r="AU9">
        <f t="shared" si="9"/>
        <v>187.81770841643058</v>
      </c>
      <c r="AW9">
        <v>6</v>
      </c>
      <c r="AX9">
        <f>(R9*SUMPRODUCT(K10:$K$23, X10:$X$23)-$AZ$3*SUMPRODUCT(K9:$K$22, W10:$W$23))/Z9</f>
        <v>1143.494808968039</v>
      </c>
    </row>
    <row r="10" spans="1:52" x14ac:dyDescent="0.25">
      <c r="A10" t="s">
        <v>19</v>
      </c>
      <c r="C10" s="2">
        <f>'T.26.04.A'!C10</f>
        <v>0.01</v>
      </c>
      <c r="E10">
        <v>2010</v>
      </c>
      <c r="F10" s="5">
        <f>EconomicRates!C50</f>
        <v>3.5571999999999999E-2</v>
      </c>
      <c r="G10" s="5">
        <f>EconomicRates!D50</f>
        <v>7.0000000000000007E-2</v>
      </c>
      <c r="H10" s="5">
        <f t="shared" si="10"/>
        <v>8.5572000000000009E-2</v>
      </c>
      <c r="I10" s="5">
        <f t="shared" si="11"/>
        <v>1.085572</v>
      </c>
      <c r="J10">
        <f t="shared" si="12"/>
        <v>0.92117335377109955</v>
      </c>
      <c r="K10">
        <f t="shared" si="20"/>
        <v>0.5628459796109162</v>
      </c>
      <c r="L10" s="2">
        <v>7</v>
      </c>
      <c r="M10" s="6">
        <v>3.3969999999999998E-3</v>
      </c>
      <c r="O10">
        <f t="shared" si="21"/>
        <v>1963.8694488002554</v>
      </c>
      <c r="P10">
        <f t="shared" si="22"/>
        <v>98.193472440012783</v>
      </c>
      <c r="Q10" s="4">
        <f t="shared" si="23"/>
        <v>12.5</v>
      </c>
      <c r="R10">
        <f t="shared" si="0"/>
        <v>500000</v>
      </c>
      <c r="S10">
        <f t="shared" si="1"/>
        <v>1218.8148319877851</v>
      </c>
      <c r="U10">
        <f t="shared" si="13"/>
        <v>3.3969999999999998E-3</v>
      </c>
      <c r="V10">
        <f t="shared" si="14"/>
        <v>0.01</v>
      </c>
      <c r="W10">
        <f t="shared" si="15"/>
        <v>0.92367404238797013</v>
      </c>
      <c r="X10">
        <f t="shared" si="16"/>
        <v>3.1377207219919342E-3</v>
      </c>
      <c r="Y10">
        <f t="shared" si="17"/>
        <v>9.2367404238797007E-3</v>
      </c>
      <c r="Z10">
        <f t="shared" si="18"/>
        <v>0.91129958124209853</v>
      </c>
      <c r="AB10">
        <f t="shared" si="19"/>
        <v>1056.2164726491683</v>
      </c>
      <c r="AC10">
        <f t="shared" si="2"/>
        <v>1110.7054460021272</v>
      </c>
      <c r="AE10">
        <f t="shared" si="3"/>
        <v>1789.6734063058236</v>
      </c>
      <c r="AF10">
        <f t="shared" si="4"/>
        <v>-89.483670315291192</v>
      </c>
      <c r="AG10">
        <f t="shared" si="4"/>
        <v>-11.391244765526231</v>
      </c>
      <c r="AH10">
        <f t="shared" si="5"/>
        <v>-1568.8603609959671</v>
      </c>
      <c r="AI10">
        <f t="shared" si="6"/>
        <v>119.93813022903919</v>
      </c>
      <c r="AJ10">
        <f t="shared" si="7"/>
        <v>-54.488973352958965</v>
      </c>
      <c r="AK10">
        <f t="shared" si="24"/>
        <v>235.8711920857165</v>
      </c>
      <c r="AL10">
        <f t="shared" si="8"/>
        <v>301.32034896179675</v>
      </c>
      <c r="AN10">
        <f t="shared" si="9"/>
        <v>1007.3104815558065</v>
      </c>
      <c r="AO10">
        <f t="shared" si="9"/>
        <v>-50.365524077790333</v>
      </c>
      <c r="AP10">
        <f t="shared" si="9"/>
        <v>-6.4115163190403335</v>
      </c>
      <c r="AQ10">
        <f t="shared" si="9"/>
        <v>-883.02674675751075</v>
      </c>
      <c r="AR10">
        <f t="shared" si="9"/>
        <v>67.506694401465197</v>
      </c>
      <c r="AS10">
        <f t="shared" si="9"/>
        <v>-30.668899584839298</v>
      </c>
      <c r="AT10">
        <f t="shared" si="9"/>
        <v>132.75915217147968</v>
      </c>
      <c r="AU10">
        <f t="shared" si="9"/>
        <v>169.5969469881056</v>
      </c>
      <c r="AW10">
        <v>7</v>
      </c>
      <c r="AX10">
        <f>(R10*SUMPRODUCT(K11:$K$23, X11:$X$23)-$AZ$3*SUMPRODUCT(K10:$K$22, W11:$W$23))/Z10</f>
        <v>1218.8148319877851</v>
      </c>
    </row>
    <row r="11" spans="1:52" x14ac:dyDescent="0.25">
      <c r="A11" t="s">
        <v>33</v>
      </c>
      <c r="C11" s="7">
        <f>AU25</f>
        <v>-9.9475983006414026E-13</v>
      </c>
      <c r="E11">
        <v>2011</v>
      </c>
      <c r="F11" s="5">
        <f>EconomicRates!C51</f>
        <v>3.5571999999999999E-2</v>
      </c>
      <c r="G11" s="5">
        <f>EconomicRates!D51</f>
        <v>7.0000000000000007E-2</v>
      </c>
      <c r="H11" s="5">
        <f t="shared" si="10"/>
        <v>8.5572000000000009E-2</v>
      </c>
      <c r="I11" s="5">
        <f t="shared" si="11"/>
        <v>1.085572</v>
      </c>
      <c r="J11">
        <f t="shared" si="12"/>
        <v>0.92117335377109955</v>
      </c>
      <c r="K11">
        <f t="shared" si="20"/>
        <v>0.51847871869476758</v>
      </c>
      <c r="L11" s="2">
        <v>8</v>
      </c>
      <c r="M11" s="6">
        <v>3.4910000000000002E-3</v>
      </c>
      <c r="O11">
        <f t="shared" si="21"/>
        <v>1963.8694488002554</v>
      </c>
      <c r="P11">
        <f t="shared" si="22"/>
        <v>98.193472440012783</v>
      </c>
      <c r="Q11" s="4">
        <f t="shared" si="23"/>
        <v>12.5</v>
      </c>
      <c r="R11">
        <f t="shared" si="0"/>
        <v>500000</v>
      </c>
      <c r="S11">
        <f t="shared" si="1"/>
        <v>1265.8655785580445</v>
      </c>
      <c r="U11">
        <f t="shared" si="13"/>
        <v>3.4910000000000002E-3</v>
      </c>
      <c r="V11">
        <f t="shared" si="14"/>
        <v>0.01</v>
      </c>
      <c r="W11">
        <f t="shared" si="15"/>
        <v>0.91129958124209853</v>
      </c>
      <c r="X11">
        <f t="shared" si="16"/>
        <v>3.1813468381161661E-3</v>
      </c>
      <c r="Y11">
        <f t="shared" si="17"/>
        <v>9.1129958124209851E-3</v>
      </c>
      <c r="Z11">
        <f t="shared" si="18"/>
        <v>0.89900523859156134</v>
      </c>
      <c r="AB11">
        <f t="shared" si="19"/>
        <v>1110.7054460021272</v>
      </c>
      <c r="AC11">
        <f t="shared" si="2"/>
        <v>1138.0197864764195</v>
      </c>
      <c r="AE11">
        <f t="shared" si="3"/>
        <v>1765.5289223813518</v>
      </c>
      <c r="AF11">
        <f t="shared" si="4"/>
        <v>-88.2764461190676</v>
      </c>
      <c r="AG11">
        <f t="shared" si="4"/>
        <v>-11.237565482394517</v>
      </c>
      <c r="AH11">
        <f t="shared" si="5"/>
        <v>-1590.673419058083</v>
      </c>
      <c r="AI11">
        <f t="shared" si="6"/>
        <v>75.341491721806733</v>
      </c>
      <c r="AJ11">
        <f t="shared" si="7"/>
        <v>-27.314340474292294</v>
      </c>
      <c r="AK11">
        <f t="shared" si="24"/>
        <v>238.57113532401021</v>
      </c>
      <c r="AL11">
        <f t="shared" si="8"/>
        <v>286.59828657152468</v>
      </c>
      <c r="AN11">
        <f t="shared" si="9"/>
        <v>915.389173494837</v>
      </c>
      <c r="AO11">
        <f t="shared" si="9"/>
        <v>-45.769458674741855</v>
      </c>
      <c r="AP11">
        <f t="shared" si="9"/>
        <v>-5.8264385525604574</v>
      </c>
      <c r="AQ11">
        <f t="shared" si="9"/>
        <v>-824.73031617506001</v>
      </c>
      <c r="AR11">
        <f t="shared" si="9"/>
        <v>39.062960092474796</v>
      </c>
      <c r="AS11">
        <f t="shared" si="9"/>
        <v>-14.161904251103699</v>
      </c>
      <c r="AT11">
        <f t="shared" si="9"/>
        <v>123.69405656034883</v>
      </c>
      <c r="AU11">
        <f t="shared" si="9"/>
        <v>148.59511240171994</v>
      </c>
      <c r="AW11">
        <v>8</v>
      </c>
      <c r="AX11">
        <f>(R11*SUMPRODUCT(K12:$K$23, X12:$X$23)-$AZ$3*SUMPRODUCT(K11:$K$22, W12:$W$23))/Z11</f>
        <v>1265.8655785580445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f>EconomicRates!C52</f>
        <v>3.5571999999999999E-2</v>
      </c>
      <c r="G12" s="5">
        <f>EconomicRates!D52</f>
        <v>7.0000000000000007E-2</v>
      </c>
      <c r="H12" s="5">
        <f t="shared" si="10"/>
        <v>8.5572000000000009E-2</v>
      </c>
      <c r="I12" s="5">
        <f t="shared" si="11"/>
        <v>1.085572</v>
      </c>
      <c r="J12">
        <f t="shared" si="12"/>
        <v>0.92117335377109955</v>
      </c>
      <c r="K12">
        <f t="shared" si="20"/>
        <v>0.47760878015900154</v>
      </c>
      <c r="L12" s="2">
        <v>9</v>
      </c>
      <c r="M12" s="6">
        <v>3.5990000000000002E-3</v>
      </c>
      <c r="O12">
        <f t="shared" si="21"/>
        <v>1963.8694488002554</v>
      </c>
      <c r="P12">
        <f t="shared" si="22"/>
        <v>98.193472440012783</v>
      </c>
      <c r="Q12" s="4">
        <f t="shared" si="23"/>
        <v>12.5</v>
      </c>
      <c r="R12">
        <f t="shared" si="0"/>
        <v>500000</v>
      </c>
      <c r="S12">
        <f t="shared" si="1"/>
        <v>1285.161907818486</v>
      </c>
      <c r="U12">
        <f t="shared" si="13"/>
        <v>3.5990000000000002E-3</v>
      </c>
      <c r="V12">
        <f t="shared" si="14"/>
        <v>0.01</v>
      </c>
      <c r="W12">
        <f t="shared" si="15"/>
        <v>0.89900523859156134</v>
      </c>
      <c r="X12">
        <f t="shared" si="16"/>
        <v>3.2355198536910294E-3</v>
      </c>
      <c r="Y12">
        <f t="shared" si="17"/>
        <v>8.9900523859156138E-3</v>
      </c>
      <c r="Z12">
        <f t="shared" si="18"/>
        <v>0.8867796663519546</v>
      </c>
      <c r="AB12">
        <f t="shared" si="19"/>
        <v>1138.0197864764195</v>
      </c>
      <c r="AC12">
        <f t="shared" si="2"/>
        <v>1139.6554478235184</v>
      </c>
      <c r="AE12">
        <f t="shared" si="3"/>
        <v>1741.5194945658875</v>
      </c>
      <c r="AF12">
        <f t="shared" si="4"/>
        <v>-87.075974728294383</v>
      </c>
      <c r="AG12">
        <f t="shared" si="4"/>
        <v>-11.084745829399433</v>
      </c>
      <c r="AH12">
        <f t="shared" si="5"/>
        <v>-1617.7599268455147</v>
      </c>
      <c r="AI12">
        <f t="shared" si="6"/>
        <v>25.598847162679021</v>
      </c>
      <c r="AJ12">
        <f t="shared" si="7"/>
        <v>-1.6356613470989032</v>
      </c>
      <c r="AK12">
        <f t="shared" si="24"/>
        <v>238.95667004790272</v>
      </c>
      <c r="AL12">
        <f t="shared" si="8"/>
        <v>262.91985586348284</v>
      </c>
      <c r="AN12">
        <f t="shared" si="9"/>
        <v>831.76500142273449</v>
      </c>
      <c r="AO12">
        <f t="shared" si="9"/>
        <v>-41.588250071136727</v>
      </c>
      <c r="AP12">
        <f t="shared" si="9"/>
        <v>-5.2941719339520432</v>
      </c>
      <c r="AQ12">
        <f t="shared" si="9"/>
        <v>-772.65634525080179</v>
      </c>
      <c r="AR12">
        <f t="shared" si="9"/>
        <v>12.226234166843845</v>
      </c>
      <c r="AS12">
        <f t="shared" si="9"/>
        <v>-0.78120622074113633</v>
      </c>
      <c r="AT12">
        <f t="shared" si="9"/>
        <v>114.12780369243583</v>
      </c>
      <c r="AU12">
        <f t="shared" si="9"/>
        <v>125.57283163853855</v>
      </c>
      <c r="AW12">
        <v>9</v>
      </c>
      <c r="AX12">
        <f>(R12*SUMPRODUCT(K13:$K$23, X13:$X$23)-$AZ$3*SUMPRODUCT(K12:$K$22, W13:$W$23))/Z12</f>
        <v>1285.161907818486</v>
      </c>
    </row>
    <row r="13" spans="1:52" x14ac:dyDescent="0.25">
      <c r="E13">
        <v>2013</v>
      </c>
      <c r="F13" s="5">
        <f>EconomicRates!C53</f>
        <v>3.5571999999999999E-2</v>
      </c>
      <c r="G13" s="5">
        <f>EconomicRates!D53</f>
        <v>7.0000000000000007E-2</v>
      </c>
      <c r="H13" s="5">
        <f t="shared" si="10"/>
        <v>8.5572000000000009E-2</v>
      </c>
      <c r="I13" s="5">
        <f t="shared" si="11"/>
        <v>1.085572</v>
      </c>
      <c r="J13">
        <f t="shared" si="12"/>
        <v>0.92117335377109955</v>
      </c>
      <c r="K13">
        <f t="shared" si="20"/>
        <v>0.43996048180959124</v>
      </c>
      <c r="L13" s="2">
        <v>10</v>
      </c>
      <c r="M13" s="6">
        <v>3.7169999999999998E-3</v>
      </c>
      <c r="O13">
        <f t="shared" si="21"/>
        <v>1963.8694488002554</v>
      </c>
      <c r="P13">
        <f t="shared" si="22"/>
        <v>98.193472440012783</v>
      </c>
      <c r="Q13" s="4">
        <f t="shared" si="23"/>
        <v>12.5</v>
      </c>
      <c r="R13">
        <f t="shared" si="0"/>
        <v>500000</v>
      </c>
      <c r="S13">
        <f t="shared" si="1"/>
        <v>1278.416269655005</v>
      </c>
      <c r="U13">
        <f t="shared" si="13"/>
        <v>3.7169999999999998E-3</v>
      </c>
      <c r="V13">
        <f t="shared" si="14"/>
        <v>0.01</v>
      </c>
      <c r="W13">
        <f t="shared" si="15"/>
        <v>0.8867796663519546</v>
      </c>
      <c r="X13">
        <f t="shared" si="16"/>
        <v>3.296160019830215E-3</v>
      </c>
      <c r="Y13">
        <f t="shared" si="17"/>
        <v>8.8677966635195456E-3</v>
      </c>
      <c r="Z13">
        <f t="shared" si="18"/>
        <v>0.8746157096686048</v>
      </c>
      <c r="AB13">
        <f t="shared" si="19"/>
        <v>1139.6554478235184</v>
      </c>
      <c r="AC13">
        <f t="shared" si="2"/>
        <v>1118.1229529362026</v>
      </c>
      <c r="AE13">
        <f t="shared" si="3"/>
        <v>1717.6310716589271</v>
      </c>
      <c r="AF13">
        <f t="shared" si="4"/>
        <v>-85.881553582946367</v>
      </c>
      <c r="AG13">
        <f t="shared" si="4"/>
        <v>-10.93269637085756</v>
      </c>
      <c r="AH13">
        <f t="shared" si="5"/>
        <v>-1648.0800099151074</v>
      </c>
      <c r="AI13">
        <f t="shared" si="6"/>
        <v>-27.263188209984264</v>
      </c>
      <c r="AJ13">
        <f t="shared" si="7"/>
        <v>21.532494887315806</v>
      </c>
      <c r="AK13">
        <f t="shared" si="24"/>
        <v>237.15466574195196</v>
      </c>
      <c r="AL13">
        <f t="shared" si="8"/>
        <v>231.4239724192835</v>
      </c>
      <c r="AN13">
        <f t="shared" si="9"/>
        <v>755.68979385818614</v>
      </c>
      <c r="AO13">
        <f t="shared" si="9"/>
        <v>-37.784489692909311</v>
      </c>
      <c r="AP13">
        <f t="shared" si="9"/>
        <v>-4.809954362800462</v>
      </c>
      <c r="AQ13">
        <f t="shared" si="9"/>
        <v>-725.09007522300658</v>
      </c>
      <c r="AR13">
        <f t="shared" si="9"/>
        <v>-11.994725420530244</v>
      </c>
      <c r="AS13">
        <f t="shared" si="9"/>
        <v>9.4734468251860218</v>
      </c>
      <c r="AT13">
        <f t="shared" si="9"/>
        <v>104.33868100322175</v>
      </c>
      <c r="AU13">
        <f t="shared" si="9"/>
        <v>101.81740240787752</v>
      </c>
      <c r="AW13">
        <v>10</v>
      </c>
      <c r="AX13">
        <f>(R13*SUMPRODUCT(K14:$K$23, X14:$X$23)-$AZ$3*SUMPRODUCT(K13:$K$22, W14:$W$23))/Z13</f>
        <v>1278.416269655005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10"/>
        <v>8.5572000000000009E-2</v>
      </c>
      <c r="I14" s="5">
        <f t="shared" si="11"/>
        <v>1.085572</v>
      </c>
      <c r="J14">
        <f t="shared" si="12"/>
        <v>0.92117335377109955</v>
      </c>
      <c r="K14">
        <f t="shared" si="20"/>
        <v>0.40527987255529002</v>
      </c>
      <c r="L14" s="2">
        <v>11</v>
      </c>
      <c r="M14" s="6">
        <v>3.852E-3</v>
      </c>
      <c r="O14">
        <f t="shared" si="21"/>
        <v>1963.8694488002554</v>
      </c>
      <c r="P14">
        <f t="shared" si="22"/>
        <v>98.193472440012783</v>
      </c>
      <c r="Q14" s="4">
        <f t="shared" si="23"/>
        <v>12.5</v>
      </c>
      <c r="R14">
        <f t="shared" si="0"/>
        <v>500000</v>
      </c>
      <c r="S14">
        <f t="shared" si="1"/>
        <v>1245.9511625638518</v>
      </c>
      <c r="U14">
        <f t="shared" si="13"/>
        <v>3.852E-3</v>
      </c>
      <c r="V14">
        <f t="shared" si="14"/>
        <v>0.01</v>
      </c>
      <c r="W14">
        <f t="shared" si="15"/>
        <v>0.8746157096686048</v>
      </c>
      <c r="X14">
        <f t="shared" si="16"/>
        <v>3.3690197136434655E-3</v>
      </c>
      <c r="Y14">
        <f t="shared" si="17"/>
        <v>8.746157096686049E-3</v>
      </c>
      <c r="Z14">
        <f t="shared" si="18"/>
        <v>0.86250053285827533</v>
      </c>
      <c r="AB14">
        <f t="shared" si="19"/>
        <v>1118.1229529362026</v>
      </c>
      <c r="AC14">
        <f t="shared" si="2"/>
        <v>1074.6335416267098</v>
      </c>
      <c r="AE14">
        <f t="shared" si="3"/>
        <v>1693.8384460543077</v>
      </c>
      <c r="AF14">
        <f t="shared" si="4"/>
        <v>-84.691922302715398</v>
      </c>
      <c r="AG14">
        <f t="shared" si="4"/>
        <v>-10.781256660728442</v>
      </c>
      <c r="AH14">
        <f t="shared" si="5"/>
        <v>-1684.5098568217327</v>
      </c>
      <c r="AI14">
        <f t="shared" si="6"/>
        <v>-86.144589730868802</v>
      </c>
      <c r="AJ14">
        <f t="shared" si="7"/>
        <v>43.48941130949288</v>
      </c>
      <c r="AK14">
        <f t="shared" si="24"/>
        <v>233.37790365912801</v>
      </c>
      <c r="AL14">
        <f t="shared" si="8"/>
        <v>190.72272523775209</v>
      </c>
      <c r="AN14">
        <f t="shared" si="9"/>
        <v>686.47862954614038</v>
      </c>
      <c r="AO14">
        <f t="shared" si="9"/>
        <v>-34.323931477307021</v>
      </c>
      <c r="AP14">
        <f t="shared" si="9"/>
        <v>-4.3694263254458949</v>
      </c>
      <c r="AQ14">
        <f t="shared" si="9"/>
        <v>-682.69794009084171</v>
      </c>
      <c r="AR14">
        <f t="shared" si="9"/>
        <v>-34.91266834745425</v>
      </c>
      <c r="AS14">
        <f t="shared" si="9"/>
        <v>17.625383073015861</v>
      </c>
      <c r="AT14">
        <f t="shared" si="9"/>
        <v>94.583367052192159</v>
      </c>
      <c r="AU14">
        <f t="shared" si="9"/>
        <v>77.296081777753756</v>
      </c>
      <c r="AW14">
        <v>11</v>
      </c>
      <c r="AX14">
        <f>(R14*SUMPRODUCT(K15:$K$23, X15:$X$23)-$AZ$3*SUMPRODUCT(K14:$K$22, W15:$W$23))/Z14</f>
        <v>1245.9511625638518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10"/>
        <v>8.5572000000000009E-2</v>
      </c>
      <c r="I15" s="5">
        <f t="shared" si="11"/>
        <v>1.085572</v>
      </c>
      <c r="J15">
        <f t="shared" si="12"/>
        <v>0.92117335377109955</v>
      </c>
      <c r="K15">
        <f t="shared" si="20"/>
        <v>0.37333301941768032</v>
      </c>
      <c r="L15" s="2">
        <v>12</v>
      </c>
      <c r="M15" s="6">
        <v>4.0049999999999999E-3</v>
      </c>
      <c r="O15">
        <f t="shared" si="21"/>
        <v>1963.8694488002554</v>
      </c>
      <c r="P15">
        <f t="shared" si="22"/>
        <v>98.193472440012783</v>
      </c>
      <c r="Q15" s="4">
        <f t="shared" si="23"/>
        <v>12.5</v>
      </c>
      <c r="R15">
        <f t="shared" si="0"/>
        <v>500000</v>
      </c>
      <c r="S15">
        <f t="shared" si="1"/>
        <v>1188.2278732869677</v>
      </c>
      <c r="U15">
        <f t="shared" si="13"/>
        <v>4.0049999999999999E-3</v>
      </c>
      <c r="V15">
        <f t="shared" si="14"/>
        <v>0.01</v>
      </c>
      <c r="W15">
        <f t="shared" si="15"/>
        <v>0.86250053285827533</v>
      </c>
      <c r="X15">
        <f t="shared" si="16"/>
        <v>3.4543146340973926E-3</v>
      </c>
      <c r="Y15">
        <f t="shared" si="17"/>
        <v>8.6250053285827528E-3</v>
      </c>
      <c r="Z15">
        <f t="shared" si="18"/>
        <v>0.85042121289559514</v>
      </c>
      <c r="AB15">
        <f t="shared" si="19"/>
        <v>1074.6335416267098</v>
      </c>
      <c r="AC15">
        <f t="shared" si="2"/>
        <v>1010.4941891970566</v>
      </c>
      <c r="AE15">
        <f t="shared" si="3"/>
        <v>1670.1162386173171</v>
      </c>
      <c r="AF15">
        <f t="shared" si="4"/>
        <v>-83.50581193086586</v>
      </c>
      <c r="AG15">
        <f t="shared" si="4"/>
        <v>-10.63026516119494</v>
      </c>
      <c r="AH15">
        <f t="shared" si="5"/>
        <v>-1727.1573170486963</v>
      </c>
      <c r="AI15">
        <f t="shared" si="6"/>
        <v>-151.17715552343998</v>
      </c>
      <c r="AJ15">
        <f t="shared" si="7"/>
        <v>64.139352429653172</v>
      </c>
      <c r="AK15">
        <f t="shared" si="24"/>
        <v>227.72796885649382</v>
      </c>
      <c r="AL15">
        <f t="shared" si="8"/>
        <v>140.69016576270701</v>
      </c>
      <c r="AN15">
        <f t="shared" si="9"/>
        <v>623.50953814150205</v>
      </c>
      <c r="AO15">
        <f t="shared" si="9"/>
        <v>-31.175476907075105</v>
      </c>
      <c r="AP15">
        <f t="shared" si="9"/>
        <v>-3.9686289898394809</v>
      </c>
      <c r="AQ15">
        <f t="shared" si="9"/>
        <v>-644.80485618312957</v>
      </c>
      <c r="AR15">
        <f t="shared" si="9"/>
        <v>-56.439423938542099</v>
      </c>
      <c r="AS15">
        <f t="shared" si="9"/>
        <v>23.94533810605715</v>
      </c>
      <c r="AT15">
        <f t="shared" si="9"/>
        <v>85.018370219050311</v>
      </c>
      <c r="AU15">
        <f t="shared" si="9"/>
        <v>52.524284386565363</v>
      </c>
      <c r="AW15">
        <v>12</v>
      </c>
      <c r="AX15">
        <f>(R15*SUMPRODUCT(K16:$K$23, X16:$X$23)-$AZ$3*SUMPRODUCT(K15:$K$22, W16:$W$23))/Z15</f>
        <v>1188.2278732869677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10"/>
        <v>8.5572000000000009E-2</v>
      </c>
      <c r="I16" s="5">
        <f t="shared" si="11"/>
        <v>1.085572</v>
      </c>
      <c r="J16">
        <f t="shared" si="12"/>
        <v>0.92117335377109955</v>
      </c>
      <c r="K16">
        <f t="shared" si="20"/>
        <v>0.34390442957047562</v>
      </c>
      <c r="L16" s="2">
        <v>13</v>
      </c>
      <c r="M16" s="6">
        <v>4.1640000000000002E-3</v>
      </c>
      <c r="O16">
        <f t="shared" si="21"/>
        <v>1963.8694488002554</v>
      </c>
      <c r="P16">
        <f t="shared" si="22"/>
        <v>98.193472440012783</v>
      </c>
      <c r="Q16" s="4">
        <f t="shared" si="23"/>
        <v>12.5</v>
      </c>
      <c r="R16">
        <f t="shared" si="0"/>
        <v>500000</v>
      </c>
      <c r="S16">
        <f t="shared" si="1"/>
        <v>1108.0797905248262</v>
      </c>
      <c r="U16">
        <f t="shared" si="13"/>
        <v>4.1640000000000002E-3</v>
      </c>
      <c r="V16">
        <f t="shared" si="14"/>
        <v>0.01</v>
      </c>
      <c r="W16">
        <f t="shared" si="15"/>
        <v>0.85042121289559514</v>
      </c>
      <c r="X16">
        <f t="shared" si="16"/>
        <v>3.5411539304972582E-3</v>
      </c>
      <c r="Y16">
        <f t="shared" si="17"/>
        <v>8.5042121289559524E-3</v>
      </c>
      <c r="Z16">
        <f t="shared" si="18"/>
        <v>0.83837584683614197</v>
      </c>
      <c r="AB16">
        <f t="shared" si="19"/>
        <v>1010.4941891970566</v>
      </c>
      <c r="AC16">
        <f t="shared" si="2"/>
        <v>928.98733274326594</v>
      </c>
      <c r="AE16">
        <f t="shared" si="3"/>
        <v>1646.4607122135415</v>
      </c>
      <c r="AF16">
        <f t="shared" si="4"/>
        <v>-82.323035610677081</v>
      </c>
      <c r="AG16">
        <f t="shared" si="4"/>
        <v>-10.479698085451775</v>
      </c>
      <c r="AH16">
        <f t="shared" si="5"/>
        <v>-1770.5769652486292</v>
      </c>
      <c r="AI16">
        <f t="shared" si="6"/>
        <v>-216.91898673121659</v>
      </c>
      <c r="AJ16">
        <f t="shared" si="7"/>
        <v>81.506856453790647</v>
      </c>
      <c r="AK16">
        <f t="shared" si="24"/>
        <v>220.31639802023085</v>
      </c>
      <c r="AL16">
        <f t="shared" si="8"/>
        <v>84.904267742804905</v>
      </c>
      <c r="AN16">
        <f t="shared" si="9"/>
        <v>566.22513204399695</v>
      </c>
      <c r="AO16">
        <f t="shared" si="9"/>
        <v>-28.311256602199855</v>
      </c>
      <c r="AP16">
        <f t="shared" si="9"/>
        <v>-3.6040145921480979</v>
      </c>
      <c r="AQ16">
        <f t="shared" si="9"/>
        <v>-608.90926124445366</v>
      </c>
      <c r="AR16">
        <f t="shared" si="9"/>
        <v>-74.599400394804618</v>
      </c>
      <c r="AS16">
        <f t="shared" si="9"/>
        <v>28.030568974823513</v>
      </c>
      <c r="AT16">
        <f t="shared" si="9"/>
        <v>75.767785186169348</v>
      </c>
      <c r="AU16">
        <f t="shared" si="9"/>
        <v>29.198953766188254</v>
      </c>
      <c r="AW16">
        <v>13</v>
      </c>
      <c r="AX16">
        <f>(R16*SUMPRODUCT(K17:$K$23, X17:$X$23)-$AZ$3*SUMPRODUCT(K16:$K$22, W17:$W$23))/Z16</f>
        <v>1108.0797905248262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10"/>
        <v>8.5572000000000009E-2</v>
      </c>
      <c r="I17" s="5">
        <f t="shared" si="11"/>
        <v>1.085572</v>
      </c>
      <c r="J17">
        <f t="shared" si="12"/>
        <v>0.92117335377109955</v>
      </c>
      <c r="K17">
        <f t="shared" si="20"/>
        <v>0.31679559676417191</v>
      </c>
      <c r="L17" s="2">
        <v>14</v>
      </c>
      <c r="M17" s="6">
        <v>4.3350000000000003E-3</v>
      </c>
      <c r="O17">
        <f t="shared" si="21"/>
        <v>1963.8694488002554</v>
      </c>
      <c r="P17">
        <f t="shared" si="22"/>
        <v>98.193472440012783</v>
      </c>
      <c r="Q17" s="4">
        <f t="shared" si="23"/>
        <v>12.5</v>
      </c>
      <c r="R17">
        <f t="shared" si="0"/>
        <v>500000</v>
      </c>
      <c r="S17">
        <f t="shared" si="1"/>
        <v>1007.1432164297017</v>
      </c>
      <c r="U17">
        <f t="shared" si="13"/>
        <v>4.3350000000000003E-3</v>
      </c>
      <c r="V17">
        <f t="shared" si="14"/>
        <v>0.01</v>
      </c>
      <c r="W17">
        <f t="shared" si="15"/>
        <v>0.83837584683614197</v>
      </c>
      <c r="X17">
        <f t="shared" si="16"/>
        <v>3.6343592960346757E-3</v>
      </c>
      <c r="Y17">
        <f t="shared" si="17"/>
        <v>8.3837584683614207E-3</v>
      </c>
      <c r="Z17">
        <f t="shared" si="18"/>
        <v>0.82635772907174587</v>
      </c>
      <c r="AB17">
        <f t="shared" si="19"/>
        <v>928.98733274326594</v>
      </c>
      <c r="AC17">
        <f t="shared" si="2"/>
        <v>832.26058117886214</v>
      </c>
      <c r="AE17">
        <f t="shared" si="3"/>
        <v>1622.8586979039603</v>
      </c>
      <c r="AF17">
        <f t="shared" si="4"/>
        <v>-81.142934895198024</v>
      </c>
      <c r="AG17">
        <f t="shared" si="4"/>
        <v>-10.329471613396823</v>
      </c>
      <c r="AH17">
        <f t="shared" si="5"/>
        <v>-1817.1796480173377</v>
      </c>
      <c r="AI17">
        <f t="shared" si="6"/>
        <v>-285.79335662197241</v>
      </c>
      <c r="AJ17">
        <f t="shared" si="7"/>
        <v>96.726751564403799</v>
      </c>
      <c r="AK17">
        <f t="shared" si="24"/>
        <v>211.4230053096926</v>
      </c>
      <c r="AL17">
        <f t="shared" si="8"/>
        <v>22.35640025212399</v>
      </c>
      <c r="AN17">
        <f t="shared" si="9"/>
        <v>514.11448966641206</v>
      </c>
      <c r="AO17">
        <f t="shared" si="9"/>
        <v>-25.705724483320608</v>
      </c>
      <c r="AP17">
        <f t="shared" si="9"/>
        <v>-3.2723311240246202</v>
      </c>
      <c r="AQ17">
        <f t="shared" si="9"/>
        <v>-575.67451102136033</v>
      </c>
      <c r="AR17">
        <f t="shared" si="9"/>
        <v>-90.538076962293545</v>
      </c>
      <c r="AS17">
        <f t="shared" si="9"/>
        <v>30.642608984905099</v>
      </c>
      <c r="AT17">
        <f t="shared" si="9"/>
        <v>66.97787713675875</v>
      </c>
      <c r="AU17">
        <f t="shared" si="9"/>
        <v>7.0824091593703029</v>
      </c>
      <c r="AW17">
        <v>14</v>
      </c>
      <c r="AX17">
        <f>(R17*SUMPRODUCT(K18:$K$23, X18:$X$23)-$AZ$3*SUMPRODUCT(K17:$K$22, W18:$W$23))/Z17</f>
        <v>1007.1432164297017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10"/>
        <v>8.5572000000000009E-2</v>
      </c>
      <c r="I18" s="5">
        <f t="shared" si="11"/>
        <v>1.085572</v>
      </c>
      <c r="J18">
        <f t="shared" si="12"/>
        <v>0.92117335377109955</v>
      </c>
      <c r="K18">
        <f t="shared" si="20"/>
        <v>0.29182366233116913</v>
      </c>
      <c r="L18" s="2">
        <v>15</v>
      </c>
      <c r="M18" s="6">
        <v>4.522E-3</v>
      </c>
      <c r="O18">
        <f t="shared" si="21"/>
        <v>1963.8694488002554</v>
      </c>
      <c r="P18">
        <f t="shared" si="22"/>
        <v>98.193472440012783</v>
      </c>
      <c r="Q18" s="4">
        <f t="shared" si="23"/>
        <v>12.5</v>
      </c>
      <c r="R18">
        <f t="shared" si="0"/>
        <v>500000</v>
      </c>
      <c r="S18">
        <f t="shared" si="1"/>
        <v>886.45132126952728</v>
      </c>
      <c r="U18">
        <f t="shared" si="13"/>
        <v>4.522E-3</v>
      </c>
      <c r="V18">
        <f t="shared" si="14"/>
        <v>0.01</v>
      </c>
      <c r="W18">
        <f t="shared" si="15"/>
        <v>0.82635772907174587</v>
      </c>
      <c r="X18">
        <f t="shared" si="16"/>
        <v>3.7367896508624346E-3</v>
      </c>
      <c r="Y18">
        <f t="shared" si="17"/>
        <v>8.2635772907174582E-3</v>
      </c>
      <c r="Z18">
        <f t="shared" si="18"/>
        <v>0.81435736213016596</v>
      </c>
      <c r="AB18">
        <f t="shared" si="19"/>
        <v>832.26058117886214</v>
      </c>
      <c r="AC18">
        <f t="shared" si="2"/>
        <v>721.88815964585251</v>
      </c>
      <c r="AE18">
        <f t="shared" si="3"/>
        <v>1599.291543892999</v>
      </c>
      <c r="AF18">
        <f t="shared" si="4"/>
        <v>-79.964577194649962</v>
      </c>
      <c r="AG18">
        <f t="shared" si="4"/>
        <v>-10.179467026627075</v>
      </c>
      <c r="AH18">
        <f t="shared" si="5"/>
        <v>-1868.3948254312172</v>
      </c>
      <c r="AI18">
        <f t="shared" si="6"/>
        <v>-359.2473257594952</v>
      </c>
      <c r="AJ18">
        <f t="shared" si="7"/>
        <v>110.37242153300963</v>
      </c>
      <c r="AK18">
        <f t="shared" si="24"/>
        <v>201.23004964694874</v>
      </c>
      <c r="AL18">
        <f t="shared" si="8"/>
        <v>-47.644854579536826</v>
      </c>
      <c r="AN18">
        <f t="shared" si="9"/>
        <v>466.71111547412471</v>
      </c>
      <c r="AO18">
        <f t="shared" si="9"/>
        <v>-23.33555577370624</v>
      </c>
      <c r="AP18">
        <f t="shared" si="9"/>
        <v>-2.9706093482896896</v>
      </c>
      <c r="AQ18">
        <f t="shared" si="9"/>
        <v>-545.24182063794319</v>
      </c>
      <c r="AR18">
        <f t="shared" si="9"/>
        <v>-104.83687028581444</v>
      </c>
      <c r="AS18">
        <f t="shared" si="9"/>
        <v>32.20928427212246</v>
      </c>
      <c r="AT18">
        <f t="shared" si="9"/>
        <v>58.723690059055571</v>
      </c>
      <c r="AU18">
        <f t="shared" si="9"/>
        <v>-13.903895954636411</v>
      </c>
      <c r="AW18">
        <v>15</v>
      </c>
      <c r="AX18">
        <f>(R18*SUMPRODUCT(K19:$K$23, X19:$X$23)-$AZ$3*SUMPRODUCT(K18:$K$22, W19:$W$23))/Z18</f>
        <v>886.45132126952728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10"/>
        <v>8.5572000000000009E-2</v>
      </c>
      <c r="I19" s="5">
        <f t="shared" si="11"/>
        <v>1.085572</v>
      </c>
      <c r="J19">
        <f t="shared" si="12"/>
        <v>0.92117335377109955</v>
      </c>
      <c r="K19">
        <f t="shared" si="20"/>
        <v>0.26882018173936795</v>
      </c>
      <c r="L19" s="2">
        <v>16</v>
      </c>
      <c r="M19" s="6">
        <v>4.7470000000000004E-3</v>
      </c>
      <c r="O19">
        <f t="shared" si="21"/>
        <v>1963.8694488002554</v>
      </c>
      <c r="P19">
        <f t="shared" si="22"/>
        <v>98.193472440012783</v>
      </c>
      <c r="Q19" s="4">
        <f t="shared" si="23"/>
        <v>12.5</v>
      </c>
      <c r="R19">
        <f t="shared" si="0"/>
        <v>500000</v>
      </c>
      <c r="S19">
        <f t="shared" si="1"/>
        <v>744.14651459930769</v>
      </c>
      <c r="U19">
        <f t="shared" si="13"/>
        <v>4.7470000000000004E-3</v>
      </c>
      <c r="V19">
        <f t="shared" si="14"/>
        <v>0.01</v>
      </c>
      <c r="W19">
        <f t="shared" si="15"/>
        <v>0.81435736213016596</v>
      </c>
      <c r="X19">
        <f t="shared" si="16"/>
        <v>3.8657543980318981E-3</v>
      </c>
      <c r="Y19">
        <f t="shared" si="17"/>
        <v>8.1435736213016606E-3</v>
      </c>
      <c r="Z19">
        <f t="shared" si="18"/>
        <v>0.80234803411083233</v>
      </c>
      <c r="AB19">
        <f t="shared" si="19"/>
        <v>721.88815964585251</v>
      </c>
      <c r="AC19">
        <f t="shared" si="2"/>
        <v>597.06449307918228</v>
      </c>
      <c r="AE19">
        <f t="shared" si="3"/>
        <v>1575.7067914952088</v>
      </c>
      <c r="AF19">
        <f t="shared" si="4"/>
        <v>-78.785339574760457</v>
      </c>
      <c r="AG19">
        <f t="shared" si="4"/>
        <v>-10.029350426385404</v>
      </c>
      <c r="AH19">
        <f t="shared" si="5"/>
        <v>-1932.8771990159491</v>
      </c>
      <c r="AI19">
        <f t="shared" si="6"/>
        <v>-445.98509752188625</v>
      </c>
      <c r="AJ19">
        <f t="shared" si="7"/>
        <v>124.82366656667023</v>
      </c>
      <c r="AK19">
        <f t="shared" si="24"/>
        <v>189.86797608095151</v>
      </c>
      <c r="AL19">
        <f t="shared" si="8"/>
        <v>-131.29345487426451</v>
      </c>
      <c r="AN19">
        <f t="shared" si="9"/>
        <v>423.58178605769837</v>
      </c>
      <c r="AO19">
        <f t="shared" si="9"/>
        <v>-21.179089302884925</v>
      </c>
      <c r="AP19">
        <f t="shared" si="9"/>
        <v>-2.6960918043487316</v>
      </c>
      <c r="AQ19">
        <f t="shared" si="9"/>
        <v>-519.59639991934796</v>
      </c>
      <c r="AR19">
        <f t="shared" si="9"/>
        <v>-119.88979496888319</v>
      </c>
      <c r="AS19">
        <f t="shared" si="9"/>
        <v>33.555120731826555</v>
      </c>
      <c r="AT19">
        <f t="shared" si="9"/>
        <v>51.040343836567352</v>
      </c>
      <c r="AU19">
        <f t="shared" si="9"/>
        <v>-35.294330400489294</v>
      </c>
      <c r="AW19">
        <v>16</v>
      </c>
      <c r="AX19">
        <f>(R19*SUMPRODUCT(K20:$K$23, X20:$X$23)-$AZ$3*SUMPRODUCT(K19:$K$22, W20:$W$23))/Z19</f>
        <v>744.14651459930769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10"/>
        <v>8.5572000000000009E-2</v>
      </c>
      <c r="I20" s="5">
        <f t="shared" si="11"/>
        <v>1.085572</v>
      </c>
      <c r="J20">
        <f t="shared" si="12"/>
        <v>0.92117335377109955</v>
      </c>
      <c r="K20">
        <f t="shared" si="20"/>
        <v>0.24762998837421007</v>
      </c>
      <c r="L20" s="2">
        <v>17</v>
      </c>
      <c r="M20" s="6">
        <v>4.9870000000000001E-3</v>
      </c>
      <c r="O20">
        <f t="shared" si="21"/>
        <v>1963.8694488002554</v>
      </c>
      <c r="P20">
        <f t="shared" si="22"/>
        <v>98.193472440012783</v>
      </c>
      <c r="Q20" s="4">
        <f t="shared" si="23"/>
        <v>12.5</v>
      </c>
      <c r="R20">
        <f t="shared" si="0"/>
        <v>500000</v>
      </c>
      <c r="S20">
        <f t="shared" si="1"/>
        <v>581.9564100341305</v>
      </c>
      <c r="U20">
        <f t="shared" si="13"/>
        <v>4.9870000000000001E-3</v>
      </c>
      <c r="V20">
        <f t="shared" si="14"/>
        <v>0.01</v>
      </c>
      <c r="W20">
        <f t="shared" si="15"/>
        <v>0.80234803411083233</v>
      </c>
      <c r="X20">
        <f t="shared" si="16"/>
        <v>4.0013096461107211E-3</v>
      </c>
      <c r="Y20">
        <f t="shared" si="17"/>
        <v>8.0234803411083234E-3</v>
      </c>
      <c r="Z20">
        <f t="shared" si="18"/>
        <v>0.79032324412361332</v>
      </c>
      <c r="AB20">
        <f t="shared" si="19"/>
        <v>597.06449307918228</v>
      </c>
      <c r="AC20">
        <f t="shared" si="2"/>
        <v>459.93367791670573</v>
      </c>
      <c r="AE20">
        <f t="shared" si="3"/>
        <v>1552.0916738110702</v>
      </c>
      <c r="AF20">
        <f t="shared" si="4"/>
        <v>-77.604583690553525</v>
      </c>
      <c r="AG20">
        <f t="shared" si="4"/>
        <v>-9.8790405515451667</v>
      </c>
      <c r="AH20">
        <f t="shared" si="5"/>
        <v>-2000.6548230553606</v>
      </c>
      <c r="AI20">
        <f t="shared" si="6"/>
        <v>-536.04677348638893</v>
      </c>
      <c r="AJ20">
        <f t="shared" si="7"/>
        <v>137.13081516247655</v>
      </c>
      <c r="AK20">
        <f t="shared" si="24"/>
        <v>177.26681207756462</v>
      </c>
      <c r="AL20">
        <f t="shared" si="8"/>
        <v>-221.64914624634775</v>
      </c>
      <c r="AN20">
        <f t="shared" si="9"/>
        <v>384.34444314154359</v>
      </c>
      <c r="AO20">
        <f t="shared" si="9"/>
        <v>-19.217222157077181</v>
      </c>
      <c r="AP20">
        <f t="shared" si="9"/>
        <v>-2.4463466969274794</v>
      </c>
      <c r="AQ20">
        <f t="shared" si="9"/>
        <v>-495.42213057400625</v>
      </c>
      <c r="AR20">
        <f t="shared" si="9"/>
        <v>-132.74125628646732</v>
      </c>
      <c r="AS20">
        <f t="shared" si="9"/>
        <v>33.957702164430017</v>
      </c>
      <c r="AT20">
        <f t="shared" si="9"/>
        <v>43.896578613900608</v>
      </c>
      <c r="AU20">
        <f t="shared" si="9"/>
        <v>-54.886975508136686</v>
      </c>
      <c r="AW20">
        <v>17</v>
      </c>
      <c r="AX20">
        <f>(R20*SUMPRODUCT(K21:$K$23, X21:$X$23)-$AZ$3*SUMPRODUCT(K20:$K$22, W21:$W$23))/Z20</f>
        <v>581.9564100341305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10"/>
        <v>8.5572000000000009E-2</v>
      </c>
      <c r="I21" s="5">
        <f t="shared" si="11"/>
        <v>1.085572</v>
      </c>
      <c r="J21">
        <f t="shared" si="12"/>
        <v>0.92117335377109955</v>
      </c>
      <c r="K21">
        <f t="shared" si="20"/>
        <v>0.22811014688496947</v>
      </c>
      <c r="L21" s="2">
        <v>18</v>
      </c>
      <c r="M21" s="6">
        <v>5.2249999999999996E-3</v>
      </c>
      <c r="O21">
        <f t="shared" si="21"/>
        <v>1963.8694488002554</v>
      </c>
      <c r="P21">
        <f t="shared" si="22"/>
        <v>98.193472440012783</v>
      </c>
      <c r="Q21" s="4">
        <f t="shared" si="23"/>
        <v>12.5</v>
      </c>
      <c r="R21">
        <f t="shared" si="0"/>
        <v>500000</v>
      </c>
      <c r="S21">
        <f t="shared" si="1"/>
        <v>403.51534918121115</v>
      </c>
      <c r="U21">
        <f t="shared" si="13"/>
        <v>5.2249999999999996E-3</v>
      </c>
      <c r="V21">
        <f t="shared" si="14"/>
        <v>0.01</v>
      </c>
      <c r="W21">
        <f t="shared" si="15"/>
        <v>0.79032324412361332</v>
      </c>
      <c r="X21">
        <f t="shared" si="16"/>
        <v>4.129438950545879E-3</v>
      </c>
      <c r="Y21">
        <f t="shared" si="17"/>
        <v>7.9032324412361341E-3</v>
      </c>
      <c r="Z21">
        <f t="shared" si="18"/>
        <v>0.77829057273183133</v>
      </c>
      <c r="AB21">
        <f t="shared" si="19"/>
        <v>459.93367791670573</v>
      </c>
      <c r="AC21">
        <f t="shared" si="2"/>
        <v>314.05219222032974</v>
      </c>
      <c r="AE21">
        <f t="shared" si="3"/>
        <v>1528.4610780772966</v>
      </c>
      <c r="AF21">
        <f t="shared" si="4"/>
        <v>-76.42305390386484</v>
      </c>
      <c r="AG21">
        <f t="shared" si="4"/>
        <v>-9.7286321591478924</v>
      </c>
      <c r="AH21">
        <f t="shared" si="5"/>
        <v>-2064.7194752729397</v>
      </c>
      <c r="AI21">
        <f t="shared" si="6"/>
        <v>-622.41008325865596</v>
      </c>
      <c r="AJ21">
        <f t="shared" si="7"/>
        <v>145.88148569637599</v>
      </c>
      <c r="AK21">
        <f t="shared" si="24"/>
        <v>163.61124249125726</v>
      </c>
      <c r="AL21">
        <f t="shared" si="8"/>
        <v>-312.91735507102271</v>
      </c>
      <c r="AN21">
        <f t="shared" si="9"/>
        <v>348.65748102817093</v>
      </c>
      <c r="AO21">
        <f t="shared" si="9"/>
        <v>-17.432874051408547</v>
      </c>
      <c r="AP21">
        <f t="shared" si="9"/>
        <v>-2.2191997108130632</v>
      </c>
      <c r="AQ21">
        <f t="shared" si="9"/>
        <v>-470.98346278076735</v>
      </c>
      <c r="AR21">
        <f t="shared" si="9"/>
        <v>-141.9780555148181</v>
      </c>
      <c r="AS21">
        <f t="shared" si="9"/>
        <v>33.277047129997904</v>
      </c>
      <c r="AT21">
        <f t="shared" si="9"/>
        <v>37.321384556713049</v>
      </c>
      <c r="AU21">
        <f t="shared" si="9"/>
        <v>-71.379623828107142</v>
      </c>
      <c r="AW21">
        <v>18</v>
      </c>
      <c r="AX21">
        <f>(R21*SUMPRODUCT(K22:$K$23, X22:$X$23)-$AZ$3*SUMPRODUCT(K21:$K$22, W22:$W$23))/Z21</f>
        <v>403.51534918121115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10"/>
        <v>8.5572000000000009E-2</v>
      </c>
      <c r="I22" s="5">
        <f t="shared" si="11"/>
        <v>1.085572</v>
      </c>
      <c r="J22">
        <f t="shared" si="12"/>
        <v>0.92117335377109955</v>
      </c>
      <c r="K22">
        <f t="shared" si="20"/>
        <v>0.21012898903524546</v>
      </c>
      <c r="L22" s="2">
        <v>19</v>
      </c>
      <c r="M22" s="6">
        <v>5.4879999999999998E-3</v>
      </c>
      <c r="O22">
        <f t="shared" si="21"/>
        <v>1963.8694488002554</v>
      </c>
      <c r="P22">
        <f t="shared" si="22"/>
        <v>98.193472440012783</v>
      </c>
      <c r="Q22" s="4">
        <f t="shared" si="23"/>
        <v>12.5</v>
      </c>
      <c r="R22">
        <f t="shared" si="0"/>
        <v>500000</v>
      </c>
      <c r="S22">
        <f t="shared" si="1"/>
        <v>209.08733324426831</v>
      </c>
      <c r="U22">
        <f t="shared" si="13"/>
        <v>5.4879999999999998E-3</v>
      </c>
      <c r="V22">
        <f t="shared" si="14"/>
        <v>0.01</v>
      </c>
      <c r="W22">
        <f t="shared" si="15"/>
        <v>0.77829057273183133</v>
      </c>
      <c r="X22">
        <f t="shared" si="16"/>
        <v>4.27125866315229E-3</v>
      </c>
      <c r="Y22">
        <f t="shared" si="17"/>
        <v>7.7829057273183138E-3</v>
      </c>
      <c r="Z22">
        <f t="shared" si="18"/>
        <v>0.76623640834136075</v>
      </c>
      <c r="AB22">
        <f t="shared" si="19"/>
        <v>314.05219222032974</v>
      </c>
      <c r="AC22">
        <f t="shared" si="2"/>
        <v>160.21032725476135</v>
      </c>
      <c r="AE22">
        <f t="shared" si="3"/>
        <v>1504.7882729000355</v>
      </c>
      <c r="AF22">
        <f t="shared" si="4"/>
        <v>-75.23941364500179</v>
      </c>
      <c r="AG22">
        <f t="shared" si="4"/>
        <v>-9.5779551042670086</v>
      </c>
      <c r="AH22">
        <f t="shared" si="5"/>
        <v>-2135.629331576145</v>
      </c>
      <c r="AI22">
        <f t="shared" si="6"/>
        <v>-715.65842742537825</v>
      </c>
      <c r="AJ22">
        <f t="shared" si="7"/>
        <v>153.84186496556839</v>
      </c>
      <c r="AK22">
        <f t="shared" si="24"/>
        <v>149.20342917684982</v>
      </c>
      <c r="AL22">
        <f t="shared" si="8"/>
        <v>-412.61313328296001</v>
      </c>
      <c r="AN22">
        <f t="shared" si="9"/>
        <v>316.19963849657751</v>
      </c>
      <c r="AO22">
        <f t="shared" si="9"/>
        <v>-15.809981924828879</v>
      </c>
      <c r="AP22">
        <f t="shared" si="9"/>
        <v>-2.0126060230845955</v>
      </c>
      <c r="AQ22">
        <f t="shared" si="9"/>
        <v>-448.75763239811238</v>
      </c>
      <c r="AR22">
        <f t="shared" si="9"/>
        <v>-150.3805818494483</v>
      </c>
      <c r="AS22">
        <f t="shared" si="9"/>
        <v>32.326635556511633</v>
      </c>
      <c r="AT22">
        <f t="shared" si="9"/>
        <v>31.351965733523301</v>
      </c>
      <c r="AU22">
        <f t="shared" si="9"/>
        <v>-86.701980559413371</v>
      </c>
      <c r="AW22">
        <v>19</v>
      </c>
      <c r="AX22">
        <f>(R22*SUMPRODUCT(K23:$K$23, X23:$X$23)-$AZ$3*SUMPRODUCT(K22:$K$22, W23:$W$23))/Z22</f>
        <v>209.08733324426831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10"/>
        <v>8.5572000000000009E-2</v>
      </c>
      <c r="I23" s="5">
        <f t="shared" si="11"/>
        <v>1.085572</v>
      </c>
      <c r="J23">
        <f t="shared" si="12"/>
        <v>0.92117335377109955</v>
      </c>
      <c r="K23">
        <f t="shared" si="20"/>
        <v>0.19356522555412767</v>
      </c>
      <c r="L23" s="2">
        <v>20</v>
      </c>
      <c r="M23" s="6">
        <v>5.7670000000000004E-3</v>
      </c>
      <c r="O23">
        <f t="shared" si="21"/>
        <v>1963.8694488002554</v>
      </c>
      <c r="P23">
        <f t="shared" si="22"/>
        <v>98.193472440012783</v>
      </c>
      <c r="Q23" s="4">
        <f t="shared" si="23"/>
        <v>12.5</v>
      </c>
      <c r="R23">
        <f t="shared" si="0"/>
        <v>500000</v>
      </c>
      <c r="S23">
        <f t="shared" si="1"/>
        <v>212.43682465866141</v>
      </c>
      <c r="U23">
        <f t="shared" si="13"/>
        <v>5.7670000000000004E-3</v>
      </c>
      <c r="V23">
        <f t="shared" si="14"/>
        <v>0.01</v>
      </c>
      <c r="W23">
        <f t="shared" si="15"/>
        <v>0.76623640834136075</v>
      </c>
      <c r="X23">
        <f t="shared" si="16"/>
        <v>4.4188853669046282E-3</v>
      </c>
      <c r="Y23">
        <f t="shared" si="17"/>
        <v>7.6623640834136081E-3</v>
      </c>
      <c r="Z23">
        <f t="shared" si="18"/>
        <v>0.75415515889104257</v>
      </c>
      <c r="AB23">
        <f t="shared" si="19"/>
        <v>160.21032725476135</v>
      </c>
      <c r="AC23">
        <f t="shared" si="2"/>
        <v>160.21032725476135</v>
      </c>
      <c r="AE23">
        <f t="shared" si="3"/>
        <v>1481.0622762012208</v>
      </c>
      <c r="AF23">
        <f t="shared" si="4"/>
        <v>-74.053113810061049</v>
      </c>
      <c r="AG23">
        <f t="shared" si="4"/>
        <v>-9.426939486138032</v>
      </c>
      <c r="AH23">
        <f t="shared" si="5"/>
        <v>-2209.4426834523142</v>
      </c>
      <c r="AI23">
        <f t="shared" si="6"/>
        <v>-811.8604605472924</v>
      </c>
      <c r="AJ23">
        <f t="shared" si="7"/>
        <v>0</v>
      </c>
      <c r="AK23">
        <f t="shared" si="24"/>
        <v>134.11010616798077</v>
      </c>
      <c r="AL23">
        <f t="shared" si="8"/>
        <v>-677.7503543793116</v>
      </c>
      <c r="AN23">
        <f t="shared" si="9"/>
        <v>286.68215355259906</v>
      </c>
      <c r="AO23">
        <f t="shared" si="9"/>
        <v>-14.334107677629953</v>
      </c>
      <c r="AP23">
        <f t="shared" si="9"/>
        <v>-1.8247276679194206</v>
      </c>
      <c r="AQ23">
        <f t="shared" si="9"/>
        <v>-427.6712713713643</v>
      </c>
      <c r="AR23">
        <f t="shared" si="9"/>
        <v>-157.14795316431463</v>
      </c>
      <c r="AS23">
        <f t="shared" si="9"/>
        <v>0</v>
      </c>
      <c r="AT23">
        <f t="shared" si="9"/>
        <v>25.959052949493206</v>
      </c>
      <c r="AU23">
        <f t="shared" si="9"/>
        <v>-131.18890021482142</v>
      </c>
      <c r="AW23">
        <v>20</v>
      </c>
      <c r="AX23">
        <f>(R23*SUMPRODUCT(K$23:$K24, X$23:$X24)-$AZ$3*SUMPRODUCT(K$22:$K23, W$23:$W24))/Z23</f>
        <v>212.43682465866141</v>
      </c>
    </row>
    <row r="25" spans="5:50" x14ac:dyDescent="0.25">
      <c r="AN25" s="8">
        <f t="shared" ref="AN25:AU25" si="25">SUM(AN3:AN23)</f>
        <v>16858.995862124953</v>
      </c>
      <c r="AO25" s="8">
        <f t="shared" si="25"/>
        <v>-2315.8518797064389</v>
      </c>
      <c r="AP25" s="8">
        <f t="shared" si="25"/>
        <v>-194.80725935234813</v>
      </c>
      <c r="AQ25" s="8">
        <f t="shared" si="25"/>
        <v>-15528.201044503963</v>
      </c>
      <c r="AR25" s="8">
        <f t="shared" si="25"/>
        <v>-1179.8643214378028</v>
      </c>
      <c r="AS25" s="8">
        <f t="shared" si="25"/>
        <v>-613.72681703538501</v>
      </c>
      <c r="AT25" s="8">
        <f t="shared" si="25"/>
        <v>1793.5911384731874</v>
      </c>
      <c r="AU25" s="9">
        <f t="shared" si="25"/>
        <v>-9.9475983006414026E-13</v>
      </c>
    </row>
    <row r="29" spans="5:50" x14ac:dyDescent="0.25">
      <c r="AE29" s="10"/>
      <c r="AF29" s="10"/>
      <c r="AG29" s="10"/>
      <c r="AH29" s="10"/>
      <c r="AI29" s="10"/>
      <c r="AJ29" s="10"/>
      <c r="AK29" s="10"/>
      <c r="AL29" s="10"/>
    </row>
  </sheetData>
  <conditionalFormatting sqref="AN25:AU25">
    <cfRule type="cellIs" dxfId="81" priority="1" operator="lessThan">
      <formula>0</formula>
    </cfRule>
  </conditionalFormatting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7168E7-0750-4643-B0DF-74920C7D6910}">
  <dimension ref="A1:AZ29"/>
  <sheetViews>
    <sheetView workbookViewId="0">
      <selection activeCell="J53" sqref="J53"/>
    </sheetView>
  </sheetViews>
  <sheetFormatPr defaultRowHeight="15" x14ac:dyDescent="0.25"/>
  <cols>
    <col min="3" max="3" width="9.28515625" bestFit="1" customWidth="1"/>
    <col min="6" max="9" width="9.140625" bestFit="1" customWidth="1"/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51" width="9.140625" bestFit="1" customWidth="1"/>
  </cols>
  <sheetData>
    <row r="1" spans="1:52" x14ac:dyDescent="0.25">
      <c r="A1" t="s">
        <v>44</v>
      </c>
      <c r="Q1" s="1" t="s">
        <v>1</v>
      </c>
      <c r="W1" s="1" t="s">
        <v>2</v>
      </c>
      <c r="AC1" s="1" t="s">
        <v>3</v>
      </c>
      <c r="AQ1" s="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42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11">
        <v>2955.3144197704119</v>
      </c>
      <c r="K3">
        <v>1</v>
      </c>
      <c r="L3" s="2">
        <v>0</v>
      </c>
      <c r="O3">
        <f>$C$3</f>
        <v>2955.3144197704119</v>
      </c>
      <c r="P3">
        <f>O3*B5</f>
        <v>2364.2515358163296</v>
      </c>
      <c r="Q3" s="4">
        <f>B8</f>
        <v>100</v>
      </c>
      <c r="R3">
        <f t="shared" ref="R3:R23" si="0">$C$6</f>
        <v>500000</v>
      </c>
      <c r="S3">
        <f t="shared" ref="S3:S23" si="1">AX3</f>
        <v>0</v>
      </c>
      <c r="W3">
        <v>1</v>
      </c>
      <c r="Z3">
        <v>1</v>
      </c>
      <c r="AC3">
        <f t="shared" ref="AC3:AC23" si="2">S3*Z3</f>
        <v>0</v>
      </c>
      <c r="AE3">
        <f t="shared" ref="AE3:AE23" si="3">$Z3*O3</f>
        <v>2955.3144197704119</v>
      </c>
      <c r="AF3">
        <f t="shared" ref="AF3:AG23" si="4">-$Z3*P3</f>
        <v>-2364.2515358163296</v>
      </c>
      <c r="AG3">
        <f t="shared" si="4"/>
        <v>-100</v>
      </c>
      <c r="AH3">
        <f t="shared" ref="AH3:AH23" si="5">-X3*R3</f>
        <v>0</v>
      </c>
      <c r="AI3">
        <f t="shared" ref="AI3:AI23" si="6">SUM(AE3:AH3)</f>
        <v>491.06288395408228</v>
      </c>
      <c r="AJ3">
        <f t="shared" ref="AJ3:AJ23" si="7">AB3-AC3</f>
        <v>0</v>
      </c>
      <c r="AL3">
        <f t="shared" ref="AL3:AL23" si="8">SUM(AI3:AK3)</f>
        <v>491.06288395408228</v>
      </c>
      <c r="AN3">
        <f t="shared" ref="AN3:AU23" si="9">AE3*$K3</f>
        <v>2955.3144197704119</v>
      </c>
      <c r="AO3">
        <f t="shared" si="9"/>
        <v>-2364.2515358163296</v>
      </c>
      <c r="AP3">
        <f t="shared" si="9"/>
        <v>-100</v>
      </c>
      <c r="AQ3">
        <f t="shared" si="9"/>
        <v>0</v>
      </c>
      <c r="AR3">
        <f t="shared" si="9"/>
        <v>491.06288395408228</v>
      </c>
      <c r="AS3">
        <f t="shared" si="9"/>
        <v>0</v>
      </c>
      <c r="AT3">
        <f t="shared" si="9"/>
        <v>0</v>
      </c>
      <c r="AU3">
        <f t="shared" si="9"/>
        <v>491.06288395408228</v>
      </c>
      <c r="AW3">
        <v>0</v>
      </c>
      <c r="AX3">
        <f>(R3*SUMPRODUCT(K4:$K$23, X4:$X$23)-$AZ$3*SUMPRODUCT(K3:$K$22, W4:$W$23))/Z3</f>
        <v>0</v>
      </c>
      <c r="AZ3">
        <f>$C$6*SUMPRODUCT(K4:$K$23, X4:$X$23)/SUMPRODUCT(K3:K22, W4:W23)</f>
        <v>2499.4824020366609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5">
        <f>EconomicRates!C44</f>
        <v>3.5571999999999999E-2</v>
      </c>
      <c r="G4" s="5">
        <f>EconomicRates!D44</f>
        <v>7.0000000000000007E-2</v>
      </c>
      <c r="H4" s="5">
        <f t="shared" ref="H4:H23" si="10">F4+$C$9</f>
        <v>8.5572000000000009E-2</v>
      </c>
      <c r="I4" s="5">
        <f t="shared" ref="I4:I23" si="11">1+H4</f>
        <v>1.085572</v>
      </c>
      <c r="J4">
        <f t="shared" ref="J4:J23" si="12">1/I4</f>
        <v>0.92117335377109955</v>
      </c>
      <c r="K4">
        <f>J4</f>
        <v>0.92117335377109955</v>
      </c>
      <c r="L4" s="2">
        <v>1</v>
      </c>
      <c r="M4" s="6">
        <f t="array" ref="M4:M23">Mortalities!B31:B50</f>
        <v>3.852E-3</v>
      </c>
      <c r="R4">
        <f t="shared" si="0"/>
        <v>500000</v>
      </c>
      <c r="S4">
        <f t="shared" si="1"/>
        <v>735.49053760036657</v>
      </c>
      <c r="U4">
        <f t="shared" ref="U4:U23" si="13">M4</f>
        <v>3.852E-3</v>
      </c>
      <c r="V4">
        <f t="shared" ref="V4:V23" si="14">$C$10</f>
        <v>0.01</v>
      </c>
      <c r="W4">
        <f t="shared" ref="W4:W23" si="15">Z3</f>
        <v>1</v>
      </c>
      <c r="X4">
        <f t="shared" ref="X4:X23" si="16">U4*W4</f>
        <v>3.852E-3</v>
      </c>
      <c r="Y4">
        <f t="shared" ref="Y4:Y23" si="17">V4*W4</f>
        <v>0.01</v>
      </c>
      <c r="Z4">
        <f t="shared" ref="Z4:Z23" si="18">MAX(0, W4-X4-Y4)</f>
        <v>0.98614800000000002</v>
      </c>
      <c r="AB4">
        <f t="shared" ref="AB4:AB23" si="19">AC3</f>
        <v>0</v>
      </c>
      <c r="AC4">
        <f t="shared" si="2"/>
        <v>725.30252267352625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-1926</v>
      </c>
      <c r="AI4">
        <f t="shared" si="6"/>
        <v>-1926</v>
      </c>
      <c r="AJ4">
        <f t="shared" si="7"/>
        <v>-725.30252267352625</v>
      </c>
      <c r="AK4">
        <f>H4*SUM(AB4, AE4:AF4)</f>
        <v>0</v>
      </c>
      <c r="AL4">
        <f t="shared" si="8"/>
        <v>-2651.3025226735263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-1774.1798793631376</v>
      </c>
      <c r="AR4">
        <f t="shared" si="9"/>
        <v>-1774.1798793631376</v>
      </c>
      <c r="AS4">
        <f t="shared" si="9"/>
        <v>-668.1293573098111</v>
      </c>
      <c r="AT4">
        <f t="shared" si="9"/>
        <v>0</v>
      </c>
      <c r="AU4">
        <f t="shared" si="9"/>
        <v>-2442.3092366729488</v>
      </c>
      <c r="AW4">
        <v>1</v>
      </c>
      <c r="AX4">
        <f>(R4*SUMPRODUCT(K5:$K$23, X5:$X$23)-$AZ$3*SUMPRODUCT(K4:$K$22, W5:$W$23))/Z4</f>
        <v>735.49053760036657</v>
      </c>
    </row>
    <row r="5" spans="1:52" x14ac:dyDescent="0.25">
      <c r="B5" s="2">
        <f>'T.26.04.A'!B5</f>
        <v>0.8</v>
      </c>
      <c r="C5" s="2">
        <f>'T.26.04.A'!C5</f>
        <v>0.05</v>
      </c>
      <c r="E5">
        <v>2005</v>
      </c>
      <c r="F5" s="5">
        <f>EconomicRates!C45</f>
        <v>3.5571999999999999E-2</v>
      </c>
      <c r="G5" s="5">
        <f>EconomicRates!D45</f>
        <v>7.0000000000000007E-2</v>
      </c>
      <c r="H5" s="5">
        <f t="shared" si="10"/>
        <v>8.5572000000000009E-2</v>
      </c>
      <c r="I5" s="5">
        <f t="shared" si="11"/>
        <v>1.085572</v>
      </c>
      <c r="J5">
        <f t="shared" si="12"/>
        <v>0.92117335377109955</v>
      </c>
      <c r="K5">
        <f t="shared" ref="K5:K23" si="20">K4*J5</f>
        <v>0.84856034769789535</v>
      </c>
      <c r="L5" s="2">
        <v>2</v>
      </c>
      <c r="M5" s="6">
        <v>4.0049999999999999E-3</v>
      </c>
      <c r="O5">
        <f t="shared" ref="O5:O23" si="21">$C$3</f>
        <v>2955.3144197704119</v>
      </c>
      <c r="P5">
        <f t="shared" ref="P5:P23" si="22">O5*$C$5</f>
        <v>147.7657209885206</v>
      </c>
      <c r="Q5" s="4">
        <f t="shared" ref="Q5:Q23" si="23">$C$8</f>
        <v>12.5</v>
      </c>
      <c r="R5">
        <f t="shared" si="0"/>
        <v>500000</v>
      </c>
      <c r="S5">
        <f t="shared" si="1"/>
        <v>1357.7198954470132</v>
      </c>
      <c r="U5">
        <f t="shared" si="13"/>
        <v>4.0049999999999999E-3</v>
      </c>
      <c r="V5">
        <f t="shared" si="14"/>
        <v>0.01</v>
      </c>
      <c r="W5">
        <f t="shared" si="15"/>
        <v>0.98614800000000002</v>
      </c>
      <c r="X5">
        <f t="shared" si="16"/>
        <v>3.9495227400000001E-3</v>
      </c>
      <c r="Y5">
        <f t="shared" si="17"/>
        <v>9.8614800000000006E-3</v>
      </c>
      <c r="Z5">
        <f t="shared" si="18"/>
        <v>0.97233699726</v>
      </c>
      <c r="AB5">
        <f t="shared" si="19"/>
        <v>725.30252267352625</v>
      </c>
      <c r="AC5">
        <f t="shared" si="2"/>
        <v>1320.1612862591101</v>
      </c>
      <c r="AE5">
        <f t="shared" si="3"/>
        <v>2873.5615488787416</v>
      </c>
      <c r="AF5">
        <f t="shared" si="4"/>
        <v>-143.67807744393707</v>
      </c>
      <c r="AG5">
        <f t="shared" si="4"/>
        <v>-12.15421246575</v>
      </c>
      <c r="AH5">
        <f t="shared" si="5"/>
        <v>-1974.7613699999999</v>
      </c>
      <c r="AI5">
        <f t="shared" si="6"/>
        <v>742.96788896905468</v>
      </c>
      <c r="AJ5">
        <f t="shared" si="7"/>
        <v>-594.8587635855838</v>
      </c>
      <c r="AK5">
        <f>H5*SUM(AB5, AE5:AF5)</f>
        <v>295.66717588783808</v>
      </c>
      <c r="AL5">
        <f t="shared" si="8"/>
        <v>443.77630127130897</v>
      </c>
      <c r="AN5">
        <f t="shared" si="9"/>
        <v>2438.3903870478475</v>
      </c>
      <c r="AO5">
        <f t="shared" si="9"/>
        <v>-121.91951935239237</v>
      </c>
      <c r="AP5">
        <f t="shared" si="9"/>
        <v>-10.313582755930913</v>
      </c>
      <c r="AQ5">
        <f t="shared" si="9"/>
        <v>-1675.704194747572</v>
      </c>
      <c r="AR5">
        <f t="shared" si="9"/>
        <v>630.45309019195236</v>
      </c>
      <c r="AS5">
        <f t="shared" si="9"/>
        <v>-504.77355925932312</v>
      </c>
      <c r="AT5">
        <f t="shared" si="9"/>
        <v>250.89144157423866</v>
      </c>
      <c r="AU5">
        <f t="shared" si="9"/>
        <v>376.57097250686792</v>
      </c>
      <c r="AW5">
        <v>2</v>
      </c>
      <c r="AX5">
        <f>(R5*SUMPRODUCT(K6:$K$23, X6:$X$23)-$AZ$3*SUMPRODUCT(K5:$K$22, W6:$W$23))/Z5</f>
        <v>1357.7198954470132</v>
      </c>
    </row>
    <row r="6" spans="1:52" x14ac:dyDescent="0.25">
      <c r="A6" t="s">
        <v>16</v>
      </c>
      <c r="C6" s="2">
        <f>'T.26.04.D'!C6</f>
        <v>500000</v>
      </c>
      <c r="E6">
        <v>2006</v>
      </c>
      <c r="F6" s="5">
        <f>EconomicRates!C46</f>
        <v>3.5571999999999999E-2</v>
      </c>
      <c r="G6" s="5">
        <f>EconomicRates!D46</f>
        <v>7.0000000000000007E-2</v>
      </c>
      <c r="H6" s="5">
        <f t="shared" si="10"/>
        <v>8.5572000000000009E-2</v>
      </c>
      <c r="I6" s="5">
        <f t="shared" si="11"/>
        <v>1.085572</v>
      </c>
      <c r="J6">
        <f t="shared" si="12"/>
        <v>0.92117335377109955</v>
      </c>
      <c r="K6">
        <f t="shared" si="20"/>
        <v>0.78167118136604063</v>
      </c>
      <c r="L6" s="2">
        <v>3</v>
      </c>
      <c r="M6" s="6">
        <v>4.1640000000000002E-3</v>
      </c>
      <c r="O6">
        <f t="shared" si="21"/>
        <v>2955.3144197704119</v>
      </c>
      <c r="P6">
        <f t="shared" si="22"/>
        <v>147.7657209885206</v>
      </c>
      <c r="Q6" s="4">
        <f t="shared" si="23"/>
        <v>12.5</v>
      </c>
      <c r="R6">
        <f t="shared" si="0"/>
        <v>500000</v>
      </c>
      <c r="S6">
        <f t="shared" si="1"/>
        <v>1877.8398759833467</v>
      </c>
      <c r="U6">
        <f t="shared" si="13"/>
        <v>4.1640000000000002E-3</v>
      </c>
      <c r="V6">
        <f t="shared" si="14"/>
        <v>0.01</v>
      </c>
      <c r="W6">
        <f t="shared" si="15"/>
        <v>0.97233699726</v>
      </c>
      <c r="X6">
        <f t="shared" si="16"/>
        <v>4.0488112565906405E-3</v>
      </c>
      <c r="Y6">
        <f t="shared" si="17"/>
        <v>9.7233699725999996E-3</v>
      </c>
      <c r="Z6">
        <f t="shared" si="18"/>
        <v>0.95856481603080934</v>
      </c>
      <c r="AB6">
        <f t="shared" si="19"/>
        <v>1320.1612862591101</v>
      </c>
      <c r="AC6">
        <f t="shared" si="2"/>
        <v>1800.0312352572946</v>
      </c>
      <c r="AE6">
        <f t="shared" si="3"/>
        <v>2832.8604231004228</v>
      </c>
      <c r="AF6">
        <f t="shared" si="4"/>
        <v>-141.64302115502116</v>
      </c>
      <c r="AG6">
        <f t="shared" si="4"/>
        <v>-11.982060200385117</v>
      </c>
      <c r="AH6">
        <f t="shared" si="5"/>
        <v>-2024.4056282953202</v>
      </c>
      <c r="AI6">
        <f t="shared" si="6"/>
        <v>654.82971344969656</v>
      </c>
      <c r="AJ6">
        <f t="shared" si="7"/>
        <v>-479.86994899818455</v>
      </c>
      <c r="AK6">
        <f>H6*SUM(AB6, AE6:AF6)</f>
        <v>343.26169710703653</v>
      </c>
      <c r="AL6">
        <f t="shared" si="8"/>
        <v>518.22146155854853</v>
      </c>
      <c r="AN6">
        <f t="shared" si="9"/>
        <v>2214.3653535700091</v>
      </c>
      <c r="AO6">
        <f t="shared" si="9"/>
        <v>-110.71826767850048</v>
      </c>
      <c r="AP6">
        <f t="shared" si="9"/>
        <v>-9.3660311520340525</v>
      </c>
      <c r="AQ6">
        <f t="shared" si="9"/>
        <v>-1582.4195390336647</v>
      </c>
      <c r="AR6">
        <f t="shared" si="9"/>
        <v>511.86151570581018</v>
      </c>
      <c r="AS6">
        <f t="shared" si="9"/>
        <v>-375.10050993547259</v>
      </c>
      <c r="AT6">
        <f t="shared" si="9"/>
        <v>268.31777629536924</v>
      </c>
      <c r="AU6">
        <f t="shared" si="9"/>
        <v>405.07878206570683</v>
      </c>
      <c r="AW6">
        <v>3</v>
      </c>
      <c r="AX6">
        <f>(R6*SUMPRODUCT(K7:$K$23, X7:$X$23)-$AZ$3*SUMPRODUCT(K6:$K$22, W7:$W$23))/Z6</f>
        <v>1877.8398759833467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5">
        <f>EconomicRates!C47</f>
        <v>3.5571999999999999E-2</v>
      </c>
      <c r="G7" s="5">
        <f>EconomicRates!D47</f>
        <v>7.0000000000000007E-2</v>
      </c>
      <c r="H7" s="5">
        <f t="shared" si="10"/>
        <v>8.5572000000000009E-2</v>
      </c>
      <c r="I7" s="5">
        <f t="shared" si="11"/>
        <v>1.085572</v>
      </c>
      <c r="J7">
        <f t="shared" si="12"/>
        <v>0.92117335377109955</v>
      </c>
      <c r="K7">
        <f t="shared" si="20"/>
        <v>0.72005466368517301</v>
      </c>
      <c r="L7" s="2">
        <v>4</v>
      </c>
      <c r="M7" s="6">
        <v>4.3350000000000003E-3</v>
      </c>
      <c r="O7">
        <f t="shared" si="21"/>
        <v>2955.3144197704119</v>
      </c>
      <c r="P7">
        <f t="shared" si="22"/>
        <v>147.7657209885206</v>
      </c>
      <c r="Q7" s="4">
        <f t="shared" si="23"/>
        <v>12.5</v>
      </c>
      <c r="R7">
        <f t="shared" si="0"/>
        <v>500000</v>
      </c>
      <c r="S7">
        <f t="shared" si="1"/>
        <v>2303.9214687032209</v>
      </c>
      <c r="U7">
        <f t="shared" si="13"/>
        <v>4.3350000000000003E-3</v>
      </c>
      <c r="V7">
        <f t="shared" si="14"/>
        <v>0.01</v>
      </c>
      <c r="W7">
        <f t="shared" si="15"/>
        <v>0.95856481603080934</v>
      </c>
      <c r="X7">
        <f t="shared" si="16"/>
        <v>4.155378477493559E-3</v>
      </c>
      <c r="Y7">
        <f t="shared" si="17"/>
        <v>9.5856481603080936E-3</v>
      </c>
      <c r="Z7">
        <f t="shared" si="18"/>
        <v>0.94482378939300771</v>
      </c>
      <c r="AB7">
        <f t="shared" si="19"/>
        <v>1800.0312352572946</v>
      </c>
      <c r="AC7">
        <f t="shared" si="2"/>
        <v>2176.7998125240811</v>
      </c>
      <c r="AE7">
        <f t="shared" si="3"/>
        <v>2792.2513689352786</v>
      </c>
      <c r="AF7">
        <f t="shared" si="4"/>
        <v>-139.61256844676393</v>
      </c>
      <c r="AG7">
        <f t="shared" si="4"/>
        <v>-11.810297367412597</v>
      </c>
      <c r="AH7">
        <f t="shared" si="5"/>
        <v>-2077.6892387467797</v>
      </c>
      <c r="AI7">
        <f t="shared" si="6"/>
        <v>563.13926437432247</v>
      </c>
      <c r="AJ7">
        <f t="shared" si="7"/>
        <v>-376.76857726678645</v>
      </c>
      <c r="AK7">
        <f>H7*SUM(AB7, AE7:AF7)</f>
        <v>381.02388029884037</v>
      </c>
      <c r="AL7">
        <f t="shared" si="8"/>
        <v>567.39456740637638</v>
      </c>
      <c r="AN7">
        <f t="shared" si="9"/>
        <v>2010.5736203831559</v>
      </c>
      <c r="AO7">
        <f t="shared" si="9"/>
        <v>-100.5286810191578</v>
      </c>
      <c r="AP7">
        <f t="shared" si="9"/>
        <v>-8.5040596989141619</v>
      </c>
      <c r="AQ7">
        <f t="shared" si="9"/>
        <v>-1496.0498260481156</v>
      </c>
      <c r="AR7">
        <f t="shared" si="9"/>
        <v>405.49105361696849</v>
      </c>
      <c r="AS7">
        <f t="shared" si="9"/>
        <v>-271.29397119097706</v>
      </c>
      <c r="AT7">
        <f t="shared" si="9"/>
        <v>274.35802198460112</v>
      </c>
      <c r="AU7">
        <f t="shared" si="9"/>
        <v>408.55510441059255</v>
      </c>
      <c r="AW7">
        <v>4</v>
      </c>
      <c r="AX7">
        <f>(R7*SUMPRODUCT(K8:$K$23, X8:$X$23)-$AZ$3*SUMPRODUCT(K7:$K$22, W8:$W$23))/Z7</f>
        <v>2303.9214687032209</v>
      </c>
    </row>
    <row r="8" spans="1:52" x14ac:dyDescent="0.25">
      <c r="B8" s="2">
        <f>'T.26.04.A'!B8</f>
        <v>100</v>
      </c>
      <c r="C8" s="2">
        <f>'T.26.04.A'!C8</f>
        <v>12.5</v>
      </c>
      <c r="E8">
        <v>2008</v>
      </c>
      <c r="F8" s="5">
        <f>EconomicRates!C48</f>
        <v>3.5571999999999999E-2</v>
      </c>
      <c r="G8" s="5">
        <f>EconomicRates!D48</f>
        <v>7.0000000000000007E-2</v>
      </c>
      <c r="H8" s="5">
        <f t="shared" si="10"/>
        <v>8.5572000000000009E-2</v>
      </c>
      <c r="I8" s="5">
        <f t="shared" si="11"/>
        <v>1.085572</v>
      </c>
      <c r="J8">
        <f t="shared" si="12"/>
        <v>0.92117335377109955</v>
      </c>
      <c r="K8">
        <f t="shared" si="20"/>
        <v>0.66329516944539202</v>
      </c>
      <c r="L8" s="2">
        <v>5</v>
      </c>
      <c r="M8" s="6">
        <v>4.522E-3</v>
      </c>
      <c r="O8">
        <f t="shared" si="21"/>
        <v>2955.3144197704119</v>
      </c>
      <c r="P8">
        <f t="shared" si="22"/>
        <v>147.7657209885206</v>
      </c>
      <c r="Q8" s="4">
        <f t="shared" si="23"/>
        <v>12.5</v>
      </c>
      <c r="R8">
        <f t="shared" si="0"/>
        <v>500000</v>
      </c>
      <c r="S8">
        <f t="shared" si="1"/>
        <v>2642.3472172617844</v>
      </c>
      <c r="U8">
        <f t="shared" si="13"/>
        <v>4.522E-3</v>
      </c>
      <c r="V8">
        <f t="shared" si="14"/>
        <v>0.01</v>
      </c>
      <c r="W8">
        <f t="shared" si="15"/>
        <v>0.94482378939300771</v>
      </c>
      <c r="X8">
        <f t="shared" si="16"/>
        <v>4.2724931756351805E-3</v>
      </c>
      <c r="Y8">
        <f t="shared" si="17"/>
        <v>9.4482378939300775E-3</v>
      </c>
      <c r="Z8">
        <f t="shared" si="18"/>
        <v>0.93110305832344242</v>
      </c>
      <c r="AB8">
        <f t="shared" si="19"/>
        <v>2176.7998125240811</v>
      </c>
      <c r="AC8">
        <f t="shared" si="2"/>
        <v>2460.2975751448848</v>
      </c>
      <c r="AE8">
        <f t="shared" si="3"/>
        <v>2751.7022945556</v>
      </c>
      <c r="AF8">
        <f t="shared" si="4"/>
        <v>-137.58511472778002</v>
      </c>
      <c r="AG8">
        <f t="shared" si="4"/>
        <v>-11.63878822904303</v>
      </c>
      <c r="AH8">
        <f t="shared" si="5"/>
        <v>-2136.2465878175904</v>
      </c>
      <c r="AI8">
        <f t="shared" si="6"/>
        <v>466.23180378118695</v>
      </c>
      <c r="AJ8">
        <f t="shared" si="7"/>
        <v>-283.49776262080377</v>
      </c>
      <c r="AK8">
        <f t="shared" ref="AK8:AK23" si="24">H8*SUM(AB8:AB8, AE8:AF8)</f>
        <v>409.96834886953695</v>
      </c>
      <c r="AL8">
        <f t="shared" si="8"/>
        <v>592.70239002992014</v>
      </c>
      <c r="AN8">
        <f t="shared" si="9"/>
        <v>1825.1908397305308</v>
      </c>
      <c r="AO8">
        <f t="shared" si="9"/>
        <v>-91.259541986526557</v>
      </c>
      <c r="AP8">
        <f t="shared" si="9"/>
        <v>-7.7199520105221309</v>
      </c>
      <c r="AQ8">
        <f t="shared" si="9"/>
        <v>-1416.9620424436091</v>
      </c>
      <c r="AR8">
        <f t="shared" si="9"/>
        <v>309.24930328987318</v>
      </c>
      <c r="AS8">
        <f t="shared" si="9"/>
        <v>-188.04269649495555</v>
      </c>
      <c r="AT8">
        <f t="shared" si="9"/>
        <v>271.93002543066711</v>
      </c>
      <c r="AU8">
        <f t="shared" si="9"/>
        <v>393.13663222558472</v>
      </c>
      <c r="AW8">
        <v>5</v>
      </c>
      <c r="AX8">
        <f>(R8*SUMPRODUCT(K9:$K$23, X9:$X$23)-$AZ$3*SUMPRODUCT(K8:$K$22, W9:$W$23))/Z8</f>
        <v>2642.3472172617844</v>
      </c>
    </row>
    <row r="9" spans="1:52" x14ac:dyDescent="0.25">
      <c r="A9" t="s">
        <v>39</v>
      </c>
      <c r="C9" s="2">
        <f>'T.26.04.A'!C9</f>
        <v>0.05</v>
      </c>
      <c r="E9">
        <v>2009</v>
      </c>
      <c r="F9" s="5">
        <f>EconomicRates!C49</f>
        <v>3.5571999999999999E-2</v>
      </c>
      <c r="G9" s="5">
        <f>EconomicRates!D49</f>
        <v>7.0000000000000007E-2</v>
      </c>
      <c r="H9" s="5">
        <f t="shared" si="10"/>
        <v>8.5572000000000009E-2</v>
      </c>
      <c r="I9" s="5">
        <f t="shared" si="11"/>
        <v>1.085572</v>
      </c>
      <c r="J9">
        <f t="shared" si="12"/>
        <v>0.92117335377109955</v>
      </c>
      <c r="K9">
        <f t="shared" si="20"/>
        <v>0.61100983577818146</v>
      </c>
      <c r="L9" s="2">
        <v>6</v>
      </c>
      <c r="M9" s="6">
        <v>4.7470000000000004E-3</v>
      </c>
      <c r="O9">
        <f t="shared" si="21"/>
        <v>2955.3144197704119</v>
      </c>
      <c r="P9">
        <f t="shared" si="22"/>
        <v>147.7657209885206</v>
      </c>
      <c r="Q9" s="4">
        <f t="shared" si="23"/>
        <v>12.5</v>
      </c>
      <c r="R9">
        <f t="shared" si="0"/>
        <v>500000</v>
      </c>
      <c r="S9">
        <f t="shared" si="1"/>
        <v>2892.6681526744424</v>
      </c>
      <c r="U9">
        <f t="shared" si="13"/>
        <v>4.7470000000000004E-3</v>
      </c>
      <c r="V9">
        <f t="shared" si="14"/>
        <v>0.01</v>
      </c>
      <c r="W9">
        <f t="shared" si="15"/>
        <v>0.93110305832344242</v>
      </c>
      <c r="X9">
        <f t="shared" si="16"/>
        <v>4.4199462178613818E-3</v>
      </c>
      <c r="Y9">
        <f t="shared" si="17"/>
        <v>9.311030583234424E-3</v>
      </c>
      <c r="Z9">
        <f t="shared" si="18"/>
        <v>0.91737208152234662</v>
      </c>
      <c r="AB9">
        <f t="shared" si="19"/>
        <v>2460.2975751448848</v>
      </c>
      <c r="AC9">
        <f t="shared" si="2"/>
        <v>2653.6530043723542</v>
      </c>
      <c r="AE9">
        <f t="shared" si="3"/>
        <v>2711.1229408177887</v>
      </c>
      <c r="AF9">
        <f t="shared" si="4"/>
        <v>-135.55614704088944</v>
      </c>
      <c r="AG9">
        <f t="shared" si="4"/>
        <v>-11.467151019029332</v>
      </c>
      <c r="AH9">
        <f t="shared" si="5"/>
        <v>-2209.9731089306911</v>
      </c>
      <c r="AI9">
        <f t="shared" si="6"/>
        <v>354.12653382717917</v>
      </c>
      <c r="AJ9">
        <f t="shared" si="7"/>
        <v>-193.35542922746936</v>
      </c>
      <c r="AK9">
        <f t="shared" si="24"/>
        <v>430.92898577737498</v>
      </c>
      <c r="AL9">
        <f t="shared" si="8"/>
        <v>591.70009037708473</v>
      </c>
      <c r="AN9">
        <f t="shared" si="9"/>
        <v>1656.5227828435375</v>
      </c>
      <c r="AO9">
        <f t="shared" si="9"/>
        <v>-82.826139142176871</v>
      </c>
      <c r="AP9">
        <f t="shared" si="9"/>
        <v>-7.0065420609807187</v>
      </c>
      <c r="AQ9">
        <f t="shared" si="9"/>
        <v>-1350.3153063619386</v>
      </c>
      <c r="AR9">
        <f t="shared" si="9"/>
        <v>216.37479527844138</v>
      </c>
      <c r="AS9">
        <f t="shared" si="9"/>
        <v>-118.14206905909585</v>
      </c>
      <c r="AT9">
        <f t="shared" si="9"/>
        <v>263.30184883189219</v>
      </c>
      <c r="AU9">
        <f t="shared" si="9"/>
        <v>361.53457505123765</v>
      </c>
      <c r="AW9">
        <v>6</v>
      </c>
      <c r="AX9">
        <f>(R9*SUMPRODUCT(K10:$K$23, X10:$X$23)-$AZ$3*SUMPRODUCT(K9:$K$22, W10:$W$23))/Z9</f>
        <v>2892.6681526744424</v>
      </c>
    </row>
    <row r="10" spans="1:52" x14ac:dyDescent="0.25">
      <c r="A10" t="s">
        <v>19</v>
      </c>
      <c r="C10" s="2">
        <f>'T.26.04.A'!C10</f>
        <v>0.01</v>
      </c>
      <c r="E10">
        <v>2010</v>
      </c>
      <c r="F10" s="5">
        <f>EconomicRates!C50</f>
        <v>3.5571999999999999E-2</v>
      </c>
      <c r="G10" s="5">
        <f>EconomicRates!D50</f>
        <v>7.0000000000000007E-2</v>
      </c>
      <c r="H10" s="5">
        <f t="shared" si="10"/>
        <v>8.5572000000000009E-2</v>
      </c>
      <c r="I10" s="5">
        <f t="shared" si="11"/>
        <v>1.085572</v>
      </c>
      <c r="J10">
        <f t="shared" si="12"/>
        <v>0.92117335377109955</v>
      </c>
      <c r="K10">
        <f t="shared" si="20"/>
        <v>0.5628459796109162</v>
      </c>
      <c r="L10" s="2">
        <v>7</v>
      </c>
      <c r="M10" s="6">
        <v>4.9870000000000001E-3</v>
      </c>
      <c r="O10">
        <f t="shared" si="21"/>
        <v>2955.3144197704119</v>
      </c>
      <c r="P10">
        <f t="shared" si="22"/>
        <v>147.7657209885206</v>
      </c>
      <c r="Q10" s="4">
        <f t="shared" si="23"/>
        <v>12.5</v>
      </c>
      <c r="R10">
        <f t="shared" si="0"/>
        <v>500000</v>
      </c>
      <c r="S10">
        <f t="shared" si="1"/>
        <v>3062.3149486488987</v>
      </c>
      <c r="U10">
        <f t="shared" si="13"/>
        <v>4.9870000000000001E-3</v>
      </c>
      <c r="V10">
        <f t="shared" si="14"/>
        <v>0.01</v>
      </c>
      <c r="W10">
        <f t="shared" si="15"/>
        <v>0.91737208152234662</v>
      </c>
      <c r="X10">
        <f t="shared" si="16"/>
        <v>4.5749345705519426E-3</v>
      </c>
      <c r="Y10">
        <f t="shared" si="17"/>
        <v>9.1737208152234666E-3</v>
      </c>
      <c r="Z10">
        <f t="shared" si="18"/>
        <v>0.90362342613657121</v>
      </c>
      <c r="AB10">
        <f t="shared" si="19"/>
        <v>2653.6530043723542</v>
      </c>
      <c r="AC10">
        <f t="shared" si="2"/>
        <v>2767.1795258073562</v>
      </c>
      <c r="AE10">
        <f t="shared" si="3"/>
        <v>2670.4913413037525</v>
      </c>
      <c r="AF10">
        <f t="shared" si="4"/>
        <v>-133.52456706518763</v>
      </c>
      <c r="AG10">
        <f t="shared" si="4"/>
        <v>-11.29529282670714</v>
      </c>
      <c r="AH10">
        <f t="shared" si="5"/>
        <v>-2287.4672852759713</v>
      </c>
      <c r="AI10">
        <f t="shared" si="6"/>
        <v>238.20419613588638</v>
      </c>
      <c r="AJ10">
        <f t="shared" si="7"/>
        <v>-113.526521435002</v>
      </c>
      <c r="AK10">
        <f t="shared" si="24"/>
        <v>444.17171569529359</v>
      </c>
      <c r="AL10">
        <f t="shared" si="8"/>
        <v>568.84939039617802</v>
      </c>
      <c r="AN10">
        <f t="shared" si="9"/>
        <v>1503.0753150385801</v>
      </c>
      <c r="AO10">
        <f t="shared" si="9"/>
        <v>-75.153765751929001</v>
      </c>
      <c r="AP10">
        <f t="shared" si="9"/>
        <v>-6.357510156040135</v>
      </c>
      <c r="AQ10">
        <f t="shared" si="9"/>
        <v>-1287.4917650090772</v>
      </c>
      <c r="AR10">
        <f t="shared" si="9"/>
        <v>134.07227412153378</v>
      </c>
      <c r="AS10">
        <f t="shared" si="9"/>
        <v>-63.897946168903374</v>
      </c>
      <c r="AT10">
        <f t="shared" si="9"/>
        <v>250.00026443597889</v>
      </c>
      <c r="AU10">
        <f t="shared" si="9"/>
        <v>320.17459238860931</v>
      </c>
      <c r="AW10">
        <v>7</v>
      </c>
      <c r="AX10">
        <f>(R10*SUMPRODUCT(K11:$K$23, X11:$X$23)-$AZ$3*SUMPRODUCT(K10:$K$22, W11:$W$23))/Z10</f>
        <v>3062.3149486488987</v>
      </c>
    </row>
    <row r="11" spans="1:52" x14ac:dyDescent="0.25">
      <c r="A11" t="s">
        <v>33</v>
      </c>
      <c r="C11" s="7">
        <f>AU25</f>
        <v>-1.1937117960769683E-12</v>
      </c>
      <c r="E11">
        <v>2011</v>
      </c>
      <c r="F11" s="5">
        <f>EconomicRates!C51</f>
        <v>3.5571999999999999E-2</v>
      </c>
      <c r="G11" s="5">
        <f>EconomicRates!D51</f>
        <v>7.0000000000000007E-2</v>
      </c>
      <c r="H11" s="5">
        <f t="shared" si="10"/>
        <v>8.5572000000000009E-2</v>
      </c>
      <c r="I11" s="5">
        <f t="shared" si="11"/>
        <v>1.085572</v>
      </c>
      <c r="J11">
        <f t="shared" si="12"/>
        <v>0.92117335377109955</v>
      </c>
      <c r="K11">
        <f t="shared" si="20"/>
        <v>0.51847871869476758</v>
      </c>
      <c r="L11" s="2">
        <v>8</v>
      </c>
      <c r="M11" s="6">
        <v>5.2249999999999996E-3</v>
      </c>
      <c r="O11">
        <f t="shared" si="21"/>
        <v>2955.3144197704119</v>
      </c>
      <c r="P11">
        <f t="shared" si="22"/>
        <v>147.7657209885206</v>
      </c>
      <c r="Q11" s="4">
        <f t="shared" si="23"/>
        <v>12.5</v>
      </c>
      <c r="R11">
        <f t="shared" si="0"/>
        <v>500000</v>
      </c>
      <c r="S11">
        <f t="shared" si="1"/>
        <v>3162.7660299595268</v>
      </c>
      <c r="U11">
        <f t="shared" si="13"/>
        <v>5.2249999999999996E-3</v>
      </c>
      <c r="V11">
        <f t="shared" si="14"/>
        <v>0.01</v>
      </c>
      <c r="W11">
        <f t="shared" si="15"/>
        <v>0.90362342613657121</v>
      </c>
      <c r="X11">
        <f t="shared" si="16"/>
        <v>4.7214324015635838E-3</v>
      </c>
      <c r="Y11">
        <f t="shared" si="17"/>
        <v>9.0362342613657127E-3</v>
      </c>
      <c r="Z11">
        <f t="shared" si="18"/>
        <v>0.88986575947364199</v>
      </c>
      <c r="AB11">
        <f t="shared" si="19"/>
        <v>2767.1795258073562</v>
      </c>
      <c r="AC11">
        <f t="shared" si="2"/>
        <v>2814.4371952873698</v>
      </c>
      <c r="AE11">
        <f t="shared" si="3"/>
        <v>2629.8331106324031</v>
      </c>
      <c r="AF11">
        <f t="shared" si="4"/>
        <v>-131.49165553162015</v>
      </c>
      <c r="AG11">
        <f t="shared" si="4"/>
        <v>-11.123321993420525</v>
      </c>
      <c r="AH11">
        <f t="shared" si="5"/>
        <v>-2360.7162007817919</v>
      </c>
      <c r="AI11">
        <f t="shared" si="6"/>
        <v>126.50193232557012</v>
      </c>
      <c r="AJ11">
        <f t="shared" si="7"/>
        <v>-47.257669480013647</v>
      </c>
      <c r="AK11">
        <f t="shared" si="24"/>
        <v>450.5811613782713</v>
      </c>
      <c r="AL11">
        <f t="shared" si="8"/>
        <v>529.82542422382778</v>
      </c>
      <c r="AN11">
        <f t="shared" si="9"/>
        <v>1363.5125015817632</v>
      </c>
      <c r="AO11">
        <f t="shared" si="9"/>
        <v>-68.175625079088164</v>
      </c>
      <c r="AP11">
        <f t="shared" si="9"/>
        <v>-5.7672057347780017</v>
      </c>
      <c r="AQ11">
        <f t="shared" si="9"/>
        <v>-1223.9811109833231</v>
      </c>
      <c r="AR11">
        <f t="shared" si="9"/>
        <v>65.588559784573803</v>
      </c>
      <c r="AS11">
        <f t="shared" si="9"/>
        <v>-24.502095920498299</v>
      </c>
      <c r="AT11">
        <f t="shared" si="9"/>
        <v>233.6167432194064</v>
      </c>
      <c r="AU11">
        <f t="shared" si="9"/>
        <v>274.70320708348191</v>
      </c>
      <c r="AW11">
        <v>8</v>
      </c>
      <c r="AX11">
        <f>(R11*SUMPRODUCT(K12:$K$23, X12:$X$23)-$AZ$3*SUMPRODUCT(K11:$K$22, W12:$W$23))/Z11</f>
        <v>3162.7660299595268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f>EconomicRates!C52</f>
        <v>3.5571999999999999E-2</v>
      </c>
      <c r="G12" s="5">
        <f>EconomicRates!D52</f>
        <v>7.0000000000000007E-2</v>
      </c>
      <c r="H12" s="5">
        <f t="shared" si="10"/>
        <v>8.5572000000000009E-2</v>
      </c>
      <c r="I12" s="5">
        <f t="shared" si="11"/>
        <v>1.085572</v>
      </c>
      <c r="J12">
        <f t="shared" si="12"/>
        <v>0.92117335377109955</v>
      </c>
      <c r="K12">
        <f t="shared" si="20"/>
        <v>0.47760878015900154</v>
      </c>
      <c r="L12" s="2">
        <v>9</v>
      </c>
      <c r="M12" s="6">
        <v>5.4879999999999998E-3</v>
      </c>
      <c r="O12">
        <f t="shared" si="21"/>
        <v>2955.3144197704119</v>
      </c>
      <c r="P12">
        <f t="shared" si="22"/>
        <v>147.7657209885206</v>
      </c>
      <c r="Q12" s="4">
        <f t="shared" si="23"/>
        <v>12.5</v>
      </c>
      <c r="R12">
        <f t="shared" si="0"/>
        <v>500000</v>
      </c>
      <c r="S12">
        <f t="shared" si="1"/>
        <v>3197.6613493906752</v>
      </c>
      <c r="U12">
        <f t="shared" si="13"/>
        <v>5.4879999999999998E-3</v>
      </c>
      <c r="V12">
        <f t="shared" si="14"/>
        <v>0.01</v>
      </c>
      <c r="W12">
        <f t="shared" si="15"/>
        <v>0.88986575947364199</v>
      </c>
      <c r="X12">
        <f t="shared" si="16"/>
        <v>4.8835832879913473E-3</v>
      </c>
      <c r="Y12">
        <f t="shared" si="17"/>
        <v>8.8986575947364206E-3</v>
      </c>
      <c r="Z12">
        <f t="shared" si="18"/>
        <v>0.87608351859091427</v>
      </c>
      <c r="AB12">
        <f t="shared" si="19"/>
        <v>2814.4371952873698</v>
      </c>
      <c r="AC12">
        <f t="shared" si="2"/>
        <v>2801.4184062363538</v>
      </c>
      <c r="AE12">
        <f t="shared" si="3"/>
        <v>2589.1022554149285</v>
      </c>
      <c r="AF12">
        <f t="shared" si="4"/>
        <v>-129.45511277074644</v>
      </c>
      <c r="AG12">
        <f t="shared" si="4"/>
        <v>-10.951043982386429</v>
      </c>
      <c r="AH12">
        <f t="shared" si="5"/>
        <v>-2441.7916439956734</v>
      </c>
      <c r="AI12">
        <f t="shared" si="6"/>
        <v>6.904454666122092</v>
      </c>
      <c r="AJ12">
        <f t="shared" si="7"/>
        <v>13.018789051016029</v>
      </c>
      <c r="AK12">
        <f t="shared" si="24"/>
        <v>451.31394496547881</v>
      </c>
      <c r="AL12">
        <f t="shared" si="8"/>
        <v>471.23718868261693</v>
      </c>
      <c r="AN12">
        <f t="shared" si="9"/>
        <v>1236.5779699156437</v>
      </c>
      <c r="AO12">
        <f t="shared" si="9"/>
        <v>-61.828898495782191</v>
      </c>
      <c r="AP12">
        <f t="shared" si="9"/>
        <v>-5.2303147578951563</v>
      </c>
      <c r="AQ12">
        <f t="shared" si="9"/>
        <v>-1166.2211284912166</v>
      </c>
      <c r="AR12">
        <f t="shared" si="9"/>
        <v>3.2976281707496988</v>
      </c>
      <c r="AS12">
        <f t="shared" si="9"/>
        <v>6.2178879578031312</v>
      </c>
      <c r="AT12">
        <f t="shared" si="9"/>
        <v>215.55150272370909</v>
      </c>
      <c r="AU12">
        <f t="shared" si="9"/>
        <v>225.06701885226192</v>
      </c>
      <c r="AW12">
        <v>9</v>
      </c>
      <c r="AX12">
        <f>(R12*SUMPRODUCT(K13:$K$23, X13:$X$23)-$AZ$3*SUMPRODUCT(K12:$K$22, W13:$W$23))/Z12</f>
        <v>3197.6613493906752</v>
      </c>
    </row>
    <row r="13" spans="1:52" x14ac:dyDescent="0.25">
      <c r="E13">
        <v>2013</v>
      </c>
      <c r="F13" s="5">
        <f>EconomicRates!C53</f>
        <v>3.5571999999999999E-2</v>
      </c>
      <c r="G13" s="5">
        <f>EconomicRates!D53</f>
        <v>7.0000000000000007E-2</v>
      </c>
      <c r="H13" s="5">
        <f t="shared" si="10"/>
        <v>8.5572000000000009E-2</v>
      </c>
      <c r="I13" s="5">
        <f t="shared" si="11"/>
        <v>1.085572</v>
      </c>
      <c r="J13">
        <f t="shared" si="12"/>
        <v>0.92117335377109955</v>
      </c>
      <c r="K13">
        <f t="shared" si="20"/>
        <v>0.43996048180959124</v>
      </c>
      <c r="L13" s="2">
        <v>10</v>
      </c>
      <c r="M13" s="6">
        <v>5.7670000000000004E-3</v>
      </c>
      <c r="O13">
        <f t="shared" si="21"/>
        <v>2955.3144197704119</v>
      </c>
      <c r="P13">
        <f t="shared" si="22"/>
        <v>147.7657209885206</v>
      </c>
      <c r="Q13" s="4">
        <f t="shared" si="23"/>
        <v>12.5</v>
      </c>
      <c r="R13">
        <f t="shared" si="0"/>
        <v>500000</v>
      </c>
      <c r="S13">
        <f t="shared" si="1"/>
        <v>3172.8361487151337</v>
      </c>
      <c r="U13">
        <f t="shared" si="13"/>
        <v>5.7670000000000004E-3</v>
      </c>
      <c r="V13">
        <f t="shared" si="14"/>
        <v>0.01</v>
      </c>
      <c r="W13">
        <f t="shared" si="15"/>
        <v>0.87608351859091427</v>
      </c>
      <c r="X13">
        <f t="shared" si="16"/>
        <v>5.0523736517138033E-3</v>
      </c>
      <c r="Y13">
        <f t="shared" si="17"/>
        <v>8.7608351859091421E-3</v>
      </c>
      <c r="Z13">
        <f t="shared" si="18"/>
        <v>0.86227030975329133</v>
      </c>
      <c r="AB13">
        <f t="shared" si="19"/>
        <v>2801.4184062363538</v>
      </c>
      <c r="AC13">
        <f t="shared" si="2"/>
        <v>2735.8424087490384</v>
      </c>
      <c r="AE13">
        <f t="shared" si="3"/>
        <v>2548.2798801538015</v>
      </c>
      <c r="AF13">
        <f t="shared" si="4"/>
        <v>-127.41399400769008</v>
      </c>
      <c r="AG13">
        <f t="shared" si="4"/>
        <v>-10.778378871916141</v>
      </c>
      <c r="AH13">
        <f t="shared" si="5"/>
        <v>-2526.1868258569016</v>
      </c>
      <c r="AI13">
        <f t="shared" si="6"/>
        <v>-116.09931858270647</v>
      </c>
      <c r="AJ13">
        <f t="shared" si="7"/>
        <v>65.575997487315362</v>
      </c>
      <c r="AK13">
        <f t="shared" si="24"/>
        <v>446.88131146775237</v>
      </c>
      <c r="AL13">
        <f t="shared" si="8"/>
        <v>396.35799037236126</v>
      </c>
      <c r="AN13">
        <f t="shared" si="9"/>
        <v>1121.1424438581539</v>
      </c>
      <c r="AO13">
        <f t="shared" si="9"/>
        <v>-56.057122192907698</v>
      </c>
      <c r="AP13">
        <f t="shared" si="9"/>
        <v>-4.7420607616145443</v>
      </c>
      <c r="AQ13">
        <f t="shared" si="9"/>
        <v>-1111.4223730450444</v>
      </c>
      <c r="AR13">
        <f t="shared" si="9"/>
        <v>-51.079112141412772</v>
      </c>
      <c r="AS13">
        <f t="shared" si="9"/>
        <v>28.85084744966381</v>
      </c>
      <c r="AT13">
        <f t="shared" si="9"/>
        <v>196.61011710505434</v>
      </c>
      <c r="AU13">
        <f t="shared" si="9"/>
        <v>174.38185241330538</v>
      </c>
      <c r="AW13">
        <v>10</v>
      </c>
      <c r="AX13">
        <f>(R13*SUMPRODUCT(K14:$K$23, X14:$X$23)-$AZ$3*SUMPRODUCT(K13:$K$22, W14:$W$23))/Z13</f>
        <v>3172.8361487151337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10"/>
        <v>8.5572000000000009E-2</v>
      </c>
      <c r="I14" s="5">
        <f t="shared" si="11"/>
        <v>1.085572</v>
      </c>
      <c r="J14">
        <f t="shared" si="12"/>
        <v>0.92117335377109955</v>
      </c>
      <c r="K14">
        <f t="shared" si="20"/>
        <v>0.40527987255529002</v>
      </c>
      <c r="L14" s="2">
        <v>11</v>
      </c>
      <c r="M14" s="6">
        <v>6.0780000000000001E-3</v>
      </c>
      <c r="O14">
        <f t="shared" si="21"/>
        <v>2955.3144197704119</v>
      </c>
      <c r="P14">
        <f t="shared" si="22"/>
        <v>147.7657209885206</v>
      </c>
      <c r="Q14" s="4">
        <f t="shared" si="23"/>
        <v>12.5</v>
      </c>
      <c r="R14">
        <f t="shared" si="0"/>
        <v>500000</v>
      </c>
      <c r="S14">
        <f t="shared" si="1"/>
        <v>3090.5540255165056</v>
      </c>
      <c r="U14">
        <f t="shared" si="13"/>
        <v>6.0780000000000001E-3</v>
      </c>
      <c r="V14">
        <f t="shared" si="14"/>
        <v>0.01</v>
      </c>
      <c r="W14">
        <f t="shared" si="15"/>
        <v>0.86227030975329133</v>
      </c>
      <c r="X14">
        <f t="shared" si="16"/>
        <v>5.2408789426805049E-3</v>
      </c>
      <c r="Y14">
        <f t="shared" si="17"/>
        <v>8.622703097532913E-3</v>
      </c>
      <c r="Z14">
        <f t="shared" si="18"/>
        <v>0.8484067277130779</v>
      </c>
      <c r="AB14">
        <f t="shared" si="19"/>
        <v>2735.8424087490384</v>
      </c>
      <c r="AC14">
        <f t="shared" si="2"/>
        <v>2622.0468276089387</v>
      </c>
      <c r="AE14">
        <f t="shared" si="3"/>
        <v>2507.3086362406884</v>
      </c>
      <c r="AF14">
        <f t="shared" si="4"/>
        <v>-125.36543181203443</v>
      </c>
      <c r="AG14">
        <f t="shared" si="4"/>
        <v>-10.605084096413474</v>
      </c>
      <c r="AH14">
        <f t="shared" si="5"/>
        <v>-2620.4394713402526</v>
      </c>
      <c r="AI14">
        <f t="shared" si="6"/>
        <v>-249.10135100801199</v>
      </c>
      <c r="AJ14">
        <f t="shared" si="7"/>
        <v>113.79558114009978</v>
      </c>
      <c r="AK14">
        <f t="shared" si="24"/>
        <v>437.93915049084154</v>
      </c>
      <c r="AL14">
        <f t="shared" si="8"/>
        <v>302.63338062292934</v>
      </c>
      <c r="AN14">
        <f t="shared" si="9"/>
        <v>1016.1617245524043</v>
      </c>
      <c r="AO14">
        <f t="shared" si="9"/>
        <v>-50.808086227620215</v>
      </c>
      <c r="AP14">
        <f t="shared" si="9"/>
        <v>-4.2980271310325859</v>
      </c>
      <c r="AQ14">
        <f t="shared" si="9"/>
        <v>-1062.0113749836291</v>
      </c>
      <c r="AR14">
        <f t="shared" si="9"/>
        <v>-100.95576378987766</v>
      </c>
      <c r="AS14">
        <f t="shared" si="9"/>
        <v>46.119058621814808</v>
      </c>
      <c r="AT14">
        <f t="shared" si="9"/>
        <v>177.48792309790025</v>
      </c>
      <c r="AU14">
        <f t="shared" si="9"/>
        <v>122.65121792983737</v>
      </c>
      <c r="AW14">
        <v>11</v>
      </c>
      <c r="AX14">
        <f>(R14*SUMPRODUCT(K15:$K$23, X15:$X$23)-$AZ$3*SUMPRODUCT(K14:$K$22, W15:$W$23))/Z14</f>
        <v>3090.5540255165056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10"/>
        <v>8.5572000000000009E-2</v>
      </c>
      <c r="I15" s="5">
        <f t="shared" si="11"/>
        <v>1.085572</v>
      </c>
      <c r="J15">
        <f t="shared" si="12"/>
        <v>0.92117335377109955</v>
      </c>
      <c r="K15">
        <f t="shared" si="20"/>
        <v>0.37333301941768032</v>
      </c>
      <c r="L15" s="2">
        <v>12</v>
      </c>
      <c r="M15" s="6">
        <v>6.4359999999999999E-3</v>
      </c>
      <c r="O15">
        <f t="shared" si="21"/>
        <v>2955.3144197704119</v>
      </c>
      <c r="P15">
        <f t="shared" si="22"/>
        <v>147.7657209885206</v>
      </c>
      <c r="Q15" s="4">
        <f t="shared" si="23"/>
        <v>12.5</v>
      </c>
      <c r="R15">
        <f t="shared" si="0"/>
        <v>500000</v>
      </c>
      <c r="S15">
        <f t="shared" si="1"/>
        <v>2950.6552480387818</v>
      </c>
      <c r="U15">
        <f t="shared" si="13"/>
        <v>6.4359999999999999E-3</v>
      </c>
      <c r="V15">
        <f t="shared" si="14"/>
        <v>0.01</v>
      </c>
      <c r="W15">
        <f t="shared" si="15"/>
        <v>0.8484067277130779</v>
      </c>
      <c r="X15">
        <f t="shared" si="16"/>
        <v>5.460345699561369E-3</v>
      </c>
      <c r="Y15">
        <f t="shared" si="17"/>
        <v>8.4840672771307798E-3</v>
      </c>
      <c r="Z15">
        <f t="shared" si="18"/>
        <v>0.83446231473638577</v>
      </c>
      <c r="AB15">
        <f t="shared" si="19"/>
        <v>2622.0468276089387</v>
      </c>
      <c r="AC15">
        <f t="shared" si="2"/>
        <v>2462.2106082675064</v>
      </c>
      <c r="AE15">
        <f t="shared" si="3"/>
        <v>2466.0985114954369</v>
      </c>
      <c r="AF15">
        <f t="shared" si="4"/>
        <v>-123.30492557477184</v>
      </c>
      <c r="AG15">
        <f t="shared" si="4"/>
        <v>-10.430778934204822</v>
      </c>
      <c r="AH15">
        <f t="shared" si="5"/>
        <v>-2730.1728497806844</v>
      </c>
      <c r="AI15">
        <f t="shared" si="6"/>
        <v>-397.81004279422405</v>
      </c>
      <c r="AJ15">
        <f t="shared" si="7"/>
        <v>159.8362193414323</v>
      </c>
      <c r="AK15">
        <f t="shared" si="24"/>
        <v>424.85132386655533</v>
      </c>
      <c r="AL15">
        <f t="shared" si="8"/>
        <v>186.87750041376358</v>
      </c>
      <c r="AN15">
        <f t="shared" si="9"/>
        <v>920.67600347803852</v>
      </c>
      <c r="AO15">
        <f t="shared" si="9"/>
        <v>-46.033800173901923</v>
      </c>
      <c r="AP15">
        <f t="shared" si="9"/>
        <v>-3.8941541943850195</v>
      </c>
      <c r="AQ15">
        <f t="shared" si="9"/>
        <v>-1019.2636735407958</v>
      </c>
      <c r="AR15">
        <f t="shared" si="9"/>
        <v>-148.51562443104427</v>
      </c>
      <c r="AS15">
        <f t="shared" si="9"/>
        <v>59.672138379043552</v>
      </c>
      <c r="AT15">
        <f t="shared" si="9"/>
        <v>158.6110275426999</v>
      </c>
      <c r="AU15">
        <f t="shared" si="9"/>
        <v>69.767541490699159</v>
      </c>
      <c r="AW15">
        <v>12</v>
      </c>
      <c r="AX15">
        <f>(R15*SUMPRODUCT(K16:$K$23, X16:$X$23)-$AZ$3*SUMPRODUCT(K15:$K$22, W16:$W$23))/Z15</f>
        <v>2950.6552480387818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10"/>
        <v>8.5572000000000009E-2</v>
      </c>
      <c r="I16" s="5">
        <f t="shared" si="11"/>
        <v>1.085572</v>
      </c>
      <c r="J16">
        <f t="shared" si="12"/>
        <v>0.92117335377109955</v>
      </c>
      <c r="K16">
        <f t="shared" si="20"/>
        <v>0.34390442957047562</v>
      </c>
      <c r="L16" s="2">
        <v>13</v>
      </c>
      <c r="M16" s="6">
        <v>6.8199999999999997E-3</v>
      </c>
      <c r="O16">
        <f t="shared" si="21"/>
        <v>2955.3144197704119</v>
      </c>
      <c r="P16">
        <f t="shared" si="22"/>
        <v>147.7657209885206</v>
      </c>
      <c r="Q16" s="4">
        <f t="shared" si="23"/>
        <v>12.5</v>
      </c>
      <c r="R16">
        <f t="shared" si="0"/>
        <v>500000</v>
      </c>
      <c r="S16">
        <f t="shared" si="1"/>
        <v>2757.4609484907792</v>
      </c>
      <c r="U16">
        <f t="shared" si="13"/>
        <v>6.8199999999999997E-3</v>
      </c>
      <c r="V16">
        <f t="shared" si="14"/>
        <v>0.01</v>
      </c>
      <c r="W16">
        <f t="shared" si="15"/>
        <v>0.83446231473638577</v>
      </c>
      <c r="X16">
        <f t="shared" si="16"/>
        <v>5.6910329865021503E-3</v>
      </c>
      <c r="Y16">
        <f t="shared" si="17"/>
        <v>8.3446231473638579E-3</v>
      </c>
      <c r="Z16">
        <f t="shared" si="18"/>
        <v>0.82042665860251973</v>
      </c>
      <c r="AB16">
        <f t="shared" si="19"/>
        <v>2462.2106082675064</v>
      </c>
      <c r="AC16">
        <f t="shared" si="2"/>
        <v>2262.2944721972249</v>
      </c>
      <c r="AE16">
        <f t="shared" si="3"/>
        <v>2424.6187345320832</v>
      </c>
      <c r="AF16">
        <f t="shared" si="4"/>
        <v>-121.23093672660417</v>
      </c>
      <c r="AG16">
        <f t="shared" si="4"/>
        <v>-10.255333232531497</v>
      </c>
      <c r="AH16">
        <f t="shared" si="5"/>
        <v>-2845.5164932510752</v>
      </c>
      <c r="AI16">
        <f t="shared" si="6"/>
        <v>-552.38402867812783</v>
      </c>
      <c r="AJ16">
        <f t="shared" si="7"/>
        <v>199.91613607028148</v>
      </c>
      <c r="AK16">
        <f t="shared" si="24"/>
        <v>407.80178680447756</v>
      </c>
      <c r="AL16">
        <f t="shared" si="8"/>
        <v>55.333894196631206</v>
      </c>
      <c r="AN16">
        <f t="shared" si="9"/>
        <v>833.83712282514455</v>
      </c>
      <c r="AO16">
        <f t="shared" si="9"/>
        <v>-41.691856141257233</v>
      </c>
      <c r="AP16">
        <f t="shared" si="9"/>
        <v>-3.5268545253888863</v>
      </c>
      <c r="AQ16">
        <f t="shared" si="9"/>
        <v>-978.58572644489118</v>
      </c>
      <c r="AR16">
        <f t="shared" si="9"/>
        <v>-189.96731428639279</v>
      </c>
      <c r="AS16">
        <f t="shared" si="9"/>
        <v>68.752044737183738</v>
      </c>
      <c r="AT16">
        <f t="shared" si="9"/>
        <v>140.24484086881458</v>
      </c>
      <c r="AU16">
        <f t="shared" si="9"/>
        <v>19.029571319605505</v>
      </c>
      <c r="AW16">
        <v>13</v>
      </c>
      <c r="AX16">
        <f>(R16*SUMPRODUCT(K17:$K$23, X17:$X$23)-$AZ$3*SUMPRODUCT(K16:$K$22, W17:$W$23))/Z16</f>
        <v>2757.4609484907792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10"/>
        <v>8.5572000000000009E-2</v>
      </c>
      <c r="I17" s="5">
        <f t="shared" si="11"/>
        <v>1.085572</v>
      </c>
      <c r="J17">
        <f t="shared" si="12"/>
        <v>0.92117335377109955</v>
      </c>
      <c r="K17">
        <f t="shared" si="20"/>
        <v>0.31679559676417191</v>
      </c>
      <c r="L17" s="2">
        <v>14</v>
      </c>
      <c r="M17" s="6">
        <v>7.2269999999999999E-3</v>
      </c>
      <c r="O17">
        <f t="shared" si="21"/>
        <v>2955.3144197704119</v>
      </c>
      <c r="P17">
        <f t="shared" si="22"/>
        <v>147.7657209885206</v>
      </c>
      <c r="Q17" s="4">
        <f t="shared" si="23"/>
        <v>12.5</v>
      </c>
      <c r="R17">
        <f t="shared" si="0"/>
        <v>500000</v>
      </c>
      <c r="S17">
        <f t="shared" si="1"/>
        <v>2515.640060601283</v>
      </c>
      <c r="U17">
        <f t="shared" si="13"/>
        <v>7.2269999999999999E-3</v>
      </c>
      <c r="V17">
        <f t="shared" si="14"/>
        <v>0.01</v>
      </c>
      <c r="W17">
        <f t="shared" si="15"/>
        <v>0.82042665860251973</v>
      </c>
      <c r="X17">
        <f t="shared" si="16"/>
        <v>5.9292234617204101E-3</v>
      </c>
      <c r="Y17">
        <f t="shared" si="17"/>
        <v>8.2042665860251971E-3</v>
      </c>
      <c r="Z17">
        <f t="shared" si="18"/>
        <v>0.80629316855477406</v>
      </c>
      <c r="AB17">
        <f t="shared" si="19"/>
        <v>2262.2944721972249</v>
      </c>
      <c r="AC17">
        <f t="shared" si="2"/>
        <v>2028.3433954055324</v>
      </c>
      <c r="AE17">
        <f t="shared" si="3"/>
        <v>2382.8498275922989</v>
      </c>
      <c r="AF17">
        <f t="shared" si="4"/>
        <v>-119.14249137961495</v>
      </c>
      <c r="AG17">
        <f t="shared" si="4"/>
        <v>-10.078664606934677</v>
      </c>
      <c r="AH17">
        <f t="shared" si="5"/>
        <v>-2964.6117308602052</v>
      </c>
      <c r="AI17">
        <f t="shared" si="6"/>
        <v>-710.98305925445584</v>
      </c>
      <c r="AJ17">
        <f t="shared" si="7"/>
        <v>233.95107679169246</v>
      </c>
      <c r="AK17">
        <f t="shared" si="24"/>
        <v>387.29902674925279</v>
      </c>
      <c r="AL17">
        <f t="shared" si="8"/>
        <v>-89.732955713510592</v>
      </c>
      <c r="AN17">
        <f t="shared" si="9"/>
        <v>754.8763331315065</v>
      </c>
      <c r="AO17">
        <f t="shared" si="9"/>
        <v>-37.743816656575326</v>
      </c>
      <c r="AP17">
        <f t="shared" si="9"/>
        <v>-3.1928765687398091</v>
      </c>
      <c r="AQ17">
        <f t="shared" si="9"/>
        <v>-939.17594245192333</v>
      </c>
      <c r="AR17">
        <f t="shared" si="9"/>
        <v>-225.23630254573195</v>
      </c>
      <c r="AS17">
        <f t="shared" si="9"/>
        <v>74.114670985844825</v>
      </c>
      <c r="AT17">
        <f t="shared" si="9"/>
        <v>122.69462630521251</v>
      </c>
      <c r="AU17">
        <f t="shared" si="9"/>
        <v>-28.427005254674597</v>
      </c>
      <c r="AW17">
        <v>14</v>
      </c>
      <c r="AX17">
        <f>(R17*SUMPRODUCT(K18:$K$23, X18:$X$23)-$AZ$3*SUMPRODUCT(K17:$K$22, W18:$W$23))/Z17</f>
        <v>2515.640060601283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10"/>
        <v>8.5572000000000009E-2</v>
      </c>
      <c r="I18" s="5">
        <f t="shared" si="11"/>
        <v>1.085572</v>
      </c>
      <c r="J18">
        <f t="shared" si="12"/>
        <v>0.92117335377109955</v>
      </c>
      <c r="K18">
        <f t="shared" si="20"/>
        <v>0.29182366233116913</v>
      </c>
      <c r="L18" s="2">
        <v>15</v>
      </c>
      <c r="M18" s="6">
        <v>7.6860000000000001E-3</v>
      </c>
      <c r="O18">
        <f t="shared" si="21"/>
        <v>2955.3144197704119</v>
      </c>
      <c r="P18">
        <f t="shared" si="22"/>
        <v>147.7657209885206</v>
      </c>
      <c r="Q18" s="4">
        <f t="shared" si="23"/>
        <v>12.5</v>
      </c>
      <c r="R18">
        <f t="shared" si="0"/>
        <v>500000</v>
      </c>
      <c r="S18">
        <f t="shared" si="1"/>
        <v>2225.3441826313683</v>
      </c>
      <c r="U18">
        <f t="shared" si="13"/>
        <v>7.6860000000000001E-3</v>
      </c>
      <c r="V18">
        <f t="shared" si="14"/>
        <v>0.01</v>
      </c>
      <c r="W18">
        <f t="shared" si="15"/>
        <v>0.80629316855477406</v>
      </c>
      <c r="X18">
        <f t="shared" si="16"/>
        <v>6.197169293511994E-3</v>
      </c>
      <c r="Y18">
        <f t="shared" si="17"/>
        <v>8.0629316855477407E-3</v>
      </c>
      <c r="Z18">
        <f t="shared" si="18"/>
        <v>0.79203306757571434</v>
      </c>
      <c r="AB18">
        <f t="shared" si="19"/>
        <v>2028.3433954055324</v>
      </c>
      <c r="AC18">
        <f t="shared" si="2"/>
        <v>1762.5461793812933</v>
      </c>
      <c r="AE18">
        <f t="shared" si="3"/>
        <v>2340.7067455415017</v>
      </c>
      <c r="AF18">
        <f t="shared" si="4"/>
        <v>-117.03533727707509</v>
      </c>
      <c r="AG18">
        <f t="shared" si="4"/>
        <v>-9.90041334469643</v>
      </c>
      <c r="AH18">
        <f t="shared" si="5"/>
        <v>-3098.5846467559968</v>
      </c>
      <c r="AI18">
        <f t="shared" si="6"/>
        <v>-884.81365183626667</v>
      </c>
      <c r="AJ18">
        <f t="shared" si="7"/>
        <v>265.79721602423911</v>
      </c>
      <c r="AK18">
        <f t="shared" si="24"/>
        <v>363.8534107796458</v>
      </c>
      <c r="AL18">
        <f t="shared" si="8"/>
        <v>-255.16302503238177</v>
      </c>
      <c r="AN18">
        <f t="shared" si="9"/>
        <v>683.07361492719303</v>
      </c>
      <c r="AO18">
        <f t="shared" si="9"/>
        <v>-34.153680746359655</v>
      </c>
      <c r="AP18">
        <f t="shared" si="9"/>
        <v>-2.8891748808416917</v>
      </c>
      <c r="AQ18">
        <f t="shared" si="9"/>
        <v>-904.24031965946699</v>
      </c>
      <c r="AR18">
        <f t="shared" si="9"/>
        <v>-258.20956035947535</v>
      </c>
      <c r="AS18">
        <f t="shared" si="9"/>
        <v>77.565917017622368</v>
      </c>
      <c r="AT18">
        <f t="shared" si="9"/>
        <v>106.18103488540353</v>
      </c>
      <c r="AU18">
        <f t="shared" si="9"/>
        <v>-74.462608456449431</v>
      </c>
      <c r="AW18">
        <v>15</v>
      </c>
      <c r="AX18">
        <f>(R18*SUMPRODUCT(K19:$K$23, X19:$X$23)-$AZ$3*SUMPRODUCT(K18:$K$22, W19:$W$23))/Z18</f>
        <v>2225.3441826313683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10"/>
        <v>8.5572000000000009E-2</v>
      </c>
      <c r="I19" s="5">
        <f t="shared" si="11"/>
        <v>1.085572</v>
      </c>
      <c r="J19">
        <f t="shared" si="12"/>
        <v>0.92117335377109955</v>
      </c>
      <c r="K19">
        <f t="shared" si="20"/>
        <v>0.26882018173936795</v>
      </c>
      <c r="L19" s="2">
        <v>16</v>
      </c>
      <c r="M19" s="6">
        <v>8.2030000000000002E-3</v>
      </c>
      <c r="O19">
        <f t="shared" si="21"/>
        <v>2955.3144197704119</v>
      </c>
      <c r="P19">
        <f t="shared" si="22"/>
        <v>147.7657209885206</v>
      </c>
      <c r="Q19" s="4">
        <f t="shared" si="23"/>
        <v>12.5</v>
      </c>
      <c r="R19">
        <f t="shared" si="0"/>
        <v>500000</v>
      </c>
      <c r="S19">
        <f t="shared" si="1"/>
        <v>1886.5267623775546</v>
      </c>
      <c r="U19">
        <f t="shared" si="13"/>
        <v>8.2030000000000002E-3</v>
      </c>
      <c r="V19">
        <f t="shared" si="14"/>
        <v>0.01</v>
      </c>
      <c r="W19">
        <f t="shared" si="15"/>
        <v>0.79203306757571434</v>
      </c>
      <c r="X19">
        <f t="shared" si="16"/>
        <v>6.4970472533235849E-3</v>
      </c>
      <c r="Y19">
        <f t="shared" si="17"/>
        <v>7.9203306757571444E-3</v>
      </c>
      <c r="Z19">
        <f t="shared" si="18"/>
        <v>0.77761568964663363</v>
      </c>
      <c r="AB19">
        <f t="shared" si="19"/>
        <v>1762.5461793812933</v>
      </c>
      <c r="AC19">
        <f t="shared" si="2"/>
        <v>1466.9928093630531</v>
      </c>
      <c r="AE19">
        <f t="shared" si="3"/>
        <v>2298.0988606524097</v>
      </c>
      <c r="AF19">
        <f t="shared" si="4"/>
        <v>-114.90494303262049</v>
      </c>
      <c r="AG19">
        <f t="shared" si="4"/>
        <v>-9.720196120582921</v>
      </c>
      <c r="AH19">
        <f t="shared" si="5"/>
        <v>-3248.5236266617926</v>
      </c>
      <c r="AI19">
        <f t="shared" si="6"/>
        <v>-1075.0499051625861</v>
      </c>
      <c r="AJ19">
        <f t="shared" si="7"/>
        <v>295.55337001824023</v>
      </c>
      <c r="AK19">
        <f t="shared" si="24"/>
        <v>337.64487158057671</v>
      </c>
      <c r="AL19">
        <f t="shared" si="8"/>
        <v>-441.85166356376919</v>
      </c>
      <c r="AN19">
        <f t="shared" si="9"/>
        <v>617.77535337561517</v>
      </c>
      <c r="AO19">
        <f t="shared" si="9"/>
        <v>-30.888767668780762</v>
      </c>
      <c r="AP19">
        <f t="shared" si="9"/>
        <v>-2.6129848876774</v>
      </c>
      <c r="AQ19">
        <f t="shared" si="9"/>
        <v>-873.2687117038538</v>
      </c>
      <c r="AR19">
        <f t="shared" si="9"/>
        <v>-288.99511088469666</v>
      </c>
      <c r="AS19">
        <f t="shared" si="9"/>
        <v>79.450710641986007</v>
      </c>
      <c r="AT19">
        <f t="shared" si="9"/>
        <v>90.765755741656179</v>
      </c>
      <c r="AU19">
        <f t="shared" si="9"/>
        <v>-118.7786445010545</v>
      </c>
      <c r="AW19">
        <v>16</v>
      </c>
      <c r="AX19">
        <f>(R19*SUMPRODUCT(K20:$K$23, X20:$X$23)-$AZ$3*SUMPRODUCT(K19:$K$22, W20:$W$23))/Z19</f>
        <v>1886.5267623775546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10"/>
        <v>8.5572000000000009E-2</v>
      </c>
      <c r="I20" s="5">
        <f t="shared" si="11"/>
        <v>1.085572</v>
      </c>
      <c r="J20">
        <f t="shared" si="12"/>
        <v>0.92117335377109955</v>
      </c>
      <c r="K20">
        <f t="shared" si="20"/>
        <v>0.24762998837421007</v>
      </c>
      <c r="L20" s="2">
        <v>17</v>
      </c>
      <c r="M20" s="6">
        <v>8.7950000000000007E-3</v>
      </c>
      <c r="O20">
        <f t="shared" si="21"/>
        <v>2955.3144197704119</v>
      </c>
      <c r="P20">
        <f t="shared" si="22"/>
        <v>147.7657209885206</v>
      </c>
      <c r="Q20" s="4">
        <f t="shared" si="23"/>
        <v>12.5</v>
      </c>
      <c r="R20">
        <f t="shared" si="0"/>
        <v>500000</v>
      </c>
      <c r="S20">
        <f t="shared" si="1"/>
        <v>1497.6332184118637</v>
      </c>
      <c r="U20">
        <f t="shared" si="13"/>
        <v>8.7950000000000007E-3</v>
      </c>
      <c r="V20">
        <f t="shared" si="14"/>
        <v>0.01</v>
      </c>
      <c r="W20">
        <f t="shared" si="15"/>
        <v>0.77761568964663363</v>
      </c>
      <c r="X20">
        <f t="shared" si="16"/>
        <v>6.8391299904421434E-3</v>
      </c>
      <c r="Y20">
        <f t="shared" si="17"/>
        <v>7.7761568964663363E-3</v>
      </c>
      <c r="Z20">
        <f t="shared" si="18"/>
        <v>0.76300040275972514</v>
      </c>
      <c r="AB20">
        <f t="shared" si="19"/>
        <v>1466.9928093630531</v>
      </c>
      <c r="AC20">
        <f t="shared" si="2"/>
        <v>1142.6947488345954</v>
      </c>
      <c r="AE20">
        <f t="shared" si="3"/>
        <v>2254.9060925664476</v>
      </c>
      <c r="AF20">
        <f t="shared" si="4"/>
        <v>-112.74530462832239</v>
      </c>
      <c r="AG20">
        <f t="shared" si="4"/>
        <v>-9.5375050344965651</v>
      </c>
      <c r="AH20">
        <f t="shared" si="5"/>
        <v>-3419.5649952210715</v>
      </c>
      <c r="AI20">
        <f t="shared" si="6"/>
        <v>-1286.9417123174426</v>
      </c>
      <c r="AJ20">
        <f t="shared" si="7"/>
        <v>324.29806052845765</v>
      </c>
      <c r="AK20">
        <f t="shared" si="24"/>
        <v>308.84249162825648</v>
      </c>
      <c r="AL20">
        <f t="shared" si="8"/>
        <v>-653.80116016072839</v>
      </c>
      <c r="AN20">
        <f t="shared" si="9"/>
        <v>558.38236948716485</v>
      </c>
      <c r="AO20">
        <f t="shared" si="9"/>
        <v>-27.919118474358246</v>
      </c>
      <c r="AP20">
        <f t="shared" si="9"/>
        <v>-2.3617722608113545</v>
      </c>
      <c r="AQ20">
        <f t="shared" si="9"/>
        <v>-846.78684001144961</v>
      </c>
      <c r="AR20">
        <f t="shared" si="9"/>
        <v>-318.68536125945434</v>
      </c>
      <c r="AS20">
        <f t="shared" si="9"/>
        <v>80.305924958440841</v>
      </c>
      <c r="AT20">
        <f t="shared" si="9"/>
        <v>76.478662611367227</v>
      </c>
      <c r="AU20">
        <f t="shared" si="9"/>
        <v>-161.90077368964623</v>
      </c>
      <c r="AW20">
        <v>17</v>
      </c>
      <c r="AX20">
        <f>(R20*SUMPRODUCT(K21:$K$23, X21:$X$23)-$AZ$3*SUMPRODUCT(K20:$K$22, W21:$W$23))/Z20</f>
        <v>1497.6332184118637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10"/>
        <v>8.5572000000000009E-2</v>
      </c>
      <c r="I21" s="5">
        <f t="shared" si="11"/>
        <v>1.085572</v>
      </c>
      <c r="J21">
        <f t="shared" si="12"/>
        <v>0.92117335377109955</v>
      </c>
      <c r="K21">
        <f t="shared" si="20"/>
        <v>0.22811014688496947</v>
      </c>
      <c r="L21" s="2">
        <v>18</v>
      </c>
      <c r="M21" s="6">
        <v>9.4780000000000003E-3</v>
      </c>
      <c r="O21">
        <f t="shared" si="21"/>
        <v>2955.3144197704119</v>
      </c>
      <c r="P21">
        <f t="shared" si="22"/>
        <v>147.7657209885206</v>
      </c>
      <c r="Q21" s="4">
        <f t="shared" si="23"/>
        <v>12.5</v>
      </c>
      <c r="R21">
        <f t="shared" si="0"/>
        <v>500000</v>
      </c>
      <c r="S21">
        <f t="shared" si="1"/>
        <v>1056.1374762441583</v>
      </c>
      <c r="U21">
        <f t="shared" si="13"/>
        <v>9.4780000000000003E-3</v>
      </c>
      <c r="V21">
        <f t="shared" si="14"/>
        <v>0.01</v>
      </c>
      <c r="W21">
        <f t="shared" si="15"/>
        <v>0.76300040275972514</v>
      </c>
      <c r="X21">
        <f t="shared" si="16"/>
        <v>7.2317178173566749E-3</v>
      </c>
      <c r="Y21">
        <f t="shared" si="17"/>
        <v>7.6300040275972519E-3</v>
      </c>
      <c r="Z21">
        <f t="shared" si="18"/>
        <v>0.7481386809147712</v>
      </c>
      <c r="AB21">
        <f t="shared" si="19"/>
        <v>1142.6947488345954</v>
      </c>
      <c r="AC21">
        <f t="shared" si="2"/>
        <v>790.1372983419601</v>
      </c>
      <c r="AE21">
        <f t="shared" si="3"/>
        <v>2210.9850316954385</v>
      </c>
      <c r="AF21">
        <f t="shared" si="4"/>
        <v>-110.54925158477192</v>
      </c>
      <c r="AG21">
        <f t="shared" si="4"/>
        <v>-9.3517335114346398</v>
      </c>
      <c r="AH21">
        <f t="shared" si="5"/>
        <v>-3615.8589086783372</v>
      </c>
      <c r="AI21">
        <f t="shared" si="6"/>
        <v>-1524.7748620791053</v>
      </c>
      <c r="AJ21">
        <f t="shared" si="7"/>
        <v>352.55745049263533</v>
      </c>
      <c r="AK21">
        <f t="shared" si="24"/>
        <v>277.52116562290399</v>
      </c>
      <c r="AL21">
        <f t="shared" si="8"/>
        <v>-894.69624596356607</v>
      </c>
      <c r="AN21">
        <f t="shared" si="9"/>
        <v>504.34812034051538</v>
      </c>
      <c r="AO21">
        <f t="shared" si="9"/>
        <v>-25.217406017025766</v>
      </c>
      <c r="AP21">
        <f t="shared" si="9"/>
        <v>-2.1332253049224472</v>
      </c>
      <c r="AQ21">
        <f t="shared" si="9"/>
        <v>-824.81410677394092</v>
      </c>
      <c r="AR21">
        <f t="shared" si="9"/>
        <v>-347.81661775537378</v>
      </c>
      <c r="AS21">
        <f t="shared" si="9"/>
        <v>80.421931817265403</v>
      </c>
      <c r="AT21">
        <f t="shared" si="9"/>
        <v>63.305393853928571</v>
      </c>
      <c r="AU21">
        <f t="shared" si="9"/>
        <v>-204.08929208417985</v>
      </c>
      <c r="AW21">
        <v>18</v>
      </c>
      <c r="AX21">
        <f>(R21*SUMPRODUCT(K22:$K$23, X22:$X$23)-$AZ$3*SUMPRODUCT(K21:$K$22, W22:$W$23))/Z21</f>
        <v>1056.1374762441583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10"/>
        <v>8.5572000000000009E-2</v>
      </c>
      <c r="I22" s="5">
        <f t="shared" si="11"/>
        <v>1.085572</v>
      </c>
      <c r="J22">
        <f t="shared" si="12"/>
        <v>0.92117335377109955</v>
      </c>
      <c r="K22">
        <f t="shared" si="20"/>
        <v>0.21012898903524546</v>
      </c>
      <c r="L22" s="2">
        <v>19</v>
      </c>
      <c r="M22" s="6">
        <v>1.0265E-2</v>
      </c>
      <c r="O22">
        <f t="shared" si="21"/>
        <v>2955.3144197704119</v>
      </c>
      <c r="P22">
        <f t="shared" si="22"/>
        <v>147.7657209885206</v>
      </c>
      <c r="Q22" s="4">
        <f t="shared" si="23"/>
        <v>12.5</v>
      </c>
      <c r="R22">
        <f t="shared" si="0"/>
        <v>500000</v>
      </c>
      <c r="S22">
        <f t="shared" si="1"/>
        <v>559.13868330287278</v>
      </c>
      <c r="U22">
        <f t="shared" si="13"/>
        <v>1.0265E-2</v>
      </c>
      <c r="V22">
        <f t="shared" si="14"/>
        <v>0.01</v>
      </c>
      <c r="W22">
        <f t="shared" si="15"/>
        <v>0.7481386809147712</v>
      </c>
      <c r="X22">
        <f t="shared" si="16"/>
        <v>7.6796435595901259E-3</v>
      </c>
      <c r="Y22">
        <f t="shared" si="17"/>
        <v>7.481386809147712E-3</v>
      </c>
      <c r="Z22">
        <f t="shared" si="18"/>
        <v>0.73297765054603337</v>
      </c>
      <c r="AB22">
        <f t="shared" si="19"/>
        <v>790.1372983419601</v>
      </c>
      <c r="AC22">
        <f t="shared" si="2"/>
        <v>409.83615841674231</v>
      </c>
      <c r="AE22">
        <f t="shared" si="3"/>
        <v>2166.1794200281302</v>
      </c>
      <c r="AF22">
        <f t="shared" si="4"/>
        <v>-108.30897100140652</v>
      </c>
      <c r="AG22">
        <f t="shared" si="4"/>
        <v>-9.1622206318254165</v>
      </c>
      <c r="AH22">
        <f t="shared" si="5"/>
        <v>-3839.8217797950629</v>
      </c>
      <c r="AI22">
        <f t="shared" si="6"/>
        <v>-1791.1135514001644</v>
      </c>
      <c r="AJ22">
        <f t="shared" si="7"/>
        <v>380.3011399252178</v>
      </c>
      <c r="AK22">
        <f t="shared" si="24"/>
        <v>243.70971895783305</v>
      </c>
      <c r="AL22">
        <f t="shared" si="8"/>
        <v>-1167.1026925171136</v>
      </c>
      <c r="AN22">
        <f t="shared" si="9"/>
        <v>455.17709159946531</v>
      </c>
      <c r="AO22">
        <f t="shared" si="9"/>
        <v>-22.758854579973271</v>
      </c>
      <c r="AP22">
        <f t="shared" si="9"/>
        <v>-1.9252481586833428</v>
      </c>
      <c r="AQ22">
        <f t="shared" si="9"/>
        <v>-806.85786866385342</v>
      </c>
      <c r="AR22">
        <f t="shared" si="9"/>
        <v>-376.36487980304469</v>
      </c>
      <c r="AS22">
        <f t="shared" si="9"/>
        <v>79.912294061437436</v>
      </c>
      <c r="AT22">
        <f t="shared" si="9"/>
        <v>51.210476862673254</v>
      </c>
      <c r="AU22">
        <f t="shared" si="9"/>
        <v>-245.24210887893403</v>
      </c>
      <c r="AW22">
        <v>19</v>
      </c>
      <c r="AX22">
        <f>(R22*SUMPRODUCT(K23:$K$23, X23:$X$23)-$AZ$3*SUMPRODUCT(K22:$K$22, W23:$W$23))/Z22</f>
        <v>559.13868330287278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10"/>
        <v>8.5572000000000009E-2</v>
      </c>
      <c r="I23" s="5">
        <f t="shared" si="11"/>
        <v>1.085572</v>
      </c>
      <c r="J23">
        <f t="shared" si="12"/>
        <v>0.92117335377109955</v>
      </c>
      <c r="K23">
        <f t="shared" si="20"/>
        <v>0.19356522555412767</v>
      </c>
      <c r="L23" s="2">
        <v>20</v>
      </c>
      <c r="M23" s="6">
        <v>1.1204E-2</v>
      </c>
      <c r="O23">
        <f t="shared" si="21"/>
        <v>2955.3144197704119</v>
      </c>
      <c r="P23">
        <f t="shared" si="22"/>
        <v>147.7657209885206</v>
      </c>
      <c r="Q23" s="4">
        <f t="shared" si="23"/>
        <v>12.5</v>
      </c>
      <c r="R23">
        <f t="shared" si="0"/>
        <v>500000</v>
      </c>
      <c r="S23">
        <f t="shared" si="1"/>
        <v>571.25150011123128</v>
      </c>
      <c r="U23">
        <f t="shared" si="13"/>
        <v>1.1204E-2</v>
      </c>
      <c r="V23">
        <f t="shared" si="14"/>
        <v>0.01</v>
      </c>
      <c r="W23">
        <f t="shared" si="15"/>
        <v>0.73297765054603337</v>
      </c>
      <c r="X23">
        <f t="shared" si="16"/>
        <v>8.2122815967177586E-3</v>
      </c>
      <c r="Y23">
        <f t="shared" si="17"/>
        <v>7.3297765054603338E-3</v>
      </c>
      <c r="Z23">
        <f t="shared" si="18"/>
        <v>0.71743559244385535</v>
      </c>
      <c r="AB23">
        <f t="shared" si="19"/>
        <v>409.83615841674231</v>
      </c>
      <c r="AC23">
        <f t="shared" si="2"/>
        <v>409.83615841674231</v>
      </c>
      <c r="AE23">
        <f t="shared" si="3"/>
        <v>2120.2477516058539</v>
      </c>
      <c r="AF23">
        <f t="shared" si="4"/>
        <v>-106.01238758029271</v>
      </c>
      <c r="AG23">
        <f t="shared" si="4"/>
        <v>-8.9679449055481921</v>
      </c>
      <c r="AH23">
        <f t="shared" si="5"/>
        <v>-4106.1407983588797</v>
      </c>
      <c r="AI23">
        <f t="shared" si="6"/>
        <v>-2100.8733792388666</v>
      </c>
      <c r="AJ23">
        <f t="shared" si="7"/>
        <v>0</v>
      </c>
      <c r="AK23">
        <f t="shared" si="24"/>
        <v>207.4326483184328</v>
      </c>
      <c r="AL23">
        <f t="shared" si="8"/>
        <v>-1893.4407309204339</v>
      </c>
      <c r="AN23">
        <f t="shared" si="9"/>
        <v>410.40623427021916</v>
      </c>
      <c r="AO23">
        <f t="shared" si="9"/>
        <v>-20.52031171351096</v>
      </c>
      <c r="AP23">
        <f t="shared" si="9"/>
        <v>-1.7358822783994259</v>
      </c>
      <c r="AQ23">
        <f t="shared" si="9"/>
        <v>-794.80606979134245</v>
      </c>
      <c r="AR23">
        <f t="shared" si="9"/>
        <v>-406.65602951303362</v>
      </c>
      <c r="AS23">
        <f t="shared" si="9"/>
        <v>0</v>
      </c>
      <c r="AT23">
        <f t="shared" si="9"/>
        <v>40.151747359047484</v>
      </c>
      <c r="AU23">
        <f t="shared" si="9"/>
        <v>-366.50428215398614</v>
      </c>
      <c r="AW23">
        <v>20</v>
      </c>
      <c r="AX23">
        <f>(R23*SUMPRODUCT(K$23:$K24, X$23:$X24)-$AZ$3*SUMPRODUCT(K$22:$K23, W$23:$W24))/Z23</f>
        <v>571.25150011123128</v>
      </c>
    </row>
    <row r="25" spans="5:50" x14ac:dyDescent="0.25">
      <c r="AN25" s="8">
        <f t="shared" ref="AN25:AU25" si="25">SUM(AN3:AN23)</f>
        <v>25079.379601726901</v>
      </c>
      <c r="AO25" s="8">
        <f t="shared" si="25"/>
        <v>-3470.4547949141538</v>
      </c>
      <c r="AP25" s="8">
        <f t="shared" si="25"/>
        <v>-193.57745927959178</v>
      </c>
      <c r="AQ25" s="8">
        <f t="shared" si="25"/>
        <v>-23134.557799551847</v>
      </c>
      <c r="AR25" s="8">
        <f t="shared" si="25"/>
        <v>-1719.2104520186906</v>
      </c>
      <c r="AS25" s="8">
        <f t="shared" si="25"/>
        <v>-1532.498778710931</v>
      </c>
      <c r="AT25" s="8">
        <f t="shared" si="25"/>
        <v>3251.7092307296207</v>
      </c>
      <c r="AU25" s="9">
        <f t="shared" si="25"/>
        <v>-1.1937117960769683E-12</v>
      </c>
    </row>
    <row r="29" spans="5:50" x14ac:dyDescent="0.25">
      <c r="AE29" s="10"/>
      <c r="AF29" s="10"/>
      <c r="AG29" s="10"/>
      <c r="AH29" s="10"/>
      <c r="AI29" s="10"/>
      <c r="AJ29" s="10"/>
      <c r="AK29" s="10"/>
      <c r="AL29" s="10"/>
    </row>
  </sheetData>
  <conditionalFormatting sqref="AN25:AU25">
    <cfRule type="cellIs" dxfId="80" priority="1" operator="lessThan">
      <formula>0</formula>
    </cfRule>
  </conditionalFormatting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88E578-666A-4B57-A9E1-331DEFDFEEBC}">
  <dimension ref="A1:AZ29"/>
  <sheetViews>
    <sheetView workbookViewId="0">
      <selection activeCell="J53" sqref="J53"/>
    </sheetView>
  </sheetViews>
  <sheetFormatPr defaultRowHeight="15" x14ac:dyDescent="0.25"/>
  <cols>
    <col min="3" max="3" width="9.28515625" bestFit="1" customWidth="1"/>
    <col min="11" max="11" width="9.28515625" bestFit="1" customWidth="1"/>
    <col min="12" max="13" width="9.140625" bestFit="1" customWidth="1"/>
    <col min="14" max="14" width="9.28515625" bestFit="1" customWidth="1"/>
    <col min="15" max="21" width="9.140625" bestFit="1" customWidth="1"/>
    <col min="22" max="22" width="9.28515625" bestFit="1" customWidth="1"/>
    <col min="23" max="24" width="9.140625" bestFit="1" customWidth="1"/>
    <col min="25" max="26" width="9.28515625" bestFit="1" customWidth="1"/>
    <col min="27" max="32" width="9.140625" bestFit="1" customWidth="1"/>
    <col min="33" max="33" width="9.42578125" bestFit="1" customWidth="1"/>
    <col min="34" max="34" width="9.140625" bestFit="1" customWidth="1"/>
    <col min="35" max="35" width="9.42578125" bestFit="1" customWidth="1"/>
    <col min="36" max="36" width="12.5703125" customWidth="1"/>
    <col min="37" max="40" width="9.140625" bestFit="1" customWidth="1"/>
    <col min="41" max="41" width="9.85546875" bestFit="1" customWidth="1"/>
    <col min="42" max="43" width="9.140625" bestFit="1" customWidth="1"/>
    <col min="44" max="44" width="10.42578125" bestFit="1" customWidth="1"/>
    <col min="45" max="45" width="18" customWidth="1"/>
    <col min="46" max="50" width="9.140625" bestFit="1" customWidth="1"/>
  </cols>
  <sheetData>
    <row r="1" spans="1:52" x14ac:dyDescent="0.25">
      <c r="A1" t="s">
        <v>0</v>
      </c>
      <c r="Q1" s="1" t="s">
        <v>1</v>
      </c>
      <c r="W1" s="1" t="s">
        <v>2</v>
      </c>
      <c r="AC1" s="1" t="s">
        <v>3</v>
      </c>
      <c r="AQ1" s="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34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11">
        <v>2933.1238972560691</v>
      </c>
      <c r="K3">
        <v>1</v>
      </c>
      <c r="L3" s="2">
        <v>0</v>
      </c>
      <c r="O3">
        <f>$C$3</f>
        <v>2933.1238972560691</v>
      </c>
      <c r="P3">
        <f>O3*B5</f>
        <v>2346.4991178048554</v>
      </c>
      <c r="Q3" s="4">
        <f>B8</f>
        <v>100</v>
      </c>
      <c r="R3">
        <f t="shared" ref="R3:R23" si="0">$C$6</f>
        <v>1000000</v>
      </c>
      <c r="S3">
        <f t="shared" ref="S3:S23" si="1">AX3</f>
        <v>0</v>
      </c>
      <c r="W3">
        <v>1</v>
      </c>
      <c r="Z3">
        <v>1</v>
      </c>
      <c r="AC3">
        <f t="shared" ref="AC3:AC23" si="2">S3*Z3</f>
        <v>0</v>
      </c>
      <c r="AE3">
        <f t="shared" ref="AE3:AE23" si="3">$Z3*O3</f>
        <v>2933.1238972560691</v>
      </c>
      <c r="AF3">
        <f t="shared" ref="AF3:AG23" si="4">-$Z3*P3</f>
        <v>-2346.4991178048554</v>
      </c>
      <c r="AG3">
        <f t="shared" si="4"/>
        <v>-100</v>
      </c>
      <c r="AH3">
        <f t="shared" ref="AH3:AH23" si="5">-X3*R3</f>
        <v>0</v>
      </c>
      <c r="AI3">
        <f t="shared" ref="AI3:AI23" si="6">SUM(AE3:AH3)</f>
        <v>486.62477945121373</v>
      </c>
      <c r="AJ3">
        <f t="shared" ref="AJ3:AJ23" si="7">AB3-AC3</f>
        <v>0</v>
      </c>
      <c r="AL3">
        <f t="shared" ref="AL3:AL23" si="8">SUM(AI3:AK3)</f>
        <v>486.62477945121373</v>
      </c>
      <c r="AN3">
        <f t="shared" ref="AN3:AU23" si="9">AE3*$K3</f>
        <v>2933.1238972560691</v>
      </c>
      <c r="AO3">
        <f t="shared" si="9"/>
        <v>-2346.4991178048554</v>
      </c>
      <c r="AP3">
        <f t="shared" si="9"/>
        <v>-100</v>
      </c>
      <c r="AQ3">
        <f t="shared" si="9"/>
        <v>0</v>
      </c>
      <c r="AR3">
        <f t="shared" si="9"/>
        <v>486.62477945121373</v>
      </c>
      <c r="AS3">
        <f t="shared" si="9"/>
        <v>0</v>
      </c>
      <c r="AT3">
        <f t="shared" si="9"/>
        <v>0</v>
      </c>
      <c r="AU3">
        <f t="shared" si="9"/>
        <v>486.62477945121373</v>
      </c>
      <c r="AW3">
        <v>0</v>
      </c>
      <c r="AX3">
        <f>(R3*SUMPRODUCT(K4:$K$23, X4:$X$23)-$AZ$3*SUMPRODUCT(K3:$K$22, W4:$W$23))/Z3</f>
        <v>0</v>
      </c>
      <c r="AZ3">
        <f>$C$6*SUMPRODUCT(K4:$K$23, X4:$X$23)/SUMPRODUCT(K3:K22, W4:W23)</f>
        <v>2460.4999556046041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5">
        <f>EconomicRates!C44</f>
        <v>3.5571999999999999E-2</v>
      </c>
      <c r="G4" s="5">
        <f>EconomicRates!D44</f>
        <v>7.0000000000000007E-2</v>
      </c>
      <c r="H4" s="5">
        <f t="shared" ref="H4:H23" si="10">F4+$C$9</f>
        <v>8.5572000000000009E-2</v>
      </c>
      <c r="I4" s="5">
        <f t="shared" ref="I4:I23" si="11">1+H4</f>
        <v>1.085572</v>
      </c>
      <c r="J4">
        <f t="shared" ref="J4:J23" si="12">1/I4</f>
        <v>0.92117335377109955</v>
      </c>
      <c r="K4">
        <f>J4</f>
        <v>0.92117335377109955</v>
      </c>
      <c r="L4" s="2">
        <v>1</v>
      </c>
      <c r="M4" s="6">
        <f t="array" ref="M4:M23">Mortalities!B2:B21</f>
        <v>2.5950000000000001E-3</v>
      </c>
      <c r="R4">
        <f t="shared" si="0"/>
        <v>1000000</v>
      </c>
      <c r="S4">
        <f t="shared" si="1"/>
        <v>70.948701463533183</v>
      </c>
      <c r="U4">
        <f t="shared" ref="U4:U23" si="13">M4</f>
        <v>2.5950000000000001E-3</v>
      </c>
      <c r="V4">
        <f t="shared" ref="V4:V23" si="14">$C$10</f>
        <v>0.01</v>
      </c>
      <c r="W4">
        <f t="shared" ref="W4:W23" si="15">Z3</f>
        <v>1</v>
      </c>
      <c r="X4">
        <f t="shared" ref="X4:X23" si="16">U4*W4</f>
        <v>2.5950000000000001E-3</v>
      </c>
      <c r="Y4">
        <f t="shared" ref="Y4:Y23" si="17">V4*W4</f>
        <v>0.01</v>
      </c>
      <c r="Z4">
        <f t="shared" ref="Z4:Z23" si="18">MAX(0, W4-X4-Y4)</f>
        <v>0.98740499999999998</v>
      </c>
      <c r="AB4">
        <f t="shared" ref="AB4:AB23" si="19">AC3</f>
        <v>0</v>
      </c>
      <c r="AC4">
        <f t="shared" si="2"/>
        <v>70.055102568599978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-2595</v>
      </c>
      <c r="AI4">
        <f t="shared" si="6"/>
        <v>-2595</v>
      </c>
      <c r="AJ4">
        <f t="shared" si="7"/>
        <v>-70.055102568599978</v>
      </c>
      <c r="AK4">
        <f>G4*MAX(0, SUM(AB4, AE4:AF4))</f>
        <v>0</v>
      </c>
      <c r="AL4">
        <f t="shared" si="8"/>
        <v>-2665.0551025686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-2390.4448530360032</v>
      </c>
      <c r="AR4">
        <f t="shared" si="9"/>
        <v>-2390.4448530360032</v>
      </c>
      <c r="AS4">
        <f t="shared" si="9"/>
        <v>-64.532893781895609</v>
      </c>
      <c r="AT4">
        <f t="shared" si="9"/>
        <v>0</v>
      </c>
      <c r="AU4">
        <f t="shared" si="9"/>
        <v>-2454.9777468178991</v>
      </c>
      <c r="AW4">
        <v>1</v>
      </c>
      <c r="AX4">
        <f>(R4*SUMPRODUCT(K5:$K$23, X5:$X$23)-$AZ$3*SUMPRODUCT(K4:$K$22, W5:$W$23))/Z4</f>
        <v>70.948701463533183</v>
      </c>
    </row>
    <row r="5" spans="1:52" x14ac:dyDescent="0.25">
      <c r="B5" s="2">
        <f>'T.26.04.A'!B5</f>
        <v>0.8</v>
      </c>
      <c r="C5" s="2">
        <f>'T.26.04.A'!C5</f>
        <v>0.05</v>
      </c>
      <c r="E5">
        <v>2005</v>
      </c>
      <c r="F5" s="5">
        <f>EconomicRates!C45</f>
        <v>3.5571999999999999E-2</v>
      </c>
      <c r="G5" s="5">
        <f>EconomicRates!D45</f>
        <v>7.0000000000000007E-2</v>
      </c>
      <c r="H5" s="5">
        <f t="shared" si="10"/>
        <v>8.5572000000000009E-2</v>
      </c>
      <c r="I5" s="5">
        <f t="shared" si="11"/>
        <v>1.085572</v>
      </c>
      <c r="J5">
        <f t="shared" si="12"/>
        <v>0.92117335377109955</v>
      </c>
      <c r="K5">
        <f t="shared" ref="K5:K23" si="20">K4*J5</f>
        <v>0.84856034769789535</v>
      </c>
      <c r="L5" s="2">
        <v>2</v>
      </c>
      <c r="M5" s="6">
        <v>2.5990000000000002E-3</v>
      </c>
      <c r="O5">
        <f t="shared" ref="O5:O23" si="21">$C$3</f>
        <v>2933.1238972560691</v>
      </c>
      <c r="P5">
        <f t="shared" ref="P5:P23" si="22">O5*$C$5</f>
        <v>146.65619486280346</v>
      </c>
      <c r="Q5" s="4">
        <f t="shared" ref="Q5:Q23" si="23">$C$8</f>
        <v>12.5</v>
      </c>
      <c r="R5">
        <f t="shared" si="0"/>
        <v>1000000</v>
      </c>
      <c r="S5">
        <f t="shared" si="1"/>
        <v>133.77275681778758</v>
      </c>
      <c r="U5">
        <f t="shared" si="13"/>
        <v>2.5990000000000002E-3</v>
      </c>
      <c r="V5">
        <f t="shared" si="14"/>
        <v>0.01</v>
      </c>
      <c r="W5">
        <f t="shared" si="15"/>
        <v>0.98740499999999998</v>
      </c>
      <c r="X5">
        <f t="shared" si="16"/>
        <v>2.5662655950000001E-3</v>
      </c>
      <c r="Y5">
        <f t="shared" si="17"/>
        <v>9.8740500000000005E-3</v>
      </c>
      <c r="Z5">
        <f t="shared" si="18"/>
        <v>0.97496468440500006</v>
      </c>
      <c r="AB5">
        <f t="shared" si="19"/>
        <v>70.055102568599978</v>
      </c>
      <c r="AC5">
        <f t="shared" si="2"/>
        <v>130.4237136328411</v>
      </c>
      <c r="AE5">
        <f t="shared" si="3"/>
        <v>2859.6922148090271</v>
      </c>
      <c r="AF5">
        <f t="shared" si="4"/>
        <v>-142.98461074045136</v>
      </c>
      <c r="AG5">
        <f t="shared" si="4"/>
        <v>-12.187058555062501</v>
      </c>
      <c r="AH5">
        <f t="shared" si="5"/>
        <v>-2566.2655950000003</v>
      </c>
      <c r="AI5">
        <f t="shared" si="6"/>
        <v>138.25495051351299</v>
      </c>
      <c r="AJ5">
        <f t="shared" si="7"/>
        <v>-60.368611064241122</v>
      </c>
      <c r="AK5">
        <f>G5*SUM(AB5, AE5:AF5)</f>
        <v>195.07338946460231</v>
      </c>
      <c r="AL5">
        <f t="shared" si="8"/>
        <v>272.95972891387419</v>
      </c>
      <c r="AN5">
        <f t="shared" si="9"/>
        <v>2426.6214201073126</v>
      </c>
      <c r="AO5">
        <f t="shared" si="9"/>
        <v>-121.33107100536563</v>
      </c>
      <c r="AP5">
        <f t="shared" si="9"/>
        <v>-10.341454644898446</v>
      </c>
      <c r="AQ5">
        <f t="shared" si="9"/>
        <v>-2177.6312255783464</v>
      </c>
      <c r="AR5">
        <f t="shared" si="9"/>
        <v>117.31766887870189</v>
      </c>
      <c r="AS5">
        <f t="shared" si="9"/>
        <v>-51.226409594711455</v>
      </c>
      <c r="AT5">
        <f t="shared" si="9"/>
        <v>165.53154319068989</v>
      </c>
      <c r="AU5">
        <f t="shared" si="9"/>
        <v>231.62280247468033</v>
      </c>
      <c r="AW5">
        <v>2</v>
      </c>
      <c r="AX5">
        <f>(R5*SUMPRODUCT(K6:$K$23, X6:$X$23)-$AZ$3*SUMPRODUCT(K5:$K$22, W6:$W$23))/Z5</f>
        <v>133.77275681778758</v>
      </c>
    </row>
    <row r="6" spans="1:52" x14ac:dyDescent="0.25">
      <c r="A6" t="s">
        <v>16</v>
      </c>
      <c r="C6" s="2">
        <v>1000000</v>
      </c>
      <c r="E6">
        <v>2006</v>
      </c>
      <c r="F6" s="5">
        <f>EconomicRates!C46</f>
        <v>3.5571999999999999E-2</v>
      </c>
      <c r="G6" s="5">
        <f>EconomicRates!D46</f>
        <v>7.0000000000000007E-2</v>
      </c>
      <c r="H6" s="5">
        <f t="shared" si="10"/>
        <v>8.5572000000000009E-2</v>
      </c>
      <c r="I6" s="5">
        <f t="shared" si="11"/>
        <v>1.085572</v>
      </c>
      <c r="J6">
        <f t="shared" si="12"/>
        <v>0.92117335377109955</v>
      </c>
      <c r="K6">
        <f t="shared" si="20"/>
        <v>0.78167118136604063</v>
      </c>
      <c r="L6" s="2">
        <v>3</v>
      </c>
      <c r="M6" s="6">
        <v>2.6029999999999998E-3</v>
      </c>
      <c r="O6">
        <f t="shared" si="21"/>
        <v>2933.1238972560691</v>
      </c>
      <c r="P6">
        <f t="shared" si="22"/>
        <v>146.65619486280346</v>
      </c>
      <c r="Q6" s="4">
        <f t="shared" si="23"/>
        <v>12.5</v>
      </c>
      <c r="R6">
        <f t="shared" si="0"/>
        <v>1000000</v>
      </c>
      <c r="S6">
        <f t="shared" si="1"/>
        <v>189.35176991674206</v>
      </c>
      <c r="U6">
        <f t="shared" si="13"/>
        <v>2.6029999999999998E-3</v>
      </c>
      <c r="V6">
        <f t="shared" si="14"/>
        <v>0.01</v>
      </c>
      <c r="W6">
        <f t="shared" si="15"/>
        <v>0.97496468440500006</v>
      </c>
      <c r="X6">
        <f t="shared" si="16"/>
        <v>2.5378330735062152E-3</v>
      </c>
      <c r="Y6">
        <f t="shared" si="17"/>
        <v>9.7496468440500007E-3</v>
      </c>
      <c r="Z6">
        <f t="shared" si="18"/>
        <v>0.96267720448744387</v>
      </c>
      <c r="AB6">
        <f t="shared" si="19"/>
        <v>130.4237136328411</v>
      </c>
      <c r="AC6">
        <f t="shared" si="2"/>
        <v>182.28463252819893</v>
      </c>
      <c r="AE6">
        <f t="shared" si="3"/>
        <v>2823.6515138257892</v>
      </c>
      <c r="AF6">
        <f t="shared" si="4"/>
        <v>-141.18257569128946</v>
      </c>
      <c r="AG6">
        <f t="shared" si="4"/>
        <v>-12.033465056093048</v>
      </c>
      <c r="AH6">
        <f t="shared" si="5"/>
        <v>-2537.833073506215</v>
      </c>
      <c r="AI6">
        <f t="shared" si="6"/>
        <v>132.60239957219164</v>
      </c>
      <c r="AJ6">
        <f t="shared" si="7"/>
        <v>-51.860918895357827</v>
      </c>
      <c r="AK6">
        <f>G6*SUM(AB6, AE6:AF6)</f>
        <v>196.90248562371389</v>
      </c>
      <c r="AL6">
        <f t="shared" si="8"/>
        <v>277.64396630054773</v>
      </c>
      <c r="AN6">
        <f t="shared" si="9"/>
        <v>2207.1670145782136</v>
      </c>
      <c r="AO6">
        <f t="shared" si="9"/>
        <v>-110.35835072891068</v>
      </c>
      <c r="AP6">
        <f t="shared" si="9"/>
        <v>-9.4062128463232213</v>
      </c>
      <c r="AQ6">
        <f t="shared" si="9"/>
        <v>-1983.7509766774128</v>
      </c>
      <c r="AR6">
        <f t="shared" si="9"/>
        <v>103.65147432556681</v>
      </c>
      <c r="AS6">
        <f t="shared" si="9"/>
        <v>-40.538185739662772</v>
      </c>
      <c r="AT6">
        <f t="shared" si="9"/>
        <v>153.91299855139826</v>
      </c>
      <c r="AU6">
        <f t="shared" si="9"/>
        <v>217.02628713730232</v>
      </c>
      <c r="AW6">
        <v>3</v>
      </c>
      <c r="AX6">
        <f>(R6*SUMPRODUCT(K7:$K$23, X7:$X$23)-$AZ$3*SUMPRODUCT(K6:$K$22, W7:$W$23))/Z6</f>
        <v>189.35176991674206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5">
        <f>EconomicRates!C47</f>
        <v>3.5571999999999999E-2</v>
      </c>
      <c r="G7" s="5">
        <f>EconomicRates!D47</f>
        <v>7.0000000000000007E-2</v>
      </c>
      <c r="H7" s="5">
        <f t="shared" si="10"/>
        <v>8.5572000000000009E-2</v>
      </c>
      <c r="I7" s="5">
        <f t="shared" si="11"/>
        <v>1.085572</v>
      </c>
      <c r="J7">
        <f t="shared" si="12"/>
        <v>0.92117335377109955</v>
      </c>
      <c r="K7">
        <f t="shared" si="20"/>
        <v>0.72005466368517301</v>
      </c>
      <c r="L7" s="2">
        <v>4</v>
      </c>
      <c r="M7" s="6">
        <v>2.6080000000000001E-3</v>
      </c>
      <c r="O7">
        <f t="shared" si="21"/>
        <v>2933.1238972560691</v>
      </c>
      <c r="P7">
        <f t="shared" si="22"/>
        <v>146.65619486280346</v>
      </c>
      <c r="Q7" s="4">
        <f t="shared" si="23"/>
        <v>12.5</v>
      </c>
      <c r="R7">
        <f t="shared" si="0"/>
        <v>1000000</v>
      </c>
      <c r="S7">
        <f t="shared" si="1"/>
        <v>237.74864904146716</v>
      </c>
      <c r="U7">
        <f t="shared" si="13"/>
        <v>2.6080000000000001E-3</v>
      </c>
      <c r="V7">
        <f t="shared" si="14"/>
        <v>0.01</v>
      </c>
      <c r="W7">
        <f t="shared" si="15"/>
        <v>0.96267720448744387</v>
      </c>
      <c r="X7">
        <f t="shared" si="16"/>
        <v>2.5106621493032537E-3</v>
      </c>
      <c r="Y7">
        <f t="shared" si="17"/>
        <v>9.6267720448744397E-3</v>
      </c>
      <c r="Z7">
        <f t="shared" si="18"/>
        <v>0.9505397702932662</v>
      </c>
      <c r="AB7">
        <f t="shared" si="19"/>
        <v>182.28463252819893</v>
      </c>
      <c r="AC7">
        <f t="shared" si="2"/>
        <v>225.98954624741054</v>
      </c>
      <c r="AE7">
        <f t="shared" si="3"/>
        <v>2788.0509155394734</v>
      </c>
      <c r="AF7">
        <f t="shared" si="4"/>
        <v>-139.40254577697368</v>
      </c>
      <c r="AG7">
        <f t="shared" si="4"/>
        <v>-11.881747128665827</v>
      </c>
      <c r="AH7">
        <f t="shared" si="5"/>
        <v>-2510.6621493032535</v>
      </c>
      <c r="AI7">
        <f t="shared" si="6"/>
        <v>126.10447333058073</v>
      </c>
      <c r="AJ7">
        <f t="shared" si="7"/>
        <v>-43.704913719211618</v>
      </c>
      <c r="AK7">
        <f>G7*SUM(AB7, AE7:AF7)</f>
        <v>198.16531016034892</v>
      </c>
      <c r="AL7">
        <f t="shared" si="8"/>
        <v>280.56486977171801</v>
      </c>
      <c r="AN7">
        <f t="shared" si="9"/>
        <v>2007.5490643259143</v>
      </c>
      <c r="AO7">
        <f t="shared" si="9"/>
        <v>-100.37745321629572</v>
      </c>
      <c r="AP7">
        <f t="shared" si="9"/>
        <v>-8.5555074327237417</v>
      </c>
      <c r="AQ7">
        <f t="shared" si="9"/>
        <v>-1807.8139895436477</v>
      </c>
      <c r="AR7">
        <f t="shared" si="9"/>
        <v>90.802114133247173</v>
      </c>
      <c r="AS7">
        <f t="shared" si="9"/>
        <v>-31.469926949476424</v>
      </c>
      <c r="AT7">
        <f t="shared" si="9"/>
        <v>142.68985576157803</v>
      </c>
      <c r="AU7">
        <f t="shared" si="9"/>
        <v>202.02204294534877</v>
      </c>
      <c r="AW7">
        <v>4</v>
      </c>
      <c r="AX7">
        <f>(R7*SUMPRODUCT(K8:$K$23, X8:$X$23)-$AZ$3*SUMPRODUCT(K7:$K$22, W8:$W$23))/Z7</f>
        <v>237.74864904146716</v>
      </c>
    </row>
    <row r="8" spans="1:52" x14ac:dyDescent="0.25">
      <c r="B8" s="2">
        <f>'T.26.04.A'!B8</f>
        <v>100</v>
      </c>
      <c r="C8" s="2">
        <f>'T.26.04.A'!C8</f>
        <v>12.5</v>
      </c>
      <c r="E8">
        <v>2008</v>
      </c>
      <c r="F8" s="5">
        <f>EconomicRates!C48</f>
        <v>3.5571999999999999E-2</v>
      </c>
      <c r="G8" s="5">
        <f>EconomicRates!D48</f>
        <v>7.0000000000000007E-2</v>
      </c>
      <c r="H8" s="5">
        <f t="shared" si="10"/>
        <v>8.5572000000000009E-2</v>
      </c>
      <c r="I8" s="5">
        <f t="shared" si="11"/>
        <v>1.085572</v>
      </c>
      <c r="J8">
        <f t="shared" si="12"/>
        <v>0.92117335377109955</v>
      </c>
      <c r="K8">
        <f t="shared" si="20"/>
        <v>0.66329516944539202</v>
      </c>
      <c r="L8" s="2">
        <v>5</v>
      </c>
      <c r="M8" s="6">
        <v>2.614E-3</v>
      </c>
      <c r="O8">
        <f t="shared" si="21"/>
        <v>2933.1238972560691</v>
      </c>
      <c r="P8">
        <f t="shared" si="22"/>
        <v>146.65619486280346</v>
      </c>
      <c r="Q8" s="4">
        <f t="shared" si="23"/>
        <v>12.5</v>
      </c>
      <c r="R8">
        <f t="shared" si="0"/>
        <v>1000000</v>
      </c>
      <c r="S8">
        <f t="shared" si="1"/>
        <v>279.11024071788711</v>
      </c>
      <c r="U8">
        <f t="shared" si="13"/>
        <v>2.614E-3</v>
      </c>
      <c r="V8">
        <f t="shared" si="14"/>
        <v>0.01</v>
      </c>
      <c r="W8">
        <f t="shared" si="15"/>
        <v>0.9505397702932662</v>
      </c>
      <c r="X8">
        <f t="shared" si="16"/>
        <v>2.4847109595465978E-3</v>
      </c>
      <c r="Y8">
        <f t="shared" si="17"/>
        <v>9.5053977029326622E-3</v>
      </c>
      <c r="Z8">
        <f t="shared" si="18"/>
        <v>0.9385496616307869</v>
      </c>
      <c r="AB8">
        <f t="shared" si="19"/>
        <v>225.98954624741054</v>
      </c>
      <c r="AC8">
        <f t="shared" si="2"/>
        <v>261.95882198346044</v>
      </c>
      <c r="AE8">
        <f t="shared" si="3"/>
        <v>2752.8824412908584</v>
      </c>
      <c r="AF8">
        <f t="shared" si="4"/>
        <v>-137.64412206454293</v>
      </c>
      <c r="AG8">
        <f t="shared" si="4"/>
        <v>-11.731870770384836</v>
      </c>
      <c r="AH8">
        <f t="shared" si="5"/>
        <v>-2484.7109595465977</v>
      </c>
      <c r="AI8">
        <f t="shared" si="6"/>
        <v>118.79548890933302</v>
      </c>
      <c r="AJ8">
        <f t="shared" si="7"/>
        <v>-35.969275736049894</v>
      </c>
      <c r="AK8">
        <f t="shared" ref="AK8:AK23" si="24">G8*SUM(AB8:AB8, AE8:AF8)</f>
        <v>198.88595058316085</v>
      </c>
      <c r="AL8">
        <f t="shared" si="8"/>
        <v>281.71216375644394</v>
      </c>
      <c r="AN8">
        <f t="shared" si="9"/>
        <v>1825.9736253592644</v>
      </c>
      <c r="AO8">
        <f t="shared" si="9"/>
        <v>-91.298681267963218</v>
      </c>
      <c r="AP8">
        <f t="shared" si="9"/>
        <v>-7.7816932105538514</v>
      </c>
      <c r="AQ8">
        <f t="shared" si="9"/>
        <v>-1648.0967769352831</v>
      </c>
      <c r="AR8">
        <f t="shared" si="9"/>
        <v>78.796473945464228</v>
      </c>
      <c r="AS8">
        <f t="shared" si="9"/>
        <v>-23.858246844171241</v>
      </c>
      <c r="AT8">
        <f t="shared" si="9"/>
        <v>131.92009029236553</v>
      </c>
      <c r="AU8">
        <f t="shared" si="9"/>
        <v>186.8583173936585</v>
      </c>
      <c r="AW8">
        <v>5</v>
      </c>
      <c r="AX8">
        <f>(R8*SUMPRODUCT(K9:$K$23, X9:$X$23)-$AZ$3*SUMPRODUCT(K8:$K$22, W9:$W$23))/Z8</f>
        <v>279.11024071788711</v>
      </c>
    </row>
    <row r="9" spans="1:52" x14ac:dyDescent="0.25">
      <c r="A9" t="s">
        <v>39</v>
      </c>
      <c r="C9" s="2">
        <f>'T.26.04.A'!C9</f>
        <v>0.05</v>
      </c>
      <c r="E9">
        <v>2009</v>
      </c>
      <c r="F9" s="5">
        <f>EconomicRates!C49</f>
        <v>3.5571999999999999E-2</v>
      </c>
      <c r="G9" s="5">
        <f>EconomicRates!D49</f>
        <v>7.0000000000000007E-2</v>
      </c>
      <c r="H9" s="5">
        <f t="shared" si="10"/>
        <v>8.5572000000000009E-2</v>
      </c>
      <c r="I9" s="5">
        <f t="shared" si="11"/>
        <v>1.085572</v>
      </c>
      <c r="J9">
        <f t="shared" si="12"/>
        <v>0.92117335377109955</v>
      </c>
      <c r="K9">
        <f t="shared" si="20"/>
        <v>0.61100983577818146</v>
      </c>
      <c r="L9" s="2">
        <v>6</v>
      </c>
      <c r="M9" s="6">
        <v>2.624E-3</v>
      </c>
      <c r="O9">
        <f t="shared" si="21"/>
        <v>2933.1238972560691</v>
      </c>
      <c r="P9">
        <f t="shared" si="22"/>
        <v>146.65619486280346</v>
      </c>
      <c r="Q9" s="4">
        <f t="shared" si="23"/>
        <v>12.5</v>
      </c>
      <c r="R9">
        <f t="shared" si="0"/>
        <v>1000000</v>
      </c>
      <c r="S9">
        <f t="shared" si="1"/>
        <v>311.79425731339177</v>
      </c>
      <c r="U9">
        <f t="shared" si="13"/>
        <v>2.624E-3</v>
      </c>
      <c r="V9">
        <f t="shared" si="14"/>
        <v>0.01</v>
      </c>
      <c r="W9">
        <f t="shared" si="15"/>
        <v>0.9385496616307869</v>
      </c>
      <c r="X9">
        <f t="shared" si="16"/>
        <v>2.4627543121191848E-3</v>
      </c>
      <c r="Y9">
        <f t="shared" si="17"/>
        <v>9.3854966163078694E-3</v>
      </c>
      <c r="Z9">
        <f t="shared" si="18"/>
        <v>0.9267014107023599</v>
      </c>
      <c r="AB9">
        <f t="shared" si="19"/>
        <v>261.95882198346044</v>
      </c>
      <c r="AC9">
        <f t="shared" si="2"/>
        <v>288.94017810121477</v>
      </c>
      <c r="AE9">
        <f t="shared" si="3"/>
        <v>2718.130053352003</v>
      </c>
      <c r="AF9">
        <f t="shared" si="4"/>
        <v>-135.90650266760017</v>
      </c>
      <c r="AG9">
        <f t="shared" si="4"/>
        <v>-11.583767633779498</v>
      </c>
      <c r="AH9">
        <f t="shared" si="5"/>
        <v>-2462.7543121191848</v>
      </c>
      <c r="AI9">
        <f t="shared" si="6"/>
        <v>107.88547093143825</v>
      </c>
      <c r="AJ9">
        <f t="shared" si="7"/>
        <v>-26.981356117754331</v>
      </c>
      <c r="AK9">
        <f t="shared" si="24"/>
        <v>199.09276608675043</v>
      </c>
      <c r="AL9">
        <f t="shared" si="8"/>
        <v>279.99688090043435</v>
      </c>
      <c r="AN9">
        <f t="shared" si="9"/>
        <v>1660.8041975223468</v>
      </c>
      <c r="AO9">
        <f t="shared" si="9"/>
        <v>-83.040209876117359</v>
      </c>
      <c r="AP9">
        <f t="shared" si="9"/>
        <v>-7.0777959596082249</v>
      </c>
      <c r="AQ9">
        <f t="shared" si="9"/>
        <v>-1504.7671078099513</v>
      </c>
      <c r="AR9">
        <f t="shared" si="9"/>
        <v>65.919083876669859</v>
      </c>
      <c r="AS9">
        <f t="shared" si="9"/>
        <v>-16.485873970581704</v>
      </c>
      <c r="AT9">
        <f t="shared" si="9"/>
        <v>121.64763831128927</v>
      </c>
      <c r="AU9">
        <f t="shared" si="9"/>
        <v>171.08084821737742</v>
      </c>
      <c r="AW9">
        <v>6</v>
      </c>
      <c r="AX9">
        <f>(R9*SUMPRODUCT(K10:$K$23, X10:$X$23)-$AZ$3*SUMPRODUCT(K9:$K$22, W10:$W$23))/Z9</f>
        <v>311.79425731339177</v>
      </c>
    </row>
    <row r="10" spans="1:52" x14ac:dyDescent="0.25">
      <c r="A10" t="s">
        <v>19</v>
      </c>
      <c r="C10" s="2">
        <f>'T.26.04.A'!C10</f>
        <v>0.01</v>
      </c>
      <c r="E10">
        <v>2010</v>
      </c>
      <c r="F10" s="5">
        <f>EconomicRates!C50</f>
        <v>3.5571999999999999E-2</v>
      </c>
      <c r="G10" s="5">
        <f>EconomicRates!D50</f>
        <v>7.0000000000000007E-2</v>
      </c>
      <c r="H10" s="5">
        <f t="shared" si="10"/>
        <v>8.5572000000000009E-2</v>
      </c>
      <c r="I10" s="5">
        <f t="shared" si="11"/>
        <v>1.085572</v>
      </c>
      <c r="J10">
        <f t="shared" si="12"/>
        <v>0.92117335377109955</v>
      </c>
      <c r="K10">
        <f t="shared" si="20"/>
        <v>0.5628459796109162</v>
      </c>
      <c r="L10" s="2">
        <v>7</v>
      </c>
      <c r="M10" s="6">
        <v>2.6350000000000002E-3</v>
      </c>
      <c r="O10">
        <f t="shared" si="21"/>
        <v>2933.1238972560691</v>
      </c>
      <c r="P10">
        <f t="shared" si="22"/>
        <v>146.65619486280346</v>
      </c>
      <c r="Q10" s="4">
        <f t="shared" si="23"/>
        <v>12.5</v>
      </c>
      <c r="R10">
        <f t="shared" si="0"/>
        <v>1000000</v>
      </c>
      <c r="S10">
        <f t="shared" si="1"/>
        <v>336.3343594768113</v>
      </c>
      <c r="U10">
        <f t="shared" si="13"/>
        <v>2.6350000000000002E-3</v>
      </c>
      <c r="V10">
        <f t="shared" si="14"/>
        <v>0.01</v>
      </c>
      <c r="W10">
        <f t="shared" si="15"/>
        <v>0.9267014107023599</v>
      </c>
      <c r="X10">
        <f t="shared" si="16"/>
        <v>2.4418582172007187E-3</v>
      </c>
      <c r="Y10">
        <f t="shared" si="17"/>
        <v>9.2670141070235988E-3</v>
      </c>
      <c r="Z10">
        <f t="shared" si="18"/>
        <v>0.91499253837813566</v>
      </c>
      <c r="AB10">
        <f t="shared" si="19"/>
        <v>288.94017810121477</v>
      </c>
      <c r="AC10">
        <f t="shared" si="2"/>
        <v>307.74342932147192</v>
      </c>
      <c r="AE10">
        <f t="shared" si="3"/>
        <v>2683.7864801279006</v>
      </c>
      <c r="AF10">
        <f t="shared" si="4"/>
        <v>-134.18932400639503</v>
      </c>
      <c r="AG10">
        <f t="shared" si="4"/>
        <v>-11.437406729726696</v>
      </c>
      <c r="AH10">
        <f t="shared" si="5"/>
        <v>-2441.8582172007186</v>
      </c>
      <c r="AI10">
        <f t="shared" si="6"/>
        <v>96.301532191060232</v>
      </c>
      <c r="AJ10">
        <f t="shared" si="7"/>
        <v>-18.803251220257152</v>
      </c>
      <c r="AK10">
        <f t="shared" si="24"/>
        <v>198.69761339559045</v>
      </c>
      <c r="AL10">
        <f t="shared" si="8"/>
        <v>276.19589436639353</v>
      </c>
      <c r="AN10">
        <f t="shared" si="9"/>
        <v>1510.558430474121</v>
      </c>
      <c r="AO10">
        <f t="shared" si="9"/>
        <v>-75.527921523706041</v>
      </c>
      <c r="AP10">
        <f t="shared" si="9"/>
        <v>-6.4374983950015077</v>
      </c>
      <c r="AQ10">
        <f t="shared" si="9"/>
        <v>-1374.3900803313038</v>
      </c>
      <c r="AR10">
        <f t="shared" si="9"/>
        <v>54.20293022410948</v>
      </c>
      <c r="AS10">
        <f t="shared" si="9"/>
        <v>-10.583334352935793</v>
      </c>
      <c r="AT10">
        <f t="shared" si="9"/>
        <v>111.83615285799222</v>
      </c>
      <c r="AU10">
        <f t="shared" si="9"/>
        <v>155.45574872916589</v>
      </c>
      <c r="AW10">
        <v>7</v>
      </c>
      <c r="AX10">
        <f>(R10*SUMPRODUCT(K11:$K$23, X11:$X$23)-$AZ$3*SUMPRODUCT(K10:$K$22, W11:$W$23))/Z10</f>
        <v>336.3343594768113</v>
      </c>
    </row>
    <row r="11" spans="1:52" x14ac:dyDescent="0.25">
      <c r="A11" t="s">
        <v>33</v>
      </c>
      <c r="C11" s="7">
        <f>AU25</f>
        <v>-1.0871303857129533E-12</v>
      </c>
      <c r="E11">
        <v>2011</v>
      </c>
      <c r="F11" s="5">
        <f>EconomicRates!C51</f>
        <v>3.5571999999999999E-2</v>
      </c>
      <c r="G11" s="5">
        <f>EconomicRates!D51</f>
        <v>7.0000000000000007E-2</v>
      </c>
      <c r="H11" s="5">
        <f t="shared" si="10"/>
        <v>8.5572000000000009E-2</v>
      </c>
      <c r="I11" s="5">
        <f t="shared" si="11"/>
        <v>1.085572</v>
      </c>
      <c r="J11">
        <f t="shared" si="12"/>
        <v>0.92117335377109955</v>
      </c>
      <c r="K11">
        <f t="shared" si="20"/>
        <v>0.51847871869476758</v>
      </c>
      <c r="L11" s="2">
        <v>8</v>
      </c>
      <c r="M11" s="6">
        <v>2.647E-3</v>
      </c>
      <c r="O11">
        <f t="shared" si="21"/>
        <v>2933.1238972560691</v>
      </c>
      <c r="P11">
        <f t="shared" si="22"/>
        <v>146.65619486280346</v>
      </c>
      <c r="Q11" s="4">
        <f t="shared" si="23"/>
        <v>12.5</v>
      </c>
      <c r="R11">
        <f t="shared" si="0"/>
        <v>1000000</v>
      </c>
      <c r="S11">
        <f t="shared" si="1"/>
        <v>353.2715238994038</v>
      </c>
      <c r="U11">
        <f t="shared" si="13"/>
        <v>2.647E-3</v>
      </c>
      <c r="V11">
        <f t="shared" si="14"/>
        <v>0.01</v>
      </c>
      <c r="W11">
        <f t="shared" si="15"/>
        <v>0.91499253837813566</v>
      </c>
      <c r="X11">
        <f t="shared" si="16"/>
        <v>2.4219852490869253E-3</v>
      </c>
      <c r="Y11">
        <f t="shared" si="17"/>
        <v>9.1499253837813571E-3</v>
      </c>
      <c r="Z11">
        <f t="shared" si="18"/>
        <v>0.90342062774526743</v>
      </c>
      <c r="AB11">
        <f t="shared" si="19"/>
        <v>307.74342932147192</v>
      </c>
      <c r="AC11">
        <f t="shared" si="2"/>
        <v>319.15278188572665</v>
      </c>
      <c r="AE11">
        <f t="shared" si="3"/>
        <v>2649.8446325137234</v>
      </c>
      <c r="AF11">
        <f t="shared" si="4"/>
        <v>-132.49223162568617</v>
      </c>
      <c r="AG11">
        <f t="shared" si="4"/>
        <v>-11.292757846815842</v>
      </c>
      <c r="AH11">
        <f t="shared" si="5"/>
        <v>-2421.9852490869253</v>
      </c>
      <c r="AI11">
        <f t="shared" si="6"/>
        <v>84.074393954296283</v>
      </c>
      <c r="AJ11">
        <f t="shared" si="7"/>
        <v>-11.409352564254732</v>
      </c>
      <c r="AK11">
        <f t="shared" si="24"/>
        <v>197.75670811466566</v>
      </c>
      <c r="AL11">
        <f t="shared" si="8"/>
        <v>270.42174950470724</v>
      </c>
      <c r="AN11">
        <f t="shared" si="9"/>
        <v>1373.8880498059225</v>
      </c>
      <c r="AO11">
        <f t="shared" si="9"/>
        <v>-68.694402490296127</v>
      </c>
      <c r="AP11">
        <f t="shared" si="9"/>
        <v>-5.85505461894736</v>
      </c>
      <c r="AQ11">
        <f t="shared" si="9"/>
        <v>-1255.7478086442165</v>
      </c>
      <c r="AR11">
        <f t="shared" si="9"/>
        <v>43.590784052462652</v>
      </c>
      <c r="AS11">
        <f t="shared" si="9"/>
        <v>-5.9155064986516548</v>
      </c>
      <c r="AT11">
        <f t="shared" si="9"/>
        <v>102.53264463658699</v>
      </c>
      <c r="AU11">
        <f t="shared" si="9"/>
        <v>140.20792219039799</v>
      </c>
      <c r="AW11">
        <v>8</v>
      </c>
      <c r="AX11">
        <f>(R11*SUMPRODUCT(K12:$K$23, X12:$X$23)-$AZ$3*SUMPRODUCT(K11:$K$22, W12:$W$23))/Z11</f>
        <v>353.2715238994038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f>EconomicRates!C52</f>
        <v>3.5571999999999999E-2</v>
      </c>
      <c r="G12" s="5">
        <f>EconomicRates!D52</f>
        <v>7.0000000000000007E-2</v>
      </c>
      <c r="H12" s="5">
        <f t="shared" si="10"/>
        <v>8.5572000000000009E-2</v>
      </c>
      <c r="I12" s="5">
        <f t="shared" si="11"/>
        <v>1.085572</v>
      </c>
      <c r="J12">
        <f t="shared" si="12"/>
        <v>0.92117335377109955</v>
      </c>
      <c r="K12">
        <f t="shared" si="20"/>
        <v>0.47760878015900154</v>
      </c>
      <c r="L12" s="2">
        <v>9</v>
      </c>
      <c r="M12" s="6">
        <v>2.6610000000000002E-3</v>
      </c>
      <c r="O12">
        <f t="shared" si="21"/>
        <v>2933.1238972560691</v>
      </c>
      <c r="P12">
        <f t="shared" si="22"/>
        <v>146.65619486280346</v>
      </c>
      <c r="Q12" s="4">
        <f t="shared" si="23"/>
        <v>12.5</v>
      </c>
      <c r="R12">
        <f t="shared" si="0"/>
        <v>1000000</v>
      </c>
      <c r="S12">
        <f t="shared" si="1"/>
        <v>362.66310175806575</v>
      </c>
      <c r="U12">
        <f t="shared" si="13"/>
        <v>2.6610000000000002E-3</v>
      </c>
      <c r="V12">
        <f t="shared" si="14"/>
        <v>0.01</v>
      </c>
      <c r="W12">
        <f t="shared" si="15"/>
        <v>0.90342062774526743</v>
      </c>
      <c r="X12">
        <f t="shared" si="16"/>
        <v>2.4040022904301566E-3</v>
      </c>
      <c r="Y12">
        <f t="shared" si="17"/>
        <v>9.0342062774526749E-3</v>
      </c>
      <c r="Z12">
        <f t="shared" si="18"/>
        <v>0.89198241917738463</v>
      </c>
      <c r="AB12">
        <f t="shared" si="19"/>
        <v>319.15278188572665</v>
      </c>
      <c r="AC12">
        <f t="shared" si="2"/>
        <v>323.48911085253349</v>
      </c>
      <c r="AE12">
        <f t="shared" si="3"/>
        <v>2616.2949496214669</v>
      </c>
      <c r="AF12">
        <f t="shared" si="4"/>
        <v>-130.81474748107337</v>
      </c>
      <c r="AG12">
        <f t="shared" si="4"/>
        <v>-11.149780239717307</v>
      </c>
      <c r="AH12">
        <f t="shared" si="5"/>
        <v>-2404.0022904301568</v>
      </c>
      <c r="AI12">
        <f t="shared" si="6"/>
        <v>70.328131470519111</v>
      </c>
      <c r="AJ12">
        <f t="shared" si="7"/>
        <v>-4.3363289668068319</v>
      </c>
      <c r="AK12">
        <f t="shared" si="24"/>
        <v>196.32430888182841</v>
      </c>
      <c r="AL12">
        <f t="shared" si="8"/>
        <v>262.31611138554069</v>
      </c>
      <c r="AN12">
        <f t="shared" si="9"/>
        <v>1249.5654394248652</v>
      </c>
      <c r="AO12">
        <f t="shared" si="9"/>
        <v>-62.478271971243274</v>
      </c>
      <c r="AP12">
        <f t="shared" si="9"/>
        <v>-5.3252329393323228</v>
      </c>
      <c r="AQ12">
        <f t="shared" si="9"/>
        <v>-1148.1726014317928</v>
      </c>
      <c r="AR12">
        <f t="shared" si="9"/>
        <v>33.589333082496523</v>
      </c>
      <c r="AS12">
        <f t="shared" si="9"/>
        <v>-2.0710687882047543</v>
      </c>
      <c r="AT12">
        <f t="shared" si="9"/>
        <v>93.766213680609098</v>
      </c>
      <c r="AU12">
        <f t="shared" si="9"/>
        <v>125.28447797490087</v>
      </c>
      <c r="AW12">
        <v>9</v>
      </c>
      <c r="AX12">
        <f>(R12*SUMPRODUCT(K13:$K$23, X13:$X$23)-$AZ$3*SUMPRODUCT(K12:$K$22, W13:$W$23))/Z12</f>
        <v>362.66310175806575</v>
      </c>
    </row>
    <row r="13" spans="1:52" x14ac:dyDescent="0.25">
      <c r="E13">
        <v>2013</v>
      </c>
      <c r="F13" s="5">
        <f>EconomicRates!C53</f>
        <v>3.5571999999999999E-2</v>
      </c>
      <c r="G13" s="5">
        <f>EconomicRates!D53</f>
        <v>7.0000000000000007E-2</v>
      </c>
      <c r="H13" s="5">
        <f t="shared" si="10"/>
        <v>8.5572000000000009E-2</v>
      </c>
      <c r="I13" s="5">
        <f t="shared" si="11"/>
        <v>1.085572</v>
      </c>
      <c r="J13">
        <f t="shared" si="12"/>
        <v>0.92117335377109955</v>
      </c>
      <c r="K13">
        <f t="shared" si="20"/>
        <v>0.43996048180959124</v>
      </c>
      <c r="L13" s="2">
        <v>10</v>
      </c>
      <c r="M13" s="6">
        <v>2.676E-3</v>
      </c>
      <c r="O13">
        <f t="shared" si="21"/>
        <v>2933.1238972560691</v>
      </c>
      <c r="P13">
        <f t="shared" si="22"/>
        <v>146.65619486280346</v>
      </c>
      <c r="Q13" s="4">
        <f t="shared" si="23"/>
        <v>12.5</v>
      </c>
      <c r="R13">
        <f t="shared" si="0"/>
        <v>1000000</v>
      </c>
      <c r="S13">
        <f t="shared" si="1"/>
        <v>365.11341242914511</v>
      </c>
      <c r="U13">
        <f t="shared" si="13"/>
        <v>2.676E-3</v>
      </c>
      <c r="V13">
        <f t="shared" si="14"/>
        <v>0.01</v>
      </c>
      <c r="W13">
        <f t="shared" si="15"/>
        <v>0.89198241917738463</v>
      </c>
      <c r="X13">
        <f t="shared" si="16"/>
        <v>2.3869449537186811E-3</v>
      </c>
      <c r="Y13">
        <f t="shared" si="17"/>
        <v>8.9198241917738466E-3</v>
      </c>
      <c r="Z13">
        <f t="shared" si="18"/>
        <v>0.88067565003189208</v>
      </c>
      <c r="AB13">
        <f t="shared" si="19"/>
        <v>323.48911085253349</v>
      </c>
      <c r="AC13">
        <f t="shared" si="2"/>
        <v>321.54649182639969</v>
      </c>
      <c r="AE13">
        <f t="shared" si="3"/>
        <v>2583.1307948400654</v>
      </c>
      <c r="AF13">
        <f t="shared" si="4"/>
        <v>-129.15653974200328</v>
      </c>
      <c r="AG13">
        <f t="shared" si="4"/>
        <v>-11.00844562539865</v>
      </c>
      <c r="AH13">
        <f t="shared" si="5"/>
        <v>-2386.9449537186811</v>
      </c>
      <c r="AI13">
        <f t="shared" si="6"/>
        <v>56.020855753982687</v>
      </c>
      <c r="AJ13">
        <f t="shared" si="7"/>
        <v>1.9426190261337979</v>
      </c>
      <c r="AK13">
        <f t="shared" si="24"/>
        <v>194.42243561654172</v>
      </c>
      <c r="AL13">
        <f t="shared" si="8"/>
        <v>252.3859103966582</v>
      </c>
      <c r="AN13">
        <f t="shared" si="9"/>
        <v>1136.4754690750276</v>
      </c>
      <c r="AO13">
        <f t="shared" si="9"/>
        <v>-56.823773453751379</v>
      </c>
      <c r="AP13">
        <f t="shared" si="9"/>
        <v>-4.8432810413250769</v>
      </c>
      <c r="AQ13">
        <f t="shared" si="9"/>
        <v>-1050.1614518910435</v>
      </c>
      <c r="AR13">
        <f t="shared" si="9"/>
        <v>24.646962688907834</v>
      </c>
      <c r="AS13">
        <f t="shared" si="9"/>
        <v>0.85467560271030463</v>
      </c>
      <c r="AT13">
        <f t="shared" si="9"/>
        <v>85.538188448447926</v>
      </c>
      <c r="AU13">
        <f t="shared" si="9"/>
        <v>111.03982674006606</v>
      </c>
      <c r="AW13">
        <v>10</v>
      </c>
      <c r="AX13">
        <f>(R13*SUMPRODUCT(K14:$K$23, X14:$X$23)-$AZ$3*SUMPRODUCT(K13:$K$22, W14:$W$23))/Z13</f>
        <v>365.11341242914511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10"/>
        <v>8.5572000000000009E-2</v>
      </c>
      <c r="I14" s="5">
        <f t="shared" si="11"/>
        <v>1.085572</v>
      </c>
      <c r="J14">
        <f t="shared" si="12"/>
        <v>0.92117335377109955</v>
      </c>
      <c r="K14">
        <f t="shared" si="20"/>
        <v>0.40527987255529002</v>
      </c>
      <c r="L14" s="2">
        <v>11</v>
      </c>
      <c r="M14" s="6">
        <v>2.6930000000000001E-3</v>
      </c>
      <c r="O14">
        <f t="shared" si="21"/>
        <v>2933.1238972560691</v>
      </c>
      <c r="P14">
        <f t="shared" si="22"/>
        <v>146.65619486280346</v>
      </c>
      <c r="Q14" s="4">
        <f t="shared" si="23"/>
        <v>12.5</v>
      </c>
      <c r="R14">
        <f t="shared" si="0"/>
        <v>1000000</v>
      </c>
      <c r="S14">
        <f t="shared" si="1"/>
        <v>360.79705866364571</v>
      </c>
      <c r="U14">
        <f t="shared" si="13"/>
        <v>2.6930000000000001E-3</v>
      </c>
      <c r="V14">
        <f t="shared" si="14"/>
        <v>0.01</v>
      </c>
      <c r="W14">
        <f t="shared" si="15"/>
        <v>0.88067565003189208</v>
      </c>
      <c r="X14">
        <f t="shared" si="16"/>
        <v>2.3716595255358856E-3</v>
      </c>
      <c r="Y14">
        <f t="shared" si="17"/>
        <v>8.8067565003189206E-3</v>
      </c>
      <c r="Z14">
        <f t="shared" si="18"/>
        <v>0.86949723400603729</v>
      </c>
      <c r="AB14">
        <f t="shared" si="19"/>
        <v>321.54649182639969</v>
      </c>
      <c r="AC14">
        <f t="shared" si="2"/>
        <v>313.71204454555391</v>
      </c>
      <c r="AE14">
        <f t="shared" si="3"/>
        <v>2550.3431156611605</v>
      </c>
      <c r="AF14">
        <f t="shared" si="4"/>
        <v>-127.51715578305803</v>
      </c>
      <c r="AG14">
        <f t="shared" si="4"/>
        <v>-10.868715425075466</v>
      </c>
      <c r="AH14">
        <f t="shared" si="5"/>
        <v>-2371.6595255358857</v>
      </c>
      <c r="AI14">
        <f t="shared" si="6"/>
        <v>40.297718917141083</v>
      </c>
      <c r="AJ14">
        <f t="shared" si="7"/>
        <v>7.8344472808457795</v>
      </c>
      <c r="AK14">
        <f t="shared" si="24"/>
        <v>192.10607161931517</v>
      </c>
      <c r="AL14">
        <f t="shared" si="8"/>
        <v>240.23823781730204</v>
      </c>
      <c r="AN14">
        <f t="shared" si="9"/>
        <v>1033.6027328874163</v>
      </c>
      <c r="AO14">
        <f t="shared" si="9"/>
        <v>-51.680136644370819</v>
      </c>
      <c r="AP14">
        <f t="shared" si="9"/>
        <v>-4.4048716023142997</v>
      </c>
      <c r="AQ14">
        <f t="shared" si="9"/>
        <v>-961.18587025372335</v>
      </c>
      <c r="AR14">
        <f t="shared" si="9"/>
        <v>16.331854387007837</v>
      </c>
      <c r="AS14">
        <f t="shared" si="9"/>
        <v>3.1751437955223158</v>
      </c>
      <c r="AT14">
        <f t="shared" si="9"/>
        <v>77.856724222973469</v>
      </c>
      <c r="AU14">
        <f t="shared" si="9"/>
        <v>97.363722405503623</v>
      </c>
      <c r="AW14">
        <v>11</v>
      </c>
      <c r="AX14">
        <f>(R14*SUMPRODUCT(K15:$K$23, X15:$X$23)-$AZ$3*SUMPRODUCT(K14:$K$22, W15:$W$23))/Z14</f>
        <v>360.79705866364571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10"/>
        <v>8.5572000000000009E-2</v>
      </c>
      <c r="I15" s="5">
        <f t="shared" si="11"/>
        <v>1.085572</v>
      </c>
      <c r="J15">
        <f t="shared" si="12"/>
        <v>0.92117335377109955</v>
      </c>
      <c r="K15">
        <f t="shared" si="20"/>
        <v>0.37333301941768032</v>
      </c>
      <c r="L15" s="2">
        <v>12</v>
      </c>
      <c r="M15" s="6">
        <v>2.7169999999999998E-3</v>
      </c>
      <c r="O15">
        <f t="shared" si="21"/>
        <v>2933.1238972560691</v>
      </c>
      <c r="P15">
        <f t="shared" si="22"/>
        <v>146.65619486280346</v>
      </c>
      <c r="Q15" s="4">
        <f t="shared" si="23"/>
        <v>12.5</v>
      </c>
      <c r="R15">
        <f t="shared" si="0"/>
        <v>1000000</v>
      </c>
      <c r="S15">
        <f t="shared" si="1"/>
        <v>348.06874354723021</v>
      </c>
      <c r="U15">
        <f t="shared" si="13"/>
        <v>2.7169999999999998E-3</v>
      </c>
      <c r="V15">
        <f t="shared" si="14"/>
        <v>0.01</v>
      </c>
      <c r="W15">
        <f t="shared" si="15"/>
        <v>0.86949723400603729</v>
      </c>
      <c r="X15">
        <f t="shared" si="16"/>
        <v>2.3624239847944029E-3</v>
      </c>
      <c r="Y15">
        <f t="shared" si="17"/>
        <v>8.6949723400603727E-3</v>
      </c>
      <c r="Z15">
        <f t="shared" si="18"/>
        <v>0.85843983768118259</v>
      </c>
      <c r="AB15">
        <f t="shared" si="19"/>
        <v>313.71204454555391</v>
      </c>
      <c r="AC15">
        <f t="shared" si="2"/>
        <v>298.79607571257748</v>
      </c>
      <c r="AE15">
        <f t="shared" si="3"/>
        <v>2517.9104022592978</v>
      </c>
      <c r="AF15">
        <f t="shared" si="4"/>
        <v>-125.89552011296489</v>
      </c>
      <c r="AG15">
        <f t="shared" si="4"/>
        <v>-10.730497971014783</v>
      </c>
      <c r="AH15">
        <f t="shared" si="5"/>
        <v>-2362.4239847944027</v>
      </c>
      <c r="AI15">
        <f t="shared" si="6"/>
        <v>18.860399380915624</v>
      </c>
      <c r="AJ15">
        <f t="shared" si="7"/>
        <v>14.915968832976432</v>
      </c>
      <c r="AK15">
        <f t="shared" si="24"/>
        <v>189.40088486843212</v>
      </c>
      <c r="AL15">
        <f t="shared" si="8"/>
        <v>223.17725308232417</v>
      </c>
      <c r="AN15">
        <f t="shared" si="9"/>
        <v>940.01909309864971</v>
      </c>
      <c r="AO15">
        <f t="shared" si="9"/>
        <v>-47.000954654932485</v>
      </c>
      <c r="AP15">
        <f t="shared" si="9"/>
        <v>-4.0060492073742413</v>
      </c>
      <c r="AQ15">
        <f t="shared" si="9"/>
        <v>-881.97087938804248</v>
      </c>
      <c r="AR15">
        <f t="shared" si="9"/>
        <v>7.0412098483005785</v>
      </c>
      <c r="AS15">
        <f t="shared" si="9"/>
        <v>5.5686236819551045</v>
      </c>
      <c r="AT15">
        <f t="shared" si="9"/>
        <v>70.709604228312202</v>
      </c>
      <c r="AU15">
        <f t="shared" si="9"/>
        <v>83.319437758567886</v>
      </c>
      <c r="AW15">
        <v>12</v>
      </c>
      <c r="AX15">
        <f>(R15*SUMPRODUCT(K16:$K$23, X16:$X$23)-$AZ$3*SUMPRODUCT(K15:$K$22, W16:$W$23))/Z15</f>
        <v>348.06874354723021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10"/>
        <v>8.5572000000000009E-2</v>
      </c>
      <c r="I16" s="5">
        <f t="shared" si="11"/>
        <v>1.085572</v>
      </c>
      <c r="J16">
        <f t="shared" si="12"/>
        <v>0.92117335377109955</v>
      </c>
      <c r="K16">
        <f t="shared" si="20"/>
        <v>0.34390442957047562</v>
      </c>
      <c r="L16" s="2">
        <v>13</v>
      </c>
      <c r="M16" s="6">
        <v>2.745E-3</v>
      </c>
      <c r="O16">
        <f t="shared" si="21"/>
        <v>2933.1238972560691</v>
      </c>
      <c r="P16">
        <f t="shared" si="22"/>
        <v>146.65619486280346</v>
      </c>
      <c r="Q16" s="4">
        <f t="shared" si="23"/>
        <v>12.5</v>
      </c>
      <c r="R16">
        <f t="shared" si="0"/>
        <v>1000000</v>
      </c>
      <c r="S16">
        <f t="shared" si="1"/>
        <v>326.80205426076395</v>
      </c>
      <c r="U16">
        <f t="shared" si="13"/>
        <v>2.745E-3</v>
      </c>
      <c r="V16">
        <f t="shared" si="14"/>
        <v>0.01</v>
      </c>
      <c r="W16">
        <f t="shared" si="15"/>
        <v>0.85843983768118259</v>
      </c>
      <c r="X16">
        <f t="shared" si="16"/>
        <v>2.3564173544348465E-3</v>
      </c>
      <c r="Y16">
        <f t="shared" si="17"/>
        <v>8.5843983768118266E-3</v>
      </c>
      <c r="Z16">
        <f t="shared" si="18"/>
        <v>0.84749902194993598</v>
      </c>
      <c r="AB16">
        <f t="shared" si="19"/>
        <v>298.79607571257748</v>
      </c>
      <c r="AC16">
        <f t="shared" si="2"/>
        <v>276.96442135722737</v>
      </c>
      <c r="AE16">
        <f t="shared" si="3"/>
        <v>2485.8196341825033</v>
      </c>
      <c r="AF16">
        <f t="shared" si="4"/>
        <v>-124.29098170912516</v>
      </c>
      <c r="AG16">
        <f t="shared" si="4"/>
        <v>-10.593737774374199</v>
      </c>
      <c r="AH16">
        <f t="shared" si="5"/>
        <v>-2356.4173544348464</v>
      </c>
      <c r="AI16">
        <f t="shared" si="6"/>
        <v>-5.4824397358424903</v>
      </c>
      <c r="AJ16">
        <f t="shared" si="7"/>
        <v>21.831654355350111</v>
      </c>
      <c r="AK16">
        <f t="shared" si="24"/>
        <v>186.22273097301692</v>
      </c>
      <c r="AL16">
        <f t="shared" si="8"/>
        <v>202.57194559252454</v>
      </c>
      <c r="AN16">
        <f t="shared" si="9"/>
        <v>854.8843833086222</v>
      </c>
      <c r="AO16">
        <f t="shared" si="9"/>
        <v>-42.744219165431112</v>
      </c>
      <c r="AP16">
        <f t="shared" si="9"/>
        <v>-3.643233346315359</v>
      </c>
      <c r="AQ16">
        <f t="shared" si="9"/>
        <v>-810.38236610688512</v>
      </c>
      <c r="AR16">
        <f t="shared" si="9"/>
        <v>-1.8854353100094208</v>
      </c>
      <c r="AS16">
        <f t="shared" si="9"/>
        <v>7.5080026376564692</v>
      </c>
      <c r="AT16">
        <f t="shared" si="9"/>
        <v>64.042822068331532</v>
      </c>
      <c r="AU16">
        <f t="shared" si="9"/>
        <v>69.665389395978579</v>
      </c>
      <c r="AW16">
        <v>13</v>
      </c>
      <c r="AX16">
        <f>(R16*SUMPRODUCT(K17:$K$23, X17:$X$23)-$AZ$3*SUMPRODUCT(K16:$K$22, W17:$W$23))/Z16</f>
        <v>326.80205426076395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10"/>
        <v>8.5572000000000009E-2</v>
      </c>
      <c r="I17" s="5">
        <f t="shared" si="11"/>
        <v>1.085572</v>
      </c>
      <c r="J17">
        <f t="shared" si="12"/>
        <v>0.92117335377109955</v>
      </c>
      <c r="K17">
        <f t="shared" si="20"/>
        <v>0.31679559676417191</v>
      </c>
      <c r="L17" s="2">
        <v>14</v>
      </c>
      <c r="M17" s="6">
        <v>2.7729999999999999E-3</v>
      </c>
      <c r="O17">
        <f t="shared" si="21"/>
        <v>2933.1238972560691</v>
      </c>
      <c r="P17">
        <f t="shared" si="22"/>
        <v>146.65619486280346</v>
      </c>
      <c r="Q17" s="4">
        <f t="shared" si="23"/>
        <v>12.5</v>
      </c>
      <c r="R17">
        <f t="shared" si="0"/>
        <v>1000000</v>
      </c>
      <c r="S17">
        <f t="shared" si="1"/>
        <v>298.31507659747604</v>
      </c>
      <c r="U17">
        <f t="shared" si="13"/>
        <v>2.7729999999999999E-3</v>
      </c>
      <c r="V17">
        <f t="shared" si="14"/>
        <v>0.01</v>
      </c>
      <c r="W17">
        <f t="shared" si="15"/>
        <v>0.84749902194993598</v>
      </c>
      <c r="X17">
        <f t="shared" si="16"/>
        <v>2.3501147878671725E-3</v>
      </c>
      <c r="Y17">
        <f t="shared" si="17"/>
        <v>8.4749902194993596E-3</v>
      </c>
      <c r="Z17">
        <f t="shared" si="18"/>
        <v>0.83667391694256943</v>
      </c>
      <c r="AB17">
        <f t="shared" si="19"/>
        <v>276.96442135722737</v>
      </c>
      <c r="AC17">
        <f t="shared" si="2"/>
        <v>249.59244361983289</v>
      </c>
      <c r="AE17">
        <f t="shared" si="3"/>
        <v>2454.0682599950901</v>
      </c>
      <c r="AF17">
        <f t="shared" si="4"/>
        <v>-122.70341299975451</v>
      </c>
      <c r="AG17">
        <f t="shared" si="4"/>
        <v>-10.458423961782119</v>
      </c>
      <c r="AH17">
        <f t="shared" si="5"/>
        <v>-2350.1147878671723</v>
      </c>
      <c r="AI17">
        <f t="shared" si="6"/>
        <v>-29.208364833618816</v>
      </c>
      <c r="AJ17">
        <f t="shared" si="7"/>
        <v>27.371977737394474</v>
      </c>
      <c r="AK17">
        <f t="shared" si="24"/>
        <v>182.58304878467942</v>
      </c>
      <c r="AL17">
        <f t="shared" si="8"/>
        <v>180.74666168845508</v>
      </c>
      <c r="AN17">
        <f t="shared" si="9"/>
        <v>777.43801892515751</v>
      </c>
      <c r="AO17">
        <f t="shared" si="9"/>
        <v>-38.871900946257874</v>
      </c>
      <c r="AP17">
        <f t="shared" si="9"/>
        <v>-3.3131826601854812</v>
      </c>
      <c r="AQ17">
        <f t="shared" si="9"/>
        <v>-744.50601668668605</v>
      </c>
      <c r="AR17">
        <f t="shared" si="9"/>
        <v>-9.2530813679719248</v>
      </c>
      <c r="AS17">
        <f t="shared" si="9"/>
        <v>8.671322021933511</v>
      </c>
      <c r="AT17">
        <f t="shared" si="9"/>
        <v>57.841505898764431</v>
      </c>
      <c r="AU17">
        <f t="shared" si="9"/>
        <v>57.259746552726014</v>
      </c>
      <c r="AW17">
        <v>14</v>
      </c>
      <c r="AX17">
        <f>(R17*SUMPRODUCT(K18:$K$23, X18:$X$23)-$AZ$3*SUMPRODUCT(K17:$K$22, W18:$W$23))/Z17</f>
        <v>298.31507659747604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10"/>
        <v>8.5572000000000009E-2</v>
      </c>
      <c r="I18" s="5">
        <f t="shared" si="11"/>
        <v>1.085572</v>
      </c>
      <c r="J18">
        <f t="shared" si="12"/>
        <v>0.92117335377109955</v>
      </c>
      <c r="K18">
        <f t="shared" si="20"/>
        <v>0.29182366233116913</v>
      </c>
      <c r="L18" s="2">
        <v>15</v>
      </c>
      <c r="M18" s="6">
        <v>2.8019999999999998E-3</v>
      </c>
      <c r="O18">
        <f t="shared" si="21"/>
        <v>2933.1238972560691</v>
      </c>
      <c r="P18">
        <f t="shared" si="22"/>
        <v>146.65619486280346</v>
      </c>
      <c r="Q18" s="4">
        <f t="shared" si="23"/>
        <v>12.5</v>
      </c>
      <c r="R18">
        <f t="shared" si="0"/>
        <v>1000000</v>
      </c>
      <c r="S18">
        <f t="shared" si="1"/>
        <v>263.47371704513074</v>
      </c>
      <c r="U18">
        <f t="shared" si="13"/>
        <v>2.8019999999999998E-3</v>
      </c>
      <c r="V18">
        <f t="shared" si="14"/>
        <v>0.01</v>
      </c>
      <c r="W18">
        <f t="shared" si="15"/>
        <v>0.83667391694256943</v>
      </c>
      <c r="X18">
        <f t="shared" si="16"/>
        <v>2.3443603152730795E-3</v>
      </c>
      <c r="Y18">
        <f t="shared" si="17"/>
        <v>8.3667391694256937E-3</v>
      </c>
      <c r="Z18">
        <f t="shared" si="18"/>
        <v>0.8259628174578707</v>
      </c>
      <c r="AB18">
        <f t="shared" si="19"/>
        <v>249.59244361983289</v>
      </c>
      <c r="AC18">
        <f t="shared" si="2"/>
        <v>217.619493656694</v>
      </c>
      <c r="AE18">
        <f t="shared" si="3"/>
        <v>2422.6512781306328</v>
      </c>
      <c r="AF18">
        <f t="shared" si="4"/>
        <v>-121.13256390653164</v>
      </c>
      <c r="AG18">
        <f t="shared" si="4"/>
        <v>-10.324535218223383</v>
      </c>
      <c r="AH18">
        <f t="shared" si="5"/>
        <v>-2344.3603152730793</v>
      </c>
      <c r="AI18">
        <f t="shared" si="6"/>
        <v>-53.166136267201637</v>
      </c>
      <c r="AJ18">
        <f t="shared" si="7"/>
        <v>31.972949963138888</v>
      </c>
      <c r="AK18">
        <f t="shared" si="24"/>
        <v>178.57778104907541</v>
      </c>
      <c r="AL18">
        <f t="shared" si="8"/>
        <v>157.38459474501266</v>
      </c>
      <c r="AN18">
        <f t="shared" si="9"/>
        <v>706.9869685353691</v>
      </c>
      <c r="AO18">
        <f t="shared" si="9"/>
        <v>-35.349348426768458</v>
      </c>
      <c r="AP18">
        <f t="shared" si="9"/>
        <v>-3.012943679249084</v>
      </c>
      <c r="AQ18">
        <f t="shared" si="9"/>
        <v>-684.13981302684431</v>
      </c>
      <c r="AR18">
        <f t="shared" si="9"/>
        <v>-15.515136597492775</v>
      </c>
      <c r="AS18">
        <f t="shared" si="9"/>
        <v>9.3304633537744088</v>
      </c>
      <c r="AT18">
        <f t="shared" si="9"/>
        <v>52.113222076714834</v>
      </c>
      <c r="AU18">
        <f t="shared" si="9"/>
        <v>45.928548832996469</v>
      </c>
      <c r="AW18">
        <v>15</v>
      </c>
      <c r="AX18">
        <f>(R18*SUMPRODUCT(K19:$K$23, X19:$X$23)-$AZ$3*SUMPRODUCT(K18:$K$22, W19:$W$23))/Z18</f>
        <v>263.47371704513074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10"/>
        <v>8.5572000000000009E-2</v>
      </c>
      <c r="I19" s="5">
        <f t="shared" si="11"/>
        <v>1.085572</v>
      </c>
      <c r="J19">
        <f t="shared" si="12"/>
        <v>0.92117335377109955</v>
      </c>
      <c r="K19">
        <f t="shared" si="20"/>
        <v>0.26882018173936795</v>
      </c>
      <c r="L19" s="2">
        <v>16</v>
      </c>
      <c r="M19" s="6">
        <v>2.8370000000000001E-3</v>
      </c>
      <c r="O19">
        <f t="shared" si="21"/>
        <v>2933.1238972560691</v>
      </c>
      <c r="P19">
        <f t="shared" si="22"/>
        <v>146.65619486280346</v>
      </c>
      <c r="Q19" s="4">
        <f t="shared" si="23"/>
        <v>12.5</v>
      </c>
      <c r="R19">
        <f t="shared" si="0"/>
        <v>1000000</v>
      </c>
      <c r="S19">
        <f t="shared" si="1"/>
        <v>221.7090487191677</v>
      </c>
      <c r="U19">
        <f t="shared" si="13"/>
        <v>2.8370000000000001E-3</v>
      </c>
      <c r="V19">
        <f t="shared" si="14"/>
        <v>0.01</v>
      </c>
      <c r="W19">
        <f t="shared" si="15"/>
        <v>0.8259628174578707</v>
      </c>
      <c r="X19">
        <f t="shared" si="16"/>
        <v>2.3432565131279791E-3</v>
      </c>
      <c r="Y19">
        <f t="shared" si="17"/>
        <v>8.2596281745787072E-3</v>
      </c>
      <c r="Z19">
        <f t="shared" si="18"/>
        <v>0.81535993277016405</v>
      </c>
      <c r="AB19">
        <f t="shared" si="19"/>
        <v>217.619493656694</v>
      </c>
      <c r="AC19">
        <f t="shared" si="2"/>
        <v>180.77267505819759</v>
      </c>
      <c r="AE19">
        <f t="shared" si="3"/>
        <v>2391.5517036732699</v>
      </c>
      <c r="AF19">
        <f t="shared" si="4"/>
        <v>-119.5775851836635</v>
      </c>
      <c r="AG19">
        <f t="shared" si="4"/>
        <v>-10.19199915962705</v>
      </c>
      <c r="AH19">
        <f t="shared" si="5"/>
        <v>-2343.2565131279789</v>
      </c>
      <c r="AI19">
        <f t="shared" si="6"/>
        <v>-81.474393797999255</v>
      </c>
      <c r="AJ19">
        <f t="shared" si="7"/>
        <v>36.846818598496412</v>
      </c>
      <c r="AK19">
        <f t="shared" si="24"/>
        <v>174.27155285024105</v>
      </c>
      <c r="AL19">
        <f t="shared" si="8"/>
        <v>129.64397765073821</v>
      </c>
      <c r="AN19">
        <f t="shared" si="9"/>
        <v>642.8973636205435</v>
      </c>
      <c r="AO19">
        <f t="shared" si="9"/>
        <v>-32.144868181027171</v>
      </c>
      <c r="AP19">
        <f t="shared" si="9"/>
        <v>-2.7398150663784291</v>
      </c>
      <c r="AQ19">
        <f t="shared" si="9"/>
        <v>-629.91464172102087</v>
      </c>
      <c r="AR19">
        <f t="shared" si="9"/>
        <v>-21.901961347882992</v>
      </c>
      <c r="AS19">
        <f t="shared" si="9"/>
        <v>9.9051684721653288</v>
      </c>
      <c r="AT19">
        <f t="shared" si="9"/>
        <v>46.847710509203665</v>
      </c>
      <c r="AU19">
        <f t="shared" si="9"/>
        <v>34.850917633485999</v>
      </c>
      <c r="AW19">
        <v>16</v>
      </c>
      <c r="AX19">
        <f>(R19*SUMPRODUCT(K20:$K$23, X20:$X$23)-$AZ$3*SUMPRODUCT(K19:$K$22, W20:$W$23))/Z19</f>
        <v>221.7090487191677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10"/>
        <v>8.5572000000000009E-2</v>
      </c>
      <c r="I20" s="5">
        <f t="shared" si="11"/>
        <v>1.085572</v>
      </c>
      <c r="J20">
        <f t="shared" si="12"/>
        <v>0.92117335377109955</v>
      </c>
      <c r="K20">
        <f t="shared" si="20"/>
        <v>0.24762998837421007</v>
      </c>
      <c r="L20" s="2">
        <v>17</v>
      </c>
      <c r="M20" s="6">
        <v>2.8709999999999999E-3</v>
      </c>
      <c r="O20">
        <f t="shared" si="21"/>
        <v>2933.1238972560691</v>
      </c>
      <c r="P20">
        <f t="shared" si="22"/>
        <v>146.65619486280346</v>
      </c>
      <c r="Q20" s="4">
        <f t="shared" si="23"/>
        <v>12.5</v>
      </c>
      <c r="R20">
        <f t="shared" si="0"/>
        <v>1000000</v>
      </c>
      <c r="S20">
        <f t="shared" si="1"/>
        <v>174.44062258544346</v>
      </c>
      <c r="U20">
        <f t="shared" si="13"/>
        <v>2.8709999999999999E-3</v>
      </c>
      <c r="V20">
        <f t="shared" si="14"/>
        <v>0.01</v>
      </c>
      <c r="W20">
        <f t="shared" si="15"/>
        <v>0.81535993277016405</v>
      </c>
      <c r="X20">
        <f t="shared" si="16"/>
        <v>2.340898366983141E-3</v>
      </c>
      <c r="Y20">
        <f t="shared" si="17"/>
        <v>8.1535993277016411E-3</v>
      </c>
      <c r="Z20">
        <f t="shared" si="18"/>
        <v>0.80486543507547925</v>
      </c>
      <c r="AB20">
        <f t="shared" si="19"/>
        <v>180.77267505819759</v>
      </c>
      <c r="AC20">
        <f t="shared" si="2"/>
        <v>140.40122759207043</v>
      </c>
      <c r="AE20">
        <f t="shared" si="3"/>
        <v>2360.7700416952912</v>
      </c>
      <c r="AF20">
        <f t="shared" si="4"/>
        <v>-118.03850208476457</v>
      </c>
      <c r="AG20">
        <f t="shared" si="4"/>
        <v>-10.06081793844349</v>
      </c>
      <c r="AH20">
        <f t="shared" si="5"/>
        <v>-2340.8983669831409</v>
      </c>
      <c r="AI20">
        <f t="shared" si="6"/>
        <v>-108.22764531105804</v>
      </c>
      <c r="AJ20">
        <f t="shared" si="7"/>
        <v>40.371447466127165</v>
      </c>
      <c r="AK20">
        <f t="shared" si="24"/>
        <v>169.64529502681071</v>
      </c>
      <c r="AL20">
        <f t="shared" si="8"/>
        <v>101.78909718187984</v>
      </c>
      <c r="AN20">
        <f t="shared" si="9"/>
        <v>584.59745797918833</v>
      </c>
      <c r="AO20">
        <f t="shared" si="9"/>
        <v>-29.229872898959425</v>
      </c>
      <c r="AP20">
        <f t="shared" si="9"/>
        <v>-2.4913602291318058</v>
      </c>
      <c r="AQ20">
        <f t="shared" si="9"/>
        <v>-579.67663540124249</v>
      </c>
      <c r="AR20">
        <f t="shared" si="9"/>
        <v>-26.800410550145433</v>
      </c>
      <c r="AS20">
        <f t="shared" si="9"/>
        <v>9.9971810666871033</v>
      </c>
      <c r="AT20">
        <f t="shared" si="9"/>
        <v>42.009262435228578</v>
      </c>
      <c r="AU20">
        <f t="shared" si="9"/>
        <v>25.206032951770243</v>
      </c>
      <c r="AW20">
        <v>17</v>
      </c>
      <c r="AX20">
        <f>(R20*SUMPRODUCT(K21:$K$23, X21:$X$23)-$AZ$3*SUMPRODUCT(K20:$K$22, W21:$W$23))/Z20</f>
        <v>174.44062258544346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10"/>
        <v>8.5572000000000009E-2</v>
      </c>
      <c r="I21" s="5">
        <f t="shared" si="11"/>
        <v>1.085572</v>
      </c>
      <c r="J21">
        <f t="shared" si="12"/>
        <v>0.92117335377109955</v>
      </c>
      <c r="K21">
        <f t="shared" si="20"/>
        <v>0.22811014688496947</v>
      </c>
      <c r="L21" s="2">
        <v>18</v>
      </c>
      <c r="M21" s="6">
        <v>2.9099999999999998E-3</v>
      </c>
      <c r="O21">
        <f t="shared" si="21"/>
        <v>2933.1238972560691</v>
      </c>
      <c r="P21">
        <f t="shared" si="22"/>
        <v>146.65619486280346</v>
      </c>
      <c r="Q21" s="4">
        <f t="shared" si="23"/>
        <v>12.5</v>
      </c>
      <c r="R21">
        <f t="shared" si="0"/>
        <v>1000000</v>
      </c>
      <c r="S21">
        <f t="shared" si="1"/>
        <v>121.50226478973059</v>
      </c>
      <c r="U21">
        <f t="shared" si="13"/>
        <v>2.9099999999999998E-3</v>
      </c>
      <c r="V21">
        <f t="shared" si="14"/>
        <v>0.01</v>
      </c>
      <c r="W21">
        <f t="shared" si="15"/>
        <v>0.80486543507547925</v>
      </c>
      <c r="X21">
        <f t="shared" si="16"/>
        <v>2.3421584160696444E-3</v>
      </c>
      <c r="Y21">
        <f t="shared" si="17"/>
        <v>8.0486543507547921E-3</v>
      </c>
      <c r="Z21">
        <f t="shared" si="18"/>
        <v>0.79447462230865484</v>
      </c>
      <c r="AB21">
        <f t="shared" si="19"/>
        <v>140.40122759207043</v>
      </c>
      <c r="AC21">
        <f t="shared" si="2"/>
        <v>96.530465928467379</v>
      </c>
      <c r="AE21">
        <f t="shared" si="3"/>
        <v>2330.2925004570052</v>
      </c>
      <c r="AF21">
        <f t="shared" si="4"/>
        <v>-116.51462502285027</v>
      </c>
      <c r="AG21">
        <f t="shared" si="4"/>
        <v>-9.9309327788581854</v>
      </c>
      <c r="AH21">
        <f t="shared" si="5"/>
        <v>-2342.1584160696443</v>
      </c>
      <c r="AI21">
        <f t="shared" si="6"/>
        <v>-138.3114734143478</v>
      </c>
      <c r="AJ21">
        <f t="shared" si="7"/>
        <v>43.870761663603048</v>
      </c>
      <c r="AK21">
        <f t="shared" si="24"/>
        <v>164.79253721183579</v>
      </c>
      <c r="AL21">
        <f t="shared" si="8"/>
        <v>70.351825461091039</v>
      </c>
      <c r="AN21">
        <f t="shared" si="9"/>
        <v>531.56336456419024</v>
      </c>
      <c r="AO21">
        <f t="shared" si="9"/>
        <v>-26.578168228209513</v>
      </c>
      <c r="AP21">
        <f t="shared" si="9"/>
        <v>-2.2653465348900985</v>
      </c>
      <c r="AQ21">
        <f t="shared" si="9"/>
        <v>-534.27010031751399</v>
      </c>
      <c r="AR21">
        <f t="shared" si="9"/>
        <v>-31.550250516423429</v>
      </c>
      <c r="AS21">
        <f t="shared" si="9"/>
        <v>10.007365887039979</v>
      </c>
      <c r="AT21">
        <f t="shared" si="9"/>
        <v>37.590849868938662</v>
      </c>
      <c r="AU21">
        <f t="shared" si="9"/>
        <v>16.047965239555211</v>
      </c>
      <c r="AW21">
        <v>18</v>
      </c>
      <c r="AX21">
        <f>(R21*SUMPRODUCT(K22:$K$23, X22:$X$23)-$AZ$3*SUMPRODUCT(K21:$K$22, W22:$W$23))/Z21</f>
        <v>121.50226478973059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10"/>
        <v>8.5572000000000009E-2</v>
      </c>
      <c r="I22" s="5">
        <f t="shared" si="11"/>
        <v>1.085572</v>
      </c>
      <c r="J22">
        <f t="shared" si="12"/>
        <v>0.92117335377109955</v>
      </c>
      <c r="K22">
        <f t="shared" si="20"/>
        <v>0.21012898903524546</v>
      </c>
      <c r="L22" s="2">
        <v>19</v>
      </c>
      <c r="M22" s="6">
        <v>2.9520000000000002E-3</v>
      </c>
      <c r="O22">
        <f t="shared" si="21"/>
        <v>2933.1238972560691</v>
      </c>
      <c r="P22">
        <f t="shared" si="22"/>
        <v>146.65619486280346</v>
      </c>
      <c r="Q22" s="4">
        <f t="shared" si="23"/>
        <v>12.5</v>
      </c>
      <c r="R22">
        <f t="shared" si="0"/>
        <v>1000000</v>
      </c>
      <c r="S22">
        <f t="shared" si="1"/>
        <v>63.286178018812947</v>
      </c>
      <c r="U22">
        <f t="shared" si="13"/>
        <v>2.9520000000000002E-3</v>
      </c>
      <c r="V22">
        <f t="shared" si="14"/>
        <v>0.01</v>
      </c>
      <c r="W22">
        <f t="shared" si="15"/>
        <v>0.79447462230865484</v>
      </c>
      <c r="X22">
        <f t="shared" si="16"/>
        <v>2.3452890850551491E-3</v>
      </c>
      <c r="Y22">
        <f t="shared" si="17"/>
        <v>7.9447462230865483E-3</v>
      </c>
      <c r="Z22">
        <f t="shared" si="18"/>
        <v>0.78418458700051319</v>
      </c>
      <c r="AB22">
        <f t="shared" si="19"/>
        <v>96.530465928467379</v>
      </c>
      <c r="AC22">
        <f t="shared" si="2"/>
        <v>49.628045372523786</v>
      </c>
      <c r="AE22">
        <f t="shared" si="3"/>
        <v>2300.1105519910861</v>
      </c>
      <c r="AF22">
        <f t="shared" si="4"/>
        <v>-115.00552759955431</v>
      </c>
      <c r="AG22">
        <f t="shared" si="4"/>
        <v>-9.8023073375064147</v>
      </c>
      <c r="AH22">
        <f t="shared" si="5"/>
        <v>-2345.2890850551489</v>
      </c>
      <c r="AI22">
        <f t="shared" si="6"/>
        <v>-169.98636800112354</v>
      </c>
      <c r="AJ22">
        <f t="shared" si="7"/>
        <v>46.902420555943593</v>
      </c>
      <c r="AK22">
        <f t="shared" si="24"/>
        <v>159.71448432239998</v>
      </c>
      <c r="AL22">
        <f t="shared" si="8"/>
        <v>36.630536877220038</v>
      </c>
      <c r="AN22">
        <f t="shared" si="9"/>
        <v>483.31990495918734</v>
      </c>
      <c r="AO22">
        <f t="shared" si="9"/>
        <v>-24.165995247959369</v>
      </c>
      <c r="AP22">
        <f t="shared" si="9"/>
        <v>-2.0597489310429915</v>
      </c>
      <c r="AQ22">
        <f t="shared" si="9"/>
        <v>-492.81322443803424</v>
      </c>
      <c r="AR22">
        <f t="shared" si="9"/>
        <v>-35.71906365784929</v>
      </c>
      <c r="AS22">
        <f t="shared" si="9"/>
        <v>9.8555582147263419</v>
      </c>
      <c r="AT22">
        <f t="shared" si="9"/>
        <v>33.560643124951469</v>
      </c>
      <c r="AU22">
        <f t="shared" si="9"/>
        <v>7.697137681828524</v>
      </c>
      <c r="AW22">
        <v>19</v>
      </c>
      <c r="AX22">
        <f>(R22*SUMPRODUCT(K23:$K$23, X23:$X$23)-$AZ$3*SUMPRODUCT(K22:$K$22, W23:$W$23))/Z22</f>
        <v>63.286178018812947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10"/>
        <v>8.5572000000000009E-2</v>
      </c>
      <c r="I23" s="5">
        <f t="shared" si="11"/>
        <v>1.085572</v>
      </c>
      <c r="J23">
        <f t="shared" si="12"/>
        <v>0.92117335377109955</v>
      </c>
      <c r="K23">
        <f t="shared" si="20"/>
        <v>0.19356522555412767</v>
      </c>
      <c r="L23" s="2">
        <v>20</v>
      </c>
      <c r="M23" s="6">
        <v>2.9979999999999998E-3</v>
      </c>
      <c r="O23">
        <f t="shared" si="21"/>
        <v>2933.1238972560691</v>
      </c>
      <c r="P23">
        <f t="shared" si="22"/>
        <v>146.65619486280346</v>
      </c>
      <c r="Q23" s="4">
        <f t="shared" si="23"/>
        <v>12.5</v>
      </c>
      <c r="R23">
        <f t="shared" si="0"/>
        <v>1000000</v>
      </c>
      <c r="S23">
        <f t="shared" si="1"/>
        <v>64.119604639922656</v>
      </c>
      <c r="U23">
        <f t="shared" si="13"/>
        <v>2.9979999999999998E-3</v>
      </c>
      <c r="V23">
        <f t="shared" si="14"/>
        <v>0.01</v>
      </c>
      <c r="W23">
        <f t="shared" si="15"/>
        <v>0.78418458700051319</v>
      </c>
      <c r="X23">
        <f t="shared" si="16"/>
        <v>2.3509853918275382E-3</v>
      </c>
      <c r="Y23">
        <f t="shared" si="17"/>
        <v>7.8418458700051322E-3</v>
      </c>
      <c r="Z23">
        <f t="shared" si="18"/>
        <v>0.77399175573868051</v>
      </c>
      <c r="AB23">
        <f t="shared" si="19"/>
        <v>49.628045372523786</v>
      </c>
      <c r="AC23">
        <f t="shared" si="2"/>
        <v>49.628045372523779</v>
      </c>
      <c r="AE23">
        <f t="shared" si="3"/>
        <v>2270.213715036306</v>
      </c>
      <c r="AF23">
        <f t="shared" si="4"/>
        <v>-113.5106857518153</v>
      </c>
      <c r="AG23">
        <f t="shared" si="4"/>
        <v>-9.6748969467335062</v>
      </c>
      <c r="AH23">
        <f t="shared" si="5"/>
        <v>-2350.985391827538</v>
      </c>
      <c r="AI23">
        <f t="shared" si="6"/>
        <v>-203.95725948978088</v>
      </c>
      <c r="AJ23">
        <f t="shared" si="7"/>
        <v>0</v>
      </c>
      <c r="AK23">
        <f t="shared" si="24"/>
        <v>154.44317522599104</v>
      </c>
      <c r="AL23">
        <f t="shared" si="8"/>
        <v>-49.51408426378984</v>
      </c>
      <c r="AN23">
        <f t="shared" si="9"/>
        <v>439.4344298070767</v>
      </c>
      <c r="AO23">
        <f t="shared" si="9"/>
        <v>-21.971721490353836</v>
      </c>
      <c r="AP23">
        <f t="shared" si="9"/>
        <v>-1.8727236097074123</v>
      </c>
      <c r="AQ23">
        <f t="shared" si="9"/>
        <v>-455.06901764355661</v>
      </c>
      <c r="AR23">
        <f t="shared" si="9"/>
        <v>-39.479032936541181</v>
      </c>
      <c r="AS23">
        <f t="shared" si="9"/>
        <v>0</v>
      </c>
      <c r="AT23">
        <f t="shared" si="9"/>
        <v>29.894828047914618</v>
      </c>
      <c r="AU23">
        <f t="shared" si="9"/>
        <v>-9.5842048886265641</v>
      </c>
      <c r="AW23">
        <v>20</v>
      </c>
      <c r="AX23">
        <f>(R23*SUMPRODUCT(K$23:$K24, X$23:$X24)-$AZ$3*SUMPRODUCT(K$22:$K23, W$23:$W24))/Z23</f>
        <v>64.119604639922656</v>
      </c>
    </row>
    <row r="25" spans="5:50" x14ac:dyDescent="0.25">
      <c r="AN25" s="8">
        <f t="shared" ref="AN25:AU25" si="25">SUM(AN3:AN23)</f>
        <v>25326.470325614453</v>
      </c>
      <c r="AO25" s="8">
        <f t="shared" si="25"/>
        <v>-3466.1664392227758</v>
      </c>
      <c r="AP25" s="8">
        <f t="shared" si="25"/>
        <v>-195.43300595530295</v>
      </c>
      <c r="AQ25" s="8">
        <f t="shared" si="25"/>
        <v>-23114.905436862551</v>
      </c>
      <c r="AR25" s="8">
        <f t="shared" si="25"/>
        <v>-1450.0345564261711</v>
      </c>
      <c r="AS25" s="8">
        <f t="shared" si="25"/>
        <v>-171.80794178612058</v>
      </c>
      <c r="AT25" s="8">
        <f t="shared" si="25"/>
        <v>1621.8424982122906</v>
      </c>
      <c r="AU25" s="9">
        <f t="shared" si="25"/>
        <v>-1.0871303857129533E-12</v>
      </c>
    </row>
    <row r="29" spans="5:50" x14ac:dyDescent="0.25">
      <c r="AF29" s="10"/>
      <c r="AG29" s="10"/>
      <c r="AH29" s="10"/>
      <c r="AI29" s="10"/>
      <c r="AJ29" s="10"/>
      <c r="AK29" s="10"/>
      <c r="AL29" s="10"/>
      <c r="AM29" s="10"/>
    </row>
  </sheetData>
  <conditionalFormatting sqref="AN25:AU25">
    <cfRule type="cellIs" dxfId="79" priority="1" operator="lessThan">
      <formula>0</formula>
    </cfRule>
  </conditionalFormatting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ED172D-D210-48F0-B727-D74178C518E9}">
  <dimension ref="A1:AZ29"/>
  <sheetViews>
    <sheetView workbookViewId="0">
      <selection activeCell="J53" sqref="J53"/>
    </sheetView>
  </sheetViews>
  <sheetFormatPr defaultRowHeight="15" x14ac:dyDescent="0.25"/>
  <cols>
    <col min="3" max="3" width="9.28515625" bestFit="1" customWidth="1"/>
    <col min="11" max="11" width="9.28515625" bestFit="1" customWidth="1"/>
    <col min="12" max="13" width="9.140625" bestFit="1" customWidth="1"/>
    <col min="14" max="14" width="9.28515625" bestFit="1" customWidth="1"/>
    <col min="15" max="21" width="9.140625" bestFit="1" customWidth="1"/>
    <col min="22" max="22" width="9.28515625" bestFit="1" customWidth="1"/>
    <col min="23" max="24" width="9.140625" bestFit="1" customWidth="1"/>
    <col min="25" max="26" width="9.28515625" bestFit="1" customWidth="1"/>
    <col min="27" max="32" width="9.140625" bestFit="1" customWidth="1"/>
    <col min="33" max="33" width="9.42578125" bestFit="1" customWidth="1"/>
    <col min="34" max="34" width="9.140625" bestFit="1" customWidth="1"/>
    <col min="35" max="35" width="9.42578125" bestFit="1" customWidth="1"/>
    <col min="36" max="36" width="12.5703125" customWidth="1"/>
    <col min="37" max="40" width="9.140625" bestFit="1" customWidth="1"/>
    <col min="41" max="41" width="9.85546875" bestFit="1" customWidth="1"/>
    <col min="42" max="43" width="9.140625" bestFit="1" customWidth="1"/>
    <col min="44" max="44" width="10.42578125" bestFit="1" customWidth="1"/>
    <col min="45" max="45" width="18" customWidth="1"/>
    <col min="46" max="50" width="9.140625" bestFit="1" customWidth="1"/>
  </cols>
  <sheetData>
    <row r="1" spans="1:52" x14ac:dyDescent="0.25">
      <c r="A1" t="s">
        <v>41</v>
      </c>
      <c r="Q1" s="1" t="s">
        <v>1</v>
      </c>
      <c r="W1" s="1" t="s">
        <v>2</v>
      </c>
      <c r="AC1" s="1" t="s">
        <v>3</v>
      </c>
      <c r="AQ1" s="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34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11">
        <v>3197.704109015815</v>
      </c>
      <c r="K3">
        <v>1</v>
      </c>
      <c r="L3" s="2">
        <v>0</v>
      </c>
      <c r="O3">
        <f>$C$3</f>
        <v>3197.704109015815</v>
      </c>
      <c r="P3">
        <f>O3*B5</f>
        <v>2558.163287212652</v>
      </c>
      <c r="Q3" s="4">
        <f>B8</f>
        <v>100</v>
      </c>
      <c r="R3">
        <f t="shared" ref="R3:R23" si="0">$C$6</f>
        <v>1000000</v>
      </c>
      <c r="S3">
        <f t="shared" ref="S3:S23" si="1">AX3</f>
        <v>0</v>
      </c>
      <c r="W3">
        <v>1</v>
      </c>
      <c r="Z3">
        <v>1</v>
      </c>
      <c r="AC3">
        <f t="shared" ref="AC3:AC23" si="2">S3*Z3</f>
        <v>0</v>
      </c>
      <c r="AE3">
        <f t="shared" ref="AE3:AE23" si="3">$Z3*O3</f>
        <v>3197.704109015815</v>
      </c>
      <c r="AF3">
        <f t="shared" ref="AF3:AG23" si="4">-$Z3*P3</f>
        <v>-2558.163287212652</v>
      </c>
      <c r="AG3">
        <f t="shared" si="4"/>
        <v>-100</v>
      </c>
      <c r="AH3">
        <f t="shared" ref="AH3:AH23" si="5">-X3*R3</f>
        <v>0</v>
      </c>
      <c r="AI3">
        <f t="shared" ref="AI3:AI23" si="6">SUM(AE3:AH3)</f>
        <v>539.540821803163</v>
      </c>
      <c r="AJ3">
        <f t="shared" ref="AJ3:AJ23" si="7">AB3-AC3</f>
        <v>0</v>
      </c>
      <c r="AL3">
        <f t="shared" ref="AL3:AL23" si="8">SUM(AI3:AK3)</f>
        <v>539.540821803163</v>
      </c>
      <c r="AN3">
        <f t="shared" ref="AN3:AU23" si="9">AE3*$K3</f>
        <v>3197.704109015815</v>
      </c>
      <c r="AO3">
        <f t="shared" si="9"/>
        <v>-2558.163287212652</v>
      </c>
      <c r="AP3">
        <f t="shared" si="9"/>
        <v>-100</v>
      </c>
      <c r="AQ3">
        <f t="shared" si="9"/>
        <v>0</v>
      </c>
      <c r="AR3">
        <f t="shared" si="9"/>
        <v>539.540821803163</v>
      </c>
      <c r="AS3">
        <f t="shared" si="9"/>
        <v>0</v>
      </c>
      <c r="AT3">
        <f t="shared" si="9"/>
        <v>0</v>
      </c>
      <c r="AU3">
        <f t="shared" si="9"/>
        <v>539.540821803163</v>
      </c>
      <c r="AW3">
        <v>0</v>
      </c>
      <c r="AX3">
        <f>(R3*SUMPRODUCT(K4:$K$23, X4:$X$23)-$AZ$3*SUMPRODUCT(K3:$K$22, W4:$W$23))/Z3</f>
        <v>0</v>
      </c>
      <c r="AZ3">
        <f>$C$6*SUMPRODUCT(K4:$K$23, X4:$X$23)/SUMPRODUCT(K3:K22, W4:W23)</f>
        <v>2676.9285456817765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5">
        <f>EconomicRates!C44</f>
        <v>3.5571999999999999E-2</v>
      </c>
      <c r="G4" s="5">
        <f>EconomicRates!D44</f>
        <v>7.0000000000000007E-2</v>
      </c>
      <c r="H4" s="5">
        <f t="shared" ref="H4:H23" si="10">F4+$C$9</f>
        <v>8.5572000000000009E-2</v>
      </c>
      <c r="I4" s="5">
        <f t="shared" ref="I4:I23" si="11">1+H4</f>
        <v>1.085572</v>
      </c>
      <c r="J4">
        <f t="shared" ref="J4:J23" si="12">1/I4</f>
        <v>0.92117335377109955</v>
      </c>
      <c r="K4">
        <f>J4</f>
        <v>0.92117335377109955</v>
      </c>
      <c r="L4" s="2">
        <v>1</v>
      </c>
      <c r="M4" s="6">
        <f t="array" ref="M4:M23">Mortalities!B11:B30</f>
        <v>2.676E-3</v>
      </c>
      <c r="R4">
        <f t="shared" si="0"/>
        <v>1000000</v>
      </c>
      <c r="S4">
        <f t="shared" si="1"/>
        <v>214.58877834460532</v>
      </c>
      <c r="U4">
        <f t="shared" ref="U4:U23" si="13">M4</f>
        <v>2.676E-3</v>
      </c>
      <c r="V4">
        <f t="shared" ref="V4:V23" si="14">$C$10</f>
        <v>0.01</v>
      </c>
      <c r="W4">
        <f t="shared" ref="W4:W23" si="15">Z3</f>
        <v>1</v>
      </c>
      <c r="X4">
        <f t="shared" ref="X4:X23" si="16">U4*W4</f>
        <v>2.676E-3</v>
      </c>
      <c r="Y4">
        <f t="shared" ref="Y4:Y23" si="17">V4*W4</f>
        <v>0.01</v>
      </c>
      <c r="Z4">
        <f t="shared" ref="Z4:Z23" si="18">MAX(0, W4-X4-Y4)</f>
        <v>0.98732399999999998</v>
      </c>
      <c r="AB4">
        <f t="shared" ref="AB4:AB23" si="19">AC3</f>
        <v>0</v>
      </c>
      <c r="AC4">
        <f t="shared" si="2"/>
        <v>211.86865099030911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-2676</v>
      </c>
      <c r="AI4">
        <f t="shared" si="6"/>
        <v>-2676</v>
      </c>
      <c r="AJ4">
        <f t="shared" si="7"/>
        <v>-211.86865099030911</v>
      </c>
      <c r="AK4">
        <f>G4*MAX(0, SUM(AB4, AE4:AF4))</f>
        <v>0</v>
      </c>
      <c r="AL4">
        <f t="shared" si="8"/>
        <v>-2887.8686509903091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-2465.0598946914624</v>
      </c>
      <c r="AR4">
        <f t="shared" si="9"/>
        <v>-2465.0598946914624</v>
      </c>
      <c r="AS4">
        <f t="shared" si="9"/>
        <v>-195.16775579170164</v>
      </c>
      <c r="AT4">
        <f t="shared" si="9"/>
        <v>0</v>
      </c>
      <c r="AU4">
        <f t="shared" si="9"/>
        <v>-2660.2276504831639</v>
      </c>
      <c r="AW4">
        <v>1</v>
      </c>
      <c r="AX4">
        <f>(R4*SUMPRODUCT(K5:$K$23, X5:$X$23)-$AZ$3*SUMPRODUCT(K4:$K$22, W5:$W$23))/Z4</f>
        <v>214.58877834460532</v>
      </c>
    </row>
    <row r="5" spans="1:52" x14ac:dyDescent="0.25">
      <c r="B5" s="2">
        <f>'T.26.04.A'!B5</f>
        <v>0.8</v>
      </c>
      <c r="C5" s="2">
        <f>'T.26.04.A'!C5</f>
        <v>0.05</v>
      </c>
      <c r="E5">
        <v>2005</v>
      </c>
      <c r="F5" s="5">
        <f>EconomicRates!C45</f>
        <v>3.5571999999999999E-2</v>
      </c>
      <c r="G5" s="5">
        <f>EconomicRates!D45</f>
        <v>7.0000000000000007E-2</v>
      </c>
      <c r="H5" s="5">
        <f t="shared" si="10"/>
        <v>8.5572000000000009E-2</v>
      </c>
      <c r="I5" s="5">
        <f t="shared" si="11"/>
        <v>1.085572</v>
      </c>
      <c r="J5">
        <f t="shared" si="12"/>
        <v>0.92117335377109955</v>
      </c>
      <c r="K5">
        <f t="shared" ref="K5:K23" si="20">K4*J5</f>
        <v>0.84856034769789535</v>
      </c>
      <c r="L5" s="2">
        <v>2</v>
      </c>
      <c r="M5" s="6">
        <v>2.6930000000000001E-3</v>
      </c>
      <c r="O5">
        <f t="shared" ref="O5:O23" si="21">$C$3</f>
        <v>3197.704109015815</v>
      </c>
      <c r="P5">
        <f t="shared" ref="P5:P23" si="22">O5*$C$5</f>
        <v>159.88520545079075</v>
      </c>
      <c r="Q5" s="4">
        <f t="shared" ref="Q5:Q23" si="23">$C$8</f>
        <v>12.5</v>
      </c>
      <c r="R5">
        <f t="shared" si="0"/>
        <v>1000000</v>
      </c>
      <c r="S5">
        <f t="shared" si="1"/>
        <v>400.41345622531605</v>
      </c>
      <c r="U5">
        <f t="shared" si="13"/>
        <v>2.6930000000000001E-3</v>
      </c>
      <c r="V5">
        <f t="shared" si="14"/>
        <v>0.01</v>
      </c>
      <c r="W5">
        <f t="shared" si="15"/>
        <v>0.98732399999999998</v>
      </c>
      <c r="X5">
        <f t="shared" si="16"/>
        <v>2.6588635320000001E-3</v>
      </c>
      <c r="Y5">
        <f t="shared" si="17"/>
        <v>9.8732400000000001E-3</v>
      </c>
      <c r="Z5">
        <f t="shared" si="18"/>
        <v>0.97479189646800002</v>
      </c>
      <c r="AB5">
        <f t="shared" si="19"/>
        <v>211.86865099030911</v>
      </c>
      <c r="AC5">
        <f t="shared" si="2"/>
        <v>390.31979236518237</v>
      </c>
      <c r="AE5">
        <f t="shared" si="3"/>
        <v>3117.0960527710427</v>
      </c>
      <c r="AF5">
        <f t="shared" si="4"/>
        <v>-155.85480263855212</v>
      </c>
      <c r="AG5">
        <f t="shared" si="4"/>
        <v>-12.184898705849999</v>
      </c>
      <c r="AH5">
        <f t="shared" si="5"/>
        <v>-2658.8635319999999</v>
      </c>
      <c r="AI5">
        <f t="shared" si="6"/>
        <v>290.19281942664065</v>
      </c>
      <c r="AJ5">
        <f t="shared" si="7"/>
        <v>-178.45114137487326</v>
      </c>
      <c r="AK5">
        <f>G5*SUM(AB5, AE5:AF5)</f>
        <v>222.11769307859601</v>
      </c>
      <c r="AL5">
        <f t="shared" si="8"/>
        <v>333.8593711303634</v>
      </c>
      <c r="AN5">
        <f t="shared" si="9"/>
        <v>2645.044110347133</v>
      </c>
      <c r="AO5">
        <f t="shared" si="9"/>
        <v>-132.25220551735663</v>
      </c>
      <c r="AP5">
        <f t="shared" si="9"/>
        <v>-10.33962188249971</v>
      </c>
      <c r="AQ5">
        <f t="shared" si="9"/>
        <v>-2256.2061631951738</v>
      </c>
      <c r="AR5">
        <f t="shared" si="9"/>
        <v>246.24611975210274</v>
      </c>
      <c r="AS5">
        <f t="shared" si="9"/>
        <v>-151.42656257214873</v>
      </c>
      <c r="AT5">
        <f t="shared" si="9"/>
        <v>188.48026686862784</v>
      </c>
      <c r="AU5">
        <f t="shared" si="9"/>
        <v>283.29982404858185</v>
      </c>
      <c r="AW5">
        <v>2</v>
      </c>
      <c r="AX5">
        <f>(R5*SUMPRODUCT(K6:$K$23, X6:$X$23)-$AZ$3*SUMPRODUCT(K5:$K$22, W6:$W$23))/Z5</f>
        <v>400.41345622531605</v>
      </c>
    </row>
    <row r="6" spans="1:52" x14ac:dyDescent="0.25">
      <c r="A6" t="s">
        <v>16</v>
      </c>
      <c r="C6" s="2">
        <f>'T.26.04.E'!C6</f>
        <v>1000000</v>
      </c>
      <c r="E6">
        <v>2006</v>
      </c>
      <c r="F6" s="5">
        <f>EconomicRates!C46</f>
        <v>3.5571999999999999E-2</v>
      </c>
      <c r="G6" s="5">
        <f>EconomicRates!D46</f>
        <v>7.0000000000000007E-2</v>
      </c>
      <c r="H6" s="5">
        <f t="shared" si="10"/>
        <v>8.5572000000000009E-2</v>
      </c>
      <c r="I6" s="5">
        <f t="shared" si="11"/>
        <v>1.085572</v>
      </c>
      <c r="J6">
        <f t="shared" si="12"/>
        <v>0.92117335377109955</v>
      </c>
      <c r="K6">
        <f t="shared" si="20"/>
        <v>0.78167118136604063</v>
      </c>
      <c r="L6" s="2">
        <v>3</v>
      </c>
      <c r="M6" s="6">
        <v>2.7169999999999998E-3</v>
      </c>
      <c r="O6">
        <f t="shared" si="21"/>
        <v>3197.704109015815</v>
      </c>
      <c r="P6">
        <f t="shared" si="22"/>
        <v>159.88520545079075</v>
      </c>
      <c r="Q6" s="4">
        <f t="shared" si="23"/>
        <v>12.5</v>
      </c>
      <c r="R6">
        <f t="shared" si="0"/>
        <v>1000000</v>
      </c>
      <c r="S6">
        <f t="shared" si="1"/>
        <v>555.20886507711987</v>
      </c>
      <c r="U6">
        <f t="shared" si="13"/>
        <v>2.7169999999999998E-3</v>
      </c>
      <c r="V6">
        <f t="shared" si="14"/>
        <v>0.01</v>
      </c>
      <c r="W6">
        <f t="shared" si="15"/>
        <v>0.97479189646800002</v>
      </c>
      <c r="X6">
        <f t="shared" si="16"/>
        <v>2.6485095827035558E-3</v>
      </c>
      <c r="Y6">
        <f t="shared" si="17"/>
        <v>9.7479189646800003E-3</v>
      </c>
      <c r="Z6">
        <f t="shared" si="18"/>
        <v>0.96239546792061648</v>
      </c>
      <c r="AB6">
        <f t="shared" si="19"/>
        <v>390.31979236518237</v>
      </c>
      <c r="AC6">
        <f t="shared" si="2"/>
        <v>534.33049549956922</v>
      </c>
      <c r="AE6">
        <f t="shared" si="3"/>
        <v>3077.4559422679531</v>
      </c>
      <c r="AF6">
        <f t="shared" si="4"/>
        <v>-153.87279711339767</v>
      </c>
      <c r="AG6">
        <f t="shared" si="4"/>
        <v>-12.029943349007706</v>
      </c>
      <c r="AH6">
        <f t="shared" si="5"/>
        <v>-2648.5095827035557</v>
      </c>
      <c r="AI6">
        <f t="shared" si="6"/>
        <v>263.04361910199214</v>
      </c>
      <c r="AJ6">
        <f t="shared" si="7"/>
        <v>-144.01070313438686</v>
      </c>
      <c r="AK6">
        <f>G6*SUM(AB6, AE6:AF6)</f>
        <v>231.97320562638168</v>
      </c>
      <c r="AL6">
        <f t="shared" si="8"/>
        <v>351.00612159398696</v>
      </c>
      <c r="AN6">
        <f t="shared" si="9"/>
        <v>2405.5586219945326</v>
      </c>
      <c r="AO6">
        <f t="shared" si="9"/>
        <v>-120.27793109972664</v>
      </c>
      <c r="AP6">
        <f t="shared" si="9"/>
        <v>-9.4034600293853963</v>
      </c>
      <c r="AQ6">
        <f t="shared" si="9"/>
        <v>-2070.2636143711675</v>
      </c>
      <c r="AR6">
        <f t="shared" si="9"/>
        <v>205.61361649425299</v>
      </c>
      <c r="AS6">
        <f t="shared" si="9"/>
        <v>-112.56901644841035</v>
      </c>
      <c r="AT6">
        <f t="shared" si="9"/>
        <v>181.32676968724124</v>
      </c>
      <c r="AU6">
        <f t="shared" si="9"/>
        <v>274.3713697330839</v>
      </c>
      <c r="AW6">
        <v>3</v>
      </c>
      <c r="AX6">
        <f>(R6*SUMPRODUCT(K7:$K$23, X7:$X$23)-$AZ$3*SUMPRODUCT(K6:$K$22, W7:$W$23))/Z6</f>
        <v>555.20886507711987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5">
        <f>EconomicRates!C47</f>
        <v>3.5571999999999999E-2</v>
      </c>
      <c r="G7" s="5">
        <f>EconomicRates!D47</f>
        <v>7.0000000000000007E-2</v>
      </c>
      <c r="H7" s="5">
        <f t="shared" si="10"/>
        <v>8.5572000000000009E-2</v>
      </c>
      <c r="I7" s="5">
        <f t="shared" si="11"/>
        <v>1.085572</v>
      </c>
      <c r="J7">
        <f t="shared" si="12"/>
        <v>0.92117335377109955</v>
      </c>
      <c r="K7">
        <f t="shared" si="20"/>
        <v>0.72005466368517301</v>
      </c>
      <c r="L7" s="2">
        <v>4</v>
      </c>
      <c r="M7" s="6">
        <v>2.745E-3</v>
      </c>
      <c r="O7">
        <f t="shared" si="21"/>
        <v>3197.704109015815</v>
      </c>
      <c r="P7">
        <f t="shared" si="22"/>
        <v>159.88520545079075</v>
      </c>
      <c r="Q7" s="4">
        <f t="shared" si="23"/>
        <v>12.5</v>
      </c>
      <c r="R7">
        <f t="shared" si="0"/>
        <v>1000000</v>
      </c>
      <c r="S7">
        <f t="shared" si="1"/>
        <v>679.80077284680169</v>
      </c>
      <c r="U7">
        <f t="shared" si="13"/>
        <v>2.745E-3</v>
      </c>
      <c r="V7">
        <f t="shared" si="14"/>
        <v>0.01</v>
      </c>
      <c r="W7">
        <f t="shared" si="15"/>
        <v>0.96239546792061648</v>
      </c>
      <c r="X7">
        <f t="shared" si="16"/>
        <v>2.6417755594420923E-3</v>
      </c>
      <c r="Y7">
        <f t="shared" si="17"/>
        <v>9.6239546792061658E-3</v>
      </c>
      <c r="Z7">
        <f t="shared" si="18"/>
        <v>0.95012973768196818</v>
      </c>
      <c r="AB7">
        <f t="shared" si="19"/>
        <v>534.33049549956922</v>
      </c>
      <c r="AC7">
        <f t="shared" si="2"/>
        <v>645.89892998093092</v>
      </c>
      <c r="AE7">
        <f t="shared" si="3"/>
        <v>3038.2337662837481</v>
      </c>
      <c r="AF7">
        <f t="shared" si="4"/>
        <v>-151.91168831418742</v>
      </c>
      <c r="AG7">
        <f t="shared" si="4"/>
        <v>-11.876621721024602</v>
      </c>
      <c r="AH7">
        <f t="shared" si="5"/>
        <v>-2641.7755594420923</v>
      </c>
      <c r="AI7">
        <f t="shared" si="6"/>
        <v>232.66989680644383</v>
      </c>
      <c r="AJ7">
        <f t="shared" si="7"/>
        <v>-111.56843448136169</v>
      </c>
      <c r="AK7">
        <f>G7*SUM(AB7, AE7:AF7)</f>
        <v>239.44568014283911</v>
      </c>
      <c r="AL7">
        <f t="shared" si="8"/>
        <v>360.54714246792128</v>
      </c>
      <c r="AN7">
        <f t="shared" si="9"/>
        <v>2187.6943927783809</v>
      </c>
      <c r="AO7">
        <f t="shared" si="9"/>
        <v>-109.38471963891905</v>
      </c>
      <c r="AP7">
        <f t="shared" si="9"/>
        <v>-8.5518168590483903</v>
      </c>
      <c r="AQ7">
        <f t="shared" si="9"/>
        <v>-1902.2228119857855</v>
      </c>
      <c r="AR7">
        <f t="shared" si="9"/>
        <v>167.53504429462782</v>
      </c>
      <c r="AS7">
        <f t="shared" si="9"/>
        <v>-80.335371568358156</v>
      </c>
      <c r="AT7">
        <f t="shared" si="9"/>
        <v>172.41397868611952</v>
      </c>
      <c r="AU7">
        <f t="shared" si="9"/>
        <v>259.61365141238923</v>
      </c>
      <c r="AW7">
        <v>4</v>
      </c>
      <c r="AX7">
        <f>(R7*SUMPRODUCT(K8:$K$23, X8:$X$23)-$AZ$3*SUMPRODUCT(K7:$K$22, W8:$W$23))/Z7</f>
        <v>679.80077284680169</v>
      </c>
    </row>
    <row r="8" spans="1:52" x14ac:dyDescent="0.25">
      <c r="B8" s="2">
        <f>'T.26.04.A'!B8</f>
        <v>100</v>
      </c>
      <c r="C8" s="2">
        <f>'T.26.04.A'!C8</f>
        <v>12.5</v>
      </c>
      <c r="E8">
        <v>2008</v>
      </c>
      <c r="F8" s="5">
        <f>EconomicRates!C48</f>
        <v>3.5571999999999999E-2</v>
      </c>
      <c r="G8" s="5">
        <f>EconomicRates!D48</f>
        <v>7.0000000000000007E-2</v>
      </c>
      <c r="H8" s="5">
        <f t="shared" si="10"/>
        <v>8.5572000000000009E-2</v>
      </c>
      <c r="I8" s="5">
        <f t="shared" si="11"/>
        <v>1.085572</v>
      </c>
      <c r="J8">
        <f t="shared" si="12"/>
        <v>0.92117335377109955</v>
      </c>
      <c r="K8">
        <f t="shared" si="20"/>
        <v>0.66329516944539202</v>
      </c>
      <c r="L8" s="2">
        <v>5</v>
      </c>
      <c r="M8" s="6">
        <v>2.7729999999999999E-3</v>
      </c>
      <c r="O8">
        <f t="shared" si="21"/>
        <v>3197.704109015815</v>
      </c>
      <c r="P8">
        <f t="shared" si="22"/>
        <v>159.88520545079075</v>
      </c>
      <c r="Q8" s="4">
        <f t="shared" si="23"/>
        <v>12.5</v>
      </c>
      <c r="R8">
        <f t="shared" si="0"/>
        <v>1000000</v>
      </c>
      <c r="S8">
        <f t="shared" si="1"/>
        <v>777.95497048284108</v>
      </c>
      <c r="U8">
        <f t="shared" si="13"/>
        <v>2.7729999999999999E-3</v>
      </c>
      <c r="V8">
        <f t="shared" si="14"/>
        <v>0.01</v>
      </c>
      <c r="W8">
        <f t="shared" si="15"/>
        <v>0.95012973768196818</v>
      </c>
      <c r="X8">
        <f t="shared" si="16"/>
        <v>2.6347097625920978E-3</v>
      </c>
      <c r="Y8">
        <f t="shared" si="17"/>
        <v>9.5012973768196819E-3</v>
      </c>
      <c r="Z8">
        <f t="shared" si="18"/>
        <v>0.93799373054255641</v>
      </c>
      <c r="AB8">
        <f t="shared" si="19"/>
        <v>645.89892998093092</v>
      </c>
      <c r="AC8">
        <f t="shared" si="2"/>
        <v>729.71688495732451</v>
      </c>
      <c r="AE8">
        <f t="shared" si="3"/>
        <v>2999.426406387006</v>
      </c>
      <c r="AF8">
        <f t="shared" si="4"/>
        <v>-149.9713203193503</v>
      </c>
      <c r="AG8">
        <f t="shared" si="4"/>
        <v>-11.724921631781955</v>
      </c>
      <c r="AH8">
        <f t="shared" si="5"/>
        <v>-2634.7097625920978</v>
      </c>
      <c r="AI8">
        <f t="shared" si="6"/>
        <v>203.02040184377574</v>
      </c>
      <c r="AJ8">
        <f t="shared" si="7"/>
        <v>-83.817954976393594</v>
      </c>
      <c r="AK8">
        <f t="shared" ref="AK8:AK23" si="24">G8*SUM(AB8:AB8, AE8:AF8)</f>
        <v>244.67478112340106</v>
      </c>
      <c r="AL8">
        <f t="shared" si="8"/>
        <v>363.87722799078324</v>
      </c>
      <c r="AN8">
        <f t="shared" si="9"/>
        <v>1989.5050464634523</v>
      </c>
      <c r="AO8">
        <f t="shared" si="9"/>
        <v>-99.475252323172626</v>
      </c>
      <c r="AP8">
        <f t="shared" si="9"/>
        <v>-7.7770838804867539</v>
      </c>
      <c r="AQ8">
        <f t="shared" si="9"/>
        <v>-1747.5902584179541</v>
      </c>
      <c r="AR8">
        <f t="shared" si="9"/>
        <v>134.66245184183882</v>
      </c>
      <c r="AS8">
        <f t="shared" si="9"/>
        <v>-55.596044648633224</v>
      </c>
      <c r="AT8">
        <f t="shared" si="9"/>
        <v>162.29160040426052</v>
      </c>
      <c r="AU8">
        <f t="shared" si="9"/>
        <v>241.3580075974661</v>
      </c>
      <c r="AW8">
        <v>5</v>
      </c>
      <c r="AX8">
        <f>(R8*SUMPRODUCT(K9:$K$23, X9:$X$23)-$AZ$3*SUMPRODUCT(K8:$K$22, W9:$W$23))/Z8</f>
        <v>777.95497048284108</v>
      </c>
    </row>
    <row r="9" spans="1:52" x14ac:dyDescent="0.25">
      <c r="A9" t="s">
        <v>39</v>
      </c>
      <c r="C9" s="2">
        <f>'T.26.04.A'!C9</f>
        <v>0.05</v>
      </c>
      <c r="E9">
        <v>2009</v>
      </c>
      <c r="F9" s="5">
        <f>EconomicRates!C49</f>
        <v>3.5571999999999999E-2</v>
      </c>
      <c r="G9" s="5">
        <f>EconomicRates!D49</f>
        <v>7.0000000000000007E-2</v>
      </c>
      <c r="H9" s="5">
        <f t="shared" si="10"/>
        <v>8.5572000000000009E-2</v>
      </c>
      <c r="I9" s="5">
        <f t="shared" si="11"/>
        <v>1.085572</v>
      </c>
      <c r="J9">
        <f t="shared" si="12"/>
        <v>0.92117335377109955</v>
      </c>
      <c r="K9">
        <f t="shared" si="20"/>
        <v>0.61100983577818146</v>
      </c>
      <c r="L9" s="2">
        <v>6</v>
      </c>
      <c r="M9" s="6">
        <v>2.8019999999999998E-3</v>
      </c>
      <c r="O9">
        <f t="shared" si="21"/>
        <v>3197.704109015815</v>
      </c>
      <c r="P9">
        <f t="shared" si="22"/>
        <v>159.88520545079075</v>
      </c>
      <c r="Q9" s="4">
        <f t="shared" si="23"/>
        <v>12.5</v>
      </c>
      <c r="R9">
        <f t="shared" si="0"/>
        <v>1000000</v>
      </c>
      <c r="S9">
        <f t="shared" si="1"/>
        <v>852.41175927582833</v>
      </c>
      <c r="U9">
        <f t="shared" si="13"/>
        <v>2.8019999999999998E-3</v>
      </c>
      <c r="V9">
        <f t="shared" si="14"/>
        <v>0.01</v>
      </c>
      <c r="W9">
        <f t="shared" si="15"/>
        <v>0.93799373054255641</v>
      </c>
      <c r="X9">
        <f t="shared" si="16"/>
        <v>2.6282584329802429E-3</v>
      </c>
      <c r="Y9">
        <f t="shared" si="17"/>
        <v>9.3799373054255647E-3</v>
      </c>
      <c r="Z9">
        <f t="shared" si="18"/>
        <v>0.92598553480415069</v>
      </c>
      <c r="AB9">
        <f t="shared" si="19"/>
        <v>729.71688495732451</v>
      </c>
      <c r="AC9">
        <f t="shared" si="2"/>
        <v>789.32095878637483</v>
      </c>
      <c r="AE9">
        <f t="shared" si="3"/>
        <v>2961.0277495324394</v>
      </c>
      <c r="AF9">
        <f t="shared" si="4"/>
        <v>-148.05138747662198</v>
      </c>
      <c r="AG9">
        <f t="shared" si="4"/>
        <v>-11.574819185051883</v>
      </c>
      <c r="AH9">
        <f t="shared" si="5"/>
        <v>-2628.258432980243</v>
      </c>
      <c r="AI9">
        <f t="shared" si="6"/>
        <v>173.14310989052228</v>
      </c>
      <c r="AJ9">
        <f t="shared" si="7"/>
        <v>-59.604073829050321</v>
      </c>
      <c r="AK9">
        <f t="shared" si="24"/>
        <v>247.98852729091996</v>
      </c>
      <c r="AL9">
        <f t="shared" si="8"/>
        <v>361.52756335239189</v>
      </c>
      <c r="AN9">
        <f t="shared" si="9"/>
        <v>1809.2170789764541</v>
      </c>
      <c r="AO9">
        <f t="shared" si="9"/>
        <v>-90.460853948822717</v>
      </c>
      <c r="AP9">
        <f t="shared" si="9"/>
        <v>-7.0723283694206955</v>
      </c>
      <c r="AQ9">
        <f t="shared" si="9"/>
        <v>-1605.8917535178789</v>
      </c>
      <c r="AR9">
        <f t="shared" si="9"/>
        <v>105.79214314033165</v>
      </c>
      <c r="AS9">
        <f t="shared" si="9"/>
        <v>-36.418675361998638</v>
      </c>
      <c r="AT9">
        <f t="shared" si="9"/>
        <v>151.52342933489808</v>
      </c>
      <c r="AU9">
        <f t="shared" si="9"/>
        <v>220.89689711323106</v>
      </c>
      <c r="AW9">
        <v>6</v>
      </c>
      <c r="AX9">
        <f>(R9*SUMPRODUCT(K10:$K$23, X10:$X$23)-$AZ$3*SUMPRODUCT(K9:$K$22, W10:$W$23))/Z9</f>
        <v>852.41175927582833</v>
      </c>
    </row>
    <row r="10" spans="1:52" x14ac:dyDescent="0.25">
      <c r="A10" t="s">
        <v>19</v>
      </c>
      <c r="C10" s="2">
        <f>'T.26.04.A'!C10</f>
        <v>0.01</v>
      </c>
      <c r="E10">
        <v>2010</v>
      </c>
      <c r="F10" s="5">
        <f>EconomicRates!C50</f>
        <v>3.5571999999999999E-2</v>
      </c>
      <c r="G10" s="5">
        <f>EconomicRates!D50</f>
        <v>7.0000000000000007E-2</v>
      </c>
      <c r="H10" s="5">
        <f t="shared" si="10"/>
        <v>8.5572000000000009E-2</v>
      </c>
      <c r="I10" s="5">
        <f t="shared" si="11"/>
        <v>1.085572</v>
      </c>
      <c r="J10">
        <f t="shared" si="12"/>
        <v>0.92117335377109955</v>
      </c>
      <c r="K10">
        <f t="shared" si="20"/>
        <v>0.5628459796109162</v>
      </c>
      <c r="L10" s="2">
        <v>7</v>
      </c>
      <c r="M10" s="6">
        <v>2.8370000000000001E-3</v>
      </c>
      <c r="O10">
        <f t="shared" si="21"/>
        <v>3197.704109015815</v>
      </c>
      <c r="P10">
        <f t="shared" si="22"/>
        <v>159.88520545079075</v>
      </c>
      <c r="Q10" s="4">
        <f t="shared" si="23"/>
        <v>12.5</v>
      </c>
      <c r="R10">
        <f t="shared" si="0"/>
        <v>1000000</v>
      </c>
      <c r="S10">
        <f t="shared" si="1"/>
        <v>902.83710613810467</v>
      </c>
      <c r="U10">
        <f t="shared" si="13"/>
        <v>2.8370000000000001E-3</v>
      </c>
      <c r="V10">
        <f t="shared" si="14"/>
        <v>0.01</v>
      </c>
      <c r="W10">
        <f t="shared" si="15"/>
        <v>0.92598553480415069</v>
      </c>
      <c r="X10">
        <f t="shared" si="16"/>
        <v>2.6270209622393757E-3</v>
      </c>
      <c r="Y10">
        <f t="shared" si="17"/>
        <v>9.2598553480415079E-3</v>
      </c>
      <c r="Z10">
        <f t="shared" si="18"/>
        <v>0.91409865849386984</v>
      </c>
      <c r="AB10">
        <f t="shared" si="19"/>
        <v>789.32095878637483</v>
      </c>
      <c r="AC10">
        <f t="shared" si="2"/>
        <v>825.28218755932903</v>
      </c>
      <c r="AE10">
        <f t="shared" si="3"/>
        <v>2923.0170363116918</v>
      </c>
      <c r="AF10">
        <f t="shared" si="4"/>
        <v>-146.15085181558459</v>
      </c>
      <c r="AG10">
        <f t="shared" si="4"/>
        <v>-11.426233231173374</v>
      </c>
      <c r="AH10">
        <f t="shared" si="5"/>
        <v>-2627.0209622393759</v>
      </c>
      <c r="AI10">
        <f t="shared" si="6"/>
        <v>138.41898902555795</v>
      </c>
      <c r="AJ10">
        <f t="shared" si="7"/>
        <v>-35.9612287729542</v>
      </c>
      <c r="AK10">
        <f t="shared" si="24"/>
        <v>249.63310002977374</v>
      </c>
      <c r="AL10">
        <f t="shared" si="8"/>
        <v>352.09086028237749</v>
      </c>
      <c r="AN10">
        <f t="shared" si="9"/>
        <v>1645.2083872222511</v>
      </c>
      <c r="AO10">
        <f t="shared" si="9"/>
        <v>-82.260419361112554</v>
      </c>
      <c r="AP10">
        <f t="shared" si="9"/>
        <v>-6.4312094362625816</v>
      </c>
      <c r="AQ10">
        <f t="shared" si="9"/>
        <v>-1478.6081869500333</v>
      </c>
      <c r="AR10">
        <f t="shared" si="9"/>
        <v>77.908571474842816</v>
      </c>
      <c r="AS10">
        <f t="shared" si="9"/>
        <v>-20.240633036725672</v>
      </c>
      <c r="AT10">
        <f t="shared" si="9"/>
        <v>140.50498672956783</v>
      </c>
      <c r="AU10">
        <f t="shared" si="9"/>
        <v>198.17292516768498</v>
      </c>
      <c r="AW10">
        <v>7</v>
      </c>
      <c r="AX10">
        <f>(R10*SUMPRODUCT(K11:$K$23, X11:$X$23)-$AZ$3*SUMPRODUCT(K10:$K$22, W11:$W$23))/Z10</f>
        <v>902.83710613810467</v>
      </c>
    </row>
    <row r="11" spans="1:52" x14ac:dyDescent="0.25">
      <c r="A11" t="s">
        <v>33</v>
      </c>
      <c r="C11" s="7">
        <f>AU25</f>
        <v>1.8474111129762605E-13</v>
      </c>
      <c r="E11">
        <v>2011</v>
      </c>
      <c r="F11" s="5">
        <f>EconomicRates!C51</f>
        <v>3.5571999999999999E-2</v>
      </c>
      <c r="G11" s="5">
        <f>EconomicRates!D51</f>
        <v>7.0000000000000007E-2</v>
      </c>
      <c r="H11" s="5">
        <f t="shared" si="10"/>
        <v>8.5572000000000009E-2</v>
      </c>
      <c r="I11" s="5">
        <f t="shared" si="11"/>
        <v>1.085572</v>
      </c>
      <c r="J11">
        <f t="shared" si="12"/>
        <v>0.92117335377109955</v>
      </c>
      <c r="K11">
        <f t="shared" si="20"/>
        <v>0.51847871869476758</v>
      </c>
      <c r="L11" s="2">
        <v>8</v>
      </c>
      <c r="M11" s="6">
        <v>2.8709999999999999E-3</v>
      </c>
      <c r="O11">
        <f t="shared" si="21"/>
        <v>3197.704109015815</v>
      </c>
      <c r="P11">
        <f t="shared" si="22"/>
        <v>159.88520545079075</v>
      </c>
      <c r="Q11" s="4">
        <f t="shared" si="23"/>
        <v>12.5</v>
      </c>
      <c r="R11">
        <f t="shared" si="0"/>
        <v>1000000</v>
      </c>
      <c r="S11">
        <f t="shared" si="1"/>
        <v>932.99171071674937</v>
      </c>
      <c r="U11">
        <f t="shared" si="13"/>
        <v>2.8709999999999999E-3</v>
      </c>
      <c r="V11">
        <f t="shared" si="14"/>
        <v>0.01</v>
      </c>
      <c r="W11">
        <f t="shared" si="15"/>
        <v>0.91409865849386984</v>
      </c>
      <c r="X11">
        <f t="shared" si="16"/>
        <v>2.6243772485359E-3</v>
      </c>
      <c r="Y11">
        <f t="shared" si="17"/>
        <v>9.1409865849386984E-3</v>
      </c>
      <c r="Z11">
        <f t="shared" si="18"/>
        <v>0.90233329466039525</v>
      </c>
      <c r="AB11">
        <f t="shared" si="19"/>
        <v>825.28218755932903</v>
      </c>
      <c r="AC11">
        <f t="shared" si="2"/>
        <v>841.86948422188289</v>
      </c>
      <c r="AE11">
        <f t="shared" si="3"/>
        <v>2885.3948840373241</v>
      </c>
      <c r="AF11">
        <f t="shared" si="4"/>
        <v>-144.26974420186619</v>
      </c>
      <c r="AG11">
        <f t="shared" si="4"/>
        <v>-11.27916618325494</v>
      </c>
      <c r="AH11">
        <f t="shared" si="5"/>
        <v>-2624.3772485359</v>
      </c>
      <c r="AI11">
        <f t="shared" si="6"/>
        <v>105.46872511630318</v>
      </c>
      <c r="AJ11">
        <f t="shared" si="7"/>
        <v>-16.587296662553854</v>
      </c>
      <c r="AK11">
        <f t="shared" si="24"/>
        <v>249.64851291763512</v>
      </c>
      <c r="AL11">
        <f t="shared" si="8"/>
        <v>338.52994137138444</v>
      </c>
      <c r="AN11">
        <f t="shared" si="9"/>
        <v>1496.0158424041092</v>
      </c>
      <c r="AO11">
        <f t="shared" si="9"/>
        <v>-74.800792120205458</v>
      </c>
      <c r="AP11">
        <f t="shared" si="9"/>
        <v>-5.8480076306393736</v>
      </c>
      <c r="AQ11">
        <f t="shared" si="9"/>
        <v>-1360.683753192593</v>
      </c>
      <c r="AR11">
        <f t="shared" si="9"/>
        <v>54.683289460671524</v>
      </c>
      <c r="AS11">
        <f t="shared" si="9"/>
        <v>-8.6001603202109163</v>
      </c>
      <c r="AT11">
        <f t="shared" si="9"/>
        <v>129.4374411015896</v>
      </c>
      <c r="AU11">
        <f t="shared" si="9"/>
        <v>175.52057024205018</v>
      </c>
      <c r="AW11">
        <v>8</v>
      </c>
      <c r="AX11">
        <f>(R11*SUMPRODUCT(K12:$K$23, X12:$X$23)-$AZ$3*SUMPRODUCT(K11:$K$22, W12:$W$23))/Z11</f>
        <v>932.99171071674937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f>EconomicRates!C52</f>
        <v>3.5571999999999999E-2</v>
      </c>
      <c r="G12" s="5">
        <f>EconomicRates!D52</f>
        <v>7.0000000000000007E-2</v>
      </c>
      <c r="H12" s="5">
        <f t="shared" si="10"/>
        <v>8.5572000000000009E-2</v>
      </c>
      <c r="I12" s="5">
        <f t="shared" si="11"/>
        <v>1.085572</v>
      </c>
      <c r="J12">
        <f t="shared" si="12"/>
        <v>0.92117335377109955</v>
      </c>
      <c r="K12">
        <f t="shared" si="20"/>
        <v>0.47760878015900154</v>
      </c>
      <c r="L12" s="2">
        <v>9</v>
      </c>
      <c r="M12" s="6">
        <v>2.9099999999999998E-3</v>
      </c>
      <c r="O12">
        <f t="shared" si="21"/>
        <v>3197.704109015815</v>
      </c>
      <c r="P12">
        <f t="shared" si="22"/>
        <v>159.88520545079075</v>
      </c>
      <c r="Q12" s="4">
        <f t="shared" si="23"/>
        <v>12.5</v>
      </c>
      <c r="R12">
        <f t="shared" si="0"/>
        <v>1000000</v>
      </c>
      <c r="S12">
        <f t="shared" si="1"/>
        <v>943.25810499203624</v>
      </c>
      <c r="U12">
        <f t="shared" si="13"/>
        <v>2.9099999999999998E-3</v>
      </c>
      <c r="V12">
        <f t="shared" si="14"/>
        <v>0.01</v>
      </c>
      <c r="W12">
        <f t="shared" si="15"/>
        <v>0.90233329466039525</v>
      </c>
      <c r="X12">
        <f t="shared" si="16"/>
        <v>2.6257898874617498E-3</v>
      </c>
      <c r="Y12">
        <f t="shared" si="17"/>
        <v>9.0233329466039534E-3</v>
      </c>
      <c r="Z12">
        <f t="shared" si="18"/>
        <v>0.89068417182632953</v>
      </c>
      <c r="AB12">
        <f t="shared" si="19"/>
        <v>841.86948422188289</v>
      </c>
      <c r="AC12">
        <f t="shared" si="2"/>
        <v>840.14506406330474</v>
      </c>
      <c r="AE12">
        <f t="shared" si="3"/>
        <v>2848.1444360844021</v>
      </c>
      <c r="AF12">
        <f t="shared" si="4"/>
        <v>-142.40722180422011</v>
      </c>
      <c r="AG12">
        <f t="shared" si="4"/>
        <v>-11.13355214782912</v>
      </c>
      <c r="AH12">
        <f t="shared" si="5"/>
        <v>-2625.7898874617499</v>
      </c>
      <c r="AI12">
        <f t="shared" si="6"/>
        <v>68.813774670602925</v>
      </c>
      <c r="AJ12">
        <f t="shared" si="7"/>
        <v>1.7244201585781411</v>
      </c>
      <c r="AK12">
        <f t="shared" si="24"/>
        <v>248.33246889514456</v>
      </c>
      <c r="AL12">
        <f t="shared" si="8"/>
        <v>318.8706637243256</v>
      </c>
      <c r="AN12">
        <f t="shared" si="9"/>
        <v>1360.2987898349186</v>
      </c>
      <c r="AO12">
        <f t="shared" si="9"/>
        <v>-68.014939491745935</v>
      </c>
      <c r="AP12">
        <f t="shared" si="9"/>
        <v>-5.317482260161297</v>
      </c>
      <c r="AQ12">
        <f t="shared" si="9"/>
        <v>-1254.1003051044484</v>
      </c>
      <c r="AR12">
        <f t="shared" si="9"/>
        <v>32.866062978563065</v>
      </c>
      <c r="AS12">
        <f t="shared" si="9"/>
        <v>0.82359820842009801</v>
      </c>
      <c r="AT12">
        <f t="shared" si="9"/>
        <v>118.60576754288319</v>
      </c>
      <c r="AU12">
        <f t="shared" si="9"/>
        <v>152.29542872986633</v>
      </c>
      <c r="AW12">
        <v>9</v>
      </c>
      <c r="AX12">
        <f>(R12*SUMPRODUCT(K13:$K$23, X13:$X$23)-$AZ$3*SUMPRODUCT(K12:$K$22, W13:$W$23))/Z12</f>
        <v>943.25810499203624</v>
      </c>
    </row>
    <row r="13" spans="1:52" x14ac:dyDescent="0.25">
      <c r="E13">
        <v>2013</v>
      </c>
      <c r="F13" s="5">
        <f>EconomicRates!C53</f>
        <v>3.5571999999999999E-2</v>
      </c>
      <c r="G13" s="5">
        <f>EconomicRates!D53</f>
        <v>7.0000000000000007E-2</v>
      </c>
      <c r="H13" s="5">
        <f t="shared" si="10"/>
        <v>8.5572000000000009E-2</v>
      </c>
      <c r="I13" s="5">
        <f t="shared" si="11"/>
        <v>1.085572</v>
      </c>
      <c r="J13">
        <f t="shared" si="12"/>
        <v>0.92117335377109955</v>
      </c>
      <c r="K13">
        <f t="shared" si="20"/>
        <v>0.43996048180959124</v>
      </c>
      <c r="L13" s="2">
        <v>10</v>
      </c>
      <c r="M13" s="6">
        <v>2.9520000000000002E-3</v>
      </c>
      <c r="O13">
        <f t="shared" si="21"/>
        <v>3197.704109015815</v>
      </c>
      <c r="P13">
        <f t="shared" si="22"/>
        <v>159.88520545079075</v>
      </c>
      <c r="Q13" s="4">
        <f t="shared" si="23"/>
        <v>12.5</v>
      </c>
      <c r="R13">
        <f t="shared" si="0"/>
        <v>1000000</v>
      </c>
      <c r="S13">
        <f t="shared" si="1"/>
        <v>935.13115873392667</v>
      </c>
      <c r="U13">
        <f t="shared" si="13"/>
        <v>2.9520000000000002E-3</v>
      </c>
      <c r="V13">
        <f t="shared" si="14"/>
        <v>0.01</v>
      </c>
      <c r="W13">
        <f t="shared" si="15"/>
        <v>0.89068417182632953</v>
      </c>
      <c r="X13">
        <f t="shared" si="16"/>
        <v>2.6292996752313252E-3</v>
      </c>
      <c r="Y13">
        <f t="shared" si="17"/>
        <v>8.9068417182632947E-3</v>
      </c>
      <c r="Z13">
        <f t="shared" si="18"/>
        <v>0.87914803043283496</v>
      </c>
      <c r="AB13">
        <f t="shared" si="19"/>
        <v>840.14506406330474</v>
      </c>
      <c r="AC13">
        <f t="shared" si="2"/>
        <v>822.11871639730634</v>
      </c>
      <c r="AE13">
        <f t="shared" si="3"/>
        <v>2811.2552693482371</v>
      </c>
      <c r="AF13">
        <f t="shared" si="4"/>
        <v>-140.56276346741186</v>
      </c>
      <c r="AG13">
        <f t="shared" si="4"/>
        <v>-10.989350380410437</v>
      </c>
      <c r="AH13">
        <f t="shared" si="5"/>
        <v>-2629.2996752313252</v>
      </c>
      <c r="AI13">
        <f t="shared" si="6"/>
        <v>30.403480269089414</v>
      </c>
      <c r="AJ13">
        <f t="shared" si="7"/>
        <v>18.026347665998401</v>
      </c>
      <c r="AK13">
        <f t="shared" si="24"/>
        <v>245.7586298960891</v>
      </c>
      <c r="AL13">
        <f t="shared" si="8"/>
        <v>294.18845783117695</v>
      </c>
      <c r="AN13">
        <f t="shared" si="9"/>
        <v>1236.8412227922026</v>
      </c>
      <c r="AO13">
        <f t="shared" si="9"/>
        <v>-61.842061139610131</v>
      </c>
      <c r="AP13">
        <f t="shared" si="9"/>
        <v>-4.834879888139791</v>
      </c>
      <c r="AQ13">
        <f t="shared" si="9"/>
        <v>-1156.7879519365756</v>
      </c>
      <c r="AR13">
        <f t="shared" si="9"/>
        <v>13.37632982787698</v>
      </c>
      <c r="AS13">
        <f t="shared" si="9"/>
        <v>7.9308806043998565</v>
      </c>
      <c r="AT13">
        <f t="shared" si="9"/>
        <v>108.12408521794838</v>
      </c>
      <c r="AU13">
        <f t="shared" si="9"/>
        <v>129.43129565022522</v>
      </c>
      <c r="AW13">
        <v>10</v>
      </c>
      <c r="AX13">
        <f>(R13*SUMPRODUCT(K14:$K$23, X14:$X$23)-$AZ$3*SUMPRODUCT(K13:$K$22, W14:$W$23))/Z13</f>
        <v>935.13115873392667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10"/>
        <v>8.5572000000000009E-2</v>
      </c>
      <c r="I14" s="5">
        <f t="shared" si="11"/>
        <v>1.085572</v>
      </c>
      <c r="J14">
        <f t="shared" si="12"/>
        <v>0.92117335377109955</v>
      </c>
      <c r="K14">
        <f t="shared" si="20"/>
        <v>0.40527987255529002</v>
      </c>
      <c r="L14" s="2">
        <v>11</v>
      </c>
      <c r="M14" s="6">
        <v>2.9979999999999998E-3</v>
      </c>
      <c r="O14">
        <f t="shared" si="21"/>
        <v>3197.704109015815</v>
      </c>
      <c r="P14">
        <f t="shared" si="22"/>
        <v>159.88520545079075</v>
      </c>
      <c r="Q14" s="4">
        <f t="shared" si="23"/>
        <v>12.5</v>
      </c>
      <c r="R14">
        <f t="shared" si="0"/>
        <v>1000000</v>
      </c>
      <c r="S14">
        <f t="shared" si="1"/>
        <v>909.66874792672104</v>
      </c>
      <c r="U14">
        <f t="shared" si="13"/>
        <v>2.9979999999999998E-3</v>
      </c>
      <c r="V14">
        <f t="shared" si="14"/>
        <v>0.01</v>
      </c>
      <c r="W14">
        <f t="shared" si="15"/>
        <v>0.87914803043283496</v>
      </c>
      <c r="X14">
        <f t="shared" si="16"/>
        <v>2.6356857952376392E-3</v>
      </c>
      <c r="Y14">
        <f t="shared" si="17"/>
        <v>8.7914803043283498E-3</v>
      </c>
      <c r="Z14">
        <f t="shared" si="18"/>
        <v>0.867720864333269</v>
      </c>
      <c r="AB14">
        <f t="shared" si="19"/>
        <v>822.11871639730634</v>
      </c>
      <c r="AC14">
        <f t="shared" si="2"/>
        <v>789.33855220793703</v>
      </c>
      <c r="AE14">
        <f t="shared" si="3"/>
        <v>2774.7145733572488</v>
      </c>
      <c r="AF14">
        <f t="shared" si="4"/>
        <v>-138.73572866786245</v>
      </c>
      <c r="AG14">
        <f t="shared" si="4"/>
        <v>-10.846510804165863</v>
      </c>
      <c r="AH14">
        <f t="shared" si="5"/>
        <v>-2635.685795237639</v>
      </c>
      <c r="AI14">
        <f t="shared" si="6"/>
        <v>-10.553461352418708</v>
      </c>
      <c r="AJ14">
        <f t="shared" si="7"/>
        <v>32.780164189369316</v>
      </c>
      <c r="AK14">
        <f t="shared" si="24"/>
        <v>242.06682927606852</v>
      </c>
      <c r="AL14">
        <f t="shared" si="8"/>
        <v>264.29353211301913</v>
      </c>
      <c r="AN14">
        <f t="shared" si="9"/>
        <v>1124.5359686675317</v>
      </c>
      <c r="AO14">
        <f t="shared" si="9"/>
        <v>-56.226798433376587</v>
      </c>
      <c r="AP14">
        <f t="shared" si="9"/>
        <v>-4.3958725163819174</v>
      </c>
      <c r="AQ14">
        <f t="shared" si="9"/>
        <v>-1068.1904031896986</v>
      </c>
      <c r="AR14">
        <f t="shared" si="9"/>
        <v>-4.2771054719254327</v>
      </c>
      <c r="AS14">
        <f t="shared" si="9"/>
        <v>13.285140765009078</v>
      </c>
      <c r="AT14">
        <f t="shared" si="9"/>
        <v>98.104813718868201</v>
      </c>
      <c r="AU14">
        <f t="shared" si="9"/>
        <v>107.11284901195184</v>
      </c>
      <c r="AW14">
        <v>11</v>
      </c>
      <c r="AX14">
        <f>(R14*SUMPRODUCT(K15:$K$23, X15:$X$23)-$AZ$3*SUMPRODUCT(K14:$K$22, W15:$W$23))/Z14</f>
        <v>909.66874792672104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10"/>
        <v>8.5572000000000009E-2</v>
      </c>
      <c r="I15" s="5">
        <f t="shared" si="11"/>
        <v>1.085572</v>
      </c>
      <c r="J15">
        <f t="shared" si="12"/>
        <v>0.92117335377109955</v>
      </c>
      <c r="K15">
        <f t="shared" si="20"/>
        <v>0.37333301941768032</v>
      </c>
      <c r="L15" s="2">
        <v>12</v>
      </c>
      <c r="M15" s="6">
        <v>3.0469999999999998E-3</v>
      </c>
      <c r="O15">
        <f t="shared" si="21"/>
        <v>3197.704109015815</v>
      </c>
      <c r="P15">
        <f t="shared" si="22"/>
        <v>159.88520545079075</v>
      </c>
      <c r="Q15" s="4">
        <f t="shared" si="23"/>
        <v>12.5</v>
      </c>
      <c r="R15">
        <f t="shared" si="0"/>
        <v>1000000</v>
      </c>
      <c r="S15">
        <f t="shared" si="1"/>
        <v>868.35776130633906</v>
      </c>
      <c r="U15">
        <f t="shared" si="13"/>
        <v>3.0469999999999998E-3</v>
      </c>
      <c r="V15">
        <f t="shared" si="14"/>
        <v>0.01</v>
      </c>
      <c r="W15">
        <f t="shared" si="15"/>
        <v>0.867720864333269</v>
      </c>
      <c r="X15">
        <f t="shared" si="16"/>
        <v>2.6439454736234703E-3</v>
      </c>
      <c r="Y15">
        <f t="shared" si="17"/>
        <v>8.6772086433326897E-3</v>
      </c>
      <c r="Z15">
        <f t="shared" si="18"/>
        <v>0.85639971021631289</v>
      </c>
      <c r="AB15">
        <f t="shared" si="19"/>
        <v>789.33855220793703</v>
      </c>
      <c r="AC15">
        <f t="shared" si="2"/>
        <v>743.66133514683497</v>
      </c>
      <c r="AE15">
        <f t="shared" si="3"/>
        <v>2738.5128723186572</v>
      </c>
      <c r="AF15">
        <f t="shared" si="4"/>
        <v>-136.92564361593284</v>
      </c>
      <c r="AG15">
        <f t="shared" si="4"/>
        <v>-10.70499637770391</v>
      </c>
      <c r="AH15">
        <f t="shared" si="5"/>
        <v>-2643.9454736234702</v>
      </c>
      <c r="AI15">
        <f t="shared" si="6"/>
        <v>-53.063241298450066</v>
      </c>
      <c r="AJ15">
        <f t="shared" si="7"/>
        <v>45.677217061102056</v>
      </c>
      <c r="AK15">
        <f t="shared" si="24"/>
        <v>237.3648046637463</v>
      </c>
      <c r="AL15">
        <f t="shared" si="8"/>
        <v>229.97878042639829</v>
      </c>
      <c r="AN15">
        <f t="shared" si="9"/>
        <v>1022.3772793369087</v>
      </c>
      <c r="AO15">
        <f t="shared" si="9"/>
        <v>-51.118863966845431</v>
      </c>
      <c r="AP15">
        <f t="shared" si="9"/>
        <v>-3.9965286205435313</v>
      </c>
      <c r="AQ15">
        <f t="shared" si="9"/>
        <v>-987.07214684355904</v>
      </c>
      <c r="AR15">
        <f t="shared" si="9"/>
        <v>-19.810260094039315</v>
      </c>
      <c r="AS15">
        <f t="shared" si="9"/>
        <v>17.052813364018014</v>
      </c>
      <c r="AT15">
        <f t="shared" si="9"/>
        <v>88.61611922860429</v>
      </c>
      <c r="AU15">
        <f t="shared" si="9"/>
        <v>85.85867249858299</v>
      </c>
      <c r="AW15">
        <v>12</v>
      </c>
      <c r="AX15">
        <f>(R15*SUMPRODUCT(K16:$K$23, X16:$X$23)-$AZ$3*SUMPRODUCT(K15:$K$22, W16:$W$23))/Z15</f>
        <v>868.35776130633906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10"/>
        <v>8.5572000000000009E-2</v>
      </c>
      <c r="I16" s="5">
        <f t="shared" si="11"/>
        <v>1.085572</v>
      </c>
      <c r="J16">
        <f t="shared" si="12"/>
        <v>0.92117335377109955</v>
      </c>
      <c r="K16">
        <f t="shared" si="20"/>
        <v>0.34390442957047562</v>
      </c>
      <c r="L16" s="2">
        <v>13</v>
      </c>
      <c r="M16" s="6">
        <v>3.104E-3</v>
      </c>
      <c r="O16">
        <f t="shared" si="21"/>
        <v>3197.704109015815</v>
      </c>
      <c r="P16">
        <f t="shared" si="22"/>
        <v>159.88520545079075</v>
      </c>
      <c r="Q16" s="4">
        <f t="shared" si="23"/>
        <v>12.5</v>
      </c>
      <c r="R16">
        <f t="shared" si="0"/>
        <v>1000000</v>
      </c>
      <c r="S16">
        <f t="shared" si="1"/>
        <v>810.89013294647134</v>
      </c>
      <c r="U16">
        <f t="shared" si="13"/>
        <v>3.104E-3</v>
      </c>
      <c r="V16">
        <f t="shared" si="14"/>
        <v>0.01</v>
      </c>
      <c r="W16">
        <f t="shared" si="15"/>
        <v>0.85639971021631289</v>
      </c>
      <c r="X16">
        <f t="shared" si="16"/>
        <v>2.6582647005114353E-3</v>
      </c>
      <c r="Y16">
        <f t="shared" si="17"/>
        <v>8.5639971021631289E-3</v>
      </c>
      <c r="Z16">
        <f t="shared" si="18"/>
        <v>0.84517744841363829</v>
      </c>
      <c r="AB16">
        <f t="shared" si="19"/>
        <v>743.66133514683497</v>
      </c>
      <c r="AC16">
        <f t="shared" si="2"/>
        <v>685.34605350749462</v>
      </c>
      <c r="AE16">
        <f t="shared" si="3"/>
        <v>2702.6273996397931</v>
      </c>
      <c r="AF16">
        <f t="shared" si="4"/>
        <v>-135.13136998198965</v>
      </c>
      <c r="AG16">
        <f t="shared" si="4"/>
        <v>-10.564718105170478</v>
      </c>
      <c r="AH16">
        <f t="shared" si="5"/>
        <v>-2658.2647005114354</v>
      </c>
      <c r="AI16">
        <f t="shared" si="6"/>
        <v>-101.33338895880252</v>
      </c>
      <c r="AJ16">
        <f t="shared" si="7"/>
        <v>58.315281639340355</v>
      </c>
      <c r="AK16">
        <f t="shared" si="24"/>
        <v>231.7810155363247</v>
      </c>
      <c r="AL16">
        <f t="shared" si="8"/>
        <v>188.76290821686254</v>
      </c>
      <c r="AN16">
        <f t="shared" si="9"/>
        <v>929.44553421466094</v>
      </c>
      <c r="AO16">
        <f t="shared" si="9"/>
        <v>-46.472276710733041</v>
      </c>
      <c r="AP16">
        <f t="shared" si="9"/>
        <v>-3.6332533535315292</v>
      </c>
      <c r="AQ16">
        <f t="shared" si="9"/>
        <v>-914.18900547671637</v>
      </c>
      <c r="AR16">
        <f t="shared" si="9"/>
        <v>-34.849001326320113</v>
      </c>
      <c r="AS16">
        <f t="shared" si="9"/>
        <v>20.054883667418977</v>
      </c>
      <c r="AT16">
        <f t="shared" si="9"/>
        <v>79.710517933285288</v>
      </c>
      <c r="AU16">
        <f t="shared" si="9"/>
        <v>64.916400274384159</v>
      </c>
      <c r="AW16">
        <v>13</v>
      </c>
      <c r="AX16">
        <f>(R16*SUMPRODUCT(K17:$K$23, X17:$X$23)-$AZ$3*SUMPRODUCT(K16:$K$22, W17:$W$23))/Z16</f>
        <v>810.89013294647134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10"/>
        <v>8.5572000000000009E-2</v>
      </c>
      <c r="I17" s="5">
        <f t="shared" si="11"/>
        <v>1.085572</v>
      </c>
      <c r="J17">
        <f t="shared" si="12"/>
        <v>0.92117335377109955</v>
      </c>
      <c r="K17">
        <f t="shared" si="20"/>
        <v>0.31679559676417191</v>
      </c>
      <c r="L17" s="2">
        <v>14</v>
      </c>
      <c r="M17" s="6">
        <v>3.1700000000000001E-3</v>
      </c>
      <c r="O17">
        <f t="shared" si="21"/>
        <v>3197.704109015815</v>
      </c>
      <c r="P17">
        <f t="shared" si="22"/>
        <v>159.88520545079075</v>
      </c>
      <c r="Q17" s="4">
        <f t="shared" si="23"/>
        <v>12.5</v>
      </c>
      <c r="R17">
        <f t="shared" si="0"/>
        <v>1000000</v>
      </c>
      <c r="S17">
        <f t="shared" si="1"/>
        <v>736.9614581109837</v>
      </c>
      <c r="U17">
        <f t="shared" si="13"/>
        <v>3.1700000000000001E-3</v>
      </c>
      <c r="V17">
        <f t="shared" si="14"/>
        <v>0.01</v>
      </c>
      <c r="W17">
        <f t="shared" si="15"/>
        <v>0.84517744841363829</v>
      </c>
      <c r="X17">
        <f t="shared" si="16"/>
        <v>2.6792125114712332E-3</v>
      </c>
      <c r="Y17">
        <f t="shared" si="17"/>
        <v>8.4517744841363825E-3</v>
      </c>
      <c r="Z17">
        <f t="shared" si="18"/>
        <v>0.83404646141803074</v>
      </c>
      <c r="AB17">
        <f t="shared" si="19"/>
        <v>685.34605350749462</v>
      </c>
      <c r="AC17">
        <f t="shared" si="2"/>
        <v>614.66009633893827</v>
      </c>
      <c r="AE17">
        <f t="shared" si="3"/>
        <v>2667.0337967865371</v>
      </c>
      <c r="AF17">
        <f t="shared" si="4"/>
        <v>-133.35168983932687</v>
      </c>
      <c r="AG17">
        <f t="shared" si="4"/>
        <v>-10.425580767725384</v>
      </c>
      <c r="AH17">
        <f t="shared" si="5"/>
        <v>-2679.212511471233</v>
      </c>
      <c r="AI17">
        <f t="shared" si="6"/>
        <v>-155.95598529174822</v>
      </c>
      <c r="AJ17">
        <f t="shared" si="7"/>
        <v>70.685957168556342</v>
      </c>
      <c r="AK17">
        <f t="shared" si="24"/>
        <v>225.33197123182936</v>
      </c>
      <c r="AL17">
        <f t="shared" si="8"/>
        <v>140.06194310863748</v>
      </c>
      <c r="AN17">
        <f t="shared" si="9"/>
        <v>844.90456324320621</v>
      </c>
      <c r="AO17">
        <f t="shared" si="9"/>
        <v>-42.245228162160316</v>
      </c>
      <c r="AP17">
        <f t="shared" si="9"/>
        <v>-3.3027780809246363</v>
      </c>
      <c r="AQ17">
        <f t="shared" si="9"/>
        <v>-848.76272642956508</v>
      </c>
      <c r="AR17">
        <f t="shared" si="9"/>
        <v>-49.406169429443793</v>
      </c>
      <c r="AS17">
        <f t="shared" si="9"/>
        <v>22.3929999840595</v>
      </c>
      <c r="AT17">
        <f t="shared" si="9"/>
        <v>71.384176296434603</v>
      </c>
      <c r="AU17">
        <f t="shared" si="9"/>
        <v>44.371006851050304</v>
      </c>
      <c r="AW17">
        <v>14</v>
      </c>
      <c r="AX17">
        <f>(R17*SUMPRODUCT(K18:$K$23, X18:$X$23)-$AZ$3*SUMPRODUCT(K17:$K$22, W18:$W$23))/Z17</f>
        <v>736.9614581109837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10"/>
        <v>8.5572000000000009E-2</v>
      </c>
      <c r="I18" s="5">
        <f t="shared" si="11"/>
        <v>1.085572</v>
      </c>
      <c r="J18">
        <f t="shared" si="12"/>
        <v>0.92117335377109955</v>
      </c>
      <c r="K18">
        <f t="shared" si="20"/>
        <v>0.29182366233116913</v>
      </c>
      <c r="L18" s="2">
        <v>15</v>
      </c>
      <c r="M18" s="6">
        <v>3.2390000000000001E-3</v>
      </c>
      <c r="O18">
        <f t="shared" si="21"/>
        <v>3197.704109015815</v>
      </c>
      <c r="P18">
        <f t="shared" si="22"/>
        <v>159.88520545079075</v>
      </c>
      <c r="Q18" s="4">
        <f t="shared" si="23"/>
        <v>12.5</v>
      </c>
      <c r="R18">
        <f t="shared" si="0"/>
        <v>1000000</v>
      </c>
      <c r="S18">
        <f t="shared" si="1"/>
        <v>648.36752966993322</v>
      </c>
      <c r="U18">
        <f t="shared" si="13"/>
        <v>3.2390000000000001E-3</v>
      </c>
      <c r="V18">
        <f t="shared" si="14"/>
        <v>0.01</v>
      </c>
      <c r="W18">
        <f t="shared" si="15"/>
        <v>0.83404646141803074</v>
      </c>
      <c r="X18">
        <f t="shared" si="16"/>
        <v>2.7014764885330018E-3</v>
      </c>
      <c r="Y18">
        <f t="shared" si="17"/>
        <v>8.3404646141803079E-3</v>
      </c>
      <c r="Z18">
        <f t="shared" si="18"/>
        <v>0.82300452031531746</v>
      </c>
      <c r="AB18">
        <f t="shared" si="19"/>
        <v>614.66009633893827</v>
      </c>
      <c r="AC18">
        <f t="shared" si="2"/>
        <v>533.6094077440307</v>
      </c>
      <c r="AE18">
        <f t="shared" si="3"/>
        <v>2631.7249363508804</v>
      </c>
      <c r="AF18">
        <f t="shared" si="4"/>
        <v>-131.58624681754401</v>
      </c>
      <c r="AG18">
        <f t="shared" si="4"/>
        <v>-10.287556503941468</v>
      </c>
      <c r="AH18">
        <f t="shared" si="5"/>
        <v>-2701.4764885330019</v>
      </c>
      <c r="AI18">
        <f t="shared" si="6"/>
        <v>-211.62535550360735</v>
      </c>
      <c r="AJ18">
        <f t="shared" si="7"/>
        <v>81.050688594907569</v>
      </c>
      <c r="AK18">
        <f t="shared" si="24"/>
        <v>218.03591501105925</v>
      </c>
      <c r="AL18">
        <f t="shared" si="8"/>
        <v>87.461248102359463</v>
      </c>
      <c r="AN18">
        <f t="shared" si="9"/>
        <v>767.99960917417684</v>
      </c>
      <c r="AO18">
        <f t="shared" si="9"/>
        <v>-38.399980458708839</v>
      </c>
      <c r="AP18">
        <f t="shared" si="9"/>
        <v>-3.002152415419038</v>
      </c>
      <c r="AQ18">
        <f t="shared" si="9"/>
        <v>-788.35476258524727</v>
      </c>
      <c r="AR18">
        <f t="shared" si="9"/>
        <v>-61.75728628519834</v>
      </c>
      <c r="AS18">
        <f t="shared" si="9"/>
        <v>23.652508780229049</v>
      </c>
      <c r="AT18">
        <f t="shared" si="9"/>
        <v>63.628039238254843</v>
      </c>
      <c r="AU18">
        <f t="shared" si="9"/>
        <v>25.523261733285555</v>
      </c>
      <c r="AW18">
        <v>15</v>
      </c>
      <c r="AX18">
        <f>(R18*SUMPRODUCT(K19:$K$23, X19:$X$23)-$AZ$3*SUMPRODUCT(K18:$K$22, W19:$W$23))/Z18</f>
        <v>648.36752966993322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10"/>
        <v>8.5572000000000009E-2</v>
      </c>
      <c r="I19" s="5">
        <f t="shared" si="11"/>
        <v>1.085572</v>
      </c>
      <c r="J19">
        <f t="shared" si="12"/>
        <v>0.92117335377109955</v>
      </c>
      <c r="K19">
        <f t="shared" si="20"/>
        <v>0.26882018173936795</v>
      </c>
      <c r="L19" s="2">
        <v>16</v>
      </c>
      <c r="M19" s="6">
        <v>3.3149999999999998E-3</v>
      </c>
      <c r="O19">
        <f t="shared" si="21"/>
        <v>3197.704109015815</v>
      </c>
      <c r="P19">
        <f t="shared" si="22"/>
        <v>159.88520545079075</v>
      </c>
      <c r="Q19" s="4">
        <f t="shared" si="23"/>
        <v>12.5</v>
      </c>
      <c r="R19">
        <f t="shared" si="0"/>
        <v>1000000</v>
      </c>
      <c r="S19">
        <f t="shared" si="1"/>
        <v>545.68552192810614</v>
      </c>
      <c r="U19">
        <f t="shared" si="13"/>
        <v>3.3149999999999998E-3</v>
      </c>
      <c r="V19">
        <f t="shared" si="14"/>
        <v>0.01</v>
      </c>
      <c r="W19">
        <f t="shared" si="15"/>
        <v>0.82300452031531746</v>
      </c>
      <c r="X19">
        <f t="shared" si="16"/>
        <v>2.7282599848452772E-3</v>
      </c>
      <c r="Y19">
        <f t="shared" si="17"/>
        <v>8.2300452031531749E-3</v>
      </c>
      <c r="Z19">
        <f t="shared" si="18"/>
        <v>0.812046215127319</v>
      </c>
      <c r="AB19">
        <f t="shared" si="19"/>
        <v>533.6094077440307</v>
      </c>
      <c r="AC19">
        <f t="shared" si="2"/>
        <v>443.12186273149422</v>
      </c>
      <c r="AE19">
        <f t="shared" si="3"/>
        <v>2596.6835188233686</v>
      </c>
      <c r="AF19">
        <f t="shared" si="4"/>
        <v>-129.83417594116841</v>
      </c>
      <c r="AG19">
        <f t="shared" si="4"/>
        <v>-10.150577689091488</v>
      </c>
      <c r="AH19">
        <f t="shared" si="5"/>
        <v>-2728.2599848452774</v>
      </c>
      <c r="AI19">
        <f t="shared" si="6"/>
        <v>-271.56121965216835</v>
      </c>
      <c r="AJ19">
        <f t="shared" si="7"/>
        <v>90.487545012536486</v>
      </c>
      <c r="AK19">
        <f t="shared" si="24"/>
        <v>210.03211254383618</v>
      </c>
      <c r="AL19">
        <f t="shared" si="8"/>
        <v>28.958437904204317</v>
      </c>
      <c r="AN19">
        <f t="shared" si="9"/>
        <v>698.04093544971943</v>
      </c>
      <c r="AO19">
        <f t="shared" si="9"/>
        <v>-34.902046772485967</v>
      </c>
      <c r="AP19">
        <f t="shared" si="9"/>
        <v>-2.7286801391411473</v>
      </c>
      <c r="AQ19">
        <f t="shared" si="9"/>
        <v>-733.41134495835274</v>
      </c>
      <c r="AR19">
        <f t="shared" si="9"/>
        <v>-73.001136420260309</v>
      </c>
      <c r="AS19">
        <f t="shared" si="9"/>
        <v>24.324878295419296</v>
      </c>
      <c r="AT19">
        <f t="shared" si="9"/>
        <v>56.460870665137421</v>
      </c>
      <c r="AU19">
        <f t="shared" si="9"/>
        <v>7.7846125402964059</v>
      </c>
      <c r="AW19">
        <v>16</v>
      </c>
      <c r="AX19">
        <f>(R19*SUMPRODUCT(K20:$K$23, X20:$X$23)-$AZ$3*SUMPRODUCT(K19:$K$22, W20:$W$23))/Z19</f>
        <v>545.68552192810614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10"/>
        <v>8.5572000000000009E-2</v>
      </c>
      <c r="I20" s="5">
        <f t="shared" si="11"/>
        <v>1.085572</v>
      </c>
      <c r="J20">
        <f t="shared" si="12"/>
        <v>0.92117335377109955</v>
      </c>
      <c r="K20">
        <f t="shared" si="20"/>
        <v>0.24762998837421007</v>
      </c>
      <c r="L20" s="2">
        <v>17</v>
      </c>
      <c r="M20" s="6">
        <v>3.3969999999999998E-3</v>
      </c>
      <c r="O20">
        <f t="shared" si="21"/>
        <v>3197.704109015815</v>
      </c>
      <c r="P20">
        <f t="shared" si="22"/>
        <v>159.88520545079075</v>
      </c>
      <c r="Q20" s="4">
        <f t="shared" si="23"/>
        <v>12.5</v>
      </c>
      <c r="R20">
        <f t="shared" si="0"/>
        <v>1000000</v>
      </c>
      <c r="S20">
        <f t="shared" si="1"/>
        <v>429.85767281712356</v>
      </c>
      <c r="U20">
        <f t="shared" si="13"/>
        <v>3.3969999999999998E-3</v>
      </c>
      <c r="V20">
        <f t="shared" si="14"/>
        <v>0.01</v>
      </c>
      <c r="W20">
        <f t="shared" si="15"/>
        <v>0.812046215127319</v>
      </c>
      <c r="X20">
        <f t="shared" si="16"/>
        <v>2.7585209927875024E-3</v>
      </c>
      <c r="Y20">
        <f t="shared" si="17"/>
        <v>8.1204621512731903E-3</v>
      </c>
      <c r="Z20">
        <f t="shared" si="18"/>
        <v>0.80116723198325834</v>
      </c>
      <c r="AB20">
        <f t="shared" si="19"/>
        <v>443.12186273149422</v>
      </c>
      <c r="AC20">
        <f t="shared" si="2"/>
        <v>344.38788187765999</v>
      </c>
      <c r="AE20">
        <f t="shared" si="3"/>
        <v>2561.895749721692</v>
      </c>
      <c r="AF20">
        <f t="shared" si="4"/>
        <v>-128.09478748608458</v>
      </c>
      <c r="AG20">
        <f t="shared" si="4"/>
        <v>-10.014590399790729</v>
      </c>
      <c r="AH20">
        <f t="shared" si="5"/>
        <v>-2758.5209927875026</v>
      </c>
      <c r="AI20">
        <f t="shared" si="6"/>
        <v>-334.73462095168588</v>
      </c>
      <c r="AJ20">
        <f t="shared" si="7"/>
        <v>98.733980853834225</v>
      </c>
      <c r="AK20">
        <f t="shared" si="24"/>
        <v>201.38459774769714</v>
      </c>
      <c r="AL20">
        <f t="shared" si="8"/>
        <v>-34.616042350154515</v>
      </c>
      <c r="AN20">
        <f t="shared" si="9"/>
        <v>634.40221471952077</v>
      </c>
      <c r="AO20">
        <f t="shared" si="9"/>
        <v>-31.720110735976036</v>
      </c>
      <c r="AP20">
        <f t="shared" si="9"/>
        <v>-2.4799129042726538</v>
      </c>
      <c r="AQ20">
        <f t="shared" si="9"/>
        <v>-683.09252137398369</v>
      </c>
      <c r="AR20">
        <f t="shared" si="9"/>
        <v>-82.890330294711589</v>
      </c>
      <c r="AS20">
        <f t="shared" si="9"/>
        <v>24.449494530974448</v>
      </c>
      <c r="AT20">
        <f t="shared" si="9"/>
        <v>49.868865599007215</v>
      </c>
      <c r="AU20">
        <f t="shared" si="9"/>
        <v>-8.571970164729926</v>
      </c>
      <c r="AW20">
        <v>17</v>
      </c>
      <c r="AX20">
        <f>(R20*SUMPRODUCT(K21:$K$23, X21:$X$23)-$AZ$3*SUMPRODUCT(K20:$K$22, W21:$W$23))/Z20</f>
        <v>429.85767281712356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10"/>
        <v>8.5572000000000009E-2</v>
      </c>
      <c r="I21" s="5">
        <f t="shared" si="11"/>
        <v>1.085572</v>
      </c>
      <c r="J21">
        <f t="shared" si="12"/>
        <v>0.92117335377109955</v>
      </c>
      <c r="K21">
        <f t="shared" si="20"/>
        <v>0.22811014688496947</v>
      </c>
      <c r="L21" s="2">
        <v>18</v>
      </c>
      <c r="M21" s="6">
        <v>3.4910000000000002E-3</v>
      </c>
      <c r="O21">
        <f t="shared" si="21"/>
        <v>3197.704109015815</v>
      </c>
      <c r="P21">
        <f t="shared" si="22"/>
        <v>159.88520545079075</v>
      </c>
      <c r="Q21" s="4">
        <f t="shared" si="23"/>
        <v>12.5</v>
      </c>
      <c r="R21">
        <f t="shared" si="0"/>
        <v>1000000</v>
      </c>
      <c r="S21">
        <f t="shared" si="1"/>
        <v>300.46652862514645</v>
      </c>
      <c r="U21">
        <f t="shared" si="13"/>
        <v>3.4910000000000002E-3</v>
      </c>
      <c r="V21">
        <f t="shared" si="14"/>
        <v>0.01</v>
      </c>
      <c r="W21">
        <f t="shared" si="15"/>
        <v>0.80116723198325834</v>
      </c>
      <c r="X21">
        <f t="shared" si="16"/>
        <v>2.7968748068535549E-3</v>
      </c>
      <c r="Y21">
        <f t="shared" si="17"/>
        <v>8.0116723198325832E-3</v>
      </c>
      <c r="Z21">
        <f t="shared" si="18"/>
        <v>0.79035868485657224</v>
      </c>
      <c r="AB21">
        <f t="shared" si="19"/>
        <v>344.38788187765999</v>
      </c>
      <c r="AC21">
        <f t="shared" si="2"/>
        <v>237.47633040759035</v>
      </c>
      <c r="AE21">
        <f t="shared" si="3"/>
        <v>2527.3332141621968</v>
      </c>
      <c r="AF21">
        <f t="shared" si="4"/>
        <v>-126.36666070810983</v>
      </c>
      <c r="AG21">
        <f t="shared" si="4"/>
        <v>-9.8794835607071523</v>
      </c>
      <c r="AH21">
        <f t="shared" si="5"/>
        <v>-2796.8748068535547</v>
      </c>
      <c r="AI21">
        <f t="shared" si="6"/>
        <v>-405.78773696017515</v>
      </c>
      <c r="AJ21">
        <f t="shared" si="7"/>
        <v>106.91155147006964</v>
      </c>
      <c r="AK21">
        <f t="shared" si="24"/>
        <v>192.17481047322232</v>
      </c>
      <c r="AL21">
        <f t="shared" si="8"/>
        <v>-106.70137501688319</v>
      </c>
      <c r="AN21">
        <f t="shared" si="9"/>
        <v>576.51035070980072</v>
      </c>
      <c r="AO21">
        <f t="shared" si="9"/>
        <v>-28.825517535490036</v>
      </c>
      <c r="AP21">
        <f t="shared" si="9"/>
        <v>-2.2536104461805495</v>
      </c>
      <c r="AQ21">
        <f t="shared" si="9"/>
        <v>-637.99552301023493</v>
      </c>
      <c r="AR21">
        <f t="shared" si="9"/>
        <v>-92.564300282104909</v>
      </c>
      <c r="AS21">
        <f t="shared" si="9"/>
        <v>24.387609709537561</v>
      </c>
      <c r="AT21">
        <f t="shared" si="9"/>
        <v>43.837024244637917</v>
      </c>
      <c r="AU21">
        <f t="shared" si="9"/>
        <v>-24.339666327929436</v>
      </c>
      <c r="AW21">
        <v>18</v>
      </c>
      <c r="AX21">
        <f>(R21*SUMPRODUCT(K22:$K$23, X22:$X$23)-$AZ$3*SUMPRODUCT(K21:$K$22, W22:$W$23))/Z21</f>
        <v>300.46652862514645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10"/>
        <v>8.5572000000000009E-2</v>
      </c>
      <c r="I22" s="5">
        <f t="shared" si="11"/>
        <v>1.085572</v>
      </c>
      <c r="J22">
        <f t="shared" si="12"/>
        <v>0.92117335377109955</v>
      </c>
      <c r="K22">
        <f t="shared" si="20"/>
        <v>0.21012898903524546</v>
      </c>
      <c r="L22" s="2">
        <v>19</v>
      </c>
      <c r="M22" s="6">
        <v>3.5990000000000002E-3</v>
      </c>
      <c r="O22">
        <f t="shared" si="21"/>
        <v>3197.704109015815</v>
      </c>
      <c r="P22">
        <f t="shared" si="22"/>
        <v>159.88520545079075</v>
      </c>
      <c r="Q22" s="4">
        <f t="shared" si="23"/>
        <v>12.5</v>
      </c>
      <c r="R22">
        <f t="shared" si="0"/>
        <v>1000000</v>
      </c>
      <c r="S22">
        <f t="shared" si="1"/>
        <v>156.98165436099092</v>
      </c>
      <c r="U22">
        <f t="shared" si="13"/>
        <v>3.5990000000000002E-3</v>
      </c>
      <c r="V22">
        <f t="shared" si="14"/>
        <v>0.01</v>
      </c>
      <c r="W22">
        <f t="shared" si="15"/>
        <v>0.79035868485657224</v>
      </c>
      <c r="X22">
        <f t="shared" si="16"/>
        <v>2.8445009067988038E-3</v>
      </c>
      <c r="Y22">
        <f t="shared" si="17"/>
        <v>7.9035868485657218E-3</v>
      </c>
      <c r="Z22">
        <f t="shared" si="18"/>
        <v>0.77961059710120773</v>
      </c>
      <c r="AB22">
        <f t="shared" si="19"/>
        <v>237.47633040759035</v>
      </c>
      <c r="AC22">
        <f t="shared" si="2"/>
        <v>122.38456129030754</v>
      </c>
      <c r="AE22">
        <f t="shared" si="3"/>
        <v>2492.9640097828051</v>
      </c>
      <c r="AF22">
        <f t="shared" si="4"/>
        <v>-124.64820048914025</v>
      </c>
      <c r="AG22">
        <f t="shared" si="4"/>
        <v>-9.7451324637650973</v>
      </c>
      <c r="AH22">
        <f t="shared" si="5"/>
        <v>-2844.500906798804</v>
      </c>
      <c r="AI22">
        <f t="shared" si="6"/>
        <v>-485.93022996890431</v>
      </c>
      <c r="AJ22">
        <f t="shared" si="7"/>
        <v>115.09176911728281</v>
      </c>
      <c r="AK22">
        <f t="shared" si="24"/>
        <v>182.40544977908789</v>
      </c>
      <c r="AL22">
        <f t="shared" si="8"/>
        <v>-188.43301107253362</v>
      </c>
      <c r="AN22">
        <f t="shared" si="9"/>
        <v>523.84400707691259</v>
      </c>
      <c r="AO22">
        <f t="shared" si="9"/>
        <v>-26.192200353845628</v>
      </c>
      <c r="AP22">
        <f t="shared" si="9"/>
        <v>-2.0477348326255109</v>
      </c>
      <c r="AQ22">
        <f t="shared" si="9"/>
        <v>-597.71209985547159</v>
      </c>
      <c r="AR22">
        <f t="shared" si="9"/>
        <v>-102.1080279650302</v>
      </c>
      <c r="AS22">
        <f t="shared" si="9"/>
        <v>24.184117090892521</v>
      </c>
      <c r="AT22">
        <f t="shared" si="9"/>
        <v>38.328672756598976</v>
      </c>
      <c r="AU22">
        <f t="shared" si="9"/>
        <v>-39.595238117538706</v>
      </c>
      <c r="AW22">
        <v>19</v>
      </c>
      <c r="AX22">
        <f>(R22*SUMPRODUCT(K23:$K$23, X23:$X$23)-$AZ$3*SUMPRODUCT(K22:$K$22, W23:$W$23))/Z22</f>
        <v>156.98165436099092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10"/>
        <v>8.5572000000000009E-2</v>
      </c>
      <c r="I23" s="5">
        <f t="shared" si="11"/>
        <v>1.085572</v>
      </c>
      <c r="J23">
        <f t="shared" si="12"/>
        <v>0.92117335377109955</v>
      </c>
      <c r="K23">
        <f t="shared" si="20"/>
        <v>0.19356522555412767</v>
      </c>
      <c r="L23" s="2">
        <v>20</v>
      </c>
      <c r="M23" s="6">
        <v>3.7169999999999998E-3</v>
      </c>
      <c r="O23">
        <f t="shared" si="21"/>
        <v>3197.704109015815</v>
      </c>
      <c r="P23">
        <f t="shared" si="22"/>
        <v>159.88520545079075</v>
      </c>
      <c r="Q23" s="4">
        <f t="shared" si="23"/>
        <v>12.5</v>
      </c>
      <c r="R23">
        <f t="shared" si="0"/>
        <v>1000000</v>
      </c>
      <c r="S23">
        <f t="shared" si="1"/>
        <v>159.16491956263155</v>
      </c>
      <c r="U23">
        <f t="shared" si="13"/>
        <v>3.7169999999999998E-3</v>
      </c>
      <c r="V23">
        <f t="shared" si="14"/>
        <v>0.01</v>
      </c>
      <c r="W23">
        <f t="shared" si="15"/>
        <v>0.77961059710120773</v>
      </c>
      <c r="X23">
        <f t="shared" si="16"/>
        <v>2.8978125894251888E-3</v>
      </c>
      <c r="Y23">
        <f t="shared" si="17"/>
        <v>7.7961059710120774E-3</v>
      </c>
      <c r="Z23">
        <f t="shared" si="18"/>
        <v>0.76891667854077039</v>
      </c>
      <c r="AB23">
        <f t="shared" si="19"/>
        <v>122.38456129030754</v>
      </c>
      <c r="AC23">
        <f t="shared" si="2"/>
        <v>122.38456129030754</v>
      </c>
      <c r="AE23">
        <f t="shared" si="3"/>
        <v>2458.7680224606142</v>
      </c>
      <c r="AF23">
        <f t="shared" si="4"/>
        <v>-122.9384011230307</v>
      </c>
      <c r="AG23">
        <f t="shared" si="4"/>
        <v>-9.6114584817596302</v>
      </c>
      <c r="AH23">
        <f t="shared" si="5"/>
        <v>-2897.8125894251889</v>
      </c>
      <c r="AI23">
        <f t="shared" si="6"/>
        <v>-571.59442656936517</v>
      </c>
      <c r="AJ23">
        <f t="shared" si="7"/>
        <v>0</v>
      </c>
      <c r="AK23">
        <f t="shared" si="24"/>
        <v>172.07499278395238</v>
      </c>
      <c r="AL23">
        <f t="shared" si="8"/>
        <v>-399.51943378541279</v>
      </c>
      <c r="AN23">
        <f t="shared" si="9"/>
        <v>475.93198685286524</v>
      </c>
      <c r="AO23">
        <f t="shared" si="9"/>
        <v>-23.796599342643258</v>
      </c>
      <c r="AP23">
        <f t="shared" si="9"/>
        <v>-1.8604441289259364</v>
      </c>
      <c r="AQ23">
        <f t="shared" si="9"/>
        <v>-560.91574748567746</v>
      </c>
      <c r="AR23">
        <f t="shared" si="9"/>
        <v>-110.64080410438143</v>
      </c>
      <c r="AS23">
        <f t="shared" si="9"/>
        <v>0</v>
      </c>
      <c r="AT23">
        <f t="shared" si="9"/>
        <v>33.307734790450631</v>
      </c>
      <c r="AU23">
        <f t="shared" si="9"/>
        <v>-77.333069313930807</v>
      </c>
      <c r="AW23">
        <v>20</v>
      </c>
      <c r="AX23">
        <f>(R23*SUMPRODUCT(K$23:$K24, X$23:$X24)-$AZ$3*SUMPRODUCT(K$22:$K23, W$23:$W24))/Z23</f>
        <v>159.16491956263155</v>
      </c>
    </row>
    <row r="25" spans="5:50" x14ac:dyDescent="0.25">
      <c r="AN25" s="8">
        <f t="shared" ref="AN25:AU25" si="25">SUM(AN3:AN23)</f>
        <v>27571.080051274559</v>
      </c>
      <c r="AO25" s="8">
        <f t="shared" si="25"/>
        <v>-3776.8320843255897</v>
      </c>
      <c r="AP25" s="8">
        <f t="shared" si="25"/>
        <v>-195.27685767399043</v>
      </c>
      <c r="AQ25" s="8">
        <f t="shared" si="25"/>
        <v>-25117.11097457158</v>
      </c>
      <c r="AR25" s="8">
        <f t="shared" si="25"/>
        <v>-1518.1398652966066</v>
      </c>
      <c r="AS25" s="8">
        <f t="shared" si="25"/>
        <v>-457.81529474780888</v>
      </c>
      <c r="AT25" s="8">
        <f t="shared" si="25"/>
        <v>1975.9551600444154</v>
      </c>
      <c r="AU25" s="9">
        <f t="shared" si="25"/>
        <v>1.8474111129762605E-13</v>
      </c>
    </row>
    <row r="29" spans="5:50" x14ac:dyDescent="0.25">
      <c r="AF29" s="10"/>
      <c r="AG29" s="10"/>
      <c r="AH29" s="10"/>
      <c r="AI29" s="10"/>
      <c r="AJ29" s="10"/>
      <c r="AK29" s="10"/>
      <c r="AL29" s="10"/>
      <c r="AM29" s="10"/>
    </row>
  </sheetData>
  <conditionalFormatting sqref="AN25:AU25">
    <cfRule type="cellIs" dxfId="78" priority="1" operator="lessThan">
      <formula>0</formula>
    </cfRule>
  </conditionalFormatting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2E6C27-0F53-4E13-A6C8-5E60CF480948}">
  <dimension ref="A1:AZ29"/>
  <sheetViews>
    <sheetView workbookViewId="0">
      <selection activeCell="J53" sqref="J53"/>
    </sheetView>
  </sheetViews>
  <sheetFormatPr defaultRowHeight="15" x14ac:dyDescent="0.25"/>
  <cols>
    <col min="3" max="3" width="9.28515625" bestFit="1" customWidth="1"/>
    <col min="6" max="9" width="9.140625" bestFit="1" customWidth="1"/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51" width="9.140625" bestFit="1" customWidth="1"/>
  </cols>
  <sheetData>
    <row r="1" spans="1:52" x14ac:dyDescent="0.25">
      <c r="A1" t="s">
        <v>43</v>
      </c>
      <c r="Q1" s="1" t="s">
        <v>1</v>
      </c>
      <c r="W1" s="1" t="s">
        <v>2</v>
      </c>
      <c r="AC1" s="1" t="s">
        <v>3</v>
      </c>
      <c r="AQ1" s="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42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11">
        <v>3903.4545537724143</v>
      </c>
      <c r="K3">
        <v>1</v>
      </c>
      <c r="L3" s="2">
        <v>0</v>
      </c>
      <c r="O3">
        <f>$C$3</f>
        <v>3903.4545537724143</v>
      </c>
      <c r="P3">
        <f>O3*B5</f>
        <v>3122.7636430179318</v>
      </c>
      <c r="Q3" s="4">
        <f>B8</f>
        <v>100</v>
      </c>
      <c r="R3">
        <f t="shared" ref="R3:R23" si="0">$C$6</f>
        <v>1000000</v>
      </c>
      <c r="S3">
        <f t="shared" ref="S3:S23" si="1">AX3</f>
        <v>-3.637978807091713E-12</v>
      </c>
      <c r="W3">
        <v>1</v>
      </c>
      <c r="Z3">
        <v>1</v>
      </c>
      <c r="AC3">
        <f t="shared" ref="AC3:AC23" si="2">S3*Z3</f>
        <v>-3.637978807091713E-12</v>
      </c>
      <c r="AE3">
        <f t="shared" ref="AE3:AE23" si="3">$Z3*O3</f>
        <v>3903.4545537724143</v>
      </c>
      <c r="AF3">
        <f t="shared" ref="AF3:AG23" si="4">-$Z3*P3</f>
        <v>-3122.7636430179318</v>
      </c>
      <c r="AG3">
        <f t="shared" si="4"/>
        <v>-100</v>
      </c>
      <c r="AH3">
        <f t="shared" ref="AH3:AH23" si="5">-X3*R3</f>
        <v>0</v>
      </c>
      <c r="AI3">
        <f t="shared" ref="AI3:AI23" si="6">SUM(AE3:AH3)</f>
        <v>680.6909107544825</v>
      </c>
      <c r="AJ3">
        <f t="shared" ref="AJ3:AJ23" si="7">AB3-AC3</f>
        <v>3.637978807091713E-12</v>
      </c>
      <c r="AL3">
        <f t="shared" ref="AL3:AL23" si="8">SUM(AI3:AK3)</f>
        <v>680.69091075448614</v>
      </c>
      <c r="AN3">
        <f t="shared" ref="AN3:AU23" si="9">AE3*$K3</f>
        <v>3903.4545537724143</v>
      </c>
      <c r="AO3">
        <f t="shared" si="9"/>
        <v>-3122.7636430179318</v>
      </c>
      <c r="AP3">
        <f t="shared" si="9"/>
        <v>-100</v>
      </c>
      <c r="AQ3">
        <f t="shared" si="9"/>
        <v>0</v>
      </c>
      <c r="AR3">
        <f t="shared" si="9"/>
        <v>680.6909107544825</v>
      </c>
      <c r="AS3">
        <f t="shared" si="9"/>
        <v>3.637978807091713E-12</v>
      </c>
      <c r="AT3">
        <f t="shared" si="9"/>
        <v>0</v>
      </c>
      <c r="AU3">
        <f t="shared" si="9"/>
        <v>680.69091075448614</v>
      </c>
      <c r="AW3">
        <v>0</v>
      </c>
      <c r="AX3">
        <f>(R3*SUMPRODUCT(K4:$K$23, X4:$X$23)-$AZ$3*SUMPRODUCT(K3:$K$22, W4:$W$23))/Z3</f>
        <v>-3.637978807091713E-12</v>
      </c>
      <c r="AZ3">
        <f>$C$6*SUMPRODUCT(K4:$K$23, X4:$X$23)/SUMPRODUCT(K3:K22, W4:W23)</f>
        <v>3322.3211727584189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5">
        <f>EconomicRates!C44</f>
        <v>3.5571999999999999E-2</v>
      </c>
      <c r="G4" s="5">
        <f>EconomicRates!D44</f>
        <v>7.0000000000000007E-2</v>
      </c>
      <c r="H4" s="5">
        <f t="shared" ref="H4:H23" si="10">F4+$C$9</f>
        <v>8.5572000000000009E-2</v>
      </c>
      <c r="I4" s="5">
        <f t="shared" ref="I4:I23" si="11">1+H4</f>
        <v>1.085572</v>
      </c>
      <c r="J4">
        <f t="shared" ref="J4:J23" si="12">1/I4</f>
        <v>0.92117335377109955</v>
      </c>
      <c r="K4">
        <f>J4</f>
        <v>0.92117335377109955</v>
      </c>
      <c r="L4" s="2">
        <v>1</v>
      </c>
      <c r="M4" s="6">
        <f t="array" ref="M4:M23">Mortalities!B21:B40</f>
        <v>2.9979999999999998E-3</v>
      </c>
      <c r="R4">
        <f t="shared" si="0"/>
        <v>1000000</v>
      </c>
      <c r="S4">
        <f t="shared" si="1"/>
        <v>568.02666879364619</v>
      </c>
      <c r="U4">
        <f t="shared" ref="U4:U23" si="13">M4</f>
        <v>2.9979999999999998E-3</v>
      </c>
      <c r="V4">
        <f t="shared" ref="V4:V23" si="14">$C$10</f>
        <v>0.01</v>
      </c>
      <c r="W4">
        <f t="shared" ref="W4:W23" si="15">Z3</f>
        <v>1</v>
      </c>
      <c r="X4">
        <f t="shared" ref="X4:X23" si="16">U4*W4</f>
        <v>2.9979999999999998E-3</v>
      </c>
      <c r="Y4">
        <f t="shared" ref="Y4:Y23" si="17">V4*W4</f>
        <v>0.01</v>
      </c>
      <c r="Z4">
        <f t="shared" ref="Z4:Z23" si="18">MAX(0, W4-X4-Y4)</f>
        <v>0.98700200000000005</v>
      </c>
      <c r="AB4">
        <f t="shared" ref="AB4:AB23" si="19">AC3</f>
        <v>-3.637978807091713E-12</v>
      </c>
      <c r="AC4">
        <f t="shared" si="2"/>
        <v>560.64345815266643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-2998</v>
      </c>
      <c r="AI4">
        <f t="shared" si="6"/>
        <v>-2998</v>
      </c>
      <c r="AJ4">
        <f t="shared" si="7"/>
        <v>-560.64345815267006</v>
      </c>
      <c r="AK4">
        <f>H4*SUM(AB4, AE4:AF4)</f>
        <v>-3.1130912248045209E-13</v>
      </c>
      <c r="AL4">
        <f t="shared" si="8"/>
        <v>-3558.6434581526705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-2761.6777146057566</v>
      </c>
      <c r="AR4">
        <f t="shared" si="9"/>
        <v>-2761.6777146057566</v>
      </c>
      <c r="AS4">
        <f t="shared" si="9"/>
        <v>-516.44981461632221</v>
      </c>
      <c r="AT4">
        <f t="shared" si="9"/>
        <v>-2.8676966841485605E-13</v>
      </c>
      <c r="AU4">
        <f t="shared" si="9"/>
        <v>-3278.1275292220789</v>
      </c>
      <c r="AW4">
        <v>1</v>
      </c>
      <c r="AX4">
        <f>(R4*SUMPRODUCT(K5:$K$23, X5:$X$23)-$AZ$3*SUMPRODUCT(K4:$K$22, W5:$W$23))/Z4</f>
        <v>568.02666879364619</v>
      </c>
    </row>
    <row r="5" spans="1:52" x14ac:dyDescent="0.25">
      <c r="B5" s="2">
        <f>'T.26.04.A'!B5</f>
        <v>0.8</v>
      </c>
      <c r="C5" s="2">
        <f>'T.26.04.A'!C5</f>
        <v>0.05</v>
      </c>
      <c r="E5">
        <v>2005</v>
      </c>
      <c r="F5" s="5">
        <f>EconomicRates!C45</f>
        <v>3.5571999999999999E-2</v>
      </c>
      <c r="G5" s="5">
        <f>EconomicRates!D45</f>
        <v>7.0000000000000007E-2</v>
      </c>
      <c r="H5" s="5">
        <f t="shared" si="10"/>
        <v>8.5572000000000009E-2</v>
      </c>
      <c r="I5" s="5">
        <f t="shared" si="11"/>
        <v>1.085572</v>
      </c>
      <c r="J5">
        <f t="shared" si="12"/>
        <v>0.92117335377109955</v>
      </c>
      <c r="K5">
        <f t="shared" ref="K5:K23" si="20">K4*J5</f>
        <v>0.84856034769789535</v>
      </c>
      <c r="L5" s="2">
        <v>2</v>
      </c>
      <c r="M5" s="6">
        <v>3.0469999999999998E-3</v>
      </c>
      <c r="O5">
        <f t="shared" ref="O5:O23" si="21">$C$3</f>
        <v>3903.4545537724143</v>
      </c>
      <c r="P5">
        <f t="shared" ref="P5:P23" si="22">O5*$C$5</f>
        <v>195.17272768862074</v>
      </c>
      <c r="Q5" s="4">
        <f t="shared" ref="Q5:Q23" si="23">$C$8</f>
        <v>12.5</v>
      </c>
      <c r="R5">
        <f t="shared" si="0"/>
        <v>1000000</v>
      </c>
      <c r="S5">
        <f t="shared" si="1"/>
        <v>1056.6835770019065</v>
      </c>
      <c r="U5">
        <f t="shared" si="13"/>
        <v>3.0469999999999998E-3</v>
      </c>
      <c r="V5">
        <f t="shared" si="14"/>
        <v>0.01</v>
      </c>
      <c r="W5">
        <f t="shared" si="15"/>
        <v>0.98700200000000005</v>
      </c>
      <c r="X5">
        <f t="shared" si="16"/>
        <v>3.007395094E-3</v>
      </c>
      <c r="Y5">
        <f t="shared" si="17"/>
        <v>9.8700200000000002E-3</v>
      </c>
      <c r="Z5">
        <f t="shared" si="18"/>
        <v>0.97412458490599996</v>
      </c>
      <c r="AB5">
        <f t="shared" si="19"/>
        <v>560.64345815266643</v>
      </c>
      <c r="AC5">
        <f t="shared" si="2"/>
        <v>1029.3414508239694</v>
      </c>
      <c r="AE5">
        <f t="shared" si="3"/>
        <v>3802.4510468929884</v>
      </c>
      <c r="AF5">
        <f t="shared" si="4"/>
        <v>-190.12255234464945</v>
      </c>
      <c r="AG5">
        <f t="shared" si="4"/>
        <v>-12.176557311325</v>
      </c>
      <c r="AH5">
        <f t="shared" si="5"/>
        <v>-3007.395094</v>
      </c>
      <c r="AI5">
        <f t="shared" si="6"/>
        <v>592.75684323701398</v>
      </c>
      <c r="AJ5">
        <f t="shared" si="7"/>
        <v>-468.69799267130293</v>
      </c>
      <c r="AK5">
        <f>H5*SUM(AB5, AE5:AF5)</f>
        <v>357.08955593653047</v>
      </c>
      <c r="AL5">
        <f t="shared" si="8"/>
        <v>481.14840650224153</v>
      </c>
      <c r="AN5">
        <f t="shared" si="9"/>
        <v>3226.6091824557402</v>
      </c>
      <c r="AO5">
        <f t="shared" si="9"/>
        <v>-161.33045912278703</v>
      </c>
      <c r="AP5">
        <f t="shared" si="9"/>
        <v>-10.332543705861292</v>
      </c>
      <c r="AQ5">
        <f t="shared" si="9"/>
        <v>-2551.9562266295848</v>
      </c>
      <c r="AR5">
        <f t="shared" si="9"/>
        <v>502.98995299750743</v>
      </c>
      <c r="AS5">
        <f t="shared" si="9"/>
        <v>-397.71853162646642</v>
      </c>
      <c r="AT5">
        <f t="shared" si="9"/>
        <v>303.01203774478932</v>
      </c>
      <c r="AU5">
        <f t="shared" si="9"/>
        <v>408.28345911583034</v>
      </c>
      <c r="AW5">
        <v>2</v>
      </c>
      <c r="AX5">
        <f>(R5*SUMPRODUCT(K6:$K$23, X6:$X$23)-$AZ$3*SUMPRODUCT(K5:$K$22, W6:$W$23))/Z5</f>
        <v>1056.6835770019065</v>
      </c>
    </row>
    <row r="6" spans="1:52" x14ac:dyDescent="0.25">
      <c r="A6" t="s">
        <v>16</v>
      </c>
      <c r="C6" s="2">
        <f>'T.26.04.E'!C6</f>
        <v>1000000</v>
      </c>
      <c r="E6">
        <v>2006</v>
      </c>
      <c r="F6" s="5">
        <f>EconomicRates!C46</f>
        <v>3.5571999999999999E-2</v>
      </c>
      <c r="G6" s="5">
        <f>EconomicRates!D46</f>
        <v>7.0000000000000007E-2</v>
      </c>
      <c r="H6" s="5">
        <f t="shared" si="10"/>
        <v>8.5572000000000009E-2</v>
      </c>
      <c r="I6" s="5">
        <f t="shared" si="11"/>
        <v>1.085572</v>
      </c>
      <c r="J6">
        <f t="shared" si="12"/>
        <v>0.92117335377109955</v>
      </c>
      <c r="K6">
        <f t="shared" si="20"/>
        <v>0.78167118136604063</v>
      </c>
      <c r="L6" s="2">
        <v>3</v>
      </c>
      <c r="M6" s="6">
        <v>3.104E-3</v>
      </c>
      <c r="O6">
        <f t="shared" si="21"/>
        <v>3903.4545537724143</v>
      </c>
      <c r="P6">
        <f t="shared" si="22"/>
        <v>195.17272768862074</v>
      </c>
      <c r="Q6" s="4">
        <f t="shared" si="23"/>
        <v>12.5</v>
      </c>
      <c r="R6">
        <f t="shared" si="0"/>
        <v>1000000</v>
      </c>
      <c r="S6">
        <f t="shared" si="1"/>
        <v>1468.8135726172516</v>
      </c>
      <c r="U6">
        <f t="shared" si="13"/>
        <v>3.104E-3</v>
      </c>
      <c r="V6">
        <f t="shared" si="14"/>
        <v>0.01</v>
      </c>
      <c r="W6">
        <f t="shared" si="15"/>
        <v>0.97412458490599996</v>
      </c>
      <c r="X6">
        <f t="shared" si="16"/>
        <v>3.0236827115482237E-3</v>
      </c>
      <c r="Y6">
        <f t="shared" si="17"/>
        <v>9.7412458490600002E-3</v>
      </c>
      <c r="Z6">
        <f t="shared" si="18"/>
        <v>0.96135965634539178</v>
      </c>
      <c r="AB6">
        <f t="shared" si="19"/>
        <v>1029.3414508239694</v>
      </c>
      <c r="AC6">
        <f t="shared" si="2"/>
        <v>1412.0581114067681</v>
      </c>
      <c r="AE6">
        <f t="shared" si="3"/>
        <v>3752.6237283745027</v>
      </c>
      <c r="AF6">
        <f t="shared" si="4"/>
        <v>-187.63118641872515</v>
      </c>
      <c r="AG6">
        <f t="shared" si="4"/>
        <v>-12.016995704317397</v>
      </c>
      <c r="AH6">
        <f t="shared" si="5"/>
        <v>-3023.6827115482238</v>
      </c>
      <c r="AI6">
        <f t="shared" si="6"/>
        <v>529.29283470323662</v>
      </c>
      <c r="AJ6">
        <f t="shared" si="7"/>
        <v>-382.7166605827988</v>
      </c>
      <c r="AK6">
        <f>H6*SUM(AB6, AE6:AF6)</f>
        <v>393.14634843014852</v>
      </c>
      <c r="AL6">
        <f t="shared" si="8"/>
        <v>539.72252255058629</v>
      </c>
      <c r="AN6">
        <f t="shared" si="9"/>
        <v>2933.3178229807336</v>
      </c>
      <c r="AO6">
        <f t="shared" si="9"/>
        <v>-146.6658911490367</v>
      </c>
      <c r="AP6">
        <f t="shared" si="9"/>
        <v>-9.3933392286644146</v>
      </c>
      <c r="AQ6">
        <f t="shared" si="9"/>
        <v>-2363.5256372119729</v>
      </c>
      <c r="AR6">
        <f t="shared" si="9"/>
        <v>413.73295539105942</v>
      </c>
      <c r="AS6">
        <f t="shared" si="9"/>
        <v>-299.15858420622232</v>
      </c>
      <c r="AT6">
        <f t="shared" si="9"/>
        <v>307.31117062713923</v>
      </c>
      <c r="AU6">
        <f t="shared" si="9"/>
        <v>421.88554181197628</v>
      </c>
      <c r="AW6">
        <v>3</v>
      </c>
      <c r="AX6">
        <f>(R6*SUMPRODUCT(K7:$K$23, X7:$X$23)-$AZ$3*SUMPRODUCT(K6:$K$22, W7:$W$23))/Z6</f>
        <v>1468.8135726172516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5">
        <f>EconomicRates!C47</f>
        <v>3.5571999999999999E-2</v>
      </c>
      <c r="G7" s="5">
        <f>EconomicRates!D47</f>
        <v>7.0000000000000007E-2</v>
      </c>
      <c r="H7" s="5">
        <f t="shared" si="10"/>
        <v>8.5572000000000009E-2</v>
      </c>
      <c r="I7" s="5">
        <f t="shared" si="11"/>
        <v>1.085572</v>
      </c>
      <c r="J7">
        <f t="shared" si="12"/>
        <v>0.92117335377109955</v>
      </c>
      <c r="K7">
        <f t="shared" si="20"/>
        <v>0.72005466368517301</v>
      </c>
      <c r="L7" s="2">
        <v>4</v>
      </c>
      <c r="M7" s="6">
        <v>3.1700000000000001E-3</v>
      </c>
      <c r="O7">
        <f t="shared" si="21"/>
        <v>3903.4545537724143</v>
      </c>
      <c r="P7">
        <f t="shared" si="22"/>
        <v>195.17272768862074</v>
      </c>
      <c r="Q7" s="4">
        <f t="shared" si="23"/>
        <v>12.5</v>
      </c>
      <c r="R7">
        <f t="shared" si="0"/>
        <v>1000000</v>
      </c>
      <c r="S7">
        <f t="shared" si="1"/>
        <v>1807.0012106672234</v>
      </c>
      <c r="U7">
        <f t="shared" si="13"/>
        <v>3.1700000000000001E-3</v>
      </c>
      <c r="V7">
        <f t="shared" si="14"/>
        <v>0.01</v>
      </c>
      <c r="W7">
        <f t="shared" si="15"/>
        <v>0.96135965634539178</v>
      </c>
      <c r="X7">
        <f t="shared" si="16"/>
        <v>3.047510110614892E-3</v>
      </c>
      <c r="Y7">
        <f t="shared" si="17"/>
        <v>9.6135965634539175E-3</v>
      </c>
      <c r="Z7">
        <f t="shared" si="18"/>
        <v>0.94869854967132294</v>
      </c>
      <c r="AB7">
        <f t="shared" si="19"/>
        <v>1412.0581114067681</v>
      </c>
      <c r="AC7">
        <f t="shared" si="2"/>
        <v>1714.2994278143196</v>
      </c>
      <c r="AE7">
        <f t="shared" si="3"/>
        <v>3703.2016738718107</v>
      </c>
      <c r="AF7">
        <f t="shared" si="4"/>
        <v>-185.16008369359054</v>
      </c>
      <c r="AG7">
        <f t="shared" si="4"/>
        <v>-11.858731870891537</v>
      </c>
      <c r="AH7">
        <f t="shared" si="5"/>
        <v>-3047.5101106148923</v>
      </c>
      <c r="AI7">
        <f t="shared" si="6"/>
        <v>458.67274769243659</v>
      </c>
      <c r="AJ7">
        <f t="shared" si="7"/>
        <v>-302.24131640755149</v>
      </c>
      <c r="AK7">
        <f>H7*SUM(AB7, AE7:AF7)</f>
        <v>421.87849166403066</v>
      </c>
      <c r="AL7">
        <f t="shared" si="8"/>
        <v>578.30992294891576</v>
      </c>
      <c r="AN7">
        <f t="shared" si="9"/>
        <v>2666.5076358381366</v>
      </c>
      <c r="AO7">
        <f t="shared" si="9"/>
        <v>-133.32538179190684</v>
      </c>
      <c r="AP7">
        <f t="shared" si="9"/>
        <v>-8.5389351890274483</v>
      </c>
      <c r="AQ7">
        <f t="shared" si="9"/>
        <v>-2194.3738677759707</v>
      </c>
      <c r="AR7">
        <f t="shared" si="9"/>
        <v>330.26945108123164</v>
      </c>
      <c r="AS7">
        <f t="shared" si="9"/>
        <v>-217.63026943760346</v>
      </c>
      <c r="AT7">
        <f t="shared" si="9"/>
        <v>303.77557543115165</v>
      </c>
      <c r="AU7">
        <f t="shared" si="9"/>
        <v>416.41475707477986</v>
      </c>
      <c r="AW7">
        <v>4</v>
      </c>
      <c r="AX7">
        <f>(R7*SUMPRODUCT(K8:$K$23, X8:$X$23)-$AZ$3*SUMPRODUCT(K7:$K$22, W8:$W$23))/Z7</f>
        <v>1807.0012106672234</v>
      </c>
    </row>
    <row r="8" spans="1:52" x14ac:dyDescent="0.25">
      <c r="B8" s="2">
        <f>'T.26.04.A'!B8</f>
        <v>100</v>
      </c>
      <c r="C8" s="2">
        <f>'T.26.04.A'!C8</f>
        <v>12.5</v>
      </c>
      <c r="E8">
        <v>2008</v>
      </c>
      <c r="F8" s="5">
        <f>EconomicRates!C48</f>
        <v>3.5571999999999999E-2</v>
      </c>
      <c r="G8" s="5">
        <f>EconomicRates!D48</f>
        <v>7.0000000000000007E-2</v>
      </c>
      <c r="H8" s="5">
        <f t="shared" si="10"/>
        <v>8.5572000000000009E-2</v>
      </c>
      <c r="I8" s="5">
        <f t="shared" si="11"/>
        <v>1.085572</v>
      </c>
      <c r="J8">
        <f t="shared" si="12"/>
        <v>0.92117335377109955</v>
      </c>
      <c r="K8">
        <f t="shared" si="20"/>
        <v>0.66329516944539202</v>
      </c>
      <c r="L8" s="2">
        <v>5</v>
      </c>
      <c r="M8" s="6">
        <v>3.2390000000000001E-3</v>
      </c>
      <c r="O8">
        <f t="shared" si="21"/>
        <v>3903.4545537724143</v>
      </c>
      <c r="P8">
        <f t="shared" si="22"/>
        <v>195.17272768862074</v>
      </c>
      <c r="Q8" s="4">
        <f t="shared" si="23"/>
        <v>12.5</v>
      </c>
      <c r="R8">
        <f t="shared" si="0"/>
        <v>1000000</v>
      </c>
      <c r="S8">
        <f t="shared" si="1"/>
        <v>2078.3563715411224</v>
      </c>
      <c r="U8">
        <f t="shared" si="13"/>
        <v>3.2390000000000001E-3</v>
      </c>
      <c r="V8">
        <f t="shared" si="14"/>
        <v>0.01</v>
      </c>
      <c r="W8">
        <f t="shared" si="15"/>
        <v>0.94869854967132294</v>
      </c>
      <c r="X8">
        <f t="shared" si="16"/>
        <v>3.072834602385415E-3</v>
      </c>
      <c r="Y8">
        <f t="shared" si="17"/>
        <v>9.4869854967132294E-3</v>
      </c>
      <c r="Z8">
        <f t="shared" si="18"/>
        <v>0.93613872957222433</v>
      </c>
      <c r="AB8">
        <f t="shared" si="19"/>
        <v>1714.2994278143196</v>
      </c>
      <c r="AC8">
        <f t="shared" si="2"/>
        <v>1945.6298932528441</v>
      </c>
      <c r="AE8">
        <f t="shared" si="3"/>
        <v>3654.1749869114219</v>
      </c>
      <c r="AF8">
        <f t="shared" si="4"/>
        <v>-182.70874934557111</v>
      </c>
      <c r="AG8">
        <f t="shared" si="4"/>
        <v>-11.701734119652803</v>
      </c>
      <c r="AH8">
        <f t="shared" si="5"/>
        <v>-3072.8346023854151</v>
      </c>
      <c r="AI8">
        <f t="shared" si="6"/>
        <v>386.92990106078287</v>
      </c>
      <c r="AJ8">
        <f t="shared" si="7"/>
        <v>-231.33046543852447</v>
      </c>
      <c r="AK8">
        <f t="shared" ref="AK8:AK23" si="24">H8*SUM(AB8:AB8, AE8:AF8)</f>
        <v>443.75633951791201</v>
      </c>
      <c r="AL8">
        <f t="shared" si="8"/>
        <v>599.35577514017041</v>
      </c>
      <c r="AN8">
        <f t="shared" si="9"/>
        <v>2423.7966171265248</v>
      </c>
      <c r="AO8">
        <f t="shared" si="9"/>
        <v>-121.18983085632624</v>
      </c>
      <c r="AP8">
        <f t="shared" si="9"/>
        <v>-7.7617037157000315</v>
      </c>
      <c r="AQ8">
        <f t="shared" si="9"/>
        <v>-2038.1963482668978</v>
      </c>
      <c r="AR8">
        <f t="shared" si="9"/>
        <v>256.64873428760075</v>
      </c>
      <c r="AS8">
        <f t="shared" si="9"/>
        <v>-153.44038027092748</v>
      </c>
      <c r="AT8">
        <f t="shared" si="9"/>
        <v>294.34143641300034</v>
      </c>
      <c r="AU8">
        <f t="shared" si="9"/>
        <v>397.54979042967364</v>
      </c>
      <c r="AW8">
        <v>5</v>
      </c>
      <c r="AX8">
        <f>(R8*SUMPRODUCT(K9:$K$23, X9:$X$23)-$AZ$3*SUMPRODUCT(K8:$K$22, W9:$W$23))/Z8</f>
        <v>2078.3563715411224</v>
      </c>
    </row>
    <row r="9" spans="1:52" x14ac:dyDescent="0.25">
      <c r="A9" t="s">
        <v>39</v>
      </c>
      <c r="C9" s="2">
        <f>'T.26.04.A'!C9</f>
        <v>0.05</v>
      </c>
      <c r="E9">
        <v>2009</v>
      </c>
      <c r="F9" s="5">
        <f>EconomicRates!C49</f>
        <v>3.5571999999999999E-2</v>
      </c>
      <c r="G9" s="5">
        <f>EconomicRates!D49</f>
        <v>7.0000000000000007E-2</v>
      </c>
      <c r="H9" s="5">
        <f t="shared" si="10"/>
        <v>8.5572000000000009E-2</v>
      </c>
      <c r="I9" s="5">
        <f t="shared" si="11"/>
        <v>1.085572</v>
      </c>
      <c r="J9">
        <f t="shared" si="12"/>
        <v>0.92117335377109955</v>
      </c>
      <c r="K9">
        <f t="shared" si="20"/>
        <v>0.61100983577818146</v>
      </c>
      <c r="L9" s="2">
        <v>6</v>
      </c>
      <c r="M9" s="6">
        <v>3.3149999999999998E-3</v>
      </c>
      <c r="O9">
        <f t="shared" si="21"/>
        <v>3903.4545537724143</v>
      </c>
      <c r="P9">
        <f t="shared" si="22"/>
        <v>195.17272768862074</v>
      </c>
      <c r="Q9" s="4">
        <f t="shared" si="23"/>
        <v>12.5</v>
      </c>
      <c r="R9">
        <f t="shared" si="0"/>
        <v>1000000</v>
      </c>
      <c r="S9">
        <f t="shared" si="1"/>
        <v>2286.989617936078</v>
      </c>
      <c r="U9">
        <f t="shared" si="13"/>
        <v>3.3149999999999998E-3</v>
      </c>
      <c r="V9">
        <f t="shared" si="14"/>
        <v>0.01</v>
      </c>
      <c r="W9">
        <f t="shared" si="15"/>
        <v>0.93613872957222433</v>
      </c>
      <c r="X9">
        <f t="shared" si="16"/>
        <v>3.1032998885319233E-3</v>
      </c>
      <c r="Y9">
        <f t="shared" si="17"/>
        <v>9.3613872957222441E-3</v>
      </c>
      <c r="Z9">
        <f t="shared" si="18"/>
        <v>0.92367404238797013</v>
      </c>
      <c r="AB9">
        <f t="shared" si="19"/>
        <v>1945.6298932528441</v>
      </c>
      <c r="AC9">
        <f t="shared" si="2"/>
        <v>2112.4329452983366</v>
      </c>
      <c r="AE9">
        <f t="shared" si="3"/>
        <v>3605.5196469606963</v>
      </c>
      <c r="AF9">
        <f t="shared" si="4"/>
        <v>-180.27598234803483</v>
      </c>
      <c r="AG9">
        <f t="shared" si="4"/>
        <v>-11.545925529849626</v>
      </c>
      <c r="AH9">
        <f t="shared" si="5"/>
        <v>-3103.2998885319234</v>
      </c>
      <c r="AI9">
        <f t="shared" si="6"/>
        <v>310.39785055088851</v>
      </c>
      <c r="AJ9">
        <f t="shared" si="7"/>
        <v>-166.80305204549245</v>
      </c>
      <c r="AK9">
        <f t="shared" si="24"/>
        <v>459.59639209366713</v>
      </c>
      <c r="AL9">
        <f t="shared" si="8"/>
        <v>603.19119059906325</v>
      </c>
      <c r="AN9">
        <f t="shared" si="9"/>
        <v>2203.0079673844621</v>
      </c>
      <c r="AO9">
        <f t="shared" si="9"/>
        <v>-110.1503983692231</v>
      </c>
      <c r="AP9">
        <f t="shared" si="9"/>
        <v>-7.054674061900533</v>
      </c>
      <c r="AQ9">
        <f t="shared" si="9"/>
        <v>-1896.1467552623394</v>
      </c>
      <c r="AR9">
        <f t="shared" si="9"/>
        <v>189.65613969099891</v>
      </c>
      <c r="AS9">
        <f t="shared" si="9"/>
        <v>-101.9183054376158</v>
      </c>
      <c r="AT9">
        <f t="shared" si="9"/>
        <v>280.81791605739625</v>
      </c>
      <c r="AU9">
        <f t="shared" si="9"/>
        <v>368.55575031077939</v>
      </c>
      <c r="AW9">
        <v>6</v>
      </c>
      <c r="AX9">
        <f>(R9*SUMPRODUCT(K10:$K$23, X10:$X$23)-$AZ$3*SUMPRODUCT(K9:$K$22, W10:$W$23))/Z9</f>
        <v>2286.989617936078</v>
      </c>
    </row>
    <row r="10" spans="1:52" x14ac:dyDescent="0.25">
      <c r="A10" t="s">
        <v>19</v>
      </c>
      <c r="C10" s="2">
        <f>'T.26.04.A'!C10</f>
        <v>0.01</v>
      </c>
      <c r="E10">
        <v>2010</v>
      </c>
      <c r="F10" s="5">
        <f>EconomicRates!C50</f>
        <v>3.5571999999999999E-2</v>
      </c>
      <c r="G10" s="5">
        <f>EconomicRates!D50</f>
        <v>7.0000000000000007E-2</v>
      </c>
      <c r="H10" s="5">
        <f t="shared" si="10"/>
        <v>8.5572000000000009E-2</v>
      </c>
      <c r="I10" s="5">
        <f t="shared" si="11"/>
        <v>1.085572</v>
      </c>
      <c r="J10">
        <f t="shared" si="12"/>
        <v>0.92117335377109955</v>
      </c>
      <c r="K10">
        <f t="shared" si="20"/>
        <v>0.5628459796109162</v>
      </c>
      <c r="L10" s="2">
        <v>7</v>
      </c>
      <c r="M10" s="6">
        <v>3.3969999999999998E-3</v>
      </c>
      <c r="O10">
        <f t="shared" si="21"/>
        <v>3903.4545537724143</v>
      </c>
      <c r="P10">
        <f t="shared" si="22"/>
        <v>195.17272768862074</v>
      </c>
      <c r="Q10" s="4">
        <f t="shared" si="23"/>
        <v>12.5</v>
      </c>
      <c r="R10">
        <f t="shared" si="0"/>
        <v>1000000</v>
      </c>
      <c r="S10">
        <f t="shared" si="1"/>
        <v>2437.6296639755701</v>
      </c>
      <c r="U10">
        <f t="shared" si="13"/>
        <v>3.3969999999999998E-3</v>
      </c>
      <c r="V10">
        <f t="shared" si="14"/>
        <v>0.01</v>
      </c>
      <c r="W10">
        <f t="shared" si="15"/>
        <v>0.92367404238797013</v>
      </c>
      <c r="X10">
        <f t="shared" si="16"/>
        <v>3.1377207219919342E-3</v>
      </c>
      <c r="Y10">
        <f t="shared" si="17"/>
        <v>9.2367404238797007E-3</v>
      </c>
      <c r="Z10">
        <f t="shared" si="18"/>
        <v>0.91129958124209853</v>
      </c>
      <c r="AB10">
        <f t="shared" si="19"/>
        <v>2112.4329452983366</v>
      </c>
      <c r="AC10">
        <f t="shared" si="2"/>
        <v>2221.4108920042545</v>
      </c>
      <c r="AE10">
        <f t="shared" si="3"/>
        <v>3557.2165002503639</v>
      </c>
      <c r="AF10">
        <f t="shared" si="4"/>
        <v>-177.86082501251821</v>
      </c>
      <c r="AG10">
        <f t="shared" si="4"/>
        <v>-11.391244765526231</v>
      </c>
      <c r="AH10">
        <f t="shared" si="5"/>
        <v>-3137.7207219919342</v>
      </c>
      <c r="AI10">
        <f t="shared" si="6"/>
        <v>230.24370848038552</v>
      </c>
      <c r="AJ10">
        <f t="shared" si="7"/>
        <v>-108.97794670591793</v>
      </c>
      <c r="AK10">
        <f t="shared" si="24"/>
        <v>469.94333583652229</v>
      </c>
      <c r="AL10">
        <f t="shared" si="8"/>
        <v>591.20909761098983</v>
      </c>
      <c r="AN10">
        <f t="shared" si="9"/>
        <v>2002.165005771531</v>
      </c>
      <c r="AO10">
        <f t="shared" si="9"/>
        <v>-100.10825028857656</v>
      </c>
      <c r="AP10">
        <f t="shared" si="9"/>
        <v>-6.4115163190403335</v>
      </c>
      <c r="AQ10">
        <f t="shared" si="9"/>
        <v>-1766.0534935150215</v>
      </c>
      <c r="AR10">
        <f t="shared" si="9"/>
        <v>129.59174564889281</v>
      </c>
      <c r="AS10">
        <f t="shared" si="9"/>
        <v>-61.337799169678597</v>
      </c>
      <c r="AT10">
        <f t="shared" si="9"/>
        <v>264.50571722052916</v>
      </c>
      <c r="AU10">
        <f t="shared" si="9"/>
        <v>332.75966369974333</v>
      </c>
      <c r="AW10">
        <v>7</v>
      </c>
      <c r="AX10">
        <f>(R10*SUMPRODUCT(K11:$K$23, X11:$X$23)-$AZ$3*SUMPRODUCT(K10:$K$22, W11:$W$23))/Z10</f>
        <v>2437.6296639755701</v>
      </c>
    </row>
    <row r="11" spans="1:52" x14ac:dyDescent="0.25">
      <c r="A11" t="s">
        <v>33</v>
      </c>
      <c r="C11" s="7">
        <f>AU25</f>
        <v>-7.9580786405131221E-13</v>
      </c>
      <c r="E11">
        <v>2011</v>
      </c>
      <c r="F11" s="5">
        <f>EconomicRates!C51</f>
        <v>3.5571999999999999E-2</v>
      </c>
      <c r="G11" s="5">
        <f>EconomicRates!D51</f>
        <v>7.0000000000000007E-2</v>
      </c>
      <c r="H11" s="5">
        <f t="shared" si="10"/>
        <v>8.5572000000000009E-2</v>
      </c>
      <c r="I11" s="5">
        <f t="shared" si="11"/>
        <v>1.085572</v>
      </c>
      <c r="J11">
        <f t="shared" si="12"/>
        <v>0.92117335377109955</v>
      </c>
      <c r="K11">
        <f t="shared" si="20"/>
        <v>0.51847871869476758</v>
      </c>
      <c r="L11" s="2">
        <v>8</v>
      </c>
      <c r="M11" s="6">
        <v>3.4910000000000002E-3</v>
      </c>
      <c r="O11">
        <f t="shared" si="21"/>
        <v>3903.4545537724143</v>
      </c>
      <c r="P11">
        <f t="shared" si="22"/>
        <v>195.17272768862074</v>
      </c>
      <c r="Q11" s="4">
        <f t="shared" si="23"/>
        <v>12.5</v>
      </c>
      <c r="R11">
        <f t="shared" si="0"/>
        <v>1000000</v>
      </c>
      <c r="S11">
        <f t="shared" si="1"/>
        <v>2531.731157116089</v>
      </c>
      <c r="U11">
        <f t="shared" si="13"/>
        <v>3.4910000000000002E-3</v>
      </c>
      <c r="V11">
        <f t="shared" si="14"/>
        <v>0.01</v>
      </c>
      <c r="W11">
        <f t="shared" si="15"/>
        <v>0.91129958124209853</v>
      </c>
      <c r="X11">
        <f t="shared" si="16"/>
        <v>3.1813468381161661E-3</v>
      </c>
      <c r="Y11">
        <f t="shared" si="17"/>
        <v>9.1129958124209851E-3</v>
      </c>
      <c r="Z11">
        <f t="shared" si="18"/>
        <v>0.89900523859156134</v>
      </c>
      <c r="AB11">
        <f t="shared" si="19"/>
        <v>2221.4108920042545</v>
      </c>
      <c r="AC11">
        <f t="shared" si="2"/>
        <v>2276.0395729528391</v>
      </c>
      <c r="AE11">
        <f t="shared" si="3"/>
        <v>3509.2260924454858</v>
      </c>
      <c r="AF11">
        <f t="shared" si="4"/>
        <v>-175.46130462227433</v>
      </c>
      <c r="AG11">
        <f t="shared" si="4"/>
        <v>-11.237565482394517</v>
      </c>
      <c r="AH11">
        <f t="shared" si="5"/>
        <v>-3181.3468381161661</v>
      </c>
      <c r="AI11">
        <f t="shared" si="6"/>
        <v>141.18038422465088</v>
      </c>
      <c r="AJ11">
        <f t="shared" si="7"/>
        <v>-54.628680948584588</v>
      </c>
      <c r="AK11">
        <f t="shared" si="24"/>
        <v>475.36749327419602</v>
      </c>
      <c r="AL11">
        <f t="shared" si="8"/>
        <v>561.91919655026231</v>
      </c>
      <c r="AN11">
        <f t="shared" si="9"/>
        <v>1819.4590480213815</v>
      </c>
      <c r="AO11">
        <f t="shared" si="9"/>
        <v>-90.972952401069094</v>
      </c>
      <c r="AP11">
        <f t="shared" si="9"/>
        <v>-5.8264385525604574</v>
      </c>
      <c r="AQ11">
        <f t="shared" si="9"/>
        <v>-1649.46063235012</v>
      </c>
      <c r="AR11">
        <f t="shared" si="9"/>
        <v>73.199024717631971</v>
      </c>
      <c r="AS11">
        <f t="shared" si="9"/>
        <v>-28.323808502207399</v>
      </c>
      <c r="AT11">
        <f t="shared" si="9"/>
        <v>246.4679288219487</v>
      </c>
      <c r="AU11">
        <f t="shared" si="9"/>
        <v>291.34314503737329</v>
      </c>
      <c r="AW11">
        <v>8</v>
      </c>
      <c r="AX11">
        <f>(R11*SUMPRODUCT(K12:$K$23, X12:$X$23)-$AZ$3*SUMPRODUCT(K11:$K$22, W12:$W$23))/Z11</f>
        <v>2531.731157116089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f>EconomicRates!C52</f>
        <v>3.5571999999999999E-2</v>
      </c>
      <c r="G12" s="5">
        <f>EconomicRates!D52</f>
        <v>7.0000000000000007E-2</v>
      </c>
      <c r="H12" s="5">
        <f t="shared" si="10"/>
        <v>8.5572000000000009E-2</v>
      </c>
      <c r="I12" s="5">
        <f t="shared" si="11"/>
        <v>1.085572</v>
      </c>
      <c r="J12">
        <f t="shared" si="12"/>
        <v>0.92117335377109955</v>
      </c>
      <c r="K12">
        <f t="shared" si="20"/>
        <v>0.47760878015900154</v>
      </c>
      <c r="L12" s="2">
        <v>9</v>
      </c>
      <c r="M12" s="6">
        <v>3.5990000000000002E-3</v>
      </c>
      <c r="O12">
        <f t="shared" si="21"/>
        <v>3903.4545537724143</v>
      </c>
      <c r="P12">
        <f t="shared" si="22"/>
        <v>195.17272768862074</v>
      </c>
      <c r="Q12" s="4">
        <f t="shared" si="23"/>
        <v>12.5</v>
      </c>
      <c r="R12">
        <f t="shared" si="0"/>
        <v>1000000</v>
      </c>
      <c r="S12">
        <f t="shared" si="1"/>
        <v>2570.3238156369721</v>
      </c>
      <c r="U12">
        <f t="shared" si="13"/>
        <v>3.5990000000000002E-3</v>
      </c>
      <c r="V12">
        <f t="shared" si="14"/>
        <v>0.01</v>
      </c>
      <c r="W12">
        <f t="shared" si="15"/>
        <v>0.89900523859156134</v>
      </c>
      <c r="X12">
        <f t="shared" si="16"/>
        <v>3.2355198536910294E-3</v>
      </c>
      <c r="Y12">
        <f t="shared" si="17"/>
        <v>8.9900523859156138E-3</v>
      </c>
      <c r="Z12">
        <f t="shared" si="18"/>
        <v>0.8867796663519546</v>
      </c>
      <c r="AB12">
        <f t="shared" si="19"/>
        <v>2276.0395729528391</v>
      </c>
      <c r="AC12">
        <f t="shared" si="2"/>
        <v>2279.3108956470369</v>
      </c>
      <c r="AE12">
        <f t="shared" si="3"/>
        <v>3461.5041268143195</v>
      </c>
      <c r="AF12">
        <f t="shared" si="4"/>
        <v>-173.07520634071599</v>
      </c>
      <c r="AG12">
        <f t="shared" si="4"/>
        <v>-11.084745829399433</v>
      </c>
      <c r="AH12">
        <f t="shared" si="5"/>
        <v>-3235.5198536910293</v>
      </c>
      <c r="AI12">
        <f t="shared" si="6"/>
        <v>41.824320953175175</v>
      </c>
      <c r="AJ12">
        <f t="shared" si="7"/>
        <v>-3.2713226941978064</v>
      </c>
      <c r="AK12">
        <f t="shared" si="24"/>
        <v>476.16269791948758</v>
      </c>
      <c r="AL12">
        <f t="shared" si="8"/>
        <v>514.7156961784649</v>
      </c>
      <c r="AN12">
        <f t="shared" si="9"/>
        <v>1653.244763523137</v>
      </c>
      <c r="AO12">
        <f t="shared" si="9"/>
        <v>-82.662238176156862</v>
      </c>
      <c r="AP12">
        <f t="shared" si="9"/>
        <v>-5.2941719339520432</v>
      </c>
      <c r="AQ12">
        <f t="shared" si="9"/>
        <v>-1545.3126905016036</v>
      </c>
      <c r="AR12">
        <f t="shared" si="9"/>
        <v>19.975662911424564</v>
      </c>
      <c r="AS12">
        <f t="shared" si="9"/>
        <v>-1.5624124414822727</v>
      </c>
      <c r="AT12">
        <f t="shared" si="9"/>
        <v>227.41948531054561</v>
      </c>
      <c r="AU12">
        <f t="shared" si="9"/>
        <v>245.83273578048787</v>
      </c>
      <c r="AW12">
        <v>9</v>
      </c>
      <c r="AX12">
        <f>(R12*SUMPRODUCT(K13:$K$23, X13:$X$23)-$AZ$3*SUMPRODUCT(K12:$K$22, W13:$W$23))/Z12</f>
        <v>2570.3238156369721</v>
      </c>
    </row>
    <row r="13" spans="1:52" x14ac:dyDescent="0.25">
      <c r="E13">
        <v>2013</v>
      </c>
      <c r="F13" s="5">
        <f>EconomicRates!C53</f>
        <v>3.5571999999999999E-2</v>
      </c>
      <c r="G13" s="5">
        <f>EconomicRates!D53</f>
        <v>7.0000000000000007E-2</v>
      </c>
      <c r="H13" s="5">
        <f t="shared" si="10"/>
        <v>8.5572000000000009E-2</v>
      </c>
      <c r="I13" s="5">
        <f t="shared" si="11"/>
        <v>1.085572</v>
      </c>
      <c r="J13">
        <f t="shared" si="12"/>
        <v>0.92117335377109955</v>
      </c>
      <c r="K13">
        <f t="shared" si="20"/>
        <v>0.43996048180959124</v>
      </c>
      <c r="L13" s="2">
        <v>10</v>
      </c>
      <c r="M13" s="6">
        <v>3.7169999999999998E-3</v>
      </c>
      <c r="O13">
        <f t="shared" si="21"/>
        <v>3903.4545537724143</v>
      </c>
      <c r="P13">
        <f t="shared" si="22"/>
        <v>195.17272768862074</v>
      </c>
      <c r="Q13" s="4">
        <f t="shared" si="23"/>
        <v>12.5</v>
      </c>
      <c r="R13">
        <f t="shared" si="0"/>
        <v>1000000</v>
      </c>
      <c r="S13">
        <f t="shared" si="1"/>
        <v>2556.8325393100099</v>
      </c>
      <c r="U13">
        <f t="shared" si="13"/>
        <v>3.7169999999999998E-3</v>
      </c>
      <c r="V13">
        <f t="shared" si="14"/>
        <v>0.01</v>
      </c>
      <c r="W13">
        <f t="shared" si="15"/>
        <v>0.8867796663519546</v>
      </c>
      <c r="X13">
        <f t="shared" si="16"/>
        <v>3.296160019830215E-3</v>
      </c>
      <c r="Y13">
        <f t="shared" si="17"/>
        <v>8.8677966635195456E-3</v>
      </c>
      <c r="Z13">
        <f t="shared" si="18"/>
        <v>0.8746157096686048</v>
      </c>
      <c r="AB13">
        <f t="shared" si="19"/>
        <v>2279.3108956470369</v>
      </c>
      <c r="AC13">
        <f t="shared" si="2"/>
        <v>2236.2459058724053</v>
      </c>
      <c r="AE13">
        <f t="shared" si="3"/>
        <v>3414.0226747068073</v>
      </c>
      <c r="AF13">
        <f t="shared" si="4"/>
        <v>-170.70113373534039</v>
      </c>
      <c r="AG13">
        <f t="shared" si="4"/>
        <v>-10.93269637085756</v>
      </c>
      <c r="AH13">
        <f t="shared" si="5"/>
        <v>-3296.1600198302149</v>
      </c>
      <c r="AI13">
        <f t="shared" si="6"/>
        <v>-63.771175229605888</v>
      </c>
      <c r="AJ13">
        <f t="shared" si="7"/>
        <v>43.064989774631613</v>
      </c>
      <c r="AK13">
        <f t="shared" si="24"/>
        <v>472.58270286631864</v>
      </c>
      <c r="AL13">
        <f t="shared" si="8"/>
        <v>451.87651741134437</v>
      </c>
      <c r="AN13">
        <f t="shared" si="9"/>
        <v>1502.0350608728763</v>
      </c>
      <c r="AO13">
        <f t="shared" si="9"/>
        <v>-75.101753043643825</v>
      </c>
      <c r="AP13">
        <f t="shared" si="9"/>
        <v>-4.809954362800462</v>
      </c>
      <c r="AQ13">
        <f t="shared" si="9"/>
        <v>-1450.1801504460132</v>
      </c>
      <c r="AR13">
        <f t="shared" si="9"/>
        <v>-28.056796979581275</v>
      </c>
      <c r="AS13">
        <f t="shared" si="9"/>
        <v>18.946893650372044</v>
      </c>
      <c r="AT13">
        <f t="shared" si="9"/>
        <v>207.91771364794445</v>
      </c>
      <c r="AU13">
        <f t="shared" si="9"/>
        <v>198.80781031873522</v>
      </c>
      <c r="AW13">
        <v>10</v>
      </c>
      <c r="AX13">
        <f>(R13*SUMPRODUCT(K14:$K$23, X14:$X$23)-$AZ$3*SUMPRODUCT(K13:$K$22, W14:$W$23))/Z13</f>
        <v>2556.8325393100099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10"/>
        <v>8.5572000000000009E-2</v>
      </c>
      <c r="I14" s="5">
        <f t="shared" si="11"/>
        <v>1.085572</v>
      </c>
      <c r="J14">
        <f t="shared" si="12"/>
        <v>0.92117335377109955</v>
      </c>
      <c r="K14">
        <f t="shared" si="20"/>
        <v>0.40527987255529002</v>
      </c>
      <c r="L14" s="2">
        <v>11</v>
      </c>
      <c r="M14" s="6">
        <v>3.852E-3</v>
      </c>
      <c r="O14">
        <f t="shared" si="21"/>
        <v>3903.4545537724143</v>
      </c>
      <c r="P14">
        <f t="shared" si="22"/>
        <v>195.17272768862074</v>
      </c>
      <c r="Q14" s="4">
        <f t="shared" si="23"/>
        <v>12.5</v>
      </c>
      <c r="R14">
        <f t="shared" si="0"/>
        <v>1000000</v>
      </c>
      <c r="S14">
        <f t="shared" si="1"/>
        <v>2491.9023251277035</v>
      </c>
      <c r="U14">
        <f t="shared" si="13"/>
        <v>3.852E-3</v>
      </c>
      <c r="V14">
        <f t="shared" si="14"/>
        <v>0.01</v>
      </c>
      <c r="W14">
        <f t="shared" si="15"/>
        <v>0.8746157096686048</v>
      </c>
      <c r="X14">
        <f t="shared" si="16"/>
        <v>3.3690197136434655E-3</v>
      </c>
      <c r="Y14">
        <f t="shared" si="17"/>
        <v>8.746157096686049E-3</v>
      </c>
      <c r="Z14">
        <f t="shared" si="18"/>
        <v>0.86250053285827533</v>
      </c>
      <c r="AB14">
        <f t="shared" si="19"/>
        <v>2236.2459058724053</v>
      </c>
      <c r="AC14">
        <f t="shared" si="2"/>
        <v>2149.2670832534195</v>
      </c>
      <c r="AE14">
        <f t="shared" si="3"/>
        <v>3366.7316326167688</v>
      </c>
      <c r="AF14">
        <f t="shared" si="4"/>
        <v>-168.33658163083845</v>
      </c>
      <c r="AG14">
        <f t="shared" si="4"/>
        <v>-10.781256660728442</v>
      </c>
      <c r="AH14">
        <f t="shared" si="5"/>
        <v>-3369.0197136434654</v>
      </c>
      <c r="AI14">
        <f t="shared" si="6"/>
        <v>-181.40591931826339</v>
      </c>
      <c r="AJ14">
        <f t="shared" si="7"/>
        <v>86.97882261898576</v>
      </c>
      <c r="AK14">
        <f t="shared" si="24"/>
        <v>465.05309596028155</v>
      </c>
      <c r="AL14">
        <f t="shared" si="8"/>
        <v>370.62599926100393</v>
      </c>
      <c r="AN14">
        <f t="shared" si="9"/>
        <v>1364.4685669947876</v>
      </c>
      <c r="AO14">
        <f t="shared" si="9"/>
        <v>-68.223428349739379</v>
      </c>
      <c r="AP14">
        <f t="shared" si="9"/>
        <v>-4.3694263254458949</v>
      </c>
      <c r="AQ14">
        <f t="shared" si="9"/>
        <v>-1365.3958801816834</v>
      </c>
      <c r="AR14">
        <f t="shared" si="9"/>
        <v>-73.52016786208101</v>
      </c>
      <c r="AS14">
        <f t="shared" si="9"/>
        <v>35.250766146031722</v>
      </c>
      <c r="AT14">
        <f t="shared" si="9"/>
        <v>188.47665946222597</v>
      </c>
      <c r="AU14">
        <f t="shared" si="9"/>
        <v>150.20725774617668</v>
      </c>
      <c r="AW14">
        <v>11</v>
      </c>
      <c r="AX14">
        <f>(R14*SUMPRODUCT(K15:$K$23, X15:$X$23)-$AZ$3*SUMPRODUCT(K14:$K$22, W15:$W$23))/Z14</f>
        <v>2491.9023251277035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10"/>
        <v>8.5572000000000009E-2</v>
      </c>
      <c r="I15" s="5">
        <f t="shared" si="11"/>
        <v>1.085572</v>
      </c>
      <c r="J15">
        <f t="shared" si="12"/>
        <v>0.92117335377109955</v>
      </c>
      <c r="K15">
        <f t="shared" si="20"/>
        <v>0.37333301941768032</v>
      </c>
      <c r="L15" s="2">
        <v>12</v>
      </c>
      <c r="M15" s="6">
        <v>4.0049999999999999E-3</v>
      </c>
      <c r="O15">
        <f t="shared" si="21"/>
        <v>3903.4545537724143</v>
      </c>
      <c r="P15">
        <f t="shared" si="22"/>
        <v>195.17272768862074</v>
      </c>
      <c r="Q15" s="4">
        <f t="shared" si="23"/>
        <v>12.5</v>
      </c>
      <c r="R15">
        <f t="shared" si="0"/>
        <v>1000000</v>
      </c>
      <c r="S15">
        <f t="shared" si="1"/>
        <v>2376.4557465739354</v>
      </c>
      <c r="U15">
        <f t="shared" si="13"/>
        <v>4.0049999999999999E-3</v>
      </c>
      <c r="V15">
        <f t="shared" si="14"/>
        <v>0.01</v>
      </c>
      <c r="W15">
        <f t="shared" si="15"/>
        <v>0.86250053285827533</v>
      </c>
      <c r="X15">
        <f t="shared" si="16"/>
        <v>3.4543146340973926E-3</v>
      </c>
      <c r="Y15">
        <f t="shared" si="17"/>
        <v>8.6250053285827528E-3</v>
      </c>
      <c r="Z15">
        <f t="shared" si="18"/>
        <v>0.85042121289559514</v>
      </c>
      <c r="AB15">
        <f t="shared" si="19"/>
        <v>2149.2670832534195</v>
      </c>
      <c r="AC15">
        <f t="shared" si="2"/>
        <v>2020.9883783941132</v>
      </c>
      <c r="AE15">
        <f t="shared" si="3"/>
        <v>3319.5805561019706</v>
      </c>
      <c r="AF15">
        <f t="shared" si="4"/>
        <v>-165.97902780509855</v>
      </c>
      <c r="AG15">
        <f t="shared" si="4"/>
        <v>-10.63026516119494</v>
      </c>
      <c r="AH15">
        <f t="shared" si="5"/>
        <v>-3454.3146340973926</v>
      </c>
      <c r="AI15">
        <f t="shared" si="6"/>
        <v>-311.34337096171566</v>
      </c>
      <c r="AJ15">
        <f t="shared" si="7"/>
        <v>128.27870485930634</v>
      </c>
      <c r="AK15">
        <f t="shared" si="24"/>
        <v>453.77707282758161</v>
      </c>
      <c r="AL15">
        <f t="shared" si="8"/>
        <v>270.71240672517229</v>
      </c>
      <c r="AN15">
        <f t="shared" si="9"/>
        <v>1239.309032209771</v>
      </c>
      <c r="AO15">
        <f t="shared" si="9"/>
        <v>-61.965451610488557</v>
      </c>
      <c r="AP15">
        <f t="shared" si="9"/>
        <v>-3.9686289898394809</v>
      </c>
      <c r="AQ15">
        <f t="shared" si="9"/>
        <v>-1289.6097123662591</v>
      </c>
      <c r="AR15">
        <f t="shared" si="9"/>
        <v>-116.23476075681624</v>
      </c>
      <c r="AS15">
        <f t="shared" si="9"/>
        <v>47.8906762121143</v>
      </c>
      <c r="AT15">
        <f t="shared" si="9"/>
        <v>169.40996474123767</v>
      </c>
      <c r="AU15">
        <f t="shared" si="9"/>
        <v>101.06588019653572</v>
      </c>
      <c r="AW15">
        <v>12</v>
      </c>
      <c r="AX15">
        <f>(R15*SUMPRODUCT(K16:$K$23, X16:$X$23)-$AZ$3*SUMPRODUCT(K15:$K$22, W16:$W$23))/Z15</f>
        <v>2376.4557465739354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10"/>
        <v>8.5572000000000009E-2</v>
      </c>
      <c r="I16" s="5">
        <f t="shared" si="11"/>
        <v>1.085572</v>
      </c>
      <c r="J16">
        <f t="shared" si="12"/>
        <v>0.92117335377109955</v>
      </c>
      <c r="K16">
        <f t="shared" si="20"/>
        <v>0.34390442957047562</v>
      </c>
      <c r="L16" s="2">
        <v>13</v>
      </c>
      <c r="M16" s="6">
        <v>4.1640000000000002E-3</v>
      </c>
      <c r="O16">
        <f t="shared" si="21"/>
        <v>3903.4545537724143</v>
      </c>
      <c r="P16">
        <f t="shared" si="22"/>
        <v>195.17272768862074</v>
      </c>
      <c r="Q16" s="4">
        <f t="shared" si="23"/>
        <v>12.5</v>
      </c>
      <c r="R16">
        <f t="shared" si="0"/>
        <v>1000000</v>
      </c>
      <c r="S16">
        <f t="shared" si="1"/>
        <v>2216.1595810496524</v>
      </c>
      <c r="U16">
        <f t="shared" si="13"/>
        <v>4.1640000000000002E-3</v>
      </c>
      <c r="V16">
        <f t="shared" si="14"/>
        <v>0.01</v>
      </c>
      <c r="W16">
        <f t="shared" si="15"/>
        <v>0.85042121289559514</v>
      </c>
      <c r="X16">
        <f t="shared" si="16"/>
        <v>3.5411539304972582E-3</v>
      </c>
      <c r="Y16">
        <f t="shared" si="17"/>
        <v>8.5042121289559524E-3</v>
      </c>
      <c r="Z16">
        <f t="shared" si="18"/>
        <v>0.83837584683614197</v>
      </c>
      <c r="AB16">
        <f t="shared" si="19"/>
        <v>2020.9883783941132</v>
      </c>
      <c r="AC16">
        <f t="shared" si="2"/>
        <v>1857.9746654865319</v>
      </c>
      <c r="AE16">
        <f t="shared" si="3"/>
        <v>3272.5620171053424</v>
      </c>
      <c r="AF16">
        <f t="shared" si="4"/>
        <v>-163.62810085526715</v>
      </c>
      <c r="AG16">
        <f t="shared" si="4"/>
        <v>-10.479698085451775</v>
      </c>
      <c r="AH16">
        <f t="shared" si="5"/>
        <v>-3541.1539304972584</v>
      </c>
      <c r="AI16">
        <f t="shared" si="6"/>
        <v>-442.69971233263504</v>
      </c>
      <c r="AJ16">
        <f t="shared" si="7"/>
        <v>163.01371290758129</v>
      </c>
      <c r="AK16">
        <f t="shared" si="24"/>
        <v>438.97771059729257</v>
      </c>
      <c r="AL16">
        <f t="shared" si="8"/>
        <v>159.29171117223882</v>
      </c>
      <c r="AN16">
        <f t="shared" si="9"/>
        <v>1125.448573726618</v>
      </c>
      <c r="AO16">
        <f t="shared" si="9"/>
        <v>-56.272428686330905</v>
      </c>
      <c r="AP16">
        <f t="shared" si="9"/>
        <v>-3.6040145921480979</v>
      </c>
      <c r="AQ16">
        <f t="shared" si="9"/>
        <v>-1217.8185224889073</v>
      </c>
      <c r="AR16">
        <f t="shared" si="9"/>
        <v>-152.24639204076851</v>
      </c>
      <c r="AS16">
        <f t="shared" si="9"/>
        <v>56.061137949647026</v>
      </c>
      <c r="AT16">
        <f t="shared" si="9"/>
        <v>150.96637915711523</v>
      </c>
      <c r="AU16">
        <f t="shared" si="9"/>
        <v>54.781125065993749</v>
      </c>
      <c r="AW16">
        <v>13</v>
      </c>
      <c r="AX16">
        <f>(R16*SUMPRODUCT(K17:$K$23, X17:$X$23)-$AZ$3*SUMPRODUCT(K16:$K$22, W17:$W$23))/Z16</f>
        <v>2216.1595810496524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10"/>
        <v>8.5572000000000009E-2</v>
      </c>
      <c r="I17" s="5">
        <f t="shared" si="11"/>
        <v>1.085572</v>
      </c>
      <c r="J17">
        <f t="shared" si="12"/>
        <v>0.92117335377109955</v>
      </c>
      <c r="K17">
        <f t="shared" si="20"/>
        <v>0.31679559676417191</v>
      </c>
      <c r="L17" s="2">
        <v>14</v>
      </c>
      <c r="M17" s="6">
        <v>4.3350000000000003E-3</v>
      </c>
      <c r="O17">
        <f t="shared" si="21"/>
        <v>3903.4545537724143</v>
      </c>
      <c r="P17">
        <f t="shared" si="22"/>
        <v>195.17272768862074</v>
      </c>
      <c r="Q17" s="4">
        <f t="shared" si="23"/>
        <v>12.5</v>
      </c>
      <c r="R17">
        <f t="shared" si="0"/>
        <v>1000000</v>
      </c>
      <c r="S17">
        <f t="shared" si="1"/>
        <v>2014.2864328594035</v>
      </c>
      <c r="U17">
        <f t="shared" si="13"/>
        <v>4.3350000000000003E-3</v>
      </c>
      <c r="V17">
        <f t="shared" si="14"/>
        <v>0.01</v>
      </c>
      <c r="W17">
        <f t="shared" si="15"/>
        <v>0.83837584683614197</v>
      </c>
      <c r="X17">
        <f t="shared" si="16"/>
        <v>3.6343592960346757E-3</v>
      </c>
      <c r="Y17">
        <f t="shared" si="17"/>
        <v>8.3837584683614207E-3</v>
      </c>
      <c r="Z17">
        <f t="shared" si="18"/>
        <v>0.82635772907174587</v>
      </c>
      <c r="AB17">
        <f t="shared" si="19"/>
        <v>1857.9746654865319</v>
      </c>
      <c r="AC17">
        <f t="shared" si="2"/>
        <v>1664.5211623577243</v>
      </c>
      <c r="AE17">
        <f t="shared" si="3"/>
        <v>3225.6498405901375</v>
      </c>
      <c r="AF17">
        <f t="shared" si="4"/>
        <v>-161.2824920295069</v>
      </c>
      <c r="AG17">
        <f t="shared" si="4"/>
        <v>-10.329471613396823</v>
      </c>
      <c r="AH17">
        <f t="shared" si="5"/>
        <v>-3634.3592960346755</v>
      </c>
      <c r="AI17">
        <f t="shared" si="6"/>
        <v>-580.32141908744188</v>
      </c>
      <c r="AJ17">
        <f t="shared" si="7"/>
        <v>193.4535031288076</v>
      </c>
      <c r="AK17">
        <f t="shared" si="24"/>
        <v>421.21465082604385</v>
      </c>
      <c r="AL17">
        <f t="shared" si="8"/>
        <v>34.346734867409566</v>
      </c>
      <c r="AN17">
        <f t="shared" si="9"/>
        <v>1021.8716662020086</v>
      </c>
      <c r="AO17">
        <f t="shared" si="9"/>
        <v>-51.093583310100435</v>
      </c>
      <c r="AP17">
        <f t="shared" si="9"/>
        <v>-3.2723311240246202</v>
      </c>
      <c r="AQ17">
        <f t="shared" si="9"/>
        <v>-1151.3490220427207</v>
      </c>
      <c r="AR17">
        <f t="shared" si="9"/>
        <v>-183.84327027483724</v>
      </c>
      <c r="AS17">
        <f t="shared" si="9"/>
        <v>61.285217969810198</v>
      </c>
      <c r="AT17">
        <f t="shared" si="9"/>
        <v>133.43894667424885</v>
      </c>
      <c r="AU17">
        <f t="shared" si="9"/>
        <v>10.880894369221805</v>
      </c>
      <c r="AW17">
        <v>14</v>
      </c>
      <c r="AX17">
        <f>(R17*SUMPRODUCT(K18:$K$23, X18:$X$23)-$AZ$3*SUMPRODUCT(K17:$K$22, W18:$W$23))/Z17</f>
        <v>2014.2864328594035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10"/>
        <v>8.5572000000000009E-2</v>
      </c>
      <c r="I18" s="5">
        <f t="shared" si="11"/>
        <v>1.085572</v>
      </c>
      <c r="J18">
        <f t="shared" si="12"/>
        <v>0.92117335377109955</v>
      </c>
      <c r="K18">
        <f t="shared" si="20"/>
        <v>0.29182366233116913</v>
      </c>
      <c r="L18" s="2">
        <v>15</v>
      </c>
      <c r="M18" s="6">
        <v>4.522E-3</v>
      </c>
      <c r="O18">
        <f t="shared" si="21"/>
        <v>3903.4545537724143</v>
      </c>
      <c r="P18">
        <f t="shared" si="22"/>
        <v>195.17272768862074</v>
      </c>
      <c r="Q18" s="4">
        <f t="shared" si="23"/>
        <v>12.5</v>
      </c>
      <c r="R18">
        <f t="shared" si="0"/>
        <v>1000000</v>
      </c>
      <c r="S18">
        <f t="shared" si="1"/>
        <v>1772.9026425390546</v>
      </c>
      <c r="U18">
        <f t="shared" si="13"/>
        <v>4.522E-3</v>
      </c>
      <c r="V18">
        <f t="shared" si="14"/>
        <v>0.01</v>
      </c>
      <c r="W18">
        <f t="shared" si="15"/>
        <v>0.82635772907174587</v>
      </c>
      <c r="X18">
        <f t="shared" si="16"/>
        <v>3.7367896508624346E-3</v>
      </c>
      <c r="Y18">
        <f t="shared" si="17"/>
        <v>8.2635772907174582E-3</v>
      </c>
      <c r="Z18">
        <f t="shared" si="18"/>
        <v>0.81435736213016596</v>
      </c>
      <c r="AB18">
        <f t="shared" si="19"/>
        <v>1664.5211623577243</v>
      </c>
      <c r="AC18">
        <f t="shared" si="2"/>
        <v>1443.776319291705</v>
      </c>
      <c r="AE18">
        <f t="shared" si="3"/>
        <v>3178.8069536050875</v>
      </c>
      <c r="AF18">
        <f t="shared" si="4"/>
        <v>-158.94034768025438</v>
      </c>
      <c r="AG18">
        <f t="shared" si="4"/>
        <v>-10.179467026627075</v>
      </c>
      <c r="AH18">
        <f t="shared" si="5"/>
        <v>-3736.7896508624344</v>
      </c>
      <c r="AI18">
        <f t="shared" si="6"/>
        <v>-727.1025119642286</v>
      </c>
      <c r="AJ18">
        <f t="shared" si="7"/>
        <v>220.74484306601926</v>
      </c>
      <c r="AK18">
        <f t="shared" si="24"/>
        <v>400.85243010747502</v>
      </c>
      <c r="AL18">
        <f t="shared" si="8"/>
        <v>-105.50523879073432</v>
      </c>
      <c r="AN18">
        <f t="shared" si="9"/>
        <v>927.6510870448235</v>
      </c>
      <c r="AO18">
        <f t="shared" si="9"/>
        <v>-46.382554352241172</v>
      </c>
      <c r="AP18">
        <f t="shared" si="9"/>
        <v>-2.9706093482896896</v>
      </c>
      <c r="AQ18">
        <f t="shared" si="9"/>
        <v>-1090.4836412758864</v>
      </c>
      <c r="AR18">
        <f t="shared" si="9"/>
        <v>-212.1857179315939</v>
      </c>
      <c r="AS18">
        <f t="shared" si="9"/>
        <v>64.41856854424492</v>
      </c>
      <c r="AT18">
        <f t="shared" si="9"/>
        <v>116.97822420831237</v>
      </c>
      <c r="AU18">
        <f t="shared" si="9"/>
        <v>-30.788925179036621</v>
      </c>
      <c r="AW18">
        <v>15</v>
      </c>
      <c r="AX18">
        <f>(R18*SUMPRODUCT(K19:$K$23, X19:$X$23)-$AZ$3*SUMPRODUCT(K18:$K$22, W19:$W$23))/Z18</f>
        <v>1772.9026425390546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10"/>
        <v>8.5572000000000009E-2</v>
      </c>
      <c r="I19" s="5">
        <f t="shared" si="11"/>
        <v>1.085572</v>
      </c>
      <c r="J19">
        <f t="shared" si="12"/>
        <v>0.92117335377109955</v>
      </c>
      <c r="K19">
        <f t="shared" si="20"/>
        <v>0.26882018173936795</v>
      </c>
      <c r="L19" s="2">
        <v>16</v>
      </c>
      <c r="M19" s="6">
        <v>4.7470000000000004E-3</v>
      </c>
      <c r="O19">
        <f t="shared" si="21"/>
        <v>3903.4545537724143</v>
      </c>
      <c r="P19">
        <f t="shared" si="22"/>
        <v>195.17272768862074</v>
      </c>
      <c r="Q19" s="4">
        <f t="shared" si="23"/>
        <v>12.5</v>
      </c>
      <c r="R19">
        <f t="shared" si="0"/>
        <v>1000000</v>
      </c>
      <c r="S19">
        <f t="shared" si="1"/>
        <v>1488.2930291986154</v>
      </c>
      <c r="U19">
        <f t="shared" si="13"/>
        <v>4.7470000000000004E-3</v>
      </c>
      <c r="V19">
        <f t="shared" si="14"/>
        <v>0.01</v>
      </c>
      <c r="W19">
        <f t="shared" si="15"/>
        <v>0.81435736213016596</v>
      </c>
      <c r="X19">
        <f t="shared" si="16"/>
        <v>3.8657543980318981E-3</v>
      </c>
      <c r="Y19">
        <f t="shared" si="17"/>
        <v>8.1435736213016606E-3</v>
      </c>
      <c r="Z19">
        <f t="shared" si="18"/>
        <v>0.80234803411083233</v>
      </c>
      <c r="AB19">
        <f t="shared" si="19"/>
        <v>1443.776319291705</v>
      </c>
      <c r="AC19">
        <f t="shared" si="2"/>
        <v>1194.1289861583646</v>
      </c>
      <c r="AE19">
        <f t="shared" si="3"/>
        <v>3131.929087460273</v>
      </c>
      <c r="AF19">
        <f t="shared" si="4"/>
        <v>-156.59645437301367</v>
      </c>
      <c r="AG19">
        <f t="shared" si="4"/>
        <v>-10.029350426385404</v>
      </c>
      <c r="AH19">
        <f t="shared" si="5"/>
        <v>-3865.7543980318983</v>
      </c>
      <c r="AI19">
        <f t="shared" si="6"/>
        <v>-900.45111537102457</v>
      </c>
      <c r="AJ19">
        <f t="shared" si="7"/>
        <v>249.64733313334045</v>
      </c>
      <c r="AK19">
        <f t="shared" si="24"/>
        <v>378.15199127297285</v>
      </c>
      <c r="AL19">
        <f t="shared" si="8"/>
        <v>-272.65179096471127</v>
      </c>
      <c r="AN19">
        <f t="shared" si="9"/>
        <v>841.92574648588334</v>
      </c>
      <c r="AO19">
        <f t="shared" si="9"/>
        <v>-42.096287324294174</v>
      </c>
      <c r="AP19">
        <f t="shared" si="9"/>
        <v>-2.6960918043487316</v>
      </c>
      <c r="AQ19">
        <f t="shared" si="9"/>
        <v>-1039.1927998386959</v>
      </c>
      <c r="AR19">
        <f t="shared" si="9"/>
        <v>-242.05943248145539</v>
      </c>
      <c r="AS19">
        <f t="shared" si="9"/>
        <v>67.110241463653111</v>
      </c>
      <c r="AT19">
        <f t="shared" si="9"/>
        <v>101.65488701910445</v>
      </c>
      <c r="AU19">
        <f t="shared" si="9"/>
        <v>-73.294303998697842</v>
      </c>
      <c r="AW19">
        <v>16</v>
      </c>
      <c r="AX19">
        <f>(R19*SUMPRODUCT(K20:$K$23, X20:$X$23)-$AZ$3*SUMPRODUCT(K19:$K$22, W20:$W$23))/Z19</f>
        <v>1488.2930291986154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10"/>
        <v>8.5572000000000009E-2</v>
      </c>
      <c r="I20" s="5">
        <f t="shared" si="11"/>
        <v>1.085572</v>
      </c>
      <c r="J20">
        <f t="shared" si="12"/>
        <v>0.92117335377109955</v>
      </c>
      <c r="K20">
        <f t="shared" si="20"/>
        <v>0.24762998837421007</v>
      </c>
      <c r="L20" s="2">
        <v>17</v>
      </c>
      <c r="M20" s="6">
        <v>4.9870000000000001E-3</v>
      </c>
      <c r="O20">
        <f t="shared" si="21"/>
        <v>3903.4545537724143</v>
      </c>
      <c r="P20">
        <f t="shared" si="22"/>
        <v>195.17272768862074</v>
      </c>
      <c r="Q20" s="4">
        <f t="shared" si="23"/>
        <v>12.5</v>
      </c>
      <c r="R20">
        <f t="shared" si="0"/>
        <v>1000000</v>
      </c>
      <c r="S20">
        <f t="shared" si="1"/>
        <v>1163.912820068261</v>
      </c>
      <c r="U20">
        <f t="shared" si="13"/>
        <v>4.9870000000000001E-3</v>
      </c>
      <c r="V20">
        <f t="shared" si="14"/>
        <v>0.01</v>
      </c>
      <c r="W20">
        <f t="shared" si="15"/>
        <v>0.80234803411083233</v>
      </c>
      <c r="X20">
        <f t="shared" si="16"/>
        <v>4.0013096461107211E-3</v>
      </c>
      <c r="Y20">
        <f t="shared" si="17"/>
        <v>8.0234803411083234E-3</v>
      </c>
      <c r="Z20">
        <f t="shared" si="18"/>
        <v>0.79032324412361332</v>
      </c>
      <c r="AB20">
        <f t="shared" si="19"/>
        <v>1194.1289861583646</v>
      </c>
      <c r="AC20">
        <f t="shared" si="2"/>
        <v>919.86735583341147</v>
      </c>
      <c r="AE20">
        <f t="shared" si="3"/>
        <v>3084.9908662265061</v>
      </c>
      <c r="AF20">
        <f t="shared" si="4"/>
        <v>-154.24954331132531</v>
      </c>
      <c r="AG20">
        <f t="shared" si="4"/>
        <v>-9.8790405515451667</v>
      </c>
      <c r="AH20">
        <f t="shared" si="5"/>
        <v>-4001.3096461107211</v>
      </c>
      <c r="AI20">
        <f t="shared" si="6"/>
        <v>-1080.4473637470855</v>
      </c>
      <c r="AJ20">
        <f t="shared" si="7"/>
        <v>274.2616303249531</v>
      </c>
      <c r="AK20">
        <f t="shared" si="24"/>
        <v>352.97340208804144</v>
      </c>
      <c r="AL20">
        <f t="shared" si="8"/>
        <v>-453.212331334091</v>
      </c>
      <c r="AN20">
        <f t="shared" si="9"/>
        <v>763.93625233821399</v>
      </c>
      <c r="AO20">
        <f t="shared" si="9"/>
        <v>-38.196812616910698</v>
      </c>
      <c r="AP20">
        <f t="shared" si="9"/>
        <v>-2.4463466969274794</v>
      </c>
      <c r="AQ20">
        <f t="shared" si="9"/>
        <v>-990.84426114801249</v>
      </c>
      <c r="AR20">
        <f t="shared" si="9"/>
        <v>-267.55116812363673</v>
      </c>
      <c r="AS20">
        <f t="shared" si="9"/>
        <v>67.915404328860035</v>
      </c>
      <c r="AT20">
        <f t="shared" si="9"/>
        <v>87.40679945546708</v>
      </c>
      <c r="AU20">
        <f t="shared" si="9"/>
        <v>-112.2289643393096</v>
      </c>
      <c r="AW20">
        <v>17</v>
      </c>
      <c r="AX20">
        <f>(R20*SUMPRODUCT(K21:$K$23, X21:$X$23)-$AZ$3*SUMPRODUCT(K20:$K$22, W21:$W$23))/Z20</f>
        <v>1163.912820068261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10"/>
        <v>8.5572000000000009E-2</v>
      </c>
      <c r="I21" s="5">
        <f t="shared" si="11"/>
        <v>1.085572</v>
      </c>
      <c r="J21">
        <f t="shared" si="12"/>
        <v>0.92117335377109955</v>
      </c>
      <c r="K21">
        <f t="shared" si="20"/>
        <v>0.22811014688496947</v>
      </c>
      <c r="L21" s="2">
        <v>18</v>
      </c>
      <c r="M21" s="6">
        <v>5.2249999999999996E-3</v>
      </c>
      <c r="O21">
        <f t="shared" si="21"/>
        <v>3903.4545537724143</v>
      </c>
      <c r="P21">
        <f t="shared" si="22"/>
        <v>195.17272768862074</v>
      </c>
      <c r="Q21" s="4">
        <f t="shared" si="23"/>
        <v>12.5</v>
      </c>
      <c r="R21">
        <f t="shared" si="0"/>
        <v>1000000</v>
      </c>
      <c r="S21">
        <f t="shared" si="1"/>
        <v>807.0306983624223</v>
      </c>
      <c r="U21">
        <f t="shared" si="13"/>
        <v>5.2249999999999996E-3</v>
      </c>
      <c r="V21">
        <f t="shared" si="14"/>
        <v>0.01</v>
      </c>
      <c r="W21">
        <f t="shared" si="15"/>
        <v>0.79032324412361332</v>
      </c>
      <c r="X21">
        <f t="shared" si="16"/>
        <v>4.129438950545879E-3</v>
      </c>
      <c r="Y21">
        <f t="shared" si="17"/>
        <v>7.9032324412361341E-3</v>
      </c>
      <c r="Z21">
        <f t="shared" si="18"/>
        <v>0.77829057273183133</v>
      </c>
      <c r="AB21">
        <f t="shared" si="19"/>
        <v>919.86735583341147</v>
      </c>
      <c r="AC21">
        <f t="shared" si="2"/>
        <v>628.10438444065949</v>
      </c>
      <c r="AE21">
        <f t="shared" si="3"/>
        <v>3038.0218802882073</v>
      </c>
      <c r="AF21">
        <f t="shared" si="4"/>
        <v>-151.9010940144104</v>
      </c>
      <c r="AG21">
        <f t="shared" si="4"/>
        <v>-9.7286321591478924</v>
      </c>
      <c r="AH21">
        <f t="shared" si="5"/>
        <v>-4129.4389505458794</v>
      </c>
      <c r="AI21">
        <f t="shared" si="6"/>
        <v>-1253.0467964312302</v>
      </c>
      <c r="AJ21">
        <f t="shared" si="7"/>
        <v>291.76297139275198</v>
      </c>
      <c r="AK21">
        <f t="shared" si="24"/>
        <v>325.68601729639806</v>
      </c>
      <c r="AL21">
        <f t="shared" si="8"/>
        <v>-635.59780774208014</v>
      </c>
      <c r="AN21">
        <f t="shared" si="9"/>
        <v>693.0036173522941</v>
      </c>
      <c r="AO21">
        <f t="shared" si="9"/>
        <v>-34.650180867614715</v>
      </c>
      <c r="AP21">
        <f t="shared" si="9"/>
        <v>-2.2191997108130632</v>
      </c>
      <c r="AQ21">
        <f t="shared" si="9"/>
        <v>-941.96692556153471</v>
      </c>
      <c r="AR21">
        <f t="shared" si="9"/>
        <v>-285.83268878766836</v>
      </c>
      <c r="AS21">
        <f t="shared" si="9"/>
        <v>66.554094259995807</v>
      </c>
      <c r="AT21">
        <f t="shared" si="9"/>
        <v>74.292285243862068</v>
      </c>
      <c r="AU21">
        <f t="shared" si="9"/>
        <v>-144.9863092838105</v>
      </c>
      <c r="AW21">
        <v>18</v>
      </c>
      <c r="AX21">
        <f>(R21*SUMPRODUCT(K22:$K$23, X22:$X$23)-$AZ$3*SUMPRODUCT(K21:$K$22, W22:$W$23))/Z21</f>
        <v>807.0306983624223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10"/>
        <v>8.5572000000000009E-2</v>
      </c>
      <c r="I22" s="5">
        <f t="shared" si="11"/>
        <v>1.085572</v>
      </c>
      <c r="J22">
        <f t="shared" si="12"/>
        <v>0.92117335377109955</v>
      </c>
      <c r="K22">
        <f t="shared" si="20"/>
        <v>0.21012898903524546</v>
      </c>
      <c r="L22" s="2">
        <v>19</v>
      </c>
      <c r="M22" s="6">
        <v>5.4879999999999998E-3</v>
      </c>
      <c r="O22">
        <f t="shared" si="21"/>
        <v>3903.4545537724143</v>
      </c>
      <c r="P22">
        <f t="shared" si="22"/>
        <v>195.17272768862074</v>
      </c>
      <c r="Q22" s="4">
        <f t="shared" si="23"/>
        <v>12.5</v>
      </c>
      <c r="R22">
        <f t="shared" si="0"/>
        <v>1000000</v>
      </c>
      <c r="S22">
        <f t="shared" si="1"/>
        <v>418.17466648853662</v>
      </c>
      <c r="U22">
        <f t="shared" si="13"/>
        <v>5.4879999999999998E-3</v>
      </c>
      <c r="V22">
        <f t="shared" si="14"/>
        <v>0.01</v>
      </c>
      <c r="W22">
        <f t="shared" si="15"/>
        <v>0.77829057273183133</v>
      </c>
      <c r="X22">
        <f t="shared" si="16"/>
        <v>4.27125866315229E-3</v>
      </c>
      <c r="Y22">
        <f t="shared" si="17"/>
        <v>7.7829057273183138E-3</v>
      </c>
      <c r="Z22">
        <f t="shared" si="18"/>
        <v>0.76623640834136075</v>
      </c>
      <c r="AB22">
        <f t="shared" si="19"/>
        <v>628.10438444065949</v>
      </c>
      <c r="AC22">
        <f t="shared" si="2"/>
        <v>320.42065450952271</v>
      </c>
      <c r="AE22">
        <f t="shared" si="3"/>
        <v>2990.968997406304</v>
      </c>
      <c r="AF22">
        <f t="shared" si="4"/>
        <v>-149.54844987031521</v>
      </c>
      <c r="AG22">
        <f t="shared" si="4"/>
        <v>-9.5779551042670086</v>
      </c>
      <c r="AH22">
        <f t="shared" si="5"/>
        <v>-4271.25866315229</v>
      </c>
      <c r="AI22">
        <f t="shared" si="6"/>
        <v>-1439.4160707205683</v>
      </c>
      <c r="AJ22">
        <f t="shared" si="7"/>
        <v>307.68372993113678</v>
      </c>
      <c r="AK22">
        <f t="shared" si="24"/>
        <v>296.89418747910577</v>
      </c>
      <c r="AL22">
        <f t="shared" si="8"/>
        <v>-834.83815331032565</v>
      </c>
      <c r="AN22">
        <f t="shared" si="9"/>
        <v>628.48929166074834</v>
      </c>
      <c r="AO22">
        <f t="shared" si="9"/>
        <v>-31.42446458303742</v>
      </c>
      <c r="AP22">
        <f t="shared" si="9"/>
        <v>-2.0126060230845955</v>
      </c>
      <c r="AQ22">
        <f t="shared" si="9"/>
        <v>-897.51526479622476</v>
      </c>
      <c r="AR22">
        <f t="shared" si="9"/>
        <v>-302.46304374159843</v>
      </c>
      <c r="AS22">
        <f t="shared" si="9"/>
        <v>64.653271113023266</v>
      </c>
      <c r="AT22">
        <f t="shared" si="9"/>
        <v>62.386075465425129</v>
      </c>
      <c r="AU22">
        <f t="shared" si="9"/>
        <v>-175.42369716315</v>
      </c>
      <c r="AW22">
        <v>19</v>
      </c>
      <c r="AX22">
        <f>(R22*SUMPRODUCT(K23:$K$23, X23:$X$23)-$AZ$3*SUMPRODUCT(K22:$K$22, W23:$W$23))/Z22</f>
        <v>418.17466648853662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10"/>
        <v>8.5572000000000009E-2</v>
      </c>
      <c r="I23" s="5">
        <f t="shared" si="11"/>
        <v>1.085572</v>
      </c>
      <c r="J23">
        <f t="shared" si="12"/>
        <v>0.92117335377109955</v>
      </c>
      <c r="K23">
        <f t="shared" si="20"/>
        <v>0.19356522555412767</v>
      </c>
      <c r="L23" s="2">
        <v>20</v>
      </c>
      <c r="M23" s="6">
        <v>5.7670000000000004E-3</v>
      </c>
      <c r="O23">
        <f t="shared" si="21"/>
        <v>3903.4545537724143</v>
      </c>
      <c r="P23">
        <f t="shared" si="22"/>
        <v>195.17272768862074</v>
      </c>
      <c r="Q23" s="4">
        <f t="shared" si="23"/>
        <v>12.5</v>
      </c>
      <c r="R23">
        <f t="shared" si="0"/>
        <v>1000000</v>
      </c>
      <c r="S23">
        <f t="shared" si="1"/>
        <v>424.87364931732282</v>
      </c>
      <c r="U23">
        <f t="shared" si="13"/>
        <v>5.7670000000000004E-3</v>
      </c>
      <c r="V23">
        <f t="shared" si="14"/>
        <v>0.01</v>
      </c>
      <c r="W23">
        <f t="shared" si="15"/>
        <v>0.76623640834136075</v>
      </c>
      <c r="X23">
        <f t="shared" si="16"/>
        <v>4.4188853669046282E-3</v>
      </c>
      <c r="Y23">
        <f t="shared" si="17"/>
        <v>7.6623640834136081E-3</v>
      </c>
      <c r="Z23">
        <f t="shared" si="18"/>
        <v>0.75415515889104257</v>
      </c>
      <c r="AB23">
        <f t="shared" si="19"/>
        <v>320.42065450952271</v>
      </c>
      <c r="AC23">
        <f t="shared" si="2"/>
        <v>320.42065450952271</v>
      </c>
      <c r="AE23">
        <f t="shared" si="3"/>
        <v>2943.8103892241988</v>
      </c>
      <c r="AF23">
        <f t="shared" si="4"/>
        <v>-147.19051946120996</v>
      </c>
      <c r="AG23">
        <f t="shared" si="4"/>
        <v>-9.426939486138032</v>
      </c>
      <c r="AH23">
        <f t="shared" si="5"/>
        <v>-4418.8853669046284</v>
      </c>
      <c r="AI23">
        <f t="shared" si="6"/>
        <v>-1631.6924366277776</v>
      </c>
      <c r="AJ23">
        <f t="shared" si="7"/>
        <v>0</v>
      </c>
      <c r="AK23">
        <f t="shared" si="24"/>
        <v>266.73139174304737</v>
      </c>
      <c r="AL23">
        <f t="shared" si="8"/>
        <v>-1364.9610448847302</v>
      </c>
      <c r="AN23">
        <f t="shared" si="9"/>
        <v>569.81932197876642</v>
      </c>
      <c r="AO23">
        <f t="shared" si="9"/>
        <v>-28.490966098938323</v>
      </c>
      <c r="AP23">
        <f t="shared" si="9"/>
        <v>-1.8247276679194206</v>
      </c>
      <c r="AQ23">
        <f t="shared" si="9"/>
        <v>-855.3425427427286</v>
      </c>
      <c r="AR23">
        <f t="shared" si="9"/>
        <v>-315.83891453081992</v>
      </c>
      <c r="AS23">
        <f t="shared" si="9"/>
        <v>0</v>
      </c>
      <c r="AT23">
        <f t="shared" si="9"/>
        <v>51.62992200510935</v>
      </c>
      <c r="AU23">
        <f t="shared" si="9"/>
        <v>-264.20899252571058</v>
      </c>
      <c r="AW23">
        <v>20</v>
      </c>
      <c r="AX23">
        <f>(R23*SUMPRODUCT(K$23:$K24, X$23:$X24)-$AZ$3*SUMPRODUCT(K$22:$K23, W$23:$W24))/Z23</f>
        <v>424.87364931732282</v>
      </c>
    </row>
    <row r="25" spans="5:50" x14ac:dyDescent="0.25">
      <c r="AN25" s="8">
        <f t="shared" ref="AN25:AU25" si="25">SUM(AN3:AN23)</f>
        <v>33509.520813740848</v>
      </c>
      <c r="AO25" s="8">
        <f t="shared" si="25"/>
        <v>-4603.0669560163533</v>
      </c>
      <c r="AP25" s="8">
        <f t="shared" si="25"/>
        <v>-194.80725935234813</v>
      </c>
      <c r="AQ25" s="8">
        <f t="shared" si="25"/>
        <v>-31056.402089007926</v>
      </c>
      <c r="AR25" s="8">
        <f t="shared" si="25"/>
        <v>-2344.7554906357836</v>
      </c>
      <c r="AS25" s="8">
        <f t="shared" si="25"/>
        <v>-1227.45363407077</v>
      </c>
      <c r="AT25" s="8">
        <f t="shared" si="25"/>
        <v>3572.2091247065523</v>
      </c>
      <c r="AU25" s="9">
        <f t="shared" si="25"/>
        <v>-7.9580786405131221E-13</v>
      </c>
    </row>
    <row r="29" spans="5:50" x14ac:dyDescent="0.25">
      <c r="AE29" s="10"/>
      <c r="AF29" s="10"/>
      <c r="AG29" s="10"/>
      <c r="AH29" s="10"/>
      <c r="AI29" s="10"/>
      <c r="AJ29" s="10"/>
      <c r="AK29" s="10"/>
      <c r="AL29" s="10"/>
    </row>
  </sheetData>
  <conditionalFormatting sqref="AN25:AU25">
    <cfRule type="cellIs" dxfId="77" priority="1" operator="lessThan">
      <formula>0</formula>
    </cfRule>
  </conditionalFormatting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AB2285-5F78-49D9-B37F-B873BF54B4A8}">
  <dimension ref="A1:AZ29"/>
  <sheetViews>
    <sheetView workbookViewId="0">
      <selection activeCell="J53" sqref="J53"/>
    </sheetView>
  </sheetViews>
  <sheetFormatPr defaultRowHeight="15" x14ac:dyDescent="0.25"/>
  <cols>
    <col min="3" max="3" width="9.28515625" bestFit="1" customWidth="1"/>
    <col min="6" max="9" width="9.140625" bestFit="1" customWidth="1"/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51" width="9.140625" bestFit="1" customWidth="1"/>
  </cols>
  <sheetData>
    <row r="1" spans="1:52" x14ac:dyDescent="0.25">
      <c r="A1" t="s">
        <v>44</v>
      </c>
      <c r="Q1" s="1" t="s">
        <v>1</v>
      </c>
      <c r="W1" s="1" t="s">
        <v>2</v>
      </c>
      <c r="AC1" s="1" t="s">
        <v>3</v>
      </c>
      <c r="AQ1" s="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42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11">
        <v>5886.1886769802713</v>
      </c>
      <c r="K3">
        <v>1</v>
      </c>
      <c r="L3" s="2">
        <v>0</v>
      </c>
      <c r="O3">
        <f>$C$3</f>
        <v>5886.1886769802713</v>
      </c>
      <c r="P3">
        <f>O3*B5</f>
        <v>4708.9509415842176</v>
      </c>
      <c r="Q3" s="4">
        <f>B8</f>
        <v>100</v>
      </c>
      <c r="R3">
        <f t="shared" ref="R3:R23" si="0">$C$6</f>
        <v>1000000</v>
      </c>
      <c r="S3">
        <f t="shared" ref="S3:S23" si="1">AX3</f>
        <v>0</v>
      </c>
      <c r="W3">
        <v>1</v>
      </c>
      <c r="Z3">
        <v>1</v>
      </c>
      <c r="AC3">
        <f t="shared" ref="AC3:AC23" si="2">S3*Z3</f>
        <v>0</v>
      </c>
      <c r="AE3">
        <f t="shared" ref="AE3:AE23" si="3">$Z3*O3</f>
        <v>5886.1886769802713</v>
      </c>
      <c r="AF3">
        <f t="shared" ref="AF3:AG23" si="4">-$Z3*P3</f>
        <v>-4708.9509415842176</v>
      </c>
      <c r="AG3">
        <f t="shared" si="4"/>
        <v>-100</v>
      </c>
      <c r="AH3">
        <f t="shared" ref="AH3:AH23" si="5">-X3*R3</f>
        <v>0</v>
      </c>
      <c r="AI3">
        <f t="shared" ref="AI3:AI23" si="6">SUM(AE3:AH3)</f>
        <v>1077.2377353960537</v>
      </c>
      <c r="AJ3">
        <f t="shared" ref="AJ3:AJ23" si="7">AB3-AC3</f>
        <v>0</v>
      </c>
      <c r="AL3">
        <f t="shared" ref="AL3:AL23" si="8">SUM(AI3:AK3)</f>
        <v>1077.2377353960537</v>
      </c>
      <c r="AN3">
        <f t="shared" ref="AN3:AU23" si="9">AE3*$K3</f>
        <v>5886.1886769802713</v>
      </c>
      <c r="AO3">
        <f t="shared" si="9"/>
        <v>-4708.9509415842176</v>
      </c>
      <c r="AP3">
        <f t="shared" si="9"/>
        <v>-100</v>
      </c>
      <c r="AQ3">
        <f t="shared" si="9"/>
        <v>0</v>
      </c>
      <c r="AR3">
        <f t="shared" si="9"/>
        <v>1077.2377353960537</v>
      </c>
      <c r="AS3">
        <f t="shared" si="9"/>
        <v>0</v>
      </c>
      <c r="AT3">
        <f t="shared" si="9"/>
        <v>0</v>
      </c>
      <c r="AU3">
        <f t="shared" si="9"/>
        <v>1077.2377353960537</v>
      </c>
      <c r="AW3">
        <v>0</v>
      </c>
      <c r="AX3">
        <f>(R3*SUMPRODUCT(K4:$K$23, X4:$X$23)-$AZ$3*SUMPRODUCT(K3:$K$22, W4:$W$23))/Z3</f>
        <v>0</v>
      </c>
      <c r="AZ3">
        <f>$C$6*SUMPRODUCT(K4:$K$23, X4:$X$23)/SUMPRODUCT(K3:K22, W4:W23)</f>
        <v>4998.9648040733218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5">
        <f>EconomicRates!C44</f>
        <v>3.5571999999999999E-2</v>
      </c>
      <c r="G4" s="5">
        <f>EconomicRates!D44</f>
        <v>7.0000000000000007E-2</v>
      </c>
      <c r="H4" s="5">
        <f t="shared" ref="H4:H23" si="10">F4+$C$9</f>
        <v>8.5572000000000009E-2</v>
      </c>
      <c r="I4" s="5">
        <f t="shared" ref="I4:I23" si="11">1+H4</f>
        <v>1.085572</v>
      </c>
      <c r="J4">
        <f t="shared" ref="J4:J23" si="12">1/I4</f>
        <v>0.92117335377109955</v>
      </c>
      <c r="K4">
        <f>J4</f>
        <v>0.92117335377109955</v>
      </c>
      <c r="L4" s="2">
        <v>1</v>
      </c>
      <c r="M4" s="6">
        <f t="array" ref="M4:M23">Mortalities!B31:B50</f>
        <v>3.852E-3</v>
      </c>
      <c r="R4">
        <f t="shared" si="0"/>
        <v>1000000</v>
      </c>
      <c r="S4">
        <f t="shared" si="1"/>
        <v>1470.9810752007331</v>
      </c>
      <c r="U4">
        <f t="shared" ref="U4:U23" si="13">M4</f>
        <v>3.852E-3</v>
      </c>
      <c r="V4">
        <f t="shared" ref="V4:V23" si="14">$C$10</f>
        <v>0.01</v>
      </c>
      <c r="W4">
        <f t="shared" ref="W4:W23" si="15">Z3</f>
        <v>1</v>
      </c>
      <c r="X4">
        <f t="shared" ref="X4:X23" si="16">U4*W4</f>
        <v>3.852E-3</v>
      </c>
      <c r="Y4">
        <f t="shared" ref="Y4:Y23" si="17">V4*W4</f>
        <v>0.01</v>
      </c>
      <c r="Z4">
        <f t="shared" ref="Z4:Z23" si="18">MAX(0, W4-X4-Y4)</f>
        <v>0.98614800000000002</v>
      </c>
      <c r="AB4">
        <f t="shared" ref="AB4:AB23" si="19">AC3</f>
        <v>0</v>
      </c>
      <c r="AC4">
        <f t="shared" si="2"/>
        <v>1450.6050453470525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-3852</v>
      </c>
      <c r="AI4">
        <f t="shared" si="6"/>
        <v>-3852</v>
      </c>
      <c r="AJ4">
        <f t="shared" si="7"/>
        <v>-1450.6050453470525</v>
      </c>
      <c r="AK4">
        <f>H4*SUM(AB4, AE4:AF4)</f>
        <v>0</v>
      </c>
      <c r="AL4">
        <f t="shared" si="8"/>
        <v>-5302.6050453470525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-3548.3597587262752</v>
      </c>
      <c r="AR4">
        <f t="shared" si="9"/>
        <v>-3548.3597587262752</v>
      </c>
      <c r="AS4">
        <f t="shared" si="9"/>
        <v>-1336.2587146196222</v>
      </c>
      <c r="AT4">
        <f t="shared" si="9"/>
        <v>0</v>
      </c>
      <c r="AU4">
        <f t="shared" si="9"/>
        <v>-4884.6184733458977</v>
      </c>
      <c r="AW4">
        <v>1</v>
      </c>
      <c r="AX4">
        <f>(R4*SUMPRODUCT(K5:$K$23, X5:$X$23)-$AZ$3*SUMPRODUCT(K4:$K$22, W5:$W$23))/Z4</f>
        <v>1470.9810752007331</v>
      </c>
    </row>
    <row r="5" spans="1:52" x14ac:dyDescent="0.25">
      <c r="B5" s="2">
        <f>'T.26.04.A'!B5</f>
        <v>0.8</v>
      </c>
      <c r="C5" s="2">
        <f>'T.26.04.A'!C5</f>
        <v>0.05</v>
      </c>
      <c r="E5">
        <v>2005</v>
      </c>
      <c r="F5" s="5">
        <f>EconomicRates!C45</f>
        <v>3.5571999999999999E-2</v>
      </c>
      <c r="G5" s="5">
        <f>EconomicRates!D45</f>
        <v>7.0000000000000007E-2</v>
      </c>
      <c r="H5" s="5">
        <f t="shared" si="10"/>
        <v>8.5572000000000009E-2</v>
      </c>
      <c r="I5" s="5">
        <f t="shared" si="11"/>
        <v>1.085572</v>
      </c>
      <c r="J5">
        <f t="shared" si="12"/>
        <v>0.92117335377109955</v>
      </c>
      <c r="K5">
        <f t="shared" ref="K5:K23" si="20">K4*J5</f>
        <v>0.84856034769789535</v>
      </c>
      <c r="L5" s="2">
        <v>2</v>
      </c>
      <c r="M5" s="6">
        <v>4.0049999999999999E-3</v>
      </c>
      <c r="O5">
        <f t="shared" ref="O5:O23" si="21">$C$3</f>
        <v>5886.1886769802713</v>
      </c>
      <c r="P5">
        <f t="shared" ref="P5:P23" si="22">O5*$C$5</f>
        <v>294.3094338490136</v>
      </c>
      <c r="Q5" s="4">
        <f t="shared" ref="Q5:Q23" si="23">$C$8</f>
        <v>12.5</v>
      </c>
      <c r="R5">
        <f t="shared" si="0"/>
        <v>1000000</v>
      </c>
      <c r="S5">
        <f t="shared" si="1"/>
        <v>2715.4397908940264</v>
      </c>
      <c r="U5">
        <f t="shared" si="13"/>
        <v>4.0049999999999999E-3</v>
      </c>
      <c r="V5">
        <f t="shared" si="14"/>
        <v>0.01</v>
      </c>
      <c r="W5">
        <f t="shared" si="15"/>
        <v>0.98614800000000002</v>
      </c>
      <c r="X5">
        <f t="shared" si="16"/>
        <v>3.9495227400000001E-3</v>
      </c>
      <c r="Y5">
        <f t="shared" si="17"/>
        <v>9.8614800000000006E-3</v>
      </c>
      <c r="Z5">
        <f t="shared" si="18"/>
        <v>0.97233699726</v>
      </c>
      <c r="AB5">
        <f t="shared" si="19"/>
        <v>1450.6050453470525</v>
      </c>
      <c r="AC5">
        <f t="shared" si="2"/>
        <v>2640.3225725182201</v>
      </c>
      <c r="AE5">
        <f t="shared" si="3"/>
        <v>5723.3590234808089</v>
      </c>
      <c r="AF5">
        <f t="shared" si="4"/>
        <v>-286.16795117404047</v>
      </c>
      <c r="AG5">
        <f t="shared" si="4"/>
        <v>-12.15421246575</v>
      </c>
      <c r="AH5">
        <f t="shared" si="5"/>
        <v>-3949.5227399999999</v>
      </c>
      <c r="AI5">
        <f t="shared" si="6"/>
        <v>1475.5141198410188</v>
      </c>
      <c r="AJ5">
        <f t="shared" si="7"/>
        <v>-1189.7175271711676</v>
      </c>
      <c r="AK5">
        <f>H5*SUM(AB5, AE5:AF5)</f>
        <v>589.4024893798728</v>
      </c>
      <c r="AL5">
        <f t="shared" si="8"/>
        <v>875.19908204972398</v>
      </c>
      <c r="AN5">
        <f t="shared" si="9"/>
        <v>4856.615522964762</v>
      </c>
      <c r="AO5">
        <f t="shared" si="9"/>
        <v>-242.83077614823813</v>
      </c>
      <c r="AP5">
        <f t="shared" si="9"/>
        <v>-10.313582755930913</v>
      </c>
      <c r="AQ5">
        <f t="shared" si="9"/>
        <v>-3351.4083894951441</v>
      </c>
      <c r="AR5">
        <f t="shared" si="9"/>
        <v>1252.062774565449</v>
      </c>
      <c r="AS5">
        <f t="shared" si="9"/>
        <v>-1009.5471185186462</v>
      </c>
      <c r="AT5">
        <f t="shared" si="9"/>
        <v>500.14358132218996</v>
      </c>
      <c r="AU5">
        <f t="shared" si="9"/>
        <v>742.65923736899265</v>
      </c>
      <c r="AW5">
        <v>2</v>
      </c>
      <c r="AX5">
        <f>(R5*SUMPRODUCT(K6:$K$23, X6:$X$23)-$AZ$3*SUMPRODUCT(K5:$K$22, W6:$W$23))/Z5</f>
        <v>2715.4397908940264</v>
      </c>
    </row>
    <row r="6" spans="1:52" x14ac:dyDescent="0.25">
      <c r="A6" t="s">
        <v>16</v>
      </c>
      <c r="C6" s="2">
        <f>'T.26.04.E'!C6</f>
        <v>1000000</v>
      </c>
      <c r="E6">
        <v>2006</v>
      </c>
      <c r="F6" s="5">
        <f>EconomicRates!C46</f>
        <v>3.5571999999999999E-2</v>
      </c>
      <c r="G6" s="5">
        <f>EconomicRates!D46</f>
        <v>7.0000000000000007E-2</v>
      </c>
      <c r="H6" s="5">
        <f t="shared" si="10"/>
        <v>8.5572000000000009E-2</v>
      </c>
      <c r="I6" s="5">
        <f t="shared" si="11"/>
        <v>1.085572</v>
      </c>
      <c r="J6">
        <f t="shared" si="12"/>
        <v>0.92117335377109955</v>
      </c>
      <c r="K6">
        <f t="shared" si="20"/>
        <v>0.78167118136604063</v>
      </c>
      <c r="L6" s="2">
        <v>3</v>
      </c>
      <c r="M6" s="6">
        <v>4.1640000000000002E-3</v>
      </c>
      <c r="O6">
        <f t="shared" si="21"/>
        <v>5886.1886769802713</v>
      </c>
      <c r="P6">
        <f t="shared" si="22"/>
        <v>294.3094338490136</v>
      </c>
      <c r="Q6" s="4">
        <f t="shared" si="23"/>
        <v>12.5</v>
      </c>
      <c r="R6">
        <f t="shared" si="0"/>
        <v>1000000</v>
      </c>
      <c r="S6">
        <f t="shared" si="1"/>
        <v>3755.6797519666934</v>
      </c>
      <c r="U6">
        <f t="shared" si="13"/>
        <v>4.1640000000000002E-3</v>
      </c>
      <c r="V6">
        <f t="shared" si="14"/>
        <v>0.01</v>
      </c>
      <c r="W6">
        <f t="shared" si="15"/>
        <v>0.97233699726</v>
      </c>
      <c r="X6">
        <f t="shared" si="16"/>
        <v>4.0488112565906405E-3</v>
      </c>
      <c r="Y6">
        <f t="shared" si="17"/>
        <v>9.7233699725999996E-3</v>
      </c>
      <c r="Z6">
        <f t="shared" si="18"/>
        <v>0.95856481603080934</v>
      </c>
      <c r="AB6">
        <f t="shared" si="19"/>
        <v>2640.3225725182201</v>
      </c>
      <c r="AC6">
        <f t="shared" si="2"/>
        <v>3600.0624705145892</v>
      </c>
      <c r="AE6">
        <f t="shared" si="3"/>
        <v>5642.2933662722271</v>
      </c>
      <c r="AF6">
        <f t="shared" si="4"/>
        <v>-282.11466831361139</v>
      </c>
      <c r="AG6">
        <f t="shared" si="4"/>
        <v>-11.982060200385117</v>
      </c>
      <c r="AH6">
        <f t="shared" si="5"/>
        <v>-4048.8112565906404</v>
      </c>
      <c r="AI6">
        <f t="shared" si="6"/>
        <v>1299.3853811675908</v>
      </c>
      <c r="AJ6">
        <f t="shared" si="7"/>
        <v>-959.73989799636911</v>
      </c>
      <c r="AK6">
        <f>H6*SUM(AB6, AE6:AF6)</f>
        <v>684.61889471724396</v>
      </c>
      <c r="AL6">
        <f t="shared" si="8"/>
        <v>1024.2643778884658</v>
      </c>
      <c r="AN6">
        <f t="shared" si="9"/>
        <v>4410.4181212277863</v>
      </c>
      <c r="AO6">
        <f t="shared" si="9"/>
        <v>-220.52090606138933</v>
      </c>
      <c r="AP6">
        <f t="shared" si="9"/>
        <v>-9.3660311520340525</v>
      </c>
      <c r="AQ6">
        <f t="shared" si="9"/>
        <v>-3164.8390780673294</v>
      </c>
      <c r="AR6">
        <f t="shared" si="9"/>
        <v>1015.6921059470337</v>
      </c>
      <c r="AS6">
        <f t="shared" si="9"/>
        <v>-750.20101987094517</v>
      </c>
      <c r="AT6">
        <f t="shared" si="9"/>
        <v>535.1468602191411</v>
      </c>
      <c r="AU6">
        <f t="shared" si="9"/>
        <v>800.63794629522977</v>
      </c>
      <c r="AW6">
        <v>3</v>
      </c>
      <c r="AX6">
        <f>(R6*SUMPRODUCT(K7:$K$23, X7:$X$23)-$AZ$3*SUMPRODUCT(K6:$K$22, W7:$W$23))/Z6</f>
        <v>3755.6797519666934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5">
        <f>EconomicRates!C47</f>
        <v>3.5571999999999999E-2</v>
      </c>
      <c r="G7" s="5">
        <f>EconomicRates!D47</f>
        <v>7.0000000000000007E-2</v>
      </c>
      <c r="H7" s="5">
        <f t="shared" si="10"/>
        <v>8.5572000000000009E-2</v>
      </c>
      <c r="I7" s="5">
        <f t="shared" si="11"/>
        <v>1.085572</v>
      </c>
      <c r="J7">
        <f t="shared" si="12"/>
        <v>0.92117335377109955</v>
      </c>
      <c r="K7">
        <f t="shared" si="20"/>
        <v>0.72005466368517301</v>
      </c>
      <c r="L7" s="2">
        <v>4</v>
      </c>
      <c r="M7" s="6">
        <v>4.3350000000000003E-3</v>
      </c>
      <c r="O7">
        <f t="shared" si="21"/>
        <v>5886.1886769802713</v>
      </c>
      <c r="P7">
        <f t="shared" si="22"/>
        <v>294.3094338490136</v>
      </c>
      <c r="Q7" s="4">
        <f t="shared" si="23"/>
        <v>12.5</v>
      </c>
      <c r="R7">
        <f t="shared" si="0"/>
        <v>1000000</v>
      </c>
      <c r="S7">
        <f t="shared" si="1"/>
        <v>4607.8429374064417</v>
      </c>
      <c r="U7">
        <f t="shared" si="13"/>
        <v>4.3350000000000003E-3</v>
      </c>
      <c r="V7">
        <f t="shared" si="14"/>
        <v>0.01</v>
      </c>
      <c r="W7">
        <f t="shared" si="15"/>
        <v>0.95856481603080934</v>
      </c>
      <c r="X7">
        <f t="shared" si="16"/>
        <v>4.155378477493559E-3</v>
      </c>
      <c r="Y7">
        <f t="shared" si="17"/>
        <v>9.5856481603080936E-3</v>
      </c>
      <c r="Z7">
        <f t="shared" si="18"/>
        <v>0.94482378939300771</v>
      </c>
      <c r="AB7">
        <f t="shared" si="19"/>
        <v>3600.0624705145892</v>
      </c>
      <c r="AC7">
        <f t="shared" si="2"/>
        <v>4353.5996250481621</v>
      </c>
      <c r="AE7">
        <f t="shared" si="3"/>
        <v>5561.4110908667144</v>
      </c>
      <c r="AF7">
        <f t="shared" si="4"/>
        <v>-278.07055454333579</v>
      </c>
      <c r="AG7">
        <f t="shared" si="4"/>
        <v>-11.810297367412597</v>
      </c>
      <c r="AH7">
        <f t="shared" si="5"/>
        <v>-4155.3784774935593</v>
      </c>
      <c r="AI7">
        <f t="shared" si="6"/>
        <v>1116.1517614624072</v>
      </c>
      <c r="AJ7">
        <f t="shared" si="7"/>
        <v>-753.5371545335729</v>
      </c>
      <c r="AK7">
        <f>H7*SUM(AB7, AE7:AF7)</f>
        <v>760.17056210113856</v>
      </c>
      <c r="AL7">
        <f t="shared" si="8"/>
        <v>1122.7851690299728</v>
      </c>
      <c r="AN7">
        <f t="shared" si="9"/>
        <v>4004.5199926490232</v>
      </c>
      <c r="AO7">
        <f t="shared" si="9"/>
        <v>-200.22599963245122</v>
      </c>
      <c r="AP7">
        <f t="shared" si="9"/>
        <v>-8.5040596989141619</v>
      </c>
      <c r="AQ7">
        <f t="shared" si="9"/>
        <v>-2992.0996520962312</v>
      </c>
      <c r="AR7">
        <f t="shared" si="9"/>
        <v>803.69028122142709</v>
      </c>
      <c r="AS7">
        <f t="shared" si="9"/>
        <v>-542.58794238195412</v>
      </c>
      <c r="AT7">
        <f t="shared" si="9"/>
        <v>547.36435843710422</v>
      </c>
      <c r="AU7">
        <f t="shared" si="9"/>
        <v>808.46669727657718</v>
      </c>
      <c r="AW7">
        <v>4</v>
      </c>
      <c r="AX7">
        <f>(R7*SUMPRODUCT(K8:$K$23, X8:$X$23)-$AZ$3*SUMPRODUCT(K7:$K$22, W8:$W$23))/Z7</f>
        <v>4607.8429374064417</v>
      </c>
    </row>
    <row r="8" spans="1:52" x14ac:dyDescent="0.25">
      <c r="B8" s="2">
        <f>'T.26.04.A'!B8</f>
        <v>100</v>
      </c>
      <c r="C8" s="2">
        <f>'T.26.04.A'!C8</f>
        <v>12.5</v>
      </c>
      <c r="E8">
        <v>2008</v>
      </c>
      <c r="F8" s="5">
        <f>EconomicRates!C48</f>
        <v>3.5571999999999999E-2</v>
      </c>
      <c r="G8" s="5">
        <f>EconomicRates!D48</f>
        <v>7.0000000000000007E-2</v>
      </c>
      <c r="H8" s="5">
        <f t="shared" si="10"/>
        <v>8.5572000000000009E-2</v>
      </c>
      <c r="I8" s="5">
        <f t="shared" si="11"/>
        <v>1.085572</v>
      </c>
      <c r="J8">
        <f t="shared" si="12"/>
        <v>0.92117335377109955</v>
      </c>
      <c r="K8">
        <f t="shared" si="20"/>
        <v>0.66329516944539202</v>
      </c>
      <c r="L8" s="2">
        <v>5</v>
      </c>
      <c r="M8" s="6">
        <v>4.522E-3</v>
      </c>
      <c r="O8">
        <f t="shared" si="21"/>
        <v>5886.1886769802713</v>
      </c>
      <c r="P8">
        <f t="shared" si="22"/>
        <v>294.3094338490136</v>
      </c>
      <c r="Q8" s="4">
        <f t="shared" si="23"/>
        <v>12.5</v>
      </c>
      <c r="R8">
        <f t="shared" si="0"/>
        <v>1000000</v>
      </c>
      <c r="S8">
        <f t="shared" si="1"/>
        <v>5284.6944345235688</v>
      </c>
      <c r="U8">
        <f t="shared" si="13"/>
        <v>4.522E-3</v>
      </c>
      <c r="V8">
        <f t="shared" si="14"/>
        <v>0.01</v>
      </c>
      <c r="W8">
        <f t="shared" si="15"/>
        <v>0.94482378939300771</v>
      </c>
      <c r="X8">
        <f t="shared" si="16"/>
        <v>4.2724931756351805E-3</v>
      </c>
      <c r="Y8">
        <f t="shared" si="17"/>
        <v>9.4482378939300775E-3</v>
      </c>
      <c r="Z8">
        <f t="shared" si="18"/>
        <v>0.93110305832344242</v>
      </c>
      <c r="AB8">
        <f t="shared" si="19"/>
        <v>4353.5996250481621</v>
      </c>
      <c r="AC8">
        <f t="shared" si="2"/>
        <v>4920.5951502897697</v>
      </c>
      <c r="AE8">
        <f t="shared" si="3"/>
        <v>5480.6482790051477</v>
      </c>
      <c r="AF8">
        <f t="shared" si="4"/>
        <v>-274.03241395025742</v>
      </c>
      <c r="AG8">
        <f t="shared" si="4"/>
        <v>-11.63878822904303</v>
      </c>
      <c r="AH8">
        <f t="shared" si="5"/>
        <v>-4272.4931756351807</v>
      </c>
      <c r="AI8">
        <f t="shared" si="6"/>
        <v>922.48390119066698</v>
      </c>
      <c r="AJ8">
        <f t="shared" si="7"/>
        <v>-566.99552524160754</v>
      </c>
      <c r="AK8">
        <f t="shared" ref="AK8:AK23" si="24">H8*SUM(AB8:AB8, AE8:AF8)</f>
        <v>818.08675991909854</v>
      </c>
      <c r="AL8">
        <f t="shared" si="8"/>
        <v>1173.575135868158</v>
      </c>
      <c r="AN8">
        <f t="shared" si="9"/>
        <v>3635.2875288933155</v>
      </c>
      <c r="AO8">
        <f t="shared" si="9"/>
        <v>-181.7643764446658</v>
      </c>
      <c r="AP8">
        <f t="shared" si="9"/>
        <v>-7.7199520105221309</v>
      </c>
      <c r="AQ8">
        <f t="shared" si="9"/>
        <v>-2833.9240848872182</v>
      </c>
      <c r="AR8">
        <f t="shared" si="9"/>
        <v>611.87911555090977</v>
      </c>
      <c r="AS8">
        <f t="shared" si="9"/>
        <v>-376.0853929899111</v>
      </c>
      <c r="AT8">
        <f t="shared" si="9"/>
        <v>542.63299604157021</v>
      </c>
      <c r="AU8">
        <f t="shared" si="9"/>
        <v>778.42671860256883</v>
      </c>
      <c r="AW8">
        <v>5</v>
      </c>
      <c r="AX8">
        <f>(R8*SUMPRODUCT(K9:$K$23, X9:$X$23)-$AZ$3*SUMPRODUCT(K8:$K$22, W9:$W$23))/Z8</f>
        <v>5284.6944345235688</v>
      </c>
    </row>
    <row r="9" spans="1:52" x14ac:dyDescent="0.25">
      <c r="A9" t="s">
        <v>39</v>
      </c>
      <c r="C9" s="2">
        <f>'T.26.04.A'!C9</f>
        <v>0.05</v>
      </c>
      <c r="E9">
        <v>2009</v>
      </c>
      <c r="F9" s="5">
        <f>EconomicRates!C49</f>
        <v>3.5571999999999999E-2</v>
      </c>
      <c r="G9" s="5">
        <f>EconomicRates!D49</f>
        <v>7.0000000000000007E-2</v>
      </c>
      <c r="H9" s="5">
        <f t="shared" si="10"/>
        <v>8.5572000000000009E-2</v>
      </c>
      <c r="I9" s="5">
        <f t="shared" si="11"/>
        <v>1.085572</v>
      </c>
      <c r="J9">
        <f t="shared" si="12"/>
        <v>0.92117335377109955</v>
      </c>
      <c r="K9">
        <f t="shared" si="20"/>
        <v>0.61100983577818146</v>
      </c>
      <c r="L9" s="2">
        <v>6</v>
      </c>
      <c r="M9" s="6">
        <v>4.7470000000000004E-3</v>
      </c>
      <c r="O9">
        <f t="shared" si="21"/>
        <v>5886.1886769802713</v>
      </c>
      <c r="P9">
        <f t="shared" si="22"/>
        <v>294.3094338490136</v>
      </c>
      <c r="Q9" s="4">
        <f t="shared" si="23"/>
        <v>12.5</v>
      </c>
      <c r="R9">
        <f t="shared" si="0"/>
        <v>1000000</v>
      </c>
      <c r="S9">
        <f t="shared" si="1"/>
        <v>5785.3363053488847</v>
      </c>
      <c r="U9">
        <f t="shared" si="13"/>
        <v>4.7470000000000004E-3</v>
      </c>
      <c r="V9">
        <f t="shared" si="14"/>
        <v>0.01</v>
      </c>
      <c r="W9">
        <f t="shared" si="15"/>
        <v>0.93110305832344242</v>
      </c>
      <c r="X9">
        <f t="shared" si="16"/>
        <v>4.4199462178613818E-3</v>
      </c>
      <c r="Y9">
        <f t="shared" si="17"/>
        <v>9.311030583234424E-3</v>
      </c>
      <c r="Z9">
        <f t="shared" si="18"/>
        <v>0.91737208152234662</v>
      </c>
      <c r="AB9">
        <f t="shared" si="19"/>
        <v>4920.5951502897697</v>
      </c>
      <c r="AC9">
        <f t="shared" si="2"/>
        <v>5307.3060087447084</v>
      </c>
      <c r="AE9">
        <f t="shared" si="3"/>
        <v>5399.8251588346593</v>
      </c>
      <c r="AF9">
        <f t="shared" si="4"/>
        <v>-269.99125794173301</v>
      </c>
      <c r="AG9">
        <f t="shared" si="4"/>
        <v>-11.467151019029332</v>
      </c>
      <c r="AH9">
        <f t="shared" si="5"/>
        <v>-4419.9462178613821</v>
      </c>
      <c r="AI9">
        <f t="shared" si="6"/>
        <v>698.42053201251474</v>
      </c>
      <c r="AJ9">
        <f t="shared" si="7"/>
        <v>-386.71085845493872</v>
      </c>
      <c r="AK9">
        <f t="shared" si="24"/>
        <v>860.03531476780586</v>
      </c>
      <c r="AL9">
        <f t="shared" si="8"/>
        <v>1171.7449883253819</v>
      </c>
      <c r="AN9">
        <f t="shared" si="9"/>
        <v>3299.3462835304576</v>
      </c>
      <c r="AO9">
        <f t="shared" si="9"/>
        <v>-164.96731417652293</v>
      </c>
      <c r="AP9">
        <f t="shared" si="9"/>
        <v>-7.0065420609807187</v>
      </c>
      <c r="AQ9">
        <f t="shared" si="9"/>
        <v>-2700.6306127238772</v>
      </c>
      <c r="AR9">
        <f t="shared" si="9"/>
        <v>426.74181456907678</v>
      </c>
      <c r="AS9">
        <f t="shared" si="9"/>
        <v>-236.28413811819169</v>
      </c>
      <c r="AT9">
        <f t="shared" si="9"/>
        <v>525.49003643971366</v>
      </c>
      <c r="AU9">
        <f t="shared" si="9"/>
        <v>715.94771289059872</v>
      </c>
      <c r="AW9">
        <v>6</v>
      </c>
      <c r="AX9">
        <f>(R9*SUMPRODUCT(K10:$K$23, X10:$X$23)-$AZ$3*SUMPRODUCT(K9:$K$22, W10:$W$23))/Z9</f>
        <v>5785.3363053488847</v>
      </c>
    </row>
    <row r="10" spans="1:52" x14ac:dyDescent="0.25">
      <c r="A10" t="s">
        <v>19</v>
      </c>
      <c r="C10" s="2">
        <f>'T.26.04.A'!C10</f>
        <v>0.01</v>
      </c>
      <c r="E10">
        <v>2010</v>
      </c>
      <c r="F10" s="5">
        <f>EconomicRates!C50</f>
        <v>3.5571999999999999E-2</v>
      </c>
      <c r="G10" s="5">
        <f>EconomicRates!D50</f>
        <v>7.0000000000000007E-2</v>
      </c>
      <c r="H10" s="5">
        <f t="shared" si="10"/>
        <v>8.5572000000000009E-2</v>
      </c>
      <c r="I10" s="5">
        <f t="shared" si="11"/>
        <v>1.085572</v>
      </c>
      <c r="J10">
        <f t="shared" si="12"/>
        <v>0.92117335377109955</v>
      </c>
      <c r="K10">
        <f t="shared" si="20"/>
        <v>0.5628459796109162</v>
      </c>
      <c r="L10" s="2">
        <v>7</v>
      </c>
      <c r="M10" s="6">
        <v>4.9870000000000001E-3</v>
      </c>
      <c r="O10">
        <f t="shared" si="21"/>
        <v>5886.1886769802713</v>
      </c>
      <c r="P10">
        <f t="shared" si="22"/>
        <v>294.3094338490136</v>
      </c>
      <c r="Q10" s="4">
        <f t="shared" si="23"/>
        <v>12.5</v>
      </c>
      <c r="R10">
        <f t="shared" si="0"/>
        <v>1000000</v>
      </c>
      <c r="S10">
        <f t="shared" si="1"/>
        <v>6124.6298972977975</v>
      </c>
      <c r="U10">
        <f t="shared" si="13"/>
        <v>4.9870000000000001E-3</v>
      </c>
      <c r="V10">
        <f t="shared" si="14"/>
        <v>0.01</v>
      </c>
      <c r="W10">
        <f t="shared" si="15"/>
        <v>0.91737208152234662</v>
      </c>
      <c r="X10">
        <f t="shared" si="16"/>
        <v>4.5749345705519426E-3</v>
      </c>
      <c r="Y10">
        <f t="shared" si="17"/>
        <v>9.1737208152234666E-3</v>
      </c>
      <c r="Z10">
        <f t="shared" si="18"/>
        <v>0.90362342613657121</v>
      </c>
      <c r="AB10">
        <f t="shared" si="19"/>
        <v>5307.3060087447084</v>
      </c>
      <c r="AC10">
        <f t="shared" si="2"/>
        <v>5534.3590516147124</v>
      </c>
      <c r="AE10">
        <f t="shared" si="3"/>
        <v>5318.8979791792044</v>
      </c>
      <c r="AF10">
        <f t="shared" si="4"/>
        <v>-265.94489895896021</v>
      </c>
      <c r="AG10">
        <f t="shared" si="4"/>
        <v>-11.29529282670714</v>
      </c>
      <c r="AH10">
        <f t="shared" si="5"/>
        <v>-4574.9345705519427</v>
      </c>
      <c r="AI10">
        <f t="shared" si="6"/>
        <v>466.72321684159488</v>
      </c>
      <c r="AJ10">
        <f t="shared" si="7"/>
        <v>-227.05304287000399</v>
      </c>
      <c r="AK10">
        <f t="shared" si="24"/>
        <v>886.54809076090908</v>
      </c>
      <c r="AL10">
        <f t="shared" si="8"/>
        <v>1126.2182647324998</v>
      </c>
      <c r="AN10">
        <f t="shared" si="9"/>
        <v>2993.7203435416418</v>
      </c>
      <c r="AO10">
        <f t="shared" si="9"/>
        <v>-149.68601717708208</v>
      </c>
      <c r="AP10">
        <f t="shared" si="9"/>
        <v>-6.357510156040135</v>
      </c>
      <c r="AQ10">
        <f t="shared" si="9"/>
        <v>-2574.9835300181544</v>
      </c>
      <c r="AR10">
        <f t="shared" si="9"/>
        <v>262.69328619036554</v>
      </c>
      <c r="AS10">
        <f t="shared" si="9"/>
        <v>-127.79589233780675</v>
      </c>
      <c r="AT10">
        <f t="shared" si="9"/>
        <v>498.99002861651132</v>
      </c>
      <c r="AU10">
        <f t="shared" si="9"/>
        <v>633.88742246907009</v>
      </c>
      <c r="AW10">
        <v>7</v>
      </c>
      <c r="AX10">
        <f>(R10*SUMPRODUCT(K11:$K$23, X11:$X$23)-$AZ$3*SUMPRODUCT(K10:$K$22, W11:$W$23))/Z10</f>
        <v>6124.6298972977975</v>
      </c>
    </row>
    <row r="11" spans="1:52" x14ac:dyDescent="0.25">
      <c r="A11" t="s">
        <v>33</v>
      </c>
      <c r="C11" s="7">
        <f>AU25</f>
        <v>-1.5916157281026244E-12</v>
      </c>
      <c r="E11">
        <v>2011</v>
      </c>
      <c r="F11" s="5">
        <f>EconomicRates!C51</f>
        <v>3.5571999999999999E-2</v>
      </c>
      <c r="G11" s="5">
        <f>EconomicRates!D51</f>
        <v>7.0000000000000007E-2</v>
      </c>
      <c r="H11" s="5">
        <f t="shared" si="10"/>
        <v>8.5572000000000009E-2</v>
      </c>
      <c r="I11" s="5">
        <f t="shared" si="11"/>
        <v>1.085572</v>
      </c>
      <c r="J11">
        <f t="shared" si="12"/>
        <v>0.92117335377109955</v>
      </c>
      <c r="K11">
        <f t="shared" si="20"/>
        <v>0.51847871869476758</v>
      </c>
      <c r="L11" s="2">
        <v>8</v>
      </c>
      <c r="M11" s="6">
        <v>5.2249999999999996E-3</v>
      </c>
      <c r="O11">
        <f t="shared" si="21"/>
        <v>5886.1886769802713</v>
      </c>
      <c r="P11">
        <f t="shared" si="22"/>
        <v>294.3094338490136</v>
      </c>
      <c r="Q11" s="4">
        <f t="shared" si="23"/>
        <v>12.5</v>
      </c>
      <c r="R11">
        <f t="shared" si="0"/>
        <v>1000000</v>
      </c>
      <c r="S11">
        <f t="shared" si="1"/>
        <v>6325.5320599190536</v>
      </c>
      <c r="U11">
        <f t="shared" si="13"/>
        <v>5.2249999999999996E-3</v>
      </c>
      <c r="V11">
        <f t="shared" si="14"/>
        <v>0.01</v>
      </c>
      <c r="W11">
        <f t="shared" si="15"/>
        <v>0.90362342613657121</v>
      </c>
      <c r="X11">
        <f t="shared" si="16"/>
        <v>4.7214324015635838E-3</v>
      </c>
      <c r="Y11">
        <f t="shared" si="17"/>
        <v>9.0362342613657127E-3</v>
      </c>
      <c r="Z11">
        <f t="shared" si="18"/>
        <v>0.88986575947364199</v>
      </c>
      <c r="AB11">
        <f t="shared" si="19"/>
        <v>5534.3590516147124</v>
      </c>
      <c r="AC11">
        <f t="shared" si="2"/>
        <v>5628.8743905747397</v>
      </c>
      <c r="AE11">
        <f t="shared" si="3"/>
        <v>5237.917757446201</v>
      </c>
      <c r="AF11">
        <f t="shared" si="4"/>
        <v>-261.89588787231008</v>
      </c>
      <c r="AG11">
        <f t="shared" si="4"/>
        <v>-11.123321993420525</v>
      </c>
      <c r="AH11">
        <f t="shared" si="5"/>
        <v>-4721.4324015635839</v>
      </c>
      <c r="AI11">
        <f t="shared" si="6"/>
        <v>243.46614601688725</v>
      </c>
      <c r="AJ11">
        <f t="shared" si="7"/>
        <v>-94.515338960027293</v>
      </c>
      <c r="AK11">
        <f t="shared" si="24"/>
        <v>899.39431618795129</v>
      </c>
      <c r="AL11">
        <f t="shared" si="8"/>
        <v>1048.3451232448112</v>
      </c>
      <c r="AN11">
        <f t="shared" si="9"/>
        <v>2715.7488875092768</v>
      </c>
      <c r="AO11">
        <f t="shared" si="9"/>
        <v>-135.78744437546385</v>
      </c>
      <c r="AP11">
        <f t="shared" si="9"/>
        <v>-5.7672057347780017</v>
      </c>
      <c r="AQ11">
        <f t="shared" si="9"/>
        <v>-2447.9622219666462</v>
      </c>
      <c r="AR11">
        <f t="shared" si="9"/>
        <v>126.23201543238889</v>
      </c>
      <c r="AS11">
        <f t="shared" si="9"/>
        <v>-49.004191840996597</v>
      </c>
      <c r="AT11">
        <f t="shared" si="9"/>
        <v>466.31681265848567</v>
      </c>
      <c r="AU11">
        <f t="shared" si="9"/>
        <v>543.54463624987795</v>
      </c>
      <c r="AW11">
        <v>8</v>
      </c>
      <c r="AX11">
        <f>(R11*SUMPRODUCT(K12:$K$23, X12:$X$23)-$AZ$3*SUMPRODUCT(K11:$K$22, W12:$W$23))/Z11</f>
        <v>6325.5320599190536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f>EconomicRates!C52</f>
        <v>3.5571999999999999E-2</v>
      </c>
      <c r="G12" s="5">
        <f>EconomicRates!D52</f>
        <v>7.0000000000000007E-2</v>
      </c>
      <c r="H12" s="5">
        <f t="shared" si="10"/>
        <v>8.5572000000000009E-2</v>
      </c>
      <c r="I12" s="5">
        <f t="shared" si="11"/>
        <v>1.085572</v>
      </c>
      <c r="J12">
        <f t="shared" si="12"/>
        <v>0.92117335377109955</v>
      </c>
      <c r="K12">
        <f t="shared" si="20"/>
        <v>0.47760878015900154</v>
      </c>
      <c r="L12" s="2">
        <v>9</v>
      </c>
      <c r="M12" s="6">
        <v>5.4879999999999998E-3</v>
      </c>
      <c r="O12">
        <f t="shared" si="21"/>
        <v>5886.1886769802713</v>
      </c>
      <c r="P12">
        <f t="shared" si="22"/>
        <v>294.3094338490136</v>
      </c>
      <c r="Q12" s="4">
        <f t="shared" si="23"/>
        <v>12.5</v>
      </c>
      <c r="R12">
        <f t="shared" si="0"/>
        <v>1000000</v>
      </c>
      <c r="S12">
        <f t="shared" si="1"/>
        <v>6395.3226987813505</v>
      </c>
      <c r="U12">
        <f t="shared" si="13"/>
        <v>5.4879999999999998E-3</v>
      </c>
      <c r="V12">
        <f t="shared" si="14"/>
        <v>0.01</v>
      </c>
      <c r="W12">
        <f t="shared" si="15"/>
        <v>0.88986575947364199</v>
      </c>
      <c r="X12">
        <f t="shared" si="16"/>
        <v>4.8835832879913473E-3</v>
      </c>
      <c r="Y12">
        <f t="shared" si="17"/>
        <v>8.8986575947364206E-3</v>
      </c>
      <c r="Z12">
        <f t="shared" si="18"/>
        <v>0.87608351859091427</v>
      </c>
      <c r="AB12">
        <f t="shared" si="19"/>
        <v>5628.8743905747397</v>
      </c>
      <c r="AC12">
        <f t="shared" si="2"/>
        <v>5602.8368124727076</v>
      </c>
      <c r="AE12">
        <f t="shared" si="3"/>
        <v>5156.792887218875</v>
      </c>
      <c r="AF12">
        <f t="shared" si="4"/>
        <v>-257.83964436094374</v>
      </c>
      <c r="AG12">
        <f t="shared" si="4"/>
        <v>-10.951043982386429</v>
      </c>
      <c r="AH12">
        <f t="shared" si="5"/>
        <v>-4883.5832879913469</v>
      </c>
      <c r="AI12">
        <f t="shared" si="6"/>
        <v>4.4189108841983398</v>
      </c>
      <c r="AJ12">
        <f t="shared" si="7"/>
        <v>26.037578102032057</v>
      </c>
      <c r="AK12">
        <f t="shared" si="24"/>
        <v>900.88726624810067</v>
      </c>
      <c r="AL12">
        <f t="shared" si="8"/>
        <v>931.34375523433107</v>
      </c>
      <c r="AN12">
        <f t="shared" si="9"/>
        <v>2462.9295603972223</v>
      </c>
      <c r="AO12">
        <f t="shared" si="9"/>
        <v>-123.14647801986112</v>
      </c>
      <c r="AP12">
        <f t="shared" si="9"/>
        <v>-5.2303147578951563</v>
      </c>
      <c r="AQ12">
        <f t="shared" si="9"/>
        <v>-2332.4422569824333</v>
      </c>
      <c r="AR12">
        <f t="shared" si="9"/>
        <v>2.110510637033304</v>
      </c>
      <c r="AS12">
        <f t="shared" si="9"/>
        <v>12.435775915606262</v>
      </c>
      <c r="AT12">
        <f t="shared" si="9"/>
        <v>430.27166829353303</v>
      </c>
      <c r="AU12">
        <f t="shared" si="9"/>
        <v>444.8179548461726</v>
      </c>
      <c r="AW12">
        <v>9</v>
      </c>
      <c r="AX12">
        <f>(R12*SUMPRODUCT(K13:$K$23, X13:$X$23)-$AZ$3*SUMPRODUCT(K12:$K$22, W13:$W$23))/Z12</f>
        <v>6395.3226987813505</v>
      </c>
    </row>
    <row r="13" spans="1:52" x14ac:dyDescent="0.25">
      <c r="E13">
        <v>2013</v>
      </c>
      <c r="F13" s="5">
        <f>EconomicRates!C53</f>
        <v>3.5571999999999999E-2</v>
      </c>
      <c r="G13" s="5">
        <f>EconomicRates!D53</f>
        <v>7.0000000000000007E-2</v>
      </c>
      <c r="H13" s="5">
        <f t="shared" si="10"/>
        <v>8.5572000000000009E-2</v>
      </c>
      <c r="I13" s="5">
        <f t="shared" si="11"/>
        <v>1.085572</v>
      </c>
      <c r="J13">
        <f t="shared" si="12"/>
        <v>0.92117335377109955</v>
      </c>
      <c r="K13">
        <f t="shared" si="20"/>
        <v>0.43996048180959124</v>
      </c>
      <c r="L13" s="2">
        <v>10</v>
      </c>
      <c r="M13" s="6">
        <v>5.7670000000000004E-3</v>
      </c>
      <c r="O13">
        <f t="shared" si="21"/>
        <v>5886.1886769802713</v>
      </c>
      <c r="P13">
        <f t="shared" si="22"/>
        <v>294.3094338490136</v>
      </c>
      <c r="Q13" s="4">
        <f t="shared" si="23"/>
        <v>12.5</v>
      </c>
      <c r="R13">
        <f t="shared" si="0"/>
        <v>1000000</v>
      </c>
      <c r="S13">
        <f t="shared" si="1"/>
        <v>6345.6722974302675</v>
      </c>
      <c r="U13">
        <f t="shared" si="13"/>
        <v>5.7670000000000004E-3</v>
      </c>
      <c r="V13">
        <f t="shared" si="14"/>
        <v>0.01</v>
      </c>
      <c r="W13">
        <f t="shared" si="15"/>
        <v>0.87608351859091427</v>
      </c>
      <c r="X13">
        <f t="shared" si="16"/>
        <v>5.0523736517138033E-3</v>
      </c>
      <c r="Y13">
        <f t="shared" si="17"/>
        <v>8.7608351859091421E-3</v>
      </c>
      <c r="Z13">
        <f t="shared" si="18"/>
        <v>0.86227030975329133</v>
      </c>
      <c r="AB13">
        <f t="shared" si="19"/>
        <v>5602.8368124727076</v>
      </c>
      <c r="AC13">
        <f t="shared" si="2"/>
        <v>5471.6848174980769</v>
      </c>
      <c r="AE13">
        <f t="shared" si="3"/>
        <v>5075.4857337660951</v>
      </c>
      <c r="AF13">
        <f t="shared" si="4"/>
        <v>-253.77428668830476</v>
      </c>
      <c r="AG13">
        <f t="shared" si="4"/>
        <v>-10.778378871916141</v>
      </c>
      <c r="AH13">
        <f t="shared" si="5"/>
        <v>-5052.3736517138032</v>
      </c>
      <c r="AI13">
        <f t="shared" si="6"/>
        <v>-241.44058350792875</v>
      </c>
      <c r="AJ13">
        <f t="shared" si="7"/>
        <v>131.15199497463072</v>
      </c>
      <c r="AK13">
        <f t="shared" si="24"/>
        <v>892.04944366625534</v>
      </c>
      <c r="AL13">
        <f t="shared" si="8"/>
        <v>781.76085513295732</v>
      </c>
      <c r="AN13">
        <f t="shared" si="9"/>
        <v>2233.0131488454381</v>
      </c>
      <c r="AO13">
        <f t="shared" si="9"/>
        <v>-111.65065744227189</v>
      </c>
      <c r="AP13">
        <f t="shared" si="9"/>
        <v>-4.7420607616145443</v>
      </c>
      <c r="AQ13">
        <f t="shared" si="9"/>
        <v>-2222.8447460900888</v>
      </c>
      <c r="AR13">
        <f t="shared" si="9"/>
        <v>-106.22431544853718</v>
      </c>
      <c r="AS13">
        <f t="shared" si="9"/>
        <v>57.70169489932762</v>
      </c>
      <c r="AT13">
        <f t="shared" si="9"/>
        <v>392.4665030333835</v>
      </c>
      <c r="AU13">
        <f t="shared" si="9"/>
        <v>343.94388248417397</v>
      </c>
      <c r="AW13">
        <v>10</v>
      </c>
      <c r="AX13">
        <f>(R13*SUMPRODUCT(K14:$K$23, X14:$X$23)-$AZ$3*SUMPRODUCT(K13:$K$22, W14:$W$23))/Z13</f>
        <v>6345.6722974302675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10"/>
        <v>8.5572000000000009E-2</v>
      </c>
      <c r="I14" s="5">
        <f t="shared" si="11"/>
        <v>1.085572</v>
      </c>
      <c r="J14">
        <f t="shared" si="12"/>
        <v>0.92117335377109955</v>
      </c>
      <c r="K14">
        <f t="shared" si="20"/>
        <v>0.40527987255529002</v>
      </c>
      <c r="L14" s="2">
        <v>11</v>
      </c>
      <c r="M14" s="6">
        <v>6.0780000000000001E-3</v>
      </c>
      <c r="O14">
        <f t="shared" si="21"/>
        <v>5886.1886769802713</v>
      </c>
      <c r="P14">
        <f t="shared" si="22"/>
        <v>294.3094338490136</v>
      </c>
      <c r="Q14" s="4">
        <f t="shared" si="23"/>
        <v>12.5</v>
      </c>
      <c r="R14">
        <f t="shared" si="0"/>
        <v>1000000</v>
      </c>
      <c r="S14">
        <f t="shared" si="1"/>
        <v>6181.1080510330112</v>
      </c>
      <c r="U14">
        <f t="shared" si="13"/>
        <v>6.0780000000000001E-3</v>
      </c>
      <c r="V14">
        <f t="shared" si="14"/>
        <v>0.01</v>
      </c>
      <c r="W14">
        <f t="shared" si="15"/>
        <v>0.86227030975329133</v>
      </c>
      <c r="X14">
        <f t="shared" si="16"/>
        <v>5.2408789426805049E-3</v>
      </c>
      <c r="Y14">
        <f t="shared" si="17"/>
        <v>8.622703097532913E-3</v>
      </c>
      <c r="Z14">
        <f t="shared" si="18"/>
        <v>0.8484067277130779</v>
      </c>
      <c r="AB14">
        <f t="shared" si="19"/>
        <v>5471.6848174980769</v>
      </c>
      <c r="AC14">
        <f t="shared" si="2"/>
        <v>5244.0936552178773</v>
      </c>
      <c r="AE14">
        <f t="shared" si="3"/>
        <v>4993.8820741386035</v>
      </c>
      <c r="AF14">
        <f t="shared" si="4"/>
        <v>-249.69410370693021</v>
      </c>
      <c r="AG14">
        <f t="shared" si="4"/>
        <v>-10.605084096413474</v>
      </c>
      <c r="AH14">
        <f t="shared" si="5"/>
        <v>-5240.8789426805051</v>
      </c>
      <c r="AI14">
        <f t="shared" si="6"/>
        <v>-507.29605634524523</v>
      </c>
      <c r="AJ14">
        <f t="shared" si="7"/>
        <v>227.59116228019957</v>
      </c>
      <c r="AK14">
        <f t="shared" si="24"/>
        <v>874.19266620872475</v>
      </c>
      <c r="AL14">
        <f t="shared" si="8"/>
        <v>594.48777214367908</v>
      </c>
      <c r="AN14">
        <f t="shared" si="9"/>
        <v>2023.9198905630406</v>
      </c>
      <c r="AO14">
        <f t="shared" si="9"/>
        <v>-101.19599452815204</v>
      </c>
      <c r="AP14">
        <f t="shared" si="9"/>
        <v>-4.2980271310325859</v>
      </c>
      <c r="AQ14">
        <f t="shared" si="9"/>
        <v>-2124.0227499672583</v>
      </c>
      <c r="AR14">
        <f t="shared" si="9"/>
        <v>-205.59688106340221</v>
      </c>
      <c r="AS14">
        <f t="shared" si="9"/>
        <v>92.238117243629617</v>
      </c>
      <c r="AT14">
        <f t="shared" si="9"/>
        <v>354.29269234984116</v>
      </c>
      <c r="AU14">
        <f t="shared" si="9"/>
        <v>240.93392853006856</v>
      </c>
      <c r="AW14">
        <v>11</v>
      </c>
      <c r="AX14">
        <f>(R14*SUMPRODUCT(K15:$K$23, X15:$X$23)-$AZ$3*SUMPRODUCT(K14:$K$22, W15:$W$23))/Z14</f>
        <v>6181.1080510330112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10"/>
        <v>8.5572000000000009E-2</v>
      </c>
      <c r="I15" s="5">
        <f t="shared" si="11"/>
        <v>1.085572</v>
      </c>
      <c r="J15">
        <f t="shared" si="12"/>
        <v>0.92117335377109955</v>
      </c>
      <c r="K15">
        <f t="shared" si="20"/>
        <v>0.37333301941768032</v>
      </c>
      <c r="L15" s="2">
        <v>12</v>
      </c>
      <c r="M15" s="6">
        <v>6.4359999999999999E-3</v>
      </c>
      <c r="O15">
        <f t="shared" si="21"/>
        <v>5886.1886769802713</v>
      </c>
      <c r="P15">
        <f t="shared" si="22"/>
        <v>294.3094338490136</v>
      </c>
      <c r="Q15" s="4">
        <f t="shared" si="23"/>
        <v>12.5</v>
      </c>
      <c r="R15">
        <f t="shared" si="0"/>
        <v>1000000</v>
      </c>
      <c r="S15">
        <f t="shared" si="1"/>
        <v>5901.3104960775636</v>
      </c>
      <c r="U15">
        <f t="shared" si="13"/>
        <v>6.4359999999999999E-3</v>
      </c>
      <c r="V15">
        <f t="shared" si="14"/>
        <v>0.01</v>
      </c>
      <c r="W15">
        <f t="shared" si="15"/>
        <v>0.8484067277130779</v>
      </c>
      <c r="X15">
        <f t="shared" si="16"/>
        <v>5.460345699561369E-3</v>
      </c>
      <c r="Y15">
        <f t="shared" si="17"/>
        <v>8.4840672771307798E-3</v>
      </c>
      <c r="Z15">
        <f t="shared" si="18"/>
        <v>0.83446231473638577</v>
      </c>
      <c r="AB15">
        <f t="shared" si="19"/>
        <v>5244.0936552178773</v>
      </c>
      <c r="AC15">
        <f t="shared" si="2"/>
        <v>4924.4212165350127</v>
      </c>
      <c r="AE15">
        <f t="shared" si="3"/>
        <v>4911.8026283680611</v>
      </c>
      <c r="AF15">
        <f t="shared" si="4"/>
        <v>-245.5901314184031</v>
      </c>
      <c r="AG15">
        <f t="shared" si="4"/>
        <v>-10.430778934204822</v>
      </c>
      <c r="AH15">
        <f t="shared" si="5"/>
        <v>-5460.3456995613687</v>
      </c>
      <c r="AI15">
        <f t="shared" si="6"/>
        <v>-804.56398154591534</v>
      </c>
      <c r="AJ15">
        <f t="shared" si="7"/>
        <v>319.67243868286459</v>
      </c>
      <c r="AK15">
        <f t="shared" si="24"/>
        <v>848.04471805328046</v>
      </c>
      <c r="AL15">
        <f t="shared" si="8"/>
        <v>363.15317519022972</v>
      </c>
      <c r="AN15">
        <f t="shared" si="9"/>
        <v>1833.7381060323466</v>
      </c>
      <c r="AO15">
        <f t="shared" si="9"/>
        <v>-91.686905301617344</v>
      </c>
      <c r="AP15">
        <f t="shared" si="9"/>
        <v>-3.8941541943850195</v>
      </c>
      <c r="AQ15">
        <f t="shared" si="9"/>
        <v>-2038.5273470815916</v>
      </c>
      <c r="AR15">
        <f t="shared" si="9"/>
        <v>-300.3703005452474</v>
      </c>
      <c r="AS15">
        <f t="shared" si="9"/>
        <v>119.3442767580871</v>
      </c>
      <c r="AT15">
        <f t="shared" si="9"/>
        <v>316.60309519204657</v>
      </c>
      <c r="AU15">
        <f t="shared" si="9"/>
        <v>135.57707140488628</v>
      </c>
      <c r="AW15">
        <v>12</v>
      </c>
      <c r="AX15">
        <f>(R15*SUMPRODUCT(K16:$K$23, X16:$X$23)-$AZ$3*SUMPRODUCT(K15:$K$22, W16:$W$23))/Z15</f>
        <v>5901.3104960775636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10"/>
        <v>8.5572000000000009E-2</v>
      </c>
      <c r="I16" s="5">
        <f t="shared" si="11"/>
        <v>1.085572</v>
      </c>
      <c r="J16">
        <f t="shared" si="12"/>
        <v>0.92117335377109955</v>
      </c>
      <c r="K16">
        <f t="shared" si="20"/>
        <v>0.34390442957047562</v>
      </c>
      <c r="L16" s="2">
        <v>13</v>
      </c>
      <c r="M16" s="6">
        <v>6.8199999999999997E-3</v>
      </c>
      <c r="O16">
        <f t="shared" si="21"/>
        <v>5886.1886769802713</v>
      </c>
      <c r="P16">
        <f t="shared" si="22"/>
        <v>294.3094338490136</v>
      </c>
      <c r="Q16" s="4">
        <f t="shared" si="23"/>
        <v>12.5</v>
      </c>
      <c r="R16">
        <f t="shared" si="0"/>
        <v>1000000</v>
      </c>
      <c r="S16">
        <f t="shared" si="1"/>
        <v>5514.9218969815583</v>
      </c>
      <c r="U16">
        <f t="shared" si="13"/>
        <v>6.8199999999999997E-3</v>
      </c>
      <c r="V16">
        <f t="shared" si="14"/>
        <v>0.01</v>
      </c>
      <c r="W16">
        <f t="shared" si="15"/>
        <v>0.83446231473638577</v>
      </c>
      <c r="X16">
        <f t="shared" si="16"/>
        <v>5.6910329865021503E-3</v>
      </c>
      <c r="Y16">
        <f t="shared" si="17"/>
        <v>8.3446231473638579E-3</v>
      </c>
      <c r="Z16">
        <f t="shared" si="18"/>
        <v>0.82042665860251973</v>
      </c>
      <c r="AB16">
        <f t="shared" si="19"/>
        <v>4924.4212165350127</v>
      </c>
      <c r="AC16">
        <f t="shared" si="2"/>
        <v>4524.5889443944498</v>
      </c>
      <c r="AE16">
        <f t="shared" si="3"/>
        <v>4829.1861081589104</v>
      </c>
      <c r="AF16">
        <f t="shared" si="4"/>
        <v>-241.45930540794555</v>
      </c>
      <c r="AG16">
        <f t="shared" si="4"/>
        <v>-10.255333232531497</v>
      </c>
      <c r="AH16">
        <f t="shared" si="5"/>
        <v>-5691.0329865021504</v>
      </c>
      <c r="AI16">
        <f t="shared" si="6"/>
        <v>-1113.5615169837174</v>
      </c>
      <c r="AJ16">
        <f t="shared" si="7"/>
        <v>399.83227214056296</v>
      </c>
      <c r="AK16">
        <f t="shared" si="24"/>
        <v>813.97353030633985</v>
      </c>
      <c r="AL16">
        <f t="shared" si="8"/>
        <v>100.24428546318541</v>
      </c>
      <c r="AN16">
        <f t="shared" si="9"/>
        <v>1660.7784938160553</v>
      </c>
      <c r="AO16">
        <f t="shared" si="9"/>
        <v>-83.038924690802773</v>
      </c>
      <c r="AP16">
        <f t="shared" si="9"/>
        <v>-3.5268545253888863</v>
      </c>
      <c r="AQ16">
        <f t="shared" si="9"/>
        <v>-1957.1714528897824</v>
      </c>
      <c r="AR16">
        <f t="shared" si="9"/>
        <v>-382.95873828991881</v>
      </c>
      <c r="AS16">
        <f t="shared" si="9"/>
        <v>137.50408947436748</v>
      </c>
      <c r="AT16">
        <f t="shared" si="9"/>
        <v>279.92910262546803</v>
      </c>
      <c r="AU16">
        <f t="shared" si="9"/>
        <v>34.474453809916696</v>
      </c>
      <c r="AW16">
        <v>13</v>
      </c>
      <c r="AX16">
        <f>(R16*SUMPRODUCT(K17:$K$23, X17:$X$23)-$AZ$3*SUMPRODUCT(K16:$K$22, W17:$W$23))/Z16</f>
        <v>5514.9218969815583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10"/>
        <v>8.5572000000000009E-2</v>
      </c>
      <c r="I17" s="5">
        <f t="shared" si="11"/>
        <v>1.085572</v>
      </c>
      <c r="J17">
        <f t="shared" si="12"/>
        <v>0.92117335377109955</v>
      </c>
      <c r="K17">
        <f t="shared" si="20"/>
        <v>0.31679559676417191</v>
      </c>
      <c r="L17" s="2">
        <v>14</v>
      </c>
      <c r="M17" s="6">
        <v>7.2269999999999999E-3</v>
      </c>
      <c r="O17">
        <f t="shared" si="21"/>
        <v>5886.1886769802713</v>
      </c>
      <c r="P17">
        <f t="shared" si="22"/>
        <v>294.3094338490136</v>
      </c>
      <c r="Q17" s="4">
        <f t="shared" si="23"/>
        <v>12.5</v>
      </c>
      <c r="R17">
        <f t="shared" si="0"/>
        <v>1000000</v>
      </c>
      <c r="S17">
        <f t="shared" si="1"/>
        <v>5031.2801212025661</v>
      </c>
      <c r="U17">
        <f t="shared" si="13"/>
        <v>7.2269999999999999E-3</v>
      </c>
      <c r="V17">
        <f t="shared" si="14"/>
        <v>0.01</v>
      </c>
      <c r="W17">
        <f t="shared" si="15"/>
        <v>0.82042665860251973</v>
      </c>
      <c r="X17">
        <f t="shared" si="16"/>
        <v>5.9292234617204101E-3</v>
      </c>
      <c r="Y17">
        <f t="shared" si="17"/>
        <v>8.2042665860251971E-3</v>
      </c>
      <c r="Z17">
        <f t="shared" si="18"/>
        <v>0.80629316855477406</v>
      </c>
      <c r="AB17">
        <f t="shared" si="19"/>
        <v>4524.5889443944498</v>
      </c>
      <c r="AC17">
        <f t="shared" si="2"/>
        <v>4056.6867908110648</v>
      </c>
      <c r="AE17">
        <f t="shared" si="3"/>
        <v>4745.9937190736564</v>
      </c>
      <c r="AF17">
        <f t="shared" si="4"/>
        <v>-237.29968595368285</v>
      </c>
      <c r="AG17">
        <f t="shared" si="4"/>
        <v>-10.078664606934677</v>
      </c>
      <c r="AH17">
        <f t="shared" si="5"/>
        <v>-5929.2234617204103</v>
      </c>
      <c r="AI17">
        <f t="shared" si="6"/>
        <v>-1430.608093207371</v>
      </c>
      <c r="AJ17">
        <f t="shared" si="7"/>
        <v>467.90215358338492</v>
      </c>
      <c r="AK17">
        <f t="shared" si="24"/>
        <v>772.9960909518644</v>
      </c>
      <c r="AL17">
        <f t="shared" si="8"/>
        <v>-189.70984867212167</v>
      </c>
      <c r="AN17">
        <f t="shared" si="9"/>
        <v>1503.5099124729506</v>
      </c>
      <c r="AO17">
        <f t="shared" si="9"/>
        <v>-75.175495623647535</v>
      </c>
      <c r="AP17">
        <f t="shared" si="9"/>
        <v>-3.1928765687398091</v>
      </c>
      <c r="AQ17">
        <f t="shared" si="9"/>
        <v>-1878.3518849038467</v>
      </c>
      <c r="AR17">
        <f t="shared" si="9"/>
        <v>-453.21034462328316</v>
      </c>
      <c r="AS17">
        <f t="shared" si="9"/>
        <v>148.22934197168965</v>
      </c>
      <c r="AT17">
        <f t="shared" si="9"/>
        <v>244.88175792946799</v>
      </c>
      <c r="AU17">
        <f t="shared" si="9"/>
        <v>-60.099244722125526</v>
      </c>
      <c r="AW17">
        <v>14</v>
      </c>
      <c r="AX17">
        <f>(R17*SUMPRODUCT(K18:$K$23, X18:$X$23)-$AZ$3*SUMPRODUCT(K17:$K$22, W18:$W$23))/Z17</f>
        <v>5031.2801212025661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10"/>
        <v>8.5572000000000009E-2</v>
      </c>
      <c r="I18" s="5">
        <f t="shared" si="11"/>
        <v>1.085572</v>
      </c>
      <c r="J18">
        <f t="shared" si="12"/>
        <v>0.92117335377109955</v>
      </c>
      <c r="K18">
        <f t="shared" si="20"/>
        <v>0.29182366233116913</v>
      </c>
      <c r="L18" s="2">
        <v>15</v>
      </c>
      <c r="M18" s="6">
        <v>7.6860000000000001E-3</v>
      </c>
      <c r="O18">
        <f t="shared" si="21"/>
        <v>5886.1886769802713</v>
      </c>
      <c r="P18">
        <f t="shared" si="22"/>
        <v>294.3094338490136</v>
      </c>
      <c r="Q18" s="4">
        <f t="shared" si="23"/>
        <v>12.5</v>
      </c>
      <c r="R18">
        <f t="shared" si="0"/>
        <v>1000000</v>
      </c>
      <c r="S18">
        <f t="shared" si="1"/>
        <v>4450.6883652627366</v>
      </c>
      <c r="U18">
        <f t="shared" si="13"/>
        <v>7.6860000000000001E-3</v>
      </c>
      <c r="V18">
        <f t="shared" si="14"/>
        <v>0.01</v>
      </c>
      <c r="W18">
        <f t="shared" si="15"/>
        <v>0.80629316855477406</v>
      </c>
      <c r="X18">
        <f t="shared" si="16"/>
        <v>6.197169293511994E-3</v>
      </c>
      <c r="Y18">
        <f t="shared" si="17"/>
        <v>8.0629316855477407E-3</v>
      </c>
      <c r="Z18">
        <f t="shared" si="18"/>
        <v>0.79203306757571434</v>
      </c>
      <c r="AB18">
        <f t="shared" si="19"/>
        <v>4056.6867908110648</v>
      </c>
      <c r="AC18">
        <f t="shared" si="2"/>
        <v>3525.0923587625866</v>
      </c>
      <c r="AE18">
        <f t="shared" si="3"/>
        <v>4662.0560741581203</v>
      </c>
      <c r="AF18">
        <f t="shared" si="4"/>
        <v>-233.10280370790602</v>
      </c>
      <c r="AG18">
        <f t="shared" si="4"/>
        <v>-9.90041334469643</v>
      </c>
      <c r="AH18">
        <f t="shared" si="5"/>
        <v>-6197.1692935119936</v>
      </c>
      <c r="AI18">
        <f t="shared" si="6"/>
        <v>-1778.1164364064753</v>
      </c>
      <c r="AJ18">
        <f t="shared" si="7"/>
        <v>531.59443204847821</v>
      </c>
      <c r="AK18">
        <f t="shared" si="24"/>
        <v>726.13319132225013</v>
      </c>
      <c r="AL18">
        <f t="shared" si="8"/>
        <v>-520.38881303574692</v>
      </c>
      <c r="AN18">
        <f t="shared" si="9"/>
        <v>1360.4982775540952</v>
      </c>
      <c r="AO18">
        <f t="shared" si="9"/>
        <v>-68.024913877704762</v>
      </c>
      <c r="AP18">
        <f t="shared" si="9"/>
        <v>-2.8891748808416917</v>
      </c>
      <c r="AQ18">
        <f t="shared" si="9"/>
        <v>-1808.480639318934</v>
      </c>
      <c r="AR18">
        <f t="shared" si="9"/>
        <v>-518.89645052338506</v>
      </c>
      <c r="AS18">
        <f t="shared" si="9"/>
        <v>155.13183403524474</v>
      </c>
      <c r="AT18">
        <f t="shared" si="9"/>
        <v>211.90284723187855</v>
      </c>
      <c r="AU18">
        <f t="shared" si="9"/>
        <v>-151.86176925626171</v>
      </c>
      <c r="AW18">
        <v>15</v>
      </c>
      <c r="AX18">
        <f>(R18*SUMPRODUCT(K19:$K$23, X19:$X$23)-$AZ$3*SUMPRODUCT(K18:$K$22, W19:$W$23))/Z18</f>
        <v>4450.6883652627366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10"/>
        <v>8.5572000000000009E-2</v>
      </c>
      <c r="I19" s="5">
        <f t="shared" si="11"/>
        <v>1.085572</v>
      </c>
      <c r="J19">
        <f t="shared" si="12"/>
        <v>0.92117335377109955</v>
      </c>
      <c r="K19">
        <f t="shared" si="20"/>
        <v>0.26882018173936795</v>
      </c>
      <c r="L19" s="2">
        <v>16</v>
      </c>
      <c r="M19" s="6">
        <v>8.2030000000000002E-3</v>
      </c>
      <c r="O19">
        <f t="shared" si="21"/>
        <v>5886.1886769802713</v>
      </c>
      <c r="P19">
        <f t="shared" si="22"/>
        <v>294.3094338490136</v>
      </c>
      <c r="Q19" s="4">
        <f t="shared" si="23"/>
        <v>12.5</v>
      </c>
      <c r="R19">
        <f t="shared" si="0"/>
        <v>1000000</v>
      </c>
      <c r="S19">
        <f t="shared" si="1"/>
        <v>3773.0535247551093</v>
      </c>
      <c r="U19">
        <f t="shared" si="13"/>
        <v>8.2030000000000002E-3</v>
      </c>
      <c r="V19">
        <f t="shared" si="14"/>
        <v>0.01</v>
      </c>
      <c r="W19">
        <f t="shared" si="15"/>
        <v>0.79203306757571434</v>
      </c>
      <c r="X19">
        <f t="shared" si="16"/>
        <v>6.4970472533235849E-3</v>
      </c>
      <c r="Y19">
        <f t="shared" si="17"/>
        <v>7.9203306757571444E-3</v>
      </c>
      <c r="Z19">
        <f t="shared" si="18"/>
        <v>0.77761568964663363</v>
      </c>
      <c r="AB19">
        <f t="shared" si="19"/>
        <v>3525.0923587625866</v>
      </c>
      <c r="AC19">
        <f t="shared" si="2"/>
        <v>2933.9856187261062</v>
      </c>
      <c r="AE19">
        <f t="shared" si="3"/>
        <v>4577.1926674402193</v>
      </c>
      <c r="AF19">
        <f t="shared" si="4"/>
        <v>-228.85963337201102</v>
      </c>
      <c r="AG19">
        <f t="shared" si="4"/>
        <v>-9.720196120582921</v>
      </c>
      <c r="AH19">
        <f t="shared" si="5"/>
        <v>-6497.0472533235852</v>
      </c>
      <c r="AI19">
        <f t="shared" si="6"/>
        <v>-2158.4344153759594</v>
      </c>
      <c r="AJ19">
        <f t="shared" si="7"/>
        <v>591.10674003648046</v>
      </c>
      <c r="AK19">
        <f t="shared" si="24"/>
        <v>673.74475771531684</v>
      </c>
      <c r="AL19">
        <f t="shared" si="8"/>
        <v>-893.58291762416206</v>
      </c>
      <c r="AN19">
        <f t="shared" si="9"/>
        <v>1230.4417647173821</v>
      </c>
      <c r="AO19">
        <f t="shared" si="9"/>
        <v>-61.52208823586912</v>
      </c>
      <c r="AP19">
        <f t="shared" si="9"/>
        <v>-2.6129848876774</v>
      </c>
      <c r="AQ19">
        <f t="shared" si="9"/>
        <v>-1746.5374234077076</v>
      </c>
      <c r="AR19">
        <f t="shared" si="9"/>
        <v>-580.23073181387178</v>
      </c>
      <c r="AS19">
        <f t="shared" si="9"/>
        <v>158.90142128397201</v>
      </c>
      <c r="AT19">
        <f t="shared" si="9"/>
        <v>181.11618821497791</v>
      </c>
      <c r="AU19">
        <f t="shared" si="9"/>
        <v>-240.21312231492189</v>
      </c>
      <c r="AW19">
        <v>16</v>
      </c>
      <c r="AX19">
        <f>(R19*SUMPRODUCT(K20:$K$23, X20:$X$23)-$AZ$3*SUMPRODUCT(K19:$K$22, W20:$W$23))/Z19</f>
        <v>3773.0535247551093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10"/>
        <v>8.5572000000000009E-2</v>
      </c>
      <c r="I20" s="5">
        <f t="shared" si="11"/>
        <v>1.085572</v>
      </c>
      <c r="J20">
        <f t="shared" si="12"/>
        <v>0.92117335377109955</v>
      </c>
      <c r="K20">
        <f t="shared" si="20"/>
        <v>0.24762998837421007</v>
      </c>
      <c r="L20" s="2">
        <v>17</v>
      </c>
      <c r="M20" s="6">
        <v>8.7950000000000007E-3</v>
      </c>
      <c r="O20">
        <f t="shared" si="21"/>
        <v>5886.1886769802713</v>
      </c>
      <c r="P20">
        <f t="shared" si="22"/>
        <v>294.3094338490136</v>
      </c>
      <c r="Q20" s="4">
        <f t="shared" si="23"/>
        <v>12.5</v>
      </c>
      <c r="R20">
        <f t="shared" si="0"/>
        <v>1000000</v>
      </c>
      <c r="S20">
        <f t="shared" si="1"/>
        <v>2995.2664368237274</v>
      </c>
      <c r="U20">
        <f t="shared" si="13"/>
        <v>8.7950000000000007E-3</v>
      </c>
      <c r="V20">
        <f t="shared" si="14"/>
        <v>0.01</v>
      </c>
      <c r="W20">
        <f t="shared" si="15"/>
        <v>0.77761568964663363</v>
      </c>
      <c r="X20">
        <f t="shared" si="16"/>
        <v>6.8391299904421434E-3</v>
      </c>
      <c r="Y20">
        <f t="shared" si="17"/>
        <v>7.7761568964663363E-3</v>
      </c>
      <c r="Z20">
        <f t="shared" si="18"/>
        <v>0.76300040275972514</v>
      </c>
      <c r="AB20">
        <f t="shared" si="19"/>
        <v>2933.9856187261062</v>
      </c>
      <c r="AC20">
        <f t="shared" si="2"/>
        <v>2285.3894976691909</v>
      </c>
      <c r="AE20">
        <f t="shared" si="3"/>
        <v>4491.1643312556807</v>
      </c>
      <c r="AF20">
        <f t="shared" si="4"/>
        <v>-224.55821656278405</v>
      </c>
      <c r="AG20">
        <f t="shared" si="4"/>
        <v>-9.5375050344965651</v>
      </c>
      <c r="AH20">
        <f t="shared" si="5"/>
        <v>-6839.129990442143</v>
      </c>
      <c r="AI20">
        <f t="shared" si="6"/>
        <v>-2582.0613807837426</v>
      </c>
      <c r="AJ20">
        <f t="shared" si="7"/>
        <v>648.59612105691531</v>
      </c>
      <c r="AK20">
        <f t="shared" si="24"/>
        <v>616.16903581213103</v>
      </c>
      <c r="AL20">
        <f t="shared" si="8"/>
        <v>-1317.2962239146964</v>
      </c>
      <c r="AN20">
        <f t="shared" si="9"/>
        <v>1112.1469711355112</v>
      </c>
      <c r="AO20">
        <f t="shared" si="9"/>
        <v>-55.607348556775563</v>
      </c>
      <c r="AP20">
        <f t="shared" si="9"/>
        <v>-2.3617722608113545</v>
      </c>
      <c r="AQ20">
        <f t="shared" si="9"/>
        <v>-1693.5736800228992</v>
      </c>
      <c r="AR20">
        <f t="shared" si="9"/>
        <v>-639.39582970497497</v>
      </c>
      <c r="AS20">
        <f t="shared" si="9"/>
        <v>160.61184991688168</v>
      </c>
      <c r="AT20">
        <f t="shared" si="9"/>
        <v>152.58193117470623</v>
      </c>
      <c r="AU20">
        <f t="shared" si="9"/>
        <v>-326.20204861338709</v>
      </c>
      <c r="AW20">
        <v>17</v>
      </c>
      <c r="AX20">
        <f>(R20*SUMPRODUCT(K21:$K$23, X21:$X$23)-$AZ$3*SUMPRODUCT(K20:$K$22, W21:$W$23))/Z20</f>
        <v>2995.2664368237274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10"/>
        <v>8.5572000000000009E-2</v>
      </c>
      <c r="I21" s="5">
        <f t="shared" si="11"/>
        <v>1.085572</v>
      </c>
      <c r="J21">
        <f t="shared" si="12"/>
        <v>0.92117335377109955</v>
      </c>
      <c r="K21">
        <f t="shared" si="20"/>
        <v>0.22811014688496947</v>
      </c>
      <c r="L21" s="2">
        <v>18</v>
      </c>
      <c r="M21" s="6">
        <v>9.4780000000000003E-3</v>
      </c>
      <c r="O21">
        <f t="shared" si="21"/>
        <v>5886.1886769802713</v>
      </c>
      <c r="P21">
        <f t="shared" si="22"/>
        <v>294.3094338490136</v>
      </c>
      <c r="Q21" s="4">
        <f t="shared" si="23"/>
        <v>12.5</v>
      </c>
      <c r="R21">
        <f t="shared" si="0"/>
        <v>1000000</v>
      </c>
      <c r="S21">
        <f t="shared" si="1"/>
        <v>2112.2749524883166</v>
      </c>
      <c r="U21">
        <f t="shared" si="13"/>
        <v>9.4780000000000003E-3</v>
      </c>
      <c r="V21">
        <f t="shared" si="14"/>
        <v>0.01</v>
      </c>
      <c r="W21">
        <f t="shared" si="15"/>
        <v>0.76300040275972514</v>
      </c>
      <c r="X21">
        <f t="shared" si="16"/>
        <v>7.2317178173566749E-3</v>
      </c>
      <c r="Y21">
        <f t="shared" si="17"/>
        <v>7.6300040275972519E-3</v>
      </c>
      <c r="Z21">
        <f t="shared" si="18"/>
        <v>0.7481386809147712</v>
      </c>
      <c r="AB21">
        <f t="shared" si="19"/>
        <v>2285.3894976691909</v>
      </c>
      <c r="AC21">
        <f t="shared" si="2"/>
        <v>1580.2745966839202</v>
      </c>
      <c r="AE21">
        <f t="shared" si="3"/>
        <v>4403.6854324114829</v>
      </c>
      <c r="AF21">
        <f t="shared" si="4"/>
        <v>-220.18427162057415</v>
      </c>
      <c r="AG21">
        <f t="shared" si="4"/>
        <v>-9.3517335114346398</v>
      </c>
      <c r="AH21">
        <f t="shared" si="5"/>
        <v>-7231.7178173566745</v>
      </c>
      <c r="AI21">
        <f t="shared" si="6"/>
        <v>-3057.5683900772001</v>
      </c>
      <c r="AJ21">
        <f t="shared" si="7"/>
        <v>705.11490098527065</v>
      </c>
      <c r="AK21">
        <f t="shared" si="24"/>
        <v>553.55591142574769</v>
      </c>
      <c r="AL21">
        <f t="shared" si="8"/>
        <v>-1798.8975776661819</v>
      </c>
      <c r="AN21">
        <f t="shared" si="9"/>
        <v>1004.5253308225837</v>
      </c>
      <c r="AO21">
        <f t="shared" si="9"/>
        <v>-50.226266541129185</v>
      </c>
      <c r="AP21">
        <f t="shared" si="9"/>
        <v>-2.1332253049224472</v>
      </c>
      <c r="AQ21">
        <f t="shared" si="9"/>
        <v>-1649.6282135478818</v>
      </c>
      <c r="AR21">
        <f t="shared" si="9"/>
        <v>-697.46237457134976</v>
      </c>
      <c r="AS21">
        <f t="shared" si="9"/>
        <v>160.84386363453081</v>
      </c>
      <c r="AT21">
        <f t="shared" si="9"/>
        <v>126.27172026437046</v>
      </c>
      <c r="AU21">
        <f t="shared" si="9"/>
        <v>-410.34679067244855</v>
      </c>
      <c r="AW21">
        <v>18</v>
      </c>
      <c r="AX21">
        <f>(R21*SUMPRODUCT(K22:$K$23, X22:$X$23)-$AZ$3*SUMPRODUCT(K21:$K$22, W22:$W$23))/Z21</f>
        <v>2112.2749524883166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10"/>
        <v>8.5572000000000009E-2</v>
      </c>
      <c r="I22" s="5">
        <f t="shared" si="11"/>
        <v>1.085572</v>
      </c>
      <c r="J22">
        <f t="shared" si="12"/>
        <v>0.92117335377109955</v>
      </c>
      <c r="K22">
        <f t="shared" si="20"/>
        <v>0.21012898903524546</v>
      </c>
      <c r="L22" s="2">
        <v>19</v>
      </c>
      <c r="M22" s="6">
        <v>1.0265E-2</v>
      </c>
      <c r="O22">
        <f t="shared" si="21"/>
        <v>5886.1886769802713</v>
      </c>
      <c r="P22">
        <f t="shared" si="22"/>
        <v>294.3094338490136</v>
      </c>
      <c r="Q22" s="4">
        <f t="shared" si="23"/>
        <v>12.5</v>
      </c>
      <c r="R22">
        <f t="shared" si="0"/>
        <v>1000000</v>
      </c>
      <c r="S22">
        <f t="shared" si="1"/>
        <v>1118.2773666057456</v>
      </c>
      <c r="U22">
        <f t="shared" si="13"/>
        <v>1.0265E-2</v>
      </c>
      <c r="V22">
        <f t="shared" si="14"/>
        <v>0.01</v>
      </c>
      <c r="W22">
        <f t="shared" si="15"/>
        <v>0.7481386809147712</v>
      </c>
      <c r="X22">
        <f t="shared" si="16"/>
        <v>7.6796435595901259E-3</v>
      </c>
      <c r="Y22">
        <f t="shared" si="17"/>
        <v>7.481386809147712E-3</v>
      </c>
      <c r="Z22">
        <f t="shared" si="18"/>
        <v>0.73297765054603337</v>
      </c>
      <c r="AB22">
        <f t="shared" si="19"/>
        <v>1580.2745966839202</v>
      </c>
      <c r="AC22">
        <f t="shared" si="2"/>
        <v>819.67231683348462</v>
      </c>
      <c r="AE22">
        <f t="shared" si="3"/>
        <v>4314.4447471236635</v>
      </c>
      <c r="AF22">
        <f t="shared" si="4"/>
        <v>-215.72223735618323</v>
      </c>
      <c r="AG22">
        <f t="shared" si="4"/>
        <v>-9.1622206318254165</v>
      </c>
      <c r="AH22">
        <f t="shared" si="5"/>
        <v>-7679.6435595901257</v>
      </c>
      <c r="AI22">
        <f t="shared" si="6"/>
        <v>-3590.0832704544709</v>
      </c>
      <c r="AJ22">
        <f t="shared" si="7"/>
        <v>760.60227985043559</v>
      </c>
      <c r="AK22">
        <f t="shared" si="24"/>
        <v>485.96314039325927</v>
      </c>
      <c r="AL22">
        <f t="shared" si="8"/>
        <v>-2343.517850210776</v>
      </c>
      <c r="AN22">
        <f t="shared" si="9"/>
        <v>906.58991296152067</v>
      </c>
      <c r="AO22">
        <f t="shared" si="9"/>
        <v>-45.329495648076048</v>
      </c>
      <c r="AP22">
        <f t="shared" si="9"/>
        <v>-1.9252481586833428</v>
      </c>
      <c r="AQ22">
        <f t="shared" si="9"/>
        <v>-1613.7157373277068</v>
      </c>
      <c r="AR22">
        <f t="shared" si="9"/>
        <v>-754.38056817294569</v>
      </c>
      <c r="AS22">
        <f t="shared" si="9"/>
        <v>159.82458812287487</v>
      </c>
      <c r="AT22">
        <f t="shared" si="9"/>
        <v>102.11494339922862</v>
      </c>
      <c r="AU22">
        <f t="shared" si="9"/>
        <v>-492.44103665084219</v>
      </c>
      <c r="AW22">
        <v>19</v>
      </c>
      <c r="AX22">
        <f>(R22*SUMPRODUCT(K23:$K$23, X23:$X$23)-$AZ$3*SUMPRODUCT(K22:$K$22, W23:$W$23))/Z22</f>
        <v>1118.2773666057456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10"/>
        <v>8.5572000000000009E-2</v>
      </c>
      <c r="I23" s="5">
        <f t="shared" si="11"/>
        <v>1.085572</v>
      </c>
      <c r="J23">
        <f t="shared" si="12"/>
        <v>0.92117335377109955</v>
      </c>
      <c r="K23">
        <f t="shared" si="20"/>
        <v>0.19356522555412767</v>
      </c>
      <c r="L23" s="2">
        <v>20</v>
      </c>
      <c r="M23" s="6">
        <v>1.1204E-2</v>
      </c>
      <c r="O23">
        <f t="shared" si="21"/>
        <v>5886.1886769802713</v>
      </c>
      <c r="P23">
        <f t="shared" si="22"/>
        <v>294.3094338490136</v>
      </c>
      <c r="Q23" s="4">
        <f t="shared" si="23"/>
        <v>12.5</v>
      </c>
      <c r="R23">
        <f t="shared" si="0"/>
        <v>1000000</v>
      </c>
      <c r="S23">
        <f t="shared" si="1"/>
        <v>1142.5030002224626</v>
      </c>
      <c r="U23">
        <f t="shared" si="13"/>
        <v>1.1204E-2</v>
      </c>
      <c r="V23">
        <f t="shared" si="14"/>
        <v>0.01</v>
      </c>
      <c r="W23">
        <f t="shared" si="15"/>
        <v>0.73297765054603337</v>
      </c>
      <c r="X23">
        <f t="shared" si="16"/>
        <v>8.2122815967177586E-3</v>
      </c>
      <c r="Y23">
        <f t="shared" si="17"/>
        <v>7.3297765054603338E-3</v>
      </c>
      <c r="Z23">
        <f t="shared" si="18"/>
        <v>0.71743559244385535</v>
      </c>
      <c r="AB23">
        <f t="shared" si="19"/>
        <v>819.67231683348462</v>
      </c>
      <c r="AC23">
        <f t="shared" si="2"/>
        <v>819.67231683348462</v>
      </c>
      <c r="AE23">
        <f t="shared" si="3"/>
        <v>4222.9612607056542</v>
      </c>
      <c r="AF23">
        <f t="shared" si="4"/>
        <v>-211.14806303528272</v>
      </c>
      <c r="AG23">
        <f t="shared" si="4"/>
        <v>-8.9679449055481921</v>
      </c>
      <c r="AH23">
        <f t="shared" si="5"/>
        <v>-8212.2815967177594</v>
      </c>
      <c r="AI23">
        <f t="shared" si="6"/>
        <v>-4209.4363439529361</v>
      </c>
      <c r="AJ23">
        <f t="shared" si="7"/>
        <v>0</v>
      </c>
      <c r="AK23">
        <f t="shared" si="24"/>
        <v>413.43987844712404</v>
      </c>
      <c r="AL23">
        <f t="shared" si="8"/>
        <v>-3795.996465505812</v>
      </c>
      <c r="AN23">
        <f t="shared" si="9"/>
        <v>817.41844893483335</v>
      </c>
      <c r="AO23">
        <f t="shared" si="9"/>
        <v>-40.870922446741666</v>
      </c>
      <c r="AP23">
        <f t="shared" si="9"/>
        <v>-1.7358822783994259</v>
      </c>
      <c r="AQ23">
        <f t="shared" si="9"/>
        <v>-1589.6121395826849</v>
      </c>
      <c r="AR23">
        <f t="shared" si="9"/>
        <v>-814.8004953729926</v>
      </c>
      <c r="AS23">
        <f t="shared" si="9"/>
        <v>0</v>
      </c>
      <c r="AT23">
        <f t="shared" si="9"/>
        <v>80.027583324688692</v>
      </c>
      <c r="AU23">
        <f t="shared" si="9"/>
        <v>-734.77291204830397</v>
      </c>
      <c r="AW23">
        <v>20</v>
      </c>
      <c r="AX23">
        <f>(R23*SUMPRODUCT(K$23:$K24, X$23:$X24)-$AZ$3*SUMPRODUCT(K$22:$K23, W$23:$W24))/Z23</f>
        <v>1142.5030002224626</v>
      </c>
    </row>
    <row r="25" spans="5:50" x14ac:dyDescent="0.25">
      <c r="AN25" s="8">
        <f t="shared" ref="AN25:AU25" si="25">SUM(AN3:AN23)</f>
        <v>49951.355175549499</v>
      </c>
      <c r="AO25" s="8">
        <f t="shared" si="25"/>
        <v>-6912.2092665126802</v>
      </c>
      <c r="AP25" s="8">
        <f t="shared" si="25"/>
        <v>-193.57745927959178</v>
      </c>
      <c r="AQ25" s="8">
        <f t="shared" si="25"/>
        <v>-46269.115599103694</v>
      </c>
      <c r="AR25" s="8">
        <f t="shared" si="25"/>
        <v>-3423.5471493464456</v>
      </c>
      <c r="AS25" s="8">
        <f t="shared" si="25"/>
        <v>-3064.997557421862</v>
      </c>
      <c r="AT25" s="8">
        <f t="shared" si="25"/>
        <v>6488.5447067683062</v>
      </c>
      <c r="AU25" s="9">
        <f t="shared" si="25"/>
        <v>-1.5916157281026244E-12</v>
      </c>
    </row>
    <row r="29" spans="5:50" x14ac:dyDescent="0.25">
      <c r="AE29" s="10"/>
      <c r="AF29" s="10"/>
      <c r="AG29" s="10"/>
      <c r="AH29" s="10"/>
      <c r="AI29" s="10"/>
      <c r="AJ29" s="10"/>
      <c r="AK29" s="10"/>
      <c r="AL29" s="10"/>
    </row>
  </sheetData>
  <conditionalFormatting sqref="AN25:AU25">
    <cfRule type="cellIs" dxfId="76" priority="1" operator="lessThan">
      <formula>0</formula>
    </cfRule>
  </conditionalFormatting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60F6CF-169C-487F-92B9-84B94632CCB5}">
  <dimension ref="A1:AZ29"/>
  <sheetViews>
    <sheetView workbookViewId="0">
      <selection activeCell="J53" sqref="J53"/>
    </sheetView>
  </sheetViews>
  <sheetFormatPr defaultRowHeight="15" x14ac:dyDescent="0.25"/>
  <cols>
    <col min="3" max="3" width="9.28515625" bestFit="1" customWidth="1"/>
    <col min="11" max="11" width="9.28515625" bestFit="1" customWidth="1"/>
    <col min="12" max="13" width="9.140625" bestFit="1" customWidth="1"/>
    <col min="14" max="14" width="9.28515625" bestFit="1" customWidth="1"/>
    <col min="15" max="21" width="9.140625" bestFit="1" customWidth="1"/>
    <col min="22" max="22" width="9.28515625" bestFit="1" customWidth="1"/>
    <col min="23" max="24" width="9.140625" bestFit="1" customWidth="1"/>
    <col min="25" max="26" width="9.28515625" bestFit="1" customWidth="1"/>
    <col min="27" max="32" width="9.140625" bestFit="1" customWidth="1"/>
    <col min="33" max="33" width="9.42578125" bestFit="1" customWidth="1"/>
    <col min="34" max="34" width="9.140625" bestFit="1" customWidth="1"/>
    <col min="35" max="35" width="9.42578125" bestFit="1" customWidth="1"/>
    <col min="36" max="36" width="12.5703125" customWidth="1"/>
    <col min="37" max="40" width="9.140625" bestFit="1" customWidth="1"/>
    <col min="41" max="41" width="9.85546875" bestFit="1" customWidth="1"/>
    <col min="42" max="43" width="9.140625" bestFit="1" customWidth="1"/>
    <col min="44" max="44" width="10.42578125" bestFit="1" customWidth="1"/>
    <col min="45" max="45" width="18" customWidth="1"/>
    <col min="46" max="50" width="9.140625" bestFit="1" customWidth="1"/>
  </cols>
  <sheetData>
    <row r="1" spans="1:52" x14ac:dyDescent="0.25">
      <c r="A1" t="s">
        <v>0</v>
      </c>
      <c r="Q1" s="1" t="s">
        <v>1</v>
      </c>
      <c r="W1" s="1" t="s">
        <v>2</v>
      </c>
      <c r="AC1" s="1" t="s">
        <v>3</v>
      </c>
      <c r="AQ1" s="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34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11">
        <v>5841.6977969908294</v>
      </c>
      <c r="K3">
        <v>1</v>
      </c>
      <c r="L3" s="2">
        <v>0</v>
      </c>
      <c r="O3">
        <f>$C$3</f>
        <v>5841.6977969908294</v>
      </c>
      <c r="P3">
        <f>O3*B5</f>
        <v>4673.3582375926635</v>
      </c>
      <c r="Q3" s="4">
        <f>B8</f>
        <v>100</v>
      </c>
      <c r="R3">
        <f t="shared" ref="R3:R23" si="0">$C$6</f>
        <v>2000000</v>
      </c>
      <c r="S3">
        <f t="shared" ref="S3:S23" si="1">AX3</f>
        <v>0</v>
      </c>
      <c r="W3">
        <v>1</v>
      </c>
      <c r="Z3">
        <v>1</v>
      </c>
      <c r="AC3">
        <f t="shared" ref="AC3:AC23" si="2">S3*Z3</f>
        <v>0</v>
      </c>
      <c r="AE3">
        <f t="shared" ref="AE3:AE23" si="3">$Z3*O3</f>
        <v>5841.6977969908294</v>
      </c>
      <c r="AF3">
        <f t="shared" ref="AF3:AG23" si="4">-$Z3*P3</f>
        <v>-4673.3582375926635</v>
      </c>
      <c r="AG3">
        <f t="shared" si="4"/>
        <v>-100</v>
      </c>
      <c r="AH3">
        <f t="shared" ref="AH3:AH23" si="5">-X3*R3</f>
        <v>0</v>
      </c>
      <c r="AI3">
        <f t="shared" ref="AI3:AI23" si="6">SUM(AE3:AH3)</f>
        <v>1068.3395593981659</v>
      </c>
      <c r="AJ3">
        <f t="shared" ref="AJ3:AJ23" si="7">AB3-AC3</f>
        <v>0</v>
      </c>
      <c r="AL3">
        <f t="shared" ref="AL3:AL23" si="8">SUM(AI3:AK3)</f>
        <v>1068.3395593981659</v>
      </c>
      <c r="AN3">
        <f t="shared" ref="AN3:AU23" si="9">AE3*$K3</f>
        <v>5841.6977969908294</v>
      </c>
      <c r="AO3">
        <f t="shared" si="9"/>
        <v>-4673.3582375926635</v>
      </c>
      <c r="AP3">
        <f t="shared" si="9"/>
        <v>-100</v>
      </c>
      <c r="AQ3">
        <f t="shared" si="9"/>
        <v>0</v>
      </c>
      <c r="AR3">
        <f t="shared" si="9"/>
        <v>1068.3395593981659</v>
      </c>
      <c r="AS3">
        <f t="shared" si="9"/>
        <v>0</v>
      </c>
      <c r="AT3">
        <f t="shared" si="9"/>
        <v>0</v>
      </c>
      <c r="AU3">
        <f t="shared" si="9"/>
        <v>1068.3395593981659</v>
      </c>
      <c r="AW3">
        <v>0</v>
      </c>
      <c r="AX3">
        <f>(R3*SUMPRODUCT(K4:$K$23, X4:$X$23)-$AZ$3*SUMPRODUCT(K3:$K$22, W4:$W$23))/Z3</f>
        <v>0</v>
      </c>
      <c r="AZ3">
        <f>$C$6*SUMPRODUCT(K4:$K$23, X4:$X$23)/SUMPRODUCT(K3:K22, W4:W23)</f>
        <v>4920.9999112092082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5">
        <f>EconomicRates!C44</f>
        <v>3.5571999999999999E-2</v>
      </c>
      <c r="G4" s="5">
        <f>EconomicRates!D44</f>
        <v>7.0000000000000007E-2</v>
      </c>
      <c r="H4" s="5">
        <f t="shared" ref="H4:H23" si="10">F4+$C$9</f>
        <v>8.5572000000000009E-2</v>
      </c>
      <c r="I4" s="5">
        <f t="shared" ref="I4:I23" si="11">1+H4</f>
        <v>1.085572</v>
      </c>
      <c r="J4">
        <f t="shared" ref="J4:J23" si="12">1/I4</f>
        <v>0.92117335377109955</v>
      </c>
      <c r="K4">
        <f>J4</f>
        <v>0.92117335377109955</v>
      </c>
      <c r="L4" s="2">
        <v>1</v>
      </c>
      <c r="M4" s="6">
        <f t="array" ref="M4:M23">Mortalities!B2:B21</f>
        <v>2.5950000000000001E-3</v>
      </c>
      <c r="R4">
        <f t="shared" si="0"/>
        <v>2000000</v>
      </c>
      <c r="S4">
        <f t="shared" si="1"/>
        <v>141.89740292706637</v>
      </c>
      <c r="U4">
        <f t="shared" ref="U4:U23" si="13">M4</f>
        <v>2.5950000000000001E-3</v>
      </c>
      <c r="V4">
        <f t="shared" ref="V4:V23" si="14">$C$10</f>
        <v>0.01</v>
      </c>
      <c r="W4">
        <f t="shared" ref="W4:W23" si="15">Z3</f>
        <v>1</v>
      </c>
      <c r="X4">
        <f t="shared" ref="X4:X23" si="16">U4*W4</f>
        <v>2.5950000000000001E-3</v>
      </c>
      <c r="Y4">
        <f t="shared" ref="Y4:Y23" si="17">V4*W4</f>
        <v>0.01</v>
      </c>
      <c r="Z4">
        <f t="shared" ref="Z4:Z23" si="18">MAX(0, W4-X4-Y4)</f>
        <v>0.98740499999999998</v>
      </c>
      <c r="AB4">
        <f t="shared" ref="AB4:AB23" si="19">AC3</f>
        <v>0</v>
      </c>
      <c r="AC4">
        <f t="shared" si="2"/>
        <v>140.11020513719996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-5190</v>
      </c>
      <c r="AI4">
        <f t="shared" si="6"/>
        <v>-5190</v>
      </c>
      <c r="AJ4">
        <f t="shared" si="7"/>
        <v>-140.11020513719996</v>
      </c>
      <c r="AK4">
        <f>G4*MAX(0, SUM(AB4, AE4:AF4))</f>
        <v>0</v>
      </c>
      <c r="AL4">
        <f t="shared" si="8"/>
        <v>-5330.1102051372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-4780.8897060720064</v>
      </c>
      <c r="AR4">
        <f t="shared" si="9"/>
        <v>-4780.8897060720064</v>
      </c>
      <c r="AS4">
        <f t="shared" si="9"/>
        <v>-129.06578756379122</v>
      </c>
      <c r="AT4">
        <f t="shared" si="9"/>
        <v>0</v>
      </c>
      <c r="AU4">
        <f t="shared" si="9"/>
        <v>-4909.9554936357981</v>
      </c>
      <c r="AW4">
        <v>1</v>
      </c>
      <c r="AX4">
        <f>(R4*SUMPRODUCT(K5:$K$23, X5:$X$23)-$AZ$3*SUMPRODUCT(K4:$K$22, W5:$W$23))/Z4</f>
        <v>141.89740292706637</v>
      </c>
    </row>
    <row r="5" spans="1:52" x14ac:dyDescent="0.25">
      <c r="B5" s="2">
        <f>'T.26.04.A'!B5</f>
        <v>0.8</v>
      </c>
      <c r="C5" s="2">
        <f>'T.26.04.A'!C5</f>
        <v>0.05</v>
      </c>
      <c r="E5">
        <v>2005</v>
      </c>
      <c r="F5" s="5">
        <f>EconomicRates!C45</f>
        <v>3.5571999999999999E-2</v>
      </c>
      <c r="G5" s="5">
        <f>EconomicRates!D45</f>
        <v>7.0000000000000007E-2</v>
      </c>
      <c r="H5" s="5">
        <f t="shared" si="10"/>
        <v>8.5572000000000009E-2</v>
      </c>
      <c r="I5" s="5">
        <f t="shared" si="11"/>
        <v>1.085572</v>
      </c>
      <c r="J5">
        <f t="shared" si="12"/>
        <v>0.92117335377109955</v>
      </c>
      <c r="K5">
        <f t="shared" ref="K5:K23" si="20">K4*J5</f>
        <v>0.84856034769789535</v>
      </c>
      <c r="L5" s="2">
        <v>2</v>
      </c>
      <c r="M5" s="6">
        <v>2.5990000000000002E-3</v>
      </c>
      <c r="O5">
        <f t="shared" ref="O5:O23" si="21">$C$3</f>
        <v>5841.6977969908294</v>
      </c>
      <c r="P5">
        <f t="shared" ref="P5:P23" si="22">O5*$C$5</f>
        <v>292.08488984954147</v>
      </c>
      <c r="Q5" s="4">
        <f t="shared" ref="Q5:Q23" si="23">$C$8</f>
        <v>12.5</v>
      </c>
      <c r="R5">
        <f t="shared" si="0"/>
        <v>2000000</v>
      </c>
      <c r="S5">
        <f t="shared" si="1"/>
        <v>267.54551363557516</v>
      </c>
      <c r="U5">
        <f t="shared" si="13"/>
        <v>2.5990000000000002E-3</v>
      </c>
      <c r="V5">
        <f t="shared" si="14"/>
        <v>0.01</v>
      </c>
      <c r="W5">
        <f t="shared" si="15"/>
        <v>0.98740499999999998</v>
      </c>
      <c r="X5">
        <f t="shared" si="16"/>
        <v>2.5662655950000001E-3</v>
      </c>
      <c r="Y5">
        <f t="shared" si="17"/>
        <v>9.8740500000000005E-3</v>
      </c>
      <c r="Z5">
        <f t="shared" si="18"/>
        <v>0.97496468440500006</v>
      </c>
      <c r="AB5">
        <f t="shared" si="19"/>
        <v>140.11020513719996</v>
      </c>
      <c r="AC5">
        <f t="shared" si="2"/>
        <v>260.8474272656822</v>
      </c>
      <c r="AE5">
        <f t="shared" si="3"/>
        <v>5695.4490490325479</v>
      </c>
      <c r="AF5">
        <f t="shared" si="4"/>
        <v>-284.77245245162743</v>
      </c>
      <c r="AG5">
        <f t="shared" si="4"/>
        <v>-12.187058555062501</v>
      </c>
      <c r="AH5">
        <f t="shared" si="5"/>
        <v>-5132.5311900000006</v>
      </c>
      <c r="AI5">
        <f t="shared" si="6"/>
        <v>265.95834802585796</v>
      </c>
      <c r="AJ5">
        <f t="shared" si="7"/>
        <v>-120.73722212848224</v>
      </c>
      <c r="AK5">
        <f>G5*SUM(AB5, AE5:AF5)</f>
        <v>388.5550761202685</v>
      </c>
      <c r="AL5">
        <f t="shared" si="8"/>
        <v>533.77620201764421</v>
      </c>
      <c r="AN5">
        <f t="shared" si="9"/>
        <v>4832.9322253427063</v>
      </c>
      <c r="AO5">
        <f t="shared" si="9"/>
        <v>-241.64661126713534</v>
      </c>
      <c r="AP5">
        <f t="shared" si="9"/>
        <v>-10.341454644898446</v>
      </c>
      <c r="AQ5">
        <f t="shared" si="9"/>
        <v>-4355.2624511566928</v>
      </c>
      <c r="AR5">
        <f t="shared" si="9"/>
        <v>225.68170827397989</v>
      </c>
      <c r="AS5">
        <f t="shared" si="9"/>
        <v>-102.45281918942291</v>
      </c>
      <c r="AT5">
        <f t="shared" si="9"/>
        <v>329.71243049239723</v>
      </c>
      <c r="AU5">
        <f t="shared" si="9"/>
        <v>452.94131957695419</v>
      </c>
      <c r="AW5">
        <v>2</v>
      </c>
      <c r="AX5">
        <f>(R5*SUMPRODUCT(K6:$K$23, X6:$X$23)-$AZ$3*SUMPRODUCT(K5:$K$22, W6:$W$23))/Z5</f>
        <v>267.54551363557516</v>
      </c>
    </row>
    <row r="6" spans="1:52" x14ac:dyDescent="0.25">
      <c r="A6" t="s">
        <v>16</v>
      </c>
      <c r="C6" s="2">
        <v>2000000</v>
      </c>
      <c r="E6">
        <v>2006</v>
      </c>
      <c r="F6" s="5">
        <f>EconomicRates!C46</f>
        <v>3.5571999999999999E-2</v>
      </c>
      <c r="G6" s="5">
        <f>EconomicRates!D46</f>
        <v>7.0000000000000007E-2</v>
      </c>
      <c r="H6" s="5">
        <f t="shared" si="10"/>
        <v>8.5572000000000009E-2</v>
      </c>
      <c r="I6" s="5">
        <f t="shared" si="11"/>
        <v>1.085572</v>
      </c>
      <c r="J6">
        <f t="shared" si="12"/>
        <v>0.92117335377109955</v>
      </c>
      <c r="K6">
        <f t="shared" si="20"/>
        <v>0.78167118136604063</v>
      </c>
      <c r="L6" s="2">
        <v>3</v>
      </c>
      <c r="M6" s="6">
        <v>2.6029999999999998E-3</v>
      </c>
      <c r="O6">
        <f t="shared" si="21"/>
        <v>5841.6977969908294</v>
      </c>
      <c r="P6">
        <f t="shared" si="22"/>
        <v>292.08488984954147</v>
      </c>
      <c r="Q6" s="4">
        <f t="shared" si="23"/>
        <v>12.5</v>
      </c>
      <c r="R6">
        <f t="shared" si="0"/>
        <v>2000000</v>
      </c>
      <c r="S6">
        <f t="shared" si="1"/>
        <v>378.70353983348411</v>
      </c>
      <c r="U6">
        <f t="shared" si="13"/>
        <v>2.6029999999999998E-3</v>
      </c>
      <c r="V6">
        <f t="shared" si="14"/>
        <v>0.01</v>
      </c>
      <c r="W6">
        <f t="shared" si="15"/>
        <v>0.97496468440500006</v>
      </c>
      <c r="X6">
        <f t="shared" si="16"/>
        <v>2.5378330735062152E-3</v>
      </c>
      <c r="Y6">
        <f t="shared" si="17"/>
        <v>9.7496468440500007E-3</v>
      </c>
      <c r="Z6">
        <f t="shared" si="18"/>
        <v>0.96267720448744387</v>
      </c>
      <c r="AB6">
        <f t="shared" si="19"/>
        <v>260.8474272656822</v>
      </c>
      <c r="AC6">
        <f t="shared" si="2"/>
        <v>364.56926505639785</v>
      </c>
      <c r="AE6">
        <f t="shared" si="3"/>
        <v>5623.6693046675909</v>
      </c>
      <c r="AF6">
        <f t="shared" si="4"/>
        <v>-281.18346523337954</v>
      </c>
      <c r="AG6">
        <f t="shared" si="4"/>
        <v>-12.033465056093048</v>
      </c>
      <c r="AH6">
        <f t="shared" si="5"/>
        <v>-5075.66614701243</v>
      </c>
      <c r="AI6">
        <f t="shared" si="6"/>
        <v>254.78622736568923</v>
      </c>
      <c r="AJ6">
        <f t="shared" si="7"/>
        <v>-103.72183779071565</v>
      </c>
      <c r="AK6">
        <f>G6*SUM(AB6, AE6:AF6)</f>
        <v>392.23332866899261</v>
      </c>
      <c r="AL6">
        <f t="shared" si="8"/>
        <v>543.29771824396619</v>
      </c>
      <c r="AN6">
        <f t="shared" si="9"/>
        <v>4395.8602289914561</v>
      </c>
      <c r="AO6">
        <f t="shared" si="9"/>
        <v>-219.79301144957279</v>
      </c>
      <c r="AP6">
        <f t="shared" si="9"/>
        <v>-9.4062128463232213</v>
      </c>
      <c r="AQ6">
        <f t="shared" si="9"/>
        <v>-3967.5019533548257</v>
      </c>
      <c r="AR6">
        <f t="shared" si="9"/>
        <v>199.15905134073492</v>
      </c>
      <c r="AS6">
        <f t="shared" si="9"/>
        <v>-81.076371479325545</v>
      </c>
      <c r="AT6">
        <f t="shared" si="9"/>
        <v>306.59748939182595</v>
      </c>
      <c r="AU6">
        <f t="shared" si="9"/>
        <v>424.68016925323536</v>
      </c>
      <c r="AW6">
        <v>3</v>
      </c>
      <c r="AX6">
        <f>(R6*SUMPRODUCT(K7:$K$23, X7:$X$23)-$AZ$3*SUMPRODUCT(K6:$K$22, W7:$W$23))/Z6</f>
        <v>378.70353983348411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5">
        <f>EconomicRates!C47</f>
        <v>3.5571999999999999E-2</v>
      </c>
      <c r="G7" s="5">
        <f>EconomicRates!D47</f>
        <v>7.0000000000000007E-2</v>
      </c>
      <c r="H7" s="5">
        <f t="shared" si="10"/>
        <v>8.5572000000000009E-2</v>
      </c>
      <c r="I7" s="5">
        <f t="shared" si="11"/>
        <v>1.085572</v>
      </c>
      <c r="J7">
        <f t="shared" si="12"/>
        <v>0.92117335377109955</v>
      </c>
      <c r="K7">
        <f t="shared" si="20"/>
        <v>0.72005466368517301</v>
      </c>
      <c r="L7" s="2">
        <v>4</v>
      </c>
      <c r="M7" s="6">
        <v>2.6080000000000001E-3</v>
      </c>
      <c r="O7">
        <f t="shared" si="21"/>
        <v>5841.6977969908294</v>
      </c>
      <c r="P7">
        <f t="shared" si="22"/>
        <v>292.08488984954147</v>
      </c>
      <c r="Q7" s="4">
        <f t="shared" si="23"/>
        <v>12.5</v>
      </c>
      <c r="R7">
        <f t="shared" si="0"/>
        <v>2000000</v>
      </c>
      <c r="S7">
        <f t="shared" si="1"/>
        <v>475.49729808293432</v>
      </c>
      <c r="U7">
        <f t="shared" si="13"/>
        <v>2.6080000000000001E-3</v>
      </c>
      <c r="V7">
        <f t="shared" si="14"/>
        <v>0.01</v>
      </c>
      <c r="W7">
        <f t="shared" si="15"/>
        <v>0.96267720448744387</v>
      </c>
      <c r="X7">
        <f t="shared" si="16"/>
        <v>2.5106621493032537E-3</v>
      </c>
      <c r="Y7">
        <f t="shared" si="17"/>
        <v>9.6267720448744397E-3</v>
      </c>
      <c r="Z7">
        <f t="shared" si="18"/>
        <v>0.9505397702932662</v>
      </c>
      <c r="AB7">
        <f t="shared" si="19"/>
        <v>364.56926505639785</v>
      </c>
      <c r="AC7">
        <f t="shared" si="2"/>
        <v>451.97909249482109</v>
      </c>
      <c r="AE7">
        <f t="shared" si="3"/>
        <v>5552.7660820743422</v>
      </c>
      <c r="AF7">
        <f t="shared" si="4"/>
        <v>-277.63830410371713</v>
      </c>
      <c r="AG7">
        <f t="shared" si="4"/>
        <v>-11.881747128665827</v>
      </c>
      <c r="AH7">
        <f t="shared" si="5"/>
        <v>-5021.324298606507</v>
      </c>
      <c r="AI7">
        <f t="shared" si="6"/>
        <v>241.92173223545251</v>
      </c>
      <c r="AJ7">
        <f t="shared" si="7"/>
        <v>-87.409827438423235</v>
      </c>
      <c r="AK7">
        <f>G7*SUM(AB7, AE7:AF7)</f>
        <v>394.77879301189165</v>
      </c>
      <c r="AL7">
        <f t="shared" si="8"/>
        <v>549.29069780892087</v>
      </c>
      <c r="AN7">
        <f t="shared" si="9"/>
        <v>3998.2951137504765</v>
      </c>
      <c r="AO7">
        <f t="shared" si="9"/>
        <v>-199.91475568752384</v>
      </c>
      <c r="AP7">
        <f t="shared" si="9"/>
        <v>-8.5555074327237417</v>
      </c>
      <c r="AQ7">
        <f t="shared" si="9"/>
        <v>-3615.6279790872954</v>
      </c>
      <c r="AR7">
        <f t="shared" si="9"/>
        <v>174.19687154293322</v>
      </c>
      <c r="AS7">
        <f t="shared" si="9"/>
        <v>-62.939853898952848</v>
      </c>
      <c r="AT7">
        <f t="shared" si="9"/>
        <v>284.26231103221619</v>
      </c>
      <c r="AU7">
        <f t="shared" si="9"/>
        <v>395.51932867619649</v>
      </c>
      <c r="AW7">
        <v>4</v>
      </c>
      <c r="AX7">
        <f>(R7*SUMPRODUCT(K8:$K$23, X8:$X$23)-$AZ$3*SUMPRODUCT(K7:$K$22, W8:$W$23))/Z7</f>
        <v>475.49729808293432</v>
      </c>
    </row>
    <row r="8" spans="1:52" x14ac:dyDescent="0.25">
      <c r="B8" s="2">
        <f>'T.26.04.A'!B8</f>
        <v>100</v>
      </c>
      <c r="C8" s="2">
        <f>'T.26.04.A'!C8</f>
        <v>12.5</v>
      </c>
      <c r="E8">
        <v>2008</v>
      </c>
      <c r="F8" s="5">
        <f>EconomicRates!C48</f>
        <v>3.5571999999999999E-2</v>
      </c>
      <c r="G8" s="5">
        <f>EconomicRates!D48</f>
        <v>7.0000000000000007E-2</v>
      </c>
      <c r="H8" s="5">
        <f t="shared" si="10"/>
        <v>8.5572000000000009E-2</v>
      </c>
      <c r="I8" s="5">
        <f t="shared" si="11"/>
        <v>1.085572</v>
      </c>
      <c r="J8">
        <f t="shared" si="12"/>
        <v>0.92117335377109955</v>
      </c>
      <c r="K8">
        <f t="shared" si="20"/>
        <v>0.66329516944539202</v>
      </c>
      <c r="L8" s="2">
        <v>5</v>
      </c>
      <c r="M8" s="6">
        <v>2.614E-3</v>
      </c>
      <c r="O8">
        <f t="shared" si="21"/>
        <v>5841.6977969908294</v>
      </c>
      <c r="P8">
        <f t="shared" si="22"/>
        <v>292.08488984954147</v>
      </c>
      <c r="Q8" s="4">
        <f t="shared" si="23"/>
        <v>12.5</v>
      </c>
      <c r="R8">
        <f t="shared" si="0"/>
        <v>2000000</v>
      </c>
      <c r="S8">
        <f t="shared" si="1"/>
        <v>558.22048143577422</v>
      </c>
      <c r="U8">
        <f t="shared" si="13"/>
        <v>2.614E-3</v>
      </c>
      <c r="V8">
        <f t="shared" si="14"/>
        <v>0.01</v>
      </c>
      <c r="W8">
        <f t="shared" si="15"/>
        <v>0.9505397702932662</v>
      </c>
      <c r="X8">
        <f t="shared" si="16"/>
        <v>2.4847109595465978E-3</v>
      </c>
      <c r="Y8">
        <f t="shared" si="17"/>
        <v>9.5053977029326622E-3</v>
      </c>
      <c r="Z8">
        <f t="shared" si="18"/>
        <v>0.9385496616307869</v>
      </c>
      <c r="AB8">
        <f t="shared" si="19"/>
        <v>451.97909249482109</v>
      </c>
      <c r="AC8">
        <f t="shared" si="2"/>
        <v>523.91764396692088</v>
      </c>
      <c r="AE8">
        <f t="shared" si="3"/>
        <v>5482.723490715056</v>
      </c>
      <c r="AF8">
        <f t="shared" si="4"/>
        <v>-274.13617453575279</v>
      </c>
      <c r="AG8">
        <f t="shared" si="4"/>
        <v>-11.731870770384836</v>
      </c>
      <c r="AH8">
        <f t="shared" si="5"/>
        <v>-4969.4219190931954</v>
      </c>
      <c r="AI8">
        <f t="shared" si="6"/>
        <v>227.4335263157227</v>
      </c>
      <c r="AJ8">
        <f t="shared" si="7"/>
        <v>-71.938551472099789</v>
      </c>
      <c r="AK8">
        <f t="shared" ref="AK8:AK23" si="24">G8*SUM(AB8:AB8, AE8:AF8)</f>
        <v>396.23964860718877</v>
      </c>
      <c r="AL8">
        <f t="shared" si="8"/>
        <v>551.73462345081168</v>
      </c>
      <c r="AN8">
        <f t="shared" si="9"/>
        <v>3636.6640067960743</v>
      </c>
      <c r="AO8">
        <f t="shared" si="9"/>
        <v>-181.83320033980371</v>
      </c>
      <c r="AP8">
        <f t="shared" si="9"/>
        <v>-7.7816932105538514</v>
      </c>
      <c r="AQ8">
        <f t="shared" si="9"/>
        <v>-3296.1935538705661</v>
      </c>
      <c r="AR8">
        <f t="shared" si="9"/>
        <v>150.85555937515031</v>
      </c>
      <c r="AS8">
        <f t="shared" si="9"/>
        <v>-47.716493688342482</v>
      </c>
      <c r="AT8">
        <f t="shared" si="9"/>
        <v>262.82384486388787</v>
      </c>
      <c r="AU8">
        <f t="shared" si="9"/>
        <v>365.96291055069571</v>
      </c>
      <c r="AW8">
        <v>5</v>
      </c>
      <c r="AX8">
        <f>(R8*SUMPRODUCT(K9:$K$23, X9:$X$23)-$AZ$3*SUMPRODUCT(K8:$K$22, W9:$W$23))/Z8</f>
        <v>558.22048143577422</v>
      </c>
    </row>
    <row r="9" spans="1:52" x14ac:dyDescent="0.25">
      <c r="A9" t="s">
        <v>39</v>
      </c>
      <c r="C9" s="2">
        <f>'T.26.04.A'!C9</f>
        <v>0.05</v>
      </c>
      <c r="E9">
        <v>2009</v>
      </c>
      <c r="F9" s="5">
        <f>EconomicRates!C49</f>
        <v>3.5571999999999999E-2</v>
      </c>
      <c r="G9" s="5">
        <f>EconomicRates!D49</f>
        <v>7.0000000000000007E-2</v>
      </c>
      <c r="H9" s="5">
        <f t="shared" si="10"/>
        <v>8.5572000000000009E-2</v>
      </c>
      <c r="I9" s="5">
        <f t="shared" si="11"/>
        <v>1.085572</v>
      </c>
      <c r="J9">
        <f t="shared" si="12"/>
        <v>0.92117335377109955</v>
      </c>
      <c r="K9">
        <f t="shared" si="20"/>
        <v>0.61100983577818146</v>
      </c>
      <c r="L9" s="2">
        <v>6</v>
      </c>
      <c r="M9" s="6">
        <v>2.624E-3</v>
      </c>
      <c r="O9">
        <f t="shared" si="21"/>
        <v>5841.6977969908294</v>
      </c>
      <c r="P9">
        <f t="shared" si="22"/>
        <v>292.08488984954147</v>
      </c>
      <c r="Q9" s="4">
        <f t="shared" si="23"/>
        <v>12.5</v>
      </c>
      <c r="R9">
        <f t="shared" si="0"/>
        <v>2000000</v>
      </c>
      <c r="S9">
        <f t="shared" si="1"/>
        <v>623.58851462678354</v>
      </c>
      <c r="U9">
        <f t="shared" si="13"/>
        <v>2.624E-3</v>
      </c>
      <c r="V9">
        <f t="shared" si="14"/>
        <v>0.01</v>
      </c>
      <c r="W9">
        <f t="shared" si="15"/>
        <v>0.9385496616307869</v>
      </c>
      <c r="X9">
        <f t="shared" si="16"/>
        <v>2.4627543121191848E-3</v>
      </c>
      <c r="Y9">
        <f t="shared" si="17"/>
        <v>9.3854966163078694E-3</v>
      </c>
      <c r="Z9">
        <f t="shared" si="18"/>
        <v>0.9267014107023599</v>
      </c>
      <c r="AB9">
        <f t="shared" si="19"/>
        <v>523.91764396692088</v>
      </c>
      <c r="AC9">
        <f t="shared" si="2"/>
        <v>577.88035620242954</v>
      </c>
      <c r="AE9">
        <f t="shared" si="3"/>
        <v>5413.5095893682692</v>
      </c>
      <c r="AF9">
        <f t="shared" si="4"/>
        <v>-270.67547946841347</v>
      </c>
      <c r="AG9">
        <f t="shared" si="4"/>
        <v>-11.583767633779498</v>
      </c>
      <c r="AH9">
        <f t="shared" si="5"/>
        <v>-4925.5086242383695</v>
      </c>
      <c r="AI9">
        <f t="shared" si="6"/>
        <v>205.74171802770616</v>
      </c>
      <c r="AJ9">
        <f t="shared" si="7"/>
        <v>-53.962712235508661</v>
      </c>
      <c r="AK9">
        <f t="shared" si="24"/>
        <v>396.67262277067437</v>
      </c>
      <c r="AL9">
        <f t="shared" si="8"/>
        <v>548.45162856287186</v>
      </c>
      <c r="AN9">
        <f t="shared" si="9"/>
        <v>3307.7076051835165</v>
      </c>
      <c r="AO9">
        <f t="shared" si="9"/>
        <v>-165.38538025917583</v>
      </c>
      <c r="AP9">
        <f t="shared" si="9"/>
        <v>-7.0777959596082249</v>
      </c>
      <c r="AQ9">
        <f t="shared" si="9"/>
        <v>-3009.5342156199026</v>
      </c>
      <c r="AR9">
        <f t="shared" si="9"/>
        <v>125.71021334482965</v>
      </c>
      <c r="AS9">
        <f t="shared" si="9"/>
        <v>-32.971747941163407</v>
      </c>
      <c r="AT9">
        <f t="shared" si="9"/>
        <v>242.37087409681027</v>
      </c>
      <c r="AU9">
        <f t="shared" si="9"/>
        <v>335.10933950047649</v>
      </c>
      <c r="AW9">
        <v>6</v>
      </c>
      <c r="AX9">
        <f>(R9*SUMPRODUCT(K10:$K$23, X10:$X$23)-$AZ$3*SUMPRODUCT(K9:$K$22, W10:$W$23))/Z9</f>
        <v>623.58851462678354</v>
      </c>
    </row>
    <row r="10" spans="1:52" x14ac:dyDescent="0.25">
      <c r="A10" t="s">
        <v>19</v>
      </c>
      <c r="C10" s="2">
        <f>'T.26.04.A'!C10</f>
        <v>0.01</v>
      </c>
      <c r="E10">
        <v>2010</v>
      </c>
      <c r="F10" s="5">
        <f>EconomicRates!C50</f>
        <v>3.5571999999999999E-2</v>
      </c>
      <c r="G10" s="5">
        <f>EconomicRates!D50</f>
        <v>7.0000000000000007E-2</v>
      </c>
      <c r="H10" s="5">
        <f t="shared" si="10"/>
        <v>8.5572000000000009E-2</v>
      </c>
      <c r="I10" s="5">
        <f t="shared" si="11"/>
        <v>1.085572</v>
      </c>
      <c r="J10">
        <f t="shared" si="12"/>
        <v>0.92117335377109955</v>
      </c>
      <c r="K10">
        <f t="shared" si="20"/>
        <v>0.5628459796109162</v>
      </c>
      <c r="L10" s="2">
        <v>7</v>
      </c>
      <c r="M10" s="6">
        <v>2.6350000000000002E-3</v>
      </c>
      <c r="O10">
        <f t="shared" si="21"/>
        <v>5841.6977969908294</v>
      </c>
      <c r="P10">
        <f t="shared" si="22"/>
        <v>292.08488984954147</v>
      </c>
      <c r="Q10" s="4">
        <f t="shared" si="23"/>
        <v>12.5</v>
      </c>
      <c r="R10">
        <f t="shared" si="0"/>
        <v>2000000</v>
      </c>
      <c r="S10">
        <f t="shared" si="1"/>
        <v>672.6687189536226</v>
      </c>
      <c r="U10">
        <f t="shared" si="13"/>
        <v>2.6350000000000002E-3</v>
      </c>
      <c r="V10">
        <f t="shared" si="14"/>
        <v>0.01</v>
      </c>
      <c r="W10">
        <f t="shared" si="15"/>
        <v>0.9267014107023599</v>
      </c>
      <c r="X10">
        <f t="shared" si="16"/>
        <v>2.4418582172007187E-3</v>
      </c>
      <c r="Y10">
        <f t="shared" si="17"/>
        <v>9.2670141070235988E-3</v>
      </c>
      <c r="Z10">
        <f t="shared" si="18"/>
        <v>0.91499253837813566</v>
      </c>
      <c r="AB10">
        <f t="shared" si="19"/>
        <v>577.88035620242954</v>
      </c>
      <c r="AC10">
        <f t="shared" si="2"/>
        <v>615.48685864294384</v>
      </c>
      <c r="AE10">
        <f t="shared" si="3"/>
        <v>5345.1098957066024</v>
      </c>
      <c r="AF10">
        <f t="shared" si="4"/>
        <v>-267.25549478533009</v>
      </c>
      <c r="AG10">
        <f t="shared" si="4"/>
        <v>-11.437406729726696</v>
      </c>
      <c r="AH10">
        <f t="shared" si="5"/>
        <v>-4883.7164344014373</v>
      </c>
      <c r="AI10">
        <f t="shared" si="6"/>
        <v>182.70055979010795</v>
      </c>
      <c r="AJ10">
        <f t="shared" si="7"/>
        <v>-37.606502440514305</v>
      </c>
      <c r="AK10">
        <f t="shared" si="24"/>
        <v>395.90143299865912</v>
      </c>
      <c r="AL10">
        <f t="shared" si="8"/>
        <v>540.99549034825282</v>
      </c>
      <c r="AN10">
        <f t="shared" si="9"/>
        <v>3008.473615376985</v>
      </c>
      <c r="AO10">
        <f t="shared" si="9"/>
        <v>-150.42368076884921</v>
      </c>
      <c r="AP10">
        <f t="shared" si="9"/>
        <v>-6.4374983950015077</v>
      </c>
      <c r="AQ10">
        <f t="shared" si="9"/>
        <v>-2748.7801606626076</v>
      </c>
      <c r="AR10">
        <f t="shared" si="9"/>
        <v>102.83227555052608</v>
      </c>
      <c r="AS10">
        <f t="shared" si="9"/>
        <v>-21.166668705871587</v>
      </c>
      <c r="AT10">
        <f t="shared" si="9"/>
        <v>222.8315298854958</v>
      </c>
      <c r="AU10">
        <f t="shared" si="9"/>
        <v>304.49713673015032</v>
      </c>
      <c r="AW10">
        <v>7</v>
      </c>
      <c r="AX10">
        <f>(R10*SUMPRODUCT(K11:$K$23, X11:$X$23)-$AZ$3*SUMPRODUCT(K10:$K$22, W11:$W$23))/Z10</f>
        <v>672.6687189536226</v>
      </c>
    </row>
    <row r="11" spans="1:52" x14ac:dyDescent="0.25">
      <c r="A11" t="s">
        <v>33</v>
      </c>
      <c r="C11" s="7">
        <f>AU25</f>
        <v>-2.6680879727791762E-12</v>
      </c>
      <c r="E11">
        <v>2011</v>
      </c>
      <c r="F11" s="5">
        <f>EconomicRates!C51</f>
        <v>3.5571999999999999E-2</v>
      </c>
      <c r="G11" s="5">
        <f>EconomicRates!D51</f>
        <v>7.0000000000000007E-2</v>
      </c>
      <c r="H11" s="5">
        <f t="shared" si="10"/>
        <v>8.5572000000000009E-2</v>
      </c>
      <c r="I11" s="5">
        <f t="shared" si="11"/>
        <v>1.085572</v>
      </c>
      <c r="J11">
        <f t="shared" si="12"/>
        <v>0.92117335377109955</v>
      </c>
      <c r="K11">
        <f t="shared" si="20"/>
        <v>0.51847871869476758</v>
      </c>
      <c r="L11" s="2">
        <v>8</v>
      </c>
      <c r="M11" s="6">
        <v>2.647E-3</v>
      </c>
      <c r="O11">
        <f t="shared" si="21"/>
        <v>5841.6977969908294</v>
      </c>
      <c r="P11">
        <f t="shared" si="22"/>
        <v>292.08488984954147</v>
      </c>
      <c r="Q11" s="4">
        <f t="shared" si="23"/>
        <v>12.5</v>
      </c>
      <c r="R11">
        <f t="shared" si="0"/>
        <v>2000000</v>
      </c>
      <c r="S11">
        <f t="shared" si="1"/>
        <v>706.54304779880761</v>
      </c>
      <c r="U11">
        <f t="shared" si="13"/>
        <v>2.647E-3</v>
      </c>
      <c r="V11">
        <f t="shared" si="14"/>
        <v>0.01</v>
      </c>
      <c r="W11">
        <f t="shared" si="15"/>
        <v>0.91499253837813566</v>
      </c>
      <c r="X11">
        <f t="shared" si="16"/>
        <v>2.4219852490869253E-3</v>
      </c>
      <c r="Y11">
        <f t="shared" si="17"/>
        <v>9.1499253837813571E-3</v>
      </c>
      <c r="Z11">
        <f t="shared" si="18"/>
        <v>0.90342062774526743</v>
      </c>
      <c r="AB11">
        <f t="shared" si="19"/>
        <v>615.48685864294384</v>
      </c>
      <c r="AC11">
        <f t="shared" si="2"/>
        <v>638.30556377145331</v>
      </c>
      <c r="AE11">
        <f t="shared" si="3"/>
        <v>5277.5102908556009</v>
      </c>
      <c r="AF11">
        <f t="shared" si="4"/>
        <v>-263.87551454278002</v>
      </c>
      <c r="AG11">
        <f t="shared" si="4"/>
        <v>-11.292757846815842</v>
      </c>
      <c r="AH11">
        <f t="shared" si="5"/>
        <v>-4843.9704981738505</v>
      </c>
      <c r="AI11">
        <f t="shared" si="6"/>
        <v>158.37152029215395</v>
      </c>
      <c r="AJ11">
        <f t="shared" si="7"/>
        <v>-22.818705128509464</v>
      </c>
      <c r="AK11">
        <f t="shared" si="24"/>
        <v>394.03851444690355</v>
      </c>
      <c r="AL11">
        <f t="shared" si="8"/>
        <v>529.59132961054797</v>
      </c>
      <c r="AN11">
        <f t="shared" si="9"/>
        <v>2736.2767735012621</v>
      </c>
      <c r="AO11">
        <f t="shared" si="9"/>
        <v>-136.8138386750631</v>
      </c>
      <c r="AP11">
        <f t="shared" si="9"/>
        <v>-5.85505461894736</v>
      </c>
      <c r="AQ11">
        <f t="shared" si="9"/>
        <v>-2511.4956172884331</v>
      </c>
      <c r="AR11">
        <f t="shared" si="9"/>
        <v>82.112262918818359</v>
      </c>
      <c r="AS11">
        <f t="shared" si="9"/>
        <v>-11.83101299730331</v>
      </c>
      <c r="AT11">
        <f t="shared" si="9"/>
        <v>204.30058408682021</v>
      </c>
      <c r="AU11">
        <f t="shared" si="9"/>
        <v>274.58183400833525</v>
      </c>
      <c r="AW11">
        <v>8</v>
      </c>
      <c r="AX11">
        <f>(R11*SUMPRODUCT(K12:$K$23, X12:$X$23)-$AZ$3*SUMPRODUCT(K11:$K$22, W12:$W$23))/Z11</f>
        <v>706.54304779880761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f>EconomicRates!C52</f>
        <v>3.5571999999999999E-2</v>
      </c>
      <c r="G12" s="5">
        <f>EconomicRates!D52</f>
        <v>7.0000000000000007E-2</v>
      </c>
      <c r="H12" s="5">
        <f t="shared" si="10"/>
        <v>8.5572000000000009E-2</v>
      </c>
      <c r="I12" s="5">
        <f t="shared" si="11"/>
        <v>1.085572</v>
      </c>
      <c r="J12">
        <f t="shared" si="12"/>
        <v>0.92117335377109955</v>
      </c>
      <c r="K12">
        <f t="shared" si="20"/>
        <v>0.47760878015900154</v>
      </c>
      <c r="L12" s="2">
        <v>9</v>
      </c>
      <c r="M12" s="6">
        <v>2.6610000000000002E-3</v>
      </c>
      <c r="O12">
        <f t="shared" si="21"/>
        <v>5841.6977969908294</v>
      </c>
      <c r="P12">
        <f t="shared" si="22"/>
        <v>292.08488984954147</v>
      </c>
      <c r="Q12" s="4">
        <f t="shared" si="23"/>
        <v>12.5</v>
      </c>
      <c r="R12">
        <f t="shared" si="0"/>
        <v>2000000</v>
      </c>
      <c r="S12">
        <f t="shared" si="1"/>
        <v>725.3262035161315</v>
      </c>
      <c r="U12">
        <f t="shared" si="13"/>
        <v>2.6610000000000002E-3</v>
      </c>
      <c r="V12">
        <f t="shared" si="14"/>
        <v>0.01</v>
      </c>
      <c r="W12">
        <f t="shared" si="15"/>
        <v>0.90342062774526743</v>
      </c>
      <c r="X12">
        <f t="shared" si="16"/>
        <v>2.4040022904301566E-3</v>
      </c>
      <c r="Y12">
        <f t="shared" si="17"/>
        <v>9.0342062774526749E-3</v>
      </c>
      <c r="Z12">
        <f t="shared" si="18"/>
        <v>0.89198241917738463</v>
      </c>
      <c r="AB12">
        <f t="shared" si="19"/>
        <v>638.30556377145331</v>
      </c>
      <c r="AC12">
        <f t="shared" si="2"/>
        <v>646.97822170506697</v>
      </c>
      <c r="AE12">
        <f t="shared" si="3"/>
        <v>5210.6917330630786</v>
      </c>
      <c r="AF12">
        <f t="shared" si="4"/>
        <v>-260.53458665315389</v>
      </c>
      <c r="AG12">
        <f t="shared" si="4"/>
        <v>-11.149780239717307</v>
      </c>
      <c r="AH12">
        <f t="shared" si="5"/>
        <v>-4808.0045808603136</v>
      </c>
      <c r="AI12">
        <f t="shared" si="6"/>
        <v>131.00278530989362</v>
      </c>
      <c r="AJ12">
        <f t="shared" si="7"/>
        <v>-8.6726579336136638</v>
      </c>
      <c r="AK12">
        <f t="shared" si="24"/>
        <v>391.19238971269647</v>
      </c>
      <c r="AL12">
        <f t="shared" si="8"/>
        <v>513.52251708897643</v>
      </c>
      <c r="AN12">
        <f t="shared" si="9"/>
        <v>2488.6721224128505</v>
      </c>
      <c r="AO12">
        <f t="shared" si="9"/>
        <v>-124.43360612064252</v>
      </c>
      <c r="AP12">
        <f t="shared" si="9"/>
        <v>-5.3252329393323228</v>
      </c>
      <c r="AQ12">
        <f t="shared" si="9"/>
        <v>-2296.3452028635857</v>
      </c>
      <c r="AR12">
        <f t="shared" si="9"/>
        <v>62.568080489289862</v>
      </c>
      <c r="AS12">
        <f t="shared" si="9"/>
        <v>-4.1421375764095085</v>
      </c>
      <c r="AT12">
        <f t="shared" si="9"/>
        <v>186.8369200581657</v>
      </c>
      <c r="AU12">
        <f t="shared" si="9"/>
        <v>245.26286297104605</v>
      </c>
      <c r="AW12">
        <v>9</v>
      </c>
      <c r="AX12">
        <f>(R12*SUMPRODUCT(K13:$K$23, X13:$X$23)-$AZ$3*SUMPRODUCT(K12:$K$22, W13:$W$23))/Z12</f>
        <v>725.3262035161315</v>
      </c>
    </row>
    <row r="13" spans="1:52" x14ac:dyDescent="0.25">
      <c r="E13">
        <v>2013</v>
      </c>
      <c r="F13" s="5">
        <f>EconomicRates!C53</f>
        <v>3.5571999999999999E-2</v>
      </c>
      <c r="G13" s="5">
        <f>EconomicRates!D53</f>
        <v>7.0000000000000007E-2</v>
      </c>
      <c r="H13" s="5">
        <f t="shared" si="10"/>
        <v>8.5572000000000009E-2</v>
      </c>
      <c r="I13" s="5">
        <f t="shared" si="11"/>
        <v>1.085572</v>
      </c>
      <c r="J13">
        <f t="shared" si="12"/>
        <v>0.92117335377109955</v>
      </c>
      <c r="K13">
        <f t="shared" si="20"/>
        <v>0.43996048180959124</v>
      </c>
      <c r="L13" s="2">
        <v>10</v>
      </c>
      <c r="M13" s="6">
        <v>2.676E-3</v>
      </c>
      <c r="O13">
        <f t="shared" si="21"/>
        <v>5841.6977969908294</v>
      </c>
      <c r="P13">
        <f t="shared" si="22"/>
        <v>292.08488984954147</v>
      </c>
      <c r="Q13" s="4">
        <f t="shared" si="23"/>
        <v>12.5</v>
      </c>
      <c r="R13">
        <f t="shared" si="0"/>
        <v>2000000</v>
      </c>
      <c r="S13">
        <f t="shared" si="1"/>
        <v>730.22682485829023</v>
      </c>
      <c r="U13">
        <f t="shared" si="13"/>
        <v>2.676E-3</v>
      </c>
      <c r="V13">
        <f t="shared" si="14"/>
        <v>0.01</v>
      </c>
      <c r="W13">
        <f t="shared" si="15"/>
        <v>0.89198241917738463</v>
      </c>
      <c r="X13">
        <f t="shared" si="16"/>
        <v>2.3869449537186811E-3</v>
      </c>
      <c r="Y13">
        <f t="shared" si="17"/>
        <v>8.9198241917738466E-3</v>
      </c>
      <c r="Z13">
        <f t="shared" si="18"/>
        <v>0.88067565003189208</v>
      </c>
      <c r="AB13">
        <f t="shared" si="19"/>
        <v>646.97822170506697</v>
      </c>
      <c r="AC13">
        <f t="shared" si="2"/>
        <v>643.09298365279938</v>
      </c>
      <c r="AE13">
        <f t="shared" si="3"/>
        <v>5144.6410046547708</v>
      </c>
      <c r="AF13">
        <f t="shared" si="4"/>
        <v>-257.23205023273852</v>
      </c>
      <c r="AG13">
        <f t="shared" si="4"/>
        <v>-11.00844562539865</v>
      </c>
      <c r="AH13">
        <f t="shared" si="5"/>
        <v>-4773.8899074373621</v>
      </c>
      <c r="AI13">
        <f t="shared" si="6"/>
        <v>102.51060135927128</v>
      </c>
      <c r="AJ13">
        <f t="shared" si="7"/>
        <v>3.8852380522675958</v>
      </c>
      <c r="AK13">
        <f t="shared" si="24"/>
        <v>387.407102328897</v>
      </c>
      <c r="AL13">
        <f t="shared" si="8"/>
        <v>493.80294174043587</v>
      </c>
      <c r="AN13">
        <f t="shared" si="9"/>
        <v>2263.4387351452924</v>
      </c>
      <c r="AO13">
        <f t="shared" si="9"/>
        <v>-113.17193675726462</v>
      </c>
      <c r="AP13">
        <f t="shared" si="9"/>
        <v>-4.8432810413250769</v>
      </c>
      <c r="AQ13">
        <f t="shared" si="9"/>
        <v>-2100.322903782087</v>
      </c>
      <c r="AR13">
        <f t="shared" si="9"/>
        <v>45.100613564615927</v>
      </c>
      <c r="AS13">
        <f t="shared" si="9"/>
        <v>1.7093512054206093</v>
      </c>
      <c r="AT13">
        <f t="shared" si="9"/>
        <v>170.44381539707913</v>
      </c>
      <c r="AU13">
        <f t="shared" si="9"/>
        <v>217.25378016711568</v>
      </c>
      <c r="AW13">
        <v>10</v>
      </c>
      <c r="AX13">
        <f>(R13*SUMPRODUCT(K14:$K$23, X14:$X$23)-$AZ$3*SUMPRODUCT(K13:$K$22, W14:$W$23))/Z13</f>
        <v>730.22682485829023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10"/>
        <v>8.5572000000000009E-2</v>
      </c>
      <c r="I14" s="5">
        <f t="shared" si="11"/>
        <v>1.085572</v>
      </c>
      <c r="J14">
        <f t="shared" si="12"/>
        <v>0.92117335377109955</v>
      </c>
      <c r="K14">
        <f t="shared" si="20"/>
        <v>0.40527987255529002</v>
      </c>
      <c r="L14" s="2">
        <v>11</v>
      </c>
      <c r="M14" s="6">
        <v>2.6930000000000001E-3</v>
      </c>
      <c r="O14">
        <f t="shared" si="21"/>
        <v>5841.6977969908294</v>
      </c>
      <c r="P14">
        <f t="shared" si="22"/>
        <v>292.08488984954147</v>
      </c>
      <c r="Q14" s="4">
        <f t="shared" si="23"/>
        <v>12.5</v>
      </c>
      <c r="R14">
        <f t="shared" si="0"/>
        <v>2000000</v>
      </c>
      <c r="S14">
        <f t="shared" si="1"/>
        <v>721.59411732729143</v>
      </c>
      <c r="U14">
        <f t="shared" si="13"/>
        <v>2.6930000000000001E-3</v>
      </c>
      <c r="V14">
        <f t="shared" si="14"/>
        <v>0.01</v>
      </c>
      <c r="W14">
        <f t="shared" si="15"/>
        <v>0.88067565003189208</v>
      </c>
      <c r="X14">
        <f t="shared" si="16"/>
        <v>2.3716595255358856E-3</v>
      </c>
      <c r="Y14">
        <f t="shared" si="17"/>
        <v>8.8067565003189206E-3</v>
      </c>
      <c r="Z14">
        <f t="shared" si="18"/>
        <v>0.86949723400603729</v>
      </c>
      <c r="AB14">
        <f t="shared" si="19"/>
        <v>643.09298365279938</v>
      </c>
      <c r="AC14">
        <f t="shared" si="2"/>
        <v>627.42408909110782</v>
      </c>
      <c r="AE14">
        <f t="shared" si="3"/>
        <v>5079.3400763826876</v>
      </c>
      <c r="AF14">
        <f t="shared" si="4"/>
        <v>-253.96700381913439</v>
      </c>
      <c r="AG14">
        <f t="shared" si="4"/>
        <v>-10.868715425075466</v>
      </c>
      <c r="AH14">
        <f t="shared" si="5"/>
        <v>-4743.3190510717714</v>
      </c>
      <c r="AI14">
        <f t="shared" si="6"/>
        <v>71.185306066706289</v>
      </c>
      <c r="AJ14">
        <f t="shared" si="7"/>
        <v>15.668894561691559</v>
      </c>
      <c r="AK14">
        <f t="shared" si="24"/>
        <v>382.79262393514472</v>
      </c>
      <c r="AL14">
        <f t="shared" si="8"/>
        <v>469.64682456354257</v>
      </c>
      <c r="AN14">
        <f t="shared" si="9"/>
        <v>2058.5542988213529</v>
      </c>
      <c r="AO14">
        <f t="shared" si="9"/>
        <v>-102.92771494106763</v>
      </c>
      <c r="AP14">
        <f t="shared" si="9"/>
        <v>-4.4048716023142997</v>
      </c>
      <c r="AQ14">
        <f t="shared" si="9"/>
        <v>-1922.3717405074467</v>
      </c>
      <c r="AR14">
        <f t="shared" si="9"/>
        <v>28.849971770524039</v>
      </c>
      <c r="AS14">
        <f t="shared" si="9"/>
        <v>6.3502875910446317</v>
      </c>
      <c r="AT14">
        <f t="shared" si="9"/>
        <v>155.13814584354051</v>
      </c>
      <c r="AU14">
        <f t="shared" si="9"/>
        <v>190.33840520510918</v>
      </c>
      <c r="AW14">
        <v>11</v>
      </c>
      <c r="AX14">
        <f>(R14*SUMPRODUCT(K15:$K$23, X15:$X$23)-$AZ$3*SUMPRODUCT(K14:$K$22, W15:$W$23))/Z14</f>
        <v>721.59411732729143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10"/>
        <v>8.5572000000000009E-2</v>
      </c>
      <c r="I15" s="5">
        <f t="shared" si="11"/>
        <v>1.085572</v>
      </c>
      <c r="J15">
        <f t="shared" si="12"/>
        <v>0.92117335377109955</v>
      </c>
      <c r="K15">
        <f t="shared" si="20"/>
        <v>0.37333301941768032</v>
      </c>
      <c r="L15" s="2">
        <v>12</v>
      </c>
      <c r="M15" s="6">
        <v>2.7169999999999998E-3</v>
      </c>
      <c r="O15">
        <f t="shared" si="21"/>
        <v>5841.6977969908294</v>
      </c>
      <c r="P15">
        <f t="shared" si="22"/>
        <v>292.08488984954147</v>
      </c>
      <c r="Q15" s="4">
        <f t="shared" si="23"/>
        <v>12.5</v>
      </c>
      <c r="R15">
        <f t="shared" si="0"/>
        <v>2000000</v>
      </c>
      <c r="S15">
        <f t="shared" si="1"/>
        <v>696.13748709446043</v>
      </c>
      <c r="U15">
        <f t="shared" si="13"/>
        <v>2.7169999999999998E-3</v>
      </c>
      <c r="V15">
        <f t="shared" si="14"/>
        <v>0.01</v>
      </c>
      <c r="W15">
        <f t="shared" si="15"/>
        <v>0.86949723400603729</v>
      </c>
      <c r="X15">
        <f t="shared" si="16"/>
        <v>2.3624239847944029E-3</v>
      </c>
      <c r="Y15">
        <f t="shared" si="17"/>
        <v>8.6949723400603727E-3</v>
      </c>
      <c r="Z15">
        <f t="shared" si="18"/>
        <v>0.85843983768118259</v>
      </c>
      <c r="AB15">
        <f t="shared" si="19"/>
        <v>627.42408909110782</v>
      </c>
      <c r="AC15">
        <f t="shared" si="2"/>
        <v>597.59215142515495</v>
      </c>
      <c r="AE15">
        <f t="shared" si="3"/>
        <v>5014.7461086313297</v>
      </c>
      <c r="AF15">
        <f t="shared" si="4"/>
        <v>-250.73730543156648</v>
      </c>
      <c r="AG15">
        <f t="shared" si="4"/>
        <v>-10.730497971014783</v>
      </c>
      <c r="AH15">
        <f t="shared" si="5"/>
        <v>-4724.8479695888054</v>
      </c>
      <c r="AI15">
        <f t="shared" si="6"/>
        <v>28.430335639942314</v>
      </c>
      <c r="AJ15">
        <f t="shared" si="7"/>
        <v>29.831937665952864</v>
      </c>
      <c r="AK15">
        <f t="shared" si="24"/>
        <v>377.40030246036099</v>
      </c>
      <c r="AL15">
        <f t="shared" si="8"/>
        <v>435.66257576625617</v>
      </c>
      <c r="AN15">
        <f t="shared" si="9"/>
        <v>1872.1703063483969</v>
      </c>
      <c r="AO15">
        <f t="shared" si="9"/>
        <v>-93.608515317419858</v>
      </c>
      <c r="AP15">
        <f t="shared" si="9"/>
        <v>-4.0060492073742413</v>
      </c>
      <c r="AQ15">
        <f t="shared" si="9"/>
        <v>-1763.941758776085</v>
      </c>
      <c r="AR15">
        <f t="shared" si="9"/>
        <v>10.613983047517753</v>
      </c>
      <c r="AS15">
        <f t="shared" si="9"/>
        <v>11.137247363910209</v>
      </c>
      <c r="AT15">
        <f t="shared" si="9"/>
        <v>140.89599444667238</v>
      </c>
      <c r="AU15">
        <f t="shared" si="9"/>
        <v>162.64722485810034</v>
      </c>
      <c r="AW15">
        <v>12</v>
      </c>
      <c r="AX15">
        <f>(R15*SUMPRODUCT(K16:$K$23, X16:$X$23)-$AZ$3*SUMPRODUCT(K15:$K$22, W16:$W$23))/Z15</f>
        <v>696.13748709446043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10"/>
        <v>8.5572000000000009E-2</v>
      </c>
      <c r="I16" s="5">
        <f t="shared" si="11"/>
        <v>1.085572</v>
      </c>
      <c r="J16">
        <f t="shared" si="12"/>
        <v>0.92117335377109955</v>
      </c>
      <c r="K16">
        <f t="shared" si="20"/>
        <v>0.34390442957047562</v>
      </c>
      <c r="L16" s="2">
        <v>13</v>
      </c>
      <c r="M16" s="6">
        <v>2.745E-3</v>
      </c>
      <c r="O16">
        <f t="shared" si="21"/>
        <v>5841.6977969908294</v>
      </c>
      <c r="P16">
        <f t="shared" si="22"/>
        <v>292.08488984954147</v>
      </c>
      <c r="Q16" s="4">
        <f t="shared" si="23"/>
        <v>12.5</v>
      </c>
      <c r="R16">
        <f t="shared" si="0"/>
        <v>2000000</v>
      </c>
      <c r="S16">
        <f t="shared" si="1"/>
        <v>653.60410852152791</v>
      </c>
      <c r="U16">
        <f t="shared" si="13"/>
        <v>2.745E-3</v>
      </c>
      <c r="V16">
        <f t="shared" si="14"/>
        <v>0.01</v>
      </c>
      <c r="W16">
        <f t="shared" si="15"/>
        <v>0.85843983768118259</v>
      </c>
      <c r="X16">
        <f t="shared" si="16"/>
        <v>2.3564173544348465E-3</v>
      </c>
      <c r="Y16">
        <f t="shared" si="17"/>
        <v>8.5843983768118266E-3</v>
      </c>
      <c r="Z16">
        <f t="shared" si="18"/>
        <v>0.84749902194993598</v>
      </c>
      <c r="AB16">
        <f t="shared" si="19"/>
        <v>597.59215142515495</v>
      </c>
      <c r="AC16">
        <f t="shared" si="2"/>
        <v>553.92884271445473</v>
      </c>
      <c r="AE16">
        <f t="shared" si="3"/>
        <v>4950.833169476824</v>
      </c>
      <c r="AF16">
        <f t="shared" si="4"/>
        <v>-247.54165847384118</v>
      </c>
      <c r="AG16">
        <f t="shared" si="4"/>
        <v>-10.593737774374199</v>
      </c>
      <c r="AH16">
        <f t="shared" si="5"/>
        <v>-4712.8347088696928</v>
      </c>
      <c r="AI16">
        <f t="shared" si="6"/>
        <v>-20.136935641084165</v>
      </c>
      <c r="AJ16">
        <f t="shared" si="7"/>
        <v>43.663308710700221</v>
      </c>
      <c r="AK16">
        <f t="shared" si="24"/>
        <v>371.06185636996969</v>
      </c>
      <c r="AL16">
        <f t="shared" si="8"/>
        <v>394.58822943958575</v>
      </c>
      <c r="AN16">
        <f t="shared" si="9"/>
        <v>1702.6134570475169</v>
      </c>
      <c r="AO16">
        <f t="shared" si="9"/>
        <v>-85.130672852375838</v>
      </c>
      <c r="AP16">
        <f t="shared" si="9"/>
        <v>-3.643233346315359</v>
      </c>
      <c r="AQ16">
        <f t="shared" si="9"/>
        <v>-1620.7647322137702</v>
      </c>
      <c r="AR16">
        <f t="shared" si="9"/>
        <v>-6.9251813649444296</v>
      </c>
      <c r="AS16">
        <f t="shared" si="9"/>
        <v>15.016005275312938</v>
      </c>
      <c r="AT16">
        <f t="shared" si="9"/>
        <v>127.60981605027618</v>
      </c>
      <c r="AU16">
        <f t="shared" si="9"/>
        <v>135.70063996064468</v>
      </c>
      <c r="AW16">
        <v>13</v>
      </c>
      <c r="AX16">
        <f>(R16*SUMPRODUCT(K17:$K$23, X17:$X$23)-$AZ$3*SUMPRODUCT(K16:$K$22, W17:$W$23))/Z16</f>
        <v>653.60410852152791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10"/>
        <v>8.5572000000000009E-2</v>
      </c>
      <c r="I17" s="5">
        <f t="shared" si="11"/>
        <v>1.085572</v>
      </c>
      <c r="J17">
        <f t="shared" si="12"/>
        <v>0.92117335377109955</v>
      </c>
      <c r="K17">
        <f t="shared" si="20"/>
        <v>0.31679559676417191</v>
      </c>
      <c r="L17" s="2">
        <v>14</v>
      </c>
      <c r="M17" s="6">
        <v>2.7729999999999999E-3</v>
      </c>
      <c r="O17">
        <f t="shared" si="21"/>
        <v>5841.6977969908294</v>
      </c>
      <c r="P17">
        <f t="shared" si="22"/>
        <v>292.08488984954147</v>
      </c>
      <c r="Q17" s="4">
        <f t="shared" si="23"/>
        <v>12.5</v>
      </c>
      <c r="R17">
        <f t="shared" si="0"/>
        <v>2000000</v>
      </c>
      <c r="S17">
        <f t="shared" si="1"/>
        <v>596.63015319495207</v>
      </c>
      <c r="U17">
        <f t="shared" si="13"/>
        <v>2.7729999999999999E-3</v>
      </c>
      <c r="V17">
        <f t="shared" si="14"/>
        <v>0.01</v>
      </c>
      <c r="W17">
        <f t="shared" si="15"/>
        <v>0.84749902194993598</v>
      </c>
      <c r="X17">
        <f t="shared" si="16"/>
        <v>2.3501147878671725E-3</v>
      </c>
      <c r="Y17">
        <f t="shared" si="17"/>
        <v>8.4749902194993596E-3</v>
      </c>
      <c r="Z17">
        <f t="shared" si="18"/>
        <v>0.83667391694256943</v>
      </c>
      <c r="AB17">
        <f t="shared" si="19"/>
        <v>553.92884271445473</v>
      </c>
      <c r="AC17">
        <f t="shared" si="2"/>
        <v>499.18488723966578</v>
      </c>
      <c r="AE17">
        <f t="shared" si="3"/>
        <v>4887.5961774030957</v>
      </c>
      <c r="AF17">
        <f t="shared" si="4"/>
        <v>-244.37980887015479</v>
      </c>
      <c r="AG17">
        <f t="shared" si="4"/>
        <v>-10.458423961782119</v>
      </c>
      <c r="AH17">
        <f t="shared" si="5"/>
        <v>-4700.2295757343445</v>
      </c>
      <c r="AI17">
        <f t="shared" si="6"/>
        <v>-67.47163116318643</v>
      </c>
      <c r="AJ17">
        <f t="shared" si="7"/>
        <v>54.743955474788947</v>
      </c>
      <c r="AK17">
        <f t="shared" si="24"/>
        <v>363.80016478731773</v>
      </c>
      <c r="AL17">
        <f t="shared" si="8"/>
        <v>351.07248909892024</v>
      </c>
      <c r="AN17">
        <f t="shared" si="9"/>
        <v>1548.368947762699</v>
      </c>
      <c r="AO17">
        <f t="shared" si="9"/>
        <v>-77.41844738813495</v>
      </c>
      <c r="AP17">
        <f t="shared" si="9"/>
        <v>-3.3131826601854812</v>
      </c>
      <c r="AQ17">
        <f t="shared" si="9"/>
        <v>-1489.0120333733721</v>
      </c>
      <c r="AR17">
        <f t="shared" si="9"/>
        <v>-21.374715658993743</v>
      </c>
      <c r="AS17">
        <f t="shared" si="9"/>
        <v>17.342644043867022</v>
      </c>
      <c r="AT17">
        <f t="shared" si="9"/>
        <v>115.2502903067024</v>
      </c>
      <c r="AU17">
        <f t="shared" si="9"/>
        <v>111.21821869157567</v>
      </c>
      <c r="AW17">
        <v>14</v>
      </c>
      <c r="AX17">
        <f>(R17*SUMPRODUCT(K18:$K$23, X18:$X$23)-$AZ$3*SUMPRODUCT(K17:$K$22, W18:$W$23))/Z17</f>
        <v>596.63015319495207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10"/>
        <v>8.5572000000000009E-2</v>
      </c>
      <c r="I18" s="5">
        <f t="shared" si="11"/>
        <v>1.085572</v>
      </c>
      <c r="J18">
        <f t="shared" si="12"/>
        <v>0.92117335377109955</v>
      </c>
      <c r="K18">
        <f t="shared" si="20"/>
        <v>0.29182366233116913</v>
      </c>
      <c r="L18" s="2">
        <v>15</v>
      </c>
      <c r="M18" s="6">
        <v>2.8019999999999998E-3</v>
      </c>
      <c r="O18">
        <f t="shared" si="21"/>
        <v>5841.6977969908294</v>
      </c>
      <c r="P18">
        <f t="shared" si="22"/>
        <v>292.08488984954147</v>
      </c>
      <c r="Q18" s="4">
        <f t="shared" si="23"/>
        <v>12.5</v>
      </c>
      <c r="R18">
        <f t="shared" si="0"/>
        <v>2000000</v>
      </c>
      <c r="S18">
        <f t="shared" si="1"/>
        <v>526.94743409026148</v>
      </c>
      <c r="U18">
        <f t="shared" si="13"/>
        <v>2.8019999999999998E-3</v>
      </c>
      <c r="V18">
        <f t="shared" si="14"/>
        <v>0.01</v>
      </c>
      <c r="W18">
        <f t="shared" si="15"/>
        <v>0.83667391694256943</v>
      </c>
      <c r="X18">
        <f t="shared" si="16"/>
        <v>2.3443603152730795E-3</v>
      </c>
      <c r="Y18">
        <f t="shared" si="17"/>
        <v>8.3667391694256937E-3</v>
      </c>
      <c r="Z18">
        <f t="shared" si="18"/>
        <v>0.8259628174578707</v>
      </c>
      <c r="AB18">
        <f t="shared" si="19"/>
        <v>499.18488723966578</v>
      </c>
      <c r="AC18">
        <f t="shared" si="2"/>
        <v>435.23898731338801</v>
      </c>
      <c r="AE18">
        <f t="shared" si="3"/>
        <v>4825.0251711399815</v>
      </c>
      <c r="AF18">
        <f t="shared" si="4"/>
        <v>-241.25125855699909</v>
      </c>
      <c r="AG18">
        <f t="shared" si="4"/>
        <v>-10.324535218223383</v>
      </c>
      <c r="AH18">
        <f t="shared" si="5"/>
        <v>-4688.7206305461586</v>
      </c>
      <c r="AI18">
        <f t="shared" si="6"/>
        <v>-115.27125318139952</v>
      </c>
      <c r="AJ18">
        <f t="shared" si="7"/>
        <v>63.945899926277775</v>
      </c>
      <c r="AK18">
        <f t="shared" si="24"/>
        <v>355.80711598758541</v>
      </c>
      <c r="AL18">
        <f t="shared" si="8"/>
        <v>304.48176273246366</v>
      </c>
      <c r="AN18">
        <f t="shared" si="9"/>
        <v>1408.0565162821456</v>
      </c>
      <c r="AO18">
        <f t="shared" si="9"/>
        <v>-70.402825814107274</v>
      </c>
      <c r="AP18">
        <f t="shared" si="9"/>
        <v>-3.012943679249084</v>
      </c>
      <c r="AQ18">
        <f t="shared" si="9"/>
        <v>-1368.2796260536886</v>
      </c>
      <c r="AR18">
        <f t="shared" si="9"/>
        <v>-33.638879264899437</v>
      </c>
      <c r="AS18">
        <f t="shared" si="9"/>
        <v>18.660926707548818</v>
      </c>
      <c r="AT18">
        <f t="shared" si="9"/>
        <v>103.83293567098825</v>
      </c>
      <c r="AU18">
        <f t="shared" si="9"/>
        <v>88.85498311363763</v>
      </c>
      <c r="AW18">
        <v>15</v>
      </c>
      <c r="AX18">
        <f>(R18*SUMPRODUCT(K19:$K$23, X19:$X$23)-$AZ$3*SUMPRODUCT(K18:$K$22, W19:$W$23))/Z18</f>
        <v>526.94743409026148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10"/>
        <v>8.5572000000000009E-2</v>
      </c>
      <c r="I19" s="5">
        <f t="shared" si="11"/>
        <v>1.085572</v>
      </c>
      <c r="J19">
        <f t="shared" si="12"/>
        <v>0.92117335377109955</v>
      </c>
      <c r="K19">
        <f t="shared" si="20"/>
        <v>0.26882018173936795</v>
      </c>
      <c r="L19" s="2">
        <v>16</v>
      </c>
      <c r="M19" s="6">
        <v>2.8370000000000001E-3</v>
      </c>
      <c r="O19">
        <f t="shared" si="21"/>
        <v>5841.6977969908294</v>
      </c>
      <c r="P19">
        <f t="shared" si="22"/>
        <v>292.08488984954147</v>
      </c>
      <c r="Q19" s="4">
        <f t="shared" si="23"/>
        <v>12.5</v>
      </c>
      <c r="R19">
        <f t="shared" si="0"/>
        <v>2000000</v>
      </c>
      <c r="S19">
        <f t="shared" si="1"/>
        <v>443.41809743833539</v>
      </c>
      <c r="U19">
        <f t="shared" si="13"/>
        <v>2.8370000000000001E-3</v>
      </c>
      <c r="V19">
        <f t="shared" si="14"/>
        <v>0.01</v>
      </c>
      <c r="W19">
        <f t="shared" si="15"/>
        <v>0.8259628174578707</v>
      </c>
      <c r="X19">
        <f t="shared" si="16"/>
        <v>2.3432565131279791E-3</v>
      </c>
      <c r="Y19">
        <f t="shared" si="17"/>
        <v>8.2596281745787072E-3</v>
      </c>
      <c r="Z19">
        <f t="shared" si="18"/>
        <v>0.81535993277016405</v>
      </c>
      <c r="AB19">
        <f t="shared" si="19"/>
        <v>435.23898731338801</v>
      </c>
      <c r="AC19">
        <f t="shared" si="2"/>
        <v>361.54535011639518</v>
      </c>
      <c r="AE19">
        <f t="shared" si="3"/>
        <v>4763.0863230180585</v>
      </c>
      <c r="AF19">
        <f t="shared" si="4"/>
        <v>-238.1543161509029</v>
      </c>
      <c r="AG19">
        <f t="shared" si="4"/>
        <v>-10.19199915962705</v>
      </c>
      <c r="AH19">
        <f t="shared" si="5"/>
        <v>-4686.5130262559578</v>
      </c>
      <c r="AI19">
        <f t="shared" si="6"/>
        <v>-171.77301854842881</v>
      </c>
      <c r="AJ19">
        <f t="shared" si="7"/>
        <v>73.693637196992825</v>
      </c>
      <c r="AK19">
        <f t="shared" si="24"/>
        <v>347.21196959263813</v>
      </c>
      <c r="AL19">
        <f t="shared" si="8"/>
        <v>249.13258824120214</v>
      </c>
      <c r="AN19">
        <f t="shared" si="9"/>
        <v>1280.4137309940122</v>
      </c>
      <c r="AO19">
        <f t="shared" si="9"/>
        <v>-64.020686549700613</v>
      </c>
      <c r="AP19">
        <f t="shared" si="9"/>
        <v>-2.7398150663784291</v>
      </c>
      <c r="AQ19">
        <f t="shared" si="9"/>
        <v>-1259.8292834420417</v>
      </c>
      <c r="AR19">
        <f t="shared" si="9"/>
        <v>-46.176054064108456</v>
      </c>
      <c r="AS19">
        <f t="shared" si="9"/>
        <v>19.810336944330658</v>
      </c>
      <c r="AT19">
        <f t="shared" si="9"/>
        <v>93.337584767976878</v>
      </c>
      <c r="AU19">
        <f t="shared" si="9"/>
        <v>66.97186764819908</v>
      </c>
      <c r="AW19">
        <v>16</v>
      </c>
      <c r="AX19">
        <f>(R19*SUMPRODUCT(K20:$K$23, X20:$X$23)-$AZ$3*SUMPRODUCT(K19:$K$22, W20:$W$23))/Z19</f>
        <v>443.41809743833539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10"/>
        <v>8.5572000000000009E-2</v>
      </c>
      <c r="I20" s="5">
        <f t="shared" si="11"/>
        <v>1.085572</v>
      </c>
      <c r="J20">
        <f t="shared" si="12"/>
        <v>0.92117335377109955</v>
      </c>
      <c r="K20">
        <f t="shared" si="20"/>
        <v>0.24762998837421007</v>
      </c>
      <c r="L20" s="2">
        <v>17</v>
      </c>
      <c r="M20" s="6">
        <v>2.8709999999999999E-3</v>
      </c>
      <c r="O20">
        <f t="shared" si="21"/>
        <v>5841.6977969908294</v>
      </c>
      <c r="P20">
        <f t="shared" si="22"/>
        <v>292.08488984954147</v>
      </c>
      <c r="Q20" s="4">
        <f t="shared" si="23"/>
        <v>12.5</v>
      </c>
      <c r="R20">
        <f t="shared" si="0"/>
        <v>2000000</v>
      </c>
      <c r="S20">
        <f t="shared" si="1"/>
        <v>348.88124517088693</v>
      </c>
      <c r="U20">
        <f t="shared" si="13"/>
        <v>2.8709999999999999E-3</v>
      </c>
      <c r="V20">
        <f t="shared" si="14"/>
        <v>0.01</v>
      </c>
      <c r="W20">
        <f t="shared" si="15"/>
        <v>0.81535993277016405</v>
      </c>
      <c r="X20">
        <f t="shared" si="16"/>
        <v>2.340898366983141E-3</v>
      </c>
      <c r="Y20">
        <f t="shared" si="17"/>
        <v>8.1535993277016411E-3</v>
      </c>
      <c r="Z20">
        <f t="shared" si="18"/>
        <v>0.80486543507547925</v>
      </c>
      <c r="AB20">
        <f t="shared" si="19"/>
        <v>361.54535011639518</v>
      </c>
      <c r="AC20">
        <f t="shared" si="2"/>
        <v>280.80245518414085</v>
      </c>
      <c r="AE20">
        <f t="shared" si="3"/>
        <v>4701.7806389544921</v>
      </c>
      <c r="AF20">
        <f t="shared" si="4"/>
        <v>-235.08903194772464</v>
      </c>
      <c r="AG20">
        <f t="shared" si="4"/>
        <v>-10.06081793844349</v>
      </c>
      <c r="AH20">
        <f t="shared" si="5"/>
        <v>-4681.7967339662819</v>
      </c>
      <c r="AI20">
        <f t="shared" si="6"/>
        <v>-225.16594489795807</v>
      </c>
      <c r="AJ20">
        <f t="shared" si="7"/>
        <v>80.74289493225433</v>
      </c>
      <c r="AK20">
        <f t="shared" si="24"/>
        <v>337.97658699862137</v>
      </c>
      <c r="AL20">
        <f t="shared" si="8"/>
        <v>193.55353703291763</v>
      </c>
      <c r="AN20">
        <f t="shared" si="9"/>
        <v>1164.3018849623868</v>
      </c>
      <c r="AO20">
        <f t="shared" si="9"/>
        <v>-58.21509424811935</v>
      </c>
      <c r="AP20">
        <f t="shared" si="9"/>
        <v>-2.4913602291318058</v>
      </c>
      <c r="AQ20">
        <f t="shared" si="9"/>
        <v>-1159.353270802485</v>
      </c>
      <c r="AR20">
        <f t="shared" si="9"/>
        <v>-55.757840317349384</v>
      </c>
      <c r="AS20">
        <f t="shared" si="9"/>
        <v>19.994362133374207</v>
      </c>
      <c r="AT20">
        <f t="shared" si="9"/>
        <v>83.693138309223812</v>
      </c>
      <c r="AU20">
        <f t="shared" si="9"/>
        <v>47.929660125248631</v>
      </c>
      <c r="AW20">
        <v>17</v>
      </c>
      <c r="AX20">
        <f>(R20*SUMPRODUCT(K21:$K$23, X21:$X$23)-$AZ$3*SUMPRODUCT(K20:$K$22, W21:$W$23))/Z20</f>
        <v>348.88124517088693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10"/>
        <v>8.5572000000000009E-2</v>
      </c>
      <c r="I21" s="5">
        <f t="shared" si="11"/>
        <v>1.085572</v>
      </c>
      <c r="J21">
        <f t="shared" si="12"/>
        <v>0.92117335377109955</v>
      </c>
      <c r="K21">
        <f t="shared" si="20"/>
        <v>0.22811014688496947</v>
      </c>
      <c r="L21" s="2">
        <v>18</v>
      </c>
      <c r="M21" s="6">
        <v>2.9099999999999998E-3</v>
      </c>
      <c r="O21">
        <f t="shared" si="21"/>
        <v>5841.6977969908294</v>
      </c>
      <c r="P21">
        <f t="shared" si="22"/>
        <v>292.08488984954147</v>
      </c>
      <c r="Q21" s="4">
        <f t="shared" si="23"/>
        <v>12.5</v>
      </c>
      <c r="R21">
        <f t="shared" si="0"/>
        <v>2000000</v>
      </c>
      <c r="S21">
        <f t="shared" si="1"/>
        <v>243.00452957946118</v>
      </c>
      <c r="U21">
        <f t="shared" si="13"/>
        <v>2.9099999999999998E-3</v>
      </c>
      <c r="V21">
        <f t="shared" si="14"/>
        <v>0.01</v>
      </c>
      <c r="W21">
        <f t="shared" si="15"/>
        <v>0.80486543507547925</v>
      </c>
      <c r="X21">
        <f t="shared" si="16"/>
        <v>2.3421584160696444E-3</v>
      </c>
      <c r="Y21">
        <f t="shared" si="17"/>
        <v>8.0486543507547921E-3</v>
      </c>
      <c r="Z21">
        <f t="shared" si="18"/>
        <v>0.79447462230865484</v>
      </c>
      <c r="AB21">
        <f t="shared" si="19"/>
        <v>280.80245518414085</v>
      </c>
      <c r="AC21">
        <f t="shared" si="2"/>
        <v>193.06093185693476</v>
      </c>
      <c r="AE21">
        <f t="shared" si="3"/>
        <v>4641.0806509055901</v>
      </c>
      <c r="AF21">
        <f t="shared" si="4"/>
        <v>-232.05403254527951</v>
      </c>
      <c r="AG21">
        <f t="shared" si="4"/>
        <v>-9.9309327788581854</v>
      </c>
      <c r="AH21">
        <f t="shared" si="5"/>
        <v>-4684.3168321392886</v>
      </c>
      <c r="AI21">
        <f t="shared" si="6"/>
        <v>-285.22114655783571</v>
      </c>
      <c r="AJ21">
        <f t="shared" si="7"/>
        <v>87.741523327206096</v>
      </c>
      <c r="AK21">
        <f t="shared" si="24"/>
        <v>328.28803514811165</v>
      </c>
      <c r="AL21">
        <f t="shared" si="8"/>
        <v>130.80841191748203</v>
      </c>
      <c r="AN21">
        <f t="shared" si="9"/>
        <v>1058.677588983064</v>
      </c>
      <c r="AO21">
        <f t="shared" si="9"/>
        <v>-52.933879449153196</v>
      </c>
      <c r="AP21">
        <f t="shared" si="9"/>
        <v>-2.2653465348900985</v>
      </c>
      <c r="AQ21">
        <f t="shared" si="9"/>
        <v>-1068.540200635028</v>
      </c>
      <c r="AR21">
        <f t="shared" si="9"/>
        <v>-65.061837636007311</v>
      </c>
      <c r="AS21">
        <f t="shared" si="9"/>
        <v>20.014731774079959</v>
      </c>
      <c r="AT21">
        <f t="shared" si="9"/>
        <v>74.885831918213768</v>
      </c>
      <c r="AU21">
        <f t="shared" si="9"/>
        <v>29.838726056286418</v>
      </c>
      <c r="AW21">
        <v>18</v>
      </c>
      <c r="AX21">
        <f>(R21*SUMPRODUCT(K22:$K$23, X22:$X$23)-$AZ$3*SUMPRODUCT(K21:$K$22, W22:$W$23))/Z21</f>
        <v>243.00452957946118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10"/>
        <v>8.5572000000000009E-2</v>
      </c>
      <c r="I22" s="5">
        <f t="shared" si="11"/>
        <v>1.085572</v>
      </c>
      <c r="J22">
        <f t="shared" si="12"/>
        <v>0.92117335377109955</v>
      </c>
      <c r="K22">
        <f t="shared" si="20"/>
        <v>0.21012898903524546</v>
      </c>
      <c r="L22" s="2">
        <v>19</v>
      </c>
      <c r="M22" s="6">
        <v>2.9520000000000002E-3</v>
      </c>
      <c r="O22">
        <f t="shared" si="21"/>
        <v>5841.6977969908294</v>
      </c>
      <c r="P22">
        <f t="shared" si="22"/>
        <v>292.08488984954147</v>
      </c>
      <c r="Q22" s="4">
        <f t="shared" si="23"/>
        <v>12.5</v>
      </c>
      <c r="R22">
        <f t="shared" si="0"/>
        <v>2000000</v>
      </c>
      <c r="S22">
        <f t="shared" si="1"/>
        <v>126.57235603762589</v>
      </c>
      <c r="U22">
        <f t="shared" si="13"/>
        <v>2.9520000000000002E-3</v>
      </c>
      <c r="V22">
        <f t="shared" si="14"/>
        <v>0.01</v>
      </c>
      <c r="W22">
        <f t="shared" si="15"/>
        <v>0.79447462230865484</v>
      </c>
      <c r="X22">
        <f t="shared" si="16"/>
        <v>2.3452890850551491E-3</v>
      </c>
      <c r="Y22">
        <f t="shared" si="17"/>
        <v>7.9447462230865483E-3</v>
      </c>
      <c r="Z22">
        <f t="shared" si="18"/>
        <v>0.78418458700051319</v>
      </c>
      <c r="AB22">
        <f t="shared" si="19"/>
        <v>193.06093185693476</v>
      </c>
      <c r="AC22">
        <f t="shared" si="2"/>
        <v>99.256090745047572</v>
      </c>
      <c r="AE22">
        <f t="shared" si="3"/>
        <v>4580.969374315061</v>
      </c>
      <c r="AF22">
        <f t="shared" si="4"/>
        <v>-229.04846871575307</v>
      </c>
      <c r="AG22">
        <f t="shared" si="4"/>
        <v>-9.8023073375064147</v>
      </c>
      <c r="AH22">
        <f t="shared" si="5"/>
        <v>-4690.5781701102978</v>
      </c>
      <c r="AI22">
        <f t="shared" si="6"/>
        <v>-348.45957184849613</v>
      </c>
      <c r="AJ22">
        <f t="shared" si="7"/>
        <v>93.804841111887185</v>
      </c>
      <c r="AK22">
        <f t="shared" si="24"/>
        <v>318.14872862193704</v>
      </c>
      <c r="AL22">
        <f t="shared" si="8"/>
        <v>63.493997885328099</v>
      </c>
      <c r="AN22">
        <f t="shared" si="9"/>
        <v>962.59446342624472</v>
      </c>
      <c r="AO22">
        <f t="shared" si="9"/>
        <v>-48.129723171312243</v>
      </c>
      <c r="AP22">
        <f t="shared" si="9"/>
        <v>-2.0597489310429915</v>
      </c>
      <c r="AQ22">
        <f t="shared" si="9"/>
        <v>-985.62644887606848</v>
      </c>
      <c r="AR22">
        <f t="shared" si="9"/>
        <v>-73.221457552178975</v>
      </c>
      <c r="AS22">
        <f t="shared" si="9"/>
        <v>19.711116429452684</v>
      </c>
      <c r="AT22">
        <f t="shared" si="9"/>
        <v>66.852270708176292</v>
      </c>
      <c r="AU22">
        <f t="shared" si="9"/>
        <v>13.341929585450007</v>
      </c>
      <c r="AW22">
        <v>19</v>
      </c>
      <c r="AX22">
        <f>(R22*SUMPRODUCT(K23:$K$23, X23:$X$23)-$AZ$3*SUMPRODUCT(K22:$K$22, W23:$W$23))/Z22</f>
        <v>126.57235603762589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10"/>
        <v>8.5572000000000009E-2</v>
      </c>
      <c r="I23" s="5">
        <f t="shared" si="11"/>
        <v>1.085572</v>
      </c>
      <c r="J23">
        <f t="shared" si="12"/>
        <v>0.92117335377109955</v>
      </c>
      <c r="K23">
        <f t="shared" si="20"/>
        <v>0.19356522555412767</v>
      </c>
      <c r="L23" s="2">
        <v>20</v>
      </c>
      <c r="M23" s="6">
        <v>2.9979999999999998E-3</v>
      </c>
      <c r="O23">
        <f t="shared" si="21"/>
        <v>5841.6977969908294</v>
      </c>
      <c r="P23">
        <f t="shared" si="22"/>
        <v>292.08488984954147</v>
      </c>
      <c r="Q23" s="4">
        <f t="shared" si="23"/>
        <v>12.5</v>
      </c>
      <c r="R23">
        <f t="shared" si="0"/>
        <v>2000000</v>
      </c>
      <c r="S23">
        <f t="shared" si="1"/>
        <v>128.23920927984531</v>
      </c>
      <c r="U23">
        <f t="shared" si="13"/>
        <v>2.9979999999999998E-3</v>
      </c>
      <c r="V23">
        <f t="shared" si="14"/>
        <v>0.01</v>
      </c>
      <c r="W23">
        <f t="shared" si="15"/>
        <v>0.78418458700051319</v>
      </c>
      <c r="X23">
        <f t="shared" si="16"/>
        <v>2.3509853918275382E-3</v>
      </c>
      <c r="Y23">
        <f t="shared" si="17"/>
        <v>7.8418458700051322E-3</v>
      </c>
      <c r="Z23">
        <f t="shared" si="18"/>
        <v>0.77399175573868051</v>
      </c>
      <c r="AB23">
        <f t="shared" si="19"/>
        <v>99.256090745047572</v>
      </c>
      <c r="AC23">
        <f t="shared" si="2"/>
        <v>99.256090745047558</v>
      </c>
      <c r="AE23">
        <f t="shared" si="3"/>
        <v>4521.4259343877138</v>
      </c>
      <c r="AF23">
        <f t="shared" si="4"/>
        <v>-226.07129671938571</v>
      </c>
      <c r="AG23">
        <f t="shared" si="4"/>
        <v>-9.6748969467335062</v>
      </c>
      <c r="AH23">
        <f t="shared" si="5"/>
        <v>-4701.970783655076</v>
      </c>
      <c r="AI23">
        <f t="shared" si="6"/>
        <v>-416.29104293348155</v>
      </c>
      <c r="AJ23">
        <f t="shared" si="7"/>
        <v>0</v>
      </c>
      <c r="AK23">
        <f t="shared" si="24"/>
        <v>307.62275098893633</v>
      </c>
      <c r="AL23">
        <f t="shared" si="8"/>
        <v>-108.66829194454522</v>
      </c>
      <c r="AN23">
        <f t="shared" si="9"/>
        <v>875.19083081604026</v>
      </c>
      <c r="AO23">
        <f t="shared" si="9"/>
        <v>-43.759541540802019</v>
      </c>
      <c r="AP23">
        <f t="shared" si="9"/>
        <v>-1.8727236097074123</v>
      </c>
      <c r="AQ23">
        <f t="shared" si="9"/>
        <v>-910.13803528711321</v>
      </c>
      <c r="AR23">
        <f t="shared" si="9"/>
        <v>-80.579469621582405</v>
      </c>
      <c r="AS23">
        <f t="shared" si="9"/>
        <v>0</v>
      </c>
      <c r="AT23">
        <f t="shared" si="9"/>
        <v>59.545067180754714</v>
      </c>
      <c r="AU23">
        <f t="shared" si="9"/>
        <v>-21.034402440827691</v>
      </c>
      <c r="AW23">
        <v>20</v>
      </c>
      <c r="AX23">
        <f>(R23*SUMPRODUCT(K$23:$K24, X$23:$X24)-$AZ$3*SUMPRODUCT(K$22:$K23, W$23:$W24))/Z23</f>
        <v>128.23920927984531</v>
      </c>
    </row>
    <row r="25" spans="5:50" x14ac:dyDescent="0.25">
      <c r="AN25" s="8">
        <f t="shared" ref="AN25:AU25" si="25">SUM(AN3:AN23)</f>
        <v>50440.960248935291</v>
      </c>
      <c r="AO25" s="8">
        <f t="shared" si="25"/>
        <v>-6903.3213601898879</v>
      </c>
      <c r="AP25" s="8">
        <f t="shared" si="25"/>
        <v>-195.43300595530295</v>
      </c>
      <c r="AQ25" s="8">
        <f t="shared" si="25"/>
        <v>-46229.810873725102</v>
      </c>
      <c r="AR25" s="8">
        <f t="shared" si="25"/>
        <v>-2887.6049909349845</v>
      </c>
      <c r="AS25" s="8">
        <f t="shared" si="25"/>
        <v>-343.61588357224116</v>
      </c>
      <c r="AT25" s="8">
        <f t="shared" si="25"/>
        <v>3231.220874507223</v>
      </c>
      <c r="AU25" s="9">
        <f t="shared" si="25"/>
        <v>-2.6680879727791762E-12</v>
      </c>
    </row>
    <row r="29" spans="5:50" x14ac:dyDescent="0.25">
      <c r="AF29" s="10"/>
      <c r="AG29" s="10"/>
      <c r="AH29" s="10"/>
      <c r="AI29" s="10"/>
      <c r="AJ29" s="10"/>
      <c r="AK29" s="10"/>
      <c r="AL29" s="10"/>
      <c r="AM29" s="10"/>
    </row>
  </sheetData>
  <conditionalFormatting sqref="AN25:AU25">
    <cfRule type="cellIs" dxfId="75" priority="1" operator="lessThan">
      <formula>0</formula>
    </cfRule>
  </conditionalFormatting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80CA4E-0A86-40C1-B4FB-EC25DFDD7F35}">
  <dimension ref="A1:AZ29"/>
  <sheetViews>
    <sheetView workbookViewId="0">
      <selection activeCell="J53" sqref="J53"/>
    </sheetView>
  </sheetViews>
  <sheetFormatPr defaultRowHeight="15" x14ac:dyDescent="0.25"/>
  <cols>
    <col min="3" max="3" width="9.28515625" bestFit="1" customWidth="1"/>
    <col min="11" max="11" width="9.28515625" bestFit="1" customWidth="1"/>
    <col min="12" max="13" width="9.140625" bestFit="1" customWidth="1"/>
    <col min="14" max="14" width="9.28515625" bestFit="1" customWidth="1"/>
    <col min="15" max="21" width="9.140625" bestFit="1" customWidth="1"/>
    <col min="22" max="22" width="9.28515625" bestFit="1" customWidth="1"/>
    <col min="23" max="24" width="9.140625" bestFit="1" customWidth="1"/>
    <col min="25" max="26" width="9.28515625" bestFit="1" customWidth="1"/>
    <col min="27" max="32" width="9.140625" bestFit="1" customWidth="1"/>
    <col min="33" max="33" width="9.42578125" bestFit="1" customWidth="1"/>
    <col min="34" max="34" width="9.140625" bestFit="1" customWidth="1"/>
    <col min="35" max="35" width="9.42578125" bestFit="1" customWidth="1"/>
    <col min="36" max="36" width="12.5703125" customWidth="1"/>
    <col min="37" max="40" width="9.140625" bestFit="1" customWidth="1"/>
    <col min="41" max="41" width="9.85546875" bestFit="1" customWidth="1"/>
    <col min="42" max="43" width="9.140625" bestFit="1" customWidth="1"/>
    <col min="44" max="44" width="10.42578125" bestFit="1" customWidth="1"/>
    <col min="45" max="45" width="18" customWidth="1"/>
    <col min="46" max="50" width="9.140625" bestFit="1" customWidth="1"/>
  </cols>
  <sheetData>
    <row r="1" spans="1:52" x14ac:dyDescent="0.25">
      <c r="A1" t="s">
        <v>41</v>
      </c>
      <c r="Q1" s="1" t="s">
        <v>1</v>
      </c>
      <c r="W1" s="1" t="s">
        <v>2</v>
      </c>
      <c r="AC1" s="1" t="s">
        <v>3</v>
      </c>
      <c r="AQ1" s="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34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11">
        <v>6370.8386446755021</v>
      </c>
      <c r="K3">
        <v>1</v>
      </c>
      <c r="L3" s="2">
        <v>0</v>
      </c>
      <c r="O3">
        <f>$C$3</f>
        <v>6370.8386446755021</v>
      </c>
      <c r="P3">
        <f>O3*B5</f>
        <v>5096.6709157404021</v>
      </c>
      <c r="Q3" s="4">
        <f>B8</f>
        <v>100</v>
      </c>
      <c r="R3">
        <f t="shared" ref="R3:R23" si="0">$C$6</f>
        <v>2000000</v>
      </c>
      <c r="S3">
        <f t="shared" ref="S3:S23" si="1">AX3</f>
        <v>0</v>
      </c>
      <c r="W3">
        <v>1</v>
      </c>
      <c r="Z3">
        <v>1</v>
      </c>
      <c r="AC3">
        <f t="shared" ref="AC3:AC23" si="2">S3*Z3</f>
        <v>0</v>
      </c>
      <c r="AE3">
        <f t="shared" ref="AE3:AE23" si="3">$Z3*O3</f>
        <v>6370.8386446755021</v>
      </c>
      <c r="AF3">
        <f t="shared" ref="AF3:AG23" si="4">-$Z3*P3</f>
        <v>-5096.6709157404021</v>
      </c>
      <c r="AG3">
        <f t="shared" si="4"/>
        <v>-100</v>
      </c>
      <c r="AH3">
        <f t="shared" ref="AH3:AH23" si="5">-X3*R3</f>
        <v>0</v>
      </c>
      <c r="AI3">
        <f t="shared" ref="AI3:AI23" si="6">SUM(AE3:AH3)</f>
        <v>1174.1677289351001</v>
      </c>
      <c r="AJ3">
        <f t="shared" ref="AJ3:AJ23" si="7">AB3-AC3</f>
        <v>0</v>
      </c>
      <c r="AL3">
        <f t="shared" ref="AL3:AL23" si="8">SUM(AI3:AK3)</f>
        <v>1174.1677289351001</v>
      </c>
      <c r="AN3">
        <f t="shared" ref="AN3:AU23" si="9">AE3*$K3</f>
        <v>6370.8386446755021</v>
      </c>
      <c r="AO3">
        <f t="shared" si="9"/>
        <v>-5096.6709157404021</v>
      </c>
      <c r="AP3">
        <f t="shared" si="9"/>
        <v>-100</v>
      </c>
      <c r="AQ3">
        <f t="shared" si="9"/>
        <v>0</v>
      </c>
      <c r="AR3">
        <f t="shared" si="9"/>
        <v>1174.1677289351001</v>
      </c>
      <c r="AS3">
        <f t="shared" si="9"/>
        <v>0</v>
      </c>
      <c r="AT3">
        <f t="shared" si="9"/>
        <v>0</v>
      </c>
      <c r="AU3">
        <f t="shared" si="9"/>
        <v>1174.1677289351001</v>
      </c>
      <c r="AW3">
        <v>0</v>
      </c>
      <c r="AX3">
        <f>(R3*SUMPRODUCT(K4:$K$23, X4:$X$23)-$AZ$3*SUMPRODUCT(K3:$K$22, W4:$W$23))/Z3</f>
        <v>0</v>
      </c>
      <c r="AZ3">
        <f>$C$6*SUMPRODUCT(K4:$K$23, X4:$X$23)/SUMPRODUCT(K3:K22, W4:W23)</f>
        <v>5353.8570913635531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5">
        <f>EconomicRates!C44</f>
        <v>3.5571999999999999E-2</v>
      </c>
      <c r="G4" s="5">
        <f>EconomicRates!D44</f>
        <v>7.0000000000000007E-2</v>
      </c>
      <c r="H4" s="5">
        <f t="shared" ref="H4:H23" si="10">F4+$C$9</f>
        <v>8.5572000000000009E-2</v>
      </c>
      <c r="I4" s="5">
        <f t="shared" ref="I4:I23" si="11">1+H4</f>
        <v>1.085572</v>
      </c>
      <c r="J4">
        <f t="shared" ref="J4:J23" si="12">1/I4</f>
        <v>0.92117335377109955</v>
      </c>
      <c r="K4">
        <f>J4</f>
        <v>0.92117335377109955</v>
      </c>
      <c r="L4" s="2">
        <v>1</v>
      </c>
      <c r="M4" s="6">
        <f t="array" ref="M4:M23">Mortalities!B11:B30</f>
        <v>2.676E-3</v>
      </c>
      <c r="R4">
        <f t="shared" si="0"/>
        <v>2000000</v>
      </c>
      <c r="S4">
        <f t="shared" si="1"/>
        <v>429.17755668921063</v>
      </c>
      <c r="U4">
        <f t="shared" ref="U4:U23" si="13">M4</f>
        <v>2.676E-3</v>
      </c>
      <c r="V4">
        <f t="shared" ref="V4:V23" si="14">$C$10</f>
        <v>0.01</v>
      </c>
      <c r="W4">
        <f t="shared" ref="W4:W23" si="15">Z3</f>
        <v>1</v>
      </c>
      <c r="X4">
        <f t="shared" ref="X4:X23" si="16">U4*W4</f>
        <v>2.676E-3</v>
      </c>
      <c r="Y4">
        <f t="shared" ref="Y4:Y23" si="17">V4*W4</f>
        <v>0.01</v>
      </c>
      <c r="Z4">
        <f t="shared" ref="Z4:Z23" si="18">MAX(0, W4-X4-Y4)</f>
        <v>0.98732399999999998</v>
      </c>
      <c r="AB4">
        <f t="shared" ref="AB4:AB23" si="19">AC3</f>
        <v>0</v>
      </c>
      <c r="AC4">
        <f t="shared" si="2"/>
        <v>423.73730198061821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-5352</v>
      </c>
      <c r="AI4">
        <f t="shared" si="6"/>
        <v>-5352</v>
      </c>
      <c r="AJ4">
        <f t="shared" si="7"/>
        <v>-423.73730198061821</v>
      </c>
      <c r="AK4">
        <f>G4*MAX(0, SUM(AB4, AE4:AF4))</f>
        <v>0</v>
      </c>
      <c r="AL4">
        <f t="shared" si="8"/>
        <v>-5775.7373019806182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-4930.1197893829249</v>
      </c>
      <c r="AR4">
        <f t="shared" si="9"/>
        <v>-4930.1197893829249</v>
      </c>
      <c r="AS4">
        <f t="shared" si="9"/>
        <v>-390.33551158340327</v>
      </c>
      <c r="AT4">
        <f t="shared" si="9"/>
        <v>0</v>
      </c>
      <c r="AU4">
        <f t="shared" si="9"/>
        <v>-5320.4553009663277</v>
      </c>
      <c r="AW4">
        <v>1</v>
      </c>
      <c r="AX4">
        <f>(R4*SUMPRODUCT(K5:$K$23, X5:$X$23)-$AZ$3*SUMPRODUCT(K4:$K$22, W5:$W$23))/Z4</f>
        <v>429.17755668921063</v>
      </c>
    </row>
    <row r="5" spans="1:52" x14ac:dyDescent="0.25">
      <c r="B5" s="2">
        <f>'T.26.04.A'!B5</f>
        <v>0.8</v>
      </c>
      <c r="C5" s="2">
        <f>'T.26.04.A'!C5</f>
        <v>0.05</v>
      </c>
      <c r="E5">
        <v>2005</v>
      </c>
      <c r="F5" s="5">
        <f>EconomicRates!C45</f>
        <v>3.5571999999999999E-2</v>
      </c>
      <c r="G5" s="5">
        <f>EconomicRates!D45</f>
        <v>7.0000000000000007E-2</v>
      </c>
      <c r="H5" s="5">
        <f t="shared" si="10"/>
        <v>8.5572000000000009E-2</v>
      </c>
      <c r="I5" s="5">
        <f t="shared" si="11"/>
        <v>1.085572</v>
      </c>
      <c r="J5">
        <f t="shared" si="12"/>
        <v>0.92117335377109955</v>
      </c>
      <c r="K5">
        <f t="shared" ref="K5:K23" si="20">K4*J5</f>
        <v>0.84856034769789535</v>
      </c>
      <c r="L5" s="2">
        <v>2</v>
      </c>
      <c r="M5" s="6">
        <v>2.6930000000000001E-3</v>
      </c>
      <c r="O5">
        <f t="shared" ref="O5:O23" si="21">$C$3</f>
        <v>6370.8386446755021</v>
      </c>
      <c r="P5">
        <f t="shared" ref="P5:P23" si="22">O5*$C$5</f>
        <v>318.54193223377513</v>
      </c>
      <c r="Q5" s="4">
        <f t="shared" ref="Q5:Q23" si="23">$C$8</f>
        <v>12.5</v>
      </c>
      <c r="R5">
        <f t="shared" si="0"/>
        <v>2000000</v>
      </c>
      <c r="S5">
        <f t="shared" si="1"/>
        <v>800.82691245063211</v>
      </c>
      <c r="U5">
        <f t="shared" si="13"/>
        <v>2.6930000000000001E-3</v>
      </c>
      <c r="V5">
        <f t="shared" si="14"/>
        <v>0.01</v>
      </c>
      <c r="W5">
        <f t="shared" si="15"/>
        <v>0.98732399999999998</v>
      </c>
      <c r="X5">
        <f t="shared" si="16"/>
        <v>2.6588635320000001E-3</v>
      </c>
      <c r="Y5">
        <f t="shared" si="17"/>
        <v>9.8732400000000001E-3</v>
      </c>
      <c r="Z5">
        <f t="shared" si="18"/>
        <v>0.97479189646800002</v>
      </c>
      <c r="AB5">
        <f t="shared" si="19"/>
        <v>423.73730198061821</v>
      </c>
      <c r="AC5">
        <f t="shared" si="2"/>
        <v>780.63958473036473</v>
      </c>
      <c r="AE5">
        <f t="shared" si="3"/>
        <v>6210.2418845348557</v>
      </c>
      <c r="AF5">
        <f t="shared" si="4"/>
        <v>-310.51209422674282</v>
      </c>
      <c r="AG5">
        <f t="shared" si="4"/>
        <v>-12.184898705849999</v>
      </c>
      <c r="AH5">
        <f t="shared" si="5"/>
        <v>-5317.7270639999997</v>
      </c>
      <c r="AI5">
        <f t="shared" si="6"/>
        <v>569.8178276022627</v>
      </c>
      <c r="AJ5">
        <f t="shared" si="7"/>
        <v>-356.90228274974652</v>
      </c>
      <c r="AK5">
        <f>G5*SUM(AB5, AE5:AF5)</f>
        <v>442.6426964602112</v>
      </c>
      <c r="AL5">
        <f t="shared" si="8"/>
        <v>655.55824131272743</v>
      </c>
      <c r="AN5">
        <f t="shared" si="9"/>
        <v>5269.7650128289297</v>
      </c>
      <c r="AO5">
        <f t="shared" si="9"/>
        <v>-263.48825064144654</v>
      </c>
      <c r="AP5">
        <f t="shared" si="9"/>
        <v>-10.33962188249971</v>
      </c>
      <c r="AQ5">
        <f t="shared" si="9"/>
        <v>-4512.4123263903475</v>
      </c>
      <c r="AR5">
        <f t="shared" si="9"/>
        <v>483.52481391463544</v>
      </c>
      <c r="AS5">
        <f t="shared" si="9"/>
        <v>-302.85312514429745</v>
      </c>
      <c r="AT5">
        <f t="shared" si="9"/>
        <v>375.60904041421077</v>
      </c>
      <c r="AU5">
        <f t="shared" si="9"/>
        <v>556.28072918454882</v>
      </c>
      <c r="AW5">
        <v>2</v>
      </c>
      <c r="AX5">
        <f>(R5*SUMPRODUCT(K6:$K$23, X6:$X$23)-$AZ$3*SUMPRODUCT(K5:$K$22, W6:$W$23))/Z5</f>
        <v>800.82691245063211</v>
      </c>
    </row>
    <row r="6" spans="1:52" x14ac:dyDescent="0.25">
      <c r="A6" t="s">
        <v>16</v>
      </c>
      <c r="C6" s="2">
        <f>'T.26.04.F'!C6</f>
        <v>2000000</v>
      </c>
      <c r="E6">
        <v>2006</v>
      </c>
      <c r="F6" s="5">
        <f>EconomicRates!C46</f>
        <v>3.5571999999999999E-2</v>
      </c>
      <c r="G6" s="5">
        <f>EconomicRates!D46</f>
        <v>7.0000000000000007E-2</v>
      </c>
      <c r="H6" s="5">
        <f t="shared" si="10"/>
        <v>8.5572000000000009E-2</v>
      </c>
      <c r="I6" s="5">
        <f t="shared" si="11"/>
        <v>1.085572</v>
      </c>
      <c r="J6">
        <f t="shared" si="12"/>
        <v>0.92117335377109955</v>
      </c>
      <c r="K6">
        <f t="shared" si="20"/>
        <v>0.78167118136604063</v>
      </c>
      <c r="L6" s="2">
        <v>3</v>
      </c>
      <c r="M6" s="6">
        <v>2.7169999999999998E-3</v>
      </c>
      <c r="O6">
        <f t="shared" si="21"/>
        <v>6370.8386446755021</v>
      </c>
      <c r="P6">
        <f t="shared" si="22"/>
        <v>318.54193223377513</v>
      </c>
      <c r="Q6" s="4">
        <f t="shared" si="23"/>
        <v>12.5</v>
      </c>
      <c r="R6">
        <f t="shared" si="0"/>
        <v>2000000</v>
      </c>
      <c r="S6">
        <f t="shared" si="1"/>
        <v>1110.4177301542397</v>
      </c>
      <c r="U6">
        <f t="shared" si="13"/>
        <v>2.7169999999999998E-3</v>
      </c>
      <c r="V6">
        <f t="shared" si="14"/>
        <v>0.01</v>
      </c>
      <c r="W6">
        <f t="shared" si="15"/>
        <v>0.97479189646800002</v>
      </c>
      <c r="X6">
        <f t="shared" si="16"/>
        <v>2.6485095827035558E-3</v>
      </c>
      <c r="Y6">
        <f t="shared" si="17"/>
        <v>9.7479189646800003E-3</v>
      </c>
      <c r="Z6">
        <f t="shared" si="18"/>
        <v>0.96239546792061648</v>
      </c>
      <c r="AB6">
        <f t="shared" si="19"/>
        <v>780.63958473036473</v>
      </c>
      <c r="AC6">
        <f t="shared" si="2"/>
        <v>1068.6609909991384</v>
      </c>
      <c r="AE6">
        <f t="shared" si="3"/>
        <v>6131.2662384892255</v>
      </c>
      <c r="AF6">
        <f t="shared" si="4"/>
        <v>-306.56331192446135</v>
      </c>
      <c r="AG6">
        <f t="shared" si="4"/>
        <v>-12.029943349007706</v>
      </c>
      <c r="AH6">
        <f t="shared" si="5"/>
        <v>-5297.0191654071114</v>
      </c>
      <c r="AI6">
        <f t="shared" si="6"/>
        <v>515.65381780864482</v>
      </c>
      <c r="AJ6">
        <f t="shared" si="7"/>
        <v>-288.02140626877372</v>
      </c>
      <c r="AK6">
        <f>G6*SUM(AB6, AE6:AF6)</f>
        <v>462.37397579065907</v>
      </c>
      <c r="AL6">
        <f t="shared" si="8"/>
        <v>690.00638733053017</v>
      </c>
      <c r="AN6">
        <f t="shared" si="9"/>
        <v>4792.6341239095927</v>
      </c>
      <c r="AO6">
        <f t="shared" si="9"/>
        <v>-239.63170619547972</v>
      </c>
      <c r="AP6">
        <f t="shared" si="9"/>
        <v>-9.4034600293853963</v>
      </c>
      <c r="AQ6">
        <f t="shared" si="9"/>
        <v>-4140.527228742335</v>
      </c>
      <c r="AR6">
        <f t="shared" si="9"/>
        <v>403.0717289423925</v>
      </c>
      <c r="AS6">
        <f t="shared" si="9"/>
        <v>-225.1380328968207</v>
      </c>
      <c r="AT6">
        <f t="shared" si="9"/>
        <v>361.42441188919753</v>
      </c>
      <c r="AU6">
        <f t="shared" si="9"/>
        <v>539.35810793476935</v>
      </c>
      <c r="AW6">
        <v>3</v>
      </c>
      <c r="AX6">
        <f>(R6*SUMPRODUCT(K7:$K$23, X7:$X$23)-$AZ$3*SUMPRODUCT(K6:$K$22, W7:$W$23))/Z6</f>
        <v>1110.4177301542397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5">
        <f>EconomicRates!C47</f>
        <v>3.5571999999999999E-2</v>
      </c>
      <c r="G7" s="5">
        <f>EconomicRates!D47</f>
        <v>7.0000000000000007E-2</v>
      </c>
      <c r="H7" s="5">
        <f t="shared" si="10"/>
        <v>8.5572000000000009E-2</v>
      </c>
      <c r="I7" s="5">
        <f t="shared" si="11"/>
        <v>1.085572</v>
      </c>
      <c r="J7">
        <f t="shared" si="12"/>
        <v>0.92117335377109955</v>
      </c>
      <c r="K7">
        <f t="shared" si="20"/>
        <v>0.72005466368517301</v>
      </c>
      <c r="L7" s="2">
        <v>4</v>
      </c>
      <c r="M7" s="6">
        <v>2.745E-3</v>
      </c>
      <c r="O7">
        <f t="shared" si="21"/>
        <v>6370.8386446755021</v>
      </c>
      <c r="P7">
        <f t="shared" si="22"/>
        <v>318.54193223377513</v>
      </c>
      <c r="Q7" s="4">
        <f t="shared" si="23"/>
        <v>12.5</v>
      </c>
      <c r="R7">
        <f t="shared" si="0"/>
        <v>2000000</v>
      </c>
      <c r="S7">
        <f t="shared" si="1"/>
        <v>1359.6015456936034</v>
      </c>
      <c r="U7">
        <f t="shared" si="13"/>
        <v>2.745E-3</v>
      </c>
      <c r="V7">
        <f t="shared" si="14"/>
        <v>0.01</v>
      </c>
      <c r="W7">
        <f t="shared" si="15"/>
        <v>0.96239546792061648</v>
      </c>
      <c r="X7">
        <f t="shared" si="16"/>
        <v>2.6417755594420923E-3</v>
      </c>
      <c r="Y7">
        <f t="shared" si="17"/>
        <v>9.6239546792061658E-3</v>
      </c>
      <c r="Z7">
        <f t="shared" si="18"/>
        <v>0.95012973768196818</v>
      </c>
      <c r="AB7">
        <f t="shared" si="19"/>
        <v>1068.6609909991384</v>
      </c>
      <c r="AC7">
        <f t="shared" si="2"/>
        <v>1291.7978599618618</v>
      </c>
      <c r="AE7">
        <f t="shared" si="3"/>
        <v>6053.1232502796802</v>
      </c>
      <c r="AF7">
        <f t="shared" si="4"/>
        <v>-302.65616251398404</v>
      </c>
      <c r="AG7">
        <f t="shared" si="4"/>
        <v>-11.876621721024602</v>
      </c>
      <c r="AH7">
        <f t="shared" si="5"/>
        <v>-5283.5511188841847</v>
      </c>
      <c r="AI7">
        <f t="shared" si="6"/>
        <v>455.03934716048661</v>
      </c>
      <c r="AJ7">
        <f t="shared" si="7"/>
        <v>-223.13686896272338</v>
      </c>
      <c r="AK7">
        <f>G7*SUM(AB7, AE7:AF7)</f>
        <v>477.33896551353848</v>
      </c>
      <c r="AL7">
        <f t="shared" si="8"/>
        <v>709.24144371130171</v>
      </c>
      <c r="AN7">
        <f t="shared" si="9"/>
        <v>4358.579626225036</v>
      </c>
      <c r="AO7">
        <f t="shared" si="9"/>
        <v>-217.92898131125185</v>
      </c>
      <c r="AP7">
        <f t="shared" si="9"/>
        <v>-8.5518168590483903</v>
      </c>
      <c r="AQ7">
        <f t="shared" si="9"/>
        <v>-3804.445623971571</v>
      </c>
      <c r="AR7">
        <f t="shared" si="9"/>
        <v>327.65320408316489</v>
      </c>
      <c r="AS7">
        <f t="shared" si="9"/>
        <v>-160.67074313671631</v>
      </c>
      <c r="AT7">
        <f t="shared" si="9"/>
        <v>343.71014827667938</v>
      </c>
      <c r="AU7">
        <f t="shared" si="9"/>
        <v>510.69260922312793</v>
      </c>
      <c r="AW7">
        <v>4</v>
      </c>
      <c r="AX7">
        <f>(R7*SUMPRODUCT(K8:$K$23, X8:$X$23)-$AZ$3*SUMPRODUCT(K7:$K$22, W8:$W$23))/Z7</f>
        <v>1359.6015456936034</v>
      </c>
    </row>
    <row r="8" spans="1:52" x14ac:dyDescent="0.25">
      <c r="B8" s="2">
        <f>'T.26.04.A'!B8</f>
        <v>100</v>
      </c>
      <c r="C8" s="2">
        <f>'T.26.04.A'!C8</f>
        <v>12.5</v>
      </c>
      <c r="E8">
        <v>2008</v>
      </c>
      <c r="F8" s="5">
        <f>EconomicRates!C48</f>
        <v>3.5571999999999999E-2</v>
      </c>
      <c r="G8" s="5">
        <f>EconomicRates!D48</f>
        <v>7.0000000000000007E-2</v>
      </c>
      <c r="H8" s="5">
        <f t="shared" si="10"/>
        <v>8.5572000000000009E-2</v>
      </c>
      <c r="I8" s="5">
        <f t="shared" si="11"/>
        <v>1.085572</v>
      </c>
      <c r="J8">
        <f t="shared" si="12"/>
        <v>0.92117335377109955</v>
      </c>
      <c r="K8">
        <f t="shared" si="20"/>
        <v>0.66329516944539202</v>
      </c>
      <c r="L8" s="2">
        <v>5</v>
      </c>
      <c r="M8" s="6">
        <v>2.7729999999999999E-3</v>
      </c>
      <c r="O8">
        <f t="shared" si="21"/>
        <v>6370.8386446755021</v>
      </c>
      <c r="P8">
        <f t="shared" si="22"/>
        <v>318.54193223377513</v>
      </c>
      <c r="Q8" s="4">
        <f t="shared" si="23"/>
        <v>12.5</v>
      </c>
      <c r="R8">
        <f t="shared" si="0"/>
        <v>2000000</v>
      </c>
      <c r="S8">
        <f t="shared" si="1"/>
        <v>1555.9099409656822</v>
      </c>
      <c r="U8">
        <f t="shared" si="13"/>
        <v>2.7729999999999999E-3</v>
      </c>
      <c r="V8">
        <f t="shared" si="14"/>
        <v>0.01</v>
      </c>
      <c r="W8">
        <f t="shared" si="15"/>
        <v>0.95012973768196818</v>
      </c>
      <c r="X8">
        <f t="shared" si="16"/>
        <v>2.6347097625920978E-3</v>
      </c>
      <c r="Y8">
        <f t="shared" si="17"/>
        <v>9.5012973768196819E-3</v>
      </c>
      <c r="Z8">
        <f t="shared" si="18"/>
        <v>0.93799373054255641</v>
      </c>
      <c r="AB8">
        <f t="shared" si="19"/>
        <v>1291.7978599618618</v>
      </c>
      <c r="AC8">
        <f t="shared" si="2"/>
        <v>1459.433769914649</v>
      </c>
      <c r="AE8">
        <f t="shared" si="3"/>
        <v>5975.8067070038578</v>
      </c>
      <c r="AF8">
        <f t="shared" si="4"/>
        <v>-298.79033535019295</v>
      </c>
      <c r="AG8">
        <f t="shared" si="4"/>
        <v>-11.724921631781955</v>
      </c>
      <c r="AH8">
        <f t="shared" si="5"/>
        <v>-5269.4195251841957</v>
      </c>
      <c r="AI8">
        <f t="shared" si="6"/>
        <v>395.87192483768649</v>
      </c>
      <c r="AJ8">
        <f t="shared" si="7"/>
        <v>-167.63590995278719</v>
      </c>
      <c r="AK8">
        <f t="shared" ref="AK8:AK23" si="24">G8*SUM(AB8:AB8, AE8:AF8)</f>
        <v>487.8169962130869</v>
      </c>
      <c r="AL8">
        <f t="shared" si="8"/>
        <v>716.0530110979862</v>
      </c>
      <c r="AN8">
        <f t="shared" si="9"/>
        <v>3963.7237222950339</v>
      </c>
      <c r="AO8">
        <f t="shared" si="9"/>
        <v>-198.18618611475173</v>
      </c>
      <c r="AP8">
        <f t="shared" si="9"/>
        <v>-7.7770838804867539</v>
      </c>
      <c r="AQ8">
        <f t="shared" si="9"/>
        <v>-3495.1805168359083</v>
      </c>
      <c r="AR8">
        <f t="shared" si="9"/>
        <v>262.57993546388673</v>
      </c>
      <c r="AS8">
        <f t="shared" si="9"/>
        <v>-111.19208929726645</v>
      </c>
      <c r="AT8">
        <f t="shared" si="9"/>
        <v>323.56665716150161</v>
      </c>
      <c r="AU8">
        <f t="shared" si="9"/>
        <v>474.95450332812192</v>
      </c>
      <c r="AW8">
        <v>5</v>
      </c>
      <c r="AX8">
        <f>(R8*SUMPRODUCT(K9:$K$23, X9:$X$23)-$AZ$3*SUMPRODUCT(K8:$K$22, W9:$W$23))/Z8</f>
        <v>1555.9099409656822</v>
      </c>
    </row>
    <row r="9" spans="1:52" x14ac:dyDescent="0.25">
      <c r="A9" t="s">
        <v>39</v>
      </c>
      <c r="C9" s="2">
        <f>'T.26.04.A'!C9</f>
        <v>0.05</v>
      </c>
      <c r="E9">
        <v>2009</v>
      </c>
      <c r="F9" s="5">
        <f>EconomicRates!C49</f>
        <v>3.5571999999999999E-2</v>
      </c>
      <c r="G9" s="5">
        <f>EconomicRates!D49</f>
        <v>7.0000000000000007E-2</v>
      </c>
      <c r="H9" s="5">
        <f t="shared" si="10"/>
        <v>8.5572000000000009E-2</v>
      </c>
      <c r="I9" s="5">
        <f t="shared" si="11"/>
        <v>1.085572</v>
      </c>
      <c r="J9">
        <f t="shared" si="12"/>
        <v>0.92117335377109955</v>
      </c>
      <c r="K9">
        <f t="shared" si="20"/>
        <v>0.61100983577818146</v>
      </c>
      <c r="L9" s="2">
        <v>6</v>
      </c>
      <c r="M9" s="6">
        <v>2.8019999999999998E-3</v>
      </c>
      <c r="O9">
        <f t="shared" si="21"/>
        <v>6370.8386446755021</v>
      </c>
      <c r="P9">
        <f t="shared" si="22"/>
        <v>318.54193223377513</v>
      </c>
      <c r="Q9" s="4">
        <f t="shared" si="23"/>
        <v>12.5</v>
      </c>
      <c r="R9">
        <f t="shared" si="0"/>
        <v>2000000</v>
      </c>
      <c r="S9">
        <f t="shared" si="1"/>
        <v>1704.8235185516567</v>
      </c>
      <c r="U9">
        <f t="shared" si="13"/>
        <v>2.8019999999999998E-3</v>
      </c>
      <c r="V9">
        <f t="shared" si="14"/>
        <v>0.01</v>
      </c>
      <c r="W9">
        <f t="shared" si="15"/>
        <v>0.93799373054255641</v>
      </c>
      <c r="X9">
        <f t="shared" si="16"/>
        <v>2.6282584329802429E-3</v>
      </c>
      <c r="Y9">
        <f t="shared" si="17"/>
        <v>9.3799373054255647E-3</v>
      </c>
      <c r="Z9">
        <f t="shared" si="18"/>
        <v>0.92598553480415069</v>
      </c>
      <c r="AB9">
        <f t="shared" si="19"/>
        <v>1459.433769914649</v>
      </c>
      <c r="AC9">
        <f t="shared" si="2"/>
        <v>1578.6419175727497</v>
      </c>
      <c r="AE9">
        <f t="shared" si="3"/>
        <v>5899.3044295407954</v>
      </c>
      <c r="AF9">
        <f t="shared" si="4"/>
        <v>-294.96522147703979</v>
      </c>
      <c r="AG9">
        <f t="shared" si="4"/>
        <v>-11.574819185051883</v>
      </c>
      <c r="AH9">
        <f t="shared" si="5"/>
        <v>-5256.516865960486</v>
      </c>
      <c r="AI9">
        <f t="shared" si="6"/>
        <v>336.24752291821824</v>
      </c>
      <c r="AJ9">
        <f t="shared" si="7"/>
        <v>-119.20814765810064</v>
      </c>
      <c r="AK9">
        <f t="shared" si="24"/>
        <v>494.4641084584884</v>
      </c>
      <c r="AL9">
        <f t="shared" si="8"/>
        <v>711.50348371860605</v>
      </c>
      <c r="AN9">
        <f t="shared" si="9"/>
        <v>3604.53303069922</v>
      </c>
      <c r="AO9">
        <f t="shared" si="9"/>
        <v>-180.22665153496101</v>
      </c>
      <c r="AP9">
        <f t="shared" si="9"/>
        <v>-7.0723283694206955</v>
      </c>
      <c r="AQ9">
        <f t="shared" si="9"/>
        <v>-3211.7835070357578</v>
      </c>
      <c r="AR9">
        <f t="shared" si="9"/>
        <v>205.45054375908083</v>
      </c>
      <c r="AS9">
        <f t="shared" si="9"/>
        <v>-72.837350723997275</v>
      </c>
      <c r="AT9">
        <f t="shared" si="9"/>
        <v>302.1224337074259</v>
      </c>
      <c r="AU9">
        <f t="shared" si="9"/>
        <v>434.73562674250951</v>
      </c>
      <c r="AW9">
        <v>6</v>
      </c>
      <c r="AX9">
        <f>(R9*SUMPRODUCT(K10:$K$23, X10:$X$23)-$AZ$3*SUMPRODUCT(K9:$K$22, W10:$W$23))/Z9</f>
        <v>1704.8235185516567</v>
      </c>
    </row>
    <row r="10" spans="1:52" x14ac:dyDescent="0.25">
      <c r="A10" t="s">
        <v>19</v>
      </c>
      <c r="C10" s="2">
        <f>'T.26.04.A'!C10</f>
        <v>0.01</v>
      </c>
      <c r="E10">
        <v>2010</v>
      </c>
      <c r="F10" s="5">
        <f>EconomicRates!C50</f>
        <v>3.5571999999999999E-2</v>
      </c>
      <c r="G10" s="5">
        <f>EconomicRates!D50</f>
        <v>7.0000000000000007E-2</v>
      </c>
      <c r="H10" s="5">
        <f t="shared" si="10"/>
        <v>8.5572000000000009E-2</v>
      </c>
      <c r="I10" s="5">
        <f t="shared" si="11"/>
        <v>1.085572</v>
      </c>
      <c r="J10">
        <f t="shared" si="12"/>
        <v>0.92117335377109955</v>
      </c>
      <c r="K10">
        <f t="shared" si="20"/>
        <v>0.5628459796109162</v>
      </c>
      <c r="L10" s="2">
        <v>7</v>
      </c>
      <c r="M10" s="6">
        <v>2.8370000000000001E-3</v>
      </c>
      <c r="O10">
        <f t="shared" si="21"/>
        <v>6370.8386446755021</v>
      </c>
      <c r="P10">
        <f t="shared" si="22"/>
        <v>318.54193223377513</v>
      </c>
      <c r="Q10" s="4">
        <f t="shared" si="23"/>
        <v>12.5</v>
      </c>
      <c r="R10">
        <f t="shared" si="0"/>
        <v>2000000</v>
      </c>
      <c r="S10">
        <f t="shared" si="1"/>
        <v>1805.6742122762093</v>
      </c>
      <c r="U10">
        <f t="shared" si="13"/>
        <v>2.8370000000000001E-3</v>
      </c>
      <c r="V10">
        <f t="shared" si="14"/>
        <v>0.01</v>
      </c>
      <c r="W10">
        <f t="shared" si="15"/>
        <v>0.92598553480415069</v>
      </c>
      <c r="X10">
        <f t="shared" si="16"/>
        <v>2.6270209622393757E-3</v>
      </c>
      <c r="Y10">
        <f t="shared" si="17"/>
        <v>9.2598553480415079E-3</v>
      </c>
      <c r="Z10">
        <f t="shared" si="18"/>
        <v>0.91409865849386984</v>
      </c>
      <c r="AB10">
        <f t="shared" si="19"/>
        <v>1578.6419175727497</v>
      </c>
      <c r="AC10">
        <f t="shared" si="2"/>
        <v>1650.5643751186581</v>
      </c>
      <c r="AE10">
        <f t="shared" si="3"/>
        <v>5823.57505857878</v>
      </c>
      <c r="AF10">
        <f t="shared" si="4"/>
        <v>-291.17875292893905</v>
      </c>
      <c r="AG10">
        <f t="shared" si="4"/>
        <v>-11.426233231173374</v>
      </c>
      <c r="AH10">
        <f t="shared" si="5"/>
        <v>-5254.0419244787518</v>
      </c>
      <c r="AI10">
        <f t="shared" si="6"/>
        <v>266.92814793991602</v>
      </c>
      <c r="AJ10">
        <f t="shared" si="7"/>
        <v>-71.922457545908401</v>
      </c>
      <c r="AK10">
        <f t="shared" si="24"/>
        <v>497.77267562558143</v>
      </c>
      <c r="AL10">
        <f t="shared" si="8"/>
        <v>692.77836601958904</v>
      </c>
      <c r="AN10">
        <f t="shared" si="9"/>
        <v>3277.775808683472</v>
      </c>
      <c r="AO10">
        <f t="shared" si="9"/>
        <v>-163.88879043417364</v>
      </c>
      <c r="AP10">
        <f t="shared" si="9"/>
        <v>-6.4312094362625816</v>
      </c>
      <c r="AQ10">
        <f t="shared" si="9"/>
        <v>-2957.2163739000666</v>
      </c>
      <c r="AR10">
        <f t="shared" si="9"/>
        <v>150.23943491296959</v>
      </c>
      <c r="AS10">
        <f t="shared" si="9"/>
        <v>-40.481266073451344</v>
      </c>
      <c r="AT10">
        <f t="shared" si="9"/>
        <v>280.16934923602719</v>
      </c>
      <c r="AU10">
        <f t="shared" si="9"/>
        <v>389.92751807554544</v>
      </c>
      <c r="AW10">
        <v>7</v>
      </c>
      <c r="AX10">
        <f>(R10*SUMPRODUCT(K11:$K$23, X11:$X$23)-$AZ$3*SUMPRODUCT(K10:$K$22, W11:$W$23))/Z10</f>
        <v>1805.6742122762093</v>
      </c>
    </row>
    <row r="11" spans="1:52" x14ac:dyDescent="0.25">
      <c r="A11" t="s">
        <v>33</v>
      </c>
      <c r="C11" s="7">
        <f>AU25</f>
        <v>6.8212102632969618E-13</v>
      </c>
      <c r="E11">
        <v>2011</v>
      </c>
      <c r="F11" s="5">
        <f>EconomicRates!C51</f>
        <v>3.5571999999999999E-2</v>
      </c>
      <c r="G11" s="5">
        <f>EconomicRates!D51</f>
        <v>7.0000000000000007E-2</v>
      </c>
      <c r="H11" s="5">
        <f t="shared" si="10"/>
        <v>8.5572000000000009E-2</v>
      </c>
      <c r="I11" s="5">
        <f t="shared" si="11"/>
        <v>1.085572</v>
      </c>
      <c r="J11">
        <f t="shared" si="12"/>
        <v>0.92117335377109955</v>
      </c>
      <c r="K11">
        <f t="shared" si="20"/>
        <v>0.51847871869476758</v>
      </c>
      <c r="L11" s="2">
        <v>8</v>
      </c>
      <c r="M11" s="6">
        <v>2.8709999999999999E-3</v>
      </c>
      <c r="O11">
        <f t="shared" si="21"/>
        <v>6370.8386446755021</v>
      </c>
      <c r="P11">
        <f t="shared" si="22"/>
        <v>318.54193223377513</v>
      </c>
      <c r="Q11" s="4">
        <f t="shared" si="23"/>
        <v>12.5</v>
      </c>
      <c r="R11">
        <f t="shared" si="0"/>
        <v>2000000</v>
      </c>
      <c r="S11">
        <f t="shared" si="1"/>
        <v>1865.9834214334987</v>
      </c>
      <c r="U11">
        <f t="shared" si="13"/>
        <v>2.8709999999999999E-3</v>
      </c>
      <c r="V11">
        <f t="shared" si="14"/>
        <v>0.01</v>
      </c>
      <c r="W11">
        <f t="shared" si="15"/>
        <v>0.91409865849386984</v>
      </c>
      <c r="X11">
        <f t="shared" si="16"/>
        <v>2.6243772485359E-3</v>
      </c>
      <c r="Y11">
        <f t="shared" si="17"/>
        <v>9.1409865849386984E-3</v>
      </c>
      <c r="Z11">
        <f t="shared" si="18"/>
        <v>0.90233329466039525</v>
      </c>
      <c r="AB11">
        <f t="shared" si="19"/>
        <v>1650.5643751186581</v>
      </c>
      <c r="AC11">
        <f t="shared" si="2"/>
        <v>1683.7389684437658</v>
      </c>
      <c r="AE11">
        <f t="shared" si="3"/>
        <v>5748.619823999813</v>
      </c>
      <c r="AF11">
        <f t="shared" si="4"/>
        <v>-287.43099119999067</v>
      </c>
      <c r="AG11">
        <f t="shared" si="4"/>
        <v>-11.27916618325494</v>
      </c>
      <c r="AH11">
        <f t="shared" si="5"/>
        <v>-5248.7544970718</v>
      </c>
      <c r="AI11">
        <f t="shared" si="6"/>
        <v>201.15516954476698</v>
      </c>
      <c r="AJ11">
        <f t="shared" si="7"/>
        <v>-33.174593325107708</v>
      </c>
      <c r="AK11">
        <f t="shared" si="24"/>
        <v>497.82272455429364</v>
      </c>
      <c r="AL11">
        <f t="shared" si="8"/>
        <v>665.80330077395297</v>
      </c>
      <c r="AN11">
        <f t="shared" si="9"/>
        <v>2980.5370406107631</v>
      </c>
      <c r="AO11">
        <f t="shared" si="9"/>
        <v>-149.02685203053818</v>
      </c>
      <c r="AP11">
        <f t="shared" si="9"/>
        <v>-5.8480076306393736</v>
      </c>
      <c r="AQ11">
        <f t="shared" si="9"/>
        <v>-2721.3675063851861</v>
      </c>
      <c r="AR11">
        <f t="shared" si="9"/>
        <v>104.29467456439951</v>
      </c>
      <c r="AS11">
        <f t="shared" si="9"/>
        <v>-17.200320640421833</v>
      </c>
      <c r="AT11">
        <f t="shared" si="9"/>
        <v>258.11048836404836</v>
      </c>
      <c r="AU11">
        <f t="shared" si="9"/>
        <v>345.2048422880261</v>
      </c>
      <c r="AW11">
        <v>8</v>
      </c>
      <c r="AX11">
        <f>(R11*SUMPRODUCT(K12:$K$23, X12:$X$23)-$AZ$3*SUMPRODUCT(K11:$K$22, W12:$W$23))/Z11</f>
        <v>1865.9834214334987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f>EconomicRates!C52</f>
        <v>3.5571999999999999E-2</v>
      </c>
      <c r="G12" s="5">
        <f>EconomicRates!D52</f>
        <v>7.0000000000000007E-2</v>
      </c>
      <c r="H12" s="5">
        <f t="shared" si="10"/>
        <v>8.5572000000000009E-2</v>
      </c>
      <c r="I12" s="5">
        <f t="shared" si="11"/>
        <v>1.085572</v>
      </c>
      <c r="J12">
        <f t="shared" si="12"/>
        <v>0.92117335377109955</v>
      </c>
      <c r="K12">
        <f t="shared" si="20"/>
        <v>0.47760878015900154</v>
      </c>
      <c r="L12" s="2">
        <v>9</v>
      </c>
      <c r="M12" s="6">
        <v>2.9099999999999998E-3</v>
      </c>
      <c r="O12">
        <f t="shared" si="21"/>
        <v>6370.8386446755021</v>
      </c>
      <c r="P12">
        <f t="shared" si="22"/>
        <v>318.54193223377513</v>
      </c>
      <c r="Q12" s="4">
        <f t="shared" si="23"/>
        <v>12.5</v>
      </c>
      <c r="R12">
        <f t="shared" si="0"/>
        <v>2000000</v>
      </c>
      <c r="S12">
        <f t="shared" si="1"/>
        <v>1886.5162099840725</v>
      </c>
      <c r="U12">
        <f t="shared" si="13"/>
        <v>2.9099999999999998E-3</v>
      </c>
      <c r="V12">
        <f t="shared" si="14"/>
        <v>0.01</v>
      </c>
      <c r="W12">
        <f t="shared" si="15"/>
        <v>0.90233329466039525</v>
      </c>
      <c r="X12">
        <f t="shared" si="16"/>
        <v>2.6257898874617498E-3</v>
      </c>
      <c r="Y12">
        <f t="shared" si="17"/>
        <v>9.0233329466039534E-3</v>
      </c>
      <c r="Z12">
        <f t="shared" si="18"/>
        <v>0.89068417182632953</v>
      </c>
      <c r="AB12">
        <f t="shared" si="19"/>
        <v>1683.7389684437658</v>
      </c>
      <c r="AC12">
        <f t="shared" si="2"/>
        <v>1680.2901281266095</v>
      </c>
      <c r="AE12">
        <f t="shared" si="3"/>
        <v>5674.4051420719752</v>
      </c>
      <c r="AF12">
        <f t="shared" si="4"/>
        <v>-283.72025710359878</v>
      </c>
      <c r="AG12">
        <f t="shared" si="4"/>
        <v>-11.13355214782912</v>
      </c>
      <c r="AH12">
        <f t="shared" si="5"/>
        <v>-5251.5797749234998</v>
      </c>
      <c r="AI12">
        <f t="shared" si="6"/>
        <v>127.97155789704721</v>
      </c>
      <c r="AJ12">
        <f t="shared" si="7"/>
        <v>3.4488403171562823</v>
      </c>
      <c r="AK12">
        <f t="shared" si="24"/>
        <v>495.20966973884998</v>
      </c>
      <c r="AL12">
        <f t="shared" si="8"/>
        <v>626.63006795305341</v>
      </c>
      <c r="AN12">
        <f t="shared" si="9"/>
        <v>2710.1457180329621</v>
      </c>
      <c r="AO12">
        <f t="shared" si="9"/>
        <v>-135.50728590164812</v>
      </c>
      <c r="AP12">
        <f t="shared" si="9"/>
        <v>-5.317482260161297</v>
      </c>
      <c r="AQ12">
        <f t="shared" si="9"/>
        <v>-2508.2006102088967</v>
      </c>
      <c r="AR12">
        <f t="shared" si="9"/>
        <v>61.120339662255759</v>
      </c>
      <c r="AS12">
        <f t="shared" si="9"/>
        <v>1.647196416840196</v>
      </c>
      <c r="AT12">
        <f t="shared" si="9"/>
        <v>236.51648628691416</v>
      </c>
      <c r="AU12">
        <f t="shared" si="9"/>
        <v>299.28402236601011</v>
      </c>
      <c r="AW12">
        <v>9</v>
      </c>
      <c r="AX12">
        <f>(R12*SUMPRODUCT(K13:$K$23, X13:$X$23)-$AZ$3*SUMPRODUCT(K12:$K$22, W13:$W$23))/Z12</f>
        <v>1886.5162099840725</v>
      </c>
    </row>
    <row r="13" spans="1:52" x14ac:dyDescent="0.25">
      <c r="E13">
        <v>2013</v>
      </c>
      <c r="F13" s="5">
        <f>EconomicRates!C53</f>
        <v>3.5571999999999999E-2</v>
      </c>
      <c r="G13" s="5">
        <f>EconomicRates!D53</f>
        <v>7.0000000000000007E-2</v>
      </c>
      <c r="H13" s="5">
        <f t="shared" si="10"/>
        <v>8.5572000000000009E-2</v>
      </c>
      <c r="I13" s="5">
        <f t="shared" si="11"/>
        <v>1.085572</v>
      </c>
      <c r="J13">
        <f t="shared" si="12"/>
        <v>0.92117335377109955</v>
      </c>
      <c r="K13">
        <f t="shared" si="20"/>
        <v>0.43996048180959124</v>
      </c>
      <c r="L13" s="2">
        <v>10</v>
      </c>
      <c r="M13" s="6">
        <v>2.9520000000000002E-3</v>
      </c>
      <c r="O13">
        <f t="shared" si="21"/>
        <v>6370.8386446755021</v>
      </c>
      <c r="P13">
        <f t="shared" si="22"/>
        <v>318.54193223377513</v>
      </c>
      <c r="Q13" s="4">
        <f t="shared" si="23"/>
        <v>12.5</v>
      </c>
      <c r="R13">
        <f t="shared" si="0"/>
        <v>2000000</v>
      </c>
      <c r="S13">
        <f t="shared" si="1"/>
        <v>1870.2623174678533</v>
      </c>
      <c r="U13">
        <f t="shared" si="13"/>
        <v>2.9520000000000002E-3</v>
      </c>
      <c r="V13">
        <f t="shared" si="14"/>
        <v>0.01</v>
      </c>
      <c r="W13">
        <f t="shared" si="15"/>
        <v>0.89068417182632953</v>
      </c>
      <c r="X13">
        <f t="shared" si="16"/>
        <v>2.6292996752313252E-3</v>
      </c>
      <c r="Y13">
        <f t="shared" si="17"/>
        <v>8.9068417182632947E-3</v>
      </c>
      <c r="Z13">
        <f t="shared" si="18"/>
        <v>0.87914803043283496</v>
      </c>
      <c r="AB13">
        <f t="shared" si="19"/>
        <v>1680.2901281266095</v>
      </c>
      <c r="AC13">
        <f t="shared" si="2"/>
        <v>1644.2374327946127</v>
      </c>
      <c r="AE13">
        <f t="shared" si="3"/>
        <v>5600.9102466718596</v>
      </c>
      <c r="AF13">
        <f t="shared" si="4"/>
        <v>-280.04551233359297</v>
      </c>
      <c r="AG13">
        <f t="shared" si="4"/>
        <v>-10.989350380410437</v>
      </c>
      <c r="AH13">
        <f t="shared" si="5"/>
        <v>-5258.5993504626504</v>
      </c>
      <c r="AI13">
        <f t="shared" si="6"/>
        <v>51.276033495205411</v>
      </c>
      <c r="AJ13">
        <f t="shared" si="7"/>
        <v>36.052695331996802</v>
      </c>
      <c r="AK13">
        <f t="shared" si="24"/>
        <v>490.08084037254133</v>
      </c>
      <c r="AL13">
        <f t="shared" si="8"/>
        <v>577.4095691997436</v>
      </c>
      <c r="AN13">
        <f t="shared" si="9"/>
        <v>2464.179170698028</v>
      </c>
      <c r="AO13">
        <f t="shared" si="9"/>
        <v>-123.20895853490138</v>
      </c>
      <c r="AP13">
        <f t="shared" si="9"/>
        <v>-4.834879888139791</v>
      </c>
      <c r="AQ13">
        <f t="shared" si="9"/>
        <v>-2313.5759038731512</v>
      </c>
      <c r="AR13">
        <f t="shared" si="9"/>
        <v>22.559428401835312</v>
      </c>
      <c r="AS13">
        <f t="shared" si="9"/>
        <v>15.861761208799713</v>
      </c>
      <c r="AT13">
        <f t="shared" si="9"/>
        <v>215.61620265595266</v>
      </c>
      <c r="AU13">
        <f t="shared" si="9"/>
        <v>254.03739226658772</v>
      </c>
      <c r="AW13">
        <v>10</v>
      </c>
      <c r="AX13">
        <f>(R13*SUMPRODUCT(K14:$K$23, X14:$X$23)-$AZ$3*SUMPRODUCT(K13:$K$22, W14:$W$23))/Z13</f>
        <v>1870.2623174678533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10"/>
        <v>8.5572000000000009E-2</v>
      </c>
      <c r="I14" s="5">
        <f t="shared" si="11"/>
        <v>1.085572</v>
      </c>
      <c r="J14">
        <f t="shared" si="12"/>
        <v>0.92117335377109955</v>
      </c>
      <c r="K14">
        <f t="shared" si="20"/>
        <v>0.40527987255529002</v>
      </c>
      <c r="L14" s="2">
        <v>11</v>
      </c>
      <c r="M14" s="6">
        <v>2.9979999999999998E-3</v>
      </c>
      <c r="O14">
        <f t="shared" si="21"/>
        <v>6370.8386446755021</v>
      </c>
      <c r="P14">
        <f t="shared" si="22"/>
        <v>318.54193223377513</v>
      </c>
      <c r="Q14" s="4">
        <f t="shared" si="23"/>
        <v>12.5</v>
      </c>
      <c r="R14">
        <f t="shared" si="0"/>
        <v>2000000</v>
      </c>
      <c r="S14">
        <f t="shared" si="1"/>
        <v>1819.3374958534421</v>
      </c>
      <c r="U14">
        <f t="shared" si="13"/>
        <v>2.9979999999999998E-3</v>
      </c>
      <c r="V14">
        <f t="shared" si="14"/>
        <v>0.01</v>
      </c>
      <c r="W14">
        <f t="shared" si="15"/>
        <v>0.87914803043283496</v>
      </c>
      <c r="X14">
        <f t="shared" si="16"/>
        <v>2.6356857952376392E-3</v>
      </c>
      <c r="Y14">
        <f t="shared" si="17"/>
        <v>8.7914803043283498E-3</v>
      </c>
      <c r="Z14">
        <f t="shared" si="18"/>
        <v>0.867720864333269</v>
      </c>
      <c r="AB14">
        <f t="shared" si="19"/>
        <v>1644.2374327946127</v>
      </c>
      <c r="AC14">
        <f t="shared" si="2"/>
        <v>1578.6771044158741</v>
      </c>
      <c r="AE14">
        <f t="shared" si="3"/>
        <v>5528.1096152856189</v>
      </c>
      <c r="AF14">
        <f t="shared" si="4"/>
        <v>-276.40548076428098</v>
      </c>
      <c r="AG14">
        <f t="shared" si="4"/>
        <v>-10.846510804165863</v>
      </c>
      <c r="AH14">
        <f t="shared" si="5"/>
        <v>-5271.371590475278</v>
      </c>
      <c r="AI14">
        <f t="shared" si="6"/>
        <v>-30.513966758105198</v>
      </c>
      <c r="AJ14">
        <f t="shared" si="7"/>
        <v>65.560328378738632</v>
      </c>
      <c r="AK14">
        <f t="shared" si="24"/>
        <v>482.71590971211663</v>
      </c>
      <c r="AL14">
        <f t="shared" si="8"/>
        <v>517.76227133275006</v>
      </c>
      <c r="AN14">
        <f t="shared" si="9"/>
        <v>2240.4315603546288</v>
      </c>
      <c r="AO14">
        <f t="shared" si="9"/>
        <v>-112.02157801773146</v>
      </c>
      <c r="AP14">
        <f t="shared" si="9"/>
        <v>-4.3958725163819174</v>
      </c>
      <c r="AQ14">
        <f t="shared" si="9"/>
        <v>-2136.3808063793972</v>
      </c>
      <c r="AR14">
        <f t="shared" si="9"/>
        <v>-12.36669655888123</v>
      </c>
      <c r="AS14">
        <f t="shared" si="9"/>
        <v>26.570281530018157</v>
      </c>
      <c r="AT14">
        <f t="shared" si="9"/>
        <v>195.63504236853751</v>
      </c>
      <c r="AU14">
        <f t="shared" si="9"/>
        <v>209.83862733967445</v>
      </c>
      <c r="AW14">
        <v>11</v>
      </c>
      <c r="AX14">
        <f>(R14*SUMPRODUCT(K15:$K$23, X15:$X$23)-$AZ$3*SUMPRODUCT(K14:$K$22, W15:$W$23))/Z14</f>
        <v>1819.3374958534421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10"/>
        <v>8.5572000000000009E-2</v>
      </c>
      <c r="I15" s="5">
        <f t="shared" si="11"/>
        <v>1.085572</v>
      </c>
      <c r="J15">
        <f t="shared" si="12"/>
        <v>0.92117335377109955</v>
      </c>
      <c r="K15">
        <f t="shared" si="20"/>
        <v>0.37333301941768032</v>
      </c>
      <c r="L15" s="2">
        <v>12</v>
      </c>
      <c r="M15" s="6">
        <v>3.0469999999999998E-3</v>
      </c>
      <c r="O15">
        <f t="shared" si="21"/>
        <v>6370.8386446755021</v>
      </c>
      <c r="P15">
        <f t="shared" si="22"/>
        <v>318.54193223377513</v>
      </c>
      <c r="Q15" s="4">
        <f t="shared" si="23"/>
        <v>12.5</v>
      </c>
      <c r="R15">
        <f t="shared" si="0"/>
        <v>2000000</v>
      </c>
      <c r="S15">
        <f t="shared" si="1"/>
        <v>1736.7155226126781</v>
      </c>
      <c r="U15">
        <f t="shared" si="13"/>
        <v>3.0469999999999998E-3</v>
      </c>
      <c r="V15">
        <f t="shared" si="14"/>
        <v>0.01</v>
      </c>
      <c r="W15">
        <f t="shared" si="15"/>
        <v>0.867720864333269</v>
      </c>
      <c r="X15">
        <f t="shared" si="16"/>
        <v>2.6439454736234703E-3</v>
      </c>
      <c r="Y15">
        <f t="shared" si="17"/>
        <v>8.6772086433326897E-3</v>
      </c>
      <c r="Z15">
        <f t="shared" si="18"/>
        <v>0.85639971021631289</v>
      </c>
      <c r="AB15">
        <f t="shared" si="19"/>
        <v>1578.6771044158741</v>
      </c>
      <c r="AC15">
        <f t="shared" si="2"/>
        <v>1487.3226702936699</v>
      </c>
      <c r="AE15">
        <f t="shared" si="3"/>
        <v>5455.9843691349879</v>
      </c>
      <c r="AF15">
        <f t="shared" si="4"/>
        <v>-272.79921845674937</v>
      </c>
      <c r="AG15">
        <f t="shared" si="4"/>
        <v>-10.70499637770391</v>
      </c>
      <c r="AH15">
        <f t="shared" si="5"/>
        <v>-5287.8909472469404</v>
      </c>
      <c r="AI15">
        <f t="shared" si="6"/>
        <v>-115.41079294640531</v>
      </c>
      <c r="AJ15">
        <f t="shared" si="7"/>
        <v>91.354434122204111</v>
      </c>
      <c r="AK15">
        <f t="shared" si="24"/>
        <v>473.33035785658791</v>
      </c>
      <c r="AL15">
        <f t="shared" si="8"/>
        <v>449.27399903238671</v>
      </c>
      <c r="AN15">
        <f t="shared" si="9"/>
        <v>2036.8991184248327</v>
      </c>
      <c r="AO15">
        <f t="shared" si="9"/>
        <v>-101.84495592124163</v>
      </c>
      <c r="AP15">
        <f t="shared" si="9"/>
        <v>-3.9965286205435313</v>
      </c>
      <c r="AQ15">
        <f t="shared" si="9"/>
        <v>-1974.1442936871181</v>
      </c>
      <c r="AR15">
        <f t="shared" si="9"/>
        <v>-43.086659804070216</v>
      </c>
      <c r="AS15">
        <f t="shared" si="9"/>
        <v>34.105626728036029</v>
      </c>
      <c r="AT15">
        <f t="shared" si="9"/>
        <v>176.7098516806511</v>
      </c>
      <c r="AU15">
        <f t="shared" si="9"/>
        <v>167.72881860461692</v>
      </c>
      <c r="AW15">
        <v>12</v>
      </c>
      <c r="AX15">
        <f>(R15*SUMPRODUCT(K16:$K$23, X16:$X$23)-$AZ$3*SUMPRODUCT(K15:$K$22, W16:$W$23))/Z15</f>
        <v>1736.7155226126781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10"/>
        <v>8.5572000000000009E-2</v>
      </c>
      <c r="I16" s="5">
        <f t="shared" si="11"/>
        <v>1.085572</v>
      </c>
      <c r="J16">
        <f t="shared" si="12"/>
        <v>0.92117335377109955</v>
      </c>
      <c r="K16">
        <f t="shared" si="20"/>
        <v>0.34390442957047562</v>
      </c>
      <c r="L16" s="2">
        <v>13</v>
      </c>
      <c r="M16" s="6">
        <v>3.104E-3</v>
      </c>
      <c r="O16">
        <f t="shared" si="21"/>
        <v>6370.8386446755021</v>
      </c>
      <c r="P16">
        <f t="shared" si="22"/>
        <v>318.54193223377513</v>
      </c>
      <c r="Q16" s="4">
        <f t="shared" si="23"/>
        <v>12.5</v>
      </c>
      <c r="R16">
        <f t="shared" si="0"/>
        <v>2000000</v>
      </c>
      <c r="S16">
        <f t="shared" si="1"/>
        <v>1621.7802658929427</v>
      </c>
      <c r="U16">
        <f t="shared" si="13"/>
        <v>3.104E-3</v>
      </c>
      <c r="V16">
        <f t="shared" si="14"/>
        <v>0.01</v>
      </c>
      <c r="W16">
        <f t="shared" si="15"/>
        <v>0.85639971021631289</v>
      </c>
      <c r="X16">
        <f t="shared" si="16"/>
        <v>2.6582647005114353E-3</v>
      </c>
      <c r="Y16">
        <f t="shared" si="17"/>
        <v>8.5639971021631289E-3</v>
      </c>
      <c r="Z16">
        <f t="shared" si="18"/>
        <v>0.84517744841363829</v>
      </c>
      <c r="AB16">
        <f t="shared" si="19"/>
        <v>1487.3226702936699</v>
      </c>
      <c r="AC16">
        <f t="shared" si="2"/>
        <v>1370.6921070149892</v>
      </c>
      <c r="AE16">
        <f t="shared" si="3"/>
        <v>5384.4891499618425</v>
      </c>
      <c r="AF16">
        <f t="shared" si="4"/>
        <v>-269.22445749809214</v>
      </c>
      <c r="AG16">
        <f t="shared" si="4"/>
        <v>-10.564718105170478</v>
      </c>
      <c r="AH16">
        <f t="shared" si="5"/>
        <v>-5316.5294010228708</v>
      </c>
      <c r="AI16">
        <f t="shared" si="6"/>
        <v>-211.82942666429153</v>
      </c>
      <c r="AJ16">
        <f t="shared" si="7"/>
        <v>116.63056327868071</v>
      </c>
      <c r="AK16">
        <f t="shared" si="24"/>
        <v>462.18111539301947</v>
      </c>
      <c r="AL16">
        <f t="shared" si="8"/>
        <v>366.98225200740865</v>
      </c>
      <c r="AN16">
        <f t="shared" si="9"/>
        <v>1851.7496696460425</v>
      </c>
      <c r="AO16">
        <f t="shared" si="9"/>
        <v>-92.587483482302133</v>
      </c>
      <c r="AP16">
        <f t="shared" si="9"/>
        <v>-3.6332533535315292</v>
      </c>
      <c r="AQ16">
        <f t="shared" si="9"/>
        <v>-1828.3780109534327</v>
      </c>
      <c r="AR16">
        <f t="shared" si="9"/>
        <v>-72.849078143224077</v>
      </c>
      <c r="AS16">
        <f t="shared" si="9"/>
        <v>40.109767334837954</v>
      </c>
      <c r="AT16">
        <f t="shared" si="9"/>
        <v>158.94613284748252</v>
      </c>
      <c r="AU16">
        <f t="shared" si="9"/>
        <v>126.20682203909641</v>
      </c>
      <c r="AW16">
        <v>13</v>
      </c>
      <c r="AX16">
        <f>(R16*SUMPRODUCT(K17:$K$23, X17:$X$23)-$AZ$3*SUMPRODUCT(K16:$K$22, W17:$W$23))/Z16</f>
        <v>1621.7802658929427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10"/>
        <v>8.5572000000000009E-2</v>
      </c>
      <c r="I17" s="5">
        <f t="shared" si="11"/>
        <v>1.085572</v>
      </c>
      <c r="J17">
        <f t="shared" si="12"/>
        <v>0.92117335377109955</v>
      </c>
      <c r="K17">
        <f t="shared" si="20"/>
        <v>0.31679559676417191</v>
      </c>
      <c r="L17" s="2">
        <v>14</v>
      </c>
      <c r="M17" s="6">
        <v>3.1700000000000001E-3</v>
      </c>
      <c r="O17">
        <f t="shared" si="21"/>
        <v>6370.8386446755021</v>
      </c>
      <c r="P17">
        <f t="shared" si="22"/>
        <v>318.54193223377513</v>
      </c>
      <c r="Q17" s="4">
        <f t="shared" si="23"/>
        <v>12.5</v>
      </c>
      <c r="R17">
        <f t="shared" si="0"/>
        <v>2000000</v>
      </c>
      <c r="S17">
        <f t="shared" si="1"/>
        <v>1473.9229162219674</v>
      </c>
      <c r="U17">
        <f t="shared" si="13"/>
        <v>3.1700000000000001E-3</v>
      </c>
      <c r="V17">
        <f t="shared" si="14"/>
        <v>0.01</v>
      </c>
      <c r="W17">
        <f t="shared" si="15"/>
        <v>0.84517744841363829</v>
      </c>
      <c r="X17">
        <f t="shared" si="16"/>
        <v>2.6792125114712332E-3</v>
      </c>
      <c r="Y17">
        <f t="shared" si="17"/>
        <v>8.4517744841363825E-3</v>
      </c>
      <c r="Z17">
        <f t="shared" si="18"/>
        <v>0.83404646141803074</v>
      </c>
      <c r="AB17">
        <f t="shared" si="19"/>
        <v>1370.6921070149892</v>
      </c>
      <c r="AC17">
        <f t="shared" si="2"/>
        <v>1229.3201926778765</v>
      </c>
      <c r="AE17">
        <f t="shared" si="3"/>
        <v>5313.5754278568456</v>
      </c>
      <c r="AF17">
        <f t="shared" si="4"/>
        <v>-265.67877139284229</v>
      </c>
      <c r="AG17">
        <f t="shared" si="4"/>
        <v>-10.425580767725384</v>
      </c>
      <c r="AH17">
        <f t="shared" si="5"/>
        <v>-5358.4250229424661</v>
      </c>
      <c r="AI17">
        <f t="shared" si="6"/>
        <v>-320.95394724618836</v>
      </c>
      <c r="AJ17">
        <f t="shared" si="7"/>
        <v>141.37191433711268</v>
      </c>
      <c r="AK17">
        <f t="shared" si="24"/>
        <v>449.30121344352949</v>
      </c>
      <c r="AL17">
        <f t="shared" si="8"/>
        <v>269.71918053445381</v>
      </c>
      <c r="AN17">
        <f t="shared" si="9"/>
        <v>1683.3172986193495</v>
      </c>
      <c r="AO17">
        <f t="shared" si="9"/>
        <v>-84.165864930967473</v>
      </c>
      <c r="AP17">
        <f t="shared" si="9"/>
        <v>-3.3027780809246363</v>
      </c>
      <c r="AQ17">
        <f t="shared" si="9"/>
        <v>-1697.5254528591302</v>
      </c>
      <c r="AR17">
        <f t="shared" si="9"/>
        <v>-101.6767972516728</v>
      </c>
      <c r="AS17">
        <f t="shared" si="9"/>
        <v>44.785999968119</v>
      </c>
      <c r="AT17">
        <f t="shared" si="9"/>
        <v>142.33664603970951</v>
      </c>
      <c r="AU17">
        <f t="shared" si="9"/>
        <v>85.445848756155712</v>
      </c>
      <c r="AW17">
        <v>14</v>
      </c>
      <c r="AX17">
        <f>(R17*SUMPRODUCT(K18:$K$23, X18:$X$23)-$AZ$3*SUMPRODUCT(K17:$K$22, W18:$W$23))/Z17</f>
        <v>1473.9229162219674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10"/>
        <v>8.5572000000000009E-2</v>
      </c>
      <c r="I18" s="5">
        <f t="shared" si="11"/>
        <v>1.085572</v>
      </c>
      <c r="J18">
        <f t="shared" si="12"/>
        <v>0.92117335377109955</v>
      </c>
      <c r="K18">
        <f t="shared" si="20"/>
        <v>0.29182366233116913</v>
      </c>
      <c r="L18" s="2">
        <v>15</v>
      </c>
      <c r="M18" s="6">
        <v>3.2390000000000001E-3</v>
      </c>
      <c r="O18">
        <f t="shared" si="21"/>
        <v>6370.8386446755021</v>
      </c>
      <c r="P18">
        <f t="shared" si="22"/>
        <v>318.54193223377513</v>
      </c>
      <c r="Q18" s="4">
        <f t="shared" si="23"/>
        <v>12.5</v>
      </c>
      <c r="R18">
        <f t="shared" si="0"/>
        <v>2000000</v>
      </c>
      <c r="S18">
        <f t="shared" si="1"/>
        <v>1296.7350593398664</v>
      </c>
      <c r="U18">
        <f t="shared" si="13"/>
        <v>3.2390000000000001E-3</v>
      </c>
      <c r="V18">
        <f t="shared" si="14"/>
        <v>0.01</v>
      </c>
      <c r="W18">
        <f t="shared" si="15"/>
        <v>0.83404646141803074</v>
      </c>
      <c r="X18">
        <f t="shared" si="16"/>
        <v>2.7014764885330018E-3</v>
      </c>
      <c r="Y18">
        <f t="shared" si="17"/>
        <v>8.3404646141803079E-3</v>
      </c>
      <c r="Z18">
        <f t="shared" si="18"/>
        <v>0.82300452031531746</v>
      </c>
      <c r="AB18">
        <f t="shared" si="19"/>
        <v>1229.3201926778765</v>
      </c>
      <c r="AC18">
        <f t="shared" si="2"/>
        <v>1067.2188154880614</v>
      </c>
      <c r="AE18">
        <f t="shared" si="3"/>
        <v>5243.2290027674489</v>
      </c>
      <c r="AF18">
        <f t="shared" si="4"/>
        <v>-262.16145013837246</v>
      </c>
      <c r="AG18">
        <f t="shared" si="4"/>
        <v>-10.287556503941468</v>
      </c>
      <c r="AH18">
        <f t="shared" si="5"/>
        <v>-5402.9529770660038</v>
      </c>
      <c r="AI18">
        <f t="shared" si="6"/>
        <v>-432.17298094086891</v>
      </c>
      <c r="AJ18">
        <f t="shared" si="7"/>
        <v>162.10137718981514</v>
      </c>
      <c r="AK18">
        <f t="shared" si="24"/>
        <v>434.72714217148672</v>
      </c>
      <c r="AL18">
        <f t="shared" si="8"/>
        <v>164.65553842043295</v>
      </c>
      <c r="AN18">
        <f t="shared" si="9"/>
        <v>1530.0982900286008</v>
      </c>
      <c r="AO18">
        <f t="shared" si="9"/>
        <v>-76.504914501430036</v>
      </c>
      <c r="AP18">
        <f t="shared" si="9"/>
        <v>-3.002152415419038</v>
      </c>
      <c r="AQ18">
        <f t="shared" si="9"/>
        <v>-1576.7095251704945</v>
      </c>
      <c r="AR18">
        <f t="shared" si="9"/>
        <v>-126.11830205874293</v>
      </c>
      <c r="AS18">
        <f t="shared" si="9"/>
        <v>47.305017560458097</v>
      </c>
      <c r="AT18">
        <f t="shared" si="9"/>
        <v>126.8636667432461</v>
      </c>
      <c r="AU18">
        <f t="shared" si="9"/>
        <v>48.05038224496127</v>
      </c>
      <c r="AW18">
        <v>15</v>
      </c>
      <c r="AX18">
        <f>(R18*SUMPRODUCT(K19:$K$23, X19:$X$23)-$AZ$3*SUMPRODUCT(K18:$K$22, W19:$W$23))/Z18</f>
        <v>1296.7350593398664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10"/>
        <v>8.5572000000000009E-2</v>
      </c>
      <c r="I19" s="5">
        <f t="shared" si="11"/>
        <v>1.085572</v>
      </c>
      <c r="J19">
        <f t="shared" si="12"/>
        <v>0.92117335377109955</v>
      </c>
      <c r="K19">
        <f t="shared" si="20"/>
        <v>0.26882018173936795</v>
      </c>
      <c r="L19" s="2">
        <v>16</v>
      </c>
      <c r="M19" s="6">
        <v>3.3149999999999998E-3</v>
      </c>
      <c r="O19">
        <f t="shared" si="21"/>
        <v>6370.8386446755021</v>
      </c>
      <c r="P19">
        <f t="shared" si="22"/>
        <v>318.54193223377513</v>
      </c>
      <c r="Q19" s="4">
        <f t="shared" si="23"/>
        <v>12.5</v>
      </c>
      <c r="R19">
        <f t="shared" si="0"/>
        <v>2000000</v>
      </c>
      <c r="S19">
        <f t="shared" si="1"/>
        <v>1091.3710438562123</v>
      </c>
      <c r="U19">
        <f t="shared" si="13"/>
        <v>3.3149999999999998E-3</v>
      </c>
      <c r="V19">
        <f t="shared" si="14"/>
        <v>0.01</v>
      </c>
      <c r="W19">
        <f t="shared" si="15"/>
        <v>0.82300452031531746</v>
      </c>
      <c r="X19">
        <f t="shared" si="16"/>
        <v>2.7282599848452772E-3</v>
      </c>
      <c r="Y19">
        <f t="shared" si="17"/>
        <v>8.2300452031531749E-3</v>
      </c>
      <c r="Z19">
        <f t="shared" si="18"/>
        <v>0.812046215127319</v>
      </c>
      <c r="AB19">
        <f t="shared" si="19"/>
        <v>1067.2188154880614</v>
      </c>
      <c r="AC19">
        <f t="shared" si="2"/>
        <v>886.24372546298844</v>
      </c>
      <c r="AE19">
        <f t="shared" si="3"/>
        <v>5173.4154085956006</v>
      </c>
      <c r="AF19">
        <f t="shared" si="4"/>
        <v>-258.67077042978002</v>
      </c>
      <c r="AG19">
        <f t="shared" si="4"/>
        <v>-10.150577689091488</v>
      </c>
      <c r="AH19">
        <f t="shared" si="5"/>
        <v>-5456.5199696905547</v>
      </c>
      <c r="AI19">
        <f t="shared" si="6"/>
        <v>-551.92590921382543</v>
      </c>
      <c r="AJ19">
        <f t="shared" si="7"/>
        <v>180.97509002507297</v>
      </c>
      <c r="AK19">
        <f t="shared" si="24"/>
        <v>418.73744175577178</v>
      </c>
      <c r="AL19">
        <f t="shared" si="8"/>
        <v>47.786622567019322</v>
      </c>
      <c r="AN19">
        <f t="shared" si="9"/>
        <v>1390.7184703519158</v>
      </c>
      <c r="AO19">
        <f t="shared" si="9"/>
        <v>-69.535923517595791</v>
      </c>
      <c r="AP19">
        <f t="shared" si="9"/>
        <v>-2.7286801391411473</v>
      </c>
      <c r="AQ19">
        <f t="shared" si="9"/>
        <v>-1466.8226899167055</v>
      </c>
      <c r="AR19">
        <f t="shared" si="9"/>
        <v>-148.36882322152644</v>
      </c>
      <c r="AS19">
        <f t="shared" si="9"/>
        <v>48.649756590838592</v>
      </c>
      <c r="AT19">
        <f t="shared" si="9"/>
        <v>112.56507519386457</v>
      </c>
      <c r="AU19">
        <f t="shared" si="9"/>
        <v>12.846008563176715</v>
      </c>
      <c r="AW19">
        <v>16</v>
      </c>
      <c r="AX19">
        <f>(R19*SUMPRODUCT(K20:$K$23, X20:$X$23)-$AZ$3*SUMPRODUCT(K19:$K$22, W20:$W$23))/Z19</f>
        <v>1091.3710438562123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10"/>
        <v>8.5572000000000009E-2</v>
      </c>
      <c r="I20" s="5">
        <f t="shared" si="11"/>
        <v>1.085572</v>
      </c>
      <c r="J20">
        <f t="shared" si="12"/>
        <v>0.92117335377109955</v>
      </c>
      <c r="K20">
        <f t="shared" si="20"/>
        <v>0.24762998837421007</v>
      </c>
      <c r="L20" s="2">
        <v>17</v>
      </c>
      <c r="M20" s="6">
        <v>3.3969999999999998E-3</v>
      </c>
      <c r="O20">
        <f t="shared" si="21"/>
        <v>6370.8386446755021</v>
      </c>
      <c r="P20">
        <f t="shared" si="22"/>
        <v>318.54193223377513</v>
      </c>
      <c r="Q20" s="4">
        <f t="shared" si="23"/>
        <v>12.5</v>
      </c>
      <c r="R20">
        <f t="shared" si="0"/>
        <v>2000000</v>
      </c>
      <c r="S20">
        <f t="shared" si="1"/>
        <v>859.71534563424711</v>
      </c>
      <c r="U20">
        <f t="shared" si="13"/>
        <v>3.3969999999999998E-3</v>
      </c>
      <c r="V20">
        <f t="shared" si="14"/>
        <v>0.01</v>
      </c>
      <c r="W20">
        <f t="shared" si="15"/>
        <v>0.812046215127319</v>
      </c>
      <c r="X20">
        <f t="shared" si="16"/>
        <v>2.7585209927875024E-3</v>
      </c>
      <c r="Y20">
        <f t="shared" si="17"/>
        <v>8.1204621512731903E-3</v>
      </c>
      <c r="Z20">
        <f t="shared" si="18"/>
        <v>0.80116723198325834</v>
      </c>
      <c r="AB20">
        <f t="shared" si="19"/>
        <v>886.24372546298844</v>
      </c>
      <c r="AC20">
        <f t="shared" si="2"/>
        <v>688.77576375531999</v>
      </c>
      <c r="AE20">
        <f t="shared" si="3"/>
        <v>5104.1071623666448</v>
      </c>
      <c r="AF20">
        <f t="shared" si="4"/>
        <v>-255.20535811833227</v>
      </c>
      <c r="AG20">
        <f t="shared" si="4"/>
        <v>-10.014590399790729</v>
      </c>
      <c r="AH20">
        <f t="shared" si="5"/>
        <v>-5517.0419855750051</v>
      </c>
      <c r="AI20">
        <f t="shared" si="6"/>
        <v>-678.15477172648389</v>
      </c>
      <c r="AJ20">
        <f t="shared" si="7"/>
        <v>197.46796170766845</v>
      </c>
      <c r="AK20">
        <f t="shared" si="24"/>
        <v>401.46018707979107</v>
      </c>
      <c r="AL20">
        <f t="shared" si="8"/>
        <v>-79.226622939024367</v>
      </c>
      <c r="AN20">
        <f t="shared" si="9"/>
        <v>1263.9299972775746</v>
      </c>
      <c r="AO20">
        <f t="shared" si="9"/>
        <v>-63.196499863878742</v>
      </c>
      <c r="AP20">
        <f t="shared" si="9"/>
        <v>-2.4799129042726538</v>
      </c>
      <c r="AQ20">
        <f t="shared" si="9"/>
        <v>-1366.1850427479674</v>
      </c>
      <c r="AR20">
        <f t="shared" si="9"/>
        <v>-167.93145823854428</v>
      </c>
      <c r="AS20">
        <f t="shared" si="9"/>
        <v>48.898989061948896</v>
      </c>
      <c r="AT20">
        <f t="shared" si="9"/>
        <v>99.41358145927687</v>
      </c>
      <c r="AU20">
        <f t="shared" si="9"/>
        <v>-19.618887717318529</v>
      </c>
      <c r="AW20">
        <v>17</v>
      </c>
      <c r="AX20">
        <f>(R20*SUMPRODUCT(K21:$K$23, X21:$X$23)-$AZ$3*SUMPRODUCT(K20:$K$22, W21:$W$23))/Z20</f>
        <v>859.71534563424711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10"/>
        <v>8.5572000000000009E-2</v>
      </c>
      <c r="I21" s="5">
        <f t="shared" si="11"/>
        <v>1.085572</v>
      </c>
      <c r="J21">
        <f t="shared" si="12"/>
        <v>0.92117335377109955</v>
      </c>
      <c r="K21">
        <f t="shared" si="20"/>
        <v>0.22811014688496947</v>
      </c>
      <c r="L21" s="2">
        <v>18</v>
      </c>
      <c r="M21" s="6">
        <v>3.4910000000000002E-3</v>
      </c>
      <c r="O21">
        <f t="shared" si="21"/>
        <v>6370.8386446755021</v>
      </c>
      <c r="P21">
        <f t="shared" si="22"/>
        <v>318.54193223377513</v>
      </c>
      <c r="Q21" s="4">
        <f t="shared" si="23"/>
        <v>12.5</v>
      </c>
      <c r="R21">
        <f t="shared" si="0"/>
        <v>2000000</v>
      </c>
      <c r="S21">
        <f t="shared" si="1"/>
        <v>600.9330572502929</v>
      </c>
      <c r="U21">
        <f t="shared" si="13"/>
        <v>3.4910000000000002E-3</v>
      </c>
      <c r="V21">
        <f t="shared" si="14"/>
        <v>0.01</v>
      </c>
      <c r="W21">
        <f t="shared" si="15"/>
        <v>0.80116723198325834</v>
      </c>
      <c r="X21">
        <f t="shared" si="16"/>
        <v>2.7968748068535549E-3</v>
      </c>
      <c r="Y21">
        <f t="shared" si="17"/>
        <v>8.0116723198325832E-3</v>
      </c>
      <c r="Z21">
        <f t="shared" si="18"/>
        <v>0.79035868485657224</v>
      </c>
      <c r="AB21">
        <f t="shared" si="19"/>
        <v>688.77576375531999</v>
      </c>
      <c r="AC21">
        <f t="shared" si="2"/>
        <v>474.95266081518071</v>
      </c>
      <c r="AE21">
        <f t="shared" si="3"/>
        <v>5035.2476526391565</v>
      </c>
      <c r="AF21">
        <f t="shared" si="4"/>
        <v>-251.76238263195788</v>
      </c>
      <c r="AG21">
        <f t="shared" si="4"/>
        <v>-9.8794835607071523</v>
      </c>
      <c r="AH21">
        <f t="shared" si="5"/>
        <v>-5593.7496137071093</v>
      </c>
      <c r="AI21">
        <f t="shared" si="6"/>
        <v>-820.1438272606174</v>
      </c>
      <c r="AJ21">
        <f t="shared" si="7"/>
        <v>213.82310294013928</v>
      </c>
      <c r="AK21">
        <f t="shared" si="24"/>
        <v>383.05827236337637</v>
      </c>
      <c r="AL21">
        <f t="shared" si="8"/>
        <v>-223.26245195710175</v>
      </c>
      <c r="AN21">
        <f t="shared" si="9"/>
        <v>1148.5910816457158</v>
      </c>
      <c r="AO21">
        <f t="shared" si="9"/>
        <v>-57.429554082285797</v>
      </c>
      <c r="AP21">
        <f t="shared" si="9"/>
        <v>-2.2536104461805495</v>
      </c>
      <c r="AQ21">
        <f t="shared" si="9"/>
        <v>-1275.9910460204699</v>
      </c>
      <c r="AR21">
        <f t="shared" si="9"/>
        <v>-187.08312890322046</v>
      </c>
      <c r="AS21">
        <f t="shared" si="9"/>
        <v>48.775219419075121</v>
      </c>
      <c r="AT21">
        <f t="shared" si="9"/>
        <v>87.379478774312432</v>
      </c>
      <c r="AU21">
        <f t="shared" si="9"/>
        <v>-50.928430709832917</v>
      </c>
      <c r="AW21">
        <v>18</v>
      </c>
      <c r="AX21">
        <f>(R21*SUMPRODUCT(K22:$K$23, X22:$X$23)-$AZ$3*SUMPRODUCT(K21:$K$22, W22:$W$23))/Z21</f>
        <v>600.9330572502929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10"/>
        <v>8.5572000000000009E-2</v>
      </c>
      <c r="I22" s="5">
        <f t="shared" si="11"/>
        <v>1.085572</v>
      </c>
      <c r="J22">
        <f t="shared" si="12"/>
        <v>0.92117335377109955</v>
      </c>
      <c r="K22">
        <f t="shared" si="20"/>
        <v>0.21012898903524546</v>
      </c>
      <c r="L22" s="2">
        <v>19</v>
      </c>
      <c r="M22" s="6">
        <v>3.5990000000000002E-3</v>
      </c>
      <c r="O22">
        <f t="shared" si="21"/>
        <v>6370.8386446755021</v>
      </c>
      <c r="P22">
        <f t="shared" si="22"/>
        <v>318.54193223377513</v>
      </c>
      <c r="Q22" s="4">
        <f t="shared" si="23"/>
        <v>12.5</v>
      </c>
      <c r="R22">
        <f t="shared" si="0"/>
        <v>2000000</v>
      </c>
      <c r="S22">
        <f t="shared" si="1"/>
        <v>313.96330872198183</v>
      </c>
      <c r="U22">
        <f t="shared" si="13"/>
        <v>3.5990000000000002E-3</v>
      </c>
      <c r="V22">
        <f t="shared" si="14"/>
        <v>0.01</v>
      </c>
      <c r="W22">
        <f t="shared" si="15"/>
        <v>0.79035868485657224</v>
      </c>
      <c r="X22">
        <f t="shared" si="16"/>
        <v>2.8445009067988038E-3</v>
      </c>
      <c r="Y22">
        <f t="shared" si="17"/>
        <v>7.9035868485657218E-3</v>
      </c>
      <c r="Z22">
        <f t="shared" si="18"/>
        <v>0.77961059710120773</v>
      </c>
      <c r="AB22">
        <f t="shared" si="19"/>
        <v>474.95266081518071</v>
      </c>
      <c r="AC22">
        <f t="shared" si="2"/>
        <v>244.76912258061509</v>
      </c>
      <c r="AE22">
        <f t="shared" si="3"/>
        <v>4966.7733198109172</v>
      </c>
      <c r="AF22">
        <f t="shared" si="4"/>
        <v>-248.33866599054588</v>
      </c>
      <c r="AG22">
        <f t="shared" si="4"/>
        <v>-9.7451324637650973</v>
      </c>
      <c r="AH22">
        <f t="shared" si="5"/>
        <v>-5689.0018135976079</v>
      </c>
      <c r="AI22">
        <f t="shared" si="6"/>
        <v>-980.31229224100116</v>
      </c>
      <c r="AJ22">
        <f t="shared" si="7"/>
        <v>230.18353823456562</v>
      </c>
      <c r="AK22">
        <f t="shared" si="24"/>
        <v>363.53711202448875</v>
      </c>
      <c r="AL22">
        <f t="shared" si="8"/>
        <v>-386.59164198194679</v>
      </c>
      <c r="AN22">
        <f t="shared" si="9"/>
        <v>1043.663056459098</v>
      </c>
      <c r="AO22">
        <f t="shared" si="9"/>
        <v>-52.183152822954902</v>
      </c>
      <c r="AP22">
        <f t="shared" si="9"/>
        <v>-2.0477348326255109</v>
      </c>
      <c r="AQ22">
        <f t="shared" si="9"/>
        <v>-1195.4241997109432</v>
      </c>
      <c r="AR22">
        <f t="shared" si="9"/>
        <v>-205.99203090742569</v>
      </c>
      <c r="AS22">
        <f t="shared" si="9"/>
        <v>48.368234181785041</v>
      </c>
      <c r="AT22">
        <f t="shared" si="9"/>
        <v>76.389685826498592</v>
      </c>
      <c r="AU22">
        <f t="shared" si="9"/>
        <v>-81.234110899142038</v>
      </c>
      <c r="AW22">
        <v>19</v>
      </c>
      <c r="AX22">
        <f>(R22*SUMPRODUCT(K23:$K$23, X23:$X$23)-$AZ$3*SUMPRODUCT(K22:$K$22, W23:$W$23))/Z22</f>
        <v>313.96330872198183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10"/>
        <v>8.5572000000000009E-2</v>
      </c>
      <c r="I23" s="5">
        <f t="shared" si="11"/>
        <v>1.085572</v>
      </c>
      <c r="J23">
        <f t="shared" si="12"/>
        <v>0.92117335377109955</v>
      </c>
      <c r="K23">
        <f t="shared" si="20"/>
        <v>0.19356522555412767</v>
      </c>
      <c r="L23" s="2">
        <v>20</v>
      </c>
      <c r="M23" s="6">
        <v>3.7169999999999998E-3</v>
      </c>
      <c r="O23">
        <f t="shared" si="21"/>
        <v>6370.8386446755021</v>
      </c>
      <c r="P23">
        <f t="shared" si="22"/>
        <v>318.54193223377513</v>
      </c>
      <c r="Q23" s="4">
        <f t="shared" si="23"/>
        <v>12.5</v>
      </c>
      <c r="R23">
        <f t="shared" si="0"/>
        <v>2000000</v>
      </c>
      <c r="S23">
        <f t="shared" si="1"/>
        <v>318.32983912526311</v>
      </c>
      <c r="U23">
        <f t="shared" si="13"/>
        <v>3.7169999999999998E-3</v>
      </c>
      <c r="V23">
        <f t="shared" si="14"/>
        <v>0.01</v>
      </c>
      <c r="W23">
        <f t="shared" si="15"/>
        <v>0.77961059710120773</v>
      </c>
      <c r="X23">
        <f t="shared" si="16"/>
        <v>2.8978125894251888E-3</v>
      </c>
      <c r="Y23">
        <f t="shared" si="17"/>
        <v>7.7961059710120774E-3</v>
      </c>
      <c r="Z23">
        <f t="shared" si="18"/>
        <v>0.76891667854077039</v>
      </c>
      <c r="AB23">
        <f t="shared" si="19"/>
        <v>244.76912258061509</v>
      </c>
      <c r="AC23">
        <f t="shared" si="2"/>
        <v>244.76912258061509</v>
      </c>
      <c r="AE23">
        <f t="shared" si="3"/>
        <v>4898.6440901830701</v>
      </c>
      <c r="AF23">
        <f t="shared" si="4"/>
        <v>-244.93220450915354</v>
      </c>
      <c r="AG23">
        <f t="shared" si="4"/>
        <v>-9.6114584817596302</v>
      </c>
      <c r="AH23">
        <f t="shared" si="5"/>
        <v>-5795.6251788503778</v>
      </c>
      <c r="AI23">
        <f t="shared" si="6"/>
        <v>-1151.5247516582212</v>
      </c>
      <c r="AJ23">
        <f t="shared" si="7"/>
        <v>0</v>
      </c>
      <c r="AK23">
        <f t="shared" si="24"/>
        <v>342.8936705778172</v>
      </c>
      <c r="AL23">
        <f t="shared" si="8"/>
        <v>-808.6310810804041</v>
      </c>
      <c r="AN23">
        <f t="shared" si="9"/>
        <v>948.2071482256805</v>
      </c>
      <c r="AO23">
        <f t="shared" si="9"/>
        <v>-47.410357411284032</v>
      </c>
      <c r="AP23">
        <f t="shared" si="9"/>
        <v>-1.8604441289259364</v>
      </c>
      <c r="AQ23">
        <f t="shared" si="9"/>
        <v>-1121.8314949713549</v>
      </c>
      <c r="AR23">
        <f t="shared" si="9"/>
        <v>-222.89514828588443</v>
      </c>
      <c r="AS23">
        <f t="shared" si="9"/>
        <v>0</v>
      </c>
      <c r="AT23">
        <f t="shared" si="9"/>
        <v>66.372290686477939</v>
      </c>
      <c r="AU23">
        <f t="shared" si="9"/>
        <v>-156.52285759940651</v>
      </c>
      <c r="AW23">
        <v>20</v>
      </c>
      <c r="AX23">
        <f>(R23*SUMPRODUCT(K$23:$K24, X$23:$X24)-$AZ$3*SUMPRODUCT(K$22:$K23, W$23:$W24))/Z23</f>
        <v>318.32983912526311</v>
      </c>
    </row>
    <row r="25" spans="5:50" x14ac:dyDescent="0.25">
      <c r="AN25" s="8">
        <f t="shared" ref="AN25:AU25" si="25">SUM(AN3:AN23)</f>
        <v>54930.317589691986</v>
      </c>
      <c r="AO25" s="8">
        <f t="shared" si="25"/>
        <v>-7524.6448629912265</v>
      </c>
      <c r="AP25" s="8">
        <f t="shared" si="25"/>
        <v>-195.27685767399043</v>
      </c>
      <c r="AQ25" s="8">
        <f t="shared" si="25"/>
        <v>-50234.221949143161</v>
      </c>
      <c r="AR25" s="8">
        <f t="shared" si="25"/>
        <v>-3023.826080116396</v>
      </c>
      <c r="AS25" s="8">
        <f t="shared" si="25"/>
        <v>-915.63058949561776</v>
      </c>
      <c r="AT25" s="8">
        <f t="shared" si="25"/>
        <v>3939.4566696120141</v>
      </c>
      <c r="AU25" s="9">
        <f t="shared" si="25"/>
        <v>6.8212102632969618E-13</v>
      </c>
    </row>
    <row r="29" spans="5:50" x14ac:dyDescent="0.25">
      <c r="AF29" s="10"/>
      <c r="AG29" s="10"/>
      <c r="AH29" s="10"/>
      <c r="AI29" s="10"/>
      <c r="AJ29" s="10"/>
      <c r="AK29" s="10"/>
      <c r="AL29" s="10"/>
      <c r="AM29" s="10"/>
    </row>
  </sheetData>
  <conditionalFormatting sqref="AN25:AU25">
    <cfRule type="cellIs" dxfId="74" priority="1" operator="lessThan">
      <formula>0</formula>
    </cfRule>
  </conditionalFormatting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78F547-7472-4548-B83A-5FE2354AB84E}">
  <dimension ref="A1:AZ29"/>
  <sheetViews>
    <sheetView workbookViewId="0">
      <selection activeCell="J53" sqref="J53"/>
    </sheetView>
  </sheetViews>
  <sheetFormatPr defaultRowHeight="15" x14ac:dyDescent="0.25"/>
  <cols>
    <col min="3" max="3" width="9.28515625" bestFit="1" customWidth="1"/>
    <col min="6" max="9" width="9.140625" bestFit="1" customWidth="1"/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51" width="9.140625" bestFit="1" customWidth="1"/>
  </cols>
  <sheetData>
    <row r="1" spans="1:52" x14ac:dyDescent="0.25">
      <c r="A1" t="s">
        <v>43</v>
      </c>
      <c r="Q1" s="1" t="s">
        <v>1</v>
      </c>
      <c r="W1" s="1" t="s">
        <v>2</v>
      </c>
      <c r="AC1" s="1" t="s">
        <v>3</v>
      </c>
      <c r="AQ1" s="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42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11">
        <v>7782.6247637167326</v>
      </c>
      <c r="K3">
        <v>1</v>
      </c>
      <c r="L3" s="2">
        <v>0</v>
      </c>
      <c r="O3">
        <f>$C$3</f>
        <v>7782.6247637167326</v>
      </c>
      <c r="P3">
        <f>O3*B5</f>
        <v>6226.0998109733864</v>
      </c>
      <c r="Q3" s="4">
        <f>B8</f>
        <v>100</v>
      </c>
      <c r="R3">
        <f t="shared" ref="R3:R23" si="0">$C$6</f>
        <v>2000000</v>
      </c>
      <c r="S3">
        <f t="shared" ref="S3:S23" si="1">AX3</f>
        <v>-7.2759576141834259E-12</v>
      </c>
      <c r="W3">
        <v>1</v>
      </c>
      <c r="Z3">
        <v>1</v>
      </c>
      <c r="AC3">
        <f t="shared" ref="AC3:AC23" si="2">S3*Z3</f>
        <v>-7.2759576141834259E-12</v>
      </c>
      <c r="AE3">
        <f t="shared" ref="AE3:AE23" si="3">$Z3*O3</f>
        <v>7782.6247637167326</v>
      </c>
      <c r="AF3">
        <f t="shared" ref="AF3:AG23" si="4">-$Z3*P3</f>
        <v>-6226.0998109733864</v>
      </c>
      <c r="AG3">
        <f t="shared" si="4"/>
        <v>-100</v>
      </c>
      <c r="AH3">
        <f t="shared" ref="AH3:AH23" si="5">-X3*R3</f>
        <v>0</v>
      </c>
      <c r="AI3">
        <f t="shared" ref="AI3:AI23" si="6">SUM(AE3:AH3)</f>
        <v>1456.5249527433461</v>
      </c>
      <c r="AJ3">
        <f t="shared" ref="AJ3:AJ23" si="7">AB3-AC3</f>
        <v>7.2759576141834259E-12</v>
      </c>
      <c r="AL3">
        <f t="shared" ref="AL3:AL23" si="8">SUM(AI3:AK3)</f>
        <v>1456.5249527433534</v>
      </c>
      <c r="AN3">
        <f t="shared" ref="AN3:AU23" si="9">AE3*$K3</f>
        <v>7782.6247637167326</v>
      </c>
      <c r="AO3">
        <f t="shared" si="9"/>
        <v>-6226.0998109733864</v>
      </c>
      <c r="AP3">
        <f t="shared" si="9"/>
        <v>-100</v>
      </c>
      <c r="AQ3">
        <f t="shared" si="9"/>
        <v>0</v>
      </c>
      <c r="AR3">
        <f t="shared" si="9"/>
        <v>1456.5249527433461</v>
      </c>
      <c r="AS3">
        <f t="shared" si="9"/>
        <v>7.2759576141834259E-12</v>
      </c>
      <c r="AT3">
        <f t="shared" si="9"/>
        <v>0</v>
      </c>
      <c r="AU3">
        <f t="shared" si="9"/>
        <v>1456.5249527433534</v>
      </c>
      <c r="AW3">
        <v>0</v>
      </c>
      <c r="AX3">
        <f>(R3*SUMPRODUCT(K4:$K$23, X4:$X$23)-$AZ$3*SUMPRODUCT(K3:$K$22, W4:$W$23))/Z3</f>
        <v>-7.2759576141834259E-12</v>
      </c>
      <c r="AZ3">
        <f>$C$6*SUMPRODUCT(K4:$K$23, X4:$X$23)/SUMPRODUCT(K3:K22, W4:W23)</f>
        <v>6644.6423455168378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5">
        <f>EconomicRates!C44</f>
        <v>3.5571999999999999E-2</v>
      </c>
      <c r="G4" s="5">
        <f>EconomicRates!D44</f>
        <v>7.0000000000000007E-2</v>
      </c>
      <c r="H4" s="5">
        <f t="shared" ref="H4:H23" si="10">F4+$C$9</f>
        <v>8.5572000000000009E-2</v>
      </c>
      <c r="I4" s="5">
        <f t="shared" ref="I4:I23" si="11">1+H4</f>
        <v>1.085572</v>
      </c>
      <c r="J4">
        <f t="shared" ref="J4:J23" si="12">1/I4</f>
        <v>0.92117335377109955</v>
      </c>
      <c r="K4">
        <f>J4</f>
        <v>0.92117335377109955</v>
      </c>
      <c r="L4" s="2">
        <v>1</v>
      </c>
      <c r="M4" s="6">
        <f t="array" ref="M4:M23">Mortalities!B21:B40</f>
        <v>2.9979999999999998E-3</v>
      </c>
      <c r="R4">
        <f t="shared" si="0"/>
        <v>2000000</v>
      </c>
      <c r="S4">
        <f t="shared" si="1"/>
        <v>1136.0533375872924</v>
      </c>
      <c r="U4">
        <f t="shared" ref="U4:U23" si="13">M4</f>
        <v>2.9979999999999998E-3</v>
      </c>
      <c r="V4">
        <f t="shared" ref="V4:V23" si="14">$C$10</f>
        <v>0.01</v>
      </c>
      <c r="W4">
        <f t="shared" ref="W4:W23" si="15">Z3</f>
        <v>1</v>
      </c>
      <c r="X4">
        <f t="shared" ref="X4:X23" si="16">U4*W4</f>
        <v>2.9979999999999998E-3</v>
      </c>
      <c r="Y4">
        <f t="shared" ref="Y4:Y23" si="17">V4*W4</f>
        <v>0.01</v>
      </c>
      <c r="Z4">
        <f t="shared" ref="Z4:Z23" si="18">MAX(0, W4-X4-Y4)</f>
        <v>0.98700200000000005</v>
      </c>
      <c r="AB4">
        <f t="shared" ref="AB4:AB23" si="19">AC3</f>
        <v>-7.2759576141834259E-12</v>
      </c>
      <c r="AC4">
        <f t="shared" si="2"/>
        <v>1121.2869163053329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-5996</v>
      </c>
      <c r="AI4">
        <f t="shared" si="6"/>
        <v>-5996</v>
      </c>
      <c r="AJ4">
        <f t="shared" si="7"/>
        <v>-1121.2869163053401</v>
      </c>
      <c r="AK4">
        <f>H4*SUM(AB4, AE4:AF4)</f>
        <v>-6.2261824496090419E-13</v>
      </c>
      <c r="AL4">
        <f t="shared" si="8"/>
        <v>-7117.286916305341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-5523.3554292115132</v>
      </c>
      <c r="AR4">
        <f t="shared" si="9"/>
        <v>-5523.3554292115132</v>
      </c>
      <c r="AS4">
        <f t="shared" si="9"/>
        <v>-1032.8996292326444</v>
      </c>
      <c r="AT4">
        <f t="shared" si="9"/>
        <v>-5.735393368297121E-13</v>
      </c>
      <c r="AU4">
        <f t="shared" si="9"/>
        <v>-6556.2550584441578</v>
      </c>
      <c r="AW4">
        <v>1</v>
      </c>
      <c r="AX4">
        <f>(R4*SUMPRODUCT(K5:$K$23, X5:$X$23)-$AZ$3*SUMPRODUCT(K4:$K$22, W5:$W$23))/Z4</f>
        <v>1136.0533375872924</v>
      </c>
    </row>
    <row r="5" spans="1:52" x14ac:dyDescent="0.25">
      <c r="B5" s="2">
        <f>'T.26.04.A'!B5</f>
        <v>0.8</v>
      </c>
      <c r="C5" s="2">
        <f>'T.26.04.A'!C5</f>
        <v>0.05</v>
      </c>
      <c r="E5">
        <v>2005</v>
      </c>
      <c r="F5" s="5">
        <f>EconomicRates!C45</f>
        <v>3.5571999999999999E-2</v>
      </c>
      <c r="G5" s="5">
        <f>EconomicRates!D45</f>
        <v>7.0000000000000007E-2</v>
      </c>
      <c r="H5" s="5">
        <f t="shared" si="10"/>
        <v>8.5572000000000009E-2</v>
      </c>
      <c r="I5" s="5">
        <f t="shared" si="11"/>
        <v>1.085572</v>
      </c>
      <c r="J5">
        <f t="shared" si="12"/>
        <v>0.92117335377109955</v>
      </c>
      <c r="K5">
        <f t="shared" ref="K5:K23" si="20">K4*J5</f>
        <v>0.84856034769789535</v>
      </c>
      <c r="L5" s="2">
        <v>2</v>
      </c>
      <c r="M5" s="6">
        <v>3.0469999999999998E-3</v>
      </c>
      <c r="O5">
        <f t="shared" ref="O5:O23" si="21">$C$3</f>
        <v>7782.6247637167326</v>
      </c>
      <c r="P5">
        <f t="shared" ref="P5:P23" si="22">O5*$C$5</f>
        <v>389.13123818583665</v>
      </c>
      <c r="Q5" s="4">
        <f t="shared" ref="Q5:Q23" si="23">$C$8</f>
        <v>12.5</v>
      </c>
      <c r="R5">
        <f t="shared" si="0"/>
        <v>2000000</v>
      </c>
      <c r="S5">
        <f t="shared" si="1"/>
        <v>2113.3671540038131</v>
      </c>
      <c r="U5">
        <f t="shared" si="13"/>
        <v>3.0469999999999998E-3</v>
      </c>
      <c r="V5">
        <f t="shared" si="14"/>
        <v>0.01</v>
      </c>
      <c r="W5">
        <f t="shared" si="15"/>
        <v>0.98700200000000005</v>
      </c>
      <c r="X5">
        <f t="shared" si="16"/>
        <v>3.007395094E-3</v>
      </c>
      <c r="Y5">
        <f t="shared" si="17"/>
        <v>9.8700200000000002E-3</v>
      </c>
      <c r="Z5">
        <f t="shared" si="18"/>
        <v>0.97412458490599996</v>
      </c>
      <c r="AB5">
        <f t="shared" si="19"/>
        <v>1121.2869163053329</v>
      </c>
      <c r="AC5">
        <f t="shared" si="2"/>
        <v>2058.6829016479387</v>
      </c>
      <c r="AE5">
        <f t="shared" si="3"/>
        <v>7581.2461174347181</v>
      </c>
      <c r="AF5">
        <f t="shared" si="4"/>
        <v>-379.06230587173593</v>
      </c>
      <c r="AG5">
        <f t="shared" si="4"/>
        <v>-12.176557311325</v>
      </c>
      <c r="AH5">
        <f t="shared" si="5"/>
        <v>-6014.7901879999999</v>
      </c>
      <c r="AI5">
        <f t="shared" si="6"/>
        <v>1175.2170662516573</v>
      </c>
      <c r="AJ5">
        <f t="shared" si="7"/>
        <v>-937.39598534260585</v>
      </c>
      <c r="AK5">
        <f>H5*SUM(AB5, AE5:AF5)</f>
        <v>712.2560371251476</v>
      </c>
      <c r="AL5">
        <f t="shared" si="8"/>
        <v>950.07711803419909</v>
      </c>
      <c r="AN5">
        <f t="shared" si="9"/>
        <v>6433.1448413937233</v>
      </c>
      <c r="AO5">
        <f t="shared" si="9"/>
        <v>-321.65724206968622</v>
      </c>
      <c r="AP5">
        <f t="shared" si="9"/>
        <v>-10.332543705861292</v>
      </c>
      <c r="AQ5">
        <f t="shared" si="9"/>
        <v>-5103.9124532591695</v>
      </c>
      <c r="AR5">
        <f t="shared" si="9"/>
        <v>997.24260235900681</v>
      </c>
      <c r="AS5">
        <f t="shared" si="9"/>
        <v>-795.43706325293283</v>
      </c>
      <c r="AT5">
        <f t="shared" si="9"/>
        <v>604.39223051284034</v>
      </c>
      <c r="AU5">
        <f t="shared" si="9"/>
        <v>806.19776961891432</v>
      </c>
      <c r="AW5">
        <v>2</v>
      </c>
      <c r="AX5">
        <f>(R5*SUMPRODUCT(K6:$K$23, X6:$X$23)-$AZ$3*SUMPRODUCT(K5:$K$22, W6:$W$23))/Z5</f>
        <v>2113.3671540038131</v>
      </c>
    </row>
    <row r="6" spans="1:52" x14ac:dyDescent="0.25">
      <c r="A6" t="s">
        <v>16</v>
      </c>
      <c r="C6" s="2">
        <f>'T.26.04.F'!C6</f>
        <v>2000000</v>
      </c>
      <c r="E6">
        <v>2006</v>
      </c>
      <c r="F6" s="5">
        <f>EconomicRates!C46</f>
        <v>3.5571999999999999E-2</v>
      </c>
      <c r="G6" s="5">
        <f>EconomicRates!D46</f>
        <v>7.0000000000000007E-2</v>
      </c>
      <c r="H6" s="5">
        <f t="shared" si="10"/>
        <v>8.5572000000000009E-2</v>
      </c>
      <c r="I6" s="5">
        <f t="shared" si="11"/>
        <v>1.085572</v>
      </c>
      <c r="J6">
        <f t="shared" si="12"/>
        <v>0.92117335377109955</v>
      </c>
      <c r="K6">
        <f t="shared" si="20"/>
        <v>0.78167118136604063</v>
      </c>
      <c r="L6" s="2">
        <v>3</v>
      </c>
      <c r="M6" s="6">
        <v>3.104E-3</v>
      </c>
      <c r="O6">
        <f t="shared" si="21"/>
        <v>7782.6247637167326</v>
      </c>
      <c r="P6">
        <f t="shared" si="22"/>
        <v>389.13123818583665</v>
      </c>
      <c r="Q6" s="4">
        <f t="shared" si="23"/>
        <v>12.5</v>
      </c>
      <c r="R6">
        <f t="shared" si="0"/>
        <v>2000000</v>
      </c>
      <c r="S6">
        <f t="shared" si="1"/>
        <v>2937.6271452345031</v>
      </c>
      <c r="U6">
        <f t="shared" si="13"/>
        <v>3.104E-3</v>
      </c>
      <c r="V6">
        <f t="shared" si="14"/>
        <v>0.01</v>
      </c>
      <c r="W6">
        <f t="shared" si="15"/>
        <v>0.97412458490599996</v>
      </c>
      <c r="X6">
        <f t="shared" si="16"/>
        <v>3.0236827115482237E-3</v>
      </c>
      <c r="Y6">
        <f t="shared" si="17"/>
        <v>9.7412458490600002E-3</v>
      </c>
      <c r="Z6">
        <f t="shared" si="18"/>
        <v>0.96135965634539178</v>
      </c>
      <c r="AB6">
        <f t="shared" si="19"/>
        <v>2058.6829016479387</v>
      </c>
      <c r="AC6">
        <f t="shared" si="2"/>
        <v>2824.1162228135363</v>
      </c>
      <c r="AE6">
        <f t="shared" si="3"/>
        <v>7481.9014683118539</v>
      </c>
      <c r="AF6">
        <f t="shared" si="4"/>
        <v>-374.09507341559271</v>
      </c>
      <c r="AG6">
        <f t="shared" si="4"/>
        <v>-12.016995704317397</v>
      </c>
      <c r="AH6">
        <f t="shared" si="5"/>
        <v>-6047.3654230964476</v>
      </c>
      <c r="AI6">
        <f t="shared" si="6"/>
        <v>1048.4239760954961</v>
      </c>
      <c r="AJ6">
        <f t="shared" si="7"/>
        <v>-765.43332116559759</v>
      </c>
      <c r="AK6">
        <f>H6*SUM(AB6, AE6:AF6)</f>
        <v>784.39482208388051</v>
      </c>
      <c r="AL6">
        <f t="shared" si="8"/>
        <v>1067.3854770137791</v>
      </c>
      <c r="AN6">
        <f t="shared" si="9"/>
        <v>5848.3867595996408</v>
      </c>
      <c r="AO6">
        <f t="shared" si="9"/>
        <v>-292.41933797998206</v>
      </c>
      <c r="AP6">
        <f t="shared" si="9"/>
        <v>-9.3933392286644146</v>
      </c>
      <c r="AQ6">
        <f t="shared" si="9"/>
        <v>-4727.0512744239459</v>
      </c>
      <c r="AR6">
        <f t="shared" si="9"/>
        <v>819.52280796704792</v>
      </c>
      <c r="AS6">
        <f t="shared" si="9"/>
        <v>-598.31716841244463</v>
      </c>
      <c r="AT6">
        <f t="shared" si="9"/>
        <v>613.13882723571214</v>
      </c>
      <c r="AU6">
        <f t="shared" si="9"/>
        <v>834.34446679031555</v>
      </c>
      <c r="AW6">
        <v>3</v>
      </c>
      <c r="AX6">
        <f>(R6*SUMPRODUCT(K7:$K$23, X7:$X$23)-$AZ$3*SUMPRODUCT(K6:$K$22, W7:$W$23))/Z6</f>
        <v>2937.6271452345031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5">
        <f>EconomicRates!C47</f>
        <v>3.5571999999999999E-2</v>
      </c>
      <c r="G7" s="5">
        <f>EconomicRates!D47</f>
        <v>7.0000000000000007E-2</v>
      </c>
      <c r="H7" s="5">
        <f t="shared" si="10"/>
        <v>8.5572000000000009E-2</v>
      </c>
      <c r="I7" s="5">
        <f t="shared" si="11"/>
        <v>1.085572</v>
      </c>
      <c r="J7">
        <f t="shared" si="12"/>
        <v>0.92117335377109955</v>
      </c>
      <c r="K7">
        <f t="shared" si="20"/>
        <v>0.72005466368517301</v>
      </c>
      <c r="L7" s="2">
        <v>4</v>
      </c>
      <c r="M7" s="6">
        <v>3.1700000000000001E-3</v>
      </c>
      <c r="O7">
        <f t="shared" si="21"/>
        <v>7782.6247637167326</v>
      </c>
      <c r="P7">
        <f t="shared" si="22"/>
        <v>389.13123818583665</v>
      </c>
      <c r="Q7" s="4">
        <f t="shared" si="23"/>
        <v>12.5</v>
      </c>
      <c r="R7">
        <f t="shared" si="0"/>
        <v>2000000</v>
      </c>
      <c r="S7">
        <f t="shared" si="1"/>
        <v>3614.0024213344468</v>
      </c>
      <c r="U7">
        <f t="shared" si="13"/>
        <v>3.1700000000000001E-3</v>
      </c>
      <c r="V7">
        <f t="shared" si="14"/>
        <v>0.01</v>
      </c>
      <c r="W7">
        <f t="shared" si="15"/>
        <v>0.96135965634539178</v>
      </c>
      <c r="X7">
        <f t="shared" si="16"/>
        <v>3.047510110614892E-3</v>
      </c>
      <c r="Y7">
        <f t="shared" si="17"/>
        <v>9.6135965634539175E-3</v>
      </c>
      <c r="Z7">
        <f t="shared" si="18"/>
        <v>0.94869854967132294</v>
      </c>
      <c r="AB7">
        <f t="shared" si="19"/>
        <v>2824.1162228135363</v>
      </c>
      <c r="AC7">
        <f t="shared" si="2"/>
        <v>3428.5988556286393</v>
      </c>
      <c r="AE7">
        <f t="shared" si="3"/>
        <v>7383.3648259741867</v>
      </c>
      <c r="AF7">
        <f t="shared" si="4"/>
        <v>-369.16824129870935</v>
      </c>
      <c r="AG7">
        <f t="shared" si="4"/>
        <v>-11.858731870891537</v>
      </c>
      <c r="AH7">
        <f t="shared" si="5"/>
        <v>-6095.0202212297845</v>
      </c>
      <c r="AI7">
        <f t="shared" si="6"/>
        <v>907.31763157480145</v>
      </c>
      <c r="AJ7">
        <f t="shared" si="7"/>
        <v>-604.48263281510299</v>
      </c>
      <c r="AK7">
        <f>H7*SUM(AB7, AE7:AF7)</f>
        <v>841.88410356244981</v>
      </c>
      <c r="AL7">
        <f t="shared" si="8"/>
        <v>1144.7191023221483</v>
      </c>
      <c r="AN7">
        <f t="shared" si="9"/>
        <v>5316.4262766317788</v>
      </c>
      <c r="AO7">
        <f t="shared" si="9"/>
        <v>-265.82131383158895</v>
      </c>
      <c r="AP7">
        <f t="shared" si="9"/>
        <v>-8.5389351890274483</v>
      </c>
      <c r="AQ7">
        <f t="shared" si="9"/>
        <v>-4388.7477355519413</v>
      </c>
      <c r="AR7">
        <f t="shared" si="9"/>
        <v>653.31829205922133</v>
      </c>
      <c r="AS7">
        <f t="shared" si="9"/>
        <v>-435.26053887520692</v>
      </c>
      <c r="AT7">
        <f t="shared" si="9"/>
        <v>606.20257505255313</v>
      </c>
      <c r="AU7">
        <f t="shared" si="9"/>
        <v>824.2603282365676</v>
      </c>
      <c r="AW7">
        <v>4</v>
      </c>
      <c r="AX7">
        <f>(R7*SUMPRODUCT(K8:$K$23, X8:$X$23)-$AZ$3*SUMPRODUCT(K7:$K$22, W8:$W$23))/Z7</f>
        <v>3614.0024213344468</v>
      </c>
    </row>
    <row r="8" spans="1:52" x14ac:dyDescent="0.25">
      <c r="B8" s="2">
        <f>'T.26.04.A'!B8</f>
        <v>100</v>
      </c>
      <c r="C8" s="2">
        <f>'T.26.04.A'!C8</f>
        <v>12.5</v>
      </c>
      <c r="E8">
        <v>2008</v>
      </c>
      <c r="F8" s="5">
        <f>EconomicRates!C48</f>
        <v>3.5571999999999999E-2</v>
      </c>
      <c r="G8" s="5">
        <f>EconomicRates!D48</f>
        <v>7.0000000000000007E-2</v>
      </c>
      <c r="H8" s="5">
        <f t="shared" si="10"/>
        <v>8.5572000000000009E-2</v>
      </c>
      <c r="I8" s="5">
        <f t="shared" si="11"/>
        <v>1.085572</v>
      </c>
      <c r="J8">
        <f t="shared" si="12"/>
        <v>0.92117335377109955</v>
      </c>
      <c r="K8">
        <f t="shared" si="20"/>
        <v>0.66329516944539202</v>
      </c>
      <c r="L8" s="2">
        <v>5</v>
      </c>
      <c r="M8" s="6">
        <v>3.2390000000000001E-3</v>
      </c>
      <c r="O8">
        <f t="shared" si="21"/>
        <v>7782.6247637167326</v>
      </c>
      <c r="P8">
        <f t="shared" si="22"/>
        <v>389.13123818583665</v>
      </c>
      <c r="Q8" s="4">
        <f t="shared" si="23"/>
        <v>12.5</v>
      </c>
      <c r="R8">
        <f t="shared" si="0"/>
        <v>2000000</v>
      </c>
      <c r="S8">
        <f t="shared" si="1"/>
        <v>4156.7127430822447</v>
      </c>
      <c r="U8">
        <f t="shared" si="13"/>
        <v>3.2390000000000001E-3</v>
      </c>
      <c r="V8">
        <f t="shared" si="14"/>
        <v>0.01</v>
      </c>
      <c r="W8">
        <f t="shared" si="15"/>
        <v>0.94869854967132294</v>
      </c>
      <c r="X8">
        <f t="shared" si="16"/>
        <v>3.072834602385415E-3</v>
      </c>
      <c r="Y8">
        <f t="shared" si="17"/>
        <v>9.4869854967132294E-3</v>
      </c>
      <c r="Z8">
        <f t="shared" si="18"/>
        <v>0.93613872957222433</v>
      </c>
      <c r="AB8">
        <f t="shared" si="19"/>
        <v>3428.5988556286393</v>
      </c>
      <c r="AC8">
        <f t="shared" si="2"/>
        <v>3891.2597865056882</v>
      </c>
      <c r="AE8">
        <f t="shared" si="3"/>
        <v>7285.6164590431144</v>
      </c>
      <c r="AF8">
        <f t="shared" si="4"/>
        <v>-364.28082295215575</v>
      </c>
      <c r="AG8">
        <f t="shared" si="4"/>
        <v>-11.701734119652803</v>
      </c>
      <c r="AH8">
        <f t="shared" si="5"/>
        <v>-6145.6692047708302</v>
      </c>
      <c r="AI8">
        <f t="shared" si="6"/>
        <v>763.96469720047571</v>
      </c>
      <c r="AJ8">
        <f t="shared" si="7"/>
        <v>-462.66093087704894</v>
      </c>
      <c r="AK8">
        <f t="shared" ref="AK8:AK23" si="24">H8*SUM(AB8:AB8, AE8:AF8)</f>
        <v>885.66459432542945</v>
      </c>
      <c r="AL8">
        <f t="shared" si="8"/>
        <v>1186.9683606488561</v>
      </c>
      <c r="AN8">
        <f t="shared" si="9"/>
        <v>4832.51420371514</v>
      </c>
      <c r="AO8">
        <f t="shared" si="9"/>
        <v>-241.62571018575699</v>
      </c>
      <c r="AP8">
        <f t="shared" si="9"/>
        <v>-7.7617037157000315</v>
      </c>
      <c r="AQ8">
        <f t="shared" si="9"/>
        <v>-4076.3926965337955</v>
      </c>
      <c r="AR8">
        <f t="shared" si="9"/>
        <v>506.73409327988713</v>
      </c>
      <c r="AS8">
        <f t="shared" si="9"/>
        <v>-306.88076054185495</v>
      </c>
      <c r="AT8">
        <f t="shared" si="9"/>
        <v>587.45704716487012</v>
      </c>
      <c r="AU8">
        <f t="shared" si="9"/>
        <v>787.31037990290224</v>
      </c>
      <c r="AW8">
        <v>5</v>
      </c>
      <c r="AX8">
        <f>(R8*SUMPRODUCT(K9:$K$23, X9:$X$23)-$AZ$3*SUMPRODUCT(K8:$K$22, W9:$W$23))/Z8</f>
        <v>4156.7127430822447</v>
      </c>
    </row>
    <row r="9" spans="1:52" x14ac:dyDescent="0.25">
      <c r="A9" t="s">
        <v>39</v>
      </c>
      <c r="C9" s="2">
        <f>'T.26.04.A'!C9</f>
        <v>0.05</v>
      </c>
      <c r="E9">
        <v>2009</v>
      </c>
      <c r="F9" s="5">
        <f>EconomicRates!C49</f>
        <v>3.5571999999999999E-2</v>
      </c>
      <c r="G9" s="5">
        <f>EconomicRates!D49</f>
        <v>7.0000000000000007E-2</v>
      </c>
      <c r="H9" s="5">
        <f t="shared" si="10"/>
        <v>8.5572000000000009E-2</v>
      </c>
      <c r="I9" s="5">
        <f t="shared" si="11"/>
        <v>1.085572</v>
      </c>
      <c r="J9">
        <f t="shared" si="12"/>
        <v>0.92117335377109955</v>
      </c>
      <c r="K9">
        <f t="shared" si="20"/>
        <v>0.61100983577818146</v>
      </c>
      <c r="L9" s="2">
        <v>6</v>
      </c>
      <c r="M9" s="6">
        <v>3.3149999999999998E-3</v>
      </c>
      <c r="O9">
        <f t="shared" si="21"/>
        <v>7782.6247637167326</v>
      </c>
      <c r="P9">
        <f t="shared" si="22"/>
        <v>389.13123818583665</v>
      </c>
      <c r="Q9" s="4">
        <f t="shared" si="23"/>
        <v>12.5</v>
      </c>
      <c r="R9">
        <f t="shared" si="0"/>
        <v>2000000</v>
      </c>
      <c r="S9">
        <f t="shared" si="1"/>
        <v>4573.9792358721561</v>
      </c>
      <c r="U9">
        <f t="shared" si="13"/>
        <v>3.3149999999999998E-3</v>
      </c>
      <c r="V9">
        <f t="shared" si="14"/>
        <v>0.01</v>
      </c>
      <c r="W9">
        <f t="shared" si="15"/>
        <v>0.93613872957222433</v>
      </c>
      <c r="X9">
        <f t="shared" si="16"/>
        <v>3.1032998885319233E-3</v>
      </c>
      <c r="Y9">
        <f t="shared" si="17"/>
        <v>9.3613872957222441E-3</v>
      </c>
      <c r="Z9">
        <f t="shared" si="18"/>
        <v>0.92367404238797013</v>
      </c>
      <c r="AB9">
        <f t="shared" si="19"/>
        <v>3891.2597865056882</v>
      </c>
      <c r="AC9">
        <f t="shared" si="2"/>
        <v>4224.8658905966731</v>
      </c>
      <c r="AE9">
        <f t="shared" si="3"/>
        <v>7188.6084758909556</v>
      </c>
      <c r="AF9">
        <f t="shared" si="4"/>
        <v>-359.43042379454778</v>
      </c>
      <c r="AG9">
        <f t="shared" si="4"/>
        <v>-11.545925529849626</v>
      </c>
      <c r="AH9">
        <f t="shared" si="5"/>
        <v>-6206.5997770638469</v>
      </c>
      <c r="AI9">
        <f t="shared" si="6"/>
        <v>611.03234950271144</v>
      </c>
      <c r="AJ9">
        <f t="shared" si="7"/>
        <v>-333.6061040909849</v>
      </c>
      <c r="AK9">
        <f t="shared" si="24"/>
        <v>917.36930672485869</v>
      </c>
      <c r="AL9">
        <f t="shared" si="8"/>
        <v>1194.7955521365852</v>
      </c>
      <c r="AN9">
        <f t="shared" si="9"/>
        <v>4392.3104843277761</v>
      </c>
      <c r="AO9">
        <f t="shared" si="9"/>
        <v>-219.61552421638879</v>
      </c>
      <c r="AP9">
        <f t="shared" si="9"/>
        <v>-7.054674061900533</v>
      </c>
      <c r="AQ9">
        <f t="shared" si="9"/>
        <v>-3792.2935105246788</v>
      </c>
      <c r="AR9">
        <f t="shared" si="9"/>
        <v>373.34677552480809</v>
      </c>
      <c r="AS9">
        <f t="shared" si="9"/>
        <v>-203.8366108752316</v>
      </c>
      <c r="AT9">
        <f t="shared" si="9"/>
        <v>560.52166944990006</v>
      </c>
      <c r="AU9">
        <f t="shared" si="9"/>
        <v>730.03183409947655</v>
      </c>
      <c r="AW9">
        <v>6</v>
      </c>
      <c r="AX9">
        <f>(R9*SUMPRODUCT(K10:$K$23, X10:$X$23)-$AZ$3*SUMPRODUCT(K9:$K$22, W10:$W$23))/Z9</f>
        <v>4573.9792358721561</v>
      </c>
    </row>
    <row r="10" spans="1:52" x14ac:dyDescent="0.25">
      <c r="A10" t="s">
        <v>19</v>
      </c>
      <c r="C10" s="2">
        <f>'T.26.04.A'!C10</f>
        <v>0.01</v>
      </c>
      <c r="E10">
        <v>2010</v>
      </c>
      <c r="F10" s="5">
        <f>EconomicRates!C50</f>
        <v>3.5571999999999999E-2</v>
      </c>
      <c r="G10" s="5">
        <f>EconomicRates!D50</f>
        <v>7.0000000000000007E-2</v>
      </c>
      <c r="H10" s="5">
        <f t="shared" si="10"/>
        <v>8.5572000000000009E-2</v>
      </c>
      <c r="I10" s="5">
        <f t="shared" si="11"/>
        <v>1.085572</v>
      </c>
      <c r="J10">
        <f t="shared" si="12"/>
        <v>0.92117335377109955</v>
      </c>
      <c r="K10">
        <f t="shared" si="20"/>
        <v>0.5628459796109162</v>
      </c>
      <c r="L10" s="2">
        <v>7</v>
      </c>
      <c r="M10" s="6">
        <v>3.3969999999999998E-3</v>
      </c>
      <c r="O10">
        <f t="shared" si="21"/>
        <v>7782.6247637167326</v>
      </c>
      <c r="P10">
        <f t="shared" si="22"/>
        <v>389.13123818583665</v>
      </c>
      <c r="Q10" s="4">
        <f t="shared" si="23"/>
        <v>12.5</v>
      </c>
      <c r="R10">
        <f t="shared" si="0"/>
        <v>2000000</v>
      </c>
      <c r="S10">
        <f t="shared" si="1"/>
        <v>4875.2593279511402</v>
      </c>
      <c r="U10">
        <f t="shared" si="13"/>
        <v>3.3969999999999998E-3</v>
      </c>
      <c r="V10">
        <f t="shared" si="14"/>
        <v>0.01</v>
      </c>
      <c r="W10">
        <f t="shared" si="15"/>
        <v>0.92367404238797013</v>
      </c>
      <c r="X10">
        <f t="shared" si="16"/>
        <v>3.1377207219919342E-3</v>
      </c>
      <c r="Y10">
        <f t="shared" si="17"/>
        <v>9.2367404238797007E-3</v>
      </c>
      <c r="Z10">
        <f t="shared" si="18"/>
        <v>0.91129958124209853</v>
      </c>
      <c r="AB10">
        <f t="shared" si="19"/>
        <v>4224.8658905966731</v>
      </c>
      <c r="AC10">
        <f t="shared" si="2"/>
        <v>4442.821784008509</v>
      </c>
      <c r="AE10">
        <f t="shared" si="3"/>
        <v>7092.3026881394444</v>
      </c>
      <c r="AF10">
        <f t="shared" si="4"/>
        <v>-354.61513440697223</v>
      </c>
      <c r="AG10">
        <f t="shared" si="4"/>
        <v>-11.391244765526231</v>
      </c>
      <c r="AH10">
        <f t="shared" si="5"/>
        <v>-6275.4414439838683</v>
      </c>
      <c r="AI10">
        <f t="shared" si="6"/>
        <v>450.85486498307728</v>
      </c>
      <c r="AJ10">
        <f t="shared" si="7"/>
        <v>-217.95589341183586</v>
      </c>
      <c r="AK10">
        <f t="shared" si="24"/>
        <v>938.08762333813354</v>
      </c>
      <c r="AL10">
        <f t="shared" si="8"/>
        <v>1170.9865949093751</v>
      </c>
      <c r="AN10">
        <f t="shared" si="9"/>
        <v>3991.87405420298</v>
      </c>
      <c r="AO10">
        <f t="shared" si="9"/>
        <v>-199.59370271014899</v>
      </c>
      <c r="AP10">
        <f t="shared" si="9"/>
        <v>-6.4115163190403335</v>
      </c>
      <c r="AQ10">
        <f t="shared" si="9"/>
        <v>-3532.106987030043</v>
      </c>
      <c r="AR10">
        <f t="shared" si="9"/>
        <v>253.7618481437475</v>
      </c>
      <c r="AS10">
        <f t="shared" si="9"/>
        <v>-122.67559833935719</v>
      </c>
      <c r="AT10">
        <f t="shared" si="9"/>
        <v>527.9988473186279</v>
      </c>
      <c r="AU10">
        <f t="shared" si="9"/>
        <v>659.08509712301827</v>
      </c>
      <c r="AW10">
        <v>7</v>
      </c>
      <c r="AX10">
        <f>(R10*SUMPRODUCT(K11:$K$23, X11:$X$23)-$AZ$3*SUMPRODUCT(K10:$K$22, W11:$W$23))/Z10</f>
        <v>4875.2593279511402</v>
      </c>
    </row>
    <row r="11" spans="1:52" x14ac:dyDescent="0.25">
      <c r="A11" t="s">
        <v>33</v>
      </c>
      <c r="C11" s="7">
        <f>AU25</f>
        <v>0</v>
      </c>
      <c r="E11">
        <v>2011</v>
      </c>
      <c r="F11" s="5">
        <f>EconomicRates!C51</f>
        <v>3.5571999999999999E-2</v>
      </c>
      <c r="G11" s="5">
        <f>EconomicRates!D51</f>
        <v>7.0000000000000007E-2</v>
      </c>
      <c r="H11" s="5">
        <f t="shared" si="10"/>
        <v>8.5572000000000009E-2</v>
      </c>
      <c r="I11" s="5">
        <f t="shared" si="11"/>
        <v>1.085572</v>
      </c>
      <c r="J11">
        <f t="shared" si="12"/>
        <v>0.92117335377109955</v>
      </c>
      <c r="K11">
        <f t="shared" si="20"/>
        <v>0.51847871869476758</v>
      </c>
      <c r="L11" s="2">
        <v>8</v>
      </c>
      <c r="M11" s="6">
        <v>3.4910000000000002E-3</v>
      </c>
      <c r="O11">
        <f t="shared" si="21"/>
        <v>7782.6247637167326</v>
      </c>
      <c r="P11">
        <f t="shared" si="22"/>
        <v>389.13123818583665</v>
      </c>
      <c r="Q11" s="4">
        <f t="shared" si="23"/>
        <v>12.5</v>
      </c>
      <c r="R11">
        <f t="shared" si="0"/>
        <v>2000000</v>
      </c>
      <c r="S11">
        <f t="shared" si="1"/>
        <v>5063.462314232178</v>
      </c>
      <c r="U11">
        <f t="shared" si="13"/>
        <v>3.4910000000000002E-3</v>
      </c>
      <c r="V11">
        <f t="shared" si="14"/>
        <v>0.01</v>
      </c>
      <c r="W11">
        <f t="shared" si="15"/>
        <v>0.91129958124209853</v>
      </c>
      <c r="X11">
        <f t="shared" si="16"/>
        <v>3.1813468381161661E-3</v>
      </c>
      <c r="Y11">
        <f t="shared" si="17"/>
        <v>9.1129958124209851E-3</v>
      </c>
      <c r="Z11">
        <f t="shared" si="18"/>
        <v>0.89900523859156134</v>
      </c>
      <c r="AB11">
        <f t="shared" si="19"/>
        <v>4442.821784008509</v>
      </c>
      <c r="AC11">
        <f t="shared" si="2"/>
        <v>4552.0791459056782</v>
      </c>
      <c r="AE11">
        <f t="shared" si="3"/>
        <v>6996.6204325737544</v>
      </c>
      <c r="AF11">
        <f t="shared" si="4"/>
        <v>-349.83102162868778</v>
      </c>
      <c r="AG11">
        <f t="shared" si="4"/>
        <v>-11.237565482394517</v>
      </c>
      <c r="AH11">
        <f t="shared" si="5"/>
        <v>-6362.6936762323321</v>
      </c>
      <c r="AI11">
        <f t="shared" si="6"/>
        <v>272.85816923033963</v>
      </c>
      <c r="AJ11">
        <f t="shared" si="7"/>
        <v>-109.25736189716918</v>
      </c>
      <c r="AK11">
        <f t="shared" si="24"/>
        <v>948.96020917456747</v>
      </c>
      <c r="AL11">
        <f t="shared" si="8"/>
        <v>1112.5610165077378</v>
      </c>
      <c r="AN11">
        <f t="shared" si="9"/>
        <v>3627.5987970744709</v>
      </c>
      <c r="AO11">
        <f t="shared" si="9"/>
        <v>-181.37993985372356</v>
      </c>
      <c r="AP11">
        <f t="shared" si="9"/>
        <v>-5.8264385525604574</v>
      </c>
      <c r="AQ11">
        <f t="shared" si="9"/>
        <v>-3298.92126470024</v>
      </c>
      <c r="AR11">
        <f t="shared" si="9"/>
        <v>141.47115396794655</v>
      </c>
      <c r="AS11">
        <f t="shared" si="9"/>
        <v>-56.647617004414798</v>
      </c>
      <c r="AT11">
        <f t="shared" si="9"/>
        <v>492.01567334514834</v>
      </c>
      <c r="AU11">
        <f t="shared" si="9"/>
        <v>576.83921030868009</v>
      </c>
      <c r="AW11">
        <v>8</v>
      </c>
      <c r="AX11">
        <f>(R11*SUMPRODUCT(K12:$K$23, X12:$X$23)-$AZ$3*SUMPRODUCT(K11:$K$22, W12:$W$23))/Z11</f>
        <v>5063.462314232178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f>EconomicRates!C52</f>
        <v>3.5571999999999999E-2</v>
      </c>
      <c r="G12" s="5">
        <f>EconomicRates!D52</f>
        <v>7.0000000000000007E-2</v>
      </c>
      <c r="H12" s="5">
        <f t="shared" si="10"/>
        <v>8.5572000000000009E-2</v>
      </c>
      <c r="I12" s="5">
        <f t="shared" si="11"/>
        <v>1.085572</v>
      </c>
      <c r="J12">
        <f t="shared" si="12"/>
        <v>0.92117335377109955</v>
      </c>
      <c r="K12">
        <f t="shared" si="20"/>
        <v>0.47760878015900154</v>
      </c>
      <c r="L12" s="2">
        <v>9</v>
      </c>
      <c r="M12" s="6">
        <v>3.5990000000000002E-3</v>
      </c>
      <c r="O12">
        <f t="shared" si="21"/>
        <v>7782.6247637167326</v>
      </c>
      <c r="P12">
        <f t="shared" si="22"/>
        <v>389.13123818583665</v>
      </c>
      <c r="Q12" s="4">
        <f t="shared" si="23"/>
        <v>12.5</v>
      </c>
      <c r="R12">
        <f t="shared" si="0"/>
        <v>2000000</v>
      </c>
      <c r="S12">
        <f t="shared" si="1"/>
        <v>5140.6476312739442</v>
      </c>
      <c r="U12">
        <f t="shared" si="13"/>
        <v>3.5990000000000002E-3</v>
      </c>
      <c r="V12">
        <f t="shared" si="14"/>
        <v>0.01</v>
      </c>
      <c r="W12">
        <f t="shared" si="15"/>
        <v>0.89900523859156134</v>
      </c>
      <c r="X12">
        <f t="shared" si="16"/>
        <v>3.2355198536910294E-3</v>
      </c>
      <c r="Y12">
        <f t="shared" si="17"/>
        <v>8.9900523859156138E-3</v>
      </c>
      <c r="Z12">
        <f t="shared" si="18"/>
        <v>0.8867796663519546</v>
      </c>
      <c r="AB12">
        <f t="shared" si="19"/>
        <v>4552.0791459056782</v>
      </c>
      <c r="AC12">
        <f t="shared" si="2"/>
        <v>4558.6217912940738</v>
      </c>
      <c r="AE12">
        <f t="shared" si="3"/>
        <v>6901.4733913111831</v>
      </c>
      <c r="AF12">
        <f t="shared" si="4"/>
        <v>-345.07366956555921</v>
      </c>
      <c r="AG12">
        <f t="shared" si="4"/>
        <v>-11.084745829399433</v>
      </c>
      <c r="AH12">
        <f t="shared" si="5"/>
        <v>-6471.0397073820586</v>
      </c>
      <c r="AI12">
        <f t="shared" si="6"/>
        <v>74.275268534165662</v>
      </c>
      <c r="AJ12">
        <f t="shared" si="7"/>
        <v>-6.5426453883956128</v>
      </c>
      <c r="AK12">
        <f t="shared" si="24"/>
        <v>950.57475366265726</v>
      </c>
      <c r="AL12">
        <f t="shared" si="8"/>
        <v>1018.3073768084273</v>
      </c>
      <c r="AN12">
        <f t="shared" si="9"/>
        <v>3296.2042877239419</v>
      </c>
      <c r="AO12">
        <f t="shared" si="9"/>
        <v>-164.81021438619712</v>
      </c>
      <c r="AP12">
        <f t="shared" si="9"/>
        <v>-5.2941719339520432</v>
      </c>
      <c r="AQ12">
        <f t="shared" si="9"/>
        <v>-3090.6253810032072</v>
      </c>
      <c r="AR12">
        <f t="shared" si="9"/>
        <v>35.474520400585135</v>
      </c>
      <c r="AS12">
        <f t="shared" si="9"/>
        <v>-3.1248248829645453</v>
      </c>
      <c r="AT12">
        <f t="shared" si="9"/>
        <v>454.00284854676511</v>
      </c>
      <c r="AU12">
        <f t="shared" si="9"/>
        <v>486.35254406438571</v>
      </c>
      <c r="AW12">
        <v>9</v>
      </c>
      <c r="AX12">
        <f>(R12*SUMPRODUCT(K13:$K$23, X13:$X$23)-$AZ$3*SUMPRODUCT(K12:$K$22, W13:$W$23))/Z12</f>
        <v>5140.6476312739442</v>
      </c>
    </row>
    <row r="13" spans="1:52" x14ac:dyDescent="0.25">
      <c r="E13">
        <v>2013</v>
      </c>
      <c r="F13" s="5">
        <f>EconomicRates!C53</f>
        <v>3.5571999999999999E-2</v>
      </c>
      <c r="G13" s="5">
        <f>EconomicRates!D53</f>
        <v>7.0000000000000007E-2</v>
      </c>
      <c r="H13" s="5">
        <f t="shared" si="10"/>
        <v>8.5572000000000009E-2</v>
      </c>
      <c r="I13" s="5">
        <f t="shared" si="11"/>
        <v>1.085572</v>
      </c>
      <c r="J13">
        <f t="shared" si="12"/>
        <v>0.92117335377109955</v>
      </c>
      <c r="K13">
        <f t="shared" si="20"/>
        <v>0.43996048180959124</v>
      </c>
      <c r="L13" s="2">
        <v>10</v>
      </c>
      <c r="M13" s="6">
        <v>3.7169999999999998E-3</v>
      </c>
      <c r="O13">
        <f t="shared" si="21"/>
        <v>7782.6247637167326</v>
      </c>
      <c r="P13">
        <f t="shared" si="22"/>
        <v>389.13123818583665</v>
      </c>
      <c r="Q13" s="4">
        <f t="shared" si="23"/>
        <v>12.5</v>
      </c>
      <c r="R13">
        <f t="shared" si="0"/>
        <v>2000000</v>
      </c>
      <c r="S13">
        <f t="shared" si="1"/>
        <v>5113.6650786200198</v>
      </c>
      <c r="U13">
        <f t="shared" si="13"/>
        <v>3.7169999999999998E-3</v>
      </c>
      <c r="V13">
        <f t="shared" si="14"/>
        <v>0.01</v>
      </c>
      <c r="W13">
        <f t="shared" si="15"/>
        <v>0.8867796663519546</v>
      </c>
      <c r="X13">
        <f t="shared" si="16"/>
        <v>3.296160019830215E-3</v>
      </c>
      <c r="Y13">
        <f t="shared" si="17"/>
        <v>8.8677966635195456E-3</v>
      </c>
      <c r="Z13">
        <f t="shared" si="18"/>
        <v>0.8746157096686048</v>
      </c>
      <c r="AB13">
        <f t="shared" si="19"/>
        <v>4558.6217912940738</v>
      </c>
      <c r="AC13">
        <f t="shared" si="2"/>
        <v>4472.4918117448105</v>
      </c>
      <c r="AE13">
        <f t="shared" si="3"/>
        <v>6806.805880802568</v>
      </c>
      <c r="AF13">
        <f t="shared" si="4"/>
        <v>-340.34029404012841</v>
      </c>
      <c r="AG13">
        <f t="shared" si="4"/>
        <v>-10.93269637085756</v>
      </c>
      <c r="AH13">
        <f t="shared" si="5"/>
        <v>-6592.3200396604298</v>
      </c>
      <c r="AI13">
        <f t="shared" si="6"/>
        <v>-136.78714926884732</v>
      </c>
      <c r="AJ13">
        <f t="shared" si="7"/>
        <v>86.129979549263226</v>
      </c>
      <c r="AK13">
        <f t="shared" si="24"/>
        <v>943.43877711505195</v>
      </c>
      <c r="AL13">
        <f t="shared" si="8"/>
        <v>892.78160739546786</v>
      </c>
      <c r="AN13">
        <f t="shared" si="9"/>
        <v>2994.7255949022569</v>
      </c>
      <c r="AO13">
        <f t="shared" si="9"/>
        <v>-149.73627974511285</v>
      </c>
      <c r="AP13">
        <f t="shared" si="9"/>
        <v>-4.809954362800462</v>
      </c>
      <c r="AQ13">
        <f t="shared" si="9"/>
        <v>-2900.3603008920263</v>
      </c>
      <c r="AR13">
        <f t="shared" si="9"/>
        <v>-60.180940097682544</v>
      </c>
      <c r="AS13">
        <f t="shared" si="9"/>
        <v>37.893787300744087</v>
      </c>
      <c r="AT13">
        <f t="shared" si="9"/>
        <v>415.07577893738983</v>
      </c>
      <c r="AU13">
        <f t="shared" si="9"/>
        <v>392.78862614045136</v>
      </c>
      <c r="AW13">
        <v>10</v>
      </c>
      <c r="AX13">
        <f>(R13*SUMPRODUCT(K14:$K$23, X14:$X$23)-$AZ$3*SUMPRODUCT(K13:$K$22, W14:$W$23))/Z13</f>
        <v>5113.6650786200198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10"/>
        <v>8.5572000000000009E-2</v>
      </c>
      <c r="I14" s="5">
        <f t="shared" si="11"/>
        <v>1.085572</v>
      </c>
      <c r="J14">
        <f t="shared" si="12"/>
        <v>0.92117335377109955</v>
      </c>
      <c r="K14">
        <f t="shared" si="20"/>
        <v>0.40527987255529002</v>
      </c>
      <c r="L14" s="2">
        <v>11</v>
      </c>
      <c r="M14" s="6">
        <v>3.852E-3</v>
      </c>
      <c r="O14">
        <f t="shared" si="21"/>
        <v>7782.6247637167326</v>
      </c>
      <c r="P14">
        <f t="shared" si="22"/>
        <v>389.13123818583665</v>
      </c>
      <c r="Q14" s="4">
        <f t="shared" si="23"/>
        <v>12.5</v>
      </c>
      <c r="R14">
        <f t="shared" si="0"/>
        <v>2000000</v>
      </c>
      <c r="S14">
        <f t="shared" si="1"/>
        <v>4983.8046502554071</v>
      </c>
      <c r="U14">
        <f t="shared" si="13"/>
        <v>3.852E-3</v>
      </c>
      <c r="V14">
        <f t="shared" si="14"/>
        <v>0.01</v>
      </c>
      <c r="W14">
        <f t="shared" si="15"/>
        <v>0.8746157096686048</v>
      </c>
      <c r="X14">
        <f t="shared" si="16"/>
        <v>3.3690197136434655E-3</v>
      </c>
      <c r="Y14">
        <f t="shared" si="17"/>
        <v>8.746157096686049E-3</v>
      </c>
      <c r="Z14">
        <f t="shared" si="18"/>
        <v>0.86250053285827533</v>
      </c>
      <c r="AB14">
        <f t="shared" si="19"/>
        <v>4472.4918117448105</v>
      </c>
      <c r="AC14">
        <f t="shared" si="2"/>
        <v>4298.534166506839</v>
      </c>
      <c r="AE14">
        <f t="shared" si="3"/>
        <v>6712.518005741691</v>
      </c>
      <c r="AF14">
        <f t="shared" si="4"/>
        <v>-335.62590028708456</v>
      </c>
      <c r="AG14">
        <f t="shared" si="4"/>
        <v>-10.781256660728442</v>
      </c>
      <c r="AH14">
        <f t="shared" si="5"/>
        <v>-6738.0394272869307</v>
      </c>
      <c r="AI14">
        <f t="shared" si="6"/>
        <v>-371.92857849305256</v>
      </c>
      <c r="AJ14">
        <f t="shared" si="7"/>
        <v>173.95764523797152</v>
      </c>
      <c r="AK14">
        <f t="shared" si="24"/>
        <v>928.40348056258858</v>
      </c>
      <c r="AL14">
        <f t="shared" si="8"/>
        <v>730.43254730750755</v>
      </c>
      <c r="AN14">
        <f t="shared" si="9"/>
        <v>2720.448441892082</v>
      </c>
      <c r="AO14">
        <f t="shared" si="9"/>
        <v>-136.02242209460411</v>
      </c>
      <c r="AP14">
        <f t="shared" si="9"/>
        <v>-4.3694263254458949</v>
      </c>
      <c r="AQ14">
        <f t="shared" si="9"/>
        <v>-2730.7917603633668</v>
      </c>
      <c r="AR14">
        <f t="shared" si="9"/>
        <v>-150.73516689133453</v>
      </c>
      <c r="AS14">
        <f t="shared" si="9"/>
        <v>70.501532292063445</v>
      </c>
      <c r="AT14">
        <f t="shared" si="9"/>
        <v>376.26324428229356</v>
      </c>
      <c r="AU14">
        <f t="shared" si="9"/>
        <v>296.0296096830225</v>
      </c>
      <c r="AW14">
        <v>11</v>
      </c>
      <c r="AX14">
        <f>(R14*SUMPRODUCT(K15:$K$23, X15:$X$23)-$AZ$3*SUMPRODUCT(K14:$K$22, W15:$W$23))/Z14</f>
        <v>4983.8046502554071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10"/>
        <v>8.5572000000000009E-2</v>
      </c>
      <c r="I15" s="5">
        <f t="shared" si="11"/>
        <v>1.085572</v>
      </c>
      <c r="J15">
        <f t="shared" si="12"/>
        <v>0.92117335377109955</v>
      </c>
      <c r="K15">
        <f t="shared" si="20"/>
        <v>0.37333301941768032</v>
      </c>
      <c r="L15" s="2">
        <v>12</v>
      </c>
      <c r="M15" s="6">
        <v>4.0049999999999999E-3</v>
      </c>
      <c r="O15">
        <f t="shared" si="21"/>
        <v>7782.6247637167326</v>
      </c>
      <c r="P15">
        <f t="shared" si="22"/>
        <v>389.13123818583665</v>
      </c>
      <c r="Q15" s="4">
        <f t="shared" si="23"/>
        <v>12.5</v>
      </c>
      <c r="R15">
        <f t="shared" si="0"/>
        <v>2000000</v>
      </c>
      <c r="S15">
        <f t="shared" si="1"/>
        <v>4752.9114931478707</v>
      </c>
      <c r="U15">
        <f t="shared" si="13"/>
        <v>4.0049999999999999E-3</v>
      </c>
      <c r="V15">
        <f t="shared" si="14"/>
        <v>0.01</v>
      </c>
      <c r="W15">
        <f t="shared" si="15"/>
        <v>0.86250053285827533</v>
      </c>
      <c r="X15">
        <f t="shared" si="16"/>
        <v>3.4543146340973926E-3</v>
      </c>
      <c r="Y15">
        <f t="shared" si="17"/>
        <v>8.6250053285827528E-3</v>
      </c>
      <c r="Z15">
        <f t="shared" si="18"/>
        <v>0.85042121289559514</v>
      </c>
      <c r="AB15">
        <f t="shared" si="19"/>
        <v>4298.534166506839</v>
      </c>
      <c r="AC15">
        <f t="shared" si="2"/>
        <v>4041.9767567882263</v>
      </c>
      <c r="AE15">
        <f t="shared" si="3"/>
        <v>6618.5091910712781</v>
      </c>
      <c r="AF15">
        <f t="shared" si="4"/>
        <v>-330.92545955356394</v>
      </c>
      <c r="AG15">
        <f t="shared" si="4"/>
        <v>-10.63026516119494</v>
      </c>
      <c r="AH15">
        <f t="shared" si="5"/>
        <v>-6908.6292681947853</v>
      </c>
      <c r="AI15">
        <f t="shared" si="6"/>
        <v>-631.67580183826612</v>
      </c>
      <c r="AJ15">
        <f t="shared" si="7"/>
        <v>256.55740971861269</v>
      </c>
      <c r="AK15">
        <f t="shared" si="24"/>
        <v>905.87528076975718</v>
      </c>
      <c r="AL15">
        <f t="shared" si="8"/>
        <v>530.75688865010375</v>
      </c>
      <c r="AN15">
        <f t="shared" si="9"/>
        <v>2470.9080203463091</v>
      </c>
      <c r="AO15">
        <f t="shared" si="9"/>
        <v>-123.54540101731547</v>
      </c>
      <c r="AP15">
        <f t="shared" si="9"/>
        <v>-3.9686289898394809</v>
      </c>
      <c r="AQ15">
        <f t="shared" si="9"/>
        <v>-2579.2194247325183</v>
      </c>
      <c r="AR15">
        <f t="shared" si="9"/>
        <v>-235.82543439336419</v>
      </c>
      <c r="AS15">
        <f t="shared" si="9"/>
        <v>95.781352424228601</v>
      </c>
      <c r="AT15">
        <f t="shared" si="9"/>
        <v>338.19315378561237</v>
      </c>
      <c r="AU15">
        <f t="shared" si="9"/>
        <v>198.14907181647678</v>
      </c>
      <c r="AW15">
        <v>12</v>
      </c>
      <c r="AX15">
        <f>(R15*SUMPRODUCT(K16:$K$23, X16:$X$23)-$AZ$3*SUMPRODUCT(K15:$K$22, W16:$W$23))/Z15</f>
        <v>4752.9114931478707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10"/>
        <v>8.5572000000000009E-2</v>
      </c>
      <c r="I16" s="5">
        <f t="shared" si="11"/>
        <v>1.085572</v>
      </c>
      <c r="J16">
        <f t="shared" si="12"/>
        <v>0.92117335377109955</v>
      </c>
      <c r="K16">
        <f t="shared" si="20"/>
        <v>0.34390442957047562</v>
      </c>
      <c r="L16" s="2">
        <v>13</v>
      </c>
      <c r="M16" s="6">
        <v>4.1640000000000002E-3</v>
      </c>
      <c r="O16">
        <f t="shared" si="21"/>
        <v>7782.6247637167326</v>
      </c>
      <c r="P16">
        <f t="shared" si="22"/>
        <v>389.13123818583665</v>
      </c>
      <c r="Q16" s="4">
        <f t="shared" si="23"/>
        <v>12.5</v>
      </c>
      <c r="R16">
        <f t="shared" si="0"/>
        <v>2000000</v>
      </c>
      <c r="S16">
        <f t="shared" si="1"/>
        <v>4432.3191620993048</v>
      </c>
      <c r="U16">
        <f t="shared" si="13"/>
        <v>4.1640000000000002E-3</v>
      </c>
      <c r="V16">
        <f t="shared" si="14"/>
        <v>0.01</v>
      </c>
      <c r="W16">
        <f t="shared" si="15"/>
        <v>0.85042121289559514</v>
      </c>
      <c r="X16">
        <f t="shared" si="16"/>
        <v>3.5411539304972582E-3</v>
      </c>
      <c r="Y16">
        <f t="shared" si="17"/>
        <v>8.5042121289559524E-3</v>
      </c>
      <c r="Z16">
        <f t="shared" si="18"/>
        <v>0.83837584683614197</v>
      </c>
      <c r="AB16">
        <f t="shared" si="19"/>
        <v>4041.9767567882263</v>
      </c>
      <c r="AC16">
        <f t="shared" si="2"/>
        <v>3715.9493309730638</v>
      </c>
      <c r="AE16">
        <f t="shared" si="3"/>
        <v>6524.7646268889448</v>
      </c>
      <c r="AF16">
        <f t="shared" si="4"/>
        <v>-326.23823134444729</v>
      </c>
      <c r="AG16">
        <f t="shared" si="4"/>
        <v>-10.479698085451775</v>
      </c>
      <c r="AH16">
        <f t="shared" si="5"/>
        <v>-7082.3078609945169</v>
      </c>
      <c r="AI16">
        <f t="shared" si="6"/>
        <v>-894.2611635354715</v>
      </c>
      <c r="AJ16">
        <f t="shared" si="7"/>
        <v>326.02742581516259</v>
      </c>
      <c r="AK16">
        <f t="shared" si="24"/>
        <v>876.3003357514159</v>
      </c>
      <c r="AL16">
        <f t="shared" si="8"/>
        <v>308.06659803110699</v>
      </c>
      <c r="AN16">
        <f t="shared" si="9"/>
        <v>2243.89545709186</v>
      </c>
      <c r="AO16">
        <f t="shared" si="9"/>
        <v>-112.194772854593</v>
      </c>
      <c r="AP16">
        <f t="shared" si="9"/>
        <v>-3.6040145921480979</v>
      </c>
      <c r="AQ16">
        <f t="shared" si="9"/>
        <v>-2435.6370449778146</v>
      </c>
      <c r="AR16">
        <f t="shared" si="9"/>
        <v>-307.54037533269616</v>
      </c>
      <c r="AS16">
        <f t="shared" si="9"/>
        <v>112.12227589929405</v>
      </c>
      <c r="AT16">
        <f t="shared" si="9"/>
        <v>301.36356709900696</v>
      </c>
      <c r="AU16">
        <f t="shared" si="9"/>
        <v>105.94546766560485</v>
      </c>
      <c r="AW16">
        <v>13</v>
      </c>
      <c r="AX16">
        <f>(R16*SUMPRODUCT(K17:$K$23, X17:$X$23)-$AZ$3*SUMPRODUCT(K16:$K$22, W17:$W$23))/Z16</f>
        <v>4432.3191620993048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10"/>
        <v>8.5572000000000009E-2</v>
      </c>
      <c r="I17" s="5">
        <f t="shared" si="11"/>
        <v>1.085572</v>
      </c>
      <c r="J17">
        <f t="shared" si="12"/>
        <v>0.92117335377109955</v>
      </c>
      <c r="K17">
        <f t="shared" si="20"/>
        <v>0.31679559676417191</v>
      </c>
      <c r="L17" s="2">
        <v>14</v>
      </c>
      <c r="M17" s="6">
        <v>4.3350000000000003E-3</v>
      </c>
      <c r="O17">
        <f t="shared" si="21"/>
        <v>7782.6247637167326</v>
      </c>
      <c r="P17">
        <f t="shared" si="22"/>
        <v>389.13123818583665</v>
      </c>
      <c r="Q17" s="4">
        <f t="shared" si="23"/>
        <v>12.5</v>
      </c>
      <c r="R17">
        <f t="shared" si="0"/>
        <v>2000000</v>
      </c>
      <c r="S17">
        <f t="shared" si="1"/>
        <v>4028.572865718807</v>
      </c>
      <c r="U17">
        <f t="shared" si="13"/>
        <v>4.3350000000000003E-3</v>
      </c>
      <c r="V17">
        <f t="shared" si="14"/>
        <v>0.01</v>
      </c>
      <c r="W17">
        <f t="shared" si="15"/>
        <v>0.83837584683614197</v>
      </c>
      <c r="X17">
        <f t="shared" si="16"/>
        <v>3.6343592960346757E-3</v>
      </c>
      <c r="Y17">
        <f t="shared" si="17"/>
        <v>8.3837584683614207E-3</v>
      </c>
      <c r="Z17">
        <f t="shared" si="18"/>
        <v>0.82635772907174587</v>
      </c>
      <c r="AB17">
        <f t="shared" si="19"/>
        <v>3715.9493309730638</v>
      </c>
      <c r="AC17">
        <f t="shared" si="2"/>
        <v>3329.0423247154486</v>
      </c>
      <c r="AE17">
        <f t="shared" si="3"/>
        <v>6431.2321259624923</v>
      </c>
      <c r="AF17">
        <f t="shared" si="4"/>
        <v>-321.56160629812462</v>
      </c>
      <c r="AG17">
        <f t="shared" si="4"/>
        <v>-10.329471613396823</v>
      </c>
      <c r="AH17">
        <f t="shared" si="5"/>
        <v>-7268.718592069351</v>
      </c>
      <c r="AI17">
        <f t="shared" si="6"/>
        <v>-1169.3775440183799</v>
      </c>
      <c r="AJ17">
        <f t="shared" si="7"/>
        <v>386.90700625761519</v>
      </c>
      <c r="AK17">
        <f t="shared" si="24"/>
        <v>840.7979418587463</v>
      </c>
      <c r="AL17">
        <f t="shared" si="8"/>
        <v>58.327404097981571</v>
      </c>
      <c r="AN17">
        <f t="shared" si="9"/>
        <v>2037.3860192732018</v>
      </c>
      <c r="AO17">
        <f t="shared" si="9"/>
        <v>-101.86930096366008</v>
      </c>
      <c r="AP17">
        <f t="shared" si="9"/>
        <v>-3.2723311240246202</v>
      </c>
      <c r="AQ17">
        <f t="shared" si="9"/>
        <v>-2302.6980440854413</v>
      </c>
      <c r="AR17">
        <f t="shared" si="9"/>
        <v>-370.45365689992434</v>
      </c>
      <c r="AS17">
        <f t="shared" si="9"/>
        <v>122.5704359396204</v>
      </c>
      <c r="AT17">
        <f t="shared" si="9"/>
        <v>266.36108574922906</v>
      </c>
      <c r="AU17">
        <f t="shared" si="9"/>
        <v>18.477864788925078</v>
      </c>
      <c r="AW17">
        <v>14</v>
      </c>
      <c r="AX17">
        <f>(R17*SUMPRODUCT(K18:$K$23, X18:$X$23)-$AZ$3*SUMPRODUCT(K17:$K$22, W18:$W$23))/Z17</f>
        <v>4028.572865718807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10"/>
        <v>8.5572000000000009E-2</v>
      </c>
      <c r="I18" s="5">
        <f t="shared" si="11"/>
        <v>1.085572</v>
      </c>
      <c r="J18">
        <f t="shared" si="12"/>
        <v>0.92117335377109955</v>
      </c>
      <c r="K18">
        <f t="shared" si="20"/>
        <v>0.29182366233116913</v>
      </c>
      <c r="L18" s="2">
        <v>15</v>
      </c>
      <c r="M18" s="6">
        <v>4.522E-3</v>
      </c>
      <c r="O18">
        <f t="shared" si="21"/>
        <v>7782.6247637167326</v>
      </c>
      <c r="P18">
        <f t="shared" si="22"/>
        <v>389.13123818583665</v>
      </c>
      <c r="Q18" s="4">
        <f t="shared" si="23"/>
        <v>12.5</v>
      </c>
      <c r="R18">
        <f t="shared" si="0"/>
        <v>2000000</v>
      </c>
      <c r="S18">
        <f t="shared" si="1"/>
        <v>3545.8052850781091</v>
      </c>
      <c r="U18">
        <f t="shared" si="13"/>
        <v>4.522E-3</v>
      </c>
      <c r="V18">
        <f t="shared" si="14"/>
        <v>0.01</v>
      </c>
      <c r="W18">
        <f t="shared" si="15"/>
        <v>0.82635772907174587</v>
      </c>
      <c r="X18">
        <f t="shared" si="16"/>
        <v>3.7367896508624346E-3</v>
      </c>
      <c r="Y18">
        <f t="shared" si="17"/>
        <v>8.2635772907174582E-3</v>
      </c>
      <c r="Z18">
        <f t="shared" si="18"/>
        <v>0.81435736213016596</v>
      </c>
      <c r="AB18">
        <f t="shared" si="19"/>
        <v>3329.0423247154486</v>
      </c>
      <c r="AC18">
        <f t="shared" si="2"/>
        <v>2887.55263858341</v>
      </c>
      <c r="AE18">
        <f t="shared" si="3"/>
        <v>6337.8377730292641</v>
      </c>
      <c r="AF18">
        <f t="shared" si="4"/>
        <v>-316.89188865146326</v>
      </c>
      <c r="AG18">
        <f t="shared" si="4"/>
        <v>-10.179467026627075</v>
      </c>
      <c r="AH18">
        <f t="shared" si="5"/>
        <v>-7473.5793017248689</v>
      </c>
      <c r="AI18">
        <f t="shared" si="6"/>
        <v>-1462.8128843736949</v>
      </c>
      <c r="AJ18">
        <f t="shared" si="7"/>
        <v>441.48968613203851</v>
      </c>
      <c r="AK18">
        <f t="shared" si="24"/>
        <v>800.09719102852762</v>
      </c>
      <c r="AL18">
        <f t="shared" si="8"/>
        <v>-221.22600721312881</v>
      </c>
      <c r="AN18">
        <f t="shared" si="9"/>
        <v>1849.531030186221</v>
      </c>
      <c r="AO18">
        <f t="shared" si="9"/>
        <v>-92.476551509311065</v>
      </c>
      <c r="AP18">
        <f t="shared" si="9"/>
        <v>-2.9706093482896896</v>
      </c>
      <c r="AQ18">
        <f t="shared" si="9"/>
        <v>-2180.9672825517728</v>
      </c>
      <c r="AR18">
        <f t="shared" si="9"/>
        <v>-426.88341322315273</v>
      </c>
      <c r="AS18">
        <f t="shared" si="9"/>
        <v>128.83713708848984</v>
      </c>
      <c r="AT18">
        <f t="shared" si="9"/>
        <v>233.48729250682598</v>
      </c>
      <c r="AU18">
        <f t="shared" si="9"/>
        <v>-64.558983627836895</v>
      </c>
      <c r="AW18">
        <v>15</v>
      </c>
      <c r="AX18">
        <f>(R18*SUMPRODUCT(K19:$K$23, X19:$X$23)-$AZ$3*SUMPRODUCT(K18:$K$22, W19:$W$23))/Z18</f>
        <v>3545.8052850781091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10"/>
        <v>8.5572000000000009E-2</v>
      </c>
      <c r="I19" s="5">
        <f t="shared" si="11"/>
        <v>1.085572</v>
      </c>
      <c r="J19">
        <f t="shared" si="12"/>
        <v>0.92117335377109955</v>
      </c>
      <c r="K19">
        <f t="shared" si="20"/>
        <v>0.26882018173936795</v>
      </c>
      <c r="L19" s="2">
        <v>16</v>
      </c>
      <c r="M19" s="6">
        <v>4.7470000000000004E-3</v>
      </c>
      <c r="O19">
        <f t="shared" si="21"/>
        <v>7782.6247637167326</v>
      </c>
      <c r="P19">
        <f t="shared" si="22"/>
        <v>389.13123818583665</v>
      </c>
      <c r="Q19" s="4">
        <f t="shared" si="23"/>
        <v>12.5</v>
      </c>
      <c r="R19">
        <f t="shared" si="0"/>
        <v>2000000</v>
      </c>
      <c r="S19">
        <f t="shared" si="1"/>
        <v>2976.5860583972308</v>
      </c>
      <c r="U19">
        <f t="shared" si="13"/>
        <v>4.7470000000000004E-3</v>
      </c>
      <c r="V19">
        <f t="shared" si="14"/>
        <v>0.01</v>
      </c>
      <c r="W19">
        <f t="shared" si="15"/>
        <v>0.81435736213016596</v>
      </c>
      <c r="X19">
        <f t="shared" si="16"/>
        <v>3.8657543980318981E-3</v>
      </c>
      <c r="Y19">
        <f t="shared" si="17"/>
        <v>8.1435736213016606E-3</v>
      </c>
      <c r="Z19">
        <f t="shared" si="18"/>
        <v>0.80234803411083233</v>
      </c>
      <c r="AB19">
        <f t="shared" si="19"/>
        <v>2887.55263858341</v>
      </c>
      <c r="AC19">
        <f t="shared" si="2"/>
        <v>2388.2579723167291</v>
      </c>
      <c r="AE19">
        <f t="shared" si="3"/>
        <v>6244.3736793904018</v>
      </c>
      <c r="AF19">
        <f t="shared" si="4"/>
        <v>-312.2186839695201</v>
      </c>
      <c r="AG19">
        <f t="shared" si="4"/>
        <v>-10.029350426385404</v>
      </c>
      <c r="AH19">
        <f t="shared" si="5"/>
        <v>-7731.5087960637966</v>
      </c>
      <c r="AI19">
        <f t="shared" si="6"/>
        <v>-1809.3831510693008</v>
      </c>
      <c r="AJ19">
        <f t="shared" si="7"/>
        <v>499.29466626668091</v>
      </c>
      <c r="AK19">
        <f t="shared" si="24"/>
        <v>754.72002165701531</v>
      </c>
      <c r="AL19">
        <f t="shared" si="8"/>
        <v>-555.36846314560455</v>
      </c>
      <c r="AN19">
        <f t="shared" si="9"/>
        <v>1678.6136673422536</v>
      </c>
      <c r="AO19">
        <f t="shared" si="9"/>
        <v>-83.930683367112678</v>
      </c>
      <c r="AP19">
        <f t="shared" si="9"/>
        <v>-2.6960918043487316</v>
      </c>
      <c r="AQ19">
        <f t="shared" si="9"/>
        <v>-2078.3855996773918</v>
      </c>
      <c r="AR19">
        <f t="shared" si="9"/>
        <v>-486.39870750659969</v>
      </c>
      <c r="AS19">
        <f t="shared" si="9"/>
        <v>134.22048292730622</v>
      </c>
      <c r="AT19">
        <f t="shared" si="9"/>
        <v>202.88397338417857</v>
      </c>
      <c r="AU19">
        <f t="shared" si="9"/>
        <v>-149.2942511951149</v>
      </c>
      <c r="AW19">
        <v>16</v>
      </c>
      <c r="AX19">
        <f>(R19*SUMPRODUCT(K20:$K$23, X20:$X$23)-$AZ$3*SUMPRODUCT(K19:$K$22, W20:$W$23))/Z19</f>
        <v>2976.5860583972308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10"/>
        <v>8.5572000000000009E-2</v>
      </c>
      <c r="I20" s="5">
        <f t="shared" si="11"/>
        <v>1.085572</v>
      </c>
      <c r="J20">
        <f t="shared" si="12"/>
        <v>0.92117335377109955</v>
      </c>
      <c r="K20">
        <f t="shared" si="20"/>
        <v>0.24762998837421007</v>
      </c>
      <c r="L20" s="2">
        <v>17</v>
      </c>
      <c r="M20" s="6">
        <v>4.9870000000000001E-3</v>
      </c>
      <c r="O20">
        <f t="shared" si="21"/>
        <v>7782.6247637167326</v>
      </c>
      <c r="P20">
        <f t="shared" si="22"/>
        <v>389.13123818583665</v>
      </c>
      <c r="Q20" s="4">
        <f t="shared" si="23"/>
        <v>12.5</v>
      </c>
      <c r="R20">
        <f t="shared" si="0"/>
        <v>2000000</v>
      </c>
      <c r="S20">
        <f t="shared" si="1"/>
        <v>2327.825640136522</v>
      </c>
      <c r="U20">
        <f t="shared" si="13"/>
        <v>4.9870000000000001E-3</v>
      </c>
      <c r="V20">
        <f t="shared" si="14"/>
        <v>0.01</v>
      </c>
      <c r="W20">
        <f t="shared" si="15"/>
        <v>0.80234803411083233</v>
      </c>
      <c r="X20">
        <f t="shared" si="16"/>
        <v>4.0013096461107211E-3</v>
      </c>
      <c r="Y20">
        <f t="shared" si="17"/>
        <v>8.0234803411083234E-3</v>
      </c>
      <c r="Z20">
        <f t="shared" si="18"/>
        <v>0.79032324412361332</v>
      </c>
      <c r="AB20">
        <f t="shared" si="19"/>
        <v>2388.2579723167291</v>
      </c>
      <c r="AC20">
        <f t="shared" si="2"/>
        <v>1839.7347116668229</v>
      </c>
      <c r="AE20">
        <f t="shared" si="3"/>
        <v>6150.7892510573774</v>
      </c>
      <c r="AF20">
        <f t="shared" si="4"/>
        <v>-307.53946255286888</v>
      </c>
      <c r="AG20">
        <f t="shared" si="4"/>
        <v>-9.8790405515451667</v>
      </c>
      <c r="AH20">
        <f t="shared" si="5"/>
        <v>-8002.6192922214423</v>
      </c>
      <c r="AI20">
        <f t="shared" si="6"/>
        <v>-2169.2485442684792</v>
      </c>
      <c r="AJ20">
        <f t="shared" si="7"/>
        <v>548.52326064990621</v>
      </c>
      <c r="AK20">
        <f t="shared" si="24"/>
        <v>704.38658210899484</v>
      </c>
      <c r="AL20">
        <f t="shared" si="8"/>
        <v>-916.33870150957819</v>
      </c>
      <c r="AN20">
        <f t="shared" si="9"/>
        <v>1523.1198707315546</v>
      </c>
      <c r="AO20">
        <f t="shared" si="9"/>
        <v>-76.155993536577739</v>
      </c>
      <c r="AP20">
        <f t="shared" si="9"/>
        <v>-2.4463466969274794</v>
      </c>
      <c r="AQ20">
        <f t="shared" si="9"/>
        <v>-1981.688522296025</v>
      </c>
      <c r="AR20">
        <f t="shared" si="9"/>
        <v>-537.1709917979756</v>
      </c>
      <c r="AS20">
        <f t="shared" si="9"/>
        <v>135.83080865772007</v>
      </c>
      <c r="AT20">
        <f t="shared" si="9"/>
        <v>174.42724113859995</v>
      </c>
      <c r="AU20">
        <f t="shared" si="9"/>
        <v>-226.91294200165561</v>
      </c>
      <c r="AW20">
        <v>17</v>
      </c>
      <c r="AX20">
        <f>(R20*SUMPRODUCT(K21:$K$23, X21:$X$23)-$AZ$3*SUMPRODUCT(K20:$K$22, W21:$W$23))/Z20</f>
        <v>2327.825640136522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10"/>
        <v>8.5572000000000009E-2</v>
      </c>
      <c r="I21" s="5">
        <f t="shared" si="11"/>
        <v>1.085572</v>
      </c>
      <c r="J21">
        <f t="shared" si="12"/>
        <v>0.92117335377109955</v>
      </c>
      <c r="K21">
        <f t="shared" si="20"/>
        <v>0.22811014688496947</v>
      </c>
      <c r="L21" s="2">
        <v>18</v>
      </c>
      <c r="M21" s="6">
        <v>5.2249999999999996E-3</v>
      </c>
      <c r="O21">
        <f t="shared" si="21"/>
        <v>7782.6247637167326</v>
      </c>
      <c r="P21">
        <f t="shared" si="22"/>
        <v>389.13123818583665</v>
      </c>
      <c r="Q21" s="4">
        <f t="shared" si="23"/>
        <v>12.5</v>
      </c>
      <c r="R21">
        <f t="shared" si="0"/>
        <v>2000000</v>
      </c>
      <c r="S21">
        <f t="shared" si="1"/>
        <v>1614.0613967248446</v>
      </c>
      <c r="U21">
        <f t="shared" si="13"/>
        <v>5.2249999999999996E-3</v>
      </c>
      <c r="V21">
        <f t="shared" si="14"/>
        <v>0.01</v>
      </c>
      <c r="W21">
        <f t="shared" si="15"/>
        <v>0.79032324412361332</v>
      </c>
      <c r="X21">
        <f t="shared" si="16"/>
        <v>4.129438950545879E-3</v>
      </c>
      <c r="Y21">
        <f t="shared" si="17"/>
        <v>7.9032324412361341E-3</v>
      </c>
      <c r="Z21">
        <f t="shared" si="18"/>
        <v>0.77829057273183133</v>
      </c>
      <c r="AB21">
        <f t="shared" si="19"/>
        <v>1839.7347116668229</v>
      </c>
      <c r="AC21">
        <f t="shared" si="2"/>
        <v>1256.208768881319</v>
      </c>
      <c r="AE21">
        <f t="shared" si="3"/>
        <v>6057.143484710029</v>
      </c>
      <c r="AF21">
        <f t="shared" si="4"/>
        <v>-302.85717423550147</v>
      </c>
      <c r="AG21">
        <f t="shared" si="4"/>
        <v>-9.7286321591478924</v>
      </c>
      <c r="AH21">
        <f t="shared" si="5"/>
        <v>-8258.8779010917588</v>
      </c>
      <c r="AI21">
        <f t="shared" si="6"/>
        <v>-2514.3202227763795</v>
      </c>
      <c r="AJ21">
        <f t="shared" si="7"/>
        <v>583.52594278550396</v>
      </c>
      <c r="AK21">
        <f t="shared" si="24"/>
        <v>649.83556690667979</v>
      </c>
      <c r="AL21">
        <f t="shared" si="8"/>
        <v>-1280.9587130841958</v>
      </c>
      <c r="AN21">
        <f t="shared" si="9"/>
        <v>1381.6958900005407</v>
      </c>
      <c r="AO21">
        <f t="shared" si="9"/>
        <v>-69.08479450002703</v>
      </c>
      <c r="AP21">
        <f t="shared" si="9"/>
        <v>-2.2191997108130632</v>
      </c>
      <c r="AQ21">
        <f t="shared" si="9"/>
        <v>-1883.9338511230694</v>
      </c>
      <c r="AR21">
        <f t="shared" si="9"/>
        <v>-573.54195533336906</v>
      </c>
      <c r="AS21">
        <f t="shared" si="9"/>
        <v>133.10818851999161</v>
      </c>
      <c r="AT21">
        <f t="shared" si="9"/>
        <v>148.23408661816012</v>
      </c>
      <c r="AU21">
        <f t="shared" si="9"/>
        <v>-292.19968019521735</v>
      </c>
      <c r="AW21">
        <v>18</v>
      </c>
      <c r="AX21">
        <f>(R21*SUMPRODUCT(K22:$K$23, X22:$X$23)-$AZ$3*SUMPRODUCT(K21:$K$22, W22:$W$23))/Z21</f>
        <v>1614.0613967248446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10"/>
        <v>8.5572000000000009E-2</v>
      </c>
      <c r="I22" s="5">
        <f t="shared" si="11"/>
        <v>1.085572</v>
      </c>
      <c r="J22">
        <f t="shared" si="12"/>
        <v>0.92117335377109955</v>
      </c>
      <c r="K22">
        <f t="shared" si="20"/>
        <v>0.21012898903524546</v>
      </c>
      <c r="L22" s="2">
        <v>19</v>
      </c>
      <c r="M22" s="6">
        <v>5.4879999999999998E-3</v>
      </c>
      <c r="O22">
        <f t="shared" si="21"/>
        <v>7782.6247637167326</v>
      </c>
      <c r="P22">
        <f t="shared" si="22"/>
        <v>389.13123818583665</v>
      </c>
      <c r="Q22" s="4">
        <f t="shared" si="23"/>
        <v>12.5</v>
      </c>
      <c r="R22">
        <f t="shared" si="0"/>
        <v>2000000</v>
      </c>
      <c r="S22">
        <f t="shared" si="1"/>
        <v>836.34933297707323</v>
      </c>
      <c r="U22">
        <f t="shared" si="13"/>
        <v>5.4879999999999998E-3</v>
      </c>
      <c r="V22">
        <f t="shared" si="14"/>
        <v>0.01</v>
      </c>
      <c r="W22">
        <f t="shared" si="15"/>
        <v>0.77829057273183133</v>
      </c>
      <c r="X22">
        <f t="shared" si="16"/>
        <v>4.27125866315229E-3</v>
      </c>
      <c r="Y22">
        <f t="shared" si="17"/>
        <v>7.7829057273183138E-3</v>
      </c>
      <c r="Z22">
        <f t="shared" si="18"/>
        <v>0.76623640834136075</v>
      </c>
      <c r="AB22">
        <f t="shared" si="19"/>
        <v>1256.208768881319</v>
      </c>
      <c r="AC22">
        <f t="shared" si="2"/>
        <v>640.84130901904541</v>
      </c>
      <c r="AE22">
        <f t="shared" si="3"/>
        <v>5963.3304464188404</v>
      </c>
      <c r="AF22">
        <f t="shared" si="4"/>
        <v>-298.16652232094202</v>
      </c>
      <c r="AG22">
        <f t="shared" si="4"/>
        <v>-9.5779551042670086</v>
      </c>
      <c r="AH22">
        <f t="shared" si="5"/>
        <v>-8542.5173263045799</v>
      </c>
      <c r="AI22">
        <f t="shared" si="6"/>
        <v>-2886.9313573109484</v>
      </c>
      <c r="AJ22">
        <f t="shared" si="7"/>
        <v>615.36745986227356</v>
      </c>
      <c r="AK22">
        <f t="shared" si="24"/>
        <v>592.2757040836176</v>
      </c>
      <c r="AL22">
        <f t="shared" si="8"/>
        <v>-1679.2881933650569</v>
      </c>
      <c r="AN22">
        <f t="shared" si="9"/>
        <v>1253.06859798909</v>
      </c>
      <c r="AO22">
        <f t="shared" si="9"/>
        <v>-62.653429899454494</v>
      </c>
      <c r="AP22">
        <f t="shared" si="9"/>
        <v>-2.0126060230845955</v>
      </c>
      <c r="AQ22">
        <f t="shared" si="9"/>
        <v>-1795.0305295924495</v>
      </c>
      <c r="AR22">
        <f t="shared" si="9"/>
        <v>-606.62796752589861</v>
      </c>
      <c r="AS22">
        <f t="shared" si="9"/>
        <v>129.30654222604653</v>
      </c>
      <c r="AT22">
        <f t="shared" si="9"/>
        <v>124.45429492922877</v>
      </c>
      <c r="AU22">
        <f t="shared" si="9"/>
        <v>-352.86713037062322</v>
      </c>
      <c r="AW22">
        <v>19</v>
      </c>
      <c r="AX22">
        <f>(R22*SUMPRODUCT(K23:$K$23, X23:$X$23)-$AZ$3*SUMPRODUCT(K22:$K$22, W23:$W$23))/Z22</f>
        <v>836.34933297707323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10"/>
        <v>8.5572000000000009E-2</v>
      </c>
      <c r="I23" s="5">
        <f t="shared" si="11"/>
        <v>1.085572</v>
      </c>
      <c r="J23">
        <f t="shared" si="12"/>
        <v>0.92117335377109955</v>
      </c>
      <c r="K23">
        <f t="shared" si="20"/>
        <v>0.19356522555412767</v>
      </c>
      <c r="L23" s="2">
        <v>20</v>
      </c>
      <c r="M23" s="6">
        <v>5.7670000000000004E-3</v>
      </c>
      <c r="O23">
        <f t="shared" si="21"/>
        <v>7782.6247637167326</v>
      </c>
      <c r="P23">
        <f t="shared" si="22"/>
        <v>389.13123818583665</v>
      </c>
      <c r="Q23" s="4">
        <f t="shared" si="23"/>
        <v>12.5</v>
      </c>
      <c r="R23">
        <f t="shared" si="0"/>
        <v>2000000</v>
      </c>
      <c r="S23">
        <f t="shared" si="1"/>
        <v>849.74729863464563</v>
      </c>
      <c r="U23">
        <f t="shared" si="13"/>
        <v>5.7670000000000004E-3</v>
      </c>
      <c r="V23">
        <f t="shared" si="14"/>
        <v>0.01</v>
      </c>
      <c r="W23">
        <f t="shared" si="15"/>
        <v>0.76623640834136075</v>
      </c>
      <c r="X23">
        <f t="shared" si="16"/>
        <v>4.4188853669046282E-3</v>
      </c>
      <c r="Y23">
        <f t="shared" si="17"/>
        <v>7.6623640834136081E-3</v>
      </c>
      <c r="Z23">
        <f t="shared" si="18"/>
        <v>0.75415515889104257</v>
      </c>
      <c r="AB23">
        <f t="shared" si="19"/>
        <v>640.84130901904541</v>
      </c>
      <c r="AC23">
        <f t="shared" si="2"/>
        <v>640.84130901904541</v>
      </c>
      <c r="AE23">
        <f t="shared" si="3"/>
        <v>5869.3066152701549</v>
      </c>
      <c r="AF23">
        <f t="shared" si="4"/>
        <v>-293.46533076350778</v>
      </c>
      <c r="AG23">
        <f t="shared" si="4"/>
        <v>-9.426939486138032</v>
      </c>
      <c r="AH23">
        <f t="shared" si="5"/>
        <v>-8837.7707338092569</v>
      </c>
      <c r="AI23">
        <f t="shared" si="6"/>
        <v>-3271.3563887887476</v>
      </c>
      <c r="AJ23">
        <f t="shared" si="7"/>
        <v>0</v>
      </c>
      <c r="AK23">
        <f t="shared" si="24"/>
        <v>531.97396289318056</v>
      </c>
      <c r="AL23">
        <f t="shared" si="8"/>
        <v>-2739.3824258955669</v>
      </c>
      <c r="AN23">
        <f t="shared" si="9"/>
        <v>1136.0936588311013</v>
      </c>
      <c r="AO23">
        <f t="shared" si="9"/>
        <v>-56.804682941555065</v>
      </c>
      <c r="AP23">
        <f t="shared" si="9"/>
        <v>-1.8247276679194206</v>
      </c>
      <c r="AQ23">
        <f t="shared" si="9"/>
        <v>-1710.6850854854572</v>
      </c>
      <c r="AR23">
        <f t="shared" si="9"/>
        <v>-633.2208372638305</v>
      </c>
      <c r="AS23">
        <f t="shared" si="9"/>
        <v>0</v>
      </c>
      <c r="AT23">
        <f t="shared" si="9"/>
        <v>102.97166011634164</v>
      </c>
      <c r="AU23">
        <f t="shared" si="9"/>
        <v>-530.24917714748881</v>
      </c>
      <c r="AW23">
        <v>20</v>
      </c>
      <c r="AX23">
        <f>(R23*SUMPRODUCT(K$23:$K24, X$23:$X24)-$AZ$3*SUMPRODUCT(K$22:$K23, W$23:$W24))/Z23</f>
        <v>849.74729863464563</v>
      </c>
    </row>
    <row r="25" spans="5:50" x14ac:dyDescent="0.25">
      <c r="AN25" s="8">
        <f t="shared" ref="AN25:AU25" si="25">SUM(AN3:AN23)</f>
        <v>66810.570716972652</v>
      </c>
      <c r="AO25" s="8">
        <f t="shared" si="25"/>
        <v>-9177.4971086361838</v>
      </c>
      <c r="AP25" s="8">
        <f t="shared" si="25"/>
        <v>-194.80725935234813</v>
      </c>
      <c r="AQ25" s="8">
        <f t="shared" si="25"/>
        <v>-62112.804178015853</v>
      </c>
      <c r="AR25" s="8">
        <f t="shared" si="25"/>
        <v>-4674.5378290317449</v>
      </c>
      <c r="AS25" s="8">
        <f t="shared" si="25"/>
        <v>-2454.90726814154</v>
      </c>
      <c r="AT25" s="8">
        <f t="shared" si="25"/>
        <v>7129.4450971732849</v>
      </c>
      <c r="AU25" s="9">
        <f t="shared" si="25"/>
        <v>0</v>
      </c>
    </row>
    <row r="29" spans="5:50" x14ac:dyDescent="0.25">
      <c r="AE29" s="10"/>
      <c r="AF29" s="10"/>
      <c r="AG29" s="10"/>
      <c r="AH29" s="10"/>
      <c r="AI29" s="10"/>
      <c r="AJ29" s="10"/>
      <c r="AK29" s="10"/>
      <c r="AL29" s="10"/>
    </row>
  </sheetData>
  <conditionalFormatting sqref="AN25:AU25">
    <cfRule type="cellIs" dxfId="73" priority="1" operator="lessThan">
      <formula>0</formula>
    </cfRule>
  </conditionalFormatting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9195C5-B204-4797-A594-AA71BCCB1F9C}">
  <dimension ref="A1:AZ29"/>
  <sheetViews>
    <sheetView workbookViewId="0">
      <selection activeCell="J53" sqref="J53"/>
    </sheetView>
  </sheetViews>
  <sheetFormatPr defaultRowHeight="15" x14ac:dyDescent="0.25"/>
  <cols>
    <col min="6" max="9" width="9.140625" bestFit="1" customWidth="1"/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51" width="9.140625" bestFit="1" customWidth="1"/>
  </cols>
  <sheetData>
    <row r="1" spans="1:52" x14ac:dyDescent="0.25">
      <c r="A1" t="s">
        <v>44</v>
      </c>
      <c r="Q1" s="1" t="s">
        <v>1</v>
      </c>
      <c r="W1" s="1" t="s">
        <v>2</v>
      </c>
      <c r="AC1" s="1" t="s">
        <v>3</v>
      </c>
      <c r="AQ1" s="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42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11">
        <v>11747.937191399991</v>
      </c>
      <c r="K3">
        <v>1</v>
      </c>
      <c r="L3" s="2">
        <v>0</v>
      </c>
      <c r="O3">
        <f>$C$3</f>
        <v>11747.937191399991</v>
      </c>
      <c r="P3">
        <f>O3*B5</f>
        <v>9398.3497531199937</v>
      </c>
      <c r="Q3" s="4">
        <f>B8</f>
        <v>100</v>
      </c>
      <c r="R3">
        <f t="shared" ref="R3:R23" si="0">$C$6</f>
        <v>2000000</v>
      </c>
      <c r="S3">
        <f t="shared" ref="S3:S23" si="1">AX3</f>
        <v>0</v>
      </c>
      <c r="W3">
        <v>1</v>
      </c>
      <c r="Z3">
        <v>1</v>
      </c>
      <c r="AC3">
        <f t="shared" ref="AC3:AC23" si="2">S3*Z3</f>
        <v>0</v>
      </c>
      <c r="AE3">
        <f t="shared" ref="AE3:AE23" si="3">$Z3*O3</f>
        <v>11747.937191399991</v>
      </c>
      <c r="AF3">
        <f t="shared" ref="AF3:AG23" si="4">-$Z3*P3</f>
        <v>-9398.3497531199937</v>
      </c>
      <c r="AG3">
        <f t="shared" si="4"/>
        <v>-100</v>
      </c>
      <c r="AH3">
        <f t="shared" ref="AH3:AH23" si="5">-X3*R3</f>
        <v>0</v>
      </c>
      <c r="AI3">
        <f t="shared" ref="AI3:AI23" si="6">SUM(AE3:AH3)</f>
        <v>2249.5874382799975</v>
      </c>
      <c r="AJ3">
        <f t="shared" ref="AJ3:AJ23" si="7">AB3-AC3</f>
        <v>0</v>
      </c>
      <c r="AL3">
        <f t="shared" ref="AL3:AL23" si="8">SUM(AI3:AK3)</f>
        <v>2249.5874382799975</v>
      </c>
      <c r="AN3">
        <f t="shared" ref="AN3:AU23" si="9">AE3*$K3</f>
        <v>11747.937191399991</v>
      </c>
      <c r="AO3">
        <f t="shared" si="9"/>
        <v>-9398.3497531199937</v>
      </c>
      <c r="AP3">
        <f t="shared" si="9"/>
        <v>-100</v>
      </c>
      <c r="AQ3">
        <f t="shared" si="9"/>
        <v>0</v>
      </c>
      <c r="AR3">
        <f t="shared" si="9"/>
        <v>2249.5874382799975</v>
      </c>
      <c r="AS3">
        <f t="shared" si="9"/>
        <v>0</v>
      </c>
      <c r="AT3">
        <f t="shared" si="9"/>
        <v>0</v>
      </c>
      <c r="AU3">
        <f t="shared" si="9"/>
        <v>2249.5874382799975</v>
      </c>
      <c r="AW3">
        <v>0</v>
      </c>
      <c r="AX3">
        <f>(R3*SUMPRODUCT(K4:$K$23, X4:$X$23)-$AZ$3*SUMPRODUCT(K3:$K$22, W4:$W$23))/Z3</f>
        <v>0</v>
      </c>
      <c r="AZ3">
        <f>$C$6*SUMPRODUCT(K4:$K$23, X4:$X$23)/SUMPRODUCT(K3:K22, W4:W23)</f>
        <v>9997.9296081466437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5">
        <f>EconomicRates!C44</f>
        <v>3.5571999999999999E-2</v>
      </c>
      <c r="G4" s="5">
        <f>EconomicRates!D44</f>
        <v>7.0000000000000007E-2</v>
      </c>
      <c r="H4" s="5">
        <f t="shared" ref="H4:H23" si="10">F4+$C$9</f>
        <v>8.5572000000000009E-2</v>
      </c>
      <c r="I4" s="5">
        <f t="shared" ref="I4:I23" si="11">1+H4</f>
        <v>1.085572</v>
      </c>
      <c r="J4">
        <f t="shared" ref="J4:J23" si="12">1/I4</f>
        <v>0.92117335377109955</v>
      </c>
      <c r="K4">
        <f>J4</f>
        <v>0.92117335377109955</v>
      </c>
      <c r="L4" s="2">
        <v>1</v>
      </c>
      <c r="M4" s="6">
        <f t="array" ref="M4:M23">Mortalities!B31:B50</f>
        <v>3.852E-3</v>
      </c>
      <c r="R4">
        <f t="shared" si="0"/>
        <v>2000000</v>
      </c>
      <c r="S4">
        <f t="shared" si="1"/>
        <v>2941.9621504014663</v>
      </c>
      <c r="U4">
        <f t="shared" ref="U4:U23" si="13">M4</f>
        <v>3.852E-3</v>
      </c>
      <c r="V4">
        <f t="shared" ref="V4:V23" si="14">$C$10</f>
        <v>0.01</v>
      </c>
      <c r="W4">
        <f t="shared" ref="W4:W23" si="15">Z3</f>
        <v>1</v>
      </c>
      <c r="X4">
        <f t="shared" ref="X4:X23" si="16">U4*W4</f>
        <v>3.852E-3</v>
      </c>
      <c r="Y4">
        <f t="shared" ref="Y4:Y23" si="17">V4*W4</f>
        <v>0.01</v>
      </c>
      <c r="Z4">
        <f t="shared" ref="Z4:Z23" si="18">MAX(0, W4-X4-Y4)</f>
        <v>0.98614800000000002</v>
      </c>
      <c r="AB4">
        <f t="shared" ref="AB4:AB23" si="19">AC3</f>
        <v>0</v>
      </c>
      <c r="AC4">
        <f t="shared" si="2"/>
        <v>2901.210090694105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-7704</v>
      </c>
      <c r="AI4">
        <f t="shared" si="6"/>
        <v>-7704</v>
      </c>
      <c r="AJ4">
        <f t="shared" si="7"/>
        <v>-2901.210090694105</v>
      </c>
      <c r="AK4">
        <f>H4*SUM(AB4, AE4:AF4)</f>
        <v>0</v>
      </c>
      <c r="AL4">
        <f t="shared" si="8"/>
        <v>-10605.210090694105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-7096.7195174525505</v>
      </c>
      <c r="AR4">
        <f t="shared" si="9"/>
        <v>-7096.7195174525505</v>
      </c>
      <c r="AS4">
        <f t="shared" si="9"/>
        <v>-2672.5174292392444</v>
      </c>
      <c r="AT4">
        <f t="shared" si="9"/>
        <v>0</v>
      </c>
      <c r="AU4">
        <f t="shared" si="9"/>
        <v>-9769.2369466917953</v>
      </c>
      <c r="AW4">
        <v>1</v>
      </c>
      <c r="AX4">
        <f>(R4*SUMPRODUCT(K5:$K$23, X5:$X$23)-$AZ$3*SUMPRODUCT(K4:$K$22, W5:$W$23))/Z4</f>
        <v>2941.9621504014663</v>
      </c>
    </row>
    <row r="5" spans="1:52" x14ac:dyDescent="0.25">
      <c r="B5" s="2">
        <f>'T.26.04.A'!B5</f>
        <v>0.8</v>
      </c>
      <c r="C5" s="2">
        <f>'T.26.04.A'!C5</f>
        <v>0.05</v>
      </c>
      <c r="E5">
        <v>2005</v>
      </c>
      <c r="F5" s="5">
        <f>EconomicRates!C45</f>
        <v>3.5571999999999999E-2</v>
      </c>
      <c r="G5" s="5">
        <f>EconomicRates!D45</f>
        <v>7.0000000000000007E-2</v>
      </c>
      <c r="H5" s="5">
        <f t="shared" si="10"/>
        <v>8.5572000000000009E-2</v>
      </c>
      <c r="I5" s="5">
        <f t="shared" si="11"/>
        <v>1.085572</v>
      </c>
      <c r="J5">
        <f t="shared" si="12"/>
        <v>0.92117335377109955</v>
      </c>
      <c r="K5">
        <f t="shared" ref="K5:K23" si="20">K4*J5</f>
        <v>0.84856034769789535</v>
      </c>
      <c r="L5" s="2">
        <v>2</v>
      </c>
      <c r="M5" s="6">
        <v>4.0049999999999999E-3</v>
      </c>
      <c r="O5">
        <f t="shared" ref="O5:O23" si="21">$C$3</f>
        <v>11747.937191399991</v>
      </c>
      <c r="P5">
        <f t="shared" ref="P5:P23" si="22">O5*$C$5</f>
        <v>587.39685956999961</v>
      </c>
      <c r="Q5" s="4">
        <f t="shared" ref="Q5:Q23" si="23">$C$8</f>
        <v>12.5</v>
      </c>
      <c r="R5">
        <f t="shared" si="0"/>
        <v>2000000</v>
      </c>
      <c r="S5">
        <f t="shared" si="1"/>
        <v>5430.8795817880527</v>
      </c>
      <c r="U5">
        <f t="shared" si="13"/>
        <v>4.0049999999999999E-3</v>
      </c>
      <c r="V5">
        <f t="shared" si="14"/>
        <v>0.01</v>
      </c>
      <c r="W5">
        <f t="shared" si="15"/>
        <v>0.98614800000000002</v>
      </c>
      <c r="X5">
        <f t="shared" si="16"/>
        <v>3.9495227400000001E-3</v>
      </c>
      <c r="Y5">
        <f t="shared" si="17"/>
        <v>9.8614800000000006E-3</v>
      </c>
      <c r="Z5">
        <f t="shared" si="18"/>
        <v>0.97233699726</v>
      </c>
      <c r="AB5">
        <f t="shared" si="19"/>
        <v>2901.210090694105</v>
      </c>
      <c r="AC5">
        <f t="shared" si="2"/>
        <v>5280.6451450364402</v>
      </c>
      <c r="AE5">
        <f t="shared" si="3"/>
        <v>11422.953972684945</v>
      </c>
      <c r="AF5">
        <f t="shared" si="4"/>
        <v>-571.14769863424726</v>
      </c>
      <c r="AG5">
        <f t="shared" si="4"/>
        <v>-12.15421246575</v>
      </c>
      <c r="AH5">
        <f t="shared" si="5"/>
        <v>-7899.0454799999998</v>
      </c>
      <c r="AI5">
        <f t="shared" si="6"/>
        <v>2940.6065815849479</v>
      </c>
      <c r="AJ5">
        <f t="shared" si="7"/>
        <v>-2379.4350543423352</v>
      </c>
      <c r="AK5">
        <f>H5*SUM(AB5, AE5:AF5)</f>
        <v>1176.8731163639425</v>
      </c>
      <c r="AL5">
        <f t="shared" si="8"/>
        <v>1738.0446436065552</v>
      </c>
      <c r="AN5">
        <f t="shared" si="9"/>
        <v>9693.0657947985928</v>
      </c>
      <c r="AO5">
        <f t="shared" si="9"/>
        <v>-484.65328973992962</v>
      </c>
      <c r="AP5">
        <f t="shared" si="9"/>
        <v>-10.313582755930913</v>
      </c>
      <c r="AQ5">
        <f t="shared" si="9"/>
        <v>-6702.8167789902882</v>
      </c>
      <c r="AR5">
        <f t="shared" si="9"/>
        <v>2495.2821433124427</v>
      </c>
      <c r="AS5">
        <f t="shared" si="9"/>
        <v>-2019.0942370372925</v>
      </c>
      <c r="AT5">
        <f t="shared" si="9"/>
        <v>998.64786081809268</v>
      </c>
      <c r="AU5">
        <f t="shared" si="9"/>
        <v>1474.835767093243</v>
      </c>
      <c r="AW5">
        <v>2</v>
      </c>
      <c r="AX5">
        <f>(R5*SUMPRODUCT(K6:$K$23, X6:$X$23)-$AZ$3*SUMPRODUCT(K5:$K$22, W6:$W$23))/Z5</f>
        <v>5430.8795817880527</v>
      </c>
    </row>
    <row r="6" spans="1:52" x14ac:dyDescent="0.25">
      <c r="A6" t="s">
        <v>16</v>
      </c>
      <c r="C6" s="2">
        <f>'T.26.04.F'!C6</f>
        <v>2000000</v>
      </c>
      <c r="E6">
        <v>2006</v>
      </c>
      <c r="F6" s="5">
        <f>EconomicRates!C46</f>
        <v>3.5571999999999999E-2</v>
      </c>
      <c r="G6" s="5">
        <f>EconomicRates!D46</f>
        <v>7.0000000000000007E-2</v>
      </c>
      <c r="H6" s="5">
        <f t="shared" si="10"/>
        <v>8.5572000000000009E-2</v>
      </c>
      <c r="I6" s="5">
        <f t="shared" si="11"/>
        <v>1.085572</v>
      </c>
      <c r="J6">
        <f t="shared" si="12"/>
        <v>0.92117335377109955</v>
      </c>
      <c r="K6">
        <f t="shared" si="20"/>
        <v>0.78167118136604063</v>
      </c>
      <c r="L6" s="2">
        <v>3</v>
      </c>
      <c r="M6" s="6">
        <v>4.1640000000000002E-3</v>
      </c>
      <c r="O6">
        <f t="shared" si="21"/>
        <v>11747.937191399991</v>
      </c>
      <c r="P6">
        <f t="shared" si="22"/>
        <v>587.39685956999961</v>
      </c>
      <c r="Q6" s="4">
        <f t="shared" si="23"/>
        <v>12.5</v>
      </c>
      <c r="R6">
        <f t="shared" si="0"/>
        <v>2000000</v>
      </c>
      <c r="S6">
        <f t="shared" si="1"/>
        <v>7511.3595039333868</v>
      </c>
      <c r="U6">
        <f t="shared" si="13"/>
        <v>4.1640000000000002E-3</v>
      </c>
      <c r="V6">
        <f t="shared" si="14"/>
        <v>0.01</v>
      </c>
      <c r="W6">
        <f t="shared" si="15"/>
        <v>0.97233699726</v>
      </c>
      <c r="X6">
        <f t="shared" si="16"/>
        <v>4.0488112565906405E-3</v>
      </c>
      <c r="Y6">
        <f t="shared" si="17"/>
        <v>9.7233699725999996E-3</v>
      </c>
      <c r="Z6">
        <f t="shared" si="18"/>
        <v>0.95856481603080934</v>
      </c>
      <c r="AB6">
        <f t="shared" si="19"/>
        <v>5280.6451450364402</v>
      </c>
      <c r="AC6">
        <f t="shared" si="2"/>
        <v>7200.1249410291784</v>
      </c>
      <c r="AE6">
        <f t="shared" si="3"/>
        <v>11261.159252615835</v>
      </c>
      <c r="AF6">
        <f t="shared" si="4"/>
        <v>-563.05796263079185</v>
      </c>
      <c r="AG6">
        <f t="shared" si="4"/>
        <v>-11.982060200385117</v>
      </c>
      <c r="AH6">
        <f t="shared" si="5"/>
        <v>-8097.6225131812807</v>
      </c>
      <c r="AI6">
        <f t="shared" si="6"/>
        <v>2588.4967166033766</v>
      </c>
      <c r="AJ6">
        <f t="shared" si="7"/>
        <v>-1919.4797959927382</v>
      </c>
      <c r="AK6">
        <f>H6*SUM(AB6, AE6:AF6)</f>
        <v>1367.3332899376585</v>
      </c>
      <c r="AL6">
        <f t="shared" si="8"/>
        <v>2036.3502105482969</v>
      </c>
      <c r="AN6">
        <f t="shared" si="9"/>
        <v>8802.5236565433388</v>
      </c>
      <c r="AO6">
        <f t="shared" si="9"/>
        <v>-440.12618282716704</v>
      </c>
      <c r="AP6">
        <f t="shared" si="9"/>
        <v>-9.3660311520340525</v>
      </c>
      <c r="AQ6">
        <f t="shared" si="9"/>
        <v>-6329.6781561346588</v>
      </c>
      <c r="AR6">
        <f t="shared" si="9"/>
        <v>2023.3532864294787</v>
      </c>
      <c r="AS6">
        <f t="shared" si="9"/>
        <v>-1500.4020397418903</v>
      </c>
      <c r="AT6">
        <f t="shared" si="9"/>
        <v>1068.8050280666844</v>
      </c>
      <c r="AU6">
        <f t="shared" si="9"/>
        <v>1591.7562747542729</v>
      </c>
      <c r="AW6">
        <v>3</v>
      </c>
      <c r="AX6">
        <f>(R6*SUMPRODUCT(K7:$K$23, X7:$X$23)-$AZ$3*SUMPRODUCT(K6:$K$22, W7:$W$23))/Z6</f>
        <v>7511.3595039333868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5">
        <f>EconomicRates!C47</f>
        <v>3.5571999999999999E-2</v>
      </c>
      <c r="G7" s="5">
        <f>EconomicRates!D47</f>
        <v>7.0000000000000007E-2</v>
      </c>
      <c r="H7" s="5">
        <f t="shared" si="10"/>
        <v>8.5572000000000009E-2</v>
      </c>
      <c r="I7" s="5">
        <f t="shared" si="11"/>
        <v>1.085572</v>
      </c>
      <c r="J7">
        <f t="shared" si="12"/>
        <v>0.92117335377109955</v>
      </c>
      <c r="K7">
        <f t="shared" si="20"/>
        <v>0.72005466368517301</v>
      </c>
      <c r="L7" s="2">
        <v>4</v>
      </c>
      <c r="M7" s="6">
        <v>4.3350000000000003E-3</v>
      </c>
      <c r="O7">
        <f t="shared" si="21"/>
        <v>11747.937191399991</v>
      </c>
      <c r="P7">
        <f t="shared" si="22"/>
        <v>587.39685956999961</v>
      </c>
      <c r="Q7" s="4">
        <f t="shared" si="23"/>
        <v>12.5</v>
      </c>
      <c r="R7">
        <f t="shared" si="0"/>
        <v>2000000</v>
      </c>
      <c r="S7">
        <f t="shared" si="1"/>
        <v>9215.6858748128834</v>
      </c>
      <c r="U7">
        <f t="shared" si="13"/>
        <v>4.3350000000000003E-3</v>
      </c>
      <c r="V7">
        <f t="shared" si="14"/>
        <v>0.01</v>
      </c>
      <c r="W7">
        <f t="shared" si="15"/>
        <v>0.95856481603080934</v>
      </c>
      <c r="X7">
        <f t="shared" si="16"/>
        <v>4.155378477493559E-3</v>
      </c>
      <c r="Y7">
        <f t="shared" si="17"/>
        <v>9.5856481603080936E-3</v>
      </c>
      <c r="Z7">
        <f t="shared" si="18"/>
        <v>0.94482378939300771</v>
      </c>
      <c r="AB7">
        <f t="shared" si="19"/>
        <v>7200.1249410291784</v>
      </c>
      <c r="AC7">
        <f t="shared" si="2"/>
        <v>8707.1992500963242</v>
      </c>
      <c r="AE7">
        <f t="shared" si="3"/>
        <v>11099.730534729588</v>
      </c>
      <c r="AF7">
        <f t="shared" si="4"/>
        <v>-554.98652673647939</v>
      </c>
      <c r="AG7">
        <f t="shared" si="4"/>
        <v>-11.810297367412597</v>
      </c>
      <c r="AH7">
        <f t="shared" si="5"/>
        <v>-8310.7569549871187</v>
      </c>
      <c r="AI7">
        <f t="shared" si="6"/>
        <v>2222.1767556385767</v>
      </c>
      <c r="AJ7">
        <f t="shared" si="7"/>
        <v>-1507.0743090671458</v>
      </c>
      <c r="AK7">
        <f>H7*SUM(AB7, AE7:AF7)</f>
        <v>1518.4639257057352</v>
      </c>
      <c r="AL7">
        <f t="shared" si="8"/>
        <v>2233.566372277166</v>
      </c>
      <c r="AN7">
        <f t="shared" si="9"/>
        <v>7992.412737180759</v>
      </c>
      <c r="AO7">
        <f t="shared" si="9"/>
        <v>-399.62063685903797</v>
      </c>
      <c r="AP7">
        <f t="shared" si="9"/>
        <v>-8.5040596989141619</v>
      </c>
      <c r="AQ7">
        <f t="shared" si="9"/>
        <v>-5984.1993041924625</v>
      </c>
      <c r="AR7">
        <f t="shared" si="9"/>
        <v>1600.0887364303442</v>
      </c>
      <c r="AS7">
        <f t="shared" si="9"/>
        <v>-1085.1758847639082</v>
      </c>
      <c r="AT7">
        <f t="shared" si="9"/>
        <v>1093.3770313421107</v>
      </c>
      <c r="AU7">
        <f t="shared" si="9"/>
        <v>1608.2898830085467</v>
      </c>
      <c r="AW7">
        <v>4</v>
      </c>
      <c r="AX7">
        <f>(R7*SUMPRODUCT(K8:$K$23, X8:$X$23)-$AZ$3*SUMPRODUCT(K7:$K$22, W8:$W$23))/Z7</f>
        <v>9215.6858748128834</v>
      </c>
    </row>
    <row r="8" spans="1:52" x14ac:dyDescent="0.25">
      <c r="B8" s="2">
        <f>'T.26.04.A'!B8</f>
        <v>100</v>
      </c>
      <c r="C8" s="2">
        <f>'T.26.04.A'!C8</f>
        <v>12.5</v>
      </c>
      <c r="E8">
        <v>2008</v>
      </c>
      <c r="F8" s="5">
        <f>EconomicRates!C48</f>
        <v>3.5571999999999999E-2</v>
      </c>
      <c r="G8" s="5">
        <f>EconomicRates!D48</f>
        <v>7.0000000000000007E-2</v>
      </c>
      <c r="H8" s="5">
        <f t="shared" si="10"/>
        <v>8.5572000000000009E-2</v>
      </c>
      <c r="I8" s="5">
        <f t="shared" si="11"/>
        <v>1.085572</v>
      </c>
      <c r="J8">
        <f t="shared" si="12"/>
        <v>0.92117335377109955</v>
      </c>
      <c r="K8">
        <f t="shared" si="20"/>
        <v>0.66329516944539202</v>
      </c>
      <c r="L8" s="2">
        <v>5</v>
      </c>
      <c r="M8" s="6">
        <v>4.522E-3</v>
      </c>
      <c r="O8">
        <f t="shared" si="21"/>
        <v>11747.937191399991</v>
      </c>
      <c r="P8">
        <f t="shared" si="22"/>
        <v>587.39685956999961</v>
      </c>
      <c r="Q8" s="4">
        <f t="shared" si="23"/>
        <v>12.5</v>
      </c>
      <c r="R8">
        <f t="shared" si="0"/>
        <v>2000000</v>
      </c>
      <c r="S8">
        <f t="shared" si="1"/>
        <v>10569.388869047138</v>
      </c>
      <c r="U8">
        <f t="shared" si="13"/>
        <v>4.522E-3</v>
      </c>
      <c r="V8">
        <f t="shared" si="14"/>
        <v>0.01</v>
      </c>
      <c r="W8">
        <f t="shared" si="15"/>
        <v>0.94482378939300771</v>
      </c>
      <c r="X8">
        <f t="shared" si="16"/>
        <v>4.2724931756351805E-3</v>
      </c>
      <c r="Y8">
        <f t="shared" si="17"/>
        <v>9.4482378939300775E-3</v>
      </c>
      <c r="Z8">
        <f t="shared" si="18"/>
        <v>0.93110305832344242</v>
      </c>
      <c r="AB8">
        <f t="shared" si="19"/>
        <v>8707.1992500963242</v>
      </c>
      <c r="AC8">
        <f t="shared" si="2"/>
        <v>9841.1903005795393</v>
      </c>
      <c r="AE8">
        <f t="shared" si="3"/>
        <v>10938.540247904244</v>
      </c>
      <c r="AF8">
        <f t="shared" si="4"/>
        <v>-546.92701239521227</v>
      </c>
      <c r="AG8">
        <f t="shared" si="4"/>
        <v>-11.63878822904303</v>
      </c>
      <c r="AH8">
        <f t="shared" si="5"/>
        <v>-8544.9863512703614</v>
      </c>
      <c r="AI8">
        <f t="shared" si="6"/>
        <v>1834.988096009627</v>
      </c>
      <c r="AJ8">
        <f t="shared" si="7"/>
        <v>-1133.9910504832151</v>
      </c>
      <c r="AK8">
        <f t="shared" ref="AK8:AK23" si="24">H8*SUM(AB8:AB8, AE8:AF8)</f>
        <v>1634.3235820182219</v>
      </c>
      <c r="AL8">
        <f t="shared" si="8"/>
        <v>2335.3206275446337</v>
      </c>
      <c r="AN8">
        <f t="shared" si="9"/>
        <v>7255.4809072188864</v>
      </c>
      <c r="AO8">
        <f t="shared" si="9"/>
        <v>-362.77404536094434</v>
      </c>
      <c r="AP8">
        <f t="shared" si="9"/>
        <v>-7.7199520105221309</v>
      </c>
      <c r="AQ8">
        <f t="shared" si="9"/>
        <v>-5667.8481697744364</v>
      </c>
      <c r="AR8">
        <f t="shared" si="9"/>
        <v>1217.138740072983</v>
      </c>
      <c r="AS8">
        <f t="shared" si="9"/>
        <v>-752.1707859798222</v>
      </c>
      <c r="AT8">
        <f t="shared" si="9"/>
        <v>1084.0389372633765</v>
      </c>
      <c r="AU8">
        <f t="shared" si="9"/>
        <v>1549.0068913565369</v>
      </c>
      <c r="AW8">
        <v>5</v>
      </c>
      <c r="AX8">
        <f>(R8*SUMPRODUCT(K9:$K$23, X9:$X$23)-$AZ$3*SUMPRODUCT(K8:$K$22, W9:$W$23))/Z8</f>
        <v>10569.388869047138</v>
      </c>
    </row>
    <row r="9" spans="1:52" x14ac:dyDescent="0.25">
      <c r="A9" t="s">
        <v>39</v>
      </c>
      <c r="C9" s="2">
        <f>'T.26.04.A'!C9</f>
        <v>0.05</v>
      </c>
      <c r="E9">
        <v>2009</v>
      </c>
      <c r="F9" s="5">
        <f>EconomicRates!C49</f>
        <v>3.5571999999999999E-2</v>
      </c>
      <c r="G9" s="5">
        <f>EconomicRates!D49</f>
        <v>7.0000000000000007E-2</v>
      </c>
      <c r="H9" s="5">
        <f t="shared" si="10"/>
        <v>8.5572000000000009E-2</v>
      </c>
      <c r="I9" s="5">
        <f t="shared" si="11"/>
        <v>1.085572</v>
      </c>
      <c r="J9">
        <f t="shared" si="12"/>
        <v>0.92117335377109955</v>
      </c>
      <c r="K9">
        <f t="shared" si="20"/>
        <v>0.61100983577818146</v>
      </c>
      <c r="L9" s="2">
        <v>6</v>
      </c>
      <c r="M9" s="6">
        <v>4.7470000000000004E-3</v>
      </c>
      <c r="O9">
        <f t="shared" si="21"/>
        <v>11747.937191399991</v>
      </c>
      <c r="P9">
        <f t="shared" si="22"/>
        <v>587.39685956999961</v>
      </c>
      <c r="Q9" s="4">
        <f t="shared" si="23"/>
        <v>12.5</v>
      </c>
      <c r="R9">
        <f t="shared" si="0"/>
        <v>2000000</v>
      </c>
      <c r="S9">
        <f t="shared" si="1"/>
        <v>11570.672610697769</v>
      </c>
      <c r="U9">
        <f t="shared" si="13"/>
        <v>4.7470000000000004E-3</v>
      </c>
      <c r="V9">
        <f t="shared" si="14"/>
        <v>0.01</v>
      </c>
      <c r="W9">
        <f t="shared" si="15"/>
        <v>0.93110305832344242</v>
      </c>
      <c r="X9">
        <f t="shared" si="16"/>
        <v>4.4199462178613818E-3</v>
      </c>
      <c r="Y9">
        <f t="shared" si="17"/>
        <v>9.311030583234424E-3</v>
      </c>
      <c r="Z9">
        <f t="shared" si="18"/>
        <v>0.91737208152234662</v>
      </c>
      <c r="AB9">
        <f t="shared" si="19"/>
        <v>9841.1903005795393</v>
      </c>
      <c r="AC9">
        <f t="shared" si="2"/>
        <v>10614.612017489417</v>
      </c>
      <c r="AE9">
        <f t="shared" si="3"/>
        <v>10777.2295948684</v>
      </c>
      <c r="AF9">
        <f t="shared" si="4"/>
        <v>-538.86147974342009</v>
      </c>
      <c r="AG9">
        <f t="shared" si="4"/>
        <v>-11.467151019029332</v>
      </c>
      <c r="AH9">
        <f t="shared" si="5"/>
        <v>-8839.8924357227643</v>
      </c>
      <c r="AI9">
        <f t="shared" si="6"/>
        <v>1387.0085283831868</v>
      </c>
      <c r="AJ9">
        <f t="shared" si="7"/>
        <v>-773.42171690987743</v>
      </c>
      <c r="AK9">
        <f t="shared" si="24"/>
        <v>1718.2479727486673</v>
      </c>
      <c r="AL9">
        <f t="shared" si="8"/>
        <v>2331.8347842219764</v>
      </c>
      <c r="AN9">
        <f t="shared" si="9"/>
        <v>6584.9932849042989</v>
      </c>
      <c r="AO9">
        <f t="shared" si="9"/>
        <v>-329.24966424521494</v>
      </c>
      <c r="AP9">
        <f t="shared" si="9"/>
        <v>-7.0065420609807187</v>
      </c>
      <c r="AQ9">
        <f t="shared" si="9"/>
        <v>-5401.2612254477544</v>
      </c>
      <c r="AR9">
        <f t="shared" si="9"/>
        <v>847.47585315034814</v>
      </c>
      <c r="AS9">
        <f t="shared" si="9"/>
        <v>-472.56827623638338</v>
      </c>
      <c r="AT9">
        <f t="shared" si="9"/>
        <v>1049.8664116553564</v>
      </c>
      <c r="AU9">
        <f t="shared" si="9"/>
        <v>1424.7739885693211</v>
      </c>
      <c r="AW9">
        <v>6</v>
      </c>
      <c r="AX9">
        <f>(R9*SUMPRODUCT(K10:$K$23, X10:$X$23)-$AZ$3*SUMPRODUCT(K9:$K$22, W10:$W$23))/Z9</f>
        <v>11570.672610697769</v>
      </c>
    </row>
    <row r="10" spans="1:52" x14ac:dyDescent="0.25">
      <c r="A10" t="s">
        <v>19</v>
      </c>
      <c r="C10" s="2">
        <f>'T.26.04.A'!C10</f>
        <v>0.01</v>
      </c>
      <c r="E10">
        <v>2010</v>
      </c>
      <c r="F10" s="5">
        <f>EconomicRates!C50</f>
        <v>3.5571999999999999E-2</v>
      </c>
      <c r="G10" s="5">
        <f>EconomicRates!D50</f>
        <v>7.0000000000000007E-2</v>
      </c>
      <c r="H10" s="5">
        <f t="shared" si="10"/>
        <v>8.5572000000000009E-2</v>
      </c>
      <c r="I10" s="5">
        <f t="shared" si="11"/>
        <v>1.085572</v>
      </c>
      <c r="J10">
        <f t="shared" si="12"/>
        <v>0.92117335377109955</v>
      </c>
      <c r="K10">
        <f t="shared" si="20"/>
        <v>0.5628459796109162</v>
      </c>
      <c r="L10" s="2">
        <v>7</v>
      </c>
      <c r="M10" s="6">
        <v>4.9870000000000001E-3</v>
      </c>
      <c r="O10">
        <f t="shared" si="21"/>
        <v>11747.937191399991</v>
      </c>
      <c r="P10">
        <f t="shared" si="22"/>
        <v>587.39685956999961</v>
      </c>
      <c r="Q10" s="4">
        <f t="shared" si="23"/>
        <v>12.5</v>
      </c>
      <c r="R10">
        <f t="shared" si="0"/>
        <v>2000000</v>
      </c>
      <c r="S10">
        <f t="shared" si="1"/>
        <v>12249.259794595595</v>
      </c>
      <c r="U10">
        <f t="shared" si="13"/>
        <v>4.9870000000000001E-3</v>
      </c>
      <c r="V10">
        <f t="shared" si="14"/>
        <v>0.01</v>
      </c>
      <c r="W10">
        <f t="shared" si="15"/>
        <v>0.91737208152234662</v>
      </c>
      <c r="X10">
        <f t="shared" si="16"/>
        <v>4.5749345705519426E-3</v>
      </c>
      <c r="Y10">
        <f t="shared" si="17"/>
        <v>9.1737208152234666E-3</v>
      </c>
      <c r="Z10">
        <f t="shared" si="18"/>
        <v>0.90362342613657121</v>
      </c>
      <c r="AB10">
        <f t="shared" si="19"/>
        <v>10614.612017489417</v>
      </c>
      <c r="AC10">
        <f t="shared" si="2"/>
        <v>11068.718103229425</v>
      </c>
      <c r="AE10">
        <f t="shared" si="3"/>
        <v>10615.711254930107</v>
      </c>
      <c r="AF10">
        <f t="shared" si="4"/>
        <v>-530.78556274650543</v>
      </c>
      <c r="AG10">
        <f t="shared" si="4"/>
        <v>-11.29529282670714</v>
      </c>
      <c r="AH10">
        <f t="shared" si="5"/>
        <v>-9149.8691411038853</v>
      </c>
      <c r="AI10">
        <f t="shared" si="6"/>
        <v>923.76125825300915</v>
      </c>
      <c r="AJ10">
        <f t="shared" si="7"/>
        <v>-454.10608574000798</v>
      </c>
      <c r="AK10">
        <f t="shared" si="24"/>
        <v>1771.3008408921398</v>
      </c>
      <c r="AL10">
        <f t="shared" si="8"/>
        <v>2240.9560134051408</v>
      </c>
      <c r="AN10">
        <f t="shared" si="9"/>
        <v>5975.0104005477651</v>
      </c>
      <c r="AO10">
        <f t="shared" si="9"/>
        <v>-298.75052002738829</v>
      </c>
      <c r="AP10">
        <f t="shared" si="9"/>
        <v>-6.357510156040135</v>
      </c>
      <c r="AQ10">
        <f t="shared" si="9"/>
        <v>-5149.9670600363088</v>
      </c>
      <c r="AR10">
        <f t="shared" si="9"/>
        <v>519.93531032802753</v>
      </c>
      <c r="AS10">
        <f t="shared" si="9"/>
        <v>-255.5917846756135</v>
      </c>
      <c r="AT10">
        <f t="shared" si="9"/>
        <v>996.96955697757608</v>
      </c>
      <c r="AU10">
        <f t="shared" si="9"/>
        <v>1261.3130826299898</v>
      </c>
      <c r="AW10">
        <v>7</v>
      </c>
      <c r="AX10">
        <f>(R10*SUMPRODUCT(K11:$K$23, X11:$X$23)-$AZ$3*SUMPRODUCT(K10:$K$22, W11:$W$23))/Z10</f>
        <v>12249.259794595595</v>
      </c>
    </row>
    <row r="11" spans="1:52" x14ac:dyDescent="0.25">
      <c r="A11" t="s">
        <v>33</v>
      </c>
      <c r="C11" s="7">
        <f>AU25</f>
        <v>-5.6843418860808015E-12</v>
      </c>
      <c r="E11">
        <v>2011</v>
      </c>
      <c r="F11" s="5">
        <f>EconomicRates!C51</f>
        <v>3.5571999999999999E-2</v>
      </c>
      <c r="G11" s="5">
        <f>EconomicRates!D51</f>
        <v>7.0000000000000007E-2</v>
      </c>
      <c r="H11" s="5">
        <f t="shared" si="10"/>
        <v>8.5572000000000009E-2</v>
      </c>
      <c r="I11" s="5">
        <f t="shared" si="11"/>
        <v>1.085572</v>
      </c>
      <c r="J11">
        <f t="shared" si="12"/>
        <v>0.92117335377109955</v>
      </c>
      <c r="K11">
        <f t="shared" si="20"/>
        <v>0.51847871869476758</v>
      </c>
      <c r="L11" s="2">
        <v>8</v>
      </c>
      <c r="M11" s="6">
        <v>5.2249999999999996E-3</v>
      </c>
      <c r="O11">
        <f t="shared" si="21"/>
        <v>11747.937191399991</v>
      </c>
      <c r="P11">
        <f t="shared" si="22"/>
        <v>587.39685956999961</v>
      </c>
      <c r="Q11" s="4">
        <f t="shared" si="23"/>
        <v>12.5</v>
      </c>
      <c r="R11">
        <f t="shared" si="0"/>
        <v>2000000</v>
      </c>
      <c r="S11">
        <f t="shared" si="1"/>
        <v>12651.064119838107</v>
      </c>
      <c r="U11">
        <f t="shared" si="13"/>
        <v>5.2249999999999996E-3</v>
      </c>
      <c r="V11">
        <f t="shared" si="14"/>
        <v>0.01</v>
      </c>
      <c r="W11">
        <f t="shared" si="15"/>
        <v>0.90362342613657121</v>
      </c>
      <c r="X11">
        <f t="shared" si="16"/>
        <v>4.7214324015635838E-3</v>
      </c>
      <c r="Y11">
        <f t="shared" si="17"/>
        <v>9.0362342613657127E-3</v>
      </c>
      <c r="Z11">
        <f t="shared" si="18"/>
        <v>0.88986575947364199</v>
      </c>
      <c r="AB11">
        <f t="shared" si="19"/>
        <v>11068.718103229425</v>
      </c>
      <c r="AC11">
        <f t="shared" si="2"/>
        <v>11257.748781149479</v>
      </c>
      <c r="AE11">
        <f t="shared" si="3"/>
        <v>10454.087051073799</v>
      </c>
      <c r="AF11">
        <f t="shared" si="4"/>
        <v>-522.70435255368989</v>
      </c>
      <c r="AG11">
        <f t="shared" si="4"/>
        <v>-11.123321993420525</v>
      </c>
      <c r="AH11">
        <f t="shared" si="5"/>
        <v>-9442.8648031271678</v>
      </c>
      <c r="AI11">
        <f t="shared" si="6"/>
        <v>477.3945733995206</v>
      </c>
      <c r="AJ11">
        <f t="shared" si="7"/>
        <v>-189.03067792005459</v>
      </c>
      <c r="AK11">
        <f t="shared" si="24"/>
        <v>1797.0206258073113</v>
      </c>
      <c r="AL11">
        <f t="shared" si="8"/>
        <v>2085.3845212867773</v>
      </c>
      <c r="AN11">
        <f t="shared" si="9"/>
        <v>5420.2216593643043</v>
      </c>
      <c r="AO11">
        <f t="shared" si="9"/>
        <v>-271.01108296821519</v>
      </c>
      <c r="AP11">
        <f t="shared" si="9"/>
        <v>-5.7672057347780017</v>
      </c>
      <c r="AQ11">
        <f t="shared" si="9"/>
        <v>-4895.9244439332924</v>
      </c>
      <c r="AR11">
        <f t="shared" si="9"/>
        <v>247.51892672801861</v>
      </c>
      <c r="AS11">
        <f t="shared" si="9"/>
        <v>-98.008383681993195</v>
      </c>
      <c r="AT11">
        <f t="shared" si="9"/>
        <v>931.71695153664416</v>
      </c>
      <c r="AU11">
        <f t="shared" si="9"/>
        <v>1081.2274945826696</v>
      </c>
      <c r="AW11">
        <v>8</v>
      </c>
      <c r="AX11">
        <f>(R11*SUMPRODUCT(K12:$K$23, X12:$X$23)-$AZ$3*SUMPRODUCT(K11:$K$22, W12:$W$23))/Z11</f>
        <v>12651.064119838107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f>EconomicRates!C52</f>
        <v>3.5571999999999999E-2</v>
      </c>
      <c r="G12" s="5">
        <f>EconomicRates!D52</f>
        <v>7.0000000000000007E-2</v>
      </c>
      <c r="H12" s="5">
        <f t="shared" si="10"/>
        <v>8.5572000000000009E-2</v>
      </c>
      <c r="I12" s="5">
        <f t="shared" si="11"/>
        <v>1.085572</v>
      </c>
      <c r="J12">
        <f t="shared" si="12"/>
        <v>0.92117335377109955</v>
      </c>
      <c r="K12">
        <f t="shared" si="20"/>
        <v>0.47760878015900154</v>
      </c>
      <c r="L12" s="2">
        <v>9</v>
      </c>
      <c r="M12" s="6">
        <v>5.4879999999999998E-3</v>
      </c>
      <c r="O12">
        <f t="shared" si="21"/>
        <v>11747.937191399991</v>
      </c>
      <c r="P12">
        <f t="shared" si="22"/>
        <v>587.39685956999961</v>
      </c>
      <c r="Q12" s="4">
        <f t="shared" si="23"/>
        <v>12.5</v>
      </c>
      <c r="R12">
        <f t="shared" si="0"/>
        <v>2000000</v>
      </c>
      <c r="S12">
        <f t="shared" si="1"/>
        <v>12790.645397562701</v>
      </c>
      <c r="U12">
        <f t="shared" si="13"/>
        <v>5.4879999999999998E-3</v>
      </c>
      <c r="V12">
        <f t="shared" si="14"/>
        <v>0.01</v>
      </c>
      <c r="W12">
        <f t="shared" si="15"/>
        <v>0.88986575947364199</v>
      </c>
      <c r="X12">
        <f t="shared" si="16"/>
        <v>4.8835832879913473E-3</v>
      </c>
      <c r="Y12">
        <f t="shared" si="17"/>
        <v>8.8986575947364206E-3</v>
      </c>
      <c r="Z12">
        <f t="shared" si="18"/>
        <v>0.87608351859091427</v>
      </c>
      <c r="AB12">
        <f t="shared" si="19"/>
        <v>11257.748781149479</v>
      </c>
      <c r="AC12">
        <f t="shared" si="2"/>
        <v>11205.673624945415</v>
      </c>
      <c r="AE12">
        <f t="shared" si="3"/>
        <v>10292.174150826768</v>
      </c>
      <c r="AF12">
        <f t="shared" si="4"/>
        <v>-514.60870754133839</v>
      </c>
      <c r="AG12">
        <f t="shared" si="4"/>
        <v>-10.951043982386429</v>
      </c>
      <c r="AH12">
        <f t="shared" si="5"/>
        <v>-9767.1665759826938</v>
      </c>
      <c r="AI12">
        <f t="shared" si="6"/>
        <v>-0.55217667965007422</v>
      </c>
      <c r="AJ12">
        <f t="shared" si="7"/>
        <v>52.075156204064115</v>
      </c>
      <c r="AK12">
        <f t="shared" si="24"/>
        <v>1800.0339088133442</v>
      </c>
      <c r="AL12">
        <f t="shared" si="8"/>
        <v>1851.5568883377582</v>
      </c>
      <c r="AN12">
        <f t="shared" si="9"/>
        <v>4915.6327413603804</v>
      </c>
      <c r="AO12">
        <f t="shared" si="9"/>
        <v>-245.78163706801899</v>
      </c>
      <c r="AP12">
        <f t="shared" si="9"/>
        <v>-5.2303147578951563</v>
      </c>
      <c r="AQ12">
        <f t="shared" si="9"/>
        <v>-4664.8845139648665</v>
      </c>
      <c r="AR12">
        <f t="shared" si="9"/>
        <v>-0.26372443039991972</v>
      </c>
      <c r="AS12">
        <f t="shared" si="9"/>
        <v>24.871551831212525</v>
      </c>
      <c r="AT12">
        <f t="shared" si="9"/>
        <v>859.71199943318072</v>
      </c>
      <c r="AU12">
        <f t="shared" si="9"/>
        <v>884.31982683399337</v>
      </c>
      <c r="AW12">
        <v>9</v>
      </c>
      <c r="AX12">
        <f>(R12*SUMPRODUCT(K13:$K$23, X13:$X$23)-$AZ$3*SUMPRODUCT(K12:$K$22, W13:$W$23))/Z12</f>
        <v>12790.645397562701</v>
      </c>
    </row>
    <row r="13" spans="1:52" x14ac:dyDescent="0.25">
      <c r="E13">
        <v>2013</v>
      </c>
      <c r="F13" s="5">
        <f>EconomicRates!C53</f>
        <v>3.5571999999999999E-2</v>
      </c>
      <c r="G13" s="5">
        <f>EconomicRates!D53</f>
        <v>7.0000000000000007E-2</v>
      </c>
      <c r="H13" s="5">
        <f t="shared" si="10"/>
        <v>8.5572000000000009E-2</v>
      </c>
      <c r="I13" s="5">
        <f t="shared" si="11"/>
        <v>1.085572</v>
      </c>
      <c r="J13">
        <f t="shared" si="12"/>
        <v>0.92117335377109955</v>
      </c>
      <c r="K13">
        <f t="shared" si="20"/>
        <v>0.43996048180959124</v>
      </c>
      <c r="L13" s="2">
        <v>10</v>
      </c>
      <c r="M13" s="6">
        <v>5.7670000000000004E-3</v>
      </c>
      <c r="O13">
        <f t="shared" si="21"/>
        <v>11747.937191399991</v>
      </c>
      <c r="P13">
        <f t="shared" si="22"/>
        <v>587.39685956999961</v>
      </c>
      <c r="Q13" s="4">
        <f t="shared" si="23"/>
        <v>12.5</v>
      </c>
      <c r="R13">
        <f t="shared" si="0"/>
        <v>2000000</v>
      </c>
      <c r="S13">
        <f t="shared" si="1"/>
        <v>12691.344594860535</v>
      </c>
      <c r="U13">
        <f t="shared" si="13"/>
        <v>5.7670000000000004E-3</v>
      </c>
      <c r="V13">
        <f t="shared" si="14"/>
        <v>0.01</v>
      </c>
      <c r="W13">
        <f t="shared" si="15"/>
        <v>0.87608351859091427</v>
      </c>
      <c r="X13">
        <f t="shared" si="16"/>
        <v>5.0523736517138033E-3</v>
      </c>
      <c r="Y13">
        <f t="shared" si="17"/>
        <v>8.7608351859091421E-3</v>
      </c>
      <c r="Z13">
        <f t="shared" si="18"/>
        <v>0.86227030975329133</v>
      </c>
      <c r="AB13">
        <f t="shared" si="19"/>
        <v>11205.673624945415</v>
      </c>
      <c r="AC13">
        <f t="shared" si="2"/>
        <v>10943.369634996154</v>
      </c>
      <c r="AE13">
        <f t="shared" si="3"/>
        <v>10129.897440990682</v>
      </c>
      <c r="AF13">
        <f t="shared" si="4"/>
        <v>-506.49487204953414</v>
      </c>
      <c r="AG13">
        <f t="shared" si="4"/>
        <v>-10.778378871916141</v>
      </c>
      <c r="AH13">
        <f t="shared" si="5"/>
        <v>-10104.747303427606</v>
      </c>
      <c r="AI13">
        <f t="shared" si="6"/>
        <v>-492.1231133583733</v>
      </c>
      <c r="AJ13">
        <f t="shared" si="7"/>
        <v>262.30398994926145</v>
      </c>
      <c r="AK13">
        <f t="shared" si="24"/>
        <v>1782.3857080632613</v>
      </c>
      <c r="AL13">
        <f t="shared" si="8"/>
        <v>1552.5665846541494</v>
      </c>
      <c r="AN13">
        <f t="shared" si="9"/>
        <v>4456.7545588200055</v>
      </c>
      <c r="AO13">
        <f t="shared" si="9"/>
        <v>-222.83772794100031</v>
      </c>
      <c r="AP13">
        <f t="shared" si="9"/>
        <v>-4.7420607616145443</v>
      </c>
      <c r="AQ13">
        <f t="shared" si="9"/>
        <v>-4445.6894921801777</v>
      </c>
      <c r="AR13">
        <f t="shared" si="9"/>
        <v>-216.51472206278601</v>
      </c>
      <c r="AS13">
        <f t="shared" si="9"/>
        <v>115.40338979865524</v>
      </c>
      <c r="AT13">
        <f t="shared" si="9"/>
        <v>784.17927489004182</v>
      </c>
      <c r="AU13">
        <f t="shared" si="9"/>
        <v>683.06794262591109</v>
      </c>
      <c r="AW13">
        <v>10</v>
      </c>
      <c r="AX13">
        <f>(R13*SUMPRODUCT(K14:$K$23, X14:$X$23)-$AZ$3*SUMPRODUCT(K13:$K$22, W14:$W$23))/Z13</f>
        <v>12691.344594860535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10"/>
        <v>8.5572000000000009E-2</v>
      </c>
      <c r="I14" s="5">
        <f t="shared" si="11"/>
        <v>1.085572</v>
      </c>
      <c r="J14">
        <f t="shared" si="12"/>
        <v>0.92117335377109955</v>
      </c>
      <c r="K14">
        <f t="shared" si="20"/>
        <v>0.40527987255529002</v>
      </c>
      <c r="L14" s="2">
        <v>11</v>
      </c>
      <c r="M14" s="6">
        <v>6.0780000000000001E-3</v>
      </c>
      <c r="O14">
        <f t="shared" si="21"/>
        <v>11747.937191399991</v>
      </c>
      <c r="P14">
        <f t="shared" si="22"/>
        <v>587.39685956999961</v>
      </c>
      <c r="Q14" s="4">
        <f t="shared" si="23"/>
        <v>12.5</v>
      </c>
      <c r="R14">
        <f t="shared" si="0"/>
        <v>2000000</v>
      </c>
      <c r="S14">
        <f t="shared" si="1"/>
        <v>12362.216102066022</v>
      </c>
      <c r="U14">
        <f t="shared" si="13"/>
        <v>6.0780000000000001E-3</v>
      </c>
      <c r="V14">
        <f t="shared" si="14"/>
        <v>0.01</v>
      </c>
      <c r="W14">
        <f t="shared" si="15"/>
        <v>0.86227030975329133</v>
      </c>
      <c r="X14">
        <f t="shared" si="16"/>
        <v>5.2408789426805049E-3</v>
      </c>
      <c r="Y14">
        <f t="shared" si="17"/>
        <v>8.622703097532913E-3</v>
      </c>
      <c r="Z14">
        <f t="shared" si="18"/>
        <v>0.8484067277130779</v>
      </c>
      <c r="AB14">
        <f t="shared" si="19"/>
        <v>10943.369634996154</v>
      </c>
      <c r="AC14">
        <f t="shared" si="2"/>
        <v>10488.187310435755</v>
      </c>
      <c r="AE14">
        <f t="shared" si="3"/>
        <v>9967.0289499344326</v>
      </c>
      <c r="AF14">
        <f t="shared" si="4"/>
        <v>-498.35144749672173</v>
      </c>
      <c r="AG14">
        <f t="shared" si="4"/>
        <v>-10.605084096413474</v>
      </c>
      <c r="AH14">
        <f t="shared" si="5"/>
        <v>-10481.75788536101</v>
      </c>
      <c r="AI14">
        <f t="shared" si="6"/>
        <v>-1023.6854670197117</v>
      </c>
      <c r="AJ14">
        <f t="shared" si="7"/>
        <v>455.18232456039914</v>
      </c>
      <c r="AK14">
        <f t="shared" si="24"/>
        <v>1746.6996976444907</v>
      </c>
      <c r="AL14">
        <f t="shared" si="8"/>
        <v>1178.1965551851781</v>
      </c>
      <c r="AN14">
        <f t="shared" si="9"/>
        <v>4039.4362225843129</v>
      </c>
      <c r="AO14">
        <f t="shared" si="9"/>
        <v>-201.97181112921569</v>
      </c>
      <c r="AP14">
        <f t="shared" si="9"/>
        <v>-4.2980271310325859</v>
      </c>
      <c r="AQ14">
        <f t="shared" si="9"/>
        <v>-4248.0454999345166</v>
      </c>
      <c r="AR14">
        <f t="shared" si="9"/>
        <v>-414.87911561045132</v>
      </c>
      <c r="AS14">
        <f t="shared" si="9"/>
        <v>184.47623448725923</v>
      </c>
      <c r="AT14">
        <f t="shared" si="9"/>
        <v>707.90223085372281</v>
      </c>
      <c r="AU14">
        <f t="shared" si="9"/>
        <v>477.4993497305307</v>
      </c>
      <c r="AW14">
        <v>11</v>
      </c>
      <c r="AX14">
        <f>(R14*SUMPRODUCT(K15:$K$23, X15:$X$23)-$AZ$3*SUMPRODUCT(K14:$K$22, W15:$W$23))/Z14</f>
        <v>12362.216102066022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10"/>
        <v>8.5572000000000009E-2</v>
      </c>
      <c r="I15" s="5">
        <f t="shared" si="11"/>
        <v>1.085572</v>
      </c>
      <c r="J15">
        <f t="shared" si="12"/>
        <v>0.92117335377109955</v>
      </c>
      <c r="K15">
        <f t="shared" si="20"/>
        <v>0.37333301941768032</v>
      </c>
      <c r="L15" s="2">
        <v>12</v>
      </c>
      <c r="M15" s="6">
        <v>6.4359999999999999E-3</v>
      </c>
      <c r="O15">
        <f t="shared" si="21"/>
        <v>11747.937191399991</v>
      </c>
      <c r="P15">
        <f t="shared" si="22"/>
        <v>587.39685956999961</v>
      </c>
      <c r="Q15" s="4">
        <f t="shared" si="23"/>
        <v>12.5</v>
      </c>
      <c r="R15">
        <f t="shared" si="0"/>
        <v>2000000</v>
      </c>
      <c r="S15">
        <f t="shared" si="1"/>
        <v>11802.620992155127</v>
      </c>
      <c r="U15">
        <f t="shared" si="13"/>
        <v>6.4359999999999999E-3</v>
      </c>
      <c r="V15">
        <f t="shared" si="14"/>
        <v>0.01</v>
      </c>
      <c r="W15">
        <f t="shared" si="15"/>
        <v>0.8484067277130779</v>
      </c>
      <c r="X15">
        <f t="shared" si="16"/>
        <v>5.460345699561369E-3</v>
      </c>
      <c r="Y15">
        <f t="shared" si="17"/>
        <v>8.4840672771307798E-3</v>
      </c>
      <c r="Z15">
        <f t="shared" si="18"/>
        <v>0.83446231473638577</v>
      </c>
      <c r="AB15">
        <f t="shared" si="19"/>
        <v>10488.187310435755</v>
      </c>
      <c r="AC15">
        <f t="shared" si="2"/>
        <v>9848.8424330700254</v>
      </c>
      <c r="AE15">
        <f t="shared" si="3"/>
        <v>9803.210862113312</v>
      </c>
      <c r="AF15">
        <f t="shared" si="4"/>
        <v>-490.16054310566562</v>
      </c>
      <c r="AG15">
        <f t="shared" si="4"/>
        <v>-10.430778934204822</v>
      </c>
      <c r="AH15">
        <f t="shared" si="5"/>
        <v>-10920.691399122737</v>
      </c>
      <c r="AI15">
        <f t="shared" si="6"/>
        <v>-1618.0718590492961</v>
      </c>
      <c r="AJ15">
        <f t="shared" si="7"/>
        <v>639.34487736572919</v>
      </c>
      <c r="AK15">
        <f t="shared" si="24"/>
        <v>1694.4315064267307</v>
      </c>
      <c r="AL15">
        <f t="shared" si="8"/>
        <v>715.7045247431638</v>
      </c>
      <c r="AN15">
        <f t="shared" si="9"/>
        <v>3659.8623111409638</v>
      </c>
      <c r="AO15">
        <f t="shared" si="9"/>
        <v>-182.99311555704818</v>
      </c>
      <c r="AP15">
        <f t="shared" si="9"/>
        <v>-3.8941541943850195</v>
      </c>
      <c r="AQ15">
        <f t="shared" si="9"/>
        <v>-4077.0546941631833</v>
      </c>
      <c r="AR15">
        <f t="shared" si="9"/>
        <v>-604.07965277365292</v>
      </c>
      <c r="AS15">
        <f t="shared" si="9"/>
        <v>238.68855351617421</v>
      </c>
      <c r="AT15">
        <f t="shared" si="9"/>
        <v>632.58723049074001</v>
      </c>
      <c r="AU15">
        <f t="shared" si="9"/>
        <v>267.19613123326121</v>
      </c>
      <c r="AW15">
        <v>12</v>
      </c>
      <c r="AX15">
        <f>(R15*SUMPRODUCT(K16:$K$23, X16:$X$23)-$AZ$3*SUMPRODUCT(K15:$K$22, W16:$W$23))/Z15</f>
        <v>11802.620992155127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10"/>
        <v>8.5572000000000009E-2</v>
      </c>
      <c r="I16" s="5">
        <f t="shared" si="11"/>
        <v>1.085572</v>
      </c>
      <c r="J16">
        <f t="shared" si="12"/>
        <v>0.92117335377109955</v>
      </c>
      <c r="K16">
        <f t="shared" si="20"/>
        <v>0.34390442957047562</v>
      </c>
      <c r="L16" s="2">
        <v>13</v>
      </c>
      <c r="M16" s="6">
        <v>6.8199999999999997E-3</v>
      </c>
      <c r="O16">
        <f t="shared" si="21"/>
        <v>11747.937191399991</v>
      </c>
      <c r="P16">
        <f t="shared" si="22"/>
        <v>587.39685956999961</v>
      </c>
      <c r="Q16" s="4">
        <f t="shared" si="23"/>
        <v>12.5</v>
      </c>
      <c r="R16">
        <f t="shared" si="0"/>
        <v>2000000</v>
      </c>
      <c r="S16">
        <f t="shared" si="1"/>
        <v>11029.843793963117</v>
      </c>
      <c r="U16">
        <f t="shared" si="13"/>
        <v>6.8199999999999997E-3</v>
      </c>
      <c r="V16">
        <f t="shared" si="14"/>
        <v>0.01</v>
      </c>
      <c r="W16">
        <f t="shared" si="15"/>
        <v>0.83446231473638577</v>
      </c>
      <c r="X16">
        <f t="shared" si="16"/>
        <v>5.6910329865021503E-3</v>
      </c>
      <c r="Y16">
        <f t="shared" si="17"/>
        <v>8.3446231473638579E-3</v>
      </c>
      <c r="Z16">
        <f t="shared" si="18"/>
        <v>0.82042665860251973</v>
      </c>
      <c r="AB16">
        <f t="shared" si="19"/>
        <v>9848.8424330700254</v>
      </c>
      <c r="AC16">
        <f t="shared" si="2"/>
        <v>9049.1778887888995</v>
      </c>
      <c r="AE16">
        <f t="shared" si="3"/>
        <v>9638.3208554125649</v>
      </c>
      <c r="AF16">
        <f t="shared" si="4"/>
        <v>-481.91604277062828</v>
      </c>
      <c r="AG16">
        <f t="shared" si="4"/>
        <v>-10.255333232531497</v>
      </c>
      <c r="AH16">
        <f t="shared" si="5"/>
        <v>-11382.065973004301</v>
      </c>
      <c r="AI16">
        <f t="shared" si="6"/>
        <v>-2235.9164935948957</v>
      </c>
      <c r="AJ16">
        <f t="shared" si="7"/>
        <v>799.66454428112593</v>
      </c>
      <c r="AK16">
        <f t="shared" si="24"/>
        <v>1626.3170173100641</v>
      </c>
      <c r="AL16">
        <f t="shared" si="8"/>
        <v>190.06506799629437</v>
      </c>
      <c r="AN16">
        <f t="shared" si="9"/>
        <v>3314.661235797877</v>
      </c>
      <c r="AO16">
        <f t="shared" si="9"/>
        <v>-165.73306178989384</v>
      </c>
      <c r="AP16">
        <f t="shared" si="9"/>
        <v>-3.5268545253888863</v>
      </c>
      <c r="AQ16">
        <f t="shared" si="9"/>
        <v>-3914.3429057795647</v>
      </c>
      <c r="AR16">
        <f t="shared" si="9"/>
        <v>-768.94158629697063</v>
      </c>
      <c r="AS16">
        <f t="shared" si="9"/>
        <v>275.00817894873495</v>
      </c>
      <c r="AT16">
        <f t="shared" si="9"/>
        <v>559.29762613877494</v>
      </c>
      <c r="AU16">
        <f t="shared" si="9"/>
        <v>65.364218790539283</v>
      </c>
      <c r="AW16">
        <v>13</v>
      </c>
      <c r="AX16">
        <f>(R16*SUMPRODUCT(K17:$K$23, X17:$X$23)-$AZ$3*SUMPRODUCT(K16:$K$22, W17:$W$23))/Z16</f>
        <v>11029.843793963117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10"/>
        <v>8.5572000000000009E-2</v>
      </c>
      <c r="I17" s="5">
        <f t="shared" si="11"/>
        <v>1.085572</v>
      </c>
      <c r="J17">
        <f t="shared" si="12"/>
        <v>0.92117335377109955</v>
      </c>
      <c r="K17">
        <f t="shared" si="20"/>
        <v>0.31679559676417191</v>
      </c>
      <c r="L17" s="2">
        <v>14</v>
      </c>
      <c r="M17" s="6">
        <v>7.2269999999999999E-3</v>
      </c>
      <c r="O17">
        <f t="shared" si="21"/>
        <v>11747.937191399991</v>
      </c>
      <c r="P17">
        <f t="shared" si="22"/>
        <v>587.39685956999961</v>
      </c>
      <c r="Q17" s="4">
        <f t="shared" si="23"/>
        <v>12.5</v>
      </c>
      <c r="R17">
        <f t="shared" si="0"/>
        <v>2000000</v>
      </c>
      <c r="S17">
        <f t="shared" si="1"/>
        <v>10062.560242405132</v>
      </c>
      <c r="U17">
        <f t="shared" si="13"/>
        <v>7.2269999999999999E-3</v>
      </c>
      <c r="V17">
        <f t="shared" si="14"/>
        <v>0.01</v>
      </c>
      <c r="W17">
        <f t="shared" si="15"/>
        <v>0.82042665860251973</v>
      </c>
      <c r="X17">
        <f t="shared" si="16"/>
        <v>5.9292234617204101E-3</v>
      </c>
      <c r="Y17">
        <f t="shared" si="17"/>
        <v>8.2042665860251971E-3</v>
      </c>
      <c r="Z17">
        <f t="shared" si="18"/>
        <v>0.80629316855477406</v>
      </c>
      <c r="AB17">
        <f t="shared" si="19"/>
        <v>9049.1778887888995</v>
      </c>
      <c r="AC17">
        <f t="shared" si="2"/>
        <v>8113.3735816221297</v>
      </c>
      <c r="AE17">
        <f t="shared" si="3"/>
        <v>9472.2815020363723</v>
      </c>
      <c r="AF17">
        <f t="shared" si="4"/>
        <v>-473.61407510181863</v>
      </c>
      <c r="AG17">
        <f t="shared" si="4"/>
        <v>-10.078664606934677</v>
      </c>
      <c r="AH17">
        <f t="shared" si="5"/>
        <v>-11858.446923440821</v>
      </c>
      <c r="AI17">
        <f t="shared" si="6"/>
        <v>-2869.8581611132031</v>
      </c>
      <c r="AJ17">
        <f t="shared" si="7"/>
        <v>935.80430716676983</v>
      </c>
      <c r="AK17">
        <f t="shared" si="24"/>
        <v>1544.3902193570875</v>
      </c>
      <c r="AL17">
        <f t="shared" si="8"/>
        <v>-389.66363458934575</v>
      </c>
      <c r="AN17">
        <f t="shared" si="9"/>
        <v>3000.7770711558392</v>
      </c>
      <c r="AO17">
        <f t="shared" si="9"/>
        <v>-150.03885355779195</v>
      </c>
      <c r="AP17">
        <f t="shared" si="9"/>
        <v>-3.1928765687398091</v>
      </c>
      <c r="AQ17">
        <f t="shared" si="9"/>
        <v>-3756.7037698076933</v>
      </c>
      <c r="AR17">
        <f t="shared" si="9"/>
        <v>-909.15842877838622</v>
      </c>
      <c r="AS17">
        <f t="shared" si="9"/>
        <v>296.4586839433793</v>
      </c>
      <c r="AT17">
        <f t="shared" si="9"/>
        <v>489.25602117797888</v>
      </c>
      <c r="AU17">
        <f t="shared" si="9"/>
        <v>-123.443723657028</v>
      </c>
      <c r="AW17">
        <v>14</v>
      </c>
      <c r="AX17">
        <f>(R17*SUMPRODUCT(K18:$K$23, X18:$X$23)-$AZ$3*SUMPRODUCT(K17:$K$22, W18:$W$23))/Z17</f>
        <v>10062.560242405132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10"/>
        <v>8.5572000000000009E-2</v>
      </c>
      <c r="I18" s="5">
        <f t="shared" si="11"/>
        <v>1.085572</v>
      </c>
      <c r="J18">
        <f t="shared" si="12"/>
        <v>0.92117335377109955</v>
      </c>
      <c r="K18">
        <f t="shared" si="20"/>
        <v>0.29182366233116913</v>
      </c>
      <c r="L18" s="2">
        <v>15</v>
      </c>
      <c r="M18" s="6">
        <v>7.6860000000000001E-3</v>
      </c>
      <c r="O18">
        <f t="shared" si="21"/>
        <v>11747.937191399991</v>
      </c>
      <c r="P18">
        <f t="shared" si="22"/>
        <v>587.39685956999961</v>
      </c>
      <c r="Q18" s="4">
        <f t="shared" si="23"/>
        <v>12.5</v>
      </c>
      <c r="R18">
        <f t="shared" si="0"/>
        <v>2000000</v>
      </c>
      <c r="S18">
        <f t="shared" si="1"/>
        <v>8901.3767305254732</v>
      </c>
      <c r="U18">
        <f t="shared" si="13"/>
        <v>7.6860000000000001E-3</v>
      </c>
      <c r="V18">
        <f t="shared" si="14"/>
        <v>0.01</v>
      </c>
      <c r="W18">
        <f t="shared" si="15"/>
        <v>0.80629316855477406</v>
      </c>
      <c r="X18">
        <f t="shared" si="16"/>
        <v>6.197169293511994E-3</v>
      </c>
      <c r="Y18">
        <f t="shared" si="17"/>
        <v>8.0629316855477407E-3</v>
      </c>
      <c r="Z18">
        <f t="shared" si="18"/>
        <v>0.79203306757571434</v>
      </c>
      <c r="AB18">
        <f t="shared" si="19"/>
        <v>8113.3735816221297</v>
      </c>
      <c r="AC18">
        <f t="shared" si="2"/>
        <v>7050.1847175251733</v>
      </c>
      <c r="AE18">
        <f t="shared" si="3"/>
        <v>9304.7547313913565</v>
      </c>
      <c r="AF18">
        <f t="shared" si="4"/>
        <v>-465.23773656956791</v>
      </c>
      <c r="AG18">
        <f t="shared" si="4"/>
        <v>-9.90041334469643</v>
      </c>
      <c r="AH18">
        <f t="shared" si="5"/>
        <v>-12394.338587023987</v>
      </c>
      <c r="AI18">
        <f t="shared" si="6"/>
        <v>-3564.7220055468952</v>
      </c>
      <c r="AJ18">
        <f t="shared" si="7"/>
        <v>1063.1888640969564</v>
      </c>
      <c r="AK18">
        <f t="shared" si="24"/>
        <v>1450.6927524074592</v>
      </c>
      <c r="AL18">
        <f t="shared" si="8"/>
        <v>-1050.8403890424795</v>
      </c>
      <c r="AN18">
        <f t="shared" si="9"/>
        <v>2715.3476028078994</v>
      </c>
      <c r="AO18">
        <f t="shared" si="9"/>
        <v>-135.76738014039501</v>
      </c>
      <c r="AP18">
        <f t="shared" si="9"/>
        <v>-2.8891748808416917</v>
      </c>
      <c r="AQ18">
        <f t="shared" si="9"/>
        <v>-3616.961278637868</v>
      </c>
      <c r="AR18">
        <f t="shared" si="9"/>
        <v>-1040.270230851205</v>
      </c>
      <c r="AS18">
        <f t="shared" si="9"/>
        <v>310.26366807048947</v>
      </c>
      <c r="AT18">
        <f t="shared" si="9"/>
        <v>423.34647192482873</v>
      </c>
      <c r="AU18">
        <f t="shared" si="9"/>
        <v>-306.66009085588695</v>
      </c>
      <c r="AW18">
        <v>15</v>
      </c>
      <c r="AX18">
        <f>(R18*SUMPRODUCT(K19:$K$23, X19:$X$23)-$AZ$3*SUMPRODUCT(K18:$K$22, W19:$W$23))/Z18</f>
        <v>8901.3767305254732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10"/>
        <v>8.5572000000000009E-2</v>
      </c>
      <c r="I19" s="5">
        <f t="shared" si="11"/>
        <v>1.085572</v>
      </c>
      <c r="J19">
        <f t="shared" si="12"/>
        <v>0.92117335377109955</v>
      </c>
      <c r="K19">
        <f t="shared" si="20"/>
        <v>0.26882018173936795</v>
      </c>
      <c r="L19" s="2">
        <v>16</v>
      </c>
      <c r="M19" s="6">
        <v>8.2030000000000002E-3</v>
      </c>
      <c r="O19">
        <f t="shared" si="21"/>
        <v>11747.937191399991</v>
      </c>
      <c r="P19">
        <f t="shared" si="22"/>
        <v>587.39685956999961</v>
      </c>
      <c r="Q19" s="4">
        <f t="shared" si="23"/>
        <v>12.5</v>
      </c>
      <c r="R19">
        <f t="shared" si="0"/>
        <v>2000000</v>
      </c>
      <c r="S19">
        <f t="shared" si="1"/>
        <v>7546.1070495102185</v>
      </c>
      <c r="U19">
        <f t="shared" si="13"/>
        <v>8.2030000000000002E-3</v>
      </c>
      <c r="V19">
        <f t="shared" si="14"/>
        <v>0.01</v>
      </c>
      <c r="W19">
        <f t="shared" si="15"/>
        <v>0.79203306757571434</v>
      </c>
      <c r="X19">
        <f t="shared" si="16"/>
        <v>6.4970472533235849E-3</v>
      </c>
      <c r="Y19">
        <f t="shared" si="17"/>
        <v>7.9203306757571444E-3</v>
      </c>
      <c r="Z19">
        <f t="shared" si="18"/>
        <v>0.77761568964663363</v>
      </c>
      <c r="AB19">
        <f t="shared" si="19"/>
        <v>7050.1847175251733</v>
      </c>
      <c r="AC19">
        <f t="shared" si="2"/>
        <v>5867.9712374522123</v>
      </c>
      <c r="AE19">
        <f t="shared" si="3"/>
        <v>9135.3802810158395</v>
      </c>
      <c r="AF19">
        <f t="shared" si="4"/>
        <v>-456.76901405079207</v>
      </c>
      <c r="AG19">
        <f t="shared" si="4"/>
        <v>-9.720196120582921</v>
      </c>
      <c r="AH19">
        <f t="shared" si="5"/>
        <v>-12994.09450664717</v>
      </c>
      <c r="AI19">
        <f t="shared" si="6"/>
        <v>-4325.2034358027067</v>
      </c>
      <c r="AJ19">
        <f t="shared" si="7"/>
        <v>1182.2134800729609</v>
      </c>
      <c r="AK19">
        <f t="shared" si="24"/>
        <v>1345.9445299847973</v>
      </c>
      <c r="AL19">
        <f t="shared" si="8"/>
        <v>-1797.0454257449485</v>
      </c>
      <c r="AN19">
        <f t="shared" si="9"/>
        <v>2455.7745874009161</v>
      </c>
      <c r="AO19">
        <f t="shared" si="9"/>
        <v>-122.78872937004583</v>
      </c>
      <c r="AP19">
        <f t="shared" si="9"/>
        <v>-2.6129848876774</v>
      </c>
      <c r="AQ19">
        <f t="shared" si="9"/>
        <v>-3493.0748468154152</v>
      </c>
      <c r="AR19">
        <f t="shared" si="9"/>
        <v>-1162.7019736722223</v>
      </c>
      <c r="AS19">
        <f t="shared" si="9"/>
        <v>317.80284256794403</v>
      </c>
      <c r="AT19">
        <f t="shared" si="9"/>
        <v>361.8170531616214</v>
      </c>
      <c r="AU19">
        <f t="shared" si="9"/>
        <v>-483.08207794265689</v>
      </c>
      <c r="AW19">
        <v>16</v>
      </c>
      <c r="AX19">
        <f>(R19*SUMPRODUCT(K20:$K$23, X20:$X$23)-$AZ$3*SUMPRODUCT(K19:$K$22, W20:$W$23))/Z19</f>
        <v>7546.1070495102185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10"/>
        <v>8.5572000000000009E-2</v>
      </c>
      <c r="I20" s="5">
        <f t="shared" si="11"/>
        <v>1.085572</v>
      </c>
      <c r="J20">
        <f t="shared" si="12"/>
        <v>0.92117335377109955</v>
      </c>
      <c r="K20">
        <f t="shared" si="20"/>
        <v>0.24762998837421007</v>
      </c>
      <c r="L20" s="2">
        <v>17</v>
      </c>
      <c r="M20" s="6">
        <v>8.7950000000000007E-3</v>
      </c>
      <c r="O20">
        <f t="shared" si="21"/>
        <v>11747.937191399991</v>
      </c>
      <c r="P20">
        <f t="shared" si="22"/>
        <v>587.39685956999961</v>
      </c>
      <c r="Q20" s="4">
        <f t="shared" si="23"/>
        <v>12.5</v>
      </c>
      <c r="R20">
        <f t="shared" si="0"/>
        <v>2000000</v>
      </c>
      <c r="S20">
        <f t="shared" si="1"/>
        <v>5990.5328736474548</v>
      </c>
      <c r="U20">
        <f t="shared" si="13"/>
        <v>8.7950000000000007E-3</v>
      </c>
      <c r="V20">
        <f t="shared" si="14"/>
        <v>0.01</v>
      </c>
      <c r="W20">
        <f t="shared" si="15"/>
        <v>0.77761568964663363</v>
      </c>
      <c r="X20">
        <f t="shared" si="16"/>
        <v>6.8391299904421434E-3</v>
      </c>
      <c r="Y20">
        <f t="shared" si="17"/>
        <v>7.7761568964663363E-3</v>
      </c>
      <c r="Z20">
        <f t="shared" si="18"/>
        <v>0.76300040275972514</v>
      </c>
      <c r="AB20">
        <f t="shared" si="19"/>
        <v>5867.9712374522123</v>
      </c>
      <c r="AC20">
        <f t="shared" si="2"/>
        <v>4570.7789953383817</v>
      </c>
      <c r="AE20">
        <f t="shared" si="3"/>
        <v>8963.680808634148</v>
      </c>
      <c r="AF20">
        <f t="shared" si="4"/>
        <v>-448.18404043170739</v>
      </c>
      <c r="AG20">
        <f t="shared" si="4"/>
        <v>-9.5375050344965651</v>
      </c>
      <c r="AH20">
        <f t="shared" si="5"/>
        <v>-13678.259980884286</v>
      </c>
      <c r="AI20">
        <f t="shared" si="6"/>
        <v>-5172.3007177163436</v>
      </c>
      <c r="AJ20">
        <f t="shared" si="7"/>
        <v>1297.1922421138306</v>
      </c>
      <c r="AK20">
        <f t="shared" si="24"/>
        <v>1230.8221241798801</v>
      </c>
      <c r="AL20">
        <f t="shared" si="8"/>
        <v>-2644.2863514226328</v>
      </c>
      <c r="AN20">
        <f t="shared" si="9"/>
        <v>2219.6761744322039</v>
      </c>
      <c r="AO20">
        <f t="shared" si="9"/>
        <v>-110.9838087216102</v>
      </c>
      <c r="AP20">
        <f t="shared" si="9"/>
        <v>-2.3617722608113545</v>
      </c>
      <c r="AQ20">
        <f t="shared" si="9"/>
        <v>-3387.1473600457985</v>
      </c>
      <c r="AR20">
        <f t="shared" si="9"/>
        <v>-1280.8167665960166</v>
      </c>
      <c r="AS20">
        <f t="shared" si="9"/>
        <v>321.22369983376336</v>
      </c>
      <c r="AT20">
        <f t="shared" si="9"/>
        <v>304.78846830138428</v>
      </c>
      <c r="AU20">
        <f t="shared" si="9"/>
        <v>-654.80459846086899</v>
      </c>
      <c r="AW20">
        <v>17</v>
      </c>
      <c r="AX20">
        <f>(R20*SUMPRODUCT(K21:$K$23, X21:$X$23)-$AZ$3*SUMPRODUCT(K20:$K$22, W21:$W$23))/Z20</f>
        <v>5990.5328736474548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10"/>
        <v>8.5572000000000009E-2</v>
      </c>
      <c r="I21" s="5">
        <f t="shared" si="11"/>
        <v>1.085572</v>
      </c>
      <c r="J21">
        <f t="shared" si="12"/>
        <v>0.92117335377109955</v>
      </c>
      <c r="K21">
        <f t="shared" si="20"/>
        <v>0.22811014688496947</v>
      </c>
      <c r="L21" s="2">
        <v>18</v>
      </c>
      <c r="M21" s="6">
        <v>9.4780000000000003E-3</v>
      </c>
      <c r="O21">
        <f t="shared" si="21"/>
        <v>11747.937191399991</v>
      </c>
      <c r="P21">
        <f t="shared" si="22"/>
        <v>587.39685956999961</v>
      </c>
      <c r="Q21" s="4">
        <f t="shared" si="23"/>
        <v>12.5</v>
      </c>
      <c r="R21">
        <f t="shared" si="0"/>
        <v>2000000</v>
      </c>
      <c r="S21">
        <f t="shared" si="1"/>
        <v>4224.5499049766331</v>
      </c>
      <c r="U21">
        <f t="shared" si="13"/>
        <v>9.4780000000000003E-3</v>
      </c>
      <c r="V21">
        <f t="shared" si="14"/>
        <v>0.01</v>
      </c>
      <c r="W21">
        <f t="shared" si="15"/>
        <v>0.76300040275972514</v>
      </c>
      <c r="X21">
        <f t="shared" si="16"/>
        <v>7.2317178173566749E-3</v>
      </c>
      <c r="Y21">
        <f t="shared" si="17"/>
        <v>7.6300040275972519E-3</v>
      </c>
      <c r="Z21">
        <f t="shared" si="18"/>
        <v>0.7481386809147712</v>
      </c>
      <c r="AB21">
        <f t="shared" si="19"/>
        <v>4570.7789953383817</v>
      </c>
      <c r="AC21">
        <f t="shared" si="2"/>
        <v>3160.5491933678404</v>
      </c>
      <c r="AE21">
        <f t="shared" si="3"/>
        <v>8789.0862338435709</v>
      </c>
      <c r="AF21">
        <f t="shared" si="4"/>
        <v>-439.45431169217858</v>
      </c>
      <c r="AG21">
        <f t="shared" si="4"/>
        <v>-9.3517335114346398</v>
      </c>
      <c r="AH21">
        <f t="shared" si="5"/>
        <v>-14463.435634713349</v>
      </c>
      <c r="AI21">
        <f t="shared" si="6"/>
        <v>-6123.1554460733896</v>
      </c>
      <c r="AJ21">
        <f t="shared" si="7"/>
        <v>1410.2298019705413</v>
      </c>
      <c r="AK21">
        <f t="shared" si="24"/>
        <v>1105.6254030314351</v>
      </c>
      <c r="AL21">
        <f t="shared" si="8"/>
        <v>-3607.3002410714134</v>
      </c>
      <c r="AN21">
        <f t="shared" si="9"/>
        <v>2004.8797517867201</v>
      </c>
      <c r="AO21">
        <f t="shared" si="9"/>
        <v>-100.24398758933602</v>
      </c>
      <c r="AP21">
        <f t="shared" si="9"/>
        <v>-2.1332253049224472</v>
      </c>
      <c r="AQ21">
        <f t="shared" si="9"/>
        <v>-3299.2564270957637</v>
      </c>
      <c r="AR21">
        <f t="shared" si="9"/>
        <v>-1396.7538882033016</v>
      </c>
      <c r="AS21">
        <f t="shared" si="9"/>
        <v>321.68772726906161</v>
      </c>
      <c r="AT21">
        <f t="shared" si="9"/>
        <v>252.20437308525425</v>
      </c>
      <c r="AU21">
        <f t="shared" si="9"/>
        <v>-822.86178784898595</v>
      </c>
      <c r="AW21">
        <v>18</v>
      </c>
      <c r="AX21">
        <f>(R21*SUMPRODUCT(K22:$K$23, X22:$X$23)-$AZ$3*SUMPRODUCT(K21:$K$22, W22:$W$23))/Z21</f>
        <v>4224.5499049766331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10"/>
        <v>8.5572000000000009E-2</v>
      </c>
      <c r="I22" s="5">
        <f t="shared" si="11"/>
        <v>1.085572</v>
      </c>
      <c r="J22">
        <f t="shared" si="12"/>
        <v>0.92117335377109955</v>
      </c>
      <c r="K22">
        <f t="shared" si="20"/>
        <v>0.21012898903524546</v>
      </c>
      <c r="L22" s="2">
        <v>19</v>
      </c>
      <c r="M22" s="6">
        <v>1.0265E-2</v>
      </c>
      <c r="O22">
        <f t="shared" si="21"/>
        <v>11747.937191399991</v>
      </c>
      <c r="P22">
        <f t="shared" si="22"/>
        <v>587.39685956999961</v>
      </c>
      <c r="Q22" s="4">
        <f t="shared" si="23"/>
        <v>12.5</v>
      </c>
      <c r="R22">
        <f t="shared" si="0"/>
        <v>2000000</v>
      </c>
      <c r="S22">
        <f t="shared" si="1"/>
        <v>2236.5547332114911</v>
      </c>
      <c r="U22">
        <f t="shared" si="13"/>
        <v>1.0265E-2</v>
      </c>
      <c r="V22">
        <f t="shared" si="14"/>
        <v>0.01</v>
      </c>
      <c r="W22">
        <f t="shared" si="15"/>
        <v>0.7481386809147712</v>
      </c>
      <c r="X22">
        <f t="shared" si="16"/>
        <v>7.6796435595901259E-3</v>
      </c>
      <c r="Y22">
        <f t="shared" si="17"/>
        <v>7.481386809147712E-3</v>
      </c>
      <c r="Z22">
        <f t="shared" si="18"/>
        <v>0.73297765054603337</v>
      </c>
      <c r="AB22">
        <f t="shared" si="19"/>
        <v>3160.5491933678404</v>
      </c>
      <c r="AC22">
        <f t="shared" si="2"/>
        <v>1639.3446336669692</v>
      </c>
      <c r="AE22">
        <f t="shared" si="3"/>
        <v>8610.9754013147322</v>
      </c>
      <c r="AF22">
        <f t="shared" si="4"/>
        <v>-430.54877006573662</v>
      </c>
      <c r="AG22">
        <f t="shared" si="4"/>
        <v>-9.1622206318254165</v>
      </c>
      <c r="AH22">
        <f t="shared" si="5"/>
        <v>-15359.287119180251</v>
      </c>
      <c r="AI22">
        <f t="shared" si="6"/>
        <v>-7188.0227085630813</v>
      </c>
      <c r="AJ22">
        <f t="shared" si="7"/>
        <v>1521.2045597008712</v>
      </c>
      <c r="AK22">
        <f t="shared" si="24"/>
        <v>970.4699832641121</v>
      </c>
      <c r="AL22">
        <f t="shared" si="8"/>
        <v>-4696.3481655980986</v>
      </c>
      <c r="AN22">
        <f t="shared" si="9"/>
        <v>1809.4155556856317</v>
      </c>
      <c r="AO22">
        <f t="shared" si="9"/>
        <v>-90.470777784281594</v>
      </c>
      <c r="AP22">
        <f t="shared" si="9"/>
        <v>-1.9252481586833428</v>
      </c>
      <c r="AQ22">
        <f t="shared" si="9"/>
        <v>-3227.4314746554137</v>
      </c>
      <c r="AR22">
        <f t="shared" si="9"/>
        <v>-1510.411944912747</v>
      </c>
      <c r="AS22">
        <f t="shared" si="9"/>
        <v>319.64917624574974</v>
      </c>
      <c r="AT22">
        <f t="shared" si="9"/>
        <v>203.92387647233946</v>
      </c>
      <c r="AU22">
        <f t="shared" si="9"/>
        <v>-986.838892194658</v>
      </c>
      <c r="AW22">
        <v>19</v>
      </c>
      <c r="AX22">
        <f>(R22*SUMPRODUCT(K23:$K$23, X23:$X$23)-$AZ$3*SUMPRODUCT(K22:$K$22, W23:$W$23))/Z22</f>
        <v>2236.5547332114911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10"/>
        <v>8.5572000000000009E-2</v>
      </c>
      <c r="I23" s="5">
        <f t="shared" si="11"/>
        <v>1.085572</v>
      </c>
      <c r="J23">
        <f t="shared" si="12"/>
        <v>0.92117335377109955</v>
      </c>
      <c r="K23">
        <f t="shared" si="20"/>
        <v>0.19356522555412767</v>
      </c>
      <c r="L23" s="2">
        <v>20</v>
      </c>
      <c r="M23" s="6">
        <v>1.1204E-2</v>
      </c>
      <c r="O23">
        <f t="shared" si="21"/>
        <v>11747.937191399991</v>
      </c>
      <c r="P23">
        <f t="shared" si="22"/>
        <v>587.39685956999961</v>
      </c>
      <c r="Q23" s="4">
        <f t="shared" si="23"/>
        <v>12.5</v>
      </c>
      <c r="R23">
        <f t="shared" si="0"/>
        <v>2000000</v>
      </c>
      <c r="S23">
        <f t="shared" si="1"/>
        <v>2285.0060004449251</v>
      </c>
      <c r="U23">
        <f t="shared" si="13"/>
        <v>1.1204E-2</v>
      </c>
      <c r="V23">
        <f t="shared" si="14"/>
        <v>0.01</v>
      </c>
      <c r="W23">
        <f t="shared" si="15"/>
        <v>0.73297765054603337</v>
      </c>
      <c r="X23">
        <f t="shared" si="16"/>
        <v>8.2122815967177586E-3</v>
      </c>
      <c r="Y23">
        <f t="shared" si="17"/>
        <v>7.3297765054603338E-3</v>
      </c>
      <c r="Z23">
        <f t="shared" si="18"/>
        <v>0.71743559244385535</v>
      </c>
      <c r="AB23">
        <f t="shared" si="19"/>
        <v>1639.3446336669692</v>
      </c>
      <c r="AC23">
        <f t="shared" si="2"/>
        <v>1639.3446336669692</v>
      </c>
      <c r="AE23">
        <f t="shared" si="3"/>
        <v>8428.388278905255</v>
      </c>
      <c r="AF23">
        <f t="shared" si="4"/>
        <v>-421.41941394526276</v>
      </c>
      <c r="AG23">
        <f t="shared" si="4"/>
        <v>-8.9679449055481921</v>
      </c>
      <c r="AH23">
        <f t="shared" si="5"/>
        <v>-16424.563193435519</v>
      </c>
      <c r="AI23">
        <f t="shared" si="6"/>
        <v>-8426.5622733810742</v>
      </c>
      <c r="AJ23">
        <f t="shared" si="7"/>
        <v>0</v>
      </c>
      <c r="AK23">
        <f t="shared" si="24"/>
        <v>825.45433870450643</v>
      </c>
      <c r="AL23">
        <f t="shared" si="8"/>
        <v>-7601.1079346765673</v>
      </c>
      <c r="AN23">
        <f t="shared" si="9"/>
        <v>1631.4428782640616</v>
      </c>
      <c r="AO23">
        <f t="shared" si="9"/>
        <v>-81.572143913203078</v>
      </c>
      <c r="AP23">
        <f t="shared" si="9"/>
        <v>-1.7358822783994259</v>
      </c>
      <c r="AQ23">
        <f t="shared" si="9"/>
        <v>-3179.2242791653698</v>
      </c>
      <c r="AR23">
        <f t="shared" si="9"/>
        <v>-1631.0894270929105</v>
      </c>
      <c r="AS23">
        <f t="shared" si="9"/>
        <v>0</v>
      </c>
      <c r="AT23">
        <f t="shared" si="9"/>
        <v>159.77925525597109</v>
      </c>
      <c r="AU23">
        <f t="shared" si="9"/>
        <v>-1471.3101718369392</v>
      </c>
      <c r="AW23">
        <v>20</v>
      </c>
      <c r="AX23">
        <f>(R23*SUMPRODUCT(K$23:$K24, X$23:$X24)-$AZ$3*SUMPRODUCT(K$22:$K23, W$23:$W24))/Z23</f>
        <v>2285.0060004449251</v>
      </c>
    </row>
    <row r="25" spans="5:50" x14ac:dyDescent="0.25">
      <c r="AN25" s="8">
        <f t="shared" ref="AN25:AU25" si="25">SUM(AN3:AN23)</f>
        <v>99695.306323194731</v>
      </c>
      <c r="AO25" s="8">
        <f t="shared" si="25"/>
        <v>-13795.718209709728</v>
      </c>
      <c r="AP25" s="8">
        <f t="shared" si="25"/>
        <v>-193.57745927959178</v>
      </c>
      <c r="AQ25" s="8">
        <f t="shared" si="25"/>
        <v>-92538.231198207388</v>
      </c>
      <c r="AR25" s="8">
        <f t="shared" si="25"/>
        <v>-6832.2205440019598</v>
      </c>
      <c r="AS25" s="8">
        <f t="shared" si="25"/>
        <v>-6129.995114843724</v>
      </c>
      <c r="AT25" s="8">
        <f t="shared" si="25"/>
        <v>12962.21565884568</v>
      </c>
      <c r="AU25" s="9">
        <f t="shared" si="25"/>
        <v>-5.6843418860808015E-12</v>
      </c>
    </row>
    <row r="29" spans="5:50" x14ac:dyDescent="0.25">
      <c r="AE29" s="10"/>
      <c r="AF29" s="10"/>
      <c r="AG29" s="10"/>
      <c r="AH29" s="10"/>
      <c r="AI29" s="10"/>
      <c r="AJ29" s="10"/>
      <c r="AK29" s="10"/>
      <c r="AL29" s="10"/>
    </row>
  </sheetData>
  <conditionalFormatting sqref="AN25:AU25">
    <cfRule type="cellIs" dxfId="72" priority="1" operator="lessThan">
      <formula>0</formula>
    </cfRule>
  </conditionalFormatting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F122A8-B8C5-45CE-8D2E-3D4245FB7688}">
  <dimension ref="A1:AZ100"/>
  <sheetViews>
    <sheetView workbookViewId="0">
      <selection activeCell="J53" sqref="J53"/>
    </sheetView>
  </sheetViews>
  <sheetFormatPr defaultRowHeight="15" x14ac:dyDescent="0.25"/>
  <cols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</cols>
  <sheetData>
    <row r="1" spans="1:52" x14ac:dyDescent="0.25">
      <c r="A1" t="s">
        <v>0</v>
      </c>
      <c r="Q1" t="s">
        <v>1</v>
      </c>
      <c r="W1" t="s">
        <v>2</v>
      </c>
      <c r="AB1" t="s">
        <v>45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2">
        <v>1395.7744943768025</v>
      </c>
      <c r="K3">
        <v>1</v>
      </c>
      <c r="L3" s="2">
        <v>0</v>
      </c>
      <c r="O3">
        <f>$C$3</f>
        <v>1395.7744943768025</v>
      </c>
      <c r="P3">
        <f>O3*C5</f>
        <v>139.57744943768026</v>
      </c>
      <c r="Q3" s="4">
        <f>B8</f>
        <v>100</v>
      </c>
      <c r="R3">
        <f t="shared" ref="R3:R66" si="0">$C$6</f>
        <v>50000</v>
      </c>
      <c r="S3">
        <f t="shared" ref="S3:S66" si="1">AX3</f>
        <v>0</v>
      </c>
      <c r="W3">
        <v>1</v>
      </c>
      <c r="Z3">
        <v>1</v>
      </c>
      <c r="AC3">
        <f>S3*Z3</f>
        <v>0</v>
      </c>
      <c r="AE3">
        <f t="shared" ref="AE3:AE66" si="2">$Z3*O3</f>
        <v>1395.7744943768025</v>
      </c>
      <c r="AF3">
        <f t="shared" ref="AF3:AG34" si="3">-$Z3*P3</f>
        <v>-139.57744943768026</v>
      </c>
      <c r="AG3">
        <f t="shared" si="3"/>
        <v>-100</v>
      </c>
      <c r="AH3">
        <f t="shared" ref="AH3:AH66" si="4">-X3*R3</f>
        <v>0</v>
      </c>
      <c r="AI3">
        <f t="shared" ref="AI3:AI34" si="5">SUM(AE3:AH3)</f>
        <v>1156.1970449391222</v>
      </c>
      <c r="AJ3">
        <f t="shared" ref="AJ3:AJ66" si="6">AB3-AC3</f>
        <v>0</v>
      </c>
      <c r="AL3">
        <f t="shared" ref="AL3:AL23" si="7">SUM(AI3:AK3)</f>
        <v>1156.1970449391222</v>
      </c>
      <c r="AN3">
        <f t="shared" ref="AN3:AU34" si="8">AE3*$K3</f>
        <v>1395.7744943768025</v>
      </c>
      <c r="AO3">
        <f t="shared" si="8"/>
        <v>-139.57744943768026</v>
      </c>
      <c r="AP3">
        <f t="shared" si="8"/>
        <v>-100</v>
      </c>
      <c r="AQ3">
        <f t="shared" si="8"/>
        <v>0</v>
      </c>
      <c r="AR3">
        <f t="shared" si="8"/>
        <v>1156.1970449391222</v>
      </c>
      <c r="AS3">
        <f t="shared" si="8"/>
        <v>0</v>
      </c>
      <c r="AT3">
        <f t="shared" si="8"/>
        <v>0</v>
      </c>
      <c r="AU3">
        <f t="shared" si="8"/>
        <v>1156.1970449391222</v>
      </c>
      <c r="AW3">
        <v>0</v>
      </c>
      <c r="AX3">
        <f>IF(Z3&gt;0, (R3*SUMPRODUCT(K3:$K$98, X3:$X$98)-K3*$AZ$3)/Z3, 0)</f>
        <v>0</v>
      </c>
      <c r="AZ3">
        <f>C6*SUMPRODUCT(X4:X98, K4:K98)/1</f>
        <v>1050.9882918038404</v>
      </c>
    </row>
    <row r="4" spans="1:52" x14ac:dyDescent="0.25">
      <c r="A4" t="s">
        <v>14</v>
      </c>
      <c r="C4" t="s">
        <v>37</v>
      </c>
      <c r="E4">
        <v>2004</v>
      </c>
      <c r="F4" s="5">
        <f>EconomicRates!C44</f>
        <v>3.5571999999999999E-2</v>
      </c>
      <c r="G4" s="5">
        <f>EconomicRates!D44</f>
        <v>7.0000000000000007E-2</v>
      </c>
      <c r="H4" s="5">
        <f t="shared" ref="H4:H67" si="9">G4+$C$9</f>
        <v>0.12000000000000001</v>
      </c>
      <c r="I4" s="5">
        <f t="shared" ref="I4:I67" si="10">1+H4</f>
        <v>1.1200000000000001</v>
      </c>
      <c r="J4">
        <f t="shared" ref="J4:J67" si="11">1/I4</f>
        <v>0.89285714285714279</v>
      </c>
      <c r="K4">
        <f>J4</f>
        <v>0.89285714285714279</v>
      </c>
      <c r="L4" s="2">
        <v>1</v>
      </c>
      <c r="M4" s="6">
        <f t="array" ref="M4:M98">Mortalities!B2:B96</f>
        <v>2.5950000000000001E-3</v>
      </c>
      <c r="R4">
        <f t="shared" si="0"/>
        <v>50000</v>
      </c>
      <c r="S4">
        <f t="shared" si="1"/>
        <v>114.04225055327288</v>
      </c>
      <c r="U4">
        <f t="shared" ref="U4:U67" si="12">M4</f>
        <v>2.5950000000000001E-3</v>
      </c>
      <c r="V4">
        <f t="shared" ref="V4:V67" si="13">$C$10</f>
        <v>0.01</v>
      </c>
      <c r="W4">
        <f t="shared" ref="W4:W67" si="14">Z3</f>
        <v>1</v>
      </c>
      <c r="X4">
        <f t="shared" ref="X4:X67" si="15">U4*W4</f>
        <v>2.5950000000000001E-3</v>
      </c>
      <c r="Y4">
        <f t="shared" ref="Y4:Y67" si="16">V4*W4</f>
        <v>0.01</v>
      </c>
      <c r="Z4">
        <f t="shared" ref="Z4:Z67" si="17">MAX(0, W4-X4-Y4)</f>
        <v>0.98740499999999998</v>
      </c>
      <c r="AB4">
        <f t="shared" ref="AB4:AB67" si="18">AC3</f>
        <v>0</v>
      </c>
      <c r="AC4">
        <f t="shared" ref="AC4:AC67" si="19">S4*Z4</f>
        <v>112.6058884075544</v>
      </c>
      <c r="AE4">
        <f t="shared" si="2"/>
        <v>0</v>
      </c>
      <c r="AF4">
        <f t="shared" si="3"/>
        <v>0</v>
      </c>
      <c r="AG4">
        <f t="shared" si="3"/>
        <v>0</v>
      </c>
      <c r="AH4">
        <f t="shared" si="4"/>
        <v>-129.75</v>
      </c>
      <c r="AI4">
        <f t="shared" si="5"/>
        <v>-129.75</v>
      </c>
      <c r="AJ4">
        <f t="shared" si="6"/>
        <v>-112.6058884075544</v>
      </c>
      <c r="AK4">
        <f t="shared" ref="AK4:AK67" si="20">G4*SUM(AB4:AB4, AE4:AF4)</f>
        <v>0</v>
      </c>
      <c r="AL4">
        <f t="shared" si="7"/>
        <v>-242.3558884075544</v>
      </c>
      <c r="AN4">
        <f t="shared" si="8"/>
        <v>0</v>
      </c>
      <c r="AO4">
        <f t="shared" si="8"/>
        <v>0</v>
      </c>
      <c r="AP4">
        <f t="shared" si="8"/>
        <v>0</v>
      </c>
      <c r="AQ4">
        <f t="shared" si="8"/>
        <v>-115.84821428571428</v>
      </c>
      <c r="AR4">
        <f t="shared" si="8"/>
        <v>-115.84821428571428</v>
      </c>
      <c r="AS4">
        <f t="shared" si="8"/>
        <v>-100.54097179245927</v>
      </c>
      <c r="AT4">
        <f t="shared" si="8"/>
        <v>0</v>
      </c>
      <c r="AU4">
        <f t="shared" si="8"/>
        <v>-216.38918607817357</v>
      </c>
      <c r="AW4">
        <v>1</v>
      </c>
      <c r="AX4">
        <f>IF(Z4&gt;0, (R4*SUMPRODUCT(K4:$K$98, X4:$X$98)-K4*$AZ$3)/Z4, 0)</f>
        <v>114.04225055327288</v>
      </c>
    </row>
    <row r="5" spans="1:52" x14ac:dyDescent="0.25">
      <c r="C5" s="2">
        <v>0.1</v>
      </c>
      <c r="E5">
        <v>2005</v>
      </c>
      <c r="F5" s="5">
        <f>EconomicRates!C45</f>
        <v>3.5571999999999999E-2</v>
      </c>
      <c r="G5" s="5">
        <f>EconomicRates!D45</f>
        <v>7.0000000000000007E-2</v>
      </c>
      <c r="H5" s="5">
        <f t="shared" si="9"/>
        <v>0.12000000000000001</v>
      </c>
      <c r="I5" s="5">
        <f t="shared" si="10"/>
        <v>1.1200000000000001</v>
      </c>
      <c r="J5">
        <f t="shared" si="11"/>
        <v>0.89285714285714279</v>
      </c>
      <c r="K5">
        <f t="shared" ref="K5:K68" si="21">K4*J5</f>
        <v>0.79719387755102034</v>
      </c>
      <c r="L5" s="2">
        <v>2</v>
      </c>
      <c r="M5" s="6">
        <v>2.5990000000000002E-3</v>
      </c>
      <c r="Q5" s="4">
        <f t="shared" ref="Q5:Q68" si="22">$C$8</f>
        <v>12.5</v>
      </c>
      <c r="R5">
        <f t="shared" si="0"/>
        <v>50000</v>
      </c>
      <c r="S5">
        <f t="shared" si="1"/>
        <v>99.797097751985433</v>
      </c>
      <c r="U5">
        <f t="shared" si="12"/>
        <v>2.5990000000000002E-3</v>
      </c>
      <c r="V5">
        <f t="shared" si="13"/>
        <v>0.01</v>
      </c>
      <c r="W5">
        <f t="shared" si="14"/>
        <v>0.98740499999999998</v>
      </c>
      <c r="X5">
        <f t="shared" si="15"/>
        <v>2.5662655950000001E-3</v>
      </c>
      <c r="Y5">
        <f t="shared" si="16"/>
        <v>9.8740500000000005E-3</v>
      </c>
      <c r="Z5">
        <f t="shared" si="17"/>
        <v>0.97496468440500006</v>
      </c>
      <c r="AB5">
        <f t="shared" si="18"/>
        <v>112.6058884075544</v>
      </c>
      <c r="AC5">
        <f t="shared" si="19"/>
        <v>97.298645914299414</v>
      </c>
      <c r="AE5">
        <f t="shared" si="2"/>
        <v>0</v>
      </c>
      <c r="AF5">
        <f t="shared" si="3"/>
        <v>0</v>
      </c>
      <c r="AG5">
        <f t="shared" si="3"/>
        <v>-12.187058555062501</v>
      </c>
      <c r="AH5">
        <f t="shared" si="4"/>
        <v>-128.31327974999999</v>
      </c>
      <c r="AI5">
        <f t="shared" si="5"/>
        <v>-140.50033830506248</v>
      </c>
      <c r="AJ5">
        <f t="shared" si="6"/>
        <v>15.307242493254989</v>
      </c>
      <c r="AK5">
        <f t="shared" si="20"/>
        <v>7.882412188528809</v>
      </c>
      <c r="AL5">
        <f t="shared" si="7"/>
        <v>-117.31068362327869</v>
      </c>
      <c r="AN5">
        <f t="shared" si="8"/>
        <v>0</v>
      </c>
      <c r="AO5">
        <f t="shared" si="8"/>
        <v>0</v>
      </c>
      <c r="AP5">
        <f t="shared" si="8"/>
        <v>-9.71544846545161</v>
      </c>
      <c r="AQ5">
        <f t="shared" si="8"/>
        <v>-102.29056102519131</v>
      </c>
      <c r="AR5">
        <f t="shared" si="8"/>
        <v>-112.00600949064291</v>
      </c>
      <c r="AS5">
        <f t="shared" si="8"/>
        <v>12.202839997811694</v>
      </c>
      <c r="AT5">
        <f t="shared" si="8"/>
        <v>6.2838107370287055</v>
      </c>
      <c r="AU5">
        <f t="shared" si="8"/>
        <v>-93.519358755802514</v>
      </c>
      <c r="AW5">
        <v>2</v>
      </c>
      <c r="AX5">
        <f>IF(Z5&gt;0, (R5*SUMPRODUCT(K5:$K$98, X5:$X$98)-K5*$AZ$3)/Z5, 0)</f>
        <v>99.797097751985433</v>
      </c>
    </row>
    <row r="6" spans="1:52" x14ac:dyDescent="0.25">
      <c r="A6" t="s">
        <v>16</v>
      </c>
      <c r="C6" s="2">
        <v>50000</v>
      </c>
      <c r="E6">
        <v>2006</v>
      </c>
      <c r="F6" s="5">
        <f>EconomicRates!C46</f>
        <v>3.5571999999999999E-2</v>
      </c>
      <c r="G6" s="5">
        <f>EconomicRates!D46</f>
        <v>7.0000000000000007E-2</v>
      </c>
      <c r="H6" s="5">
        <f t="shared" si="9"/>
        <v>0.12000000000000001</v>
      </c>
      <c r="I6" s="5">
        <f t="shared" si="10"/>
        <v>1.1200000000000001</v>
      </c>
      <c r="J6">
        <f t="shared" si="11"/>
        <v>0.89285714285714279</v>
      </c>
      <c r="K6">
        <f t="shared" si="21"/>
        <v>0.71178024781341098</v>
      </c>
      <c r="L6" s="2">
        <v>3</v>
      </c>
      <c r="M6" s="6">
        <v>2.6029999999999998E-3</v>
      </c>
      <c r="Q6" s="4">
        <f t="shared" si="22"/>
        <v>12.5</v>
      </c>
      <c r="R6">
        <f t="shared" si="0"/>
        <v>50000</v>
      </c>
      <c r="S6">
        <f t="shared" si="1"/>
        <v>88.063589029244284</v>
      </c>
      <c r="U6">
        <f t="shared" si="12"/>
        <v>2.6029999999999998E-3</v>
      </c>
      <c r="V6">
        <f t="shared" si="13"/>
        <v>0.01</v>
      </c>
      <c r="W6">
        <f t="shared" si="14"/>
        <v>0.97496468440500006</v>
      </c>
      <c r="X6">
        <f t="shared" si="15"/>
        <v>2.5378330735062152E-3</v>
      </c>
      <c r="Y6">
        <f t="shared" si="16"/>
        <v>9.7496468440500007E-3</v>
      </c>
      <c r="Z6">
        <f t="shared" si="17"/>
        <v>0.96267720448744387</v>
      </c>
      <c r="AB6">
        <f t="shared" si="18"/>
        <v>97.298645914299414</v>
      </c>
      <c r="AC6">
        <f t="shared" si="19"/>
        <v>84.77680970380402</v>
      </c>
      <c r="AE6">
        <f t="shared" si="2"/>
        <v>0</v>
      </c>
      <c r="AF6">
        <f t="shared" si="3"/>
        <v>0</v>
      </c>
      <c r="AG6">
        <f t="shared" si="3"/>
        <v>-12.033465056093048</v>
      </c>
      <c r="AH6">
        <f t="shared" si="4"/>
        <v>-126.89165367531076</v>
      </c>
      <c r="AI6">
        <f t="shared" si="5"/>
        <v>-138.92511873140381</v>
      </c>
      <c r="AJ6">
        <f t="shared" si="6"/>
        <v>12.521836210495394</v>
      </c>
      <c r="AK6">
        <f t="shared" si="20"/>
        <v>6.8109052140009592</v>
      </c>
      <c r="AL6">
        <f t="shared" si="7"/>
        <v>-119.59237730690747</v>
      </c>
      <c r="AN6">
        <f t="shared" si="8"/>
        <v>0</v>
      </c>
      <c r="AO6">
        <f t="shared" si="8"/>
        <v>0</v>
      </c>
      <c r="AP6">
        <f t="shared" si="8"/>
        <v>-8.5651827396799316</v>
      </c>
      <c r="AQ6">
        <f t="shared" si="8"/>
        <v>-90.318972698466212</v>
      </c>
      <c r="AR6">
        <f t="shared" si="8"/>
        <v>-98.884155438146152</v>
      </c>
      <c r="AS6">
        <f t="shared" si="8"/>
        <v>8.9127956809853544</v>
      </c>
      <c r="AT6">
        <f t="shared" si="8"/>
        <v>4.8478678010552558</v>
      </c>
      <c r="AU6">
        <f t="shared" si="8"/>
        <v>-85.123491956105539</v>
      </c>
      <c r="AW6">
        <v>3</v>
      </c>
      <c r="AX6">
        <f>IF(Z6&gt;0, (R6*SUMPRODUCT(K6:$K$98, X6:$X$98)-K6*$AZ$3)/Z6, 0)</f>
        <v>88.063589029244284</v>
      </c>
    </row>
    <row r="7" spans="1:52" x14ac:dyDescent="0.25">
      <c r="A7" t="s">
        <v>15</v>
      </c>
      <c r="B7" t="s">
        <v>37</v>
      </c>
      <c r="C7" t="s">
        <v>46</v>
      </c>
      <c r="E7">
        <v>2007</v>
      </c>
      <c r="F7" s="5">
        <f>EconomicRates!C47</f>
        <v>3.5571999999999999E-2</v>
      </c>
      <c r="G7" s="5">
        <f>EconomicRates!D47</f>
        <v>7.0000000000000007E-2</v>
      </c>
      <c r="H7" s="5">
        <f t="shared" si="9"/>
        <v>0.12000000000000001</v>
      </c>
      <c r="I7" s="5">
        <f t="shared" si="10"/>
        <v>1.1200000000000001</v>
      </c>
      <c r="J7">
        <f t="shared" si="11"/>
        <v>0.89285714285714279</v>
      </c>
      <c r="K7">
        <f t="shared" si="21"/>
        <v>0.63551807840483121</v>
      </c>
      <c r="L7" s="2">
        <v>4</v>
      </c>
      <c r="M7" s="6">
        <v>2.6080000000000001E-3</v>
      </c>
      <c r="Q7" s="4">
        <f t="shared" si="22"/>
        <v>12.5</v>
      </c>
      <c r="R7">
        <f t="shared" si="0"/>
        <v>50000</v>
      </c>
      <c r="S7">
        <f t="shared" si="1"/>
        <v>78.490649726626557</v>
      </c>
      <c r="U7">
        <f t="shared" si="12"/>
        <v>2.6080000000000001E-3</v>
      </c>
      <c r="V7">
        <f t="shared" si="13"/>
        <v>0.01</v>
      </c>
      <c r="W7">
        <f t="shared" si="14"/>
        <v>0.96267720448744387</v>
      </c>
      <c r="X7">
        <f t="shared" si="15"/>
        <v>2.5106621493032537E-3</v>
      </c>
      <c r="Y7">
        <f t="shared" si="16"/>
        <v>9.6267720448744397E-3</v>
      </c>
      <c r="Z7">
        <f t="shared" si="17"/>
        <v>0.9505397702932662</v>
      </c>
      <c r="AB7">
        <f t="shared" si="18"/>
        <v>84.77680970380402</v>
      </c>
      <c r="AC7">
        <f t="shared" si="19"/>
        <v>74.608484161316824</v>
      </c>
      <c r="AE7">
        <f t="shared" si="2"/>
        <v>0</v>
      </c>
      <c r="AF7">
        <f t="shared" si="3"/>
        <v>0</v>
      </c>
      <c r="AG7">
        <f t="shared" si="3"/>
        <v>-11.881747128665827</v>
      </c>
      <c r="AH7">
        <f t="shared" si="4"/>
        <v>-125.53310746516269</v>
      </c>
      <c r="AI7">
        <f t="shared" si="5"/>
        <v>-137.41485459382852</v>
      </c>
      <c r="AJ7">
        <f t="shared" si="6"/>
        <v>10.168325542487196</v>
      </c>
      <c r="AK7">
        <f t="shared" si="20"/>
        <v>5.9343766792662818</v>
      </c>
      <c r="AL7">
        <f t="shared" si="7"/>
        <v>-121.31215237207505</v>
      </c>
      <c r="AN7">
        <f t="shared" si="8"/>
        <v>0</v>
      </c>
      <c r="AO7">
        <f t="shared" si="8"/>
        <v>0</v>
      </c>
      <c r="AP7">
        <f t="shared" si="8"/>
        <v>-7.551065103301827</v>
      </c>
      <c r="AQ7">
        <f t="shared" si="8"/>
        <v>-79.778559232447364</v>
      </c>
      <c r="AR7">
        <f t="shared" si="8"/>
        <v>-87.329624335749202</v>
      </c>
      <c r="AS7">
        <f t="shared" si="8"/>
        <v>6.4621547093562253</v>
      </c>
      <c r="AT7">
        <f t="shared" si="8"/>
        <v>3.7714036637377508</v>
      </c>
      <c r="AU7">
        <f t="shared" si="8"/>
        <v>-77.096065962655217</v>
      </c>
      <c r="AW7">
        <v>4</v>
      </c>
      <c r="AX7">
        <f>IF(Z7&gt;0, (R7*SUMPRODUCT(K7:$K$98, X7:$X$98)-K7*$AZ$3)/Z7, 0)</f>
        <v>78.490649726626557</v>
      </c>
    </row>
    <row r="8" spans="1:52" x14ac:dyDescent="0.25">
      <c r="B8" s="2">
        <f>'T.26.04.A'!B8</f>
        <v>100</v>
      </c>
      <c r="C8" s="2">
        <f>'T.26.04.A'!C8</f>
        <v>12.5</v>
      </c>
      <c r="E8">
        <v>2008</v>
      </c>
      <c r="F8" s="5">
        <f>EconomicRates!C48</f>
        <v>3.5571999999999999E-2</v>
      </c>
      <c r="G8" s="5">
        <f>EconomicRates!D48</f>
        <v>7.0000000000000007E-2</v>
      </c>
      <c r="H8" s="5">
        <f t="shared" si="9"/>
        <v>0.12000000000000001</v>
      </c>
      <c r="I8" s="5">
        <f t="shared" si="10"/>
        <v>1.1200000000000001</v>
      </c>
      <c r="J8">
        <f t="shared" si="11"/>
        <v>0.89285714285714279</v>
      </c>
      <c r="K8">
        <f t="shared" si="21"/>
        <v>0.5674268557185993</v>
      </c>
      <c r="L8" s="2">
        <v>5</v>
      </c>
      <c r="M8" s="6">
        <v>2.614E-3</v>
      </c>
      <c r="Q8" s="4">
        <f t="shared" si="22"/>
        <v>12.5</v>
      </c>
      <c r="R8">
        <f t="shared" si="0"/>
        <v>50000</v>
      </c>
      <c r="S8">
        <f t="shared" si="1"/>
        <v>70.739999662186619</v>
      </c>
      <c r="U8">
        <f t="shared" si="12"/>
        <v>2.614E-3</v>
      </c>
      <c r="V8">
        <f t="shared" si="13"/>
        <v>0.01</v>
      </c>
      <c r="W8">
        <f t="shared" si="14"/>
        <v>0.9505397702932662</v>
      </c>
      <c r="X8">
        <f t="shared" si="15"/>
        <v>2.4847109595465978E-3</v>
      </c>
      <c r="Y8">
        <f t="shared" si="16"/>
        <v>9.5053977029326622E-3</v>
      </c>
      <c r="Z8">
        <f t="shared" si="17"/>
        <v>0.9385496616307869</v>
      </c>
      <c r="AB8">
        <f t="shared" si="18"/>
        <v>74.608484161316824</v>
      </c>
      <c r="AC8">
        <f t="shared" si="19"/>
        <v>66.393002746707225</v>
      </c>
      <c r="AE8">
        <f t="shared" si="2"/>
        <v>0</v>
      </c>
      <c r="AF8">
        <f t="shared" si="3"/>
        <v>0</v>
      </c>
      <c r="AG8">
        <f t="shared" si="3"/>
        <v>-11.731870770384836</v>
      </c>
      <c r="AH8">
        <f t="shared" si="4"/>
        <v>-124.23554797732989</v>
      </c>
      <c r="AI8">
        <f t="shared" si="5"/>
        <v>-135.96741874771473</v>
      </c>
      <c r="AJ8">
        <f t="shared" si="6"/>
        <v>8.2154814146095987</v>
      </c>
      <c r="AK8">
        <f t="shared" si="20"/>
        <v>5.2225938912921785</v>
      </c>
      <c r="AL8">
        <f t="shared" si="7"/>
        <v>-122.52934344181296</v>
      </c>
      <c r="AN8">
        <f t="shared" si="8"/>
        <v>0</v>
      </c>
      <c r="AO8">
        <f t="shared" si="8"/>
        <v>0</v>
      </c>
      <c r="AP8">
        <f t="shared" si="8"/>
        <v>-6.6569785429364083</v>
      </c>
      <c r="AQ8">
        <f t="shared" si="8"/>
        <v>-70.494586357253482</v>
      </c>
      <c r="AR8">
        <f t="shared" si="8"/>
        <v>-77.151564900189896</v>
      </c>
      <c r="AS8">
        <f t="shared" si="8"/>
        <v>4.6616847873065153</v>
      </c>
      <c r="AT8">
        <f t="shared" si="8"/>
        <v>2.9634400304310851</v>
      </c>
      <c r="AU8">
        <f t="shared" si="8"/>
        <v>-69.526440082452297</v>
      </c>
      <c r="AW8">
        <v>5</v>
      </c>
      <c r="AX8">
        <f>IF(Z8&gt;0, (R8*SUMPRODUCT(K8:$K$98, X8:$X$98)-K8*$AZ$3)/Z8, 0)</f>
        <v>70.739999662186619</v>
      </c>
    </row>
    <row r="9" spans="1:52" x14ac:dyDescent="0.25">
      <c r="A9" t="s">
        <v>39</v>
      </c>
      <c r="C9" s="2">
        <f>0.05</f>
        <v>0.05</v>
      </c>
      <c r="E9">
        <v>2009</v>
      </c>
      <c r="F9" s="5">
        <f>EconomicRates!C49</f>
        <v>3.5571999999999999E-2</v>
      </c>
      <c r="G9" s="5">
        <f>EconomicRates!D49</f>
        <v>7.0000000000000007E-2</v>
      </c>
      <c r="H9" s="5">
        <f t="shared" si="9"/>
        <v>0.12000000000000001</v>
      </c>
      <c r="I9" s="5">
        <f t="shared" si="10"/>
        <v>1.1200000000000001</v>
      </c>
      <c r="J9">
        <f t="shared" si="11"/>
        <v>0.89285714285714279</v>
      </c>
      <c r="K9">
        <f t="shared" si="21"/>
        <v>0.50663112117732079</v>
      </c>
      <c r="L9" s="2">
        <v>6</v>
      </c>
      <c r="M9" s="6">
        <v>2.624E-3</v>
      </c>
      <c r="Q9" s="4">
        <f t="shared" si="22"/>
        <v>12.5</v>
      </c>
      <c r="R9">
        <f t="shared" si="0"/>
        <v>50000</v>
      </c>
      <c r="S9">
        <f t="shared" si="1"/>
        <v>64.523503356526888</v>
      </c>
      <c r="U9">
        <f t="shared" si="12"/>
        <v>2.624E-3</v>
      </c>
      <c r="V9">
        <f t="shared" si="13"/>
        <v>0.01</v>
      </c>
      <c r="W9">
        <f t="shared" si="14"/>
        <v>0.9385496616307869</v>
      </c>
      <c r="X9">
        <f t="shared" si="15"/>
        <v>2.4627543121191848E-3</v>
      </c>
      <c r="Y9">
        <f t="shared" si="16"/>
        <v>9.3854966163078694E-3</v>
      </c>
      <c r="Z9">
        <f t="shared" si="17"/>
        <v>0.9267014107023599</v>
      </c>
      <c r="AB9">
        <f t="shared" si="18"/>
        <v>66.393002746707225</v>
      </c>
      <c r="AC9">
        <f t="shared" si="19"/>
        <v>59.794021583951924</v>
      </c>
      <c r="AE9">
        <f t="shared" si="2"/>
        <v>0</v>
      </c>
      <c r="AF9">
        <f t="shared" si="3"/>
        <v>0</v>
      </c>
      <c r="AG9">
        <f t="shared" si="3"/>
        <v>-11.583767633779498</v>
      </c>
      <c r="AH9">
        <f t="shared" si="4"/>
        <v>-123.13771560595924</v>
      </c>
      <c r="AI9">
        <f t="shared" si="5"/>
        <v>-134.72148323973875</v>
      </c>
      <c r="AJ9">
        <f t="shared" si="6"/>
        <v>6.598981162755301</v>
      </c>
      <c r="AK9">
        <f t="shared" si="20"/>
        <v>4.6475101922695066</v>
      </c>
      <c r="AL9">
        <f t="shared" si="7"/>
        <v>-123.47499188471393</v>
      </c>
      <c r="AN9">
        <f t="shared" si="8"/>
        <v>0</v>
      </c>
      <c r="AO9">
        <f t="shared" si="8"/>
        <v>0</v>
      </c>
      <c r="AP9">
        <f t="shared" si="8"/>
        <v>-5.8686971837592674</v>
      </c>
      <c r="AQ9">
        <f t="shared" si="8"/>
        <v>-62.385398916661202</v>
      </c>
      <c r="AR9">
        <f t="shared" si="8"/>
        <v>-68.254096100420469</v>
      </c>
      <c r="AS9">
        <f t="shared" si="8"/>
        <v>3.3432492251147381</v>
      </c>
      <c r="AT9">
        <f t="shared" si="8"/>
        <v>2.3545732993925257</v>
      </c>
      <c r="AU9">
        <f t="shared" si="8"/>
        <v>-62.556273575913202</v>
      </c>
      <c r="AW9">
        <v>6</v>
      </c>
      <c r="AX9">
        <f>IF(Z9&gt;0, (R9*SUMPRODUCT(K9:$K$98, X9:$X$98)-K9*$AZ$3)/Z9, 0)</f>
        <v>64.523503356526888</v>
      </c>
    </row>
    <row r="10" spans="1:52" x14ac:dyDescent="0.25">
      <c r="A10" t="s">
        <v>19</v>
      </c>
      <c r="C10" s="2">
        <v>0.01</v>
      </c>
      <c r="E10">
        <v>2010</v>
      </c>
      <c r="F10" s="5">
        <f>EconomicRates!C50</f>
        <v>3.5571999999999999E-2</v>
      </c>
      <c r="G10" s="5">
        <f>EconomicRates!D50</f>
        <v>7.0000000000000007E-2</v>
      </c>
      <c r="H10" s="5">
        <f t="shared" si="9"/>
        <v>0.12000000000000001</v>
      </c>
      <c r="I10" s="5">
        <f t="shared" si="10"/>
        <v>1.1200000000000001</v>
      </c>
      <c r="J10">
        <f t="shared" si="11"/>
        <v>0.89285714285714279</v>
      </c>
      <c r="K10">
        <f t="shared" si="21"/>
        <v>0.45234921533689354</v>
      </c>
      <c r="L10" s="2">
        <v>7</v>
      </c>
      <c r="M10" s="6">
        <v>2.6350000000000002E-3</v>
      </c>
      <c r="Q10" s="4">
        <f t="shared" si="22"/>
        <v>12.5</v>
      </c>
      <c r="R10">
        <f t="shared" si="0"/>
        <v>50000</v>
      </c>
      <c r="S10">
        <f t="shared" si="1"/>
        <v>59.51772050393739</v>
      </c>
      <c r="U10">
        <f t="shared" si="12"/>
        <v>2.6350000000000002E-3</v>
      </c>
      <c r="V10">
        <f t="shared" si="13"/>
        <v>0.01</v>
      </c>
      <c r="W10">
        <f t="shared" si="14"/>
        <v>0.9267014107023599</v>
      </c>
      <c r="X10">
        <f t="shared" si="15"/>
        <v>2.4418582172007187E-3</v>
      </c>
      <c r="Y10">
        <f t="shared" si="16"/>
        <v>9.2670141070235988E-3</v>
      </c>
      <c r="Z10">
        <f t="shared" si="17"/>
        <v>0.91499253837813566</v>
      </c>
      <c r="AB10">
        <f t="shared" si="18"/>
        <v>59.794021583951924</v>
      </c>
      <c r="AC10">
        <f t="shared" si="19"/>
        <v>54.458270162378085</v>
      </c>
      <c r="AE10">
        <f t="shared" si="2"/>
        <v>0</v>
      </c>
      <c r="AF10">
        <f t="shared" si="3"/>
        <v>0</v>
      </c>
      <c r="AG10">
        <f t="shared" si="3"/>
        <v>-11.437406729726696</v>
      </c>
      <c r="AH10">
        <f t="shared" si="4"/>
        <v>-122.09291086003593</v>
      </c>
      <c r="AI10">
        <f t="shared" si="5"/>
        <v>-133.53031758976263</v>
      </c>
      <c r="AJ10">
        <f t="shared" si="6"/>
        <v>5.3357514215738391</v>
      </c>
      <c r="AK10">
        <f t="shared" si="20"/>
        <v>4.1855815108766352</v>
      </c>
      <c r="AL10">
        <f t="shared" si="7"/>
        <v>-124.00898465731217</v>
      </c>
      <c r="AN10">
        <f t="shared" si="8"/>
        <v>0</v>
      </c>
      <c r="AO10">
        <f t="shared" si="8"/>
        <v>0</v>
      </c>
      <c r="AP10">
        <f t="shared" si="8"/>
        <v>-5.173701959680777</v>
      </c>
      <c r="AQ10">
        <f t="shared" si="8"/>
        <v>-55.228632425734538</v>
      </c>
      <c r="AR10">
        <f t="shared" si="8"/>
        <v>-60.402334385415323</v>
      </c>
      <c r="AS10">
        <f t="shared" si="8"/>
        <v>2.4136229687816404</v>
      </c>
      <c r="AT10">
        <f t="shared" si="8"/>
        <v>1.8933445121736552</v>
      </c>
      <c r="AU10">
        <f t="shared" si="8"/>
        <v>-56.095366904460029</v>
      </c>
      <c r="AW10">
        <v>7</v>
      </c>
      <c r="AX10">
        <f>IF(Z10&gt;0, (R10*SUMPRODUCT(K10:$K$98, X10:$X$98)-K10*$AZ$3)/Z10, 0)</f>
        <v>59.51772050393739</v>
      </c>
    </row>
    <row r="11" spans="1:52" x14ac:dyDescent="0.25">
      <c r="A11" t="s">
        <v>33</v>
      </c>
      <c r="C11" s="12">
        <f>AU100</f>
        <v>-1.7712839686082651E-13</v>
      </c>
      <c r="E11">
        <v>2011</v>
      </c>
      <c r="F11" s="5">
        <f>EconomicRates!C51</f>
        <v>3.5571999999999999E-2</v>
      </c>
      <c r="G11" s="5">
        <f>EconomicRates!D51</f>
        <v>7.0000000000000007E-2</v>
      </c>
      <c r="H11" s="5">
        <f t="shared" si="9"/>
        <v>0.12000000000000001</v>
      </c>
      <c r="I11" s="5">
        <f t="shared" si="10"/>
        <v>1.1200000000000001</v>
      </c>
      <c r="J11">
        <f t="shared" si="11"/>
        <v>0.89285714285714279</v>
      </c>
      <c r="K11">
        <f t="shared" si="21"/>
        <v>0.40388322797936921</v>
      </c>
      <c r="L11" s="2">
        <v>8</v>
      </c>
      <c r="M11" s="6">
        <v>2.647E-3</v>
      </c>
      <c r="Q11" s="4">
        <f t="shared" si="22"/>
        <v>12.5</v>
      </c>
      <c r="R11">
        <f t="shared" si="0"/>
        <v>50000</v>
      </c>
      <c r="S11">
        <f t="shared" si="1"/>
        <v>55.529862236287123</v>
      </c>
      <c r="U11">
        <f t="shared" si="12"/>
        <v>2.647E-3</v>
      </c>
      <c r="V11">
        <f t="shared" si="13"/>
        <v>0.01</v>
      </c>
      <c r="W11">
        <f t="shared" si="14"/>
        <v>0.91499253837813566</v>
      </c>
      <c r="X11">
        <f t="shared" si="15"/>
        <v>2.4219852490869253E-3</v>
      </c>
      <c r="Y11">
        <f t="shared" si="16"/>
        <v>9.1499253837813571E-3</v>
      </c>
      <c r="Z11">
        <f t="shared" si="17"/>
        <v>0.90342062774526743</v>
      </c>
      <c r="AB11">
        <f t="shared" si="18"/>
        <v>54.458270162378085</v>
      </c>
      <c r="AC11">
        <f t="shared" si="19"/>
        <v>50.166823000114732</v>
      </c>
      <c r="AE11">
        <f t="shared" si="2"/>
        <v>0</v>
      </c>
      <c r="AF11">
        <f t="shared" si="3"/>
        <v>0</v>
      </c>
      <c r="AG11">
        <f t="shared" si="3"/>
        <v>-11.292757846815842</v>
      </c>
      <c r="AH11">
        <f t="shared" si="4"/>
        <v>-121.09926245434626</v>
      </c>
      <c r="AI11">
        <f t="shared" si="5"/>
        <v>-132.39202030116209</v>
      </c>
      <c r="AJ11">
        <f t="shared" si="6"/>
        <v>4.2914471622633528</v>
      </c>
      <c r="AK11">
        <f t="shared" si="20"/>
        <v>3.8120789113664664</v>
      </c>
      <c r="AL11">
        <f t="shared" si="7"/>
        <v>-124.28849422753227</v>
      </c>
      <c r="AN11">
        <f t="shared" si="8"/>
        <v>0</v>
      </c>
      <c r="AO11">
        <f t="shared" si="8"/>
        <v>0</v>
      </c>
      <c r="AP11">
        <f t="shared" si="8"/>
        <v>-4.5609554919613338</v>
      </c>
      <c r="AQ11">
        <f t="shared" si="8"/>
        <v>-48.909961025982199</v>
      </c>
      <c r="AR11">
        <f t="shared" si="8"/>
        <v>-53.470916517943529</v>
      </c>
      <c r="AS11">
        <f t="shared" si="8"/>
        <v>1.7332435325978268</v>
      </c>
      <c r="AT11">
        <f t="shared" si="8"/>
        <v>1.5396347360347682</v>
      </c>
      <c r="AU11">
        <f t="shared" si="8"/>
        <v>-50.198038249310926</v>
      </c>
      <c r="AW11">
        <v>8</v>
      </c>
      <c r="AX11">
        <f>IF(Z11&gt;0, (R11*SUMPRODUCT(K11:$K$98, X11:$X$98)-K11*$AZ$3)/Z11, 0)</f>
        <v>55.529862236287123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f>EconomicRates!C52</f>
        <v>3.5571999999999999E-2</v>
      </c>
      <c r="G12" s="5">
        <f>EconomicRates!D52</f>
        <v>7.0000000000000007E-2</v>
      </c>
      <c r="H12" s="5">
        <f t="shared" si="9"/>
        <v>0.12000000000000001</v>
      </c>
      <c r="I12" s="5">
        <f t="shared" si="10"/>
        <v>1.1200000000000001</v>
      </c>
      <c r="J12">
        <f t="shared" si="11"/>
        <v>0.89285714285714279</v>
      </c>
      <c r="K12">
        <f t="shared" si="21"/>
        <v>0.36061002498157962</v>
      </c>
      <c r="L12" s="2">
        <v>9</v>
      </c>
      <c r="M12" s="6">
        <v>2.6610000000000002E-3</v>
      </c>
      <c r="Q12" s="4">
        <f t="shared" si="22"/>
        <v>12.5</v>
      </c>
      <c r="R12">
        <f t="shared" si="0"/>
        <v>50000</v>
      </c>
      <c r="S12">
        <f t="shared" si="1"/>
        <v>52.396202737674813</v>
      </c>
      <c r="U12">
        <f t="shared" si="12"/>
        <v>2.6610000000000002E-3</v>
      </c>
      <c r="V12">
        <f t="shared" si="13"/>
        <v>0.01</v>
      </c>
      <c r="W12">
        <f t="shared" si="14"/>
        <v>0.90342062774526743</v>
      </c>
      <c r="X12">
        <f t="shared" si="15"/>
        <v>2.4040022904301566E-3</v>
      </c>
      <c r="Y12">
        <f t="shared" si="16"/>
        <v>9.0342062774526749E-3</v>
      </c>
      <c r="Z12">
        <f t="shared" si="17"/>
        <v>0.89198241917738463</v>
      </c>
      <c r="AB12">
        <f t="shared" si="18"/>
        <v>50.166823000114732</v>
      </c>
      <c r="AC12">
        <f t="shared" si="19"/>
        <v>46.736491673659884</v>
      </c>
      <c r="AE12">
        <f t="shared" si="2"/>
        <v>0</v>
      </c>
      <c r="AF12">
        <f t="shared" si="3"/>
        <v>0</v>
      </c>
      <c r="AG12">
        <f t="shared" si="3"/>
        <v>-11.149780239717307</v>
      </c>
      <c r="AH12">
        <f t="shared" si="4"/>
        <v>-120.20011452150783</v>
      </c>
      <c r="AI12">
        <f t="shared" si="5"/>
        <v>-131.34989476122513</v>
      </c>
      <c r="AJ12">
        <f t="shared" si="6"/>
        <v>3.4303313264548478</v>
      </c>
      <c r="AK12">
        <f t="shared" si="20"/>
        <v>3.5116776100080318</v>
      </c>
      <c r="AL12">
        <f t="shared" si="7"/>
        <v>-124.40788582476225</v>
      </c>
      <c r="AN12">
        <f t="shared" si="8"/>
        <v>0</v>
      </c>
      <c r="AO12">
        <f t="shared" si="8"/>
        <v>0</v>
      </c>
      <c r="AP12">
        <f t="shared" si="8"/>
        <v>-4.0207225307835808</v>
      </c>
      <c r="AQ12">
        <f t="shared" si="8"/>
        <v>-43.345366300389671</v>
      </c>
      <c r="AR12">
        <f t="shared" si="8"/>
        <v>-47.366088831173251</v>
      </c>
      <c r="AS12">
        <f t="shared" si="8"/>
        <v>1.2370118653279778</v>
      </c>
      <c r="AT12">
        <f t="shared" si="8"/>
        <v>1.2663461506722502</v>
      </c>
      <c r="AU12">
        <f t="shared" si="8"/>
        <v>-44.862730815173016</v>
      </c>
      <c r="AW12">
        <v>9</v>
      </c>
      <c r="AX12">
        <f>IF(Z12&gt;0, (R12*SUMPRODUCT(K12:$K$98, X12:$X$98)-K12*$AZ$3)/Z12, 0)</f>
        <v>52.396202737674813</v>
      </c>
    </row>
    <row r="13" spans="1:52" x14ac:dyDescent="0.25">
      <c r="E13">
        <v>2013</v>
      </c>
      <c r="F13" s="5">
        <f>EconomicRates!C53</f>
        <v>3.5571999999999999E-2</v>
      </c>
      <c r="G13" s="5">
        <f>EconomicRates!D53</f>
        <v>7.0000000000000007E-2</v>
      </c>
      <c r="H13" s="5">
        <f t="shared" si="9"/>
        <v>0.12000000000000001</v>
      </c>
      <c r="I13" s="5">
        <f t="shared" si="10"/>
        <v>1.1200000000000001</v>
      </c>
      <c r="J13">
        <f t="shared" si="11"/>
        <v>0.89285714285714279</v>
      </c>
      <c r="K13">
        <f t="shared" si="21"/>
        <v>0.32197323659069604</v>
      </c>
      <c r="L13" s="2">
        <v>10</v>
      </c>
      <c r="M13" s="6">
        <v>2.676E-3</v>
      </c>
      <c r="Q13" s="4">
        <f t="shared" si="22"/>
        <v>12.5</v>
      </c>
      <c r="R13">
        <f t="shared" si="0"/>
        <v>50000</v>
      </c>
      <c r="S13">
        <f t="shared" si="1"/>
        <v>49.959298412983131</v>
      </c>
      <c r="U13">
        <f t="shared" si="12"/>
        <v>2.676E-3</v>
      </c>
      <c r="V13">
        <f t="shared" si="13"/>
        <v>0.01</v>
      </c>
      <c r="W13">
        <f t="shared" si="14"/>
        <v>0.89198241917738463</v>
      </c>
      <c r="X13">
        <f t="shared" si="15"/>
        <v>2.3869449537186811E-3</v>
      </c>
      <c r="Y13">
        <f t="shared" si="16"/>
        <v>8.9198241917738466E-3</v>
      </c>
      <c r="Z13">
        <f t="shared" si="17"/>
        <v>0.88067565003189208</v>
      </c>
      <c r="AB13">
        <f t="shared" si="18"/>
        <v>46.736491673659884</v>
      </c>
      <c r="AC13">
        <f t="shared" si="19"/>
        <v>43.997937604991193</v>
      </c>
      <c r="AE13">
        <f t="shared" si="2"/>
        <v>0</v>
      </c>
      <c r="AF13">
        <f t="shared" si="3"/>
        <v>0</v>
      </c>
      <c r="AG13">
        <f t="shared" si="3"/>
        <v>-11.00844562539865</v>
      </c>
      <c r="AH13">
        <f t="shared" si="4"/>
        <v>-119.34724768593405</v>
      </c>
      <c r="AI13">
        <f t="shared" si="5"/>
        <v>-130.35569331133269</v>
      </c>
      <c r="AJ13">
        <f t="shared" si="6"/>
        <v>2.7385540686686909</v>
      </c>
      <c r="AK13">
        <f t="shared" si="20"/>
        <v>3.2715544171561923</v>
      </c>
      <c r="AL13">
        <f t="shared" si="7"/>
        <v>-124.3455848255078</v>
      </c>
      <c r="AN13">
        <f t="shared" si="8"/>
        <v>0</v>
      </c>
      <c r="AO13">
        <f t="shared" si="8"/>
        <v>0</v>
      </c>
      <c r="AP13">
        <f t="shared" si="8"/>
        <v>-3.5444248678422925</v>
      </c>
      <c r="AQ13">
        <f t="shared" si="8"/>
        <v>-38.426619615631644</v>
      </c>
      <c r="AR13">
        <f t="shared" si="8"/>
        <v>-41.971044483473932</v>
      </c>
      <c r="AS13">
        <f t="shared" si="8"/>
        <v>0.88174111706787772</v>
      </c>
      <c r="AT13">
        <f t="shared" si="8"/>
        <v>1.0533529643743673</v>
      </c>
      <c r="AU13">
        <f t="shared" si="8"/>
        <v>-40.035950402031688</v>
      </c>
      <c r="AW13">
        <v>10</v>
      </c>
      <c r="AX13">
        <f>IF(Z13&gt;0, (R13*SUMPRODUCT(K13:$K$98, X13:$X$98)-K13*$AZ$3)/Z13, 0)</f>
        <v>49.959298412983131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9"/>
        <v>0.12000000000000001</v>
      </c>
      <c r="I14" s="5">
        <f t="shared" si="10"/>
        <v>1.1200000000000001</v>
      </c>
      <c r="J14">
        <f t="shared" si="11"/>
        <v>0.89285714285714279</v>
      </c>
      <c r="K14">
        <f t="shared" si="21"/>
        <v>0.28747610409883573</v>
      </c>
      <c r="L14" s="2">
        <v>11</v>
      </c>
      <c r="M14" s="6">
        <v>2.6930000000000001E-3</v>
      </c>
      <c r="Q14" s="4">
        <f t="shared" si="22"/>
        <v>12.5</v>
      </c>
      <c r="R14">
        <f t="shared" si="0"/>
        <v>50000</v>
      </c>
      <c r="S14">
        <f t="shared" si="1"/>
        <v>48.105271303048447</v>
      </c>
      <c r="U14">
        <f t="shared" si="12"/>
        <v>2.6930000000000001E-3</v>
      </c>
      <c r="V14">
        <f t="shared" si="13"/>
        <v>0.01</v>
      </c>
      <c r="W14">
        <f t="shared" si="14"/>
        <v>0.88067565003189208</v>
      </c>
      <c r="X14">
        <f t="shared" si="15"/>
        <v>2.3716595255358856E-3</v>
      </c>
      <c r="Y14">
        <f t="shared" si="16"/>
        <v>8.8067565003189206E-3</v>
      </c>
      <c r="Z14">
        <f t="shared" si="17"/>
        <v>0.86949723400603729</v>
      </c>
      <c r="AB14">
        <f t="shared" si="18"/>
        <v>43.997937604991193</v>
      </c>
      <c r="AC14">
        <f t="shared" si="19"/>
        <v>41.827400339110625</v>
      </c>
      <c r="AE14">
        <f t="shared" si="2"/>
        <v>0</v>
      </c>
      <c r="AF14">
        <f t="shared" si="3"/>
        <v>0</v>
      </c>
      <c r="AG14">
        <f t="shared" si="3"/>
        <v>-10.868715425075466</v>
      </c>
      <c r="AH14">
        <f t="shared" si="4"/>
        <v>-118.58297627679428</v>
      </c>
      <c r="AI14">
        <f t="shared" si="5"/>
        <v>-129.45169170186975</v>
      </c>
      <c r="AJ14">
        <f t="shared" si="6"/>
        <v>2.1705372658805686</v>
      </c>
      <c r="AK14">
        <f t="shared" si="20"/>
        <v>3.0798556323493838</v>
      </c>
      <c r="AL14">
        <f t="shared" si="7"/>
        <v>-124.2012988036398</v>
      </c>
      <c r="AN14">
        <f t="shared" si="8"/>
        <v>0</v>
      </c>
      <c r="AO14">
        <f t="shared" si="8"/>
        <v>0</v>
      </c>
      <c r="AP14">
        <f t="shared" si="8"/>
        <v>-3.1244959669596164</v>
      </c>
      <c r="AQ14">
        <f t="shared" si="8"/>
        <v>-34.089772032497478</v>
      </c>
      <c r="AR14">
        <f t="shared" si="8"/>
        <v>-37.2142679994571</v>
      </c>
      <c r="AS14">
        <f t="shared" si="8"/>
        <v>0.62397759699668465</v>
      </c>
      <c r="AT14">
        <f t="shared" si="8"/>
        <v>0.88538489837465695</v>
      </c>
      <c r="AU14">
        <f t="shared" si="8"/>
        <v>-35.704905504085758</v>
      </c>
      <c r="AW14">
        <v>11</v>
      </c>
      <c r="AX14">
        <f>IF(Z14&gt;0, (R14*SUMPRODUCT(K14:$K$98, X14:$X$98)-K14*$AZ$3)/Z14, 0)</f>
        <v>48.105271303048447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9"/>
        <v>0.12000000000000001</v>
      </c>
      <c r="I15" s="5">
        <f t="shared" si="10"/>
        <v>1.1200000000000001</v>
      </c>
      <c r="J15">
        <f t="shared" si="11"/>
        <v>0.89285714285714279</v>
      </c>
      <c r="K15">
        <f t="shared" si="21"/>
        <v>0.25667509294538904</v>
      </c>
      <c r="L15" s="2">
        <v>12</v>
      </c>
      <c r="M15" s="6">
        <v>2.7169999999999998E-3</v>
      </c>
      <c r="Q15" s="4">
        <f t="shared" si="22"/>
        <v>12.5</v>
      </c>
      <c r="R15">
        <f t="shared" si="0"/>
        <v>50000</v>
      </c>
      <c r="S15">
        <f t="shared" si="1"/>
        <v>46.72328641334709</v>
      </c>
      <c r="U15">
        <f t="shared" si="12"/>
        <v>2.7169999999999998E-3</v>
      </c>
      <c r="V15">
        <f t="shared" si="13"/>
        <v>0.01</v>
      </c>
      <c r="W15">
        <f t="shared" si="14"/>
        <v>0.86949723400603729</v>
      </c>
      <c r="X15">
        <f t="shared" si="15"/>
        <v>2.3624239847944029E-3</v>
      </c>
      <c r="Y15">
        <f t="shared" si="16"/>
        <v>8.6949723400603727E-3</v>
      </c>
      <c r="Z15">
        <f t="shared" si="17"/>
        <v>0.85843983768118259</v>
      </c>
      <c r="AB15">
        <f t="shared" si="18"/>
        <v>41.827400339110625</v>
      </c>
      <c r="AC15">
        <f t="shared" si="19"/>
        <v>40.109130404605082</v>
      </c>
      <c r="AE15">
        <f t="shared" si="2"/>
        <v>0</v>
      </c>
      <c r="AF15">
        <f t="shared" si="3"/>
        <v>0</v>
      </c>
      <c r="AG15">
        <f t="shared" si="3"/>
        <v>-10.730497971014783</v>
      </c>
      <c r="AH15">
        <f t="shared" si="4"/>
        <v>-118.12119923972014</v>
      </c>
      <c r="AI15">
        <f t="shared" si="5"/>
        <v>-128.85169721073493</v>
      </c>
      <c r="AJ15">
        <f t="shared" si="6"/>
        <v>1.7182699345055426</v>
      </c>
      <c r="AK15">
        <f t="shared" si="20"/>
        <v>2.9279180237377442</v>
      </c>
      <c r="AL15">
        <f t="shared" si="7"/>
        <v>-124.20550925249164</v>
      </c>
      <c r="AN15">
        <f t="shared" si="8"/>
        <v>0</v>
      </c>
      <c r="AO15">
        <f t="shared" si="8"/>
        <v>0</v>
      </c>
      <c r="AP15">
        <f t="shared" si="8"/>
        <v>-2.7542515640605281</v>
      </c>
      <c r="AQ15">
        <f t="shared" si="8"/>
        <v>-30.318769793675983</v>
      </c>
      <c r="AR15">
        <f t="shared" si="8"/>
        <v>-33.073021357736515</v>
      </c>
      <c r="AS15">
        <f t="shared" si="8"/>
        <v>0.44103709514447764</v>
      </c>
      <c r="AT15">
        <f t="shared" si="8"/>
        <v>0.75152363087936525</v>
      </c>
      <c r="AU15">
        <f t="shared" si="8"/>
        <v>-31.880460631712669</v>
      </c>
      <c r="AW15">
        <v>12</v>
      </c>
      <c r="AX15">
        <f>IF(Z15&gt;0, (R15*SUMPRODUCT(K15:$K$98, X15:$X$98)-K15*$AZ$3)/Z15, 0)</f>
        <v>46.72328641334709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9"/>
        <v>0.12000000000000001</v>
      </c>
      <c r="I16" s="5">
        <f t="shared" si="10"/>
        <v>1.1200000000000001</v>
      </c>
      <c r="J16">
        <f t="shared" si="11"/>
        <v>0.89285714285714279</v>
      </c>
      <c r="K16">
        <f t="shared" si="21"/>
        <v>0.22917419012981163</v>
      </c>
      <c r="L16" s="2">
        <v>13</v>
      </c>
      <c r="M16" s="6">
        <v>2.745E-3</v>
      </c>
      <c r="Q16" s="4">
        <f t="shared" si="22"/>
        <v>12.5</v>
      </c>
      <c r="R16">
        <f t="shared" si="0"/>
        <v>50000</v>
      </c>
      <c r="S16">
        <f t="shared" si="1"/>
        <v>45.656085118670411</v>
      </c>
      <c r="U16">
        <f t="shared" si="12"/>
        <v>2.745E-3</v>
      </c>
      <c r="V16">
        <f t="shared" si="13"/>
        <v>0.01</v>
      </c>
      <c r="W16">
        <f t="shared" si="14"/>
        <v>0.85843983768118259</v>
      </c>
      <c r="X16">
        <f t="shared" si="15"/>
        <v>2.3564173544348465E-3</v>
      </c>
      <c r="Y16">
        <f t="shared" si="16"/>
        <v>8.5843983768118266E-3</v>
      </c>
      <c r="Z16">
        <f t="shared" si="17"/>
        <v>0.84749902194993598</v>
      </c>
      <c r="AB16">
        <f t="shared" si="18"/>
        <v>40.109130404605082</v>
      </c>
      <c r="AC16">
        <f t="shared" si="19"/>
        <v>38.693487484136199</v>
      </c>
      <c r="AE16">
        <f t="shared" si="2"/>
        <v>0</v>
      </c>
      <c r="AF16">
        <f t="shared" si="3"/>
        <v>0</v>
      </c>
      <c r="AG16">
        <f t="shared" si="3"/>
        <v>-10.593737774374199</v>
      </c>
      <c r="AH16">
        <f t="shared" si="4"/>
        <v>-117.82086772174232</v>
      </c>
      <c r="AI16">
        <f t="shared" si="5"/>
        <v>-128.41460549611651</v>
      </c>
      <c r="AJ16">
        <f t="shared" si="6"/>
        <v>1.4156429204688834</v>
      </c>
      <c r="AK16">
        <f t="shared" si="20"/>
        <v>2.8076391283223558</v>
      </c>
      <c r="AL16">
        <f t="shared" si="7"/>
        <v>-124.19132344732527</v>
      </c>
      <c r="AN16">
        <f t="shared" si="8"/>
        <v>0</v>
      </c>
      <c r="AO16">
        <f t="shared" si="8"/>
        <v>0</v>
      </c>
      <c r="AP16">
        <f t="shared" si="8"/>
        <v>-2.4278112748898004</v>
      </c>
      <c r="AQ16">
        <f t="shared" si="8"/>
        <v>-27.001501940521962</v>
      </c>
      <c r="AR16">
        <f t="shared" si="8"/>
        <v>-29.42931321541176</v>
      </c>
      <c r="AS16">
        <f t="shared" si="8"/>
        <v>0.32442881981145771</v>
      </c>
      <c r="AT16">
        <f t="shared" si="8"/>
        <v>0.6434384234100462</v>
      </c>
      <c r="AU16">
        <f t="shared" si="8"/>
        <v>-28.461445972190255</v>
      </c>
      <c r="AW16">
        <v>13</v>
      </c>
      <c r="AX16">
        <f>IF(Z16&gt;0, (R16*SUMPRODUCT(K16:$K$98, X16:$X$98)-K16*$AZ$3)/Z16, 0)</f>
        <v>45.656085118670411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9"/>
        <v>0.12000000000000001</v>
      </c>
      <c r="I17" s="5">
        <f t="shared" si="10"/>
        <v>1.1200000000000001</v>
      </c>
      <c r="J17">
        <f t="shared" si="11"/>
        <v>0.89285714285714279</v>
      </c>
      <c r="K17">
        <f t="shared" si="21"/>
        <v>0.20461981261590323</v>
      </c>
      <c r="L17" s="2">
        <v>14</v>
      </c>
      <c r="M17" s="6">
        <v>2.7729999999999999E-3</v>
      </c>
      <c r="Q17" s="4">
        <f t="shared" si="22"/>
        <v>12.5</v>
      </c>
      <c r="R17">
        <f t="shared" si="0"/>
        <v>50000</v>
      </c>
      <c r="S17">
        <f t="shared" si="1"/>
        <v>44.818355232457186</v>
      </c>
      <c r="U17">
        <f t="shared" si="12"/>
        <v>2.7729999999999999E-3</v>
      </c>
      <c r="V17">
        <f t="shared" si="13"/>
        <v>0.01</v>
      </c>
      <c r="W17">
        <f t="shared" si="14"/>
        <v>0.84749902194993598</v>
      </c>
      <c r="X17">
        <f t="shared" si="15"/>
        <v>2.3501147878671725E-3</v>
      </c>
      <c r="Y17">
        <f t="shared" si="16"/>
        <v>8.4749902194993596E-3</v>
      </c>
      <c r="Z17">
        <f t="shared" si="17"/>
        <v>0.83667391694256943</v>
      </c>
      <c r="AB17">
        <f t="shared" si="18"/>
        <v>38.693487484136199</v>
      </c>
      <c r="AC17">
        <f t="shared" si="19"/>
        <v>37.498348823263456</v>
      </c>
      <c r="AE17">
        <f t="shared" si="2"/>
        <v>0</v>
      </c>
      <c r="AF17">
        <f t="shared" si="3"/>
        <v>0</v>
      </c>
      <c r="AG17">
        <f t="shared" si="3"/>
        <v>-10.458423961782119</v>
      </c>
      <c r="AH17">
        <f t="shared" si="4"/>
        <v>-117.50573939335862</v>
      </c>
      <c r="AI17">
        <f t="shared" si="5"/>
        <v>-127.96416335514074</v>
      </c>
      <c r="AJ17">
        <f t="shared" si="6"/>
        <v>1.1951386608727432</v>
      </c>
      <c r="AK17">
        <f t="shared" si="20"/>
        <v>2.708544123889534</v>
      </c>
      <c r="AL17">
        <f t="shared" si="7"/>
        <v>-124.06048057037846</v>
      </c>
      <c r="AN17">
        <f t="shared" si="8"/>
        <v>0</v>
      </c>
      <c r="AO17">
        <f t="shared" si="8"/>
        <v>0</v>
      </c>
      <c r="AP17">
        <f t="shared" si="8"/>
        <v>-2.1400007513175292</v>
      </c>
      <c r="AQ17">
        <f t="shared" si="8"/>
        <v>-24.044002375962201</v>
      </c>
      <c r="AR17">
        <f t="shared" si="8"/>
        <v>-26.18400312727973</v>
      </c>
      <c r="AS17">
        <f t="shared" si="8"/>
        <v>0.24454904883780224</v>
      </c>
      <c r="AT17">
        <f t="shared" si="8"/>
        <v>0.55422179109218228</v>
      </c>
      <c r="AU17">
        <f t="shared" si="8"/>
        <v>-25.385232287349744</v>
      </c>
      <c r="AW17">
        <v>14</v>
      </c>
      <c r="AX17">
        <f>IF(Z17&gt;0, (R17*SUMPRODUCT(K17:$K$98, X17:$X$98)-K17*$AZ$3)/Z17, 0)</f>
        <v>44.818355232457186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9"/>
        <v>0.12000000000000001</v>
      </c>
      <c r="I18" s="5">
        <f t="shared" si="10"/>
        <v>1.1200000000000001</v>
      </c>
      <c r="J18">
        <f t="shared" si="11"/>
        <v>0.89285714285714279</v>
      </c>
      <c r="K18">
        <f t="shared" si="21"/>
        <v>0.1826962612641993</v>
      </c>
      <c r="L18" s="2">
        <v>15</v>
      </c>
      <c r="M18" s="6">
        <v>2.8019999999999998E-3</v>
      </c>
      <c r="Q18" s="4">
        <f t="shared" si="22"/>
        <v>12.5</v>
      </c>
      <c r="R18">
        <f t="shared" si="0"/>
        <v>50000</v>
      </c>
      <c r="S18">
        <f t="shared" si="1"/>
        <v>44.185696330772018</v>
      </c>
      <c r="U18">
        <f t="shared" si="12"/>
        <v>2.8019999999999998E-3</v>
      </c>
      <c r="V18">
        <f t="shared" si="13"/>
        <v>0.01</v>
      </c>
      <c r="W18">
        <f t="shared" si="14"/>
        <v>0.83667391694256943</v>
      </c>
      <c r="X18">
        <f t="shared" si="15"/>
        <v>2.3443603152730795E-3</v>
      </c>
      <c r="Y18">
        <f t="shared" si="16"/>
        <v>8.3667391694256937E-3</v>
      </c>
      <c r="Z18">
        <f t="shared" si="17"/>
        <v>0.8259628174578707</v>
      </c>
      <c r="AB18">
        <f t="shared" si="18"/>
        <v>37.498348823263456</v>
      </c>
      <c r="AC18">
        <f t="shared" si="19"/>
        <v>36.495742232702355</v>
      </c>
      <c r="AE18">
        <f t="shared" si="2"/>
        <v>0</v>
      </c>
      <c r="AF18">
        <f t="shared" si="3"/>
        <v>0</v>
      </c>
      <c r="AG18">
        <f t="shared" si="3"/>
        <v>-10.324535218223383</v>
      </c>
      <c r="AH18">
        <f t="shared" si="4"/>
        <v>-117.21801576365398</v>
      </c>
      <c r="AI18">
        <f t="shared" si="5"/>
        <v>-127.54255098187737</v>
      </c>
      <c r="AJ18">
        <f t="shared" si="6"/>
        <v>1.0026065905611006</v>
      </c>
      <c r="AK18">
        <f t="shared" si="20"/>
        <v>2.6248844176284423</v>
      </c>
      <c r="AL18">
        <f t="shared" si="7"/>
        <v>-123.91505997368783</v>
      </c>
      <c r="AN18">
        <f t="shared" si="8"/>
        <v>0</v>
      </c>
      <c r="AO18">
        <f t="shared" si="8"/>
        <v>0</v>
      </c>
      <c r="AP18">
        <f t="shared" si="8"/>
        <v>-1.8862539836599661</v>
      </c>
      <c r="AQ18">
        <f t="shared" si="8"/>
        <v>-21.415293232827558</v>
      </c>
      <c r="AR18">
        <f t="shared" si="8"/>
        <v>-23.301547216487528</v>
      </c>
      <c r="AS18">
        <f t="shared" si="8"/>
        <v>0.18317247561435893</v>
      </c>
      <c r="AT18">
        <f t="shared" si="8"/>
        <v>0.47955656935137153</v>
      </c>
      <c r="AU18">
        <f t="shared" si="8"/>
        <v>-22.638818171521798</v>
      </c>
      <c r="AW18">
        <v>15</v>
      </c>
      <c r="AX18">
        <f>IF(Z18&gt;0, (R18*SUMPRODUCT(K18:$K$98, X18:$X$98)-K18*$AZ$3)/Z18, 0)</f>
        <v>44.185696330772018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9"/>
        <v>0.12000000000000001</v>
      </c>
      <c r="I19" s="5">
        <f t="shared" si="10"/>
        <v>1.1200000000000001</v>
      </c>
      <c r="J19">
        <f t="shared" si="11"/>
        <v>0.89285714285714279</v>
      </c>
      <c r="K19">
        <f t="shared" si="21"/>
        <v>0.16312166184303509</v>
      </c>
      <c r="L19" s="2">
        <v>16</v>
      </c>
      <c r="M19" s="6">
        <v>2.8370000000000001E-3</v>
      </c>
      <c r="Q19" s="4">
        <f t="shared" si="22"/>
        <v>12.5</v>
      </c>
      <c r="R19">
        <f t="shared" si="0"/>
        <v>50000</v>
      </c>
      <c r="S19">
        <f t="shared" si="1"/>
        <v>43.726852860108231</v>
      </c>
      <c r="U19">
        <f t="shared" si="12"/>
        <v>2.8370000000000001E-3</v>
      </c>
      <c r="V19">
        <f t="shared" si="13"/>
        <v>0.01</v>
      </c>
      <c r="W19">
        <f t="shared" si="14"/>
        <v>0.8259628174578707</v>
      </c>
      <c r="X19">
        <f t="shared" si="15"/>
        <v>2.3432565131279791E-3</v>
      </c>
      <c r="Y19">
        <f t="shared" si="16"/>
        <v>8.2596281745787072E-3</v>
      </c>
      <c r="Z19">
        <f t="shared" si="17"/>
        <v>0.81535993277016405</v>
      </c>
      <c r="AB19">
        <f t="shared" si="18"/>
        <v>36.495742232702355</v>
      </c>
      <c r="AC19">
        <f t="shared" si="19"/>
        <v>35.653123808268703</v>
      </c>
      <c r="AE19">
        <f t="shared" si="2"/>
        <v>0</v>
      </c>
      <c r="AF19">
        <f t="shared" si="3"/>
        <v>0</v>
      </c>
      <c r="AG19">
        <f t="shared" si="3"/>
        <v>-10.19199915962705</v>
      </c>
      <c r="AH19">
        <f t="shared" si="4"/>
        <v>-117.16282565639895</v>
      </c>
      <c r="AI19">
        <f t="shared" si="5"/>
        <v>-127.354824816026</v>
      </c>
      <c r="AJ19">
        <f t="shared" si="6"/>
        <v>0.84261842443365254</v>
      </c>
      <c r="AK19">
        <f t="shared" si="20"/>
        <v>2.5547019562891653</v>
      </c>
      <c r="AL19">
        <f t="shared" si="7"/>
        <v>-123.95750443530318</v>
      </c>
      <c r="AN19">
        <f t="shared" si="8"/>
        <v>0</v>
      </c>
      <c r="AO19">
        <f t="shared" si="8"/>
        <v>0</v>
      </c>
      <c r="AP19">
        <f t="shared" si="8"/>
        <v>-1.6625358404211814</v>
      </c>
      <c r="AQ19">
        <f t="shared" si="8"/>
        <v>-19.111794827297587</v>
      </c>
      <c r="AR19">
        <f t="shared" si="8"/>
        <v>-20.774330667718765</v>
      </c>
      <c r="AS19">
        <f t="shared" si="8"/>
        <v>0.13744931769317728</v>
      </c>
      <c r="AT19">
        <f t="shared" si="8"/>
        <v>0.41672722862354145</v>
      </c>
      <c r="AU19">
        <f t="shared" si="8"/>
        <v>-20.220154121402047</v>
      </c>
      <c r="AW19">
        <v>16</v>
      </c>
      <c r="AX19">
        <f>IF(Z19&gt;0, (R19*SUMPRODUCT(K19:$K$98, X19:$X$98)-K19*$AZ$3)/Z19, 0)</f>
        <v>43.726852860108231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9"/>
        <v>0.12000000000000001</v>
      </c>
      <c r="I20" s="5">
        <f t="shared" si="10"/>
        <v>1.1200000000000001</v>
      </c>
      <c r="J20">
        <f t="shared" si="11"/>
        <v>0.89285714285714279</v>
      </c>
      <c r="K20">
        <f t="shared" si="21"/>
        <v>0.14564434093128131</v>
      </c>
      <c r="L20" s="2">
        <v>17</v>
      </c>
      <c r="M20" s="6">
        <v>2.8709999999999999E-3</v>
      </c>
      <c r="Q20" s="4">
        <f t="shared" si="22"/>
        <v>12.5</v>
      </c>
      <c r="R20">
        <f t="shared" si="0"/>
        <v>50000</v>
      </c>
      <c r="S20">
        <f t="shared" si="1"/>
        <v>43.373447423604368</v>
      </c>
      <c r="U20">
        <f t="shared" si="12"/>
        <v>2.8709999999999999E-3</v>
      </c>
      <c r="V20">
        <f t="shared" si="13"/>
        <v>0.01</v>
      </c>
      <c r="W20">
        <f t="shared" si="14"/>
        <v>0.81535993277016405</v>
      </c>
      <c r="X20">
        <f t="shared" si="15"/>
        <v>2.340898366983141E-3</v>
      </c>
      <c r="Y20">
        <f t="shared" si="16"/>
        <v>8.1535993277016411E-3</v>
      </c>
      <c r="Z20">
        <f t="shared" si="17"/>
        <v>0.80486543507547925</v>
      </c>
      <c r="AB20">
        <f t="shared" si="18"/>
        <v>35.653123808268703</v>
      </c>
      <c r="AC20">
        <f t="shared" si="19"/>
        <v>34.909788631322755</v>
      </c>
      <c r="AE20">
        <f t="shared" si="2"/>
        <v>0</v>
      </c>
      <c r="AF20">
        <f t="shared" si="3"/>
        <v>0</v>
      </c>
      <c r="AG20">
        <f t="shared" si="3"/>
        <v>-10.06081793844349</v>
      </c>
      <c r="AH20">
        <f t="shared" si="4"/>
        <v>-117.04491834915706</v>
      </c>
      <c r="AI20">
        <f t="shared" si="5"/>
        <v>-127.10573628760055</v>
      </c>
      <c r="AJ20">
        <f t="shared" si="6"/>
        <v>0.74333517694594775</v>
      </c>
      <c r="AK20">
        <f t="shared" si="20"/>
        <v>2.4957186665788096</v>
      </c>
      <c r="AL20">
        <f t="shared" si="7"/>
        <v>-123.86668244407579</v>
      </c>
      <c r="AN20">
        <f t="shared" si="8"/>
        <v>0</v>
      </c>
      <c r="AO20">
        <f t="shared" si="8"/>
        <v>0</v>
      </c>
      <c r="AP20">
        <f t="shared" si="8"/>
        <v>-1.4653011978742145</v>
      </c>
      <c r="AQ20">
        <f t="shared" si="8"/>
        <v>-17.046929992318614</v>
      </c>
      <c r="AR20">
        <f t="shared" si="8"/>
        <v>-18.512231190192828</v>
      </c>
      <c r="AS20">
        <f t="shared" si="8"/>
        <v>0.10826256193732993</v>
      </c>
      <c r="AT20">
        <f t="shared" si="8"/>
        <v>0.36348730034376692</v>
      </c>
      <c r="AU20">
        <f t="shared" si="8"/>
        <v>-18.040481327911731</v>
      </c>
      <c r="AW20">
        <v>17</v>
      </c>
      <c r="AX20">
        <f>IF(Z20&gt;0, (R20*SUMPRODUCT(K20:$K$98, X20:$X$98)-K20*$AZ$3)/Z20, 0)</f>
        <v>43.373447423604368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9"/>
        <v>0.12000000000000001</v>
      </c>
      <c r="I21" s="5">
        <f t="shared" si="10"/>
        <v>1.1200000000000001</v>
      </c>
      <c r="J21">
        <f t="shared" si="11"/>
        <v>0.89285714285714279</v>
      </c>
      <c r="K21">
        <f t="shared" si="21"/>
        <v>0.13003959011721544</v>
      </c>
      <c r="L21" s="2">
        <v>18</v>
      </c>
      <c r="M21" s="6">
        <v>2.9099999999999998E-3</v>
      </c>
      <c r="Q21" s="4">
        <f t="shared" si="22"/>
        <v>12.5</v>
      </c>
      <c r="R21">
        <f t="shared" si="0"/>
        <v>50000</v>
      </c>
      <c r="S21">
        <f t="shared" si="1"/>
        <v>43.126952175688821</v>
      </c>
      <c r="U21">
        <f t="shared" si="12"/>
        <v>2.9099999999999998E-3</v>
      </c>
      <c r="V21">
        <f t="shared" si="13"/>
        <v>0.01</v>
      </c>
      <c r="W21">
        <f t="shared" si="14"/>
        <v>0.80486543507547925</v>
      </c>
      <c r="X21">
        <f t="shared" si="15"/>
        <v>2.3421584160696444E-3</v>
      </c>
      <c r="Y21">
        <f t="shared" si="16"/>
        <v>8.0486543507547921E-3</v>
      </c>
      <c r="Z21">
        <f t="shared" si="17"/>
        <v>0.79447462230865484</v>
      </c>
      <c r="AB21">
        <f t="shared" si="18"/>
        <v>34.909788631322755</v>
      </c>
      <c r="AC21">
        <f t="shared" si="19"/>
        <v>34.263269041103797</v>
      </c>
      <c r="AE21">
        <f t="shared" si="2"/>
        <v>0</v>
      </c>
      <c r="AF21">
        <f t="shared" si="3"/>
        <v>0</v>
      </c>
      <c r="AG21">
        <f t="shared" si="3"/>
        <v>-9.9309327788581854</v>
      </c>
      <c r="AH21">
        <f t="shared" si="4"/>
        <v>-117.10792080348222</v>
      </c>
      <c r="AI21">
        <f t="shared" si="5"/>
        <v>-127.03885358234041</v>
      </c>
      <c r="AJ21">
        <f t="shared" si="6"/>
        <v>0.64651959021895777</v>
      </c>
      <c r="AK21">
        <f t="shared" si="20"/>
        <v>2.4436852041925929</v>
      </c>
      <c r="AL21">
        <f t="shared" si="7"/>
        <v>-123.94864878792886</v>
      </c>
      <c r="AN21">
        <f t="shared" si="8"/>
        <v>0</v>
      </c>
      <c r="AO21">
        <f t="shared" si="8"/>
        <v>0</v>
      </c>
      <c r="AP21">
        <f t="shared" si="8"/>
        <v>-1.2914144280443378</v>
      </c>
      <c r="AQ21">
        <f t="shared" si="8"/>
        <v>-15.228666020764155</v>
      </c>
      <c r="AR21">
        <f t="shared" si="8"/>
        <v>-16.520080448808493</v>
      </c>
      <c r="AS21">
        <f t="shared" si="8"/>
        <v>8.4073142514823354E-2</v>
      </c>
      <c r="AT21">
        <f t="shared" si="8"/>
        <v>0.31777582232870871</v>
      </c>
      <c r="AU21">
        <f t="shared" si="8"/>
        <v>-16.118231483964962</v>
      </c>
      <c r="AW21">
        <v>18</v>
      </c>
      <c r="AX21">
        <f>IF(Z21&gt;0, (R21*SUMPRODUCT(K21:$K$98, X21:$X$98)-K21*$AZ$3)/Z21, 0)</f>
        <v>43.126952175688821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9"/>
        <v>0.12000000000000001</v>
      </c>
      <c r="I22" s="5">
        <f t="shared" si="10"/>
        <v>1.1200000000000001</v>
      </c>
      <c r="J22">
        <f t="shared" si="11"/>
        <v>0.89285714285714279</v>
      </c>
      <c r="K22">
        <f t="shared" si="21"/>
        <v>0.11610677689037092</v>
      </c>
      <c r="L22" s="2">
        <v>19</v>
      </c>
      <c r="M22" s="6">
        <v>2.9520000000000002E-3</v>
      </c>
      <c r="Q22" s="4">
        <f t="shared" si="22"/>
        <v>12.5</v>
      </c>
      <c r="R22">
        <f t="shared" si="0"/>
        <v>50000</v>
      </c>
      <c r="S22">
        <f t="shared" si="1"/>
        <v>42.946300082815718</v>
      </c>
      <c r="U22">
        <f t="shared" si="12"/>
        <v>2.9520000000000002E-3</v>
      </c>
      <c r="V22">
        <f t="shared" si="13"/>
        <v>0.01</v>
      </c>
      <c r="W22">
        <f t="shared" si="14"/>
        <v>0.79447462230865484</v>
      </c>
      <c r="X22">
        <f t="shared" si="15"/>
        <v>2.3452890850551491E-3</v>
      </c>
      <c r="Y22">
        <f t="shared" si="16"/>
        <v>7.9447462230865483E-3</v>
      </c>
      <c r="Z22">
        <f t="shared" si="17"/>
        <v>0.78418458700051319</v>
      </c>
      <c r="AB22">
        <f t="shared" si="18"/>
        <v>34.263269041103797</v>
      </c>
      <c r="AC22">
        <f t="shared" si="19"/>
        <v>33.677826593642948</v>
      </c>
      <c r="AE22">
        <f t="shared" si="2"/>
        <v>0</v>
      </c>
      <c r="AF22">
        <f t="shared" si="3"/>
        <v>0</v>
      </c>
      <c r="AG22">
        <f t="shared" si="3"/>
        <v>-9.8023073375064147</v>
      </c>
      <c r="AH22">
        <f t="shared" si="4"/>
        <v>-117.26445425275746</v>
      </c>
      <c r="AI22">
        <f t="shared" si="5"/>
        <v>-127.06676159026388</v>
      </c>
      <c r="AJ22">
        <f t="shared" si="6"/>
        <v>0.58544244746084928</v>
      </c>
      <c r="AK22">
        <f t="shared" si="20"/>
        <v>2.3984288328772658</v>
      </c>
      <c r="AL22">
        <f t="shared" si="7"/>
        <v>-124.08289030992576</v>
      </c>
      <c r="AN22">
        <f t="shared" si="8"/>
        <v>0</v>
      </c>
      <c r="AO22">
        <f t="shared" si="8"/>
        <v>0</v>
      </c>
      <c r="AP22">
        <f t="shared" si="8"/>
        <v>-1.1381143110467031</v>
      </c>
      <c r="AQ22">
        <f t="shared" si="8"/>
        <v>-13.615197827096019</v>
      </c>
      <c r="AR22">
        <f t="shared" si="8"/>
        <v>-14.753312138142721</v>
      </c>
      <c r="AS22">
        <f t="shared" si="8"/>
        <v>6.7973835629489526E-2</v>
      </c>
      <c r="AT22">
        <f t="shared" si="8"/>
        <v>0.27847384138631343</v>
      </c>
      <c r="AU22">
        <f t="shared" si="8"/>
        <v>-14.406864461126919</v>
      </c>
      <c r="AW22">
        <v>19</v>
      </c>
      <c r="AX22">
        <f>IF(Z22&gt;0, (R22*SUMPRODUCT(K22:$K$98, X22:$X$98)-K22*$AZ$3)/Z22, 0)</f>
        <v>42.946300082815718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9"/>
        <v>0.12000000000000001</v>
      </c>
      <c r="I23" s="5">
        <f t="shared" si="10"/>
        <v>1.1200000000000001</v>
      </c>
      <c r="J23">
        <f t="shared" si="11"/>
        <v>0.89285714285714279</v>
      </c>
      <c r="K23">
        <f t="shared" si="21"/>
        <v>0.10366676508068833</v>
      </c>
      <c r="L23" s="2">
        <v>20</v>
      </c>
      <c r="M23" s="6">
        <v>2.9979999999999998E-3</v>
      </c>
      <c r="Q23" s="4">
        <f t="shared" si="22"/>
        <v>12.5</v>
      </c>
      <c r="R23">
        <f t="shared" si="0"/>
        <v>50000</v>
      </c>
      <c r="S23">
        <f t="shared" si="1"/>
        <v>42.813034225150965</v>
      </c>
      <c r="U23">
        <f t="shared" si="12"/>
        <v>2.9979999999999998E-3</v>
      </c>
      <c r="V23">
        <f t="shared" si="13"/>
        <v>0.01</v>
      </c>
      <c r="W23">
        <f t="shared" si="14"/>
        <v>0.78418458700051319</v>
      </c>
      <c r="X23">
        <f t="shared" si="15"/>
        <v>2.3509853918275382E-3</v>
      </c>
      <c r="Y23">
        <f t="shared" si="16"/>
        <v>7.8418458700051322E-3</v>
      </c>
      <c r="Z23">
        <f t="shared" si="17"/>
        <v>0.77399175573868051</v>
      </c>
      <c r="AB23">
        <f t="shared" si="18"/>
        <v>33.677826593642948</v>
      </c>
      <c r="AC23">
        <f t="shared" si="19"/>
        <v>33.136935528424814</v>
      </c>
      <c r="AE23">
        <f t="shared" si="2"/>
        <v>0</v>
      </c>
      <c r="AF23">
        <f t="shared" si="3"/>
        <v>0</v>
      </c>
      <c r="AG23">
        <f t="shared" si="3"/>
        <v>-9.6748969467335062</v>
      </c>
      <c r="AH23">
        <f t="shared" si="4"/>
        <v>-117.54926959137691</v>
      </c>
      <c r="AI23">
        <f t="shared" si="5"/>
        <v>-127.22416653811042</v>
      </c>
      <c r="AJ23">
        <f t="shared" si="6"/>
        <v>0.54089106521813335</v>
      </c>
      <c r="AK23">
        <f t="shared" si="20"/>
        <v>2.3574478615550065</v>
      </c>
      <c r="AL23">
        <f t="shared" si="7"/>
        <v>-124.32582761133729</v>
      </c>
      <c r="AN23">
        <f t="shared" si="8"/>
        <v>0</v>
      </c>
      <c r="AO23">
        <f t="shared" si="8"/>
        <v>0</v>
      </c>
      <c r="AP23">
        <f t="shared" si="8"/>
        <v>-1.0029652689568911</v>
      </c>
      <c r="AQ23">
        <f t="shared" si="8"/>
        <v>-12.185952516135771</v>
      </c>
      <c r="AR23">
        <f t="shared" si="8"/>
        <v>-13.188917785092661</v>
      </c>
      <c r="AS23">
        <f t="shared" si="8"/>
        <v>5.6072426992211495E-2</v>
      </c>
      <c r="AT23">
        <f t="shared" si="8"/>
        <v>0.24438899365379391</v>
      </c>
      <c r="AU23">
        <f t="shared" si="8"/>
        <v>-12.888456364446657</v>
      </c>
      <c r="AW23">
        <v>20</v>
      </c>
      <c r="AX23">
        <f>IF(Z23&gt;0, (R23*SUMPRODUCT(K23:$K$98, X23:$X$98)-K23*$AZ$3)/Z23, 0)</f>
        <v>42.813034225150965</v>
      </c>
    </row>
    <row r="24" spans="5:50" x14ac:dyDescent="0.25">
      <c r="E24">
        <v>2024</v>
      </c>
      <c r="F24" s="5">
        <f>EconomicRates!C64</f>
        <v>3.5571999999999999E-2</v>
      </c>
      <c r="G24" s="5">
        <f>EconomicRates!D64</f>
        <v>7.0000000000000007E-2</v>
      </c>
      <c r="H24" s="5">
        <f t="shared" si="9"/>
        <v>0.12000000000000001</v>
      </c>
      <c r="I24" s="5">
        <f t="shared" si="10"/>
        <v>1.1200000000000001</v>
      </c>
      <c r="J24">
        <f t="shared" si="11"/>
        <v>0.89285714285714279</v>
      </c>
      <c r="K24">
        <f t="shared" si="21"/>
        <v>9.2559611679185999E-2</v>
      </c>
      <c r="L24" s="2">
        <v>21</v>
      </c>
      <c r="M24" s="6">
        <v>3.0469999999999998E-3</v>
      </c>
      <c r="Q24" s="4">
        <f t="shared" si="22"/>
        <v>12.5</v>
      </c>
      <c r="R24">
        <f t="shared" si="0"/>
        <v>50000</v>
      </c>
      <c r="S24">
        <f t="shared" si="1"/>
        <v>42.708141671948198</v>
      </c>
      <c r="U24">
        <f t="shared" si="12"/>
        <v>3.0469999999999998E-3</v>
      </c>
      <c r="V24">
        <f t="shared" si="13"/>
        <v>0.01</v>
      </c>
      <c r="W24">
        <f t="shared" si="14"/>
        <v>0.77399175573868051</v>
      </c>
      <c r="X24">
        <f t="shared" si="15"/>
        <v>2.3583528797357593E-3</v>
      </c>
      <c r="Y24">
        <f t="shared" si="16"/>
        <v>7.7399175573868049E-3</v>
      </c>
      <c r="Z24">
        <f t="shared" si="17"/>
        <v>0.76389348530155798</v>
      </c>
      <c r="AB24">
        <f t="shared" si="18"/>
        <v>33.136935528424814</v>
      </c>
      <c r="AC24">
        <f t="shared" si="19"/>
        <v>32.624471192537214</v>
      </c>
      <c r="AE24">
        <f t="shared" si="2"/>
        <v>0</v>
      </c>
      <c r="AF24">
        <f t="shared" si="3"/>
        <v>0</v>
      </c>
      <c r="AG24">
        <f t="shared" si="3"/>
        <v>-9.548668566269475</v>
      </c>
      <c r="AH24">
        <f t="shared" si="4"/>
        <v>-117.91764398678797</v>
      </c>
      <c r="AI24">
        <f t="shared" si="5"/>
        <v>-127.46631255305743</v>
      </c>
      <c r="AJ24">
        <f t="shared" si="6"/>
        <v>0.51246433588759999</v>
      </c>
      <c r="AK24">
        <f t="shared" si="20"/>
        <v>2.3195854869897374</v>
      </c>
      <c r="AL24">
        <f t="shared" ref="AL24:AL87" si="23">SUM(AI24:AK24)</f>
        <v>-124.6342627301801</v>
      </c>
      <c r="AN24">
        <f t="shared" si="8"/>
        <v>0</v>
      </c>
      <c r="AO24">
        <f t="shared" si="8"/>
        <v>0</v>
      </c>
      <c r="AP24">
        <f t="shared" si="8"/>
        <v>-0.88382105454715232</v>
      </c>
      <c r="AQ24">
        <f t="shared" si="8"/>
        <v>-10.914411337541596</v>
      </c>
      <c r="AR24">
        <f t="shared" si="8"/>
        <v>-11.798232392088748</v>
      </c>
      <c r="AS24">
        <f t="shared" si="8"/>
        <v>4.7433499929188196E-2</v>
      </c>
      <c r="AT24">
        <f t="shared" si="8"/>
        <v>0.21469993193244563</v>
      </c>
      <c r="AU24">
        <f t="shared" si="8"/>
        <v>-11.536098960227115</v>
      </c>
      <c r="AW24">
        <v>21</v>
      </c>
      <c r="AX24">
        <f>IF(Z24&gt;0, (R24*SUMPRODUCT(K24:$K$98, X24:$X$98)-K24*$AZ$3)/Z24, 0)</f>
        <v>42.708141671948198</v>
      </c>
    </row>
    <row r="25" spans="5:50" x14ac:dyDescent="0.25">
      <c r="E25">
        <v>2025</v>
      </c>
      <c r="F25" s="5">
        <f>EconomicRates!C65</f>
        <v>3.5571999999999999E-2</v>
      </c>
      <c r="G25" s="5">
        <f>EconomicRates!D65</f>
        <v>7.0000000000000007E-2</v>
      </c>
      <c r="H25" s="5">
        <f t="shared" si="9"/>
        <v>0.12000000000000001</v>
      </c>
      <c r="I25" s="5">
        <f t="shared" si="10"/>
        <v>1.1200000000000001</v>
      </c>
      <c r="J25">
        <f t="shared" si="11"/>
        <v>0.89285714285714279</v>
      </c>
      <c r="K25">
        <f t="shared" si="21"/>
        <v>8.2642510427844637E-2</v>
      </c>
      <c r="L25" s="2">
        <v>22</v>
      </c>
      <c r="M25" s="6">
        <v>3.104E-3</v>
      </c>
      <c r="Q25" s="4">
        <f t="shared" si="22"/>
        <v>12.5</v>
      </c>
      <c r="R25">
        <f t="shared" si="0"/>
        <v>50000</v>
      </c>
      <c r="S25">
        <f t="shared" si="1"/>
        <v>42.623058274292006</v>
      </c>
      <c r="U25">
        <f t="shared" si="12"/>
        <v>3.104E-3</v>
      </c>
      <c r="V25">
        <f t="shared" si="13"/>
        <v>0.01</v>
      </c>
      <c r="W25">
        <f t="shared" si="14"/>
        <v>0.76389348530155798</v>
      </c>
      <c r="X25">
        <f t="shared" si="15"/>
        <v>2.3711253783760358E-3</v>
      </c>
      <c r="Y25">
        <f t="shared" si="16"/>
        <v>7.63893485301558E-3</v>
      </c>
      <c r="Z25">
        <f t="shared" si="17"/>
        <v>0.75388342507016637</v>
      </c>
      <c r="AB25">
        <f t="shared" si="18"/>
        <v>32.624471192537214</v>
      </c>
      <c r="AC25">
        <f t="shared" si="19"/>
        <v>32.132817158788555</v>
      </c>
      <c r="AE25">
        <f t="shared" si="2"/>
        <v>0</v>
      </c>
      <c r="AF25">
        <f t="shared" si="3"/>
        <v>0</v>
      </c>
      <c r="AG25">
        <f t="shared" si="3"/>
        <v>-9.4235428133770789</v>
      </c>
      <c r="AH25">
        <f t="shared" si="4"/>
        <v>-118.55626891880179</v>
      </c>
      <c r="AI25">
        <f t="shared" si="5"/>
        <v>-127.97981173217887</v>
      </c>
      <c r="AJ25">
        <f t="shared" si="6"/>
        <v>0.49165403374865946</v>
      </c>
      <c r="AK25">
        <f t="shared" si="20"/>
        <v>2.2837129834776051</v>
      </c>
      <c r="AL25">
        <f t="shared" si="23"/>
        <v>-125.20444471495261</v>
      </c>
      <c r="AN25">
        <f t="shared" si="8"/>
        <v>0</v>
      </c>
      <c r="AO25">
        <f t="shared" si="8"/>
        <v>0</v>
      </c>
      <c r="AP25">
        <f t="shared" si="8"/>
        <v>-0.77878523522175558</v>
      </c>
      <c r="AQ25">
        <f t="shared" si="8"/>
        <v>-9.7977876904084304</v>
      </c>
      <c r="AR25">
        <f t="shared" si="8"/>
        <v>-10.576572925630186</v>
      </c>
      <c r="AS25">
        <f t="shared" si="8"/>
        <v>4.0631523610965468E-2</v>
      </c>
      <c r="AT25">
        <f t="shared" si="8"/>
        <v>0.18873177405125216</v>
      </c>
      <c r="AU25">
        <f t="shared" si="8"/>
        <v>-10.347209627967969</v>
      </c>
      <c r="AW25">
        <v>22</v>
      </c>
      <c r="AX25">
        <f>IF(Z25&gt;0, (R25*SUMPRODUCT(K25:$K$98, X25:$X$98)-K25*$AZ$3)/Z25, 0)</f>
        <v>42.623058274292006</v>
      </c>
    </row>
    <row r="26" spans="5:50" x14ac:dyDescent="0.25">
      <c r="E26">
        <v>2026</v>
      </c>
      <c r="F26" s="5">
        <f>EconomicRates!C66</f>
        <v>3.5571999999999999E-2</v>
      </c>
      <c r="G26" s="5">
        <f>EconomicRates!D66</f>
        <v>7.0000000000000007E-2</v>
      </c>
      <c r="H26" s="5">
        <f t="shared" si="9"/>
        <v>0.12000000000000001</v>
      </c>
      <c r="I26" s="5">
        <f t="shared" si="10"/>
        <v>1.1200000000000001</v>
      </c>
      <c r="J26">
        <f t="shared" si="11"/>
        <v>0.89285714285714279</v>
      </c>
      <c r="K26">
        <f t="shared" si="21"/>
        <v>7.3787955739146996E-2</v>
      </c>
      <c r="L26" s="2">
        <v>23</v>
      </c>
      <c r="M26" s="6">
        <v>3.1700000000000001E-3</v>
      </c>
      <c r="Q26" s="4">
        <f t="shared" si="22"/>
        <v>12.5</v>
      </c>
      <c r="R26">
        <f t="shared" si="0"/>
        <v>50000</v>
      </c>
      <c r="S26">
        <f t="shared" si="1"/>
        <v>42.530895170728371</v>
      </c>
      <c r="U26">
        <f t="shared" si="12"/>
        <v>3.1700000000000001E-3</v>
      </c>
      <c r="V26">
        <f t="shared" si="13"/>
        <v>0.01</v>
      </c>
      <c r="W26">
        <f t="shared" si="14"/>
        <v>0.75388342507016637</v>
      </c>
      <c r="X26">
        <f t="shared" si="15"/>
        <v>2.3898104574724276E-3</v>
      </c>
      <c r="Y26">
        <f t="shared" si="16"/>
        <v>7.5388342507016638E-3</v>
      </c>
      <c r="Z26">
        <f t="shared" si="17"/>
        <v>0.74395478036199225</v>
      </c>
      <c r="AB26">
        <f t="shared" si="18"/>
        <v>32.132817158788555</v>
      </c>
      <c r="AC26">
        <f t="shared" si="19"/>
        <v>31.641062775338142</v>
      </c>
      <c r="AE26">
        <f t="shared" si="2"/>
        <v>0</v>
      </c>
      <c r="AF26">
        <f t="shared" si="3"/>
        <v>0</v>
      </c>
      <c r="AG26">
        <f t="shared" si="3"/>
        <v>-9.2994347545249028</v>
      </c>
      <c r="AH26">
        <f t="shared" si="4"/>
        <v>-119.49052287362137</v>
      </c>
      <c r="AI26">
        <f t="shared" si="5"/>
        <v>-128.78995762814628</v>
      </c>
      <c r="AJ26">
        <f t="shared" si="6"/>
        <v>0.491754383450413</v>
      </c>
      <c r="AK26">
        <f t="shared" si="20"/>
        <v>2.249297201115199</v>
      </c>
      <c r="AL26">
        <f t="shared" si="23"/>
        <v>-126.04890604358066</v>
      </c>
      <c r="AN26">
        <f t="shared" si="8"/>
        <v>0</v>
      </c>
      <c r="AO26">
        <f t="shared" si="8"/>
        <v>0</v>
      </c>
      <c r="AP26">
        <f t="shared" si="8"/>
        <v>-0.68618628006596882</v>
      </c>
      <c r="AQ26">
        <f t="shared" si="8"/>
        <v>-8.8169614130463057</v>
      </c>
      <c r="AR26">
        <f t="shared" si="8"/>
        <v>-9.5031476931122754</v>
      </c>
      <c r="AS26">
        <f t="shared" si="8"/>
        <v>3.6285550680570593E-2</v>
      </c>
      <c r="AT26">
        <f t="shared" si="8"/>
        <v>0.16597104232007553</v>
      </c>
      <c r="AU26">
        <f t="shared" si="8"/>
        <v>-9.3008911001116275</v>
      </c>
      <c r="AW26">
        <v>23</v>
      </c>
      <c r="AX26">
        <f>IF(Z26&gt;0, (R26*SUMPRODUCT(K26:$K$98, X26:$X$98)-K26*$AZ$3)/Z26, 0)</f>
        <v>42.530895170728371</v>
      </c>
    </row>
    <row r="27" spans="5:50" x14ac:dyDescent="0.25">
      <c r="E27">
        <v>2027</v>
      </c>
      <c r="F27" s="5">
        <f>EconomicRates!C67</f>
        <v>3.5571999999999999E-2</v>
      </c>
      <c r="G27" s="5">
        <f>EconomicRates!D67</f>
        <v>7.0000000000000007E-2</v>
      </c>
      <c r="H27" s="5">
        <f t="shared" si="9"/>
        <v>0.12000000000000001</v>
      </c>
      <c r="I27" s="5">
        <f t="shared" si="10"/>
        <v>1.1200000000000001</v>
      </c>
      <c r="J27">
        <f t="shared" si="11"/>
        <v>0.89285714285714279</v>
      </c>
      <c r="K27">
        <f t="shared" si="21"/>
        <v>6.5882103338524095E-2</v>
      </c>
      <c r="L27" s="2">
        <v>24</v>
      </c>
      <c r="M27" s="6">
        <v>3.2390000000000001E-3</v>
      </c>
      <c r="Q27" s="4">
        <f t="shared" si="22"/>
        <v>12.5</v>
      </c>
      <c r="R27">
        <f t="shared" si="0"/>
        <v>50000</v>
      </c>
      <c r="S27">
        <f t="shared" si="1"/>
        <v>42.409513345459906</v>
      </c>
      <c r="U27">
        <f t="shared" si="12"/>
        <v>3.2390000000000001E-3</v>
      </c>
      <c r="V27">
        <f t="shared" si="13"/>
        <v>0.01</v>
      </c>
      <c r="W27">
        <f t="shared" si="14"/>
        <v>0.74395478036199225</v>
      </c>
      <c r="X27">
        <f t="shared" si="15"/>
        <v>2.4096695335924928E-3</v>
      </c>
      <c r="Y27">
        <f t="shared" si="16"/>
        <v>7.4395478036199227E-3</v>
      </c>
      <c r="Z27">
        <f t="shared" si="17"/>
        <v>0.73410556302477992</v>
      </c>
      <c r="AB27">
        <f t="shared" si="18"/>
        <v>31.641062775338142</v>
      </c>
      <c r="AC27">
        <f t="shared" si="19"/>
        <v>31.133059672075763</v>
      </c>
      <c r="AE27">
        <f t="shared" si="2"/>
        <v>0</v>
      </c>
      <c r="AF27">
        <f t="shared" si="3"/>
        <v>0</v>
      </c>
      <c r="AG27">
        <f t="shared" si="3"/>
        <v>-9.1763195378097482</v>
      </c>
      <c r="AH27">
        <f t="shared" si="4"/>
        <v>-120.48347667962464</v>
      </c>
      <c r="AI27">
        <f t="shared" si="5"/>
        <v>-129.6597962174344</v>
      </c>
      <c r="AJ27">
        <f t="shared" si="6"/>
        <v>0.50800310326237863</v>
      </c>
      <c r="AK27">
        <f t="shared" si="20"/>
        <v>2.2148743942736702</v>
      </c>
      <c r="AL27">
        <f t="shared" si="23"/>
        <v>-126.93691871989836</v>
      </c>
      <c r="AN27">
        <f t="shared" si="8"/>
        <v>0</v>
      </c>
      <c r="AO27">
        <f t="shared" si="8"/>
        <v>0</v>
      </c>
      <c r="AP27">
        <f t="shared" si="8"/>
        <v>-0.60455523205729944</v>
      </c>
      <c r="AQ27">
        <f t="shared" si="8"/>
        <v>-7.9377048611916887</v>
      </c>
      <c r="AR27">
        <f t="shared" si="8"/>
        <v>-8.5422600932489896</v>
      </c>
      <c r="AS27">
        <f t="shared" si="8"/>
        <v>3.3468312945422955E-2</v>
      </c>
      <c r="AT27">
        <f t="shared" si="8"/>
        <v>0.14592058372538891</v>
      </c>
      <c r="AU27">
        <f t="shared" si="8"/>
        <v>-8.3628711965781779</v>
      </c>
      <c r="AW27">
        <v>24</v>
      </c>
      <c r="AX27">
        <f>IF(Z27&gt;0, (R27*SUMPRODUCT(K27:$K$98, X27:$X$98)-K27*$AZ$3)/Z27, 0)</f>
        <v>42.409513345459906</v>
      </c>
    </row>
    <row r="28" spans="5:50" x14ac:dyDescent="0.25">
      <c r="E28">
        <v>2028</v>
      </c>
      <c r="F28" s="5">
        <f>EconomicRates!C68</f>
        <v>3.5571999999999999E-2</v>
      </c>
      <c r="G28" s="5">
        <f>EconomicRates!D68</f>
        <v>7.0000000000000007E-2</v>
      </c>
      <c r="H28" s="5">
        <f t="shared" si="9"/>
        <v>0.12000000000000001</v>
      </c>
      <c r="I28" s="5">
        <f t="shared" si="10"/>
        <v>1.1200000000000001</v>
      </c>
      <c r="J28">
        <f t="shared" si="11"/>
        <v>0.89285714285714279</v>
      </c>
      <c r="K28">
        <f t="shared" si="21"/>
        <v>5.8823306552253651E-2</v>
      </c>
      <c r="L28" s="2">
        <v>25</v>
      </c>
      <c r="M28" s="6">
        <v>3.3149999999999998E-3</v>
      </c>
      <c r="Q28" s="4">
        <f t="shared" si="22"/>
        <v>12.5</v>
      </c>
      <c r="R28">
        <f t="shared" si="0"/>
        <v>50000</v>
      </c>
      <c r="S28">
        <f t="shared" si="1"/>
        <v>42.265303857473121</v>
      </c>
      <c r="U28">
        <f t="shared" si="12"/>
        <v>3.3149999999999998E-3</v>
      </c>
      <c r="V28">
        <f t="shared" si="13"/>
        <v>0.01</v>
      </c>
      <c r="W28">
        <f t="shared" si="14"/>
        <v>0.73410556302477992</v>
      </c>
      <c r="X28">
        <f t="shared" si="15"/>
        <v>2.4335599414271451E-3</v>
      </c>
      <c r="Y28">
        <f t="shared" si="16"/>
        <v>7.3410556302477992E-3</v>
      </c>
      <c r="Z28">
        <f t="shared" si="17"/>
        <v>0.724330947453105</v>
      </c>
      <c r="AB28">
        <f t="shared" si="18"/>
        <v>31.133059672075763</v>
      </c>
      <c r="AC28">
        <f t="shared" si="19"/>
        <v>30.614067587476878</v>
      </c>
      <c r="AE28">
        <f t="shared" si="2"/>
        <v>0</v>
      </c>
      <c r="AF28">
        <f t="shared" si="3"/>
        <v>0</v>
      </c>
      <c r="AG28">
        <f t="shared" si="3"/>
        <v>-9.0541368431638123</v>
      </c>
      <c r="AH28">
        <f t="shared" si="4"/>
        <v>-121.67799707135725</v>
      </c>
      <c r="AI28">
        <f t="shared" si="5"/>
        <v>-130.73213391452106</v>
      </c>
      <c r="AJ28">
        <f t="shared" si="6"/>
        <v>0.51899208459888513</v>
      </c>
      <c r="AK28">
        <f t="shared" si="20"/>
        <v>2.1793141770453035</v>
      </c>
      <c r="AL28">
        <f t="shared" si="23"/>
        <v>-128.03382765287685</v>
      </c>
      <c r="AN28">
        <f t="shared" si="8"/>
        <v>0</v>
      </c>
      <c r="AO28">
        <f t="shared" si="8"/>
        <v>0</v>
      </c>
      <c r="AP28">
        <f t="shared" si="8"/>
        <v>-0.53259426709147906</v>
      </c>
      <c r="AQ28">
        <f t="shared" si="8"/>
        <v>-7.1575021223926694</v>
      </c>
      <c r="AR28">
        <f t="shared" si="8"/>
        <v>-7.6900963894841485</v>
      </c>
      <c r="AS28">
        <f t="shared" si="8"/>
        <v>3.0528830490553382E-2</v>
      </c>
      <c r="AT28">
        <f t="shared" si="8"/>
        <v>0.12819446591000827</v>
      </c>
      <c r="AU28">
        <f t="shared" si="8"/>
        <v>-7.5313730930835856</v>
      </c>
      <c r="AW28">
        <v>25</v>
      </c>
      <c r="AX28">
        <f>IF(Z28&gt;0, (R28*SUMPRODUCT(K28:$K$98, X28:$X$98)-K28*$AZ$3)/Z28, 0)</f>
        <v>42.265303857473121</v>
      </c>
    </row>
    <row r="29" spans="5:50" x14ac:dyDescent="0.25">
      <c r="E29">
        <v>2029</v>
      </c>
      <c r="F29" s="5">
        <f>EconomicRates!C69</f>
        <v>3.5571999999999999E-2</v>
      </c>
      <c r="G29" s="5">
        <f>EconomicRates!D69</f>
        <v>7.0000000000000007E-2</v>
      </c>
      <c r="H29" s="5">
        <f t="shared" si="9"/>
        <v>0.12000000000000001</v>
      </c>
      <c r="I29" s="5">
        <f t="shared" si="10"/>
        <v>1.1200000000000001</v>
      </c>
      <c r="J29">
        <f t="shared" si="11"/>
        <v>0.89285714285714279</v>
      </c>
      <c r="K29">
        <f t="shared" si="21"/>
        <v>5.2520809421655039E-2</v>
      </c>
      <c r="L29" s="2">
        <v>26</v>
      </c>
      <c r="M29" s="6">
        <v>3.3969999999999998E-3</v>
      </c>
      <c r="Q29" s="4">
        <f t="shared" si="22"/>
        <v>12.5</v>
      </c>
      <c r="R29">
        <f t="shared" si="0"/>
        <v>50000</v>
      </c>
      <c r="S29">
        <f t="shared" si="1"/>
        <v>42.092465788500185</v>
      </c>
      <c r="U29">
        <f t="shared" si="12"/>
        <v>3.3969999999999998E-3</v>
      </c>
      <c r="V29">
        <f t="shared" si="13"/>
        <v>0.01</v>
      </c>
      <c r="W29">
        <f t="shared" si="14"/>
        <v>0.724330947453105</v>
      </c>
      <c r="X29">
        <f t="shared" si="15"/>
        <v>2.4605522284981978E-3</v>
      </c>
      <c r="Y29">
        <f t="shared" si="16"/>
        <v>7.2433094745310497E-3</v>
      </c>
      <c r="Z29">
        <f t="shared" si="17"/>
        <v>0.71462708575007583</v>
      </c>
      <c r="AB29">
        <f t="shared" si="18"/>
        <v>30.614067587476878</v>
      </c>
      <c r="AC29">
        <f t="shared" si="19"/>
        <v>30.080416158470655</v>
      </c>
      <c r="AE29">
        <f t="shared" si="2"/>
        <v>0</v>
      </c>
      <c r="AF29">
        <f t="shared" si="3"/>
        <v>0</v>
      </c>
      <c r="AG29">
        <f t="shared" si="3"/>
        <v>-8.9328385718759478</v>
      </c>
      <c r="AH29">
        <f t="shared" si="4"/>
        <v>-123.02761142490989</v>
      </c>
      <c r="AI29">
        <f t="shared" si="5"/>
        <v>-131.96044999678583</v>
      </c>
      <c r="AJ29">
        <f t="shared" si="6"/>
        <v>0.53365142900622331</v>
      </c>
      <c r="AK29">
        <f t="shared" si="20"/>
        <v>2.1429847311233816</v>
      </c>
      <c r="AL29">
        <f t="shared" si="23"/>
        <v>-129.28381383665621</v>
      </c>
      <c r="AN29">
        <f t="shared" si="8"/>
        <v>0</v>
      </c>
      <c r="AO29">
        <f t="shared" si="8"/>
        <v>0</v>
      </c>
      <c r="AP29">
        <f t="shared" si="8"/>
        <v>-0.46915991222790582</v>
      </c>
      <c r="AQ29">
        <f t="shared" si="8"/>
        <v>-6.4615097332491223</v>
      </c>
      <c r="AR29">
        <f t="shared" si="8"/>
        <v>-6.9306696454770274</v>
      </c>
      <c r="AS29">
        <f t="shared" si="8"/>
        <v>2.8027805000429729E-2</v>
      </c>
      <c r="AT29">
        <f t="shared" si="8"/>
        <v>0.1125512926568478</v>
      </c>
      <c r="AU29">
        <f t="shared" si="8"/>
        <v>-6.7900905478197497</v>
      </c>
      <c r="AW29">
        <v>26</v>
      </c>
      <c r="AX29">
        <f>IF(Z29&gt;0, (R29*SUMPRODUCT(K29:$K$98, X29:$X$98)-K29*$AZ$3)/Z29, 0)</f>
        <v>42.092465788500185</v>
      </c>
    </row>
    <row r="30" spans="5:50" x14ac:dyDescent="0.25">
      <c r="E30">
        <v>2030</v>
      </c>
      <c r="F30" s="5">
        <f>EconomicRates!C70</f>
        <v>3.5571999999999999E-2</v>
      </c>
      <c r="G30" s="5">
        <f>EconomicRates!D70</f>
        <v>7.0000000000000007E-2</v>
      </c>
      <c r="H30" s="5">
        <f t="shared" si="9"/>
        <v>0.12000000000000001</v>
      </c>
      <c r="I30" s="5">
        <f t="shared" si="10"/>
        <v>1.1200000000000001</v>
      </c>
      <c r="J30">
        <f t="shared" si="11"/>
        <v>0.89285714285714279</v>
      </c>
      <c r="K30">
        <f t="shared" si="21"/>
        <v>4.6893579840763422E-2</v>
      </c>
      <c r="L30" s="2">
        <v>27</v>
      </c>
      <c r="M30" s="6">
        <v>3.4910000000000002E-3</v>
      </c>
      <c r="Q30" s="4">
        <f t="shared" si="22"/>
        <v>12.5</v>
      </c>
      <c r="R30">
        <f t="shared" si="0"/>
        <v>50000</v>
      </c>
      <c r="S30">
        <f t="shared" si="1"/>
        <v>41.891692406250598</v>
      </c>
      <c r="U30">
        <f t="shared" si="12"/>
        <v>3.4910000000000002E-3</v>
      </c>
      <c r="V30">
        <f t="shared" si="13"/>
        <v>0.01</v>
      </c>
      <c r="W30">
        <f t="shared" si="14"/>
        <v>0.71462708575007583</v>
      </c>
      <c r="X30">
        <f t="shared" si="15"/>
        <v>2.4947631563535149E-3</v>
      </c>
      <c r="Y30">
        <f t="shared" si="16"/>
        <v>7.1462708575007585E-3</v>
      </c>
      <c r="Z30">
        <f t="shared" si="17"/>
        <v>0.70498605173622153</v>
      </c>
      <c r="AB30">
        <f t="shared" si="18"/>
        <v>30.080416158470655</v>
      </c>
      <c r="AC30">
        <f t="shared" si="19"/>
        <v>29.533058830030864</v>
      </c>
      <c r="AE30">
        <f t="shared" si="2"/>
        <v>0</v>
      </c>
      <c r="AF30">
        <f t="shared" si="3"/>
        <v>0</v>
      </c>
      <c r="AG30">
        <f t="shared" si="3"/>
        <v>-8.8123256467027691</v>
      </c>
      <c r="AH30">
        <f t="shared" si="4"/>
        <v>-124.73815781767574</v>
      </c>
      <c r="AI30">
        <f t="shared" si="5"/>
        <v>-133.55048346437852</v>
      </c>
      <c r="AJ30">
        <f t="shared" si="6"/>
        <v>0.54735732843979079</v>
      </c>
      <c r="AK30">
        <f t="shared" si="20"/>
        <v>2.1056291310929462</v>
      </c>
      <c r="AL30">
        <f t="shared" si="23"/>
        <v>-130.89749700484577</v>
      </c>
      <c r="AN30">
        <f t="shared" si="8"/>
        <v>0</v>
      </c>
      <c r="AO30">
        <f t="shared" si="8"/>
        <v>0</v>
      </c>
      <c r="AP30">
        <f t="shared" si="8"/>
        <v>-0.41324149629646345</v>
      </c>
      <c r="AQ30">
        <f t="shared" si="8"/>
        <v>-5.8494187628129257</v>
      </c>
      <c r="AR30">
        <f t="shared" si="8"/>
        <v>-6.2626602591093894</v>
      </c>
      <c r="AS30">
        <f t="shared" si="8"/>
        <v>2.5667544582618298E-2</v>
      </c>
      <c r="AT30">
        <f t="shared" si="8"/>
        <v>9.8740487773944383E-2</v>
      </c>
      <c r="AU30">
        <f t="shared" si="8"/>
        <v>-6.1382522267528259</v>
      </c>
      <c r="AW30">
        <v>27</v>
      </c>
      <c r="AX30">
        <f>IF(Z30&gt;0, (R30*SUMPRODUCT(K30:$K$98, X30:$X$98)-K30*$AZ$3)/Z30, 0)</f>
        <v>41.891692406250598</v>
      </c>
    </row>
    <row r="31" spans="5:50" x14ac:dyDescent="0.25">
      <c r="E31">
        <v>2031</v>
      </c>
      <c r="F31" s="5">
        <f>EconomicRates!C71</f>
        <v>3.5571999999999999E-2</v>
      </c>
      <c r="G31" s="5">
        <f>EconomicRates!D71</f>
        <v>7.0000000000000007E-2</v>
      </c>
      <c r="H31" s="5">
        <f t="shared" si="9"/>
        <v>0.12000000000000001</v>
      </c>
      <c r="I31" s="5">
        <f t="shared" si="10"/>
        <v>1.1200000000000001</v>
      </c>
      <c r="J31">
        <f t="shared" si="11"/>
        <v>0.89285714285714279</v>
      </c>
      <c r="K31">
        <f t="shared" si="21"/>
        <v>4.1869267714967337E-2</v>
      </c>
      <c r="L31" s="2">
        <v>28</v>
      </c>
      <c r="M31" s="6">
        <v>3.5990000000000002E-3</v>
      </c>
      <c r="Q31" s="4">
        <f t="shared" si="22"/>
        <v>12.5</v>
      </c>
      <c r="R31">
        <f t="shared" si="0"/>
        <v>50000</v>
      </c>
      <c r="S31">
        <f t="shared" si="1"/>
        <v>41.65110320480705</v>
      </c>
      <c r="U31">
        <f t="shared" si="12"/>
        <v>3.5990000000000002E-3</v>
      </c>
      <c r="V31">
        <f t="shared" si="13"/>
        <v>0.01</v>
      </c>
      <c r="W31">
        <f t="shared" si="14"/>
        <v>0.70498605173622153</v>
      </c>
      <c r="X31">
        <f t="shared" si="15"/>
        <v>2.5372448001986614E-3</v>
      </c>
      <c r="Y31">
        <f t="shared" si="16"/>
        <v>7.0498605173622154E-3</v>
      </c>
      <c r="Z31">
        <f t="shared" si="17"/>
        <v>0.69539894641866062</v>
      </c>
      <c r="AB31">
        <f t="shared" si="18"/>
        <v>29.533058830030864</v>
      </c>
      <c r="AC31">
        <f t="shared" si="19"/>
        <v>28.964133285797722</v>
      </c>
      <c r="AE31">
        <f t="shared" si="2"/>
        <v>0</v>
      </c>
      <c r="AF31">
        <f t="shared" si="3"/>
        <v>0</v>
      </c>
      <c r="AG31">
        <f t="shared" si="3"/>
        <v>-8.692486830233257</v>
      </c>
      <c r="AH31">
        <f t="shared" si="4"/>
        <v>-126.86224000993307</v>
      </c>
      <c r="AI31">
        <f t="shared" si="5"/>
        <v>-135.55472684016632</v>
      </c>
      <c r="AJ31">
        <f t="shared" si="6"/>
        <v>0.56892554423314223</v>
      </c>
      <c r="AK31">
        <f t="shared" si="20"/>
        <v>2.0673141181021606</v>
      </c>
      <c r="AL31">
        <f t="shared" si="23"/>
        <v>-132.91848717783103</v>
      </c>
      <c r="AN31">
        <f t="shared" si="8"/>
        <v>0</v>
      </c>
      <c r="AO31">
        <f t="shared" si="8"/>
        <v>0</v>
      </c>
      <c r="AP31">
        <f t="shared" si="8"/>
        <v>-0.36394805820386406</v>
      </c>
      <c r="AQ31">
        <f t="shared" si="8"/>
        <v>-5.3116290898963285</v>
      </c>
      <c r="AR31">
        <f t="shared" si="8"/>
        <v>-5.6755771481001922</v>
      </c>
      <c r="AS31">
        <f t="shared" si="8"/>
        <v>2.3820495921380924E-2</v>
      </c>
      <c r="AT31">
        <f t="shared" si="8"/>
        <v>8.6556928261750959E-2</v>
      </c>
      <c r="AU31">
        <f t="shared" si="8"/>
        <v>-5.5651997239170603</v>
      </c>
      <c r="AW31">
        <v>28</v>
      </c>
      <c r="AX31">
        <f>IF(Z31&gt;0, (R31*SUMPRODUCT(K31:$K$98, X31:$X$98)-K31*$AZ$3)/Z31, 0)</f>
        <v>41.65110320480705</v>
      </c>
    </row>
    <row r="32" spans="5:50" x14ac:dyDescent="0.25">
      <c r="E32">
        <v>2032</v>
      </c>
      <c r="F32" s="5">
        <f>EconomicRates!C72</f>
        <v>3.5571999999999999E-2</v>
      </c>
      <c r="G32" s="5">
        <f>EconomicRates!D72</f>
        <v>7.0000000000000007E-2</v>
      </c>
      <c r="H32" s="5">
        <f t="shared" si="9"/>
        <v>0.12000000000000001</v>
      </c>
      <c r="I32" s="5">
        <f t="shared" si="10"/>
        <v>1.1200000000000001</v>
      </c>
      <c r="J32">
        <f t="shared" si="11"/>
        <v>0.89285714285714279</v>
      </c>
      <c r="K32">
        <f t="shared" si="21"/>
        <v>3.7383274745506546E-2</v>
      </c>
      <c r="L32" s="2">
        <v>29</v>
      </c>
      <c r="M32" s="6">
        <v>3.7169999999999998E-3</v>
      </c>
      <c r="Q32" s="4">
        <f t="shared" si="22"/>
        <v>12.5</v>
      </c>
      <c r="R32">
        <f t="shared" si="0"/>
        <v>50000</v>
      </c>
      <c r="S32">
        <f t="shared" si="1"/>
        <v>41.360078885989807</v>
      </c>
      <c r="U32">
        <f t="shared" si="12"/>
        <v>3.7169999999999998E-3</v>
      </c>
      <c r="V32">
        <f t="shared" si="13"/>
        <v>0.01</v>
      </c>
      <c r="W32">
        <f t="shared" si="14"/>
        <v>0.69539894641866062</v>
      </c>
      <c r="X32">
        <f t="shared" si="15"/>
        <v>2.5847978838381613E-3</v>
      </c>
      <c r="Y32">
        <f t="shared" si="16"/>
        <v>6.9539894641866065E-3</v>
      </c>
      <c r="Z32">
        <f t="shared" si="17"/>
        <v>0.68586015907063591</v>
      </c>
      <c r="AB32">
        <f t="shared" si="18"/>
        <v>28.964133285797722</v>
      </c>
      <c r="AC32">
        <f t="shared" si="19"/>
        <v>28.367230283919017</v>
      </c>
      <c r="AE32">
        <f t="shared" si="2"/>
        <v>0</v>
      </c>
      <c r="AF32">
        <f t="shared" si="3"/>
        <v>0</v>
      </c>
      <c r="AG32">
        <f t="shared" si="3"/>
        <v>-8.5732519883829497</v>
      </c>
      <c r="AH32">
        <f t="shared" si="4"/>
        <v>-129.23989419190806</v>
      </c>
      <c r="AI32">
        <f t="shared" si="5"/>
        <v>-137.81314618029103</v>
      </c>
      <c r="AJ32">
        <f t="shared" si="6"/>
        <v>0.59690300187870449</v>
      </c>
      <c r="AK32">
        <f t="shared" si="20"/>
        <v>2.0274893300058405</v>
      </c>
      <c r="AL32">
        <f t="shared" si="23"/>
        <v>-135.18875384840649</v>
      </c>
      <c r="AN32">
        <f t="shared" si="8"/>
        <v>0</v>
      </c>
      <c r="AO32">
        <f t="shared" si="8"/>
        <v>0</v>
      </c>
      <c r="AP32">
        <f t="shared" si="8"/>
        <v>-0.32049623454418008</v>
      </c>
      <c r="AQ32">
        <f t="shared" si="8"/>
        <v>-4.8314104726562945</v>
      </c>
      <c r="AR32">
        <f t="shared" si="8"/>
        <v>-5.1519067072004754</v>
      </c>
      <c r="AS32">
        <f t="shared" si="8"/>
        <v>2.2314188915649222E-2</v>
      </c>
      <c r="AT32">
        <f t="shared" si="8"/>
        <v>7.5794190667191327E-2</v>
      </c>
      <c r="AU32">
        <f t="shared" si="8"/>
        <v>-5.0537983276176357</v>
      </c>
      <c r="AW32">
        <v>29</v>
      </c>
      <c r="AX32">
        <f>IF(Z32&gt;0, (R32*SUMPRODUCT(K32:$K$98, X32:$X$98)-K32*$AZ$3)/Z32, 0)</f>
        <v>41.360078885989807</v>
      </c>
    </row>
    <row r="33" spans="5:50" x14ac:dyDescent="0.25">
      <c r="E33">
        <v>2033</v>
      </c>
      <c r="F33" s="5">
        <f>EconomicRates!C73</f>
        <v>3.5571999999999999E-2</v>
      </c>
      <c r="G33" s="5">
        <f>EconomicRates!D73</f>
        <v>7.0000000000000007E-2</v>
      </c>
      <c r="H33" s="5">
        <f t="shared" si="9"/>
        <v>0.12000000000000001</v>
      </c>
      <c r="I33" s="5">
        <f t="shared" si="10"/>
        <v>1.1200000000000001</v>
      </c>
      <c r="J33">
        <f t="shared" si="11"/>
        <v>0.89285714285714279</v>
      </c>
      <c r="K33">
        <f t="shared" si="21"/>
        <v>3.337792387991656E-2</v>
      </c>
      <c r="L33" s="2">
        <v>30</v>
      </c>
      <c r="M33" s="6">
        <v>3.852E-3</v>
      </c>
      <c r="Q33" s="4">
        <f t="shared" si="22"/>
        <v>12.5</v>
      </c>
      <c r="R33">
        <f t="shared" si="0"/>
        <v>50000</v>
      </c>
      <c r="S33">
        <f t="shared" si="1"/>
        <v>41.021663158187337</v>
      </c>
      <c r="U33">
        <f t="shared" si="12"/>
        <v>3.852E-3</v>
      </c>
      <c r="V33">
        <f t="shared" si="13"/>
        <v>0.01</v>
      </c>
      <c r="W33">
        <f t="shared" si="14"/>
        <v>0.68586015907063591</v>
      </c>
      <c r="X33">
        <f t="shared" si="15"/>
        <v>2.6419333327400893E-3</v>
      </c>
      <c r="Y33">
        <f t="shared" si="16"/>
        <v>6.8586015907063595E-3</v>
      </c>
      <c r="Z33">
        <f t="shared" si="17"/>
        <v>0.67635962414718942</v>
      </c>
      <c r="AB33">
        <f t="shared" si="18"/>
        <v>28.367230283919017</v>
      </c>
      <c r="AC33">
        <f t="shared" si="19"/>
        <v>27.745396675564194</v>
      </c>
      <c r="AE33">
        <f t="shared" si="2"/>
        <v>0</v>
      </c>
      <c r="AF33">
        <f t="shared" si="3"/>
        <v>0</v>
      </c>
      <c r="AG33">
        <f t="shared" si="3"/>
        <v>-8.4544953018398683</v>
      </c>
      <c r="AH33">
        <f t="shared" si="4"/>
        <v>-132.09666663700446</v>
      </c>
      <c r="AI33">
        <f t="shared" si="5"/>
        <v>-140.55116193884433</v>
      </c>
      <c r="AJ33">
        <f t="shared" si="6"/>
        <v>0.62183360835482304</v>
      </c>
      <c r="AK33">
        <f t="shared" si="20"/>
        <v>1.9857061198743313</v>
      </c>
      <c r="AL33">
        <f t="shared" si="23"/>
        <v>-137.94362221061519</v>
      </c>
      <c r="AN33">
        <f t="shared" si="8"/>
        <v>0</v>
      </c>
      <c r="AO33">
        <f t="shared" si="8"/>
        <v>0</v>
      </c>
      <c r="AP33">
        <f t="shared" si="8"/>
        <v>-0.28219350062792331</v>
      </c>
      <c r="AQ33">
        <f t="shared" si="8"/>
        <v>-4.4091124838006479</v>
      </c>
      <c r="AR33">
        <f t="shared" si="8"/>
        <v>-4.6913059844285714</v>
      </c>
      <c r="AS33">
        <f t="shared" si="8"/>
        <v>2.0755514845641129E-2</v>
      </c>
      <c r="AT33">
        <f t="shared" si="8"/>
        <v>6.6278747717049905E-2</v>
      </c>
      <c r="AU33">
        <f t="shared" si="8"/>
        <v>-4.6042717218658815</v>
      </c>
      <c r="AW33">
        <v>30</v>
      </c>
      <c r="AX33">
        <f>IF(Z33&gt;0, (R33*SUMPRODUCT(K33:$K$98, X33:$X$98)-K33*$AZ$3)/Z33, 0)</f>
        <v>41.021663158187337</v>
      </c>
    </row>
    <row r="34" spans="5:50" x14ac:dyDescent="0.25">
      <c r="E34">
        <v>2034</v>
      </c>
      <c r="F34" s="5">
        <f>EconomicRates!C74</f>
        <v>3.5571999999999999E-2</v>
      </c>
      <c r="G34" s="5">
        <f>EconomicRates!D74</f>
        <v>7.0000000000000007E-2</v>
      </c>
      <c r="H34" s="5">
        <f t="shared" si="9"/>
        <v>0.12000000000000001</v>
      </c>
      <c r="I34" s="5">
        <f t="shared" si="10"/>
        <v>1.1200000000000001</v>
      </c>
      <c r="J34">
        <f t="shared" si="11"/>
        <v>0.89285714285714279</v>
      </c>
      <c r="K34">
        <f t="shared" si="21"/>
        <v>2.9801717749925499E-2</v>
      </c>
      <c r="L34" s="2">
        <v>31</v>
      </c>
      <c r="M34" s="6">
        <v>4.0049999999999999E-3</v>
      </c>
      <c r="Q34" s="4">
        <f t="shared" si="22"/>
        <v>12.5</v>
      </c>
      <c r="R34">
        <f t="shared" si="0"/>
        <v>50000</v>
      </c>
      <c r="S34">
        <f t="shared" si="1"/>
        <v>40.628811970352785</v>
      </c>
      <c r="U34">
        <f t="shared" si="12"/>
        <v>4.0049999999999999E-3</v>
      </c>
      <c r="V34">
        <f t="shared" si="13"/>
        <v>0.01</v>
      </c>
      <c r="W34">
        <f t="shared" si="14"/>
        <v>0.67635962414718942</v>
      </c>
      <c r="X34">
        <f t="shared" si="15"/>
        <v>2.7088202947094936E-3</v>
      </c>
      <c r="Y34">
        <f t="shared" si="16"/>
        <v>6.7635962414718948E-3</v>
      </c>
      <c r="Z34">
        <f t="shared" si="17"/>
        <v>0.66688720761100795</v>
      </c>
      <c r="AB34">
        <f t="shared" si="18"/>
        <v>27.745396675564194</v>
      </c>
      <c r="AC34">
        <f t="shared" si="19"/>
        <v>27.094834963461263</v>
      </c>
      <c r="AE34">
        <f t="shared" si="2"/>
        <v>0</v>
      </c>
      <c r="AF34">
        <f t="shared" si="3"/>
        <v>0</v>
      </c>
      <c r="AG34">
        <f t="shared" si="3"/>
        <v>-8.3360900951375996</v>
      </c>
      <c r="AH34">
        <f t="shared" si="4"/>
        <v>-135.44101473547468</v>
      </c>
      <c r="AI34">
        <f t="shared" si="5"/>
        <v>-143.77710483061227</v>
      </c>
      <c r="AJ34">
        <f t="shared" si="6"/>
        <v>0.65056171210293101</v>
      </c>
      <c r="AK34">
        <f t="shared" si="20"/>
        <v>1.9421777672894938</v>
      </c>
      <c r="AL34">
        <f t="shared" si="23"/>
        <v>-141.18436535121984</v>
      </c>
      <c r="AN34">
        <f t="shared" si="8"/>
        <v>0</v>
      </c>
      <c r="AO34">
        <f t="shared" si="8"/>
        <v>0</v>
      </c>
      <c r="AP34">
        <f t="shared" si="8"/>
        <v>-0.24842980415324034</v>
      </c>
      <c r="AQ34">
        <f t="shared" si="8"/>
        <v>-4.0363748929101169</v>
      </c>
      <c r="AR34">
        <f t="shared" si="8"/>
        <v>-4.2848046970633566</v>
      </c>
      <c r="AS34">
        <f t="shared" si="8"/>
        <v>1.938785652299984E-2</v>
      </c>
      <c r="AT34">
        <f t="shared" si="8"/>
        <v>5.7880233640941983E-2</v>
      </c>
      <c r="AU34">
        <f t="shared" ref="AU34:AU97" si="24">AL34*$K34</f>
        <v>-4.2075366068994144</v>
      </c>
      <c r="AW34">
        <v>31</v>
      </c>
      <c r="AX34">
        <f>IF(Z34&gt;0, (R34*SUMPRODUCT(K34:$K$98, X34:$X$98)-K34*$AZ$3)/Z34, 0)</f>
        <v>40.628811970352785</v>
      </c>
    </row>
    <row r="35" spans="5:50" x14ac:dyDescent="0.25">
      <c r="E35">
        <v>2035</v>
      </c>
      <c r="F35" s="5">
        <f>EconomicRates!C75</f>
        <v>3.5571999999999999E-2</v>
      </c>
      <c r="G35" s="5">
        <f>EconomicRates!D75</f>
        <v>7.0000000000000007E-2</v>
      </c>
      <c r="H35" s="5">
        <f t="shared" si="9"/>
        <v>0.12000000000000001</v>
      </c>
      <c r="I35" s="5">
        <f t="shared" si="10"/>
        <v>1.1200000000000001</v>
      </c>
      <c r="J35">
        <f t="shared" si="11"/>
        <v>0.89285714285714279</v>
      </c>
      <c r="K35">
        <f t="shared" si="21"/>
        <v>2.660867656243348E-2</v>
      </c>
      <c r="L35" s="2">
        <v>32</v>
      </c>
      <c r="M35" s="6">
        <v>4.1640000000000002E-3</v>
      </c>
      <c r="Q35" s="4">
        <f t="shared" si="22"/>
        <v>12.5</v>
      </c>
      <c r="R35">
        <f t="shared" si="0"/>
        <v>50000</v>
      </c>
      <c r="S35">
        <f t="shared" si="1"/>
        <v>40.177433734328567</v>
      </c>
      <c r="U35">
        <f t="shared" si="12"/>
        <v>4.1640000000000002E-3</v>
      </c>
      <c r="V35">
        <f t="shared" si="13"/>
        <v>0.01</v>
      </c>
      <c r="W35">
        <f t="shared" si="14"/>
        <v>0.66688720761100795</v>
      </c>
      <c r="X35">
        <f t="shared" si="15"/>
        <v>2.776918332492237E-3</v>
      </c>
      <c r="Y35">
        <f t="shared" si="16"/>
        <v>6.6688720761100793E-3</v>
      </c>
      <c r="Z35">
        <f t="shared" si="17"/>
        <v>0.65744141720240556</v>
      </c>
      <c r="AB35">
        <f t="shared" si="18"/>
        <v>27.094834963461263</v>
      </c>
      <c r="AC35">
        <f t="shared" si="19"/>
        <v>26.414308973852709</v>
      </c>
      <c r="AE35">
        <f t="shared" si="2"/>
        <v>0</v>
      </c>
      <c r="AF35">
        <f t="shared" ref="AF35:AG66" si="25">-$Z35*P35</f>
        <v>0</v>
      </c>
      <c r="AG35">
        <f t="shared" si="25"/>
        <v>-8.2180177150300704</v>
      </c>
      <c r="AH35">
        <f t="shared" si="4"/>
        <v>-138.84591662461185</v>
      </c>
      <c r="AI35">
        <f t="shared" ref="AI35:AI66" si="26">SUM(AE35:AH35)</f>
        <v>-147.06393433964192</v>
      </c>
      <c r="AJ35">
        <f t="shared" si="6"/>
        <v>0.68052598960855448</v>
      </c>
      <c r="AK35">
        <f t="shared" si="20"/>
        <v>1.8966384474422886</v>
      </c>
      <c r="AL35">
        <f t="shared" si="23"/>
        <v>-144.48676990259108</v>
      </c>
      <c r="AN35">
        <f t="shared" ref="AN35:AT66" si="27">AE35*$K35</f>
        <v>0</v>
      </c>
      <c r="AO35">
        <f t="shared" si="27"/>
        <v>0</v>
      </c>
      <c r="AP35">
        <f t="shared" si="27"/>
        <v>-0.21867057536358378</v>
      </c>
      <c r="AQ35">
        <f t="shared" si="27"/>
        <v>-3.6945060874789024</v>
      </c>
      <c r="AR35">
        <f t="shared" si="27"/>
        <v>-3.9131766628424862</v>
      </c>
      <c r="AS35">
        <f t="shared" si="27"/>
        <v>1.8107895949823993E-2</v>
      </c>
      <c r="AT35">
        <f t="shared" si="27"/>
        <v>5.0467039003867849E-2</v>
      </c>
      <c r="AU35">
        <f t="shared" si="24"/>
        <v>-3.8446017278887945</v>
      </c>
      <c r="AW35">
        <v>32</v>
      </c>
      <c r="AX35">
        <f>IF(Z35&gt;0, (R35*SUMPRODUCT(K35:$K$98, X35:$X$98)-K35*$AZ$3)/Z35, 0)</f>
        <v>40.177433734328567</v>
      </c>
    </row>
    <row r="36" spans="5:50" x14ac:dyDescent="0.25">
      <c r="E36">
        <v>2036</v>
      </c>
      <c r="F36" s="5">
        <f>EconomicRates!C76</f>
        <v>3.5571999999999999E-2</v>
      </c>
      <c r="G36" s="5">
        <f>EconomicRates!D76</f>
        <v>7.0000000000000007E-2</v>
      </c>
      <c r="H36" s="5">
        <f t="shared" si="9"/>
        <v>0.12000000000000001</v>
      </c>
      <c r="I36" s="5">
        <f t="shared" si="10"/>
        <v>1.1200000000000001</v>
      </c>
      <c r="J36">
        <f t="shared" si="11"/>
        <v>0.89285714285714279</v>
      </c>
      <c r="K36">
        <f t="shared" si="21"/>
        <v>2.3757746930744176E-2</v>
      </c>
      <c r="L36" s="2">
        <v>33</v>
      </c>
      <c r="M36" s="6">
        <v>4.3350000000000003E-3</v>
      </c>
      <c r="Q36" s="4">
        <f t="shared" si="22"/>
        <v>12.5</v>
      </c>
      <c r="R36">
        <f t="shared" si="0"/>
        <v>50000</v>
      </c>
      <c r="S36">
        <f t="shared" si="1"/>
        <v>39.684293419498239</v>
      </c>
      <c r="U36">
        <f t="shared" si="12"/>
        <v>4.3350000000000003E-3</v>
      </c>
      <c r="V36">
        <f t="shared" si="13"/>
        <v>0.01</v>
      </c>
      <c r="W36">
        <f t="shared" si="14"/>
        <v>0.65744141720240556</v>
      </c>
      <c r="X36">
        <f t="shared" si="15"/>
        <v>2.8500085435724282E-3</v>
      </c>
      <c r="Y36">
        <f t="shared" si="16"/>
        <v>6.5744141720240554E-3</v>
      </c>
      <c r="Z36">
        <f t="shared" si="17"/>
        <v>0.64801699448680905</v>
      </c>
      <c r="AB36">
        <f t="shared" si="18"/>
        <v>26.414308973852709</v>
      </c>
      <c r="AC36">
        <f t="shared" si="19"/>
        <v>25.716096550035903</v>
      </c>
      <c r="AE36">
        <f t="shared" si="2"/>
        <v>0</v>
      </c>
      <c r="AF36">
        <f t="shared" si="25"/>
        <v>0</v>
      </c>
      <c r="AG36">
        <f t="shared" si="25"/>
        <v>-8.1002124310851134</v>
      </c>
      <c r="AH36">
        <f t="shared" si="4"/>
        <v>-142.50042717862141</v>
      </c>
      <c r="AI36">
        <f t="shared" si="26"/>
        <v>-150.60063960970652</v>
      </c>
      <c r="AJ36">
        <f t="shared" si="6"/>
        <v>0.69821242381680548</v>
      </c>
      <c r="AK36">
        <f t="shared" si="20"/>
        <v>1.8490016281696897</v>
      </c>
      <c r="AL36">
        <f t="shared" si="23"/>
        <v>-148.05342555772</v>
      </c>
      <c r="AN36">
        <f t="shared" si="27"/>
        <v>0</v>
      </c>
      <c r="AO36">
        <f t="shared" si="27"/>
        <v>0</v>
      </c>
      <c r="AP36">
        <f t="shared" si="27"/>
        <v>-0.19244279702298817</v>
      </c>
      <c r="AQ36">
        <f t="shared" si="27"/>
        <v>-3.3854890864326266</v>
      </c>
      <c r="AR36">
        <f t="shared" si="27"/>
        <v>-3.5779318834556149</v>
      </c>
      <c r="AS36">
        <f t="shared" si="27"/>
        <v>1.6587954068941164E-2</v>
      </c>
      <c r="AT36">
        <f t="shared" si="27"/>
        <v>4.3928112756589428E-2</v>
      </c>
      <c r="AU36">
        <f t="shared" si="24"/>
        <v>-3.5174158166300837</v>
      </c>
      <c r="AW36">
        <v>33</v>
      </c>
      <c r="AX36">
        <f>IF(Z36&gt;0, (R36*SUMPRODUCT(K36:$K$98, X36:$X$98)-K36*$AZ$3)/Z36, 0)</f>
        <v>39.684293419498239</v>
      </c>
    </row>
    <row r="37" spans="5:50" x14ac:dyDescent="0.25">
      <c r="E37">
        <v>2037</v>
      </c>
      <c r="F37" s="5">
        <f>EconomicRates!C77</f>
        <v>3.5571999999999999E-2</v>
      </c>
      <c r="G37" s="5">
        <f>EconomicRates!D77</f>
        <v>7.0000000000000007E-2</v>
      </c>
      <c r="H37" s="5">
        <f t="shared" si="9"/>
        <v>0.12000000000000001</v>
      </c>
      <c r="I37" s="5">
        <f t="shared" si="10"/>
        <v>1.1200000000000001</v>
      </c>
      <c r="J37">
        <f t="shared" si="11"/>
        <v>0.89285714285714279</v>
      </c>
      <c r="K37">
        <f t="shared" si="21"/>
        <v>2.1212274045307299E-2</v>
      </c>
      <c r="L37" s="2">
        <v>34</v>
      </c>
      <c r="M37" s="6">
        <v>4.522E-3</v>
      </c>
      <c r="Q37" s="4">
        <f t="shared" si="22"/>
        <v>12.5</v>
      </c>
      <c r="R37">
        <f t="shared" si="0"/>
        <v>50000</v>
      </c>
      <c r="S37">
        <f t="shared" si="1"/>
        <v>39.156929953865522</v>
      </c>
      <c r="U37">
        <f t="shared" si="12"/>
        <v>4.522E-3</v>
      </c>
      <c r="V37">
        <f t="shared" si="13"/>
        <v>0.01</v>
      </c>
      <c r="W37">
        <f t="shared" si="14"/>
        <v>0.64801699448680905</v>
      </c>
      <c r="X37">
        <f t="shared" si="15"/>
        <v>2.9303328490693503E-3</v>
      </c>
      <c r="Y37">
        <f t="shared" si="16"/>
        <v>6.4801699448680909E-3</v>
      </c>
      <c r="Z37">
        <f t="shared" si="17"/>
        <v>0.63860649169287165</v>
      </c>
      <c r="AB37">
        <f t="shared" si="18"/>
        <v>25.716096550035903</v>
      </c>
      <c r="AC37">
        <f t="shared" si="19"/>
        <v>25.005869663301578</v>
      </c>
      <c r="AE37">
        <f t="shared" si="2"/>
        <v>0</v>
      </c>
      <c r="AF37">
        <f t="shared" si="25"/>
        <v>0</v>
      </c>
      <c r="AG37">
        <f t="shared" si="25"/>
        <v>-7.9825811461608955</v>
      </c>
      <c r="AH37">
        <f t="shared" si="4"/>
        <v>-146.51664245346751</v>
      </c>
      <c r="AI37">
        <f t="shared" si="26"/>
        <v>-154.49922359962841</v>
      </c>
      <c r="AJ37">
        <f t="shared" si="6"/>
        <v>0.71022688673432555</v>
      </c>
      <c r="AK37">
        <f t="shared" si="20"/>
        <v>1.8001267585025134</v>
      </c>
      <c r="AL37">
        <f t="shared" si="23"/>
        <v>-151.98886995439159</v>
      </c>
      <c r="AN37">
        <f t="shared" si="27"/>
        <v>0</v>
      </c>
      <c r="AO37">
        <f t="shared" si="27"/>
        <v>0</v>
      </c>
      <c r="AP37">
        <f t="shared" si="27"/>
        <v>-0.16932869886126817</v>
      </c>
      <c r="AQ37">
        <f t="shared" si="27"/>
        <v>-3.1079511719212585</v>
      </c>
      <c r="AR37">
        <f t="shared" si="27"/>
        <v>-3.2772798707825266</v>
      </c>
      <c r="AS37">
        <f t="shared" si="27"/>
        <v>1.5065527355753941E-2</v>
      </c>
      <c r="AT37">
        <f t="shared" si="27"/>
        <v>3.8184782117646025E-2</v>
      </c>
      <c r="AU37">
        <f t="shared" si="24"/>
        <v>-3.224029561309127</v>
      </c>
      <c r="AW37">
        <v>34</v>
      </c>
      <c r="AX37">
        <f>IF(Z37&gt;0, (R37*SUMPRODUCT(K37:$K$98, X37:$X$98)-K37*$AZ$3)/Z37, 0)</f>
        <v>39.156929953865522</v>
      </c>
    </row>
    <row r="38" spans="5:50" x14ac:dyDescent="0.25">
      <c r="E38">
        <v>2038</v>
      </c>
      <c r="F38" s="5">
        <f>EconomicRates!C78</f>
        <v>3.5571999999999999E-2</v>
      </c>
      <c r="G38" s="5">
        <f>EconomicRates!D78</f>
        <v>7.0000000000000007E-2</v>
      </c>
      <c r="H38" s="5">
        <f t="shared" si="9"/>
        <v>0.12000000000000001</v>
      </c>
      <c r="I38" s="5">
        <f t="shared" si="10"/>
        <v>1.1200000000000001</v>
      </c>
      <c r="J38">
        <f t="shared" si="11"/>
        <v>0.89285714285714279</v>
      </c>
      <c r="K38">
        <f t="shared" si="21"/>
        <v>1.8939530397595803E-2</v>
      </c>
      <c r="L38" s="2">
        <v>35</v>
      </c>
      <c r="M38" s="6">
        <v>4.7470000000000004E-3</v>
      </c>
      <c r="Q38" s="4">
        <f t="shared" si="22"/>
        <v>12.5</v>
      </c>
      <c r="R38">
        <f t="shared" si="0"/>
        <v>50000</v>
      </c>
      <c r="S38">
        <f t="shared" si="1"/>
        <v>38.599764031882906</v>
      </c>
      <c r="U38">
        <f t="shared" si="12"/>
        <v>4.7470000000000004E-3</v>
      </c>
      <c r="V38">
        <f t="shared" si="13"/>
        <v>0.01</v>
      </c>
      <c r="W38">
        <f t="shared" si="14"/>
        <v>0.63860649169287165</v>
      </c>
      <c r="X38">
        <f t="shared" si="15"/>
        <v>3.0314650160660618E-3</v>
      </c>
      <c r="Y38">
        <f t="shared" si="16"/>
        <v>6.3860649169287164E-3</v>
      </c>
      <c r="Z38">
        <f t="shared" si="17"/>
        <v>0.62918896175987682</v>
      </c>
      <c r="AB38">
        <f t="shared" si="18"/>
        <v>25.005869663301578</v>
      </c>
      <c r="AC38">
        <f t="shared" si="19"/>
        <v>24.286545455396642</v>
      </c>
      <c r="AE38">
        <f t="shared" si="2"/>
        <v>0</v>
      </c>
      <c r="AF38">
        <f t="shared" si="25"/>
        <v>0</v>
      </c>
      <c r="AG38">
        <f t="shared" si="25"/>
        <v>-7.8648620219984604</v>
      </c>
      <c r="AH38">
        <f t="shared" si="4"/>
        <v>-151.5732508033031</v>
      </c>
      <c r="AI38">
        <f t="shared" si="26"/>
        <v>-159.43811282530154</v>
      </c>
      <c r="AJ38">
        <f t="shared" si="6"/>
        <v>0.71932420790493623</v>
      </c>
      <c r="AK38">
        <f t="shared" si="20"/>
        <v>1.7504108764311106</v>
      </c>
      <c r="AL38">
        <f t="shared" si="23"/>
        <v>-156.96837774096548</v>
      </c>
      <c r="AN38">
        <f t="shared" si="27"/>
        <v>0</v>
      </c>
      <c r="AO38">
        <f t="shared" si="27"/>
        <v>0</v>
      </c>
      <c r="AP38">
        <f t="shared" si="27"/>
        <v>-0.14895679333853662</v>
      </c>
      <c r="AQ38">
        <f t="shared" si="27"/>
        <v>-2.8707261910515713</v>
      </c>
      <c r="AR38">
        <f t="shared" si="27"/>
        <v>-3.0196829843901081</v>
      </c>
      <c r="AS38">
        <f t="shared" si="27"/>
        <v>1.3623662701342062E-2</v>
      </c>
      <c r="AT38">
        <f t="shared" si="27"/>
        <v>3.3151960002449334E-2</v>
      </c>
      <c r="AU38">
        <f t="shared" si="24"/>
        <v>-2.9729073616863162</v>
      </c>
      <c r="AW38">
        <v>35</v>
      </c>
      <c r="AX38">
        <f>IF(Z38&gt;0, (R38*SUMPRODUCT(K38:$K$98, X38:$X$98)-K38*$AZ$3)/Z38, 0)</f>
        <v>38.599764031882906</v>
      </c>
    </row>
    <row r="39" spans="5:50" x14ac:dyDescent="0.25">
      <c r="E39">
        <v>2039</v>
      </c>
      <c r="F39" s="5">
        <f>EconomicRates!C79</f>
        <v>3.5571999999999999E-2</v>
      </c>
      <c r="G39" s="5">
        <f>EconomicRates!D79</f>
        <v>7.0000000000000007E-2</v>
      </c>
      <c r="H39" s="5">
        <f t="shared" si="9"/>
        <v>0.12000000000000001</v>
      </c>
      <c r="I39" s="5">
        <f t="shared" si="10"/>
        <v>1.1200000000000001</v>
      </c>
      <c r="J39">
        <f t="shared" si="11"/>
        <v>0.89285714285714279</v>
      </c>
      <c r="K39">
        <f t="shared" si="21"/>
        <v>1.6910294997853393E-2</v>
      </c>
      <c r="L39" s="2">
        <v>36</v>
      </c>
      <c r="M39" s="6">
        <v>4.9870000000000001E-3</v>
      </c>
      <c r="Q39" s="4">
        <f t="shared" si="22"/>
        <v>12.5</v>
      </c>
      <c r="R39">
        <f t="shared" si="0"/>
        <v>50000</v>
      </c>
      <c r="S39">
        <f t="shared" si="1"/>
        <v>37.996237656771704</v>
      </c>
      <c r="U39">
        <f t="shared" si="12"/>
        <v>4.9870000000000001E-3</v>
      </c>
      <c r="V39">
        <f t="shared" si="13"/>
        <v>0.01</v>
      </c>
      <c r="W39">
        <f t="shared" si="14"/>
        <v>0.62918896175987682</v>
      </c>
      <c r="X39">
        <f t="shared" si="15"/>
        <v>3.1377653522965056E-3</v>
      </c>
      <c r="Y39">
        <f t="shared" si="16"/>
        <v>6.2918896175987683E-3</v>
      </c>
      <c r="Z39">
        <f t="shared" si="17"/>
        <v>0.61975930678998159</v>
      </c>
      <c r="AB39">
        <f t="shared" si="18"/>
        <v>24.286545455396642</v>
      </c>
      <c r="AC39">
        <f t="shared" si="19"/>
        <v>23.548521910788224</v>
      </c>
      <c r="AE39">
        <f t="shared" si="2"/>
        <v>0</v>
      </c>
      <c r="AF39">
        <f t="shared" si="25"/>
        <v>0</v>
      </c>
      <c r="AG39">
        <f t="shared" si="25"/>
        <v>-7.7469913348747701</v>
      </c>
      <c r="AH39">
        <f t="shared" si="4"/>
        <v>-156.88826761482528</v>
      </c>
      <c r="AI39">
        <f t="shared" si="26"/>
        <v>-164.63525894970005</v>
      </c>
      <c r="AJ39">
        <f t="shared" si="6"/>
        <v>0.73802354460841713</v>
      </c>
      <c r="AK39">
        <f t="shared" si="20"/>
        <v>1.7000581818777651</v>
      </c>
      <c r="AL39">
        <f t="shared" si="23"/>
        <v>-162.19717722321386</v>
      </c>
      <c r="AN39">
        <f t="shared" si="27"/>
        <v>0</v>
      </c>
      <c r="AO39">
        <f t="shared" si="27"/>
        <v>0</v>
      </c>
      <c r="AP39">
        <f t="shared" si="27"/>
        <v>-0.1310039088185464</v>
      </c>
      <c r="AQ39">
        <f t="shared" si="27"/>
        <v>-2.6530268870688642</v>
      </c>
      <c r="AR39">
        <f t="shared" si="27"/>
        <v>-2.7840307958874106</v>
      </c>
      <c r="AS39">
        <f t="shared" si="27"/>
        <v>1.2480195854689747E-2</v>
      </c>
      <c r="AT39">
        <f t="shared" si="27"/>
        <v>2.8748485369067305E-2</v>
      </c>
      <c r="AU39">
        <f t="shared" si="24"/>
        <v>-2.7428021146636534</v>
      </c>
      <c r="AW39">
        <v>36</v>
      </c>
      <c r="AX39">
        <f>IF(Z39&gt;0, (R39*SUMPRODUCT(K39:$K$98, X39:$X$98)-K39*$AZ$3)/Z39, 0)</f>
        <v>37.996237656771704</v>
      </c>
    </row>
    <row r="40" spans="5:50" x14ac:dyDescent="0.25">
      <c r="E40">
        <v>2040</v>
      </c>
      <c r="F40" s="5">
        <f>EconomicRates!C80</f>
        <v>3.5571999999999999E-2</v>
      </c>
      <c r="G40" s="5">
        <f>EconomicRates!D80</f>
        <v>7.0000000000000007E-2</v>
      </c>
      <c r="H40" s="5">
        <f t="shared" si="9"/>
        <v>0.12000000000000001</v>
      </c>
      <c r="I40" s="5">
        <f t="shared" si="10"/>
        <v>1.1200000000000001</v>
      </c>
      <c r="J40">
        <f t="shared" si="11"/>
        <v>0.89285714285714279</v>
      </c>
      <c r="K40">
        <f t="shared" si="21"/>
        <v>1.5098477676654815E-2</v>
      </c>
      <c r="L40" s="2">
        <v>37</v>
      </c>
      <c r="M40" s="6">
        <v>5.2249999999999996E-3</v>
      </c>
      <c r="Q40" s="4">
        <f t="shared" si="22"/>
        <v>12.5</v>
      </c>
      <c r="R40">
        <f t="shared" si="0"/>
        <v>50000</v>
      </c>
      <c r="S40">
        <f t="shared" si="1"/>
        <v>37.356737673835674</v>
      </c>
      <c r="U40">
        <f t="shared" si="12"/>
        <v>5.2249999999999996E-3</v>
      </c>
      <c r="V40">
        <f t="shared" si="13"/>
        <v>0.01</v>
      </c>
      <c r="W40">
        <f t="shared" si="14"/>
        <v>0.61975930678998159</v>
      </c>
      <c r="X40">
        <f t="shared" si="15"/>
        <v>3.2382423779776536E-3</v>
      </c>
      <c r="Y40">
        <f t="shared" si="16"/>
        <v>6.1975930678998164E-3</v>
      </c>
      <c r="Z40">
        <f t="shared" si="17"/>
        <v>0.61032347134410414</v>
      </c>
      <c r="AB40">
        <f t="shared" si="18"/>
        <v>23.548521910788224</v>
      </c>
      <c r="AC40">
        <f t="shared" si="19"/>
        <v>22.799693815186462</v>
      </c>
      <c r="AE40">
        <f t="shared" si="2"/>
        <v>0</v>
      </c>
      <c r="AF40">
        <f t="shared" si="25"/>
        <v>0</v>
      </c>
      <c r="AG40">
        <f t="shared" si="25"/>
        <v>-7.6290433918013019</v>
      </c>
      <c r="AH40">
        <f t="shared" si="4"/>
        <v>-161.91211889888268</v>
      </c>
      <c r="AI40">
        <f t="shared" si="26"/>
        <v>-169.54116229068399</v>
      </c>
      <c r="AJ40">
        <f t="shared" si="6"/>
        <v>0.74882809560176256</v>
      </c>
      <c r="AK40">
        <f t="shared" si="20"/>
        <v>1.6483965337551758</v>
      </c>
      <c r="AL40">
        <f t="shared" si="23"/>
        <v>-167.14393766132704</v>
      </c>
      <c r="AN40">
        <f t="shared" si="27"/>
        <v>0</v>
      </c>
      <c r="AO40">
        <f t="shared" si="27"/>
        <v>0</v>
      </c>
      <c r="AP40">
        <f t="shared" si="27"/>
        <v>-0.11518694134534288</v>
      </c>
      <c r="AQ40">
        <f t="shared" si="27"/>
        <v>-2.4446265127746605</v>
      </c>
      <c r="AR40">
        <f t="shared" si="27"/>
        <v>-2.5598134541200031</v>
      </c>
      <c r="AS40">
        <f t="shared" si="27"/>
        <v>1.1306164285095149E-2</v>
      </c>
      <c r="AT40">
        <f t="shared" si="27"/>
        <v>2.4888278267177696E-2</v>
      </c>
      <c r="AU40">
        <f t="shared" si="24"/>
        <v>-2.5236190115677304</v>
      </c>
      <c r="AW40">
        <v>37</v>
      </c>
      <c r="AX40">
        <f>IF(Z40&gt;0, (R40*SUMPRODUCT(K40:$K$98, X40:$X$98)-K40*$AZ$3)/Z40, 0)</f>
        <v>37.356737673835674</v>
      </c>
    </row>
    <row r="41" spans="5:50" x14ac:dyDescent="0.25">
      <c r="E41">
        <v>2041</v>
      </c>
      <c r="F41" s="5">
        <f>EconomicRates!C81</f>
        <v>3.5571999999999999E-2</v>
      </c>
      <c r="G41" s="5">
        <f>EconomicRates!D81</f>
        <v>7.0000000000000007E-2</v>
      </c>
      <c r="H41" s="5">
        <f t="shared" si="9"/>
        <v>0.12000000000000001</v>
      </c>
      <c r="I41" s="5">
        <f t="shared" si="10"/>
        <v>1.1200000000000001</v>
      </c>
      <c r="J41">
        <f t="shared" si="11"/>
        <v>0.89285714285714279</v>
      </c>
      <c r="K41">
        <f t="shared" si="21"/>
        <v>1.348078363987037E-2</v>
      </c>
      <c r="L41" s="2">
        <v>38</v>
      </c>
      <c r="M41" s="6">
        <v>5.4879999999999998E-3</v>
      </c>
      <c r="Q41" s="4">
        <f t="shared" si="22"/>
        <v>12.5</v>
      </c>
      <c r="R41">
        <f t="shared" si="0"/>
        <v>50000</v>
      </c>
      <c r="S41">
        <f t="shared" si="1"/>
        <v>36.705470588325291</v>
      </c>
      <c r="U41">
        <f t="shared" si="12"/>
        <v>5.4879999999999998E-3</v>
      </c>
      <c r="V41">
        <f t="shared" si="13"/>
        <v>0.01</v>
      </c>
      <c r="W41">
        <f t="shared" si="14"/>
        <v>0.61032347134410414</v>
      </c>
      <c r="X41">
        <f t="shared" si="15"/>
        <v>3.3494552107364434E-3</v>
      </c>
      <c r="Y41">
        <f t="shared" si="16"/>
        <v>6.1032347134410414E-3</v>
      </c>
      <c r="Z41">
        <f t="shared" si="17"/>
        <v>0.60087078141992656</v>
      </c>
      <c r="AB41">
        <f t="shared" si="18"/>
        <v>22.799693815186462</v>
      </c>
      <c r="AC41">
        <f t="shared" si="19"/>
        <v>22.05524479479315</v>
      </c>
      <c r="AE41">
        <f t="shared" si="2"/>
        <v>0</v>
      </c>
      <c r="AF41">
        <f t="shared" si="25"/>
        <v>0</v>
      </c>
      <c r="AG41">
        <f t="shared" si="25"/>
        <v>-7.510884767749082</v>
      </c>
      <c r="AH41">
        <f t="shared" si="4"/>
        <v>-167.47276053682216</v>
      </c>
      <c r="AI41">
        <f t="shared" si="26"/>
        <v>-174.98364530457124</v>
      </c>
      <c r="AJ41">
        <f t="shared" si="6"/>
        <v>0.7444490203933114</v>
      </c>
      <c r="AK41">
        <f t="shared" si="20"/>
        <v>1.5959785670630524</v>
      </c>
      <c r="AL41">
        <f t="shared" si="23"/>
        <v>-172.64321771711488</v>
      </c>
      <c r="AN41">
        <f t="shared" si="27"/>
        <v>0</v>
      </c>
      <c r="AO41">
        <f t="shared" si="27"/>
        <v>0</v>
      </c>
      <c r="AP41">
        <f t="shared" si="27"/>
        <v>-0.10125261249802339</v>
      </c>
      <c r="AQ41">
        <f t="shared" si="27"/>
        <v>-2.2576640503687204</v>
      </c>
      <c r="AR41">
        <f t="shared" si="27"/>
        <v>-2.3589166628667435</v>
      </c>
      <c r="AS41">
        <f t="shared" si="27"/>
        <v>1.0035756174835675E-2</v>
      </c>
      <c r="AT41">
        <f t="shared" si="27"/>
        <v>2.1515041756447351E-2</v>
      </c>
      <c r="AU41">
        <f t="shared" si="24"/>
        <v>-2.3273658649354605</v>
      </c>
      <c r="AW41">
        <v>38</v>
      </c>
      <c r="AX41">
        <f>IF(Z41&gt;0, (R41*SUMPRODUCT(K41:$K$98, X41:$X$98)-K41*$AZ$3)/Z41, 0)</f>
        <v>36.705470588325291</v>
      </c>
    </row>
    <row r="42" spans="5:50" x14ac:dyDescent="0.25">
      <c r="E42">
        <v>2042</v>
      </c>
      <c r="F42" s="5">
        <f>EconomicRates!C82</f>
        <v>3.5571999999999999E-2</v>
      </c>
      <c r="G42" s="5">
        <f>EconomicRates!D82</f>
        <v>7.0000000000000007E-2</v>
      </c>
      <c r="H42" s="5">
        <f t="shared" si="9"/>
        <v>0.12000000000000001</v>
      </c>
      <c r="I42" s="5">
        <f t="shared" si="10"/>
        <v>1.1200000000000001</v>
      </c>
      <c r="J42">
        <f t="shared" si="11"/>
        <v>0.89285714285714279</v>
      </c>
      <c r="K42">
        <f t="shared" si="21"/>
        <v>1.2036413964169972E-2</v>
      </c>
      <c r="L42" s="2">
        <v>39</v>
      </c>
      <c r="M42" s="6">
        <v>5.7670000000000004E-3</v>
      </c>
      <c r="Q42" s="4">
        <f t="shared" si="22"/>
        <v>12.5</v>
      </c>
      <c r="R42">
        <f t="shared" si="0"/>
        <v>50000</v>
      </c>
      <c r="S42">
        <f t="shared" si="1"/>
        <v>36.042796469765776</v>
      </c>
      <c r="U42">
        <f t="shared" si="12"/>
        <v>5.7670000000000004E-3</v>
      </c>
      <c r="V42">
        <f t="shared" si="13"/>
        <v>0.01</v>
      </c>
      <c r="W42">
        <f t="shared" si="14"/>
        <v>0.60087078141992656</v>
      </c>
      <c r="X42">
        <f t="shared" si="15"/>
        <v>3.4652217964487165E-3</v>
      </c>
      <c r="Y42">
        <f t="shared" si="16"/>
        <v>6.0087078141992656E-3</v>
      </c>
      <c r="Z42">
        <f t="shared" si="17"/>
        <v>0.59139685180927859</v>
      </c>
      <c r="AB42">
        <f t="shared" si="18"/>
        <v>22.05524479479315</v>
      </c>
      <c r="AC42">
        <f t="shared" si="19"/>
        <v>21.31559636262206</v>
      </c>
      <c r="AE42">
        <f t="shared" si="2"/>
        <v>0</v>
      </c>
      <c r="AF42">
        <f t="shared" si="25"/>
        <v>0</v>
      </c>
      <c r="AG42">
        <f t="shared" si="25"/>
        <v>-7.392460647615982</v>
      </c>
      <c r="AH42">
        <f t="shared" si="4"/>
        <v>-173.26108982243582</v>
      </c>
      <c r="AI42">
        <f t="shared" si="26"/>
        <v>-180.65355047005181</v>
      </c>
      <c r="AJ42">
        <f t="shared" si="6"/>
        <v>0.73964843217109078</v>
      </c>
      <c r="AK42">
        <f t="shared" si="20"/>
        <v>1.5438671356355207</v>
      </c>
      <c r="AL42">
        <f t="shared" si="23"/>
        <v>-178.37003490224521</v>
      </c>
      <c r="AN42">
        <f t="shared" si="27"/>
        <v>0</v>
      </c>
      <c r="AO42">
        <f t="shared" si="27"/>
        <v>0</v>
      </c>
      <c r="AP42">
        <f t="shared" si="27"/>
        <v>-8.8978716568542005E-2</v>
      </c>
      <c r="AQ42">
        <f t="shared" si="27"/>
        <v>-2.0854422009860745</v>
      </c>
      <c r="AR42">
        <f t="shared" si="27"/>
        <v>-2.1744209175546163</v>
      </c>
      <c r="AS42">
        <f t="shared" si="27"/>
        <v>8.902714717560543E-3</v>
      </c>
      <c r="AT42">
        <f t="shared" si="27"/>
        <v>1.8582623950186478E-2</v>
      </c>
      <c r="AU42">
        <f t="shared" si="24"/>
        <v>-2.1469355788868696</v>
      </c>
      <c r="AW42">
        <v>39</v>
      </c>
      <c r="AX42">
        <f>IF(Z42&gt;0, (R42*SUMPRODUCT(K42:$K$98, X42:$X$98)-K42*$AZ$3)/Z42, 0)</f>
        <v>36.042796469765776</v>
      </c>
    </row>
    <row r="43" spans="5:50" x14ac:dyDescent="0.25">
      <c r="E43">
        <v>2043</v>
      </c>
      <c r="F43" s="5">
        <f>EconomicRates!C83</f>
        <v>3.5571999999999999E-2</v>
      </c>
      <c r="G43" s="5">
        <f>EconomicRates!D83</f>
        <v>7.0000000000000007E-2</v>
      </c>
      <c r="H43" s="5">
        <f t="shared" si="9"/>
        <v>0.12000000000000001</v>
      </c>
      <c r="I43" s="5">
        <f t="shared" si="10"/>
        <v>1.1200000000000001</v>
      </c>
      <c r="J43">
        <f t="shared" si="11"/>
        <v>0.89285714285714279</v>
      </c>
      <c r="K43">
        <f t="shared" si="21"/>
        <v>1.0746798182294617E-2</v>
      </c>
      <c r="L43" s="2">
        <v>40</v>
      </c>
      <c r="M43" s="6">
        <v>6.0780000000000001E-3</v>
      </c>
      <c r="Q43" s="4">
        <f t="shared" si="22"/>
        <v>12.5</v>
      </c>
      <c r="R43">
        <f t="shared" si="0"/>
        <v>50000</v>
      </c>
      <c r="S43">
        <f t="shared" si="1"/>
        <v>35.377103576051589</v>
      </c>
      <c r="U43">
        <f t="shared" si="12"/>
        <v>6.0780000000000001E-3</v>
      </c>
      <c r="V43">
        <f t="shared" si="13"/>
        <v>0.01</v>
      </c>
      <c r="W43">
        <f t="shared" si="14"/>
        <v>0.59139685180927859</v>
      </c>
      <c r="X43">
        <f t="shared" si="15"/>
        <v>3.5945100652967953E-3</v>
      </c>
      <c r="Y43">
        <f t="shared" si="16"/>
        <v>5.913968518092786E-3</v>
      </c>
      <c r="Z43">
        <f t="shared" si="17"/>
        <v>0.58188837322588904</v>
      </c>
      <c r="AB43">
        <f t="shared" si="18"/>
        <v>21.31559636262206</v>
      </c>
      <c r="AC43">
        <f t="shared" si="19"/>
        <v>20.58552524931244</v>
      </c>
      <c r="AE43">
        <f t="shared" si="2"/>
        <v>0</v>
      </c>
      <c r="AF43">
        <f t="shared" si="25"/>
        <v>0</v>
      </c>
      <c r="AG43">
        <f t="shared" si="25"/>
        <v>-7.2736046653236128</v>
      </c>
      <c r="AH43">
        <f t="shared" si="4"/>
        <v>-179.72550326483977</v>
      </c>
      <c r="AI43">
        <f t="shared" si="26"/>
        <v>-186.99910793016338</v>
      </c>
      <c r="AJ43">
        <f t="shared" si="6"/>
        <v>0.73007111330962005</v>
      </c>
      <c r="AK43">
        <f t="shared" si="20"/>
        <v>1.4920917453835443</v>
      </c>
      <c r="AL43">
        <f t="shared" si="23"/>
        <v>-184.77694507147024</v>
      </c>
      <c r="AN43">
        <f t="shared" si="27"/>
        <v>0</v>
      </c>
      <c r="AO43">
        <f t="shared" si="27"/>
        <v>0</v>
      </c>
      <c r="AP43">
        <f t="shared" si="27"/>
        <v>-7.8167961396029453E-2</v>
      </c>
      <c r="AQ43">
        <f t="shared" si="27"/>
        <v>-1.9314737117985654</v>
      </c>
      <c r="AR43">
        <f t="shared" si="27"/>
        <v>-2.0096416731945945</v>
      </c>
      <c r="AS43">
        <f t="shared" si="27"/>
        <v>7.8459269134616323E-3</v>
      </c>
      <c r="AT43">
        <f t="shared" si="27"/>
        <v>1.6035208857104678E-2</v>
      </c>
      <c r="AU43">
        <f t="shared" si="24"/>
        <v>-1.9857605374240286</v>
      </c>
      <c r="AW43">
        <v>40</v>
      </c>
      <c r="AX43">
        <f>IF(Z43&gt;0, (R43*SUMPRODUCT(K43:$K$98, X43:$X$98)-K43*$AZ$3)/Z43, 0)</f>
        <v>35.377103576051589</v>
      </c>
    </row>
    <row r="44" spans="5:50" x14ac:dyDescent="0.25">
      <c r="E44">
        <v>2044</v>
      </c>
      <c r="F44" s="5">
        <f>EconomicRates!C84</f>
        <v>3.5571999999999999E-2</v>
      </c>
      <c r="G44" s="5">
        <f>EconomicRates!D84</f>
        <v>7.0000000000000007E-2</v>
      </c>
      <c r="H44" s="5">
        <f t="shared" si="9"/>
        <v>0.12000000000000001</v>
      </c>
      <c r="I44" s="5">
        <f t="shared" si="10"/>
        <v>1.1200000000000001</v>
      </c>
      <c r="J44">
        <f t="shared" si="11"/>
        <v>0.89285714285714279</v>
      </c>
      <c r="K44">
        <f t="shared" si="21"/>
        <v>9.5953555199059081E-3</v>
      </c>
      <c r="L44" s="2">
        <v>41</v>
      </c>
      <c r="M44" s="6">
        <v>6.4359999999999999E-3</v>
      </c>
      <c r="Q44" s="4">
        <f t="shared" si="22"/>
        <v>12.5</v>
      </c>
      <c r="R44">
        <f t="shared" si="0"/>
        <v>50000</v>
      </c>
      <c r="S44">
        <f t="shared" si="1"/>
        <v>34.707942476987796</v>
      </c>
      <c r="U44">
        <f t="shared" si="12"/>
        <v>6.4359999999999999E-3</v>
      </c>
      <c r="V44">
        <f t="shared" si="13"/>
        <v>0.01</v>
      </c>
      <c r="W44">
        <f t="shared" si="14"/>
        <v>0.58188837322588904</v>
      </c>
      <c r="X44">
        <f t="shared" si="15"/>
        <v>3.7450335700818216E-3</v>
      </c>
      <c r="Y44">
        <f t="shared" si="16"/>
        <v>5.8188837322588902E-3</v>
      </c>
      <c r="Z44">
        <f t="shared" si="17"/>
        <v>0.5723244559235483</v>
      </c>
      <c r="AB44">
        <f t="shared" si="18"/>
        <v>20.58552524931244</v>
      </c>
      <c r="AC44">
        <f t="shared" si="19"/>
        <v>19.864204294367852</v>
      </c>
      <c r="AE44">
        <f t="shared" si="2"/>
        <v>0</v>
      </c>
      <c r="AF44">
        <f t="shared" si="25"/>
        <v>0</v>
      </c>
      <c r="AG44">
        <f t="shared" si="25"/>
        <v>-7.1540556990443536</v>
      </c>
      <c r="AH44">
        <f t="shared" si="4"/>
        <v>-187.25167850409107</v>
      </c>
      <c r="AI44">
        <f t="shared" si="26"/>
        <v>-194.40573420313544</v>
      </c>
      <c r="AJ44">
        <f t="shared" si="6"/>
        <v>0.72132095494458781</v>
      </c>
      <c r="AK44">
        <f t="shared" si="20"/>
        <v>1.4409867674518708</v>
      </c>
      <c r="AL44">
        <f t="shared" si="23"/>
        <v>-192.24342648073898</v>
      </c>
      <c r="AN44">
        <f t="shared" si="27"/>
        <v>0</v>
      </c>
      <c r="AO44">
        <f t="shared" si="27"/>
        <v>0</v>
      </c>
      <c r="AP44">
        <f t="shared" si="27"/>
        <v>-6.8645707841539561E-2</v>
      </c>
      <c r="AQ44">
        <f t="shared" si="27"/>
        <v>-1.7967464269458768</v>
      </c>
      <c r="AR44">
        <f t="shared" si="27"/>
        <v>-1.8653921347874165</v>
      </c>
      <c r="AS44">
        <f t="shared" si="27"/>
        <v>6.9213310066513515E-3</v>
      </c>
      <c r="AT44">
        <f t="shared" si="27"/>
        <v>1.382678033318068E-2</v>
      </c>
      <c r="AU44">
        <f t="shared" si="24"/>
        <v>-1.8446440234475843</v>
      </c>
      <c r="AW44">
        <v>41</v>
      </c>
      <c r="AX44">
        <f>IF(Z44&gt;0, (R44*SUMPRODUCT(K44:$K$98, X44:$X$98)-K44*$AZ$3)/Z44, 0)</f>
        <v>34.707942476987796</v>
      </c>
    </row>
    <row r="45" spans="5:50" x14ac:dyDescent="0.25">
      <c r="E45">
        <v>2045</v>
      </c>
      <c r="F45" s="5">
        <f>EconomicRates!C85</f>
        <v>3.5571999999999999E-2</v>
      </c>
      <c r="G45" s="5">
        <f>EconomicRates!D85</f>
        <v>7.0000000000000007E-2</v>
      </c>
      <c r="H45" s="5">
        <f t="shared" si="9"/>
        <v>0.12000000000000001</v>
      </c>
      <c r="I45" s="5">
        <f t="shared" si="10"/>
        <v>1.1200000000000001</v>
      </c>
      <c r="J45">
        <f t="shared" si="11"/>
        <v>0.89285714285714279</v>
      </c>
      <c r="K45">
        <f t="shared" si="21"/>
        <v>8.5672817142017025E-3</v>
      </c>
      <c r="L45" s="2">
        <v>42</v>
      </c>
      <c r="M45" s="6">
        <v>6.8199999999999997E-3</v>
      </c>
      <c r="Q45" s="4">
        <f t="shared" si="22"/>
        <v>12.5</v>
      </c>
      <c r="R45">
        <f t="shared" si="0"/>
        <v>50000</v>
      </c>
      <c r="S45">
        <f t="shared" si="1"/>
        <v>34.028826848459353</v>
      </c>
      <c r="U45">
        <f t="shared" si="12"/>
        <v>6.8199999999999997E-3</v>
      </c>
      <c r="V45">
        <f t="shared" si="13"/>
        <v>0.01</v>
      </c>
      <c r="W45">
        <f t="shared" si="14"/>
        <v>0.5723244559235483</v>
      </c>
      <c r="X45">
        <f t="shared" si="15"/>
        <v>3.9032527893985993E-3</v>
      </c>
      <c r="Y45">
        <f t="shared" si="16"/>
        <v>5.7232445592354832E-3</v>
      </c>
      <c r="Z45">
        <f t="shared" si="17"/>
        <v>0.56269795857491423</v>
      </c>
      <c r="AB45">
        <f t="shared" si="18"/>
        <v>19.864204294367852</v>
      </c>
      <c r="AC45">
        <f t="shared" si="19"/>
        <v>19.147951400327312</v>
      </c>
      <c r="AE45">
        <f t="shared" si="2"/>
        <v>0</v>
      </c>
      <c r="AF45">
        <f t="shared" si="25"/>
        <v>0</v>
      </c>
      <c r="AG45">
        <f t="shared" si="25"/>
        <v>-7.033724482186428</v>
      </c>
      <c r="AH45">
        <f t="shared" si="4"/>
        <v>-195.16263946992996</v>
      </c>
      <c r="AI45">
        <f t="shared" si="26"/>
        <v>-202.19636395211637</v>
      </c>
      <c r="AJ45">
        <f t="shared" si="6"/>
        <v>0.71625289404054016</v>
      </c>
      <c r="AK45">
        <f t="shared" si="20"/>
        <v>1.3904943006057497</v>
      </c>
      <c r="AL45">
        <f t="shared" si="23"/>
        <v>-200.08961675747008</v>
      </c>
      <c r="AN45">
        <f t="shared" si="27"/>
        <v>0</v>
      </c>
      <c r="AO45">
        <f t="shared" si="27"/>
        <v>0</v>
      </c>
      <c r="AP45">
        <f t="shared" si="27"/>
        <v>-6.025989913896862E-2</v>
      </c>
      <c r="AQ45">
        <f t="shared" si="27"/>
        <v>-1.6720133124260703</v>
      </c>
      <c r="AR45">
        <f t="shared" si="27"/>
        <v>-1.7322732115650388</v>
      </c>
      <c r="AS45">
        <f t="shared" si="27"/>
        <v>6.1363403218575689E-3</v>
      </c>
      <c r="AT45">
        <f t="shared" si="27"/>
        <v>1.1912756395281325E-2</v>
      </c>
      <c r="AU45">
        <f t="shared" si="24"/>
        <v>-1.7142241148479</v>
      </c>
      <c r="AW45">
        <v>42</v>
      </c>
      <c r="AX45">
        <f>IF(Z45&gt;0, (R45*SUMPRODUCT(K45:$K$98, X45:$X$98)-K45*$AZ$3)/Z45, 0)</f>
        <v>34.028826848459353</v>
      </c>
    </row>
    <row r="46" spans="5:50" x14ac:dyDescent="0.25">
      <c r="E46">
        <v>2046</v>
      </c>
      <c r="F46" s="5">
        <f>EconomicRates!C86</f>
        <v>3.5571999999999999E-2</v>
      </c>
      <c r="G46" s="5">
        <f>EconomicRates!D86</f>
        <v>7.0000000000000007E-2</v>
      </c>
      <c r="H46" s="5">
        <f t="shared" si="9"/>
        <v>0.12000000000000001</v>
      </c>
      <c r="I46" s="5">
        <f t="shared" si="10"/>
        <v>1.1200000000000001</v>
      </c>
      <c r="J46">
        <f t="shared" si="11"/>
        <v>0.89285714285714279</v>
      </c>
      <c r="K46">
        <f t="shared" si="21"/>
        <v>7.6493586733943769E-3</v>
      </c>
      <c r="L46" s="2">
        <v>43</v>
      </c>
      <c r="M46" s="6">
        <v>7.2269999999999999E-3</v>
      </c>
      <c r="Q46" s="4">
        <f t="shared" si="22"/>
        <v>12.5</v>
      </c>
      <c r="R46">
        <f t="shared" si="0"/>
        <v>50000</v>
      </c>
      <c r="S46">
        <f t="shared" si="1"/>
        <v>33.346327375196388</v>
      </c>
      <c r="U46">
        <f t="shared" si="12"/>
        <v>7.2269999999999999E-3</v>
      </c>
      <c r="V46">
        <f t="shared" si="13"/>
        <v>0.01</v>
      </c>
      <c r="W46">
        <f t="shared" si="14"/>
        <v>0.56269795857491423</v>
      </c>
      <c r="X46">
        <f t="shared" si="15"/>
        <v>4.0666181466209048E-3</v>
      </c>
      <c r="Y46">
        <f t="shared" si="16"/>
        <v>5.6269795857491426E-3</v>
      </c>
      <c r="Z46">
        <f t="shared" si="17"/>
        <v>0.55300436084254423</v>
      </c>
      <c r="AB46">
        <f t="shared" si="18"/>
        <v>19.147951400327312</v>
      </c>
      <c r="AC46">
        <f t="shared" si="19"/>
        <v>18.440664456566715</v>
      </c>
      <c r="AE46">
        <f t="shared" si="2"/>
        <v>0</v>
      </c>
      <c r="AF46">
        <f t="shared" si="25"/>
        <v>0</v>
      </c>
      <c r="AG46">
        <f t="shared" si="25"/>
        <v>-6.9125545105318027</v>
      </c>
      <c r="AH46">
        <f t="shared" si="4"/>
        <v>-203.33090733104524</v>
      </c>
      <c r="AI46">
        <f t="shared" si="26"/>
        <v>-210.24346184157704</v>
      </c>
      <c r="AJ46">
        <f t="shared" si="6"/>
        <v>0.70728694376059664</v>
      </c>
      <c r="AK46">
        <f t="shared" si="20"/>
        <v>1.340356598022912</v>
      </c>
      <c r="AL46">
        <f t="shared" si="23"/>
        <v>-208.19581829979353</v>
      </c>
      <c r="AN46">
        <f t="shared" si="27"/>
        <v>0</v>
      </c>
      <c r="AO46">
        <f t="shared" si="27"/>
        <v>0</v>
      </c>
      <c r="AP46">
        <f t="shared" si="27"/>
        <v>-5.2876608800447866E-2</v>
      </c>
      <c r="AQ46">
        <f t="shared" si="27"/>
        <v>-1.5553510395618793</v>
      </c>
      <c r="AR46">
        <f t="shared" si="27"/>
        <v>-1.608227648362327</v>
      </c>
      <c r="AS46">
        <f t="shared" si="27"/>
        <v>5.4102915178337206E-3</v>
      </c>
      <c r="AT46">
        <f t="shared" si="27"/>
        <v>1.0252868368527943E-2</v>
      </c>
      <c r="AU46">
        <f t="shared" si="24"/>
        <v>-1.5925644884759653</v>
      </c>
      <c r="AW46">
        <v>43</v>
      </c>
      <c r="AX46">
        <f>IF(Z46&gt;0, (R46*SUMPRODUCT(K46:$K$98, X46:$X$98)-K46*$AZ$3)/Z46, 0)</f>
        <v>33.346327375196388</v>
      </c>
    </row>
    <row r="47" spans="5:50" x14ac:dyDescent="0.25">
      <c r="E47">
        <v>2047</v>
      </c>
      <c r="F47" s="5">
        <f>EconomicRates!C87</f>
        <v>3.5571999999999999E-2</v>
      </c>
      <c r="G47" s="5">
        <f>EconomicRates!D87</f>
        <v>7.0000000000000007E-2</v>
      </c>
      <c r="H47" s="5">
        <f t="shared" si="9"/>
        <v>0.12000000000000001</v>
      </c>
      <c r="I47" s="5">
        <f t="shared" si="10"/>
        <v>1.1200000000000001</v>
      </c>
      <c r="J47">
        <f t="shared" si="11"/>
        <v>0.89285714285714279</v>
      </c>
      <c r="K47">
        <f t="shared" si="21"/>
        <v>6.8297845298164071E-3</v>
      </c>
      <c r="L47" s="2">
        <v>44</v>
      </c>
      <c r="M47" s="6">
        <v>7.6860000000000001E-3</v>
      </c>
      <c r="Q47" s="4">
        <f t="shared" si="22"/>
        <v>12.5</v>
      </c>
      <c r="R47">
        <f t="shared" si="0"/>
        <v>50000</v>
      </c>
      <c r="S47">
        <f t="shared" si="1"/>
        <v>32.669172703976535</v>
      </c>
      <c r="U47">
        <f t="shared" si="12"/>
        <v>7.6860000000000001E-3</v>
      </c>
      <c r="V47">
        <f t="shared" si="13"/>
        <v>0.01</v>
      </c>
      <c r="W47">
        <f t="shared" si="14"/>
        <v>0.55300436084254423</v>
      </c>
      <c r="X47">
        <f t="shared" si="15"/>
        <v>4.2503915174357948E-3</v>
      </c>
      <c r="Y47">
        <f t="shared" si="16"/>
        <v>5.5300436084254421E-3</v>
      </c>
      <c r="Z47">
        <f t="shared" si="17"/>
        <v>0.54322392571668299</v>
      </c>
      <c r="AB47">
        <f t="shared" si="18"/>
        <v>18.440664456566715</v>
      </c>
      <c r="AC47">
        <f t="shared" si="19"/>
        <v>17.746676246170438</v>
      </c>
      <c r="AE47">
        <f t="shared" si="2"/>
        <v>0</v>
      </c>
      <c r="AF47">
        <f t="shared" si="25"/>
        <v>0</v>
      </c>
      <c r="AG47">
        <f t="shared" si="25"/>
        <v>-6.790299071458537</v>
      </c>
      <c r="AH47">
        <f t="shared" si="4"/>
        <v>-212.51957587178973</v>
      </c>
      <c r="AI47">
        <f t="shared" si="26"/>
        <v>-219.30987494324827</v>
      </c>
      <c r="AJ47">
        <f t="shared" si="6"/>
        <v>0.69398821039627734</v>
      </c>
      <c r="AK47">
        <f t="shared" si="20"/>
        <v>1.2908465119596702</v>
      </c>
      <c r="AL47">
        <f t="shared" si="23"/>
        <v>-217.32504022089233</v>
      </c>
      <c r="AN47">
        <f t="shared" si="27"/>
        <v>0</v>
      </c>
      <c r="AO47">
        <f t="shared" si="27"/>
        <v>0</v>
      </c>
      <c r="AP47">
        <f t="shared" si="27"/>
        <v>-4.6376279551074227E-2</v>
      </c>
      <c r="AQ47">
        <f t="shared" si="27"/>
        <v>-1.4514629115722937</v>
      </c>
      <c r="AR47">
        <f t="shared" si="27"/>
        <v>-1.4978391911233679</v>
      </c>
      <c r="AS47">
        <f t="shared" si="27"/>
        <v>4.7397899432394686E-3</v>
      </c>
      <c r="AT47">
        <f t="shared" si="27"/>
        <v>8.8162035377496242E-3</v>
      </c>
      <c r="AU47">
        <f t="shared" si="24"/>
        <v>-1.4842831976423789</v>
      </c>
      <c r="AW47">
        <v>44</v>
      </c>
      <c r="AX47">
        <f>IF(Z47&gt;0, (R47*SUMPRODUCT(K47:$K$98, X47:$X$98)-K47*$AZ$3)/Z47, 0)</f>
        <v>32.669172703976535</v>
      </c>
    </row>
    <row r="48" spans="5:50" x14ac:dyDescent="0.25">
      <c r="E48">
        <v>2048</v>
      </c>
      <c r="F48" s="5">
        <f>EconomicRates!C88</f>
        <v>3.5571999999999999E-2</v>
      </c>
      <c r="G48" s="5">
        <f>EconomicRates!D88</f>
        <v>7.0000000000000007E-2</v>
      </c>
      <c r="H48" s="5">
        <f t="shared" si="9"/>
        <v>0.12000000000000001</v>
      </c>
      <c r="I48" s="5">
        <f t="shared" si="10"/>
        <v>1.1200000000000001</v>
      </c>
      <c r="J48">
        <f t="shared" si="11"/>
        <v>0.89285714285714279</v>
      </c>
      <c r="K48">
        <f t="shared" si="21"/>
        <v>6.0980219016217915E-3</v>
      </c>
      <c r="L48" s="2">
        <v>45</v>
      </c>
      <c r="M48" s="6">
        <v>8.2030000000000002E-3</v>
      </c>
      <c r="Q48" s="4">
        <f t="shared" si="22"/>
        <v>12.5</v>
      </c>
      <c r="R48">
        <f t="shared" si="0"/>
        <v>50000</v>
      </c>
      <c r="S48">
        <f t="shared" si="1"/>
        <v>31.995401451178974</v>
      </c>
      <c r="U48">
        <f t="shared" si="12"/>
        <v>8.2030000000000002E-3</v>
      </c>
      <c r="V48">
        <f t="shared" si="13"/>
        <v>0.01</v>
      </c>
      <c r="W48">
        <f t="shared" si="14"/>
        <v>0.54322392571668299</v>
      </c>
      <c r="X48">
        <f t="shared" si="15"/>
        <v>4.4560658626539504E-3</v>
      </c>
      <c r="Y48">
        <f t="shared" si="16"/>
        <v>5.4322392571668297E-3</v>
      </c>
      <c r="Z48">
        <f t="shared" si="17"/>
        <v>0.53333562059686224</v>
      </c>
      <c r="AB48">
        <f t="shared" si="18"/>
        <v>17.746676246170438</v>
      </c>
      <c r="AC48">
        <f t="shared" si="19"/>
        <v>17.064287289210284</v>
      </c>
      <c r="AE48">
        <f t="shared" si="2"/>
        <v>0</v>
      </c>
      <c r="AF48">
        <f t="shared" si="25"/>
        <v>0</v>
      </c>
      <c r="AG48">
        <f t="shared" si="25"/>
        <v>-6.6666952574607778</v>
      </c>
      <c r="AH48">
        <f t="shared" si="4"/>
        <v>-222.80329313269752</v>
      </c>
      <c r="AI48">
        <f t="shared" si="26"/>
        <v>-229.46998839015831</v>
      </c>
      <c r="AJ48">
        <f t="shared" si="6"/>
        <v>0.68238895696015334</v>
      </c>
      <c r="AK48">
        <f t="shared" si="20"/>
        <v>1.2422673372319308</v>
      </c>
      <c r="AL48">
        <f t="shared" si="23"/>
        <v>-227.54533209596622</v>
      </c>
      <c r="AN48">
        <f t="shared" si="27"/>
        <v>0</v>
      </c>
      <c r="AO48">
        <f t="shared" si="27"/>
        <v>0</v>
      </c>
      <c r="AP48">
        <f t="shared" si="27"/>
        <v>-4.065365369143395E-2</v>
      </c>
      <c r="AQ48">
        <f t="shared" si="27"/>
        <v>-1.3586593612766495</v>
      </c>
      <c r="AR48">
        <f t="shared" si="27"/>
        <v>-1.3993130149680835</v>
      </c>
      <c r="AS48">
        <f t="shared" si="27"/>
        <v>4.1612228049678649E-3</v>
      </c>
      <c r="AT48">
        <f t="shared" si="27"/>
        <v>7.5753734301096986E-3</v>
      </c>
      <c r="AU48">
        <f t="shared" si="24"/>
        <v>-1.387576418733006</v>
      </c>
      <c r="AW48">
        <v>45</v>
      </c>
      <c r="AX48">
        <f>IF(Z48&gt;0, (R48*SUMPRODUCT(K48:$K$98, X48:$X$98)-K48*$AZ$3)/Z48, 0)</f>
        <v>31.995401451178974</v>
      </c>
    </row>
    <row r="49" spans="5:50" x14ac:dyDescent="0.25">
      <c r="E49">
        <v>2049</v>
      </c>
      <c r="F49" s="5">
        <f>EconomicRates!C89</f>
        <v>3.5571999999999999E-2</v>
      </c>
      <c r="G49" s="5">
        <f>EconomicRates!D89</f>
        <v>7.0000000000000007E-2</v>
      </c>
      <c r="H49" s="5">
        <f t="shared" si="9"/>
        <v>0.12000000000000001</v>
      </c>
      <c r="I49" s="5">
        <f t="shared" si="10"/>
        <v>1.1200000000000001</v>
      </c>
      <c r="J49">
        <f t="shared" si="11"/>
        <v>0.89285714285714279</v>
      </c>
      <c r="K49">
        <f t="shared" si="21"/>
        <v>5.4446624121623132E-3</v>
      </c>
      <c r="L49" s="2">
        <v>46</v>
      </c>
      <c r="M49" s="6">
        <v>8.7950000000000007E-3</v>
      </c>
      <c r="Q49" s="4">
        <f t="shared" si="22"/>
        <v>12.5</v>
      </c>
      <c r="R49">
        <f t="shared" si="0"/>
        <v>50000</v>
      </c>
      <c r="S49">
        <f t="shared" si="1"/>
        <v>31.324170538381566</v>
      </c>
      <c r="U49">
        <f t="shared" si="12"/>
        <v>8.7950000000000007E-3</v>
      </c>
      <c r="V49">
        <f t="shared" si="13"/>
        <v>0.01</v>
      </c>
      <c r="W49">
        <f t="shared" si="14"/>
        <v>0.53333562059686224</v>
      </c>
      <c r="X49">
        <f t="shared" si="15"/>
        <v>4.6906867831494042E-3</v>
      </c>
      <c r="Y49">
        <f t="shared" si="16"/>
        <v>5.3333562059686224E-3</v>
      </c>
      <c r="Z49">
        <f t="shared" si="17"/>
        <v>0.52331157760774416</v>
      </c>
      <c r="AB49">
        <f t="shared" si="18"/>
        <v>17.064287289210284</v>
      </c>
      <c r="AC49">
        <f t="shared" si="19"/>
        <v>16.392301101694478</v>
      </c>
      <c r="AE49">
        <f t="shared" si="2"/>
        <v>0</v>
      </c>
      <c r="AF49">
        <f t="shared" si="25"/>
        <v>0</v>
      </c>
      <c r="AG49">
        <f t="shared" si="25"/>
        <v>-6.5413947200968021</v>
      </c>
      <c r="AH49">
        <f t="shared" si="4"/>
        <v>-234.53433915747021</v>
      </c>
      <c r="AI49">
        <f t="shared" si="26"/>
        <v>-241.07573387756702</v>
      </c>
      <c r="AJ49">
        <f t="shared" si="6"/>
        <v>0.67198618751580597</v>
      </c>
      <c r="AK49">
        <f t="shared" si="20"/>
        <v>1.1945001102447199</v>
      </c>
      <c r="AL49">
        <f t="shared" si="23"/>
        <v>-239.20924757980649</v>
      </c>
      <c r="AN49">
        <f t="shared" si="27"/>
        <v>0</v>
      </c>
      <c r="AO49">
        <f t="shared" si="27"/>
        <v>0</v>
      </c>
      <c r="AP49">
        <f t="shared" si="27"/>
        <v>-3.5615685955628078E-2</v>
      </c>
      <c r="AQ49">
        <f t="shared" si="27"/>
        <v>-1.2769603007720058</v>
      </c>
      <c r="AR49">
        <f t="shared" si="27"/>
        <v>-1.3125759867276339</v>
      </c>
      <c r="AS49">
        <f t="shared" si="27"/>
        <v>3.6587379366595646E-3</v>
      </c>
      <c r="AT49">
        <f t="shared" si="27"/>
        <v>6.5036498515731655E-3</v>
      </c>
      <c r="AU49">
        <f t="shared" si="24"/>
        <v>-1.3024135989394012</v>
      </c>
      <c r="AW49">
        <v>46</v>
      </c>
      <c r="AX49">
        <f>IF(Z49&gt;0, (R49*SUMPRODUCT(K49:$K$98, X49:$X$98)-K49*$AZ$3)/Z49, 0)</f>
        <v>31.324170538381566</v>
      </c>
    </row>
    <row r="50" spans="5:50" x14ac:dyDescent="0.25">
      <c r="E50">
        <v>2050</v>
      </c>
      <c r="F50" s="5">
        <f>EconomicRates!C90</f>
        <v>3.5571999999999999E-2</v>
      </c>
      <c r="G50" s="5">
        <f>EconomicRates!D90</f>
        <v>7.0000000000000007E-2</v>
      </c>
      <c r="H50" s="5">
        <f t="shared" si="9"/>
        <v>0.12000000000000001</v>
      </c>
      <c r="I50" s="5">
        <f t="shared" si="10"/>
        <v>1.1200000000000001</v>
      </c>
      <c r="J50">
        <f t="shared" si="11"/>
        <v>0.89285714285714279</v>
      </c>
      <c r="K50">
        <f t="shared" si="21"/>
        <v>4.8613057251449222E-3</v>
      </c>
      <c r="L50" s="2">
        <v>47</v>
      </c>
      <c r="M50" s="6">
        <v>9.4780000000000003E-3</v>
      </c>
      <c r="Q50" s="4">
        <f t="shared" si="22"/>
        <v>12.5</v>
      </c>
      <c r="R50">
        <f t="shared" si="0"/>
        <v>50000</v>
      </c>
      <c r="S50">
        <f t="shared" si="1"/>
        <v>30.65264923863953</v>
      </c>
      <c r="U50">
        <f t="shared" si="12"/>
        <v>9.4780000000000003E-3</v>
      </c>
      <c r="V50">
        <f t="shared" si="13"/>
        <v>0.01</v>
      </c>
      <c r="W50">
        <f t="shared" si="14"/>
        <v>0.52331157760774416</v>
      </c>
      <c r="X50">
        <f t="shared" si="15"/>
        <v>4.9599471325661995E-3</v>
      </c>
      <c r="Y50">
        <f t="shared" si="16"/>
        <v>5.2331157760774419E-3</v>
      </c>
      <c r="Z50">
        <f t="shared" si="17"/>
        <v>0.51311851469910053</v>
      </c>
      <c r="AB50">
        <f t="shared" si="18"/>
        <v>16.392301101694478</v>
      </c>
      <c r="AC50">
        <f t="shared" si="19"/>
        <v>15.72844184892323</v>
      </c>
      <c r="AE50">
        <f t="shared" si="2"/>
        <v>0</v>
      </c>
      <c r="AF50">
        <f t="shared" si="25"/>
        <v>0</v>
      </c>
      <c r="AG50">
        <f t="shared" si="25"/>
        <v>-6.4139814337387566</v>
      </c>
      <c r="AH50">
        <f t="shared" si="4"/>
        <v>-247.99735662830997</v>
      </c>
      <c r="AI50">
        <f t="shared" si="26"/>
        <v>-254.41133806204874</v>
      </c>
      <c r="AJ50">
        <f t="shared" si="6"/>
        <v>0.66385925277124791</v>
      </c>
      <c r="AK50">
        <f t="shared" si="20"/>
        <v>1.1474610771186136</v>
      </c>
      <c r="AL50">
        <f t="shared" si="23"/>
        <v>-252.60001773215888</v>
      </c>
      <c r="AN50">
        <f t="shared" si="27"/>
        <v>0</v>
      </c>
      <c r="AO50">
        <f t="shared" si="27"/>
        <v>0</v>
      </c>
      <c r="AP50">
        <f t="shared" si="27"/>
        <v>-3.1180324664807454E-2</v>
      </c>
      <c r="AQ50">
        <f t="shared" si="27"/>
        <v>-1.2055909695980103</v>
      </c>
      <c r="AR50">
        <f t="shared" si="27"/>
        <v>-1.2367712942628177</v>
      </c>
      <c r="AS50">
        <f t="shared" si="27"/>
        <v>3.2272227861872976E-3</v>
      </c>
      <c r="AT50">
        <f t="shared" si="27"/>
        <v>5.5781591035776752E-3</v>
      </c>
      <c r="AU50">
        <f t="shared" si="24"/>
        <v>-1.2279659123730529</v>
      </c>
      <c r="AW50">
        <v>47</v>
      </c>
      <c r="AX50">
        <f>IF(Z50&gt;0, (R50*SUMPRODUCT(K50:$K$98, X50:$X$98)-K50*$AZ$3)/Z50, 0)</f>
        <v>30.65264923863953</v>
      </c>
    </row>
    <row r="51" spans="5:50" x14ac:dyDescent="0.25">
      <c r="E51">
        <v>2051</v>
      </c>
      <c r="F51" s="5">
        <f>EconomicRates!C91</f>
        <v>3.5571999999999999E-2</v>
      </c>
      <c r="G51" s="5">
        <f>EconomicRates!D91</f>
        <v>7.0000000000000007E-2</v>
      </c>
      <c r="H51" s="5">
        <f t="shared" si="9"/>
        <v>0.12000000000000001</v>
      </c>
      <c r="I51" s="5">
        <f t="shared" si="10"/>
        <v>1.1200000000000001</v>
      </c>
      <c r="J51">
        <f t="shared" si="11"/>
        <v>0.89285714285714279</v>
      </c>
      <c r="K51">
        <f t="shared" si="21"/>
        <v>4.3404515403079663E-3</v>
      </c>
      <c r="L51" s="2">
        <v>48</v>
      </c>
      <c r="M51" s="6">
        <v>1.0265E-2</v>
      </c>
      <c r="Q51" s="4">
        <f t="shared" si="22"/>
        <v>12.5</v>
      </c>
      <c r="R51">
        <f t="shared" si="0"/>
        <v>50000</v>
      </c>
      <c r="S51">
        <f t="shared" si="1"/>
        <v>29.977437725084794</v>
      </c>
      <c r="U51">
        <f t="shared" si="12"/>
        <v>1.0265E-2</v>
      </c>
      <c r="V51">
        <f t="shared" si="13"/>
        <v>0.01</v>
      </c>
      <c r="W51">
        <f t="shared" si="14"/>
        <v>0.51311851469910053</v>
      </c>
      <c r="X51">
        <f t="shared" si="15"/>
        <v>5.2671615533862667E-3</v>
      </c>
      <c r="Y51">
        <f t="shared" si="16"/>
        <v>5.1311851469910052E-3</v>
      </c>
      <c r="Z51">
        <f t="shared" si="17"/>
        <v>0.50272016799872332</v>
      </c>
      <c r="AB51">
        <f t="shared" si="18"/>
        <v>15.72844184892323</v>
      </c>
      <c r="AC51">
        <f t="shared" si="19"/>
        <v>15.070262529325895</v>
      </c>
      <c r="AE51">
        <f t="shared" si="2"/>
        <v>0</v>
      </c>
      <c r="AF51">
        <f t="shared" si="25"/>
        <v>0</v>
      </c>
      <c r="AG51">
        <f t="shared" si="25"/>
        <v>-6.2840020999840416</v>
      </c>
      <c r="AH51">
        <f t="shared" si="4"/>
        <v>-263.35807766931333</v>
      </c>
      <c r="AI51">
        <f t="shared" si="26"/>
        <v>-269.64207976929737</v>
      </c>
      <c r="AJ51">
        <f t="shared" si="6"/>
        <v>0.65817931959733578</v>
      </c>
      <c r="AK51">
        <f t="shared" si="20"/>
        <v>1.1009909294246263</v>
      </c>
      <c r="AL51">
        <f t="shared" si="23"/>
        <v>-267.8829095202754</v>
      </c>
      <c r="AN51">
        <f t="shared" si="27"/>
        <v>0</v>
      </c>
      <c r="AO51">
        <f t="shared" si="27"/>
        <v>0</v>
      </c>
      <c r="AP51">
        <f t="shared" si="27"/>
        <v>-2.7275406594174229E-2</v>
      </c>
      <c r="AQ51">
        <f t="shared" si="27"/>
        <v>-1.1430929738723161</v>
      </c>
      <c r="AR51">
        <f t="shared" si="27"/>
        <v>-1.1703683804664902</v>
      </c>
      <c r="AS51">
        <f t="shared" si="27"/>
        <v>2.8567954415451052E-3</v>
      </c>
      <c r="AT51">
        <f t="shared" si="27"/>
        <v>4.7787977754862182E-3</v>
      </c>
      <c r="AU51">
        <f t="shared" si="24"/>
        <v>-1.1627327872494591</v>
      </c>
      <c r="AW51">
        <v>48</v>
      </c>
      <c r="AX51">
        <f>IF(Z51&gt;0, (R51*SUMPRODUCT(K51:$K$98, X51:$X$98)-K51*$AZ$3)/Z51, 0)</f>
        <v>29.977437725084794</v>
      </c>
    </row>
    <row r="52" spans="5:50" x14ac:dyDescent="0.25">
      <c r="E52">
        <v>2052</v>
      </c>
      <c r="F52" s="5">
        <f>EconomicRates!C92</f>
        <v>3.5571999999999999E-2</v>
      </c>
      <c r="G52" s="5">
        <f>EconomicRates!D92</f>
        <v>7.0000000000000007E-2</v>
      </c>
      <c r="H52" s="5">
        <f t="shared" si="9"/>
        <v>0.12000000000000001</v>
      </c>
      <c r="I52" s="5">
        <f t="shared" si="10"/>
        <v>1.1200000000000001</v>
      </c>
      <c r="J52">
        <f t="shared" si="11"/>
        <v>0.89285714285714279</v>
      </c>
      <c r="K52">
        <f t="shared" si="21"/>
        <v>3.8754031609892553E-3</v>
      </c>
      <c r="L52" s="2">
        <v>49</v>
      </c>
      <c r="M52" s="6">
        <v>1.1204E-2</v>
      </c>
      <c r="Q52" s="4">
        <f t="shared" si="22"/>
        <v>12.5</v>
      </c>
      <c r="R52">
        <f t="shared" si="0"/>
        <v>50000</v>
      </c>
      <c r="S52">
        <f t="shared" si="1"/>
        <v>29.297068679978299</v>
      </c>
      <c r="U52">
        <f t="shared" si="12"/>
        <v>1.1204E-2</v>
      </c>
      <c r="V52">
        <f t="shared" si="13"/>
        <v>0.01</v>
      </c>
      <c r="W52">
        <f t="shared" si="14"/>
        <v>0.50272016799872332</v>
      </c>
      <c r="X52">
        <f t="shared" si="15"/>
        <v>5.6324767622576962E-3</v>
      </c>
      <c r="Y52">
        <f t="shared" si="16"/>
        <v>5.0272016799872334E-3</v>
      </c>
      <c r="Z52">
        <f t="shared" si="17"/>
        <v>0.49206048955647841</v>
      </c>
      <c r="AB52">
        <f t="shared" si="18"/>
        <v>15.070262529325895</v>
      </c>
      <c r="AC52">
        <f t="shared" si="19"/>
        <v>14.415929957239893</v>
      </c>
      <c r="AE52">
        <f t="shared" si="2"/>
        <v>0</v>
      </c>
      <c r="AF52">
        <f t="shared" si="25"/>
        <v>0</v>
      </c>
      <c r="AG52">
        <f t="shared" si="25"/>
        <v>-6.1507561194559806</v>
      </c>
      <c r="AH52">
        <f t="shared" si="4"/>
        <v>-281.62383811288481</v>
      </c>
      <c r="AI52">
        <f t="shared" si="26"/>
        <v>-287.7745942323408</v>
      </c>
      <c r="AJ52">
        <f t="shared" si="6"/>
        <v>0.65433257208600182</v>
      </c>
      <c r="AK52">
        <f t="shared" si="20"/>
        <v>1.0549183770528128</v>
      </c>
      <c r="AL52">
        <f t="shared" si="23"/>
        <v>-286.06534328320203</v>
      </c>
      <c r="AN52">
        <f t="shared" si="27"/>
        <v>0</v>
      </c>
      <c r="AO52">
        <f t="shared" si="27"/>
        <v>0</v>
      </c>
      <c r="AP52">
        <f t="shared" si="27"/>
        <v>-2.3836659707813714E-2</v>
      </c>
      <c r="AQ52">
        <f t="shared" si="27"/>
        <v>-1.0914059124326001</v>
      </c>
      <c r="AR52">
        <f t="shared" si="27"/>
        <v>-1.1152425721404138</v>
      </c>
      <c r="AS52">
        <f t="shared" si="27"/>
        <v>2.5358025182003214E-3</v>
      </c>
      <c r="AT52">
        <f t="shared" si="27"/>
        <v>4.088234013016126E-3</v>
      </c>
      <c r="AU52">
        <f t="shared" si="24"/>
        <v>-1.1086185356091975</v>
      </c>
      <c r="AW52">
        <v>49</v>
      </c>
      <c r="AX52">
        <f>IF(Z52&gt;0, (R52*SUMPRODUCT(K52:$K$98, X52:$X$98)-K52*$AZ$3)/Z52, 0)</f>
        <v>29.297068679978299</v>
      </c>
    </row>
    <row r="53" spans="5:50" x14ac:dyDescent="0.25">
      <c r="E53">
        <v>2053</v>
      </c>
      <c r="F53" s="5">
        <f>EconomicRates!C93</f>
        <v>3.5571999999999999E-2</v>
      </c>
      <c r="G53" s="5">
        <f>EconomicRates!D93</f>
        <v>7.0000000000000007E-2</v>
      </c>
      <c r="H53" s="5">
        <f t="shared" si="9"/>
        <v>0.12000000000000001</v>
      </c>
      <c r="I53" s="5">
        <f t="shared" si="10"/>
        <v>1.1200000000000001</v>
      </c>
      <c r="J53">
        <f t="shared" si="11"/>
        <v>0.89285714285714279</v>
      </c>
      <c r="K53">
        <f t="shared" si="21"/>
        <v>3.4601813937404063E-3</v>
      </c>
      <c r="L53" s="2">
        <v>50</v>
      </c>
      <c r="M53" s="6">
        <v>1.2285000000000001E-2</v>
      </c>
      <c r="Q53" s="4">
        <f t="shared" si="22"/>
        <v>12.5</v>
      </c>
      <c r="R53">
        <f t="shared" si="0"/>
        <v>50000</v>
      </c>
      <c r="S53">
        <f t="shared" si="1"/>
        <v>28.603330952750046</v>
      </c>
      <c r="U53">
        <f t="shared" si="12"/>
        <v>1.2285000000000001E-2</v>
      </c>
      <c r="V53">
        <f t="shared" si="13"/>
        <v>0.01</v>
      </c>
      <c r="W53">
        <f t="shared" si="14"/>
        <v>0.49206048955647841</v>
      </c>
      <c r="X53">
        <f t="shared" si="15"/>
        <v>6.044963114201338E-3</v>
      </c>
      <c r="Y53">
        <f t="shared" si="16"/>
        <v>4.9206048955647841E-3</v>
      </c>
      <c r="Z53">
        <f t="shared" si="17"/>
        <v>0.4810949215467123</v>
      </c>
      <c r="AB53">
        <f t="shared" si="18"/>
        <v>14.415929957239893</v>
      </c>
      <c r="AC53">
        <f t="shared" si="19"/>
        <v>13.760917260687931</v>
      </c>
      <c r="AE53">
        <f t="shared" si="2"/>
        <v>0</v>
      </c>
      <c r="AF53">
        <f t="shared" si="25"/>
        <v>0</v>
      </c>
      <c r="AG53">
        <f t="shared" si="25"/>
        <v>-6.0136865193339037</v>
      </c>
      <c r="AH53">
        <f t="shared" si="4"/>
        <v>-302.2481557100669</v>
      </c>
      <c r="AI53">
        <f t="shared" si="26"/>
        <v>-308.26184222940083</v>
      </c>
      <c r="AJ53">
        <f t="shared" si="6"/>
        <v>0.65501269655196204</v>
      </c>
      <c r="AK53">
        <f t="shared" si="20"/>
        <v>1.0091150970067926</v>
      </c>
      <c r="AL53">
        <f t="shared" si="23"/>
        <v>-306.59771443584208</v>
      </c>
      <c r="AN53">
        <f t="shared" si="27"/>
        <v>0</v>
      </c>
      <c r="AO53">
        <f t="shared" si="27"/>
        <v>0</v>
      </c>
      <c r="AP53">
        <f t="shared" si="27"/>
        <v>-2.0808446201986679E-2</v>
      </c>
      <c r="AQ53">
        <f t="shared" si="27"/>
        <v>-1.0458334446803266</v>
      </c>
      <c r="AR53">
        <f t="shared" si="27"/>
        <v>-1.0666418908823134</v>
      </c>
      <c r="AS53">
        <f t="shared" si="27"/>
        <v>2.2664627452728299E-3</v>
      </c>
      <c r="AT53">
        <f t="shared" si="27"/>
        <v>3.4917212828054489E-3</v>
      </c>
      <c r="AU53">
        <f t="shared" si="24"/>
        <v>-1.0608837068542352</v>
      </c>
      <c r="AW53">
        <v>50</v>
      </c>
      <c r="AX53">
        <f>IF(Z53&gt;0, (R53*SUMPRODUCT(K53:$K$98, X53:$X$98)-K53*$AZ$3)/Z53, 0)</f>
        <v>28.603330952750046</v>
      </c>
    </row>
    <row r="54" spans="5:50" x14ac:dyDescent="0.25">
      <c r="E54">
        <v>2054</v>
      </c>
      <c r="F54" s="5">
        <f>EconomicRates!C94</f>
        <v>3.5571999999999999E-2</v>
      </c>
      <c r="G54" s="5">
        <f>EconomicRates!D94</f>
        <v>7.0000000000000007E-2</v>
      </c>
      <c r="H54" s="5">
        <f t="shared" si="9"/>
        <v>0.12000000000000001</v>
      </c>
      <c r="I54" s="5">
        <f t="shared" si="10"/>
        <v>1.1200000000000001</v>
      </c>
      <c r="J54">
        <f t="shared" si="11"/>
        <v>0.89285714285714279</v>
      </c>
      <c r="K54">
        <f t="shared" si="21"/>
        <v>3.0894476729825052E-3</v>
      </c>
      <c r="L54" s="2">
        <v>51</v>
      </c>
      <c r="M54" s="6">
        <v>1.3528E-2</v>
      </c>
      <c r="Q54" s="4">
        <f t="shared" si="22"/>
        <v>12.5</v>
      </c>
      <c r="R54">
        <f t="shared" si="0"/>
        <v>50000</v>
      </c>
      <c r="S54">
        <f t="shared" si="1"/>
        <v>27.895695864004157</v>
      </c>
      <c r="U54">
        <f t="shared" si="12"/>
        <v>1.3528E-2</v>
      </c>
      <c r="V54">
        <f t="shared" si="13"/>
        <v>0.01</v>
      </c>
      <c r="W54">
        <f t="shared" si="14"/>
        <v>0.4810949215467123</v>
      </c>
      <c r="X54">
        <f t="shared" si="15"/>
        <v>6.5082520986839238E-3</v>
      </c>
      <c r="Y54">
        <f t="shared" si="16"/>
        <v>4.8109492154671234E-3</v>
      </c>
      <c r="Z54">
        <f t="shared" si="17"/>
        <v>0.46977572023256126</v>
      </c>
      <c r="AB54">
        <f t="shared" si="18"/>
        <v>13.760917260687931</v>
      </c>
      <c r="AC54">
        <f t="shared" si="19"/>
        <v>13.104720615901034</v>
      </c>
      <c r="AE54">
        <f t="shared" si="2"/>
        <v>0</v>
      </c>
      <c r="AF54">
        <f t="shared" si="25"/>
        <v>0</v>
      </c>
      <c r="AG54">
        <f t="shared" si="25"/>
        <v>-5.8721965029070153</v>
      </c>
      <c r="AH54">
        <f t="shared" si="4"/>
        <v>-325.41260493419617</v>
      </c>
      <c r="AI54">
        <f t="shared" si="26"/>
        <v>-331.28480143710317</v>
      </c>
      <c r="AJ54">
        <f t="shared" si="6"/>
        <v>0.65619664478689721</v>
      </c>
      <c r="AK54">
        <f t="shared" si="20"/>
        <v>0.96326420824815528</v>
      </c>
      <c r="AL54">
        <f t="shared" si="23"/>
        <v>-329.66534058406808</v>
      </c>
      <c r="AN54">
        <f t="shared" si="27"/>
        <v>0</v>
      </c>
      <c r="AO54">
        <f t="shared" si="27"/>
        <v>0</v>
      </c>
      <c r="AP54">
        <f t="shared" si="27"/>
        <v>-1.8141843821202083E-2</v>
      </c>
      <c r="AQ54">
        <f t="shared" si="27"/>
        <v>-1.0053452150731277</v>
      </c>
      <c r="AR54">
        <f t="shared" si="27"/>
        <v>-1.0234870588943297</v>
      </c>
      <c r="AS54">
        <f t="shared" si="27"/>
        <v>2.0272851972558069E-3</v>
      </c>
      <c r="AT54">
        <f t="shared" si="27"/>
        <v>2.9759543666395987E-3</v>
      </c>
      <c r="AU54">
        <f t="shared" si="24"/>
        <v>-1.0184838193304342</v>
      </c>
      <c r="AW54">
        <v>51</v>
      </c>
      <c r="AX54">
        <f>IF(Z54&gt;0, (R54*SUMPRODUCT(K54:$K$98, X54:$X$98)-K54*$AZ$3)/Z54, 0)</f>
        <v>27.895695864004157</v>
      </c>
    </row>
    <row r="55" spans="5:50" x14ac:dyDescent="0.25">
      <c r="E55">
        <v>2055</v>
      </c>
      <c r="F55" s="5">
        <f>EconomicRates!C95</f>
        <v>3.5571999999999999E-2</v>
      </c>
      <c r="G55" s="5">
        <f>EconomicRates!D95</f>
        <v>7.0000000000000007E-2</v>
      </c>
      <c r="H55" s="5">
        <f t="shared" si="9"/>
        <v>0.12000000000000001</v>
      </c>
      <c r="I55" s="5">
        <f t="shared" si="10"/>
        <v>1.1200000000000001</v>
      </c>
      <c r="J55">
        <f t="shared" si="11"/>
        <v>0.89285714285714279</v>
      </c>
      <c r="K55">
        <f t="shared" si="21"/>
        <v>2.758435422305808E-3</v>
      </c>
      <c r="L55" s="2">
        <v>52</v>
      </c>
      <c r="M55" s="6">
        <v>1.4963000000000001E-2</v>
      </c>
      <c r="Q55" s="4">
        <f t="shared" si="22"/>
        <v>12.5</v>
      </c>
      <c r="R55">
        <f t="shared" si="0"/>
        <v>50000</v>
      </c>
      <c r="S55">
        <f t="shared" si="1"/>
        <v>27.174545322599226</v>
      </c>
      <c r="U55">
        <f t="shared" si="12"/>
        <v>1.4963000000000001E-2</v>
      </c>
      <c r="V55">
        <f t="shared" si="13"/>
        <v>0.01</v>
      </c>
      <c r="W55">
        <f t="shared" si="14"/>
        <v>0.46977572023256126</v>
      </c>
      <c r="X55">
        <f t="shared" si="15"/>
        <v>7.0292541018398148E-3</v>
      </c>
      <c r="Y55">
        <f t="shared" si="16"/>
        <v>4.6977572023256123E-3</v>
      </c>
      <c r="Z55">
        <f t="shared" si="17"/>
        <v>0.45804870892839583</v>
      </c>
      <c r="AB55">
        <f t="shared" si="18"/>
        <v>13.104720615901034</v>
      </c>
      <c r="AC55">
        <f t="shared" si="19"/>
        <v>12.447265400732753</v>
      </c>
      <c r="AE55">
        <f t="shared" si="2"/>
        <v>0</v>
      </c>
      <c r="AF55">
        <f t="shared" si="25"/>
        <v>0</v>
      </c>
      <c r="AG55">
        <f t="shared" si="25"/>
        <v>-5.7256088616049476</v>
      </c>
      <c r="AH55">
        <f t="shared" si="4"/>
        <v>-351.46270509199076</v>
      </c>
      <c r="AI55">
        <f t="shared" si="26"/>
        <v>-357.1883139535957</v>
      </c>
      <c r="AJ55">
        <f t="shared" si="6"/>
        <v>0.6574552151682802</v>
      </c>
      <c r="AK55">
        <f t="shared" si="20"/>
        <v>0.91733044311307244</v>
      </c>
      <c r="AL55">
        <f t="shared" si="23"/>
        <v>-355.61352829531432</v>
      </c>
      <c r="AN55">
        <f t="shared" si="27"/>
        <v>0</v>
      </c>
      <c r="AO55">
        <f t="shared" si="27"/>
        <v>0</v>
      </c>
      <c r="AP55">
        <f t="shared" si="27"/>
        <v>-1.5793722298119119E-2</v>
      </c>
      <c r="AQ55">
        <f t="shared" si="27"/>
        <v>-0.96948717534516715</v>
      </c>
      <c r="AR55">
        <f t="shared" si="27"/>
        <v>-0.9852808976432863</v>
      </c>
      <c r="AS55">
        <f t="shared" si="27"/>
        <v>1.8135477540998709E-3</v>
      </c>
      <c r="AT55">
        <f t="shared" si="27"/>
        <v>2.5303967882425817E-3</v>
      </c>
      <c r="AU55">
        <f t="shared" si="24"/>
        <v>-0.98093695310094375</v>
      </c>
      <c r="AW55">
        <v>52</v>
      </c>
      <c r="AX55">
        <f>IF(Z55&gt;0, (R55*SUMPRODUCT(K55:$K$98, X55:$X$98)-K55*$AZ$3)/Z55, 0)</f>
        <v>27.174545322599226</v>
      </c>
    </row>
    <row r="56" spans="5:50" x14ac:dyDescent="0.25">
      <c r="E56">
        <v>2056</v>
      </c>
      <c r="F56" s="5">
        <f>EconomicRates!C96</f>
        <v>3.5571999999999999E-2</v>
      </c>
      <c r="G56" s="5">
        <f>EconomicRates!D96</f>
        <v>7.0000000000000007E-2</v>
      </c>
      <c r="H56" s="5">
        <f t="shared" si="9"/>
        <v>0.12000000000000001</v>
      </c>
      <c r="I56" s="5">
        <f t="shared" si="10"/>
        <v>1.1200000000000001</v>
      </c>
      <c r="J56">
        <f t="shared" si="11"/>
        <v>0.89285714285714279</v>
      </c>
      <c r="K56">
        <f t="shared" si="21"/>
        <v>2.4628887699159E-3</v>
      </c>
      <c r="L56" s="2">
        <v>53</v>
      </c>
      <c r="M56" s="6">
        <v>1.6567999999999999E-2</v>
      </c>
      <c r="Q56" s="4">
        <f t="shared" si="22"/>
        <v>12.5</v>
      </c>
      <c r="R56">
        <f t="shared" si="0"/>
        <v>50000</v>
      </c>
      <c r="S56">
        <f t="shared" si="1"/>
        <v>26.438534078514479</v>
      </c>
      <c r="U56">
        <f t="shared" si="12"/>
        <v>1.6567999999999999E-2</v>
      </c>
      <c r="V56">
        <f t="shared" si="13"/>
        <v>0.01</v>
      </c>
      <c r="W56">
        <f t="shared" si="14"/>
        <v>0.45804870892839583</v>
      </c>
      <c r="X56">
        <f t="shared" si="15"/>
        <v>7.5889510095256615E-3</v>
      </c>
      <c r="Y56">
        <f t="shared" si="16"/>
        <v>4.5804870892839581E-3</v>
      </c>
      <c r="Z56">
        <f t="shared" si="17"/>
        <v>0.44587927082958623</v>
      </c>
      <c r="AB56">
        <f t="shared" si="18"/>
        <v>12.447265400732753</v>
      </c>
      <c r="AC56">
        <f t="shared" si="19"/>
        <v>11.788394296731202</v>
      </c>
      <c r="AE56">
        <f t="shared" si="2"/>
        <v>0</v>
      </c>
      <c r="AF56">
        <f t="shared" si="25"/>
        <v>0</v>
      </c>
      <c r="AG56">
        <f t="shared" si="25"/>
        <v>-5.5734908853698277</v>
      </c>
      <c r="AH56">
        <f t="shared" si="4"/>
        <v>-379.44755047628308</v>
      </c>
      <c r="AI56">
        <f t="shared" si="26"/>
        <v>-385.02104136165292</v>
      </c>
      <c r="AJ56">
        <f t="shared" si="6"/>
        <v>0.6588711040015518</v>
      </c>
      <c r="AK56">
        <f t="shared" si="20"/>
        <v>0.8713085780512928</v>
      </c>
      <c r="AL56">
        <f t="shared" si="23"/>
        <v>-383.49086167960007</v>
      </c>
      <c r="AN56">
        <f t="shared" si="27"/>
        <v>0</v>
      </c>
      <c r="AO56">
        <f t="shared" si="27"/>
        <v>0</v>
      </c>
      <c r="AP56">
        <f t="shared" si="27"/>
        <v>-1.3726888110805975E-2</v>
      </c>
      <c r="AQ56">
        <f t="shared" si="27"/>
        <v>-0.93453711084013424</v>
      </c>
      <c r="AR56">
        <f t="shared" si="27"/>
        <v>-0.94826399895094027</v>
      </c>
      <c r="AS56">
        <f t="shared" si="27"/>
        <v>1.6227262428675129E-3</v>
      </c>
      <c r="AT56">
        <f t="shared" si="27"/>
        <v>2.1459361120139205E-3</v>
      </c>
      <c r="AU56">
        <f t="shared" si="24"/>
        <v>-0.94449533659605878</v>
      </c>
      <c r="AW56">
        <v>53</v>
      </c>
      <c r="AX56">
        <f>IF(Z56&gt;0, (R56*SUMPRODUCT(K56:$K$98, X56:$X$98)-K56*$AZ$3)/Z56, 0)</f>
        <v>26.438534078514479</v>
      </c>
    </row>
    <row r="57" spans="5:50" x14ac:dyDescent="0.25">
      <c r="E57">
        <v>2057</v>
      </c>
      <c r="F57" s="5">
        <f>EconomicRates!C97</f>
        <v>3.5571999999999999E-2</v>
      </c>
      <c r="G57" s="5">
        <f>EconomicRates!D97</f>
        <v>7.0000000000000007E-2</v>
      </c>
      <c r="H57" s="5">
        <f t="shared" si="9"/>
        <v>0.12000000000000001</v>
      </c>
      <c r="I57" s="5">
        <f t="shared" si="10"/>
        <v>1.1200000000000001</v>
      </c>
      <c r="J57">
        <f t="shared" si="11"/>
        <v>0.89285714285714279</v>
      </c>
      <c r="K57">
        <f t="shared" si="21"/>
        <v>2.1990078302820534E-3</v>
      </c>
      <c r="L57" s="2">
        <v>54</v>
      </c>
      <c r="M57" s="6">
        <v>1.8353999999999999E-2</v>
      </c>
      <c r="Q57" s="4">
        <f t="shared" si="22"/>
        <v>12.5</v>
      </c>
      <c r="R57">
        <f t="shared" si="0"/>
        <v>50000</v>
      </c>
      <c r="S57">
        <f t="shared" si="1"/>
        <v>25.693091416389763</v>
      </c>
      <c r="U57">
        <f t="shared" si="12"/>
        <v>1.8353999999999999E-2</v>
      </c>
      <c r="V57">
        <f t="shared" si="13"/>
        <v>0.01</v>
      </c>
      <c r="W57">
        <f t="shared" si="14"/>
        <v>0.44587927082958623</v>
      </c>
      <c r="X57">
        <f t="shared" si="15"/>
        <v>8.1836681368062259E-3</v>
      </c>
      <c r="Y57">
        <f t="shared" si="16"/>
        <v>4.4587927082958626E-3</v>
      </c>
      <c r="Z57">
        <f t="shared" si="17"/>
        <v>0.43323680998448416</v>
      </c>
      <c r="AB57">
        <f t="shared" si="18"/>
        <v>11.788394296731202</v>
      </c>
      <c r="AC57">
        <f t="shared" si="19"/>
        <v>11.131192963876433</v>
      </c>
      <c r="AE57">
        <f t="shared" si="2"/>
        <v>0</v>
      </c>
      <c r="AF57">
        <f t="shared" si="25"/>
        <v>0</v>
      </c>
      <c r="AG57">
        <f t="shared" si="25"/>
        <v>-5.4154601248060521</v>
      </c>
      <c r="AH57">
        <f t="shared" si="4"/>
        <v>-409.18340684031131</v>
      </c>
      <c r="AI57">
        <f t="shared" si="26"/>
        <v>-414.59886696511734</v>
      </c>
      <c r="AJ57">
        <f t="shared" si="6"/>
        <v>0.65720133285476834</v>
      </c>
      <c r="AK57">
        <f t="shared" si="20"/>
        <v>0.82518760077118425</v>
      </c>
      <c r="AL57">
        <f t="shared" si="23"/>
        <v>-413.1164780314914</v>
      </c>
      <c r="AN57">
        <f t="shared" si="27"/>
        <v>0</v>
      </c>
      <c r="AO57">
        <f t="shared" si="27"/>
        <v>0</v>
      </c>
      <c r="AP57">
        <f t="shared" si="27"/>
        <v>-1.1908639219028735E-2</v>
      </c>
      <c r="AQ57">
        <f t="shared" si="27"/>
        <v>-0.89979751566333166</v>
      </c>
      <c r="AR57">
        <f t="shared" si="27"/>
        <v>-0.9117061548823604</v>
      </c>
      <c r="AS57">
        <f t="shared" si="27"/>
        <v>1.4451908770194376E-3</v>
      </c>
      <c r="AT57">
        <f t="shared" si="27"/>
        <v>1.8145939955474951E-3</v>
      </c>
      <c r="AU57">
        <f t="shared" si="24"/>
        <v>-0.90844637000979345</v>
      </c>
      <c r="AW57">
        <v>54</v>
      </c>
      <c r="AX57">
        <f>IF(Z57&gt;0, (R57*SUMPRODUCT(K57:$K$98, X57:$X$98)-K57*$AZ$3)/Z57, 0)</f>
        <v>25.693091416389763</v>
      </c>
    </row>
    <row r="58" spans="5:50" x14ac:dyDescent="0.25">
      <c r="E58">
        <v>2058</v>
      </c>
      <c r="F58" s="5">
        <f>EconomicRates!C98</f>
        <v>3.5571999999999999E-2</v>
      </c>
      <c r="G58" s="5">
        <f>EconomicRates!D98</f>
        <v>7.0000000000000007E-2</v>
      </c>
      <c r="H58" s="5">
        <f t="shared" si="9"/>
        <v>0.12000000000000001</v>
      </c>
      <c r="I58" s="5">
        <f t="shared" si="10"/>
        <v>1.1200000000000001</v>
      </c>
      <c r="J58">
        <f t="shared" si="11"/>
        <v>0.89285714285714279</v>
      </c>
      <c r="K58">
        <f t="shared" si="21"/>
        <v>1.9633998484661188E-3</v>
      </c>
      <c r="L58" s="2">
        <v>55</v>
      </c>
      <c r="M58" s="6">
        <v>2.0303000000000002E-2</v>
      </c>
      <c r="Q58" s="4">
        <f t="shared" si="22"/>
        <v>12.5</v>
      </c>
      <c r="R58">
        <f t="shared" si="0"/>
        <v>50000</v>
      </c>
      <c r="S58">
        <f t="shared" si="1"/>
        <v>24.94359981195143</v>
      </c>
      <c r="U58">
        <f t="shared" si="12"/>
        <v>2.0303000000000002E-2</v>
      </c>
      <c r="V58">
        <f t="shared" si="13"/>
        <v>0.01</v>
      </c>
      <c r="W58">
        <f t="shared" si="14"/>
        <v>0.43323680998448416</v>
      </c>
      <c r="X58">
        <f t="shared" si="15"/>
        <v>8.7960069531149831E-3</v>
      </c>
      <c r="Y58">
        <f t="shared" si="16"/>
        <v>4.3323680998448421E-3</v>
      </c>
      <c r="Z58">
        <f t="shared" si="17"/>
        <v>0.42010843493152433</v>
      </c>
      <c r="AB58">
        <f t="shared" si="18"/>
        <v>11.131192963876433</v>
      </c>
      <c r="AC58">
        <f t="shared" si="19"/>
        <v>10.47901667855718</v>
      </c>
      <c r="AE58">
        <f t="shared" si="2"/>
        <v>0</v>
      </c>
      <c r="AF58">
        <f t="shared" si="25"/>
        <v>0</v>
      </c>
      <c r="AG58">
        <f t="shared" si="25"/>
        <v>-5.2513554366440545</v>
      </c>
      <c r="AH58">
        <f t="shared" si="4"/>
        <v>-439.80034765574914</v>
      </c>
      <c r="AI58">
        <f t="shared" si="26"/>
        <v>-445.05170309239321</v>
      </c>
      <c r="AJ58">
        <f t="shared" si="6"/>
        <v>0.65217628531925342</v>
      </c>
      <c r="AK58">
        <f t="shared" si="20"/>
        <v>0.77918350747135046</v>
      </c>
      <c r="AL58">
        <f t="shared" si="23"/>
        <v>-443.62034329960261</v>
      </c>
      <c r="AN58">
        <f t="shared" si="27"/>
        <v>0</v>
      </c>
      <c r="AO58">
        <f t="shared" si="27"/>
        <v>0</v>
      </c>
      <c r="AP58">
        <f t="shared" si="27"/>
        <v>-1.0310510468548665E-2</v>
      </c>
      <c r="AQ58">
        <f t="shared" si="27"/>
        <v>-0.86350393594264419</v>
      </c>
      <c r="AR58">
        <f t="shared" si="27"/>
        <v>-0.87381444641119288</v>
      </c>
      <c r="AS58">
        <f t="shared" si="27"/>
        <v>1.2804828197690184E-3</v>
      </c>
      <c r="AT58">
        <f t="shared" si="27"/>
        <v>1.5298487804965484E-3</v>
      </c>
      <c r="AU58">
        <f t="shared" si="24"/>
        <v>-0.87100411481092732</v>
      </c>
      <c r="AW58">
        <v>55</v>
      </c>
      <c r="AX58">
        <f>IF(Z58&gt;0, (R58*SUMPRODUCT(K58:$K$98, X58:$X$98)-K58*$AZ$3)/Z58, 0)</f>
        <v>24.94359981195143</v>
      </c>
    </row>
    <row r="59" spans="5:50" x14ac:dyDescent="0.25">
      <c r="E59">
        <v>2059</v>
      </c>
      <c r="F59" s="5">
        <f>EconomicRates!C99</f>
        <v>3.5571999999999999E-2</v>
      </c>
      <c r="G59" s="5">
        <f>EconomicRates!D99</f>
        <v>7.0000000000000007E-2</v>
      </c>
      <c r="H59" s="5">
        <f t="shared" si="9"/>
        <v>0.12000000000000001</v>
      </c>
      <c r="I59" s="5">
        <f t="shared" si="10"/>
        <v>1.1200000000000001</v>
      </c>
      <c r="J59">
        <f t="shared" si="11"/>
        <v>0.89285714285714279</v>
      </c>
      <c r="K59">
        <f t="shared" si="21"/>
        <v>1.7530355789876059E-3</v>
      </c>
      <c r="L59" s="2">
        <v>56</v>
      </c>
      <c r="M59" s="6">
        <v>2.2446000000000001E-2</v>
      </c>
      <c r="Q59" s="4">
        <f t="shared" si="22"/>
        <v>12.5</v>
      </c>
      <c r="R59">
        <f t="shared" si="0"/>
        <v>50000</v>
      </c>
      <c r="S59">
        <f t="shared" si="1"/>
        <v>24.199619383397835</v>
      </c>
      <c r="U59">
        <f t="shared" si="12"/>
        <v>2.2446000000000001E-2</v>
      </c>
      <c r="V59">
        <f t="shared" si="13"/>
        <v>0.01</v>
      </c>
      <c r="W59">
        <f t="shared" si="14"/>
        <v>0.42010843493152433</v>
      </c>
      <c r="X59">
        <f t="shared" si="15"/>
        <v>9.4297539304729963E-3</v>
      </c>
      <c r="Y59">
        <f t="shared" si="16"/>
        <v>4.2010843493152433E-3</v>
      </c>
      <c r="Z59">
        <f t="shared" si="17"/>
        <v>0.40647759665173605</v>
      </c>
      <c r="AB59">
        <f t="shared" si="18"/>
        <v>10.47901667855718</v>
      </c>
      <c r="AC59">
        <f t="shared" si="19"/>
        <v>9.8366031268503189</v>
      </c>
      <c r="AE59">
        <f t="shared" si="2"/>
        <v>0</v>
      </c>
      <c r="AF59">
        <f t="shared" si="25"/>
        <v>0</v>
      </c>
      <c r="AG59">
        <f t="shared" si="25"/>
        <v>-5.0809699581467003</v>
      </c>
      <c r="AH59">
        <f t="shared" si="4"/>
        <v>-471.48769652364979</v>
      </c>
      <c r="AI59">
        <f t="shared" si="26"/>
        <v>-476.56866648179647</v>
      </c>
      <c r="AJ59">
        <f t="shared" si="6"/>
        <v>0.64241355170686099</v>
      </c>
      <c r="AK59">
        <f t="shared" si="20"/>
        <v>0.73353116749900271</v>
      </c>
      <c r="AL59">
        <f t="shared" si="23"/>
        <v>-475.19272176259062</v>
      </c>
      <c r="AN59">
        <f t="shared" si="27"/>
        <v>0</v>
      </c>
      <c r="AO59">
        <f t="shared" si="27"/>
        <v>0</v>
      </c>
      <c r="AP59">
        <f t="shared" si="27"/>
        <v>-8.9071211123983324E-3</v>
      </c>
      <c r="AQ59">
        <f t="shared" si="27"/>
        <v>-0.82653470706086907</v>
      </c>
      <c r="AR59">
        <f t="shared" si="27"/>
        <v>-0.83544182817326729</v>
      </c>
      <c r="AS59">
        <f t="shared" si="27"/>
        <v>1.1261738125659213E-3</v>
      </c>
      <c r="AT59">
        <f t="shared" si="27"/>
        <v>1.2859062349220688E-3</v>
      </c>
      <c r="AU59">
        <f t="shared" si="24"/>
        <v>-0.83302974812577935</v>
      </c>
      <c r="AW59">
        <v>56</v>
      </c>
      <c r="AX59">
        <f>IF(Z59&gt;0, (R59*SUMPRODUCT(K59:$K$98, X59:$X$98)-K59*$AZ$3)/Z59, 0)</f>
        <v>24.199619383397835</v>
      </c>
    </row>
    <row r="60" spans="5:50" x14ac:dyDescent="0.25">
      <c r="E60">
        <v>2060</v>
      </c>
      <c r="F60" s="5">
        <f>EconomicRates!C100</f>
        <v>3.5571999999999999E-2</v>
      </c>
      <c r="G60" s="5">
        <f>EconomicRates!D100</f>
        <v>7.0000000000000007E-2</v>
      </c>
      <c r="H60" s="5">
        <f t="shared" si="9"/>
        <v>0.12000000000000001</v>
      </c>
      <c r="I60" s="5">
        <f t="shared" si="10"/>
        <v>1.1200000000000001</v>
      </c>
      <c r="J60">
        <f t="shared" si="11"/>
        <v>0.89285714285714279</v>
      </c>
      <c r="K60">
        <f t="shared" si="21"/>
        <v>1.5652103383817909E-3</v>
      </c>
      <c r="L60" s="2">
        <v>57</v>
      </c>
      <c r="M60" s="6">
        <v>2.4856E-2</v>
      </c>
      <c r="Q60" s="4">
        <f t="shared" si="22"/>
        <v>12.5</v>
      </c>
      <c r="R60">
        <f t="shared" si="0"/>
        <v>50000</v>
      </c>
      <c r="S60">
        <f t="shared" si="1"/>
        <v>23.469919993561099</v>
      </c>
      <c r="U60">
        <f t="shared" si="12"/>
        <v>2.4856E-2</v>
      </c>
      <c r="V60">
        <f t="shared" si="13"/>
        <v>0.01</v>
      </c>
      <c r="W60">
        <f t="shared" si="14"/>
        <v>0.40647759665173605</v>
      </c>
      <c r="X60">
        <f t="shared" si="15"/>
        <v>1.0103407142375551E-2</v>
      </c>
      <c r="Y60">
        <f t="shared" si="16"/>
        <v>4.0647759665173606E-3</v>
      </c>
      <c r="Z60">
        <f t="shared" si="17"/>
        <v>0.3923094135428431</v>
      </c>
      <c r="AB60">
        <f t="shared" si="18"/>
        <v>9.8366031268503189</v>
      </c>
      <c r="AC60">
        <f t="shared" si="19"/>
        <v>9.2074705485714023</v>
      </c>
      <c r="AE60">
        <f t="shared" si="2"/>
        <v>0</v>
      </c>
      <c r="AF60">
        <f t="shared" si="25"/>
        <v>0</v>
      </c>
      <c r="AG60">
        <f t="shared" si="25"/>
        <v>-4.903867669285539</v>
      </c>
      <c r="AH60">
        <f t="shared" si="4"/>
        <v>-505.17035711877753</v>
      </c>
      <c r="AI60">
        <f t="shared" si="26"/>
        <v>-510.07422478806308</v>
      </c>
      <c r="AJ60">
        <f t="shared" si="6"/>
        <v>0.62913257827891655</v>
      </c>
      <c r="AK60">
        <f t="shared" si="20"/>
        <v>0.6885622188795224</v>
      </c>
      <c r="AL60">
        <f t="shared" si="23"/>
        <v>-508.75652999090465</v>
      </c>
      <c r="AN60">
        <f t="shared" si="27"/>
        <v>0</v>
      </c>
      <c r="AO60">
        <f t="shared" si="27"/>
        <v>0</v>
      </c>
      <c r="AP60">
        <f t="shared" si="27"/>
        <v>-7.6755843740219428E-3</v>
      </c>
      <c r="AQ60">
        <f t="shared" si="27"/>
        <v>-0.79069786560633193</v>
      </c>
      <c r="AR60">
        <f t="shared" si="27"/>
        <v>-0.79837344998035387</v>
      </c>
      <c r="AS60">
        <f t="shared" si="27"/>
        <v>9.8472481573495156E-4</v>
      </c>
      <c r="AT60">
        <f t="shared" si="27"/>
        <v>1.077744703609334E-3</v>
      </c>
      <c r="AU60">
        <f t="shared" si="24"/>
        <v>-0.79631098046100968</v>
      </c>
      <c r="AW60">
        <v>57</v>
      </c>
      <c r="AX60">
        <f>IF(Z60&gt;0, (R60*SUMPRODUCT(K60:$K$98, X60:$X$98)-K60*$AZ$3)/Z60, 0)</f>
        <v>23.469919993561099</v>
      </c>
    </row>
    <row r="61" spans="5:50" x14ac:dyDescent="0.25">
      <c r="E61">
        <v>2061</v>
      </c>
      <c r="F61" s="5">
        <f>EconomicRates!C101</f>
        <v>3.5571999999999999E-2</v>
      </c>
      <c r="G61" s="5">
        <f>EconomicRates!D101</f>
        <v>7.0000000000000007E-2</v>
      </c>
      <c r="H61" s="5">
        <f t="shared" si="9"/>
        <v>0.12000000000000001</v>
      </c>
      <c r="I61" s="5">
        <f t="shared" si="10"/>
        <v>1.1200000000000001</v>
      </c>
      <c r="J61">
        <f t="shared" si="11"/>
        <v>0.89285714285714279</v>
      </c>
      <c r="K61">
        <f t="shared" si="21"/>
        <v>1.3975092306980274E-3</v>
      </c>
      <c r="L61" s="2">
        <v>58</v>
      </c>
      <c r="M61" s="6">
        <v>2.7564999999999999E-2</v>
      </c>
      <c r="Q61" s="4">
        <f t="shared" si="22"/>
        <v>12.5</v>
      </c>
      <c r="R61">
        <f t="shared" si="0"/>
        <v>50000</v>
      </c>
      <c r="S61">
        <f t="shared" si="1"/>
        <v>22.758619598015347</v>
      </c>
      <c r="U61">
        <f t="shared" si="12"/>
        <v>2.7564999999999999E-2</v>
      </c>
      <c r="V61">
        <f t="shared" si="13"/>
        <v>0.01</v>
      </c>
      <c r="W61">
        <f t="shared" si="14"/>
        <v>0.3923094135428431</v>
      </c>
      <c r="X61">
        <f t="shared" si="15"/>
        <v>1.081400898430847E-2</v>
      </c>
      <c r="Y61">
        <f t="shared" si="16"/>
        <v>3.9230941354284309E-3</v>
      </c>
      <c r="Z61">
        <f t="shared" si="17"/>
        <v>0.37757231042310624</v>
      </c>
      <c r="AB61">
        <f t="shared" si="18"/>
        <v>9.2074705485714023</v>
      </c>
      <c r="AC61">
        <f t="shared" si="19"/>
        <v>8.5930245836632402</v>
      </c>
      <c r="AE61">
        <f t="shared" si="2"/>
        <v>0</v>
      </c>
      <c r="AF61">
        <f t="shared" si="25"/>
        <v>0</v>
      </c>
      <c r="AG61">
        <f t="shared" si="25"/>
        <v>-4.7196538802888277</v>
      </c>
      <c r="AH61">
        <f t="shared" si="4"/>
        <v>-540.70044921542353</v>
      </c>
      <c r="AI61">
        <f t="shared" si="26"/>
        <v>-545.42010309571231</v>
      </c>
      <c r="AJ61">
        <f t="shared" si="6"/>
        <v>0.61444596490816217</v>
      </c>
      <c r="AK61">
        <f t="shared" si="20"/>
        <v>0.64452293839999819</v>
      </c>
      <c r="AL61">
        <f t="shared" si="23"/>
        <v>-544.16113419240412</v>
      </c>
      <c r="AN61">
        <f t="shared" si="27"/>
        <v>0</v>
      </c>
      <c r="AO61">
        <f t="shared" si="27"/>
        <v>0</v>
      </c>
      <c r="AP61">
        <f t="shared" si="27"/>
        <v>-6.5957598634033996E-3</v>
      </c>
      <c r="AQ61">
        <f t="shared" si="27"/>
        <v>-0.75563386882112438</v>
      </c>
      <c r="AR61">
        <f t="shared" si="27"/>
        <v>-0.7622296286845277</v>
      </c>
      <c r="AS61">
        <f t="shared" si="27"/>
        <v>8.5869390772431282E-4</v>
      </c>
      <c r="AT61">
        <f t="shared" si="27"/>
        <v>9.0072675581061355E-4</v>
      </c>
      <c r="AU61">
        <f t="shared" si="24"/>
        <v>-0.76047020802099274</v>
      </c>
      <c r="AW61">
        <v>58</v>
      </c>
      <c r="AX61">
        <f>IF(Z61&gt;0, (R61*SUMPRODUCT(K61:$K$98, X61:$X$98)-K61*$AZ$3)/Z61, 0)</f>
        <v>22.758619598015347</v>
      </c>
    </row>
    <row r="62" spans="5:50" x14ac:dyDescent="0.25">
      <c r="E62">
        <v>2062</v>
      </c>
      <c r="F62" s="5">
        <f>EconomicRates!C102</f>
        <v>3.5571999999999999E-2</v>
      </c>
      <c r="G62" s="5">
        <f>EconomicRates!D102</f>
        <v>7.0000000000000007E-2</v>
      </c>
      <c r="H62" s="5">
        <f t="shared" si="9"/>
        <v>0.12000000000000001</v>
      </c>
      <c r="I62" s="5">
        <f t="shared" si="10"/>
        <v>1.1200000000000001</v>
      </c>
      <c r="J62">
        <f t="shared" si="11"/>
        <v>0.89285714285714279</v>
      </c>
      <c r="K62">
        <f t="shared" si="21"/>
        <v>1.2477760988375245E-3</v>
      </c>
      <c r="L62" s="2">
        <v>59</v>
      </c>
      <c r="M62" s="6">
        <v>3.0620999999999999E-2</v>
      </c>
      <c r="Q62" s="4">
        <f t="shared" si="22"/>
        <v>12.5</v>
      </c>
      <c r="R62">
        <f t="shared" si="0"/>
        <v>50000</v>
      </c>
      <c r="S62">
        <f t="shared" si="1"/>
        <v>22.070643874651946</v>
      </c>
      <c r="U62">
        <f t="shared" si="12"/>
        <v>3.0620999999999999E-2</v>
      </c>
      <c r="V62">
        <f t="shared" si="13"/>
        <v>0.01</v>
      </c>
      <c r="W62">
        <f t="shared" si="14"/>
        <v>0.37757231042310624</v>
      </c>
      <c r="X62">
        <f t="shared" si="15"/>
        <v>1.1561641717465937E-2</v>
      </c>
      <c r="Y62">
        <f t="shared" si="16"/>
        <v>3.7757231042310625E-3</v>
      </c>
      <c r="Z62">
        <f t="shared" si="17"/>
        <v>0.36223494560140923</v>
      </c>
      <c r="AB62">
        <f t="shared" si="18"/>
        <v>8.5930245836632402</v>
      </c>
      <c r="AC62">
        <f t="shared" si="19"/>
        <v>7.9947584833226237</v>
      </c>
      <c r="AE62">
        <f t="shared" si="2"/>
        <v>0</v>
      </c>
      <c r="AF62">
        <f t="shared" si="25"/>
        <v>0</v>
      </c>
      <c r="AG62">
        <f t="shared" si="25"/>
        <v>-4.5279368200176151</v>
      </c>
      <c r="AH62">
        <f t="shared" si="4"/>
        <v>-578.08208587329682</v>
      </c>
      <c r="AI62">
        <f t="shared" si="26"/>
        <v>-582.61002269331448</v>
      </c>
      <c r="AJ62">
        <f t="shared" si="6"/>
        <v>0.59826610034061645</v>
      </c>
      <c r="AK62">
        <f t="shared" si="20"/>
        <v>0.6015117208564269</v>
      </c>
      <c r="AL62">
        <f t="shared" si="23"/>
        <v>-581.41024487211735</v>
      </c>
      <c r="AN62">
        <f t="shared" si="27"/>
        <v>0</v>
      </c>
      <c r="AO62">
        <f t="shared" si="27"/>
        <v>0</v>
      </c>
      <c r="AP62">
        <f t="shared" si="27"/>
        <v>-5.649851341064366E-3</v>
      </c>
      <c r="AQ62">
        <f t="shared" si="27"/>
        <v>-0.72131700991884107</v>
      </c>
      <c r="AR62">
        <f t="shared" si="27"/>
        <v>-0.72696686125990551</v>
      </c>
      <c r="AS62">
        <f t="shared" si="27"/>
        <v>7.4650214074975334E-4</v>
      </c>
      <c r="AT62">
        <f t="shared" si="27"/>
        <v>7.5055194845527831E-4</v>
      </c>
      <c r="AU62">
        <f t="shared" si="24"/>
        <v>-0.72546980717070042</v>
      </c>
      <c r="AW62">
        <v>59</v>
      </c>
      <c r="AX62">
        <f>IF(Z62&gt;0, (R62*SUMPRODUCT(K62:$K$98, X62:$X$98)-K62*$AZ$3)/Z62, 0)</f>
        <v>22.070643874651946</v>
      </c>
    </row>
    <row r="63" spans="5:50" x14ac:dyDescent="0.25">
      <c r="E63">
        <v>2063</v>
      </c>
      <c r="F63" s="5">
        <f>EconomicRates!C103</f>
        <v>3.5571999999999999E-2</v>
      </c>
      <c r="G63" s="5">
        <f>EconomicRates!D103</f>
        <v>7.0000000000000007E-2</v>
      </c>
      <c r="H63" s="5">
        <f t="shared" si="9"/>
        <v>0.12000000000000001</v>
      </c>
      <c r="I63" s="5">
        <f t="shared" si="10"/>
        <v>1.1200000000000001</v>
      </c>
      <c r="J63">
        <f t="shared" si="11"/>
        <v>0.89285714285714279</v>
      </c>
      <c r="K63">
        <f t="shared" si="21"/>
        <v>1.114085802533504E-3</v>
      </c>
      <c r="L63" s="2">
        <v>60</v>
      </c>
      <c r="M63" s="6">
        <v>3.3921E-2</v>
      </c>
      <c r="Q63" s="4">
        <f t="shared" si="22"/>
        <v>12.5</v>
      </c>
      <c r="R63">
        <f t="shared" si="0"/>
        <v>50000</v>
      </c>
      <c r="S63">
        <f t="shared" si="1"/>
        <v>21.407474488927313</v>
      </c>
      <c r="U63">
        <f t="shared" si="12"/>
        <v>3.3921E-2</v>
      </c>
      <c r="V63">
        <f t="shared" si="13"/>
        <v>0.01</v>
      </c>
      <c r="W63">
        <f t="shared" si="14"/>
        <v>0.36223494560140923</v>
      </c>
      <c r="X63">
        <f t="shared" si="15"/>
        <v>1.2287371589745402E-2</v>
      </c>
      <c r="Y63">
        <f t="shared" si="16"/>
        <v>3.6223494560140923E-3</v>
      </c>
      <c r="Z63">
        <f t="shared" si="17"/>
        <v>0.34632522455564974</v>
      </c>
      <c r="AB63">
        <f t="shared" si="18"/>
        <v>7.9947584833226237</v>
      </c>
      <c r="AC63">
        <f t="shared" si="19"/>
        <v>7.4139484095470944</v>
      </c>
      <c r="AE63">
        <f t="shared" si="2"/>
        <v>0</v>
      </c>
      <c r="AF63">
        <f t="shared" si="25"/>
        <v>0</v>
      </c>
      <c r="AG63">
        <f t="shared" si="25"/>
        <v>-4.3290653069456217</v>
      </c>
      <c r="AH63">
        <f t="shared" si="4"/>
        <v>-614.36857948727004</v>
      </c>
      <c r="AI63">
        <f t="shared" si="26"/>
        <v>-618.69764479421565</v>
      </c>
      <c r="AJ63">
        <f t="shared" si="6"/>
        <v>0.58081007377552929</v>
      </c>
      <c r="AK63">
        <f t="shared" si="20"/>
        <v>0.55963309383258375</v>
      </c>
      <c r="AL63">
        <f t="shared" si="23"/>
        <v>-617.55720162660759</v>
      </c>
      <c r="AN63">
        <f t="shared" si="27"/>
        <v>0</v>
      </c>
      <c r="AO63">
        <f t="shared" si="27"/>
        <v>0</v>
      </c>
      <c r="AP63">
        <f t="shared" si="27"/>
        <v>-4.8229501967084623E-3</v>
      </c>
      <c r="AQ63">
        <f t="shared" si="27"/>
        <v>-0.68445931192944409</v>
      </c>
      <c r="AR63">
        <f t="shared" si="27"/>
        <v>-0.68928226212615251</v>
      </c>
      <c r="AS63">
        <f t="shared" si="27"/>
        <v>6.4707225716175419E-4</v>
      </c>
      <c r="AT63">
        <f t="shared" si="27"/>
        <v>6.2347928446678175E-4</v>
      </c>
      <c r="AU63">
        <f t="shared" si="24"/>
        <v>-0.68801171058452404</v>
      </c>
      <c r="AW63">
        <v>60</v>
      </c>
      <c r="AX63">
        <f>IF(Z63&gt;0, (R63*SUMPRODUCT(K63:$K$98, X63:$X$98)-K63*$AZ$3)/Z63, 0)</f>
        <v>21.407474488927313</v>
      </c>
    </row>
    <row r="64" spans="5:50" x14ac:dyDescent="0.25">
      <c r="E64">
        <v>2064</v>
      </c>
      <c r="F64" s="5">
        <f>EconomicRates!C104</f>
        <v>3.5571999999999999E-2</v>
      </c>
      <c r="G64" s="5">
        <f>EconomicRates!D104</f>
        <v>7.0000000000000007E-2</v>
      </c>
      <c r="H64" s="5">
        <f t="shared" si="9"/>
        <v>0.12000000000000001</v>
      </c>
      <c r="I64" s="5">
        <f t="shared" si="10"/>
        <v>1.1200000000000001</v>
      </c>
      <c r="J64">
        <f t="shared" si="11"/>
        <v>0.89285714285714279</v>
      </c>
      <c r="K64">
        <f t="shared" si="21"/>
        <v>9.9471946654777136E-4</v>
      </c>
      <c r="L64" s="2">
        <v>61</v>
      </c>
      <c r="M64" s="6">
        <v>3.7368999999999999E-2</v>
      </c>
      <c r="Q64" s="4">
        <f t="shared" si="22"/>
        <v>12.5</v>
      </c>
      <c r="R64">
        <f t="shared" si="0"/>
        <v>50000</v>
      </c>
      <c r="S64">
        <f t="shared" si="1"/>
        <v>20.777578523753487</v>
      </c>
      <c r="U64">
        <f t="shared" si="12"/>
        <v>3.7368999999999999E-2</v>
      </c>
      <c r="V64">
        <f t="shared" si="13"/>
        <v>0.01</v>
      </c>
      <c r="W64">
        <f t="shared" si="14"/>
        <v>0.34632522455564974</v>
      </c>
      <c r="X64">
        <f t="shared" si="15"/>
        <v>1.2941827316420075E-2</v>
      </c>
      <c r="Y64">
        <f t="shared" si="16"/>
        <v>3.4632522455564974E-3</v>
      </c>
      <c r="Z64">
        <f t="shared" si="17"/>
        <v>0.32992014499367317</v>
      </c>
      <c r="AB64">
        <f t="shared" si="18"/>
        <v>7.4139484095470944</v>
      </c>
      <c r="AC64">
        <f t="shared" si="19"/>
        <v>6.8549417191741799</v>
      </c>
      <c r="AE64">
        <f t="shared" si="2"/>
        <v>0</v>
      </c>
      <c r="AF64">
        <f t="shared" si="25"/>
        <v>0</v>
      </c>
      <c r="AG64">
        <f t="shared" si="25"/>
        <v>-4.1240018124209143</v>
      </c>
      <c r="AH64">
        <f t="shared" si="4"/>
        <v>-647.09136582100382</v>
      </c>
      <c r="AI64">
        <f t="shared" si="26"/>
        <v>-651.21536763342476</v>
      </c>
      <c r="AJ64">
        <f t="shared" si="6"/>
        <v>0.55900669037291451</v>
      </c>
      <c r="AK64">
        <f t="shared" si="20"/>
        <v>0.51897638866829665</v>
      </c>
      <c r="AL64">
        <f t="shared" si="23"/>
        <v>-650.13738455438352</v>
      </c>
      <c r="AN64">
        <f t="shared" si="27"/>
        <v>0</v>
      </c>
      <c r="AO64">
        <f t="shared" si="27"/>
        <v>0</v>
      </c>
      <c r="AP64">
        <f t="shared" si="27"/>
        <v>-4.1022248828933745E-3</v>
      </c>
      <c r="AQ64">
        <f t="shared" si="27"/>
        <v>-0.64367437821713769</v>
      </c>
      <c r="AR64">
        <f t="shared" si="27"/>
        <v>-0.64777660310003105</v>
      </c>
      <c r="AS64">
        <f t="shared" si="27"/>
        <v>5.5605483684438074E-4</v>
      </c>
      <c r="AT64">
        <f t="shared" si="27"/>
        <v>5.162359164870169E-4</v>
      </c>
      <c r="AU64">
        <f t="shared" si="24"/>
        <v>-0.64670431234669967</v>
      </c>
      <c r="AW64">
        <v>61</v>
      </c>
      <c r="AX64">
        <f>IF(Z64&gt;0, (R64*SUMPRODUCT(K64:$K$98, X64:$X$98)-K64*$AZ$3)/Z64, 0)</f>
        <v>20.777578523753487</v>
      </c>
    </row>
    <row r="65" spans="5:50" x14ac:dyDescent="0.25">
      <c r="E65">
        <v>2065</v>
      </c>
      <c r="F65" s="5">
        <f>EconomicRates!C105</f>
        <v>3.5571999999999999E-2</v>
      </c>
      <c r="G65" s="5">
        <f>EconomicRates!D105</f>
        <v>7.0000000000000007E-2</v>
      </c>
      <c r="H65" s="5">
        <f t="shared" si="9"/>
        <v>0.12000000000000001</v>
      </c>
      <c r="I65" s="5">
        <f t="shared" si="10"/>
        <v>1.1200000000000001</v>
      </c>
      <c r="J65">
        <f t="shared" si="11"/>
        <v>0.89285714285714279</v>
      </c>
      <c r="K65">
        <f t="shared" si="21"/>
        <v>8.8814238084622432E-4</v>
      </c>
      <c r="L65" s="2">
        <v>62</v>
      </c>
      <c r="M65" s="6">
        <v>5.0548205999999998E-2</v>
      </c>
      <c r="Q65" s="4">
        <f t="shared" si="22"/>
        <v>12.5</v>
      </c>
      <c r="R65">
        <f t="shared" si="0"/>
        <v>50000</v>
      </c>
      <c r="S65">
        <f t="shared" si="1"/>
        <v>20.401353597582187</v>
      </c>
      <c r="U65">
        <f t="shared" si="12"/>
        <v>5.0548205999999998E-2</v>
      </c>
      <c r="V65">
        <f t="shared" si="13"/>
        <v>0.01</v>
      </c>
      <c r="W65">
        <f t="shared" si="14"/>
        <v>0.32992014499367317</v>
      </c>
      <c r="X65">
        <f t="shared" si="15"/>
        <v>1.6676871452690058E-2</v>
      </c>
      <c r="Y65">
        <f t="shared" si="16"/>
        <v>3.2992014499367318E-3</v>
      </c>
      <c r="Z65">
        <f t="shared" si="17"/>
        <v>0.30994407209104641</v>
      </c>
      <c r="AB65">
        <f t="shared" si="18"/>
        <v>6.8549417191741799</v>
      </c>
      <c r="AC65">
        <f t="shared" si="19"/>
        <v>6.3232786102039427</v>
      </c>
      <c r="AE65">
        <f t="shared" si="2"/>
        <v>0</v>
      </c>
      <c r="AF65">
        <f t="shared" si="25"/>
        <v>0</v>
      </c>
      <c r="AG65">
        <f t="shared" si="25"/>
        <v>-3.87430090113808</v>
      </c>
      <c r="AH65">
        <f t="shared" si="4"/>
        <v>-833.84357263450295</v>
      </c>
      <c r="AI65">
        <f t="shared" si="26"/>
        <v>-837.71787353564105</v>
      </c>
      <c r="AJ65">
        <f t="shared" si="6"/>
        <v>0.53166310897023727</v>
      </c>
      <c r="AK65">
        <f t="shared" si="20"/>
        <v>0.47984592034219264</v>
      </c>
      <c r="AL65">
        <f t="shared" si="23"/>
        <v>-836.70636450632855</v>
      </c>
      <c r="AN65">
        <f t="shared" si="27"/>
        <v>0</v>
      </c>
      <c r="AO65">
        <f t="shared" si="27"/>
        <v>0</v>
      </c>
      <c r="AP65">
        <f t="shared" si="27"/>
        <v>-3.4409308264514468E-3</v>
      </c>
      <c r="AQ65">
        <f t="shared" si="27"/>
        <v>-0.74057181585292897</v>
      </c>
      <c r="AR65">
        <f t="shared" si="27"/>
        <v>-0.74401274667938044</v>
      </c>
      <c r="AS65">
        <f t="shared" si="27"/>
        <v>4.7219253940893215E-4</v>
      </c>
      <c r="AT65">
        <f t="shared" si="27"/>
        <v>4.2617149813206265E-4</v>
      </c>
      <c r="AU65">
        <f t="shared" si="24"/>
        <v>-0.74311438264183949</v>
      </c>
      <c r="AW65">
        <v>62</v>
      </c>
      <c r="AX65">
        <f>IF(Z65&gt;0, (R65*SUMPRODUCT(K65:$K$98, X65:$X$98)-K65*$AZ$3)/Z65, 0)</f>
        <v>20.401353597582187</v>
      </c>
    </row>
    <row r="66" spans="5:50" x14ac:dyDescent="0.25">
      <c r="E66">
        <v>2066</v>
      </c>
      <c r="F66" s="5">
        <f>EconomicRates!C106</f>
        <v>3.5571999999999999E-2</v>
      </c>
      <c r="G66" s="5">
        <f>EconomicRates!D106</f>
        <v>7.0000000000000007E-2</v>
      </c>
      <c r="H66" s="5">
        <f t="shared" si="9"/>
        <v>0.12000000000000001</v>
      </c>
      <c r="I66" s="5">
        <f t="shared" si="10"/>
        <v>1.1200000000000001</v>
      </c>
      <c r="J66">
        <f t="shared" si="11"/>
        <v>0.89285714285714279</v>
      </c>
      <c r="K66">
        <f t="shared" si="21"/>
        <v>7.9298426861270028E-4</v>
      </c>
      <c r="L66" s="2">
        <v>63</v>
      </c>
      <c r="M66" s="6">
        <v>6.4784177999999998E-2</v>
      </c>
      <c r="Q66" s="4">
        <f t="shared" si="22"/>
        <v>12.5</v>
      </c>
      <c r="R66">
        <f t="shared" si="0"/>
        <v>50000</v>
      </c>
      <c r="S66">
        <f t="shared" si="1"/>
        <v>19.816622310045855</v>
      </c>
      <c r="U66">
        <f t="shared" si="12"/>
        <v>6.4784177999999998E-2</v>
      </c>
      <c r="V66">
        <f t="shared" si="13"/>
        <v>0.01</v>
      </c>
      <c r="W66">
        <f t="shared" si="14"/>
        <v>0.30994407209104641</v>
      </c>
      <c r="X66">
        <f t="shared" si="15"/>
        <v>2.0079471936391181E-2</v>
      </c>
      <c r="Y66">
        <f t="shared" si="16"/>
        <v>3.0994407209104643E-3</v>
      </c>
      <c r="Z66">
        <f t="shared" si="17"/>
        <v>0.28676515943374475</v>
      </c>
      <c r="AB66">
        <f t="shared" si="18"/>
        <v>6.3232786102039427</v>
      </c>
      <c r="AC66">
        <f t="shared" si="19"/>
        <v>5.6827168561786028</v>
      </c>
      <c r="AE66">
        <f t="shared" si="2"/>
        <v>0</v>
      </c>
      <c r="AF66">
        <f t="shared" si="25"/>
        <v>0</v>
      </c>
      <c r="AG66">
        <f t="shared" si="25"/>
        <v>-3.5845644929218095</v>
      </c>
      <c r="AH66">
        <f t="shared" si="4"/>
        <v>-1003.973596819559</v>
      </c>
      <c r="AI66">
        <f t="shared" si="26"/>
        <v>-1007.5581613124808</v>
      </c>
      <c r="AJ66">
        <f t="shared" si="6"/>
        <v>0.64056175402533988</v>
      </c>
      <c r="AK66">
        <f t="shared" si="20"/>
        <v>0.44262950271427604</v>
      </c>
      <c r="AL66">
        <f t="shared" si="23"/>
        <v>-1006.4749700557412</v>
      </c>
      <c r="AN66">
        <f t="shared" si="27"/>
        <v>0</v>
      </c>
      <c r="AO66">
        <f t="shared" si="27"/>
        <v>0</v>
      </c>
      <c r="AP66">
        <f t="shared" si="27"/>
        <v>-2.8425032527146558E-3</v>
      </c>
      <c r="AQ66">
        <f t="shared" si="27"/>
        <v>-0.79613526838042004</v>
      </c>
      <c r="AR66">
        <f t="shared" si="27"/>
        <v>-0.79897777163313466</v>
      </c>
      <c r="AS66">
        <f t="shared" si="27"/>
        <v>5.0795539401705253E-4</v>
      </c>
      <c r="AT66">
        <f t="shared" si="27"/>
        <v>3.5099823247628344E-4</v>
      </c>
      <c r="AU66">
        <f t="shared" si="24"/>
        <v>-0.79811881800664131</v>
      </c>
      <c r="AW66">
        <v>63</v>
      </c>
      <c r="AX66">
        <f>IF(Z66&gt;0, (R66*SUMPRODUCT(K66:$K$98, X66:$X$98)-K66*$AZ$3)/Z66, 0)</f>
        <v>19.816622310045855</v>
      </c>
    </row>
    <row r="67" spans="5:50" x14ac:dyDescent="0.25">
      <c r="E67">
        <v>2067</v>
      </c>
      <c r="F67" s="5">
        <f>EconomicRates!C107</f>
        <v>3.5571999999999999E-2</v>
      </c>
      <c r="G67" s="5">
        <f>EconomicRates!D107</f>
        <v>7.0000000000000007E-2</v>
      </c>
      <c r="H67" s="5">
        <f t="shared" si="9"/>
        <v>0.12000000000000001</v>
      </c>
      <c r="I67" s="5">
        <f t="shared" si="10"/>
        <v>1.1200000000000001</v>
      </c>
      <c r="J67">
        <f t="shared" si="11"/>
        <v>0.89285714285714279</v>
      </c>
      <c r="K67">
        <f t="shared" si="21"/>
        <v>7.0802166840419666E-4</v>
      </c>
      <c r="L67" s="2">
        <v>64</v>
      </c>
      <c r="M67" s="6">
        <v>8.0470763000000001E-2</v>
      </c>
      <c r="Q67" s="4">
        <f t="shared" si="22"/>
        <v>12.5</v>
      </c>
      <c r="R67">
        <f t="shared" ref="R67:R98" si="28">$C$6</f>
        <v>50000</v>
      </c>
      <c r="S67">
        <f t="shared" ref="S67:S98" si="29">AX67</f>
        <v>19.077722370132719</v>
      </c>
      <c r="U67">
        <f t="shared" si="12"/>
        <v>8.0470763000000001E-2</v>
      </c>
      <c r="V67">
        <f t="shared" si="13"/>
        <v>0.01</v>
      </c>
      <c r="W67">
        <f t="shared" si="14"/>
        <v>0.28676515943374475</v>
      </c>
      <c r="X67">
        <f t="shared" si="15"/>
        <v>2.3076211181450087E-2</v>
      </c>
      <c r="Y67">
        <f t="shared" si="16"/>
        <v>2.8676515943374475E-3</v>
      </c>
      <c r="Z67">
        <f t="shared" si="17"/>
        <v>0.26082129665795722</v>
      </c>
      <c r="AB67">
        <f t="shared" si="18"/>
        <v>5.6827168561786028</v>
      </c>
      <c r="AC67">
        <f t="shared" si="19"/>
        <v>4.9758762858585328</v>
      </c>
      <c r="AE67">
        <f t="shared" ref="AE67:AE98" si="30">$Z67*O67</f>
        <v>0</v>
      </c>
      <c r="AF67">
        <f t="shared" ref="AF67:AG98" si="31">-$Z67*P67</f>
        <v>0</v>
      </c>
      <c r="AG67">
        <f t="shared" si="31"/>
        <v>-3.2602662082244653</v>
      </c>
      <c r="AH67">
        <f t="shared" ref="AH67:AH98" si="32">-X67*R67</f>
        <v>-1153.8105590725042</v>
      </c>
      <c r="AI67">
        <f t="shared" ref="AI67:AI98" si="33">SUM(AE67:AH67)</f>
        <v>-1157.0708252807287</v>
      </c>
      <c r="AJ67">
        <f t="shared" ref="AJ67:AJ98" si="34">AB67-AC67</f>
        <v>0.70684057032006997</v>
      </c>
      <c r="AK67">
        <f t="shared" si="20"/>
        <v>0.39779017993250221</v>
      </c>
      <c r="AL67">
        <f t="shared" si="23"/>
        <v>-1155.9661945304761</v>
      </c>
      <c r="AN67">
        <f t="shared" ref="AN67:AU98" si="35">AE67*$K67</f>
        <v>0</v>
      </c>
      <c r="AO67">
        <f t="shared" si="35"/>
        <v>0</v>
      </c>
      <c r="AP67">
        <f t="shared" si="35"/>
        <v>-2.30833912018891E-3</v>
      </c>
      <c r="AQ67">
        <f t="shared" si="35"/>
        <v>-0.81692287705689337</v>
      </c>
      <c r="AR67">
        <f t="shared" si="35"/>
        <v>-0.81923121617708228</v>
      </c>
      <c r="AS67">
        <f t="shared" si="35"/>
        <v>5.0045843989378986E-4</v>
      </c>
      <c r="AT67">
        <f t="shared" si="35"/>
        <v>2.8164406687061582E-4</v>
      </c>
      <c r="AU67">
        <f t="shared" si="24"/>
        <v>-0.81844911367031781</v>
      </c>
      <c r="AW67">
        <v>64</v>
      </c>
      <c r="AX67">
        <f>IF(Z67&gt;0, (R67*SUMPRODUCT(K67:$K$98, X67:$X$98)-K67*$AZ$3)/Z67, 0)</f>
        <v>19.077722370132719</v>
      </c>
    </row>
    <row r="68" spans="5:50" x14ac:dyDescent="0.25">
      <c r="E68">
        <v>2068</v>
      </c>
      <c r="F68" s="5">
        <f>EconomicRates!C108</f>
        <v>3.5571999999999999E-2</v>
      </c>
      <c r="G68" s="5">
        <f>EconomicRates!D108</f>
        <v>7.0000000000000007E-2</v>
      </c>
      <c r="H68" s="5">
        <f t="shared" ref="H68:H98" si="36">G68+$C$9</f>
        <v>0.12000000000000001</v>
      </c>
      <c r="I68" s="5">
        <f t="shared" ref="I68:I98" si="37">1+H68</f>
        <v>1.1200000000000001</v>
      </c>
      <c r="J68">
        <f t="shared" ref="J68:J98" si="38">1/I68</f>
        <v>0.89285714285714279</v>
      </c>
      <c r="K68">
        <f t="shared" si="21"/>
        <v>6.3216220393231843E-4</v>
      </c>
      <c r="L68" s="2">
        <v>65</v>
      </c>
      <c r="M68" s="6">
        <v>9.7818447000000003E-2</v>
      </c>
      <c r="Q68" s="4">
        <f t="shared" si="22"/>
        <v>12.5</v>
      </c>
      <c r="R68">
        <f t="shared" si="28"/>
        <v>50000</v>
      </c>
      <c r="S68">
        <f t="shared" si="29"/>
        <v>18.215220186984013</v>
      </c>
      <c r="U68">
        <f t="shared" ref="U68:U98" si="39">M68</f>
        <v>9.7818447000000003E-2</v>
      </c>
      <c r="V68">
        <f t="shared" ref="V68:V98" si="40">$C$10</f>
        <v>0.01</v>
      </c>
      <c r="W68">
        <f t="shared" ref="W68:W98" si="41">Z67</f>
        <v>0.26082129665795722</v>
      </c>
      <c r="X68">
        <f t="shared" ref="X68:X98" si="42">U68*W68</f>
        <v>2.5513134183607667E-2</v>
      </c>
      <c r="Y68">
        <f t="shared" ref="Y68:Y98" si="43">V68*W68</f>
        <v>2.6082129665795724E-3</v>
      </c>
      <c r="Z68">
        <f t="shared" ref="Z68:Z98" si="44">MAX(0, W68-X68-Y68)</f>
        <v>0.23269994950776998</v>
      </c>
      <c r="AB68">
        <f t="shared" ref="AB68:AB98" si="45">AC67</f>
        <v>4.9758762858585328</v>
      </c>
      <c r="AC68">
        <f t="shared" ref="AC68:AC98" si="46">S68*Z68</f>
        <v>4.2386808177840924</v>
      </c>
      <c r="AE68">
        <f t="shared" si="30"/>
        <v>0</v>
      </c>
      <c r="AF68">
        <f t="shared" si="31"/>
        <v>0</v>
      </c>
      <c r="AG68">
        <f t="shared" si="31"/>
        <v>-2.9087493688471247</v>
      </c>
      <c r="AH68">
        <f t="shared" si="32"/>
        <v>-1275.6567091803834</v>
      </c>
      <c r="AI68">
        <f t="shared" si="33"/>
        <v>-1278.5654585492305</v>
      </c>
      <c r="AJ68">
        <f t="shared" si="34"/>
        <v>0.73719546807444036</v>
      </c>
      <c r="AK68">
        <f t="shared" ref="AK68:AK98" si="47">G68*SUM(AB68:AB68, AE68:AF68)</f>
        <v>0.34831134001009734</v>
      </c>
      <c r="AL68">
        <f t="shared" si="23"/>
        <v>-1277.4799517411461</v>
      </c>
      <c r="AN68">
        <f t="shared" si="35"/>
        <v>0</v>
      </c>
      <c r="AO68">
        <f t="shared" si="35"/>
        <v>0</v>
      </c>
      <c r="AP68">
        <f t="shared" si="35"/>
        <v>-1.8388014116971386E-3</v>
      </c>
      <c r="AQ68">
        <f t="shared" si="35"/>
        <v>-0.80642195673651973</v>
      </c>
      <c r="AR68">
        <f t="shared" si="35"/>
        <v>-0.80826075814821685</v>
      </c>
      <c r="AS68">
        <f t="shared" si="35"/>
        <v>4.6602711182685533E-4</v>
      </c>
      <c r="AT68">
        <f t="shared" si="35"/>
        <v>2.2018926435540226E-4</v>
      </c>
      <c r="AU68">
        <f t="shared" si="24"/>
        <v>-0.80757454177203469</v>
      </c>
      <c r="AW68">
        <v>65</v>
      </c>
      <c r="AX68">
        <f>IF(Z68&gt;0, (R68*SUMPRODUCT(K68:$K$98, X68:$X$98)-K68*$AZ$3)/Z68, 0)</f>
        <v>18.215220186984013</v>
      </c>
    </row>
    <row r="69" spans="5:50" x14ac:dyDescent="0.25">
      <c r="E69">
        <v>2069</v>
      </c>
      <c r="F69" s="5">
        <f>EconomicRates!C109</f>
        <v>3.5571999999999999E-2</v>
      </c>
      <c r="G69" s="5">
        <f>EconomicRates!D109</f>
        <v>7.0000000000000007E-2</v>
      </c>
      <c r="H69" s="5">
        <f t="shared" si="36"/>
        <v>0.12000000000000001</v>
      </c>
      <c r="I69" s="5">
        <f t="shared" si="37"/>
        <v>1.1200000000000001</v>
      </c>
      <c r="J69">
        <f t="shared" si="38"/>
        <v>0.89285714285714279</v>
      </c>
      <c r="K69">
        <f t="shared" ref="K69:K98" si="48">K68*J69</f>
        <v>5.6443053922528431E-4</v>
      </c>
      <c r="L69" s="2">
        <v>66</v>
      </c>
      <c r="M69" s="6">
        <v>0.115047869</v>
      </c>
      <c r="Q69" s="4">
        <f t="shared" ref="Q69:Q98" si="49">$C$8</f>
        <v>12.5</v>
      </c>
      <c r="R69">
        <f t="shared" si="28"/>
        <v>50000</v>
      </c>
      <c r="S69">
        <f t="shared" si="29"/>
        <v>17.207374217073802</v>
      </c>
      <c r="U69">
        <f t="shared" si="39"/>
        <v>0.115047869</v>
      </c>
      <c r="V69">
        <f t="shared" si="40"/>
        <v>0.01</v>
      </c>
      <c r="W69">
        <f t="shared" si="41"/>
        <v>0.23269994950776998</v>
      </c>
      <c r="X69">
        <f t="shared" si="42"/>
        <v>2.6771633307276534E-2</v>
      </c>
      <c r="Y69">
        <f t="shared" si="43"/>
        <v>2.3269994950776999E-3</v>
      </c>
      <c r="Z69">
        <f t="shared" si="44"/>
        <v>0.20360131670541576</v>
      </c>
      <c r="AB69">
        <f t="shared" si="45"/>
        <v>4.2386808177840924</v>
      </c>
      <c r="AC69">
        <f t="shared" si="46"/>
        <v>3.5034440476390487</v>
      </c>
      <c r="AE69">
        <f t="shared" si="30"/>
        <v>0</v>
      </c>
      <c r="AF69">
        <f t="shared" si="31"/>
        <v>0</v>
      </c>
      <c r="AG69">
        <f t="shared" si="31"/>
        <v>-2.5450164588176971</v>
      </c>
      <c r="AH69">
        <f t="shared" si="32"/>
        <v>-1338.5816653638267</v>
      </c>
      <c r="AI69">
        <f t="shared" si="33"/>
        <v>-1341.1266818226443</v>
      </c>
      <c r="AJ69">
        <f t="shared" si="34"/>
        <v>0.73523677014504374</v>
      </c>
      <c r="AK69">
        <f t="shared" si="47"/>
        <v>0.29670765724488651</v>
      </c>
      <c r="AL69">
        <f t="shared" si="23"/>
        <v>-1340.0947373952542</v>
      </c>
      <c r="AN69">
        <f t="shared" si="35"/>
        <v>0</v>
      </c>
      <c r="AO69">
        <f t="shared" si="35"/>
        <v>0</v>
      </c>
      <c r="AP69">
        <f t="shared" si="35"/>
        <v>-1.4364850121876963E-3</v>
      </c>
      <c r="AQ69">
        <f t="shared" si="35"/>
        <v>-0.75553637117838379</v>
      </c>
      <c r="AR69">
        <f t="shared" si="35"/>
        <v>-0.75697285619057142</v>
      </c>
      <c r="AS69">
        <f t="shared" si="35"/>
        <v>4.1499008663122347E-4</v>
      </c>
      <c r="AT69">
        <f t="shared" si="35"/>
        <v>1.6747086297100213E-4</v>
      </c>
      <c r="AU69">
        <f t="shared" si="24"/>
        <v>-0.75639039524096918</v>
      </c>
      <c r="AW69">
        <v>66</v>
      </c>
      <c r="AX69">
        <f>IF(Z69&gt;0, (R69*SUMPRODUCT(K69:$K$98, X69:$X$98)-K69*$AZ$3)/Z69, 0)</f>
        <v>17.207374217073802</v>
      </c>
    </row>
    <row r="70" spans="5:50" x14ac:dyDescent="0.25">
      <c r="E70">
        <v>2070</v>
      </c>
      <c r="F70" s="5">
        <f>EconomicRates!C110</f>
        <v>3.5571999999999999E-2</v>
      </c>
      <c r="G70" s="5">
        <f>EconomicRates!D110</f>
        <v>7.0000000000000007E-2</v>
      </c>
      <c r="H70" s="5">
        <f t="shared" si="36"/>
        <v>0.12000000000000001</v>
      </c>
      <c r="I70" s="5">
        <f t="shared" si="37"/>
        <v>1.1200000000000001</v>
      </c>
      <c r="J70">
        <f t="shared" si="38"/>
        <v>0.89285714285714279</v>
      </c>
      <c r="K70">
        <f t="shared" si="48"/>
        <v>5.0395583859400386E-4</v>
      </c>
      <c r="L70" s="2">
        <v>67</v>
      </c>
      <c r="M70" s="6">
        <v>0.13365521</v>
      </c>
      <c r="Q70" s="4">
        <f t="shared" si="49"/>
        <v>12.5</v>
      </c>
      <c r="R70">
        <f t="shared" si="28"/>
        <v>50000</v>
      </c>
      <c r="S70">
        <f t="shared" si="29"/>
        <v>16.125143009699062</v>
      </c>
      <c r="U70">
        <f t="shared" si="39"/>
        <v>0.13365521</v>
      </c>
      <c r="V70">
        <f t="shared" si="40"/>
        <v>0.01</v>
      </c>
      <c r="W70">
        <f t="shared" si="41"/>
        <v>0.20360131670541576</v>
      </c>
      <c r="X70">
        <f t="shared" si="42"/>
        <v>2.7212376740538849E-2</v>
      </c>
      <c r="Y70">
        <f t="shared" si="43"/>
        <v>2.0360131670541575E-3</v>
      </c>
      <c r="Z70">
        <f t="shared" si="44"/>
        <v>0.17435292679782277</v>
      </c>
      <c r="AB70">
        <f t="shared" si="45"/>
        <v>3.5034440476390487</v>
      </c>
      <c r="AC70">
        <f t="shared" si="46"/>
        <v>2.8114658787744844</v>
      </c>
      <c r="AE70">
        <f t="shared" si="30"/>
        <v>0</v>
      </c>
      <c r="AF70">
        <f t="shared" si="31"/>
        <v>0</v>
      </c>
      <c r="AG70">
        <f t="shared" si="31"/>
        <v>-2.1794115849727849</v>
      </c>
      <c r="AH70">
        <f t="shared" si="32"/>
        <v>-1360.6188370269424</v>
      </c>
      <c r="AI70">
        <f t="shared" si="33"/>
        <v>-1362.7982486119151</v>
      </c>
      <c r="AJ70">
        <f t="shared" si="34"/>
        <v>0.69197816886456431</v>
      </c>
      <c r="AK70">
        <f t="shared" si="47"/>
        <v>0.24524108333473343</v>
      </c>
      <c r="AL70">
        <f t="shared" si="23"/>
        <v>-1361.8610293597158</v>
      </c>
      <c r="AN70">
        <f t="shared" si="35"/>
        <v>0</v>
      </c>
      <c r="AO70">
        <f t="shared" si="35"/>
        <v>0</v>
      </c>
      <c r="AP70">
        <f t="shared" si="35"/>
        <v>-1.0983271929464469E-3</v>
      </c>
      <c r="AQ70">
        <f t="shared" si="35"/>
        <v>-0.68569180702071097</v>
      </c>
      <c r="AR70">
        <f t="shared" si="35"/>
        <v>-0.68679013421365742</v>
      </c>
      <c r="AS70">
        <f t="shared" si="35"/>
        <v>3.4872643837888473E-4</v>
      </c>
      <c r="AT70">
        <f t="shared" si="35"/>
        <v>1.2359067580965759E-4</v>
      </c>
      <c r="AU70">
        <f t="shared" si="24"/>
        <v>-0.68631781709946882</v>
      </c>
      <c r="AW70">
        <v>67</v>
      </c>
      <c r="AX70">
        <f>IF(Z70&gt;0, (R70*SUMPRODUCT(K70:$K$98, X70:$X$98)-K70*$AZ$3)/Z70, 0)</f>
        <v>16.125143009699062</v>
      </c>
    </row>
    <row r="71" spans="5:50" x14ac:dyDescent="0.25">
      <c r="E71">
        <v>2071</v>
      </c>
      <c r="F71" s="5">
        <f>EconomicRates!C111</f>
        <v>3.5571999999999999E-2</v>
      </c>
      <c r="G71" s="5">
        <f>EconomicRates!D111</f>
        <v>7.0000000000000007E-2</v>
      </c>
      <c r="H71" s="5">
        <f t="shared" si="36"/>
        <v>0.12000000000000001</v>
      </c>
      <c r="I71" s="5">
        <f t="shared" si="37"/>
        <v>1.1200000000000001</v>
      </c>
      <c r="J71">
        <f t="shared" si="38"/>
        <v>0.89285714285714279</v>
      </c>
      <c r="K71">
        <f t="shared" si="48"/>
        <v>4.4996057017321768E-4</v>
      </c>
      <c r="L71" s="2">
        <v>68</v>
      </c>
      <c r="M71" s="6">
        <v>0.153152232</v>
      </c>
      <c r="Q71" s="4">
        <f t="shared" si="49"/>
        <v>12.5</v>
      </c>
      <c r="R71">
        <f t="shared" si="28"/>
        <v>50000</v>
      </c>
      <c r="S71">
        <f t="shared" si="29"/>
        <v>14.958326853534428</v>
      </c>
      <c r="U71">
        <f t="shared" si="39"/>
        <v>0.153152232</v>
      </c>
      <c r="V71">
        <f t="shared" si="40"/>
        <v>0.01</v>
      </c>
      <c r="W71">
        <f t="shared" si="41"/>
        <v>0.17435292679782277</v>
      </c>
      <c r="X71">
        <f t="shared" si="42"/>
        <v>2.6702539894819171E-2</v>
      </c>
      <c r="Y71">
        <f t="shared" si="43"/>
        <v>1.7435292679782277E-3</v>
      </c>
      <c r="Z71">
        <f t="shared" si="44"/>
        <v>0.14590685763502539</v>
      </c>
      <c r="AB71">
        <f t="shared" si="45"/>
        <v>2.8114658787744844</v>
      </c>
      <c r="AC71">
        <f t="shared" si="46"/>
        <v>2.1825224666768253</v>
      </c>
      <c r="AE71">
        <f t="shared" si="30"/>
        <v>0</v>
      </c>
      <c r="AF71">
        <f t="shared" si="31"/>
        <v>0</v>
      </c>
      <c r="AG71">
        <f t="shared" si="31"/>
        <v>-1.8238357204378175</v>
      </c>
      <c r="AH71">
        <f t="shared" si="32"/>
        <v>-1335.1269947409585</v>
      </c>
      <c r="AI71">
        <f t="shared" si="33"/>
        <v>-1336.9508304613962</v>
      </c>
      <c r="AJ71">
        <f t="shared" si="34"/>
        <v>0.62894341209765914</v>
      </c>
      <c r="AK71">
        <f t="shared" si="47"/>
        <v>0.19680261151421394</v>
      </c>
      <c r="AL71">
        <f t="shared" si="23"/>
        <v>-1336.1250844377844</v>
      </c>
      <c r="AN71">
        <f t="shared" si="35"/>
        <v>0</v>
      </c>
      <c r="AO71">
        <f t="shared" si="35"/>
        <v>0</v>
      </c>
      <c r="AP71">
        <f t="shared" si="35"/>
        <v>-8.2065416067048156E-4</v>
      </c>
      <c r="AQ71">
        <f t="shared" si="35"/>
        <v>-0.60075450380729623</v>
      </c>
      <c r="AR71">
        <f t="shared" si="35"/>
        <v>-0.60157515796796668</v>
      </c>
      <c r="AS71">
        <f t="shared" si="35"/>
        <v>2.8299973631415172E-4</v>
      </c>
      <c r="AT71">
        <f t="shared" si="35"/>
        <v>8.8553415288513963E-5</v>
      </c>
      <c r="AU71">
        <f t="shared" si="24"/>
        <v>-0.60120360481636403</v>
      </c>
      <c r="AW71">
        <v>68</v>
      </c>
      <c r="AX71">
        <f>IF(Z71&gt;0, (R71*SUMPRODUCT(K71:$K$98, X71:$X$98)-K71*$AZ$3)/Z71, 0)</f>
        <v>14.958326853534428</v>
      </c>
    </row>
    <row r="72" spans="5:50" x14ac:dyDescent="0.25">
      <c r="E72">
        <v>2072</v>
      </c>
      <c r="F72" s="5">
        <f>EconomicRates!C112</f>
        <v>3.5571999999999999E-2</v>
      </c>
      <c r="G72" s="5">
        <f>EconomicRates!D112</f>
        <v>7.0000000000000007E-2</v>
      </c>
      <c r="H72" s="5">
        <f t="shared" si="36"/>
        <v>0.12000000000000001</v>
      </c>
      <c r="I72" s="5">
        <f t="shared" si="37"/>
        <v>1.1200000000000001</v>
      </c>
      <c r="J72">
        <f t="shared" si="38"/>
        <v>0.89285714285714279</v>
      </c>
      <c r="K72">
        <f t="shared" si="48"/>
        <v>4.0175050908323003E-4</v>
      </c>
      <c r="L72" s="2">
        <v>69</v>
      </c>
      <c r="M72" s="6">
        <v>0.17329698399999999</v>
      </c>
      <c r="Q72" s="4">
        <f t="shared" si="49"/>
        <v>12.5</v>
      </c>
      <c r="R72">
        <f t="shared" si="28"/>
        <v>50000</v>
      </c>
      <c r="S72">
        <f t="shared" si="29"/>
        <v>13.699235953285918</v>
      </c>
      <c r="U72">
        <f t="shared" si="39"/>
        <v>0.17329698399999999</v>
      </c>
      <c r="V72">
        <f t="shared" si="40"/>
        <v>0.01</v>
      </c>
      <c r="W72">
        <f t="shared" si="41"/>
        <v>0.14590685763502539</v>
      </c>
      <c r="X72">
        <f t="shared" si="42"/>
        <v>2.5285218373067273E-2</v>
      </c>
      <c r="Y72">
        <f t="shared" si="43"/>
        <v>1.459068576350254E-3</v>
      </c>
      <c r="Z72">
        <f t="shared" si="44"/>
        <v>0.11916257068560787</v>
      </c>
      <c r="AB72">
        <f t="shared" si="45"/>
        <v>2.1825224666768253</v>
      </c>
      <c r="AC72">
        <f t="shared" si="46"/>
        <v>1.6324361726222538</v>
      </c>
      <c r="AE72">
        <f t="shared" si="30"/>
        <v>0</v>
      </c>
      <c r="AF72">
        <f t="shared" si="31"/>
        <v>0</v>
      </c>
      <c r="AG72">
        <f t="shared" si="31"/>
        <v>-1.4895321335700984</v>
      </c>
      <c r="AH72">
        <f t="shared" si="32"/>
        <v>-1264.2609186533637</v>
      </c>
      <c r="AI72">
        <f t="shared" si="33"/>
        <v>-1265.7504507869337</v>
      </c>
      <c r="AJ72">
        <f t="shared" si="34"/>
        <v>0.55008629405457143</v>
      </c>
      <c r="AK72">
        <f t="shared" si="47"/>
        <v>0.15277657266737779</v>
      </c>
      <c r="AL72">
        <f t="shared" si="23"/>
        <v>-1265.0475879202118</v>
      </c>
      <c r="AN72">
        <f t="shared" si="35"/>
        <v>0</v>
      </c>
      <c r="AO72">
        <f t="shared" si="35"/>
        <v>0</v>
      </c>
      <c r="AP72">
        <f t="shared" si="35"/>
        <v>-5.9842029295761683E-4</v>
      </c>
      <c r="AQ72">
        <f t="shared" si="35"/>
        <v>-0.50791746768302093</v>
      </c>
      <c r="AR72">
        <f t="shared" si="35"/>
        <v>-0.50851588797597846</v>
      </c>
      <c r="AS72">
        <f t="shared" si="35"/>
        <v>2.2099744867613144E-4</v>
      </c>
      <c r="AT72">
        <f t="shared" si="35"/>
        <v>6.137806584511012E-5</v>
      </c>
      <c r="AU72">
        <f t="shared" si="24"/>
        <v>-0.50823351246145732</v>
      </c>
      <c r="AW72">
        <v>69</v>
      </c>
      <c r="AX72">
        <f>IF(Z72&gt;0, (R72*SUMPRODUCT(K72:$K$98, X72:$X$98)-K72*$AZ$3)/Z72, 0)</f>
        <v>13.699235953285918</v>
      </c>
    </row>
    <row r="73" spans="5:50" x14ac:dyDescent="0.25">
      <c r="E73">
        <v>2073</v>
      </c>
      <c r="F73" s="5">
        <f>EconomicRates!C113</f>
        <v>3.5571999999999999E-2</v>
      </c>
      <c r="G73" s="5">
        <f>EconomicRates!D113</f>
        <v>7.0000000000000007E-2</v>
      </c>
      <c r="H73" s="5">
        <f t="shared" si="36"/>
        <v>0.12000000000000001</v>
      </c>
      <c r="I73" s="5">
        <f t="shared" si="37"/>
        <v>1.1200000000000001</v>
      </c>
      <c r="J73">
        <f t="shared" si="38"/>
        <v>0.89285714285714279</v>
      </c>
      <c r="K73">
        <f t="shared" si="48"/>
        <v>3.5870581168145535E-4</v>
      </c>
      <c r="L73" s="2">
        <v>70</v>
      </c>
      <c r="M73" s="6">
        <v>0.19491187900000001</v>
      </c>
      <c r="Q73" s="4">
        <f t="shared" si="49"/>
        <v>12.5</v>
      </c>
      <c r="R73">
        <f t="shared" si="28"/>
        <v>50000</v>
      </c>
      <c r="S73">
        <f t="shared" si="29"/>
        <v>12.346417578033286</v>
      </c>
      <c r="U73">
        <f t="shared" si="39"/>
        <v>0.19491187900000001</v>
      </c>
      <c r="V73">
        <f t="shared" si="40"/>
        <v>0.01</v>
      </c>
      <c r="W73">
        <f t="shared" si="41"/>
        <v>0.11916257068560787</v>
      </c>
      <c r="X73">
        <f t="shared" si="42"/>
        <v>2.3226200558802149E-2</v>
      </c>
      <c r="Y73">
        <f t="shared" si="43"/>
        <v>1.1916257068560786E-3</v>
      </c>
      <c r="Z73">
        <f t="shared" si="44"/>
        <v>9.474474441994965E-2</v>
      </c>
      <c r="AB73">
        <f t="shared" si="45"/>
        <v>1.6324361726222538</v>
      </c>
      <c r="AC73">
        <f t="shared" si="46"/>
        <v>1.1697581779327375</v>
      </c>
      <c r="AE73">
        <f t="shared" si="30"/>
        <v>0</v>
      </c>
      <c r="AF73">
        <f t="shared" si="31"/>
        <v>0</v>
      </c>
      <c r="AG73">
        <f t="shared" si="31"/>
        <v>-1.1843093052493707</v>
      </c>
      <c r="AH73">
        <f t="shared" si="32"/>
        <v>-1161.3100279401074</v>
      </c>
      <c r="AI73">
        <f t="shared" si="33"/>
        <v>-1162.4943372453567</v>
      </c>
      <c r="AJ73">
        <f t="shared" si="34"/>
        <v>0.46267799468951631</v>
      </c>
      <c r="AK73">
        <f t="shared" si="47"/>
        <v>0.11427053208355778</v>
      </c>
      <c r="AL73">
        <f t="shared" si="23"/>
        <v>-1161.9173887185837</v>
      </c>
      <c r="AN73">
        <f t="shared" si="35"/>
        <v>0</v>
      </c>
      <c r="AO73">
        <f t="shared" si="35"/>
        <v>0</v>
      </c>
      <c r="AP73">
        <f t="shared" si="35"/>
        <v>-4.2481863062137601E-4</v>
      </c>
      <c r="AQ73">
        <f t="shared" si="35"/>
        <v>-0.41656865618606981</v>
      </c>
      <c r="AR73">
        <f t="shared" si="35"/>
        <v>-0.41699347481669119</v>
      </c>
      <c r="AS73">
        <f t="shared" si="35"/>
        <v>1.6596528563225105E-4</v>
      </c>
      <c r="AT73">
        <f t="shared" si="35"/>
        <v>4.098950396230438E-5</v>
      </c>
      <c r="AU73">
        <f t="shared" si="24"/>
        <v>-0.41678652002709665</v>
      </c>
      <c r="AW73">
        <v>70</v>
      </c>
      <c r="AX73">
        <f>IF(Z73&gt;0, (R73*SUMPRODUCT(K73:$K$98, X73:$X$98)-K73*$AZ$3)/Z73, 0)</f>
        <v>12.346417578033286</v>
      </c>
    </row>
    <row r="74" spans="5:50" x14ac:dyDescent="0.25">
      <c r="E74">
        <v>2074</v>
      </c>
      <c r="F74" s="5">
        <f>EconomicRates!C114</f>
        <v>3.5571999999999999E-2</v>
      </c>
      <c r="G74" s="5">
        <f>EconomicRates!D114</f>
        <v>7.0000000000000007E-2</v>
      </c>
      <c r="H74" s="5">
        <f t="shared" si="36"/>
        <v>0.12000000000000001</v>
      </c>
      <c r="I74" s="5">
        <f t="shared" si="37"/>
        <v>1.1200000000000001</v>
      </c>
      <c r="J74">
        <f t="shared" si="38"/>
        <v>0.89285714285714279</v>
      </c>
      <c r="K74">
        <f t="shared" si="48"/>
        <v>3.2027304614415652E-4</v>
      </c>
      <c r="L74" s="2">
        <v>71</v>
      </c>
      <c r="M74" s="6">
        <v>0.21714087100000001</v>
      </c>
      <c r="Q74" s="4">
        <f t="shared" si="49"/>
        <v>12.5</v>
      </c>
      <c r="R74">
        <f t="shared" si="28"/>
        <v>50000</v>
      </c>
      <c r="S74">
        <f t="shared" si="29"/>
        <v>10.837679128366972</v>
      </c>
      <c r="U74">
        <f t="shared" si="39"/>
        <v>0.21714087100000001</v>
      </c>
      <c r="V74">
        <f t="shared" si="40"/>
        <v>0.01</v>
      </c>
      <c r="W74">
        <f t="shared" si="41"/>
        <v>9.474474441994965E-2</v>
      </c>
      <c r="X74">
        <f t="shared" si="42"/>
        <v>2.0572956326020259E-2</v>
      </c>
      <c r="Y74">
        <f t="shared" si="43"/>
        <v>9.4744744419949655E-4</v>
      </c>
      <c r="Z74">
        <f t="shared" si="44"/>
        <v>7.3224340649729894E-2</v>
      </c>
      <c r="AB74">
        <f t="shared" si="45"/>
        <v>1.1697581779327375</v>
      </c>
      <c r="AC74">
        <f t="shared" si="46"/>
        <v>0.7935819083480109</v>
      </c>
      <c r="AE74">
        <f t="shared" si="30"/>
        <v>0</v>
      </c>
      <c r="AF74">
        <f t="shared" si="31"/>
        <v>0</v>
      </c>
      <c r="AG74">
        <f t="shared" si="31"/>
        <v>-0.91530425812162364</v>
      </c>
      <c r="AH74">
        <f t="shared" si="32"/>
        <v>-1028.6478163010129</v>
      </c>
      <c r="AI74">
        <f t="shared" si="33"/>
        <v>-1029.5631205591344</v>
      </c>
      <c r="AJ74">
        <f t="shared" si="34"/>
        <v>0.37617626958472661</v>
      </c>
      <c r="AK74">
        <f t="shared" si="47"/>
        <v>8.1883072455291639E-2</v>
      </c>
      <c r="AL74">
        <f t="shared" si="23"/>
        <v>-1029.1050612170945</v>
      </c>
      <c r="AN74">
        <f t="shared" si="35"/>
        <v>0</v>
      </c>
      <c r="AO74">
        <f t="shared" si="35"/>
        <v>0</v>
      </c>
      <c r="AP74">
        <f t="shared" si="35"/>
        <v>-2.931472828973297E-4</v>
      </c>
      <c r="AQ74">
        <f t="shared" si="35"/>
        <v>-0.32944816953626016</v>
      </c>
      <c r="AR74">
        <f t="shared" si="35"/>
        <v>-0.32974131681915742</v>
      </c>
      <c r="AS74">
        <f t="shared" si="35"/>
        <v>1.2047911974704581E-4</v>
      </c>
      <c r="AT74">
        <f t="shared" si="35"/>
        <v>2.6224941042898931E-5</v>
      </c>
      <c r="AU74">
        <f t="shared" si="24"/>
        <v>-0.32959461275836754</v>
      </c>
      <c r="AW74">
        <v>71</v>
      </c>
      <c r="AX74">
        <f>IF(Z74&gt;0, (R74*SUMPRODUCT(K74:$K$98, X74:$X$98)-K74*$AZ$3)/Z74, 0)</f>
        <v>10.837679128366972</v>
      </c>
    </row>
    <row r="75" spans="5:50" x14ac:dyDescent="0.25">
      <c r="E75">
        <v>2075</v>
      </c>
      <c r="F75" s="5">
        <f>EconomicRates!C115</f>
        <v>3.5571999999999999E-2</v>
      </c>
      <c r="G75" s="5">
        <f>EconomicRates!D115</f>
        <v>7.0000000000000007E-2</v>
      </c>
      <c r="H75" s="5">
        <f t="shared" si="36"/>
        <v>0.12000000000000001</v>
      </c>
      <c r="I75" s="5">
        <f t="shared" si="37"/>
        <v>1.1200000000000001</v>
      </c>
      <c r="J75">
        <f t="shared" si="38"/>
        <v>0.89285714285714279</v>
      </c>
      <c r="K75">
        <f t="shared" si="48"/>
        <v>2.8595807691442546E-4</v>
      </c>
      <c r="L75" s="2">
        <v>72</v>
      </c>
      <c r="M75" s="6">
        <v>0.240684854</v>
      </c>
      <c r="Q75" s="4">
        <f t="shared" si="49"/>
        <v>12.5</v>
      </c>
      <c r="R75">
        <f t="shared" si="28"/>
        <v>50000</v>
      </c>
      <c r="S75">
        <f t="shared" si="29"/>
        <v>9.1163772991970706</v>
      </c>
      <c r="U75">
        <f t="shared" si="39"/>
        <v>0.240684854</v>
      </c>
      <c r="V75">
        <f t="shared" si="40"/>
        <v>0.01</v>
      </c>
      <c r="W75">
        <f t="shared" si="41"/>
        <v>7.3224340649729894E-2</v>
      </c>
      <c r="X75">
        <f t="shared" si="42"/>
        <v>1.7623989738526503E-2</v>
      </c>
      <c r="Y75">
        <f t="shared" si="43"/>
        <v>7.3224340649729897E-4</v>
      </c>
      <c r="Z75">
        <f t="shared" si="44"/>
        <v>5.4868107504706089E-2</v>
      </c>
      <c r="AB75">
        <f t="shared" si="45"/>
        <v>0.7935819083480109</v>
      </c>
      <c r="AC75">
        <f t="shared" si="46"/>
        <v>0.500198369705807</v>
      </c>
      <c r="AE75">
        <f t="shared" si="30"/>
        <v>0</v>
      </c>
      <c r="AF75">
        <f t="shared" si="31"/>
        <v>0</v>
      </c>
      <c r="AG75">
        <f t="shared" si="31"/>
        <v>-0.68585134380882606</v>
      </c>
      <c r="AH75">
        <f t="shared" si="32"/>
        <v>-881.19948692632522</v>
      </c>
      <c r="AI75">
        <f t="shared" si="33"/>
        <v>-881.88533827013407</v>
      </c>
      <c r="AJ75">
        <f t="shared" si="34"/>
        <v>0.2933835386422039</v>
      </c>
      <c r="AK75">
        <f t="shared" si="47"/>
        <v>5.5550733584360766E-2</v>
      </c>
      <c r="AL75">
        <f t="shared" si="23"/>
        <v>-881.53640399790754</v>
      </c>
      <c r="AN75">
        <f t="shared" si="35"/>
        <v>0</v>
      </c>
      <c r="AO75">
        <f t="shared" si="35"/>
        <v>0</v>
      </c>
      <c r="AP75">
        <f t="shared" si="35"/>
        <v>-1.9612473132474633E-4</v>
      </c>
      <c r="AQ75">
        <f t="shared" si="35"/>
        <v>-0.25198611065943038</v>
      </c>
      <c r="AR75">
        <f t="shared" si="35"/>
        <v>-0.25218223539075513</v>
      </c>
      <c r="AS75">
        <f t="shared" si="35"/>
        <v>8.3895392508473663E-5</v>
      </c>
      <c r="AT75">
        <f t="shared" si="35"/>
        <v>1.5885180946969395E-5</v>
      </c>
      <c r="AU75">
        <f t="shared" si="24"/>
        <v>-0.25208245481729968</v>
      </c>
      <c r="AW75">
        <v>72</v>
      </c>
      <c r="AX75">
        <f>IF(Z75&gt;0, (R75*SUMPRODUCT(K75:$K$98, X75:$X$98)-K75*$AZ$3)/Z75, 0)</f>
        <v>9.1163772991970706</v>
      </c>
    </row>
    <row r="76" spans="5:50" x14ac:dyDescent="0.25">
      <c r="E76">
        <v>2076</v>
      </c>
      <c r="F76" s="5">
        <f>EconomicRates!C116</f>
        <v>3.5571999999999999E-2</v>
      </c>
      <c r="G76" s="5">
        <f>EconomicRates!D116</f>
        <v>7.0000000000000007E-2</v>
      </c>
      <c r="H76" s="5">
        <f t="shared" si="36"/>
        <v>0.12000000000000001</v>
      </c>
      <c r="I76" s="5">
        <f t="shared" si="37"/>
        <v>1.1200000000000001</v>
      </c>
      <c r="J76">
        <f t="shared" si="38"/>
        <v>0.89285714285714279</v>
      </c>
      <c r="K76">
        <f t="shared" si="48"/>
        <v>2.55319711530737E-4</v>
      </c>
      <c r="L76" s="2">
        <v>73</v>
      </c>
      <c r="M76" s="6">
        <v>0.26560892699999999</v>
      </c>
      <c r="Q76" s="4">
        <f t="shared" si="49"/>
        <v>12.5</v>
      </c>
      <c r="R76">
        <f t="shared" si="28"/>
        <v>50000</v>
      </c>
      <c r="S76">
        <f t="shared" si="29"/>
        <v>7.055126384222298</v>
      </c>
      <c r="U76">
        <f t="shared" si="39"/>
        <v>0.26560892699999999</v>
      </c>
      <c r="V76">
        <f t="shared" si="40"/>
        <v>0.01</v>
      </c>
      <c r="W76">
        <f t="shared" si="41"/>
        <v>5.4868107504706089E-2</v>
      </c>
      <c r="X76">
        <f t="shared" si="42"/>
        <v>1.4573459160845631E-2</v>
      </c>
      <c r="Y76">
        <f t="shared" si="43"/>
        <v>5.4868107504706088E-4</v>
      </c>
      <c r="Z76">
        <f t="shared" si="44"/>
        <v>3.9745967268813395E-2</v>
      </c>
      <c r="AB76">
        <f t="shared" si="45"/>
        <v>0.500198369705807</v>
      </c>
      <c r="AC76">
        <f t="shared" si="46"/>
        <v>0.28041282234464127</v>
      </c>
      <c r="AE76">
        <f t="shared" si="30"/>
        <v>0</v>
      </c>
      <c r="AF76">
        <f t="shared" si="31"/>
        <v>0</v>
      </c>
      <c r="AG76">
        <f t="shared" si="31"/>
        <v>-0.49682459086016745</v>
      </c>
      <c r="AH76">
        <f t="shared" si="32"/>
        <v>-728.67295804228149</v>
      </c>
      <c r="AI76">
        <f t="shared" si="33"/>
        <v>-729.16978263314161</v>
      </c>
      <c r="AJ76">
        <f t="shared" si="34"/>
        <v>0.21978554736116573</v>
      </c>
      <c r="AK76">
        <f t="shared" si="47"/>
        <v>3.5013885879406494E-2</v>
      </c>
      <c r="AL76">
        <f t="shared" si="23"/>
        <v>-728.91498319990103</v>
      </c>
      <c r="AN76">
        <f t="shared" si="35"/>
        <v>0</v>
      </c>
      <c r="AO76">
        <f t="shared" si="35"/>
        <v>0</v>
      </c>
      <c r="AP76">
        <f t="shared" si="35"/>
        <v>-1.2684911121979439E-4</v>
      </c>
      <c r="AQ76">
        <f t="shared" si="35"/>
        <v>-0.18604456944760414</v>
      </c>
      <c r="AR76">
        <f t="shared" si="35"/>
        <v>-0.18617141855882391</v>
      </c>
      <c r="AS76">
        <f t="shared" si="35"/>
        <v>5.6115582550877966E-5</v>
      </c>
      <c r="AT76">
        <f t="shared" si="35"/>
        <v>8.9397352423002112E-6</v>
      </c>
      <c r="AU76">
        <f t="shared" si="24"/>
        <v>-0.18610636324103075</v>
      </c>
      <c r="AW76">
        <v>73</v>
      </c>
      <c r="AX76">
        <f>IF(Z76&gt;0, (R76*SUMPRODUCT(K76:$K$98, X76:$X$98)-K76*$AZ$3)/Z76, 0)</f>
        <v>7.055126384222298</v>
      </c>
    </row>
    <row r="77" spans="5:50" x14ac:dyDescent="0.25">
      <c r="E77">
        <v>2077</v>
      </c>
      <c r="F77" s="5">
        <f>EconomicRates!C117</f>
        <v>3.5571999999999999E-2</v>
      </c>
      <c r="G77" s="5">
        <f>EconomicRates!D117</f>
        <v>7.0000000000000007E-2</v>
      </c>
      <c r="H77" s="5">
        <f t="shared" si="36"/>
        <v>0.12000000000000001</v>
      </c>
      <c r="I77" s="5">
        <f t="shared" si="37"/>
        <v>1.1200000000000001</v>
      </c>
      <c r="J77">
        <f t="shared" si="38"/>
        <v>0.89285714285714279</v>
      </c>
      <c r="K77">
        <f t="shared" si="48"/>
        <v>2.2796402815244374E-4</v>
      </c>
      <c r="L77" s="2">
        <v>74</v>
      </c>
      <c r="M77" s="6">
        <v>0.29099302900000001</v>
      </c>
      <c r="Q77" s="4">
        <f t="shared" si="49"/>
        <v>12.5</v>
      </c>
      <c r="R77">
        <f t="shared" si="28"/>
        <v>50000</v>
      </c>
      <c r="S77">
        <f t="shared" si="29"/>
        <v>4.4314886439350349</v>
      </c>
      <c r="U77">
        <f t="shared" si="39"/>
        <v>0.29099302900000001</v>
      </c>
      <c r="V77">
        <f t="shared" si="40"/>
        <v>0.01</v>
      </c>
      <c r="W77">
        <f t="shared" si="41"/>
        <v>3.9745967268813395E-2</v>
      </c>
      <c r="X77">
        <f t="shared" si="42"/>
        <v>1.1565799406086867E-2</v>
      </c>
      <c r="Y77">
        <f t="shared" si="43"/>
        <v>3.9745967268813395E-4</v>
      </c>
      <c r="Z77">
        <f t="shared" si="44"/>
        <v>2.7782708190038394E-2</v>
      </c>
      <c r="AB77">
        <f t="shared" si="45"/>
        <v>0.28041282234464127</v>
      </c>
      <c r="AC77">
        <f t="shared" si="46"/>
        <v>0.12311875584191603</v>
      </c>
      <c r="AE77">
        <f t="shared" si="30"/>
        <v>0</v>
      </c>
      <c r="AF77">
        <f t="shared" si="31"/>
        <v>0</v>
      </c>
      <c r="AG77">
        <f t="shared" si="31"/>
        <v>-0.34728385237547993</v>
      </c>
      <c r="AH77">
        <f t="shared" si="32"/>
        <v>-578.28997030434334</v>
      </c>
      <c r="AI77">
        <f t="shared" si="33"/>
        <v>-578.63725415671877</v>
      </c>
      <c r="AJ77">
        <f t="shared" si="34"/>
        <v>0.15729406650272523</v>
      </c>
      <c r="AK77">
        <f t="shared" si="47"/>
        <v>1.9628897564124892E-2</v>
      </c>
      <c r="AL77">
        <f t="shared" si="23"/>
        <v>-578.46033119265201</v>
      </c>
      <c r="AN77">
        <f t="shared" si="35"/>
        <v>0</v>
      </c>
      <c r="AO77">
        <f t="shared" si="35"/>
        <v>0</v>
      </c>
      <c r="AP77">
        <f t="shared" si="35"/>
        <v>-7.9168225899813028E-5</v>
      </c>
      <c r="AQ77">
        <f t="shared" si="35"/>
        <v>-0.13182931107073517</v>
      </c>
      <c r="AR77">
        <f t="shared" si="35"/>
        <v>-0.13190847929663499</v>
      </c>
      <c r="AS77">
        <f t="shared" si="35"/>
        <v>3.5857389004439615E-5</v>
      </c>
      <c r="AT77">
        <f t="shared" si="35"/>
        <v>4.4746825569096011E-6</v>
      </c>
      <c r="AU77">
        <f t="shared" si="24"/>
        <v>-0.13186814722507365</v>
      </c>
      <c r="AW77">
        <v>74</v>
      </c>
      <c r="AX77">
        <f>IF(Z77&gt;0, (R77*SUMPRODUCT(K77:$K$98, X77:$X$98)-K77*$AZ$3)/Z77, 0)</f>
        <v>4.4314886439350349</v>
      </c>
    </row>
    <row r="78" spans="5:50" x14ac:dyDescent="0.25">
      <c r="E78">
        <v>2078</v>
      </c>
      <c r="F78" s="5">
        <f>EconomicRates!C118</f>
        <v>3.5571999999999999E-2</v>
      </c>
      <c r="G78" s="5">
        <f>EconomicRates!D118</f>
        <v>7.0000000000000007E-2</v>
      </c>
      <c r="H78" s="5">
        <f t="shared" si="36"/>
        <v>0.12000000000000001</v>
      </c>
      <c r="I78" s="5">
        <f t="shared" si="37"/>
        <v>1.1200000000000001</v>
      </c>
      <c r="J78">
        <f t="shared" si="38"/>
        <v>0.89285714285714279</v>
      </c>
      <c r="K78">
        <f t="shared" si="48"/>
        <v>2.0353931085039618E-4</v>
      </c>
      <c r="L78" s="2">
        <v>75</v>
      </c>
      <c r="M78" s="6">
        <v>0.31752069599999999</v>
      </c>
      <c r="Q78" s="4">
        <f t="shared" si="49"/>
        <v>12.5</v>
      </c>
      <c r="R78">
        <f t="shared" si="28"/>
        <v>50000</v>
      </c>
      <c r="S78">
        <f t="shared" si="29"/>
        <v>0.90773793039523532</v>
      </c>
      <c r="U78">
        <f t="shared" si="39"/>
        <v>0.31752069599999999</v>
      </c>
      <c r="V78">
        <f t="shared" si="40"/>
        <v>0.01</v>
      </c>
      <c r="W78">
        <f t="shared" si="41"/>
        <v>2.7782708190038394E-2</v>
      </c>
      <c r="X78">
        <f t="shared" si="42"/>
        <v>8.8215848412658907E-3</v>
      </c>
      <c r="Y78">
        <f t="shared" si="43"/>
        <v>2.7782708190038396E-4</v>
      </c>
      <c r="Z78">
        <f t="shared" si="44"/>
        <v>1.868329626687212E-2</v>
      </c>
      <c r="AB78">
        <f t="shared" si="45"/>
        <v>0.12311875584191603</v>
      </c>
      <c r="AC78">
        <f t="shared" si="46"/>
        <v>1.6959536686251525E-2</v>
      </c>
      <c r="AE78">
        <f t="shared" si="30"/>
        <v>0</v>
      </c>
      <c r="AF78">
        <f t="shared" si="31"/>
        <v>0</v>
      </c>
      <c r="AG78">
        <f t="shared" si="31"/>
        <v>-0.2335412033359015</v>
      </c>
      <c r="AH78">
        <f t="shared" si="32"/>
        <v>-441.07924206329454</v>
      </c>
      <c r="AI78">
        <f t="shared" si="33"/>
        <v>-441.31278326663045</v>
      </c>
      <c r="AJ78">
        <f t="shared" si="34"/>
        <v>0.10615921915566451</v>
      </c>
      <c r="AK78">
        <f t="shared" si="47"/>
        <v>8.6183129089341236E-3</v>
      </c>
      <c r="AL78">
        <f t="shared" si="23"/>
        <v>-441.19800573456587</v>
      </c>
      <c r="AN78">
        <f t="shared" si="35"/>
        <v>0</v>
      </c>
      <c r="AO78">
        <f t="shared" si="35"/>
        <v>0</v>
      </c>
      <c r="AP78">
        <f t="shared" si="35"/>
        <v>-4.7534815582161637E-5</v>
      </c>
      <c r="AQ78">
        <f t="shared" si="35"/>
        <v>-8.9776964959978056E-2</v>
      </c>
      <c r="AR78">
        <f t="shared" si="35"/>
        <v>-8.9824499775560215E-2</v>
      </c>
      <c r="AS78">
        <f t="shared" si="35"/>
        <v>2.160757430736013E-5</v>
      </c>
      <c r="AT78">
        <f t="shared" si="35"/>
        <v>1.7541654701775247E-6</v>
      </c>
      <c r="AU78">
        <f t="shared" si="24"/>
        <v>-8.9801138035782685E-2</v>
      </c>
      <c r="AW78">
        <v>75</v>
      </c>
      <c r="AX78">
        <f>IF(Z78&gt;0, (R78*SUMPRODUCT(K78:$K$98, X78:$X$98)-K78*$AZ$3)/Z78, 0)</f>
        <v>0.90773793039523532</v>
      </c>
    </row>
    <row r="79" spans="5:50" x14ac:dyDescent="0.25">
      <c r="E79">
        <v>2079</v>
      </c>
      <c r="F79" s="5">
        <f>EconomicRates!C119</f>
        <v>3.5571999999999999E-2</v>
      </c>
      <c r="G79" s="5">
        <f>EconomicRates!D119</f>
        <v>7.0000000000000007E-2</v>
      </c>
      <c r="H79" s="5">
        <f t="shared" si="36"/>
        <v>0.12000000000000001</v>
      </c>
      <c r="I79" s="5">
        <f t="shared" si="37"/>
        <v>1.1200000000000001</v>
      </c>
      <c r="J79">
        <f t="shared" si="38"/>
        <v>0.89285714285714279</v>
      </c>
      <c r="K79">
        <f t="shared" si="48"/>
        <v>1.8173152754499659E-4</v>
      </c>
      <c r="L79" s="2">
        <v>76</v>
      </c>
      <c r="M79" s="6">
        <v>0.344227385</v>
      </c>
      <c r="Q79" s="4">
        <f t="shared" si="49"/>
        <v>12.5</v>
      </c>
      <c r="R79">
        <f t="shared" si="28"/>
        <v>50000</v>
      </c>
      <c r="S79">
        <f t="shared" si="29"/>
        <v>-4.1356848026669661</v>
      </c>
      <c r="U79">
        <f t="shared" si="39"/>
        <v>0.344227385</v>
      </c>
      <c r="V79">
        <f t="shared" si="40"/>
        <v>0.01</v>
      </c>
      <c r="W79">
        <f t="shared" si="41"/>
        <v>1.868329626687212E-2</v>
      </c>
      <c r="X79">
        <f t="shared" si="42"/>
        <v>6.4313022171256524E-3</v>
      </c>
      <c r="Y79">
        <f t="shared" si="43"/>
        <v>1.8683296266872122E-4</v>
      </c>
      <c r="Z79">
        <f t="shared" si="44"/>
        <v>1.2065161087077747E-2</v>
      </c>
      <c r="AB79">
        <f t="shared" si="45"/>
        <v>1.6959536686251525E-2</v>
      </c>
      <c r="AC79">
        <f t="shared" si="46"/>
        <v>-4.9897703349556295E-2</v>
      </c>
      <c r="AE79">
        <f t="shared" si="30"/>
        <v>0</v>
      </c>
      <c r="AF79">
        <f t="shared" si="31"/>
        <v>0</v>
      </c>
      <c r="AG79">
        <f t="shared" si="31"/>
        <v>-0.15081451358847184</v>
      </c>
      <c r="AH79">
        <f t="shared" si="32"/>
        <v>-321.56511085628262</v>
      </c>
      <c r="AI79">
        <f t="shared" si="33"/>
        <v>-321.71592536987112</v>
      </c>
      <c r="AJ79">
        <f t="shared" si="34"/>
        <v>6.6857240035807813E-2</v>
      </c>
      <c r="AK79">
        <f t="shared" si="47"/>
        <v>1.1871675680376068E-3</v>
      </c>
      <c r="AL79">
        <f t="shared" si="23"/>
        <v>-321.64788096226727</v>
      </c>
      <c r="AN79">
        <f t="shared" si="35"/>
        <v>0</v>
      </c>
      <c r="AO79">
        <f t="shared" si="35"/>
        <v>0</v>
      </c>
      <c r="AP79">
        <f t="shared" si="35"/>
        <v>-2.7407751930388631E-5</v>
      </c>
      <c r="AQ79">
        <f t="shared" si="35"/>
        <v>-5.8438518801088406E-2</v>
      </c>
      <c r="AR79">
        <f t="shared" si="35"/>
        <v>-5.8465926553018799E-2</v>
      </c>
      <c r="AS79">
        <f t="shared" si="35"/>
        <v>1.2150068359149857E-5</v>
      </c>
      <c r="AT79">
        <f t="shared" si="35"/>
        <v>2.1574577559135296E-7</v>
      </c>
      <c r="AU79">
        <f t="shared" si="24"/>
        <v>-5.845356073888406E-2</v>
      </c>
      <c r="AW79">
        <v>76</v>
      </c>
      <c r="AX79">
        <f>IF(Z79&gt;0, (R79*SUMPRODUCT(K79:$K$98, X79:$X$98)-K79*$AZ$3)/Z79, 0)</f>
        <v>-4.1356848026669661</v>
      </c>
    </row>
    <row r="80" spans="5:50" x14ac:dyDescent="0.25">
      <c r="E80">
        <v>2080</v>
      </c>
      <c r="F80" s="5">
        <f>EconomicRates!C120</f>
        <v>3.5571999999999999E-2</v>
      </c>
      <c r="G80" s="5">
        <f>EconomicRates!D120</f>
        <v>7.0000000000000007E-2</v>
      </c>
      <c r="H80" s="5">
        <f t="shared" si="36"/>
        <v>0.12000000000000001</v>
      </c>
      <c r="I80" s="5">
        <f t="shared" si="37"/>
        <v>1.1200000000000001</v>
      </c>
      <c r="J80">
        <f t="shared" si="38"/>
        <v>0.89285714285714279</v>
      </c>
      <c r="K80">
        <f t="shared" si="48"/>
        <v>1.6226029245088979E-4</v>
      </c>
      <c r="L80" s="2">
        <v>77</v>
      </c>
      <c r="M80" s="6">
        <v>0.370496828</v>
      </c>
      <c r="Q80" s="4">
        <f t="shared" si="49"/>
        <v>12.5</v>
      </c>
      <c r="R80">
        <f t="shared" si="28"/>
        <v>50000</v>
      </c>
      <c r="S80">
        <f t="shared" si="29"/>
        <v>-11.756410765481419</v>
      </c>
      <c r="U80">
        <f t="shared" si="39"/>
        <v>0.370496828</v>
      </c>
      <c r="V80">
        <f t="shared" si="40"/>
        <v>0.01</v>
      </c>
      <c r="W80">
        <f t="shared" si="41"/>
        <v>1.2065161087077747E-2</v>
      </c>
      <c r="X80">
        <f t="shared" si="42"/>
        <v>4.4701039120713373E-3</v>
      </c>
      <c r="Y80">
        <f t="shared" si="43"/>
        <v>1.2065161087077747E-4</v>
      </c>
      <c r="Z80">
        <f t="shared" si="44"/>
        <v>7.4744055641356322E-3</v>
      </c>
      <c r="AB80">
        <f t="shared" si="45"/>
        <v>-4.9897703349556295E-2</v>
      </c>
      <c r="AC80">
        <f t="shared" si="46"/>
        <v>-8.7872182039778368E-2</v>
      </c>
      <c r="AE80">
        <f t="shared" si="30"/>
        <v>0</v>
      </c>
      <c r="AF80">
        <f t="shared" si="31"/>
        <v>0</v>
      </c>
      <c r="AG80">
        <f t="shared" si="31"/>
        <v>-9.3430069551695402E-2</v>
      </c>
      <c r="AH80">
        <f t="shared" si="32"/>
        <v>-223.50519560356688</v>
      </c>
      <c r="AI80">
        <f t="shared" si="33"/>
        <v>-223.59862567311856</v>
      </c>
      <c r="AJ80">
        <f t="shared" si="34"/>
        <v>3.7974478690222073E-2</v>
      </c>
      <c r="AK80">
        <f t="shared" si="47"/>
        <v>-3.492839234468941E-3</v>
      </c>
      <c r="AL80">
        <f t="shared" si="23"/>
        <v>-223.56414403366281</v>
      </c>
      <c r="AN80">
        <f t="shared" si="35"/>
        <v>0</v>
      </c>
      <c r="AO80">
        <f t="shared" si="35"/>
        <v>0</v>
      </c>
      <c r="AP80">
        <f t="shared" si="35"/>
        <v>-1.5159990409165071E-5</v>
      </c>
      <c r="AQ80">
        <f t="shared" si="35"/>
        <v>-3.6266018402928091E-2</v>
      </c>
      <c r="AR80">
        <f t="shared" si="35"/>
        <v>-3.6281178393337256E-2</v>
      </c>
      <c r="AS80">
        <f t="shared" si="35"/>
        <v>6.1617500179455161E-6</v>
      </c>
      <c r="AT80">
        <f t="shared" si="35"/>
        <v>-5.6674911566887236E-7</v>
      </c>
      <c r="AU80">
        <f t="shared" si="24"/>
        <v>-3.6275583392434974E-2</v>
      </c>
      <c r="AW80">
        <v>77</v>
      </c>
      <c r="AX80">
        <f>IF(Z80&gt;0, (R80*SUMPRODUCT(K80:$K$98, X80:$X$98)-K80*$AZ$3)/Z80, 0)</f>
        <v>-11.756410765481419</v>
      </c>
    </row>
    <row r="81" spans="5:50" x14ac:dyDescent="0.25">
      <c r="E81">
        <v>2081</v>
      </c>
      <c r="F81" s="5">
        <f>EconomicRates!C121</f>
        <v>3.5571999999999999E-2</v>
      </c>
      <c r="G81" s="5">
        <f>EconomicRates!D121</f>
        <v>7.0000000000000007E-2</v>
      </c>
      <c r="H81" s="5">
        <f t="shared" si="36"/>
        <v>0.12000000000000001</v>
      </c>
      <c r="I81" s="5">
        <f t="shared" si="37"/>
        <v>1.1200000000000001</v>
      </c>
      <c r="J81">
        <f t="shared" si="38"/>
        <v>0.89285714285714279</v>
      </c>
      <c r="K81">
        <f t="shared" si="48"/>
        <v>1.4487526111686588E-4</v>
      </c>
      <c r="L81" s="2">
        <v>78</v>
      </c>
      <c r="M81" s="6">
        <v>0.397394472</v>
      </c>
      <c r="Q81" s="4">
        <f t="shared" si="49"/>
        <v>12.5</v>
      </c>
      <c r="R81">
        <f t="shared" si="28"/>
        <v>50000</v>
      </c>
      <c r="S81">
        <f t="shared" si="29"/>
        <v>-23.901060222918559</v>
      </c>
      <c r="U81">
        <f t="shared" si="39"/>
        <v>0.397394472</v>
      </c>
      <c r="V81">
        <f t="shared" si="40"/>
        <v>0.01</v>
      </c>
      <c r="W81">
        <f t="shared" si="41"/>
        <v>7.4744055641356322E-3</v>
      </c>
      <c r="X81">
        <f t="shared" si="42"/>
        <v>2.9702874526735417E-3</v>
      </c>
      <c r="Y81">
        <f t="shared" si="43"/>
        <v>7.4744055641356324E-5</v>
      </c>
      <c r="Z81">
        <f t="shared" si="44"/>
        <v>4.429374055820735E-3</v>
      </c>
      <c r="AB81">
        <f t="shared" si="45"/>
        <v>-8.7872182039778368E-2</v>
      </c>
      <c r="AC81">
        <f t="shared" si="46"/>
        <v>-0.10586673605800442</v>
      </c>
      <c r="AE81">
        <f t="shared" si="30"/>
        <v>0</v>
      </c>
      <c r="AF81">
        <f t="shared" si="31"/>
        <v>0</v>
      </c>
      <c r="AG81">
        <f t="shared" si="31"/>
        <v>-5.5367175697759188E-2</v>
      </c>
      <c r="AH81">
        <f t="shared" si="32"/>
        <v>-148.51437263367708</v>
      </c>
      <c r="AI81">
        <f t="shared" si="33"/>
        <v>-148.56973980937485</v>
      </c>
      <c r="AJ81">
        <f t="shared" si="34"/>
        <v>1.7994554018226055E-2</v>
      </c>
      <c r="AK81">
        <f t="shared" si="47"/>
        <v>-6.1510527427844864E-3</v>
      </c>
      <c r="AL81">
        <f t="shared" si="23"/>
        <v>-148.5578963080994</v>
      </c>
      <c r="AN81">
        <f t="shared" si="35"/>
        <v>0</v>
      </c>
      <c r="AO81">
        <f t="shared" si="35"/>
        <v>0</v>
      </c>
      <c r="AP81">
        <f t="shared" si="35"/>
        <v>-8.021334036516253E-6</v>
      </c>
      <c r="AQ81">
        <f t="shared" si="35"/>
        <v>-2.1516058514911486E-2</v>
      </c>
      <c r="AR81">
        <f t="shared" si="35"/>
        <v>-2.1524079848948004E-2</v>
      </c>
      <c r="AS81">
        <f t="shared" si="35"/>
        <v>2.6069657120720481E-6</v>
      </c>
      <c r="AT81">
        <f t="shared" si="35"/>
        <v>-8.9113537225451648E-7</v>
      </c>
      <c r="AU81">
        <f t="shared" si="24"/>
        <v>-2.1522364018608187E-2</v>
      </c>
      <c r="AW81">
        <v>78</v>
      </c>
      <c r="AX81">
        <f>IF(Z81&gt;0, (R81*SUMPRODUCT(K81:$K$98, X81:$X$98)-K81*$AZ$3)/Z81, 0)</f>
        <v>-23.901060222918559</v>
      </c>
    </row>
    <row r="82" spans="5:50" x14ac:dyDescent="0.25">
      <c r="E82">
        <v>2082</v>
      </c>
      <c r="F82" s="5">
        <f>EconomicRates!C122</f>
        <v>3.5571999999999999E-2</v>
      </c>
      <c r="G82" s="5">
        <f>EconomicRates!D122</f>
        <v>7.0000000000000007E-2</v>
      </c>
      <c r="H82" s="5">
        <f t="shared" si="36"/>
        <v>0.12000000000000001</v>
      </c>
      <c r="I82" s="5">
        <f t="shared" si="37"/>
        <v>1.1200000000000001</v>
      </c>
      <c r="J82">
        <f t="shared" si="38"/>
        <v>0.89285714285714279</v>
      </c>
      <c r="K82">
        <f t="shared" si="48"/>
        <v>1.2935291171148737E-4</v>
      </c>
      <c r="L82" s="2">
        <v>79</v>
      </c>
      <c r="M82" s="6">
        <v>0.424762996</v>
      </c>
      <c r="Q82" s="4">
        <f t="shared" si="49"/>
        <v>12.5</v>
      </c>
      <c r="R82">
        <f t="shared" si="28"/>
        <v>50000</v>
      </c>
      <c r="S82">
        <f t="shared" si="29"/>
        <v>-44.362893844725178</v>
      </c>
      <c r="U82">
        <f t="shared" si="39"/>
        <v>0.424762996</v>
      </c>
      <c r="V82">
        <f t="shared" si="40"/>
        <v>0.01</v>
      </c>
      <c r="W82">
        <f t="shared" si="41"/>
        <v>4.429374055820735E-3</v>
      </c>
      <c r="X82">
        <f t="shared" si="42"/>
        <v>1.8814341943550867E-3</v>
      </c>
      <c r="Y82">
        <f t="shared" si="43"/>
        <v>4.4293740558207352E-5</v>
      </c>
      <c r="Z82">
        <f t="shared" si="44"/>
        <v>2.5036461209074412E-3</v>
      </c>
      <c r="AB82">
        <f t="shared" si="45"/>
        <v>-0.10586673605800442</v>
      </c>
      <c r="AC82">
        <f t="shared" si="46"/>
        <v>-0.1110689870865748</v>
      </c>
      <c r="AE82">
        <f t="shared" si="30"/>
        <v>0</v>
      </c>
      <c r="AF82">
        <f t="shared" si="31"/>
        <v>0</v>
      </c>
      <c r="AG82">
        <f t="shared" si="31"/>
        <v>-3.1295576511343015E-2</v>
      </c>
      <c r="AH82">
        <f t="shared" si="32"/>
        <v>-94.071709717754331</v>
      </c>
      <c r="AI82">
        <f t="shared" si="33"/>
        <v>-94.103005294265671</v>
      </c>
      <c r="AJ82">
        <f t="shared" si="34"/>
        <v>5.2022510285703732E-3</v>
      </c>
      <c r="AK82">
        <f t="shared" si="47"/>
        <v>-7.4106715240603105E-3</v>
      </c>
      <c r="AL82">
        <f t="shared" si="23"/>
        <v>-94.105213714761163</v>
      </c>
      <c r="AN82">
        <f t="shared" si="35"/>
        <v>0</v>
      </c>
      <c r="AO82">
        <f t="shared" si="35"/>
        <v>0</v>
      </c>
      <c r="AP82">
        <f t="shared" si="35"/>
        <v>-4.0481739454318507E-6</v>
      </c>
      <c r="AQ82">
        <f t="shared" si="35"/>
        <v>-1.2168449561669344E-2</v>
      </c>
      <c r="AR82">
        <f t="shared" si="35"/>
        <v>-1.2172497735614777E-2</v>
      </c>
      <c r="AS82">
        <f t="shared" si="35"/>
        <v>6.7292631799965781E-7</v>
      </c>
      <c r="AT82">
        <f t="shared" si="35"/>
        <v>-9.5859193937460699E-7</v>
      </c>
      <c r="AU82">
        <f t="shared" si="24"/>
        <v>-1.2172783401236151E-2</v>
      </c>
      <c r="AW82">
        <v>79</v>
      </c>
      <c r="AX82">
        <f>IF(Z82&gt;0, (R82*SUMPRODUCT(K82:$K$98, X82:$X$98)-K82*$AZ$3)/Z82, 0)</f>
        <v>-44.362893844725178</v>
      </c>
    </row>
    <row r="83" spans="5:50" x14ac:dyDescent="0.25">
      <c r="E83">
        <v>2083</v>
      </c>
      <c r="F83" s="5">
        <f>EconomicRates!C123</f>
        <v>3.5571999999999999E-2</v>
      </c>
      <c r="G83" s="5">
        <f>EconomicRates!D123</f>
        <v>7.0000000000000007E-2</v>
      </c>
      <c r="H83" s="5">
        <f t="shared" si="36"/>
        <v>0.12000000000000001</v>
      </c>
      <c r="I83" s="5">
        <f t="shared" si="37"/>
        <v>1.1200000000000001</v>
      </c>
      <c r="J83">
        <f t="shared" si="38"/>
        <v>0.89285714285714279</v>
      </c>
      <c r="K83">
        <f t="shared" si="48"/>
        <v>1.1549367117097085E-4</v>
      </c>
      <c r="L83" s="2">
        <v>80</v>
      </c>
      <c r="M83" s="6">
        <v>0.45242554800000001</v>
      </c>
      <c r="Q83" s="4">
        <f t="shared" si="49"/>
        <v>12.5</v>
      </c>
      <c r="R83">
        <f t="shared" si="28"/>
        <v>50000</v>
      </c>
      <c r="S83">
        <f t="shared" si="29"/>
        <v>-80.742881804199484</v>
      </c>
      <c r="U83">
        <f t="shared" si="39"/>
        <v>0.45242554800000001</v>
      </c>
      <c r="V83">
        <f t="shared" si="40"/>
        <v>0.01</v>
      </c>
      <c r="W83">
        <f t="shared" si="41"/>
        <v>2.5036461209074412E-3</v>
      </c>
      <c r="X83">
        <f t="shared" si="42"/>
        <v>1.1327134682496234E-3</v>
      </c>
      <c r="Y83">
        <f t="shared" si="43"/>
        <v>2.5036461209074413E-5</v>
      </c>
      <c r="Z83">
        <f t="shared" si="44"/>
        <v>1.3458961914487434E-3</v>
      </c>
      <c r="AB83">
        <f t="shared" si="45"/>
        <v>-0.1110689870865748</v>
      </c>
      <c r="AC83">
        <f t="shared" si="46"/>
        <v>-0.10867153710686814</v>
      </c>
      <c r="AE83">
        <f t="shared" si="30"/>
        <v>0</v>
      </c>
      <c r="AF83">
        <f t="shared" si="31"/>
        <v>0</v>
      </c>
      <c r="AG83">
        <f t="shared" si="31"/>
        <v>-1.6823702393109295E-2</v>
      </c>
      <c r="AH83">
        <f t="shared" si="32"/>
        <v>-56.635673412481168</v>
      </c>
      <c r="AI83">
        <f t="shared" si="33"/>
        <v>-56.652497114874279</v>
      </c>
      <c r="AJ83">
        <f t="shared" si="34"/>
        <v>-2.397449979706659E-3</v>
      </c>
      <c r="AK83">
        <f t="shared" si="47"/>
        <v>-7.7748290960602366E-3</v>
      </c>
      <c r="AL83">
        <f t="shared" si="23"/>
        <v>-56.66266939395004</v>
      </c>
      <c r="AN83">
        <f t="shared" si="35"/>
        <v>0</v>
      </c>
      <c r="AO83">
        <f t="shared" si="35"/>
        <v>0</v>
      </c>
      <c r="AP83">
        <f t="shared" si="35"/>
        <v>-1.9430311520680402E-6</v>
      </c>
      <c r="AQ83">
        <f t="shared" si="35"/>
        <v>-6.541061841647597E-3</v>
      </c>
      <c r="AR83">
        <f t="shared" si="35"/>
        <v>-6.5430048727996648E-3</v>
      </c>
      <c r="AS83">
        <f t="shared" si="35"/>
        <v>-2.768902996050916E-7</v>
      </c>
      <c r="AT83">
        <f t="shared" si="35"/>
        <v>-8.9794355503087756E-7</v>
      </c>
      <c r="AU83">
        <f t="shared" si="24"/>
        <v>-6.5441797066543E-3</v>
      </c>
      <c r="AW83">
        <v>80</v>
      </c>
      <c r="AX83">
        <f>IF(Z83&gt;0, (R83*SUMPRODUCT(K83:$K$98, X83:$X$98)-K83*$AZ$3)/Z83, 0)</f>
        <v>-80.742881804199484</v>
      </c>
    </row>
    <row r="84" spans="5:50" x14ac:dyDescent="0.25">
      <c r="E84">
        <v>2084</v>
      </c>
      <c r="F84" s="5">
        <f>EconomicRates!C124</f>
        <v>3.5571999999999999E-2</v>
      </c>
      <c r="G84" s="5">
        <f>EconomicRates!D124</f>
        <v>7.0000000000000007E-2</v>
      </c>
      <c r="H84" s="5">
        <f t="shared" si="36"/>
        <v>0.12000000000000001</v>
      </c>
      <c r="I84" s="5">
        <f t="shared" si="37"/>
        <v>1.1200000000000001</v>
      </c>
      <c r="J84">
        <f t="shared" si="38"/>
        <v>0.89285714285714279</v>
      </c>
      <c r="K84">
        <f t="shared" si="48"/>
        <v>1.031193492597954E-4</v>
      </c>
      <c r="L84" s="2">
        <v>81</v>
      </c>
      <c r="M84" s="6">
        <v>0.48020744799999998</v>
      </c>
      <c r="Q84" s="4">
        <f t="shared" si="49"/>
        <v>12.5</v>
      </c>
      <c r="R84">
        <f t="shared" si="28"/>
        <v>50000</v>
      </c>
      <c r="S84">
        <f t="shared" si="29"/>
        <v>-148.96251606798964</v>
      </c>
      <c r="U84">
        <f t="shared" si="39"/>
        <v>0.48020744799999998</v>
      </c>
      <c r="V84">
        <f t="shared" si="40"/>
        <v>0.01</v>
      </c>
      <c r="W84">
        <f t="shared" si="41"/>
        <v>1.3458961914487434E-3</v>
      </c>
      <c r="X84">
        <f t="shared" si="42"/>
        <v>6.4630937536852052E-4</v>
      </c>
      <c r="Y84">
        <f t="shared" si="43"/>
        <v>1.3458961914487435E-5</v>
      </c>
      <c r="Z84">
        <f t="shared" si="44"/>
        <v>6.8612785416573546E-4</v>
      </c>
      <c r="AB84">
        <f t="shared" si="45"/>
        <v>-0.10867153710686814</v>
      </c>
      <c r="AC84">
        <f t="shared" si="46"/>
        <v>-0.10220733150085862</v>
      </c>
      <c r="AE84">
        <f t="shared" si="30"/>
        <v>0</v>
      </c>
      <c r="AF84">
        <f t="shared" si="31"/>
        <v>0</v>
      </c>
      <c r="AG84">
        <f t="shared" si="31"/>
        <v>-8.5765981770716936E-3</v>
      </c>
      <c r="AH84">
        <f t="shared" si="32"/>
        <v>-32.31546876842603</v>
      </c>
      <c r="AI84">
        <f t="shared" si="33"/>
        <v>-32.324045366603102</v>
      </c>
      <c r="AJ84">
        <f t="shared" si="34"/>
        <v>-6.464205606009521E-3</v>
      </c>
      <c r="AK84">
        <f t="shared" si="47"/>
        <v>-7.6070075974807704E-3</v>
      </c>
      <c r="AL84">
        <f t="shared" si="23"/>
        <v>-32.338116579806588</v>
      </c>
      <c r="AN84">
        <f t="shared" si="35"/>
        <v>0</v>
      </c>
      <c r="AO84">
        <f t="shared" si="35"/>
        <v>0</v>
      </c>
      <c r="AP84">
        <f t="shared" si="35"/>
        <v>-8.8441322288238054E-7</v>
      </c>
      <c r="AQ84">
        <f t="shared" si="35"/>
        <v>-3.3323501104253342E-3</v>
      </c>
      <c r="AR84">
        <f t="shared" si="35"/>
        <v>-3.3332345236482164E-3</v>
      </c>
      <c r="AS84">
        <f t="shared" si="35"/>
        <v>-6.6658467557322319E-7</v>
      </c>
      <c r="AT84">
        <f t="shared" si="35"/>
        <v>-7.8442967326653673E-7</v>
      </c>
      <c r="AU84">
        <f t="shared" si="24"/>
        <v>-3.3346855379970558E-3</v>
      </c>
      <c r="AW84">
        <v>81</v>
      </c>
      <c r="AX84">
        <f>IF(Z84&gt;0, (R84*SUMPRODUCT(K84:$K$98, X84:$X$98)-K84*$AZ$3)/Z84, 0)</f>
        <v>-148.96251606798964</v>
      </c>
    </row>
    <row r="85" spans="5:50" x14ac:dyDescent="0.25">
      <c r="E85">
        <v>2085</v>
      </c>
      <c r="F85" s="5">
        <f>EconomicRates!C125</f>
        <v>3.5571999999999999E-2</v>
      </c>
      <c r="G85" s="5">
        <f>EconomicRates!D125</f>
        <v>7.0000000000000007E-2</v>
      </c>
      <c r="H85" s="5">
        <f t="shared" si="36"/>
        <v>0.12000000000000001</v>
      </c>
      <c r="I85" s="5">
        <f t="shared" si="37"/>
        <v>1.1200000000000001</v>
      </c>
      <c r="J85">
        <f t="shared" si="38"/>
        <v>0.89285714285714279</v>
      </c>
      <c r="K85">
        <f t="shared" si="48"/>
        <v>9.207084755338875E-5</v>
      </c>
      <c r="L85" s="2">
        <v>82</v>
      </c>
      <c r="M85" s="6">
        <v>0.508136904</v>
      </c>
      <c r="Q85" s="4">
        <f t="shared" si="49"/>
        <v>12.5</v>
      </c>
      <c r="R85">
        <f t="shared" si="28"/>
        <v>50000</v>
      </c>
      <c r="S85">
        <f t="shared" si="29"/>
        <v>-284.09631347303684</v>
      </c>
      <c r="U85">
        <f t="shared" si="39"/>
        <v>0.508136904</v>
      </c>
      <c r="V85">
        <f t="shared" si="40"/>
        <v>0.01</v>
      </c>
      <c r="W85">
        <f t="shared" si="41"/>
        <v>6.8612785416573546E-4</v>
      </c>
      <c r="X85">
        <f t="shared" si="42"/>
        <v>3.4864688356394031E-4</v>
      </c>
      <c r="Y85">
        <f t="shared" si="43"/>
        <v>6.861278541657355E-6</v>
      </c>
      <c r="Z85">
        <f t="shared" si="44"/>
        <v>3.3061969206013781E-4</v>
      </c>
      <c r="AB85">
        <f t="shared" si="45"/>
        <v>-0.10220733150085862</v>
      </c>
      <c r="AC85">
        <f t="shared" si="46"/>
        <v>-9.3927835675875815E-2</v>
      </c>
      <c r="AE85">
        <f t="shared" si="30"/>
        <v>0</v>
      </c>
      <c r="AF85">
        <f t="shared" si="31"/>
        <v>0</v>
      </c>
      <c r="AG85">
        <f t="shared" si="31"/>
        <v>-4.1327461507517224E-3</v>
      </c>
      <c r="AH85">
        <f t="shared" si="32"/>
        <v>-17.432344178197017</v>
      </c>
      <c r="AI85">
        <f t="shared" si="33"/>
        <v>-17.436476924347769</v>
      </c>
      <c r="AJ85">
        <f t="shared" si="34"/>
        <v>-8.2794958249828021E-3</v>
      </c>
      <c r="AK85">
        <f t="shared" si="47"/>
        <v>-7.1545132050601038E-3</v>
      </c>
      <c r="AL85">
        <f t="shared" si="23"/>
        <v>-17.45191093337781</v>
      </c>
      <c r="AN85">
        <f t="shared" si="35"/>
        <v>0</v>
      </c>
      <c r="AO85">
        <f t="shared" si="35"/>
        <v>0</v>
      </c>
      <c r="AP85">
        <f t="shared" si="35"/>
        <v>-3.8050544082271599E-7</v>
      </c>
      <c r="AQ85">
        <f t="shared" si="35"/>
        <v>-1.6050107033289815E-3</v>
      </c>
      <c r="AR85">
        <f t="shared" si="35"/>
        <v>-1.6053912087698042E-3</v>
      </c>
      <c r="AS85">
        <f t="shared" si="35"/>
        <v>-7.6230019792091017E-7</v>
      </c>
      <c r="AT85">
        <f t="shared" si="35"/>
        <v>-6.5872209462179559E-7</v>
      </c>
      <c r="AU85">
        <f t="shared" si="24"/>
        <v>-1.6068122310623468E-3</v>
      </c>
      <c r="AW85">
        <v>82</v>
      </c>
      <c r="AX85">
        <f>IF(Z85&gt;0, (R85*SUMPRODUCT(K85:$K$98, X85:$X$98)-K85*$AZ$3)/Z85, 0)</f>
        <v>-284.09631347303684</v>
      </c>
    </row>
    <row r="86" spans="5:50" x14ac:dyDescent="0.25">
      <c r="E86">
        <v>2086</v>
      </c>
      <c r="F86" s="5">
        <f>EconomicRates!C126</f>
        <v>3.5571999999999999E-2</v>
      </c>
      <c r="G86" s="5">
        <f>EconomicRates!D126</f>
        <v>7.0000000000000007E-2</v>
      </c>
      <c r="H86" s="5">
        <f t="shared" si="36"/>
        <v>0.12000000000000001</v>
      </c>
      <c r="I86" s="5">
        <f t="shared" si="37"/>
        <v>1.1200000000000001</v>
      </c>
      <c r="J86">
        <f t="shared" si="38"/>
        <v>0.89285714285714279</v>
      </c>
      <c r="K86">
        <f t="shared" si="48"/>
        <v>8.2206113886954235E-5</v>
      </c>
      <c r="L86" s="2">
        <v>83</v>
      </c>
      <c r="M86" s="6">
        <v>0.53626491099999996</v>
      </c>
      <c r="Q86" s="4">
        <f t="shared" si="49"/>
        <v>12.5</v>
      </c>
      <c r="R86">
        <f t="shared" si="28"/>
        <v>50000</v>
      </c>
      <c r="S86">
        <f t="shared" si="29"/>
        <v>-567.71545093157431</v>
      </c>
      <c r="U86">
        <f t="shared" si="39"/>
        <v>0.53626491099999996</v>
      </c>
      <c r="V86">
        <f t="shared" si="40"/>
        <v>0.01</v>
      </c>
      <c r="W86">
        <f t="shared" si="41"/>
        <v>3.3061969206013781E-4</v>
      </c>
      <c r="X86">
        <f t="shared" si="42"/>
        <v>1.772997397374772E-4</v>
      </c>
      <c r="Y86">
        <f t="shared" si="43"/>
        <v>3.3061969206013782E-6</v>
      </c>
      <c r="Z86">
        <f t="shared" si="44"/>
        <v>1.5001375540205924E-4</v>
      </c>
      <c r="AB86">
        <f t="shared" si="45"/>
        <v>-9.3927835675875815E-2</v>
      </c>
      <c r="AC86">
        <f t="shared" si="46"/>
        <v>-8.5165126794018955E-2</v>
      </c>
      <c r="AE86">
        <f t="shared" si="30"/>
        <v>0</v>
      </c>
      <c r="AF86">
        <f t="shared" si="31"/>
        <v>0</v>
      </c>
      <c r="AG86">
        <f t="shared" si="31"/>
        <v>-1.8751719425257405E-3</v>
      </c>
      <c r="AH86">
        <f t="shared" si="32"/>
        <v>-8.8649869868738609</v>
      </c>
      <c r="AI86">
        <f t="shared" si="33"/>
        <v>-8.866862158816387</v>
      </c>
      <c r="AJ86">
        <f t="shared" si="34"/>
        <v>-8.7627088818568594E-3</v>
      </c>
      <c r="AK86">
        <f t="shared" si="47"/>
        <v>-6.5749484973113073E-3</v>
      </c>
      <c r="AL86">
        <f t="shared" si="23"/>
        <v>-8.8821998161955555</v>
      </c>
      <c r="AN86">
        <f t="shared" si="35"/>
        <v>0</v>
      </c>
      <c r="AO86">
        <f t="shared" si="35"/>
        <v>0</v>
      </c>
      <c r="AP86">
        <f t="shared" si="35"/>
        <v>-1.5415059826489223E-7</v>
      </c>
      <c r="AQ86">
        <f t="shared" si="35"/>
        <v>-7.2875612984931988E-4</v>
      </c>
      <c r="AR86">
        <f t="shared" si="35"/>
        <v>-7.2891028044758479E-4</v>
      </c>
      <c r="AS86">
        <f t="shared" si="35"/>
        <v>-7.2034824430015036E-7</v>
      </c>
      <c r="AT86">
        <f t="shared" si="35"/>
        <v>-5.4050096497083195E-7</v>
      </c>
      <c r="AU86">
        <f t="shared" si="24"/>
        <v>-7.3017112965685583E-4</v>
      </c>
      <c r="AW86">
        <v>83</v>
      </c>
      <c r="AX86">
        <f>IF(Z86&gt;0, (R86*SUMPRODUCT(K86:$K$98, X86:$X$98)-K86*$AZ$3)/Z86, 0)</f>
        <v>-567.71545093157431</v>
      </c>
    </row>
    <row r="87" spans="5:50" x14ac:dyDescent="0.25">
      <c r="E87">
        <v>2087</v>
      </c>
      <c r="F87" s="5">
        <f>EconomicRates!C127</f>
        <v>3.5571999999999999E-2</v>
      </c>
      <c r="G87" s="5">
        <f>EconomicRates!D127</f>
        <v>7.0000000000000007E-2</v>
      </c>
      <c r="H87" s="5">
        <f t="shared" si="36"/>
        <v>0.12000000000000001</v>
      </c>
      <c r="I87" s="5">
        <f t="shared" si="37"/>
        <v>1.1200000000000001</v>
      </c>
      <c r="J87">
        <f t="shared" si="38"/>
        <v>0.89285714285714279</v>
      </c>
      <c r="K87">
        <f t="shared" si="48"/>
        <v>7.3398315970494849E-5</v>
      </c>
      <c r="L87" s="2">
        <v>84</v>
      </c>
      <c r="M87" s="6">
        <v>0.564431978</v>
      </c>
      <c r="Q87" s="4">
        <f t="shared" si="49"/>
        <v>12.5</v>
      </c>
      <c r="R87">
        <f t="shared" si="28"/>
        <v>50000</v>
      </c>
      <c r="S87">
        <f t="shared" si="29"/>
        <v>-1200.4342322516784</v>
      </c>
      <c r="U87">
        <f t="shared" si="39"/>
        <v>0.564431978</v>
      </c>
      <c r="V87">
        <f t="shared" si="40"/>
        <v>0.01</v>
      </c>
      <c r="W87">
        <f t="shared" si="41"/>
        <v>1.5001375540205924E-4</v>
      </c>
      <c r="X87">
        <f t="shared" si="42"/>
        <v>8.4672560688792478E-5</v>
      </c>
      <c r="Y87">
        <f t="shared" si="43"/>
        <v>1.5001375540205923E-6</v>
      </c>
      <c r="Z87">
        <f t="shared" si="44"/>
        <v>6.3841057159246168E-5</v>
      </c>
      <c r="AB87">
        <f t="shared" si="45"/>
        <v>-8.5165126794018955E-2</v>
      </c>
      <c r="AC87">
        <f t="shared" si="46"/>
        <v>-7.6636990437095195E-2</v>
      </c>
      <c r="AE87">
        <f t="shared" si="30"/>
        <v>0</v>
      </c>
      <c r="AF87">
        <f t="shared" si="31"/>
        <v>0</v>
      </c>
      <c r="AG87">
        <f t="shared" si="31"/>
        <v>-7.9801321449057708E-4</v>
      </c>
      <c r="AH87">
        <f t="shared" si="32"/>
        <v>-4.233628034439624</v>
      </c>
      <c r="AI87">
        <f t="shared" si="33"/>
        <v>-4.2344260476541145</v>
      </c>
      <c r="AJ87">
        <f t="shared" si="34"/>
        <v>-8.52813635692376E-3</v>
      </c>
      <c r="AK87">
        <f t="shared" si="47"/>
        <v>-5.9615588755813275E-3</v>
      </c>
      <c r="AL87">
        <f t="shared" si="23"/>
        <v>-4.24891574288662</v>
      </c>
      <c r="AN87">
        <f t="shared" si="35"/>
        <v>0</v>
      </c>
      <c r="AO87">
        <f t="shared" si="35"/>
        <v>0</v>
      </c>
      <c r="AP87">
        <f t="shared" si="35"/>
        <v>-5.8572826065809658E-8</v>
      </c>
      <c r="AQ87">
        <f t="shared" si="35"/>
        <v>-3.1074116817334457E-4</v>
      </c>
      <c r="AR87">
        <f t="shared" si="35"/>
        <v>-3.1079974099941038E-4</v>
      </c>
      <c r="AS87">
        <f t="shared" si="35"/>
        <v>-6.2595084696495498E-7</v>
      </c>
      <c r="AT87">
        <f t="shared" si="35"/>
        <v>-4.375683820266263E-7</v>
      </c>
      <c r="AU87">
        <f t="shared" si="24"/>
        <v>-3.1186326022840198E-4</v>
      </c>
      <c r="AW87">
        <v>84</v>
      </c>
      <c r="AX87">
        <f>IF(Z87&gt;0, (R87*SUMPRODUCT(K87:$K$98, X87:$X$98)-K87*$AZ$3)/Z87, 0)</f>
        <v>-1200.4342322516784</v>
      </c>
    </row>
    <row r="88" spans="5:50" x14ac:dyDescent="0.25">
      <c r="E88">
        <v>2088</v>
      </c>
      <c r="F88" s="5">
        <f>EconomicRates!C128</f>
        <v>3.5571999999999999E-2</v>
      </c>
      <c r="G88" s="5">
        <f>EconomicRates!D128</f>
        <v>7.0000000000000007E-2</v>
      </c>
      <c r="H88" s="5">
        <f t="shared" si="36"/>
        <v>0.12000000000000001</v>
      </c>
      <c r="I88" s="5">
        <f t="shared" si="37"/>
        <v>1.1200000000000001</v>
      </c>
      <c r="J88">
        <f t="shared" si="38"/>
        <v>0.89285714285714279</v>
      </c>
      <c r="K88">
        <f t="shared" si="48"/>
        <v>6.5534210687941824E-5</v>
      </c>
      <c r="L88" s="2">
        <v>85</v>
      </c>
      <c r="M88" s="6">
        <v>0.59247427200000002</v>
      </c>
      <c r="Q88" s="4">
        <f t="shared" si="49"/>
        <v>12.5</v>
      </c>
      <c r="R88">
        <f t="shared" si="28"/>
        <v>50000</v>
      </c>
      <c r="S88">
        <f t="shared" si="29"/>
        <v>-2706.3360683443761</v>
      </c>
      <c r="U88">
        <f t="shared" si="39"/>
        <v>0.59247427200000002</v>
      </c>
      <c r="V88">
        <f t="shared" si="40"/>
        <v>0.01</v>
      </c>
      <c r="W88">
        <f t="shared" si="41"/>
        <v>6.3841057159246168E-5</v>
      </c>
      <c r="X88">
        <f t="shared" si="42"/>
        <v>3.7824183864134762E-5</v>
      </c>
      <c r="Y88">
        <f t="shared" si="43"/>
        <v>6.3841057159246166E-7</v>
      </c>
      <c r="Z88">
        <f t="shared" si="44"/>
        <v>2.5378462723518946E-5</v>
      </c>
      <c r="AB88">
        <f t="shared" si="45"/>
        <v>-7.6636990437095195E-2</v>
      </c>
      <c r="AC88">
        <f t="shared" si="46"/>
        <v>-6.8682649027792572E-2</v>
      </c>
      <c r="AE88">
        <f t="shared" si="30"/>
        <v>0</v>
      </c>
      <c r="AF88">
        <f t="shared" si="31"/>
        <v>0</v>
      </c>
      <c r="AG88">
        <f t="shared" si="31"/>
        <v>-3.172307840439868E-4</v>
      </c>
      <c r="AH88">
        <f t="shared" si="32"/>
        <v>-1.8912091932067381</v>
      </c>
      <c r="AI88">
        <f t="shared" si="33"/>
        <v>-1.8915264239907821</v>
      </c>
      <c r="AJ88">
        <f t="shared" si="34"/>
        <v>-7.9543414093026232E-3</v>
      </c>
      <c r="AK88">
        <f t="shared" si="47"/>
        <v>-5.3645893305966641E-3</v>
      </c>
      <c r="AL88">
        <f t="shared" ref="AL88:AL98" si="50">SUM(AI88:AK88)</f>
        <v>-1.9048453547306814</v>
      </c>
      <c r="AN88">
        <f t="shared" si="35"/>
        <v>0</v>
      </c>
      <c r="AO88">
        <f t="shared" si="35"/>
        <v>0</v>
      </c>
      <c r="AP88">
        <f t="shared" si="35"/>
        <v>-2.0789469038239603E-8</v>
      </c>
      <c r="AQ88">
        <f t="shared" si="35"/>
        <v>-1.2393890172258284E-4</v>
      </c>
      <c r="AR88">
        <f t="shared" si="35"/>
        <v>-1.2395969119162109E-4</v>
      </c>
      <c r="AS88">
        <f t="shared" si="35"/>
        <v>-5.2128148580105818E-7</v>
      </c>
      <c r="AT88">
        <f t="shared" si="35"/>
        <v>-3.5156412744560656E-7</v>
      </c>
      <c r="AU88">
        <f t="shared" si="24"/>
        <v>-1.2483253680486777E-4</v>
      </c>
      <c r="AW88">
        <v>85</v>
      </c>
      <c r="AX88">
        <f>IF(Z88&gt;0, (R88*SUMPRODUCT(K88:$K$98, X88:$X$98)-K88*$AZ$3)/Z88, 0)</f>
        <v>-2706.3360683443761</v>
      </c>
    </row>
    <row r="89" spans="5:50" x14ac:dyDescent="0.25">
      <c r="E89">
        <v>2089</v>
      </c>
      <c r="F89" s="5">
        <f>EconomicRates!C129</f>
        <v>3.5571999999999999E-2</v>
      </c>
      <c r="G89" s="5">
        <f>EconomicRates!D129</f>
        <v>7.0000000000000007E-2</v>
      </c>
      <c r="H89" s="5">
        <f t="shared" si="36"/>
        <v>0.12000000000000001</v>
      </c>
      <c r="I89" s="5">
        <f t="shared" si="37"/>
        <v>1.1200000000000001</v>
      </c>
      <c r="J89">
        <f t="shared" si="38"/>
        <v>0.89285714285714279</v>
      </c>
      <c r="K89">
        <f t="shared" si="48"/>
        <v>5.851268811423377E-5</v>
      </c>
      <c r="L89" s="2">
        <v>86</v>
      </c>
      <c r="M89" s="6">
        <v>0.62503115200000003</v>
      </c>
      <c r="Q89" s="4">
        <f t="shared" si="49"/>
        <v>12.5</v>
      </c>
      <c r="R89">
        <f t="shared" si="28"/>
        <v>50000</v>
      </c>
      <c r="S89">
        <f t="shared" si="29"/>
        <v>-6631.9088741207324</v>
      </c>
      <c r="U89">
        <f t="shared" si="39"/>
        <v>0.62503115200000003</v>
      </c>
      <c r="V89">
        <f t="shared" si="40"/>
        <v>0.01</v>
      </c>
      <c r="W89">
        <f t="shared" si="41"/>
        <v>2.5378462723518946E-5</v>
      </c>
      <c r="X89">
        <f t="shared" si="42"/>
        <v>1.5862329792070106E-5</v>
      </c>
      <c r="Y89">
        <f t="shared" si="43"/>
        <v>2.5378462723518943E-7</v>
      </c>
      <c r="Z89">
        <f t="shared" si="44"/>
        <v>9.2623483042136506E-6</v>
      </c>
      <c r="AB89">
        <f t="shared" si="45"/>
        <v>-6.8682649027792572E-2</v>
      </c>
      <c r="AC89">
        <f t="shared" si="46"/>
        <v>-6.1427049913911624E-2</v>
      </c>
      <c r="AE89">
        <f t="shared" si="30"/>
        <v>0</v>
      </c>
      <c r="AF89">
        <f t="shared" si="31"/>
        <v>0</v>
      </c>
      <c r="AG89">
        <f t="shared" si="31"/>
        <v>-1.1577935380267064E-4</v>
      </c>
      <c r="AH89">
        <f t="shared" si="32"/>
        <v>-0.79311648960350534</v>
      </c>
      <c r="AI89">
        <f t="shared" si="33"/>
        <v>-0.79323226895730803</v>
      </c>
      <c r="AJ89">
        <f t="shared" si="34"/>
        <v>-7.2555991138809478E-3</v>
      </c>
      <c r="AK89">
        <f t="shared" si="47"/>
        <v>-4.8077854319454804E-3</v>
      </c>
      <c r="AL89">
        <f t="shared" si="50"/>
        <v>-0.80529565350313448</v>
      </c>
      <c r="AN89">
        <f t="shared" si="35"/>
        <v>0</v>
      </c>
      <c r="AO89">
        <f t="shared" si="35"/>
        <v>0</v>
      </c>
      <c r="AP89">
        <f t="shared" si="35"/>
        <v>-6.7745612191231926E-9</v>
      </c>
      <c r="AQ89">
        <f t="shared" si="35"/>
        <v>-4.6407377794425841E-5</v>
      </c>
      <c r="AR89">
        <f t="shared" si="35"/>
        <v>-4.6414152355644966E-5</v>
      </c>
      <c r="AS89">
        <f t="shared" si="35"/>
        <v>-4.2454460803242681E-7</v>
      </c>
      <c r="AT89">
        <f t="shared" si="35"/>
        <v>-2.8131644949958259E-7</v>
      </c>
      <c r="AU89">
        <f t="shared" si="24"/>
        <v>-4.7120013413176971E-5</v>
      </c>
      <c r="AW89">
        <v>86</v>
      </c>
      <c r="AX89">
        <f>IF(Z89&gt;0, (R89*SUMPRODUCT(K89:$K$98, X89:$X$98)-K89*$AZ$3)/Z89, 0)</f>
        <v>-6631.9088741207324</v>
      </c>
    </row>
    <row r="90" spans="5:50" x14ac:dyDescent="0.25">
      <c r="E90">
        <v>2090</v>
      </c>
      <c r="F90" s="5">
        <f>EconomicRates!C130</f>
        <v>3.5571999999999999E-2</v>
      </c>
      <c r="G90" s="5">
        <f>EconomicRates!D130</f>
        <v>7.0000000000000007E-2</v>
      </c>
      <c r="H90" s="5">
        <f t="shared" si="36"/>
        <v>0.12000000000000001</v>
      </c>
      <c r="I90" s="5">
        <f t="shared" si="37"/>
        <v>1.1200000000000001</v>
      </c>
      <c r="J90">
        <f t="shared" si="38"/>
        <v>0.89285714285714279</v>
      </c>
      <c r="K90">
        <f t="shared" si="48"/>
        <v>5.2243471530565862E-5</v>
      </c>
      <c r="L90" s="2">
        <v>87</v>
      </c>
      <c r="M90">
        <v>0.65741117999999998</v>
      </c>
      <c r="Q90" s="4">
        <f t="shared" si="49"/>
        <v>12.5</v>
      </c>
      <c r="R90">
        <f t="shared" si="28"/>
        <v>50000</v>
      </c>
      <c r="S90">
        <f t="shared" si="29"/>
        <v>-17816.468433188067</v>
      </c>
      <c r="U90">
        <f t="shared" si="39"/>
        <v>0.65741117999999998</v>
      </c>
      <c r="V90">
        <f t="shared" si="40"/>
        <v>0.01</v>
      </c>
      <c r="W90">
        <f t="shared" si="41"/>
        <v>9.2623483042136506E-6</v>
      </c>
      <c r="X90">
        <f t="shared" si="42"/>
        <v>6.0891713282440948E-6</v>
      </c>
      <c r="Y90">
        <f t="shared" si="43"/>
        <v>9.2623483042136514E-8</v>
      </c>
      <c r="Z90">
        <f t="shared" si="44"/>
        <v>3.0805534929274194E-6</v>
      </c>
      <c r="AB90">
        <f t="shared" si="45"/>
        <v>-6.1427049913911624E-2</v>
      </c>
      <c r="AC90">
        <f t="shared" si="46"/>
        <v>-5.488458406348861E-2</v>
      </c>
      <c r="AE90">
        <f t="shared" si="30"/>
        <v>0</v>
      </c>
      <c r="AF90">
        <f t="shared" si="31"/>
        <v>0</v>
      </c>
      <c r="AG90">
        <f t="shared" si="31"/>
        <v>-3.8506918661592741E-5</v>
      </c>
      <c r="AH90">
        <f t="shared" si="32"/>
        <v>-0.30445856641220476</v>
      </c>
      <c r="AI90">
        <f t="shared" si="33"/>
        <v>-0.30449707333086634</v>
      </c>
      <c r="AJ90">
        <f t="shared" si="34"/>
        <v>-6.542465850423014E-3</v>
      </c>
      <c r="AK90">
        <f t="shared" si="47"/>
        <v>-4.2998934939738141E-3</v>
      </c>
      <c r="AL90">
        <f t="shared" si="50"/>
        <v>-0.31533943267526315</v>
      </c>
      <c r="AN90">
        <f t="shared" si="35"/>
        <v>0</v>
      </c>
      <c r="AO90">
        <f t="shared" si="35"/>
        <v>0</v>
      </c>
      <c r="AP90">
        <f t="shared" si="35"/>
        <v>-2.0117351088267356E-9</v>
      </c>
      <c r="AQ90">
        <f t="shared" si="35"/>
        <v>-1.5905972446592914E-5</v>
      </c>
      <c r="AR90">
        <f t="shared" si="35"/>
        <v>-1.5907984181701741E-5</v>
      </c>
      <c r="AS90">
        <f t="shared" si="35"/>
        <v>-3.4180112839627411E-7</v>
      </c>
      <c r="AT90">
        <f t="shared" si="35"/>
        <v>-2.2464136333688634E-7</v>
      </c>
      <c r="AU90">
        <f t="shared" si="24"/>
        <v>-1.64744266734349E-5</v>
      </c>
      <c r="AW90">
        <v>87</v>
      </c>
      <c r="AX90">
        <f>IF(Z90&gt;0, (R90*SUMPRODUCT(K90:$K$98, X90:$X$98)-K90*$AZ$3)/Z90, 0)</f>
        <v>-17816.468433188067</v>
      </c>
    </row>
    <row r="91" spans="5:50" x14ac:dyDescent="0.25">
      <c r="E91">
        <v>2091</v>
      </c>
      <c r="F91" s="5">
        <f>EconomicRates!C131</f>
        <v>3.5571999999999999E-2</v>
      </c>
      <c r="G91" s="5">
        <f>EconomicRates!D131</f>
        <v>7.0000000000000007E-2</v>
      </c>
      <c r="H91" s="5">
        <f t="shared" si="36"/>
        <v>0.12000000000000001</v>
      </c>
      <c r="I91" s="5">
        <f t="shared" si="37"/>
        <v>1.1200000000000001</v>
      </c>
      <c r="J91">
        <f t="shared" si="38"/>
        <v>0.89285714285714279</v>
      </c>
      <c r="K91">
        <f t="shared" si="48"/>
        <v>4.6645956723719519E-5</v>
      </c>
      <c r="L91" s="2">
        <v>88</v>
      </c>
      <c r="M91">
        <v>0.68957421399999996</v>
      </c>
      <c r="Q91" s="4">
        <f t="shared" si="49"/>
        <v>12.5</v>
      </c>
      <c r="R91">
        <f t="shared" si="28"/>
        <v>50000</v>
      </c>
      <c r="S91">
        <f t="shared" si="29"/>
        <v>-52964.611979549787</v>
      </c>
      <c r="U91">
        <f t="shared" si="39"/>
        <v>0.68957421399999996</v>
      </c>
      <c r="V91">
        <f t="shared" si="40"/>
        <v>0.01</v>
      </c>
      <c r="W91">
        <f t="shared" si="41"/>
        <v>3.0805534929274194E-6</v>
      </c>
      <c r="X91">
        <f t="shared" si="42"/>
        <v>2.1242702535703798E-6</v>
      </c>
      <c r="Y91">
        <f t="shared" si="43"/>
        <v>3.0805534929274197E-8</v>
      </c>
      <c r="Z91">
        <f t="shared" si="44"/>
        <v>9.2547770442776538E-7</v>
      </c>
      <c r="AB91">
        <f t="shared" si="45"/>
        <v>-5.488458406348861E-2</v>
      </c>
      <c r="AC91">
        <f t="shared" si="46"/>
        <v>-4.9017567510741059E-2</v>
      </c>
      <c r="AE91">
        <f t="shared" si="30"/>
        <v>0</v>
      </c>
      <c r="AF91">
        <f t="shared" si="31"/>
        <v>0</v>
      </c>
      <c r="AG91">
        <f t="shared" si="31"/>
        <v>-1.1568471305347067E-5</v>
      </c>
      <c r="AH91">
        <f t="shared" si="32"/>
        <v>-0.10621351267851899</v>
      </c>
      <c r="AI91">
        <f t="shared" si="33"/>
        <v>-0.10622508114982433</v>
      </c>
      <c r="AJ91">
        <f t="shared" si="34"/>
        <v>-5.8670165527475518E-3</v>
      </c>
      <c r="AK91">
        <f t="shared" si="47"/>
        <v>-3.8419208844442032E-3</v>
      </c>
      <c r="AL91">
        <f t="shared" si="50"/>
        <v>-0.11593401858701609</v>
      </c>
      <c r="AN91">
        <f t="shared" si="35"/>
        <v>0</v>
      </c>
      <c r="AO91">
        <f t="shared" si="35"/>
        <v>0</v>
      </c>
      <c r="AP91">
        <f t="shared" si="35"/>
        <v>-5.3962241186881031E-10</v>
      </c>
      <c r="AQ91">
        <f t="shared" si="35"/>
        <v>-4.9544309158764309E-6</v>
      </c>
      <c r="AR91">
        <f t="shared" si="35"/>
        <v>-4.9549705382883E-6</v>
      </c>
      <c r="AS91">
        <f t="shared" si="35"/>
        <v>-2.736726002168084E-7</v>
      </c>
      <c r="AT91">
        <f t="shared" si="35"/>
        <v>-1.7921007531173852E-7</v>
      </c>
      <c r="AU91">
        <f t="shared" si="24"/>
        <v>-5.4078532138168472E-6</v>
      </c>
      <c r="AW91">
        <v>88</v>
      </c>
      <c r="AX91">
        <f>IF(Z91&gt;0, (R91*SUMPRODUCT(K91:$K$98, X91:$X$98)-K91*$AZ$3)/Z91, 0)</f>
        <v>-52964.611979549787</v>
      </c>
    </row>
    <row r="92" spans="5:50" x14ac:dyDescent="0.25">
      <c r="E92">
        <v>2092</v>
      </c>
      <c r="F92" s="5">
        <f>EconomicRates!C132</f>
        <v>3.5571999999999999E-2</v>
      </c>
      <c r="G92" s="5">
        <f>EconomicRates!D132</f>
        <v>7.0000000000000007E-2</v>
      </c>
      <c r="H92" s="5">
        <f t="shared" si="36"/>
        <v>0.12000000000000001</v>
      </c>
      <c r="I92" s="5">
        <f t="shared" si="37"/>
        <v>1.1200000000000001</v>
      </c>
      <c r="J92">
        <f t="shared" si="38"/>
        <v>0.89285714285714279</v>
      </c>
      <c r="K92">
        <f t="shared" si="48"/>
        <v>4.1648175646178136E-5</v>
      </c>
      <c r="L92" s="2">
        <v>89</v>
      </c>
      <c r="M92">
        <v>0.72148010799999995</v>
      </c>
      <c r="Q92" s="4">
        <f t="shared" si="49"/>
        <v>12.5</v>
      </c>
      <c r="R92">
        <f t="shared" si="28"/>
        <v>50000</v>
      </c>
      <c r="S92">
        <f t="shared" si="29"/>
        <v>-176129.96724934949</v>
      </c>
      <c r="U92">
        <f t="shared" si="39"/>
        <v>0.72148010799999995</v>
      </c>
      <c r="V92">
        <f t="shared" si="40"/>
        <v>0.01</v>
      </c>
      <c r="W92">
        <f t="shared" si="41"/>
        <v>9.2547770442776538E-7</v>
      </c>
      <c r="X92">
        <f t="shared" si="42"/>
        <v>6.6771375414213615E-7</v>
      </c>
      <c r="Y92">
        <f t="shared" si="43"/>
        <v>9.2547770442776539E-9</v>
      </c>
      <c r="Z92">
        <f t="shared" si="44"/>
        <v>2.4850917324135157E-7</v>
      </c>
      <c r="AB92">
        <f t="shared" si="45"/>
        <v>-4.9017567510741059E-2</v>
      </c>
      <c r="AC92">
        <f t="shared" si="46"/>
        <v>-4.3769912544162168E-2</v>
      </c>
      <c r="AE92">
        <f t="shared" si="30"/>
        <v>0</v>
      </c>
      <c r="AF92">
        <f t="shared" si="31"/>
        <v>0</v>
      </c>
      <c r="AG92">
        <f t="shared" si="31"/>
        <v>-3.1063646655168947E-6</v>
      </c>
      <c r="AH92">
        <f t="shared" si="32"/>
        <v>-3.3385687707106808E-2</v>
      </c>
      <c r="AI92">
        <f t="shared" si="33"/>
        <v>-3.3388794071772324E-2</v>
      </c>
      <c r="AJ92">
        <f t="shared" si="34"/>
        <v>-5.2476549665788907E-3</v>
      </c>
      <c r="AK92">
        <f t="shared" si="47"/>
        <v>-3.4312297257518744E-3</v>
      </c>
      <c r="AL92">
        <f t="shared" si="50"/>
        <v>-4.2067678764103091E-2</v>
      </c>
      <c r="AN92">
        <f t="shared" si="35"/>
        <v>0</v>
      </c>
      <c r="AO92">
        <f t="shared" si="35"/>
        <v>0</v>
      </c>
      <c r="AP92">
        <f t="shared" si="35"/>
        <v>-1.2937442121052902E-10</v>
      </c>
      <c r="AQ92">
        <f t="shared" si="35"/>
        <v>-1.3904529856940345E-6</v>
      </c>
      <c r="AR92">
        <f t="shared" si="35"/>
        <v>-1.390582360115245E-6</v>
      </c>
      <c r="AS92">
        <f t="shared" si="35"/>
        <v>-2.1855525577861671E-7</v>
      </c>
      <c r="AT92">
        <f t="shared" si="35"/>
        <v>-1.4290445830050171E-7</v>
      </c>
      <c r="AU92">
        <f t="shared" si="24"/>
        <v>-1.7520420741943634E-6</v>
      </c>
      <c r="AW92">
        <v>89</v>
      </c>
      <c r="AX92">
        <f>IF(Z92&gt;0, (R92*SUMPRODUCT(K92:$K$98, X92:$X$98)-K92*$AZ$3)/Z92, 0)</f>
        <v>-176129.96724934949</v>
      </c>
    </row>
    <row r="93" spans="5:50" x14ac:dyDescent="0.25">
      <c r="E93">
        <v>2093</v>
      </c>
      <c r="F93" s="5">
        <f>EconomicRates!C133</f>
        <v>3.5571999999999999E-2</v>
      </c>
      <c r="G93" s="5">
        <f>EconomicRates!D133</f>
        <v>7.0000000000000007E-2</v>
      </c>
      <c r="H93" s="5">
        <f t="shared" si="36"/>
        <v>0.12000000000000001</v>
      </c>
      <c r="I93" s="5">
        <f t="shared" si="37"/>
        <v>1.1200000000000001</v>
      </c>
      <c r="J93">
        <f t="shared" si="38"/>
        <v>0.89285714285714279</v>
      </c>
      <c r="K93">
        <f t="shared" si="48"/>
        <v>3.7185871112659048E-5</v>
      </c>
      <c r="L93" s="2">
        <v>90</v>
      </c>
      <c r="M93">
        <v>0.75308980400000003</v>
      </c>
      <c r="Q93" s="4">
        <f t="shared" si="49"/>
        <v>12.5</v>
      </c>
      <c r="R93">
        <f t="shared" si="28"/>
        <v>50000</v>
      </c>
      <c r="S93">
        <f t="shared" si="29"/>
        <v>-663811.46578832145</v>
      </c>
      <c r="U93">
        <f t="shared" si="39"/>
        <v>0.75308980400000003</v>
      </c>
      <c r="V93">
        <f t="shared" si="40"/>
        <v>0.01</v>
      </c>
      <c r="W93">
        <f t="shared" si="41"/>
        <v>2.4850917324135157E-7</v>
      </c>
      <c r="X93">
        <f t="shared" si="42"/>
        <v>1.8714972456853151E-7</v>
      </c>
      <c r="Y93">
        <f t="shared" si="43"/>
        <v>2.4850917324135155E-9</v>
      </c>
      <c r="Z93">
        <f t="shared" si="44"/>
        <v>5.8874356940406533E-8</v>
      </c>
      <c r="AB93">
        <f t="shared" si="45"/>
        <v>-4.3769912544162168E-2</v>
      </c>
      <c r="AC93">
        <f t="shared" si="46"/>
        <v>-3.90814731779561E-2</v>
      </c>
      <c r="AE93">
        <f t="shared" si="30"/>
        <v>0</v>
      </c>
      <c r="AF93">
        <f t="shared" si="31"/>
        <v>0</v>
      </c>
      <c r="AG93">
        <f t="shared" si="31"/>
        <v>-7.3592946175508165E-7</v>
      </c>
      <c r="AH93">
        <f t="shared" si="32"/>
        <v>-9.3574862284265762E-3</v>
      </c>
      <c r="AI93">
        <f t="shared" si="33"/>
        <v>-9.358222157888332E-3</v>
      </c>
      <c r="AJ93">
        <f t="shared" si="34"/>
        <v>-4.688439366206068E-3</v>
      </c>
      <c r="AK93">
        <f t="shared" si="47"/>
        <v>-3.0638938780913521E-3</v>
      </c>
      <c r="AL93">
        <f t="shared" si="50"/>
        <v>-1.7110555402185753E-2</v>
      </c>
      <c r="AN93">
        <f t="shared" si="35"/>
        <v>0</v>
      </c>
      <c r="AO93">
        <f t="shared" si="35"/>
        <v>0</v>
      </c>
      <c r="AP93">
        <f t="shared" si="35"/>
        <v>-2.7366178112833011E-11</v>
      </c>
      <c r="AQ93">
        <f t="shared" si="35"/>
        <v>-3.4796627682875271E-7</v>
      </c>
      <c r="AR93">
        <f t="shared" si="35"/>
        <v>-3.4799364300686553E-7</v>
      </c>
      <c r="AS93">
        <f t="shared" si="35"/>
        <v>-1.7434370199125573E-7</v>
      </c>
      <c r="AT93">
        <f t="shared" si="35"/>
        <v>-1.1393356285357011E-7</v>
      </c>
      <c r="AU93">
        <f t="shared" si="24"/>
        <v>-6.3627090785169139E-7</v>
      </c>
      <c r="AW93">
        <v>90</v>
      </c>
      <c r="AX93">
        <f>IF(Z93&gt;0, (R93*SUMPRODUCT(K93:$K$98, X93:$X$98)-K93*$AZ$3)/Z93, 0)</f>
        <v>-663811.46578832145</v>
      </c>
    </row>
    <row r="94" spans="5:50" x14ac:dyDescent="0.25">
      <c r="E94">
        <v>2094</v>
      </c>
      <c r="F94" s="5">
        <f>EconomicRates!C134</f>
        <v>3.5571999999999999E-2</v>
      </c>
      <c r="G94" s="5">
        <f>EconomicRates!D134</f>
        <v>7.0000000000000007E-2</v>
      </c>
      <c r="H94" s="5">
        <f t="shared" si="36"/>
        <v>0.12000000000000001</v>
      </c>
      <c r="I94" s="5">
        <f t="shared" si="37"/>
        <v>1.1200000000000001</v>
      </c>
      <c r="J94">
        <f t="shared" si="38"/>
        <v>0.89285714285714279</v>
      </c>
      <c r="K94">
        <f t="shared" si="48"/>
        <v>3.3201670636302719E-5</v>
      </c>
      <c r="L94" s="2">
        <v>91</v>
      </c>
      <c r="M94">
        <v>0.78453892300000005</v>
      </c>
      <c r="Q94" s="4">
        <f t="shared" si="49"/>
        <v>12.5</v>
      </c>
      <c r="R94">
        <f t="shared" si="28"/>
        <v>50000</v>
      </c>
      <c r="S94">
        <f t="shared" si="29"/>
        <v>-2884701.6835007188</v>
      </c>
      <c r="U94">
        <f t="shared" si="39"/>
        <v>0.78453892300000005</v>
      </c>
      <c r="V94">
        <f t="shared" si="40"/>
        <v>0.01</v>
      </c>
      <c r="W94">
        <f t="shared" si="41"/>
        <v>5.8874356940406533E-8</v>
      </c>
      <c r="X94">
        <f t="shared" si="42"/>
        <v>4.6189224586344121E-8</v>
      </c>
      <c r="Y94">
        <f t="shared" si="43"/>
        <v>5.8874356940406533E-10</v>
      </c>
      <c r="Z94">
        <f t="shared" si="44"/>
        <v>1.2096388784658347E-8</v>
      </c>
      <c r="AB94">
        <f t="shared" si="45"/>
        <v>-3.90814731779561E-2</v>
      </c>
      <c r="AC94">
        <f t="shared" si="46"/>
        <v>-3.4894473091383146E-2</v>
      </c>
      <c r="AE94">
        <f t="shared" si="30"/>
        <v>0</v>
      </c>
      <c r="AF94">
        <f t="shared" si="31"/>
        <v>0</v>
      </c>
      <c r="AG94">
        <f t="shared" si="31"/>
        <v>-1.5120485980822934E-7</v>
      </c>
      <c r="AH94">
        <f t="shared" si="32"/>
        <v>-2.3094612293172059E-3</v>
      </c>
      <c r="AI94">
        <f t="shared" si="33"/>
        <v>-2.3096124341770142E-3</v>
      </c>
      <c r="AJ94">
        <f t="shared" si="34"/>
        <v>-4.1870000865729534E-3</v>
      </c>
      <c r="AK94">
        <f t="shared" si="47"/>
        <v>-2.7357031224569273E-3</v>
      </c>
      <c r="AL94">
        <f t="shared" si="50"/>
        <v>-9.2323156432068954E-3</v>
      </c>
      <c r="AN94">
        <f t="shared" si="35"/>
        <v>0</v>
      </c>
      <c r="AO94">
        <f t="shared" si="35"/>
        <v>0</v>
      </c>
      <c r="AP94">
        <f t="shared" si="35"/>
        <v>-5.0202539539611575E-12</v>
      </c>
      <c r="AQ94">
        <f t="shared" si="35"/>
        <v>-7.6677971083100663E-8</v>
      </c>
      <c r="AR94">
        <f t="shared" si="35"/>
        <v>-7.6682991337054612E-8</v>
      </c>
      <c r="AS94">
        <f t="shared" si="35"/>
        <v>-1.3901539782856616E-7</v>
      </c>
      <c r="AT94">
        <f t="shared" si="35"/>
        <v>-9.082991403051982E-8</v>
      </c>
      <c r="AU94">
        <f t="shared" si="24"/>
        <v>-3.0652830319614061E-7</v>
      </c>
      <c r="AW94">
        <v>91</v>
      </c>
      <c r="AX94">
        <f>IF(Z94&gt;0, (R94*SUMPRODUCT(K94:$K$98, X94:$X$98)-K94*$AZ$3)/Z94, 0)</f>
        <v>-2884701.6835007188</v>
      </c>
    </row>
    <row r="95" spans="5:50" x14ac:dyDescent="0.25">
      <c r="E95">
        <v>2095</v>
      </c>
      <c r="F95" s="5">
        <f>EconomicRates!C135</f>
        <v>3.5571999999999999E-2</v>
      </c>
      <c r="G95" s="5">
        <f>EconomicRates!D135</f>
        <v>7.0000000000000007E-2</v>
      </c>
      <c r="H95" s="5">
        <f t="shared" si="36"/>
        <v>0.12000000000000001</v>
      </c>
      <c r="I95" s="5">
        <f t="shared" si="37"/>
        <v>1.1200000000000001</v>
      </c>
      <c r="J95">
        <f t="shared" si="38"/>
        <v>0.89285714285714279</v>
      </c>
      <c r="K95">
        <f t="shared" si="48"/>
        <v>2.9644348782413141E-5</v>
      </c>
      <c r="L95" s="2">
        <v>92</v>
      </c>
      <c r="M95">
        <v>0.81598695700000001</v>
      </c>
      <c r="Q95" s="4">
        <f t="shared" si="49"/>
        <v>12.5</v>
      </c>
      <c r="R95">
        <f t="shared" si="28"/>
        <v>50000</v>
      </c>
      <c r="S95">
        <f t="shared" si="29"/>
        <v>-14801373.304545201</v>
      </c>
      <c r="U95">
        <f t="shared" si="39"/>
        <v>0.81598695700000001</v>
      </c>
      <c r="V95">
        <f t="shared" si="40"/>
        <v>0.01</v>
      </c>
      <c r="W95">
        <f t="shared" si="41"/>
        <v>1.2096388784658347E-8</v>
      </c>
      <c r="X95">
        <f t="shared" si="42"/>
        <v>9.8704954750822933E-9</v>
      </c>
      <c r="Y95">
        <f t="shared" si="43"/>
        <v>1.2096388784658347E-10</v>
      </c>
      <c r="Z95">
        <f t="shared" si="44"/>
        <v>2.10492942172947E-9</v>
      </c>
      <c r="AB95">
        <f t="shared" si="45"/>
        <v>-3.4894473091383146E-2</v>
      </c>
      <c r="AC95">
        <f t="shared" si="46"/>
        <v>-3.1155846150738346E-2</v>
      </c>
      <c r="AE95">
        <f t="shared" si="30"/>
        <v>0</v>
      </c>
      <c r="AF95">
        <f t="shared" si="31"/>
        <v>0</v>
      </c>
      <c r="AG95">
        <f t="shared" si="31"/>
        <v>-2.6311617771618376E-8</v>
      </c>
      <c r="AH95">
        <f t="shared" si="32"/>
        <v>-4.9352477375411467E-4</v>
      </c>
      <c r="AI95">
        <f t="shared" si="33"/>
        <v>-4.9355108537188627E-4</v>
      </c>
      <c r="AJ95">
        <f t="shared" si="34"/>
        <v>-3.7386269406448E-3</v>
      </c>
      <c r="AK95">
        <f t="shared" si="47"/>
        <v>-2.4426131163968203E-3</v>
      </c>
      <c r="AL95">
        <f t="shared" si="50"/>
        <v>-6.6747911424135074E-3</v>
      </c>
      <c r="AN95">
        <f t="shared" si="35"/>
        <v>0</v>
      </c>
      <c r="AO95">
        <f t="shared" si="35"/>
        <v>0</v>
      </c>
      <c r="AP95">
        <f t="shared" si="35"/>
        <v>-7.7999077425139512E-13</v>
      </c>
      <c r="AQ95">
        <f t="shared" si="35"/>
        <v>-1.4630220525928509E-8</v>
      </c>
      <c r="AR95">
        <f t="shared" si="35"/>
        <v>-1.4631000516702761E-8</v>
      </c>
      <c r="AS95">
        <f t="shared" si="35"/>
        <v>-1.1082916099580064E-7</v>
      </c>
      <c r="AT95">
        <f t="shared" si="35"/>
        <v>-7.2409675162964451E-8</v>
      </c>
      <c r="AU95">
        <f t="shared" si="24"/>
        <v>-1.9786983667546788E-7</v>
      </c>
      <c r="AW95">
        <v>92</v>
      </c>
      <c r="AX95">
        <f>IF(Z95&gt;0, (R95*SUMPRODUCT(K95:$K$98, X95:$X$98)-K95*$AZ$3)/Z95, 0)</f>
        <v>-14801373.304545201</v>
      </c>
    </row>
    <row r="96" spans="5:50" x14ac:dyDescent="0.25">
      <c r="E96">
        <v>2096</v>
      </c>
      <c r="F96" s="5">
        <f>EconomicRates!C136</f>
        <v>3.5571999999999999E-2</v>
      </c>
      <c r="G96" s="5">
        <f>EconomicRates!D136</f>
        <v>7.0000000000000007E-2</v>
      </c>
      <c r="H96" s="5">
        <f t="shared" si="36"/>
        <v>0.12000000000000001</v>
      </c>
      <c r="I96" s="5">
        <f t="shared" si="37"/>
        <v>1.1200000000000001</v>
      </c>
      <c r="J96">
        <f t="shared" si="38"/>
        <v>0.89285714285714279</v>
      </c>
      <c r="K96">
        <f t="shared" si="48"/>
        <v>2.6468168555726015E-5</v>
      </c>
      <c r="L96" s="2">
        <v>93</v>
      </c>
      <c r="M96">
        <v>0.84743607600000004</v>
      </c>
      <c r="Q96" s="4">
        <f t="shared" si="49"/>
        <v>12.5</v>
      </c>
      <c r="R96">
        <f t="shared" si="28"/>
        <v>50000</v>
      </c>
      <c r="S96">
        <f t="shared" si="29"/>
        <v>-92698893.073456749</v>
      </c>
      <c r="U96">
        <f t="shared" si="39"/>
        <v>0.84743607600000004</v>
      </c>
      <c r="V96">
        <f t="shared" si="40"/>
        <v>0.01</v>
      </c>
      <c r="W96">
        <f t="shared" si="41"/>
        <v>2.10492942172947E-9</v>
      </c>
      <c r="X96">
        <f t="shared" si="42"/>
        <v>1.7837931294073714E-9</v>
      </c>
      <c r="Y96">
        <f t="shared" si="43"/>
        <v>2.1049294217294699E-11</v>
      </c>
      <c r="Z96">
        <f t="shared" si="44"/>
        <v>3.0008699810480392E-10</v>
      </c>
      <c r="AB96">
        <f t="shared" si="45"/>
        <v>-3.1155846150738346E-2</v>
      </c>
      <c r="AC96">
        <f t="shared" si="46"/>
        <v>-2.7817732550051835E-2</v>
      </c>
      <c r="AE96">
        <f t="shared" si="30"/>
        <v>0</v>
      </c>
      <c r="AF96">
        <f t="shared" si="31"/>
        <v>0</v>
      </c>
      <c r="AG96">
        <f t="shared" si="31"/>
        <v>-3.7510874763100491E-9</v>
      </c>
      <c r="AH96">
        <f t="shared" si="32"/>
        <v>-8.9189656470368574E-5</v>
      </c>
      <c r="AI96">
        <f t="shared" si="33"/>
        <v>-8.9193407557844879E-5</v>
      </c>
      <c r="AJ96">
        <f t="shared" si="34"/>
        <v>-3.3381136006865111E-3</v>
      </c>
      <c r="AK96">
        <f t="shared" si="47"/>
        <v>-2.1809092305516845E-3</v>
      </c>
      <c r="AL96">
        <f t="shared" si="50"/>
        <v>-5.6082162387960403E-3</v>
      </c>
      <c r="AN96">
        <f t="shared" si="35"/>
        <v>0</v>
      </c>
      <c r="AO96">
        <f t="shared" si="35"/>
        <v>0</v>
      </c>
      <c r="AP96">
        <f t="shared" si="35"/>
        <v>-9.9284415590247301E-14</v>
      </c>
      <c r="AQ96">
        <f t="shared" si="35"/>
        <v>-2.3606868608850147E-9</v>
      </c>
      <c r="AR96">
        <f t="shared" si="35"/>
        <v>-2.360786145300605E-9</v>
      </c>
      <c r="AS96">
        <f t="shared" si="35"/>
        <v>-8.8353753441132061E-8</v>
      </c>
      <c r="AT96">
        <f t="shared" si="35"/>
        <v>-5.7724673118980714E-8</v>
      </c>
      <c r="AU96">
        <f t="shared" si="24"/>
        <v>-1.4843921270541338E-7</v>
      </c>
      <c r="AW96">
        <v>93</v>
      </c>
      <c r="AX96">
        <f>IF(Z96&gt;0, (R96*SUMPRODUCT(K96:$K$98, X96:$X$98)-K96*$AZ$3)/Z96, 0)</f>
        <v>-92698893.073456749</v>
      </c>
    </row>
    <row r="97" spans="5:50" x14ac:dyDescent="0.25">
      <c r="E97">
        <v>2097</v>
      </c>
      <c r="F97" s="5">
        <f>EconomicRates!C137</f>
        <v>3.5571999999999999E-2</v>
      </c>
      <c r="G97" s="5">
        <f>EconomicRates!D137</f>
        <v>7.0000000000000007E-2</v>
      </c>
      <c r="H97" s="5">
        <f t="shared" si="36"/>
        <v>0.12000000000000001</v>
      </c>
      <c r="I97" s="5">
        <f t="shared" si="37"/>
        <v>1.1200000000000001</v>
      </c>
      <c r="J97">
        <f t="shared" si="38"/>
        <v>0.89285714285714279</v>
      </c>
      <c r="K97">
        <f t="shared" si="48"/>
        <v>2.3632293353326799E-5</v>
      </c>
      <c r="L97" s="2">
        <v>94</v>
      </c>
      <c r="M97">
        <v>0.87888519499999995</v>
      </c>
      <c r="Q97" s="4">
        <f t="shared" si="49"/>
        <v>12.5</v>
      </c>
      <c r="R97">
        <f t="shared" si="28"/>
        <v>50000</v>
      </c>
      <c r="S97">
        <f t="shared" si="29"/>
        <v>-744877118.00038588</v>
      </c>
      <c r="U97">
        <f t="shared" si="39"/>
        <v>0.87888519499999995</v>
      </c>
      <c r="V97">
        <f t="shared" si="40"/>
        <v>0.01</v>
      </c>
      <c r="W97">
        <f t="shared" si="41"/>
        <v>3.0008699810480392E-10</v>
      </c>
      <c r="X97">
        <f t="shared" si="42"/>
        <v>2.637420198463052E-10</v>
      </c>
      <c r="Y97">
        <f t="shared" si="43"/>
        <v>3.0008699810480392E-12</v>
      </c>
      <c r="Z97">
        <f t="shared" si="44"/>
        <v>3.3344108277450676E-11</v>
      </c>
      <c r="AB97">
        <f t="shared" si="45"/>
        <v>-2.7817732550051835E-2</v>
      </c>
      <c r="AC97">
        <f t="shared" si="46"/>
        <v>-2.483726327600027E-2</v>
      </c>
      <c r="AE97">
        <f t="shared" si="30"/>
        <v>0</v>
      </c>
      <c r="AF97">
        <f t="shared" si="31"/>
        <v>0</v>
      </c>
      <c r="AG97">
        <f t="shared" si="31"/>
        <v>-4.1680135346813346E-10</v>
      </c>
      <c r="AH97">
        <f t="shared" si="32"/>
        <v>-1.318710099231526E-5</v>
      </c>
      <c r="AI97">
        <f t="shared" si="33"/>
        <v>-1.3187517793668728E-5</v>
      </c>
      <c r="AJ97">
        <f t="shared" si="34"/>
        <v>-2.9804692740515656E-3</v>
      </c>
      <c r="AK97">
        <f t="shared" si="47"/>
        <v>-1.9472412785036287E-3</v>
      </c>
      <c r="AL97">
        <f t="shared" si="50"/>
        <v>-4.940898070348863E-3</v>
      </c>
      <c r="AN97">
        <f t="shared" si="35"/>
        <v>0</v>
      </c>
      <c r="AO97">
        <f t="shared" si="35"/>
        <v>0</v>
      </c>
      <c r="AP97">
        <f t="shared" si="35"/>
        <v>-9.8499718552225833E-15</v>
      </c>
      <c r="AQ97">
        <f t="shared" si="35"/>
        <v>-3.1164143913034116E-10</v>
      </c>
      <c r="AR97">
        <f t="shared" si="35"/>
        <v>-3.1165128910219637E-10</v>
      </c>
      <c r="AS97">
        <f t="shared" si="35"/>
        <v>-7.0435324214963561E-8</v>
      </c>
      <c r="AT97">
        <f t="shared" si="35"/>
        <v>-4.6017777123304883E-8</v>
      </c>
      <c r="AU97">
        <f t="shared" si="24"/>
        <v>-1.1676475262737064E-7</v>
      </c>
      <c r="AW97">
        <v>94</v>
      </c>
      <c r="AX97">
        <f>IF(Z97&gt;0, (R97*SUMPRODUCT(K97:$K$98, X97:$X$98)-K97*$AZ$3)/Z97, 0)</f>
        <v>-744877118.00038588</v>
      </c>
    </row>
    <row r="98" spans="5:50" x14ac:dyDescent="0.25">
      <c r="E98">
        <v>2098</v>
      </c>
      <c r="F98" s="5">
        <f>EconomicRates!C138</f>
        <v>3.5571999999999999E-2</v>
      </c>
      <c r="G98" s="5">
        <f>EconomicRates!D138</f>
        <v>7.0000000000000007E-2</v>
      </c>
      <c r="H98" s="5">
        <f t="shared" si="36"/>
        <v>0.12000000000000001</v>
      </c>
      <c r="I98" s="5">
        <f t="shared" si="37"/>
        <v>1.1200000000000001</v>
      </c>
      <c r="J98">
        <f t="shared" si="38"/>
        <v>0.89285714285714279</v>
      </c>
      <c r="K98">
        <f t="shared" si="48"/>
        <v>2.1100261922613211E-5</v>
      </c>
      <c r="L98" s="2">
        <v>95</v>
      </c>
      <c r="M98">
        <v>1</v>
      </c>
      <c r="Q98" s="4">
        <f t="shared" si="49"/>
        <v>12.5</v>
      </c>
      <c r="R98">
        <f t="shared" si="28"/>
        <v>50000</v>
      </c>
      <c r="S98">
        <f t="shared" si="29"/>
        <v>0</v>
      </c>
      <c r="U98">
        <f t="shared" si="39"/>
        <v>1</v>
      </c>
      <c r="V98">
        <f t="shared" si="40"/>
        <v>0.01</v>
      </c>
      <c r="W98">
        <f t="shared" si="41"/>
        <v>3.3344108277450676E-11</v>
      </c>
      <c r="X98">
        <f t="shared" si="42"/>
        <v>3.3344108277450676E-11</v>
      </c>
      <c r="Y98">
        <f t="shared" si="43"/>
        <v>3.3344108277450675E-13</v>
      </c>
      <c r="Z98">
        <f t="shared" si="44"/>
        <v>0</v>
      </c>
      <c r="AB98">
        <f t="shared" si="45"/>
        <v>-2.483726327600027E-2</v>
      </c>
      <c r="AC98">
        <f t="shared" si="46"/>
        <v>0</v>
      </c>
      <c r="AE98">
        <f t="shared" si="30"/>
        <v>0</v>
      </c>
      <c r="AF98">
        <f t="shared" si="31"/>
        <v>0</v>
      </c>
      <c r="AG98">
        <f t="shared" si="31"/>
        <v>0</v>
      </c>
      <c r="AH98">
        <f t="shared" si="32"/>
        <v>-1.6672054138725339E-6</v>
      </c>
      <c r="AI98">
        <f t="shared" si="33"/>
        <v>-1.6672054138725339E-6</v>
      </c>
      <c r="AJ98">
        <f t="shared" si="34"/>
        <v>-2.483726327600027E-2</v>
      </c>
      <c r="AK98">
        <f t="shared" si="47"/>
        <v>-1.738608429320019E-3</v>
      </c>
      <c r="AL98">
        <f t="shared" si="50"/>
        <v>-2.6577538910734163E-2</v>
      </c>
      <c r="AN98">
        <f t="shared" si="35"/>
        <v>0</v>
      </c>
      <c r="AO98">
        <f t="shared" si="35"/>
        <v>0</v>
      </c>
      <c r="AP98">
        <f t="shared" si="35"/>
        <v>0</v>
      </c>
      <c r="AQ98">
        <f t="shared" si="35"/>
        <v>-3.5178470911509224E-11</v>
      </c>
      <c r="AR98">
        <f t="shared" si="35"/>
        <v>-3.5178470911509224E-11</v>
      </c>
      <c r="AS98">
        <f t="shared" si="35"/>
        <v>-5.2407276056450793E-7</v>
      </c>
      <c r="AT98">
        <f t="shared" si="35"/>
        <v>-3.668509323951556E-8</v>
      </c>
      <c r="AU98">
        <f t="shared" si="35"/>
        <v>-5.6079303227493506E-7</v>
      </c>
      <c r="AW98">
        <v>95</v>
      </c>
    </row>
    <row r="100" spans="5:50" x14ac:dyDescent="0.25">
      <c r="AN100" s="8">
        <f t="shared" ref="AN100:AP100" si="51">SUM(AN3:AN98)</f>
        <v>1395.7744943768025</v>
      </c>
      <c r="AO100" s="8">
        <f t="shared" si="51"/>
        <v>-139.57744943768026</v>
      </c>
      <c r="AP100" s="8">
        <f t="shared" si="51"/>
        <v>-181.90849551298294</v>
      </c>
      <c r="AQ100" s="8">
        <f>SUM(AQ3:AQ98)</f>
        <v>-1050.9882918038413</v>
      </c>
      <c r="AR100" s="8">
        <f t="shared" ref="AR100:AU100" si="52">SUM(AR3:AR98)</f>
        <v>23.300257622298282</v>
      </c>
      <c r="AS100" s="8">
        <f t="shared" si="52"/>
        <v>-55.920618293516654</v>
      </c>
      <c r="AT100" s="8">
        <f t="shared" si="52"/>
        <v>32.62036067121803</v>
      </c>
      <c r="AU100" s="8">
        <f t="shared" si="52"/>
        <v>-1.7712839686082651E-13</v>
      </c>
    </row>
  </sheetData>
  <conditionalFormatting sqref="AN100:AU100">
    <cfRule type="cellIs" dxfId="71" priority="1" operator="lessThan">
      <formula>0</formula>
    </cfRule>
  </conditionalFormatting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2837D3-67CF-4947-A310-06C4370DAA21}">
  <dimension ref="A1:AZ164"/>
  <sheetViews>
    <sheetView workbookViewId="0">
      <selection activeCell="J53" sqref="J53"/>
    </sheetView>
  </sheetViews>
  <sheetFormatPr defaultRowHeight="15" x14ac:dyDescent="0.25"/>
  <cols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</cols>
  <sheetData>
    <row r="1" spans="1:52" x14ac:dyDescent="0.25">
      <c r="A1" t="s">
        <v>41</v>
      </c>
      <c r="Q1" t="s">
        <v>1</v>
      </c>
      <c r="W1" t="s">
        <v>2</v>
      </c>
      <c r="AB1" t="s">
        <v>45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47</v>
      </c>
    </row>
    <row r="3" spans="1:52" x14ac:dyDescent="0.25">
      <c r="A3" t="s">
        <v>36</v>
      </c>
      <c r="C3" s="2">
        <v>1566.1067742490959</v>
      </c>
      <c r="K3">
        <v>1</v>
      </c>
      <c r="L3" s="2">
        <v>0</v>
      </c>
      <c r="O3">
        <f>$C$3</f>
        <v>1566.1067742490959</v>
      </c>
      <c r="P3">
        <f>O3*C5</f>
        <v>156.6106774249096</v>
      </c>
      <c r="Q3" s="4">
        <f>B8</f>
        <v>100</v>
      </c>
      <c r="R3">
        <f t="shared" ref="R3:R66" si="0">$C$6</f>
        <v>50000</v>
      </c>
      <c r="S3">
        <f t="shared" ref="S3:S66" si="1">AX3</f>
        <v>0</v>
      </c>
      <c r="W3">
        <v>1</v>
      </c>
      <c r="Z3">
        <v>1</v>
      </c>
      <c r="AC3">
        <f>S3*Z3</f>
        <v>0</v>
      </c>
      <c r="AE3">
        <f t="shared" ref="AE3:AE66" si="2">$Z3*O3</f>
        <v>1566.1067742490959</v>
      </c>
      <c r="AF3">
        <f t="shared" ref="AF3:AG34" si="3">-$Z3*P3</f>
        <v>-156.6106774249096</v>
      </c>
      <c r="AG3">
        <f t="shared" si="3"/>
        <v>-100</v>
      </c>
      <c r="AH3">
        <f t="shared" ref="AH3:AH66" si="4">-X3*R3</f>
        <v>0</v>
      </c>
      <c r="AI3">
        <f t="shared" ref="AI3:AI66" si="5">SUM(AE3:AH3)</f>
        <v>1309.4960968241862</v>
      </c>
      <c r="AJ3">
        <f t="shared" ref="AJ3:AJ66" si="6">AB3-AC3</f>
        <v>0</v>
      </c>
      <c r="AL3">
        <f t="shared" ref="AL3:AL66" si="7">SUM(AI3:AK3)</f>
        <v>1309.4960968241862</v>
      </c>
      <c r="AN3">
        <f t="shared" ref="AN3:AU34" si="8">AE3*$K3</f>
        <v>1566.1067742490959</v>
      </c>
      <c r="AO3">
        <f t="shared" si="8"/>
        <v>-156.6106774249096</v>
      </c>
      <c r="AP3">
        <f t="shared" si="8"/>
        <v>-100</v>
      </c>
      <c r="AQ3">
        <f t="shared" si="8"/>
        <v>0</v>
      </c>
      <c r="AR3">
        <f t="shared" si="8"/>
        <v>1309.4960968241862</v>
      </c>
      <c r="AS3">
        <f t="shared" si="8"/>
        <v>0</v>
      </c>
      <c r="AT3">
        <f t="shared" si="8"/>
        <v>0</v>
      </c>
      <c r="AU3">
        <f t="shared" si="8"/>
        <v>1309.4960968241862</v>
      </c>
      <c r="AW3">
        <v>0</v>
      </c>
      <c r="AX3">
        <f>IF(Z3&gt;0, (R3*SUMPRODUCT(K3:$K$98, X3:$X$98)-K3*$AZ$3)/Z3, 0)</f>
        <v>0</v>
      </c>
      <c r="AZ3">
        <f>C6*SUMPRODUCT(X4:X89, K4:K89)/1</f>
        <v>1188.8038673657204</v>
      </c>
    </row>
    <row r="4" spans="1:52" x14ac:dyDescent="0.25">
      <c r="A4" t="s">
        <v>14</v>
      </c>
      <c r="C4" t="s">
        <v>37</v>
      </c>
      <c r="E4">
        <v>2004</v>
      </c>
      <c r="F4" s="5">
        <f>EconomicRates!C44</f>
        <v>3.5571999999999999E-2</v>
      </c>
      <c r="G4" s="5">
        <f>EconomicRates!D44</f>
        <v>7.0000000000000007E-2</v>
      </c>
      <c r="H4" s="5">
        <f t="shared" ref="H4:H67" si="9">G4+$C$9</f>
        <v>0.12000000000000001</v>
      </c>
      <c r="I4" s="5">
        <f t="shared" ref="I4:I67" si="10">1+H4</f>
        <v>1.1200000000000001</v>
      </c>
      <c r="J4">
        <f t="shared" ref="J4:J67" si="11">1/I4</f>
        <v>0.89285714285714279</v>
      </c>
      <c r="K4">
        <f>J4</f>
        <v>0.89285714285714279</v>
      </c>
      <c r="L4" s="2">
        <v>1</v>
      </c>
      <c r="M4" s="6">
        <f t="array" ref="M4:M89">Mortalities!B11:B96</f>
        <v>2.676E-3</v>
      </c>
      <c r="R4">
        <f t="shared" si="0"/>
        <v>50000</v>
      </c>
      <c r="S4">
        <f t="shared" si="1"/>
        <v>129.00713740579744</v>
      </c>
      <c r="U4">
        <f t="shared" ref="U4:U67" si="12">M4</f>
        <v>2.676E-3</v>
      </c>
      <c r="V4">
        <f t="shared" ref="V4:V67" si="13">$C$10</f>
        <v>0.01</v>
      </c>
      <c r="W4">
        <f t="shared" ref="W4:W67" si="14">Z3</f>
        <v>1</v>
      </c>
      <c r="X4">
        <f t="shared" ref="X4:X67" si="15">U4*W4</f>
        <v>2.676E-3</v>
      </c>
      <c r="Y4">
        <f t="shared" ref="Y4:Y67" si="16">V4*W4</f>
        <v>0.01</v>
      </c>
      <c r="Z4">
        <f t="shared" ref="Z4:Z67" si="17">MAX(0, W4-X4-Y4)</f>
        <v>0.98732399999999998</v>
      </c>
      <c r="AB4">
        <f t="shared" ref="AB4:AB67" si="18">AC3</f>
        <v>0</v>
      </c>
      <c r="AC4">
        <f t="shared" ref="AC4:AC67" si="19">S4*Z4</f>
        <v>127.37184293204155</v>
      </c>
      <c r="AE4">
        <f t="shared" si="2"/>
        <v>0</v>
      </c>
      <c r="AF4">
        <f t="shared" si="3"/>
        <v>0</v>
      </c>
      <c r="AG4">
        <f t="shared" si="3"/>
        <v>0</v>
      </c>
      <c r="AH4">
        <f t="shared" si="4"/>
        <v>-133.80000000000001</v>
      </c>
      <c r="AI4">
        <f t="shared" si="5"/>
        <v>-133.80000000000001</v>
      </c>
      <c r="AJ4">
        <f t="shared" si="6"/>
        <v>-127.37184293204155</v>
      </c>
      <c r="AK4">
        <f t="shared" ref="AK4:AK67" si="20">G4*SUM(AB4:AB4, AE4:AF4)</f>
        <v>0</v>
      </c>
      <c r="AL4">
        <f t="shared" si="7"/>
        <v>-261.17184293204156</v>
      </c>
      <c r="AN4">
        <f t="shared" si="8"/>
        <v>0</v>
      </c>
      <c r="AO4">
        <f t="shared" si="8"/>
        <v>0</v>
      </c>
      <c r="AP4">
        <f t="shared" si="8"/>
        <v>0</v>
      </c>
      <c r="AQ4">
        <f t="shared" si="8"/>
        <v>-119.46428571428572</v>
      </c>
      <c r="AR4">
        <f t="shared" si="8"/>
        <v>-119.46428571428572</v>
      </c>
      <c r="AS4">
        <f t="shared" si="8"/>
        <v>-113.72485976075137</v>
      </c>
      <c r="AT4">
        <f t="shared" si="8"/>
        <v>0</v>
      </c>
      <c r="AU4">
        <f t="shared" si="8"/>
        <v>-233.18914547503709</v>
      </c>
      <c r="AW4">
        <v>1</v>
      </c>
      <c r="AX4">
        <f>IF(Z4&gt;0, (R4*SUMPRODUCT(K4:$K$98, X4:$X$98)-K4*$AZ$3)/Z4, 0)</f>
        <v>129.00713740579744</v>
      </c>
    </row>
    <row r="5" spans="1:52" x14ac:dyDescent="0.25">
      <c r="C5" s="2">
        <f>'S.26.04.A'!C5</f>
        <v>0.1</v>
      </c>
      <c r="E5">
        <v>2005</v>
      </c>
      <c r="F5" s="5">
        <f>EconomicRates!C45</f>
        <v>3.5571999999999999E-2</v>
      </c>
      <c r="G5" s="5">
        <f>EconomicRates!D45</f>
        <v>7.0000000000000007E-2</v>
      </c>
      <c r="H5" s="5">
        <f t="shared" si="9"/>
        <v>0.12000000000000001</v>
      </c>
      <c r="I5" s="5">
        <f t="shared" si="10"/>
        <v>1.1200000000000001</v>
      </c>
      <c r="J5">
        <f t="shared" si="11"/>
        <v>0.89285714285714279</v>
      </c>
      <c r="K5">
        <f t="shared" ref="K5:K68" si="21">K4*J5</f>
        <v>0.79719387755102034</v>
      </c>
      <c r="L5" s="2">
        <v>2</v>
      </c>
      <c r="M5" s="6">
        <v>2.6930000000000001E-3</v>
      </c>
      <c r="Q5" s="4">
        <f t="shared" ref="Q5:Q68" si="22">$C$8</f>
        <v>12.5</v>
      </c>
      <c r="R5">
        <f t="shared" si="0"/>
        <v>50000</v>
      </c>
      <c r="S5">
        <f t="shared" si="1"/>
        <v>124.77782942105141</v>
      </c>
      <c r="U5">
        <f t="shared" si="12"/>
        <v>2.6930000000000001E-3</v>
      </c>
      <c r="V5">
        <f t="shared" si="13"/>
        <v>0.01</v>
      </c>
      <c r="W5">
        <f t="shared" si="14"/>
        <v>0.98732399999999998</v>
      </c>
      <c r="X5">
        <f t="shared" si="15"/>
        <v>2.6588635320000001E-3</v>
      </c>
      <c r="Y5">
        <f t="shared" si="16"/>
        <v>9.8732400000000001E-3</v>
      </c>
      <c r="Z5">
        <f t="shared" si="17"/>
        <v>0.97479189646800002</v>
      </c>
      <c r="AB5">
        <f t="shared" si="18"/>
        <v>127.37184293204155</v>
      </c>
      <c r="AC5">
        <f t="shared" si="19"/>
        <v>121.63241697850731</v>
      </c>
      <c r="AE5">
        <f t="shared" si="2"/>
        <v>0</v>
      </c>
      <c r="AF5">
        <f t="shared" si="3"/>
        <v>0</v>
      </c>
      <c r="AG5">
        <f t="shared" si="3"/>
        <v>-12.184898705849999</v>
      </c>
      <c r="AH5">
        <f t="shared" si="4"/>
        <v>-132.94317660000002</v>
      </c>
      <c r="AI5">
        <f t="shared" si="5"/>
        <v>-145.12807530585002</v>
      </c>
      <c r="AJ5">
        <f t="shared" si="6"/>
        <v>5.7394259535342371</v>
      </c>
      <c r="AK5">
        <f t="shared" si="20"/>
        <v>8.9160290052429083</v>
      </c>
      <c r="AL5">
        <f t="shared" si="7"/>
        <v>-130.47262034707288</v>
      </c>
      <c r="AN5">
        <f t="shared" si="8"/>
        <v>0</v>
      </c>
      <c r="AO5">
        <f t="shared" si="8"/>
        <v>0</v>
      </c>
      <c r="AP5">
        <f t="shared" si="8"/>
        <v>-9.7137266468829697</v>
      </c>
      <c r="AQ5">
        <f t="shared" si="8"/>
        <v>-105.98148644770409</v>
      </c>
      <c r="AR5">
        <f t="shared" si="8"/>
        <v>-115.69521309458706</v>
      </c>
      <c r="AS5">
        <f t="shared" si="8"/>
        <v>4.5754352308149207</v>
      </c>
      <c r="AT5">
        <f t="shared" si="8"/>
        <v>7.1078037350469607</v>
      </c>
      <c r="AU5">
        <f t="shared" si="8"/>
        <v>-104.01197412872519</v>
      </c>
      <c r="AW5">
        <v>2</v>
      </c>
      <c r="AX5">
        <f>IF(Z5&gt;0, (R5*SUMPRODUCT(K5:$K$98, X5:$X$98)-K5*$AZ$3)/Z5, 0)</f>
        <v>124.77782942105141</v>
      </c>
    </row>
    <row r="6" spans="1:52" x14ac:dyDescent="0.25">
      <c r="A6" t="s">
        <v>16</v>
      </c>
      <c r="C6" s="2">
        <f>'S.26.04.A'!C6</f>
        <v>50000</v>
      </c>
      <c r="E6">
        <v>2006</v>
      </c>
      <c r="F6" s="5">
        <f>EconomicRates!C46</f>
        <v>3.5571999999999999E-2</v>
      </c>
      <c r="G6" s="5">
        <f>EconomicRates!D46</f>
        <v>7.0000000000000007E-2</v>
      </c>
      <c r="H6" s="5">
        <f t="shared" si="9"/>
        <v>0.12000000000000001</v>
      </c>
      <c r="I6" s="5">
        <f t="shared" si="10"/>
        <v>1.1200000000000001</v>
      </c>
      <c r="J6">
        <f t="shared" si="11"/>
        <v>0.89285714285714279</v>
      </c>
      <c r="K6">
        <f t="shared" si="21"/>
        <v>0.71178024781341098</v>
      </c>
      <c r="L6" s="2">
        <v>3</v>
      </c>
      <c r="M6" s="6">
        <v>2.7169999999999998E-3</v>
      </c>
      <c r="Q6" s="4">
        <f t="shared" si="22"/>
        <v>12.5</v>
      </c>
      <c r="R6">
        <f t="shared" si="0"/>
        <v>50000</v>
      </c>
      <c r="S6">
        <f t="shared" si="1"/>
        <v>121.77009118904476</v>
      </c>
      <c r="U6">
        <f t="shared" si="12"/>
        <v>2.7169999999999998E-3</v>
      </c>
      <c r="V6">
        <f t="shared" si="13"/>
        <v>0.01</v>
      </c>
      <c r="W6">
        <f t="shared" si="14"/>
        <v>0.97479189646800002</v>
      </c>
      <c r="X6">
        <f t="shared" si="15"/>
        <v>2.6485095827035558E-3</v>
      </c>
      <c r="Y6">
        <f t="shared" si="16"/>
        <v>9.7479189646800003E-3</v>
      </c>
      <c r="Z6">
        <f t="shared" si="17"/>
        <v>0.96239546792061648</v>
      </c>
      <c r="AB6">
        <f t="shared" si="18"/>
        <v>121.63241697850731</v>
      </c>
      <c r="AC6">
        <f t="shared" si="19"/>
        <v>117.19098388861687</v>
      </c>
      <c r="AE6">
        <f t="shared" si="2"/>
        <v>0</v>
      </c>
      <c r="AF6">
        <f t="shared" si="3"/>
        <v>0</v>
      </c>
      <c r="AG6">
        <f t="shared" si="3"/>
        <v>-12.029943349007706</v>
      </c>
      <c r="AH6">
        <f t="shared" si="4"/>
        <v>-132.4254791351778</v>
      </c>
      <c r="AI6">
        <f t="shared" si="5"/>
        <v>-144.4554224841855</v>
      </c>
      <c r="AJ6">
        <f t="shared" si="6"/>
        <v>4.4414330898904382</v>
      </c>
      <c r="AK6">
        <f t="shared" si="20"/>
        <v>8.5142691884955131</v>
      </c>
      <c r="AL6">
        <f t="shared" si="7"/>
        <v>-131.49972020579955</v>
      </c>
      <c r="AN6">
        <f t="shared" si="8"/>
        <v>0</v>
      </c>
      <c r="AO6">
        <f t="shared" si="8"/>
        <v>0</v>
      </c>
      <c r="AP6">
        <f t="shared" si="8"/>
        <v>-8.5626760581380008</v>
      </c>
      <c r="AQ6">
        <f t="shared" si="8"/>
        <v>-94.257840355646536</v>
      </c>
      <c r="AR6">
        <f t="shared" si="8"/>
        <v>-102.82051641378455</v>
      </c>
      <c r="AS6">
        <f t="shared" si="8"/>
        <v>3.1613243453688997</v>
      </c>
      <c r="AT6">
        <f t="shared" si="8"/>
        <v>6.0602886329374259</v>
      </c>
      <c r="AU6">
        <f t="shared" si="8"/>
        <v>-93.598903435478206</v>
      </c>
      <c r="AW6">
        <v>3</v>
      </c>
      <c r="AX6">
        <f>IF(Z6&gt;0, (R6*SUMPRODUCT(K6:$K$98, X6:$X$98)-K6*$AZ$3)/Z6, 0)</f>
        <v>121.77009118904476</v>
      </c>
    </row>
    <row r="7" spans="1:52" x14ac:dyDescent="0.25">
      <c r="A7" t="s">
        <v>15</v>
      </c>
      <c r="B7" t="s">
        <v>37</v>
      </c>
      <c r="C7" t="s">
        <v>46</v>
      </c>
      <c r="E7">
        <v>2007</v>
      </c>
      <c r="F7" s="5">
        <f>EconomicRates!C47</f>
        <v>3.5571999999999999E-2</v>
      </c>
      <c r="G7" s="5">
        <f>EconomicRates!D47</f>
        <v>7.0000000000000007E-2</v>
      </c>
      <c r="H7" s="5">
        <f t="shared" si="9"/>
        <v>0.12000000000000001</v>
      </c>
      <c r="I7" s="5">
        <f t="shared" si="10"/>
        <v>1.1200000000000001</v>
      </c>
      <c r="J7">
        <f t="shared" si="11"/>
        <v>0.89285714285714279</v>
      </c>
      <c r="K7">
        <f t="shared" si="21"/>
        <v>0.63551807840483121</v>
      </c>
      <c r="L7" s="2">
        <v>4</v>
      </c>
      <c r="M7" s="6">
        <v>2.745E-3</v>
      </c>
      <c r="Q7" s="4">
        <f t="shared" si="22"/>
        <v>12.5</v>
      </c>
      <c r="R7">
        <f t="shared" si="0"/>
        <v>50000</v>
      </c>
      <c r="S7">
        <f t="shared" si="1"/>
        <v>119.55620475233752</v>
      </c>
      <c r="U7">
        <f t="shared" si="12"/>
        <v>2.745E-3</v>
      </c>
      <c r="V7">
        <f t="shared" si="13"/>
        <v>0.01</v>
      </c>
      <c r="W7">
        <f t="shared" si="14"/>
        <v>0.96239546792061648</v>
      </c>
      <c r="X7">
        <f t="shared" si="15"/>
        <v>2.6417755594420923E-3</v>
      </c>
      <c r="Y7">
        <f t="shared" si="16"/>
        <v>9.6239546792061658E-3</v>
      </c>
      <c r="Z7">
        <f t="shared" si="17"/>
        <v>0.95012973768196818</v>
      </c>
      <c r="AB7">
        <f t="shared" si="18"/>
        <v>117.19098388861687</v>
      </c>
      <c r="AC7">
        <f t="shared" si="19"/>
        <v>113.59390545959013</v>
      </c>
      <c r="AE7">
        <f t="shared" si="2"/>
        <v>0</v>
      </c>
      <c r="AF7">
        <f t="shared" si="3"/>
        <v>0</v>
      </c>
      <c r="AG7">
        <f t="shared" si="3"/>
        <v>-11.876621721024602</v>
      </c>
      <c r="AH7">
        <f t="shared" si="4"/>
        <v>-132.08877797210462</v>
      </c>
      <c r="AI7">
        <f t="shared" si="5"/>
        <v>-143.96539969312923</v>
      </c>
      <c r="AJ7">
        <f t="shared" si="6"/>
        <v>3.5970784290267375</v>
      </c>
      <c r="AK7">
        <f t="shared" si="20"/>
        <v>8.2033688722031819</v>
      </c>
      <c r="AL7">
        <f t="shared" si="7"/>
        <v>-132.16495239189931</v>
      </c>
      <c r="AN7">
        <f t="shared" si="8"/>
        <v>0</v>
      </c>
      <c r="AO7">
        <f t="shared" si="8"/>
        <v>0</v>
      </c>
      <c r="AP7">
        <f t="shared" si="8"/>
        <v>-7.5478078140866343</v>
      </c>
      <c r="AQ7">
        <f t="shared" si="8"/>
        <v>-83.944806355674331</v>
      </c>
      <c r="AR7">
        <f t="shared" si="8"/>
        <v>-91.492614169760969</v>
      </c>
      <c r="AS7">
        <f t="shared" si="8"/>
        <v>2.2860083710865413</v>
      </c>
      <c r="AT7">
        <f t="shared" si="8"/>
        <v>5.2133892221085736</v>
      </c>
      <c r="AU7">
        <f t="shared" si="8"/>
        <v>-83.993216576565843</v>
      </c>
      <c r="AW7">
        <v>4</v>
      </c>
      <c r="AX7">
        <f>IF(Z7&gt;0, (R7*SUMPRODUCT(K7:$K$98, X7:$X$98)-K7*$AZ$3)/Z7, 0)</f>
        <v>119.55620475233752</v>
      </c>
    </row>
    <row r="8" spans="1:52" x14ac:dyDescent="0.25">
      <c r="B8" s="2">
        <f>'S.26.04.A'!B8</f>
        <v>100</v>
      </c>
      <c r="C8" s="2">
        <f>'S.26.04.A'!C8</f>
        <v>12.5</v>
      </c>
      <c r="E8">
        <v>2008</v>
      </c>
      <c r="F8" s="5">
        <f>EconomicRates!C48</f>
        <v>3.5571999999999999E-2</v>
      </c>
      <c r="G8" s="5">
        <f>EconomicRates!D48</f>
        <v>7.0000000000000007E-2</v>
      </c>
      <c r="H8" s="5">
        <f t="shared" si="9"/>
        <v>0.12000000000000001</v>
      </c>
      <c r="I8" s="5">
        <f t="shared" si="10"/>
        <v>1.1200000000000001</v>
      </c>
      <c r="J8">
        <f t="shared" si="11"/>
        <v>0.89285714285714279</v>
      </c>
      <c r="K8">
        <f t="shared" si="21"/>
        <v>0.5674268557185993</v>
      </c>
      <c r="L8" s="2">
        <v>5</v>
      </c>
      <c r="M8" s="6">
        <v>2.7729999999999999E-3</v>
      </c>
      <c r="Q8" s="4">
        <f t="shared" si="22"/>
        <v>12.5</v>
      </c>
      <c r="R8">
        <f t="shared" si="0"/>
        <v>50000</v>
      </c>
      <c r="S8">
        <f t="shared" si="1"/>
        <v>117.90719315682115</v>
      </c>
      <c r="U8">
        <f t="shared" si="12"/>
        <v>2.7729999999999999E-3</v>
      </c>
      <c r="V8">
        <f t="shared" si="13"/>
        <v>0.01</v>
      </c>
      <c r="W8">
        <f t="shared" si="14"/>
        <v>0.95012973768196818</v>
      </c>
      <c r="X8">
        <f t="shared" si="15"/>
        <v>2.6347097625920978E-3</v>
      </c>
      <c r="Y8">
        <f t="shared" si="16"/>
        <v>9.5012973768196819E-3</v>
      </c>
      <c r="Z8">
        <f t="shared" si="17"/>
        <v>0.93799373054255641</v>
      </c>
      <c r="AB8">
        <f t="shared" si="18"/>
        <v>113.59390545959013</v>
      </c>
      <c r="AC8">
        <f t="shared" si="19"/>
        <v>110.59620796696845</v>
      </c>
      <c r="AE8">
        <f t="shared" si="2"/>
        <v>0</v>
      </c>
      <c r="AF8">
        <f t="shared" si="3"/>
        <v>0</v>
      </c>
      <c r="AG8">
        <f t="shared" si="3"/>
        <v>-11.724921631781955</v>
      </c>
      <c r="AH8">
        <f t="shared" si="4"/>
        <v>-131.7354881296049</v>
      </c>
      <c r="AI8">
        <f t="shared" si="5"/>
        <v>-143.46040976138687</v>
      </c>
      <c r="AJ8">
        <f t="shared" si="6"/>
        <v>2.9976974926216826</v>
      </c>
      <c r="AK8">
        <f t="shared" si="20"/>
        <v>7.9515733821713104</v>
      </c>
      <c r="AL8">
        <f t="shared" si="7"/>
        <v>-132.51113888659387</v>
      </c>
      <c r="AN8">
        <f t="shared" si="8"/>
        <v>0</v>
      </c>
      <c r="AO8">
        <f t="shared" si="8"/>
        <v>0</v>
      </c>
      <c r="AP8">
        <f t="shared" si="8"/>
        <v>-6.6530354150690227</v>
      </c>
      <c r="AQ8">
        <f t="shared" si="8"/>
        <v>-74.750253815936574</v>
      </c>
      <c r="AR8">
        <f t="shared" si="8"/>
        <v>-81.403289231005601</v>
      </c>
      <c r="AS8">
        <f t="shared" si="8"/>
        <v>1.7009740626338503</v>
      </c>
      <c r="AT8">
        <f t="shared" si="8"/>
        <v>4.5119362822611748</v>
      </c>
      <c r="AU8">
        <f t="shared" si="8"/>
        <v>-75.19037888611058</v>
      </c>
      <c r="AW8">
        <v>5</v>
      </c>
      <c r="AX8">
        <f>IF(Z8&gt;0, (R8*SUMPRODUCT(K8:$K$98, X8:$X$98)-K8*$AZ$3)/Z8, 0)</f>
        <v>117.90719315682115</v>
      </c>
    </row>
    <row r="9" spans="1:52" x14ac:dyDescent="0.25">
      <c r="A9" t="s">
        <v>39</v>
      </c>
      <c r="C9" s="2">
        <f>'S.26.04.A'!C9</f>
        <v>0.05</v>
      </c>
      <c r="E9">
        <v>2009</v>
      </c>
      <c r="F9" s="5">
        <f>EconomicRates!C49</f>
        <v>3.5571999999999999E-2</v>
      </c>
      <c r="G9" s="5">
        <f>EconomicRates!D49</f>
        <v>7.0000000000000007E-2</v>
      </c>
      <c r="H9" s="5">
        <f t="shared" si="9"/>
        <v>0.12000000000000001</v>
      </c>
      <c r="I9" s="5">
        <f t="shared" si="10"/>
        <v>1.1200000000000001</v>
      </c>
      <c r="J9">
        <f t="shared" si="11"/>
        <v>0.89285714285714279</v>
      </c>
      <c r="K9">
        <f t="shared" si="21"/>
        <v>0.50663112117732079</v>
      </c>
      <c r="L9" s="2">
        <v>6</v>
      </c>
      <c r="M9" s="6">
        <v>2.8019999999999998E-3</v>
      </c>
      <c r="Q9" s="4">
        <f t="shared" si="22"/>
        <v>12.5</v>
      </c>
      <c r="R9">
        <f t="shared" si="0"/>
        <v>50000</v>
      </c>
      <c r="S9">
        <f t="shared" si="1"/>
        <v>116.76225430012958</v>
      </c>
      <c r="U9">
        <f t="shared" si="12"/>
        <v>2.8019999999999998E-3</v>
      </c>
      <c r="V9">
        <f t="shared" si="13"/>
        <v>0.01</v>
      </c>
      <c r="W9">
        <f t="shared" si="14"/>
        <v>0.93799373054255641</v>
      </c>
      <c r="X9">
        <f t="shared" si="15"/>
        <v>2.6282584329802429E-3</v>
      </c>
      <c r="Y9">
        <f t="shared" si="16"/>
        <v>9.3799373054255647E-3</v>
      </c>
      <c r="Z9">
        <f t="shared" si="17"/>
        <v>0.92598553480415069</v>
      </c>
      <c r="AB9">
        <f t="shared" si="18"/>
        <v>110.59620796696845</v>
      </c>
      <c r="AC9">
        <f t="shared" si="19"/>
        <v>108.12015849304373</v>
      </c>
      <c r="AE9">
        <f t="shared" si="2"/>
        <v>0</v>
      </c>
      <c r="AF9">
        <f t="shared" si="3"/>
        <v>0</v>
      </c>
      <c r="AG9">
        <f t="shared" si="3"/>
        <v>-11.574819185051883</v>
      </c>
      <c r="AH9">
        <f t="shared" si="4"/>
        <v>-131.41292164901213</v>
      </c>
      <c r="AI9">
        <f t="shared" si="5"/>
        <v>-142.98774083406403</v>
      </c>
      <c r="AJ9">
        <f t="shared" si="6"/>
        <v>2.4760494739247179</v>
      </c>
      <c r="AK9">
        <f t="shared" si="20"/>
        <v>7.7417345576877921</v>
      </c>
      <c r="AL9">
        <f t="shared" si="7"/>
        <v>-132.76995680245153</v>
      </c>
      <c r="AN9">
        <f t="shared" si="8"/>
        <v>0</v>
      </c>
      <c r="AO9">
        <f t="shared" si="8"/>
        <v>0</v>
      </c>
      <c r="AP9">
        <f t="shared" si="8"/>
        <v>-5.8641636211475978</v>
      </c>
      <c r="AQ9">
        <f t="shared" si="8"/>
        <v>-66.577875832226425</v>
      </c>
      <c r="AR9">
        <f t="shared" si="8"/>
        <v>-72.442039453374036</v>
      </c>
      <c r="AS9">
        <f t="shared" si="8"/>
        <v>1.254443721064995</v>
      </c>
      <c r="AT9">
        <f t="shared" si="8"/>
        <v>3.9222036588185758</v>
      </c>
      <c r="AU9">
        <f t="shared" si="8"/>
        <v>-67.265392073490474</v>
      </c>
      <c r="AW9">
        <v>6</v>
      </c>
      <c r="AX9">
        <f>IF(Z9&gt;0, (R9*SUMPRODUCT(K9:$K$98, X9:$X$98)-K9*$AZ$3)/Z9, 0)</f>
        <v>116.76225430012958</v>
      </c>
    </row>
    <row r="10" spans="1:52" x14ac:dyDescent="0.25">
      <c r="A10" t="s">
        <v>19</v>
      </c>
      <c r="C10" s="2">
        <f>'S.26.04.A'!C10</f>
        <v>0.01</v>
      </c>
      <c r="E10">
        <v>2010</v>
      </c>
      <c r="F10" s="5">
        <f>EconomicRates!C50</f>
        <v>3.5571999999999999E-2</v>
      </c>
      <c r="G10" s="5">
        <f>EconomicRates!D50</f>
        <v>7.0000000000000007E-2</v>
      </c>
      <c r="H10" s="5">
        <f t="shared" si="9"/>
        <v>0.12000000000000001</v>
      </c>
      <c r="I10" s="5">
        <f t="shared" si="10"/>
        <v>1.1200000000000001</v>
      </c>
      <c r="J10">
        <f t="shared" si="11"/>
        <v>0.89285714285714279</v>
      </c>
      <c r="K10">
        <f t="shared" si="21"/>
        <v>0.45234921533689354</v>
      </c>
      <c r="L10" s="2">
        <v>7</v>
      </c>
      <c r="M10" s="6">
        <v>2.8370000000000001E-3</v>
      </c>
      <c r="Q10" s="4">
        <f t="shared" si="22"/>
        <v>12.5</v>
      </c>
      <c r="R10">
        <f t="shared" si="0"/>
        <v>50000</v>
      </c>
      <c r="S10">
        <f t="shared" si="1"/>
        <v>116.04089040746614</v>
      </c>
      <c r="U10">
        <f t="shared" si="12"/>
        <v>2.8370000000000001E-3</v>
      </c>
      <c r="V10">
        <f t="shared" si="13"/>
        <v>0.01</v>
      </c>
      <c r="W10">
        <f t="shared" si="14"/>
        <v>0.92598553480415069</v>
      </c>
      <c r="X10">
        <f t="shared" si="15"/>
        <v>2.6270209622393757E-3</v>
      </c>
      <c r="Y10">
        <f t="shared" si="16"/>
        <v>9.2598553480415079E-3</v>
      </c>
      <c r="Z10">
        <f t="shared" si="17"/>
        <v>0.91409865849386984</v>
      </c>
      <c r="AB10">
        <f t="shared" si="18"/>
        <v>108.12015849304373</v>
      </c>
      <c r="AC10">
        <f t="shared" si="19"/>
        <v>106.07282225189897</v>
      </c>
      <c r="AE10">
        <f t="shared" si="2"/>
        <v>0</v>
      </c>
      <c r="AF10">
        <f t="shared" si="3"/>
        <v>0</v>
      </c>
      <c r="AG10">
        <f t="shared" si="3"/>
        <v>-11.426233231173374</v>
      </c>
      <c r="AH10">
        <f t="shared" si="4"/>
        <v>-131.35104811196879</v>
      </c>
      <c r="AI10">
        <f t="shared" si="5"/>
        <v>-142.77728134314216</v>
      </c>
      <c r="AJ10">
        <f t="shared" si="6"/>
        <v>2.0473362411447624</v>
      </c>
      <c r="AK10">
        <f t="shared" si="20"/>
        <v>7.5684110945130616</v>
      </c>
      <c r="AL10">
        <f t="shared" si="7"/>
        <v>-133.16153400748433</v>
      </c>
      <c r="AN10">
        <f t="shared" si="8"/>
        <v>0</v>
      </c>
      <c r="AO10">
        <f t="shared" si="8"/>
        <v>0</v>
      </c>
      <c r="AP10">
        <f t="shared" si="8"/>
        <v>-5.1686476363776128</v>
      </c>
      <c r="AQ10">
        <f t="shared" si="8"/>
        <v>-59.416543547127638</v>
      </c>
      <c r="AR10">
        <f t="shared" si="8"/>
        <v>-64.585191183505245</v>
      </c>
      <c r="AS10">
        <f t="shared" si="8"/>
        <v>0.92611094221261836</v>
      </c>
      <c r="AT10">
        <f t="shared" si="8"/>
        <v>3.4235648199500228</v>
      </c>
      <c r="AU10">
        <f t="shared" si="8"/>
        <v>-60.235515421342605</v>
      </c>
      <c r="AW10">
        <v>7</v>
      </c>
      <c r="AX10">
        <f>IF(Z10&gt;0, (R10*SUMPRODUCT(K10:$K$98, X10:$X$98)-K10*$AZ$3)/Z10, 0)</f>
        <v>116.04089040746614</v>
      </c>
    </row>
    <row r="11" spans="1:52" x14ac:dyDescent="0.25">
      <c r="A11" t="s">
        <v>33</v>
      </c>
      <c r="C11" s="12">
        <f>AU91</f>
        <v>-2.0503190582778132E-14</v>
      </c>
      <c r="E11">
        <v>2011</v>
      </c>
      <c r="F11" s="5">
        <f>EconomicRates!C51</f>
        <v>3.5571999999999999E-2</v>
      </c>
      <c r="G11" s="5">
        <f>EconomicRates!D51</f>
        <v>7.0000000000000007E-2</v>
      </c>
      <c r="H11" s="5">
        <f t="shared" si="9"/>
        <v>0.12000000000000001</v>
      </c>
      <c r="I11" s="5">
        <f t="shared" si="10"/>
        <v>1.1200000000000001</v>
      </c>
      <c r="J11">
        <f t="shared" si="11"/>
        <v>0.89285714285714279</v>
      </c>
      <c r="K11">
        <f t="shared" si="21"/>
        <v>0.40388322797936921</v>
      </c>
      <c r="L11" s="2">
        <v>8</v>
      </c>
      <c r="M11" s="6">
        <v>2.8709999999999999E-3</v>
      </c>
      <c r="Q11" s="4">
        <f t="shared" si="22"/>
        <v>12.5</v>
      </c>
      <c r="R11">
        <f t="shared" si="0"/>
        <v>50000</v>
      </c>
      <c r="S11">
        <f t="shared" si="1"/>
        <v>115.55910939797347</v>
      </c>
      <c r="U11">
        <f t="shared" si="12"/>
        <v>2.8709999999999999E-3</v>
      </c>
      <c r="V11">
        <f t="shared" si="13"/>
        <v>0.01</v>
      </c>
      <c r="W11">
        <f t="shared" si="14"/>
        <v>0.91409865849386984</v>
      </c>
      <c r="X11">
        <f t="shared" si="15"/>
        <v>2.6243772485359E-3</v>
      </c>
      <c r="Y11">
        <f t="shared" si="16"/>
        <v>9.1409865849386984E-3</v>
      </c>
      <c r="Z11">
        <f t="shared" si="17"/>
        <v>0.90233329466039525</v>
      </c>
      <c r="AB11">
        <f t="shared" si="18"/>
        <v>106.07282225189897</v>
      </c>
      <c r="AC11">
        <f t="shared" si="19"/>
        <v>104.27283191109444</v>
      </c>
      <c r="AE11">
        <f t="shared" si="2"/>
        <v>0</v>
      </c>
      <c r="AF11">
        <f t="shared" si="3"/>
        <v>0</v>
      </c>
      <c r="AG11">
        <f t="shared" si="3"/>
        <v>-11.27916618325494</v>
      </c>
      <c r="AH11">
        <f t="shared" si="4"/>
        <v>-131.218862426795</v>
      </c>
      <c r="AI11">
        <f t="shared" si="5"/>
        <v>-142.49802861004994</v>
      </c>
      <c r="AJ11">
        <f t="shared" si="6"/>
        <v>1.799990340804527</v>
      </c>
      <c r="AK11">
        <f t="shared" si="20"/>
        <v>7.4250975576329283</v>
      </c>
      <c r="AL11">
        <f t="shared" si="7"/>
        <v>-133.27294071161248</v>
      </c>
      <c r="AN11">
        <f t="shared" si="8"/>
        <v>0</v>
      </c>
      <c r="AO11">
        <f t="shared" si="8"/>
        <v>0</v>
      </c>
      <c r="AP11">
        <f t="shared" si="8"/>
        <v>-4.5554660470087462</v>
      </c>
      <c r="AQ11">
        <f t="shared" si="8"/>
        <v>-52.997097728714728</v>
      </c>
      <c r="AR11">
        <f t="shared" si="8"/>
        <v>-57.552563775723478</v>
      </c>
      <c r="AS11">
        <f t="shared" si="8"/>
        <v>0.72698590917581729</v>
      </c>
      <c r="AT11">
        <f t="shared" si="8"/>
        <v>2.9988723696385176</v>
      </c>
      <c r="AU11">
        <f t="shared" si="8"/>
        <v>-53.826705496909135</v>
      </c>
      <c r="AW11">
        <v>8</v>
      </c>
      <c r="AX11">
        <f>IF(Z11&gt;0, (R11*SUMPRODUCT(K11:$K$98, X11:$X$98)-K11*$AZ$3)/Z11, 0)</f>
        <v>115.55910939797347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f>EconomicRates!C52</f>
        <v>3.5571999999999999E-2</v>
      </c>
      <c r="G12" s="5">
        <f>EconomicRates!D52</f>
        <v>7.0000000000000007E-2</v>
      </c>
      <c r="H12" s="5">
        <f t="shared" si="9"/>
        <v>0.12000000000000001</v>
      </c>
      <c r="I12" s="5">
        <f t="shared" si="10"/>
        <v>1.1200000000000001</v>
      </c>
      <c r="J12">
        <f t="shared" si="11"/>
        <v>0.89285714285714279</v>
      </c>
      <c r="K12">
        <f t="shared" si="21"/>
        <v>0.36061002498157962</v>
      </c>
      <c r="L12" s="2">
        <v>9</v>
      </c>
      <c r="M12" s="6">
        <v>2.9099999999999998E-3</v>
      </c>
      <c r="Q12" s="4">
        <f t="shared" si="22"/>
        <v>12.5</v>
      </c>
      <c r="R12">
        <f t="shared" si="0"/>
        <v>50000</v>
      </c>
      <c r="S12">
        <f t="shared" si="1"/>
        <v>115.32604767055685</v>
      </c>
      <c r="U12">
        <f t="shared" si="12"/>
        <v>2.9099999999999998E-3</v>
      </c>
      <c r="V12">
        <f t="shared" si="13"/>
        <v>0.01</v>
      </c>
      <c r="W12">
        <f t="shared" si="14"/>
        <v>0.90233329466039525</v>
      </c>
      <c r="X12">
        <f t="shared" si="15"/>
        <v>2.6257898874617498E-3</v>
      </c>
      <c r="Y12">
        <f t="shared" si="16"/>
        <v>9.0233329466039534E-3</v>
      </c>
      <c r="Z12">
        <f t="shared" si="17"/>
        <v>0.89068417182632953</v>
      </c>
      <c r="AB12">
        <f t="shared" si="18"/>
        <v>104.27283191109444</v>
      </c>
      <c r="AC12">
        <f t="shared" si="19"/>
        <v>102.71908525945372</v>
      </c>
      <c r="AE12">
        <f t="shared" si="2"/>
        <v>0</v>
      </c>
      <c r="AF12">
        <f t="shared" si="3"/>
        <v>0</v>
      </c>
      <c r="AG12">
        <f t="shared" si="3"/>
        <v>-11.13355214782912</v>
      </c>
      <c r="AH12">
        <f t="shared" si="4"/>
        <v>-131.28949437308748</v>
      </c>
      <c r="AI12">
        <f t="shared" si="5"/>
        <v>-142.42304652091659</v>
      </c>
      <c r="AJ12">
        <f t="shared" si="6"/>
        <v>1.5537466516407221</v>
      </c>
      <c r="AK12">
        <f t="shared" si="20"/>
        <v>7.2990982337766113</v>
      </c>
      <c r="AL12">
        <f t="shared" si="7"/>
        <v>-133.57020163549925</v>
      </c>
      <c r="AN12">
        <f t="shared" si="8"/>
        <v>0</v>
      </c>
      <c r="AO12">
        <f t="shared" si="8"/>
        <v>0</v>
      </c>
      <c r="AP12">
        <f t="shared" si="8"/>
        <v>-4.0148705181623781</v>
      </c>
      <c r="AQ12">
        <f t="shared" si="8"/>
        <v>-47.344307845698033</v>
      </c>
      <c r="AR12">
        <f t="shared" si="8"/>
        <v>-51.359178363860408</v>
      </c>
      <c r="AS12">
        <f t="shared" si="8"/>
        <v>0.56029661886320647</v>
      </c>
      <c r="AT12">
        <f t="shared" si="8"/>
        <v>2.6321279964251874</v>
      </c>
      <c r="AU12">
        <f t="shared" si="8"/>
        <v>-48.166753748572013</v>
      </c>
      <c r="AW12">
        <v>9</v>
      </c>
      <c r="AX12">
        <f>IF(Z12&gt;0, (R12*SUMPRODUCT(K12:$K$98, X12:$X$98)-K12*$AZ$3)/Z12, 0)</f>
        <v>115.32604767055685</v>
      </c>
    </row>
    <row r="13" spans="1:52" x14ac:dyDescent="0.25">
      <c r="E13">
        <v>2013</v>
      </c>
      <c r="F13" s="5">
        <f>EconomicRates!C53</f>
        <v>3.5571999999999999E-2</v>
      </c>
      <c r="G13" s="5">
        <f>EconomicRates!D53</f>
        <v>7.0000000000000007E-2</v>
      </c>
      <c r="H13" s="5">
        <f t="shared" si="9"/>
        <v>0.12000000000000001</v>
      </c>
      <c r="I13" s="5">
        <f t="shared" si="10"/>
        <v>1.1200000000000001</v>
      </c>
      <c r="J13">
        <f t="shared" si="11"/>
        <v>0.89285714285714279</v>
      </c>
      <c r="K13">
        <f t="shared" si="21"/>
        <v>0.32197323659069604</v>
      </c>
      <c r="L13" s="2">
        <v>10</v>
      </c>
      <c r="M13" s="6">
        <v>2.9520000000000002E-3</v>
      </c>
      <c r="Q13" s="4">
        <f t="shared" si="22"/>
        <v>12.5</v>
      </c>
      <c r="R13">
        <f t="shared" si="0"/>
        <v>50000</v>
      </c>
      <c r="S13">
        <f t="shared" si="1"/>
        <v>115.23240383710167</v>
      </c>
      <c r="U13">
        <f t="shared" si="12"/>
        <v>2.9520000000000002E-3</v>
      </c>
      <c r="V13">
        <f t="shared" si="13"/>
        <v>0.01</v>
      </c>
      <c r="W13">
        <f t="shared" si="14"/>
        <v>0.89068417182632953</v>
      </c>
      <c r="X13">
        <f t="shared" si="15"/>
        <v>2.6292996752313252E-3</v>
      </c>
      <c r="Y13">
        <f t="shared" si="16"/>
        <v>8.9068417182632947E-3</v>
      </c>
      <c r="Z13">
        <f t="shared" si="17"/>
        <v>0.87914803043283496</v>
      </c>
      <c r="AB13">
        <f t="shared" si="18"/>
        <v>102.71908525945372</v>
      </c>
      <c r="AC13">
        <f t="shared" si="19"/>
        <v>101.30634087542899</v>
      </c>
      <c r="AE13">
        <f t="shared" si="2"/>
        <v>0</v>
      </c>
      <c r="AF13">
        <f t="shared" si="3"/>
        <v>0</v>
      </c>
      <c r="AG13">
        <f t="shared" si="3"/>
        <v>-10.989350380410437</v>
      </c>
      <c r="AH13">
        <f t="shared" si="4"/>
        <v>-131.46498376156626</v>
      </c>
      <c r="AI13">
        <f t="shared" si="5"/>
        <v>-142.45433414197669</v>
      </c>
      <c r="AJ13">
        <f t="shared" si="6"/>
        <v>1.4127443840247338</v>
      </c>
      <c r="AK13">
        <f t="shared" si="20"/>
        <v>7.1903359681617607</v>
      </c>
      <c r="AL13">
        <f t="shared" si="7"/>
        <v>-133.85125378979021</v>
      </c>
      <c r="AN13">
        <f t="shared" si="8"/>
        <v>0</v>
      </c>
      <c r="AO13">
        <f t="shared" si="8"/>
        <v>0</v>
      </c>
      <c r="AP13">
        <f t="shared" si="8"/>
        <v>-3.5382767100099453</v>
      </c>
      <c r="AQ13">
        <f t="shared" si="8"/>
        <v>-42.32820632005479</v>
      </c>
      <c r="AR13">
        <f t="shared" si="8"/>
        <v>-45.866483030064728</v>
      </c>
      <c r="AS13">
        <f t="shared" si="8"/>
        <v>0.45486588179977278</v>
      </c>
      <c r="AT13">
        <f t="shared" si="8"/>
        <v>2.3150957438435382</v>
      </c>
      <c r="AU13">
        <f t="shared" si="8"/>
        <v>-43.096521404421424</v>
      </c>
      <c r="AW13">
        <v>10</v>
      </c>
      <c r="AX13">
        <f>IF(Z13&gt;0, (R13*SUMPRODUCT(K13:$K$98, X13:$X$98)-K13*$AZ$3)/Z13, 0)</f>
        <v>115.23240383710167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9"/>
        <v>0.12000000000000001</v>
      </c>
      <c r="I14" s="5">
        <f t="shared" si="10"/>
        <v>1.1200000000000001</v>
      </c>
      <c r="J14">
        <f t="shared" si="11"/>
        <v>0.89285714285714279</v>
      </c>
      <c r="K14">
        <f t="shared" si="21"/>
        <v>0.28747610409883573</v>
      </c>
      <c r="L14" s="2">
        <v>11</v>
      </c>
      <c r="M14" s="6">
        <v>2.9979999999999998E-3</v>
      </c>
      <c r="Q14" s="4">
        <f t="shared" si="22"/>
        <v>12.5</v>
      </c>
      <c r="R14">
        <f t="shared" si="0"/>
        <v>50000</v>
      </c>
      <c r="S14">
        <f t="shared" si="1"/>
        <v>115.231133864176</v>
      </c>
      <c r="U14">
        <f t="shared" si="12"/>
        <v>2.9979999999999998E-3</v>
      </c>
      <c r="V14">
        <f t="shared" si="13"/>
        <v>0.01</v>
      </c>
      <c r="W14">
        <f t="shared" si="14"/>
        <v>0.87914803043283496</v>
      </c>
      <c r="X14">
        <f t="shared" si="15"/>
        <v>2.6356857952376392E-3</v>
      </c>
      <c r="Y14">
        <f t="shared" si="16"/>
        <v>8.7914803043283498E-3</v>
      </c>
      <c r="Z14">
        <f t="shared" si="17"/>
        <v>0.867720864333269</v>
      </c>
      <c r="AB14">
        <f t="shared" si="18"/>
        <v>101.30634087542899</v>
      </c>
      <c r="AC14">
        <f t="shared" si="19"/>
        <v>99.988459074725426</v>
      </c>
      <c r="AE14">
        <f t="shared" si="2"/>
        <v>0</v>
      </c>
      <c r="AF14">
        <f t="shared" si="3"/>
        <v>0</v>
      </c>
      <c r="AG14">
        <f t="shared" si="3"/>
        <v>-10.846510804165863</v>
      </c>
      <c r="AH14">
        <f t="shared" si="4"/>
        <v>-131.78428976188195</v>
      </c>
      <c r="AI14">
        <f t="shared" si="5"/>
        <v>-142.63080056604781</v>
      </c>
      <c r="AJ14">
        <f t="shared" si="6"/>
        <v>1.3178818007035602</v>
      </c>
      <c r="AK14">
        <f t="shared" si="20"/>
        <v>7.0914438612800295</v>
      </c>
      <c r="AL14">
        <f t="shared" si="7"/>
        <v>-134.22147490406422</v>
      </c>
      <c r="AN14">
        <f t="shared" si="8"/>
        <v>0</v>
      </c>
      <c r="AO14">
        <f t="shared" si="8"/>
        <v>0</v>
      </c>
      <c r="AP14">
        <f t="shared" si="8"/>
        <v>-3.118112669047532</v>
      </c>
      <c r="AQ14">
        <f t="shared" si="8"/>
        <v>-37.884834202177906</v>
      </c>
      <c r="AR14">
        <f t="shared" si="8"/>
        <v>-41.00294687122544</v>
      </c>
      <c r="AS14">
        <f t="shared" si="8"/>
        <v>0.37885952572901777</v>
      </c>
      <c r="AT14">
        <f t="shared" si="8"/>
        <v>2.0386206536763871</v>
      </c>
      <c r="AU14">
        <f t="shared" si="8"/>
        <v>-38.585466691820031</v>
      </c>
      <c r="AW14">
        <v>11</v>
      </c>
      <c r="AX14">
        <f>IF(Z14&gt;0, (R14*SUMPRODUCT(K14:$K$98, X14:$X$98)-K14*$AZ$3)/Z14, 0)</f>
        <v>115.231133864176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9"/>
        <v>0.12000000000000001</v>
      </c>
      <c r="I15" s="5">
        <f t="shared" si="10"/>
        <v>1.1200000000000001</v>
      </c>
      <c r="J15">
        <f t="shared" si="11"/>
        <v>0.89285714285714279</v>
      </c>
      <c r="K15">
        <f t="shared" si="21"/>
        <v>0.25667509294538904</v>
      </c>
      <c r="L15" s="2">
        <v>12</v>
      </c>
      <c r="M15" s="6">
        <v>3.0469999999999998E-3</v>
      </c>
      <c r="Q15" s="4">
        <f t="shared" si="22"/>
        <v>12.5</v>
      </c>
      <c r="R15">
        <f t="shared" si="0"/>
        <v>50000</v>
      </c>
      <c r="S15">
        <f t="shared" si="1"/>
        <v>115.27325952224422</v>
      </c>
      <c r="U15">
        <f t="shared" si="12"/>
        <v>3.0469999999999998E-3</v>
      </c>
      <c r="V15">
        <f t="shared" si="13"/>
        <v>0.01</v>
      </c>
      <c r="W15">
        <f t="shared" si="14"/>
        <v>0.867720864333269</v>
      </c>
      <c r="X15">
        <f t="shared" si="15"/>
        <v>2.6439454736234703E-3</v>
      </c>
      <c r="Y15">
        <f t="shared" si="16"/>
        <v>8.6772086433326897E-3</v>
      </c>
      <c r="Z15">
        <f t="shared" si="17"/>
        <v>0.85639971021631289</v>
      </c>
      <c r="AB15">
        <f t="shared" si="18"/>
        <v>99.988459074725426</v>
      </c>
      <c r="AC15">
        <f t="shared" si="19"/>
        <v>98.719986050539774</v>
      </c>
      <c r="AE15">
        <f t="shared" si="2"/>
        <v>0</v>
      </c>
      <c r="AF15">
        <f t="shared" si="3"/>
        <v>0</v>
      </c>
      <c r="AG15">
        <f t="shared" si="3"/>
        <v>-10.70499637770391</v>
      </c>
      <c r="AH15">
        <f t="shared" si="4"/>
        <v>-132.19727368117353</v>
      </c>
      <c r="AI15">
        <f t="shared" si="5"/>
        <v>-142.90227005887743</v>
      </c>
      <c r="AJ15">
        <f t="shared" si="6"/>
        <v>1.2684730241856528</v>
      </c>
      <c r="AK15">
        <f t="shared" si="20"/>
        <v>6.9991921352307802</v>
      </c>
      <c r="AL15">
        <f t="shared" si="7"/>
        <v>-134.63460489946101</v>
      </c>
      <c r="AN15">
        <f t="shared" si="8"/>
        <v>0</v>
      </c>
      <c r="AO15">
        <f t="shared" si="8"/>
        <v>0</v>
      </c>
      <c r="AP15">
        <f t="shared" si="8"/>
        <v>-2.7477059402272044</v>
      </c>
      <c r="AQ15">
        <f t="shared" si="8"/>
        <v>-33.93174750924225</v>
      </c>
      <c r="AR15">
        <f t="shared" si="8"/>
        <v>-36.679453449469449</v>
      </c>
      <c r="AS15">
        <f t="shared" si="8"/>
        <v>0.32558543138157114</v>
      </c>
      <c r="AT15">
        <f t="shared" si="8"/>
        <v>1.7965182918529965</v>
      </c>
      <c r="AU15">
        <f t="shared" si="8"/>
        <v>-34.557349726234882</v>
      </c>
      <c r="AW15">
        <v>12</v>
      </c>
      <c r="AX15">
        <f>IF(Z15&gt;0, (R15*SUMPRODUCT(K15:$K$98, X15:$X$98)-K15*$AZ$3)/Z15, 0)</f>
        <v>115.27325952224422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9"/>
        <v>0.12000000000000001</v>
      </c>
      <c r="I16" s="5">
        <f t="shared" si="10"/>
        <v>1.1200000000000001</v>
      </c>
      <c r="J16">
        <f t="shared" si="11"/>
        <v>0.89285714285714279</v>
      </c>
      <c r="K16">
        <f t="shared" si="21"/>
        <v>0.22917419012981163</v>
      </c>
      <c r="L16" s="2">
        <v>13</v>
      </c>
      <c r="M16" s="6">
        <v>3.104E-3</v>
      </c>
      <c r="Q16" s="4">
        <f t="shared" si="22"/>
        <v>12.5</v>
      </c>
      <c r="R16">
        <f t="shared" si="0"/>
        <v>50000</v>
      </c>
      <c r="S16">
        <f t="shared" si="1"/>
        <v>115.33840419840001</v>
      </c>
      <c r="U16">
        <f t="shared" si="12"/>
        <v>3.104E-3</v>
      </c>
      <c r="V16">
        <f t="shared" si="13"/>
        <v>0.01</v>
      </c>
      <c r="W16">
        <f t="shared" si="14"/>
        <v>0.85639971021631289</v>
      </c>
      <c r="X16">
        <f t="shared" si="15"/>
        <v>2.6582647005114353E-3</v>
      </c>
      <c r="Y16">
        <f t="shared" si="16"/>
        <v>8.5639971021631289E-3</v>
      </c>
      <c r="Z16">
        <f t="shared" si="17"/>
        <v>0.84517744841363829</v>
      </c>
      <c r="AB16">
        <f t="shared" si="18"/>
        <v>98.719986050539774</v>
      </c>
      <c r="AC16">
        <f t="shared" si="19"/>
        <v>97.481418164504589</v>
      </c>
      <c r="AE16">
        <f t="shared" si="2"/>
        <v>0</v>
      </c>
      <c r="AF16">
        <f t="shared" si="3"/>
        <v>0</v>
      </c>
      <c r="AG16">
        <f t="shared" si="3"/>
        <v>-10.564718105170478</v>
      </c>
      <c r="AH16">
        <f t="shared" si="4"/>
        <v>-132.91323502557177</v>
      </c>
      <c r="AI16">
        <f t="shared" si="5"/>
        <v>-143.47795313074224</v>
      </c>
      <c r="AJ16">
        <f t="shared" si="6"/>
        <v>1.2385678860351845</v>
      </c>
      <c r="AK16">
        <f t="shared" si="20"/>
        <v>6.910399023537785</v>
      </c>
      <c r="AL16">
        <f t="shared" si="7"/>
        <v>-135.32898622116926</v>
      </c>
      <c r="AN16">
        <f t="shared" si="8"/>
        <v>0</v>
      </c>
      <c r="AO16">
        <f t="shared" si="8"/>
        <v>0</v>
      </c>
      <c r="AP16">
        <f t="shared" si="8"/>
        <v>-2.4211607157022024</v>
      </c>
      <c r="AQ16">
        <f t="shared" si="8"/>
        <v>-30.460282994518721</v>
      </c>
      <c r="AR16">
        <f t="shared" si="8"/>
        <v>-32.881443710220921</v>
      </c>
      <c r="AS16">
        <f t="shared" si="8"/>
        <v>0.28384779220290624</v>
      </c>
      <c r="AT16">
        <f t="shared" si="8"/>
        <v>1.5836850996931131</v>
      </c>
      <c r="AU16">
        <f t="shared" si="8"/>
        <v>-31.013910818324902</v>
      </c>
      <c r="AW16">
        <v>13</v>
      </c>
      <c r="AX16">
        <f>IF(Z16&gt;0, (R16*SUMPRODUCT(K16:$K$98, X16:$X$98)-K16*$AZ$3)/Z16, 0)</f>
        <v>115.33840419840001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9"/>
        <v>0.12000000000000001</v>
      </c>
      <c r="I17" s="5">
        <f t="shared" si="10"/>
        <v>1.1200000000000001</v>
      </c>
      <c r="J17">
        <f t="shared" si="11"/>
        <v>0.89285714285714279</v>
      </c>
      <c r="K17">
        <f t="shared" si="21"/>
        <v>0.20461981261590323</v>
      </c>
      <c r="L17" s="2">
        <v>14</v>
      </c>
      <c r="M17" s="6">
        <v>3.1700000000000001E-3</v>
      </c>
      <c r="Q17" s="4">
        <f t="shared" si="22"/>
        <v>12.5</v>
      </c>
      <c r="R17">
        <f t="shared" si="0"/>
        <v>50000</v>
      </c>
      <c r="S17">
        <f t="shared" si="1"/>
        <v>115.35505342915914</v>
      </c>
      <c r="U17">
        <f t="shared" si="12"/>
        <v>3.1700000000000001E-3</v>
      </c>
      <c r="V17">
        <f t="shared" si="13"/>
        <v>0.01</v>
      </c>
      <c r="W17">
        <f t="shared" si="14"/>
        <v>0.84517744841363829</v>
      </c>
      <c r="X17">
        <f t="shared" si="15"/>
        <v>2.6792125114712332E-3</v>
      </c>
      <c r="Y17">
        <f t="shared" si="16"/>
        <v>8.4517744841363825E-3</v>
      </c>
      <c r="Z17">
        <f t="shared" si="17"/>
        <v>0.83404646141803074</v>
      </c>
      <c r="AB17">
        <f t="shared" si="18"/>
        <v>97.481418164504589</v>
      </c>
      <c r="AC17">
        <f t="shared" si="19"/>
        <v>96.211474119278051</v>
      </c>
      <c r="AE17">
        <f t="shared" si="2"/>
        <v>0</v>
      </c>
      <c r="AF17">
        <f t="shared" si="3"/>
        <v>0</v>
      </c>
      <c r="AG17">
        <f t="shared" si="3"/>
        <v>-10.425580767725384</v>
      </c>
      <c r="AH17">
        <f t="shared" si="4"/>
        <v>-133.96062557356166</v>
      </c>
      <c r="AI17">
        <f t="shared" si="5"/>
        <v>-144.38620634128705</v>
      </c>
      <c r="AJ17">
        <f t="shared" si="6"/>
        <v>1.2699440452265378</v>
      </c>
      <c r="AK17">
        <f t="shared" si="20"/>
        <v>6.8236992715153217</v>
      </c>
      <c r="AL17">
        <f t="shared" si="7"/>
        <v>-136.29256302454519</v>
      </c>
      <c r="AN17">
        <f t="shared" si="8"/>
        <v>0</v>
      </c>
      <c r="AO17">
        <f t="shared" si="8"/>
        <v>0</v>
      </c>
      <c r="AP17">
        <f t="shared" si="8"/>
        <v>-2.1332803831039326</v>
      </c>
      <c r="AQ17">
        <f t="shared" si="8"/>
        <v>-27.410998102771359</v>
      </c>
      <c r="AR17">
        <f t="shared" si="8"/>
        <v>-29.544278485875296</v>
      </c>
      <c r="AS17">
        <f t="shared" si="8"/>
        <v>0.25985571256693629</v>
      </c>
      <c r="AT17">
        <f t="shared" si="8"/>
        <v>1.3962640662847405</v>
      </c>
      <c r="AU17">
        <f t="shared" si="8"/>
        <v>-27.888158707023617</v>
      </c>
      <c r="AW17">
        <v>14</v>
      </c>
      <c r="AX17">
        <f>IF(Z17&gt;0, (R17*SUMPRODUCT(K17:$K$98, X17:$X$98)-K17*$AZ$3)/Z17, 0)</f>
        <v>115.35505342915914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9"/>
        <v>0.12000000000000001</v>
      </c>
      <c r="I18" s="5">
        <f t="shared" si="10"/>
        <v>1.1200000000000001</v>
      </c>
      <c r="J18">
        <f t="shared" si="11"/>
        <v>0.89285714285714279</v>
      </c>
      <c r="K18">
        <f t="shared" si="21"/>
        <v>0.1826962612641993</v>
      </c>
      <c r="L18" s="2">
        <v>15</v>
      </c>
      <c r="M18" s="6">
        <v>3.2390000000000001E-3</v>
      </c>
      <c r="Q18" s="4">
        <f t="shared" si="22"/>
        <v>12.5</v>
      </c>
      <c r="R18">
        <f t="shared" si="0"/>
        <v>50000</v>
      </c>
      <c r="S18">
        <f t="shared" si="1"/>
        <v>115.26459005772938</v>
      </c>
      <c r="U18">
        <f t="shared" si="12"/>
        <v>3.2390000000000001E-3</v>
      </c>
      <c r="V18">
        <f t="shared" si="13"/>
        <v>0.01</v>
      </c>
      <c r="W18">
        <f t="shared" si="14"/>
        <v>0.83404646141803074</v>
      </c>
      <c r="X18">
        <f t="shared" si="15"/>
        <v>2.7014764885330018E-3</v>
      </c>
      <c r="Y18">
        <f t="shared" si="16"/>
        <v>8.3404646141803079E-3</v>
      </c>
      <c r="Z18">
        <f t="shared" si="17"/>
        <v>0.82300452031531746</v>
      </c>
      <c r="AB18">
        <f t="shared" si="18"/>
        <v>96.211474119278051</v>
      </c>
      <c r="AC18">
        <f t="shared" si="19"/>
        <v>94.863278649803277</v>
      </c>
      <c r="AE18">
        <f t="shared" si="2"/>
        <v>0</v>
      </c>
      <c r="AF18">
        <f t="shared" si="3"/>
        <v>0</v>
      </c>
      <c r="AG18">
        <f t="shared" si="3"/>
        <v>-10.287556503941468</v>
      </c>
      <c r="AH18">
        <f t="shared" si="4"/>
        <v>-135.07382442665008</v>
      </c>
      <c r="AI18">
        <f t="shared" si="5"/>
        <v>-145.36138093059154</v>
      </c>
      <c r="AJ18">
        <f t="shared" si="6"/>
        <v>1.3481954694747742</v>
      </c>
      <c r="AK18">
        <f t="shared" si="20"/>
        <v>6.7348031883494643</v>
      </c>
      <c r="AL18">
        <f t="shared" si="7"/>
        <v>-137.27838227276729</v>
      </c>
      <c r="AN18">
        <f t="shared" si="8"/>
        <v>0</v>
      </c>
      <c r="AO18">
        <f t="shared" si="8"/>
        <v>0</v>
      </c>
      <c r="AP18">
        <f t="shared" si="8"/>
        <v>-1.8794981108143032</v>
      </c>
      <c r="AQ18">
        <f t="shared" si="8"/>
        <v>-24.677482717405848</v>
      </c>
      <c r="AR18">
        <f t="shared" si="8"/>
        <v>-26.556980828220148</v>
      </c>
      <c r="AS18">
        <f t="shared" si="8"/>
        <v>0.24631027172637318</v>
      </c>
      <c r="AT18">
        <f t="shared" si="8"/>
        <v>1.2304233628616561</v>
      </c>
      <c r="AU18">
        <f t="shared" si="8"/>
        <v>-25.080247193632118</v>
      </c>
      <c r="AW18">
        <v>15</v>
      </c>
      <c r="AX18">
        <f>IF(Z18&gt;0, (R18*SUMPRODUCT(K18:$K$98, X18:$X$98)-K18*$AZ$3)/Z18, 0)</f>
        <v>115.26459005772938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9"/>
        <v>0.12000000000000001</v>
      </c>
      <c r="I19" s="5">
        <f t="shared" si="10"/>
        <v>1.1200000000000001</v>
      </c>
      <c r="J19">
        <f t="shared" si="11"/>
        <v>0.89285714285714279</v>
      </c>
      <c r="K19">
        <f t="shared" si="21"/>
        <v>0.16312166184303509</v>
      </c>
      <c r="L19" s="2">
        <v>16</v>
      </c>
      <c r="M19" s="6">
        <v>3.3149999999999998E-3</v>
      </c>
      <c r="Q19" s="4">
        <f t="shared" si="22"/>
        <v>12.5</v>
      </c>
      <c r="R19">
        <f t="shared" si="0"/>
        <v>50000</v>
      </c>
      <c r="S19">
        <f t="shared" si="1"/>
        <v>115.08723725996241</v>
      </c>
      <c r="U19">
        <f t="shared" si="12"/>
        <v>3.3149999999999998E-3</v>
      </c>
      <c r="V19">
        <f t="shared" si="13"/>
        <v>0.01</v>
      </c>
      <c r="W19">
        <f t="shared" si="14"/>
        <v>0.82300452031531746</v>
      </c>
      <c r="X19">
        <f t="shared" si="15"/>
        <v>2.7282599848452772E-3</v>
      </c>
      <c r="Y19">
        <f t="shared" si="16"/>
        <v>8.2300452031531749E-3</v>
      </c>
      <c r="Z19">
        <f t="shared" si="17"/>
        <v>0.812046215127319</v>
      </c>
      <c r="AB19">
        <f t="shared" si="18"/>
        <v>94.863278649803277</v>
      </c>
      <c r="AC19">
        <f t="shared" si="19"/>
        <v>93.456155426412238</v>
      </c>
      <c r="AE19">
        <f t="shared" si="2"/>
        <v>0</v>
      </c>
      <c r="AF19">
        <f t="shared" si="3"/>
        <v>0</v>
      </c>
      <c r="AG19">
        <f t="shared" si="3"/>
        <v>-10.150577689091488</v>
      </c>
      <c r="AH19">
        <f t="shared" si="4"/>
        <v>-136.41299924226385</v>
      </c>
      <c r="AI19">
        <f t="shared" si="5"/>
        <v>-146.56357693135533</v>
      </c>
      <c r="AJ19">
        <f t="shared" si="6"/>
        <v>1.4071232233910393</v>
      </c>
      <c r="AK19">
        <f t="shared" si="20"/>
        <v>6.6404295054862299</v>
      </c>
      <c r="AL19">
        <f t="shared" si="7"/>
        <v>-138.51602420247806</v>
      </c>
      <c r="AN19">
        <f t="shared" si="8"/>
        <v>0</v>
      </c>
      <c r="AO19">
        <f t="shared" si="8"/>
        <v>0</v>
      </c>
      <c r="AP19">
        <f t="shared" si="8"/>
        <v>-1.6557791013114382</v>
      </c>
      <c r="AQ19">
        <f t="shared" si="8"/>
        <v>-22.251915133390767</v>
      </c>
      <c r="AR19">
        <f t="shared" si="8"/>
        <v>-23.907694234702202</v>
      </c>
      <c r="AS19">
        <f t="shared" si="8"/>
        <v>0.22953227861747463</v>
      </c>
      <c r="AT19">
        <f t="shared" si="8"/>
        <v>1.0831978962864375</v>
      </c>
      <c r="AU19">
        <f t="shared" si="8"/>
        <v>-22.59496405979829</v>
      </c>
      <c r="AW19">
        <v>16</v>
      </c>
      <c r="AX19">
        <f>IF(Z19&gt;0, (R19*SUMPRODUCT(K19:$K$98, X19:$X$98)-K19*$AZ$3)/Z19, 0)</f>
        <v>115.08723725996241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9"/>
        <v>0.12000000000000001</v>
      </c>
      <c r="I20" s="5">
        <f t="shared" si="10"/>
        <v>1.1200000000000001</v>
      </c>
      <c r="J20">
        <f t="shared" si="11"/>
        <v>0.89285714285714279</v>
      </c>
      <c r="K20">
        <f t="shared" si="21"/>
        <v>0.14564434093128131</v>
      </c>
      <c r="L20" s="2">
        <v>17</v>
      </c>
      <c r="M20" s="6">
        <v>3.3969999999999998E-3</v>
      </c>
      <c r="Q20" s="4">
        <f t="shared" si="22"/>
        <v>12.5</v>
      </c>
      <c r="R20">
        <f t="shared" si="0"/>
        <v>50000</v>
      </c>
      <c r="S20">
        <f t="shared" si="1"/>
        <v>114.80917255740708</v>
      </c>
      <c r="U20">
        <f t="shared" si="12"/>
        <v>3.3969999999999998E-3</v>
      </c>
      <c r="V20">
        <f t="shared" si="13"/>
        <v>0.01</v>
      </c>
      <c r="W20">
        <f t="shared" si="14"/>
        <v>0.812046215127319</v>
      </c>
      <c r="X20">
        <f t="shared" si="15"/>
        <v>2.7585209927875024E-3</v>
      </c>
      <c r="Y20">
        <f t="shared" si="16"/>
        <v>8.1204621512731903E-3</v>
      </c>
      <c r="Z20">
        <f t="shared" si="17"/>
        <v>0.80116723198325834</v>
      </c>
      <c r="AB20">
        <f t="shared" si="18"/>
        <v>93.456155426412238</v>
      </c>
      <c r="AC20">
        <f t="shared" si="19"/>
        <v>91.981346984106096</v>
      </c>
      <c r="AE20">
        <f t="shared" si="2"/>
        <v>0</v>
      </c>
      <c r="AF20">
        <f t="shared" si="3"/>
        <v>0</v>
      </c>
      <c r="AG20">
        <f t="shared" si="3"/>
        <v>-10.014590399790729</v>
      </c>
      <c r="AH20">
        <f t="shared" si="4"/>
        <v>-137.92604963937512</v>
      </c>
      <c r="AI20">
        <f t="shared" si="5"/>
        <v>-147.94064003916586</v>
      </c>
      <c r="AJ20">
        <f t="shared" si="6"/>
        <v>1.4748084423061414</v>
      </c>
      <c r="AK20">
        <f t="shared" si="20"/>
        <v>6.5419308798488576</v>
      </c>
      <c r="AL20">
        <f t="shared" si="7"/>
        <v>-139.92390071701087</v>
      </c>
      <c r="AN20">
        <f t="shared" si="8"/>
        <v>0</v>
      </c>
      <c r="AO20">
        <f t="shared" si="8"/>
        <v>0</v>
      </c>
      <c r="AP20">
        <f t="shared" si="8"/>
        <v>-1.4585684184742578</v>
      </c>
      <c r="AQ20">
        <f t="shared" si="8"/>
        <v>-20.088148596981981</v>
      </c>
      <c r="AR20">
        <f t="shared" si="8"/>
        <v>-21.546717015456238</v>
      </c>
      <c r="AS20">
        <f t="shared" si="8"/>
        <v>0.21479750357956759</v>
      </c>
      <c r="AT20">
        <f t="shared" si="8"/>
        <v>0.95279521141358414</v>
      </c>
      <c r="AU20">
        <f t="shared" si="8"/>
        <v>-20.37912430046309</v>
      </c>
      <c r="AW20">
        <v>17</v>
      </c>
      <c r="AX20">
        <f>IF(Z20&gt;0, (R20*SUMPRODUCT(K20:$K$98, X20:$X$98)-K20*$AZ$3)/Z20, 0)</f>
        <v>114.80917255740708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9"/>
        <v>0.12000000000000001</v>
      </c>
      <c r="I21" s="5">
        <f t="shared" si="10"/>
        <v>1.1200000000000001</v>
      </c>
      <c r="J21">
        <f t="shared" si="11"/>
        <v>0.89285714285714279</v>
      </c>
      <c r="K21">
        <f t="shared" si="21"/>
        <v>0.13003959011721544</v>
      </c>
      <c r="L21" s="2">
        <v>18</v>
      </c>
      <c r="M21" s="6">
        <v>3.4910000000000002E-3</v>
      </c>
      <c r="Q21" s="4">
        <f t="shared" si="22"/>
        <v>12.5</v>
      </c>
      <c r="R21">
        <f t="shared" si="0"/>
        <v>50000</v>
      </c>
      <c r="S21">
        <f t="shared" si="1"/>
        <v>114.43435523274739</v>
      </c>
      <c r="U21">
        <f t="shared" si="12"/>
        <v>3.4910000000000002E-3</v>
      </c>
      <c r="V21">
        <f t="shared" si="13"/>
        <v>0.01</v>
      </c>
      <c r="W21">
        <f t="shared" si="14"/>
        <v>0.80116723198325834</v>
      </c>
      <c r="X21">
        <f t="shared" si="15"/>
        <v>2.7968748068535549E-3</v>
      </c>
      <c r="Y21">
        <f t="shared" si="16"/>
        <v>8.0116723198325832E-3</v>
      </c>
      <c r="Z21">
        <f t="shared" si="17"/>
        <v>0.79035868485657224</v>
      </c>
      <c r="AB21">
        <f t="shared" si="18"/>
        <v>91.981346984106096</v>
      </c>
      <c r="AC21">
        <f t="shared" si="19"/>
        <v>90.444186504164037</v>
      </c>
      <c r="AE21">
        <f t="shared" si="2"/>
        <v>0</v>
      </c>
      <c r="AF21">
        <f t="shared" si="3"/>
        <v>0</v>
      </c>
      <c r="AG21">
        <f t="shared" si="3"/>
        <v>-9.8794835607071523</v>
      </c>
      <c r="AH21">
        <f t="shared" si="4"/>
        <v>-139.84374034267773</v>
      </c>
      <c r="AI21">
        <f t="shared" si="5"/>
        <v>-149.72322390338488</v>
      </c>
      <c r="AJ21">
        <f t="shared" si="6"/>
        <v>1.5371604799420595</v>
      </c>
      <c r="AK21">
        <f t="shared" si="20"/>
        <v>6.4386942888874277</v>
      </c>
      <c r="AL21">
        <f t="shared" si="7"/>
        <v>-141.74736913455538</v>
      </c>
      <c r="AN21">
        <f t="shared" si="8"/>
        <v>0</v>
      </c>
      <c r="AO21">
        <f t="shared" si="8"/>
        <v>0</v>
      </c>
      <c r="AP21">
        <f t="shared" si="8"/>
        <v>-1.2847239928041263</v>
      </c>
      <c r="AQ21">
        <f t="shared" si="8"/>
        <v>-18.185222674620118</v>
      </c>
      <c r="AR21">
        <f t="shared" si="8"/>
        <v>-19.469946667424242</v>
      </c>
      <c r="AS21">
        <f t="shared" si="8"/>
        <v>0.19989171875604758</v>
      </c>
      <c r="AT21">
        <f t="shared" si="8"/>
        <v>0.83728516621697702</v>
      </c>
      <c r="AU21">
        <f t="shared" si="8"/>
        <v>-18.432769782451217</v>
      </c>
      <c r="AW21">
        <v>18</v>
      </c>
      <c r="AX21">
        <f>IF(Z21&gt;0, (R21*SUMPRODUCT(K21:$K$98, X21:$X$98)-K21*$AZ$3)/Z21, 0)</f>
        <v>114.43435523274739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9"/>
        <v>0.12000000000000001</v>
      </c>
      <c r="I22" s="5">
        <f t="shared" si="10"/>
        <v>1.1200000000000001</v>
      </c>
      <c r="J22">
        <f t="shared" si="11"/>
        <v>0.89285714285714279</v>
      </c>
      <c r="K22">
        <f t="shared" si="21"/>
        <v>0.11610677689037092</v>
      </c>
      <c r="L22" s="2">
        <v>19</v>
      </c>
      <c r="M22" s="6">
        <v>3.5990000000000002E-3</v>
      </c>
      <c r="Q22" s="4">
        <f t="shared" si="22"/>
        <v>12.5</v>
      </c>
      <c r="R22">
        <f t="shared" si="0"/>
        <v>50000</v>
      </c>
      <c r="S22">
        <f t="shared" si="1"/>
        <v>113.93168128699784</v>
      </c>
      <c r="U22">
        <f t="shared" si="12"/>
        <v>3.5990000000000002E-3</v>
      </c>
      <c r="V22">
        <f t="shared" si="13"/>
        <v>0.01</v>
      </c>
      <c r="W22">
        <f t="shared" si="14"/>
        <v>0.79035868485657224</v>
      </c>
      <c r="X22">
        <f t="shared" si="15"/>
        <v>2.8445009067988038E-3</v>
      </c>
      <c r="Y22">
        <f t="shared" si="16"/>
        <v>7.9035868485657218E-3</v>
      </c>
      <c r="Z22">
        <f t="shared" si="17"/>
        <v>0.77961059710120773</v>
      </c>
      <c r="AB22">
        <f t="shared" si="18"/>
        <v>90.444186504164037</v>
      </c>
      <c r="AC22">
        <f t="shared" si="19"/>
        <v>88.822346076900885</v>
      </c>
      <c r="AE22">
        <f t="shared" si="2"/>
        <v>0</v>
      </c>
      <c r="AF22">
        <f t="shared" si="3"/>
        <v>0</v>
      </c>
      <c r="AG22">
        <f t="shared" si="3"/>
        <v>-9.7451324637650973</v>
      </c>
      <c r="AH22">
        <f t="shared" si="4"/>
        <v>-142.22504533994018</v>
      </c>
      <c r="AI22">
        <f t="shared" si="5"/>
        <v>-151.97017780370527</v>
      </c>
      <c r="AJ22">
        <f t="shared" si="6"/>
        <v>1.6218404272631517</v>
      </c>
      <c r="AK22">
        <f t="shared" si="20"/>
        <v>6.3310930552914835</v>
      </c>
      <c r="AL22">
        <f t="shared" si="7"/>
        <v>-144.01724432115063</v>
      </c>
      <c r="AN22">
        <f t="shared" si="8"/>
        <v>0</v>
      </c>
      <c r="AO22">
        <f t="shared" si="8"/>
        <v>0</v>
      </c>
      <c r="AP22">
        <f t="shared" si="8"/>
        <v>-1.1314759207374849</v>
      </c>
      <c r="AQ22">
        <f t="shared" si="8"/>
        <v>-16.513291607507323</v>
      </c>
      <c r="AR22">
        <f t="shared" si="8"/>
        <v>-17.644767528244806</v>
      </c>
      <c r="AS22">
        <f t="shared" si="8"/>
        <v>0.1883066646400266</v>
      </c>
      <c r="AT22">
        <f t="shared" si="8"/>
        <v>0.73508280884290511</v>
      </c>
      <c r="AU22">
        <f t="shared" si="8"/>
        <v>-16.721378054761875</v>
      </c>
      <c r="AW22">
        <v>19</v>
      </c>
      <c r="AX22">
        <f>IF(Z22&gt;0, (R22*SUMPRODUCT(K22:$K$98, X22:$X$98)-K22*$AZ$3)/Z22, 0)</f>
        <v>113.93168128699784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9"/>
        <v>0.12000000000000001</v>
      </c>
      <c r="I23" s="5">
        <f t="shared" si="10"/>
        <v>1.1200000000000001</v>
      </c>
      <c r="J23">
        <f t="shared" si="11"/>
        <v>0.89285714285714279</v>
      </c>
      <c r="K23">
        <f t="shared" si="21"/>
        <v>0.10366676508068833</v>
      </c>
      <c r="L23" s="2">
        <v>20</v>
      </c>
      <c r="M23" s="6">
        <v>3.7169999999999998E-3</v>
      </c>
      <c r="Q23" s="4">
        <f t="shared" si="22"/>
        <v>12.5</v>
      </c>
      <c r="R23">
        <f t="shared" si="0"/>
        <v>50000</v>
      </c>
      <c r="S23">
        <f t="shared" si="1"/>
        <v>113.27337675144639</v>
      </c>
      <c r="U23">
        <f t="shared" si="12"/>
        <v>3.7169999999999998E-3</v>
      </c>
      <c r="V23">
        <f t="shared" si="13"/>
        <v>0.01</v>
      </c>
      <c r="W23">
        <f t="shared" si="14"/>
        <v>0.77961059710120773</v>
      </c>
      <c r="X23">
        <f t="shared" si="15"/>
        <v>2.8978125894251888E-3</v>
      </c>
      <c r="Y23">
        <f t="shared" si="16"/>
        <v>7.7961059710120774E-3</v>
      </c>
      <c r="Z23">
        <f t="shared" si="17"/>
        <v>0.76891667854077039</v>
      </c>
      <c r="AB23">
        <f t="shared" si="18"/>
        <v>88.822346076900885</v>
      </c>
      <c r="AC23">
        <f t="shared" si="19"/>
        <v>87.097788618819479</v>
      </c>
      <c r="AE23">
        <f t="shared" si="2"/>
        <v>0</v>
      </c>
      <c r="AF23">
        <f t="shared" si="3"/>
        <v>0</v>
      </c>
      <c r="AG23">
        <f t="shared" si="3"/>
        <v>-9.6114584817596302</v>
      </c>
      <c r="AH23">
        <f t="shared" si="4"/>
        <v>-144.89062947125944</v>
      </c>
      <c r="AI23">
        <f t="shared" si="5"/>
        <v>-154.50208795301907</v>
      </c>
      <c r="AJ23">
        <f t="shared" si="6"/>
        <v>1.7245574580814065</v>
      </c>
      <c r="AK23">
        <f t="shared" si="20"/>
        <v>6.2175642253830627</v>
      </c>
      <c r="AL23">
        <f t="shared" si="7"/>
        <v>-146.55996626955459</v>
      </c>
      <c r="AN23">
        <f t="shared" si="8"/>
        <v>0</v>
      </c>
      <c r="AO23">
        <f t="shared" si="8"/>
        <v>0</v>
      </c>
      <c r="AP23">
        <f t="shared" si="8"/>
        <v>-0.99638880851136491</v>
      </c>
      <c r="AQ23">
        <f t="shared" si="8"/>
        <v>-15.02034284779011</v>
      </c>
      <c r="AR23">
        <f t="shared" si="8"/>
        <v>-16.016731656301474</v>
      </c>
      <c r="AS23">
        <f t="shared" si="8"/>
        <v>0.17877929287507416</v>
      </c>
      <c r="AT23">
        <f t="shared" si="8"/>
        <v>0.64455476992687788</v>
      </c>
      <c r="AU23">
        <f t="shared" si="8"/>
        <v>-15.193397593499521</v>
      </c>
      <c r="AW23">
        <v>20</v>
      </c>
      <c r="AX23">
        <f>IF(Z23&gt;0, (R23*SUMPRODUCT(K23:$K$98, X23:$X$98)-K23*$AZ$3)/Z23, 0)</f>
        <v>113.27337675144639</v>
      </c>
    </row>
    <row r="24" spans="5:50" x14ac:dyDescent="0.25">
      <c r="E24">
        <v>2024</v>
      </c>
      <c r="F24" s="5">
        <f>EconomicRates!C64</f>
        <v>3.5571999999999999E-2</v>
      </c>
      <c r="G24" s="5">
        <f>EconomicRates!D64</f>
        <v>7.0000000000000007E-2</v>
      </c>
      <c r="H24" s="5">
        <f t="shared" si="9"/>
        <v>0.12000000000000001</v>
      </c>
      <c r="I24" s="5">
        <f t="shared" si="10"/>
        <v>1.1200000000000001</v>
      </c>
      <c r="J24">
        <f t="shared" si="11"/>
        <v>0.89285714285714279</v>
      </c>
      <c r="K24">
        <f t="shared" si="21"/>
        <v>9.2559611679185999E-2</v>
      </c>
      <c r="L24" s="2">
        <v>21</v>
      </c>
      <c r="M24" s="6">
        <v>3.852E-3</v>
      </c>
      <c r="Q24" s="4">
        <f t="shared" si="22"/>
        <v>12.5</v>
      </c>
      <c r="R24">
        <f t="shared" si="0"/>
        <v>50000</v>
      </c>
      <c r="S24">
        <f t="shared" si="1"/>
        <v>112.46938758885489</v>
      </c>
      <c r="U24">
        <f t="shared" si="12"/>
        <v>3.852E-3</v>
      </c>
      <c r="V24">
        <f t="shared" si="13"/>
        <v>0.01</v>
      </c>
      <c r="W24">
        <f t="shared" si="14"/>
        <v>0.76891667854077039</v>
      </c>
      <c r="X24">
        <f t="shared" si="15"/>
        <v>2.9618670457390475E-3</v>
      </c>
      <c r="Y24">
        <f t="shared" si="16"/>
        <v>7.689166785407704E-3</v>
      </c>
      <c r="Z24">
        <f t="shared" si="17"/>
        <v>0.75826564470962365</v>
      </c>
      <c r="AB24">
        <f t="shared" si="18"/>
        <v>87.097788618819479</v>
      </c>
      <c r="AC24">
        <f t="shared" si="19"/>
        <v>85.281672690159596</v>
      </c>
      <c r="AE24">
        <f t="shared" si="2"/>
        <v>0</v>
      </c>
      <c r="AF24">
        <f t="shared" si="3"/>
        <v>0</v>
      </c>
      <c r="AG24">
        <f t="shared" si="3"/>
        <v>-9.4783205588702959</v>
      </c>
      <c r="AH24">
        <f t="shared" si="4"/>
        <v>-148.09335228695238</v>
      </c>
      <c r="AI24">
        <f t="shared" si="5"/>
        <v>-157.57167284582269</v>
      </c>
      <c r="AJ24">
        <f t="shared" si="6"/>
        <v>1.8161159286598831</v>
      </c>
      <c r="AK24">
        <f t="shared" si="20"/>
        <v>6.0968452033173639</v>
      </c>
      <c r="AL24">
        <f t="shared" si="7"/>
        <v>-149.65871171384543</v>
      </c>
      <c r="AN24">
        <f t="shared" si="8"/>
        <v>0</v>
      </c>
      <c r="AO24">
        <f t="shared" si="8"/>
        <v>0</v>
      </c>
      <c r="AP24">
        <f t="shared" si="8"/>
        <v>-0.87730967029987983</v>
      </c>
      <c r="AQ24">
        <f t="shared" si="8"/>
        <v>-13.707463179949205</v>
      </c>
      <c r="AR24">
        <f t="shared" si="8"/>
        <v>-14.584772850249085</v>
      </c>
      <c r="AS24">
        <f t="shared" si="8"/>
        <v>0.16809898512114305</v>
      </c>
      <c r="AT24">
        <f t="shared" si="8"/>
        <v>0.56432162448716305</v>
      </c>
      <c r="AU24">
        <f t="shared" si="8"/>
        <v>-13.852352240640778</v>
      </c>
      <c r="AW24">
        <v>21</v>
      </c>
      <c r="AX24">
        <f>IF(Z24&gt;0, (R24*SUMPRODUCT(K24:$K$98, X24:$X$98)-K24*$AZ$3)/Z24, 0)</f>
        <v>112.46938758885489</v>
      </c>
    </row>
    <row r="25" spans="5:50" x14ac:dyDescent="0.25">
      <c r="E25">
        <v>2025</v>
      </c>
      <c r="F25" s="5">
        <f>EconomicRates!C65</f>
        <v>3.5571999999999999E-2</v>
      </c>
      <c r="G25" s="5">
        <f>EconomicRates!D65</f>
        <v>7.0000000000000007E-2</v>
      </c>
      <c r="H25" s="5">
        <f t="shared" si="9"/>
        <v>0.12000000000000001</v>
      </c>
      <c r="I25" s="5">
        <f t="shared" si="10"/>
        <v>1.1200000000000001</v>
      </c>
      <c r="J25">
        <f t="shared" si="11"/>
        <v>0.89285714285714279</v>
      </c>
      <c r="K25">
        <f t="shared" si="21"/>
        <v>8.2642510427844637E-2</v>
      </c>
      <c r="L25" s="2">
        <v>22</v>
      </c>
      <c r="M25" s="6">
        <v>4.0049999999999999E-3</v>
      </c>
      <c r="Q25" s="4">
        <f t="shared" si="22"/>
        <v>12.5</v>
      </c>
      <c r="R25">
        <f t="shared" si="0"/>
        <v>50000</v>
      </c>
      <c r="S25">
        <f t="shared" si="1"/>
        <v>111.50154331063202</v>
      </c>
      <c r="U25">
        <f t="shared" si="12"/>
        <v>4.0049999999999999E-3</v>
      </c>
      <c r="V25">
        <f t="shared" si="13"/>
        <v>0.01</v>
      </c>
      <c r="W25">
        <f t="shared" si="14"/>
        <v>0.75826564470962365</v>
      </c>
      <c r="X25">
        <f t="shared" si="15"/>
        <v>3.0368539070620426E-3</v>
      </c>
      <c r="Y25">
        <f t="shared" si="16"/>
        <v>7.5826564470962369E-3</v>
      </c>
      <c r="Z25">
        <f t="shared" si="17"/>
        <v>0.74764613435546545</v>
      </c>
      <c r="AB25">
        <f t="shared" si="18"/>
        <v>85.281672690159596</v>
      </c>
      <c r="AC25">
        <f t="shared" si="19"/>
        <v>83.363697830862534</v>
      </c>
      <c r="AE25">
        <f t="shared" si="2"/>
        <v>0</v>
      </c>
      <c r="AF25">
        <f t="shared" si="3"/>
        <v>0</v>
      </c>
      <c r="AG25">
        <f t="shared" si="3"/>
        <v>-9.3455766794433188</v>
      </c>
      <c r="AH25">
        <f t="shared" si="4"/>
        <v>-151.84269535310213</v>
      </c>
      <c r="AI25">
        <f t="shared" si="5"/>
        <v>-161.18827203254546</v>
      </c>
      <c r="AJ25">
        <f t="shared" si="6"/>
        <v>1.9179748592970611</v>
      </c>
      <c r="AK25">
        <f t="shared" si="20"/>
        <v>5.9697170883111719</v>
      </c>
      <c r="AL25">
        <f t="shared" si="7"/>
        <v>-153.30058008493722</v>
      </c>
      <c r="AN25">
        <f t="shared" si="8"/>
        <v>0</v>
      </c>
      <c r="AO25">
        <f t="shared" si="8"/>
        <v>0</v>
      </c>
      <c r="AP25">
        <f t="shared" si="8"/>
        <v>-0.77234191818511611</v>
      </c>
      <c r="AQ25">
        <f t="shared" si="8"/>
        <v>-12.54866153411078</v>
      </c>
      <c r="AR25">
        <f t="shared" si="8"/>
        <v>-13.321003452295896</v>
      </c>
      <c r="AS25">
        <f t="shared" si="8"/>
        <v>0.15850625730980122</v>
      </c>
      <c r="AT25">
        <f t="shared" si="8"/>
        <v>0.49335240672203834</v>
      </c>
      <c r="AU25">
        <f t="shared" si="8"/>
        <v>-12.669144788264056</v>
      </c>
      <c r="AW25">
        <v>22</v>
      </c>
      <c r="AX25">
        <f>IF(Z25&gt;0, (R25*SUMPRODUCT(K25:$K$98, X25:$X$98)-K25*$AZ$3)/Z25, 0)</f>
        <v>111.50154331063202</v>
      </c>
    </row>
    <row r="26" spans="5:50" x14ac:dyDescent="0.25">
      <c r="E26">
        <v>2026</v>
      </c>
      <c r="F26" s="5">
        <f>EconomicRates!C66</f>
        <v>3.5571999999999999E-2</v>
      </c>
      <c r="G26" s="5">
        <f>EconomicRates!D66</f>
        <v>7.0000000000000007E-2</v>
      </c>
      <c r="H26" s="5">
        <f t="shared" si="9"/>
        <v>0.12000000000000001</v>
      </c>
      <c r="I26" s="5">
        <f t="shared" si="10"/>
        <v>1.1200000000000001</v>
      </c>
      <c r="J26">
        <f t="shared" si="11"/>
        <v>0.89285714285714279</v>
      </c>
      <c r="K26">
        <f t="shared" si="21"/>
        <v>7.3787955739146996E-2</v>
      </c>
      <c r="L26" s="2">
        <v>23</v>
      </c>
      <c r="M26" s="6">
        <v>4.1640000000000002E-3</v>
      </c>
      <c r="Q26" s="4">
        <f t="shared" si="22"/>
        <v>12.5</v>
      </c>
      <c r="R26">
        <f t="shared" si="0"/>
        <v>50000</v>
      </c>
      <c r="S26">
        <f t="shared" si="1"/>
        <v>110.3597457830129</v>
      </c>
      <c r="U26">
        <f t="shared" si="12"/>
        <v>4.1640000000000002E-3</v>
      </c>
      <c r="V26">
        <f t="shared" si="13"/>
        <v>0.01</v>
      </c>
      <c r="W26">
        <f t="shared" si="14"/>
        <v>0.74764613435546545</v>
      </c>
      <c r="X26">
        <f t="shared" si="15"/>
        <v>3.1131985034561585E-3</v>
      </c>
      <c r="Y26">
        <f t="shared" si="16"/>
        <v>7.4764613435546546E-3</v>
      </c>
      <c r="Z26">
        <f t="shared" si="17"/>
        <v>0.73705647450845468</v>
      </c>
      <c r="AB26">
        <f t="shared" si="18"/>
        <v>83.363697830862534</v>
      </c>
      <c r="AC26">
        <f t="shared" si="19"/>
        <v>81.34136515447679</v>
      </c>
      <c r="AE26">
        <f t="shared" si="2"/>
        <v>0</v>
      </c>
      <c r="AF26">
        <f t="shared" si="3"/>
        <v>0</v>
      </c>
      <c r="AG26">
        <f t="shared" si="3"/>
        <v>-9.2132059313556844</v>
      </c>
      <c r="AH26">
        <f t="shared" si="4"/>
        <v>-155.65992517280793</v>
      </c>
      <c r="AI26">
        <f t="shared" si="5"/>
        <v>-164.8731311041636</v>
      </c>
      <c r="AJ26">
        <f t="shared" si="6"/>
        <v>2.0223326763857443</v>
      </c>
      <c r="AK26">
        <f t="shared" si="20"/>
        <v>5.8354588481603784</v>
      </c>
      <c r="AL26">
        <f t="shared" si="7"/>
        <v>-157.01533957961749</v>
      </c>
      <c r="AN26">
        <f t="shared" si="8"/>
        <v>0</v>
      </c>
      <c r="AO26">
        <f t="shared" si="8"/>
        <v>0</v>
      </c>
      <c r="AP26">
        <f t="shared" si="8"/>
        <v>-0.67982363147851987</v>
      </c>
      <c r="AQ26">
        <f t="shared" si="8"/>
        <v>-11.485827669010085</v>
      </c>
      <c r="AR26">
        <f t="shared" si="8"/>
        <v>-12.165651300488603</v>
      </c>
      <c r="AS26">
        <f t="shared" si="8"/>
        <v>0.14922379401498198</v>
      </c>
      <c r="AT26">
        <f t="shared" si="8"/>
        <v>0.43058657920567173</v>
      </c>
      <c r="AU26">
        <f t="shared" si="8"/>
        <v>-11.585840927267951</v>
      </c>
      <c r="AW26">
        <v>23</v>
      </c>
      <c r="AX26">
        <f>IF(Z26&gt;0, (R26*SUMPRODUCT(K26:$K$98, X26:$X$98)-K26*$AZ$3)/Z26, 0)</f>
        <v>110.3597457830129</v>
      </c>
    </row>
    <row r="27" spans="5:50" x14ac:dyDescent="0.25">
      <c r="E27">
        <v>2027</v>
      </c>
      <c r="F27" s="5">
        <f>EconomicRates!C67</f>
        <v>3.5571999999999999E-2</v>
      </c>
      <c r="G27" s="5">
        <f>EconomicRates!D67</f>
        <v>7.0000000000000007E-2</v>
      </c>
      <c r="H27" s="5">
        <f t="shared" si="9"/>
        <v>0.12000000000000001</v>
      </c>
      <c r="I27" s="5">
        <f t="shared" si="10"/>
        <v>1.1200000000000001</v>
      </c>
      <c r="J27">
        <f t="shared" si="11"/>
        <v>0.89285714285714279</v>
      </c>
      <c r="K27">
        <f t="shared" si="21"/>
        <v>6.5882103338524095E-2</v>
      </c>
      <c r="L27" s="2">
        <v>24</v>
      </c>
      <c r="M27" s="6">
        <v>4.3350000000000003E-3</v>
      </c>
      <c r="Q27" s="4">
        <f t="shared" si="22"/>
        <v>12.5</v>
      </c>
      <c r="R27">
        <f t="shared" si="0"/>
        <v>50000</v>
      </c>
      <c r="S27">
        <f t="shared" si="1"/>
        <v>109.09160676604289</v>
      </c>
      <c r="U27">
        <f t="shared" si="12"/>
        <v>4.3350000000000003E-3</v>
      </c>
      <c r="V27">
        <f t="shared" si="13"/>
        <v>0.01</v>
      </c>
      <c r="W27">
        <f t="shared" si="14"/>
        <v>0.73705647450845468</v>
      </c>
      <c r="X27">
        <f t="shared" si="15"/>
        <v>3.1951398169941512E-3</v>
      </c>
      <c r="Y27">
        <f t="shared" si="16"/>
        <v>7.3705647450845466E-3</v>
      </c>
      <c r="Z27">
        <f t="shared" si="17"/>
        <v>0.72649076994637596</v>
      </c>
      <c r="AB27">
        <f t="shared" si="18"/>
        <v>81.34136515447679</v>
      </c>
      <c r="AC27">
        <f t="shared" si="19"/>
        <v>79.25404539414977</v>
      </c>
      <c r="AE27">
        <f t="shared" si="2"/>
        <v>0</v>
      </c>
      <c r="AF27">
        <f t="shared" si="3"/>
        <v>0</v>
      </c>
      <c r="AG27">
        <f t="shared" si="3"/>
        <v>-9.0811346243296995</v>
      </c>
      <c r="AH27">
        <f t="shared" si="4"/>
        <v>-159.75699084970756</v>
      </c>
      <c r="AI27">
        <f t="shared" si="5"/>
        <v>-168.83812547403727</v>
      </c>
      <c r="AJ27">
        <f t="shared" si="6"/>
        <v>2.0873197603270199</v>
      </c>
      <c r="AK27">
        <f t="shared" si="20"/>
        <v>5.6938955608133757</v>
      </c>
      <c r="AL27">
        <f t="shared" si="7"/>
        <v>-161.05691015289685</v>
      </c>
      <c r="AN27">
        <f t="shared" si="8"/>
        <v>0</v>
      </c>
      <c r="AO27">
        <f t="shared" si="8"/>
        <v>0</v>
      </c>
      <c r="AP27">
        <f t="shared" si="8"/>
        <v>-0.59828424975113847</v>
      </c>
      <c r="AQ27">
        <f t="shared" si="8"/>
        <v>-10.525126580212081</v>
      </c>
      <c r="AR27">
        <f t="shared" si="8"/>
        <v>-11.123410829963222</v>
      </c>
      <c r="AS27">
        <f t="shared" si="8"/>
        <v>0.13751701615040807</v>
      </c>
      <c r="AT27">
        <f t="shared" si="8"/>
        <v>0.37512581573627041</v>
      </c>
      <c r="AU27">
        <f t="shared" si="8"/>
        <v>-10.610767998076541</v>
      </c>
      <c r="AW27">
        <v>24</v>
      </c>
      <c r="AX27">
        <f>IF(Z27&gt;0, (R27*SUMPRODUCT(K27:$K$98, X27:$X$98)-K27*$AZ$3)/Z27, 0)</f>
        <v>109.09160676604289</v>
      </c>
    </row>
    <row r="28" spans="5:50" x14ac:dyDescent="0.25">
      <c r="E28">
        <v>2028</v>
      </c>
      <c r="F28" s="5">
        <f>EconomicRates!C68</f>
        <v>3.5571999999999999E-2</v>
      </c>
      <c r="G28" s="5">
        <f>EconomicRates!D68</f>
        <v>7.0000000000000007E-2</v>
      </c>
      <c r="H28" s="5">
        <f t="shared" si="9"/>
        <v>0.12000000000000001</v>
      </c>
      <c r="I28" s="5">
        <f t="shared" si="10"/>
        <v>1.1200000000000001</v>
      </c>
      <c r="J28">
        <f t="shared" si="11"/>
        <v>0.89285714285714279</v>
      </c>
      <c r="K28">
        <f t="shared" si="21"/>
        <v>5.8823306552253651E-2</v>
      </c>
      <c r="L28" s="2">
        <v>25</v>
      </c>
      <c r="M28" s="6">
        <v>4.522E-3</v>
      </c>
      <c r="Q28" s="4">
        <f t="shared" si="22"/>
        <v>12.5</v>
      </c>
      <c r="R28">
        <f t="shared" si="0"/>
        <v>50000</v>
      </c>
      <c r="S28">
        <f t="shared" si="1"/>
        <v>107.71904273335713</v>
      </c>
      <c r="U28">
        <f t="shared" si="12"/>
        <v>4.522E-3</v>
      </c>
      <c r="V28">
        <f t="shared" si="13"/>
        <v>0.01</v>
      </c>
      <c r="W28">
        <f t="shared" si="14"/>
        <v>0.72649076994637596</v>
      </c>
      <c r="X28">
        <f t="shared" si="15"/>
        <v>3.285191261697512E-3</v>
      </c>
      <c r="Y28">
        <f t="shared" si="16"/>
        <v>7.2649076994637596E-3</v>
      </c>
      <c r="Z28">
        <f t="shared" si="17"/>
        <v>0.71594067098521474</v>
      </c>
      <c r="AB28">
        <f t="shared" si="18"/>
        <v>79.25404539414977</v>
      </c>
      <c r="AC28">
        <f t="shared" si="19"/>
        <v>77.120443732404723</v>
      </c>
      <c r="AE28">
        <f t="shared" si="2"/>
        <v>0</v>
      </c>
      <c r="AF28">
        <f t="shared" si="3"/>
        <v>0</v>
      </c>
      <c r="AG28">
        <f t="shared" si="3"/>
        <v>-8.9492583873151847</v>
      </c>
      <c r="AH28">
        <f t="shared" si="4"/>
        <v>-164.25956308487559</v>
      </c>
      <c r="AI28">
        <f t="shared" si="5"/>
        <v>-173.20882147219078</v>
      </c>
      <c r="AJ28">
        <f t="shared" si="6"/>
        <v>2.1336016617450468</v>
      </c>
      <c r="AK28">
        <f t="shared" si="20"/>
        <v>5.5477831775904844</v>
      </c>
      <c r="AL28">
        <f t="shared" si="7"/>
        <v>-165.52743663285526</v>
      </c>
      <c r="AN28">
        <f t="shared" si="8"/>
        <v>0</v>
      </c>
      <c r="AO28">
        <f t="shared" si="8"/>
        <v>0</v>
      </c>
      <c r="AP28">
        <f t="shared" si="8"/>
        <v>-0.52642496953236828</v>
      </c>
      <c r="AQ28">
        <f t="shared" si="8"/>
        <v>-9.6622906334808842</v>
      </c>
      <c r="AR28">
        <f t="shared" si="8"/>
        <v>-10.188715603013252</v>
      </c>
      <c r="AS28">
        <f t="shared" si="8"/>
        <v>0.12550550460922669</v>
      </c>
      <c r="AT28">
        <f t="shared" si="8"/>
        <v>0.32633895054084094</v>
      </c>
      <c r="AU28">
        <f t="shared" si="8"/>
        <v>-9.7368711478631855</v>
      </c>
      <c r="AW28">
        <v>25</v>
      </c>
      <c r="AX28">
        <f>IF(Z28&gt;0, (R28*SUMPRODUCT(K28:$K$98, X28:$X$98)-K28*$AZ$3)/Z28, 0)</f>
        <v>107.71904273335713</v>
      </c>
    </row>
    <row r="29" spans="5:50" x14ac:dyDescent="0.25">
      <c r="E29">
        <v>2029</v>
      </c>
      <c r="F29" s="5">
        <f>EconomicRates!C69</f>
        <v>3.5571999999999999E-2</v>
      </c>
      <c r="G29" s="5">
        <f>EconomicRates!D69</f>
        <v>7.0000000000000007E-2</v>
      </c>
      <c r="H29" s="5">
        <f t="shared" si="9"/>
        <v>0.12000000000000001</v>
      </c>
      <c r="I29" s="5">
        <f t="shared" si="10"/>
        <v>1.1200000000000001</v>
      </c>
      <c r="J29">
        <f t="shared" si="11"/>
        <v>0.89285714285714279</v>
      </c>
      <c r="K29">
        <f t="shared" si="21"/>
        <v>5.2520809421655039E-2</v>
      </c>
      <c r="L29" s="2">
        <v>26</v>
      </c>
      <c r="M29" s="6">
        <v>4.7470000000000004E-3</v>
      </c>
      <c r="Q29" s="4">
        <f t="shared" si="22"/>
        <v>12.5</v>
      </c>
      <c r="R29">
        <f t="shared" si="0"/>
        <v>50000</v>
      </c>
      <c r="S29">
        <f t="shared" si="1"/>
        <v>106.25520970235624</v>
      </c>
      <c r="U29">
        <f t="shared" si="12"/>
        <v>4.7470000000000004E-3</v>
      </c>
      <c r="V29">
        <f t="shared" si="13"/>
        <v>0.01</v>
      </c>
      <c r="W29">
        <f t="shared" si="14"/>
        <v>0.71594067098521474</v>
      </c>
      <c r="X29">
        <f t="shared" si="15"/>
        <v>3.3985703651668148E-3</v>
      </c>
      <c r="Y29">
        <f t="shared" si="16"/>
        <v>7.1594067098521477E-3</v>
      </c>
      <c r="Z29">
        <f t="shared" si="17"/>
        <v>0.70538269391019581</v>
      </c>
      <c r="AB29">
        <f t="shared" si="18"/>
        <v>77.120443732404723</v>
      </c>
      <c r="AC29">
        <f t="shared" si="19"/>
        <v>74.950586061840824</v>
      </c>
      <c r="AE29">
        <f t="shared" si="2"/>
        <v>0</v>
      </c>
      <c r="AF29">
        <f t="shared" si="3"/>
        <v>0</v>
      </c>
      <c r="AG29">
        <f t="shared" si="3"/>
        <v>-8.8172836738774478</v>
      </c>
      <c r="AH29">
        <f t="shared" si="4"/>
        <v>-169.92851825834074</v>
      </c>
      <c r="AI29">
        <f t="shared" si="5"/>
        <v>-178.7458019322182</v>
      </c>
      <c r="AJ29">
        <f t="shared" si="6"/>
        <v>2.1698576705638999</v>
      </c>
      <c r="AK29">
        <f t="shared" si="20"/>
        <v>5.3984310612683313</v>
      </c>
      <c r="AL29">
        <f t="shared" si="7"/>
        <v>-171.17751320038596</v>
      </c>
      <c r="AN29">
        <f t="shared" si="8"/>
        <v>0</v>
      </c>
      <c r="AO29">
        <f t="shared" si="8"/>
        <v>0</v>
      </c>
      <c r="AP29">
        <f t="shared" si="8"/>
        <v>-0.46309087545238781</v>
      </c>
      <c r="AQ29">
        <f t="shared" si="8"/>
        <v>-8.9247833227505424</v>
      </c>
      <c r="AR29">
        <f t="shared" si="8"/>
        <v>-9.3878741982029315</v>
      </c>
      <c r="AS29">
        <f t="shared" si="8"/>
        <v>0.11396268118780292</v>
      </c>
      <c r="AT29">
        <f t="shared" si="8"/>
        <v>0.28352996894481697</v>
      </c>
      <c r="AU29">
        <f t="shared" si="8"/>
        <v>-8.9903815480703102</v>
      </c>
      <c r="AW29">
        <v>26</v>
      </c>
      <c r="AX29">
        <f>IF(Z29&gt;0, (R29*SUMPRODUCT(K29:$K$98, X29:$X$98)-K29*$AZ$3)/Z29, 0)</f>
        <v>106.25520970235624</v>
      </c>
    </row>
    <row r="30" spans="5:50" x14ac:dyDescent="0.25">
      <c r="E30">
        <v>2030</v>
      </c>
      <c r="F30" s="5">
        <f>EconomicRates!C70</f>
        <v>3.5571999999999999E-2</v>
      </c>
      <c r="G30" s="5">
        <f>EconomicRates!D70</f>
        <v>7.0000000000000007E-2</v>
      </c>
      <c r="H30" s="5">
        <f t="shared" si="9"/>
        <v>0.12000000000000001</v>
      </c>
      <c r="I30" s="5">
        <f t="shared" si="10"/>
        <v>1.1200000000000001</v>
      </c>
      <c r="J30">
        <f t="shared" si="11"/>
        <v>0.89285714285714279</v>
      </c>
      <c r="K30">
        <f t="shared" si="21"/>
        <v>4.6893579840763422E-2</v>
      </c>
      <c r="L30" s="2">
        <v>27</v>
      </c>
      <c r="M30" s="6">
        <v>4.9870000000000001E-3</v>
      </c>
      <c r="Q30" s="4">
        <f t="shared" si="22"/>
        <v>12.5</v>
      </c>
      <c r="R30">
        <f t="shared" si="0"/>
        <v>50000</v>
      </c>
      <c r="S30">
        <f t="shared" si="1"/>
        <v>104.65502432311273</v>
      </c>
      <c r="U30">
        <f t="shared" si="12"/>
        <v>4.9870000000000001E-3</v>
      </c>
      <c r="V30">
        <f t="shared" si="13"/>
        <v>0.01</v>
      </c>
      <c r="W30">
        <f t="shared" si="14"/>
        <v>0.70538269391019581</v>
      </c>
      <c r="X30">
        <f t="shared" si="15"/>
        <v>3.5177434945301467E-3</v>
      </c>
      <c r="Y30">
        <f t="shared" si="16"/>
        <v>7.0538269391019585E-3</v>
      </c>
      <c r="Z30">
        <f t="shared" si="17"/>
        <v>0.69481112347656371</v>
      </c>
      <c r="AB30">
        <f t="shared" si="18"/>
        <v>74.950586061840824</v>
      </c>
      <c r="AC30">
        <f t="shared" si="19"/>
        <v>72.715475027409056</v>
      </c>
      <c r="AE30">
        <f t="shared" si="2"/>
        <v>0</v>
      </c>
      <c r="AF30">
        <f t="shared" si="3"/>
        <v>0</v>
      </c>
      <c r="AG30">
        <f t="shared" si="3"/>
        <v>-8.6851390434570455</v>
      </c>
      <c r="AH30">
        <f t="shared" si="4"/>
        <v>-175.88717472650734</v>
      </c>
      <c r="AI30">
        <f t="shared" si="5"/>
        <v>-184.57231376996438</v>
      </c>
      <c r="AJ30">
        <f t="shared" si="6"/>
        <v>2.2351110344317675</v>
      </c>
      <c r="AK30">
        <f t="shared" si="20"/>
        <v>5.2465410243288577</v>
      </c>
      <c r="AL30">
        <f t="shared" si="7"/>
        <v>-177.09066171120378</v>
      </c>
      <c r="AN30">
        <f t="shared" si="8"/>
        <v>0</v>
      </c>
      <c r="AO30">
        <f t="shared" si="8"/>
        <v>0</v>
      </c>
      <c r="AP30">
        <f t="shared" si="8"/>
        <v>-0.40727726116248464</v>
      </c>
      <c r="AQ30">
        <f t="shared" si="8"/>
        <v>-8.2479792710037785</v>
      </c>
      <c r="AR30">
        <f t="shared" si="8"/>
        <v>-8.6552565321662627</v>
      </c>
      <c r="AS30">
        <f t="shared" si="8"/>
        <v>0.10481235774609741</v>
      </c>
      <c r="AT30">
        <f t="shared" si="8"/>
        <v>0.246029090412206</v>
      </c>
      <c r="AU30">
        <f t="shared" si="8"/>
        <v>-8.3044150840079602</v>
      </c>
      <c r="AW30">
        <v>27</v>
      </c>
      <c r="AX30">
        <f>IF(Z30&gt;0, (R30*SUMPRODUCT(K30:$K$98, X30:$X$98)-K30*$AZ$3)/Z30, 0)</f>
        <v>104.65502432311273</v>
      </c>
    </row>
    <row r="31" spans="5:50" x14ac:dyDescent="0.25">
      <c r="E31">
        <v>2031</v>
      </c>
      <c r="F31" s="5">
        <f>EconomicRates!C71</f>
        <v>3.5571999999999999E-2</v>
      </c>
      <c r="G31" s="5">
        <f>EconomicRates!D71</f>
        <v>7.0000000000000007E-2</v>
      </c>
      <c r="H31" s="5">
        <f t="shared" si="9"/>
        <v>0.12000000000000001</v>
      </c>
      <c r="I31" s="5">
        <f t="shared" si="10"/>
        <v>1.1200000000000001</v>
      </c>
      <c r="J31">
        <f t="shared" si="11"/>
        <v>0.89285714285714279</v>
      </c>
      <c r="K31">
        <f t="shared" si="21"/>
        <v>4.1869267714967337E-2</v>
      </c>
      <c r="L31" s="2">
        <v>28</v>
      </c>
      <c r="M31" s="6">
        <v>5.2249999999999996E-3</v>
      </c>
      <c r="Q31" s="4">
        <f t="shared" si="22"/>
        <v>12.5</v>
      </c>
      <c r="R31">
        <f t="shared" si="0"/>
        <v>50000</v>
      </c>
      <c r="S31">
        <f t="shared" si="1"/>
        <v>102.94805444687802</v>
      </c>
      <c r="U31">
        <f t="shared" si="12"/>
        <v>5.2249999999999996E-3</v>
      </c>
      <c r="V31">
        <f t="shared" si="13"/>
        <v>0.01</v>
      </c>
      <c r="W31">
        <f t="shared" si="14"/>
        <v>0.69481112347656371</v>
      </c>
      <c r="X31">
        <f t="shared" si="15"/>
        <v>3.630388120165045E-3</v>
      </c>
      <c r="Y31">
        <f t="shared" si="16"/>
        <v>6.9481112347656374E-3</v>
      </c>
      <c r="Z31">
        <f t="shared" si="17"/>
        <v>0.68423262412163299</v>
      </c>
      <c r="AB31">
        <f t="shared" si="18"/>
        <v>72.715475027409056</v>
      </c>
      <c r="AC31">
        <f t="shared" si="19"/>
        <v>70.440417442404097</v>
      </c>
      <c r="AE31">
        <f t="shared" si="2"/>
        <v>0</v>
      </c>
      <c r="AF31">
        <f t="shared" si="3"/>
        <v>0</v>
      </c>
      <c r="AG31">
        <f t="shared" si="3"/>
        <v>-8.5529078015204121</v>
      </c>
      <c r="AH31">
        <f t="shared" si="4"/>
        <v>-181.51940600825225</v>
      </c>
      <c r="AI31">
        <f t="shared" si="5"/>
        <v>-190.07231380977265</v>
      </c>
      <c r="AJ31">
        <f t="shared" si="6"/>
        <v>2.2750575850049586</v>
      </c>
      <c r="AK31">
        <f t="shared" si="20"/>
        <v>5.0900832519186343</v>
      </c>
      <c r="AL31">
        <f t="shared" si="7"/>
        <v>-182.70717297284907</v>
      </c>
      <c r="AN31">
        <f t="shared" si="8"/>
        <v>0</v>
      </c>
      <c r="AO31">
        <f t="shared" si="8"/>
        <v>0</v>
      </c>
      <c r="AP31">
        <f t="shared" si="8"/>
        <v>-0.35810398648329084</v>
      </c>
      <c r="AQ31">
        <f t="shared" si="8"/>
        <v>-7.6000846056213636</v>
      </c>
      <c r="AR31">
        <f t="shared" si="8"/>
        <v>-7.958188592104654</v>
      </c>
      <c r="AS31">
        <f t="shared" si="8"/>
        <v>9.5254995093539671E-2</v>
      </c>
      <c r="AT31">
        <f t="shared" si="8"/>
        <v>0.21311805836605283</v>
      </c>
      <c r="AU31">
        <f t="shared" si="8"/>
        <v>-7.6498155386450621</v>
      </c>
      <c r="AW31">
        <v>28</v>
      </c>
      <c r="AX31">
        <f>IF(Z31&gt;0, (R31*SUMPRODUCT(K31:$K$98, X31:$X$98)-K31*$AZ$3)/Z31, 0)</f>
        <v>102.94805444687802</v>
      </c>
    </row>
    <row r="32" spans="5:50" x14ac:dyDescent="0.25">
      <c r="E32">
        <v>2032</v>
      </c>
      <c r="F32" s="5">
        <f>EconomicRates!C72</f>
        <v>3.5571999999999999E-2</v>
      </c>
      <c r="G32" s="5">
        <f>EconomicRates!D72</f>
        <v>7.0000000000000007E-2</v>
      </c>
      <c r="H32" s="5">
        <f t="shared" si="9"/>
        <v>0.12000000000000001</v>
      </c>
      <c r="I32" s="5">
        <f t="shared" si="10"/>
        <v>1.1200000000000001</v>
      </c>
      <c r="J32">
        <f t="shared" si="11"/>
        <v>0.89285714285714279</v>
      </c>
      <c r="K32">
        <f t="shared" si="21"/>
        <v>3.7383274745506546E-2</v>
      </c>
      <c r="L32" s="2">
        <v>29</v>
      </c>
      <c r="M32" s="6">
        <v>5.4879999999999998E-3</v>
      </c>
      <c r="Q32" s="4">
        <f t="shared" si="22"/>
        <v>12.5</v>
      </c>
      <c r="R32">
        <f t="shared" si="0"/>
        <v>50000</v>
      </c>
      <c r="S32">
        <f t="shared" si="1"/>
        <v>101.20209821099166</v>
      </c>
      <c r="U32">
        <f t="shared" si="12"/>
        <v>5.4879999999999998E-3</v>
      </c>
      <c r="V32">
        <f t="shared" si="13"/>
        <v>0.01</v>
      </c>
      <c r="W32">
        <f t="shared" si="14"/>
        <v>0.68423262412163299</v>
      </c>
      <c r="X32">
        <f t="shared" si="15"/>
        <v>3.7550686411795217E-3</v>
      </c>
      <c r="Y32">
        <f t="shared" si="16"/>
        <v>6.84232624121633E-3</v>
      </c>
      <c r="Z32">
        <f t="shared" si="17"/>
        <v>0.67363522923923724</v>
      </c>
      <c r="AB32">
        <f t="shared" si="18"/>
        <v>70.440417442404097</v>
      </c>
      <c r="AC32">
        <f t="shared" si="19"/>
        <v>68.173298627853171</v>
      </c>
      <c r="AE32">
        <f t="shared" si="2"/>
        <v>0</v>
      </c>
      <c r="AF32">
        <f t="shared" si="3"/>
        <v>0</v>
      </c>
      <c r="AG32">
        <f t="shared" si="3"/>
        <v>-8.4204403654904656</v>
      </c>
      <c r="AH32">
        <f t="shared" si="4"/>
        <v>-187.75343205897607</v>
      </c>
      <c r="AI32">
        <f t="shared" si="5"/>
        <v>-196.17387242446654</v>
      </c>
      <c r="AJ32">
        <f t="shared" si="6"/>
        <v>2.2671188145509262</v>
      </c>
      <c r="AK32">
        <f t="shared" si="20"/>
        <v>4.9308292209682874</v>
      </c>
      <c r="AL32">
        <f t="shared" si="7"/>
        <v>-188.97592438894731</v>
      </c>
      <c r="AN32">
        <f t="shared" si="8"/>
        <v>0</v>
      </c>
      <c r="AO32">
        <f t="shared" si="8"/>
        <v>0</v>
      </c>
      <c r="AP32">
        <f t="shared" si="8"/>
        <v>-0.31478363566128365</v>
      </c>
      <c r="AQ32">
        <f t="shared" si="8"/>
        <v>-7.0188381350724995</v>
      </c>
      <c r="AR32">
        <f t="shared" si="8"/>
        <v>-7.3336217707337834</v>
      </c>
      <c r="AS32">
        <f t="shared" si="8"/>
        <v>8.4752325525064384E-2</v>
      </c>
      <c r="AT32">
        <f t="shared" si="8"/>
        <v>0.18433054349062949</v>
      </c>
      <c r="AU32">
        <f t="shared" si="8"/>
        <v>-7.0645389017180884</v>
      </c>
      <c r="AW32">
        <v>29</v>
      </c>
      <c r="AX32">
        <f>IF(Z32&gt;0, (R32*SUMPRODUCT(K32:$K$98, X32:$X$98)-K32*$AZ$3)/Z32, 0)</f>
        <v>101.20209821099166</v>
      </c>
    </row>
    <row r="33" spans="5:50" x14ac:dyDescent="0.25">
      <c r="E33">
        <v>2033</v>
      </c>
      <c r="F33" s="5">
        <f>EconomicRates!C73</f>
        <v>3.5571999999999999E-2</v>
      </c>
      <c r="G33" s="5">
        <f>EconomicRates!D73</f>
        <v>7.0000000000000007E-2</v>
      </c>
      <c r="H33" s="5">
        <f t="shared" si="9"/>
        <v>0.12000000000000001</v>
      </c>
      <c r="I33" s="5">
        <f t="shared" si="10"/>
        <v>1.1200000000000001</v>
      </c>
      <c r="J33">
        <f t="shared" si="11"/>
        <v>0.89285714285714279</v>
      </c>
      <c r="K33">
        <f t="shared" si="21"/>
        <v>3.337792387991656E-2</v>
      </c>
      <c r="L33" s="2">
        <v>30</v>
      </c>
      <c r="M33" s="6">
        <v>5.7670000000000004E-3</v>
      </c>
      <c r="Q33" s="4">
        <f t="shared" si="22"/>
        <v>12.5</v>
      </c>
      <c r="R33">
        <f t="shared" si="0"/>
        <v>50000</v>
      </c>
      <c r="S33">
        <f t="shared" si="1"/>
        <v>99.418767698860961</v>
      </c>
      <c r="U33">
        <f t="shared" si="12"/>
        <v>5.7670000000000004E-3</v>
      </c>
      <c r="V33">
        <f t="shared" si="13"/>
        <v>0.01</v>
      </c>
      <c r="W33">
        <f t="shared" si="14"/>
        <v>0.67363522923923724</v>
      </c>
      <c r="X33">
        <f t="shared" si="15"/>
        <v>3.8848543670226814E-3</v>
      </c>
      <c r="Y33">
        <f t="shared" si="16"/>
        <v>6.7363522923923726E-3</v>
      </c>
      <c r="Z33">
        <f t="shared" si="17"/>
        <v>0.66301402257982223</v>
      </c>
      <c r="AB33">
        <f t="shared" si="18"/>
        <v>68.173298627853171</v>
      </c>
      <c r="AC33">
        <f t="shared" si="19"/>
        <v>65.916037091950699</v>
      </c>
      <c r="AE33">
        <f t="shared" si="2"/>
        <v>0</v>
      </c>
      <c r="AF33">
        <f t="shared" si="3"/>
        <v>0</v>
      </c>
      <c r="AG33">
        <f t="shared" si="3"/>
        <v>-8.2876752822477773</v>
      </c>
      <c r="AH33">
        <f t="shared" si="4"/>
        <v>-194.24271835113407</v>
      </c>
      <c r="AI33">
        <f t="shared" si="5"/>
        <v>-202.53039363338186</v>
      </c>
      <c r="AJ33">
        <f t="shared" si="6"/>
        <v>2.2572615359024724</v>
      </c>
      <c r="AK33">
        <f t="shared" si="20"/>
        <v>4.7721309039497228</v>
      </c>
      <c r="AL33">
        <f t="shared" si="7"/>
        <v>-195.50100119352967</v>
      </c>
      <c r="AN33">
        <f t="shared" si="8"/>
        <v>0</v>
      </c>
      <c r="AO33">
        <f t="shared" si="8"/>
        <v>0</v>
      </c>
      <c r="AP33">
        <f t="shared" si="8"/>
        <v>-0.27662539471233233</v>
      </c>
      <c r="AQ33">
        <f t="shared" si="8"/>
        <v>-6.4834186673522245</v>
      </c>
      <c r="AR33">
        <f t="shared" si="8"/>
        <v>-6.7600440620645577</v>
      </c>
      <c r="AS33">
        <f t="shared" si="8"/>
        <v>7.5342703722416263E-2</v>
      </c>
      <c r="AT33">
        <f t="shared" si="8"/>
        <v>0.15928382205703126</v>
      </c>
      <c r="AU33">
        <f t="shared" si="8"/>
        <v>-6.5254175362851097</v>
      </c>
      <c r="AW33">
        <v>30</v>
      </c>
      <c r="AX33">
        <f>IF(Z33&gt;0, (R33*SUMPRODUCT(K33:$K$98, X33:$X$98)-K33*$AZ$3)/Z33, 0)</f>
        <v>99.418767698860961</v>
      </c>
    </row>
    <row r="34" spans="5:50" x14ac:dyDescent="0.25">
      <c r="E34">
        <v>2034</v>
      </c>
      <c r="F34" s="5">
        <f>EconomicRates!C74</f>
        <v>3.5571999999999999E-2</v>
      </c>
      <c r="G34" s="5">
        <f>EconomicRates!D74</f>
        <v>7.0000000000000007E-2</v>
      </c>
      <c r="H34" s="5">
        <f t="shared" si="9"/>
        <v>0.12000000000000001</v>
      </c>
      <c r="I34" s="5">
        <f t="shared" si="10"/>
        <v>1.1200000000000001</v>
      </c>
      <c r="J34">
        <f t="shared" si="11"/>
        <v>0.89285714285714279</v>
      </c>
      <c r="K34">
        <f t="shared" si="21"/>
        <v>2.9801717749925499E-2</v>
      </c>
      <c r="L34" s="2">
        <v>31</v>
      </c>
      <c r="M34" s="6">
        <v>6.0780000000000001E-3</v>
      </c>
      <c r="Q34" s="4">
        <f t="shared" si="22"/>
        <v>12.5</v>
      </c>
      <c r="R34">
        <f t="shared" si="0"/>
        <v>50000</v>
      </c>
      <c r="S34">
        <f t="shared" si="1"/>
        <v>97.621870928409919</v>
      </c>
      <c r="U34">
        <f t="shared" si="12"/>
        <v>6.0780000000000001E-3</v>
      </c>
      <c r="V34">
        <f t="shared" si="13"/>
        <v>0.01</v>
      </c>
      <c r="W34">
        <f t="shared" si="14"/>
        <v>0.66301402257982223</v>
      </c>
      <c r="X34">
        <f t="shared" si="15"/>
        <v>4.0297992292401595E-3</v>
      </c>
      <c r="Y34">
        <f t="shared" si="16"/>
        <v>6.6301402257982226E-3</v>
      </c>
      <c r="Z34">
        <f t="shared" si="17"/>
        <v>0.65235408312478382</v>
      </c>
      <c r="AB34">
        <f t="shared" si="18"/>
        <v>65.916037091950699</v>
      </c>
      <c r="AC34">
        <f t="shared" si="19"/>
        <v>63.684026102428845</v>
      </c>
      <c r="AE34">
        <f t="shared" si="2"/>
        <v>0</v>
      </c>
      <c r="AF34">
        <f t="shared" si="3"/>
        <v>0</v>
      </c>
      <c r="AG34">
        <f t="shared" si="3"/>
        <v>-8.154426039059798</v>
      </c>
      <c r="AH34">
        <f t="shared" si="4"/>
        <v>-201.48996146200798</v>
      </c>
      <c r="AI34">
        <f t="shared" si="5"/>
        <v>-209.64438750106777</v>
      </c>
      <c r="AJ34">
        <f t="shared" si="6"/>
        <v>2.2320109895218536</v>
      </c>
      <c r="AK34">
        <f t="shared" si="20"/>
        <v>4.6141225964365491</v>
      </c>
      <c r="AL34">
        <f t="shared" si="7"/>
        <v>-202.79825391510937</v>
      </c>
      <c r="AN34">
        <f t="shared" si="8"/>
        <v>0</v>
      </c>
      <c r="AO34">
        <f t="shared" si="8"/>
        <v>0</v>
      </c>
      <c r="AP34">
        <f t="shared" si="8"/>
        <v>-0.24301590322870306</v>
      </c>
      <c r="AQ34">
        <f t="shared" si="8"/>
        <v>-6.0047469609341277</v>
      </c>
      <c r="AR34">
        <f t="shared" si="8"/>
        <v>-6.2477628641628309</v>
      </c>
      <c r="AS34">
        <f t="shared" si="8"/>
        <v>6.6517761524462204E-2</v>
      </c>
      <c r="AT34">
        <f t="shared" si="8"/>
        <v>0.13750877928255542</v>
      </c>
      <c r="AU34">
        <f t="shared" ref="AU34:AU89" si="23">AL34*$K34</f>
        <v>-6.0437363233558132</v>
      </c>
      <c r="AW34">
        <v>31</v>
      </c>
      <c r="AX34">
        <f>IF(Z34&gt;0, (R34*SUMPRODUCT(K34:$K$98, X34:$X$98)-K34*$AZ$3)/Z34, 0)</f>
        <v>97.621870928409919</v>
      </c>
    </row>
    <row r="35" spans="5:50" x14ac:dyDescent="0.25">
      <c r="E35">
        <v>2035</v>
      </c>
      <c r="F35" s="5">
        <f>EconomicRates!C75</f>
        <v>3.5571999999999999E-2</v>
      </c>
      <c r="G35" s="5">
        <f>EconomicRates!D75</f>
        <v>7.0000000000000007E-2</v>
      </c>
      <c r="H35" s="5">
        <f t="shared" si="9"/>
        <v>0.12000000000000001</v>
      </c>
      <c r="I35" s="5">
        <f t="shared" si="10"/>
        <v>1.1200000000000001</v>
      </c>
      <c r="J35">
        <f t="shared" si="11"/>
        <v>0.89285714285714279</v>
      </c>
      <c r="K35">
        <f t="shared" si="21"/>
        <v>2.660867656243348E-2</v>
      </c>
      <c r="L35" s="2">
        <v>32</v>
      </c>
      <c r="M35" s="6">
        <v>6.4359999999999999E-3</v>
      </c>
      <c r="Q35" s="4">
        <f t="shared" si="22"/>
        <v>12.5</v>
      </c>
      <c r="R35">
        <f t="shared" si="0"/>
        <v>50000</v>
      </c>
      <c r="S35">
        <f t="shared" si="1"/>
        <v>95.810651084143799</v>
      </c>
      <c r="U35">
        <f t="shared" si="12"/>
        <v>6.4359999999999999E-3</v>
      </c>
      <c r="V35">
        <f t="shared" si="13"/>
        <v>0.01</v>
      </c>
      <c r="W35">
        <f t="shared" si="14"/>
        <v>0.65235408312478382</v>
      </c>
      <c r="X35">
        <f t="shared" si="15"/>
        <v>4.1985508789911087E-3</v>
      </c>
      <c r="Y35">
        <f t="shared" si="16"/>
        <v>6.5235408312478383E-3</v>
      </c>
      <c r="Z35">
        <f t="shared" si="17"/>
        <v>0.64163199141454486</v>
      </c>
      <c r="AB35">
        <f t="shared" si="18"/>
        <v>63.684026102428845</v>
      </c>
      <c r="AC35">
        <f t="shared" si="19"/>
        <v>61.47517885384331</v>
      </c>
      <c r="AE35">
        <f t="shared" si="2"/>
        <v>0</v>
      </c>
      <c r="AF35">
        <f t="shared" ref="AF35:AG66" si="24">-$Z35*P35</f>
        <v>0</v>
      </c>
      <c r="AG35">
        <f t="shared" si="24"/>
        <v>-8.0203998926818105</v>
      </c>
      <c r="AH35">
        <f t="shared" si="4"/>
        <v>-209.92754394955543</v>
      </c>
      <c r="AI35">
        <f t="shared" si="5"/>
        <v>-217.94794384223724</v>
      </c>
      <c r="AJ35">
        <f t="shared" si="6"/>
        <v>2.2088472485855348</v>
      </c>
      <c r="AK35">
        <f t="shared" si="20"/>
        <v>4.45788182717002</v>
      </c>
      <c r="AL35">
        <f t="shared" si="7"/>
        <v>-211.2812147664817</v>
      </c>
      <c r="AN35">
        <f t="shared" ref="AN35:AT66" si="25">AE35*$K35</f>
        <v>0</v>
      </c>
      <c r="AO35">
        <f t="shared" si="25"/>
        <v>0</v>
      </c>
      <c r="AP35">
        <f t="shared" si="25"/>
        <v>-0.21341222664574649</v>
      </c>
      <c r="AQ35">
        <f t="shared" si="25"/>
        <v>-5.5858941184997599</v>
      </c>
      <c r="AR35">
        <f t="shared" si="25"/>
        <v>-5.7993063451455065</v>
      </c>
      <c r="AS35">
        <f t="shared" si="25"/>
        <v>5.8774502013433601E-2</v>
      </c>
      <c r="AT35">
        <f t="shared" si="25"/>
        <v>0.11861833569271704</v>
      </c>
      <c r="AU35">
        <f t="shared" si="23"/>
        <v>-5.6219135074393556</v>
      </c>
      <c r="AW35">
        <v>32</v>
      </c>
      <c r="AX35">
        <f>IF(Z35&gt;0, (R35*SUMPRODUCT(K35:$K$98, X35:$X$98)-K35*$AZ$3)/Z35, 0)</f>
        <v>95.810651084143799</v>
      </c>
    </row>
    <row r="36" spans="5:50" x14ac:dyDescent="0.25">
      <c r="E36">
        <v>2036</v>
      </c>
      <c r="F36" s="5">
        <f>EconomicRates!C76</f>
        <v>3.5571999999999999E-2</v>
      </c>
      <c r="G36" s="5">
        <f>EconomicRates!D76</f>
        <v>7.0000000000000007E-2</v>
      </c>
      <c r="H36" s="5">
        <f t="shared" si="9"/>
        <v>0.12000000000000001</v>
      </c>
      <c r="I36" s="5">
        <f t="shared" si="10"/>
        <v>1.1200000000000001</v>
      </c>
      <c r="J36">
        <f t="shared" si="11"/>
        <v>0.89285714285714279</v>
      </c>
      <c r="K36">
        <f t="shared" si="21"/>
        <v>2.3757746930744176E-2</v>
      </c>
      <c r="L36" s="2">
        <v>33</v>
      </c>
      <c r="M36" s="6">
        <v>6.8199999999999997E-3</v>
      </c>
      <c r="Q36" s="4">
        <f t="shared" si="22"/>
        <v>12.5</v>
      </c>
      <c r="R36">
        <f t="shared" si="0"/>
        <v>50000</v>
      </c>
      <c r="S36">
        <f t="shared" si="1"/>
        <v>93.967575319754829</v>
      </c>
      <c r="U36">
        <f t="shared" si="12"/>
        <v>6.8199999999999997E-3</v>
      </c>
      <c r="V36">
        <f t="shared" si="13"/>
        <v>0.01</v>
      </c>
      <c r="W36">
        <f t="shared" si="14"/>
        <v>0.64163199141454486</v>
      </c>
      <c r="X36">
        <f t="shared" si="15"/>
        <v>4.3759301814471959E-3</v>
      </c>
      <c r="Y36">
        <f t="shared" si="16"/>
        <v>6.4163199141454488E-3</v>
      </c>
      <c r="Z36">
        <f t="shared" si="17"/>
        <v>0.63083974131895215</v>
      </c>
      <c r="AB36">
        <f t="shared" si="18"/>
        <v>61.47517885384331</v>
      </c>
      <c r="AC36">
        <f t="shared" si="19"/>
        <v>59.278480907083292</v>
      </c>
      <c r="AE36">
        <f t="shared" si="2"/>
        <v>0</v>
      </c>
      <c r="AF36">
        <f t="shared" si="24"/>
        <v>0</v>
      </c>
      <c r="AG36">
        <f t="shared" si="24"/>
        <v>-7.8854967664869022</v>
      </c>
      <c r="AH36">
        <f t="shared" si="4"/>
        <v>-218.79650907235978</v>
      </c>
      <c r="AI36">
        <f t="shared" si="5"/>
        <v>-226.68200583884669</v>
      </c>
      <c r="AJ36">
        <f t="shared" si="6"/>
        <v>2.1966979467600183</v>
      </c>
      <c r="AK36">
        <f t="shared" si="20"/>
        <v>4.3032625197690324</v>
      </c>
      <c r="AL36">
        <f t="shared" si="7"/>
        <v>-220.18204537231765</v>
      </c>
      <c r="AN36">
        <f t="shared" si="25"/>
        <v>0</v>
      </c>
      <c r="AO36">
        <f t="shared" si="25"/>
        <v>0</v>
      </c>
      <c r="AP36">
        <f t="shared" si="25"/>
        <v>-0.18734163660139733</v>
      </c>
      <c r="AQ36">
        <f t="shared" si="25"/>
        <v>-5.1981120918713959</v>
      </c>
      <c r="AR36">
        <f t="shared" si="25"/>
        <v>-5.3854537284727932</v>
      </c>
      <c r="AS36">
        <f t="shared" si="25"/>
        <v>5.2188593902409861E-2</v>
      </c>
      <c r="AT36">
        <f t="shared" si="25"/>
        <v>0.10223582192122918</v>
      </c>
      <c r="AU36">
        <f t="shared" si="23"/>
        <v>-5.2310293126491541</v>
      </c>
      <c r="AW36">
        <v>33</v>
      </c>
      <c r="AX36">
        <f>IF(Z36&gt;0, (R36*SUMPRODUCT(K36:$K$98, X36:$X$98)-K36*$AZ$3)/Z36, 0)</f>
        <v>93.967575319754829</v>
      </c>
    </row>
    <row r="37" spans="5:50" x14ac:dyDescent="0.25">
      <c r="E37">
        <v>2037</v>
      </c>
      <c r="F37" s="5">
        <f>EconomicRates!C77</f>
        <v>3.5571999999999999E-2</v>
      </c>
      <c r="G37" s="5">
        <f>EconomicRates!D77</f>
        <v>7.0000000000000007E-2</v>
      </c>
      <c r="H37" s="5">
        <f t="shared" si="9"/>
        <v>0.12000000000000001</v>
      </c>
      <c r="I37" s="5">
        <f t="shared" si="10"/>
        <v>1.1200000000000001</v>
      </c>
      <c r="J37">
        <f t="shared" si="11"/>
        <v>0.89285714285714279</v>
      </c>
      <c r="K37">
        <f t="shared" si="21"/>
        <v>2.1212274045307299E-2</v>
      </c>
      <c r="L37" s="2">
        <v>34</v>
      </c>
      <c r="M37" s="6">
        <v>7.2269999999999999E-3</v>
      </c>
      <c r="Q37" s="4">
        <f t="shared" si="22"/>
        <v>12.5</v>
      </c>
      <c r="R37">
        <f t="shared" si="0"/>
        <v>50000</v>
      </c>
      <c r="S37">
        <f t="shared" si="1"/>
        <v>92.111276650287238</v>
      </c>
      <c r="U37">
        <f t="shared" si="12"/>
        <v>7.2269999999999999E-3</v>
      </c>
      <c r="V37">
        <f t="shared" si="13"/>
        <v>0.01</v>
      </c>
      <c r="W37">
        <f t="shared" si="14"/>
        <v>0.63083974131895215</v>
      </c>
      <c r="X37">
        <f t="shared" si="15"/>
        <v>4.5590788105120674E-3</v>
      </c>
      <c r="Y37">
        <f t="shared" si="16"/>
        <v>6.308397413189522E-3</v>
      </c>
      <c r="Z37">
        <f t="shared" si="17"/>
        <v>0.6199722650952505</v>
      </c>
      <c r="AB37">
        <f t="shared" si="18"/>
        <v>59.278480907083292</v>
      </c>
      <c r="AC37">
        <f t="shared" si="19"/>
        <v>57.106436825693834</v>
      </c>
      <c r="AE37">
        <f t="shared" si="2"/>
        <v>0</v>
      </c>
      <c r="AF37">
        <f t="shared" si="24"/>
        <v>0</v>
      </c>
      <c r="AG37">
        <f t="shared" si="24"/>
        <v>-7.7496533136906312</v>
      </c>
      <c r="AH37">
        <f t="shared" si="4"/>
        <v>-227.95394052560337</v>
      </c>
      <c r="AI37">
        <f t="shared" si="5"/>
        <v>-235.703593839294</v>
      </c>
      <c r="AJ37">
        <f t="shared" si="6"/>
        <v>2.1720440813894584</v>
      </c>
      <c r="AK37">
        <f t="shared" si="20"/>
        <v>4.1494936634958313</v>
      </c>
      <c r="AL37">
        <f t="shared" si="7"/>
        <v>-229.38205609440871</v>
      </c>
      <c r="AN37">
        <f t="shared" si="25"/>
        <v>0</v>
      </c>
      <c r="AO37">
        <f t="shared" si="25"/>
        <v>0</v>
      </c>
      <c r="AP37">
        <f t="shared" si="25"/>
        <v>-0.16438776984612949</v>
      </c>
      <c r="AQ37">
        <f t="shared" si="25"/>
        <v>-4.8354214561367801</v>
      </c>
      <c r="AR37">
        <f t="shared" si="25"/>
        <v>-4.9998092259829097</v>
      </c>
      <c r="AS37">
        <f t="shared" si="25"/>
        <v>4.6073994292920945E-2</v>
      </c>
      <c r="AT37">
        <f t="shared" si="25"/>
        <v>8.8020196739339723E-2</v>
      </c>
      <c r="AU37">
        <f t="shared" si="23"/>
        <v>-4.8657150349506493</v>
      </c>
      <c r="AW37">
        <v>34</v>
      </c>
      <c r="AX37">
        <f>IF(Z37&gt;0, (R37*SUMPRODUCT(K37:$K$98, X37:$X$98)-K37*$AZ$3)/Z37, 0)</f>
        <v>92.111276650287238</v>
      </c>
    </row>
    <row r="38" spans="5:50" x14ac:dyDescent="0.25">
      <c r="E38">
        <v>2038</v>
      </c>
      <c r="F38" s="5">
        <f>EconomicRates!C78</f>
        <v>3.5571999999999999E-2</v>
      </c>
      <c r="G38" s="5">
        <f>EconomicRates!D78</f>
        <v>7.0000000000000007E-2</v>
      </c>
      <c r="H38" s="5">
        <f t="shared" si="9"/>
        <v>0.12000000000000001</v>
      </c>
      <c r="I38" s="5">
        <f t="shared" si="10"/>
        <v>1.1200000000000001</v>
      </c>
      <c r="J38">
        <f t="shared" si="11"/>
        <v>0.89285714285714279</v>
      </c>
      <c r="K38">
        <f t="shared" si="21"/>
        <v>1.8939530397595803E-2</v>
      </c>
      <c r="L38" s="2">
        <v>35</v>
      </c>
      <c r="M38" s="6">
        <v>7.6860000000000001E-3</v>
      </c>
      <c r="Q38" s="4">
        <f t="shared" si="22"/>
        <v>12.5</v>
      </c>
      <c r="R38">
        <f t="shared" si="0"/>
        <v>50000</v>
      </c>
      <c r="S38">
        <f t="shared" si="1"/>
        <v>90.266322860235348</v>
      </c>
      <c r="U38">
        <f t="shared" si="12"/>
        <v>7.6860000000000001E-3</v>
      </c>
      <c r="V38">
        <f t="shared" si="13"/>
        <v>0.01</v>
      </c>
      <c r="W38">
        <f t="shared" si="14"/>
        <v>0.6199722650952505</v>
      </c>
      <c r="X38">
        <f t="shared" si="15"/>
        <v>4.765106829522095E-3</v>
      </c>
      <c r="Y38">
        <f t="shared" si="16"/>
        <v>6.199722650952505E-3</v>
      </c>
      <c r="Z38">
        <f t="shared" si="17"/>
        <v>0.60900743561477588</v>
      </c>
      <c r="AB38">
        <f t="shared" si="18"/>
        <v>57.106436825693834</v>
      </c>
      <c r="AC38">
        <f t="shared" si="19"/>
        <v>54.972861807487348</v>
      </c>
      <c r="AE38">
        <f t="shared" si="2"/>
        <v>0</v>
      </c>
      <c r="AF38">
        <f t="shared" si="24"/>
        <v>0</v>
      </c>
      <c r="AG38">
        <f t="shared" si="24"/>
        <v>-7.6125929451846988</v>
      </c>
      <c r="AH38">
        <f t="shared" si="4"/>
        <v>-238.25534147610475</v>
      </c>
      <c r="AI38">
        <f t="shared" si="5"/>
        <v>-245.86793442128945</v>
      </c>
      <c r="AJ38">
        <f t="shared" si="6"/>
        <v>2.1335750182064857</v>
      </c>
      <c r="AK38">
        <f t="shared" si="20"/>
        <v>3.9974505777985687</v>
      </c>
      <c r="AL38">
        <f t="shared" si="7"/>
        <v>-239.73690882528442</v>
      </c>
      <c r="AN38">
        <f t="shared" si="25"/>
        <v>0</v>
      </c>
      <c r="AO38">
        <f t="shared" si="25"/>
        <v>0</v>
      </c>
      <c r="AP38">
        <f t="shared" si="25"/>
        <v>-0.14417893548984898</v>
      </c>
      <c r="AQ38">
        <f t="shared" si="25"/>
        <v>-4.5124442822762543</v>
      </c>
      <c r="AR38">
        <f t="shared" si="25"/>
        <v>-4.6566232177661027</v>
      </c>
      <c r="AS38">
        <f t="shared" si="25"/>
        <v>4.0408908912872757E-2</v>
      </c>
      <c r="AT38">
        <f t="shared" si="25"/>
        <v>7.5709836731102903E-2</v>
      </c>
      <c r="AU38">
        <f t="shared" si="23"/>
        <v>-4.5405044721221275</v>
      </c>
      <c r="AW38">
        <v>35</v>
      </c>
      <c r="AX38">
        <f>IF(Z38&gt;0, (R38*SUMPRODUCT(K38:$K$98, X38:$X$98)-K38*$AZ$3)/Z38, 0)</f>
        <v>90.266322860235348</v>
      </c>
    </row>
    <row r="39" spans="5:50" x14ac:dyDescent="0.25">
      <c r="E39">
        <v>2039</v>
      </c>
      <c r="F39" s="5">
        <f>EconomicRates!C79</f>
        <v>3.5571999999999999E-2</v>
      </c>
      <c r="G39" s="5">
        <f>EconomicRates!D79</f>
        <v>7.0000000000000007E-2</v>
      </c>
      <c r="H39" s="5">
        <f t="shared" si="9"/>
        <v>0.12000000000000001</v>
      </c>
      <c r="I39" s="5">
        <f t="shared" si="10"/>
        <v>1.1200000000000001</v>
      </c>
      <c r="J39">
        <f t="shared" si="11"/>
        <v>0.89285714285714279</v>
      </c>
      <c r="K39">
        <f t="shared" si="21"/>
        <v>1.6910294997853393E-2</v>
      </c>
      <c r="L39" s="2">
        <v>36</v>
      </c>
      <c r="M39" s="6">
        <v>8.2030000000000002E-3</v>
      </c>
      <c r="Q39" s="4">
        <f t="shared" si="22"/>
        <v>12.5</v>
      </c>
      <c r="R39">
        <f t="shared" si="0"/>
        <v>50000</v>
      </c>
      <c r="S39">
        <f t="shared" si="1"/>
        <v>88.427603113243663</v>
      </c>
      <c r="U39">
        <f t="shared" si="12"/>
        <v>8.2030000000000002E-3</v>
      </c>
      <c r="V39">
        <f t="shared" si="13"/>
        <v>0.01</v>
      </c>
      <c r="W39">
        <f t="shared" si="14"/>
        <v>0.60900743561477588</v>
      </c>
      <c r="X39">
        <f t="shared" si="15"/>
        <v>4.9956879943480071E-3</v>
      </c>
      <c r="Y39">
        <f t="shared" si="16"/>
        <v>6.0900743561477589E-3</v>
      </c>
      <c r="Z39">
        <f t="shared" si="17"/>
        <v>0.59792167326428014</v>
      </c>
      <c r="AB39">
        <f t="shared" si="18"/>
        <v>54.972861807487348</v>
      </c>
      <c r="AC39">
        <f t="shared" si="19"/>
        <v>52.872780416220316</v>
      </c>
      <c r="AE39">
        <f t="shared" si="2"/>
        <v>0</v>
      </c>
      <c r="AF39">
        <f t="shared" si="24"/>
        <v>0</v>
      </c>
      <c r="AG39">
        <f t="shared" si="24"/>
        <v>-7.4740209158035018</v>
      </c>
      <c r="AH39">
        <f t="shared" si="4"/>
        <v>-249.78439971740036</v>
      </c>
      <c r="AI39">
        <f t="shared" si="5"/>
        <v>-257.25842063320385</v>
      </c>
      <c r="AJ39">
        <f t="shared" si="6"/>
        <v>2.1000813912670324</v>
      </c>
      <c r="AK39">
        <f t="shared" si="20"/>
        <v>3.8481003265241149</v>
      </c>
      <c r="AL39">
        <f t="shared" si="7"/>
        <v>-251.31023891541273</v>
      </c>
      <c r="AN39">
        <f t="shared" si="25"/>
        <v>0</v>
      </c>
      <c r="AO39">
        <f t="shared" si="25"/>
        <v>0</v>
      </c>
      <c r="AP39">
        <f t="shared" si="25"/>
        <v>-0.12638789850636359</v>
      </c>
      <c r="AQ39">
        <f t="shared" si="25"/>
        <v>-4.2239278850829676</v>
      </c>
      <c r="AR39">
        <f t="shared" si="25"/>
        <v>-4.3503157835893314</v>
      </c>
      <c r="AS39">
        <f t="shared" si="25"/>
        <v>3.5512995845827892E-2</v>
      </c>
      <c r="AT39">
        <f t="shared" si="25"/>
        <v>6.5072511702858743E-2</v>
      </c>
      <c r="AU39">
        <f t="shared" si="23"/>
        <v>-4.249730276040645</v>
      </c>
      <c r="AW39">
        <v>36</v>
      </c>
      <c r="AX39">
        <f>IF(Z39&gt;0, (R39*SUMPRODUCT(K39:$K$98, X39:$X$98)-K39*$AZ$3)/Z39, 0)</f>
        <v>88.427603113243663</v>
      </c>
    </row>
    <row r="40" spans="5:50" x14ac:dyDescent="0.25">
      <c r="E40">
        <v>2040</v>
      </c>
      <c r="F40" s="5">
        <f>EconomicRates!C80</f>
        <v>3.5571999999999999E-2</v>
      </c>
      <c r="G40" s="5">
        <f>EconomicRates!D80</f>
        <v>7.0000000000000007E-2</v>
      </c>
      <c r="H40" s="5">
        <f t="shared" si="9"/>
        <v>0.12000000000000001</v>
      </c>
      <c r="I40" s="5">
        <f t="shared" si="10"/>
        <v>1.1200000000000001</v>
      </c>
      <c r="J40">
        <f t="shared" si="11"/>
        <v>0.89285714285714279</v>
      </c>
      <c r="K40">
        <f t="shared" si="21"/>
        <v>1.5098477676654815E-2</v>
      </c>
      <c r="L40" s="2">
        <v>37</v>
      </c>
      <c r="M40" s="6">
        <v>8.7950000000000007E-3</v>
      </c>
      <c r="Q40" s="4">
        <f t="shared" si="22"/>
        <v>12.5</v>
      </c>
      <c r="R40">
        <f t="shared" si="0"/>
        <v>50000</v>
      </c>
      <c r="S40">
        <f t="shared" si="1"/>
        <v>86.593073751359782</v>
      </c>
      <c r="U40">
        <f t="shared" si="12"/>
        <v>8.7950000000000007E-3</v>
      </c>
      <c r="V40">
        <f t="shared" si="13"/>
        <v>0.01</v>
      </c>
      <c r="W40">
        <f t="shared" si="14"/>
        <v>0.59792167326428014</v>
      </c>
      <c r="X40">
        <f t="shared" si="15"/>
        <v>5.2587211163593441E-3</v>
      </c>
      <c r="Y40">
        <f t="shared" si="16"/>
        <v>5.9792167326428013E-3</v>
      </c>
      <c r="Z40">
        <f t="shared" si="17"/>
        <v>0.58668373541527796</v>
      </c>
      <c r="AB40">
        <f t="shared" si="18"/>
        <v>52.872780416220316</v>
      </c>
      <c r="AC40">
        <f t="shared" si="19"/>
        <v>50.802747969538416</v>
      </c>
      <c r="AE40">
        <f t="shared" si="2"/>
        <v>0</v>
      </c>
      <c r="AF40">
        <f t="shared" si="24"/>
        <v>0</v>
      </c>
      <c r="AG40">
        <f t="shared" si="24"/>
        <v>-7.3335466926909749</v>
      </c>
      <c r="AH40">
        <f t="shared" si="4"/>
        <v>-262.9360558179672</v>
      </c>
      <c r="AI40">
        <f t="shared" si="5"/>
        <v>-270.26960251065816</v>
      </c>
      <c r="AJ40">
        <f t="shared" si="6"/>
        <v>2.0700324466818998</v>
      </c>
      <c r="AK40">
        <f t="shared" si="20"/>
        <v>3.7010946291354223</v>
      </c>
      <c r="AL40">
        <f t="shared" si="7"/>
        <v>-264.49847543484083</v>
      </c>
      <c r="AN40">
        <f t="shared" si="25"/>
        <v>0</v>
      </c>
      <c r="AO40">
        <f t="shared" si="25"/>
        <v>0</v>
      </c>
      <c r="AP40">
        <f t="shared" si="25"/>
        <v>-0.11072539103030044</v>
      </c>
      <c r="AQ40">
        <f t="shared" si="25"/>
        <v>-3.9699341691552421</v>
      </c>
      <c r="AR40">
        <f t="shared" si="25"/>
        <v>-4.0806595601855422</v>
      </c>
      <c r="AS40">
        <f t="shared" si="25"/>
        <v>3.1254338686177809E-2</v>
      </c>
      <c r="AT40">
        <f t="shared" si="25"/>
        <v>5.5880894637188205E-2</v>
      </c>
      <c r="AU40">
        <f t="shared" si="23"/>
        <v>-3.9935243268621763</v>
      </c>
      <c r="AW40">
        <v>37</v>
      </c>
      <c r="AX40">
        <f>IF(Z40&gt;0, (R40*SUMPRODUCT(K40:$K$98, X40:$X$98)-K40*$AZ$3)/Z40, 0)</f>
        <v>86.593073751359782</v>
      </c>
    </row>
    <row r="41" spans="5:50" x14ac:dyDescent="0.25">
      <c r="E41">
        <v>2041</v>
      </c>
      <c r="F41" s="5">
        <f>EconomicRates!C81</f>
        <v>3.5571999999999999E-2</v>
      </c>
      <c r="G41" s="5">
        <f>EconomicRates!D81</f>
        <v>7.0000000000000007E-2</v>
      </c>
      <c r="H41" s="5">
        <f t="shared" si="9"/>
        <v>0.12000000000000001</v>
      </c>
      <c r="I41" s="5">
        <f t="shared" si="10"/>
        <v>1.1200000000000001</v>
      </c>
      <c r="J41">
        <f t="shared" si="11"/>
        <v>0.89285714285714279</v>
      </c>
      <c r="K41">
        <f t="shared" si="21"/>
        <v>1.348078363987037E-2</v>
      </c>
      <c r="L41" s="2">
        <v>38</v>
      </c>
      <c r="M41" s="6">
        <v>9.4780000000000003E-3</v>
      </c>
      <c r="Q41" s="4">
        <f t="shared" si="22"/>
        <v>12.5</v>
      </c>
      <c r="R41">
        <f t="shared" si="0"/>
        <v>50000</v>
      </c>
      <c r="S41">
        <f t="shared" si="1"/>
        <v>84.755149856592013</v>
      </c>
      <c r="U41">
        <f t="shared" si="12"/>
        <v>9.4780000000000003E-3</v>
      </c>
      <c r="V41">
        <f t="shared" si="13"/>
        <v>0.01</v>
      </c>
      <c r="W41">
        <f t="shared" si="14"/>
        <v>0.58668373541527796</v>
      </c>
      <c r="X41">
        <f t="shared" si="15"/>
        <v>5.560588444266005E-3</v>
      </c>
      <c r="Y41">
        <f t="shared" si="16"/>
        <v>5.8668373541527798E-3</v>
      </c>
      <c r="Z41">
        <f t="shared" si="17"/>
        <v>0.57525630961685914</v>
      </c>
      <c r="AB41">
        <f t="shared" si="18"/>
        <v>50.802747969538416</v>
      </c>
      <c r="AC41">
        <f t="shared" si="19"/>
        <v>48.755934727526991</v>
      </c>
      <c r="AE41">
        <f t="shared" si="2"/>
        <v>0</v>
      </c>
      <c r="AF41">
        <f t="shared" si="24"/>
        <v>0</v>
      </c>
      <c r="AG41">
        <f t="shared" si="24"/>
        <v>-7.1907038702107391</v>
      </c>
      <c r="AH41">
        <f t="shared" si="4"/>
        <v>-278.02942221330028</v>
      </c>
      <c r="AI41">
        <f t="shared" si="5"/>
        <v>-285.22012608351099</v>
      </c>
      <c r="AJ41">
        <f t="shared" si="6"/>
        <v>2.0468132420114244</v>
      </c>
      <c r="AK41">
        <f t="shared" si="20"/>
        <v>3.5561923578676895</v>
      </c>
      <c r="AL41">
        <f t="shared" si="7"/>
        <v>-279.61712048363188</v>
      </c>
      <c r="AN41">
        <f t="shared" si="25"/>
        <v>0</v>
      </c>
      <c r="AO41">
        <f t="shared" si="25"/>
        <v>0</v>
      </c>
      <c r="AP41">
        <f t="shared" si="25"/>
        <v>-9.6936323092689486E-2</v>
      </c>
      <c r="AQ41">
        <f t="shared" si="25"/>
        <v>-3.7480544863756702</v>
      </c>
      <c r="AR41">
        <f t="shared" si="25"/>
        <v>-3.8449908094683591</v>
      </c>
      <c r="AS41">
        <f t="shared" si="25"/>
        <v>2.7592646466777643E-2</v>
      </c>
      <c r="AT41">
        <f t="shared" si="25"/>
        <v>4.7940259758174786E-2</v>
      </c>
      <c r="AU41">
        <f t="shared" si="23"/>
        <v>-3.7694579032434068</v>
      </c>
      <c r="AW41">
        <v>38</v>
      </c>
      <c r="AX41">
        <f>IF(Z41&gt;0, (R41*SUMPRODUCT(K41:$K$98, X41:$X$98)-K41*$AZ$3)/Z41, 0)</f>
        <v>84.755149856592013</v>
      </c>
    </row>
    <row r="42" spans="5:50" x14ac:dyDescent="0.25">
      <c r="E42">
        <v>2042</v>
      </c>
      <c r="F42" s="5">
        <f>EconomicRates!C82</f>
        <v>3.5571999999999999E-2</v>
      </c>
      <c r="G42" s="5">
        <f>EconomicRates!D82</f>
        <v>7.0000000000000007E-2</v>
      </c>
      <c r="H42" s="5">
        <f t="shared" si="9"/>
        <v>0.12000000000000001</v>
      </c>
      <c r="I42" s="5">
        <f t="shared" si="10"/>
        <v>1.1200000000000001</v>
      </c>
      <c r="J42">
        <f t="shared" si="11"/>
        <v>0.89285714285714279</v>
      </c>
      <c r="K42">
        <f t="shared" si="21"/>
        <v>1.2036413964169972E-2</v>
      </c>
      <c r="L42" s="2">
        <v>39</v>
      </c>
      <c r="M42" s="6">
        <v>1.0265E-2</v>
      </c>
      <c r="Q42" s="4">
        <f t="shared" si="22"/>
        <v>12.5</v>
      </c>
      <c r="R42">
        <f t="shared" si="0"/>
        <v>50000</v>
      </c>
      <c r="S42">
        <f t="shared" si="1"/>
        <v>82.904643214554284</v>
      </c>
      <c r="U42">
        <f t="shared" si="12"/>
        <v>1.0265E-2</v>
      </c>
      <c r="V42">
        <f t="shared" si="13"/>
        <v>0.01</v>
      </c>
      <c r="W42">
        <f t="shared" si="14"/>
        <v>0.57525630961685914</v>
      </c>
      <c r="X42">
        <f t="shared" si="15"/>
        <v>5.9050060182170589E-3</v>
      </c>
      <c r="Y42">
        <f t="shared" si="16"/>
        <v>5.7525630961685918E-3</v>
      </c>
      <c r="Z42">
        <f t="shared" si="17"/>
        <v>0.56359874050247349</v>
      </c>
      <c r="AB42">
        <f t="shared" si="18"/>
        <v>48.755934727526991</v>
      </c>
      <c r="AC42">
        <f t="shared" si="19"/>
        <v>46.724952497529728</v>
      </c>
      <c r="AE42">
        <f t="shared" si="2"/>
        <v>0</v>
      </c>
      <c r="AF42">
        <f t="shared" si="24"/>
        <v>0</v>
      </c>
      <c r="AG42">
        <f t="shared" si="24"/>
        <v>-7.0449842562809186</v>
      </c>
      <c r="AH42">
        <f t="shared" si="4"/>
        <v>-295.25030091085296</v>
      </c>
      <c r="AI42">
        <f t="shared" si="5"/>
        <v>-302.2952851671339</v>
      </c>
      <c r="AJ42">
        <f t="shared" si="6"/>
        <v>2.0309822299972637</v>
      </c>
      <c r="AK42">
        <f t="shared" si="20"/>
        <v>3.4129154309268896</v>
      </c>
      <c r="AL42">
        <f t="shared" si="7"/>
        <v>-296.85138750620973</v>
      </c>
      <c r="AN42">
        <f t="shared" si="25"/>
        <v>0</v>
      </c>
      <c r="AO42">
        <f t="shared" si="25"/>
        <v>0</v>
      </c>
      <c r="AP42">
        <f t="shared" si="25"/>
        <v>-8.4796346879657258E-2</v>
      </c>
      <c r="AQ42">
        <f t="shared" si="25"/>
        <v>-3.5537548448087768</v>
      </c>
      <c r="AR42">
        <f t="shared" si="25"/>
        <v>-3.6385511916884345</v>
      </c>
      <c r="AS42">
        <f t="shared" si="25"/>
        <v>2.4445742874120137E-2</v>
      </c>
      <c r="AT42">
        <f t="shared" si="25"/>
        <v>4.1079262951339596E-2</v>
      </c>
      <c r="AU42">
        <f t="shared" si="23"/>
        <v>-3.5730261858629744</v>
      </c>
      <c r="AW42">
        <v>39</v>
      </c>
      <c r="AX42">
        <f>IF(Z42&gt;0, (R42*SUMPRODUCT(K42:$K$98, X42:$X$98)-K42*$AZ$3)/Z42, 0)</f>
        <v>82.904643214554284</v>
      </c>
    </row>
    <row r="43" spans="5:50" x14ac:dyDescent="0.25">
      <c r="E43">
        <v>2043</v>
      </c>
      <c r="F43" s="5">
        <f>EconomicRates!C83</f>
        <v>3.5571999999999999E-2</v>
      </c>
      <c r="G43" s="5">
        <f>EconomicRates!D83</f>
        <v>7.0000000000000007E-2</v>
      </c>
      <c r="H43" s="5">
        <f t="shared" si="9"/>
        <v>0.12000000000000001</v>
      </c>
      <c r="I43" s="5">
        <f t="shared" si="10"/>
        <v>1.1200000000000001</v>
      </c>
      <c r="J43">
        <f t="shared" si="11"/>
        <v>0.89285714285714279</v>
      </c>
      <c r="K43">
        <f t="shared" si="21"/>
        <v>1.0746798182294617E-2</v>
      </c>
      <c r="L43" s="2">
        <v>40</v>
      </c>
      <c r="M43" s="6">
        <v>1.1204E-2</v>
      </c>
      <c r="Q43" s="4">
        <f t="shared" si="22"/>
        <v>12.5</v>
      </c>
      <c r="R43">
        <f t="shared" si="0"/>
        <v>50000</v>
      </c>
      <c r="S43">
        <f t="shared" si="1"/>
        <v>81.037694792412466</v>
      </c>
      <c r="U43">
        <f t="shared" si="12"/>
        <v>1.1204E-2</v>
      </c>
      <c r="V43">
        <f t="shared" si="13"/>
        <v>0.01</v>
      </c>
      <c r="W43">
        <f t="shared" si="14"/>
        <v>0.56359874050247349</v>
      </c>
      <c r="X43">
        <f t="shared" si="15"/>
        <v>6.3145602885897132E-3</v>
      </c>
      <c r="Y43">
        <f t="shared" si="16"/>
        <v>5.6359874050247354E-3</v>
      </c>
      <c r="Z43">
        <f t="shared" si="17"/>
        <v>0.55164819280885913</v>
      </c>
      <c r="AB43">
        <f t="shared" si="18"/>
        <v>46.724952497529728</v>
      </c>
      <c r="AC43">
        <f t="shared" si="19"/>
        <v>44.704297881630232</v>
      </c>
      <c r="AE43">
        <f t="shared" si="2"/>
        <v>0</v>
      </c>
      <c r="AF43">
        <f t="shared" si="24"/>
        <v>0</v>
      </c>
      <c r="AG43">
        <f t="shared" si="24"/>
        <v>-6.8956024101107394</v>
      </c>
      <c r="AH43">
        <f t="shared" si="4"/>
        <v>-315.72801442948565</v>
      </c>
      <c r="AI43">
        <f t="shared" si="5"/>
        <v>-322.62361683959637</v>
      </c>
      <c r="AJ43">
        <f t="shared" si="6"/>
        <v>2.0206546158994954</v>
      </c>
      <c r="AK43">
        <f t="shared" si="20"/>
        <v>3.2707466748270813</v>
      </c>
      <c r="AL43">
        <f t="shared" si="7"/>
        <v>-317.33221554886978</v>
      </c>
      <c r="AN43">
        <f t="shared" si="25"/>
        <v>0</v>
      </c>
      <c r="AO43">
        <f t="shared" si="25"/>
        <v>0</v>
      </c>
      <c r="AP43">
        <f t="shared" si="25"/>
        <v>-7.4105647446804479E-2</v>
      </c>
      <c r="AQ43">
        <f t="shared" si="25"/>
        <v>-3.393065251570285</v>
      </c>
      <c r="AR43">
        <f t="shared" si="25"/>
        <v>-3.4671708990170891</v>
      </c>
      <c r="AS43">
        <f t="shared" si="25"/>
        <v>2.1715567353193924E-2</v>
      </c>
      <c r="AT43">
        <f t="shared" si="25"/>
        <v>3.5150054419777838E-2</v>
      </c>
      <c r="AU43">
        <f t="shared" si="23"/>
        <v>-3.4103052772441176</v>
      </c>
      <c r="AW43">
        <v>40</v>
      </c>
      <c r="AX43">
        <f>IF(Z43&gt;0, (R43*SUMPRODUCT(K43:$K$98, X43:$X$98)-K43*$AZ$3)/Z43, 0)</f>
        <v>81.037694792412466</v>
      </c>
    </row>
    <row r="44" spans="5:50" x14ac:dyDescent="0.25">
      <c r="E44">
        <v>2044</v>
      </c>
      <c r="F44" s="5">
        <f>EconomicRates!C84</f>
        <v>3.5571999999999999E-2</v>
      </c>
      <c r="G44" s="5">
        <f>EconomicRates!D84</f>
        <v>7.0000000000000007E-2</v>
      </c>
      <c r="H44" s="5">
        <f t="shared" si="9"/>
        <v>0.12000000000000001</v>
      </c>
      <c r="I44" s="5">
        <f t="shared" si="10"/>
        <v>1.1200000000000001</v>
      </c>
      <c r="J44">
        <f t="shared" si="11"/>
        <v>0.89285714285714279</v>
      </c>
      <c r="K44">
        <f t="shared" si="21"/>
        <v>9.5953555199059081E-3</v>
      </c>
      <c r="L44" s="2">
        <v>41</v>
      </c>
      <c r="M44" s="6">
        <v>1.2285000000000001E-2</v>
      </c>
      <c r="Q44" s="4">
        <f t="shared" si="22"/>
        <v>12.5</v>
      </c>
      <c r="R44">
        <f t="shared" si="0"/>
        <v>50000</v>
      </c>
      <c r="S44">
        <f t="shared" si="1"/>
        <v>79.131731131164983</v>
      </c>
      <c r="U44">
        <f t="shared" si="12"/>
        <v>1.2285000000000001E-2</v>
      </c>
      <c r="V44">
        <f t="shared" si="13"/>
        <v>0.01</v>
      </c>
      <c r="W44">
        <f t="shared" si="14"/>
        <v>0.55164819280885913</v>
      </c>
      <c r="X44">
        <f t="shared" si="15"/>
        <v>6.7769980486568349E-3</v>
      </c>
      <c r="Y44">
        <f t="shared" si="16"/>
        <v>5.5164819280885914E-3</v>
      </c>
      <c r="Z44">
        <f t="shared" si="17"/>
        <v>0.53935471283211367</v>
      </c>
      <c r="AB44">
        <f t="shared" si="18"/>
        <v>44.704297881630232</v>
      </c>
      <c r="AC44">
        <f t="shared" si="19"/>
        <v>42.680072120157519</v>
      </c>
      <c r="AE44">
        <f t="shared" si="2"/>
        <v>0</v>
      </c>
      <c r="AF44">
        <f t="shared" si="24"/>
        <v>0</v>
      </c>
      <c r="AG44">
        <f t="shared" si="24"/>
        <v>-6.7419339104014213</v>
      </c>
      <c r="AH44">
        <f t="shared" si="4"/>
        <v>-338.84990243284176</v>
      </c>
      <c r="AI44">
        <f t="shared" si="5"/>
        <v>-345.59183634324319</v>
      </c>
      <c r="AJ44">
        <f t="shared" si="6"/>
        <v>2.0242257614727137</v>
      </c>
      <c r="AK44">
        <f t="shared" si="20"/>
        <v>3.1293008517141168</v>
      </c>
      <c r="AL44">
        <f t="shared" si="7"/>
        <v>-340.43830973005635</v>
      </c>
      <c r="AN44">
        <f t="shared" si="25"/>
        <v>0</v>
      </c>
      <c r="AO44">
        <f t="shared" si="25"/>
        <v>0</v>
      </c>
      <c r="AP44">
        <f t="shared" si="25"/>
        <v>-6.4691252762011098E-2</v>
      </c>
      <c r="AQ44">
        <f t="shared" si="25"/>
        <v>-3.2513852817285467</v>
      </c>
      <c r="AR44">
        <f t="shared" si="25"/>
        <v>-3.3160765344905578</v>
      </c>
      <c r="AS44">
        <f t="shared" si="25"/>
        <v>1.9423165833882945E-2</v>
      </c>
      <c r="AT44">
        <f t="shared" si="25"/>
        <v>3.0026754200941311E-2</v>
      </c>
      <c r="AU44">
        <f t="shared" si="23"/>
        <v>-3.2666266144557334</v>
      </c>
      <c r="AW44">
        <v>41</v>
      </c>
      <c r="AX44">
        <f>IF(Z44&gt;0, (R44*SUMPRODUCT(K44:$K$98, X44:$X$98)-K44*$AZ$3)/Z44, 0)</f>
        <v>79.131731131164983</v>
      </c>
    </row>
    <row r="45" spans="5:50" x14ac:dyDescent="0.25">
      <c r="E45">
        <v>2045</v>
      </c>
      <c r="F45" s="5">
        <f>EconomicRates!C85</f>
        <v>3.5571999999999999E-2</v>
      </c>
      <c r="G45" s="5">
        <f>EconomicRates!D85</f>
        <v>7.0000000000000007E-2</v>
      </c>
      <c r="H45" s="5">
        <f t="shared" si="9"/>
        <v>0.12000000000000001</v>
      </c>
      <c r="I45" s="5">
        <f t="shared" si="10"/>
        <v>1.1200000000000001</v>
      </c>
      <c r="J45">
        <f t="shared" si="11"/>
        <v>0.89285714285714279</v>
      </c>
      <c r="K45">
        <f t="shared" si="21"/>
        <v>8.5672817142017025E-3</v>
      </c>
      <c r="L45" s="2">
        <v>42</v>
      </c>
      <c r="M45" s="6">
        <v>1.3528E-2</v>
      </c>
      <c r="Q45" s="4">
        <f t="shared" si="22"/>
        <v>12.5</v>
      </c>
      <c r="R45">
        <f t="shared" si="0"/>
        <v>50000</v>
      </c>
      <c r="S45">
        <f t="shared" si="1"/>
        <v>77.185463833456112</v>
      </c>
      <c r="U45">
        <f t="shared" si="12"/>
        <v>1.3528E-2</v>
      </c>
      <c r="V45">
        <f t="shared" si="13"/>
        <v>0.01</v>
      </c>
      <c r="W45">
        <f t="shared" si="14"/>
        <v>0.53935471283211367</v>
      </c>
      <c r="X45">
        <f t="shared" si="15"/>
        <v>7.2963905551928334E-3</v>
      </c>
      <c r="Y45">
        <f t="shared" si="16"/>
        <v>5.393547128321137E-3</v>
      </c>
      <c r="Z45">
        <f t="shared" si="17"/>
        <v>0.52666477514859966</v>
      </c>
      <c r="AB45">
        <f t="shared" si="18"/>
        <v>42.680072120157519</v>
      </c>
      <c r="AC45">
        <f t="shared" si="19"/>
        <v>40.650864954587533</v>
      </c>
      <c r="AE45">
        <f t="shared" si="2"/>
        <v>0</v>
      </c>
      <c r="AF45">
        <f t="shared" si="24"/>
        <v>0</v>
      </c>
      <c r="AG45">
        <f t="shared" si="24"/>
        <v>-6.5833096893574954</v>
      </c>
      <c r="AH45">
        <f t="shared" si="4"/>
        <v>-364.81952775964169</v>
      </c>
      <c r="AI45">
        <f t="shared" si="5"/>
        <v>-371.40283744899921</v>
      </c>
      <c r="AJ45">
        <f t="shared" si="6"/>
        <v>2.0292071655699857</v>
      </c>
      <c r="AK45">
        <f t="shared" si="20"/>
        <v>2.9876050484110266</v>
      </c>
      <c r="AL45">
        <f t="shared" si="7"/>
        <v>-366.38602523501822</v>
      </c>
      <c r="AN45">
        <f t="shared" si="25"/>
        <v>0</v>
      </c>
      <c r="AO45">
        <f t="shared" si="25"/>
        <v>0</v>
      </c>
      <c r="AP45">
        <f t="shared" si="25"/>
        <v>-5.6401068720559361E-2</v>
      </c>
      <c r="AQ45">
        <f t="shared" si="25"/>
        <v>-3.1255116691588785</v>
      </c>
      <c r="AR45">
        <f t="shared" si="25"/>
        <v>-3.1819127378794381</v>
      </c>
      <c r="AS45">
        <f t="shared" si="25"/>
        <v>1.7384789443914805E-2</v>
      </c>
      <c r="AT45">
        <f t="shared" si="25"/>
        <v>2.5595654100508479E-2</v>
      </c>
      <c r="AU45">
        <f t="shared" si="23"/>
        <v>-3.1389322943350151</v>
      </c>
      <c r="AW45">
        <v>42</v>
      </c>
      <c r="AX45">
        <f>IF(Z45&gt;0, (R45*SUMPRODUCT(K45:$K$98, X45:$X$98)-K45*$AZ$3)/Z45, 0)</f>
        <v>77.185463833456112</v>
      </c>
    </row>
    <row r="46" spans="5:50" x14ac:dyDescent="0.25">
      <c r="E46">
        <v>2046</v>
      </c>
      <c r="F46" s="5">
        <f>EconomicRates!C86</f>
        <v>3.5571999999999999E-2</v>
      </c>
      <c r="G46" s="5">
        <f>EconomicRates!D86</f>
        <v>7.0000000000000007E-2</v>
      </c>
      <c r="H46" s="5">
        <f t="shared" si="9"/>
        <v>0.12000000000000001</v>
      </c>
      <c r="I46" s="5">
        <f t="shared" si="10"/>
        <v>1.1200000000000001</v>
      </c>
      <c r="J46">
        <f t="shared" si="11"/>
        <v>0.89285714285714279</v>
      </c>
      <c r="K46">
        <f t="shared" si="21"/>
        <v>7.6493586733943769E-3</v>
      </c>
      <c r="L46" s="2">
        <v>43</v>
      </c>
      <c r="M46" s="6">
        <v>1.4963000000000001E-2</v>
      </c>
      <c r="Q46" s="4">
        <f t="shared" si="22"/>
        <v>12.5</v>
      </c>
      <c r="R46">
        <f t="shared" si="0"/>
        <v>50000</v>
      </c>
      <c r="S46">
        <f t="shared" si="1"/>
        <v>75.200111077622424</v>
      </c>
      <c r="U46">
        <f t="shared" si="12"/>
        <v>1.4963000000000001E-2</v>
      </c>
      <c r="V46">
        <f t="shared" si="13"/>
        <v>0.01</v>
      </c>
      <c r="W46">
        <f t="shared" si="14"/>
        <v>0.52666477514859966</v>
      </c>
      <c r="X46">
        <f t="shared" si="15"/>
        <v>7.8804850305484973E-3</v>
      </c>
      <c r="Y46">
        <f t="shared" si="16"/>
        <v>5.2666477514859969E-3</v>
      </c>
      <c r="Z46">
        <f t="shared" si="17"/>
        <v>0.51351764236656516</v>
      </c>
      <c r="AB46">
        <f t="shared" si="18"/>
        <v>40.650864954587533</v>
      </c>
      <c r="AC46">
        <f t="shared" si="19"/>
        <v>38.616583746284491</v>
      </c>
      <c r="AE46">
        <f t="shared" si="2"/>
        <v>0</v>
      </c>
      <c r="AF46">
        <f t="shared" si="24"/>
        <v>0</v>
      </c>
      <c r="AG46">
        <f t="shared" si="24"/>
        <v>-6.4189705295820643</v>
      </c>
      <c r="AH46">
        <f t="shared" si="4"/>
        <v>-394.02425152742489</v>
      </c>
      <c r="AI46">
        <f t="shared" si="5"/>
        <v>-400.44322205700695</v>
      </c>
      <c r="AJ46">
        <f t="shared" si="6"/>
        <v>2.0342812083030424</v>
      </c>
      <c r="AK46">
        <f t="shared" si="20"/>
        <v>2.8455605468211274</v>
      </c>
      <c r="AL46">
        <f t="shared" si="7"/>
        <v>-395.56338030188277</v>
      </c>
      <c r="AN46">
        <f t="shared" si="25"/>
        <v>0</v>
      </c>
      <c r="AO46">
        <f t="shared" si="25"/>
        <v>0</v>
      </c>
      <c r="AP46">
        <f t="shared" si="25"/>
        <v>-4.9101007894721459E-2</v>
      </c>
      <c r="AQ46">
        <f t="shared" si="25"/>
        <v>-3.0140328259490352</v>
      </c>
      <c r="AR46">
        <f t="shared" si="25"/>
        <v>-3.0631338338437564</v>
      </c>
      <c r="AS46">
        <f t="shared" si="25"/>
        <v>1.5560946604856071E-2</v>
      </c>
      <c r="AT46">
        <f t="shared" si="25"/>
        <v>2.1766713249495036E-2</v>
      </c>
      <c r="AU46">
        <f t="shared" si="23"/>
        <v>-3.0258061739894053</v>
      </c>
      <c r="AW46">
        <v>43</v>
      </c>
      <c r="AX46">
        <f>IF(Z46&gt;0, (R46*SUMPRODUCT(K46:$K$98, X46:$X$98)-K46*$AZ$3)/Z46, 0)</f>
        <v>75.200111077622424</v>
      </c>
    </row>
    <row r="47" spans="5:50" x14ac:dyDescent="0.25">
      <c r="E47">
        <v>2047</v>
      </c>
      <c r="F47" s="5">
        <f>EconomicRates!C87</f>
        <v>3.5571999999999999E-2</v>
      </c>
      <c r="G47" s="5">
        <f>EconomicRates!D87</f>
        <v>7.0000000000000007E-2</v>
      </c>
      <c r="H47" s="5">
        <f t="shared" si="9"/>
        <v>0.12000000000000001</v>
      </c>
      <c r="I47" s="5">
        <f t="shared" si="10"/>
        <v>1.1200000000000001</v>
      </c>
      <c r="J47">
        <f t="shared" si="11"/>
        <v>0.89285714285714279</v>
      </c>
      <c r="K47">
        <f t="shared" si="21"/>
        <v>6.8297845298164071E-3</v>
      </c>
      <c r="L47" s="2">
        <v>44</v>
      </c>
      <c r="M47" s="6">
        <v>1.6567999999999999E-2</v>
      </c>
      <c r="Q47" s="4">
        <f t="shared" si="22"/>
        <v>12.5</v>
      </c>
      <c r="R47">
        <f t="shared" si="0"/>
        <v>50000</v>
      </c>
      <c r="S47">
        <f t="shared" si="1"/>
        <v>73.172093032987547</v>
      </c>
      <c r="U47">
        <f t="shared" si="12"/>
        <v>1.6567999999999999E-2</v>
      </c>
      <c r="V47">
        <f t="shared" si="13"/>
        <v>0.01</v>
      </c>
      <c r="W47">
        <f t="shared" si="14"/>
        <v>0.51351764236656516</v>
      </c>
      <c r="X47">
        <f t="shared" si="15"/>
        <v>8.5079602987292516E-3</v>
      </c>
      <c r="Y47">
        <f t="shared" si="16"/>
        <v>5.135176423665652E-3</v>
      </c>
      <c r="Z47">
        <f t="shared" si="17"/>
        <v>0.49987450564417024</v>
      </c>
      <c r="AB47">
        <f t="shared" si="18"/>
        <v>38.616583746284491</v>
      </c>
      <c r="AC47">
        <f t="shared" si="19"/>
        <v>36.576863831813881</v>
      </c>
      <c r="AE47">
        <f t="shared" si="2"/>
        <v>0</v>
      </c>
      <c r="AF47">
        <f t="shared" si="24"/>
        <v>0</v>
      </c>
      <c r="AG47">
        <f t="shared" si="24"/>
        <v>-6.248431320552128</v>
      </c>
      <c r="AH47">
        <f t="shared" si="4"/>
        <v>-425.39801493646257</v>
      </c>
      <c r="AI47">
        <f t="shared" si="5"/>
        <v>-431.6464462570147</v>
      </c>
      <c r="AJ47">
        <f t="shared" si="6"/>
        <v>2.0397199144706093</v>
      </c>
      <c r="AK47">
        <f t="shared" si="20"/>
        <v>2.7031608622399146</v>
      </c>
      <c r="AL47">
        <f t="shared" si="7"/>
        <v>-426.90356548030417</v>
      </c>
      <c r="AN47">
        <f t="shared" si="25"/>
        <v>0</v>
      </c>
      <c r="AO47">
        <f t="shared" si="25"/>
        <v>0</v>
      </c>
      <c r="AP47">
        <f t="shared" si="25"/>
        <v>-4.2675439568727228E-2</v>
      </c>
      <c r="AQ47">
        <f t="shared" si="25"/>
        <v>-2.9053767814276608</v>
      </c>
      <c r="AR47">
        <f t="shared" si="25"/>
        <v>-2.948052220996388</v>
      </c>
      <c r="AS47">
        <f t="shared" si="25"/>
        <v>1.3930847517009813E-2</v>
      </c>
      <c r="AT47">
        <f t="shared" si="25"/>
        <v>1.8462006238531347E-2</v>
      </c>
      <c r="AU47">
        <f t="shared" si="23"/>
        <v>-2.9156593672408468</v>
      </c>
      <c r="AW47">
        <v>44</v>
      </c>
      <c r="AX47">
        <f>IF(Z47&gt;0, (R47*SUMPRODUCT(K47:$K$98, X47:$X$98)-K47*$AZ$3)/Z47, 0)</f>
        <v>73.172093032987547</v>
      </c>
    </row>
    <row r="48" spans="5:50" x14ac:dyDescent="0.25">
      <c r="E48">
        <v>2048</v>
      </c>
      <c r="F48" s="5">
        <f>EconomicRates!C88</f>
        <v>3.5571999999999999E-2</v>
      </c>
      <c r="G48" s="5">
        <f>EconomicRates!D88</f>
        <v>7.0000000000000007E-2</v>
      </c>
      <c r="H48" s="5">
        <f t="shared" si="9"/>
        <v>0.12000000000000001</v>
      </c>
      <c r="I48" s="5">
        <f t="shared" si="10"/>
        <v>1.1200000000000001</v>
      </c>
      <c r="J48">
        <f t="shared" si="11"/>
        <v>0.89285714285714279</v>
      </c>
      <c r="K48">
        <f t="shared" si="21"/>
        <v>6.0980219016217915E-3</v>
      </c>
      <c r="L48" s="2">
        <v>45</v>
      </c>
      <c r="M48" s="6">
        <v>1.8353999999999999E-2</v>
      </c>
      <c r="Q48" s="4">
        <f t="shared" si="22"/>
        <v>12.5</v>
      </c>
      <c r="R48">
        <f t="shared" si="0"/>
        <v>50000</v>
      </c>
      <c r="S48">
        <f t="shared" si="1"/>
        <v>71.116602081599396</v>
      </c>
      <c r="U48">
        <f t="shared" si="12"/>
        <v>1.8353999999999999E-2</v>
      </c>
      <c r="V48">
        <f t="shared" si="13"/>
        <v>0.01</v>
      </c>
      <c r="W48">
        <f t="shared" si="14"/>
        <v>0.49987450564417024</v>
      </c>
      <c r="X48">
        <f t="shared" si="15"/>
        <v>9.1746966765931005E-3</v>
      </c>
      <c r="Y48">
        <f t="shared" si="16"/>
        <v>4.9987450564417026E-3</v>
      </c>
      <c r="Z48">
        <f t="shared" si="17"/>
        <v>0.48570106391113543</v>
      </c>
      <c r="AB48">
        <f t="shared" si="18"/>
        <v>36.576863831813881</v>
      </c>
      <c r="AC48">
        <f t="shared" si="19"/>
        <v>34.541409292777693</v>
      </c>
      <c r="AE48">
        <f t="shared" si="2"/>
        <v>0</v>
      </c>
      <c r="AF48">
        <f t="shared" si="24"/>
        <v>0</v>
      </c>
      <c r="AG48">
        <f t="shared" si="24"/>
        <v>-6.0712632988891926</v>
      </c>
      <c r="AH48">
        <f t="shared" si="4"/>
        <v>-458.73483382965503</v>
      </c>
      <c r="AI48">
        <f t="shared" si="5"/>
        <v>-464.80609712854425</v>
      </c>
      <c r="AJ48">
        <f t="shared" si="6"/>
        <v>2.0354545390361878</v>
      </c>
      <c r="AK48">
        <f t="shared" si="20"/>
        <v>2.5603804682269717</v>
      </c>
      <c r="AL48">
        <f t="shared" si="7"/>
        <v>-460.21026212128106</v>
      </c>
      <c r="AN48">
        <f t="shared" si="25"/>
        <v>0</v>
      </c>
      <c r="AO48">
        <f t="shared" si="25"/>
        <v>0</v>
      </c>
      <c r="AP48">
        <f t="shared" si="25"/>
        <v>-3.7022696567138864E-2</v>
      </c>
      <c r="AQ48">
        <f t="shared" si="25"/>
        <v>-2.7973750637300694</v>
      </c>
      <c r="AR48">
        <f t="shared" si="25"/>
        <v>-2.8343977602972084</v>
      </c>
      <c r="AS48">
        <f t="shared" si="25"/>
        <v>1.2412246358798161E-2</v>
      </c>
      <c r="AT48">
        <f t="shared" si="25"/>
        <v>1.5613256171732731E-2</v>
      </c>
      <c r="AU48">
        <f t="shared" si="23"/>
        <v>-2.8063722577666774</v>
      </c>
      <c r="AW48">
        <v>45</v>
      </c>
      <c r="AX48">
        <f>IF(Z48&gt;0, (R48*SUMPRODUCT(K48:$K$98, X48:$X$98)-K48*$AZ$3)/Z48, 0)</f>
        <v>71.116602081599396</v>
      </c>
    </row>
    <row r="49" spans="5:50" x14ac:dyDescent="0.25">
      <c r="E49">
        <v>2049</v>
      </c>
      <c r="F49" s="5">
        <f>EconomicRates!C89</f>
        <v>3.5571999999999999E-2</v>
      </c>
      <c r="G49" s="5">
        <f>EconomicRates!D89</f>
        <v>7.0000000000000007E-2</v>
      </c>
      <c r="H49" s="5">
        <f t="shared" si="9"/>
        <v>0.12000000000000001</v>
      </c>
      <c r="I49" s="5">
        <f t="shared" si="10"/>
        <v>1.1200000000000001</v>
      </c>
      <c r="J49">
        <f t="shared" si="11"/>
        <v>0.89285714285714279</v>
      </c>
      <c r="K49">
        <f t="shared" si="21"/>
        <v>5.4446624121623132E-3</v>
      </c>
      <c r="L49" s="2">
        <v>46</v>
      </c>
      <c r="M49" s="6">
        <v>2.0303000000000002E-2</v>
      </c>
      <c r="Q49" s="4">
        <f t="shared" si="22"/>
        <v>12.5</v>
      </c>
      <c r="R49">
        <f t="shared" si="0"/>
        <v>50000</v>
      </c>
      <c r="S49">
        <f t="shared" si="1"/>
        <v>69.048691498551449</v>
      </c>
      <c r="U49">
        <f t="shared" si="12"/>
        <v>2.0303000000000002E-2</v>
      </c>
      <c r="V49">
        <f t="shared" si="13"/>
        <v>0.01</v>
      </c>
      <c r="W49">
        <f t="shared" si="14"/>
        <v>0.48570106391113543</v>
      </c>
      <c r="X49">
        <f t="shared" si="15"/>
        <v>9.8611887005877839E-3</v>
      </c>
      <c r="Y49">
        <f t="shared" si="16"/>
        <v>4.8570106391113543E-3</v>
      </c>
      <c r="Z49">
        <f t="shared" si="17"/>
        <v>0.47098286457143629</v>
      </c>
      <c r="AB49">
        <f t="shared" si="18"/>
        <v>34.541409292777693</v>
      </c>
      <c r="AC49">
        <f t="shared" si="19"/>
        <v>32.520750516897138</v>
      </c>
      <c r="AE49">
        <f t="shared" si="2"/>
        <v>0</v>
      </c>
      <c r="AF49">
        <f t="shared" si="24"/>
        <v>0</v>
      </c>
      <c r="AG49">
        <f t="shared" si="24"/>
        <v>-5.8872858071429537</v>
      </c>
      <c r="AH49">
        <f t="shared" si="4"/>
        <v>-493.05943502938919</v>
      </c>
      <c r="AI49">
        <f t="shared" si="5"/>
        <v>-498.94672083653217</v>
      </c>
      <c r="AJ49">
        <f t="shared" si="6"/>
        <v>2.0206587758805554</v>
      </c>
      <c r="AK49">
        <f t="shared" si="20"/>
        <v>2.4178986504944389</v>
      </c>
      <c r="AL49">
        <f t="shared" si="7"/>
        <v>-494.50816341015712</v>
      </c>
      <c r="AN49">
        <f t="shared" si="25"/>
        <v>0</v>
      </c>
      <c r="AO49">
        <f t="shared" si="25"/>
        <v>0</v>
      </c>
      <c r="AP49">
        <f t="shared" si="25"/>
        <v>-3.2054283743807907E-2</v>
      </c>
      <c r="AQ49">
        <f t="shared" si="25"/>
        <v>-2.6845421728665015</v>
      </c>
      <c r="AR49">
        <f t="shared" si="25"/>
        <v>-2.7165964566103096</v>
      </c>
      <c r="AS49">
        <f t="shared" si="25"/>
        <v>1.1001804884842772E-2</v>
      </c>
      <c r="AT49">
        <f t="shared" si="25"/>
        <v>1.3164641898765053E-2</v>
      </c>
      <c r="AU49">
        <f t="shared" si="23"/>
        <v>-2.6924300098267016</v>
      </c>
      <c r="AW49">
        <v>46</v>
      </c>
      <c r="AX49">
        <f>IF(Z49&gt;0, (R49*SUMPRODUCT(K49:$K$98, X49:$X$98)-K49*$AZ$3)/Z49, 0)</f>
        <v>69.048691498551449</v>
      </c>
    </row>
    <row r="50" spans="5:50" x14ac:dyDescent="0.25">
      <c r="E50">
        <v>2050</v>
      </c>
      <c r="F50" s="5">
        <f>EconomicRates!C90</f>
        <v>3.5571999999999999E-2</v>
      </c>
      <c r="G50" s="5">
        <f>EconomicRates!D90</f>
        <v>7.0000000000000007E-2</v>
      </c>
      <c r="H50" s="5">
        <f t="shared" si="9"/>
        <v>0.12000000000000001</v>
      </c>
      <c r="I50" s="5">
        <f t="shared" si="10"/>
        <v>1.1200000000000001</v>
      </c>
      <c r="J50">
        <f t="shared" si="11"/>
        <v>0.89285714285714279</v>
      </c>
      <c r="K50">
        <f t="shared" si="21"/>
        <v>4.8613057251449222E-3</v>
      </c>
      <c r="L50" s="2">
        <v>47</v>
      </c>
      <c r="M50" s="6">
        <v>2.2446000000000001E-2</v>
      </c>
      <c r="Q50" s="4">
        <f t="shared" si="22"/>
        <v>12.5</v>
      </c>
      <c r="R50">
        <f t="shared" si="0"/>
        <v>50000</v>
      </c>
      <c r="S50">
        <f t="shared" si="1"/>
        <v>66.994984160014951</v>
      </c>
      <c r="U50">
        <f t="shared" si="12"/>
        <v>2.2446000000000001E-2</v>
      </c>
      <c r="V50">
        <f t="shared" si="13"/>
        <v>0.01</v>
      </c>
      <c r="W50">
        <f t="shared" si="14"/>
        <v>0.47098286457143629</v>
      </c>
      <c r="X50">
        <f t="shared" si="15"/>
        <v>1.057168137817046E-2</v>
      </c>
      <c r="Y50">
        <f t="shared" si="16"/>
        <v>4.7098286457143632E-3</v>
      </c>
      <c r="Z50">
        <f t="shared" si="17"/>
        <v>0.45570135454755151</v>
      </c>
      <c r="AB50">
        <f t="shared" si="18"/>
        <v>32.520750516897138</v>
      </c>
      <c r="AC50">
        <f t="shared" si="19"/>
        <v>30.529705029610572</v>
      </c>
      <c r="AE50">
        <f t="shared" si="2"/>
        <v>0</v>
      </c>
      <c r="AF50">
        <f t="shared" si="24"/>
        <v>0</v>
      </c>
      <c r="AG50">
        <f t="shared" si="24"/>
        <v>-5.6962669318443941</v>
      </c>
      <c r="AH50">
        <f t="shared" si="4"/>
        <v>-528.58406890852302</v>
      </c>
      <c r="AI50">
        <f t="shared" si="5"/>
        <v>-534.28033584036746</v>
      </c>
      <c r="AJ50">
        <f t="shared" si="6"/>
        <v>1.9910454872865664</v>
      </c>
      <c r="AK50">
        <f t="shared" si="20"/>
        <v>2.2764525361827999</v>
      </c>
      <c r="AL50">
        <f t="shared" si="7"/>
        <v>-530.01283781689813</v>
      </c>
      <c r="AN50">
        <f t="shared" si="25"/>
        <v>0</v>
      </c>
      <c r="AO50">
        <f t="shared" si="25"/>
        <v>0</v>
      </c>
      <c r="AP50">
        <f t="shared" si="25"/>
        <v>-2.7691295047728853E-2</v>
      </c>
      <c r="AQ50">
        <f t="shared" si="25"/>
        <v>-2.569608760405401</v>
      </c>
      <c r="AR50">
        <f t="shared" si="25"/>
        <v>-2.5973000554531303</v>
      </c>
      <c r="AS50">
        <f t="shared" si="25"/>
        <v>9.6790808263701473E-3</v>
      </c>
      <c r="AT50">
        <f t="shared" si="25"/>
        <v>1.1066531747166123E-2</v>
      </c>
      <c r="AU50">
        <f t="shared" si="23"/>
        <v>-2.5765544428795941</v>
      </c>
      <c r="AW50">
        <v>47</v>
      </c>
      <c r="AX50">
        <f>IF(Z50&gt;0, (R50*SUMPRODUCT(K50:$K$98, X50:$X$98)-K50*$AZ$3)/Z50, 0)</f>
        <v>66.994984160014951</v>
      </c>
    </row>
    <row r="51" spans="5:50" x14ac:dyDescent="0.25">
      <c r="E51">
        <v>2051</v>
      </c>
      <c r="F51" s="5">
        <f>EconomicRates!C91</f>
        <v>3.5571999999999999E-2</v>
      </c>
      <c r="G51" s="5">
        <f>EconomicRates!D91</f>
        <v>7.0000000000000007E-2</v>
      </c>
      <c r="H51" s="5">
        <f t="shared" si="9"/>
        <v>0.12000000000000001</v>
      </c>
      <c r="I51" s="5">
        <f t="shared" si="10"/>
        <v>1.1200000000000001</v>
      </c>
      <c r="J51">
        <f t="shared" si="11"/>
        <v>0.89285714285714279</v>
      </c>
      <c r="K51">
        <f t="shared" si="21"/>
        <v>4.3404515403079663E-3</v>
      </c>
      <c r="L51" s="2">
        <v>48</v>
      </c>
      <c r="M51" s="6">
        <v>2.4856E-2</v>
      </c>
      <c r="Q51" s="4">
        <f t="shared" si="22"/>
        <v>12.5</v>
      </c>
      <c r="R51">
        <f t="shared" si="0"/>
        <v>50000</v>
      </c>
      <c r="S51">
        <f t="shared" si="1"/>
        <v>64.979893724906916</v>
      </c>
      <c r="U51">
        <f t="shared" si="12"/>
        <v>2.4856E-2</v>
      </c>
      <c r="V51">
        <f t="shared" si="13"/>
        <v>0.01</v>
      </c>
      <c r="W51">
        <f t="shared" si="14"/>
        <v>0.45570135454755151</v>
      </c>
      <c r="X51">
        <f t="shared" si="15"/>
        <v>1.1326912868633941E-2</v>
      </c>
      <c r="Y51">
        <f t="shared" si="16"/>
        <v>4.557013545475515E-3</v>
      </c>
      <c r="Z51">
        <f t="shared" si="17"/>
        <v>0.43981742813344205</v>
      </c>
      <c r="AB51">
        <f t="shared" si="18"/>
        <v>30.529705029610572</v>
      </c>
      <c r="AC51">
        <f t="shared" si="19"/>
        <v>28.579289738472948</v>
      </c>
      <c r="AE51">
        <f t="shared" si="2"/>
        <v>0</v>
      </c>
      <c r="AF51">
        <f t="shared" si="24"/>
        <v>0</v>
      </c>
      <c r="AG51">
        <f t="shared" si="24"/>
        <v>-5.4977178516680256</v>
      </c>
      <c r="AH51">
        <f t="shared" si="4"/>
        <v>-566.345643431697</v>
      </c>
      <c r="AI51">
        <f t="shared" si="5"/>
        <v>-571.84336128336497</v>
      </c>
      <c r="AJ51">
        <f t="shared" si="6"/>
        <v>1.9504152911376238</v>
      </c>
      <c r="AK51">
        <f t="shared" si="20"/>
        <v>2.1370793520727402</v>
      </c>
      <c r="AL51">
        <f t="shared" si="7"/>
        <v>-567.75586664015464</v>
      </c>
      <c r="AN51">
        <f t="shared" si="25"/>
        <v>0</v>
      </c>
      <c r="AO51">
        <f t="shared" si="25"/>
        <v>0</v>
      </c>
      <c r="AP51">
        <f t="shared" si="25"/>
        <v>-2.3862577917451087E-2</v>
      </c>
      <c r="AQ51">
        <f t="shared" si="25"/>
        <v>-2.4581958203798155</v>
      </c>
      <c r="AR51">
        <f t="shared" si="25"/>
        <v>-2.4820583982972662</v>
      </c>
      <c r="AS51">
        <f t="shared" si="25"/>
        <v>8.4656830546585102E-3</v>
      </c>
      <c r="AT51">
        <f t="shared" si="25"/>
        <v>9.2758893654644754E-3</v>
      </c>
      <c r="AU51">
        <f t="shared" si="23"/>
        <v>-2.4643168258771433</v>
      </c>
      <c r="AW51">
        <v>48</v>
      </c>
      <c r="AX51">
        <f>IF(Z51&gt;0, (R51*SUMPRODUCT(K51:$K$98, X51:$X$98)-K51*$AZ$3)/Z51, 0)</f>
        <v>64.979893724906916</v>
      </c>
    </row>
    <row r="52" spans="5:50" x14ac:dyDescent="0.25">
      <c r="E52">
        <v>2052</v>
      </c>
      <c r="F52" s="5">
        <f>EconomicRates!C92</f>
        <v>3.5571999999999999E-2</v>
      </c>
      <c r="G52" s="5">
        <f>EconomicRates!D92</f>
        <v>7.0000000000000007E-2</v>
      </c>
      <c r="H52" s="5">
        <f t="shared" si="9"/>
        <v>0.12000000000000001</v>
      </c>
      <c r="I52" s="5">
        <f t="shared" si="10"/>
        <v>1.1200000000000001</v>
      </c>
      <c r="J52">
        <f t="shared" si="11"/>
        <v>0.89285714285714279</v>
      </c>
      <c r="K52">
        <f t="shared" si="21"/>
        <v>3.8754031609892553E-3</v>
      </c>
      <c r="L52" s="2">
        <v>49</v>
      </c>
      <c r="M52" s="6">
        <v>2.7564999999999999E-2</v>
      </c>
      <c r="Q52" s="4">
        <f t="shared" si="22"/>
        <v>12.5</v>
      </c>
      <c r="R52">
        <f t="shared" si="0"/>
        <v>50000</v>
      </c>
      <c r="S52">
        <f t="shared" si="1"/>
        <v>63.01492333625945</v>
      </c>
      <c r="U52">
        <f t="shared" si="12"/>
        <v>2.7564999999999999E-2</v>
      </c>
      <c r="V52">
        <f t="shared" si="13"/>
        <v>0.01</v>
      </c>
      <c r="W52">
        <f t="shared" si="14"/>
        <v>0.43981742813344205</v>
      </c>
      <c r="X52">
        <f t="shared" si="15"/>
        <v>1.212356740649833E-2</v>
      </c>
      <c r="Y52">
        <f t="shared" si="16"/>
        <v>4.3981742813344205E-3</v>
      </c>
      <c r="Z52">
        <f t="shared" si="17"/>
        <v>0.42329568644560928</v>
      </c>
      <c r="AB52">
        <f t="shared" si="18"/>
        <v>28.579289738472948</v>
      </c>
      <c r="AC52">
        <f t="shared" si="19"/>
        <v>26.673945229939388</v>
      </c>
      <c r="AE52">
        <f t="shared" si="2"/>
        <v>0</v>
      </c>
      <c r="AF52">
        <f t="shared" si="24"/>
        <v>0</v>
      </c>
      <c r="AG52">
        <f t="shared" si="24"/>
        <v>-5.2911960805701161</v>
      </c>
      <c r="AH52">
        <f t="shared" si="4"/>
        <v>-606.1783703249165</v>
      </c>
      <c r="AI52">
        <f t="shared" si="5"/>
        <v>-611.4695664054866</v>
      </c>
      <c r="AJ52">
        <f t="shared" si="6"/>
        <v>1.9053445085335596</v>
      </c>
      <c r="AK52">
        <f t="shared" si="20"/>
        <v>2.0005502816931067</v>
      </c>
      <c r="AL52">
        <f t="shared" si="7"/>
        <v>-607.56367161525998</v>
      </c>
      <c r="AN52">
        <f t="shared" si="25"/>
        <v>0</v>
      </c>
      <c r="AO52">
        <f t="shared" si="25"/>
        <v>0</v>
      </c>
      <c r="AP52">
        <f t="shared" si="25"/>
        <v>-2.0505518016055387E-2</v>
      </c>
      <c r="AQ52">
        <f t="shared" si="25"/>
        <v>-2.3491855724804966</v>
      </c>
      <c r="AR52">
        <f t="shared" si="25"/>
        <v>-2.369691090496552</v>
      </c>
      <c r="AS52">
        <f t="shared" si="25"/>
        <v>7.3839781311444757E-3</v>
      </c>
      <c r="AT52">
        <f t="shared" si="25"/>
        <v>7.7529388853914104E-3</v>
      </c>
      <c r="AU52">
        <f t="shared" si="23"/>
        <v>-2.3545541734800164</v>
      </c>
      <c r="AW52">
        <v>49</v>
      </c>
      <c r="AX52">
        <f>IF(Z52&gt;0, (R52*SUMPRODUCT(K52:$K$98, X52:$X$98)-K52*$AZ$3)/Z52, 0)</f>
        <v>63.01492333625945</v>
      </c>
    </row>
    <row r="53" spans="5:50" x14ac:dyDescent="0.25">
      <c r="E53">
        <v>2053</v>
      </c>
      <c r="F53" s="5">
        <f>EconomicRates!C93</f>
        <v>3.5571999999999999E-2</v>
      </c>
      <c r="G53" s="5">
        <f>EconomicRates!D93</f>
        <v>7.0000000000000007E-2</v>
      </c>
      <c r="H53" s="5">
        <f t="shared" si="9"/>
        <v>0.12000000000000001</v>
      </c>
      <c r="I53" s="5">
        <f t="shared" si="10"/>
        <v>1.1200000000000001</v>
      </c>
      <c r="J53">
        <f t="shared" si="11"/>
        <v>0.89285714285714279</v>
      </c>
      <c r="K53">
        <f t="shared" si="21"/>
        <v>3.4601813937404063E-3</v>
      </c>
      <c r="L53" s="2">
        <v>50</v>
      </c>
      <c r="M53" s="6">
        <v>3.0620999999999999E-2</v>
      </c>
      <c r="Q53" s="4">
        <f t="shared" si="22"/>
        <v>12.5</v>
      </c>
      <c r="R53">
        <f t="shared" si="0"/>
        <v>50000</v>
      </c>
      <c r="S53">
        <f t="shared" si="1"/>
        <v>61.113805104372673</v>
      </c>
      <c r="U53">
        <f t="shared" si="12"/>
        <v>3.0620999999999999E-2</v>
      </c>
      <c r="V53">
        <f t="shared" si="13"/>
        <v>0.01</v>
      </c>
      <c r="W53">
        <f t="shared" si="14"/>
        <v>0.42329568644560928</v>
      </c>
      <c r="X53">
        <f t="shared" si="15"/>
        <v>1.2961737214651001E-2</v>
      </c>
      <c r="Y53">
        <f t="shared" si="16"/>
        <v>4.232956864456093E-3</v>
      </c>
      <c r="Z53">
        <f t="shared" si="17"/>
        <v>0.40610099236650221</v>
      </c>
      <c r="AB53">
        <f t="shared" si="18"/>
        <v>26.673945229939388</v>
      </c>
      <c r="AC53">
        <f t="shared" si="19"/>
        <v>24.818376900178752</v>
      </c>
      <c r="AE53">
        <f t="shared" si="2"/>
        <v>0</v>
      </c>
      <c r="AF53">
        <f t="shared" si="24"/>
        <v>0</v>
      </c>
      <c r="AG53">
        <f t="shared" si="24"/>
        <v>-5.0762624045812776</v>
      </c>
      <c r="AH53">
        <f t="shared" si="4"/>
        <v>-648.08686073255001</v>
      </c>
      <c r="AI53">
        <f t="shared" si="5"/>
        <v>-653.16312313713127</v>
      </c>
      <c r="AJ53">
        <f t="shared" si="6"/>
        <v>1.8555683297606365</v>
      </c>
      <c r="AK53">
        <f t="shared" si="20"/>
        <v>1.8671761660957573</v>
      </c>
      <c r="AL53">
        <f t="shared" si="7"/>
        <v>-649.44037864127483</v>
      </c>
      <c r="AN53">
        <f t="shared" si="25"/>
        <v>0</v>
      </c>
      <c r="AO53">
        <f t="shared" si="25"/>
        <v>0</v>
      </c>
      <c r="AP53">
        <f t="shared" si="25"/>
        <v>-1.756478872207607E-2</v>
      </c>
      <c r="AQ53">
        <f t="shared" si="25"/>
        <v>-2.2424980970343995</v>
      </c>
      <c r="AR53">
        <f t="shared" si="25"/>
        <v>-2.2600628857564753</v>
      </c>
      <c r="AS53">
        <f t="shared" si="25"/>
        <v>6.4206030094517167E-3</v>
      </c>
      <c r="AT53">
        <f t="shared" si="25"/>
        <v>6.4607682287600859E-3</v>
      </c>
      <c r="AU53">
        <f t="shared" si="23"/>
        <v>-2.2471815145182634</v>
      </c>
      <c r="AW53">
        <v>50</v>
      </c>
      <c r="AX53">
        <f>IF(Z53&gt;0, (R53*SUMPRODUCT(K53:$K$98, X53:$X$98)-K53*$AZ$3)/Z53, 0)</f>
        <v>61.113805104372673</v>
      </c>
    </row>
    <row r="54" spans="5:50" x14ac:dyDescent="0.25">
      <c r="E54">
        <v>2054</v>
      </c>
      <c r="F54" s="5">
        <f>EconomicRates!C94</f>
        <v>3.5571999999999999E-2</v>
      </c>
      <c r="G54" s="5">
        <f>EconomicRates!D94</f>
        <v>7.0000000000000007E-2</v>
      </c>
      <c r="H54" s="5">
        <f t="shared" si="9"/>
        <v>0.12000000000000001</v>
      </c>
      <c r="I54" s="5">
        <f t="shared" si="10"/>
        <v>1.1200000000000001</v>
      </c>
      <c r="J54">
        <f t="shared" si="11"/>
        <v>0.89285714285714279</v>
      </c>
      <c r="K54">
        <f t="shared" si="21"/>
        <v>3.0894476729825052E-3</v>
      </c>
      <c r="L54" s="2">
        <v>51</v>
      </c>
      <c r="M54" s="6">
        <v>3.3921E-2</v>
      </c>
      <c r="Q54" s="4">
        <f t="shared" si="22"/>
        <v>12.5</v>
      </c>
      <c r="R54">
        <f t="shared" si="0"/>
        <v>50000</v>
      </c>
      <c r="S54">
        <f t="shared" si="1"/>
        <v>59.280724190064682</v>
      </c>
      <c r="U54">
        <f t="shared" si="12"/>
        <v>3.3921E-2</v>
      </c>
      <c r="V54">
        <f t="shared" si="13"/>
        <v>0.01</v>
      </c>
      <c r="W54">
        <f t="shared" si="14"/>
        <v>0.40610099236650221</v>
      </c>
      <c r="X54">
        <f t="shared" si="15"/>
        <v>1.3775351762064122E-2</v>
      </c>
      <c r="Y54">
        <f t="shared" si="16"/>
        <v>4.061009923665022E-3</v>
      </c>
      <c r="Z54">
        <f t="shared" si="17"/>
        <v>0.38826463068077305</v>
      </c>
      <c r="AB54">
        <f t="shared" si="18"/>
        <v>24.818376900178752</v>
      </c>
      <c r="AC54">
        <f t="shared" si="19"/>
        <v>23.016608484144232</v>
      </c>
      <c r="AE54">
        <f t="shared" si="2"/>
        <v>0</v>
      </c>
      <c r="AF54">
        <f t="shared" si="24"/>
        <v>0</v>
      </c>
      <c r="AG54">
        <f t="shared" si="24"/>
        <v>-4.8533078835096628</v>
      </c>
      <c r="AH54">
        <f t="shared" si="4"/>
        <v>-688.76758810320609</v>
      </c>
      <c r="AI54">
        <f t="shared" si="5"/>
        <v>-693.62089598671571</v>
      </c>
      <c r="AJ54">
        <f t="shared" si="6"/>
        <v>1.8017684160345198</v>
      </c>
      <c r="AK54">
        <f t="shared" si="20"/>
        <v>1.7372863830125127</v>
      </c>
      <c r="AL54">
        <f t="shared" si="7"/>
        <v>-690.08184118766872</v>
      </c>
      <c r="AN54">
        <f t="shared" si="25"/>
        <v>0</v>
      </c>
      <c r="AO54">
        <f t="shared" si="25"/>
        <v>0</v>
      </c>
      <c r="AP54">
        <f t="shared" si="25"/>
        <v>-1.4994040746976574E-2</v>
      </c>
      <c r="AQ54">
        <f t="shared" si="25"/>
        <v>-2.1279114222912225</v>
      </c>
      <c r="AR54">
        <f t="shared" si="25"/>
        <v>-2.1429054630381992</v>
      </c>
      <c r="AS54">
        <f t="shared" si="25"/>
        <v>5.5664692401712216E-3</v>
      </c>
      <c r="AT54">
        <f t="shared" si="25"/>
        <v>5.3672553733022004E-3</v>
      </c>
      <c r="AU54">
        <f t="shared" si="23"/>
        <v>-2.1319717384247259</v>
      </c>
      <c r="AW54">
        <v>51</v>
      </c>
      <c r="AX54">
        <f>IF(Z54&gt;0, (R54*SUMPRODUCT(K54:$K$98, X54:$X$98)-K54*$AZ$3)/Z54, 0)</f>
        <v>59.280724190064682</v>
      </c>
    </row>
    <row r="55" spans="5:50" x14ac:dyDescent="0.25">
      <c r="E55">
        <v>2055</v>
      </c>
      <c r="F55" s="5">
        <f>EconomicRates!C95</f>
        <v>3.5571999999999999E-2</v>
      </c>
      <c r="G55" s="5">
        <f>EconomicRates!D95</f>
        <v>7.0000000000000007E-2</v>
      </c>
      <c r="H55" s="5">
        <f t="shared" si="9"/>
        <v>0.12000000000000001</v>
      </c>
      <c r="I55" s="5">
        <f t="shared" si="10"/>
        <v>1.1200000000000001</v>
      </c>
      <c r="J55">
        <f t="shared" si="11"/>
        <v>0.89285714285714279</v>
      </c>
      <c r="K55">
        <f t="shared" si="21"/>
        <v>2.758435422305808E-3</v>
      </c>
      <c r="L55" s="2">
        <v>52</v>
      </c>
      <c r="M55" s="6">
        <v>3.7368999999999999E-2</v>
      </c>
      <c r="Q55" s="4">
        <f t="shared" si="22"/>
        <v>12.5</v>
      </c>
      <c r="R55">
        <f t="shared" si="0"/>
        <v>50000</v>
      </c>
      <c r="S55">
        <f t="shared" si="1"/>
        <v>57.539236747966548</v>
      </c>
      <c r="U55">
        <f t="shared" si="12"/>
        <v>3.7368999999999999E-2</v>
      </c>
      <c r="V55">
        <f t="shared" si="13"/>
        <v>0.01</v>
      </c>
      <c r="W55">
        <f t="shared" si="14"/>
        <v>0.38826463068077305</v>
      </c>
      <c r="X55">
        <f t="shared" si="15"/>
        <v>1.4509060983909809E-2</v>
      </c>
      <c r="Y55">
        <f t="shared" si="16"/>
        <v>3.8826463068077307E-3</v>
      </c>
      <c r="Z55">
        <f t="shared" si="17"/>
        <v>0.36987292339005551</v>
      </c>
      <c r="AB55">
        <f t="shared" si="18"/>
        <v>23.016608484144232</v>
      </c>
      <c r="AC55">
        <f t="shared" si="19"/>
        <v>21.282205705602898</v>
      </c>
      <c r="AE55">
        <f t="shared" si="2"/>
        <v>0</v>
      </c>
      <c r="AF55">
        <f t="shared" si="24"/>
        <v>0</v>
      </c>
      <c r="AG55">
        <f t="shared" si="24"/>
        <v>-4.6234115423756936</v>
      </c>
      <c r="AH55">
        <f t="shared" si="4"/>
        <v>-725.45304919549039</v>
      </c>
      <c r="AI55">
        <f t="shared" si="5"/>
        <v>-730.07646073786611</v>
      </c>
      <c r="AJ55">
        <f t="shared" si="6"/>
        <v>1.7344027785413338</v>
      </c>
      <c r="AK55">
        <f t="shared" si="20"/>
        <v>1.6111625938900964</v>
      </c>
      <c r="AL55">
        <f t="shared" si="7"/>
        <v>-726.73089536543466</v>
      </c>
      <c r="AN55">
        <f t="shared" si="25"/>
        <v>0</v>
      </c>
      <c r="AO55">
        <f t="shared" si="25"/>
        <v>0</v>
      </c>
      <c r="AP55">
        <f t="shared" si="25"/>
        <v>-1.2753382170386643E-2</v>
      </c>
      <c r="AQ55">
        <f t="shared" si="25"/>
        <v>-2.0011153881205987</v>
      </c>
      <c r="AR55">
        <f t="shared" si="25"/>
        <v>-2.0138687702909852</v>
      </c>
      <c r="AS55">
        <f t="shared" si="25"/>
        <v>4.7842380608740312E-3</v>
      </c>
      <c r="AT55">
        <f t="shared" si="25"/>
        <v>4.4442879700805488E-3</v>
      </c>
      <c r="AU55">
        <f t="shared" si="23"/>
        <v>-2.0046402442600306</v>
      </c>
      <c r="AW55">
        <v>52</v>
      </c>
      <c r="AX55">
        <f>IF(Z55&gt;0, (R55*SUMPRODUCT(K55:$K$98, X55:$X$98)-K55*$AZ$3)/Z55, 0)</f>
        <v>57.539236747966548</v>
      </c>
    </row>
    <row r="56" spans="5:50" x14ac:dyDescent="0.25">
      <c r="E56">
        <v>2056</v>
      </c>
      <c r="F56" s="5">
        <f>EconomicRates!C96</f>
        <v>3.5571999999999999E-2</v>
      </c>
      <c r="G56" s="5">
        <f>EconomicRates!D96</f>
        <v>7.0000000000000007E-2</v>
      </c>
      <c r="H56" s="5">
        <f t="shared" si="9"/>
        <v>0.12000000000000001</v>
      </c>
      <c r="I56" s="5">
        <f t="shared" si="10"/>
        <v>1.1200000000000001</v>
      </c>
      <c r="J56">
        <f t="shared" si="11"/>
        <v>0.89285714285714279</v>
      </c>
      <c r="K56">
        <f t="shared" si="21"/>
        <v>2.4628887699159E-3</v>
      </c>
      <c r="L56" s="2">
        <v>53</v>
      </c>
      <c r="M56" s="6">
        <v>5.0548205999999998E-2</v>
      </c>
      <c r="Q56" s="4">
        <f t="shared" si="22"/>
        <v>12.5</v>
      </c>
      <c r="R56">
        <f t="shared" si="0"/>
        <v>50000</v>
      </c>
      <c r="S56">
        <f t="shared" si="1"/>
        <v>56.499835011003441</v>
      </c>
      <c r="U56">
        <f t="shared" si="12"/>
        <v>5.0548205999999998E-2</v>
      </c>
      <c r="V56">
        <f t="shared" si="13"/>
        <v>0.01</v>
      </c>
      <c r="W56">
        <f t="shared" si="14"/>
        <v>0.36987292339005551</v>
      </c>
      <c r="X56">
        <f t="shared" si="15"/>
        <v>1.8696412725342743E-2</v>
      </c>
      <c r="Y56">
        <f t="shared" si="16"/>
        <v>3.6987292339005552E-3</v>
      </c>
      <c r="Z56">
        <f t="shared" si="17"/>
        <v>0.3474777814308122</v>
      </c>
      <c r="AB56">
        <f t="shared" si="18"/>
        <v>21.282205705602898</v>
      </c>
      <c r="AC56">
        <f t="shared" si="19"/>
        <v>19.632437320830405</v>
      </c>
      <c r="AE56">
        <f t="shared" si="2"/>
        <v>0</v>
      </c>
      <c r="AF56">
        <f t="shared" si="24"/>
        <v>0</v>
      </c>
      <c r="AG56">
        <f t="shared" si="24"/>
        <v>-4.3434722678851525</v>
      </c>
      <c r="AH56">
        <f t="shared" si="4"/>
        <v>-934.82063626713716</v>
      </c>
      <c r="AI56">
        <f t="shared" si="5"/>
        <v>-939.16410853502236</v>
      </c>
      <c r="AJ56">
        <f t="shared" si="6"/>
        <v>1.6497683847724929</v>
      </c>
      <c r="AK56">
        <f t="shared" si="20"/>
        <v>1.4897543993922031</v>
      </c>
      <c r="AL56">
        <f t="shared" si="7"/>
        <v>-936.02458575085768</v>
      </c>
      <c r="AN56">
        <f t="shared" si="25"/>
        <v>0</v>
      </c>
      <c r="AO56">
        <f t="shared" si="25"/>
        <v>0</v>
      </c>
      <c r="AP56">
        <f t="shared" si="25"/>
        <v>-1.0697489071015488E-2</v>
      </c>
      <c r="AQ56">
        <f t="shared" si="25"/>
        <v>-2.3023592469479683</v>
      </c>
      <c r="AR56">
        <f t="shared" si="25"/>
        <v>-2.313056736018984</v>
      </c>
      <c r="AS56">
        <f t="shared" si="25"/>
        <v>4.0631960278184661E-3</v>
      </c>
      <c r="AT56">
        <f t="shared" si="25"/>
        <v>3.6690993801958634E-3</v>
      </c>
      <c r="AU56">
        <f t="shared" si="23"/>
        <v>-2.3053244406109696</v>
      </c>
      <c r="AW56">
        <v>53</v>
      </c>
      <c r="AX56">
        <f>IF(Z56&gt;0, (R56*SUMPRODUCT(K56:$K$98, X56:$X$98)-K56*$AZ$3)/Z56, 0)</f>
        <v>56.499835011003441</v>
      </c>
    </row>
    <row r="57" spans="5:50" x14ac:dyDescent="0.25">
      <c r="E57">
        <v>2057</v>
      </c>
      <c r="F57" s="5">
        <f>EconomicRates!C97</f>
        <v>3.5571999999999999E-2</v>
      </c>
      <c r="G57" s="5">
        <f>EconomicRates!D97</f>
        <v>7.0000000000000007E-2</v>
      </c>
      <c r="H57" s="5">
        <f t="shared" si="9"/>
        <v>0.12000000000000001</v>
      </c>
      <c r="I57" s="5">
        <f t="shared" si="10"/>
        <v>1.1200000000000001</v>
      </c>
      <c r="J57">
        <f t="shared" si="11"/>
        <v>0.89285714285714279</v>
      </c>
      <c r="K57">
        <f t="shared" si="21"/>
        <v>2.1990078302820534E-3</v>
      </c>
      <c r="L57" s="2">
        <v>54</v>
      </c>
      <c r="M57" s="6">
        <v>6.4784177999999998E-2</v>
      </c>
      <c r="Q57" s="4">
        <f t="shared" si="22"/>
        <v>12.5</v>
      </c>
      <c r="R57">
        <f t="shared" si="0"/>
        <v>50000</v>
      </c>
      <c r="S57">
        <f t="shared" si="1"/>
        <v>54.880942555058915</v>
      </c>
      <c r="U57">
        <f t="shared" si="12"/>
        <v>6.4784177999999998E-2</v>
      </c>
      <c r="V57">
        <f t="shared" si="13"/>
        <v>0.01</v>
      </c>
      <c r="W57">
        <f t="shared" si="14"/>
        <v>0.3474777814308122</v>
      </c>
      <c r="X57">
        <f t="shared" si="15"/>
        <v>2.2511062443258831E-2</v>
      </c>
      <c r="Y57">
        <f t="shared" si="16"/>
        <v>3.4747778143081223E-3</v>
      </c>
      <c r="Z57">
        <f t="shared" si="17"/>
        <v>0.32149194117324525</v>
      </c>
      <c r="AB57">
        <f t="shared" si="18"/>
        <v>19.632437320830405</v>
      </c>
      <c r="AC57">
        <f t="shared" si="19"/>
        <v>17.643780755443252</v>
      </c>
      <c r="AE57">
        <f t="shared" si="2"/>
        <v>0</v>
      </c>
      <c r="AF57">
        <f t="shared" si="24"/>
        <v>0</v>
      </c>
      <c r="AG57">
        <f t="shared" si="24"/>
        <v>-4.0186492646655658</v>
      </c>
      <c r="AH57">
        <f t="shared" si="4"/>
        <v>-1125.5531221629415</v>
      </c>
      <c r="AI57">
        <f t="shared" si="5"/>
        <v>-1129.571771427607</v>
      </c>
      <c r="AJ57">
        <f t="shared" si="6"/>
        <v>1.9886565653871529</v>
      </c>
      <c r="AK57">
        <f t="shared" si="20"/>
        <v>1.3742706124581285</v>
      </c>
      <c r="AL57">
        <f t="shared" si="7"/>
        <v>-1126.2088442497618</v>
      </c>
      <c r="AN57">
        <f t="shared" si="25"/>
        <v>0</v>
      </c>
      <c r="AO57">
        <f t="shared" si="25"/>
        <v>0</v>
      </c>
      <c r="AP57">
        <f t="shared" si="25"/>
        <v>-8.837041200156796E-3</v>
      </c>
      <c r="AQ57">
        <f t="shared" si="25"/>
        <v>-2.475100129034721</v>
      </c>
      <c r="AR57">
        <f t="shared" si="25"/>
        <v>-2.4839371702348778</v>
      </c>
      <c r="AS57">
        <f t="shared" si="25"/>
        <v>4.3730713590281632E-3</v>
      </c>
      <c r="AT57">
        <f t="shared" si="25"/>
        <v>3.0220318377219379E-3</v>
      </c>
      <c r="AU57">
        <f t="shared" si="23"/>
        <v>-2.4765420670381277</v>
      </c>
      <c r="AW57">
        <v>54</v>
      </c>
      <c r="AX57">
        <f>IF(Z57&gt;0, (R57*SUMPRODUCT(K57:$K$98, X57:$X$98)-K57*$AZ$3)/Z57, 0)</f>
        <v>54.880942555058915</v>
      </c>
    </row>
    <row r="58" spans="5:50" x14ac:dyDescent="0.25">
      <c r="E58">
        <v>2058</v>
      </c>
      <c r="F58" s="5">
        <f>EconomicRates!C98</f>
        <v>3.5571999999999999E-2</v>
      </c>
      <c r="G58" s="5">
        <f>EconomicRates!D98</f>
        <v>7.0000000000000007E-2</v>
      </c>
      <c r="H58" s="5">
        <f t="shared" si="9"/>
        <v>0.12000000000000001</v>
      </c>
      <c r="I58" s="5">
        <f t="shared" si="10"/>
        <v>1.1200000000000001</v>
      </c>
      <c r="J58">
        <f t="shared" si="11"/>
        <v>0.89285714285714279</v>
      </c>
      <c r="K58">
        <f t="shared" si="21"/>
        <v>1.9633998484661188E-3</v>
      </c>
      <c r="L58" s="2">
        <v>55</v>
      </c>
      <c r="M58" s="6">
        <v>8.0470763000000001E-2</v>
      </c>
      <c r="Q58" s="4">
        <f t="shared" si="22"/>
        <v>12.5</v>
      </c>
      <c r="R58">
        <f t="shared" si="0"/>
        <v>50000</v>
      </c>
      <c r="S58">
        <f t="shared" si="1"/>
        <v>52.833236670972035</v>
      </c>
      <c r="U58">
        <f t="shared" si="12"/>
        <v>8.0470763000000001E-2</v>
      </c>
      <c r="V58">
        <f t="shared" si="13"/>
        <v>0.01</v>
      </c>
      <c r="W58">
        <f t="shared" si="14"/>
        <v>0.32149194117324525</v>
      </c>
      <c r="X58">
        <f t="shared" si="15"/>
        <v>2.5870701804562159E-2</v>
      </c>
      <c r="Y58">
        <f t="shared" si="16"/>
        <v>3.2149194117324525E-3</v>
      </c>
      <c r="Z58">
        <f t="shared" si="17"/>
        <v>0.29240631995695066</v>
      </c>
      <c r="AB58">
        <f t="shared" si="18"/>
        <v>17.643780755443252</v>
      </c>
      <c r="AC58">
        <f t="shared" si="19"/>
        <v>15.448772306373547</v>
      </c>
      <c r="AE58">
        <f t="shared" si="2"/>
        <v>0</v>
      </c>
      <c r="AF58">
        <f t="shared" si="24"/>
        <v>0</v>
      </c>
      <c r="AG58">
        <f t="shared" si="24"/>
        <v>-3.6550789994618831</v>
      </c>
      <c r="AH58">
        <f t="shared" si="4"/>
        <v>-1293.5350902281079</v>
      </c>
      <c r="AI58">
        <f t="shared" si="5"/>
        <v>-1297.1901692275699</v>
      </c>
      <c r="AJ58">
        <f t="shared" si="6"/>
        <v>2.1950084490697055</v>
      </c>
      <c r="AK58">
        <f t="shared" si="20"/>
        <v>1.2350646528810278</v>
      </c>
      <c r="AL58">
        <f t="shared" si="7"/>
        <v>-1293.7600961256192</v>
      </c>
      <c r="AN58">
        <f t="shared" si="25"/>
        <v>0</v>
      </c>
      <c r="AO58">
        <f t="shared" si="25"/>
        <v>0</v>
      </c>
      <c r="AP58">
        <f t="shared" si="25"/>
        <v>-7.1763815536751542E-3</v>
      </c>
      <c r="AQ58">
        <f t="shared" si="25"/>
        <v>-2.5397266001394745</v>
      </c>
      <c r="AR58">
        <f t="shared" si="25"/>
        <v>-2.5469029816931497</v>
      </c>
      <c r="AS58">
        <f t="shared" si="25"/>
        <v>4.3096792562853101E-3</v>
      </c>
      <c r="AT58">
        <f t="shared" si="25"/>
        <v>2.4249257523124698E-3</v>
      </c>
      <c r="AU58">
        <f t="shared" si="23"/>
        <v>-2.540168376684552</v>
      </c>
      <c r="AW58">
        <v>55</v>
      </c>
      <c r="AX58">
        <f>IF(Z58&gt;0, (R58*SUMPRODUCT(K58:$K$98, X58:$X$98)-K58*$AZ$3)/Z58, 0)</f>
        <v>52.833236670972035</v>
      </c>
    </row>
    <row r="59" spans="5:50" x14ac:dyDescent="0.25">
      <c r="E59">
        <v>2059</v>
      </c>
      <c r="F59" s="5">
        <f>EconomicRates!C99</f>
        <v>3.5571999999999999E-2</v>
      </c>
      <c r="G59" s="5">
        <f>EconomicRates!D99</f>
        <v>7.0000000000000007E-2</v>
      </c>
      <c r="H59" s="5">
        <f t="shared" si="9"/>
        <v>0.12000000000000001</v>
      </c>
      <c r="I59" s="5">
        <f t="shared" si="10"/>
        <v>1.1200000000000001</v>
      </c>
      <c r="J59">
        <f t="shared" si="11"/>
        <v>0.89285714285714279</v>
      </c>
      <c r="K59">
        <f t="shared" si="21"/>
        <v>1.7530355789876059E-3</v>
      </c>
      <c r="L59" s="2">
        <v>56</v>
      </c>
      <c r="M59" s="6">
        <v>9.7818447000000003E-2</v>
      </c>
      <c r="Q59" s="4">
        <f t="shared" si="22"/>
        <v>12.5</v>
      </c>
      <c r="R59">
        <f t="shared" si="0"/>
        <v>50000</v>
      </c>
      <c r="S59">
        <f t="shared" si="1"/>
        <v>50.441396584080337</v>
      </c>
      <c r="U59">
        <f t="shared" si="12"/>
        <v>9.7818447000000003E-2</v>
      </c>
      <c r="V59">
        <f t="shared" si="13"/>
        <v>0.01</v>
      </c>
      <c r="W59">
        <f t="shared" si="14"/>
        <v>0.29240631995695066</v>
      </c>
      <c r="X59">
        <f t="shared" si="15"/>
        <v>2.860273211117402E-2</v>
      </c>
      <c r="Y59">
        <f t="shared" si="16"/>
        <v>2.9240631995695065E-3</v>
      </c>
      <c r="Z59">
        <f t="shared" si="17"/>
        <v>0.26087952464620712</v>
      </c>
      <c r="AB59">
        <f t="shared" si="18"/>
        <v>15.448772306373547</v>
      </c>
      <c r="AC59">
        <f t="shared" si="19"/>
        <v>13.159127563345693</v>
      </c>
      <c r="AE59">
        <f t="shared" si="2"/>
        <v>0</v>
      </c>
      <c r="AF59">
        <f t="shared" si="24"/>
        <v>0</v>
      </c>
      <c r="AG59">
        <f t="shared" si="24"/>
        <v>-3.2609940580775891</v>
      </c>
      <c r="AH59">
        <f t="shared" si="4"/>
        <v>-1430.1366055587009</v>
      </c>
      <c r="AI59">
        <f t="shared" si="5"/>
        <v>-1433.3975996167785</v>
      </c>
      <c r="AJ59">
        <f t="shared" si="6"/>
        <v>2.2896447430278535</v>
      </c>
      <c r="AK59">
        <f t="shared" si="20"/>
        <v>1.0814140614461485</v>
      </c>
      <c r="AL59">
        <f t="shared" si="7"/>
        <v>-1430.0265408123046</v>
      </c>
      <c r="AN59">
        <f t="shared" si="25"/>
        <v>0</v>
      </c>
      <c r="AO59">
        <f t="shared" si="25"/>
        <v>0</v>
      </c>
      <c r="AP59">
        <f t="shared" si="25"/>
        <v>-5.716638606677189E-3</v>
      </c>
      <c r="AQ59">
        <f t="shared" si="25"/>
        <v>-2.5070803523569665</v>
      </c>
      <c r="AR59">
        <f t="shared" si="25"/>
        <v>-2.5127969909636438</v>
      </c>
      <c r="AS59">
        <f t="shared" si="25"/>
        <v>4.0138286977697609E-3</v>
      </c>
      <c r="AT59">
        <f t="shared" si="25"/>
        <v>1.8957573253325873E-3</v>
      </c>
      <c r="AU59">
        <f t="shared" si="23"/>
        <v>-2.5068874049405414</v>
      </c>
      <c r="AW59">
        <v>56</v>
      </c>
      <c r="AX59">
        <f>IF(Z59&gt;0, (R59*SUMPRODUCT(K59:$K$98, X59:$X$98)-K59*$AZ$3)/Z59, 0)</f>
        <v>50.441396584080337</v>
      </c>
    </row>
    <row r="60" spans="5:50" x14ac:dyDescent="0.25">
      <c r="E60">
        <v>2060</v>
      </c>
      <c r="F60" s="5">
        <f>EconomicRates!C100</f>
        <v>3.5571999999999999E-2</v>
      </c>
      <c r="G60" s="5">
        <f>EconomicRates!D100</f>
        <v>7.0000000000000007E-2</v>
      </c>
      <c r="H60" s="5">
        <f t="shared" si="9"/>
        <v>0.12000000000000001</v>
      </c>
      <c r="I60" s="5">
        <f t="shared" si="10"/>
        <v>1.1200000000000001</v>
      </c>
      <c r="J60">
        <f t="shared" si="11"/>
        <v>0.89285714285714279</v>
      </c>
      <c r="K60">
        <f t="shared" si="21"/>
        <v>1.5652103383817909E-3</v>
      </c>
      <c r="L60" s="2">
        <v>57</v>
      </c>
      <c r="M60" s="6">
        <v>0.115047869</v>
      </c>
      <c r="Q60" s="4">
        <f t="shared" si="22"/>
        <v>12.5</v>
      </c>
      <c r="R60">
        <f t="shared" si="0"/>
        <v>50000</v>
      </c>
      <c r="S60">
        <f t="shared" si="1"/>
        <v>47.645110591837991</v>
      </c>
      <c r="U60">
        <f t="shared" si="12"/>
        <v>0.115047869</v>
      </c>
      <c r="V60">
        <f t="shared" si="13"/>
        <v>0.01</v>
      </c>
      <c r="W60">
        <f t="shared" si="14"/>
        <v>0.26087952464620712</v>
      </c>
      <c r="X60">
        <f t="shared" si="15"/>
        <v>3.0013633376279106E-2</v>
      </c>
      <c r="Y60">
        <f t="shared" si="16"/>
        <v>2.6087952464620714E-3</v>
      </c>
      <c r="Z60">
        <f t="shared" si="17"/>
        <v>0.22825709602346594</v>
      </c>
      <c r="AB60">
        <f t="shared" si="18"/>
        <v>13.159127563345693</v>
      </c>
      <c r="AC60">
        <f t="shared" si="19"/>
        <v>10.875334583409819</v>
      </c>
      <c r="AE60">
        <f t="shared" si="2"/>
        <v>0</v>
      </c>
      <c r="AF60">
        <f t="shared" si="24"/>
        <v>0</v>
      </c>
      <c r="AG60">
        <f t="shared" si="24"/>
        <v>-2.8532137002933244</v>
      </c>
      <c r="AH60">
        <f t="shared" si="4"/>
        <v>-1500.6816688139554</v>
      </c>
      <c r="AI60">
        <f t="shared" si="5"/>
        <v>-1503.5348825142487</v>
      </c>
      <c r="AJ60">
        <f t="shared" si="6"/>
        <v>2.2837929799358747</v>
      </c>
      <c r="AK60">
        <f t="shared" si="20"/>
        <v>0.92113892943419862</v>
      </c>
      <c r="AL60">
        <f t="shared" si="7"/>
        <v>-1500.3299506048786</v>
      </c>
      <c r="AN60">
        <f t="shared" si="25"/>
        <v>0</v>
      </c>
      <c r="AO60">
        <f t="shared" si="25"/>
        <v>0</v>
      </c>
      <c r="AP60">
        <f t="shared" si="25"/>
        <v>-4.4658795813116766E-3</v>
      </c>
      <c r="AQ60">
        <f t="shared" si="25"/>
        <v>-2.3488824626476417</v>
      </c>
      <c r="AR60">
        <f t="shared" si="25"/>
        <v>-2.3533483422289536</v>
      </c>
      <c r="AS60">
        <f t="shared" si="25"/>
        <v>3.574616382919389E-3</v>
      </c>
      <c r="AT60">
        <f t="shared" si="25"/>
        <v>1.4417761754363426E-3</v>
      </c>
      <c r="AU60">
        <f t="shared" si="23"/>
        <v>-2.3483319496705977</v>
      </c>
      <c r="AW60">
        <v>57</v>
      </c>
      <c r="AX60">
        <f>IF(Z60&gt;0, (R60*SUMPRODUCT(K60:$K$98, X60:$X$98)-K60*$AZ$3)/Z60, 0)</f>
        <v>47.645110591837991</v>
      </c>
    </row>
    <row r="61" spans="5:50" x14ac:dyDescent="0.25">
      <c r="E61">
        <v>2061</v>
      </c>
      <c r="F61" s="5">
        <f>EconomicRates!C101</f>
        <v>3.5571999999999999E-2</v>
      </c>
      <c r="G61" s="5">
        <f>EconomicRates!D101</f>
        <v>7.0000000000000007E-2</v>
      </c>
      <c r="H61" s="5">
        <f t="shared" si="9"/>
        <v>0.12000000000000001</v>
      </c>
      <c r="I61" s="5">
        <f t="shared" si="10"/>
        <v>1.1200000000000001</v>
      </c>
      <c r="J61">
        <f t="shared" si="11"/>
        <v>0.89285714285714279</v>
      </c>
      <c r="K61">
        <f t="shared" si="21"/>
        <v>1.3975092306980274E-3</v>
      </c>
      <c r="L61" s="2">
        <v>58</v>
      </c>
      <c r="M61" s="6">
        <v>0.13365521</v>
      </c>
      <c r="Q61" s="4">
        <f t="shared" si="22"/>
        <v>12.5</v>
      </c>
      <c r="R61">
        <f t="shared" si="0"/>
        <v>50000</v>
      </c>
      <c r="S61">
        <f t="shared" si="1"/>
        <v>44.640915817605062</v>
      </c>
      <c r="U61">
        <f t="shared" si="12"/>
        <v>0.13365521</v>
      </c>
      <c r="V61">
        <f t="shared" si="13"/>
        <v>0.01</v>
      </c>
      <c r="W61">
        <f t="shared" si="14"/>
        <v>0.22825709602346594</v>
      </c>
      <c r="X61">
        <f t="shared" si="15"/>
        <v>3.0507750103006506E-2</v>
      </c>
      <c r="Y61">
        <f t="shared" si="16"/>
        <v>2.2825709602346594E-3</v>
      </c>
      <c r="Z61">
        <f t="shared" si="17"/>
        <v>0.1954667749602248</v>
      </c>
      <c r="AB61">
        <f t="shared" si="18"/>
        <v>10.875334583409819</v>
      </c>
      <c r="AC61">
        <f t="shared" si="19"/>
        <v>8.7258158461381488</v>
      </c>
      <c r="AE61">
        <f t="shared" si="2"/>
        <v>0</v>
      </c>
      <c r="AF61">
        <f t="shared" si="24"/>
        <v>0</v>
      </c>
      <c r="AG61">
        <f t="shared" si="24"/>
        <v>-2.4433346870028099</v>
      </c>
      <c r="AH61">
        <f t="shared" si="4"/>
        <v>-1525.3875051503253</v>
      </c>
      <c r="AI61">
        <f t="shared" si="5"/>
        <v>-1527.8308398373281</v>
      </c>
      <c r="AJ61">
        <f t="shared" si="6"/>
        <v>2.14951873727167</v>
      </c>
      <c r="AK61">
        <f t="shared" si="20"/>
        <v>0.76127342083868743</v>
      </c>
      <c r="AL61">
        <f t="shared" si="7"/>
        <v>-1524.9200476792178</v>
      </c>
      <c r="AN61">
        <f t="shared" si="25"/>
        <v>0</v>
      </c>
      <c r="AO61">
        <f t="shared" si="25"/>
        <v>0</v>
      </c>
      <c r="AP61">
        <f t="shared" si="25"/>
        <v>-3.4145827787711025E-3</v>
      </c>
      <c r="AQ61">
        <f t="shared" si="25"/>
        <v>-2.1317431188390144</v>
      </c>
      <c r="AR61">
        <f t="shared" si="25"/>
        <v>-2.1351577016177856</v>
      </c>
      <c r="AS61">
        <f t="shared" si="25"/>
        <v>3.0039722768955266E-3</v>
      </c>
      <c r="AT61">
        <f t="shared" si="25"/>
        <v>1.0638866327071297E-3</v>
      </c>
      <c r="AU61">
        <f t="shared" si="23"/>
        <v>-2.131089842708183</v>
      </c>
      <c r="AW61">
        <v>58</v>
      </c>
      <c r="AX61">
        <f>IF(Z61&gt;0, (R61*SUMPRODUCT(K61:$K$98, X61:$X$98)-K61*$AZ$3)/Z61, 0)</f>
        <v>44.640915817605062</v>
      </c>
    </row>
    <row r="62" spans="5:50" x14ac:dyDescent="0.25">
      <c r="E62">
        <v>2062</v>
      </c>
      <c r="F62" s="5">
        <f>EconomicRates!C102</f>
        <v>3.5571999999999999E-2</v>
      </c>
      <c r="G62" s="5">
        <f>EconomicRates!D102</f>
        <v>7.0000000000000007E-2</v>
      </c>
      <c r="H62" s="5">
        <f t="shared" si="9"/>
        <v>0.12000000000000001</v>
      </c>
      <c r="I62" s="5">
        <f t="shared" si="10"/>
        <v>1.1200000000000001</v>
      </c>
      <c r="J62">
        <f t="shared" si="11"/>
        <v>0.89285714285714279</v>
      </c>
      <c r="K62">
        <f t="shared" si="21"/>
        <v>1.2477760988375245E-3</v>
      </c>
      <c r="L62" s="2">
        <v>59</v>
      </c>
      <c r="M62" s="6">
        <v>0.153152232</v>
      </c>
      <c r="Q62" s="4">
        <f t="shared" si="22"/>
        <v>12.5</v>
      </c>
      <c r="R62">
        <f t="shared" si="0"/>
        <v>50000</v>
      </c>
      <c r="S62">
        <f t="shared" si="1"/>
        <v>41.400197900148605</v>
      </c>
      <c r="U62">
        <f t="shared" si="12"/>
        <v>0.153152232</v>
      </c>
      <c r="V62">
        <f t="shared" si="13"/>
        <v>0.01</v>
      </c>
      <c r="W62">
        <f t="shared" si="14"/>
        <v>0.1954667749602248</v>
      </c>
      <c r="X62">
        <f t="shared" si="15"/>
        <v>2.9936172867000139E-2</v>
      </c>
      <c r="Y62">
        <f t="shared" si="16"/>
        <v>1.9546677496022481E-3</v>
      </c>
      <c r="Z62">
        <f t="shared" si="17"/>
        <v>0.16357593434362241</v>
      </c>
      <c r="AB62">
        <f t="shared" si="18"/>
        <v>8.7258158461381488</v>
      </c>
      <c r="AC62">
        <f t="shared" si="19"/>
        <v>6.7720760535276829</v>
      </c>
      <c r="AE62">
        <f t="shared" si="2"/>
        <v>0</v>
      </c>
      <c r="AF62">
        <f t="shared" si="24"/>
        <v>0</v>
      </c>
      <c r="AG62">
        <f t="shared" si="24"/>
        <v>-2.04469917929528</v>
      </c>
      <c r="AH62">
        <f t="shared" si="4"/>
        <v>-1496.8086433500068</v>
      </c>
      <c r="AI62">
        <f t="shared" si="5"/>
        <v>-1498.8533425293022</v>
      </c>
      <c r="AJ62">
        <f t="shared" si="6"/>
        <v>1.9537397926104658</v>
      </c>
      <c r="AK62">
        <f t="shared" si="20"/>
        <v>0.61080710922967052</v>
      </c>
      <c r="AL62">
        <f t="shared" si="7"/>
        <v>-1496.2887956274619</v>
      </c>
      <c r="AN62">
        <f t="shared" si="25"/>
        <v>0</v>
      </c>
      <c r="AO62">
        <f t="shared" si="25"/>
        <v>0</v>
      </c>
      <c r="AP62">
        <f t="shared" si="25"/>
        <v>-2.5513267652373522E-3</v>
      </c>
      <c r="AQ62">
        <f t="shared" si="25"/>
        <v>-1.8676820497055591</v>
      </c>
      <c r="AR62">
        <f t="shared" si="25"/>
        <v>-1.8702333764707963</v>
      </c>
      <c r="AS62">
        <f t="shared" si="25"/>
        <v>2.4378298165671211E-3</v>
      </c>
      <c r="AT62">
        <f t="shared" si="25"/>
        <v>7.6215051189682393E-4</v>
      </c>
      <c r="AU62">
        <f t="shared" si="23"/>
        <v>-1.8670333961423324</v>
      </c>
      <c r="AW62">
        <v>59</v>
      </c>
      <c r="AX62">
        <f>IF(Z62&gt;0, (R62*SUMPRODUCT(K62:$K$98, X62:$X$98)-K62*$AZ$3)/Z62, 0)</f>
        <v>41.400197900148605</v>
      </c>
    </row>
    <row r="63" spans="5:50" x14ac:dyDescent="0.25">
      <c r="E63">
        <v>2063</v>
      </c>
      <c r="F63" s="5">
        <f>EconomicRates!C103</f>
        <v>3.5571999999999999E-2</v>
      </c>
      <c r="G63" s="5">
        <f>EconomicRates!D103</f>
        <v>7.0000000000000007E-2</v>
      </c>
      <c r="H63" s="5">
        <f t="shared" si="9"/>
        <v>0.12000000000000001</v>
      </c>
      <c r="I63" s="5">
        <f t="shared" si="10"/>
        <v>1.1200000000000001</v>
      </c>
      <c r="J63">
        <f t="shared" si="11"/>
        <v>0.89285714285714279</v>
      </c>
      <c r="K63">
        <f t="shared" si="21"/>
        <v>1.114085802533504E-3</v>
      </c>
      <c r="L63" s="2">
        <v>60</v>
      </c>
      <c r="M63" s="6">
        <v>0.17329698399999999</v>
      </c>
      <c r="Q63" s="4">
        <f t="shared" si="22"/>
        <v>12.5</v>
      </c>
      <c r="R63">
        <f t="shared" si="0"/>
        <v>50000</v>
      </c>
      <c r="S63">
        <f t="shared" si="1"/>
        <v>37.901140792897436</v>
      </c>
      <c r="U63">
        <f t="shared" si="12"/>
        <v>0.17329698399999999</v>
      </c>
      <c r="V63">
        <f t="shared" si="13"/>
        <v>0.01</v>
      </c>
      <c r="W63">
        <f t="shared" si="14"/>
        <v>0.16357593434362241</v>
      </c>
      <c r="X63">
        <f t="shared" si="15"/>
        <v>2.8347216076731782E-2</v>
      </c>
      <c r="Y63">
        <f t="shared" si="16"/>
        <v>1.6357593434362242E-3</v>
      </c>
      <c r="Z63">
        <f t="shared" si="17"/>
        <v>0.13359295892345444</v>
      </c>
      <c r="AB63">
        <f t="shared" si="18"/>
        <v>6.7720760535276829</v>
      </c>
      <c r="AC63">
        <f t="shared" si="19"/>
        <v>5.0633255450976105</v>
      </c>
      <c r="AE63">
        <f t="shared" si="2"/>
        <v>0</v>
      </c>
      <c r="AF63">
        <f t="shared" si="24"/>
        <v>0</v>
      </c>
      <c r="AG63">
        <f t="shared" si="24"/>
        <v>-1.6699119865431804</v>
      </c>
      <c r="AH63">
        <f t="shared" si="4"/>
        <v>-1417.3608038365892</v>
      </c>
      <c r="AI63">
        <f t="shared" si="5"/>
        <v>-1419.0307158231324</v>
      </c>
      <c r="AJ63">
        <f t="shared" si="6"/>
        <v>1.7087505084300725</v>
      </c>
      <c r="AK63">
        <f t="shared" si="20"/>
        <v>0.47404532374693786</v>
      </c>
      <c r="AL63">
        <f t="shared" si="7"/>
        <v>-1416.8479199909555</v>
      </c>
      <c r="AN63">
        <f t="shared" si="25"/>
        <v>0</v>
      </c>
      <c r="AO63">
        <f t="shared" si="25"/>
        <v>0</v>
      </c>
      <c r="AP63">
        <f t="shared" si="25"/>
        <v>-1.860425235688277E-3</v>
      </c>
      <c r="AQ63">
        <f t="shared" si="25"/>
        <v>-1.5790615486218187</v>
      </c>
      <c r="AR63">
        <f t="shared" si="25"/>
        <v>-1.5809219738575071</v>
      </c>
      <c r="AS63">
        <f t="shared" si="25"/>
        <v>1.9036946815138502E-3</v>
      </c>
      <c r="AT63">
        <f t="shared" si="25"/>
        <v>5.2812716494386193E-4</v>
      </c>
      <c r="AU63">
        <f t="shared" si="23"/>
        <v>-1.5784901520110495</v>
      </c>
      <c r="AW63">
        <v>60</v>
      </c>
      <c r="AX63">
        <f>IF(Z63&gt;0, (R63*SUMPRODUCT(K63:$K$98, X63:$X$98)-K63*$AZ$3)/Z63, 0)</f>
        <v>37.901140792897436</v>
      </c>
    </row>
    <row r="64" spans="5:50" x14ac:dyDescent="0.25">
      <c r="E64">
        <v>2064</v>
      </c>
      <c r="F64" s="5">
        <f>EconomicRates!C104</f>
        <v>3.5571999999999999E-2</v>
      </c>
      <c r="G64" s="5">
        <f>EconomicRates!D104</f>
        <v>7.0000000000000007E-2</v>
      </c>
      <c r="H64" s="5">
        <f t="shared" si="9"/>
        <v>0.12000000000000001</v>
      </c>
      <c r="I64" s="5">
        <f t="shared" si="10"/>
        <v>1.1200000000000001</v>
      </c>
      <c r="J64">
        <f t="shared" si="11"/>
        <v>0.89285714285714279</v>
      </c>
      <c r="K64">
        <f t="shared" si="21"/>
        <v>9.9471946654777136E-4</v>
      </c>
      <c r="L64" s="2">
        <v>61</v>
      </c>
      <c r="M64" s="6">
        <v>0.19491187900000001</v>
      </c>
      <c r="Q64" s="4">
        <f t="shared" si="22"/>
        <v>12.5</v>
      </c>
      <c r="R64">
        <f t="shared" si="0"/>
        <v>50000</v>
      </c>
      <c r="S64">
        <f t="shared" si="1"/>
        <v>34.138857770212581</v>
      </c>
      <c r="U64">
        <f t="shared" si="12"/>
        <v>0.19491187900000001</v>
      </c>
      <c r="V64">
        <f t="shared" si="13"/>
        <v>0.01</v>
      </c>
      <c r="W64">
        <f t="shared" si="14"/>
        <v>0.13359295892345444</v>
      </c>
      <c r="X64">
        <f t="shared" si="15"/>
        <v>2.6038854644940324E-2</v>
      </c>
      <c r="Y64">
        <f t="shared" si="16"/>
        <v>1.3359295892345444E-3</v>
      </c>
      <c r="Z64">
        <f t="shared" si="17"/>
        <v>0.10621817468927956</v>
      </c>
      <c r="AB64">
        <f t="shared" si="18"/>
        <v>5.0633255450976105</v>
      </c>
      <c r="AC64">
        <f t="shared" si="19"/>
        <v>3.6261671583289088</v>
      </c>
      <c r="AE64">
        <f t="shared" si="2"/>
        <v>0</v>
      </c>
      <c r="AF64">
        <f t="shared" si="24"/>
        <v>0</v>
      </c>
      <c r="AG64">
        <f t="shared" si="24"/>
        <v>-1.3277271836159945</v>
      </c>
      <c r="AH64">
        <f t="shared" si="4"/>
        <v>-1301.9427322470162</v>
      </c>
      <c r="AI64">
        <f t="shared" si="5"/>
        <v>-1303.2704594306322</v>
      </c>
      <c r="AJ64">
        <f t="shared" si="6"/>
        <v>1.4371583867687017</v>
      </c>
      <c r="AK64">
        <f t="shared" si="20"/>
        <v>0.35443278815683277</v>
      </c>
      <c r="AL64">
        <f t="shared" si="7"/>
        <v>-1301.4788682557066</v>
      </c>
      <c r="AN64">
        <f t="shared" si="25"/>
        <v>0</v>
      </c>
      <c r="AO64">
        <f t="shared" si="25"/>
        <v>0</v>
      </c>
      <c r="AP64">
        <f t="shared" si="25"/>
        <v>-1.320716075807477E-3</v>
      </c>
      <c r="AQ64">
        <f t="shared" si="25"/>
        <v>-1.2950677800964998</v>
      </c>
      <c r="AR64">
        <f t="shared" si="25"/>
        <v>-1.2963884961723073</v>
      </c>
      <c r="AS64">
        <f t="shared" si="25"/>
        <v>1.4295694238312185E-3</v>
      </c>
      <c r="AT64">
        <f t="shared" si="25"/>
        <v>3.5256119396240396E-4</v>
      </c>
      <c r="AU64">
        <f t="shared" si="23"/>
        <v>-1.2946063655545137</v>
      </c>
      <c r="AW64">
        <v>61</v>
      </c>
      <c r="AX64">
        <f>IF(Z64&gt;0, (R64*SUMPRODUCT(K64:$K$98, X64:$X$98)-K64*$AZ$3)/Z64, 0)</f>
        <v>34.138857770212581</v>
      </c>
    </row>
    <row r="65" spans="5:50" x14ac:dyDescent="0.25">
      <c r="E65">
        <v>2065</v>
      </c>
      <c r="F65" s="5">
        <f>EconomicRates!C105</f>
        <v>3.5571999999999999E-2</v>
      </c>
      <c r="G65" s="5">
        <f>EconomicRates!D105</f>
        <v>7.0000000000000007E-2</v>
      </c>
      <c r="H65" s="5">
        <f t="shared" si="9"/>
        <v>0.12000000000000001</v>
      </c>
      <c r="I65" s="5">
        <f t="shared" si="10"/>
        <v>1.1200000000000001</v>
      </c>
      <c r="J65">
        <f t="shared" si="11"/>
        <v>0.89285714285714279</v>
      </c>
      <c r="K65">
        <f t="shared" si="21"/>
        <v>8.8814238084622432E-4</v>
      </c>
      <c r="L65" s="2">
        <v>62</v>
      </c>
      <c r="M65" s="6">
        <v>0.21714087100000001</v>
      </c>
      <c r="Q65" s="4">
        <f t="shared" si="22"/>
        <v>12.5</v>
      </c>
      <c r="R65">
        <f t="shared" si="0"/>
        <v>50000</v>
      </c>
      <c r="S65">
        <f t="shared" si="1"/>
        <v>29.93967782140124</v>
      </c>
      <c r="U65">
        <f t="shared" si="12"/>
        <v>0.21714087100000001</v>
      </c>
      <c r="V65">
        <f t="shared" si="13"/>
        <v>0.01</v>
      </c>
      <c r="W65">
        <f t="shared" si="14"/>
        <v>0.10621817468927956</v>
      </c>
      <c r="X65">
        <f t="shared" si="15"/>
        <v>2.3064306968060319E-2</v>
      </c>
      <c r="Y65">
        <f t="shared" si="16"/>
        <v>1.0621817468927956E-3</v>
      </c>
      <c r="Z65">
        <f t="shared" si="17"/>
        <v>8.209168597432645E-2</v>
      </c>
      <c r="AB65">
        <f t="shared" si="18"/>
        <v>3.6261671583289088</v>
      </c>
      <c r="AC65">
        <f t="shared" si="19"/>
        <v>2.4577986298869767</v>
      </c>
      <c r="AE65">
        <f t="shared" si="2"/>
        <v>0</v>
      </c>
      <c r="AF65">
        <f t="shared" si="24"/>
        <v>0</v>
      </c>
      <c r="AG65">
        <f t="shared" si="24"/>
        <v>-1.0261460746790807</v>
      </c>
      <c r="AH65">
        <f t="shared" si="4"/>
        <v>-1153.2153484030159</v>
      </c>
      <c r="AI65">
        <f t="shared" si="5"/>
        <v>-1154.2414944776949</v>
      </c>
      <c r="AJ65">
        <f t="shared" si="6"/>
        <v>1.1683685284419321</v>
      </c>
      <c r="AK65">
        <f t="shared" si="20"/>
        <v>0.25383170108302366</v>
      </c>
      <c r="AL65">
        <f t="shared" si="7"/>
        <v>-1152.8192942481699</v>
      </c>
      <c r="AN65">
        <f t="shared" si="25"/>
        <v>0</v>
      </c>
      <c r="AO65">
        <f t="shared" si="25"/>
        <v>0</v>
      </c>
      <c r="AP65">
        <f t="shared" si="25"/>
        <v>-9.1136381786148621E-4</v>
      </c>
      <c r="AQ65">
        <f t="shared" si="25"/>
        <v>-1.0242194251590626</v>
      </c>
      <c r="AR65">
        <f t="shared" si="25"/>
        <v>-1.0251307889769241</v>
      </c>
      <c r="AS65">
        <f t="shared" si="25"/>
        <v>1.037677606556217E-3</v>
      </c>
      <c r="AT65">
        <f t="shared" si="25"/>
        <v>2.2543869133412377E-4</v>
      </c>
      <c r="AU65">
        <f t="shared" si="23"/>
        <v>-1.0238676726790337</v>
      </c>
      <c r="AW65">
        <v>62</v>
      </c>
      <c r="AX65">
        <f>IF(Z65&gt;0, (R65*SUMPRODUCT(K65:$K$98, X65:$X$98)-K65*$AZ$3)/Z65, 0)</f>
        <v>29.93967782140124</v>
      </c>
    </row>
    <row r="66" spans="5:50" x14ac:dyDescent="0.25">
      <c r="E66">
        <v>2066</v>
      </c>
      <c r="F66" s="5">
        <f>EconomicRates!C106</f>
        <v>3.5571999999999999E-2</v>
      </c>
      <c r="G66" s="5">
        <f>EconomicRates!D106</f>
        <v>7.0000000000000007E-2</v>
      </c>
      <c r="H66" s="5">
        <f t="shared" si="9"/>
        <v>0.12000000000000001</v>
      </c>
      <c r="I66" s="5">
        <f t="shared" si="10"/>
        <v>1.1200000000000001</v>
      </c>
      <c r="J66">
        <f t="shared" si="11"/>
        <v>0.89285714285714279</v>
      </c>
      <c r="K66">
        <f t="shared" si="21"/>
        <v>7.9298426861270028E-4</v>
      </c>
      <c r="L66" s="2">
        <v>63</v>
      </c>
      <c r="M66" s="6">
        <v>0.240684854</v>
      </c>
      <c r="Q66" s="4">
        <f t="shared" si="22"/>
        <v>12.5</v>
      </c>
      <c r="R66">
        <f t="shared" si="0"/>
        <v>50000</v>
      </c>
      <c r="S66">
        <f t="shared" si="1"/>
        <v>25.144522474640979</v>
      </c>
      <c r="U66">
        <f t="shared" si="12"/>
        <v>0.240684854</v>
      </c>
      <c r="V66">
        <f t="shared" si="13"/>
        <v>0.01</v>
      </c>
      <c r="W66">
        <f t="shared" si="14"/>
        <v>8.209168597432645E-2</v>
      </c>
      <c r="X66">
        <f t="shared" si="15"/>
        <v>1.9758225453344609E-2</v>
      </c>
      <c r="Y66">
        <f t="shared" si="16"/>
        <v>8.2091685974326452E-4</v>
      </c>
      <c r="Z66">
        <f t="shared" si="17"/>
        <v>6.1512543661238574E-2</v>
      </c>
      <c r="AB66">
        <f t="shared" si="18"/>
        <v>2.4577986298869767</v>
      </c>
      <c r="AC66">
        <f t="shared" si="19"/>
        <v>1.5467035365623478</v>
      </c>
      <c r="AE66">
        <f t="shared" si="2"/>
        <v>0</v>
      </c>
      <c r="AF66">
        <f t="shared" si="24"/>
        <v>0</v>
      </c>
      <c r="AG66">
        <f t="shared" si="24"/>
        <v>-0.76890679576548215</v>
      </c>
      <c r="AH66">
        <f t="shared" si="4"/>
        <v>-987.91127266723049</v>
      </c>
      <c r="AI66">
        <f t="shared" si="5"/>
        <v>-988.68017946299597</v>
      </c>
      <c r="AJ66">
        <f t="shared" si="6"/>
        <v>0.9110950933246289</v>
      </c>
      <c r="AK66">
        <f t="shared" si="20"/>
        <v>0.17204590409208839</v>
      </c>
      <c r="AL66">
        <f t="shared" si="7"/>
        <v>-987.5970384655792</v>
      </c>
      <c r="AN66">
        <f t="shared" si="25"/>
        <v>0</v>
      </c>
      <c r="AO66">
        <f t="shared" si="25"/>
        <v>0</v>
      </c>
      <c r="AP66">
        <f t="shared" si="25"/>
        <v>-6.0973099307142582E-4</v>
      </c>
      <c r="AQ66">
        <f t="shared" si="25"/>
        <v>-0.78339809801026572</v>
      </c>
      <c r="AR66">
        <f t="shared" si="25"/>
        <v>-0.7840078290033371</v>
      </c>
      <c r="AS66">
        <f t="shared" si="25"/>
        <v>7.2248407621665074E-4</v>
      </c>
      <c r="AT66">
        <f t="shared" si="25"/>
        <v>1.3642969542427549E-4</v>
      </c>
      <c r="AU66">
        <f t="shared" si="23"/>
        <v>-0.78314891523169616</v>
      </c>
      <c r="AW66">
        <v>63</v>
      </c>
      <c r="AX66">
        <f>IF(Z66&gt;0, (R66*SUMPRODUCT(K66:$K$98, X66:$X$98)-K66*$AZ$3)/Z66, 0)</f>
        <v>25.144522474640979</v>
      </c>
    </row>
    <row r="67" spans="5:50" x14ac:dyDescent="0.25">
      <c r="E67">
        <v>2067</v>
      </c>
      <c r="F67" s="5">
        <f>EconomicRates!C107</f>
        <v>3.5571999999999999E-2</v>
      </c>
      <c r="G67" s="5">
        <f>EconomicRates!D107</f>
        <v>7.0000000000000007E-2</v>
      </c>
      <c r="H67" s="5">
        <f t="shared" si="9"/>
        <v>0.12000000000000001</v>
      </c>
      <c r="I67" s="5">
        <f t="shared" si="10"/>
        <v>1.1200000000000001</v>
      </c>
      <c r="J67">
        <f t="shared" si="11"/>
        <v>0.89285714285714279</v>
      </c>
      <c r="K67">
        <f t="shared" si="21"/>
        <v>7.0802166840419666E-4</v>
      </c>
      <c r="L67" s="2">
        <v>64</v>
      </c>
      <c r="M67" s="6">
        <v>0.26560892699999999</v>
      </c>
      <c r="Q67" s="4">
        <f t="shared" si="22"/>
        <v>12.5</v>
      </c>
      <c r="R67">
        <f t="shared" ref="R67:R89" si="26">$C$6</f>
        <v>50000</v>
      </c>
      <c r="S67">
        <f t="shared" ref="S67:S89" si="27">AX67</f>
        <v>19.39690385951414</v>
      </c>
      <c r="U67">
        <f t="shared" si="12"/>
        <v>0.26560892699999999</v>
      </c>
      <c r="V67">
        <f t="shared" si="13"/>
        <v>0.01</v>
      </c>
      <c r="W67">
        <f t="shared" si="14"/>
        <v>6.1512543661238574E-2</v>
      </c>
      <c r="X67">
        <f t="shared" si="15"/>
        <v>1.633828071890223E-2</v>
      </c>
      <c r="Y67">
        <f t="shared" si="16"/>
        <v>6.1512543661238579E-4</v>
      </c>
      <c r="Z67">
        <f t="shared" si="17"/>
        <v>4.4559137505723954E-2</v>
      </c>
      <c r="AB67">
        <f t="shared" si="18"/>
        <v>1.5467035365623478</v>
      </c>
      <c r="AC67">
        <f t="shared" si="19"/>
        <v>0.86430930626139824</v>
      </c>
      <c r="AE67">
        <f t="shared" ref="AE67:AE89" si="28">$Z67*O67</f>
        <v>0</v>
      </c>
      <c r="AF67">
        <f t="shared" ref="AF67:AG89" si="29">-$Z67*P67</f>
        <v>0</v>
      </c>
      <c r="AG67">
        <f t="shared" si="29"/>
        <v>-0.55698921882154939</v>
      </c>
      <c r="AH67">
        <f t="shared" ref="AH67:AH89" si="30">-X67*R67</f>
        <v>-816.91403594511144</v>
      </c>
      <c r="AI67">
        <f t="shared" ref="AI67:AI89" si="31">SUM(AE67:AH67)</f>
        <v>-817.47102516393295</v>
      </c>
      <c r="AJ67">
        <f t="shared" ref="AJ67:AJ89" si="32">AB67-AC67</f>
        <v>0.68239423030094959</v>
      </c>
      <c r="AK67">
        <f t="shared" si="20"/>
        <v>0.10826924755936436</v>
      </c>
      <c r="AL67">
        <f t="shared" ref="AL67:AL89" si="33">SUM(AI67:AK67)</f>
        <v>-816.68036168607262</v>
      </c>
      <c r="AN67">
        <f t="shared" ref="AN67:AT89" si="34">AE67*$K67</f>
        <v>0</v>
      </c>
      <c r="AO67">
        <f t="shared" si="34"/>
        <v>0</v>
      </c>
      <c r="AP67">
        <f t="shared" si="34"/>
        <v>-3.9436043599318357E-4</v>
      </c>
      <c r="AQ67">
        <f t="shared" si="34"/>
        <v>-0.57839283867266367</v>
      </c>
      <c r="AR67">
        <f t="shared" si="34"/>
        <v>-0.57878719910865684</v>
      </c>
      <c r="AS67">
        <f t="shared" si="34"/>
        <v>4.8314990144707594E-4</v>
      </c>
      <c r="AT67">
        <f t="shared" si="34"/>
        <v>7.6656973293848151E-5</v>
      </c>
      <c r="AU67">
        <f t="shared" si="23"/>
        <v>-0.57822739223391595</v>
      </c>
      <c r="AW67">
        <v>64</v>
      </c>
      <c r="AX67">
        <f>IF(Z67&gt;0, (R67*SUMPRODUCT(K67:$K$98, X67:$X$98)-K67*$AZ$3)/Z67, 0)</f>
        <v>19.39690385951414</v>
      </c>
    </row>
    <row r="68" spans="5:50" x14ac:dyDescent="0.25">
      <c r="E68">
        <v>2068</v>
      </c>
      <c r="F68" s="5">
        <f>EconomicRates!C108</f>
        <v>3.5571999999999999E-2</v>
      </c>
      <c r="G68" s="5">
        <f>EconomicRates!D108</f>
        <v>7.0000000000000007E-2</v>
      </c>
      <c r="H68" s="5">
        <f t="shared" ref="H68:H89" si="35">G68+$C$9</f>
        <v>0.12000000000000001</v>
      </c>
      <c r="I68" s="5">
        <f t="shared" ref="I68:I89" si="36">1+H68</f>
        <v>1.1200000000000001</v>
      </c>
      <c r="J68">
        <f t="shared" ref="J68:J89" si="37">1/I68</f>
        <v>0.89285714285714279</v>
      </c>
      <c r="K68">
        <f t="shared" si="21"/>
        <v>6.3216220393231843E-4</v>
      </c>
      <c r="L68" s="2">
        <v>65</v>
      </c>
      <c r="M68" s="6">
        <v>0.29099302900000001</v>
      </c>
      <c r="Q68" s="4">
        <f t="shared" si="22"/>
        <v>12.5</v>
      </c>
      <c r="R68">
        <f t="shared" si="26"/>
        <v>50000</v>
      </c>
      <c r="S68">
        <f t="shared" si="27"/>
        <v>12.074893518013811</v>
      </c>
      <c r="U68">
        <f t="shared" ref="U68:U89" si="38">M68</f>
        <v>0.29099302900000001</v>
      </c>
      <c r="V68">
        <f t="shared" ref="V68:V89" si="39">$C$10</f>
        <v>0.01</v>
      </c>
      <c r="W68">
        <f t="shared" ref="W68:W89" si="40">Z67</f>
        <v>4.4559137505723954E-2</v>
      </c>
      <c r="X68">
        <f t="shared" ref="X68:X89" si="41">U68*W68</f>
        <v>1.2966398392418119E-2</v>
      </c>
      <c r="Y68">
        <f t="shared" ref="Y68:Y89" si="42">V68*W68</f>
        <v>4.4559137505723956E-4</v>
      </c>
      <c r="Z68">
        <f t="shared" ref="Z68:Z89" si="43">MAX(0, W68-X68-Y68)</f>
        <v>3.1147147738248591E-2</v>
      </c>
      <c r="AB68">
        <f t="shared" ref="AB68:AB89" si="44">AC67</f>
        <v>0.86430930626139824</v>
      </c>
      <c r="AC68">
        <f t="shared" ref="AC68:AC89" si="45">S68*Z68</f>
        <v>0.37609849232919645</v>
      </c>
      <c r="AE68">
        <f t="shared" si="28"/>
        <v>0</v>
      </c>
      <c r="AF68">
        <f t="shared" si="29"/>
        <v>0</v>
      </c>
      <c r="AG68">
        <f t="shared" si="29"/>
        <v>-0.38933934672810738</v>
      </c>
      <c r="AH68">
        <f t="shared" si="30"/>
        <v>-648.31991962090592</v>
      </c>
      <c r="AI68">
        <f t="shared" si="31"/>
        <v>-648.70925896763401</v>
      </c>
      <c r="AJ68">
        <f t="shared" si="32"/>
        <v>0.48821081393220178</v>
      </c>
      <c r="AK68">
        <f t="shared" ref="AK68:AK89" si="46">G68*SUM(AB68:AB68, AE68:AF68)</f>
        <v>6.0501651438297881E-2</v>
      </c>
      <c r="AL68">
        <f t="shared" si="33"/>
        <v>-648.16054650226351</v>
      </c>
      <c r="AN68">
        <f t="shared" si="34"/>
        <v>0</v>
      </c>
      <c r="AO68">
        <f t="shared" si="34"/>
        <v>0</v>
      </c>
      <c r="AP68">
        <f t="shared" si="34"/>
        <v>-2.4612561950520948E-4</v>
      </c>
      <c r="AQ68">
        <f t="shared" si="34"/>
        <v>-0.40984334924077542</v>
      </c>
      <c r="AR68">
        <f t="shared" si="34"/>
        <v>-0.41008947486028063</v>
      </c>
      <c r="AS68">
        <f t="shared" si="34"/>
        <v>3.0862842411897169E-4</v>
      </c>
      <c r="AT68">
        <f t="shared" si="34"/>
        <v>3.8246857314779314E-5</v>
      </c>
      <c r="AU68">
        <f t="shared" si="23"/>
        <v>-0.40974259957884684</v>
      </c>
      <c r="AW68">
        <v>65</v>
      </c>
      <c r="AX68">
        <f>IF(Z68&gt;0, (R68*SUMPRODUCT(K68:$K$98, X68:$X$98)-K68*$AZ$3)/Z68, 0)</f>
        <v>12.074893518013811</v>
      </c>
    </row>
    <row r="69" spans="5:50" x14ac:dyDescent="0.25">
      <c r="E69">
        <v>2069</v>
      </c>
      <c r="F69" s="5">
        <f>EconomicRates!C109</f>
        <v>3.5571999999999999E-2</v>
      </c>
      <c r="G69" s="5">
        <f>EconomicRates!D109</f>
        <v>7.0000000000000007E-2</v>
      </c>
      <c r="H69" s="5">
        <f t="shared" si="35"/>
        <v>0.12000000000000001</v>
      </c>
      <c r="I69" s="5">
        <f t="shared" si="36"/>
        <v>1.1200000000000001</v>
      </c>
      <c r="J69">
        <f t="shared" si="37"/>
        <v>0.89285714285714279</v>
      </c>
      <c r="K69">
        <f t="shared" ref="K69:K89" si="47">K68*J69</f>
        <v>5.6443053922528431E-4</v>
      </c>
      <c r="L69" s="2">
        <v>66</v>
      </c>
      <c r="M69" s="6">
        <v>0.31752069599999999</v>
      </c>
      <c r="Q69" s="4">
        <f t="shared" ref="Q69:Q89" si="48">$C$8</f>
        <v>12.5</v>
      </c>
      <c r="R69">
        <f t="shared" si="26"/>
        <v>50000</v>
      </c>
      <c r="S69">
        <f t="shared" si="27"/>
        <v>2.2331341232236896</v>
      </c>
      <c r="U69">
        <f t="shared" si="38"/>
        <v>0.31752069599999999</v>
      </c>
      <c r="V69">
        <f t="shared" si="39"/>
        <v>0.01</v>
      </c>
      <c r="W69">
        <f t="shared" si="40"/>
        <v>3.1147147738248591E-2</v>
      </c>
      <c r="X69">
        <f t="shared" si="41"/>
        <v>9.8898640282635182E-3</v>
      </c>
      <c r="Y69">
        <f t="shared" si="42"/>
        <v>3.1147147738248593E-4</v>
      </c>
      <c r="Z69">
        <f t="shared" si="43"/>
        <v>2.0945812232602588E-2</v>
      </c>
      <c r="AB69">
        <f t="shared" si="44"/>
        <v>0.37609849232919645</v>
      </c>
      <c r="AC69">
        <f t="shared" si="45"/>
        <v>4.677480803526101E-2</v>
      </c>
      <c r="AE69">
        <f t="shared" si="28"/>
        <v>0</v>
      </c>
      <c r="AF69">
        <f t="shared" si="29"/>
        <v>0</v>
      </c>
      <c r="AG69">
        <f t="shared" si="29"/>
        <v>-0.26182265290753237</v>
      </c>
      <c r="AH69">
        <f t="shared" si="30"/>
        <v>-494.49320141317594</v>
      </c>
      <c r="AI69">
        <f t="shared" si="31"/>
        <v>-494.75502406608348</v>
      </c>
      <c r="AJ69">
        <f t="shared" si="32"/>
        <v>0.32932368429393544</v>
      </c>
      <c r="AK69">
        <f t="shared" si="46"/>
        <v>2.6326894463043753E-2</v>
      </c>
      <c r="AL69">
        <f t="shared" si="33"/>
        <v>-494.3993734873265</v>
      </c>
      <c r="AN69">
        <f t="shared" si="34"/>
        <v>0</v>
      </c>
      <c r="AO69">
        <f t="shared" si="34"/>
        <v>0</v>
      </c>
      <c r="AP69">
        <f t="shared" si="34"/>
        <v>-1.4778070116199294E-4</v>
      </c>
      <c r="AQ69">
        <f t="shared" si="34"/>
        <v>-0.27910706431687604</v>
      </c>
      <c r="AR69">
        <f t="shared" si="34"/>
        <v>-0.27925484501803799</v>
      </c>
      <c r="AS69">
        <f t="shared" si="34"/>
        <v>1.8588034470568327E-4</v>
      </c>
      <c r="AT69">
        <f t="shared" si="34"/>
        <v>1.4859703237902938E-5</v>
      </c>
      <c r="AU69">
        <f t="shared" si="23"/>
        <v>-0.27905410497009442</v>
      </c>
      <c r="AW69">
        <v>66</v>
      </c>
      <c r="AX69">
        <f>IF(Z69&gt;0, (R69*SUMPRODUCT(K69:$K$98, X69:$X$98)-K69*$AZ$3)/Z69, 0)</f>
        <v>2.2331341232236896</v>
      </c>
    </row>
    <row r="70" spans="5:50" x14ac:dyDescent="0.25">
      <c r="E70">
        <v>2070</v>
      </c>
      <c r="F70" s="5">
        <f>EconomicRates!C110</f>
        <v>3.5571999999999999E-2</v>
      </c>
      <c r="G70" s="5">
        <f>EconomicRates!D110</f>
        <v>7.0000000000000007E-2</v>
      </c>
      <c r="H70" s="5">
        <f t="shared" si="35"/>
        <v>0.12000000000000001</v>
      </c>
      <c r="I70" s="5">
        <f t="shared" si="36"/>
        <v>1.1200000000000001</v>
      </c>
      <c r="J70">
        <f t="shared" si="37"/>
        <v>0.89285714285714279</v>
      </c>
      <c r="K70">
        <f t="shared" si="47"/>
        <v>5.0395583859400386E-4</v>
      </c>
      <c r="L70" s="2">
        <v>67</v>
      </c>
      <c r="M70" s="6">
        <v>0.344227385</v>
      </c>
      <c r="Q70" s="4">
        <f t="shared" si="48"/>
        <v>12.5</v>
      </c>
      <c r="R70">
        <f t="shared" si="26"/>
        <v>50000</v>
      </c>
      <c r="S70">
        <f t="shared" si="27"/>
        <v>-11.8613741816577</v>
      </c>
      <c r="U70">
        <f t="shared" si="38"/>
        <v>0.344227385</v>
      </c>
      <c r="V70">
        <f t="shared" si="39"/>
        <v>0.01</v>
      </c>
      <c r="W70">
        <f t="shared" si="40"/>
        <v>2.0945812232602588E-2</v>
      </c>
      <c r="X70">
        <f t="shared" si="41"/>
        <v>7.2101221715298001E-3</v>
      </c>
      <c r="Y70">
        <f t="shared" si="42"/>
        <v>2.0945812232602587E-4</v>
      </c>
      <c r="Z70">
        <f t="shared" si="43"/>
        <v>1.3526231938746762E-2</v>
      </c>
      <c r="AB70">
        <f t="shared" si="44"/>
        <v>4.677480803526101E-2</v>
      </c>
      <c r="AC70">
        <f t="shared" si="45"/>
        <v>-0.16043969829336463</v>
      </c>
      <c r="AE70">
        <f t="shared" si="28"/>
        <v>0</v>
      </c>
      <c r="AF70">
        <f t="shared" si="29"/>
        <v>0</v>
      </c>
      <c r="AG70">
        <f t="shared" si="29"/>
        <v>-0.16907789923433453</v>
      </c>
      <c r="AH70">
        <f t="shared" si="30"/>
        <v>-360.50610857649002</v>
      </c>
      <c r="AI70">
        <f t="shared" si="31"/>
        <v>-360.67518647572433</v>
      </c>
      <c r="AJ70">
        <f t="shared" si="32"/>
        <v>0.20721450632862565</v>
      </c>
      <c r="AK70">
        <f t="shared" si="46"/>
        <v>3.274236562468271E-3</v>
      </c>
      <c r="AL70">
        <f t="shared" si="33"/>
        <v>-360.46469773283326</v>
      </c>
      <c r="AN70">
        <f t="shared" si="34"/>
        <v>0</v>
      </c>
      <c r="AO70">
        <f t="shared" si="34"/>
        <v>0</v>
      </c>
      <c r="AP70">
        <f t="shared" si="34"/>
        <v>-8.5207794496351534E-5</v>
      </c>
      <c r="AQ70">
        <f t="shared" si="34"/>
        <v>-0.18167915826592604</v>
      </c>
      <c r="AR70">
        <f t="shared" si="34"/>
        <v>-0.18176436606042237</v>
      </c>
      <c r="AS70">
        <f t="shared" si="34"/>
        <v>1.0442696030568506E-4</v>
      </c>
      <c r="AT70">
        <f t="shared" si="34"/>
        <v>1.650070632593846E-6</v>
      </c>
      <c r="AU70">
        <f t="shared" si="23"/>
        <v>-0.18165828902948411</v>
      </c>
      <c r="AW70">
        <v>67</v>
      </c>
      <c r="AX70">
        <f>IF(Z70&gt;0, (R70*SUMPRODUCT(K70:$K$98, X70:$X$98)-K70*$AZ$3)/Z70, 0)</f>
        <v>-11.8613741816577</v>
      </c>
    </row>
    <row r="71" spans="5:50" x14ac:dyDescent="0.25">
      <c r="E71">
        <v>2071</v>
      </c>
      <c r="F71" s="5">
        <f>EconomicRates!C111</f>
        <v>3.5571999999999999E-2</v>
      </c>
      <c r="G71" s="5">
        <f>EconomicRates!D111</f>
        <v>7.0000000000000007E-2</v>
      </c>
      <c r="H71" s="5">
        <f t="shared" si="35"/>
        <v>0.12000000000000001</v>
      </c>
      <c r="I71" s="5">
        <f t="shared" si="36"/>
        <v>1.1200000000000001</v>
      </c>
      <c r="J71">
        <f t="shared" si="37"/>
        <v>0.89285714285714279</v>
      </c>
      <c r="K71">
        <f t="shared" si="47"/>
        <v>4.4996057017321768E-4</v>
      </c>
      <c r="L71" s="2">
        <v>68</v>
      </c>
      <c r="M71" s="6">
        <v>0.370496828</v>
      </c>
      <c r="Q71" s="4">
        <f t="shared" si="48"/>
        <v>12.5</v>
      </c>
      <c r="R71">
        <f t="shared" si="26"/>
        <v>50000</v>
      </c>
      <c r="S71">
        <f t="shared" si="27"/>
        <v>-33.167566898398903</v>
      </c>
      <c r="U71">
        <f t="shared" si="38"/>
        <v>0.370496828</v>
      </c>
      <c r="V71">
        <f t="shared" si="39"/>
        <v>0.01</v>
      </c>
      <c r="W71">
        <f t="shared" si="40"/>
        <v>1.3526231938746762E-2</v>
      </c>
      <c r="X71">
        <f t="shared" si="41"/>
        <v>5.011426028097966E-3</v>
      </c>
      <c r="Y71">
        <f t="shared" si="42"/>
        <v>1.3526231938746763E-4</v>
      </c>
      <c r="Z71">
        <f t="shared" si="43"/>
        <v>8.3795435912613278E-3</v>
      </c>
      <c r="AB71">
        <f t="shared" si="44"/>
        <v>-0.16043969829336463</v>
      </c>
      <c r="AC71">
        <f t="shared" si="45"/>
        <v>-0.27792907264120986</v>
      </c>
      <c r="AE71">
        <f t="shared" si="28"/>
        <v>0</v>
      </c>
      <c r="AF71">
        <f t="shared" si="29"/>
        <v>0</v>
      </c>
      <c r="AG71">
        <f t="shared" si="29"/>
        <v>-0.1047442948907666</v>
      </c>
      <c r="AH71">
        <f t="shared" si="30"/>
        <v>-250.57130140489829</v>
      </c>
      <c r="AI71">
        <f t="shared" si="31"/>
        <v>-250.67604569978906</v>
      </c>
      <c r="AJ71">
        <f t="shared" si="32"/>
        <v>0.11748937434784523</v>
      </c>
      <c r="AK71">
        <f t="shared" si="46"/>
        <v>-1.1230778880535525E-2</v>
      </c>
      <c r="AL71">
        <f t="shared" si="33"/>
        <v>-250.56978710432173</v>
      </c>
      <c r="AN71">
        <f t="shared" si="34"/>
        <v>0</v>
      </c>
      <c r="AO71">
        <f t="shared" si="34"/>
        <v>0</v>
      </c>
      <c r="AP71">
        <f t="shared" si="34"/>
        <v>-4.713080265144099E-5</v>
      </c>
      <c r="AQ71">
        <f t="shared" si="34"/>
        <v>-0.11274720564919322</v>
      </c>
      <c r="AR71">
        <f t="shared" si="34"/>
        <v>-0.11279433645184465</v>
      </c>
      <c r="AS71">
        <f t="shared" si="34"/>
        <v>5.2865585870851056E-5</v>
      </c>
      <c r="AT71">
        <f t="shared" si="34"/>
        <v>-5.0534076685750965E-6</v>
      </c>
      <c r="AU71">
        <f t="shared" si="23"/>
        <v>-0.11274652427364237</v>
      </c>
      <c r="AW71">
        <v>68</v>
      </c>
      <c r="AX71">
        <f>IF(Z71&gt;0, (R71*SUMPRODUCT(K71:$K$98, X71:$X$98)-K71*$AZ$3)/Z71, 0)</f>
        <v>-33.167566898398903</v>
      </c>
    </row>
    <row r="72" spans="5:50" x14ac:dyDescent="0.25">
      <c r="E72">
        <v>2072</v>
      </c>
      <c r="F72" s="5">
        <f>EconomicRates!C112</f>
        <v>3.5571999999999999E-2</v>
      </c>
      <c r="G72" s="5">
        <f>EconomicRates!D112</f>
        <v>7.0000000000000007E-2</v>
      </c>
      <c r="H72" s="5">
        <f t="shared" si="35"/>
        <v>0.12000000000000001</v>
      </c>
      <c r="I72" s="5">
        <f t="shared" si="36"/>
        <v>1.1200000000000001</v>
      </c>
      <c r="J72">
        <f t="shared" si="37"/>
        <v>0.89285714285714279</v>
      </c>
      <c r="K72">
        <f t="shared" si="47"/>
        <v>4.0175050908323003E-4</v>
      </c>
      <c r="L72" s="2">
        <v>69</v>
      </c>
      <c r="M72" s="6">
        <v>0.397394472</v>
      </c>
      <c r="Q72" s="4">
        <f t="shared" si="48"/>
        <v>12.5</v>
      </c>
      <c r="R72">
        <f t="shared" si="26"/>
        <v>50000</v>
      </c>
      <c r="S72">
        <f t="shared" si="27"/>
        <v>-67.132465618984995</v>
      </c>
      <c r="U72">
        <f t="shared" si="38"/>
        <v>0.397394472</v>
      </c>
      <c r="V72">
        <f t="shared" si="39"/>
        <v>0.01</v>
      </c>
      <c r="W72">
        <f t="shared" si="40"/>
        <v>8.3795435912613278E-3</v>
      </c>
      <c r="X72">
        <f t="shared" si="41"/>
        <v>3.3299843010502791E-3</v>
      </c>
      <c r="Y72">
        <f t="shared" si="42"/>
        <v>8.3795435912613277E-5</v>
      </c>
      <c r="Z72">
        <f t="shared" si="43"/>
        <v>4.9657638542984347E-3</v>
      </c>
      <c r="AB72">
        <f t="shared" si="44"/>
        <v>-0.27792907264120986</v>
      </c>
      <c r="AC72">
        <f t="shared" si="45"/>
        <v>-0.33336397122068806</v>
      </c>
      <c r="AE72">
        <f t="shared" si="28"/>
        <v>0</v>
      </c>
      <c r="AF72">
        <f t="shared" si="29"/>
        <v>0</v>
      </c>
      <c r="AG72">
        <f t="shared" si="29"/>
        <v>-6.2072048178730431E-2</v>
      </c>
      <c r="AH72">
        <f t="shared" si="30"/>
        <v>-166.49921505251396</v>
      </c>
      <c r="AI72">
        <f t="shared" si="31"/>
        <v>-166.56128710069268</v>
      </c>
      <c r="AJ72">
        <f t="shared" si="32"/>
        <v>5.5434898579478198E-2</v>
      </c>
      <c r="AK72">
        <f t="shared" si="46"/>
        <v>-1.9455035084884692E-2</v>
      </c>
      <c r="AL72">
        <f t="shared" si="33"/>
        <v>-166.52530723719809</v>
      </c>
      <c r="AN72">
        <f t="shared" si="34"/>
        <v>0</v>
      </c>
      <c r="AO72">
        <f t="shared" si="34"/>
        <v>0</v>
      </c>
      <c r="AP72">
        <f t="shared" si="34"/>
        <v>-2.4937476955643731E-5</v>
      </c>
      <c r="AQ72">
        <f t="shared" si="34"/>
        <v>-6.6891144409305686E-2</v>
      </c>
      <c r="AR72">
        <f t="shared" si="34"/>
        <v>-6.6916081886261317E-2</v>
      </c>
      <c r="AS72">
        <f t="shared" si="34"/>
        <v>2.2270998725282592E-5</v>
      </c>
      <c r="AT72">
        <f t="shared" si="34"/>
        <v>-7.8160702495845268E-6</v>
      </c>
      <c r="AU72">
        <f t="shared" si="23"/>
        <v>-6.690162695778562E-2</v>
      </c>
      <c r="AW72">
        <v>69</v>
      </c>
      <c r="AX72">
        <f>IF(Z72&gt;0, (R72*SUMPRODUCT(K72:$K$98, X72:$X$98)-K72*$AZ$3)/Z72, 0)</f>
        <v>-67.132465618984995</v>
      </c>
    </row>
    <row r="73" spans="5:50" x14ac:dyDescent="0.25">
      <c r="E73">
        <v>2073</v>
      </c>
      <c r="F73" s="5">
        <f>EconomicRates!C113</f>
        <v>3.5571999999999999E-2</v>
      </c>
      <c r="G73" s="5">
        <f>EconomicRates!D113</f>
        <v>7.0000000000000007E-2</v>
      </c>
      <c r="H73" s="5">
        <f t="shared" si="35"/>
        <v>0.12000000000000001</v>
      </c>
      <c r="I73" s="5">
        <f t="shared" si="36"/>
        <v>1.1200000000000001</v>
      </c>
      <c r="J73">
        <f t="shared" si="37"/>
        <v>0.89285714285714279</v>
      </c>
      <c r="K73">
        <f t="shared" si="47"/>
        <v>3.5870581168145535E-4</v>
      </c>
      <c r="L73" s="2">
        <v>70</v>
      </c>
      <c r="M73" s="6">
        <v>0.424762996</v>
      </c>
      <c r="Q73" s="4">
        <f t="shared" si="48"/>
        <v>12.5</v>
      </c>
      <c r="R73">
        <f t="shared" si="26"/>
        <v>50000</v>
      </c>
      <c r="S73">
        <f t="shared" si="27"/>
        <v>-124.36912090864037</v>
      </c>
      <c r="U73">
        <f t="shared" si="38"/>
        <v>0.424762996</v>
      </c>
      <c r="V73">
        <f t="shared" si="39"/>
        <v>0.01</v>
      </c>
      <c r="W73">
        <f t="shared" si="40"/>
        <v>4.9657638542984347E-3</v>
      </c>
      <c r="X73">
        <f t="shared" si="41"/>
        <v>2.1092727321803104E-3</v>
      </c>
      <c r="Y73">
        <f t="shared" si="42"/>
        <v>4.9657638542984346E-5</v>
      </c>
      <c r="Z73">
        <f t="shared" si="43"/>
        <v>2.8068334835751399E-3</v>
      </c>
      <c r="AB73">
        <f t="shared" si="44"/>
        <v>-0.33336397122068806</v>
      </c>
      <c r="AC73">
        <f t="shared" si="45"/>
        <v>-0.34908341288917683</v>
      </c>
      <c r="AE73">
        <f t="shared" si="28"/>
        <v>0</v>
      </c>
      <c r="AF73">
        <f t="shared" si="29"/>
        <v>0</v>
      </c>
      <c r="AG73">
        <f t="shared" si="29"/>
        <v>-3.5085418544689245E-2</v>
      </c>
      <c r="AH73">
        <f t="shared" si="30"/>
        <v>-105.46363660901552</v>
      </c>
      <c r="AI73">
        <f t="shared" si="31"/>
        <v>-105.49872202756022</v>
      </c>
      <c r="AJ73">
        <f t="shared" si="32"/>
        <v>1.5719441668488765E-2</v>
      </c>
      <c r="AK73">
        <f t="shared" si="46"/>
        <v>-2.3335477985448168E-2</v>
      </c>
      <c r="AL73">
        <f t="shared" si="33"/>
        <v>-105.50633806387718</v>
      </c>
      <c r="AN73">
        <f t="shared" si="34"/>
        <v>0</v>
      </c>
      <c r="AO73">
        <f t="shared" si="34"/>
        <v>0</v>
      </c>
      <c r="AP73">
        <f t="shared" si="34"/>
        <v>-1.2585343537256341E-5</v>
      </c>
      <c r="AQ73">
        <f t="shared" si="34"/>
        <v>-3.783041937271496E-2</v>
      </c>
      <c r="AR73">
        <f t="shared" si="34"/>
        <v>-3.7843004716252224E-2</v>
      </c>
      <c r="AS73">
        <f t="shared" si="34"/>
        <v>5.6386550828745533E-6</v>
      </c>
      <c r="AT73">
        <f t="shared" si="34"/>
        <v>-8.3705715717449183E-6</v>
      </c>
      <c r="AU73">
        <f t="shared" si="23"/>
        <v>-3.7845736632741094E-2</v>
      </c>
      <c r="AW73">
        <v>70</v>
      </c>
      <c r="AX73">
        <f>IF(Z73&gt;0, (R73*SUMPRODUCT(K73:$K$98, X73:$X$98)-K73*$AZ$3)/Z73, 0)</f>
        <v>-124.36912090864037</v>
      </c>
    </row>
    <row r="74" spans="5:50" x14ac:dyDescent="0.25">
      <c r="E74">
        <v>2074</v>
      </c>
      <c r="F74" s="5">
        <f>EconomicRates!C114</f>
        <v>3.5571999999999999E-2</v>
      </c>
      <c r="G74" s="5">
        <f>EconomicRates!D114</f>
        <v>7.0000000000000007E-2</v>
      </c>
      <c r="H74" s="5">
        <f t="shared" si="35"/>
        <v>0.12000000000000001</v>
      </c>
      <c r="I74" s="5">
        <f t="shared" si="36"/>
        <v>1.1200000000000001</v>
      </c>
      <c r="J74">
        <f t="shared" si="37"/>
        <v>0.89285714285714279</v>
      </c>
      <c r="K74">
        <f t="shared" si="47"/>
        <v>3.2027304614415652E-4</v>
      </c>
      <c r="L74" s="2">
        <v>71</v>
      </c>
      <c r="M74" s="6">
        <v>0.45242554800000001</v>
      </c>
      <c r="Q74" s="4">
        <f t="shared" si="48"/>
        <v>12.5</v>
      </c>
      <c r="R74">
        <f t="shared" si="26"/>
        <v>50000</v>
      </c>
      <c r="S74">
        <f t="shared" si="27"/>
        <v>-226.14413740606216</v>
      </c>
      <c r="U74">
        <f t="shared" si="38"/>
        <v>0.45242554800000001</v>
      </c>
      <c r="V74">
        <f t="shared" si="39"/>
        <v>0.01</v>
      </c>
      <c r="W74">
        <f t="shared" si="40"/>
        <v>2.8068334835751399E-3</v>
      </c>
      <c r="X74">
        <f t="shared" si="41"/>
        <v>1.2698831769512317E-3</v>
      </c>
      <c r="Y74">
        <f t="shared" si="42"/>
        <v>2.80683348357514E-5</v>
      </c>
      <c r="Z74">
        <f t="shared" si="43"/>
        <v>1.5088819717881568E-3</v>
      </c>
      <c r="AB74">
        <f t="shared" si="44"/>
        <v>-0.34908341288917683</v>
      </c>
      <c r="AC74">
        <f t="shared" si="45"/>
        <v>-0.34122481195759091</v>
      </c>
      <c r="AE74">
        <f t="shared" si="28"/>
        <v>0</v>
      </c>
      <c r="AF74">
        <f t="shared" si="29"/>
        <v>0</v>
      </c>
      <c r="AG74">
        <f t="shared" si="29"/>
        <v>-1.8861024647351961E-2</v>
      </c>
      <c r="AH74">
        <f t="shared" si="30"/>
        <v>-63.494158847561586</v>
      </c>
      <c r="AI74">
        <f t="shared" si="31"/>
        <v>-63.513019872208936</v>
      </c>
      <c r="AJ74">
        <f t="shared" si="32"/>
        <v>-7.8586009315859129E-3</v>
      </c>
      <c r="AK74">
        <f t="shared" si="46"/>
        <v>-2.4435838902242379E-2</v>
      </c>
      <c r="AL74">
        <f t="shared" si="33"/>
        <v>-63.545314312042763</v>
      </c>
      <c r="AN74">
        <f t="shared" si="34"/>
        <v>0</v>
      </c>
      <c r="AO74">
        <f t="shared" si="34"/>
        <v>0</v>
      </c>
      <c r="AP74">
        <f t="shared" si="34"/>
        <v>-6.0406778172074281E-6</v>
      </c>
      <c r="AQ74">
        <f t="shared" si="34"/>
        <v>-2.0335467666469497E-2</v>
      </c>
      <c r="AR74">
        <f t="shared" si="34"/>
        <v>-2.0341508344286701E-2</v>
      </c>
      <c r="AS74">
        <f t="shared" si="34"/>
        <v>-2.5168980587903266E-6</v>
      </c>
      <c r="AT74">
        <f t="shared" si="34"/>
        <v>-7.8261405603090477E-6</v>
      </c>
      <c r="AU74">
        <f t="shared" si="23"/>
        <v>-2.0351851382905801E-2</v>
      </c>
      <c r="AW74">
        <v>71</v>
      </c>
      <c r="AX74">
        <f>IF(Z74&gt;0, (R74*SUMPRODUCT(K74:$K$98, X74:$X$98)-K74*$AZ$3)/Z74, 0)</f>
        <v>-226.14413740606216</v>
      </c>
    </row>
    <row r="75" spans="5:50" x14ac:dyDescent="0.25">
      <c r="E75">
        <v>2075</v>
      </c>
      <c r="F75" s="5">
        <f>EconomicRates!C115</f>
        <v>3.5571999999999999E-2</v>
      </c>
      <c r="G75" s="5">
        <f>EconomicRates!D115</f>
        <v>7.0000000000000007E-2</v>
      </c>
      <c r="H75" s="5">
        <f t="shared" si="35"/>
        <v>0.12000000000000001</v>
      </c>
      <c r="I75" s="5">
        <f t="shared" si="36"/>
        <v>1.1200000000000001</v>
      </c>
      <c r="J75">
        <f t="shared" si="37"/>
        <v>0.89285714285714279</v>
      </c>
      <c r="K75">
        <f t="shared" si="47"/>
        <v>2.8595807691442546E-4</v>
      </c>
      <c r="L75" s="2">
        <v>72</v>
      </c>
      <c r="M75" s="6">
        <v>0.48020744799999998</v>
      </c>
      <c r="Q75" s="4">
        <f t="shared" si="48"/>
        <v>12.5</v>
      </c>
      <c r="R75">
        <f t="shared" si="26"/>
        <v>50000</v>
      </c>
      <c r="S75">
        <f t="shared" si="27"/>
        <v>-417.00404258108574</v>
      </c>
      <c r="U75">
        <f t="shared" si="38"/>
        <v>0.48020744799999998</v>
      </c>
      <c r="V75">
        <f t="shared" si="39"/>
        <v>0.01</v>
      </c>
      <c r="W75">
        <f t="shared" si="40"/>
        <v>1.5088819717881568E-3</v>
      </c>
      <c r="X75">
        <f t="shared" si="41"/>
        <v>7.2457636100559878E-4</v>
      </c>
      <c r="Y75">
        <f t="shared" si="42"/>
        <v>1.5088819717881569E-5</v>
      </c>
      <c r="Z75">
        <f t="shared" si="43"/>
        <v>7.6921679106467641E-4</v>
      </c>
      <c r="AB75">
        <f t="shared" si="44"/>
        <v>-0.34122481195759091</v>
      </c>
      <c r="AC75">
        <f t="shared" si="45"/>
        <v>-0.32076651149522045</v>
      </c>
      <c r="AE75">
        <f t="shared" si="28"/>
        <v>0</v>
      </c>
      <c r="AF75">
        <f t="shared" si="29"/>
        <v>0</v>
      </c>
      <c r="AG75">
        <f t="shared" si="29"/>
        <v>-9.6152098883084559E-3</v>
      </c>
      <c r="AH75">
        <f t="shared" si="30"/>
        <v>-36.228818050279941</v>
      </c>
      <c r="AI75">
        <f t="shared" si="31"/>
        <v>-36.23843326016825</v>
      </c>
      <c r="AJ75">
        <f t="shared" si="32"/>
        <v>-2.045830046237046E-2</v>
      </c>
      <c r="AK75">
        <f t="shared" si="46"/>
        <v>-2.3885736837031366E-2</v>
      </c>
      <c r="AL75">
        <f t="shared" si="33"/>
        <v>-36.282777297467653</v>
      </c>
      <c r="AN75">
        <f t="shared" si="34"/>
        <v>0</v>
      </c>
      <c r="AO75">
        <f t="shared" si="34"/>
        <v>0</v>
      </c>
      <c r="AP75">
        <f t="shared" si="34"/>
        <v>-2.7495469287892535E-6</v>
      </c>
      <c r="AQ75">
        <f t="shared" si="34"/>
        <v>-1.0359923138540677E-2</v>
      </c>
      <c r="AR75">
        <f t="shared" si="34"/>
        <v>-1.0362672685469466E-2</v>
      </c>
      <c r="AS75">
        <f t="shared" si="34"/>
        <v>-5.8502162571569581E-6</v>
      </c>
      <c r="AT75">
        <f t="shared" si="34"/>
        <v>-6.8303193716015405E-6</v>
      </c>
      <c r="AU75">
        <f t="shared" si="23"/>
        <v>-1.0375353221098225E-2</v>
      </c>
      <c r="AW75">
        <v>72</v>
      </c>
      <c r="AX75">
        <f>IF(Z75&gt;0, (R75*SUMPRODUCT(K75:$K$98, X75:$X$98)-K75*$AZ$3)/Z75, 0)</f>
        <v>-417.00404258108574</v>
      </c>
    </row>
    <row r="76" spans="5:50" x14ac:dyDescent="0.25">
      <c r="E76">
        <v>2076</v>
      </c>
      <c r="F76" s="5">
        <f>EconomicRates!C116</f>
        <v>3.5571999999999999E-2</v>
      </c>
      <c r="G76" s="5">
        <f>EconomicRates!D116</f>
        <v>7.0000000000000007E-2</v>
      </c>
      <c r="H76" s="5">
        <f t="shared" si="35"/>
        <v>0.12000000000000001</v>
      </c>
      <c r="I76" s="5">
        <f t="shared" si="36"/>
        <v>1.1200000000000001</v>
      </c>
      <c r="J76">
        <f t="shared" si="37"/>
        <v>0.89285714285714279</v>
      </c>
      <c r="K76">
        <f t="shared" si="47"/>
        <v>2.55319711530737E-4</v>
      </c>
      <c r="L76" s="2">
        <v>73</v>
      </c>
      <c r="M76" s="6">
        <v>0.508136904</v>
      </c>
      <c r="Q76" s="4">
        <f t="shared" si="48"/>
        <v>12.5</v>
      </c>
      <c r="R76">
        <f t="shared" si="26"/>
        <v>50000</v>
      </c>
      <c r="S76">
        <f t="shared" si="27"/>
        <v>-795.08354282411983</v>
      </c>
      <c r="U76">
        <f t="shared" si="38"/>
        <v>0.508136904</v>
      </c>
      <c r="V76">
        <f t="shared" si="39"/>
        <v>0.01</v>
      </c>
      <c r="W76">
        <f t="shared" si="40"/>
        <v>7.6921679106467641E-4</v>
      </c>
      <c r="X76">
        <f t="shared" si="41"/>
        <v>3.9086743871641951E-4</v>
      </c>
      <c r="Y76">
        <f t="shared" si="42"/>
        <v>7.6921679106467635E-6</v>
      </c>
      <c r="Z76">
        <f t="shared" si="43"/>
        <v>3.7065718443761013E-4</v>
      </c>
      <c r="AB76">
        <f t="shared" si="44"/>
        <v>-0.32076651149522045</v>
      </c>
      <c r="AC76">
        <f t="shared" si="45"/>
        <v>-0.2947034273758683</v>
      </c>
      <c r="AE76">
        <f t="shared" si="28"/>
        <v>0</v>
      </c>
      <c r="AF76">
        <f t="shared" si="29"/>
        <v>0</v>
      </c>
      <c r="AG76">
        <f t="shared" si="29"/>
        <v>-4.6332148054701264E-3</v>
      </c>
      <c r="AH76">
        <f t="shared" si="30"/>
        <v>-19.543371935820975</v>
      </c>
      <c r="AI76">
        <f t="shared" si="31"/>
        <v>-19.548005150626445</v>
      </c>
      <c r="AJ76">
        <f t="shared" si="32"/>
        <v>-2.6063084119352153E-2</v>
      </c>
      <c r="AK76">
        <f t="shared" si="46"/>
        <v>-2.2453655804665434E-2</v>
      </c>
      <c r="AL76">
        <f t="shared" si="33"/>
        <v>-19.596521890550463</v>
      </c>
      <c r="AN76">
        <f t="shared" si="34"/>
        <v>0</v>
      </c>
      <c r="AO76">
        <f t="shared" si="34"/>
        <v>0</v>
      </c>
      <c r="AP76">
        <f t="shared" si="34"/>
        <v>-1.1829510675925724E-6</v>
      </c>
      <c r="AQ76">
        <f t="shared" si="34"/>
        <v>-4.9898080849917125E-3</v>
      </c>
      <c r="AR76">
        <f t="shared" si="34"/>
        <v>-4.990991036059305E-3</v>
      </c>
      <c r="AS76">
        <f t="shared" si="34"/>
        <v>-6.6544191189543244E-6</v>
      </c>
      <c r="AT76">
        <f t="shared" si="34"/>
        <v>-5.7328609228576371E-6</v>
      </c>
      <c r="AU76">
        <f t="shared" si="23"/>
        <v>-5.0033783161011168E-3</v>
      </c>
      <c r="AW76">
        <v>73</v>
      </c>
      <c r="AX76">
        <f>IF(Z76&gt;0, (R76*SUMPRODUCT(K76:$K$98, X76:$X$98)-K76*$AZ$3)/Z76, 0)</f>
        <v>-795.08354282411983</v>
      </c>
    </row>
    <row r="77" spans="5:50" x14ac:dyDescent="0.25">
      <c r="E77">
        <v>2077</v>
      </c>
      <c r="F77" s="5">
        <f>EconomicRates!C117</f>
        <v>3.5571999999999999E-2</v>
      </c>
      <c r="G77" s="5">
        <f>EconomicRates!D117</f>
        <v>7.0000000000000007E-2</v>
      </c>
      <c r="H77" s="5">
        <f t="shared" si="35"/>
        <v>0.12000000000000001</v>
      </c>
      <c r="I77" s="5">
        <f t="shared" si="36"/>
        <v>1.1200000000000001</v>
      </c>
      <c r="J77">
        <f t="shared" si="37"/>
        <v>0.89285714285714279</v>
      </c>
      <c r="K77">
        <f t="shared" si="47"/>
        <v>2.2796402815244374E-4</v>
      </c>
      <c r="L77" s="2">
        <v>74</v>
      </c>
      <c r="M77" s="6">
        <v>0.53626491099999996</v>
      </c>
      <c r="Q77" s="4">
        <f t="shared" si="48"/>
        <v>12.5</v>
      </c>
      <c r="R77">
        <f t="shared" si="26"/>
        <v>50000</v>
      </c>
      <c r="S77">
        <f t="shared" si="27"/>
        <v>-1588.6099553944766</v>
      </c>
      <c r="U77">
        <f t="shared" si="38"/>
        <v>0.53626491099999996</v>
      </c>
      <c r="V77">
        <f t="shared" si="39"/>
        <v>0.01</v>
      </c>
      <c r="W77">
        <f t="shared" si="40"/>
        <v>3.7065718443761013E-4</v>
      </c>
      <c r="X77">
        <f t="shared" si="41"/>
        <v>1.9877044202394557E-4</v>
      </c>
      <c r="Y77">
        <f t="shared" si="42"/>
        <v>3.7065718443761014E-6</v>
      </c>
      <c r="Z77">
        <f t="shared" si="43"/>
        <v>1.6818017056928846E-4</v>
      </c>
      <c r="AB77">
        <f t="shared" si="44"/>
        <v>-0.2947034273758683</v>
      </c>
      <c r="AC77">
        <f t="shared" si="45"/>
        <v>-0.26717269326631282</v>
      </c>
      <c r="AE77">
        <f t="shared" si="28"/>
        <v>0</v>
      </c>
      <c r="AF77">
        <f t="shared" si="29"/>
        <v>0</v>
      </c>
      <c r="AG77">
        <f t="shared" si="29"/>
        <v>-2.1022521321161056E-3</v>
      </c>
      <c r="AH77">
        <f t="shared" si="30"/>
        <v>-9.9385221011972789</v>
      </c>
      <c r="AI77">
        <f t="shared" si="31"/>
        <v>-9.9406243533293956</v>
      </c>
      <c r="AJ77">
        <f t="shared" si="32"/>
        <v>-2.7530734109555477E-2</v>
      </c>
      <c r="AK77">
        <f t="shared" si="46"/>
        <v>-2.0629239916310781E-2</v>
      </c>
      <c r="AL77">
        <f t="shared" si="33"/>
        <v>-9.9887843273552619</v>
      </c>
      <c r="AN77">
        <f t="shared" si="34"/>
        <v>0</v>
      </c>
      <c r="AO77">
        <f t="shared" si="34"/>
        <v>0</v>
      </c>
      <c r="AP77">
        <f t="shared" si="34"/>
        <v>-4.7923786422925077E-7</v>
      </c>
      <c r="AQ77">
        <f t="shared" si="34"/>
        <v>-2.2656255320710208E-3</v>
      </c>
      <c r="AR77">
        <f t="shared" si="34"/>
        <v>-2.2661047699352502E-3</v>
      </c>
      <c r="AS77">
        <f t="shared" si="34"/>
        <v>-6.2760170456081481E-6</v>
      </c>
      <c r="AT77">
        <f t="shared" si="34"/>
        <v>-4.7027246290453867E-6</v>
      </c>
      <c r="AU77">
        <f t="shared" si="23"/>
        <v>-2.2770835116099038E-3</v>
      </c>
      <c r="AW77">
        <v>74</v>
      </c>
      <c r="AX77">
        <f>IF(Z77&gt;0, (R77*SUMPRODUCT(K77:$K$98, X77:$X$98)-K77*$AZ$3)/Z77, 0)</f>
        <v>-1588.6099553944766</v>
      </c>
    </row>
    <row r="78" spans="5:50" x14ac:dyDescent="0.25">
      <c r="E78">
        <v>2078</v>
      </c>
      <c r="F78" s="5">
        <f>EconomicRates!C118</f>
        <v>3.5571999999999999E-2</v>
      </c>
      <c r="G78" s="5">
        <f>EconomicRates!D118</f>
        <v>7.0000000000000007E-2</v>
      </c>
      <c r="H78" s="5">
        <f t="shared" si="35"/>
        <v>0.12000000000000001</v>
      </c>
      <c r="I78" s="5">
        <f t="shared" si="36"/>
        <v>1.1200000000000001</v>
      </c>
      <c r="J78">
        <f t="shared" si="37"/>
        <v>0.89285714285714279</v>
      </c>
      <c r="K78">
        <f t="shared" si="47"/>
        <v>2.0353931085039618E-4</v>
      </c>
      <c r="L78" s="2">
        <v>75</v>
      </c>
      <c r="M78" s="6">
        <v>0.564431978</v>
      </c>
      <c r="Q78" s="4">
        <f t="shared" si="48"/>
        <v>12.5</v>
      </c>
      <c r="R78">
        <f t="shared" si="26"/>
        <v>50000</v>
      </c>
      <c r="S78">
        <f t="shared" si="27"/>
        <v>-3358.8802328907032</v>
      </c>
      <c r="U78">
        <f t="shared" si="38"/>
        <v>0.564431978</v>
      </c>
      <c r="V78">
        <f t="shared" si="39"/>
        <v>0.01</v>
      </c>
      <c r="W78">
        <f t="shared" si="40"/>
        <v>1.6818017056928846E-4</v>
      </c>
      <c r="X78">
        <f t="shared" si="41"/>
        <v>9.4926266334800872E-5</v>
      </c>
      <c r="Y78">
        <f t="shared" si="42"/>
        <v>1.6818017056928847E-6</v>
      </c>
      <c r="Z78">
        <f t="shared" si="43"/>
        <v>7.1572102528794711E-5</v>
      </c>
      <c r="AB78">
        <f t="shared" si="44"/>
        <v>-0.26717269326631282</v>
      </c>
      <c r="AC78">
        <f t="shared" si="45"/>
        <v>-0.24040212041039527</v>
      </c>
      <c r="AE78">
        <f t="shared" si="28"/>
        <v>0</v>
      </c>
      <c r="AF78">
        <f t="shared" si="29"/>
        <v>0</v>
      </c>
      <c r="AG78">
        <f t="shared" si="29"/>
        <v>-8.9465128160993394E-4</v>
      </c>
      <c r="AH78">
        <f t="shared" si="30"/>
        <v>-4.7463133167400438</v>
      </c>
      <c r="AI78">
        <f t="shared" si="31"/>
        <v>-4.7472079680216535</v>
      </c>
      <c r="AJ78">
        <f t="shared" si="32"/>
        <v>-2.6770572855917552E-2</v>
      </c>
      <c r="AK78">
        <f t="shared" si="46"/>
        <v>-1.87020885286419E-2</v>
      </c>
      <c r="AL78">
        <f t="shared" si="33"/>
        <v>-4.7926806294062123</v>
      </c>
      <c r="AN78">
        <f t="shared" si="34"/>
        <v>0</v>
      </c>
      <c r="AO78">
        <f t="shared" si="34"/>
        <v>0</v>
      </c>
      <c r="AP78">
        <f t="shared" si="34"/>
        <v>-1.8209670531030968E-7</v>
      </c>
      <c r="AQ78">
        <f t="shared" si="34"/>
        <v>-9.6606134156932669E-4</v>
      </c>
      <c r="AR78">
        <f t="shared" si="34"/>
        <v>-9.6624343827463694E-4</v>
      </c>
      <c r="AS78">
        <f t="shared" si="34"/>
        <v>-5.4488639501637809E-6</v>
      </c>
      <c r="AT78">
        <f t="shared" si="34"/>
        <v>-3.8066102105828723E-6</v>
      </c>
      <c r="AU78">
        <f t="shared" si="23"/>
        <v>-9.7549891243538342E-4</v>
      </c>
      <c r="AW78">
        <v>75</v>
      </c>
      <c r="AX78">
        <f>IF(Z78&gt;0, (R78*SUMPRODUCT(K78:$K$98, X78:$X$98)-K78*$AZ$3)/Z78, 0)</f>
        <v>-3358.8802328907032</v>
      </c>
    </row>
    <row r="79" spans="5:50" x14ac:dyDescent="0.25">
      <c r="E79">
        <v>2079</v>
      </c>
      <c r="F79" s="5">
        <f>EconomicRates!C119</f>
        <v>3.5571999999999999E-2</v>
      </c>
      <c r="G79" s="5">
        <f>EconomicRates!D119</f>
        <v>7.0000000000000007E-2</v>
      </c>
      <c r="H79" s="5">
        <f t="shared" si="35"/>
        <v>0.12000000000000001</v>
      </c>
      <c r="I79" s="5">
        <f t="shared" si="36"/>
        <v>1.1200000000000001</v>
      </c>
      <c r="J79">
        <f t="shared" si="37"/>
        <v>0.89285714285714279</v>
      </c>
      <c r="K79">
        <f t="shared" si="47"/>
        <v>1.8173152754499659E-4</v>
      </c>
      <c r="L79" s="2">
        <v>76</v>
      </c>
      <c r="M79" s="6">
        <v>0.59247427200000002</v>
      </c>
      <c r="Q79" s="4">
        <f t="shared" si="48"/>
        <v>12.5</v>
      </c>
      <c r="R79">
        <f t="shared" si="26"/>
        <v>50000</v>
      </c>
      <c r="S79">
        <f t="shared" si="27"/>
        <v>-7572.2227366258739</v>
      </c>
      <c r="U79">
        <f t="shared" si="38"/>
        <v>0.59247427200000002</v>
      </c>
      <c r="V79">
        <f t="shared" si="39"/>
        <v>0.01</v>
      </c>
      <c r="W79">
        <f t="shared" si="40"/>
        <v>7.1572102528794711E-5</v>
      </c>
      <c r="X79">
        <f t="shared" si="41"/>
        <v>4.2404629341257008E-5</v>
      </c>
      <c r="Y79">
        <f t="shared" si="42"/>
        <v>7.1572102528794717E-7</v>
      </c>
      <c r="Z79">
        <f t="shared" si="43"/>
        <v>2.8451752162249757E-5</v>
      </c>
      <c r="AB79">
        <f t="shared" si="44"/>
        <v>-0.24040212041039527</v>
      </c>
      <c r="AC79">
        <f t="shared" si="45"/>
        <v>-0.21544300461983198</v>
      </c>
      <c r="AE79">
        <f t="shared" si="28"/>
        <v>0</v>
      </c>
      <c r="AF79">
        <f t="shared" si="29"/>
        <v>0</v>
      </c>
      <c r="AG79">
        <f t="shared" si="29"/>
        <v>-3.5564690202812194E-4</v>
      </c>
      <c r="AH79">
        <f t="shared" si="30"/>
        <v>-2.1202314670628506</v>
      </c>
      <c r="AI79">
        <f t="shared" si="31"/>
        <v>-2.1205871139648789</v>
      </c>
      <c r="AJ79">
        <f t="shared" si="32"/>
        <v>-2.4959115790563285E-2</v>
      </c>
      <c r="AK79">
        <f t="shared" si="46"/>
        <v>-1.6828148428727669E-2</v>
      </c>
      <c r="AL79">
        <f t="shared" si="33"/>
        <v>-2.16237437818417</v>
      </c>
      <c r="AN79">
        <f t="shared" si="34"/>
        <v>0</v>
      </c>
      <c r="AO79">
        <f t="shared" si="34"/>
        <v>0</v>
      </c>
      <c r="AP79">
        <f t="shared" si="34"/>
        <v>-6.4632254772216341E-8</v>
      </c>
      <c r="AQ79">
        <f t="shared" si="34"/>
        <v>-3.8531290325830096E-4</v>
      </c>
      <c r="AR79">
        <f t="shared" si="34"/>
        <v>-3.8537753551307318E-4</v>
      </c>
      <c r="AS79">
        <f t="shared" si="34"/>
        <v>-4.5358582387915112E-6</v>
      </c>
      <c r="AT79">
        <f t="shared" si="34"/>
        <v>-3.0582051197066133E-6</v>
      </c>
      <c r="AU79">
        <f t="shared" si="23"/>
        <v>-3.9297159887157135E-4</v>
      </c>
      <c r="AW79">
        <v>76</v>
      </c>
      <c r="AX79">
        <f>IF(Z79&gt;0, (R79*SUMPRODUCT(K79:$K$98, X79:$X$98)-K79*$AZ$3)/Z79, 0)</f>
        <v>-7572.2227366258739</v>
      </c>
    </row>
    <row r="80" spans="5:50" x14ac:dyDescent="0.25">
      <c r="E80">
        <v>2080</v>
      </c>
      <c r="F80" s="5">
        <f>EconomicRates!C120</f>
        <v>3.5571999999999999E-2</v>
      </c>
      <c r="G80" s="5">
        <f>EconomicRates!D120</f>
        <v>7.0000000000000007E-2</v>
      </c>
      <c r="H80" s="5">
        <f t="shared" si="35"/>
        <v>0.12000000000000001</v>
      </c>
      <c r="I80" s="5">
        <f t="shared" si="36"/>
        <v>1.1200000000000001</v>
      </c>
      <c r="J80">
        <f t="shared" si="37"/>
        <v>0.89285714285714279</v>
      </c>
      <c r="K80">
        <f t="shared" si="47"/>
        <v>1.6226029245088979E-4</v>
      </c>
      <c r="L80" s="2">
        <v>77</v>
      </c>
      <c r="M80" s="6">
        <v>0.62503115200000003</v>
      </c>
      <c r="Q80" s="4">
        <f t="shared" si="48"/>
        <v>12.5</v>
      </c>
      <c r="R80">
        <f t="shared" si="26"/>
        <v>50000</v>
      </c>
      <c r="S80">
        <f t="shared" si="27"/>
        <v>-18555.54491266538</v>
      </c>
      <c r="U80">
        <f t="shared" si="38"/>
        <v>0.62503115200000003</v>
      </c>
      <c r="V80">
        <f t="shared" si="39"/>
        <v>0.01</v>
      </c>
      <c r="W80">
        <f t="shared" si="40"/>
        <v>2.8451752162249757E-5</v>
      </c>
      <c r="X80">
        <f t="shared" si="41"/>
        <v>1.7783231430389459E-5</v>
      </c>
      <c r="Y80">
        <f t="shared" si="42"/>
        <v>2.8451752162249755E-7</v>
      </c>
      <c r="Z80">
        <f t="shared" si="43"/>
        <v>1.03840032102378E-5</v>
      </c>
      <c r="AB80">
        <f t="shared" si="44"/>
        <v>-0.21544300461983198</v>
      </c>
      <c r="AC80">
        <f t="shared" si="45"/>
        <v>-0.19268083794082899</v>
      </c>
      <c r="AE80">
        <f t="shared" si="28"/>
        <v>0</v>
      </c>
      <c r="AF80">
        <f t="shared" si="29"/>
        <v>0</v>
      </c>
      <c r="AG80">
        <f t="shared" si="29"/>
        <v>-1.2980004012797249E-4</v>
      </c>
      <c r="AH80">
        <f t="shared" si="30"/>
        <v>-0.88916157151947295</v>
      </c>
      <c r="AI80">
        <f t="shared" si="31"/>
        <v>-0.88929137155960092</v>
      </c>
      <c r="AJ80">
        <f t="shared" si="32"/>
        <v>-2.2762166679002993E-2</v>
      </c>
      <c r="AK80">
        <f t="shared" si="46"/>
        <v>-1.508101032338824E-2</v>
      </c>
      <c r="AL80">
        <f t="shared" si="33"/>
        <v>-0.92713454856199218</v>
      </c>
      <c r="AN80">
        <f t="shared" si="34"/>
        <v>0</v>
      </c>
      <c r="AO80">
        <f t="shared" si="34"/>
        <v>0</v>
      </c>
      <c r="AP80">
        <f t="shared" si="34"/>
        <v>-2.1061392471302047E-8</v>
      </c>
      <c r="AQ80">
        <f t="shared" si="34"/>
        <v>-1.4427561663084244E-4</v>
      </c>
      <c r="AR80">
        <f t="shared" si="34"/>
        <v>-1.4429667802331374E-4</v>
      </c>
      <c r="AS80">
        <f t="shared" si="34"/>
        <v>-3.6933958221509247E-6</v>
      </c>
      <c r="AT80">
        <f t="shared" si="34"/>
        <v>-2.4470491455278641E-6</v>
      </c>
      <c r="AU80">
        <f t="shared" si="23"/>
        <v>-1.5043712299099254E-4</v>
      </c>
      <c r="AW80">
        <v>77</v>
      </c>
      <c r="AX80">
        <f>IF(Z80&gt;0, (R80*SUMPRODUCT(K80:$K$98, X80:$X$98)-K80*$AZ$3)/Z80, 0)</f>
        <v>-18555.54491266538</v>
      </c>
    </row>
    <row r="81" spans="2:50" x14ac:dyDescent="0.25">
      <c r="E81">
        <v>2081</v>
      </c>
      <c r="F81" s="5">
        <f>EconomicRates!C121</f>
        <v>3.5571999999999999E-2</v>
      </c>
      <c r="G81" s="5">
        <f>EconomicRates!D121</f>
        <v>7.0000000000000007E-2</v>
      </c>
      <c r="H81" s="5">
        <f t="shared" si="35"/>
        <v>0.12000000000000001</v>
      </c>
      <c r="I81" s="5">
        <f t="shared" si="36"/>
        <v>1.1200000000000001</v>
      </c>
      <c r="J81">
        <f t="shared" si="37"/>
        <v>0.89285714285714279</v>
      </c>
      <c r="K81">
        <f t="shared" si="47"/>
        <v>1.4487526111686588E-4</v>
      </c>
      <c r="L81" s="2">
        <v>78</v>
      </c>
      <c r="M81" s="6">
        <v>0.65741117999999998</v>
      </c>
      <c r="Q81" s="4">
        <f t="shared" si="48"/>
        <v>12.5</v>
      </c>
      <c r="R81">
        <f t="shared" si="26"/>
        <v>50000</v>
      </c>
      <c r="S81">
        <f t="shared" si="27"/>
        <v>-49848.723898346529</v>
      </c>
      <c r="U81">
        <f t="shared" si="38"/>
        <v>0.65741117999999998</v>
      </c>
      <c r="V81">
        <f t="shared" si="39"/>
        <v>0.01</v>
      </c>
      <c r="W81">
        <f t="shared" si="40"/>
        <v>1.03840032102378E-5</v>
      </c>
      <c r="X81">
        <f t="shared" si="41"/>
        <v>6.8265598035662203E-6</v>
      </c>
      <c r="Y81">
        <f t="shared" si="42"/>
        <v>1.0384003210237801E-7</v>
      </c>
      <c r="Z81">
        <f t="shared" si="43"/>
        <v>3.4536033745692015E-6</v>
      </c>
      <c r="AB81">
        <f t="shared" si="44"/>
        <v>-0.19268083794082899</v>
      </c>
      <c r="AC81">
        <f t="shared" si="45"/>
        <v>-0.17215772107329796</v>
      </c>
      <c r="AE81">
        <f t="shared" si="28"/>
        <v>0</v>
      </c>
      <c r="AF81">
        <f t="shared" si="29"/>
        <v>0</v>
      </c>
      <c r="AG81">
        <f t="shared" si="29"/>
        <v>-4.3170042182115021E-5</v>
      </c>
      <c r="AH81">
        <f t="shared" si="30"/>
        <v>-0.341327990178311</v>
      </c>
      <c r="AI81">
        <f t="shared" si="31"/>
        <v>-0.34137116022049313</v>
      </c>
      <c r="AJ81">
        <f t="shared" si="32"/>
        <v>-2.0523116867531027E-2</v>
      </c>
      <c r="AK81">
        <f t="shared" si="46"/>
        <v>-1.3487658655858031E-2</v>
      </c>
      <c r="AL81">
        <f t="shared" si="33"/>
        <v>-0.37538193574388218</v>
      </c>
      <c r="AN81">
        <f t="shared" si="34"/>
        <v>0</v>
      </c>
      <c r="AO81">
        <f t="shared" si="34"/>
        <v>0</v>
      </c>
      <c r="AP81">
        <f t="shared" si="34"/>
        <v>-6.2542711335600282E-9</v>
      </c>
      <c r="AQ81">
        <f t="shared" si="34"/>
        <v>-4.9449981703577839E-5</v>
      </c>
      <c r="AR81">
        <f t="shared" si="34"/>
        <v>-4.9456235974711399E-5</v>
      </c>
      <c r="AS81">
        <f t="shared" si="34"/>
        <v>-2.973291915115512E-6</v>
      </c>
      <c r="AT81">
        <f t="shared" si="34"/>
        <v>-1.9540280696225886E-6</v>
      </c>
      <c r="AU81">
        <f t="shared" si="23"/>
        <v>-5.4383555959449502E-5</v>
      </c>
      <c r="AW81">
        <v>78</v>
      </c>
      <c r="AX81">
        <f>IF(Z81&gt;0, (R81*SUMPRODUCT(K81:$K$98, X81:$X$98)-K81*$AZ$3)/Z81, 0)</f>
        <v>-49848.723898346529</v>
      </c>
    </row>
    <row r="82" spans="2:50" x14ac:dyDescent="0.25">
      <c r="E82">
        <v>2082</v>
      </c>
      <c r="F82" s="5">
        <f>EconomicRates!C122</f>
        <v>3.5571999999999999E-2</v>
      </c>
      <c r="G82" s="5">
        <f>EconomicRates!D122</f>
        <v>7.0000000000000007E-2</v>
      </c>
      <c r="H82" s="5">
        <f t="shared" si="35"/>
        <v>0.12000000000000001</v>
      </c>
      <c r="I82" s="5">
        <f t="shared" si="36"/>
        <v>1.1200000000000001</v>
      </c>
      <c r="J82">
        <f t="shared" si="37"/>
        <v>0.89285714285714279</v>
      </c>
      <c r="K82">
        <f t="shared" si="47"/>
        <v>1.2935291171148737E-4</v>
      </c>
      <c r="L82" s="2">
        <v>79</v>
      </c>
      <c r="M82" s="6">
        <v>0.68957421399999996</v>
      </c>
      <c r="Q82" s="4">
        <f t="shared" si="48"/>
        <v>12.5</v>
      </c>
      <c r="R82">
        <f t="shared" si="26"/>
        <v>50000</v>
      </c>
      <c r="S82">
        <f t="shared" si="27"/>
        <v>-148189.40632421634</v>
      </c>
      <c r="U82">
        <f t="shared" si="38"/>
        <v>0.68957421399999996</v>
      </c>
      <c r="V82">
        <f t="shared" si="39"/>
        <v>0.01</v>
      </c>
      <c r="W82">
        <f t="shared" si="40"/>
        <v>3.4536033745692015E-6</v>
      </c>
      <c r="X82">
        <f t="shared" si="41"/>
        <v>2.3815158324863047E-6</v>
      </c>
      <c r="Y82">
        <f t="shared" si="42"/>
        <v>3.4536033745692013E-8</v>
      </c>
      <c r="Z82">
        <f t="shared" si="43"/>
        <v>1.0375515083372048E-6</v>
      </c>
      <c r="AB82">
        <f t="shared" si="44"/>
        <v>-0.17215772107329796</v>
      </c>
      <c r="AC82">
        <f t="shared" si="45"/>
        <v>-0.15375414205128557</v>
      </c>
      <c r="AE82">
        <f t="shared" si="28"/>
        <v>0</v>
      </c>
      <c r="AF82">
        <f t="shared" si="29"/>
        <v>0</v>
      </c>
      <c r="AG82">
        <f t="shared" si="29"/>
        <v>-1.2969393854215059E-5</v>
      </c>
      <c r="AH82">
        <f t="shared" si="30"/>
        <v>-0.11907579162431524</v>
      </c>
      <c r="AI82">
        <f t="shared" si="31"/>
        <v>-0.11908876101816945</v>
      </c>
      <c r="AJ82">
        <f t="shared" si="32"/>
        <v>-1.8403579022012395E-2</v>
      </c>
      <c r="AK82">
        <f t="shared" si="46"/>
        <v>-1.2051040475130859E-2</v>
      </c>
      <c r="AL82">
        <f t="shared" si="33"/>
        <v>-0.14954338051531271</v>
      </c>
      <c r="AN82">
        <f t="shared" si="34"/>
        <v>0</v>
      </c>
      <c r="AO82">
        <f t="shared" si="34"/>
        <v>0</v>
      </c>
      <c r="AP82">
        <f t="shared" si="34"/>
        <v>-1.6776288581757874E-9</v>
      </c>
      <c r="AQ82">
        <f t="shared" si="34"/>
        <v>-1.5402800360955516E-5</v>
      </c>
      <c r="AR82">
        <f t="shared" si="34"/>
        <v>-1.5404477989813691E-5</v>
      </c>
      <c r="AS82">
        <f t="shared" si="34"/>
        <v>-2.3805565324097505E-6</v>
      </c>
      <c r="AT82">
        <f t="shared" si="34"/>
        <v>-1.5588371746111628E-6</v>
      </c>
      <c r="AU82">
        <f t="shared" si="23"/>
        <v>-1.9343871696834606E-5</v>
      </c>
      <c r="AW82">
        <v>79</v>
      </c>
      <c r="AX82">
        <f>IF(Z82&gt;0, (R82*SUMPRODUCT(K82:$K$98, X82:$X$98)-K82*$AZ$3)/Z82, 0)</f>
        <v>-148189.40632421634</v>
      </c>
    </row>
    <row r="83" spans="2:50" x14ac:dyDescent="0.25">
      <c r="E83">
        <v>2083</v>
      </c>
      <c r="F83" s="5">
        <f>EconomicRates!C123</f>
        <v>3.5571999999999999E-2</v>
      </c>
      <c r="G83" s="5">
        <f>EconomicRates!D123</f>
        <v>7.0000000000000007E-2</v>
      </c>
      <c r="H83" s="5">
        <f t="shared" si="35"/>
        <v>0.12000000000000001</v>
      </c>
      <c r="I83" s="5">
        <f t="shared" si="36"/>
        <v>1.1200000000000001</v>
      </c>
      <c r="J83">
        <f t="shared" si="37"/>
        <v>0.89285714285714279</v>
      </c>
      <c r="K83">
        <f t="shared" si="47"/>
        <v>1.1549367117097085E-4</v>
      </c>
      <c r="L83" s="2">
        <v>80</v>
      </c>
      <c r="M83" s="6">
        <v>0.72148010799999995</v>
      </c>
      <c r="Q83" s="4">
        <f t="shared" si="48"/>
        <v>12.5</v>
      </c>
      <c r="R83">
        <f t="shared" si="26"/>
        <v>50000</v>
      </c>
      <c r="S83">
        <f t="shared" si="27"/>
        <v>-492792.67701674107</v>
      </c>
      <c r="U83">
        <f t="shared" si="38"/>
        <v>0.72148010799999995</v>
      </c>
      <c r="V83">
        <f t="shared" si="39"/>
        <v>0.01</v>
      </c>
      <c r="W83">
        <f t="shared" si="40"/>
        <v>1.0375515083372048E-6</v>
      </c>
      <c r="X83">
        <f t="shared" si="41"/>
        <v>7.4857277429068936E-7</v>
      </c>
      <c r="Y83">
        <f t="shared" si="42"/>
        <v>1.0375515083372047E-8</v>
      </c>
      <c r="Z83">
        <f t="shared" si="43"/>
        <v>2.7860321896314337E-7</v>
      </c>
      <c r="AB83">
        <f t="shared" si="44"/>
        <v>-0.15375414205128557</v>
      </c>
      <c r="AC83">
        <f t="shared" si="45"/>
        <v>-0.13729362609832871</v>
      </c>
      <c r="AE83">
        <f t="shared" si="28"/>
        <v>0</v>
      </c>
      <c r="AF83">
        <f t="shared" si="29"/>
        <v>0</v>
      </c>
      <c r="AG83">
        <f t="shared" si="29"/>
        <v>-3.482540237039292E-6</v>
      </c>
      <c r="AH83">
        <f t="shared" si="30"/>
        <v>-3.7428638714534467E-2</v>
      </c>
      <c r="AI83">
        <f t="shared" si="31"/>
        <v>-3.7432121254771508E-2</v>
      </c>
      <c r="AJ83">
        <f t="shared" si="32"/>
        <v>-1.6460515952956861E-2</v>
      </c>
      <c r="AK83">
        <f t="shared" si="46"/>
        <v>-1.0762789943589991E-2</v>
      </c>
      <c r="AL83">
        <f t="shared" si="33"/>
        <v>-6.4655427151318362E-2</v>
      </c>
      <c r="AN83">
        <f t="shared" si="34"/>
        <v>0</v>
      </c>
      <c r="AO83">
        <f t="shared" si="34"/>
        <v>0</v>
      </c>
      <c r="AP83">
        <f t="shared" si="34"/>
        <v>-4.0221135697629086E-10</v>
      </c>
      <c r="AQ83">
        <f t="shared" si="34"/>
        <v>-4.3227708920735125E-6</v>
      </c>
      <c r="AR83">
        <f t="shared" si="34"/>
        <v>-4.3231731034304892E-6</v>
      </c>
      <c r="AS83">
        <f t="shared" si="34"/>
        <v>-1.9010854167753197E-6</v>
      </c>
      <c r="AT83">
        <f t="shared" si="34"/>
        <v>-1.2430341226272142E-6</v>
      </c>
      <c r="AU83">
        <f t="shared" si="23"/>
        <v>-7.4672926428330237E-6</v>
      </c>
      <c r="AW83">
        <v>80</v>
      </c>
      <c r="AX83">
        <f>IF(Z83&gt;0, (R83*SUMPRODUCT(K83:$K$98, X83:$X$98)-K83*$AZ$3)/Z83, 0)</f>
        <v>-492792.67701674107</v>
      </c>
    </row>
    <row r="84" spans="2:50" x14ac:dyDescent="0.25">
      <c r="E84">
        <v>2084</v>
      </c>
      <c r="F84" s="5">
        <f>EconomicRates!C124</f>
        <v>3.5571999999999999E-2</v>
      </c>
      <c r="G84" s="5">
        <f>EconomicRates!D124</f>
        <v>7.0000000000000007E-2</v>
      </c>
      <c r="H84" s="5">
        <f t="shared" si="35"/>
        <v>0.12000000000000001</v>
      </c>
      <c r="I84" s="5">
        <f t="shared" si="36"/>
        <v>1.1200000000000001</v>
      </c>
      <c r="J84">
        <f t="shared" si="37"/>
        <v>0.89285714285714279</v>
      </c>
      <c r="K84">
        <f t="shared" si="47"/>
        <v>1.031193492597954E-4</v>
      </c>
      <c r="L84" s="2">
        <v>81</v>
      </c>
      <c r="M84" s="6">
        <v>0.75308980400000003</v>
      </c>
      <c r="Q84" s="4">
        <f t="shared" si="48"/>
        <v>12.5</v>
      </c>
      <c r="R84">
        <f t="shared" si="26"/>
        <v>50000</v>
      </c>
      <c r="S84">
        <f t="shared" si="27"/>
        <v>-1857272.4773987222</v>
      </c>
      <c r="U84">
        <f t="shared" si="38"/>
        <v>0.75308980400000003</v>
      </c>
      <c r="V84">
        <f t="shared" si="39"/>
        <v>0.01</v>
      </c>
      <c r="W84">
        <f t="shared" si="40"/>
        <v>2.7860321896314337E-7</v>
      </c>
      <c r="X84">
        <f t="shared" si="41"/>
        <v>2.0981324356272272E-7</v>
      </c>
      <c r="Y84">
        <f t="shared" si="42"/>
        <v>2.7860321896314337E-9</v>
      </c>
      <c r="Z84">
        <f t="shared" si="43"/>
        <v>6.600394321078921E-8</v>
      </c>
      <c r="AB84">
        <f t="shared" si="44"/>
        <v>-0.13729362609832871</v>
      </c>
      <c r="AC84">
        <f t="shared" si="45"/>
        <v>-0.12258730712518705</v>
      </c>
      <c r="AE84">
        <f t="shared" si="28"/>
        <v>0</v>
      </c>
      <c r="AF84">
        <f t="shared" si="29"/>
        <v>0</v>
      </c>
      <c r="AG84">
        <f t="shared" si="29"/>
        <v>-8.2504929013486513E-7</v>
      </c>
      <c r="AH84">
        <f t="shared" si="30"/>
        <v>-1.0490662178136136E-2</v>
      </c>
      <c r="AI84">
        <f t="shared" si="31"/>
        <v>-1.0491487227426271E-2</v>
      </c>
      <c r="AJ84">
        <f t="shared" si="32"/>
        <v>-1.470631897314166E-2</v>
      </c>
      <c r="AK84">
        <f t="shared" si="46"/>
        <v>-9.6105538268830108E-3</v>
      </c>
      <c r="AL84">
        <f t="shared" si="33"/>
        <v>-3.4808360027450941E-2</v>
      </c>
      <c r="AN84">
        <f t="shared" si="34"/>
        <v>0</v>
      </c>
      <c r="AO84">
        <f t="shared" si="34"/>
        <v>0</v>
      </c>
      <c r="AP84">
        <f t="shared" si="34"/>
        <v>-8.5078545905963425E-11</v>
      </c>
      <c r="AQ84">
        <f t="shared" si="34"/>
        <v>-1.081790257113746E-6</v>
      </c>
      <c r="AR84">
        <f t="shared" si="34"/>
        <v>-1.0818753356596521E-6</v>
      </c>
      <c r="AS84">
        <f t="shared" si="34"/>
        <v>-1.5165060425173505E-6</v>
      </c>
      <c r="AT84">
        <f t="shared" si="34"/>
        <v>-9.9103405665441236E-7</v>
      </c>
      <c r="AU84">
        <f t="shared" si="23"/>
        <v>-3.5894154348314151E-6</v>
      </c>
      <c r="AW84">
        <v>81</v>
      </c>
      <c r="AX84">
        <f>IF(Z84&gt;0, (R84*SUMPRODUCT(K84:$K$98, X84:$X$98)-K84*$AZ$3)/Z84, 0)</f>
        <v>-1857272.4773987222</v>
      </c>
    </row>
    <row r="85" spans="2:50" x14ac:dyDescent="0.25">
      <c r="E85">
        <v>2085</v>
      </c>
      <c r="F85" s="5">
        <f>EconomicRates!C125</f>
        <v>3.5571999999999999E-2</v>
      </c>
      <c r="G85" s="5">
        <f>EconomicRates!D125</f>
        <v>7.0000000000000007E-2</v>
      </c>
      <c r="H85" s="5">
        <f t="shared" si="35"/>
        <v>0.12000000000000001</v>
      </c>
      <c r="I85" s="5">
        <f t="shared" si="36"/>
        <v>1.1200000000000001</v>
      </c>
      <c r="J85">
        <f t="shared" si="37"/>
        <v>0.89285714285714279</v>
      </c>
      <c r="K85">
        <f t="shared" si="47"/>
        <v>9.207084755338875E-5</v>
      </c>
      <c r="L85" s="2">
        <v>82</v>
      </c>
      <c r="M85" s="6">
        <v>0.78453892300000005</v>
      </c>
      <c r="Q85" s="4">
        <f t="shared" si="48"/>
        <v>12.5</v>
      </c>
      <c r="R85">
        <f t="shared" si="26"/>
        <v>50000</v>
      </c>
      <c r="S85">
        <f t="shared" si="27"/>
        <v>-8071081.7891388796</v>
      </c>
      <c r="U85">
        <f t="shared" si="38"/>
        <v>0.78453892300000005</v>
      </c>
      <c r="V85">
        <f t="shared" si="39"/>
        <v>0.01</v>
      </c>
      <c r="W85">
        <f t="shared" si="40"/>
        <v>6.600394321078921E-8</v>
      </c>
      <c r="X85">
        <f t="shared" si="41"/>
        <v>5.1782662520345733E-8</v>
      </c>
      <c r="Y85">
        <f t="shared" si="42"/>
        <v>6.6003943210789212E-10</v>
      </c>
      <c r="Z85">
        <f t="shared" si="43"/>
        <v>1.3561241258335585E-8</v>
      </c>
      <c r="AB85">
        <f t="shared" si="44"/>
        <v>-0.12258730712518705</v>
      </c>
      <c r="AC85">
        <f t="shared" si="45"/>
        <v>-0.10945388735827116</v>
      </c>
      <c r="AE85">
        <f t="shared" si="28"/>
        <v>0</v>
      </c>
      <c r="AF85">
        <f t="shared" si="29"/>
        <v>0</v>
      </c>
      <c r="AG85">
        <f t="shared" si="29"/>
        <v>-1.6951551572919482E-7</v>
      </c>
      <c r="AH85">
        <f t="shared" si="30"/>
        <v>-2.5891331260172864E-3</v>
      </c>
      <c r="AI85">
        <f t="shared" si="31"/>
        <v>-2.5893026415330154E-3</v>
      </c>
      <c r="AJ85">
        <f t="shared" si="32"/>
        <v>-1.3133419766915885E-2</v>
      </c>
      <c r="AK85">
        <f t="shared" si="46"/>
        <v>-8.581111498763094E-3</v>
      </c>
      <c r="AL85">
        <f t="shared" si="33"/>
        <v>-2.4303833907211997E-2</v>
      </c>
      <c r="AN85">
        <f t="shared" si="34"/>
        <v>0</v>
      </c>
      <c r="AO85">
        <f t="shared" si="34"/>
        <v>0</v>
      </c>
      <c r="AP85">
        <f t="shared" si="34"/>
        <v>-1.5607437206636769E-11</v>
      </c>
      <c r="AQ85">
        <f t="shared" si="34"/>
        <v>-2.3838368134096645E-7</v>
      </c>
      <c r="AR85">
        <f t="shared" si="34"/>
        <v>-2.3839928877817306E-7</v>
      </c>
      <c r="AS85">
        <f t="shared" si="34"/>
        <v>-1.2092050892143749E-6</v>
      </c>
      <c r="AT85">
        <f t="shared" si="34"/>
        <v>-7.9007020864124809E-7</v>
      </c>
      <c r="AU85">
        <f t="shared" si="23"/>
        <v>-2.2376745866337963E-6</v>
      </c>
      <c r="AW85">
        <v>82</v>
      </c>
      <c r="AX85">
        <f>IF(Z85&gt;0, (R85*SUMPRODUCT(K85:$K$98, X85:$X$98)-K85*$AZ$3)/Z85, 0)</f>
        <v>-8071081.7891388796</v>
      </c>
    </row>
    <row r="86" spans="2:50" x14ac:dyDescent="0.25">
      <c r="E86">
        <v>2086</v>
      </c>
      <c r="F86" s="5">
        <f>EconomicRates!C126</f>
        <v>3.5571999999999999E-2</v>
      </c>
      <c r="G86" s="5">
        <f>EconomicRates!D126</f>
        <v>7.0000000000000007E-2</v>
      </c>
      <c r="H86" s="5">
        <f t="shared" si="35"/>
        <v>0.12000000000000001</v>
      </c>
      <c r="I86" s="5">
        <f t="shared" si="36"/>
        <v>1.1200000000000001</v>
      </c>
      <c r="J86">
        <f t="shared" si="37"/>
        <v>0.89285714285714279</v>
      </c>
      <c r="K86">
        <f t="shared" si="47"/>
        <v>8.2206113886954235E-5</v>
      </c>
      <c r="L86" s="2">
        <v>83</v>
      </c>
      <c r="M86" s="6">
        <v>0.81598695700000001</v>
      </c>
      <c r="Q86" s="4">
        <f t="shared" si="48"/>
        <v>12.5</v>
      </c>
      <c r="R86">
        <f t="shared" si="26"/>
        <v>50000</v>
      </c>
      <c r="S86">
        <f t="shared" si="27"/>
        <v>-41412633.046592817</v>
      </c>
      <c r="U86">
        <f t="shared" si="38"/>
        <v>0.81598695700000001</v>
      </c>
      <c r="V86">
        <f t="shared" si="39"/>
        <v>0.01</v>
      </c>
      <c r="W86">
        <f t="shared" si="40"/>
        <v>1.3561241258335585E-8</v>
      </c>
      <c r="X86">
        <f t="shared" si="41"/>
        <v>1.1065795987532104E-8</v>
      </c>
      <c r="Y86">
        <f t="shared" si="42"/>
        <v>1.3561241258335585E-10</v>
      </c>
      <c r="Z86">
        <f t="shared" si="43"/>
        <v>2.3598328582201249E-9</v>
      </c>
      <c r="AB86">
        <f t="shared" si="44"/>
        <v>-0.10945388735827116</v>
      </c>
      <c r="AC86">
        <f t="shared" si="45"/>
        <v>-9.7726892208762323E-2</v>
      </c>
      <c r="AE86">
        <f t="shared" si="28"/>
        <v>0</v>
      </c>
      <c r="AF86">
        <f t="shared" si="29"/>
        <v>0</v>
      </c>
      <c r="AG86">
        <f t="shared" si="29"/>
        <v>-2.9497910727751562E-8</v>
      </c>
      <c r="AH86">
        <f t="shared" si="30"/>
        <v>-5.5328979937660516E-4</v>
      </c>
      <c r="AI86">
        <f t="shared" si="31"/>
        <v>-5.5331929728733291E-4</v>
      </c>
      <c r="AJ86">
        <f t="shared" si="32"/>
        <v>-1.172699514950884E-2</v>
      </c>
      <c r="AK86">
        <f t="shared" si="46"/>
        <v>-7.6617721150789818E-3</v>
      </c>
      <c r="AL86">
        <f t="shared" si="33"/>
        <v>-1.9942086561875155E-2</v>
      </c>
      <c r="AN86">
        <f t="shared" si="34"/>
        <v>0</v>
      </c>
      <c r="AO86">
        <f t="shared" si="34"/>
        <v>0</v>
      </c>
      <c r="AP86">
        <f t="shared" si="34"/>
        <v>-2.424908608712754E-12</v>
      </c>
      <c r="AQ86">
        <f t="shared" si="34"/>
        <v>-4.5483804260043266E-8</v>
      </c>
      <c r="AR86">
        <f t="shared" si="34"/>
        <v>-4.5486229168651974E-8</v>
      </c>
      <c r="AS86">
        <f t="shared" si="34"/>
        <v>-9.6403069881228361E-7</v>
      </c>
      <c r="AT86">
        <f t="shared" si="34"/>
        <v>-6.2984451106807295E-7</v>
      </c>
      <c r="AU86">
        <f t="shared" si="23"/>
        <v>-1.6393614390490086E-6</v>
      </c>
      <c r="AW86">
        <v>83</v>
      </c>
      <c r="AX86">
        <f>IF(Z86&gt;0, (R86*SUMPRODUCT(K86:$K$98, X86:$X$98)-K86*$AZ$3)/Z86, 0)</f>
        <v>-41412633.046592817</v>
      </c>
    </row>
    <row r="87" spans="2:50" x14ac:dyDescent="0.25">
      <c r="E87">
        <v>2087</v>
      </c>
      <c r="F87" s="5">
        <f>EconomicRates!C127</f>
        <v>3.5571999999999999E-2</v>
      </c>
      <c r="G87" s="5">
        <f>EconomicRates!D127</f>
        <v>7.0000000000000007E-2</v>
      </c>
      <c r="H87" s="5">
        <f t="shared" si="35"/>
        <v>0.12000000000000001</v>
      </c>
      <c r="I87" s="5">
        <f t="shared" si="36"/>
        <v>1.1200000000000001</v>
      </c>
      <c r="J87">
        <f t="shared" si="37"/>
        <v>0.89285714285714279</v>
      </c>
      <c r="K87">
        <f t="shared" si="47"/>
        <v>7.3398315970494849E-5</v>
      </c>
      <c r="L87" s="2">
        <v>84</v>
      </c>
      <c r="M87" s="6">
        <v>0.84743607600000004</v>
      </c>
      <c r="Q87" s="4">
        <f t="shared" si="48"/>
        <v>12.5</v>
      </c>
      <c r="R87">
        <f t="shared" si="26"/>
        <v>50000</v>
      </c>
      <c r="S87">
        <f t="shared" si="27"/>
        <v>-259361421.94764483</v>
      </c>
      <c r="U87">
        <f t="shared" si="38"/>
        <v>0.84743607600000004</v>
      </c>
      <c r="V87">
        <f t="shared" si="39"/>
        <v>0.01</v>
      </c>
      <c r="W87">
        <f t="shared" si="40"/>
        <v>2.3598328582201249E-9</v>
      </c>
      <c r="X87">
        <f t="shared" si="41"/>
        <v>1.9998074973859273E-9</v>
      </c>
      <c r="Y87">
        <f t="shared" si="42"/>
        <v>2.359832858220125E-11</v>
      </c>
      <c r="Z87">
        <f t="shared" si="43"/>
        <v>3.3642703225199637E-10</v>
      </c>
      <c r="AB87">
        <f t="shared" si="44"/>
        <v>-9.7726892208762323E-2</v>
      </c>
      <c r="AC87">
        <f t="shared" si="45"/>
        <v>-8.7256193466503942E-2</v>
      </c>
      <c r="AE87">
        <f t="shared" si="28"/>
        <v>0</v>
      </c>
      <c r="AF87">
        <f t="shared" si="29"/>
        <v>0</v>
      </c>
      <c r="AG87">
        <f t="shared" si="29"/>
        <v>-4.2053379031499547E-9</v>
      </c>
      <c r="AH87">
        <f t="shared" si="30"/>
        <v>-9.9990374869296368E-5</v>
      </c>
      <c r="AI87">
        <f t="shared" si="31"/>
        <v>-9.9994580207199524E-5</v>
      </c>
      <c r="AJ87">
        <f t="shared" si="32"/>
        <v>-1.047069874225838E-2</v>
      </c>
      <c r="AK87">
        <f t="shared" si="46"/>
        <v>-6.840882454613363E-3</v>
      </c>
      <c r="AL87">
        <f t="shared" si="33"/>
        <v>-1.7411575777078941E-2</v>
      </c>
      <c r="AN87">
        <f t="shared" si="34"/>
        <v>0</v>
      </c>
      <c r="AO87">
        <f t="shared" si="34"/>
        <v>0</v>
      </c>
      <c r="AP87">
        <f t="shared" si="34"/>
        <v>-3.0866472017809862E-13</v>
      </c>
      <c r="AQ87">
        <f t="shared" si="34"/>
        <v>-7.3391251286648421E-9</v>
      </c>
      <c r="AR87">
        <f t="shared" si="34"/>
        <v>-7.3394337933850206E-9</v>
      </c>
      <c r="AS87">
        <f t="shared" si="34"/>
        <v>-7.6853165471614357E-7</v>
      </c>
      <c r="AT87">
        <f t="shared" si="34"/>
        <v>-5.02109251920726E-7</v>
      </c>
      <c r="AU87">
        <f t="shared" si="23"/>
        <v>-1.2779803404302545E-6</v>
      </c>
      <c r="AW87">
        <v>84</v>
      </c>
      <c r="AX87">
        <f>IF(Z87&gt;0, (R87*SUMPRODUCT(K87:$K$98, X87:$X$98)-K87*$AZ$3)/Z87, 0)</f>
        <v>-259361421.94764483</v>
      </c>
    </row>
    <row r="88" spans="2:50" x14ac:dyDescent="0.25">
      <c r="B88" s="6"/>
      <c r="E88">
        <v>2088</v>
      </c>
      <c r="F88" s="5">
        <f>EconomicRates!C128</f>
        <v>3.5571999999999999E-2</v>
      </c>
      <c r="G88" s="5">
        <f>EconomicRates!D128</f>
        <v>7.0000000000000007E-2</v>
      </c>
      <c r="H88" s="5">
        <f t="shared" si="35"/>
        <v>0.12000000000000001</v>
      </c>
      <c r="I88" s="5">
        <f t="shared" si="36"/>
        <v>1.1200000000000001</v>
      </c>
      <c r="J88">
        <f t="shared" si="37"/>
        <v>0.89285714285714279</v>
      </c>
      <c r="K88">
        <f t="shared" si="47"/>
        <v>6.5534210687941824E-5</v>
      </c>
      <c r="L88" s="2">
        <v>85</v>
      </c>
      <c r="M88" s="6">
        <v>0.87888519499999995</v>
      </c>
      <c r="Q88" s="4">
        <f t="shared" si="48"/>
        <v>12.5</v>
      </c>
      <c r="R88">
        <f t="shared" si="26"/>
        <v>50000</v>
      </c>
      <c r="S88">
        <f t="shared" si="27"/>
        <v>-2084085170.3042769</v>
      </c>
      <c r="U88">
        <f t="shared" si="38"/>
        <v>0.87888519499999995</v>
      </c>
      <c r="V88">
        <f t="shared" si="39"/>
        <v>0.01</v>
      </c>
      <c r="W88">
        <f t="shared" si="40"/>
        <v>3.3642703225199637E-10</v>
      </c>
      <c r="X88">
        <f t="shared" si="41"/>
        <v>2.956807378440671E-10</v>
      </c>
      <c r="Y88">
        <f t="shared" si="42"/>
        <v>3.3642703225199638E-12</v>
      </c>
      <c r="Z88">
        <f t="shared" si="43"/>
        <v>3.7382024085409309E-11</v>
      </c>
      <c r="AB88">
        <f t="shared" si="44"/>
        <v>-8.7256193466503942E-2</v>
      </c>
      <c r="AC88">
        <f t="shared" si="45"/>
        <v>-7.7907322032358839E-2</v>
      </c>
      <c r="AE88">
        <f t="shared" si="28"/>
        <v>0</v>
      </c>
      <c r="AF88">
        <f t="shared" si="29"/>
        <v>0</v>
      </c>
      <c r="AG88">
        <f t="shared" si="29"/>
        <v>-4.6727530106761639E-10</v>
      </c>
      <c r="AH88">
        <f t="shared" si="30"/>
        <v>-1.4784036892203355E-5</v>
      </c>
      <c r="AI88">
        <f t="shared" si="31"/>
        <v>-1.4784504167504423E-5</v>
      </c>
      <c r="AJ88">
        <f t="shared" si="32"/>
        <v>-9.3488714341451035E-3</v>
      </c>
      <c r="AK88">
        <f t="shared" si="46"/>
        <v>-6.1079335426552769E-3</v>
      </c>
      <c r="AL88">
        <f t="shared" si="33"/>
        <v>-1.5471589480967884E-2</v>
      </c>
      <c r="AN88">
        <f t="shared" si="34"/>
        <v>0</v>
      </c>
      <c r="AO88">
        <f t="shared" si="34"/>
        <v>0</v>
      </c>
      <c r="AP88">
        <f t="shared" si="34"/>
        <v>-3.0622518029436617E-14</v>
      </c>
      <c r="AQ88">
        <f t="shared" si="34"/>
        <v>-9.6886018851195928E-10</v>
      </c>
      <c r="AR88">
        <f t="shared" si="34"/>
        <v>-9.688908110299888E-10</v>
      </c>
      <c r="AS88">
        <f t="shared" si="34"/>
        <v>-6.1267091025974605E-7</v>
      </c>
      <c r="AT88">
        <f t="shared" si="34"/>
        <v>-4.002786036523178E-7</v>
      </c>
      <c r="AU88">
        <f t="shared" si="23"/>
        <v>-1.0139184047230938E-6</v>
      </c>
      <c r="AW88">
        <v>85</v>
      </c>
      <c r="AX88">
        <f>IF(Z88&gt;0, (R88*SUMPRODUCT(K88:$K$98, X88:$X$98)-K88*$AZ$3)/Z88, 0)</f>
        <v>-2084085170.3042769</v>
      </c>
    </row>
    <row r="89" spans="2:50" x14ac:dyDescent="0.25">
      <c r="B89" s="6"/>
      <c r="E89">
        <v>2089</v>
      </c>
      <c r="F89" s="5">
        <f>EconomicRates!C129</f>
        <v>3.5571999999999999E-2</v>
      </c>
      <c r="G89" s="5">
        <f>EconomicRates!D129</f>
        <v>7.0000000000000007E-2</v>
      </c>
      <c r="H89" s="5">
        <f t="shared" si="35"/>
        <v>0.12000000000000001</v>
      </c>
      <c r="I89" s="5">
        <f t="shared" si="36"/>
        <v>1.1200000000000001</v>
      </c>
      <c r="J89">
        <f t="shared" si="37"/>
        <v>0.89285714285714279</v>
      </c>
      <c r="K89">
        <f t="shared" si="47"/>
        <v>5.851268811423377E-5</v>
      </c>
      <c r="L89" s="2">
        <v>86</v>
      </c>
      <c r="M89" s="6">
        <v>1</v>
      </c>
      <c r="Q89" s="4">
        <f t="shared" si="48"/>
        <v>12.5</v>
      </c>
      <c r="R89">
        <f t="shared" si="26"/>
        <v>50000</v>
      </c>
      <c r="S89">
        <f t="shared" si="27"/>
        <v>0</v>
      </c>
      <c r="U89">
        <f t="shared" si="38"/>
        <v>1</v>
      </c>
      <c r="V89">
        <f t="shared" si="39"/>
        <v>0.01</v>
      </c>
      <c r="W89">
        <f t="shared" si="40"/>
        <v>3.7382024085409309E-11</v>
      </c>
      <c r="X89">
        <f t="shared" si="41"/>
        <v>3.7382024085409309E-11</v>
      </c>
      <c r="Y89">
        <f t="shared" si="42"/>
        <v>3.7382024085409309E-13</v>
      </c>
      <c r="Z89">
        <f t="shared" si="43"/>
        <v>0</v>
      </c>
      <c r="AB89">
        <f t="shared" si="44"/>
        <v>-7.7907322032358839E-2</v>
      </c>
      <c r="AC89">
        <f t="shared" si="45"/>
        <v>0</v>
      </c>
      <c r="AE89">
        <f t="shared" si="28"/>
        <v>0</v>
      </c>
      <c r="AF89">
        <f t="shared" si="29"/>
        <v>0</v>
      </c>
      <c r="AG89">
        <f t="shared" si="29"/>
        <v>0</v>
      </c>
      <c r="AH89">
        <f t="shared" si="30"/>
        <v>-1.8691012042704654E-6</v>
      </c>
      <c r="AI89">
        <f t="shared" si="31"/>
        <v>-1.8691012042704654E-6</v>
      </c>
      <c r="AJ89">
        <f t="shared" si="32"/>
        <v>-7.7907322032358839E-2</v>
      </c>
      <c r="AK89">
        <f t="shared" si="46"/>
        <v>-5.4535125422651189E-3</v>
      </c>
      <c r="AL89">
        <f t="shared" si="33"/>
        <v>-8.3362703675828223E-2</v>
      </c>
      <c r="AN89">
        <f t="shared" si="34"/>
        <v>0</v>
      </c>
      <c r="AO89">
        <f t="shared" si="34"/>
        <v>0</v>
      </c>
      <c r="AP89">
        <f t="shared" si="34"/>
        <v>0</v>
      </c>
      <c r="AQ89">
        <f t="shared" si="34"/>
        <v>-1.0936613581941649E-10</v>
      </c>
      <c r="AR89">
        <f t="shared" si="34"/>
        <v>-1.0936613581941649E-10</v>
      </c>
      <c r="AS89">
        <f t="shared" si="34"/>
        <v>-4.5585668358945862E-6</v>
      </c>
      <c r="AT89">
        <f t="shared" si="34"/>
        <v>-3.1909967851262099E-7</v>
      </c>
      <c r="AU89">
        <f t="shared" si="23"/>
        <v>-4.8777758805430259E-6</v>
      </c>
      <c r="AW89">
        <v>86</v>
      </c>
      <c r="AX89">
        <f>IF(Z89&gt;0, (R89*SUMPRODUCT(K89:$K$98, X89:$X$98)-K89*$AZ$3)/Z89, 0)</f>
        <v>0</v>
      </c>
    </row>
    <row r="90" spans="2:50" x14ac:dyDescent="0.25">
      <c r="B90" s="6"/>
      <c r="F90" s="5">
        <f>EconomicRates!C130</f>
        <v>3.5571999999999999E-2</v>
      </c>
      <c r="G90" s="5">
        <f>EconomicRates!D130</f>
        <v>7.0000000000000007E-2</v>
      </c>
      <c r="H90" s="5"/>
      <c r="I90" s="5"/>
      <c r="Q90" s="4"/>
      <c r="AX90">
        <f>IF(Z90&gt;0, (R90*SUMPRODUCT(K90:$K$98, X90:$X$98)-K90*$AZ$3)/Z90, 0)</f>
        <v>0</v>
      </c>
    </row>
    <row r="91" spans="2:50" x14ac:dyDescent="0.25">
      <c r="B91" s="6"/>
      <c r="F91" s="5">
        <f>EconomicRates!C131</f>
        <v>3.5571999999999999E-2</v>
      </c>
      <c r="G91" s="5">
        <f>EconomicRates!D131</f>
        <v>7.0000000000000007E-2</v>
      </c>
      <c r="H91" s="5"/>
      <c r="I91" s="5"/>
      <c r="Q91" s="4"/>
      <c r="AN91" s="8">
        <f>SUM(AN3:AN89)</f>
        <v>1566.1067742490959</v>
      </c>
      <c r="AO91" s="8">
        <f t="shared" ref="AO91:AU91" si="49">SUM(AO3:AO89)</f>
        <v>-156.6106774249096</v>
      </c>
      <c r="AP91" s="8">
        <f t="shared" si="49"/>
        <v>-181.61256598347592</v>
      </c>
      <c r="AQ91" s="8">
        <f t="shared" si="49"/>
        <v>-1188.8038673657206</v>
      </c>
      <c r="AR91" s="8">
        <f t="shared" si="49"/>
        <v>39.079663474989637</v>
      </c>
      <c r="AS91" s="8">
        <f t="shared" si="49"/>
        <v>-93.791192339975069</v>
      </c>
      <c r="AT91" s="8">
        <f t="shared" si="49"/>
        <v>54.711528864985432</v>
      </c>
      <c r="AU91" s="8">
        <f t="shared" si="49"/>
        <v>-2.0503190582778132E-14</v>
      </c>
      <c r="AX91">
        <f>IF(Z91&gt;0, (R91*SUMPRODUCT(K91:$K$98, X91:$X$98)-K91*$AZ$3)/Z91, 0)</f>
        <v>0</v>
      </c>
    </row>
    <row r="92" spans="2:50" x14ac:dyDescent="0.25">
      <c r="B92" s="6"/>
      <c r="F92" s="5">
        <f>EconomicRates!C132</f>
        <v>3.5571999999999999E-2</v>
      </c>
      <c r="G92" s="5">
        <f>EconomicRates!D132</f>
        <v>7.0000000000000007E-2</v>
      </c>
      <c r="H92" s="5"/>
      <c r="I92" s="5"/>
      <c r="Q92" s="4"/>
      <c r="AX92">
        <f>IF(Z92&gt;0, (R92*SUMPRODUCT(K92:$K$98, X92:$X$98)-K92*$AZ$3)/Z92, 0)</f>
        <v>0</v>
      </c>
    </row>
    <row r="93" spans="2:50" x14ac:dyDescent="0.25">
      <c r="B93" s="6"/>
      <c r="F93" s="5">
        <f>EconomicRates!C133</f>
        <v>3.5571999999999999E-2</v>
      </c>
      <c r="G93" s="5">
        <f>EconomicRates!D133</f>
        <v>7.0000000000000007E-2</v>
      </c>
      <c r="H93" s="5"/>
      <c r="I93" s="5"/>
      <c r="Q93" s="4"/>
      <c r="AX93">
        <f>IF(Z93&gt;0, (R93*SUMPRODUCT(K93:$K$98, X93:$X$98)-K93*$AZ$3)/Z93, 0)</f>
        <v>0</v>
      </c>
    </row>
    <row r="94" spans="2:50" x14ac:dyDescent="0.25">
      <c r="B94" s="6"/>
      <c r="F94" s="5">
        <f>EconomicRates!C134</f>
        <v>3.5571999999999999E-2</v>
      </c>
      <c r="G94" s="5">
        <f>EconomicRates!D134</f>
        <v>7.0000000000000007E-2</v>
      </c>
      <c r="H94" s="5"/>
      <c r="I94" s="5"/>
      <c r="Q94" s="4"/>
      <c r="AX94">
        <f>IF(Z94&gt;0, (R94*SUMPRODUCT(K94:$K$98, X94:$X$98)-K94*$AZ$3)/Z94, 0)</f>
        <v>0</v>
      </c>
    </row>
    <row r="95" spans="2:50" x14ac:dyDescent="0.25">
      <c r="B95" s="6"/>
      <c r="F95" s="5">
        <f>EconomicRates!C135</f>
        <v>3.5571999999999999E-2</v>
      </c>
      <c r="G95" s="5">
        <f>EconomicRates!D135</f>
        <v>7.0000000000000007E-2</v>
      </c>
      <c r="H95" s="5"/>
      <c r="I95" s="5"/>
      <c r="Q95" s="4"/>
      <c r="AX95">
        <f>IF(Z95&gt;0, (R95*SUMPRODUCT(K95:$K$98, X95:$X$98)-K95*$AZ$3)/Z95, 0)</f>
        <v>0</v>
      </c>
    </row>
    <row r="96" spans="2:50" x14ac:dyDescent="0.25">
      <c r="B96" s="6"/>
      <c r="F96" s="5">
        <f>EconomicRates!C136</f>
        <v>3.5571999999999999E-2</v>
      </c>
      <c r="G96" s="5">
        <f>EconomicRates!D136</f>
        <v>7.0000000000000007E-2</v>
      </c>
      <c r="H96" s="5"/>
      <c r="I96" s="5"/>
      <c r="Q96" s="4"/>
      <c r="AX96">
        <f>IF(Z96&gt;0, (R96*SUMPRODUCT(K96:$K$98, X96:$X$98)-K96*$AZ$3)/Z96, 0)</f>
        <v>0</v>
      </c>
    </row>
    <row r="97" spans="2:50" x14ac:dyDescent="0.25">
      <c r="B97" s="6"/>
      <c r="F97" s="5">
        <f>EconomicRates!C137</f>
        <v>3.5571999999999999E-2</v>
      </c>
      <c r="G97" s="5">
        <f>EconomicRates!D137</f>
        <v>7.0000000000000007E-2</v>
      </c>
      <c r="H97" s="5"/>
      <c r="I97" s="5"/>
      <c r="Q97" s="4"/>
      <c r="AX97">
        <f>IF(Z97&gt;0, (R97*SUMPRODUCT(K97:$K$98, X97:$X$98)-K97*$AZ$3)/Z97, 0)</f>
        <v>0</v>
      </c>
    </row>
    <row r="98" spans="2:50" x14ac:dyDescent="0.25">
      <c r="B98" s="6"/>
      <c r="F98" s="5">
        <f>EconomicRates!C138</f>
        <v>3.5571999999999999E-2</v>
      </c>
      <c r="G98" s="5">
        <f>EconomicRates!D138</f>
        <v>7.0000000000000007E-2</v>
      </c>
      <c r="H98" s="5"/>
      <c r="I98" s="5"/>
      <c r="Q98" s="4"/>
    </row>
    <row r="99" spans="2:50" x14ac:dyDescent="0.25">
      <c r="B99" s="6"/>
    </row>
    <row r="100" spans="2:50" x14ac:dyDescent="0.25">
      <c r="B100" s="6"/>
    </row>
    <row r="101" spans="2:50" x14ac:dyDescent="0.25">
      <c r="B101" s="6"/>
    </row>
    <row r="102" spans="2:50" x14ac:dyDescent="0.25">
      <c r="B102" s="6"/>
    </row>
    <row r="103" spans="2:50" x14ac:dyDescent="0.25">
      <c r="B103" s="6"/>
    </row>
    <row r="104" spans="2:50" x14ac:dyDescent="0.25">
      <c r="B104" s="6"/>
    </row>
    <row r="105" spans="2:50" x14ac:dyDescent="0.25">
      <c r="B105" s="6"/>
    </row>
    <row r="106" spans="2:50" x14ac:dyDescent="0.25">
      <c r="B106" s="6"/>
    </row>
    <row r="107" spans="2:50" x14ac:dyDescent="0.25">
      <c r="B107" s="6"/>
    </row>
    <row r="108" spans="2:50" x14ac:dyDescent="0.25">
      <c r="B108" s="6"/>
    </row>
    <row r="109" spans="2:50" x14ac:dyDescent="0.25">
      <c r="B109" s="6"/>
    </row>
    <row r="110" spans="2:50" x14ac:dyDescent="0.25">
      <c r="B110" s="6"/>
    </row>
    <row r="111" spans="2:50" x14ac:dyDescent="0.25">
      <c r="B111" s="6"/>
    </row>
    <row r="112" spans="2:50" x14ac:dyDescent="0.25">
      <c r="B112" s="6"/>
    </row>
    <row r="113" spans="2:2" x14ac:dyDescent="0.25">
      <c r="B113" s="6"/>
    </row>
    <row r="114" spans="2:2" x14ac:dyDescent="0.25">
      <c r="B114" s="6"/>
    </row>
    <row r="115" spans="2:2" x14ac:dyDescent="0.25">
      <c r="B115" s="6"/>
    </row>
    <row r="116" spans="2:2" x14ac:dyDescent="0.25">
      <c r="B116" s="6"/>
    </row>
    <row r="117" spans="2:2" x14ac:dyDescent="0.25">
      <c r="B117" s="6"/>
    </row>
    <row r="118" spans="2:2" x14ac:dyDescent="0.25">
      <c r="B118" s="6"/>
    </row>
    <row r="119" spans="2:2" x14ac:dyDescent="0.25">
      <c r="B119" s="6"/>
    </row>
    <row r="120" spans="2:2" x14ac:dyDescent="0.25">
      <c r="B120" s="6"/>
    </row>
    <row r="121" spans="2:2" x14ac:dyDescent="0.25">
      <c r="B121" s="6"/>
    </row>
    <row r="122" spans="2:2" x14ac:dyDescent="0.25">
      <c r="B122" s="6"/>
    </row>
    <row r="123" spans="2:2" x14ac:dyDescent="0.25">
      <c r="B123" s="6"/>
    </row>
    <row r="124" spans="2:2" x14ac:dyDescent="0.25">
      <c r="B124" s="6"/>
    </row>
    <row r="125" spans="2:2" x14ac:dyDescent="0.25">
      <c r="B125" s="6"/>
    </row>
    <row r="126" spans="2:2" x14ac:dyDescent="0.25">
      <c r="B126" s="6"/>
    </row>
    <row r="127" spans="2:2" x14ac:dyDescent="0.25">
      <c r="B127" s="6"/>
    </row>
    <row r="128" spans="2:2" x14ac:dyDescent="0.25">
      <c r="B128" s="6"/>
    </row>
    <row r="129" spans="2:2" x14ac:dyDescent="0.25">
      <c r="B129" s="6"/>
    </row>
    <row r="130" spans="2:2" x14ac:dyDescent="0.25">
      <c r="B130" s="6"/>
    </row>
    <row r="131" spans="2:2" x14ac:dyDescent="0.25">
      <c r="B131" s="6"/>
    </row>
    <row r="132" spans="2:2" x14ac:dyDescent="0.25">
      <c r="B132" s="6"/>
    </row>
    <row r="133" spans="2:2" x14ac:dyDescent="0.25">
      <c r="B133" s="6"/>
    </row>
    <row r="134" spans="2:2" x14ac:dyDescent="0.25">
      <c r="B134" s="6"/>
    </row>
    <row r="135" spans="2:2" x14ac:dyDescent="0.25">
      <c r="B135" s="6"/>
    </row>
    <row r="136" spans="2:2" x14ac:dyDescent="0.25">
      <c r="B136" s="6"/>
    </row>
    <row r="137" spans="2:2" x14ac:dyDescent="0.25">
      <c r="B137" s="6"/>
    </row>
    <row r="138" spans="2:2" x14ac:dyDescent="0.25">
      <c r="B138" s="6"/>
    </row>
    <row r="139" spans="2:2" x14ac:dyDescent="0.25">
      <c r="B139" s="6"/>
    </row>
    <row r="140" spans="2:2" x14ac:dyDescent="0.25">
      <c r="B140" s="6"/>
    </row>
    <row r="141" spans="2:2" x14ac:dyDescent="0.25">
      <c r="B141" s="6"/>
    </row>
    <row r="142" spans="2:2" x14ac:dyDescent="0.25">
      <c r="B142" s="6"/>
    </row>
    <row r="143" spans="2:2" x14ac:dyDescent="0.25">
      <c r="B143" s="6"/>
    </row>
    <row r="144" spans="2:2" x14ac:dyDescent="0.25">
      <c r="B144" s="6"/>
    </row>
    <row r="145" spans="2:2" x14ac:dyDescent="0.25">
      <c r="B145" s="6"/>
    </row>
    <row r="146" spans="2:2" x14ac:dyDescent="0.25">
      <c r="B146" s="6"/>
    </row>
    <row r="147" spans="2:2" x14ac:dyDescent="0.25">
      <c r="B147" s="6"/>
    </row>
    <row r="148" spans="2:2" x14ac:dyDescent="0.25">
      <c r="B148" s="6"/>
    </row>
    <row r="149" spans="2:2" x14ac:dyDescent="0.25">
      <c r="B149" s="6"/>
    </row>
    <row r="150" spans="2:2" x14ac:dyDescent="0.25">
      <c r="B150" s="6"/>
    </row>
    <row r="151" spans="2:2" x14ac:dyDescent="0.25">
      <c r="B151" s="6"/>
    </row>
    <row r="152" spans="2:2" x14ac:dyDescent="0.25">
      <c r="B152" s="6"/>
    </row>
    <row r="153" spans="2:2" x14ac:dyDescent="0.25">
      <c r="B153" s="6"/>
    </row>
    <row r="154" spans="2:2" x14ac:dyDescent="0.25">
      <c r="B154" s="6"/>
    </row>
    <row r="155" spans="2:2" x14ac:dyDescent="0.25">
      <c r="B155" s="6"/>
    </row>
    <row r="156" spans="2:2" x14ac:dyDescent="0.25">
      <c r="B156" s="6"/>
    </row>
    <row r="157" spans="2:2" x14ac:dyDescent="0.25">
      <c r="B157" s="6"/>
    </row>
    <row r="158" spans="2:2" x14ac:dyDescent="0.25">
      <c r="B158" s="6"/>
    </row>
    <row r="159" spans="2:2" x14ac:dyDescent="0.25">
      <c r="B159" s="6"/>
    </row>
    <row r="160" spans="2:2" x14ac:dyDescent="0.25">
      <c r="B160" s="6"/>
    </row>
    <row r="161" spans="2:2" x14ac:dyDescent="0.25">
      <c r="B161" s="6"/>
    </row>
    <row r="162" spans="2:2" x14ac:dyDescent="0.25">
      <c r="B162" s="6"/>
    </row>
    <row r="163" spans="2:2" x14ac:dyDescent="0.25">
      <c r="B163" s="6"/>
    </row>
    <row r="164" spans="2:2" x14ac:dyDescent="0.25">
      <c r="B164" s="6"/>
    </row>
  </sheetData>
  <conditionalFormatting sqref="AN91:AU91">
    <cfRule type="cellIs" dxfId="70" priority="1" operator="lessThan">
      <formula>0</formula>
    </cfRule>
  </conditionalFormatting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16BD80-ED63-484E-B4E7-7DBB4D6ED865}">
  <dimension ref="A1:AZ164"/>
  <sheetViews>
    <sheetView workbookViewId="0">
      <selection activeCell="J53" sqref="J53"/>
    </sheetView>
  </sheetViews>
  <sheetFormatPr defaultRowHeight="15" x14ac:dyDescent="0.25"/>
  <cols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</cols>
  <sheetData>
    <row r="1" spans="1:52" x14ac:dyDescent="0.25">
      <c r="A1" t="s">
        <v>43</v>
      </c>
      <c r="Q1" t="s">
        <v>1</v>
      </c>
      <c r="W1" t="s">
        <v>2</v>
      </c>
      <c r="AB1" t="s">
        <v>45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47</v>
      </c>
    </row>
    <row r="3" spans="1:52" x14ac:dyDescent="0.25">
      <c r="A3" t="s">
        <v>36</v>
      </c>
      <c r="C3" s="2">
        <v>2020.4192311806844</v>
      </c>
      <c r="K3">
        <v>1</v>
      </c>
      <c r="L3" s="2">
        <v>0</v>
      </c>
      <c r="O3">
        <f>$C$3</f>
        <v>2020.4192311806844</v>
      </c>
      <c r="P3">
        <f>O3*C5</f>
        <v>202.04192311806844</v>
      </c>
      <c r="Q3" s="4">
        <f>B8</f>
        <v>100</v>
      </c>
      <c r="R3">
        <f t="shared" ref="R3:R66" si="0">$C$6</f>
        <v>50000</v>
      </c>
      <c r="S3">
        <f t="shared" ref="S3:S66" si="1">AX3</f>
        <v>0</v>
      </c>
      <c r="W3">
        <v>1</v>
      </c>
      <c r="Z3">
        <v>1</v>
      </c>
      <c r="AC3">
        <f>S3*Z3</f>
        <v>0</v>
      </c>
      <c r="AE3">
        <f t="shared" ref="AE3:AE66" si="2">$Z3*O3</f>
        <v>2020.4192311806844</v>
      </c>
      <c r="AF3">
        <f t="shared" ref="AF3:AG34" si="3">-$Z3*P3</f>
        <v>-202.04192311806844</v>
      </c>
      <c r="AG3">
        <f t="shared" si="3"/>
        <v>-100</v>
      </c>
      <c r="AH3">
        <f t="shared" ref="AH3:AH66" si="4">-X3*R3</f>
        <v>0</v>
      </c>
      <c r="AI3">
        <f t="shared" ref="AI3:AI23" si="5">SUM(AE3:AH3)</f>
        <v>1718.3773080626161</v>
      </c>
      <c r="AJ3">
        <f t="shared" ref="AJ3:AJ66" si="6">AB3-AC3</f>
        <v>0</v>
      </c>
      <c r="AL3">
        <f t="shared" ref="AL3:AL66" si="7">SUM(AI3:AK3)</f>
        <v>1718.3773080626161</v>
      </c>
      <c r="AN3">
        <f t="shared" ref="AN3:AU34" si="8">AE3*$K3</f>
        <v>2020.4192311806844</v>
      </c>
      <c r="AO3">
        <f t="shared" si="8"/>
        <v>-202.04192311806844</v>
      </c>
      <c r="AP3">
        <f t="shared" si="8"/>
        <v>-100</v>
      </c>
      <c r="AQ3">
        <f t="shared" si="8"/>
        <v>0</v>
      </c>
      <c r="AR3">
        <f t="shared" si="8"/>
        <v>1718.3773080626161</v>
      </c>
      <c r="AS3">
        <f t="shared" si="8"/>
        <v>0</v>
      </c>
      <c r="AT3">
        <f t="shared" si="8"/>
        <v>0</v>
      </c>
      <c r="AU3">
        <f t="shared" si="8"/>
        <v>1718.3773080626161</v>
      </c>
      <c r="AW3">
        <v>0</v>
      </c>
      <c r="AX3">
        <f>IF(Z3&gt;0, (R3*SUMPRODUCT(K3:$K$98, X3:$X$98)-K3*$AZ$3)/Z3, 0)</f>
        <v>0</v>
      </c>
      <c r="AZ3">
        <f>C6*ABS(SUMPRODUCT(X4:X79, K4:K79))/1</f>
        <v>1560.5801906085599</v>
      </c>
    </row>
    <row r="4" spans="1:52" x14ac:dyDescent="0.25">
      <c r="A4" t="s">
        <v>14</v>
      </c>
      <c r="C4" t="s">
        <v>37</v>
      </c>
      <c r="E4">
        <v>2004</v>
      </c>
      <c r="F4" s="5">
        <f>EconomicRates!C44</f>
        <v>3.5571999999999999E-2</v>
      </c>
      <c r="G4" s="5">
        <f>EconomicRates!D44</f>
        <v>7.0000000000000007E-2</v>
      </c>
      <c r="H4" s="5">
        <f t="shared" ref="H4:H67" si="9">G4+$C$9</f>
        <v>0.12000000000000001</v>
      </c>
      <c r="I4" s="5">
        <f t="shared" ref="I4:I67" si="10">1+H4</f>
        <v>1.1200000000000001</v>
      </c>
      <c r="J4">
        <f t="shared" ref="J4:J67" si="11">1/I4</f>
        <v>0.89285714285714279</v>
      </c>
      <c r="K4">
        <f>J4</f>
        <v>0.89285714285714279</v>
      </c>
      <c r="L4" s="2">
        <v>1</v>
      </c>
      <c r="M4" s="6">
        <f t="array" ref="M4:M79">Mortalities!B21:B96</f>
        <v>2.9979999999999998E-3</v>
      </c>
      <c r="R4">
        <f t="shared" si="0"/>
        <v>50000</v>
      </c>
      <c r="S4">
        <f t="shared" si="1"/>
        <v>169.40697224762036</v>
      </c>
      <c r="U4">
        <f t="shared" ref="U4:U67" si="12">M4</f>
        <v>2.9979999999999998E-3</v>
      </c>
      <c r="V4">
        <f t="shared" ref="V4:V67" si="13">$C$10</f>
        <v>0.01</v>
      </c>
      <c r="W4">
        <f t="shared" ref="W4:W67" si="14">Z3</f>
        <v>1</v>
      </c>
      <c r="X4">
        <f t="shared" ref="X4:X67" si="15">U4*W4</f>
        <v>2.9979999999999998E-3</v>
      </c>
      <c r="Y4">
        <f t="shared" ref="Y4:Y67" si="16">V4*W4</f>
        <v>0.01</v>
      </c>
      <c r="Z4">
        <f t="shared" ref="Z4:Z67" si="17">MAX(0, W4-X4-Y4)</f>
        <v>0.98700200000000005</v>
      </c>
      <c r="AB4">
        <f t="shared" ref="AB4:AB67" si="18">AC3</f>
        <v>0</v>
      </c>
      <c r="AC4">
        <f t="shared" ref="AC4:AC67" si="19">S4*Z4</f>
        <v>167.2050204223458</v>
      </c>
      <c r="AE4">
        <f t="shared" si="2"/>
        <v>0</v>
      </c>
      <c r="AF4">
        <f t="shared" si="3"/>
        <v>0</v>
      </c>
      <c r="AG4">
        <f t="shared" si="3"/>
        <v>0</v>
      </c>
      <c r="AH4">
        <f t="shared" si="4"/>
        <v>-149.89999999999998</v>
      </c>
      <c r="AI4">
        <f t="shared" si="5"/>
        <v>-149.89999999999998</v>
      </c>
      <c r="AJ4">
        <f t="shared" si="6"/>
        <v>-167.2050204223458</v>
      </c>
      <c r="AK4">
        <f t="shared" ref="AK4:AK67" si="20">G4*SUM(AB4:AB4, AE4:AF4)</f>
        <v>0</v>
      </c>
      <c r="AL4">
        <f t="shared" si="7"/>
        <v>-317.10502042234577</v>
      </c>
      <c r="AN4">
        <f t="shared" si="8"/>
        <v>0</v>
      </c>
      <c r="AO4">
        <f t="shared" si="8"/>
        <v>0</v>
      </c>
      <c r="AP4">
        <f t="shared" si="8"/>
        <v>0</v>
      </c>
      <c r="AQ4">
        <f t="shared" si="8"/>
        <v>-133.83928571428569</v>
      </c>
      <c r="AR4">
        <f t="shared" si="8"/>
        <v>-133.83928571428569</v>
      </c>
      <c r="AS4">
        <f t="shared" si="8"/>
        <v>-149.29019680566589</v>
      </c>
      <c r="AT4">
        <f t="shared" si="8"/>
        <v>0</v>
      </c>
      <c r="AU4">
        <f t="shared" si="8"/>
        <v>-283.12948251995158</v>
      </c>
      <c r="AW4">
        <v>1</v>
      </c>
      <c r="AX4">
        <f>IF(Z4&gt;0, (R4*SUMPRODUCT(K4:$K$98, X4:$X$98)-K4*$AZ$3)/Z4, 0)</f>
        <v>169.40697224762036</v>
      </c>
    </row>
    <row r="5" spans="1:52" x14ac:dyDescent="0.25">
      <c r="C5" s="2">
        <f>'S.26.04.A'!C5</f>
        <v>0.1</v>
      </c>
      <c r="E5">
        <v>2005</v>
      </c>
      <c r="F5" s="5">
        <f>EconomicRates!C45</f>
        <v>3.5571999999999999E-2</v>
      </c>
      <c r="G5" s="5">
        <f>EconomicRates!D45</f>
        <v>7.0000000000000007E-2</v>
      </c>
      <c r="H5" s="5">
        <f t="shared" si="9"/>
        <v>0.12000000000000001</v>
      </c>
      <c r="I5" s="5">
        <f t="shared" si="10"/>
        <v>1.1200000000000001</v>
      </c>
      <c r="J5">
        <f t="shared" si="11"/>
        <v>0.89285714285714279</v>
      </c>
      <c r="K5">
        <f t="shared" ref="K5:K68" si="21">K4*J5</f>
        <v>0.79719387755102034</v>
      </c>
      <c r="L5" s="2">
        <v>2</v>
      </c>
      <c r="M5" s="6">
        <v>3.0469999999999998E-3</v>
      </c>
      <c r="Q5" s="4">
        <f t="shared" ref="Q5:Q68" si="22">$C$8</f>
        <v>12.5</v>
      </c>
      <c r="R5">
        <f t="shared" si="0"/>
        <v>50000</v>
      </c>
      <c r="S5">
        <f t="shared" si="1"/>
        <v>187.50777297274718</v>
      </c>
      <c r="U5">
        <f t="shared" si="12"/>
        <v>3.0469999999999998E-3</v>
      </c>
      <c r="V5">
        <f t="shared" si="13"/>
        <v>0.01</v>
      </c>
      <c r="W5">
        <f t="shared" si="14"/>
        <v>0.98700200000000005</v>
      </c>
      <c r="X5">
        <f t="shared" si="15"/>
        <v>3.007395094E-3</v>
      </c>
      <c r="Y5">
        <f t="shared" si="16"/>
        <v>9.8700200000000002E-3</v>
      </c>
      <c r="Z5">
        <f t="shared" si="17"/>
        <v>0.97412458490599996</v>
      </c>
      <c r="AB5">
        <f t="shared" si="18"/>
        <v>167.2050204223458</v>
      </c>
      <c r="AC5">
        <f t="shared" si="19"/>
        <v>182.65593151372582</v>
      </c>
      <c r="AE5">
        <f t="shared" si="2"/>
        <v>0</v>
      </c>
      <c r="AF5">
        <f t="shared" si="3"/>
        <v>0</v>
      </c>
      <c r="AG5">
        <f t="shared" si="3"/>
        <v>-12.176557311325</v>
      </c>
      <c r="AH5">
        <f t="shared" si="4"/>
        <v>-150.36975469999999</v>
      </c>
      <c r="AI5">
        <f t="shared" si="5"/>
        <v>-162.546312011325</v>
      </c>
      <c r="AJ5">
        <f t="shared" si="6"/>
        <v>-15.450911091380021</v>
      </c>
      <c r="AK5">
        <f t="shared" si="20"/>
        <v>11.704351429564207</v>
      </c>
      <c r="AL5">
        <f t="shared" si="7"/>
        <v>-166.29287167314081</v>
      </c>
      <c r="AN5">
        <f t="shared" si="8"/>
        <v>0</v>
      </c>
      <c r="AO5">
        <f t="shared" si="8"/>
        <v>0</v>
      </c>
      <c r="AP5">
        <f t="shared" si="8"/>
        <v>-9.7070769382374031</v>
      </c>
      <c r="AQ5">
        <f t="shared" si="8"/>
        <v>-119.87384781568875</v>
      </c>
      <c r="AR5">
        <f t="shared" si="8"/>
        <v>-129.58092475392615</v>
      </c>
      <c r="AS5">
        <f t="shared" si="8"/>
        <v>-12.317371724633306</v>
      </c>
      <c r="AT5">
        <f t="shared" si="8"/>
        <v>9.3306373003541179</v>
      </c>
      <c r="AU5">
        <f t="shared" si="8"/>
        <v>-132.56765917820536</v>
      </c>
      <c r="AW5">
        <v>2</v>
      </c>
      <c r="AX5">
        <f>IF(Z5&gt;0, (R5*SUMPRODUCT(K5:$K$98, X5:$X$98)-K5*$AZ$3)/Z5, 0)</f>
        <v>187.50777297274718</v>
      </c>
    </row>
    <row r="6" spans="1:52" x14ac:dyDescent="0.25">
      <c r="A6" t="s">
        <v>16</v>
      </c>
      <c r="C6" s="2">
        <f>'S.26.04.A'!C6</f>
        <v>50000</v>
      </c>
      <c r="E6">
        <v>2006</v>
      </c>
      <c r="F6" s="5">
        <f>EconomicRates!C46</f>
        <v>3.5571999999999999E-2</v>
      </c>
      <c r="G6" s="5">
        <f>EconomicRates!D46</f>
        <v>7.0000000000000007E-2</v>
      </c>
      <c r="H6" s="5">
        <f t="shared" si="9"/>
        <v>0.12000000000000001</v>
      </c>
      <c r="I6" s="5">
        <f t="shared" si="10"/>
        <v>1.1200000000000001</v>
      </c>
      <c r="J6">
        <f t="shared" si="11"/>
        <v>0.89285714285714279</v>
      </c>
      <c r="K6">
        <f t="shared" si="21"/>
        <v>0.71178024781341098</v>
      </c>
      <c r="L6" s="2">
        <v>3</v>
      </c>
      <c r="M6" s="6">
        <v>3.104E-3</v>
      </c>
      <c r="Q6" s="4">
        <f t="shared" si="22"/>
        <v>12.5</v>
      </c>
      <c r="R6">
        <f t="shared" si="0"/>
        <v>50000</v>
      </c>
      <c r="S6">
        <f t="shared" si="1"/>
        <v>203.95790584754789</v>
      </c>
      <c r="U6">
        <f t="shared" si="12"/>
        <v>3.104E-3</v>
      </c>
      <c r="V6">
        <f t="shared" si="13"/>
        <v>0.01</v>
      </c>
      <c r="W6">
        <f t="shared" si="14"/>
        <v>0.97412458490599996</v>
      </c>
      <c r="X6">
        <f t="shared" si="15"/>
        <v>3.0236827115482237E-3</v>
      </c>
      <c r="Y6">
        <f t="shared" si="16"/>
        <v>9.7412458490600002E-3</v>
      </c>
      <c r="Z6">
        <f t="shared" si="17"/>
        <v>0.96135965634539178</v>
      </c>
      <c r="AB6">
        <f t="shared" si="18"/>
        <v>182.65593151372582</v>
      </c>
      <c r="AC6">
        <f t="shared" si="19"/>
        <v>196.0769022745244</v>
      </c>
      <c r="AE6">
        <f t="shared" si="2"/>
        <v>0</v>
      </c>
      <c r="AF6">
        <f t="shared" si="3"/>
        <v>0</v>
      </c>
      <c r="AG6">
        <f t="shared" si="3"/>
        <v>-12.016995704317397</v>
      </c>
      <c r="AH6">
        <f t="shared" si="4"/>
        <v>-151.18413557741118</v>
      </c>
      <c r="AI6">
        <f t="shared" si="5"/>
        <v>-163.20113128172858</v>
      </c>
      <c r="AJ6">
        <f t="shared" si="6"/>
        <v>-13.420970760798582</v>
      </c>
      <c r="AK6">
        <f t="shared" si="20"/>
        <v>12.785915205960809</v>
      </c>
      <c r="AL6">
        <f t="shared" si="7"/>
        <v>-163.83618683656636</v>
      </c>
      <c r="AN6">
        <f t="shared" si="8"/>
        <v>0</v>
      </c>
      <c r="AO6">
        <f t="shared" si="8"/>
        <v>0</v>
      </c>
      <c r="AP6">
        <f t="shared" si="8"/>
        <v>-8.5534601803917312</v>
      </c>
      <c r="AQ6">
        <f t="shared" si="8"/>
        <v>-107.60988148674606</v>
      </c>
      <c r="AR6">
        <f t="shared" si="8"/>
        <v>-116.16334166713779</v>
      </c>
      <c r="AS6">
        <f t="shared" si="8"/>
        <v>-9.5527818940177571</v>
      </c>
      <c r="AT6">
        <f t="shared" si="8"/>
        <v>9.1007618938200441</v>
      </c>
      <c r="AU6">
        <f t="shared" si="8"/>
        <v>-116.61536166733551</v>
      </c>
      <c r="AW6">
        <v>3</v>
      </c>
      <c r="AX6">
        <f>IF(Z6&gt;0, (R6*SUMPRODUCT(K6:$K$98, X6:$X$98)-K6*$AZ$3)/Z6, 0)</f>
        <v>203.95790584754789</v>
      </c>
    </row>
    <row r="7" spans="1:52" x14ac:dyDescent="0.25">
      <c r="A7" t="s">
        <v>15</v>
      </c>
      <c r="B7" t="s">
        <v>37</v>
      </c>
      <c r="C7" t="s">
        <v>46</v>
      </c>
      <c r="E7">
        <v>2007</v>
      </c>
      <c r="F7" s="5">
        <f>EconomicRates!C47</f>
        <v>3.5571999999999999E-2</v>
      </c>
      <c r="G7" s="5">
        <f>EconomicRates!D47</f>
        <v>7.0000000000000007E-2</v>
      </c>
      <c r="H7" s="5">
        <f t="shared" si="9"/>
        <v>0.12000000000000001</v>
      </c>
      <c r="I7" s="5">
        <f t="shared" si="10"/>
        <v>1.1200000000000001</v>
      </c>
      <c r="J7">
        <f t="shared" si="11"/>
        <v>0.89285714285714279</v>
      </c>
      <c r="K7">
        <f t="shared" si="21"/>
        <v>0.63551807840483121</v>
      </c>
      <c r="L7" s="2">
        <v>4</v>
      </c>
      <c r="M7" s="6">
        <v>3.1700000000000001E-3</v>
      </c>
      <c r="Q7" s="4">
        <f t="shared" si="22"/>
        <v>12.5</v>
      </c>
      <c r="R7">
        <f t="shared" si="0"/>
        <v>50000</v>
      </c>
      <c r="S7">
        <f t="shared" si="1"/>
        <v>218.69987229507575</v>
      </c>
      <c r="U7">
        <f t="shared" si="12"/>
        <v>3.1700000000000001E-3</v>
      </c>
      <c r="V7">
        <f t="shared" si="13"/>
        <v>0.01</v>
      </c>
      <c r="W7">
        <f t="shared" si="14"/>
        <v>0.96135965634539178</v>
      </c>
      <c r="X7">
        <f t="shared" si="15"/>
        <v>3.047510110614892E-3</v>
      </c>
      <c r="Y7">
        <f t="shared" si="16"/>
        <v>9.6135965634539175E-3</v>
      </c>
      <c r="Z7">
        <f t="shared" si="17"/>
        <v>0.94869854967132294</v>
      </c>
      <c r="AB7">
        <f t="shared" si="18"/>
        <v>196.0769022745244</v>
      </c>
      <c r="AC7">
        <f t="shared" si="19"/>
        <v>207.48025165964191</v>
      </c>
      <c r="AE7">
        <f t="shared" si="2"/>
        <v>0</v>
      </c>
      <c r="AF7">
        <f t="shared" si="3"/>
        <v>0</v>
      </c>
      <c r="AG7">
        <f t="shared" si="3"/>
        <v>-11.858731870891537</v>
      </c>
      <c r="AH7">
        <f t="shared" si="4"/>
        <v>-152.37550553074459</v>
      </c>
      <c r="AI7">
        <f t="shared" si="5"/>
        <v>-164.23423740163614</v>
      </c>
      <c r="AJ7">
        <f t="shared" si="6"/>
        <v>-11.403349385117508</v>
      </c>
      <c r="AK7">
        <f t="shared" si="20"/>
        <v>13.72538315921671</v>
      </c>
      <c r="AL7">
        <f t="shared" si="7"/>
        <v>-161.91220362753694</v>
      </c>
      <c r="AN7">
        <f t="shared" si="8"/>
        <v>0</v>
      </c>
      <c r="AO7">
        <f t="shared" si="8"/>
        <v>0</v>
      </c>
      <c r="AP7">
        <f t="shared" si="8"/>
        <v>-7.5364384909071189</v>
      </c>
      <c r="AQ7">
        <f t="shared" si="8"/>
        <v>-96.83738847086353</v>
      </c>
      <c r="AR7">
        <f t="shared" si="8"/>
        <v>-104.37382696177066</v>
      </c>
      <c r="AS7">
        <f t="shared" si="8"/>
        <v>-7.2470346886087924</v>
      </c>
      <c r="AT7">
        <f t="shared" si="8"/>
        <v>8.7227291307154342</v>
      </c>
      <c r="AU7">
        <f t="shared" si="8"/>
        <v>-102.89813251966402</v>
      </c>
      <c r="AW7">
        <v>4</v>
      </c>
      <c r="AX7">
        <f>IF(Z7&gt;0, (R7*SUMPRODUCT(K7:$K$98, X7:$X$98)-K7*$AZ$3)/Z7, 0)</f>
        <v>218.69987229507575</v>
      </c>
    </row>
    <row r="8" spans="1:52" x14ac:dyDescent="0.25">
      <c r="B8" s="2">
        <f>'S.26.04.A'!B8</f>
        <v>100</v>
      </c>
      <c r="C8" s="2">
        <f>'S.26.04.A'!C8</f>
        <v>12.5</v>
      </c>
      <c r="E8">
        <v>2008</v>
      </c>
      <c r="F8" s="5">
        <f>EconomicRates!C48</f>
        <v>3.5571999999999999E-2</v>
      </c>
      <c r="G8" s="5">
        <f>EconomicRates!D48</f>
        <v>7.0000000000000007E-2</v>
      </c>
      <c r="H8" s="5">
        <f t="shared" si="9"/>
        <v>0.12000000000000001</v>
      </c>
      <c r="I8" s="5">
        <f t="shared" si="10"/>
        <v>1.1200000000000001</v>
      </c>
      <c r="J8">
        <f t="shared" si="11"/>
        <v>0.89285714285714279</v>
      </c>
      <c r="K8">
        <f t="shared" si="21"/>
        <v>0.5674268557185993</v>
      </c>
      <c r="L8" s="2">
        <v>5</v>
      </c>
      <c r="M8" s="6">
        <v>3.2390000000000001E-3</v>
      </c>
      <c r="Q8" s="4">
        <f t="shared" si="22"/>
        <v>12.5</v>
      </c>
      <c r="R8">
        <f t="shared" si="0"/>
        <v>50000</v>
      </c>
      <c r="S8">
        <f t="shared" si="1"/>
        <v>231.70142374767931</v>
      </c>
      <c r="U8">
        <f t="shared" si="12"/>
        <v>3.2390000000000001E-3</v>
      </c>
      <c r="V8">
        <f t="shared" si="13"/>
        <v>0.01</v>
      </c>
      <c r="W8">
        <f t="shared" si="14"/>
        <v>0.94869854967132294</v>
      </c>
      <c r="X8">
        <f t="shared" si="15"/>
        <v>3.072834602385415E-3</v>
      </c>
      <c r="Y8">
        <f t="shared" si="16"/>
        <v>9.4869854967132294E-3</v>
      </c>
      <c r="Z8">
        <f t="shared" si="17"/>
        <v>0.93613872957222433</v>
      </c>
      <c r="AB8">
        <f t="shared" si="18"/>
        <v>207.48025165964191</v>
      </c>
      <c r="AC8">
        <f t="shared" si="19"/>
        <v>216.90467646722811</v>
      </c>
      <c r="AE8">
        <f t="shared" si="2"/>
        <v>0</v>
      </c>
      <c r="AF8">
        <f t="shared" si="3"/>
        <v>0</v>
      </c>
      <c r="AG8">
        <f t="shared" si="3"/>
        <v>-11.701734119652803</v>
      </c>
      <c r="AH8">
        <f t="shared" si="4"/>
        <v>-153.64173011927076</v>
      </c>
      <c r="AI8">
        <f t="shared" si="5"/>
        <v>-165.34346423892356</v>
      </c>
      <c r="AJ8">
        <f t="shared" si="6"/>
        <v>-9.424424807586206</v>
      </c>
      <c r="AK8">
        <f t="shared" si="20"/>
        <v>14.523617616174935</v>
      </c>
      <c r="AL8">
        <f t="shared" si="7"/>
        <v>-160.24427143033483</v>
      </c>
      <c r="AN8">
        <f t="shared" si="8"/>
        <v>0</v>
      </c>
      <c r="AO8">
        <f t="shared" si="8"/>
        <v>0</v>
      </c>
      <c r="AP8">
        <f t="shared" si="8"/>
        <v>-6.639878197969642</v>
      </c>
      <c r="AQ8">
        <f t="shared" si="8"/>
        <v>-87.180443828743421</v>
      </c>
      <c r="AR8">
        <f t="shared" si="8"/>
        <v>-93.820322026713058</v>
      </c>
      <c r="AS8">
        <f t="shared" si="8"/>
        <v>-5.3476717355250063</v>
      </c>
      <c r="AT8">
        <f t="shared" si="8"/>
        <v>8.2410906776054027</v>
      </c>
      <c r="AU8">
        <f t="shared" si="8"/>
        <v>-90.92690308463267</v>
      </c>
      <c r="AW8">
        <v>5</v>
      </c>
      <c r="AX8">
        <f>IF(Z8&gt;0, (R8*SUMPRODUCT(K8:$K$98, X8:$X$98)-K8*$AZ$3)/Z8, 0)</f>
        <v>231.70142374767931</v>
      </c>
    </row>
    <row r="9" spans="1:52" x14ac:dyDescent="0.25">
      <c r="A9" t="s">
        <v>39</v>
      </c>
      <c r="C9" s="2">
        <f>'S.26.04.A'!C9</f>
        <v>0.05</v>
      </c>
      <c r="E9">
        <v>2009</v>
      </c>
      <c r="F9" s="5">
        <f>EconomicRates!C49</f>
        <v>3.5571999999999999E-2</v>
      </c>
      <c r="G9" s="5">
        <f>EconomicRates!D49</f>
        <v>7.0000000000000007E-2</v>
      </c>
      <c r="H9" s="5">
        <f t="shared" si="9"/>
        <v>0.12000000000000001</v>
      </c>
      <c r="I9" s="5">
        <f t="shared" si="10"/>
        <v>1.1200000000000001</v>
      </c>
      <c r="J9">
        <f t="shared" si="11"/>
        <v>0.89285714285714279</v>
      </c>
      <c r="K9">
        <f t="shared" si="21"/>
        <v>0.50663112117732079</v>
      </c>
      <c r="L9" s="2">
        <v>6</v>
      </c>
      <c r="M9" s="6">
        <v>3.3149999999999998E-3</v>
      </c>
      <c r="Q9" s="4">
        <f t="shared" si="22"/>
        <v>12.5</v>
      </c>
      <c r="R9">
        <f t="shared" si="0"/>
        <v>50000</v>
      </c>
      <c r="S9">
        <f t="shared" si="1"/>
        <v>243.16029392407808</v>
      </c>
      <c r="U9">
        <f t="shared" si="12"/>
        <v>3.3149999999999998E-3</v>
      </c>
      <c r="V9">
        <f t="shared" si="13"/>
        <v>0.01</v>
      </c>
      <c r="W9">
        <f t="shared" si="14"/>
        <v>0.93613872957222433</v>
      </c>
      <c r="X9">
        <f t="shared" si="15"/>
        <v>3.1032998885319233E-3</v>
      </c>
      <c r="Y9">
        <f t="shared" si="16"/>
        <v>9.3613872957222441E-3</v>
      </c>
      <c r="Z9">
        <f t="shared" si="17"/>
        <v>0.92367404238797013</v>
      </c>
      <c r="AB9">
        <f t="shared" si="18"/>
        <v>216.90467646722811</v>
      </c>
      <c r="AC9">
        <f t="shared" si="19"/>
        <v>224.60085163710016</v>
      </c>
      <c r="AE9">
        <f t="shared" si="2"/>
        <v>0</v>
      </c>
      <c r="AF9">
        <f t="shared" si="3"/>
        <v>0</v>
      </c>
      <c r="AG9">
        <f t="shared" si="3"/>
        <v>-11.545925529849626</v>
      </c>
      <c r="AH9">
        <f t="shared" si="4"/>
        <v>-155.16499442659617</v>
      </c>
      <c r="AI9">
        <f t="shared" si="5"/>
        <v>-166.71091995644579</v>
      </c>
      <c r="AJ9">
        <f t="shared" si="6"/>
        <v>-7.6961751698720491</v>
      </c>
      <c r="AK9">
        <f t="shared" si="20"/>
        <v>15.18332735270597</v>
      </c>
      <c r="AL9">
        <f t="shared" si="7"/>
        <v>-159.22376777361188</v>
      </c>
      <c r="AN9">
        <f t="shared" si="8"/>
        <v>0</v>
      </c>
      <c r="AO9">
        <f t="shared" si="8"/>
        <v>0</v>
      </c>
      <c r="AP9">
        <f t="shared" si="8"/>
        <v>-5.8495251962175674</v>
      </c>
      <c r="AQ9">
        <f t="shared" si="8"/>
        <v>-78.611415093819147</v>
      </c>
      <c r="AR9">
        <f t="shared" si="8"/>
        <v>-84.460940290036717</v>
      </c>
      <c r="AS9">
        <f t="shared" si="8"/>
        <v>-3.8991218550893336</v>
      </c>
      <c r="AT9">
        <f t="shared" si="8"/>
        <v>7.6923461599037077</v>
      </c>
      <c r="AU9">
        <f t="shared" si="8"/>
        <v>-80.667715985222344</v>
      </c>
      <c r="AW9">
        <v>6</v>
      </c>
      <c r="AX9">
        <f>IF(Z9&gt;0, (R9*SUMPRODUCT(K9:$K$98, X9:$X$98)-K9*$AZ$3)/Z9, 0)</f>
        <v>243.16029392407808</v>
      </c>
    </row>
    <row r="10" spans="1:52" x14ac:dyDescent="0.25">
      <c r="A10" t="s">
        <v>19</v>
      </c>
      <c r="C10" s="2">
        <f>'S.26.04.A'!C10</f>
        <v>0.01</v>
      </c>
      <c r="E10">
        <v>2010</v>
      </c>
      <c r="F10" s="5">
        <f>EconomicRates!C50</f>
        <v>3.5571999999999999E-2</v>
      </c>
      <c r="G10" s="5">
        <f>EconomicRates!D50</f>
        <v>7.0000000000000007E-2</v>
      </c>
      <c r="H10" s="5">
        <f t="shared" si="9"/>
        <v>0.12000000000000001</v>
      </c>
      <c r="I10" s="5">
        <f t="shared" si="10"/>
        <v>1.1200000000000001</v>
      </c>
      <c r="J10">
        <f t="shared" si="11"/>
        <v>0.89285714285714279</v>
      </c>
      <c r="K10">
        <f t="shared" si="21"/>
        <v>0.45234921533689354</v>
      </c>
      <c r="L10" s="2">
        <v>7</v>
      </c>
      <c r="M10" s="6">
        <v>3.3969999999999998E-3</v>
      </c>
      <c r="Q10" s="4">
        <f t="shared" si="22"/>
        <v>12.5</v>
      </c>
      <c r="R10">
        <f t="shared" si="0"/>
        <v>50000</v>
      </c>
      <c r="S10">
        <f t="shared" si="1"/>
        <v>253.15572206440243</v>
      </c>
      <c r="U10">
        <f t="shared" si="12"/>
        <v>3.3969999999999998E-3</v>
      </c>
      <c r="V10">
        <f t="shared" si="13"/>
        <v>0.01</v>
      </c>
      <c r="W10">
        <f t="shared" si="14"/>
        <v>0.92367404238797013</v>
      </c>
      <c r="X10">
        <f t="shared" si="15"/>
        <v>3.1377207219919342E-3</v>
      </c>
      <c r="Y10">
        <f t="shared" si="16"/>
        <v>9.2367404238797007E-3</v>
      </c>
      <c r="Z10">
        <f t="shared" si="17"/>
        <v>0.91129958124209853</v>
      </c>
      <c r="AB10">
        <f t="shared" si="18"/>
        <v>224.60085163710016</v>
      </c>
      <c r="AC10">
        <f t="shared" si="19"/>
        <v>230.70070350633102</v>
      </c>
      <c r="AE10">
        <f t="shared" si="2"/>
        <v>0</v>
      </c>
      <c r="AF10">
        <f t="shared" si="3"/>
        <v>0</v>
      </c>
      <c r="AG10">
        <f t="shared" si="3"/>
        <v>-11.391244765526231</v>
      </c>
      <c r="AH10">
        <f t="shared" si="4"/>
        <v>-156.88603609959671</v>
      </c>
      <c r="AI10">
        <f t="shared" si="5"/>
        <v>-168.27728086512295</v>
      </c>
      <c r="AJ10">
        <f t="shared" si="6"/>
        <v>-6.0998518692308608</v>
      </c>
      <c r="AK10">
        <f t="shared" si="20"/>
        <v>15.722059614597013</v>
      </c>
      <c r="AL10">
        <f t="shared" si="7"/>
        <v>-158.65507311975679</v>
      </c>
      <c r="AN10">
        <f t="shared" si="8"/>
        <v>0</v>
      </c>
      <c r="AO10">
        <f t="shared" si="8"/>
        <v>0</v>
      </c>
      <c r="AP10">
        <f t="shared" si="8"/>
        <v>-5.1528206313962865</v>
      </c>
      <c r="AQ10">
        <f t="shared" si="8"/>
        <v>-70.967275326968121</v>
      </c>
      <c r="AR10">
        <f t="shared" si="8"/>
        <v>-76.120095958364416</v>
      </c>
      <c r="AS10">
        <f t="shared" si="8"/>
        <v>-2.7592632067178631</v>
      </c>
      <c r="AT10">
        <f t="shared" si="8"/>
        <v>7.1118613301428217</v>
      </c>
      <c r="AU10">
        <f t="shared" si="8"/>
        <v>-71.767497834939462</v>
      </c>
      <c r="AW10">
        <v>7</v>
      </c>
      <c r="AX10">
        <f>IF(Z10&gt;0, (R10*SUMPRODUCT(K10:$K$98, X10:$X$98)-K10*$AZ$3)/Z10, 0)</f>
        <v>253.15572206440243</v>
      </c>
    </row>
    <row r="11" spans="1:52" x14ac:dyDescent="0.25">
      <c r="A11" t="s">
        <v>33</v>
      </c>
      <c r="C11" s="12">
        <f>AU81</f>
        <v>-2.6841213713463263E-14</v>
      </c>
      <c r="E11">
        <v>2011</v>
      </c>
      <c r="F11" s="5">
        <f>EconomicRates!C51</f>
        <v>3.5571999999999999E-2</v>
      </c>
      <c r="G11" s="5">
        <f>EconomicRates!D51</f>
        <v>7.0000000000000007E-2</v>
      </c>
      <c r="H11" s="5">
        <f t="shared" si="9"/>
        <v>0.12000000000000001</v>
      </c>
      <c r="I11" s="5">
        <f t="shared" si="10"/>
        <v>1.1200000000000001</v>
      </c>
      <c r="J11">
        <f t="shared" si="11"/>
        <v>0.89285714285714279</v>
      </c>
      <c r="K11">
        <f t="shared" si="21"/>
        <v>0.40388322797936921</v>
      </c>
      <c r="L11" s="2">
        <v>8</v>
      </c>
      <c r="M11" s="6">
        <v>3.4910000000000002E-3</v>
      </c>
      <c r="Q11" s="4">
        <f t="shared" si="22"/>
        <v>12.5</v>
      </c>
      <c r="R11">
        <f t="shared" si="0"/>
        <v>50000</v>
      </c>
      <c r="S11">
        <f t="shared" si="1"/>
        <v>261.80991818973513</v>
      </c>
      <c r="U11">
        <f t="shared" si="12"/>
        <v>3.4910000000000002E-3</v>
      </c>
      <c r="V11">
        <f t="shared" si="13"/>
        <v>0.01</v>
      </c>
      <c r="W11">
        <f t="shared" si="14"/>
        <v>0.91129958124209853</v>
      </c>
      <c r="X11">
        <f t="shared" si="15"/>
        <v>3.1813468381161661E-3</v>
      </c>
      <c r="Y11">
        <f t="shared" si="16"/>
        <v>9.1129958124209851E-3</v>
      </c>
      <c r="Z11">
        <f t="shared" si="17"/>
        <v>0.89900523859156134</v>
      </c>
      <c r="AB11">
        <f t="shared" si="18"/>
        <v>230.70070350633102</v>
      </c>
      <c r="AC11">
        <f t="shared" si="19"/>
        <v>235.36848796779998</v>
      </c>
      <c r="AE11">
        <f t="shared" si="2"/>
        <v>0</v>
      </c>
      <c r="AF11">
        <f t="shared" si="3"/>
        <v>0</v>
      </c>
      <c r="AG11">
        <f t="shared" si="3"/>
        <v>-11.237565482394517</v>
      </c>
      <c r="AH11">
        <f t="shared" si="4"/>
        <v>-159.06734190580832</v>
      </c>
      <c r="AI11">
        <f t="shared" si="5"/>
        <v>-170.30490738820285</v>
      </c>
      <c r="AJ11">
        <f t="shared" si="6"/>
        <v>-4.6677844614689548</v>
      </c>
      <c r="AK11">
        <f t="shared" si="20"/>
        <v>16.149049245443173</v>
      </c>
      <c r="AL11">
        <f t="shared" si="7"/>
        <v>-158.82364260422864</v>
      </c>
      <c r="AN11">
        <f t="shared" si="8"/>
        <v>0</v>
      </c>
      <c r="AO11">
        <f t="shared" si="8"/>
        <v>0</v>
      </c>
      <c r="AP11">
        <f t="shared" si="8"/>
        <v>-4.5386642216590349</v>
      </c>
      <c r="AQ11">
        <f t="shared" si="8"/>
        <v>-64.244631515015854</v>
      </c>
      <c r="AR11">
        <f t="shared" si="8"/>
        <v>-68.783295736674887</v>
      </c>
      <c r="AS11">
        <f t="shared" si="8"/>
        <v>-1.885239855810023</v>
      </c>
      <c r="AT11">
        <f t="shared" si="8"/>
        <v>6.5223301380473853</v>
      </c>
      <c r="AU11">
        <f t="shared" si="8"/>
        <v>-64.146205454437535</v>
      </c>
      <c r="AW11">
        <v>8</v>
      </c>
      <c r="AX11">
        <f>IF(Z11&gt;0, (R11*SUMPRODUCT(K11:$K$98, X11:$X$98)-K11*$AZ$3)/Z11, 0)</f>
        <v>261.80991818973513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f>EconomicRates!C52</f>
        <v>3.5571999999999999E-2</v>
      </c>
      <c r="G12" s="5">
        <f>EconomicRates!D52</f>
        <v>7.0000000000000007E-2</v>
      </c>
      <c r="H12" s="5">
        <f t="shared" si="9"/>
        <v>0.12000000000000001</v>
      </c>
      <c r="I12" s="5">
        <f t="shared" si="10"/>
        <v>1.1200000000000001</v>
      </c>
      <c r="J12">
        <f t="shared" si="11"/>
        <v>0.89285714285714279</v>
      </c>
      <c r="K12">
        <f t="shared" si="21"/>
        <v>0.36061002498157962</v>
      </c>
      <c r="L12" s="2">
        <v>9</v>
      </c>
      <c r="M12" s="6">
        <v>3.5990000000000002E-3</v>
      </c>
      <c r="Q12" s="4">
        <f t="shared" si="22"/>
        <v>12.5</v>
      </c>
      <c r="R12">
        <f t="shared" si="0"/>
        <v>50000</v>
      </c>
      <c r="S12">
        <f t="shared" si="1"/>
        <v>269.12565645207007</v>
      </c>
      <c r="U12">
        <f t="shared" si="12"/>
        <v>3.5990000000000002E-3</v>
      </c>
      <c r="V12">
        <f t="shared" si="13"/>
        <v>0.01</v>
      </c>
      <c r="W12">
        <f t="shared" si="14"/>
        <v>0.89900523859156134</v>
      </c>
      <c r="X12">
        <f t="shared" si="15"/>
        <v>3.2355198536910294E-3</v>
      </c>
      <c r="Y12">
        <f t="shared" si="16"/>
        <v>8.9900523859156138E-3</v>
      </c>
      <c r="Z12">
        <f t="shared" si="17"/>
        <v>0.8867796663519546</v>
      </c>
      <c r="AB12">
        <f t="shared" si="18"/>
        <v>235.36848796779998</v>
      </c>
      <c r="AC12">
        <f t="shared" si="19"/>
        <v>238.65515983531745</v>
      </c>
      <c r="AE12">
        <f t="shared" si="2"/>
        <v>0</v>
      </c>
      <c r="AF12">
        <f t="shared" si="3"/>
        <v>0</v>
      </c>
      <c r="AG12">
        <f t="shared" si="3"/>
        <v>-11.084745829399433</v>
      </c>
      <c r="AH12">
        <f t="shared" si="4"/>
        <v>-161.77599268455148</v>
      </c>
      <c r="AI12">
        <f t="shared" si="5"/>
        <v>-172.86073851395091</v>
      </c>
      <c r="AJ12">
        <f t="shared" si="6"/>
        <v>-3.2866718675174695</v>
      </c>
      <c r="AK12">
        <f t="shared" si="20"/>
        <v>16.475794157746002</v>
      </c>
      <c r="AL12">
        <f t="shared" si="7"/>
        <v>-159.67161622372237</v>
      </c>
      <c r="AN12">
        <f t="shared" si="8"/>
        <v>0</v>
      </c>
      <c r="AO12">
        <f t="shared" si="8"/>
        <v>0</v>
      </c>
      <c r="AP12">
        <f t="shared" si="8"/>
        <v>-3.9972704704541897</v>
      </c>
      <c r="AQ12">
        <f t="shared" si="8"/>
        <v>-58.338044763395956</v>
      </c>
      <c r="AR12">
        <f t="shared" si="8"/>
        <v>-62.335315233850139</v>
      </c>
      <c r="AS12">
        <f t="shared" si="8"/>
        <v>-1.1852068242517297</v>
      </c>
      <c r="AT12">
        <f t="shared" si="8"/>
        <v>5.9413365428161491</v>
      </c>
      <c r="AU12">
        <f t="shared" si="8"/>
        <v>-57.579185515285715</v>
      </c>
      <c r="AW12">
        <v>9</v>
      </c>
      <c r="AX12">
        <f>IF(Z12&gt;0, (R12*SUMPRODUCT(K12:$K$98, X12:$X$98)-K12*$AZ$3)/Z12, 0)</f>
        <v>269.12565645207007</v>
      </c>
    </row>
    <row r="13" spans="1:52" x14ac:dyDescent="0.25">
      <c r="E13">
        <v>2013</v>
      </c>
      <c r="F13" s="5">
        <f>EconomicRates!C53</f>
        <v>3.5571999999999999E-2</v>
      </c>
      <c r="G13" s="5">
        <f>EconomicRates!D53</f>
        <v>7.0000000000000007E-2</v>
      </c>
      <c r="H13" s="5">
        <f t="shared" si="9"/>
        <v>0.12000000000000001</v>
      </c>
      <c r="I13" s="5">
        <f t="shared" si="10"/>
        <v>1.1200000000000001</v>
      </c>
      <c r="J13">
        <f t="shared" si="11"/>
        <v>0.89285714285714279</v>
      </c>
      <c r="K13">
        <f t="shared" si="21"/>
        <v>0.32197323659069604</v>
      </c>
      <c r="L13" s="2">
        <v>10</v>
      </c>
      <c r="M13" s="6">
        <v>3.7169999999999998E-3</v>
      </c>
      <c r="Q13" s="4">
        <f t="shared" si="22"/>
        <v>12.5</v>
      </c>
      <c r="R13">
        <f t="shared" si="0"/>
        <v>50000</v>
      </c>
      <c r="S13">
        <f t="shared" si="1"/>
        <v>275.10702015018478</v>
      </c>
      <c r="U13">
        <f t="shared" si="12"/>
        <v>3.7169999999999998E-3</v>
      </c>
      <c r="V13">
        <f t="shared" si="13"/>
        <v>0.01</v>
      </c>
      <c r="W13">
        <f t="shared" si="14"/>
        <v>0.8867796663519546</v>
      </c>
      <c r="X13">
        <f t="shared" si="15"/>
        <v>3.296160019830215E-3</v>
      </c>
      <c r="Y13">
        <f t="shared" si="16"/>
        <v>8.8677966635195456E-3</v>
      </c>
      <c r="Z13">
        <f t="shared" si="17"/>
        <v>0.8746157096686048</v>
      </c>
      <c r="AB13">
        <f t="shared" si="18"/>
        <v>238.65515983531745</v>
      </c>
      <c r="AC13">
        <f t="shared" si="19"/>
        <v>240.61292166346902</v>
      </c>
      <c r="AE13">
        <f t="shared" si="2"/>
        <v>0</v>
      </c>
      <c r="AF13">
        <f t="shared" si="3"/>
        <v>0</v>
      </c>
      <c r="AG13">
        <f t="shared" si="3"/>
        <v>-10.93269637085756</v>
      </c>
      <c r="AH13">
        <f t="shared" si="4"/>
        <v>-164.80800099151074</v>
      </c>
      <c r="AI13">
        <f t="shared" si="5"/>
        <v>-175.74069736236831</v>
      </c>
      <c r="AJ13">
        <f t="shared" si="6"/>
        <v>-1.9577618281515754</v>
      </c>
      <c r="AK13">
        <f t="shared" si="20"/>
        <v>16.705861188472223</v>
      </c>
      <c r="AL13">
        <f t="shared" si="7"/>
        <v>-160.99259800204766</v>
      </c>
      <c r="AN13">
        <f t="shared" si="8"/>
        <v>0</v>
      </c>
      <c r="AO13">
        <f t="shared" si="8"/>
        <v>0</v>
      </c>
      <c r="AP13">
        <f t="shared" si="8"/>
        <v>-3.520035635188365</v>
      </c>
      <c r="AQ13">
        <f t="shared" si="8"/>
        <v>-53.063765495279355</v>
      </c>
      <c r="AR13">
        <f t="shared" si="8"/>
        <v>-56.583801130467727</v>
      </c>
      <c r="AS13">
        <f t="shared" si="8"/>
        <v>-0.63034691228368078</v>
      </c>
      <c r="AT13">
        <f t="shared" si="8"/>
        <v>5.3788401968872934</v>
      </c>
      <c r="AU13">
        <f t="shared" si="8"/>
        <v>-51.835307845864108</v>
      </c>
      <c r="AW13">
        <v>10</v>
      </c>
      <c r="AX13">
        <f>IF(Z13&gt;0, (R13*SUMPRODUCT(K13:$K$98, X13:$X$98)-K13*$AZ$3)/Z13, 0)</f>
        <v>275.10702015018478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9"/>
        <v>0.12000000000000001</v>
      </c>
      <c r="I14" s="5">
        <f t="shared" si="10"/>
        <v>1.1200000000000001</v>
      </c>
      <c r="J14">
        <f t="shared" si="11"/>
        <v>0.89285714285714279</v>
      </c>
      <c r="K14">
        <f t="shared" si="21"/>
        <v>0.28747610409883573</v>
      </c>
      <c r="L14" s="2">
        <v>11</v>
      </c>
      <c r="M14" s="6">
        <v>3.852E-3</v>
      </c>
      <c r="Q14" s="4">
        <f t="shared" si="22"/>
        <v>12.5</v>
      </c>
      <c r="R14">
        <f t="shared" si="0"/>
        <v>50000</v>
      </c>
      <c r="S14">
        <f t="shared" si="1"/>
        <v>279.86614334932784</v>
      </c>
      <c r="U14">
        <f t="shared" si="12"/>
        <v>3.852E-3</v>
      </c>
      <c r="V14">
        <f t="shared" si="13"/>
        <v>0.01</v>
      </c>
      <c r="W14">
        <f t="shared" si="14"/>
        <v>0.8746157096686048</v>
      </c>
      <c r="X14">
        <f t="shared" si="15"/>
        <v>3.3690197136434655E-3</v>
      </c>
      <c r="Y14">
        <f t="shared" si="16"/>
        <v>8.746157096686049E-3</v>
      </c>
      <c r="Z14">
        <f t="shared" si="17"/>
        <v>0.86250053285827533</v>
      </c>
      <c r="AB14">
        <f t="shared" si="18"/>
        <v>240.61292166346902</v>
      </c>
      <c r="AC14">
        <f t="shared" si="19"/>
        <v>241.38469776778572</v>
      </c>
      <c r="AE14">
        <f t="shared" si="2"/>
        <v>0</v>
      </c>
      <c r="AF14">
        <f t="shared" si="3"/>
        <v>0</v>
      </c>
      <c r="AG14">
        <f t="shared" si="3"/>
        <v>-10.781256660728442</v>
      </c>
      <c r="AH14">
        <f t="shared" si="4"/>
        <v>-168.45098568217327</v>
      </c>
      <c r="AI14">
        <f t="shared" si="5"/>
        <v>-179.23224234290171</v>
      </c>
      <c r="AJ14">
        <f t="shared" si="6"/>
        <v>-0.77177610431670018</v>
      </c>
      <c r="AK14">
        <f t="shared" si="20"/>
        <v>16.842904516442832</v>
      </c>
      <c r="AL14">
        <f t="shared" si="7"/>
        <v>-163.16111393077557</v>
      </c>
      <c r="AN14">
        <f t="shared" si="8"/>
        <v>0</v>
      </c>
      <c r="AO14">
        <f t="shared" si="8"/>
        <v>0</v>
      </c>
      <c r="AP14">
        <f t="shared" si="8"/>
        <v>-3.0993536621158357</v>
      </c>
      <c r="AQ14">
        <f t="shared" si="8"/>
        <v>-48.425633095519927</v>
      </c>
      <c r="AR14">
        <f t="shared" si="8"/>
        <v>-51.524986757635766</v>
      </c>
      <c r="AS14">
        <f t="shared" si="8"/>
        <v>-0.22186718770554159</v>
      </c>
      <c r="AT14">
        <f t="shared" si="8"/>
        <v>4.8419325720956703</v>
      </c>
      <c r="AU14">
        <f t="shared" si="8"/>
        <v>-46.904921373245635</v>
      </c>
      <c r="AW14">
        <v>11</v>
      </c>
      <c r="AX14">
        <f>IF(Z14&gt;0, (R14*SUMPRODUCT(K14:$K$98, X14:$X$98)-K14*$AZ$3)/Z14, 0)</f>
        <v>279.86614334932784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9"/>
        <v>0.12000000000000001</v>
      </c>
      <c r="I15" s="5">
        <f t="shared" si="10"/>
        <v>1.1200000000000001</v>
      </c>
      <c r="J15">
        <f t="shared" si="11"/>
        <v>0.89285714285714279</v>
      </c>
      <c r="K15">
        <f t="shared" si="21"/>
        <v>0.25667509294538904</v>
      </c>
      <c r="L15" s="2">
        <v>12</v>
      </c>
      <c r="M15" s="6">
        <v>4.0049999999999999E-3</v>
      </c>
      <c r="Q15" s="4">
        <f t="shared" si="22"/>
        <v>12.5</v>
      </c>
      <c r="R15">
        <f t="shared" si="0"/>
        <v>50000</v>
      </c>
      <c r="S15">
        <f t="shared" si="1"/>
        <v>283.42015565248903</v>
      </c>
      <c r="U15">
        <f t="shared" si="12"/>
        <v>4.0049999999999999E-3</v>
      </c>
      <c r="V15">
        <f t="shared" si="13"/>
        <v>0.01</v>
      </c>
      <c r="W15">
        <f t="shared" si="14"/>
        <v>0.86250053285827533</v>
      </c>
      <c r="X15">
        <f t="shared" si="15"/>
        <v>3.4543146340973926E-3</v>
      </c>
      <c r="Y15">
        <f t="shared" si="16"/>
        <v>8.6250053285827528E-3</v>
      </c>
      <c r="Z15">
        <f t="shared" si="17"/>
        <v>0.85042121289559514</v>
      </c>
      <c r="AB15">
        <f t="shared" si="18"/>
        <v>241.38469776778572</v>
      </c>
      <c r="AC15">
        <f t="shared" si="19"/>
        <v>241.02651252904809</v>
      </c>
      <c r="AE15">
        <f t="shared" si="2"/>
        <v>0</v>
      </c>
      <c r="AF15">
        <f t="shared" si="3"/>
        <v>0</v>
      </c>
      <c r="AG15">
        <f t="shared" si="3"/>
        <v>-10.63026516119494</v>
      </c>
      <c r="AH15">
        <f t="shared" si="4"/>
        <v>-172.71573170486963</v>
      </c>
      <c r="AI15">
        <f t="shared" si="5"/>
        <v>-183.34599686606455</v>
      </c>
      <c r="AJ15">
        <f t="shared" si="6"/>
        <v>0.35818523873763297</v>
      </c>
      <c r="AK15">
        <f t="shared" si="20"/>
        <v>16.896928843745002</v>
      </c>
      <c r="AL15">
        <f t="shared" si="7"/>
        <v>-166.09088278358192</v>
      </c>
      <c r="AN15">
        <f t="shared" si="8"/>
        <v>0</v>
      </c>
      <c r="AO15">
        <f t="shared" si="8"/>
        <v>0</v>
      </c>
      <c r="AP15">
        <f t="shared" si="8"/>
        <v>-2.7285242982838422</v>
      </c>
      <c r="AQ15">
        <f t="shared" si="8"/>
        <v>-44.331826488478285</v>
      </c>
      <c r="AR15">
        <f t="shared" si="8"/>
        <v>-47.060350786762129</v>
      </c>
      <c r="AS15">
        <f t="shared" si="8"/>
        <v>9.19372294446483E-2</v>
      </c>
      <c r="AT15">
        <f t="shared" si="8"/>
        <v>4.3370207814598736</v>
      </c>
      <c r="AU15">
        <f t="shared" si="8"/>
        <v>-42.631392775857606</v>
      </c>
      <c r="AW15">
        <v>12</v>
      </c>
      <c r="AX15">
        <f>IF(Z15&gt;0, (R15*SUMPRODUCT(K15:$K$98, X15:$X$98)-K15*$AZ$3)/Z15, 0)</f>
        <v>283.42015565248903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9"/>
        <v>0.12000000000000001</v>
      </c>
      <c r="I16" s="5">
        <f t="shared" si="10"/>
        <v>1.1200000000000001</v>
      </c>
      <c r="J16">
        <f t="shared" si="11"/>
        <v>0.89285714285714279</v>
      </c>
      <c r="K16">
        <f t="shared" si="21"/>
        <v>0.22917419012981163</v>
      </c>
      <c r="L16" s="2">
        <v>13</v>
      </c>
      <c r="M16" s="6">
        <v>4.1640000000000002E-3</v>
      </c>
      <c r="Q16" s="4">
        <f t="shared" si="22"/>
        <v>12.5</v>
      </c>
      <c r="R16">
        <f t="shared" si="0"/>
        <v>50000</v>
      </c>
      <c r="S16">
        <f t="shared" si="1"/>
        <v>285.80504925405194</v>
      </c>
      <c r="U16">
        <f t="shared" si="12"/>
        <v>4.1640000000000002E-3</v>
      </c>
      <c r="V16">
        <f t="shared" si="13"/>
        <v>0.01</v>
      </c>
      <c r="W16">
        <f t="shared" si="14"/>
        <v>0.85042121289559514</v>
      </c>
      <c r="X16">
        <f t="shared" si="15"/>
        <v>3.5411539304972582E-3</v>
      </c>
      <c r="Y16">
        <f t="shared" si="16"/>
        <v>8.5042121289559524E-3</v>
      </c>
      <c r="Z16">
        <f t="shared" si="17"/>
        <v>0.83837584683614197</v>
      </c>
      <c r="AB16">
        <f t="shared" si="18"/>
        <v>241.02651252904809</v>
      </c>
      <c r="AC16">
        <f t="shared" si="19"/>
        <v>239.61205019841105</v>
      </c>
      <c r="AE16">
        <f t="shared" si="2"/>
        <v>0</v>
      </c>
      <c r="AF16">
        <f t="shared" si="3"/>
        <v>0</v>
      </c>
      <c r="AG16">
        <f t="shared" si="3"/>
        <v>-10.479698085451775</v>
      </c>
      <c r="AH16">
        <f t="shared" si="4"/>
        <v>-177.05769652486291</v>
      </c>
      <c r="AI16">
        <f t="shared" si="5"/>
        <v>-187.53739461031469</v>
      </c>
      <c r="AJ16">
        <f t="shared" si="6"/>
        <v>1.4144623306370363</v>
      </c>
      <c r="AK16">
        <f t="shared" si="20"/>
        <v>16.871855877033369</v>
      </c>
      <c r="AL16">
        <f t="shared" si="7"/>
        <v>-169.25107640264429</v>
      </c>
      <c r="AN16">
        <f t="shared" si="8"/>
        <v>0</v>
      </c>
      <c r="AO16">
        <f t="shared" si="8"/>
        <v>0</v>
      </c>
      <c r="AP16">
        <f t="shared" si="8"/>
        <v>-2.4016763215383481</v>
      </c>
      <c r="AQ16">
        <f t="shared" si="8"/>
        <v>-40.577054207335422</v>
      </c>
      <c r="AR16">
        <f t="shared" si="8"/>
        <v>-42.978730528873768</v>
      </c>
      <c r="AS16">
        <f t="shared" si="8"/>
        <v>0.32415825909286866</v>
      </c>
      <c r="AT16">
        <f t="shared" si="8"/>
        <v>3.8665939066060249</v>
      </c>
      <c r="AU16">
        <f t="shared" si="8"/>
        <v>-38.787978363174879</v>
      </c>
      <c r="AW16">
        <v>13</v>
      </c>
      <c r="AX16">
        <f>IF(Z16&gt;0, (R16*SUMPRODUCT(K16:$K$98, X16:$X$98)-K16*$AZ$3)/Z16, 0)</f>
        <v>285.80504925405194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9"/>
        <v>0.12000000000000001</v>
      </c>
      <c r="I17" s="5">
        <f t="shared" si="10"/>
        <v>1.1200000000000001</v>
      </c>
      <c r="J17">
        <f t="shared" si="11"/>
        <v>0.89285714285714279</v>
      </c>
      <c r="K17">
        <f t="shared" si="21"/>
        <v>0.20461981261590323</v>
      </c>
      <c r="L17" s="2">
        <v>14</v>
      </c>
      <c r="M17" s="6">
        <v>4.3350000000000003E-3</v>
      </c>
      <c r="Q17" s="4">
        <f t="shared" si="22"/>
        <v>12.5</v>
      </c>
      <c r="R17">
        <f t="shared" si="0"/>
        <v>50000</v>
      </c>
      <c r="S17">
        <f t="shared" si="1"/>
        <v>287.22920205348242</v>
      </c>
      <c r="U17">
        <f t="shared" si="12"/>
        <v>4.3350000000000003E-3</v>
      </c>
      <c r="V17">
        <f t="shared" si="13"/>
        <v>0.01</v>
      </c>
      <c r="W17">
        <f t="shared" si="14"/>
        <v>0.83837584683614197</v>
      </c>
      <c r="X17">
        <f t="shared" si="15"/>
        <v>3.6343592960346757E-3</v>
      </c>
      <c r="Y17">
        <f t="shared" si="16"/>
        <v>8.3837584683614207E-3</v>
      </c>
      <c r="Z17">
        <f t="shared" si="17"/>
        <v>0.82635772907174587</v>
      </c>
      <c r="AB17">
        <f t="shared" si="18"/>
        <v>239.61205019841105</v>
      </c>
      <c r="AC17">
        <f t="shared" si="19"/>
        <v>237.35407113200537</v>
      </c>
      <c r="AE17">
        <f t="shared" si="2"/>
        <v>0</v>
      </c>
      <c r="AF17">
        <f t="shared" si="3"/>
        <v>0</v>
      </c>
      <c r="AG17">
        <f t="shared" si="3"/>
        <v>-10.329471613396823</v>
      </c>
      <c r="AH17">
        <f t="shared" si="4"/>
        <v>-181.71796480173379</v>
      </c>
      <c r="AI17">
        <f t="shared" si="5"/>
        <v>-192.04743641513062</v>
      </c>
      <c r="AJ17">
        <f t="shared" si="6"/>
        <v>2.2579790664056816</v>
      </c>
      <c r="AK17">
        <f t="shared" si="20"/>
        <v>16.772843513888777</v>
      </c>
      <c r="AL17">
        <f t="shared" si="7"/>
        <v>-173.01661383483616</v>
      </c>
      <c r="AN17">
        <f t="shared" si="8"/>
        <v>0</v>
      </c>
      <c r="AO17">
        <f t="shared" si="8"/>
        <v>0</v>
      </c>
      <c r="AP17">
        <f t="shared" si="8"/>
        <v>-2.1136145459545497</v>
      </c>
      <c r="AQ17">
        <f t="shared" si="8"/>
        <v>-37.183095906674069</v>
      </c>
      <c r="AR17">
        <f t="shared" si="8"/>
        <v>-39.296710452628616</v>
      </c>
      <c r="AS17">
        <f t="shared" si="8"/>
        <v>0.46202725345856266</v>
      </c>
      <c r="AT17">
        <f t="shared" si="8"/>
        <v>3.4320560968477896</v>
      </c>
      <c r="AU17">
        <f t="shared" si="8"/>
        <v>-35.402627102322263</v>
      </c>
      <c r="AW17">
        <v>14</v>
      </c>
      <c r="AX17">
        <f>IF(Z17&gt;0, (R17*SUMPRODUCT(K17:$K$98, X17:$X$98)-K17*$AZ$3)/Z17, 0)</f>
        <v>287.22920205348242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9"/>
        <v>0.12000000000000001</v>
      </c>
      <c r="I18" s="5">
        <f t="shared" si="10"/>
        <v>1.1200000000000001</v>
      </c>
      <c r="J18">
        <f t="shared" si="11"/>
        <v>0.89285714285714279</v>
      </c>
      <c r="K18">
        <f t="shared" si="21"/>
        <v>0.1826962612641993</v>
      </c>
      <c r="L18" s="2">
        <v>15</v>
      </c>
      <c r="M18" s="6">
        <v>4.522E-3</v>
      </c>
      <c r="Q18" s="4">
        <f t="shared" si="22"/>
        <v>12.5</v>
      </c>
      <c r="R18">
        <f t="shared" si="0"/>
        <v>50000</v>
      </c>
      <c r="S18">
        <f t="shared" si="1"/>
        <v>287.81520997059073</v>
      </c>
      <c r="U18">
        <f t="shared" si="12"/>
        <v>4.522E-3</v>
      </c>
      <c r="V18">
        <f t="shared" si="13"/>
        <v>0.01</v>
      </c>
      <c r="W18">
        <f t="shared" si="14"/>
        <v>0.82635772907174587</v>
      </c>
      <c r="X18">
        <f t="shared" si="15"/>
        <v>3.7367896508624346E-3</v>
      </c>
      <c r="Y18">
        <f t="shared" si="16"/>
        <v>8.2635772907174582E-3</v>
      </c>
      <c r="Z18">
        <f t="shared" si="17"/>
        <v>0.81435736213016596</v>
      </c>
      <c r="AB18">
        <f t="shared" si="18"/>
        <v>237.35407113200537</v>
      </c>
      <c r="AC18">
        <f t="shared" si="19"/>
        <v>234.38443517259012</v>
      </c>
      <c r="AE18">
        <f t="shared" si="2"/>
        <v>0</v>
      </c>
      <c r="AF18">
        <f t="shared" si="3"/>
        <v>0</v>
      </c>
      <c r="AG18">
        <f t="shared" si="3"/>
        <v>-10.179467026627075</v>
      </c>
      <c r="AH18">
        <f t="shared" si="4"/>
        <v>-186.83948254312173</v>
      </c>
      <c r="AI18">
        <f t="shared" si="5"/>
        <v>-197.0189495697488</v>
      </c>
      <c r="AJ18">
        <f t="shared" si="6"/>
        <v>2.9696359594152568</v>
      </c>
      <c r="AK18">
        <f t="shared" si="20"/>
        <v>16.614784979240376</v>
      </c>
      <c r="AL18">
        <f t="shared" si="7"/>
        <v>-177.43452863109317</v>
      </c>
      <c r="AN18">
        <f t="shared" si="8"/>
        <v>0</v>
      </c>
      <c r="AO18">
        <f t="shared" si="8"/>
        <v>0</v>
      </c>
      <c r="AP18">
        <f t="shared" si="8"/>
        <v>-1.8597505674269621</v>
      </c>
      <c r="AQ18">
        <f t="shared" si="8"/>
        <v>-34.134874917165973</v>
      </c>
      <c r="AR18">
        <f t="shared" si="8"/>
        <v>-35.99462548459293</v>
      </c>
      <c r="AS18">
        <f t="shared" si="8"/>
        <v>0.54254138710089095</v>
      </c>
      <c r="AT18">
        <f t="shared" si="8"/>
        <v>3.035459097415794</v>
      </c>
      <c r="AU18">
        <f t="shared" si="8"/>
        <v>-32.416625000076252</v>
      </c>
      <c r="AW18">
        <v>15</v>
      </c>
      <c r="AX18">
        <f>IF(Z18&gt;0, (R18*SUMPRODUCT(K18:$K$98, X18:$X$98)-K18*$AZ$3)/Z18, 0)</f>
        <v>287.81520997059073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9"/>
        <v>0.12000000000000001</v>
      </c>
      <c r="I19" s="5">
        <f t="shared" si="10"/>
        <v>1.1200000000000001</v>
      </c>
      <c r="J19">
        <f t="shared" si="11"/>
        <v>0.89285714285714279</v>
      </c>
      <c r="K19">
        <f t="shared" si="21"/>
        <v>0.16312166184303509</v>
      </c>
      <c r="L19" s="2">
        <v>16</v>
      </c>
      <c r="M19" s="6">
        <v>4.7470000000000004E-3</v>
      </c>
      <c r="Q19" s="4">
        <f t="shared" si="22"/>
        <v>12.5</v>
      </c>
      <c r="R19">
        <f t="shared" si="0"/>
        <v>50000</v>
      </c>
      <c r="S19">
        <f t="shared" si="1"/>
        <v>287.65234354560619</v>
      </c>
      <c r="U19">
        <f t="shared" si="12"/>
        <v>4.7470000000000004E-3</v>
      </c>
      <c r="V19">
        <f t="shared" si="13"/>
        <v>0.01</v>
      </c>
      <c r="W19">
        <f t="shared" si="14"/>
        <v>0.81435736213016596</v>
      </c>
      <c r="X19">
        <f t="shared" si="15"/>
        <v>3.8657543980318981E-3</v>
      </c>
      <c r="Y19">
        <f t="shared" si="16"/>
        <v>8.1435736213016606E-3</v>
      </c>
      <c r="Z19">
        <f t="shared" si="17"/>
        <v>0.80234803411083233</v>
      </c>
      <c r="AB19">
        <f t="shared" si="18"/>
        <v>234.38443517259012</v>
      </c>
      <c r="AC19">
        <f t="shared" si="19"/>
        <v>230.79729235119089</v>
      </c>
      <c r="AE19">
        <f t="shared" si="2"/>
        <v>0</v>
      </c>
      <c r="AF19">
        <f t="shared" si="3"/>
        <v>0</v>
      </c>
      <c r="AG19">
        <f t="shared" si="3"/>
        <v>-10.029350426385404</v>
      </c>
      <c r="AH19">
        <f t="shared" si="4"/>
        <v>-193.2877199015949</v>
      </c>
      <c r="AI19">
        <f t="shared" si="5"/>
        <v>-203.3170703279803</v>
      </c>
      <c r="AJ19">
        <f t="shared" si="6"/>
        <v>3.587142821399226</v>
      </c>
      <c r="AK19">
        <f t="shared" si="20"/>
        <v>16.40691046208131</v>
      </c>
      <c r="AL19">
        <f t="shared" si="7"/>
        <v>-183.32301704449978</v>
      </c>
      <c r="AN19">
        <f t="shared" si="8"/>
        <v>0</v>
      </c>
      <c r="AO19">
        <f t="shared" si="8"/>
        <v>0</v>
      </c>
      <c r="AP19">
        <f t="shared" si="8"/>
        <v>-1.6360043087581397</v>
      </c>
      <c r="AQ19">
        <f t="shared" si="8"/>
        <v>-31.529414084199246</v>
      </c>
      <c r="AR19">
        <f t="shared" si="8"/>
        <v>-33.165418392957385</v>
      </c>
      <c r="AS19">
        <f t="shared" si="8"/>
        <v>0.58514069829495541</v>
      </c>
      <c r="AT19">
        <f t="shared" si="8"/>
        <v>2.6763225002845821</v>
      </c>
      <c r="AU19">
        <f t="shared" si="8"/>
        <v>-29.903955194377851</v>
      </c>
      <c r="AW19">
        <v>16</v>
      </c>
      <c r="AX19">
        <f>IF(Z19&gt;0, (R19*SUMPRODUCT(K19:$K$98, X19:$X$98)-K19*$AZ$3)/Z19, 0)</f>
        <v>287.65234354560619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9"/>
        <v>0.12000000000000001</v>
      </c>
      <c r="I20" s="5">
        <f t="shared" si="10"/>
        <v>1.1200000000000001</v>
      </c>
      <c r="J20">
        <f t="shared" si="11"/>
        <v>0.89285714285714279</v>
      </c>
      <c r="K20">
        <f t="shared" si="21"/>
        <v>0.14564434093128131</v>
      </c>
      <c r="L20" s="2">
        <v>17</v>
      </c>
      <c r="M20" s="6">
        <v>4.9870000000000001E-3</v>
      </c>
      <c r="Q20" s="4">
        <f t="shared" si="22"/>
        <v>12.5</v>
      </c>
      <c r="R20">
        <f t="shared" si="0"/>
        <v>50000</v>
      </c>
      <c r="S20">
        <f t="shared" si="1"/>
        <v>286.64554756705348</v>
      </c>
      <c r="U20">
        <f t="shared" si="12"/>
        <v>4.9870000000000001E-3</v>
      </c>
      <c r="V20">
        <f t="shared" si="13"/>
        <v>0.01</v>
      </c>
      <c r="W20">
        <f t="shared" si="14"/>
        <v>0.80234803411083233</v>
      </c>
      <c r="X20">
        <f t="shared" si="15"/>
        <v>4.0013096461107211E-3</v>
      </c>
      <c r="Y20">
        <f t="shared" si="16"/>
        <v>8.0234803411083234E-3</v>
      </c>
      <c r="Z20">
        <f t="shared" si="17"/>
        <v>0.79032324412361332</v>
      </c>
      <c r="AB20">
        <f t="shared" si="18"/>
        <v>230.79729235119089</v>
      </c>
      <c r="AC20">
        <f t="shared" si="19"/>
        <v>226.54263906678324</v>
      </c>
      <c r="AE20">
        <f t="shared" si="2"/>
        <v>0</v>
      </c>
      <c r="AF20">
        <f t="shared" si="3"/>
        <v>0</v>
      </c>
      <c r="AG20">
        <f t="shared" si="3"/>
        <v>-9.8790405515451667</v>
      </c>
      <c r="AH20">
        <f t="shared" si="4"/>
        <v>-200.06548230553605</v>
      </c>
      <c r="AI20">
        <f t="shared" si="5"/>
        <v>-209.94452285708121</v>
      </c>
      <c r="AJ20">
        <f t="shared" si="6"/>
        <v>4.2546532844076523</v>
      </c>
      <c r="AK20">
        <f t="shared" si="20"/>
        <v>16.155810464583364</v>
      </c>
      <c r="AL20">
        <f t="shared" si="7"/>
        <v>-189.53405910809019</v>
      </c>
      <c r="AN20">
        <f t="shared" si="8"/>
        <v>0</v>
      </c>
      <c r="AO20">
        <f t="shared" si="8"/>
        <v>0</v>
      </c>
      <c r="AP20">
        <f t="shared" si="8"/>
        <v>-1.4388263501631977</v>
      </c>
      <c r="AQ20">
        <f t="shared" si="8"/>
        <v>-29.138405313488722</v>
      </c>
      <c r="AR20">
        <f t="shared" si="8"/>
        <v>-30.577231663651919</v>
      </c>
      <c r="AS20">
        <f t="shared" si="8"/>
        <v>0.61966617349866393</v>
      </c>
      <c r="AT20">
        <f t="shared" si="8"/>
        <v>2.3530023673249421</v>
      </c>
      <c r="AU20">
        <f t="shared" si="8"/>
        <v>-27.604563122828313</v>
      </c>
      <c r="AW20">
        <v>17</v>
      </c>
      <c r="AX20">
        <f>IF(Z20&gt;0, (R20*SUMPRODUCT(K20:$K$98, X20:$X$98)-K20*$AZ$3)/Z20, 0)</f>
        <v>286.64554756705348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9"/>
        <v>0.12000000000000001</v>
      </c>
      <c r="I21" s="5">
        <f t="shared" si="10"/>
        <v>1.1200000000000001</v>
      </c>
      <c r="J21">
        <f t="shared" si="11"/>
        <v>0.89285714285714279</v>
      </c>
      <c r="K21">
        <f t="shared" si="21"/>
        <v>0.13003959011721544</v>
      </c>
      <c r="L21" s="2">
        <v>18</v>
      </c>
      <c r="M21" s="6">
        <v>5.2249999999999996E-3</v>
      </c>
      <c r="Q21" s="4">
        <f t="shared" si="22"/>
        <v>12.5</v>
      </c>
      <c r="R21">
        <f t="shared" si="0"/>
        <v>50000</v>
      </c>
      <c r="S21">
        <f t="shared" si="1"/>
        <v>284.92790035312055</v>
      </c>
      <c r="U21">
        <f t="shared" si="12"/>
        <v>5.2249999999999996E-3</v>
      </c>
      <c r="V21">
        <f t="shared" si="13"/>
        <v>0.01</v>
      </c>
      <c r="W21">
        <f t="shared" si="14"/>
        <v>0.79032324412361332</v>
      </c>
      <c r="X21">
        <f t="shared" si="15"/>
        <v>4.129438950545879E-3</v>
      </c>
      <c r="Y21">
        <f t="shared" si="16"/>
        <v>7.9032324412361341E-3</v>
      </c>
      <c r="Z21">
        <f t="shared" si="17"/>
        <v>0.77829057273183133</v>
      </c>
      <c r="AB21">
        <f t="shared" si="18"/>
        <v>226.54263906678324</v>
      </c>
      <c r="AC21">
        <f t="shared" si="19"/>
        <v>221.75669875310837</v>
      </c>
      <c r="AE21">
        <f t="shared" si="2"/>
        <v>0</v>
      </c>
      <c r="AF21">
        <f t="shared" si="3"/>
        <v>0</v>
      </c>
      <c r="AG21">
        <f t="shared" si="3"/>
        <v>-9.7286321591478924</v>
      </c>
      <c r="AH21">
        <f t="shared" si="4"/>
        <v>-206.47194752729396</v>
      </c>
      <c r="AI21">
        <f t="shared" si="5"/>
        <v>-216.20057968644187</v>
      </c>
      <c r="AJ21">
        <f t="shared" si="6"/>
        <v>4.785940313674871</v>
      </c>
      <c r="AK21">
        <f t="shared" si="20"/>
        <v>15.857984734674828</v>
      </c>
      <c r="AL21">
        <f t="shared" si="7"/>
        <v>-195.55665463809217</v>
      </c>
      <c r="AN21">
        <f t="shared" si="8"/>
        <v>0</v>
      </c>
      <c r="AO21">
        <f t="shared" si="8"/>
        <v>0</v>
      </c>
      <c r="AP21">
        <f t="shared" si="8"/>
        <v>-1.2651073383767526</v>
      </c>
      <c r="AQ21">
        <f t="shared" si="8"/>
        <v>-26.84952742715252</v>
      </c>
      <c r="AR21">
        <f t="shared" si="8"/>
        <v>-28.114634765529274</v>
      </c>
      <c r="AS21">
        <f t="shared" si="8"/>
        <v>0.6223617167157377</v>
      </c>
      <c r="AT21">
        <f t="shared" si="8"/>
        <v>2.0621658349821739</v>
      </c>
      <c r="AU21">
        <f t="shared" si="8"/>
        <v>-25.430107213831363</v>
      </c>
      <c r="AW21">
        <v>18</v>
      </c>
      <c r="AX21">
        <f>IF(Z21&gt;0, (R21*SUMPRODUCT(K21:$K$98, X21:$X$98)-K21*$AZ$3)/Z21, 0)</f>
        <v>284.92790035312055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9"/>
        <v>0.12000000000000001</v>
      </c>
      <c r="I22" s="5">
        <f t="shared" si="10"/>
        <v>1.1200000000000001</v>
      </c>
      <c r="J22">
        <f t="shared" si="11"/>
        <v>0.89285714285714279</v>
      </c>
      <c r="K22">
        <f t="shared" si="21"/>
        <v>0.11610677689037092</v>
      </c>
      <c r="L22" s="2">
        <v>19</v>
      </c>
      <c r="M22" s="6">
        <v>5.4879999999999998E-3</v>
      </c>
      <c r="Q22" s="4">
        <f t="shared" si="22"/>
        <v>12.5</v>
      </c>
      <c r="R22">
        <f t="shared" si="0"/>
        <v>50000</v>
      </c>
      <c r="S22">
        <f t="shared" si="1"/>
        <v>282.74621420847438</v>
      </c>
      <c r="U22">
        <f t="shared" si="12"/>
        <v>5.4879999999999998E-3</v>
      </c>
      <c r="V22">
        <f t="shared" si="13"/>
        <v>0.01</v>
      </c>
      <c r="W22">
        <f t="shared" si="14"/>
        <v>0.77829057273183133</v>
      </c>
      <c r="X22">
        <f t="shared" si="15"/>
        <v>4.27125866315229E-3</v>
      </c>
      <c r="Y22">
        <f t="shared" si="16"/>
        <v>7.7829057273183138E-3</v>
      </c>
      <c r="Z22">
        <f t="shared" si="17"/>
        <v>0.76623640834136075</v>
      </c>
      <c r="AB22">
        <f t="shared" si="18"/>
        <v>221.75669875310837</v>
      </c>
      <c r="AC22">
        <f t="shared" si="19"/>
        <v>216.65044364721842</v>
      </c>
      <c r="AE22">
        <f t="shared" si="2"/>
        <v>0</v>
      </c>
      <c r="AF22">
        <f t="shared" si="3"/>
        <v>0</v>
      </c>
      <c r="AG22">
        <f t="shared" si="3"/>
        <v>-9.5779551042670086</v>
      </c>
      <c r="AH22">
        <f t="shared" si="4"/>
        <v>-213.56293315761451</v>
      </c>
      <c r="AI22">
        <f t="shared" si="5"/>
        <v>-223.14088826188151</v>
      </c>
      <c r="AJ22">
        <f t="shared" si="6"/>
        <v>5.106255105889943</v>
      </c>
      <c r="AK22">
        <f t="shared" si="20"/>
        <v>15.522968912717587</v>
      </c>
      <c r="AL22">
        <f t="shared" si="7"/>
        <v>-202.51166424327397</v>
      </c>
      <c r="AN22">
        <f t="shared" si="8"/>
        <v>0</v>
      </c>
      <c r="AO22">
        <f t="shared" si="8"/>
        <v>0</v>
      </c>
      <c r="AP22">
        <f t="shared" si="8"/>
        <v>-1.112065496357119</v>
      </c>
      <c r="AQ22">
        <f t="shared" si="8"/>
        <v>-24.796103832184347</v>
      </c>
      <c r="AR22">
        <f t="shared" si="8"/>
        <v>-25.908169328541465</v>
      </c>
      <c r="AS22">
        <f t="shared" si="8"/>
        <v>0.59287082232488097</v>
      </c>
      <c r="AT22">
        <f t="shared" si="8"/>
        <v>1.8023218882250647</v>
      </c>
      <c r="AU22">
        <f t="shared" si="8"/>
        <v>-23.512976617991519</v>
      </c>
      <c r="AW22">
        <v>19</v>
      </c>
      <c r="AX22">
        <f>IF(Z22&gt;0, (R22*SUMPRODUCT(K22:$K$98, X22:$X$98)-K22*$AZ$3)/Z22, 0)</f>
        <v>282.74621420847438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9"/>
        <v>0.12000000000000001</v>
      </c>
      <c r="I23" s="5">
        <f t="shared" si="10"/>
        <v>1.1200000000000001</v>
      </c>
      <c r="J23">
        <f t="shared" si="11"/>
        <v>0.89285714285714279</v>
      </c>
      <c r="K23">
        <f t="shared" si="21"/>
        <v>0.10366676508068833</v>
      </c>
      <c r="L23" s="2">
        <v>20</v>
      </c>
      <c r="M23" s="6">
        <v>5.7670000000000004E-3</v>
      </c>
      <c r="Q23" s="4">
        <f t="shared" si="22"/>
        <v>12.5</v>
      </c>
      <c r="R23">
        <f t="shared" si="0"/>
        <v>50000</v>
      </c>
      <c r="S23">
        <f t="shared" si="1"/>
        <v>280.13860718903402</v>
      </c>
      <c r="U23">
        <f t="shared" si="12"/>
        <v>5.7670000000000004E-3</v>
      </c>
      <c r="V23">
        <f t="shared" si="13"/>
        <v>0.01</v>
      </c>
      <c r="W23">
        <f t="shared" si="14"/>
        <v>0.76623640834136075</v>
      </c>
      <c r="X23">
        <f t="shared" si="15"/>
        <v>4.4188853669046282E-3</v>
      </c>
      <c r="Y23">
        <f t="shared" si="16"/>
        <v>7.6623640834136081E-3</v>
      </c>
      <c r="Z23">
        <f t="shared" si="17"/>
        <v>0.75415515889104257</v>
      </c>
      <c r="AB23">
        <f t="shared" si="18"/>
        <v>216.65044364721842</v>
      </c>
      <c r="AC23">
        <f t="shared" si="19"/>
        <v>211.26797581616131</v>
      </c>
      <c r="AE23">
        <f t="shared" si="2"/>
        <v>0</v>
      </c>
      <c r="AF23">
        <f t="shared" si="3"/>
        <v>0</v>
      </c>
      <c r="AG23">
        <f t="shared" si="3"/>
        <v>-9.426939486138032</v>
      </c>
      <c r="AH23">
        <f t="shared" si="4"/>
        <v>-220.94426834523142</v>
      </c>
      <c r="AI23">
        <f t="shared" si="5"/>
        <v>-230.37120783136945</v>
      </c>
      <c r="AJ23">
        <f t="shared" si="6"/>
        <v>5.382467831057113</v>
      </c>
      <c r="AK23">
        <f t="shared" si="20"/>
        <v>15.165531055305291</v>
      </c>
      <c r="AL23">
        <f t="shared" si="7"/>
        <v>-209.82320894500705</v>
      </c>
      <c r="AN23">
        <f t="shared" si="8"/>
        <v>0</v>
      </c>
      <c r="AO23">
        <f t="shared" si="8"/>
        <v>0</v>
      </c>
      <c r="AP23">
        <f t="shared" si="8"/>
        <v>-0.97726032113933603</v>
      </c>
      <c r="AQ23">
        <f t="shared" si="8"/>
        <v>-22.904577562469669</v>
      </c>
      <c r="AR23">
        <f t="shared" si="8"/>
        <v>-23.881837883609002</v>
      </c>
      <c r="AS23">
        <f t="shared" si="8"/>
        <v>0.55798302819655976</v>
      </c>
      <c r="AT23">
        <f t="shared" si="8"/>
        <v>1.5721615452342168</v>
      </c>
      <c r="AU23">
        <f t="shared" si="8"/>
        <v>-21.751693310178226</v>
      </c>
      <c r="AW23">
        <v>20</v>
      </c>
      <c r="AX23">
        <f>IF(Z23&gt;0, (R23*SUMPRODUCT(K23:$K$98, X23:$X$98)-K23*$AZ$3)/Z23, 0)</f>
        <v>280.13860718903402</v>
      </c>
    </row>
    <row r="24" spans="5:50" x14ac:dyDescent="0.25">
      <c r="E24">
        <v>2024</v>
      </c>
      <c r="F24" s="5">
        <f>EconomicRates!C64</f>
        <v>3.5571999999999999E-2</v>
      </c>
      <c r="G24" s="5">
        <f>EconomicRates!D64</f>
        <v>7.0000000000000007E-2</v>
      </c>
      <c r="H24" s="5">
        <f t="shared" si="9"/>
        <v>0.12000000000000001</v>
      </c>
      <c r="I24" s="5">
        <f t="shared" si="10"/>
        <v>1.1200000000000001</v>
      </c>
      <c r="J24">
        <f t="shared" si="11"/>
        <v>0.89285714285714279</v>
      </c>
      <c r="K24">
        <f t="shared" si="21"/>
        <v>9.2559611679185999E-2</v>
      </c>
      <c r="L24" s="2">
        <v>21</v>
      </c>
      <c r="M24" s="6">
        <v>6.0780000000000001E-3</v>
      </c>
      <c r="Q24" s="4">
        <f t="shared" si="22"/>
        <v>12.5</v>
      </c>
      <c r="R24">
        <f t="shared" si="0"/>
        <v>50000</v>
      </c>
      <c r="S24">
        <f t="shared" si="1"/>
        <v>277.20852631926812</v>
      </c>
      <c r="U24">
        <f t="shared" si="12"/>
        <v>6.0780000000000001E-3</v>
      </c>
      <c r="V24">
        <f t="shared" si="13"/>
        <v>0.01</v>
      </c>
      <c r="W24">
        <f t="shared" si="14"/>
        <v>0.75415515889104257</v>
      </c>
      <c r="X24">
        <f t="shared" si="15"/>
        <v>4.5837550557397567E-3</v>
      </c>
      <c r="Y24">
        <f t="shared" si="16"/>
        <v>7.5415515889104261E-3</v>
      </c>
      <c r="Z24">
        <f t="shared" si="17"/>
        <v>0.7420298522463924</v>
      </c>
      <c r="AB24">
        <f t="shared" si="18"/>
        <v>211.26797581616131</v>
      </c>
      <c r="AC24">
        <f t="shared" si="19"/>
        <v>205.69700182612669</v>
      </c>
      <c r="AE24">
        <f t="shared" si="2"/>
        <v>0</v>
      </c>
      <c r="AF24">
        <f t="shared" si="3"/>
        <v>0</v>
      </c>
      <c r="AG24">
        <f t="shared" si="3"/>
        <v>-9.2753731530799044</v>
      </c>
      <c r="AH24">
        <f t="shared" si="4"/>
        <v>-229.18775278698783</v>
      </c>
      <c r="AI24">
        <f t="shared" ref="AI24:AI79" si="23">SUM(AE24:AH24)</f>
        <v>-238.46312594006773</v>
      </c>
      <c r="AJ24">
        <f t="shared" si="6"/>
        <v>5.5709739900346165</v>
      </c>
      <c r="AK24">
        <f t="shared" si="20"/>
        <v>14.788758307131292</v>
      </c>
      <c r="AL24">
        <f t="shared" si="7"/>
        <v>-218.10339364290181</v>
      </c>
      <c r="AN24">
        <f t="shared" si="8"/>
        <v>0</v>
      </c>
      <c r="AO24">
        <f t="shared" si="8"/>
        <v>0</v>
      </c>
      <c r="AP24">
        <f t="shared" si="8"/>
        <v>-0.858524937228623</v>
      </c>
      <c r="AQ24">
        <f t="shared" si="8"/>
        <v>-21.213529399588872</v>
      </c>
      <c r="AR24">
        <f t="shared" si="8"/>
        <v>-22.072054336817494</v>
      </c>
      <c r="AS24">
        <f t="shared" si="8"/>
        <v>0.51564718919244956</v>
      </c>
      <c r="AT24">
        <f t="shared" si="8"/>
        <v>1.3688417261254084</v>
      </c>
      <c r="AU24">
        <f t="shared" si="8"/>
        <v>-20.187565421499635</v>
      </c>
      <c r="AW24">
        <v>21</v>
      </c>
      <c r="AX24">
        <f>IF(Z24&gt;0, (R24*SUMPRODUCT(K24:$K$98, X24:$X$98)-K24*$AZ$3)/Z24, 0)</f>
        <v>277.20852631926812</v>
      </c>
    </row>
    <row r="25" spans="5:50" x14ac:dyDescent="0.25">
      <c r="E25">
        <v>2025</v>
      </c>
      <c r="F25" s="5">
        <f>EconomicRates!C65</f>
        <v>3.5571999999999999E-2</v>
      </c>
      <c r="G25" s="5">
        <f>EconomicRates!D65</f>
        <v>7.0000000000000007E-2</v>
      </c>
      <c r="H25" s="5">
        <f t="shared" si="9"/>
        <v>0.12000000000000001</v>
      </c>
      <c r="I25" s="5">
        <f t="shared" si="10"/>
        <v>1.1200000000000001</v>
      </c>
      <c r="J25">
        <f t="shared" si="11"/>
        <v>0.89285714285714279</v>
      </c>
      <c r="K25">
        <f t="shared" si="21"/>
        <v>8.2642510427844637E-2</v>
      </c>
      <c r="L25" s="2">
        <v>22</v>
      </c>
      <c r="M25" s="6">
        <v>6.4359999999999999E-3</v>
      </c>
      <c r="Q25" s="4">
        <f t="shared" si="22"/>
        <v>12.5</v>
      </c>
      <c r="R25">
        <f t="shared" si="0"/>
        <v>50000</v>
      </c>
      <c r="S25">
        <f t="shared" si="1"/>
        <v>273.98003572818374</v>
      </c>
      <c r="U25">
        <f t="shared" si="12"/>
        <v>6.4359999999999999E-3</v>
      </c>
      <c r="V25">
        <f t="shared" si="13"/>
        <v>0.01</v>
      </c>
      <c r="W25">
        <f t="shared" si="14"/>
        <v>0.7420298522463924</v>
      </c>
      <c r="X25">
        <f t="shared" si="15"/>
        <v>4.7757041290577814E-3</v>
      </c>
      <c r="Y25">
        <f t="shared" si="16"/>
        <v>7.4202985224639242E-3</v>
      </c>
      <c r="Z25">
        <f t="shared" si="17"/>
        <v>0.72983384959487063</v>
      </c>
      <c r="AB25">
        <f t="shared" si="18"/>
        <v>205.69700182612669</v>
      </c>
      <c r="AC25">
        <f t="shared" si="19"/>
        <v>199.95990418764052</v>
      </c>
      <c r="AE25">
        <f t="shared" si="2"/>
        <v>0</v>
      </c>
      <c r="AF25">
        <f t="shared" si="3"/>
        <v>0</v>
      </c>
      <c r="AG25">
        <f t="shared" si="3"/>
        <v>-9.1229231199358836</v>
      </c>
      <c r="AH25">
        <f t="shared" si="4"/>
        <v>-238.78520645288907</v>
      </c>
      <c r="AI25">
        <f t="shared" si="23"/>
        <v>-247.90812957282495</v>
      </c>
      <c r="AJ25">
        <f t="shared" si="6"/>
        <v>5.7370976384861763</v>
      </c>
      <c r="AK25">
        <f t="shared" si="20"/>
        <v>14.398790127828869</v>
      </c>
      <c r="AL25">
        <f t="shared" si="7"/>
        <v>-227.7722418065099</v>
      </c>
      <c r="AN25">
        <f t="shared" si="8"/>
        <v>0</v>
      </c>
      <c r="AO25">
        <f t="shared" si="8"/>
        <v>0</v>
      </c>
      <c r="AP25">
        <f t="shared" si="8"/>
        <v>-0.75394126907172621</v>
      </c>
      <c r="AQ25">
        <f t="shared" si="8"/>
        <v>-19.733808914297921</v>
      </c>
      <c r="AR25">
        <f t="shared" si="8"/>
        <v>-20.487750183369645</v>
      </c>
      <c r="AS25">
        <f t="shared" si="8"/>
        <v>0.47412815141415665</v>
      </c>
      <c r="AT25">
        <f t="shared" si="8"/>
        <v>1.1899521632874437</v>
      </c>
      <c r="AU25">
        <f t="shared" si="8"/>
        <v>-18.823669868668045</v>
      </c>
      <c r="AW25">
        <v>22</v>
      </c>
      <c r="AX25">
        <f>IF(Z25&gt;0, (R25*SUMPRODUCT(K25:$K$98, X25:$X$98)-K25*$AZ$3)/Z25, 0)</f>
        <v>273.98003572818374</v>
      </c>
    </row>
    <row r="26" spans="5:50" x14ac:dyDescent="0.25">
      <c r="E26">
        <v>2026</v>
      </c>
      <c r="F26" s="5">
        <f>EconomicRates!C66</f>
        <v>3.5571999999999999E-2</v>
      </c>
      <c r="G26" s="5">
        <f>EconomicRates!D66</f>
        <v>7.0000000000000007E-2</v>
      </c>
      <c r="H26" s="5">
        <f t="shared" si="9"/>
        <v>0.12000000000000001</v>
      </c>
      <c r="I26" s="5">
        <f t="shared" si="10"/>
        <v>1.1200000000000001</v>
      </c>
      <c r="J26">
        <f t="shared" si="11"/>
        <v>0.89285714285714279</v>
      </c>
      <c r="K26">
        <f t="shared" si="21"/>
        <v>7.3787955739146996E-2</v>
      </c>
      <c r="L26" s="2">
        <v>23</v>
      </c>
      <c r="M26" s="6">
        <v>6.8199999999999997E-3</v>
      </c>
      <c r="Q26" s="4">
        <f t="shared" si="22"/>
        <v>12.5</v>
      </c>
      <c r="R26">
        <f t="shared" si="0"/>
        <v>50000</v>
      </c>
      <c r="S26">
        <f t="shared" si="1"/>
        <v>270.4231935988384</v>
      </c>
      <c r="U26">
        <f t="shared" si="12"/>
        <v>6.8199999999999997E-3</v>
      </c>
      <c r="V26">
        <f t="shared" si="13"/>
        <v>0.01</v>
      </c>
      <c r="W26">
        <f t="shared" si="14"/>
        <v>0.72983384959487063</v>
      </c>
      <c r="X26">
        <f t="shared" si="15"/>
        <v>4.9774668542370178E-3</v>
      </c>
      <c r="Y26">
        <f t="shared" si="16"/>
        <v>7.2983384959487063E-3</v>
      </c>
      <c r="Z26">
        <f t="shared" si="17"/>
        <v>0.71755804424468483</v>
      </c>
      <c r="AB26">
        <f t="shared" si="18"/>
        <v>199.95990418764052</v>
      </c>
      <c r="AC26">
        <f t="shared" si="19"/>
        <v>194.04433791718427</v>
      </c>
      <c r="AE26">
        <f t="shared" si="2"/>
        <v>0</v>
      </c>
      <c r="AF26">
        <f t="shared" si="3"/>
        <v>0</v>
      </c>
      <c r="AG26">
        <f t="shared" si="3"/>
        <v>-8.9694755530585599</v>
      </c>
      <c r="AH26">
        <f t="shared" si="4"/>
        <v>-248.87334271185088</v>
      </c>
      <c r="AI26">
        <f t="shared" si="23"/>
        <v>-257.84281826490945</v>
      </c>
      <c r="AJ26">
        <f t="shared" si="6"/>
        <v>5.9155662704562531</v>
      </c>
      <c r="AK26">
        <f t="shared" si="20"/>
        <v>13.997193293134838</v>
      </c>
      <c r="AL26">
        <f t="shared" si="7"/>
        <v>-237.93005870131836</v>
      </c>
      <c r="AN26">
        <f t="shared" si="8"/>
        <v>0</v>
      </c>
      <c r="AO26">
        <f t="shared" si="8"/>
        <v>0</v>
      </c>
      <c r="AP26">
        <f t="shared" si="8"/>
        <v>-0.66183926511244606</v>
      </c>
      <c r="AQ26">
        <f t="shared" si="8"/>
        <v>-18.363855196675615</v>
      </c>
      <c r="AR26">
        <f t="shared" si="8"/>
        <v>-19.02569446178806</v>
      </c>
      <c r="AS26">
        <f t="shared" si="8"/>
        <v>0.43649754213641689</v>
      </c>
      <c r="AT26">
        <f t="shared" si="8"/>
        <v>1.0328242791861186</v>
      </c>
      <c r="AU26">
        <f t="shared" si="8"/>
        <v>-17.556372640465526</v>
      </c>
      <c r="AW26">
        <v>23</v>
      </c>
      <c r="AX26">
        <f>IF(Z26&gt;0, (R26*SUMPRODUCT(K26:$K$98, X26:$X$98)-K26*$AZ$3)/Z26, 0)</f>
        <v>270.4231935988384</v>
      </c>
    </row>
    <row r="27" spans="5:50" x14ac:dyDescent="0.25">
      <c r="E27">
        <v>2027</v>
      </c>
      <c r="F27" s="5">
        <f>EconomicRates!C67</f>
        <v>3.5571999999999999E-2</v>
      </c>
      <c r="G27" s="5">
        <f>EconomicRates!D67</f>
        <v>7.0000000000000007E-2</v>
      </c>
      <c r="H27" s="5">
        <f t="shared" si="9"/>
        <v>0.12000000000000001</v>
      </c>
      <c r="I27" s="5">
        <f t="shared" si="10"/>
        <v>1.1200000000000001</v>
      </c>
      <c r="J27">
        <f t="shared" si="11"/>
        <v>0.89285714285714279</v>
      </c>
      <c r="K27">
        <f t="shared" si="21"/>
        <v>6.5882103338524095E-2</v>
      </c>
      <c r="L27" s="2">
        <v>24</v>
      </c>
      <c r="M27" s="6">
        <v>7.2269999999999999E-3</v>
      </c>
      <c r="Q27" s="4">
        <f t="shared" si="22"/>
        <v>12.5</v>
      </c>
      <c r="R27">
        <f t="shared" si="0"/>
        <v>50000</v>
      </c>
      <c r="S27">
        <f t="shared" si="1"/>
        <v>266.6181036879953</v>
      </c>
      <c r="U27">
        <f t="shared" si="12"/>
        <v>7.2269999999999999E-3</v>
      </c>
      <c r="V27">
        <f t="shared" si="13"/>
        <v>0.01</v>
      </c>
      <c r="W27">
        <f t="shared" si="14"/>
        <v>0.71755804424468483</v>
      </c>
      <c r="X27">
        <f t="shared" si="15"/>
        <v>5.1857919857563372E-3</v>
      </c>
      <c r="Y27">
        <f t="shared" si="16"/>
        <v>7.1755804424468482E-3</v>
      </c>
      <c r="Z27">
        <f t="shared" si="17"/>
        <v>0.70519667181648171</v>
      </c>
      <c r="AB27">
        <f t="shared" si="18"/>
        <v>194.04433791718427</v>
      </c>
      <c r="AC27">
        <f t="shared" si="19"/>
        <v>188.01819936679593</v>
      </c>
      <c r="AE27">
        <f t="shared" si="2"/>
        <v>0</v>
      </c>
      <c r="AF27">
        <f t="shared" si="3"/>
        <v>0</v>
      </c>
      <c r="AG27">
        <f t="shared" si="3"/>
        <v>-8.8149583977060217</v>
      </c>
      <c r="AH27">
        <f t="shared" si="4"/>
        <v>-259.28959928781688</v>
      </c>
      <c r="AI27">
        <f t="shared" si="23"/>
        <v>-268.10455768552288</v>
      </c>
      <c r="AJ27">
        <f t="shared" si="6"/>
        <v>6.0261385503883389</v>
      </c>
      <c r="AK27">
        <f t="shared" si="20"/>
        <v>13.583103654202899</v>
      </c>
      <c r="AL27">
        <f t="shared" si="7"/>
        <v>-248.49531548093165</v>
      </c>
      <c r="AN27">
        <f t="shared" si="8"/>
        <v>0</v>
      </c>
      <c r="AO27">
        <f t="shared" si="8"/>
        <v>0</v>
      </c>
      <c r="AP27">
        <f t="shared" si="8"/>
        <v>-0.58074800008245886</v>
      </c>
      <c r="AQ27">
        <f t="shared" si="8"/>
        <v>-17.082544174884454</v>
      </c>
      <c r="AR27">
        <f t="shared" si="8"/>
        <v>-17.663292174966912</v>
      </c>
      <c r="AS27">
        <f t="shared" si="8"/>
        <v>0.39701468270894835</v>
      </c>
      <c r="AT27">
        <f t="shared" si="8"/>
        <v>0.89488343860407971</v>
      </c>
      <c r="AU27">
        <f t="shared" si="8"/>
        <v>-16.371394053653887</v>
      </c>
      <c r="AW27">
        <v>24</v>
      </c>
      <c r="AX27">
        <f>IF(Z27&gt;0, (R27*SUMPRODUCT(K27:$K$98, X27:$X$98)-K27*$AZ$3)/Z27, 0)</f>
        <v>266.6181036879953</v>
      </c>
    </row>
    <row r="28" spans="5:50" x14ac:dyDescent="0.25">
      <c r="E28">
        <v>2028</v>
      </c>
      <c r="F28" s="5">
        <f>EconomicRates!C68</f>
        <v>3.5571999999999999E-2</v>
      </c>
      <c r="G28" s="5">
        <f>EconomicRates!D68</f>
        <v>7.0000000000000007E-2</v>
      </c>
      <c r="H28" s="5">
        <f t="shared" si="9"/>
        <v>0.12000000000000001</v>
      </c>
      <c r="I28" s="5">
        <f t="shared" si="10"/>
        <v>1.1200000000000001</v>
      </c>
      <c r="J28">
        <f t="shared" si="11"/>
        <v>0.89285714285714279</v>
      </c>
      <c r="K28">
        <f t="shared" si="21"/>
        <v>5.8823306552253651E-2</v>
      </c>
      <c r="L28" s="2">
        <v>25</v>
      </c>
      <c r="M28" s="6">
        <v>7.6860000000000001E-3</v>
      </c>
      <c r="Q28" s="4">
        <f t="shared" si="22"/>
        <v>12.5</v>
      </c>
      <c r="R28">
        <f t="shared" si="0"/>
        <v>50000</v>
      </c>
      <c r="S28">
        <f t="shared" si="1"/>
        <v>262.66063485950258</v>
      </c>
      <c r="U28">
        <f t="shared" si="12"/>
        <v>7.6860000000000001E-3</v>
      </c>
      <c r="V28">
        <f t="shared" si="13"/>
        <v>0.01</v>
      </c>
      <c r="W28">
        <f t="shared" si="14"/>
        <v>0.70519667181648171</v>
      </c>
      <c r="X28">
        <f t="shared" si="15"/>
        <v>5.4201416195814789E-3</v>
      </c>
      <c r="Y28">
        <f t="shared" si="16"/>
        <v>7.0519667181648173E-3</v>
      </c>
      <c r="Z28">
        <f t="shared" si="17"/>
        <v>0.69272456347873546</v>
      </c>
      <c r="AB28">
        <f t="shared" si="18"/>
        <v>188.01819936679593</v>
      </c>
      <c r="AC28">
        <f t="shared" si="19"/>
        <v>181.95147362609646</v>
      </c>
      <c r="AE28">
        <f t="shared" si="2"/>
        <v>0</v>
      </c>
      <c r="AF28">
        <f t="shared" si="3"/>
        <v>0</v>
      </c>
      <c r="AG28">
        <f t="shared" si="3"/>
        <v>-8.6590570434841929</v>
      </c>
      <c r="AH28">
        <f t="shared" si="4"/>
        <v>-271.00708097907392</v>
      </c>
      <c r="AI28">
        <f t="shared" si="23"/>
        <v>-279.66613802255813</v>
      </c>
      <c r="AJ28">
        <f t="shared" si="6"/>
        <v>6.0667257406994679</v>
      </c>
      <c r="AK28">
        <f t="shared" si="20"/>
        <v>13.161273955675716</v>
      </c>
      <c r="AL28">
        <f t="shared" si="7"/>
        <v>-260.43813832618298</v>
      </c>
      <c r="AN28">
        <f t="shared" si="8"/>
        <v>0</v>
      </c>
      <c r="AO28">
        <f t="shared" si="8"/>
        <v>0</v>
      </c>
      <c r="AP28">
        <f t="shared" si="8"/>
        <v>-0.50935436692232183</v>
      </c>
      <c r="AQ28">
        <f t="shared" si="8"/>
        <v>-15.941532602263495</v>
      </c>
      <c r="AR28">
        <f t="shared" si="8"/>
        <v>-16.450886969185817</v>
      </c>
      <c r="AS28">
        <f t="shared" si="8"/>
        <v>0.35686486801361289</v>
      </c>
      <c r="AT28">
        <f t="shared" si="8"/>
        <v>0.77418965251290472</v>
      </c>
      <c r="AU28">
        <f t="shared" si="8"/>
        <v>-15.319832448659302</v>
      </c>
      <c r="AW28">
        <v>25</v>
      </c>
      <c r="AX28">
        <f>IF(Z28&gt;0, (R28*SUMPRODUCT(K28:$K$98, X28:$X$98)-K28*$AZ$3)/Z28, 0)</f>
        <v>262.66063485950258</v>
      </c>
    </row>
    <row r="29" spans="5:50" x14ac:dyDescent="0.25">
      <c r="E29">
        <v>2029</v>
      </c>
      <c r="F29" s="5">
        <f>EconomicRates!C69</f>
        <v>3.5571999999999999E-2</v>
      </c>
      <c r="G29" s="5">
        <f>EconomicRates!D69</f>
        <v>7.0000000000000007E-2</v>
      </c>
      <c r="H29" s="5">
        <f t="shared" si="9"/>
        <v>0.12000000000000001</v>
      </c>
      <c r="I29" s="5">
        <f t="shared" si="10"/>
        <v>1.1200000000000001</v>
      </c>
      <c r="J29">
        <f t="shared" si="11"/>
        <v>0.89285714285714279</v>
      </c>
      <c r="K29">
        <f t="shared" si="21"/>
        <v>5.2520809421655039E-2</v>
      </c>
      <c r="L29" s="2">
        <v>26</v>
      </c>
      <c r="M29" s="6">
        <v>8.2030000000000002E-3</v>
      </c>
      <c r="Q29" s="4">
        <f t="shared" si="22"/>
        <v>12.5</v>
      </c>
      <c r="R29">
        <f t="shared" si="0"/>
        <v>50000</v>
      </c>
      <c r="S29">
        <f t="shared" si="1"/>
        <v>258.55262640143434</v>
      </c>
      <c r="U29">
        <f t="shared" si="12"/>
        <v>8.2030000000000002E-3</v>
      </c>
      <c r="V29">
        <f t="shared" si="13"/>
        <v>0.01</v>
      </c>
      <c r="W29">
        <f t="shared" si="14"/>
        <v>0.69272456347873546</v>
      </c>
      <c r="X29">
        <f t="shared" si="15"/>
        <v>5.6824195942160672E-3</v>
      </c>
      <c r="Y29">
        <f t="shared" si="16"/>
        <v>6.9272456347873549E-3</v>
      </c>
      <c r="Z29">
        <f t="shared" si="17"/>
        <v>0.68011489824973204</v>
      </c>
      <c r="AB29">
        <f t="shared" si="18"/>
        <v>181.95147362609646</v>
      </c>
      <c r="AC29">
        <f t="shared" si="19"/>
        <v>175.84549319721251</v>
      </c>
      <c r="AE29">
        <f t="shared" si="2"/>
        <v>0</v>
      </c>
      <c r="AF29">
        <f t="shared" si="3"/>
        <v>0</v>
      </c>
      <c r="AG29">
        <f t="shared" si="3"/>
        <v>-8.5014362281216513</v>
      </c>
      <c r="AH29">
        <f t="shared" si="4"/>
        <v>-284.12097971080334</v>
      </c>
      <c r="AI29">
        <f t="shared" si="23"/>
        <v>-292.62241593892497</v>
      </c>
      <c r="AJ29">
        <f t="shared" si="6"/>
        <v>6.105980428883953</v>
      </c>
      <c r="AK29">
        <f t="shared" si="20"/>
        <v>12.736603153826753</v>
      </c>
      <c r="AL29">
        <f t="shared" si="7"/>
        <v>-273.77983235621423</v>
      </c>
      <c r="AN29">
        <f t="shared" si="8"/>
        <v>0</v>
      </c>
      <c r="AO29">
        <f t="shared" si="8"/>
        <v>0</v>
      </c>
      <c r="AP29">
        <f t="shared" si="8"/>
        <v>-0.44650231194753109</v>
      </c>
      <c r="AQ29">
        <f t="shared" si="8"/>
        <v>-14.92226382808502</v>
      </c>
      <c r="AR29">
        <f t="shared" si="8"/>
        <v>-15.36876614003255</v>
      </c>
      <c r="AS29">
        <f t="shared" si="8"/>
        <v>0.32069103443776958</v>
      </c>
      <c r="AT29">
        <f t="shared" si="8"/>
        <v>0.6689367069213854</v>
      </c>
      <c r="AU29">
        <f t="shared" si="8"/>
        <v>-14.379138398673394</v>
      </c>
      <c r="AW29">
        <v>26</v>
      </c>
      <c r="AX29">
        <f>IF(Z29&gt;0, (R29*SUMPRODUCT(K29:$K$98, X29:$X$98)-K29*$AZ$3)/Z29, 0)</f>
        <v>258.55262640143434</v>
      </c>
    </row>
    <row r="30" spans="5:50" x14ac:dyDescent="0.25">
      <c r="E30">
        <v>2030</v>
      </c>
      <c r="F30" s="5">
        <f>EconomicRates!C70</f>
        <v>3.5571999999999999E-2</v>
      </c>
      <c r="G30" s="5">
        <f>EconomicRates!D70</f>
        <v>7.0000000000000007E-2</v>
      </c>
      <c r="H30" s="5">
        <f t="shared" si="9"/>
        <v>0.12000000000000001</v>
      </c>
      <c r="I30" s="5">
        <f t="shared" si="10"/>
        <v>1.1200000000000001</v>
      </c>
      <c r="J30">
        <f t="shared" si="11"/>
        <v>0.89285714285714279</v>
      </c>
      <c r="K30">
        <f t="shared" si="21"/>
        <v>4.6893579840763422E-2</v>
      </c>
      <c r="L30" s="2">
        <v>27</v>
      </c>
      <c r="M30" s="6">
        <v>8.7950000000000007E-3</v>
      </c>
      <c r="Q30" s="4">
        <f t="shared" si="22"/>
        <v>12.5</v>
      </c>
      <c r="R30">
        <f t="shared" si="0"/>
        <v>50000</v>
      </c>
      <c r="S30">
        <f t="shared" si="1"/>
        <v>254.3036106461563</v>
      </c>
      <c r="U30">
        <f t="shared" si="12"/>
        <v>8.7950000000000007E-3</v>
      </c>
      <c r="V30">
        <f t="shared" si="13"/>
        <v>0.01</v>
      </c>
      <c r="W30">
        <f t="shared" si="14"/>
        <v>0.68011489824973204</v>
      </c>
      <c r="X30">
        <f t="shared" si="15"/>
        <v>5.9816105301063937E-3</v>
      </c>
      <c r="Y30">
        <f t="shared" si="16"/>
        <v>6.8011489824973204E-3</v>
      </c>
      <c r="Z30">
        <f t="shared" si="17"/>
        <v>0.66733213873712838</v>
      </c>
      <c r="AB30">
        <f t="shared" si="18"/>
        <v>175.84549319721251</v>
      </c>
      <c r="AC30">
        <f t="shared" si="19"/>
        <v>169.70497238107345</v>
      </c>
      <c r="AE30">
        <f t="shared" si="2"/>
        <v>0</v>
      </c>
      <c r="AF30">
        <f t="shared" si="3"/>
        <v>0</v>
      </c>
      <c r="AG30">
        <f t="shared" si="3"/>
        <v>-8.3416517342141052</v>
      </c>
      <c r="AH30">
        <f t="shared" si="4"/>
        <v>-299.08052650531971</v>
      </c>
      <c r="AI30">
        <f t="shared" si="23"/>
        <v>-307.42217823953382</v>
      </c>
      <c r="AJ30">
        <f t="shared" si="6"/>
        <v>6.140520816139059</v>
      </c>
      <c r="AK30">
        <f t="shared" si="20"/>
        <v>12.309184523804877</v>
      </c>
      <c r="AL30">
        <f t="shared" si="7"/>
        <v>-288.97247289958989</v>
      </c>
      <c r="AN30">
        <f t="shared" si="8"/>
        <v>0</v>
      </c>
      <c r="AO30">
        <f t="shared" si="8"/>
        <v>0</v>
      </c>
      <c r="AP30">
        <f t="shared" si="8"/>
        <v>-0.39116991160221182</v>
      </c>
      <c r="AQ30">
        <f t="shared" si="8"/>
        <v>-14.024956548494771</v>
      </c>
      <c r="AR30">
        <f t="shared" si="8"/>
        <v>-14.416126460096983</v>
      </c>
      <c r="AS30">
        <f t="shared" si="8"/>
        <v>0.28795100315548672</v>
      </c>
      <c r="AT30">
        <f t="shared" si="8"/>
        <v>0.57722172724173348</v>
      </c>
      <c r="AU30">
        <f t="shared" si="8"/>
        <v>-13.550953729699764</v>
      </c>
      <c r="AW30">
        <v>27</v>
      </c>
      <c r="AX30">
        <f>IF(Z30&gt;0, (R30*SUMPRODUCT(K30:$K$98, X30:$X$98)-K30*$AZ$3)/Z30, 0)</f>
        <v>254.3036106461563</v>
      </c>
    </row>
    <row r="31" spans="5:50" x14ac:dyDescent="0.25">
      <c r="E31">
        <v>2031</v>
      </c>
      <c r="F31" s="5">
        <f>EconomicRates!C71</f>
        <v>3.5571999999999999E-2</v>
      </c>
      <c r="G31" s="5">
        <f>EconomicRates!D71</f>
        <v>7.0000000000000007E-2</v>
      </c>
      <c r="H31" s="5">
        <f t="shared" si="9"/>
        <v>0.12000000000000001</v>
      </c>
      <c r="I31" s="5">
        <f t="shared" si="10"/>
        <v>1.1200000000000001</v>
      </c>
      <c r="J31">
        <f t="shared" si="11"/>
        <v>0.89285714285714279</v>
      </c>
      <c r="K31">
        <f t="shared" si="21"/>
        <v>4.1869267714967337E-2</v>
      </c>
      <c r="L31" s="2">
        <v>28</v>
      </c>
      <c r="M31" s="6">
        <v>9.4780000000000003E-3</v>
      </c>
      <c r="Q31" s="4">
        <f t="shared" si="22"/>
        <v>12.5</v>
      </c>
      <c r="R31">
        <f t="shared" si="0"/>
        <v>50000</v>
      </c>
      <c r="S31">
        <f t="shared" si="1"/>
        <v>249.90432555520619</v>
      </c>
      <c r="U31">
        <f t="shared" si="12"/>
        <v>9.4780000000000003E-3</v>
      </c>
      <c r="V31">
        <f t="shared" si="13"/>
        <v>0.01</v>
      </c>
      <c r="W31">
        <f t="shared" si="14"/>
        <v>0.66733213873712838</v>
      </c>
      <c r="X31">
        <f t="shared" si="15"/>
        <v>6.3249740109505032E-3</v>
      </c>
      <c r="Y31">
        <f t="shared" si="16"/>
        <v>6.6733213873712838E-3</v>
      </c>
      <c r="Z31">
        <f t="shared" si="17"/>
        <v>0.65433384333880651</v>
      </c>
      <c r="AB31">
        <f t="shared" si="18"/>
        <v>169.70497238107345</v>
      </c>
      <c r="AC31">
        <f t="shared" si="19"/>
        <v>163.52085780753038</v>
      </c>
      <c r="AE31">
        <f t="shared" si="2"/>
        <v>0</v>
      </c>
      <c r="AF31">
        <f t="shared" si="3"/>
        <v>0</v>
      </c>
      <c r="AG31">
        <f t="shared" si="3"/>
        <v>-8.1791730417350816</v>
      </c>
      <c r="AH31">
        <f t="shared" si="4"/>
        <v>-316.24870054752517</v>
      </c>
      <c r="AI31">
        <f t="shared" si="23"/>
        <v>-324.42787358926023</v>
      </c>
      <c r="AJ31">
        <f t="shared" si="6"/>
        <v>6.18411457354307</v>
      </c>
      <c r="AK31">
        <f t="shared" si="20"/>
        <v>11.879348066675142</v>
      </c>
      <c r="AL31">
        <f t="shared" si="7"/>
        <v>-306.364410949042</v>
      </c>
      <c r="AN31">
        <f t="shared" si="8"/>
        <v>0</v>
      </c>
      <c r="AO31">
        <f t="shared" si="8"/>
        <v>0</v>
      </c>
      <c r="AP31">
        <f t="shared" si="8"/>
        <v>-0.34245598577144987</v>
      </c>
      <c r="AQ31">
        <f t="shared" si="8"/>
        <v>-13.24110150773487</v>
      </c>
      <c r="AR31">
        <f t="shared" si="8"/>
        <v>-13.583557493506317</v>
      </c>
      <c r="AS31">
        <f t="shared" si="8"/>
        <v>0.25892434865970587</v>
      </c>
      <c r="AT31">
        <f t="shared" si="8"/>
        <v>0.49737960448290119</v>
      </c>
      <c r="AU31">
        <f t="shared" si="8"/>
        <v>-12.82725354036371</v>
      </c>
      <c r="AW31">
        <v>28</v>
      </c>
      <c r="AX31">
        <f>IF(Z31&gt;0, (R31*SUMPRODUCT(K31:$K$98, X31:$X$98)-K31*$AZ$3)/Z31, 0)</f>
        <v>249.90432555520619</v>
      </c>
    </row>
    <row r="32" spans="5:50" x14ac:dyDescent="0.25">
      <c r="E32">
        <v>2032</v>
      </c>
      <c r="F32" s="5">
        <f>EconomicRates!C72</f>
        <v>3.5571999999999999E-2</v>
      </c>
      <c r="G32" s="5">
        <f>EconomicRates!D72</f>
        <v>7.0000000000000007E-2</v>
      </c>
      <c r="H32" s="5">
        <f t="shared" si="9"/>
        <v>0.12000000000000001</v>
      </c>
      <c r="I32" s="5">
        <f t="shared" si="10"/>
        <v>1.1200000000000001</v>
      </c>
      <c r="J32">
        <f t="shared" si="11"/>
        <v>0.89285714285714279</v>
      </c>
      <c r="K32">
        <f t="shared" si="21"/>
        <v>3.7383274745506546E-2</v>
      </c>
      <c r="L32" s="2">
        <v>29</v>
      </c>
      <c r="M32" s="6">
        <v>1.0265E-2</v>
      </c>
      <c r="Q32" s="4">
        <f t="shared" si="22"/>
        <v>12.5</v>
      </c>
      <c r="R32">
        <f t="shared" si="0"/>
        <v>50000</v>
      </c>
      <c r="S32">
        <f t="shared" si="1"/>
        <v>245.33917298309333</v>
      </c>
      <c r="U32">
        <f t="shared" si="12"/>
        <v>1.0265E-2</v>
      </c>
      <c r="V32">
        <f t="shared" si="13"/>
        <v>0.01</v>
      </c>
      <c r="W32">
        <f t="shared" si="14"/>
        <v>0.65433384333880651</v>
      </c>
      <c r="X32">
        <f t="shared" si="15"/>
        <v>6.716736901872849E-3</v>
      </c>
      <c r="Y32">
        <f t="shared" si="16"/>
        <v>6.5433384333880651E-3</v>
      </c>
      <c r="Z32">
        <f t="shared" si="17"/>
        <v>0.64107376800354565</v>
      </c>
      <c r="AB32">
        <f t="shared" si="18"/>
        <v>163.52085780753038</v>
      </c>
      <c r="AC32">
        <f t="shared" si="19"/>
        <v>157.28050806314533</v>
      </c>
      <c r="AE32">
        <f t="shared" si="2"/>
        <v>0</v>
      </c>
      <c r="AF32">
        <f t="shared" si="3"/>
        <v>0</v>
      </c>
      <c r="AG32">
        <f t="shared" si="3"/>
        <v>-8.0134221000443198</v>
      </c>
      <c r="AH32">
        <f t="shared" si="4"/>
        <v>-335.83684509364247</v>
      </c>
      <c r="AI32">
        <f t="shared" si="23"/>
        <v>-343.85026719368676</v>
      </c>
      <c r="AJ32">
        <f t="shared" si="6"/>
        <v>6.2403497443850426</v>
      </c>
      <c r="AK32">
        <f t="shared" si="20"/>
        <v>11.446460046527127</v>
      </c>
      <c r="AL32">
        <f t="shared" si="7"/>
        <v>-326.16345740277461</v>
      </c>
      <c r="AN32">
        <f t="shared" si="8"/>
        <v>0</v>
      </c>
      <c r="AO32">
        <f t="shared" si="8"/>
        <v>0</v>
      </c>
      <c r="AP32">
        <f t="shared" si="8"/>
        <v>-0.29956796001767083</v>
      </c>
      <c r="AQ32">
        <f t="shared" si="8"/>
        <v>-12.554681049799759</v>
      </c>
      <c r="AR32">
        <f t="shared" si="8"/>
        <v>-12.854249009817428</v>
      </c>
      <c r="AS32">
        <f t="shared" si="8"/>
        <v>0.23328470900239759</v>
      </c>
      <c r="AT32">
        <f t="shared" si="8"/>
        <v>0.42790616078278726</v>
      </c>
      <c r="AU32">
        <f t="shared" si="8"/>
        <v>-12.193058140032244</v>
      </c>
      <c r="AW32">
        <v>29</v>
      </c>
      <c r="AX32">
        <f>IF(Z32&gt;0, (R32*SUMPRODUCT(K32:$K$98, X32:$X$98)-K32*$AZ$3)/Z32, 0)</f>
        <v>245.33917298309333</v>
      </c>
    </row>
    <row r="33" spans="5:50" x14ac:dyDescent="0.25">
      <c r="E33">
        <v>2033</v>
      </c>
      <c r="F33" s="5">
        <f>EconomicRates!C73</f>
        <v>3.5571999999999999E-2</v>
      </c>
      <c r="G33" s="5">
        <f>EconomicRates!D73</f>
        <v>7.0000000000000007E-2</v>
      </c>
      <c r="H33" s="5">
        <f t="shared" si="9"/>
        <v>0.12000000000000001</v>
      </c>
      <c r="I33" s="5">
        <f t="shared" si="10"/>
        <v>1.1200000000000001</v>
      </c>
      <c r="J33">
        <f t="shared" si="11"/>
        <v>0.89285714285714279</v>
      </c>
      <c r="K33">
        <f t="shared" si="21"/>
        <v>3.337792387991656E-2</v>
      </c>
      <c r="L33" s="2">
        <v>30</v>
      </c>
      <c r="M33" s="6">
        <v>1.1204E-2</v>
      </c>
      <c r="Q33" s="4">
        <f t="shared" si="22"/>
        <v>12.5</v>
      </c>
      <c r="R33">
        <f t="shared" si="0"/>
        <v>50000</v>
      </c>
      <c r="S33">
        <f t="shared" si="1"/>
        <v>240.60749729871384</v>
      </c>
      <c r="U33">
        <f t="shared" si="12"/>
        <v>1.1204E-2</v>
      </c>
      <c r="V33">
        <f t="shared" si="13"/>
        <v>0.01</v>
      </c>
      <c r="W33">
        <f t="shared" si="14"/>
        <v>0.64107376800354565</v>
      </c>
      <c r="X33">
        <f t="shared" si="15"/>
        <v>7.1825904967117256E-3</v>
      </c>
      <c r="Y33">
        <f t="shared" si="16"/>
        <v>6.4107376800354565E-3</v>
      </c>
      <c r="Z33">
        <f t="shared" si="17"/>
        <v>0.62748043982679846</v>
      </c>
      <c r="AB33">
        <f t="shared" si="18"/>
        <v>157.28050806314533</v>
      </c>
      <c r="AC33">
        <f t="shared" si="19"/>
        <v>150.97649823062218</v>
      </c>
      <c r="AE33">
        <f t="shared" si="2"/>
        <v>0</v>
      </c>
      <c r="AF33">
        <f t="shared" si="3"/>
        <v>0</v>
      </c>
      <c r="AG33">
        <f t="shared" si="3"/>
        <v>-7.8435054978349807</v>
      </c>
      <c r="AH33">
        <f t="shared" si="4"/>
        <v>-359.12952483558627</v>
      </c>
      <c r="AI33">
        <f t="shared" si="23"/>
        <v>-366.97303033342126</v>
      </c>
      <c r="AJ33">
        <f t="shared" si="6"/>
        <v>6.3040098325231497</v>
      </c>
      <c r="AK33">
        <f t="shared" si="20"/>
        <v>11.009635564420174</v>
      </c>
      <c r="AL33">
        <f t="shared" si="7"/>
        <v>-349.65938493647792</v>
      </c>
      <c r="AN33">
        <f t="shared" si="8"/>
        <v>0</v>
      </c>
      <c r="AO33">
        <f t="shared" si="8"/>
        <v>0</v>
      </c>
      <c r="AP33">
        <f t="shared" si="8"/>
        <v>-0.26179992945844305</v>
      </c>
      <c r="AQ33">
        <f t="shared" si="8"/>
        <v>-11.986997942992803</v>
      </c>
      <c r="AR33">
        <f t="shared" si="8"/>
        <v>-12.248797872451245</v>
      </c>
      <c r="AS33">
        <f t="shared" si="8"/>
        <v>0.21041476032820322</v>
      </c>
      <c r="AT33">
        <f t="shared" si="8"/>
        <v>0.36747877781483879</v>
      </c>
      <c r="AU33">
        <f t="shared" si="8"/>
        <v>-11.670904334308203</v>
      </c>
      <c r="AW33">
        <v>30</v>
      </c>
      <c r="AX33">
        <f>IF(Z33&gt;0, (R33*SUMPRODUCT(K33:$K$98, X33:$X$98)-K33*$AZ$3)/Z33, 0)</f>
        <v>240.60749729871384</v>
      </c>
    </row>
    <row r="34" spans="5:50" x14ac:dyDescent="0.25">
      <c r="E34">
        <v>2034</v>
      </c>
      <c r="F34" s="5">
        <f>EconomicRates!C74</f>
        <v>3.5571999999999999E-2</v>
      </c>
      <c r="G34" s="5">
        <f>EconomicRates!D74</f>
        <v>7.0000000000000007E-2</v>
      </c>
      <c r="H34" s="5">
        <f t="shared" si="9"/>
        <v>0.12000000000000001</v>
      </c>
      <c r="I34" s="5">
        <f t="shared" si="10"/>
        <v>1.1200000000000001</v>
      </c>
      <c r="J34">
        <f t="shared" si="11"/>
        <v>0.89285714285714279</v>
      </c>
      <c r="K34">
        <f t="shared" si="21"/>
        <v>2.9801717749925499E-2</v>
      </c>
      <c r="L34" s="2">
        <v>31</v>
      </c>
      <c r="M34" s="6">
        <v>1.2285000000000001E-2</v>
      </c>
      <c r="Q34" s="4">
        <f t="shared" si="22"/>
        <v>12.5</v>
      </c>
      <c r="R34">
        <f t="shared" si="0"/>
        <v>50000</v>
      </c>
      <c r="S34">
        <f t="shared" si="1"/>
        <v>235.64980386839983</v>
      </c>
      <c r="U34">
        <f t="shared" si="12"/>
        <v>1.2285000000000001E-2</v>
      </c>
      <c r="V34">
        <f t="shared" si="13"/>
        <v>0.01</v>
      </c>
      <c r="W34">
        <f t="shared" si="14"/>
        <v>0.62748043982679846</v>
      </c>
      <c r="X34">
        <f t="shared" si="15"/>
        <v>7.7085972032722196E-3</v>
      </c>
      <c r="Y34">
        <f t="shared" si="16"/>
        <v>6.2748043982679847E-3</v>
      </c>
      <c r="Z34">
        <f t="shared" si="17"/>
        <v>0.61349703822525825</v>
      </c>
      <c r="AB34">
        <f t="shared" si="18"/>
        <v>150.97649823062218</v>
      </c>
      <c r="AC34">
        <f t="shared" si="19"/>
        <v>144.57045673162631</v>
      </c>
      <c r="AE34">
        <f t="shared" si="2"/>
        <v>0</v>
      </c>
      <c r="AF34">
        <f t="shared" si="3"/>
        <v>0</v>
      </c>
      <c r="AG34">
        <f t="shared" si="3"/>
        <v>-7.6687129778157281</v>
      </c>
      <c r="AH34">
        <f t="shared" si="4"/>
        <v>-385.42986016361095</v>
      </c>
      <c r="AI34">
        <f t="shared" si="23"/>
        <v>-393.0985731414267</v>
      </c>
      <c r="AJ34">
        <f t="shared" si="6"/>
        <v>6.4060414989958758</v>
      </c>
      <c r="AK34">
        <f t="shared" si="20"/>
        <v>10.568354876143554</v>
      </c>
      <c r="AL34">
        <f t="shared" si="7"/>
        <v>-376.12417676628729</v>
      </c>
      <c r="AN34">
        <f t="shared" si="8"/>
        <v>0</v>
      </c>
      <c r="AO34">
        <f t="shared" si="8"/>
        <v>0</v>
      </c>
      <c r="AP34">
        <f t="shared" si="8"/>
        <v>-0.22854081967005502</v>
      </c>
      <c r="AQ34">
        <f t="shared" si="8"/>
        <v>-11.486471904989187</v>
      </c>
      <c r="AR34">
        <f t="shared" si="8"/>
        <v>-11.715012724659243</v>
      </c>
      <c r="AS34">
        <f t="shared" si="8"/>
        <v>0.19091104064738473</v>
      </c>
      <c r="AT34">
        <f t="shared" si="8"/>
        <v>0.31495512909987905</v>
      </c>
      <c r="AU34">
        <f t="shared" ref="AU34:AU79" si="24">AL34*$K34</f>
        <v>-11.20914655491198</v>
      </c>
      <c r="AW34">
        <v>31</v>
      </c>
      <c r="AX34">
        <f>IF(Z34&gt;0, (R34*SUMPRODUCT(K34:$K$98, X34:$X$98)-K34*$AZ$3)/Z34, 0)</f>
        <v>235.64980386839983</v>
      </c>
    </row>
    <row r="35" spans="5:50" x14ac:dyDescent="0.25">
      <c r="E35">
        <v>2035</v>
      </c>
      <c r="F35" s="5">
        <f>EconomicRates!C75</f>
        <v>3.5571999999999999E-2</v>
      </c>
      <c r="G35" s="5">
        <f>EconomicRates!D75</f>
        <v>7.0000000000000007E-2</v>
      </c>
      <c r="H35" s="5">
        <f t="shared" si="9"/>
        <v>0.12000000000000001</v>
      </c>
      <c r="I35" s="5">
        <f t="shared" si="10"/>
        <v>1.1200000000000001</v>
      </c>
      <c r="J35">
        <f t="shared" si="11"/>
        <v>0.89285714285714279</v>
      </c>
      <c r="K35">
        <f t="shared" si="21"/>
        <v>2.660867656243348E-2</v>
      </c>
      <c r="L35" s="2">
        <v>32</v>
      </c>
      <c r="M35" s="6">
        <v>1.3528E-2</v>
      </c>
      <c r="Q35" s="4">
        <f t="shared" si="22"/>
        <v>12.5</v>
      </c>
      <c r="R35">
        <f t="shared" si="0"/>
        <v>50000</v>
      </c>
      <c r="S35">
        <f t="shared" si="1"/>
        <v>230.47167897756739</v>
      </c>
      <c r="U35">
        <f t="shared" si="12"/>
        <v>1.3528E-2</v>
      </c>
      <c r="V35">
        <f t="shared" si="13"/>
        <v>0.01</v>
      </c>
      <c r="W35">
        <f t="shared" si="14"/>
        <v>0.61349703822525825</v>
      </c>
      <c r="X35">
        <f t="shared" si="15"/>
        <v>8.2993879331112932E-3</v>
      </c>
      <c r="Y35">
        <f t="shared" si="16"/>
        <v>6.1349703822525829E-3</v>
      </c>
      <c r="Z35">
        <f t="shared" si="17"/>
        <v>0.59906267990989437</v>
      </c>
      <c r="AB35">
        <f t="shared" si="18"/>
        <v>144.57045673162631</v>
      </c>
      <c r="AC35">
        <f t="shared" si="19"/>
        <v>138.06698165163439</v>
      </c>
      <c r="AE35">
        <f t="shared" si="2"/>
        <v>0</v>
      </c>
      <c r="AF35">
        <f t="shared" ref="AF35:AG66" si="25">-$Z35*P35</f>
        <v>0</v>
      </c>
      <c r="AG35">
        <f t="shared" si="25"/>
        <v>-7.4882834988736793</v>
      </c>
      <c r="AH35">
        <f t="shared" si="4"/>
        <v>-414.96939665556465</v>
      </c>
      <c r="AI35">
        <f t="shared" si="23"/>
        <v>-422.45768015443832</v>
      </c>
      <c r="AJ35">
        <f t="shared" si="6"/>
        <v>6.5034750799919152</v>
      </c>
      <c r="AK35">
        <f t="shared" si="20"/>
        <v>10.119931971213843</v>
      </c>
      <c r="AL35">
        <f t="shared" si="7"/>
        <v>-405.83427310323259</v>
      </c>
      <c r="AN35">
        <f t="shared" ref="AN35:AT66" si="26">AE35*$K35</f>
        <v>0</v>
      </c>
      <c r="AO35">
        <f t="shared" si="26"/>
        <v>0</v>
      </c>
      <c r="AP35">
        <f t="shared" si="26"/>
        <v>-0.19925331362933743</v>
      </c>
      <c r="AQ35">
        <f t="shared" si="26"/>
        <v>-11.041786458916086</v>
      </c>
      <c r="AR35">
        <f t="shared" si="26"/>
        <v>-11.241039772545422</v>
      </c>
      <c r="AS35">
        <f t="shared" si="26"/>
        <v>0.17304886493535107</v>
      </c>
      <c r="AT35">
        <f t="shared" si="26"/>
        <v>0.269277996655859</v>
      </c>
      <c r="AU35">
        <f t="shared" si="24"/>
        <v>-10.798712910954213</v>
      </c>
      <c r="AW35">
        <v>32</v>
      </c>
      <c r="AX35">
        <f>IF(Z35&gt;0, (R35*SUMPRODUCT(K35:$K$98, X35:$X$98)-K35*$AZ$3)/Z35, 0)</f>
        <v>230.47167897756739</v>
      </c>
    </row>
    <row r="36" spans="5:50" x14ac:dyDescent="0.25">
      <c r="E36">
        <v>2036</v>
      </c>
      <c r="F36" s="5">
        <f>EconomicRates!C76</f>
        <v>3.5571999999999999E-2</v>
      </c>
      <c r="G36" s="5">
        <f>EconomicRates!D76</f>
        <v>7.0000000000000007E-2</v>
      </c>
      <c r="H36" s="5">
        <f t="shared" si="9"/>
        <v>0.12000000000000001</v>
      </c>
      <c r="I36" s="5">
        <f t="shared" si="10"/>
        <v>1.1200000000000001</v>
      </c>
      <c r="J36">
        <f t="shared" si="11"/>
        <v>0.89285714285714279</v>
      </c>
      <c r="K36">
        <f t="shared" si="21"/>
        <v>2.3757746930744176E-2</v>
      </c>
      <c r="L36" s="2">
        <v>33</v>
      </c>
      <c r="M36" s="6">
        <v>1.4963000000000001E-2</v>
      </c>
      <c r="Q36" s="4">
        <f t="shared" si="22"/>
        <v>12.5</v>
      </c>
      <c r="R36">
        <f t="shared" si="0"/>
        <v>50000</v>
      </c>
      <c r="S36">
        <f t="shared" si="1"/>
        <v>225.08549253720471</v>
      </c>
      <c r="U36">
        <f t="shared" si="12"/>
        <v>1.4963000000000001E-2</v>
      </c>
      <c r="V36">
        <f t="shared" si="13"/>
        <v>0.01</v>
      </c>
      <c r="W36">
        <f t="shared" si="14"/>
        <v>0.59906267990989437</v>
      </c>
      <c r="X36">
        <f t="shared" si="15"/>
        <v>8.9637748794917493E-3</v>
      </c>
      <c r="Y36">
        <f t="shared" si="16"/>
        <v>5.9906267990989439E-3</v>
      </c>
      <c r="Z36">
        <f t="shared" si="17"/>
        <v>0.58410827823130373</v>
      </c>
      <c r="AB36">
        <f t="shared" si="18"/>
        <v>138.06698165163439</v>
      </c>
      <c r="AC36">
        <f t="shared" si="19"/>
        <v>131.47429950075161</v>
      </c>
      <c r="AE36">
        <f t="shared" si="2"/>
        <v>0</v>
      </c>
      <c r="AF36">
        <f t="shared" si="25"/>
        <v>0</v>
      </c>
      <c r="AG36">
        <f t="shared" si="25"/>
        <v>-7.301353477891297</v>
      </c>
      <c r="AH36">
        <f t="shared" si="4"/>
        <v>-448.18874397458745</v>
      </c>
      <c r="AI36">
        <f t="shared" si="23"/>
        <v>-455.49009745247872</v>
      </c>
      <c r="AJ36">
        <f t="shared" si="6"/>
        <v>6.59268215088278</v>
      </c>
      <c r="AK36">
        <f t="shared" si="20"/>
        <v>9.6646887156144086</v>
      </c>
      <c r="AL36">
        <f t="shared" si="7"/>
        <v>-439.23272658598154</v>
      </c>
      <c r="AN36">
        <f t="shared" si="26"/>
        <v>0</v>
      </c>
      <c r="AO36">
        <f t="shared" si="26"/>
        <v>0</v>
      </c>
      <c r="AP36">
        <f t="shared" si="26"/>
        <v>-0.17346370817965026</v>
      </c>
      <c r="AQ36">
        <f t="shared" si="26"/>
        <v>-10.647954756556341</v>
      </c>
      <c r="AR36">
        <f t="shared" si="26"/>
        <v>-10.821418464735991</v>
      </c>
      <c r="AS36">
        <f t="shared" si="26"/>
        <v>0.15662727413550728</v>
      </c>
      <c r="AT36">
        <f t="shared" si="26"/>
        <v>0.22961122866998609</v>
      </c>
      <c r="AU36">
        <f t="shared" si="24"/>
        <v>-10.435179961930499</v>
      </c>
      <c r="AW36">
        <v>33</v>
      </c>
      <c r="AX36">
        <f>IF(Z36&gt;0, (R36*SUMPRODUCT(K36:$K$98, X36:$X$98)-K36*$AZ$3)/Z36, 0)</f>
        <v>225.08549253720471</v>
      </c>
    </row>
    <row r="37" spans="5:50" x14ac:dyDescent="0.25">
      <c r="E37">
        <v>2037</v>
      </c>
      <c r="F37" s="5">
        <f>EconomicRates!C77</f>
        <v>3.5571999999999999E-2</v>
      </c>
      <c r="G37" s="5">
        <f>EconomicRates!D77</f>
        <v>7.0000000000000007E-2</v>
      </c>
      <c r="H37" s="5">
        <f t="shared" si="9"/>
        <v>0.12000000000000001</v>
      </c>
      <c r="I37" s="5">
        <f t="shared" si="10"/>
        <v>1.1200000000000001</v>
      </c>
      <c r="J37">
        <f t="shared" si="11"/>
        <v>0.89285714285714279</v>
      </c>
      <c r="K37">
        <f t="shared" si="21"/>
        <v>2.1212274045307299E-2</v>
      </c>
      <c r="L37" s="2">
        <v>34</v>
      </c>
      <c r="M37" s="6">
        <v>1.6567999999999999E-2</v>
      </c>
      <c r="Q37" s="4">
        <f t="shared" si="22"/>
        <v>12.5</v>
      </c>
      <c r="R37">
        <f t="shared" si="0"/>
        <v>50000</v>
      </c>
      <c r="S37">
        <f t="shared" si="1"/>
        <v>219.48825596138573</v>
      </c>
      <c r="U37">
        <f t="shared" si="12"/>
        <v>1.6567999999999999E-2</v>
      </c>
      <c r="V37">
        <f t="shared" si="13"/>
        <v>0.01</v>
      </c>
      <c r="W37">
        <f t="shared" si="14"/>
        <v>0.58410827823130373</v>
      </c>
      <c r="X37">
        <f t="shared" si="15"/>
        <v>9.6775059537362405E-3</v>
      </c>
      <c r="Y37">
        <f t="shared" si="16"/>
        <v>5.8410827823130373E-3</v>
      </c>
      <c r="Z37">
        <f t="shared" si="17"/>
        <v>0.56858968949525446</v>
      </c>
      <c r="AB37">
        <f t="shared" si="18"/>
        <v>131.47429950075161</v>
      </c>
      <c r="AC37">
        <f t="shared" si="19"/>
        <v>124.79875930493925</v>
      </c>
      <c r="AE37">
        <f t="shared" si="2"/>
        <v>0</v>
      </c>
      <c r="AF37">
        <f t="shared" si="25"/>
        <v>0</v>
      </c>
      <c r="AG37">
        <f t="shared" si="25"/>
        <v>-7.1073711186906809</v>
      </c>
      <c r="AH37">
        <f t="shared" si="4"/>
        <v>-483.87529768681202</v>
      </c>
      <c r="AI37">
        <f t="shared" si="23"/>
        <v>-490.98266880550273</v>
      </c>
      <c r="AJ37">
        <f t="shared" si="6"/>
        <v>6.6755401958123599</v>
      </c>
      <c r="AK37">
        <f t="shared" si="20"/>
        <v>9.2032009650526145</v>
      </c>
      <c r="AL37">
        <f t="shared" si="7"/>
        <v>-475.10392764463779</v>
      </c>
      <c r="AN37">
        <f t="shared" si="26"/>
        <v>0</v>
      </c>
      <c r="AO37">
        <f t="shared" si="26"/>
        <v>0</v>
      </c>
      <c r="AP37">
        <f t="shared" si="26"/>
        <v>-0.15076350391136903</v>
      </c>
      <c r="AQ37">
        <f t="shared" si="26"/>
        <v>-10.264095418287306</v>
      </c>
      <c r="AR37">
        <f t="shared" si="26"/>
        <v>-10.414858922198675</v>
      </c>
      <c r="AS37">
        <f t="shared" si="26"/>
        <v>0.14160338803403613</v>
      </c>
      <c r="AT37">
        <f t="shared" si="26"/>
        <v>0.19522082096473267</v>
      </c>
      <c r="AU37">
        <f t="shared" si="24"/>
        <v>-10.078034713199907</v>
      </c>
      <c r="AW37">
        <v>34</v>
      </c>
      <c r="AX37">
        <f>IF(Z37&gt;0, (R37*SUMPRODUCT(K37:$K$98, X37:$X$98)-K37*$AZ$3)/Z37, 0)</f>
        <v>219.48825596138573</v>
      </c>
    </row>
    <row r="38" spans="5:50" x14ac:dyDescent="0.25">
      <c r="E38">
        <v>2038</v>
      </c>
      <c r="F38" s="5">
        <f>EconomicRates!C78</f>
        <v>3.5571999999999999E-2</v>
      </c>
      <c r="G38" s="5">
        <f>EconomicRates!D78</f>
        <v>7.0000000000000007E-2</v>
      </c>
      <c r="H38" s="5">
        <f t="shared" si="9"/>
        <v>0.12000000000000001</v>
      </c>
      <c r="I38" s="5">
        <f t="shared" si="10"/>
        <v>1.1200000000000001</v>
      </c>
      <c r="J38">
        <f t="shared" si="11"/>
        <v>0.89285714285714279</v>
      </c>
      <c r="K38">
        <f t="shared" si="21"/>
        <v>1.8939530397595803E-2</v>
      </c>
      <c r="L38" s="2">
        <v>35</v>
      </c>
      <c r="M38" s="6">
        <v>1.8353999999999999E-2</v>
      </c>
      <c r="Q38" s="4">
        <f t="shared" si="22"/>
        <v>12.5</v>
      </c>
      <c r="R38">
        <f t="shared" si="0"/>
        <v>50000</v>
      </c>
      <c r="S38">
        <f t="shared" si="1"/>
        <v>213.73452312597828</v>
      </c>
      <c r="U38">
        <f t="shared" si="12"/>
        <v>1.8353999999999999E-2</v>
      </c>
      <c r="V38">
        <f t="shared" si="13"/>
        <v>0.01</v>
      </c>
      <c r="W38">
        <f t="shared" si="14"/>
        <v>0.56858968949525446</v>
      </c>
      <c r="X38">
        <f t="shared" si="15"/>
        <v>1.0435895160995899E-2</v>
      </c>
      <c r="Y38">
        <f t="shared" si="16"/>
        <v>5.6858968949525445E-3</v>
      </c>
      <c r="Z38">
        <f t="shared" si="17"/>
        <v>0.55246789743930602</v>
      </c>
      <c r="AB38">
        <f t="shared" si="18"/>
        <v>124.79875930493925</v>
      </c>
      <c r="AC38">
        <f t="shared" si="19"/>
        <v>118.08146260160196</v>
      </c>
      <c r="AE38">
        <f t="shared" si="2"/>
        <v>0</v>
      </c>
      <c r="AF38">
        <f t="shared" si="25"/>
        <v>0</v>
      </c>
      <c r="AG38">
        <f t="shared" si="25"/>
        <v>-6.9058487179913257</v>
      </c>
      <c r="AH38">
        <f t="shared" si="4"/>
        <v>-521.79475804979495</v>
      </c>
      <c r="AI38">
        <f t="shared" si="23"/>
        <v>-528.70060676778633</v>
      </c>
      <c r="AJ38">
        <f t="shared" si="6"/>
        <v>6.717296703337297</v>
      </c>
      <c r="AK38">
        <f t="shared" si="20"/>
        <v>8.7359131513457484</v>
      </c>
      <c r="AL38">
        <f t="shared" si="7"/>
        <v>-513.24739691310333</v>
      </c>
      <c r="AN38">
        <f t="shared" si="26"/>
        <v>0</v>
      </c>
      <c r="AO38">
        <f t="shared" si="26"/>
        <v>0</v>
      </c>
      <c r="AP38">
        <f t="shared" si="26"/>
        <v>-0.13079353171559471</v>
      </c>
      <c r="AQ38">
        <f t="shared" si="26"/>
        <v>-9.8825476813902391</v>
      </c>
      <c r="AR38">
        <f t="shared" si="26"/>
        <v>-10.013341213105834</v>
      </c>
      <c r="AS38">
        <f t="shared" si="26"/>
        <v>0.12722244510252681</v>
      </c>
      <c r="AT38">
        <f t="shared" si="26"/>
        <v>0.16545409268066974</v>
      </c>
      <c r="AU38">
        <f t="shared" si="24"/>
        <v>-9.720664675322638</v>
      </c>
      <c r="AW38">
        <v>35</v>
      </c>
      <c r="AX38">
        <f>IF(Z38&gt;0, (R38*SUMPRODUCT(K38:$K$98, X38:$X$98)-K38*$AZ$3)/Z38, 0)</f>
        <v>213.73452312597828</v>
      </c>
    </row>
    <row r="39" spans="5:50" x14ac:dyDescent="0.25">
      <c r="E39">
        <v>2039</v>
      </c>
      <c r="F39" s="5">
        <f>EconomicRates!C79</f>
        <v>3.5571999999999999E-2</v>
      </c>
      <c r="G39" s="5">
        <f>EconomicRates!D79</f>
        <v>7.0000000000000007E-2</v>
      </c>
      <c r="H39" s="5">
        <f t="shared" si="9"/>
        <v>0.12000000000000001</v>
      </c>
      <c r="I39" s="5">
        <f t="shared" si="10"/>
        <v>1.1200000000000001</v>
      </c>
      <c r="J39">
        <f t="shared" si="11"/>
        <v>0.89285714285714279</v>
      </c>
      <c r="K39">
        <f t="shared" si="21"/>
        <v>1.6910294997853393E-2</v>
      </c>
      <c r="L39" s="2">
        <v>36</v>
      </c>
      <c r="M39" s="6">
        <v>2.0303000000000002E-2</v>
      </c>
      <c r="Q39" s="4">
        <f t="shared" si="22"/>
        <v>12.5</v>
      </c>
      <c r="R39">
        <f t="shared" si="0"/>
        <v>50000</v>
      </c>
      <c r="S39">
        <f t="shared" si="1"/>
        <v>207.87791388329049</v>
      </c>
      <c r="U39">
        <f t="shared" si="12"/>
        <v>2.0303000000000002E-2</v>
      </c>
      <c r="V39">
        <f t="shared" si="13"/>
        <v>0.01</v>
      </c>
      <c r="W39">
        <f t="shared" si="14"/>
        <v>0.55246789743930602</v>
      </c>
      <c r="X39">
        <f t="shared" si="15"/>
        <v>1.1216755721710232E-2</v>
      </c>
      <c r="Y39">
        <f t="shared" si="16"/>
        <v>5.52467897439306E-3</v>
      </c>
      <c r="Z39">
        <f t="shared" si="17"/>
        <v>0.53572646274320279</v>
      </c>
      <c r="AB39">
        <f t="shared" si="18"/>
        <v>118.08146260160196</v>
      </c>
      <c r="AC39">
        <f t="shared" si="19"/>
        <v>111.36569948713134</v>
      </c>
      <c r="AE39">
        <f t="shared" si="2"/>
        <v>0</v>
      </c>
      <c r="AF39">
        <f t="shared" si="25"/>
        <v>0</v>
      </c>
      <c r="AG39">
        <f t="shared" si="25"/>
        <v>-6.6965807842900347</v>
      </c>
      <c r="AH39">
        <f t="shared" si="4"/>
        <v>-560.83778608551154</v>
      </c>
      <c r="AI39">
        <f t="shared" si="23"/>
        <v>-567.5343668698016</v>
      </c>
      <c r="AJ39">
        <f t="shared" si="6"/>
        <v>6.7157631144706187</v>
      </c>
      <c r="AK39">
        <f t="shared" si="20"/>
        <v>8.2657023821121385</v>
      </c>
      <c r="AL39">
        <f t="shared" si="7"/>
        <v>-552.55290137321879</v>
      </c>
      <c r="AN39">
        <f t="shared" si="26"/>
        <v>0</v>
      </c>
      <c r="AO39">
        <f t="shared" si="26"/>
        <v>0</v>
      </c>
      <c r="AP39">
        <f t="shared" si="26"/>
        <v>-0.11324115653930092</v>
      </c>
      <c r="AQ39">
        <f t="shared" si="26"/>
        <v>-9.4839324086489967</v>
      </c>
      <c r="AR39">
        <f t="shared" si="26"/>
        <v>-9.5971735651882977</v>
      </c>
      <c r="AS39">
        <f t="shared" si="26"/>
        <v>0.11356553540140082</v>
      </c>
      <c r="AT39">
        <f t="shared" si="26"/>
        <v>0.13977546564597576</v>
      </c>
      <c r="AU39">
        <f t="shared" si="24"/>
        <v>-9.3438325641409214</v>
      </c>
      <c r="AW39">
        <v>36</v>
      </c>
      <c r="AX39">
        <f>IF(Z39&gt;0, (R39*SUMPRODUCT(K39:$K$98, X39:$X$98)-K39*$AZ$3)/Z39, 0)</f>
        <v>207.87791388329049</v>
      </c>
    </row>
    <row r="40" spans="5:50" x14ac:dyDescent="0.25">
      <c r="E40">
        <v>2040</v>
      </c>
      <c r="F40" s="5">
        <f>EconomicRates!C80</f>
        <v>3.5571999999999999E-2</v>
      </c>
      <c r="G40" s="5">
        <f>EconomicRates!D80</f>
        <v>7.0000000000000007E-2</v>
      </c>
      <c r="H40" s="5">
        <f t="shared" si="9"/>
        <v>0.12000000000000001</v>
      </c>
      <c r="I40" s="5">
        <f t="shared" si="10"/>
        <v>1.1200000000000001</v>
      </c>
      <c r="J40">
        <f t="shared" si="11"/>
        <v>0.89285714285714279</v>
      </c>
      <c r="K40">
        <f t="shared" si="21"/>
        <v>1.5098477676654815E-2</v>
      </c>
      <c r="L40" s="2">
        <v>37</v>
      </c>
      <c r="M40" s="6">
        <v>2.2446000000000001E-2</v>
      </c>
      <c r="Q40" s="4">
        <f t="shared" si="22"/>
        <v>12.5</v>
      </c>
      <c r="R40">
        <f t="shared" si="0"/>
        <v>50000</v>
      </c>
      <c r="S40">
        <f t="shared" si="1"/>
        <v>202.00715421892772</v>
      </c>
      <c r="U40">
        <f t="shared" si="12"/>
        <v>2.2446000000000001E-2</v>
      </c>
      <c r="V40">
        <f t="shared" si="13"/>
        <v>0.01</v>
      </c>
      <c r="W40">
        <f t="shared" si="14"/>
        <v>0.53572646274320279</v>
      </c>
      <c r="X40">
        <f t="shared" si="15"/>
        <v>1.202491618273393E-2</v>
      </c>
      <c r="Y40">
        <f t="shared" si="16"/>
        <v>5.3572646274320278E-3</v>
      </c>
      <c r="Z40">
        <f t="shared" si="17"/>
        <v>0.51834428193303683</v>
      </c>
      <c r="AB40">
        <f t="shared" si="18"/>
        <v>111.36569948713134</v>
      </c>
      <c r="AC40">
        <f t="shared" si="19"/>
        <v>104.70925329894632</v>
      </c>
      <c r="AE40">
        <f t="shared" si="2"/>
        <v>0</v>
      </c>
      <c r="AF40">
        <f t="shared" si="25"/>
        <v>0</v>
      </c>
      <c r="AG40">
        <f t="shared" si="25"/>
        <v>-6.47930352416296</v>
      </c>
      <c r="AH40">
        <f t="shared" si="4"/>
        <v>-601.24580913669649</v>
      </c>
      <c r="AI40">
        <f t="shared" si="23"/>
        <v>-607.72511266085951</v>
      </c>
      <c r="AJ40">
        <f t="shared" si="6"/>
        <v>6.656446188185015</v>
      </c>
      <c r="AK40">
        <f t="shared" si="20"/>
        <v>7.7955989640991943</v>
      </c>
      <c r="AL40">
        <f t="shared" si="7"/>
        <v>-593.27306750857531</v>
      </c>
      <c r="AN40">
        <f t="shared" si="26"/>
        <v>0</v>
      </c>
      <c r="AO40">
        <f t="shared" si="26"/>
        <v>0</v>
      </c>
      <c r="AP40">
        <f t="shared" si="26"/>
        <v>-9.7827619619845319E-2</v>
      </c>
      <c r="AQ40">
        <f t="shared" si="26"/>
        <v>-9.0778964274326732</v>
      </c>
      <c r="AR40">
        <f t="shared" si="26"/>
        <v>-9.175724047052519</v>
      </c>
      <c r="AS40">
        <f t="shared" si="26"/>
        <v>0.10050220417816548</v>
      </c>
      <c r="AT40">
        <f t="shared" si="26"/>
        <v>0.11770167693560508</v>
      </c>
      <c r="AU40">
        <f t="shared" si="24"/>
        <v>-8.9575201659387496</v>
      </c>
      <c r="AW40">
        <v>37</v>
      </c>
      <c r="AX40">
        <f>IF(Z40&gt;0, (R40*SUMPRODUCT(K40:$K$98, X40:$X$98)-K40*$AZ$3)/Z40, 0)</f>
        <v>202.00715421892772</v>
      </c>
    </row>
    <row r="41" spans="5:50" x14ac:dyDescent="0.25">
      <c r="E41">
        <v>2041</v>
      </c>
      <c r="F41" s="5">
        <f>EconomicRates!C81</f>
        <v>3.5571999999999999E-2</v>
      </c>
      <c r="G41" s="5">
        <f>EconomicRates!D81</f>
        <v>7.0000000000000007E-2</v>
      </c>
      <c r="H41" s="5">
        <f t="shared" si="9"/>
        <v>0.12000000000000001</v>
      </c>
      <c r="I41" s="5">
        <f t="shared" si="10"/>
        <v>1.1200000000000001</v>
      </c>
      <c r="J41">
        <f t="shared" si="11"/>
        <v>0.89285714285714279</v>
      </c>
      <c r="K41">
        <f t="shared" si="21"/>
        <v>1.348078363987037E-2</v>
      </c>
      <c r="L41" s="2">
        <v>38</v>
      </c>
      <c r="M41" s="6">
        <v>2.4856E-2</v>
      </c>
      <c r="Q41" s="4">
        <f t="shared" si="22"/>
        <v>12.5</v>
      </c>
      <c r="R41">
        <f t="shared" si="0"/>
        <v>50000</v>
      </c>
      <c r="S41">
        <f t="shared" si="1"/>
        <v>196.20314931853096</v>
      </c>
      <c r="U41">
        <f t="shared" si="12"/>
        <v>2.4856E-2</v>
      </c>
      <c r="V41">
        <f t="shared" si="13"/>
        <v>0.01</v>
      </c>
      <c r="W41">
        <f t="shared" si="14"/>
        <v>0.51834428193303683</v>
      </c>
      <c r="X41">
        <f t="shared" si="15"/>
        <v>1.2883965471727564E-2</v>
      </c>
      <c r="Y41">
        <f t="shared" si="16"/>
        <v>5.1834428193303682E-3</v>
      </c>
      <c r="Z41">
        <f t="shared" si="17"/>
        <v>0.50027687364197893</v>
      </c>
      <c r="AB41">
        <f t="shared" si="18"/>
        <v>104.70925329894632</v>
      </c>
      <c r="AC41">
        <f t="shared" si="19"/>
        <v>98.155898139785037</v>
      </c>
      <c r="AE41">
        <f t="shared" si="2"/>
        <v>0</v>
      </c>
      <c r="AF41">
        <f t="shared" si="25"/>
        <v>0</v>
      </c>
      <c r="AG41">
        <f t="shared" si="25"/>
        <v>-6.2534609205247369</v>
      </c>
      <c r="AH41">
        <f t="shared" si="4"/>
        <v>-644.19827358637815</v>
      </c>
      <c r="AI41">
        <f t="shared" si="23"/>
        <v>-650.45173450690288</v>
      </c>
      <c r="AJ41">
        <f t="shared" si="6"/>
        <v>6.5533551591612849</v>
      </c>
      <c r="AK41">
        <f t="shared" si="20"/>
        <v>7.3296477309262436</v>
      </c>
      <c r="AL41">
        <f t="shared" si="7"/>
        <v>-636.5687316168154</v>
      </c>
      <c r="AN41">
        <f t="shared" si="26"/>
        <v>0</v>
      </c>
      <c r="AO41">
        <f t="shared" si="26"/>
        <v>0</v>
      </c>
      <c r="AP41">
        <f t="shared" si="26"/>
        <v>-8.4301553669978574E-2</v>
      </c>
      <c r="AQ41">
        <f t="shared" si="26"/>
        <v>-8.6842975473959836</v>
      </c>
      <c r="AR41">
        <f t="shared" si="26"/>
        <v>-8.768599101065961</v>
      </c>
      <c r="AS41">
        <f t="shared" si="26"/>
        <v>8.8344363015881527E-2</v>
      </c>
      <c r="AT41">
        <f t="shared" si="26"/>
        <v>9.8809395217083484E-2</v>
      </c>
      <c r="AU41">
        <f t="shared" si="24"/>
        <v>-8.581445342832998</v>
      </c>
      <c r="AW41">
        <v>38</v>
      </c>
      <c r="AX41">
        <f>IF(Z41&gt;0, (R41*SUMPRODUCT(K41:$K$98, X41:$X$98)-K41*$AZ$3)/Z41, 0)</f>
        <v>196.20314931853096</v>
      </c>
    </row>
    <row r="42" spans="5:50" x14ac:dyDescent="0.25">
      <c r="E42">
        <v>2042</v>
      </c>
      <c r="F42" s="5">
        <f>EconomicRates!C82</f>
        <v>3.5571999999999999E-2</v>
      </c>
      <c r="G42" s="5">
        <f>EconomicRates!D82</f>
        <v>7.0000000000000007E-2</v>
      </c>
      <c r="H42" s="5">
        <f t="shared" si="9"/>
        <v>0.12000000000000001</v>
      </c>
      <c r="I42" s="5">
        <f t="shared" si="10"/>
        <v>1.1200000000000001</v>
      </c>
      <c r="J42">
        <f t="shared" si="11"/>
        <v>0.89285714285714279</v>
      </c>
      <c r="K42">
        <f t="shared" si="21"/>
        <v>1.2036413964169972E-2</v>
      </c>
      <c r="L42" s="2">
        <v>39</v>
      </c>
      <c r="M42" s="6">
        <v>2.7564999999999999E-2</v>
      </c>
      <c r="Q42" s="4">
        <f t="shared" si="22"/>
        <v>12.5</v>
      </c>
      <c r="R42">
        <f t="shared" si="0"/>
        <v>50000</v>
      </c>
      <c r="S42">
        <f t="shared" si="1"/>
        <v>190.50614446594321</v>
      </c>
      <c r="U42">
        <f t="shared" si="12"/>
        <v>2.7564999999999999E-2</v>
      </c>
      <c r="V42">
        <f t="shared" si="13"/>
        <v>0.01</v>
      </c>
      <c r="W42">
        <f t="shared" si="14"/>
        <v>0.50027687364197893</v>
      </c>
      <c r="X42">
        <f t="shared" si="15"/>
        <v>1.3790132021941149E-2</v>
      </c>
      <c r="Y42">
        <f t="shared" si="16"/>
        <v>5.0027687364197892E-3</v>
      </c>
      <c r="Z42">
        <f t="shared" si="17"/>
        <v>0.48148397288361799</v>
      </c>
      <c r="AB42">
        <f t="shared" si="18"/>
        <v>98.155898139785037</v>
      </c>
      <c r="AC42">
        <f t="shared" si="19"/>
        <v>91.725655296202817</v>
      </c>
      <c r="AE42">
        <f t="shared" si="2"/>
        <v>0</v>
      </c>
      <c r="AF42">
        <f t="shared" si="25"/>
        <v>0</v>
      </c>
      <c r="AG42">
        <f t="shared" si="25"/>
        <v>-6.0185496610452249</v>
      </c>
      <c r="AH42">
        <f t="shared" si="4"/>
        <v>-689.50660109705746</v>
      </c>
      <c r="AI42">
        <f t="shared" si="23"/>
        <v>-695.52515075810265</v>
      </c>
      <c r="AJ42">
        <f t="shared" si="6"/>
        <v>6.4302428435822208</v>
      </c>
      <c r="AK42">
        <f t="shared" si="20"/>
        <v>6.8709128697849531</v>
      </c>
      <c r="AL42">
        <f t="shared" si="7"/>
        <v>-682.22399504473549</v>
      </c>
      <c r="AN42">
        <f t="shared" si="26"/>
        <v>0</v>
      </c>
      <c r="AO42">
        <f t="shared" si="26"/>
        <v>0</v>
      </c>
      <c r="AP42">
        <f t="shared" si="26"/>
        <v>-7.2441755184255205E-2</v>
      </c>
      <c r="AQ42">
        <f t="shared" si="26"/>
        <v>-8.2991868818319965</v>
      </c>
      <c r="AR42">
        <f t="shared" si="26"/>
        <v>-8.3716286370162525</v>
      </c>
      <c r="AS42">
        <f t="shared" si="26"/>
        <v>7.7397064755497069E-2</v>
      </c>
      <c r="AT42">
        <f t="shared" si="26"/>
        <v>8.2701151612474794E-2</v>
      </c>
      <c r="AU42">
        <f t="shared" si="24"/>
        <v>-8.2115304206482804</v>
      </c>
      <c r="AW42">
        <v>39</v>
      </c>
      <c r="AX42">
        <f>IF(Z42&gt;0, (R42*SUMPRODUCT(K42:$K$98, X42:$X$98)-K42*$AZ$3)/Z42, 0)</f>
        <v>190.50614446594321</v>
      </c>
    </row>
    <row r="43" spans="5:50" x14ac:dyDescent="0.25">
      <c r="E43">
        <v>2043</v>
      </c>
      <c r="F43" s="5">
        <f>EconomicRates!C83</f>
        <v>3.5571999999999999E-2</v>
      </c>
      <c r="G43" s="5">
        <f>EconomicRates!D83</f>
        <v>7.0000000000000007E-2</v>
      </c>
      <c r="H43" s="5">
        <f t="shared" si="9"/>
        <v>0.12000000000000001</v>
      </c>
      <c r="I43" s="5">
        <f t="shared" si="10"/>
        <v>1.1200000000000001</v>
      </c>
      <c r="J43">
        <f t="shared" si="11"/>
        <v>0.89285714285714279</v>
      </c>
      <c r="K43">
        <f t="shared" si="21"/>
        <v>1.0746798182294617E-2</v>
      </c>
      <c r="L43" s="2">
        <v>40</v>
      </c>
      <c r="M43" s="6">
        <v>3.0620999999999999E-2</v>
      </c>
      <c r="Q43" s="4">
        <f t="shared" si="22"/>
        <v>12.5</v>
      </c>
      <c r="R43">
        <f t="shared" si="0"/>
        <v>50000</v>
      </c>
      <c r="S43">
        <f t="shared" si="1"/>
        <v>184.96271901712939</v>
      </c>
      <c r="U43">
        <f t="shared" si="12"/>
        <v>3.0620999999999999E-2</v>
      </c>
      <c r="V43">
        <f t="shared" si="13"/>
        <v>0.01</v>
      </c>
      <c r="W43">
        <f t="shared" si="14"/>
        <v>0.48148397288361799</v>
      </c>
      <c r="X43">
        <f t="shared" si="15"/>
        <v>1.4743520733669266E-2</v>
      </c>
      <c r="Y43">
        <f t="shared" si="16"/>
        <v>4.8148397288361802E-3</v>
      </c>
      <c r="Z43">
        <f t="shared" si="17"/>
        <v>0.46192561242111257</v>
      </c>
      <c r="AB43">
        <f t="shared" si="18"/>
        <v>91.725655296202817</v>
      </c>
      <c r="AC43">
        <f t="shared" si="19"/>
        <v>85.439017257061664</v>
      </c>
      <c r="AE43">
        <f t="shared" si="2"/>
        <v>0</v>
      </c>
      <c r="AF43">
        <f t="shared" si="25"/>
        <v>0</v>
      </c>
      <c r="AG43">
        <f t="shared" si="25"/>
        <v>-5.7740701552639075</v>
      </c>
      <c r="AH43">
        <f t="shared" si="4"/>
        <v>-737.17603668346328</v>
      </c>
      <c r="AI43">
        <f t="shared" si="23"/>
        <v>-742.95010683872715</v>
      </c>
      <c r="AJ43">
        <f t="shared" si="6"/>
        <v>6.2866380391411525</v>
      </c>
      <c r="AK43">
        <f t="shared" si="20"/>
        <v>6.4207958707341977</v>
      </c>
      <c r="AL43">
        <f t="shared" si="7"/>
        <v>-730.24267292885179</v>
      </c>
      <c r="AN43">
        <f t="shared" si="26"/>
        <v>0</v>
      </c>
      <c r="AO43">
        <f t="shared" si="26"/>
        <v>0</v>
      </c>
      <c r="AP43">
        <f t="shared" si="26"/>
        <v>-6.2052766649031761E-2</v>
      </c>
      <c r="AQ43">
        <f t="shared" si="26"/>
        <v>-7.9222820910609935</v>
      </c>
      <c r="AR43">
        <f t="shared" si="26"/>
        <v>-7.9843348577100244</v>
      </c>
      <c r="AS43">
        <f t="shared" si="26"/>
        <v>6.7561230251786328E-2</v>
      </c>
      <c r="AT43">
        <f t="shared" si="26"/>
        <v>6.9002997392491064E-2</v>
      </c>
      <c r="AU43">
        <f t="shared" si="24"/>
        <v>-7.8477706300657468</v>
      </c>
      <c r="AW43">
        <v>40</v>
      </c>
      <c r="AX43">
        <f>IF(Z43&gt;0, (R43*SUMPRODUCT(K43:$K$98, X43:$X$98)-K43*$AZ$3)/Z43, 0)</f>
        <v>184.96271901712939</v>
      </c>
    </row>
    <row r="44" spans="5:50" x14ac:dyDescent="0.25">
      <c r="E44">
        <v>2044</v>
      </c>
      <c r="F44" s="5">
        <f>EconomicRates!C84</f>
        <v>3.5571999999999999E-2</v>
      </c>
      <c r="G44" s="5">
        <f>EconomicRates!D84</f>
        <v>7.0000000000000007E-2</v>
      </c>
      <c r="H44" s="5">
        <f t="shared" si="9"/>
        <v>0.12000000000000001</v>
      </c>
      <c r="I44" s="5">
        <f t="shared" si="10"/>
        <v>1.1200000000000001</v>
      </c>
      <c r="J44">
        <f t="shared" si="11"/>
        <v>0.89285714285714279</v>
      </c>
      <c r="K44">
        <f t="shared" si="21"/>
        <v>9.5953555199059081E-3</v>
      </c>
      <c r="L44" s="2">
        <v>41</v>
      </c>
      <c r="M44" s="6">
        <v>3.3921E-2</v>
      </c>
      <c r="Q44" s="4">
        <f t="shared" si="22"/>
        <v>12.5</v>
      </c>
      <c r="R44">
        <f t="shared" si="0"/>
        <v>50000</v>
      </c>
      <c r="S44">
        <f t="shared" si="1"/>
        <v>179.58999350763185</v>
      </c>
      <c r="U44">
        <f t="shared" si="12"/>
        <v>3.3921E-2</v>
      </c>
      <c r="V44">
        <f t="shared" si="13"/>
        <v>0.01</v>
      </c>
      <c r="W44">
        <f t="shared" si="14"/>
        <v>0.46192561242111257</v>
      </c>
      <c r="X44">
        <f t="shared" si="15"/>
        <v>1.5668978698936558E-2</v>
      </c>
      <c r="Y44">
        <f t="shared" si="16"/>
        <v>4.6192561242111262E-3</v>
      </c>
      <c r="Z44">
        <f t="shared" si="17"/>
        <v>0.4416373775979649</v>
      </c>
      <c r="AB44">
        <f t="shared" si="18"/>
        <v>85.439017257061664</v>
      </c>
      <c r="AC44">
        <f t="shared" si="19"/>
        <v>79.313653775546072</v>
      </c>
      <c r="AE44">
        <f t="shared" si="2"/>
        <v>0</v>
      </c>
      <c r="AF44">
        <f t="shared" si="25"/>
        <v>0</v>
      </c>
      <c r="AG44">
        <f t="shared" si="25"/>
        <v>-5.5204672199745612</v>
      </c>
      <c r="AH44">
        <f t="shared" si="4"/>
        <v>-783.44893494682788</v>
      </c>
      <c r="AI44">
        <f t="shared" si="23"/>
        <v>-788.96940216680241</v>
      </c>
      <c r="AJ44">
        <f t="shared" si="6"/>
        <v>6.125363481515592</v>
      </c>
      <c r="AK44">
        <f t="shared" si="20"/>
        <v>5.9807312079943173</v>
      </c>
      <c r="AL44">
        <f t="shared" si="7"/>
        <v>-776.86330747729255</v>
      </c>
      <c r="AN44">
        <f t="shared" si="26"/>
        <v>0</v>
      </c>
      <c r="AO44">
        <f t="shared" si="26"/>
        <v>0</v>
      </c>
      <c r="AP44">
        <f t="shared" si="26"/>
        <v>-5.2970845611642531E-2</v>
      </c>
      <c r="AQ44">
        <f t="shared" si="26"/>
        <v>-7.5174710625064494</v>
      </c>
      <c r="AR44">
        <f t="shared" si="26"/>
        <v>-7.5704419081180916</v>
      </c>
      <c r="AS44">
        <f t="shared" si="26"/>
        <v>5.8775040293790708E-2</v>
      </c>
      <c r="AT44">
        <f t="shared" si="26"/>
        <v>5.7387242209701803E-2</v>
      </c>
      <c r="AU44">
        <f t="shared" si="24"/>
        <v>-7.4542796256145998</v>
      </c>
      <c r="AW44">
        <v>41</v>
      </c>
      <c r="AX44">
        <f>IF(Z44&gt;0, (R44*SUMPRODUCT(K44:$K$98, X44:$X$98)-K44*$AZ$3)/Z44, 0)</f>
        <v>179.58999350763185</v>
      </c>
    </row>
    <row r="45" spans="5:50" x14ac:dyDescent="0.25">
      <c r="E45">
        <v>2045</v>
      </c>
      <c r="F45" s="5">
        <f>EconomicRates!C85</f>
        <v>3.5571999999999999E-2</v>
      </c>
      <c r="G45" s="5">
        <f>EconomicRates!D85</f>
        <v>7.0000000000000007E-2</v>
      </c>
      <c r="H45" s="5">
        <f t="shared" si="9"/>
        <v>0.12000000000000001</v>
      </c>
      <c r="I45" s="5">
        <f t="shared" si="10"/>
        <v>1.1200000000000001</v>
      </c>
      <c r="J45">
        <f t="shared" si="11"/>
        <v>0.89285714285714279</v>
      </c>
      <c r="K45">
        <f t="shared" si="21"/>
        <v>8.5672817142017025E-3</v>
      </c>
      <c r="L45" s="2">
        <v>42</v>
      </c>
      <c r="M45" s="6">
        <v>3.7368999999999999E-2</v>
      </c>
      <c r="Q45" s="4">
        <f t="shared" si="22"/>
        <v>12.5</v>
      </c>
      <c r="R45">
        <f t="shared" si="0"/>
        <v>50000</v>
      </c>
      <c r="S45">
        <f t="shared" si="1"/>
        <v>174.46524542070603</v>
      </c>
      <c r="U45">
        <f t="shared" si="12"/>
        <v>3.7368999999999999E-2</v>
      </c>
      <c r="V45">
        <f t="shared" si="13"/>
        <v>0.01</v>
      </c>
      <c r="W45">
        <f t="shared" si="14"/>
        <v>0.4416373775979649</v>
      </c>
      <c r="X45">
        <f t="shared" si="15"/>
        <v>1.6503547163458351E-2</v>
      </c>
      <c r="Y45">
        <f t="shared" si="16"/>
        <v>4.4163737759796489E-3</v>
      </c>
      <c r="Z45">
        <f t="shared" si="17"/>
        <v>0.42071745665852689</v>
      </c>
      <c r="AB45">
        <f t="shared" si="18"/>
        <v>79.313653775546072</v>
      </c>
      <c r="AC45">
        <f t="shared" si="19"/>
        <v>73.400574328705147</v>
      </c>
      <c r="AE45">
        <f t="shared" si="2"/>
        <v>0</v>
      </c>
      <c r="AF45">
        <f t="shared" si="25"/>
        <v>0</v>
      </c>
      <c r="AG45">
        <f t="shared" si="25"/>
        <v>-5.2589682082315861</v>
      </c>
      <c r="AH45">
        <f t="shared" si="4"/>
        <v>-825.17735817291759</v>
      </c>
      <c r="AI45">
        <f t="shared" si="23"/>
        <v>-830.43632638114923</v>
      </c>
      <c r="AJ45">
        <f t="shared" si="6"/>
        <v>5.9130794468409249</v>
      </c>
      <c r="AK45">
        <f t="shared" si="20"/>
        <v>5.551955764288226</v>
      </c>
      <c r="AL45">
        <f t="shared" si="7"/>
        <v>-818.97129117002009</v>
      </c>
      <c r="AN45">
        <f t="shared" si="26"/>
        <v>0</v>
      </c>
      <c r="AO45">
        <f t="shared" si="26"/>
        <v>0</v>
      </c>
      <c r="AP45">
        <f t="shared" si="26"/>
        <v>-4.5055062165950559E-2</v>
      </c>
      <c r="AQ45">
        <f t="shared" si="26"/>
        <v>-7.0695268916481053</v>
      </c>
      <c r="AR45">
        <f t="shared" si="26"/>
        <v>-7.1145819538140564</v>
      </c>
      <c r="AS45">
        <f t="shared" si="26"/>
        <v>5.0659017419542172E-2</v>
      </c>
      <c r="AT45">
        <f t="shared" si="26"/>
        <v>4.7565169097443259E-2</v>
      </c>
      <c r="AU45">
        <f t="shared" si="24"/>
        <v>-7.0163577672970714</v>
      </c>
      <c r="AW45">
        <v>42</v>
      </c>
      <c r="AX45">
        <f>IF(Z45&gt;0, (R45*SUMPRODUCT(K45:$K$98, X45:$X$98)-K45*$AZ$3)/Z45, 0)</f>
        <v>174.46524542070603</v>
      </c>
    </row>
    <row r="46" spans="5:50" x14ac:dyDescent="0.25">
      <c r="E46">
        <v>2046</v>
      </c>
      <c r="F46" s="5">
        <f>EconomicRates!C86</f>
        <v>3.5571999999999999E-2</v>
      </c>
      <c r="G46" s="5">
        <f>EconomicRates!D86</f>
        <v>7.0000000000000007E-2</v>
      </c>
      <c r="H46" s="5">
        <f t="shared" si="9"/>
        <v>0.12000000000000001</v>
      </c>
      <c r="I46" s="5">
        <f t="shared" si="10"/>
        <v>1.1200000000000001</v>
      </c>
      <c r="J46">
        <f t="shared" si="11"/>
        <v>0.89285714285714279</v>
      </c>
      <c r="K46">
        <f t="shared" si="21"/>
        <v>7.6493586733943769E-3</v>
      </c>
      <c r="L46" s="2">
        <v>43</v>
      </c>
      <c r="M46" s="6">
        <v>5.0548205999999998E-2</v>
      </c>
      <c r="Q46" s="4">
        <f t="shared" si="22"/>
        <v>12.5</v>
      </c>
      <c r="R46">
        <f t="shared" si="0"/>
        <v>50000</v>
      </c>
      <c r="S46">
        <f t="shared" si="1"/>
        <v>171.44745899380399</v>
      </c>
      <c r="U46">
        <f t="shared" si="12"/>
        <v>5.0548205999999998E-2</v>
      </c>
      <c r="V46">
        <f t="shared" si="13"/>
        <v>0.01</v>
      </c>
      <c r="W46">
        <f t="shared" si="14"/>
        <v>0.42071745665852689</v>
      </c>
      <c r="X46">
        <f t="shared" si="15"/>
        <v>2.1266512666971289E-2</v>
      </c>
      <c r="Y46">
        <f t="shared" si="16"/>
        <v>4.2071745665852693E-3</v>
      </c>
      <c r="Z46">
        <f t="shared" si="17"/>
        <v>0.39524376942497036</v>
      </c>
      <c r="AB46">
        <f t="shared" si="18"/>
        <v>73.400574328705147</v>
      </c>
      <c r="AC46">
        <f t="shared" si="19"/>
        <v>67.763539951044123</v>
      </c>
      <c r="AE46">
        <f t="shared" si="2"/>
        <v>0</v>
      </c>
      <c r="AF46">
        <f t="shared" si="25"/>
        <v>0</v>
      </c>
      <c r="AG46">
        <f t="shared" si="25"/>
        <v>-4.9405471178121294</v>
      </c>
      <c r="AH46">
        <f t="shared" si="4"/>
        <v>-1063.3256333485645</v>
      </c>
      <c r="AI46">
        <f t="shared" si="23"/>
        <v>-1068.2661804663767</v>
      </c>
      <c r="AJ46">
        <f t="shared" si="6"/>
        <v>5.6370343776610241</v>
      </c>
      <c r="AK46">
        <f t="shared" si="20"/>
        <v>5.1380402030093606</v>
      </c>
      <c r="AL46">
        <f t="shared" si="7"/>
        <v>-1057.4911058857065</v>
      </c>
      <c r="AN46">
        <f t="shared" si="26"/>
        <v>0</v>
      </c>
      <c r="AO46">
        <f t="shared" si="26"/>
        <v>0</v>
      </c>
      <c r="AP46">
        <f t="shared" si="26"/>
        <v>-3.7792016946949801E-2</v>
      </c>
      <c r="AQ46">
        <f t="shared" si="26"/>
        <v>-8.1337591560974101</v>
      </c>
      <c r="AR46">
        <f t="shared" si="26"/>
        <v>-8.171551173044362</v>
      </c>
      <c r="AS46">
        <f t="shared" si="26"/>
        <v>4.3119697808983629E-2</v>
      </c>
      <c r="AT46">
        <f t="shared" si="26"/>
        <v>3.930271239113866E-2</v>
      </c>
      <c r="AU46">
        <f t="shared" si="24"/>
        <v>-8.0891287628442399</v>
      </c>
      <c r="AW46">
        <v>43</v>
      </c>
      <c r="AX46">
        <f>IF(Z46&gt;0, (R46*SUMPRODUCT(K46:$K$98, X46:$X$98)-K46*$AZ$3)/Z46, 0)</f>
        <v>171.44745899380399</v>
      </c>
    </row>
    <row r="47" spans="5:50" x14ac:dyDescent="0.25">
      <c r="E47">
        <v>2047</v>
      </c>
      <c r="F47" s="5">
        <f>EconomicRates!C87</f>
        <v>3.5571999999999999E-2</v>
      </c>
      <c r="G47" s="5">
        <f>EconomicRates!D87</f>
        <v>7.0000000000000007E-2</v>
      </c>
      <c r="H47" s="5">
        <f t="shared" si="9"/>
        <v>0.12000000000000001</v>
      </c>
      <c r="I47" s="5">
        <f t="shared" si="10"/>
        <v>1.1200000000000001</v>
      </c>
      <c r="J47">
        <f t="shared" si="11"/>
        <v>0.89285714285714279</v>
      </c>
      <c r="K47">
        <f t="shared" si="21"/>
        <v>6.8297845298164071E-3</v>
      </c>
      <c r="L47" s="2">
        <v>44</v>
      </c>
      <c r="M47" s="6">
        <v>6.4784177999999998E-2</v>
      </c>
      <c r="Q47" s="4">
        <f t="shared" si="22"/>
        <v>12.5</v>
      </c>
      <c r="R47">
        <f t="shared" si="0"/>
        <v>50000</v>
      </c>
      <c r="S47">
        <f t="shared" si="1"/>
        <v>166.56045653718604</v>
      </c>
      <c r="U47">
        <f t="shared" si="12"/>
        <v>6.4784177999999998E-2</v>
      </c>
      <c r="V47">
        <f t="shared" si="13"/>
        <v>0.01</v>
      </c>
      <c r="W47">
        <f t="shared" si="14"/>
        <v>0.39524376942497036</v>
      </c>
      <c r="X47">
        <f t="shared" si="15"/>
        <v>2.5605542711818238E-2</v>
      </c>
      <c r="Y47">
        <f t="shared" si="16"/>
        <v>3.9524376942497033E-3</v>
      </c>
      <c r="Z47">
        <f t="shared" si="17"/>
        <v>0.36568578901890242</v>
      </c>
      <c r="AB47">
        <f t="shared" si="18"/>
        <v>67.763539951044123</v>
      </c>
      <c r="AC47">
        <f t="shared" si="19"/>
        <v>60.90879196814948</v>
      </c>
      <c r="AE47">
        <f t="shared" si="2"/>
        <v>0</v>
      </c>
      <c r="AF47">
        <f t="shared" si="25"/>
        <v>0</v>
      </c>
      <c r="AG47">
        <f t="shared" si="25"/>
        <v>-4.5710723627362801</v>
      </c>
      <c r="AH47">
        <f t="shared" si="4"/>
        <v>-1280.2771355909119</v>
      </c>
      <c r="AI47">
        <f t="shared" si="23"/>
        <v>-1284.8482079536482</v>
      </c>
      <c r="AJ47">
        <f t="shared" si="6"/>
        <v>6.8547479828946436</v>
      </c>
      <c r="AK47">
        <f t="shared" si="20"/>
        <v>4.743447796573089</v>
      </c>
      <c r="AL47">
        <f t="shared" si="7"/>
        <v>-1273.2500121741805</v>
      </c>
      <c r="AN47">
        <f t="shared" si="26"/>
        <v>0</v>
      </c>
      <c r="AO47">
        <f t="shared" si="26"/>
        <v>0</v>
      </c>
      <c r="AP47">
        <f t="shared" si="26"/>
        <v>-3.1219439307687578E-2</v>
      </c>
      <c r="AQ47">
        <f t="shared" si="26"/>
        <v>-8.7440169745364731</v>
      </c>
      <c r="AR47">
        <f t="shared" si="26"/>
        <v>-8.7752364138441603</v>
      </c>
      <c r="AS47">
        <f t="shared" si="26"/>
        <v>4.6816451729364057E-2</v>
      </c>
      <c r="AT47">
        <f t="shared" si="26"/>
        <v>3.2396726379026609E-2</v>
      </c>
      <c r="AU47">
        <f t="shared" si="24"/>
        <v>-8.6960232357357707</v>
      </c>
      <c r="AW47">
        <v>44</v>
      </c>
      <c r="AX47">
        <f>IF(Z47&gt;0, (R47*SUMPRODUCT(K47:$K$98, X47:$X$98)-K47*$AZ$3)/Z47, 0)</f>
        <v>166.56045653718604</v>
      </c>
    </row>
    <row r="48" spans="5:50" x14ac:dyDescent="0.25">
      <c r="E48">
        <v>2048</v>
      </c>
      <c r="F48" s="5">
        <f>EconomicRates!C88</f>
        <v>3.5571999999999999E-2</v>
      </c>
      <c r="G48" s="5">
        <f>EconomicRates!D88</f>
        <v>7.0000000000000007E-2</v>
      </c>
      <c r="H48" s="5">
        <f t="shared" si="9"/>
        <v>0.12000000000000001</v>
      </c>
      <c r="I48" s="5">
        <f t="shared" si="10"/>
        <v>1.1200000000000001</v>
      </c>
      <c r="J48">
        <f t="shared" si="11"/>
        <v>0.89285714285714279</v>
      </c>
      <c r="K48">
        <f t="shared" si="21"/>
        <v>6.0980219016217915E-3</v>
      </c>
      <c r="L48" s="2">
        <v>45</v>
      </c>
      <c r="M48" s="6">
        <v>8.0470763000000001E-2</v>
      </c>
      <c r="Q48" s="4">
        <f t="shared" si="22"/>
        <v>12.5</v>
      </c>
      <c r="R48">
        <f t="shared" si="0"/>
        <v>50000</v>
      </c>
      <c r="S48">
        <f t="shared" si="1"/>
        <v>160.27192443570488</v>
      </c>
      <c r="U48">
        <f t="shared" si="12"/>
        <v>8.0470763000000001E-2</v>
      </c>
      <c r="V48">
        <f t="shared" si="13"/>
        <v>0.01</v>
      </c>
      <c r="W48">
        <f t="shared" si="14"/>
        <v>0.36568578901890242</v>
      </c>
      <c r="X48">
        <f t="shared" si="15"/>
        <v>2.9427014460608098E-2</v>
      </c>
      <c r="Y48">
        <f t="shared" si="16"/>
        <v>3.6568578901890244E-3</v>
      </c>
      <c r="Z48">
        <f t="shared" si="17"/>
        <v>0.33260191666810529</v>
      </c>
      <c r="AB48">
        <f t="shared" si="18"/>
        <v>60.90879196814948</v>
      </c>
      <c r="AC48">
        <f t="shared" si="19"/>
        <v>53.306749255401179</v>
      </c>
      <c r="AE48">
        <f t="shared" si="2"/>
        <v>0</v>
      </c>
      <c r="AF48">
        <f t="shared" si="25"/>
        <v>0</v>
      </c>
      <c r="AG48">
        <f t="shared" si="25"/>
        <v>-4.1575239583513159</v>
      </c>
      <c r="AH48">
        <f t="shared" si="4"/>
        <v>-1471.3507230304049</v>
      </c>
      <c r="AI48">
        <f t="shared" si="23"/>
        <v>-1475.5082469887561</v>
      </c>
      <c r="AJ48">
        <f t="shared" si="6"/>
        <v>7.6020427127483003</v>
      </c>
      <c r="AK48">
        <f t="shared" si="20"/>
        <v>4.263615437770464</v>
      </c>
      <c r="AL48">
        <f t="shared" si="7"/>
        <v>-1463.6425888382373</v>
      </c>
      <c r="AN48">
        <f t="shared" si="26"/>
        <v>0</v>
      </c>
      <c r="AO48">
        <f t="shared" si="26"/>
        <v>0</v>
      </c>
      <c r="AP48">
        <f t="shared" si="26"/>
        <v>-2.5352672154543648E-2</v>
      </c>
      <c r="AQ48">
        <f t="shared" si="26"/>
        <v>-8.9723289340064678</v>
      </c>
      <c r="AR48">
        <f t="shared" si="26"/>
        <v>-8.9976816061610112</v>
      </c>
      <c r="AS48">
        <f t="shared" si="26"/>
        <v>4.6357422959403476E-2</v>
      </c>
      <c r="AT48">
        <f t="shared" si="26"/>
        <v>2.5999620319617073E-2</v>
      </c>
      <c r="AU48">
        <f t="shared" si="24"/>
        <v>-8.9253245628819897</v>
      </c>
      <c r="AW48">
        <v>45</v>
      </c>
      <c r="AX48">
        <f>IF(Z48&gt;0, (R48*SUMPRODUCT(K48:$K$98, X48:$X$98)-K48*$AZ$3)/Z48, 0)</f>
        <v>160.27192443570488</v>
      </c>
    </row>
    <row r="49" spans="5:50" x14ac:dyDescent="0.25">
      <c r="E49">
        <v>2049</v>
      </c>
      <c r="F49" s="5">
        <f>EconomicRates!C89</f>
        <v>3.5571999999999999E-2</v>
      </c>
      <c r="G49" s="5">
        <f>EconomicRates!D89</f>
        <v>7.0000000000000007E-2</v>
      </c>
      <c r="H49" s="5">
        <f t="shared" si="9"/>
        <v>0.12000000000000001</v>
      </c>
      <c r="I49" s="5">
        <f t="shared" si="10"/>
        <v>1.1200000000000001</v>
      </c>
      <c r="J49">
        <f t="shared" si="11"/>
        <v>0.89285714285714279</v>
      </c>
      <c r="K49">
        <f t="shared" si="21"/>
        <v>5.4446624121623132E-3</v>
      </c>
      <c r="L49" s="2">
        <v>46</v>
      </c>
      <c r="M49" s="6">
        <v>9.7818447000000003E-2</v>
      </c>
      <c r="Q49" s="4">
        <f t="shared" si="22"/>
        <v>12.5</v>
      </c>
      <c r="R49">
        <f t="shared" si="0"/>
        <v>50000</v>
      </c>
      <c r="S49">
        <f t="shared" si="1"/>
        <v>152.84033948739167</v>
      </c>
      <c r="U49">
        <f t="shared" si="12"/>
        <v>9.7818447000000003E-2</v>
      </c>
      <c r="V49">
        <f t="shared" si="13"/>
        <v>0.01</v>
      </c>
      <c r="W49">
        <f t="shared" si="14"/>
        <v>0.33260191666810529</v>
      </c>
      <c r="X49">
        <f t="shared" si="15"/>
        <v>3.2534602957697473E-2</v>
      </c>
      <c r="Y49">
        <f t="shared" si="16"/>
        <v>3.326019166681053E-3</v>
      </c>
      <c r="Z49">
        <f t="shared" si="17"/>
        <v>0.29674129454372677</v>
      </c>
      <c r="AB49">
        <f t="shared" si="18"/>
        <v>53.306749255401179</v>
      </c>
      <c r="AC49">
        <f t="shared" si="19"/>
        <v>45.354040197991289</v>
      </c>
      <c r="AE49">
        <f t="shared" si="2"/>
        <v>0</v>
      </c>
      <c r="AF49">
        <f t="shared" si="25"/>
        <v>0</v>
      </c>
      <c r="AG49">
        <f t="shared" si="25"/>
        <v>-3.7092661817965848</v>
      </c>
      <c r="AH49">
        <f t="shared" si="4"/>
        <v>-1626.7301478848735</v>
      </c>
      <c r="AI49">
        <f t="shared" si="23"/>
        <v>-1630.4394140666702</v>
      </c>
      <c r="AJ49">
        <f t="shared" si="6"/>
        <v>7.9527090574098906</v>
      </c>
      <c r="AK49">
        <f t="shared" si="20"/>
        <v>3.7314724478780827</v>
      </c>
      <c r="AL49">
        <f t="shared" si="7"/>
        <v>-1618.7552325613822</v>
      </c>
      <c r="AN49">
        <f t="shared" si="26"/>
        <v>0</v>
      </c>
      <c r="AO49">
        <f t="shared" si="26"/>
        <v>0</v>
      </c>
      <c r="AP49">
        <f t="shared" si="26"/>
        <v>-2.0195702156732689E-2</v>
      </c>
      <c r="AQ49">
        <f t="shared" si="26"/>
        <v>-8.8569964909200127</v>
      </c>
      <c r="AR49">
        <f t="shared" si="26"/>
        <v>-8.8771921930767448</v>
      </c>
      <c r="AS49">
        <f t="shared" si="26"/>
        <v>4.3299816079742412E-2</v>
      </c>
      <c r="AT49">
        <f t="shared" si="26"/>
        <v>2.0316607778981095E-2</v>
      </c>
      <c r="AU49">
        <f t="shared" si="24"/>
        <v>-8.813575769218021</v>
      </c>
      <c r="AW49">
        <v>46</v>
      </c>
      <c r="AX49">
        <f>IF(Z49&gt;0, (R49*SUMPRODUCT(K49:$K$98, X49:$X$98)-K49*$AZ$3)/Z49, 0)</f>
        <v>152.84033948739167</v>
      </c>
    </row>
    <row r="50" spans="5:50" x14ac:dyDescent="0.25">
      <c r="E50">
        <v>2050</v>
      </c>
      <c r="F50" s="5">
        <f>EconomicRates!C90</f>
        <v>3.5571999999999999E-2</v>
      </c>
      <c r="G50" s="5">
        <f>EconomicRates!D90</f>
        <v>7.0000000000000007E-2</v>
      </c>
      <c r="H50" s="5">
        <f t="shared" si="9"/>
        <v>0.12000000000000001</v>
      </c>
      <c r="I50" s="5">
        <f t="shared" si="10"/>
        <v>1.1200000000000001</v>
      </c>
      <c r="J50">
        <f t="shared" si="11"/>
        <v>0.89285714285714279</v>
      </c>
      <c r="K50">
        <f t="shared" si="21"/>
        <v>4.8613057251449222E-3</v>
      </c>
      <c r="L50" s="2">
        <v>47</v>
      </c>
      <c r="M50" s="6">
        <v>0.115047869</v>
      </c>
      <c r="Q50" s="4">
        <f t="shared" si="22"/>
        <v>12.5</v>
      </c>
      <c r="R50">
        <f t="shared" si="0"/>
        <v>50000</v>
      </c>
      <c r="S50">
        <f t="shared" si="1"/>
        <v>144.07726618782198</v>
      </c>
      <c r="U50">
        <f t="shared" si="12"/>
        <v>0.115047869</v>
      </c>
      <c r="V50">
        <f t="shared" si="13"/>
        <v>0.01</v>
      </c>
      <c r="W50">
        <f t="shared" si="14"/>
        <v>0.29674129454372677</v>
      </c>
      <c r="X50">
        <f t="shared" si="15"/>
        <v>3.4139453581557094E-2</v>
      </c>
      <c r="Y50">
        <f t="shared" si="16"/>
        <v>2.967412945437268E-3</v>
      </c>
      <c r="Z50">
        <f t="shared" si="17"/>
        <v>0.25963442801673237</v>
      </c>
      <c r="AB50">
        <f t="shared" si="18"/>
        <v>45.354040197991289</v>
      </c>
      <c r="AC50">
        <f t="shared" si="19"/>
        <v>37.407418596889656</v>
      </c>
      <c r="AE50">
        <f t="shared" si="2"/>
        <v>0</v>
      </c>
      <c r="AF50">
        <f t="shared" si="25"/>
        <v>0</v>
      </c>
      <c r="AG50">
        <f t="shared" si="25"/>
        <v>-3.2454303502091544</v>
      </c>
      <c r="AH50">
        <f t="shared" si="4"/>
        <v>-1706.9726790778548</v>
      </c>
      <c r="AI50">
        <f t="shared" si="23"/>
        <v>-1710.2181094280638</v>
      </c>
      <c r="AJ50">
        <f t="shared" si="6"/>
        <v>7.9466216011016328</v>
      </c>
      <c r="AK50">
        <f t="shared" si="20"/>
        <v>3.1747828138593905</v>
      </c>
      <c r="AL50">
        <f t="shared" si="7"/>
        <v>-1699.0967050131028</v>
      </c>
      <c r="AN50">
        <f t="shared" si="26"/>
        <v>0</v>
      </c>
      <c r="AO50">
        <f t="shared" si="26"/>
        <v>0</v>
      </c>
      <c r="AP50">
        <f t="shared" si="26"/>
        <v>-1.577702914203085E-2</v>
      </c>
      <c r="AQ50">
        <f t="shared" si="26"/>
        <v>-8.2981160574671406</v>
      </c>
      <c r="AR50">
        <f t="shared" si="26"/>
        <v>-8.3138930866091716</v>
      </c>
      <c r="AS50">
        <f t="shared" si="26"/>
        <v>3.8630957084995678E-2</v>
      </c>
      <c r="AT50">
        <f t="shared" si="26"/>
        <v>1.5433589869106361E-2</v>
      </c>
      <c r="AU50">
        <f t="shared" si="24"/>
        <v>-8.2598285396550697</v>
      </c>
      <c r="AW50">
        <v>47</v>
      </c>
      <c r="AX50">
        <f>IF(Z50&gt;0, (R50*SUMPRODUCT(K50:$K$98, X50:$X$98)-K50*$AZ$3)/Z50, 0)</f>
        <v>144.07726618782198</v>
      </c>
    </row>
    <row r="51" spans="5:50" x14ac:dyDescent="0.25">
      <c r="E51">
        <v>2051</v>
      </c>
      <c r="F51" s="5">
        <f>EconomicRates!C91</f>
        <v>3.5571999999999999E-2</v>
      </c>
      <c r="G51" s="5">
        <f>EconomicRates!D91</f>
        <v>7.0000000000000007E-2</v>
      </c>
      <c r="H51" s="5">
        <f t="shared" si="9"/>
        <v>0.12000000000000001</v>
      </c>
      <c r="I51" s="5">
        <f t="shared" si="10"/>
        <v>1.1200000000000001</v>
      </c>
      <c r="J51">
        <f t="shared" si="11"/>
        <v>0.89285714285714279</v>
      </c>
      <c r="K51">
        <f t="shared" si="21"/>
        <v>4.3404515403079663E-3</v>
      </c>
      <c r="L51" s="2">
        <v>48</v>
      </c>
      <c r="M51" s="6">
        <v>0.13365521</v>
      </c>
      <c r="Q51" s="4">
        <f t="shared" si="22"/>
        <v>12.5</v>
      </c>
      <c r="R51">
        <f t="shared" si="0"/>
        <v>50000</v>
      </c>
      <c r="S51">
        <f t="shared" si="1"/>
        <v>134.58035538775573</v>
      </c>
      <c r="U51">
        <f t="shared" si="12"/>
        <v>0.13365521</v>
      </c>
      <c r="V51">
        <f t="shared" si="13"/>
        <v>0.01</v>
      </c>
      <c r="W51">
        <f t="shared" si="14"/>
        <v>0.25963442801673237</v>
      </c>
      <c r="X51">
        <f t="shared" si="15"/>
        <v>3.4701493999806245E-2</v>
      </c>
      <c r="Y51">
        <f t="shared" si="16"/>
        <v>2.5963442801673238E-3</v>
      </c>
      <c r="Z51">
        <f t="shared" si="17"/>
        <v>0.22233658973675879</v>
      </c>
      <c r="AB51">
        <f t="shared" si="18"/>
        <v>37.407418596889656</v>
      </c>
      <c r="AC51">
        <f t="shared" si="19"/>
        <v>29.922137262474642</v>
      </c>
      <c r="AE51">
        <f t="shared" si="2"/>
        <v>0</v>
      </c>
      <c r="AF51">
        <f t="shared" si="25"/>
        <v>0</v>
      </c>
      <c r="AG51">
        <f t="shared" si="25"/>
        <v>-2.779207371709485</v>
      </c>
      <c r="AH51">
        <f t="shared" si="4"/>
        <v>-1735.0746999903122</v>
      </c>
      <c r="AI51">
        <f t="shared" si="23"/>
        <v>-1737.8539073620216</v>
      </c>
      <c r="AJ51">
        <f t="shared" si="6"/>
        <v>7.4852813344150135</v>
      </c>
      <c r="AK51">
        <f t="shared" si="20"/>
        <v>2.6185193017822761</v>
      </c>
      <c r="AL51">
        <f t="shared" si="7"/>
        <v>-1727.7501067258243</v>
      </c>
      <c r="AN51">
        <f t="shared" si="26"/>
        <v>0</v>
      </c>
      <c r="AO51">
        <f t="shared" si="26"/>
        <v>0</v>
      </c>
      <c r="AP51">
        <f t="shared" si="26"/>
        <v>-1.2063014917371689E-2</v>
      </c>
      <c r="AQ51">
        <f t="shared" si="26"/>
        <v>-7.531007654122333</v>
      </c>
      <c r="AR51">
        <f t="shared" si="26"/>
        <v>-7.5430706690397047</v>
      </c>
      <c r="AS51">
        <f t="shared" si="26"/>
        <v>3.2489500897600117E-2</v>
      </c>
      <c r="AT51">
        <f t="shared" si="26"/>
        <v>1.1365556136747021E-2</v>
      </c>
      <c r="AU51">
        <f t="shared" si="24"/>
        <v>-7.499215612005357</v>
      </c>
      <c r="AW51">
        <v>48</v>
      </c>
      <c r="AX51">
        <f>IF(Z51&gt;0, (R51*SUMPRODUCT(K51:$K$98, X51:$X$98)-K51*$AZ$3)/Z51, 0)</f>
        <v>134.58035538775573</v>
      </c>
    </row>
    <row r="52" spans="5:50" x14ac:dyDescent="0.25">
      <c r="E52">
        <v>2052</v>
      </c>
      <c r="F52" s="5">
        <f>EconomicRates!C92</f>
        <v>3.5571999999999999E-2</v>
      </c>
      <c r="G52" s="5">
        <f>EconomicRates!D92</f>
        <v>7.0000000000000007E-2</v>
      </c>
      <c r="H52" s="5">
        <f t="shared" si="9"/>
        <v>0.12000000000000001</v>
      </c>
      <c r="I52" s="5">
        <f t="shared" si="10"/>
        <v>1.1200000000000001</v>
      </c>
      <c r="J52">
        <f t="shared" si="11"/>
        <v>0.89285714285714279</v>
      </c>
      <c r="K52">
        <f t="shared" si="21"/>
        <v>3.8754031609892553E-3</v>
      </c>
      <c r="L52" s="2">
        <v>49</v>
      </c>
      <c r="M52" s="6">
        <v>0.153152232</v>
      </c>
      <c r="Q52" s="4">
        <f t="shared" si="22"/>
        <v>12.5</v>
      </c>
      <c r="R52">
        <f t="shared" si="0"/>
        <v>50000</v>
      </c>
      <c r="S52">
        <f t="shared" si="1"/>
        <v>124.24294023950992</v>
      </c>
      <c r="U52">
        <f t="shared" si="12"/>
        <v>0.153152232</v>
      </c>
      <c r="V52">
        <f t="shared" si="13"/>
        <v>0.01</v>
      </c>
      <c r="W52">
        <f t="shared" si="14"/>
        <v>0.22233658973675879</v>
      </c>
      <c r="X52">
        <f t="shared" si="15"/>
        <v>3.4051344973452899E-2</v>
      </c>
      <c r="Y52">
        <f t="shared" si="16"/>
        <v>2.2233658973675879E-3</v>
      </c>
      <c r="Z52">
        <f t="shared" si="17"/>
        <v>0.18606187886593828</v>
      </c>
      <c r="AB52">
        <f t="shared" si="18"/>
        <v>29.922137262474642</v>
      </c>
      <c r="AC52">
        <f t="shared" si="19"/>
        <v>23.116874896791703</v>
      </c>
      <c r="AE52">
        <f t="shared" si="2"/>
        <v>0</v>
      </c>
      <c r="AF52">
        <f t="shared" si="25"/>
        <v>0</v>
      </c>
      <c r="AG52">
        <f t="shared" si="25"/>
        <v>-2.3257734858242287</v>
      </c>
      <c r="AH52">
        <f t="shared" si="4"/>
        <v>-1702.5672486726448</v>
      </c>
      <c r="AI52">
        <f t="shared" si="23"/>
        <v>-1704.893022158469</v>
      </c>
      <c r="AJ52">
        <f t="shared" si="6"/>
        <v>6.805262365682939</v>
      </c>
      <c r="AK52">
        <f t="shared" si="20"/>
        <v>2.0945496083732253</v>
      </c>
      <c r="AL52">
        <f t="shared" si="7"/>
        <v>-1695.9932101844129</v>
      </c>
      <c r="AN52">
        <f t="shared" si="26"/>
        <v>0</v>
      </c>
      <c r="AO52">
        <f t="shared" si="26"/>
        <v>0</v>
      </c>
      <c r="AP52">
        <f t="shared" si="26"/>
        <v>-9.0133099187082143E-3</v>
      </c>
      <c r="AQ52">
        <f t="shared" si="26"/>
        <v>-6.5981344973027474</v>
      </c>
      <c r="AR52">
        <f t="shared" si="26"/>
        <v>-6.6071478072214553</v>
      </c>
      <c r="AS52">
        <f t="shared" si="26"/>
        <v>2.637313528332888E-2</v>
      </c>
      <c r="AT52">
        <f t="shared" si="26"/>
        <v>8.1172241731384039E-3</v>
      </c>
      <c r="AU52">
        <f t="shared" si="24"/>
        <v>-6.5726574477649882</v>
      </c>
      <c r="AW52">
        <v>49</v>
      </c>
      <c r="AX52">
        <f>IF(Z52&gt;0, (R52*SUMPRODUCT(K52:$K$98, X52:$X$98)-K52*$AZ$3)/Z52, 0)</f>
        <v>124.24294023950992</v>
      </c>
    </row>
    <row r="53" spans="5:50" x14ac:dyDescent="0.25">
      <c r="E53">
        <v>2053</v>
      </c>
      <c r="F53" s="5">
        <f>EconomicRates!C93</f>
        <v>3.5571999999999999E-2</v>
      </c>
      <c r="G53" s="5">
        <f>EconomicRates!D93</f>
        <v>7.0000000000000007E-2</v>
      </c>
      <c r="H53" s="5">
        <f t="shared" si="9"/>
        <v>0.12000000000000001</v>
      </c>
      <c r="I53" s="5">
        <f t="shared" si="10"/>
        <v>1.1200000000000001</v>
      </c>
      <c r="J53">
        <f t="shared" si="11"/>
        <v>0.89285714285714279</v>
      </c>
      <c r="K53">
        <f t="shared" si="21"/>
        <v>3.4601813937404063E-3</v>
      </c>
      <c r="L53" s="2">
        <v>50</v>
      </c>
      <c r="M53" s="6">
        <v>0.17329698399999999</v>
      </c>
      <c r="Q53" s="4">
        <f t="shared" si="22"/>
        <v>12.5</v>
      </c>
      <c r="R53">
        <f t="shared" si="0"/>
        <v>50000</v>
      </c>
      <c r="S53">
        <f t="shared" si="1"/>
        <v>112.9707327758006</v>
      </c>
      <c r="U53">
        <f t="shared" si="12"/>
        <v>0.17329698399999999</v>
      </c>
      <c r="V53">
        <f t="shared" si="13"/>
        <v>0.01</v>
      </c>
      <c r="W53">
        <f t="shared" si="14"/>
        <v>0.18606187886593828</v>
      </c>
      <c r="X53">
        <f t="shared" si="15"/>
        <v>3.2243962444840443E-2</v>
      </c>
      <c r="Y53">
        <f t="shared" si="16"/>
        <v>1.8606187886593829E-3</v>
      </c>
      <c r="Z53">
        <f t="shared" si="17"/>
        <v>0.15195729763243843</v>
      </c>
      <c r="AB53">
        <f t="shared" si="18"/>
        <v>23.116874896791703</v>
      </c>
      <c r="AC53">
        <f t="shared" si="19"/>
        <v>17.166727264166997</v>
      </c>
      <c r="AE53">
        <f t="shared" si="2"/>
        <v>0</v>
      </c>
      <c r="AF53">
        <f t="shared" si="25"/>
        <v>0</v>
      </c>
      <c r="AG53">
        <f t="shared" si="25"/>
        <v>-1.8994662204054804</v>
      </c>
      <c r="AH53">
        <f t="shared" si="4"/>
        <v>-1612.1981222420222</v>
      </c>
      <c r="AI53">
        <f t="shared" si="23"/>
        <v>-1614.0975884624277</v>
      </c>
      <c r="AJ53">
        <f t="shared" si="6"/>
        <v>5.9501476326247058</v>
      </c>
      <c r="AK53">
        <f t="shared" si="20"/>
        <v>1.6181812427754194</v>
      </c>
      <c r="AL53">
        <f t="shared" si="7"/>
        <v>-1606.5292595870276</v>
      </c>
      <c r="AN53">
        <f t="shared" si="26"/>
        <v>0</v>
      </c>
      <c r="AO53">
        <f t="shared" si="26"/>
        <v>0</v>
      </c>
      <c r="AP53">
        <f t="shared" si="26"/>
        <v>-6.572497673885457E-3</v>
      </c>
      <c r="AQ53">
        <f t="shared" si="26"/>
        <v>-5.5784979456050667</v>
      </c>
      <c r="AR53">
        <f t="shared" si="26"/>
        <v>-5.5850704432789513</v>
      </c>
      <c r="AS53">
        <f t="shared" si="26"/>
        <v>2.0588590128416535E-2</v>
      </c>
      <c r="AT53">
        <f t="shared" si="26"/>
        <v>5.5992006279512339E-3</v>
      </c>
      <c r="AU53">
        <f t="shared" si="24"/>
        <v>-5.5588826525225841</v>
      </c>
      <c r="AW53">
        <v>50</v>
      </c>
      <c r="AX53">
        <f>IF(Z53&gt;0, (R53*SUMPRODUCT(K53:$K$98, X53:$X$98)-K53*$AZ$3)/Z53, 0)</f>
        <v>112.9707327758006</v>
      </c>
    </row>
    <row r="54" spans="5:50" x14ac:dyDescent="0.25">
      <c r="E54">
        <v>2054</v>
      </c>
      <c r="F54" s="5">
        <f>EconomicRates!C94</f>
        <v>3.5571999999999999E-2</v>
      </c>
      <c r="G54" s="5">
        <f>EconomicRates!D94</f>
        <v>7.0000000000000007E-2</v>
      </c>
      <c r="H54" s="5">
        <f t="shared" si="9"/>
        <v>0.12000000000000001</v>
      </c>
      <c r="I54" s="5">
        <f t="shared" si="10"/>
        <v>1.1200000000000001</v>
      </c>
      <c r="J54">
        <f t="shared" si="11"/>
        <v>0.89285714285714279</v>
      </c>
      <c r="K54">
        <f t="shared" si="21"/>
        <v>3.0894476729825052E-3</v>
      </c>
      <c r="L54" s="2">
        <v>51</v>
      </c>
      <c r="M54" s="6">
        <v>0.19491187900000001</v>
      </c>
      <c r="Q54" s="4">
        <f t="shared" si="22"/>
        <v>12.5</v>
      </c>
      <c r="R54">
        <f t="shared" si="0"/>
        <v>50000</v>
      </c>
      <c r="S54">
        <f t="shared" si="1"/>
        <v>100.70224454697177</v>
      </c>
      <c r="U54">
        <f t="shared" si="12"/>
        <v>0.19491187900000001</v>
      </c>
      <c r="V54">
        <f t="shared" si="13"/>
        <v>0.01</v>
      </c>
      <c r="W54">
        <f t="shared" si="14"/>
        <v>0.15195729763243843</v>
      </c>
      <c r="X54">
        <f t="shared" si="15"/>
        <v>2.9618282409300825E-2</v>
      </c>
      <c r="Y54">
        <f t="shared" si="16"/>
        <v>1.5195729763243843E-3</v>
      </c>
      <c r="Z54">
        <f t="shared" si="17"/>
        <v>0.12081944224681322</v>
      </c>
      <c r="AB54">
        <f t="shared" si="18"/>
        <v>17.166727264166997</v>
      </c>
      <c r="AC54">
        <f t="shared" si="19"/>
        <v>12.166789019167318</v>
      </c>
      <c r="AE54">
        <f t="shared" si="2"/>
        <v>0</v>
      </c>
      <c r="AF54">
        <f t="shared" si="25"/>
        <v>0</v>
      </c>
      <c r="AG54">
        <f t="shared" si="25"/>
        <v>-1.5102430280851653</v>
      </c>
      <c r="AH54">
        <f t="shared" si="4"/>
        <v>-1480.9141204650412</v>
      </c>
      <c r="AI54">
        <f t="shared" si="23"/>
        <v>-1482.4243634931263</v>
      </c>
      <c r="AJ54">
        <f t="shared" si="6"/>
        <v>4.9999382449996794</v>
      </c>
      <c r="AK54">
        <f t="shared" si="20"/>
        <v>1.2016709084916899</v>
      </c>
      <c r="AL54">
        <f t="shared" si="7"/>
        <v>-1476.222754339635</v>
      </c>
      <c r="AN54">
        <f t="shared" si="26"/>
        <v>0</v>
      </c>
      <c r="AO54">
        <f t="shared" si="26"/>
        <v>0</v>
      </c>
      <c r="AP54">
        <f t="shared" si="26"/>
        <v>-4.6658168087557661E-3</v>
      </c>
      <c r="AQ54">
        <f t="shared" si="26"/>
        <v>-4.5752066833576546</v>
      </c>
      <c r="AR54">
        <f t="shared" si="26"/>
        <v>-4.5798725001664105</v>
      </c>
      <c r="AS54">
        <f t="shared" si="26"/>
        <v>1.544704757607049E-2</v>
      </c>
      <c r="AT54">
        <f t="shared" si="26"/>
        <v>3.7124993919304241E-3</v>
      </c>
      <c r="AU54">
        <f t="shared" si="24"/>
        <v>-4.5607129531984096</v>
      </c>
      <c r="AW54">
        <v>51</v>
      </c>
      <c r="AX54">
        <f>IF(Z54&gt;0, (R54*SUMPRODUCT(K54:$K$98, X54:$X$98)-K54*$AZ$3)/Z54, 0)</f>
        <v>100.70224454697177</v>
      </c>
    </row>
    <row r="55" spans="5:50" x14ac:dyDescent="0.25">
      <c r="E55">
        <v>2055</v>
      </c>
      <c r="F55" s="5">
        <f>EconomicRates!C95</f>
        <v>3.5571999999999999E-2</v>
      </c>
      <c r="G55" s="5">
        <f>EconomicRates!D95</f>
        <v>7.0000000000000007E-2</v>
      </c>
      <c r="H55" s="5">
        <f t="shared" si="9"/>
        <v>0.12000000000000001</v>
      </c>
      <c r="I55" s="5">
        <f t="shared" si="10"/>
        <v>1.1200000000000001</v>
      </c>
      <c r="J55">
        <f t="shared" si="11"/>
        <v>0.89285714285714279</v>
      </c>
      <c r="K55">
        <f t="shared" si="21"/>
        <v>2.758435422305808E-3</v>
      </c>
      <c r="L55" s="2">
        <v>52</v>
      </c>
      <c r="M55" s="6">
        <v>0.21714087100000001</v>
      </c>
      <c r="Q55" s="4">
        <f t="shared" si="22"/>
        <v>12.5</v>
      </c>
      <c r="R55">
        <f t="shared" si="0"/>
        <v>50000</v>
      </c>
      <c r="S55">
        <f t="shared" si="1"/>
        <v>86.83299767555809</v>
      </c>
      <c r="U55">
        <f t="shared" si="12"/>
        <v>0.21714087100000001</v>
      </c>
      <c r="V55">
        <f t="shared" si="13"/>
        <v>0.01</v>
      </c>
      <c r="W55">
        <f t="shared" si="14"/>
        <v>0.12081944224681322</v>
      </c>
      <c r="X55">
        <f t="shared" si="15"/>
        <v>2.6234838923207222E-2</v>
      </c>
      <c r="Y55">
        <f t="shared" si="16"/>
        <v>1.2081944224681322E-3</v>
      </c>
      <c r="Z55">
        <f t="shared" si="17"/>
        <v>9.3376408901137867E-2</v>
      </c>
      <c r="AB55">
        <f t="shared" si="18"/>
        <v>12.166789019167318</v>
      </c>
      <c r="AC55">
        <f t="shared" si="19"/>
        <v>8.1081534970644658</v>
      </c>
      <c r="AE55">
        <f t="shared" si="2"/>
        <v>0</v>
      </c>
      <c r="AF55">
        <f t="shared" si="25"/>
        <v>0</v>
      </c>
      <c r="AG55">
        <f t="shared" si="25"/>
        <v>-1.1672051112642234</v>
      </c>
      <c r="AH55">
        <f t="shared" si="4"/>
        <v>-1311.7419461603611</v>
      </c>
      <c r="AI55">
        <f t="shared" si="23"/>
        <v>-1312.9091512716252</v>
      </c>
      <c r="AJ55">
        <f t="shared" si="6"/>
        <v>4.0586355221028523</v>
      </c>
      <c r="AK55">
        <f t="shared" si="20"/>
        <v>0.8516752313417123</v>
      </c>
      <c r="AL55">
        <f t="shared" si="7"/>
        <v>-1307.9988405181807</v>
      </c>
      <c r="AN55">
        <f t="shared" si="26"/>
        <v>0</v>
      </c>
      <c r="AO55">
        <f t="shared" si="26"/>
        <v>0</v>
      </c>
      <c r="AP55">
        <f t="shared" si="26"/>
        <v>-3.2196599240076258E-3</v>
      </c>
      <c r="AQ55">
        <f t="shared" si="26"/>
        <v>-3.618355449213098</v>
      </c>
      <c r="AR55">
        <f t="shared" si="26"/>
        <v>-3.6215751091371056</v>
      </c>
      <c r="AS55">
        <f t="shared" si="26"/>
        <v>1.1195483990397135E-2</v>
      </c>
      <c r="AT55">
        <f t="shared" si="26"/>
        <v>2.3492911264334729E-3</v>
      </c>
      <c r="AU55">
        <f t="shared" si="24"/>
        <v>-3.6080303340202748</v>
      </c>
      <c r="AW55">
        <v>52</v>
      </c>
      <c r="AX55">
        <f>IF(Z55&gt;0, (R55*SUMPRODUCT(K55:$K$98, X55:$X$98)-K55*$AZ$3)/Z55, 0)</f>
        <v>86.83299767555809</v>
      </c>
    </row>
    <row r="56" spans="5:50" x14ac:dyDescent="0.25">
      <c r="E56">
        <v>2056</v>
      </c>
      <c r="F56" s="5">
        <f>EconomicRates!C96</f>
        <v>3.5571999999999999E-2</v>
      </c>
      <c r="G56" s="5">
        <f>EconomicRates!D96</f>
        <v>7.0000000000000007E-2</v>
      </c>
      <c r="H56" s="5">
        <f t="shared" si="9"/>
        <v>0.12000000000000001</v>
      </c>
      <c r="I56" s="5">
        <f t="shared" si="10"/>
        <v>1.1200000000000001</v>
      </c>
      <c r="J56">
        <f t="shared" si="11"/>
        <v>0.89285714285714279</v>
      </c>
      <c r="K56">
        <f t="shared" si="21"/>
        <v>2.4628887699159E-3</v>
      </c>
      <c r="L56" s="2">
        <v>53</v>
      </c>
      <c r="M56" s="6">
        <v>0.240684854</v>
      </c>
      <c r="Q56" s="4">
        <f t="shared" si="22"/>
        <v>12.5</v>
      </c>
      <c r="R56">
        <f t="shared" si="0"/>
        <v>50000</v>
      </c>
      <c r="S56">
        <f t="shared" si="1"/>
        <v>70.760876460272868</v>
      </c>
      <c r="U56">
        <f t="shared" si="12"/>
        <v>0.240684854</v>
      </c>
      <c r="V56">
        <f t="shared" si="13"/>
        <v>0.01</v>
      </c>
      <c r="W56">
        <f t="shared" si="14"/>
        <v>9.3376408901137867E-2</v>
      </c>
      <c r="X56">
        <f t="shared" si="15"/>
        <v>2.2474287343414667E-2</v>
      </c>
      <c r="Y56">
        <f t="shared" si="16"/>
        <v>9.3376408901137868E-4</v>
      </c>
      <c r="Z56">
        <f t="shared" si="17"/>
        <v>6.9968357468711814E-2</v>
      </c>
      <c r="AB56">
        <f t="shared" si="18"/>
        <v>8.1081534970644658</v>
      </c>
      <c r="AC56">
        <f t="shared" si="19"/>
        <v>4.9510222989717274</v>
      </c>
      <c r="AE56">
        <f t="shared" si="2"/>
        <v>0</v>
      </c>
      <c r="AF56">
        <f t="shared" si="25"/>
        <v>0</v>
      </c>
      <c r="AG56">
        <f t="shared" si="25"/>
        <v>-0.87460446835889771</v>
      </c>
      <c r="AH56">
        <f t="shared" si="4"/>
        <v>-1123.7143671707333</v>
      </c>
      <c r="AI56">
        <f t="shared" si="23"/>
        <v>-1124.5889716390923</v>
      </c>
      <c r="AJ56">
        <f t="shared" si="6"/>
        <v>3.1571311980927383</v>
      </c>
      <c r="AK56">
        <f t="shared" si="20"/>
        <v>0.56757074479451264</v>
      </c>
      <c r="AL56">
        <f t="shared" si="7"/>
        <v>-1120.8642696962052</v>
      </c>
      <c r="AN56">
        <f t="shared" si="26"/>
        <v>0</v>
      </c>
      <c r="AO56">
        <f t="shared" si="26"/>
        <v>0</v>
      </c>
      <c r="AP56">
        <f t="shared" si="26"/>
        <v>-2.1540535232393953E-3</v>
      </c>
      <c r="AQ56">
        <f t="shared" si="26"/>
        <v>-2.7675834954979512</v>
      </c>
      <c r="AR56">
        <f t="shared" si="26"/>
        <v>-2.7697375490211908</v>
      </c>
      <c r="AS56">
        <f t="shared" si="26"/>
        <v>7.7756629729337362E-3</v>
      </c>
      <c r="AT56">
        <f t="shared" si="26"/>
        <v>1.3978636134872084E-3</v>
      </c>
      <c r="AU56">
        <f t="shared" si="24"/>
        <v>-2.7605640224347705</v>
      </c>
      <c r="AW56">
        <v>53</v>
      </c>
      <c r="AX56">
        <f>IF(Z56&gt;0, (R56*SUMPRODUCT(K56:$K$98, X56:$X$98)-K56*$AZ$3)/Z56, 0)</f>
        <v>70.760876460272868</v>
      </c>
    </row>
    <row r="57" spans="5:50" x14ac:dyDescent="0.25">
      <c r="E57">
        <v>2057</v>
      </c>
      <c r="F57" s="5">
        <f>EconomicRates!C97</f>
        <v>3.5571999999999999E-2</v>
      </c>
      <c r="G57" s="5">
        <f>EconomicRates!D97</f>
        <v>7.0000000000000007E-2</v>
      </c>
      <c r="H57" s="5">
        <f t="shared" si="9"/>
        <v>0.12000000000000001</v>
      </c>
      <c r="I57" s="5">
        <f t="shared" si="10"/>
        <v>1.1200000000000001</v>
      </c>
      <c r="J57">
        <f t="shared" si="11"/>
        <v>0.89285714285714279</v>
      </c>
      <c r="K57">
        <f t="shared" si="21"/>
        <v>2.1990078302820534E-3</v>
      </c>
      <c r="L57" s="2">
        <v>54</v>
      </c>
      <c r="M57" s="6">
        <v>0.26560892699999999</v>
      </c>
      <c r="Q57" s="4">
        <f t="shared" si="22"/>
        <v>12.5</v>
      </c>
      <c r="R57">
        <f t="shared" si="0"/>
        <v>50000</v>
      </c>
      <c r="S57">
        <f t="shared" si="1"/>
        <v>51.203988385780029</v>
      </c>
      <c r="U57">
        <f t="shared" si="12"/>
        <v>0.26560892699999999</v>
      </c>
      <c r="V57">
        <f t="shared" si="13"/>
        <v>0.01</v>
      </c>
      <c r="W57">
        <f t="shared" si="14"/>
        <v>6.9968357468711814E-2</v>
      </c>
      <c r="X57">
        <f t="shared" si="15"/>
        <v>1.8584220351216981E-2</v>
      </c>
      <c r="Y57">
        <f t="shared" si="16"/>
        <v>6.9968357468711819E-4</v>
      </c>
      <c r="Z57">
        <f t="shared" si="17"/>
        <v>5.0684453542807713E-2</v>
      </c>
      <c r="AB57">
        <f t="shared" si="18"/>
        <v>4.9510222989717274</v>
      </c>
      <c r="AC57">
        <f t="shared" si="19"/>
        <v>2.5952461705455336</v>
      </c>
      <c r="AE57">
        <f t="shared" si="2"/>
        <v>0</v>
      </c>
      <c r="AF57">
        <f t="shared" si="25"/>
        <v>0</v>
      </c>
      <c r="AG57">
        <f t="shared" si="25"/>
        <v>-0.63355566928509643</v>
      </c>
      <c r="AH57">
        <f t="shared" si="4"/>
        <v>-929.21101756084909</v>
      </c>
      <c r="AI57">
        <f t="shared" si="23"/>
        <v>-929.84457323013419</v>
      </c>
      <c r="AJ57">
        <f t="shared" si="6"/>
        <v>2.3557761284261938</v>
      </c>
      <c r="AK57">
        <f t="shared" si="20"/>
        <v>0.34657156092802094</v>
      </c>
      <c r="AL57">
        <f t="shared" si="7"/>
        <v>-927.14222554077992</v>
      </c>
      <c r="AN57">
        <f t="shared" si="26"/>
        <v>0</v>
      </c>
      <c r="AO57">
        <f t="shared" si="26"/>
        <v>0</v>
      </c>
      <c r="AP57">
        <f t="shared" si="26"/>
        <v>-1.393193877677514E-3</v>
      </c>
      <c r="AQ57">
        <f t="shared" si="26"/>
        <v>-2.0433423036006619</v>
      </c>
      <c r="AR57">
        <f t="shared" si="26"/>
        <v>-2.0447354974783392</v>
      </c>
      <c r="AS57">
        <f t="shared" si="26"/>
        <v>5.1803701528007401E-3</v>
      </c>
      <c r="AT57">
        <f t="shared" si="26"/>
        <v>7.6211357623379183E-4</v>
      </c>
      <c r="AU57">
        <f t="shared" si="24"/>
        <v>-2.0387930137493044</v>
      </c>
      <c r="AW57">
        <v>54</v>
      </c>
      <c r="AX57">
        <f>IF(Z57&gt;0, (R57*SUMPRODUCT(K57:$K$98, X57:$X$98)-K57*$AZ$3)/Z57, 0)</f>
        <v>51.203988385780029</v>
      </c>
    </row>
    <row r="58" spans="5:50" x14ac:dyDescent="0.25">
      <c r="E58">
        <v>2058</v>
      </c>
      <c r="F58" s="5">
        <f>EconomicRates!C98</f>
        <v>3.5571999999999999E-2</v>
      </c>
      <c r="G58" s="5">
        <f>EconomicRates!D98</f>
        <v>7.0000000000000007E-2</v>
      </c>
      <c r="H58" s="5">
        <f t="shared" si="9"/>
        <v>0.12000000000000001</v>
      </c>
      <c r="I58" s="5">
        <f t="shared" si="10"/>
        <v>1.1200000000000001</v>
      </c>
      <c r="J58">
        <f t="shared" si="11"/>
        <v>0.89285714285714279</v>
      </c>
      <c r="K58">
        <f t="shared" si="21"/>
        <v>1.9633998484661188E-3</v>
      </c>
      <c r="L58" s="2">
        <v>55</v>
      </c>
      <c r="M58" s="6">
        <v>0.29099302900000001</v>
      </c>
      <c r="Q58" s="4">
        <f t="shared" si="22"/>
        <v>12.5</v>
      </c>
      <c r="R58">
        <f t="shared" si="0"/>
        <v>50000</v>
      </c>
      <c r="S58">
        <f t="shared" si="1"/>
        <v>25.955984127989421</v>
      </c>
      <c r="U58">
        <f t="shared" si="12"/>
        <v>0.29099302900000001</v>
      </c>
      <c r="V58">
        <f t="shared" si="13"/>
        <v>0.01</v>
      </c>
      <c r="W58">
        <f t="shared" si="14"/>
        <v>5.0684453542807713E-2</v>
      </c>
      <c r="X58">
        <f t="shared" si="15"/>
        <v>1.4748822659631398E-2</v>
      </c>
      <c r="Y58">
        <f t="shared" si="16"/>
        <v>5.0684453542807709E-4</v>
      </c>
      <c r="Z58">
        <f t="shared" si="17"/>
        <v>3.5428786347748237E-2</v>
      </c>
      <c r="AB58">
        <f t="shared" si="18"/>
        <v>2.5952461705455336</v>
      </c>
      <c r="AC58">
        <f t="shared" si="19"/>
        <v>0.91958901611608146</v>
      </c>
      <c r="AE58">
        <f t="shared" si="2"/>
        <v>0</v>
      </c>
      <c r="AF58">
        <f t="shared" si="25"/>
        <v>0</v>
      </c>
      <c r="AG58">
        <f t="shared" si="25"/>
        <v>-0.44285982934685297</v>
      </c>
      <c r="AH58">
        <f t="shared" si="4"/>
        <v>-737.44113298156992</v>
      </c>
      <c r="AI58">
        <f t="shared" si="23"/>
        <v>-737.88399281091677</v>
      </c>
      <c r="AJ58">
        <f t="shared" si="6"/>
        <v>1.6756571544294521</v>
      </c>
      <c r="AK58">
        <f t="shared" si="20"/>
        <v>0.18166723193818737</v>
      </c>
      <c r="AL58">
        <f t="shared" si="7"/>
        <v>-736.02666842454914</v>
      </c>
      <c r="AN58">
        <f t="shared" si="26"/>
        <v>0</v>
      </c>
      <c r="AO58">
        <f t="shared" si="26"/>
        <v>0</v>
      </c>
      <c r="AP58">
        <f t="shared" si="26"/>
        <v>-8.6951092183134237E-4</v>
      </c>
      <c r="AQ58">
        <f t="shared" si="26"/>
        <v>-1.4478918087486974</v>
      </c>
      <c r="AR58">
        <f t="shared" si="26"/>
        <v>-1.4487613196705287</v>
      </c>
      <c r="AS58">
        <f t="shared" si="26"/>
        <v>3.289985003087954E-3</v>
      </c>
      <c r="AT58">
        <f t="shared" si="26"/>
        <v>3.5668541565869635E-4</v>
      </c>
      <c r="AU58">
        <f t="shared" si="24"/>
        <v>-1.4451146492517821</v>
      </c>
      <c r="AW58">
        <v>55</v>
      </c>
      <c r="AX58">
        <f>IF(Z58&gt;0, (R58*SUMPRODUCT(K58:$K$98, X58:$X$98)-K58*$AZ$3)/Z58, 0)</f>
        <v>25.955984127989421</v>
      </c>
    </row>
    <row r="59" spans="5:50" x14ac:dyDescent="0.25">
      <c r="E59">
        <v>2059</v>
      </c>
      <c r="F59" s="5">
        <f>EconomicRates!C99</f>
        <v>3.5571999999999999E-2</v>
      </c>
      <c r="G59" s="5">
        <f>EconomicRates!D99</f>
        <v>7.0000000000000007E-2</v>
      </c>
      <c r="H59" s="5">
        <f t="shared" si="9"/>
        <v>0.12000000000000001</v>
      </c>
      <c r="I59" s="5">
        <f t="shared" si="10"/>
        <v>1.1200000000000001</v>
      </c>
      <c r="J59">
        <f t="shared" si="11"/>
        <v>0.89285714285714279</v>
      </c>
      <c r="K59">
        <f t="shared" si="21"/>
        <v>1.7530355789876059E-3</v>
      </c>
      <c r="L59" s="2">
        <v>56</v>
      </c>
      <c r="M59" s="6">
        <v>0.31752069599999999</v>
      </c>
      <c r="Q59" s="4">
        <f t="shared" si="22"/>
        <v>12.5</v>
      </c>
      <c r="R59">
        <f t="shared" si="0"/>
        <v>50000</v>
      </c>
      <c r="S59">
        <f t="shared" si="1"/>
        <v>-8.3950231515701379</v>
      </c>
      <c r="U59">
        <f t="shared" si="12"/>
        <v>0.31752069599999999</v>
      </c>
      <c r="V59">
        <f t="shared" si="13"/>
        <v>0.01</v>
      </c>
      <c r="W59">
        <f t="shared" si="14"/>
        <v>3.5428786347748237E-2</v>
      </c>
      <c r="X59">
        <f t="shared" si="15"/>
        <v>1.1249372899572318E-2</v>
      </c>
      <c r="Y59">
        <f t="shared" si="16"/>
        <v>3.5428786347748239E-4</v>
      </c>
      <c r="Z59">
        <f t="shared" si="17"/>
        <v>2.3825125584698435E-2</v>
      </c>
      <c r="AB59">
        <f t="shared" si="18"/>
        <v>0.91958901611608146</v>
      </c>
      <c r="AC59">
        <f t="shared" si="19"/>
        <v>-0.20001248087260937</v>
      </c>
      <c r="AE59">
        <f t="shared" si="2"/>
        <v>0</v>
      </c>
      <c r="AF59">
        <f t="shared" si="25"/>
        <v>0</v>
      </c>
      <c r="AG59">
        <f t="shared" si="25"/>
        <v>-0.29781406980873043</v>
      </c>
      <c r="AH59">
        <f t="shared" si="4"/>
        <v>-562.46864497861588</v>
      </c>
      <c r="AI59">
        <f t="shared" si="23"/>
        <v>-562.76645904842462</v>
      </c>
      <c r="AJ59">
        <f t="shared" si="6"/>
        <v>1.1196014969886909</v>
      </c>
      <c r="AK59">
        <f t="shared" si="20"/>
        <v>6.4371231128125705E-2</v>
      </c>
      <c r="AL59">
        <f t="shared" si="7"/>
        <v>-561.58248632030779</v>
      </c>
      <c r="AN59">
        <f t="shared" si="26"/>
        <v>0</v>
      </c>
      <c r="AO59">
        <f t="shared" si="26"/>
        <v>0</v>
      </c>
      <c r="AP59">
        <f t="shared" si="26"/>
        <v>-5.2207866029780302E-4</v>
      </c>
      <c r="AQ59">
        <f t="shared" si="26"/>
        <v>-0.98602754671246207</v>
      </c>
      <c r="AR59">
        <f t="shared" si="26"/>
        <v>-0.98654962537275992</v>
      </c>
      <c r="AS59">
        <f t="shared" si="26"/>
        <v>1.9627012585089602E-3</v>
      </c>
      <c r="AT59">
        <f t="shared" si="26"/>
        <v>1.1284505843083884E-4</v>
      </c>
      <c r="AU59">
        <f t="shared" si="24"/>
        <v>-0.98447407905582007</v>
      </c>
      <c r="AW59">
        <v>56</v>
      </c>
      <c r="AX59">
        <f>IF(Z59&gt;0, (R59*SUMPRODUCT(K59:$K$98, X59:$X$98)-K59*$AZ$3)/Z59, 0)</f>
        <v>-8.3950231515701379</v>
      </c>
    </row>
    <row r="60" spans="5:50" x14ac:dyDescent="0.25">
      <c r="E60">
        <v>2060</v>
      </c>
      <c r="F60" s="5">
        <f>EconomicRates!C100</f>
        <v>3.5571999999999999E-2</v>
      </c>
      <c r="G60" s="5">
        <f>EconomicRates!D100</f>
        <v>7.0000000000000007E-2</v>
      </c>
      <c r="H60" s="5">
        <f t="shared" si="9"/>
        <v>0.12000000000000001</v>
      </c>
      <c r="I60" s="5">
        <f t="shared" si="10"/>
        <v>1.1200000000000001</v>
      </c>
      <c r="J60">
        <f t="shared" si="11"/>
        <v>0.89285714285714279</v>
      </c>
      <c r="K60">
        <f t="shared" si="21"/>
        <v>1.5652103383817909E-3</v>
      </c>
      <c r="L60" s="2">
        <v>57</v>
      </c>
      <c r="M60" s="6">
        <v>0.344227385</v>
      </c>
      <c r="Q60" s="4">
        <f t="shared" si="22"/>
        <v>12.5</v>
      </c>
      <c r="R60">
        <f t="shared" si="0"/>
        <v>50000</v>
      </c>
      <c r="S60">
        <f t="shared" si="1"/>
        <v>-58.036273236999925</v>
      </c>
      <c r="U60">
        <f t="shared" si="12"/>
        <v>0.344227385</v>
      </c>
      <c r="V60">
        <f t="shared" si="13"/>
        <v>0.01</v>
      </c>
      <c r="W60">
        <f t="shared" si="14"/>
        <v>2.3825125584698435E-2</v>
      </c>
      <c r="X60">
        <f t="shared" si="15"/>
        <v>8.2012606773173378E-3</v>
      </c>
      <c r="Y60">
        <f t="shared" si="16"/>
        <v>2.3825125584698434E-4</v>
      </c>
      <c r="Z60">
        <f t="shared" si="17"/>
        <v>1.5385613651534112E-2</v>
      </c>
      <c r="AB60">
        <f t="shared" si="18"/>
        <v>-0.20001248087260937</v>
      </c>
      <c r="AC60">
        <f t="shared" si="19"/>
        <v>-0.89292367779934989</v>
      </c>
      <c r="AE60">
        <f t="shared" si="2"/>
        <v>0</v>
      </c>
      <c r="AF60">
        <f t="shared" si="25"/>
        <v>0</v>
      </c>
      <c r="AG60">
        <f t="shared" si="25"/>
        <v>-0.19232017064417642</v>
      </c>
      <c r="AH60">
        <f t="shared" si="4"/>
        <v>-410.06303386586688</v>
      </c>
      <c r="AI60">
        <f t="shared" si="23"/>
        <v>-410.25535403651105</v>
      </c>
      <c r="AJ60">
        <f t="shared" si="6"/>
        <v>0.69291119692674052</v>
      </c>
      <c r="AK60">
        <f t="shared" si="20"/>
        <v>-1.4000873661082656E-2</v>
      </c>
      <c r="AL60">
        <f t="shared" si="7"/>
        <v>-409.5764437132454</v>
      </c>
      <c r="AN60">
        <f t="shared" si="26"/>
        <v>0</v>
      </c>
      <c r="AO60">
        <f t="shared" si="26"/>
        <v>0</v>
      </c>
      <c r="AP60">
        <f t="shared" si="26"/>
        <v>-3.0102151937161516E-4</v>
      </c>
      <c r="AQ60">
        <f t="shared" si="26"/>
        <v>-0.64183489999505727</v>
      </c>
      <c r="AR60">
        <f t="shared" si="26"/>
        <v>-0.64213592151442889</v>
      </c>
      <c r="AS60">
        <f t="shared" si="26"/>
        <v>1.0845517690102353E-3</v>
      </c>
      <c r="AT60">
        <f t="shared" si="26"/>
        <v>-2.1914312200703888E-5</v>
      </c>
      <c r="AU60">
        <f t="shared" si="24"/>
        <v>-0.64107328405761943</v>
      </c>
      <c r="AW60">
        <v>57</v>
      </c>
      <c r="AX60">
        <f>IF(Z60&gt;0, (R60*SUMPRODUCT(K60:$K$98, X60:$X$98)-K60*$AZ$3)/Z60, 0)</f>
        <v>-58.036273236999925</v>
      </c>
    </row>
    <row r="61" spans="5:50" x14ac:dyDescent="0.25">
      <c r="E61">
        <v>2061</v>
      </c>
      <c r="F61" s="5">
        <f>EconomicRates!C101</f>
        <v>3.5571999999999999E-2</v>
      </c>
      <c r="G61" s="5">
        <f>EconomicRates!D101</f>
        <v>7.0000000000000007E-2</v>
      </c>
      <c r="H61" s="5">
        <f t="shared" si="9"/>
        <v>0.12000000000000001</v>
      </c>
      <c r="I61" s="5">
        <f t="shared" si="10"/>
        <v>1.1200000000000001</v>
      </c>
      <c r="J61">
        <f t="shared" si="11"/>
        <v>0.89285714285714279</v>
      </c>
      <c r="K61">
        <f t="shared" si="21"/>
        <v>1.3975092306980274E-3</v>
      </c>
      <c r="L61" s="2">
        <v>58</v>
      </c>
      <c r="M61" s="6">
        <v>0.370496828</v>
      </c>
      <c r="Q61" s="4">
        <f t="shared" si="22"/>
        <v>12.5</v>
      </c>
      <c r="R61">
        <f t="shared" si="0"/>
        <v>50000</v>
      </c>
      <c r="S61">
        <f t="shared" si="1"/>
        <v>-133.56303181619566</v>
      </c>
      <c r="U61">
        <f t="shared" si="12"/>
        <v>0.370496828</v>
      </c>
      <c r="V61">
        <f t="shared" si="13"/>
        <v>0.01</v>
      </c>
      <c r="W61">
        <f t="shared" si="14"/>
        <v>1.5385613651534112E-2</v>
      </c>
      <c r="X61">
        <f t="shared" si="15"/>
        <v>5.7003210547268857E-3</v>
      </c>
      <c r="Y61">
        <f t="shared" si="16"/>
        <v>1.5385613651534112E-4</v>
      </c>
      <c r="Z61">
        <f t="shared" si="17"/>
        <v>9.5314364602918852E-3</v>
      </c>
      <c r="AB61">
        <f t="shared" si="18"/>
        <v>-0.89292367779934989</v>
      </c>
      <c r="AC61">
        <f t="shared" si="19"/>
        <v>-1.2730475512000123</v>
      </c>
      <c r="AE61">
        <f t="shared" si="2"/>
        <v>0</v>
      </c>
      <c r="AF61">
        <f t="shared" si="25"/>
        <v>0</v>
      </c>
      <c r="AG61">
        <f t="shared" si="25"/>
        <v>-0.11914295575364857</v>
      </c>
      <c r="AH61">
        <f t="shared" si="4"/>
        <v>-285.01605273634431</v>
      </c>
      <c r="AI61">
        <f t="shared" si="23"/>
        <v>-285.13519569209797</v>
      </c>
      <c r="AJ61">
        <f t="shared" si="6"/>
        <v>0.38012387340066245</v>
      </c>
      <c r="AK61">
        <f t="shared" si="20"/>
        <v>-6.2504657445954501E-2</v>
      </c>
      <c r="AL61">
        <f t="shared" si="7"/>
        <v>-284.8175764761433</v>
      </c>
      <c r="AN61">
        <f t="shared" si="26"/>
        <v>0</v>
      </c>
      <c r="AO61">
        <f t="shared" si="26"/>
        <v>0</v>
      </c>
      <c r="AP61">
        <f t="shared" si="26"/>
        <v>-1.6650338043837053E-4</v>
      </c>
      <c r="AQ61">
        <f t="shared" si="26"/>
        <v>-0.39831256459615694</v>
      </c>
      <c r="AR61">
        <f t="shared" si="26"/>
        <v>-0.39847906797659532</v>
      </c>
      <c r="AS61">
        <f t="shared" si="26"/>
        <v>5.312266218861141E-4</v>
      </c>
      <c r="AT61">
        <f t="shared" si="26"/>
        <v>-8.73508357423396E-5</v>
      </c>
      <c r="AU61">
        <f t="shared" si="24"/>
        <v>-0.39803519219045164</v>
      </c>
      <c r="AW61">
        <v>58</v>
      </c>
      <c r="AX61">
        <f>IF(Z61&gt;0, (R61*SUMPRODUCT(K61:$K$98, X61:$X$98)-K61*$AZ$3)/Z61, 0)</f>
        <v>-133.56303181619566</v>
      </c>
    </row>
    <row r="62" spans="5:50" x14ac:dyDescent="0.25">
      <c r="E62">
        <v>2062</v>
      </c>
      <c r="F62" s="5">
        <f>EconomicRates!C102</f>
        <v>3.5571999999999999E-2</v>
      </c>
      <c r="G62" s="5">
        <f>EconomicRates!D102</f>
        <v>7.0000000000000007E-2</v>
      </c>
      <c r="H62" s="5">
        <f t="shared" si="9"/>
        <v>0.12000000000000001</v>
      </c>
      <c r="I62" s="5">
        <f t="shared" si="10"/>
        <v>1.1200000000000001</v>
      </c>
      <c r="J62">
        <f t="shared" si="11"/>
        <v>0.89285714285714279</v>
      </c>
      <c r="K62">
        <f t="shared" si="21"/>
        <v>1.2477760988375245E-3</v>
      </c>
      <c r="L62" s="2">
        <v>59</v>
      </c>
      <c r="M62" s="6">
        <v>0.397394472</v>
      </c>
      <c r="Q62" s="4">
        <f t="shared" si="22"/>
        <v>12.5</v>
      </c>
      <c r="R62">
        <f t="shared" si="0"/>
        <v>50000</v>
      </c>
      <c r="S62">
        <f t="shared" si="1"/>
        <v>-254.53122196564928</v>
      </c>
      <c r="U62">
        <f t="shared" si="12"/>
        <v>0.397394472</v>
      </c>
      <c r="V62">
        <f t="shared" si="13"/>
        <v>0.01</v>
      </c>
      <c r="W62">
        <f t="shared" si="14"/>
        <v>9.5314364602918852E-3</v>
      </c>
      <c r="X62">
        <f t="shared" si="15"/>
        <v>3.7877401595392429E-3</v>
      </c>
      <c r="Y62">
        <f t="shared" si="16"/>
        <v>9.531436460291885E-5</v>
      </c>
      <c r="Z62">
        <f t="shared" si="17"/>
        <v>5.6483819361497238E-3</v>
      </c>
      <c r="AB62">
        <f t="shared" si="18"/>
        <v>-1.2730475512000123</v>
      </c>
      <c r="AC62">
        <f t="shared" si="19"/>
        <v>-1.4376895563368892</v>
      </c>
      <c r="AE62">
        <f t="shared" si="2"/>
        <v>0</v>
      </c>
      <c r="AF62">
        <f t="shared" si="25"/>
        <v>0</v>
      </c>
      <c r="AG62">
        <f t="shared" si="25"/>
        <v>-7.0604774201871542E-2</v>
      </c>
      <c r="AH62">
        <f t="shared" si="4"/>
        <v>-189.38700797696214</v>
      </c>
      <c r="AI62">
        <f t="shared" si="23"/>
        <v>-189.45761275116402</v>
      </c>
      <c r="AJ62">
        <f t="shared" si="6"/>
        <v>0.16464200513687688</v>
      </c>
      <c r="AK62">
        <f t="shared" si="20"/>
        <v>-8.9113328584000867E-2</v>
      </c>
      <c r="AL62">
        <f t="shared" si="7"/>
        <v>-189.38208407461116</v>
      </c>
      <c r="AN62">
        <f t="shared" si="26"/>
        <v>0</v>
      </c>
      <c r="AO62">
        <f t="shared" si="26"/>
        <v>0</v>
      </c>
      <c r="AP62">
        <f t="shared" si="26"/>
        <v>-8.8098949712915565E-5</v>
      </c>
      <c r="AQ62">
        <f t="shared" si="26"/>
        <v>-0.23631258198400495</v>
      </c>
      <c r="AR62">
        <f t="shared" si="26"/>
        <v>-0.23640068093371788</v>
      </c>
      <c r="AS62">
        <f t="shared" si="26"/>
        <v>2.0543635887447989E-4</v>
      </c>
      <c r="AT62">
        <f t="shared" si="26"/>
        <v>-1.1119348149497105E-4</v>
      </c>
      <c r="AU62">
        <f t="shared" si="24"/>
        <v>-0.23630643805633839</v>
      </c>
      <c r="AW62">
        <v>59</v>
      </c>
      <c r="AX62">
        <f>IF(Z62&gt;0, (R62*SUMPRODUCT(K62:$K$98, X62:$X$98)-K62*$AZ$3)/Z62, 0)</f>
        <v>-254.53122196564928</v>
      </c>
    </row>
    <row r="63" spans="5:50" x14ac:dyDescent="0.25">
      <c r="E63">
        <v>2063</v>
      </c>
      <c r="F63" s="5">
        <f>EconomicRates!C103</f>
        <v>3.5571999999999999E-2</v>
      </c>
      <c r="G63" s="5">
        <f>EconomicRates!D103</f>
        <v>7.0000000000000007E-2</v>
      </c>
      <c r="H63" s="5">
        <f t="shared" si="9"/>
        <v>0.12000000000000001</v>
      </c>
      <c r="I63" s="5">
        <f t="shared" si="10"/>
        <v>1.1200000000000001</v>
      </c>
      <c r="J63">
        <f t="shared" si="11"/>
        <v>0.89285714285714279</v>
      </c>
      <c r="K63">
        <f t="shared" si="21"/>
        <v>1.114085802533504E-3</v>
      </c>
      <c r="L63" s="2">
        <v>60</v>
      </c>
      <c r="M63" s="6">
        <v>0.424762996</v>
      </c>
      <c r="Q63" s="4">
        <f t="shared" si="22"/>
        <v>12.5</v>
      </c>
      <c r="R63">
        <f t="shared" si="0"/>
        <v>50000</v>
      </c>
      <c r="S63">
        <f t="shared" si="1"/>
        <v>-458.97811318313268</v>
      </c>
      <c r="U63">
        <f t="shared" si="12"/>
        <v>0.424762996</v>
      </c>
      <c r="V63">
        <f t="shared" si="13"/>
        <v>0.01</v>
      </c>
      <c r="W63">
        <f t="shared" si="14"/>
        <v>5.6483819361497238E-3</v>
      </c>
      <c r="X63">
        <f t="shared" si="15"/>
        <v>2.3992236337512375E-3</v>
      </c>
      <c r="Y63">
        <f t="shared" si="16"/>
        <v>5.6483819361497238E-5</v>
      </c>
      <c r="Z63">
        <f t="shared" si="17"/>
        <v>3.1926744830369893E-3</v>
      </c>
      <c r="AB63">
        <f t="shared" si="18"/>
        <v>-1.4376895563368892</v>
      </c>
      <c r="AC63">
        <f t="shared" si="19"/>
        <v>-1.4653677102322509</v>
      </c>
      <c r="AE63">
        <f t="shared" si="2"/>
        <v>0</v>
      </c>
      <c r="AF63">
        <f t="shared" si="25"/>
        <v>0</v>
      </c>
      <c r="AG63">
        <f t="shared" si="25"/>
        <v>-3.9908431037962364E-2</v>
      </c>
      <c r="AH63">
        <f t="shared" si="4"/>
        <v>-119.96118168756188</v>
      </c>
      <c r="AI63">
        <f t="shared" si="23"/>
        <v>-120.00109011859983</v>
      </c>
      <c r="AJ63">
        <f t="shared" si="6"/>
        <v>2.7678153895361657E-2</v>
      </c>
      <c r="AK63">
        <f t="shared" si="20"/>
        <v>-0.10063826894358226</v>
      </c>
      <c r="AL63">
        <f t="shared" si="7"/>
        <v>-120.07405023364805</v>
      </c>
      <c r="AN63">
        <f t="shared" si="26"/>
        <v>0</v>
      </c>
      <c r="AO63">
        <f t="shared" si="26"/>
        <v>0</v>
      </c>
      <c r="AP63">
        <f t="shared" si="26"/>
        <v>-4.4461416420781301E-5</v>
      </c>
      <c r="AQ63">
        <f t="shared" si="26"/>
        <v>-0.13364704937325486</v>
      </c>
      <c r="AR63">
        <f t="shared" si="26"/>
        <v>-0.13369151078967562</v>
      </c>
      <c r="AS63">
        <f t="shared" si="26"/>
        <v>3.0835838295159823E-5</v>
      </c>
      <c r="AT63">
        <f t="shared" si="26"/>
        <v>-1.1211966662159344E-4</v>
      </c>
      <c r="AU63">
        <f t="shared" si="24"/>
        <v>-0.13377279461800207</v>
      </c>
      <c r="AW63">
        <v>60</v>
      </c>
      <c r="AX63">
        <f>IF(Z63&gt;0, (R63*SUMPRODUCT(K63:$K$98, X63:$X$98)-K63*$AZ$3)/Z63, 0)</f>
        <v>-458.97811318313268</v>
      </c>
    </row>
    <row r="64" spans="5:50" x14ac:dyDescent="0.25">
      <c r="E64">
        <v>2064</v>
      </c>
      <c r="F64" s="5">
        <f>EconomicRates!C104</f>
        <v>3.5571999999999999E-2</v>
      </c>
      <c r="G64" s="5">
        <f>EconomicRates!D104</f>
        <v>7.0000000000000007E-2</v>
      </c>
      <c r="H64" s="5">
        <f t="shared" si="9"/>
        <v>0.12000000000000001</v>
      </c>
      <c r="I64" s="5">
        <f t="shared" si="10"/>
        <v>1.1200000000000001</v>
      </c>
      <c r="J64">
        <f t="shared" si="11"/>
        <v>0.89285714285714279</v>
      </c>
      <c r="K64">
        <f t="shared" si="21"/>
        <v>9.9471946654777136E-4</v>
      </c>
      <c r="L64" s="2">
        <v>61</v>
      </c>
      <c r="M64" s="6">
        <v>0.45242554800000001</v>
      </c>
      <c r="Q64" s="4">
        <f t="shared" si="22"/>
        <v>12.5</v>
      </c>
      <c r="R64">
        <f t="shared" si="0"/>
        <v>50000</v>
      </c>
      <c r="S64">
        <f t="shared" si="1"/>
        <v>-823.12755711975535</v>
      </c>
      <c r="U64">
        <f t="shared" si="12"/>
        <v>0.45242554800000001</v>
      </c>
      <c r="V64">
        <f t="shared" si="13"/>
        <v>0.01</v>
      </c>
      <c r="W64">
        <f t="shared" si="14"/>
        <v>3.1926744830369893E-3</v>
      </c>
      <c r="X64">
        <f t="shared" si="15"/>
        <v>1.4444475025736266E-3</v>
      </c>
      <c r="Y64">
        <f t="shared" si="16"/>
        <v>3.1926744830369892E-5</v>
      </c>
      <c r="Z64">
        <f t="shared" si="17"/>
        <v>1.7163002356329927E-3</v>
      </c>
      <c r="AB64">
        <f t="shared" si="18"/>
        <v>-1.4653677102322509</v>
      </c>
      <c r="AC64">
        <f t="shared" si="19"/>
        <v>-1.4127340202406458</v>
      </c>
      <c r="AE64">
        <f t="shared" si="2"/>
        <v>0</v>
      </c>
      <c r="AF64">
        <f t="shared" si="25"/>
        <v>0</v>
      </c>
      <c r="AG64">
        <f t="shared" si="25"/>
        <v>-2.1453752945412408E-2</v>
      </c>
      <c r="AH64">
        <f t="shared" si="4"/>
        <v>-72.222375128681321</v>
      </c>
      <c r="AI64">
        <f t="shared" si="23"/>
        <v>-72.24382888162674</v>
      </c>
      <c r="AJ64">
        <f t="shared" si="6"/>
        <v>-5.2633689991605115E-2</v>
      </c>
      <c r="AK64">
        <f t="shared" si="20"/>
        <v>-0.10257573971625757</v>
      </c>
      <c r="AL64">
        <f t="shared" si="7"/>
        <v>-72.399038311334607</v>
      </c>
      <c r="AN64">
        <f t="shared" si="26"/>
        <v>0</v>
      </c>
      <c r="AO64">
        <f t="shared" si="26"/>
        <v>0</v>
      </c>
      <c r="AP64">
        <f t="shared" si="26"/>
        <v>-2.1340465685308307E-5</v>
      </c>
      <c r="AQ64">
        <f t="shared" si="26"/>
        <v>-7.1841002460814915E-2</v>
      </c>
      <c r="AR64">
        <f t="shared" si="26"/>
        <v>-7.1862342926500233E-2</v>
      </c>
      <c r="AS64">
        <f t="shared" si="26"/>
        <v>-5.2355756030890211E-5</v>
      </c>
      <c r="AT64">
        <f t="shared" si="26"/>
        <v>-1.0203408509129877E-4</v>
      </c>
      <c r="AU64">
        <f t="shared" si="24"/>
        <v>-7.2016732767622424E-2</v>
      </c>
      <c r="AW64">
        <v>61</v>
      </c>
      <c r="AX64">
        <f>IF(Z64&gt;0, (R64*SUMPRODUCT(K64:$K$98, X64:$X$98)-K64*$AZ$3)/Z64, 0)</f>
        <v>-823.12755711975535</v>
      </c>
    </row>
    <row r="65" spans="5:50" x14ac:dyDescent="0.25">
      <c r="E65">
        <v>2065</v>
      </c>
      <c r="F65" s="5">
        <f>EconomicRates!C105</f>
        <v>3.5571999999999999E-2</v>
      </c>
      <c r="G65" s="5">
        <f>EconomicRates!D105</f>
        <v>7.0000000000000007E-2</v>
      </c>
      <c r="H65" s="5">
        <f t="shared" si="9"/>
        <v>0.12000000000000001</v>
      </c>
      <c r="I65" s="5">
        <f t="shared" si="10"/>
        <v>1.1200000000000001</v>
      </c>
      <c r="J65">
        <f t="shared" si="11"/>
        <v>0.89285714285714279</v>
      </c>
      <c r="K65">
        <f t="shared" si="21"/>
        <v>8.8814238084622432E-4</v>
      </c>
      <c r="L65" s="2">
        <v>62</v>
      </c>
      <c r="M65" s="6">
        <v>0.48020744799999998</v>
      </c>
      <c r="Q65" s="4">
        <f t="shared" si="22"/>
        <v>12.5</v>
      </c>
      <c r="R65">
        <f t="shared" si="0"/>
        <v>50000</v>
      </c>
      <c r="S65">
        <f t="shared" si="1"/>
        <v>-1506.6486899216318</v>
      </c>
      <c r="U65">
        <f t="shared" si="12"/>
        <v>0.48020744799999998</v>
      </c>
      <c r="V65">
        <f t="shared" si="13"/>
        <v>0.01</v>
      </c>
      <c r="W65">
        <f t="shared" si="14"/>
        <v>1.7163002356329927E-3</v>
      </c>
      <c r="X65">
        <f t="shared" si="15"/>
        <v>8.2418015615511812E-4</v>
      </c>
      <c r="Y65">
        <f t="shared" si="16"/>
        <v>1.7163002356329929E-5</v>
      </c>
      <c r="Z65">
        <f t="shared" si="17"/>
        <v>8.7495707712154471E-4</v>
      </c>
      <c r="AB65">
        <f t="shared" si="18"/>
        <v>-1.4127340202406458</v>
      </c>
      <c r="AC65">
        <f t="shared" si="19"/>
        <v>-1.3182529339828355</v>
      </c>
      <c r="AE65">
        <f t="shared" si="2"/>
        <v>0</v>
      </c>
      <c r="AF65">
        <f t="shared" si="25"/>
        <v>0</v>
      </c>
      <c r="AG65">
        <f t="shared" si="25"/>
        <v>-1.0936963464019308E-2</v>
      </c>
      <c r="AH65">
        <f t="shared" si="4"/>
        <v>-41.209007807755903</v>
      </c>
      <c r="AI65">
        <f t="shared" si="23"/>
        <v>-41.219944771219922</v>
      </c>
      <c r="AJ65">
        <f t="shared" si="6"/>
        <v>-9.4481086257810265E-2</v>
      </c>
      <c r="AK65">
        <f t="shared" si="20"/>
        <v>-9.8891381416845212E-2</v>
      </c>
      <c r="AL65">
        <f t="shared" si="7"/>
        <v>-41.413317238894578</v>
      </c>
      <c r="AN65">
        <f t="shared" si="26"/>
        <v>0</v>
      </c>
      <c r="AO65">
        <f t="shared" si="26"/>
        <v>0</v>
      </c>
      <c r="AP65">
        <f t="shared" si="26"/>
        <v>-9.7135807701622779E-6</v>
      </c>
      <c r="AQ65">
        <f t="shared" si="26"/>
        <v>-3.6599466306690975E-2</v>
      </c>
      <c r="AR65">
        <f t="shared" si="26"/>
        <v>-3.6609179887461138E-2</v>
      </c>
      <c r="AS65">
        <f t="shared" si="26"/>
        <v>-8.3912656893949099E-5</v>
      </c>
      <c r="AT65">
        <f t="shared" si="26"/>
        <v>-8.7829626936728974E-5</v>
      </c>
      <c r="AU65">
        <f t="shared" si="24"/>
        <v>-3.6780922171291815E-2</v>
      </c>
      <c r="AW65">
        <v>62</v>
      </c>
      <c r="AX65">
        <f>IF(Z65&gt;0, (R65*SUMPRODUCT(K65:$K$98, X65:$X$98)-K65*$AZ$3)/Z65, 0)</f>
        <v>-1506.6486899216318</v>
      </c>
    </row>
    <row r="66" spans="5:50" x14ac:dyDescent="0.25">
      <c r="E66">
        <v>2066</v>
      </c>
      <c r="F66" s="5">
        <f>EconomicRates!C106</f>
        <v>3.5571999999999999E-2</v>
      </c>
      <c r="G66" s="5">
        <f>EconomicRates!D106</f>
        <v>7.0000000000000007E-2</v>
      </c>
      <c r="H66" s="5">
        <f t="shared" si="9"/>
        <v>0.12000000000000001</v>
      </c>
      <c r="I66" s="5">
        <f t="shared" si="10"/>
        <v>1.1200000000000001</v>
      </c>
      <c r="J66">
        <f t="shared" si="11"/>
        <v>0.89285714285714279</v>
      </c>
      <c r="K66">
        <f t="shared" si="21"/>
        <v>7.9298426861270028E-4</v>
      </c>
      <c r="L66" s="2">
        <v>63</v>
      </c>
      <c r="M66" s="6">
        <v>0.508136904</v>
      </c>
      <c r="Q66" s="4">
        <f t="shared" si="22"/>
        <v>12.5</v>
      </c>
      <c r="R66">
        <f t="shared" si="0"/>
        <v>50000</v>
      </c>
      <c r="S66">
        <f t="shared" si="1"/>
        <v>-2861.2980989008074</v>
      </c>
      <c r="U66">
        <f t="shared" si="12"/>
        <v>0.508136904</v>
      </c>
      <c r="V66">
        <f t="shared" si="13"/>
        <v>0.01</v>
      </c>
      <c r="W66">
        <f t="shared" si="14"/>
        <v>8.7495707712154471E-4</v>
      </c>
      <c r="X66">
        <f t="shared" si="15"/>
        <v>4.4459798030143099E-4</v>
      </c>
      <c r="Y66">
        <f t="shared" si="16"/>
        <v>8.7495707712154479E-6</v>
      </c>
      <c r="Z66">
        <f t="shared" si="17"/>
        <v>4.2160952604889827E-4</v>
      </c>
      <c r="AB66">
        <f t="shared" si="18"/>
        <v>-1.3182529339828355</v>
      </c>
      <c r="AC66">
        <f t="shared" si="19"/>
        <v>-1.2063505353621831</v>
      </c>
      <c r="AE66">
        <f t="shared" si="2"/>
        <v>0</v>
      </c>
      <c r="AF66">
        <f t="shared" si="25"/>
        <v>0</v>
      </c>
      <c r="AG66">
        <f t="shared" si="25"/>
        <v>-5.2701190756112284E-3</v>
      </c>
      <c r="AH66">
        <f t="shared" si="4"/>
        <v>-22.229899015071549</v>
      </c>
      <c r="AI66">
        <f t="shared" si="23"/>
        <v>-22.23516913414716</v>
      </c>
      <c r="AJ66">
        <f t="shared" si="6"/>
        <v>-0.11190239862065243</v>
      </c>
      <c r="AK66">
        <f t="shared" si="20"/>
        <v>-9.2277705378798494E-2</v>
      </c>
      <c r="AL66">
        <f t="shared" si="7"/>
        <v>-22.439349238146612</v>
      </c>
      <c r="AN66">
        <f t="shared" si="26"/>
        <v>0</v>
      </c>
      <c r="AO66">
        <f t="shared" si="26"/>
        <v>0</v>
      </c>
      <c r="AP66">
        <f t="shared" si="26"/>
        <v>-4.1791215206754102E-6</v>
      </c>
      <c r="AQ66">
        <f t="shared" si="26"/>
        <v>-1.76279602118007E-2</v>
      </c>
      <c r="AR66">
        <f t="shared" si="26"/>
        <v>-1.7632139333321372E-2</v>
      </c>
      <c r="AS66">
        <f t="shared" si="26"/>
        <v>-8.8736841726204903E-5</v>
      </c>
      <c r="AT66">
        <f t="shared" si="26"/>
        <v>-7.317476870906476E-5</v>
      </c>
      <c r="AU66">
        <f t="shared" si="24"/>
        <v>-1.7794050943756645E-2</v>
      </c>
      <c r="AW66">
        <v>63</v>
      </c>
      <c r="AX66">
        <f>IF(Z66&gt;0, (R66*SUMPRODUCT(K66:$K$98, X66:$X$98)-K66*$AZ$3)/Z66, 0)</f>
        <v>-2861.2980989008074</v>
      </c>
    </row>
    <row r="67" spans="5:50" x14ac:dyDescent="0.25">
      <c r="E67">
        <v>2067</v>
      </c>
      <c r="F67" s="5">
        <f>EconomicRates!C107</f>
        <v>3.5571999999999999E-2</v>
      </c>
      <c r="G67" s="5">
        <f>EconomicRates!D107</f>
        <v>7.0000000000000007E-2</v>
      </c>
      <c r="H67" s="5">
        <f t="shared" si="9"/>
        <v>0.12000000000000001</v>
      </c>
      <c r="I67" s="5">
        <f t="shared" si="10"/>
        <v>1.1200000000000001</v>
      </c>
      <c r="J67">
        <f t="shared" si="11"/>
        <v>0.89285714285714279</v>
      </c>
      <c r="K67">
        <f t="shared" si="21"/>
        <v>7.0802166840419666E-4</v>
      </c>
      <c r="L67" s="2">
        <v>64</v>
      </c>
      <c r="M67" s="6">
        <v>0.53626491099999996</v>
      </c>
      <c r="Q67" s="4">
        <f t="shared" si="22"/>
        <v>12.5</v>
      </c>
      <c r="R67">
        <f t="shared" ref="R67:R79" si="27">$C$6</f>
        <v>50000</v>
      </c>
      <c r="S67">
        <f t="shared" ref="S67:S79" si="28">AX67</f>
        <v>-5705.138763710981</v>
      </c>
      <c r="U67">
        <f t="shared" si="12"/>
        <v>0.53626491099999996</v>
      </c>
      <c r="V67">
        <f t="shared" si="13"/>
        <v>0.01</v>
      </c>
      <c r="W67">
        <f t="shared" si="14"/>
        <v>4.2160952604889827E-4</v>
      </c>
      <c r="X67">
        <f t="shared" si="15"/>
        <v>2.2609439496336459E-4</v>
      </c>
      <c r="Y67">
        <f t="shared" si="16"/>
        <v>4.2160952604889831E-6</v>
      </c>
      <c r="Z67">
        <f t="shared" si="17"/>
        <v>1.912990358250447E-4</v>
      </c>
      <c r="AB67">
        <f t="shared" si="18"/>
        <v>-1.2063505353621831</v>
      </c>
      <c r="AC67">
        <f t="shared" si="19"/>
        <v>-1.0913875447459982</v>
      </c>
      <c r="AE67">
        <f t="shared" ref="AE67:AE79" si="29">$Z67*O67</f>
        <v>0</v>
      </c>
      <c r="AF67">
        <f t="shared" ref="AF67:AG79" si="30">-$Z67*P67</f>
        <v>0</v>
      </c>
      <c r="AG67">
        <f t="shared" si="30"/>
        <v>-2.3912379478130586E-3</v>
      </c>
      <c r="AH67">
        <f t="shared" ref="AH67:AH79" si="31">-X67*R67</f>
        <v>-11.30471974816823</v>
      </c>
      <c r="AI67">
        <f t="shared" si="23"/>
        <v>-11.307110986116044</v>
      </c>
      <c r="AJ67">
        <f t="shared" ref="AJ67:AJ79" si="32">AB67-AC67</f>
        <v>-0.11496299061618487</v>
      </c>
      <c r="AK67">
        <f t="shared" si="20"/>
        <v>-8.4444537475352827E-2</v>
      </c>
      <c r="AL67">
        <f t="shared" ref="AL67:AL79" si="33">SUM(AI67:AK67)</f>
        <v>-11.506518514207581</v>
      </c>
      <c r="AN67">
        <f t="shared" ref="AN67:AT79" si="34">AE67*$K67</f>
        <v>0</v>
      </c>
      <c r="AO67">
        <f t="shared" si="34"/>
        <v>0</v>
      </c>
      <c r="AP67">
        <f t="shared" si="34"/>
        <v>-1.6930482813620291E-6</v>
      </c>
      <c r="AQ67">
        <f t="shared" si="34"/>
        <v>-8.0039865369399398E-3</v>
      </c>
      <c r="AR67">
        <f t="shared" si="34"/>
        <v>-8.0056795852213019E-3</v>
      </c>
      <c r="AS67">
        <f t="shared" si="34"/>
        <v>-8.1396288420807221E-5</v>
      </c>
      <c r="AT67">
        <f t="shared" si="34"/>
        <v>-5.978856231092002E-5</v>
      </c>
      <c r="AU67">
        <f t="shared" si="24"/>
        <v>-8.1468644359530291E-3</v>
      </c>
      <c r="AW67">
        <v>64</v>
      </c>
      <c r="AX67">
        <f>IF(Z67&gt;0, (R67*SUMPRODUCT(K67:$K$98, X67:$X$98)-K67*$AZ$3)/Z67, 0)</f>
        <v>-5705.138763710981</v>
      </c>
    </row>
    <row r="68" spans="5:50" x14ac:dyDescent="0.25">
      <c r="E68">
        <v>2068</v>
      </c>
      <c r="F68" s="5">
        <f>EconomicRates!C108</f>
        <v>3.5571999999999999E-2</v>
      </c>
      <c r="G68" s="5">
        <f>EconomicRates!D108</f>
        <v>7.0000000000000007E-2</v>
      </c>
      <c r="H68" s="5">
        <f t="shared" ref="H68:H79" si="35">G68+$C$9</f>
        <v>0.12000000000000001</v>
      </c>
      <c r="I68" s="5">
        <f t="shared" ref="I68:I79" si="36">1+H68</f>
        <v>1.1200000000000001</v>
      </c>
      <c r="J68">
        <f t="shared" ref="J68:J79" si="37">1/I68</f>
        <v>0.89285714285714279</v>
      </c>
      <c r="K68">
        <f t="shared" si="21"/>
        <v>6.3216220393231843E-4</v>
      </c>
      <c r="L68" s="2">
        <v>65</v>
      </c>
      <c r="M68" s="6">
        <v>0.564431978</v>
      </c>
      <c r="Q68" s="4">
        <f t="shared" si="22"/>
        <v>12.5</v>
      </c>
      <c r="R68">
        <f t="shared" si="27"/>
        <v>50000</v>
      </c>
      <c r="S68">
        <f t="shared" si="28"/>
        <v>-12050.088301662418</v>
      </c>
      <c r="U68">
        <f t="shared" ref="U68:U79" si="38">M68</f>
        <v>0.564431978</v>
      </c>
      <c r="V68">
        <f t="shared" ref="V68:V79" si="39">$C$10</f>
        <v>0.01</v>
      </c>
      <c r="W68">
        <f t="shared" ref="W68:W79" si="40">Z67</f>
        <v>1.912990358250447E-4</v>
      </c>
      <c r="X68">
        <f t="shared" ref="X68:X79" si="41">U68*W68</f>
        <v>1.0797529318022284E-4</v>
      </c>
      <c r="Y68">
        <f t="shared" ref="Y68:Y79" si="42">V68*W68</f>
        <v>1.912990358250447E-6</v>
      </c>
      <c r="Z68">
        <f t="shared" ref="Z68:Z79" si="43">MAX(0, W68-X68-Y68)</f>
        <v>8.1410752286571411E-5</v>
      </c>
      <c r="AB68">
        <f t="shared" ref="AB68:AB79" si="44">AC67</f>
        <v>-1.0913875447459982</v>
      </c>
      <c r="AC68">
        <f t="shared" ref="AC68:AC79" si="45">S68*Z68</f>
        <v>-0.9810067537579511</v>
      </c>
      <c r="AE68">
        <f t="shared" si="29"/>
        <v>0</v>
      </c>
      <c r="AF68">
        <f t="shared" si="30"/>
        <v>0</v>
      </c>
      <c r="AG68">
        <f t="shared" si="30"/>
        <v>-1.0176344035821426E-3</v>
      </c>
      <c r="AH68">
        <f t="shared" si="31"/>
        <v>-5.3987646590111416</v>
      </c>
      <c r="AI68">
        <f t="shared" si="23"/>
        <v>-5.3997822934147237</v>
      </c>
      <c r="AJ68">
        <f t="shared" si="32"/>
        <v>-0.11038079098804709</v>
      </c>
      <c r="AK68">
        <f t="shared" ref="AK68:AK79" si="46">G68*SUM(AB68:AB68, AE68:AF68)</f>
        <v>-7.6397128132219883E-2</v>
      </c>
      <c r="AL68">
        <f t="shared" si="33"/>
        <v>-5.58656021253499</v>
      </c>
      <c r="AN68">
        <f t="shared" si="34"/>
        <v>0</v>
      </c>
      <c r="AO68">
        <f t="shared" si="34"/>
        <v>0</v>
      </c>
      <c r="AP68">
        <f t="shared" si="34"/>
        <v>-6.4331000736583769E-7</v>
      </c>
      <c r="AQ68">
        <f t="shared" si="34"/>
        <v>-3.4128949653523949E-3</v>
      </c>
      <c r="AR68">
        <f t="shared" si="34"/>
        <v>-3.4135382753597608E-3</v>
      </c>
      <c r="AS68">
        <f t="shared" si="34"/>
        <v>-6.9778564102796438E-5</v>
      </c>
      <c r="AT68">
        <f t="shared" si="34"/>
        <v>-4.8295376894163845E-5</v>
      </c>
      <c r="AU68">
        <f t="shared" si="24"/>
        <v>-3.5316122163567207E-3</v>
      </c>
      <c r="AW68">
        <v>65</v>
      </c>
      <c r="AX68">
        <f>IF(Z68&gt;0, (R68*SUMPRODUCT(K68:$K$98, X68:$X$98)-K68*$AZ$3)/Z68, 0)</f>
        <v>-12050.088301662418</v>
      </c>
    </row>
    <row r="69" spans="5:50" x14ac:dyDescent="0.25">
      <c r="E69">
        <v>2069</v>
      </c>
      <c r="F69" s="5">
        <f>EconomicRates!C109</f>
        <v>3.5571999999999999E-2</v>
      </c>
      <c r="G69" s="5">
        <f>EconomicRates!D109</f>
        <v>7.0000000000000007E-2</v>
      </c>
      <c r="H69" s="5">
        <f t="shared" si="35"/>
        <v>0.12000000000000001</v>
      </c>
      <c r="I69" s="5">
        <f t="shared" si="36"/>
        <v>1.1200000000000001</v>
      </c>
      <c r="J69">
        <f t="shared" si="37"/>
        <v>0.89285714285714279</v>
      </c>
      <c r="K69">
        <f t="shared" ref="K69:K79" si="47">K68*J69</f>
        <v>5.6443053922528431E-4</v>
      </c>
      <c r="L69" s="2">
        <v>66</v>
      </c>
      <c r="M69" s="6">
        <v>0.59247427200000002</v>
      </c>
      <c r="Q69" s="4">
        <f t="shared" ref="Q69:Q79" si="48">$C$8</f>
        <v>12.5</v>
      </c>
      <c r="R69">
        <f t="shared" si="27"/>
        <v>50000</v>
      </c>
      <c r="S69">
        <f t="shared" si="28"/>
        <v>-27152.07252443616</v>
      </c>
      <c r="U69">
        <f t="shared" si="38"/>
        <v>0.59247427200000002</v>
      </c>
      <c r="V69">
        <f t="shared" si="39"/>
        <v>0.01</v>
      </c>
      <c r="W69">
        <f t="shared" si="40"/>
        <v>8.1410752286571411E-5</v>
      </c>
      <c r="X69">
        <f t="shared" si="41"/>
        <v>4.8233776193958734E-5</v>
      </c>
      <c r="Y69">
        <f t="shared" si="42"/>
        <v>8.1410752286571409E-7</v>
      </c>
      <c r="Z69">
        <f t="shared" si="43"/>
        <v>3.2362868569746962E-5</v>
      </c>
      <c r="AB69">
        <f t="shared" si="44"/>
        <v>-0.9810067537579511</v>
      </c>
      <c r="AC69">
        <f t="shared" si="45"/>
        <v>-0.87871895450456505</v>
      </c>
      <c r="AE69">
        <f t="shared" si="29"/>
        <v>0</v>
      </c>
      <c r="AF69">
        <f t="shared" si="30"/>
        <v>0</v>
      </c>
      <c r="AG69">
        <f t="shared" si="30"/>
        <v>-4.0453585712183702E-4</v>
      </c>
      <c r="AH69">
        <f t="shared" si="31"/>
        <v>-2.4116888096979365</v>
      </c>
      <c r="AI69">
        <f t="shared" si="23"/>
        <v>-2.4120933455550584</v>
      </c>
      <c r="AJ69">
        <f t="shared" si="32"/>
        <v>-0.10228779925338605</v>
      </c>
      <c r="AK69">
        <f t="shared" si="46"/>
        <v>-6.8670472763056586E-2</v>
      </c>
      <c r="AL69">
        <f t="shared" si="33"/>
        <v>-2.5830516175715013</v>
      </c>
      <c r="AN69">
        <f t="shared" si="34"/>
        <v>0</v>
      </c>
      <c r="AO69">
        <f t="shared" si="34"/>
        <v>0</v>
      </c>
      <c r="AP69">
        <f t="shared" si="34"/>
        <v>-2.2833239197124104E-7</v>
      </c>
      <c r="AQ69">
        <f t="shared" si="34"/>
        <v>-1.3612308153013904E-3</v>
      </c>
      <c r="AR69">
        <f t="shared" si="34"/>
        <v>-1.3614591476933616E-3</v>
      </c>
      <c r="AS69">
        <f t="shared" si="34"/>
        <v>-5.773435768875632E-5</v>
      </c>
      <c r="AT69">
        <f t="shared" si="34"/>
        <v>-3.8759711970507228E-5</v>
      </c>
      <c r="AU69">
        <f t="shared" si="24"/>
        <v>-1.4579532173526254E-3</v>
      </c>
      <c r="AW69">
        <v>66</v>
      </c>
      <c r="AX69">
        <f>IF(Z69&gt;0, (R69*SUMPRODUCT(K69:$K$98, X69:$X$98)-K69*$AZ$3)/Z69, 0)</f>
        <v>-27152.07252443616</v>
      </c>
    </row>
    <row r="70" spans="5:50" x14ac:dyDescent="0.25">
      <c r="E70">
        <v>2070</v>
      </c>
      <c r="F70" s="5">
        <f>EconomicRates!C110</f>
        <v>3.5571999999999999E-2</v>
      </c>
      <c r="G70" s="5">
        <f>EconomicRates!D110</f>
        <v>7.0000000000000007E-2</v>
      </c>
      <c r="H70" s="5">
        <f t="shared" si="35"/>
        <v>0.12000000000000001</v>
      </c>
      <c r="I70" s="5">
        <f t="shared" si="36"/>
        <v>1.1200000000000001</v>
      </c>
      <c r="J70">
        <f t="shared" si="37"/>
        <v>0.89285714285714279</v>
      </c>
      <c r="K70">
        <f t="shared" si="47"/>
        <v>5.0395583859400386E-4</v>
      </c>
      <c r="L70" s="2">
        <v>67</v>
      </c>
      <c r="M70" s="6">
        <v>0.62503115200000003</v>
      </c>
      <c r="Q70" s="4">
        <f t="shared" si="48"/>
        <v>12.5</v>
      </c>
      <c r="R70">
        <f t="shared" si="27"/>
        <v>50000</v>
      </c>
      <c r="S70">
        <f t="shared" si="28"/>
        <v>-66520.647890815802</v>
      </c>
      <c r="U70">
        <f t="shared" si="38"/>
        <v>0.62503115200000003</v>
      </c>
      <c r="V70">
        <f t="shared" si="39"/>
        <v>0.01</v>
      </c>
      <c r="W70">
        <f t="shared" si="40"/>
        <v>3.2362868569746962E-5</v>
      </c>
      <c r="X70">
        <f t="shared" si="41"/>
        <v>2.0227801024173537E-5</v>
      </c>
      <c r="Y70">
        <f t="shared" si="42"/>
        <v>3.2362868569746963E-7</v>
      </c>
      <c r="Z70">
        <f t="shared" si="43"/>
        <v>1.1811438859875955E-5</v>
      </c>
      <c r="AB70">
        <f t="shared" si="44"/>
        <v>-0.87871895450456505</v>
      </c>
      <c r="AC70">
        <f t="shared" si="45"/>
        <v>-0.7857045654817072</v>
      </c>
      <c r="AE70">
        <f t="shared" si="29"/>
        <v>0</v>
      </c>
      <c r="AF70">
        <f t="shared" si="30"/>
        <v>0</v>
      </c>
      <c r="AG70">
        <f t="shared" si="30"/>
        <v>-1.4764298574844944E-4</v>
      </c>
      <c r="AH70">
        <f t="shared" si="31"/>
        <v>-1.0113900512086769</v>
      </c>
      <c r="AI70">
        <f t="shared" si="23"/>
        <v>-1.0115376941944254</v>
      </c>
      <c r="AJ70">
        <f t="shared" si="32"/>
        <v>-9.3014389022857857E-2</v>
      </c>
      <c r="AK70">
        <f t="shared" si="46"/>
        <v>-6.1510326815319559E-2</v>
      </c>
      <c r="AL70">
        <f t="shared" si="33"/>
        <v>-1.1660624100326029</v>
      </c>
      <c r="AN70">
        <f t="shared" si="34"/>
        <v>0</v>
      </c>
      <c r="AO70">
        <f t="shared" si="34"/>
        <v>0</v>
      </c>
      <c r="AP70">
        <f t="shared" si="34"/>
        <v>-7.4405544695382403E-8</v>
      </c>
      <c r="AQ70">
        <f t="shared" si="34"/>
        <v>-5.0969592140250129E-4</v>
      </c>
      <c r="AR70">
        <f t="shared" si="34"/>
        <v>-5.0977032694719663E-4</v>
      </c>
      <c r="AS70">
        <f t="shared" si="34"/>
        <v>-4.6875144421323236E-5</v>
      </c>
      <c r="AT70">
        <f t="shared" si="34"/>
        <v>-3.099848833240561E-5</v>
      </c>
      <c r="AU70">
        <f t="shared" si="24"/>
        <v>-5.8764395970092561E-4</v>
      </c>
      <c r="AW70">
        <v>67</v>
      </c>
      <c r="AX70">
        <f>IF(Z70&gt;0, (R70*SUMPRODUCT(K70:$K$98, X70:$X$98)-K70*$AZ$3)/Z70, 0)</f>
        <v>-66520.647890815802</v>
      </c>
    </row>
    <row r="71" spans="5:50" x14ac:dyDescent="0.25">
      <c r="E71">
        <v>2071</v>
      </c>
      <c r="F71" s="5">
        <f>EconomicRates!C111</f>
        <v>3.5571999999999999E-2</v>
      </c>
      <c r="G71" s="5">
        <f>EconomicRates!D111</f>
        <v>7.0000000000000007E-2</v>
      </c>
      <c r="H71" s="5">
        <f t="shared" si="35"/>
        <v>0.12000000000000001</v>
      </c>
      <c r="I71" s="5">
        <f t="shared" si="36"/>
        <v>1.1200000000000001</v>
      </c>
      <c r="J71">
        <f t="shared" si="37"/>
        <v>0.89285714285714279</v>
      </c>
      <c r="K71">
        <f t="shared" si="47"/>
        <v>4.4996057017321768E-4</v>
      </c>
      <c r="L71" s="2">
        <v>68</v>
      </c>
      <c r="M71" s="6">
        <v>0.65741117999999998</v>
      </c>
      <c r="Q71" s="4">
        <f t="shared" si="48"/>
        <v>12.5</v>
      </c>
      <c r="R71">
        <f t="shared" si="27"/>
        <v>50000</v>
      </c>
      <c r="S71">
        <f t="shared" si="28"/>
        <v>-178688.21925030396</v>
      </c>
      <c r="U71">
        <f t="shared" si="38"/>
        <v>0.65741117999999998</v>
      </c>
      <c r="V71">
        <f t="shared" si="39"/>
        <v>0.01</v>
      </c>
      <c r="W71">
        <f t="shared" si="40"/>
        <v>1.1811438859875955E-5</v>
      </c>
      <c r="X71">
        <f t="shared" si="41"/>
        <v>7.764971958368906E-6</v>
      </c>
      <c r="Y71">
        <f t="shared" si="42"/>
        <v>1.1811438859875954E-7</v>
      </c>
      <c r="Z71">
        <f t="shared" si="43"/>
        <v>3.9283525129082887E-6</v>
      </c>
      <c r="AB71">
        <f t="shared" si="44"/>
        <v>-0.7857045654817072</v>
      </c>
      <c r="AC71">
        <f t="shared" si="45"/>
        <v>-0.70195031511903883</v>
      </c>
      <c r="AE71">
        <f t="shared" si="29"/>
        <v>0</v>
      </c>
      <c r="AF71">
        <f t="shared" si="30"/>
        <v>0</v>
      </c>
      <c r="AG71">
        <f t="shared" si="30"/>
        <v>-4.9104406411353609E-5</v>
      </c>
      <c r="AH71">
        <f t="shared" si="31"/>
        <v>-0.38824859791844529</v>
      </c>
      <c r="AI71">
        <f t="shared" si="23"/>
        <v>-0.38829770232485666</v>
      </c>
      <c r="AJ71">
        <f t="shared" si="32"/>
        <v>-8.375425036266837E-2</v>
      </c>
      <c r="AK71">
        <f t="shared" si="46"/>
        <v>-5.4999319583719508E-2</v>
      </c>
      <c r="AL71">
        <f t="shared" si="33"/>
        <v>-0.5270512722712446</v>
      </c>
      <c r="AN71">
        <f t="shared" si="34"/>
        <v>0</v>
      </c>
      <c r="AO71">
        <f t="shared" si="34"/>
        <v>0</v>
      </c>
      <c r="AP71">
        <f t="shared" si="34"/>
        <v>-2.2095046706870076E-8</v>
      </c>
      <c r="AQ71">
        <f t="shared" si="34"/>
        <v>-1.7469656048833598E-4</v>
      </c>
      <c r="AR71">
        <f t="shared" si="34"/>
        <v>-1.7471865553504286E-4</v>
      </c>
      <c r="AS71">
        <f t="shared" si="34"/>
        <v>-3.7686110247616684E-5</v>
      </c>
      <c r="AT71">
        <f t="shared" si="34"/>
        <v>-2.4747525199029447E-5</v>
      </c>
      <c r="AU71">
        <f t="shared" si="24"/>
        <v>-2.3715229098168902E-4</v>
      </c>
      <c r="AW71">
        <v>68</v>
      </c>
      <c r="AX71">
        <f>IF(Z71&gt;0, (R71*SUMPRODUCT(K71:$K$98, X71:$X$98)-K71*$AZ$3)/Z71, 0)</f>
        <v>-178688.21925030396</v>
      </c>
    </row>
    <row r="72" spans="5:50" x14ac:dyDescent="0.25">
      <c r="E72">
        <v>2072</v>
      </c>
      <c r="F72" s="5">
        <f>EconomicRates!C112</f>
        <v>3.5571999999999999E-2</v>
      </c>
      <c r="G72" s="5">
        <f>EconomicRates!D112</f>
        <v>7.0000000000000007E-2</v>
      </c>
      <c r="H72" s="5">
        <f t="shared" si="35"/>
        <v>0.12000000000000001</v>
      </c>
      <c r="I72" s="5">
        <f t="shared" si="36"/>
        <v>1.1200000000000001</v>
      </c>
      <c r="J72">
        <f t="shared" si="37"/>
        <v>0.89285714285714279</v>
      </c>
      <c r="K72">
        <f t="shared" si="47"/>
        <v>4.0175050908323003E-4</v>
      </c>
      <c r="L72" s="2">
        <v>69</v>
      </c>
      <c r="M72" s="6">
        <v>0.68957421399999996</v>
      </c>
      <c r="Q72" s="4">
        <f t="shared" si="48"/>
        <v>12.5</v>
      </c>
      <c r="R72">
        <f t="shared" si="27"/>
        <v>50000</v>
      </c>
      <c r="S72">
        <f t="shared" si="28"/>
        <v>-531181.85346860823</v>
      </c>
      <c r="U72">
        <f t="shared" si="38"/>
        <v>0.68957421399999996</v>
      </c>
      <c r="V72">
        <f t="shared" si="39"/>
        <v>0.01</v>
      </c>
      <c r="W72">
        <f t="shared" si="40"/>
        <v>3.9283525129082887E-6</v>
      </c>
      <c r="X72">
        <f t="shared" si="41"/>
        <v>2.708890596403658E-6</v>
      </c>
      <c r="Y72">
        <f t="shared" si="42"/>
        <v>3.9283525129082885E-8</v>
      </c>
      <c r="Z72">
        <f t="shared" si="43"/>
        <v>1.1801783913755479E-6</v>
      </c>
      <c r="AB72">
        <f t="shared" si="44"/>
        <v>-0.70195031511903883</v>
      </c>
      <c r="AC72">
        <f t="shared" si="45"/>
        <v>-0.62688934535446406</v>
      </c>
      <c r="AE72">
        <f t="shared" si="29"/>
        <v>0</v>
      </c>
      <c r="AF72">
        <f t="shared" si="30"/>
        <v>0</v>
      </c>
      <c r="AG72">
        <f t="shared" si="30"/>
        <v>-1.4752229892194349E-5</v>
      </c>
      <c r="AH72">
        <f t="shared" si="31"/>
        <v>-0.1354445298201829</v>
      </c>
      <c r="AI72">
        <f t="shared" si="23"/>
        <v>-0.1354592820500751</v>
      </c>
      <c r="AJ72">
        <f t="shared" si="32"/>
        <v>-7.506096976457477E-2</v>
      </c>
      <c r="AK72">
        <f t="shared" si="46"/>
        <v>-4.9136522058332723E-2</v>
      </c>
      <c r="AL72">
        <f t="shared" si="33"/>
        <v>-0.25965677387298258</v>
      </c>
      <c r="AN72">
        <f t="shared" si="34"/>
        <v>0</v>
      </c>
      <c r="AO72">
        <f t="shared" si="34"/>
        <v>0</v>
      </c>
      <c r="AP72">
        <f t="shared" si="34"/>
        <v>-5.9267158693019232E-9</v>
      </c>
      <c r="AQ72">
        <f t="shared" si="34"/>
        <v>-5.441490880779721E-5</v>
      </c>
      <c r="AR72">
        <f t="shared" si="34"/>
        <v>-5.4420835523666513E-5</v>
      </c>
      <c r="AS72">
        <f t="shared" si="34"/>
        <v>-3.0155782815198851E-5</v>
      </c>
      <c r="AT72">
        <f t="shared" si="34"/>
        <v>-1.9740622751514535E-5</v>
      </c>
      <c r="AU72">
        <f t="shared" si="24"/>
        <v>-1.0431724109037989E-4</v>
      </c>
      <c r="AW72">
        <v>69</v>
      </c>
      <c r="AX72">
        <f>IF(Z72&gt;0, (R72*SUMPRODUCT(K72:$K$98, X72:$X$98)-K72*$AZ$3)/Z72, 0)</f>
        <v>-531181.85346860823</v>
      </c>
    </row>
    <row r="73" spans="5:50" x14ac:dyDescent="0.25">
      <c r="E73">
        <v>2073</v>
      </c>
      <c r="F73" s="5">
        <f>EconomicRates!C113</f>
        <v>3.5571999999999999E-2</v>
      </c>
      <c r="G73" s="5">
        <f>EconomicRates!D113</f>
        <v>7.0000000000000007E-2</v>
      </c>
      <c r="H73" s="5">
        <f t="shared" si="35"/>
        <v>0.12000000000000001</v>
      </c>
      <c r="I73" s="5">
        <f t="shared" si="36"/>
        <v>1.1200000000000001</v>
      </c>
      <c r="J73">
        <f t="shared" si="37"/>
        <v>0.89285714285714279</v>
      </c>
      <c r="K73">
        <f t="shared" si="47"/>
        <v>3.5870581168145535E-4</v>
      </c>
      <c r="L73" s="2">
        <v>70</v>
      </c>
      <c r="M73" s="6">
        <v>0.72148010799999995</v>
      </c>
      <c r="Q73" s="4">
        <f t="shared" si="48"/>
        <v>12.5</v>
      </c>
      <c r="R73">
        <f t="shared" si="27"/>
        <v>50000</v>
      </c>
      <c r="S73">
        <f t="shared" si="28"/>
        <v>-1766382.5523413301</v>
      </c>
      <c r="U73">
        <f t="shared" si="38"/>
        <v>0.72148010799999995</v>
      </c>
      <c r="V73">
        <f t="shared" si="39"/>
        <v>0.01</v>
      </c>
      <c r="W73">
        <f t="shared" si="40"/>
        <v>1.1801783913755479E-6</v>
      </c>
      <c r="X73">
        <f t="shared" si="41"/>
        <v>8.514752332688965E-7</v>
      </c>
      <c r="Y73">
        <f t="shared" si="42"/>
        <v>1.180178391375548E-8</v>
      </c>
      <c r="Z73">
        <f t="shared" si="43"/>
        <v>3.1690137419289597E-7</v>
      </c>
      <c r="AB73">
        <f t="shared" si="44"/>
        <v>-0.62688934535446406</v>
      </c>
      <c r="AC73">
        <f t="shared" si="45"/>
        <v>-0.55976905818732248</v>
      </c>
      <c r="AE73">
        <f t="shared" si="29"/>
        <v>0</v>
      </c>
      <c r="AF73">
        <f t="shared" si="30"/>
        <v>0</v>
      </c>
      <c r="AG73">
        <f t="shared" si="30"/>
        <v>-3.9612671774111993E-6</v>
      </c>
      <c r="AH73">
        <f t="shared" si="31"/>
        <v>-4.2573761663444828E-2</v>
      </c>
      <c r="AI73">
        <f t="shared" si="23"/>
        <v>-4.2577722930622237E-2</v>
      </c>
      <c r="AJ73">
        <f t="shared" si="32"/>
        <v>-6.7120287167141579E-2</v>
      </c>
      <c r="AK73">
        <f t="shared" si="46"/>
        <v>-4.3882254174812486E-2</v>
      </c>
      <c r="AL73">
        <f t="shared" si="33"/>
        <v>-0.15358026427257629</v>
      </c>
      <c r="AN73">
        <f t="shared" si="34"/>
        <v>0</v>
      </c>
      <c r="AO73">
        <f t="shared" si="34"/>
        <v>0</v>
      </c>
      <c r="AP73">
        <f t="shared" si="34"/>
        <v>-1.4209295581603918E-9</v>
      </c>
      <c r="AQ73">
        <f t="shared" si="34"/>
        <v>-1.5271455733818803E-5</v>
      </c>
      <c r="AR73">
        <f t="shared" si="34"/>
        <v>-1.5272876663376965E-5</v>
      </c>
      <c r="AS73">
        <f t="shared" si="34"/>
        <v>-2.4076437088581892E-5</v>
      </c>
      <c r="AT73">
        <f t="shared" si="34"/>
        <v>-1.5740819602188047E-5</v>
      </c>
      <c r="AU73">
        <f t="shared" si="24"/>
        <v>-5.5090133354146894E-5</v>
      </c>
      <c r="AW73">
        <v>70</v>
      </c>
      <c r="AX73">
        <f>IF(Z73&gt;0, (R73*SUMPRODUCT(K73:$K$98, X73:$X$98)-K73*$AZ$3)/Z73, 0)</f>
        <v>-1766382.5523413301</v>
      </c>
    </row>
    <row r="74" spans="5:50" x14ac:dyDescent="0.25">
      <c r="E74">
        <v>2074</v>
      </c>
      <c r="F74" s="5">
        <f>EconomicRates!C114</f>
        <v>3.5571999999999999E-2</v>
      </c>
      <c r="G74" s="5">
        <f>EconomicRates!D114</f>
        <v>7.0000000000000007E-2</v>
      </c>
      <c r="H74" s="5">
        <f t="shared" si="35"/>
        <v>0.12000000000000001</v>
      </c>
      <c r="I74" s="5">
        <f t="shared" si="36"/>
        <v>1.1200000000000001</v>
      </c>
      <c r="J74">
        <f t="shared" si="37"/>
        <v>0.89285714285714279</v>
      </c>
      <c r="K74">
        <f t="shared" si="47"/>
        <v>3.2027304614415652E-4</v>
      </c>
      <c r="L74" s="2">
        <v>71</v>
      </c>
      <c r="M74" s="6">
        <v>0.75308980400000003</v>
      </c>
      <c r="Q74" s="4">
        <f t="shared" si="48"/>
        <v>12.5</v>
      </c>
      <c r="R74">
        <f t="shared" si="27"/>
        <v>50000</v>
      </c>
      <c r="S74">
        <f t="shared" si="28"/>
        <v>-6657242.6641258942</v>
      </c>
      <c r="U74">
        <f t="shared" si="38"/>
        <v>0.75308980400000003</v>
      </c>
      <c r="V74">
        <f t="shared" si="39"/>
        <v>0.01</v>
      </c>
      <c r="W74">
        <f t="shared" si="40"/>
        <v>3.1690137419289597E-7</v>
      </c>
      <c r="X74">
        <f t="shared" si="41"/>
        <v>2.3865519377825872E-7</v>
      </c>
      <c r="Y74">
        <f t="shared" si="42"/>
        <v>3.1690137419289597E-9</v>
      </c>
      <c r="Z74">
        <f t="shared" si="43"/>
        <v>7.5077166672708297E-8</v>
      </c>
      <c r="AB74">
        <f t="shared" si="44"/>
        <v>-0.55976905818732248</v>
      </c>
      <c r="AC74">
        <f t="shared" si="45"/>
        <v>-0.49980691707524438</v>
      </c>
      <c r="AE74">
        <f t="shared" si="29"/>
        <v>0</v>
      </c>
      <c r="AF74">
        <f t="shared" si="30"/>
        <v>0</v>
      </c>
      <c r="AG74">
        <f t="shared" si="30"/>
        <v>-9.3846458340885375E-7</v>
      </c>
      <c r="AH74">
        <f t="shared" si="31"/>
        <v>-1.1932759688912936E-2</v>
      </c>
      <c r="AI74">
        <f t="shared" si="23"/>
        <v>-1.1933698153496345E-2</v>
      </c>
      <c r="AJ74">
        <f t="shared" si="32"/>
        <v>-5.9962141112078093E-2</v>
      </c>
      <c r="AK74">
        <f t="shared" si="46"/>
        <v>-3.9183834073112579E-2</v>
      </c>
      <c r="AL74">
        <f t="shared" si="33"/>
        <v>-0.11107967333868701</v>
      </c>
      <c r="AN74">
        <f t="shared" si="34"/>
        <v>0</v>
      </c>
      <c r="AO74">
        <f t="shared" si="34"/>
        <v>0</v>
      </c>
      <c r="AP74">
        <f t="shared" si="34"/>
        <v>-3.0056491082676045E-10</v>
      </c>
      <c r="AQ74">
        <f t="shared" si="34"/>
        <v>-3.8217412944743438E-6</v>
      </c>
      <c r="AR74">
        <f t="shared" si="34"/>
        <v>-3.8220418593851708E-6</v>
      </c>
      <c r="AS74">
        <f t="shared" si="34"/>
        <v>-1.9204257587291013E-5</v>
      </c>
      <c r="AT74">
        <f t="shared" si="34"/>
        <v>-1.2549525898202957E-5</v>
      </c>
      <c r="AU74">
        <f t="shared" si="24"/>
        <v>-3.5575825344879135E-5</v>
      </c>
      <c r="AW74">
        <v>71</v>
      </c>
      <c r="AX74">
        <f>IF(Z74&gt;0, (R74*SUMPRODUCT(K74:$K$98, X74:$X$98)-K74*$AZ$3)/Z74, 0)</f>
        <v>-6657242.6641258942</v>
      </c>
    </row>
    <row r="75" spans="5:50" x14ac:dyDescent="0.25">
      <c r="E75">
        <v>2075</v>
      </c>
      <c r="F75" s="5">
        <f>EconomicRates!C115</f>
        <v>3.5571999999999999E-2</v>
      </c>
      <c r="G75" s="5">
        <f>EconomicRates!D115</f>
        <v>7.0000000000000007E-2</v>
      </c>
      <c r="H75" s="5">
        <f t="shared" si="35"/>
        <v>0.12000000000000001</v>
      </c>
      <c r="I75" s="5">
        <f t="shared" si="36"/>
        <v>1.1200000000000001</v>
      </c>
      <c r="J75">
        <f t="shared" si="37"/>
        <v>0.89285714285714279</v>
      </c>
      <c r="K75">
        <f t="shared" si="47"/>
        <v>2.8595807691442546E-4</v>
      </c>
      <c r="L75" s="2">
        <v>72</v>
      </c>
      <c r="M75" s="6">
        <v>0.78453892300000005</v>
      </c>
      <c r="Q75" s="4">
        <f t="shared" si="48"/>
        <v>12.5</v>
      </c>
      <c r="R75">
        <f t="shared" si="27"/>
        <v>50000</v>
      </c>
      <c r="S75">
        <f t="shared" si="28"/>
        <v>-28930105.535046477</v>
      </c>
      <c r="U75">
        <f t="shared" si="38"/>
        <v>0.78453892300000005</v>
      </c>
      <c r="V75">
        <f t="shared" si="39"/>
        <v>0.01</v>
      </c>
      <c r="W75">
        <f t="shared" si="40"/>
        <v>7.5077166672708297E-8</v>
      </c>
      <c r="X75">
        <f t="shared" si="41"/>
        <v>5.8900959483298063E-8</v>
      </c>
      <c r="Y75">
        <f t="shared" si="42"/>
        <v>7.5077166672708297E-10</v>
      </c>
      <c r="Z75">
        <f t="shared" si="43"/>
        <v>1.5425435522683151E-8</v>
      </c>
      <c r="AB75">
        <f t="shared" si="44"/>
        <v>-0.49980691707524438</v>
      </c>
      <c r="AC75">
        <f t="shared" si="45"/>
        <v>-0.44625947759527834</v>
      </c>
      <c r="AE75">
        <f t="shared" si="29"/>
        <v>0</v>
      </c>
      <c r="AF75">
        <f t="shared" si="30"/>
        <v>0</v>
      </c>
      <c r="AG75">
        <f t="shared" si="30"/>
        <v>-1.9281794403353939E-7</v>
      </c>
      <c r="AH75">
        <f t="shared" si="31"/>
        <v>-2.9450479741649034E-3</v>
      </c>
      <c r="AI75">
        <f t="shared" si="23"/>
        <v>-2.945240792108937E-3</v>
      </c>
      <c r="AJ75">
        <f t="shared" si="32"/>
        <v>-5.3547439479966041E-2</v>
      </c>
      <c r="AK75">
        <f t="shared" si="46"/>
        <v>-3.4986484195267113E-2</v>
      </c>
      <c r="AL75">
        <f t="shared" si="33"/>
        <v>-9.1479164467342083E-2</v>
      </c>
      <c r="AN75">
        <f t="shared" si="34"/>
        <v>0</v>
      </c>
      <c r="AO75">
        <f t="shared" si="34"/>
        <v>0</v>
      </c>
      <c r="AP75">
        <f t="shared" si="34"/>
        <v>-5.513784847042424E-11</v>
      </c>
      <c r="AQ75">
        <f t="shared" si="34"/>
        <v>-8.4216025511292028E-7</v>
      </c>
      <c r="AR75">
        <f t="shared" si="34"/>
        <v>-8.4221539296139075E-7</v>
      </c>
      <c r="AS75">
        <f t="shared" si="34"/>
        <v>-1.5312322817382673E-5</v>
      </c>
      <c r="AT75">
        <f t="shared" si="34"/>
        <v>-1.0004667738475523E-5</v>
      </c>
      <c r="AU75">
        <f t="shared" si="24"/>
        <v>-2.6159205948819584E-5</v>
      </c>
      <c r="AW75">
        <v>72</v>
      </c>
      <c r="AX75">
        <f>IF(Z75&gt;0, (R75*SUMPRODUCT(K75:$K$98, X75:$X$98)-K75*$AZ$3)/Z75, 0)</f>
        <v>-28930105.535046477</v>
      </c>
    </row>
    <row r="76" spans="5:50" x14ac:dyDescent="0.25">
      <c r="E76">
        <v>2076</v>
      </c>
      <c r="F76" s="5">
        <f>EconomicRates!C116</f>
        <v>3.5571999999999999E-2</v>
      </c>
      <c r="G76" s="5">
        <f>EconomicRates!D116</f>
        <v>7.0000000000000007E-2</v>
      </c>
      <c r="H76" s="5">
        <f t="shared" si="35"/>
        <v>0.12000000000000001</v>
      </c>
      <c r="I76" s="5">
        <f t="shared" si="36"/>
        <v>1.1200000000000001</v>
      </c>
      <c r="J76">
        <f t="shared" si="37"/>
        <v>0.89285714285714279</v>
      </c>
      <c r="K76">
        <f t="shared" si="47"/>
        <v>2.55319711530737E-4</v>
      </c>
      <c r="L76" s="2">
        <v>73</v>
      </c>
      <c r="M76" s="6">
        <v>0.81598695700000001</v>
      </c>
      <c r="Q76" s="4">
        <f t="shared" si="48"/>
        <v>12.5</v>
      </c>
      <c r="R76">
        <f t="shared" si="27"/>
        <v>50000</v>
      </c>
      <c r="S76">
        <f t="shared" si="28"/>
        <v>-148440015.46464279</v>
      </c>
      <c r="U76">
        <f t="shared" si="38"/>
        <v>0.81598695700000001</v>
      </c>
      <c r="V76">
        <f t="shared" si="39"/>
        <v>0.01</v>
      </c>
      <c r="W76">
        <f t="shared" si="40"/>
        <v>1.5425435522683151E-8</v>
      </c>
      <c r="X76">
        <f t="shared" si="41"/>
        <v>1.2586954192553929E-8</v>
      </c>
      <c r="Y76">
        <f t="shared" si="42"/>
        <v>1.5425435522683151E-10</v>
      </c>
      <c r="Z76">
        <f t="shared" si="43"/>
        <v>2.68422697490239E-9</v>
      </c>
      <c r="AB76">
        <f t="shared" si="44"/>
        <v>-0.44625947759527834</v>
      </c>
      <c r="AC76">
        <f t="shared" si="45"/>
        <v>-0.39844669366512214</v>
      </c>
      <c r="AE76">
        <f t="shared" si="29"/>
        <v>0</v>
      </c>
      <c r="AF76">
        <f t="shared" si="30"/>
        <v>0</v>
      </c>
      <c r="AG76">
        <f t="shared" si="30"/>
        <v>-3.3552837186279877E-8</v>
      </c>
      <c r="AH76">
        <f t="shared" si="31"/>
        <v>-6.2934770962769649E-4</v>
      </c>
      <c r="AI76">
        <f t="shared" si="23"/>
        <v>-6.2938126246488276E-4</v>
      </c>
      <c r="AJ76">
        <f t="shared" si="32"/>
        <v>-4.78127839301562E-2</v>
      </c>
      <c r="AK76">
        <f t="shared" si="46"/>
        <v>-3.1238163431669488E-2</v>
      </c>
      <c r="AL76">
        <f t="shared" si="33"/>
        <v>-7.9680328624290572E-2</v>
      </c>
      <c r="AN76">
        <f t="shared" si="34"/>
        <v>0</v>
      </c>
      <c r="AO76">
        <f t="shared" si="34"/>
        <v>0</v>
      </c>
      <c r="AP76">
        <f t="shared" si="34"/>
        <v>-8.5667007114387635E-12</v>
      </c>
      <c r="AQ76">
        <f t="shared" si="34"/>
        <v>-1.606848756746735E-7</v>
      </c>
      <c r="AR76">
        <f t="shared" si="34"/>
        <v>-1.6069344237538495E-7</v>
      </c>
      <c r="AS76">
        <f t="shared" si="34"/>
        <v>-1.2207546200528939E-5</v>
      </c>
      <c r="AT76">
        <f t="shared" si="34"/>
        <v>-7.9757188761238701E-6</v>
      </c>
      <c r="AU76">
        <f t="shared" si="24"/>
        <v>-2.0343958519028196E-5</v>
      </c>
      <c r="AW76">
        <v>73</v>
      </c>
      <c r="AX76">
        <f>IF(Z76&gt;0, (R76*SUMPRODUCT(K76:$K$98, X76:$X$98)-K76*$AZ$3)/Z76, 0)</f>
        <v>-148440015.46464279</v>
      </c>
    </row>
    <row r="77" spans="5:50" x14ac:dyDescent="0.25">
      <c r="E77">
        <v>2077</v>
      </c>
      <c r="F77" s="5">
        <f>EconomicRates!C117</f>
        <v>3.5571999999999999E-2</v>
      </c>
      <c r="G77" s="5">
        <f>EconomicRates!D117</f>
        <v>7.0000000000000007E-2</v>
      </c>
      <c r="H77" s="5">
        <f t="shared" si="35"/>
        <v>0.12000000000000001</v>
      </c>
      <c r="I77" s="5">
        <f t="shared" si="36"/>
        <v>1.1200000000000001</v>
      </c>
      <c r="J77">
        <f t="shared" si="37"/>
        <v>0.89285714285714279</v>
      </c>
      <c r="K77">
        <f t="shared" si="47"/>
        <v>2.2796402815244374E-4</v>
      </c>
      <c r="L77" s="2">
        <v>74</v>
      </c>
      <c r="M77" s="6">
        <v>0.84743607600000004</v>
      </c>
      <c r="Q77" s="4">
        <f t="shared" si="48"/>
        <v>12.5</v>
      </c>
      <c r="R77">
        <f t="shared" si="27"/>
        <v>50000</v>
      </c>
      <c r="S77">
        <f t="shared" si="28"/>
        <v>-929658616.54621768</v>
      </c>
      <c r="U77">
        <f t="shared" si="38"/>
        <v>0.84743607600000004</v>
      </c>
      <c r="V77">
        <f t="shared" si="39"/>
        <v>0.01</v>
      </c>
      <c r="W77">
        <f t="shared" si="40"/>
        <v>2.68422697490239E-9</v>
      </c>
      <c r="X77">
        <f t="shared" si="41"/>
        <v>2.2747107747046321E-9</v>
      </c>
      <c r="Y77">
        <f t="shared" si="42"/>
        <v>2.6842269749023902E-11</v>
      </c>
      <c r="Z77">
        <f t="shared" si="43"/>
        <v>3.8267393044873397E-10</v>
      </c>
      <c r="AB77">
        <f t="shared" si="44"/>
        <v>-0.39844669366512214</v>
      </c>
      <c r="AC77">
        <f t="shared" si="45"/>
        <v>-0.35575611676927354</v>
      </c>
      <c r="AE77">
        <f t="shared" si="29"/>
        <v>0</v>
      </c>
      <c r="AF77">
        <f t="shared" si="30"/>
        <v>0</v>
      </c>
      <c r="AG77">
        <f t="shared" si="30"/>
        <v>-4.7834241306091743E-9</v>
      </c>
      <c r="AH77">
        <f t="shared" si="31"/>
        <v>-1.137355387352316E-4</v>
      </c>
      <c r="AI77">
        <f t="shared" si="23"/>
        <v>-1.1374032215936221E-4</v>
      </c>
      <c r="AJ77">
        <f t="shared" si="32"/>
        <v>-4.2690576895848598E-2</v>
      </c>
      <c r="AK77">
        <f t="shared" si="46"/>
        <v>-2.7891268556558553E-2</v>
      </c>
      <c r="AL77">
        <f t="shared" si="33"/>
        <v>-7.0695585774566513E-2</v>
      </c>
      <c r="AN77">
        <f t="shared" si="34"/>
        <v>0</v>
      </c>
      <c r="AO77">
        <f t="shared" si="34"/>
        <v>0</v>
      </c>
      <c r="AP77">
        <f t="shared" si="34"/>
        <v>-1.0904486331752686E-12</v>
      </c>
      <c r="AQ77">
        <f t="shared" si="34"/>
        <v>-2.5927611554171694E-8</v>
      </c>
      <c r="AR77">
        <f t="shared" si="34"/>
        <v>-2.5928702002804868E-8</v>
      </c>
      <c r="AS77">
        <f t="shared" si="34"/>
        <v>-9.7319158733292936E-6</v>
      </c>
      <c r="AT77">
        <f t="shared" si="34"/>
        <v>-6.3582059304346826E-6</v>
      </c>
      <c r="AU77">
        <f t="shared" si="24"/>
        <v>-1.6116050505766781E-5</v>
      </c>
      <c r="AW77">
        <v>74</v>
      </c>
      <c r="AX77">
        <f>IF(Z77&gt;0, (R77*SUMPRODUCT(K77:$K$98, X77:$X$98)-K77*$AZ$3)/Z77, 0)</f>
        <v>-929658616.54621768</v>
      </c>
    </row>
    <row r="78" spans="5:50" x14ac:dyDescent="0.25">
      <c r="E78">
        <v>2078</v>
      </c>
      <c r="F78" s="5">
        <f>EconomicRates!C118</f>
        <v>3.5571999999999999E-2</v>
      </c>
      <c r="G78" s="5">
        <f>EconomicRates!D118</f>
        <v>7.0000000000000007E-2</v>
      </c>
      <c r="H78" s="5">
        <f t="shared" si="35"/>
        <v>0.12000000000000001</v>
      </c>
      <c r="I78" s="5">
        <f t="shared" si="36"/>
        <v>1.1200000000000001</v>
      </c>
      <c r="J78">
        <f t="shared" si="37"/>
        <v>0.89285714285714279</v>
      </c>
      <c r="K78">
        <f t="shared" si="47"/>
        <v>2.0353931085039618E-4</v>
      </c>
      <c r="L78" s="2">
        <v>75</v>
      </c>
      <c r="M78" s="6">
        <v>0.87888519499999995</v>
      </c>
      <c r="Q78" s="4">
        <f t="shared" si="48"/>
        <v>12.5</v>
      </c>
      <c r="R78">
        <f t="shared" si="27"/>
        <v>50000</v>
      </c>
      <c r="S78">
        <f t="shared" si="28"/>
        <v>-7470223213.0987148</v>
      </c>
      <c r="U78">
        <f t="shared" si="38"/>
        <v>0.87888519499999995</v>
      </c>
      <c r="V78">
        <f t="shared" si="39"/>
        <v>0.01</v>
      </c>
      <c r="W78">
        <f t="shared" si="40"/>
        <v>3.8267393044873397E-10</v>
      </c>
      <c r="X78">
        <f t="shared" si="41"/>
        <v>3.36326451983852E-10</v>
      </c>
      <c r="Y78">
        <f t="shared" si="42"/>
        <v>3.8267393044873396E-12</v>
      </c>
      <c r="Z78">
        <f t="shared" si="43"/>
        <v>4.252073916039463E-11</v>
      </c>
      <c r="AB78">
        <f t="shared" si="44"/>
        <v>-0.35575611676927354</v>
      </c>
      <c r="AC78">
        <f t="shared" si="45"/>
        <v>-0.31763941271409551</v>
      </c>
      <c r="AE78">
        <f t="shared" si="29"/>
        <v>0</v>
      </c>
      <c r="AF78">
        <f t="shared" si="30"/>
        <v>0</v>
      </c>
      <c r="AG78">
        <f t="shared" si="30"/>
        <v>-5.315092395049329E-10</v>
      </c>
      <c r="AH78">
        <f t="shared" si="31"/>
        <v>-1.6816322599192601E-5</v>
      </c>
      <c r="AI78">
        <f t="shared" si="23"/>
        <v>-1.6816854108432105E-5</v>
      </c>
      <c r="AJ78">
        <f t="shared" si="32"/>
        <v>-3.811670405517803E-2</v>
      </c>
      <c r="AK78">
        <f t="shared" si="46"/>
        <v>-2.4902928173849152E-2</v>
      </c>
      <c r="AL78">
        <f t="shared" si="33"/>
        <v>-6.3036449083135618E-2</v>
      </c>
      <c r="AN78">
        <f t="shared" si="34"/>
        <v>0</v>
      </c>
      <c r="AO78">
        <f t="shared" si="34"/>
        <v>0</v>
      </c>
      <c r="AP78">
        <f t="shared" si="34"/>
        <v>-1.0818302431945221E-13</v>
      </c>
      <c r="AQ78">
        <f t="shared" si="34"/>
        <v>-3.4227827128776053E-9</v>
      </c>
      <c r="AR78">
        <f t="shared" si="34"/>
        <v>-3.4228908959019246E-9</v>
      </c>
      <c r="AS78">
        <f t="shared" si="34"/>
        <v>-7.7582476752794378E-6</v>
      </c>
      <c r="AT78">
        <f t="shared" si="34"/>
        <v>-5.0687248386621713E-6</v>
      </c>
      <c r="AU78">
        <f t="shared" si="24"/>
        <v>-1.2830395404837511E-5</v>
      </c>
      <c r="AW78">
        <v>75</v>
      </c>
      <c r="AX78">
        <f>IF(Z78&gt;0, (R78*SUMPRODUCT(K78:$K$98, X78:$X$98)-K78*$AZ$3)/Z78, 0)</f>
        <v>-7470223213.0987148</v>
      </c>
    </row>
    <row r="79" spans="5:50" x14ac:dyDescent="0.25">
      <c r="E79">
        <v>2079</v>
      </c>
      <c r="F79" s="5">
        <f>EconomicRates!C119</f>
        <v>3.5571999999999999E-2</v>
      </c>
      <c r="G79" s="5">
        <f>EconomicRates!D119</f>
        <v>7.0000000000000007E-2</v>
      </c>
      <c r="H79" s="5">
        <f t="shared" si="35"/>
        <v>0.12000000000000001</v>
      </c>
      <c r="I79" s="5">
        <f t="shared" si="36"/>
        <v>1.1200000000000001</v>
      </c>
      <c r="J79">
        <f t="shared" si="37"/>
        <v>0.89285714285714279</v>
      </c>
      <c r="K79">
        <f t="shared" si="47"/>
        <v>1.8173152754499659E-4</v>
      </c>
      <c r="L79" s="2">
        <v>76</v>
      </c>
      <c r="M79" s="6">
        <v>1</v>
      </c>
      <c r="Q79" s="4">
        <f t="shared" si="48"/>
        <v>12.5</v>
      </c>
      <c r="R79">
        <f t="shared" si="27"/>
        <v>50000</v>
      </c>
      <c r="S79">
        <f t="shared" si="28"/>
        <v>0</v>
      </c>
      <c r="U79">
        <f t="shared" si="38"/>
        <v>1</v>
      </c>
      <c r="V79">
        <f t="shared" si="39"/>
        <v>0.01</v>
      </c>
      <c r="W79">
        <f t="shared" si="40"/>
        <v>4.252073916039463E-11</v>
      </c>
      <c r="X79">
        <f t="shared" si="41"/>
        <v>4.252073916039463E-11</v>
      </c>
      <c r="Y79">
        <f t="shared" si="42"/>
        <v>4.2520739160394631E-13</v>
      </c>
      <c r="Z79">
        <f t="shared" si="43"/>
        <v>0</v>
      </c>
      <c r="AB79">
        <f t="shared" si="44"/>
        <v>-0.31763941271409551</v>
      </c>
      <c r="AC79">
        <f t="shared" si="45"/>
        <v>0</v>
      </c>
      <c r="AE79">
        <f t="shared" si="29"/>
        <v>0</v>
      </c>
      <c r="AF79">
        <f t="shared" si="30"/>
        <v>0</v>
      </c>
      <c r="AG79">
        <f t="shared" si="30"/>
        <v>0</v>
      </c>
      <c r="AH79">
        <f t="shared" si="31"/>
        <v>-2.1260369580197317E-6</v>
      </c>
      <c r="AI79">
        <f t="shared" si="23"/>
        <v>-2.1260369580197317E-6</v>
      </c>
      <c r="AJ79">
        <f t="shared" si="32"/>
        <v>-0.31763941271409551</v>
      </c>
      <c r="AK79">
        <f t="shared" si="46"/>
        <v>-2.2234758889986689E-2</v>
      </c>
      <c r="AL79">
        <f t="shared" si="33"/>
        <v>-0.33987629764104021</v>
      </c>
      <c r="AN79">
        <f t="shared" si="34"/>
        <v>0</v>
      </c>
      <c r="AO79">
        <f t="shared" si="34"/>
        <v>0</v>
      </c>
      <c r="AP79">
        <f t="shared" si="34"/>
        <v>0</v>
      </c>
      <c r="AQ79">
        <f t="shared" si="34"/>
        <v>-3.8636794399804365E-10</v>
      </c>
      <c r="AR79">
        <f t="shared" si="34"/>
        <v>-3.8636794399804365E-10</v>
      </c>
      <c r="AS79">
        <f t="shared" si="34"/>
        <v>-5.7725095681028191E-5</v>
      </c>
      <c r="AT79">
        <f t="shared" si="34"/>
        <v>-4.0407566976719735E-6</v>
      </c>
      <c r="AU79">
        <f t="shared" si="24"/>
        <v>-6.1766238746644163E-5</v>
      </c>
      <c r="AW79">
        <v>76</v>
      </c>
      <c r="AX79">
        <f>IF(Z79&gt;0, (R79*SUMPRODUCT(K79:$K$98, X79:$X$98)-K79*$AZ$3)/Z79, 0)</f>
        <v>0</v>
      </c>
    </row>
    <row r="80" spans="5:50" x14ac:dyDescent="0.25">
      <c r="F80" s="5">
        <f>EconomicRates!C120</f>
        <v>3.5571999999999999E-2</v>
      </c>
      <c r="G80" s="5">
        <f>EconomicRates!D120</f>
        <v>7.0000000000000007E-2</v>
      </c>
      <c r="H80" s="5"/>
      <c r="I80" s="5"/>
      <c r="M80" s="6"/>
      <c r="Q80" s="4"/>
      <c r="AX80">
        <f>IF(Z80&gt;0, (R80*SUMPRODUCT(K80:$K$98, X80:$X$98)-K80*$AZ$3)/Z80, 0)</f>
        <v>0</v>
      </c>
    </row>
    <row r="81" spans="2:50" x14ac:dyDescent="0.25">
      <c r="F81" s="5">
        <f>EconomicRates!C121</f>
        <v>3.5571999999999999E-2</v>
      </c>
      <c r="G81" s="5">
        <f>EconomicRates!D121</f>
        <v>7.0000000000000007E-2</v>
      </c>
      <c r="H81" s="5"/>
      <c r="I81" s="5"/>
      <c r="M81" s="6"/>
      <c r="Q81" s="4"/>
      <c r="AN81" s="8">
        <f>SUM(AN3:AN79)</f>
        <v>2020.4192311806844</v>
      </c>
      <c r="AO81" s="8">
        <f t="shared" ref="AO81:AU81" si="49">SUM(AO3:AO79)</f>
        <v>-202.04192311806844</v>
      </c>
      <c r="AP81" s="8">
        <f t="shared" si="49"/>
        <v>-180.81541072956844</v>
      </c>
      <c r="AQ81" s="8">
        <f t="shared" si="49"/>
        <v>-1560.580190608559</v>
      </c>
      <c r="AR81" s="8">
        <f t="shared" si="49"/>
        <v>76.98170672448876</v>
      </c>
      <c r="AS81" s="8">
        <f t="shared" si="49"/>
        <v>-184.75609613877268</v>
      </c>
      <c r="AT81" s="8">
        <f t="shared" si="49"/>
        <v>107.77438941428404</v>
      </c>
      <c r="AU81" s="8">
        <f t="shared" si="49"/>
        <v>-2.6841213713463263E-14</v>
      </c>
      <c r="AX81">
        <f>IF(Z81&gt;0, (R81*SUMPRODUCT(K81:$K$98, X81:$X$98)-K81*$AZ$3)/Z81, 0)</f>
        <v>0</v>
      </c>
    </row>
    <row r="82" spans="2:50" x14ac:dyDescent="0.25">
      <c r="F82" s="5">
        <f>EconomicRates!C122</f>
        <v>3.5571999999999999E-2</v>
      </c>
      <c r="G82" s="5">
        <f>EconomicRates!D122</f>
        <v>7.0000000000000007E-2</v>
      </c>
      <c r="H82" s="5"/>
      <c r="I82" s="5"/>
      <c r="M82" s="6"/>
      <c r="Q82" s="4"/>
      <c r="AX82">
        <f>IF(Z82&gt;0, (R82*SUMPRODUCT(K82:$K$98, X82:$X$98)-K82*$AZ$3)/Z82, 0)</f>
        <v>0</v>
      </c>
    </row>
    <row r="83" spans="2:50" x14ac:dyDescent="0.25">
      <c r="F83" s="5">
        <f>EconomicRates!C123</f>
        <v>3.5571999999999999E-2</v>
      </c>
      <c r="G83" s="5">
        <f>EconomicRates!D123</f>
        <v>7.0000000000000007E-2</v>
      </c>
      <c r="H83" s="5"/>
      <c r="I83" s="5"/>
      <c r="M83" s="6"/>
      <c r="Q83" s="4"/>
      <c r="AX83">
        <f>IF(Z83&gt;0, (R83*SUMPRODUCT(K83:$K$98, X83:$X$98)-K83*$AZ$3)/Z83, 0)</f>
        <v>0</v>
      </c>
    </row>
    <row r="84" spans="2:50" x14ac:dyDescent="0.25">
      <c r="F84" s="5">
        <f>EconomicRates!C124</f>
        <v>3.5571999999999999E-2</v>
      </c>
      <c r="G84" s="5">
        <f>EconomicRates!D124</f>
        <v>7.0000000000000007E-2</v>
      </c>
      <c r="H84" s="5"/>
      <c r="I84" s="5"/>
      <c r="M84" s="6"/>
      <c r="Q84" s="4"/>
      <c r="AX84">
        <f>IF(Z84&gt;0, (R84*SUMPRODUCT(K84:$K$98, X84:$X$98)-K84*$AZ$3)/Z84, 0)</f>
        <v>0</v>
      </c>
    </row>
    <row r="85" spans="2:50" x14ac:dyDescent="0.25">
      <c r="F85" s="5">
        <f>EconomicRates!C125</f>
        <v>3.5571999999999999E-2</v>
      </c>
      <c r="G85" s="5">
        <f>EconomicRates!D125</f>
        <v>7.0000000000000007E-2</v>
      </c>
      <c r="H85" s="5"/>
      <c r="I85" s="5"/>
      <c r="M85" s="6"/>
      <c r="Q85" s="4"/>
      <c r="AX85">
        <f>IF(Z85&gt;0, (R85*SUMPRODUCT(K85:$K$98, X85:$X$98)-K85*$AZ$3)/Z85, 0)</f>
        <v>0</v>
      </c>
    </row>
    <row r="86" spans="2:50" x14ac:dyDescent="0.25">
      <c r="F86" s="5">
        <f>EconomicRates!C126</f>
        <v>3.5571999999999999E-2</v>
      </c>
      <c r="G86" s="5">
        <f>EconomicRates!D126</f>
        <v>7.0000000000000007E-2</v>
      </c>
      <c r="H86" s="5"/>
      <c r="I86" s="5"/>
      <c r="M86" s="6"/>
      <c r="Q86" s="4"/>
      <c r="AX86">
        <f>IF(Z86&gt;0, (R86*SUMPRODUCT(K86:$K$98, X86:$X$98)-K86*$AZ$3)/Z86, 0)</f>
        <v>0</v>
      </c>
    </row>
    <row r="87" spans="2:50" x14ac:dyDescent="0.25">
      <c r="F87" s="5">
        <f>EconomicRates!C127</f>
        <v>3.5571999999999999E-2</v>
      </c>
      <c r="G87" s="5">
        <f>EconomicRates!D127</f>
        <v>7.0000000000000007E-2</v>
      </c>
      <c r="H87" s="5"/>
      <c r="I87" s="5"/>
      <c r="M87" s="6"/>
      <c r="Q87" s="4"/>
      <c r="AX87">
        <f>IF(Z87&gt;0, (R87*SUMPRODUCT(K87:$K$98, X87:$X$98)-K87*$AZ$3)/Z87, 0)</f>
        <v>0</v>
      </c>
    </row>
    <row r="88" spans="2:50" x14ac:dyDescent="0.25">
      <c r="B88" s="6"/>
      <c r="F88" s="5">
        <f>EconomicRates!C128</f>
        <v>3.5571999999999999E-2</v>
      </c>
      <c r="G88" s="5">
        <f>EconomicRates!D128</f>
        <v>7.0000000000000007E-2</v>
      </c>
      <c r="H88" s="5"/>
      <c r="I88" s="5"/>
      <c r="M88" s="6"/>
      <c r="Q88" s="4"/>
      <c r="AX88">
        <f>IF(Z88&gt;0, (R88*SUMPRODUCT(K88:$K$98, X88:$X$98)-K88*$AZ$3)/Z88, 0)</f>
        <v>0</v>
      </c>
    </row>
    <row r="89" spans="2:50" x14ac:dyDescent="0.25">
      <c r="B89" s="6"/>
      <c r="F89" s="5">
        <f>EconomicRates!C129</f>
        <v>3.5571999999999999E-2</v>
      </c>
      <c r="G89" s="5">
        <f>EconomicRates!D129</f>
        <v>7.0000000000000007E-2</v>
      </c>
      <c r="H89" s="5"/>
      <c r="I89" s="5"/>
      <c r="M89" s="6"/>
      <c r="Q89" s="4"/>
      <c r="AX89">
        <f>IF(Z89&gt;0, (R89*SUMPRODUCT(K89:$K$98, X89:$X$98)-K89*$AZ$3)/Z89, 0)</f>
        <v>0</v>
      </c>
    </row>
    <row r="90" spans="2:50" x14ac:dyDescent="0.25">
      <c r="B90" s="6"/>
      <c r="F90" s="5">
        <f>EconomicRates!C130</f>
        <v>3.5571999999999999E-2</v>
      </c>
      <c r="G90" s="5">
        <f>EconomicRates!D130</f>
        <v>7.0000000000000007E-2</v>
      </c>
      <c r="H90" s="5"/>
      <c r="I90" s="5"/>
      <c r="Q90" s="4"/>
      <c r="AX90">
        <f>IF(Z90&gt;0, (R90*SUMPRODUCT(K90:$K$98, X90:$X$98)-K90*$AZ$3)/Z90, 0)</f>
        <v>0</v>
      </c>
    </row>
    <row r="91" spans="2:50" x14ac:dyDescent="0.25">
      <c r="B91" s="6"/>
      <c r="F91" s="5">
        <f>EconomicRates!C131</f>
        <v>3.5571999999999999E-2</v>
      </c>
      <c r="G91" s="5">
        <f>EconomicRates!D131</f>
        <v>7.0000000000000007E-2</v>
      </c>
      <c r="H91" s="5"/>
      <c r="I91" s="5"/>
      <c r="Q91" s="4"/>
      <c r="AX91">
        <f>IF(Z91&gt;0, (R91*SUMPRODUCT(K91:$K$98, X91:$X$98)-K91*$AZ$3)/Z91, 0)</f>
        <v>0</v>
      </c>
    </row>
    <row r="92" spans="2:50" x14ac:dyDescent="0.25">
      <c r="B92" s="6"/>
      <c r="F92" s="5">
        <f>EconomicRates!C132</f>
        <v>3.5571999999999999E-2</v>
      </c>
      <c r="G92" s="5">
        <f>EconomicRates!D132</f>
        <v>7.0000000000000007E-2</v>
      </c>
      <c r="H92" s="5"/>
      <c r="I92" s="5"/>
      <c r="Q92" s="4"/>
      <c r="AX92">
        <f>IF(Z92&gt;0, (R92*SUMPRODUCT(K92:$K$98, X92:$X$98)-K92*$AZ$3)/Z92, 0)</f>
        <v>0</v>
      </c>
    </row>
    <row r="93" spans="2:50" x14ac:dyDescent="0.25">
      <c r="B93" s="6"/>
      <c r="F93" s="5">
        <f>EconomicRates!C133</f>
        <v>3.5571999999999999E-2</v>
      </c>
      <c r="G93" s="5">
        <f>EconomicRates!D133</f>
        <v>7.0000000000000007E-2</v>
      </c>
      <c r="H93" s="5"/>
      <c r="I93" s="5"/>
      <c r="Q93" s="4"/>
      <c r="AX93">
        <f>IF(Z93&gt;0, (R93*SUMPRODUCT(K93:$K$98, X93:$X$98)-K93*$AZ$3)/Z93, 0)</f>
        <v>0</v>
      </c>
    </row>
    <row r="94" spans="2:50" x14ac:dyDescent="0.25">
      <c r="B94" s="6"/>
      <c r="F94" s="5">
        <f>EconomicRates!C134</f>
        <v>3.5571999999999999E-2</v>
      </c>
      <c r="G94" s="5">
        <f>EconomicRates!D134</f>
        <v>7.0000000000000007E-2</v>
      </c>
      <c r="H94" s="5"/>
      <c r="I94" s="5"/>
      <c r="Q94" s="4"/>
      <c r="AX94">
        <f>IF(Z94&gt;0, (R94*SUMPRODUCT(K94:$K$98, X94:$X$98)-K94*$AZ$3)/Z94, 0)</f>
        <v>0</v>
      </c>
    </row>
    <row r="95" spans="2:50" x14ac:dyDescent="0.25">
      <c r="B95" s="6"/>
      <c r="F95" s="5">
        <f>EconomicRates!C135</f>
        <v>3.5571999999999999E-2</v>
      </c>
      <c r="G95" s="5">
        <f>EconomicRates!D135</f>
        <v>7.0000000000000007E-2</v>
      </c>
      <c r="H95" s="5"/>
      <c r="I95" s="5"/>
      <c r="Q95" s="4"/>
      <c r="AX95">
        <f>IF(Z95&gt;0, (R95*SUMPRODUCT(K95:$K$98, X95:$X$98)-K95*$AZ$3)/Z95, 0)</f>
        <v>0</v>
      </c>
    </row>
    <row r="96" spans="2:50" x14ac:dyDescent="0.25">
      <c r="B96" s="6"/>
      <c r="F96" s="5">
        <f>EconomicRates!C136</f>
        <v>3.5571999999999999E-2</v>
      </c>
      <c r="G96" s="5">
        <f>EconomicRates!D136</f>
        <v>7.0000000000000007E-2</v>
      </c>
      <c r="H96" s="5"/>
      <c r="I96" s="5"/>
      <c r="Q96" s="4"/>
      <c r="AX96">
        <f>IF(Z96&gt;0, (R96*SUMPRODUCT(K96:$K$98, X96:$X$98)-K96*$AZ$3)/Z96, 0)</f>
        <v>0</v>
      </c>
    </row>
    <row r="97" spans="2:50" x14ac:dyDescent="0.25">
      <c r="B97" s="6"/>
      <c r="F97" s="5">
        <f>EconomicRates!C137</f>
        <v>3.5571999999999999E-2</v>
      </c>
      <c r="G97" s="5">
        <f>EconomicRates!D137</f>
        <v>7.0000000000000007E-2</v>
      </c>
      <c r="H97" s="5"/>
      <c r="I97" s="5"/>
      <c r="Q97" s="4"/>
      <c r="AX97">
        <f>IF(Z97&gt;0, (R97*SUMPRODUCT(K97:$K$98, X97:$X$98)-K97*$AZ$3)/Z97, 0)</f>
        <v>0</v>
      </c>
    </row>
    <row r="98" spans="2:50" x14ac:dyDescent="0.25">
      <c r="B98" s="6"/>
      <c r="F98" s="5">
        <f>EconomicRates!C138</f>
        <v>3.5571999999999999E-2</v>
      </c>
      <c r="G98" s="5">
        <f>EconomicRates!D138</f>
        <v>7.0000000000000007E-2</v>
      </c>
      <c r="H98" s="5"/>
      <c r="I98" s="5"/>
      <c r="Q98" s="4"/>
    </row>
    <row r="99" spans="2:50" x14ac:dyDescent="0.25">
      <c r="B99" s="6"/>
    </row>
    <row r="100" spans="2:50" x14ac:dyDescent="0.25">
      <c r="B100" s="6"/>
    </row>
    <row r="101" spans="2:50" x14ac:dyDescent="0.25">
      <c r="B101" s="6"/>
    </row>
    <row r="102" spans="2:50" x14ac:dyDescent="0.25">
      <c r="B102" s="6"/>
    </row>
    <row r="103" spans="2:50" x14ac:dyDescent="0.25">
      <c r="B103" s="6"/>
    </row>
    <row r="104" spans="2:50" x14ac:dyDescent="0.25">
      <c r="B104" s="6"/>
    </row>
    <row r="105" spans="2:50" x14ac:dyDescent="0.25">
      <c r="B105" s="6"/>
    </row>
    <row r="106" spans="2:50" x14ac:dyDescent="0.25">
      <c r="B106" s="6"/>
    </row>
    <row r="107" spans="2:50" x14ac:dyDescent="0.25">
      <c r="B107" s="6"/>
    </row>
    <row r="108" spans="2:50" x14ac:dyDescent="0.25">
      <c r="B108" s="6"/>
    </row>
    <row r="109" spans="2:50" x14ac:dyDescent="0.25">
      <c r="B109" s="6"/>
    </row>
    <row r="110" spans="2:50" x14ac:dyDescent="0.25">
      <c r="B110" s="6"/>
    </row>
    <row r="111" spans="2:50" x14ac:dyDescent="0.25">
      <c r="B111" s="6"/>
    </row>
    <row r="112" spans="2:50" x14ac:dyDescent="0.25">
      <c r="B112" s="6"/>
    </row>
    <row r="113" spans="2:2" x14ac:dyDescent="0.25">
      <c r="B113" s="6"/>
    </row>
    <row r="114" spans="2:2" x14ac:dyDescent="0.25">
      <c r="B114" s="6"/>
    </row>
    <row r="115" spans="2:2" x14ac:dyDescent="0.25">
      <c r="B115" s="6"/>
    </row>
    <row r="116" spans="2:2" x14ac:dyDescent="0.25">
      <c r="B116" s="6"/>
    </row>
    <row r="117" spans="2:2" x14ac:dyDescent="0.25">
      <c r="B117" s="6"/>
    </row>
    <row r="118" spans="2:2" x14ac:dyDescent="0.25">
      <c r="B118" s="6"/>
    </row>
    <row r="119" spans="2:2" x14ac:dyDescent="0.25">
      <c r="B119" s="6"/>
    </row>
    <row r="120" spans="2:2" x14ac:dyDescent="0.25">
      <c r="B120" s="6"/>
    </row>
    <row r="121" spans="2:2" x14ac:dyDescent="0.25">
      <c r="B121" s="6"/>
    </row>
    <row r="122" spans="2:2" x14ac:dyDescent="0.25">
      <c r="B122" s="6"/>
    </row>
    <row r="123" spans="2:2" x14ac:dyDescent="0.25">
      <c r="B123" s="6"/>
    </row>
    <row r="124" spans="2:2" x14ac:dyDescent="0.25">
      <c r="B124" s="6"/>
    </row>
    <row r="125" spans="2:2" x14ac:dyDescent="0.25">
      <c r="B125" s="6"/>
    </row>
    <row r="126" spans="2:2" x14ac:dyDescent="0.25">
      <c r="B126" s="6"/>
    </row>
    <row r="127" spans="2:2" x14ac:dyDescent="0.25">
      <c r="B127" s="6"/>
    </row>
    <row r="128" spans="2:2" x14ac:dyDescent="0.25">
      <c r="B128" s="6"/>
    </row>
    <row r="129" spans="2:2" x14ac:dyDescent="0.25">
      <c r="B129" s="6"/>
    </row>
    <row r="130" spans="2:2" x14ac:dyDescent="0.25">
      <c r="B130" s="6"/>
    </row>
    <row r="131" spans="2:2" x14ac:dyDescent="0.25">
      <c r="B131" s="6"/>
    </row>
    <row r="132" spans="2:2" x14ac:dyDescent="0.25">
      <c r="B132" s="6"/>
    </row>
    <row r="133" spans="2:2" x14ac:dyDescent="0.25">
      <c r="B133" s="6"/>
    </row>
    <row r="134" spans="2:2" x14ac:dyDescent="0.25">
      <c r="B134" s="6"/>
    </row>
    <row r="135" spans="2:2" x14ac:dyDescent="0.25">
      <c r="B135" s="6"/>
    </row>
    <row r="136" spans="2:2" x14ac:dyDescent="0.25">
      <c r="B136" s="6"/>
    </row>
    <row r="137" spans="2:2" x14ac:dyDescent="0.25">
      <c r="B137" s="6"/>
    </row>
    <row r="138" spans="2:2" x14ac:dyDescent="0.25">
      <c r="B138" s="6"/>
    </row>
    <row r="139" spans="2:2" x14ac:dyDescent="0.25">
      <c r="B139" s="6"/>
    </row>
    <row r="140" spans="2:2" x14ac:dyDescent="0.25">
      <c r="B140" s="6"/>
    </row>
    <row r="141" spans="2:2" x14ac:dyDescent="0.25">
      <c r="B141" s="6"/>
    </row>
    <row r="142" spans="2:2" x14ac:dyDescent="0.25">
      <c r="B142" s="6"/>
    </row>
    <row r="143" spans="2:2" x14ac:dyDescent="0.25">
      <c r="B143" s="6"/>
    </row>
    <row r="144" spans="2:2" x14ac:dyDescent="0.25">
      <c r="B144" s="6"/>
    </row>
    <row r="145" spans="2:2" x14ac:dyDescent="0.25">
      <c r="B145" s="6"/>
    </row>
    <row r="146" spans="2:2" x14ac:dyDescent="0.25">
      <c r="B146" s="6"/>
    </row>
    <row r="147" spans="2:2" x14ac:dyDescent="0.25">
      <c r="B147" s="6"/>
    </row>
    <row r="148" spans="2:2" x14ac:dyDescent="0.25">
      <c r="B148" s="6"/>
    </row>
    <row r="149" spans="2:2" x14ac:dyDescent="0.25">
      <c r="B149" s="6"/>
    </row>
    <row r="150" spans="2:2" x14ac:dyDescent="0.25">
      <c r="B150" s="6"/>
    </row>
    <row r="151" spans="2:2" x14ac:dyDescent="0.25">
      <c r="B151" s="6"/>
    </row>
    <row r="152" spans="2:2" x14ac:dyDescent="0.25">
      <c r="B152" s="6"/>
    </row>
    <row r="153" spans="2:2" x14ac:dyDescent="0.25">
      <c r="B153" s="6"/>
    </row>
    <row r="154" spans="2:2" x14ac:dyDescent="0.25">
      <c r="B154" s="6"/>
    </row>
    <row r="155" spans="2:2" x14ac:dyDescent="0.25">
      <c r="B155" s="6"/>
    </row>
    <row r="156" spans="2:2" x14ac:dyDescent="0.25">
      <c r="B156" s="6"/>
    </row>
    <row r="157" spans="2:2" x14ac:dyDescent="0.25">
      <c r="B157" s="6"/>
    </row>
    <row r="158" spans="2:2" x14ac:dyDescent="0.25">
      <c r="B158" s="6"/>
    </row>
    <row r="159" spans="2:2" x14ac:dyDescent="0.25">
      <c r="B159" s="6"/>
    </row>
    <row r="160" spans="2:2" x14ac:dyDescent="0.25">
      <c r="B160" s="6"/>
    </row>
    <row r="161" spans="2:2" x14ac:dyDescent="0.25">
      <c r="B161" s="6"/>
    </row>
    <row r="162" spans="2:2" x14ac:dyDescent="0.25">
      <c r="B162" s="6"/>
    </row>
    <row r="163" spans="2:2" x14ac:dyDescent="0.25">
      <c r="B163" s="6"/>
    </row>
    <row r="164" spans="2:2" x14ac:dyDescent="0.25">
      <c r="B164" s="6"/>
    </row>
  </sheetData>
  <conditionalFormatting sqref="AN81:AU81">
    <cfRule type="cellIs" dxfId="69" priority="1" operator="lessThan">
      <formula>0</formula>
    </cfRule>
  </conditionalFormatting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379732-DBFD-4BB3-8FC2-75F7063798ED}">
  <dimension ref="A1:AZ164"/>
  <sheetViews>
    <sheetView workbookViewId="0">
      <selection activeCell="J53" sqref="J53"/>
    </sheetView>
  </sheetViews>
  <sheetFormatPr defaultRowHeight="15" x14ac:dyDescent="0.25"/>
  <cols>
    <col min="3" max="3" width="10.7109375" customWidth="1"/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5" width="9.140625" bestFit="1" customWidth="1"/>
    <col min="36" max="36" width="10.42578125" customWidth="1"/>
    <col min="37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</cols>
  <sheetData>
    <row r="1" spans="1:52" x14ac:dyDescent="0.25">
      <c r="A1" t="s">
        <v>44</v>
      </c>
      <c r="Q1" t="s">
        <v>1</v>
      </c>
      <c r="W1" t="s">
        <v>2</v>
      </c>
      <c r="AB1" t="s">
        <v>45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2">
        <v>3096.9030576462933</v>
      </c>
      <c r="K3">
        <v>1</v>
      </c>
      <c r="L3" s="2">
        <v>0</v>
      </c>
      <c r="O3">
        <f>$C$3</f>
        <v>3096.9030576462933</v>
      </c>
      <c r="P3" s="2">
        <f>O3*C5</f>
        <v>309.69030576462933</v>
      </c>
      <c r="Q3" s="4">
        <f>B8</f>
        <v>100</v>
      </c>
      <c r="R3">
        <f t="shared" ref="R3:R66" si="0">$C$6</f>
        <v>50000</v>
      </c>
      <c r="S3">
        <f t="shared" ref="S3:S66" si="1">AX3</f>
        <v>0</v>
      </c>
      <c r="W3">
        <v>1</v>
      </c>
      <c r="Z3">
        <v>1</v>
      </c>
      <c r="AC3">
        <f>S3*Z3</f>
        <v>0</v>
      </c>
      <c r="AE3">
        <f t="shared" ref="AE3:AE66" si="2">$Z3*O3</f>
        <v>3096.9030576462933</v>
      </c>
      <c r="AF3">
        <f t="shared" ref="AF3:AG34" si="3">-$Z3*P3</f>
        <v>-309.69030576462933</v>
      </c>
      <c r="AG3">
        <f t="shared" si="3"/>
        <v>-100</v>
      </c>
      <c r="AH3">
        <f t="shared" ref="AH3:AH66" si="4">-X3*R3</f>
        <v>0</v>
      </c>
      <c r="AI3">
        <f t="shared" ref="AI3:AI23" si="5">SUM(AE3:AH3)</f>
        <v>2687.2127518816642</v>
      </c>
      <c r="AJ3">
        <f t="shared" ref="AJ3:AJ66" si="6">AB3-AC3</f>
        <v>0</v>
      </c>
      <c r="AL3">
        <f t="shared" ref="AL3:AL66" si="7">SUM(AI3:AK3)</f>
        <v>2687.2127518816642</v>
      </c>
      <c r="AN3">
        <f t="shared" ref="AN3:AU34" si="8">AE3*$K3</f>
        <v>3096.9030576462933</v>
      </c>
      <c r="AO3">
        <f t="shared" si="8"/>
        <v>-309.69030576462933</v>
      </c>
      <c r="AP3">
        <f t="shared" si="8"/>
        <v>-100</v>
      </c>
      <c r="AQ3">
        <f t="shared" si="8"/>
        <v>0</v>
      </c>
      <c r="AR3">
        <f t="shared" si="8"/>
        <v>2687.2127518816642</v>
      </c>
      <c r="AS3">
        <f t="shared" si="8"/>
        <v>0</v>
      </c>
      <c r="AT3">
        <f t="shared" si="8"/>
        <v>0</v>
      </c>
      <c r="AU3">
        <f t="shared" si="8"/>
        <v>2687.2127518816642</v>
      </c>
      <c r="AW3">
        <v>0</v>
      </c>
      <c r="AX3">
        <f>IF(Z3&gt;0, (R3*SUMPRODUCT(K3:$K$98, X3:$X$98)-K3*$AZ$3)/Z3, 0)</f>
        <v>0</v>
      </c>
      <c r="AZ3">
        <f>C6*ABS(SUMPRODUCT(X4:X69, K4:K69))/1</f>
        <v>2450.3097504182974</v>
      </c>
    </row>
    <row r="4" spans="1:52" x14ac:dyDescent="0.25">
      <c r="A4" t="s">
        <v>14</v>
      </c>
      <c r="C4" t="s">
        <v>37</v>
      </c>
      <c r="E4">
        <v>2004</v>
      </c>
      <c r="F4" s="5">
        <f>EconomicRates!C44</f>
        <v>3.5571999999999999E-2</v>
      </c>
      <c r="G4" s="5">
        <f>EconomicRates!D44</f>
        <v>7.0000000000000007E-2</v>
      </c>
      <c r="H4" s="5">
        <f t="shared" ref="H4:H67" si="9">G4+$C$9</f>
        <v>0.12000000000000001</v>
      </c>
      <c r="I4" s="5">
        <f t="shared" ref="I4:I67" si="10">1+H4</f>
        <v>1.1200000000000001</v>
      </c>
      <c r="J4">
        <f t="shared" ref="J4:J67" si="11">1/I4</f>
        <v>0.89285714285714279</v>
      </c>
      <c r="K4">
        <f>J4</f>
        <v>0.89285714285714279</v>
      </c>
      <c r="L4" s="2">
        <v>1</v>
      </c>
      <c r="M4" s="6">
        <f t="array" ref="M4:M69">Mortalities!B31:B96</f>
        <v>3.852E-3</v>
      </c>
      <c r="R4">
        <f t="shared" si="0"/>
        <v>50000</v>
      </c>
      <c r="S4">
        <f t="shared" si="1"/>
        <v>266.22087916298341</v>
      </c>
      <c r="U4">
        <f t="shared" ref="U4:U67" si="12">M4</f>
        <v>3.852E-3</v>
      </c>
      <c r="V4">
        <f t="shared" ref="V4:V67" si="13">$C$10</f>
        <v>0.01</v>
      </c>
      <c r="W4">
        <f t="shared" ref="W4:W67" si="14">Z3</f>
        <v>1</v>
      </c>
      <c r="X4">
        <f t="shared" ref="X4:X67" si="15">U4*W4</f>
        <v>3.852E-3</v>
      </c>
      <c r="Y4">
        <f t="shared" ref="Y4:Y67" si="16">V4*W4</f>
        <v>0.01</v>
      </c>
      <c r="Z4">
        <f t="shared" ref="Z4:Z67" si="17">MAX(0, W4-X4-Y4)</f>
        <v>0.98614800000000002</v>
      </c>
      <c r="AB4">
        <f t="shared" ref="AB4:AB67" si="18">AC3</f>
        <v>0</v>
      </c>
      <c r="AC4">
        <f>S4*Z4</f>
        <v>262.53318754481779</v>
      </c>
      <c r="AE4">
        <f t="shared" si="2"/>
        <v>0</v>
      </c>
      <c r="AF4">
        <f t="shared" si="3"/>
        <v>0</v>
      </c>
      <c r="AG4">
        <f t="shared" si="3"/>
        <v>0</v>
      </c>
      <c r="AH4">
        <f t="shared" si="4"/>
        <v>-192.6</v>
      </c>
      <c r="AI4">
        <f t="shared" si="5"/>
        <v>-192.6</v>
      </c>
      <c r="AJ4">
        <f t="shared" si="6"/>
        <v>-262.53318754481779</v>
      </c>
      <c r="AK4">
        <f t="shared" ref="AK4:AK67" si="19">G4*SUM(AB4:AB4, AE4:AF4)</f>
        <v>0</v>
      </c>
      <c r="AL4">
        <f t="shared" si="7"/>
        <v>-455.13318754481782</v>
      </c>
      <c r="AN4">
        <f t="shared" si="8"/>
        <v>0</v>
      </c>
      <c r="AO4">
        <f t="shared" si="8"/>
        <v>0</v>
      </c>
      <c r="AP4">
        <f t="shared" si="8"/>
        <v>0</v>
      </c>
      <c r="AQ4">
        <f t="shared" si="8"/>
        <v>-171.96428571428569</v>
      </c>
      <c r="AR4">
        <f t="shared" si="8"/>
        <v>-171.96428571428569</v>
      </c>
      <c r="AS4">
        <f t="shared" si="8"/>
        <v>-234.40463173644443</v>
      </c>
      <c r="AT4">
        <f t="shared" si="8"/>
        <v>0</v>
      </c>
      <c r="AU4">
        <f t="shared" si="8"/>
        <v>-406.36891745073018</v>
      </c>
      <c r="AW4">
        <v>1</v>
      </c>
      <c r="AX4">
        <f>IF(Z4&gt;0, (R4*SUMPRODUCT(K4:$K$98, X4:$X$98)-K4*$AZ$3)/Z4, 0)</f>
        <v>266.22087916298341</v>
      </c>
    </row>
    <row r="5" spans="1:52" x14ac:dyDescent="0.25">
      <c r="C5" s="2">
        <f>'S.26.04.A'!C5</f>
        <v>0.1</v>
      </c>
      <c r="E5">
        <v>2005</v>
      </c>
      <c r="F5" s="5">
        <f>EconomicRates!C45</f>
        <v>3.5571999999999999E-2</v>
      </c>
      <c r="G5" s="5">
        <f>EconomicRates!D45</f>
        <v>7.0000000000000007E-2</v>
      </c>
      <c r="H5" s="5">
        <f t="shared" si="9"/>
        <v>0.12000000000000001</v>
      </c>
      <c r="I5" s="5">
        <f t="shared" si="10"/>
        <v>1.1200000000000001</v>
      </c>
      <c r="J5">
        <f t="shared" si="11"/>
        <v>0.89285714285714279</v>
      </c>
      <c r="K5">
        <f t="shared" ref="K5:K68" si="20">K4*J5</f>
        <v>0.79719387755102034</v>
      </c>
      <c r="L5" s="2">
        <v>2</v>
      </c>
      <c r="M5" s="6">
        <v>4.0049999999999999E-3</v>
      </c>
      <c r="Q5" s="4">
        <f t="shared" ref="Q5:Q68" si="21">$C$8</f>
        <v>12.5</v>
      </c>
      <c r="R5">
        <f t="shared" si="0"/>
        <v>50000</v>
      </c>
      <c r="S5">
        <f t="shared" si="1"/>
        <v>334.21903566637548</v>
      </c>
      <c r="U5">
        <f t="shared" si="12"/>
        <v>4.0049999999999999E-3</v>
      </c>
      <c r="V5">
        <f t="shared" si="13"/>
        <v>0.01</v>
      </c>
      <c r="W5">
        <f t="shared" si="14"/>
        <v>0.98614800000000002</v>
      </c>
      <c r="X5">
        <f t="shared" si="15"/>
        <v>3.9495227400000001E-3</v>
      </c>
      <c r="Y5">
        <f t="shared" si="16"/>
        <v>9.8614800000000006E-3</v>
      </c>
      <c r="Z5">
        <f t="shared" si="17"/>
        <v>0.97233699726</v>
      </c>
      <c r="AB5">
        <f t="shared" si="18"/>
        <v>262.53318754481779</v>
      </c>
      <c r="AC5">
        <f>S5*Z5</f>
        <v>324.97353356697636</v>
      </c>
      <c r="AE5">
        <f t="shared" si="2"/>
        <v>0</v>
      </c>
      <c r="AF5">
        <f t="shared" si="3"/>
        <v>0</v>
      </c>
      <c r="AG5">
        <f t="shared" si="3"/>
        <v>-12.15421246575</v>
      </c>
      <c r="AH5">
        <f t="shared" si="4"/>
        <v>-197.47613699999999</v>
      </c>
      <c r="AI5">
        <f t="shared" si="5"/>
        <v>-209.63034946574999</v>
      </c>
      <c r="AJ5">
        <f t="shared" si="6"/>
        <v>-62.440346022158565</v>
      </c>
      <c r="AK5">
        <f t="shared" si="19"/>
        <v>18.377323128137249</v>
      </c>
      <c r="AL5">
        <f t="shared" si="7"/>
        <v>-253.6933723597713</v>
      </c>
      <c r="AN5">
        <f t="shared" si="8"/>
        <v>0</v>
      </c>
      <c r="AO5">
        <f t="shared" si="8"/>
        <v>0</v>
      </c>
      <c r="AP5">
        <f t="shared" si="8"/>
        <v>-9.6892637641501906</v>
      </c>
      <c r="AQ5">
        <f t="shared" si="8"/>
        <v>-157.42676737882653</v>
      </c>
      <c r="AR5">
        <f t="shared" si="8"/>
        <v>-167.11603114297671</v>
      </c>
      <c r="AS5">
        <f t="shared" si="8"/>
        <v>-49.777061561032014</v>
      </c>
      <c r="AT5">
        <f t="shared" si="8"/>
        <v>14.65028948352778</v>
      </c>
      <c r="AU5">
        <f t="shared" si="8"/>
        <v>-202.24280322048094</v>
      </c>
      <c r="AW5">
        <v>2</v>
      </c>
      <c r="AX5">
        <f>IF(Z5&gt;0, (R5*SUMPRODUCT(K5:$K$98, X5:$X$98)-K5*$AZ$3)/Z5, 0)</f>
        <v>334.21903566637548</v>
      </c>
    </row>
    <row r="6" spans="1:52" x14ac:dyDescent="0.25">
      <c r="A6" t="s">
        <v>16</v>
      </c>
      <c r="C6" s="2">
        <f>'S.26.04.A'!C6</f>
        <v>50000</v>
      </c>
      <c r="E6">
        <v>2006</v>
      </c>
      <c r="F6" s="5">
        <f>EconomicRates!C46</f>
        <v>3.5571999999999999E-2</v>
      </c>
      <c r="G6" s="5">
        <f>EconomicRates!D46</f>
        <v>7.0000000000000007E-2</v>
      </c>
      <c r="H6" s="5">
        <f t="shared" si="9"/>
        <v>0.12000000000000001</v>
      </c>
      <c r="I6" s="5">
        <f t="shared" si="10"/>
        <v>1.1200000000000001</v>
      </c>
      <c r="J6">
        <f t="shared" si="11"/>
        <v>0.89285714285714279</v>
      </c>
      <c r="K6">
        <f t="shared" si="20"/>
        <v>0.71178024781341098</v>
      </c>
      <c r="L6" s="2">
        <v>3</v>
      </c>
      <c r="M6" s="6">
        <v>4.1640000000000002E-3</v>
      </c>
      <c r="Q6" s="4">
        <f t="shared" si="21"/>
        <v>12.5</v>
      </c>
      <c r="R6">
        <f t="shared" si="0"/>
        <v>50000</v>
      </c>
      <c r="S6">
        <f t="shared" si="1"/>
        <v>393.12585821084457</v>
      </c>
      <c r="U6">
        <f t="shared" si="12"/>
        <v>4.1640000000000002E-3</v>
      </c>
      <c r="V6">
        <f t="shared" si="13"/>
        <v>0.01</v>
      </c>
      <c r="W6">
        <f t="shared" si="14"/>
        <v>0.97233699726</v>
      </c>
      <c r="X6">
        <f t="shared" si="15"/>
        <v>4.0488112565906405E-3</v>
      </c>
      <c r="Y6">
        <f t="shared" si="16"/>
        <v>9.7233699725999996E-3</v>
      </c>
      <c r="Z6">
        <f t="shared" si="17"/>
        <v>0.95856481603080934</v>
      </c>
      <c r="AB6">
        <f t="shared" si="18"/>
        <v>324.97353356697636</v>
      </c>
      <c r="AC6">
        <f t="shared" ref="AC6:AC69" si="22">S6*Z6</f>
        <v>376.83661595283229</v>
      </c>
      <c r="AE6">
        <f t="shared" si="2"/>
        <v>0</v>
      </c>
      <c r="AF6">
        <f t="shared" si="3"/>
        <v>0</v>
      </c>
      <c r="AG6">
        <f t="shared" si="3"/>
        <v>-11.982060200385117</v>
      </c>
      <c r="AH6">
        <f t="shared" si="4"/>
        <v>-202.44056282953201</v>
      </c>
      <c r="AI6">
        <f t="shared" si="5"/>
        <v>-214.42262302991713</v>
      </c>
      <c r="AJ6">
        <f t="shared" si="6"/>
        <v>-51.863082385855932</v>
      </c>
      <c r="AK6">
        <f t="shared" si="19"/>
        <v>22.748147349688349</v>
      </c>
      <c r="AL6">
        <f t="shared" si="7"/>
        <v>-243.53755806608473</v>
      </c>
      <c r="AN6">
        <f t="shared" si="8"/>
        <v>0</v>
      </c>
      <c r="AO6">
        <f t="shared" si="8"/>
        <v>0</v>
      </c>
      <c r="AP6">
        <f t="shared" si="8"/>
        <v>-8.5285937787453268</v>
      </c>
      <c r="AQ6">
        <f t="shared" si="8"/>
        <v>-144.09319397829069</v>
      </c>
      <c r="AR6">
        <f t="shared" si="8"/>
        <v>-152.62178775703603</v>
      </c>
      <c r="AS6">
        <f t="shared" si="8"/>
        <v>-36.915117632971885</v>
      </c>
      <c r="AT6">
        <f t="shared" si="8"/>
        <v>16.19168195785716</v>
      </c>
      <c r="AU6">
        <f t="shared" si="8"/>
        <v>-173.34522343215076</v>
      </c>
      <c r="AW6">
        <v>3</v>
      </c>
      <c r="AX6">
        <f>IF(Z6&gt;0, (R6*SUMPRODUCT(K6:$K$98, X6:$X$98)-K6*$AZ$3)/Z6, 0)</f>
        <v>393.12585821084457</v>
      </c>
    </row>
    <row r="7" spans="1:52" x14ac:dyDescent="0.25">
      <c r="A7" t="s">
        <v>15</v>
      </c>
      <c r="B7" t="s">
        <v>37</v>
      </c>
      <c r="C7" t="s">
        <v>46</v>
      </c>
      <c r="E7">
        <v>2007</v>
      </c>
      <c r="F7" s="5">
        <f>EconomicRates!C47</f>
        <v>3.5571999999999999E-2</v>
      </c>
      <c r="G7" s="5">
        <f>EconomicRates!D47</f>
        <v>7.0000000000000007E-2</v>
      </c>
      <c r="H7" s="5">
        <f t="shared" si="9"/>
        <v>0.12000000000000001</v>
      </c>
      <c r="I7" s="5">
        <f t="shared" si="10"/>
        <v>1.1200000000000001</v>
      </c>
      <c r="J7">
        <f t="shared" si="11"/>
        <v>0.89285714285714279</v>
      </c>
      <c r="K7">
        <f t="shared" si="20"/>
        <v>0.63551807840483121</v>
      </c>
      <c r="L7" s="2">
        <v>4</v>
      </c>
      <c r="M7" s="6">
        <v>4.3350000000000003E-3</v>
      </c>
      <c r="Q7" s="4">
        <f t="shared" si="21"/>
        <v>12.5</v>
      </c>
      <c r="R7">
        <f t="shared" si="0"/>
        <v>50000</v>
      </c>
      <c r="S7">
        <f t="shared" si="1"/>
        <v>444.11388025486792</v>
      </c>
      <c r="U7">
        <f t="shared" si="12"/>
        <v>4.3350000000000003E-3</v>
      </c>
      <c r="V7">
        <f t="shared" si="13"/>
        <v>0.01</v>
      </c>
      <c r="W7">
        <f t="shared" si="14"/>
        <v>0.95856481603080934</v>
      </c>
      <c r="X7">
        <f t="shared" si="15"/>
        <v>4.155378477493559E-3</v>
      </c>
      <c r="Y7">
        <f t="shared" si="16"/>
        <v>9.5856481603080936E-3</v>
      </c>
      <c r="Z7">
        <f t="shared" si="17"/>
        <v>0.94482378939300771</v>
      </c>
      <c r="AB7">
        <f t="shared" si="18"/>
        <v>376.83661595283229</v>
      </c>
      <c r="AC7">
        <f t="shared" si="22"/>
        <v>419.60935926443676</v>
      </c>
      <c r="AE7">
        <f t="shared" si="2"/>
        <v>0</v>
      </c>
      <c r="AF7">
        <f t="shared" si="3"/>
        <v>0</v>
      </c>
      <c r="AG7">
        <f t="shared" si="3"/>
        <v>-11.810297367412597</v>
      </c>
      <c r="AH7">
        <f t="shared" si="4"/>
        <v>-207.76892387467794</v>
      </c>
      <c r="AI7">
        <f t="shared" si="5"/>
        <v>-219.57922124209054</v>
      </c>
      <c r="AJ7">
        <f t="shared" si="6"/>
        <v>-42.772743311604472</v>
      </c>
      <c r="AK7">
        <f t="shared" si="19"/>
        <v>26.378563116698263</v>
      </c>
      <c r="AL7">
        <f t="shared" si="7"/>
        <v>-235.97340143699671</v>
      </c>
      <c r="AN7">
        <f t="shared" si="8"/>
        <v>0</v>
      </c>
      <c r="AO7">
        <f t="shared" si="8"/>
        <v>0</v>
      </c>
      <c r="AP7">
        <f t="shared" si="8"/>
        <v>-7.5056574883276905</v>
      </c>
      <c r="AQ7">
        <f t="shared" si="8"/>
        <v>-132.04090725307498</v>
      </c>
      <c r="AR7">
        <f t="shared" si="8"/>
        <v>-139.54656474140268</v>
      </c>
      <c r="AS7">
        <f t="shared" si="8"/>
        <v>-27.182851637493972</v>
      </c>
      <c r="AT7">
        <f t="shared" si="8"/>
        <v>16.764053743004634</v>
      </c>
      <c r="AU7">
        <f t="shared" si="8"/>
        <v>-149.96536263589198</v>
      </c>
      <c r="AW7">
        <v>4</v>
      </c>
      <c r="AX7">
        <f>IF(Z7&gt;0, (R7*SUMPRODUCT(K7:$K$98, X7:$X$98)-K7*$AZ$3)/Z7, 0)</f>
        <v>444.11388025486792</v>
      </c>
    </row>
    <row r="8" spans="1:52" x14ac:dyDescent="0.25">
      <c r="B8" s="2">
        <f>'S.26.04.A'!B8</f>
        <v>100</v>
      </c>
      <c r="C8" s="2">
        <f>'S.26.04.A'!C8</f>
        <v>12.5</v>
      </c>
      <c r="E8">
        <v>2008</v>
      </c>
      <c r="F8" s="5">
        <f>EconomicRates!C48</f>
        <v>3.5571999999999999E-2</v>
      </c>
      <c r="G8" s="5">
        <f>EconomicRates!D48</f>
        <v>7.0000000000000007E-2</v>
      </c>
      <c r="H8" s="5">
        <f t="shared" si="9"/>
        <v>0.12000000000000001</v>
      </c>
      <c r="I8" s="5">
        <f t="shared" si="10"/>
        <v>1.1200000000000001</v>
      </c>
      <c r="J8">
        <f t="shared" si="11"/>
        <v>0.89285714285714279</v>
      </c>
      <c r="K8">
        <f t="shared" si="20"/>
        <v>0.5674268557185993</v>
      </c>
      <c r="L8" s="2">
        <v>5</v>
      </c>
      <c r="M8" s="6">
        <v>4.522E-3</v>
      </c>
      <c r="Q8" s="4">
        <f t="shared" si="21"/>
        <v>12.5</v>
      </c>
      <c r="R8">
        <f t="shared" si="0"/>
        <v>50000</v>
      </c>
      <c r="S8">
        <f t="shared" si="1"/>
        <v>488.03731747542707</v>
      </c>
      <c r="U8">
        <f t="shared" si="12"/>
        <v>4.522E-3</v>
      </c>
      <c r="V8">
        <f t="shared" si="13"/>
        <v>0.01</v>
      </c>
      <c r="W8">
        <f t="shared" si="14"/>
        <v>0.94482378939300771</v>
      </c>
      <c r="X8">
        <f t="shared" si="15"/>
        <v>4.2724931756351805E-3</v>
      </c>
      <c r="Y8">
        <f t="shared" si="16"/>
        <v>9.4482378939300775E-3</v>
      </c>
      <c r="Z8">
        <f t="shared" si="17"/>
        <v>0.93110305832344242</v>
      </c>
      <c r="AB8">
        <f t="shared" si="18"/>
        <v>419.60935926443676</v>
      </c>
      <c r="AC8">
        <f t="shared" si="22"/>
        <v>454.41303887733898</v>
      </c>
      <c r="AE8">
        <f t="shared" si="2"/>
        <v>0</v>
      </c>
      <c r="AF8">
        <f t="shared" si="3"/>
        <v>0</v>
      </c>
      <c r="AG8">
        <f t="shared" si="3"/>
        <v>-11.63878822904303</v>
      </c>
      <c r="AH8">
        <f t="shared" si="4"/>
        <v>-213.62465878175902</v>
      </c>
      <c r="AI8">
        <f t="shared" si="5"/>
        <v>-225.26344701080205</v>
      </c>
      <c r="AJ8">
        <f t="shared" si="6"/>
        <v>-34.803679612902215</v>
      </c>
      <c r="AK8">
        <f t="shared" si="19"/>
        <v>29.372655148510574</v>
      </c>
      <c r="AL8">
        <f t="shared" si="7"/>
        <v>-230.69447147519369</v>
      </c>
      <c r="AN8">
        <f t="shared" si="8"/>
        <v>0</v>
      </c>
      <c r="AO8">
        <f t="shared" si="8"/>
        <v>0</v>
      </c>
      <c r="AP8">
        <f t="shared" si="8"/>
        <v>-6.6041610091805314</v>
      </c>
      <c r="AQ8">
        <f t="shared" si="8"/>
        <v>-121.21636843649219</v>
      </c>
      <c r="AR8">
        <f t="shared" si="8"/>
        <v>-127.82052944567272</v>
      </c>
      <c r="AS8">
        <f t="shared" si="8"/>
        <v>-19.748542490186622</v>
      </c>
      <c r="AT8">
        <f t="shared" si="8"/>
        <v>16.666833355026082</v>
      </c>
      <c r="AU8">
        <f t="shared" si="8"/>
        <v>-130.90223858083326</v>
      </c>
      <c r="AW8">
        <v>5</v>
      </c>
      <c r="AX8">
        <f>IF(Z8&gt;0, (R8*SUMPRODUCT(K8:$K$98, X8:$X$98)-K8*$AZ$3)/Z8, 0)</f>
        <v>488.03731747542707</v>
      </c>
    </row>
    <row r="9" spans="1:52" x14ac:dyDescent="0.25">
      <c r="A9" t="s">
        <v>39</v>
      </c>
      <c r="C9" s="2">
        <f>'S.26.04.A'!C9</f>
        <v>0.05</v>
      </c>
      <c r="E9">
        <v>2009</v>
      </c>
      <c r="F9" s="5">
        <f>EconomicRates!C49</f>
        <v>3.5571999999999999E-2</v>
      </c>
      <c r="G9" s="5">
        <f>EconomicRates!D49</f>
        <v>7.0000000000000007E-2</v>
      </c>
      <c r="H9" s="5">
        <f t="shared" si="9"/>
        <v>0.12000000000000001</v>
      </c>
      <c r="I9" s="5">
        <f t="shared" si="10"/>
        <v>1.1200000000000001</v>
      </c>
      <c r="J9">
        <f t="shared" si="11"/>
        <v>0.89285714285714279</v>
      </c>
      <c r="K9">
        <f t="shared" si="20"/>
        <v>0.50663112117732079</v>
      </c>
      <c r="L9" s="2">
        <v>6</v>
      </c>
      <c r="M9" s="6">
        <v>4.7470000000000004E-3</v>
      </c>
      <c r="Q9" s="4">
        <f t="shared" si="21"/>
        <v>12.5</v>
      </c>
      <c r="R9">
        <f t="shared" si="0"/>
        <v>50000</v>
      </c>
      <c r="S9">
        <f t="shared" si="1"/>
        <v>525.59377081875959</v>
      </c>
      <c r="U9">
        <f t="shared" si="12"/>
        <v>4.7470000000000004E-3</v>
      </c>
      <c r="V9">
        <f t="shared" si="13"/>
        <v>0.01</v>
      </c>
      <c r="W9">
        <f t="shared" si="14"/>
        <v>0.93110305832344242</v>
      </c>
      <c r="X9">
        <f t="shared" si="15"/>
        <v>4.4199462178613818E-3</v>
      </c>
      <c r="Y9">
        <f t="shared" si="16"/>
        <v>9.311030583234424E-3</v>
      </c>
      <c r="Z9">
        <f t="shared" si="17"/>
        <v>0.91737208152234662</v>
      </c>
      <c r="AB9">
        <f t="shared" si="18"/>
        <v>454.41303887733898</v>
      </c>
      <c r="AC9">
        <f t="shared" si="22"/>
        <v>482.16505157118468</v>
      </c>
      <c r="AE9">
        <f t="shared" si="2"/>
        <v>0</v>
      </c>
      <c r="AF9">
        <f t="shared" si="3"/>
        <v>0</v>
      </c>
      <c r="AG9">
        <f t="shared" si="3"/>
        <v>-11.467151019029332</v>
      </c>
      <c r="AH9">
        <f t="shared" si="4"/>
        <v>-220.99731089306908</v>
      </c>
      <c r="AI9">
        <f t="shared" si="5"/>
        <v>-232.46446191209841</v>
      </c>
      <c r="AJ9">
        <f t="shared" si="6"/>
        <v>-27.7520126938457</v>
      </c>
      <c r="AK9">
        <f t="shared" si="19"/>
        <v>31.80891272141373</v>
      </c>
      <c r="AL9">
        <f t="shared" si="7"/>
        <v>-228.40756188453037</v>
      </c>
      <c r="AN9">
        <f t="shared" si="8"/>
        <v>0</v>
      </c>
      <c r="AO9">
        <f t="shared" si="8"/>
        <v>0</v>
      </c>
      <c r="AP9">
        <f t="shared" si="8"/>
        <v>-5.8096155774804874</v>
      </c>
      <c r="AQ9">
        <f t="shared" si="8"/>
        <v>-111.96411539492851</v>
      </c>
      <c r="AR9">
        <f t="shared" si="8"/>
        <v>-117.773730972409</v>
      </c>
      <c r="AS9">
        <f t="shared" si="8"/>
        <v>-14.060033306010286</v>
      </c>
      <c r="AT9">
        <f t="shared" si="8"/>
        <v>16.115385115481381</v>
      </c>
      <c r="AU9">
        <f t="shared" si="8"/>
        <v>-115.71837916293791</v>
      </c>
      <c r="AW9">
        <v>6</v>
      </c>
      <c r="AX9">
        <f>IF(Z9&gt;0, (R9*SUMPRODUCT(K9:$K$98, X9:$X$98)-K9*$AZ$3)/Z9, 0)</f>
        <v>525.59377081875959</v>
      </c>
    </row>
    <row r="10" spans="1:52" x14ac:dyDescent="0.25">
      <c r="A10" t="s">
        <v>19</v>
      </c>
      <c r="C10" s="2">
        <f>'S.26.04.A'!C10</f>
        <v>0.01</v>
      </c>
      <c r="E10">
        <v>2010</v>
      </c>
      <c r="F10" s="5">
        <f>EconomicRates!C50</f>
        <v>3.5571999999999999E-2</v>
      </c>
      <c r="G10" s="5">
        <f>EconomicRates!D50</f>
        <v>7.0000000000000007E-2</v>
      </c>
      <c r="H10" s="5">
        <f t="shared" si="9"/>
        <v>0.12000000000000001</v>
      </c>
      <c r="I10" s="5">
        <f t="shared" si="10"/>
        <v>1.1200000000000001</v>
      </c>
      <c r="J10">
        <f t="shared" si="11"/>
        <v>0.89285714285714279</v>
      </c>
      <c r="K10">
        <f t="shared" si="20"/>
        <v>0.45234921533689354</v>
      </c>
      <c r="L10" s="2">
        <v>7</v>
      </c>
      <c r="M10" s="6">
        <v>4.9870000000000001E-3</v>
      </c>
      <c r="Q10" s="4">
        <f t="shared" si="21"/>
        <v>12.5</v>
      </c>
      <c r="R10">
        <f t="shared" si="0"/>
        <v>50000</v>
      </c>
      <c r="S10">
        <f t="shared" si="1"/>
        <v>556.87845708007228</v>
      </c>
      <c r="U10">
        <f t="shared" si="12"/>
        <v>4.9870000000000001E-3</v>
      </c>
      <c r="V10">
        <f t="shared" si="13"/>
        <v>0.01</v>
      </c>
      <c r="W10">
        <f t="shared" si="14"/>
        <v>0.91737208152234662</v>
      </c>
      <c r="X10">
        <f t="shared" si="15"/>
        <v>4.5749345705519426E-3</v>
      </c>
      <c r="Y10">
        <f t="shared" si="16"/>
        <v>9.1737208152234666E-3</v>
      </c>
      <c r="Z10">
        <f t="shared" si="17"/>
        <v>0.90362342613657121</v>
      </c>
      <c r="AB10">
        <f t="shared" si="18"/>
        <v>482.16505157118468</v>
      </c>
      <c r="AC10">
        <f t="shared" si="22"/>
        <v>503.20841932834242</v>
      </c>
      <c r="AE10">
        <f t="shared" si="2"/>
        <v>0</v>
      </c>
      <c r="AF10">
        <f t="shared" si="3"/>
        <v>0</v>
      </c>
      <c r="AG10">
        <f t="shared" si="3"/>
        <v>-11.29529282670714</v>
      </c>
      <c r="AH10">
        <f t="shared" si="4"/>
        <v>-228.74672852759713</v>
      </c>
      <c r="AI10">
        <f t="shared" si="5"/>
        <v>-240.04202135430427</v>
      </c>
      <c r="AJ10">
        <f t="shared" si="6"/>
        <v>-21.043367757157739</v>
      </c>
      <c r="AK10">
        <f t="shared" si="19"/>
        <v>33.751553609982928</v>
      </c>
      <c r="AL10">
        <f t="shared" si="7"/>
        <v>-227.33383550147909</v>
      </c>
      <c r="AN10">
        <f t="shared" si="8"/>
        <v>0</v>
      </c>
      <c r="AO10">
        <f t="shared" si="8"/>
        <v>0</v>
      </c>
      <c r="AP10">
        <f t="shared" si="8"/>
        <v>-5.109416847161417</v>
      </c>
      <c r="AQ10">
        <f t="shared" si="8"/>
        <v>-103.47340316033996</v>
      </c>
      <c r="AR10">
        <f t="shared" si="8"/>
        <v>-108.58282000750138</v>
      </c>
      <c r="AS10">
        <f t="shared" si="8"/>
        <v>-9.5189508929959885</v>
      </c>
      <c r="AT10">
        <f t="shared" si="8"/>
        <v>15.267488791876874</v>
      </c>
      <c r="AU10">
        <f t="shared" si="8"/>
        <v>-102.8342821086205</v>
      </c>
      <c r="AW10">
        <v>7</v>
      </c>
      <c r="AX10">
        <f>IF(Z10&gt;0, (R10*SUMPRODUCT(K10:$K$98, X10:$X$98)-K10*$AZ$3)/Z10, 0)</f>
        <v>556.87845708007228</v>
      </c>
    </row>
    <row r="11" spans="1:52" x14ac:dyDescent="0.25">
      <c r="A11" t="s">
        <v>33</v>
      </c>
      <c r="C11" s="12">
        <f>AU71</f>
        <v>-1.0194655449685674E-13</v>
      </c>
      <c r="E11">
        <v>2011</v>
      </c>
      <c r="F11" s="5">
        <f>EconomicRates!C51</f>
        <v>3.5571999999999999E-2</v>
      </c>
      <c r="G11" s="5">
        <f>EconomicRates!D51</f>
        <v>7.0000000000000007E-2</v>
      </c>
      <c r="H11" s="5">
        <f t="shared" si="9"/>
        <v>0.12000000000000001</v>
      </c>
      <c r="I11" s="5">
        <f t="shared" si="10"/>
        <v>1.1200000000000001</v>
      </c>
      <c r="J11">
        <f t="shared" si="11"/>
        <v>0.89285714285714279</v>
      </c>
      <c r="K11">
        <f t="shared" si="20"/>
        <v>0.40388322797936921</v>
      </c>
      <c r="L11" s="2">
        <v>8</v>
      </c>
      <c r="M11" s="6">
        <v>5.2249999999999996E-3</v>
      </c>
      <c r="Q11" s="4">
        <f t="shared" si="21"/>
        <v>12.5</v>
      </c>
      <c r="R11">
        <f t="shared" si="0"/>
        <v>50000</v>
      </c>
      <c r="S11">
        <f t="shared" si="1"/>
        <v>582.66282530129479</v>
      </c>
      <c r="U11">
        <f t="shared" si="12"/>
        <v>5.2249999999999996E-3</v>
      </c>
      <c r="V11">
        <f t="shared" si="13"/>
        <v>0.01</v>
      </c>
      <c r="W11">
        <f t="shared" si="14"/>
        <v>0.90362342613657121</v>
      </c>
      <c r="X11">
        <f t="shared" si="15"/>
        <v>4.7214324015635838E-3</v>
      </c>
      <c r="Y11">
        <f t="shared" si="16"/>
        <v>9.0362342613657127E-3</v>
      </c>
      <c r="Z11">
        <f t="shared" si="17"/>
        <v>0.88986575947364199</v>
      </c>
      <c r="AB11">
        <f t="shared" si="18"/>
        <v>503.20841932834242</v>
      </c>
      <c r="AC11">
        <f t="shared" si="22"/>
        <v>518.49169755379467</v>
      </c>
      <c r="AE11">
        <f t="shared" si="2"/>
        <v>0</v>
      </c>
      <c r="AF11">
        <f t="shared" si="3"/>
        <v>0</v>
      </c>
      <c r="AG11">
        <f t="shared" si="3"/>
        <v>-11.123321993420525</v>
      </c>
      <c r="AH11">
        <f t="shared" si="4"/>
        <v>-236.07162007817919</v>
      </c>
      <c r="AI11">
        <f t="shared" si="5"/>
        <v>-247.19494207159971</v>
      </c>
      <c r="AJ11">
        <f t="shared" si="6"/>
        <v>-15.28327822545225</v>
      </c>
      <c r="AK11">
        <f t="shared" si="19"/>
        <v>35.224589352983969</v>
      </c>
      <c r="AL11">
        <f t="shared" si="7"/>
        <v>-227.25363094406799</v>
      </c>
      <c r="AN11">
        <f t="shared" si="8"/>
        <v>0</v>
      </c>
      <c r="AO11">
        <f t="shared" si="8"/>
        <v>0</v>
      </c>
      <c r="AP11">
        <f t="shared" si="8"/>
        <v>-4.4925231925565932</v>
      </c>
      <c r="AQ11">
        <f t="shared" si="8"/>
        <v>-95.345367951494282</v>
      </c>
      <c r="AR11">
        <f t="shared" si="8"/>
        <v>-99.837891144050872</v>
      </c>
      <c r="AS11">
        <f t="shared" si="8"/>
        <v>-6.17265974380246</v>
      </c>
      <c r="AT11">
        <f t="shared" si="8"/>
        <v>14.226620852130885</v>
      </c>
      <c r="AU11">
        <f t="shared" si="8"/>
        <v>-91.783930035722449</v>
      </c>
      <c r="AW11">
        <v>8</v>
      </c>
      <c r="AX11">
        <f>IF(Z11&gt;0, (R11*SUMPRODUCT(K11:$K$98, X11:$X$98)-K11*$AZ$3)/Z11, 0)</f>
        <v>582.66282530129479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f>EconomicRates!C52</f>
        <v>3.5571999999999999E-2</v>
      </c>
      <c r="G12" s="5">
        <f>EconomicRates!D52</f>
        <v>7.0000000000000007E-2</v>
      </c>
      <c r="H12" s="5">
        <f t="shared" si="9"/>
        <v>0.12000000000000001</v>
      </c>
      <c r="I12" s="5">
        <f t="shared" si="10"/>
        <v>1.1200000000000001</v>
      </c>
      <c r="J12">
        <f t="shared" si="11"/>
        <v>0.89285714285714279</v>
      </c>
      <c r="K12">
        <f t="shared" si="20"/>
        <v>0.36061002498157962</v>
      </c>
      <c r="L12" s="2">
        <v>9</v>
      </c>
      <c r="M12" s="6">
        <v>5.4879999999999998E-3</v>
      </c>
      <c r="Q12" s="4">
        <f t="shared" si="21"/>
        <v>12.5</v>
      </c>
      <c r="R12">
        <f t="shared" si="0"/>
        <v>50000</v>
      </c>
      <c r="S12">
        <f t="shared" si="1"/>
        <v>604.02812016226733</v>
      </c>
      <c r="U12">
        <f t="shared" si="12"/>
        <v>5.4879999999999998E-3</v>
      </c>
      <c r="V12">
        <f t="shared" si="13"/>
        <v>0.01</v>
      </c>
      <c r="W12">
        <f t="shared" si="14"/>
        <v>0.88986575947364199</v>
      </c>
      <c r="X12">
        <f t="shared" si="15"/>
        <v>4.8835832879913473E-3</v>
      </c>
      <c r="Y12">
        <f t="shared" si="16"/>
        <v>8.8986575947364206E-3</v>
      </c>
      <c r="Z12">
        <f t="shared" si="17"/>
        <v>0.87608351859091427</v>
      </c>
      <c r="AB12">
        <f t="shared" si="18"/>
        <v>518.49169755379467</v>
      </c>
      <c r="AC12">
        <f t="shared" si="22"/>
        <v>529.1790808396147</v>
      </c>
      <c r="AE12">
        <f t="shared" si="2"/>
        <v>0</v>
      </c>
      <c r="AF12">
        <f t="shared" si="3"/>
        <v>0</v>
      </c>
      <c r="AG12">
        <f t="shared" si="3"/>
        <v>-10.951043982386429</v>
      </c>
      <c r="AH12">
        <f t="shared" si="4"/>
        <v>-244.17916439956736</v>
      </c>
      <c r="AI12">
        <f t="shared" si="5"/>
        <v>-255.13020838195379</v>
      </c>
      <c r="AJ12">
        <f t="shared" si="6"/>
        <v>-10.687383285820033</v>
      </c>
      <c r="AK12">
        <f t="shared" si="19"/>
        <v>36.294418828765629</v>
      </c>
      <c r="AL12">
        <f t="shared" si="7"/>
        <v>-229.52317283900823</v>
      </c>
      <c r="AN12">
        <f t="shared" si="8"/>
        <v>0</v>
      </c>
      <c r="AO12">
        <f t="shared" si="8"/>
        <v>0</v>
      </c>
      <c r="AP12">
        <f t="shared" si="8"/>
        <v>-3.949056244062747</v>
      </c>
      <c r="AQ12">
        <f t="shared" si="8"/>
        <v>-88.053454574109224</v>
      </c>
      <c r="AR12">
        <f t="shared" si="8"/>
        <v>-92.00251081817197</v>
      </c>
      <c r="AS12">
        <f t="shared" si="8"/>
        <v>-3.8539775536872787</v>
      </c>
      <c r="AT12">
        <f t="shared" si="8"/>
        <v>13.088131280533087</v>
      </c>
      <c r="AU12">
        <f t="shared" si="8"/>
        <v>-82.76835709132618</v>
      </c>
      <c r="AW12">
        <v>9</v>
      </c>
      <c r="AX12">
        <f>IF(Z12&gt;0, (R12*SUMPRODUCT(K12:$K$98, X12:$X$98)-K12*$AZ$3)/Z12, 0)</f>
        <v>604.02812016226733</v>
      </c>
    </row>
    <row r="13" spans="1:52" x14ac:dyDescent="0.25">
      <c r="E13">
        <v>2013</v>
      </c>
      <c r="F13" s="5">
        <f>EconomicRates!C53</f>
        <v>3.5571999999999999E-2</v>
      </c>
      <c r="G13" s="5">
        <f>EconomicRates!D53</f>
        <v>7.0000000000000007E-2</v>
      </c>
      <c r="H13" s="5">
        <f t="shared" si="9"/>
        <v>0.12000000000000001</v>
      </c>
      <c r="I13" s="5">
        <f t="shared" si="10"/>
        <v>1.1200000000000001</v>
      </c>
      <c r="J13">
        <f t="shared" si="11"/>
        <v>0.89285714285714279</v>
      </c>
      <c r="K13">
        <f t="shared" si="20"/>
        <v>0.32197323659069604</v>
      </c>
      <c r="L13" s="2">
        <v>10</v>
      </c>
      <c r="M13" s="6">
        <v>5.7670000000000004E-3</v>
      </c>
      <c r="Q13" s="4">
        <f t="shared" si="21"/>
        <v>12.5</v>
      </c>
      <c r="R13">
        <f t="shared" si="0"/>
        <v>50000</v>
      </c>
      <c r="S13">
        <f t="shared" si="1"/>
        <v>621.38023253733024</v>
      </c>
      <c r="U13">
        <f t="shared" si="12"/>
        <v>5.7670000000000004E-3</v>
      </c>
      <c r="V13">
        <f t="shared" si="13"/>
        <v>0.01</v>
      </c>
      <c r="W13">
        <f t="shared" si="14"/>
        <v>0.87608351859091427</v>
      </c>
      <c r="X13">
        <f t="shared" si="15"/>
        <v>5.0523736517138033E-3</v>
      </c>
      <c r="Y13">
        <f t="shared" si="16"/>
        <v>8.7608351859091421E-3</v>
      </c>
      <c r="Z13">
        <f t="shared" si="17"/>
        <v>0.86227030975329133</v>
      </c>
      <c r="AB13">
        <f t="shared" si="18"/>
        <v>529.1790808396147</v>
      </c>
      <c r="AC13">
        <f t="shared" si="22"/>
        <v>535.7977255845359</v>
      </c>
      <c r="AE13">
        <f t="shared" si="2"/>
        <v>0</v>
      </c>
      <c r="AF13">
        <f t="shared" si="3"/>
        <v>0</v>
      </c>
      <c r="AG13">
        <f t="shared" si="3"/>
        <v>-10.778378871916141</v>
      </c>
      <c r="AH13">
        <f t="shared" si="4"/>
        <v>-252.61868258569018</v>
      </c>
      <c r="AI13">
        <f t="shared" si="5"/>
        <v>-263.3970614576063</v>
      </c>
      <c r="AJ13">
        <f t="shared" si="6"/>
        <v>-6.6186447449211983</v>
      </c>
      <c r="AK13">
        <f t="shared" si="19"/>
        <v>37.042535658773033</v>
      </c>
      <c r="AL13">
        <f t="shared" si="7"/>
        <v>-232.97317054375446</v>
      </c>
      <c r="AN13">
        <f t="shared" si="8"/>
        <v>0</v>
      </c>
      <c r="AO13">
        <f t="shared" si="8"/>
        <v>0</v>
      </c>
      <c r="AP13">
        <f t="shared" si="8"/>
        <v>-3.4703495305916152</v>
      </c>
      <c r="AQ13">
        <f t="shared" si="8"/>
        <v>-81.336454855392375</v>
      </c>
      <c r="AR13">
        <f t="shared" si="8"/>
        <v>-84.80680438598398</v>
      </c>
      <c r="AS13">
        <f t="shared" si="8"/>
        <v>-2.13102647036628</v>
      </c>
      <c r="AT13">
        <f t="shared" si="8"/>
        <v>11.926705097581424</v>
      </c>
      <c r="AU13">
        <f t="shared" si="8"/>
        <v>-75.011125758768827</v>
      </c>
      <c r="AW13">
        <v>10</v>
      </c>
      <c r="AX13">
        <f>IF(Z13&gt;0, (R13*SUMPRODUCT(K13:$K$98, X13:$X$98)-K13*$AZ$3)/Z13, 0)</f>
        <v>621.38023253733024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9"/>
        <v>0.12000000000000001</v>
      </c>
      <c r="I14" s="5">
        <f t="shared" si="10"/>
        <v>1.1200000000000001</v>
      </c>
      <c r="J14">
        <f t="shared" si="11"/>
        <v>0.89285714285714279</v>
      </c>
      <c r="K14">
        <f t="shared" si="20"/>
        <v>0.28747610409883573</v>
      </c>
      <c r="L14" s="2">
        <v>11</v>
      </c>
      <c r="M14" s="6">
        <v>6.0780000000000001E-3</v>
      </c>
      <c r="Q14" s="4">
        <f t="shared" si="21"/>
        <v>12.5</v>
      </c>
      <c r="R14">
        <f t="shared" si="0"/>
        <v>50000</v>
      </c>
      <c r="S14">
        <f t="shared" si="1"/>
        <v>635.29662510844821</v>
      </c>
      <c r="U14">
        <f t="shared" si="12"/>
        <v>6.0780000000000001E-3</v>
      </c>
      <c r="V14">
        <f t="shared" si="13"/>
        <v>0.01</v>
      </c>
      <c r="W14">
        <f t="shared" si="14"/>
        <v>0.86227030975329133</v>
      </c>
      <c r="X14">
        <f t="shared" si="15"/>
        <v>5.2408789426805049E-3</v>
      </c>
      <c r="Y14">
        <f t="shared" si="16"/>
        <v>8.622703097532913E-3</v>
      </c>
      <c r="Z14">
        <f t="shared" si="17"/>
        <v>0.8484067277130779</v>
      </c>
      <c r="AB14">
        <f t="shared" si="18"/>
        <v>535.7977255845359</v>
      </c>
      <c r="AC14">
        <f t="shared" si="22"/>
        <v>538.98993083542052</v>
      </c>
      <c r="AE14">
        <f t="shared" si="2"/>
        <v>0</v>
      </c>
      <c r="AF14">
        <f t="shared" si="3"/>
        <v>0</v>
      </c>
      <c r="AG14">
        <f t="shared" si="3"/>
        <v>-10.605084096413474</v>
      </c>
      <c r="AH14">
        <f t="shared" si="4"/>
        <v>-262.04394713402525</v>
      </c>
      <c r="AI14">
        <f t="shared" si="5"/>
        <v>-272.64903123043871</v>
      </c>
      <c r="AJ14">
        <f t="shared" si="6"/>
        <v>-3.1922052508846264</v>
      </c>
      <c r="AK14">
        <f t="shared" si="19"/>
        <v>37.505840790917517</v>
      </c>
      <c r="AL14">
        <f t="shared" si="7"/>
        <v>-238.33539569040582</v>
      </c>
      <c r="AN14">
        <f t="shared" si="8"/>
        <v>0</v>
      </c>
      <c r="AO14">
        <f t="shared" si="8"/>
        <v>0</v>
      </c>
      <c r="AP14">
        <f t="shared" si="8"/>
        <v>-3.0487082596774671</v>
      </c>
      <c r="AQ14">
        <f t="shared" si="8"/>
        <v>-75.331373024770841</v>
      </c>
      <c r="AR14">
        <f t="shared" si="8"/>
        <v>-78.380081284448309</v>
      </c>
      <c r="AS14">
        <f t="shared" si="8"/>
        <v>-0.91768272900815884</v>
      </c>
      <c r="AT14">
        <f t="shared" si="8"/>
        <v>10.782032991524163</v>
      </c>
      <c r="AU14">
        <f t="shared" si="8"/>
        <v>-68.515731021932311</v>
      </c>
      <c r="AW14">
        <v>11</v>
      </c>
      <c r="AX14">
        <f>IF(Z14&gt;0, (R14*SUMPRODUCT(K14:$K$98, X14:$X$98)-K14*$AZ$3)/Z14, 0)</f>
        <v>635.29662510844821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9"/>
        <v>0.12000000000000001</v>
      </c>
      <c r="I15" s="5">
        <f t="shared" si="10"/>
        <v>1.1200000000000001</v>
      </c>
      <c r="J15">
        <f t="shared" si="11"/>
        <v>0.89285714285714279</v>
      </c>
      <c r="K15">
        <f t="shared" si="20"/>
        <v>0.25667509294538904</v>
      </c>
      <c r="L15" s="2">
        <v>12</v>
      </c>
      <c r="M15" s="6">
        <v>6.4359999999999999E-3</v>
      </c>
      <c r="Q15" s="4">
        <f t="shared" si="21"/>
        <v>12.5</v>
      </c>
      <c r="R15">
        <f t="shared" si="0"/>
        <v>50000</v>
      </c>
      <c r="S15">
        <f t="shared" si="1"/>
        <v>646.08139426044568</v>
      </c>
      <c r="U15">
        <f t="shared" si="12"/>
        <v>6.4359999999999999E-3</v>
      </c>
      <c r="V15">
        <f t="shared" si="13"/>
        <v>0.01</v>
      </c>
      <c r="W15">
        <f t="shared" si="14"/>
        <v>0.8484067277130779</v>
      </c>
      <c r="X15">
        <f t="shared" si="15"/>
        <v>5.460345699561369E-3</v>
      </c>
      <c r="Y15">
        <f t="shared" si="16"/>
        <v>8.4840672771307798E-3</v>
      </c>
      <c r="Z15">
        <f t="shared" si="17"/>
        <v>0.83446231473638577</v>
      </c>
      <c r="AB15">
        <f t="shared" si="18"/>
        <v>538.98993083542052</v>
      </c>
      <c r="AC15">
        <f t="shared" si="22"/>
        <v>539.13057576268295</v>
      </c>
      <c r="AE15">
        <f t="shared" si="2"/>
        <v>0</v>
      </c>
      <c r="AF15">
        <f t="shared" si="3"/>
        <v>0</v>
      </c>
      <c r="AG15">
        <f t="shared" si="3"/>
        <v>-10.430778934204822</v>
      </c>
      <c r="AH15">
        <f t="shared" si="4"/>
        <v>-273.01728497806846</v>
      </c>
      <c r="AI15">
        <f t="shared" si="5"/>
        <v>-283.44806391227326</v>
      </c>
      <c r="AJ15">
        <f t="shared" si="6"/>
        <v>-0.14064492726242861</v>
      </c>
      <c r="AK15">
        <f t="shared" si="19"/>
        <v>37.729295158479438</v>
      </c>
      <c r="AL15">
        <f t="shared" si="7"/>
        <v>-245.85941368105625</v>
      </c>
      <c r="AN15">
        <f t="shared" si="8"/>
        <v>0</v>
      </c>
      <c r="AO15">
        <f t="shared" si="8"/>
        <v>0</v>
      </c>
      <c r="AP15">
        <f t="shared" si="8"/>
        <v>-2.6773211524298288</v>
      </c>
      <c r="AQ15">
        <f t="shared" si="8"/>
        <v>-70.07673699744349</v>
      </c>
      <c r="AR15">
        <f t="shared" si="8"/>
        <v>-72.754058149873316</v>
      </c>
      <c r="AS15">
        <f t="shared" si="8"/>
        <v>-3.6100049777381342E-2</v>
      </c>
      <c r="AT15">
        <f t="shared" si="8"/>
        <v>9.6841703415667268</v>
      </c>
      <c r="AU15">
        <f t="shared" si="8"/>
        <v>-63.105987858083964</v>
      </c>
      <c r="AW15">
        <v>12</v>
      </c>
      <c r="AX15">
        <f>IF(Z15&gt;0, (R15*SUMPRODUCT(K15:$K$98, X15:$X$98)-K15*$AZ$3)/Z15, 0)</f>
        <v>646.08139426044568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9"/>
        <v>0.12000000000000001</v>
      </c>
      <c r="I16" s="5">
        <f t="shared" si="10"/>
        <v>1.1200000000000001</v>
      </c>
      <c r="J16">
        <f t="shared" si="11"/>
        <v>0.89285714285714279</v>
      </c>
      <c r="K16">
        <f t="shared" si="20"/>
        <v>0.22917419012981163</v>
      </c>
      <c r="L16" s="2">
        <v>13</v>
      </c>
      <c r="M16" s="6">
        <v>6.8199999999999997E-3</v>
      </c>
      <c r="Q16" s="4">
        <f t="shared" si="21"/>
        <v>12.5</v>
      </c>
      <c r="R16">
        <f t="shared" si="0"/>
        <v>50000</v>
      </c>
      <c r="S16">
        <f t="shared" si="1"/>
        <v>653.85438595243068</v>
      </c>
      <c r="U16">
        <f t="shared" si="12"/>
        <v>6.8199999999999997E-3</v>
      </c>
      <c r="V16">
        <f t="shared" si="13"/>
        <v>0.01</v>
      </c>
      <c r="W16">
        <f t="shared" si="14"/>
        <v>0.83446231473638577</v>
      </c>
      <c r="X16">
        <f t="shared" si="15"/>
        <v>5.6910329865021503E-3</v>
      </c>
      <c r="Y16">
        <f t="shared" si="16"/>
        <v>8.3446231473638579E-3</v>
      </c>
      <c r="Z16">
        <f t="shared" si="17"/>
        <v>0.82042665860251973</v>
      </c>
      <c r="AB16">
        <f t="shared" si="18"/>
        <v>539.13057576268295</v>
      </c>
      <c r="AC16">
        <f t="shared" si="22"/>
        <v>536.43956907955499</v>
      </c>
      <c r="AE16">
        <f t="shared" si="2"/>
        <v>0</v>
      </c>
      <c r="AF16">
        <f t="shared" si="3"/>
        <v>0</v>
      </c>
      <c r="AG16">
        <f t="shared" si="3"/>
        <v>-10.255333232531497</v>
      </c>
      <c r="AH16">
        <f t="shared" si="4"/>
        <v>-284.55164932510752</v>
      </c>
      <c r="AI16">
        <f t="shared" si="5"/>
        <v>-294.806982557639</v>
      </c>
      <c r="AJ16">
        <f t="shared" si="6"/>
        <v>2.6910066831279664</v>
      </c>
      <c r="AK16">
        <f t="shared" si="19"/>
        <v>37.739140303387813</v>
      </c>
      <c r="AL16">
        <f t="shared" si="7"/>
        <v>-254.37683557112322</v>
      </c>
      <c r="AN16">
        <f t="shared" si="8"/>
        <v>0</v>
      </c>
      <c r="AO16">
        <f t="shared" si="8"/>
        <v>0</v>
      </c>
      <c r="AP16">
        <f t="shared" si="8"/>
        <v>-2.350257688076749</v>
      </c>
      <c r="AQ16">
        <f t="shared" si="8"/>
        <v>-65.211893784183673</v>
      </c>
      <c r="AR16">
        <f t="shared" si="8"/>
        <v>-67.562151472260425</v>
      </c>
      <c r="AS16">
        <f t="shared" si="8"/>
        <v>0.61670927723976232</v>
      </c>
      <c r="AT16">
        <f t="shared" si="8"/>
        <v>8.6488369152242353</v>
      </c>
      <c r="AU16">
        <f t="shared" si="8"/>
        <v>-58.296605279796424</v>
      </c>
      <c r="AW16">
        <v>13</v>
      </c>
      <c r="AX16">
        <f>IF(Z16&gt;0, (R16*SUMPRODUCT(K16:$K$98, X16:$X$98)-K16*$AZ$3)/Z16, 0)</f>
        <v>653.85438595243068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9"/>
        <v>0.12000000000000001</v>
      </c>
      <c r="I17" s="5">
        <f t="shared" si="10"/>
        <v>1.1200000000000001</v>
      </c>
      <c r="J17">
        <f t="shared" si="11"/>
        <v>0.89285714285714279</v>
      </c>
      <c r="K17">
        <f t="shared" si="20"/>
        <v>0.20461981261590323</v>
      </c>
      <c r="L17" s="2">
        <v>14</v>
      </c>
      <c r="M17" s="6">
        <v>7.2269999999999999E-3</v>
      </c>
      <c r="Q17" s="4">
        <f t="shared" si="21"/>
        <v>12.5</v>
      </c>
      <c r="R17">
        <f t="shared" si="0"/>
        <v>50000</v>
      </c>
      <c r="S17">
        <f t="shared" si="1"/>
        <v>659.05743302481369</v>
      </c>
      <c r="U17">
        <f t="shared" si="12"/>
        <v>7.2269999999999999E-3</v>
      </c>
      <c r="V17">
        <f t="shared" si="13"/>
        <v>0.01</v>
      </c>
      <c r="W17">
        <f t="shared" si="14"/>
        <v>0.82042665860251973</v>
      </c>
      <c r="X17">
        <f t="shared" si="15"/>
        <v>5.9292234617204101E-3</v>
      </c>
      <c r="Y17">
        <f t="shared" si="16"/>
        <v>8.2042665860251971E-3</v>
      </c>
      <c r="Z17">
        <f t="shared" si="17"/>
        <v>0.80629316855477406</v>
      </c>
      <c r="AB17">
        <f t="shared" si="18"/>
        <v>536.43956907955499</v>
      </c>
      <c r="AC17">
        <f t="shared" si="22"/>
        <v>531.39350593315282</v>
      </c>
      <c r="AE17">
        <f t="shared" si="2"/>
        <v>0</v>
      </c>
      <c r="AF17">
        <f t="shared" si="3"/>
        <v>0</v>
      </c>
      <c r="AG17">
        <f t="shared" si="3"/>
        <v>-10.078664606934677</v>
      </c>
      <c r="AH17">
        <f t="shared" si="4"/>
        <v>-296.46117308602049</v>
      </c>
      <c r="AI17">
        <f t="shared" si="5"/>
        <v>-306.53983769295519</v>
      </c>
      <c r="AJ17">
        <f t="shared" si="6"/>
        <v>5.0460631464021617</v>
      </c>
      <c r="AK17">
        <f t="shared" si="19"/>
        <v>37.55076983556885</v>
      </c>
      <c r="AL17">
        <f t="shared" si="7"/>
        <v>-263.94300471098416</v>
      </c>
      <c r="AN17">
        <f t="shared" si="8"/>
        <v>0</v>
      </c>
      <c r="AO17">
        <f t="shared" si="8"/>
        <v>0</v>
      </c>
      <c r="AP17">
        <f t="shared" si="8"/>
        <v>-2.0622944632895095</v>
      </c>
      <c r="AQ17">
        <f t="shared" si="8"/>
        <v>-60.661829684752369</v>
      </c>
      <c r="AR17">
        <f t="shared" si="8"/>
        <v>-62.724124148041881</v>
      </c>
      <c r="AS17">
        <f t="shared" si="8"/>
        <v>1.0325244954648254</v>
      </c>
      <c r="AT17">
        <f t="shared" si="8"/>
        <v>7.6836314873370091</v>
      </c>
      <c r="AU17">
        <f t="shared" si="8"/>
        <v>-54.007968165240044</v>
      </c>
      <c r="AW17">
        <v>14</v>
      </c>
      <c r="AX17">
        <f>IF(Z17&gt;0, (R17*SUMPRODUCT(K17:$K$98, X17:$X$98)-K17*$AZ$3)/Z17, 0)</f>
        <v>659.05743302481369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9"/>
        <v>0.12000000000000001</v>
      </c>
      <c r="I18" s="5">
        <f t="shared" si="10"/>
        <v>1.1200000000000001</v>
      </c>
      <c r="J18">
        <f t="shared" si="11"/>
        <v>0.89285714285714279</v>
      </c>
      <c r="K18">
        <f t="shared" si="20"/>
        <v>0.1826962612641993</v>
      </c>
      <c r="L18" s="2">
        <v>15</v>
      </c>
      <c r="M18" s="6">
        <v>7.6860000000000001E-3</v>
      </c>
      <c r="Q18" s="4">
        <f t="shared" si="21"/>
        <v>12.5</v>
      </c>
      <c r="R18">
        <f t="shared" si="0"/>
        <v>50000</v>
      </c>
      <c r="S18">
        <f t="shared" si="1"/>
        <v>662.15817162096198</v>
      </c>
      <c r="U18">
        <f t="shared" si="12"/>
        <v>7.6860000000000001E-3</v>
      </c>
      <c r="V18">
        <f t="shared" si="13"/>
        <v>0.01</v>
      </c>
      <c r="W18">
        <f t="shared" si="14"/>
        <v>0.80629316855477406</v>
      </c>
      <c r="X18">
        <f t="shared" si="15"/>
        <v>6.197169293511994E-3</v>
      </c>
      <c r="Y18">
        <f t="shared" si="16"/>
        <v>8.0629316855477407E-3</v>
      </c>
      <c r="Z18">
        <f t="shared" si="17"/>
        <v>0.79203306757571434</v>
      </c>
      <c r="AB18">
        <f t="shared" si="18"/>
        <v>531.39350593315282</v>
      </c>
      <c r="AC18">
        <f t="shared" si="22"/>
        <v>524.4511678892768</v>
      </c>
      <c r="AE18">
        <f t="shared" si="2"/>
        <v>0</v>
      </c>
      <c r="AF18">
        <f t="shared" si="3"/>
        <v>0</v>
      </c>
      <c r="AG18">
        <f t="shared" si="3"/>
        <v>-9.90041334469643</v>
      </c>
      <c r="AH18">
        <f t="shared" si="4"/>
        <v>-309.85846467559969</v>
      </c>
      <c r="AI18">
        <f t="shared" si="5"/>
        <v>-319.75887802029609</v>
      </c>
      <c r="AJ18">
        <f t="shared" si="6"/>
        <v>6.9423380438760205</v>
      </c>
      <c r="AK18">
        <f t="shared" si="19"/>
        <v>37.197545415320704</v>
      </c>
      <c r="AL18">
        <f t="shared" si="7"/>
        <v>-275.61899456109938</v>
      </c>
      <c r="AN18">
        <f t="shared" si="8"/>
        <v>0</v>
      </c>
      <c r="AO18">
        <f t="shared" si="8"/>
        <v>0</v>
      </c>
      <c r="AP18">
        <f t="shared" si="8"/>
        <v>-1.8087685030462242</v>
      </c>
      <c r="AQ18">
        <f t="shared" si="8"/>
        <v>-56.609983017297033</v>
      </c>
      <c r="AR18">
        <f t="shared" si="8"/>
        <v>-58.41875152034325</v>
      </c>
      <c r="AS18">
        <f t="shared" si="8"/>
        <v>1.2683392050483637</v>
      </c>
      <c r="AT18">
        <f t="shared" si="8"/>
        <v>6.7958524755843506</v>
      </c>
      <c r="AU18">
        <f t="shared" si="8"/>
        <v>-50.354559839710539</v>
      </c>
      <c r="AW18">
        <v>15</v>
      </c>
      <c r="AX18">
        <f>IF(Z18&gt;0, (R18*SUMPRODUCT(K18:$K$98, X18:$X$98)-K18*$AZ$3)/Z18, 0)</f>
        <v>662.15817162096198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9"/>
        <v>0.12000000000000001</v>
      </c>
      <c r="I19" s="5">
        <f t="shared" si="10"/>
        <v>1.1200000000000001</v>
      </c>
      <c r="J19">
        <f t="shared" si="11"/>
        <v>0.89285714285714279</v>
      </c>
      <c r="K19">
        <f t="shared" si="20"/>
        <v>0.16312166184303509</v>
      </c>
      <c r="L19" s="2">
        <v>16</v>
      </c>
      <c r="M19" s="6">
        <v>8.2030000000000002E-3</v>
      </c>
      <c r="Q19" s="4">
        <f t="shared" si="21"/>
        <v>12.5</v>
      </c>
      <c r="R19">
        <f t="shared" si="0"/>
        <v>50000</v>
      </c>
      <c r="S19">
        <f t="shared" si="1"/>
        <v>663.31611303854277</v>
      </c>
      <c r="U19">
        <f t="shared" si="12"/>
        <v>8.2030000000000002E-3</v>
      </c>
      <c r="V19">
        <f t="shared" si="13"/>
        <v>0.01</v>
      </c>
      <c r="W19">
        <f t="shared" si="14"/>
        <v>0.79203306757571434</v>
      </c>
      <c r="X19">
        <f t="shared" si="15"/>
        <v>6.4970472533235849E-3</v>
      </c>
      <c r="Y19">
        <f t="shared" si="16"/>
        <v>7.9203306757571444E-3</v>
      </c>
      <c r="Z19">
        <f t="shared" si="17"/>
        <v>0.77761568964663363</v>
      </c>
      <c r="AB19">
        <f t="shared" si="18"/>
        <v>524.4511678892768</v>
      </c>
      <c r="AC19">
        <f t="shared" si="22"/>
        <v>515.80501669419084</v>
      </c>
      <c r="AE19">
        <f t="shared" si="2"/>
        <v>0</v>
      </c>
      <c r="AF19">
        <f t="shared" si="3"/>
        <v>0</v>
      </c>
      <c r="AG19">
        <f t="shared" si="3"/>
        <v>-9.720196120582921</v>
      </c>
      <c r="AH19">
        <f t="shared" si="4"/>
        <v>-324.85236266617926</v>
      </c>
      <c r="AI19">
        <f t="shared" si="5"/>
        <v>-334.57255878676216</v>
      </c>
      <c r="AJ19">
        <f t="shared" si="6"/>
        <v>8.6461511950859631</v>
      </c>
      <c r="AK19">
        <f t="shared" si="19"/>
        <v>36.71158175224938</v>
      </c>
      <c r="AL19">
        <f t="shared" si="7"/>
        <v>-289.21482583942679</v>
      </c>
      <c r="AN19">
        <f t="shared" si="8"/>
        <v>0</v>
      </c>
      <c r="AO19">
        <f t="shared" si="8"/>
        <v>0</v>
      </c>
      <c r="AP19">
        <f t="shared" si="8"/>
        <v>-1.5855745446297087</v>
      </c>
      <c r="AQ19">
        <f t="shared" si="8"/>
        <v>-52.990457251743493</v>
      </c>
      <c r="AR19">
        <f t="shared" si="8"/>
        <v>-54.576031796373194</v>
      </c>
      <c r="AS19">
        <f t="shared" si="8"/>
        <v>1.4103745514885662</v>
      </c>
      <c r="AT19">
        <f t="shared" si="8"/>
        <v>5.9884542243133607</v>
      </c>
      <c r="AU19">
        <f t="shared" si="8"/>
        <v>-47.177203020571262</v>
      </c>
      <c r="AW19">
        <v>16</v>
      </c>
      <c r="AX19">
        <f>IF(Z19&gt;0, (R19*SUMPRODUCT(K19:$K$98, X19:$X$98)-K19*$AZ$3)/Z19, 0)</f>
        <v>663.31611303854277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9"/>
        <v>0.12000000000000001</v>
      </c>
      <c r="I20" s="5">
        <f t="shared" si="10"/>
        <v>1.1200000000000001</v>
      </c>
      <c r="J20">
        <f t="shared" si="11"/>
        <v>0.89285714285714279</v>
      </c>
      <c r="K20">
        <f t="shared" si="20"/>
        <v>0.14564434093128131</v>
      </c>
      <c r="L20" s="2">
        <v>17</v>
      </c>
      <c r="M20" s="6">
        <v>8.7950000000000007E-3</v>
      </c>
      <c r="Q20" s="4">
        <f t="shared" si="21"/>
        <v>12.5</v>
      </c>
      <c r="R20">
        <f t="shared" si="0"/>
        <v>50000</v>
      </c>
      <c r="S20">
        <f t="shared" si="1"/>
        <v>662.69874492181259</v>
      </c>
      <c r="U20">
        <f t="shared" si="12"/>
        <v>8.7950000000000007E-3</v>
      </c>
      <c r="V20">
        <f t="shared" si="13"/>
        <v>0.01</v>
      </c>
      <c r="W20">
        <f t="shared" si="14"/>
        <v>0.77761568964663363</v>
      </c>
      <c r="X20">
        <f t="shared" si="15"/>
        <v>6.8391299904421434E-3</v>
      </c>
      <c r="Y20">
        <f t="shared" si="16"/>
        <v>7.7761568964663363E-3</v>
      </c>
      <c r="Z20">
        <f t="shared" si="17"/>
        <v>0.76300040275972514</v>
      </c>
      <c r="AB20">
        <f t="shared" si="18"/>
        <v>515.80501669419084</v>
      </c>
      <c r="AC20">
        <f t="shared" si="22"/>
        <v>505.63940928370738</v>
      </c>
      <c r="AE20">
        <f t="shared" si="2"/>
        <v>0</v>
      </c>
      <c r="AF20">
        <f t="shared" si="3"/>
        <v>0</v>
      </c>
      <c r="AG20">
        <f t="shared" si="3"/>
        <v>-9.5375050344965651</v>
      </c>
      <c r="AH20">
        <f t="shared" si="4"/>
        <v>-341.95649952210715</v>
      </c>
      <c r="AI20">
        <f t="shared" si="5"/>
        <v>-351.49400455660373</v>
      </c>
      <c r="AJ20">
        <f t="shared" si="6"/>
        <v>10.16560741048346</v>
      </c>
      <c r="AK20">
        <f t="shared" si="19"/>
        <v>36.106351168593363</v>
      </c>
      <c r="AL20">
        <f t="shared" si="7"/>
        <v>-305.22204597752693</v>
      </c>
      <c r="AN20">
        <f t="shared" si="8"/>
        <v>0</v>
      </c>
      <c r="AO20">
        <f t="shared" si="8"/>
        <v>0</v>
      </c>
      <c r="AP20">
        <f t="shared" si="8"/>
        <v>-1.3890836348780298</v>
      </c>
      <c r="AQ20">
        <f t="shared" si="8"/>
        <v>-49.804029000065306</v>
      </c>
      <c r="AR20">
        <f t="shared" si="8"/>
        <v>-51.19311263494334</v>
      </c>
      <c r="AS20">
        <f t="shared" si="8"/>
        <v>1.4805631914660129</v>
      </c>
      <c r="AT20">
        <f t="shared" si="8"/>
        <v>5.2586857193831795</v>
      </c>
      <c r="AU20">
        <f t="shared" si="8"/>
        <v>-44.453863724094155</v>
      </c>
      <c r="AW20">
        <v>17</v>
      </c>
      <c r="AX20">
        <f>IF(Z20&gt;0, (R20*SUMPRODUCT(K20:$K$98, X20:$X$98)-K20*$AZ$3)/Z20, 0)</f>
        <v>662.69874492181259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9"/>
        <v>0.12000000000000001</v>
      </c>
      <c r="I21" s="5">
        <f t="shared" si="10"/>
        <v>1.1200000000000001</v>
      </c>
      <c r="J21">
        <f t="shared" si="11"/>
        <v>0.89285714285714279</v>
      </c>
      <c r="K21">
        <f t="shared" si="20"/>
        <v>0.13003959011721544</v>
      </c>
      <c r="L21" s="2">
        <v>18</v>
      </c>
      <c r="M21" s="6">
        <v>9.4780000000000003E-3</v>
      </c>
      <c r="Q21" s="4">
        <f t="shared" si="21"/>
        <v>12.5</v>
      </c>
      <c r="R21">
        <f t="shared" si="0"/>
        <v>50000</v>
      </c>
      <c r="S21">
        <f t="shared" si="1"/>
        <v>660.40142818451659</v>
      </c>
      <c r="U21">
        <f t="shared" si="12"/>
        <v>9.4780000000000003E-3</v>
      </c>
      <c r="V21">
        <f t="shared" si="13"/>
        <v>0.01</v>
      </c>
      <c r="W21">
        <f t="shared" si="14"/>
        <v>0.76300040275972514</v>
      </c>
      <c r="X21">
        <f t="shared" si="15"/>
        <v>7.2317178173566749E-3</v>
      </c>
      <c r="Y21">
        <f t="shared" si="16"/>
        <v>7.6300040275972519E-3</v>
      </c>
      <c r="Z21">
        <f t="shared" si="17"/>
        <v>0.7481386809147712</v>
      </c>
      <c r="AB21">
        <f t="shared" si="18"/>
        <v>505.63940928370738</v>
      </c>
      <c r="AC21">
        <f t="shared" si="22"/>
        <v>494.07185335619522</v>
      </c>
      <c r="AE21">
        <f t="shared" si="2"/>
        <v>0</v>
      </c>
      <c r="AF21">
        <f t="shared" si="3"/>
        <v>0</v>
      </c>
      <c r="AG21">
        <f t="shared" si="3"/>
        <v>-9.3517335114346398</v>
      </c>
      <c r="AH21">
        <f t="shared" si="4"/>
        <v>-361.58589086783377</v>
      </c>
      <c r="AI21">
        <f t="shared" si="5"/>
        <v>-370.93762437926841</v>
      </c>
      <c r="AJ21">
        <f t="shared" si="6"/>
        <v>11.56755592751216</v>
      </c>
      <c r="AK21">
        <f t="shared" si="19"/>
        <v>35.394758649859519</v>
      </c>
      <c r="AL21">
        <f t="shared" si="7"/>
        <v>-323.97530980189674</v>
      </c>
      <c r="AN21">
        <f t="shared" si="8"/>
        <v>0</v>
      </c>
      <c r="AO21">
        <f t="shared" si="8"/>
        <v>0</v>
      </c>
      <c r="AP21">
        <f t="shared" si="8"/>
        <v>-1.2160955927123884</v>
      </c>
      <c r="AQ21">
        <f t="shared" si="8"/>
        <v>-47.020481040621299</v>
      </c>
      <c r="AR21">
        <f t="shared" si="8"/>
        <v>-48.236576633333684</v>
      </c>
      <c r="AS21">
        <f t="shared" si="8"/>
        <v>1.5042402314716472</v>
      </c>
      <c r="AT21">
        <f t="shared" si="8"/>
        <v>4.6027199071254978</v>
      </c>
      <c r="AU21">
        <f t="shared" si="8"/>
        <v>-42.129616494736545</v>
      </c>
      <c r="AW21">
        <v>18</v>
      </c>
      <c r="AX21">
        <f>IF(Z21&gt;0, (R21*SUMPRODUCT(K21:$K$98, X21:$X$98)-K21*$AZ$3)/Z21, 0)</f>
        <v>660.40142818451659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9"/>
        <v>0.12000000000000001</v>
      </c>
      <c r="I22" s="5">
        <f t="shared" si="10"/>
        <v>1.1200000000000001</v>
      </c>
      <c r="J22">
        <f t="shared" si="11"/>
        <v>0.89285714285714279</v>
      </c>
      <c r="K22">
        <f t="shared" si="20"/>
        <v>0.11610677689037092</v>
      </c>
      <c r="L22" s="2">
        <v>19</v>
      </c>
      <c r="M22" s="6">
        <v>1.0265E-2</v>
      </c>
      <c r="Q22" s="4">
        <f t="shared" si="21"/>
        <v>12.5</v>
      </c>
      <c r="R22">
        <f t="shared" si="0"/>
        <v>50000</v>
      </c>
      <c r="S22">
        <f t="shared" si="1"/>
        <v>656.48806625632244</v>
      </c>
      <c r="U22">
        <f t="shared" si="12"/>
        <v>1.0265E-2</v>
      </c>
      <c r="V22">
        <f t="shared" si="13"/>
        <v>0.01</v>
      </c>
      <c r="W22">
        <f t="shared" si="14"/>
        <v>0.7481386809147712</v>
      </c>
      <c r="X22">
        <f t="shared" si="15"/>
        <v>7.6796435595901259E-3</v>
      </c>
      <c r="Y22">
        <f t="shared" si="16"/>
        <v>7.481386809147712E-3</v>
      </c>
      <c r="Z22">
        <f t="shared" si="17"/>
        <v>0.73297765054603337</v>
      </c>
      <c r="AB22">
        <f t="shared" si="18"/>
        <v>494.07185335619522</v>
      </c>
      <c r="AC22">
        <f t="shared" si="22"/>
        <v>481.1910804160679</v>
      </c>
      <c r="AE22">
        <f t="shared" si="2"/>
        <v>0</v>
      </c>
      <c r="AF22">
        <f t="shared" si="3"/>
        <v>0</v>
      </c>
      <c r="AG22">
        <f t="shared" si="3"/>
        <v>-9.1622206318254165</v>
      </c>
      <c r="AH22">
        <f t="shared" si="4"/>
        <v>-383.98217797950628</v>
      </c>
      <c r="AI22">
        <f t="shared" si="5"/>
        <v>-393.14439861133167</v>
      </c>
      <c r="AJ22">
        <f t="shared" si="6"/>
        <v>12.880772940127315</v>
      </c>
      <c r="AK22">
        <f t="shared" si="19"/>
        <v>34.58502973493367</v>
      </c>
      <c r="AL22">
        <f t="shared" si="7"/>
        <v>-345.67859593627065</v>
      </c>
      <c r="AN22">
        <f t="shared" si="8"/>
        <v>0</v>
      </c>
      <c r="AO22">
        <f t="shared" si="8"/>
        <v>0</v>
      </c>
      <c r="AP22">
        <f t="shared" si="8"/>
        <v>-1.0637959067197069</v>
      </c>
      <c r="AQ22">
        <f t="shared" si="8"/>
        <v>-44.582933068545238</v>
      </c>
      <c r="AR22">
        <f t="shared" si="8"/>
        <v>-45.646728975264942</v>
      </c>
      <c r="AS22">
        <f t="shared" si="8"/>
        <v>1.4955450299348894</v>
      </c>
      <c r="AT22">
        <f t="shared" si="8"/>
        <v>4.0155563311807878</v>
      </c>
      <c r="AU22">
        <f t="shared" si="8"/>
        <v>-40.135627614149257</v>
      </c>
      <c r="AW22">
        <v>19</v>
      </c>
      <c r="AX22">
        <f>IF(Z22&gt;0, (R22*SUMPRODUCT(K22:$K$98, X22:$X$98)-K22*$AZ$3)/Z22, 0)</f>
        <v>656.48806625632244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9"/>
        <v>0.12000000000000001</v>
      </c>
      <c r="I23" s="5">
        <f t="shared" si="10"/>
        <v>1.1200000000000001</v>
      </c>
      <c r="J23">
        <f t="shared" si="11"/>
        <v>0.89285714285714279</v>
      </c>
      <c r="K23">
        <f t="shared" si="20"/>
        <v>0.10366676508068833</v>
      </c>
      <c r="L23" s="2">
        <v>20</v>
      </c>
      <c r="M23" s="6">
        <v>1.1204E-2</v>
      </c>
      <c r="Q23" s="4">
        <f t="shared" si="21"/>
        <v>12.5</v>
      </c>
      <c r="R23">
        <f t="shared" si="0"/>
        <v>50000</v>
      </c>
      <c r="S23">
        <f t="shared" si="1"/>
        <v>651.05499991856061</v>
      </c>
      <c r="U23">
        <f t="shared" si="12"/>
        <v>1.1204E-2</v>
      </c>
      <c r="V23">
        <f t="shared" si="13"/>
        <v>0.01</v>
      </c>
      <c r="W23">
        <f t="shared" si="14"/>
        <v>0.73297765054603337</v>
      </c>
      <c r="X23">
        <f t="shared" si="15"/>
        <v>8.2122815967177586E-3</v>
      </c>
      <c r="Y23">
        <f t="shared" si="16"/>
        <v>7.3297765054603338E-3</v>
      </c>
      <c r="Z23">
        <f t="shared" si="17"/>
        <v>0.71743559244385535</v>
      </c>
      <c r="AB23">
        <f t="shared" si="18"/>
        <v>481.1910804160679</v>
      </c>
      <c r="AC23">
        <f t="shared" si="22"/>
        <v>467.09002958010672</v>
      </c>
      <c r="AE23">
        <f t="shared" si="2"/>
        <v>0</v>
      </c>
      <c r="AF23">
        <f t="shared" si="3"/>
        <v>0</v>
      </c>
      <c r="AG23">
        <f t="shared" si="3"/>
        <v>-8.9679449055481921</v>
      </c>
      <c r="AH23">
        <f t="shared" si="4"/>
        <v>-410.61407983588794</v>
      </c>
      <c r="AI23">
        <f t="shared" si="5"/>
        <v>-419.5820247414361</v>
      </c>
      <c r="AJ23">
        <f t="shared" si="6"/>
        <v>14.101050835961189</v>
      </c>
      <c r="AK23">
        <f t="shared" si="19"/>
        <v>33.683375629124754</v>
      </c>
      <c r="AL23">
        <f t="shared" si="7"/>
        <v>-371.79759827635019</v>
      </c>
      <c r="AN23">
        <f t="shared" si="8"/>
        <v>0</v>
      </c>
      <c r="AO23">
        <f t="shared" si="8"/>
        <v>0</v>
      </c>
      <c r="AP23">
        <f t="shared" si="8"/>
        <v>-0.92967783778002011</v>
      </c>
      <c r="AQ23">
        <f t="shared" si="8"/>
        <v>-42.567033353169997</v>
      </c>
      <c r="AR23">
        <f t="shared" si="8"/>
        <v>-43.496711190950016</v>
      </c>
      <c r="AS23">
        <f t="shared" si="8"/>
        <v>1.4618103244024323</v>
      </c>
      <c r="AT23">
        <f t="shared" si="8"/>
        <v>3.4918465884690582</v>
      </c>
      <c r="AU23">
        <f t="shared" si="8"/>
        <v>-38.543054278078529</v>
      </c>
      <c r="AW23">
        <v>20</v>
      </c>
      <c r="AX23">
        <f>IF(Z23&gt;0, (R23*SUMPRODUCT(K23:$K$98, X23:$X$98)-K23*$AZ$3)/Z23, 0)</f>
        <v>651.05499991856061</v>
      </c>
    </row>
    <row r="24" spans="5:50" x14ac:dyDescent="0.25">
      <c r="E24">
        <v>2024</v>
      </c>
      <c r="F24" s="5">
        <f>EconomicRates!C64</f>
        <v>3.5571999999999999E-2</v>
      </c>
      <c r="G24" s="5">
        <f>EconomicRates!D64</f>
        <v>7.0000000000000007E-2</v>
      </c>
      <c r="H24" s="5">
        <f t="shared" si="9"/>
        <v>0.12000000000000001</v>
      </c>
      <c r="I24" s="5">
        <f t="shared" si="10"/>
        <v>1.1200000000000001</v>
      </c>
      <c r="J24">
        <f t="shared" si="11"/>
        <v>0.89285714285714279</v>
      </c>
      <c r="K24">
        <f t="shared" si="20"/>
        <v>9.2559611679185999E-2</v>
      </c>
      <c r="L24" s="2">
        <v>21</v>
      </c>
      <c r="M24" s="6">
        <v>1.2285000000000001E-2</v>
      </c>
      <c r="Q24" s="4">
        <f t="shared" si="21"/>
        <v>12.5</v>
      </c>
      <c r="R24">
        <f t="shared" si="0"/>
        <v>50000</v>
      </c>
      <c r="S24">
        <f t="shared" si="1"/>
        <v>644.00961807431236</v>
      </c>
      <c r="U24">
        <f t="shared" si="12"/>
        <v>1.2285000000000001E-2</v>
      </c>
      <c r="V24">
        <f t="shared" si="13"/>
        <v>0.01</v>
      </c>
      <c r="W24">
        <f t="shared" si="14"/>
        <v>0.71743559244385535</v>
      </c>
      <c r="X24">
        <f t="shared" si="15"/>
        <v>8.8136962531727633E-3</v>
      </c>
      <c r="Y24">
        <f t="shared" si="16"/>
        <v>7.1743559244385538E-3</v>
      </c>
      <c r="Z24">
        <f t="shared" si="17"/>
        <v>0.70144754026624401</v>
      </c>
      <c r="AB24">
        <f t="shared" si="18"/>
        <v>467.09002958010672</v>
      </c>
      <c r="AC24">
        <f t="shared" si="22"/>
        <v>451.73896250602962</v>
      </c>
      <c r="AE24">
        <f t="shared" si="2"/>
        <v>0</v>
      </c>
      <c r="AF24">
        <f t="shared" si="3"/>
        <v>0</v>
      </c>
      <c r="AG24">
        <f t="shared" si="3"/>
        <v>-8.7680942533280497</v>
      </c>
      <c r="AH24">
        <f t="shared" si="4"/>
        <v>-440.68481265863818</v>
      </c>
      <c r="AI24">
        <f t="shared" ref="AI24:AI69" si="23">SUM(AE24:AH24)</f>
        <v>-449.45290691196624</v>
      </c>
      <c r="AJ24">
        <f t="shared" si="6"/>
        <v>15.351067074077093</v>
      </c>
      <c r="AK24">
        <f t="shared" si="19"/>
        <v>32.696302070607473</v>
      </c>
      <c r="AL24">
        <f t="shared" si="7"/>
        <v>-401.40553776728166</v>
      </c>
      <c r="AN24">
        <f t="shared" si="8"/>
        <v>0</v>
      </c>
      <c r="AO24">
        <f t="shared" si="8"/>
        <v>0</v>
      </c>
      <c r="AP24">
        <f t="shared" si="8"/>
        <v>-0.81157139925454658</v>
      </c>
      <c r="AQ24">
        <f t="shared" si="8"/>
        <v>-40.789615132598378</v>
      </c>
      <c r="AR24">
        <f t="shared" si="8"/>
        <v>-41.601186531852925</v>
      </c>
      <c r="AS24">
        <f t="shared" si="8"/>
        <v>1.4208888072377137</v>
      </c>
      <c r="AT24">
        <f t="shared" si="8"/>
        <v>3.0263570230007928</v>
      </c>
      <c r="AU24">
        <f t="shared" si="8"/>
        <v>-37.153940701614417</v>
      </c>
      <c r="AW24">
        <v>21</v>
      </c>
      <c r="AX24">
        <f>IF(Z24&gt;0, (R24*SUMPRODUCT(K24:$K$98, X24:$X$98)-K24*$AZ$3)/Z24, 0)</f>
        <v>644.00961807431236</v>
      </c>
    </row>
    <row r="25" spans="5:50" x14ac:dyDescent="0.25">
      <c r="E25">
        <v>2025</v>
      </c>
      <c r="F25" s="5">
        <f>EconomicRates!C65</f>
        <v>3.5571999999999999E-2</v>
      </c>
      <c r="G25" s="5">
        <f>EconomicRates!D65</f>
        <v>7.0000000000000007E-2</v>
      </c>
      <c r="H25" s="5">
        <f t="shared" si="9"/>
        <v>0.12000000000000001</v>
      </c>
      <c r="I25" s="5">
        <f t="shared" si="10"/>
        <v>1.1200000000000001</v>
      </c>
      <c r="J25">
        <f t="shared" si="11"/>
        <v>0.89285714285714279</v>
      </c>
      <c r="K25">
        <f t="shared" si="20"/>
        <v>8.2642510427844637E-2</v>
      </c>
      <c r="L25" s="2">
        <v>22</v>
      </c>
      <c r="M25" s="6">
        <v>1.3528E-2</v>
      </c>
      <c r="Q25" s="4">
        <f t="shared" si="21"/>
        <v>12.5</v>
      </c>
      <c r="R25">
        <f t="shared" si="0"/>
        <v>50000</v>
      </c>
      <c r="S25">
        <f t="shared" si="1"/>
        <v>635.45252152943328</v>
      </c>
      <c r="U25">
        <f t="shared" si="12"/>
        <v>1.3528E-2</v>
      </c>
      <c r="V25">
        <f t="shared" si="13"/>
        <v>0.01</v>
      </c>
      <c r="W25">
        <f t="shared" si="14"/>
        <v>0.70144754026624401</v>
      </c>
      <c r="X25">
        <f t="shared" si="15"/>
        <v>9.4891823247217483E-3</v>
      </c>
      <c r="Y25">
        <f t="shared" si="16"/>
        <v>7.0144754026624399E-3</v>
      </c>
      <c r="Z25">
        <f t="shared" si="17"/>
        <v>0.68494388253885985</v>
      </c>
      <c r="AB25">
        <f t="shared" si="18"/>
        <v>451.73896250602962</v>
      </c>
      <c r="AC25">
        <f t="shared" si="22"/>
        <v>435.24931726547845</v>
      </c>
      <c r="AE25">
        <f t="shared" si="2"/>
        <v>0</v>
      </c>
      <c r="AF25">
        <f t="shared" si="3"/>
        <v>0</v>
      </c>
      <c r="AG25">
        <f t="shared" si="3"/>
        <v>-8.5617985317357483</v>
      </c>
      <c r="AH25">
        <f t="shared" si="4"/>
        <v>-474.45911623608743</v>
      </c>
      <c r="AI25">
        <f t="shared" si="23"/>
        <v>-483.02091476782317</v>
      </c>
      <c r="AJ25">
        <f t="shared" si="6"/>
        <v>16.48964524055117</v>
      </c>
      <c r="AK25">
        <f t="shared" si="19"/>
        <v>31.621727375422076</v>
      </c>
      <c r="AL25">
        <f t="shared" si="7"/>
        <v>-434.90954215184991</v>
      </c>
      <c r="AN25">
        <f t="shared" si="8"/>
        <v>0</v>
      </c>
      <c r="AO25">
        <f t="shared" si="8"/>
        <v>0</v>
      </c>
      <c r="AP25">
        <f t="shared" si="8"/>
        <v>-0.70756852444007645</v>
      </c>
      <c r="AQ25">
        <f t="shared" si="8"/>
        <v>-39.210492461126805</v>
      </c>
      <c r="AR25">
        <f t="shared" si="8"/>
        <v>-39.918060985566882</v>
      </c>
      <c r="AS25">
        <f t="shared" si="8"/>
        <v>1.3627456787437087</v>
      </c>
      <c r="AT25">
        <f t="shared" si="8"/>
        <v>2.6132989343697792</v>
      </c>
      <c r="AU25">
        <f t="shared" si="8"/>
        <v>-35.942016372453395</v>
      </c>
      <c r="AW25">
        <v>22</v>
      </c>
      <c r="AX25">
        <f>IF(Z25&gt;0, (R25*SUMPRODUCT(K25:$K$98, X25:$X$98)-K25*$AZ$3)/Z25, 0)</f>
        <v>635.45252152943328</v>
      </c>
    </row>
    <row r="26" spans="5:50" x14ac:dyDescent="0.25">
      <c r="E26">
        <v>2026</v>
      </c>
      <c r="F26" s="5">
        <f>EconomicRates!C66</f>
        <v>3.5571999999999999E-2</v>
      </c>
      <c r="G26" s="5">
        <f>EconomicRates!D66</f>
        <v>7.0000000000000007E-2</v>
      </c>
      <c r="H26" s="5">
        <f t="shared" si="9"/>
        <v>0.12000000000000001</v>
      </c>
      <c r="I26" s="5">
        <f t="shared" si="10"/>
        <v>1.1200000000000001</v>
      </c>
      <c r="J26">
        <f t="shared" si="11"/>
        <v>0.89285714285714279</v>
      </c>
      <c r="K26">
        <f t="shared" si="20"/>
        <v>7.3787955739146996E-2</v>
      </c>
      <c r="L26" s="2">
        <v>23</v>
      </c>
      <c r="M26" s="6">
        <v>1.4963000000000001E-2</v>
      </c>
      <c r="Q26" s="4">
        <f t="shared" si="21"/>
        <v>12.5</v>
      </c>
      <c r="R26">
        <f t="shared" si="0"/>
        <v>50000</v>
      </c>
      <c r="S26">
        <f t="shared" si="1"/>
        <v>625.49668475793328</v>
      </c>
      <c r="U26">
        <f t="shared" si="12"/>
        <v>1.4963000000000001E-2</v>
      </c>
      <c r="V26">
        <f t="shared" si="13"/>
        <v>0.01</v>
      </c>
      <c r="W26">
        <f t="shared" si="14"/>
        <v>0.68494388253885985</v>
      </c>
      <c r="X26">
        <f t="shared" si="15"/>
        <v>1.024881531442896E-2</v>
      </c>
      <c r="Y26">
        <f t="shared" si="16"/>
        <v>6.8494388253885988E-3</v>
      </c>
      <c r="Z26">
        <f t="shared" si="17"/>
        <v>0.66784562839904227</v>
      </c>
      <c r="AB26">
        <f t="shared" si="18"/>
        <v>435.24931726547845</v>
      </c>
      <c r="AC26">
        <f t="shared" si="22"/>
        <v>417.73522649367959</v>
      </c>
      <c r="AE26">
        <f t="shared" si="2"/>
        <v>0</v>
      </c>
      <c r="AF26">
        <f t="shared" si="3"/>
        <v>0</v>
      </c>
      <c r="AG26">
        <f t="shared" si="3"/>
        <v>-8.3480703549880282</v>
      </c>
      <c r="AH26">
        <f t="shared" si="4"/>
        <v>-512.44076572144797</v>
      </c>
      <c r="AI26">
        <f t="shared" si="23"/>
        <v>-520.78883607643604</v>
      </c>
      <c r="AJ26">
        <f t="shared" si="6"/>
        <v>17.514090771798863</v>
      </c>
      <c r="AK26">
        <f t="shared" si="19"/>
        <v>30.467452208583495</v>
      </c>
      <c r="AL26">
        <f t="shared" si="7"/>
        <v>-472.80729309605368</v>
      </c>
      <c r="AN26">
        <f t="shared" si="8"/>
        <v>0</v>
      </c>
      <c r="AO26">
        <f t="shared" si="8"/>
        <v>0</v>
      </c>
      <c r="AP26">
        <f t="shared" si="8"/>
        <v>-0.61598704586114172</v>
      </c>
      <c r="AQ26">
        <f t="shared" si="8"/>
        <v>-37.811956539988799</v>
      </c>
      <c r="AR26">
        <f t="shared" si="8"/>
        <v>-38.427943585849945</v>
      </c>
      <c r="AS26">
        <f t="shared" si="8"/>
        <v>1.2923289546808974</v>
      </c>
      <c r="AT26">
        <f t="shared" si="8"/>
        <v>2.2481310150515355</v>
      </c>
      <c r="AU26">
        <f t="shared" si="8"/>
        <v>-34.887483616117507</v>
      </c>
      <c r="AW26">
        <v>23</v>
      </c>
      <c r="AX26">
        <f>IF(Z26&gt;0, (R26*SUMPRODUCT(K26:$K$98, X26:$X$98)-K26*$AZ$3)/Z26, 0)</f>
        <v>625.49668475793328</v>
      </c>
    </row>
    <row r="27" spans="5:50" x14ac:dyDescent="0.25">
      <c r="E27">
        <v>2027</v>
      </c>
      <c r="F27" s="5">
        <f>EconomicRates!C67</f>
        <v>3.5571999999999999E-2</v>
      </c>
      <c r="G27" s="5">
        <f>EconomicRates!D67</f>
        <v>7.0000000000000007E-2</v>
      </c>
      <c r="H27" s="5">
        <f t="shared" si="9"/>
        <v>0.12000000000000001</v>
      </c>
      <c r="I27" s="5">
        <f t="shared" si="10"/>
        <v>1.1200000000000001</v>
      </c>
      <c r="J27">
        <f t="shared" si="11"/>
        <v>0.89285714285714279</v>
      </c>
      <c r="K27">
        <f t="shared" si="20"/>
        <v>6.5882103338524095E-2</v>
      </c>
      <c r="L27" s="2">
        <v>24</v>
      </c>
      <c r="M27" s="6">
        <v>1.6567999999999999E-2</v>
      </c>
      <c r="Q27" s="4">
        <f t="shared" si="21"/>
        <v>12.5</v>
      </c>
      <c r="R27">
        <f t="shared" si="0"/>
        <v>50000</v>
      </c>
      <c r="S27">
        <f t="shared" si="1"/>
        <v>614.20341636767398</v>
      </c>
      <c r="U27">
        <f t="shared" si="12"/>
        <v>1.6567999999999999E-2</v>
      </c>
      <c r="V27">
        <f t="shared" si="13"/>
        <v>0.01</v>
      </c>
      <c r="W27">
        <f t="shared" si="14"/>
        <v>0.66784562839904227</v>
      </c>
      <c r="X27">
        <f t="shared" si="15"/>
        <v>1.1064866371315332E-2</v>
      </c>
      <c r="Y27">
        <f t="shared" si="16"/>
        <v>6.6784562839904225E-3</v>
      </c>
      <c r="Z27">
        <f t="shared" si="17"/>
        <v>0.65010230574373651</v>
      </c>
      <c r="AB27">
        <f t="shared" si="18"/>
        <v>417.73522649367959</v>
      </c>
      <c r="AC27">
        <f t="shared" si="22"/>
        <v>399.29505717630508</v>
      </c>
      <c r="AE27">
        <f t="shared" si="2"/>
        <v>0</v>
      </c>
      <c r="AF27">
        <f t="shared" si="3"/>
        <v>0</v>
      </c>
      <c r="AG27">
        <f t="shared" si="3"/>
        <v>-8.1262788217967064</v>
      </c>
      <c r="AH27">
        <f t="shared" si="4"/>
        <v>-553.24331856576657</v>
      </c>
      <c r="AI27">
        <f t="shared" si="23"/>
        <v>-561.36959738756332</v>
      </c>
      <c r="AJ27">
        <f t="shared" si="6"/>
        <v>18.440169317374512</v>
      </c>
      <c r="AK27">
        <f t="shared" si="19"/>
        <v>29.241465854557575</v>
      </c>
      <c r="AL27">
        <f t="shared" si="7"/>
        <v>-513.68796221563127</v>
      </c>
      <c r="AN27">
        <f t="shared" si="8"/>
        <v>0</v>
      </c>
      <c r="AO27">
        <f t="shared" si="8"/>
        <v>0</v>
      </c>
      <c r="AP27">
        <f t="shared" si="8"/>
        <v>-0.53537634109527044</v>
      </c>
      <c r="AQ27">
        <f t="shared" si="8"/>
        <v>-36.448833485097836</v>
      </c>
      <c r="AR27">
        <f t="shared" si="8"/>
        <v>-36.984209826193116</v>
      </c>
      <c r="AS27">
        <f t="shared" si="8"/>
        <v>1.2148771405471488</v>
      </c>
      <c r="AT27">
        <f t="shared" si="8"/>
        <v>1.9264892751998859</v>
      </c>
      <c r="AU27">
        <f t="shared" si="8"/>
        <v>-33.842843410446079</v>
      </c>
      <c r="AW27">
        <v>24</v>
      </c>
      <c r="AX27">
        <f>IF(Z27&gt;0, (R27*SUMPRODUCT(K27:$K$98, X27:$X$98)-K27*$AZ$3)/Z27, 0)</f>
        <v>614.20341636767398</v>
      </c>
    </row>
    <row r="28" spans="5:50" x14ac:dyDescent="0.25">
      <c r="E28">
        <v>2028</v>
      </c>
      <c r="F28" s="5">
        <f>EconomicRates!C68</f>
        <v>3.5571999999999999E-2</v>
      </c>
      <c r="G28" s="5">
        <f>EconomicRates!D68</f>
        <v>7.0000000000000007E-2</v>
      </c>
      <c r="H28" s="5">
        <f t="shared" si="9"/>
        <v>0.12000000000000001</v>
      </c>
      <c r="I28" s="5">
        <f t="shared" si="10"/>
        <v>1.1200000000000001</v>
      </c>
      <c r="J28">
        <f t="shared" si="11"/>
        <v>0.89285714285714279</v>
      </c>
      <c r="K28">
        <f t="shared" si="20"/>
        <v>5.8823306552253651E-2</v>
      </c>
      <c r="L28" s="2">
        <v>25</v>
      </c>
      <c r="M28" s="6">
        <v>1.8353999999999999E-2</v>
      </c>
      <c r="Q28" s="4">
        <f t="shared" si="21"/>
        <v>12.5</v>
      </c>
      <c r="R28">
        <f t="shared" si="0"/>
        <v>50000</v>
      </c>
      <c r="S28">
        <f t="shared" si="1"/>
        <v>601.80613383276545</v>
      </c>
      <c r="U28">
        <f t="shared" si="12"/>
        <v>1.8353999999999999E-2</v>
      </c>
      <c r="V28">
        <f t="shared" si="13"/>
        <v>0.01</v>
      </c>
      <c r="W28">
        <f t="shared" si="14"/>
        <v>0.65010230574373651</v>
      </c>
      <c r="X28">
        <f t="shared" si="15"/>
        <v>1.1931977719620538E-2</v>
      </c>
      <c r="Y28">
        <f t="shared" si="16"/>
        <v>6.5010230574373655E-3</v>
      </c>
      <c r="Z28">
        <f t="shared" si="17"/>
        <v>0.63166930496667861</v>
      </c>
      <c r="AB28">
        <f t="shared" si="18"/>
        <v>399.29505717630508</v>
      </c>
      <c r="AC28">
        <f t="shared" si="22"/>
        <v>380.1424622828269</v>
      </c>
      <c r="AE28">
        <f t="shared" si="2"/>
        <v>0</v>
      </c>
      <c r="AF28">
        <f t="shared" si="3"/>
        <v>0</v>
      </c>
      <c r="AG28">
        <f t="shared" si="3"/>
        <v>-7.8958663120834824</v>
      </c>
      <c r="AH28">
        <f t="shared" si="4"/>
        <v>-596.59888598102691</v>
      </c>
      <c r="AI28">
        <f t="shared" si="23"/>
        <v>-604.49475229311042</v>
      </c>
      <c r="AJ28">
        <f t="shared" si="6"/>
        <v>19.152594893478181</v>
      </c>
      <c r="AK28">
        <f t="shared" si="19"/>
        <v>27.950654002341359</v>
      </c>
      <c r="AL28">
        <f t="shared" si="7"/>
        <v>-557.39150339729088</v>
      </c>
      <c r="AN28">
        <f t="shared" si="8"/>
        <v>0</v>
      </c>
      <c r="AO28">
        <f t="shared" si="8"/>
        <v>0</v>
      </c>
      <c r="AP28">
        <f t="shared" si="8"/>
        <v>-0.46446096457129921</v>
      </c>
      <c r="AQ28">
        <f t="shared" si="8"/>
        <v>-35.093919158794968</v>
      </c>
      <c r="AR28">
        <f t="shared" si="8"/>
        <v>-35.55838012336627</v>
      </c>
      <c r="AS28">
        <f t="shared" si="8"/>
        <v>1.1266189606901948</v>
      </c>
      <c r="AT28">
        <f t="shared" si="8"/>
        <v>1.6441498887157011</v>
      </c>
      <c r="AU28">
        <f t="shared" si="8"/>
        <v>-32.787611273960373</v>
      </c>
      <c r="AW28">
        <v>25</v>
      </c>
      <c r="AX28">
        <f>IF(Z28&gt;0, (R28*SUMPRODUCT(K28:$K$98, X28:$X$98)-K28*$AZ$3)/Z28, 0)</f>
        <v>601.80613383276545</v>
      </c>
    </row>
    <row r="29" spans="5:50" x14ac:dyDescent="0.25">
      <c r="E29">
        <v>2029</v>
      </c>
      <c r="F29" s="5">
        <f>EconomicRates!C69</f>
        <v>3.5571999999999999E-2</v>
      </c>
      <c r="G29" s="5">
        <f>EconomicRates!D69</f>
        <v>7.0000000000000007E-2</v>
      </c>
      <c r="H29" s="5">
        <f t="shared" si="9"/>
        <v>0.12000000000000001</v>
      </c>
      <c r="I29" s="5">
        <f t="shared" si="10"/>
        <v>1.1200000000000001</v>
      </c>
      <c r="J29">
        <f t="shared" si="11"/>
        <v>0.89285714285714279</v>
      </c>
      <c r="K29">
        <f t="shared" si="20"/>
        <v>5.2520809421655039E-2</v>
      </c>
      <c r="L29" s="2">
        <v>26</v>
      </c>
      <c r="M29" s="6">
        <v>2.0303000000000002E-2</v>
      </c>
      <c r="Q29" s="4">
        <f t="shared" si="21"/>
        <v>12.5</v>
      </c>
      <c r="R29">
        <f t="shared" si="0"/>
        <v>50000</v>
      </c>
      <c r="S29">
        <f t="shared" si="1"/>
        <v>588.53099504779516</v>
      </c>
      <c r="U29">
        <f t="shared" si="12"/>
        <v>2.0303000000000002E-2</v>
      </c>
      <c r="V29">
        <f t="shared" si="13"/>
        <v>0.01</v>
      </c>
      <c r="W29">
        <f t="shared" si="14"/>
        <v>0.63166930496667861</v>
      </c>
      <c r="X29">
        <f t="shared" si="15"/>
        <v>1.2824781898738476E-2</v>
      </c>
      <c r="Y29">
        <f t="shared" si="16"/>
        <v>6.3166930496667863E-3</v>
      </c>
      <c r="Z29">
        <f t="shared" si="17"/>
        <v>0.61252783001827338</v>
      </c>
      <c r="AB29">
        <f t="shared" si="18"/>
        <v>380.1424622828269</v>
      </c>
      <c r="AC29">
        <f t="shared" si="22"/>
        <v>360.49161329512117</v>
      </c>
      <c r="AE29">
        <f t="shared" si="2"/>
        <v>0</v>
      </c>
      <c r="AF29">
        <f t="shared" si="3"/>
        <v>0</v>
      </c>
      <c r="AG29">
        <f t="shared" si="3"/>
        <v>-7.6565978752284174</v>
      </c>
      <c r="AH29">
        <f t="shared" si="4"/>
        <v>-641.23909493692383</v>
      </c>
      <c r="AI29">
        <f t="shared" si="23"/>
        <v>-648.89569281215222</v>
      </c>
      <c r="AJ29">
        <f t="shared" si="6"/>
        <v>19.650848987705729</v>
      </c>
      <c r="AK29">
        <f t="shared" si="19"/>
        <v>26.609972359797887</v>
      </c>
      <c r="AL29">
        <f t="shared" si="7"/>
        <v>-602.63487146464854</v>
      </c>
      <c r="AN29">
        <f t="shared" si="8"/>
        <v>0</v>
      </c>
      <c r="AO29">
        <f t="shared" si="8"/>
        <v>0</v>
      </c>
      <c r="AP29">
        <f t="shared" si="8"/>
        <v>-0.4021307178231206</v>
      </c>
      <c r="AQ29">
        <f t="shared" si="8"/>
        <v>-33.678396298896736</v>
      </c>
      <c r="AR29">
        <f t="shared" si="8"/>
        <v>-34.080527016719856</v>
      </c>
      <c r="AS29">
        <f t="shared" si="8"/>
        <v>1.0320784946570154</v>
      </c>
      <c r="AT29">
        <f t="shared" si="8"/>
        <v>1.3975772870244529</v>
      </c>
      <c r="AU29">
        <f t="shared" si="8"/>
        <v>-31.650871235038387</v>
      </c>
      <c r="AW29">
        <v>26</v>
      </c>
      <c r="AX29">
        <f>IF(Z29&gt;0, (R29*SUMPRODUCT(K29:$K$98, X29:$X$98)-K29*$AZ$3)/Z29, 0)</f>
        <v>588.53099504779516</v>
      </c>
    </row>
    <row r="30" spans="5:50" x14ac:dyDescent="0.25">
      <c r="E30">
        <v>2030</v>
      </c>
      <c r="F30" s="5">
        <f>EconomicRates!C70</f>
        <v>3.5571999999999999E-2</v>
      </c>
      <c r="G30" s="5">
        <f>EconomicRates!D70</f>
        <v>7.0000000000000007E-2</v>
      </c>
      <c r="H30" s="5">
        <f t="shared" si="9"/>
        <v>0.12000000000000001</v>
      </c>
      <c r="I30" s="5">
        <f t="shared" si="10"/>
        <v>1.1200000000000001</v>
      </c>
      <c r="J30">
        <f t="shared" si="11"/>
        <v>0.89285714285714279</v>
      </c>
      <c r="K30">
        <f t="shared" si="20"/>
        <v>4.6893579840763422E-2</v>
      </c>
      <c r="L30" s="2">
        <v>27</v>
      </c>
      <c r="M30" s="6">
        <v>2.2446000000000001E-2</v>
      </c>
      <c r="Q30" s="4">
        <f t="shared" si="21"/>
        <v>12.5</v>
      </c>
      <c r="R30">
        <f t="shared" si="0"/>
        <v>50000</v>
      </c>
      <c r="S30">
        <f t="shared" si="1"/>
        <v>574.70600891425067</v>
      </c>
      <c r="U30">
        <f t="shared" si="12"/>
        <v>2.2446000000000001E-2</v>
      </c>
      <c r="V30">
        <f t="shared" si="13"/>
        <v>0.01</v>
      </c>
      <c r="W30">
        <f t="shared" si="14"/>
        <v>0.61252783001827338</v>
      </c>
      <c r="X30">
        <f t="shared" si="15"/>
        <v>1.3748799672590165E-2</v>
      </c>
      <c r="Y30">
        <f t="shared" si="16"/>
        <v>6.1252783001827342E-3</v>
      </c>
      <c r="Z30">
        <f t="shared" si="17"/>
        <v>0.59265375204550053</v>
      </c>
      <c r="AB30">
        <f t="shared" si="18"/>
        <v>360.49161329512117</v>
      </c>
      <c r="AC30">
        <f t="shared" si="22"/>
        <v>340.60167250612551</v>
      </c>
      <c r="AE30">
        <f t="shared" si="2"/>
        <v>0</v>
      </c>
      <c r="AF30">
        <f t="shared" si="3"/>
        <v>0</v>
      </c>
      <c r="AG30">
        <f t="shared" si="3"/>
        <v>-7.4081719005687567</v>
      </c>
      <c r="AH30">
        <f t="shared" si="4"/>
        <v>-687.43998362950822</v>
      </c>
      <c r="AI30">
        <f t="shared" si="23"/>
        <v>-694.84815553007695</v>
      </c>
      <c r="AJ30">
        <f t="shared" si="6"/>
        <v>19.889940788995659</v>
      </c>
      <c r="AK30">
        <f t="shared" si="19"/>
        <v>25.234412930658483</v>
      </c>
      <c r="AL30">
        <f t="shared" si="7"/>
        <v>-649.72380181042286</v>
      </c>
      <c r="AN30">
        <f t="shared" si="8"/>
        <v>0</v>
      </c>
      <c r="AO30">
        <f t="shared" si="8"/>
        <v>0</v>
      </c>
      <c r="AP30">
        <f t="shared" si="8"/>
        <v>-0.34739570049342111</v>
      </c>
      <c r="AQ30">
        <f t="shared" si="8"/>
        <v>-32.236521758063446</v>
      </c>
      <c r="AR30">
        <f t="shared" si="8"/>
        <v>-32.583917458556861</v>
      </c>
      <c r="AS30">
        <f t="shared" si="8"/>
        <v>0.93271052641682495</v>
      </c>
      <c r="AT30">
        <f t="shared" si="8"/>
        <v>1.1833319574986265</v>
      </c>
      <c r="AU30">
        <f t="shared" si="8"/>
        <v>-30.467874974641415</v>
      </c>
      <c r="AW30">
        <v>27</v>
      </c>
      <c r="AX30">
        <f>IF(Z30&gt;0, (R30*SUMPRODUCT(K30:$K$98, X30:$X$98)-K30*$AZ$3)/Z30, 0)</f>
        <v>574.70600891425067</v>
      </c>
    </row>
    <row r="31" spans="5:50" x14ac:dyDescent="0.25">
      <c r="E31">
        <v>2031</v>
      </c>
      <c r="F31" s="5">
        <f>EconomicRates!C71</f>
        <v>3.5571999999999999E-2</v>
      </c>
      <c r="G31" s="5">
        <f>EconomicRates!D71</f>
        <v>7.0000000000000007E-2</v>
      </c>
      <c r="H31" s="5">
        <f t="shared" si="9"/>
        <v>0.12000000000000001</v>
      </c>
      <c r="I31" s="5">
        <f t="shared" si="10"/>
        <v>1.1200000000000001</v>
      </c>
      <c r="J31">
        <f t="shared" si="11"/>
        <v>0.89285714285714279</v>
      </c>
      <c r="K31">
        <f t="shared" si="20"/>
        <v>4.1869267714967337E-2</v>
      </c>
      <c r="L31" s="2">
        <v>28</v>
      </c>
      <c r="M31" s="6">
        <v>2.4856E-2</v>
      </c>
      <c r="Q31" s="4">
        <f t="shared" si="21"/>
        <v>12.5</v>
      </c>
      <c r="R31">
        <f t="shared" si="0"/>
        <v>50000</v>
      </c>
      <c r="S31">
        <f t="shared" si="1"/>
        <v>560.62656452443434</v>
      </c>
      <c r="U31">
        <f t="shared" si="12"/>
        <v>2.4856E-2</v>
      </c>
      <c r="V31">
        <f t="shared" si="13"/>
        <v>0.01</v>
      </c>
      <c r="W31">
        <f t="shared" si="14"/>
        <v>0.59265375204550053</v>
      </c>
      <c r="X31">
        <f t="shared" si="15"/>
        <v>1.4731001660842961E-2</v>
      </c>
      <c r="Y31">
        <f t="shared" si="16"/>
        <v>5.9265375204550054E-3</v>
      </c>
      <c r="Z31">
        <f t="shared" si="17"/>
        <v>0.57199621286420255</v>
      </c>
      <c r="AB31">
        <f t="shared" si="18"/>
        <v>340.60167250612551</v>
      </c>
      <c r="AC31">
        <f t="shared" si="22"/>
        <v>320.67627173904492</v>
      </c>
      <c r="AE31">
        <f t="shared" si="2"/>
        <v>0</v>
      </c>
      <c r="AF31">
        <f t="shared" si="3"/>
        <v>0</v>
      </c>
      <c r="AG31">
        <f t="shared" si="3"/>
        <v>-7.1499526608025317</v>
      </c>
      <c r="AH31">
        <f t="shared" si="4"/>
        <v>-736.550083042148</v>
      </c>
      <c r="AI31">
        <f t="shared" si="23"/>
        <v>-743.70003570295057</v>
      </c>
      <c r="AJ31">
        <f t="shared" si="6"/>
        <v>19.925400767080589</v>
      </c>
      <c r="AK31">
        <f t="shared" si="19"/>
        <v>23.842117075428789</v>
      </c>
      <c r="AL31">
        <f t="shared" si="7"/>
        <v>-699.93251786044118</v>
      </c>
      <c r="AN31">
        <f t="shared" si="8"/>
        <v>0</v>
      </c>
      <c r="AO31">
        <f t="shared" si="8"/>
        <v>0</v>
      </c>
      <c r="AP31">
        <f t="shared" si="8"/>
        <v>-0.29936328210448426</v>
      </c>
      <c r="AQ31">
        <f t="shared" si="8"/>
        <v>-30.838812612373118</v>
      </c>
      <c r="AR31">
        <f t="shared" si="8"/>
        <v>-31.138175894477605</v>
      </c>
      <c r="AS31">
        <f t="shared" si="8"/>
        <v>0.83426193904491275</v>
      </c>
      <c r="AT31">
        <f t="shared" si="8"/>
        <v>0.99825198272272209</v>
      </c>
      <c r="AU31">
        <f t="shared" si="8"/>
        <v>-29.30566197270997</v>
      </c>
      <c r="AW31">
        <v>28</v>
      </c>
      <c r="AX31">
        <f>IF(Z31&gt;0, (R31*SUMPRODUCT(K31:$K$98, X31:$X$98)-K31*$AZ$3)/Z31, 0)</f>
        <v>560.62656452443434</v>
      </c>
    </row>
    <row r="32" spans="5:50" x14ac:dyDescent="0.25">
      <c r="E32">
        <v>2032</v>
      </c>
      <c r="F32" s="5">
        <f>EconomicRates!C72</f>
        <v>3.5571999999999999E-2</v>
      </c>
      <c r="G32" s="5">
        <f>EconomicRates!D72</f>
        <v>7.0000000000000007E-2</v>
      </c>
      <c r="H32" s="5">
        <f t="shared" si="9"/>
        <v>0.12000000000000001</v>
      </c>
      <c r="I32" s="5">
        <f t="shared" si="10"/>
        <v>1.1200000000000001</v>
      </c>
      <c r="J32">
        <f t="shared" si="11"/>
        <v>0.89285714285714279</v>
      </c>
      <c r="K32">
        <f t="shared" si="20"/>
        <v>3.7383274745506546E-2</v>
      </c>
      <c r="L32" s="2">
        <v>29</v>
      </c>
      <c r="M32" s="6">
        <v>2.7564999999999999E-2</v>
      </c>
      <c r="Q32" s="4">
        <f t="shared" si="21"/>
        <v>12.5</v>
      </c>
      <c r="R32">
        <f t="shared" si="0"/>
        <v>50000</v>
      </c>
      <c r="S32">
        <f t="shared" si="1"/>
        <v>546.45688942445986</v>
      </c>
      <c r="U32">
        <f t="shared" si="12"/>
        <v>2.7564999999999999E-2</v>
      </c>
      <c r="V32">
        <f t="shared" si="13"/>
        <v>0.01</v>
      </c>
      <c r="W32">
        <f t="shared" si="14"/>
        <v>0.57199621286420255</v>
      </c>
      <c r="X32">
        <f t="shared" si="15"/>
        <v>1.5767075607601742E-2</v>
      </c>
      <c r="Y32">
        <f t="shared" si="16"/>
        <v>5.7199621286420253E-3</v>
      </c>
      <c r="Z32">
        <f t="shared" si="17"/>
        <v>0.55050917512795883</v>
      </c>
      <c r="AB32">
        <f t="shared" si="18"/>
        <v>320.67627173904492</v>
      </c>
      <c r="AC32">
        <f t="shared" si="22"/>
        <v>300.82953144004961</v>
      </c>
      <c r="AE32">
        <f t="shared" si="2"/>
        <v>0</v>
      </c>
      <c r="AF32">
        <f t="shared" si="3"/>
        <v>0</v>
      </c>
      <c r="AG32">
        <f t="shared" si="3"/>
        <v>-6.8813646890994855</v>
      </c>
      <c r="AH32">
        <f t="shared" si="4"/>
        <v>-788.35378038008707</v>
      </c>
      <c r="AI32">
        <f t="shared" si="23"/>
        <v>-795.23514506918661</v>
      </c>
      <c r="AJ32">
        <f t="shared" si="6"/>
        <v>19.846740298995314</v>
      </c>
      <c r="AK32">
        <f t="shared" si="19"/>
        <v>22.447339021733146</v>
      </c>
      <c r="AL32">
        <f t="shared" si="7"/>
        <v>-752.94106574845819</v>
      </c>
      <c r="AN32">
        <f t="shared" si="8"/>
        <v>0</v>
      </c>
      <c r="AO32">
        <f t="shared" si="8"/>
        <v>0</v>
      </c>
      <c r="AP32">
        <f t="shared" si="8"/>
        <v>-0.25724794679663332</v>
      </c>
      <c r="AQ32">
        <f t="shared" si="8"/>
        <v>-29.471245968607523</v>
      </c>
      <c r="AR32">
        <f t="shared" si="8"/>
        <v>-29.728493915404158</v>
      </c>
      <c r="AS32">
        <f t="shared" si="8"/>
        <v>0.74193614540005859</v>
      </c>
      <c r="AT32">
        <f t="shared" si="8"/>
        <v>0.83915504195498036</v>
      </c>
      <c r="AU32">
        <f t="shared" si="8"/>
        <v>-28.147402728049123</v>
      </c>
      <c r="AW32">
        <v>29</v>
      </c>
      <c r="AX32">
        <f>IF(Z32&gt;0, (R32*SUMPRODUCT(K32:$K$98, X32:$X$98)-K32*$AZ$3)/Z32, 0)</f>
        <v>546.45688942445986</v>
      </c>
    </row>
    <row r="33" spans="5:50" x14ac:dyDescent="0.25">
      <c r="E33">
        <v>2033</v>
      </c>
      <c r="F33" s="5">
        <f>EconomicRates!C73</f>
        <v>3.5571999999999999E-2</v>
      </c>
      <c r="G33" s="5">
        <f>EconomicRates!D73</f>
        <v>7.0000000000000007E-2</v>
      </c>
      <c r="H33" s="5">
        <f t="shared" si="9"/>
        <v>0.12000000000000001</v>
      </c>
      <c r="I33" s="5">
        <f t="shared" si="10"/>
        <v>1.1200000000000001</v>
      </c>
      <c r="J33">
        <f t="shared" si="11"/>
        <v>0.89285714285714279</v>
      </c>
      <c r="K33">
        <f t="shared" si="20"/>
        <v>3.337792387991656E-2</v>
      </c>
      <c r="L33" s="2">
        <v>30</v>
      </c>
      <c r="M33" s="6">
        <v>3.0620999999999999E-2</v>
      </c>
      <c r="Q33" s="4">
        <f t="shared" si="21"/>
        <v>12.5</v>
      </c>
      <c r="R33">
        <f t="shared" si="0"/>
        <v>50000</v>
      </c>
      <c r="S33">
        <f t="shared" si="1"/>
        <v>532.37577164865218</v>
      </c>
      <c r="U33">
        <f t="shared" si="12"/>
        <v>3.0620999999999999E-2</v>
      </c>
      <c r="V33">
        <f t="shared" si="13"/>
        <v>0.01</v>
      </c>
      <c r="W33">
        <f t="shared" si="14"/>
        <v>0.55050917512795883</v>
      </c>
      <c r="X33">
        <f t="shared" si="15"/>
        <v>1.6857141451593227E-2</v>
      </c>
      <c r="Y33">
        <f t="shared" si="16"/>
        <v>5.5050917512795882E-3</v>
      </c>
      <c r="Z33">
        <f t="shared" si="17"/>
        <v>0.52814694192508604</v>
      </c>
      <c r="AB33">
        <f t="shared" si="18"/>
        <v>300.82953144004961</v>
      </c>
      <c r="AC33">
        <f t="shared" si="22"/>
        <v>281.17263575124355</v>
      </c>
      <c r="AE33">
        <f t="shared" si="2"/>
        <v>0</v>
      </c>
      <c r="AF33">
        <f t="shared" si="3"/>
        <v>0</v>
      </c>
      <c r="AG33">
        <f t="shared" si="3"/>
        <v>-6.6018367740635755</v>
      </c>
      <c r="AH33">
        <f t="shared" si="4"/>
        <v>-842.85707257966135</v>
      </c>
      <c r="AI33">
        <f t="shared" si="23"/>
        <v>-849.45890935372495</v>
      </c>
      <c r="AJ33">
        <f t="shared" si="6"/>
        <v>19.65689568880606</v>
      </c>
      <c r="AK33">
        <f t="shared" si="19"/>
        <v>21.058067200803475</v>
      </c>
      <c r="AL33">
        <f t="shared" si="7"/>
        <v>-808.74394646411531</v>
      </c>
      <c r="AN33">
        <f t="shared" si="8"/>
        <v>0</v>
      </c>
      <c r="AO33">
        <f t="shared" si="8"/>
        <v>0</v>
      </c>
      <c r="AP33">
        <f t="shared" si="8"/>
        <v>-0.22035560531232792</v>
      </c>
      <c r="AQ33">
        <f t="shared" si="8"/>
        <v>-28.132819210213245</v>
      </c>
      <c r="AR33">
        <f t="shared" si="8"/>
        <v>-28.353174815525573</v>
      </c>
      <c r="AS33">
        <f t="shared" si="8"/>
        <v>0.65610636801642863</v>
      </c>
      <c r="AT33">
        <f t="shared" si="8"/>
        <v>0.702874564086586</v>
      </c>
      <c r="AU33">
        <f t="shared" si="8"/>
        <v>-26.994193883422554</v>
      </c>
      <c r="AW33">
        <v>30</v>
      </c>
      <c r="AX33">
        <f>IF(Z33&gt;0, (R33*SUMPRODUCT(K33:$K$98, X33:$X$98)-K33*$AZ$3)/Z33, 0)</f>
        <v>532.37577164865218</v>
      </c>
    </row>
    <row r="34" spans="5:50" x14ac:dyDescent="0.25">
      <c r="E34">
        <v>2034</v>
      </c>
      <c r="F34" s="5">
        <f>EconomicRates!C74</f>
        <v>3.5571999999999999E-2</v>
      </c>
      <c r="G34" s="5">
        <f>EconomicRates!D74</f>
        <v>7.0000000000000007E-2</v>
      </c>
      <c r="H34" s="5">
        <f t="shared" si="9"/>
        <v>0.12000000000000001</v>
      </c>
      <c r="I34" s="5">
        <f t="shared" si="10"/>
        <v>1.1200000000000001</v>
      </c>
      <c r="J34">
        <f t="shared" si="11"/>
        <v>0.89285714285714279</v>
      </c>
      <c r="K34">
        <f t="shared" si="20"/>
        <v>2.9801717749925499E-2</v>
      </c>
      <c r="L34" s="2">
        <v>31</v>
      </c>
      <c r="M34" s="6">
        <v>3.3921E-2</v>
      </c>
      <c r="Q34" s="4">
        <f t="shared" si="21"/>
        <v>12.5</v>
      </c>
      <c r="R34">
        <f t="shared" si="0"/>
        <v>50000</v>
      </c>
      <c r="S34">
        <f t="shared" si="1"/>
        <v>518.47217655288728</v>
      </c>
      <c r="U34">
        <f t="shared" si="12"/>
        <v>3.3921E-2</v>
      </c>
      <c r="V34">
        <f t="shared" si="13"/>
        <v>0.01</v>
      </c>
      <c r="W34">
        <f t="shared" si="14"/>
        <v>0.52814694192508604</v>
      </c>
      <c r="X34">
        <f t="shared" si="15"/>
        <v>1.7915272417040842E-2</v>
      </c>
      <c r="Y34">
        <f t="shared" si="16"/>
        <v>5.2814694192508602E-3</v>
      </c>
      <c r="Z34">
        <f t="shared" si="17"/>
        <v>0.50495020008879432</v>
      </c>
      <c r="AB34">
        <f t="shared" si="18"/>
        <v>281.17263575124355</v>
      </c>
      <c r="AC34">
        <f t="shared" si="22"/>
        <v>261.80262929085313</v>
      </c>
      <c r="AE34">
        <f t="shared" si="2"/>
        <v>0</v>
      </c>
      <c r="AF34">
        <f t="shared" si="3"/>
        <v>0</v>
      </c>
      <c r="AG34">
        <f t="shared" si="3"/>
        <v>-6.3118775011099286</v>
      </c>
      <c r="AH34">
        <f t="shared" si="4"/>
        <v>-895.7636208520421</v>
      </c>
      <c r="AI34">
        <f t="shared" si="23"/>
        <v>-902.07549835315206</v>
      </c>
      <c r="AJ34">
        <f t="shared" si="6"/>
        <v>19.370006460390414</v>
      </c>
      <c r="AK34">
        <f t="shared" si="19"/>
        <v>19.682084502587049</v>
      </c>
      <c r="AL34">
        <f t="shared" si="7"/>
        <v>-863.02340739017461</v>
      </c>
      <c r="AN34">
        <f t="shared" si="8"/>
        <v>0</v>
      </c>
      <c r="AO34">
        <f t="shared" si="8"/>
        <v>0</v>
      </c>
      <c r="AP34">
        <f t="shared" si="8"/>
        <v>-0.18810479176018316</v>
      </c>
      <c r="AQ34">
        <f t="shared" si="8"/>
        <v>-26.695294599283837</v>
      </c>
      <c r="AR34">
        <f t="shared" si="8"/>
        <v>-26.883399391044023</v>
      </c>
      <c r="AS34">
        <f t="shared" si="8"/>
        <v>0.57725946534678862</v>
      </c>
      <c r="AT34">
        <f t="shared" si="8"/>
        <v>0.58655992707628202</v>
      </c>
      <c r="AU34">
        <f t="shared" ref="AU34:AU69" si="24">AL34*$K34</f>
        <v>-25.719579998620951</v>
      </c>
      <c r="AW34">
        <v>31</v>
      </c>
      <c r="AX34">
        <f>IF(Z34&gt;0, (R34*SUMPRODUCT(K34:$K$98, X34:$X$98)-K34*$AZ$3)/Z34, 0)</f>
        <v>518.47217655288728</v>
      </c>
    </row>
    <row r="35" spans="5:50" x14ac:dyDescent="0.25">
      <c r="E35">
        <v>2035</v>
      </c>
      <c r="F35" s="5">
        <f>EconomicRates!C75</f>
        <v>3.5571999999999999E-2</v>
      </c>
      <c r="G35" s="5">
        <f>EconomicRates!D75</f>
        <v>7.0000000000000007E-2</v>
      </c>
      <c r="H35" s="5">
        <f t="shared" si="9"/>
        <v>0.12000000000000001</v>
      </c>
      <c r="I35" s="5">
        <f t="shared" si="10"/>
        <v>1.1200000000000001</v>
      </c>
      <c r="J35">
        <f t="shared" si="11"/>
        <v>0.89285714285714279</v>
      </c>
      <c r="K35">
        <f t="shared" si="20"/>
        <v>2.660867656243348E-2</v>
      </c>
      <c r="L35" s="2">
        <v>32</v>
      </c>
      <c r="M35" s="6">
        <v>3.7368999999999999E-2</v>
      </c>
      <c r="Q35" s="4">
        <f t="shared" si="21"/>
        <v>12.5</v>
      </c>
      <c r="R35">
        <f t="shared" si="0"/>
        <v>50000</v>
      </c>
      <c r="S35">
        <f t="shared" si="1"/>
        <v>505.0218521080605</v>
      </c>
      <c r="U35">
        <f t="shared" si="12"/>
        <v>3.7368999999999999E-2</v>
      </c>
      <c r="V35">
        <f t="shared" si="13"/>
        <v>0.01</v>
      </c>
      <c r="W35">
        <f t="shared" si="14"/>
        <v>0.50495020008879432</v>
      </c>
      <c r="X35">
        <f t="shared" si="15"/>
        <v>1.8869484027118154E-2</v>
      </c>
      <c r="Y35">
        <f t="shared" si="16"/>
        <v>5.0495020008879433E-3</v>
      </c>
      <c r="Z35">
        <f t="shared" si="17"/>
        <v>0.48103121406078825</v>
      </c>
      <c r="AB35">
        <f t="shared" si="18"/>
        <v>261.80262929085313</v>
      </c>
      <c r="AC35">
        <f t="shared" si="22"/>
        <v>242.9312746467682</v>
      </c>
      <c r="AE35">
        <f t="shared" si="2"/>
        <v>0</v>
      </c>
      <c r="AF35">
        <f t="shared" ref="AF35:AG69" si="25">-$Z35*P35</f>
        <v>0</v>
      </c>
      <c r="AG35">
        <f t="shared" si="25"/>
        <v>-6.0128901757598534</v>
      </c>
      <c r="AH35">
        <f t="shared" si="4"/>
        <v>-943.47420135590767</v>
      </c>
      <c r="AI35">
        <f t="shared" si="23"/>
        <v>-949.48709153166749</v>
      </c>
      <c r="AJ35">
        <f t="shared" si="6"/>
        <v>18.871354644084931</v>
      </c>
      <c r="AK35">
        <f t="shared" si="19"/>
        <v>18.326184050359721</v>
      </c>
      <c r="AL35">
        <f t="shared" si="7"/>
        <v>-912.2895528372228</v>
      </c>
      <c r="AN35">
        <f t="shared" ref="AN35:AT69" si="26">AE35*$K35</f>
        <v>0</v>
      </c>
      <c r="AO35">
        <f t="shared" si="26"/>
        <v>0</v>
      </c>
      <c r="AP35">
        <f t="shared" si="26"/>
        <v>-0.15999504989222774</v>
      </c>
      <c r="AQ35">
        <f t="shared" si="26"/>
        <v>-25.104599868879586</v>
      </c>
      <c r="AR35">
        <f t="shared" si="26"/>
        <v>-25.264594918771813</v>
      </c>
      <c r="AS35">
        <f t="shared" si="26"/>
        <v>0.50214177201943289</v>
      </c>
      <c r="AT35">
        <f t="shared" si="26"/>
        <v>0.48763550401964895</v>
      </c>
      <c r="AU35">
        <f t="shared" si="24"/>
        <v>-24.274817642732728</v>
      </c>
      <c r="AW35">
        <v>32</v>
      </c>
      <c r="AX35">
        <f>IF(Z35&gt;0, (R35*SUMPRODUCT(K35:$K$98, X35:$X$98)-K35*$AZ$3)/Z35, 0)</f>
        <v>505.0218521080605</v>
      </c>
    </row>
    <row r="36" spans="5:50" x14ac:dyDescent="0.25">
      <c r="E36">
        <v>2036</v>
      </c>
      <c r="F36" s="5">
        <f>EconomicRates!C76</f>
        <v>3.5571999999999999E-2</v>
      </c>
      <c r="G36" s="5">
        <f>EconomicRates!D76</f>
        <v>7.0000000000000007E-2</v>
      </c>
      <c r="H36" s="5">
        <f t="shared" si="9"/>
        <v>0.12000000000000001</v>
      </c>
      <c r="I36" s="5">
        <f t="shared" si="10"/>
        <v>1.1200000000000001</v>
      </c>
      <c r="J36">
        <f t="shared" si="11"/>
        <v>0.89285714285714279</v>
      </c>
      <c r="K36">
        <f t="shared" si="20"/>
        <v>2.3757746930744176E-2</v>
      </c>
      <c r="L36" s="2">
        <v>33</v>
      </c>
      <c r="M36" s="6">
        <v>5.0548205999999998E-2</v>
      </c>
      <c r="Q36" s="4">
        <f t="shared" si="21"/>
        <v>12.5</v>
      </c>
      <c r="R36">
        <f t="shared" si="0"/>
        <v>50000</v>
      </c>
      <c r="S36">
        <f t="shared" si="1"/>
        <v>497.47628052384658</v>
      </c>
      <c r="U36">
        <f t="shared" si="12"/>
        <v>5.0548205999999998E-2</v>
      </c>
      <c r="V36">
        <f t="shared" si="13"/>
        <v>0.01</v>
      </c>
      <c r="W36">
        <f t="shared" si="14"/>
        <v>0.48103121406078825</v>
      </c>
      <c r="X36">
        <f t="shared" si="15"/>
        <v>2.4315264900774819E-2</v>
      </c>
      <c r="Y36">
        <f t="shared" si="16"/>
        <v>4.8103121406078827E-3</v>
      </c>
      <c r="Z36">
        <f t="shared" si="17"/>
        <v>0.45190563701940556</v>
      </c>
      <c r="AB36">
        <f t="shared" si="18"/>
        <v>242.9312746467682</v>
      </c>
      <c r="AC36">
        <f t="shared" si="22"/>
        <v>224.81233545217339</v>
      </c>
      <c r="AE36">
        <f t="shared" si="2"/>
        <v>0</v>
      </c>
      <c r="AF36">
        <f t="shared" si="25"/>
        <v>0</v>
      </c>
      <c r="AG36">
        <f t="shared" si="25"/>
        <v>-5.6488204627425693</v>
      </c>
      <c r="AH36">
        <f t="shared" si="4"/>
        <v>-1215.7632450387409</v>
      </c>
      <c r="AI36">
        <f t="shared" si="23"/>
        <v>-1221.4120655014835</v>
      </c>
      <c r="AJ36">
        <f t="shared" si="6"/>
        <v>18.118939194594816</v>
      </c>
      <c r="AK36">
        <f t="shared" si="19"/>
        <v>17.005189225273774</v>
      </c>
      <c r="AL36">
        <f t="shared" si="7"/>
        <v>-1186.2879370816149</v>
      </c>
      <c r="AN36">
        <f t="shared" si="26"/>
        <v>0</v>
      </c>
      <c r="AO36">
        <f t="shared" si="26"/>
        <v>0</v>
      </c>
      <c r="AP36">
        <f t="shared" si="26"/>
        <v>-0.13420324701104716</v>
      </c>
      <c r="AQ36">
        <f t="shared" si="26"/>
        <v>-28.883795503330727</v>
      </c>
      <c r="AR36">
        <f t="shared" si="26"/>
        <v>-29.017998750341775</v>
      </c>
      <c r="AS36">
        <f t="shared" si="26"/>
        <v>0.43046517203872536</v>
      </c>
      <c r="AT36">
        <f t="shared" si="26"/>
        <v>0.40400498212347197</v>
      </c>
      <c r="AU36">
        <f t="shared" si="24"/>
        <v>-28.183528596179578</v>
      </c>
      <c r="AW36">
        <v>33</v>
      </c>
      <c r="AX36">
        <f>IF(Z36&gt;0, (R36*SUMPRODUCT(K36:$K$98, X36:$X$98)-K36*$AZ$3)/Z36, 0)</f>
        <v>497.47628052384658</v>
      </c>
    </row>
    <row r="37" spans="5:50" x14ac:dyDescent="0.25">
      <c r="E37">
        <v>2037</v>
      </c>
      <c r="F37" s="5">
        <f>EconomicRates!C77</f>
        <v>3.5571999999999999E-2</v>
      </c>
      <c r="G37" s="5">
        <f>EconomicRates!D77</f>
        <v>7.0000000000000007E-2</v>
      </c>
      <c r="H37" s="5">
        <f t="shared" si="9"/>
        <v>0.12000000000000001</v>
      </c>
      <c r="I37" s="5">
        <f t="shared" si="10"/>
        <v>1.1200000000000001</v>
      </c>
      <c r="J37">
        <f t="shared" si="11"/>
        <v>0.89285714285714279</v>
      </c>
      <c r="K37">
        <f t="shared" si="20"/>
        <v>2.1212274045307299E-2</v>
      </c>
      <c r="L37" s="2">
        <v>34</v>
      </c>
      <c r="M37" s="6">
        <v>6.4784177999999998E-2</v>
      </c>
      <c r="Q37" s="4">
        <f t="shared" si="21"/>
        <v>12.5</v>
      </c>
      <c r="R37">
        <f t="shared" si="0"/>
        <v>50000</v>
      </c>
      <c r="S37">
        <f t="shared" si="1"/>
        <v>483.52256179641148</v>
      </c>
      <c r="U37">
        <f t="shared" si="12"/>
        <v>6.4784177999999998E-2</v>
      </c>
      <c r="V37">
        <f t="shared" si="13"/>
        <v>0.01</v>
      </c>
      <c r="W37">
        <f t="shared" si="14"/>
        <v>0.45190563701940556</v>
      </c>
      <c r="X37">
        <f t="shared" si="15"/>
        <v>2.9276335227868558E-2</v>
      </c>
      <c r="Y37">
        <f t="shared" si="16"/>
        <v>4.5190563701940556E-3</v>
      </c>
      <c r="Z37">
        <f t="shared" si="17"/>
        <v>0.41811024542134295</v>
      </c>
      <c r="AB37">
        <f t="shared" si="18"/>
        <v>224.81233545217339</v>
      </c>
      <c r="AC37">
        <f t="shared" si="22"/>
        <v>202.16573697945407</v>
      </c>
      <c r="AE37">
        <f t="shared" si="2"/>
        <v>0</v>
      </c>
      <c r="AF37">
        <f t="shared" si="25"/>
        <v>0</v>
      </c>
      <c r="AG37">
        <f t="shared" si="25"/>
        <v>-5.2263780677667873</v>
      </c>
      <c r="AH37">
        <f t="shared" si="4"/>
        <v>-1463.8167613934279</v>
      </c>
      <c r="AI37">
        <f t="shared" si="23"/>
        <v>-1469.0431394611946</v>
      </c>
      <c r="AJ37">
        <f t="shared" si="6"/>
        <v>22.646598472719319</v>
      </c>
      <c r="AK37">
        <f t="shared" si="19"/>
        <v>15.736863481652138</v>
      </c>
      <c r="AL37">
        <f t="shared" si="7"/>
        <v>-1430.6596775068233</v>
      </c>
      <c r="AN37">
        <f t="shared" si="26"/>
        <v>0</v>
      </c>
      <c r="AO37">
        <f t="shared" si="26"/>
        <v>0</v>
      </c>
      <c r="AP37">
        <f t="shared" si="26"/>
        <v>-0.11086336383785274</v>
      </c>
      <c r="AQ37">
        <f t="shared" si="26"/>
        <v>-31.050882294791599</v>
      </c>
      <c r="AR37">
        <f t="shared" si="26"/>
        <v>-31.161745658629449</v>
      </c>
      <c r="AS37">
        <f t="shared" si="26"/>
        <v>0.48038585299735992</v>
      </c>
      <c r="AT37">
        <f t="shared" si="26"/>
        <v>0.33381466078639394</v>
      </c>
      <c r="AU37">
        <f t="shared" si="24"/>
        <v>-30.3475451448457</v>
      </c>
      <c r="AW37">
        <v>34</v>
      </c>
      <c r="AX37">
        <f>IF(Z37&gt;0, (R37*SUMPRODUCT(K37:$K$98, X37:$X$98)-K37*$AZ$3)/Z37, 0)</f>
        <v>483.52256179641148</v>
      </c>
    </row>
    <row r="38" spans="5:50" x14ac:dyDescent="0.25">
      <c r="E38">
        <v>2038</v>
      </c>
      <c r="F38" s="5">
        <f>EconomicRates!C78</f>
        <v>3.5571999999999999E-2</v>
      </c>
      <c r="G38" s="5">
        <f>EconomicRates!D78</f>
        <v>7.0000000000000007E-2</v>
      </c>
      <c r="H38" s="5">
        <f t="shared" si="9"/>
        <v>0.12000000000000001</v>
      </c>
      <c r="I38" s="5">
        <f t="shared" si="10"/>
        <v>1.1200000000000001</v>
      </c>
      <c r="J38">
        <f t="shared" si="11"/>
        <v>0.89285714285714279</v>
      </c>
      <c r="K38">
        <f t="shared" si="20"/>
        <v>1.8939530397595803E-2</v>
      </c>
      <c r="L38" s="2">
        <v>35</v>
      </c>
      <c r="M38" s="6">
        <v>8.0470763000000001E-2</v>
      </c>
      <c r="Q38" s="4">
        <f t="shared" si="21"/>
        <v>12.5</v>
      </c>
      <c r="R38">
        <f t="shared" si="0"/>
        <v>50000</v>
      </c>
      <c r="S38">
        <f t="shared" si="1"/>
        <v>464.61070251391794</v>
      </c>
      <c r="U38">
        <f t="shared" si="12"/>
        <v>8.0470763000000001E-2</v>
      </c>
      <c r="V38">
        <f t="shared" si="13"/>
        <v>0.01</v>
      </c>
      <c r="W38">
        <f t="shared" si="14"/>
        <v>0.41811024542134295</v>
      </c>
      <c r="X38">
        <f t="shared" si="15"/>
        <v>3.3645650467172723E-2</v>
      </c>
      <c r="Y38">
        <f t="shared" si="16"/>
        <v>4.1811024542134298E-3</v>
      </c>
      <c r="Z38">
        <f t="shared" si="17"/>
        <v>0.3802834924999568</v>
      </c>
      <c r="AB38">
        <f t="shared" si="18"/>
        <v>202.16573697945407</v>
      </c>
      <c r="AC38">
        <f t="shared" si="22"/>
        <v>176.68378060485117</v>
      </c>
      <c r="AE38">
        <f t="shared" si="2"/>
        <v>0</v>
      </c>
      <c r="AF38">
        <f t="shared" si="25"/>
        <v>0</v>
      </c>
      <c r="AG38">
        <f t="shared" si="25"/>
        <v>-4.7535436562494597</v>
      </c>
      <c r="AH38">
        <f t="shared" si="4"/>
        <v>-1682.2825233586361</v>
      </c>
      <c r="AI38">
        <f t="shared" si="23"/>
        <v>-1687.0360670148855</v>
      </c>
      <c r="AJ38">
        <f t="shared" si="6"/>
        <v>25.481956374602902</v>
      </c>
      <c r="AK38">
        <f t="shared" si="19"/>
        <v>14.151601588561785</v>
      </c>
      <c r="AL38">
        <f t="shared" si="7"/>
        <v>-1647.4025090517207</v>
      </c>
      <c r="AN38">
        <f t="shared" si="26"/>
        <v>0</v>
      </c>
      <c r="AO38">
        <f t="shared" si="26"/>
        <v>0</v>
      </c>
      <c r="AP38">
        <f t="shared" si="26"/>
        <v>-9.0029884573835331E-2</v>
      </c>
      <c r="AQ38">
        <f t="shared" si="26"/>
        <v>-31.861640988495061</v>
      </c>
      <c r="AR38">
        <f t="shared" si="26"/>
        <v>-31.951670873068895</v>
      </c>
      <c r="AS38">
        <f t="shared" si="26"/>
        <v>0.48261628734700179</v>
      </c>
      <c r="AT38">
        <f t="shared" si="26"/>
        <v>0.26802468846123101</v>
      </c>
      <c r="AU38">
        <f t="shared" si="24"/>
        <v>-31.201029897260661</v>
      </c>
      <c r="AW38">
        <v>35</v>
      </c>
      <c r="AX38">
        <f>IF(Z38&gt;0, (R38*SUMPRODUCT(K38:$K$98, X38:$X$98)-K38*$AZ$3)/Z38, 0)</f>
        <v>464.61070251391794</v>
      </c>
    </row>
    <row r="39" spans="5:50" x14ac:dyDescent="0.25">
      <c r="E39">
        <v>2039</v>
      </c>
      <c r="F39" s="5">
        <f>EconomicRates!C79</f>
        <v>3.5571999999999999E-2</v>
      </c>
      <c r="G39" s="5">
        <f>EconomicRates!D79</f>
        <v>7.0000000000000007E-2</v>
      </c>
      <c r="H39" s="5">
        <f t="shared" si="9"/>
        <v>0.12000000000000001</v>
      </c>
      <c r="I39" s="5">
        <f t="shared" si="10"/>
        <v>1.1200000000000001</v>
      </c>
      <c r="J39">
        <f t="shared" si="11"/>
        <v>0.89285714285714279</v>
      </c>
      <c r="K39">
        <f t="shared" si="20"/>
        <v>1.6910294997853393E-2</v>
      </c>
      <c r="L39" s="2">
        <v>36</v>
      </c>
      <c r="M39" s="6">
        <v>9.7818447000000003E-2</v>
      </c>
      <c r="Q39" s="4">
        <f t="shared" si="21"/>
        <v>12.5</v>
      </c>
      <c r="R39">
        <f t="shared" si="0"/>
        <v>50000</v>
      </c>
      <c r="S39">
        <f t="shared" si="1"/>
        <v>441.504210606237</v>
      </c>
      <c r="U39">
        <f t="shared" si="12"/>
        <v>9.7818447000000003E-2</v>
      </c>
      <c r="V39">
        <f t="shared" si="13"/>
        <v>0.01</v>
      </c>
      <c r="W39">
        <f t="shared" si="14"/>
        <v>0.3802834924999568</v>
      </c>
      <c r="X39">
        <f t="shared" si="15"/>
        <v>3.7198740656081926E-2</v>
      </c>
      <c r="Y39">
        <f t="shared" si="16"/>
        <v>3.802834924999568E-3</v>
      </c>
      <c r="Z39">
        <f t="shared" si="17"/>
        <v>0.33928191691887533</v>
      </c>
      <c r="AB39">
        <f t="shared" si="18"/>
        <v>176.68378060485117</v>
      </c>
      <c r="AC39">
        <f t="shared" si="22"/>
        <v>149.79439490223893</v>
      </c>
      <c r="AE39">
        <f t="shared" si="2"/>
        <v>0</v>
      </c>
      <c r="AF39">
        <f t="shared" si="25"/>
        <v>0</v>
      </c>
      <c r="AG39">
        <f t="shared" si="25"/>
        <v>-4.2410239614859417</v>
      </c>
      <c r="AH39">
        <f t="shared" si="4"/>
        <v>-1859.9370328040964</v>
      </c>
      <c r="AI39">
        <f t="shared" si="23"/>
        <v>-1864.1780567655824</v>
      </c>
      <c r="AJ39">
        <f t="shared" si="6"/>
        <v>26.88938570261223</v>
      </c>
      <c r="AK39">
        <f t="shared" si="19"/>
        <v>12.367864642339583</v>
      </c>
      <c r="AL39">
        <f t="shared" si="7"/>
        <v>-1824.9208064206305</v>
      </c>
      <c r="AN39">
        <f t="shared" si="26"/>
        <v>0</v>
      </c>
      <c r="AO39">
        <f t="shared" si="26"/>
        <v>0</v>
      </c>
      <c r="AP39">
        <f t="shared" si="26"/>
        <v>-7.1716966281692107E-2</v>
      </c>
      <c r="AQ39">
        <f t="shared" si="26"/>
        <v>-31.452083902149393</v>
      </c>
      <c r="AR39">
        <f t="shared" si="26"/>
        <v>-31.523800868431085</v>
      </c>
      <c r="AS39">
        <f t="shared" si="26"/>
        <v>0.45470744454223416</v>
      </c>
      <c r="AT39">
        <f t="shared" si="26"/>
        <v>0.20914423959548289</v>
      </c>
      <c r="AU39">
        <f t="shared" si="24"/>
        <v>-30.859949184293367</v>
      </c>
      <c r="AW39">
        <v>36</v>
      </c>
      <c r="AX39">
        <f>IF(Z39&gt;0, (R39*SUMPRODUCT(K39:$K$98, X39:$X$98)-K39*$AZ$3)/Z39, 0)</f>
        <v>441.504210606237</v>
      </c>
    </row>
    <row r="40" spans="5:50" x14ac:dyDescent="0.25">
      <c r="E40">
        <v>2040</v>
      </c>
      <c r="F40" s="5">
        <f>EconomicRates!C80</f>
        <v>3.5571999999999999E-2</v>
      </c>
      <c r="G40" s="5">
        <f>EconomicRates!D80</f>
        <v>7.0000000000000007E-2</v>
      </c>
      <c r="H40" s="5">
        <f t="shared" si="9"/>
        <v>0.12000000000000001</v>
      </c>
      <c r="I40" s="5">
        <f t="shared" si="10"/>
        <v>1.1200000000000001</v>
      </c>
      <c r="J40">
        <f t="shared" si="11"/>
        <v>0.89285714285714279</v>
      </c>
      <c r="K40">
        <f t="shared" si="20"/>
        <v>1.5098477676654815E-2</v>
      </c>
      <c r="L40" s="2">
        <v>37</v>
      </c>
      <c r="M40" s="6">
        <v>0.115047869</v>
      </c>
      <c r="Q40" s="4">
        <f t="shared" si="21"/>
        <v>12.5</v>
      </c>
      <c r="R40">
        <f t="shared" si="0"/>
        <v>50000</v>
      </c>
      <c r="S40">
        <f t="shared" si="1"/>
        <v>413.60813941119659</v>
      </c>
      <c r="U40">
        <f t="shared" si="12"/>
        <v>0.115047869</v>
      </c>
      <c r="V40">
        <f t="shared" si="13"/>
        <v>0.01</v>
      </c>
      <c r="W40">
        <f t="shared" si="14"/>
        <v>0.33928191691887533</v>
      </c>
      <c r="X40">
        <f t="shared" si="15"/>
        <v>3.9033661531751654E-2</v>
      </c>
      <c r="Y40">
        <f t="shared" si="16"/>
        <v>3.3928191691887533E-3</v>
      </c>
      <c r="Z40">
        <f t="shared" si="17"/>
        <v>0.29685543621793492</v>
      </c>
      <c r="AB40">
        <f t="shared" si="18"/>
        <v>149.79439490223893</v>
      </c>
      <c r="AC40">
        <f t="shared" si="22"/>
        <v>122.7818246481992</v>
      </c>
      <c r="AE40">
        <f t="shared" si="2"/>
        <v>0</v>
      </c>
      <c r="AF40">
        <f t="shared" si="25"/>
        <v>0</v>
      </c>
      <c r="AG40">
        <f t="shared" si="25"/>
        <v>-3.7106929527241865</v>
      </c>
      <c r="AH40">
        <f t="shared" si="4"/>
        <v>-1951.6830765875827</v>
      </c>
      <c r="AI40">
        <f t="shared" si="23"/>
        <v>-1955.3937695403069</v>
      </c>
      <c r="AJ40">
        <f t="shared" si="6"/>
        <v>27.01257025403973</v>
      </c>
      <c r="AK40">
        <f t="shared" si="19"/>
        <v>10.485607643156726</v>
      </c>
      <c r="AL40">
        <f t="shared" si="7"/>
        <v>-1917.8955916431105</v>
      </c>
      <c r="AN40">
        <f t="shared" si="26"/>
        <v>0</v>
      </c>
      <c r="AO40">
        <f t="shared" si="26"/>
        <v>0</v>
      </c>
      <c r="AP40">
        <f t="shared" si="26"/>
        <v>-5.6025814711626466E-2</v>
      </c>
      <c r="AQ40">
        <f t="shared" si="26"/>
        <v>-29.467443363762605</v>
      </c>
      <c r="AR40">
        <f t="shared" si="26"/>
        <v>-29.523469178474233</v>
      </c>
      <c r="AS40">
        <f t="shared" si="26"/>
        <v>0.40784868896968873</v>
      </c>
      <c r="AT40">
        <f t="shared" si="26"/>
        <v>0.15831671292636293</v>
      </c>
      <c r="AU40">
        <f t="shared" si="24"/>
        <v>-28.957303776578183</v>
      </c>
      <c r="AW40">
        <v>37</v>
      </c>
      <c r="AX40">
        <f>IF(Z40&gt;0, (R40*SUMPRODUCT(K40:$K$98, X40:$X$98)-K40*$AZ$3)/Z40, 0)</f>
        <v>413.60813941119659</v>
      </c>
    </row>
    <row r="41" spans="5:50" x14ac:dyDescent="0.25">
      <c r="E41">
        <v>2041</v>
      </c>
      <c r="F41" s="5">
        <f>EconomicRates!C81</f>
        <v>3.5571999999999999E-2</v>
      </c>
      <c r="G41" s="5">
        <f>EconomicRates!D81</f>
        <v>7.0000000000000007E-2</v>
      </c>
      <c r="H41" s="5">
        <f t="shared" si="9"/>
        <v>0.12000000000000001</v>
      </c>
      <c r="I41" s="5">
        <f t="shared" si="10"/>
        <v>1.1200000000000001</v>
      </c>
      <c r="J41">
        <f t="shared" si="11"/>
        <v>0.89285714285714279</v>
      </c>
      <c r="K41">
        <f t="shared" si="20"/>
        <v>1.348078363987037E-2</v>
      </c>
      <c r="L41" s="2">
        <v>38</v>
      </c>
      <c r="M41" s="6">
        <v>0.13365521</v>
      </c>
      <c r="Q41" s="4">
        <f t="shared" si="21"/>
        <v>12.5</v>
      </c>
      <c r="R41">
        <f t="shared" si="0"/>
        <v>50000</v>
      </c>
      <c r="S41">
        <f t="shared" si="1"/>
        <v>382.66787611476047</v>
      </c>
      <c r="U41">
        <f t="shared" si="12"/>
        <v>0.13365521</v>
      </c>
      <c r="V41">
        <f t="shared" si="13"/>
        <v>0.01</v>
      </c>
      <c r="W41">
        <f t="shared" si="14"/>
        <v>0.29685543621793492</v>
      </c>
      <c r="X41">
        <f t="shared" si="15"/>
        <v>3.9676275667349693E-2</v>
      </c>
      <c r="Y41">
        <f t="shared" si="16"/>
        <v>2.9685543621793494E-3</v>
      </c>
      <c r="Z41">
        <f t="shared" si="17"/>
        <v>0.25421060618840585</v>
      </c>
      <c r="AB41">
        <f t="shared" si="18"/>
        <v>122.7818246481992</v>
      </c>
      <c r="AC41">
        <f t="shared" si="22"/>
        <v>97.278232755963046</v>
      </c>
      <c r="AE41">
        <f t="shared" si="2"/>
        <v>0</v>
      </c>
      <c r="AF41">
        <f t="shared" si="25"/>
        <v>0</v>
      </c>
      <c r="AG41">
        <f t="shared" si="25"/>
        <v>-3.1776325773550731</v>
      </c>
      <c r="AH41">
        <f t="shared" si="4"/>
        <v>-1983.8137833674846</v>
      </c>
      <c r="AI41">
        <f t="shared" si="23"/>
        <v>-1986.9914159448397</v>
      </c>
      <c r="AJ41">
        <f t="shared" si="6"/>
        <v>25.503591892236159</v>
      </c>
      <c r="AK41">
        <f t="shared" si="19"/>
        <v>8.5947277253739447</v>
      </c>
      <c r="AL41">
        <f t="shared" si="7"/>
        <v>-1952.8930963272296</v>
      </c>
      <c r="AN41">
        <f t="shared" si="26"/>
        <v>0</v>
      </c>
      <c r="AO41">
        <f t="shared" si="26"/>
        <v>0</v>
      </c>
      <c r="AP41">
        <f t="shared" si="26"/>
        <v>-4.2836977262327387E-2</v>
      </c>
      <c r="AQ41">
        <f t="shared" si="26"/>
        <v>-26.743364395369728</v>
      </c>
      <c r="AR41">
        <f t="shared" si="26"/>
        <v>-26.786201372632057</v>
      </c>
      <c r="AS41">
        <f t="shared" si="26"/>
        <v>0.34380840433878784</v>
      </c>
      <c r="AT41">
        <f t="shared" si="26"/>
        <v>0.11586366490936136</v>
      </c>
      <c r="AU41">
        <f t="shared" si="24"/>
        <v>-26.326529303383907</v>
      </c>
      <c r="AW41">
        <v>38</v>
      </c>
      <c r="AX41">
        <f>IF(Z41&gt;0, (R41*SUMPRODUCT(K41:$K$98, X41:$X$98)-K41*$AZ$3)/Z41, 0)</f>
        <v>382.66787611476047</v>
      </c>
    </row>
    <row r="42" spans="5:50" x14ac:dyDescent="0.25">
      <c r="E42">
        <v>2042</v>
      </c>
      <c r="F42" s="5">
        <f>EconomicRates!C82</f>
        <v>3.5571999999999999E-2</v>
      </c>
      <c r="G42" s="5">
        <f>EconomicRates!D82</f>
        <v>7.0000000000000007E-2</v>
      </c>
      <c r="H42" s="5">
        <f t="shared" si="9"/>
        <v>0.12000000000000001</v>
      </c>
      <c r="I42" s="5">
        <f t="shared" si="10"/>
        <v>1.1200000000000001</v>
      </c>
      <c r="J42">
        <f t="shared" si="11"/>
        <v>0.89285714285714279</v>
      </c>
      <c r="K42">
        <f t="shared" si="20"/>
        <v>1.2036413964169972E-2</v>
      </c>
      <c r="L42" s="2">
        <v>39</v>
      </c>
      <c r="M42" s="6">
        <v>0.153152232</v>
      </c>
      <c r="Q42" s="4">
        <f t="shared" si="21"/>
        <v>12.5</v>
      </c>
      <c r="R42">
        <f t="shared" si="0"/>
        <v>50000</v>
      </c>
      <c r="S42">
        <f t="shared" si="1"/>
        <v>348.19761706305496</v>
      </c>
      <c r="U42">
        <f t="shared" si="12"/>
        <v>0.153152232</v>
      </c>
      <c r="V42">
        <f t="shared" si="13"/>
        <v>0.01</v>
      </c>
      <c r="W42">
        <f t="shared" si="14"/>
        <v>0.25421060618840585</v>
      </c>
      <c r="X42">
        <f t="shared" si="15"/>
        <v>3.8932921735827367E-2</v>
      </c>
      <c r="Y42">
        <f t="shared" si="16"/>
        <v>2.5421060618840588E-3</v>
      </c>
      <c r="Z42">
        <f t="shared" si="17"/>
        <v>0.21273557839069443</v>
      </c>
      <c r="AB42">
        <f t="shared" si="18"/>
        <v>97.278232755963046</v>
      </c>
      <c r="AC42">
        <f t="shared" si="22"/>
        <v>74.074021460170528</v>
      </c>
      <c r="AE42">
        <f t="shared" si="2"/>
        <v>0</v>
      </c>
      <c r="AF42">
        <f t="shared" si="25"/>
        <v>0</v>
      </c>
      <c r="AG42">
        <f t="shared" si="25"/>
        <v>-2.6591947298836804</v>
      </c>
      <c r="AH42">
        <f t="shared" si="4"/>
        <v>-1946.6460867913684</v>
      </c>
      <c r="AI42">
        <f t="shared" si="23"/>
        <v>-1949.305281521252</v>
      </c>
      <c r="AJ42">
        <f t="shared" si="6"/>
        <v>23.204211295792518</v>
      </c>
      <c r="AK42">
        <f t="shared" si="19"/>
        <v>6.809476292917414</v>
      </c>
      <c r="AL42">
        <f t="shared" si="7"/>
        <v>-1919.2915939325421</v>
      </c>
      <c r="AN42">
        <f t="shared" si="26"/>
        <v>0</v>
      </c>
      <c r="AO42">
        <f t="shared" si="26"/>
        <v>0</v>
      </c>
      <c r="AP42">
        <f t="shared" si="26"/>
        <v>-3.2007168580219132E-2</v>
      </c>
      <c r="AQ42">
        <f t="shared" si="26"/>
        <v>-23.430638142352457</v>
      </c>
      <c r="AR42">
        <f t="shared" si="26"/>
        <v>-23.462645310932675</v>
      </c>
      <c r="AS42">
        <f t="shared" si="26"/>
        <v>0.27929549286822769</v>
      </c>
      <c r="AT42">
        <f t="shared" si="26"/>
        <v>8.1961675540755535E-2</v>
      </c>
      <c r="AU42">
        <f t="shared" si="24"/>
        <v>-23.101388142523692</v>
      </c>
      <c r="AW42">
        <v>39</v>
      </c>
      <c r="AX42">
        <f>IF(Z42&gt;0, (R42*SUMPRODUCT(K42:$K$98, X42:$X$98)-K42*$AZ$3)/Z42, 0)</f>
        <v>348.19761706305496</v>
      </c>
    </row>
    <row r="43" spans="5:50" x14ac:dyDescent="0.25">
      <c r="E43">
        <v>2043</v>
      </c>
      <c r="F43" s="5">
        <f>EconomicRates!C83</f>
        <v>3.5571999999999999E-2</v>
      </c>
      <c r="G43" s="5">
        <f>EconomicRates!D83</f>
        <v>7.0000000000000007E-2</v>
      </c>
      <c r="H43" s="5">
        <f t="shared" si="9"/>
        <v>0.12000000000000001</v>
      </c>
      <c r="I43" s="5">
        <f t="shared" si="10"/>
        <v>1.1200000000000001</v>
      </c>
      <c r="J43">
        <f t="shared" si="11"/>
        <v>0.89285714285714279</v>
      </c>
      <c r="K43">
        <f t="shared" si="20"/>
        <v>1.0746798182294617E-2</v>
      </c>
      <c r="L43" s="2">
        <v>40</v>
      </c>
      <c r="M43" s="6">
        <v>0.17329698399999999</v>
      </c>
      <c r="Q43" s="4">
        <f t="shared" si="21"/>
        <v>12.5</v>
      </c>
      <c r="R43">
        <f t="shared" si="0"/>
        <v>50000</v>
      </c>
      <c r="S43">
        <f t="shared" si="1"/>
        <v>309.67415445914736</v>
      </c>
      <c r="U43">
        <f t="shared" si="12"/>
        <v>0.17329698399999999</v>
      </c>
      <c r="V43">
        <f t="shared" si="13"/>
        <v>0.01</v>
      </c>
      <c r="W43">
        <f t="shared" si="14"/>
        <v>0.21273557839069443</v>
      </c>
      <c r="X43">
        <f t="shared" si="15"/>
        <v>3.6866434124602915E-2</v>
      </c>
      <c r="Y43">
        <f t="shared" si="16"/>
        <v>2.1273557839069442E-3</v>
      </c>
      <c r="Z43">
        <f t="shared" si="17"/>
        <v>0.17374178848218458</v>
      </c>
      <c r="AB43">
        <f t="shared" si="18"/>
        <v>74.074021460170528</v>
      </c>
      <c r="AC43">
        <f t="shared" si="22"/>
        <v>53.803341442440534</v>
      </c>
      <c r="AE43">
        <f t="shared" si="2"/>
        <v>0</v>
      </c>
      <c r="AF43">
        <f t="shared" si="25"/>
        <v>0</v>
      </c>
      <c r="AG43">
        <f t="shared" si="25"/>
        <v>-2.171772356027307</v>
      </c>
      <c r="AH43">
        <f t="shared" si="4"/>
        <v>-1843.3217062301458</v>
      </c>
      <c r="AI43">
        <f t="shared" si="23"/>
        <v>-1845.4934785861731</v>
      </c>
      <c r="AJ43">
        <f t="shared" si="6"/>
        <v>20.270680017729994</v>
      </c>
      <c r="AK43">
        <f t="shared" si="19"/>
        <v>5.1851815022119379</v>
      </c>
      <c r="AL43">
        <f t="shared" si="7"/>
        <v>-1820.0376170662312</v>
      </c>
      <c r="AN43">
        <f t="shared" si="26"/>
        <v>0</v>
      </c>
      <c r="AO43">
        <f t="shared" si="26"/>
        <v>0</v>
      </c>
      <c r="AP43">
        <f t="shared" si="26"/>
        <v>-2.3339599208111961E-2</v>
      </c>
      <c r="AQ43">
        <f t="shared" si="26"/>
        <v>-19.809806361898342</v>
      </c>
      <c r="AR43">
        <f t="shared" si="26"/>
        <v>-19.833145961106453</v>
      </c>
      <c r="AS43">
        <f t="shared" si="26"/>
        <v>0.21784490716841651</v>
      </c>
      <c r="AT43">
        <f t="shared" si="26"/>
        <v>5.5724099142838927E-2</v>
      </c>
      <c r="AU43">
        <f t="shared" si="24"/>
        <v>-19.559576954795201</v>
      </c>
      <c r="AW43">
        <v>40</v>
      </c>
      <c r="AX43">
        <f>IF(Z43&gt;0, (R43*SUMPRODUCT(K43:$K$98, X43:$X$98)-K43*$AZ$3)/Z43, 0)</f>
        <v>309.67415445914736</v>
      </c>
    </row>
    <row r="44" spans="5:50" x14ac:dyDescent="0.25">
      <c r="E44">
        <v>2044</v>
      </c>
      <c r="F44" s="5">
        <f>EconomicRates!C84</f>
        <v>3.5571999999999999E-2</v>
      </c>
      <c r="G44" s="5">
        <f>EconomicRates!D84</f>
        <v>7.0000000000000007E-2</v>
      </c>
      <c r="H44" s="5">
        <f t="shared" si="9"/>
        <v>0.12000000000000001</v>
      </c>
      <c r="I44" s="5">
        <f t="shared" si="10"/>
        <v>1.1200000000000001</v>
      </c>
      <c r="J44">
        <f t="shared" si="11"/>
        <v>0.89285714285714279</v>
      </c>
      <c r="K44">
        <f t="shared" si="20"/>
        <v>9.5953555199059081E-3</v>
      </c>
      <c r="L44" s="2">
        <v>41</v>
      </c>
      <c r="M44" s="6">
        <v>0.19491187900000001</v>
      </c>
      <c r="Q44" s="4">
        <f t="shared" si="21"/>
        <v>12.5</v>
      </c>
      <c r="R44">
        <f t="shared" si="0"/>
        <v>50000</v>
      </c>
      <c r="S44">
        <f t="shared" si="1"/>
        <v>266.50439913755713</v>
      </c>
      <c r="U44">
        <f t="shared" si="12"/>
        <v>0.19491187900000001</v>
      </c>
      <c r="V44">
        <f t="shared" si="13"/>
        <v>0.01</v>
      </c>
      <c r="W44">
        <f t="shared" si="14"/>
        <v>0.17374178848218458</v>
      </c>
      <c r="X44">
        <f t="shared" si="15"/>
        <v>3.3864338453883154E-2</v>
      </c>
      <c r="Y44">
        <f t="shared" si="16"/>
        <v>1.7374178848218458E-3</v>
      </c>
      <c r="Z44">
        <f t="shared" si="17"/>
        <v>0.13814003214347959</v>
      </c>
      <c r="AB44">
        <f t="shared" si="18"/>
        <v>53.803341442440534</v>
      </c>
      <c r="AC44">
        <f t="shared" si="22"/>
        <v>36.814926263240856</v>
      </c>
      <c r="AE44">
        <f t="shared" si="2"/>
        <v>0</v>
      </c>
      <c r="AF44">
        <f t="shared" si="25"/>
        <v>0</v>
      </c>
      <c r="AG44">
        <f t="shared" si="25"/>
        <v>-1.7267504017934949</v>
      </c>
      <c r="AH44">
        <f t="shared" si="4"/>
        <v>-1693.2169226941578</v>
      </c>
      <c r="AI44">
        <f t="shared" si="23"/>
        <v>-1694.9436730959512</v>
      </c>
      <c r="AJ44">
        <f t="shared" si="6"/>
        <v>16.988415179199677</v>
      </c>
      <c r="AK44">
        <f t="shared" si="19"/>
        <v>3.7662339009708377</v>
      </c>
      <c r="AL44">
        <f t="shared" si="7"/>
        <v>-1674.1890240157809</v>
      </c>
      <c r="AN44">
        <f t="shared" si="26"/>
        <v>0</v>
      </c>
      <c r="AO44">
        <f t="shared" si="26"/>
        <v>0</v>
      </c>
      <c r="AP44">
        <f t="shared" si="26"/>
        <v>-1.6568783999348958E-2</v>
      </c>
      <c r="AQ44">
        <f t="shared" si="26"/>
        <v>-16.247018345571483</v>
      </c>
      <c r="AR44">
        <f t="shared" si="26"/>
        <v>-16.26358712957083</v>
      </c>
      <c r="AS44">
        <f t="shared" si="26"/>
        <v>0.16300988336418695</v>
      </c>
      <c r="AT44">
        <f t="shared" si="26"/>
        <v>3.613835325093729E-2</v>
      </c>
      <c r="AU44">
        <f t="shared" si="24"/>
        <v>-16.064438892955707</v>
      </c>
      <c r="AW44">
        <v>41</v>
      </c>
      <c r="AX44">
        <f>IF(Z44&gt;0, (R44*SUMPRODUCT(K44:$K$98, X44:$X$98)-K44*$AZ$3)/Z44, 0)</f>
        <v>266.50439913755713</v>
      </c>
    </row>
    <row r="45" spans="5:50" x14ac:dyDescent="0.25">
      <c r="E45">
        <v>2045</v>
      </c>
      <c r="F45" s="5">
        <f>EconomicRates!C85</f>
        <v>3.5571999999999999E-2</v>
      </c>
      <c r="G45" s="5">
        <f>EconomicRates!D85</f>
        <v>7.0000000000000007E-2</v>
      </c>
      <c r="H45" s="5">
        <f t="shared" si="9"/>
        <v>0.12000000000000001</v>
      </c>
      <c r="I45" s="5">
        <f t="shared" si="10"/>
        <v>1.1200000000000001</v>
      </c>
      <c r="J45">
        <f t="shared" si="11"/>
        <v>0.89285714285714279</v>
      </c>
      <c r="K45">
        <f t="shared" si="20"/>
        <v>8.5672817142017025E-3</v>
      </c>
      <c r="L45" s="2">
        <v>42</v>
      </c>
      <c r="M45" s="6">
        <v>0.21714087100000001</v>
      </c>
      <c r="Q45" s="4">
        <f t="shared" si="21"/>
        <v>12.5</v>
      </c>
      <c r="R45">
        <f t="shared" si="0"/>
        <v>50000</v>
      </c>
      <c r="S45">
        <f t="shared" si="1"/>
        <v>216.24583139815709</v>
      </c>
      <c r="U45">
        <f t="shared" si="12"/>
        <v>0.21714087100000001</v>
      </c>
      <c r="V45">
        <f t="shared" si="13"/>
        <v>0.01</v>
      </c>
      <c r="W45">
        <f t="shared" si="14"/>
        <v>0.13814003214347959</v>
      </c>
      <c r="X45">
        <f t="shared" si="15"/>
        <v>2.9995846899603155E-2</v>
      </c>
      <c r="Y45">
        <f t="shared" si="16"/>
        <v>1.381400321434796E-3</v>
      </c>
      <c r="Z45">
        <f t="shared" si="17"/>
        <v>0.10676278492244162</v>
      </c>
      <c r="AB45">
        <f t="shared" si="18"/>
        <v>36.814926263240856</v>
      </c>
      <c r="AC45">
        <f t="shared" si="22"/>
        <v>23.08700718793602</v>
      </c>
      <c r="AE45">
        <f t="shared" si="2"/>
        <v>0</v>
      </c>
      <c r="AF45">
        <f t="shared" si="25"/>
        <v>0</v>
      </c>
      <c r="AG45">
        <f t="shared" si="25"/>
        <v>-1.3345348115305202</v>
      </c>
      <c r="AH45">
        <f t="shared" si="4"/>
        <v>-1499.7923449801578</v>
      </c>
      <c r="AI45">
        <f t="shared" si="23"/>
        <v>-1501.1268797916885</v>
      </c>
      <c r="AJ45">
        <f t="shared" si="6"/>
        <v>13.727919075304836</v>
      </c>
      <c r="AK45">
        <f t="shared" si="19"/>
        <v>2.5770448384268603</v>
      </c>
      <c r="AL45">
        <f t="shared" si="7"/>
        <v>-1484.8219158779568</v>
      </c>
      <c r="AN45">
        <f t="shared" si="26"/>
        <v>0</v>
      </c>
      <c r="AO45">
        <f t="shared" si="26"/>
        <v>0</v>
      </c>
      <c r="AP45">
        <f t="shared" si="26"/>
        <v>-1.143333568779104E-2</v>
      </c>
      <c r="AQ45">
        <f t="shared" si="26"/>
        <v>-12.849143532248197</v>
      </c>
      <c r="AR45">
        <f t="shared" si="26"/>
        <v>-12.86057686793599</v>
      </c>
      <c r="AS45">
        <f t="shared" si="26"/>
        <v>0.11761095006789987</v>
      </c>
      <c r="AT45">
        <f t="shared" si="26"/>
        <v>2.2078269120932321E-2</v>
      </c>
      <c r="AU45">
        <f t="shared" si="24"/>
        <v>-12.720887648747158</v>
      </c>
      <c r="AW45">
        <v>42</v>
      </c>
      <c r="AX45">
        <f>IF(Z45&gt;0, (R45*SUMPRODUCT(K45:$K$98, X45:$X$98)-K45*$AZ$3)/Z45, 0)</f>
        <v>216.24583139815709</v>
      </c>
    </row>
    <row r="46" spans="5:50" x14ac:dyDescent="0.25">
      <c r="E46">
        <v>2046</v>
      </c>
      <c r="F46" s="5">
        <f>EconomicRates!C86</f>
        <v>3.5571999999999999E-2</v>
      </c>
      <c r="G46" s="5">
        <f>EconomicRates!D86</f>
        <v>7.0000000000000007E-2</v>
      </c>
      <c r="H46" s="5">
        <f t="shared" si="9"/>
        <v>0.12000000000000001</v>
      </c>
      <c r="I46" s="5">
        <f t="shared" si="10"/>
        <v>1.1200000000000001</v>
      </c>
      <c r="J46">
        <f t="shared" si="11"/>
        <v>0.89285714285714279</v>
      </c>
      <c r="K46">
        <f t="shared" si="20"/>
        <v>7.6493586733943769E-3</v>
      </c>
      <c r="L46" s="2">
        <v>43</v>
      </c>
      <c r="M46" s="6">
        <v>0.240684854</v>
      </c>
      <c r="Q46" s="4">
        <f t="shared" si="21"/>
        <v>12.5</v>
      </c>
      <c r="R46">
        <f t="shared" si="0"/>
        <v>50000</v>
      </c>
      <c r="S46">
        <f t="shared" si="1"/>
        <v>156.09024911437854</v>
      </c>
      <c r="U46">
        <f t="shared" si="12"/>
        <v>0.240684854</v>
      </c>
      <c r="V46">
        <f t="shared" si="13"/>
        <v>0.01</v>
      </c>
      <c r="W46">
        <f t="shared" si="14"/>
        <v>0.10676278492244162</v>
      </c>
      <c r="X46">
        <f t="shared" si="15"/>
        <v>2.5696185301691262E-2</v>
      </c>
      <c r="Y46">
        <f t="shared" si="16"/>
        <v>1.0676278492244163E-3</v>
      </c>
      <c r="Z46">
        <f t="shared" si="17"/>
        <v>7.9998971771525942E-2</v>
      </c>
      <c r="AB46">
        <f t="shared" si="18"/>
        <v>23.08700718793602</v>
      </c>
      <c r="AC46">
        <f t="shared" si="22"/>
        <v>12.487059432711622</v>
      </c>
      <c r="AE46">
        <f t="shared" si="2"/>
        <v>0</v>
      </c>
      <c r="AF46">
        <f t="shared" si="25"/>
        <v>0</v>
      </c>
      <c r="AG46">
        <f t="shared" si="25"/>
        <v>-0.99998714714407433</v>
      </c>
      <c r="AH46">
        <f t="shared" si="4"/>
        <v>-1284.8092650845631</v>
      </c>
      <c r="AI46">
        <f t="shared" si="23"/>
        <v>-1285.8092522317072</v>
      </c>
      <c r="AJ46">
        <f t="shared" si="6"/>
        <v>10.599947755224399</v>
      </c>
      <c r="AK46">
        <f t="shared" si="19"/>
        <v>1.6160905031555215</v>
      </c>
      <c r="AL46">
        <f t="shared" si="7"/>
        <v>-1273.5932139733275</v>
      </c>
      <c r="AN46">
        <f t="shared" si="26"/>
        <v>0</v>
      </c>
      <c r="AO46">
        <f t="shared" si="26"/>
        <v>0</v>
      </c>
      <c r="AP46">
        <f t="shared" si="26"/>
        <v>-7.6492603572894243E-3</v>
      </c>
      <c r="AQ46">
        <f t="shared" si="26"/>
        <v>-9.8279668955320574</v>
      </c>
      <c r="AR46">
        <f t="shared" si="26"/>
        <v>-9.8356161558893476</v>
      </c>
      <c r="AS46">
        <f t="shared" si="26"/>
        <v>8.1082802298953011E-2</v>
      </c>
      <c r="AT46">
        <f t="shared" si="26"/>
        <v>1.2362055907302971E-2</v>
      </c>
      <c r="AU46">
        <f t="shared" si="24"/>
        <v>-9.7421712976830932</v>
      </c>
      <c r="AW46">
        <v>43</v>
      </c>
      <c r="AX46">
        <f>IF(Z46&gt;0, (R46*SUMPRODUCT(K46:$K$98, X46:$X$98)-K46*$AZ$3)/Z46, 0)</f>
        <v>156.09024911437854</v>
      </c>
    </row>
    <row r="47" spans="5:50" x14ac:dyDescent="0.25">
      <c r="E47">
        <v>2047</v>
      </c>
      <c r="F47" s="5">
        <f>EconomicRates!C87</f>
        <v>3.5571999999999999E-2</v>
      </c>
      <c r="G47" s="5">
        <f>EconomicRates!D87</f>
        <v>7.0000000000000007E-2</v>
      </c>
      <c r="H47" s="5">
        <f t="shared" si="9"/>
        <v>0.12000000000000001</v>
      </c>
      <c r="I47" s="5">
        <f t="shared" si="10"/>
        <v>1.1200000000000001</v>
      </c>
      <c r="J47">
        <f t="shared" si="11"/>
        <v>0.89285714285714279</v>
      </c>
      <c r="K47">
        <f t="shared" si="20"/>
        <v>6.8297845298164071E-3</v>
      </c>
      <c r="L47" s="2">
        <v>44</v>
      </c>
      <c r="M47" s="6">
        <v>0.26560892699999999</v>
      </c>
      <c r="Q47" s="4">
        <f t="shared" si="21"/>
        <v>12.5</v>
      </c>
      <c r="R47">
        <f t="shared" si="0"/>
        <v>50000</v>
      </c>
      <c r="S47">
        <f t="shared" si="1"/>
        <v>80.53942157919353</v>
      </c>
      <c r="U47">
        <f t="shared" si="12"/>
        <v>0.26560892699999999</v>
      </c>
      <c r="V47">
        <f t="shared" si="13"/>
        <v>0.01</v>
      </c>
      <c r="W47">
        <f t="shared" si="14"/>
        <v>7.9998971771525942E-2</v>
      </c>
      <c r="X47">
        <f t="shared" si="15"/>
        <v>2.1248441053338295E-2</v>
      </c>
      <c r="Y47">
        <f t="shared" si="16"/>
        <v>7.9998971771525948E-4</v>
      </c>
      <c r="Z47">
        <f t="shared" si="17"/>
        <v>5.7950541000472387E-2</v>
      </c>
      <c r="AB47">
        <f t="shared" si="18"/>
        <v>12.487059432711622</v>
      </c>
      <c r="AC47">
        <f t="shared" si="22"/>
        <v>4.6673030523793848</v>
      </c>
      <c r="AE47">
        <f t="shared" si="2"/>
        <v>0</v>
      </c>
      <c r="AF47">
        <f t="shared" si="25"/>
        <v>0</v>
      </c>
      <c r="AG47">
        <f t="shared" si="25"/>
        <v>-0.7243817625059048</v>
      </c>
      <c r="AH47">
        <f t="shared" si="4"/>
        <v>-1062.4220526669149</v>
      </c>
      <c r="AI47">
        <f t="shared" si="23"/>
        <v>-1063.1464344294207</v>
      </c>
      <c r="AJ47">
        <f t="shared" si="6"/>
        <v>7.8197563803322367</v>
      </c>
      <c r="AK47">
        <f t="shared" si="19"/>
        <v>0.87409416028981357</v>
      </c>
      <c r="AL47">
        <f t="shared" si="7"/>
        <v>-1054.4525838887987</v>
      </c>
      <c r="AN47">
        <f t="shared" si="26"/>
        <v>0</v>
      </c>
      <c r="AO47">
        <f t="shared" si="26"/>
        <v>0</v>
      </c>
      <c r="AP47">
        <f t="shared" si="26"/>
        <v>-4.9473713552439713E-3</v>
      </c>
      <c r="AQ47">
        <f t="shared" si="26"/>
        <v>-7.2561136994402871</v>
      </c>
      <c r="AR47">
        <f t="shared" si="26"/>
        <v>-7.2610610707955301</v>
      </c>
      <c r="AS47">
        <f t="shared" si="26"/>
        <v>5.3407251153326257E-2</v>
      </c>
      <c r="AT47">
        <f t="shared" si="26"/>
        <v>5.9698747735502317E-3</v>
      </c>
      <c r="AU47">
        <f t="shared" si="24"/>
        <v>-7.2016839448686545</v>
      </c>
      <c r="AW47">
        <v>44</v>
      </c>
      <c r="AX47">
        <f>IF(Z47&gt;0, (R47*SUMPRODUCT(K47:$K$98, X47:$X$98)-K47*$AZ$3)/Z47, 0)</f>
        <v>80.53942157919353</v>
      </c>
    </row>
    <row r="48" spans="5:50" x14ac:dyDescent="0.25">
      <c r="E48">
        <v>2048</v>
      </c>
      <c r="F48" s="5">
        <f>EconomicRates!C88</f>
        <v>3.5571999999999999E-2</v>
      </c>
      <c r="G48" s="5">
        <f>EconomicRates!D88</f>
        <v>7.0000000000000007E-2</v>
      </c>
      <c r="H48" s="5">
        <f t="shared" si="9"/>
        <v>0.12000000000000001</v>
      </c>
      <c r="I48" s="5">
        <f t="shared" si="10"/>
        <v>1.1200000000000001</v>
      </c>
      <c r="J48">
        <f t="shared" si="11"/>
        <v>0.89285714285714279</v>
      </c>
      <c r="K48">
        <f t="shared" si="20"/>
        <v>6.0980219016217915E-3</v>
      </c>
      <c r="L48" s="2">
        <v>45</v>
      </c>
      <c r="M48" s="6">
        <v>0.29099302900000001</v>
      </c>
      <c r="Q48" s="4">
        <f t="shared" si="21"/>
        <v>12.5</v>
      </c>
      <c r="R48">
        <f t="shared" si="0"/>
        <v>50000</v>
      </c>
      <c r="S48">
        <f t="shared" si="1"/>
        <v>-19.64473293954552</v>
      </c>
      <c r="U48">
        <f t="shared" si="12"/>
        <v>0.29099302900000001</v>
      </c>
      <c r="V48">
        <f t="shared" si="13"/>
        <v>0.01</v>
      </c>
      <c r="W48">
        <f t="shared" si="14"/>
        <v>5.7950541000472387E-2</v>
      </c>
      <c r="X48">
        <f t="shared" si="15"/>
        <v>1.686320345791615E-2</v>
      </c>
      <c r="Y48">
        <f t="shared" si="16"/>
        <v>5.7950541000472387E-4</v>
      </c>
      <c r="Z48">
        <f t="shared" si="17"/>
        <v>4.0507832132551512E-2</v>
      </c>
      <c r="AB48">
        <f t="shared" si="18"/>
        <v>4.6673030523793848</v>
      </c>
      <c r="AC48">
        <f t="shared" si="22"/>
        <v>-0.7957655442039151</v>
      </c>
      <c r="AE48">
        <f t="shared" si="2"/>
        <v>0</v>
      </c>
      <c r="AF48">
        <f t="shared" si="25"/>
        <v>0</v>
      </c>
      <c r="AG48">
        <f t="shared" si="25"/>
        <v>-0.50634790165689392</v>
      </c>
      <c r="AH48">
        <f t="shared" si="4"/>
        <v>-843.16017289580748</v>
      </c>
      <c r="AI48">
        <f t="shared" si="23"/>
        <v>-843.66652079746439</v>
      </c>
      <c r="AJ48">
        <f t="shared" si="6"/>
        <v>5.4630685965832999</v>
      </c>
      <c r="AK48">
        <f t="shared" si="19"/>
        <v>0.32671121366655698</v>
      </c>
      <c r="AL48">
        <f t="shared" si="7"/>
        <v>-837.87674098721448</v>
      </c>
      <c r="AN48">
        <f t="shared" si="26"/>
        <v>0</v>
      </c>
      <c r="AO48">
        <f t="shared" si="26"/>
        <v>0</v>
      </c>
      <c r="AP48">
        <f t="shared" si="26"/>
        <v>-3.0877205941439762E-3</v>
      </c>
      <c r="AQ48">
        <f t="shared" si="26"/>
        <v>-5.1416092008938508</v>
      </c>
      <c r="AR48">
        <f t="shared" si="26"/>
        <v>-5.1446969214879941</v>
      </c>
      <c r="AS48">
        <f t="shared" si="26"/>
        <v>3.3313911952027188E-2</v>
      </c>
      <c r="AT48">
        <f t="shared" si="26"/>
        <v>1.9922921364441014E-3</v>
      </c>
      <c r="AU48">
        <f t="shared" si="24"/>
        <v>-5.1093907173995232</v>
      </c>
      <c r="AW48">
        <v>45</v>
      </c>
      <c r="AX48">
        <f>IF(Z48&gt;0, (R48*SUMPRODUCT(K48:$K$98, X48:$X$98)-K48*$AZ$3)/Z48, 0)</f>
        <v>-19.64473293954552</v>
      </c>
    </row>
    <row r="49" spans="5:50" x14ac:dyDescent="0.25">
      <c r="E49">
        <v>2049</v>
      </c>
      <c r="F49" s="5">
        <f>EconomicRates!C89</f>
        <v>3.5571999999999999E-2</v>
      </c>
      <c r="G49" s="5">
        <f>EconomicRates!D89</f>
        <v>7.0000000000000007E-2</v>
      </c>
      <c r="H49" s="5">
        <f t="shared" si="9"/>
        <v>0.12000000000000001</v>
      </c>
      <c r="I49" s="5">
        <f t="shared" si="10"/>
        <v>1.1200000000000001</v>
      </c>
      <c r="J49">
        <f t="shared" si="11"/>
        <v>0.89285714285714279</v>
      </c>
      <c r="K49">
        <f t="shared" si="20"/>
        <v>5.4446624121623132E-3</v>
      </c>
      <c r="L49" s="2">
        <v>46</v>
      </c>
      <c r="M49" s="6">
        <v>0.31752069599999999</v>
      </c>
      <c r="Q49" s="4">
        <f t="shared" si="21"/>
        <v>12.5</v>
      </c>
      <c r="R49">
        <f t="shared" si="0"/>
        <v>50000</v>
      </c>
      <c r="S49">
        <f t="shared" si="1"/>
        <v>-159.18992532837231</v>
      </c>
      <c r="U49">
        <f t="shared" si="12"/>
        <v>0.31752069599999999</v>
      </c>
      <c r="V49">
        <f t="shared" si="13"/>
        <v>0.01</v>
      </c>
      <c r="W49">
        <f t="shared" si="14"/>
        <v>4.0507832132551512E-2</v>
      </c>
      <c r="X49">
        <f t="shared" si="15"/>
        <v>1.286207505217892E-2</v>
      </c>
      <c r="Y49">
        <f t="shared" si="16"/>
        <v>4.0507832132551515E-4</v>
      </c>
      <c r="Z49">
        <f t="shared" si="17"/>
        <v>2.7240678759047076E-2</v>
      </c>
      <c r="AB49">
        <f t="shared" si="18"/>
        <v>-0.7957655442039151</v>
      </c>
      <c r="AC49">
        <f t="shared" si="22"/>
        <v>-4.3364416175468818</v>
      </c>
      <c r="AE49">
        <f t="shared" si="2"/>
        <v>0</v>
      </c>
      <c r="AF49">
        <f t="shared" si="25"/>
        <v>0</v>
      </c>
      <c r="AG49">
        <f t="shared" si="25"/>
        <v>-0.34050848448808846</v>
      </c>
      <c r="AH49">
        <f t="shared" si="4"/>
        <v>-643.10375260894602</v>
      </c>
      <c r="AI49">
        <f t="shared" si="23"/>
        <v>-643.44426109343408</v>
      </c>
      <c r="AJ49">
        <f t="shared" si="6"/>
        <v>3.5406760733429667</v>
      </c>
      <c r="AK49">
        <f t="shared" si="19"/>
        <v>-5.5703588094274059E-2</v>
      </c>
      <c r="AL49">
        <f t="shared" si="7"/>
        <v>-639.95928860818537</v>
      </c>
      <c r="AN49">
        <f t="shared" si="26"/>
        <v>0</v>
      </c>
      <c r="AO49">
        <f t="shared" si="26"/>
        <v>0</v>
      </c>
      <c r="AP49">
        <f t="shared" si="26"/>
        <v>-1.8539537465146493E-3</v>
      </c>
      <c r="AQ49">
        <f t="shared" si="26"/>
        <v>-3.5014828289504596</v>
      </c>
      <c r="AR49">
        <f t="shared" si="26"/>
        <v>-3.5033367826969739</v>
      </c>
      <c r="AS49">
        <f t="shared" si="26"/>
        <v>1.9277785930172906E-2</v>
      </c>
      <c r="AT49">
        <f t="shared" si="26"/>
        <v>-3.0328723231946609E-4</v>
      </c>
      <c r="AU49">
        <f t="shared" si="24"/>
        <v>-3.4843622839991206</v>
      </c>
      <c r="AW49">
        <v>46</v>
      </c>
      <c r="AX49">
        <f>IF(Z49&gt;0, (R49*SUMPRODUCT(K49:$K$98, X49:$X$98)-K49*$AZ$3)/Z49, 0)</f>
        <v>-159.18992532837231</v>
      </c>
    </row>
    <row r="50" spans="5:50" x14ac:dyDescent="0.25">
      <c r="E50">
        <v>2050</v>
      </c>
      <c r="F50" s="5">
        <f>EconomicRates!C90</f>
        <v>3.5571999999999999E-2</v>
      </c>
      <c r="G50" s="5">
        <f>EconomicRates!D90</f>
        <v>7.0000000000000007E-2</v>
      </c>
      <c r="H50" s="5">
        <f t="shared" si="9"/>
        <v>0.12000000000000001</v>
      </c>
      <c r="I50" s="5">
        <f t="shared" si="10"/>
        <v>1.1200000000000001</v>
      </c>
      <c r="J50">
        <f t="shared" si="11"/>
        <v>0.89285714285714279</v>
      </c>
      <c r="K50">
        <f t="shared" si="20"/>
        <v>4.8613057251449222E-3</v>
      </c>
      <c r="L50" s="2">
        <v>47</v>
      </c>
      <c r="M50" s="6">
        <v>0.344227385</v>
      </c>
      <c r="Q50" s="4">
        <f t="shared" si="21"/>
        <v>12.5</v>
      </c>
      <c r="R50">
        <f t="shared" si="0"/>
        <v>50000</v>
      </c>
      <c r="S50">
        <f t="shared" si="1"/>
        <v>-364.30085139978883</v>
      </c>
      <c r="U50">
        <f t="shared" si="12"/>
        <v>0.344227385</v>
      </c>
      <c r="V50">
        <f t="shared" si="13"/>
        <v>0.01</v>
      </c>
      <c r="W50">
        <f t="shared" si="14"/>
        <v>2.7240678759047076E-2</v>
      </c>
      <c r="X50">
        <f t="shared" si="15"/>
        <v>9.3769876148518203E-3</v>
      </c>
      <c r="Y50">
        <f t="shared" si="16"/>
        <v>2.7240678759047075E-4</v>
      </c>
      <c r="Z50">
        <f t="shared" si="17"/>
        <v>1.7591284356604783E-2</v>
      </c>
      <c r="AB50">
        <f t="shared" si="18"/>
        <v>-4.3364416175468818</v>
      </c>
      <c r="AC50">
        <f t="shared" si="22"/>
        <v>-6.4085198683269091</v>
      </c>
      <c r="AE50">
        <f t="shared" si="2"/>
        <v>0</v>
      </c>
      <c r="AF50">
        <f t="shared" si="25"/>
        <v>0</v>
      </c>
      <c r="AG50">
        <f t="shared" si="25"/>
        <v>-0.21989105445755977</v>
      </c>
      <c r="AH50">
        <f t="shared" si="4"/>
        <v>-468.84938074259099</v>
      </c>
      <c r="AI50">
        <f t="shared" si="23"/>
        <v>-469.06927179704854</v>
      </c>
      <c r="AJ50">
        <f t="shared" si="6"/>
        <v>2.0720782507800273</v>
      </c>
      <c r="AK50">
        <f t="shared" si="19"/>
        <v>-0.30355091322828176</v>
      </c>
      <c r="AL50">
        <f t="shared" si="7"/>
        <v>-467.3007444594968</v>
      </c>
      <c r="AN50">
        <f t="shared" si="26"/>
        <v>0</v>
      </c>
      <c r="AO50">
        <f t="shared" si="26"/>
        <v>0</v>
      </c>
      <c r="AP50">
        <f t="shared" si="26"/>
        <v>-1.0689576419426893E-3</v>
      </c>
      <c r="AQ50">
        <f t="shared" si="26"/>
        <v>-2.2792201788346089</v>
      </c>
      <c r="AR50">
        <f t="shared" si="26"/>
        <v>-2.2802891364765516</v>
      </c>
      <c r="AS50">
        <f t="shared" si="26"/>
        <v>1.0073005863465222E-2</v>
      </c>
      <c r="AT50">
        <f t="shared" si="26"/>
        <v>-1.4756537923496156E-3</v>
      </c>
      <c r="AU50">
        <f t="shared" si="24"/>
        <v>-2.2716917844054363</v>
      </c>
      <c r="AW50">
        <v>47</v>
      </c>
      <c r="AX50">
        <f>IF(Z50&gt;0, (R50*SUMPRODUCT(K50:$K$98, X50:$X$98)-K50*$AZ$3)/Z50, 0)</f>
        <v>-364.30085139978883</v>
      </c>
    </row>
    <row r="51" spans="5:50" x14ac:dyDescent="0.25">
      <c r="E51">
        <v>2051</v>
      </c>
      <c r="F51" s="5">
        <f>EconomicRates!C91</f>
        <v>3.5571999999999999E-2</v>
      </c>
      <c r="G51" s="5">
        <f>EconomicRates!D91</f>
        <v>7.0000000000000007E-2</v>
      </c>
      <c r="H51" s="5">
        <f t="shared" si="9"/>
        <v>0.12000000000000001</v>
      </c>
      <c r="I51" s="5">
        <f t="shared" si="10"/>
        <v>1.1200000000000001</v>
      </c>
      <c r="J51">
        <f t="shared" si="11"/>
        <v>0.89285714285714279</v>
      </c>
      <c r="K51">
        <f t="shared" si="20"/>
        <v>4.3404515403079663E-3</v>
      </c>
      <c r="L51" s="2">
        <v>48</v>
      </c>
      <c r="M51" s="6">
        <v>0.370496828</v>
      </c>
      <c r="Q51" s="4">
        <f t="shared" si="21"/>
        <v>12.5</v>
      </c>
      <c r="R51">
        <f t="shared" si="0"/>
        <v>50000</v>
      </c>
      <c r="S51">
        <f t="shared" si="1"/>
        <v>-680.0865828755326</v>
      </c>
      <c r="U51">
        <f t="shared" si="12"/>
        <v>0.370496828</v>
      </c>
      <c r="V51">
        <f t="shared" si="13"/>
        <v>0.01</v>
      </c>
      <c r="W51">
        <f t="shared" si="14"/>
        <v>1.7591284356604783E-2</v>
      </c>
      <c r="X51">
        <f t="shared" si="15"/>
        <v>6.5175150545680929E-3</v>
      </c>
      <c r="Y51">
        <f t="shared" si="16"/>
        <v>1.7591284356604782E-4</v>
      </c>
      <c r="Z51">
        <f t="shared" si="17"/>
        <v>1.0897856458470643E-2</v>
      </c>
      <c r="AB51">
        <f t="shared" si="18"/>
        <v>-6.4085198683269091</v>
      </c>
      <c r="AC51">
        <f t="shared" si="22"/>
        <v>-7.4114859595093527</v>
      </c>
      <c r="AE51">
        <f t="shared" si="2"/>
        <v>0</v>
      </c>
      <c r="AF51">
        <f t="shared" si="25"/>
        <v>0</v>
      </c>
      <c r="AG51">
        <f t="shared" si="25"/>
        <v>-0.13622320573088303</v>
      </c>
      <c r="AH51">
        <f t="shared" si="4"/>
        <v>-325.87575272840462</v>
      </c>
      <c r="AI51">
        <f t="shared" si="23"/>
        <v>-326.01197593413548</v>
      </c>
      <c r="AJ51">
        <f t="shared" si="6"/>
        <v>1.0029660911824436</v>
      </c>
      <c r="AK51">
        <f t="shared" si="19"/>
        <v>-0.44859639078288366</v>
      </c>
      <c r="AL51">
        <f t="shared" si="7"/>
        <v>-325.45760623373593</v>
      </c>
      <c r="AN51">
        <f t="shared" si="26"/>
        <v>0</v>
      </c>
      <c r="AO51">
        <f t="shared" si="26"/>
        <v>0</v>
      </c>
      <c r="AP51">
        <f t="shared" si="26"/>
        <v>-5.9127022314030026E-4</v>
      </c>
      <c r="AQ51">
        <f t="shared" si="26"/>
        <v>-1.4144479128790217</v>
      </c>
      <c r="AR51">
        <f t="shared" si="26"/>
        <v>-1.415039183102162</v>
      </c>
      <c r="AS51">
        <f t="shared" si="26"/>
        <v>4.3533257153494974E-3</v>
      </c>
      <c r="AT51">
        <f t="shared" si="26"/>
        <v>-1.9471108953501618E-3</v>
      </c>
      <c r="AU51">
        <f t="shared" si="24"/>
        <v>-1.4126329682821628</v>
      </c>
      <c r="AW51">
        <v>48</v>
      </c>
      <c r="AX51">
        <f>IF(Z51&gt;0, (R51*SUMPRODUCT(K51:$K$98, X51:$X$98)-K51*$AZ$3)/Z51, 0)</f>
        <v>-680.0865828755326</v>
      </c>
    </row>
    <row r="52" spans="5:50" x14ac:dyDescent="0.25">
      <c r="E52">
        <v>2052</v>
      </c>
      <c r="F52" s="5">
        <f>EconomicRates!C92</f>
        <v>3.5571999999999999E-2</v>
      </c>
      <c r="G52" s="5">
        <f>EconomicRates!D92</f>
        <v>7.0000000000000007E-2</v>
      </c>
      <c r="H52" s="5">
        <f t="shared" si="9"/>
        <v>0.12000000000000001</v>
      </c>
      <c r="I52" s="5">
        <f t="shared" si="10"/>
        <v>1.1200000000000001</v>
      </c>
      <c r="J52">
        <f t="shared" si="11"/>
        <v>0.89285714285714279</v>
      </c>
      <c r="K52">
        <f t="shared" si="20"/>
        <v>3.8754031609892553E-3</v>
      </c>
      <c r="L52" s="2">
        <v>49</v>
      </c>
      <c r="M52" s="6">
        <v>0.397394472</v>
      </c>
      <c r="Q52" s="4">
        <f t="shared" si="21"/>
        <v>12.5</v>
      </c>
      <c r="R52">
        <f t="shared" si="0"/>
        <v>50000</v>
      </c>
      <c r="S52">
        <f t="shared" si="1"/>
        <v>-1190.1930306713245</v>
      </c>
      <c r="U52">
        <f t="shared" si="12"/>
        <v>0.397394472</v>
      </c>
      <c r="V52">
        <f t="shared" si="13"/>
        <v>0.01</v>
      </c>
      <c r="W52">
        <f t="shared" si="14"/>
        <v>1.0897856458470643E-2</v>
      </c>
      <c r="X52">
        <f t="shared" si="15"/>
        <v>4.330747913245731E-3</v>
      </c>
      <c r="Y52">
        <f t="shared" si="16"/>
        <v>1.0897856458470643E-4</v>
      </c>
      <c r="Z52">
        <f t="shared" si="17"/>
        <v>6.4581299806402053E-3</v>
      </c>
      <c r="AB52">
        <f t="shared" si="18"/>
        <v>-7.4114859595093527</v>
      </c>
      <c r="AC52">
        <f t="shared" si="22"/>
        <v>-7.6864212941275083</v>
      </c>
      <c r="AE52">
        <f t="shared" si="2"/>
        <v>0</v>
      </c>
      <c r="AF52">
        <f t="shared" si="25"/>
        <v>0</v>
      </c>
      <c r="AG52">
        <f t="shared" si="25"/>
        <v>-8.072662475800256E-2</v>
      </c>
      <c r="AH52">
        <f t="shared" si="4"/>
        <v>-216.53739566228654</v>
      </c>
      <c r="AI52">
        <f t="shared" si="23"/>
        <v>-216.61812228704454</v>
      </c>
      <c r="AJ52">
        <f t="shared" si="6"/>
        <v>0.27493533461815556</v>
      </c>
      <c r="AK52">
        <f t="shared" si="19"/>
        <v>-0.51880401716565472</v>
      </c>
      <c r="AL52">
        <f t="shared" si="7"/>
        <v>-216.86199096959203</v>
      </c>
      <c r="AN52">
        <f t="shared" si="26"/>
        <v>0</v>
      </c>
      <c r="AO52">
        <f t="shared" si="26"/>
        <v>0</v>
      </c>
      <c r="AP52">
        <f t="shared" si="26"/>
        <v>-3.1284821676315659E-4</v>
      </c>
      <c r="AQ52">
        <f t="shared" si="26"/>
        <v>-0.83916970762200627</v>
      </c>
      <c r="AR52">
        <f t="shared" si="26"/>
        <v>-0.83948255583876952</v>
      </c>
      <c r="AS52">
        <f t="shared" si="26"/>
        <v>1.0654852648468386E-3</v>
      </c>
      <c r="AT52">
        <f t="shared" si="26"/>
        <v>-2.010574728057702E-3</v>
      </c>
      <c r="AU52">
        <f t="shared" si="24"/>
        <v>-0.84042764530198033</v>
      </c>
      <c r="AW52">
        <v>49</v>
      </c>
      <c r="AX52">
        <f>IF(Z52&gt;0, (R52*SUMPRODUCT(K52:$K$98, X52:$X$98)-K52*$AZ$3)/Z52, 0)</f>
        <v>-1190.1930306713245</v>
      </c>
    </row>
    <row r="53" spans="5:50" x14ac:dyDescent="0.25">
      <c r="E53">
        <v>2053</v>
      </c>
      <c r="F53" s="5">
        <f>EconomicRates!C93</f>
        <v>3.5571999999999999E-2</v>
      </c>
      <c r="G53" s="5">
        <f>EconomicRates!D93</f>
        <v>7.0000000000000007E-2</v>
      </c>
      <c r="H53" s="5">
        <f t="shared" si="9"/>
        <v>0.12000000000000001</v>
      </c>
      <c r="I53" s="5">
        <f t="shared" si="10"/>
        <v>1.1200000000000001</v>
      </c>
      <c r="J53">
        <f t="shared" si="11"/>
        <v>0.89285714285714279</v>
      </c>
      <c r="K53">
        <f t="shared" si="20"/>
        <v>3.4601813937404063E-3</v>
      </c>
      <c r="L53" s="2">
        <v>50</v>
      </c>
      <c r="M53" s="6">
        <v>0.424762996</v>
      </c>
      <c r="Q53" s="4">
        <f t="shared" si="21"/>
        <v>12.5</v>
      </c>
      <c r="R53">
        <f t="shared" si="0"/>
        <v>50000</v>
      </c>
      <c r="S53">
        <f t="shared" si="1"/>
        <v>-2056.8218410236859</v>
      </c>
      <c r="U53">
        <f t="shared" si="12"/>
        <v>0.424762996</v>
      </c>
      <c r="V53">
        <f t="shared" si="13"/>
        <v>0.01</v>
      </c>
      <c r="W53">
        <f t="shared" si="14"/>
        <v>6.4581299806402053E-3</v>
      </c>
      <c r="X53">
        <f t="shared" si="15"/>
        <v>2.7431746391341555E-3</v>
      </c>
      <c r="Y53">
        <f t="shared" si="16"/>
        <v>6.4581299806402059E-5</v>
      </c>
      <c r="Z53">
        <f t="shared" si="17"/>
        <v>3.6503740416996477E-3</v>
      </c>
      <c r="AB53">
        <f t="shared" si="18"/>
        <v>-7.6864212941275083</v>
      </c>
      <c r="AC53">
        <f t="shared" si="22"/>
        <v>-7.5081690568737427</v>
      </c>
      <c r="AE53">
        <f t="shared" si="2"/>
        <v>0</v>
      </c>
      <c r="AF53">
        <f t="shared" si="25"/>
        <v>0</v>
      </c>
      <c r="AG53">
        <f t="shared" si="25"/>
        <v>-4.5629675521245597E-2</v>
      </c>
      <c r="AH53">
        <f t="shared" si="4"/>
        <v>-137.15873195670778</v>
      </c>
      <c r="AI53">
        <f t="shared" si="23"/>
        <v>-137.20436163222902</v>
      </c>
      <c r="AJ53">
        <f t="shared" si="6"/>
        <v>-0.1782522372537656</v>
      </c>
      <c r="AK53">
        <f t="shared" si="19"/>
        <v>-0.53804949058892559</v>
      </c>
      <c r="AL53">
        <f t="shared" si="7"/>
        <v>-137.9206633600717</v>
      </c>
      <c r="AN53">
        <f t="shared" si="26"/>
        <v>0</v>
      </c>
      <c r="AO53">
        <f t="shared" si="26"/>
        <v>0</v>
      </c>
      <c r="AP53">
        <f t="shared" si="26"/>
        <v>-1.5788695424102608E-4</v>
      </c>
      <c r="AQ53">
        <f t="shared" si="26"/>
        <v>-0.47459409230562793</v>
      </c>
      <c r="AR53">
        <f t="shared" si="26"/>
        <v>-0.47475197925986895</v>
      </c>
      <c r="AS53">
        <f t="shared" si="26"/>
        <v>-6.1678507473808021E-4</v>
      </c>
      <c r="AT53">
        <f t="shared" si="26"/>
        <v>-1.8617488362473041E-3</v>
      </c>
      <c r="AU53">
        <f t="shared" si="24"/>
        <v>-0.4772305131708543</v>
      </c>
      <c r="AW53">
        <v>50</v>
      </c>
      <c r="AX53">
        <f>IF(Z53&gt;0, (R53*SUMPRODUCT(K53:$K$98, X53:$X$98)-K53*$AZ$3)/Z53, 0)</f>
        <v>-2056.8218410236859</v>
      </c>
    </row>
    <row r="54" spans="5:50" x14ac:dyDescent="0.25">
      <c r="E54">
        <v>2054</v>
      </c>
      <c r="F54" s="5">
        <f>EconomicRates!C94</f>
        <v>3.5571999999999999E-2</v>
      </c>
      <c r="G54" s="5">
        <f>EconomicRates!D94</f>
        <v>7.0000000000000007E-2</v>
      </c>
      <c r="H54" s="5">
        <f t="shared" si="9"/>
        <v>0.12000000000000001</v>
      </c>
      <c r="I54" s="5">
        <f t="shared" si="10"/>
        <v>1.1200000000000001</v>
      </c>
      <c r="J54">
        <f t="shared" si="11"/>
        <v>0.89285714285714279</v>
      </c>
      <c r="K54">
        <f t="shared" si="20"/>
        <v>3.0894476729825052E-3</v>
      </c>
      <c r="L54" s="2">
        <v>51</v>
      </c>
      <c r="M54" s="6">
        <v>0.45242554800000001</v>
      </c>
      <c r="Q54" s="4">
        <f t="shared" si="21"/>
        <v>12.5</v>
      </c>
      <c r="R54">
        <f t="shared" si="0"/>
        <v>50000</v>
      </c>
      <c r="S54">
        <f t="shared" si="1"/>
        <v>-3605.044227149157</v>
      </c>
      <c r="U54">
        <f t="shared" si="12"/>
        <v>0.45242554800000001</v>
      </c>
      <c r="V54">
        <f t="shared" si="13"/>
        <v>0.01</v>
      </c>
      <c r="W54">
        <f t="shared" si="14"/>
        <v>3.6503740416996477E-3</v>
      </c>
      <c r="X54">
        <f t="shared" si="15"/>
        <v>1.651522476220938E-3</v>
      </c>
      <c r="Y54">
        <f t="shared" si="16"/>
        <v>3.6503740416996478E-5</v>
      </c>
      <c r="Z54">
        <f t="shared" si="17"/>
        <v>1.9623478250617131E-3</v>
      </c>
      <c r="AB54">
        <f t="shared" si="18"/>
        <v>-7.5081690568737427</v>
      </c>
      <c r="AC54">
        <f t="shared" si="22"/>
        <v>-7.0743506983974322</v>
      </c>
      <c r="AE54">
        <f t="shared" si="2"/>
        <v>0</v>
      </c>
      <c r="AF54">
        <f t="shared" si="25"/>
        <v>0</v>
      </c>
      <c r="AG54">
        <f t="shared" si="25"/>
        <v>-2.4529347813271415E-2</v>
      </c>
      <c r="AH54">
        <f t="shared" si="4"/>
        <v>-82.576123811046898</v>
      </c>
      <c r="AI54">
        <f t="shared" si="23"/>
        <v>-82.600653158860169</v>
      </c>
      <c r="AJ54">
        <f t="shared" si="6"/>
        <v>-0.43381835847631045</v>
      </c>
      <c r="AK54">
        <f t="shared" si="19"/>
        <v>-0.52557183398116203</v>
      </c>
      <c r="AL54">
        <f t="shared" si="7"/>
        <v>-83.560043351317645</v>
      </c>
      <c r="AN54">
        <f t="shared" si="26"/>
        <v>0</v>
      </c>
      <c r="AO54">
        <f t="shared" si="26"/>
        <v>0</v>
      </c>
      <c r="AP54">
        <f t="shared" si="26"/>
        <v>-7.5782136521489874E-5</v>
      </c>
      <c r="AQ54">
        <f t="shared" si="26"/>
        <v>-0.25511461355195408</v>
      </c>
      <c r="AR54">
        <f t="shared" si="26"/>
        <v>-0.25519039568847557</v>
      </c>
      <c r="AS54">
        <f t="shared" si="26"/>
        <v>-1.3402591180917275E-3</v>
      </c>
      <c r="AT54">
        <f t="shared" si="26"/>
        <v>-1.6237266794782487E-3</v>
      </c>
      <c r="AU54">
        <f t="shared" si="24"/>
        <v>-0.25815438148604553</v>
      </c>
      <c r="AW54">
        <v>51</v>
      </c>
      <c r="AX54">
        <f>IF(Z54&gt;0, (R54*SUMPRODUCT(K54:$K$98, X54:$X$98)-K54*$AZ$3)/Z54, 0)</f>
        <v>-3605.044227149157</v>
      </c>
    </row>
    <row r="55" spans="5:50" x14ac:dyDescent="0.25">
      <c r="E55">
        <v>2055</v>
      </c>
      <c r="F55" s="5">
        <f>EconomicRates!C95</f>
        <v>3.5571999999999999E-2</v>
      </c>
      <c r="G55" s="5">
        <f>EconomicRates!D95</f>
        <v>7.0000000000000007E-2</v>
      </c>
      <c r="H55" s="5">
        <f t="shared" si="9"/>
        <v>0.12000000000000001</v>
      </c>
      <c r="I55" s="5">
        <f t="shared" si="10"/>
        <v>1.1200000000000001</v>
      </c>
      <c r="J55">
        <f t="shared" si="11"/>
        <v>0.89285714285714279</v>
      </c>
      <c r="K55">
        <f t="shared" si="20"/>
        <v>2.758435422305808E-3</v>
      </c>
      <c r="L55" s="2">
        <v>52</v>
      </c>
      <c r="M55" s="6">
        <v>0.48020744799999998</v>
      </c>
      <c r="Q55" s="4">
        <f t="shared" si="21"/>
        <v>12.5</v>
      </c>
      <c r="R55">
        <f t="shared" si="0"/>
        <v>50000</v>
      </c>
      <c r="S55">
        <f t="shared" si="1"/>
        <v>-6515.8395975998419</v>
      </c>
      <c r="U55">
        <f t="shared" si="12"/>
        <v>0.48020744799999998</v>
      </c>
      <c r="V55">
        <f t="shared" si="13"/>
        <v>0.01</v>
      </c>
      <c r="W55">
        <f t="shared" si="14"/>
        <v>1.9623478250617131E-3</v>
      </c>
      <c r="X55">
        <f t="shared" si="15"/>
        <v>9.4233404116123563E-4</v>
      </c>
      <c r="Y55">
        <f t="shared" si="16"/>
        <v>1.9623478250617133E-5</v>
      </c>
      <c r="Z55">
        <f t="shared" si="17"/>
        <v>1.0003903056498603E-3</v>
      </c>
      <c r="AB55">
        <f t="shared" si="18"/>
        <v>-7.0743506983974322</v>
      </c>
      <c r="AC55">
        <f t="shared" si="22"/>
        <v>-6.5183827666083687</v>
      </c>
      <c r="AE55">
        <f t="shared" si="2"/>
        <v>0</v>
      </c>
      <c r="AF55">
        <f t="shared" si="25"/>
        <v>0</v>
      </c>
      <c r="AG55">
        <f t="shared" si="25"/>
        <v>-1.2504878820623254E-2</v>
      </c>
      <c r="AH55">
        <f t="shared" si="4"/>
        <v>-47.116702058061783</v>
      </c>
      <c r="AI55">
        <f t="shared" si="23"/>
        <v>-47.129206936882404</v>
      </c>
      <c r="AJ55">
        <f t="shared" si="6"/>
        <v>-0.55596793178906356</v>
      </c>
      <c r="AK55">
        <f t="shared" si="19"/>
        <v>-0.49520454888782028</v>
      </c>
      <c r="AL55">
        <f t="shared" si="7"/>
        <v>-48.180379417559287</v>
      </c>
      <c r="AN55">
        <f t="shared" si="26"/>
        <v>0</v>
      </c>
      <c r="AO55">
        <f t="shared" si="26"/>
        <v>0</v>
      </c>
      <c r="AP55">
        <f t="shared" si="26"/>
        <v>-3.4493900690448856E-5</v>
      </c>
      <c r="AQ55">
        <f t="shared" si="26"/>
        <v>-0.12996837993918658</v>
      </c>
      <c r="AR55">
        <f t="shared" si="26"/>
        <v>-0.13000287383987702</v>
      </c>
      <c r="AS55">
        <f t="shared" si="26"/>
        <v>-1.5336016367130522E-3</v>
      </c>
      <c r="AT55">
        <f t="shared" si="26"/>
        <v>-1.3659897689391317E-3</v>
      </c>
      <c r="AU55">
        <f t="shared" si="24"/>
        <v>-0.13290246524552921</v>
      </c>
      <c r="AW55">
        <v>52</v>
      </c>
      <c r="AX55">
        <f>IF(Z55&gt;0, (R55*SUMPRODUCT(K55:$K$98, X55:$X$98)-K55*$AZ$3)/Z55, 0)</f>
        <v>-6515.8395975998419</v>
      </c>
    </row>
    <row r="56" spans="5:50" x14ac:dyDescent="0.25">
      <c r="E56">
        <v>2056</v>
      </c>
      <c r="F56" s="5">
        <f>EconomicRates!C96</f>
        <v>3.5571999999999999E-2</v>
      </c>
      <c r="G56" s="5">
        <f>EconomicRates!D96</f>
        <v>7.0000000000000007E-2</v>
      </c>
      <c r="H56" s="5">
        <f t="shared" si="9"/>
        <v>0.12000000000000001</v>
      </c>
      <c r="I56" s="5">
        <f t="shared" si="10"/>
        <v>1.1200000000000001</v>
      </c>
      <c r="J56">
        <f t="shared" si="11"/>
        <v>0.89285714285714279</v>
      </c>
      <c r="K56">
        <f t="shared" si="20"/>
        <v>2.4628887699159E-3</v>
      </c>
      <c r="L56" s="2">
        <v>53</v>
      </c>
      <c r="M56" s="6">
        <v>0.508136904</v>
      </c>
      <c r="Q56" s="4">
        <f t="shared" si="21"/>
        <v>12.5</v>
      </c>
      <c r="R56">
        <f t="shared" si="0"/>
        <v>50000</v>
      </c>
      <c r="S56">
        <f t="shared" si="1"/>
        <v>-12289.50508274739</v>
      </c>
      <c r="U56">
        <f t="shared" si="12"/>
        <v>0.508136904</v>
      </c>
      <c r="V56">
        <f t="shared" si="13"/>
        <v>0.01</v>
      </c>
      <c r="W56">
        <f t="shared" si="14"/>
        <v>1.0003903056498603E-3</v>
      </c>
      <c r="X56">
        <f t="shared" si="15"/>
        <v>5.0833523270453376E-4</v>
      </c>
      <c r="Y56">
        <f t="shared" si="16"/>
        <v>1.0003903056498603E-5</v>
      </c>
      <c r="Z56">
        <f t="shared" si="17"/>
        <v>4.8205116988882799E-4</v>
      </c>
      <c r="AB56">
        <f t="shared" si="18"/>
        <v>-6.5183827666083687</v>
      </c>
      <c r="AC56">
        <f t="shared" si="22"/>
        <v>-5.924170302493077</v>
      </c>
      <c r="AE56">
        <f t="shared" si="2"/>
        <v>0</v>
      </c>
      <c r="AF56">
        <f t="shared" si="25"/>
        <v>0</v>
      </c>
      <c r="AG56">
        <f t="shared" si="25"/>
        <v>-6.0256396236103502E-3</v>
      </c>
      <c r="AH56">
        <f t="shared" si="4"/>
        <v>-25.416761635226688</v>
      </c>
      <c r="AI56">
        <f t="shared" si="23"/>
        <v>-25.4227872748503</v>
      </c>
      <c r="AJ56">
        <f t="shared" si="6"/>
        <v>-0.59421246411529172</v>
      </c>
      <c r="AK56">
        <f t="shared" si="19"/>
        <v>-0.45628679366258584</v>
      </c>
      <c r="AL56">
        <f t="shared" si="7"/>
        <v>-26.473286532628176</v>
      </c>
      <c r="AN56">
        <f t="shared" si="26"/>
        <v>0</v>
      </c>
      <c r="AO56">
        <f t="shared" si="26"/>
        <v>0</v>
      </c>
      <c r="AP56">
        <f t="shared" si="26"/>
        <v>-1.4840480160550203E-5</v>
      </c>
      <c r="AQ56">
        <f t="shared" si="26"/>
        <v>-6.2598656799029095E-2</v>
      </c>
      <c r="AR56">
        <f t="shared" si="26"/>
        <v>-6.2613497279189648E-2</v>
      </c>
      <c r="AS56">
        <f t="shared" si="26"/>
        <v>-1.4634792048136068E-3</v>
      </c>
      <c r="AT56">
        <f t="shared" si="26"/>
        <v>-1.1237836199725162E-3</v>
      </c>
      <c r="AU56">
        <f t="shared" si="24"/>
        <v>-6.5200760103975769E-2</v>
      </c>
      <c r="AW56">
        <v>53</v>
      </c>
      <c r="AX56">
        <f>IF(Z56&gt;0, (R56*SUMPRODUCT(K56:$K$98, X56:$X$98)-K56*$AZ$3)/Z56, 0)</f>
        <v>-12289.50508274739</v>
      </c>
    </row>
    <row r="57" spans="5:50" x14ac:dyDescent="0.25">
      <c r="E57">
        <v>2057</v>
      </c>
      <c r="F57" s="5">
        <f>EconomicRates!C97</f>
        <v>3.5571999999999999E-2</v>
      </c>
      <c r="G57" s="5">
        <f>EconomicRates!D97</f>
        <v>7.0000000000000007E-2</v>
      </c>
      <c r="H57" s="5">
        <f t="shared" si="9"/>
        <v>0.12000000000000001</v>
      </c>
      <c r="I57" s="5">
        <f t="shared" si="10"/>
        <v>1.1200000000000001</v>
      </c>
      <c r="J57">
        <f t="shared" si="11"/>
        <v>0.89285714285714279</v>
      </c>
      <c r="K57">
        <f t="shared" si="20"/>
        <v>2.1990078302820534E-3</v>
      </c>
      <c r="L57" s="2">
        <v>54</v>
      </c>
      <c r="M57" s="6">
        <v>0.53626491099999996</v>
      </c>
      <c r="Q57" s="4">
        <f t="shared" si="21"/>
        <v>12.5</v>
      </c>
      <c r="R57">
        <f t="shared" si="0"/>
        <v>50000</v>
      </c>
      <c r="S57">
        <f t="shared" si="1"/>
        <v>-24415.200817361867</v>
      </c>
      <c r="U57">
        <f t="shared" si="12"/>
        <v>0.53626491099999996</v>
      </c>
      <c r="V57">
        <f t="shared" si="13"/>
        <v>0.01</v>
      </c>
      <c r="W57">
        <f t="shared" si="14"/>
        <v>4.8205116988882799E-4</v>
      </c>
      <c r="X57">
        <f t="shared" si="15"/>
        <v>2.5850712771787821E-4</v>
      </c>
      <c r="Y57">
        <f t="shared" si="16"/>
        <v>4.8205116988882798E-6</v>
      </c>
      <c r="Z57">
        <f t="shared" si="17"/>
        <v>2.187235304720615E-4</v>
      </c>
      <c r="AB57">
        <f t="shared" si="18"/>
        <v>-5.924170302493077</v>
      </c>
      <c r="AC57">
        <f t="shared" si="22"/>
        <v>-5.340178919957749</v>
      </c>
      <c r="AE57">
        <f t="shared" si="2"/>
        <v>0</v>
      </c>
      <c r="AF57">
        <f t="shared" si="25"/>
        <v>0</v>
      </c>
      <c r="AG57">
        <f t="shared" si="25"/>
        <v>-2.7340441309007687E-3</v>
      </c>
      <c r="AH57">
        <f t="shared" si="4"/>
        <v>-12.92535638589391</v>
      </c>
      <c r="AI57">
        <f t="shared" si="23"/>
        <v>-12.92809043002481</v>
      </c>
      <c r="AJ57">
        <f t="shared" si="6"/>
        <v>-0.58399138253532801</v>
      </c>
      <c r="AK57">
        <f t="shared" si="19"/>
        <v>-0.41469192117451542</v>
      </c>
      <c r="AL57">
        <f t="shared" si="7"/>
        <v>-13.926773733734652</v>
      </c>
      <c r="AN57">
        <f t="shared" si="26"/>
        <v>0</v>
      </c>
      <c r="AO57">
        <f t="shared" si="26"/>
        <v>0</v>
      </c>
      <c r="AP57">
        <f t="shared" si="26"/>
        <v>-6.012184452187482E-6</v>
      </c>
      <c r="AQ57">
        <f t="shared" si="26"/>
        <v>-2.842295990176685E-2</v>
      </c>
      <c r="AR57">
        <f t="shared" si="26"/>
        <v>-2.8428972086219036E-2</v>
      </c>
      <c r="AS57">
        <f t="shared" si="26"/>
        <v>-1.2842016230124283E-3</v>
      </c>
      <c r="AT57">
        <f t="shared" si="26"/>
        <v>-9.1191078181746747E-4</v>
      </c>
      <c r="AU57">
        <f t="shared" si="24"/>
        <v>-3.0625084491048931E-2</v>
      </c>
      <c r="AW57">
        <v>54</v>
      </c>
      <c r="AX57">
        <f>IF(Z57&gt;0, (R57*SUMPRODUCT(K57:$K$98, X57:$X$98)-K57*$AZ$3)/Z57, 0)</f>
        <v>-24415.200817361867</v>
      </c>
    </row>
    <row r="58" spans="5:50" x14ac:dyDescent="0.25">
      <c r="E58">
        <v>2058</v>
      </c>
      <c r="F58" s="5">
        <f>EconomicRates!C98</f>
        <v>3.5571999999999999E-2</v>
      </c>
      <c r="G58" s="5">
        <f>EconomicRates!D98</f>
        <v>7.0000000000000007E-2</v>
      </c>
      <c r="H58" s="5">
        <f t="shared" si="9"/>
        <v>0.12000000000000001</v>
      </c>
      <c r="I58" s="5">
        <f t="shared" si="10"/>
        <v>1.1200000000000001</v>
      </c>
      <c r="J58">
        <f t="shared" si="11"/>
        <v>0.89285714285714279</v>
      </c>
      <c r="K58">
        <f t="shared" si="20"/>
        <v>1.9633998484661188E-3</v>
      </c>
      <c r="L58" s="2">
        <v>55</v>
      </c>
      <c r="M58" s="6">
        <v>0.564431978</v>
      </c>
      <c r="Q58" s="4">
        <f t="shared" si="21"/>
        <v>12.5</v>
      </c>
      <c r="R58">
        <f t="shared" si="0"/>
        <v>50000</v>
      </c>
      <c r="S58">
        <f t="shared" si="1"/>
        <v>-51473.998369724337</v>
      </c>
      <c r="U58">
        <f t="shared" si="12"/>
        <v>0.564431978</v>
      </c>
      <c r="V58">
        <f t="shared" si="13"/>
        <v>0.01</v>
      </c>
      <c r="W58">
        <f t="shared" si="14"/>
        <v>2.187235304720615E-4</v>
      </c>
      <c r="X58">
        <f t="shared" si="15"/>
        <v>1.2345455493948895E-4</v>
      </c>
      <c r="Y58">
        <f t="shared" si="16"/>
        <v>2.1872353047206151E-6</v>
      </c>
      <c r="Z58">
        <f t="shared" si="17"/>
        <v>9.308174022785194E-5</v>
      </c>
      <c r="AB58">
        <f t="shared" si="18"/>
        <v>-5.340178919957749</v>
      </c>
      <c r="AC58">
        <f t="shared" si="22"/>
        <v>-4.791289344739555</v>
      </c>
      <c r="AE58">
        <f t="shared" si="2"/>
        <v>0</v>
      </c>
      <c r="AF58">
        <f t="shared" si="25"/>
        <v>0</v>
      </c>
      <c r="AG58">
        <f t="shared" si="25"/>
        <v>-1.1635217528481493E-3</v>
      </c>
      <c r="AH58">
        <f t="shared" si="4"/>
        <v>-6.1727277469744477</v>
      </c>
      <c r="AI58">
        <f t="shared" si="23"/>
        <v>-6.1738912687272958</v>
      </c>
      <c r="AJ58">
        <f t="shared" si="6"/>
        <v>-0.54888957521819393</v>
      </c>
      <c r="AK58">
        <f t="shared" si="19"/>
        <v>-0.37381252439704249</v>
      </c>
      <c r="AL58">
        <f t="shared" si="7"/>
        <v>-7.096593368342532</v>
      </c>
      <c r="AN58">
        <f t="shared" si="26"/>
        <v>0</v>
      </c>
      <c r="AO58">
        <f t="shared" si="26"/>
        <v>0</v>
      </c>
      <c r="AP58">
        <f t="shared" si="26"/>
        <v>-2.2844584332290892E-6</v>
      </c>
      <c r="AQ58">
        <f t="shared" si="26"/>
        <v>-1.2119532723032237E-2</v>
      </c>
      <c r="AR58">
        <f t="shared" si="26"/>
        <v>-1.2121817181465466E-2</v>
      </c>
      <c r="AS58">
        <f t="shared" si="26"/>
        <v>-1.0776897088080343E-3</v>
      </c>
      <c r="AT58">
        <f t="shared" si="26"/>
        <v>-7.3394345375589053E-4</v>
      </c>
      <c r="AU58">
        <f t="shared" si="24"/>
        <v>-1.393345034402939E-2</v>
      </c>
      <c r="AW58">
        <v>55</v>
      </c>
      <c r="AX58">
        <f>IF(Z58&gt;0, (R58*SUMPRODUCT(K58:$K$98, X58:$X$98)-K58*$AZ$3)/Z58, 0)</f>
        <v>-51473.998369724337</v>
      </c>
    </row>
    <row r="59" spans="5:50" x14ac:dyDescent="0.25">
      <c r="E59">
        <v>2059</v>
      </c>
      <c r="F59" s="5">
        <f>EconomicRates!C99</f>
        <v>3.5571999999999999E-2</v>
      </c>
      <c r="G59" s="5">
        <f>EconomicRates!D99</f>
        <v>7.0000000000000007E-2</v>
      </c>
      <c r="H59" s="5">
        <f t="shared" si="9"/>
        <v>0.12000000000000001</v>
      </c>
      <c r="I59" s="5">
        <f t="shared" si="10"/>
        <v>1.1200000000000001</v>
      </c>
      <c r="J59">
        <f t="shared" si="11"/>
        <v>0.89285714285714279</v>
      </c>
      <c r="K59">
        <f t="shared" si="20"/>
        <v>1.7530355789876059E-3</v>
      </c>
      <c r="L59" s="2">
        <v>56</v>
      </c>
      <c r="M59" s="6">
        <v>0.59247427200000002</v>
      </c>
      <c r="Q59" s="4">
        <f t="shared" si="21"/>
        <v>12.5</v>
      </c>
      <c r="R59">
        <f t="shared" si="0"/>
        <v>50000</v>
      </c>
      <c r="S59">
        <f t="shared" si="1"/>
        <v>-115883.09989966768</v>
      </c>
      <c r="U59">
        <f t="shared" si="12"/>
        <v>0.59247427200000002</v>
      </c>
      <c r="V59">
        <f t="shared" si="13"/>
        <v>0.01</v>
      </c>
      <c r="W59">
        <f t="shared" si="14"/>
        <v>9.308174022785194E-5</v>
      </c>
      <c r="X59">
        <f t="shared" si="15"/>
        <v>5.5148536277989695E-5</v>
      </c>
      <c r="Y59">
        <f t="shared" si="16"/>
        <v>9.3081740227851943E-7</v>
      </c>
      <c r="Z59">
        <f t="shared" si="17"/>
        <v>3.7002386547583726E-5</v>
      </c>
      <c r="AB59">
        <f t="shared" si="18"/>
        <v>-4.791289344739555</v>
      </c>
      <c r="AC59">
        <f t="shared" si="22"/>
        <v>-4.2879512568197642</v>
      </c>
      <c r="AE59">
        <f t="shared" si="2"/>
        <v>0</v>
      </c>
      <c r="AF59">
        <f t="shared" si="25"/>
        <v>0</v>
      </c>
      <c r="AG59">
        <f t="shared" si="25"/>
        <v>-4.6252983184479659E-4</v>
      </c>
      <c r="AH59">
        <f t="shared" si="4"/>
        <v>-2.7574268138994849</v>
      </c>
      <c r="AI59">
        <f t="shared" si="23"/>
        <v>-2.7578893437313297</v>
      </c>
      <c r="AJ59">
        <f t="shared" si="6"/>
        <v>-0.50333808791979084</v>
      </c>
      <c r="AK59">
        <f t="shared" si="19"/>
        <v>-0.33539025413176887</v>
      </c>
      <c r="AL59">
        <f t="shared" si="7"/>
        <v>-3.5966176857828893</v>
      </c>
      <c r="AN59">
        <f t="shared" si="26"/>
        <v>0</v>
      </c>
      <c r="AO59">
        <f t="shared" si="26"/>
        <v>0</v>
      </c>
      <c r="AP59">
        <f t="shared" si="26"/>
        <v>-8.1083125156708305E-7</v>
      </c>
      <c r="AQ59">
        <f t="shared" si="26"/>
        <v>-4.8338673112202331E-3</v>
      </c>
      <c r="AR59">
        <f t="shared" si="26"/>
        <v>-4.8346781424718002E-3</v>
      </c>
      <c r="AS59">
        <f t="shared" si="26"/>
        <v>-8.82369576382985E-4</v>
      </c>
      <c r="AT59">
        <f t="shared" si="26"/>
        <v>-5.8795104833868578E-4</v>
      </c>
      <c r="AU59">
        <f t="shared" si="24"/>
        <v>-6.3049987671934702E-3</v>
      </c>
      <c r="AW59">
        <v>56</v>
      </c>
      <c r="AX59">
        <f>IF(Z59&gt;0, (R59*SUMPRODUCT(K59:$K$98, X59:$X$98)-K59*$AZ$3)/Z59, 0)</f>
        <v>-115883.09989966768</v>
      </c>
    </row>
    <row r="60" spans="5:50" x14ac:dyDescent="0.25">
      <c r="E60">
        <v>2060</v>
      </c>
      <c r="F60" s="5">
        <f>EconomicRates!C100</f>
        <v>3.5571999999999999E-2</v>
      </c>
      <c r="G60" s="5">
        <f>EconomicRates!D100</f>
        <v>7.0000000000000007E-2</v>
      </c>
      <c r="H60" s="5">
        <f t="shared" si="9"/>
        <v>0.12000000000000001</v>
      </c>
      <c r="I60" s="5">
        <f t="shared" si="10"/>
        <v>1.1200000000000001</v>
      </c>
      <c r="J60">
        <f t="shared" si="11"/>
        <v>0.89285714285714279</v>
      </c>
      <c r="K60">
        <f t="shared" si="20"/>
        <v>1.5652103383817909E-3</v>
      </c>
      <c r="L60" s="2">
        <v>57</v>
      </c>
      <c r="M60" s="6">
        <v>0.62503115200000003</v>
      </c>
      <c r="Q60" s="4">
        <f t="shared" si="21"/>
        <v>12.5</v>
      </c>
      <c r="R60">
        <f t="shared" si="0"/>
        <v>50000</v>
      </c>
      <c r="S60">
        <f t="shared" si="1"/>
        <v>-283793.78189076524</v>
      </c>
      <c r="U60">
        <f t="shared" si="12"/>
        <v>0.62503115200000003</v>
      </c>
      <c r="V60">
        <f t="shared" si="13"/>
        <v>0.01</v>
      </c>
      <c r="W60">
        <f t="shared" si="14"/>
        <v>3.7002386547583726E-5</v>
      </c>
      <c r="X60">
        <f t="shared" si="15"/>
        <v>2.3127644290585561E-5</v>
      </c>
      <c r="Y60">
        <f t="shared" si="16"/>
        <v>3.7002386547583724E-7</v>
      </c>
      <c r="Z60">
        <f t="shared" si="17"/>
        <v>1.3504718391522327E-5</v>
      </c>
      <c r="AB60">
        <f t="shared" si="18"/>
        <v>-4.2879512568197642</v>
      </c>
      <c r="AC60">
        <f t="shared" si="22"/>
        <v>-3.8325551056998934</v>
      </c>
      <c r="AE60">
        <f t="shared" si="2"/>
        <v>0</v>
      </c>
      <c r="AF60">
        <f t="shared" si="25"/>
        <v>0</v>
      </c>
      <c r="AG60">
        <f t="shared" si="25"/>
        <v>-1.6880897989402909E-4</v>
      </c>
      <c r="AH60">
        <f t="shared" si="4"/>
        <v>-1.1563822145292781</v>
      </c>
      <c r="AI60">
        <f t="shared" si="23"/>
        <v>-1.1565510235091723</v>
      </c>
      <c r="AJ60">
        <f t="shared" si="6"/>
        <v>-0.45539615111987075</v>
      </c>
      <c r="AK60">
        <f t="shared" si="19"/>
        <v>-0.30015658797738354</v>
      </c>
      <c r="AL60">
        <f t="shared" si="7"/>
        <v>-1.9121037626064266</v>
      </c>
      <c r="AN60">
        <f t="shared" si="26"/>
        <v>0</v>
      </c>
      <c r="AO60">
        <f t="shared" si="26"/>
        <v>0</v>
      </c>
      <c r="AP60">
        <f t="shared" si="26"/>
        <v>-2.6422156054181824E-7</v>
      </c>
      <c r="AQ60">
        <f t="shared" si="26"/>
        <v>-1.8099813973020563E-3</v>
      </c>
      <c r="AR60">
        <f t="shared" si="26"/>
        <v>-1.8102456188625981E-3</v>
      </c>
      <c r="AS60">
        <f t="shared" si="26"/>
        <v>-7.1279076379209807E-4</v>
      </c>
      <c r="AT60">
        <f t="shared" si="26"/>
        <v>-4.6980819463560429E-4</v>
      </c>
      <c r="AU60">
        <f t="shared" si="24"/>
        <v>-2.9928445772903008E-3</v>
      </c>
      <c r="AW60">
        <v>57</v>
      </c>
      <c r="AX60">
        <f>IF(Z60&gt;0, (R60*SUMPRODUCT(K60:$K$98, X60:$X$98)-K60*$AZ$3)/Z60, 0)</f>
        <v>-283793.78189076524</v>
      </c>
    </row>
    <row r="61" spans="5:50" x14ac:dyDescent="0.25">
      <c r="E61">
        <v>2061</v>
      </c>
      <c r="F61" s="5">
        <f>EconomicRates!C101</f>
        <v>3.5571999999999999E-2</v>
      </c>
      <c r="G61" s="5">
        <f>EconomicRates!D101</f>
        <v>7.0000000000000007E-2</v>
      </c>
      <c r="H61" s="5">
        <f t="shared" si="9"/>
        <v>0.12000000000000001</v>
      </c>
      <c r="I61" s="5">
        <f t="shared" si="10"/>
        <v>1.1200000000000001</v>
      </c>
      <c r="J61">
        <f t="shared" si="11"/>
        <v>0.89285714285714279</v>
      </c>
      <c r="K61">
        <f t="shared" si="20"/>
        <v>1.3975092306980274E-3</v>
      </c>
      <c r="L61" s="2">
        <v>58</v>
      </c>
      <c r="M61" s="6">
        <v>0.65741117999999998</v>
      </c>
      <c r="Q61" s="4">
        <f t="shared" si="21"/>
        <v>12.5</v>
      </c>
      <c r="R61">
        <f t="shared" si="0"/>
        <v>50000</v>
      </c>
      <c r="S61">
        <f t="shared" si="1"/>
        <v>-762202.257178823</v>
      </c>
      <c r="U61">
        <f t="shared" si="12"/>
        <v>0.65741117999999998</v>
      </c>
      <c r="V61">
        <f t="shared" si="13"/>
        <v>0.01</v>
      </c>
      <c r="W61">
        <f t="shared" si="14"/>
        <v>1.3504718391522327E-5</v>
      </c>
      <c r="X61">
        <f t="shared" si="15"/>
        <v>8.8781528533383955E-6</v>
      </c>
      <c r="Y61">
        <f t="shared" si="16"/>
        <v>1.3504718391522326E-7</v>
      </c>
      <c r="Z61">
        <f t="shared" si="17"/>
        <v>4.4915183542687081E-6</v>
      </c>
      <c r="AB61">
        <f t="shared" si="18"/>
        <v>-3.8325551056998934</v>
      </c>
      <c r="AC61">
        <f t="shared" si="22"/>
        <v>-3.4234454277837219</v>
      </c>
      <c r="AE61">
        <f t="shared" si="2"/>
        <v>0</v>
      </c>
      <c r="AF61">
        <f t="shared" si="25"/>
        <v>0</v>
      </c>
      <c r="AG61">
        <f t="shared" si="25"/>
        <v>-5.6143979428358852E-5</v>
      </c>
      <c r="AH61">
        <f t="shared" si="4"/>
        <v>-0.44390764266691979</v>
      </c>
      <c r="AI61">
        <f t="shared" si="23"/>
        <v>-0.44396378664634817</v>
      </c>
      <c r="AJ61">
        <f t="shared" si="6"/>
        <v>-0.40910967791617159</v>
      </c>
      <c r="AK61">
        <f t="shared" si="19"/>
        <v>-0.26827885739899254</v>
      </c>
      <c r="AL61">
        <f t="shared" si="7"/>
        <v>-1.1213523219615122</v>
      </c>
      <c r="AN61">
        <f t="shared" si="26"/>
        <v>0</v>
      </c>
      <c r="AO61">
        <f t="shared" si="26"/>
        <v>0</v>
      </c>
      <c r="AP61">
        <f t="shared" si="26"/>
        <v>-7.8461729499251662E-8</v>
      </c>
      <c r="AQ61">
        <f t="shared" si="26"/>
        <v>-6.2036502820442198E-4</v>
      </c>
      <c r="AR61">
        <f t="shared" si="26"/>
        <v>-6.2044348993392116E-4</v>
      </c>
      <c r="AS61">
        <f t="shared" si="26"/>
        <v>-5.7173455125574674E-4</v>
      </c>
      <c r="AT61">
        <f t="shared" si="26"/>
        <v>-3.7492217961621185E-4</v>
      </c>
      <c r="AU61">
        <f t="shared" si="24"/>
        <v>-1.5671002208058797E-3</v>
      </c>
      <c r="AW61">
        <v>58</v>
      </c>
      <c r="AX61">
        <f>IF(Z61&gt;0, (R61*SUMPRODUCT(K61:$K$98, X61:$X$98)-K61*$AZ$3)/Z61, 0)</f>
        <v>-762202.257178823</v>
      </c>
    </row>
    <row r="62" spans="5:50" x14ac:dyDescent="0.25">
      <c r="E62">
        <v>2062</v>
      </c>
      <c r="F62" s="5">
        <f>EconomicRates!C102</f>
        <v>3.5571999999999999E-2</v>
      </c>
      <c r="G62" s="5">
        <f>EconomicRates!D102</f>
        <v>7.0000000000000007E-2</v>
      </c>
      <c r="H62" s="5">
        <f t="shared" si="9"/>
        <v>0.12000000000000001</v>
      </c>
      <c r="I62" s="5">
        <f t="shared" si="10"/>
        <v>1.1200000000000001</v>
      </c>
      <c r="J62">
        <f t="shared" si="11"/>
        <v>0.89285714285714279</v>
      </c>
      <c r="K62">
        <f t="shared" si="20"/>
        <v>1.2477760988375245E-3</v>
      </c>
      <c r="L62" s="2">
        <v>59</v>
      </c>
      <c r="M62" s="6">
        <v>0.68957421399999996</v>
      </c>
      <c r="Q62" s="4">
        <f t="shared" si="21"/>
        <v>12.5</v>
      </c>
      <c r="R62">
        <f t="shared" si="0"/>
        <v>50000</v>
      </c>
      <c r="S62">
        <f t="shared" si="1"/>
        <v>-2265633.536670519</v>
      </c>
      <c r="U62">
        <f t="shared" si="12"/>
        <v>0.68957421399999996</v>
      </c>
      <c r="V62">
        <f t="shared" si="13"/>
        <v>0.01</v>
      </c>
      <c r="W62">
        <f t="shared" si="14"/>
        <v>4.4915183542687081E-6</v>
      </c>
      <c r="X62">
        <f t="shared" si="15"/>
        <v>3.0972352388114176E-6</v>
      </c>
      <c r="Y62">
        <f t="shared" si="16"/>
        <v>4.4915183542687078E-8</v>
      </c>
      <c r="Z62">
        <f t="shared" si="17"/>
        <v>1.3493679319146033E-6</v>
      </c>
      <c r="AB62">
        <f t="shared" si="18"/>
        <v>-3.4234454277837219</v>
      </c>
      <c r="AC62">
        <f t="shared" si="22"/>
        <v>-3.0571732398534666</v>
      </c>
      <c r="AE62">
        <f t="shared" si="2"/>
        <v>0</v>
      </c>
      <c r="AF62">
        <f t="shared" si="25"/>
        <v>0</v>
      </c>
      <c r="AG62">
        <f t="shared" si="25"/>
        <v>-1.686709914893254E-5</v>
      </c>
      <c r="AH62">
        <f t="shared" si="4"/>
        <v>-0.15486176194057089</v>
      </c>
      <c r="AI62">
        <f t="shared" si="23"/>
        <v>-0.15487862903971983</v>
      </c>
      <c r="AJ62">
        <f t="shared" si="6"/>
        <v>-0.36627218793025529</v>
      </c>
      <c r="AK62">
        <f t="shared" si="19"/>
        <v>-0.23964117994486056</v>
      </c>
      <c r="AL62">
        <f t="shared" si="7"/>
        <v>-0.76079199691483568</v>
      </c>
      <c r="AN62">
        <f t="shared" si="26"/>
        <v>0</v>
      </c>
      <c r="AO62">
        <f t="shared" si="26"/>
        <v>0</v>
      </c>
      <c r="AP62">
        <f t="shared" si="26"/>
        <v>-2.1046363174760773E-8</v>
      </c>
      <c r="AQ62">
        <f t="shared" si="26"/>
        <v>-1.9323280517331097E-4</v>
      </c>
      <c r="AR62">
        <f t="shared" si="26"/>
        <v>-1.9325385153648572E-4</v>
      </c>
      <c r="AS62">
        <f t="shared" si="26"/>
        <v>-4.5702568176829856E-4</v>
      </c>
      <c r="AT62">
        <f t="shared" si="26"/>
        <v>-2.9901853663241929E-4</v>
      </c>
      <c r="AU62">
        <f t="shared" si="24"/>
        <v>-9.492980699372036E-4</v>
      </c>
      <c r="AW62">
        <v>59</v>
      </c>
      <c r="AX62">
        <f>IF(Z62&gt;0, (R62*SUMPRODUCT(K62:$K$98, X62:$X$98)-K62*$AZ$3)/Z62, 0)</f>
        <v>-2265633.536670519</v>
      </c>
    </row>
    <row r="63" spans="5:50" x14ac:dyDescent="0.25">
      <c r="E63">
        <v>2063</v>
      </c>
      <c r="F63" s="5">
        <f>EconomicRates!C103</f>
        <v>3.5571999999999999E-2</v>
      </c>
      <c r="G63" s="5">
        <f>EconomicRates!D103</f>
        <v>7.0000000000000007E-2</v>
      </c>
      <c r="H63" s="5">
        <f t="shared" si="9"/>
        <v>0.12000000000000001</v>
      </c>
      <c r="I63" s="5">
        <f t="shared" si="10"/>
        <v>1.1200000000000001</v>
      </c>
      <c r="J63">
        <f t="shared" si="11"/>
        <v>0.89285714285714279</v>
      </c>
      <c r="K63">
        <f t="shared" si="20"/>
        <v>1.114085802533504E-3</v>
      </c>
      <c r="L63" s="2">
        <v>60</v>
      </c>
      <c r="M63" s="6">
        <v>0.72148010799999995</v>
      </c>
      <c r="Q63" s="4">
        <f t="shared" si="21"/>
        <v>12.5</v>
      </c>
      <c r="R63">
        <f t="shared" si="0"/>
        <v>50000</v>
      </c>
      <c r="S63">
        <f t="shared" si="1"/>
        <v>-7533927.0242142957</v>
      </c>
      <c r="U63">
        <f t="shared" si="12"/>
        <v>0.72148010799999995</v>
      </c>
      <c r="V63">
        <f t="shared" si="13"/>
        <v>0.01</v>
      </c>
      <c r="W63">
        <f t="shared" si="14"/>
        <v>1.3493679319146033E-6</v>
      </c>
      <c r="X63">
        <f t="shared" si="15"/>
        <v>9.7354212124948454E-7</v>
      </c>
      <c r="Y63">
        <f t="shared" si="16"/>
        <v>1.3493679319146034E-8</v>
      </c>
      <c r="Z63">
        <f t="shared" si="17"/>
        <v>3.6233213134597272E-7</v>
      </c>
      <c r="AB63">
        <f t="shared" si="18"/>
        <v>-3.0571732398534666</v>
      </c>
      <c r="AC63">
        <f t="shared" si="22"/>
        <v>-2.7297838360885875</v>
      </c>
      <c r="AE63">
        <f t="shared" si="2"/>
        <v>0</v>
      </c>
      <c r="AF63">
        <f t="shared" si="25"/>
        <v>0</v>
      </c>
      <c r="AG63">
        <f t="shared" si="25"/>
        <v>-4.5291516418246586E-6</v>
      </c>
      <c r="AH63">
        <f t="shared" si="4"/>
        <v>-4.8677106062474225E-2</v>
      </c>
      <c r="AI63">
        <f t="shared" si="23"/>
        <v>-4.8681635214116052E-2</v>
      </c>
      <c r="AJ63">
        <f t="shared" si="6"/>
        <v>-0.32738940376487902</v>
      </c>
      <c r="AK63">
        <f t="shared" si="19"/>
        <v>-0.21400212678974267</v>
      </c>
      <c r="AL63">
        <f t="shared" si="7"/>
        <v>-0.5900731657687377</v>
      </c>
      <c r="AN63">
        <f t="shared" si="26"/>
        <v>0</v>
      </c>
      <c r="AO63">
        <f t="shared" si="26"/>
        <v>0</v>
      </c>
      <c r="AP63">
        <f t="shared" si="26"/>
        <v>-5.0458635416781615E-9</v>
      </c>
      <c r="AQ63">
        <f t="shared" si="26"/>
        <v>-5.4230472772620085E-5</v>
      </c>
      <c r="AR63">
        <f t="shared" si="26"/>
        <v>-5.4235518636161766E-5</v>
      </c>
      <c r="AS63">
        <f t="shared" si="26"/>
        <v>-3.647398866343606E-4</v>
      </c>
      <c r="AT63">
        <f t="shared" si="26"/>
        <v>-2.3841673116842713E-4</v>
      </c>
      <c r="AU63">
        <f t="shared" si="24"/>
        <v>-6.5739213643894946E-4</v>
      </c>
      <c r="AW63">
        <v>60</v>
      </c>
      <c r="AX63">
        <f>IF(Z63&gt;0, (R63*SUMPRODUCT(K63:$K$98, X63:$X$98)-K63*$AZ$3)/Z63, 0)</f>
        <v>-7533927.0242142957</v>
      </c>
    </row>
    <row r="64" spans="5:50" x14ac:dyDescent="0.25">
      <c r="E64">
        <v>2064</v>
      </c>
      <c r="F64" s="5">
        <f>EconomicRates!C104</f>
        <v>3.5571999999999999E-2</v>
      </c>
      <c r="G64" s="5">
        <f>EconomicRates!D104</f>
        <v>7.0000000000000007E-2</v>
      </c>
      <c r="H64" s="5">
        <f t="shared" si="9"/>
        <v>0.12000000000000001</v>
      </c>
      <c r="I64" s="5">
        <f t="shared" si="10"/>
        <v>1.1200000000000001</v>
      </c>
      <c r="J64">
        <f t="shared" si="11"/>
        <v>0.89285714285714279</v>
      </c>
      <c r="K64">
        <f t="shared" si="20"/>
        <v>9.9471946654777136E-4</v>
      </c>
      <c r="L64" s="2">
        <v>61</v>
      </c>
      <c r="M64" s="6">
        <v>0.75308980400000003</v>
      </c>
      <c r="Q64" s="4">
        <f t="shared" si="21"/>
        <v>12.5</v>
      </c>
      <c r="R64">
        <f t="shared" si="0"/>
        <v>50000</v>
      </c>
      <c r="S64">
        <f t="shared" si="1"/>
        <v>-28394088.595577754</v>
      </c>
      <c r="U64">
        <f t="shared" si="12"/>
        <v>0.75308980400000003</v>
      </c>
      <c r="V64">
        <f t="shared" si="13"/>
        <v>0.01</v>
      </c>
      <c r="W64">
        <f t="shared" si="14"/>
        <v>3.6233213134597272E-7</v>
      </c>
      <c r="X64">
        <f t="shared" si="15"/>
        <v>2.7286863377824085E-7</v>
      </c>
      <c r="Y64">
        <f t="shared" si="16"/>
        <v>3.6233213134597273E-9</v>
      </c>
      <c r="Z64">
        <f t="shared" si="17"/>
        <v>8.584017625427214E-8</v>
      </c>
      <c r="AB64">
        <f t="shared" si="18"/>
        <v>-2.7297838360885875</v>
      </c>
      <c r="AC64">
        <f t="shared" si="22"/>
        <v>-2.4373535696238129</v>
      </c>
      <c r="AE64">
        <f t="shared" si="2"/>
        <v>0</v>
      </c>
      <c r="AF64">
        <f t="shared" si="25"/>
        <v>0</v>
      </c>
      <c r="AG64">
        <f t="shared" si="25"/>
        <v>-1.0730022031784019E-6</v>
      </c>
      <c r="AH64">
        <f t="shared" si="4"/>
        <v>-1.3643431688912043E-2</v>
      </c>
      <c r="AI64">
        <f t="shared" si="23"/>
        <v>-1.3644504691115221E-2</v>
      </c>
      <c r="AJ64">
        <f t="shared" si="6"/>
        <v>-0.29243026646477466</v>
      </c>
      <c r="AK64">
        <f t="shared" si="19"/>
        <v>-0.19108486852620116</v>
      </c>
      <c r="AL64">
        <f t="shared" si="7"/>
        <v>-0.49715963968209104</v>
      </c>
      <c r="AN64">
        <f t="shared" si="26"/>
        <v>0</v>
      </c>
      <c r="AO64">
        <f t="shared" si="26"/>
        <v>0</v>
      </c>
      <c r="AP64">
        <f t="shared" si="26"/>
        <v>-1.0673361791502033E-9</v>
      </c>
      <c r="AQ64">
        <f t="shared" si="26"/>
        <v>-1.3571387091475546E-5</v>
      </c>
      <c r="AR64">
        <f t="shared" si="26"/>
        <v>-1.3572454427654696E-5</v>
      </c>
      <c r="AS64">
        <f t="shared" si="26"/>
        <v>-2.9088607866026327E-4</v>
      </c>
      <c r="AT64">
        <f t="shared" si="26"/>
        <v>-1.9007583848573383E-4</v>
      </c>
      <c r="AU64">
        <f t="shared" si="24"/>
        <v>-4.9453437157365187E-4</v>
      </c>
      <c r="AW64">
        <v>61</v>
      </c>
      <c r="AX64">
        <f>IF(Z64&gt;0, (R64*SUMPRODUCT(K64:$K$98, X64:$X$98)-K64*$AZ$3)/Z64, 0)</f>
        <v>-28394088.595577754</v>
      </c>
    </row>
    <row r="65" spans="5:50" x14ac:dyDescent="0.25">
      <c r="E65">
        <v>2065</v>
      </c>
      <c r="F65" s="5">
        <f>EconomicRates!C105</f>
        <v>3.5571999999999999E-2</v>
      </c>
      <c r="G65" s="5">
        <f>EconomicRates!D105</f>
        <v>7.0000000000000007E-2</v>
      </c>
      <c r="H65" s="5">
        <f t="shared" si="9"/>
        <v>0.12000000000000001</v>
      </c>
      <c r="I65" s="5">
        <f t="shared" si="10"/>
        <v>1.1200000000000001</v>
      </c>
      <c r="J65">
        <f t="shared" si="11"/>
        <v>0.89285714285714279</v>
      </c>
      <c r="K65">
        <f t="shared" si="20"/>
        <v>8.8814238084622432E-4</v>
      </c>
      <c r="L65" s="2">
        <v>62</v>
      </c>
      <c r="M65" s="6">
        <v>0.78453892300000005</v>
      </c>
      <c r="Q65" s="4">
        <f t="shared" si="21"/>
        <v>12.5</v>
      </c>
      <c r="R65">
        <f t="shared" si="0"/>
        <v>50000</v>
      </c>
      <c r="S65">
        <f t="shared" si="1"/>
        <v>-123390774.40924926</v>
      </c>
      <c r="U65">
        <f t="shared" si="12"/>
        <v>0.78453892300000005</v>
      </c>
      <c r="V65">
        <f t="shared" si="13"/>
        <v>0.01</v>
      </c>
      <c r="W65">
        <f t="shared" si="14"/>
        <v>8.584017625427214E-8</v>
      </c>
      <c r="X65">
        <f t="shared" si="15"/>
        <v>6.7344959428656847E-8</v>
      </c>
      <c r="Y65">
        <f t="shared" si="16"/>
        <v>8.5840176254272139E-10</v>
      </c>
      <c r="Z65">
        <f t="shared" si="17"/>
        <v>1.7636815063072573E-8</v>
      </c>
      <c r="AB65">
        <f t="shared" si="18"/>
        <v>-2.4373535696238129</v>
      </c>
      <c r="AC65">
        <f t="shared" si="22"/>
        <v>-2.176220268745237</v>
      </c>
      <c r="AE65">
        <f t="shared" si="2"/>
        <v>0</v>
      </c>
      <c r="AF65">
        <f t="shared" si="25"/>
        <v>0</v>
      </c>
      <c r="AG65">
        <f t="shared" si="25"/>
        <v>-2.2046018828840717E-7</v>
      </c>
      <c r="AH65">
        <f t="shared" si="4"/>
        <v>-3.3672479714328424E-3</v>
      </c>
      <c r="AI65">
        <f t="shared" si="23"/>
        <v>-3.367468431621131E-3</v>
      </c>
      <c r="AJ65">
        <f t="shared" si="6"/>
        <v>-0.26113330087857589</v>
      </c>
      <c r="AK65">
        <f t="shared" si="19"/>
        <v>-0.17061474987366693</v>
      </c>
      <c r="AL65">
        <f t="shared" si="7"/>
        <v>-0.43511551918386393</v>
      </c>
      <c r="AN65">
        <f t="shared" si="26"/>
        <v>0</v>
      </c>
      <c r="AO65">
        <f t="shared" si="26"/>
        <v>0</v>
      </c>
      <c r="AP65">
        <f t="shared" si="26"/>
        <v>-1.9580003650827284E-10</v>
      </c>
      <c r="AQ65">
        <f t="shared" si="26"/>
        <v>-2.990595630247984E-6</v>
      </c>
      <c r="AR65">
        <f t="shared" si="26"/>
        <v>-2.9907914302844924E-6</v>
      </c>
      <c r="AS65">
        <f t="shared" si="26"/>
        <v>-2.3192355156053182E-4</v>
      </c>
      <c r="AT65">
        <f t="shared" si="26"/>
        <v>-1.515301901602816E-4</v>
      </c>
      <c r="AU65">
        <f t="shared" si="24"/>
        <v>-3.8644453315109792E-4</v>
      </c>
      <c r="AW65">
        <v>62</v>
      </c>
      <c r="AX65">
        <f>IF(Z65&gt;0, (R65*SUMPRODUCT(K65:$K$98, X65:$X$98)-K65*$AZ$3)/Z65, 0)</f>
        <v>-123390774.40924926</v>
      </c>
    </row>
    <row r="66" spans="5:50" x14ac:dyDescent="0.25">
      <c r="E66">
        <v>2066</v>
      </c>
      <c r="F66" s="5">
        <f>EconomicRates!C106</f>
        <v>3.5571999999999999E-2</v>
      </c>
      <c r="G66" s="5">
        <f>EconomicRates!D106</f>
        <v>7.0000000000000007E-2</v>
      </c>
      <c r="H66" s="5">
        <f t="shared" si="9"/>
        <v>0.12000000000000001</v>
      </c>
      <c r="I66" s="5">
        <f t="shared" si="10"/>
        <v>1.1200000000000001</v>
      </c>
      <c r="J66">
        <f t="shared" si="11"/>
        <v>0.89285714285714279</v>
      </c>
      <c r="K66">
        <f t="shared" si="20"/>
        <v>7.9298426861270028E-4</v>
      </c>
      <c r="L66" s="2">
        <v>63</v>
      </c>
      <c r="M66" s="6">
        <v>0.81598695700000001</v>
      </c>
      <c r="Q66" s="4">
        <f t="shared" si="21"/>
        <v>12.5</v>
      </c>
      <c r="R66">
        <f t="shared" si="0"/>
        <v>50000</v>
      </c>
      <c r="S66">
        <f t="shared" si="1"/>
        <v>-633116229.01641178</v>
      </c>
      <c r="U66">
        <f t="shared" si="12"/>
        <v>0.81598695700000001</v>
      </c>
      <c r="V66">
        <f t="shared" si="13"/>
        <v>0.01</v>
      </c>
      <c r="W66">
        <f t="shared" si="14"/>
        <v>1.7636815063072573E-8</v>
      </c>
      <c r="X66">
        <f t="shared" si="15"/>
        <v>1.4391411054488352E-8</v>
      </c>
      <c r="Y66">
        <f t="shared" si="16"/>
        <v>1.7636815063072575E-10</v>
      </c>
      <c r="Z66">
        <f t="shared" si="17"/>
        <v>3.0690358579534949E-9</v>
      </c>
      <c r="AB66">
        <f t="shared" si="18"/>
        <v>-2.176220268745237</v>
      </c>
      <c r="AC66">
        <f t="shared" si="22"/>
        <v>-1.9430564091036646</v>
      </c>
      <c r="AE66">
        <f t="shared" si="2"/>
        <v>0</v>
      </c>
      <c r="AF66">
        <f t="shared" si="25"/>
        <v>0</v>
      </c>
      <c r="AG66">
        <f t="shared" si="25"/>
        <v>-3.8362948224418687E-8</v>
      </c>
      <c r="AH66">
        <f t="shared" si="4"/>
        <v>-7.1957055272441766E-4</v>
      </c>
      <c r="AI66">
        <f t="shared" si="23"/>
        <v>-7.1960891567264204E-4</v>
      </c>
      <c r="AJ66">
        <f t="shared" si="6"/>
        <v>-0.23316385964157238</v>
      </c>
      <c r="AK66">
        <f t="shared" si="19"/>
        <v>-0.15233541881216661</v>
      </c>
      <c r="AL66">
        <f t="shared" si="7"/>
        <v>-0.38621888736941162</v>
      </c>
      <c r="AN66">
        <f t="shared" si="26"/>
        <v>0</v>
      </c>
      <c r="AO66">
        <f t="shared" si="26"/>
        <v>0</v>
      </c>
      <c r="AP66">
        <f t="shared" si="26"/>
        <v>-3.0421214439567538E-11</v>
      </c>
      <c r="AQ66">
        <f t="shared" si="26"/>
        <v>-5.7060812846740881E-7</v>
      </c>
      <c r="AR66">
        <f t="shared" si="26"/>
        <v>-5.7063854968184835E-7</v>
      </c>
      <c r="AS66">
        <f t="shared" si="26"/>
        <v>-1.8489527270478657E-4</v>
      </c>
      <c r="AT66">
        <f t="shared" si="26"/>
        <v>-1.2079959067057532E-4</v>
      </c>
      <c r="AU66">
        <f t="shared" si="24"/>
        <v>-3.0626550192504375E-4</v>
      </c>
      <c r="AW66">
        <v>63</v>
      </c>
      <c r="AX66">
        <f>IF(Z66&gt;0, (R66*SUMPRODUCT(K66:$K$98, X66:$X$98)-K66*$AZ$3)/Z66, 0)</f>
        <v>-633116229.01641178</v>
      </c>
    </row>
    <row r="67" spans="5:50" x14ac:dyDescent="0.25">
      <c r="E67">
        <v>2067</v>
      </c>
      <c r="F67" s="5">
        <f>EconomicRates!C107</f>
        <v>3.5571999999999999E-2</v>
      </c>
      <c r="G67" s="5">
        <f>EconomicRates!D107</f>
        <v>7.0000000000000007E-2</v>
      </c>
      <c r="H67" s="5">
        <f t="shared" si="9"/>
        <v>0.12000000000000001</v>
      </c>
      <c r="I67" s="5">
        <f t="shared" si="10"/>
        <v>1.1200000000000001</v>
      </c>
      <c r="J67">
        <f t="shared" si="11"/>
        <v>0.89285714285714279</v>
      </c>
      <c r="K67">
        <f t="shared" si="20"/>
        <v>7.0802166840419666E-4</v>
      </c>
      <c r="L67" s="2">
        <v>64</v>
      </c>
      <c r="M67" s="6">
        <v>0.84743607600000004</v>
      </c>
      <c r="Q67" s="4">
        <f t="shared" si="21"/>
        <v>12.5</v>
      </c>
      <c r="R67">
        <f t="shared" ref="R67:R69" si="27">$C$6</f>
        <v>50000</v>
      </c>
      <c r="S67">
        <f t="shared" ref="S67:S69" si="28">AX67</f>
        <v>-3965116095.242496</v>
      </c>
      <c r="U67">
        <f t="shared" si="12"/>
        <v>0.84743607600000004</v>
      </c>
      <c r="V67">
        <f t="shared" si="13"/>
        <v>0.01</v>
      </c>
      <c r="W67">
        <f t="shared" si="14"/>
        <v>3.0690358579534949E-9</v>
      </c>
      <c r="X67">
        <f t="shared" si="15"/>
        <v>2.6008117045674034E-9</v>
      </c>
      <c r="Y67">
        <f t="shared" si="16"/>
        <v>3.069035857953495E-11</v>
      </c>
      <c r="Z67">
        <f t="shared" si="17"/>
        <v>4.3753379480655656E-10</v>
      </c>
      <c r="AB67">
        <f t="shared" si="18"/>
        <v>-1.9430564091036646</v>
      </c>
      <c r="AC67">
        <f t="shared" si="22"/>
        <v>-1.734872292000005</v>
      </c>
      <c r="AE67">
        <f t="shared" ref="AE67:AE69" si="29">$Z67*O67</f>
        <v>0</v>
      </c>
      <c r="AF67">
        <f t="shared" si="25"/>
        <v>0</v>
      </c>
      <c r="AG67">
        <f t="shared" si="25"/>
        <v>-5.4691724350819569E-9</v>
      </c>
      <c r="AH67">
        <f t="shared" ref="AH67:AH69" si="30">-X67*R67</f>
        <v>-1.3004058522837018E-4</v>
      </c>
      <c r="AI67">
        <f t="shared" si="23"/>
        <v>-1.3004605440080527E-4</v>
      </c>
      <c r="AJ67">
        <f t="shared" ref="AJ67:AJ69" si="31">AB67-AC67</f>
        <v>-0.20818411710365958</v>
      </c>
      <c r="AK67">
        <f t="shared" si="19"/>
        <v>-0.13601394863725655</v>
      </c>
      <c r="AL67">
        <f t="shared" ref="AL67:AL69" si="32">SUM(AI67:AK67)</f>
        <v>-0.34432811179531697</v>
      </c>
      <c r="AN67">
        <f t="shared" si="26"/>
        <v>0</v>
      </c>
      <c r="AO67">
        <f t="shared" si="26"/>
        <v>0</v>
      </c>
      <c r="AP67">
        <f t="shared" si="26"/>
        <v>-3.8722925922769698E-12</v>
      </c>
      <c r="AQ67">
        <f t="shared" si="26"/>
        <v>-9.2071552113648788E-8</v>
      </c>
      <c r="AR67">
        <f t="shared" si="26"/>
        <v>-9.2075424406241063E-8</v>
      </c>
      <c r="AS67">
        <f t="shared" si="26"/>
        <v>-1.4739886592698772E-4</v>
      </c>
      <c r="AT67">
        <f t="shared" si="26"/>
        <v>-9.6300822840393095E-5</v>
      </c>
      <c r="AU67">
        <f t="shared" si="24"/>
        <v>-2.4379176419178706E-4</v>
      </c>
      <c r="AW67">
        <v>64</v>
      </c>
      <c r="AX67">
        <f>IF(Z67&gt;0, (R67*SUMPRODUCT(K67:$K$98, X67:$X$98)-K67*$AZ$3)/Z67, 0)</f>
        <v>-3965116095.242496</v>
      </c>
    </row>
    <row r="68" spans="5:50" x14ac:dyDescent="0.25">
      <c r="E68">
        <v>2068</v>
      </c>
      <c r="F68" s="5">
        <f>EconomicRates!C108</f>
        <v>3.5571999999999999E-2</v>
      </c>
      <c r="G68" s="5">
        <f>EconomicRates!D108</f>
        <v>7.0000000000000007E-2</v>
      </c>
      <c r="H68" s="5">
        <f t="shared" ref="H68:H69" si="33">G68+$C$9</f>
        <v>0.12000000000000001</v>
      </c>
      <c r="I68" s="5">
        <f t="shared" ref="I68:I69" si="34">1+H68</f>
        <v>1.1200000000000001</v>
      </c>
      <c r="J68">
        <f t="shared" ref="J68:J69" si="35">1/I68</f>
        <v>0.89285714285714279</v>
      </c>
      <c r="K68">
        <f t="shared" si="20"/>
        <v>6.3216220393231843E-4</v>
      </c>
      <c r="L68" s="2">
        <v>65</v>
      </c>
      <c r="M68" s="6">
        <v>0.87888519499999995</v>
      </c>
      <c r="Q68" s="4">
        <f t="shared" si="21"/>
        <v>12.5</v>
      </c>
      <c r="R68">
        <f t="shared" si="27"/>
        <v>50000</v>
      </c>
      <c r="S68">
        <f t="shared" si="28"/>
        <v>-31861482477.238728</v>
      </c>
      <c r="U68">
        <f t="shared" ref="U68:U69" si="36">M68</f>
        <v>0.87888519499999995</v>
      </c>
      <c r="V68">
        <f t="shared" ref="V68:V69" si="37">$C$10</f>
        <v>0.01</v>
      </c>
      <c r="W68">
        <f t="shared" ref="W68:W69" si="38">Z67</f>
        <v>4.3753379480655656E-10</v>
      </c>
      <c r="X68">
        <f t="shared" ref="X68:X69" si="39">U68*W68</f>
        <v>3.8454197456765043E-10</v>
      </c>
      <c r="Y68">
        <f t="shared" ref="Y68:Y69" si="40">V68*W68</f>
        <v>4.3753379480655661E-12</v>
      </c>
      <c r="Z68">
        <f>MAX(0, W68-X68-Y68)</f>
        <v>4.8616482290840562E-11</v>
      </c>
      <c r="AB68">
        <f t="shared" ref="AB68:AB69" si="41">AC67</f>
        <v>-1.734872292000005</v>
      </c>
      <c r="AC68">
        <f t="shared" si="22"/>
        <v>-1.5489931986146035</v>
      </c>
      <c r="AE68">
        <f t="shared" si="29"/>
        <v>0</v>
      </c>
      <c r="AF68">
        <f t="shared" si="25"/>
        <v>0</v>
      </c>
      <c r="AG68">
        <f t="shared" si="25"/>
        <v>-6.0770602863550701E-10</v>
      </c>
      <c r="AH68">
        <f t="shared" si="30"/>
        <v>-1.9227098728382522E-5</v>
      </c>
      <c r="AI68">
        <f t="shared" si="23"/>
        <v>-1.9227706434411159E-5</v>
      </c>
      <c r="AJ68">
        <f t="shared" si="31"/>
        <v>-0.18587909338540154</v>
      </c>
      <c r="AK68">
        <f t="shared" ref="AK68:AK69" si="42">G68*SUM(AB68:AB68, AE68:AF68)</f>
        <v>-0.12144106044000036</v>
      </c>
      <c r="AL68">
        <f t="shared" si="32"/>
        <v>-0.30733938153183632</v>
      </c>
      <c r="AN68">
        <f t="shared" si="26"/>
        <v>0</v>
      </c>
      <c r="AO68">
        <f t="shared" si="26"/>
        <v>0</v>
      </c>
      <c r="AP68">
        <f t="shared" si="26"/>
        <v>-3.8416878240517875E-13</v>
      </c>
      <c r="AQ68">
        <f t="shared" si="26"/>
        <v>-1.2154645107358572E-8</v>
      </c>
      <c r="AR68">
        <f t="shared" si="26"/>
        <v>-1.2155029276140979E-8</v>
      </c>
      <c r="AS68">
        <f t="shared" si="26"/>
        <v>-1.1750573733945667E-4</v>
      </c>
      <c r="AT68">
        <f t="shared" si="26"/>
        <v>-7.6770448415628521E-5</v>
      </c>
      <c r="AU68">
        <f t="shared" si="24"/>
        <v>-1.9428834078436132E-4</v>
      </c>
      <c r="AW68">
        <v>65</v>
      </c>
      <c r="AX68">
        <f>IF(Z68&gt;0, (R68*SUMPRODUCT(K68:$K$98, X68:$X$98)-K68*$AZ$3)/Z68, 0)</f>
        <v>-31861482477.238728</v>
      </c>
    </row>
    <row r="69" spans="5:50" x14ac:dyDescent="0.25">
      <c r="E69">
        <v>2069</v>
      </c>
      <c r="F69" s="5">
        <f>EconomicRates!C109</f>
        <v>3.5571999999999999E-2</v>
      </c>
      <c r="G69" s="5">
        <f>EconomicRates!D109</f>
        <v>7.0000000000000007E-2</v>
      </c>
      <c r="H69" s="5">
        <f t="shared" si="33"/>
        <v>0.12000000000000001</v>
      </c>
      <c r="I69" s="5">
        <f t="shared" si="34"/>
        <v>1.1200000000000001</v>
      </c>
      <c r="J69">
        <f t="shared" si="35"/>
        <v>0.89285714285714279</v>
      </c>
      <c r="K69">
        <f t="shared" ref="K69" si="43">K68*J69</f>
        <v>5.6443053922528431E-4</v>
      </c>
      <c r="L69" s="2">
        <v>66</v>
      </c>
      <c r="M69" s="6">
        <v>1</v>
      </c>
      <c r="Q69" s="4">
        <f t="shared" ref="Q69" si="44">$C$8</f>
        <v>12.5</v>
      </c>
      <c r="R69">
        <f t="shared" si="27"/>
        <v>50000</v>
      </c>
      <c r="S69">
        <f t="shared" si="28"/>
        <v>0</v>
      </c>
      <c r="U69">
        <f t="shared" si="36"/>
        <v>1</v>
      </c>
      <c r="V69">
        <f t="shared" si="37"/>
        <v>0.01</v>
      </c>
      <c r="W69">
        <f t="shared" si="38"/>
        <v>4.8616482290840562E-11</v>
      </c>
      <c r="X69">
        <f t="shared" si="39"/>
        <v>4.8616482290840562E-11</v>
      </c>
      <c r="Y69">
        <f t="shared" si="40"/>
        <v>4.8616482290840564E-13</v>
      </c>
      <c r="Z69">
        <f t="shared" ref="Z69" si="45">MAX(0, W69-X69-Y69)</f>
        <v>0</v>
      </c>
      <c r="AB69">
        <f t="shared" si="41"/>
        <v>-1.5489931986146035</v>
      </c>
      <c r="AC69">
        <f t="shared" si="22"/>
        <v>0</v>
      </c>
      <c r="AE69">
        <f t="shared" si="29"/>
        <v>0</v>
      </c>
      <c r="AF69">
        <f t="shared" si="25"/>
        <v>0</v>
      </c>
      <c r="AG69">
        <f t="shared" si="25"/>
        <v>0</v>
      </c>
      <c r="AH69">
        <f t="shared" si="30"/>
        <v>-2.4308241145420279E-6</v>
      </c>
      <c r="AI69">
        <f t="shared" si="23"/>
        <v>-2.4308241145420279E-6</v>
      </c>
      <c r="AJ69">
        <f t="shared" si="31"/>
        <v>-1.5489931986146035</v>
      </c>
      <c r="AK69">
        <f t="shared" si="42"/>
        <v>-0.10842952390302225</v>
      </c>
      <c r="AL69">
        <f t="shared" si="32"/>
        <v>-1.6574251533417401</v>
      </c>
      <c r="AN69">
        <f t="shared" si="26"/>
        <v>0</v>
      </c>
      <c r="AO69">
        <f t="shared" si="26"/>
        <v>0</v>
      </c>
      <c r="AP69">
        <f t="shared" si="26"/>
        <v>0</v>
      </c>
      <c r="AQ69">
        <f t="shared" si="26"/>
        <v>-1.3720313657327812E-9</v>
      </c>
      <c r="AR69">
        <f t="shared" si="26"/>
        <v>-1.3720313657327812E-9</v>
      </c>
      <c r="AS69">
        <f t="shared" si="26"/>
        <v>-8.7429906635033857E-4</v>
      </c>
      <c r="AT69">
        <f t="shared" si="26"/>
        <v>-6.1200934644523706E-5</v>
      </c>
      <c r="AU69">
        <f t="shared" si="24"/>
        <v>-9.3550137302622789E-4</v>
      </c>
      <c r="AW69">
        <v>66</v>
      </c>
      <c r="AX69">
        <f>IF(Z69&gt;0, (R69*SUMPRODUCT(K69:$K$98, X69:$X$98)-K69*$AZ$3)/Z69, 0)</f>
        <v>0</v>
      </c>
    </row>
    <row r="70" spans="5:50" x14ac:dyDescent="0.25">
      <c r="F70" s="5">
        <f>EconomicRates!C110</f>
        <v>3.5571999999999999E-2</v>
      </c>
      <c r="G70" s="5">
        <f>EconomicRates!D110</f>
        <v>7.0000000000000007E-2</v>
      </c>
      <c r="H70" s="5"/>
      <c r="I70" s="5"/>
      <c r="M70" s="6"/>
      <c r="Q70" s="4"/>
      <c r="AX70">
        <f>IF(Z70&gt;0, (R70*SUMPRODUCT(K70:$K$98, X70:$X$98)-K70*$AZ$3)/Z70, 0)</f>
        <v>0</v>
      </c>
    </row>
    <row r="71" spans="5:50" x14ac:dyDescent="0.25">
      <c r="F71" s="5">
        <f>EconomicRates!C111</f>
        <v>3.5571999999999999E-2</v>
      </c>
      <c r="G71" s="5">
        <f>EconomicRates!D111</f>
        <v>7.0000000000000007E-2</v>
      </c>
      <c r="H71" s="5"/>
      <c r="I71" s="5"/>
      <c r="M71" s="6"/>
      <c r="Q71" s="4"/>
      <c r="AN71" s="8">
        <f t="shared" ref="AN71:AU71" si="46">SUM(AN3:AN69)</f>
        <v>3096.9030576462933</v>
      </c>
      <c r="AO71" s="8">
        <f t="shared" si="46"/>
        <v>-309.69030576462933</v>
      </c>
      <c r="AP71" s="8">
        <f t="shared" si="46"/>
        <v>-178.90860138920897</v>
      </c>
      <c r="AQ71" s="8">
        <f t="shared" si="46"/>
        <v>-2450.3097504182979</v>
      </c>
      <c r="AR71" s="8">
        <f t="shared" si="46"/>
        <v>157.99440007415757</v>
      </c>
      <c r="AS71" s="8">
        <f t="shared" si="46"/>
        <v>-379.18656017797696</v>
      </c>
      <c r="AT71" s="8">
        <f t="shared" si="46"/>
        <v>221.19216010381996</v>
      </c>
      <c r="AU71" s="8">
        <f t="shared" si="46"/>
        <v>-1.0194655449685674E-13</v>
      </c>
      <c r="AX71">
        <f>IF(Z71&gt;0, (R71*SUMPRODUCT(K71:$K$98, X71:$X$98)-K71*$AZ$3)/Z71, 0)</f>
        <v>0</v>
      </c>
    </row>
    <row r="72" spans="5:50" x14ac:dyDescent="0.25">
      <c r="F72" s="5">
        <f>EconomicRates!C112</f>
        <v>3.5571999999999999E-2</v>
      </c>
      <c r="G72" s="5">
        <f>EconomicRates!D112</f>
        <v>7.0000000000000007E-2</v>
      </c>
      <c r="H72" s="5"/>
      <c r="I72" s="5"/>
      <c r="M72" s="6"/>
      <c r="Q72" s="4"/>
      <c r="AX72">
        <f>IF(Z72&gt;0, (R72*SUMPRODUCT(K72:$K$98, X72:$X$98)-K72*$AZ$3)/Z72, 0)</f>
        <v>0</v>
      </c>
    </row>
    <row r="73" spans="5:50" x14ac:dyDescent="0.25">
      <c r="F73" s="5">
        <f>EconomicRates!C113</f>
        <v>3.5571999999999999E-2</v>
      </c>
      <c r="G73" s="5">
        <f>EconomicRates!D113</f>
        <v>7.0000000000000007E-2</v>
      </c>
      <c r="H73" s="5"/>
      <c r="I73" s="5"/>
      <c r="M73" s="6"/>
      <c r="Q73" s="4"/>
      <c r="AX73">
        <f>IF(Z73&gt;0, (R73*SUMPRODUCT(K73:$K$98, X73:$X$98)-K73*$AZ$3)/Z73, 0)</f>
        <v>0</v>
      </c>
    </row>
    <row r="74" spans="5:50" x14ac:dyDescent="0.25">
      <c r="F74" s="5">
        <f>EconomicRates!C114</f>
        <v>3.5571999999999999E-2</v>
      </c>
      <c r="G74" s="5">
        <f>EconomicRates!D114</f>
        <v>7.0000000000000007E-2</v>
      </c>
      <c r="H74" s="5"/>
      <c r="I74" s="5"/>
      <c r="M74" s="6"/>
      <c r="Q74" s="4"/>
      <c r="AX74">
        <f>IF(Z74&gt;0, (R74*SUMPRODUCT(K74:$K$98, X74:$X$98)-K74*$AZ$3)/Z74, 0)</f>
        <v>0</v>
      </c>
    </row>
    <row r="75" spans="5:50" x14ac:dyDescent="0.25">
      <c r="F75" s="5">
        <f>EconomicRates!C115</f>
        <v>3.5571999999999999E-2</v>
      </c>
      <c r="G75" s="5">
        <f>EconomicRates!D115</f>
        <v>7.0000000000000007E-2</v>
      </c>
      <c r="H75" s="5"/>
      <c r="I75" s="5"/>
      <c r="M75" s="6"/>
      <c r="Q75" s="4"/>
      <c r="AX75">
        <f>IF(Z75&gt;0, (R75*SUMPRODUCT(K75:$K$98, X75:$X$98)-K75*$AZ$3)/Z75, 0)</f>
        <v>0</v>
      </c>
    </row>
    <row r="76" spans="5:50" x14ac:dyDescent="0.25">
      <c r="F76" s="5">
        <f>EconomicRates!C116</f>
        <v>3.5571999999999999E-2</v>
      </c>
      <c r="G76" s="5">
        <f>EconomicRates!D116</f>
        <v>7.0000000000000007E-2</v>
      </c>
      <c r="H76" s="5"/>
      <c r="I76" s="5"/>
      <c r="M76" s="6"/>
      <c r="Q76" s="4"/>
      <c r="AX76">
        <f>IF(Z76&gt;0, (R76*SUMPRODUCT(K76:$K$98, X76:$X$98)-K76*$AZ$3)/Z76, 0)</f>
        <v>0</v>
      </c>
    </row>
    <row r="77" spans="5:50" x14ac:dyDescent="0.25">
      <c r="F77" s="5">
        <f>EconomicRates!C117</f>
        <v>3.5571999999999999E-2</v>
      </c>
      <c r="G77" s="5">
        <f>EconomicRates!D117</f>
        <v>7.0000000000000007E-2</v>
      </c>
      <c r="H77" s="5"/>
      <c r="I77" s="5"/>
      <c r="M77" s="6"/>
      <c r="Q77" s="4"/>
      <c r="AX77">
        <f>IF(Z77&gt;0, (R77*SUMPRODUCT(K77:$K$98, X77:$X$98)-K77*$AZ$3)/Z77, 0)</f>
        <v>0</v>
      </c>
    </row>
    <row r="78" spans="5:50" x14ac:dyDescent="0.25">
      <c r="F78" s="5">
        <f>EconomicRates!C118</f>
        <v>3.5571999999999999E-2</v>
      </c>
      <c r="G78" s="5">
        <f>EconomicRates!D118</f>
        <v>7.0000000000000007E-2</v>
      </c>
      <c r="H78" s="5"/>
      <c r="I78" s="5"/>
      <c r="M78" s="6"/>
      <c r="Q78" s="4"/>
      <c r="AX78">
        <f>IF(Z78&gt;0, (R78*SUMPRODUCT(K78:$K$98, X78:$X$98)-K78*$AZ$3)/Z78, 0)</f>
        <v>0</v>
      </c>
    </row>
    <row r="79" spans="5:50" x14ac:dyDescent="0.25">
      <c r="F79" s="5">
        <f>EconomicRates!C119</f>
        <v>3.5571999999999999E-2</v>
      </c>
      <c r="G79" s="5">
        <f>EconomicRates!D119</f>
        <v>7.0000000000000007E-2</v>
      </c>
      <c r="H79" s="5"/>
      <c r="I79" s="5"/>
      <c r="M79" s="6"/>
      <c r="Q79" s="4"/>
      <c r="AX79">
        <f>IF(Z79&gt;0, (R79*SUMPRODUCT(K79:$K$98, X79:$X$98)-K79*$AZ$3)/Z79, 0)</f>
        <v>0</v>
      </c>
    </row>
    <row r="80" spans="5:50" x14ac:dyDescent="0.25">
      <c r="F80" s="5">
        <f>EconomicRates!C120</f>
        <v>3.5571999999999999E-2</v>
      </c>
      <c r="G80" s="5">
        <f>EconomicRates!D120</f>
        <v>7.0000000000000007E-2</v>
      </c>
      <c r="H80" s="5"/>
      <c r="I80" s="5"/>
      <c r="M80" s="6"/>
      <c r="Q80" s="4"/>
      <c r="AX80">
        <f>IF(Z80&gt;0, (R80*SUMPRODUCT(K80:$K$98, X80:$X$98)-K80*$AZ$3)/Z80, 0)</f>
        <v>0</v>
      </c>
    </row>
    <row r="81" spans="2:50" x14ac:dyDescent="0.25">
      <c r="F81" s="5">
        <f>EconomicRates!C121</f>
        <v>3.5571999999999999E-2</v>
      </c>
      <c r="G81" s="5">
        <f>EconomicRates!D121</f>
        <v>7.0000000000000007E-2</v>
      </c>
      <c r="H81" s="5"/>
      <c r="I81" s="5"/>
      <c r="M81" s="6"/>
      <c r="Q81" s="4"/>
      <c r="AX81">
        <f>IF(Z81&gt;0, (R81*SUMPRODUCT(K81:$K$98, X81:$X$98)-K81*$AZ$3)/Z81, 0)</f>
        <v>0</v>
      </c>
    </row>
    <row r="82" spans="2:50" x14ac:dyDescent="0.25">
      <c r="F82" s="5">
        <f>EconomicRates!C122</f>
        <v>3.5571999999999999E-2</v>
      </c>
      <c r="G82" s="5">
        <f>EconomicRates!D122</f>
        <v>7.0000000000000007E-2</v>
      </c>
      <c r="H82" s="5"/>
      <c r="I82" s="5"/>
      <c r="M82" s="6"/>
      <c r="Q82" s="4"/>
      <c r="AX82">
        <f>IF(Z82&gt;0, (R82*SUMPRODUCT(K82:$K$98, X82:$X$98)-K82*$AZ$3)/Z82, 0)</f>
        <v>0</v>
      </c>
    </row>
    <row r="83" spans="2:50" x14ac:dyDescent="0.25">
      <c r="F83" s="5">
        <f>EconomicRates!C123</f>
        <v>3.5571999999999999E-2</v>
      </c>
      <c r="G83" s="5">
        <f>EconomicRates!D123</f>
        <v>7.0000000000000007E-2</v>
      </c>
      <c r="H83" s="5"/>
      <c r="I83" s="5"/>
      <c r="M83" s="6"/>
      <c r="Q83" s="4"/>
      <c r="AX83">
        <f>IF(Z83&gt;0, (R83*SUMPRODUCT(K83:$K$98, X83:$X$98)-K83*$AZ$3)/Z83, 0)</f>
        <v>0</v>
      </c>
    </row>
    <row r="84" spans="2:50" x14ac:dyDescent="0.25">
      <c r="F84" s="5">
        <f>EconomicRates!C124</f>
        <v>3.5571999999999999E-2</v>
      </c>
      <c r="G84" s="5">
        <f>EconomicRates!D124</f>
        <v>7.0000000000000007E-2</v>
      </c>
      <c r="H84" s="5"/>
      <c r="I84" s="5"/>
      <c r="M84" s="6"/>
      <c r="Q84" s="4"/>
      <c r="AX84">
        <f>IF(Z84&gt;0, (R84*SUMPRODUCT(K84:$K$98, X84:$X$98)-K84*$AZ$3)/Z84, 0)</f>
        <v>0</v>
      </c>
    </row>
    <row r="85" spans="2:50" x14ac:dyDescent="0.25">
      <c r="F85" s="5">
        <f>EconomicRates!C125</f>
        <v>3.5571999999999999E-2</v>
      </c>
      <c r="G85" s="5">
        <f>EconomicRates!D125</f>
        <v>7.0000000000000007E-2</v>
      </c>
      <c r="H85" s="5"/>
      <c r="I85" s="5"/>
      <c r="M85" s="6"/>
      <c r="Q85" s="4"/>
      <c r="AX85">
        <f>IF(Z85&gt;0, (R85*SUMPRODUCT(K85:$K$98, X85:$X$98)-K85*$AZ$3)/Z85, 0)</f>
        <v>0</v>
      </c>
    </row>
    <row r="86" spans="2:50" x14ac:dyDescent="0.25">
      <c r="F86" s="5">
        <f>EconomicRates!C126</f>
        <v>3.5571999999999999E-2</v>
      </c>
      <c r="G86" s="5">
        <f>EconomicRates!D126</f>
        <v>7.0000000000000007E-2</v>
      </c>
      <c r="H86" s="5"/>
      <c r="I86" s="5"/>
      <c r="M86" s="6"/>
      <c r="Q86" s="4"/>
      <c r="AX86">
        <f>IF(Z86&gt;0, (R86*SUMPRODUCT(K86:$K$98, X86:$X$98)-K86*$AZ$3)/Z86, 0)</f>
        <v>0</v>
      </c>
    </row>
    <row r="87" spans="2:50" x14ac:dyDescent="0.25">
      <c r="F87" s="5">
        <f>EconomicRates!C127</f>
        <v>3.5571999999999999E-2</v>
      </c>
      <c r="G87" s="5">
        <f>EconomicRates!D127</f>
        <v>7.0000000000000007E-2</v>
      </c>
      <c r="H87" s="5"/>
      <c r="I87" s="5"/>
      <c r="M87" s="6"/>
      <c r="Q87" s="4"/>
      <c r="AX87">
        <f>IF(Z87&gt;0, (R87*SUMPRODUCT(K87:$K$98, X87:$X$98)-K87*$AZ$3)/Z87, 0)</f>
        <v>0</v>
      </c>
    </row>
    <row r="88" spans="2:50" x14ac:dyDescent="0.25">
      <c r="B88" s="6"/>
      <c r="F88" s="5">
        <f>EconomicRates!C128</f>
        <v>3.5571999999999999E-2</v>
      </c>
      <c r="G88" s="5">
        <f>EconomicRates!D128</f>
        <v>7.0000000000000007E-2</v>
      </c>
      <c r="H88" s="5"/>
      <c r="I88" s="5"/>
      <c r="M88" s="6"/>
      <c r="Q88" s="4"/>
      <c r="AX88">
        <f>IF(Z88&gt;0, (R88*SUMPRODUCT(K88:$K$98, X88:$X$98)-K88*$AZ$3)/Z88, 0)</f>
        <v>0</v>
      </c>
    </row>
    <row r="89" spans="2:50" x14ac:dyDescent="0.25">
      <c r="B89" s="6"/>
      <c r="F89" s="5">
        <f>EconomicRates!C129</f>
        <v>3.5571999999999999E-2</v>
      </c>
      <c r="G89" s="5">
        <f>EconomicRates!D129</f>
        <v>7.0000000000000007E-2</v>
      </c>
      <c r="H89" s="5"/>
      <c r="I89" s="5"/>
      <c r="M89" s="6"/>
      <c r="Q89" s="4"/>
      <c r="AX89">
        <f>IF(Z89&gt;0, (R89*SUMPRODUCT(K89:$K$98, X89:$X$98)-K89*$AZ$3)/Z89, 0)</f>
        <v>0</v>
      </c>
    </row>
    <row r="90" spans="2:50" x14ac:dyDescent="0.25">
      <c r="B90" s="6"/>
      <c r="F90" s="5">
        <f>EconomicRates!C130</f>
        <v>3.5571999999999999E-2</v>
      </c>
      <c r="G90" s="5">
        <f>EconomicRates!D130</f>
        <v>7.0000000000000007E-2</v>
      </c>
      <c r="H90" s="5"/>
      <c r="I90" s="5"/>
      <c r="Q90" s="4"/>
      <c r="AX90">
        <f>IF(Z90&gt;0, (R90*SUMPRODUCT(K90:$K$98, X90:$X$98)-K90*$AZ$3)/Z90, 0)</f>
        <v>0</v>
      </c>
    </row>
    <row r="91" spans="2:50" x14ac:dyDescent="0.25">
      <c r="B91" s="6"/>
      <c r="F91" s="5">
        <f>EconomicRates!C131</f>
        <v>3.5571999999999999E-2</v>
      </c>
      <c r="G91" s="5">
        <f>EconomicRates!D131</f>
        <v>7.0000000000000007E-2</v>
      </c>
      <c r="H91" s="5"/>
      <c r="I91" s="5"/>
      <c r="Q91" s="4"/>
      <c r="AX91">
        <f>IF(Z91&gt;0, (R91*SUMPRODUCT(K91:$K$98, X91:$X$98)-K91*$AZ$3)/Z91, 0)</f>
        <v>0</v>
      </c>
    </row>
    <row r="92" spans="2:50" x14ac:dyDescent="0.25">
      <c r="B92" s="6"/>
      <c r="F92" s="5">
        <f>EconomicRates!C132</f>
        <v>3.5571999999999999E-2</v>
      </c>
      <c r="G92" s="5">
        <f>EconomicRates!D132</f>
        <v>7.0000000000000007E-2</v>
      </c>
      <c r="H92" s="5"/>
      <c r="I92" s="5"/>
      <c r="Q92" s="4"/>
      <c r="AX92">
        <f>IF(Z92&gt;0, (R92*SUMPRODUCT(K92:$K$98, X92:$X$98)-K92*$AZ$3)/Z92, 0)</f>
        <v>0</v>
      </c>
    </row>
    <row r="93" spans="2:50" x14ac:dyDescent="0.25">
      <c r="B93" s="6"/>
      <c r="F93" s="5">
        <f>EconomicRates!C133</f>
        <v>3.5571999999999999E-2</v>
      </c>
      <c r="G93" s="5">
        <f>EconomicRates!D133</f>
        <v>7.0000000000000007E-2</v>
      </c>
      <c r="H93" s="5"/>
      <c r="I93" s="5"/>
      <c r="Q93" s="4"/>
      <c r="AX93">
        <f>IF(Z93&gt;0, (R93*SUMPRODUCT(K93:$K$98, X93:$X$98)-K93*$AZ$3)/Z93, 0)</f>
        <v>0</v>
      </c>
    </row>
    <row r="94" spans="2:50" x14ac:dyDescent="0.25">
      <c r="B94" s="6"/>
      <c r="F94" s="5">
        <f>EconomicRates!C134</f>
        <v>3.5571999999999999E-2</v>
      </c>
      <c r="G94" s="5">
        <f>EconomicRates!D134</f>
        <v>7.0000000000000007E-2</v>
      </c>
      <c r="H94" s="5"/>
      <c r="I94" s="5"/>
      <c r="Q94" s="4"/>
      <c r="AX94">
        <f>IF(Z94&gt;0, (R94*SUMPRODUCT(K94:$K$98, X94:$X$98)-K94*$AZ$3)/Z94, 0)</f>
        <v>0</v>
      </c>
    </row>
    <row r="95" spans="2:50" x14ac:dyDescent="0.25">
      <c r="B95" s="6"/>
      <c r="F95" s="5">
        <f>EconomicRates!C135</f>
        <v>3.5571999999999999E-2</v>
      </c>
      <c r="G95" s="5">
        <f>EconomicRates!D135</f>
        <v>7.0000000000000007E-2</v>
      </c>
      <c r="H95" s="5"/>
      <c r="I95" s="5"/>
      <c r="Q95" s="4"/>
      <c r="AX95">
        <f>IF(Z95&gt;0, (R95*SUMPRODUCT(K95:$K$98, X95:$X$98)-K95*$AZ$3)/Z95, 0)</f>
        <v>0</v>
      </c>
    </row>
    <row r="96" spans="2:50" x14ac:dyDescent="0.25">
      <c r="B96" s="6"/>
      <c r="F96" s="5">
        <f>EconomicRates!C136</f>
        <v>3.5571999999999999E-2</v>
      </c>
      <c r="G96" s="5">
        <f>EconomicRates!D136</f>
        <v>7.0000000000000007E-2</v>
      </c>
      <c r="H96" s="5"/>
      <c r="I96" s="5"/>
      <c r="Q96" s="4"/>
      <c r="AX96">
        <f>IF(Z96&gt;0, (R96*SUMPRODUCT(K96:$K$98, X96:$X$98)-K96*$AZ$3)/Z96, 0)</f>
        <v>0</v>
      </c>
    </row>
    <row r="97" spans="2:50" x14ac:dyDescent="0.25">
      <c r="B97" s="6"/>
      <c r="F97" s="5">
        <f>EconomicRates!C137</f>
        <v>3.5571999999999999E-2</v>
      </c>
      <c r="G97" s="5">
        <f>EconomicRates!D137</f>
        <v>7.0000000000000007E-2</v>
      </c>
      <c r="H97" s="5"/>
      <c r="I97" s="5"/>
      <c r="Q97" s="4"/>
      <c r="AX97">
        <f>IF(Z97&gt;0, (R97*SUMPRODUCT(K97:$K$98, X97:$X$98)-K97*$AZ$3)/Z97, 0)</f>
        <v>0</v>
      </c>
    </row>
    <row r="98" spans="2:50" x14ac:dyDescent="0.25">
      <c r="B98" s="6"/>
      <c r="F98" s="5">
        <f>EconomicRates!C138</f>
        <v>3.5571999999999999E-2</v>
      </c>
      <c r="G98" s="5">
        <f>EconomicRates!D138</f>
        <v>7.0000000000000007E-2</v>
      </c>
      <c r="H98" s="5"/>
      <c r="I98" s="5"/>
      <c r="Q98" s="4"/>
    </row>
    <row r="99" spans="2:50" x14ac:dyDescent="0.25">
      <c r="B99" s="6"/>
    </row>
    <row r="100" spans="2:50" x14ac:dyDescent="0.25">
      <c r="B100" s="6"/>
    </row>
    <row r="101" spans="2:50" x14ac:dyDescent="0.25">
      <c r="B101" s="6"/>
    </row>
    <row r="102" spans="2:50" x14ac:dyDescent="0.25">
      <c r="B102" s="6"/>
    </row>
    <row r="103" spans="2:50" x14ac:dyDescent="0.25">
      <c r="B103" s="6"/>
    </row>
    <row r="104" spans="2:50" x14ac:dyDescent="0.25">
      <c r="B104" s="6"/>
    </row>
    <row r="105" spans="2:50" x14ac:dyDescent="0.25">
      <c r="B105" s="6"/>
    </row>
    <row r="106" spans="2:50" x14ac:dyDescent="0.25">
      <c r="B106" s="6"/>
    </row>
    <row r="107" spans="2:50" x14ac:dyDescent="0.25">
      <c r="B107" s="6"/>
    </row>
    <row r="108" spans="2:50" x14ac:dyDescent="0.25">
      <c r="B108" s="6"/>
    </row>
    <row r="109" spans="2:50" x14ac:dyDescent="0.25">
      <c r="B109" s="6"/>
    </row>
    <row r="110" spans="2:50" x14ac:dyDescent="0.25">
      <c r="B110" s="6"/>
    </row>
    <row r="111" spans="2:50" x14ac:dyDescent="0.25">
      <c r="B111" s="6"/>
    </row>
    <row r="112" spans="2:50" x14ac:dyDescent="0.25">
      <c r="B112" s="6"/>
    </row>
    <row r="113" spans="2:2" x14ac:dyDescent="0.25">
      <c r="B113" s="6"/>
    </row>
    <row r="114" spans="2:2" x14ac:dyDescent="0.25">
      <c r="B114" s="6"/>
    </row>
    <row r="115" spans="2:2" x14ac:dyDescent="0.25">
      <c r="B115" s="6"/>
    </row>
    <row r="116" spans="2:2" x14ac:dyDescent="0.25">
      <c r="B116" s="6"/>
    </row>
    <row r="117" spans="2:2" x14ac:dyDescent="0.25">
      <c r="B117" s="6"/>
    </row>
    <row r="118" spans="2:2" x14ac:dyDescent="0.25">
      <c r="B118" s="6"/>
    </row>
    <row r="119" spans="2:2" x14ac:dyDescent="0.25">
      <c r="B119" s="6"/>
    </row>
    <row r="120" spans="2:2" x14ac:dyDescent="0.25">
      <c r="B120" s="6"/>
    </row>
    <row r="121" spans="2:2" x14ac:dyDescent="0.25">
      <c r="B121" s="6"/>
    </row>
    <row r="122" spans="2:2" x14ac:dyDescent="0.25">
      <c r="B122" s="6"/>
    </row>
    <row r="123" spans="2:2" x14ac:dyDescent="0.25">
      <c r="B123" s="6"/>
    </row>
    <row r="124" spans="2:2" x14ac:dyDescent="0.25">
      <c r="B124" s="6"/>
    </row>
    <row r="125" spans="2:2" x14ac:dyDescent="0.25">
      <c r="B125" s="6"/>
    </row>
    <row r="126" spans="2:2" x14ac:dyDescent="0.25">
      <c r="B126" s="6"/>
    </row>
    <row r="127" spans="2:2" x14ac:dyDescent="0.25">
      <c r="B127" s="6"/>
    </row>
    <row r="128" spans="2:2" x14ac:dyDescent="0.25">
      <c r="B128" s="6"/>
    </row>
    <row r="129" spans="2:2" x14ac:dyDescent="0.25">
      <c r="B129" s="6"/>
    </row>
    <row r="130" spans="2:2" x14ac:dyDescent="0.25">
      <c r="B130" s="6"/>
    </row>
    <row r="131" spans="2:2" x14ac:dyDescent="0.25">
      <c r="B131" s="6"/>
    </row>
    <row r="132" spans="2:2" x14ac:dyDescent="0.25">
      <c r="B132" s="6"/>
    </row>
    <row r="133" spans="2:2" x14ac:dyDescent="0.25">
      <c r="B133" s="6"/>
    </row>
    <row r="134" spans="2:2" x14ac:dyDescent="0.25">
      <c r="B134" s="6"/>
    </row>
    <row r="135" spans="2:2" x14ac:dyDescent="0.25">
      <c r="B135" s="6"/>
    </row>
    <row r="136" spans="2:2" x14ac:dyDescent="0.25">
      <c r="B136" s="6"/>
    </row>
    <row r="137" spans="2:2" x14ac:dyDescent="0.25">
      <c r="B137" s="6"/>
    </row>
    <row r="138" spans="2:2" x14ac:dyDescent="0.25">
      <c r="B138" s="6"/>
    </row>
    <row r="139" spans="2:2" x14ac:dyDescent="0.25">
      <c r="B139" s="6"/>
    </row>
    <row r="140" spans="2:2" x14ac:dyDescent="0.25">
      <c r="B140" s="6"/>
    </row>
    <row r="141" spans="2:2" x14ac:dyDescent="0.25">
      <c r="B141" s="6"/>
    </row>
    <row r="142" spans="2:2" x14ac:dyDescent="0.25">
      <c r="B142" s="6"/>
    </row>
    <row r="143" spans="2:2" x14ac:dyDescent="0.25">
      <c r="B143" s="6"/>
    </row>
    <row r="144" spans="2:2" x14ac:dyDescent="0.25">
      <c r="B144" s="6"/>
    </row>
    <row r="145" spans="2:2" x14ac:dyDescent="0.25">
      <c r="B145" s="6"/>
    </row>
    <row r="146" spans="2:2" x14ac:dyDescent="0.25">
      <c r="B146" s="6"/>
    </row>
    <row r="147" spans="2:2" x14ac:dyDescent="0.25">
      <c r="B147" s="6"/>
    </row>
    <row r="148" spans="2:2" x14ac:dyDescent="0.25">
      <c r="B148" s="6"/>
    </row>
    <row r="149" spans="2:2" x14ac:dyDescent="0.25">
      <c r="B149" s="6"/>
    </row>
    <row r="150" spans="2:2" x14ac:dyDescent="0.25">
      <c r="B150" s="6"/>
    </row>
    <row r="151" spans="2:2" x14ac:dyDescent="0.25">
      <c r="B151" s="6"/>
    </row>
    <row r="152" spans="2:2" x14ac:dyDescent="0.25">
      <c r="B152" s="6"/>
    </row>
    <row r="153" spans="2:2" x14ac:dyDescent="0.25">
      <c r="B153" s="6"/>
    </row>
    <row r="154" spans="2:2" x14ac:dyDescent="0.25">
      <c r="B154" s="6"/>
    </row>
    <row r="155" spans="2:2" x14ac:dyDescent="0.25">
      <c r="B155" s="6"/>
    </row>
    <row r="156" spans="2:2" x14ac:dyDescent="0.25">
      <c r="B156" s="6"/>
    </row>
    <row r="157" spans="2:2" x14ac:dyDescent="0.25">
      <c r="B157" s="6"/>
    </row>
    <row r="158" spans="2:2" x14ac:dyDescent="0.25">
      <c r="B158" s="6"/>
    </row>
    <row r="159" spans="2:2" x14ac:dyDescent="0.25">
      <c r="B159" s="6"/>
    </row>
    <row r="160" spans="2:2" x14ac:dyDescent="0.25">
      <c r="B160" s="6"/>
    </row>
    <row r="161" spans="2:2" x14ac:dyDescent="0.25">
      <c r="B161" s="6"/>
    </row>
    <row r="162" spans="2:2" x14ac:dyDescent="0.25">
      <c r="B162" s="6"/>
    </row>
    <row r="163" spans="2:2" x14ac:dyDescent="0.25">
      <c r="B163" s="6"/>
    </row>
    <row r="164" spans="2:2" x14ac:dyDescent="0.25">
      <c r="B164" s="6"/>
    </row>
  </sheetData>
  <conditionalFormatting sqref="AN71:AU71">
    <cfRule type="cellIs" dxfId="68" priority="1" operator="lessThan">
      <formula>0</formula>
    </cfRule>
  </conditionalFormatting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FFC3E9-3D05-4E60-A2E6-C86727DCA4FF}">
  <dimension ref="A1:AZ100"/>
  <sheetViews>
    <sheetView workbookViewId="0">
      <selection activeCell="J53" sqref="J53"/>
    </sheetView>
  </sheetViews>
  <sheetFormatPr defaultRowHeight="15" x14ac:dyDescent="0.25"/>
  <cols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</cols>
  <sheetData>
    <row r="1" spans="1:52" x14ac:dyDescent="0.25">
      <c r="A1" t="s">
        <v>0</v>
      </c>
      <c r="Q1" t="s">
        <v>1</v>
      </c>
      <c r="W1" t="s">
        <v>2</v>
      </c>
      <c r="AB1" t="s">
        <v>45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2">
        <v>2589.4284381836233</v>
      </c>
      <c r="K3">
        <v>1</v>
      </c>
      <c r="L3" s="2">
        <v>0</v>
      </c>
      <c r="O3">
        <f>$C$3</f>
        <v>2589.4284381836233</v>
      </c>
      <c r="P3">
        <f>O3*C5</f>
        <v>258.94284381836235</v>
      </c>
      <c r="Q3" s="4">
        <f>B8</f>
        <v>100</v>
      </c>
      <c r="R3">
        <f t="shared" ref="R3:R66" si="0">$C$6</f>
        <v>100000</v>
      </c>
      <c r="S3">
        <f t="shared" ref="S3:S66" si="1">AX3</f>
        <v>0</v>
      </c>
      <c r="W3">
        <v>1</v>
      </c>
      <c r="Z3">
        <v>1</v>
      </c>
      <c r="AC3">
        <f t="shared" ref="AC3:AC66" si="2">S3*Z3</f>
        <v>0</v>
      </c>
      <c r="AE3">
        <f t="shared" ref="AE3:AE66" si="3">$Z3*O3</f>
        <v>2589.4284381836233</v>
      </c>
      <c r="AF3">
        <f t="shared" ref="AF3:AG34" si="4">-$Z3*P3</f>
        <v>-258.94284381836235</v>
      </c>
      <c r="AG3">
        <f t="shared" si="4"/>
        <v>-100</v>
      </c>
      <c r="AH3">
        <f t="shared" ref="AH3:AH66" si="5">-X3*R3</f>
        <v>0</v>
      </c>
      <c r="AI3">
        <f t="shared" ref="AI3:AI34" si="6">SUM(AE3:AH3)</f>
        <v>2230.485594365261</v>
      </c>
      <c r="AJ3">
        <f t="shared" ref="AJ3:AJ66" si="7">AB3-AC3</f>
        <v>0</v>
      </c>
      <c r="AL3">
        <f t="shared" ref="AL3:AL66" si="8">SUM(AI3:AK3)</f>
        <v>2230.485594365261</v>
      </c>
      <c r="AN3">
        <f t="shared" ref="AN3:AU34" si="9">AE3*$K3</f>
        <v>2589.4284381836233</v>
      </c>
      <c r="AO3">
        <f t="shared" si="9"/>
        <v>-258.94284381836235</v>
      </c>
      <c r="AP3">
        <f t="shared" si="9"/>
        <v>-100</v>
      </c>
      <c r="AQ3">
        <f t="shared" si="9"/>
        <v>0</v>
      </c>
      <c r="AR3">
        <f t="shared" si="9"/>
        <v>2230.485594365261</v>
      </c>
      <c r="AS3">
        <f t="shared" si="9"/>
        <v>0</v>
      </c>
      <c r="AT3">
        <f t="shared" si="9"/>
        <v>0</v>
      </c>
      <c r="AU3">
        <f t="shared" si="9"/>
        <v>2230.485594365261</v>
      </c>
      <c r="AW3">
        <v>0</v>
      </c>
      <c r="AX3">
        <f>IF(Z3&gt;0, (R3*SUMPRODUCT(K3:$K$98, X3:$X$98)-K3*$AZ$3)/Z3, 0)</f>
        <v>0</v>
      </c>
      <c r="AZ3">
        <f>C6*SUMPRODUCT(X4:X98, K4:K98)/1</f>
        <v>2101.9765836076808</v>
      </c>
    </row>
    <row r="4" spans="1:52" x14ac:dyDescent="0.25">
      <c r="A4" t="s">
        <v>14</v>
      </c>
      <c r="C4" t="s">
        <v>37</v>
      </c>
      <c r="E4">
        <v>2004</v>
      </c>
      <c r="F4" s="5">
        <f>EconomicRates!C44</f>
        <v>3.5571999999999999E-2</v>
      </c>
      <c r="G4" s="5">
        <f>EconomicRates!D44</f>
        <v>7.0000000000000007E-2</v>
      </c>
      <c r="H4" s="5">
        <f t="shared" ref="H4:H67" si="10">G4+$C$9</f>
        <v>0.12000000000000001</v>
      </c>
      <c r="I4" s="5">
        <f t="shared" ref="I4:I67" si="11">1+H4</f>
        <v>1.1200000000000001</v>
      </c>
      <c r="J4">
        <f t="shared" ref="J4:J67" si="12">1/I4</f>
        <v>0.89285714285714279</v>
      </c>
      <c r="K4">
        <f>J4</f>
        <v>0.89285714285714279</v>
      </c>
      <c r="L4" s="2">
        <v>1</v>
      </c>
      <c r="M4" s="6">
        <f t="array" ref="M4:M98">Mortalities!B2:B96</f>
        <v>2.5950000000000001E-3</v>
      </c>
      <c r="R4">
        <f t="shared" si="0"/>
        <v>100000</v>
      </c>
      <c r="S4">
        <f t="shared" si="1"/>
        <v>228.08450110654576</v>
      </c>
      <c r="U4">
        <f t="shared" ref="U4:U67" si="13">M4</f>
        <v>2.5950000000000001E-3</v>
      </c>
      <c r="V4">
        <f t="shared" ref="V4:V67" si="14">$C$10</f>
        <v>0.01</v>
      </c>
      <c r="W4">
        <f t="shared" ref="W4:W67" si="15">Z3</f>
        <v>1</v>
      </c>
      <c r="X4">
        <f t="shared" ref="X4:X67" si="16">U4*W4</f>
        <v>2.5950000000000001E-3</v>
      </c>
      <c r="Y4">
        <f t="shared" ref="Y4:Y67" si="17">V4*W4</f>
        <v>0.01</v>
      </c>
      <c r="Z4">
        <f t="shared" ref="Z4:Z67" si="18">MAX(0, W4-X4-Y4)</f>
        <v>0.98740499999999998</v>
      </c>
      <c r="AB4">
        <f t="shared" ref="AB4:AB67" si="19">AC3</f>
        <v>0</v>
      </c>
      <c r="AC4">
        <f t="shared" si="2"/>
        <v>225.21177681510881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-259.5</v>
      </c>
      <c r="AI4">
        <f t="shared" si="6"/>
        <v>-259.5</v>
      </c>
      <c r="AJ4">
        <f t="shared" si="7"/>
        <v>-225.21177681510881</v>
      </c>
      <c r="AK4">
        <f>G4*SUM(AB4, AE4:AF4)</f>
        <v>0</v>
      </c>
      <c r="AL4">
        <f t="shared" si="8"/>
        <v>-484.71177681510881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-231.69642857142856</v>
      </c>
      <c r="AR4">
        <f t="shared" si="9"/>
        <v>-231.69642857142856</v>
      </c>
      <c r="AS4">
        <f t="shared" si="9"/>
        <v>-201.08194358491855</v>
      </c>
      <c r="AT4">
        <f t="shared" si="9"/>
        <v>0</v>
      </c>
      <c r="AU4">
        <f t="shared" si="9"/>
        <v>-432.77837215634713</v>
      </c>
      <c r="AW4">
        <v>1</v>
      </c>
      <c r="AX4">
        <f>IF(Z4&gt;0, (R4*SUMPRODUCT(K4:$K$98, X4:$X$98)-K4*$AZ$3)/Z4, 0)</f>
        <v>228.08450110654576</v>
      </c>
    </row>
    <row r="5" spans="1:52" x14ac:dyDescent="0.25">
      <c r="C5" s="2">
        <f>'S.26.04.A'!C5</f>
        <v>0.1</v>
      </c>
      <c r="E5">
        <v>2005</v>
      </c>
      <c r="F5" s="5">
        <f>EconomicRates!C45</f>
        <v>3.5571999999999999E-2</v>
      </c>
      <c r="G5" s="5">
        <f>EconomicRates!D45</f>
        <v>7.0000000000000007E-2</v>
      </c>
      <c r="H5" s="5">
        <f t="shared" si="10"/>
        <v>0.12000000000000001</v>
      </c>
      <c r="I5" s="5">
        <f t="shared" si="11"/>
        <v>1.1200000000000001</v>
      </c>
      <c r="J5">
        <f t="shared" si="12"/>
        <v>0.89285714285714279</v>
      </c>
      <c r="K5">
        <f t="shared" ref="K5:K68" si="20">K4*J5</f>
        <v>0.79719387755102034</v>
      </c>
      <c r="L5" s="2">
        <v>2</v>
      </c>
      <c r="M5" s="6">
        <v>2.5990000000000002E-3</v>
      </c>
      <c r="Q5" s="4">
        <f t="shared" ref="Q5:Q68" si="21">$C$8</f>
        <v>12.5</v>
      </c>
      <c r="R5">
        <f t="shared" si="0"/>
        <v>100000</v>
      </c>
      <c r="S5">
        <f t="shared" si="1"/>
        <v>199.59419550397087</v>
      </c>
      <c r="U5">
        <f t="shared" si="13"/>
        <v>2.5990000000000002E-3</v>
      </c>
      <c r="V5">
        <f t="shared" si="14"/>
        <v>0.01</v>
      </c>
      <c r="W5">
        <f t="shared" si="15"/>
        <v>0.98740499999999998</v>
      </c>
      <c r="X5">
        <f t="shared" si="16"/>
        <v>2.5662655950000001E-3</v>
      </c>
      <c r="Y5">
        <f t="shared" si="17"/>
        <v>9.8740500000000005E-3</v>
      </c>
      <c r="Z5">
        <f t="shared" si="18"/>
        <v>0.97496468440500006</v>
      </c>
      <c r="AB5">
        <f t="shared" si="19"/>
        <v>225.21177681510881</v>
      </c>
      <c r="AC5">
        <f t="shared" si="2"/>
        <v>194.59729182859883</v>
      </c>
      <c r="AE5">
        <f t="shared" si="3"/>
        <v>0</v>
      </c>
      <c r="AF5">
        <f t="shared" si="4"/>
        <v>0</v>
      </c>
      <c r="AG5">
        <f t="shared" si="4"/>
        <v>-12.187058555062501</v>
      </c>
      <c r="AH5">
        <f t="shared" si="5"/>
        <v>-256.62655949999998</v>
      </c>
      <c r="AI5">
        <f t="shared" si="6"/>
        <v>-268.81361805506248</v>
      </c>
      <c r="AJ5">
        <f t="shared" si="7"/>
        <v>30.614484986509979</v>
      </c>
      <c r="AK5">
        <f>G5*SUM(AB5, AE5:AF5)</f>
        <v>15.764824377057618</v>
      </c>
      <c r="AL5">
        <f t="shared" si="8"/>
        <v>-222.43430869149489</v>
      </c>
      <c r="AN5">
        <f t="shared" si="9"/>
        <v>0</v>
      </c>
      <c r="AO5">
        <f t="shared" si="9"/>
        <v>0</v>
      </c>
      <c r="AP5">
        <f t="shared" si="9"/>
        <v>-9.71544846545161</v>
      </c>
      <c r="AQ5">
        <f t="shared" si="9"/>
        <v>-204.58112205038262</v>
      </c>
      <c r="AR5">
        <f t="shared" si="9"/>
        <v>-214.29657051583422</v>
      </c>
      <c r="AS5">
        <f t="shared" si="9"/>
        <v>24.405679995623387</v>
      </c>
      <c r="AT5">
        <f t="shared" si="9"/>
        <v>12.567621474057411</v>
      </c>
      <c r="AU5">
        <f t="shared" si="9"/>
        <v>-177.32326904615343</v>
      </c>
      <c r="AW5">
        <v>2</v>
      </c>
      <c r="AX5">
        <f>IF(Z5&gt;0, (R5*SUMPRODUCT(K5:$K$98, X5:$X$98)-K5*$AZ$3)/Z5, 0)</f>
        <v>199.59419550397087</v>
      </c>
    </row>
    <row r="6" spans="1:52" x14ac:dyDescent="0.25">
      <c r="A6" t="s">
        <v>16</v>
      </c>
      <c r="C6" s="2">
        <v>100000</v>
      </c>
      <c r="E6">
        <v>2006</v>
      </c>
      <c r="F6" s="5">
        <f>EconomicRates!C46</f>
        <v>3.5571999999999999E-2</v>
      </c>
      <c r="G6" s="5">
        <f>EconomicRates!D46</f>
        <v>7.0000000000000007E-2</v>
      </c>
      <c r="H6" s="5">
        <f t="shared" si="10"/>
        <v>0.12000000000000001</v>
      </c>
      <c r="I6" s="5">
        <f t="shared" si="11"/>
        <v>1.1200000000000001</v>
      </c>
      <c r="J6">
        <f t="shared" si="12"/>
        <v>0.89285714285714279</v>
      </c>
      <c r="K6">
        <f t="shared" si="20"/>
        <v>0.71178024781341098</v>
      </c>
      <c r="L6" s="2">
        <v>3</v>
      </c>
      <c r="M6" s="6">
        <v>2.6029999999999998E-3</v>
      </c>
      <c r="Q6" s="4">
        <f t="shared" si="21"/>
        <v>12.5</v>
      </c>
      <c r="R6">
        <f t="shared" si="0"/>
        <v>100000</v>
      </c>
      <c r="S6">
        <f t="shared" si="1"/>
        <v>176.12717805848857</v>
      </c>
      <c r="U6">
        <f t="shared" si="13"/>
        <v>2.6029999999999998E-3</v>
      </c>
      <c r="V6">
        <f t="shared" si="14"/>
        <v>0.01</v>
      </c>
      <c r="W6">
        <f t="shared" si="15"/>
        <v>0.97496468440500006</v>
      </c>
      <c r="X6">
        <f t="shared" si="16"/>
        <v>2.5378330735062152E-3</v>
      </c>
      <c r="Y6">
        <f t="shared" si="17"/>
        <v>9.7496468440500007E-3</v>
      </c>
      <c r="Z6">
        <f t="shared" si="18"/>
        <v>0.96267720448744387</v>
      </c>
      <c r="AB6">
        <f t="shared" si="19"/>
        <v>194.59729182859883</v>
      </c>
      <c r="AC6">
        <f t="shared" si="2"/>
        <v>169.55361940760804</v>
      </c>
      <c r="AE6">
        <f t="shared" si="3"/>
        <v>0</v>
      </c>
      <c r="AF6">
        <f t="shared" si="4"/>
        <v>0</v>
      </c>
      <c r="AG6">
        <f t="shared" si="4"/>
        <v>-12.033465056093048</v>
      </c>
      <c r="AH6">
        <f t="shared" si="5"/>
        <v>-253.78330735062153</v>
      </c>
      <c r="AI6">
        <f t="shared" si="6"/>
        <v>-265.81677240671456</v>
      </c>
      <c r="AJ6">
        <f t="shared" si="7"/>
        <v>25.043672420990788</v>
      </c>
      <c r="AK6">
        <f>G6*SUM(AB6, AE6:AF6)</f>
        <v>13.621810428001918</v>
      </c>
      <c r="AL6">
        <f t="shared" si="8"/>
        <v>-227.15128955772187</v>
      </c>
      <c r="AN6">
        <f t="shared" si="9"/>
        <v>0</v>
      </c>
      <c r="AO6">
        <f t="shared" si="9"/>
        <v>0</v>
      </c>
      <c r="AP6">
        <f t="shared" si="9"/>
        <v>-8.5651827396799316</v>
      </c>
      <c r="AQ6">
        <f t="shared" si="9"/>
        <v>-180.63794539693242</v>
      </c>
      <c r="AR6">
        <f t="shared" si="9"/>
        <v>-189.20312813661235</v>
      </c>
      <c r="AS6">
        <f t="shared" si="9"/>
        <v>17.825591361970709</v>
      </c>
      <c r="AT6">
        <f t="shared" si="9"/>
        <v>9.6957356021105117</v>
      </c>
      <c r="AU6">
        <f t="shared" si="9"/>
        <v>-161.68180117253115</v>
      </c>
      <c r="AW6">
        <v>3</v>
      </c>
      <c r="AX6">
        <f>IF(Z6&gt;0, (R6*SUMPRODUCT(K6:$K$98, X6:$X$98)-K6*$AZ$3)/Z6, 0)</f>
        <v>176.12717805848857</v>
      </c>
    </row>
    <row r="7" spans="1:52" x14ac:dyDescent="0.25">
      <c r="A7" t="s">
        <v>15</v>
      </c>
      <c r="B7" t="s">
        <v>37</v>
      </c>
      <c r="C7" t="s">
        <v>46</v>
      </c>
      <c r="E7">
        <v>2007</v>
      </c>
      <c r="F7" s="5">
        <f>EconomicRates!C47</f>
        <v>3.5571999999999999E-2</v>
      </c>
      <c r="G7" s="5">
        <f>EconomicRates!D47</f>
        <v>7.0000000000000007E-2</v>
      </c>
      <c r="H7" s="5">
        <f t="shared" si="10"/>
        <v>0.12000000000000001</v>
      </c>
      <c r="I7" s="5">
        <f t="shared" si="11"/>
        <v>1.1200000000000001</v>
      </c>
      <c r="J7">
        <f t="shared" si="12"/>
        <v>0.89285714285714279</v>
      </c>
      <c r="K7">
        <f t="shared" si="20"/>
        <v>0.63551807840483121</v>
      </c>
      <c r="L7" s="2">
        <v>4</v>
      </c>
      <c r="M7" s="6">
        <v>2.6080000000000001E-3</v>
      </c>
      <c r="Q7" s="4">
        <f t="shared" si="21"/>
        <v>12.5</v>
      </c>
      <c r="R7">
        <f t="shared" si="0"/>
        <v>100000</v>
      </c>
      <c r="S7">
        <f t="shared" si="1"/>
        <v>156.98129945325311</v>
      </c>
      <c r="U7">
        <f t="shared" si="13"/>
        <v>2.6080000000000001E-3</v>
      </c>
      <c r="V7">
        <f t="shared" si="14"/>
        <v>0.01</v>
      </c>
      <c r="W7">
        <f t="shared" si="15"/>
        <v>0.96267720448744387</v>
      </c>
      <c r="X7">
        <f t="shared" si="16"/>
        <v>2.5106621493032537E-3</v>
      </c>
      <c r="Y7">
        <f t="shared" si="17"/>
        <v>9.6267720448744397E-3</v>
      </c>
      <c r="Z7">
        <f t="shared" si="18"/>
        <v>0.9505397702932662</v>
      </c>
      <c r="AB7">
        <f t="shared" si="19"/>
        <v>169.55361940760804</v>
      </c>
      <c r="AC7">
        <f t="shared" si="2"/>
        <v>149.21696832263365</v>
      </c>
      <c r="AE7">
        <f t="shared" si="3"/>
        <v>0</v>
      </c>
      <c r="AF7">
        <f t="shared" si="4"/>
        <v>0</v>
      </c>
      <c r="AG7">
        <f t="shared" si="4"/>
        <v>-11.881747128665827</v>
      </c>
      <c r="AH7">
        <f t="shared" si="5"/>
        <v>-251.06621493032537</v>
      </c>
      <c r="AI7">
        <f t="shared" si="6"/>
        <v>-262.94796205899121</v>
      </c>
      <c r="AJ7">
        <f t="shared" si="7"/>
        <v>20.336651084974392</v>
      </c>
      <c r="AK7">
        <f>G7*SUM(AB7, AE7:AF7)</f>
        <v>11.868753358532564</v>
      </c>
      <c r="AL7">
        <f t="shared" si="8"/>
        <v>-230.74255761548426</v>
      </c>
      <c r="AN7">
        <f t="shared" si="9"/>
        <v>0</v>
      </c>
      <c r="AO7">
        <f t="shared" si="9"/>
        <v>0</v>
      </c>
      <c r="AP7">
        <f t="shared" si="9"/>
        <v>-7.551065103301827</v>
      </c>
      <c r="AQ7">
        <f t="shared" si="9"/>
        <v>-159.55711846489473</v>
      </c>
      <c r="AR7">
        <f t="shared" si="9"/>
        <v>-167.10818356819655</v>
      </c>
      <c r="AS7">
        <f t="shared" si="9"/>
        <v>12.924309418712451</v>
      </c>
      <c r="AT7">
        <f t="shared" si="9"/>
        <v>7.5428073274755016</v>
      </c>
      <c r="AU7">
        <f t="shared" si="9"/>
        <v>-146.64106682200861</v>
      </c>
      <c r="AW7">
        <v>4</v>
      </c>
      <c r="AX7">
        <f>IF(Z7&gt;0, (R7*SUMPRODUCT(K7:$K$98, X7:$X$98)-K7*$AZ$3)/Z7, 0)</f>
        <v>156.98129945325311</v>
      </c>
    </row>
    <row r="8" spans="1:52" x14ac:dyDescent="0.25">
      <c r="B8" s="2">
        <f>'S.26.04.A'!B8</f>
        <v>100</v>
      </c>
      <c r="C8" s="2">
        <f>'S.26.04.A'!C8</f>
        <v>12.5</v>
      </c>
      <c r="E8">
        <v>2008</v>
      </c>
      <c r="F8" s="5">
        <f>EconomicRates!C48</f>
        <v>3.5571999999999999E-2</v>
      </c>
      <c r="G8" s="5">
        <f>EconomicRates!D48</f>
        <v>7.0000000000000007E-2</v>
      </c>
      <c r="H8" s="5">
        <f t="shared" si="10"/>
        <v>0.12000000000000001</v>
      </c>
      <c r="I8" s="5">
        <f t="shared" si="11"/>
        <v>1.1200000000000001</v>
      </c>
      <c r="J8">
        <f t="shared" si="12"/>
        <v>0.89285714285714279</v>
      </c>
      <c r="K8">
        <f t="shared" si="20"/>
        <v>0.5674268557185993</v>
      </c>
      <c r="L8" s="2">
        <v>5</v>
      </c>
      <c r="M8" s="6">
        <v>2.614E-3</v>
      </c>
      <c r="Q8" s="4">
        <f t="shared" si="21"/>
        <v>12.5</v>
      </c>
      <c r="R8">
        <f t="shared" si="0"/>
        <v>100000</v>
      </c>
      <c r="S8">
        <f t="shared" si="1"/>
        <v>141.47999932437324</v>
      </c>
      <c r="U8">
        <f t="shared" si="13"/>
        <v>2.614E-3</v>
      </c>
      <c r="V8">
        <f t="shared" si="14"/>
        <v>0.01</v>
      </c>
      <c r="W8">
        <f t="shared" si="15"/>
        <v>0.9505397702932662</v>
      </c>
      <c r="X8">
        <f t="shared" si="16"/>
        <v>2.4847109595465978E-3</v>
      </c>
      <c r="Y8">
        <f t="shared" si="17"/>
        <v>9.5053977029326622E-3</v>
      </c>
      <c r="Z8">
        <f t="shared" si="18"/>
        <v>0.9385496616307869</v>
      </c>
      <c r="AB8">
        <f t="shared" si="19"/>
        <v>149.21696832263365</v>
      </c>
      <c r="AC8">
        <f t="shared" si="2"/>
        <v>132.78600549341445</v>
      </c>
      <c r="AE8">
        <f t="shared" si="3"/>
        <v>0</v>
      </c>
      <c r="AF8">
        <f t="shared" si="4"/>
        <v>0</v>
      </c>
      <c r="AG8">
        <f t="shared" si="4"/>
        <v>-11.731870770384836</v>
      </c>
      <c r="AH8">
        <f t="shared" si="5"/>
        <v>-248.47109595465977</v>
      </c>
      <c r="AI8">
        <f t="shared" si="6"/>
        <v>-260.20296672504463</v>
      </c>
      <c r="AJ8">
        <f t="shared" si="7"/>
        <v>16.430962829219197</v>
      </c>
      <c r="AK8">
        <f>G8*SUM(AB8, AE8:AF8)</f>
        <v>10.445187782584357</v>
      </c>
      <c r="AL8">
        <f t="shared" si="8"/>
        <v>-233.32681611324108</v>
      </c>
      <c r="AN8">
        <f t="shared" si="9"/>
        <v>0</v>
      </c>
      <c r="AO8">
        <f t="shared" si="9"/>
        <v>0</v>
      </c>
      <c r="AP8">
        <f t="shared" si="9"/>
        <v>-6.6569785429364083</v>
      </c>
      <c r="AQ8">
        <f t="shared" si="9"/>
        <v>-140.98917271450696</v>
      </c>
      <c r="AR8">
        <f t="shared" si="9"/>
        <v>-147.64615125744339</v>
      </c>
      <c r="AS8">
        <f t="shared" si="9"/>
        <v>9.3233695746130305</v>
      </c>
      <c r="AT8">
        <f t="shared" si="9"/>
        <v>5.9268800608621701</v>
      </c>
      <c r="AU8">
        <f t="shared" si="9"/>
        <v>-132.39590162196819</v>
      </c>
      <c r="AW8">
        <v>5</v>
      </c>
      <c r="AX8">
        <f>IF(Z8&gt;0, (R8*SUMPRODUCT(K8:$K$98, X8:$X$98)-K8*$AZ$3)/Z8, 0)</f>
        <v>141.47999932437324</v>
      </c>
    </row>
    <row r="9" spans="1:52" x14ac:dyDescent="0.25">
      <c r="A9" t="s">
        <v>39</v>
      </c>
      <c r="C9" s="2">
        <f>'S.26.04.A'!C9</f>
        <v>0.05</v>
      </c>
      <c r="E9">
        <v>2009</v>
      </c>
      <c r="F9" s="5">
        <f>EconomicRates!C49</f>
        <v>3.5571999999999999E-2</v>
      </c>
      <c r="G9" s="5">
        <f>EconomicRates!D49</f>
        <v>7.0000000000000007E-2</v>
      </c>
      <c r="H9" s="5">
        <f t="shared" si="10"/>
        <v>0.12000000000000001</v>
      </c>
      <c r="I9" s="5">
        <f t="shared" si="11"/>
        <v>1.1200000000000001</v>
      </c>
      <c r="J9">
        <f t="shared" si="12"/>
        <v>0.89285714285714279</v>
      </c>
      <c r="K9">
        <f t="shared" si="20"/>
        <v>0.50663112117732079</v>
      </c>
      <c r="L9" s="2">
        <v>6</v>
      </c>
      <c r="M9" s="6">
        <v>2.624E-3</v>
      </c>
      <c r="Q9" s="4">
        <f t="shared" si="21"/>
        <v>12.5</v>
      </c>
      <c r="R9">
        <f t="shared" si="0"/>
        <v>100000</v>
      </c>
      <c r="S9">
        <f t="shared" si="1"/>
        <v>129.04700671305378</v>
      </c>
      <c r="U9">
        <f t="shared" si="13"/>
        <v>2.624E-3</v>
      </c>
      <c r="V9">
        <f t="shared" si="14"/>
        <v>0.01</v>
      </c>
      <c r="W9">
        <f t="shared" si="15"/>
        <v>0.9385496616307869</v>
      </c>
      <c r="X9">
        <f t="shared" si="16"/>
        <v>2.4627543121191848E-3</v>
      </c>
      <c r="Y9">
        <f t="shared" si="17"/>
        <v>9.3854966163078694E-3</v>
      </c>
      <c r="Z9">
        <f t="shared" si="18"/>
        <v>0.9267014107023599</v>
      </c>
      <c r="AB9">
        <f t="shared" si="19"/>
        <v>132.78600549341445</v>
      </c>
      <c r="AC9">
        <f t="shared" si="2"/>
        <v>119.58804316790385</v>
      </c>
      <c r="AE9">
        <f t="shared" si="3"/>
        <v>0</v>
      </c>
      <c r="AF9">
        <f t="shared" si="4"/>
        <v>0</v>
      </c>
      <c r="AG9">
        <f t="shared" si="4"/>
        <v>-11.583767633779498</v>
      </c>
      <c r="AH9">
        <f t="shared" si="5"/>
        <v>-246.27543121191849</v>
      </c>
      <c r="AI9">
        <f t="shared" si="6"/>
        <v>-257.85919884569796</v>
      </c>
      <c r="AJ9">
        <f t="shared" si="7"/>
        <v>13.197962325510602</v>
      </c>
      <c r="AK9">
        <f t="shared" ref="AK9:AK72" si="22">G9*SUM(AB9:AB9, AE9:AF9)</f>
        <v>9.2950203845390131</v>
      </c>
      <c r="AL9">
        <f t="shared" si="8"/>
        <v>-235.36621613564833</v>
      </c>
      <c r="AN9">
        <f t="shared" si="9"/>
        <v>0</v>
      </c>
      <c r="AO9">
        <f t="shared" si="9"/>
        <v>0</v>
      </c>
      <c r="AP9">
        <f t="shared" si="9"/>
        <v>-5.8686971837592674</v>
      </c>
      <c r="AQ9">
        <f t="shared" si="9"/>
        <v>-124.7707978333224</v>
      </c>
      <c r="AR9">
        <f t="shared" si="9"/>
        <v>-130.63949501708166</v>
      </c>
      <c r="AS9">
        <f t="shared" si="9"/>
        <v>6.6864984502294762</v>
      </c>
      <c r="AT9">
        <f t="shared" si="9"/>
        <v>4.7091465987850514</v>
      </c>
      <c r="AU9">
        <f t="shared" si="9"/>
        <v>-119.24384996806712</v>
      </c>
      <c r="AW9">
        <v>6</v>
      </c>
      <c r="AX9">
        <f>IF(Z9&gt;0, (R9*SUMPRODUCT(K9:$K$98, X9:$X$98)-K9*$AZ$3)/Z9, 0)</f>
        <v>129.04700671305378</v>
      </c>
    </row>
    <row r="10" spans="1:52" x14ac:dyDescent="0.25">
      <c r="A10" t="s">
        <v>19</v>
      </c>
      <c r="C10" s="2">
        <f>'S.26.04.A'!C10</f>
        <v>0.01</v>
      </c>
      <c r="E10">
        <v>2010</v>
      </c>
      <c r="F10" s="5">
        <f>EconomicRates!C50</f>
        <v>3.5571999999999999E-2</v>
      </c>
      <c r="G10" s="5">
        <f>EconomicRates!D50</f>
        <v>7.0000000000000007E-2</v>
      </c>
      <c r="H10" s="5">
        <f t="shared" si="10"/>
        <v>0.12000000000000001</v>
      </c>
      <c r="I10" s="5">
        <f t="shared" si="11"/>
        <v>1.1200000000000001</v>
      </c>
      <c r="J10">
        <f t="shared" si="12"/>
        <v>0.89285714285714279</v>
      </c>
      <c r="K10">
        <f t="shared" si="20"/>
        <v>0.45234921533689354</v>
      </c>
      <c r="L10" s="2">
        <v>7</v>
      </c>
      <c r="M10" s="6">
        <v>2.6350000000000002E-3</v>
      </c>
      <c r="Q10" s="4">
        <f t="shared" si="21"/>
        <v>12.5</v>
      </c>
      <c r="R10">
        <f t="shared" si="0"/>
        <v>100000</v>
      </c>
      <c r="S10">
        <f t="shared" si="1"/>
        <v>119.03544100787478</v>
      </c>
      <c r="U10">
        <f t="shared" si="13"/>
        <v>2.6350000000000002E-3</v>
      </c>
      <c r="V10">
        <f t="shared" si="14"/>
        <v>0.01</v>
      </c>
      <c r="W10">
        <f t="shared" si="15"/>
        <v>0.9267014107023599</v>
      </c>
      <c r="X10">
        <f t="shared" si="16"/>
        <v>2.4418582172007187E-3</v>
      </c>
      <c r="Y10">
        <f t="shared" si="17"/>
        <v>9.2670141070235988E-3</v>
      </c>
      <c r="Z10">
        <f t="shared" si="18"/>
        <v>0.91499253837813566</v>
      </c>
      <c r="AB10">
        <f t="shared" si="19"/>
        <v>119.58804316790385</v>
      </c>
      <c r="AC10">
        <f t="shared" si="2"/>
        <v>108.91654032475617</v>
      </c>
      <c r="AE10">
        <f t="shared" si="3"/>
        <v>0</v>
      </c>
      <c r="AF10">
        <f t="shared" si="4"/>
        <v>0</v>
      </c>
      <c r="AG10">
        <f t="shared" si="4"/>
        <v>-11.437406729726696</v>
      </c>
      <c r="AH10">
        <f t="shared" si="5"/>
        <v>-244.18582172007186</v>
      </c>
      <c r="AI10">
        <f t="shared" si="6"/>
        <v>-255.62322844979855</v>
      </c>
      <c r="AJ10">
        <f t="shared" si="7"/>
        <v>10.671502843147678</v>
      </c>
      <c r="AK10">
        <f t="shared" si="22"/>
        <v>8.3711630217532704</v>
      </c>
      <c r="AL10">
        <f t="shared" si="8"/>
        <v>-236.58056258489762</v>
      </c>
      <c r="AN10">
        <f t="shared" si="9"/>
        <v>0</v>
      </c>
      <c r="AO10">
        <f t="shared" si="9"/>
        <v>0</v>
      </c>
      <c r="AP10">
        <f t="shared" si="9"/>
        <v>-5.173701959680777</v>
      </c>
      <c r="AQ10">
        <f t="shared" si="9"/>
        <v>-110.45726485146908</v>
      </c>
      <c r="AR10">
        <f t="shared" si="9"/>
        <v>-115.63096681114985</v>
      </c>
      <c r="AS10">
        <f t="shared" si="9"/>
        <v>4.8272459375632808</v>
      </c>
      <c r="AT10">
        <f t="shared" si="9"/>
        <v>3.7866890243473104</v>
      </c>
      <c r="AU10">
        <f t="shared" si="9"/>
        <v>-107.01703184923927</v>
      </c>
      <c r="AW10">
        <v>7</v>
      </c>
      <c r="AX10">
        <f>IF(Z10&gt;0, (R10*SUMPRODUCT(K10:$K$98, X10:$X$98)-K10*$AZ$3)/Z10, 0)</f>
        <v>119.03544100787478</v>
      </c>
    </row>
    <row r="11" spans="1:52" x14ac:dyDescent="0.25">
      <c r="A11" t="s">
        <v>33</v>
      </c>
      <c r="C11" s="12">
        <f>AU100</f>
        <v>-9.0676630658235199E-13</v>
      </c>
      <c r="E11">
        <v>2011</v>
      </c>
      <c r="F11" s="5">
        <f>EconomicRates!C51</f>
        <v>3.5571999999999999E-2</v>
      </c>
      <c r="G11" s="5">
        <f>EconomicRates!D51</f>
        <v>7.0000000000000007E-2</v>
      </c>
      <c r="H11" s="5">
        <f t="shared" si="10"/>
        <v>0.12000000000000001</v>
      </c>
      <c r="I11" s="5">
        <f t="shared" si="11"/>
        <v>1.1200000000000001</v>
      </c>
      <c r="J11">
        <f t="shared" si="12"/>
        <v>0.89285714285714279</v>
      </c>
      <c r="K11">
        <f t="shared" si="20"/>
        <v>0.40388322797936921</v>
      </c>
      <c r="L11" s="2">
        <v>8</v>
      </c>
      <c r="M11" s="6">
        <v>2.647E-3</v>
      </c>
      <c r="Q11" s="4">
        <f t="shared" si="21"/>
        <v>12.5</v>
      </c>
      <c r="R11">
        <f t="shared" si="0"/>
        <v>100000</v>
      </c>
      <c r="S11">
        <f t="shared" si="1"/>
        <v>111.05972447257425</v>
      </c>
      <c r="U11">
        <f t="shared" si="13"/>
        <v>2.647E-3</v>
      </c>
      <c r="V11">
        <f t="shared" si="14"/>
        <v>0.01</v>
      </c>
      <c r="W11">
        <f t="shared" si="15"/>
        <v>0.91499253837813566</v>
      </c>
      <c r="X11">
        <f t="shared" si="16"/>
        <v>2.4219852490869253E-3</v>
      </c>
      <c r="Y11">
        <f t="shared" si="17"/>
        <v>9.1499253837813571E-3</v>
      </c>
      <c r="Z11">
        <f t="shared" si="18"/>
        <v>0.90342062774526743</v>
      </c>
      <c r="AB11">
        <f t="shared" si="19"/>
        <v>108.91654032475617</v>
      </c>
      <c r="AC11">
        <f t="shared" si="2"/>
        <v>100.33364600022946</v>
      </c>
      <c r="AE11">
        <f t="shared" si="3"/>
        <v>0</v>
      </c>
      <c r="AF11">
        <f t="shared" si="4"/>
        <v>0</v>
      </c>
      <c r="AG11">
        <f t="shared" si="4"/>
        <v>-11.292757846815842</v>
      </c>
      <c r="AH11">
        <f t="shared" si="5"/>
        <v>-242.19852490869252</v>
      </c>
      <c r="AI11">
        <f t="shared" si="6"/>
        <v>-253.49128275550837</v>
      </c>
      <c r="AJ11">
        <f t="shared" si="7"/>
        <v>8.5828943245267055</v>
      </c>
      <c r="AK11">
        <f t="shared" si="22"/>
        <v>7.6241578227329327</v>
      </c>
      <c r="AL11">
        <f t="shared" si="8"/>
        <v>-237.28423060824872</v>
      </c>
      <c r="AN11">
        <f t="shared" si="9"/>
        <v>0</v>
      </c>
      <c r="AO11">
        <f t="shared" si="9"/>
        <v>0</v>
      </c>
      <c r="AP11">
        <f t="shared" si="9"/>
        <v>-4.5609554919613338</v>
      </c>
      <c r="AQ11">
        <f t="shared" si="9"/>
        <v>-97.819922051964397</v>
      </c>
      <c r="AR11">
        <f t="shared" si="9"/>
        <v>-102.38087754392572</v>
      </c>
      <c r="AS11">
        <f t="shared" si="9"/>
        <v>3.4664870651956536</v>
      </c>
      <c r="AT11">
        <f t="shared" si="9"/>
        <v>3.0792694720695364</v>
      </c>
      <c r="AU11">
        <f t="shared" si="9"/>
        <v>-95.835121006660529</v>
      </c>
      <c r="AW11">
        <v>8</v>
      </c>
      <c r="AX11">
        <f>IF(Z11&gt;0, (R11*SUMPRODUCT(K11:$K$98, X11:$X$98)-K11*$AZ$3)/Z11, 0)</f>
        <v>111.05972447257425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f>EconomicRates!C52</f>
        <v>3.5571999999999999E-2</v>
      </c>
      <c r="G12" s="5">
        <f>EconomicRates!D52</f>
        <v>7.0000000000000007E-2</v>
      </c>
      <c r="H12" s="5">
        <f t="shared" si="10"/>
        <v>0.12000000000000001</v>
      </c>
      <c r="I12" s="5">
        <f t="shared" si="11"/>
        <v>1.1200000000000001</v>
      </c>
      <c r="J12">
        <f t="shared" si="12"/>
        <v>0.89285714285714279</v>
      </c>
      <c r="K12">
        <f t="shared" si="20"/>
        <v>0.36061002498157962</v>
      </c>
      <c r="L12" s="2">
        <v>9</v>
      </c>
      <c r="M12" s="6">
        <v>2.6610000000000002E-3</v>
      </c>
      <c r="Q12" s="4">
        <f t="shared" si="21"/>
        <v>12.5</v>
      </c>
      <c r="R12">
        <f t="shared" si="0"/>
        <v>100000</v>
      </c>
      <c r="S12">
        <f t="shared" si="1"/>
        <v>104.79240547534963</v>
      </c>
      <c r="U12">
        <f t="shared" si="13"/>
        <v>2.6610000000000002E-3</v>
      </c>
      <c r="V12">
        <f t="shared" si="14"/>
        <v>0.01</v>
      </c>
      <c r="W12">
        <f t="shared" si="15"/>
        <v>0.90342062774526743</v>
      </c>
      <c r="X12">
        <f t="shared" si="16"/>
        <v>2.4040022904301566E-3</v>
      </c>
      <c r="Y12">
        <f t="shared" si="17"/>
        <v>9.0342062774526749E-3</v>
      </c>
      <c r="Z12">
        <f t="shared" si="18"/>
        <v>0.89198241917738463</v>
      </c>
      <c r="AB12">
        <f t="shared" si="19"/>
        <v>100.33364600022946</v>
      </c>
      <c r="AC12">
        <f t="shared" si="2"/>
        <v>93.472983347319769</v>
      </c>
      <c r="AE12">
        <f t="shared" si="3"/>
        <v>0</v>
      </c>
      <c r="AF12">
        <f t="shared" si="4"/>
        <v>0</v>
      </c>
      <c r="AG12">
        <f t="shared" si="4"/>
        <v>-11.149780239717307</v>
      </c>
      <c r="AH12">
        <f t="shared" si="5"/>
        <v>-240.40022904301566</v>
      </c>
      <c r="AI12">
        <f t="shared" si="6"/>
        <v>-251.55000928273296</v>
      </c>
      <c r="AJ12">
        <f t="shared" si="7"/>
        <v>6.8606626529096957</v>
      </c>
      <c r="AK12">
        <f t="shared" si="22"/>
        <v>7.0233552200160636</v>
      </c>
      <c r="AL12">
        <f t="shared" si="8"/>
        <v>-237.66599140980719</v>
      </c>
      <c r="AN12">
        <f t="shared" si="9"/>
        <v>0</v>
      </c>
      <c r="AO12">
        <f t="shared" si="9"/>
        <v>0</v>
      </c>
      <c r="AP12">
        <f t="shared" si="9"/>
        <v>-4.0207225307835808</v>
      </c>
      <c r="AQ12">
        <f t="shared" si="9"/>
        <v>-86.690732600779342</v>
      </c>
      <c r="AR12">
        <f t="shared" si="9"/>
        <v>-90.711455131562914</v>
      </c>
      <c r="AS12">
        <f t="shared" si="9"/>
        <v>2.4740237306559556</v>
      </c>
      <c r="AT12">
        <f t="shared" si="9"/>
        <v>2.5326923013445004</v>
      </c>
      <c r="AU12">
        <f t="shared" si="9"/>
        <v>-85.70473909956246</v>
      </c>
      <c r="AW12">
        <v>9</v>
      </c>
      <c r="AX12">
        <f>IF(Z12&gt;0, (R12*SUMPRODUCT(K12:$K$98, X12:$X$98)-K12*$AZ$3)/Z12, 0)</f>
        <v>104.79240547534963</v>
      </c>
    </row>
    <row r="13" spans="1:52" x14ac:dyDescent="0.25">
      <c r="E13">
        <v>2013</v>
      </c>
      <c r="F13" s="5">
        <f>EconomicRates!C53</f>
        <v>3.5571999999999999E-2</v>
      </c>
      <c r="G13" s="5">
        <f>EconomicRates!D53</f>
        <v>7.0000000000000007E-2</v>
      </c>
      <c r="H13" s="5">
        <f t="shared" si="10"/>
        <v>0.12000000000000001</v>
      </c>
      <c r="I13" s="5">
        <f t="shared" si="11"/>
        <v>1.1200000000000001</v>
      </c>
      <c r="J13">
        <f t="shared" si="12"/>
        <v>0.89285714285714279</v>
      </c>
      <c r="K13">
        <f t="shared" si="20"/>
        <v>0.32197323659069604</v>
      </c>
      <c r="L13" s="2">
        <v>10</v>
      </c>
      <c r="M13" s="6">
        <v>2.676E-3</v>
      </c>
      <c r="Q13" s="4">
        <f t="shared" si="21"/>
        <v>12.5</v>
      </c>
      <c r="R13">
        <f t="shared" si="0"/>
        <v>100000</v>
      </c>
      <c r="S13">
        <f t="shared" si="1"/>
        <v>99.918596825966262</v>
      </c>
      <c r="U13">
        <f t="shared" si="13"/>
        <v>2.676E-3</v>
      </c>
      <c r="V13">
        <f t="shared" si="14"/>
        <v>0.01</v>
      </c>
      <c r="W13">
        <f t="shared" si="15"/>
        <v>0.89198241917738463</v>
      </c>
      <c r="X13">
        <f t="shared" si="16"/>
        <v>2.3869449537186811E-3</v>
      </c>
      <c r="Y13">
        <f t="shared" si="17"/>
        <v>8.9198241917738466E-3</v>
      </c>
      <c r="Z13">
        <f t="shared" si="18"/>
        <v>0.88067565003189208</v>
      </c>
      <c r="AB13">
        <f t="shared" si="19"/>
        <v>93.472983347319769</v>
      </c>
      <c r="AC13">
        <f t="shared" si="2"/>
        <v>87.995875209982387</v>
      </c>
      <c r="AE13">
        <f t="shared" si="3"/>
        <v>0</v>
      </c>
      <c r="AF13">
        <f t="shared" si="4"/>
        <v>0</v>
      </c>
      <c r="AG13">
        <f t="shared" si="4"/>
        <v>-11.00844562539865</v>
      </c>
      <c r="AH13">
        <f t="shared" si="5"/>
        <v>-238.6944953718681</v>
      </c>
      <c r="AI13">
        <f t="shared" si="6"/>
        <v>-249.70294099726675</v>
      </c>
      <c r="AJ13">
        <f t="shared" si="7"/>
        <v>5.4771081373373818</v>
      </c>
      <c r="AK13">
        <f t="shared" si="22"/>
        <v>6.5431088343123847</v>
      </c>
      <c r="AL13">
        <f t="shared" si="8"/>
        <v>-237.68272402561698</v>
      </c>
      <c r="AN13">
        <f t="shared" si="9"/>
        <v>0</v>
      </c>
      <c r="AO13">
        <f t="shared" si="9"/>
        <v>0</v>
      </c>
      <c r="AP13">
        <f t="shared" si="9"/>
        <v>-3.5444248678422925</v>
      </c>
      <c r="AQ13">
        <f t="shared" si="9"/>
        <v>-76.853239231263288</v>
      </c>
      <c r="AR13">
        <f t="shared" si="9"/>
        <v>-80.397664099105583</v>
      </c>
      <c r="AS13">
        <f t="shared" si="9"/>
        <v>1.7634822341357554</v>
      </c>
      <c r="AT13">
        <f t="shared" si="9"/>
        <v>2.1067059287487346</v>
      </c>
      <c r="AU13">
        <f t="shared" si="9"/>
        <v>-76.527475936221094</v>
      </c>
      <c r="AW13">
        <v>10</v>
      </c>
      <c r="AX13">
        <f>IF(Z13&gt;0, (R13*SUMPRODUCT(K13:$K$98, X13:$X$98)-K13*$AZ$3)/Z13, 0)</f>
        <v>99.918596825966262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10"/>
        <v>0.12000000000000001</v>
      </c>
      <c r="I14" s="5">
        <f t="shared" si="11"/>
        <v>1.1200000000000001</v>
      </c>
      <c r="J14">
        <f t="shared" si="12"/>
        <v>0.89285714285714279</v>
      </c>
      <c r="K14">
        <f t="shared" si="20"/>
        <v>0.28747610409883573</v>
      </c>
      <c r="L14" s="2">
        <v>11</v>
      </c>
      <c r="M14" s="6">
        <v>2.6930000000000001E-3</v>
      </c>
      <c r="Q14" s="4">
        <f t="shared" si="21"/>
        <v>12.5</v>
      </c>
      <c r="R14">
        <f t="shared" si="0"/>
        <v>100000</v>
      </c>
      <c r="S14">
        <f t="shared" si="1"/>
        <v>96.210542606096894</v>
      </c>
      <c r="U14">
        <f t="shared" si="13"/>
        <v>2.6930000000000001E-3</v>
      </c>
      <c r="V14">
        <f t="shared" si="14"/>
        <v>0.01</v>
      </c>
      <c r="W14">
        <f t="shared" si="15"/>
        <v>0.88067565003189208</v>
      </c>
      <c r="X14">
        <f t="shared" si="16"/>
        <v>2.3716595255358856E-3</v>
      </c>
      <c r="Y14">
        <f t="shared" si="17"/>
        <v>8.8067565003189206E-3</v>
      </c>
      <c r="Z14">
        <f t="shared" si="18"/>
        <v>0.86949723400603729</v>
      </c>
      <c r="AB14">
        <f t="shared" si="19"/>
        <v>87.995875209982387</v>
      </c>
      <c r="AC14">
        <f t="shared" si="2"/>
        <v>83.65480067822125</v>
      </c>
      <c r="AE14">
        <f t="shared" si="3"/>
        <v>0</v>
      </c>
      <c r="AF14">
        <f t="shared" si="4"/>
        <v>0</v>
      </c>
      <c r="AG14">
        <f t="shared" si="4"/>
        <v>-10.868715425075466</v>
      </c>
      <c r="AH14">
        <f t="shared" si="5"/>
        <v>-237.16595255358857</v>
      </c>
      <c r="AI14">
        <f t="shared" si="6"/>
        <v>-248.03466797866403</v>
      </c>
      <c r="AJ14">
        <f t="shared" si="7"/>
        <v>4.3410745317611372</v>
      </c>
      <c r="AK14">
        <f t="shared" si="22"/>
        <v>6.1597112646987675</v>
      </c>
      <c r="AL14">
        <f t="shared" si="8"/>
        <v>-237.53388218220414</v>
      </c>
      <c r="AN14">
        <f t="shared" si="9"/>
        <v>0</v>
      </c>
      <c r="AO14">
        <f t="shared" si="9"/>
        <v>0</v>
      </c>
      <c r="AP14">
        <f t="shared" si="9"/>
        <v>-3.1244959669596164</v>
      </c>
      <c r="AQ14">
        <f t="shared" si="9"/>
        <v>-68.179544064994957</v>
      </c>
      <c r="AR14">
        <f t="shared" si="9"/>
        <v>-71.304040031954571</v>
      </c>
      <c r="AS14">
        <f t="shared" si="9"/>
        <v>1.2479551939933693</v>
      </c>
      <c r="AT14">
        <f t="shared" si="9"/>
        <v>1.7707697967493139</v>
      </c>
      <c r="AU14">
        <f t="shared" si="9"/>
        <v>-68.285315041211902</v>
      </c>
      <c r="AW14">
        <v>11</v>
      </c>
      <c r="AX14">
        <f>IF(Z14&gt;0, (R14*SUMPRODUCT(K14:$K$98, X14:$X$98)-K14*$AZ$3)/Z14, 0)</f>
        <v>96.210542606096894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10"/>
        <v>0.12000000000000001</v>
      </c>
      <c r="I15" s="5">
        <f t="shared" si="11"/>
        <v>1.1200000000000001</v>
      </c>
      <c r="J15">
        <f t="shared" si="12"/>
        <v>0.89285714285714279</v>
      </c>
      <c r="K15">
        <f t="shared" si="20"/>
        <v>0.25667509294538904</v>
      </c>
      <c r="L15" s="2">
        <v>12</v>
      </c>
      <c r="M15" s="6">
        <v>2.7169999999999998E-3</v>
      </c>
      <c r="Q15" s="4">
        <f t="shared" si="21"/>
        <v>12.5</v>
      </c>
      <c r="R15">
        <f t="shared" si="0"/>
        <v>100000</v>
      </c>
      <c r="S15">
        <f t="shared" si="1"/>
        <v>93.44657282669418</v>
      </c>
      <c r="U15">
        <f t="shared" si="13"/>
        <v>2.7169999999999998E-3</v>
      </c>
      <c r="V15">
        <f t="shared" si="14"/>
        <v>0.01</v>
      </c>
      <c r="W15">
        <f t="shared" si="15"/>
        <v>0.86949723400603729</v>
      </c>
      <c r="X15">
        <f t="shared" si="16"/>
        <v>2.3624239847944029E-3</v>
      </c>
      <c r="Y15">
        <f t="shared" si="17"/>
        <v>8.6949723400603727E-3</v>
      </c>
      <c r="Z15">
        <f t="shared" si="18"/>
        <v>0.85843983768118259</v>
      </c>
      <c r="AB15">
        <f t="shared" si="19"/>
        <v>83.65480067822125</v>
      </c>
      <c r="AC15">
        <f t="shared" si="2"/>
        <v>80.218260809210165</v>
      </c>
      <c r="AE15">
        <f t="shared" si="3"/>
        <v>0</v>
      </c>
      <c r="AF15">
        <f t="shared" si="4"/>
        <v>0</v>
      </c>
      <c r="AG15">
        <f t="shared" si="4"/>
        <v>-10.730497971014783</v>
      </c>
      <c r="AH15">
        <f t="shared" si="5"/>
        <v>-236.24239847944028</v>
      </c>
      <c r="AI15">
        <f t="shared" si="6"/>
        <v>-246.97289645045507</v>
      </c>
      <c r="AJ15">
        <f t="shared" si="7"/>
        <v>3.4365398690110851</v>
      </c>
      <c r="AK15">
        <f t="shared" si="22"/>
        <v>5.8558360474754885</v>
      </c>
      <c r="AL15">
        <f t="shared" si="8"/>
        <v>-237.68052053396849</v>
      </c>
      <c r="AN15">
        <f t="shared" si="9"/>
        <v>0</v>
      </c>
      <c r="AO15">
        <f t="shared" si="9"/>
        <v>0</v>
      </c>
      <c r="AP15">
        <f t="shared" si="9"/>
        <v>-2.7542515640605281</v>
      </c>
      <c r="AQ15">
        <f t="shared" si="9"/>
        <v>-60.637539587351966</v>
      </c>
      <c r="AR15">
        <f t="shared" si="9"/>
        <v>-63.391791151412498</v>
      </c>
      <c r="AS15">
        <f t="shared" si="9"/>
        <v>0.88207419028895528</v>
      </c>
      <c r="AT15">
        <f t="shared" si="9"/>
        <v>1.5030472617587305</v>
      </c>
      <c r="AU15">
        <f t="shared" si="9"/>
        <v>-61.006669699364814</v>
      </c>
      <c r="AW15">
        <v>12</v>
      </c>
      <c r="AX15">
        <f>IF(Z15&gt;0, (R15*SUMPRODUCT(K15:$K$98, X15:$X$98)-K15*$AZ$3)/Z15, 0)</f>
        <v>93.44657282669418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10"/>
        <v>0.12000000000000001</v>
      </c>
      <c r="I16" s="5">
        <f t="shared" si="11"/>
        <v>1.1200000000000001</v>
      </c>
      <c r="J16">
        <f t="shared" si="12"/>
        <v>0.89285714285714279</v>
      </c>
      <c r="K16">
        <f t="shared" si="20"/>
        <v>0.22917419012981163</v>
      </c>
      <c r="L16" s="2">
        <v>13</v>
      </c>
      <c r="M16" s="6">
        <v>2.745E-3</v>
      </c>
      <c r="Q16" s="4">
        <f t="shared" si="21"/>
        <v>12.5</v>
      </c>
      <c r="R16">
        <f t="shared" si="0"/>
        <v>100000</v>
      </c>
      <c r="S16">
        <f t="shared" si="1"/>
        <v>91.312170237340823</v>
      </c>
      <c r="U16">
        <f t="shared" si="13"/>
        <v>2.745E-3</v>
      </c>
      <c r="V16">
        <f t="shared" si="14"/>
        <v>0.01</v>
      </c>
      <c r="W16">
        <f t="shared" si="15"/>
        <v>0.85843983768118259</v>
      </c>
      <c r="X16">
        <f t="shared" si="16"/>
        <v>2.3564173544348465E-3</v>
      </c>
      <c r="Y16">
        <f t="shared" si="17"/>
        <v>8.5843983768118266E-3</v>
      </c>
      <c r="Z16">
        <f t="shared" si="18"/>
        <v>0.84749902194993598</v>
      </c>
      <c r="AB16">
        <f t="shared" si="19"/>
        <v>80.218260809210165</v>
      </c>
      <c r="AC16">
        <f t="shared" si="2"/>
        <v>77.386974968272398</v>
      </c>
      <c r="AE16">
        <f t="shared" si="3"/>
        <v>0</v>
      </c>
      <c r="AF16">
        <f t="shared" si="4"/>
        <v>0</v>
      </c>
      <c r="AG16">
        <f t="shared" si="4"/>
        <v>-10.593737774374199</v>
      </c>
      <c r="AH16">
        <f t="shared" si="5"/>
        <v>-235.64173544348463</v>
      </c>
      <c r="AI16">
        <f t="shared" si="6"/>
        <v>-246.23547321785884</v>
      </c>
      <c r="AJ16">
        <f t="shared" si="7"/>
        <v>2.8312858409377668</v>
      </c>
      <c r="AK16">
        <f t="shared" si="22"/>
        <v>5.6152782566447117</v>
      </c>
      <c r="AL16">
        <f t="shared" si="8"/>
        <v>-237.78890912027637</v>
      </c>
      <c r="AN16">
        <f t="shared" si="9"/>
        <v>0</v>
      </c>
      <c r="AO16">
        <f t="shared" si="9"/>
        <v>0</v>
      </c>
      <c r="AP16">
        <f t="shared" si="9"/>
        <v>-2.4278112748898004</v>
      </c>
      <c r="AQ16">
        <f t="shared" si="9"/>
        <v>-54.003003881043924</v>
      </c>
      <c r="AR16">
        <f t="shared" si="9"/>
        <v>-56.430815155933722</v>
      </c>
      <c r="AS16">
        <f t="shared" si="9"/>
        <v>0.64885763962291543</v>
      </c>
      <c r="AT16">
        <f t="shared" si="9"/>
        <v>1.2868768468200924</v>
      </c>
      <c r="AU16">
        <f t="shared" si="9"/>
        <v>-54.495080669490719</v>
      </c>
      <c r="AW16">
        <v>13</v>
      </c>
      <c r="AX16">
        <f>IF(Z16&gt;0, (R16*SUMPRODUCT(K16:$K$98, X16:$X$98)-K16*$AZ$3)/Z16, 0)</f>
        <v>91.312170237340823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10"/>
        <v>0.12000000000000001</v>
      </c>
      <c r="I17" s="5">
        <f t="shared" si="11"/>
        <v>1.1200000000000001</v>
      </c>
      <c r="J17">
        <f t="shared" si="12"/>
        <v>0.89285714285714279</v>
      </c>
      <c r="K17">
        <f t="shared" si="20"/>
        <v>0.20461981261590323</v>
      </c>
      <c r="L17" s="2">
        <v>14</v>
      </c>
      <c r="M17" s="6">
        <v>2.7729999999999999E-3</v>
      </c>
      <c r="Q17" s="4">
        <f t="shared" si="21"/>
        <v>12.5</v>
      </c>
      <c r="R17">
        <f t="shared" si="0"/>
        <v>100000</v>
      </c>
      <c r="S17">
        <f t="shared" si="1"/>
        <v>89.636710464914373</v>
      </c>
      <c r="U17">
        <f t="shared" si="13"/>
        <v>2.7729999999999999E-3</v>
      </c>
      <c r="V17">
        <f t="shared" si="14"/>
        <v>0.01</v>
      </c>
      <c r="W17">
        <f t="shared" si="15"/>
        <v>0.84749902194993598</v>
      </c>
      <c r="X17">
        <f t="shared" si="16"/>
        <v>2.3501147878671725E-3</v>
      </c>
      <c r="Y17">
        <f t="shared" si="17"/>
        <v>8.4749902194993596E-3</v>
      </c>
      <c r="Z17">
        <f t="shared" si="18"/>
        <v>0.83667391694256943</v>
      </c>
      <c r="AB17">
        <f t="shared" si="19"/>
        <v>77.386974968272398</v>
      </c>
      <c r="AC17">
        <f t="shared" si="2"/>
        <v>74.996697646526911</v>
      </c>
      <c r="AE17">
        <f t="shared" si="3"/>
        <v>0</v>
      </c>
      <c r="AF17">
        <f t="shared" si="4"/>
        <v>0</v>
      </c>
      <c r="AG17">
        <f t="shared" si="4"/>
        <v>-10.458423961782119</v>
      </c>
      <c r="AH17">
        <f t="shared" si="5"/>
        <v>-235.01147878671725</v>
      </c>
      <c r="AI17">
        <f t="shared" si="6"/>
        <v>-245.46990274849938</v>
      </c>
      <c r="AJ17">
        <f t="shared" si="7"/>
        <v>2.3902773217454865</v>
      </c>
      <c r="AK17">
        <f t="shared" si="22"/>
        <v>5.4170882477790681</v>
      </c>
      <c r="AL17">
        <f t="shared" si="8"/>
        <v>-237.66253717897482</v>
      </c>
      <c r="AN17">
        <f t="shared" si="9"/>
        <v>0</v>
      </c>
      <c r="AO17">
        <f t="shared" si="9"/>
        <v>0</v>
      </c>
      <c r="AP17">
        <f t="shared" si="9"/>
        <v>-2.1400007513175292</v>
      </c>
      <c r="AQ17">
        <f t="shared" si="9"/>
        <v>-48.088004751924402</v>
      </c>
      <c r="AR17">
        <f t="shared" si="9"/>
        <v>-50.228005503241931</v>
      </c>
      <c r="AS17">
        <f t="shared" si="9"/>
        <v>0.48909809767560447</v>
      </c>
      <c r="AT17">
        <f t="shared" si="9"/>
        <v>1.1084435821843646</v>
      </c>
      <c r="AU17">
        <f t="shared" si="9"/>
        <v>-48.630463823381959</v>
      </c>
      <c r="AW17">
        <v>14</v>
      </c>
      <c r="AX17">
        <f>IF(Z17&gt;0, (R17*SUMPRODUCT(K17:$K$98, X17:$X$98)-K17*$AZ$3)/Z17, 0)</f>
        <v>89.636710464914373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10"/>
        <v>0.12000000000000001</v>
      </c>
      <c r="I18" s="5">
        <f t="shared" si="11"/>
        <v>1.1200000000000001</v>
      </c>
      <c r="J18">
        <f t="shared" si="12"/>
        <v>0.89285714285714279</v>
      </c>
      <c r="K18">
        <f t="shared" si="20"/>
        <v>0.1826962612641993</v>
      </c>
      <c r="L18" s="2">
        <v>15</v>
      </c>
      <c r="M18" s="6">
        <v>2.8019999999999998E-3</v>
      </c>
      <c r="Q18" s="4">
        <f t="shared" si="21"/>
        <v>12.5</v>
      </c>
      <c r="R18">
        <f t="shared" si="0"/>
        <v>100000</v>
      </c>
      <c r="S18">
        <f t="shared" si="1"/>
        <v>88.371392661544036</v>
      </c>
      <c r="U18">
        <f t="shared" si="13"/>
        <v>2.8019999999999998E-3</v>
      </c>
      <c r="V18">
        <f t="shared" si="14"/>
        <v>0.01</v>
      </c>
      <c r="W18">
        <f t="shared" si="15"/>
        <v>0.83667391694256943</v>
      </c>
      <c r="X18">
        <f t="shared" si="16"/>
        <v>2.3443603152730795E-3</v>
      </c>
      <c r="Y18">
        <f t="shared" si="17"/>
        <v>8.3667391694256937E-3</v>
      </c>
      <c r="Z18">
        <f t="shared" si="18"/>
        <v>0.8259628174578707</v>
      </c>
      <c r="AB18">
        <f t="shared" si="19"/>
        <v>74.996697646526911</v>
      </c>
      <c r="AC18">
        <f t="shared" si="2"/>
        <v>72.99148446540471</v>
      </c>
      <c r="AE18">
        <f t="shared" si="3"/>
        <v>0</v>
      </c>
      <c r="AF18">
        <f t="shared" si="4"/>
        <v>0</v>
      </c>
      <c r="AG18">
        <f t="shared" si="4"/>
        <v>-10.324535218223383</v>
      </c>
      <c r="AH18">
        <f t="shared" si="5"/>
        <v>-234.43603152730796</v>
      </c>
      <c r="AI18">
        <f t="shared" si="6"/>
        <v>-244.76056674553135</v>
      </c>
      <c r="AJ18">
        <f t="shared" si="7"/>
        <v>2.0052131811222011</v>
      </c>
      <c r="AK18">
        <f t="shared" si="22"/>
        <v>5.2497688352568845</v>
      </c>
      <c r="AL18">
        <f t="shared" si="8"/>
        <v>-237.50558472915228</v>
      </c>
      <c r="AN18">
        <f t="shared" si="9"/>
        <v>0</v>
      </c>
      <c r="AO18">
        <f t="shared" si="9"/>
        <v>0</v>
      </c>
      <c r="AP18">
        <f t="shared" si="9"/>
        <v>-1.8862539836599661</v>
      </c>
      <c r="AQ18">
        <f t="shared" si="9"/>
        <v>-42.830586465655117</v>
      </c>
      <c r="AR18">
        <f t="shared" si="9"/>
        <v>-44.716840449315086</v>
      </c>
      <c r="AS18">
        <f t="shared" si="9"/>
        <v>0.36634495122871785</v>
      </c>
      <c r="AT18">
        <f t="shared" si="9"/>
        <v>0.95911313870274306</v>
      </c>
      <c r="AU18">
        <f t="shared" si="9"/>
        <v>-43.391382359383627</v>
      </c>
      <c r="AW18">
        <v>15</v>
      </c>
      <c r="AX18">
        <f>IF(Z18&gt;0, (R18*SUMPRODUCT(K18:$K$98, X18:$X$98)-K18*$AZ$3)/Z18, 0)</f>
        <v>88.371392661544036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10"/>
        <v>0.12000000000000001</v>
      </c>
      <c r="I19" s="5">
        <f t="shared" si="11"/>
        <v>1.1200000000000001</v>
      </c>
      <c r="J19">
        <f t="shared" si="12"/>
        <v>0.89285714285714279</v>
      </c>
      <c r="K19">
        <f t="shared" si="20"/>
        <v>0.16312166184303509</v>
      </c>
      <c r="L19" s="2">
        <v>16</v>
      </c>
      <c r="M19" s="6">
        <v>2.8370000000000001E-3</v>
      </c>
      <c r="Q19" s="4">
        <f t="shared" si="21"/>
        <v>12.5</v>
      </c>
      <c r="R19">
        <f t="shared" si="0"/>
        <v>100000</v>
      </c>
      <c r="S19">
        <f t="shared" si="1"/>
        <v>87.453705720216462</v>
      </c>
      <c r="U19">
        <f t="shared" si="13"/>
        <v>2.8370000000000001E-3</v>
      </c>
      <c r="V19">
        <f t="shared" si="14"/>
        <v>0.01</v>
      </c>
      <c r="W19">
        <f t="shared" si="15"/>
        <v>0.8259628174578707</v>
      </c>
      <c r="X19">
        <f t="shared" si="16"/>
        <v>2.3432565131279791E-3</v>
      </c>
      <c r="Y19">
        <f t="shared" si="17"/>
        <v>8.2596281745787072E-3</v>
      </c>
      <c r="Z19">
        <f t="shared" si="18"/>
        <v>0.81535993277016405</v>
      </c>
      <c r="AB19">
        <f t="shared" si="19"/>
        <v>72.99148446540471</v>
      </c>
      <c r="AC19">
        <f t="shared" si="2"/>
        <v>71.306247616537405</v>
      </c>
      <c r="AE19">
        <f t="shared" si="3"/>
        <v>0</v>
      </c>
      <c r="AF19">
        <f t="shared" si="4"/>
        <v>0</v>
      </c>
      <c r="AG19">
        <f t="shared" si="4"/>
        <v>-10.19199915962705</v>
      </c>
      <c r="AH19">
        <f t="shared" si="5"/>
        <v>-234.3256513127979</v>
      </c>
      <c r="AI19">
        <f t="shared" si="6"/>
        <v>-244.51765047242495</v>
      </c>
      <c r="AJ19">
        <f t="shared" si="7"/>
        <v>1.6852368488673051</v>
      </c>
      <c r="AK19">
        <f t="shared" si="22"/>
        <v>5.1094039125783306</v>
      </c>
      <c r="AL19">
        <f t="shared" si="8"/>
        <v>-237.72300971097931</v>
      </c>
      <c r="AN19">
        <f t="shared" si="9"/>
        <v>0</v>
      </c>
      <c r="AO19">
        <f t="shared" si="9"/>
        <v>0</v>
      </c>
      <c r="AP19">
        <f t="shared" si="9"/>
        <v>-1.6625358404211814</v>
      </c>
      <c r="AQ19">
        <f t="shared" si="9"/>
        <v>-38.223589654595173</v>
      </c>
      <c r="AR19">
        <f t="shared" si="9"/>
        <v>-39.886125495016351</v>
      </c>
      <c r="AS19">
        <f t="shared" si="9"/>
        <v>0.27489863538635456</v>
      </c>
      <c r="AT19">
        <f t="shared" si="9"/>
        <v>0.83345445724708289</v>
      </c>
      <c r="AU19">
        <f t="shared" si="9"/>
        <v>-38.777772402382915</v>
      </c>
      <c r="AW19">
        <v>16</v>
      </c>
      <c r="AX19">
        <f>IF(Z19&gt;0, (R19*SUMPRODUCT(K19:$K$98, X19:$X$98)-K19*$AZ$3)/Z19, 0)</f>
        <v>87.453705720216462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10"/>
        <v>0.12000000000000001</v>
      </c>
      <c r="I20" s="5">
        <f t="shared" si="11"/>
        <v>1.1200000000000001</v>
      </c>
      <c r="J20">
        <f t="shared" si="12"/>
        <v>0.89285714285714279</v>
      </c>
      <c r="K20">
        <f t="shared" si="20"/>
        <v>0.14564434093128131</v>
      </c>
      <c r="L20" s="2">
        <v>17</v>
      </c>
      <c r="M20" s="6">
        <v>2.8709999999999999E-3</v>
      </c>
      <c r="Q20" s="4">
        <f t="shared" si="21"/>
        <v>12.5</v>
      </c>
      <c r="R20">
        <f t="shared" si="0"/>
        <v>100000</v>
      </c>
      <c r="S20">
        <f t="shared" si="1"/>
        <v>86.746894847208736</v>
      </c>
      <c r="U20">
        <f t="shared" si="13"/>
        <v>2.8709999999999999E-3</v>
      </c>
      <c r="V20">
        <f t="shared" si="14"/>
        <v>0.01</v>
      </c>
      <c r="W20">
        <f t="shared" si="15"/>
        <v>0.81535993277016405</v>
      </c>
      <c r="X20">
        <f t="shared" si="16"/>
        <v>2.340898366983141E-3</v>
      </c>
      <c r="Y20">
        <f t="shared" si="17"/>
        <v>8.1535993277016411E-3</v>
      </c>
      <c r="Z20">
        <f t="shared" si="18"/>
        <v>0.80486543507547925</v>
      </c>
      <c r="AB20">
        <f t="shared" si="19"/>
        <v>71.306247616537405</v>
      </c>
      <c r="AC20">
        <f t="shared" si="2"/>
        <v>69.81957726264551</v>
      </c>
      <c r="AE20">
        <f t="shared" si="3"/>
        <v>0</v>
      </c>
      <c r="AF20">
        <f t="shared" si="4"/>
        <v>0</v>
      </c>
      <c r="AG20">
        <f t="shared" si="4"/>
        <v>-10.06081793844349</v>
      </c>
      <c r="AH20">
        <f t="shared" si="5"/>
        <v>-234.08983669831412</v>
      </c>
      <c r="AI20">
        <f t="shared" si="6"/>
        <v>-244.15065463675759</v>
      </c>
      <c r="AJ20">
        <f t="shared" si="7"/>
        <v>1.4866703538918955</v>
      </c>
      <c r="AK20">
        <f t="shared" si="22"/>
        <v>4.9914373331576192</v>
      </c>
      <c r="AL20">
        <f t="shared" si="8"/>
        <v>-237.67254694970808</v>
      </c>
      <c r="AN20">
        <f t="shared" si="9"/>
        <v>0</v>
      </c>
      <c r="AO20">
        <f t="shared" si="9"/>
        <v>0</v>
      </c>
      <c r="AP20">
        <f t="shared" si="9"/>
        <v>-1.4653011978742145</v>
      </c>
      <c r="AQ20">
        <f t="shared" si="9"/>
        <v>-34.093859984637227</v>
      </c>
      <c r="AR20">
        <f t="shared" si="9"/>
        <v>-35.559161182511438</v>
      </c>
      <c r="AS20">
        <f t="shared" si="9"/>
        <v>0.21652512387465986</v>
      </c>
      <c r="AT20">
        <f t="shared" si="9"/>
        <v>0.72697460068753383</v>
      </c>
      <c r="AU20">
        <f t="shared" si="9"/>
        <v>-34.615661457949251</v>
      </c>
      <c r="AW20">
        <v>17</v>
      </c>
      <c r="AX20">
        <f>IF(Z20&gt;0, (R20*SUMPRODUCT(K20:$K$98, X20:$X$98)-K20*$AZ$3)/Z20, 0)</f>
        <v>86.746894847208736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10"/>
        <v>0.12000000000000001</v>
      </c>
      <c r="I21" s="5">
        <f t="shared" si="11"/>
        <v>1.1200000000000001</v>
      </c>
      <c r="J21">
        <f t="shared" si="12"/>
        <v>0.89285714285714279</v>
      </c>
      <c r="K21">
        <f t="shared" si="20"/>
        <v>0.13003959011721544</v>
      </c>
      <c r="L21" s="2">
        <v>18</v>
      </c>
      <c r="M21" s="6">
        <v>2.9099999999999998E-3</v>
      </c>
      <c r="Q21" s="4">
        <f t="shared" si="21"/>
        <v>12.5</v>
      </c>
      <c r="R21">
        <f t="shared" si="0"/>
        <v>100000</v>
      </c>
      <c r="S21">
        <f t="shared" si="1"/>
        <v>86.253904351377642</v>
      </c>
      <c r="U21">
        <f t="shared" si="13"/>
        <v>2.9099999999999998E-3</v>
      </c>
      <c r="V21">
        <f t="shared" si="14"/>
        <v>0.01</v>
      </c>
      <c r="W21">
        <f t="shared" si="15"/>
        <v>0.80486543507547925</v>
      </c>
      <c r="X21">
        <f t="shared" si="16"/>
        <v>2.3421584160696444E-3</v>
      </c>
      <c r="Y21">
        <f t="shared" si="17"/>
        <v>8.0486543507547921E-3</v>
      </c>
      <c r="Z21">
        <f t="shared" si="18"/>
        <v>0.79447462230865484</v>
      </c>
      <c r="AB21">
        <f t="shared" si="19"/>
        <v>69.81957726264551</v>
      </c>
      <c r="AC21">
        <f t="shared" si="2"/>
        <v>68.526538082207594</v>
      </c>
      <c r="AE21">
        <f t="shared" si="3"/>
        <v>0</v>
      </c>
      <c r="AF21">
        <f t="shared" si="4"/>
        <v>0</v>
      </c>
      <c r="AG21">
        <f t="shared" si="4"/>
        <v>-9.9309327788581854</v>
      </c>
      <c r="AH21">
        <f t="shared" si="5"/>
        <v>-234.21584160696443</v>
      </c>
      <c r="AI21">
        <f t="shared" si="6"/>
        <v>-244.14677438582262</v>
      </c>
      <c r="AJ21">
        <f t="shared" si="7"/>
        <v>1.2930391804379155</v>
      </c>
      <c r="AK21">
        <f t="shared" si="22"/>
        <v>4.8873704083851859</v>
      </c>
      <c r="AL21">
        <f t="shared" si="8"/>
        <v>-237.96636479699953</v>
      </c>
      <c r="AN21">
        <f t="shared" si="9"/>
        <v>0</v>
      </c>
      <c r="AO21">
        <f t="shared" si="9"/>
        <v>0</v>
      </c>
      <c r="AP21">
        <f t="shared" si="9"/>
        <v>-1.2914144280443378</v>
      </c>
      <c r="AQ21">
        <f t="shared" si="9"/>
        <v>-30.457332041528311</v>
      </c>
      <c r="AR21">
        <f t="shared" si="9"/>
        <v>-31.748746469572648</v>
      </c>
      <c r="AS21">
        <f t="shared" si="9"/>
        <v>0.16814628502964671</v>
      </c>
      <c r="AT21">
        <f t="shared" si="9"/>
        <v>0.63555164465741742</v>
      </c>
      <c r="AU21">
        <f t="shared" si="9"/>
        <v>-30.945048539885583</v>
      </c>
      <c r="AW21">
        <v>18</v>
      </c>
      <c r="AX21">
        <f>IF(Z21&gt;0, (R21*SUMPRODUCT(K21:$K$98, X21:$X$98)-K21*$AZ$3)/Z21, 0)</f>
        <v>86.253904351377642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10"/>
        <v>0.12000000000000001</v>
      </c>
      <c r="I22" s="5">
        <f t="shared" si="11"/>
        <v>1.1200000000000001</v>
      </c>
      <c r="J22">
        <f t="shared" si="12"/>
        <v>0.89285714285714279</v>
      </c>
      <c r="K22">
        <f t="shared" si="20"/>
        <v>0.11610677689037092</v>
      </c>
      <c r="L22" s="2">
        <v>19</v>
      </c>
      <c r="M22" s="6">
        <v>2.9520000000000002E-3</v>
      </c>
      <c r="Q22" s="4">
        <f t="shared" si="21"/>
        <v>12.5</v>
      </c>
      <c r="R22">
        <f t="shared" si="0"/>
        <v>100000</v>
      </c>
      <c r="S22">
        <f t="shared" si="1"/>
        <v>85.892600165631436</v>
      </c>
      <c r="U22">
        <f t="shared" si="13"/>
        <v>2.9520000000000002E-3</v>
      </c>
      <c r="V22">
        <f t="shared" si="14"/>
        <v>0.01</v>
      </c>
      <c r="W22">
        <f t="shared" si="15"/>
        <v>0.79447462230865484</v>
      </c>
      <c r="X22">
        <f t="shared" si="16"/>
        <v>2.3452890850551491E-3</v>
      </c>
      <c r="Y22">
        <f t="shared" si="17"/>
        <v>7.9447462230865483E-3</v>
      </c>
      <c r="Z22">
        <f t="shared" si="18"/>
        <v>0.78418458700051319</v>
      </c>
      <c r="AB22">
        <f t="shared" si="19"/>
        <v>68.526538082207594</v>
      </c>
      <c r="AC22">
        <f t="shared" si="2"/>
        <v>67.355653187285895</v>
      </c>
      <c r="AE22">
        <f t="shared" si="3"/>
        <v>0</v>
      </c>
      <c r="AF22">
        <f t="shared" si="4"/>
        <v>0</v>
      </c>
      <c r="AG22">
        <f t="shared" si="4"/>
        <v>-9.8023073375064147</v>
      </c>
      <c r="AH22">
        <f t="shared" si="5"/>
        <v>-234.52890850551492</v>
      </c>
      <c r="AI22">
        <f t="shared" si="6"/>
        <v>-244.33121584302134</v>
      </c>
      <c r="AJ22">
        <f t="shared" si="7"/>
        <v>1.1708848949216986</v>
      </c>
      <c r="AK22">
        <f t="shared" si="22"/>
        <v>4.7968576657545317</v>
      </c>
      <c r="AL22">
        <f t="shared" si="8"/>
        <v>-238.3634732823451</v>
      </c>
      <c r="AN22">
        <f t="shared" si="9"/>
        <v>0</v>
      </c>
      <c r="AO22">
        <f t="shared" si="9"/>
        <v>0</v>
      </c>
      <c r="AP22">
        <f t="shared" si="9"/>
        <v>-1.1381143110467031</v>
      </c>
      <c r="AQ22">
        <f t="shared" si="9"/>
        <v>-27.230395654192037</v>
      </c>
      <c r="AR22">
        <f t="shared" si="9"/>
        <v>-28.36850996523874</v>
      </c>
      <c r="AS22">
        <f t="shared" si="9"/>
        <v>0.13594767125897905</v>
      </c>
      <c r="AT22">
        <f t="shared" si="9"/>
        <v>0.55694768277262685</v>
      </c>
      <c r="AU22">
        <f t="shared" si="9"/>
        <v>-27.675614611207134</v>
      </c>
      <c r="AW22">
        <v>19</v>
      </c>
      <c r="AX22">
        <f>IF(Z22&gt;0, (R22*SUMPRODUCT(K22:$K$98, X22:$X$98)-K22*$AZ$3)/Z22, 0)</f>
        <v>85.892600165631436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10"/>
        <v>0.12000000000000001</v>
      </c>
      <c r="I23" s="5">
        <f t="shared" si="11"/>
        <v>1.1200000000000001</v>
      </c>
      <c r="J23">
        <f t="shared" si="12"/>
        <v>0.89285714285714279</v>
      </c>
      <c r="K23">
        <f t="shared" si="20"/>
        <v>0.10366676508068833</v>
      </c>
      <c r="L23" s="2">
        <v>20</v>
      </c>
      <c r="M23" s="6">
        <v>2.9979999999999998E-3</v>
      </c>
      <c r="Q23" s="4">
        <f t="shared" si="21"/>
        <v>12.5</v>
      </c>
      <c r="R23">
        <f t="shared" si="0"/>
        <v>100000</v>
      </c>
      <c r="S23">
        <f t="shared" si="1"/>
        <v>85.626068450301929</v>
      </c>
      <c r="U23">
        <f t="shared" si="13"/>
        <v>2.9979999999999998E-3</v>
      </c>
      <c r="V23">
        <f t="shared" si="14"/>
        <v>0.01</v>
      </c>
      <c r="W23">
        <f t="shared" si="15"/>
        <v>0.78418458700051319</v>
      </c>
      <c r="X23">
        <f t="shared" si="16"/>
        <v>2.3509853918275382E-3</v>
      </c>
      <c r="Y23">
        <f t="shared" si="17"/>
        <v>7.8418458700051322E-3</v>
      </c>
      <c r="Z23">
        <f t="shared" si="18"/>
        <v>0.77399175573868051</v>
      </c>
      <c r="AB23">
        <f t="shared" si="19"/>
        <v>67.355653187285895</v>
      </c>
      <c r="AC23">
        <f t="shared" si="2"/>
        <v>66.273871056849629</v>
      </c>
      <c r="AE23">
        <f t="shared" si="3"/>
        <v>0</v>
      </c>
      <c r="AF23">
        <f t="shared" si="4"/>
        <v>0</v>
      </c>
      <c r="AG23">
        <f t="shared" si="4"/>
        <v>-9.6748969467335062</v>
      </c>
      <c r="AH23">
        <f t="shared" si="5"/>
        <v>-235.09853918275383</v>
      </c>
      <c r="AI23">
        <f t="shared" si="6"/>
        <v>-244.77343612948732</v>
      </c>
      <c r="AJ23">
        <f t="shared" si="7"/>
        <v>1.0817821304362667</v>
      </c>
      <c r="AK23">
        <f t="shared" si="22"/>
        <v>4.714895723110013</v>
      </c>
      <c r="AL23">
        <f t="shared" si="8"/>
        <v>-238.97675827594105</v>
      </c>
      <c r="AN23">
        <f t="shared" si="9"/>
        <v>0</v>
      </c>
      <c r="AO23">
        <f t="shared" si="9"/>
        <v>0</v>
      </c>
      <c r="AP23">
        <f t="shared" si="9"/>
        <v>-1.0029652689568911</v>
      </c>
      <c r="AQ23">
        <f t="shared" si="9"/>
        <v>-24.371905032271542</v>
      </c>
      <c r="AR23">
        <f t="shared" si="9"/>
        <v>-25.37487030122843</v>
      </c>
      <c r="AS23">
        <f t="shared" si="9"/>
        <v>0.11214485398442299</v>
      </c>
      <c r="AT23">
        <f t="shared" si="9"/>
        <v>0.48877798730758781</v>
      </c>
      <c r="AU23">
        <f t="shared" si="9"/>
        <v>-24.773947459936419</v>
      </c>
      <c r="AW23">
        <v>20</v>
      </c>
      <c r="AX23">
        <f>IF(Z23&gt;0, (R23*SUMPRODUCT(K23:$K$98, X23:$X$98)-K23*$AZ$3)/Z23, 0)</f>
        <v>85.626068450301929</v>
      </c>
    </row>
    <row r="24" spans="5:50" x14ac:dyDescent="0.25">
      <c r="E24">
        <v>2024</v>
      </c>
      <c r="F24" s="5">
        <f>EconomicRates!C64</f>
        <v>3.5571999999999999E-2</v>
      </c>
      <c r="G24" s="5">
        <f>EconomicRates!D64</f>
        <v>7.0000000000000007E-2</v>
      </c>
      <c r="H24" s="5">
        <f t="shared" si="10"/>
        <v>0.12000000000000001</v>
      </c>
      <c r="I24" s="5">
        <f t="shared" si="11"/>
        <v>1.1200000000000001</v>
      </c>
      <c r="J24">
        <f t="shared" si="12"/>
        <v>0.89285714285714279</v>
      </c>
      <c r="K24">
        <f t="shared" si="20"/>
        <v>9.2559611679185999E-2</v>
      </c>
      <c r="L24" s="2">
        <v>21</v>
      </c>
      <c r="M24" s="6">
        <v>3.0469999999999998E-3</v>
      </c>
      <c r="Q24" s="4">
        <f t="shared" si="21"/>
        <v>12.5</v>
      </c>
      <c r="R24">
        <f t="shared" si="0"/>
        <v>100000</v>
      </c>
      <c r="S24">
        <f t="shared" si="1"/>
        <v>85.416283343896396</v>
      </c>
      <c r="U24">
        <f t="shared" si="13"/>
        <v>3.0469999999999998E-3</v>
      </c>
      <c r="V24">
        <f t="shared" si="14"/>
        <v>0.01</v>
      </c>
      <c r="W24">
        <f t="shared" si="15"/>
        <v>0.77399175573868051</v>
      </c>
      <c r="X24">
        <f t="shared" si="16"/>
        <v>2.3583528797357593E-3</v>
      </c>
      <c r="Y24">
        <f t="shared" si="17"/>
        <v>7.7399175573868049E-3</v>
      </c>
      <c r="Z24">
        <f t="shared" si="18"/>
        <v>0.76389348530155798</v>
      </c>
      <c r="AB24">
        <f t="shared" si="19"/>
        <v>66.273871056849629</v>
      </c>
      <c r="AC24">
        <f t="shared" si="2"/>
        <v>65.248942385074429</v>
      </c>
      <c r="AE24">
        <f t="shared" si="3"/>
        <v>0</v>
      </c>
      <c r="AF24">
        <f t="shared" si="4"/>
        <v>0</v>
      </c>
      <c r="AG24">
        <f t="shared" si="4"/>
        <v>-9.548668566269475</v>
      </c>
      <c r="AH24">
        <f t="shared" si="5"/>
        <v>-235.83528797357593</v>
      </c>
      <c r="AI24">
        <f t="shared" si="6"/>
        <v>-245.3839565398454</v>
      </c>
      <c r="AJ24">
        <f t="shared" si="7"/>
        <v>1.0249286717752</v>
      </c>
      <c r="AK24">
        <f t="shared" si="22"/>
        <v>4.6391709739794749</v>
      </c>
      <c r="AL24">
        <f t="shared" si="8"/>
        <v>-239.71985689409073</v>
      </c>
      <c r="AN24">
        <f t="shared" si="9"/>
        <v>0</v>
      </c>
      <c r="AO24">
        <f t="shared" si="9"/>
        <v>0</v>
      </c>
      <c r="AP24">
        <f t="shared" si="9"/>
        <v>-0.88382105454715232</v>
      </c>
      <c r="AQ24">
        <f t="shared" si="9"/>
        <v>-21.828822675083192</v>
      </c>
      <c r="AR24">
        <f t="shared" si="9"/>
        <v>-22.712643729630344</v>
      </c>
      <c r="AS24">
        <f t="shared" si="9"/>
        <v>9.4866999858376391E-2</v>
      </c>
      <c r="AT24">
        <f t="shared" si="9"/>
        <v>0.42939986386489126</v>
      </c>
      <c r="AU24">
        <f t="shared" si="9"/>
        <v>-22.188376865907077</v>
      </c>
      <c r="AW24">
        <v>21</v>
      </c>
      <c r="AX24">
        <f>IF(Z24&gt;0, (R24*SUMPRODUCT(K24:$K$98, X24:$X$98)-K24*$AZ$3)/Z24, 0)</f>
        <v>85.416283343896396</v>
      </c>
    </row>
    <row r="25" spans="5:50" x14ac:dyDescent="0.25">
      <c r="E25">
        <v>2025</v>
      </c>
      <c r="F25" s="5">
        <f>EconomicRates!C65</f>
        <v>3.5571999999999999E-2</v>
      </c>
      <c r="G25" s="5">
        <f>EconomicRates!D65</f>
        <v>7.0000000000000007E-2</v>
      </c>
      <c r="H25" s="5">
        <f t="shared" si="10"/>
        <v>0.12000000000000001</v>
      </c>
      <c r="I25" s="5">
        <f t="shared" si="11"/>
        <v>1.1200000000000001</v>
      </c>
      <c r="J25">
        <f t="shared" si="12"/>
        <v>0.89285714285714279</v>
      </c>
      <c r="K25">
        <f t="shared" si="20"/>
        <v>8.2642510427844637E-2</v>
      </c>
      <c r="L25" s="2">
        <v>22</v>
      </c>
      <c r="M25" s="6">
        <v>3.104E-3</v>
      </c>
      <c r="Q25" s="4">
        <f t="shared" si="21"/>
        <v>12.5</v>
      </c>
      <c r="R25">
        <f t="shared" si="0"/>
        <v>100000</v>
      </c>
      <c r="S25">
        <f t="shared" si="1"/>
        <v>85.246116548584013</v>
      </c>
      <c r="U25">
        <f t="shared" si="13"/>
        <v>3.104E-3</v>
      </c>
      <c r="V25">
        <f t="shared" si="14"/>
        <v>0.01</v>
      </c>
      <c r="W25">
        <f t="shared" si="15"/>
        <v>0.76389348530155798</v>
      </c>
      <c r="X25">
        <f t="shared" si="16"/>
        <v>2.3711253783760358E-3</v>
      </c>
      <c r="Y25">
        <f t="shared" si="17"/>
        <v>7.63893485301558E-3</v>
      </c>
      <c r="Z25">
        <f t="shared" si="18"/>
        <v>0.75388342507016637</v>
      </c>
      <c r="AB25">
        <f t="shared" si="19"/>
        <v>65.248942385074429</v>
      </c>
      <c r="AC25">
        <f t="shared" si="2"/>
        <v>64.26563431757711</v>
      </c>
      <c r="AE25">
        <f t="shared" si="3"/>
        <v>0</v>
      </c>
      <c r="AF25">
        <f t="shared" si="4"/>
        <v>0</v>
      </c>
      <c r="AG25">
        <f t="shared" si="4"/>
        <v>-9.4235428133770789</v>
      </c>
      <c r="AH25">
        <f t="shared" si="5"/>
        <v>-237.11253783760358</v>
      </c>
      <c r="AI25">
        <f t="shared" si="6"/>
        <v>-246.53608065098067</v>
      </c>
      <c r="AJ25">
        <f t="shared" si="7"/>
        <v>0.98330806749731892</v>
      </c>
      <c r="AK25">
        <f t="shared" si="22"/>
        <v>4.5674259669552102</v>
      </c>
      <c r="AL25">
        <f t="shared" si="8"/>
        <v>-240.98534661652815</v>
      </c>
      <c r="AN25">
        <f t="shared" si="9"/>
        <v>0</v>
      </c>
      <c r="AO25">
        <f t="shared" si="9"/>
        <v>0</v>
      </c>
      <c r="AP25">
        <f t="shared" si="9"/>
        <v>-0.77878523522175558</v>
      </c>
      <c r="AQ25">
        <f t="shared" si="9"/>
        <v>-19.595575380816861</v>
      </c>
      <c r="AR25">
        <f t="shared" si="9"/>
        <v>-20.374360616038615</v>
      </c>
      <c r="AS25">
        <f t="shared" si="9"/>
        <v>8.1263047221930937E-2</v>
      </c>
      <c r="AT25">
        <f t="shared" si="9"/>
        <v>0.37746354810250432</v>
      </c>
      <c r="AU25">
        <f t="shared" si="9"/>
        <v>-19.915634020714183</v>
      </c>
      <c r="AW25">
        <v>22</v>
      </c>
      <c r="AX25">
        <f>IF(Z25&gt;0, (R25*SUMPRODUCT(K25:$K$98, X25:$X$98)-K25*$AZ$3)/Z25, 0)</f>
        <v>85.246116548584013</v>
      </c>
    </row>
    <row r="26" spans="5:50" x14ac:dyDescent="0.25">
      <c r="E26">
        <v>2026</v>
      </c>
      <c r="F26" s="5">
        <f>EconomicRates!C66</f>
        <v>3.5571999999999999E-2</v>
      </c>
      <c r="G26" s="5">
        <f>EconomicRates!D66</f>
        <v>7.0000000000000007E-2</v>
      </c>
      <c r="H26" s="5">
        <f t="shared" si="10"/>
        <v>0.12000000000000001</v>
      </c>
      <c r="I26" s="5">
        <f t="shared" si="11"/>
        <v>1.1200000000000001</v>
      </c>
      <c r="J26">
        <f t="shared" si="12"/>
        <v>0.89285714285714279</v>
      </c>
      <c r="K26">
        <f t="shared" si="20"/>
        <v>7.3787955739146996E-2</v>
      </c>
      <c r="L26" s="2">
        <v>23</v>
      </c>
      <c r="M26" s="6">
        <v>3.1700000000000001E-3</v>
      </c>
      <c r="Q26" s="4">
        <f t="shared" si="21"/>
        <v>12.5</v>
      </c>
      <c r="R26">
        <f t="shared" si="0"/>
        <v>100000</v>
      </c>
      <c r="S26">
        <f t="shared" si="1"/>
        <v>85.061790341456742</v>
      </c>
      <c r="U26">
        <f t="shared" si="13"/>
        <v>3.1700000000000001E-3</v>
      </c>
      <c r="V26">
        <f t="shared" si="14"/>
        <v>0.01</v>
      </c>
      <c r="W26">
        <f t="shared" si="15"/>
        <v>0.75388342507016637</v>
      </c>
      <c r="X26">
        <f t="shared" si="16"/>
        <v>2.3898104574724276E-3</v>
      </c>
      <c r="Y26">
        <f t="shared" si="17"/>
        <v>7.5388342507016638E-3</v>
      </c>
      <c r="Z26">
        <f t="shared" si="18"/>
        <v>0.74395478036199225</v>
      </c>
      <c r="AB26">
        <f t="shared" si="19"/>
        <v>64.26563431757711</v>
      </c>
      <c r="AC26">
        <f t="shared" si="2"/>
        <v>63.282125550676284</v>
      </c>
      <c r="AE26">
        <f t="shared" si="3"/>
        <v>0</v>
      </c>
      <c r="AF26">
        <f t="shared" si="4"/>
        <v>0</v>
      </c>
      <c r="AG26">
        <f t="shared" si="4"/>
        <v>-9.2994347545249028</v>
      </c>
      <c r="AH26">
        <f t="shared" si="5"/>
        <v>-238.98104574724275</v>
      </c>
      <c r="AI26">
        <f t="shared" si="6"/>
        <v>-248.28048050176764</v>
      </c>
      <c r="AJ26">
        <f t="shared" si="7"/>
        <v>0.983508766900826</v>
      </c>
      <c r="AK26">
        <f t="shared" si="22"/>
        <v>4.4985944022303981</v>
      </c>
      <c r="AL26">
        <f t="shared" si="8"/>
        <v>-242.79837733263642</v>
      </c>
      <c r="AN26">
        <f t="shared" si="9"/>
        <v>0</v>
      </c>
      <c r="AO26">
        <f t="shared" si="9"/>
        <v>0</v>
      </c>
      <c r="AP26">
        <f t="shared" si="9"/>
        <v>-0.68618628006596882</v>
      </c>
      <c r="AQ26">
        <f t="shared" si="9"/>
        <v>-17.633922826092611</v>
      </c>
      <c r="AR26">
        <f t="shared" si="9"/>
        <v>-18.320109106158579</v>
      </c>
      <c r="AS26">
        <f t="shared" si="9"/>
        <v>7.2571101361141185E-2</v>
      </c>
      <c r="AT26">
        <f t="shared" si="9"/>
        <v>0.33194208464015107</v>
      </c>
      <c r="AU26">
        <f t="shared" si="9"/>
        <v>-17.915595920157287</v>
      </c>
      <c r="AW26">
        <v>23</v>
      </c>
      <c r="AX26">
        <f>IF(Z26&gt;0, (R26*SUMPRODUCT(K26:$K$98, X26:$X$98)-K26*$AZ$3)/Z26, 0)</f>
        <v>85.061790341456742</v>
      </c>
    </row>
    <row r="27" spans="5:50" x14ac:dyDescent="0.25">
      <c r="E27">
        <v>2027</v>
      </c>
      <c r="F27" s="5">
        <f>EconomicRates!C67</f>
        <v>3.5571999999999999E-2</v>
      </c>
      <c r="G27" s="5">
        <f>EconomicRates!D67</f>
        <v>7.0000000000000007E-2</v>
      </c>
      <c r="H27" s="5">
        <f t="shared" si="10"/>
        <v>0.12000000000000001</v>
      </c>
      <c r="I27" s="5">
        <f t="shared" si="11"/>
        <v>1.1200000000000001</v>
      </c>
      <c r="J27">
        <f t="shared" si="12"/>
        <v>0.89285714285714279</v>
      </c>
      <c r="K27">
        <f t="shared" si="20"/>
        <v>6.5882103338524095E-2</v>
      </c>
      <c r="L27" s="2">
        <v>24</v>
      </c>
      <c r="M27" s="6">
        <v>3.2390000000000001E-3</v>
      </c>
      <c r="Q27" s="4">
        <f t="shared" si="21"/>
        <v>12.5</v>
      </c>
      <c r="R27">
        <f t="shared" si="0"/>
        <v>100000</v>
      </c>
      <c r="S27">
        <f t="shared" si="1"/>
        <v>84.819026690919813</v>
      </c>
      <c r="U27">
        <f t="shared" si="13"/>
        <v>3.2390000000000001E-3</v>
      </c>
      <c r="V27">
        <f t="shared" si="14"/>
        <v>0.01</v>
      </c>
      <c r="W27">
        <f t="shared" si="15"/>
        <v>0.74395478036199225</v>
      </c>
      <c r="X27">
        <f t="shared" si="16"/>
        <v>2.4096695335924928E-3</v>
      </c>
      <c r="Y27">
        <f t="shared" si="17"/>
        <v>7.4395478036199227E-3</v>
      </c>
      <c r="Z27">
        <f t="shared" si="18"/>
        <v>0.73410556302477992</v>
      </c>
      <c r="AB27">
        <f t="shared" si="19"/>
        <v>63.282125550676284</v>
      </c>
      <c r="AC27">
        <f t="shared" si="2"/>
        <v>62.266119344151527</v>
      </c>
      <c r="AE27">
        <f t="shared" si="3"/>
        <v>0</v>
      </c>
      <c r="AF27">
        <f t="shared" si="4"/>
        <v>0</v>
      </c>
      <c r="AG27">
        <f t="shared" si="4"/>
        <v>-9.1763195378097482</v>
      </c>
      <c r="AH27">
        <f t="shared" si="5"/>
        <v>-240.96695335924929</v>
      </c>
      <c r="AI27">
        <f t="shared" si="6"/>
        <v>-250.14327289705903</v>
      </c>
      <c r="AJ27">
        <f t="shared" si="7"/>
        <v>1.0160062065247573</v>
      </c>
      <c r="AK27">
        <f t="shared" si="22"/>
        <v>4.4297487885473403</v>
      </c>
      <c r="AL27">
        <f t="shared" si="8"/>
        <v>-244.69751790198694</v>
      </c>
      <c r="AN27">
        <f t="shared" si="9"/>
        <v>0</v>
      </c>
      <c r="AO27">
        <f t="shared" si="9"/>
        <v>0</v>
      </c>
      <c r="AP27">
        <f t="shared" si="9"/>
        <v>-0.60455523205729944</v>
      </c>
      <c r="AQ27">
        <f t="shared" si="9"/>
        <v>-15.875409722383377</v>
      </c>
      <c r="AR27">
        <f t="shared" si="9"/>
        <v>-16.479964954440678</v>
      </c>
      <c r="AS27">
        <f t="shared" si="9"/>
        <v>6.6936625890845911E-2</v>
      </c>
      <c r="AT27">
        <f t="shared" si="9"/>
        <v>0.29184116745077782</v>
      </c>
      <c r="AU27">
        <f t="shared" si="9"/>
        <v>-16.121187161099055</v>
      </c>
      <c r="AW27">
        <v>24</v>
      </c>
      <c r="AX27">
        <f>IF(Z27&gt;0, (R27*SUMPRODUCT(K27:$K$98, X27:$X$98)-K27*$AZ$3)/Z27, 0)</f>
        <v>84.819026690919813</v>
      </c>
    </row>
    <row r="28" spans="5:50" x14ac:dyDescent="0.25">
      <c r="E28">
        <v>2028</v>
      </c>
      <c r="F28" s="5">
        <f>EconomicRates!C68</f>
        <v>3.5571999999999999E-2</v>
      </c>
      <c r="G28" s="5">
        <f>EconomicRates!D68</f>
        <v>7.0000000000000007E-2</v>
      </c>
      <c r="H28" s="5">
        <f t="shared" si="10"/>
        <v>0.12000000000000001</v>
      </c>
      <c r="I28" s="5">
        <f t="shared" si="11"/>
        <v>1.1200000000000001</v>
      </c>
      <c r="J28">
        <f t="shared" si="12"/>
        <v>0.89285714285714279</v>
      </c>
      <c r="K28">
        <f t="shared" si="20"/>
        <v>5.8823306552253651E-2</v>
      </c>
      <c r="L28" s="2">
        <v>25</v>
      </c>
      <c r="M28" s="6">
        <v>3.3149999999999998E-3</v>
      </c>
      <c r="Q28" s="4">
        <f t="shared" si="21"/>
        <v>12.5</v>
      </c>
      <c r="R28">
        <f t="shared" si="0"/>
        <v>100000</v>
      </c>
      <c r="S28">
        <f t="shared" si="1"/>
        <v>84.530607714946242</v>
      </c>
      <c r="U28">
        <f t="shared" si="13"/>
        <v>3.3149999999999998E-3</v>
      </c>
      <c r="V28">
        <f t="shared" si="14"/>
        <v>0.01</v>
      </c>
      <c r="W28">
        <f t="shared" si="15"/>
        <v>0.73410556302477992</v>
      </c>
      <c r="X28">
        <f t="shared" si="16"/>
        <v>2.4335599414271451E-3</v>
      </c>
      <c r="Y28">
        <f t="shared" si="17"/>
        <v>7.3410556302477992E-3</v>
      </c>
      <c r="Z28">
        <f t="shared" si="18"/>
        <v>0.724330947453105</v>
      </c>
      <c r="AB28">
        <f t="shared" si="19"/>
        <v>62.266119344151527</v>
      </c>
      <c r="AC28">
        <f t="shared" si="2"/>
        <v>61.228135174953756</v>
      </c>
      <c r="AE28">
        <f t="shared" si="3"/>
        <v>0</v>
      </c>
      <c r="AF28">
        <f t="shared" si="4"/>
        <v>0</v>
      </c>
      <c r="AG28">
        <f t="shared" si="4"/>
        <v>-9.0541368431638123</v>
      </c>
      <c r="AH28">
        <f t="shared" si="5"/>
        <v>-243.35599414271451</v>
      </c>
      <c r="AI28">
        <f t="shared" si="6"/>
        <v>-252.41013098587831</v>
      </c>
      <c r="AJ28">
        <f t="shared" si="7"/>
        <v>1.0379841691977703</v>
      </c>
      <c r="AK28">
        <f t="shared" si="22"/>
        <v>4.358628354090607</v>
      </c>
      <c r="AL28">
        <f t="shared" si="8"/>
        <v>-247.01351846258993</v>
      </c>
      <c r="AN28">
        <f t="shared" si="9"/>
        <v>0</v>
      </c>
      <c r="AO28">
        <f t="shared" si="9"/>
        <v>0</v>
      </c>
      <c r="AP28">
        <f t="shared" si="9"/>
        <v>-0.53259426709147906</v>
      </c>
      <c r="AQ28">
        <f t="shared" si="9"/>
        <v>-14.315004244785339</v>
      </c>
      <c r="AR28">
        <f t="shared" si="9"/>
        <v>-14.847598511876818</v>
      </c>
      <c r="AS28">
        <f t="shared" si="9"/>
        <v>6.1057660981106765E-2</v>
      </c>
      <c r="AT28">
        <f t="shared" si="9"/>
        <v>0.25638893182001654</v>
      </c>
      <c r="AU28">
        <f t="shared" si="9"/>
        <v>-14.530151919075694</v>
      </c>
      <c r="AW28">
        <v>25</v>
      </c>
      <c r="AX28">
        <f>IF(Z28&gt;0, (R28*SUMPRODUCT(K28:$K$98, X28:$X$98)-K28*$AZ$3)/Z28, 0)</f>
        <v>84.530607714946242</v>
      </c>
    </row>
    <row r="29" spans="5:50" x14ac:dyDescent="0.25">
      <c r="E29">
        <v>2029</v>
      </c>
      <c r="F29" s="5">
        <f>EconomicRates!C69</f>
        <v>3.5571999999999999E-2</v>
      </c>
      <c r="G29" s="5">
        <f>EconomicRates!D69</f>
        <v>7.0000000000000007E-2</v>
      </c>
      <c r="H29" s="5">
        <f t="shared" si="10"/>
        <v>0.12000000000000001</v>
      </c>
      <c r="I29" s="5">
        <f t="shared" si="11"/>
        <v>1.1200000000000001</v>
      </c>
      <c r="J29">
        <f t="shared" si="12"/>
        <v>0.89285714285714279</v>
      </c>
      <c r="K29">
        <f t="shared" si="20"/>
        <v>5.2520809421655039E-2</v>
      </c>
      <c r="L29" s="2">
        <v>26</v>
      </c>
      <c r="M29" s="6">
        <v>3.3969999999999998E-3</v>
      </c>
      <c r="Q29" s="4">
        <f t="shared" si="21"/>
        <v>12.5</v>
      </c>
      <c r="R29">
        <f t="shared" si="0"/>
        <v>100000</v>
      </c>
      <c r="S29">
        <f t="shared" si="1"/>
        <v>84.18493157700037</v>
      </c>
      <c r="U29">
        <f t="shared" si="13"/>
        <v>3.3969999999999998E-3</v>
      </c>
      <c r="V29">
        <f t="shared" si="14"/>
        <v>0.01</v>
      </c>
      <c r="W29">
        <f t="shared" si="15"/>
        <v>0.724330947453105</v>
      </c>
      <c r="X29">
        <f t="shared" si="16"/>
        <v>2.4605522284981978E-3</v>
      </c>
      <c r="Y29">
        <f t="shared" si="17"/>
        <v>7.2433094745310497E-3</v>
      </c>
      <c r="Z29">
        <f t="shared" si="18"/>
        <v>0.71462708575007583</v>
      </c>
      <c r="AB29">
        <f t="shared" si="19"/>
        <v>61.228135174953756</v>
      </c>
      <c r="AC29">
        <f t="shared" si="2"/>
        <v>60.16083231694131</v>
      </c>
      <c r="AE29">
        <f t="shared" si="3"/>
        <v>0</v>
      </c>
      <c r="AF29">
        <f t="shared" si="4"/>
        <v>0</v>
      </c>
      <c r="AG29">
        <f t="shared" si="4"/>
        <v>-8.9328385718759478</v>
      </c>
      <c r="AH29">
        <f t="shared" si="5"/>
        <v>-246.05522284981978</v>
      </c>
      <c r="AI29">
        <f t="shared" si="6"/>
        <v>-254.98806142169573</v>
      </c>
      <c r="AJ29">
        <f t="shared" si="7"/>
        <v>1.0673028580124466</v>
      </c>
      <c r="AK29">
        <f t="shared" si="22"/>
        <v>4.2859694622467632</v>
      </c>
      <c r="AL29">
        <f t="shared" si="8"/>
        <v>-249.63478910143652</v>
      </c>
      <c r="AN29">
        <f t="shared" si="9"/>
        <v>0</v>
      </c>
      <c r="AO29">
        <f t="shared" si="9"/>
        <v>0</v>
      </c>
      <c r="AP29">
        <f t="shared" si="9"/>
        <v>-0.46915991222790582</v>
      </c>
      <c r="AQ29">
        <f t="shared" si="9"/>
        <v>-12.923019466498245</v>
      </c>
      <c r="AR29">
        <f t="shared" si="9"/>
        <v>-13.392179378726151</v>
      </c>
      <c r="AS29">
        <f t="shared" si="9"/>
        <v>5.6055610000859457E-2</v>
      </c>
      <c r="AT29">
        <f t="shared" si="9"/>
        <v>0.22510258531369559</v>
      </c>
      <c r="AU29">
        <f t="shared" si="9"/>
        <v>-13.111021183411596</v>
      </c>
      <c r="AW29">
        <v>26</v>
      </c>
      <c r="AX29">
        <f>IF(Z29&gt;0, (R29*SUMPRODUCT(K29:$K$98, X29:$X$98)-K29*$AZ$3)/Z29, 0)</f>
        <v>84.18493157700037</v>
      </c>
    </row>
    <row r="30" spans="5:50" x14ac:dyDescent="0.25">
      <c r="E30">
        <v>2030</v>
      </c>
      <c r="F30" s="5">
        <f>EconomicRates!C70</f>
        <v>3.5571999999999999E-2</v>
      </c>
      <c r="G30" s="5">
        <f>EconomicRates!D70</f>
        <v>7.0000000000000007E-2</v>
      </c>
      <c r="H30" s="5">
        <f t="shared" si="10"/>
        <v>0.12000000000000001</v>
      </c>
      <c r="I30" s="5">
        <f t="shared" si="11"/>
        <v>1.1200000000000001</v>
      </c>
      <c r="J30">
        <f t="shared" si="12"/>
        <v>0.89285714285714279</v>
      </c>
      <c r="K30">
        <f t="shared" si="20"/>
        <v>4.6893579840763422E-2</v>
      </c>
      <c r="L30" s="2">
        <v>27</v>
      </c>
      <c r="M30" s="6">
        <v>3.4910000000000002E-3</v>
      </c>
      <c r="Q30" s="4">
        <f t="shared" si="21"/>
        <v>12.5</v>
      </c>
      <c r="R30">
        <f t="shared" si="0"/>
        <v>100000</v>
      </c>
      <c r="S30">
        <f t="shared" si="1"/>
        <v>83.783384812501197</v>
      </c>
      <c r="U30">
        <f t="shared" si="13"/>
        <v>3.4910000000000002E-3</v>
      </c>
      <c r="V30">
        <f t="shared" si="14"/>
        <v>0.01</v>
      </c>
      <c r="W30">
        <f t="shared" si="15"/>
        <v>0.71462708575007583</v>
      </c>
      <c r="X30">
        <f t="shared" si="16"/>
        <v>2.4947631563535149E-3</v>
      </c>
      <c r="Y30">
        <f t="shared" si="17"/>
        <v>7.1462708575007585E-3</v>
      </c>
      <c r="Z30">
        <f t="shared" si="18"/>
        <v>0.70498605173622153</v>
      </c>
      <c r="AB30">
        <f t="shared" si="19"/>
        <v>60.16083231694131</v>
      </c>
      <c r="AC30">
        <f t="shared" si="2"/>
        <v>59.066117660061728</v>
      </c>
      <c r="AE30">
        <f t="shared" si="3"/>
        <v>0</v>
      </c>
      <c r="AF30">
        <f t="shared" si="4"/>
        <v>0</v>
      </c>
      <c r="AG30">
        <f t="shared" si="4"/>
        <v>-8.8123256467027691</v>
      </c>
      <c r="AH30">
        <f t="shared" si="5"/>
        <v>-249.47631563535148</v>
      </c>
      <c r="AI30">
        <f t="shared" si="6"/>
        <v>-258.28864128205424</v>
      </c>
      <c r="AJ30">
        <f t="shared" si="7"/>
        <v>1.0947146568795816</v>
      </c>
      <c r="AK30">
        <f t="shared" si="22"/>
        <v>4.2112582621858925</v>
      </c>
      <c r="AL30">
        <f t="shared" si="8"/>
        <v>-252.98266836298876</v>
      </c>
      <c r="AN30">
        <f t="shared" si="9"/>
        <v>0</v>
      </c>
      <c r="AO30">
        <f t="shared" si="9"/>
        <v>0</v>
      </c>
      <c r="AP30">
        <f t="shared" si="9"/>
        <v>-0.41324149629646345</v>
      </c>
      <c r="AQ30">
        <f t="shared" si="9"/>
        <v>-11.698837525625851</v>
      </c>
      <c r="AR30">
        <f t="shared" si="9"/>
        <v>-12.112079021922314</v>
      </c>
      <c r="AS30">
        <f t="shared" si="9"/>
        <v>5.1335089165236596E-2</v>
      </c>
      <c r="AT30">
        <f t="shared" si="9"/>
        <v>0.19748097554788877</v>
      </c>
      <c r="AU30">
        <f t="shared" si="9"/>
        <v>-11.863262957209187</v>
      </c>
      <c r="AW30">
        <v>27</v>
      </c>
      <c r="AX30">
        <f>IF(Z30&gt;0, (R30*SUMPRODUCT(K30:$K$98, X30:$X$98)-K30*$AZ$3)/Z30, 0)</f>
        <v>83.783384812501197</v>
      </c>
    </row>
    <row r="31" spans="5:50" x14ac:dyDescent="0.25">
      <c r="E31">
        <v>2031</v>
      </c>
      <c r="F31" s="5">
        <f>EconomicRates!C71</f>
        <v>3.5571999999999999E-2</v>
      </c>
      <c r="G31" s="5">
        <f>EconomicRates!D71</f>
        <v>7.0000000000000007E-2</v>
      </c>
      <c r="H31" s="5">
        <f t="shared" si="10"/>
        <v>0.12000000000000001</v>
      </c>
      <c r="I31" s="5">
        <f t="shared" si="11"/>
        <v>1.1200000000000001</v>
      </c>
      <c r="J31">
        <f t="shared" si="12"/>
        <v>0.89285714285714279</v>
      </c>
      <c r="K31">
        <f t="shared" si="20"/>
        <v>4.1869267714967337E-2</v>
      </c>
      <c r="L31" s="2">
        <v>28</v>
      </c>
      <c r="M31" s="6">
        <v>3.5990000000000002E-3</v>
      </c>
      <c r="Q31" s="4">
        <f t="shared" si="21"/>
        <v>12.5</v>
      </c>
      <c r="R31">
        <f t="shared" si="0"/>
        <v>100000</v>
      </c>
      <c r="S31">
        <f t="shared" si="1"/>
        <v>83.302206409614101</v>
      </c>
      <c r="U31">
        <f t="shared" si="13"/>
        <v>3.5990000000000002E-3</v>
      </c>
      <c r="V31">
        <f t="shared" si="14"/>
        <v>0.01</v>
      </c>
      <c r="W31">
        <f t="shared" si="15"/>
        <v>0.70498605173622153</v>
      </c>
      <c r="X31">
        <f t="shared" si="16"/>
        <v>2.5372448001986614E-3</v>
      </c>
      <c r="Y31">
        <f t="shared" si="17"/>
        <v>7.0498605173622154E-3</v>
      </c>
      <c r="Z31">
        <f t="shared" si="18"/>
        <v>0.69539894641866062</v>
      </c>
      <c r="AB31">
        <f t="shared" si="19"/>
        <v>59.066117660061728</v>
      </c>
      <c r="AC31">
        <f t="shared" si="2"/>
        <v>57.928266571595444</v>
      </c>
      <c r="AE31">
        <f t="shared" si="3"/>
        <v>0</v>
      </c>
      <c r="AF31">
        <f t="shared" si="4"/>
        <v>0</v>
      </c>
      <c r="AG31">
        <f t="shared" si="4"/>
        <v>-8.692486830233257</v>
      </c>
      <c r="AH31">
        <f t="shared" si="5"/>
        <v>-253.72448001986615</v>
      </c>
      <c r="AI31">
        <f t="shared" si="6"/>
        <v>-262.41696685009941</v>
      </c>
      <c r="AJ31">
        <f t="shared" si="7"/>
        <v>1.1378510884662845</v>
      </c>
      <c r="AK31">
        <f t="shared" si="22"/>
        <v>4.1346282362043212</v>
      </c>
      <c r="AL31">
        <f t="shared" si="8"/>
        <v>-257.14448752542881</v>
      </c>
      <c r="AN31">
        <f t="shared" si="9"/>
        <v>0</v>
      </c>
      <c r="AO31">
        <f t="shared" si="9"/>
        <v>0</v>
      </c>
      <c r="AP31">
        <f t="shared" si="9"/>
        <v>-0.36394805820386406</v>
      </c>
      <c r="AQ31">
        <f t="shared" si="9"/>
        <v>-10.623258179792657</v>
      </c>
      <c r="AR31">
        <f t="shared" si="9"/>
        <v>-10.987206237996521</v>
      </c>
      <c r="AS31">
        <f t="shared" si="9"/>
        <v>4.7640991842761847E-2</v>
      </c>
      <c r="AT31">
        <f t="shared" si="9"/>
        <v>0.17311385652350192</v>
      </c>
      <c r="AU31">
        <f t="shared" si="9"/>
        <v>-10.766451389630257</v>
      </c>
      <c r="AW31">
        <v>28</v>
      </c>
      <c r="AX31">
        <f>IF(Z31&gt;0, (R31*SUMPRODUCT(K31:$K$98, X31:$X$98)-K31*$AZ$3)/Z31, 0)</f>
        <v>83.302206409614101</v>
      </c>
    </row>
    <row r="32" spans="5:50" x14ac:dyDescent="0.25">
      <c r="E32">
        <v>2032</v>
      </c>
      <c r="F32" s="5">
        <f>EconomicRates!C72</f>
        <v>3.5571999999999999E-2</v>
      </c>
      <c r="G32" s="5">
        <f>EconomicRates!D72</f>
        <v>7.0000000000000007E-2</v>
      </c>
      <c r="H32" s="5">
        <f t="shared" si="10"/>
        <v>0.12000000000000001</v>
      </c>
      <c r="I32" s="5">
        <f t="shared" si="11"/>
        <v>1.1200000000000001</v>
      </c>
      <c r="J32">
        <f t="shared" si="12"/>
        <v>0.89285714285714279</v>
      </c>
      <c r="K32">
        <f t="shared" si="20"/>
        <v>3.7383274745506546E-2</v>
      </c>
      <c r="L32" s="2">
        <v>29</v>
      </c>
      <c r="M32" s="6">
        <v>3.7169999999999998E-3</v>
      </c>
      <c r="Q32" s="4">
        <f t="shared" si="21"/>
        <v>12.5</v>
      </c>
      <c r="R32">
        <f t="shared" si="0"/>
        <v>100000</v>
      </c>
      <c r="S32">
        <f t="shared" si="1"/>
        <v>82.720157771979615</v>
      </c>
      <c r="U32">
        <f t="shared" si="13"/>
        <v>3.7169999999999998E-3</v>
      </c>
      <c r="V32">
        <f t="shared" si="14"/>
        <v>0.01</v>
      </c>
      <c r="W32">
        <f t="shared" si="15"/>
        <v>0.69539894641866062</v>
      </c>
      <c r="X32">
        <f t="shared" si="16"/>
        <v>2.5847978838381613E-3</v>
      </c>
      <c r="Y32">
        <f t="shared" si="17"/>
        <v>6.9539894641866065E-3</v>
      </c>
      <c r="Z32">
        <f t="shared" si="18"/>
        <v>0.68586015907063591</v>
      </c>
      <c r="AB32">
        <f t="shared" si="19"/>
        <v>57.928266571595444</v>
      </c>
      <c r="AC32">
        <f t="shared" si="2"/>
        <v>56.734460567838035</v>
      </c>
      <c r="AE32">
        <f t="shared" si="3"/>
        <v>0</v>
      </c>
      <c r="AF32">
        <f t="shared" si="4"/>
        <v>0</v>
      </c>
      <c r="AG32">
        <f t="shared" si="4"/>
        <v>-8.5732519883829497</v>
      </c>
      <c r="AH32">
        <f t="shared" si="5"/>
        <v>-258.47978838381613</v>
      </c>
      <c r="AI32">
        <f t="shared" si="6"/>
        <v>-267.05304037219906</v>
      </c>
      <c r="AJ32">
        <f t="shared" si="7"/>
        <v>1.193806003757409</v>
      </c>
      <c r="AK32">
        <f t="shared" si="22"/>
        <v>4.0549786600116811</v>
      </c>
      <c r="AL32">
        <f t="shared" si="8"/>
        <v>-261.80425570842999</v>
      </c>
      <c r="AN32">
        <f t="shared" si="9"/>
        <v>0</v>
      </c>
      <c r="AO32">
        <f t="shared" si="9"/>
        <v>0</v>
      </c>
      <c r="AP32">
        <f t="shared" si="9"/>
        <v>-0.32049623454418008</v>
      </c>
      <c r="AQ32">
        <f t="shared" si="9"/>
        <v>-9.6628209453125891</v>
      </c>
      <c r="AR32">
        <f t="shared" si="9"/>
        <v>-9.983317179856769</v>
      </c>
      <c r="AS32">
        <f t="shared" si="9"/>
        <v>4.4628377831298444E-2</v>
      </c>
      <c r="AT32">
        <f t="shared" si="9"/>
        <v>0.15158838133438265</v>
      </c>
      <c r="AU32">
        <f t="shared" si="9"/>
        <v>-9.7871004206910897</v>
      </c>
      <c r="AW32">
        <v>29</v>
      </c>
      <c r="AX32">
        <f>IF(Z32&gt;0, (R32*SUMPRODUCT(K32:$K$98, X32:$X$98)-K32*$AZ$3)/Z32, 0)</f>
        <v>82.720157771979615</v>
      </c>
    </row>
    <row r="33" spans="5:50" x14ac:dyDescent="0.25">
      <c r="E33">
        <v>2033</v>
      </c>
      <c r="F33" s="5">
        <f>EconomicRates!C73</f>
        <v>3.5571999999999999E-2</v>
      </c>
      <c r="G33" s="5">
        <f>EconomicRates!D73</f>
        <v>7.0000000000000007E-2</v>
      </c>
      <c r="H33" s="5">
        <f t="shared" si="10"/>
        <v>0.12000000000000001</v>
      </c>
      <c r="I33" s="5">
        <f t="shared" si="11"/>
        <v>1.1200000000000001</v>
      </c>
      <c r="J33">
        <f t="shared" si="12"/>
        <v>0.89285714285714279</v>
      </c>
      <c r="K33">
        <f t="shared" si="20"/>
        <v>3.337792387991656E-2</v>
      </c>
      <c r="L33" s="2">
        <v>30</v>
      </c>
      <c r="M33" s="6">
        <v>3.852E-3</v>
      </c>
      <c r="Q33" s="4">
        <f t="shared" si="21"/>
        <v>12.5</v>
      </c>
      <c r="R33">
        <f t="shared" si="0"/>
        <v>100000</v>
      </c>
      <c r="S33">
        <f t="shared" si="1"/>
        <v>82.043326316374674</v>
      </c>
      <c r="U33">
        <f t="shared" si="13"/>
        <v>3.852E-3</v>
      </c>
      <c r="V33">
        <f t="shared" si="14"/>
        <v>0.01</v>
      </c>
      <c r="W33">
        <f t="shared" si="15"/>
        <v>0.68586015907063591</v>
      </c>
      <c r="X33">
        <f t="shared" si="16"/>
        <v>2.6419333327400893E-3</v>
      </c>
      <c r="Y33">
        <f t="shared" si="17"/>
        <v>6.8586015907063595E-3</v>
      </c>
      <c r="Z33">
        <f t="shared" si="18"/>
        <v>0.67635962414718942</v>
      </c>
      <c r="AB33">
        <f t="shared" si="19"/>
        <v>56.734460567838035</v>
      </c>
      <c r="AC33">
        <f t="shared" si="2"/>
        <v>55.490793351128389</v>
      </c>
      <c r="AE33">
        <f t="shared" si="3"/>
        <v>0</v>
      </c>
      <c r="AF33">
        <f t="shared" si="4"/>
        <v>0</v>
      </c>
      <c r="AG33">
        <f t="shared" si="4"/>
        <v>-8.4544953018398683</v>
      </c>
      <c r="AH33">
        <f t="shared" si="5"/>
        <v>-264.19333327400892</v>
      </c>
      <c r="AI33">
        <f t="shared" si="6"/>
        <v>-272.64782857584879</v>
      </c>
      <c r="AJ33">
        <f t="shared" si="7"/>
        <v>1.2436672167096461</v>
      </c>
      <c r="AK33">
        <f t="shared" si="22"/>
        <v>3.9714122397486626</v>
      </c>
      <c r="AL33">
        <f t="shared" si="8"/>
        <v>-267.43274911939051</v>
      </c>
      <c r="AN33">
        <f t="shared" si="9"/>
        <v>0</v>
      </c>
      <c r="AO33">
        <f t="shared" si="9"/>
        <v>0</v>
      </c>
      <c r="AP33">
        <f t="shared" si="9"/>
        <v>-0.28219350062792331</v>
      </c>
      <c r="AQ33">
        <f t="shared" si="9"/>
        <v>-8.8182249676012958</v>
      </c>
      <c r="AR33">
        <f t="shared" si="9"/>
        <v>-9.1004184682292202</v>
      </c>
      <c r="AS33">
        <f t="shared" si="9"/>
        <v>4.1511029691282259E-2</v>
      </c>
      <c r="AT33">
        <f t="shared" si="9"/>
        <v>0.13255749543409981</v>
      </c>
      <c r="AU33">
        <f t="shared" si="9"/>
        <v>-8.9263499431038387</v>
      </c>
      <c r="AW33">
        <v>30</v>
      </c>
      <c r="AX33">
        <f>IF(Z33&gt;0, (R33*SUMPRODUCT(K33:$K$98, X33:$X$98)-K33*$AZ$3)/Z33, 0)</f>
        <v>82.043326316374674</v>
      </c>
    </row>
    <row r="34" spans="5:50" x14ac:dyDescent="0.25">
      <c r="E34">
        <v>2034</v>
      </c>
      <c r="F34" s="5">
        <f>EconomicRates!C74</f>
        <v>3.5571999999999999E-2</v>
      </c>
      <c r="G34" s="5">
        <f>EconomicRates!D74</f>
        <v>7.0000000000000007E-2</v>
      </c>
      <c r="H34" s="5">
        <f t="shared" si="10"/>
        <v>0.12000000000000001</v>
      </c>
      <c r="I34" s="5">
        <f t="shared" si="11"/>
        <v>1.1200000000000001</v>
      </c>
      <c r="J34">
        <f t="shared" si="12"/>
        <v>0.89285714285714279</v>
      </c>
      <c r="K34">
        <f t="shared" si="20"/>
        <v>2.9801717749925499E-2</v>
      </c>
      <c r="L34" s="2">
        <v>31</v>
      </c>
      <c r="M34" s="6">
        <v>4.0049999999999999E-3</v>
      </c>
      <c r="Q34" s="4">
        <f t="shared" si="21"/>
        <v>12.5</v>
      </c>
      <c r="R34">
        <f t="shared" si="0"/>
        <v>100000</v>
      </c>
      <c r="S34">
        <f t="shared" si="1"/>
        <v>81.257623940705571</v>
      </c>
      <c r="U34">
        <f t="shared" si="13"/>
        <v>4.0049999999999999E-3</v>
      </c>
      <c r="V34">
        <f t="shared" si="14"/>
        <v>0.01</v>
      </c>
      <c r="W34">
        <f t="shared" si="15"/>
        <v>0.67635962414718942</v>
      </c>
      <c r="X34">
        <f t="shared" si="16"/>
        <v>2.7088202947094936E-3</v>
      </c>
      <c r="Y34">
        <f t="shared" si="17"/>
        <v>6.7635962414718948E-3</v>
      </c>
      <c r="Z34">
        <f t="shared" si="18"/>
        <v>0.66688720761100795</v>
      </c>
      <c r="AB34">
        <f t="shared" si="19"/>
        <v>55.490793351128389</v>
      </c>
      <c r="AC34">
        <f t="shared" si="2"/>
        <v>54.189669926922527</v>
      </c>
      <c r="AE34">
        <f t="shared" si="3"/>
        <v>0</v>
      </c>
      <c r="AF34">
        <f t="shared" si="4"/>
        <v>0</v>
      </c>
      <c r="AG34">
        <f t="shared" si="4"/>
        <v>-8.3360900951375996</v>
      </c>
      <c r="AH34">
        <f t="shared" si="5"/>
        <v>-270.88202947094936</v>
      </c>
      <c r="AI34">
        <f t="shared" si="6"/>
        <v>-279.21811956608695</v>
      </c>
      <c r="AJ34">
        <f t="shared" si="7"/>
        <v>1.301123424205862</v>
      </c>
      <c r="AK34">
        <f t="shared" si="22"/>
        <v>3.8843555345789875</v>
      </c>
      <c r="AL34">
        <f t="shared" si="8"/>
        <v>-274.03264060730208</v>
      </c>
      <c r="AN34">
        <f t="shared" si="9"/>
        <v>0</v>
      </c>
      <c r="AO34">
        <f t="shared" si="9"/>
        <v>0</v>
      </c>
      <c r="AP34">
        <f t="shared" si="9"/>
        <v>-0.24842980415324034</v>
      </c>
      <c r="AQ34">
        <f t="shared" si="9"/>
        <v>-8.0727497858202337</v>
      </c>
      <c r="AR34">
        <f t="shared" si="9"/>
        <v>-8.3211795899734735</v>
      </c>
      <c r="AS34">
        <f t="shared" si="9"/>
        <v>3.877571304599968E-2</v>
      </c>
      <c r="AT34">
        <f t="shared" si="9"/>
        <v>0.11576046728188397</v>
      </c>
      <c r="AU34">
        <f t="shared" ref="AU34:AU97" si="23">AL34*$K34</f>
        <v>-8.1666434096455891</v>
      </c>
      <c r="AW34">
        <v>31</v>
      </c>
      <c r="AX34">
        <f>IF(Z34&gt;0, (R34*SUMPRODUCT(K34:$K$98, X34:$X$98)-K34*$AZ$3)/Z34, 0)</f>
        <v>81.257623940705571</v>
      </c>
    </row>
    <row r="35" spans="5:50" x14ac:dyDescent="0.25">
      <c r="E35">
        <v>2035</v>
      </c>
      <c r="F35" s="5">
        <f>EconomicRates!C75</f>
        <v>3.5571999999999999E-2</v>
      </c>
      <c r="G35" s="5">
        <f>EconomicRates!D75</f>
        <v>7.0000000000000007E-2</v>
      </c>
      <c r="H35" s="5">
        <f t="shared" si="10"/>
        <v>0.12000000000000001</v>
      </c>
      <c r="I35" s="5">
        <f t="shared" si="11"/>
        <v>1.1200000000000001</v>
      </c>
      <c r="J35">
        <f t="shared" si="12"/>
        <v>0.89285714285714279</v>
      </c>
      <c r="K35">
        <f t="shared" si="20"/>
        <v>2.660867656243348E-2</v>
      </c>
      <c r="L35" s="2">
        <v>32</v>
      </c>
      <c r="M35" s="6">
        <v>4.1640000000000002E-3</v>
      </c>
      <c r="Q35" s="4">
        <f t="shared" si="21"/>
        <v>12.5</v>
      </c>
      <c r="R35">
        <f t="shared" si="0"/>
        <v>100000</v>
      </c>
      <c r="S35">
        <f t="shared" si="1"/>
        <v>80.354867468657133</v>
      </c>
      <c r="U35">
        <f t="shared" si="13"/>
        <v>4.1640000000000002E-3</v>
      </c>
      <c r="V35">
        <f t="shared" si="14"/>
        <v>0.01</v>
      </c>
      <c r="W35">
        <f t="shared" si="15"/>
        <v>0.66688720761100795</v>
      </c>
      <c r="X35">
        <f t="shared" si="16"/>
        <v>2.776918332492237E-3</v>
      </c>
      <c r="Y35">
        <f t="shared" si="17"/>
        <v>6.6688720761100793E-3</v>
      </c>
      <c r="Z35">
        <f t="shared" si="18"/>
        <v>0.65744141720240556</v>
      </c>
      <c r="AB35">
        <f t="shared" si="19"/>
        <v>54.189669926922527</v>
      </c>
      <c r="AC35">
        <f t="shared" si="2"/>
        <v>52.828617947705418</v>
      </c>
      <c r="AE35">
        <f t="shared" si="3"/>
        <v>0</v>
      </c>
      <c r="AF35">
        <f t="shared" ref="AF35:AG66" si="24">-$Z35*P35</f>
        <v>0</v>
      </c>
      <c r="AG35">
        <f t="shared" si="24"/>
        <v>-8.2180177150300704</v>
      </c>
      <c r="AH35">
        <f t="shared" si="5"/>
        <v>-277.69183324922369</v>
      </c>
      <c r="AI35">
        <f t="shared" ref="AI35:AI66" si="25">SUM(AE35:AH35)</f>
        <v>-285.90985096425374</v>
      </c>
      <c r="AJ35">
        <f t="shared" si="7"/>
        <v>1.361051979217109</v>
      </c>
      <c r="AK35">
        <f t="shared" si="22"/>
        <v>3.7932768948845772</v>
      </c>
      <c r="AL35">
        <f t="shared" si="8"/>
        <v>-280.75552209015206</v>
      </c>
      <c r="AN35">
        <f t="shared" ref="AN35:AT66" si="26">AE35*$K35</f>
        <v>0</v>
      </c>
      <c r="AO35">
        <f t="shared" si="26"/>
        <v>0</v>
      </c>
      <c r="AP35">
        <f t="shared" si="26"/>
        <v>-0.21867057536358378</v>
      </c>
      <c r="AQ35">
        <f t="shared" si="26"/>
        <v>-7.3890121749578048</v>
      </c>
      <c r="AR35">
        <f t="shared" si="26"/>
        <v>-7.6076827503213877</v>
      </c>
      <c r="AS35">
        <f t="shared" si="26"/>
        <v>3.6215791899647985E-2</v>
      </c>
      <c r="AT35">
        <f t="shared" si="26"/>
        <v>0.1009340780077357</v>
      </c>
      <c r="AU35">
        <f t="shared" si="23"/>
        <v>-7.4705328804140043</v>
      </c>
      <c r="AW35">
        <v>32</v>
      </c>
      <c r="AX35">
        <f>IF(Z35&gt;0, (R35*SUMPRODUCT(K35:$K$98, X35:$X$98)-K35*$AZ$3)/Z35, 0)</f>
        <v>80.354867468657133</v>
      </c>
    </row>
    <row r="36" spans="5:50" x14ac:dyDescent="0.25">
      <c r="E36">
        <v>2036</v>
      </c>
      <c r="F36" s="5">
        <f>EconomicRates!C76</f>
        <v>3.5571999999999999E-2</v>
      </c>
      <c r="G36" s="5">
        <f>EconomicRates!D76</f>
        <v>7.0000000000000007E-2</v>
      </c>
      <c r="H36" s="5">
        <f t="shared" si="10"/>
        <v>0.12000000000000001</v>
      </c>
      <c r="I36" s="5">
        <f t="shared" si="11"/>
        <v>1.1200000000000001</v>
      </c>
      <c r="J36">
        <f t="shared" si="12"/>
        <v>0.89285714285714279</v>
      </c>
      <c r="K36">
        <f t="shared" si="20"/>
        <v>2.3757746930744176E-2</v>
      </c>
      <c r="L36" s="2">
        <v>33</v>
      </c>
      <c r="M36" s="6">
        <v>4.3350000000000003E-3</v>
      </c>
      <c r="Q36" s="4">
        <f t="shared" si="21"/>
        <v>12.5</v>
      </c>
      <c r="R36">
        <f t="shared" si="0"/>
        <v>100000</v>
      </c>
      <c r="S36">
        <f t="shared" si="1"/>
        <v>79.368586838996478</v>
      </c>
      <c r="U36">
        <f t="shared" si="13"/>
        <v>4.3350000000000003E-3</v>
      </c>
      <c r="V36">
        <f t="shared" si="14"/>
        <v>0.01</v>
      </c>
      <c r="W36">
        <f t="shared" si="15"/>
        <v>0.65744141720240556</v>
      </c>
      <c r="X36">
        <f t="shared" si="16"/>
        <v>2.8500085435724282E-3</v>
      </c>
      <c r="Y36">
        <f t="shared" si="17"/>
        <v>6.5744141720240554E-3</v>
      </c>
      <c r="Z36">
        <f t="shared" si="18"/>
        <v>0.64801699448680905</v>
      </c>
      <c r="AB36">
        <f t="shared" si="19"/>
        <v>52.828617947705418</v>
      </c>
      <c r="AC36">
        <f t="shared" si="2"/>
        <v>51.432193100071807</v>
      </c>
      <c r="AE36">
        <f t="shared" si="3"/>
        <v>0</v>
      </c>
      <c r="AF36">
        <f t="shared" si="24"/>
        <v>0</v>
      </c>
      <c r="AG36">
        <f t="shared" si="24"/>
        <v>-8.1002124310851134</v>
      </c>
      <c r="AH36">
        <f t="shared" si="5"/>
        <v>-285.00085435724282</v>
      </c>
      <c r="AI36">
        <f t="shared" si="25"/>
        <v>-293.10106678832796</v>
      </c>
      <c r="AJ36">
        <f t="shared" si="7"/>
        <v>1.396424847633611</v>
      </c>
      <c r="AK36">
        <f t="shared" si="22"/>
        <v>3.6980032563393794</v>
      </c>
      <c r="AL36">
        <f t="shared" si="8"/>
        <v>-288.00663868435493</v>
      </c>
      <c r="AN36">
        <f t="shared" si="26"/>
        <v>0</v>
      </c>
      <c r="AO36">
        <f t="shared" si="26"/>
        <v>0</v>
      </c>
      <c r="AP36">
        <f t="shared" si="26"/>
        <v>-0.19244279702298817</v>
      </c>
      <c r="AQ36">
        <f t="shared" si="26"/>
        <v>-6.7709781728652532</v>
      </c>
      <c r="AR36">
        <f t="shared" si="26"/>
        <v>-6.9634209698882419</v>
      </c>
      <c r="AS36">
        <f t="shared" si="26"/>
        <v>3.3175908137882328E-2</v>
      </c>
      <c r="AT36">
        <f t="shared" si="26"/>
        <v>8.7856225513178857E-2</v>
      </c>
      <c r="AU36">
        <f t="shared" si="23"/>
        <v>-6.8423888362371796</v>
      </c>
      <c r="AW36">
        <v>33</v>
      </c>
      <c r="AX36">
        <f>IF(Z36&gt;0, (R36*SUMPRODUCT(K36:$K$98, X36:$X$98)-K36*$AZ$3)/Z36, 0)</f>
        <v>79.368586838996478</v>
      </c>
    </row>
    <row r="37" spans="5:50" x14ac:dyDescent="0.25">
      <c r="E37">
        <v>2037</v>
      </c>
      <c r="F37" s="5">
        <f>EconomicRates!C77</f>
        <v>3.5571999999999999E-2</v>
      </c>
      <c r="G37" s="5">
        <f>EconomicRates!D77</f>
        <v>7.0000000000000007E-2</v>
      </c>
      <c r="H37" s="5">
        <f t="shared" si="10"/>
        <v>0.12000000000000001</v>
      </c>
      <c r="I37" s="5">
        <f t="shared" si="11"/>
        <v>1.1200000000000001</v>
      </c>
      <c r="J37">
        <f t="shared" si="12"/>
        <v>0.89285714285714279</v>
      </c>
      <c r="K37">
        <f t="shared" si="20"/>
        <v>2.1212274045307299E-2</v>
      </c>
      <c r="L37" s="2">
        <v>34</v>
      </c>
      <c r="M37" s="6">
        <v>4.522E-3</v>
      </c>
      <c r="Q37" s="4">
        <f t="shared" si="21"/>
        <v>12.5</v>
      </c>
      <c r="R37">
        <f t="shared" si="0"/>
        <v>100000</v>
      </c>
      <c r="S37">
        <f t="shared" si="1"/>
        <v>78.313859907731043</v>
      </c>
      <c r="U37">
        <f t="shared" si="13"/>
        <v>4.522E-3</v>
      </c>
      <c r="V37">
        <f t="shared" si="14"/>
        <v>0.01</v>
      </c>
      <c r="W37">
        <f t="shared" si="15"/>
        <v>0.64801699448680905</v>
      </c>
      <c r="X37">
        <f t="shared" si="16"/>
        <v>2.9303328490693503E-3</v>
      </c>
      <c r="Y37">
        <f t="shared" si="17"/>
        <v>6.4801699448680909E-3</v>
      </c>
      <c r="Z37">
        <f t="shared" si="18"/>
        <v>0.63860649169287165</v>
      </c>
      <c r="AB37">
        <f t="shared" si="19"/>
        <v>51.432193100071807</v>
      </c>
      <c r="AC37">
        <f t="shared" si="2"/>
        <v>50.011739326603156</v>
      </c>
      <c r="AE37">
        <f t="shared" si="3"/>
        <v>0</v>
      </c>
      <c r="AF37">
        <f t="shared" si="24"/>
        <v>0</v>
      </c>
      <c r="AG37">
        <f t="shared" si="24"/>
        <v>-7.9825811461608955</v>
      </c>
      <c r="AH37">
        <f t="shared" si="5"/>
        <v>-293.03328490693502</v>
      </c>
      <c r="AI37">
        <f t="shared" si="25"/>
        <v>-301.01586605309592</v>
      </c>
      <c r="AJ37">
        <f t="shared" si="7"/>
        <v>1.4204537734686511</v>
      </c>
      <c r="AK37">
        <f t="shared" si="22"/>
        <v>3.6002535170050267</v>
      </c>
      <c r="AL37">
        <f t="shared" si="8"/>
        <v>-295.99515876262228</v>
      </c>
      <c r="AN37">
        <f t="shared" si="26"/>
        <v>0</v>
      </c>
      <c r="AO37">
        <f t="shared" si="26"/>
        <v>0</v>
      </c>
      <c r="AP37">
        <f t="shared" si="26"/>
        <v>-0.16932869886126817</v>
      </c>
      <c r="AQ37">
        <f t="shared" si="26"/>
        <v>-6.2159023438425169</v>
      </c>
      <c r="AR37">
        <f t="shared" si="26"/>
        <v>-6.3852310427037855</v>
      </c>
      <c r="AS37">
        <f t="shared" si="26"/>
        <v>3.0131054711507881E-2</v>
      </c>
      <c r="AT37">
        <f t="shared" si="26"/>
        <v>7.6369564235292051E-2</v>
      </c>
      <c r="AU37">
        <f t="shared" si="23"/>
        <v>-6.2787304237569863</v>
      </c>
      <c r="AW37">
        <v>34</v>
      </c>
      <c r="AX37">
        <f>IF(Z37&gt;0, (R37*SUMPRODUCT(K37:$K$98, X37:$X$98)-K37*$AZ$3)/Z37, 0)</f>
        <v>78.313859907731043</v>
      </c>
    </row>
    <row r="38" spans="5:50" x14ac:dyDescent="0.25">
      <c r="E38">
        <v>2038</v>
      </c>
      <c r="F38" s="5">
        <f>EconomicRates!C78</f>
        <v>3.5571999999999999E-2</v>
      </c>
      <c r="G38" s="5">
        <f>EconomicRates!D78</f>
        <v>7.0000000000000007E-2</v>
      </c>
      <c r="H38" s="5">
        <f t="shared" si="10"/>
        <v>0.12000000000000001</v>
      </c>
      <c r="I38" s="5">
        <f t="shared" si="11"/>
        <v>1.1200000000000001</v>
      </c>
      <c r="J38">
        <f t="shared" si="12"/>
        <v>0.89285714285714279</v>
      </c>
      <c r="K38">
        <f t="shared" si="20"/>
        <v>1.8939530397595803E-2</v>
      </c>
      <c r="L38" s="2">
        <v>35</v>
      </c>
      <c r="M38" s="6">
        <v>4.7470000000000004E-3</v>
      </c>
      <c r="Q38" s="4">
        <f t="shared" si="21"/>
        <v>12.5</v>
      </c>
      <c r="R38">
        <f t="shared" si="0"/>
        <v>100000</v>
      </c>
      <c r="S38">
        <f t="shared" si="1"/>
        <v>77.199528063765811</v>
      </c>
      <c r="U38">
        <f t="shared" si="13"/>
        <v>4.7470000000000004E-3</v>
      </c>
      <c r="V38">
        <f t="shared" si="14"/>
        <v>0.01</v>
      </c>
      <c r="W38">
        <f t="shared" si="15"/>
        <v>0.63860649169287165</v>
      </c>
      <c r="X38">
        <f t="shared" si="16"/>
        <v>3.0314650160660618E-3</v>
      </c>
      <c r="Y38">
        <f t="shared" si="17"/>
        <v>6.3860649169287164E-3</v>
      </c>
      <c r="Z38">
        <f t="shared" si="18"/>
        <v>0.62918896175987682</v>
      </c>
      <c r="AB38">
        <f t="shared" si="19"/>
        <v>50.011739326603156</v>
      </c>
      <c r="AC38">
        <f t="shared" si="2"/>
        <v>48.573090910793283</v>
      </c>
      <c r="AE38">
        <f t="shared" si="3"/>
        <v>0</v>
      </c>
      <c r="AF38">
        <f t="shared" si="24"/>
        <v>0</v>
      </c>
      <c r="AG38">
        <f t="shared" si="24"/>
        <v>-7.8648620219984604</v>
      </c>
      <c r="AH38">
        <f t="shared" si="5"/>
        <v>-303.14650160660619</v>
      </c>
      <c r="AI38">
        <f t="shared" si="25"/>
        <v>-311.01136362860467</v>
      </c>
      <c r="AJ38">
        <f t="shared" si="7"/>
        <v>1.4386484158098725</v>
      </c>
      <c r="AK38">
        <f t="shared" si="22"/>
        <v>3.5008217528622212</v>
      </c>
      <c r="AL38">
        <f t="shared" si="8"/>
        <v>-306.07189345993254</v>
      </c>
      <c r="AN38">
        <f t="shared" si="26"/>
        <v>0</v>
      </c>
      <c r="AO38">
        <f t="shared" si="26"/>
        <v>0</v>
      </c>
      <c r="AP38">
        <f t="shared" si="26"/>
        <v>-0.14895679333853662</v>
      </c>
      <c r="AQ38">
        <f t="shared" si="26"/>
        <v>-5.7414523821031427</v>
      </c>
      <c r="AR38">
        <f t="shared" si="26"/>
        <v>-5.8904091754416799</v>
      </c>
      <c r="AS38">
        <f t="shared" si="26"/>
        <v>2.7247325402684125E-2</v>
      </c>
      <c r="AT38">
        <f t="shared" si="26"/>
        <v>6.6303920004898667E-2</v>
      </c>
      <c r="AU38">
        <f t="shared" si="23"/>
        <v>-5.7968579300340961</v>
      </c>
      <c r="AW38">
        <v>35</v>
      </c>
      <c r="AX38">
        <f>IF(Z38&gt;0, (R38*SUMPRODUCT(K38:$K$98, X38:$X$98)-K38*$AZ$3)/Z38, 0)</f>
        <v>77.199528063765811</v>
      </c>
    </row>
    <row r="39" spans="5:50" x14ac:dyDescent="0.25">
      <c r="E39">
        <v>2039</v>
      </c>
      <c r="F39" s="5">
        <f>EconomicRates!C79</f>
        <v>3.5571999999999999E-2</v>
      </c>
      <c r="G39" s="5">
        <f>EconomicRates!D79</f>
        <v>7.0000000000000007E-2</v>
      </c>
      <c r="H39" s="5">
        <f t="shared" si="10"/>
        <v>0.12000000000000001</v>
      </c>
      <c r="I39" s="5">
        <f t="shared" si="11"/>
        <v>1.1200000000000001</v>
      </c>
      <c r="J39">
        <f t="shared" si="12"/>
        <v>0.89285714285714279</v>
      </c>
      <c r="K39">
        <f t="shared" si="20"/>
        <v>1.6910294997853393E-2</v>
      </c>
      <c r="L39" s="2">
        <v>36</v>
      </c>
      <c r="M39" s="6">
        <v>4.9870000000000001E-3</v>
      </c>
      <c r="Q39" s="4">
        <f t="shared" si="21"/>
        <v>12.5</v>
      </c>
      <c r="R39">
        <f t="shared" si="0"/>
        <v>100000</v>
      </c>
      <c r="S39">
        <f t="shared" si="1"/>
        <v>75.992475313543409</v>
      </c>
      <c r="U39">
        <f t="shared" si="13"/>
        <v>4.9870000000000001E-3</v>
      </c>
      <c r="V39">
        <f t="shared" si="14"/>
        <v>0.01</v>
      </c>
      <c r="W39">
        <f t="shared" si="15"/>
        <v>0.62918896175987682</v>
      </c>
      <c r="X39">
        <f t="shared" si="16"/>
        <v>3.1377653522965056E-3</v>
      </c>
      <c r="Y39">
        <f t="shared" si="17"/>
        <v>6.2918896175987683E-3</v>
      </c>
      <c r="Z39">
        <f t="shared" si="18"/>
        <v>0.61975930678998159</v>
      </c>
      <c r="AB39">
        <f t="shared" si="19"/>
        <v>48.573090910793283</v>
      </c>
      <c r="AC39">
        <f t="shared" si="2"/>
        <v>47.097043821576449</v>
      </c>
      <c r="AE39">
        <f t="shared" si="3"/>
        <v>0</v>
      </c>
      <c r="AF39">
        <f t="shared" si="24"/>
        <v>0</v>
      </c>
      <c r="AG39">
        <f t="shared" si="24"/>
        <v>-7.7469913348747701</v>
      </c>
      <c r="AH39">
        <f t="shared" si="5"/>
        <v>-313.77653522965056</v>
      </c>
      <c r="AI39">
        <f t="shared" si="25"/>
        <v>-321.52352656452535</v>
      </c>
      <c r="AJ39">
        <f t="shared" si="7"/>
        <v>1.4760470892168343</v>
      </c>
      <c r="AK39">
        <f t="shared" si="22"/>
        <v>3.4001163637555303</v>
      </c>
      <c r="AL39">
        <f t="shared" si="8"/>
        <v>-316.64736311155298</v>
      </c>
      <c r="AN39">
        <f t="shared" si="26"/>
        <v>0</v>
      </c>
      <c r="AO39">
        <f t="shared" si="26"/>
        <v>0</v>
      </c>
      <c r="AP39">
        <f t="shared" si="26"/>
        <v>-0.1310039088185464</v>
      </c>
      <c r="AQ39">
        <f t="shared" si="26"/>
        <v>-5.3060537741377285</v>
      </c>
      <c r="AR39">
        <f t="shared" si="26"/>
        <v>-5.4370576829562758</v>
      </c>
      <c r="AS39">
        <f t="shared" si="26"/>
        <v>2.4960391709379495E-2</v>
      </c>
      <c r="AT39">
        <f t="shared" si="26"/>
        <v>5.749697073813461E-2</v>
      </c>
      <c r="AU39">
        <f t="shared" si="23"/>
        <v>-5.3546003205087613</v>
      </c>
      <c r="AW39">
        <v>36</v>
      </c>
      <c r="AX39">
        <f>IF(Z39&gt;0, (R39*SUMPRODUCT(K39:$K$98, X39:$X$98)-K39*$AZ$3)/Z39, 0)</f>
        <v>75.992475313543409</v>
      </c>
    </row>
    <row r="40" spans="5:50" x14ac:dyDescent="0.25">
      <c r="E40">
        <v>2040</v>
      </c>
      <c r="F40" s="5">
        <f>EconomicRates!C80</f>
        <v>3.5571999999999999E-2</v>
      </c>
      <c r="G40" s="5">
        <f>EconomicRates!D80</f>
        <v>7.0000000000000007E-2</v>
      </c>
      <c r="H40" s="5">
        <f t="shared" si="10"/>
        <v>0.12000000000000001</v>
      </c>
      <c r="I40" s="5">
        <f t="shared" si="11"/>
        <v>1.1200000000000001</v>
      </c>
      <c r="J40">
        <f t="shared" si="12"/>
        <v>0.89285714285714279</v>
      </c>
      <c r="K40">
        <f t="shared" si="20"/>
        <v>1.5098477676654815E-2</v>
      </c>
      <c r="L40" s="2">
        <v>37</v>
      </c>
      <c r="M40" s="6">
        <v>5.2249999999999996E-3</v>
      </c>
      <c r="Q40" s="4">
        <f t="shared" si="21"/>
        <v>12.5</v>
      </c>
      <c r="R40">
        <f t="shared" si="0"/>
        <v>100000</v>
      </c>
      <c r="S40">
        <f t="shared" si="1"/>
        <v>74.713475347671348</v>
      </c>
      <c r="U40">
        <f t="shared" si="13"/>
        <v>5.2249999999999996E-3</v>
      </c>
      <c r="V40">
        <f t="shared" si="14"/>
        <v>0.01</v>
      </c>
      <c r="W40">
        <f t="shared" si="15"/>
        <v>0.61975930678998159</v>
      </c>
      <c r="X40">
        <f t="shared" si="16"/>
        <v>3.2382423779776536E-3</v>
      </c>
      <c r="Y40">
        <f t="shared" si="17"/>
        <v>6.1975930678998164E-3</v>
      </c>
      <c r="Z40">
        <f t="shared" si="18"/>
        <v>0.61032347134410414</v>
      </c>
      <c r="AB40">
        <f t="shared" si="19"/>
        <v>47.097043821576449</v>
      </c>
      <c r="AC40">
        <f t="shared" si="2"/>
        <v>45.599387630372924</v>
      </c>
      <c r="AE40">
        <f t="shared" si="3"/>
        <v>0</v>
      </c>
      <c r="AF40">
        <f t="shared" si="24"/>
        <v>0</v>
      </c>
      <c r="AG40">
        <f t="shared" si="24"/>
        <v>-7.6290433918013019</v>
      </c>
      <c r="AH40">
        <f t="shared" si="5"/>
        <v>-323.82423779776536</v>
      </c>
      <c r="AI40">
        <f t="shared" si="25"/>
        <v>-331.45328118956667</v>
      </c>
      <c r="AJ40">
        <f t="shared" si="7"/>
        <v>1.4976561912035251</v>
      </c>
      <c r="AK40">
        <f t="shared" si="22"/>
        <v>3.2967930675103516</v>
      </c>
      <c r="AL40">
        <f t="shared" si="8"/>
        <v>-326.65883193085278</v>
      </c>
      <c r="AN40">
        <f t="shared" si="26"/>
        <v>0</v>
      </c>
      <c r="AO40">
        <f t="shared" si="26"/>
        <v>0</v>
      </c>
      <c r="AP40">
        <f t="shared" si="26"/>
        <v>-0.11518694134534288</v>
      </c>
      <c r="AQ40">
        <f t="shared" si="26"/>
        <v>-4.889253025549321</v>
      </c>
      <c r="AR40">
        <f t="shared" si="26"/>
        <v>-5.0044399668946635</v>
      </c>
      <c r="AS40">
        <f t="shared" si="26"/>
        <v>2.2612328570190299E-2</v>
      </c>
      <c r="AT40">
        <f t="shared" si="26"/>
        <v>4.9776556534355393E-2</v>
      </c>
      <c r="AU40">
        <f t="shared" si="23"/>
        <v>-4.9320510817901173</v>
      </c>
      <c r="AW40">
        <v>37</v>
      </c>
      <c r="AX40">
        <f>IF(Z40&gt;0, (R40*SUMPRODUCT(K40:$K$98, X40:$X$98)-K40*$AZ$3)/Z40, 0)</f>
        <v>74.713475347671348</v>
      </c>
    </row>
    <row r="41" spans="5:50" x14ac:dyDescent="0.25">
      <c r="E41">
        <v>2041</v>
      </c>
      <c r="F41" s="5">
        <f>EconomicRates!C81</f>
        <v>3.5571999999999999E-2</v>
      </c>
      <c r="G41" s="5">
        <f>EconomicRates!D81</f>
        <v>7.0000000000000007E-2</v>
      </c>
      <c r="H41" s="5">
        <f t="shared" si="10"/>
        <v>0.12000000000000001</v>
      </c>
      <c r="I41" s="5">
        <f t="shared" si="11"/>
        <v>1.1200000000000001</v>
      </c>
      <c r="J41">
        <f t="shared" si="12"/>
        <v>0.89285714285714279</v>
      </c>
      <c r="K41">
        <f t="shared" si="20"/>
        <v>1.348078363987037E-2</v>
      </c>
      <c r="L41" s="2">
        <v>38</v>
      </c>
      <c r="M41" s="6">
        <v>5.4879999999999998E-3</v>
      </c>
      <c r="Q41" s="4">
        <f t="shared" si="21"/>
        <v>12.5</v>
      </c>
      <c r="R41">
        <f t="shared" si="0"/>
        <v>100000</v>
      </c>
      <c r="S41">
        <f t="shared" si="1"/>
        <v>73.410941176650581</v>
      </c>
      <c r="U41">
        <f t="shared" si="13"/>
        <v>5.4879999999999998E-3</v>
      </c>
      <c r="V41">
        <f t="shared" si="14"/>
        <v>0.01</v>
      </c>
      <c r="W41">
        <f t="shared" si="15"/>
        <v>0.61032347134410414</v>
      </c>
      <c r="X41">
        <f t="shared" si="16"/>
        <v>3.3494552107364434E-3</v>
      </c>
      <c r="Y41">
        <f t="shared" si="17"/>
        <v>6.1032347134410414E-3</v>
      </c>
      <c r="Z41">
        <f t="shared" si="18"/>
        <v>0.60087078141992656</v>
      </c>
      <c r="AB41">
        <f t="shared" si="19"/>
        <v>45.599387630372924</v>
      </c>
      <c r="AC41">
        <f t="shared" si="2"/>
        <v>44.110489589586301</v>
      </c>
      <c r="AE41">
        <f t="shared" si="3"/>
        <v>0</v>
      </c>
      <c r="AF41">
        <f t="shared" si="24"/>
        <v>0</v>
      </c>
      <c r="AG41">
        <f t="shared" si="24"/>
        <v>-7.510884767749082</v>
      </c>
      <c r="AH41">
        <f t="shared" si="5"/>
        <v>-334.94552107364433</v>
      </c>
      <c r="AI41">
        <f t="shared" si="25"/>
        <v>-342.4564058413934</v>
      </c>
      <c r="AJ41">
        <f t="shared" si="7"/>
        <v>1.4888980407866228</v>
      </c>
      <c r="AK41">
        <f t="shared" si="22"/>
        <v>3.1919571341261048</v>
      </c>
      <c r="AL41">
        <f t="shared" si="8"/>
        <v>-337.77555066648068</v>
      </c>
      <c r="AN41">
        <f t="shared" si="26"/>
        <v>0</v>
      </c>
      <c r="AO41">
        <f t="shared" si="26"/>
        <v>0</v>
      </c>
      <c r="AP41">
        <f t="shared" si="26"/>
        <v>-0.10125261249802339</v>
      </c>
      <c r="AQ41">
        <f t="shared" si="26"/>
        <v>-4.5153281007374408</v>
      </c>
      <c r="AR41">
        <f t="shared" si="26"/>
        <v>-4.6165807132354644</v>
      </c>
      <c r="AS41">
        <f t="shared" si="26"/>
        <v>2.0071512349671351E-2</v>
      </c>
      <c r="AT41">
        <f t="shared" si="26"/>
        <v>4.3030083512894703E-2</v>
      </c>
      <c r="AU41">
        <f t="shared" si="23"/>
        <v>-4.5534791173728983</v>
      </c>
      <c r="AW41">
        <v>38</v>
      </c>
      <c r="AX41">
        <f>IF(Z41&gt;0, (R41*SUMPRODUCT(K41:$K$98, X41:$X$98)-K41*$AZ$3)/Z41, 0)</f>
        <v>73.410941176650581</v>
      </c>
    </row>
    <row r="42" spans="5:50" x14ac:dyDescent="0.25">
      <c r="E42">
        <v>2042</v>
      </c>
      <c r="F42" s="5">
        <f>EconomicRates!C82</f>
        <v>3.5571999999999999E-2</v>
      </c>
      <c r="G42" s="5">
        <f>EconomicRates!D82</f>
        <v>7.0000000000000007E-2</v>
      </c>
      <c r="H42" s="5">
        <f t="shared" si="10"/>
        <v>0.12000000000000001</v>
      </c>
      <c r="I42" s="5">
        <f t="shared" si="11"/>
        <v>1.1200000000000001</v>
      </c>
      <c r="J42">
        <f t="shared" si="12"/>
        <v>0.89285714285714279</v>
      </c>
      <c r="K42">
        <f t="shared" si="20"/>
        <v>1.2036413964169972E-2</v>
      </c>
      <c r="L42" s="2">
        <v>39</v>
      </c>
      <c r="M42" s="6">
        <v>5.7670000000000004E-3</v>
      </c>
      <c r="Q42" s="4">
        <f t="shared" si="21"/>
        <v>12.5</v>
      </c>
      <c r="R42">
        <f t="shared" si="0"/>
        <v>100000</v>
      </c>
      <c r="S42">
        <f t="shared" si="1"/>
        <v>72.085592939531551</v>
      </c>
      <c r="U42">
        <f t="shared" si="13"/>
        <v>5.7670000000000004E-3</v>
      </c>
      <c r="V42">
        <f t="shared" si="14"/>
        <v>0.01</v>
      </c>
      <c r="W42">
        <f t="shared" si="15"/>
        <v>0.60087078141992656</v>
      </c>
      <c r="X42">
        <f t="shared" si="16"/>
        <v>3.4652217964487165E-3</v>
      </c>
      <c r="Y42">
        <f t="shared" si="17"/>
        <v>6.0087078141992656E-3</v>
      </c>
      <c r="Z42">
        <f t="shared" si="18"/>
        <v>0.59139685180927859</v>
      </c>
      <c r="AB42">
        <f t="shared" si="19"/>
        <v>44.110489589586301</v>
      </c>
      <c r="AC42">
        <f t="shared" si="2"/>
        <v>42.631192725244119</v>
      </c>
      <c r="AE42">
        <f t="shared" si="3"/>
        <v>0</v>
      </c>
      <c r="AF42">
        <f t="shared" si="24"/>
        <v>0</v>
      </c>
      <c r="AG42">
        <f t="shared" si="24"/>
        <v>-7.392460647615982</v>
      </c>
      <c r="AH42">
        <f t="shared" si="5"/>
        <v>-346.52217964487164</v>
      </c>
      <c r="AI42">
        <f t="shared" si="25"/>
        <v>-353.9146402924876</v>
      </c>
      <c r="AJ42">
        <f t="shared" si="7"/>
        <v>1.4792968643421816</v>
      </c>
      <c r="AK42">
        <f t="shared" si="22"/>
        <v>3.0877342712710414</v>
      </c>
      <c r="AL42">
        <f t="shared" si="8"/>
        <v>-349.3476091568744</v>
      </c>
      <c r="AN42">
        <f t="shared" si="26"/>
        <v>0</v>
      </c>
      <c r="AO42">
        <f t="shared" si="26"/>
        <v>0</v>
      </c>
      <c r="AP42">
        <f t="shared" si="26"/>
        <v>-8.8978716568542005E-2</v>
      </c>
      <c r="AQ42">
        <f t="shared" si="26"/>
        <v>-4.1708844019721489</v>
      </c>
      <c r="AR42">
        <f t="shared" si="26"/>
        <v>-4.2598631185406903</v>
      </c>
      <c r="AS42">
        <f t="shared" si="26"/>
        <v>1.7805429435121086E-2</v>
      </c>
      <c r="AT42">
        <f t="shared" si="26"/>
        <v>3.7165247900372955E-2</v>
      </c>
      <c r="AU42">
        <f t="shared" si="23"/>
        <v>-4.2048924412051969</v>
      </c>
      <c r="AW42">
        <v>39</v>
      </c>
      <c r="AX42">
        <f>IF(Z42&gt;0, (R42*SUMPRODUCT(K42:$K$98, X42:$X$98)-K42*$AZ$3)/Z42, 0)</f>
        <v>72.085592939531551</v>
      </c>
    </row>
    <row r="43" spans="5:50" x14ac:dyDescent="0.25">
      <c r="E43">
        <v>2043</v>
      </c>
      <c r="F43" s="5">
        <f>EconomicRates!C83</f>
        <v>3.5571999999999999E-2</v>
      </c>
      <c r="G43" s="5">
        <f>EconomicRates!D83</f>
        <v>7.0000000000000007E-2</v>
      </c>
      <c r="H43" s="5">
        <f t="shared" si="10"/>
        <v>0.12000000000000001</v>
      </c>
      <c r="I43" s="5">
        <f t="shared" si="11"/>
        <v>1.1200000000000001</v>
      </c>
      <c r="J43">
        <f t="shared" si="12"/>
        <v>0.89285714285714279</v>
      </c>
      <c r="K43">
        <f t="shared" si="20"/>
        <v>1.0746798182294617E-2</v>
      </c>
      <c r="L43" s="2">
        <v>40</v>
      </c>
      <c r="M43" s="6">
        <v>6.0780000000000001E-3</v>
      </c>
      <c r="Q43" s="4">
        <f t="shared" si="21"/>
        <v>12.5</v>
      </c>
      <c r="R43">
        <f t="shared" si="0"/>
        <v>100000</v>
      </c>
      <c r="S43">
        <f t="shared" si="1"/>
        <v>70.754207152103177</v>
      </c>
      <c r="U43">
        <f t="shared" si="13"/>
        <v>6.0780000000000001E-3</v>
      </c>
      <c r="V43">
        <f t="shared" si="14"/>
        <v>0.01</v>
      </c>
      <c r="W43">
        <f t="shared" si="15"/>
        <v>0.59139685180927859</v>
      </c>
      <c r="X43">
        <f t="shared" si="16"/>
        <v>3.5945100652967953E-3</v>
      </c>
      <c r="Y43">
        <f t="shared" si="17"/>
        <v>5.913968518092786E-3</v>
      </c>
      <c r="Z43">
        <f t="shared" si="18"/>
        <v>0.58188837322588904</v>
      </c>
      <c r="AB43">
        <f t="shared" si="19"/>
        <v>42.631192725244119</v>
      </c>
      <c r="AC43">
        <f t="shared" si="2"/>
        <v>41.171050498624879</v>
      </c>
      <c r="AE43">
        <f t="shared" si="3"/>
        <v>0</v>
      </c>
      <c r="AF43">
        <f t="shared" si="24"/>
        <v>0</v>
      </c>
      <c r="AG43">
        <f t="shared" si="24"/>
        <v>-7.2736046653236128</v>
      </c>
      <c r="AH43">
        <f t="shared" si="5"/>
        <v>-359.45100652967955</v>
      </c>
      <c r="AI43">
        <f t="shared" si="25"/>
        <v>-366.72461119500315</v>
      </c>
      <c r="AJ43">
        <f t="shared" si="7"/>
        <v>1.4601422266192401</v>
      </c>
      <c r="AK43">
        <f t="shared" si="22"/>
        <v>2.9841834907670886</v>
      </c>
      <c r="AL43">
        <f t="shared" si="8"/>
        <v>-362.28028547761681</v>
      </c>
      <c r="AN43">
        <f t="shared" si="26"/>
        <v>0</v>
      </c>
      <c r="AO43">
        <f t="shared" si="26"/>
        <v>0</v>
      </c>
      <c r="AP43">
        <f t="shared" si="26"/>
        <v>-7.8167961396029453E-2</v>
      </c>
      <c r="AQ43">
        <f t="shared" si="26"/>
        <v>-3.8629474235971308</v>
      </c>
      <c r="AR43">
        <f t="shared" si="26"/>
        <v>-3.9411153849931599</v>
      </c>
      <c r="AS43">
        <f t="shared" si="26"/>
        <v>1.5691853826923265E-2</v>
      </c>
      <c r="AT43">
        <f t="shared" si="26"/>
        <v>3.2070417714209355E-2</v>
      </c>
      <c r="AU43">
        <f t="shared" si="23"/>
        <v>-3.8933531134520272</v>
      </c>
      <c r="AW43">
        <v>40</v>
      </c>
      <c r="AX43">
        <f>IF(Z43&gt;0, (R43*SUMPRODUCT(K43:$K$98, X43:$X$98)-K43*$AZ$3)/Z43, 0)</f>
        <v>70.754207152103177</v>
      </c>
    </row>
    <row r="44" spans="5:50" x14ac:dyDescent="0.25">
      <c r="E44">
        <v>2044</v>
      </c>
      <c r="F44" s="5">
        <f>EconomicRates!C84</f>
        <v>3.5571999999999999E-2</v>
      </c>
      <c r="G44" s="5">
        <f>EconomicRates!D84</f>
        <v>7.0000000000000007E-2</v>
      </c>
      <c r="H44" s="5">
        <f t="shared" si="10"/>
        <v>0.12000000000000001</v>
      </c>
      <c r="I44" s="5">
        <f t="shared" si="11"/>
        <v>1.1200000000000001</v>
      </c>
      <c r="J44">
        <f t="shared" si="12"/>
        <v>0.89285714285714279</v>
      </c>
      <c r="K44">
        <f t="shared" si="20"/>
        <v>9.5953555199059081E-3</v>
      </c>
      <c r="L44" s="2">
        <v>41</v>
      </c>
      <c r="M44" s="6">
        <v>6.4359999999999999E-3</v>
      </c>
      <c r="Q44" s="4">
        <f t="shared" si="21"/>
        <v>12.5</v>
      </c>
      <c r="R44">
        <f t="shared" si="0"/>
        <v>100000</v>
      </c>
      <c r="S44">
        <f t="shared" si="1"/>
        <v>69.415884953975592</v>
      </c>
      <c r="U44">
        <f t="shared" si="13"/>
        <v>6.4359999999999999E-3</v>
      </c>
      <c r="V44">
        <f t="shared" si="14"/>
        <v>0.01</v>
      </c>
      <c r="W44">
        <f t="shared" si="15"/>
        <v>0.58188837322588904</v>
      </c>
      <c r="X44">
        <f t="shared" si="16"/>
        <v>3.7450335700818216E-3</v>
      </c>
      <c r="Y44">
        <f t="shared" si="17"/>
        <v>5.8188837322588902E-3</v>
      </c>
      <c r="Z44">
        <f t="shared" si="18"/>
        <v>0.5723244559235483</v>
      </c>
      <c r="AB44">
        <f t="shared" si="19"/>
        <v>41.171050498624879</v>
      </c>
      <c r="AC44">
        <f t="shared" si="2"/>
        <v>39.728408588735704</v>
      </c>
      <c r="AE44">
        <f t="shared" si="3"/>
        <v>0</v>
      </c>
      <c r="AF44">
        <f t="shared" si="24"/>
        <v>0</v>
      </c>
      <c r="AG44">
        <f t="shared" si="24"/>
        <v>-7.1540556990443536</v>
      </c>
      <c r="AH44">
        <f t="shared" si="5"/>
        <v>-374.50335700818215</v>
      </c>
      <c r="AI44">
        <f t="shared" si="25"/>
        <v>-381.65741270722651</v>
      </c>
      <c r="AJ44">
        <f t="shared" si="7"/>
        <v>1.4426419098891756</v>
      </c>
      <c r="AK44">
        <f t="shared" si="22"/>
        <v>2.8819735349037416</v>
      </c>
      <c r="AL44">
        <f t="shared" si="8"/>
        <v>-377.33279726243359</v>
      </c>
      <c r="AN44">
        <f t="shared" si="26"/>
        <v>0</v>
      </c>
      <c r="AO44">
        <f t="shared" si="26"/>
        <v>0</v>
      </c>
      <c r="AP44">
        <f t="shared" si="26"/>
        <v>-6.8645707841539561E-2</v>
      </c>
      <c r="AQ44">
        <f t="shared" si="26"/>
        <v>-3.5934928538917537</v>
      </c>
      <c r="AR44">
        <f t="shared" si="26"/>
        <v>-3.6621385617332933</v>
      </c>
      <c r="AS44">
        <f t="shared" si="26"/>
        <v>1.3842662013302703E-2</v>
      </c>
      <c r="AT44">
        <f t="shared" si="26"/>
        <v>2.7653560666361359E-2</v>
      </c>
      <c r="AU44">
        <f t="shared" si="23"/>
        <v>-3.6206423390536289</v>
      </c>
      <c r="AW44">
        <v>41</v>
      </c>
      <c r="AX44">
        <f>IF(Z44&gt;0, (R44*SUMPRODUCT(K44:$K$98, X44:$X$98)-K44*$AZ$3)/Z44, 0)</f>
        <v>69.415884953975592</v>
      </c>
    </row>
    <row r="45" spans="5:50" x14ac:dyDescent="0.25">
      <c r="E45">
        <v>2045</v>
      </c>
      <c r="F45" s="5">
        <f>EconomicRates!C85</f>
        <v>3.5571999999999999E-2</v>
      </c>
      <c r="G45" s="5">
        <f>EconomicRates!D85</f>
        <v>7.0000000000000007E-2</v>
      </c>
      <c r="H45" s="5">
        <f t="shared" si="10"/>
        <v>0.12000000000000001</v>
      </c>
      <c r="I45" s="5">
        <f t="shared" si="11"/>
        <v>1.1200000000000001</v>
      </c>
      <c r="J45">
        <f t="shared" si="12"/>
        <v>0.89285714285714279</v>
      </c>
      <c r="K45">
        <f t="shared" si="20"/>
        <v>8.5672817142017025E-3</v>
      </c>
      <c r="L45" s="2">
        <v>42</v>
      </c>
      <c r="M45" s="6">
        <v>6.8199999999999997E-3</v>
      </c>
      <c r="Q45" s="4">
        <f t="shared" si="21"/>
        <v>12.5</v>
      </c>
      <c r="R45">
        <f t="shared" si="0"/>
        <v>100000</v>
      </c>
      <c r="S45">
        <f t="shared" si="1"/>
        <v>68.057653696918706</v>
      </c>
      <c r="U45">
        <f t="shared" si="13"/>
        <v>6.8199999999999997E-3</v>
      </c>
      <c r="V45">
        <f t="shared" si="14"/>
        <v>0.01</v>
      </c>
      <c r="W45">
        <f t="shared" si="15"/>
        <v>0.5723244559235483</v>
      </c>
      <c r="X45">
        <f t="shared" si="16"/>
        <v>3.9032527893985993E-3</v>
      </c>
      <c r="Y45">
        <f t="shared" si="17"/>
        <v>5.7232445592354832E-3</v>
      </c>
      <c r="Z45">
        <f t="shared" si="18"/>
        <v>0.56269795857491423</v>
      </c>
      <c r="AB45">
        <f t="shared" si="19"/>
        <v>39.728408588735704</v>
      </c>
      <c r="AC45">
        <f t="shared" si="2"/>
        <v>38.295902800654623</v>
      </c>
      <c r="AE45">
        <f t="shared" si="3"/>
        <v>0</v>
      </c>
      <c r="AF45">
        <f t="shared" si="24"/>
        <v>0</v>
      </c>
      <c r="AG45">
        <f t="shared" si="24"/>
        <v>-7.033724482186428</v>
      </c>
      <c r="AH45">
        <f t="shared" si="5"/>
        <v>-390.32527893985991</v>
      </c>
      <c r="AI45">
        <f t="shared" si="25"/>
        <v>-397.35900342204633</v>
      </c>
      <c r="AJ45">
        <f t="shared" si="7"/>
        <v>1.4325057880810803</v>
      </c>
      <c r="AK45">
        <f t="shared" si="22"/>
        <v>2.7809886012114995</v>
      </c>
      <c r="AL45">
        <f t="shared" si="8"/>
        <v>-393.14550903275375</v>
      </c>
      <c r="AN45">
        <f t="shared" si="26"/>
        <v>0</v>
      </c>
      <c r="AO45">
        <f t="shared" si="26"/>
        <v>0</v>
      </c>
      <c r="AP45">
        <f t="shared" si="26"/>
        <v>-6.025989913896862E-2</v>
      </c>
      <c r="AQ45">
        <f t="shared" si="26"/>
        <v>-3.3440266248521406</v>
      </c>
      <c r="AR45">
        <f t="shared" si="26"/>
        <v>-3.4042865239911091</v>
      </c>
      <c r="AS45">
        <f t="shared" si="26"/>
        <v>1.2272680643715138E-2</v>
      </c>
      <c r="AT45">
        <f t="shared" si="26"/>
        <v>2.382551279056265E-2</v>
      </c>
      <c r="AU45">
        <f t="shared" si="23"/>
        <v>-3.3681883305568316</v>
      </c>
      <c r="AW45">
        <v>42</v>
      </c>
      <c r="AX45">
        <f>IF(Z45&gt;0, (R45*SUMPRODUCT(K45:$K$98, X45:$X$98)-K45*$AZ$3)/Z45, 0)</f>
        <v>68.057653696918706</v>
      </c>
    </row>
    <row r="46" spans="5:50" x14ac:dyDescent="0.25">
      <c r="E46">
        <v>2046</v>
      </c>
      <c r="F46" s="5">
        <f>EconomicRates!C86</f>
        <v>3.5571999999999999E-2</v>
      </c>
      <c r="G46" s="5">
        <f>EconomicRates!D86</f>
        <v>7.0000000000000007E-2</v>
      </c>
      <c r="H46" s="5">
        <f t="shared" si="10"/>
        <v>0.12000000000000001</v>
      </c>
      <c r="I46" s="5">
        <f t="shared" si="11"/>
        <v>1.1200000000000001</v>
      </c>
      <c r="J46">
        <f t="shared" si="12"/>
        <v>0.89285714285714279</v>
      </c>
      <c r="K46">
        <f t="shared" si="20"/>
        <v>7.6493586733943769E-3</v>
      </c>
      <c r="L46" s="2">
        <v>43</v>
      </c>
      <c r="M46" s="6">
        <v>7.2269999999999999E-3</v>
      </c>
      <c r="Q46" s="4">
        <f t="shared" si="21"/>
        <v>12.5</v>
      </c>
      <c r="R46">
        <f t="shared" si="0"/>
        <v>100000</v>
      </c>
      <c r="S46">
        <f t="shared" si="1"/>
        <v>66.692654750392776</v>
      </c>
      <c r="U46">
        <f t="shared" si="13"/>
        <v>7.2269999999999999E-3</v>
      </c>
      <c r="V46">
        <f t="shared" si="14"/>
        <v>0.01</v>
      </c>
      <c r="W46">
        <f t="shared" si="15"/>
        <v>0.56269795857491423</v>
      </c>
      <c r="X46">
        <f t="shared" si="16"/>
        <v>4.0666181466209048E-3</v>
      </c>
      <c r="Y46">
        <f t="shared" si="17"/>
        <v>5.6269795857491426E-3</v>
      </c>
      <c r="Z46">
        <f t="shared" si="18"/>
        <v>0.55300436084254423</v>
      </c>
      <c r="AB46">
        <f t="shared" si="19"/>
        <v>38.295902800654623</v>
      </c>
      <c r="AC46">
        <f t="shared" si="2"/>
        <v>36.88132891313343</v>
      </c>
      <c r="AE46">
        <f t="shared" si="3"/>
        <v>0</v>
      </c>
      <c r="AF46">
        <f t="shared" si="24"/>
        <v>0</v>
      </c>
      <c r="AG46">
        <f t="shared" si="24"/>
        <v>-6.9125545105318027</v>
      </c>
      <c r="AH46">
        <f t="shared" si="5"/>
        <v>-406.66181466209048</v>
      </c>
      <c r="AI46">
        <f t="shared" si="25"/>
        <v>-413.57436917262226</v>
      </c>
      <c r="AJ46">
        <f t="shared" si="7"/>
        <v>1.4145738875211933</v>
      </c>
      <c r="AK46">
        <f t="shared" si="22"/>
        <v>2.6807131960458239</v>
      </c>
      <c r="AL46">
        <f t="shared" si="8"/>
        <v>-409.47908208905523</v>
      </c>
      <c r="AN46">
        <f t="shared" si="26"/>
        <v>0</v>
      </c>
      <c r="AO46">
        <f t="shared" si="26"/>
        <v>0</v>
      </c>
      <c r="AP46">
        <f t="shared" si="26"/>
        <v>-5.2876608800447866E-2</v>
      </c>
      <c r="AQ46">
        <f t="shared" si="26"/>
        <v>-3.1107020791237585</v>
      </c>
      <c r="AR46">
        <f t="shared" si="26"/>
        <v>-3.1635786879242063</v>
      </c>
      <c r="AS46">
        <f t="shared" si="26"/>
        <v>1.0820583035667441E-2</v>
      </c>
      <c r="AT46">
        <f t="shared" si="26"/>
        <v>2.0505736737055885E-2</v>
      </c>
      <c r="AU46">
        <f t="shared" si="23"/>
        <v>-3.1322523681514824</v>
      </c>
      <c r="AW46">
        <v>43</v>
      </c>
      <c r="AX46">
        <f>IF(Z46&gt;0, (R46*SUMPRODUCT(K46:$K$98, X46:$X$98)-K46*$AZ$3)/Z46, 0)</f>
        <v>66.692654750392776</v>
      </c>
    </row>
    <row r="47" spans="5:50" x14ac:dyDescent="0.25">
      <c r="E47">
        <v>2047</v>
      </c>
      <c r="F47" s="5">
        <f>EconomicRates!C87</f>
        <v>3.5571999999999999E-2</v>
      </c>
      <c r="G47" s="5">
        <f>EconomicRates!D87</f>
        <v>7.0000000000000007E-2</v>
      </c>
      <c r="H47" s="5">
        <f t="shared" si="10"/>
        <v>0.12000000000000001</v>
      </c>
      <c r="I47" s="5">
        <f t="shared" si="11"/>
        <v>1.1200000000000001</v>
      </c>
      <c r="J47">
        <f t="shared" si="12"/>
        <v>0.89285714285714279</v>
      </c>
      <c r="K47">
        <f t="shared" si="20"/>
        <v>6.8297845298164071E-3</v>
      </c>
      <c r="L47" s="2">
        <v>44</v>
      </c>
      <c r="M47" s="6">
        <v>7.6860000000000001E-3</v>
      </c>
      <c r="Q47" s="4">
        <f t="shared" si="21"/>
        <v>12.5</v>
      </c>
      <c r="R47">
        <f t="shared" si="0"/>
        <v>100000</v>
      </c>
      <c r="S47">
        <f t="shared" si="1"/>
        <v>65.338345407953071</v>
      </c>
      <c r="U47">
        <f t="shared" si="13"/>
        <v>7.6860000000000001E-3</v>
      </c>
      <c r="V47">
        <f t="shared" si="14"/>
        <v>0.01</v>
      </c>
      <c r="W47">
        <f t="shared" si="15"/>
        <v>0.55300436084254423</v>
      </c>
      <c r="X47">
        <f t="shared" si="16"/>
        <v>4.2503915174357948E-3</v>
      </c>
      <c r="Y47">
        <f t="shared" si="17"/>
        <v>5.5300436084254421E-3</v>
      </c>
      <c r="Z47">
        <f t="shared" si="18"/>
        <v>0.54322392571668299</v>
      </c>
      <c r="AB47">
        <f t="shared" si="19"/>
        <v>36.88132891313343</v>
      </c>
      <c r="AC47">
        <f t="shared" si="2"/>
        <v>35.493352492340875</v>
      </c>
      <c r="AE47">
        <f t="shared" si="3"/>
        <v>0</v>
      </c>
      <c r="AF47">
        <f t="shared" si="24"/>
        <v>0</v>
      </c>
      <c r="AG47">
        <f t="shared" si="24"/>
        <v>-6.790299071458537</v>
      </c>
      <c r="AH47">
        <f t="shared" si="5"/>
        <v>-425.03915174357945</v>
      </c>
      <c r="AI47">
        <f t="shared" si="25"/>
        <v>-431.829450815038</v>
      </c>
      <c r="AJ47">
        <f t="shared" si="7"/>
        <v>1.3879764207925547</v>
      </c>
      <c r="AK47">
        <f t="shared" si="22"/>
        <v>2.5816930239193403</v>
      </c>
      <c r="AL47">
        <f t="shared" si="8"/>
        <v>-427.85978137032612</v>
      </c>
      <c r="AN47">
        <f t="shared" si="26"/>
        <v>0</v>
      </c>
      <c r="AO47">
        <f t="shared" si="26"/>
        <v>0</v>
      </c>
      <c r="AP47">
        <f t="shared" si="26"/>
        <v>-4.6376279551074227E-2</v>
      </c>
      <c r="AQ47">
        <f t="shared" si="26"/>
        <v>-2.9029258231445874</v>
      </c>
      <c r="AR47">
        <f t="shared" si="26"/>
        <v>-2.9493021026956616</v>
      </c>
      <c r="AS47">
        <f t="shared" si="26"/>
        <v>9.4795798864789373E-3</v>
      </c>
      <c r="AT47">
        <f t="shared" si="26"/>
        <v>1.7632407075499248E-2</v>
      </c>
      <c r="AU47">
        <f t="shared" si="23"/>
        <v>-2.9221901157336836</v>
      </c>
      <c r="AW47">
        <v>44</v>
      </c>
      <c r="AX47">
        <f>IF(Z47&gt;0, (R47*SUMPRODUCT(K47:$K$98, X47:$X$98)-K47*$AZ$3)/Z47, 0)</f>
        <v>65.338345407953071</v>
      </c>
    </row>
    <row r="48" spans="5:50" x14ac:dyDescent="0.25">
      <c r="E48">
        <v>2048</v>
      </c>
      <c r="F48" s="5">
        <f>EconomicRates!C88</f>
        <v>3.5571999999999999E-2</v>
      </c>
      <c r="G48" s="5">
        <f>EconomicRates!D88</f>
        <v>7.0000000000000007E-2</v>
      </c>
      <c r="H48" s="5">
        <f t="shared" si="10"/>
        <v>0.12000000000000001</v>
      </c>
      <c r="I48" s="5">
        <f t="shared" si="11"/>
        <v>1.1200000000000001</v>
      </c>
      <c r="J48">
        <f t="shared" si="12"/>
        <v>0.89285714285714279</v>
      </c>
      <c r="K48">
        <f t="shared" si="20"/>
        <v>6.0980219016217915E-3</v>
      </c>
      <c r="L48" s="2">
        <v>45</v>
      </c>
      <c r="M48" s="6">
        <v>8.2030000000000002E-3</v>
      </c>
      <c r="Q48" s="4">
        <f t="shared" si="21"/>
        <v>12.5</v>
      </c>
      <c r="R48">
        <f t="shared" si="0"/>
        <v>100000</v>
      </c>
      <c r="S48">
        <f t="shared" si="1"/>
        <v>63.990802902357949</v>
      </c>
      <c r="U48">
        <f t="shared" si="13"/>
        <v>8.2030000000000002E-3</v>
      </c>
      <c r="V48">
        <f t="shared" si="14"/>
        <v>0.01</v>
      </c>
      <c r="W48">
        <f t="shared" si="15"/>
        <v>0.54322392571668299</v>
      </c>
      <c r="X48">
        <f t="shared" si="16"/>
        <v>4.4560658626539504E-3</v>
      </c>
      <c r="Y48">
        <f t="shared" si="17"/>
        <v>5.4322392571668297E-3</v>
      </c>
      <c r="Z48">
        <f t="shared" si="18"/>
        <v>0.53333562059686224</v>
      </c>
      <c r="AB48">
        <f t="shared" si="19"/>
        <v>35.493352492340875</v>
      </c>
      <c r="AC48">
        <f t="shared" si="2"/>
        <v>34.128574578420569</v>
      </c>
      <c r="AE48">
        <f t="shared" si="3"/>
        <v>0</v>
      </c>
      <c r="AF48">
        <f t="shared" si="24"/>
        <v>0</v>
      </c>
      <c r="AG48">
        <f t="shared" si="24"/>
        <v>-6.6666952574607778</v>
      </c>
      <c r="AH48">
        <f t="shared" si="5"/>
        <v>-445.60658626539504</v>
      </c>
      <c r="AI48">
        <f t="shared" si="25"/>
        <v>-452.27328152285583</v>
      </c>
      <c r="AJ48">
        <f t="shared" si="7"/>
        <v>1.3647779139203067</v>
      </c>
      <c r="AK48">
        <f t="shared" si="22"/>
        <v>2.4845346744638617</v>
      </c>
      <c r="AL48">
        <f t="shared" si="8"/>
        <v>-448.42396893447165</v>
      </c>
      <c r="AN48">
        <f t="shared" si="26"/>
        <v>0</v>
      </c>
      <c r="AO48">
        <f t="shared" si="26"/>
        <v>0</v>
      </c>
      <c r="AP48">
        <f t="shared" si="26"/>
        <v>-4.065365369143395E-2</v>
      </c>
      <c r="AQ48">
        <f t="shared" si="26"/>
        <v>-2.7173187225532991</v>
      </c>
      <c r="AR48">
        <f t="shared" si="26"/>
        <v>-2.7579723762447332</v>
      </c>
      <c r="AS48">
        <f t="shared" si="26"/>
        <v>8.3224456099357299E-3</v>
      </c>
      <c r="AT48">
        <f t="shared" si="26"/>
        <v>1.5150746860219397E-2</v>
      </c>
      <c r="AU48">
        <f t="shared" si="23"/>
        <v>-2.7344991837745778</v>
      </c>
      <c r="AW48">
        <v>45</v>
      </c>
      <c r="AX48">
        <f>IF(Z48&gt;0, (R48*SUMPRODUCT(K48:$K$98, X48:$X$98)-K48*$AZ$3)/Z48, 0)</f>
        <v>63.990802902357949</v>
      </c>
    </row>
    <row r="49" spans="5:50" x14ac:dyDescent="0.25">
      <c r="E49">
        <v>2049</v>
      </c>
      <c r="F49" s="5">
        <f>EconomicRates!C89</f>
        <v>3.5571999999999999E-2</v>
      </c>
      <c r="G49" s="5">
        <f>EconomicRates!D89</f>
        <v>7.0000000000000007E-2</v>
      </c>
      <c r="H49" s="5">
        <f t="shared" si="10"/>
        <v>0.12000000000000001</v>
      </c>
      <c r="I49" s="5">
        <f t="shared" si="11"/>
        <v>1.1200000000000001</v>
      </c>
      <c r="J49">
        <f t="shared" si="12"/>
        <v>0.89285714285714279</v>
      </c>
      <c r="K49">
        <f t="shared" si="20"/>
        <v>5.4446624121623132E-3</v>
      </c>
      <c r="L49" s="2">
        <v>46</v>
      </c>
      <c r="M49" s="6">
        <v>8.7950000000000007E-3</v>
      </c>
      <c r="Q49" s="4">
        <f t="shared" si="21"/>
        <v>12.5</v>
      </c>
      <c r="R49">
        <f t="shared" si="0"/>
        <v>100000</v>
      </c>
      <c r="S49">
        <f t="shared" si="1"/>
        <v>62.648341076763131</v>
      </c>
      <c r="U49">
        <f t="shared" si="13"/>
        <v>8.7950000000000007E-3</v>
      </c>
      <c r="V49">
        <f t="shared" si="14"/>
        <v>0.01</v>
      </c>
      <c r="W49">
        <f t="shared" si="15"/>
        <v>0.53333562059686224</v>
      </c>
      <c r="X49">
        <f t="shared" si="16"/>
        <v>4.6906867831494042E-3</v>
      </c>
      <c r="Y49">
        <f t="shared" si="17"/>
        <v>5.3333562059686224E-3</v>
      </c>
      <c r="Z49">
        <f t="shared" si="18"/>
        <v>0.52331157760774416</v>
      </c>
      <c r="AB49">
        <f t="shared" si="19"/>
        <v>34.128574578420569</v>
      </c>
      <c r="AC49">
        <f t="shared" si="2"/>
        <v>32.784602203388957</v>
      </c>
      <c r="AE49">
        <f t="shared" si="3"/>
        <v>0</v>
      </c>
      <c r="AF49">
        <f t="shared" si="24"/>
        <v>0</v>
      </c>
      <c r="AG49">
        <f t="shared" si="24"/>
        <v>-6.5413947200968021</v>
      </c>
      <c r="AH49">
        <f t="shared" si="5"/>
        <v>-469.06867831494043</v>
      </c>
      <c r="AI49">
        <f t="shared" si="25"/>
        <v>-475.6100730350372</v>
      </c>
      <c r="AJ49">
        <f t="shared" si="7"/>
        <v>1.3439723750316119</v>
      </c>
      <c r="AK49">
        <f t="shared" si="22"/>
        <v>2.3890002204894398</v>
      </c>
      <c r="AL49">
        <f t="shared" si="8"/>
        <v>-471.87710043951614</v>
      </c>
      <c r="AN49">
        <f t="shared" si="26"/>
        <v>0</v>
      </c>
      <c r="AO49">
        <f t="shared" si="26"/>
        <v>0</v>
      </c>
      <c r="AP49">
        <f t="shared" si="26"/>
        <v>-3.5615685955628078E-2</v>
      </c>
      <c r="AQ49">
        <f t="shared" si="26"/>
        <v>-2.5539206015440117</v>
      </c>
      <c r="AR49">
        <f t="shared" si="26"/>
        <v>-2.5895362874996395</v>
      </c>
      <c r="AS49">
        <f t="shared" si="26"/>
        <v>7.3174758733191292E-3</v>
      </c>
      <c r="AT49">
        <f t="shared" si="26"/>
        <v>1.3007299703146331E-2</v>
      </c>
      <c r="AU49">
        <f t="shared" si="23"/>
        <v>-2.5692115119231742</v>
      </c>
      <c r="AW49">
        <v>46</v>
      </c>
      <c r="AX49">
        <f>IF(Z49&gt;0, (R49*SUMPRODUCT(K49:$K$98, X49:$X$98)-K49*$AZ$3)/Z49, 0)</f>
        <v>62.648341076763131</v>
      </c>
    </row>
    <row r="50" spans="5:50" x14ac:dyDescent="0.25">
      <c r="E50">
        <v>2050</v>
      </c>
      <c r="F50" s="5">
        <f>EconomicRates!C90</f>
        <v>3.5571999999999999E-2</v>
      </c>
      <c r="G50" s="5">
        <f>EconomicRates!D90</f>
        <v>7.0000000000000007E-2</v>
      </c>
      <c r="H50" s="5">
        <f t="shared" si="10"/>
        <v>0.12000000000000001</v>
      </c>
      <c r="I50" s="5">
        <f t="shared" si="11"/>
        <v>1.1200000000000001</v>
      </c>
      <c r="J50">
        <f t="shared" si="12"/>
        <v>0.89285714285714279</v>
      </c>
      <c r="K50">
        <f t="shared" si="20"/>
        <v>4.8613057251449222E-3</v>
      </c>
      <c r="L50" s="2">
        <v>47</v>
      </c>
      <c r="M50" s="6">
        <v>9.4780000000000003E-3</v>
      </c>
      <c r="Q50" s="4">
        <f t="shared" si="21"/>
        <v>12.5</v>
      </c>
      <c r="R50">
        <f t="shared" si="0"/>
        <v>100000</v>
      </c>
      <c r="S50">
        <f t="shared" si="1"/>
        <v>61.305298477279059</v>
      </c>
      <c r="U50">
        <f t="shared" si="13"/>
        <v>9.4780000000000003E-3</v>
      </c>
      <c r="V50">
        <f t="shared" si="14"/>
        <v>0.01</v>
      </c>
      <c r="W50">
        <f t="shared" si="15"/>
        <v>0.52331157760774416</v>
      </c>
      <c r="X50">
        <f t="shared" si="16"/>
        <v>4.9599471325661995E-3</v>
      </c>
      <c r="Y50">
        <f t="shared" si="17"/>
        <v>5.2331157760774419E-3</v>
      </c>
      <c r="Z50">
        <f t="shared" si="18"/>
        <v>0.51311851469910053</v>
      </c>
      <c r="AB50">
        <f t="shared" si="19"/>
        <v>32.784602203388957</v>
      </c>
      <c r="AC50">
        <f t="shared" si="2"/>
        <v>31.456883697846461</v>
      </c>
      <c r="AE50">
        <f t="shared" si="3"/>
        <v>0</v>
      </c>
      <c r="AF50">
        <f t="shared" si="24"/>
        <v>0</v>
      </c>
      <c r="AG50">
        <f t="shared" si="24"/>
        <v>-6.4139814337387566</v>
      </c>
      <c r="AH50">
        <f t="shared" si="5"/>
        <v>-495.99471325661995</v>
      </c>
      <c r="AI50">
        <f t="shared" si="25"/>
        <v>-502.40869469035869</v>
      </c>
      <c r="AJ50">
        <f t="shared" si="7"/>
        <v>1.3277185055424958</v>
      </c>
      <c r="AK50">
        <f t="shared" si="22"/>
        <v>2.2949221542372271</v>
      </c>
      <c r="AL50">
        <f t="shared" si="8"/>
        <v>-498.78605403057895</v>
      </c>
      <c r="AN50">
        <f t="shared" si="26"/>
        <v>0</v>
      </c>
      <c r="AO50">
        <f t="shared" si="26"/>
        <v>0</v>
      </c>
      <c r="AP50">
        <f t="shared" si="26"/>
        <v>-3.1180324664807454E-2</v>
      </c>
      <c r="AQ50">
        <f t="shared" si="26"/>
        <v>-2.4111819391960205</v>
      </c>
      <c r="AR50">
        <f t="shared" si="26"/>
        <v>-2.442362263860828</v>
      </c>
      <c r="AS50">
        <f t="shared" si="26"/>
        <v>6.4544455723745953E-3</v>
      </c>
      <c r="AT50">
        <f t="shared" si="26"/>
        <v>1.115631820715535E-2</v>
      </c>
      <c r="AU50">
        <f t="shared" si="23"/>
        <v>-2.4247515000812978</v>
      </c>
      <c r="AW50">
        <v>47</v>
      </c>
      <c r="AX50">
        <f>IF(Z50&gt;0, (R50*SUMPRODUCT(K50:$K$98, X50:$X$98)-K50*$AZ$3)/Z50, 0)</f>
        <v>61.305298477279059</v>
      </c>
    </row>
    <row r="51" spans="5:50" x14ac:dyDescent="0.25">
      <c r="E51">
        <v>2051</v>
      </c>
      <c r="F51" s="5">
        <f>EconomicRates!C91</f>
        <v>3.5571999999999999E-2</v>
      </c>
      <c r="G51" s="5">
        <f>EconomicRates!D91</f>
        <v>7.0000000000000007E-2</v>
      </c>
      <c r="H51" s="5">
        <f t="shared" si="10"/>
        <v>0.12000000000000001</v>
      </c>
      <c r="I51" s="5">
        <f t="shared" si="11"/>
        <v>1.1200000000000001</v>
      </c>
      <c r="J51">
        <f t="shared" si="12"/>
        <v>0.89285714285714279</v>
      </c>
      <c r="K51">
        <f t="shared" si="20"/>
        <v>4.3404515403079663E-3</v>
      </c>
      <c r="L51" s="2">
        <v>48</v>
      </c>
      <c r="M51" s="6">
        <v>1.0265E-2</v>
      </c>
      <c r="Q51" s="4">
        <f t="shared" si="21"/>
        <v>12.5</v>
      </c>
      <c r="R51">
        <f t="shared" si="0"/>
        <v>100000</v>
      </c>
      <c r="S51">
        <f t="shared" si="1"/>
        <v>59.954875450169588</v>
      </c>
      <c r="U51">
        <f t="shared" si="13"/>
        <v>1.0265E-2</v>
      </c>
      <c r="V51">
        <f t="shared" si="14"/>
        <v>0.01</v>
      </c>
      <c r="W51">
        <f t="shared" si="15"/>
        <v>0.51311851469910053</v>
      </c>
      <c r="X51">
        <f t="shared" si="16"/>
        <v>5.2671615533862667E-3</v>
      </c>
      <c r="Y51">
        <f t="shared" si="17"/>
        <v>5.1311851469910052E-3</v>
      </c>
      <c r="Z51">
        <f t="shared" si="18"/>
        <v>0.50272016799872332</v>
      </c>
      <c r="AB51">
        <f t="shared" si="19"/>
        <v>31.456883697846461</v>
      </c>
      <c r="AC51">
        <f t="shared" si="2"/>
        <v>30.140525058651789</v>
      </c>
      <c r="AE51">
        <f t="shared" si="3"/>
        <v>0</v>
      </c>
      <c r="AF51">
        <f t="shared" si="24"/>
        <v>0</v>
      </c>
      <c r="AG51">
        <f t="shared" si="24"/>
        <v>-6.2840020999840416</v>
      </c>
      <c r="AH51">
        <f t="shared" si="5"/>
        <v>-526.71615533862666</v>
      </c>
      <c r="AI51">
        <f t="shared" si="25"/>
        <v>-533.0001574386107</v>
      </c>
      <c r="AJ51">
        <f t="shared" si="7"/>
        <v>1.3163586391946716</v>
      </c>
      <c r="AK51">
        <f t="shared" si="22"/>
        <v>2.2019818588492526</v>
      </c>
      <c r="AL51">
        <f t="shared" si="8"/>
        <v>-529.48181694056677</v>
      </c>
      <c r="AN51">
        <f t="shared" si="26"/>
        <v>0</v>
      </c>
      <c r="AO51">
        <f t="shared" si="26"/>
        <v>0</v>
      </c>
      <c r="AP51">
        <f t="shared" si="26"/>
        <v>-2.7275406594174229E-2</v>
      </c>
      <c r="AQ51">
        <f t="shared" si="26"/>
        <v>-2.2861859477446322</v>
      </c>
      <c r="AR51">
        <f t="shared" si="26"/>
        <v>-2.3134613543388065</v>
      </c>
      <c r="AS51">
        <f t="shared" si="26"/>
        <v>5.7135908830902105E-3</v>
      </c>
      <c r="AT51">
        <f t="shared" si="26"/>
        <v>9.5575955509724364E-3</v>
      </c>
      <c r="AU51">
        <f t="shared" si="23"/>
        <v>-2.2981901679047438</v>
      </c>
      <c r="AW51">
        <v>48</v>
      </c>
      <c r="AX51">
        <f>IF(Z51&gt;0, (R51*SUMPRODUCT(K51:$K$98, X51:$X$98)-K51*$AZ$3)/Z51, 0)</f>
        <v>59.954875450169588</v>
      </c>
    </row>
    <row r="52" spans="5:50" x14ac:dyDescent="0.25">
      <c r="E52">
        <v>2052</v>
      </c>
      <c r="F52" s="5">
        <f>EconomicRates!C92</f>
        <v>3.5571999999999999E-2</v>
      </c>
      <c r="G52" s="5">
        <f>EconomicRates!D92</f>
        <v>7.0000000000000007E-2</v>
      </c>
      <c r="H52" s="5">
        <f t="shared" si="10"/>
        <v>0.12000000000000001</v>
      </c>
      <c r="I52" s="5">
        <f t="shared" si="11"/>
        <v>1.1200000000000001</v>
      </c>
      <c r="J52">
        <f t="shared" si="12"/>
        <v>0.89285714285714279</v>
      </c>
      <c r="K52">
        <f t="shared" si="20"/>
        <v>3.8754031609892553E-3</v>
      </c>
      <c r="L52" s="2">
        <v>49</v>
      </c>
      <c r="M52" s="6">
        <v>1.1204E-2</v>
      </c>
      <c r="Q52" s="4">
        <f t="shared" si="21"/>
        <v>12.5</v>
      </c>
      <c r="R52">
        <f t="shared" si="0"/>
        <v>100000</v>
      </c>
      <c r="S52">
        <f t="shared" si="1"/>
        <v>58.594137359956598</v>
      </c>
      <c r="U52">
        <f t="shared" si="13"/>
        <v>1.1204E-2</v>
      </c>
      <c r="V52">
        <f t="shared" si="14"/>
        <v>0.01</v>
      </c>
      <c r="W52">
        <f t="shared" si="15"/>
        <v>0.50272016799872332</v>
      </c>
      <c r="X52">
        <f t="shared" si="16"/>
        <v>5.6324767622576962E-3</v>
      </c>
      <c r="Y52">
        <f t="shared" si="17"/>
        <v>5.0272016799872334E-3</v>
      </c>
      <c r="Z52">
        <f t="shared" si="18"/>
        <v>0.49206048955647841</v>
      </c>
      <c r="AB52">
        <f t="shared" si="19"/>
        <v>30.140525058651789</v>
      </c>
      <c r="AC52">
        <f t="shared" si="2"/>
        <v>28.831859914479786</v>
      </c>
      <c r="AE52">
        <f t="shared" si="3"/>
        <v>0</v>
      </c>
      <c r="AF52">
        <f t="shared" si="24"/>
        <v>0</v>
      </c>
      <c r="AG52">
        <f t="shared" si="24"/>
        <v>-6.1507561194559806</v>
      </c>
      <c r="AH52">
        <f t="shared" si="5"/>
        <v>-563.24767622576962</v>
      </c>
      <c r="AI52">
        <f t="shared" si="25"/>
        <v>-569.39843234522561</v>
      </c>
      <c r="AJ52">
        <f t="shared" si="7"/>
        <v>1.3086651441720036</v>
      </c>
      <c r="AK52">
        <f t="shared" si="22"/>
        <v>2.1098367541056255</v>
      </c>
      <c r="AL52">
        <f t="shared" si="8"/>
        <v>-565.97993044694806</v>
      </c>
      <c r="AN52">
        <f t="shared" si="26"/>
        <v>0</v>
      </c>
      <c r="AO52">
        <f t="shared" si="26"/>
        <v>0</v>
      </c>
      <c r="AP52">
        <f t="shared" si="26"/>
        <v>-2.3836659707813714E-2</v>
      </c>
      <c r="AQ52">
        <f t="shared" si="26"/>
        <v>-2.1828118248652002</v>
      </c>
      <c r="AR52">
        <f t="shared" si="26"/>
        <v>-2.2066484845730141</v>
      </c>
      <c r="AS52">
        <f t="shared" si="26"/>
        <v>5.0716050364006428E-3</v>
      </c>
      <c r="AT52">
        <f t="shared" si="26"/>
        <v>8.176468026032252E-3</v>
      </c>
      <c r="AU52">
        <f t="shared" si="23"/>
        <v>-2.1934004115105812</v>
      </c>
      <c r="AW52">
        <v>49</v>
      </c>
      <c r="AX52">
        <f>IF(Z52&gt;0, (R52*SUMPRODUCT(K52:$K$98, X52:$X$98)-K52*$AZ$3)/Z52, 0)</f>
        <v>58.594137359956598</v>
      </c>
    </row>
    <row r="53" spans="5:50" x14ac:dyDescent="0.25">
      <c r="E53">
        <v>2053</v>
      </c>
      <c r="F53" s="5">
        <f>EconomicRates!C93</f>
        <v>3.5571999999999999E-2</v>
      </c>
      <c r="G53" s="5">
        <f>EconomicRates!D93</f>
        <v>7.0000000000000007E-2</v>
      </c>
      <c r="H53" s="5">
        <f t="shared" si="10"/>
        <v>0.12000000000000001</v>
      </c>
      <c r="I53" s="5">
        <f t="shared" si="11"/>
        <v>1.1200000000000001</v>
      </c>
      <c r="J53">
        <f t="shared" si="12"/>
        <v>0.89285714285714279</v>
      </c>
      <c r="K53">
        <f t="shared" si="20"/>
        <v>3.4601813937404063E-3</v>
      </c>
      <c r="L53" s="2">
        <v>50</v>
      </c>
      <c r="M53" s="6">
        <v>1.2285000000000001E-2</v>
      </c>
      <c r="Q53" s="4">
        <f t="shared" si="21"/>
        <v>12.5</v>
      </c>
      <c r="R53">
        <f t="shared" si="0"/>
        <v>100000</v>
      </c>
      <c r="S53">
        <f t="shared" si="1"/>
        <v>57.206661905500091</v>
      </c>
      <c r="U53">
        <f t="shared" si="13"/>
        <v>1.2285000000000001E-2</v>
      </c>
      <c r="V53">
        <f t="shared" si="14"/>
        <v>0.01</v>
      </c>
      <c r="W53">
        <f t="shared" si="15"/>
        <v>0.49206048955647841</v>
      </c>
      <c r="X53">
        <f t="shared" si="16"/>
        <v>6.044963114201338E-3</v>
      </c>
      <c r="Y53">
        <f t="shared" si="17"/>
        <v>4.9206048955647841E-3</v>
      </c>
      <c r="Z53">
        <f t="shared" si="18"/>
        <v>0.4810949215467123</v>
      </c>
      <c r="AB53">
        <f t="shared" si="19"/>
        <v>28.831859914479786</v>
      </c>
      <c r="AC53">
        <f t="shared" si="2"/>
        <v>27.521834521375862</v>
      </c>
      <c r="AE53">
        <f t="shared" si="3"/>
        <v>0</v>
      </c>
      <c r="AF53">
        <f t="shared" si="24"/>
        <v>0</v>
      </c>
      <c r="AG53">
        <f t="shared" si="24"/>
        <v>-6.0136865193339037</v>
      </c>
      <c r="AH53">
        <f t="shared" si="5"/>
        <v>-604.49631142013379</v>
      </c>
      <c r="AI53">
        <f t="shared" si="25"/>
        <v>-610.50999793946767</v>
      </c>
      <c r="AJ53">
        <f t="shared" si="7"/>
        <v>1.3100253931039241</v>
      </c>
      <c r="AK53">
        <f t="shared" si="22"/>
        <v>2.0182301940135852</v>
      </c>
      <c r="AL53">
        <f t="shared" si="8"/>
        <v>-607.18174235235017</v>
      </c>
      <c r="AN53">
        <f t="shared" si="26"/>
        <v>0</v>
      </c>
      <c r="AO53">
        <f t="shared" si="26"/>
        <v>0</v>
      </c>
      <c r="AP53">
        <f t="shared" si="26"/>
        <v>-2.0808446201986679E-2</v>
      </c>
      <c r="AQ53">
        <f t="shared" si="26"/>
        <v>-2.0916668893606531</v>
      </c>
      <c r="AR53">
        <f t="shared" si="26"/>
        <v>-2.1124753355626398</v>
      </c>
      <c r="AS53">
        <f t="shared" si="26"/>
        <v>4.5329254905456598E-3</v>
      </c>
      <c r="AT53">
        <f t="shared" si="26"/>
        <v>6.9834425656108978E-3</v>
      </c>
      <c r="AU53">
        <f t="shared" si="23"/>
        <v>-2.1009589675064833</v>
      </c>
      <c r="AW53">
        <v>50</v>
      </c>
      <c r="AX53">
        <f>IF(Z53&gt;0, (R53*SUMPRODUCT(K53:$K$98, X53:$X$98)-K53*$AZ$3)/Z53, 0)</f>
        <v>57.206661905500091</v>
      </c>
    </row>
    <row r="54" spans="5:50" x14ac:dyDescent="0.25">
      <c r="E54">
        <v>2054</v>
      </c>
      <c r="F54" s="5">
        <f>EconomicRates!C94</f>
        <v>3.5571999999999999E-2</v>
      </c>
      <c r="G54" s="5">
        <f>EconomicRates!D94</f>
        <v>7.0000000000000007E-2</v>
      </c>
      <c r="H54" s="5">
        <f t="shared" si="10"/>
        <v>0.12000000000000001</v>
      </c>
      <c r="I54" s="5">
        <f t="shared" si="11"/>
        <v>1.1200000000000001</v>
      </c>
      <c r="J54">
        <f t="shared" si="12"/>
        <v>0.89285714285714279</v>
      </c>
      <c r="K54">
        <f t="shared" si="20"/>
        <v>3.0894476729825052E-3</v>
      </c>
      <c r="L54" s="2">
        <v>51</v>
      </c>
      <c r="M54" s="6">
        <v>1.3528E-2</v>
      </c>
      <c r="Q54" s="4">
        <f t="shared" si="21"/>
        <v>12.5</v>
      </c>
      <c r="R54">
        <f t="shared" si="0"/>
        <v>100000</v>
      </c>
      <c r="S54">
        <f t="shared" si="1"/>
        <v>55.791391728008314</v>
      </c>
      <c r="U54">
        <f t="shared" si="13"/>
        <v>1.3528E-2</v>
      </c>
      <c r="V54">
        <f t="shared" si="14"/>
        <v>0.01</v>
      </c>
      <c r="W54">
        <f t="shared" si="15"/>
        <v>0.4810949215467123</v>
      </c>
      <c r="X54">
        <f t="shared" si="16"/>
        <v>6.5082520986839238E-3</v>
      </c>
      <c r="Y54">
        <f t="shared" si="17"/>
        <v>4.8109492154671234E-3</v>
      </c>
      <c r="Z54">
        <f t="shared" si="18"/>
        <v>0.46977572023256126</v>
      </c>
      <c r="AB54">
        <f t="shared" si="19"/>
        <v>27.521834521375862</v>
      </c>
      <c r="AC54">
        <f t="shared" si="2"/>
        <v>26.209441231802067</v>
      </c>
      <c r="AE54">
        <f t="shared" si="3"/>
        <v>0</v>
      </c>
      <c r="AF54">
        <f t="shared" si="24"/>
        <v>0</v>
      </c>
      <c r="AG54">
        <f t="shared" si="24"/>
        <v>-5.8721965029070153</v>
      </c>
      <c r="AH54">
        <f t="shared" si="5"/>
        <v>-650.82520986839234</v>
      </c>
      <c r="AI54">
        <f t="shared" si="25"/>
        <v>-656.69740637129939</v>
      </c>
      <c r="AJ54">
        <f t="shared" si="7"/>
        <v>1.3123932895737944</v>
      </c>
      <c r="AK54">
        <f t="shared" si="22"/>
        <v>1.9265284164963106</v>
      </c>
      <c r="AL54">
        <f t="shared" si="8"/>
        <v>-653.45848466522921</v>
      </c>
      <c r="AN54">
        <f t="shared" si="26"/>
        <v>0</v>
      </c>
      <c r="AO54">
        <f t="shared" si="26"/>
        <v>0</v>
      </c>
      <c r="AP54">
        <f t="shared" si="26"/>
        <v>-1.8141843821202083E-2</v>
      </c>
      <c r="AQ54">
        <f t="shared" si="26"/>
        <v>-2.0106904301462554</v>
      </c>
      <c r="AR54">
        <f t="shared" si="26"/>
        <v>-2.0288322739674576</v>
      </c>
      <c r="AS54">
        <f t="shared" si="26"/>
        <v>4.0545703945116139E-3</v>
      </c>
      <c r="AT54">
        <f t="shared" si="26"/>
        <v>5.9519087332791975E-3</v>
      </c>
      <c r="AU54">
        <f t="shared" si="23"/>
        <v>-2.0188257948396666</v>
      </c>
      <c r="AW54">
        <v>51</v>
      </c>
      <c r="AX54">
        <f>IF(Z54&gt;0, (R54*SUMPRODUCT(K54:$K$98, X54:$X$98)-K54*$AZ$3)/Z54, 0)</f>
        <v>55.791391728008314</v>
      </c>
    </row>
    <row r="55" spans="5:50" x14ac:dyDescent="0.25">
      <c r="E55">
        <v>2055</v>
      </c>
      <c r="F55" s="5">
        <f>EconomicRates!C95</f>
        <v>3.5571999999999999E-2</v>
      </c>
      <c r="G55" s="5">
        <f>EconomicRates!D95</f>
        <v>7.0000000000000007E-2</v>
      </c>
      <c r="H55" s="5">
        <f t="shared" si="10"/>
        <v>0.12000000000000001</v>
      </c>
      <c r="I55" s="5">
        <f t="shared" si="11"/>
        <v>1.1200000000000001</v>
      </c>
      <c r="J55">
        <f t="shared" si="12"/>
        <v>0.89285714285714279</v>
      </c>
      <c r="K55">
        <f t="shared" si="20"/>
        <v>2.758435422305808E-3</v>
      </c>
      <c r="L55" s="2">
        <v>52</v>
      </c>
      <c r="M55" s="6">
        <v>1.4963000000000001E-2</v>
      </c>
      <c r="Q55" s="4">
        <f t="shared" si="21"/>
        <v>12.5</v>
      </c>
      <c r="R55">
        <f t="shared" si="0"/>
        <v>100000</v>
      </c>
      <c r="S55">
        <f t="shared" si="1"/>
        <v>54.349090645198451</v>
      </c>
      <c r="U55">
        <f t="shared" si="13"/>
        <v>1.4963000000000001E-2</v>
      </c>
      <c r="V55">
        <f t="shared" si="14"/>
        <v>0.01</v>
      </c>
      <c r="W55">
        <f t="shared" si="15"/>
        <v>0.46977572023256126</v>
      </c>
      <c r="X55">
        <f t="shared" si="16"/>
        <v>7.0292541018398148E-3</v>
      </c>
      <c r="Y55">
        <f t="shared" si="17"/>
        <v>4.6977572023256123E-3</v>
      </c>
      <c r="Z55">
        <f t="shared" si="18"/>
        <v>0.45804870892839583</v>
      </c>
      <c r="AB55">
        <f t="shared" si="19"/>
        <v>26.209441231802067</v>
      </c>
      <c r="AC55">
        <f t="shared" si="2"/>
        <v>24.894530801465507</v>
      </c>
      <c r="AE55">
        <f t="shared" si="3"/>
        <v>0</v>
      </c>
      <c r="AF55">
        <f t="shared" si="24"/>
        <v>0</v>
      </c>
      <c r="AG55">
        <f t="shared" si="24"/>
        <v>-5.7256088616049476</v>
      </c>
      <c r="AH55">
        <f t="shared" si="5"/>
        <v>-702.92541018398151</v>
      </c>
      <c r="AI55">
        <f t="shared" si="25"/>
        <v>-708.65101904558651</v>
      </c>
      <c r="AJ55">
        <f t="shared" si="7"/>
        <v>1.3149104303365604</v>
      </c>
      <c r="AK55">
        <f t="shared" si="22"/>
        <v>1.8346608862261449</v>
      </c>
      <c r="AL55">
        <f t="shared" si="8"/>
        <v>-705.50144772902377</v>
      </c>
      <c r="AN55">
        <f t="shared" si="26"/>
        <v>0</v>
      </c>
      <c r="AO55">
        <f t="shared" si="26"/>
        <v>0</v>
      </c>
      <c r="AP55">
        <f t="shared" si="26"/>
        <v>-1.5793722298119119E-2</v>
      </c>
      <c r="AQ55">
        <f t="shared" si="26"/>
        <v>-1.9389743506903343</v>
      </c>
      <c r="AR55">
        <f t="shared" si="26"/>
        <v>-1.9547680729884536</v>
      </c>
      <c r="AS55">
        <f t="shared" si="26"/>
        <v>3.6270955081997417E-3</v>
      </c>
      <c r="AT55">
        <f t="shared" si="26"/>
        <v>5.0607935764851635E-3</v>
      </c>
      <c r="AU55">
        <f t="shared" si="23"/>
        <v>-1.9460801839037687</v>
      </c>
      <c r="AW55">
        <v>52</v>
      </c>
      <c r="AX55">
        <f>IF(Z55&gt;0, (R55*SUMPRODUCT(K55:$K$98, X55:$X$98)-K55*$AZ$3)/Z55, 0)</f>
        <v>54.349090645198451</v>
      </c>
    </row>
    <row r="56" spans="5:50" x14ac:dyDescent="0.25">
      <c r="E56">
        <v>2056</v>
      </c>
      <c r="F56" s="5">
        <f>EconomicRates!C96</f>
        <v>3.5571999999999999E-2</v>
      </c>
      <c r="G56" s="5">
        <f>EconomicRates!D96</f>
        <v>7.0000000000000007E-2</v>
      </c>
      <c r="H56" s="5">
        <f t="shared" si="10"/>
        <v>0.12000000000000001</v>
      </c>
      <c r="I56" s="5">
        <f t="shared" si="11"/>
        <v>1.1200000000000001</v>
      </c>
      <c r="J56">
        <f t="shared" si="12"/>
        <v>0.89285714285714279</v>
      </c>
      <c r="K56">
        <f t="shared" si="20"/>
        <v>2.4628887699159E-3</v>
      </c>
      <c r="L56" s="2">
        <v>53</v>
      </c>
      <c r="M56" s="6">
        <v>1.6567999999999999E-2</v>
      </c>
      <c r="Q56" s="4">
        <f t="shared" si="21"/>
        <v>12.5</v>
      </c>
      <c r="R56">
        <f t="shared" si="0"/>
        <v>100000</v>
      </c>
      <c r="S56">
        <f t="shared" si="1"/>
        <v>52.877068157028958</v>
      </c>
      <c r="U56">
        <f t="shared" si="13"/>
        <v>1.6567999999999999E-2</v>
      </c>
      <c r="V56">
        <f t="shared" si="14"/>
        <v>0.01</v>
      </c>
      <c r="W56">
        <f t="shared" si="15"/>
        <v>0.45804870892839583</v>
      </c>
      <c r="X56">
        <f t="shared" si="16"/>
        <v>7.5889510095256615E-3</v>
      </c>
      <c r="Y56">
        <f t="shared" si="17"/>
        <v>4.5804870892839581E-3</v>
      </c>
      <c r="Z56">
        <f t="shared" si="18"/>
        <v>0.44587927082958623</v>
      </c>
      <c r="AB56">
        <f t="shared" si="19"/>
        <v>24.894530801465507</v>
      </c>
      <c r="AC56">
        <f t="shared" si="2"/>
        <v>23.576788593462403</v>
      </c>
      <c r="AE56">
        <f t="shared" si="3"/>
        <v>0</v>
      </c>
      <c r="AF56">
        <f t="shared" si="24"/>
        <v>0</v>
      </c>
      <c r="AG56">
        <f t="shared" si="24"/>
        <v>-5.5734908853698277</v>
      </c>
      <c r="AH56">
        <f t="shared" si="5"/>
        <v>-758.89510095256617</v>
      </c>
      <c r="AI56">
        <f t="shared" si="25"/>
        <v>-764.46859183793595</v>
      </c>
      <c r="AJ56">
        <f t="shared" si="7"/>
        <v>1.3177422080031036</v>
      </c>
      <c r="AK56">
        <f t="shared" si="22"/>
        <v>1.7426171561025856</v>
      </c>
      <c r="AL56">
        <f t="shared" si="8"/>
        <v>-761.40823247383025</v>
      </c>
      <c r="AN56">
        <f t="shared" si="26"/>
        <v>0</v>
      </c>
      <c r="AO56">
        <f t="shared" si="26"/>
        <v>0</v>
      </c>
      <c r="AP56">
        <f t="shared" si="26"/>
        <v>-1.3726888110805975E-2</v>
      </c>
      <c r="AQ56">
        <f t="shared" si="26"/>
        <v>-1.8690742216802685</v>
      </c>
      <c r="AR56">
        <f t="shared" si="26"/>
        <v>-1.8828011097910744</v>
      </c>
      <c r="AS56">
        <f t="shared" si="26"/>
        <v>3.2454524857350258E-3</v>
      </c>
      <c r="AT56">
        <f t="shared" si="26"/>
        <v>4.2918722240278409E-3</v>
      </c>
      <c r="AU56">
        <f t="shared" si="23"/>
        <v>-1.8752637850813114</v>
      </c>
      <c r="AW56">
        <v>53</v>
      </c>
      <c r="AX56">
        <f>IF(Z56&gt;0, (R56*SUMPRODUCT(K56:$K$98, X56:$X$98)-K56*$AZ$3)/Z56, 0)</f>
        <v>52.877068157028958</v>
      </c>
    </row>
    <row r="57" spans="5:50" x14ac:dyDescent="0.25">
      <c r="E57">
        <v>2057</v>
      </c>
      <c r="F57" s="5">
        <f>EconomicRates!C97</f>
        <v>3.5571999999999999E-2</v>
      </c>
      <c r="G57" s="5">
        <f>EconomicRates!D97</f>
        <v>7.0000000000000007E-2</v>
      </c>
      <c r="H57" s="5">
        <f t="shared" si="10"/>
        <v>0.12000000000000001</v>
      </c>
      <c r="I57" s="5">
        <f t="shared" si="11"/>
        <v>1.1200000000000001</v>
      </c>
      <c r="J57">
        <f t="shared" si="12"/>
        <v>0.89285714285714279</v>
      </c>
      <c r="K57">
        <f t="shared" si="20"/>
        <v>2.1990078302820534E-3</v>
      </c>
      <c r="L57" s="2">
        <v>54</v>
      </c>
      <c r="M57" s="6">
        <v>1.8353999999999999E-2</v>
      </c>
      <c r="Q57" s="4">
        <f t="shared" si="21"/>
        <v>12.5</v>
      </c>
      <c r="R57">
        <f t="shared" si="0"/>
        <v>100000</v>
      </c>
      <c r="S57">
        <f t="shared" si="1"/>
        <v>51.386182832779525</v>
      </c>
      <c r="U57">
        <f t="shared" si="13"/>
        <v>1.8353999999999999E-2</v>
      </c>
      <c r="V57">
        <f t="shared" si="14"/>
        <v>0.01</v>
      </c>
      <c r="W57">
        <f t="shared" si="15"/>
        <v>0.44587927082958623</v>
      </c>
      <c r="X57">
        <f t="shared" si="16"/>
        <v>8.1836681368062259E-3</v>
      </c>
      <c r="Y57">
        <f t="shared" si="17"/>
        <v>4.4587927082958626E-3</v>
      </c>
      <c r="Z57">
        <f t="shared" si="18"/>
        <v>0.43323680998448416</v>
      </c>
      <c r="AB57">
        <f t="shared" si="19"/>
        <v>23.576788593462403</v>
      </c>
      <c r="AC57">
        <f t="shared" si="2"/>
        <v>22.262385927752867</v>
      </c>
      <c r="AE57">
        <f t="shared" si="3"/>
        <v>0</v>
      </c>
      <c r="AF57">
        <f t="shared" si="24"/>
        <v>0</v>
      </c>
      <c r="AG57">
        <f t="shared" si="24"/>
        <v>-5.4154601248060521</v>
      </c>
      <c r="AH57">
        <f t="shared" si="5"/>
        <v>-818.36681368062261</v>
      </c>
      <c r="AI57">
        <f t="shared" si="25"/>
        <v>-823.78227380542864</v>
      </c>
      <c r="AJ57">
        <f t="shared" si="7"/>
        <v>1.3144026657095367</v>
      </c>
      <c r="AK57">
        <f t="shared" si="22"/>
        <v>1.6503752015423685</v>
      </c>
      <c r="AL57">
        <f t="shared" si="8"/>
        <v>-820.81749593817676</v>
      </c>
      <c r="AN57">
        <f t="shared" si="26"/>
        <v>0</v>
      </c>
      <c r="AO57">
        <f t="shared" si="26"/>
        <v>0</v>
      </c>
      <c r="AP57">
        <f t="shared" si="26"/>
        <v>-1.1908639219028735E-2</v>
      </c>
      <c r="AQ57">
        <f t="shared" si="26"/>
        <v>-1.7995950313266633</v>
      </c>
      <c r="AR57">
        <f t="shared" si="26"/>
        <v>-1.8115036705456922</v>
      </c>
      <c r="AS57">
        <f t="shared" si="26"/>
        <v>2.8903817540388752E-3</v>
      </c>
      <c r="AT57">
        <f t="shared" si="26"/>
        <v>3.6291879910949902E-3</v>
      </c>
      <c r="AU57">
        <f t="shared" si="23"/>
        <v>-1.8049841008005583</v>
      </c>
      <c r="AW57">
        <v>54</v>
      </c>
      <c r="AX57">
        <f>IF(Z57&gt;0, (R57*SUMPRODUCT(K57:$K$98, X57:$X$98)-K57*$AZ$3)/Z57, 0)</f>
        <v>51.386182832779525</v>
      </c>
    </row>
    <row r="58" spans="5:50" x14ac:dyDescent="0.25">
      <c r="E58">
        <v>2058</v>
      </c>
      <c r="F58" s="5">
        <f>EconomicRates!C98</f>
        <v>3.5571999999999999E-2</v>
      </c>
      <c r="G58" s="5">
        <f>EconomicRates!D98</f>
        <v>7.0000000000000007E-2</v>
      </c>
      <c r="H58" s="5">
        <f t="shared" si="10"/>
        <v>0.12000000000000001</v>
      </c>
      <c r="I58" s="5">
        <f t="shared" si="11"/>
        <v>1.1200000000000001</v>
      </c>
      <c r="J58">
        <f t="shared" si="12"/>
        <v>0.89285714285714279</v>
      </c>
      <c r="K58">
        <f t="shared" si="20"/>
        <v>1.9633998484661188E-3</v>
      </c>
      <c r="L58" s="2">
        <v>55</v>
      </c>
      <c r="M58" s="6">
        <v>2.0303000000000002E-2</v>
      </c>
      <c r="Q58" s="4">
        <f t="shared" si="21"/>
        <v>12.5</v>
      </c>
      <c r="R58">
        <f t="shared" si="0"/>
        <v>100000</v>
      </c>
      <c r="S58">
        <f t="shared" si="1"/>
        <v>49.887199623902859</v>
      </c>
      <c r="U58">
        <f t="shared" si="13"/>
        <v>2.0303000000000002E-2</v>
      </c>
      <c r="V58">
        <f t="shared" si="14"/>
        <v>0.01</v>
      </c>
      <c r="W58">
        <f t="shared" si="15"/>
        <v>0.43323680998448416</v>
      </c>
      <c r="X58">
        <f t="shared" si="16"/>
        <v>8.7960069531149831E-3</v>
      </c>
      <c r="Y58">
        <f t="shared" si="17"/>
        <v>4.3323680998448421E-3</v>
      </c>
      <c r="Z58">
        <f t="shared" si="18"/>
        <v>0.42010843493152433</v>
      </c>
      <c r="AB58">
        <f t="shared" si="19"/>
        <v>22.262385927752867</v>
      </c>
      <c r="AC58">
        <f t="shared" si="2"/>
        <v>20.95803335711436</v>
      </c>
      <c r="AE58">
        <f t="shared" si="3"/>
        <v>0</v>
      </c>
      <c r="AF58">
        <f t="shared" si="24"/>
        <v>0</v>
      </c>
      <c r="AG58">
        <f t="shared" si="24"/>
        <v>-5.2513554366440545</v>
      </c>
      <c r="AH58">
        <f t="shared" si="5"/>
        <v>-879.60069531149827</v>
      </c>
      <c r="AI58">
        <f t="shared" si="25"/>
        <v>-884.85205074814235</v>
      </c>
      <c r="AJ58">
        <f t="shared" si="7"/>
        <v>1.3043525706385068</v>
      </c>
      <c r="AK58">
        <f t="shared" si="22"/>
        <v>1.5583670149427009</v>
      </c>
      <c r="AL58">
        <f t="shared" si="8"/>
        <v>-881.98933116256114</v>
      </c>
      <c r="AN58">
        <f t="shared" si="26"/>
        <v>0</v>
      </c>
      <c r="AO58">
        <f t="shared" si="26"/>
        <v>0</v>
      </c>
      <c r="AP58">
        <f t="shared" si="26"/>
        <v>-1.0310510468548665E-2</v>
      </c>
      <c r="AQ58">
        <f t="shared" si="26"/>
        <v>-1.7270078718852884</v>
      </c>
      <c r="AR58">
        <f t="shared" si="26"/>
        <v>-1.7373183823538372</v>
      </c>
      <c r="AS58">
        <f t="shared" si="26"/>
        <v>2.5609656395380368E-3</v>
      </c>
      <c r="AT58">
        <f t="shared" si="26"/>
        <v>3.0596975609930967E-3</v>
      </c>
      <c r="AU58">
        <f t="shared" si="23"/>
        <v>-1.7316977191533061</v>
      </c>
      <c r="AW58">
        <v>55</v>
      </c>
      <c r="AX58">
        <f>IF(Z58&gt;0, (R58*SUMPRODUCT(K58:$K$98, X58:$X$98)-K58*$AZ$3)/Z58, 0)</f>
        <v>49.887199623902859</v>
      </c>
    </row>
    <row r="59" spans="5:50" x14ac:dyDescent="0.25">
      <c r="E59">
        <v>2059</v>
      </c>
      <c r="F59" s="5">
        <f>EconomicRates!C99</f>
        <v>3.5571999999999999E-2</v>
      </c>
      <c r="G59" s="5">
        <f>EconomicRates!D99</f>
        <v>7.0000000000000007E-2</v>
      </c>
      <c r="H59" s="5">
        <f t="shared" si="10"/>
        <v>0.12000000000000001</v>
      </c>
      <c r="I59" s="5">
        <f t="shared" si="11"/>
        <v>1.1200000000000001</v>
      </c>
      <c r="J59">
        <f t="shared" si="12"/>
        <v>0.89285714285714279</v>
      </c>
      <c r="K59">
        <f t="shared" si="20"/>
        <v>1.7530355789876059E-3</v>
      </c>
      <c r="L59" s="2">
        <v>56</v>
      </c>
      <c r="M59" s="6">
        <v>2.2446000000000001E-2</v>
      </c>
      <c r="Q59" s="4">
        <f t="shared" si="21"/>
        <v>12.5</v>
      </c>
      <c r="R59">
        <f t="shared" si="0"/>
        <v>100000</v>
      </c>
      <c r="S59">
        <f t="shared" si="1"/>
        <v>48.399238766795669</v>
      </c>
      <c r="U59">
        <f t="shared" si="13"/>
        <v>2.2446000000000001E-2</v>
      </c>
      <c r="V59">
        <f t="shared" si="14"/>
        <v>0.01</v>
      </c>
      <c r="W59">
        <f t="shared" si="15"/>
        <v>0.42010843493152433</v>
      </c>
      <c r="X59">
        <f t="shared" si="16"/>
        <v>9.4297539304729963E-3</v>
      </c>
      <c r="Y59">
        <f t="shared" si="17"/>
        <v>4.2010843493152433E-3</v>
      </c>
      <c r="Z59">
        <f t="shared" si="18"/>
        <v>0.40647759665173605</v>
      </c>
      <c r="AB59">
        <f t="shared" si="19"/>
        <v>20.95803335711436</v>
      </c>
      <c r="AC59">
        <f t="shared" si="2"/>
        <v>19.673206253700638</v>
      </c>
      <c r="AE59">
        <f t="shared" si="3"/>
        <v>0</v>
      </c>
      <c r="AF59">
        <f t="shared" si="24"/>
        <v>0</v>
      </c>
      <c r="AG59">
        <f t="shared" si="24"/>
        <v>-5.0809699581467003</v>
      </c>
      <c r="AH59">
        <f t="shared" si="5"/>
        <v>-942.97539304729958</v>
      </c>
      <c r="AI59">
        <f t="shared" si="25"/>
        <v>-948.05636300544631</v>
      </c>
      <c r="AJ59">
        <f t="shared" si="7"/>
        <v>1.284827103413722</v>
      </c>
      <c r="AK59">
        <f t="shared" si="22"/>
        <v>1.4670623349980054</v>
      </c>
      <c r="AL59">
        <f t="shared" si="8"/>
        <v>-945.30447356703462</v>
      </c>
      <c r="AN59">
        <f t="shared" si="26"/>
        <v>0</v>
      </c>
      <c r="AO59">
        <f t="shared" si="26"/>
        <v>0</v>
      </c>
      <c r="AP59">
        <f t="shared" si="26"/>
        <v>-8.9071211123983324E-3</v>
      </c>
      <c r="AQ59">
        <f t="shared" si="26"/>
        <v>-1.6530694141217381</v>
      </c>
      <c r="AR59">
        <f t="shared" si="26"/>
        <v>-1.6619765352341365</v>
      </c>
      <c r="AS59">
        <f t="shared" si="26"/>
        <v>2.2523476251318426E-3</v>
      </c>
      <c r="AT59">
        <f t="shared" si="26"/>
        <v>2.5718124698441377E-3</v>
      </c>
      <c r="AU59">
        <f t="shared" si="23"/>
        <v>-1.6571523751391606</v>
      </c>
      <c r="AW59">
        <v>56</v>
      </c>
      <c r="AX59">
        <f>IF(Z59&gt;0, (R59*SUMPRODUCT(K59:$K$98, X59:$X$98)-K59*$AZ$3)/Z59, 0)</f>
        <v>48.399238766795669</v>
      </c>
    </row>
    <row r="60" spans="5:50" x14ac:dyDescent="0.25">
      <c r="E60">
        <v>2060</v>
      </c>
      <c r="F60" s="5">
        <f>EconomicRates!C100</f>
        <v>3.5571999999999999E-2</v>
      </c>
      <c r="G60" s="5">
        <f>EconomicRates!D100</f>
        <v>7.0000000000000007E-2</v>
      </c>
      <c r="H60" s="5">
        <f t="shared" si="10"/>
        <v>0.12000000000000001</v>
      </c>
      <c r="I60" s="5">
        <f t="shared" si="11"/>
        <v>1.1200000000000001</v>
      </c>
      <c r="J60">
        <f t="shared" si="12"/>
        <v>0.89285714285714279</v>
      </c>
      <c r="K60">
        <f t="shared" si="20"/>
        <v>1.5652103383817909E-3</v>
      </c>
      <c r="L60" s="2">
        <v>57</v>
      </c>
      <c r="M60" s="6">
        <v>2.4856E-2</v>
      </c>
      <c r="Q60" s="4">
        <f t="shared" si="21"/>
        <v>12.5</v>
      </c>
      <c r="R60">
        <f t="shared" si="0"/>
        <v>100000</v>
      </c>
      <c r="S60">
        <f t="shared" si="1"/>
        <v>46.939839987122198</v>
      </c>
      <c r="U60">
        <f t="shared" si="13"/>
        <v>2.4856E-2</v>
      </c>
      <c r="V60">
        <f t="shared" si="14"/>
        <v>0.01</v>
      </c>
      <c r="W60">
        <f t="shared" si="15"/>
        <v>0.40647759665173605</v>
      </c>
      <c r="X60">
        <f t="shared" si="16"/>
        <v>1.0103407142375551E-2</v>
      </c>
      <c r="Y60">
        <f t="shared" si="17"/>
        <v>4.0647759665173606E-3</v>
      </c>
      <c r="Z60">
        <f t="shared" si="18"/>
        <v>0.3923094135428431</v>
      </c>
      <c r="AB60">
        <f t="shared" si="19"/>
        <v>19.673206253700638</v>
      </c>
      <c r="AC60">
        <f t="shared" si="2"/>
        <v>18.414941097142805</v>
      </c>
      <c r="AE60">
        <f t="shared" si="3"/>
        <v>0</v>
      </c>
      <c r="AF60">
        <f t="shared" si="24"/>
        <v>0</v>
      </c>
      <c r="AG60">
        <f t="shared" si="24"/>
        <v>-4.903867669285539</v>
      </c>
      <c r="AH60">
        <f t="shared" si="5"/>
        <v>-1010.3407142375551</v>
      </c>
      <c r="AI60">
        <f t="shared" si="25"/>
        <v>-1015.2445819068406</v>
      </c>
      <c r="AJ60">
        <f t="shared" si="7"/>
        <v>1.2582651565578331</v>
      </c>
      <c r="AK60">
        <f t="shared" si="22"/>
        <v>1.3771244377590448</v>
      </c>
      <c r="AL60">
        <f t="shared" si="8"/>
        <v>-1012.6091923125238</v>
      </c>
      <c r="AN60">
        <f t="shared" si="26"/>
        <v>0</v>
      </c>
      <c r="AO60">
        <f t="shared" si="26"/>
        <v>0</v>
      </c>
      <c r="AP60">
        <f t="shared" si="26"/>
        <v>-7.6755843740219428E-3</v>
      </c>
      <c r="AQ60">
        <f t="shared" si="26"/>
        <v>-1.5813957312126639</v>
      </c>
      <c r="AR60">
        <f t="shared" si="26"/>
        <v>-1.5890713155866858</v>
      </c>
      <c r="AS60">
        <f t="shared" si="26"/>
        <v>1.9694496314699031E-3</v>
      </c>
      <c r="AT60">
        <f t="shared" si="26"/>
        <v>2.1554894072186681E-3</v>
      </c>
      <c r="AU60">
        <f t="shared" si="23"/>
        <v>-1.5849463765479974</v>
      </c>
      <c r="AW60">
        <v>57</v>
      </c>
      <c r="AX60">
        <f>IF(Z60&gt;0, (R60*SUMPRODUCT(K60:$K$98, X60:$X$98)-K60*$AZ$3)/Z60, 0)</f>
        <v>46.939839987122198</v>
      </c>
    </row>
    <row r="61" spans="5:50" x14ac:dyDescent="0.25">
      <c r="E61">
        <v>2061</v>
      </c>
      <c r="F61" s="5">
        <f>EconomicRates!C101</f>
        <v>3.5571999999999999E-2</v>
      </c>
      <c r="G61" s="5">
        <f>EconomicRates!D101</f>
        <v>7.0000000000000007E-2</v>
      </c>
      <c r="H61" s="5">
        <f t="shared" si="10"/>
        <v>0.12000000000000001</v>
      </c>
      <c r="I61" s="5">
        <f t="shared" si="11"/>
        <v>1.1200000000000001</v>
      </c>
      <c r="J61">
        <f t="shared" si="12"/>
        <v>0.89285714285714279</v>
      </c>
      <c r="K61">
        <f t="shared" si="20"/>
        <v>1.3975092306980274E-3</v>
      </c>
      <c r="L61" s="2">
        <v>58</v>
      </c>
      <c r="M61" s="6">
        <v>2.7564999999999999E-2</v>
      </c>
      <c r="Q61" s="4">
        <f t="shared" si="21"/>
        <v>12.5</v>
      </c>
      <c r="R61">
        <f t="shared" si="0"/>
        <v>100000</v>
      </c>
      <c r="S61">
        <f t="shared" si="1"/>
        <v>45.517239196030694</v>
      </c>
      <c r="U61">
        <f t="shared" si="13"/>
        <v>2.7564999999999999E-2</v>
      </c>
      <c r="V61">
        <f t="shared" si="14"/>
        <v>0.01</v>
      </c>
      <c r="W61">
        <f t="shared" si="15"/>
        <v>0.3923094135428431</v>
      </c>
      <c r="X61">
        <f t="shared" si="16"/>
        <v>1.081400898430847E-2</v>
      </c>
      <c r="Y61">
        <f t="shared" si="17"/>
        <v>3.9230941354284309E-3</v>
      </c>
      <c r="Z61">
        <f t="shared" si="18"/>
        <v>0.37757231042310624</v>
      </c>
      <c r="AB61">
        <f t="shared" si="19"/>
        <v>18.414941097142805</v>
      </c>
      <c r="AC61">
        <f t="shared" si="2"/>
        <v>17.18604916732648</v>
      </c>
      <c r="AE61">
        <f t="shared" si="3"/>
        <v>0</v>
      </c>
      <c r="AF61">
        <f t="shared" si="24"/>
        <v>0</v>
      </c>
      <c r="AG61">
        <f t="shared" si="24"/>
        <v>-4.7196538802888277</v>
      </c>
      <c r="AH61">
        <f t="shared" si="5"/>
        <v>-1081.4008984308471</v>
      </c>
      <c r="AI61">
        <f t="shared" si="25"/>
        <v>-1086.120552311136</v>
      </c>
      <c r="AJ61">
        <f t="shared" si="7"/>
        <v>1.2288919298163243</v>
      </c>
      <c r="AK61">
        <f t="shared" si="22"/>
        <v>1.2890458767999964</v>
      </c>
      <c r="AL61">
        <f t="shared" si="8"/>
        <v>-1083.6026145045196</v>
      </c>
      <c r="AN61">
        <f t="shared" si="26"/>
        <v>0</v>
      </c>
      <c r="AO61">
        <f t="shared" si="26"/>
        <v>0</v>
      </c>
      <c r="AP61">
        <f t="shared" si="26"/>
        <v>-6.5957598634033996E-3</v>
      </c>
      <c r="AQ61">
        <f t="shared" si="26"/>
        <v>-1.5112677376422488</v>
      </c>
      <c r="AR61">
        <f t="shared" si="26"/>
        <v>-1.5178634975056522</v>
      </c>
      <c r="AS61">
        <f t="shared" si="26"/>
        <v>1.7173878154486256E-3</v>
      </c>
      <c r="AT61">
        <f t="shared" si="26"/>
        <v>1.8014535116212271E-3</v>
      </c>
      <c r="AU61">
        <f t="shared" si="23"/>
        <v>-1.5143446561785823</v>
      </c>
      <c r="AW61">
        <v>58</v>
      </c>
      <c r="AX61">
        <f>IF(Z61&gt;0, (R61*SUMPRODUCT(K61:$K$98, X61:$X$98)-K61*$AZ$3)/Z61, 0)</f>
        <v>45.517239196030694</v>
      </c>
    </row>
    <row r="62" spans="5:50" x14ac:dyDescent="0.25">
      <c r="E62">
        <v>2062</v>
      </c>
      <c r="F62" s="5">
        <f>EconomicRates!C102</f>
        <v>3.5571999999999999E-2</v>
      </c>
      <c r="G62" s="5">
        <f>EconomicRates!D102</f>
        <v>7.0000000000000007E-2</v>
      </c>
      <c r="H62" s="5">
        <f t="shared" si="10"/>
        <v>0.12000000000000001</v>
      </c>
      <c r="I62" s="5">
        <f t="shared" si="11"/>
        <v>1.1200000000000001</v>
      </c>
      <c r="J62">
        <f t="shared" si="12"/>
        <v>0.89285714285714279</v>
      </c>
      <c r="K62">
        <f t="shared" si="20"/>
        <v>1.2477760988375245E-3</v>
      </c>
      <c r="L62" s="2">
        <v>59</v>
      </c>
      <c r="M62" s="6">
        <v>3.0620999999999999E-2</v>
      </c>
      <c r="Q62" s="4">
        <f t="shared" si="21"/>
        <v>12.5</v>
      </c>
      <c r="R62">
        <f t="shared" si="0"/>
        <v>100000</v>
      </c>
      <c r="S62">
        <f t="shared" si="1"/>
        <v>44.141287749303892</v>
      </c>
      <c r="U62">
        <f t="shared" si="13"/>
        <v>3.0620999999999999E-2</v>
      </c>
      <c r="V62">
        <f t="shared" si="14"/>
        <v>0.01</v>
      </c>
      <c r="W62">
        <f t="shared" si="15"/>
        <v>0.37757231042310624</v>
      </c>
      <c r="X62">
        <f t="shared" si="16"/>
        <v>1.1561641717465937E-2</v>
      </c>
      <c r="Y62">
        <f t="shared" si="17"/>
        <v>3.7757231042310625E-3</v>
      </c>
      <c r="Z62">
        <f t="shared" si="18"/>
        <v>0.36223494560140923</v>
      </c>
      <c r="AB62">
        <f t="shared" si="19"/>
        <v>17.18604916732648</v>
      </c>
      <c r="AC62">
        <f t="shared" si="2"/>
        <v>15.989516966645247</v>
      </c>
      <c r="AE62">
        <f t="shared" si="3"/>
        <v>0</v>
      </c>
      <c r="AF62">
        <f t="shared" si="24"/>
        <v>0</v>
      </c>
      <c r="AG62">
        <f t="shared" si="24"/>
        <v>-4.5279368200176151</v>
      </c>
      <c r="AH62">
        <f t="shared" si="5"/>
        <v>-1156.1641717465936</v>
      </c>
      <c r="AI62">
        <f t="shared" si="25"/>
        <v>-1160.6921085666113</v>
      </c>
      <c r="AJ62">
        <f t="shared" si="7"/>
        <v>1.1965322006812329</v>
      </c>
      <c r="AK62">
        <f t="shared" si="22"/>
        <v>1.2030234417128538</v>
      </c>
      <c r="AL62">
        <f t="shared" si="8"/>
        <v>-1158.292552924217</v>
      </c>
      <c r="AN62">
        <f t="shared" si="26"/>
        <v>0</v>
      </c>
      <c r="AO62">
        <f t="shared" si="26"/>
        <v>0</v>
      </c>
      <c r="AP62">
        <f t="shared" si="26"/>
        <v>-5.649851341064366E-3</v>
      </c>
      <c r="AQ62">
        <f t="shared" si="26"/>
        <v>-1.4426340198376821</v>
      </c>
      <c r="AR62">
        <f t="shared" si="26"/>
        <v>-1.4482838711787467</v>
      </c>
      <c r="AS62">
        <f t="shared" si="26"/>
        <v>1.4930042814995067E-3</v>
      </c>
      <c r="AT62">
        <f t="shared" si="26"/>
        <v>1.5011038969105566E-3</v>
      </c>
      <c r="AU62">
        <f t="shared" si="23"/>
        <v>-1.4452897630003363</v>
      </c>
      <c r="AW62">
        <v>59</v>
      </c>
      <c r="AX62">
        <f>IF(Z62&gt;0, (R62*SUMPRODUCT(K62:$K$98, X62:$X$98)-K62*$AZ$3)/Z62, 0)</f>
        <v>44.141287749303892</v>
      </c>
    </row>
    <row r="63" spans="5:50" x14ac:dyDescent="0.25">
      <c r="E63">
        <v>2063</v>
      </c>
      <c r="F63" s="5">
        <f>EconomicRates!C103</f>
        <v>3.5571999999999999E-2</v>
      </c>
      <c r="G63" s="5">
        <f>EconomicRates!D103</f>
        <v>7.0000000000000007E-2</v>
      </c>
      <c r="H63" s="5">
        <f t="shared" si="10"/>
        <v>0.12000000000000001</v>
      </c>
      <c r="I63" s="5">
        <f t="shared" si="11"/>
        <v>1.1200000000000001</v>
      </c>
      <c r="J63">
        <f t="shared" si="12"/>
        <v>0.89285714285714279</v>
      </c>
      <c r="K63">
        <f t="shared" si="20"/>
        <v>1.114085802533504E-3</v>
      </c>
      <c r="L63" s="2">
        <v>60</v>
      </c>
      <c r="M63" s="6">
        <v>3.3921E-2</v>
      </c>
      <c r="Q63" s="4">
        <f t="shared" si="21"/>
        <v>12.5</v>
      </c>
      <c r="R63">
        <f t="shared" si="0"/>
        <v>100000</v>
      </c>
      <c r="S63">
        <f t="shared" si="1"/>
        <v>42.814948977854627</v>
      </c>
      <c r="U63">
        <f t="shared" si="13"/>
        <v>3.3921E-2</v>
      </c>
      <c r="V63">
        <f t="shared" si="14"/>
        <v>0.01</v>
      </c>
      <c r="W63">
        <f t="shared" si="15"/>
        <v>0.36223494560140923</v>
      </c>
      <c r="X63">
        <f t="shared" si="16"/>
        <v>1.2287371589745402E-2</v>
      </c>
      <c r="Y63">
        <f t="shared" si="17"/>
        <v>3.6223494560140923E-3</v>
      </c>
      <c r="Z63">
        <f t="shared" si="18"/>
        <v>0.34632522455564974</v>
      </c>
      <c r="AB63">
        <f t="shared" si="19"/>
        <v>15.989516966645247</v>
      </c>
      <c r="AC63">
        <f t="shared" si="2"/>
        <v>14.827896819094189</v>
      </c>
      <c r="AE63">
        <f t="shared" si="3"/>
        <v>0</v>
      </c>
      <c r="AF63">
        <f t="shared" si="24"/>
        <v>0</v>
      </c>
      <c r="AG63">
        <f t="shared" si="24"/>
        <v>-4.3290653069456217</v>
      </c>
      <c r="AH63">
        <f t="shared" si="5"/>
        <v>-1228.7371589745401</v>
      </c>
      <c r="AI63">
        <f t="shared" si="25"/>
        <v>-1233.0662242814858</v>
      </c>
      <c r="AJ63">
        <f t="shared" si="7"/>
        <v>1.1616201475510586</v>
      </c>
      <c r="AK63">
        <f t="shared" si="22"/>
        <v>1.1192661876651675</v>
      </c>
      <c r="AL63">
        <f t="shared" si="8"/>
        <v>-1230.7853379462697</v>
      </c>
      <c r="AN63">
        <f t="shared" si="26"/>
        <v>0</v>
      </c>
      <c r="AO63">
        <f t="shared" si="26"/>
        <v>0</v>
      </c>
      <c r="AP63">
        <f t="shared" si="26"/>
        <v>-4.8229501967084623E-3</v>
      </c>
      <c r="AQ63">
        <f t="shared" si="26"/>
        <v>-1.3689186238588882</v>
      </c>
      <c r="AR63">
        <f t="shared" si="26"/>
        <v>-1.3737415740555967</v>
      </c>
      <c r="AS63">
        <f t="shared" si="26"/>
        <v>1.2941445143235084E-3</v>
      </c>
      <c r="AT63">
        <f t="shared" si="26"/>
        <v>1.2469585689335635E-3</v>
      </c>
      <c r="AU63">
        <f t="shared" si="23"/>
        <v>-1.3712004709723398</v>
      </c>
      <c r="AW63">
        <v>60</v>
      </c>
      <c r="AX63">
        <f>IF(Z63&gt;0, (R63*SUMPRODUCT(K63:$K$98, X63:$X$98)-K63*$AZ$3)/Z63, 0)</f>
        <v>42.814948977854627</v>
      </c>
    </row>
    <row r="64" spans="5:50" x14ac:dyDescent="0.25">
      <c r="E64">
        <v>2064</v>
      </c>
      <c r="F64" s="5">
        <f>EconomicRates!C104</f>
        <v>3.5571999999999999E-2</v>
      </c>
      <c r="G64" s="5">
        <f>EconomicRates!D104</f>
        <v>7.0000000000000007E-2</v>
      </c>
      <c r="H64" s="5">
        <f t="shared" si="10"/>
        <v>0.12000000000000001</v>
      </c>
      <c r="I64" s="5">
        <f t="shared" si="11"/>
        <v>1.1200000000000001</v>
      </c>
      <c r="J64">
        <f t="shared" si="12"/>
        <v>0.89285714285714279</v>
      </c>
      <c r="K64">
        <f t="shared" si="20"/>
        <v>9.9471946654777136E-4</v>
      </c>
      <c r="L64" s="2">
        <v>61</v>
      </c>
      <c r="M64" s="6">
        <v>3.7368999999999999E-2</v>
      </c>
      <c r="Q64" s="4">
        <f t="shared" si="21"/>
        <v>12.5</v>
      </c>
      <c r="R64">
        <f t="shared" si="0"/>
        <v>100000</v>
      </c>
      <c r="S64">
        <f t="shared" si="1"/>
        <v>41.555157047506974</v>
      </c>
      <c r="U64">
        <f t="shared" si="13"/>
        <v>3.7368999999999999E-2</v>
      </c>
      <c r="V64">
        <f t="shared" si="14"/>
        <v>0.01</v>
      </c>
      <c r="W64">
        <f t="shared" si="15"/>
        <v>0.34632522455564974</v>
      </c>
      <c r="X64">
        <f t="shared" si="16"/>
        <v>1.2941827316420075E-2</v>
      </c>
      <c r="Y64">
        <f t="shared" si="17"/>
        <v>3.4632522455564974E-3</v>
      </c>
      <c r="Z64">
        <f t="shared" si="18"/>
        <v>0.32992014499367317</v>
      </c>
      <c r="AB64">
        <f t="shared" si="19"/>
        <v>14.827896819094189</v>
      </c>
      <c r="AC64">
        <f t="shared" si="2"/>
        <v>13.70988343834836</v>
      </c>
      <c r="AE64">
        <f t="shared" si="3"/>
        <v>0</v>
      </c>
      <c r="AF64">
        <f t="shared" si="24"/>
        <v>0</v>
      </c>
      <c r="AG64">
        <f t="shared" si="24"/>
        <v>-4.1240018124209143</v>
      </c>
      <c r="AH64">
        <f t="shared" si="5"/>
        <v>-1294.1827316420076</v>
      </c>
      <c r="AI64">
        <f t="shared" si="25"/>
        <v>-1298.3067334544285</v>
      </c>
      <c r="AJ64">
        <f t="shared" si="7"/>
        <v>1.118013380745829</v>
      </c>
      <c r="AK64">
        <f t="shared" si="22"/>
        <v>1.0379527773365933</v>
      </c>
      <c r="AL64">
        <f t="shared" si="8"/>
        <v>-1296.150767296346</v>
      </c>
      <c r="AN64">
        <f t="shared" si="26"/>
        <v>0</v>
      </c>
      <c r="AO64">
        <f t="shared" si="26"/>
        <v>0</v>
      </c>
      <c r="AP64">
        <f t="shared" si="26"/>
        <v>-4.1022248828933745E-3</v>
      </c>
      <c r="AQ64">
        <f t="shared" si="26"/>
        <v>-1.2873487564342754</v>
      </c>
      <c r="AR64">
        <f t="shared" si="26"/>
        <v>-1.2914509813171686</v>
      </c>
      <c r="AS64">
        <f t="shared" si="26"/>
        <v>1.1121096736887615E-3</v>
      </c>
      <c r="AT64">
        <f t="shared" si="26"/>
        <v>1.0324718329740338E-3</v>
      </c>
      <c r="AU64">
        <f t="shared" si="23"/>
        <v>-1.2893063998105059</v>
      </c>
      <c r="AW64">
        <v>61</v>
      </c>
      <c r="AX64">
        <f>IF(Z64&gt;0, (R64*SUMPRODUCT(K64:$K$98, X64:$X$98)-K64*$AZ$3)/Z64, 0)</f>
        <v>41.555157047506974</v>
      </c>
    </row>
    <row r="65" spans="5:50" x14ac:dyDescent="0.25">
      <c r="E65">
        <v>2065</v>
      </c>
      <c r="F65" s="5">
        <f>EconomicRates!C105</f>
        <v>3.5571999999999999E-2</v>
      </c>
      <c r="G65" s="5">
        <f>EconomicRates!D105</f>
        <v>7.0000000000000007E-2</v>
      </c>
      <c r="H65" s="5">
        <f t="shared" si="10"/>
        <v>0.12000000000000001</v>
      </c>
      <c r="I65" s="5">
        <f t="shared" si="11"/>
        <v>1.1200000000000001</v>
      </c>
      <c r="J65">
        <f t="shared" si="12"/>
        <v>0.89285714285714279</v>
      </c>
      <c r="K65">
        <f t="shared" si="20"/>
        <v>8.8814238084622432E-4</v>
      </c>
      <c r="L65" s="2">
        <v>62</v>
      </c>
      <c r="M65" s="6">
        <v>5.0548205999999998E-2</v>
      </c>
      <c r="Q65" s="4">
        <f t="shared" si="21"/>
        <v>12.5</v>
      </c>
      <c r="R65">
        <f t="shared" si="0"/>
        <v>100000</v>
      </c>
      <c r="S65">
        <f t="shared" si="1"/>
        <v>40.802707195164373</v>
      </c>
      <c r="U65">
        <f t="shared" si="13"/>
        <v>5.0548205999999998E-2</v>
      </c>
      <c r="V65">
        <f t="shared" si="14"/>
        <v>0.01</v>
      </c>
      <c r="W65">
        <f t="shared" si="15"/>
        <v>0.32992014499367317</v>
      </c>
      <c r="X65">
        <f t="shared" si="16"/>
        <v>1.6676871452690058E-2</v>
      </c>
      <c r="Y65">
        <f t="shared" si="17"/>
        <v>3.2992014499367318E-3</v>
      </c>
      <c r="Z65">
        <f t="shared" si="18"/>
        <v>0.30994407209104641</v>
      </c>
      <c r="AB65">
        <f t="shared" si="19"/>
        <v>13.70988343834836</v>
      </c>
      <c r="AC65">
        <f t="shared" si="2"/>
        <v>12.646557220407885</v>
      </c>
      <c r="AE65">
        <f t="shared" si="3"/>
        <v>0</v>
      </c>
      <c r="AF65">
        <f t="shared" si="24"/>
        <v>0</v>
      </c>
      <c r="AG65">
        <f t="shared" si="24"/>
        <v>-3.87430090113808</v>
      </c>
      <c r="AH65">
        <f t="shared" si="5"/>
        <v>-1667.6871452690059</v>
      </c>
      <c r="AI65">
        <f t="shared" si="25"/>
        <v>-1671.5614461701439</v>
      </c>
      <c r="AJ65">
        <f t="shared" si="7"/>
        <v>1.0633262179404745</v>
      </c>
      <c r="AK65">
        <f t="shared" si="22"/>
        <v>0.95969184068438529</v>
      </c>
      <c r="AL65">
        <f t="shared" si="8"/>
        <v>-1669.5384281115189</v>
      </c>
      <c r="AN65">
        <f t="shared" si="26"/>
        <v>0</v>
      </c>
      <c r="AO65">
        <f t="shared" si="26"/>
        <v>0</v>
      </c>
      <c r="AP65">
        <f t="shared" si="26"/>
        <v>-3.4409308264514468E-3</v>
      </c>
      <c r="AQ65">
        <f t="shared" si="26"/>
        <v>-1.4811436317058579</v>
      </c>
      <c r="AR65">
        <f t="shared" si="26"/>
        <v>-1.4845845625323093</v>
      </c>
      <c r="AS65">
        <f t="shared" si="26"/>
        <v>9.443850788178643E-4</v>
      </c>
      <c r="AT65">
        <f t="shared" si="26"/>
        <v>8.5234299626412531E-4</v>
      </c>
      <c r="AU65">
        <f t="shared" si="23"/>
        <v>-1.4827878344572274</v>
      </c>
      <c r="AW65">
        <v>62</v>
      </c>
      <c r="AX65">
        <f>IF(Z65&gt;0, (R65*SUMPRODUCT(K65:$K$98, X65:$X$98)-K65*$AZ$3)/Z65, 0)</f>
        <v>40.802707195164373</v>
      </c>
    </row>
    <row r="66" spans="5:50" x14ac:dyDescent="0.25">
      <c r="E66">
        <v>2066</v>
      </c>
      <c r="F66" s="5">
        <f>EconomicRates!C106</f>
        <v>3.5571999999999999E-2</v>
      </c>
      <c r="G66" s="5">
        <f>EconomicRates!D106</f>
        <v>7.0000000000000007E-2</v>
      </c>
      <c r="H66" s="5">
        <f t="shared" si="10"/>
        <v>0.12000000000000001</v>
      </c>
      <c r="I66" s="5">
        <f t="shared" si="11"/>
        <v>1.1200000000000001</v>
      </c>
      <c r="J66">
        <f t="shared" si="12"/>
        <v>0.89285714285714279</v>
      </c>
      <c r="K66">
        <f t="shared" si="20"/>
        <v>7.9298426861270028E-4</v>
      </c>
      <c r="L66" s="2">
        <v>63</v>
      </c>
      <c r="M66" s="6">
        <v>6.4784177999999998E-2</v>
      </c>
      <c r="Q66" s="4">
        <f t="shared" si="21"/>
        <v>12.5</v>
      </c>
      <c r="R66">
        <f t="shared" si="0"/>
        <v>100000</v>
      </c>
      <c r="S66">
        <f t="shared" si="1"/>
        <v>39.633244620091709</v>
      </c>
      <c r="U66">
        <f t="shared" si="13"/>
        <v>6.4784177999999998E-2</v>
      </c>
      <c r="V66">
        <f t="shared" si="14"/>
        <v>0.01</v>
      </c>
      <c r="W66">
        <f t="shared" si="15"/>
        <v>0.30994407209104641</v>
      </c>
      <c r="X66">
        <f t="shared" si="16"/>
        <v>2.0079471936391181E-2</v>
      </c>
      <c r="Y66">
        <f t="shared" si="17"/>
        <v>3.0994407209104643E-3</v>
      </c>
      <c r="Z66">
        <f t="shared" si="18"/>
        <v>0.28676515943374475</v>
      </c>
      <c r="AB66">
        <f t="shared" si="19"/>
        <v>12.646557220407885</v>
      </c>
      <c r="AC66">
        <f t="shared" si="2"/>
        <v>11.365433712357206</v>
      </c>
      <c r="AE66">
        <f t="shared" si="3"/>
        <v>0</v>
      </c>
      <c r="AF66">
        <f t="shared" si="24"/>
        <v>0</v>
      </c>
      <c r="AG66">
        <f t="shared" si="24"/>
        <v>-3.5845644929218095</v>
      </c>
      <c r="AH66">
        <f t="shared" si="5"/>
        <v>-2007.947193639118</v>
      </c>
      <c r="AI66">
        <f t="shared" si="25"/>
        <v>-2011.5317581320398</v>
      </c>
      <c r="AJ66">
        <f t="shared" si="7"/>
        <v>1.2811235080506798</v>
      </c>
      <c r="AK66">
        <f t="shared" si="22"/>
        <v>0.88525900542855207</v>
      </c>
      <c r="AL66">
        <f t="shared" si="8"/>
        <v>-2009.3653756185606</v>
      </c>
      <c r="AN66">
        <f t="shared" si="26"/>
        <v>0</v>
      </c>
      <c r="AO66">
        <f t="shared" si="26"/>
        <v>0</v>
      </c>
      <c r="AP66">
        <f t="shared" si="26"/>
        <v>-2.8425032527146558E-3</v>
      </c>
      <c r="AQ66">
        <f t="shared" si="26"/>
        <v>-1.5922705367608401</v>
      </c>
      <c r="AR66">
        <f t="shared" si="26"/>
        <v>-1.5951130400135547</v>
      </c>
      <c r="AS66">
        <f t="shared" si="26"/>
        <v>1.0159107880341051E-3</v>
      </c>
      <c r="AT66">
        <f t="shared" si="26"/>
        <v>7.0199646495256688E-4</v>
      </c>
      <c r="AU66">
        <f t="shared" si="23"/>
        <v>-1.593395132760568</v>
      </c>
      <c r="AW66">
        <v>63</v>
      </c>
      <c r="AX66">
        <f>IF(Z66&gt;0, (R66*SUMPRODUCT(K66:$K$98, X66:$X$98)-K66*$AZ$3)/Z66, 0)</f>
        <v>39.633244620091709</v>
      </c>
    </row>
    <row r="67" spans="5:50" x14ac:dyDescent="0.25">
      <c r="E67">
        <v>2067</v>
      </c>
      <c r="F67" s="5">
        <f>EconomicRates!C107</f>
        <v>3.5571999999999999E-2</v>
      </c>
      <c r="G67" s="5">
        <f>EconomicRates!D107</f>
        <v>7.0000000000000007E-2</v>
      </c>
      <c r="H67" s="5">
        <f t="shared" si="10"/>
        <v>0.12000000000000001</v>
      </c>
      <c r="I67" s="5">
        <f t="shared" si="11"/>
        <v>1.1200000000000001</v>
      </c>
      <c r="J67">
        <f t="shared" si="12"/>
        <v>0.89285714285714279</v>
      </c>
      <c r="K67">
        <f t="shared" si="20"/>
        <v>7.0802166840419666E-4</v>
      </c>
      <c r="L67" s="2">
        <v>64</v>
      </c>
      <c r="M67" s="6">
        <v>8.0470763000000001E-2</v>
      </c>
      <c r="Q67" s="4">
        <f t="shared" si="21"/>
        <v>12.5</v>
      </c>
      <c r="R67">
        <f t="shared" ref="R67:R98" si="27">$C$6</f>
        <v>100000</v>
      </c>
      <c r="S67">
        <f t="shared" ref="S67:S98" si="28">AX67</f>
        <v>38.155444740265438</v>
      </c>
      <c r="U67">
        <f t="shared" si="13"/>
        <v>8.0470763000000001E-2</v>
      </c>
      <c r="V67">
        <f t="shared" si="14"/>
        <v>0.01</v>
      </c>
      <c r="W67">
        <f t="shared" si="15"/>
        <v>0.28676515943374475</v>
      </c>
      <c r="X67">
        <f t="shared" si="16"/>
        <v>2.3076211181450087E-2</v>
      </c>
      <c r="Y67">
        <f t="shared" si="17"/>
        <v>2.8676515943374475E-3</v>
      </c>
      <c r="Z67">
        <f t="shared" si="18"/>
        <v>0.26082129665795722</v>
      </c>
      <c r="AB67">
        <f t="shared" si="19"/>
        <v>11.365433712357206</v>
      </c>
      <c r="AC67">
        <f t="shared" ref="AC67:AC98" si="29">S67*Z67</f>
        <v>9.9517525717170656</v>
      </c>
      <c r="AE67">
        <f t="shared" ref="AE67:AE98" si="30">$Z67*O67</f>
        <v>0</v>
      </c>
      <c r="AF67">
        <f t="shared" ref="AF67:AG98" si="31">-$Z67*P67</f>
        <v>0</v>
      </c>
      <c r="AG67">
        <f t="shared" si="31"/>
        <v>-3.2602662082244653</v>
      </c>
      <c r="AH67">
        <f t="shared" ref="AH67:AH98" si="32">-X67*R67</f>
        <v>-2307.6211181450085</v>
      </c>
      <c r="AI67">
        <f t="shared" ref="AI67:AI98" si="33">SUM(AE67:AH67)</f>
        <v>-2310.881384353233</v>
      </c>
      <c r="AJ67">
        <f t="shared" ref="AJ67:AJ98" si="34">AB67-AC67</f>
        <v>1.4136811406401399</v>
      </c>
      <c r="AK67">
        <f t="shared" si="22"/>
        <v>0.79558035986500442</v>
      </c>
      <c r="AL67">
        <f t="shared" ref="AL67:AL98" si="35">SUM(AI67:AK67)</f>
        <v>-2308.6721228527276</v>
      </c>
      <c r="AN67">
        <f t="shared" ref="AN67:AU98" si="36">AE67*$K67</f>
        <v>0</v>
      </c>
      <c r="AO67">
        <f t="shared" si="36"/>
        <v>0</v>
      </c>
      <c r="AP67">
        <f t="shared" si="36"/>
        <v>-2.30833912018891E-3</v>
      </c>
      <c r="AQ67">
        <f t="shared" si="36"/>
        <v>-1.6338457541137867</v>
      </c>
      <c r="AR67">
        <f t="shared" si="36"/>
        <v>-1.6361540932339758</v>
      </c>
      <c r="AS67">
        <f t="shared" si="36"/>
        <v>1.0009168797875797E-3</v>
      </c>
      <c r="AT67">
        <f t="shared" si="36"/>
        <v>5.6328813374123164E-4</v>
      </c>
      <c r="AU67">
        <f t="shared" si="23"/>
        <v>-1.6345898882204466</v>
      </c>
      <c r="AW67">
        <v>64</v>
      </c>
      <c r="AX67">
        <f>IF(Z67&gt;0, (R67*SUMPRODUCT(K67:$K$98, X67:$X$98)-K67*$AZ$3)/Z67, 0)</f>
        <v>38.155444740265438</v>
      </c>
    </row>
    <row r="68" spans="5:50" x14ac:dyDescent="0.25">
      <c r="E68">
        <v>2068</v>
      </c>
      <c r="F68" s="5">
        <f>EconomicRates!C108</f>
        <v>3.5571999999999999E-2</v>
      </c>
      <c r="G68" s="5">
        <f>EconomicRates!D108</f>
        <v>7.0000000000000007E-2</v>
      </c>
      <c r="H68" s="5">
        <f t="shared" ref="H68:H98" si="37">G68+$C$9</f>
        <v>0.12000000000000001</v>
      </c>
      <c r="I68" s="5">
        <f t="shared" ref="I68:I98" si="38">1+H68</f>
        <v>1.1200000000000001</v>
      </c>
      <c r="J68">
        <f t="shared" ref="J68:J98" si="39">1/I68</f>
        <v>0.89285714285714279</v>
      </c>
      <c r="K68">
        <f t="shared" si="20"/>
        <v>6.3216220393231843E-4</v>
      </c>
      <c r="L68" s="2">
        <v>65</v>
      </c>
      <c r="M68" s="6">
        <v>9.7818447000000003E-2</v>
      </c>
      <c r="Q68" s="4">
        <f t="shared" si="21"/>
        <v>12.5</v>
      </c>
      <c r="R68">
        <f t="shared" si="27"/>
        <v>100000</v>
      </c>
      <c r="S68">
        <f t="shared" si="28"/>
        <v>36.430440373968025</v>
      </c>
      <c r="U68">
        <f t="shared" ref="U68:U98" si="40">M68</f>
        <v>9.7818447000000003E-2</v>
      </c>
      <c r="V68">
        <f t="shared" ref="V68:V98" si="41">$C$10</f>
        <v>0.01</v>
      </c>
      <c r="W68">
        <f t="shared" ref="W68:W98" si="42">Z67</f>
        <v>0.26082129665795722</v>
      </c>
      <c r="X68">
        <f t="shared" ref="X68:X98" si="43">U68*W68</f>
        <v>2.5513134183607667E-2</v>
      </c>
      <c r="Y68">
        <f t="shared" ref="Y68:Y98" si="44">V68*W68</f>
        <v>2.6082129665795724E-3</v>
      </c>
      <c r="Z68">
        <f t="shared" ref="Z68:Z98" si="45">MAX(0, W68-X68-Y68)</f>
        <v>0.23269994950776998</v>
      </c>
      <c r="AB68">
        <f t="shared" ref="AB68:AB98" si="46">AC67</f>
        <v>9.9517525717170656</v>
      </c>
      <c r="AC68">
        <f t="shared" si="29"/>
        <v>8.4773616355681849</v>
      </c>
      <c r="AE68">
        <f t="shared" si="30"/>
        <v>0</v>
      </c>
      <c r="AF68">
        <f t="shared" si="31"/>
        <v>0</v>
      </c>
      <c r="AG68">
        <f t="shared" si="31"/>
        <v>-2.9087493688471247</v>
      </c>
      <c r="AH68">
        <f t="shared" si="32"/>
        <v>-2551.3134183607667</v>
      </c>
      <c r="AI68">
        <f t="shared" si="33"/>
        <v>-2554.2221677296138</v>
      </c>
      <c r="AJ68">
        <f t="shared" si="34"/>
        <v>1.4743909361488807</v>
      </c>
      <c r="AK68">
        <f t="shared" si="22"/>
        <v>0.69662268002019467</v>
      </c>
      <c r="AL68">
        <f t="shared" si="35"/>
        <v>-2552.0511541134451</v>
      </c>
      <c r="AN68">
        <f t="shared" si="36"/>
        <v>0</v>
      </c>
      <c r="AO68">
        <f t="shared" si="36"/>
        <v>0</v>
      </c>
      <c r="AP68">
        <f t="shared" si="36"/>
        <v>-1.8388014116971386E-3</v>
      </c>
      <c r="AQ68">
        <f t="shared" si="36"/>
        <v>-1.6128439134730395</v>
      </c>
      <c r="AR68">
        <f t="shared" si="36"/>
        <v>-1.6146827148847367</v>
      </c>
      <c r="AS68">
        <f t="shared" si="36"/>
        <v>9.3205422365371065E-4</v>
      </c>
      <c r="AT68">
        <f t="shared" si="36"/>
        <v>4.4037852871080453E-4</v>
      </c>
      <c r="AU68">
        <f t="shared" si="23"/>
        <v>-1.6133102821323724</v>
      </c>
      <c r="AW68">
        <v>65</v>
      </c>
      <c r="AX68">
        <f>IF(Z68&gt;0, (R68*SUMPRODUCT(K68:$K$98, X68:$X$98)-K68*$AZ$3)/Z68, 0)</f>
        <v>36.430440373968025</v>
      </c>
    </row>
    <row r="69" spans="5:50" x14ac:dyDescent="0.25">
      <c r="E69">
        <v>2069</v>
      </c>
      <c r="F69" s="5">
        <f>EconomicRates!C109</f>
        <v>3.5571999999999999E-2</v>
      </c>
      <c r="G69" s="5">
        <f>EconomicRates!D109</f>
        <v>7.0000000000000007E-2</v>
      </c>
      <c r="H69" s="5">
        <f t="shared" si="37"/>
        <v>0.12000000000000001</v>
      </c>
      <c r="I69" s="5">
        <f t="shared" si="38"/>
        <v>1.1200000000000001</v>
      </c>
      <c r="J69">
        <f t="shared" si="39"/>
        <v>0.89285714285714279</v>
      </c>
      <c r="K69">
        <f t="shared" ref="K69:K98" si="47">K68*J69</f>
        <v>5.6443053922528431E-4</v>
      </c>
      <c r="L69" s="2">
        <v>66</v>
      </c>
      <c r="M69" s="6">
        <v>0.115047869</v>
      </c>
      <c r="Q69" s="4">
        <f t="shared" ref="Q69:Q98" si="48">$C$8</f>
        <v>12.5</v>
      </c>
      <c r="R69">
        <f t="shared" si="27"/>
        <v>100000</v>
      </c>
      <c r="S69">
        <f t="shared" si="28"/>
        <v>34.414748434147604</v>
      </c>
      <c r="U69">
        <f t="shared" si="40"/>
        <v>0.115047869</v>
      </c>
      <c r="V69">
        <f t="shared" si="41"/>
        <v>0.01</v>
      </c>
      <c r="W69">
        <f t="shared" si="42"/>
        <v>0.23269994950776998</v>
      </c>
      <c r="X69">
        <f t="shared" si="43"/>
        <v>2.6771633307276534E-2</v>
      </c>
      <c r="Y69">
        <f t="shared" si="44"/>
        <v>2.3269994950776999E-3</v>
      </c>
      <c r="Z69">
        <f t="shared" si="45"/>
        <v>0.20360131670541576</v>
      </c>
      <c r="AB69">
        <f t="shared" si="46"/>
        <v>8.4773616355681849</v>
      </c>
      <c r="AC69">
        <f t="shared" si="29"/>
        <v>7.0068880952780974</v>
      </c>
      <c r="AE69">
        <f t="shared" si="30"/>
        <v>0</v>
      </c>
      <c r="AF69">
        <f t="shared" si="31"/>
        <v>0</v>
      </c>
      <c r="AG69">
        <f t="shared" si="31"/>
        <v>-2.5450164588176971</v>
      </c>
      <c r="AH69">
        <f t="shared" si="32"/>
        <v>-2677.1633307276534</v>
      </c>
      <c r="AI69">
        <f t="shared" si="33"/>
        <v>-2679.7083471864712</v>
      </c>
      <c r="AJ69">
        <f t="shared" si="34"/>
        <v>1.4704735402900875</v>
      </c>
      <c r="AK69">
        <f t="shared" si="22"/>
        <v>0.59341531448977303</v>
      </c>
      <c r="AL69">
        <f t="shared" si="35"/>
        <v>-2677.6444583316911</v>
      </c>
      <c r="AN69">
        <f t="shared" si="36"/>
        <v>0</v>
      </c>
      <c r="AO69">
        <f t="shared" si="36"/>
        <v>0</v>
      </c>
      <c r="AP69">
        <f t="shared" si="36"/>
        <v>-1.4364850121876963E-3</v>
      </c>
      <c r="AQ69">
        <f t="shared" si="36"/>
        <v>-1.5110727423567676</v>
      </c>
      <c r="AR69">
        <f t="shared" si="36"/>
        <v>-1.5125092273689553</v>
      </c>
      <c r="AS69">
        <f t="shared" si="36"/>
        <v>8.2998017326244694E-4</v>
      </c>
      <c r="AT69">
        <f t="shared" si="36"/>
        <v>3.3494172594200427E-4</v>
      </c>
      <c r="AU69">
        <f t="shared" si="23"/>
        <v>-1.5113443054697508</v>
      </c>
      <c r="AW69">
        <v>66</v>
      </c>
      <c r="AX69">
        <f>IF(Z69&gt;0, (R69*SUMPRODUCT(K69:$K$98, X69:$X$98)-K69*$AZ$3)/Z69, 0)</f>
        <v>34.414748434147604</v>
      </c>
    </row>
    <row r="70" spans="5:50" x14ac:dyDescent="0.25">
      <c r="E70">
        <v>2070</v>
      </c>
      <c r="F70" s="5">
        <f>EconomicRates!C110</f>
        <v>3.5571999999999999E-2</v>
      </c>
      <c r="G70" s="5">
        <f>EconomicRates!D110</f>
        <v>7.0000000000000007E-2</v>
      </c>
      <c r="H70" s="5">
        <f t="shared" si="37"/>
        <v>0.12000000000000001</v>
      </c>
      <c r="I70" s="5">
        <f t="shared" si="38"/>
        <v>1.1200000000000001</v>
      </c>
      <c r="J70">
        <f t="shared" si="39"/>
        <v>0.89285714285714279</v>
      </c>
      <c r="K70">
        <f t="shared" si="47"/>
        <v>5.0395583859400386E-4</v>
      </c>
      <c r="L70" s="2">
        <v>67</v>
      </c>
      <c r="M70" s="6">
        <v>0.13365521</v>
      </c>
      <c r="Q70" s="4">
        <f t="shared" si="48"/>
        <v>12.5</v>
      </c>
      <c r="R70">
        <f t="shared" si="27"/>
        <v>100000</v>
      </c>
      <c r="S70">
        <f t="shared" si="28"/>
        <v>32.250286019398125</v>
      </c>
      <c r="U70">
        <f t="shared" si="40"/>
        <v>0.13365521</v>
      </c>
      <c r="V70">
        <f t="shared" si="41"/>
        <v>0.01</v>
      </c>
      <c r="W70">
        <f t="shared" si="42"/>
        <v>0.20360131670541576</v>
      </c>
      <c r="X70">
        <f t="shared" si="43"/>
        <v>2.7212376740538849E-2</v>
      </c>
      <c r="Y70">
        <f t="shared" si="44"/>
        <v>2.0360131670541575E-3</v>
      </c>
      <c r="Z70">
        <f t="shared" si="45"/>
        <v>0.17435292679782277</v>
      </c>
      <c r="AB70">
        <f t="shared" si="46"/>
        <v>7.0068880952780974</v>
      </c>
      <c r="AC70">
        <f t="shared" si="29"/>
        <v>5.6229317575489688</v>
      </c>
      <c r="AE70">
        <f t="shared" si="30"/>
        <v>0</v>
      </c>
      <c r="AF70">
        <f t="shared" si="31"/>
        <v>0</v>
      </c>
      <c r="AG70">
        <f t="shared" si="31"/>
        <v>-2.1794115849727849</v>
      </c>
      <c r="AH70">
        <f t="shared" si="32"/>
        <v>-2721.2376740538848</v>
      </c>
      <c r="AI70">
        <f t="shared" si="33"/>
        <v>-2723.4170856388578</v>
      </c>
      <c r="AJ70">
        <f t="shared" si="34"/>
        <v>1.3839563377291286</v>
      </c>
      <c r="AK70">
        <f t="shared" si="22"/>
        <v>0.49048216666946687</v>
      </c>
      <c r="AL70">
        <f t="shared" si="35"/>
        <v>-2721.542647134459</v>
      </c>
      <c r="AN70">
        <f t="shared" si="36"/>
        <v>0</v>
      </c>
      <c r="AO70">
        <f t="shared" si="36"/>
        <v>0</v>
      </c>
      <c r="AP70">
        <f t="shared" si="36"/>
        <v>-1.0983271929464469E-3</v>
      </c>
      <c r="AQ70">
        <f t="shared" si="36"/>
        <v>-1.3713836140414219</v>
      </c>
      <c r="AR70">
        <f t="shared" si="36"/>
        <v>-1.3724819412343685</v>
      </c>
      <c r="AS70">
        <f t="shared" si="36"/>
        <v>6.9745287675776946E-4</v>
      </c>
      <c r="AT70">
        <f t="shared" si="36"/>
        <v>2.4718135161931517E-4</v>
      </c>
      <c r="AU70">
        <f t="shared" si="23"/>
        <v>-1.3715373070059915</v>
      </c>
      <c r="AW70">
        <v>67</v>
      </c>
      <c r="AX70">
        <f>IF(Z70&gt;0, (R70*SUMPRODUCT(K70:$K$98, X70:$X$98)-K70*$AZ$3)/Z70, 0)</f>
        <v>32.250286019398125</v>
      </c>
    </row>
    <row r="71" spans="5:50" x14ac:dyDescent="0.25">
      <c r="E71">
        <v>2071</v>
      </c>
      <c r="F71" s="5">
        <f>EconomicRates!C111</f>
        <v>3.5571999999999999E-2</v>
      </c>
      <c r="G71" s="5">
        <f>EconomicRates!D111</f>
        <v>7.0000000000000007E-2</v>
      </c>
      <c r="H71" s="5">
        <f t="shared" si="37"/>
        <v>0.12000000000000001</v>
      </c>
      <c r="I71" s="5">
        <f t="shared" si="38"/>
        <v>1.1200000000000001</v>
      </c>
      <c r="J71">
        <f t="shared" si="39"/>
        <v>0.89285714285714279</v>
      </c>
      <c r="K71">
        <f t="shared" si="47"/>
        <v>4.4996057017321768E-4</v>
      </c>
      <c r="L71" s="2">
        <v>68</v>
      </c>
      <c r="M71" s="6">
        <v>0.153152232</v>
      </c>
      <c r="Q71" s="4">
        <f t="shared" si="48"/>
        <v>12.5</v>
      </c>
      <c r="R71">
        <f t="shared" si="27"/>
        <v>100000</v>
      </c>
      <c r="S71">
        <f t="shared" si="28"/>
        <v>29.916653707068857</v>
      </c>
      <c r="U71">
        <f t="shared" si="40"/>
        <v>0.153152232</v>
      </c>
      <c r="V71">
        <f t="shared" si="41"/>
        <v>0.01</v>
      </c>
      <c r="W71">
        <f t="shared" si="42"/>
        <v>0.17435292679782277</v>
      </c>
      <c r="X71">
        <f t="shared" si="43"/>
        <v>2.6702539894819171E-2</v>
      </c>
      <c r="Y71">
        <f t="shared" si="44"/>
        <v>1.7435292679782277E-3</v>
      </c>
      <c r="Z71">
        <f t="shared" si="45"/>
        <v>0.14590685763502539</v>
      </c>
      <c r="AB71">
        <f t="shared" si="46"/>
        <v>5.6229317575489688</v>
      </c>
      <c r="AC71">
        <f t="shared" si="29"/>
        <v>4.3650449333536505</v>
      </c>
      <c r="AE71">
        <f t="shared" si="30"/>
        <v>0</v>
      </c>
      <c r="AF71">
        <f t="shared" si="31"/>
        <v>0</v>
      </c>
      <c r="AG71">
        <f t="shared" si="31"/>
        <v>-1.8238357204378175</v>
      </c>
      <c r="AH71">
        <f t="shared" si="32"/>
        <v>-2670.253989481917</v>
      </c>
      <c r="AI71">
        <f t="shared" si="33"/>
        <v>-2672.0778252023547</v>
      </c>
      <c r="AJ71">
        <f t="shared" si="34"/>
        <v>1.2578868241953183</v>
      </c>
      <c r="AK71">
        <f t="shared" si="22"/>
        <v>0.39360522302842788</v>
      </c>
      <c r="AL71">
        <f t="shared" si="35"/>
        <v>-2670.426333155131</v>
      </c>
      <c r="AN71">
        <f t="shared" si="36"/>
        <v>0</v>
      </c>
      <c r="AO71">
        <f t="shared" si="36"/>
        <v>0</v>
      </c>
      <c r="AP71">
        <f t="shared" si="36"/>
        <v>-8.2065416067048156E-4</v>
      </c>
      <c r="AQ71">
        <f t="shared" si="36"/>
        <v>-1.2015090076145925</v>
      </c>
      <c r="AR71">
        <f t="shared" si="36"/>
        <v>-1.202329661775263</v>
      </c>
      <c r="AS71">
        <f t="shared" si="36"/>
        <v>5.6599947262830344E-4</v>
      </c>
      <c r="AT71">
        <f t="shared" si="36"/>
        <v>1.7710683057702793E-4</v>
      </c>
      <c r="AU71">
        <f t="shared" si="23"/>
        <v>-1.2015865554720577</v>
      </c>
      <c r="AW71">
        <v>68</v>
      </c>
      <c r="AX71">
        <f>IF(Z71&gt;0, (R71*SUMPRODUCT(K71:$K$98, X71:$X$98)-K71*$AZ$3)/Z71, 0)</f>
        <v>29.916653707068857</v>
      </c>
    </row>
    <row r="72" spans="5:50" x14ac:dyDescent="0.25">
      <c r="E72">
        <v>2072</v>
      </c>
      <c r="F72" s="5">
        <f>EconomicRates!C112</f>
        <v>3.5571999999999999E-2</v>
      </c>
      <c r="G72" s="5">
        <f>EconomicRates!D112</f>
        <v>7.0000000000000007E-2</v>
      </c>
      <c r="H72" s="5">
        <f t="shared" si="37"/>
        <v>0.12000000000000001</v>
      </c>
      <c r="I72" s="5">
        <f t="shared" si="38"/>
        <v>1.1200000000000001</v>
      </c>
      <c r="J72">
        <f t="shared" si="39"/>
        <v>0.89285714285714279</v>
      </c>
      <c r="K72">
        <f t="shared" si="47"/>
        <v>4.0175050908323003E-4</v>
      </c>
      <c r="L72" s="2">
        <v>69</v>
      </c>
      <c r="M72" s="6">
        <v>0.17329698399999999</v>
      </c>
      <c r="Q72" s="4">
        <f t="shared" si="48"/>
        <v>12.5</v>
      </c>
      <c r="R72">
        <f t="shared" si="27"/>
        <v>100000</v>
      </c>
      <c r="S72">
        <f t="shared" si="28"/>
        <v>27.398471906571835</v>
      </c>
      <c r="U72">
        <f t="shared" si="40"/>
        <v>0.17329698399999999</v>
      </c>
      <c r="V72">
        <f t="shared" si="41"/>
        <v>0.01</v>
      </c>
      <c r="W72">
        <f t="shared" si="42"/>
        <v>0.14590685763502539</v>
      </c>
      <c r="X72">
        <f t="shared" si="43"/>
        <v>2.5285218373067273E-2</v>
      </c>
      <c r="Y72">
        <f t="shared" si="44"/>
        <v>1.459068576350254E-3</v>
      </c>
      <c r="Z72">
        <f t="shared" si="45"/>
        <v>0.11916257068560787</v>
      </c>
      <c r="AB72">
        <f t="shared" si="46"/>
        <v>4.3650449333536505</v>
      </c>
      <c r="AC72">
        <f t="shared" si="29"/>
        <v>3.2648723452445076</v>
      </c>
      <c r="AE72">
        <f t="shared" si="30"/>
        <v>0</v>
      </c>
      <c r="AF72">
        <f t="shared" si="31"/>
        <v>0</v>
      </c>
      <c r="AG72">
        <f t="shared" si="31"/>
        <v>-1.4895321335700984</v>
      </c>
      <c r="AH72">
        <f t="shared" si="32"/>
        <v>-2528.5218373067273</v>
      </c>
      <c r="AI72">
        <f t="shared" si="33"/>
        <v>-2530.0113694402976</v>
      </c>
      <c r="AJ72">
        <f t="shared" si="34"/>
        <v>1.1001725881091429</v>
      </c>
      <c r="AK72">
        <f t="shared" si="22"/>
        <v>0.30555314533475558</v>
      </c>
      <c r="AL72">
        <f t="shared" si="35"/>
        <v>-2528.6056437068537</v>
      </c>
      <c r="AN72">
        <f t="shared" si="36"/>
        <v>0</v>
      </c>
      <c r="AO72">
        <f t="shared" si="36"/>
        <v>0</v>
      </c>
      <c r="AP72">
        <f t="shared" si="36"/>
        <v>-5.9842029295761683E-4</v>
      </c>
      <c r="AQ72">
        <f t="shared" si="36"/>
        <v>-1.0158349353660419</v>
      </c>
      <c r="AR72">
        <f t="shared" si="36"/>
        <v>-1.0164333556589995</v>
      </c>
      <c r="AS72">
        <f t="shared" si="36"/>
        <v>4.4199489735226289E-4</v>
      </c>
      <c r="AT72">
        <f t="shared" si="36"/>
        <v>1.2275613169022024E-4</v>
      </c>
      <c r="AU72">
        <f t="shared" si="23"/>
        <v>-1.015868604629957</v>
      </c>
      <c r="AW72">
        <v>69</v>
      </c>
      <c r="AX72">
        <f>IF(Z72&gt;0, (R72*SUMPRODUCT(K72:$K$98, X72:$X$98)-K72*$AZ$3)/Z72, 0)</f>
        <v>27.398471906571835</v>
      </c>
    </row>
    <row r="73" spans="5:50" x14ac:dyDescent="0.25">
      <c r="E73">
        <v>2073</v>
      </c>
      <c r="F73" s="5">
        <f>EconomicRates!C113</f>
        <v>3.5571999999999999E-2</v>
      </c>
      <c r="G73" s="5">
        <f>EconomicRates!D113</f>
        <v>7.0000000000000007E-2</v>
      </c>
      <c r="H73" s="5">
        <f t="shared" si="37"/>
        <v>0.12000000000000001</v>
      </c>
      <c r="I73" s="5">
        <f t="shared" si="38"/>
        <v>1.1200000000000001</v>
      </c>
      <c r="J73">
        <f t="shared" si="39"/>
        <v>0.89285714285714279</v>
      </c>
      <c r="K73">
        <f t="shared" si="47"/>
        <v>3.5870581168145535E-4</v>
      </c>
      <c r="L73" s="2">
        <v>70</v>
      </c>
      <c r="M73" s="6">
        <v>0.19491187900000001</v>
      </c>
      <c r="Q73" s="4">
        <f t="shared" si="48"/>
        <v>12.5</v>
      </c>
      <c r="R73">
        <f t="shared" si="27"/>
        <v>100000</v>
      </c>
      <c r="S73">
        <f t="shared" si="28"/>
        <v>24.692835156066572</v>
      </c>
      <c r="U73">
        <f t="shared" si="40"/>
        <v>0.19491187900000001</v>
      </c>
      <c r="V73">
        <f t="shared" si="41"/>
        <v>0.01</v>
      </c>
      <c r="W73">
        <f t="shared" si="42"/>
        <v>0.11916257068560787</v>
      </c>
      <c r="X73">
        <f t="shared" si="43"/>
        <v>2.3226200558802149E-2</v>
      </c>
      <c r="Y73">
        <f t="shared" si="44"/>
        <v>1.1916257068560786E-3</v>
      </c>
      <c r="Z73">
        <f t="shared" si="45"/>
        <v>9.474474441994965E-2</v>
      </c>
      <c r="AB73">
        <f t="shared" si="46"/>
        <v>3.2648723452445076</v>
      </c>
      <c r="AC73">
        <f t="shared" si="29"/>
        <v>2.339516355865475</v>
      </c>
      <c r="AE73">
        <f t="shared" si="30"/>
        <v>0</v>
      </c>
      <c r="AF73">
        <f t="shared" si="31"/>
        <v>0</v>
      </c>
      <c r="AG73">
        <f t="shared" si="31"/>
        <v>-1.1843093052493707</v>
      </c>
      <c r="AH73">
        <f t="shared" si="32"/>
        <v>-2322.6200558802147</v>
      </c>
      <c r="AI73">
        <f t="shared" si="33"/>
        <v>-2323.8043651854641</v>
      </c>
      <c r="AJ73">
        <f t="shared" si="34"/>
        <v>0.92535598937903263</v>
      </c>
      <c r="AK73">
        <f t="shared" ref="AK73:AK98" si="49">G73*SUM(AB73:AB73, AE73:AF73)</f>
        <v>0.22854106416711556</v>
      </c>
      <c r="AL73">
        <f t="shared" si="35"/>
        <v>-2322.6504681319179</v>
      </c>
      <c r="AN73">
        <f t="shared" si="36"/>
        <v>0</v>
      </c>
      <c r="AO73">
        <f t="shared" si="36"/>
        <v>0</v>
      </c>
      <c r="AP73">
        <f t="shared" si="36"/>
        <v>-4.2481863062137601E-4</v>
      </c>
      <c r="AQ73">
        <f t="shared" si="36"/>
        <v>-0.83313731237213962</v>
      </c>
      <c r="AR73">
        <f t="shared" si="36"/>
        <v>-0.833562131002761</v>
      </c>
      <c r="AS73">
        <f t="shared" si="36"/>
        <v>3.3193057126450209E-4</v>
      </c>
      <c r="AT73">
        <f t="shared" si="36"/>
        <v>8.1979007924608759E-5</v>
      </c>
      <c r="AU73">
        <f t="shared" si="23"/>
        <v>-0.83314822142357192</v>
      </c>
      <c r="AW73">
        <v>70</v>
      </c>
      <c r="AX73">
        <f>IF(Z73&gt;0, (R73*SUMPRODUCT(K73:$K$98, X73:$X$98)-K73*$AZ$3)/Z73, 0)</f>
        <v>24.692835156066572</v>
      </c>
    </row>
    <row r="74" spans="5:50" x14ac:dyDescent="0.25">
      <c r="E74">
        <v>2074</v>
      </c>
      <c r="F74" s="5">
        <f>EconomicRates!C114</f>
        <v>3.5571999999999999E-2</v>
      </c>
      <c r="G74" s="5">
        <f>EconomicRates!D114</f>
        <v>7.0000000000000007E-2</v>
      </c>
      <c r="H74" s="5">
        <f t="shared" si="37"/>
        <v>0.12000000000000001</v>
      </c>
      <c r="I74" s="5">
        <f t="shared" si="38"/>
        <v>1.1200000000000001</v>
      </c>
      <c r="J74">
        <f t="shared" si="39"/>
        <v>0.89285714285714279</v>
      </c>
      <c r="K74">
        <f t="shared" si="47"/>
        <v>3.2027304614415652E-4</v>
      </c>
      <c r="L74" s="2">
        <v>71</v>
      </c>
      <c r="M74" s="6">
        <v>0.21714087100000001</v>
      </c>
      <c r="Q74" s="4">
        <f t="shared" si="48"/>
        <v>12.5</v>
      </c>
      <c r="R74">
        <f t="shared" si="27"/>
        <v>100000</v>
      </c>
      <c r="S74">
        <f t="shared" si="28"/>
        <v>21.675358256733944</v>
      </c>
      <c r="U74">
        <f t="shared" si="40"/>
        <v>0.21714087100000001</v>
      </c>
      <c r="V74">
        <f t="shared" si="41"/>
        <v>0.01</v>
      </c>
      <c r="W74">
        <f t="shared" si="42"/>
        <v>9.474474441994965E-2</v>
      </c>
      <c r="X74">
        <f t="shared" si="43"/>
        <v>2.0572956326020259E-2</v>
      </c>
      <c r="Y74">
        <f t="shared" si="44"/>
        <v>9.4744744419949655E-4</v>
      </c>
      <c r="Z74">
        <f t="shared" si="45"/>
        <v>7.3224340649729894E-2</v>
      </c>
      <c r="AB74">
        <f t="shared" si="46"/>
        <v>2.339516355865475</v>
      </c>
      <c r="AC74">
        <f t="shared" si="29"/>
        <v>1.5871638166960218</v>
      </c>
      <c r="AE74">
        <f t="shared" si="30"/>
        <v>0</v>
      </c>
      <c r="AF74">
        <f t="shared" si="31"/>
        <v>0</v>
      </c>
      <c r="AG74">
        <f t="shared" si="31"/>
        <v>-0.91530425812162364</v>
      </c>
      <c r="AH74">
        <f t="shared" si="32"/>
        <v>-2057.2956326020258</v>
      </c>
      <c r="AI74">
        <f t="shared" si="33"/>
        <v>-2058.2109368601473</v>
      </c>
      <c r="AJ74">
        <f t="shared" si="34"/>
        <v>0.75235253916945322</v>
      </c>
      <c r="AK74">
        <f t="shared" si="49"/>
        <v>0.16376614491058328</v>
      </c>
      <c r="AL74">
        <f t="shared" si="35"/>
        <v>-2057.2948181760676</v>
      </c>
      <c r="AN74">
        <f t="shared" si="36"/>
        <v>0</v>
      </c>
      <c r="AO74">
        <f t="shared" si="36"/>
        <v>0</v>
      </c>
      <c r="AP74">
        <f t="shared" si="36"/>
        <v>-2.931472828973297E-4</v>
      </c>
      <c r="AQ74">
        <f t="shared" si="36"/>
        <v>-0.65889633907252032</v>
      </c>
      <c r="AR74">
        <f t="shared" si="36"/>
        <v>-0.65918948635541752</v>
      </c>
      <c r="AS74">
        <f t="shared" si="36"/>
        <v>2.4095823949409162E-4</v>
      </c>
      <c r="AT74">
        <f t="shared" si="36"/>
        <v>5.2449882085797863E-5</v>
      </c>
      <c r="AU74">
        <f t="shared" si="23"/>
        <v>-0.65889607823383778</v>
      </c>
      <c r="AW74">
        <v>71</v>
      </c>
      <c r="AX74">
        <f>IF(Z74&gt;0, (R74*SUMPRODUCT(K74:$K$98, X74:$X$98)-K74*$AZ$3)/Z74, 0)</f>
        <v>21.675358256733944</v>
      </c>
    </row>
    <row r="75" spans="5:50" x14ac:dyDescent="0.25">
      <c r="E75">
        <v>2075</v>
      </c>
      <c r="F75" s="5">
        <f>EconomicRates!C115</f>
        <v>3.5571999999999999E-2</v>
      </c>
      <c r="G75" s="5">
        <f>EconomicRates!D115</f>
        <v>7.0000000000000007E-2</v>
      </c>
      <c r="H75" s="5">
        <f t="shared" si="37"/>
        <v>0.12000000000000001</v>
      </c>
      <c r="I75" s="5">
        <f t="shared" si="38"/>
        <v>1.1200000000000001</v>
      </c>
      <c r="J75">
        <f t="shared" si="39"/>
        <v>0.89285714285714279</v>
      </c>
      <c r="K75">
        <f t="shared" si="47"/>
        <v>2.8595807691442546E-4</v>
      </c>
      <c r="L75" s="2">
        <v>72</v>
      </c>
      <c r="M75" s="6">
        <v>0.240684854</v>
      </c>
      <c r="Q75" s="4">
        <f t="shared" si="48"/>
        <v>12.5</v>
      </c>
      <c r="R75">
        <f t="shared" si="27"/>
        <v>100000</v>
      </c>
      <c r="S75">
        <f t="shared" si="28"/>
        <v>18.232754598394141</v>
      </c>
      <c r="U75">
        <f t="shared" si="40"/>
        <v>0.240684854</v>
      </c>
      <c r="V75">
        <f t="shared" si="41"/>
        <v>0.01</v>
      </c>
      <c r="W75">
        <f t="shared" si="42"/>
        <v>7.3224340649729894E-2</v>
      </c>
      <c r="X75">
        <f t="shared" si="43"/>
        <v>1.7623989738526503E-2</v>
      </c>
      <c r="Y75">
        <f t="shared" si="44"/>
        <v>7.3224340649729897E-4</v>
      </c>
      <c r="Z75">
        <f t="shared" si="45"/>
        <v>5.4868107504706089E-2</v>
      </c>
      <c r="AB75">
        <f t="shared" si="46"/>
        <v>1.5871638166960218</v>
      </c>
      <c r="AC75">
        <f t="shared" si="29"/>
        <v>1.000396739411614</v>
      </c>
      <c r="AE75">
        <f t="shared" si="30"/>
        <v>0</v>
      </c>
      <c r="AF75">
        <f t="shared" si="31"/>
        <v>0</v>
      </c>
      <c r="AG75">
        <f t="shared" si="31"/>
        <v>-0.68585134380882606</v>
      </c>
      <c r="AH75">
        <f t="shared" si="32"/>
        <v>-1762.3989738526504</v>
      </c>
      <c r="AI75">
        <f t="shared" si="33"/>
        <v>-1763.0848251964592</v>
      </c>
      <c r="AJ75">
        <f t="shared" si="34"/>
        <v>0.5867670772844078</v>
      </c>
      <c r="AK75">
        <f t="shared" si="49"/>
        <v>0.11110146716872153</v>
      </c>
      <c r="AL75">
        <f t="shared" si="35"/>
        <v>-1762.3869566520061</v>
      </c>
      <c r="AN75">
        <f t="shared" si="36"/>
        <v>0</v>
      </c>
      <c r="AO75">
        <f t="shared" si="36"/>
        <v>0</v>
      </c>
      <c r="AP75">
        <f t="shared" si="36"/>
        <v>-1.9612473132474633E-4</v>
      </c>
      <c r="AQ75">
        <f t="shared" si="36"/>
        <v>-0.50397222131886077</v>
      </c>
      <c r="AR75">
        <f t="shared" si="36"/>
        <v>-0.50416834605018546</v>
      </c>
      <c r="AS75">
        <f t="shared" si="36"/>
        <v>1.6779078501694733E-4</v>
      </c>
      <c r="AT75">
        <f t="shared" si="36"/>
        <v>3.1770361893938789E-5</v>
      </c>
      <c r="AU75">
        <f t="shared" si="23"/>
        <v>-0.50396878490327457</v>
      </c>
      <c r="AW75">
        <v>72</v>
      </c>
      <c r="AX75">
        <f>IF(Z75&gt;0, (R75*SUMPRODUCT(K75:$K$98, X75:$X$98)-K75*$AZ$3)/Z75, 0)</f>
        <v>18.232754598394141</v>
      </c>
    </row>
    <row r="76" spans="5:50" x14ac:dyDescent="0.25">
      <c r="E76">
        <v>2076</v>
      </c>
      <c r="F76" s="5">
        <f>EconomicRates!C116</f>
        <v>3.5571999999999999E-2</v>
      </c>
      <c r="G76" s="5">
        <f>EconomicRates!D116</f>
        <v>7.0000000000000007E-2</v>
      </c>
      <c r="H76" s="5">
        <f t="shared" si="37"/>
        <v>0.12000000000000001</v>
      </c>
      <c r="I76" s="5">
        <f t="shared" si="38"/>
        <v>1.1200000000000001</v>
      </c>
      <c r="J76">
        <f t="shared" si="39"/>
        <v>0.89285714285714279</v>
      </c>
      <c r="K76">
        <f t="shared" si="47"/>
        <v>2.55319711530737E-4</v>
      </c>
      <c r="L76" s="2">
        <v>73</v>
      </c>
      <c r="M76" s="6">
        <v>0.26560892699999999</v>
      </c>
      <c r="Q76" s="4">
        <f t="shared" si="48"/>
        <v>12.5</v>
      </c>
      <c r="R76">
        <f t="shared" si="27"/>
        <v>100000</v>
      </c>
      <c r="S76">
        <f t="shared" si="28"/>
        <v>14.110252768444596</v>
      </c>
      <c r="U76">
        <f t="shared" si="40"/>
        <v>0.26560892699999999</v>
      </c>
      <c r="V76">
        <f t="shared" si="41"/>
        <v>0.01</v>
      </c>
      <c r="W76">
        <f t="shared" si="42"/>
        <v>5.4868107504706089E-2</v>
      </c>
      <c r="X76">
        <f t="shared" si="43"/>
        <v>1.4573459160845631E-2</v>
      </c>
      <c r="Y76">
        <f t="shared" si="44"/>
        <v>5.4868107504706088E-4</v>
      </c>
      <c r="Z76">
        <f t="shared" si="45"/>
        <v>3.9745967268813395E-2</v>
      </c>
      <c r="AB76">
        <f t="shared" si="46"/>
        <v>1.000396739411614</v>
      </c>
      <c r="AC76">
        <f t="shared" si="29"/>
        <v>0.56082564468928253</v>
      </c>
      <c r="AE76">
        <f t="shared" si="30"/>
        <v>0</v>
      </c>
      <c r="AF76">
        <f t="shared" si="31"/>
        <v>0</v>
      </c>
      <c r="AG76">
        <f t="shared" si="31"/>
        <v>-0.49682459086016745</v>
      </c>
      <c r="AH76">
        <f t="shared" si="32"/>
        <v>-1457.345916084563</v>
      </c>
      <c r="AI76">
        <f t="shared" si="33"/>
        <v>-1457.8427406754231</v>
      </c>
      <c r="AJ76">
        <f t="shared" si="34"/>
        <v>0.43957109472233147</v>
      </c>
      <c r="AK76">
        <f t="shared" si="49"/>
        <v>7.0027771758812987E-2</v>
      </c>
      <c r="AL76">
        <f t="shared" si="35"/>
        <v>-1457.3331418089419</v>
      </c>
      <c r="AN76">
        <f t="shared" si="36"/>
        <v>0</v>
      </c>
      <c r="AO76">
        <f t="shared" si="36"/>
        <v>0</v>
      </c>
      <c r="AP76">
        <f t="shared" si="36"/>
        <v>-1.2684911121979439E-4</v>
      </c>
      <c r="AQ76">
        <f t="shared" si="36"/>
        <v>-0.37208913889520828</v>
      </c>
      <c r="AR76">
        <f t="shared" si="36"/>
        <v>-0.37221598800642808</v>
      </c>
      <c r="AS76">
        <f t="shared" si="36"/>
        <v>1.1223116510175593E-4</v>
      </c>
      <c r="AT76">
        <f t="shared" si="36"/>
        <v>1.7879470484600422E-5</v>
      </c>
      <c r="AU76">
        <f t="shared" si="23"/>
        <v>-0.3720858773708417</v>
      </c>
      <c r="AW76">
        <v>73</v>
      </c>
      <c r="AX76">
        <f>IF(Z76&gt;0, (R76*SUMPRODUCT(K76:$K$98, X76:$X$98)-K76*$AZ$3)/Z76, 0)</f>
        <v>14.110252768444596</v>
      </c>
    </row>
    <row r="77" spans="5:50" x14ac:dyDescent="0.25">
      <c r="E77">
        <v>2077</v>
      </c>
      <c r="F77" s="5">
        <f>EconomicRates!C117</f>
        <v>3.5571999999999999E-2</v>
      </c>
      <c r="G77" s="5">
        <f>EconomicRates!D117</f>
        <v>7.0000000000000007E-2</v>
      </c>
      <c r="H77" s="5">
        <f t="shared" si="37"/>
        <v>0.12000000000000001</v>
      </c>
      <c r="I77" s="5">
        <f t="shared" si="38"/>
        <v>1.1200000000000001</v>
      </c>
      <c r="J77">
        <f t="shared" si="39"/>
        <v>0.89285714285714279</v>
      </c>
      <c r="K77">
        <f t="shared" si="47"/>
        <v>2.2796402815244374E-4</v>
      </c>
      <c r="L77" s="2">
        <v>74</v>
      </c>
      <c r="M77" s="6">
        <v>0.29099302900000001</v>
      </c>
      <c r="Q77" s="4">
        <f t="shared" si="48"/>
        <v>12.5</v>
      </c>
      <c r="R77">
        <f t="shared" si="27"/>
        <v>100000</v>
      </c>
      <c r="S77">
        <f t="shared" si="28"/>
        <v>8.8629772878700699</v>
      </c>
      <c r="U77">
        <f t="shared" si="40"/>
        <v>0.29099302900000001</v>
      </c>
      <c r="V77">
        <f t="shared" si="41"/>
        <v>0.01</v>
      </c>
      <c r="W77">
        <f t="shared" si="42"/>
        <v>3.9745967268813395E-2</v>
      </c>
      <c r="X77">
        <f t="shared" si="43"/>
        <v>1.1565799406086867E-2</v>
      </c>
      <c r="Y77">
        <f t="shared" si="44"/>
        <v>3.9745967268813395E-4</v>
      </c>
      <c r="Z77">
        <f t="shared" si="45"/>
        <v>2.7782708190038394E-2</v>
      </c>
      <c r="AB77">
        <f t="shared" si="46"/>
        <v>0.56082564468928253</v>
      </c>
      <c r="AC77">
        <f t="shared" si="29"/>
        <v>0.24623751168383207</v>
      </c>
      <c r="AE77">
        <f t="shared" si="30"/>
        <v>0</v>
      </c>
      <c r="AF77">
        <f t="shared" si="31"/>
        <v>0</v>
      </c>
      <c r="AG77">
        <f t="shared" si="31"/>
        <v>-0.34728385237547993</v>
      </c>
      <c r="AH77">
        <f t="shared" si="32"/>
        <v>-1156.5799406086867</v>
      </c>
      <c r="AI77">
        <f t="shared" si="33"/>
        <v>-1156.9272244610622</v>
      </c>
      <c r="AJ77">
        <f t="shared" si="34"/>
        <v>0.31458813300545047</v>
      </c>
      <c r="AK77">
        <f t="shared" si="49"/>
        <v>3.9257795128249784E-2</v>
      </c>
      <c r="AL77">
        <f t="shared" si="35"/>
        <v>-1156.5733785329287</v>
      </c>
      <c r="AN77">
        <f t="shared" si="36"/>
        <v>0</v>
      </c>
      <c r="AO77">
        <f t="shared" si="36"/>
        <v>0</v>
      </c>
      <c r="AP77">
        <f t="shared" si="36"/>
        <v>-7.9168225899813028E-5</v>
      </c>
      <c r="AQ77">
        <f t="shared" si="36"/>
        <v>-0.26365862214147034</v>
      </c>
      <c r="AR77">
        <f t="shared" si="36"/>
        <v>-0.26373779036737022</v>
      </c>
      <c r="AS77">
        <f t="shared" si="36"/>
        <v>7.1714778008879229E-5</v>
      </c>
      <c r="AT77">
        <f t="shared" si="36"/>
        <v>8.9493651138192022E-6</v>
      </c>
      <c r="AU77">
        <f t="shared" si="23"/>
        <v>-0.26365712622424753</v>
      </c>
      <c r="AW77">
        <v>74</v>
      </c>
      <c r="AX77">
        <f>IF(Z77&gt;0, (R77*SUMPRODUCT(K77:$K$98, X77:$X$98)-K77*$AZ$3)/Z77, 0)</f>
        <v>8.8629772878700699</v>
      </c>
    </row>
    <row r="78" spans="5:50" x14ac:dyDescent="0.25">
      <c r="E78">
        <v>2078</v>
      </c>
      <c r="F78" s="5">
        <f>EconomicRates!C118</f>
        <v>3.5571999999999999E-2</v>
      </c>
      <c r="G78" s="5">
        <f>EconomicRates!D118</f>
        <v>7.0000000000000007E-2</v>
      </c>
      <c r="H78" s="5">
        <f t="shared" si="37"/>
        <v>0.12000000000000001</v>
      </c>
      <c r="I78" s="5">
        <f t="shared" si="38"/>
        <v>1.1200000000000001</v>
      </c>
      <c r="J78">
        <f t="shared" si="39"/>
        <v>0.89285714285714279</v>
      </c>
      <c r="K78">
        <f t="shared" si="47"/>
        <v>2.0353931085039618E-4</v>
      </c>
      <c r="L78" s="2">
        <v>75</v>
      </c>
      <c r="M78" s="6">
        <v>0.31752069599999999</v>
      </c>
      <c r="Q78" s="4">
        <f t="shared" si="48"/>
        <v>12.5</v>
      </c>
      <c r="R78">
        <f t="shared" si="27"/>
        <v>100000</v>
      </c>
      <c r="S78">
        <f t="shared" si="28"/>
        <v>1.8154758607904706</v>
      </c>
      <c r="U78">
        <f t="shared" si="40"/>
        <v>0.31752069599999999</v>
      </c>
      <c r="V78">
        <f t="shared" si="41"/>
        <v>0.01</v>
      </c>
      <c r="W78">
        <f t="shared" si="42"/>
        <v>2.7782708190038394E-2</v>
      </c>
      <c r="X78">
        <f t="shared" si="43"/>
        <v>8.8215848412658907E-3</v>
      </c>
      <c r="Y78">
        <f t="shared" si="44"/>
        <v>2.7782708190038396E-4</v>
      </c>
      <c r="Z78">
        <f t="shared" si="45"/>
        <v>1.868329626687212E-2</v>
      </c>
      <c r="AB78">
        <f t="shared" si="46"/>
        <v>0.24623751168383207</v>
      </c>
      <c r="AC78">
        <f t="shared" si="29"/>
        <v>3.391907337250305E-2</v>
      </c>
      <c r="AE78">
        <f t="shared" si="30"/>
        <v>0</v>
      </c>
      <c r="AF78">
        <f t="shared" si="31"/>
        <v>0</v>
      </c>
      <c r="AG78">
        <f t="shared" si="31"/>
        <v>-0.2335412033359015</v>
      </c>
      <c r="AH78">
        <f t="shared" si="32"/>
        <v>-882.15848412658909</v>
      </c>
      <c r="AI78">
        <f t="shared" si="33"/>
        <v>-882.39202532992499</v>
      </c>
      <c r="AJ78">
        <f t="shared" si="34"/>
        <v>0.21231843831132902</v>
      </c>
      <c r="AK78">
        <f t="shared" si="49"/>
        <v>1.7236625817868247E-2</v>
      </c>
      <c r="AL78">
        <f t="shared" si="35"/>
        <v>-882.16247026579583</v>
      </c>
      <c r="AN78">
        <f t="shared" si="36"/>
        <v>0</v>
      </c>
      <c r="AO78">
        <f t="shared" si="36"/>
        <v>0</v>
      </c>
      <c r="AP78">
        <f t="shared" si="36"/>
        <v>-4.7534815582161637E-5</v>
      </c>
      <c r="AQ78">
        <f t="shared" si="36"/>
        <v>-0.17955392991995611</v>
      </c>
      <c r="AR78">
        <f t="shared" si="36"/>
        <v>-0.17960146473553826</v>
      </c>
      <c r="AS78">
        <f t="shared" si="36"/>
        <v>4.321514861472026E-5</v>
      </c>
      <c r="AT78">
        <f t="shared" si="36"/>
        <v>3.5083309403550495E-6</v>
      </c>
      <c r="AU78">
        <f t="shared" si="23"/>
        <v>-0.1795547412559832</v>
      </c>
      <c r="AW78">
        <v>75</v>
      </c>
      <c r="AX78">
        <f>IF(Z78&gt;0, (R78*SUMPRODUCT(K78:$K$98, X78:$X$98)-K78*$AZ$3)/Z78, 0)</f>
        <v>1.8154758607904706</v>
      </c>
    </row>
    <row r="79" spans="5:50" x14ac:dyDescent="0.25">
      <c r="E79">
        <v>2079</v>
      </c>
      <c r="F79" s="5">
        <f>EconomicRates!C119</f>
        <v>3.5571999999999999E-2</v>
      </c>
      <c r="G79" s="5">
        <f>EconomicRates!D119</f>
        <v>7.0000000000000007E-2</v>
      </c>
      <c r="H79" s="5">
        <f t="shared" si="37"/>
        <v>0.12000000000000001</v>
      </c>
      <c r="I79" s="5">
        <f t="shared" si="38"/>
        <v>1.1200000000000001</v>
      </c>
      <c r="J79">
        <f t="shared" si="39"/>
        <v>0.89285714285714279</v>
      </c>
      <c r="K79">
        <f t="shared" si="47"/>
        <v>1.8173152754499659E-4</v>
      </c>
      <c r="L79" s="2">
        <v>76</v>
      </c>
      <c r="M79" s="6">
        <v>0.344227385</v>
      </c>
      <c r="Q79" s="4">
        <f t="shared" si="48"/>
        <v>12.5</v>
      </c>
      <c r="R79">
        <f t="shared" si="27"/>
        <v>100000</v>
      </c>
      <c r="S79">
        <f t="shared" si="28"/>
        <v>-8.2713696053339323</v>
      </c>
      <c r="U79">
        <f t="shared" si="40"/>
        <v>0.344227385</v>
      </c>
      <c r="V79">
        <f t="shared" si="41"/>
        <v>0.01</v>
      </c>
      <c r="W79">
        <f t="shared" si="42"/>
        <v>1.868329626687212E-2</v>
      </c>
      <c r="X79">
        <f t="shared" si="43"/>
        <v>6.4313022171256524E-3</v>
      </c>
      <c r="Y79">
        <f t="shared" si="44"/>
        <v>1.8683296266872122E-4</v>
      </c>
      <c r="Z79">
        <f t="shared" si="45"/>
        <v>1.2065161087077747E-2</v>
      </c>
      <c r="AB79">
        <f t="shared" si="46"/>
        <v>3.391907337250305E-2</v>
      </c>
      <c r="AC79">
        <f t="shared" si="29"/>
        <v>-9.979540669911259E-2</v>
      </c>
      <c r="AE79">
        <f t="shared" si="30"/>
        <v>0</v>
      </c>
      <c r="AF79">
        <f t="shared" si="31"/>
        <v>0</v>
      </c>
      <c r="AG79">
        <f t="shared" si="31"/>
        <v>-0.15081451358847184</v>
      </c>
      <c r="AH79">
        <f t="shared" si="32"/>
        <v>-643.13022171256523</v>
      </c>
      <c r="AI79">
        <f t="shared" si="33"/>
        <v>-643.28103622615367</v>
      </c>
      <c r="AJ79">
        <f t="shared" si="34"/>
        <v>0.13371448007161563</v>
      </c>
      <c r="AK79">
        <f t="shared" si="49"/>
        <v>2.3743351360752136E-3</v>
      </c>
      <c r="AL79">
        <f t="shared" si="35"/>
        <v>-643.14494741094597</v>
      </c>
      <c r="AN79">
        <f t="shared" si="36"/>
        <v>0</v>
      </c>
      <c r="AO79">
        <f t="shared" si="36"/>
        <v>0</v>
      </c>
      <c r="AP79">
        <f t="shared" si="36"/>
        <v>-2.7407751930388631E-5</v>
      </c>
      <c r="AQ79">
        <f t="shared" si="36"/>
        <v>-0.11687703760217681</v>
      </c>
      <c r="AR79">
        <f t="shared" si="36"/>
        <v>-0.1169044453541072</v>
      </c>
      <c r="AS79">
        <f t="shared" si="36"/>
        <v>2.4300136718299714E-5</v>
      </c>
      <c r="AT79">
        <f t="shared" si="36"/>
        <v>4.3149155118270593E-7</v>
      </c>
      <c r="AU79">
        <f t="shared" si="23"/>
        <v>-0.11687971372583771</v>
      </c>
      <c r="AW79">
        <v>76</v>
      </c>
      <c r="AX79">
        <f>IF(Z79&gt;0, (R79*SUMPRODUCT(K79:$K$98, X79:$X$98)-K79*$AZ$3)/Z79, 0)</f>
        <v>-8.2713696053339323</v>
      </c>
    </row>
    <row r="80" spans="5:50" x14ac:dyDescent="0.25">
      <c r="E80">
        <v>2080</v>
      </c>
      <c r="F80" s="5">
        <f>EconomicRates!C120</f>
        <v>3.5571999999999999E-2</v>
      </c>
      <c r="G80" s="5">
        <f>EconomicRates!D120</f>
        <v>7.0000000000000007E-2</v>
      </c>
      <c r="H80" s="5">
        <f t="shared" si="37"/>
        <v>0.12000000000000001</v>
      </c>
      <c r="I80" s="5">
        <f t="shared" si="38"/>
        <v>1.1200000000000001</v>
      </c>
      <c r="J80">
        <f t="shared" si="39"/>
        <v>0.89285714285714279</v>
      </c>
      <c r="K80">
        <f t="shared" si="47"/>
        <v>1.6226029245088979E-4</v>
      </c>
      <c r="L80" s="2">
        <v>77</v>
      </c>
      <c r="M80" s="6">
        <v>0.370496828</v>
      </c>
      <c r="Q80" s="4">
        <f t="shared" si="48"/>
        <v>12.5</v>
      </c>
      <c r="R80">
        <f t="shared" si="27"/>
        <v>100000</v>
      </c>
      <c r="S80">
        <f t="shared" si="28"/>
        <v>-23.512821530962839</v>
      </c>
      <c r="U80">
        <f t="shared" si="40"/>
        <v>0.370496828</v>
      </c>
      <c r="V80">
        <f t="shared" si="41"/>
        <v>0.01</v>
      </c>
      <c r="W80">
        <f t="shared" si="42"/>
        <v>1.2065161087077747E-2</v>
      </c>
      <c r="X80">
        <f t="shared" si="43"/>
        <v>4.4701039120713373E-3</v>
      </c>
      <c r="Y80">
        <f t="shared" si="44"/>
        <v>1.2065161087077747E-4</v>
      </c>
      <c r="Z80">
        <f t="shared" si="45"/>
        <v>7.4744055641356322E-3</v>
      </c>
      <c r="AB80">
        <f t="shared" si="46"/>
        <v>-9.979540669911259E-2</v>
      </c>
      <c r="AC80">
        <f t="shared" si="29"/>
        <v>-0.17574436407955674</v>
      </c>
      <c r="AE80">
        <f t="shared" si="30"/>
        <v>0</v>
      </c>
      <c r="AF80">
        <f t="shared" si="31"/>
        <v>0</v>
      </c>
      <c r="AG80">
        <f t="shared" si="31"/>
        <v>-9.3430069551695402E-2</v>
      </c>
      <c r="AH80">
        <f t="shared" si="32"/>
        <v>-447.01039120713375</v>
      </c>
      <c r="AI80">
        <f t="shared" si="33"/>
        <v>-447.10382127668544</v>
      </c>
      <c r="AJ80">
        <f t="shared" si="34"/>
        <v>7.5948957380444146E-2</v>
      </c>
      <c r="AK80">
        <f t="shared" si="49"/>
        <v>-6.985678468937882E-3</v>
      </c>
      <c r="AL80">
        <f t="shared" si="35"/>
        <v>-447.03485799777394</v>
      </c>
      <c r="AN80">
        <f t="shared" si="36"/>
        <v>0</v>
      </c>
      <c r="AO80">
        <f t="shared" si="36"/>
        <v>0</v>
      </c>
      <c r="AP80">
        <f t="shared" si="36"/>
        <v>-1.5159990409165071E-5</v>
      </c>
      <c r="AQ80">
        <f t="shared" si="36"/>
        <v>-7.2532036805856182E-2</v>
      </c>
      <c r="AR80">
        <f t="shared" si="36"/>
        <v>-7.254719679626534E-2</v>
      </c>
      <c r="AS80">
        <f t="shared" si="36"/>
        <v>1.2323500035891032E-5</v>
      </c>
      <c r="AT80">
        <f t="shared" si="36"/>
        <v>-1.1334982313377447E-6</v>
      </c>
      <c r="AU80">
        <f t="shared" si="23"/>
        <v>-7.2536006794460789E-2</v>
      </c>
      <c r="AW80">
        <v>77</v>
      </c>
      <c r="AX80">
        <f>IF(Z80&gt;0, (R80*SUMPRODUCT(K80:$K$98, X80:$X$98)-K80*$AZ$3)/Z80, 0)</f>
        <v>-23.512821530962839</v>
      </c>
    </row>
    <row r="81" spans="5:50" x14ac:dyDescent="0.25">
      <c r="E81">
        <v>2081</v>
      </c>
      <c r="F81" s="5">
        <f>EconomicRates!C121</f>
        <v>3.5571999999999999E-2</v>
      </c>
      <c r="G81" s="5">
        <f>EconomicRates!D121</f>
        <v>7.0000000000000007E-2</v>
      </c>
      <c r="H81" s="5">
        <f t="shared" si="37"/>
        <v>0.12000000000000001</v>
      </c>
      <c r="I81" s="5">
        <f t="shared" si="38"/>
        <v>1.1200000000000001</v>
      </c>
      <c r="J81">
        <f t="shared" si="39"/>
        <v>0.89285714285714279</v>
      </c>
      <c r="K81">
        <f t="shared" si="47"/>
        <v>1.4487526111686588E-4</v>
      </c>
      <c r="L81" s="2">
        <v>78</v>
      </c>
      <c r="M81" s="6">
        <v>0.397394472</v>
      </c>
      <c r="Q81" s="4">
        <f t="shared" si="48"/>
        <v>12.5</v>
      </c>
      <c r="R81">
        <f t="shared" si="27"/>
        <v>100000</v>
      </c>
      <c r="S81">
        <f t="shared" si="28"/>
        <v>-47.802120445837119</v>
      </c>
      <c r="U81">
        <f t="shared" si="40"/>
        <v>0.397394472</v>
      </c>
      <c r="V81">
        <f t="shared" si="41"/>
        <v>0.01</v>
      </c>
      <c r="W81">
        <f t="shared" si="42"/>
        <v>7.4744055641356322E-3</v>
      </c>
      <c r="X81">
        <f t="shared" si="43"/>
        <v>2.9702874526735417E-3</v>
      </c>
      <c r="Y81">
        <f t="shared" si="44"/>
        <v>7.4744055641356324E-5</v>
      </c>
      <c r="Z81">
        <f t="shared" si="45"/>
        <v>4.429374055820735E-3</v>
      </c>
      <c r="AB81">
        <f t="shared" si="46"/>
        <v>-0.17574436407955674</v>
      </c>
      <c r="AC81">
        <f t="shared" si="29"/>
        <v>-0.21173347211600885</v>
      </c>
      <c r="AE81">
        <f t="shared" si="30"/>
        <v>0</v>
      </c>
      <c r="AF81">
        <f t="shared" si="31"/>
        <v>0</v>
      </c>
      <c r="AG81">
        <f t="shared" si="31"/>
        <v>-5.5367175697759188E-2</v>
      </c>
      <c r="AH81">
        <f t="shared" si="32"/>
        <v>-297.02874526735417</v>
      </c>
      <c r="AI81">
        <f t="shared" si="33"/>
        <v>-297.08411244305194</v>
      </c>
      <c r="AJ81">
        <f t="shared" si="34"/>
        <v>3.5989108036452111E-2</v>
      </c>
      <c r="AK81">
        <f t="shared" si="49"/>
        <v>-1.2302105485568973E-2</v>
      </c>
      <c r="AL81">
        <f t="shared" si="35"/>
        <v>-297.06042544050104</v>
      </c>
      <c r="AN81">
        <f t="shared" si="36"/>
        <v>0</v>
      </c>
      <c r="AO81">
        <f t="shared" si="36"/>
        <v>0</v>
      </c>
      <c r="AP81">
        <f t="shared" si="36"/>
        <v>-8.021334036516253E-6</v>
      </c>
      <c r="AQ81">
        <f t="shared" si="36"/>
        <v>-4.3032117029822972E-2</v>
      </c>
      <c r="AR81">
        <f t="shared" si="36"/>
        <v>-4.304013836385949E-2</v>
      </c>
      <c r="AS81">
        <f t="shared" si="36"/>
        <v>5.2139314241440962E-6</v>
      </c>
      <c r="AT81">
        <f t="shared" si="36"/>
        <v>-1.782270744509033E-6</v>
      </c>
      <c r="AU81">
        <f t="shared" si="23"/>
        <v>-4.3036706703179856E-2</v>
      </c>
      <c r="AW81">
        <v>78</v>
      </c>
      <c r="AX81">
        <f>IF(Z81&gt;0, (R81*SUMPRODUCT(K81:$K$98, X81:$X$98)-K81*$AZ$3)/Z81, 0)</f>
        <v>-47.802120445837119</v>
      </c>
    </row>
    <row r="82" spans="5:50" x14ac:dyDescent="0.25">
      <c r="E82">
        <v>2082</v>
      </c>
      <c r="F82" s="5">
        <f>EconomicRates!C122</f>
        <v>3.5571999999999999E-2</v>
      </c>
      <c r="G82" s="5">
        <f>EconomicRates!D122</f>
        <v>7.0000000000000007E-2</v>
      </c>
      <c r="H82" s="5">
        <f t="shared" si="37"/>
        <v>0.12000000000000001</v>
      </c>
      <c r="I82" s="5">
        <f t="shared" si="38"/>
        <v>1.1200000000000001</v>
      </c>
      <c r="J82">
        <f t="shared" si="39"/>
        <v>0.89285714285714279</v>
      </c>
      <c r="K82">
        <f t="shared" si="47"/>
        <v>1.2935291171148737E-4</v>
      </c>
      <c r="L82" s="2">
        <v>79</v>
      </c>
      <c r="M82" s="6">
        <v>0.424762996</v>
      </c>
      <c r="Q82" s="4">
        <f t="shared" si="48"/>
        <v>12.5</v>
      </c>
      <c r="R82">
        <f t="shared" si="27"/>
        <v>100000</v>
      </c>
      <c r="S82">
        <f t="shared" si="28"/>
        <v>-88.725787689450357</v>
      </c>
      <c r="U82">
        <f t="shared" si="40"/>
        <v>0.424762996</v>
      </c>
      <c r="V82">
        <f t="shared" si="41"/>
        <v>0.01</v>
      </c>
      <c r="W82">
        <f t="shared" si="42"/>
        <v>4.429374055820735E-3</v>
      </c>
      <c r="X82">
        <f t="shared" si="43"/>
        <v>1.8814341943550867E-3</v>
      </c>
      <c r="Y82">
        <f t="shared" si="44"/>
        <v>4.4293740558207352E-5</v>
      </c>
      <c r="Z82">
        <f t="shared" si="45"/>
        <v>2.5036461209074412E-3</v>
      </c>
      <c r="AB82">
        <f t="shared" si="46"/>
        <v>-0.21173347211600885</v>
      </c>
      <c r="AC82">
        <f t="shared" si="29"/>
        <v>-0.22213797417314959</v>
      </c>
      <c r="AE82">
        <f t="shared" si="30"/>
        <v>0</v>
      </c>
      <c r="AF82">
        <f t="shared" si="31"/>
        <v>0</v>
      </c>
      <c r="AG82">
        <f t="shared" si="31"/>
        <v>-3.1295576511343015E-2</v>
      </c>
      <c r="AH82">
        <f t="shared" si="32"/>
        <v>-188.14341943550866</v>
      </c>
      <c r="AI82">
        <f t="shared" si="33"/>
        <v>-188.17471501202002</v>
      </c>
      <c r="AJ82">
        <f t="shared" si="34"/>
        <v>1.0404502057140746E-2</v>
      </c>
      <c r="AK82">
        <f t="shared" si="49"/>
        <v>-1.4821343048120621E-2</v>
      </c>
      <c r="AL82">
        <f t="shared" si="35"/>
        <v>-188.179131853011</v>
      </c>
      <c r="AN82">
        <f t="shared" si="36"/>
        <v>0</v>
      </c>
      <c r="AO82">
        <f t="shared" si="36"/>
        <v>0</v>
      </c>
      <c r="AP82">
        <f t="shared" si="36"/>
        <v>-4.0481739454318507E-6</v>
      </c>
      <c r="AQ82">
        <f t="shared" si="36"/>
        <v>-2.4336899123338689E-2</v>
      </c>
      <c r="AR82">
        <f t="shared" si="36"/>
        <v>-2.4340947297284123E-2</v>
      </c>
      <c r="AS82">
        <f t="shared" si="36"/>
        <v>1.3458526359993156E-6</v>
      </c>
      <c r="AT82">
        <f t="shared" si="36"/>
        <v>-1.917183878749214E-6</v>
      </c>
      <c r="AU82">
        <f t="shared" si="23"/>
        <v>-2.4341518628526872E-2</v>
      </c>
      <c r="AW82">
        <v>79</v>
      </c>
      <c r="AX82">
        <f>IF(Z82&gt;0, (R82*SUMPRODUCT(K82:$K$98, X82:$X$98)-K82*$AZ$3)/Z82, 0)</f>
        <v>-88.725787689450357</v>
      </c>
    </row>
    <row r="83" spans="5:50" x14ac:dyDescent="0.25">
      <c r="E83">
        <v>2083</v>
      </c>
      <c r="F83" s="5">
        <f>EconomicRates!C123</f>
        <v>3.5571999999999999E-2</v>
      </c>
      <c r="G83" s="5">
        <f>EconomicRates!D123</f>
        <v>7.0000000000000007E-2</v>
      </c>
      <c r="H83" s="5">
        <f t="shared" si="37"/>
        <v>0.12000000000000001</v>
      </c>
      <c r="I83" s="5">
        <f t="shared" si="38"/>
        <v>1.1200000000000001</v>
      </c>
      <c r="J83">
        <f t="shared" si="39"/>
        <v>0.89285714285714279</v>
      </c>
      <c r="K83">
        <f t="shared" si="47"/>
        <v>1.1549367117097085E-4</v>
      </c>
      <c r="L83" s="2">
        <v>80</v>
      </c>
      <c r="M83" s="6">
        <v>0.45242554800000001</v>
      </c>
      <c r="Q83" s="4">
        <f t="shared" si="48"/>
        <v>12.5</v>
      </c>
      <c r="R83">
        <f t="shared" si="27"/>
        <v>100000</v>
      </c>
      <c r="S83">
        <f t="shared" si="28"/>
        <v>-161.48576360839897</v>
      </c>
      <c r="U83">
        <f t="shared" si="40"/>
        <v>0.45242554800000001</v>
      </c>
      <c r="V83">
        <f t="shared" si="41"/>
        <v>0.01</v>
      </c>
      <c r="W83">
        <f t="shared" si="42"/>
        <v>2.5036461209074412E-3</v>
      </c>
      <c r="X83">
        <f t="shared" si="43"/>
        <v>1.1327134682496234E-3</v>
      </c>
      <c r="Y83">
        <f t="shared" si="44"/>
        <v>2.5036461209074413E-5</v>
      </c>
      <c r="Z83">
        <f t="shared" si="45"/>
        <v>1.3458961914487434E-3</v>
      </c>
      <c r="AB83">
        <f t="shared" si="46"/>
        <v>-0.22213797417314959</v>
      </c>
      <c r="AC83">
        <f t="shared" si="29"/>
        <v>-0.21734307421373628</v>
      </c>
      <c r="AE83">
        <f t="shared" si="30"/>
        <v>0</v>
      </c>
      <c r="AF83">
        <f t="shared" si="31"/>
        <v>0</v>
      </c>
      <c r="AG83">
        <f t="shared" si="31"/>
        <v>-1.6823702393109295E-2</v>
      </c>
      <c r="AH83">
        <f t="shared" si="32"/>
        <v>-113.27134682496234</v>
      </c>
      <c r="AI83">
        <f t="shared" si="33"/>
        <v>-113.28817052735545</v>
      </c>
      <c r="AJ83">
        <f t="shared" si="34"/>
        <v>-4.7948999594133179E-3</v>
      </c>
      <c r="AK83">
        <f t="shared" si="49"/>
        <v>-1.5549658192120473E-2</v>
      </c>
      <c r="AL83">
        <f t="shared" si="35"/>
        <v>-113.30851508550697</v>
      </c>
      <c r="AN83">
        <f t="shared" si="36"/>
        <v>0</v>
      </c>
      <c r="AO83">
        <f t="shared" si="36"/>
        <v>0</v>
      </c>
      <c r="AP83">
        <f t="shared" si="36"/>
        <v>-1.9430311520680402E-6</v>
      </c>
      <c r="AQ83">
        <f t="shared" si="36"/>
        <v>-1.3082123683295194E-2</v>
      </c>
      <c r="AR83">
        <f t="shared" si="36"/>
        <v>-1.3084066714447262E-2</v>
      </c>
      <c r="AS83">
        <f t="shared" si="36"/>
        <v>-5.5378059921018321E-7</v>
      </c>
      <c r="AT83">
        <f t="shared" si="36"/>
        <v>-1.7958871100617551E-6</v>
      </c>
      <c r="AU83">
        <f t="shared" si="23"/>
        <v>-1.3086416382156532E-2</v>
      </c>
      <c r="AW83">
        <v>80</v>
      </c>
      <c r="AX83">
        <f>IF(Z83&gt;0, (R83*SUMPRODUCT(K83:$K$98, X83:$X$98)-K83*$AZ$3)/Z83, 0)</f>
        <v>-161.48576360839897</v>
      </c>
    </row>
    <row r="84" spans="5:50" x14ac:dyDescent="0.25">
      <c r="E84">
        <v>2084</v>
      </c>
      <c r="F84" s="5">
        <f>EconomicRates!C124</f>
        <v>3.5571999999999999E-2</v>
      </c>
      <c r="G84" s="5">
        <f>EconomicRates!D124</f>
        <v>7.0000000000000007E-2</v>
      </c>
      <c r="H84" s="5">
        <f t="shared" si="37"/>
        <v>0.12000000000000001</v>
      </c>
      <c r="I84" s="5">
        <f t="shared" si="38"/>
        <v>1.1200000000000001</v>
      </c>
      <c r="J84">
        <f t="shared" si="39"/>
        <v>0.89285714285714279</v>
      </c>
      <c r="K84">
        <f t="shared" si="47"/>
        <v>1.031193492597954E-4</v>
      </c>
      <c r="L84" s="2">
        <v>81</v>
      </c>
      <c r="M84" s="6">
        <v>0.48020744799999998</v>
      </c>
      <c r="Q84" s="4">
        <f t="shared" si="48"/>
        <v>12.5</v>
      </c>
      <c r="R84">
        <f t="shared" si="27"/>
        <v>100000</v>
      </c>
      <c r="S84">
        <f t="shared" si="28"/>
        <v>-297.92503213597928</v>
      </c>
      <c r="U84">
        <f t="shared" si="40"/>
        <v>0.48020744799999998</v>
      </c>
      <c r="V84">
        <f t="shared" si="41"/>
        <v>0.01</v>
      </c>
      <c r="W84">
        <f t="shared" si="42"/>
        <v>1.3458961914487434E-3</v>
      </c>
      <c r="X84">
        <f t="shared" si="43"/>
        <v>6.4630937536852052E-4</v>
      </c>
      <c r="Y84">
        <f t="shared" si="44"/>
        <v>1.3458961914487435E-5</v>
      </c>
      <c r="Z84">
        <f t="shared" si="45"/>
        <v>6.8612785416573546E-4</v>
      </c>
      <c r="AB84">
        <f t="shared" si="46"/>
        <v>-0.21734307421373628</v>
      </c>
      <c r="AC84">
        <f t="shared" si="29"/>
        <v>-0.20441466300171723</v>
      </c>
      <c r="AE84">
        <f t="shared" si="30"/>
        <v>0</v>
      </c>
      <c r="AF84">
        <f t="shared" si="31"/>
        <v>0</v>
      </c>
      <c r="AG84">
        <f t="shared" si="31"/>
        <v>-8.5765981770716936E-3</v>
      </c>
      <c r="AH84">
        <f t="shared" si="32"/>
        <v>-64.630937536852059</v>
      </c>
      <c r="AI84">
        <f t="shared" si="33"/>
        <v>-64.639514135029131</v>
      </c>
      <c r="AJ84">
        <f t="shared" si="34"/>
        <v>-1.2928411212019042E-2</v>
      </c>
      <c r="AK84">
        <f t="shared" si="49"/>
        <v>-1.5214015194961541E-2</v>
      </c>
      <c r="AL84">
        <f t="shared" si="35"/>
        <v>-64.667656561436104</v>
      </c>
      <c r="AN84">
        <f t="shared" si="36"/>
        <v>0</v>
      </c>
      <c r="AO84">
        <f t="shared" si="36"/>
        <v>0</v>
      </c>
      <c r="AP84">
        <f t="shared" si="36"/>
        <v>-8.8441322288238054E-7</v>
      </c>
      <c r="AQ84">
        <f t="shared" si="36"/>
        <v>-6.6647002208506684E-3</v>
      </c>
      <c r="AR84">
        <f t="shared" si="36"/>
        <v>-6.6655846340735502E-3</v>
      </c>
      <c r="AS84">
        <f t="shared" si="36"/>
        <v>-1.3331693511464464E-6</v>
      </c>
      <c r="AT84">
        <f t="shared" si="36"/>
        <v>-1.5688593465330735E-6</v>
      </c>
      <c r="AU84">
        <f t="shared" si="23"/>
        <v>-6.6684866627712289E-3</v>
      </c>
      <c r="AW84">
        <v>81</v>
      </c>
      <c r="AX84">
        <f>IF(Z84&gt;0, (R84*SUMPRODUCT(K84:$K$98, X84:$X$98)-K84*$AZ$3)/Z84, 0)</f>
        <v>-297.92503213597928</v>
      </c>
    </row>
    <row r="85" spans="5:50" x14ac:dyDescent="0.25">
      <c r="E85">
        <v>2085</v>
      </c>
      <c r="F85" s="5">
        <f>EconomicRates!C125</f>
        <v>3.5571999999999999E-2</v>
      </c>
      <c r="G85" s="5">
        <f>EconomicRates!D125</f>
        <v>7.0000000000000007E-2</v>
      </c>
      <c r="H85" s="5">
        <f t="shared" si="37"/>
        <v>0.12000000000000001</v>
      </c>
      <c r="I85" s="5">
        <f t="shared" si="38"/>
        <v>1.1200000000000001</v>
      </c>
      <c r="J85">
        <f t="shared" si="39"/>
        <v>0.89285714285714279</v>
      </c>
      <c r="K85">
        <f t="shared" si="47"/>
        <v>9.207084755338875E-5</v>
      </c>
      <c r="L85" s="2">
        <v>82</v>
      </c>
      <c r="M85" s="6">
        <v>0.508136904</v>
      </c>
      <c r="Q85" s="4">
        <f t="shared" si="48"/>
        <v>12.5</v>
      </c>
      <c r="R85">
        <f t="shared" si="27"/>
        <v>100000</v>
      </c>
      <c r="S85">
        <f t="shared" si="28"/>
        <v>-568.19262694607369</v>
      </c>
      <c r="U85">
        <f t="shared" si="40"/>
        <v>0.508136904</v>
      </c>
      <c r="V85">
        <f t="shared" si="41"/>
        <v>0.01</v>
      </c>
      <c r="W85">
        <f t="shared" si="42"/>
        <v>6.8612785416573546E-4</v>
      </c>
      <c r="X85">
        <f t="shared" si="43"/>
        <v>3.4864688356394031E-4</v>
      </c>
      <c r="Y85">
        <f t="shared" si="44"/>
        <v>6.861278541657355E-6</v>
      </c>
      <c r="Z85">
        <f t="shared" si="45"/>
        <v>3.3061969206013781E-4</v>
      </c>
      <c r="AB85">
        <f t="shared" si="46"/>
        <v>-0.20441466300171723</v>
      </c>
      <c r="AC85">
        <f t="shared" si="29"/>
        <v>-0.18785567135175163</v>
      </c>
      <c r="AE85">
        <f t="shared" si="30"/>
        <v>0</v>
      </c>
      <c r="AF85">
        <f t="shared" si="31"/>
        <v>0</v>
      </c>
      <c r="AG85">
        <f t="shared" si="31"/>
        <v>-4.1327461507517224E-3</v>
      </c>
      <c r="AH85">
        <f t="shared" si="32"/>
        <v>-34.864688356394034</v>
      </c>
      <c r="AI85">
        <f t="shared" si="33"/>
        <v>-34.868821102544786</v>
      </c>
      <c r="AJ85">
        <f t="shared" si="34"/>
        <v>-1.6558991649965604E-2</v>
      </c>
      <c r="AK85">
        <f t="shared" si="49"/>
        <v>-1.4309026410120208E-2</v>
      </c>
      <c r="AL85">
        <f t="shared" si="35"/>
        <v>-34.899689120604869</v>
      </c>
      <c r="AN85">
        <f t="shared" si="36"/>
        <v>0</v>
      </c>
      <c r="AO85">
        <f t="shared" si="36"/>
        <v>0</v>
      </c>
      <c r="AP85">
        <f t="shared" si="36"/>
        <v>-3.8050544082271599E-7</v>
      </c>
      <c r="AQ85">
        <f t="shared" si="36"/>
        <v>-3.2100214066579629E-3</v>
      </c>
      <c r="AR85">
        <f t="shared" si="36"/>
        <v>-3.2104019120987857E-3</v>
      </c>
      <c r="AS85">
        <f t="shared" si="36"/>
        <v>-1.5246003958418203E-6</v>
      </c>
      <c r="AT85">
        <f t="shared" si="36"/>
        <v>-1.3174441892435912E-6</v>
      </c>
      <c r="AU85">
        <f t="shared" si="23"/>
        <v>-3.2132439566838708E-3</v>
      </c>
      <c r="AW85">
        <v>82</v>
      </c>
      <c r="AX85">
        <f>IF(Z85&gt;0, (R85*SUMPRODUCT(K85:$K$98, X85:$X$98)-K85*$AZ$3)/Z85, 0)</f>
        <v>-568.19262694607369</v>
      </c>
    </row>
    <row r="86" spans="5:50" x14ac:dyDescent="0.25">
      <c r="E86">
        <v>2086</v>
      </c>
      <c r="F86" s="5">
        <f>EconomicRates!C126</f>
        <v>3.5571999999999999E-2</v>
      </c>
      <c r="G86" s="5">
        <f>EconomicRates!D126</f>
        <v>7.0000000000000007E-2</v>
      </c>
      <c r="H86" s="5">
        <f t="shared" si="37"/>
        <v>0.12000000000000001</v>
      </c>
      <c r="I86" s="5">
        <f t="shared" si="38"/>
        <v>1.1200000000000001</v>
      </c>
      <c r="J86">
        <f t="shared" si="39"/>
        <v>0.89285714285714279</v>
      </c>
      <c r="K86">
        <f t="shared" si="47"/>
        <v>8.2206113886954235E-5</v>
      </c>
      <c r="L86" s="2">
        <v>83</v>
      </c>
      <c r="M86" s="6">
        <v>0.53626491099999996</v>
      </c>
      <c r="Q86" s="4">
        <f t="shared" si="48"/>
        <v>12.5</v>
      </c>
      <c r="R86">
        <f t="shared" si="27"/>
        <v>100000</v>
      </c>
      <c r="S86">
        <f t="shared" si="28"/>
        <v>-1135.4309018631486</v>
      </c>
      <c r="U86">
        <f t="shared" si="40"/>
        <v>0.53626491099999996</v>
      </c>
      <c r="V86">
        <f t="shared" si="41"/>
        <v>0.01</v>
      </c>
      <c r="W86">
        <f t="shared" si="42"/>
        <v>3.3061969206013781E-4</v>
      </c>
      <c r="X86">
        <f t="shared" si="43"/>
        <v>1.772997397374772E-4</v>
      </c>
      <c r="Y86">
        <f t="shared" si="44"/>
        <v>3.3061969206013782E-6</v>
      </c>
      <c r="Z86">
        <f t="shared" si="45"/>
        <v>1.5001375540205924E-4</v>
      </c>
      <c r="AB86">
        <f t="shared" si="46"/>
        <v>-0.18785567135175163</v>
      </c>
      <c r="AC86">
        <f t="shared" si="29"/>
        <v>-0.17033025358803791</v>
      </c>
      <c r="AE86">
        <f t="shared" si="30"/>
        <v>0</v>
      </c>
      <c r="AF86">
        <f t="shared" si="31"/>
        <v>0</v>
      </c>
      <c r="AG86">
        <f t="shared" si="31"/>
        <v>-1.8751719425257405E-3</v>
      </c>
      <c r="AH86">
        <f t="shared" si="32"/>
        <v>-17.729973973747722</v>
      </c>
      <c r="AI86">
        <f t="shared" si="33"/>
        <v>-17.731849145690248</v>
      </c>
      <c r="AJ86">
        <f t="shared" si="34"/>
        <v>-1.7525417763713719E-2</v>
      </c>
      <c r="AK86">
        <f t="shared" si="49"/>
        <v>-1.3149896994622615E-2</v>
      </c>
      <c r="AL86">
        <f t="shared" si="35"/>
        <v>-17.762524460448585</v>
      </c>
      <c r="AN86">
        <f t="shared" si="36"/>
        <v>0</v>
      </c>
      <c r="AO86">
        <f t="shared" si="36"/>
        <v>0</v>
      </c>
      <c r="AP86">
        <f t="shared" si="36"/>
        <v>-1.5415059826489223E-7</v>
      </c>
      <c r="AQ86">
        <f t="shared" si="36"/>
        <v>-1.4575122596986398E-3</v>
      </c>
      <c r="AR86">
        <f t="shared" si="36"/>
        <v>-1.4576664102969046E-3</v>
      </c>
      <c r="AS86">
        <f t="shared" si="36"/>
        <v>-1.4406964886003007E-6</v>
      </c>
      <c r="AT86">
        <f t="shared" si="36"/>
        <v>-1.0810019299416639E-6</v>
      </c>
      <c r="AU86">
        <f t="shared" si="23"/>
        <v>-1.4601881087154467E-3</v>
      </c>
      <c r="AW86">
        <v>83</v>
      </c>
      <c r="AX86">
        <f>IF(Z86&gt;0, (R86*SUMPRODUCT(K86:$K$98, X86:$X$98)-K86*$AZ$3)/Z86, 0)</f>
        <v>-1135.4309018631486</v>
      </c>
    </row>
    <row r="87" spans="5:50" x14ac:dyDescent="0.25">
      <c r="E87">
        <v>2087</v>
      </c>
      <c r="F87" s="5">
        <f>EconomicRates!C127</f>
        <v>3.5571999999999999E-2</v>
      </c>
      <c r="G87" s="5">
        <f>EconomicRates!D127</f>
        <v>7.0000000000000007E-2</v>
      </c>
      <c r="H87" s="5">
        <f t="shared" si="37"/>
        <v>0.12000000000000001</v>
      </c>
      <c r="I87" s="5">
        <f t="shared" si="38"/>
        <v>1.1200000000000001</v>
      </c>
      <c r="J87">
        <f t="shared" si="39"/>
        <v>0.89285714285714279</v>
      </c>
      <c r="K87">
        <f t="shared" si="47"/>
        <v>7.3398315970494849E-5</v>
      </c>
      <c r="L87" s="2">
        <v>84</v>
      </c>
      <c r="M87" s="6">
        <v>0.564431978</v>
      </c>
      <c r="Q87" s="4">
        <f t="shared" si="48"/>
        <v>12.5</v>
      </c>
      <c r="R87">
        <f t="shared" si="27"/>
        <v>100000</v>
      </c>
      <c r="S87">
        <f t="shared" si="28"/>
        <v>-2400.8684645033568</v>
      </c>
      <c r="U87">
        <f t="shared" si="40"/>
        <v>0.564431978</v>
      </c>
      <c r="V87">
        <f t="shared" si="41"/>
        <v>0.01</v>
      </c>
      <c r="W87">
        <f t="shared" si="42"/>
        <v>1.5001375540205924E-4</v>
      </c>
      <c r="X87">
        <f t="shared" si="43"/>
        <v>8.4672560688792478E-5</v>
      </c>
      <c r="Y87">
        <f t="shared" si="44"/>
        <v>1.5001375540205923E-6</v>
      </c>
      <c r="Z87">
        <f t="shared" si="45"/>
        <v>6.3841057159246168E-5</v>
      </c>
      <c r="AB87">
        <f t="shared" si="46"/>
        <v>-0.17033025358803791</v>
      </c>
      <c r="AC87">
        <f t="shared" si="29"/>
        <v>-0.15327398087419039</v>
      </c>
      <c r="AE87">
        <f t="shared" si="30"/>
        <v>0</v>
      </c>
      <c r="AF87">
        <f t="shared" si="31"/>
        <v>0</v>
      </c>
      <c r="AG87">
        <f t="shared" si="31"/>
        <v>-7.9801321449057708E-4</v>
      </c>
      <c r="AH87">
        <f t="shared" si="32"/>
        <v>-8.467256068879248</v>
      </c>
      <c r="AI87">
        <f t="shared" si="33"/>
        <v>-8.4680540820937384</v>
      </c>
      <c r="AJ87">
        <f t="shared" si="34"/>
        <v>-1.705627271384752E-2</v>
      </c>
      <c r="AK87">
        <f t="shared" si="49"/>
        <v>-1.1923117751162655E-2</v>
      </c>
      <c r="AL87">
        <f t="shared" si="35"/>
        <v>-8.4970334725587495</v>
      </c>
      <c r="AN87">
        <f t="shared" si="36"/>
        <v>0</v>
      </c>
      <c r="AO87">
        <f t="shared" si="36"/>
        <v>0</v>
      </c>
      <c r="AP87">
        <f t="shared" si="36"/>
        <v>-5.8572826065809658E-8</v>
      </c>
      <c r="AQ87">
        <f t="shared" si="36"/>
        <v>-6.2148233634668913E-4</v>
      </c>
      <c r="AR87">
        <f t="shared" si="36"/>
        <v>-6.2154090917275495E-4</v>
      </c>
      <c r="AS87">
        <f t="shared" si="36"/>
        <v>-1.25190169392991E-6</v>
      </c>
      <c r="AT87">
        <f t="shared" si="36"/>
        <v>-8.7513676405325259E-7</v>
      </c>
      <c r="AU87">
        <f t="shared" si="23"/>
        <v>-6.2366794763073815E-4</v>
      </c>
      <c r="AW87">
        <v>84</v>
      </c>
      <c r="AX87">
        <f>IF(Z87&gt;0, (R87*SUMPRODUCT(K87:$K$98, X87:$X$98)-K87*$AZ$3)/Z87, 0)</f>
        <v>-2400.8684645033568</v>
      </c>
    </row>
    <row r="88" spans="5:50" x14ac:dyDescent="0.25">
      <c r="E88">
        <v>2088</v>
      </c>
      <c r="F88" s="5">
        <f>EconomicRates!C128</f>
        <v>3.5571999999999999E-2</v>
      </c>
      <c r="G88" s="5">
        <f>EconomicRates!D128</f>
        <v>7.0000000000000007E-2</v>
      </c>
      <c r="H88" s="5">
        <f t="shared" si="37"/>
        <v>0.12000000000000001</v>
      </c>
      <c r="I88" s="5">
        <f t="shared" si="38"/>
        <v>1.1200000000000001</v>
      </c>
      <c r="J88">
        <f t="shared" si="39"/>
        <v>0.89285714285714279</v>
      </c>
      <c r="K88">
        <f t="shared" si="47"/>
        <v>6.5534210687941824E-5</v>
      </c>
      <c r="L88" s="2">
        <v>85</v>
      </c>
      <c r="M88" s="6">
        <v>0.59247427200000002</v>
      </c>
      <c r="Q88" s="4">
        <f t="shared" si="48"/>
        <v>12.5</v>
      </c>
      <c r="R88">
        <f t="shared" si="27"/>
        <v>100000</v>
      </c>
      <c r="S88">
        <f t="shared" si="28"/>
        <v>-5412.6721366887523</v>
      </c>
      <c r="U88">
        <f t="shared" si="40"/>
        <v>0.59247427200000002</v>
      </c>
      <c r="V88">
        <f t="shared" si="41"/>
        <v>0.01</v>
      </c>
      <c r="W88">
        <f t="shared" si="42"/>
        <v>6.3841057159246168E-5</v>
      </c>
      <c r="X88">
        <f t="shared" si="43"/>
        <v>3.7824183864134762E-5</v>
      </c>
      <c r="Y88">
        <f t="shared" si="44"/>
        <v>6.3841057159246166E-7</v>
      </c>
      <c r="Z88">
        <f t="shared" si="45"/>
        <v>2.5378462723518946E-5</v>
      </c>
      <c r="AB88">
        <f t="shared" si="46"/>
        <v>-0.15327398087419039</v>
      </c>
      <c r="AC88">
        <f t="shared" si="29"/>
        <v>-0.13736529805558514</v>
      </c>
      <c r="AE88">
        <f t="shared" si="30"/>
        <v>0</v>
      </c>
      <c r="AF88">
        <f t="shared" si="31"/>
        <v>0</v>
      </c>
      <c r="AG88">
        <f t="shared" si="31"/>
        <v>-3.172307840439868E-4</v>
      </c>
      <c r="AH88">
        <f t="shared" si="32"/>
        <v>-3.7824183864134762</v>
      </c>
      <c r="AI88">
        <f t="shared" si="33"/>
        <v>-3.7827356171975199</v>
      </c>
      <c r="AJ88">
        <f t="shared" si="34"/>
        <v>-1.5908682818605246E-2</v>
      </c>
      <c r="AK88">
        <f t="shared" si="49"/>
        <v>-1.0729178661193328E-2</v>
      </c>
      <c r="AL88">
        <f t="shared" si="35"/>
        <v>-3.8093734786773186</v>
      </c>
      <c r="AN88">
        <f t="shared" si="36"/>
        <v>0</v>
      </c>
      <c r="AO88">
        <f t="shared" si="36"/>
        <v>0</v>
      </c>
      <c r="AP88">
        <f t="shared" si="36"/>
        <v>-2.0789469038239603E-8</v>
      </c>
      <c r="AQ88">
        <f t="shared" si="36"/>
        <v>-2.4787780344516568E-4</v>
      </c>
      <c r="AR88">
        <f t="shared" si="36"/>
        <v>-2.4789859291420393E-4</v>
      </c>
      <c r="AS88">
        <f t="shared" si="36"/>
        <v>-1.0425629716021164E-6</v>
      </c>
      <c r="AT88">
        <f t="shared" si="36"/>
        <v>-7.0312825489121312E-7</v>
      </c>
      <c r="AU88">
        <f t="shared" si="23"/>
        <v>-2.4964428414069728E-4</v>
      </c>
      <c r="AW88">
        <v>85</v>
      </c>
      <c r="AX88">
        <f>IF(Z88&gt;0, (R88*SUMPRODUCT(K88:$K$98, X88:$X$98)-K88*$AZ$3)/Z88, 0)</f>
        <v>-5412.6721366887523</v>
      </c>
    </row>
    <row r="89" spans="5:50" x14ac:dyDescent="0.25">
      <c r="E89">
        <v>2089</v>
      </c>
      <c r="F89" s="5">
        <f>EconomicRates!C129</f>
        <v>3.5571999999999999E-2</v>
      </c>
      <c r="G89" s="5">
        <f>EconomicRates!D129</f>
        <v>7.0000000000000007E-2</v>
      </c>
      <c r="H89" s="5">
        <f t="shared" si="37"/>
        <v>0.12000000000000001</v>
      </c>
      <c r="I89" s="5">
        <f t="shared" si="38"/>
        <v>1.1200000000000001</v>
      </c>
      <c r="J89">
        <f t="shared" si="39"/>
        <v>0.89285714285714279</v>
      </c>
      <c r="K89">
        <f t="shared" si="47"/>
        <v>5.851268811423377E-5</v>
      </c>
      <c r="L89" s="2">
        <v>86</v>
      </c>
      <c r="M89" s="6">
        <v>0.62503115200000003</v>
      </c>
      <c r="Q89" s="4">
        <f t="shared" si="48"/>
        <v>12.5</v>
      </c>
      <c r="R89">
        <f t="shared" si="27"/>
        <v>100000</v>
      </c>
      <c r="S89">
        <f t="shared" si="28"/>
        <v>-13263.817748241465</v>
      </c>
      <c r="U89">
        <f t="shared" si="40"/>
        <v>0.62503115200000003</v>
      </c>
      <c r="V89">
        <f t="shared" si="41"/>
        <v>0.01</v>
      </c>
      <c r="W89">
        <f t="shared" si="42"/>
        <v>2.5378462723518946E-5</v>
      </c>
      <c r="X89">
        <f t="shared" si="43"/>
        <v>1.5862329792070106E-5</v>
      </c>
      <c r="Y89">
        <f t="shared" si="44"/>
        <v>2.5378462723518943E-7</v>
      </c>
      <c r="Z89">
        <f t="shared" si="45"/>
        <v>9.2623483042136506E-6</v>
      </c>
      <c r="AB89">
        <f t="shared" si="46"/>
        <v>-0.13736529805558514</v>
      </c>
      <c r="AC89">
        <f t="shared" si="29"/>
        <v>-0.12285409982782325</v>
      </c>
      <c r="AE89">
        <f t="shared" si="30"/>
        <v>0</v>
      </c>
      <c r="AF89">
        <f t="shared" si="31"/>
        <v>0</v>
      </c>
      <c r="AG89">
        <f t="shared" si="31"/>
        <v>-1.1577935380267064E-4</v>
      </c>
      <c r="AH89">
        <f t="shared" si="32"/>
        <v>-1.5862329792070107</v>
      </c>
      <c r="AI89">
        <f t="shared" si="33"/>
        <v>-1.5863487585608134</v>
      </c>
      <c r="AJ89">
        <f t="shared" si="34"/>
        <v>-1.4511198227761896E-2</v>
      </c>
      <c r="AK89">
        <f t="shared" si="49"/>
        <v>-9.6155708638909609E-3</v>
      </c>
      <c r="AL89">
        <f t="shared" si="35"/>
        <v>-1.6104755276524663</v>
      </c>
      <c r="AN89">
        <f t="shared" si="36"/>
        <v>0</v>
      </c>
      <c r="AO89">
        <f t="shared" si="36"/>
        <v>0</v>
      </c>
      <c r="AP89">
        <f t="shared" si="36"/>
        <v>-6.7745612191231926E-9</v>
      </c>
      <c r="AQ89">
        <f t="shared" si="36"/>
        <v>-9.2814755588851682E-5</v>
      </c>
      <c r="AR89">
        <f t="shared" si="36"/>
        <v>-9.28215301500708E-5</v>
      </c>
      <c r="AS89">
        <f t="shared" si="36"/>
        <v>-8.4908921606485361E-7</v>
      </c>
      <c r="AT89">
        <f t="shared" si="36"/>
        <v>-5.6263289899916518E-7</v>
      </c>
      <c r="AU89">
        <f t="shared" si="23"/>
        <v>-9.4233252265134824E-5</v>
      </c>
      <c r="AW89">
        <v>86</v>
      </c>
      <c r="AX89">
        <f>IF(Z89&gt;0, (R89*SUMPRODUCT(K89:$K$98, X89:$X$98)-K89*$AZ$3)/Z89, 0)</f>
        <v>-13263.817748241465</v>
      </c>
    </row>
    <row r="90" spans="5:50" x14ac:dyDescent="0.25">
      <c r="E90">
        <v>2090</v>
      </c>
      <c r="F90" s="5">
        <f>EconomicRates!C130</f>
        <v>3.5571999999999999E-2</v>
      </c>
      <c r="G90" s="5">
        <f>EconomicRates!D130</f>
        <v>7.0000000000000007E-2</v>
      </c>
      <c r="H90" s="5">
        <f t="shared" si="37"/>
        <v>0.12000000000000001</v>
      </c>
      <c r="I90" s="5">
        <f t="shared" si="38"/>
        <v>1.1200000000000001</v>
      </c>
      <c r="J90">
        <f t="shared" si="39"/>
        <v>0.89285714285714279</v>
      </c>
      <c r="K90">
        <f t="shared" si="47"/>
        <v>5.2243471530565862E-5</v>
      </c>
      <c r="L90" s="2">
        <v>87</v>
      </c>
      <c r="M90">
        <v>0.65741117999999998</v>
      </c>
      <c r="Q90" s="4">
        <f t="shared" si="48"/>
        <v>12.5</v>
      </c>
      <c r="R90">
        <f t="shared" si="27"/>
        <v>100000</v>
      </c>
      <c r="S90">
        <f t="shared" si="28"/>
        <v>-35632.936866376134</v>
      </c>
      <c r="U90">
        <f t="shared" si="40"/>
        <v>0.65741117999999998</v>
      </c>
      <c r="V90">
        <f t="shared" si="41"/>
        <v>0.01</v>
      </c>
      <c r="W90">
        <f t="shared" si="42"/>
        <v>9.2623483042136506E-6</v>
      </c>
      <c r="X90">
        <f t="shared" si="43"/>
        <v>6.0891713282440948E-6</v>
      </c>
      <c r="Y90">
        <f t="shared" si="44"/>
        <v>9.2623483042136514E-8</v>
      </c>
      <c r="Z90">
        <f t="shared" si="45"/>
        <v>3.0805534929274194E-6</v>
      </c>
      <c r="AB90">
        <f t="shared" si="46"/>
        <v>-0.12285409982782325</v>
      </c>
      <c r="AC90">
        <f t="shared" si="29"/>
        <v>-0.10976916812697722</v>
      </c>
      <c r="AE90">
        <f t="shared" si="30"/>
        <v>0</v>
      </c>
      <c r="AF90">
        <f t="shared" si="31"/>
        <v>0</v>
      </c>
      <c r="AG90">
        <f t="shared" si="31"/>
        <v>-3.8506918661592741E-5</v>
      </c>
      <c r="AH90">
        <f t="shared" si="32"/>
        <v>-0.60891713282440951</v>
      </c>
      <c r="AI90">
        <f t="shared" si="33"/>
        <v>-0.6089556397430711</v>
      </c>
      <c r="AJ90">
        <f t="shared" si="34"/>
        <v>-1.3084931700846028E-2</v>
      </c>
      <c r="AK90">
        <f t="shared" si="49"/>
        <v>-8.5997869879476281E-3</v>
      </c>
      <c r="AL90">
        <f t="shared" si="35"/>
        <v>-0.63064035843186472</v>
      </c>
      <c r="AN90">
        <f t="shared" si="36"/>
        <v>0</v>
      </c>
      <c r="AO90">
        <f t="shared" si="36"/>
        <v>0</v>
      </c>
      <c r="AP90">
        <f t="shared" si="36"/>
        <v>-2.0117351088267356E-9</v>
      </c>
      <c r="AQ90">
        <f t="shared" si="36"/>
        <v>-3.1811944893185828E-5</v>
      </c>
      <c r="AR90">
        <f t="shared" si="36"/>
        <v>-3.1813956628294654E-5</v>
      </c>
      <c r="AS90">
        <f t="shared" si="36"/>
        <v>-6.8360225679254823E-7</v>
      </c>
      <c r="AT90">
        <f t="shared" si="36"/>
        <v>-4.4928272667377267E-7</v>
      </c>
      <c r="AU90">
        <f t="shared" si="23"/>
        <v>-3.2946841611760974E-5</v>
      </c>
      <c r="AW90">
        <v>87</v>
      </c>
      <c r="AX90">
        <f>IF(Z90&gt;0, (R90*SUMPRODUCT(K90:$K$98, X90:$X$98)-K90*$AZ$3)/Z90, 0)</f>
        <v>-35632.936866376134</v>
      </c>
    </row>
    <row r="91" spans="5:50" x14ac:dyDescent="0.25">
      <c r="E91">
        <v>2091</v>
      </c>
      <c r="F91" s="5">
        <f>EconomicRates!C131</f>
        <v>3.5571999999999999E-2</v>
      </c>
      <c r="G91" s="5">
        <f>EconomicRates!D131</f>
        <v>7.0000000000000007E-2</v>
      </c>
      <c r="H91" s="5">
        <f t="shared" si="37"/>
        <v>0.12000000000000001</v>
      </c>
      <c r="I91" s="5">
        <f t="shared" si="38"/>
        <v>1.1200000000000001</v>
      </c>
      <c r="J91">
        <f t="shared" si="39"/>
        <v>0.89285714285714279</v>
      </c>
      <c r="K91">
        <f t="shared" si="47"/>
        <v>4.6645956723719519E-5</v>
      </c>
      <c r="L91" s="2">
        <v>88</v>
      </c>
      <c r="M91">
        <v>0.68957421399999996</v>
      </c>
      <c r="Q91" s="4">
        <f t="shared" si="48"/>
        <v>12.5</v>
      </c>
      <c r="R91">
        <f t="shared" si="27"/>
        <v>100000</v>
      </c>
      <c r="S91">
        <f t="shared" si="28"/>
        <v>-105929.22395909957</v>
      </c>
      <c r="U91">
        <f t="shared" si="40"/>
        <v>0.68957421399999996</v>
      </c>
      <c r="V91">
        <f t="shared" si="41"/>
        <v>0.01</v>
      </c>
      <c r="W91">
        <f t="shared" si="42"/>
        <v>3.0805534929274194E-6</v>
      </c>
      <c r="X91">
        <f t="shared" si="43"/>
        <v>2.1242702535703798E-6</v>
      </c>
      <c r="Y91">
        <f t="shared" si="44"/>
        <v>3.0805534929274197E-8</v>
      </c>
      <c r="Z91">
        <f t="shared" si="45"/>
        <v>9.2547770442776538E-7</v>
      </c>
      <c r="AB91">
        <f t="shared" si="46"/>
        <v>-0.10976916812697722</v>
      </c>
      <c r="AC91">
        <f t="shared" si="29"/>
        <v>-9.8035135021482117E-2</v>
      </c>
      <c r="AE91">
        <f t="shared" si="30"/>
        <v>0</v>
      </c>
      <c r="AF91">
        <f t="shared" si="31"/>
        <v>0</v>
      </c>
      <c r="AG91">
        <f t="shared" si="31"/>
        <v>-1.1568471305347067E-5</v>
      </c>
      <c r="AH91">
        <f t="shared" si="32"/>
        <v>-0.21242702535703797</v>
      </c>
      <c r="AI91">
        <f t="shared" si="33"/>
        <v>-0.21243859382834332</v>
      </c>
      <c r="AJ91">
        <f t="shared" si="34"/>
        <v>-1.1734033105495104E-2</v>
      </c>
      <c r="AK91">
        <f t="shared" si="49"/>
        <v>-7.6838417688884064E-3</v>
      </c>
      <c r="AL91">
        <f t="shared" si="35"/>
        <v>-0.23185646870272683</v>
      </c>
      <c r="AN91">
        <f t="shared" si="36"/>
        <v>0</v>
      </c>
      <c r="AO91">
        <f t="shared" si="36"/>
        <v>0</v>
      </c>
      <c r="AP91">
        <f t="shared" si="36"/>
        <v>-5.3962241186881031E-10</v>
      </c>
      <c r="AQ91">
        <f t="shared" si="36"/>
        <v>-9.9088618317528618E-6</v>
      </c>
      <c r="AR91">
        <f t="shared" si="36"/>
        <v>-9.9094014541647309E-6</v>
      </c>
      <c r="AS91">
        <f t="shared" si="36"/>
        <v>-5.4734520043361681E-7</v>
      </c>
      <c r="AT91">
        <f t="shared" si="36"/>
        <v>-3.5842015062347704E-7</v>
      </c>
      <c r="AU91">
        <f t="shared" si="23"/>
        <v>-1.0815166805221825E-5</v>
      </c>
      <c r="AW91">
        <v>88</v>
      </c>
      <c r="AX91">
        <f>IF(Z91&gt;0, (R91*SUMPRODUCT(K91:$K$98, X91:$X$98)-K91*$AZ$3)/Z91, 0)</f>
        <v>-105929.22395909957</v>
      </c>
    </row>
    <row r="92" spans="5:50" x14ac:dyDescent="0.25">
      <c r="E92">
        <v>2092</v>
      </c>
      <c r="F92" s="5">
        <f>EconomicRates!C132</f>
        <v>3.5571999999999999E-2</v>
      </c>
      <c r="G92" s="5">
        <f>EconomicRates!D132</f>
        <v>7.0000000000000007E-2</v>
      </c>
      <c r="H92" s="5">
        <f t="shared" si="37"/>
        <v>0.12000000000000001</v>
      </c>
      <c r="I92" s="5">
        <f t="shared" si="38"/>
        <v>1.1200000000000001</v>
      </c>
      <c r="J92">
        <f t="shared" si="39"/>
        <v>0.89285714285714279</v>
      </c>
      <c r="K92">
        <f t="shared" si="47"/>
        <v>4.1648175646178136E-5</v>
      </c>
      <c r="L92" s="2">
        <v>89</v>
      </c>
      <c r="M92">
        <v>0.72148010799999995</v>
      </c>
      <c r="Q92" s="4">
        <f t="shared" si="48"/>
        <v>12.5</v>
      </c>
      <c r="R92">
        <f t="shared" si="27"/>
        <v>100000</v>
      </c>
      <c r="S92">
        <f t="shared" si="28"/>
        <v>-352259.93449869897</v>
      </c>
      <c r="U92">
        <f t="shared" si="40"/>
        <v>0.72148010799999995</v>
      </c>
      <c r="V92">
        <f t="shared" si="41"/>
        <v>0.01</v>
      </c>
      <c r="W92">
        <f t="shared" si="42"/>
        <v>9.2547770442776538E-7</v>
      </c>
      <c r="X92">
        <f t="shared" si="43"/>
        <v>6.6771375414213615E-7</v>
      </c>
      <c r="Y92">
        <f t="shared" si="44"/>
        <v>9.2547770442776539E-9</v>
      </c>
      <c r="Z92">
        <f t="shared" si="45"/>
        <v>2.4850917324135157E-7</v>
      </c>
      <c r="AB92">
        <f t="shared" si="46"/>
        <v>-9.8035135021482117E-2</v>
      </c>
      <c r="AC92">
        <f t="shared" si="29"/>
        <v>-8.7539825088324336E-2</v>
      </c>
      <c r="AE92">
        <f t="shared" si="30"/>
        <v>0</v>
      </c>
      <c r="AF92">
        <f t="shared" si="31"/>
        <v>0</v>
      </c>
      <c r="AG92">
        <f t="shared" si="31"/>
        <v>-3.1063646655168947E-6</v>
      </c>
      <c r="AH92">
        <f t="shared" si="32"/>
        <v>-6.6771375414213616E-2</v>
      </c>
      <c r="AI92">
        <f t="shared" si="33"/>
        <v>-6.6774481778879138E-2</v>
      </c>
      <c r="AJ92">
        <f t="shared" si="34"/>
        <v>-1.0495309933157781E-2</v>
      </c>
      <c r="AK92">
        <f t="shared" si="49"/>
        <v>-6.8624594515037489E-3</v>
      </c>
      <c r="AL92">
        <f t="shared" si="35"/>
        <v>-8.4132251163540672E-2</v>
      </c>
      <c r="AN92">
        <f t="shared" si="36"/>
        <v>0</v>
      </c>
      <c r="AO92">
        <f t="shared" si="36"/>
        <v>0</v>
      </c>
      <c r="AP92">
        <f t="shared" si="36"/>
        <v>-1.2937442121052902E-10</v>
      </c>
      <c r="AQ92">
        <f t="shared" si="36"/>
        <v>-2.7809059713880691E-6</v>
      </c>
      <c r="AR92">
        <f t="shared" si="36"/>
        <v>-2.7810353458092798E-6</v>
      </c>
      <c r="AS92">
        <f t="shared" si="36"/>
        <v>-4.3711051155723341E-7</v>
      </c>
      <c r="AT92">
        <f t="shared" si="36"/>
        <v>-2.8580891660100341E-7</v>
      </c>
      <c r="AU92">
        <f t="shared" si="23"/>
        <v>-3.5039547739675166E-6</v>
      </c>
      <c r="AW92">
        <v>89</v>
      </c>
      <c r="AX92">
        <f>IF(Z92&gt;0, (R92*SUMPRODUCT(K92:$K$98, X92:$X$98)-K92*$AZ$3)/Z92, 0)</f>
        <v>-352259.93449869897</v>
      </c>
    </row>
    <row r="93" spans="5:50" x14ac:dyDescent="0.25">
      <c r="E93">
        <v>2093</v>
      </c>
      <c r="F93" s="5">
        <f>EconomicRates!C133</f>
        <v>3.5571999999999999E-2</v>
      </c>
      <c r="G93" s="5">
        <f>EconomicRates!D133</f>
        <v>7.0000000000000007E-2</v>
      </c>
      <c r="H93" s="5">
        <f t="shared" si="37"/>
        <v>0.12000000000000001</v>
      </c>
      <c r="I93" s="5">
        <f t="shared" si="38"/>
        <v>1.1200000000000001</v>
      </c>
      <c r="J93">
        <f t="shared" si="39"/>
        <v>0.89285714285714279</v>
      </c>
      <c r="K93">
        <f t="shared" si="47"/>
        <v>3.7185871112659048E-5</v>
      </c>
      <c r="L93" s="2">
        <v>90</v>
      </c>
      <c r="M93">
        <v>0.75308980400000003</v>
      </c>
      <c r="Q93" s="4">
        <f t="shared" si="48"/>
        <v>12.5</v>
      </c>
      <c r="R93">
        <f t="shared" si="27"/>
        <v>100000</v>
      </c>
      <c r="S93">
        <f t="shared" si="28"/>
        <v>-1327622.9315766429</v>
      </c>
      <c r="U93">
        <f t="shared" si="40"/>
        <v>0.75308980400000003</v>
      </c>
      <c r="V93">
        <f t="shared" si="41"/>
        <v>0.01</v>
      </c>
      <c r="W93">
        <f t="shared" si="42"/>
        <v>2.4850917324135157E-7</v>
      </c>
      <c r="X93">
        <f t="shared" si="43"/>
        <v>1.8714972456853151E-7</v>
      </c>
      <c r="Y93">
        <f t="shared" si="44"/>
        <v>2.4850917324135155E-9</v>
      </c>
      <c r="Z93">
        <f t="shared" si="45"/>
        <v>5.8874356940406533E-8</v>
      </c>
      <c r="AB93">
        <f t="shared" si="46"/>
        <v>-8.7539825088324336E-2</v>
      </c>
      <c r="AC93">
        <f t="shared" si="29"/>
        <v>-7.81629463559122E-2</v>
      </c>
      <c r="AE93">
        <f t="shared" si="30"/>
        <v>0</v>
      </c>
      <c r="AF93">
        <f t="shared" si="31"/>
        <v>0</v>
      </c>
      <c r="AG93">
        <f t="shared" si="31"/>
        <v>-7.3592946175508165E-7</v>
      </c>
      <c r="AH93">
        <f t="shared" si="32"/>
        <v>-1.8714972456853152E-2</v>
      </c>
      <c r="AI93">
        <f t="shared" si="33"/>
        <v>-1.8715708386314908E-2</v>
      </c>
      <c r="AJ93">
        <f t="shared" si="34"/>
        <v>-9.3768787324121361E-3</v>
      </c>
      <c r="AK93">
        <f t="shared" si="49"/>
        <v>-6.1277877561827041E-3</v>
      </c>
      <c r="AL93">
        <f t="shared" si="35"/>
        <v>-3.4220374874909747E-2</v>
      </c>
      <c r="AN93">
        <f t="shared" si="36"/>
        <v>0</v>
      </c>
      <c r="AO93">
        <f t="shared" si="36"/>
        <v>0</v>
      </c>
      <c r="AP93">
        <f t="shared" si="36"/>
        <v>-2.7366178112833011E-11</v>
      </c>
      <c r="AQ93">
        <f t="shared" si="36"/>
        <v>-6.9593255365750542E-7</v>
      </c>
      <c r="AR93">
        <f t="shared" si="36"/>
        <v>-6.9595991983561819E-7</v>
      </c>
      <c r="AS93">
        <f t="shared" si="36"/>
        <v>-3.4868740398251146E-7</v>
      </c>
      <c r="AT93">
        <f t="shared" si="36"/>
        <v>-2.2786712570714023E-7</v>
      </c>
      <c r="AU93">
        <f t="shared" si="23"/>
        <v>-1.2725144495252698E-6</v>
      </c>
      <c r="AW93">
        <v>90</v>
      </c>
      <c r="AX93">
        <f>IF(Z93&gt;0, (R93*SUMPRODUCT(K93:$K$98, X93:$X$98)-K93*$AZ$3)/Z93, 0)</f>
        <v>-1327622.9315766429</v>
      </c>
    </row>
    <row r="94" spans="5:50" x14ac:dyDescent="0.25">
      <c r="E94">
        <v>2094</v>
      </c>
      <c r="F94" s="5">
        <f>EconomicRates!C134</f>
        <v>3.5571999999999999E-2</v>
      </c>
      <c r="G94" s="5">
        <f>EconomicRates!D134</f>
        <v>7.0000000000000007E-2</v>
      </c>
      <c r="H94" s="5">
        <f t="shared" si="37"/>
        <v>0.12000000000000001</v>
      </c>
      <c r="I94" s="5">
        <f t="shared" si="38"/>
        <v>1.1200000000000001</v>
      </c>
      <c r="J94">
        <f t="shared" si="39"/>
        <v>0.89285714285714279</v>
      </c>
      <c r="K94">
        <f t="shared" si="47"/>
        <v>3.3201670636302719E-5</v>
      </c>
      <c r="L94" s="2">
        <v>91</v>
      </c>
      <c r="M94">
        <v>0.78453892300000005</v>
      </c>
      <c r="Q94" s="4">
        <f t="shared" si="48"/>
        <v>12.5</v>
      </c>
      <c r="R94">
        <f t="shared" si="27"/>
        <v>100000</v>
      </c>
      <c r="S94">
        <f t="shared" si="28"/>
        <v>-5769403.3670014376</v>
      </c>
      <c r="U94">
        <f t="shared" si="40"/>
        <v>0.78453892300000005</v>
      </c>
      <c r="V94">
        <f t="shared" si="41"/>
        <v>0.01</v>
      </c>
      <c r="W94">
        <f t="shared" si="42"/>
        <v>5.8874356940406533E-8</v>
      </c>
      <c r="X94">
        <f t="shared" si="43"/>
        <v>4.6189224586344121E-8</v>
      </c>
      <c r="Y94">
        <f t="shared" si="44"/>
        <v>5.8874356940406533E-10</v>
      </c>
      <c r="Z94">
        <f t="shared" si="45"/>
        <v>1.2096388784658347E-8</v>
      </c>
      <c r="AB94">
        <f t="shared" si="46"/>
        <v>-7.81629463559122E-2</v>
      </c>
      <c r="AC94">
        <f t="shared" si="29"/>
        <v>-6.9788946182766293E-2</v>
      </c>
      <c r="AE94">
        <f t="shared" si="30"/>
        <v>0</v>
      </c>
      <c r="AF94">
        <f t="shared" si="31"/>
        <v>0</v>
      </c>
      <c r="AG94">
        <f t="shared" si="31"/>
        <v>-1.5120485980822934E-7</v>
      </c>
      <c r="AH94">
        <f t="shared" si="32"/>
        <v>-4.6189224586344118E-3</v>
      </c>
      <c r="AI94">
        <f t="shared" si="33"/>
        <v>-4.6190736634942201E-3</v>
      </c>
      <c r="AJ94">
        <f t="shared" si="34"/>
        <v>-8.3740001731459068E-3</v>
      </c>
      <c r="AK94">
        <f t="shared" si="49"/>
        <v>-5.4714062449138547E-3</v>
      </c>
      <c r="AL94">
        <f t="shared" si="35"/>
        <v>-1.8464480081553981E-2</v>
      </c>
      <c r="AN94">
        <f t="shared" si="36"/>
        <v>0</v>
      </c>
      <c r="AO94">
        <f t="shared" si="36"/>
        <v>0</v>
      </c>
      <c r="AP94">
        <f t="shared" si="36"/>
        <v>-5.0202539539611575E-12</v>
      </c>
      <c r="AQ94">
        <f t="shared" si="36"/>
        <v>-1.5335594216620133E-7</v>
      </c>
      <c r="AR94">
        <f t="shared" si="36"/>
        <v>-1.5336096242015528E-7</v>
      </c>
      <c r="AS94">
        <f t="shared" si="36"/>
        <v>-2.7803079565713232E-7</v>
      </c>
      <c r="AT94">
        <f t="shared" si="36"/>
        <v>-1.8165982806103964E-7</v>
      </c>
      <c r="AU94">
        <f t="shared" si="23"/>
        <v>-6.1305158613832729E-7</v>
      </c>
      <c r="AW94">
        <v>91</v>
      </c>
      <c r="AX94">
        <f>IF(Z94&gt;0, (R94*SUMPRODUCT(K94:$K$98, X94:$X$98)-K94*$AZ$3)/Z94, 0)</f>
        <v>-5769403.3670014376</v>
      </c>
    </row>
    <row r="95" spans="5:50" x14ac:dyDescent="0.25">
      <c r="E95">
        <v>2095</v>
      </c>
      <c r="F95" s="5">
        <f>EconomicRates!C135</f>
        <v>3.5571999999999999E-2</v>
      </c>
      <c r="G95" s="5">
        <f>EconomicRates!D135</f>
        <v>7.0000000000000007E-2</v>
      </c>
      <c r="H95" s="5">
        <f t="shared" si="37"/>
        <v>0.12000000000000001</v>
      </c>
      <c r="I95" s="5">
        <f t="shared" si="38"/>
        <v>1.1200000000000001</v>
      </c>
      <c r="J95">
        <f t="shared" si="39"/>
        <v>0.89285714285714279</v>
      </c>
      <c r="K95">
        <f t="shared" si="47"/>
        <v>2.9644348782413141E-5</v>
      </c>
      <c r="L95" s="2">
        <v>92</v>
      </c>
      <c r="M95">
        <v>0.81598695700000001</v>
      </c>
      <c r="Q95" s="4">
        <f t="shared" si="48"/>
        <v>12.5</v>
      </c>
      <c r="R95">
        <f t="shared" si="27"/>
        <v>100000</v>
      </c>
      <c r="S95">
        <f t="shared" si="28"/>
        <v>-29602746.609090403</v>
      </c>
      <c r="U95">
        <f t="shared" si="40"/>
        <v>0.81598695700000001</v>
      </c>
      <c r="V95">
        <f t="shared" si="41"/>
        <v>0.01</v>
      </c>
      <c r="W95">
        <f t="shared" si="42"/>
        <v>1.2096388784658347E-8</v>
      </c>
      <c r="X95">
        <f t="shared" si="43"/>
        <v>9.8704954750822933E-9</v>
      </c>
      <c r="Y95">
        <f t="shared" si="44"/>
        <v>1.2096388784658347E-10</v>
      </c>
      <c r="Z95">
        <f t="shared" si="45"/>
        <v>2.10492942172947E-9</v>
      </c>
      <c r="AB95">
        <f t="shared" si="46"/>
        <v>-6.9788946182766293E-2</v>
      </c>
      <c r="AC95">
        <f t="shared" si="29"/>
        <v>-6.2311692301476693E-2</v>
      </c>
      <c r="AE95">
        <f t="shared" si="30"/>
        <v>0</v>
      </c>
      <c r="AF95">
        <f t="shared" si="31"/>
        <v>0</v>
      </c>
      <c r="AG95">
        <f t="shared" si="31"/>
        <v>-2.6311617771618376E-8</v>
      </c>
      <c r="AH95">
        <f t="shared" si="32"/>
        <v>-9.8704954750822933E-4</v>
      </c>
      <c r="AI95">
        <f t="shared" si="33"/>
        <v>-9.8707585912600104E-4</v>
      </c>
      <c r="AJ95">
        <f t="shared" si="34"/>
        <v>-7.4772538812896E-3</v>
      </c>
      <c r="AK95">
        <f t="shared" si="49"/>
        <v>-4.8852262327936406E-3</v>
      </c>
      <c r="AL95">
        <f t="shared" si="35"/>
        <v>-1.3349555973209241E-2</v>
      </c>
      <c r="AN95">
        <f t="shared" si="36"/>
        <v>0</v>
      </c>
      <c r="AO95">
        <f t="shared" si="36"/>
        <v>0</v>
      </c>
      <c r="AP95">
        <f t="shared" si="36"/>
        <v>-7.7999077425139512E-13</v>
      </c>
      <c r="AQ95">
        <f t="shared" si="36"/>
        <v>-2.9260441051857018E-8</v>
      </c>
      <c r="AR95">
        <f t="shared" si="36"/>
        <v>-2.9261221042631275E-8</v>
      </c>
      <c r="AS95">
        <f t="shared" si="36"/>
        <v>-2.2165832199160129E-7</v>
      </c>
      <c r="AT95">
        <f t="shared" si="36"/>
        <v>-1.448193503259289E-7</v>
      </c>
      <c r="AU95">
        <f t="shared" si="23"/>
        <v>-3.9573889336016146E-7</v>
      </c>
      <c r="AW95">
        <v>92</v>
      </c>
      <c r="AX95">
        <f>IF(Z95&gt;0, (R95*SUMPRODUCT(K95:$K$98, X95:$X$98)-K95*$AZ$3)/Z95, 0)</f>
        <v>-29602746.609090403</v>
      </c>
    </row>
    <row r="96" spans="5:50" x14ac:dyDescent="0.25">
      <c r="E96">
        <v>2096</v>
      </c>
      <c r="F96" s="5">
        <f>EconomicRates!C136</f>
        <v>3.5571999999999999E-2</v>
      </c>
      <c r="G96" s="5">
        <f>EconomicRates!D136</f>
        <v>7.0000000000000007E-2</v>
      </c>
      <c r="H96" s="5">
        <f t="shared" si="37"/>
        <v>0.12000000000000001</v>
      </c>
      <c r="I96" s="5">
        <f t="shared" si="38"/>
        <v>1.1200000000000001</v>
      </c>
      <c r="J96">
        <f t="shared" si="39"/>
        <v>0.89285714285714279</v>
      </c>
      <c r="K96">
        <f t="shared" si="47"/>
        <v>2.6468168555726015E-5</v>
      </c>
      <c r="L96" s="2">
        <v>93</v>
      </c>
      <c r="M96">
        <v>0.84743607600000004</v>
      </c>
      <c r="Q96" s="4">
        <f t="shared" si="48"/>
        <v>12.5</v>
      </c>
      <c r="R96">
        <f t="shared" si="27"/>
        <v>100000</v>
      </c>
      <c r="S96">
        <f t="shared" si="28"/>
        <v>-185397786.1469135</v>
      </c>
      <c r="U96">
        <f t="shared" si="40"/>
        <v>0.84743607600000004</v>
      </c>
      <c r="V96">
        <f t="shared" si="41"/>
        <v>0.01</v>
      </c>
      <c r="W96">
        <f t="shared" si="42"/>
        <v>2.10492942172947E-9</v>
      </c>
      <c r="X96">
        <f t="shared" si="43"/>
        <v>1.7837931294073714E-9</v>
      </c>
      <c r="Y96">
        <f t="shared" si="44"/>
        <v>2.1049294217294699E-11</v>
      </c>
      <c r="Z96">
        <f t="shared" si="45"/>
        <v>3.0008699810480392E-10</v>
      </c>
      <c r="AB96">
        <f t="shared" si="46"/>
        <v>-6.2311692301476693E-2</v>
      </c>
      <c r="AC96">
        <f t="shared" si="29"/>
        <v>-5.563546510010367E-2</v>
      </c>
      <c r="AE96">
        <f t="shared" si="30"/>
        <v>0</v>
      </c>
      <c r="AF96">
        <f t="shared" si="31"/>
        <v>0</v>
      </c>
      <c r="AG96">
        <f t="shared" si="31"/>
        <v>-3.7510874763100491E-9</v>
      </c>
      <c r="AH96">
        <f t="shared" si="32"/>
        <v>-1.7837931294073715E-4</v>
      </c>
      <c r="AI96">
        <f t="shared" si="33"/>
        <v>-1.7838306402821345E-4</v>
      </c>
      <c r="AJ96">
        <f t="shared" si="34"/>
        <v>-6.6762272013730223E-3</v>
      </c>
      <c r="AK96">
        <f t="shared" si="49"/>
        <v>-4.361818461103369E-3</v>
      </c>
      <c r="AL96">
        <f t="shared" si="35"/>
        <v>-1.1216428726504604E-2</v>
      </c>
      <c r="AN96">
        <f t="shared" si="36"/>
        <v>0</v>
      </c>
      <c r="AO96">
        <f t="shared" si="36"/>
        <v>0</v>
      </c>
      <c r="AP96">
        <f t="shared" si="36"/>
        <v>-9.9284415590247301E-14</v>
      </c>
      <c r="AQ96">
        <f t="shared" si="36"/>
        <v>-4.7213737217700294E-9</v>
      </c>
      <c r="AR96">
        <f t="shared" si="36"/>
        <v>-4.7214730061856202E-9</v>
      </c>
      <c r="AS96">
        <f t="shared" si="36"/>
        <v>-1.7670750688226412E-7</v>
      </c>
      <c r="AT96">
        <f t="shared" si="36"/>
        <v>-1.1544934623796143E-7</v>
      </c>
      <c r="AU96">
        <f t="shared" si="23"/>
        <v>-2.9687832612641116E-7</v>
      </c>
      <c r="AW96">
        <v>93</v>
      </c>
      <c r="AX96">
        <f>IF(Z96&gt;0, (R96*SUMPRODUCT(K96:$K$98, X96:$X$98)-K96*$AZ$3)/Z96, 0)</f>
        <v>-185397786.1469135</v>
      </c>
    </row>
    <row r="97" spans="5:50" x14ac:dyDescent="0.25">
      <c r="E97">
        <v>2097</v>
      </c>
      <c r="F97" s="5">
        <f>EconomicRates!C137</f>
        <v>3.5571999999999999E-2</v>
      </c>
      <c r="G97" s="5">
        <f>EconomicRates!D137</f>
        <v>7.0000000000000007E-2</v>
      </c>
      <c r="H97" s="5">
        <f t="shared" si="37"/>
        <v>0.12000000000000001</v>
      </c>
      <c r="I97" s="5">
        <f t="shared" si="38"/>
        <v>1.1200000000000001</v>
      </c>
      <c r="J97">
        <f t="shared" si="39"/>
        <v>0.89285714285714279</v>
      </c>
      <c r="K97">
        <f t="shared" si="47"/>
        <v>2.3632293353326799E-5</v>
      </c>
      <c r="L97" s="2">
        <v>94</v>
      </c>
      <c r="M97">
        <v>0.87888519499999995</v>
      </c>
      <c r="Q97" s="4">
        <f t="shared" si="48"/>
        <v>12.5</v>
      </c>
      <c r="R97">
        <f t="shared" si="27"/>
        <v>100000</v>
      </c>
      <c r="S97">
        <f t="shared" si="28"/>
        <v>-1489754236.0007718</v>
      </c>
      <c r="U97">
        <f t="shared" si="40"/>
        <v>0.87888519499999995</v>
      </c>
      <c r="V97">
        <f t="shared" si="41"/>
        <v>0.01</v>
      </c>
      <c r="W97">
        <f t="shared" si="42"/>
        <v>3.0008699810480392E-10</v>
      </c>
      <c r="X97">
        <f t="shared" si="43"/>
        <v>2.637420198463052E-10</v>
      </c>
      <c r="Y97">
        <f t="shared" si="44"/>
        <v>3.0008699810480392E-12</v>
      </c>
      <c r="Z97">
        <f t="shared" si="45"/>
        <v>3.3344108277450676E-11</v>
      </c>
      <c r="AB97">
        <f t="shared" si="46"/>
        <v>-5.563546510010367E-2</v>
      </c>
      <c r="AC97">
        <f t="shared" si="29"/>
        <v>-4.9674526552000539E-2</v>
      </c>
      <c r="AE97">
        <f t="shared" si="30"/>
        <v>0</v>
      </c>
      <c r="AF97">
        <f t="shared" si="31"/>
        <v>0</v>
      </c>
      <c r="AG97">
        <f t="shared" si="31"/>
        <v>-4.1680135346813346E-10</v>
      </c>
      <c r="AH97">
        <f t="shared" si="32"/>
        <v>-2.6374201984630521E-5</v>
      </c>
      <c r="AI97">
        <f t="shared" si="33"/>
        <v>-2.6374618785983989E-5</v>
      </c>
      <c r="AJ97">
        <f t="shared" si="34"/>
        <v>-5.9609385481031313E-3</v>
      </c>
      <c r="AK97">
        <f t="shared" si="49"/>
        <v>-3.8944825570072575E-3</v>
      </c>
      <c r="AL97">
        <f t="shared" si="35"/>
        <v>-9.8817957238963722E-3</v>
      </c>
      <c r="AN97">
        <f t="shared" si="36"/>
        <v>0</v>
      </c>
      <c r="AO97">
        <f t="shared" si="36"/>
        <v>0</v>
      </c>
      <c r="AP97">
        <f t="shared" si="36"/>
        <v>-9.8499718552225833E-15</v>
      </c>
      <c r="AQ97">
        <f t="shared" si="36"/>
        <v>-6.2328287826068231E-10</v>
      </c>
      <c r="AR97">
        <f t="shared" si="36"/>
        <v>-6.2329272823253753E-10</v>
      </c>
      <c r="AS97">
        <f t="shared" si="36"/>
        <v>-1.4087064842992712E-7</v>
      </c>
      <c r="AT97">
        <f t="shared" si="36"/>
        <v>-9.2035554246609766E-8</v>
      </c>
      <c r="AU97">
        <f t="shared" si="23"/>
        <v>-2.3352949540476941E-7</v>
      </c>
      <c r="AW97">
        <v>94</v>
      </c>
      <c r="AX97">
        <f>IF(Z97&gt;0, (R97*SUMPRODUCT(K97:$K$98, X97:$X$98)-K97*$AZ$3)/Z97, 0)</f>
        <v>-1489754236.0007718</v>
      </c>
    </row>
    <row r="98" spans="5:50" x14ac:dyDescent="0.25">
      <c r="E98">
        <v>2098</v>
      </c>
      <c r="F98" s="5">
        <f>EconomicRates!C138</f>
        <v>3.5571999999999999E-2</v>
      </c>
      <c r="G98" s="5">
        <f>EconomicRates!D138</f>
        <v>7.0000000000000007E-2</v>
      </c>
      <c r="H98" s="5">
        <f t="shared" si="37"/>
        <v>0.12000000000000001</v>
      </c>
      <c r="I98" s="5">
        <f t="shared" si="38"/>
        <v>1.1200000000000001</v>
      </c>
      <c r="J98">
        <f t="shared" si="39"/>
        <v>0.89285714285714279</v>
      </c>
      <c r="K98">
        <f t="shared" si="47"/>
        <v>2.1100261922613211E-5</v>
      </c>
      <c r="L98" s="2">
        <v>95</v>
      </c>
      <c r="M98">
        <v>1</v>
      </c>
      <c r="Q98" s="4">
        <f t="shared" si="48"/>
        <v>12.5</v>
      </c>
      <c r="R98">
        <f t="shared" si="27"/>
        <v>100000</v>
      </c>
      <c r="S98">
        <f t="shared" si="28"/>
        <v>0</v>
      </c>
      <c r="U98">
        <f t="shared" si="40"/>
        <v>1</v>
      </c>
      <c r="V98">
        <f t="shared" si="41"/>
        <v>0.01</v>
      </c>
      <c r="W98">
        <f t="shared" si="42"/>
        <v>3.3344108277450676E-11</v>
      </c>
      <c r="X98">
        <f t="shared" si="43"/>
        <v>3.3344108277450676E-11</v>
      </c>
      <c r="Y98">
        <f t="shared" si="44"/>
        <v>3.3344108277450675E-13</v>
      </c>
      <c r="Z98">
        <f t="shared" si="45"/>
        <v>0</v>
      </c>
      <c r="AB98">
        <f t="shared" si="46"/>
        <v>-4.9674526552000539E-2</v>
      </c>
      <c r="AC98">
        <f t="shared" si="29"/>
        <v>0</v>
      </c>
      <c r="AE98">
        <f t="shared" si="30"/>
        <v>0</v>
      </c>
      <c r="AF98">
        <f t="shared" si="31"/>
        <v>0</v>
      </c>
      <c r="AG98">
        <f t="shared" si="31"/>
        <v>0</v>
      </c>
      <c r="AH98">
        <f t="shared" si="32"/>
        <v>-3.3344108277450677E-6</v>
      </c>
      <c r="AI98">
        <f t="shared" si="33"/>
        <v>-3.3344108277450677E-6</v>
      </c>
      <c r="AJ98">
        <f t="shared" si="34"/>
        <v>-4.9674526552000539E-2</v>
      </c>
      <c r="AK98">
        <f t="shared" si="49"/>
        <v>-3.477216858640038E-3</v>
      </c>
      <c r="AL98">
        <f t="shared" si="35"/>
        <v>-5.3155077821468326E-2</v>
      </c>
      <c r="AN98">
        <f t="shared" si="36"/>
        <v>0</v>
      </c>
      <c r="AO98">
        <f t="shared" si="36"/>
        <v>0</v>
      </c>
      <c r="AP98">
        <f t="shared" si="36"/>
        <v>0</v>
      </c>
      <c r="AQ98">
        <f t="shared" si="36"/>
        <v>-7.0356941823018448E-11</v>
      </c>
      <c r="AR98">
        <f t="shared" si="36"/>
        <v>-7.0356941823018448E-11</v>
      </c>
      <c r="AS98">
        <f t="shared" si="36"/>
        <v>-1.0481455211290159E-6</v>
      </c>
      <c r="AT98">
        <f t="shared" si="36"/>
        <v>-7.337018647903112E-8</v>
      </c>
      <c r="AU98">
        <f t="shared" si="36"/>
        <v>-1.1215860645498701E-6</v>
      </c>
      <c r="AW98">
        <v>95</v>
      </c>
    </row>
    <row r="100" spans="5:50" x14ac:dyDescent="0.25">
      <c r="AN100" s="8">
        <f t="shared" ref="AN100:AU100" si="50">SUM(AN3:AN98)</f>
        <v>2589.4284381836233</v>
      </c>
      <c r="AO100" s="8">
        <f t="shared" si="50"/>
        <v>-258.94284381836235</v>
      </c>
      <c r="AP100" s="8">
        <f t="shared" si="50"/>
        <v>-181.90849551298294</v>
      </c>
      <c r="AQ100" s="8">
        <f t="shared" si="50"/>
        <v>-2101.9765836076826</v>
      </c>
      <c r="AR100" s="8">
        <f t="shared" si="50"/>
        <v>46.600515244596629</v>
      </c>
      <c r="AS100" s="8">
        <f t="shared" si="50"/>
        <v>-111.84123658703331</v>
      </c>
      <c r="AT100" s="8">
        <f t="shared" si="50"/>
        <v>65.240721342436061</v>
      </c>
      <c r="AU100" s="8">
        <f t="shared" si="50"/>
        <v>-9.0676630658235199E-13</v>
      </c>
    </row>
  </sheetData>
  <conditionalFormatting sqref="AN100:AU100">
    <cfRule type="cellIs" dxfId="67" priority="1" operator="lessThan">
      <formula>0</formula>
    </cfRule>
  </conditionalFormatting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B8B5AC-D790-4047-8FE8-F6E3B65A6E36}">
  <dimension ref="A1:AZ164"/>
  <sheetViews>
    <sheetView workbookViewId="0">
      <selection activeCell="J53" sqref="J53"/>
    </sheetView>
  </sheetViews>
  <sheetFormatPr defaultRowHeight="15" x14ac:dyDescent="0.25"/>
  <cols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47" width="9.140625" bestFit="1" customWidth="1"/>
  </cols>
  <sheetData>
    <row r="1" spans="1:52" x14ac:dyDescent="0.25">
      <c r="A1" t="s">
        <v>41</v>
      </c>
      <c r="Q1" t="s">
        <v>1</v>
      </c>
      <c r="W1" t="s">
        <v>2</v>
      </c>
      <c r="AB1" t="s">
        <v>45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47</v>
      </c>
    </row>
    <row r="3" spans="1:52" x14ac:dyDescent="0.25">
      <c r="A3" t="s">
        <v>36</v>
      </c>
      <c r="C3" s="2">
        <v>2930.4218085165567</v>
      </c>
      <c r="K3">
        <v>1</v>
      </c>
      <c r="L3" s="2">
        <v>0</v>
      </c>
      <c r="O3">
        <f>$C$3</f>
        <v>2930.4218085165567</v>
      </c>
      <c r="P3">
        <f>O3*C5</f>
        <v>293.0421808516557</v>
      </c>
      <c r="Q3" s="4">
        <f>B8</f>
        <v>100</v>
      </c>
      <c r="R3">
        <f t="shared" ref="R3:R66" si="0">$C$6</f>
        <v>100000</v>
      </c>
      <c r="S3">
        <f t="shared" ref="S3:S66" si="1">AX3</f>
        <v>0</v>
      </c>
      <c r="W3">
        <v>1</v>
      </c>
      <c r="Z3">
        <v>1</v>
      </c>
      <c r="AC3">
        <f t="shared" ref="AC3:AC66" si="2">S3*Z3</f>
        <v>0</v>
      </c>
      <c r="AE3">
        <f t="shared" ref="AE3:AE66" si="3">$Z3*O3</f>
        <v>2930.4218085165567</v>
      </c>
      <c r="AF3">
        <f t="shared" ref="AF3:AG34" si="4">-$Z3*P3</f>
        <v>-293.0421808516557</v>
      </c>
      <c r="AG3">
        <f t="shared" si="4"/>
        <v>-100</v>
      </c>
      <c r="AH3">
        <f t="shared" ref="AH3:AH66" si="5">-X3*R3</f>
        <v>0</v>
      </c>
      <c r="AI3">
        <f t="shared" ref="AI3:AI34" si="6">SUM(AE3:AH3)</f>
        <v>2537.3796276649009</v>
      </c>
      <c r="AJ3">
        <f t="shared" ref="AJ3:AJ66" si="7">AB3-AC3</f>
        <v>0</v>
      </c>
      <c r="AL3">
        <f t="shared" ref="AL3:AL66" si="8">SUM(AI3:AK3)</f>
        <v>2537.3796276649009</v>
      </c>
      <c r="AN3">
        <f t="shared" ref="AN3:AU34" si="9">AE3*$K3</f>
        <v>2930.4218085165567</v>
      </c>
      <c r="AO3">
        <f t="shared" si="9"/>
        <v>-293.0421808516557</v>
      </c>
      <c r="AP3">
        <f t="shared" si="9"/>
        <v>-100</v>
      </c>
      <c r="AQ3">
        <f t="shared" si="9"/>
        <v>0</v>
      </c>
      <c r="AR3">
        <f t="shared" si="9"/>
        <v>2537.3796276649009</v>
      </c>
      <c r="AS3">
        <f t="shared" si="9"/>
        <v>0</v>
      </c>
      <c r="AT3">
        <f t="shared" si="9"/>
        <v>0</v>
      </c>
      <c r="AU3">
        <f t="shared" si="9"/>
        <v>2537.3796276649009</v>
      </c>
      <c r="AW3">
        <v>0</v>
      </c>
      <c r="AX3">
        <f>IF(Z3&gt;0, (R3*SUMPRODUCT(K3:$K$98, X3:$X$98)-K3*$AZ$3)/Z3, 0)</f>
        <v>0</v>
      </c>
      <c r="AZ3">
        <f>C6*SUMPRODUCT(X4:X89, K4:K89)/1</f>
        <v>2377.6077347314408</v>
      </c>
    </row>
    <row r="4" spans="1:52" x14ac:dyDescent="0.25">
      <c r="A4" t="s">
        <v>14</v>
      </c>
      <c r="C4" t="s">
        <v>37</v>
      </c>
      <c r="E4">
        <v>2004</v>
      </c>
      <c r="F4" s="5">
        <f>EconomicRates!C44</f>
        <v>3.5571999999999999E-2</v>
      </c>
      <c r="G4" s="5">
        <f>EconomicRates!D44</f>
        <v>7.0000000000000007E-2</v>
      </c>
      <c r="H4" s="5">
        <f t="shared" ref="H4:H67" si="10">G4+$C$9</f>
        <v>0.12000000000000001</v>
      </c>
      <c r="I4" s="5">
        <f t="shared" ref="I4:I67" si="11">1+H4</f>
        <v>1.1200000000000001</v>
      </c>
      <c r="J4">
        <f t="shared" ref="J4:J67" si="12">1/I4</f>
        <v>0.89285714285714279</v>
      </c>
      <c r="K4">
        <f>J4</f>
        <v>0.89285714285714279</v>
      </c>
      <c r="L4" s="2">
        <v>1</v>
      </c>
      <c r="M4" s="6">
        <f t="array" ref="M4:M89">Mortalities!B11:B96</f>
        <v>2.676E-3</v>
      </c>
      <c r="R4">
        <f t="shared" si="0"/>
        <v>100000</v>
      </c>
      <c r="S4">
        <f t="shared" si="1"/>
        <v>258.01427481159487</v>
      </c>
      <c r="U4">
        <f t="shared" ref="U4:U67" si="13">M4</f>
        <v>2.676E-3</v>
      </c>
      <c r="V4">
        <f t="shared" ref="V4:V67" si="14">$C$10</f>
        <v>0.01</v>
      </c>
      <c r="W4">
        <f t="shared" ref="W4:W67" si="15">Z3</f>
        <v>1</v>
      </c>
      <c r="X4">
        <f t="shared" ref="X4:X67" si="16">U4*W4</f>
        <v>2.676E-3</v>
      </c>
      <c r="Y4">
        <f t="shared" ref="Y4:Y67" si="17">V4*W4</f>
        <v>0.01</v>
      </c>
      <c r="Z4">
        <f t="shared" ref="Z4:Z67" si="18">MAX(0, W4-X4-Y4)</f>
        <v>0.98732399999999998</v>
      </c>
      <c r="AB4">
        <f t="shared" ref="AB4:AB67" si="19">AC3</f>
        <v>0</v>
      </c>
      <c r="AC4">
        <f t="shared" si="2"/>
        <v>254.74368586408309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-267.60000000000002</v>
      </c>
      <c r="AI4">
        <f t="shared" si="6"/>
        <v>-267.60000000000002</v>
      </c>
      <c r="AJ4">
        <f t="shared" si="7"/>
        <v>-254.74368586408309</v>
      </c>
      <c r="AK4">
        <f>G4*SUM(AB4, AE4:AF4)</f>
        <v>0</v>
      </c>
      <c r="AL4">
        <f t="shared" si="8"/>
        <v>-522.34368586408311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-238.92857142857144</v>
      </c>
      <c r="AR4">
        <f t="shared" si="9"/>
        <v>-238.92857142857144</v>
      </c>
      <c r="AS4">
        <f t="shared" si="9"/>
        <v>-227.44971952150274</v>
      </c>
      <c r="AT4">
        <f t="shared" si="9"/>
        <v>0</v>
      </c>
      <c r="AU4">
        <f t="shared" si="9"/>
        <v>-466.37829095007419</v>
      </c>
      <c r="AW4">
        <v>1</v>
      </c>
      <c r="AX4">
        <f>IF(Z4&gt;0, (R4*SUMPRODUCT(K4:$K$98, X4:$X$98)-K4*$AZ$3)/Z4, 0)</f>
        <v>258.01427481159487</v>
      </c>
    </row>
    <row r="5" spans="1:52" x14ac:dyDescent="0.25">
      <c r="C5" s="2">
        <f>'S.26.04.A'!C5</f>
        <v>0.1</v>
      </c>
      <c r="E5">
        <v>2005</v>
      </c>
      <c r="F5" s="5">
        <f>EconomicRates!C45</f>
        <v>3.5571999999999999E-2</v>
      </c>
      <c r="G5" s="5">
        <f>EconomicRates!D45</f>
        <v>7.0000000000000007E-2</v>
      </c>
      <c r="H5" s="5">
        <f t="shared" si="10"/>
        <v>0.12000000000000001</v>
      </c>
      <c r="I5" s="5">
        <f t="shared" si="11"/>
        <v>1.1200000000000001</v>
      </c>
      <c r="J5">
        <f t="shared" si="12"/>
        <v>0.89285714285714279</v>
      </c>
      <c r="K5">
        <f t="shared" ref="K5:K68" si="20">K4*J5</f>
        <v>0.79719387755102034</v>
      </c>
      <c r="L5" s="2">
        <v>2</v>
      </c>
      <c r="M5" s="6">
        <v>2.6930000000000001E-3</v>
      </c>
      <c r="Q5" s="4">
        <f t="shared" ref="Q5:Q68" si="21">$C$8</f>
        <v>12.5</v>
      </c>
      <c r="R5">
        <f t="shared" si="0"/>
        <v>100000</v>
      </c>
      <c r="S5">
        <f t="shared" si="1"/>
        <v>249.55565884210282</v>
      </c>
      <c r="U5">
        <f t="shared" si="13"/>
        <v>2.6930000000000001E-3</v>
      </c>
      <c r="V5">
        <f t="shared" si="14"/>
        <v>0.01</v>
      </c>
      <c r="W5">
        <f t="shared" si="15"/>
        <v>0.98732399999999998</v>
      </c>
      <c r="X5">
        <f t="shared" si="16"/>
        <v>2.6588635320000001E-3</v>
      </c>
      <c r="Y5">
        <f t="shared" si="17"/>
        <v>9.8732400000000001E-3</v>
      </c>
      <c r="Z5">
        <f t="shared" si="18"/>
        <v>0.97479189646800002</v>
      </c>
      <c r="AB5">
        <f t="shared" si="19"/>
        <v>254.74368586408309</v>
      </c>
      <c r="AC5">
        <f t="shared" si="2"/>
        <v>243.26483395701462</v>
      </c>
      <c r="AE5">
        <f t="shared" si="3"/>
        <v>0</v>
      </c>
      <c r="AF5">
        <f t="shared" si="4"/>
        <v>0</v>
      </c>
      <c r="AG5">
        <f t="shared" si="4"/>
        <v>-12.184898705849999</v>
      </c>
      <c r="AH5">
        <f t="shared" si="5"/>
        <v>-265.88635320000003</v>
      </c>
      <c r="AI5">
        <f t="shared" si="6"/>
        <v>-278.07125190585003</v>
      </c>
      <c r="AJ5">
        <f t="shared" si="7"/>
        <v>11.478851907068474</v>
      </c>
      <c r="AK5">
        <f>G5*SUM(AB5, AE5:AF5)</f>
        <v>17.832058010485817</v>
      </c>
      <c r="AL5">
        <f t="shared" si="8"/>
        <v>-248.76034198829575</v>
      </c>
      <c r="AN5">
        <f t="shared" si="9"/>
        <v>0</v>
      </c>
      <c r="AO5">
        <f t="shared" si="9"/>
        <v>0</v>
      </c>
      <c r="AP5">
        <f t="shared" si="9"/>
        <v>-9.7137266468829697</v>
      </c>
      <c r="AQ5">
        <f t="shared" si="9"/>
        <v>-211.96297289540817</v>
      </c>
      <c r="AR5">
        <f t="shared" si="9"/>
        <v>-221.67669954229115</v>
      </c>
      <c r="AS5">
        <f t="shared" si="9"/>
        <v>9.1508704616298413</v>
      </c>
      <c r="AT5">
        <f t="shared" si="9"/>
        <v>14.215607470093921</v>
      </c>
      <c r="AU5">
        <f t="shared" si="9"/>
        <v>-198.3102216105674</v>
      </c>
      <c r="AW5">
        <v>2</v>
      </c>
      <c r="AX5">
        <f>IF(Z5&gt;0, (R5*SUMPRODUCT(K5:$K$98, X5:$X$98)-K5*$AZ$3)/Z5, 0)</f>
        <v>249.55565884210282</v>
      </c>
    </row>
    <row r="6" spans="1:52" x14ac:dyDescent="0.25">
      <c r="A6" t="s">
        <v>16</v>
      </c>
      <c r="C6" s="2">
        <f>'S.26.04.B'!C6</f>
        <v>100000</v>
      </c>
      <c r="E6">
        <v>2006</v>
      </c>
      <c r="F6" s="5">
        <f>EconomicRates!C46</f>
        <v>3.5571999999999999E-2</v>
      </c>
      <c r="G6" s="5">
        <f>EconomicRates!D46</f>
        <v>7.0000000000000007E-2</v>
      </c>
      <c r="H6" s="5">
        <f t="shared" si="10"/>
        <v>0.12000000000000001</v>
      </c>
      <c r="I6" s="5">
        <f t="shared" si="11"/>
        <v>1.1200000000000001</v>
      </c>
      <c r="J6">
        <f t="shared" si="12"/>
        <v>0.89285714285714279</v>
      </c>
      <c r="K6">
        <f t="shared" si="20"/>
        <v>0.71178024781341098</v>
      </c>
      <c r="L6" s="2">
        <v>3</v>
      </c>
      <c r="M6" s="6">
        <v>2.7169999999999998E-3</v>
      </c>
      <c r="Q6" s="4">
        <f t="shared" si="21"/>
        <v>12.5</v>
      </c>
      <c r="R6">
        <f t="shared" si="0"/>
        <v>100000</v>
      </c>
      <c r="S6">
        <f t="shared" si="1"/>
        <v>243.54018237808953</v>
      </c>
      <c r="U6">
        <f t="shared" si="13"/>
        <v>2.7169999999999998E-3</v>
      </c>
      <c r="V6">
        <f t="shared" si="14"/>
        <v>0.01</v>
      </c>
      <c r="W6">
        <f t="shared" si="15"/>
        <v>0.97479189646800002</v>
      </c>
      <c r="X6">
        <f t="shared" si="16"/>
        <v>2.6485095827035558E-3</v>
      </c>
      <c r="Y6">
        <f t="shared" si="17"/>
        <v>9.7479189646800003E-3</v>
      </c>
      <c r="Z6">
        <f t="shared" si="18"/>
        <v>0.96239546792061648</v>
      </c>
      <c r="AB6">
        <f t="shared" si="19"/>
        <v>243.26483395701462</v>
      </c>
      <c r="AC6">
        <f t="shared" si="2"/>
        <v>234.38196777723374</v>
      </c>
      <c r="AE6">
        <f t="shared" si="3"/>
        <v>0</v>
      </c>
      <c r="AF6">
        <f t="shared" si="4"/>
        <v>0</v>
      </c>
      <c r="AG6">
        <f t="shared" si="4"/>
        <v>-12.029943349007706</v>
      </c>
      <c r="AH6">
        <f t="shared" si="5"/>
        <v>-264.85095827035559</v>
      </c>
      <c r="AI6">
        <f t="shared" si="6"/>
        <v>-276.88090161936327</v>
      </c>
      <c r="AJ6">
        <f t="shared" si="7"/>
        <v>8.8828661797808763</v>
      </c>
      <c r="AK6">
        <f>G6*SUM(AB6, AE6:AF6)</f>
        <v>17.028538376991026</v>
      </c>
      <c r="AL6">
        <f t="shared" si="8"/>
        <v>-250.96949706259136</v>
      </c>
      <c r="AN6">
        <f t="shared" si="9"/>
        <v>0</v>
      </c>
      <c r="AO6">
        <f t="shared" si="9"/>
        <v>0</v>
      </c>
      <c r="AP6">
        <f t="shared" si="9"/>
        <v>-8.5626760581380008</v>
      </c>
      <c r="AQ6">
        <f t="shared" si="9"/>
        <v>-188.51568071129307</v>
      </c>
      <c r="AR6">
        <f t="shared" si="9"/>
        <v>-197.07835676943105</v>
      </c>
      <c r="AS6">
        <f t="shared" si="9"/>
        <v>6.3226486907377994</v>
      </c>
      <c r="AT6">
        <f t="shared" si="9"/>
        <v>12.120577265874852</v>
      </c>
      <c r="AU6">
        <f t="shared" si="9"/>
        <v>-178.6351308128184</v>
      </c>
      <c r="AW6">
        <v>3</v>
      </c>
      <c r="AX6">
        <f>IF(Z6&gt;0, (R6*SUMPRODUCT(K6:$K$98, X6:$X$98)-K6*$AZ$3)/Z6, 0)</f>
        <v>243.54018237808953</v>
      </c>
    </row>
    <row r="7" spans="1:52" x14ac:dyDescent="0.25">
      <c r="A7" t="s">
        <v>15</v>
      </c>
      <c r="B7" t="s">
        <v>37</v>
      </c>
      <c r="C7" t="s">
        <v>46</v>
      </c>
      <c r="E7">
        <v>2007</v>
      </c>
      <c r="F7" s="5">
        <f>EconomicRates!C47</f>
        <v>3.5571999999999999E-2</v>
      </c>
      <c r="G7" s="5">
        <f>EconomicRates!D47</f>
        <v>7.0000000000000007E-2</v>
      </c>
      <c r="H7" s="5">
        <f t="shared" si="10"/>
        <v>0.12000000000000001</v>
      </c>
      <c r="I7" s="5">
        <f t="shared" si="11"/>
        <v>1.1200000000000001</v>
      </c>
      <c r="J7">
        <f t="shared" si="12"/>
        <v>0.89285714285714279</v>
      </c>
      <c r="K7">
        <f t="shared" si="20"/>
        <v>0.63551807840483121</v>
      </c>
      <c r="L7" s="2">
        <v>4</v>
      </c>
      <c r="M7" s="6">
        <v>2.745E-3</v>
      </c>
      <c r="Q7" s="4">
        <f t="shared" si="21"/>
        <v>12.5</v>
      </c>
      <c r="R7">
        <f t="shared" si="0"/>
        <v>100000</v>
      </c>
      <c r="S7">
        <f t="shared" si="1"/>
        <v>239.11240950467504</v>
      </c>
      <c r="U7">
        <f t="shared" si="13"/>
        <v>2.745E-3</v>
      </c>
      <c r="V7">
        <f t="shared" si="14"/>
        <v>0.01</v>
      </c>
      <c r="W7">
        <f t="shared" si="15"/>
        <v>0.96239546792061648</v>
      </c>
      <c r="X7">
        <f t="shared" si="16"/>
        <v>2.6417755594420923E-3</v>
      </c>
      <c r="Y7">
        <f t="shared" si="17"/>
        <v>9.6239546792061658E-3</v>
      </c>
      <c r="Z7">
        <f t="shared" si="18"/>
        <v>0.95012973768196818</v>
      </c>
      <c r="AB7">
        <f t="shared" si="19"/>
        <v>234.38196777723374</v>
      </c>
      <c r="AC7">
        <f t="shared" si="2"/>
        <v>227.18781091918027</v>
      </c>
      <c r="AE7">
        <f t="shared" si="3"/>
        <v>0</v>
      </c>
      <c r="AF7">
        <f t="shared" si="4"/>
        <v>0</v>
      </c>
      <c r="AG7">
        <f t="shared" si="4"/>
        <v>-11.876621721024602</v>
      </c>
      <c r="AH7">
        <f t="shared" si="5"/>
        <v>-264.17755594420925</v>
      </c>
      <c r="AI7">
        <f t="shared" si="6"/>
        <v>-276.05417766523385</v>
      </c>
      <c r="AJ7">
        <f t="shared" si="7"/>
        <v>7.1941568580534749</v>
      </c>
      <c r="AK7">
        <f>G7*SUM(AB7, AE7:AF7)</f>
        <v>16.406737744406364</v>
      </c>
      <c r="AL7">
        <f t="shared" si="8"/>
        <v>-252.45328306277401</v>
      </c>
      <c r="AN7">
        <f t="shared" si="9"/>
        <v>0</v>
      </c>
      <c r="AO7">
        <f t="shared" si="9"/>
        <v>0</v>
      </c>
      <c r="AP7">
        <f t="shared" si="9"/>
        <v>-7.5478078140866343</v>
      </c>
      <c r="AQ7">
        <f t="shared" si="9"/>
        <v>-167.88961271134866</v>
      </c>
      <c r="AR7">
        <f t="shared" si="9"/>
        <v>-175.4374205254353</v>
      </c>
      <c r="AS7">
        <f t="shared" si="9"/>
        <v>4.5720167421730826</v>
      </c>
      <c r="AT7">
        <f t="shared" si="9"/>
        <v>10.426778444217147</v>
      </c>
      <c r="AU7">
        <f t="shared" si="9"/>
        <v>-160.43862533904505</v>
      </c>
      <c r="AW7">
        <v>4</v>
      </c>
      <c r="AX7">
        <f>IF(Z7&gt;0, (R7*SUMPRODUCT(K7:$K$98, X7:$X$98)-K7*$AZ$3)/Z7, 0)</f>
        <v>239.11240950467504</v>
      </c>
    </row>
    <row r="8" spans="1:52" x14ac:dyDescent="0.25">
      <c r="B8" s="2">
        <f>'S.26.04.A'!B8</f>
        <v>100</v>
      </c>
      <c r="C8" s="2">
        <f>'S.26.04.A'!C8</f>
        <v>12.5</v>
      </c>
      <c r="E8">
        <v>2008</v>
      </c>
      <c r="F8" s="5">
        <f>EconomicRates!C48</f>
        <v>3.5571999999999999E-2</v>
      </c>
      <c r="G8" s="5">
        <f>EconomicRates!D48</f>
        <v>7.0000000000000007E-2</v>
      </c>
      <c r="H8" s="5">
        <f t="shared" si="10"/>
        <v>0.12000000000000001</v>
      </c>
      <c r="I8" s="5">
        <f t="shared" si="11"/>
        <v>1.1200000000000001</v>
      </c>
      <c r="J8">
        <f t="shared" si="12"/>
        <v>0.89285714285714279</v>
      </c>
      <c r="K8">
        <f t="shared" si="20"/>
        <v>0.5674268557185993</v>
      </c>
      <c r="L8" s="2">
        <v>5</v>
      </c>
      <c r="M8" s="6">
        <v>2.7729999999999999E-3</v>
      </c>
      <c r="Q8" s="4">
        <f t="shared" si="21"/>
        <v>12.5</v>
      </c>
      <c r="R8">
        <f t="shared" si="0"/>
        <v>100000</v>
      </c>
      <c r="S8">
        <f t="shared" si="1"/>
        <v>235.8143863136423</v>
      </c>
      <c r="U8">
        <f t="shared" si="13"/>
        <v>2.7729999999999999E-3</v>
      </c>
      <c r="V8">
        <f t="shared" si="14"/>
        <v>0.01</v>
      </c>
      <c r="W8">
        <f t="shared" si="15"/>
        <v>0.95012973768196818</v>
      </c>
      <c r="X8">
        <f t="shared" si="16"/>
        <v>2.6347097625920978E-3</v>
      </c>
      <c r="Y8">
        <f t="shared" si="17"/>
        <v>9.5012973768196819E-3</v>
      </c>
      <c r="Z8">
        <f t="shared" si="18"/>
        <v>0.93799373054255641</v>
      </c>
      <c r="AB8">
        <f t="shared" si="19"/>
        <v>227.18781091918027</v>
      </c>
      <c r="AC8">
        <f t="shared" si="2"/>
        <v>221.1924159339369</v>
      </c>
      <c r="AE8">
        <f t="shared" si="3"/>
        <v>0</v>
      </c>
      <c r="AF8">
        <f t="shared" si="4"/>
        <v>0</v>
      </c>
      <c r="AG8">
        <f t="shared" si="4"/>
        <v>-11.724921631781955</v>
      </c>
      <c r="AH8">
        <f t="shared" si="5"/>
        <v>-263.47097625920981</v>
      </c>
      <c r="AI8">
        <f t="shared" si="6"/>
        <v>-275.19589789099177</v>
      </c>
      <c r="AJ8">
        <f t="shared" si="7"/>
        <v>5.9953949852433652</v>
      </c>
      <c r="AK8">
        <f t="shared" ref="AK8:AK71" si="22">G8*SUM(AB8:AB8, AE8:AF8)</f>
        <v>15.903146764342621</v>
      </c>
      <c r="AL8">
        <f t="shared" si="8"/>
        <v>-253.2973561414058</v>
      </c>
      <c r="AN8">
        <f t="shared" si="9"/>
        <v>0</v>
      </c>
      <c r="AO8">
        <f t="shared" si="9"/>
        <v>0</v>
      </c>
      <c r="AP8">
        <f t="shared" si="9"/>
        <v>-6.6530354150690227</v>
      </c>
      <c r="AQ8">
        <f t="shared" si="9"/>
        <v>-149.50050763187315</v>
      </c>
      <c r="AR8">
        <f t="shared" si="9"/>
        <v>-156.15354304694216</v>
      </c>
      <c r="AS8">
        <f t="shared" si="9"/>
        <v>3.4019481252677006</v>
      </c>
      <c r="AT8">
        <f t="shared" si="9"/>
        <v>9.0238725645223496</v>
      </c>
      <c r="AU8">
        <f t="shared" si="9"/>
        <v>-143.72772235715212</v>
      </c>
      <c r="AW8">
        <v>5</v>
      </c>
      <c r="AX8">
        <f>IF(Z8&gt;0, (R8*SUMPRODUCT(K8:$K$98, X8:$X$98)-K8*$AZ$3)/Z8, 0)</f>
        <v>235.8143863136423</v>
      </c>
    </row>
    <row r="9" spans="1:52" x14ac:dyDescent="0.25">
      <c r="A9" t="s">
        <v>39</v>
      </c>
      <c r="C9" s="2">
        <f>'S.26.04.A'!C9</f>
        <v>0.05</v>
      </c>
      <c r="E9">
        <v>2009</v>
      </c>
      <c r="F9" s="5">
        <f>EconomicRates!C49</f>
        <v>3.5571999999999999E-2</v>
      </c>
      <c r="G9" s="5">
        <f>EconomicRates!D49</f>
        <v>7.0000000000000007E-2</v>
      </c>
      <c r="H9" s="5">
        <f t="shared" si="10"/>
        <v>0.12000000000000001</v>
      </c>
      <c r="I9" s="5">
        <f t="shared" si="11"/>
        <v>1.1200000000000001</v>
      </c>
      <c r="J9">
        <f t="shared" si="12"/>
        <v>0.89285714285714279</v>
      </c>
      <c r="K9">
        <f t="shared" si="20"/>
        <v>0.50663112117732079</v>
      </c>
      <c r="L9" s="2">
        <v>6</v>
      </c>
      <c r="M9" s="6">
        <v>2.8019999999999998E-3</v>
      </c>
      <c r="Q9" s="4">
        <f t="shared" si="21"/>
        <v>12.5</v>
      </c>
      <c r="R9">
        <f t="shared" si="0"/>
        <v>100000</v>
      </c>
      <c r="S9">
        <f t="shared" si="1"/>
        <v>233.52450860025917</v>
      </c>
      <c r="U9">
        <f t="shared" si="13"/>
        <v>2.8019999999999998E-3</v>
      </c>
      <c r="V9">
        <f t="shared" si="14"/>
        <v>0.01</v>
      </c>
      <c r="W9">
        <f t="shared" si="15"/>
        <v>0.93799373054255641</v>
      </c>
      <c r="X9">
        <f t="shared" si="16"/>
        <v>2.6282584329802429E-3</v>
      </c>
      <c r="Y9">
        <f t="shared" si="17"/>
        <v>9.3799373054255647E-3</v>
      </c>
      <c r="Z9">
        <f t="shared" si="18"/>
        <v>0.92598553480415069</v>
      </c>
      <c r="AB9">
        <f t="shared" si="19"/>
        <v>221.1924159339369</v>
      </c>
      <c r="AC9">
        <f t="shared" si="2"/>
        <v>216.24031698608746</v>
      </c>
      <c r="AE9">
        <f t="shared" si="3"/>
        <v>0</v>
      </c>
      <c r="AF9">
        <f t="shared" si="4"/>
        <v>0</v>
      </c>
      <c r="AG9">
        <f t="shared" si="4"/>
        <v>-11.574819185051883</v>
      </c>
      <c r="AH9">
        <f t="shared" si="5"/>
        <v>-262.82584329802427</v>
      </c>
      <c r="AI9">
        <f t="shared" si="6"/>
        <v>-274.40066248307613</v>
      </c>
      <c r="AJ9">
        <f t="shared" si="7"/>
        <v>4.9520989478494357</v>
      </c>
      <c r="AK9">
        <f t="shared" si="22"/>
        <v>15.483469115375584</v>
      </c>
      <c r="AL9">
        <f t="shared" si="8"/>
        <v>-253.96509441985111</v>
      </c>
      <c r="AN9">
        <f t="shared" si="9"/>
        <v>0</v>
      </c>
      <c r="AO9">
        <f t="shared" si="9"/>
        <v>0</v>
      </c>
      <c r="AP9">
        <f t="shared" si="9"/>
        <v>-5.8641636211475978</v>
      </c>
      <c r="AQ9">
        <f t="shared" si="9"/>
        <v>-133.15575166445285</v>
      </c>
      <c r="AR9">
        <f t="shared" si="9"/>
        <v>-139.01991528560043</v>
      </c>
      <c r="AS9">
        <f t="shared" si="9"/>
        <v>2.50888744212999</v>
      </c>
      <c r="AT9">
        <f t="shared" si="9"/>
        <v>7.8444073176371516</v>
      </c>
      <c r="AU9">
        <f t="shared" si="9"/>
        <v>-128.66662052583331</v>
      </c>
      <c r="AW9">
        <v>6</v>
      </c>
      <c r="AX9">
        <f>IF(Z9&gt;0, (R9*SUMPRODUCT(K9:$K$98, X9:$X$98)-K9*$AZ$3)/Z9, 0)</f>
        <v>233.52450860025917</v>
      </c>
    </row>
    <row r="10" spans="1:52" x14ac:dyDescent="0.25">
      <c r="A10" t="s">
        <v>19</v>
      </c>
      <c r="C10" s="2">
        <f>'S.26.04.A'!C10</f>
        <v>0.01</v>
      </c>
      <c r="E10">
        <v>2010</v>
      </c>
      <c r="F10" s="5">
        <f>EconomicRates!C50</f>
        <v>3.5571999999999999E-2</v>
      </c>
      <c r="G10" s="5">
        <f>EconomicRates!D50</f>
        <v>7.0000000000000007E-2</v>
      </c>
      <c r="H10" s="5">
        <f t="shared" si="10"/>
        <v>0.12000000000000001</v>
      </c>
      <c r="I10" s="5">
        <f t="shared" si="11"/>
        <v>1.1200000000000001</v>
      </c>
      <c r="J10">
        <f t="shared" si="12"/>
        <v>0.89285714285714279</v>
      </c>
      <c r="K10">
        <f t="shared" si="20"/>
        <v>0.45234921533689354</v>
      </c>
      <c r="L10" s="2">
        <v>7</v>
      </c>
      <c r="M10" s="6">
        <v>2.8370000000000001E-3</v>
      </c>
      <c r="Q10" s="4">
        <f t="shared" si="21"/>
        <v>12.5</v>
      </c>
      <c r="R10">
        <f t="shared" si="0"/>
        <v>100000</v>
      </c>
      <c r="S10">
        <f t="shared" si="1"/>
        <v>232.08178081493227</v>
      </c>
      <c r="U10">
        <f t="shared" si="13"/>
        <v>2.8370000000000001E-3</v>
      </c>
      <c r="V10">
        <f t="shared" si="14"/>
        <v>0.01</v>
      </c>
      <c r="W10">
        <f t="shared" si="15"/>
        <v>0.92598553480415069</v>
      </c>
      <c r="X10">
        <f t="shared" si="16"/>
        <v>2.6270209622393757E-3</v>
      </c>
      <c r="Y10">
        <f t="shared" si="17"/>
        <v>9.2598553480415079E-3</v>
      </c>
      <c r="Z10">
        <f t="shared" si="18"/>
        <v>0.91409865849386984</v>
      </c>
      <c r="AB10">
        <f t="shared" si="19"/>
        <v>216.24031698608746</v>
      </c>
      <c r="AC10">
        <f t="shared" si="2"/>
        <v>212.14564450379794</v>
      </c>
      <c r="AE10">
        <f t="shared" si="3"/>
        <v>0</v>
      </c>
      <c r="AF10">
        <f t="shared" si="4"/>
        <v>0</v>
      </c>
      <c r="AG10">
        <f t="shared" si="4"/>
        <v>-11.426233231173374</v>
      </c>
      <c r="AH10">
        <f t="shared" si="5"/>
        <v>-262.70209622393759</v>
      </c>
      <c r="AI10">
        <f t="shared" si="6"/>
        <v>-274.12832945511099</v>
      </c>
      <c r="AJ10">
        <f t="shared" si="7"/>
        <v>4.0946724822895249</v>
      </c>
      <c r="AK10">
        <f t="shared" si="22"/>
        <v>15.136822189026123</v>
      </c>
      <c r="AL10">
        <f t="shared" si="8"/>
        <v>-254.89683478379533</v>
      </c>
      <c r="AN10">
        <f t="shared" si="9"/>
        <v>0</v>
      </c>
      <c r="AO10">
        <f t="shared" si="9"/>
        <v>0</v>
      </c>
      <c r="AP10">
        <f t="shared" si="9"/>
        <v>-5.1686476363776128</v>
      </c>
      <c r="AQ10">
        <f t="shared" si="9"/>
        <v>-118.83308709425528</v>
      </c>
      <c r="AR10">
        <f t="shared" si="9"/>
        <v>-124.00173473063289</v>
      </c>
      <c r="AS10">
        <f t="shared" si="9"/>
        <v>1.8522218844252367</v>
      </c>
      <c r="AT10">
        <f t="shared" si="9"/>
        <v>6.8471296399000456</v>
      </c>
      <c r="AU10">
        <f t="shared" si="9"/>
        <v>-115.30238320630761</v>
      </c>
      <c r="AW10">
        <v>7</v>
      </c>
      <c r="AX10">
        <f>IF(Z10&gt;0, (R10*SUMPRODUCT(K10:$K$98, X10:$X$98)-K10*$AZ$3)/Z10, 0)</f>
        <v>232.08178081493227</v>
      </c>
    </row>
    <row r="11" spans="1:52" x14ac:dyDescent="0.25">
      <c r="A11" t="s">
        <v>33</v>
      </c>
      <c r="C11" s="12">
        <f>AU91</f>
        <v>4.1418612805574394E-12</v>
      </c>
      <c r="E11">
        <v>2011</v>
      </c>
      <c r="F11" s="5">
        <f>EconomicRates!C51</f>
        <v>3.5571999999999999E-2</v>
      </c>
      <c r="G11" s="5">
        <f>EconomicRates!D51</f>
        <v>7.0000000000000007E-2</v>
      </c>
      <c r="H11" s="5">
        <f t="shared" si="10"/>
        <v>0.12000000000000001</v>
      </c>
      <c r="I11" s="5">
        <f t="shared" si="11"/>
        <v>1.1200000000000001</v>
      </c>
      <c r="J11">
        <f t="shared" si="12"/>
        <v>0.89285714285714279</v>
      </c>
      <c r="K11">
        <f t="shared" si="20"/>
        <v>0.40388322797936921</v>
      </c>
      <c r="L11" s="2">
        <v>8</v>
      </c>
      <c r="M11" s="6">
        <v>2.8709999999999999E-3</v>
      </c>
      <c r="Q11" s="4">
        <f t="shared" si="21"/>
        <v>12.5</v>
      </c>
      <c r="R11">
        <f t="shared" si="0"/>
        <v>100000</v>
      </c>
      <c r="S11">
        <f t="shared" si="1"/>
        <v>231.11821879594694</v>
      </c>
      <c r="U11">
        <f t="shared" si="13"/>
        <v>2.8709999999999999E-3</v>
      </c>
      <c r="V11">
        <f t="shared" si="14"/>
        <v>0.01</v>
      </c>
      <c r="W11">
        <f t="shared" si="15"/>
        <v>0.91409865849386984</v>
      </c>
      <c r="X11">
        <f t="shared" si="16"/>
        <v>2.6243772485359E-3</v>
      </c>
      <c r="Y11">
        <f t="shared" si="17"/>
        <v>9.1409865849386984E-3</v>
      </c>
      <c r="Z11">
        <f t="shared" si="18"/>
        <v>0.90233329466039525</v>
      </c>
      <c r="AB11">
        <f t="shared" si="19"/>
        <v>212.14564450379794</v>
      </c>
      <c r="AC11">
        <f t="shared" si="2"/>
        <v>208.54566382218889</v>
      </c>
      <c r="AE11">
        <f t="shared" si="3"/>
        <v>0</v>
      </c>
      <c r="AF11">
        <f t="shared" si="4"/>
        <v>0</v>
      </c>
      <c r="AG11">
        <f t="shared" si="4"/>
        <v>-11.27916618325494</v>
      </c>
      <c r="AH11">
        <f t="shared" si="5"/>
        <v>-262.43772485359</v>
      </c>
      <c r="AI11">
        <f t="shared" si="6"/>
        <v>-273.71689103684491</v>
      </c>
      <c r="AJ11">
        <f t="shared" si="7"/>
        <v>3.599980681609054</v>
      </c>
      <c r="AK11">
        <f t="shared" si="22"/>
        <v>14.850195115265857</v>
      </c>
      <c r="AL11">
        <f t="shared" si="8"/>
        <v>-255.26671523997001</v>
      </c>
      <c r="AN11">
        <f t="shared" si="9"/>
        <v>0</v>
      </c>
      <c r="AO11">
        <f t="shared" si="9"/>
        <v>0</v>
      </c>
      <c r="AP11">
        <f t="shared" si="9"/>
        <v>-4.5554660470087462</v>
      </c>
      <c r="AQ11">
        <f t="shared" si="9"/>
        <v>-105.99419545742946</v>
      </c>
      <c r="AR11">
        <f t="shared" si="9"/>
        <v>-110.54966150443819</v>
      </c>
      <c r="AS11">
        <f t="shared" si="9"/>
        <v>1.4539718183516346</v>
      </c>
      <c r="AT11">
        <f t="shared" si="9"/>
        <v>5.9977447392770351</v>
      </c>
      <c r="AU11">
        <f t="shared" si="9"/>
        <v>-103.09794494680953</v>
      </c>
      <c r="AW11">
        <v>8</v>
      </c>
      <c r="AX11">
        <f>IF(Z11&gt;0, (R11*SUMPRODUCT(K11:$K$98, X11:$X$98)-K11*$AZ$3)/Z11, 0)</f>
        <v>231.11821879594694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f>EconomicRates!C52</f>
        <v>3.5571999999999999E-2</v>
      </c>
      <c r="G12" s="5">
        <f>EconomicRates!D52</f>
        <v>7.0000000000000007E-2</v>
      </c>
      <c r="H12" s="5">
        <f t="shared" si="10"/>
        <v>0.12000000000000001</v>
      </c>
      <c r="I12" s="5">
        <f t="shared" si="11"/>
        <v>1.1200000000000001</v>
      </c>
      <c r="J12">
        <f t="shared" si="12"/>
        <v>0.89285714285714279</v>
      </c>
      <c r="K12">
        <f t="shared" si="20"/>
        <v>0.36061002498157962</v>
      </c>
      <c r="L12" s="2">
        <v>9</v>
      </c>
      <c r="M12" s="6">
        <v>2.9099999999999998E-3</v>
      </c>
      <c r="Q12" s="4">
        <f t="shared" si="21"/>
        <v>12.5</v>
      </c>
      <c r="R12">
        <f t="shared" si="0"/>
        <v>100000</v>
      </c>
      <c r="S12">
        <f t="shared" si="1"/>
        <v>230.65209534111369</v>
      </c>
      <c r="U12">
        <f t="shared" si="13"/>
        <v>2.9099999999999998E-3</v>
      </c>
      <c r="V12">
        <f t="shared" si="14"/>
        <v>0.01</v>
      </c>
      <c r="W12">
        <f t="shared" si="15"/>
        <v>0.90233329466039525</v>
      </c>
      <c r="X12">
        <f t="shared" si="16"/>
        <v>2.6257898874617498E-3</v>
      </c>
      <c r="Y12">
        <f t="shared" si="17"/>
        <v>9.0233329466039534E-3</v>
      </c>
      <c r="Z12">
        <f t="shared" si="18"/>
        <v>0.89068417182632953</v>
      </c>
      <c r="AB12">
        <f t="shared" si="19"/>
        <v>208.54566382218889</v>
      </c>
      <c r="AC12">
        <f t="shared" si="2"/>
        <v>205.43817051890744</v>
      </c>
      <c r="AE12">
        <f t="shared" si="3"/>
        <v>0</v>
      </c>
      <c r="AF12">
        <f t="shared" si="4"/>
        <v>0</v>
      </c>
      <c r="AG12">
        <f t="shared" si="4"/>
        <v>-11.13355214782912</v>
      </c>
      <c r="AH12">
        <f t="shared" si="5"/>
        <v>-262.57898874617496</v>
      </c>
      <c r="AI12">
        <f t="shared" si="6"/>
        <v>-273.71254089400406</v>
      </c>
      <c r="AJ12">
        <f t="shared" si="7"/>
        <v>3.1074933032814442</v>
      </c>
      <c r="AK12">
        <f t="shared" si="22"/>
        <v>14.598196467553223</v>
      </c>
      <c r="AL12">
        <f t="shared" si="8"/>
        <v>-256.00685112316938</v>
      </c>
      <c r="AN12">
        <f t="shared" si="9"/>
        <v>0</v>
      </c>
      <c r="AO12">
        <f t="shared" si="9"/>
        <v>0</v>
      </c>
      <c r="AP12">
        <f t="shared" si="9"/>
        <v>-4.0148705181623781</v>
      </c>
      <c r="AQ12">
        <f t="shared" si="9"/>
        <v>-94.688615691396066</v>
      </c>
      <c r="AR12">
        <f t="shared" si="9"/>
        <v>-98.703486209558434</v>
      </c>
      <c r="AS12">
        <f t="shared" si="9"/>
        <v>1.1205932377264129</v>
      </c>
      <c r="AT12">
        <f t="shared" si="9"/>
        <v>5.2642559928503747</v>
      </c>
      <c r="AU12">
        <f t="shared" si="9"/>
        <v>-92.318636978981644</v>
      </c>
      <c r="AW12">
        <v>9</v>
      </c>
      <c r="AX12">
        <f>IF(Z12&gt;0, (R12*SUMPRODUCT(K12:$K$98, X12:$X$98)-K12*$AZ$3)/Z12, 0)</f>
        <v>230.65209534111369</v>
      </c>
    </row>
    <row r="13" spans="1:52" x14ac:dyDescent="0.25">
      <c r="E13">
        <v>2013</v>
      </c>
      <c r="F13" s="5">
        <f>EconomicRates!C53</f>
        <v>3.5571999999999999E-2</v>
      </c>
      <c r="G13" s="5">
        <f>EconomicRates!D53</f>
        <v>7.0000000000000007E-2</v>
      </c>
      <c r="H13" s="5">
        <f t="shared" si="10"/>
        <v>0.12000000000000001</v>
      </c>
      <c r="I13" s="5">
        <f t="shared" si="11"/>
        <v>1.1200000000000001</v>
      </c>
      <c r="J13">
        <f t="shared" si="12"/>
        <v>0.89285714285714279</v>
      </c>
      <c r="K13">
        <f t="shared" si="20"/>
        <v>0.32197323659069604</v>
      </c>
      <c r="L13" s="2">
        <v>10</v>
      </c>
      <c r="M13" s="6">
        <v>2.9520000000000002E-3</v>
      </c>
      <c r="Q13" s="4">
        <f t="shared" si="21"/>
        <v>12.5</v>
      </c>
      <c r="R13">
        <f t="shared" si="0"/>
        <v>100000</v>
      </c>
      <c r="S13">
        <f t="shared" si="1"/>
        <v>230.46480767420334</v>
      </c>
      <c r="U13">
        <f t="shared" si="13"/>
        <v>2.9520000000000002E-3</v>
      </c>
      <c r="V13">
        <f t="shared" si="14"/>
        <v>0.01</v>
      </c>
      <c r="W13">
        <f t="shared" si="15"/>
        <v>0.89068417182632953</v>
      </c>
      <c r="X13">
        <f t="shared" si="16"/>
        <v>2.6292996752313252E-3</v>
      </c>
      <c r="Y13">
        <f t="shared" si="17"/>
        <v>8.9068417182632947E-3</v>
      </c>
      <c r="Z13">
        <f t="shared" si="18"/>
        <v>0.87914803043283496</v>
      </c>
      <c r="AB13">
        <f t="shared" si="19"/>
        <v>205.43817051890744</v>
      </c>
      <c r="AC13">
        <f t="shared" si="2"/>
        <v>202.61268175085797</v>
      </c>
      <c r="AE13">
        <f t="shared" si="3"/>
        <v>0</v>
      </c>
      <c r="AF13">
        <f t="shared" si="4"/>
        <v>0</v>
      </c>
      <c r="AG13">
        <f t="shared" si="4"/>
        <v>-10.989350380410437</v>
      </c>
      <c r="AH13">
        <f t="shared" si="5"/>
        <v>-262.92996752313252</v>
      </c>
      <c r="AI13">
        <f t="shared" si="6"/>
        <v>-273.91931790354295</v>
      </c>
      <c r="AJ13">
        <f t="shared" si="7"/>
        <v>2.8254887680494676</v>
      </c>
      <c r="AK13">
        <f t="shared" si="22"/>
        <v>14.380671936323521</v>
      </c>
      <c r="AL13">
        <f t="shared" si="8"/>
        <v>-256.71315719916998</v>
      </c>
      <c r="AN13">
        <f t="shared" si="9"/>
        <v>0</v>
      </c>
      <c r="AO13">
        <f t="shared" si="9"/>
        <v>0</v>
      </c>
      <c r="AP13">
        <f t="shared" si="9"/>
        <v>-3.5382767100099453</v>
      </c>
      <c r="AQ13">
        <f t="shared" si="9"/>
        <v>-84.656412640109579</v>
      </c>
      <c r="AR13">
        <f t="shared" si="9"/>
        <v>-88.194689350119518</v>
      </c>
      <c r="AS13">
        <f t="shared" si="9"/>
        <v>0.90973176359954555</v>
      </c>
      <c r="AT13">
        <f t="shared" si="9"/>
        <v>4.6301914876870764</v>
      </c>
      <c r="AU13">
        <f t="shared" si="9"/>
        <v>-82.654766098832908</v>
      </c>
      <c r="AW13">
        <v>10</v>
      </c>
      <c r="AX13">
        <f>IF(Z13&gt;0, (R13*SUMPRODUCT(K13:$K$98, X13:$X$98)-K13*$AZ$3)/Z13, 0)</f>
        <v>230.46480767420334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10"/>
        <v>0.12000000000000001</v>
      </c>
      <c r="I14" s="5">
        <f t="shared" si="11"/>
        <v>1.1200000000000001</v>
      </c>
      <c r="J14">
        <f t="shared" si="12"/>
        <v>0.89285714285714279</v>
      </c>
      <c r="K14">
        <f t="shared" si="20"/>
        <v>0.28747610409883573</v>
      </c>
      <c r="L14" s="2">
        <v>11</v>
      </c>
      <c r="M14" s="6">
        <v>2.9979999999999998E-3</v>
      </c>
      <c r="Q14" s="4">
        <f t="shared" si="21"/>
        <v>12.5</v>
      </c>
      <c r="R14">
        <f t="shared" si="0"/>
        <v>100000</v>
      </c>
      <c r="S14">
        <f t="shared" si="1"/>
        <v>230.462267728352</v>
      </c>
      <c r="U14">
        <f t="shared" si="13"/>
        <v>2.9979999999999998E-3</v>
      </c>
      <c r="V14">
        <f t="shared" si="14"/>
        <v>0.01</v>
      </c>
      <c r="W14">
        <f t="shared" si="15"/>
        <v>0.87914803043283496</v>
      </c>
      <c r="X14">
        <f t="shared" si="16"/>
        <v>2.6356857952376392E-3</v>
      </c>
      <c r="Y14">
        <f t="shared" si="17"/>
        <v>8.7914803043283498E-3</v>
      </c>
      <c r="Z14">
        <f t="shared" si="18"/>
        <v>0.867720864333269</v>
      </c>
      <c r="AB14">
        <f t="shared" si="19"/>
        <v>202.61268175085797</v>
      </c>
      <c r="AC14">
        <f t="shared" si="2"/>
        <v>199.97691814945085</v>
      </c>
      <c r="AE14">
        <f t="shared" si="3"/>
        <v>0</v>
      </c>
      <c r="AF14">
        <f t="shared" si="4"/>
        <v>0</v>
      </c>
      <c r="AG14">
        <f t="shared" si="4"/>
        <v>-10.846510804165863</v>
      </c>
      <c r="AH14">
        <f t="shared" si="5"/>
        <v>-263.5685795237639</v>
      </c>
      <c r="AI14">
        <f t="shared" si="6"/>
        <v>-274.41509032792976</v>
      </c>
      <c r="AJ14">
        <f t="shared" si="7"/>
        <v>2.6357636014071204</v>
      </c>
      <c r="AK14">
        <f t="shared" si="22"/>
        <v>14.182887722560059</v>
      </c>
      <c r="AL14">
        <f t="shared" si="8"/>
        <v>-257.59643900396259</v>
      </c>
      <c r="AN14">
        <f t="shared" si="9"/>
        <v>0</v>
      </c>
      <c r="AO14">
        <f t="shared" si="9"/>
        <v>0</v>
      </c>
      <c r="AP14">
        <f t="shared" si="9"/>
        <v>-3.118112669047532</v>
      </c>
      <c r="AQ14">
        <f t="shared" si="9"/>
        <v>-75.769668404355812</v>
      </c>
      <c r="AR14">
        <f t="shared" si="9"/>
        <v>-78.887781073403346</v>
      </c>
      <c r="AS14">
        <f t="shared" si="9"/>
        <v>0.75771905145803553</v>
      </c>
      <c r="AT14">
        <f t="shared" si="9"/>
        <v>4.0772413073527742</v>
      </c>
      <c r="AU14">
        <f t="shared" si="9"/>
        <v>-74.052820714592542</v>
      </c>
      <c r="AW14">
        <v>11</v>
      </c>
      <c r="AX14">
        <f>IF(Z14&gt;0, (R14*SUMPRODUCT(K14:$K$98, X14:$X$98)-K14*$AZ$3)/Z14, 0)</f>
        <v>230.462267728352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10"/>
        <v>0.12000000000000001</v>
      </c>
      <c r="I15" s="5">
        <f t="shared" si="11"/>
        <v>1.1200000000000001</v>
      </c>
      <c r="J15">
        <f t="shared" si="12"/>
        <v>0.89285714285714279</v>
      </c>
      <c r="K15">
        <f t="shared" si="20"/>
        <v>0.25667509294538904</v>
      </c>
      <c r="L15" s="2">
        <v>12</v>
      </c>
      <c r="M15" s="6">
        <v>3.0469999999999998E-3</v>
      </c>
      <c r="Q15" s="4">
        <f t="shared" si="21"/>
        <v>12.5</v>
      </c>
      <c r="R15">
        <f t="shared" si="0"/>
        <v>100000</v>
      </c>
      <c r="S15">
        <f t="shared" si="1"/>
        <v>230.54651904448843</v>
      </c>
      <c r="U15">
        <f t="shared" si="13"/>
        <v>3.0469999999999998E-3</v>
      </c>
      <c r="V15">
        <f t="shared" si="14"/>
        <v>0.01</v>
      </c>
      <c r="W15">
        <f t="shared" si="15"/>
        <v>0.867720864333269</v>
      </c>
      <c r="X15">
        <f t="shared" si="16"/>
        <v>2.6439454736234703E-3</v>
      </c>
      <c r="Y15">
        <f t="shared" si="17"/>
        <v>8.6772086433326897E-3</v>
      </c>
      <c r="Z15">
        <f t="shared" si="18"/>
        <v>0.85639971021631289</v>
      </c>
      <c r="AB15">
        <f t="shared" si="19"/>
        <v>199.97691814945085</v>
      </c>
      <c r="AC15">
        <f t="shared" si="2"/>
        <v>197.43997210107955</v>
      </c>
      <c r="AE15">
        <f t="shared" si="3"/>
        <v>0</v>
      </c>
      <c r="AF15">
        <f t="shared" si="4"/>
        <v>0</v>
      </c>
      <c r="AG15">
        <f t="shared" si="4"/>
        <v>-10.70499637770391</v>
      </c>
      <c r="AH15">
        <f t="shared" si="5"/>
        <v>-264.39454736234705</v>
      </c>
      <c r="AI15">
        <f t="shared" si="6"/>
        <v>-275.09954374005099</v>
      </c>
      <c r="AJ15">
        <f t="shared" si="7"/>
        <v>2.5369460483713056</v>
      </c>
      <c r="AK15">
        <f t="shared" si="22"/>
        <v>13.99838427046156</v>
      </c>
      <c r="AL15">
        <f t="shared" si="8"/>
        <v>-258.56421342121814</v>
      </c>
      <c r="AN15">
        <f t="shared" si="9"/>
        <v>0</v>
      </c>
      <c r="AO15">
        <f t="shared" si="9"/>
        <v>0</v>
      </c>
      <c r="AP15">
        <f t="shared" si="9"/>
        <v>-2.7477059402272044</v>
      </c>
      <c r="AQ15">
        <f t="shared" si="9"/>
        <v>-67.8634950184845</v>
      </c>
      <c r="AR15">
        <f t="shared" si="9"/>
        <v>-70.611200958711706</v>
      </c>
      <c r="AS15">
        <f t="shared" si="9"/>
        <v>0.65117086276314229</v>
      </c>
      <c r="AT15">
        <f t="shared" si="9"/>
        <v>3.593036583705993</v>
      </c>
      <c r="AU15">
        <f t="shared" si="9"/>
        <v>-66.366993512242573</v>
      </c>
      <c r="AW15">
        <v>12</v>
      </c>
      <c r="AX15">
        <f>IF(Z15&gt;0, (R15*SUMPRODUCT(K15:$K$98, X15:$X$98)-K15*$AZ$3)/Z15, 0)</f>
        <v>230.54651904448843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10"/>
        <v>0.12000000000000001</v>
      </c>
      <c r="I16" s="5">
        <f t="shared" si="11"/>
        <v>1.1200000000000001</v>
      </c>
      <c r="J16">
        <f t="shared" si="12"/>
        <v>0.89285714285714279</v>
      </c>
      <c r="K16">
        <f t="shared" si="20"/>
        <v>0.22917419012981163</v>
      </c>
      <c r="L16" s="2">
        <v>13</v>
      </c>
      <c r="M16" s="6">
        <v>3.104E-3</v>
      </c>
      <c r="Q16" s="4">
        <f t="shared" si="21"/>
        <v>12.5</v>
      </c>
      <c r="R16">
        <f t="shared" si="0"/>
        <v>100000</v>
      </c>
      <c r="S16">
        <f t="shared" si="1"/>
        <v>230.67680839680003</v>
      </c>
      <c r="U16">
        <f t="shared" si="13"/>
        <v>3.104E-3</v>
      </c>
      <c r="V16">
        <f t="shared" si="14"/>
        <v>0.01</v>
      </c>
      <c r="W16">
        <f t="shared" si="15"/>
        <v>0.85639971021631289</v>
      </c>
      <c r="X16">
        <f t="shared" si="16"/>
        <v>2.6582647005114353E-3</v>
      </c>
      <c r="Y16">
        <f t="shared" si="17"/>
        <v>8.5639971021631289E-3</v>
      </c>
      <c r="Z16">
        <f t="shared" si="18"/>
        <v>0.84517744841363829</v>
      </c>
      <c r="AB16">
        <f t="shared" si="19"/>
        <v>197.43997210107955</v>
      </c>
      <c r="AC16">
        <f t="shared" si="2"/>
        <v>194.96283632900918</v>
      </c>
      <c r="AE16">
        <f t="shared" si="3"/>
        <v>0</v>
      </c>
      <c r="AF16">
        <f t="shared" si="4"/>
        <v>0</v>
      </c>
      <c r="AG16">
        <f t="shared" si="4"/>
        <v>-10.564718105170478</v>
      </c>
      <c r="AH16">
        <f t="shared" si="5"/>
        <v>-265.82647005114353</v>
      </c>
      <c r="AI16">
        <f t="shared" si="6"/>
        <v>-276.391188156314</v>
      </c>
      <c r="AJ16">
        <f t="shared" si="7"/>
        <v>2.4771357720703691</v>
      </c>
      <c r="AK16">
        <f t="shared" si="22"/>
        <v>13.82079804707557</v>
      </c>
      <c r="AL16">
        <f t="shared" si="8"/>
        <v>-260.09325433716805</v>
      </c>
      <c r="AN16">
        <f t="shared" si="9"/>
        <v>0</v>
      </c>
      <c r="AO16">
        <f t="shared" si="9"/>
        <v>0</v>
      </c>
      <c r="AP16">
        <f t="shared" si="9"/>
        <v>-2.4211607157022024</v>
      </c>
      <c r="AQ16">
        <f t="shared" si="9"/>
        <v>-60.920565989037442</v>
      </c>
      <c r="AR16">
        <f t="shared" si="9"/>
        <v>-63.341726704739649</v>
      </c>
      <c r="AS16">
        <f t="shared" si="9"/>
        <v>0.56769558440581247</v>
      </c>
      <c r="AT16">
        <f t="shared" si="9"/>
        <v>3.1673701993862262</v>
      </c>
      <c r="AU16">
        <f t="shared" si="9"/>
        <v>-59.606660920947604</v>
      </c>
      <c r="AW16">
        <v>13</v>
      </c>
      <c r="AX16">
        <f>IF(Z16&gt;0, (R16*SUMPRODUCT(K16:$K$98, X16:$X$98)-K16*$AZ$3)/Z16, 0)</f>
        <v>230.67680839680003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10"/>
        <v>0.12000000000000001</v>
      </c>
      <c r="I17" s="5">
        <f t="shared" si="11"/>
        <v>1.1200000000000001</v>
      </c>
      <c r="J17">
        <f t="shared" si="12"/>
        <v>0.89285714285714279</v>
      </c>
      <c r="K17">
        <f t="shared" si="20"/>
        <v>0.20461981261590323</v>
      </c>
      <c r="L17" s="2">
        <v>14</v>
      </c>
      <c r="M17" s="6">
        <v>3.1700000000000001E-3</v>
      </c>
      <c r="Q17" s="4">
        <f t="shared" si="21"/>
        <v>12.5</v>
      </c>
      <c r="R17">
        <f t="shared" si="0"/>
        <v>100000</v>
      </c>
      <c r="S17">
        <f t="shared" si="1"/>
        <v>230.71010685831828</v>
      </c>
      <c r="U17">
        <f t="shared" si="13"/>
        <v>3.1700000000000001E-3</v>
      </c>
      <c r="V17">
        <f t="shared" si="14"/>
        <v>0.01</v>
      </c>
      <c r="W17">
        <f t="shared" si="15"/>
        <v>0.84517744841363829</v>
      </c>
      <c r="X17">
        <f t="shared" si="16"/>
        <v>2.6792125114712332E-3</v>
      </c>
      <c r="Y17">
        <f t="shared" si="17"/>
        <v>8.4517744841363825E-3</v>
      </c>
      <c r="Z17">
        <f t="shared" si="18"/>
        <v>0.83404646141803074</v>
      </c>
      <c r="AB17">
        <f t="shared" si="19"/>
        <v>194.96283632900918</v>
      </c>
      <c r="AC17">
        <f t="shared" si="2"/>
        <v>192.4229482385561</v>
      </c>
      <c r="AE17">
        <f t="shared" si="3"/>
        <v>0</v>
      </c>
      <c r="AF17">
        <f t="shared" si="4"/>
        <v>0</v>
      </c>
      <c r="AG17">
        <f t="shared" si="4"/>
        <v>-10.425580767725384</v>
      </c>
      <c r="AH17">
        <f t="shared" si="5"/>
        <v>-267.92125114712331</v>
      </c>
      <c r="AI17">
        <f t="shared" si="6"/>
        <v>-278.34683191484868</v>
      </c>
      <c r="AJ17">
        <f t="shared" si="7"/>
        <v>2.5398880904530756</v>
      </c>
      <c r="AK17">
        <f t="shared" si="22"/>
        <v>13.647398543030643</v>
      </c>
      <c r="AL17">
        <f t="shared" si="8"/>
        <v>-262.15954528136496</v>
      </c>
      <c r="AN17">
        <f t="shared" si="9"/>
        <v>0</v>
      </c>
      <c r="AO17">
        <f t="shared" si="9"/>
        <v>0</v>
      </c>
      <c r="AP17">
        <f t="shared" si="9"/>
        <v>-2.1332803831039326</v>
      </c>
      <c r="AQ17">
        <f t="shared" si="9"/>
        <v>-54.821996205542717</v>
      </c>
      <c r="AR17">
        <f t="shared" si="9"/>
        <v>-56.955276588646647</v>
      </c>
      <c r="AS17">
        <f t="shared" si="9"/>
        <v>0.51971142513387258</v>
      </c>
      <c r="AT17">
        <f t="shared" si="9"/>
        <v>2.7925281325694811</v>
      </c>
      <c r="AU17">
        <f t="shared" si="9"/>
        <v>-53.643037030943297</v>
      </c>
      <c r="AW17">
        <v>14</v>
      </c>
      <c r="AX17">
        <f>IF(Z17&gt;0, (R17*SUMPRODUCT(K17:$K$98, X17:$X$98)-K17*$AZ$3)/Z17, 0)</f>
        <v>230.71010685831828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10"/>
        <v>0.12000000000000001</v>
      </c>
      <c r="I18" s="5">
        <f t="shared" si="11"/>
        <v>1.1200000000000001</v>
      </c>
      <c r="J18">
        <f t="shared" si="12"/>
        <v>0.89285714285714279</v>
      </c>
      <c r="K18">
        <f t="shared" si="20"/>
        <v>0.1826962612641993</v>
      </c>
      <c r="L18" s="2">
        <v>15</v>
      </c>
      <c r="M18" s="6">
        <v>3.2390000000000001E-3</v>
      </c>
      <c r="Q18" s="4">
        <f t="shared" si="21"/>
        <v>12.5</v>
      </c>
      <c r="R18">
        <f t="shared" si="0"/>
        <v>100000</v>
      </c>
      <c r="S18">
        <f t="shared" si="1"/>
        <v>230.52918011545876</v>
      </c>
      <c r="U18">
        <f t="shared" si="13"/>
        <v>3.2390000000000001E-3</v>
      </c>
      <c r="V18">
        <f t="shared" si="14"/>
        <v>0.01</v>
      </c>
      <c r="W18">
        <f t="shared" si="15"/>
        <v>0.83404646141803074</v>
      </c>
      <c r="X18">
        <f t="shared" si="16"/>
        <v>2.7014764885330018E-3</v>
      </c>
      <c r="Y18">
        <f t="shared" si="17"/>
        <v>8.3404646141803079E-3</v>
      </c>
      <c r="Z18">
        <f t="shared" si="18"/>
        <v>0.82300452031531746</v>
      </c>
      <c r="AB18">
        <f t="shared" si="19"/>
        <v>192.4229482385561</v>
      </c>
      <c r="AC18">
        <f t="shared" si="2"/>
        <v>189.72655729960655</v>
      </c>
      <c r="AE18">
        <f t="shared" si="3"/>
        <v>0</v>
      </c>
      <c r="AF18">
        <f t="shared" si="4"/>
        <v>0</v>
      </c>
      <c r="AG18">
        <f t="shared" si="4"/>
        <v>-10.287556503941468</v>
      </c>
      <c r="AH18">
        <f t="shared" si="5"/>
        <v>-270.14764885330015</v>
      </c>
      <c r="AI18">
        <f t="shared" si="6"/>
        <v>-280.43520535724161</v>
      </c>
      <c r="AJ18">
        <f t="shared" si="7"/>
        <v>2.6963909389495484</v>
      </c>
      <c r="AK18">
        <f t="shared" si="22"/>
        <v>13.469606376698929</v>
      </c>
      <c r="AL18">
        <f t="shared" si="8"/>
        <v>-264.26920804159312</v>
      </c>
      <c r="AN18">
        <f t="shared" si="9"/>
        <v>0</v>
      </c>
      <c r="AO18">
        <f t="shared" si="9"/>
        <v>0</v>
      </c>
      <c r="AP18">
        <f t="shared" si="9"/>
        <v>-1.8794981108143032</v>
      </c>
      <c r="AQ18">
        <f t="shared" si="9"/>
        <v>-49.354965434811696</v>
      </c>
      <c r="AR18">
        <f t="shared" si="9"/>
        <v>-51.234463545625999</v>
      </c>
      <c r="AS18">
        <f t="shared" si="9"/>
        <v>0.49262054345274636</v>
      </c>
      <c r="AT18">
        <f t="shared" si="9"/>
        <v>2.4608467257233122</v>
      </c>
      <c r="AU18">
        <f t="shared" si="9"/>
        <v>-48.280996276449933</v>
      </c>
      <c r="AW18">
        <v>15</v>
      </c>
      <c r="AX18">
        <f>IF(Z18&gt;0, (R18*SUMPRODUCT(K18:$K$98, X18:$X$98)-K18*$AZ$3)/Z18, 0)</f>
        <v>230.52918011545876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10"/>
        <v>0.12000000000000001</v>
      </c>
      <c r="I19" s="5">
        <f t="shared" si="11"/>
        <v>1.1200000000000001</v>
      </c>
      <c r="J19">
        <f t="shared" si="12"/>
        <v>0.89285714285714279</v>
      </c>
      <c r="K19">
        <f t="shared" si="20"/>
        <v>0.16312166184303509</v>
      </c>
      <c r="L19" s="2">
        <v>16</v>
      </c>
      <c r="M19" s="6">
        <v>3.3149999999999998E-3</v>
      </c>
      <c r="Q19" s="4">
        <f t="shared" si="21"/>
        <v>12.5</v>
      </c>
      <c r="R19">
        <f t="shared" si="0"/>
        <v>100000</v>
      </c>
      <c r="S19">
        <f t="shared" si="1"/>
        <v>230.17447451992481</v>
      </c>
      <c r="U19">
        <f t="shared" si="13"/>
        <v>3.3149999999999998E-3</v>
      </c>
      <c r="V19">
        <f t="shared" si="14"/>
        <v>0.01</v>
      </c>
      <c r="W19">
        <f t="shared" si="15"/>
        <v>0.82300452031531746</v>
      </c>
      <c r="X19">
        <f t="shared" si="16"/>
        <v>2.7282599848452772E-3</v>
      </c>
      <c r="Y19">
        <f t="shared" si="17"/>
        <v>8.2300452031531749E-3</v>
      </c>
      <c r="Z19">
        <f t="shared" si="18"/>
        <v>0.812046215127319</v>
      </c>
      <c r="AB19">
        <f t="shared" si="19"/>
        <v>189.72655729960655</v>
      </c>
      <c r="AC19">
        <f t="shared" si="2"/>
        <v>186.91231085282448</v>
      </c>
      <c r="AE19">
        <f t="shared" si="3"/>
        <v>0</v>
      </c>
      <c r="AF19">
        <f t="shared" si="4"/>
        <v>0</v>
      </c>
      <c r="AG19">
        <f t="shared" si="4"/>
        <v>-10.150577689091488</v>
      </c>
      <c r="AH19">
        <f t="shared" si="5"/>
        <v>-272.8259984845277</v>
      </c>
      <c r="AI19">
        <f t="shared" si="6"/>
        <v>-282.97657617361921</v>
      </c>
      <c r="AJ19">
        <f t="shared" si="7"/>
        <v>2.8142464467820787</v>
      </c>
      <c r="AK19">
        <f t="shared" si="22"/>
        <v>13.28085901097246</v>
      </c>
      <c r="AL19">
        <f t="shared" si="8"/>
        <v>-266.88147071586468</v>
      </c>
      <c r="AN19">
        <f t="shared" si="9"/>
        <v>0</v>
      </c>
      <c r="AO19">
        <f t="shared" si="9"/>
        <v>0</v>
      </c>
      <c r="AP19">
        <f t="shared" si="9"/>
        <v>-1.6557791013114382</v>
      </c>
      <c r="AQ19">
        <f t="shared" si="9"/>
        <v>-44.503830266781534</v>
      </c>
      <c r="AR19">
        <f t="shared" si="9"/>
        <v>-46.159609368092973</v>
      </c>
      <c r="AS19">
        <f t="shared" si="9"/>
        <v>0.45906455723494927</v>
      </c>
      <c r="AT19">
        <f t="shared" si="9"/>
        <v>2.166395792572875</v>
      </c>
      <c r="AU19">
        <f t="shared" si="9"/>
        <v>-43.534149018285149</v>
      </c>
      <c r="AW19">
        <v>16</v>
      </c>
      <c r="AX19">
        <f>IF(Z19&gt;0, (R19*SUMPRODUCT(K19:$K$98, X19:$X$98)-K19*$AZ$3)/Z19, 0)</f>
        <v>230.17447451992481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10"/>
        <v>0.12000000000000001</v>
      </c>
      <c r="I20" s="5">
        <f t="shared" si="11"/>
        <v>1.1200000000000001</v>
      </c>
      <c r="J20">
        <f t="shared" si="12"/>
        <v>0.89285714285714279</v>
      </c>
      <c r="K20">
        <f t="shared" si="20"/>
        <v>0.14564434093128131</v>
      </c>
      <c r="L20" s="2">
        <v>17</v>
      </c>
      <c r="M20" s="6">
        <v>3.3969999999999998E-3</v>
      </c>
      <c r="Q20" s="4">
        <f t="shared" si="21"/>
        <v>12.5</v>
      </c>
      <c r="R20">
        <f t="shared" si="0"/>
        <v>100000</v>
      </c>
      <c r="S20">
        <f t="shared" si="1"/>
        <v>229.61834511481416</v>
      </c>
      <c r="U20">
        <f t="shared" si="13"/>
        <v>3.3969999999999998E-3</v>
      </c>
      <c r="V20">
        <f t="shared" si="14"/>
        <v>0.01</v>
      </c>
      <c r="W20">
        <f t="shared" si="15"/>
        <v>0.812046215127319</v>
      </c>
      <c r="X20">
        <f t="shared" si="16"/>
        <v>2.7585209927875024E-3</v>
      </c>
      <c r="Y20">
        <f t="shared" si="17"/>
        <v>8.1204621512731903E-3</v>
      </c>
      <c r="Z20">
        <f t="shared" si="18"/>
        <v>0.80116723198325834</v>
      </c>
      <c r="AB20">
        <f t="shared" si="19"/>
        <v>186.91231085282448</v>
      </c>
      <c r="AC20">
        <f t="shared" si="2"/>
        <v>183.96269396821219</v>
      </c>
      <c r="AE20">
        <f t="shared" si="3"/>
        <v>0</v>
      </c>
      <c r="AF20">
        <f t="shared" si="4"/>
        <v>0</v>
      </c>
      <c r="AG20">
        <f t="shared" si="4"/>
        <v>-10.014590399790729</v>
      </c>
      <c r="AH20">
        <f t="shared" si="5"/>
        <v>-275.85209927875025</v>
      </c>
      <c r="AI20">
        <f t="shared" si="6"/>
        <v>-285.86668967854098</v>
      </c>
      <c r="AJ20">
        <f t="shared" si="7"/>
        <v>2.9496168846122828</v>
      </c>
      <c r="AK20">
        <f t="shared" si="22"/>
        <v>13.083861759697715</v>
      </c>
      <c r="AL20">
        <f t="shared" si="8"/>
        <v>-269.833211034231</v>
      </c>
      <c r="AN20">
        <f t="shared" si="9"/>
        <v>0</v>
      </c>
      <c r="AO20">
        <f t="shared" si="9"/>
        <v>0</v>
      </c>
      <c r="AP20">
        <f t="shared" si="9"/>
        <v>-1.4585684184742578</v>
      </c>
      <c r="AQ20">
        <f t="shared" si="9"/>
        <v>-40.176297193963961</v>
      </c>
      <c r="AR20">
        <f t="shared" si="9"/>
        <v>-41.634865612438219</v>
      </c>
      <c r="AS20">
        <f t="shared" si="9"/>
        <v>0.42959500715913518</v>
      </c>
      <c r="AT20">
        <f t="shared" si="9"/>
        <v>1.9055904228271683</v>
      </c>
      <c r="AU20">
        <f t="shared" si="9"/>
        <v>-39.299680182451915</v>
      </c>
      <c r="AW20">
        <v>17</v>
      </c>
      <c r="AX20">
        <f>IF(Z20&gt;0, (R20*SUMPRODUCT(K20:$K$98, X20:$X$98)-K20*$AZ$3)/Z20, 0)</f>
        <v>229.61834511481416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10"/>
        <v>0.12000000000000001</v>
      </c>
      <c r="I21" s="5">
        <f t="shared" si="11"/>
        <v>1.1200000000000001</v>
      </c>
      <c r="J21">
        <f t="shared" si="12"/>
        <v>0.89285714285714279</v>
      </c>
      <c r="K21">
        <f t="shared" si="20"/>
        <v>0.13003959011721544</v>
      </c>
      <c r="L21" s="2">
        <v>18</v>
      </c>
      <c r="M21" s="6">
        <v>3.4910000000000002E-3</v>
      </c>
      <c r="Q21" s="4">
        <f t="shared" si="21"/>
        <v>12.5</v>
      </c>
      <c r="R21">
        <f t="shared" si="0"/>
        <v>100000</v>
      </c>
      <c r="S21">
        <f t="shared" si="1"/>
        <v>228.86871046549479</v>
      </c>
      <c r="U21">
        <f t="shared" si="13"/>
        <v>3.4910000000000002E-3</v>
      </c>
      <c r="V21">
        <f t="shared" si="14"/>
        <v>0.01</v>
      </c>
      <c r="W21">
        <f t="shared" si="15"/>
        <v>0.80116723198325834</v>
      </c>
      <c r="X21">
        <f t="shared" si="16"/>
        <v>2.7968748068535549E-3</v>
      </c>
      <c r="Y21">
        <f t="shared" si="17"/>
        <v>8.0116723198325832E-3</v>
      </c>
      <c r="Z21">
        <f t="shared" si="18"/>
        <v>0.79035868485657224</v>
      </c>
      <c r="AB21">
        <f t="shared" si="19"/>
        <v>183.96269396821219</v>
      </c>
      <c r="AC21">
        <f t="shared" si="2"/>
        <v>180.88837300832807</v>
      </c>
      <c r="AE21">
        <f t="shared" si="3"/>
        <v>0</v>
      </c>
      <c r="AF21">
        <f t="shared" si="4"/>
        <v>0</v>
      </c>
      <c r="AG21">
        <f t="shared" si="4"/>
        <v>-9.8794835607071523</v>
      </c>
      <c r="AH21">
        <f t="shared" si="5"/>
        <v>-279.68748068535547</v>
      </c>
      <c r="AI21">
        <f t="shared" si="6"/>
        <v>-289.56696424606264</v>
      </c>
      <c r="AJ21">
        <f t="shared" si="7"/>
        <v>3.074320959884119</v>
      </c>
      <c r="AK21">
        <f t="shared" si="22"/>
        <v>12.877388577774855</v>
      </c>
      <c r="AL21">
        <f t="shared" si="8"/>
        <v>-273.61525470840365</v>
      </c>
      <c r="AN21">
        <f t="shared" si="9"/>
        <v>0</v>
      </c>
      <c r="AO21">
        <f t="shared" si="9"/>
        <v>0</v>
      </c>
      <c r="AP21">
        <f t="shared" si="9"/>
        <v>-1.2847239928041263</v>
      </c>
      <c r="AQ21">
        <f t="shared" si="9"/>
        <v>-36.370445349240235</v>
      </c>
      <c r="AR21">
        <f t="shared" si="9"/>
        <v>-37.655169342044367</v>
      </c>
      <c r="AS21">
        <f t="shared" si="9"/>
        <v>0.39978343751209516</v>
      </c>
      <c r="AT21">
        <f t="shared" si="9"/>
        <v>1.674570332433954</v>
      </c>
      <c r="AU21">
        <f t="shared" si="9"/>
        <v>-35.580815572098317</v>
      </c>
      <c r="AW21">
        <v>18</v>
      </c>
      <c r="AX21">
        <f>IF(Z21&gt;0, (R21*SUMPRODUCT(K21:$K$98, X21:$X$98)-K21*$AZ$3)/Z21, 0)</f>
        <v>228.86871046549479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10"/>
        <v>0.12000000000000001</v>
      </c>
      <c r="I22" s="5">
        <f t="shared" si="11"/>
        <v>1.1200000000000001</v>
      </c>
      <c r="J22">
        <f t="shared" si="12"/>
        <v>0.89285714285714279</v>
      </c>
      <c r="K22">
        <f t="shared" si="20"/>
        <v>0.11610677689037092</v>
      </c>
      <c r="L22" s="2">
        <v>19</v>
      </c>
      <c r="M22" s="6">
        <v>3.5990000000000002E-3</v>
      </c>
      <c r="Q22" s="4">
        <f t="shared" si="21"/>
        <v>12.5</v>
      </c>
      <c r="R22">
        <f t="shared" si="0"/>
        <v>100000</v>
      </c>
      <c r="S22">
        <f t="shared" si="1"/>
        <v>227.86336257399569</v>
      </c>
      <c r="U22">
        <f t="shared" si="13"/>
        <v>3.5990000000000002E-3</v>
      </c>
      <c r="V22">
        <f t="shared" si="14"/>
        <v>0.01</v>
      </c>
      <c r="W22">
        <f t="shared" si="15"/>
        <v>0.79035868485657224</v>
      </c>
      <c r="X22">
        <f t="shared" si="16"/>
        <v>2.8445009067988038E-3</v>
      </c>
      <c r="Y22">
        <f t="shared" si="17"/>
        <v>7.9035868485657218E-3</v>
      </c>
      <c r="Z22">
        <f t="shared" si="18"/>
        <v>0.77961059710120773</v>
      </c>
      <c r="AB22">
        <f t="shared" si="19"/>
        <v>180.88837300832807</v>
      </c>
      <c r="AC22">
        <f t="shared" si="2"/>
        <v>177.64469215380177</v>
      </c>
      <c r="AE22">
        <f t="shared" si="3"/>
        <v>0</v>
      </c>
      <c r="AF22">
        <f t="shared" si="4"/>
        <v>0</v>
      </c>
      <c r="AG22">
        <f t="shared" si="4"/>
        <v>-9.7451324637650973</v>
      </c>
      <c r="AH22">
        <f t="shared" si="5"/>
        <v>-284.45009067988036</v>
      </c>
      <c r="AI22">
        <f t="shared" si="6"/>
        <v>-294.19522314364548</v>
      </c>
      <c r="AJ22">
        <f t="shared" si="7"/>
        <v>3.2436808545263034</v>
      </c>
      <c r="AK22">
        <f t="shared" si="22"/>
        <v>12.662186110582967</v>
      </c>
      <c r="AL22">
        <f t="shared" si="8"/>
        <v>-278.2893561785362</v>
      </c>
      <c r="AN22">
        <f t="shared" si="9"/>
        <v>0</v>
      </c>
      <c r="AO22">
        <f t="shared" si="9"/>
        <v>0</v>
      </c>
      <c r="AP22">
        <f t="shared" si="9"/>
        <v>-1.1314759207374849</v>
      </c>
      <c r="AQ22">
        <f t="shared" si="9"/>
        <v>-33.026583215014647</v>
      </c>
      <c r="AR22">
        <f t="shared" si="9"/>
        <v>-34.158059135752133</v>
      </c>
      <c r="AS22">
        <f t="shared" si="9"/>
        <v>0.3766133292800532</v>
      </c>
      <c r="AT22">
        <f t="shared" si="9"/>
        <v>1.4701656176858102</v>
      </c>
      <c r="AU22">
        <f t="shared" si="9"/>
        <v>-32.31128018878627</v>
      </c>
      <c r="AW22">
        <v>19</v>
      </c>
      <c r="AX22">
        <f>IF(Z22&gt;0, (R22*SUMPRODUCT(K22:$K$98, X22:$X$98)-K22*$AZ$3)/Z22, 0)</f>
        <v>227.86336257399569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10"/>
        <v>0.12000000000000001</v>
      </c>
      <c r="I23" s="5">
        <f t="shared" si="11"/>
        <v>1.1200000000000001</v>
      </c>
      <c r="J23">
        <f t="shared" si="12"/>
        <v>0.89285714285714279</v>
      </c>
      <c r="K23">
        <f t="shared" si="20"/>
        <v>0.10366676508068833</v>
      </c>
      <c r="L23" s="2">
        <v>20</v>
      </c>
      <c r="M23" s="6">
        <v>3.7169999999999998E-3</v>
      </c>
      <c r="Q23" s="4">
        <f t="shared" si="21"/>
        <v>12.5</v>
      </c>
      <c r="R23">
        <f t="shared" si="0"/>
        <v>100000</v>
      </c>
      <c r="S23">
        <f t="shared" si="1"/>
        <v>226.54675350289278</v>
      </c>
      <c r="U23">
        <f t="shared" si="13"/>
        <v>3.7169999999999998E-3</v>
      </c>
      <c r="V23">
        <f t="shared" si="14"/>
        <v>0.01</v>
      </c>
      <c r="W23">
        <f t="shared" si="15"/>
        <v>0.77961059710120773</v>
      </c>
      <c r="X23">
        <f t="shared" si="16"/>
        <v>2.8978125894251888E-3</v>
      </c>
      <c r="Y23">
        <f t="shared" si="17"/>
        <v>7.7961059710120774E-3</v>
      </c>
      <c r="Z23">
        <f t="shared" si="18"/>
        <v>0.76891667854077039</v>
      </c>
      <c r="AB23">
        <f t="shared" si="19"/>
        <v>177.64469215380177</v>
      </c>
      <c r="AC23">
        <f t="shared" si="2"/>
        <v>174.19557723763896</v>
      </c>
      <c r="AE23">
        <f t="shared" si="3"/>
        <v>0</v>
      </c>
      <c r="AF23">
        <f t="shared" si="4"/>
        <v>0</v>
      </c>
      <c r="AG23">
        <f t="shared" si="4"/>
        <v>-9.6114584817596302</v>
      </c>
      <c r="AH23">
        <f t="shared" si="5"/>
        <v>-289.78125894251889</v>
      </c>
      <c r="AI23">
        <f t="shared" si="6"/>
        <v>-299.39271742427854</v>
      </c>
      <c r="AJ23">
        <f t="shared" si="7"/>
        <v>3.449114916162813</v>
      </c>
      <c r="AK23">
        <f t="shared" si="22"/>
        <v>12.435128450766125</v>
      </c>
      <c r="AL23">
        <f t="shared" si="8"/>
        <v>-283.50847405734964</v>
      </c>
      <c r="AN23">
        <f t="shared" si="9"/>
        <v>0</v>
      </c>
      <c r="AO23">
        <f t="shared" si="9"/>
        <v>0</v>
      </c>
      <c r="AP23">
        <f t="shared" si="9"/>
        <v>-0.99638880851136491</v>
      </c>
      <c r="AQ23">
        <f t="shared" si="9"/>
        <v>-30.040685695580219</v>
      </c>
      <c r="AR23">
        <f t="shared" si="9"/>
        <v>-31.037074504091585</v>
      </c>
      <c r="AS23">
        <f t="shared" si="9"/>
        <v>0.35755858575014832</v>
      </c>
      <c r="AT23">
        <f t="shared" si="9"/>
        <v>1.2891095398537558</v>
      </c>
      <c r="AU23">
        <f t="shared" si="9"/>
        <v>-29.390406378487686</v>
      </c>
      <c r="AW23">
        <v>20</v>
      </c>
      <c r="AX23">
        <f>IF(Z23&gt;0, (R23*SUMPRODUCT(K23:$K$98, X23:$X$98)-K23*$AZ$3)/Z23, 0)</f>
        <v>226.54675350289278</v>
      </c>
    </row>
    <row r="24" spans="5:50" x14ac:dyDescent="0.25">
      <c r="E24">
        <v>2024</v>
      </c>
      <c r="F24" s="5">
        <f>EconomicRates!C64</f>
        <v>3.5571999999999999E-2</v>
      </c>
      <c r="G24" s="5">
        <f>EconomicRates!D64</f>
        <v>7.0000000000000007E-2</v>
      </c>
      <c r="H24" s="5">
        <f t="shared" si="10"/>
        <v>0.12000000000000001</v>
      </c>
      <c r="I24" s="5">
        <f t="shared" si="11"/>
        <v>1.1200000000000001</v>
      </c>
      <c r="J24">
        <f t="shared" si="12"/>
        <v>0.89285714285714279</v>
      </c>
      <c r="K24">
        <f t="shared" si="20"/>
        <v>9.2559611679185999E-2</v>
      </c>
      <c r="L24" s="2">
        <v>21</v>
      </c>
      <c r="M24" s="6">
        <v>3.852E-3</v>
      </c>
      <c r="Q24" s="4">
        <f t="shared" si="21"/>
        <v>12.5</v>
      </c>
      <c r="R24">
        <f t="shared" si="0"/>
        <v>100000</v>
      </c>
      <c r="S24">
        <f t="shared" si="1"/>
        <v>224.93877517770977</v>
      </c>
      <c r="U24">
        <f t="shared" si="13"/>
        <v>3.852E-3</v>
      </c>
      <c r="V24">
        <f t="shared" si="14"/>
        <v>0.01</v>
      </c>
      <c r="W24">
        <f t="shared" si="15"/>
        <v>0.76891667854077039</v>
      </c>
      <c r="X24">
        <f t="shared" si="16"/>
        <v>2.9618670457390475E-3</v>
      </c>
      <c r="Y24">
        <f t="shared" si="17"/>
        <v>7.689166785407704E-3</v>
      </c>
      <c r="Z24">
        <f t="shared" si="18"/>
        <v>0.75826564470962365</v>
      </c>
      <c r="AB24">
        <f t="shared" si="19"/>
        <v>174.19557723763896</v>
      </c>
      <c r="AC24">
        <f t="shared" si="2"/>
        <v>170.56334538031919</v>
      </c>
      <c r="AE24">
        <f t="shared" si="3"/>
        <v>0</v>
      </c>
      <c r="AF24">
        <f t="shared" si="4"/>
        <v>0</v>
      </c>
      <c r="AG24">
        <f t="shared" si="4"/>
        <v>-9.4783205588702959</v>
      </c>
      <c r="AH24">
        <f t="shared" si="5"/>
        <v>-296.18670457390476</v>
      </c>
      <c r="AI24">
        <f t="shared" si="6"/>
        <v>-305.66502513277504</v>
      </c>
      <c r="AJ24">
        <f t="shared" si="7"/>
        <v>3.6322318573197663</v>
      </c>
      <c r="AK24">
        <f t="shared" si="22"/>
        <v>12.193690406634728</v>
      </c>
      <c r="AL24">
        <f t="shared" si="8"/>
        <v>-289.83910286882053</v>
      </c>
      <c r="AN24">
        <f t="shared" si="9"/>
        <v>0</v>
      </c>
      <c r="AO24">
        <f t="shared" si="9"/>
        <v>0</v>
      </c>
      <c r="AP24">
        <f t="shared" si="9"/>
        <v>-0.87730967029987983</v>
      </c>
      <c r="AQ24">
        <f t="shared" si="9"/>
        <v>-27.414926359898409</v>
      </c>
      <c r="AR24">
        <f t="shared" si="9"/>
        <v>-28.292236030198286</v>
      </c>
      <c r="AS24">
        <f t="shared" si="9"/>
        <v>0.33619797024228609</v>
      </c>
      <c r="AT24">
        <f t="shared" si="9"/>
        <v>1.1286432489743261</v>
      </c>
      <c r="AU24">
        <f t="shared" si="9"/>
        <v>-26.827394810981673</v>
      </c>
      <c r="AW24">
        <v>21</v>
      </c>
      <c r="AX24">
        <f>IF(Z24&gt;0, (R24*SUMPRODUCT(K24:$K$98, X24:$X$98)-K24*$AZ$3)/Z24, 0)</f>
        <v>224.93877517770977</v>
      </c>
    </row>
    <row r="25" spans="5:50" x14ac:dyDescent="0.25">
      <c r="E25">
        <v>2025</v>
      </c>
      <c r="F25" s="5">
        <f>EconomicRates!C65</f>
        <v>3.5571999999999999E-2</v>
      </c>
      <c r="G25" s="5">
        <f>EconomicRates!D65</f>
        <v>7.0000000000000007E-2</v>
      </c>
      <c r="H25" s="5">
        <f t="shared" si="10"/>
        <v>0.12000000000000001</v>
      </c>
      <c r="I25" s="5">
        <f t="shared" si="11"/>
        <v>1.1200000000000001</v>
      </c>
      <c r="J25">
        <f t="shared" si="12"/>
        <v>0.89285714285714279</v>
      </c>
      <c r="K25">
        <f t="shared" si="20"/>
        <v>8.2642510427844637E-2</v>
      </c>
      <c r="L25" s="2">
        <v>22</v>
      </c>
      <c r="M25" s="6">
        <v>4.0049999999999999E-3</v>
      </c>
      <c r="Q25" s="4">
        <f t="shared" si="21"/>
        <v>12.5</v>
      </c>
      <c r="R25">
        <f t="shared" si="0"/>
        <v>100000</v>
      </c>
      <c r="S25">
        <f t="shared" si="1"/>
        <v>223.00308662126403</v>
      </c>
      <c r="U25">
        <f t="shared" si="13"/>
        <v>4.0049999999999999E-3</v>
      </c>
      <c r="V25">
        <f t="shared" si="14"/>
        <v>0.01</v>
      </c>
      <c r="W25">
        <f t="shared" si="15"/>
        <v>0.75826564470962365</v>
      </c>
      <c r="X25">
        <f t="shared" si="16"/>
        <v>3.0368539070620426E-3</v>
      </c>
      <c r="Y25">
        <f t="shared" si="17"/>
        <v>7.5826564470962369E-3</v>
      </c>
      <c r="Z25">
        <f t="shared" si="18"/>
        <v>0.74764613435546545</v>
      </c>
      <c r="AB25">
        <f t="shared" si="19"/>
        <v>170.56334538031919</v>
      </c>
      <c r="AC25">
        <f t="shared" si="2"/>
        <v>166.72739566172507</v>
      </c>
      <c r="AE25">
        <f t="shared" si="3"/>
        <v>0</v>
      </c>
      <c r="AF25">
        <f t="shared" si="4"/>
        <v>0</v>
      </c>
      <c r="AG25">
        <f t="shared" si="4"/>
        <v>-9.3455766794433188</v>
      </c>
      <c r="AH25">
        <f t="shared" si="5"/>
        <v>-303.68539070620426</v>
      </c>
      <c r="AI25">
        <f t="shared" si="6"/>
        <v>-313.03096738564756</v>
      </c>
      <c r="AJ25">
        <f t="shared" si="7"/>
        <v>3.8359497185941223</v>
      </c>
      <c r="AK25">
        <f t="shared" si="22"/>
        <v>11.939434176622344</v>
      </c>
      <c r="AL25">
        <f t="shared" si="8"/>
        <v>-297.25558349043109</v>
      </c>
      <c r="AN25">
        <f t="shared" si="9"/>
        <v>0</v>
      </c>
      <c r="AO25">
        <f t="shared" si="9"/>
        <v>0</v>
      </c>
      <c r="AP25">
        <f t="shared" si="9"/>
        <v>-0.77234191818511611</v>
      </c>
      <c r="AQ25">
        <f t="shared" si="9"/>
        <v>-25.097323068221559</v>
      </c>
      <c r="AR25">
        <f t="shared" si="9"/>
        <v>-25.869664986406672</v>
      </c>
      <c r="AS25">
        <f t="shared" si="9"/>
        <v>0.31701251461960245</v>
      </c>
      <c r="AT25">
        <f t="shared" si="9"/>
        <v>0.98670481344407668</v>
      </c>
      <c r="AU25">
        <f t="shared" si="9"/>
        <v>-24.565947658342992</v>
      </c>
      <c r="AW25">
        <v>22</v>
      </c>
      <c r="AX25">
        <f>IF(Z25&gt;0, (R25*SUMPRODUCT(K25:$K$98, X25:$X$98)-K25*$AZ$3)/Z25, 0)</f>
        <v>223.00308662126403</v>
      </c>
    </row>
    <row r="26" spans="5:50" x14ac:dyDescent="0.25">
      <c r="E26">
        <v>2026</v>
      </c>
      <c r="F26" s="5">
        <f>EconomicRates!C66</f>
        <v>3.5571999999999999E-2</v>
      </c>
      <c r="G26" s="5">
        <f>EconomicRates!D66</f>
        <v>7.0000000000000007E-2</v>
      </c>
      <c r="H26" s="5">
        <f t="shared" si="10"/>
        <v>0.12000000000000001</v>
      </c>
      <c r="I26" s="5">
        <f t="shared" si="11"/>
        <v>1.1200000000000001</v>
      </c>
      <c r="J26">
        <f t="shared" si="12"/>
        <v>0.89285714285714279</v>
      </c>
      <c r="K26">
        <f t="shared" si="20"/>
        <v>7.3787955739146996E-2</v>
      </c>
      <c r="L26" s="2">
        <v>23</v>
      </c>
      <c r="M26" s="6">
        <v>4.1640000000000002E-3</v>
      </c>
      <c r="Q26" s="4">
        <f t="shared" si="21"/>
        <v>12.5</v>
      </c>
      <c r="R26">
        <f t="shared" si="0"/>
        <v>100000</v>
      </c>
      <c r="S26">
        <f t="shared" si="1"/>
        <v>220.71949156602579</v>
      </c>
      <c r="U26">
        <f t="shared" si="13"/>
        <v>4.1640000000000002E-3</v>
      </c>
      <c r="V26">
        <f t="shared" si="14"/>
        <v>0.01</v>
      </c>
      <c r="W26">
        <f t="shared" si="15"/>
        <v>0.74764613435546545</v>
      </c>
      <c r="X26">
        <f t="shared" si="16"/>
        <v>3.1131985034561585E-3</v>
      </c>
      <c r="Y26">
        <f t="shared" si="17"/>
        <v>7.4764613435546546E-3</v>
      </c>
      <c r="Z26">
        <f t="shared" si="18"/>
        <v>0.73705647450845468</v>
      </c>
      <c r="AB26">
        <f t="shared" si="19"/>
        <v>166.72739566172507</v>
      </c>
      <c r="AC26">
        <f t="shared" si="2"/>
        <v>162.68273030895358</v>
      </c>
      <c r="AE26">
        <f t="shared" si="3"/>
        <v>0</v>
      </c>
      <c r="AF26">
        <f t="shared" si="4"/>
        <v>0</v>
      </c>
      <c r="AG26">
        <f t="shared" si="4"/>
        <v>-9.2132059313556844</v>
      </c>
      <c r="AH26">
        <f t="shared" si="5"/>
        <v>-311.31985034561586</v>
      </c>
      <c r="AI26">
        <f t="shared" si="6"/>
        <v>-320.53305627697154</v>
      </c>
      <c r="AJ26">
        <f t="shared" si="7"/>
        <v>4.0446653527714886</v>
      </c>
      <c r="AK26">
        <f t="shared" si="22"/>
        <v>11.670917696320757</v>
      </c>
      <c r="AL26">
        <f t="shared" si="8"/>
        <v>-304.8174732278793</v>
      </c>
      <c r="AN26">
        <f t="shared" si="9"/>
        <v>0</v>
      </c>
      <c r="AO26">
        <f t="shared" si="9"/>
        <v>0</v>
      </c>
      <c r="AP26">
        <f t="shared" si="9"/>
        <v>-0.67982363147851987</v>
      </c>
      <c r="AQ26">
        <f t="shared" si="9"/>
        <v>-22.97165533802017</v>
      </c>
      <c r="AR26">
        <f t="shared" si="9"/>
        <v>-23.65147896949869</v>
      </c>
      <c r="AS26">
        <f t="shared" si="9"/>
        <v>0.29844758802996396</v>
      </c>
      <c r="AT26">
        <f t="shared" si="9"/>
        <v>0.86117315841134345</v>
      </c>
      <c r="AU26">
        <f t="shared" si="9"/>
        <v>-22.491858223057381</v>
      </c>
      <c r="AW26">
        <v>23</v>
      </c>
      <c r="AX26">
        <f>IF(Z26&gt;0, (R26*SUMPRODUCT(K26:$K$98, X26:$X$98)-K26*$AZ$3)/Z26, 0)</f>
        <v>220.71949156602579</v>
      </c>
    </row>
    <row r="27" spans="5:50" x14ac:dyDescent="0.25">
      <c r="E27">
        <v>2027</v>
      </c>
      <c r="F27" s="5">
        <f>EconomicRates!C67</f>
        <v>3.5571999999999999E-2</v>
      </c>
      <c r="G27" s="5">
        <f>EconomicRates!D67</f>
        <v>7.0000000000000007E-2</v>
      </c>
      <c r="H27" s="5">
        <f t="shared" si="10"/>
        <v>0.12000000000000001</v>
      </c>
      <c r="I27" s="5">
        <f t="shared" si="11"/>
        <v>1.1200000000000001</v>
      </c>
      <c r="J27">
        <f t="shared" si="12"/>
        <v>0.89285714285714279</v>
      </c>
      <c r="K27">
        <f t="shared" si="20"/>
        <v>6.5882103338524095E-2</v>
      </c>
      <c r="L27" s="2">
        <v>24</v>
      </c>
      <c r="M27" s="6">
        <v>4.3350000000000003E-3</v>
      </c>
      <c r="Q27" s="4">
        <f t="shared" si="21"/>
        <v>12.5</v>
      </c>
      <c r="R27">
        <f t="shared" si="0"/>
        <v>100000</v>
      </c>
      <c r="S27">
        <f t="shared" si="1"/>
        <v>218.18321353208577</v>
      </c>
      <c r="U27">
        <f t="shared" si="13"/>
        <v>4.3350000000000003E-3</v>
      </c>
      <c r="V27">
        <f t="shared" si="14"/>
        <v>0.01</v>
      </c>
      <c r="W27">
        <f t="shared" si="15"/>
        <v>0.73705647450845468</v>
      </c>
      <c r="X27">
        <f t="shared" si="16"/>
        <v>3.1951398169941512E-3</v>
      </c>
      <c r="Y27">
        <f t="shared" si="17"/>
        <v>7.3705647450845466E-3</v>
      </c>
      <c r="Z27">
        <f t="shared" si="18"/>
        <v>0.72649076994637596</v>
      </c>
      <c r="AB27">
        <f t="shared" si="19"/>
        <v>162.68273030895358</v>
      </c>
      <c r="AC27">
        <f t="shared" si="2"/>
        <v>158.50809078829954</v>
      </c>
      <c r="AE27">
        <f t="shared" si="3"/>
        <v>0</v>
      </c>
      <c r="AF27">
        <f t="shared" si="4"/>
        <v>0</v>
      </c>
      <c r="AG27">
        <f t="shared" si="4"/>
        <v>-9.0811346243296995</v>
      </c>
      <c r="AH27">
        <f t="shared" si="5"/>
        <v>-319.51398169941513</v>
      </c>
      <c r="AI27">
        <f t="shared" si="6"/>
        <v>-328.59511632374483</v>
      </c>
      <c r="AJ27">
        <f t="shared" si="7"/>
        <v>4.1746395206540399</v>
      </c>
      <c r="AK27">
        <f t="shared" si="22"/>
        <v>11.387791121626751</v>
      </c>
      <c r="AL27">
        <f t="shared" si="8"/>
        <v>-313.03268568146399</v>
      </c>
      <c r="AN27">
        <f t="shared" si="9"/>
        <v>0</v>
      </c>
      <c r="AO27">
        <f t="shared" si="9"/>
        <v>0</v>
      </c>
      <c r="AP27">
        <f t="shared" si="9"/>
        <v>-0.59828424975113847</v>
      </c>
      <c r="AQ27">
        <f t="shared" si="9"/>
        <v>-21.050253160424163</v>
      </c>
      <c r="AR27">
        <f t="shared" si="9"/>
        <v>-21.648537410175305</v>
      </c>
      <c r="AS27">
        <f t="shared" si="9"/>
        <v>0.27503403230081613</v>
      </c>
      <c r="AT27">
        <f t="shared" si="9"/>
        <v>0.75025163147254081</v>
      </c>
      <c r="AU27">
        <f t="shared" si="9"/>
        <v>-20.623251746401941</v>
      </c>
      <c r="AW27">
        <v>24</v>
      </c>
      <c r="AX27">
        <f>IF(Z27&gt;0, (R27*SUMPRODUCT(K27:$K$98, X27:$X$98)-K27*$AZ$3)/Z27, 0)</f>
        <v>218.18321353208577</v>
      </c>
    </row>
    <row r="28" spans="5:50" x14ac:dyDescent="0.25">
      <c r="E28">
        <v>2028</v>
      </c>
      <c r="F28" s="5">
        <f>EconomicRates!C68</f>
        <v>3.5571999999999999E-2</v>
      </c>
      <c r="G28" s="5">
        <f>EconomicRates!D68</f>
        <v>7.0000000000000007E-2</v>
      </c>
      <c r="H28" s="5">
        <f t="shared" si="10"/>
        <v>0.12000000000000001</v>
      </c>
      <c r="I28" s="5">
        <f t="shared" si="11"/>
        <v>1.1200000000000001</v>
      </c>
      <c r="J28">
        <f t="shared" si="12"/>
        <v>0.89285714285714279</v>
      </c>
      <c r="K28">
        <f t="shared" si="20"/>
        <v>5.8823306552253651E-2</v>
      </c>
      <c r="L28" s="2">
        <v>25</v>
      </c>
      <c r="M28" s="6">
        <v>4.522E-3</v>
      </c>
      <c r="Q28" s="4">
        <f t="shared" si="21"/>
        <v>12.5</v>
      </c>
      <c r="R28">
        <f t="shared" si="0"/>
        <v>100000</v>
      </c>
      <c r="S28">
        <f t="shared" si="1"/>
        <v>215.43808546671426</v>
      </c>
      <c r="U28">
        <f t="shared" si="13"/>
        <v>4.522E-3</v>
      </c>
      <c r="V28">
        <f t="shared" si="14"/>
        <v>0.01</v>
      </c>
      <c r="W28">
        <f t="shared" si="15"/>
        <v>0.72649076994637596</v>
      </c>
      <c r="X28">
        <f t="shared" si="16"/>
        <v>3.285191261697512E-3</v>
      </c>
      <c r="Y28">
        <f t="shared" si="17"/>
        <v>7.2649076994637596E-3</v>
      </c>
      <c r="Z28">
        <f t="shared" si="18"/>
        <v>0.71594067098521474</v>
      </c>
      <c r="AB28">
        <f t="shared" si="19"/>
        <v>158.50809078829954</v>
      </c>
      <c r="AC28">
        <f t="shared" si="2"/>
        <v>154.24088746480945</v>
      </c>
      <c r="AE28">
        <f t="shared" si="3"/>
        <v>0</v>
      </c>
      <c r="AF28">
        <f t="shared" si="4"/>
        <v>0</v>
      </c>
      <c r="AG28">
        <f t="shared" si="4"/>
        <v>-8.9492583873151847</v>
      </c>
      <c r="AH28">
        <f t="shared" si="5"/>
        <v>-328.51912616975119</v>
      </c>
      <c r="AI28">
        <f t="shared" si="6"/>
        <v>-337.46838455706637</v>
      </c>
      <c r="AJ28">
        <f t="shared" si="7"/>
        <v>4.2672033234900937</v>
      </c>
      <c r="AK28">
        <f t="shared" si="22"/>
        <v>11.095566355180969</v>
      </c>
      <c r="AL28">
        <f t="shared" si="8"/>
        <v>-322.10561487839533</v>
      </c>
      <c r="AN28">
        <f t="shared" si="9"/>
        <v>0</v>
      </c>
      <c r="AO28">
        <f t="shared" si="9"/>
        <v>0</v>
      </c>
      <c r="AP28">
        <f t="shared" si="9"/>
        <v>-0.52642496953236828</v>
      </c>
      <c r="AQ28">
        <f t="shared" si="9"/>
        <v>-19.324581266961768</v>
      </c>
      <c r="AR28">
        <f t="shared" si="9"/>
        <v>-19.851006236494136</v>
      </c>
      <c r="AS28">
        <f t="shared" si="9"/>
        <v>0.25101100921845337</v>
      </c>
      <c r="AT28">
        <f t="shared" si="9"/>
        <v>0.65267790108168189</v>
      </c>
      <c r="AU28">
        <f t="shared" si="9"/>
        <v>-18.947317326194003</v>
      </c>
      <c r="AW28">
        <v>25</v>
      </c>
      <c r="AX28">
        <f>IF(Z28&gt;0, (R28*SUMPRODUCT(K28:$K$98, X28:$X$98)-K28*$AZ$3)/Z28, 0)</f>
        <v>215.43808546671426</v>
      </c>
    </row>
    <row r="29" spans="5:50" x14ac:dyDescent="0.25">
      <c r="E29">
        <v>2029</v>
      </c>
      <c r="F29" s="5">
        <f>EconomicRates!C69</f>
        <v>3.5571999999999999E-2</v>
      </c>
      <c r="G29" s="5">
        <f>EconomicRates!D69</f>
        <v>7.0000000000000007E-2</v>
      </c>
      <c r="H29" s="5">
        <f t="shared" si="10"/>
        <v>0.12000000000000001</v>
      </c>
      <c r="I29" s="5">
        <f t="shared" si="11"/>
        <v>1.1200000000000001</v>
      </c>
      <c r="J29">
        <f t="shared" si="12"/>
        <v>0.89285714285714279</v>
      </c>
      <c r="K29">
        <f t="shared" si="20"/>
        <v>5.2520809421655039E-2</v>
      </c>
      <c r="L29" s="2">
        <v>26</v>
      </c>
      <c r="M29" s="6">
        <v>4.7470000000000004E-3</v>
      </c>
      <c r="Q29" s="4">
        <f t="shared" si="21"/>
        <v>12.5</v>
      </c>
      <c r="R29">
        <f t="shared" si="0"/>
        <v>100000</v>
      </c>
      <c r="S29">
        <f t="shared" si="1"/>
        <v>212.51041940471248</v>
      </c>
      <c r="U29">
        <f t="shared" si="13"/>
        <v>4.7470000000000004E-3</v>
      </c>
      <c r="V29">
        <f t="shared" si="14"/>
        <v>0.01</v>
      </c>
      <c r="W29">
        <f t="shared" si="15"/>
        <v>0.71594067098521474</v>
      </c>
      <c r="X29">
        <f t="shared" si="16"/>
        <v>3.3985703651668148E-3</v>
      </c>
      <c r="Y29">
        <f t="shared" si="17"/>
        <v>7.1594067098521477E-3</v>
      </c>
      <c r="Z29">
        <f t="shared" si="18"/>
        <v>0.70538269391019581</v>
      </c>
      <c r="AB29">
        <f t="shared" si="19"/>
        <v>154.24088746480945</v>
      </c>
      <c r="AC29">
        <f t="shared" si="2"/>
        <v>149.90117212368165</v>
      </c>
      <c r="AE29">
        <f t="shared" si="3"/>
        <v>0</v>
      </c>
      <c r="AF29">
        <f t="shared" si="4"/>
        <v>0</v>
      </c>
      <c r="AG29">
        <f t="shared" si="4"/>
        <v>-8.8172836738774478</v>
      </c>
      <c r="AH29">
        <f t="shared" si="5"/>
        <v>-339.85703651668149</v>
      </c>
      <c r="AI29">
        <f t="shared" si="6"/>
        <v>-348.67432019055894</v>
      </c>
      <c r="AJ29">
        <f t="shared" si="7"/>
        <v>4.3397153411277998</v>
      </c>
      <c r="AK29">
        <f t="shared" si="22"/>
        <v>10.796862122536663</v>
      </c>
      <c r="AL29">
        <f t="shared" si="8"/>
        <v>-333.53774272689446</v>
      </c>
      <c r="AN29">
        <f t="shared" si="9"/>
        <v>0</v>
      </c>
      <c r="AO29">
        <f t="shared" si="9"/>
        <v>0</v>
      </c>
      <c r="AP29">
        <f t="shared" si="9"/>
        <v>-0.46309087545238781</v>
      </c>
      <c r="AQ29">
        <f t="shared" si="9"/>
        <v>-17.849566645501085</v>
      </c>
      <c r="AR29">
        <f t="shared" si="9"/>
        <v>-18.312657520953476</v>
      </c>
      <c r="AS29">
        <f t="shared" si="9"/>
        <v>0.22792536237560584</v>
      </c>
      <c r="AT29">
        <f t="shared" si="9"/>
        <v>0.56705993788963394</v>
      </c>
      <c r="AU29">
        <f t="shared" si="9"/>
        <v>-17.517672220688233</v>
      </c>
      <c r="AW29">
        <v>26</v>
      </c>
      <c r="AX29">
        <f>IF(Z29&gt;0, (R29*SUMPRODUCT(K29:$K$98, X29:$X$98)-K29*$AZ$3)/Z29, 0)</f>
        <v>212.51041940471248</v>
      </c>
    </row>
    <row r="30" spans="5:50" x14ac:dyDescent="0.25">
      <c r="E30">
        <v>2030</v>
      </c>
      <c r="F30" s="5">
        <f>EconomicRates!C70</f>
        <v>3.5571999999999999E-2</v>
      </c>
      <c r="G30" s="5">
        <f>EconomicRates!D70</f>
        <v>7.0000000000000007E-2</v>
      </c>
      <c r="H30" s="5">
        <f t="shared" si="10"/>
        <v>0.12000000000000001</v>
      </c>
      <c r="I30" s="5">
        <f t="shared" si="11"/>
        <v>1.1200000000000001</v>
      </c>
      <c r="J30">
        <f t="shared" si="12"/>
        <v>0.89285714285714279</v>
      </c>
      <c r="K30">
        <f t="shared" si="20"/>
        <v>4.6893579840763422E-2</v>
      </c>
      <c r="L30" s="2">
        <v>27</v>
      </c>
      <c r="M30" s="6">
        <v>4.9870000000000001E-3</v>
      </c>
      <c r="Q30" s="4">
        <f t="shared" si="21"/>
        <v>12.5</v>
      </c>
      <c r="R30">
        <f t="shared" si="0"/>
        <v>100000</v>
      </c>
      <c r="S30">
        <f t="shared" si="1"/>
        <v>209.31004864622545</v>
      </c>
      <c r="U30">
        <f t="shared" si="13"/>
        <v>4.9870000000000001E-3</v>
      </c>
      <c r="V30">
        <f t="shared" si="14"/>
        <v>0.01</v>
      </c>
      <c r="W30">
        <f t="shared" si="15"/>
        <v>0.70538269391019581</v>
      </c>
      <c r="X30">
        <f t="shared" si="16"/>
        <v>3.5177434945301467E-3</v>
      </c>
      <c r="Y30">
        <f t="shared" si="17"/>
        <v>7.0538269391019585E-3</v>
      </c>
      <c r="Z30">
        <f t="shared" si="18"/>
        <v>0.69481112347656371</v>
      </c>
      <c r="AB30">
        <f t="shared" si="19"/>
        <v>149.90117212368165</v>
      </c>
      <c r="AC30">
        <f t="shared" si="2"/>
        <v>145.43095005481811</v>
      </c>
      <c r="AE30">
        <f t="shared" si="3"/>
        <v>0</v>
      </c>
      <c r="AF30">
        <f t="shared" si="4"/>
        <v>0</v>
      </c>
      <c r="AG30">
        <f t="shared" si="4"/>
        <v>-8.6851390434570455</v>
      </c>
      <c r="AH30">
        <f t="shared" si="5"/>
        <v>-351.77434945301468</v>
      </c>
      <c r="AI30">
        <f t="shared" si="6"/>
        <v>-360.45948849647175</v>
      </c>
      <c r="AJ30">
        <f t="shared" si="7"/>
        <v>4.470222068863535</v>
      </c>
      <c r="AK30">
        <f t="shared" si="22"/>
        <v>10.493082048657715</v>
      </c>
      <c r="AL30">
        <f t="shared" si="8"/>
        <v>-345.49618437895049</v>
      </c>
      <c r="AN30">
        <f t="shared" si="9"/>
        <v>0</v>
      </c>
      <c r="AO30">
        <f t="shared" si="9"/>
        <v>0</v>
      </c>
      <c r="AP30">
        <f t="shared" si="9"/>
        <v>-0.40727726116248464</v>
      </c>
      <c r="AQ30">
        <f t="shared" si="9"/>
        <v>-16.495958542007557</v>
      </c>
      <c r="AR30">
        <f t="shared" si="9"/>
        <v>-16.903235803170041</v>
      </c>
      <c r="AS30">
        <f t="shared" si="9"/>
        <v>0.20962471549219483</v>
      </c>
      <c r="AT30">
        <f t="shared" si="9"/>
        <v>0.49205818082441199</v>
      </c>
      <c r="AU30">
        <f t="shared" si="9"/>
        <v>-16.201552906853436</v>
      </c>
      <c r="AW30">
        <v>27</v>
      </c>
      <c r="AX30">
        <f>IF(Z30&gt;0, (R30*SUMPRODUCT(K30:$K$98, X30:$X$98)-K30*$AZ$3)/Z30, 0)</f>
        <v>209.31004864622545</v>
      </c>
    </row>
    <row r="31" spans="5:50" x14ac:dyDescent="0.25">
      <c r="E31">
        <v>2031</v>
      </c>
      <c r="F31" s="5">
        <f>EconomicRates!C71</f>
        <v>3.5571999999999999E-2</v>
      </c>
      <c r="G31" s="5">
        <f>EconomicRates!D71</f>
        <v>7.0000000000000007E-2</v>
      </c>
      <c r="H31" s="5">
        <f t="shared" si="10"/>
        <v>0.12000000000000001</v>
      </c>
      <c r="I31" s="5">
        <f t="shared" si="11"/>
        <v>1.1200000000000001</v>
      </c>
      <c r="J31">
        <f t="shared" si="12"/>
        <v>0.89285714285714279</v>
      </c>
      <c r="K31">
        <f t="shared" si="20"/>
        <v>4.1869267714967337E-2</v>
      </c>
      <c r="L31" s="2">
        <v>28</v>
      </c>
      <c r="M31" s="6">
        <v>5.2249999999999996E-3</v>
      </c>
      <c r="Q31" s="4">
        <f t="shared" si="21"/>
        <v>12.5</v>
      </c>
      <c r="R31">
        <f t="shared" si="0"/>
        <v>100000</v>
      </c>
      <c r="S31">
        <f t="shared" si="1"/>
        <v>205.89610889375604</v>
      </c>
      <c r="U31">
        <f t="shared" si="13"/>
        <v>5.2249999999999996E-3</v>
      </c>
      <c r="V31">
        <f t="shared" si="14"/>
        <v>0.01</v>
      </c>
      <c r="W31">
        <f t="shared" si="15"/>
        <v>0.69481112347656371</v>
      </c>
      <c r="X31">
        <f t="shared" si="16"/>
        <v>3.630388120165045E-3</v>
      </c>
      <c r="Y31">
        <f t="shared" si="17"/>
        <v>6.9481112347656374E-3</v>
      </c>
      <c r="Z31">
        <f t="shared" si="18"/>
        <v>0.68423262412163299</v>
      </c>
      <c r="AB31">
        <f t="shared" si="19"/>
        <v>145.43095005481811</v>
      </c>
      <c r="AC31">
        <f t="shared" si="2"/>
        <v>140.88083488480819</v>
      </c>
      <c r="AE31">
        <f t="shared" si="3"/>
        <v>0</v>
      </c>
      <c r="AF31">
        <f t="shared" si="4"/>
        <v>0</v>
      </c>
      <c r="AG31">
        <f t="shared" si="4"/>
        <v>-8.5529078015204121</v>
      </c>
      <c r="AH31">
        <f t="shared" si="5"/>
        <v>-363.03881201650449</v>
      </c>
      <c r="AI31">
        <f t="shared" si="6"/>
        <v>-371.5917198180249</v>
      </c>
      <c r="AJ31">
        <f t="shared" si="7"/>
        <v>4.5501151700099172</v>
      </c>
      <c r="AK31">
        <f t="shared" si="22"/>
        <v>10.180166503837269</v>
      </c>
      <c r="AL31">
        <f t="shared" si="8"/>
        <v>-356.86143814417773</v>
      </c>
      <c r="AN31">
        <f t="shared" si="9"/>
        <v>0</v>
      </c>
      <c r="AO31">
        <f t="shared" si="9"/>
        <v>0</v>
      </c>
      <c r="AP31">
        <f t="shared" si="9"/>
        <v>-0.35810398648329084</v>
      </c>
      <c r="AQ31">
        <f t="shared" si="9"/>
        <v>-15.200169211242727</v>
      </c>
      <c r="AR31">
        <f t="shared" si="9"/>
        <v>-15.558273197726018</v>
      </c>
      <c r="AS31">
        <f t="shared" si="9"/>
        <v>0.19050999018707934</v>
      </c>
      <c r="AT31">
        <f t="shared" si="9"/>
        <v>0.42623611673210565</v>
      </c>
      <c r="AU31">
        <f t="shared" si="9"/>
        <v>-14.941527090806833</v>
      </c>
      <c r="AW31">
        <v>28</v>
      </c>
      <c r="AX31">
        <f>IF(Z31&gt;0, (R31*SUMPRODUCT(K31:$K$98, X31:$X$98)-K31*$AZ$3)/Z31, 0)</f>
        <v>205.89610889375604</v>
      </c>
    </row>
    <row r="32" spans="5:50" x14ac:dyDescent="0.25">
      <c r="E32">
        <v>2032</v>
      </c>
      <c r="F32" s="5">
        <f>EconomicRates!C72</f>
        <v>3.5571999999999999E-2</v>
      </c>
      <c r="G32" s="5">
        <f>EconomicRates!D72</f>
        <v>7.0000000000000007E-2</v>
      </c>
      <c r="H32" s="5">
        <f t="shared" si="10"/>
        <v>0.12000000000000001</v>
      </c>
      <c r="I32" s="5">
        <f t="shared" si="11"/>
        <v>1.1200000000000001</v>
      </c>
      <c r="J32">
        <f t="shared" si="12"/>
        <v>0.89285714285714279</v>
      </c>
      <c r="K32">
        <f t="shared" si="20"/>
        <v>3.7383274745506546E-2</v>
      </c>
      <c r="L32" s="2">
        <v>29</v>
      </c>
      <c r="M32" s="6">
        <v>5.4879999999999998E-3</v>
      </c>
      <c r="Q32" s="4">
        <f t="shared" si="21"/>
        <v>12.5</v>
      </c>
      <c r="R32">
        <f t="shared" si="0"/>
        <v>100000</v>
      </c>
      <c r="S32">
        <f t="shared" si="1"/>
        <v>202.40419642198333</v>
      </c>
      <c r="U32">
        <f t="shared" si="13"/>
        <v>5.4879999999999998E-3</v>
      </c>
      <c r="V32">
        <f t="shared" si="14"/>
        <v>0.01</v>
      </c>
      <c r="W32">
        <f t="shared" si="15"/>
        <v>0.68423262412163299</v>
      </c>
      <c r="X32">
        <f t="shared" si="16"/>
        <v>3.7550686411795217E-3</v>
      </c>
      <c r="Y32">
        <f t="shared" si="17"/>
        <v>6.84232624121633E-3</v>
      </c>
      <c r="Z32">
        <f t="shared" si="18"/>
        <v>0.67363522923923724</v>
      </c>
      <c r="AB32">
        <f t="shared" si="19"/>
        <v>140.88083488480819</v>
      </c>
      <c r="AC32">
        <f t="shared" si="2"/>
        <v>136.34659725570634</v>
      </c>
      <c r="AE32">
        <f t="shared" si="3"/>
        <v>0</v>
      </c>
      <c r="AF32">
        <f t="shared" si="4"/>
        <v>0</v>
      </c>
      <c r="AG32">
        <f t="shared" si="4"/>
        <v>-8.4204403654904656</v>
      </c>
      <c r="AH32">
        <f t="shared" si="5"/>
        <v>-375.50686411795215</v>
      </c>
      <c r="AI32">
        <f t="shared" si="6"/>
        <v>-383.92730448344264</v>
      </c>
      <c r="AJ32">
        <f t="shared" si="7"/>
        <v>4.5342376291018525</v>
      </c>
      <c r="AK32">
        <f t="shared" si="22"/>
        <v>9.8616584419365747</v>
      </c>
      <c r="AL32">
        <f t="shared" si="8"/>
        <v>-369.53140841240418</v>
      </c>
      <c r="AN32">
        <f t="shared" si="9"/>
        <v>0</v>
      </c>
      <c r="AO32">
        <f t="shared" si="9"/>
        <v>0</v>
      </c>
      <c r="AP32">
        <f t="shared" si="9"/>
        <v>-0.31478363566128365</v>
      </c>
      <c r="AQ32">
        <f t="shared" si="9"/>
        <v>-14.037676270144999</v>
      </c>
      <c r="AR32">
        <f t="shared" si="9"/>
        <v>-14.352459905806283</v>
      </c>
      <c r="AS32">
        <f t="shared" si="9"/>
        <v>0.16950465105012877</v>
      </c>
      <c r="AT32">
        <f t="shared" si="9"/>
        <v>0.36866108698125899</v>
      </c>
      <c r="AU32">
        <f t="shared" si="9"/>
        <v>-13.814294167774895</v>
      </c>
      <c r="AW32">
        <v>29</v>
      </c>
      <c r="AX32">
        <f>IF(Z32&gt;0, (R32*SUMPRODUCT(K32:$K$98, X32:$X$98)-K32*$AZ$3)/Z32, 0)</f>
        <v>202.40419642198333</v>
      </c>
    </row>
    <row r="33" spans="5:50" x14ac:dyDescent="0.25">
      <c r="E33">
        <v>2033</v>
      </c>
      <c r="F33" s="5">
        <f>EconomicRates!C73</f>
        <v>3.5571999999999999E-2</v>
      </c>
      <c r="G33" s="5">
        <f>EconomicRates!D73</f>
        <v>7.0000000000000007E-2</v>
      </c>
      <c r="H33" s="5">
        <f t="shared" si="10"/>
        <v>0.12000000000000001</v>
      </c>
      <c r="I33" s="5">
        <f t="shared" si="11"/>
        <v>1.1200000000000001</v>
      </c>
      <c r="J33">
        <f t="shared" si="12"/>
        <v>0.89285714285714279</v>
      </c>
      <c r="K33">
        <f t="shared" si="20"/>
        <v>3.337792387991656E-2</v>
      </c>
      <c r="L33" s="2">
        <v>30</v>
      </c>
      <c r="M33" s="6">
        <v>5.7670000000000004E-3</v>
      </c>
      <c r="Q33" s="4">
        <f t="shared" si="21"/>
        <v>12.5</v>
      </c>
      <c r="R33">
        <f t="shared" si="0"/>
        <v>100000</v>
      </c>
      <c r="S33">
        <f t="shared" si="1"/>
        <v>198.83753539772192</v>
      </c>
      <c r="U33">
        <f t="shared" si="13"/>
        <v>5.7670000000000004E-3</v>
      </c>
      <c r="V33">
        <f t="shared" si="14"/>
        <v>0.01</v>
      </c>
      <c r="W33">
        <f t="shared" si="15"/>
        <v>0.67363522923923724</v>
      </c>
      <c r="X33">
        <f t="shared" si="16"/>
        <v>3.8848543670226814E-3</v>
      </c>
      <c r="Y33">
        <f t="shared" si="17"/>
        <v>6.7363522923923726E-3</v>
      </c>
      <c r="Z33">
        <f t="shared" si="18"/>
        <v>0.66301402257982223</v>
      </c>
      <c r="AB33">
        <f t="shared" si="19"/>
        <v>136.34659725570634</v>
      </c>
      <c r="AC33">
        <f t="shared" si="2"/>
        <v>131.8320741839014</v>
      </c>
      <c r="AE33">
        <f t="shared" si="3"/>
        <v>0</v>
      </c>
      <c r="AF33">
        <f t="shared" si="4"/>
        <v>0</v>
      </c>
      <c r="AG33">
        <f t="shared" si="4"/>
        <v>-8.2876752822477773</v>
      </c>
      <c r="AH33">
        <f t="shared" si="5"/>
        <v>-388.48543670226815</v>
      </c>
      <c r="AI33">
        <f t="shared" si="6"/>
        <v>-396.77311198451594</v>
      </c>
      <c r="AJ33">
        <f t="shared" si="7"/>
        <v>4.5145230718049447</v>
      </c>
      <c r="AK33">
        <f t="shared" si="22"/>
        <v>9.5442618078994457</v>
      </c>
      <c r="AL33">
        <f t="shared" si="8"/>
        <v>-382.71432710481156</v>
      </c>
      <c r="AN33">
        <f t="shared" si="9"/>
        <v>0</v>
      </c>
      <c r="AO33">
        <f t="shared" si="9"/>
        <v>0</v>
      </c>
      <c r="AP33">
        <f t="shared" si="9"/>
        <v>-0.27662539471233233</v>
      </c>
      <c r="AQ33">
        <f t="shared" si="9"/>
        <v>-12.966837334704449</v>
      </c>
      <c r="AR33">
        <f t="shared" si="9"/>
        <v>-13.243462729416782</v>
      </c>
      <c r="AS33">
        <f t="shared" si="9"/>
        <v>0.15068540744483253</v>
      </c>
      <c r="AT33">
        <f t="shared" si="9"/>
        <v>0.31856764411406252</v>
      </c>
      <c r="AU33">
        <f t="shared" si="9"/>
        <v>-12.774209677857888</v>
      </c>
      <c r="AW33">
        <v>30</v>
      </c>
      <c r="AX33">
        <f>IF(Z33&gt;0, (R33*SUMPRODUCT(K33:$K$98, X33:$X$98)-K33*$AZ$3)/Z33, 0)</f>
        <v>198.83753539772192</v>
      </c>
    </row>
    <row r="34" spans="5:50" x14ac:dyDescent="0.25">
      <c r="E34">
        <v>2034</v>
      </c>
      <c r="F34" s="5">
        <f>EconomicRates!C74</f>
        <v>3.5571999999999999E-2</v>
      </c>
      <c r="G34" s="5">
        <f>EconomicRates!D74</f>
        <v>7.0000000000000007E-2</v>
      </c>
      <c r="H34" s="5">
        <f t="shared" si="10"/>
        <v>0.12000000000000001</v>
      </c>
      <c r="I34" s="5">
        <f t="shared" si="11"/>
        <v>1.1200000000000001</v>
      </c>
      <c r="J34">
        <f t="shared" si="12"/>
        <v>0.89285714285714279</v>
      </c>
      <c r="K34">
        <f t="shared" si="20"/>
        <v>2.9801717749925499E-2</v>
      </c>
      <c r="L34" s="2">
        <v>31</v>
      </c>
      <c r="M34" s="6">
        <v>6.0780000000000001E-3</v>
      </c>
      <c r="Q34" s="4">
        <f t="shared" si="21"/>
        <v>12.5</v>
      </c>
      <c r="R34">
        <f t="shared" si="0"/>
        <v>100000</v>
      </c>
      <c r="S34">
        <f t="shared" si="1"/>
        <v>195.24374185681984</v>
      </c>
      <c r="U34">
        <f t="shared" si="13"/>
        <v>6.0780000000000001E-3</v>
      </c>
      <c r="V34">
        <f t="shared" si="14"/>
        <v>0.01</v>
      </c>
      <c r="W34">
        <f t="shared" si="15"/>
        <v>0.66301402257982223</v>
      </c>
      <c r="X34">
        <f t="shared" si="16"/>
        <v>4.0297992292401595E-3</v>
      </c>
      <c r="Y34">
        <f t="shared" si="17"/>
        <v>6.6301402257982226E-3</v>
      </c>
      <c r="Z34">
        <f t="shared" si="18"/>
        <v>0.65235408312478382</v>
      </c>
      <c r="AB34">
        <f t="shared" si="19"/>
        <v>131.8320741839014</v>
      </c>
      <c r="AC34">
        <f t="shared" si="2"/>
        <v>127.36805220485769</v>
      </c>
      <c r="AE34">
        <f t="shared" si="3"/>
        <v>0</v>
      </c>
      <c r="AF34">
        <f t="shared" si="4"/>
        <v>0</v>
      </c>
      <c r="AG34">
        <f t="shared" si="4"/>
        <v>-8.154426039059798</v>
      </c>
      <c r="AH34">
        <f t="shared" si="5"/>
        <v>-402.97992292401597</v>
      </c>
      <c r="AI34">
        <f t="shared" si="6"/>
        <v>-411.13434896307575</v>
      </c>
      <c r="AJ34">
        <f t="shared" si="7"/>
        <v>4.4640219790437072</v>
      </c>
      <c r="AK34">
        <f t="shared" si="22"/>
        <v>9.2282451928730982</v>
      </c>
      <c r="AL34">
        <f t="shared" si="8"/>
        <v>-397.44208179115896</v>
      </c>
      <c r="AN34">
        <f t="shared" si="9"/>
        <v>0</v>
      </c>
      <c r="AO34">
        <f t="shared" si="9"/>
        <v>0</v>
      </c>
      <c r="AP34">
        <f t="shared" si="9"/>
        <v>-0.24301590322870306</v>
      </c>
      <c r="AQ34">
        <f t="shared" si="9"/>
        <v>-12.009493921868255</v>
      </c>
      <c r="AR34">
        <f t="shared" si="9"/>
        <v>-12.25250982509696</v>
      </c>
      <c r="AS34">
        <f t="shared" si="9"/>
        <v>0.13303552304892441</v>
      </c>
      <c r="AT34">
        <f t="shared" si="9"/>
        <v>0.27501755856511084</v>
      </c>
      <c r="AU34">
        <f t="shared" ref="AU34:AU89" si="23">AL34*$K34</f>
        <v>-11.844456743482924</v>
      </c>
      <c r="AW34">
        <v>31</v>
      </c>
      <c r="AX34">
        <f>IF(Z34&gt;0, (R34*SUMPRODUCT(K34:$K$98, X34:$X$98)-K34*$AZ$3)/Z34, 0)</f>
        <v>195.24374185681984</v>
      </c>
    </row>
    <row r="35" spans="5:50" x14ac:dyDescent="0.25">
      <c r="E35">
        <v>2035</v>
      </c>
      <c r="F35" s="5">
        <f>EconomicRates!C75</f>
        <v>3.5571999999999999E-2</v>
      </c>
      <c r="G35" s="5">
        <f>EconomicRates!D75</f>
        <v>7.0000000000000007E-2</v>
      </c>
      <c r="H35" s="5">
        <f t="shared" si="10"/>
        <v>0.12000000000000001</v>
      </c>
      <c r="I35" s="5">
        <f t="shared" si="11"/>
        <v>1.1200000000000001</v>
      </c>
      <c r="J35">
        <f t="shared" si="12"/>
        <v>0.89285714285714279</v>
      </c>
      <c r="K35">
        <f t="shared" si="20"/>
        <v>2.660867656243348E-2</v>
      </c>
      <c r="L35" s="2">
        <v>32</v>
      </c>
      <c r="M35" s="6">
        <v>6.4359999999999999E-3</v>
      </c>
      <c r="Q35" s="4">
        <f t="shared" si="21"/>
        <v>12.5</v>
      </c>
      <c r="R35">
        <f t="shared" si="0"/>
        <v>100000</v>
      </c>
      <c r="S35">
        <f t="shared" si="1"/>
        <v>191.6213021682876</v>
      </c>
      <c r="U35">
        <f t="shared" si="13"/>
        <v>6.4359999999999999E-3</v>
      </c>
      <c r="V35">
        <f t="shared" si="14"/>
        <v>0.01</v>
      </c>
      <c r="W35">
        <f t="shared" si="15"/>
        <v>0.65235408312478382</v>
      </c>
      <c r="X35">
        <f t="shared" si="16"/>
        <v>4.1985508789911087E-3</v>
      </c>
      <c r="Y35">
        <f t="shared" si="17"/>
        <v>6.5235408312478383E-3</v>
      </c>
      <c r="Z35">
        <f t="shared" si="18"/>
        <v>0.64163199141454486</v>
      </c>
      <c r="AB35">
        <f t="shared" si="19"/>
        <v>127.36805220485769</v>
      </c>
      <c r="AC35">
        <f t="shared" si="2"/>
        <v>122.95035770768662</v>
      </c>
      <c r="AE35">
        <f t="shared" si="3"/>
        <v>0</v>
      </c>
      <c r="AF35">
        <f t="shared" ref="AF35:AG66" si="24">-$Z35*P35</f>
        <v>0</v>
      </c>
      <c r="AG35">
        <f t="shared" si="24"/>
        <v>-8.0203998926818105</v>
      </c>
      <c r="AH35">
        <f t="shared" si="5"/>
        <v>-419.85508789911086</v>
      </c>
      <c r="AI35">
        <f t="shared" ref="AI35:AI66" si="25">SUM(AE35:AH35)</f>
        <v>-427.87548779179269</v>
      </c>
      <c r="AJ35">
        <f t="shared" si="7"/>
        <v>4.4176944971710697</v>
      </c>
      <c r="AK35">
        <f t="shared" si="22"/>
        <v>8.91576365434004</v>
      </c>
      <c r="AL35">
        <f t="shared" si="8"/>
        <v>-414.54202964028161</v>
      </c>
      <c r="AN35">
        <f t="shared" ref="AN35:AT66" si="26">AE35*$K35</f>
        <v>0</v>
      </c>
      <c r="AO35">
        <f t="shared" si="26"/>
        <v>0</v>
      </c>
      <c r="AP35">
        <f t="shared" si="26"/>
        <v>-0.21341222664574649</v>
      </c>
      <c r="AQ35">
        <f t="shared" si="26"/>
        <v>-11.17178823699952</v>
      </c>
      <c r="AR35">
        <f t="shared" si="26"/>
        <v>-11.385200463645267</v>
      </c>
      <c r="AS35">
        <f t="shared" si="26"/>
        <v>0.1175490040268672</v>
      </c>
      <c r="AT35">
        <f t="shared" si="26"/>
        <v>0.23723667138543408</v>
      </c>
      <c r="AU35">
        <f t="shared" si="23"/>
        <v>-11.030414788232966</v>
      </c>
      <c r="AW35">
        <v>32</v>
      </c>
      <c r="AX35">
        <f>IF(Z35&gt;0, (R35*SUMPRODUCT(K35:$K$98, X35:$X$98)-K35*$AZ$3)/Z35, 0)</f>
        <v>191.6213021682876</v>
      </c>
    </row>
    <row r="36" spans="5:50" x14ac:dyDescent="0.25">
      <c r="E36">
        <v>2036</v>
      </c>
      <c r="F36" s="5">
        <f>EconomicRates!C76</f>
        <v>3.5571999999999999E-2</v>
      </c>
      <c r="G36" s="5">
        <f>EconomicRates!D76</f>
        <v>7.0000000000000007E-2</v>
      </c>
      <c r="H36" s="5">
        <f t="shared" si="10"/>
        <v>0.12000000000000001</v>
      </c>
      <c r="I36" s="5">
        <f t="shared" si="11"/>
        <v>1.1200000000000001</v>
      </c>
      <c r="J36">
        <f t="shared" si="12"/>
        <v>0.89285714285714279</v>
      </c>
      <c r="K36">
        <f t="shared" si="20"/>
        <v>2.3757746930744176E-2</v>
      </c>
      <c r="L36" s="2">
        <v>33</v>
      </c>
      <c r="M36" s="6">
        <v>6.8199999999999997E-3</v>
      </c>
      <c r="Q36" s="4">
        <f t="shared" si="21"/>
        <v>12.5</v>
      </c>
      <c r="R36">
        <f t="shared" si="0"/>
        <v>100000</v>
      </c>
      <c r="S36">
        <f t="shared" si="1"/>
        <v>187.93515063950966</v>
      </c>
      <c r="U36">
        <f t="shared" si="13"/>
        <v>6.8199999999999997E-3</v>
      </c>
      <c r="V36">
        <f t="shared" si="14"/>
        <v>0.01</v>
      </c>
      <c r="W36">
        <f t="shared" si="15"/>
        <v>0.64163199141454486</v>
      </c>
      <c r="X36">
        <f t="shared" si="16"/>
        <v>4.3759301814471959E-3</v>
      </c>
      <c r="Y36">
        <f t="shared" si="17"/>
        <v>6.4163199141454488E-3</v>
      </c>
      <c r="Z36">
        <f t="shared" si="18"/>
        <v>0.63083974131895215</v>
      </c>
      <c r="AB36">
        <f t="shared" si="19"/>
        <v>122.95035770768662</v>
      </c>
      <c r="AC36">
        <f t="shared" si="2"/>
        <v>118.55696181416658</v>
      </c>
      <c r="AE36">
        <f t="shared" si="3"/>
        <v>0</v>
      </c>
      <c r="AF36">
        <f t="shared" si="24"/>
        <v>0</v>
      </c>
      <c r="AG36">
        <f t="shared" si="24"/>
        <v>-7.8854967664869022</v>
      </c>
      <c r="AH36">
        <f t="shared" si="5"/>
        <v>-437.59301814471957</v>
      </c>
      <c r="AI36">
        <f t="shared" si="25"/>
        <v>-445.47851491120645</v>
      </c>
      <c r="AJ36">
        <f t="shared" si="7"/>
        <v>4.3933958935200366</v>
      </c>
      <c r="AK36">
        <f t="shared" si="22"/>
        <v>8.6065250395380648</v>
      </c>
      <c r="AL36">
        <f t="shared" si="8"/>
        <v>-432.47859397814835</v>
      </c>
      <c r="AN36">
        <f t="shared" si="26"/>
        <v>0</v>
      </c>
      <c r="AO36">
        <f t="shared" si="26"/>
        <v>0</v>
      </c>
      <c r="AP36">
        <f t="shared" si="26"/>
        <v>-0.18734163660139733</v>
      </c>
      <c r="AQ36">
        <f t="shared" si="26"/>
        <v>-10.396224183742792</v>
      </c>
      <c r="AR36">
        <f t="shared" si="26"/>
        <v>-10.583565820344189</v>
      </c>
      <c r="AS36">
        <f t="shared" si="26"/>
        <v>0.10437718780481972</v>
      </c>
      <c r="AT36">
        <f t="shared" si="26"/>
        <v>0.20447164384245836</v>
      </c>
      <c r="AU36">
        <f t="shared" si="23"/>
        <v>-10.274716988696911</v>
      </c>
      <c r="AW36">
        <v>33</v>
      </c>
      <c r="AX36">
        <f>IF(Z36&gt;0, (R36*SUMPRODUCT(K36:$K$98, X36:$X$98)-K36*$AZ$3)/Z36, 0)</f>
        <v>187.93515063950966</v>
      </c>
    </row>
    <row r="37" spans="5:50" x14ac:dyDescent="0.25">
      <c r="E37">
        <v>2037</v>
      </c>
      <c r="F37" s="5">
        <f>EconomicRates!C77</f>
        <v>3.5571999999999999E-2</v>
      </c>
      <c r="G37" s="5">
        <f>EconomicRates!D77</f>
        <v>7.0000000000000007E-2</v>
      </c>
      <c r="H37" s="5">
        <f t="shared" si="10"/>
        <v>0.12000000000000001</v>
      </c>
      <c r="I37" s="5">
        <f t="shared" si="11"/>
        <v>1.1200000000000001</v>
      </c>
      <c r="J37">
        <f t="shared" si="12"/>
        <v>0.89285714285714279</v>
      </c>
      <c r="K37">
        <f t="shared" si="20"/>
        <v>2.1212274045307299E-2</v>
      </c>
      <c r="L37" s="2">
        <v>34</v>
      </c>
      <c r="M37" s="6">
        <v>7.2269999999999999E-3</v>
      </c>
      <c r="Q37" s="4">
        <f t="shared" si="21"/>
        <v>12.5</v>
      </c>
      <c r="R37">
        <f t="shared" si="0"/>
        <v>100000</v>
      </c>
      <c r="S37">
        <f t="shared" si="1"/>
        <v>184.22255330057448</v>
      </c>
      <c r="U37">
        <f t="shared" si="13"/>
        <v>7.2269999999999999E-3</v>
      </c>
      <c r="V37">
        <f t="shared" si="14"/>
        <v>0.01</v>
      </c>
      <c r="W37">
        <f t="shared" si="15"/>
        <v>0.63083974131895215</v>
      </c>
      <c r="X37">
        <f t="shared" si="16"/>
        <v>4.5590788105120674E-3</v>
      </c>
      <c r="Y37">
        <f t="shared" si="17"/>
        <v>6.308397413189522E-3</v>
      </c>
      <c r="Z37">
        <f t="shared" si="18"/>
        <v>0.6199722650952505</v>
      </c>
      <c r="AB37">
        <f t="shared" si="19"/>
        <v>118.55696181416658</v>
      </c>
      <c r="AC37">
        <f t="shared" si="2"/>
        <v>114.21287365138767</v>
      </c>
      <c r="AE37">
        <f t="shared" si="3"/>
        <v>0</v>
      </c>
      <c r="AF37">
        <f t="shared" si="24"/>
        <v>0</v>
      </c>
      <c r="AG37">
        <f t="shared" si="24"/>
        <v>-7.7496533136906312</v>
      </c>
      <c r="AH37">
        <f t="shared" si="5"/>
        <v>-455.90788105120674</v>
      </c>
      <c r="AI37">
        <f t="shared" si="25"/>
        <v>-463.6575343648974</v>
      </c>
      <c r="AJ37">
        <f t="shared" si="7"/>
        <v>4.3440881627789167</v>
      </c>
      <c r="AK37">
        <f t="shared" si="22"/>
        <v>8.2989873269916625</v>
      </c>
      <c r="AL37">
        <f t="shared" si="8"/>
        <v>-451.01445887512682</v>
      </c>
      <c r="AN37">
        <f t="shared" si="26"/>
        <v>0</v>
      </c>
      <c r="AO37">
        <f t="shared" si="26"/>
        <v>0</v>
      </c>
      <c r="AP37">
        <f t="shared" si="26"/>
        <v>-0.16438776984612949</v>
      </c>
      <c r="AQ37">
        <f t="shared" si="26"/>
        <v>-9.6708429122735602</v>
      </c>
      <c r="AR37">
        <f t="shared" si="26"/>
        <v>-9.8352306821196898</v>
      </c>
      <c r="AS37">
        <f t="shared" si="26"/>
        <v>9.2147988585841889E-2</v>
      </c>
      <c r="AT37">
        <f t="shared" si="26"/>
        <v>0.17604039347867945</v>
      </c>
      <c r="AU37">
        <f t="shared" si="23"/>
        <v>-9.567042300055169</v>
      </c>
      <c r="AW37">
        <v>34</v>
      </c>
      <c r="AX37">
        <f>IF(Z37&gt;0, (R37*SUMPRODUCT(K37:$K$98, X37:$X$98)-K37*$AZ$3)/Z37, 0)</f>
        <v>184.22255330057448</v>
      </c>
    </row>
    <row r="38" spans="5:50" x14ac:dyDescent="0.25">
      <c r="E38">
        <v>2038</v>
      </c>
      <c r="F38" s="5">
        <f>EconomicRates!C78</f>
        <v>3.5571999999999999E-2</v>
      </c>
      <c r="G38" s="5">
        <f>EconomicRates!D78</f>
        <v>7.0000000000000007E-2</v>
      </c>
      <c r="H38" s="5">
        <f t="shared" si="10"/>
        <v>0.12000000000000001</v>
      </c>
      <c r="I38" s="5">
        <f t="shared" si="11"/>
        <v>1.1200000000000001</v>
      </c>
      <c r="J38">
        <f t="shared" si="12"/>
        <v>0.89285714285714279</v>
      </c>
      <c r="K38">
        <f t="shared" si="20"/>
        <v>1.8939530397595803E-2</v>
      </c>
      <c r="L38" s="2">
        <v>35</v>
      </c>
      <c r="M38" s="6">
        <v>7.6860000000000001E-3</v>
      </c>
      <c r="Q38" s="4">
        <f t="shared" si="21"/>
        <v>12.5</v>
      </c>
      <c r="R38">
        <f t="shared" si="0"/>
        <v>100000</v>
      </c>
      <c r="S38">
        <f t="shared" si="1"/>
        <v>180.5326457204707</v>
      </c>
      <c r="U38">
        <f t="shared" si="13"/>
        <v>7.6860000000000001E-3</v>
      </c>
      <c r="V38">
        <f t="shared" si="14"/>
        <v>0.01</v>
      </c>
      <c r="W38">
        <f t="shared" si="15"/>
        <v>0.6199722650952505</v>
      </c>
      <c r="X38">
        <f t="shared" si="16"/>
        <v>4.765106829522095E-3</v>
      </c>
      <c r="Y38">
        <f t="shared" si="17"/>
        <v>6.199722650952505E-3</v>
      </c>
      <c r="Z38">
        <f t="shared" si="18"/>
        <v>0.60900743561477588</v>
      </c>
      <c r="AB38">
        <f t="shared" si="19"/>
        <v>114.21287365138767</v>
      </c>
      <c r="AC38">
        <f t="shared" si="2"/>
        <v>109.9457236149747</v>
      </c>
      <c r="AE38">
        <f t="shared" si="3"/>
        <v>0</v>
      </c>
      <c r="AF38">
        <f t="shared" si="24"/>
        <v>0</v>
      </c>
      <c r="AG38">
        <f t="shared" si="24"/>
        <v>-7.6125929451846988</v>
      </c>
      <c r="AH38">
        <f t="shared" si="5"/>
        <v>-476.51068295220949</v>
      </c>
      <c r="AI38">
        <f t="shared" si="25"/>
        <v>-484.12327589739419</v>
      </c>
      <c r="AJ38">
        <f t="shared" si="7"/>
        <v>4.2671500364129713</v>
      </c>
      <c r="AK38">
        <f t="shared" si="22"/>
        <v>7.9949011555971374</v>
      </c>
      <c r="AL38">
        <f t="shared" si="8"/>
        <v>-471.86122470538413</v>
      </c>
      <c r="AN38">
        <f t="shared" si="26"/>
        <v>0</v>
      </c>
      <c r="AO38">
        <f t="shared" si="26"/>
        <v>0</v>
      </c>
      <c r="AP38">
        <f t="shared" si="26"/>
        <v>-0.14417893548984898</v>
      </c>
      <c r="AQ38">
        <f t="shared" si="26"/>
        <v>-9.0248885645525085</v>
      </c>
      <c r="AR38">
        <f t="shared" si="26"/>
        <v>-9.169067500042356</v>
      </c>
      <c r="AS38">
        <f t="shared" si="26"/>
        <v>8.0817817825745514E-2</v>
      </c>
      <c r="AT38">
        <f t="shared" si="26"/>
        <v>0.15141967346220581</v>
      </c>
      <c r="AU38">
        <f t="shared" si="23"/>
        <v>-8.9368300087544057</v>
      </c>
      <c r="AW38">
        <v>35</v>
      </c>
      <c r="AX38">
        <f>IF(Z38&gt;0, (R38*SUMPRODUCT(K38:$K$98, X38:$X$98)-K38*$AZ$3)/Z38, 0)</f>
        <v>180.5326457204707</v>
      </c>
    </row>
    <row r="39" spans="5:50" x14ac:dyDescent="0.25">
      <c r="E39">
        <v>2039</v>
      </c>
      <c r="F39" s="5">
        <f>EconomicRates!C79</f>
        <v>3.5571999999999999E-2</v>
      </c>
      <c r="G39" s="5">
        <f>EconomicRates!D79</f>
        <v>7.0000000000000007E-2</v>
      </c>
      <c r="H39" s="5">
        <f t="shared" si="10"/>
        <v>0.12000000000000001</v>
      </c>
      <c r="I39" s="5">
        <f t="shared" si="11"/>
        <v>1.1200000000000001</v>
      </c>
      <c r="J39">
        <f t="shared" si="12"/>
        <v>0.89285714285714279</v>
      </c>
      <c r="K39">
        <f t="shared" si="20"/>
        <v>1.6910294997853393E-2</v>
      </c>
      <c r="L39" s="2">
        <v>36</v>
      </c>
      <c r="M39" s="6">
        <v>8.2030000000000002E-3</v>
      </c>
      <c r="Q39" s="4">
        <f t="shared" si="21"/>
        <v>12.5</v>
      </c>
      <c r="R39">
        <f t="shared" si="0"/>
        <v>100000</v>
      </c>
      <c r="S39">
        <f t="shared" si="1"/>
        <v>176.85520622648733</v>
      </c>
      <c r="U39">
        <f t="shared" si="13"/>
        <v>8.2030000000000002E-3</v>
      </c>
      <c r="V39">
        <f t="shared" si="14"/>
        <v>0.01</v>
      </c>
      <c r="W39">
        <f t="shared" si="15"/>
        <v>0.60900743561477588</v>
      </c>
      <c r="X39">
        <f t="shared" si="16"/>
        <v>4.9956879943480071E-3</v>
      </c>
      <c r="Y39">
        <f t="shared" si="17"/>
        <v>6.0900743561477589E-3</v>
      </c>
      <c r="Z39">
        <f t="shared" si="18"/>
        <v>0.59792167326428014</v>
      </c>
      <c r="AB39">
        <f t="shared" si="19"/>
        <v>109.9457236149747</v>
      </c>
      <c r="AC39">
        <f t="shared" si="2"/>
        <v>105.74556083244063</v>
      </c>
      <c r="AE39">
        <f t="shared" si="3"/>
        <v>0</v>
      </c>
      <c r="AF39">
        <f t="shared" si="24"/>
        <v>0</v>
      </c>
      <c r="AG39">
        <f t="shared" si="24"/>
        <v>-7.4740209158035018</v>
      </c>
      <c r="AH39">
        <f t="shared" si="5"/>
        <v>-499.56879943480072</v>
      </c>
      <c r="AI39">
        <f t="shared" si="25"/>
        <v>-507.04282035060425</v>
      </c>
      <c r="AJ39">
        <f t="shared" si="7"/>
        <v>4.2001627825340648</v>
      </c>
      <c r="AK39">
        <f t="shared" si="22"/>
        <v>7.6962006530482299</v>
      </c>
      <c r="AL39">
        <f t="shared" si="8"/>
        <v>-495.14645691502199</v>
      </c>
      <c r="AN39">
        <f t="shared" si="26"/>
        <v>0</v>
      </c>
      <c r="AO39">
        <f t="shared" si="26"/>
        <v>0</v>
      </c>
      <c r="AP39">
        <f t="shared" si="26"/>
        <v>-0.12638789850636359</v>
      </c>
      <c r="AQ39">
        <f t="shared" si="26"/>
        <v>-8.4478557701659351</v>
      </c>
      <c r="AR39">
        <f t="shared" si="26"/>
        <v>-8.5742436686722989</v>
      </c>
      <c r="AS39">
        <f t="shared" si="26"/>
        <v>7.1025991691655785E-2</v>
      </c>
      <c r="AT39">
        <f t="shared" si="26"/>
        <v>0.13014502340571749</v>
      </c>
      <c r="AU39">
        <f t="shared" si="23"/>
        <v>-8.3730726535749262</v>
      </c>
      <c r="AW39">
        <v>36</v>
      </c>
      <c r="AX39">
        <f>IF(Z39&gt;0, (R39*SUMPRODUCT(K39:$K$98, X39:$X$98)-K39*$AZ$3)/Z39, 0)</f>
        <v>176.85520622648733</v>
      </c>
    </row>
    <row r="40" spans="5:50" x14ac:dyDescent="0.25">
      <c r="E40">
        <v>2040</v>
      </c>
      <c r="F40" s="5">
        <f>EconomicRates!C80</f>
        <v>3.5571999999999999E-2</v>
      </c>
      <c r="G40" s="5">
        <f>EconomicRates!D80</f>
        <v>7.0000000000000007E-2</v>
      </c>
      <c r="H40" s="5">
        <f t="shared" si="10"/>
        <v>0.12000000000000001</v>
      </c>
      <c r="I40" s="5">
        <f t="shared" si="11"/>
        <v>1.1200000000000001</v>
      </c>
      <c r="J40">
        <f t="shared" si="12"/>
        <v>0.89285714285714279</v>
      </c>
      <c r="K40">
        <f t="shared" si="20"/>
        <v>1.5098477676654815E-2</v>
      </c>
      <c r="L40" s="2">
        <v>37</v>
      </c>
      <c r="M40" s="6">
        <v>8.7950000000000007E-3</v>
      </c>
      <c r="Q40" s="4">
        <f t="shared" si="21"/>
        <v>12.5</v>
      </c>
      <c r="R40">
        <f t="shared" si="0"/>
        <v>100000</v>
      </c>
      <c r="S40">
        <f t="shared" si="1"/>
        <v>173.18614750271956</v>
      </c>
      <c r="U40">
        <f t="shared" si="13"/>
        <v>8.7950000000000007E-3</v>
      </c>
      <c r="V40">
        <f t="shared" si="14"/>
        <v>0.01</v>
      </c>
      <c r="W40">
        <f t="shared" si="15"/>
        <v>0.59792167326428014</v>
      </c>
      <c r="X40">
        <f t="shared" si="16"/>
        <v>5.2587211163593441E-3</v>
      </c>
      <c r="Y40">
        <f t="shared" si="17"/>
        <v>5.9792167326428013E-3</v>
      </c>
      <c r="Z40">
        <f t="shared" si="18"/>
        <v>0.58668373541527796</v>
      </c>
      <c r="AB40">
        <f t="shared" si="19"/>
        <v>105.74556083244063</v>
      </c>
      <c r="AC40">
        <f t="shared" si="2"/>
        <v>101.60549593907683</v>
      </c>
      <c r="AE40">
        <f t="shared" si="3"/>
        <v>0</v>
      </c>
      <c r="AF40">
        <f t="shared" si="24"/>
        <v>0</v>
      </c>
      <c r="AG40">
        <f t="shared" si="24"/>
        <v>-7.3335466926909749</v>
      </c>
      <c r="AH40">
        <f t="shared" si="5"/>
        <v>-525.8721116359344</v>
      </c>
      <c r="AI40">
        <f t="shared" si="25"/>
        <v>-533.20565832862542</v>
      </c>
      <c r="AJ40">
        <f t="shared" si="7"/>
        <v>4.1400648933637996</v>
      </c>
      <c r="AK40">
        <f t="shared" si="22"/>
        <v>7.4021892582708446</v>
      </c>
      <c r="AL40">
        <f t="shared" si="8"/>
        <v>-521.66340417699075</v>
      </c>
      <c r="AN40">
        <f t="shared" si="26"/>
        <v>0</v>
      </c>
      <c r="AO40">
        <f t="shared" si="26"/>
        <v>0</v>
      </c>
      <c r="AP40">
        <f t="shared" si="26"/>
        <v>-0.11072539103030044</v>
      </c>
      <c r="AQ40">
        <f t="shared" si="26"/>
        <v>-7.9398683383104842</v>
      </c>
      <c r="AR40">
        <f t="shared" si="26"/>
        <v>-8.0505937293407843</v>
      </c>
      <c r="AS40">
        <f t="shared" si="26"/>
        <v>6.2508677372355617E-2</v>
      </c>
      <c r="AT40">
        <f t="shared" si="26"/>
        <v>0.11176178927437641</v>
      </c>
      <c r="AU40">
        <f t="shared" si="23"/>
        <v>-7.8763232626940525</v>
      </c>
      <c r="AW40">
        <v>37</v>
      </c>
      <c r="AX40">
        <f>IF(Z40&gt;0, (R40*SUMPRODUCT(K40:$K$98, X40:$X$98)-K40*$AZ$3)/Z40, 0)</f>
        <v>173.18614750271956</v>
      </c>
    </row>
    <row r="41" spans="5:50" x14ac:dyDescent="0.25">
      <c r="E41">
        <v>2041</v>
      </c>
      <c r="F41" s="5">
        <f>EconomicRates!C81</f>
        <v>3.5571999999999999E-2</v>
      </c>
      <c r="G41" s="5">
        <f>EconomicRates!D81</f>
        <v>7.0000000000000007E-2</v>
      </c>
      <c r="H41" s="5">
        <f t="shared" si="10"/>
        <v>0.12000000000000001</v>
      </c>
      <c r="I41" s="5">
        <f t="shared" si="11"/>
        <v>1.1200000000000001</v>
      </c>
      <c r="J41">
        <f t="shared" si="12"/>
        <v>0.89285714285714279</v>
      </c>
      <c r="K41">
        <f t="shared" si="20"/>
        <v>1.348078363987037E-2</v>
      </c>
      <c r="L41" s="2">
        <v>38</v>
      </c>
      <c r="M41" s="6">
        <v>9.4780000000000003E-3</v>
      </c>
      <c r="Q41" s="4">
        <f t="shared" si="21"/>
        <v>12.5</v>
      </c>
      <c r="R41">
        <f t="shared" si="0"/>
        <v>100000</v>
      </c>
      <c r="S41">
        <f t="shared" si="1"/>
        <v>169.51029971318403</v>
      </c>
      <c r="U41">
        <f t="shared" si="13"/>
        <v>9.4780000000000003E-3</v>
      </c>
      <c r="V41">
        <f t="shared" si="14"/>
        <v>0.01</v>
      </c>
      <c r="W41">
        <f t="shared" si="15"/>
        <v>0.58668373541527796</v>
      </c>
      <c r="X41">
        <f t="shared" si="16"/>
        <v>5.560588444266005E-3</v>
      </c>
      <c r="Y41">
        <f t="shared" si="17"/>
        <v>5.8668373541527798E-3</v>
      </c>
      <c r="Z41">
        <f t="shared" si="18"/>
        <v>0.57525630961685914</v>
      </c>
      <c r="AB41">
        <f t="shared" si="19"/>
        <v>101.60549593907683</v>
      </c>
      <c r="AC41">
        <f t="shared" si="2"/>
        <v>97.511869455053983</v>
      </c>
      <c r="AE41">
        <f t="shared" si="3"/>
        <v>0</v>
      </c>
      <c r="AF41">
        <f t="shared" si="24"/>
        <v>0</v>
      </c>
      <c r="AG41">
        <f t="shared" si="24"/>
        <v>-7.1907038702107391</v>
      </c>
      <c r="AH41">
        <f t="shared" si="5"/>
        <v>-556.05884442660056</v>
      </c>
      <c r="AI41">
        <f t="shared" si="25"/>
        <v>-563.24954829681133</v>
      </c>
      <c r="AJ41">
        <f t="shared" si="7"/>
        <v>4.0936264840228489</v>
      </c>
      <c r="AK41">
        <f t="shared" si="22"/>
        <v>7.112384715735379</v>
      </c>
      <c r="AL41">
        <f t="shared" si="8"/>
        <v>-552.0435370970531</v>
      </c>
      <c r="AN41">
        <f t="shared" si="26"/>
        <v>0</v>
      </c>
      <c r="AO41">
        <f t="shared" si="26"/>
        <v>0</v>
      </c>
      <c r="AP41">
        <f t="shared" si="26"/>
        <v>-9.6936323092689486E-2</v>
      </c>
      <c r="AQ41">
        <f t="shared" si="26"/>
        <v>-7.4961089727513404</v>
      </c>
      <c r="AR41">
        <f t="shared" si="26"/>
        <v>-7.5930452958440302</v>
      </c>
      <c r="AS41">
        <f t="shared" si="26"/>
        <v>5.5185292933555286E-2</v>
      </c>
      <c r="AT41">
        <f t="shared" si="26"/>
        <v>9.5880519516349572E-2</v>
      </c>
      <c r="AU41">
        <f t="shared" si="23"/>
        <v>-7.4419794833941255</v>
      </c>
      <c r="AW41">
        <v>38</v>
      </c>
      <c r="AX41">
        <f>IF(Z41&gt;0, (R41*SUMPRODUCT(K41:$K$98, X41:$X$98)-K41*$AZ$3)/Z41, 0)</f>
        <v>169.51029971318403</v>
      </c>
    </row>
    <row r="42" spans="5:50" x14ac:dyDescent="0.25">
      <c r="E42">
        <v>2042</v>
      </c>
      <c r="F42" s="5">
        <f>EconomicRates!C82</f>
        <v>3.5571999999999999E-2</v>
      </c>
      <c r="G42" s="5">
        <f>EconomicRates!D82</f>
        <v>7.0000000000000007E-2</v>
      </c>
      <c r="H42" s="5">
        <f t="shared" si="10"/>
        <v>0.12000000000000001</v>
      </c>
      <c r="I42" s="5">
        <f t="shared" si="11"/>
        <v>1.1200000000000001</v>
      </c>
      <c r="J42">
        <f t="shared" si="12"/>
        <v>0.89285714285714279</v>
      </c>
      <c r="K42">
        <f t="shared" si="20"/>
        <v>1.2036413964169972E-2</v>
      </c>
      <c r="L42" s="2">
        <v>39</v>
      </c>
      <c r="M42" s="6">
        <v>1.0265E-2</v>
      </c>
      <c r="Q42" s="4">
        <f t="shared" si="21"/>
        <v>12.5</v>
      </c>
      <c r="R42">
        <f t="shared" si="0"/>
        <v>100000</v>
      </c>
      <c r="S42">
        <f t="shared" si="1"/>
        <v>165.80928642910857</v>
      </c>
      <c r="U42">
        <f t="shared" si="13"/>
        <v>1.0265E-2</v>
      </c>
      <c r="V42">
        <f t="shared" si="14"/>
        <v>0.01</v>
      </c>
      <c r="W42">
        <f t="shared" si="15"/>
        <v>0.57525630961685914</v>
      </c>
      <c r="X42">
        <f t="shared" si="16"/>
        <v>5.9050060182170589E-3</v>
      </c>
      <c r="Y42">
        <f t="shared" si="17"/>
        <v>5.7525630961685918E-3</v>
      </c>
      <c r="Z42">
        <f t="shared" si="18"/>
        <v>0.56359874050247349</v>
      </c>
      <c r="AB42">
        <f t="shared" si="19"/>
        <v>97.511869455053983</v>
      </c>
      <c r="AC42">
        <f t="shared" si="2"/>
        <v>93.449904995059455</v>
      </c>
      <c r="AE42">
        <f t="shared" si="3"/>
        <v>0</v>
      </c>
      <c r="AF42">
        <f t="shared" si="24"/>
        <v>0</v>
      </c>
      <c r="AG42">
        <f t="shared" si="24"/>
        <v>-7.0449842562809186</v>
      </c>
      <c r="AH42">
        <f t="shared" si="5"/>
        <v>-590.50060182170591</v>
      </c>
      <c r="AI42">
        <f t="shared" si="25"/>
        <v>-597.54558607798685</v>
      </c>
      <c r="AJ42">
        <f t="shared" si="7"/>
        <v>4.0619644599945275</v>
      </c>
      <c r="AK42">
        <f t="shared" si="22"/>
        <v>6.8258308618537793</v>
      </c>
      <c r="AL42">
        <f t="shared" si="8"/>
        <v>-586.65779075613852</v>
      </c>
      <c r="AN42">
        <f t="shared" si="26"/>
        <v>0</v>
      </c>
      <c r="AO42">
        <f t="shared" si="26"/>
        <v>0</v>
      </c>
      <c r="AP42">
        <f t="shared" si="26"/>
        <v>-8.4796346879657258E-2</v>
      </c>
      <c r="AQ42">
        <f t="shared" si="26"/>
        <v>-7.1075096896175536</v>
      </c>
      <c r="AR42">
        <f t="shared" si="26"/>
        <v>-7.1923060364972109</v>
      </c>
      <c r="AS42">
        <f t="shared" si="26"/>
        <v>4.8891485748240274E-2</v>
      </c>
      <c r="AT42">
        <f t="shared" si="26"/>
        <v>8.2158525902679191E-2</v>
      </c>
      <c r="AU42">
        <f t="shared" si="23"/>
        <v>-7.0612560248462914</v>
      </c>
      <c r="AW42">
        <v>39</v>
      </c>
      <c r="AX42">
        <f>IF(Z42&gt;0, (R42*SUMPRODUCT(K42:$K$98, X42:$X$98)-K42*$AZ$3)/Z42, 0)</f>
        <v>165.80928642910857</v>
      </c>
    </row>
    <row r="43" spans="5:50" x14ac:dyDescent="0.25">
      <c r="E43">
        <v>2043</v>
      </c>
      <c r="F43" s="5">
        <f>EconomicRates!C83</f>
        <v>3.5571999999999999E-2</v>
      </c>
      <c r="G43" s="5">
        <f>EconomicRates!D83</f>
        <v>7.0000000000000007E-2</v>
      </c>
      <c r="H43" s="5">
        <f t="shared" si="10"/>
        <v>0.12000000000000001</v>
      </c>
      <c r="I43" s="5">
        <f t="shared" si="11"/>
        <v>1.1200000000000001</v>
      </c>
      <c r="J43">
        <f t="shared" si="12"/>
        <v>0.89285714285714279</v>
      </c>
      <c r="K43">
        <f t="shared" si="20"/>
        <v>1.0746798182294617E-2</v>
      </c>
      <c r="L43" s="2">
        <v>40</v>
      </c>
      <c r="M43" s="6">
        <v>1.1204E-2</v>
      </c>
      <c r="Q43" s="4">
        <f t="shared" si="21"/>
        <v>12.5</v>
      </c>
      <c r="R43">
        <f t="shared" si="0"/>
        <v>100000</v>
      </c>
      <c r="S43">
        <f t="shared" si="1"/>
        <v>162.07538958482493</v>
      </c>
      <c r="U43">
        <f t="shared" si="13"/>
        <v>1.1204E-2</v>
      </c>
      <c r="V43">
        <f t="shared" si="14"/>
        <v>0.01</v>
      </c>
      <c r="W43">
        <f t="shared" si="15"/>
        <v>0.56359874050247349</v>
      </c>
      <c r="X43">
        <f t="shared" si="16"/>
        <v>6.3145602885897132E-3</v>
      </c>
      <c r="Y43">
        <f t="shared" si="17"/>
        <v>5.6359874050247354E-3</v>
      </c>
      <c r="Z43">
        <f t="shared" si="18"/>
        <v>0.55164819280885913</v>
      </c>
      <c r="AB43">
        <f t="shared" si="19"/>
        <v>93.449904995059455</v>
      </c>
      <c r="AC43">
        <f t="shared" si="2"/>
        <v>89.408595763260465</v>
      </c>
      <c r="AE43">
        <f t="shared" si="3"/>
        <v>0</v>
      </c>
      <c r="AF43">
        <f t="shared" si="24"/>
        <v>0</v>
      </c>
      <c r="AG43">
        <f t="shared" si="24"/>
        <v>-6.8956024101107394</v>
      </c>
      <c r="AH43">
        <f t="shared" si="5"/>
        <v>-631.45602885897131</v>
      </c>
      <c r="AI43">
        <f t="shared" si="25"/>
        <v>-638.35163126908208</v>
      </c>
      <c r="AJ43">
        <f t="shared" si="7"/>
        <v>4.0413092317989907</v>
      </c>
      <c r="AK43">
        <f t="shared" si="22"/>
        <v>6.5414933496541625</v>
      </c>
      <c r="AL43">
        <f t="shared" si="8"/>
        <v>-627.76882868762891</v>
      </c>
      <c r="AN43">
        <f t="shared" si="26"/>
        <v>0</v>
      </c>
      <c r="AO43">
        <f t="shared" si="26"/>
        <v>0</v>
      </c>
      <c r="AP43">
        <f t="shared" si="26"/>
        <v>-7.4105647446804479E-2</v>
      </c>
      <c r="AQ43">
        <f t="shared" si="26"/>
        <v>-6.7861305031405701</v>
      </c>
      <c r="AR43">
        <f t="shared" si="26"/>
        <v>-6.860236150587375</v>
      </c>
      <c r="AS43">
        <f t="shared" si="26"/>
        <v>4.3431134706387847E-2</v>
      </c>
      <c r="AT43">
        <f t="shared" si="26"/>
        <v>7.0300108839555675E-2</v>
      </c>
      <c r="AU43">
        <f t="shared" si="23"/>
        <v>-6.7465049070414311</v>
      </c>
      <c r="AW43">
        <v>40</v>
      </c>
      <c r="AX43">
        <f>IF(Z43&gt;0, (R43*SUMPRODUCT(K43:$K$98, X43:$X$98)-K43*$AZ$3)/Z43, 0)</f>
        <v>162.07538958482493</v>
      </c>
    </row>
    <row r="44" spans="5:50" x14ac:dyDescent="0.25">
      <c r="E44">
        <v>2044</v>
      </c>
      <c r="F44" s="5">
        <f>EconomicRates!C84</f>
        <v>3.5571999999999999E-2</v>
      </c>
      <c r="G44" s="5">
        <f>EconomicRates!D84</f>
        <v>7.0000000000000007E-2</v>
      </c>
      <c r="H44" s="5">
        <f t="shared" si="10"/>
        <v>0.12000000000000001</v>
      </c>
      <c r="I44" s="5">
        <f t="shared" si="11"/>
        <v>1.1200000000000001</v>
      </c>
      <c r="J44">
        <f t="shared" si="12"/>
        <v>0.89285714285714279</v>
      </c>
      <c r="K44">
        <f t="shared" si="20"/>
        <v>9.5953555199059081E-3</v>
      </c>
      <c r="L44" s="2">
        <v>41</v>
      </c>
      <c r="M44" s="6">
        <v>1.2285000000000001E-2</v>
      </c>
      <c r="Q44" s="4">
        <f t="shared" si="21"/>
        <v>12.5</v>
      </c>
      <c r="R44">
        <f t="shared" si="0"/>
        <v>100000</v>
      </c>
      <c r="S44">
        <f t="shared" si="1"/>
        <v>158.26346226232997</v>
      </c>
      <c r="U44">
        <f t="shared" si="13"/>
        <v>1.2285000000000001E-2</v>
      </c>
      <c r="V44">
        <f t="shared" si="14"/>
        <v>0.01</v>
      </c>
      <c r="W44">
        <f t="shared" si="15"/>
        <v>0.55164819280885913</v>
      </c>
      <c r="X44">
        <f t="shared" si="16"/>
        <v>6.7769980486568349E-3</v>
      </c>
      <c r="Y44">
        <f t="shared" si="17"/>
        <v>5.5164819280885914E-3</v>
      </c>
      <c r="Z44">
        <f t="shared" si="18"/>
        <v>0.53935471283211367</v>
      </c>
      <c r="AB44">
        <f t="shared" si="19"/>
        <v>89.408595763260465</v>
      </c>
      <c r="AC44">
        <f t="shared" si="2"/>
        <v>85.360144240315037</v>
      </c>
      <c r="AE44">
        <f t="shared" si="3"/>
        <v>0</v>
      </c>
      <c r="AF44">
        <f t="shared" si="24"/>
        <v>0</v>
      </c>
      <c r="AG44">
        <f t="shared" si="24"/>
        <v>-6.7419339104014213</v>
      </c>
      <c r="AH44">
        <f t="shared" si="5"/>
        <v>-677.69980486568352</v>
      </c>
      <c r="AI44">
        <f t="shared" si="25"/>
        <v>-684.44173877608489</v>
      </c>
      <c r="AJ44">
        <f t="shared" si="7"/>
        <v>4.0484515229454274</v>
      </c>
      <c r="AK44">
        <f t="shared" si="22"/>
        <v>6.2586017034282335</v>
      </c>
      <c r="AL44">
        <f t="shared" si="8"/>
        <v>-674.13468554971121</v>
      </c>
      <c r="AN44">
        <f t="shared" si="26"/>
        <v>0</v>
      </c>
      <c r="AO44">
        <f t="shared" si="26"/>
        <v>0</v>
      </c>
      <c r="AP44">
        <f t="shared" si="26"/>
        <v>-6.4691252762011098E-2</v>
      </c>
      <c r="AQ44">
        <f t="shared" si="26"/>
        <v>-6.5027705634570934</v>
      </c>
      <c r="AR44">
        <f t="shared" si="26"/>
        <v>-6.5674618162191036</v>
      </c>
      <c r="AS44">
        <f t="shared" si="26"/>
        <v>3.8846331667765889E-2</v>
      </c>
      <c r="AT44">
        <f t="shared" si="26"/>
        <v>6.0053508401882623E-2</v>
      </c>
      <c r="AU44">
        <f t="shared" si="23"/>
        <v>-6.4685619761494548</v>
      </c>
      <c r="AW44">
        <v>41</v>
      </c>
      <c r="AX44">
        <f>IF(Z44&gt;0, (R44*SUMPRODUCT(K44:$K$98, X44:$X$98)-K44*$AZ$3)/Z44, 0)</f>
        <v>158.26346226232997</v>
      </c>
    </row>
    <row r="45" spans="5:50" x14ac:dyDescent="0.25">
      <c r="E45">
        <v>2045</v>
      </c>
      <c r="F45" s="5">
        <f>EconomicRates!C85</f>
        <v>3.5571999999999999E-2</v>
      </c>
      <c r="G45" s="5">
        <f>EconomicRates!D85</f>
        <v>7.0000000000000007E-2</v>
      </c>
      <c r="H45" s="5">
        <f t="shared" si="10"/>
        <v>0.12000000000000001</v>
      </c>
      <c r="I45" s="5">
        <f t="shared" si="11"/>
        <v>1.1200000000000001</v>
      </c>
      <c r="J45">
        <f t="shared" si="12"/>
        <v>0.89285714285714279</v>
      </c>
      <c r="K45">
        <f t="shared" si="20"/>
        <v>8.5672817142017025E-3</v>
      </c>
      <c r="L45" s="2">
        <v>42</v>
      </c>
      <c r="M45" s="6">
        <v>1.3528E-2</v>
      </c>
      <c r="Q45" s="4">
        <f t="shared" si="21"/>
        <v>12.5</v>
      </c>
      <c r="R45">
        <f t="shared" si="0"/>
        <v>100000</v>
      </c>
      <c r="S45">
        <f t="shared" si="1"/>
        <v>154.37092766691222</v>
      </c>
      <c r="U45">
        <f t="shared" si="13"/>
        <v>1.3528E-2</v>
      </c>
      <c r="V45">
        <f t="shared" si="14"/>
        <v>0.01</v>
      </c>
      <c r="W45">
        <f t="shared" si="15"/>
        <v>0.53935471283211367</v>
      </c>
      <c r="X45">
        <f t="shared" si="16"/>
        <v>7.2963905551928334E-3</v>
      </c>
      <c r="Y45">
        <f t="shared" si="17"/>
        <v>5.393547128321137E-3</v>
      </c>
      <c r="Z45">
        <f t="shared" si="18"/>
        <v>0.52666477514859966</v>
      </c>
      <c r="AB45">
        <f t="shared" si="19"/>
        <v>85.360144240315037</v>
      </c>
      <c r="AC45">
        <f t="shared" si="2"/>
        <v>81.301729909175066</v>
      </c>
      <c r="AE45">
        <f t="shared" si="3"/>
        <v>0</v>
      </c>
      <c r="AF45">
        <f t="shared" si="24"/>
        <v>0</v>
      </c>
      <c r="AG45">
        <f t="shared" si="24"/>
        <v>-6.5833096893574954</v>
      </c>
      <c r="AH45">
        <f t="shared" si="5"/>
        <v>-729.63905551928337</v>
      </c>
      <c r="AI45">
        <f t="shared" si="25"/>
        <v>-736.22236520864089</v>
      </c>
      <c r="AJ45">
        <f t="shared" si="7"/>
        <v>4.0584143311399714</v>
      </c>
      <c r="AK45">
        <f t="shared" si="22"/>
        <v>5.9752100968220532</v>
      </c>
      <c r="AL45">
        <f t="shared" si="8"/>
        <v>-726.18874078067893</v>
      </c>
      <c r="AN45">
        <f t="shared" si="26"/>
        <v>0</v>
      </c>
      <c r="AO45">
        <f t="shared" si="26"/>
        <v>0</v>
      </c>
      <c r="AP45">
        <f t="shared" si="26"/>
        <v>-5.6401068720559361E-2</v>
      </c>
      <c r="AQ45">
        <f t="shared" si="26"/>
        <v>-6.2510233383177569</v>
      </c>
      <c r="AR45">
        <f t="shared" si="26"/>
        <v>-6.307424407038317</v>
      </c>
      <c r="AS45">
        <f t="shared" si="26"/>
        <v>3.4769578887829611E-2</v>
      </c>
      <c r="AT45">
        <f t="shared" si="26"/>
        <v>5.1191308201016958E-2</v>
      </c>
      <c r="AU45">
        <f t="shared" si="23"/>
        <v>-6.221463519949471</v>
      </c>
      <c r="AW45">
        <v>42</v>
      </c>
      <c r="AX45">
        <f>IF(Z45&gt;0, (R45*SUMPRODUCT(K45:$K$98, X45:$X$98)-K45*$AZ$3)/Z45, 0)</f>
        <v>154.37092766691222</v>
      </c>
    </row>
    <row r="46" spans="5:50" x14ac:dyDescent="0.25">
      <c r="E46">
        <v>2046</v>
      </c>
      <c r="F46" s="5">
        <f>EconomicRates!C86</f>
        <v>3.5571999999999999E-2</v>
      </c>
      <c r="G46" s="5">
        <f>EconomicRates!D86</f>
        <v>7.0000000000000007E-2</v>
      </c>
      <c r="H46" s="5">
        <f t="shared" si="10"/>
        <v>0.12000000000000001</v>
      </c>
      <c r="I46" s="5">
        <f t="shared" si="11"/>
        <v>1.1200000000000001</v>
      </c>
      <c r="J46">
        <f t="shared" si="12"/>
        <v>0.89285714285714279</v>
      </c>
      <c r="K46">
        <f t="shared" si="20"/>
        <v>7.6493586733943769E-3</v>
      </c>
      <c r="L46" s="2">
        <v>43</v>
      </c>
      <c r="M46" s="6">
        <v>1.4963000000000001E-2</v>
      </c>
      <c r="Q46" s="4">
        <f t="shared" si="21"/>
        <v>12.5</v>
      </c>
      <c r="R46">
        <f t="shared" si="0"/>
        <v>100000</v>
      </c>
      <c r="S46">
        <f t="shared" si="1"/>
        <v>150.40022215524485</v>
      </c>
      <c r="U46">
        <f t="shared" si="13"/>
        <v>1.4963000000000001E-2</v>
      </c>
      <c r="V46">
        <f t="shared" si="14"/>
        <v>0.01</v>
      </c>
      <c r="W46">
        <f t="shared" si="15"/>
        <v>0.52666477514859966</v>
      </c>
      <c r="X46">
        <f t="shared" si="16"/>
        <v>7.8804850305484973E-3</v>
      </c>
      <c r="Y46">
        <f t="shared" si="17"/>
        <v>5.2666477514859969E-3</v>
      </c>
      <c r="Z46">
        <f t="shared" si="18"/>
        <v>0.51351764236656516</v>
      </c>
      <c r="AB46">
        <f t="shared" si="19"/>
        <v>81.301729909175066</v>
      </c>
      <c r="AC46">
        <f t="shared" si="2"/>
        <v>77.233167492568981</v>
      </c>
      <c r="AE46">
        <f t="shared" si="3"/>
        <v>0</v>
      </c>
      <c r="AF46">
        <f t="shared" si="24"/>
        <v>0</v>
      </c>
      <c r="AG46">
        <f t="shared" si="24"/>
        <v>-6.4189705295820643</v>
      </c>
      <c r="AH46">
        <f t="shared" si="5"/>
        <v>-788.04850305484979</v>
      </c>
      <c r="AI46">
        <f t="shared" si="25"/>
        <v>-794.4674735844319</v>
      </c>
      <c r="AJ46">
        <f t="shared" si="7"/>
        <v>4.0685624166060848</v>
      </c>
      <c r="AK46">
        <f t="shared" si="22"/>
        <v>5.6911210936422547</v>
      </c>
      <c r="AL46">
        <f t="shared" si="8"/>
        <v>-784.70779007418366</v>
      </c>
      <c r="AN46">
        <f t="shared" si="26"/>
        <v>0</v>
      </c>
      <c r="AO46">
        <f t="shared" si="26"/>
        <v>0</v>
      </c>
      <c r="AP46">
        <f t="shared" si="26"/>
        <v>-4.9101007894721459E-2</v>
      </c>
      <c r="AQ46">
        <f t="shared" si="26"/>
        <v>-6.0280656518980704</v>
      </c>
      <c r="AR46">
        <f t="shared" si="26"/>
        <v>-6.077166659792792</v>
      </c>
      <c r="AS46">
        <f t="shared" si="26"/>
        <v>3.1121893209712141E-2</v>
      </c>
      <c r="AT46">
        <f t="shared" si="26"/>
        <v>4.3533426498990072E-2</v>
      </c>
      <c r="AU46">
        <f t="shared" si="23"/>
        <v>-6.0025113400840908</v>
      </c>
      <c r="AW46">
        <v>43</v>
      </c>
      <c r="AX46">
        <f>IF(Z46&gt;0, (R46*SUMPRODUCT(K46:$K$98, X46:$X$98)-K46*$AZ$3)/Z46, 0)</f>
        <v>150.40022215524485</v>
      </c>
    </row>
    <row r="47" spans="5:50" x14ac:dyDescent="0.25">
      <c r="E47">
        <v>2047</v>
      </c>
      <c r="F47" s="5">
        <f>EconomicRates!C87</f>
        <v>3.5571999999999999E-2</v>
      </c>
      <c r="G47" s="5">
        <f>EconomicRates!D87</f>
        <v>7.0000000000000007E-2</v>
      </c>
      <c r="H47" s="5">
        <f t="shared" si="10"/>
        <v>0.12000000000000001</v>
      </c>
      <c r="I47" s="5">
        <f t="shared" si="11"/>
        <v>1.1200000000000001</v>
      </c>
      <c r="J47">
        <f t="shared" si="12"/>
        <v>0.89285714285714279</v>
      </c>
      <c r="K47">
        <f t="shared" si="20"/>
        <v>6.8297845298164071E-3</v>
      </c>
      <c r="L47" s="2">
        <v>44</v>
      </c>
      <c r="M47" s="6">
        <v>1.6567999999999999E-2</v>
      </c>
      <c r="Q47" s="4">
        <f t="shared" si="21"/>
        <v>12.5</v>
      </c>
      <c r="R47">
        <f t="shared" si="0"/>
        <v>100000</v>
      </c>
      <c r="S47">
        <f t="shared" si="1"/>
        <v>146.34418606597509</v>
      </c>
      <c r="U47">
        <f t="shared" si="13"/>
        <v>1.6567999999999999E-2</v>
      </c>
      <c r="V47">
        <f t="shared" si="14"/>
        <v>0.01</v>
      </c>
      <c r="W47">
        <f t="shared" si="15"/>
        <v>0.51351764236656516</v>
      </c>
      <c r="X47">
        <f t="shared" si="16"/>
        <v>8.5079602987292516E-3</v>
      </c>
      <c r="Y47">
        <f t="shared" si="17"/>
        <v>5.135176423665652E-3</v>
      </c>
      <c r="Z47">
        <f t="shared" si="18"/>
        <v>0.49987450564417024</v>
      </c>
      <c r="AB47">
        <f t="shared" si="19"/>
        <v>77.233167492568981</v>
      </c>
      <c r="AC47">
        <f t="shared" si="2"/>
        <v>73.153727663627762</v>
      </c>
      <c r="AE47">
        <f t="shared" si="3"/>
        <v>0</v>
      </c>
      <c r="AF47">
        <f t="shared" si="24"/>
        <v>0</v>
      </c>
      <c r="AG47">
        <f t="shared" si="24"/>
        <v>-6.248431320552128</v>
      </c>
      <c r="AH47">
        <f t="shared" si="5"/>
        <v>-850.79602987292515</v>
      </c>
      <c r="AI47">
        <f t="shared" si="25"/>
        <v>-857.04446119347722</v>
      </c>
      <c r="AJ47">
        <f t="shared" si="7"/>
        <v>4.0794398289412186</v>
      </c>
      <c r="AK47">
        <f t="shared" si="22"/>
        <v>5.4063217244798292</v>
      </c>
      <c r="AL47">
        <f t="shared" si="8"/>
        <v>-847.55869964005615</v>
      </c>
      <c r="AN47">
        <f t="shared" si="26"/>
        <v>0</v>
      </c>
      <c r="AO47">
        <f t="shared" si="26"/>
        <v>0</v>
      </c>
      <c r="AP47">
        <f t="shared" si="26"/>
        <v>-4.2675439568727228E-2</v>
      </c>
      <c r="AQ47">
        <f t="shared" si="26"/>
        <v>-5.8107535628553215</v>
      </c>
      <c r="AR47">
        <f t="shared" si="26"/>
        <v>-5.8534290024240487</v>
      </c>
      <c r="AS47">
        <f t="shared" si="26"/>
        <v>2.7861695034019626E-2</v>
      </c>
      <c r="AT47">
        <f t="shared" si="26"/>
        <v>3.6924012477062694E-2</v>
      </c>
      <c r="AU47">
        <f t="shared" si="23"/>
        <v>-5.7886432949129665</v>
      </c>
      <c r="AW47">
        <v>44</v>
      </c>
      <c r="AX47">
        <f>IF(Z47&gt;0, (R47*SUMPRODUCT(K47:$K$98, X47:$X$98)-K47*$AZ$3)/Z47, 0)</f>
        <v>146.34418606597509</v>
      </c>
    </row>
    <row r="48" spans="5:50" x14ac:dyDescent="0.25">
      <c r="E48">
        <v>2048</v>
      </c>
      <c r="F48" s="5">
        <f>EconomicRates!C88</f>
        <v>3.5571999999999999E-2</v>
      </c>
      <c r="G48" s="5">
        <f>EconomicRates!D88</f>
        <v>7.0000000000000007E-2</v>
      </c>
      <c r="H48" s="5">
        <f t="shared" si="10"/>
        <v>0.12000000000000001</v>
      </c>
      <c r="I48" s="5">
        <f t="shared" si="11"/>
        <v>1.1200000000000001</v>
      </c>
      <c r="J48">
        <f t="shared" si="12"/>
        <v>0.89285714285714279</v>
      </c>
      <c r="K48">
        <f t="shared" si="20"/>
        <v>6.0980219016217915E-3</v>
      </c>
      <c r="L48" s="2">
        <v>45</v>
      </c>
      <c r="M48" s="6">
        <v>1.8353999999999999E-2</v>
      </c>
      <c r="Q48" s="4">
        <f t="shared" si="21"/>
        <v>12.5</v>
      </c>
      <c r="R48">
        <f t="shared" si="0"/>
        <v>100000</v>
      </c>
      <c r="S48">
        <f t="shared" si="1"/>
        <v>142.23320416319879</v>
      </c>
      <c r="U48">
        <f t="shared" si="13"/>
        <v>1.8353999999999999E-2</v>
      </c>
      <c r="V48">
        <f t="shared" si="14"/>
        <v>0.01</v>
      </c>
      <c r="W48">
        <f t="shared" si="15"/>
        <v>0.49987450564417024</v>
      </c>
      <c r="X48">
        <f t="shared" si="16"/>
        <v>9.1746966765931005E-3</v>
      </c>
      <c r="Y48">
        <f t="shared" si="17"/>
        <v>4.9987450564417026E-3</v>
      </c>
      <c r="Z48">
        <f t="shared" si="18"/>
        <v>0.48570106391113543</v>
      </c>
      <c r="AB48">
        <f t="shared" si="19"/>
        <v>73.153727663627762</v>
      </c>
      <c r="AC48">
        <f t="shared" si="2"/>
        <v>69.082818585555387</v>
      </c>
      <c r="AE48">
        <f t="shared" si="3"/>
        <v>0</v>
      </c>
      <c r="AF48">
        <f t="shared" si="24"/>
        <v>0</v>
      </c>
      <c r="AG48">
        <f t="shared" si="24"/>
        <v>-6.0712632988891926</v>
      </c>
      <c r="AH48">
        <f t="shared" si="5"/>
        <v>-917.46966765931006</v>
      </c>
      <c r="AI48">
        <f t="shared" si="25"/>
        <v>-923.54093095819928</v>
      </c>
      <c r="AJ48">
        <f t="shared" si="7"/>
        <v>4.0709090780723756</v>
      </c>
      <c r="AK48">
        <f t="shared" si="22"/>
        <v>5.1207609364539435</v>
      </c>
      <c r="AL48">
        <f t="shared" si="8"/>
        <v>-914.3492609436729</v>
      </c>
      <c r="AN48">
        <f t="shared" si="26"/>
        <v>0</v>
      </c>
      <c r="AO48">
        <f t="shared" si="26"/>
        <v>0</v>
      </c>
      <c r="AP48">
        <f t="shared" si="26"/>
        <v>-3.7022696567138864E-2</v>
      </c>
      <c r="AQ48">
        <f t="shared" si="26"/>
        <v>-5.5947501274601388</v>
      </c>
      <c r="AR48">
        <f t="shared" si="26"/>
        <v>-5.6317728240272782</v>
      </c>
      <c r="AS48">
        <f t="shared" si="26"/>
        <v>2.4824492717596323E-2</v>
      </c>
      <c r="AT48">
        <f t="shared" si="26"/>
        <v>3.1226512343465462E-2</v>
      </c>
      <c r="AU48">
        <f t="shared" si="23"/>
        <v>-5.5757218189662154</v>
      </c>
      <c r="AW48">
        <v>45</v>
      </c>
      <c r="AX48">
        <f>IF(Z48&gt;0, (R48*SUMPRODUCT(K48:$K$98, X48:$X$98)-K48*$AZ$3)/Z48, 0)</f>
        <v>142.23320416319879</v>
      </c>
    </row>
    <row r="49" spans="5:50" x14ac:dyDescent="0.25">
      <c r="E49">
        <v>2049</v>
      </c>
      <c r="F49" s="5">
        <f>EconomicRates!C89</f>
        <v>3.5571999999999999E-2</v>
      </c>
      <c r="G49" s="5">
        <f>EconomicRates!D89</f>
        <v>7.0000000000000007E-2</v>
      </c>
      <c r="H49" s="5">
        <f t="shared" si="10"/>
        <v>0.12000000000000001</v>
      </c>
      <c r="I49" s="5">
        <f t="shared" si="11"/>
        <v>1.1200000000000001</v>
      </c>
      <c r="J49">
        <f t="shared" si="12"/>
        <v>0.89285714285714279</v>
      </c>
      <c r="K49">
        <f t="shared" si="20"/>
        <v>5.4446624121623132E-3</v>
      </c>
      <c r="L49" s="2">
        <v>46</v>
      </c>
      <c r="M49" s="6">
        <v>2.0303000000000002E-2</v>
      </c>
      <c r="Q49" s="4">
        <f t="shared" si="21"/>
        <v>12.5</v>
      </c>
      <c r="R49">
        <f t="shared" si="0"/>
        <v>100000</v>
      </c>
      <c r="S49">
        <f t="shared" si="1"/>
        <v>138.0973829971029</v>
      </c>
      <c r="U49">
        <f t="shared" si="13"/>
        <v>2.0303000000000002E-2</v>
      </c>
      <c r="V49">
        <f t="shared" si="14"/>
        <v>0.01</v>
      </c>
      <c r="W49">
        <f t="shared" si="15"/>
        <v>0.48570106391113543</v>
      </c>
      <c r="X49">
        <f t="shared" si="16"/>
        <v>9.8611887005877839E-3</v>
      </c>
      <c r="Y49">
        <f t="shared" si="17"/>
        <v>4.8570106391113543E-3</v>
      </c>
      <c r="Z49">
        <f t="shared" si="18"/>
        <v>0.47098286457143629</v>
      </c>
      <c r="AB49">
        <f t="shared" si="19"/>
        <v>69.082818585555387</v>
      </c>
      <c r="AC49">
        <f t="shared" si="2"/>
        <v>65.041501033794276</v>
      </c>
      <c r="AE49">
        <f t="shared" si="3"/>
        <v>0</v>
      </c>
      <c r="AF49">
        <f t="shared" si="24"/>
        <v>0</v>
      </c>
      <c r="AG49">
        <f t="shared" si="24"/>
        <v>-5.8872858071429537</v>
      </c>
      <c r="AH49">
        <f t="shared" si="5"/>
        <v>-986.11887005877838</v>
      </c>
      <c r="AI49">
        <f t="shared" si="25"/>
        <v>-992.0061558659213</v>
      </c>
      <c r="AJ49">
        <f t="shared" si="7"/>
        <v>4.0413175517611108</v>
      </c>
      <c r="AK49">
        <f t="shared" si="22"/>
        <v>4.8357973009888777</v>
      </c>
      <c r="AL49">
        <f t="shared" si="8"/>
        <v>-983.12904101317122</v>
      </c>
      <c r="AN49">
        <f t="shared" si="26"/>
        <v>0</v>
      </c>
      <c r="AO49">
        <f t="shared" si="26"/>
        <v>0</v>
      </c>
      <c r="AP49">
        <f t="shared" si="26"/>
        <v>-3.2054283743807907E-2</v>
      </c>
      <c r="AQ49">
        <f t="shared" si="26"/>
        <v>-5.3690843457330031</v>
      </c>
      <c r="AR49">
        <f t="shared" si="26"/>
        <v>-5.4011386294768107</v>
      </c>
      <c r="AS49">
        <f t="shared" si="26"/>
        <v>2.2003609769685545E-2</v>
      </c>
      <c r="AT49">
        <f t="shared" si="26"/>
        <v>2.6329283797530106E-2</v>
      </c>
      <c r="AU49">
        <f t="shared" si="23"/>
        <v>-5.3528057359095946</v>
      </c>
      <c r="AW49">
        <v>46</v>
      </c>
      <c r="AX49">
        <f>IF(Z49&gt;0, (R49*SUMPRODUCT(K49:$K$98, X49:$X$98)-K49*$AZ$3)/Z49, 0)</f>
        <v>138.0973829971029</v>
      </c>
    </row>
    <row r="50" spans="5:50" x14ac:dyDescent="0.25">
      <c r="E50">
        <v>2050</v>
      </c>
      <c r="F50" s="5">
        <f>EconomicRates!C90</f>
        <v>3.5571999999999999E-2</v>
      </c>
      <c r="G50" s="5">
        <f>EconomicRates!D90</f>
        <v>7.0000000000000007E-2</v>
      </c>
      <c r="H50" s="5">
        <f t="shared" si="10"/>
        <v>0.12000000000000001</v>
      </c>
      <c r="I50" s="5">
        <f t="shared" si="11"/>
        <v>1.1200000000000001</v>
      </c>
      <c r="J50">
        <f t="shared" si="12"/>
        <v>0.89285714285714279</v>
      </c>
      <c r="K50">
        <f t="shared" si="20"/>
        <v>4.8613057251449222E-3</v>
      </c>
      <c r="L50" s="2">
        <v>47</v>
      </c>
      <c r="M50" s="6">
        <v>2.2446000000000001E-2</v>
      </c>
      <c r="Q50" s="4">
        <f t="shared" si="21"/>
        <v>12.5</v>
      </c>
      <c r="R50">
        <f t="shared" si="0"/>
        <v>100000</v>
      </c>
      <c r="S50">
        <f t="shared" si="1"/>
        <v>133.9899683200299</v>
      </c>
      <c r="U50">
        <f t="shared" si="13"/>
        <v>2.2446000000000001E-2</v>
      </c>
      <c r="V50">
        <f t="shared" si="14"/>
        <v>0.01</v>
      </c>
      <c r="W50">
        <f t="shared" si="15"/>
        <v>0.47098286457143629</v>
      </c>
      <c r="X50">
        <f t="shared" si="16"/>
        <v>1.057168137817046E-2</v>
      </c>
      <c r="Y50">
        <f t="shared" si="17"/>
        <v>4.7098286457143632E-3</v>
      </c>
      <c r="Z50">
        <f t="shared" si="18"/>
        <v>0.45570135454755151</v>
      </c>
      <c r="AB50">
        <f t="shared" si="19"/>
        <v>65.041501033794276</v>
      </c>
      <c r="AC50">
        <f t="shared" si="2"/>
        <v>61.059410059221143</v>
      </c>
      <c r="AE50">
        <f t="shared" si="3"/>
        <v>0</v>
      </c>
      <c r="AF50">
        <f t="shared" si="24"/>
        <v>0</v>
      </c>
      <c r="AG50">
        <f t="shared" si="24"/>
        <v>-5.6962669318443941</v>
      </c>
      <c r="AH50">
        <f t="shared" si="5"/>
        <v>-1057.168137817046</v>
      </c>
      <c r="AI50">
        <f t="shared" si="25"/>
        <v>-1062.8644047488904</v>
      </c>
      <c r="AJ50">
        <f t="shared" si="7"/>
        <v>3.9820909745731328</v>
      </c>
      <c r="AK50">
        <f t="shared" si="22"/>
        <v>4.5529050723655997</v>
      </c>
      <c r="AL50">
        <f t="shared" si="8"/>
        <v>-1054.3294087019517</v>
      </c>
      <c r="AN50">
        <f t="shared" si="26"/>
        <v>0</v>
      </c>
      <c r="AO50">
        <f t="shared" si="26"/>
        <v>0</v>
      </c>
      <c r="AP50">
        <f t="shared" si="26"/>
        <v>-2.7691295047728853E-2</v>
      </c>
      <c r="AQ50">
        <f t="shared" si="26"/>
        <v>-5.139217520810802</v>
      </c>
      <c r="AR50">
        <f t="shared" si="26"/>
        <v>-5.1669088158585303</v>
      </c>
      <c r="AS50">
        <f t="shared" si="26"/>
        <v>1.9358161652740295E-2</v>
      </c>
      <c r="AT50">
        <f t="shared" si="26"/>
        <v>2.2133063494332247E-2</v>
      </c>
      <c r="AU50">
        <f t="shared" si="23"/>
        <v>-5.1254175907114581</v>
      </c>
      <c r="AW50">
        <v>47</v>
      </c>
      <c r="AX50">
        <f>IF(Z50&gt;0, (R50*SUMPRODUCT(K50:$K$98, X50:$X$98)-K50*$AZ$3)/Z50, 0)</f>
        <v>133.9899683200299</v>
      </c>
    </row>
    <row r="51" spans="5:50" x14ac:dyDescent="0.25">
      <c r="E51">
        <v>2051</v>
      </c>
      <c r="F51" s="5">
        <f>EconomicRates!C91</f>
        <v>3.5571999999999999E-2</v>
      </c>
      <c r="G51" s="5">
        <f>EconomicRates!D91</f>
        <v>7.0000000000000007E-2</v>
      </c>
      <c r="H51" s="5">
        <f t="shared" si="10"/>
        <v>0.12000000000000001</v>
      </c>
      <c r="I51" s="5">
        <f t="shared" si="11"/>
        <v>1.1200000000000001</v>
      </c>
      <c r="J51">
        <f t="shared" si="12"/>
        <v>0.89285714285714279</v>
      </c>
      <c r="K51">
        <f t="shared" si="20"/>
        <v>4.3404515403079663E-3</v>
      </c>
      <c r="L51" s="2">
        <v>48</v>
      </c>
      <c r="M51" s="6">
        <v>2.4856E-2</v>
      </c>
      <c r="Q51" s="4">
        <f t="shared" si="21"/>
        <v>12.5</v>
      </c>
      <c r="R51">
        <f t="shared" si="0"/>
        <v>100000</v>
      </c>
      <c r="S51">
        <f t="shared" si="1"/>
        <v>129.95978744981383</v>
      </c>
      <c r="U51">
        <f t="shared" si="13"/>
        <v>2.4856E-2</v>
      </c>
      <c r="V51">
        <f t="shared" si="14"/>
        <v>0.01</v>
      </c>
      <c r="W51">
        <f t="shared" si="15"/>
        <v>0.45570135454755151</v>
      </c>
      <c r="X51">
        <f t="shared" si="16"/>
        <v>1.1326912868633941E-2</v>
      </c>
      <c r="Y51">
        <f t="shared" si="17"/>
        <v>4.557013545475515E-3</v>
      </c>
      <c r="Z51">
        <f t="shared" si="18"/>
        <v>0.43981742813344205</v>
      </c>
      <c r="AB51">
        <f t="shared" si="19"/>
        <v>61.059410059221143</v>
      </c>
      <c r="AC51">
        <f t="shared" si="2"/>
        <v>57.158579476945896</v>
      </c>
      <c r="AE51">
        <f t="shared" si="3"/>
        <v>0</v>
      </c>
      <c r="AF51">
        <f t="shared" si="24"/>
        <v>0</v>
      </c>
      <c r="AG51">
        <f t="shared" si="24"/>
        <v>-5.4977178516680256</v>
      </c>
      <c r="AH51">
        <f t="shared" si="5"/>
        <v>-1132.691286863394</v>
      </c>
      <c r="AI51">
        <f t="shared" si="25"/>
        <v>-1138.1890047150621</v>
      </c>
      <c r="AJ51">
        <f t="shared" si="7"/>
        <v>3.9008305822752476</v>
      </c>
      <c r="AK51">
        <f t="shared" si="22"/>
        <v>4.2741587041454805</v>
      </c>
      <c r="AL51">
        <f t="shared" si="8"/>
        <v>-1130.0140154286414</v>
      </c>
      <c r="AN51">
        <f t="shared" si="26"/>
        <v>0</v>
      </c>
      <c r="AO51">
        <f t="shared" si="26"/>
        <v>0</v>
      </c>
      <c r="AP51">
        <f t="shared" si="26"/>
        <v>-2.3862577917451087E-2</v>
      </c>
      <c r="AQ51">
        <f t="shared" si="26"/>
        <v>-4.9163916407596311</v>
      </c>
      <c r="AR51">
        <f t="shared" si="26"/>
        <v>-4.9402542186770821</v>
      </c>
      <c r="AS51">
        <f t="shared" si="26"/>
        <v>1.693136610931702E-2</v>
      </c>
      <c r="AT51">
        <f t="shared" si="26"/>
        <v>1.8551778730928951E-2</v>
      </c>
      <c r="AU51">
        <f t="shared" si="23"/>
        <v>-4.9047710738368364</v>
      </c>
      <c r="AW51">
        <v>48</v>
      </c>
      <c r="AX51">
        <f>IF(Z51&gt;0, (R51*SUMPRODUCT(K51:$K$98, X51:$X$98)-K51*$AZ$3)/Z51, 0)</f>
        <v>129.95978744981383</v>
      </c>
    </row>
    <row r="52" spans="5:50" x14ac:dyDescent="0.25">
      <c r="E52">
        <v>2052</v>
      </c>
      <c r="F52" s="5">
        <f>EconomicRates!C92</f>
        <v>3.5571999999999999E-2</v>
      </c>
      <c r="G52" s="5">
        <f>EconomicRates!D92</f>
        <v>7.0000000000000007E-2</v>
      </c>
      <c r="H52" s="5">
        <f t="shared" si="10"/>
        <v>0.12000000000000001</v>
      </c>
      <c r="I52" s="5">
        <f t="shared" si="11"/>
        <v>1.1200000000000001</v>
      </c>
      <c r="J52">
        <f t="shared" si="12"/>
        <v>0.89285714285714279</v>
      </c>
      <c r="K52">
        <f t="shared" si="20"/>
        <v>3.8754031609892553E-3</v>
      </c>
      <c r="L52" s="2">
        <v>49</v>
      </c>
      <c r="M52" s="6">
        <v>2.7564999999999999E-2</v>
      </c>
      <c r="Q52" s="4">
        <f t="shared" si="21"/>
        <v>12.5</v>
      </c>
      <c r="R52">
        <f t="shared" si="0"/>
        <v>100000</v>
      </c>
      <c r="S52">
        <f t="shared" si="1"/>
        <v>126.0298466725189</v>
      </c>
      <c r="U52">
        <f t="shared" si="13"/>
        <v>2.7564999999999999E-2</v>
      </c>
      <c r="V52">
        <f t="shared" si="14"/>
        <v>0.01</v>
      </c>
      <c r="W52">
        <f t="shared" si="15"/>
        <v>0.43981742813344205</v>
      </c>
      <c r="X52">
        <f t="shared" si="16"/>
        <v>1.212356740649833E-2</v>
      </c>
      <c r="Y52">
        <f t="shared" si="17"/>
        <v>4.3981742813344205E-3</v>
      </c>
      <c r="Z52">
        <f t="shared" si="18"/>
        <v>0.42329568644560928</v>
      </c>
      <c r="AB52">
        <f t="shared" si="19"/>
        <v>57.158579476945896</v>
      </c>
      <c r="AC52">
        <f t="shared" si="2"/>
        <v>53.347890459878776</v>
      </c>
      <c r="AE52">
        <f t="shared" si="3"/>
        <v>0</v>
      </c>
      <c r="AF52">
        <f t="shared" si="24"/>
        <v>0</v>
      </c>
      <c r="AG52">
        <f t="shared" si="24"/>
        <v>-5.2911960805701161</v>
      </c>
      <c r="AH52">
        <f t="shared" si="5"/>
        <v>-1212.356740649833</v>
      </c>
      <c r="AI52">
        <f t="shared" si="25"/>
        <v>-1217.6479367304032</v>
      </c>
      <c r="AJ52">
        <f t="shared" si="7"/>
        <v>3.8106890170671193</v>
      </c>
      <c r="AK52">
        <f t="shared" si="22"/>
        <v>4.0011005633862133</v>
      </c>
      <c r="AL52">
        <f t="shared" si="8"/>
        <v>-1209.83614714995</v>
      </c>
      <c r="AN52">
        <f t="shared" si="26"/>
        <v>0</v>
      </c>
      <c r="AO52">
        <f t="shared" si="26"/>
        <v>0</v>
      </c>
      <c r="AP52">
        <f t="shared" si="26"/>
        <v>-2.0505518016055387E-2</v>
      </c>
      <c r="AQ52">
        <f t="shared" si="26"/>
        <v>-4.6983711449609933</v>
      </c>
      <c r="AR52">
        <f t="shared" si="26"/>
        <v>-4.7188766629770491</v>
      </c>
      <c r="AS52">
        <f t="shared" si="26"/>
        <v>1.4767956262288951E-2</v>
      </c>
      <c r="AT52">
        <f t="shared" si="26"/>
        <v>1.5505877770782821E-2</v>
      </c>
      <c r="AU52">
        <f t="shared" si="23"/>
        <v>-4.6886028289439778</v>
      </c>
      <c r="AW52">
        <v>49</v>
      </c>
      <c r="AX52">
        <f>IF(Z52&gt;0, (R52*SUMPRODUCT(K52:$K$98, X52:$X$98)-K52*$AZ$3)/Z52, 0)</f>
        <v>126.0298466725189</v>
      </c>
    </row>
    <row r="53" spans="5:50" x14ac:dyDescent="0.25">
      <c r="E53">
        <v>2053</v>
      </c>
      <c r="F53" s="5">
        <f>EconomicRates!C93</f>
        <v>3.5571999999999999E-2</v>
      </c>
      <c r="G53" s="5">
        <f>EconomicRates!D93</f>
        <v>7.0000000000000007E-2</v>
      </c>
      <c r="H53" s="5">
        <f t="shared" si="10"/>
        <v>0.12000000000000001</v>
      </c>
      <c r="I53" s="5">
        <f t="shared" si="11"/>
        <v>1.1200000000000001</v>
      </c>
      <c r="J53">
        <f t="shared" si="12"/>
        <v>0.89285714285714279</v>
      </c>
      <c r="K53">
        <f t="shared" si="20"/>
        <v>3.4601813937404063E-3</v>
      </c>
      <c r="L53" s="2">
        <v>50</v>
      </c>
      <c r="M53" s="6">
        <v>3.0620999999999999E-2</v>
      </c>
      <c r="Q53" s="4">
        <f t="shared" si="21"/>
        <v>12.5</v>
      </c>
      <c r="R53">
        <f t="shared" si="0"/>
        <v>100000</v>
      </c>
      <c r="S53">
        <f t="shared" si="1"/>
        <v>122.22761020874535</v>
      </c>
      <c r="U53">
        <f t="shared" si="13"/>
        <v>3.0620999999999999E-2</v>
      </c>
      <c r="V53">
        <f t="shared" si="14"/>
        <v>0.01</v>
      </c>
      <c r="W53">
        <f t="shared" si="15"/>
        <v>0.42329568644560928</v>
      </c>
      <c r="X53">
        <f t="shared" si="16"/>
        <v>1.2961737214651001E-2</v>
      </c>
      <c r="Y53">
        <f t="shared" si="17"/>
        <v>4.232956864456093E-3</v>
      </c>
      <c r="Z53">
        <f t="shared" si="18"/>
        <v>0.40610099236650221</v>
      </c>
      <c r="AB53">
        <f t="shared" si="19"/>
        <v>53.347890459878776</v>
      </c>
      <c r="AC53">
        <f t="shared" si="2"/>
        <v>49.636753800357504</v>
      </c>
      <c r="AE53">
        <f t="shared" si="3"/>
        <v>0</v>
      </c>
      <c r="AF53">
        <f t="shared" si="24"/>
        <v>0</v>
      </c>
      <c r="AG53">
        <f t="shared" si="24"/>
        <v>-5.0762624045812776</v>
      </c>
      <c r="AH53">
        <f t="shared" si="5"/>
        <v>-1296.1737214651</v>
      </c>
      <c r="AI53">
        <f t="shared" si="25"/>
        <v>-1301.2499838696813</v>
      </c>
      <c r="AJ53">
        <f t="shared" si="7"/>
        <v>3.7111366595212729</v>
      </c>
      <c r="AK53">
        <f t="shared" si="22"/>
        <v>3.7343523321915146</v>
      </c>
      <c r="AL53">
        <f t="shared" si="8"/>
        <v>-1293.8044948779684</v>
      </c>
      <c r="AN53">
        <f t="shared" si="26"/>
        <v>0</v>
      </c>
      <c r="AO53">
        <f t="shared" si="26"/>
        <v>0</v>
      </c>
      <c r="AP53">
        <f t="shared" si="26"/>
        <v>-1.756478872207607E-2</v>
      </c>
      <c r="AQ53">
        <f t="shared" si="26"/>
        <v>-4.484996194068799</v>
      </c>
      <c r="AR53">
        <f t="shared" si="26"/>
        <v>-4.5025609827908752</v>
      </c>
      <c r="AS53">
        <f t="shared" si="26"/>
        <v>1.2841206018903433E-2</v>
      </c>
      <c r="AT53">
        <f t="shared" si="26"/>
        <v>1.2921536457520172E-2</v>
      </c>
      <c r="AU53">
        <f t="shared" si="23"/>
        <v>-4.4767982403144506</v>
      </c>
      <c r="AW53">
        <v>50</v>
      </c>
      <c r="AX53">
        <f>IF(Z53&gt;0, (R53*SUMPRODUCT(K53:$K$98, X53:$X$98)-K53*$AZ$3)/Z53, 0)</f>
        <v>122.22761020874535</v>
      </c>
    </row>
    <row r="54" spans="5:50" x14ac:dyDescent="0.25">
      <c r="E54">
        <v>2054</v>
      </c>
      <c r="F54" s="5">
        <f>EconomicRates!C94</f>
        <v>3.5571999999999999E-2</v>
      </c>
      <c r="G54" s="5">
        <f>EconomicRates!D94</f>
        <v>7.0000000000000007E-2</v>
      </c>
      <c r="H54" s="5">
        <f t="shared" si="10"/>
        <v>0.12000000000000001</v>
      </c>
      <c r="I54" s="5">
        <f t="shared" si="11"/>
        <v>1.1200000000000001</v>
      </c>
      <c r="J54">
        <f t="shared" si="12"/>
        <v>0.89285714285714279</v>
      </c>
      <c r="K54">
        <f t="shared" si="20"/>
        <v>3.0894476729825052E-3</v>
      </c>
      <c r="L54" s="2">
        <v>51</v>
      </c>
      <c r="M54" s="6">
        <v>3.3921E-2</v>
      </c>
      <c r="Q54" s="4">
        <f t="shared" si="21"/>
        <v>12.5</v>
      </c>
      <c r="R54">
        <f t="shared" si="0"/>
        <v>100000</v>
      </c>
      <c r="S54">
        <f t="shared" si="1"/>
        <v>118.56144838012936</v>
      </c>
      <c r="U54">
        <f t="shared" si="13"/>
        <v>3.3921E-2</v>
      </c>
      <c r="V54">
        <f t="shared" si="14"/>
        <v>0.01</v>
      </c>
      <c r="W54">
        <f t="shared" si="15"/>
        <v>0.40610099236650221</v>
      </c>
      <c r="X54">
        <f t="shared" si="16"/>
        <v>1.3775351762064122E-2</v>
      </c>
      <c r="Y54">
        <f t="shared" si="17"/>
        <v>4.061009923665022E-3</v>
      </c>
      <c r="Z54">
        <f t="shared" si="18"/>
        <v>0.38826463068077305</v>
      </c>
      <c r="AB54">
        <f t="shared" si="19"/>
        <v>49.636753800357504</v>
      </c>
      <c r="AC54">
        <f t="shared" si="2"/>
        <v>46.033216968288464</v>
      </c>
      <c r="AE54">
        <f t="shared" si="3"/>
        <v>0</v>
      </c>
      <c r="AF54">
        <f t="shared" si="24"/>
        <v>0</v>
      </c>
      <c r="AG54">
        <f t="shared" si="24"/>
        <v>-4.8533078835096628</v>
      </c>
      <c r="AH54">
        <f t="shared" si="5"/>
        <v>-1377.5351762064122</v>
      </c>
      <c r="AI54">
        <f t="shared" si="25"/>
        <v>-1382.3884840899218</v>
      </c>
      <c r="AJ54">
        <f t="shared" si="7"/>
        <v>3.6035368320690395</v>
      </c>
      <c r="AK54">
        <f t="shared" si="22"/>
        <v>3.4745727660250254</v>
      </c>
      <c r="AL54">
        <f t="shared" si="8"/>
        <v>-1375.3103744918278</v>
      </c>
      <c r="AN54">
        <f t="shared" si="26"/>
        <v>0</v>
      </c>
      <c r="AO54">
        <f t="shared" si="26"/>
        <v>0</v>
      </c>
      <c r="AP54">
        <f t="shared" si="26"/>
        <v>-1.4994040746976574E-2</v>
      </c>
      <c r="AQ54">
        <f t="shared" si="26"/>
        <v>-4.2558228445824451</v>
      </c>
      <c r="AR54">
        <f t="shared" si="26"/>
        <v>-4.2708168853294222</v>
      </c>
      <c r="AS54">
        <f t="shared" si="26"/>
        <v>1.1132938480342443E-2</v>
      </c>
      <c r="AT54">
        <f t="shared" si="26"/>
        <v>1.0734510746604401E-2</v>
      </c>
      <c r="AU54">
        <f t="shared" si="23"/>
        <v>-4.2489494361024756</v>
      </c>
      <c r="AW54">
        <v>51</v>
      </c>
      <c r="AX54">
        <f>IF(Z54&gt;0, (R54*SUMPRODUCT(K54:$K$98, X54:$X$98)-K54*$AZ$3)/Z54, 0)</f>
        <v>118.56144838012936</v>
      </c>
    </row>
    <row r="55" spans="5:50" x14ac:dyDescent="0.25">
      <c r="E55">
        <v>2055</v>
      </c>
      <c r="F55" s="5">
        <f>EconomicRates!C95</f>
        <v>3.5571999999999999E-2</v>
      </c>
      <c r="G55" s="5">
        <f>EconomicRates!D95</f>
        <v>7.0000000000000007E-2</v>
      </c>
      <c r="H55" s="5">
        <f t="shared" si="10"/>
        <v>0.12000000000000001</v>
      </c>
      <c r="I55" s="5">
        <f t="shared" si="11"/>
        <v>1.1200000000000001</v>
      </c>
      <c r="J55">
        <f t="shared" si="12"/>
        <v>0.89285714285714279</v>
      </c>
      <c r="K55">
        <f t="shared" si="20"/>
        <v>2.758435422305808E-3</v>
      </c>
      <c r="L55" s="2">
        <v>52</v>
      </c>
      <c r="M55" s="6">
        <v>3.7368999999999999E-2</v>
      </c>
      <c r="Q55" s="4">
        <f t="shared" si="21"/>
        <v>12.5</v>
      </c>
      <c r="R55">
        <f t="shared" si="0"/>
        <v>100000</v>
      </c>
      <c r="S55">
        <f t="shared" si="1"/>
        <v>115.0784734959331</v>
      </c>
      <c r="U55">
        <f t="shared" si="13"/>
        <v>3.7368999999999999E-2</v>
      </c>
      <c r="V55">
        <f t="shared" si="14"/>
        <v>0.01</v>
      </c>
      <c r="W55">
        <f t="shared" si="15"/>
        <v>0.38826463068077305</v>
      </c>
      <c r="X55">
        <f t="shared" si="16"/>
        <v>1.4509060983909809E-2</v>
      </c>
      <c r="Y55">
        <f t="shared" si="17"/>
        <v>3.8826463068077307E-3</v>
      </c>
      <c r="Z55">
        <f t="shared" si="18"/>
        <v>0.36987292339005551</v>
      </c>
      <c r="AB55">
        <f t="shared" si="19"/>
        <v>46.033216968288464</v>
      </c>
      <c r="AC55">
        <f t="shared" si="2"/>
        <v>42.564411411205796</v>
      </c>
      <c r="AE55">
        <f t="shared" si="3"/>
        <v>0</v>
      </c>
      <c r="AF55">
        <f t="shared" si="24"/>
        <v>0</v>
      </c>
      <c r="AG55">
        <f t="shared" si="24"/>
        <v>-4.6234115423756936</v>
      </c>
      <c r="AH55">
        <f t="shared" si="5"/>
        <v>-1450.9060983909808</v>
      </c>
      <c r="AI55">
        <f t="shared" si="25"/>
        <v>-1455.5295099333564</v>
      </c>
      <c r="AJ55">
        <f t="shared" si="7"/>
        <v>3.4688055570826677</v>
      </c>
      <c r="AK55">
        <f t="shared" si="22"/>
        <v>3.2223251877801928</v>
      </c>
      <c r="AL55">
        <f t="shared" si="8"/>
        <v>-1448.8383791884935</v>
      </c>
      <c r="AN55">
        <f t="shared" si="26"/>
        <v>0</v>
      </c>
      <c r="AO55">
        <f t="shared" si="26"/>
        <v>0</v>
      </c>
      <c r="AP55">
        <f t="shared" si="26"/>
        <v>-1.2753382170386643E-2</v>
      </c>
      <c r="AQ55">
        <f t="shared" si="26"/>
        <v>-4.0022307762411975</v>
      </c>
      <c r="AR55">
        <f t="shared" si="26"/>
        <v>-4.0149841584115835</v>
      </c>
      <c r="AS55">
        <f t="shared" si="26"/>
        <v>9.5684761217480624E-3</v>
      </c>
      <c r="AT55">
        <f t="shared" si="26"/>
        <v>8.8885759401610975E-3</v>
      </c>
      <c r="AU55">
        <f t="shared" si="23"/>
        <v>-3.9965271063496743</v>
      </c>
      <c r="AW55">
        <v>52</v>
      </c>
      <c r="AX55">
        <f>IF(Z55&gt;0, (R55*SUMPRODUCT(K55:$K$98, X55:$X$98)-K55*$AZ$3)/Z55, 0)</f>
        <v>115.0784734959331</v>
      </c>
    </row>
    <row r="56" spans="5:50" x14ac:dyDescent="0.25">
      <c r="E56">
        <v>2056</v>
      </c>
      <c r="F56" s="5">
        <f>EconomicRates!C96</f>
        <v>3.5571999999999999E-2</v>
      </c>
      <c r="G56" s="5">
        <f>EconomicRates!D96</f>
        <v>7.0000000000000007E-2</v>
      </c>
      <c r="H56" s="5">
        <f t="shared" si="10"/>
        <v>0.12000000000000001</v>
      </c>
      <c r="I56" s="5">
        <f t="shared" si="11"/>
        <v>1.1200000000000001</v>
      </c>
      <c r="J56">
        <f t="shared" si="12"/>
        <v>0.89285714285714279</v>
      </c>
      <c r="K56">
        <f t="shared" si="20"/>
        <v>2.4628887699159E-3</v>
      </c>
      <c r="L56" s="2">
        <v>53</v>
      </c>
      <c r="M56" s="6">
        <v>5.0548205999999998E-2</v>
      </c>
      <c r="Q56" s="4">
        <f t="shared" si="21"/>
        <v>12.5</v>
      </c>
      <c r="R56">
        <f t="shared" si="0"/>
        <v>100000</v>
      </c>
      <c r="S56">
        <f t="shared" si="1"/>
        <v>112.99967002200688</v>
      </c>
      <c r="U56">
        <f t="shared" si="13"/>
        <v>5.0548205999999998E-2</v>
      </c>
      <c r="V56">
        <f t="shared" si="14"/>
        <v>0.01</v>
      </c>
      <c r="W56">
        <f t="shared" si="15"/>
        <v>0.36987292339005551</v>
      </c>
      <c r="X56">
        <f t="shared" si="16"/>
        <v>1.8696412725342743E-2</v>
      </c>
      <c r="Y56">
        <f t="shared" si="17"/>
        <v>3.6987292339005552E-3</v>
      </c>
      <c r="Z56">
        <f t="shared" si="18"/>
        <v>0.3474777814308122</v>
      </c>
      <c r="AB56">
        <f t="shared" si="19"/>
        <v>42.564411411205796</v>
      </c>
      <c r="AC56">
        <f t="shared" si="2"/>
        <v>39.264874641660811</v>
      </c>
      <c r="AE56">
        <f t="shared" si="3"/>
        <v>0</v>
      </c>
      <c r="AF56">
        <f t="shared" si="24"/>
        <v>0</v>
      </c>
      <c r="AG56">
        <f t="shared" si="24"/>
        <v>-4.3434722678851525</v>
      </c>
      <c r="AH56">
        <f t="shared" si="5"/>
        <v>-1869.6412725342743</v>
      </c>
      <c r="AI56">
        <f t="shared" si="25"/>
        <v>-1873.9847448021594</v>
      </c>
      <c r="AJ56">
        <f t="shared" si="7"/>
        <v>3.2995367695449858</v>
      </c>
      <c r="AK56">
        <f t="shared" si="22"/>
        <v>2.9795087987844062</v>
      </c>
      <c r="AL56">
        <f t="shared" si="8"/>
        <v>-1867.70569923383</v>
      </c>
      <c r="AN56">
        <f t="shared" si="26"/>
        <v>0</v>
      </c>
      <c r="AO56">
        <f t="shared" si="26"/>
        <v>0</v>
      </c>
      <c r="AP56">
        <f t="shared" si="26"/>
        <v>-1.0697489071015488E-2</v>
      </c>
      <c r="AQ56">
        <f t="shared" si="26"/>
        <v>-4.6047184938959367</v>
      </c>
      <c r="AR56">
        <f t="shared" si="26"/>
        <v>-4.6154159829669519</v>
      </c>
      <c r="AS56">
        <f t="shared" si="26"/>
        <v>8.1263920556369322E-3</v>
      </c>
      <c r="AT56">
        <f t="shared" si="26"/>
        <v>7.3381987603917268E-3</v>
      </c>
      <c r="AU56">
        <f t="shared" si="23"/>
        <v>-4.5999513921509232</v>
      </c>
      <c r="AW56">
        <v>53</v>
      </c>
      <c r="AX56">
        <f>IF(Z56&gt;0, (R56*SUMPRODUCT(K56:$K$98, X56:$X$98)-K56*$AZ$3)/Z56, 0)</f>
        <v>112.99967002200688</v>
      </c>
    </row>
    <row r="57" spans="5:50" x14ac:dyDescent="0.25">
      <c r="E57">
        <v>2057</v>
      </c>
      <c r="F57" s="5">
        <f>EconomicRates!C97</f>
        <v>3.5571999999999999E-2</v>
      </c>
      <c r="G57" s="5">
        <f>EconomicRates!D97</f>
        <v>7.0000000000000007E-2</v>
      </c>
      <c r="H57" s="5">
        <f t="shared" si="10"/>
        <v>0.12000000000000001</v>
      </c>
      <c r="I57" s="5">
        <f t="shared" si="11"/>
        <v>1.1200000000000001</v>
      </c>
      <c r="J57">
        <f t="shared" si="12"/>
        <v>0.89285714285714279</v>
      </c>
      <c r="K57">
        <f t="shared" si="20"/>
        <v>2.1990078302820534E-3</v>
      </c>
      <c r="L57" s="2">
        <v>54</v>
      </c>
      <c r="M57" s="6">
        <v>6.4784177999999998E-2</v>
      </c>
      <c r="Q57" s="4">
        <f t="shared" si="21"/>
        <v>12.5</v>
      </c>
      <c r="R57">
        <f t="shared" si="0"/>
        <v>100000</v>
      </c>
      <c r="S57">
        <f t="shared" si="1"/>
        <v>109.76188511011783</v>
      </c>
      <c r="U57">
        <f t="shared" si="13"/>
        <v>6.4784177999999998E-2</v>
      </c>
      <c r="V57">
        <f t="shared" si="14"/>
        <v>0.01</v>
      </c>
      <c r="W57">
        <f t="shared" si="15"/>
        <v>0.3474777814308122</v>
      </c>
      <c r="X57">
        <f t="shared" si="16"/>
        <v>2.2511062443258831E-2</v>
      </c>
      <c r="Y57">
        <f t="shared" si="17"/>
        <v>3.4747778143081223E-3</v>
      </c>
      <c r="Z57">
        <f t="shared" si="18"/>
        <v>0.32149194117324525</v>
      </c>
      <c r="AB57">
        <f t="shared" si="19"/>
        <v>39.264874641660811</v>
      </c>
      <c r="AC57">
        <f t="shared" si="2"/>
        <v>35.287561510886505</v>
      </c>
      <c r="AE57">
        <f t="shared" si="3"/>
        <v>0</v>
      </c>
      <c r="AF57">
        <f t="shared" si="24"/>
        <v>0</v>
      </c>
      <c r="AG57">
        <f t="shared" si="24"/>
        <v>-4.0186492646655658</v>
      </c>
      <c r="AH57">
        <f t="shared" si="5"/>
        <v>-2251.1062443258829</v>
      </c>
      <c r="AI57">
        <f t="shared" si="25"/>
        <v>-2255.1248935905487</v>
      </c>
      <c r="AJ57">
        <f t="shared" si="7"/>
        <v>3.9773131307743057</v>
      </c>
      <c r="AK57">
        <f t="shared" si="22"/>
        <v>2.7485412249162571</v>
      </c>
      <c r="AL57">
        <f t="shared" si="8"/>
        <v>-2248.3990392348583</v>
      </c>
      <c r="AN57">
        <f t="shared" si="26"/>
        <v>0</v>
      </c>
      <c r="AO57">
        <f t="shared" si="26"/>
        <v>0</v>
      </c>
      <c r="AP57">
        <f t="shared" si="26"/>
        <v>-8.837041200156796E-3</v>
      </c>
      <c r="AQ57">
        <f t="shared" si="26"/>
        <v>-4.950200258069442</v>
      </c>
      <c r="AR57">
        <f t="shared" si="26"/>
        <v>-4.9590372992695988</v>
      </c>
      <c r="AS57">
        <f t="shared" si="26"/>
        <v>8.7461427180563264E-3</v>
      </c>
      <c r="AT57">
        <f t="shared" si="26"/>
        <v>6.0440636754438759E-3</v>
      </c>
      <c r="AU57">
        <f t="shared" si="23"/>
        <v>-4.9442470928760995</v>
      </c>
      <c r="AW57">
        <v>54</v>
      </c>
      <c r="AX57">
        <f>IF(Z57&gt;0, (R57*SUMPRODUCT(K57:$K$98, X57:$X$98)-K57*$AZ$3)/Z57, 0)</f>
        <v>109.76188511011783</v>
      </c>
    </row>
    <row r="58" spans="5:50" x14ac:dyDescent="0.25">
      <c r="E58">
        <v>2058</v>
      </c>
      <c r="F58" s="5">
        <f>EconomicRates!C98</f>
        <v>3.5571999999999999E-2</v>
      </c>
      <c r="G58" s="5">
        <f>EconomicRates!D98</f>
        <v>7.0000000000000007E-2</v>
      </c>
      <c r="H58" s="5">
        <f t="shared" si="10"/>
        <v>0.12000000000000001</v>
      </c>
      <c r="I58" s="5">
        <f t="shared" si="11"/>
        <v>1.1200000000000001</v>
      </c>
      <c r="J58">
        <f t="shared" si="12"/>
        <v>0.89285714285714279</v>
      </c>
      <c r="K58">
        <f t="shared" si="20"/>
        <v>1.9633998484661188E-3</v>
      </c>
      <c r="L58" s="2">
        <v>55</v>
      </c>
      <c r="M58" s="6">
        <v>8.0470763000000001E-2</v>
      </c>
      <c r="Q58" s="4">
        <f t="shared" si="21"/>
        <v>12.5</v>
      </c>
      <c r="R58">
        <f t="shared" si="0"/>
        <v>100000</v>
      </c>
      <c r="S58">
        <f t="shared" si="1"/>
        <v>105.66647334194407</v>
      </c>
      <c r="U58">
        <f t="shared" si="13"/>
        <v>8.0470763000000001E-2</v>
      </c>
      <c r="V58">
        <f t="shared" si="14"/>
        <v>0.01</v>
      </c>
      <c r="W58">
        <f t="shared" si="15"/>
        <v>0.32149194117324525</v>
      </c>
      <c r="X58">
        <f t="shared" si="16"/>
        <v>2.5870701804562159E-2</v>
      </c>
      <c r="Y58">
        <f t="shared" si="17"/>
        <v>3.2149194117324525E-3</v>
      </c>
      <c r="Z58">
        <f t="shared" si="18"/>
        <v>0.29240631995695066</v>
      </c>
      <c r="AB58">
        <f t="shared" si="19"/>
        <v>35.287561510886505</v>
      </c>
      <c r="AC58">
        <f t="shared" si="2"/>
        <v>30.897544612747094</v>
      </c>
      <c r="AE58">
        <f t="shared" si="3"/>
        <v>0</v>
      </c>
      <c r="AF58">
        <f t="shared" si="24"/>
        <v>0</v>
      </c>
      <c r="AG58">
        <f t="shared" si="24"/>
        <v>-3.6550789994618831</v>
      </c>
      <c r="AH58">
        <f t="shared" si="5"/>
        <v>-2587.0701804562159</v>
      </c>
      <c r="AI58">
        <f t="shared" si="25"/>
        <v>-2590.7252594556776</v>
      </c>
      <c r="AJ58">
        <f t="shared" si="7"/>
        <v>4.390016898139411</v>
      </c>
      <c r="AK58">
        <f t="shared" si="22"/>
        <v>2.4701293057620557</v>
      </c>
      <c r="AL58">
        <f t="shared" si="8"/>
        <v>-2583.8651132517762</v>
      </c>
      <c r="AN58">
        <f t="shared" si="26"/>
        <v>0</v>
      </c>
      <c r="AO58">
        <f t="shared" si="26"/>
        <v>0</v>
      </c>
      <c r="AP58">
        <f t="shared" si="26"/>
        <v>-7.1763815536751542E-3</v>
      </c>
      <c r="AQ58">
        <f t="shared" si="26"/>
        <v>-5.079453200278949</v>
      </c>
      <c r="AR58">
        <f t="shared" si="26"/>
        <v>-5.0866295818326233</v>
      </c>
      <c r="AS58">
        <f t="shared" si="26"/>
        <v>8.6193585125706202E-3</v>
      </c>
      <c r="AT58">
        <f t="shared" si="26"/>
        <v>4.8498515046249396E-3</v>
      </c>
      <c r="AU58">
        <f t="shared" si="23"/>
        <v>-5.0731603718154279</v>
      </c>
      <c r="AW58">
        <v>55</v>
      </c>
      <c r="AX58">
        <f>IF(Z58&gt;0, (R58*SUMPRODUCT(K58:$K$98, X58:$X$98)-K58*$AZ$3)/Z58, 0)</f>
        <v>105.66647334194407</v>
      </c>
    </row>
    <row r="59" spans="5:50" x14ac:dyDescent="0.25">
      <c r="E59">
        <v>2059</v>
      </c>
      <c r="F59" s="5">
        <f>EconomicRates!C99</f>
        <v>3.5571999999999999E-2</v>
      </c>
      <c r="G59" s="5">
        <f>EconomicRates!D99</f>
        <v>7.0000000000000007E-2</v>
      </c>
      <c r="H59" s="5">
        <f t="shared" si="10"/>
        <v>0.12000000000000001</v>
      </c>
      <c r="I59" s="5">
        <f t="shared" si="11"/>
        <v>1.1200000000000001</v>
      </c>
      <c r="J59">
        <f t="shared" si="12"/>
        <v>0.89285714285714279</v>
      </c>
      <c r="K59">
        <f t="shared" si="20"/>
        <v>1.7530355789876059E-3</v>
      </c>
      <c r="L59" s="2">
        <v>56</v>
      </c>
      <c r="M59" s="6">
        <v>9.7818447000000003E-2</v>
      </c>
      <c r="Q59" s="4">
        <f t="shared" si="21"/>
        <v>12.5</v>
      </c>
      <c r="R59">
        <f t="shared" si="0"/>
        <v>100000</v>
      </c>
      <c r="S59">
        <f t="shared" si="1"/>
        <v>100.88279316816067</v>
      </c>
      <c r="U59">
        <f t="shared" si="13"/>
        <v>9.7818447000000003E-2</v>
      </c>
      <c r="V59">
        <f t="shared" si="14"/>
        <v>0.01</v>
      </c>
      <c r="W59">
        <f t="shared" si="15"/>
        <v>0.29240631995695066</v>
      </c>
      <c r="X59">
        <f t="shared" si="16"/>
        <v>2.860273211117402E-2</v>
      </c>
      <c r="Y59">
        <f t="shared" si="17"/>
        <v>2.9240631995695065E-3</v>
      </c>
      <c r="Z59">
        <f t="shared" si="18"/>
        <v>0.26087952464620712</v>
      </c>
      <c r="AB59">
        <f t="shared" si="19"/>
        <v>30.897544612747094</v>
      </c>
      <c r="AC59">
        <f t="shared" si="2"/>
        <v>26.318255126691387</v>
      </c>
      <c r="AE59">
        <f t="shared" si="3"/>
        <v>0</v>
      </c>
      <c r="AF59">
        <f t="shared" si="24"/>
        <v>0</v>
      </c>
      <c r="AG59">
        <f t="shared" si="24"/>
        <v>-3.2609940580775891</v>
      </c>
      <c r="AH59">
        <f t="shared" si="5"/>
        <v>-2860.2732111174018</v>
      </c>
      <c r="AI59">
        <f t="shared" si="25"/>
        <v>-2863.5342051754797</v>
      </c>
      <c r="AJ59">
        <f t="shared" si="7"/>
        <v>4.579289486055707</v>
      </c>
      <c r="AK59">
        <f t="shared" si="22"/>
        <v>2.162828122892297</v>
      </c>
      <c r="AL59">
        <f t="shared" si="8"/>
        <v>-2856.7920875665318</v>
      </c>
      <c r="AN59">
        <f t="shared" si="26"/>
        <v>0</v>
      </c>
      <c r="AO59">
        <f t="shared" si="26"/>
        <v>0</v>
      </c>
      <c r="AP59">
        <f t="shared" si="26"/>
        <v>-5.716638606677189E-3</v>
      </c>
      <c r="AQ59">
        <f t="shared" si="26"/>
        <v>-5.0141607047139329</v>
      </c>
      <c r="AR59">
        <f t="shared" si="26"/>
        <v>-5.0198773433206112</v>
      </c>
      <c r="AS59">
        <f t="shared" si="26"/>
        <v>8.0276573955395218E-3</v>
      </c>
      <c r="AT59">
        <f t="shared" si="26"/>
        <v>3.7915146506651747E-3</v>
      </c>
      <c r="AU59">
        <f t="shared" si="23"/>
        <v>-5.0080581712744063</v>
      </c>
      <c r="AW59">
        <v>56</v>
      </c>
      <c r="AX59">
        <f>IF(Z59&gt;0, (R59*SUMPRODUCT(K59:$K$98, X59:$X$98)-K59*$AZ$3)/Z59, 0)</f>
        <v>100.88279316816067</v>
      </c>
    </row>
    <row r="60" spans="5:50" x14ac:dyDescent="0.25">
      <c r="E60">
        <v>2060</v>
      </c>
      <c r="F60" s="5">
        <f>EconomicRates!C100</f>
        <v>3.5571999999999999E-2</v>
      </c>
      <c r="G60" s="5">
        <f>EconomicRates!D100</f>
        <v>7.0000000000000007E-2</v>
      </c>
      <c r="H60" s="5">
        <f t="shared" si="10"/>
        <v>0.12000000000000001</v>
      </c>
      <c r="I60" s="5">
        <f t="shared" si="11"/>
        <v>1.1200000000000001</v>
      </c>
      <c r="J60">
        <f t="shared" si="12"/>
        <v>0.89285714285714279</v>
      </c>
      <c r="K60">
        <f t="shared" si="20"/>
        <v>1.5652103383817909E-3</v>
      </c>
      <c r="L60" s="2">
        <v>57</v>
      </c>
      <c r="M60" s="6">
        <v>0.115047869</v>
      </c>
      <c r="Q60" s="4">
        <f t="shared" si="21"/>
        <v>12.5</v>
      </c>
      <c r="R60">
        <f t="shared" si="0"/>
        <v>100000</v>
      </c>
      <c r="S60">
        <f t="shared" si="1"/>
        <v>95.290221183675982</v>
      </c>
      <c r="U60">
        <f t="shared" si="13"/>
        <v>0.115047869</v>
      </c>
      <c r="V60">
        <f t="shared" si="14"/>
        <v>0.01</v>
      </c>
      <c r="W60">
        <f t="shared" si="15"/>
        <v>0.26087952464620712</v>
      </c>
      <c r="X60">
        <f t="shared" si="16"/>
        <v>3.0013633376279106E-2</v>
      </c>
      <c r="Y60">
        <f t="shared" si="17"/>
        <v>2.6087952464620714E-3</v>
      </c>
      <c r="Z60">
        <f t="shared" si="18"/>
        <v>0.22825709602346594</v>
      </c>
      <c r="AB60">
        <f t="shared" si="19"/>
        <v>26.318255126691387</v>
      </c>
      <c r="AC60">
        <f t="shared" si="2"/>
        <v>21.750669166819637</v>
      </c>
      <c r="AE60">
        <f t="shared" si="3"/>
        <v>0</v>
      </c>
      <c r="AF60">
        <f t="shared" si="24"/>
        <v>0</v>
      </c>
      <c r="AG60">
        <f t="shared" si="24"/>
        <v>-2.8532137002933244</v>
      </c>
      <c r="AH60">
        <f t="shared" si="5"/>
        <v>-3001.3633376279108</v>
      </c>
      <c r="AI60">
        <f t="shared" si="25"/>
        <v>-3004.2165513282043</v>
      </c>
      <c r="AJ60">
        <f t="shared" si="7"/>
        <v>4.5675859598717494</v>
      </c>
      <c r="AK60">
        <f t="shared" si="22"/>
        <v>1.8422778588683972</v>
      </c>
      <c r="AL60">
        <f t="shared" si="8"/>
        <v>-2997.8066875094642</v>
      </c>
      <c r="AN60">
        <f t="shared" si="26"/>
        <v>0</v>
      </c>
      <c r="AO60">
        <f t="shared" si="26"/>
        <v>0</v>
      </c>
      <c r="AP60">
        <f t="shared" si="26"/>
        <v>-4.4658795813116766E-3</v>
      </c>
      <c r="AQ60">
        <f t="shared" si="26"/>
        <v>-4.6977649252952833</v>
      </c>
      <c r="AR60">
        <f t="shared" si="26"/>
        <v>-4.7022308048765957</v>
      </c>
      <c r="AS60">
        <f t="shared" si="26"/>
        <v>7.149232765838778E-3</v>
      </c>
      <c r="AT60">
        <f t="shared" si="26"/>
        <v>2.8835523508726852E-3</v>
      </c>
      <c r="AU60">
        <f t="shared" si="23"/>
        <v>-4.6921980197598838</v>
      </c>
      <c r="AW60">
        <v>57</v>
      </c>
      <c r="AX60">
        <f>IF(Z60&gt;0, (R60*SUMPRODUCT(K60:$K$98, X60:$X$98)-K60*$AZ$3)/Z60, 0)</f>
        <v>95.290221183675982</v>
      </c>
    </row>
    <row r="61" spans="5:50" x14ac:dyDescent="0.25">
      <c r="E61">
        <v>2061</v>
      </c>
      <c r="F61" s="5">
        <f>EconomicRates!C101</f>
        <v>3.5571999999999999E-2</v>
      </c>
      <c r="G61" s="5">
        <f>EconomicRates!D101</f>
        <v>7.0000000000000007E-2</v>
      </c>
      <c r="H61" s="5">
        <f t="shared" si="10"/>
        <v>0.12000000000000001</v>
      </c>
      <c r="I61" s="5">
        <f t="shared" si="11"/>
        <v>1.1200000000000001</v>
      </c>
      <c r="J61">
        <f t="shared" si="12"/>
        <v>0.89285714285714279</v>
      </c>
      <c r="K61">
        <f t="shared" si="20"/>
        <v>1.3975092306980274E-3</v>
      </c>
      <c r="L61" s="2">
        <v>58</v>
      </c>
      <c r="M61" s="6">
        <v>0.13365521</v>
      </c>
      <c r="Q61" s="4">
        <f t="shared" si="21"/>
        <v>12.5</v>
      </c>
      <c r="R61">
        <f t="shared" si="0"/>
        <v>100000</v>
      </c>
      <c r="S61">
        <f t="shared" si="1"/>
        <v>89.281831635210125</v>
      </c>
      <c r="U61">
        <f t="shared" si="13"/>
        <v>0.13365521</v>
      </c>
      <c r="V61">
        <f t="shared" si="14"/>
        <v>0.01</v>
      </c>
      <c r="W61">
        <f t="shared" si="15"/>
        <v>0.22825709602346594</v>
      </c>
      <c r="X61">
        <f t="shared" si="16"/>
        <v>3.0507750103006506E-2</v>
      </c>
      <c r="Y61">
        <f t="shared" si="17"/>
        <v>2.2825709602346594E-3</v>
      </c>
      <c r="Z61">
        <f t="shared" si="18"/>
        <v>0.1954667749602248</v>
      </c>
      <c r="AB61">
        <f t="shared" si="19"/>
        <v>21.750669166819637</v>
      </c>
      <c r="AC61">
        <f t="shared" si="2"/>
        <v>17.451631692276298</v>
      </c>
      <c r="AE61">
        <f t="shared" si="3"/>
        <v>0</v>
      </c>
      <c r="AF61">
        <f t="shared" si="24"/>
        <v>0</v>
      </c>
      <c r="AG61">
        <f t="shared" si="24"/>
        <v>-2.4433346870028099</v>
      </c>
      <c r="AH61">
        <f t="shared" si="5"/>
        <v>-3050.7750103006506</v>
      </c>
      <c r="AI61">
        <f t="shared" si="25"/>
        <v>-3053.2183449876534</v>
      </c>
      <c r="AJ61">
        <f t="shared" si="7"/>
        <v>4.29903747454334</v>
      </c>
      <c r="AK61">
        <f t="shared" si="22"/>
        <v>1.5225468416773749</v>
      </c>
      <c r="AL61">
        <f t="shared" si="8"/>
        <v>-3047.3967606714327</v>
      </c>
      <c r="AN61">
        <f t="shared" si="26"/>
        <v>0</v>
      </c>
      <c r="AO61">
        <f t="shared" si="26"/>
        <v>0</v>
      </c>
      <c r="AP61">
        <f t="shared" si="26"/>
        <v>-3.4145827787711025E-3</v>
      </c>
      <c r="AQ61">
        <f t="shared" si="26"/>
        <v>-4.2634862376780287</v>
      </c>
      <c r="AR61">
        <f t="shared" si="26"/>
        <v>-4.2669008204568</v>
      </c>
      <c r="AS61">
        <f t="shared" si="26"/>
        <v>6.0079445537910533E-3</v>
      </c>
      <c r="AT61">
        <f t="shared" si="26"/>
        <v>2.1277732654142595E-3</v>
      </c>
      <c r="AU61">
        <f t="shared" si="23"/>
        <v>-4.2587651026375948</v>
      </c>
      <c r="AW61">
        <v>58</v>
      </c>
      <c r="AX61">
        <f>IF(Z61&gt;0, (R61*SUMPRODUCT(K61:$K$98, X61:$X$98)-K61*$AZ$3)/Z61, 0)</f>
        <v>89.281831635210125</v>
      </c>
    </row>
    <row r="62" spans="5:50" x14ac:dyDescent="0.25">
      <c r="E62">
        <v>2062</v>
      </c>
      <c r="F62" s="5">
        <f>EconomicRates!C102</f>
        <v>3.5571999999999999E-2</v>
      </c>
      <c r="G62" s="5">
        <f>EconomicRates!D102</f>
        <v>7.0000000000000007E-2</v>
      </c>
      <c r="H62" s="5">
        <f t="shared" si="10"/>
        <v>0.12000000000000001</v>
      </c>
      <c r="I62" s="5">
        <f t="shared" si="11"/>
        <v>1.1200000000000001</v>
      </c>
      <c r="J62">
        <f t="shared" si="12"/>
        <v>0.89285714285714279</v>
      </c>
      <c r="K62">
        <f t="shared" si="20"/>
        <v>1.2477760988375245E-3</v>
      </c>
      <c r="L62" s="2">
        <v>59</v>
      </c>
      <c r="M62" s="6">
        <v>0.153152232</v>
      </c>
      <c r="Q62" s="4">
        <f t="shared" si="21"/>
        <v>12.5</v>
      </c>
      <c r="R62">
        <f t="shared" si="0"/>
        <v>100000</v>
      </c>
      <c r="S62">
        <f t="shared" si="1"/>
        <v>82.80039580029721</v>
      </c>
      <c r="U62">
        <f t="shared" si="13"/>
        <v>0.153152232</v>
      </c>
      <c r="V62">
        <f t="shared" si="14"/>
        <v>0.01</v>
      </c>
      <c r="W62">
        <f t="shared" si="15"/>
        <v>0.1954667749602248</v>
      </c>
      <c r="X62">
        <f t="shared" si="16"/>
        <v>2.9936172867000139E-2</v>
      </c>
      <c r="Y62">
        <f t="shared" si="17"/>
        <v>1.9546677496022481E-3</v>
      </c>
      <c r="Z62">
        <f t="shared" si="18"/>
        <v>0.16357593434362241</v>
      </c>
      <c r="AB62">
        <f t="shared" si="19"/>
        <v>17.451631692276298</v>
      </c>
      <c r="AC62">
        <f t="shared" si="2"/>
        <v>13.544152107055366</v>
      </c>
      <c r="AE62">
        <f t="shared" si="3"/>
        <v>0</v>
      </c>
      <c r="AF62">
        <f t="shared" si="24"/>
        <v>0</v>
      </c>
      <c r="AG62">
        <f t="shared" si="24"/>
        <v>-2.04469917929528</v>
      </c>
      <c r="AH62">
        <f t="shared" si="5"/>
        <v>-2993.6172867000137</v>
      </c>
      <c r="AI62">
        <f t="shared" si="25"/>
        <v>-2995.6619858793088</v>
      </c>
      <c r="AJ62">
        <f t="shared" si="7"/>
        <v>3.9074795852209316</v>
      </c>
      <c r="AK62">
        <f t="shared" si="22"/>
        <v>1.221614218459341</v>
      </c>
      <c r="AL62">
        <f t="shared" si="8"/>
        <v>-2990.5328920756283</v>
      </c>
      <c r="AN62">
        <f t="shared" si="26"/>
        <v>0</v>
      </c>
      <c r="AO62">
        <f t="shared" si="26"/>
        <v>0</v>
      </c>
      <c r="AP62">
        <f t="shared" si="26"/>
        <v>-2.5513267652373522E-3</v>
      </c>
      <c r="AQ62">
        <f t="shared" si="26"/>
        <v>-3.7353640994111181</v>
      </c>
      <c r="AR62">
        <f t="shared" si="26"/>
        <v>-3.7379154261763552</v>
      </c>
      <c r="AS62">
        <f t="shared" si="26"/>
        <v>4.8756596331342422E-3</v>
      </c>
      <c r="AT62">
        <f t="shared" si="26"/>
        <v>1.5243010237936479E-3</v>
      </c>
      <c r="AU62">
        <f t="shared" si="23"/>
        <v>-3.7315154655194269</v>
      </c>
      <c r="AW62">
        <v>59</v>
      </c>
      <c r="AX62">
        <f>IF(Z62&gt;0, (R62*SUMPRODUCT(K62:$K$98, X62:$X$98)-K62*$AZ$3)/Z62, 0)</f>
        <v>82.80039580029721</v>
      </c>
    </row>
    <row r="63" spans="5:50" x14ac:dyDescent="0.25">
      <c r="E63">
        <v>2063</v>
      </c>
      <c r="F63" s="5">
        <f>EconomicRates!C103</f>
        <v>3.5571999999999999E-2</v>
      </c>
      <c r="G63" s="5">
        <f>EconomicRates!D103</f>
        <v>7.0000000000000007E-2</v>
      </c>
      <c r="H63" s="5">
        <f t="shared" si="10"/>
        <v>0.12000000000000001</v>
      </c>
      <c r="I63" s="5">
        <f t="shared" si="11"/>
        <v>1.1200000000000001</v>
      </c>
      <c r="J63">
        <f t="shared" si="12"/>
        <v>0.89285714285714279</v>
      </c>
      <c r="K63">
        <f t="shared" si="20"/>
        <v>1.114085802533504E-3</v>
      </c>
      <c r="L63" s="2">
        <v>60</v>
      </c>
      <c r="M63" s="6">
        <v>0.17329698399999999</v>
      </c>
      <c r="Q63" s="4">
        <f t="shared" si="21"/>
        <v>12.5</v>
      </c>
      <c r="R63">
        <f t="shared" si="0"/>
        <v>100000</v>
      </c>
      <c r="S63">
        <f t="shared" si="1"/>
        <v>75.802281585794873</v>
      </c>
      <c r="U63">
        <f t="shared" si="13"/>
        <v>0.17329698399999999</v>
      </c>
      <c r="V63">
        <f t="shared" si="14"/>
        <v>0.01</v>
      </c>
      <c r="W63">
        <f t="shared" si="15"/>
        <v>0.16357593434362241</v>
      </c>
      <c r="X63">
        <f t="shared" si="16"/>
        <v>2.8347216076731782E-2</v>
      </c>
      <c r="Y63">
        <f t="shared" si="17"/>
        <v>1.6357593434362242E-3</v>
      </c>
      <c r="Z63">
        <f t="shared" si="18"/>
        <v>0.13359295892345444</v>
      </c>
      <c r="AB63">
        <f t="shared" si="19"/>
        <v>13.544152107055366</v>
      </c>
      <c r="AC63">
        <f t="shared" si="2"/>
        <v>10.126651090195221</v>
      </c>
      <c r="AE63">
        <f t="shared" si="3"/>
        <v>0</v>
      </c>
      <c r="AF63">
        <f t="shared" si="24"/>
        <v>0</v>
      </c>
      <c r="AG63">
        <f t="shared" si="24"/>
        <v>-1.6699119865431804</v>
      </c>
      <c r="AH63">
        <f t="shared" si="5"/>
        <v>-2834.7216076731784</v>
      </c>
      <c r="AI63">
        <f t="shared" si="25"/>
        <v>-2836.3915196597213</v>
      </c>
      <c r="AJ63">
        <f t="shared" si="7"/>
        <v>3.417501016860145</v>
      </c>
      <c r="AK63">
        <f t="shared" si="22"/>
        <v>0.94809064749387573</v>
      </c>
      <c r="AL63">
        <f t="shared" si="8"/>
        <v>-2832.0259279953675</v>
      </c>
      <c r="AN63">
        <f t="shared" si="26"/>
        <v>0</v>
      </c>
      <c r="AO63">
        <f t="shared" si="26"/>
        <v>0</v>
      </c>
      <c r="AP63">
        <f t="shared" si="26"/>
        <v>-1.860425235688277E-3</v>
      </c>
      <c r="AQ63">
        <f t="shared" si="26"/>
        <v>-3.1581230972436374</v>
      </c>
      <c r="AR63">
        <f t="shared" si="26"/>
        <v>-3.1599835224793256</v>
      </c>
      <c r="AS63">
        <f t="shared" si="26"/>
        <v>3.8073893630277003E-3</v>
      </c>
      <c r="AT63">
        <f t="shared" si="26"/>
        <v>1.0562543298877239E-3</v>
      </c>
      <c r="AU63">
        <f t="shared" si="23"/>
        <v>-3.1551198787864103</v>
      </c>
      <c r="AW63">
        <v>60</v>
      </c>
      <c r="AX63">
        <f>IF(Z63&gt;0, (R63*SUMPRODUCT(K63:$K$98, X63:$X$98)-K63*$AZ$3)/Z63, 0)</f>
        <v>75.802281585794873</v>
      </c>
    </row>
    <row r="64" spans="5:50" x14ac:dyDescent="0.25">
      <c r="E64">
        <v>2064</v>
      </c>
      <c r="F64" s="5">
        <f>EconomicRates!C104</f>
        <v>3.5571999999999999E-2</v>
      </c>
      <c r="G64" s="5">
        <f>EconomicRates!D104</f>
        <v>7.0000000000000007E-2</v>
      </c>
      <c r="H64" s="5">
        <f t="shared" si="10"/>
        <v>0.12000000000000001</v>
      </c>
      <c r="I64" s="5">
        <f t="shared" si="11"/>
        <v>1.1200000000000001</v>
      </c>
      <c r="J64">
        <f t="shared" si="12"/>
        <v>0.89285714285714279</v>
      </c>
      <c r="K64">
        <f t="shared" si="20"/>
        <v>9.9471946654777136E-4</v>
      </c>
      <c r="L64" s="2">
        <v>61</v>
      </c>
      <c r="M64" s="6">
        <v>0.19491187900000001</v>
      </c>
      <c r="Q64" s="4">
        <f t="shared" si="21"/>
        <v>12.5</v>
      </c>
      <c r="R64">
        <f t="shared" si="0"/>
        <v>100000</v>
      </c>
      <c r="S64">
        <f t="shared" si="1"/>
        <v>68.277715540425163</v>
      </c>
      <c r="U64">
        <f t="shared" si="13"/>
        <v>0.19491187900000001</v>
      </c>
      <c r="V64">
        <f t="shared" si="14"/>
        <v>0.01</v>
      </c>
      <c r="W64">
        <f t="shared" si="15"/>
        <v>0.13359295892345444</v>
      </c>
      <c r="X64">
        <f t="shared" si="16"/>
        <v>2.6038854644940324E-2</v>
      </c>
      <c r="Y64">
        <f t="shared" si="17"/>
        <v>1.3359295892345444E-3</v>
      </c>
      <c r="Z64">
        <f t="shared" si="18"/>
        <v>0.10621817468927956</v>
      </c>
      <c r="AB64">
        <f t="shared" si="19"/>
        <v>10.126651090195221</v>
      </c>
      <c r="AC64">
        <f t="shared" si="2"/>
        <v>7.2523343166578176</v>
      </c>
      <c r="AE64">
        <f t="shared" si="3"/>
        <v>0</v>
      </c>
      <c r="AF64">
        <f t="shared" si="24"/>
        <v>0</v>
      </c>
      <c r="AG64">
        <f t="shared" si="24"/>
        <v>-1.3277271836159945</v>
      </c>
      <c r="AH64">
        <f t="shared" si="5"/>
        <v>-2603.8854644940325</v>
      </c>
      <c r="AI64">
        <f t="shared" si="25"/>
        <v>-2605.2131916776484</v>
      </c>
      <c r="AJ64">
        <f t="shared" si="7"/>
        <v>2.8743167735374033</v>
      </c>
      <c r="AK64">
        <f t="shared" si="22"/>
        <v>0.70886557631366554</v>
      </c>
      <c r="AL64">
        <f t="shared" si="8"/>
        <v>-2601.6300093277973</v>
      </c>
      <c r="AN64">
        <f t="shared" si="26"/>
        <v>0</v>
      </c>
      <c r="AO64">
        <f t="shared" si="26"/>
        <v>0</v>
      </c>
      <c r="AP64">
        <f t="shared" si="26"/>
        <v>-1.320716075807477E-3</v>
      </c>
      <c r="AQ64">
        <f t="shared" si="26"/>
        <v>-2.5901355601929996</v>
      </c>
      <c r="AR64">
        <f t="shared" si="26"/>
        <v>-2.5914562762688074</v>
      </c>
      <c r="AS64">
        <f t="shared" si="26"/>
        <v>2.859138847662437E-3</v>
      </c>
      <c r="AT64">
        <f t="shared" si="26"/>
        <v>7.0512238792480792E-4</v>
      </c>
      <c r="AU64">
        <f t="shared" si="23"/>
        <v>-2.5878920150332201</v>
      </c>
      <c r="AW64">
        <v>61</v>
      </c>
      <c r="AX64">
        <f>IF(Z64&gt;0, (R64*SUMPRODUCT(K64:$K$98, X64:$X$98)-K64*$AZ$3)/Z64, 0)</f>
        <v>68.277715540425163</v>
      </c>
    </row>
    <row r="65" spans="5:50" x14ac:dyDescent="0.25">
      <c r="E65">
        <v>2065</v>
      </c>
      <c r="F65" s="5">
        <f>EconomicRates!C105</f>
        <v>3.5571999999999999E-2</v>
      </c>
      <c r="G65" s="5">
        <f>EconomicRates!D105</f>
        <v>7.0000000000000007E-2</v>
      </c>
      <c r="H65" s="5">
        <f t="shared" si="10"/>
        <v>0.12000000000000001</v>
      </c>
      <c r="I65" s="5">
        <f t="shared" si="11"/>
        <v>1.1200000000000001</v>
      </c>
      <c r="J65">
        <f t="shared" si="12"/>
        <v>0.89285714285714279</v>
      </c>
      <c r="K65">
        <f t="shared" si="20"/>
        <v>8.8814238084622432E-4</v>
      </c>
      <c r="L65" s="2">
        <v>62</v>
      </c>
      <c r="M65" s="6">
        <v>0.21714087100000001</v>
      </c>
      <c r="Q65" s="4">
        <f t="shared" si="21"/>
        <v>12.5</v>
      </c>
      <c r="R65">
        <f t="shared" si="0"/>
        <v>100000</v>
      </c>
      <c r="S65">
        <f t="shared" si="1"/>
        <v>59.87935564280248</v>
      </c>
      <c r="U65">
        <f t="shared" si="13"/>
        <v>0.21714087100000001</v>
      </c>
      <c r="V65">
        <f t="shared" si="14"/>
        <v>0.01</v>
      </c>
      <c r="W65">
        <f t="shared" si="15"/>
        <v>0.10621817468927956</v>
      </c>
      <c r="X65">
        <f t="shared" si="16"/>
        <v>2.3064306968060319E-2</v>
      </c>
      <c r="Y65">
        <f t="shared" si="17"/>
        <v>1.0621817468927956E-3</v>
      </c>
      <c r="Z65">
        <f t="shared" si="18"/>
        <v>8.209168597432645E-2</v>
      </c>
      <c r="AB65">
        <f t="shared" si="19"/>
        <v>7.2523343166578176</v>
      </c>
      <c r="AC65">
        <f t="shared" si="2"/>
        <v>4.9155972597739535</v>
      </c>
      <c r="AE65">
        <f t="shared" si="3"/>
        <v>0</v>
      </c>
      <c r="AF65">
        <f t="shared" si="24"/>
        <v>0</v>
      </c>
      <c r="AG65">
        <f t="shared" si="24"/>
        <v>-1.0261460746790807</v>
      </c>
      <c r="AH65">
        <f t="shared" si="5"/>
        <v>-2306.4306968060318</v>
      </c>
      <c r="AI65">
        <f t="shared" si="25"/>
        <v>-2307.4568428807111</v>
      </c>
      <c r="AJ65">
        <f t="shared" si="7"/>
        <v>2.3367370568838641</v>
      </c>
      <c r="AK65">
        <f t="shared" si="22"/>
        <v>0.50766340216604733</v>
      </c>
      <c r="AL65">
        <f t="shared" si="8"/>
        <v>-2304.6124424216609</v>
      </c>
      <c r="AN65">
        <f t="shared" si="26"/>
        <v>0</v>
      </c>
      <c r="AO65">
        <f t="shared" si="26"/>
        <v>0</v>
      </c>
      <c r="AP65">
        <f t="shared" si="26"/>
        <v>-9.1136381786148621E-4</v>
      </c>
      <c r="AQ65">
        <f t="shared" si="26"/>
        <v>-2.0484388503181252</v>
      </c>
      <c r="AR65">
        <f t="shared" si="26"/>
        <v>-2.0493502141359867</v>
      </c>
      <c r="AS65">
        <f t="shared" si="26"/>
        <v>2.075355213112434E-3</v>
      </c>
      <c r="AT65">
        <f t="shared" si="26"/>
        <v>4.5087738266824754E-4</v>
      </c>
      <c r="AU65">
        <f t="shared" si="23"/>
        <v>-2.0468239815402058</v>
      </c>
      <c r="AW65">
        <v>62</v>
      </c>
      <c r="AX65">
        <f>IF(Z65&gt;0, (R65*SUMPRODUCT(K65:$K$98, X65:$X$98)-K65*$AZ$3)/Z65, 0)</f>
        <v>59.87935564280248</v>
      </c>
    </row>
    <row r="66" spans="5:50" x14ac:dyDescent="0.25">
      <c r="E66">
        <v>2066</v>
      </c>
      <c r="F66" s="5">
        <f>EconomicRates!C106</f>
        <v>3.5571999999999999E-2</v>
      </c>
      <c r="G66" s="5">
        <f>EconomicRates!D106</f>
        <v>7.0000000000000007E-2</v>
      </c>
      <c r="H66" s="5">
        <f t="shared" si="10"/>
        <v>0.12000000000000001</v>
      </c>
      <c r="I66" s="5">
        <f t="shared" si="11"/>
        <v>1.1200000000000001</v>
      </c>
      <c r="J66">
        <f t="shared" si="12"/>
        <v>0.89285714285714279</v>
      </c>
      <c r="K66">
        <f t="shared" si="20"/>
        <v>7.9298426861270028E-4</v>
      </c>
      <c r="L66" s="2">
        <v>63</v>
      </c>
      <c r="M66" s="6">
        <v>0.240684854</v>
      </c>
      <c r="Q66" s="4">
        <f t="shared" si="21"/>
        <v>12.5</v>
      </c>
      <c r="R66">
        <f t="shared" si="0"/>
        <v>100000</v>
      </c>
      <c r="S66">
        <f t="shared" si="1"/>
        <v>50.289044949281958</v>
      </c>
      <c r="U66">
        <f t="shared" si="13"/>
        <v>0.240684854</v>
      </c>
      <c r="V66">
        <f t="shared" si="14"/>
        <v>0.01</v>
      </c>
      <c r="W66">
        <f t="shared" si="15"/>
        <v>8.209168597432645E-2</v>
      </c>
      <c r="X66">
        <f t="shared" si="16"/>
        <v>1.9758225453344609E-2</v>
      </c>
      <c r="Y66">
        <f t="shared" si="17"/>
        <v>8.2091685974326452E-4</v>
      </c>
      <c r="Z66">
        <f t="shared" si="18"/>
        <v>6.1512543661238574E-2</v>
      </c>
      <c r="AB66">
        <f t="shared" si="19"/>
        <v>4.9155972597739535</v>
      </c>
      <c r="AC66">
        <f t="shared" si="2"/>
        <v>3.0934070731246956</v>
      </c>
      <c r="AE66">
        <f t="shared" si="3"/>
        <v>0</v>
      </c>
      <c r="AF66">
        <f t="shared" si="24"/>
        <v>0</v>
      </c>
      <c r="AG66">
        <f t="shared" si="24"/>
        <v>-0.76890679576548215</v>
      </c>
      <c r="AH66">
        <f t="shared" si="5"/>
        <v>-1975.822545334461</v>
      </c>
      <c r="AI66">
        <f t="shared" si="25"/>
        <v>-1976.5914521302266</v>
      </c>
      <c r="AJ66">
        <f t="shared" si="7"/>
        <v>1.8221901866492578</v>
      </c>
      <c r="AK66">
        <f t="shared" si="22"/>
        <v>0.34409180818417678</v>
      </c>
      <c r="AL66">
        <f t="shared" si="8"/>
        <v>-1974.425170135393</v>
      </c>
      <c r="AN66">
        <f t="shared" si="26"/>
        <v>0</v>
      </c>
      <c r="AO66">
        <f t="shared" si="26"/>
        <v>0</v>
      </c>
      <c r="AP66">
        <f t="shared" si="26"/>
        <v>-6.0973099307142582E-4</v>
      </c>
      <c r="AQ66">
        <f t="shared" si="26"/>
        <v>-1.5667961960205314</v>
      </c>
      <c r="AR66">
        <f t="shared" si="26"/>
        <v>-1.5674059270136029</v>
      </c>
      <c r="AS66">
        <f t="shared" si="26"/>
        <v>1.4449681524333015E-3</v>
      </c>
      <c r="AT66">
        <f t="shared" si="26"/>
        <v>2.7285939084855098E-4</v>
      </c>
      <c r="AU66">
        <f t="shared" si="23"/>
        <v>-1.5656880994703211</v>
      </c>
      <c r="AW66">
        <v>63</v>
      </c>
      <c r="AX66">
        <f>IF(Z66&gt;0, (R66*SUMPRODUCT(K66:$K$98, X66:$X$98)-K66*$AZ$3)/Z66, 0)</f>
        <v>50.289044949281958</v>
      </c>
    </row>
    <row r="67" spans="5:50" x14ac:dyDescent="0.25">
      <c r="E67">
        <v>2067</v>
      </c>
      <c r="F67" s="5">
        <f>EconomicRates!C107</f>
        <v>3.5571999999999999E-2</v>
      </c>
      <c r="G67" s="5">
        <f>EconomicRates!D107</f>
        <v>7.0000000000000007E-2</v>
      </c>
      <c r="H67" s="5">
        <f t="shared" si="10"/>
        <v>0.12000000000000001</v>
      </c>
      <c r="I67" s="5">
        <f t="shared" si="11"/>
        <v>1.1200000000000001</v>
      </c>
      <c r="J67">
        <f t="shared" si="12"/>
        <v>0.89285714285714279</v>
      </c>
      <c r="K67">
        <f t="shared" si="20"/>
        <v>7.0802166840419666E-4</v>
      </c>
      <c r="L67" s="2">
        <v>64</v>
      </c>
      <c r="M67" s="6">
        <v>0.26560892699999999</v>
      </c>
      <c r="Q67" s="4">
        <f t="shared" si="21"/>
        <v>12.5</v>
      </c>
      <c r="R67">
        <f t="shared" ref="R67:R89" si="27">$C$6</f>
        <v>100000</v>
      </c>
      <c r="S67">
        <f t="shared" ref="S67:S89" si="28">AX67</f>
        <v>38.79380771902828</v>
      </c>
      <c r="U67">
        <f t="shared" si="13"/>
        <v>0.26560892699999999</v>
      </c>
      <c r="V67">
        <f t="shared" si="14"/>
        <v>0.01</v>
      </c>
      <c r="W67">
        <f t="shared" si="15"/>
        <v>6.1512543661238574E-2</v>
      </c>
      <c r="X67">
        <f t="shared" si="16"/>
        <v>1.633828071890223E-2</v>
      </c>
      <c r="Y67">
        <f t="shared" si="17"/>
        <v>6.1512543661238579E-4</v>
      </c>
      <c r="Z67">
        <f t="shared" si="18"/>
        <v>4.4559137505723954E-2</v>
      </c>
      <c r="AB67">
        <f t="shared" si="19"/>
        <v>3.0934070731246956</v>
      </c>
      <c r="AC67">
        <f t="shared" ref="AC67:AC89" si="29">S67*Z67</f>
        <v>1.7286186125227965</v>
      </c>
      <c r="AE67">
        <f t="shared" ref="AE67:AE89" si="30">$Z67*O67</f>
        <v>0</v>
      </c>
      <c r="AF67">
        <f t="shared" ref="AF67:AG89" si="31">-$Z67*P67</f>
        <v>0</v>
      </c>
      <c r="AG67">
        <f t="shared" si="31"/>
        <v>-0.55698921882154939</v>
      </c>
      <c r="AH67">
        <f t="shared" ref="AH67:AH89" si="32">-X67*R67</f>
        <v>-1633.8280718902229</v>
      </c>
      <c r="AI67">
        <f t="shared" ref="AI67:AI89" si="33">SUM(AE67:AH67)</f>
        <v>-1634.3850611090445</v>
      </c>
      <c r="AJ67">
        <f t="shared" ref="AJ67:AJ89" si="34">AB67-AC67</f>
        <v>1.3647884606018992</v>
      </c>
      <c r="AK67">
        <f t="shared" si="22"/>
        <v>0.21653849511872872</v>
      </c>
      <c r="AL67">
        <f t="shared" ref="AL67:AL89" si="35">SUM(AI67:AK67)</f>
        <v>-1632.8037341533238</v>
      </c>
      <c r="AN67">
        <f t="shared" ref="AN67:AT89" si="36">AE67*$K67</f>
        <v>0</v>
      </c>
      <c r="AO67">
        <f t="shared" si="36"/>
        <v>0</v>
      </c>
      <c r="AP67">
        <f t="shared" si="36"/>
        <v>-3.9436043599318357E-4</v>
      </c>
      <c r="AQ67">
        <f t="shared" si="36"/>
        <v>-1.1567856773453273</v>
      </c>
      <c r="AR67">
        <f t="shared" si="36"/>
        <v>-1.1571800377813206</v>
      </c>
      <c r="AS67">
        <f t="shared" si="36"/>
        <v>9.6629980289415188E-4</v>
      </c>
      <c r="AT67">
        <f t="shared" si="36"/>
        <v>1.533139465876963E-4</v>
      </c>
      <c r="AU67">
        <f t="shared" si="23"/>
        <v>-1.1560604240318386</v>
      </c>
      <c r="AW67">
        <v>64</v>
      </c>
      <c r="AX67">
        <f>IF(Z67&gt;0, (R67*SUMPRODUCT(K67:$K$98, X67:$X$98)-K67*$AZ$3)/Z67, 0)</f>
        <v>38.79380771902828</v>
      </c>
    </row>
    <row r="68" spans="5:50" x14ac:dyDescent="0.25">
      <c r="E68">
        <v>2068</v>
      </c>
      <c r="F68" s="5">
        <f>EconomicRates!C108</f>
        <v>3.5571999999999999E-2</v>
      </c>
      <c r="G68" s="5">
        <f>EconomicRates!D108</f>
        <v>7.0000000000000007E-2</v>
      </c>
      <c r="H68" s="5">
        <f t="shared" ref="H68:H89" si="37">G68+$C$9</f>
        <v>0.12000000000000001</v>
      </c>
      <c r="I68" s="5">
        <f t="shared" ref="I68:I89" si="38">1+H68</f>
        <v>1.1200000000000001</v>
      </c>
      <c r="J68">
        <f t="shared" ref="J68:J89" si="39">1/I68</f>
        <v>0.89285714285714279</v>
      </c>
      <c r="K68">
        <f t="shared" si="20"/>
        <v>6.3216220393231843E-4</v>
      </c>
      <c r="L68" s="2">
        <v>65</v>
      </c>
      <c r="M68" s="6">
        <v>0.29099302900000001</v>
      </c>
      <c r="Q68" s="4">
        <f t="shared" si="21"/>
        <v>12.5</v>
      </c>
      <c r="R68">
        <f t="shared" si="27"/>
        <v>100000</v>
      </c>
      <c r="S68">
        <f t="shared" si="28"/>
        <v>24.149787036027622</v>
      </c>
      <c r="U68">
        <f t="shared" ref="U68:U89" si="40">M68</f>
        <v>0.29099302900000001</v>
      </c>
      <c r="V68">
        <f t="shared" ref="V68:V89" si="41">$C$10</f>
        <v>0.01</v>
      </c>
      <c r="W68">
        <f t="shared" ref="W68:W89" si="42">Z67</f>
        <v>4.4559137505723954E-2</v>
      </c>
      <c r="X68">
        <f t="shared" ref="X68:X89" si="43">U68*W68</f>
        <v>1.2966398392418119E-2</v>
      </c>
      <c r="Y68">
        <f t="shared" ref="Y68:Y89" si="44">V68*W68</f>
        <v>4.4559137505723956E-4</v>
      </c>
      <c r="Z68">
        <f t="shared" ref="Z68:Z89" si="45">MAX(0, W68-X68-Y68)</f>
        <v>3.1147147738248591E-2</v>
      </c>
      <c r="AB68">
        <f t="shared" ref="AB68:AB89" si="46">AC67</f>
        <v>1.7286186125227965</v>
      </c>
      <c r="AC68">
        <f t="shared" si="29"/>
        <v>0.75219698465839291</v>
      </c>
      <c r="AE68">
        <f t="shared" si="30"/>
        <v>0</v>
      </c>
      <c r="AF68">
        <f t="shared" si="31"/>
        <v>0</v>
      </c>
      <c r="AG68">
        <f t="shared" si="31"/>
        <v>-0.38933934672810738</v>
      </c>
      <c r="AH68">
        <f t="shared" si="32"/>
        <v>-1296.6398392418118</v>
      </c>
      <c r="AI68">
        <f t="shared" si="33"/>
        <v>-1297.0291785885399</v>
      </c>
      <c r="AJ68">
        <f t="shared" si="34"/>
        <v>0.97642162786440356</v>
      </c>
      <c r="AK68">
        <f t="shared" si="22"/>
        <v>0.12100330287659576</v>
      </c>
      <c r="AL68">
        <f t="shared" si="35"/>
        <v>-1295.9317536577989</v>
      </c>
      <c r="AN68">
        <f t="shared" si="36"/>
        <v>0</v>
      </c>
      <c r="AO68">
        <f t="shared" si="36"/>
        <v>0</v>
      </c>
      <c r="AP68">
        <f t="shared" si="36"/>
        <v>-2.4612561950520948E-4</v>
      </c>
      <c r="AQ68">
        <f t="shared" si="36"/>
        <v>-0.81968669848155085</v>
      </c>
      <c r="AR68">
        <f t="shared" si="36"/>
        <v>-0.81993282410105606</v>
      </c>
      <c r="AS68">
        <f t="shared" si="36"/>
        <v>6.1725684823794337E-4</v>
      </c>
      <c r="AT68">
        <f t="shared" si="36"/>
        <v>7.6493714629558628E-5</v>
      </c>
      <c r="AU68">
        <f t="shared" si="23"/>
        <v>-0.81923907353818859</v>
      </c>
      <c r="AW68">
        <v>65</v>
      </c>
      <c r="AX68">
        <f>IF(Z68&gt;0, (R68*SUMPRODUCT(K68:$K$98, X68:$X$98)-K68*$AZ$3)/Z68, 0)</f>
        <v>24.149787036027622</v>
      </c>
    </row>
    <row r="69" spans="5:50" x14ac:dyDescent="0.25">
      <c r="E69">
        <v>2069</v>
      </c>
      <c r="F69" s="5">
        <f>EconomicRates!C109</f>
        <v>3.5571999999999999E-2</v>
      </c>
      <c r="G69" s="5">
        <f>EconomicRates!D109</f>
        <v>7.0000000000000007E-2</v>
      </c>
      <c r="H69" s="5">
        <f t="shared" si="37"/>
        <v>0.12000000000000001</v>
      </c>
      <c r="I69" s="5">
        <f t="shared" si="38"/>
        <v>1.1200000000000001</v>
      </c>
      <c r="J69">
        <f t="shared" si="39"/>
        <v>0.89285714285714279</v>
      </c>
      <c r="K69">
        <f t="shared" ref="K69:K89" si="47">K68*J69</f>
        <v>5.6443053922528431E-4</v>
      </c>
      <c r="L69" s="2">
        <v>66</v>
      </c>
      <c r="M69" s="6">
        <v>0.31752069599999999</v>
      </c>
      <c r="Q69" s="4">
        <f t="shared" ref="Q69:Q89" si="48">$C$8</f>
        <v>12.5</v>
      </c>
      <c r="R69">
        <f t="shared" si="27"/>
        <v>100000</v>
      </c>
      <c r="S69">
        <f t="shared" si="28"/>
        <v>4.4662682464473793</v>
      </c>
      <c r="U69">
        <f t="shared" si="40"/>
        <v>0.31752069599999999</v>
      </c>
      <c r="V69">
        <f t="shared" si="41"/>
        <v>0.01</v>
      </c>
      <c r="W69">
        <f t="shared" si="42"/>
        <v>3.1147147738248591E-2</v>
      </c>
      <c r="X69">
        <f t="shared" si="43"/>
        <v>9.8898640282635182E-3</v>
      </c>
      <c r="Y69">
        <f t="shared" si="44"/>
        <v>3.1147147738248593E-4</v>
      </c>
      <c r="Z69">
        <f t="shared" si="45"/>
        <v>2.0945812232602588E-2</v>
      </c>
      <c r="AB69">
        <f t="shared" si="46"/>
        <v>0.75219698465839291</v>
      </c>
      <c r="AC69">
        <f t="shared" si="29"/>
        <v>9.3549616070522021E-2</v>
      </c>
      <c r="AE69">
        <f t="shared" si="30"/>
        <v>0</v>
      </c>
      <c r="AF69">
        <f t="shared" si="31"/>
        <v>0</v>
      </c>
      <c r="AG69">
        <f t="shared" si="31"/>
        <v>-0.26182265290753237</v>
      </c>
      <c r="AH69">
        <f t="shared" si="32"/>
        <v>-988.98640282635188</v>
      </c>
      <c r="AI69">
        <f t="shared" si="33"/>
        <v>-989.24822547925942</v>
      </c>
      <c r="AJ69">
        <f t="shared" si="34"/>
        <v>0.65864736858787087</v>
      </c>
      <c r="AK69">
        <f t="shared" si="22"/>
        <v>5.2653788926087505E-2</v>
      </c>
      <c r="AL69">
        <f t="shared" si="35"/>
        <v>-988.53692432174546</v>
      </c>
      <c r="AN69">
        <f t="shared" si="36"/>
        <v>0</v>
      </c>
      <c r="AO69">
        <f t="shared" si="36"/>
        <v>0</v>
      </c>
      <c r="AP69">
        <f t="shared" si="36"/>
        <v>-1.4778070116199294E-4</v>
      </c>
      <c r="AQ69">
        <f t="shared" si="36"/>
        <v>-0.55821412863375208</v>
      </c>
      <c r="AR69">
        <f t="shared" si="36"/>
        <v>-0.55836190933491403</v>
      </c>
      <c r="AS69">
        <f t="shared" si="36"/>
        <v>3.7176068941136654E-4</v>
      </c>
      <c r="AT69">
        <f t="shared" si="36"/>
        <v>2.9719406475805876E-5</v>
      </c>
      <c r="AU69">
        <f t="shared" si="23"/>
        <v>-0.55796042923902689</v>
      </c>
      <c r="AW69">
        <v>66</v>
      </c>
      <c r="AX69">
        <f>IF(Z69&gt;0, (R69*SUMPRODUCT(K69:$K$98, X69:$X$98)-K69*$AZ$3)/Z69, 0)</f>
        <v>4.4662682464473793</v>
      </c>
    </row>
    <row r="70" spans="5:50" x14ac:dyDescent="0.25">
      <c r="E70">
        <v>2070</v>
      </c>
      <c r="F70" s="5">
        <f>EconomicRates!C110</f>
        <v>3.5571999999999999E-2</v>
      </c>
      <c r="G70" s="5">
        <f>EconomicRates!D110</f>
        <v>7.0000000000000007E-2</v>
      </c>
      <c r="H70" s="5">
        <f t="shared" si="37"/>
        <v>0.12000000000000001</v>
      </c>
      <c r="I70" s="5">
        <f t="shared" si="38"/>
        <v>1.1200000000000001</v>
      </c>
      <c r="J70">
        <f t="shared" si="39"/>
        <v>0.89285714285714279</v>
      </c>
      <c r="K70">
        <f t="shared" si="47"/>
        <v>5.0395583859400386E-4</v>
      </c>
      <c r="L70" s="2">
        <v>67</v>
      </c>
      <c r="M70" s="6">
        <v>0.344227385</v>
      </c>
      <c r="Q70" s="4">
        <f t="shared" si="48"/>
        <v>12.5</v>
      </c>
      <c r="R70">
        <f t="shared" si="27"/>
        <v>100000</v>
      </c>
      <c r="S70">
        <f t="shared" si="28"/>
        <v>-23.7227483633154</v>
      </c>
      <c r="U70">
        <f t="shared" si="40"/>
        <v>0.344227385</v>
      </c>
      <c r="V70">
        <f t="shared" si="41"/>
        <v>0.01</v>
      </c>
      <c r="W70">
        <f t="shared" si="42"/>
        <v>2.0945812232602588E-2</v>
      </c>
      <c r="X70">
        <f t="shared" si="43"/>
        <v>7.2101221715298001E-3</v>
      </c>
      <c r="Y70">
        <f t="shared" si="44"/>
        <v>2.0945812232602587E-4</v>
      </c>
      <c r="Z70">
        <f t="shared" si="45"/>
        <v>1.3526231938746762E-2</v>
      </c>
      <c r="AB70">
        <f t="shared" si="46"/>
        <v>9.3549616070522021E-2</v>
      </c>
      <c r="AC70">
        <f t="shared" si="29"/>
        <v>-0.32087939658672926</v>
      </c>
      <c r="AE70">
        <f t="shared" si="30"/>
        <v>0</v>
      </c>
      <c r="AF70">
        <f t="shared" si="31"/>
        <v>0</v>
      </c>
      <c r="AG70">
        <f t="shared" si="31"/>
        <v>-0.16907789923433453</v>
      </c>
      <c r="AH70">
        <f t="shared" si="32"/>
        <v>-721.01221715298004</v>
      </c>
      <c r="AI70">
        <f t="shared" si="33"/>
        <v>-721.18129505221441</v>
      </c>
      <c r="AJ70">
        <f t="shared" si="34"/>
        <v>0.41442901265725129</v>
      </c>
      <c r="AK70">
        <f t="shared" si="22"/>
        <v>6.548473124936542E-3</v>
      </c>
      <c r="AL70">
        <f t="shared" si="35"/>
        <v>-720.76031756643226</v>
      </c>
      <c r="AN70">
        <f t="shared" si="36"/>
        <v>0</v>
      </c>
      <c r="AO70">
        <f t="shared" si="36"/>
        <v>0</v>
      </c>
      <c r="AP70">
        <f t="shared" si="36"/>
        <v>-8.5207794496351534E-5</v>
      </c>
      <c r="AQ70">
        <f t="shared" si="36"/>
        <v>-0.36335831653185208</v>
      </c>
      <c r="AR70">
        <f t="shared" si="36"/>
        <v>-0.36344352432634841</v>
      </c>
      <c r="AS70">
        <f t="shared" si="36"/>
        <v>2.0885392061137012E-4</v>
      </c>
      <c r="AT70">
        <f t="shared" si="36"/>
        <v>3.300141265187692E-6</v>
      </c>
      <c r="AU70">
        <f t="shared" si="23"/>
        <v>-0.36323137026447189</v>
      </c>
      <c r="AW70">
        <v>67</v>
      </c>
      <c r="AX70">
        <f>IF(Z70&gt;0, (R70*SUMPRODUCT(K70:$K$98, X70:$X$98)-K70*$AZ$3)/Z70, 0)</f>
        <v>-23.7227483633154</v>
      </c>
    </row>
    <row r="71" spans="5:50" x14ac:dyDescent="0.25">
      <c r="E71">
        <v>2071</v>
      </c>
      <c r="F71" s="5">
        <f>EconomicRates!C111</f>
        <v>3.5571999999999999E-2</v>
      </c>
      <c r="G71" s="5">
        <f>EconomicRates!D111</f>
        <v>7.0000000000000007E-2</v>
      </c>
      <c r="H71" s="5">
        <f t="shared" si="37"/>
        <v>0.12000000000000001</v>
      </c>
      <c r="I71" s="5">
        <f t="shared" si="38"/>
        <v>1.1200000000000001</v>
      </c>
      <c r="J71">
        <f t="shared" si="39"/>
        <v>0.89285714285714279</v>
      </c>
      <c r="K71">
        <f t="shared" si="47"/>
        <v>4.4996057017321768E-4</v>
      </c>
      <c r="L71" s="2">
        <v>68</v>
      </c>
      <c r="M71" s="6">
        <v>0.370496828</v>
      </c>
      <c r="Q71" s="4">
        <f t="shared" si="48"/>
        <v>12.5</v>
      </c>
      <c r="R71">
        <f t="shared" si="27"/>
        <v>100000</v>
      </c>
      <c r="S71">
        <f t="shared" si="28"/>
        <v>-66.335133796797805</v>
      </c>
      <c r="U71">
        <f t="shared" si="40"/>
        <v>0.370496828</v>
      </c>
      <c r="V71">
        <f t="shared" si="41"/>
        <v>0.01</v>
      </c>
      <c r="W71">
        <f t="shared" si="42"/>
        <v>1.3526231938746762E-2</v>
      </c>
      <c r="X71">
        <f t="shared" si="43"/>
        <v>5.011426028097966E-3</v>
      </c>
      <c r="Y71">
        <f t="shared" si="44"/>
        <v>1.3526231938746763E-4</v>
      </c>
      <c r="Z71">
        <f t="shared" si="45"/>
        <v>8.3795435912613278E-3</v>
      </c>
      <c r="AB71">
        <f t="shared" si="46"/>
        <v>-0.32087939658672926</v>
      </c>
      <c r="AC71">
        <f t="shared" si="29"/>
        <v>-0.55585814528241972</v>
      </c>
      <c r="AE71">
        <f t="shared" si="30"/>
        <v>0</v>
      </c>
      <c r="AF71">
        <f t="shared" si="31"/>
        <v>0</v>
      </c>
      <c r="AG71">
        <f t="shared" si="31"/>
        <v>-0.1047442948907666</v>
      </c>
      <c r="AH71">
        <f t="shared" si="32"/>
        <v>-501.14260280979659</v>
      </c>
      <c r="AI71">
        <f t="shared" si="33"/>
        <v>-501.24734710468738</v>
      </c>
      <c r="AJ71">
        <f t="shared" si="34"/>
        <v>0.23497874869569046</v>
      </c>
      <c r="AK71">
        <f t="shared" si="22"/>
        <v>-2.246155776107105E-2</v>
      </c>
      <c r="AL71">
        <f t="shared" si="35"/>
        <v>-501.03482991375273</v>
      </c>
      <c r="AN71">
        <f t="shared" si="36"/>
        <v>0</v>
      </c>
      <c r="AO71">
        <f t="shared" si="36"/>
        <v>0</v>
      </c>
      <c r="AP71">
        <f t="shared" si="36"/>
        <v>-4.713080265144099E-5</v>
      </c>
      <c r="AQ71">
        <f t="shared" si="36"/>
        <v>-0.22549441129838643</v>
      </c>
      <c r="AR71">
        <f t="shared" si="36"/>
        <v>-0.22554154210103788</v>
      </c>
      <c r="AS71">
        <f t="shared" si="36"/>
        <v>1.0573117174170211E-4</v>
      </c>
      <c r="AT71">
        <f t="shared" si="36"/>
        <v>-1.0106815337150193E-5</v>
      </c>
      <c r="AU71">
        <f t="shared" si="23"/>
        <v>-0.22544591774463332</v>
      </c>
      <c r="AW71">
        <v>68</v>
      </c>
      <c r="AX71">
        <f>IF(Z71&gt;0, (R71*SUMPRODUCT(K71:$K$98, X71:$X$98)-K71*$AZ$3)/Z71, 0)</f>
        <v>-66.335133796797805</v>
      </c>
    </row>
    <row r="72" spans="5:50" x14ac:dyDescent="0.25">
      <c r="E72">
        <v>2072</v>
      </c>
      <c r="F72" s="5">
        <f>EconomicRates!C112</f>
        <v>3.5571999999999999E-2</v>
      </c>
      <c r="G72" s="5">
        <f>EconomicRates!D112</f>
        <v>7.0000000000000007E-2</v>
      </c>
      <c r="H72" s="5">
        <f t="shared" si="37"/>
        <v>0.12000000000000001</v>
      </c>
      <c r="I72" s="5">
        <f t="shared" si="38"/>
        <v>1.1200000000000001</v>
      </c>
      <c r="J72">
        <f t="shared" si="39"/>
        <v>0.89285714285714279</v>
      </c>
      <c r="K72">
        <f t="shared" si="47"/>
        <v>4.0175050908323003E-4</v>
      </c>
      <c r="L72" s="2">
        <v>69</v>
      </c>
      <c r="M72" s="6">
        <v>0.397394472</v>
      </c>
      <c r="Q72" s="4">
        <f t="shared" si="48"/>
        <v>12.5</v>
      </c>
      <c r="R72">
        <f t="shared" si="27"/>
        <v>100000</v>
      </c>
      <c r="S72">
        <f t="shared" si="28"/>
        <v>-134.26493123796999</v>
      </c>
      <c r="U72">
        <f t="shared" si="40"/>
        <v>0.397394472</v>
      </c>
      <c r="V72">
        <f t="shared" si="41"/>
        <v>0.01</v>
      </c>
      <c r="W72">
        <f t="shared" si="42"/>
        <v>8.3795435912613278E-3</v>
      </c>
      <c r="X72">
        <f t="shared" si="43"/>
        <v>3.3299843010502791E-3</v>
      </c>
      <c r="Y72">
        <f t="shared" si="44"/>
        <v>8.3795435912613277E-5</v>
      </c>
      <c r="Z72">
        <f t="shared" si="45"/>
        <v>4.9657638542984347E-3</v>
      </c>
      <c r="AB72">
        <f t="shared" si="46"/>
        <v>-0.55585814528241972</v>
      </c>
      <c r="AC72">
        <f t="shared" si="29"/>
        <v>-0.66672794244137612</v>
      </c>
      <c r="AE72">
        <f t="shared" si="30"/>
        <v>0</v>
      </c>
      <c r="AF72">
        <f t="shared" si="31"/>
        <v>0</v>
      </c>
      <c r="AG72">
        <f t="shared" si="31"/>
        <v>-6.2072048178730431E-2</v>
      </c>
      <c r="AH72">
        <f t="shared" si="32"/>
        <v>-332.99843010502792</v>
      </c>
      <c r="AI72">
        <f t="shared" si="33"/>
        <v>-333.06050215320664</v>
      </c>
      <c r="AJ72">
        <f t="shared" si="34"/>
        <v>0.1108697971589564</v>
      </c>
      <c r="AK72">
        <f t="shared" ref="AK72:AK89" si="49">G72*SUM(AB72:AB72, AE72:AF72)</f>
        <v>-3.8910070169769384E-2</v>
      </c>
      <c r="AL72">
        <f t="shared" si="35"/>
        <v>-332.98854242621746</v>
      </c>
      <c r="AN72">
        <f t="shared" si="36"/>
        <v>0</v>
      </c>
      <c r="AO72">
        <f t="shared" si="36"/>
        <v>0</v>
      </c>
      <c r="AP72">
        <f t="shared" si="36"/>
        <v>-2.4937476955643731E-5</v>
      </c>
      <c r="AQ72">
        <f t="shared" si="36"/>
        <v>-0.13378228881861137</v>
      </c>
      <c r="AR72">
        <f t="shared" si="36"/>
        <v>-0.13380722629556699</v>
      </c>
      <c r="AS72">
        <f t="shared" si="36"/>
        <v>4.4541997450565183E-5</v>
      </c>
      <c r="AT72">
        <f t="shared" si="36"/>
        <v>-1.5632140499169054E-5</v>
      </c>
      <c r="AU72">
        <f t="shared" si="23"/>
        <v>-0.1337783164386156</v>
      </c>
      <c r="AW72">
        <v>69</v>
      </c>
      <c r="AX72">
        <f>IF(Z72&gt;0, (R72*SUMPRODUCT(K72:$K$98, X72:$X$98)-K72*$AZ$3)/Z72, 0)</f>
        <v>-134.26493123796999</v>
      </c>
    </row>
    <row r="73" spans="5:50" x14ac:dyDescent="0.25">
      <c r="E73">
        <v>2073</v>
      </c>
      <c r="F73" s="5">
        <f>EconomicRates!C113</f>
        <v>3.5571999999999999E-2</v>
      </c>
      <c r="G73" s="5">
        <f>EconomicRates!D113</f>
        <v>7.0000000000000007E-2</v>
      </c>
      <c r="H73" s="5">
        <f t="shared" si="37"/>
        <v>0.12000000000000001</v>
      </c>
      <c r="I73" s="5">
        <f t="shared" si="38"/>
        <v>1.1200000000000001</v>
      </c>
      <c r="J73">
        <f t="shared" si="39"/>
        <v>0.89285714285714279</v>
      </c>
      <c r="K73">
        <f t="shared" si="47"/>
        <v>3.5870581168145535E-4</v>
      </c>
      <c r="L73" s="2">
        <v>70</v>
      </c>
      <c r="M73" s="6">
        <v>0.424762996</v>
      </c>
      <c r="Q73" s="4">
        <f t="shared" si="48"/>
        <v>12.5</v>
      </c>
      <c r="R73">
        <f t="shared" si="27"/>
        <v>100000</v>
      </c>
      <c r="S73">
        <f t="shared" si="28"/>
        <v>-248.73824181728074</v>
      </c>
      <c r="U73">
        <f t="shared" si="40"/>
        <v>0.424762996</v>
      </c>
      <c r="V73">
        <f t="shared" si="41"/>
        <v>0.01</v>
      </c>
      <c r="W73">
        <f t="shared" si="42"/>
        <v>4.9657638542984347E-3</v>
      </c>
      <c r="X73">
        <f t="shared" si="43"/>
        <v>2.1092727321803104E-3</v>
      </c>
      <c r="Y73">
        <f t="shared" si="44"/>
        <v>4.9657638542984346E-5</v>
      </c>
      <c r="Z73">
        <f t="shared" si="45"/>
        <v>2.8068334835751399E-3</v>
      </c>
      <c r="AB73">
        <f t="shared" si="46"/>
        <v>-0.66672794244137612</v>
      </c>
      <c r="AC73">
        <f t="shared" si="29"/>
        <v>-0.69816682577835365</v>
      </c>
      <c r="AE73">
        <f t="shared" si="30"/>
        <v>0</v>
      </c>
      <c r="AF73">
        <f t="shared" si="31"/>
        <v>0</v>
      </c>
      <c r="AG73">
        <f t="shared" si="31"/>
        <v>-3.5085418544689245E-2</v>
      </c>
      <c r="AH73">
        <f t="shared" si="32"/>
        <v>-210.92727321803105</v>
      </c>
      <c r="AI73">
        <f t="shared" si="33"/>
        <v>-210.96235863657574</v>
      </c>
      <c r="AJ73">
        <f t="shared" si="34"/>
        <v>3.143888333697753E-2</v>
      </c>
      <c r="AK73">
        <f t="shared" si="49"/>
        <v>-4.6670955970896336E-2</v>
      </c>
      <c r="AL73">
        <f t="shared" si="35"/>
        <v>-210.97759070920966</v>
      </c>
      <c r="AN73">
        <f t="shared" si="36"/>
        <v>0</v>
      </c>
      <c r="AO73">
        <f t="shared" si="36"/>
        <v>0</v>
      </c>
      <c r="AP73">
        <f t="shared" si="36"/>
        <v>-1.2585343537256341E-5</v>
      </c>
      <c r="AQ73">
        <f t="shared" si="36"/>
        <v>-7.566083874542992E-2</v>
      </c>
      <c r="AR73">
        <f t="shared" si="36"/>
        <v>-7.5673424088967184E-2</v>
      </c>
      <c r="AS73">
        <f t="shared" si="36"/>
        <v>1.1277310165749107E-5</v>
      </c>
      <c r="AT73">
        <f t="shared" si="36"/>
        <v>-1.6741143143489837E-5</v>
      </c>
      <c r="AU73">
        <f t="shared" si="23"/>
        <v>-7.5678887921944923E-2</v>
      </c>
      <c r="AW73">
        <v>70</v>
      </c>
      <c r="AX73">
        <f>IF(Z73&gt;0, (R73*SUMPRODUCT(K73:$K$98, X73:$X$98)-K73*$AZ$3)/Z73, 0)</f>
        <v>-248.73824181728074</v>
      </c>
    </row>
    <row r="74" spans="5:50" x14ac:dyDescent="0.25">
      <c r="E74">
        <v>2074</v>
      </c>
      <c r="F74" s="5">
        <f>EconomicRates!C114</f>
        <v>3.5571999999999999E-2</v>
      </c>
      <c r="G74" s="5">
        <f>EconomicRates!D114</f>
        <v>7.0000000000000007E-2</v>
      </c>
      <c r="H74" s="5">
        <f t="shared" si="37"/>
        <v>0.12000000000000001</v>
      </c>
      <c r="I74" s="5">
        <f t="shared" si="38"/>
        <v>1.1200000000000001</v>
      </c>
      <c r="J74">
        <f t="shared" si="39"/>
        <v>0.89285714285714279</v>
      </c>
      <c r="K74">
        <f t="shared" si="47"/>
        <v>3.2027304614415652E-4</v>
      </c>
      <c r="L74" s="2">
        <v>71</v>
      </c>
      <c r="M74" s="6">
        <v>0.45242554800000001</v>
      </c>
      <c r="Q74" s="4">
        <f t="shared" si="48"/>
        <v>12.5</v>
      </c>
      <c r="R74">
        <f t="shared" si="27"/>
        <v>100000</v>
      </c>
      <c r="S74">
        <f t="shared" si="28"/>
        <v>-452.28827481212431</v>
      </c>
      <c r="U74">
        <f t="shared" si="40"/>
        <v>0.45242554800000001</v>
      </c>
      <c r="V74">
        <f t="shared" si="41"/>
        <v>0.01</v>
      </c>
      <c r="W74">
        <f t="shared" si="42"/>
        <v>2.8068334835751399E-3</v>
      </c>
      <c r="X74">
        <f t="shared" si="43"/>
        <v>1.2698831769512317E-3</v>
      </c>
      <c r="Y74">
        <f t="shared" si="44"/>
        <v>2.80683348357514E-5</v>
      </c>
      <c r="Z74">
        <f t="shared" si="45"/>
        <v>1.5088819717881568E-3</v>
      </c>
      <c r="AB74">
        <f t="shared" si="46"/>
        <v>-0.69816682577835365</v>
      </c>
      <c r="AC74">
        <f t="shared" si="29"/>
        <v>-0.68244962391518182</v>
      </c>
      <c r="AE74">
        <f t="shared" si="30"/>
        <v>0</v>
      </c>
      <c r="AF74">
        <f t="shared" si="31"/>
        <v>0</v>
      </c>
      <c r="AG74">
        <f t="shared" si="31"/>
        <v>-1.8861024647351961E-2</v>
      </c>
      <c r="AH74">
        <f t="shared" si="32"/>
        <v>-126.98831769512317</v>
      </c>
      <c r="AI74">
        <f t="shared" si="33"/>
        <v>-127.00717871977052</v>
      </c>
      <c r="AJ74">
        <f t="shared" si="34"/>
        <v>-1.5717201863171826E-2</v>
      </c>
      <c r="AK74">
        <f t="shared" si="49"/>
        <v>-4.8871677804484759E-2</v>
      </c>
      <c r="AL74">
        <f t="shared" si="35"/>
        <v>-127.07176759943818</v>
      </c>
      <c r="AN74">
        <f t="shared" si="36"/>
        <v>0</v>
      </c>
      <c r="AO74">
        <f t="shared" si="36"/>
        <v>0</v>
      </c>
      <c r="AP74">
        <f t="shared" si="36"/>
        <v>-6.0406778172074281E-6</v>
      </c>
      <c r="AQ74">
        <f t="shared" si="36"/>
        <v>-4.0670935332938994E-2</v>
      </c>
      <c r="AR74">
        <f t="shared" si="36"/>
        <v>-4.0676976010756198E-2</v>
      </c>
      <c r="AS74">
        <f t="shared" si="36"/>
        <v>-5.0337961175806531E-6</v>
      </c>
      <c r="AT74">
        <f t="shared" si="36"/>
        <v>-1.5652281120618095E-5</v>
      </c>
      <c r="AU74">
        <f t="shared" si="23"/>
        <v>-4.0697662087994399E-2</v>
      </c>
      <c r="AW74">
        <v>71</v>
      </c>
      <c r="AX74">
        <f>IF(Z74&gt;0, (R74*SUMPRODUCT(K74:$K$98, X74:$X$98)-K74*$AZ$3)/Z74, 0)</f>
        <v>-452.28827481212431</v>
      </c>
    </row>
    <row r="75" spans="5:50" x14ac:dyDescent="0.25">
      <c r="E75">
        <v>2075</v>
      </c>
      <c r="F75" s="5">
        <f>EconomicRates!C115</f>
        <v>3.5571999999999999E-2</v>
      </c>
      <c r="G75" s="5">
        <f>EconomicRates!D115</f>
        <v>7.0000000000000007E-2</v>
      </c>
      <c r="H75" s="5">
        <f t="shared" si="37"/>
        <v>0.12000000000000001</v>
      </c>
      <c r="I75" s="5">
        <f t="shared" si="38"/>
        <v>1.1200000000000001</v>
      </c>
      <c r="J75">
        <f t="shared" si="39"/>
        <v>0.89285714285714279</v>
      </c>
      <c r="K75">
        <f t="shared" si="47"/>
        <v>2.8595807691442546E-4</v>
      </c>
      <c r="L75" s="2">
        <v>72</v>
      </c>
      <c r="M75" s="6">
        <v>0.48020744799999998</v>
      </c>
      <c r="Q75" s="4">
        <f t="shared" si="48"/>
        <v>12.5</v>
      </c>
      <c r="R75">
        <f t="shared" si="27"/>
        <v>100000</v>
      </c>
      <c r="S75">
        <f t="shared" si="28"/>
        <v>-834.00808516217148</v>
      </c>
      <c r="U75">
        <f t="shared" si="40"/>
        <v>0.48020744799999998</v>
      </c>
      <c r="V75">
        <f t="shared" si="41"/>
        <v>0.01</v>
      </c>
      <c r="W75">
        <f t="shared" si="42"/>
        <v>1.5088819717881568E-3</v>
      </c>
      <c r="X75">
        <f t="shared" si="43"/>
        <v>7.2457636100559878E-4</v>
      </c>
      <c r="Y75">
        <f t="shared" si="44"/>
        <v>1.5088819717881569E-5</v>
      </c>
      <c r="Z75">
        <f t="shared" si="45"/>
        <v>7.6921679106467641E-4</v>
      </c>
      <c r="AB75">
        <f t="shared" si="46"/>
        <v>-0.68244962391518182</v>
      </c>
      <c r="AC75">
        <f t="shared" si="29"/>
        <v>-0.6415330229904409</v>
      </c>
      <c r="AE75">
        <f t="shared" si="30"/>
        <v>0</v>
      </c>
      <c r="AF75">
        <f t="shared" si="31"/>
        <v>0</v>
      </c>
      <c r="AG75">
        <f t="shared" si="31"/>
        <v>-9.6152098883084559E-3</v>
      </c>
      <c r="AH75">
        <f t="shared" si="32"/>
        <v>-72.457636100559881</v>
      </c>
      <c r="AI75">
        <f t="shared" si="33"/>
        <v>-72.467251310448191</v>
      </c>
      <c r="AJ75">
        <f t="shared" si="34"/>
        <v>-4.091660092474092E-2</v>
      </c>
      <c r="AK75">
        <f t="shared" si="49"/>
        <v>-4.7771473674062731E-2</v>
      </c>
      <c r="AL75">
        <f t="shared" si="35"/>
        <v>-72.555939385046997</v>
      </c>
      <c r="AN75">
        <f t="shared" si="36"/>
        <v>0</v>
      </c>
      <c r="AO75">
        <f t="shared" si="36"/>
        <v>0</v>
      </c>
      <c r="AP75">
        <f t="shared" si="36"/>
        <v>-2.7495469287892535E-6</v>
      </c>
      <c r="AQ75">
        <f t="shared" si="36"/>
        <v>-2.0719846277081354E-2</v>
      </c>
      <c r="AR75">
        <f t="shared" si="36"/>
        <v>-2.0722595824010141E-2</v>
      </c>
      <c r="AS75">
        <f t="shared" si="36"/>
        <v>-1.1700432514313916E-5</v>
      </c>
      <c r="AT75">
        <f t="shared" si="36"/>
        <v>-1.3660638743203081E-5</v>
      </c>
      <c r="AU75">
        <f t="shared" si="23"/>
        <v>-2.074795689526766E-2</v>
      </c>
      <c r="AW75">
        <v>72</v>
      </c>
      <c r="AX75">
        <f>IF(Z75&gt;0, (R75*SUMPRODUCT(K75:$K$98, X75:$X$98)-K75*$AZ$3)/Z75, 0)</f>
        <v>-834.00808516217148</v>
      </c>
    </row>
    <row r="76" spans="5:50" x14ac:dyDescent="0.25">
      <c r="E76">
        <v>2076</v>
      </c>
      <c r="F76" s="5">
        <f>EconomicRates!C116</f>
        <v>3.5571999999999999E-2</v>
      </c>
      <c r="G76" s="5">
        <f>EconomicRates!D116</f>
        <v>7.0000000000000007E-2</v>
      </c>
      <c r="H76" s="5">
        <f t="shared" si="37"/>
        <v>0.12000000000000001</v>
      </c>
      <c r="I76" s="5">
        <f t="shared" si="38"/>
        <v>1.1200000000000001</v>
      </c>
      <c r="J76">
        <f t="shared" si="39"/>
        <v>0.89285714285714279</v>
      </c>
      <c r="K76">
        <f t="shared" si="47"/>
        <v>2.55319711530737E-4</v>
      </c>
      <c r="L76" s="2">
        <v>73</v>
      </c>
      <c r="M76" s="6">
        <v>0.508136904</v>
      </c>
      <c r="Q76" s="4">
        <f t="shared" si="48"/>
        <v>12.5</v>
      </c>
      <c r="R76">
        <f t="shared" si="27"/>
        <v>100000</v>
      </c>
      <c r="S76">
        <f t="shared" si="28"/>
        <v>-1590.1670856482397</v>
      </c>
      <c r="U76">
        <f t="shared" si="40"/>
        <v>0.508136904</v>
      </c>
      <c r="V76">
        <f t="shared" si="41"/>
        <v>0.01</v>
      </c>
      <c r="W76">
        <f t="shared" si="42"/>
        <v>7.6921679106467641E-4</v>
      </c>
      <c r="X76">
        <f t="shared" si="43"/>
        <v>3.9086743871641951E-4</v>
      </c>
      <c r="Y76">
        <f t="shared" si="44"/>
        <v>7.6921679106467635E-6</v>
      </c>
      <c r="Z76">
        <f t="shared" si="45"/>
        <v>3.7065718443761013E-4</v>
      </c>
      <c r="AB76">
        <f t="shared" si="46"/>
        <v>-0.6415330229904409</v>
      </c>
      <c r="AC76">
        <f t="shared" si="29"/>
        <v>-0.5894068547517366</v>
      </c>
      <c r="AE76">
        <f t="shared" si="30"/>
        <v>0</v>
      </c>
      <c r="AF76">
        <f t="shared" si="31"/>
        <v>0</v>
      </c>
      <c r="AG76">
        <f t="shared" si="31"/>
        <v>-4.6332148054701264E-3</v>
      </c>
      <c r="AH76">
        <f t="shared" si="32"/>
        <v>-39.08674387164195</v>
      </c>
      <c r="AI76">
        <f t="shared" si="33"/>
        <v>-39.091377086447423</v>
      </c>
      <c r="AJ76">
        <f t="shared" si="34"/>
        <v>-5.2126168238704307E-2</v>
      </c>
      <c r="AK76">
        <f t="shared" si="49"/>
        <v>-4.4907311609330869E-2</v>
      </c>
      <c r="AL76">
        <f t="shared" si="35"/>
        <v>-39.18841056629546</v>
      </c>
      <c r="AN76">
        <f t="shared" si="36"/>
        <v>0</v>
      </c>
      <c r="AO76">
        <f t="shared" si="36"/>
        <v>0</v>
      </c>
      <c r="AP76">
        <f t="shared" si="36"/>
        <v>-1.1829510675925724E-6</v>
      </c>
      <c r="AQ76">
        <f t="shared" si="36"/>
        <v>-9.9796161699834251E-3</v>
      </c>
      <c r="AR76">
        <f t="shared" si="36"/>
        <v>-9.9807991210510184E-3</v>
      </c>
      <c r="AS76">
        <f t="shared" si="36"/>
        <v>-1.3308838237908649E-5</v>
      </c>
      <c r="AT76">
        <f t="shared" si="36"/>
        <v>-1.1465721845715274E-5</v>
      </c>
      <c r="AU76">
        <f t="shared" si="23"/>
        <v>-1.0005573681134642E-2</v>
      </c>
      <c r="AW76">
        <v>73</v>
      </c>
      <c r="AX76">
        <f>IF(Z76&gt;0, (R76*SUMPRODUCT(K76:$K$98, X76:$X$98)-K76*$AZ$3)/Z76, 0)</f>
        <v>-1590.1670856482397</v>
      </c>
    </row>
    <row r="77" spans="5:50" x14ac:dyDescent="0.25">
      <c r="E77">
        <v>2077</v>
      </c>
      <c r="F77" s="5">
        <f>EconomicRates!C117</f>
        <v>3.5571999999999999E-2</v>
      </c>
      <c r="G77" s="5">
        <f>EconomicRates!D117</f>
        <v>7.0000000000000007E-2</v>
      </c>
      <c r="H77" s="5">
        <f t="shared" si="37"/>
        <v>0.12000000000000001</v>
      </c>
      <c r="I77" s="5">
        <f t="shared" si="38"/>
        <v>1.1200000000000001</v>
      </c>
      <c r="J77">
        <f t="shared" si="39"/>
        <v>0.89285714285714279</v>
      </c>
      <c r="K77">
        <f t="shared" si="47"/>
        <v>2.2796402815244374E-4</v>
      </c>
      <c r="L77" s="2">
        <v>74</v>
      </c>
      <c r="M77" s="6">
        <v>0.53626491099999996</v>
      </c>
      <c r="Q77" s="4">
        <f t="shared" si="48"/>
        <v>12.5</v>
      </c>
      <c r="R77">
        <f t="shared" si="27"/>
        <v>100000</v>
      </c>
      <c r="S77">
        <f t="shared" si="28"/>
        <v>-3177.2199107889533</v>
      </c>
      <c r="U77">
        <f t="shared" si="40"/>
        <v>0.53626491099999996</v>
      </c>
      <c r="V77">
        <f t="shared" si="41"/>
        <v>0.01</v>
      </c>
      <c r="W77">
        <f t="shared" si="42"/>
        <v>3.7065718443761013E-4</v>
      </c>
      <c r="X77">
        <f t="shared" si="43"/>
        <v>1.9877044202394557E-4</v>
      </c>
      <c r="Y77">
        <f t="shared" si="44"/>
        <v>3.7065718443761014E-6</v>
      </c>
      <c r="Z77">
        <f t="shared" si="45"/>
        <v>1.6818017056928846E-4</v>
      </c>
      <c r="AB77">
        <f t="shared" si="46"/>
        <v>-0.5894068547517366</v>
      </c>
      <c r="AC77">
        <f t="shared" si="29"/>
        <v>-0.53434538653262564</v>
      </c>
      <c r="AE77">
        <f t="shared" si="30"/>
        <v>0</v>
      </c>
      <c r="AF77">
        <f t="shared" si="31"/>
        <v>0</v>
      </c>
      <c r="AG77">
        <f t="shared" si="31"/>
        <v>-2.1022521321161056E-3</v>
      </c>
      <c r="AH77">
        <f t="shared" si="32"/>
        <v>-19.877044202394558</v>
      </c>
      <c r="AI77">
        <f t="shared" si="33"/>
        <v>-19.879146454526673</v>
      </c>
      <c r="AJ77">
        <f t="shared" si="34"/>
        <v>-5.5061468219110954E-2</v>
      </c>
      <c r="AK77">
        <f t="shared" si="49"/>
        <v>-4.1258479832621563E-2</v>
      </c>
      <c r="AL77">
        <f t="shared" si="35"/>
        <v>-19.975466402578405</v>
      </c>
      <c r="AN77">
        <f t="shared" si="36"/>
        <v>0</v>
      </c>
      <c r="AO77">
        <f t="shared" si="36"/>
        <v>0</v>
      </c>
      <c r="AP77">
        <f t="shared" si="36"/>
        <v>-4.7923786422925077E-7</v>
      </c>
      <c r="AQ77">
        <f t="shared" si="36"/>
        <v>-4.5312510641420415E-3</v>
      </c>
      <c r="AR77">
        <f t="shared" si="36"/>
        <v>-4.531730302006271E-3</v>
      </c>
      <c r="AS77">
        <f t="shared" si="36"/>
        <v>-1.2552034091216296E-5</v>
      </c>
      <c r="AT77">
        <f t="shared" si="36"/>
        <v>-9.4054492580907735E-6</v>
      </c>
      <c r="AU77">
        <f t="shared" si="23"/>
        <v>-4.5536877853555773E-3</v>
      </c>
      <c r="AW77">
        <v>74</v>
      </c>
      <c r="AX77">
        <f>IF(Z77&gt;0, (R77*SUMPRODUCT(K77:$K$98, X77:$X$98)-K77*$AZ$3)/Z77, 0)</f>
        <v>-3177.2199107889533</v>
      </c>
    </row>
    <row r="78" spans="5:50" x14ac:dyDescent="0.25">
      <c r="E78">
        <v>2078</v>
      </c>
      <c r="F78" s="5">
        <f>EconomicRates!C118</f>
        <v>3.5571999999999999E-2</v>
      </c>
      <c r="G78" s="5">
        <f>EconomicRates!D118</f>
        <v>7.0000000000000007E-2</v>
      </c>
      <c r="H78" s="5">
        <f t="shared" si="37"/>
        <v>0.12000000000000001</v>
      </c>
      <c r="I78" s="5">
        <f t="shared" si="38"/>
        <v>1.1200000000000001</v>
      </c>
      <c r="J78">
        <f t="shared" si="39"/>
        <v>0.89285714285714279</v>
      </c>
      <c r="K78">
        <f t="shared" si="47"/>
        <v>2.0353931085039618E-4</v>
      </c>
      <c r="L78" s="2">
        <v>75</v>
      </c>
      <c r="M78" s="6">
        <v>0.564431978</v>
      </c>
      <c r="Q78" s="4">
        <f t="shared" si="48"/>
        <v>12.5</v>
      </c>
      <c r="R78">
        <f t="shared" si="27"/>
        <v>100000</v>
      </c>
      <c r="S78">
        <f t="shared" si="28"/>
        <v>-6717.7604657814063</v>
      </c>
      <c r="U78">
        <f t="shared" si="40"/>
        <v>0.564431978</v>
      </c>
      <c r="V78">
        <f t="shared" si="41"/>
        <v>0.01</v>
      </c>
      <c r="W78">
        <f t="shared" si="42"/>
        <v>1.6818017056928846E-4</v>
      </c>
      <c r="X78">
        <f t="shared" si="43"/>
        <v>9.4926266334800872E-5</v>
      </c>
      <c r="Y78">
        <f t="shared" si="44"/>
        <v>1.6818017056928847E-6</v>
      </c>
      <c r="Z78">
        <f t="shared" si="45"/>
        <v>7.1572102528794711E-5</v>
      </c>
      <c r="AB78">
        <f t="shared" si="46"/>
        <v>-0.53434538653262564</v>
      </c>
      <c r="AC78">
        <f t="shared" si="29"/>
        <v>-0.48080424082079054</v>
      </c>
      <c r="AE78">
        <f t="shared" si="30"/>
        <v>0</v>
      </c>
      <c r="AF78">
        <f t="shared" si="31"/>
        <v>0</v>
      </c>
      <c r="AG78">
        <f t="shared" si="31"/>
        <v>-8.9465128160993394E-4</v>
      </c>
      <c r="AH78">
        <f t="shared" si="32"/>
        <v>-9.4926266334800875</v>
      </c>
      <c r="AI78">
        <f t="shared" si="33"/>
        <v>-9.4935212847616981</v>
      </c>
      <c r="AJ78">
        <f t="shared" si="34"/>
        <v>-5.3541145711835103E-2</v>
      </c>
      <c r="AK78">
        <f t="shared" si="49"/>
        <v>-3.7404177057283799E-2</v>
      </c>
      <c r="AL78">
        <f t="shared" si="35"/>
        <v>-9.5844666075308158</v>
      </c>
      <c r="AN78">
        <f t="shared" si="36"/>
        <v>0</v>
      </c>
      <c r="AO78">
        <f t="shared" si="36"/>
        <v>0</v>
      </c>
      <c r="AP78">
        <f t="shared" si="36"/>
        <v>-1.8209670531030968E-7</v>
      </c>
      <c r="AQ78">
        <f t="shared" si="36"/>
        <v>-1.9321226831386534E-3</v>
      </c>
      <c r="AR78">
        <f t="shared" si="36"/>
        <v>-1.9323047798439639E-3</v>
      </c>
      <c r="AS78">
        <f t="shared" si="36"/>
        <v>-1.0897727900327562E-5</v>
      </c>
      <c r="AT78">
        <f t="shared" si="36"/>
        <v>-7.6132204211657445E-6</v>
      </c>
      <c r="AU78">
        <f t="shared" si="23"/>
        <v>-1.9508157281654568E-3</v>
      </c>
      <c r="AW78">
        <v>75</v>
      </c>
      <c r="AX78">
        <f>IF(Z78&gt;0, (R78*SUMPRODUCT(K78:$K$98, X78:$X$98)-K78*$AZ$3)/Z78, 0)</f>
        <v>-6717.7604657814063</v>
      </c>
    </row>
    <row r="79" spans="5:50" x14ac:dyDescent="0.25">
      <c r="E79">
        <v>2079</v>
      </c>
      <c r="F79" s="5">
        <f>EconomicRates!C119</f>
        <v>3.5571999999999999E-2</v>
      </c>
      <c r="G79" s="5">
        <f>EconomicRates!D119</f>
        <v>7.0000000000000007E-2</v>
      </c>
      <c r="H79" s="5">
        <f t="shared" si="37"/>
        <v>0.12000000000000001</v>
      </c>
      <c r="I79" s="5">
        <f t="shared" si="38"/>
        <v>1.1200000000000001</v>
      </c>
      <c r="J79">
        <f t="shared" si="39"/>
        <v>0.89285714285714279</v>
      </c>
      <c r="K79">
        <f t="shared" si="47"/>
        <v>1.8173152754499659E-4</v>
      </c>
      <c r="L79" s="2">
        <v>76</v>
      </c>
      <c r="M79" s="6">
        <v>0.59247427200000002</v>
      </c>
      <c r="Q79" s="4">
        <f t="shared" si="48"/>
        <v>12.5</v>
      </c>
      <c r="R79">
        <f t="shared" si="27"/>
        <v>100000</v>
      </c>
      <c r="S79">
        <f t="shared" si="28"/>
        <v>-15144.445473251748</v>
      </c>
      <c r="U79">
        <f t="shared" si="40"/>
        <v>0.59247427200000002</v>
      </c>
      <c r="V79">
        <f t="shared" si="41"/>
        <v>0.01</v>
      </c>
      <c r="W79">
        <f t="shared" si="42"/>
        <v>7.1572102528794711E-5</v>
      </c>
      <c r="X79">
        <f t="shared" si="43"/>
        <v>4.2404629341257008E-5</v>
      </c>
      <c r="Y79">
        <f t="shared" si="44"/>
        <v>7.1572102528794717E-7</v>
      </c>
      <c r="Z79">
        <f t="shared" si="45"/>
        <v>2.8451752162249757E-5</v>
      </c>
      <c r="AB79">
        <f t="shared" si="46"/>
        <v>-0.48080424082079054</v>
      </c>
      <c r="AC79">
        <f t="shared" si="29"/>
        <v>-0.43088600923966397</v>
      </c>
      <c r="AE79">
        <f t="shared" si="30"/>
        <v>0</v>
      </c>
      <c r="AF79">
        <f t="shared" si="31"/>
        <v>0</v>
      </c>
      <c r="AG79">
        <f t="shared" si="31"/>
        <v>-3.5564690202812194E-4</v>
      </c>
      <c r="AH79">
        <f t="shared" si="32"/>
        <v>-4.2404629341257012</v>
      </c>
      <c r="AI79">
        <f t="shared" si="33"/>
        <v>-4.240818581027729</v>
      </c>
      <c r="AJ79">
        <f t="shared" si="34"/>
        <v>-4.9918231581126571E-2</v>
      </c>
      <c r="AK79">
        <f t="shared" si="49"/>
        <v>-3.3656296857455338E-2</v>
      </c>
      <c r="AL79">
        <f t="shared" si="35"/>
        <v>-4.3243931094663113</v>
      </c>
      <c r="AN79">
        <f t="shared" si="36"/>
        <v>0</v>
      </c>
      <c r="AO79">
        <f t="shared" si="36"/>
        <v>0</v>
      </c>
      <c r="AP79">
        <f t="shared" si="36"/>
        <v>-6.4632254772216341E-8</v>
      </c>
      <c r="AQ79">
        <f t="shared" si="36"/>
        <v>-7.7062580651660192E-4</v>
      </c>
      <c r="AR79">
        <f t="shared" si="36"/>
        <v>-7.7069043877137414E-4</v>
      </c>
      <c r="AS79">
        <f t="shared" si="36"/>
        <v>-9.0717164775830224E-6</v>
      </c>
      <c r="AT79">
        <f t="shared" si="36"/>
        <v>-6.1164102394132267E-6</v>
      </c>
      <c r="AU79">
        <f t="shared" si="23"/>
        <v>-7.8587856548837038E-4</v>
      </c>
      <c r="AW79">
        <v>76</v>
      </c>
      <c r="AX79">
        <f>IF(Z79&gt;0, (R79*SUMPRODUCT(K79:$K$98, X79:$X$98)-K79*$AZ$3)/Z79, 0)</f>
        <v>-15144.445473251748</v>
      </c>
    </row>
    <row r="80" spans="5:50" x14ac:dyDescent="0.25">
      <c r="E80">
        <v>2080</v>
      </c>
      <c r="F80" s="5">
        <f>EconomicRates!C120</f>
        <v>3.5571999999999999E-2</v>
      </c>
      <c r="G80" s="5">
        <f>EconomicRates!D120</f>
        <v>7.0000000000000007E-2</v>
      </c>
      <c r="H80" s="5">
        <f t="shared" si="37"/>
        <v>0.12000000000000001</v>
      </c>
      <c r="I80" s="5">
        <f t="shared" si="38"/>
        <v>1.1200000000000001</v>
      </c>
      <c r="J80">
        <f t="shared" si="39"/>
        <v>0.89285714285714279</v>
      </c>
      <c r="K80">
        <f t="shared" si="47"/>
        <v>1.6226029245088979E-4</v>
      </c>
      <c r="L80" s="2">
        <v>77</v>
      </c>
      <c r="M80" s="6">
        <v>0.62503115200000003</v>
      </c>
      <c r="Q80" s="4">
        <f t="shared" si="48"/>
        <v>12.5</v>
      </c>
      <c r="R80">
        <f t="shared" si="27"/>
        <v>100000</v>
      </c>
      <c r="S80">
        <f t="shared" si="28"/>
        <v>-37111.089825330761</v>
      </c>
      <c r="U80">
        <f t="shared" si="40"/>
        <v>0.62503115200000003</v>
      </c>
      <c r="V80">
        <f t="shared" si="41"/>
        <v>0.01</v>
      </c>
      <c r="W80">
        <f t="shared" si="42"/>
        <v>2.8451752162249757E-5</v>
      </c>
      <c r="X80">
        <f t="shared" si="43"/>
        <v>1.7783231430389459E-5</v>
      </c>
      <c r="Y80">
        <f t="shared" si="44"/>
        <v>2.8451752162249755E-7</v>
      </c>
      <c r="Z80">
        <f t="shared" si="45"/>
        <v>1.03840032102378E-5</v>
      </c>
      <c r="AB80">
        <f t="shared" si="46"/>
        <v>-0.43088600923966397</v>
      </c>
      <c r="AC80">
        <f t="shared" si="29"/>
        <v>-0.38536167588165798</v>
      </c>
      <c r="AE80">
        <f t="shared" si="30"/>
        <v>0</v>
      </c>
      <c r="AF80">
        <f t="shared" si="31"/>
        <v>0</v>
      </c>
      <c r="AG80">
        <f t="shared" si="31"/>
        <v>-1.2980004012797249E-4</v>
      </c>
      <c r="AH80">
        <f t="shared" si="32"/>
        <v>-1.7783231430389459</v>
      </c>
      <c r="AI80">
        <f t="shared" si="33"/>
        <v>-1.7784529430790739</v>
      </c>
      <c r="AJ80">
        <f t="shared" si="34"/>
        <v>-4.5524333358005986E-2</v>
      </c>
      <c r="AK80">
        <f t="shared" si="49"/>
        <v>-3.0162020646776481E-2</v>
      </c>
      <c r="AL80">
        <f t="shared" si="35"/>
        <v>-1.8541392970838564</v>
      </c>
      <c r="AN80">
        <f t="shared" si="36"/>
        <v>0</v>
      </c>
      <c r="AO80">
        <f t="shared" si="36"/>
        <v>0</v>
      </c>
      <c r="AP80">
        <f t="shared" si="36"/>
        <v>-2.1061392471302047E-8</v>
      </c>
      <c r="AQ80">
        <f t="shared" si="36"/>
        <v>-2.8855123326168488E-4</v>
      </c>
      <c r="AR80">
        <f t="shared" si="36"/>
        <v>-2.8857229465415618E-4</v>
      </c>
      <c r="AS80">
        <f t="shared" si="36"/>
        <v>-7.3867916443018494E-6</v>
      </c>
      <c r="AT80">
        <f t="shared" si="36"/>
        <v>-4.8940982910557281E-6</v>
      </c>
      <c r="AU80">
        <f t="shared" si="23"/>
        <v>-3.0085318458951377E-4</v>
      </c>
      <c r="AW80">
        <v>77</v>
      </c>
      <c r="AX80">
        <f>IF(Z80&gt;0, (R80*SUMPRODUCT(K80:$K$98, X80:$X$98)-K80*$AZ$3)/Z80, 0)</f>
        <v>-37111.089825330761</v>
      </c>
    </row>
    <row r="81" spans="2:50" x14ac:dyDescent="0.25">
      <c r="E81">
        <v>2081</v>
      </c>
      <c r="F81" s="5">
        <f>EconomicRates!C121</f>
        <v>3.5571999999999999E-2</v>
      </c>
      <c r="G81" s="5">
        <f>EconomicRates!D121</f>
        <v>7.0000000000000007E-2</v>
      </c>
      <c r="H81" s="5">
        <f t="shared" si="37"/>
        <v>0.12000000000000001</v>
      </c>
      <c r="I81" s="5">
        <f t="shared" si="38"/>
        <v>1.1200000000000001</v>
      </c>
      <c r="J81">
        <f t="shared" si="39"/>
        <v>0.89285714285714279</v>
      </c>
      <c r="K81">
        <f t="shared" si="47"/>
        <v>1.4487526111686588E-4</v>
      </c>
      <c r="L81" s="2">
        <v>78</v>
      </c>
      <c r="M81" s="6">
        <v>0.65741117999999998</v>
      </c>
      <c r="Q81" s="4">
        <f t="shared" si="48"/>
        <v>12.5</v>
      </c>
      <c r="R81">
        <f t="shared" si="27"/>
        <v>100000</v>
      </c>
      <c r="S81">
        <f t="shared" si="28"/>
        <v>-99697.447796693057</v>
      </c>
      <c r="U81">
        <f t="shared" si="40"/>
        <v>0.65741117999999998</v>
      </c>
      <c r="V81">
        <f t="shared" si="41"/>
        <v>0.01</v>
      </c>
      <c r="W81">
        <f t="shared" si="42"/>
        <v>1.03840032102378E-5</v>
      </c>
      <c r="X81">
        <f t="shared" si="43"/>
        <v>6.8265598035662203E-6</v>
      </c>
      <c r="Y81">
        <f t="shared" si="44"/>
        <v>1.0384003210237801E-7</v>
      </c>
      <c r="Z81">
        <f t="shared" si="45"/>
        <v>3.4536033745692015E-6</v>
      </c>
      <c r="AB81">
        <f t="shared" si="46"/>
        <v>-0.38536167588165798</v>
      </c>
      <c r="AC81">
        <f t="shared" si="29"/>
        <v>-0.34431544214659593</v>
      </c>
      <c r="AE81">
        <f t="shared" si="30"/>
        <v>0</v>
      </c>
      <c r="AF81">
        <f t="shared" si="31"/>
        <v>0</v>
      </c>
      <c r="AG81">
        <f t="shared" si="31"/>
        <v>-4.3170042182115021E-5</v>
      </c>
      <c r="AH81">
        <f t="shared" si="32"/>
        <v>-0.68265598035662201</v>
      </c>
      <c r="AI81">
        <f t="shared" si="33"/>
        <v>-0.68269915039880413</v>
      </c>
      <c r="AJ81">
        <f t="shared" si="34"/>
        <v>-4.1046233735062054E-2</v>
      </c>
      <c r="AK81">
        <f t="shared" si="49"/>
        <v>-2.6975317311716061E-2</v>
      </c>
      <c r="AL81">
        <f t="shared" si="35"/>
        <v>-0.75072070144558223</v>
      </c>
      <c r="AN81">
        <f t="shared" si="36"/>
        <v>0</v>
      </c>
      <c r="AO81">
        <f t="shared" si="36"/>
        <v>0</v>
      </c>
      <c r="AP81">
        <f t="shared" si="36"/>
        <v>-6.2542711335600282E-9</v>
      </c>
      <c r="AQ81">
        <f t="shared" si="36"/>
        <v>-9.8899963407155677E-5</v>
      </c>
      <c r="AR81">
        <f t="shared" si="36"/>
        <v>-9.8906217678289244E-5</v>
      </c>
      <c r="AS81">
        <f t="shared" si="36"/>
        <v>-5.946583830231024E-6</v>
      </c>
      <c r="AT81">
        <f t="shared" si="36"/>
        <v>-3.9080561392451772E-6</v>
      </c>
      <c r="AU81">
        <f t="shared" si="23"/>
        <v>-1.0876085764776544E-4</v>
      </c>
      <c r="AW81">
        <v>78</v>
      </c>
      <c r="AX81">
        <f>IF(Z81&gt;0, (R81*SUMPRODUCT(K81:$K$98, X81:$X$98)-K81*$AZ$3)/Z81, 0)</f>
        <v>-99697.447796693057</v>
      </c>
    </row>
    <row r="82" spans="2:50" x14ac:dyDescent="0.25">
      <c r="E82">
        <v>2082</v>
      </c>
      <c r="F82" s="5">
        <f>EconomicRates!C122</f>
        <v>3.5571999999999999E-2</v>
      </c>
      <c r="G82" s="5">
        <f>EconomicRates!D122</f>
        <v>7.0000000000000007E-2</v>
      </c>
      <c r="H82" s="5">
        <f t="shared" si="37"/>
        <v>0.12000000000000001</v>
      </c>
      <c r="I82" s="5">
        <f t="shared" si="38"/>
        <v>1.1200000000000001</v>
      </c>
      <c r="J82">
        <f t="shared" si="39"/>
        <v>0.89285714285714279</v>
      </c>
      <c r="K82">
        <f t="shared" si="47"/>
        <v>1.2935291171148737E-4</v>
      </c>
      <c r="L82" s="2">
        <v>79</v>
      </c>
      <c r="M82" s="6">
        <v>0.68957421399999996</v>
      </c>
      <c r="Q82" s="4">
        <f t="shared" si="48"/>
        <v>12.5</v>
      </c>
      <c r="R82">
        <f t="shared" si="27"/>
        <v>100000</v>
      </c>
      <c r="S82">
        <f t="shared" si="28"/>
        <v>-296378.81264843268</v>
      </c>
      <c r="U82">
        <f t="shared" si="40"/>
        <v>0.68957421399999996</v>
      </c>
      <c r="V82">
        <f t="shared" si="41"/>
        <v>0.01</v>
      </c>
      <c r="W82">
        <f t="shared" si="42"/>
        <v>3.4536033745692015E-6</v>
      </c>
      <c r="X82">
        <f t="shared" si="43"/>
        <v>2.3815158324863047E-6</v>
      </c>
      <c r="Y82">
        <f t="shared" si="44"/>
        <v>3.4536033745692013E-8</v>
      </c>
      <c r="Z82">
        <f t="shared" si="45"/>
        <v>1.0375515083372048E-6</v>
      </c>
      <c r="AB82">
        <f t="shared" si="46"/>
        <v>-0.34431544214659593</v>
      </c>
      <c r="AC82">
        <f t="shared" si="29"/>
        <v>-0.30750828410257114</v>
      </c>
      <c r="AE82">
        <f t="shared" si="30"/>
        <v>0</v>
      </c>
      <c r="AF82">
        <f t="shared" si="31"/>
        <v>0</v>
      </c>
      <c r="AG82">
        <f t="shared" si="31"/>
        <v>-1.2969393854215059E-5</v>
      </c>
      <c r="AH82">
        <f t="shared" si="32"/>
        <v>-0.23815158324863048</v>
      </c>
      <c r="AI82">
        <f t="shared" si="33"/>
        <v>-0.23816455264248471</v>
      </c>
      <c r="AJ82">
        <f t="shared" si="34"/>
        <v>-3.680715804402479E-2</v>
      </c>
      <c r="AK82">
        <f t="shared" si="49"/>
        <v>-2.4102080950261718E-2</v>
      </c>
      <c r="AL82">
        <f t="shared" si="35"/>
        <v>-0.29907379163677122</v>
      </c>
      <c r="AN82">
        <f t="shared" si="36"/>
        <v>0</v>
      </c>
      <c r="AO82">
        <f t="shared" si="36"/>
        <v>0</v>
      </c>
      <c r="AP82">
        <f t="shared" si="36"/>
        <v>-1.6776288581757874E-9</v>
      </c>
      <c r="AQ82">
        <f t="shared" si="36"/>
        <v>-3.0805600721911031E-5</v>
      </c>
      <c r="AR82">
        <f t="shared" si="36"/>
        <v>-3.080727835076921E-5</v>
      </c>
      <c r="AS82">
        <f t="shared" si="36"/>
        <v>-4.761113064819501E-6</v>
      </c>
      <c r="AT82">
        <f t="shared" si="36"/>
        <v>-3.1176743492223257E-6</v>
      </c>
      <c r="AU82">
        <f t="shared" si="23"/>
        <v>-3.8686065764811039E-5</v>
      </c>
      <c r="AW82">
        <v>79</v>
      </c>
      <c r="AX82">
        <f>IF(Z82&gt;0, (R82*SUMPRODUCT(K82:$K$98, X82:$X$98)-K82*$AZ$3)/Z82, 0)</f>
        <v>-296378.81264843268</v>
      </c>
    </row>
    <row r="83" spans="2:50" x14ac:dyDescent="0.25">
      <c r="E83">
        <v>2083</v>
      </c>
      <c r="F83" s="5">
        <f>EconomicRates!C123</f>
        <v>3.5571999999999999E-2</v>
      </c>
      <c r="G83" s="5">
        <f>EconomicRates!D123</f>
        <v>7.0000000000000007E-2</v>
      </c>
      <c r="H83" s="5">
        <f t="shared" si="37"/>
        <v>0.12000000000000001</v>
      </c>
      <c r="I83" s="5">
        <f t="shared" si="38"/>
        <v>1.1200000000000001</v>
      </c>
      <c r="J83">
        <f t="shared" si="39"/>
        <v>0.89285714285714279</v>
      </c>
      <c r="K83">
        <f t="shared" si="47"/>
        <v>1.1549367117097085E-4</v>
      </c>
      <c r="L83" s="2">
        <v>80</v>
      </c>
      <c r="M83" s="6">
        <v>0.72148010799999995</v>
      </c>
      <c r="Q83" s="4">
        <f t="shared" si="48"/>
        <v>12.5</v>
      </c>
      <c r="R83">
        <f t="shared" si="27"/>
        <v>100000</v>
      </c>
      <c r="S83">
        <f t="shared" si="28"/>
        <v>-985585.35403348214</v>
      </c>
      <c r="U83">
        <f t="shared" si="40"/>
        <v>0.72148010799999995</v>
      </c>
      <c r="V83">
        <f t="shared" si="41"/>
        <v>0.01</v>
      </c>
      <c r="W83">
        <f t="shared" si="42"/>
        <v>1.0375515083372048E-6</v>
      </c>
      <c r="X83">
        <f t="shared" si="43"/>
        <v>7.4857277429068936E-7</v>
      </c>
      <c r="Y83">
        <f t="shared" si="44"/>
        <v>1.0375515083372047E-8</v>
      </c>
      <c r="Z83">
        <f t="shared" si="45"/>
        <v>2.7860321896314337E-7</v>
      </c>
      <c r="AB83">
        <f t="shared" si="46"/>
        <v>-0.30750828410257114</v>
      </c>
      <c r="AC83">
        <f t="shared" si="29"/>
        <v>-0.27458725219665742</v>
      </c>
      <c r="AE83">
        <f t="shared" si="30"/>
        <v>0</v>
      </c>
      <c r="AF83">
        <f t="shared" si="31"/>
        <v>0</v>
      </c>
      <c r="AG83">
        <f t="shared" si="31"/>
        <v>-3.482540237039292E-6</v>
      </c>
      <c r="AH83">
        <f t="shared" si="32"/>
        <v>-7.4857277429068933E-2</v>
      </c>
      <c r="AI83">
        <f t="shared" si="33"/>
        <v>-7.4860759969305968E-2</v>
      </c>
      <c r="AJ83">
        <f t="shared" si="34"/>
        <v>-3.2921031905913722E-2</v>
      </c>
      <c r="AK83">
        <f t="shared" si="49"/>
        <v>-2.1525579887179982E-2</v>
      </c>
      <c r="AL83">
        <f t="shared" si="35"/>
        <v>-0.12930737176239968</v>
      </c>
      <c r="AN83">
        <f t="shared" si="36"/>
        <v>0</v>
      </c>
      <c r="AO83">
        <f t="shared" si="36"/>
        <v>0</v>
      </c>
      <c r="AP83">
        <f t="shared" si="36"/>
        <v>-4.0221135697629086E-10</v>
      </c>
      <c r="AQ83">
        <f t="shared" si="36"/>
        <v>-8.645541784147025E-6</v>
      </c>
      <c r="AR83">
        <f t="shared" si="36"/>
        <v>-8.6459439955040017E-6</v>
      </c>
      <c r="AS83">
        <f t="shared" si="36"/>
        <v>-3.8021708335506394E-6</v>
      </c>
      <c r="AT83">
        <f t="shared" si="36"/>
        <v>-2.4860682452544285E-6</v>
      </c>
      <c r="AU83">
        <f t="shared" si="23"/>
        <v>-1.4934183074309069E-5</v>
      </c>
      <c r="AW83">
        <v>80</v>
      </c>
      <c r="AX83">
        <f>IF(Z83&gt;0, (R83*SUMPRODUCT(K83:$K$98, X83:$X$98)-K83*$AZ$3)/Z83, 0)</f>
        <v>-985585.35403348214</v>
      </c>
    </row>
    <row r="84" spans="2:50" x14ac:dyDescent="0.25">
      <c r="E84">
        <v>2084</v>
      </c>
      <c r="F84" s="5">
        <f>EconomicRates!C124</f>
        <v>3.5571999999999999E-2</v>
      </c>
      <c r="G84" s="5">
        <f>EconomicRates!D124</f>
        <v>7.0000000000000007E-2</v>
      </c>
      <c r="H84" s="5">
        <f t="shared" si="37"/>
        <v>0.12000000000000001</v>
      </c>
      <c r="I84" s="5">
        <f t="shared" si="38"/>
        <v>1.1200000000000001</v>
      </c>
      <c r="J84">
        <f t="shared" si="39"/>
        <v>0.89285714285714279</v>
      </c>
      <c r="K84">
        <f t="shared" si="47"/>
        <v>1.031193492597954E-4</v>
      </c>
      <c r="L84" s="2">
        <v>81</v>
      </c>
      <c r="M84" s="6">
        <v>0.75308980400000003</v>
      </c>
      <c r="Q84" s="4">
        <f t="shared" si="48"/>
        <v>12.5</v>
      </c>
      <c r="R84">
        <f t="shared" si="27"/>
        <v>100000</v>
      </c>
      <c r="S84">
        <f t="shared" si="28"/>
        <v>-3714544.9547974444</v>
      </c>
      <c r="U84">
        <f t="shared" si="40"/>
        <v>0.75308980400000003</v>
      </c>
      <c r="V84">
        <f t="shared" si="41"/>
        <v>0.01</v>
      </c>
      <c r="W84">
        <f t="shared" si="42"/>
        <v>2.7860321896314337E-7</v>
      </c>
      <c r="X84">
        <f t="shared" si="43"/>
        <v>2.0981324356272272E-7</v>
      </c>
      <c r="Y84">
        <f t="shared" si="44"/>
        <v>2.7860321896314337E-9</v>
      </c>
      <c r="Z84">
        <f t="shared" si="45"/>
        <v>6.600394321078921E-8</v>
      </c>
      <c r="AB84">
        <f t="shared" si="46"/>
        <v>-0.27458725219665742</v>
      </c>
      <c r="AC84">
        <f t="shared" si="29"/>
        <v>-0.2451746142503741</v>
      </c>
      <c r="AE84">
        <f t="shared" si="30"/>
        <v>0</v>
      </c>
      <c r="AF84">
        <f t="shared" si="31"/>
        <v>0</v>
      </c>
      <c r="AG84">
        <f t="shared" si="31"/>
        <v>-8.2504929013486513E-7</v>
      </c>
      <c r="AH84">
        <f t="shared" si="32"/>
        <v>-2.0981324356272271E-2</v>
      </c>
      <c r="AI84">
        <f t="shared" si="33"/>
        <v>-2.0982149405562405E-2</v>
      </c>
      <c r="AJ84">
        <f t="shared" si="34"/>
        <v>-2.9412637946283321E-2</v>
      </c>
      <c r="AK84">
        <f t="shared" si="49"/>
        <v>-1.9221107653766022E-2</v>
      </c>
      <c r="AL84">
        <f t="shared" si="35"/>
        <v>-6.9615895005611744E-2</v>
      </c>
      <c r="AN84">
        <f t="shared" si="36"/>
        <v>0</v>
      </c>
      <c r="AO84">
        <f t="shared" si="36"/>
        <v>0</v>
      </c>
      <c r="AP84">
        <f t="shared" si="36"/>
        <v>-8.5078545905963425E-11</v>
      </c>
      <c r="AQ84">
        <f t="shared" si="36"/>
        <v>-2.163580514227492E-6</v>
      </c>
      <c r="AR84">
        <f t="shared" si="36"/>
        <v>-2.1636655927733981E-6</v>
      </c>
      <c r="AS84">
        <f t="shared" si="36"/>
        <v>-3.0330120850347009E-6</v>
      </c>
      <c r="AT84">
        <f t="shared" si="36"/>
        <v>-1.9820681133088247E-6</v>
      </c>
      <c r="AU84">
        <f t="shared" si="23"/>
        <v>-7.1787457911169238E-6</v>
      </c>
      <c r="AW84">
        <v>81</v>
      </c>
      <c r="AX84">
        <f>IF(Z84&gt;0, (R84*SUMPRODUCT(K84:$K$98, X84:$X$98)-K84*$AZ$3)/Z84, 0)</f>
        <v>-3714544.9547974444</v>
      </c>
    </row>
    <row r="85" spans="2:50" x14ac:dyDescent="0.25">
      <c r="E85">
        <v>2085</v>
      </c>
      <c r="F85" s="5">
        <f>EconomicRates!C125</f>
        <v>3.5571999999999999E-2</v>
      </c>
      <c r="G85" s="5">
        <f>EconomicRates!D125</f>
        <v>7.0000000000000007E-2</v>
      </c>
      <c r="H85" s="5">
        <f t="shared" si="37"/>
        <v>0.12000000000000001</v>
      </c>
      <c r="I85" s="5">
        <f t="shared" si="38"/>
        <v>1.1200000000000001</v>
      </c>
      <c r="J85">
        <f t="shared" si="39"/>
        <v>0.89285714285714279</v>
      </c>
      <c r="K85">
        <f t="shared" si="47"/>
        <v>9.207084755338875E-5</v>
      </c>
      <c r="L85" s="2">
        <v>82</v>
      </c>
      <c r="M85" s="6">
        <v>0.78453892300000005</v>
      </c>
      <c r="Q85" s="4">
        <f t="shared" si="48"/>
        <v>12.5</v>
      </c>
      <c r="R85">
        <f t="shared" si="27"/>
        <v>100000</v>
      </c>
      <c r="S85">
        <f t="shared" si="28"/>
        <v>-16142163.578277759</v>
      </c>
      <c r="U85">
        <f t="shared" si="40"/>
        <v>0.78453892300000005</v>
      </c>
      <c r="V85">
        <f t="shared" si="41"/>
        <v>0.01</v>
      </c>
      <c r="W85">
        <f t="shared" si="42"/>
        <v>6.600394321078921E-8</v>
      </c>
      <c r="X85">
        <f t="shared" si="43"/>
        <v>5.1782662520345733E-8</v>
      </c>
      <c r="Y85">
        <f t="shared" si="44"/>
        <v>6.6003943210789212E-10</v>
      </c>
      <c r="Z85">
        <f t="shared" si="45"/>
        <v>1.3561241258335585E-8</v>
      </c>
      <c r="AB85">
        <f t="shared" si="46"/>
        <v>-0.2451746142503741</v>
      </c>
      <c r="AC85">
        <f t="shared" si="29"/>
        <v>-0.21890777471654232</v>
      </c>
      <c r="AE85">
        <f t="shared" si="30"/>
        <v>0</v>
      </c>
      <c r="AF85">
        <f t="shared" si="31"/>
        <v>0</v>
      </c>
      <c r="AG85">
        <f t="shared" si="31"/>
        <v>-1.6951551572919482E-7</v>
      </c>
      <c r="AH85">
        <f t="shared" si="32"/>
        <v>-5.1782662520345728E-3</v>
      </c>
      <c r="AI85">
        <f t="shared" si="33"/>
        <v>-5.1784357675503023E-3</v>
      </c>
      <c r="AJ85">
        <f t="shared" si="34"/>
        <v>-2.6266839533831771E-2</v>
      </c>
      <c r="AK85">
        <f t="shared" si="49"/>
        <v>-1.7162222997526188E-2</v>
      </c>
      <c r="AL85">
        <f t="shared" si="35"/>
        <v>-4.8607498298908258E-2</v>
      </c>
      <c r="AN85">
        <f t="shared" si="36"/>
        <v>0</v>
      </c>
      <c r="AO85">
        <f t="shared" si="36"/>
        <v>0</v>
      </c>
      <c r="AP85">
        <f t="shared" si="36"/>
        <v>-1.5607437206636769E-11</v>
      </c>
      <c r="AQ85">
        <f t="shared" si="36"/>
        <v>-4.767673626819329E-7</v>
      </c>
      <c r="AR85">
        <f t="shared" si="36"/>
        <v>-4.7678297011913956E-7</v>
      </c>
      <c r="AS85">
        <f t="shared" si="36"/>
        <v>-2.4184101784287497E-6</v>
      </c>
      <c r="AT85">
        <f t="shared" si="36"/>
        <v>-1.5801404172824962E-6</v>
      </c>
      <c r="AU85">
        <f t="shared" si="23"/>
        <v>-4.4753335658303852E-6</v>
      </c>
      <c r="AW85">
        <v>82</v>
      </c>
      <c r="AX85">
        <f>IF(Z85&gt;0, (R85*SUMPRODUCT(K85:$K$98, X85:$X$98)-K85*$AZ$3)/Z85, 0)</f>
        <v>-16142163.578277759</v>
      </c>
    </row>
    <row r="86" spans="2:50" x14ac:dyDescent="0.25">
      <c r="E86">
        <v>2086</v>
      </c>
      <c r="F86" s="5">
        <f>EconomicRates!C126</f>
        <v>3.5571999999999999E-2</v>
      </c>
      <c r="G86" s="5">
        <f>EconomicRates!D126</f>
        <v>7.0000000000000007E-2</v>
      </c>
      <c r="H86" s="5">
        <f t="shared" si="37"/>
        <v>0.12000000000000001</v>
      </c>
      <c r="I86" s="5">
        <f t="shared" si="38"/>
        <v>1.1200000000000001</v>
      </c>
      <c r="J86">
        <f t="shared" si="39"/>
        <v>0.89285714285714279</v>
      </c>
      <c r="K86">
        <f t="shared" si="47"/>
        <v>8.2206113886954235E-5</v>
      </c>
      <c r="L86" s="2">
        <v>83</v>
      </c>
      <c r="M86" s="6">
        <v>0.81598695700000001</v>
      </c>
      <c r="Q86" s="4">
        <f t="shared" si="48"/>
        <v>12.5</v>
      </c>
      <c r="R86">
        <f t="shared" si="27"/>
        <v>100000</v>
      </c>
      <c r="S86">
        <f t="shared" si="28"/>
        <v>-82825266.093185633</v>
      </c>
      <c r="U86">
        <f t="shared" si="40"/>
        <v>0.81598695700000001</v>
      </c>
      <c r="V86">
        <f t="shared" si="41"/>
        <v>0.01</v>
      </c>
      <c r="W86">
        <f t="shared" si="42"/>
        <v>1.3561241258335585E-8</v>
      </c>
      <c r="X86">
        <f t="shared" si="43"/>
        <v>1.1065795987532104E-8</v>
      </c>
      <c r="Y86">
        <f t="shared" si="44"/>
        <v>1.3561241258335585E-10</v>
      </c>
      <c r="Z86">
        <f t="shared" si="45"/>
        <v>2.3598328582201249E-9</v>
      </c>
      <c r="AB86">
        <f t="shared" si="46"/>
        <v>-0.21890777471654232</v>
      </c>
      <c r="AC86">
        <f t="shared" si="29"/>
        <v>-0.19545378441752465</v>
      </c>
      <c r="AE86">
        <f t="shared" si="30"/>
        <v>0</v>
      </c>
      <c r="AF86">
        <f t="shared" si="31"/>
        <v>0</v>
      </c>
      <c r="AG86">
        <f t="shared" si="31"/>
        <v>-2.9497910727751562E-8</v>
      </c>
      <c r="AH86">
        <f t="shared" si="32"/>
        <v>-1.1065795987532103E-3</v>
      </c>
      <c r="AI86">
        <f t="shared" si="33"/>
        <v>-1.1066090966639381E-3</v>
      </c>
      <c r="AJ86">
        <f t="shared" si="34"/>
        <v>-2.345399029901768E-2</v>
      </c>
      <c r="AK86">
        <f t="shared" si="49"/>
        <v>-1.5323544230157964E-2</v>
      </c>
      <c r="AL86">
        <f t="shared" si="35"/>
        <v>-3.9884143625839585E-2</v>
      </c>
      <c r="AN86">
        <f t="shared" si="36"/>
        <v>0</v>
      </c>
      <c r="AO86">
        <f t="shared" si="36"/>
        <v>0</v>
      </c>
      <c r="AP86">
        <f t="shared" si="36"/>
        <v>-2.424908608712754E-12</v>
      </c>
      <c r="AQ86">
        <f t="shared" si="36"/>
        <v>-9.0967608520086533E-8</v>
      </c>
      <c r="AR86">
        <f t="shared" si="36"/>
        <v>-9.0970033428695247E-8</v>
      </c>
      <c r="AS86">
        <f t="shared" si="36"/>
        <v>-1.9280613976245672E-6</v>
      </c>
      <c r="AT86">
        <f t="shared" si="36"/>
        <v>-1.2596890221361459E-6</v>
      </c>
      <c r="AU86">
        <f t="shared" si="23"/>
        <v>-3.2787204531894089E-6</v>
      </c>
      <c r="AW86">
        <v>83</v>
      </c>
      <c r="AX86">
        <f>IF(Z86&gt;0, (R86*SUMPRODUCT(K86:$K$98, X86:$X$98)-K86*$AZ$3)/Z86, 0)</f>
        <v>-82825266.093185633</v>
      </c>
    </row>
    <row r="87" spans="2:50" x14ac:dyDescent="0.25">
      <c r="E87">
        <v>2087</v>
      </c>
      <c r="F87" s="5">
        <f>EconomicRates!C127</f>
        <v>3.5571999999999999E-2</v>
      </c>
      <c r="G87" s="5">
        <f>EconomicRates!D127</f>
        <v>7.0000000000000007E-2</v>
      </c>
      <c r="H87" s="5">
        <f t="shared" si="37"/>
        <v>0.12000000000000001</v>
      </c>
      <c r="I87" s="5">
        <f t="shared" si="38"/>
        <v>1.1200000000000001</v>
      </c>
      <c r="J87">
        <f t="shared" si="39"/>
        <v>0.89285714285714279</v>
      </c>
      <c r="K87">
        <f t="shared" si="47"/>
        <v>7.3398315970494849E-5</v>
      </c>
      <c r="L87" s="2">
        <v>84</v>
      </c>
      <c r="M87" s="6">
        <v>0.84743607600000004</v>
      </c>
      <c r="Q87" s="4">
        <f t="shared" si="48"/>
        <v>12.5</v>
      </c>
      <c r="R87">
        <f t="shared" si="27"/>
        <v>100000</v>
      </c>
      <c r="S87">
        <f t="shared" si="28"/>
        <v>-518722843.89528966</v>
      </c>
      <c r="U87">
        <f t="shared" si="40"/>
        <v>0.84743607600000004</v>
      </c>
      <c r="V87">
        <f t="shared" si="41"/>
        <v>0.01</v>
      </c>
      <c r="W87">
        <f t="shared" si="42"/>
        <v>2.3598328582201249E-9</v>
      </c>
      <c r="X87">
        <f t="shared" si="43"/>
        <v>1.9998074973859273E-9</v>
      </c>
      <c r="Y87">
        <f t="shared" si="44"/>
        <v>2.359832858220125E-11</v>
      </c>
      <c r="Z87">
        <f t="shared" si="45"/>
        <v>3.3642703225199637E-10</v>
      </c>
      <c r="AB87">
        <f t="shared" si="46"/>
        <v>-0.19545378441752465</v>
      </c>
      <c r="AC87">
        <f t="shared" si="29"/>
        <v>-0.17451238693300788</v>
      </c>
      <c r="AE87">
        <f t="shared" si="30"/>
        <v>0</v>
      </c>
      <c r="AF87">
        <f t="shared" si="31"/>
        <v>0</v>
      </c>
      <c r="AG87">
        <f t="shared" si="31"/>
        <v>-4.2053379031499547E-9</v>
      </c>
      <c r="AH87">
        <f t="shared" si="32"/>
        <v>-1.9998074973859274E-4</v>
      </c>
      <c r="AI87">
        <f t="shared" si="33"/>
        <v>-1.9998495507649589E-4</v>
      </c>
      <c r="AJ87">
        <f t="shared" si="34"/>
        <v>-2.0941397484516761E-2</v>
      </c>
      <c r="AK87">
        <f t="shared" si="49"/>
        <v>-1.3681764909226726E-2</v>
      </c>
      <c r="AL87">
        <f t="shared" si="35"/>
        <v>-3.4823147348819986E-2</v>
      </c>
      <c r="AN87">
        <f t="shared" si="36"/>
        <v>0</v>
      </c>
      <c r="AO87">
        <f t="shared" si="36"/>
        <v>0</v>
      </c>
      <c r="AP87">
        <f t="shared" si="36"/>
        <v>-3.0866472017809862E-13</v>
      </c>
      <c r="AQ87">
        <f t="shared" si="36"/>
        <v>-1.4678250257329684E-8</v>
      </c>
      <c r="AR87">
        <f t="shared" si="36"/>
        <v>-1.4678558922049863E-8</v>
      </c>
      <c r="AS87">
        <f t="shared" si="36"/>
        <v>-1.5370633094322871E-6</v>
      </c>
      <c r="AT87">
        <f t="shared" si="36"/>
        <v>-1.004218503841452E-6</v>
      </c>
      <c r="AU87">
        <f t="shared" si="23"/>
        <v>-2.5559603721957891E-6</v>
      </c>
      <c r="AW87">
        <v>84</v>
      </c>
      <c r="AX87">
        <f>IF(Z87&gt;0, (R87*SUMPRODUCT(K87:$K$98, X87:$X$98)-K87*$AZ$3)/Z87, 0)</f>
        <v>-518722843.89528966</v>
      </c>
    </row>
    <row r="88" spans="2:50" x14ac:dyDescent="0.25">
      <c r="B88" s="6"/>
      <c r="E88">
        <v>2088</v>
      </c>
      <c r="F88" s="5">
        <f>EconomicRates!C128</f>
        <v>3.5571999999999999E-2</v>
      </c>
      <c r="G88" s="5">
        <f>EconomicRates!D128</f>
        <v>7.0000000000000007E-2</v>
      </c>
      <c r="H88" s="5">
        <f t="shared" si="37"/>
        <v>0.12000000000000001</v>
      </c>
      <c r="I88" s="5">
        <f t="shared" si="38"/>
        <v>1.1200000000000001</v>
      </c>
      <c r="J88">
        <f t="shared" si="39"/>
        <v>0.89285714285714279</v>
      </c>
      <c r="K88">
        <f t="shared" si="47"/>
        <v>6.5534210687941824E-5</v>
      </c>
      <c r="L88" s="2">
        <v>85</v>
      </c>
      <c r="M88" s="6">
        <v>0.87888519499999995</v>
      </c>
      <c r="Q88" s="4">
        <f t="shared" si="48"/>
        <v>12.5</v>
      </c>
      <c r="R88">
        <f t="shared" si="27"/>
        <v>100000</v>
      </c>
      <c r="S88">
        <f t="shared" si="28"/>
        <v>-4168170340.6085539</v>
      </c>
      <c r="U88">
        <f t="shared" si="40"/>
        <v>0.87888519499999995</v>
      </c>
      <c r="V88">
        <f t="shared" si="41"/>
        <v>0.01</v>
      </c>
      <c r="W88">
        <f t="shared" si="42"/>
        <v>3.3642703225199637E-10</v>
      </c>
      <c r="X88">
        <f t="shared" si="43"/>
        <v>2.956807378440671E-10</v>
      </c>
      <c r="Y88">
        <f t="shared" si="44"/>
        <v>3.3642703225199638E-12</v>
      </c>
      <c r="Z88">
        <f t="shared" si="45"/>
        <v>3.7382024085409309E-11</v>
      </c>
      <c r="AB88">
        <f t="shared" si="46"/>
        <v>-0.17451238693300788</v>
      </c>
      <c r="AC88">
        <f t="shared" si="29"/>
        <v>-0.15581464406471768</v>
      </c>
      <c r="AE88">
        <f t="shared" si="30"/>
        <v>0</v>
      </c>
      <c r="AF88">
        <f t="shared" si="31"/>
        <v>0</v>
      </c>
      <c r="AG88">
        <f t="shared" si="31"/>
        <v>-4.6727530106761639E-10</v>
      </c>
      <c r="AH88">
        <f t="shared" si="32"/>
        <v>-2.9568073784406711E-5</v>
      </c>
      <c r="AI88">
        <f t="shared" si="33"/>
        <v>-2.9568541059707778E-5</v>
      </c>
      <c r="AJ88">
        <f t="shared" si="34"/>
        <v>-1.8697742868290207E-2</v>
      </c>
      <c r="AK88">
        <f t="shared" si="49"/>
        <v>-1.2215867085310554E-2</v>
      </c>
      <c r="AL88">
        <f t="shared" si="35"/>
        <v>-3.0943178494660467E-2</v>
      </c>
      <c r="AN88">
        <f t="shared" si="36"/>
        <v>0</v>
      </c>
      <c r="AO88">
        <f t="shared" si="36"/>
        <v>0</v>
      </c>
      <c r="AP88">
        <f t="shared" si="36"/>
        <v>-3.0622518029436617E-14</v>
      </c>
      <c r="AQ88">
        <f t="shared" si="36"/>
        <v>-1.9377203770239186E-9</v>
      </c>
      <c r="AR88">
        <f t="shared" si="36"/>
        <v>-1.9377509995419481E-9</v>
      </c>
      <c r="AS88">
        <f t="shared" si="36"/>
        <v>-1.2253418205194921E-6</v>
      </c>
      <c r="AT88">
        <f t="shared" si="36"/>
        <v>-8.0055720730463561E-7</v>
      </c>
      <c r="AU88">
        <f t="shared" si="23"/>
        <v>-2.0278367788236698E-6</v>
      </c>
      <c r="AW88">
        <v>85</v>
      </c>
      <c r="AX88">
        <f>IF(Z88&gt;0, (R88*SUMPRODUCT(K88:$K$98, X88:$X$98)-K88*$AZ$3)/Z88, 0)</f>
        <v>-4168170340.6085539</v>
      </c>
    </row>
    <row r="89" spans="2:50" x14ac:dyDescent="0.25">
      <c r="B89" s="6"/>
      <c r="E89">
        <v>2089</v>
      </c>
      <c r="F89" s="5">
        <f>EconomicRates!C129</f>
        <v>3.5571999999999999E-2</v>
      </c>
      <c r="G89" s="5">
        <f>EconomicRates!D129</f>
        <v>7.0000000000000007E-2</v>
      </c>
      <c r="H89" s="5">
        <f t="shared" si="37"/>
        <v>0.12000000000000001</v>
      </c>
      <c r="I89" s="5">
        <f t="shared" si="38"/>
        <v>1.1200000000000001</v>
      </c>
      <c r="J89">
        <f t="shared" si="39"/>
        <v>0.89285714285714279</v>
      </c>
      <c r="K89">
        <f t="shared" si="47"/>
        <v>5.851268811423377E-5</v>
      </c>
      <c r="L89" s="2">
        <v>86</v>
      </c>
      <c r="M89" s="6">
        <v>1</v>
      </c>
      <c r="Q89" s="4">
        <f t="shared" si="48"/>
        <v>12.5</v>
      </c>
      <c r="R89">
        <f t="shared" si="27"/>
        <v>100000</v>
      </c>
      <c r="S89">
        <f t="shared" si="28"/>
        <v>0</v>
      </c>
      <c r="U89">
        <f t="shared" si="40"/>
        <v>1</v>
      </c>
      <c r="V89">
        <f t="shared" si="41"/>
        <v>0.01</v>
      </c>
      <c r="W89">
        <f t="shared" si="42"/>
        <v>3.7382024085409309E-11</v>
      </c>
      <c r="X89">
        <f t="shared" si="43"/>
        <v>3.7382024085409309E-11</v>
      </c>
      <c r="Y89">
        <f t="shared" si="44"/>
        <v>3.7382024085409309E-13</v>
      </c>
      <c r="Z89">
        <f t="shared" si="45"/>
        <v>0</v>
      </c>
      <c r="AB89">
        <f t="shared" si="46"/>
        <v>-0.15581464406471768</v>
      </c>
      <c r="AC89">
        <f t="shared" si="29"/>
        <v>0</v>
      </c>
      <c r="AE89">
        <f t="shared" si="30"/>
        <v>0</v>
      </c>
      <c r="AF89">
        <f t="shared" si="31"/>
        <v>0</v>
      </c>
      <c r="AG89">
        <f t="shared" si="31"/>
        <v>0</v>
      </c>
      <c r="AH89">
        <f t="shared" si="32"/>
        <v>-3.7382024085409308E-6</v>
      </c>
      <c r="AI89">
        <f t="shared" si="33"/>
        <v>-3.7382024085409308E-6</v>
      </c>
      <c r="AJ89">
        <f t="shared" si="34"/>
        <v>-0.15581464406471768</v>
      </c>
      <c r="AK89">
        <f t="shared" si="49"/>
        <v>-1.0907025084530238E-2</v>
      </c>
      <c r="AL89">
        <f t="shared" si="35"/>
        <v>-0.16672540735165645</v>
      </c>
      <c r="AN89">
        <f t="shared" si="36"/>
        <v>0</v>
      </c>
      <c r="AO89">
        <f t="shared" si="36"/>
        <v>0</v>
      </c>
      <c r="AP89">
        <f t="shared" si="36"/>
        <v>0</v>
      </c>
      <c r="AQ89">
        <f t="shared" si="36"/>
        <v>-2.1873227163883299E-10</v>
      </c>
      <c r="AR89">
        <f t="shared" si="36"/>
        <v>-2.1873227163883299E-10</v>
      </c>
      <c r="AS89">
        <f t="shared" si="36"/>
        <v>-9.1171336717891723E-6</v>
      </c>
      <c r="AT89">
        <f t="shared" si="36"/>
        <v>-6.3819935702524199E-7</v>
      </c>
      <c r="AU89">
        <f t="shared" si="23"/>
        <v>-9.7555517610860518E-6</v>
      </c>
      <c r="AW89">
        <v>86</v>
      </c>
      <c r="AX89">
        <f>IF(Z89&gt;0, (R89*SUMPRODUCT(K89:$K$98, X89:$X$98)-K89*$AZ$3)/Z89, 0)</f>
        <v>0</v>
      </c>
    </row>
    <row r="90" spans="2:50" x14ac:dyDescent="0.25">
      <c r="B90" s="6"/>
      <c r="F90" s="5">
        <f>EconomicRates!C130</f>
        <v>3.5571999999999999E-2</v>
      </c>
      <c r="G90" s="5">
        <f>EconomicRates!D130</f>
        <v>7.0000000000000007E-2</v>
      </c>
      <c r="H90" s="5"/>
      <c r="I90" s="5"/>
      <c r="Q90" s="4"/>
      <c r="AX90">
        <f>IF(Z90&gt;0, (R90*SUMPRODUCT(K90:$K$98, X90:$X$98)-K90*$AZ$3)/Z90, 0)</f>
        <v>0</v>
      </c>
    </row>
    <row r="91" spans="2:50" x14ac:dyDescent="0.25">
      <c r="B91" s="6"/>
      <c r="F91" s="5">
        <f>EconomicRates!C131</f>
        <v>3.5571999999999999E-2</v>
      </c>
      <c r="G91" s="5">
        <f>EconomicRates!D131</f>
        <v>7.0000000000000007E-2</v>
      </c>
      <c r="H91" s="5"/>
      <c r="I91" s="5"/>
      <c r="Q91" s="4"/>
      <c r="AN91" s="8">
        <f t="shared" ref="AN91:AU91" si="50">SUM(AN3:AN89)</f>
        <v>2930.4218085165567</v>
      </c>
      <c r="AO91" s="8">
        <f t="shared" si="50"/>
        <v>-293.0421808516557</v>
      </c>
      <c r="AP91" s="8">
        <f t="shared" si="50"/>
        <v>-181.61256598347592</v>
      </c>
      <c r="AQ91" s="8">
        <f t="shared" si="50"/>
        <v>-2377.6077347314413</v>
      </c>
      <c r="AR91" s="8">
        <f t="shared" si="50"/>
        <v>78.15932694998321</v>
      </c>
      <c r="AS91" s="8">
        <f t="shared" si="50"/>
        <v>-187.58238467995014</v>
      </c>
      <c r="AT91" s="8">
        <f t="shared" si="50"/>
        <v>109.42305772997086</v>
      </c>
      <c r="AU91" s="8">
        <f t="shared" si="50"/>
        <v>4.1418612805574394E-12</v>
      </c>
      <c r="AX91">
        <f>IF(Z91&gt;0, (R91*SUMPRODUCT(K91:$K$98, X91:$X$98)-K91*$AZ$3)/Z91, 0)</f>
        <v>0</v>
      </c>
    </row>
    <row r="92" spans="2:50" x14ac:dyDescent="0.25">
      <c r="B92" s="6"/>
      <c r="F92" s="5">
        <f>EconomicRates!C132</f>
        <v>3.5571999999999999E-2</v>
      </c>
      <c r="G92" s="5">
        <f>EconomicRates!D132</f>
        <v>7.0000000000000007E-2</v>
      </c>
      <c r="H92" s="5"/>
      <c r="I92" s="5"/>
      <c r="Q92" s="4"/>
      <c r="AX92">
        <f>IF(Z92&gt;0, (R92*SUMPRODUCT(K92:$K$98, X92:$X$98)-K92*$AZ$3)/Z92, 0)</f>
        <v>0</v>
      </c>
    </row>
    <row r="93" spans="2:50" x14ac:dyDescent="0.25">
      <c r="B93" s="6"/>
      <c r="F93" s="5">
        <f>EconomicRates!C133</f>
        <v>3.5571999999999999E-2</v>
      </c>
      <c r="G93" s="5">
        <f>EconomicRates!D133</f>
        <v>7.0000000000000007E-2</v>
      </c>
      <c r="H93" s="5"/>
      <c r="I93" s="5"/>
      <c r="Q93" s="4"/>
      <c r="AX93">
        <f>IF(Z93&gt;0, (R93*SUMPRODUCT(K93:$K$98, X93:$X$98)-K93*$AZ$3)/Z93, 0)</f>
        <v>0</v>
      </c>
    </row>
    <row r="94" spans="2:50" x14ac:dyDescent="0.25">
      <c r="B94" s="6"/>
      <c r="F94" s="5">
        <f>EconomicRates!C134</f>
        <v>3.5571999999999999E-2</v>
      </c>
      <c r="G94" s="5">
        <f>EconomicRates!D134</f>
        <v>7.0000000000000007E-2</v>
      </c>
      <c r="H94" s="5"/>
      <c r="I94" s="5"/>
      <c r="Q94" s="4"/>
      <c r="AX94">
        <f>IF(Z94&gt;0, (R94*SUMPRODUCT(K94:$K$98, X94:$X$98)-K94*$AZ$3)/Z94, 0)</f>
        <v>0</v>
      </c>
    </row>
    <row r="95" spans="2:50" x14ac:dyDescent="0.25">
      <c r="B95" s="6"/>
      <c r="F95" s="5">
        <f>EconomicRates!C135</f>
        <v>3.5571999999999999E-2</v>
      </c>
      <c r="G95" s="5">
        <f>EconomicRates!D135</f>
        <v>7.0000000000000007E-2</v>
      </c>
      <c r="H95" s="5"/>
      <c r="I95" s="5"/>
      <c r="Q95" s="4"/>
      <c r="AX95">
        <f>IF(Z95&gt;0, (R95*SUMPRODUCT(K95:$K$98, X95:$X$98)-K95*$AZ$3)/Z95, 0)</f>
        <v>0</v>
      </c>
    </row>
    <row r="96" spans="2:50" x14ac:dyDescent="0.25">
      <c r="B96" s="6"/>
      <c r="F96" s="5">
        <f>EconomicRates!C136</f>
        <v>3.5571999999999999E-2</v>
      </c>
      <c r="G96" s="5">
        <f>EconomicRates!D136</f>
        <v>7.0000000000000007E-2</v>
      </c>
      <c r="H96" s="5"/>
      <c r="I96" s="5"/>
      <c r="Q96" s="4"/>
      <c r="AX96">
        <f>IF(Z96&gt;0, (R96*SUMPRODUCT(K96:$K$98, X96:$X$98)-K96*$AZ$3)/Z96, 0)</f>
        <v>0</v>
      </c>
    </row>
    <row r="97" spans="2:50" x14ac:dyDescent="0.25">
      <c r="B97" s="6"/>
      <c r="F97" s="5">
        <f>EconomicRates!C137</f>
        <v>3.5571999999999999E-2</v>
      </c>
      <c r="G97" s="5">
        <f>EconomicRates!D137</f>
        <v>7.0000000000000007E-2</v>
      </c>
      <c r="H97" s="5"/>
      <c r="I97" s="5"/>
      <c r="Q97" s="4"/>
      <c r="AX97">
        <f>IF(Z97&gt;0, (R97*SUMPRODUCT(K97:$K$98, X97:$X$98)-K97*$AZ$3)/Z97, 0)</f>
        <v>0</v>
      </c>
    </row>
    <row r="98" spans="2:50" x14ac:dyDescent="0.25">
      <c r="B98" s="6"/>
      <c r="F98" s="5">
        <f>EconomicRates!C138</f>
        <v>3.5571999999999999E-2</v>
      </c>
      <c r="G98" s="5">
        <f>EconomicRates!D138</f>
        <v>7.0000000000000007E-2</v>
      </c>
      <c r="H98" s="5"/>
      <c r="I98" s="5"/>
      <c r="Q98" s="4"/>
    </row>
    <row r="99" spans="2:50" x14ac:dyDescent="0.25">
      <c r="B99" s="6"/>
    </row>
    <row r="100" spans="2:50" x14ac:dyDescent="0.25">
      <c r="B100" s="6"/>
    </row>
    <row r="101" spans="2:50" x14ac:dyDescent="0.25">
      <c r="B101" s="6"/>
    </row>
    <row r="102" spans="2:50" x14ac:dyDescent="0.25">
      <c r="B102" s="6"/>
    </row>
    <row r="103" spans="2:50" x14ac:dyDescent="0.25">
      <c r="B103" s="6"/>
    </row>
    <row r="104" spans="2:50" x14ac:dyDescent="0.25">
      <c r="B104" s="6"/>
    </row>
    <row r="105" spans="2:50" x14ac:dyDescent="0.25">
      <c r="B105" s="6"/>
    </row>
    <row r="106" spans="2:50" x14ac:dyDescent="0.25">
      <c r="B106" s="6"/>
    </row>
    <row r="107" spans="2:50" x14ac:dyDescent="0.25">
      <c r="B107" s="6"/>
    </row>
    <row r="108" spans="2:50" x14ac:dyDescent="0.25">
      <c r="B108" s="6"/>
    </row>
    <row r="109" spans="2:50" x14ac:dyDescent="0.25">
      <c r="B109" s="6"/>
    </row>
    <row r="110" spans="2:50" x14ac:dyDescent="0.25">
      <c r="B110" s="6"/>
    </row>
    <row r="111" spans="2:50" x14ac:dyDescent="0.25">
      <c r="B111" s="6"/>
    </row>
    <row r="112" spans="2:50" x14ac:dyDescent="0.25">
      <c r="B112" s="6"/>
    </row>
    <row r="113" spans="2:2" x14ac:dyDescent="0.25">
      <c r="B113" s="6"/>
    </row>
    <row r="114" spans="2:2" x14ac:dyDescent="0.25">
      <c r="B114" s="6"/>
    </row>
    <row r="115" spans="2:2" x14ac:dyDescent="0.25">
      <c r="B115" s="6"/>
    </row>
    <row r="116" spans="2:2" x14ac:dyDescent="0.25">
      <c r="B116" s="6"/>
    </row>
    <row r="117" spans="2:2" x14ac:dyDescent="0.25">
      <c r="B117" s="6"/>
    </row>
    <row r="118" spans="2:2" x14ac:dyDescent="0.25">
      <c r="B118" s="6"/>
    </row>
    <row r="119" spans="2:2" x14ac:dyDescent="0.25">
      <c r="B119" s="6"/>
    </row>
    <row r="120" spans="2:2" x14ac:dyDescent="0.25">
      <c r="B120" s="6"/>
    </row>
    <row r="121" spans="2:2" x14ac:dyDescent="0.25">
      <c r="B121" s="6"/>
    </row>
    <row r="122" spans="2:2" x14ac:dyDescent="0.25">
      <c r="B122" s="6"/>
    </row>
    <row r="123" spans="2:2" x14ac:dyDescent="0.25">
      <c r="B123" s="6"/>
    </row>
    <row r="124" spans="2:2" x14ac:dyDescent="0.25">
      <c r="B124" s="6"/>
    </row>
    <row r="125" spans="2:2" x14ac:dyDescent="0.25">
      <c r="B125" s="6"/>
    </row>
    <row r="126" spans="2:2" x14ac:dyDescent="0.25">
      <c r="B126" s="6"/>
    </row>
    <row r="127" spans="2:2" x14ac:dyDescent="0.25">
      <c r="B127" s="6"/>
    </row>
    <row r="128" spans="2:2" x14ac:dyDescent="0.25">
      <c r="B128" s="6"/>
    </row>
    <row r="129" spans="2:2" x14ac:dyDescent="0.25">
      <c r="B129" s="6"/>
    </row>
    <row r="130" spans="2:2" x14ac:dyDescent="0.25">
      <c r="B130" s="6"/>
    </row>
    <row r="131" spans="2:2" x14ac:dyDescent="0.25">
      <c r="B131" s="6"/>
    </row>
    <row r="132" spans="2:2" x14ac:dyDescent="0.25">
      <c r="B132" s="6"/>
    </row>
    <row r="133" spans="2:2" x14ac:dyDescent="0.25">
      <c r="B133" s="6"/>
    </row>
    <row r="134" spans="2:2" x14ac:dyDescent="0.25">
      <c r="B134" s="6"/>
    </row>
    <row r="135" spans="2:2" x14ac:dyDescent="0.25">
      <c r="B135" s="6"/>
    </row>
    <row r="136" spans="2:2" x14ac:dyDescent="0.25">
      <c r="B136" s="6"/>
    </row>
    <row r="137" spans="2:2" x14ac:dyDescent="0.25">
      <c r="B137" s="6"/>
    </row>
    <row r="138" spans="2:2" x14ac:dyDescent="0.25">
      <c r="B138" s="6"/>
    </row>
    <row r="139" spans="2:2" x14ac:dyDescent="0.25">
      <c r="B139" s="6"/>
    </row>
    <row r="140" spans="2:2" x14ac:dyDescent="0.25">
      <c r="B140" s="6"/>
    </row>
    <row r="141" spans="2:2" x14ac:dyDescent="0.25">
      <c r="B141" s="6"/>
    </row>
    <row r="142" spans="2:2" x14ac:dyDescent="0.25">
      <c r="B142" s="6"/>
    </row>
    <row r="143" spans="2:2" x14ac:dyDescent="0.25">
      <c r="B143" s="6"/>
    </row>
    <row r="144" spans="2:2" x14ac:dyDescent="0.25">
      <c r="B144" s="6"/>
    </row>
    <row r="145" spans="2:2" x14ac:dyDescent="0.25">
      <c r="B145" s="6"/>
    </row>
    <row r="146" spans="2:2" x14ac:dyDescent="0.25">
      <c r="B146" s="6"/>
    </row>
    <row r="147" spans="2:2" x14ac:dyDescent="0.25">
      <c r="B147" s="6"/>
    </row>
    <row r="148" spans="2:2" x14ac:dyDescent="0.25">
      <c r="B148" s="6"/>
    </row>
    <row r="149" spans="2:2" x14ac:dyDescent="0.25">
      <c r="B149" s="6"/>
    </row>
    <row r="150" spans="2:2" x14ac:dyDescent="0.25">
      <c r="B150" s="6"/>
    </row>
    <row r="151" spans="2:2" x14ac:dyDescent="0.25">
      <c r="B151" s="6"/>
    </row>
    <row r="152" spans="2:2" x14ac:dyDescent="0.25">
      <c r="B152" s="6"/>
    </row>
    <row r="153" spans="2:2" x14ac:dyDescent="0.25">
      <c r="B153" s="6"/>
    </row>
    <row r="154" spans="2:2" x14ac:dyDescent="0.25">
      <c r="B154" s="6"/>
    </row>
    <row r="155" spans="2:2" x14ac:dyDescent="0.25">
      <c r="B155" s="6"/>
    </row>
    <row r="156" spans="2:2" x14ac:dyDescent="0.25">
      <c r="B156" s="6"/>
    </row>
    <row r="157" spans="2:2" x14ac:dyDescent="0.25">
      <c r="B157" s="6"/>
    </row>
    <row r="158" spans="2:2" x14ac:dyDescent="0.25">
      <c r="B158" s="6"/>
    </row>
    <row r="159" spans="2:2" x14ac:dyDescent="0.25">
      <c r="B159" s="6"/>
    </row>
    <row r="160" spans="2:2" x14ac:dyDescent="0.25">
      <c r="B160" s="6"/>
    </row>
    <row r="161" spans="2:2" x14ac:dyDescent="0.25">
      <c r="B161" s="6"/>
    </row>
    <row r="162" spans="2:2" x14ac:dyDescent="0.25">
      <c r="B162" s="6"/>
    </row>
    <row r="163" spans="2:2" x14ac:dyDescent="0.25">
      <c r="B163" s="6"/>
    </row>
    <row r="164" spans="2:2" x14ac:dyDescent="0.25">
      <c r="B164" s="6"/>
    </row>
  </sheetData>
  <conditionalFormatting sqref="AN91:AU91">
    <cfRule type="cellIs" dxfId="66" priority="1" operator="lessThan">
      <formula>0</formula>
    </cfRule>
  </conditionalFormatting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D48DD6-F5A5-48B1-AB38-3C077C8412C2}">
  <dimension ref="A1:AZ164"/>
  <sheetViews>
    <sheetView workbookViewId="0">
      <selection activeCell="J53" sqref="J53"/>
    </sheetView>
  </sheetViews>
  <sheetFormatPr defaultRowHeight="15" x14ac:dyDescent="0.25"/>
  <cols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51" width="9.140625" bestFit="1" customWidth="1"/>
  </cols>
  <sheetData>
    <row r="1" spans="1:52" x14ac:dyDescent="0.25">
      <c r="A1" t="s">
        <v>43</v>
      </c>
      <c r="Q1" t="s">
        <v>1</v>
      </c>
      <c r="W1" t="s">
        <v>2</v>
      </c>
      <c r="AB1" t="s">
        <v>45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47</v>
      </c>
    </row>
    <row r="3" spans="1:52" x14ac:dyDescent="0.25">
      <c r="A3" t="s">
        <v>36</v>
      </c>
      <c r="C3" s="2">
        <v>3839.9324504396263</v>
      </c>
      <c r="K3">
        <v>1</v>
      </c>
      <c r="L3" s="2">
        <v>0</v>
      </c>
      <c r="O3">
        <f>$C$3</f>
        <v>3839.9324504396263</v>
      </c>
      <c r="P3">
        <f>O3*C5</f>
        <v>383.99324504396265</v>
      </c>
      <c r="Q3" s="4">
        <f>B8</f>
        <v>100</v>
      </c>
      <c r="R3">
        <f t="shared" ref="R3:R66" si="0">$C$6</f>
        <v>100000</v>
      </c>
      <c r="S3">
        <f t="shared" ref="S3:S66" si="1">AX3</f>
        <v>0</v>
      </c>
      <c r="W3">
        <v>1</v>
      </c>
      <c r="Z3">
        <v>1</v>
      </c>
      <c r="AC3">
        <f t="shared" ref="AC3:AC66" si="2">S3*Z3</f>
        <v>0</v>
      </c>
      <c r="AE3">
        <f t="shared" ref="AE3:AE66" si="3">$Z3*O3</f>
        <v>3839.9324504396263</v>
      </c>
      <c r="AF3">
        <f t="shared" ref="AF3:AG34" si="4">-$Z3*P3</f>
        <v>-383.99324504396265</v>
      </c>
      <c r="AG3">
        <f t="shared" si="4"/>
        <v>-100</v>
      </c>
      <c r="AH3">
        <f t="shared" ref="AH3:AH66" si="5">-X3*R3</f>
        <v>0</v>
      </c>
      <c r="AI3">
        <f t="shared" ref="AI3:AI34" si="6">SUM(AE3:AH3)</f>
        <v>3355.9392053956635</v>
      </c>
      <c r="AJ3">
        <f t="shared" ref="AJ3:AJ66" si="7">AB3-AC3</f>
        <v>0</v>
      </c>
      <c r="AL3">
        <f t="shared" ref="AL3:AL66" si="8">SUM(AI3:AK3)</f>
        <v>3355.9392053956635</v>
      </c>
      <c r="AN3">
        <f t="shared" ref="AN3:AU34" si="9">AE3*$K3</f>
        <v>3839.9324504396263</v>
      </c>
      <c r="AO3">
        <f t="shared" si="9"/>
        <v>-383.99324504396265</v>
      </c>
      <c r="AP3">
        <f t="shared" si="9"/>
        <v>-100</v>
      </c>
      <c r="AQ3">
        <f t="shared" si="9"/>
        <v>0</v>
      </c>
      <c r="AR3">
        <f t="shared" si="9"/>
        <v>3355.9392053956635</v>
      </c>
      <c r="AS3">
        <f t="shared" si="9"/>
        <v>0</v>
      </c>
      <c r="AT3">
        <f t="shared" si="9"/>
        <v>0</v>
      </c>
      <c r="AU3">
        <f t="shared" si="9"/>
        <v>3355.9392053956635</v>
      </c>
      <c r="AW3">
        <v>0</v>
      </c>
      <c r="AX3">
        <f>IF(Z3&gt;0, (R3*SUMPRODUCT(K3:$K$98, X3:$X$98)-K3*$AZ$3)/Z3, 0)</f>
        <v>0</v>
      </c>
      <c r="AZ3">
        <f>C6*ABS(SUMPRODUCT(X4:X79, K4:K79))/1</f>
        <v>3121.1603812171197</v>
      </c>
    </row>
    <row r="4" spans="1:52" x14ac:dyDescent="0.25">
      <c r="A4" t="s">
        <v>14</v>
      </c>
      <c r="C4" t="s">
        <v>37</v>
      </c>
      <c r="E4">
        <v>2004</v>
      </c>
      <c r="F4" s="5">
        <f>EconomicRates!C44</f>
        <v>3.5571999999999999E-2</v>
      </c>
      <c r="G4" s="5">
        <f>EconomicRates!D44</f>
        <v>7.0000000000000007E-2</v>
      </c>
      <c r="H4" s="5">
        <f t="shared" ref="H4:H67" si="10">G4+$C$9</f>
        <v>0.12000000000000001</v>
      </c>
      <c r="I4" s="5">
        <f t="shared" ref="I4:I67" si="11">1+H4</f>
        <v>1.1200000000000001</v>
      </c>
      <c r="J4">
        <f t="shared" ref="J4:J67" si="12">1/I4</f>
        <v>0.89285714285714279</v>
      </c>
      <c r="K4">
        <f>J4</f>
        <v>0.89285714285714279</v>
      </c>
      <c r="L4" s="2">
        <v>1</v>
      </c>
      <c r="M4" s="6">
        <f t="array" ref="M4:M79">Mortalities!B21:B96</f>
        <v>2.9979999999999998E-3</v>
      </c>
      <c r="R4">
        <f t="shared" si="0"/>
        <v>100000</v>
      </c>
      <c r="S4">
        <f t="shared" si="1"/>
        <v>338.81394449524072</v>
      </c>
      <c r="U4">
        <f t="shared" ref="U4:U67" si="13">M4</f>
        <v>2.9979999999999998E-3</v>
      </c>
      <c r="V4">
        <f t="shared" ref="V4:V67" si="14">$C$10</f>
        <v>0.01</v>
      </c>
      <c r="W4">
        <f t="shared" ref="W4:W67" si="15">Z3</f>
        <v>1</v>
      </c>
      <c r="X4">
        <f t="shared" ref="X4:X67" si="16">U4*W4</f>
        <v>2.9979999999999998E-3</v>
      </c>
      <c r="Y4">
        <f t="shared" ref="Y4:Y67" si="17">V4*W4</f>
        <v>0.01</v>
      </c>
      <c r="Z4">
        <f t="shared" ref="Z4:Z67" si="18">MAX(0, W4-X4-Y4)</f>
        <v>0.98700200000000005</v>
      </c>
      <c r="AB4">
        <f t="shared" ref="AB4:AB67" si="19">AC3</f>
        <v>0</v>
      </c>
      <c r="AC4">
        <f t="shared" si="2"/>
        <v>334.41004084469159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-299.79999999999995</v>
      </c>
      <c r="AI4">
        <f t="shared" si="6"/>
        <v>-299.79999999999995</v>
      </c>
      <c r="AJ4">
        <f t="shared" si="7"/>
        <v>-334.41004084469159</v>
      </c>
      <c r="AK4">
        <f>G4*SUM(AB4, AE4:AF4)</f>
        <v>0</v>
      </c>
      <c r="AL4">
        <f t="shared" si="8"/>
        <v>-634.21004084469155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-267.67857142857139</v>
      </c>
      <c r="AR4">
        <f t="shared" si="9"/>
        <v>-267.67857142857139</v>
      </c>
      <c r="AS4">
        <f t="shared" si="9"/>
        <v>-298.58039361133177</v>
      </c>
      <c r="AT4">
        <f t="shared" si="9"/>
        <v>0</v>
      </c>
      <c r="AU4">
        <f t="shared" si="9"/>
        <v>-566.25896503990316</v>
      </c>
      <c r="AW4">
        <v>1</v>
      </c>
      <c r="AX4">
        <f>IF(Z4&gt;0, (R4*SUMPRODUCT(K4:$K$98, X4:$X$98)-K4*$AZ$3)/Z4, 0)</f>
        <v>338.81394449524072</v>
      </c>
    </row>
    <row r="5" spans="1:52" x14ac:dyDescent="0.25">
      <c r="C5" s="2">
        <f>'S.26.04.A'!C5</f>
        <v>0.1</v>
      </c>
      <c r="E5">
        <v>2005</v>
      </c>
      <c r="F5" s="5">
        <f>EconomicRates!C45</f>
        <v>3.5571999999999999E-2</v>
      </c>
      <c r="G5" s="5">
        <f>EconomicRates!D45</f>
        <v>7.0000000000000007E-2</v>
      </c>
      <c r="H5" s="5">
        <f t="shared" si="10"/>
        <v>0.12000000000000001</v>
      </c>
      <c r="I5" s="5">
        <f t="shared" si="11"/>
        <v>1.1200000000000001</v>
      </c>
      <c r="J5">
        <f t="shared" si="12"/>
        <v>0.89285714285714279</v>
      </c>
      <c r="K5">
        <f t="shared" ref="K5:K68" si="20">K4*J5</f>
        <v>0.79719387755102034</v>
      </c>
      <c r="L5" s="2">
        <v>2</v>
      </c>
      <c r="M5" s="6">
        <v>3.0469999999999998E-3</v>
      </c>
      <c r="Q5" s="4">
        <f t="shared" ref="Q5:Q68" si="21">$C$8</f>
        <v>12.5</v>
      </c>
      <c r="R5">
        <f t="shared" si="0"/>
        <v>100000</v>
      </c>
      <c r="S5">
        <f t="shared" si="1"/>
        <v>375.01554594549435</v>
      </c>
      <c r="U5">
        <f t="shared" si="13"/>
        <v>3.0469999999999998E-3</v>
      </c>
      <c r="V5">
        <f t="shared" si="14"/>
        <v>0.01</v>
      </c>
      <c r="W5">
        <f t="shared" si="15"/>
        <v>0.98700200000000005</v>
      </c>
      <c r="X5">
        <f t="shared" si="16"/>
        <v>3.007395094E-3</v>
      </c>
      <c r="Y5">
        <f t="shared" si="17"/>
        <v>9.8700200000000002E-3</v>
      </c>
      <c r="Z5">
        <f t="shared" si="18"/>
        <v>0.97412458490599996</v>
      </c>
      <c r="AB5">
        <f t="shared" si="19"/>
        <v>334.41004084469159</v>
      </c>
      <c r="AC5">
        <f t="shared" si="2"/>
        <v>365.31186302745164</v>
      </c>
      <c r="AE5">
        <f t="shared" si="3"/>
        <v>0</v>
      </c>
      <c r="AF5">
        <f t="shared" si="4"/>
        <v>0</v>
      </c>
      <c r="AG5">
        <f t="shared" si="4"/>
        <v>-12.176557311325</v>
      </c>
      <c r="AH5">
        <f t="shared" si="5"/>
        <v>-300.73950939999997</v>
      </c>
      <c r="AI5">
        <f t="shared" si="6"/>
        <v>-312.91606671132496</v>
      </c>
      <c r="AJ5">
        <f t="shared" si="7"/>
        <v>-30.901822182760043</v>
      </c>
      <c r="AK5">
        <f>G5*SUM(AB5, AE5:AF5)</f>
        <v>23.408702859128415</v>
      </c>
      <c r="AL5">
        <f t="shared" si="8"/>
        <v>-320.40918603495658</v>
      </c>
      <c r="AN5">
        <f t="shared" si="9"/>
        <v>0</v>
      </c>
      <c r="AO5">
        <f t="shared" si="9"/>
        <v>0</v>
      </c>
      <c r="AP5">
        <f t="shared" si="9"/>
        <v>-9.7070769382374031</v>
      </c>
      <c r="AQ5">
        <f t="shared" si="9"/>
        <v>-239.7476956313775</v>
      </c>
      <c r="AR5">
        <f t="shared" si="9"/>
        <v>-249.4547725696149</v>
      </c>
      <c r="AS5">
        <f t="shared" si="9"/>
        <v>-24.634743449266612</v>
      </c>
      <c r="AT5">
        <f t="shared" si="9"/>
        <v>18.661274600708236</v>
      </c>
      <c r="AU5">
        <f t="shared" si="9"/>
        <v>-255.42824141817326</v>
      </c>
      <c r="AW5">
        <v>2</v>
      </c>
      <c r="AX5">
        <f>IF(Z5&gt;0, (R5*SUMPRODUCT(K5:$K$98, X5:$X$98)-K5*$AZ$3)/Z5, 0)</f>
        <v>375.01554594549435</v>
      </c>
    </row>
    <row r="6" spans="1:52" x14ac:dyDescent="0.25">
      <c r="A6" t="s">
        <v>16</v>
      </c>
      <c r="C6" s="2">
        <f>'S.26.04.B'!C6</f>
        <v>100000</v>
      </c>
      <c r="E6">
        <v>2006</v>
      </c>
      <c r="F6" s="5">
        <f>EconomicRates!C46</f>
        <v>3.5571999999999999E-2</v>
      </c>
      <c r="G6" s="5">
        <f>EconomicRates!D46</f>
        <v>7.0000000000000007E-2</v>
      </c>
      <c r="H6" s="5">
        <f t="shared" si="10"/>
        <v>0.12000000000000001</v>
      </c>
      <c r="I6" s="5">
        <f t="shared" si="11"/>
        <v>1.1200000000000001</v>
      </c>
      <c r="J6">
        <f t="shared" si="12"/>
        <v>0.89285714285714279</v>
      </c>
      <c r="K6">
        <f t="shared" si="20"/>
        <v>0.71178024781341098</v>
      </c>
      <c r="L6" s="2">
        <v>3</v>
      </c>
      <c r="M6" s="6">
        <v>3.104E-3</v>
      </c>
      <c r="Q6" s="4">
        <f t="shared" si="21"/>
        <v>12.5</v>
      </c>
      <c r="R6">
        <f t="shared" si="0"/>
        <v>100000</v>
      </c>
      <c r="S6">
        <f t="shared" si="1"/>
        <v>407.91581169509578</v>
      </c>
      <c r="U6">
        <f t="shared" si="13"/>
        <v>3.104E-3</v>
      </c>
      <c r="V6">
        <f t="shared" si="14"/>
        <v>0.01</v>
      </c>
      <c r="W6">
        <f t="shared" si="15"/>
        <v>0.97412458490599996</v>
      </c>
      <c r="X6">
        <f t="shared" si="16"/>
        <v>3.0236827115482237E-3</v>
      </c>
      <c r="Y6">
        <f t="shared" si="17"/>
        <v>9.7412458490600002E-3</v>
      </c>
      <c r="Z6">
        <f t="shared" si="18"/>
        <v>0.96135965634539178</v>
      </c>
      <c r="AB6">
        <f t="shared" si="19"/>
        <v>365.31186302745164</v>
      </c>
      <c r="AC6">
        <f t="shared" si="2"/>
        <v>392.1538045490488</v>
      </c>
      <c r="AE6">
        <f t="shared" si="3"/>
        <v>0</v>
      </c>
      <c r="AF6">
        <f t="shared" si="4"/>
        <v>0</v>
      </c>
      <c r="AG6">
        <f t="shared" si="4"/>
        <v>-12.016995704317397</v>
      </c>
      <c r="AH6">
        <f t="shared" si="5"/>
        <v>-302.36827115482237</v>
      </c>
      <c r="AI6">
        <f t="shared" si="6"/>
        <v>-314.38526685913979</v>
      </c>
      <c r="AJ6">
        <f t="shared" si="7"/>
        <v>-26.841941521597164</v>
      </c>
      <c r="AK6">
        <f>G6*SUM(AB6, AE6:AF6)</f>
        <v>25.571830411921617</v>
      </c>
      <c r="AL6">
        <f t="shared" si="8"/>
        <v>-315.65537796881534</v>
      </c>
      <c r="AN6">
        <f t="shared" si="9"/>
        <v>0</v>
      </c>
      <c r="AO6">
        <f t="shared" si="9"/>
        <v>0</v>
      </c>
      <c r="AP6">
        <f t="shared" si="9"/>
        <v>-8.5534601803917312</v>
      </c>
      <c r="AQ6">
        <f t="shared" si="9"/>
        <v>-215.21976297349212</v>
      </c>
      <c r="AR6">
        <f t="shared" si="9"/>
        <v>-223.77322315388386</v>
      </c>
      <c r="AS6">
        <f t="shared" si="9"/>
        <v>-19.105563788035514</v>
      </c>
      <c r="AT6">
        <f t="shared" si="9"/>
        <v>18.201523787640088</v>
      </c>
      <c r="AU6">
        <f t="shared" si="9"/>
        <v>-224.6772631542793</v>
      </c>
      <c r="AW6">
        <v>3</v>
      </c>
      <c r="AX6">
        <f>IF(Z6&gt;0, (R6*SUMPRODUCT(K6:$K$98, X6:$X$98)-K6*$AZ$3)/Z6, 0)</f>
        <v>407.91581169509578</v>
      </c>
    </row>
    <row r="7" spans="1:52" x14ac:dyDescent="0.25">
      <c r="A7" t="s">
        <v>15</v>
      </c>
      <c r="B7" t="s">
        <v>37</v>
      </c>
      <c r="C7" t="s">
        <v>46</v>
      </c>
      <c r="E7">
        <v>2007</v>
      </c>
      <c r="F7" s="5">
        <f>EconomicRates!C47</f>
        <v>3.5571999999999999E-2</v>
      </c>
      <c r="G7" s="5">
        <f>EconomicRates!D47</f>
        <v>7.0000000000000007E-2</v>
      </c>
      <c r="H7" s="5">
        <f t="shared" si="10"/>
        <v>0.12000000000000001</v>
      </c>
      <c r="I7" s="5">
        <f t="shared" si="11"/>
        <v>1.1200000000000001</v>
      </c>
      <c r="J7">
        <f t="shared" si="12"/>
        <v>0.89285714285714279</v>
      </c>
      <c r="K7">
        <f t="shared" si="20"/>
        <v>0.63551807840483121</v>
      </c>
      <c r="L7" s="2">
        <v>4</v>
      </c>
      <c r="M7" s="6">
        <v>3.1700000000000001E-3</v>
      </c>
      <c r="Q7" s="4">
        <f t="shared" si="21"/>
        <v>12.5</v>
      </c>
      <c r="R7">
        <f t="shared" si="0"/>
        <v>100000</v>
      </c>
      <c r="S7">
        <f t="shared" si="1"/>
        <v>437.3997445901515</v>
      </c>
      <c r="U7">
        <f t="shared" si="13"/>
        <v>3.1700000000000001E-3</v>
      </c>
      <c r="V7">
        <f t="shared" si="14"/>
        <v>0.01</v>
      </c>
      <c r="W7">
        <f t="shared" si="15"/>
        <v>0.96135965634539178</v>
      </c>
      <c r="X7">
        <f t="shared" si="16"/>
        <v>3.047510110614892E-3</v>
      </c>
      <c r="Y7">
        <f t="shared" si="17"/>
        <v>9.6135965634539175E-3</v>
      </c>
      <c r="Z7">
        <f t="shared" si="18"/>
        <v>0.94869854967132294</v>
      </c>
      <c r="AB7">
        <f t="shared" si="19"/>
        <v>392.1538045490488</v>
      </c>
      <c r="AC7">
        <f t="shared" si="2"/>
        <v>414.96050331928382</v>
      </c>
      <c r="AE7">
        <f t="shared" si="3"/>
        <v>0</v>
      </c>
      <c r="AF7">
        <f t="shared" si="4"/>
        <v>0</v>
      </c>
      <c r="AG7">
        <f t="shared" si="4"/>
        <v>-11.858731870891537</v>
      </c>
      <c r="AH7">
        <f t="shared" si="5"/>
        <v>-304.75101106148918</v>
      </c>
      <c r="AI7">
        <f t="shared" si="6"/>
        <v>-316.6097429323807</v>
      </c>
      <c r="AJ7">
        <f t="shared" si="7"/>
        <v>-22.806698770235016</v>
      </c>
      <c r="AK7">
        <f>G7*SUM(AB7, AE7:AF7)</f>
        <v>27.45076631843342</v>
      </c>
      <c r="AL7">
        <f t="shared" si="8"/>
        <v>-311.9656753841823</v>
      </c>
      <c r="AN7">
        <f t="shared" si="9"/>
        <v>0</v>
      </c>
      <c r="AO7">
        <f t="shared" si="9"/>
        <v>0</v>
      </c>
      <c r="AP7">
        <f t="shared" si="9"/>
        <v>-7.5364384909071189</v>
      </c>
      <c r="AQ7">
        <f t="shared" si="9"/>
        <v>-193.67477694172706</v>
      </c>
      <c r="AR7">
        <f t="shared" si="9"/>
        <v>-201.21121543263416</v>
      </c>
      <c r="AS7">
        <f t="shared" si="9"/>
        <v>-14.494069377217585</v>
      </c>
      <c r="AT7">
        <f t="shared" si="9"/>
        <v>17.445458261430868</v>
      </c>
      <c r="AU7">
        <f t="shared" si="9"/>
        <v>-198.2598265484209</v>
      </c>
      <c r="AW7">
        <v>4</v>
      </c>
      <c r="AX7">
        <f>IF(Z7&gt;0, (R7*SUMPRODUCT(K7:$K$98, X7:$X$98)-K7*$AZ$3)/Z7, 0)</f>
        <v>437.3997445901515</v>
      </c>
    </row>
    <row r="8" spans="1:52" x14ac:dyDescent="0.25">
      <c r="B8" s="2">
        <f>'S.26.04.A'!B8</f>
        <v>100</v>
      </c>
      <c r="C8" s="2">
        <f>'S.26.04.A'!C8</f>
        <v>12.5</v>
      </c>
      <c r="E8">
        <v>2008</v>
      </c>
      <c r="F8" s="5">
        <f>EconomicRates!C48</f>
        <v>3.5571999999999999E-2</v>
      </c>
      <c r="G8" s="5">
        <f>EconomicRates!D48</f>
        <v>7.0000000000000007E-2</v>
      </c>
      <c r="H8" s="5">
        <f t="shared" si="10"/>
        <v>0.12000000000000001</v>
      </c>
      <c r="I8" s="5">
        <f t="shared" si="11"/>
        <v>1.1200000000000001</v>
      </c>
      <c r="J8">
        <f t="shared" si="12"/>
        <v>0.89285714285714279</v>
      </c>
      <c r="K8">
        <f t="shared" si="20"/>
        <v>0.5674268557185993</v>
      </c>
      <c r="L8" s="2">
        <v>5</v>
      </c>
      <c r="M8" s="6">
        <v>3.2390000000000001E-3</v>
      </c>
      <c r="Q8" s="4">
        <f t="shared" si="21"/>
        <v>12.5</v>
      </c>
      <c r="R8">
        <f t="shared" si="0"/>
        <v>100000</v>
      </c>
      <c r="S8">
        <f t="shared" si="1"/>
        <v>463.40284749535863</v>
      </c>
      <c r="U8">
        <f t="shared" si="13"/>
        <v>3.2390000000000001E-3</v>
      </c>
      <c r="V8">
        <f t="shared" si="14"/>
        <v>0.01</v>
      </c>
      <c r="W8">
        <f t="shared" si="15"/>
        <v>0.94869854967132294</v>
      </c>
      <c r="X8">
        <f t="shared" si="16"/>
        <v>3.072834602385415E-3</v>
      </c>
      <c r="Y8">
        <f t="shared" si="17"/>
        <v>9.4869854967132294E-3</v>
      </c>
      <c r="Z8">
        <f t="shared" si="18"/>
        <v>0.93613872957222433</v>
      </c>
      <c r="AB8">
        <f t="shared" si="19"/>
        <v>414.96050331928382</v>
      </c>
      <c r="AC8">
        <f t="shared" si="2"/>
        <v>433.80935293445623</v>
      </c>
      <c r="AE8">
        <f t="shared" si="3"/>
        <v>0</v>
      </c>
      <c r="AF8">
        <f t="shared" si="4"/>
        <v>0</v>
      </c>
      <c r="AG8">
        <f t="shared" si="4"/>
        <v>-11.701734119652803</v>
      </c>
      <c r="AH8">
        <f t="shared" si="5"/>
        <v>-307.28346023854152</v>
      </c>
      <c r="AI8">
        <f t="shared" si="6"/>
        <v>-318.98519435819435</v>
      </c>
      <c r="AJ8">
        <f t="shared" si="7"/>
        <v>-18.848849615172412</v>
      </c>
      <c r="AK8">
        <f t="shared" ref="AK8:AK71" si="22">G8*SUM(AB8:AB8, AE8:AF8)</f>
        <v>29.04723523234987</v>
      </c>
      <c r="AL8">
        <f t="shared" si="8"/>
        <v>-308.7868087410169</v>
      </c>
      <c r="AN8">
        <f t="shared" si="9"/>
        <v>0</v>
      </c>
      <c r="AO8">
        <f t="shared" si="9"/>
        <v>0</v>
      </c>
      <c r="AP8">
        <f t="shared" si="9"/>
        <v>-6.639878197969642</v>
      </c>
      <c r="AQ8">
        <f t="shared" si="9"/>
        <v>-174.36088765748684</v>
      </c>
      <c r="AR8">
        <f t="shared" si="9"/>
        <v>-181.00076585545651</v>
      </c>
      <c r="AS8">
        <f t="shared" si="9"/>
        <v>-10.695343471050013</v>
      </c>
      <c r="AT8">
        <f t="shared" si="9"/>
        <v>16.482181355210805</v>
      </c>
      <c r="AU8">
        <f t="shared" si="9"/>
        <v>-175.2139279712957</v>
      </c>
      <c r="AW8">
        <v>5</v>
      </c>
      <c r="AX8">
        <f>IF(Z8&gt;0, (R8*SUMPRODUCT(K8:$K$98, X8:$X$98)-K8*$AZ$3)/Z8, 0)</f>
        <v>463.40284749535863</v>
      </c>
    </row>
    <row r="9" spans="1:52" x14ac:dyDescent="0.25">
      <c r="A9" t="s">
        <v>39</v>
      </c>
      <c r="C9" s="2">
        <f>'S.26.04.A'!C9</f>
        <v>0.05</v>
      </c>
      <c r="E9">
        <v>2009</v>
      </c>
      <c r="F9" s="5">
        <f>EconomicRates!C49</f>
        <v>3.5571999999999999E-2</v>
      </c>
      <c r="G9" s="5">
        <f>EconomicRates!D49</f>
        <v>7.0000000000000007E-2</v>
      </c>
      <c r="H9" s="5">
        <f t="shared" si="10"/>
        <v>0.12000000000000001</v>
      </c>
      <c r="I9" s="5">
        <f t="shared" si="11"/>
        <v>1.1200000000000001</v>
      </c>
      <c r="J9">
        <f t="shared" si="12"/>
        <v>0.89285714285714279</v>
      </c>
      <c r="K9">
        <f t="shared" si="20"/>
        <v>0.50663112117732079</v>
      </c>
      <c r="L9" s="2">
        <v>6</v>
      </c>
      <c r="M9" s="6">
        <v>3.3149999999999998E-3</v>
      </c>
      <c r="Q9" s="4">
        <f t="shared" si="21"/>
        <v>12.5</v>
      </c>
      <c r="R9">
        <f t="shared" si="0"/>
        <v>100000</v>
      </c>
      <c r="S9">
        <f t="shared" si="1"/>
        <v>486.32058784815615</v>
      </c>
      <c r="U9">
        <f t="shared" si="13"/>
        <v>3.3149999999999998E-3</v>
      </c>
      <c r="V9">
        <f t="shared" si="14"/>
        <v>0.01</v>
      </c>
      <c r="W9">
        <f t="shared" si="15"/>
        <v>0.93613872957222433</v>
      </c>
      <c r="X9">
        <f t="shared" si="16"/>
        <v>3.1032998885319233E-3</v>
      </c>
      <c r="Y9">
        <f t="shared" si="17"/>
        <v>9.3613872957222441E-3</v>
      </c>
      <c r="Z9">
        <f t="shared" si="18"/>
        <v>0.92367404238797013</v>
      </c>
      <c r="AB9">
        <f t="shared" si="19"/>
        <v>433.80935293445623</v>
      </c>
      <c r="AC9">
        <f t="shared" si="2"/>
        <v>449.20170327420033</v>
      </c>
      <c r="AE9">
        <f t="shared" si="3"/>
        <v>0</v>
      </c>
      <c r="AF9">
        <f t="shared" si="4"/>
        <v>0</v>
      </c>
      <c r="AG9">
        <f t="shared" si="4"/>
        <v>-11.545925529849626</v>
      </c>
      <c r="AH9">
        <f t="shared" si="5"/>
        <v>-310.32998885319233</v>
      </c>
      <c r="AI9">
        <f t="shared" si="6"/>
        <v>-321.87591438304196</v>
      </c>
      <c r="AJ9">
        <f t="shared" si="7"/>
        <v>-15.392350339744098</v>
      </c>
      <c r="AK9">
        <f t="shared" si="22"/>
        <v>30.366654705411939</v>
      </c>
      <c r="AL9">
        <f t="shared" si="8"/>
        <v>-306.90161001737414</v>
      </c>
      <c r="AN9">
        <f t="shared" si="9"/>
        <v>0</v>
      </c>
      <c r="AO9">
        <f t="shared" si="9"/>
        <v>0</v>
      </c>
      <c r="AP9">
        <f t="shared" si="9"/>
        <v>-5.8495251962175674</v>
      </c>
      <c r="AQ9">
        <f t="shared" si="9"/>
        <v>-157.22283018763829</v>
      </c>
      <c r="AR9">
        <f t="shared" si="9"/>
        <v>-163.07235538385586</v>
      </c>
      <c r="AS9">
        <f t="shared" si="9"/>
        <v>-7.7982437101786672</v>
      </c>
      <c r="AT9">
        <f t="shared" si="9"/>
        <v>15.384692319807415</v>
      </c>
      <c r="AU9">
        <f t="shared" si="9"/>
        <v>-155.48590677422712</v>
      </c>
      <c r="AW9">
        <v>6</v>
      </c>
      <c r="AX9">
        <f>IF(Z9&gt;0, (R9*SUMPRODUCT(K9:$K$98, X9:$X$98)-K9*$AZ$3)/Z9, 0)</f>
        <v>486.32058784815615</v>
      </c>
    </row>
    <row r="10" spans="1:52" x14ac:dyDescent="0.25">
      <c r="A10" t="s">
        <v>19</v>
      </c>
      <c r="C10" s="2">
        <f>'S.26.04.A'!C10</f>
        <v>0.01</v>
      </c>
      <c r="E10">
        <v>2010</v>
      </c>
      <c r="F10" s="5">
        <f>EconomicRates!C50</f>
        <v>3.5571999999999999E-2</v>
      </c>
      <c r="G10" s="5">
        <f>EconomicRates!D50</f>
        <v>7.0000000000000007E-2</v>
      </c>
      <c r="H10" s="5">
        <f t="shared" si="10"/>
        <v>0.12000000000000001</v>
      </c>
      <c r="I10" s="5">
        <f t="shared" si="11"/>
        <v>1.1200000000000001</v>
      </c>
      <c r="J10">
        <f t="shared" si="12"/>
        <v>0.89285714285714279</v>
      </c>
      <c r="K10">
        <f t="shared" si="20"/>
        <v>0.45234921533689354</v>
      </c>
      <c r="L10" s="2">
        <v>7</v>
      </c>
      <c r="M10" s="6">
        <v>3.3969999999999998E-3</v>
      </c>
      <c r="Q10" s="4">
        <f t="shared" si="21"/>
        <v>12.5</v>
      </c>
      <c r="R10">
        <f t="shared" si="0"/>
        <v>100000</v>
      </c>
      <c r="S10">
        <f t="shared" si="1"/>
        <v>506.31144412880485</v>
      </c>
      <c r="U10">
        <f t="shared" si="13"/>
        <v>3.3969999999999998E-3</v>
      </c>
      <c r="V10">
        <f t="shared" si="14"/>
        <v>0.01</v>
      </c>
      <c r="W10">
        <f t="shared" si="15"/>
        <v>0.92367404238797013</v>
      </c>
      <c r="X10">
        <f t="shared" si="16"/>
        <v>3.1377207219919342E-3</v>
      </c>
      <c r="Y10">
        <f t="shared" si="17"/>
        <v>9.2367404238797007E-3</v>
      </c>
      <c r="Z10">
        <f t="shared" si="18"/>
        <v>0.91129958124209853</v>
      </c>
      <c r="AB10">
        <f t="shared" si="19"/>
        <v>449.20170327420033</v>
      </c>
      <c r="AC10">
        <f t="shared" si="2"/>
        <v>461.40140701266205</v>
      </c>
      <c r="AE10">
        <f t="shared" si="3"/>
        <v>0</v>
      </c>
      <c r="AF10">
        <f t="shared" si="4"/>
        <v>0</v>
      </c>
      <c r="AG10">
        <f t="shared" si="4"/>
        <v>-11.391244765526231</v>
      </c>
      <c r="AH10">
        <f t="shared" si="5"/>
        <v>-313.77207219919342</v>
      </c>
      <c r="AI10">
        <f t="shared" si="6"/>
        <v>-325.16331696471963</v>
      </c>
      <c r="AJ10">
        <f t="shared" si="7"/>
        <v>-12.199703738461722</v>
      </c>
      <c r="AK10">
        <f t="shared" si="22"/>
        <v>31.444119229194026</v>
      </c>
      <c r="AL10">
        <f t="shared" si="8"/>
        <v>-305.91890147398732</v>
      </c>
      <c r="AN10">
        <f t="shared" si="9"/>
        <v>0</v>
      </c>
      <c r="AO10">
        <f t="shared" si="9"/>
        <v>0</v>
      </c>
      <c r="AP10">
        <f t="shared" si="9"/>
        <v>-5.1528206313962865</v>
      </c>
      <c r="AQ10">
        <f t="shared" si="9"/>
        <v>-141.93455065393624</v>
      </c>
      <c r="AR10">
        <f t="shared" si="9"/>
        <v>-147.08737128533252</v>
      </c>
      <c r="AS10">
        <f t="shared" si="9"/>
        <v>-5.5185264134357261</v>
      </c>
      <c r="AT10">
        <f t="shared" si="9"/>
        <v>14.223722660285643</v>
      </c>
      <c r="AU10">
        <f t="shared" si="9"/>
        <v>-138.38217503848261</v>
      </c>
      <c r="AW10">
        <v>7</v>
      </c>
      <c r="AX10">
        <f>IF(Z10&gt;0, (R10*SUMPRODUCT(K10:$K$98, X10:$X$98)-K10*$AZ$3)/Z10, 0)</f>
        <v>506.31144412880485</v>
      </c>
    </row>
    <row r="11" spans="1:52" x14ac:dyDescent="0.25">
      <c r="A11" t="s">
        <v>33</v>
      </c>
      <c r="C11" s="12">
        <f>AU81</f>
        <v>-1.3945794931184696E-12</v>
      </c>
      <c r="E11">
        <v>2011</v>
      </c>
      <c r="F11" s="5">
        <f>EconomicRates!C51</f>
        <v>3.5571999999999999E-2</v>
      </c>
      <c r="G11" s="5">
        <f>EconomicRates!D51</f>
        <v>7.0000000000000007E-2</v>
      </c>
      <c r="H11" s="5">
        <f t="shared" si="10"/>
        <v>0.12000000000000001</v>
      </c>
      <c r="I11" s="5">
        <f t="shared" si="11"/>
        <v>1.1200000000000001</v>
      </c>
      <c r="J11">
        <f t="shared" si="12"/>
        <v>0.89285714285714279</v>
      </c>
      <c r="K11">
        <f t="shared" si="20"/>
        <v>0.40388322797936921</v>
      </c>
      <c r="L11" s="2">
        <v>8</v>
      </c>
      <c r="M11" s="6">
        <v>3.4910000000000002E-3</v>
      </c>
      <c r="Q11" s="4">
        <f t="shared" si="21"/>
        <v>12.5</v>
      </c>
      <c r="R11">
        <f t="shared" si="0"/>
        <v>100000</v>
      </c>
      <c r="S11">
        <f t="shared" si="1"/>
        <v>523.61983637947026</v>
      </c>
      <c r="U11">
        <f t="shared" si="13"/>
        <v>3.4910000000000002E-3</v>
      </c>
      <c r="V11">
        <f t="shared" si="14"/>
        <v>0.01</v>
      </c>
      <c r="W11">
        <f t="shared" si="15"/>
        <v>0.91129958124209853</v>
      </c>
      <c r="X11">
        <f t="shared" si="16"/>
        <v>3.1813468381161661E-3</v>
      </c>
      <c r="Y11">
        <f t="shared" si="17"/>
        <v>9.1129958124209851E-3</v>
      </c>
      <c r="Z11">
        <f t="shared" si="18"/>
        <v>0.89900523859156134</v>
      </c>
      <c r="AB11">
        <f t="shared" si="19"/>
        <v>461.40140701266205</v>
      </c>
      <c r="AC11">
        <f t="shared" si="2"/>
        <v>470.73697593559996</v>
      </c>
      <c r="AE11">
        <f t="shared" si="3"/>
        <v>0</v>
      </c>
      <c r="AF11">
        <f t="shared" si="4"/>
        <v>0</v>
      </c>
      <c r="AG11">
        <f t="shared" si="4"/>
        <v>-11.237565482394517</v>
      </c>
      <c r="AH11">
        <f t="shared" si="5"/>
        <v>-318.13468381161664</v>
      </c>
      <c r="AI11">
        <f t="shared" si="6"/>
        <v>-329.37224929401117</v>
      </c>
      <c r="AJ11">
        <f t="shared" si="7"/>
        <v>-9.3355689229379095</v>
      </c>
      <c r="AK11">
        <f t="shared" si="22"/>
        <v>32.298098490886346</v>
      </c>
      <c r="AL11">
        <f t="shared" si="8"/>
        <v>-306.40971972606275</v>
      </c>
      <c r="AN11">
        <f t="shared" si="9"/>
        <v>0</v>
      </c>
      <c r="AO11">
        <f t="shared" si="9"/>
        <v>0</v>
      </c>
      <c r="AP11">
        <f t="shared" si="9"/>
        <v>-4.5386642216590349</v>
      </c>
      <c r="AQ11">
        <f t="shared" si="9"/>
        <v>-128.48926303003171</v>
      </c>
      <c r="AR11">
        <f t="shared" si="9"/>
        <v>-133.02792725169076</v>
      </c>
      <c r="AS11">
        <f t="shared" si="9"/>
        <v>-3.7704797116200459</v>
      </c>
      <c r="AT11">
        <f t="shared" si="9"/>
        <v>13.044660276094771</v>
      </c>
      <c r="AU11">
        <f t="shared" si="9"/>
        <v>-123.75374668721602</v>
      </c>
      <c r="AW11">
        <v>8</v>
      </c>
      <c r="AX11">
        <f>IF(Z11&gt;0, (R11*SUMPRODUCT(K11:$K$98, X11:$X$98)-K11*$AZ$3)/Z11, 0)</f>
        <v>523.61983637947026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f>EconomicRates!C52</f>
        <v>3.5571999999999999E-2</v>
      </c>
      <c r="G12" s="5">
        <f>EconomicRates!D52</f>
        <v>7.0000000000000007E-2</v>
      </c>
      <c r="H12" s="5">
        <f t="shared" si="10"/>
        <v>0.12000000000000001</v>
      </c>
      <c r="I12" s="5">
        <f t="shared" si="11"/>
        <v>1.1200000000000001</v>
      </c>
      <c r="J12">
        <f t="shared" si="12"/>
        <v>0.89285714285714279</v>
      </c>
      <c r="K12">
        <f t="shared" si="20"/>
        <v>0.36061002498157962</v>
      </c>
      <c r="L12" s="2">
        <v>9</v>
      </c>
      <c r="M12" s="6">
        <v>3.5990000000000002E-3</v>
      </c>
      <c r="Q12" s="4">
        <f t="shared" si="21"/>
        <v>12.5</v>
      </c>
      <c r="R12">
        <f t="shared" si="0"/>
        <v>100000</v>
      </c>
      <c r="S12">
        <f t="shared" si="1"/>
        <v>538.25131290414015</v>
      </c>
      <c r="U12">
        <f t="shared" si="13"/>
        <v>3.5990000000000002E-3</v>
      </c>
      <c r="V12">
        <f t="shared" si="14"/>
        <v>0.01</v>
      </c>
      <c r="W12">
        <f t="shared" si="15"/>
        <v>0.89900523859156134</v>
      </c>
      <c r="X12">
        <f t="shared" si="16"/>
        <v>3.2355198536910294E-3</v>
      </c>
      <c r="Y12">
        <f t="shared" si="17"/>
        <v>8.9900523859156138E-3</v>
      </c>
      <c r="Z12">
        <f t="shared" si="18"/>
        <v>0.8867796663519546</v>
      </c>
      <c r="AB12">
        <f t="shared" si="19"/>
        <v>470.73697593559996</v>
      </c>
      <c r="AC12">
        <f t="shared" si="2"/>
        <v>477.3103196706349</v>
      </c>
      <c r="AE12">
        <f t="shared" si="3"/>
        <v>0</v>
      </c>
      <c r="AF12">
        <f t="shared" si="4"/>
        <v>0</v>
      </c>
      <c r="AG12">
        <f t="shared" si="4"/>
        <v>-11.084745829399433</v>
      </c>
      <c r="AH12">
        <f t="shared" si="5"/>
        <v>-323.55198536910297</v>
      </c>
      <c r="AI12">
        <f t="shared" si="6"/>
        <v>-334.63673119850239</v>
      </c>
      <c r="AJ12">
        <f t="shared" si="7"/>
        <v>-6.5733437350349391</v>
      </c>
      <c r="AK12">
        <f t="shared" si="22"/>
        <v>32.951588315492003</v>
      </c>
      <c r="AL12">
        <f t="shared" si="8"/>
        <v>-308.25848661804531</v>
      </c>
      <c r="AN12">
        <f t="shared" si="9"/>
        <v>0</v>
      </c>
      <c r="AO12">
        <f t="shared" si="9"/>
        <v>0</v>
      </c>
      <c r="AP12">
        <f t="shared" si="9"/>
        <v>-3.9972704704541897</v>
      </c>
      <c r="AQ12">
        <f t="shared" si="9"/>
        <v>-116.67608952679191</v>
      </c>
      <c r="AR12">
        <f t="shared" si="9"/>
        <v>-120.6733599972461</v>
      </c>
      <c r="AS12">
        <f t="shared" si="9"/>
        <v>-2.3704136485034595</v>
      </c>
      <c r="AT12">
        <f t="shared" si="9"/>
        <v>11.882673085632298</v>
      </c>
      <c r="AU12">
        <f t="shared" si="9"/>
        <v>-111.16110056011725</v>
      </c>
      <c r="AW12">
        <v>9</v>
      </c>
      <c r="AX12">
        <f>IF(Z12&gt;0, (R12*SUMPRODUCT(K12:$K$98, X12:$X$98)-K12*$AZ$3)/Z12, 0)</f>
        <v>538.25131290414015</v>
      </c>
    </row>
    <row r="13" spans="1:52" x14ac:dyDescent="0.25">
      <c r="E13">
        <v>2013</v>
      </c>
      <c r="F13" s="5">
        <f>EconomicRates!C53</f>
        <v>3.5571999999999999E-2</v>
      </c>
      <c r="G13" s="5">
        <f>EconomicRates!D53</f>
        <v>7.0000000000000007E-2</v>
      </c>
      <c r="H13" s="5">
        <f t="shared" si="10"/>
        <v>0.12000000000000001</v>
      </c>
      <c r="I13" s="5">
        <f t="shared" si="11"/>
        <v>1.1200000000000001</v>
      </c>
      <c r="J13">
        <f t="shared" si="12"/>
        <v>0.89285714285714279</v>
      </c>
      <c r="K13">
        <f t="shared" si="20"/>
        <v>0.32197323659069604</v>
      </c>
      <c r="L13" s="2">
        <v>10</v>
      </c>
      <c r="M13" s="6">
        <v>3.7169999999999998E-3</v>
      </c>
      <c r="Q13" s="4">
        <f t="shared" si="21"/>
        <v>12.5</v>
      </c>
      <c r="R13">
        <f t="shared" si="0"/>
        <v>100000</v>
      </c>
      <c r="S13">
        <f t="shared" si="1"/>
        <v>550.21404030036956</v>
      </c>
      <c r="U13">
        <f t="shared" si="13"/>
        <v>3.7169999999999998E-3</v>
      </c>
      <c r="V13">
        <f t="shared" si="14"/>
        <v>0.01</v>
      </c>
      <c r="W13">
        <f t="shared" si="15"/>
        <v>0.8867796663519546</v>
      </c>
      <c r="X13">
        <f t="shared" si="16"/>
        <v>3.296160019830215E-3</v>
      </c>
      <c r="Y13">
        <f t="shared" si="17"/>
        <v>8.8677966635195456E-3</v>
      </c>
      <c r="Z13">
        <f t="shared" si="18"/>
        <v>0.8746157096686048</v>
      </c>
      <c r="AB13">
        <f t="shared" si="19"/>
        <v>477.3103196706349</v>
      </c>
      <c r="AC13">
        <f t="shared" si="2"/>
        <v>481.22584332693805</v>
      </c>
      <c r="AE13">
        <f t="shared" si="3"/>
        <v>0</v>
      </c>
      <c r="AF13">
        <f t="shared" si="4"/>
        <v>0</v>
      </c>
      <c r="AG13">
        <f t="shared" si="4"/>
        <v>-10.93269637085756</v>
      </c>
      <c r="AH13">
        <f t="shared" si="5"/>
        <v>-329.61600198302148</v>
      </c>
      <c r="AI13">
        <f t="shared" si="6"/>
        <v>-340.54869835387905</v>
      </c>
      <c r="AJ13">
        <f t="shared" si="7"/>
        <v>-3.9155236563031508</v>
      </c>
      <c r="AK13">
        <f t="shared" si="22"/>
        <v>33.411722376944446</v>
      </c>
      <c r="AL13">
        <f t="shared" si="8"/>
        <v>-311.05249963323774</v>
      </c>
      <c r="AN13">
        <f t="shared" si="9"/>
        <v>0</v>
      </c>
      <c r="AO13">
        <f t="shared" si="9"/>
        <v>0</v>
      </c>
      <c r="AP13">
        <f t="shared" si="9"/>
        <v>-3.520035635188365</v>
      </c>
      <c r="AQ13">
        <f t="shared" si="9"/>
        <v>-106.12753099055871</v>
      </c>
      <c r="AR13">
        <f t="shared" si="9"/>
        <v>-109.64756662574707</v>
      </c>
      <c r="AS13">
        <f t="shared" si="9"/>
        <v>-1.2606938245673616</v>
      </c>
      <c r="AT13">
        <f t="shared" si="9"/>
        <v>10.757680393774587</v>
      </c>
      <c r="AU13">
        <f t="shared" si="9"/>
        <v>-100.15058005653985</v>
      </c>
      <c r="AW13">
        <v>10</v>
      </c>
      <c r="AX13">
        <f>IF(Z13&gt;0, (R13*SUMPRODUCT(K13:$K$98, X13:$X$98)-K13*$AZ$3)/Z13, 0)</f>
        <v>550.21404030036956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10"/>
        <v>0.12000000000000001</v>
      </c>
      <c r="I14" s="5">
        <f t="shared" si="11"/>
        <v>1.1200000000000001</v>
      </c>
      <c r="J14">
        <f t="shared" si="12"/>
        <v>0.89285714285714279</v>
      </c>
      <c r="K14">
        <f t="shared" si="20"/>
        <v>0.28747610409883573</v>
      </c>
      <c r="L14" s="2">
        <v>11</v>
      </c>
      <c r="M14" s="6">
        <v>3.852E-3</v>
      </c>
      <c r="Q14" s="4">
        <f t="shared" si="21"/>
        <v>12.5</v>
      </c>
      <c r="R14">
        <f t="shared" si="0"/>
        <v>100000</v>
      </c>
      <c r="S14">
        <f t="shared" si="1"/>
        <v>559.73228669865568</v>
      </c>
      <c r="U14">
        <f t="shared" si="13"/>
        <v>3.852E-3</v>
      </c>
      <c r="V14">
        <f t="shared" si="14"/>
        <v>0.01</v>
      </c>
      <c r="W14">
        <f t="shared" si="15"/>
        <v>0.8746157096686048</v>
      </c>
      <c r="X14">
        <f t="shared" si="16"/>
        <v>3.3690197136434655E-3</v>
      </c>
      <c r="Y14">
        <f t="shared" si="17"/>
        <v>8.746157096686049E-3</v>
      </c>
      <c r="Z14">
        <f t="shared" si="18"/>
        <v>0.86250053285827533</v>
      </c>
      <c r="AB14">
        <f t="shared" si="19"/>
        <v>481.22584332693805</v>
      </c>
      <c r="AC14">
        <f t="shared" si="2"/>
        <v>482.76939553557145</v>
      </c>
      <c r="AE14">
        <f t="shared" si="3"/>
        <v>0</v>
      </c>
      <c r="AF14">
        <f t="shared" si="4"/>
        <v>0</v>
      </c>
      <c r="AG14">
        <f t="shared" si="4"/>
        <v>-10.781256660728442</v>
      </c>
      <c r="AH14">
        <f t="shared" si="5"/>
        <v>-336.90197136434654</v>
      </c>
      <c r="AI14">
        <f t="shared" si="6"/>
        <v>-347.68322802507498</v>
      </c>
      <c r="AJ14">
        <f t="shared" si="7"/>
        <v>-1.5435522086334004</v>
      </c>
      <c r="AK14">
        <f t="shared" si="22"/>
        <v>33.685809032885665</v>
      </c>
      <c r="AL14">
        <f t="shared" si="8"/>
        <v>-315.5409712008227</v>
      </c>
      <c r="AN14">
        <f t="shared" si="9"/>
        <v>0</v>
      </c>
      <c r="AO14">
        <f t="shared" si="9"/>
        <v>0</v>
      </c>
      <c r="AP14">
        <f t="shared" si="9"/>
        <v>-3.0993536621158357</v>
      </c>
      <c r="AQ14">
        <f t="shared" si="9"/>
        <v>-96.851266191039855</v>
      </c>
      <c r="AR14">
        <f t="shared" si="9"/>
        <v>-99.9506198531557</v>
      </c>
      <c r="AS14">
        <f t="shared" si="9"/>
        <v>-0.44373437541108318</v>
      </c>
      <c r="AT14">
        <f t="shared" si="9"/>
        <v>9.6838651441913406</v>
      </c>
      <c r="AU14">
        <f t="shared" si="9"/>
        <v>-90.710489084375425</v>
      </c>
      <c r="AW14">
        <v>11</v>
      </c>
      <c r="AX14">
        <f>IF(Z14&gt;0, (R14*SUMPRODUCT(K14:$K$98, X14:$X$98)-K14*$AZ$3)/Z14, 0)</f>
        <v>559.73228669865568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10"/>
        <v>0.12000000000000001</v>
      </c>
      <c r="I15" s="5">
        <f t="shared" si="11"/>
        <v>1.1200000000000001</v>
      </c>
      <c r="J15">
        <f t="shared" si="12"/>
        <v>0.89285714285714279</v>
      </c>
      <c r="K15">
        <f t="shared" si="20"/>
        <v>0.25667509294538904</v>
      </c>
      <c r="L15" s="2">
        <v>12</v>
      </c>
      <c r="M15" s="6">
        <v>4.0049999999999999E-3</v>
      </c>
      <c r="Q15" s="4">
        <f t="shared" si="21"/>
        <v>12.5</v>
      </c>
      <c r="R15">
        <f t="shared" si="0"/>
        <v>100000</v>
      </c>
      <c r="S15">
        <f t="shared" si="1"/>
        <v>566.84031130497806</v>
      </c>
      <c r="U15">
        <f t="shared" si="13"/>
        <v>4.0049999999999999E-3</v>
      </c>
      <c r="V15">
        <f t="shared" si="14"/>
        <v>0.01</v>
      </c>
      <c r="W15">
        <f t="shared" si="15"/>
        <v>0.86250053285827533</v>
      </c>
      <c r="X15">
        <f t="shared" si="16"/>
        <v>3.4543146340973926E-3</v>
      </c>
      <c r="Y15">
        <f t="shared" si="17"/>
        <v>8.6250053285827528E-3</v>
      </c>
      <c r="Z15">
        <f t="shared" si="18"/>
        <v>0.85042121289559514</v>
      </c>
      <c r="AB15">
        <f t="shared" si="19"/>
        <v>482.76939553557145</v>
      </c>
      <c r="AC15">
        <f t="shared" si="2"/>
        <v>482.05302505809618</v>
      </c>
      <c r="AE15">
        <f t="shared" si="3"/>
        <v>0</v>
      </c>
      <c r="AF15">
        <f t="shared" si="4"/>
        <v>0</v>
      </c>
      <c r="AG15">
        <f t="shared" si="4"/>
        <v>-10.63026516119494</v>
      </c>
      <c r="AH15">
        <f t="shared" si="5"/>
        <v>-345.43146340973925</v>
      </c>
      <c r="AI15">
        <f t="shared" si="6"/>
        <v>-356.06172857093418</v>
      </c>
      <c r="AJ15">
        <f t="shared" si="7"/>
        <v>0.71637047747526594</v>
      </c>
      <c r="AK15">
        <f t="shared" si="22"/>
        <v>33.793857687490004</v>
      </c>
      <c r="AL15">
        <f t="shared" si="8"/>
        <v>-321.55150040596891</v>
      </c>
      <c r="AN15">
        <f t="shared" si="9"/>
        <v>0</v>
      </c>
      <c r="AO15">
        <f t="shared" si="9"/>
        <v>0</v>
      </c>
      <c r="AP15">
        <f t="shared" si="9"/>
        <v>-2.7285242982838422</v>
      </c>
      <c r="AQ15">
        <f t="shared" si="9"/>
        <v>-88.66365297695657</v>
      </c>
      <c r="AR15">
        <f t="shared" si="9"/>
        <v>-91.392177275240414</v>
      </c>
      <c r="AS15">
        <f t="shared" si="9"/>
        <v>0.1838744588892966</v>
      </c>
      <c r="AT15">
        <f t="shared" si="9"/>
        <v>8.6740415629197472</v>
      </c>
      <c r="AU15">
        <f t="shared" si="9"/>
        <v>-82.534261253431367</v>
      </c>
      <c r="AW15">
        <v>12</v>
      </c>
      <c r="AX15">
        <f>IF(Z15&gt;0, (R15*SUMPRODUCT(K15:$K$98, X15:$X$98)-K15*$AZ$3)/Z15, 0)</f>
        <v>566.84031130497806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10"/>
        <v>0.12000000000000001</v>
      </c>
      <c r="I16" s="5">
        <f t="shared" si="11"/>
        <v>1.1200000000000001</v>
      </c>
      <c r="J16">
        <f t="shared" si="12"/>
        <v>0.89285714285714279</v>
      </c>
      <c r="K16">
        <f t="shared" si="20"/>
        <v>0.22917419012981163</v>
      </c>
      <c r="L16" s="2">
        <v>13</v>
      </c>
      <c r="M16" s="6">
        <v>4.1640000000000002E-3</v>
      </c>
      <c r="Q16" s="4">
        <f t="shared" si="21"/>
        <v>12.5</v>
      </c>
      <c r="R16">
        <f t="shared" si="0"/>
        <v>100000</v>
      </c>
      <c r="S16">
        <f t="shared" si="1"/>
        <v>571.61009850810387</v>
      </c>
      <c r="U16">
        <f t="shared" si="13"/>
        <v>4.1640000000000002E-3</v>
      </c>
      <c r="V16">
        <f t="shared" si="14"/>
        <v>0.01</v>
      </c>
      <c r="W16">
        <f t="shared" si="15"/>
        <v>0.85042121289559514</v>
      </c>
      <c r="X16">
        <f t="shared" si="16"/>
        <v>3.5411539304972582E-3</v>
      </c>
      <c r="Y16">
        <f t="shared" si="17"/>
        <v>8.5042121289559524E-3</v>
      </c>
      <c r="Z16">
        <f t="shared" si="18"/>
        <v>0.83837584683614197</v>
      </c>
      <c r="AB16">
        <f t="shared" si="19"/>
        <v>482.05302505809618</v>
      </c>
      <c r="AC16">
        <f t="shared" si="2"/>
        <v>479.22410039682211</v>
      </c>
      <c r="AE16">
        <f t="shared" si="3"/>
        <v>0</v>
      </c>
      <c r="AF16">
        <f t="shared" si="4"/>
        <v>0</v>
      </c>
      <c r="AG16">
        <f t="shared" si="4"/>
        <v>-10.479698085451775</v>
      </c>
      <c r="AH16">
        <f t="shared" si="5"/>
        <v>-354.11539304972581</v>
      </c>
      <c r="AI16">
        <f t="shared" si="6"/>
        <v>-364.5950911351776</v>
      </c>
      <c r="AJ16">
        <f t="shared" si="7"/>
        <v>2.8289246612740726</v>
      </c>
      <c r="AK16">
        <f t="shared" si="22"/>
        <v>33.743711754066737</v>
      </c>
      <c r="AL16">
        <f t="shared" si="8"/>
        <v>-328.02245471983679</v>
      </c>
      <c r="AN16">
        <f t="shared" si="9"/>
        <v>0</v>
      </c>
      <c r="AO16">
        <f t="shared" si="9"/>
        <v>0</v>
      </c>
      <c r="AP16">
        <f t="shared" si="9"/>
        <v>-2.4016763215383481</v>
      </c>
      <c r="AQ16">
        <f t="shared" si="9"/>
        <v>-81.154108414670844</v>
      </c>
      <c r="AR16">
        <f t="shared" si="9"/>
        <v>-83.555784736209191</v>
      </c>
      <c r="AS16">
        <f t="shared" si="9"/>
        <v>0.64831651818573732</v>
      </c>
      <c r="AT16">
        <f t="shared" si="9"/>
        <v>7.7331878132120497</v>
      </c>
      <c r="AU16">
        <f t="shared" si="9"/>
        <v>-75.174280404811398</v>
      </c>
      <c r="AW16">
        <v>13</v>
      </c>
      <c r="AX16">
        <f>IF(Z16&gt;0, (R16*SUMPRODUCT(K16:$K$98, X16:$X$98)-K16*$AZ$3)/Z16, 0)</f>
        <v>571.61009850810387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10"/>
        <v>0.12000000000000001</v>
      </c>
      <c r="I17" s="5">
        <f t="shared" si="11"/>
        <v>1.1200000000000001</v>
      </c>
      <c r="J17">
        <f t="shared" si="12"/>
        <v>0.89285714285714279</v>
      </c>
      <c r="K17">
        <f t="shared" si="20"/>
        <v>0.20461981261590323</v>
      </c>
      <c r="L17" s="2">
        <v>14</v>
      </c>
      <c r="M17" s="6">
        <v>4.3350000000000003E-3</v>
      </c>
      <c r="Q17" s="4">
        <f t="shared" si="21"/>
        <v>12.5</v>
      </c>
      <c r="R17">
        <f t="shared" si="0"/>
        <v>100000</v>
      </c>
      <c r="S17">
        <f t="shared" si="1"/>
        <v>574.45840410696485</v>
      </c>
      <c r="U17">
        <f t="shared" si="13"/>
        <v>4.3350000000000003E-3</v>
      </c>
      <c r="V17">
        <f t="shared" si="14"/>
        <v>0.01</v>
      </c>
      <c r="W17">
        <f t="shared" si="15"/>
        <v>0.83837584683614197</v>
      </c>
      <c r="X17">
        <f t="shared" si="16"/>
        <v>3.6343592960346757E-3</v>
      </c>
      <c r="Y17">
        <f t="shared" si="17"/>
        <v>8.3837584683614207E-3</v>
      </c>
      <c r="Z17">
        <f t="shared" si="18"/>
        <v>0.82635772907174587</v>
      </c>
      <c r="AB17">
        <f t="shared" si="19"/>
        <v>479.22410039682211</v>
      </c>
      <c r="AC17">
        <f t="shared" si="2"/>
        <v>474.70814226401075</v>
      </c>
      <c r="AE17">
        <f t="shared" si="3"/>
        <v>0</v>
      </c>
      <c r="AF17">
        <f t="shared" si="4"/>
        <v>0</v>
      </c>
      <c r="AG17">
        <f t="shared" si="4"/>
        <v>-10.329471613396823</v>
      </c>
      <c r="AH17">
        <f t="shared" si="5"/>
        <v>-363.43592960346757</v>
      </c>
      <c r="AI17">
        <f t="shared" si="6"/>
        <v>-373.7654012168644</v>
      </c>
      <c r="AJ17">
        <f t="shared" si="7"/>
        <v>4.5159581328113632</v>
      </c>
      <c r="AK17">
        <f t="shared" si="22"/>
        <v>33.545687027777554</v>
      </c>
      <c r="AL17">
        <f t="shared" si="8"/>
        <v>-335.70375605627549</v>
      </c>
      <c r="AN17">
        <f t="shared" si="9"/>
        <v>0</v>
      </c>
      <c r="AO17">
        <f t="shared" si="9"/>
        <v>0</v>
      </c>
      <c r="AP17">
        <f t="shared" si="9"/>
        <v>-2.1136145459545497</v>
      </c>
      <c r="AQ17">
        <f t="shared" si="9"/>
        <v>-74.366191813348138</v>
      </c>
      <c r="AR17">
        <f t="shared" si="9"/>
        <v>-76.479806359302685</v>
      </c>
      <c r="AS17">
        <f t="shared" si="9"/>
        <v>0.92405450691712532</v>
      </c>
      <c r="AT17">
        <f t="shared" si="9"/>
        <v>6.8641121936955791</v>
      </c>
      <c r="AU17">
        <f t="shared" si="9"/>
        <v>-68.691639658689979</v>
      </c>
      <c r="AW17">
        <v>14</v>
      </c>
      <c r="AX17">
        <f>IF(Z17&gt;0, (R17*SUMPRODUCT(K17:$K$98, X17:$X$98)-K17*$AZ$3)/Z17, 0)</f>
        <v>574.45840410696485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10"/>
        <v>0.12000000000000001</v>
      </c>
      <c r="I18" s="5">
        <f t="shared" si="11"/>
        <v>1.1200000000000001</v>
      </c>
      <c r="J18">
        <f t="shared" si="12"/>
        <v>0.89285714285714279</v>
      </c>
      <c r="K18">
        <f t="shared" si="20"/>
        <v>0.1826962612641993</v>
      </c>
      <c r="L18" s="2">
        <v>15</v>
      </c>
      <c r="M18" s="6">
        <v>4.522E-3</v>
      </c>
      <c r="Q18" s="4">
        <f t="shared" si="21"/>
        <v>12.5</v>
      </c>
      <c r="R18">
        <f t="shared" si="0"/>
        <v>100000</v>
      </c>
      <c r="S18">
        <f t="shared" si="1"/>
        <v>575.63041994118146</v>
      </c>
      <c r="U18">
        <f t="shared" si="13"/>
        <v>4.522E-3</v>
      </c>
      <c r="V18">
        <f t="shared" si="14"/>
        <v>0.01</v>
      </c>
      <c r="W18">
        <f t="shared" si="15"/>
        <v>0.82635772907174587</v>
      </c>
      <c r="X18">
        <f t="shared" si="16"/>
        <v>3.7367896508624346E-3</v>
      </c>
      <c r="Y18">
        <f t="shared" si="17"/>
        <v>8.2635772907174582E-3</v>
      </c>
      <c r="Z18">
        <f t="shared" si="18"/>
        <v>0.81435736213016596</v>
      </c>
      <c r="AB18">
        <f t="shared" si="19"/>
        <v>474.70814226401075</v>
      </c>
      <c r="AC18">
        <f t="shared" si="2"/>
        <v>468.76887034518023</v>
      </c>
      <c r="AE18">
        <f t="shared" si="3"/>
        <v>0</v>
      </c>
      <c r="AF18">
        <f t="shared" si="4"/>
        <v>0</v>
      </c>
      <c r="AG18">
        <f t="shared" si="4"/>
        <v>-10.179467026627075</v>
      </c>
      <c r="AH18">
        <f t="shared" si="5"/>
        <v>-373.67896508624347</v>
      </c>
      <c r="AI18">
        <f t="shared" si="6"/>
        <v>-383.85843211287056</v>
      </c>
      <c r="AJ18">
        <f t="shared" si="7"/>
        <v>5.9392719188305136</v>
      </c>
      <c r="AK18">
        <f t="shared" si="22"/>
        <v>33.229569958480752</v>
      </c>
      <c r="AL18">
        <f t="shared" si="8"/>
        <v>-344.68959023555931</v>
      </c>
      <c r="AN18">
        <f t="shared" si="9"/>
        <v>0</v>
      </c>
      <c r="AO18">
        <f t="shared" si="9"/>
        <v>0</v>
      </c>
      <c r="AP18">
        <f t="shared" si="9"/>
        <v>-1.8597505674269621</v>
      </c>
      <c r="AQ18">
        <f t="shared" si="9"/>
        <v>-68.269749834331947</v>
      </c>
      <c r="AR18">
        <f t="shared" si="9"/>
        <v>-70.129500401758904</v>
      </c>
      <c r="AS18">
        <f t="shared" si="9"/>
        <v>1.0850827742017819</v>
      </c>
      <c r="AT18">
        <f t="shared" si="9"/>
        <v>6.070918194831588</v>
      </c>
      <c r="AU18">
        <f t="shared" si="9"/>
        <v>-62.973499432725546</v>
      </c>
      <c r="AW18">
        <v>15</v>
      </c>
      <c r="AX18">
        <f>IF(Z18&gt;0, (R18*SUMPRODUCT(K18:$K$98, X18:$X$98)-K18*$AZ$3)/Z18, 0)</f>
        <v>575.63041994118146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10"/>
        <v>0.12000000000000001</v>
      </c>
      <c r="I19" s="5">
        <f t="shared" si="11"/>
        <v>1.1200000000000001</v>
      </c>
      <c r="J19">
        <f t="shared" si="12"/>
        <v>0.89285714285714279</v>
      </c>
      <c r="K19">
        <f t="shared" si="20"/>
        <v>0.16312166184303509</v>
      </c>
      <c r="L19" s="2">
        <v>16</v>
      </c>
      <c r="M19" s="6">
        <v>4.7470000000000004E-3</v>
      </c>
      <c r="Q19" s="4">
        <f t="shared" si="21"/>
        <v>12.5</v>
      </c>
      <c r="R19">
        <f t="shared" si="0"/>
        <v>100000</v>
      </c>
      <c r="S19">
        <f t="shared" si="1"/>
        <v>575.30468709121237</v>
      </c>
      <c r="U19">
        <f t="shared" si="13"/>
        <v>4.7470000000000004E-3</v>
      </c>
      <c r="V19">
        <f t="shared" si="14"/>
        <v>0.01</v>
      </c>
      <c r="W19">
        <f t="shared" si="15"/>
        <v>0.81435736213016596</v>
      </c>
      <c r="X19">
        <f t="shared" si="16"/>
        <v>3.8657543980318981E-3</v>
      </c>
      <c r="Y19">
        <f t="shared" si="17"/>
        <v>8.1435736213016606E-3</v>
      </c>
      <c r="Z19">
        <f t="shared" si="18"/>
        <v>0.80234803411083233</v>
      </c>
      <c r="AB19">
        <f t="shared" si="19"/>
        <v>468.76887034518023</v>
      </c>
      <c r="AC19">
        <f t="shared" si="2"/>
        <v>461.59458470238178</v>
      </c>
      <c r="AE19">
        <f t="shared" si="3"/>
        <v>0</v>
      </c>
      <c r="AF19">
        <f t="shared" si="4"/>
        <v>0</v>
      </c>
      <c r="AG19">
        <f t="shared" si="4"/>
        <v>-10.029350426385404</v>
      </c>
      <c r="AH19">
        <f t="shared" si="5"/>
        <v>-386.57543980318979</v>
      </c>
      <c r="AI19">
        <f t="shared" si="6"/>
        <v>-396.6047902295752</v>
      </c>
      <c r="AJ19">
        <f t="shared" si="7"/>
        <v>7.174285642798452</v>
      </c>
      <c r="AK19">
        <f t="shared" si="22"/>
        <v>32.81382092416262</v>
      </c>
      <c r="AL19">
        <f t="shared" si="8"/>
        <v>-356.61668366261415</v>
      </c>
      <c r="AN19">
        <f t="shared" si="9"/>
        <v>0</v>
      </c>
      <c r="AO19">
        <f t="shared" si="9"/>
        <v>0</v>
      </c>
      <c r="AP19">
        <f t="shared" si="9"/>
        <v>-1.6360043087581397</v>
      </c>
      <c r="AQ19">
        <f t="shared" si="9"/>
        <v>-63.058828168398492</v>
      </c>
      <c r="AR19">
        <f t="shared" si="9"/>
        <v>-64.694832477156638</v>
      </c>
      <c r="AS19">
        <f t="shared" si="9"/>
        <v>1.1702813965899108</v>
      </c>
      <c r="AT19">
        <f t="shared" si="9"/>
        <v>5.3526450005691641</v>
      </c>
      <c r="AU19">
        <f t="shared" si="9"/>
        <v>-58.171906079997562</v>
      </c>
      <c r="AW19">
        <v>16</v>
      </c>
      <c r="AX19">
        <f>IF(Z19&gt;0, (R19*SUMPRODUCT(K19:$K$98, X19:$X$98)-K19*$AZ$3)/Z19, 0)</f>
        <v>575.30468709121237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10"/>
        <v>0.12000000000000001</v>
      </c>
      <c r="I20" s="5">
        <f t="shared" si="11"/>
        <v>1.1200000000000001</v>
      </c>
      <c r="J20">
        <f t="shared" si="12"/>
        <v>0.89285714285714279</v>
      </c>
      <c r="K20">
        <f t="shared" si="20"/>
        <v>0.14564434093128131</v>
      </c>
      <c r="L20" s="2">
        <v>17</v>
      </c>
      <c r="M20" s="6">
        <v>4.9870000000000001E-3</v>
      </c>
      <c r="Q20" s="4">
        <f t="shared" si="21"/>
        <v>12.5</v>
      </c>
      <c r="R20">
        <f t="shared" si="0"/>
        <v>100000</v>
      </c>
      <c r="S20">
        <f t="shared" si="1"/>
        <v>573.29109513410697</v>
      </c>
      <c r="U20">
        <f t="shared" si="13"/>
        <v>4.9870000000000001E-3</v>
      </c>
      <c r="V20">
        <f t="shared" si="14"/>
        <v>0.01</v>
      </c>
      <c r="W20">
        <f t="shared" si="15"/>
        <v>0.80234803411083233</v>
      </c>
      <c r="X20">
        <f t="shared" si="16"/>
        <v>4.0013096461107211E-3</v>
      </c>
      <c r="Y20">
        <f t="shared" si="17"/>
        <v>8.0234803411083234E-3</v>
      </c>
      <c r="Z20">
        <f t="shared" si="18"/>
        <v>0.79032324412361332</v>
      </c>
      <c r="AB20">
        <f t="shared" si="19"/>
        <v>461.59458470238178</v>
      </c>
      <c r="AC20">
        <f t="shared" si="2"/>
        <v>453.08527813356648</v>
      </c>
      <c r="AE20">
        <f t="shared" si="3"/>
        <v>0</v>
      </c>
      <c r="AF20">
        <f t="shared" si="4"/>
        <v>0</v>
      </c>
      <c r="AG20">
        <f t="shared" si="4"/>
        <v>-9.8790405515451667</v>
      </c>
      <c r="AH20">
        <f t="shared" si="5"/>
        <v>-400.1309646110721</v>
      </c>
      <c r="AI20">
        <f t="shared" si="6"/>
        <v>-410.01000516261729</v>
      </c>
      <c r="AJ20">
        <f t="shared" si="7"/>
        <v>8.5093065688153047</v>
      </c>
      <c r="AK20">
        <f t="shared" si="22"/>
        <v>32.311620929166729</v>
      </c>
      <c r="AL20">
        <f t="shared" si="8"/>
        <v>-369.18907766463525</v>
      </c>
      <c r="AN20">
        <f t="shared" si="9"/>
        <v>0</v>
      </c>
      <c r="AO20">
        <f t="shared" si="9"/>
        <v>0</v>
      </c>
      <c r="AP20">
        <f t="shared" si="9"/>
        <v>-1.4388263501631977</v>
      </c>
      <c r="AQ20">
        <f t="shared" si="9"/>
        <v>-58.276810626977444</v>
      </c>
      <c r="AR20">
        <f t="shared" si="9"/>
        <v>-59.71563697714064</v>
      </c>
      <c r="AS20">
        <f t="shared" si="9"/>
        <v>1.2393323469973279</v>
      </c>
      <c r="AT20">
        <f t="shared" si="9"/>
        <v>4.7060047346498841</v>
      </c>
      <c r="AU20">
        <f t="shared" si="9"/>
        <v>-53.77029989549343</v>
      </c>
      <c r="AW20">
        <v>17</v>
      </c>
      <c r="AX20">
        <f>IF(Z20&gt;0, (R20*SUMPRODUCT(K20:$K$98, X20:$X$98)-K20*$AZ$3)/Z20, 0)</f>
        <v>573.29109513410697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10"/>
        <v>0.12000000000000001</v>
      </c>
      <c r="I21" s="5">
        <f t="shared" si="11"/>
        <v>1.1200000000000001</v>
      </c>
      <c r="J21">
        <f t="shared" si="12"/>
        <v>0.89285714285714279</v>
      </c>
      <c r="K21">
        <f t="shared" si="20"/>
        <v>0.13003959011721544</v>
      </c>
      <c r="L21" s="2">
        <v>18</v>
      </c>
      <c r="M21" s="6">
        <v>5.2249999999999996E-3</v>
      </c>
      <c r="Q21" s="4">
        <f t="shared" si="21"/>
        <v>12.5</v>
      </c>
      <c r="R21">
        <f t="shared" si="0"/>
        <v>100000</v>
      </c>
      <c r="S21">
        <f t="shared" si="1"/>
        <v>569.8558007062411</v>
      </c>
      <c r="U21">
        <f t="shared" si="13"/>
        <v>5.2249999999999996E-3</v>
      </c>
      <c r="V21">
        <f t="shared" si="14"/>
        <v>0.01</v>
      </c>
      <c r="W21">
        <f t="shared" si="15"/>
        <v>0.79032324412361332</v>
      </c>
      <c r="X21">
        <f t="shared" si="16"/>
        <v>4.129438950545879E-3</v>
      </c>
      <c r="Y21">
        <f t="shared" si="17"/>
        <v>7.9032324412361341E-3</v>
      </c>
      <c r="Z21">
        <f t="shared" si="18"/>
        <v>0.77829057273183133</v>
      </c>
      <c r="AB21">
        <f t="shared" si="19"/>
        <v>453.08527813356648</v>
      </c>
      <c r="AC21">
        <f t="shared" si="2"/>
        <v>443.51339750621673</v>
      </c>
      <c r="AE21">
        <f t="shared" si="3"/>
        <v>0</v>
      </c>
      <c r="AF21">
        <f t="shared" si="4"/>
        <v>0</v>
      </c>
      <c r="AG21">
        <f t="shared" si="4"/>
        <v>-9.7286321591478924</v>
      </c>
      <c r="AH21">
        <f t="shared" si="5"/>
        <v>-412.94389505458793</v>
      </c>
      <c r="AI21">
        <f t="shared" si="6"/>
        <v>-422.6725272137358</v>
      </c>
      <c r="AJ21">
        <f t="shared" si="7"/>
        <v>9.5718806273497421</v>
      </c>
      <c r="AK21">
        <f t="shared" si="22"/>
        <v>31.715969469349655</v>
      </c>
      <c r="AL21">
        <f t="shared" si="8"/>
        <v>-381.3846771170364</v>
      </c>
      <c r="AN21">
        <f t="shared" si="9"/>
        <v>0</v>
      </c>
      <c r="AO21">
        <f t="shared" si="9"/>
        <v>0</v>
      </c>
      <c r="AP21">
        <f t="shared" si="9"/>
        <v>-1.2651073383767526</v>
      </c>
      <c r="AQ21">
        <f t="shared" si="9"/>
        <v>-53.699054854305039</v>
      </c>
      <c r="AR21">
        <f t="shared" si="9"/>
        <v>-54.96416219268179</v>
      </c>
      <c r="AS21">
        <f t="shared" si="9"/>
        <v>1.2447234334314754</v>
      </c>
      <c r="AT21">
        <f t="shared" si="9"/>
        <v>4.1243316699643477</v>
      </c>
      <c r="AU21">
        <f t="shared" si="9"/>
        <v>-49.595107089285968</v>
      </c>
      <c r="AW21">
        <v>18</v>
      </c>
      <c r="AX21">
        <f>IF(Z21&gt;0, (R21*SUMPRODUCT(K21:$K$98, X21:$X$98)-K21*$AZ$3)/Z21, 0)</f>
        <v>569.8558007062411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10"/>
        <v>0.12000000000000001</v>
      </c>
      <c r="I22" s="5">
        <f t="shared" si="11"/>
        <v>1.1200000000000001</v>
      </c>
      <c r="J22">
        <f t="shared" si="12"/>
        <v>0.89285714285714279</v>
      </c>
      <c r="K22">
        <f t="shared" si="20"/>
        <v>0.11610677689037092</v>
      </c>
      <c r="L22" s="2">
        <v>19</v>
      </c>
      <c r="M22" s="6">
        <v>5.4879999999999998E-3</v>
      </c>
      <c r="Q22" s="4">
        <f t="shared" si="21"/>
        <v>12.5</v>
      </c>
      <c r="R22">
        <f t="shared" si="0"/>
        <v>100000</v>
      </c>
      <c r="S22">
        <f t="shared" si="1"/>
        <v>565.49242841694877</v>
      </c>
      <c r="U22">
        <f t="shared" si="13"/>
        <v>5.4879999999999998E-3</v>
      </c>
      <c r="V22">
        <f t="shared" si="14"/>
        <v>0.01</v>
      </c>
      <c r="W22">
        <f t="shared" si="15"/>
        <v>0.77829057273183133</v>
      </c>
      <c r="X22">
        <f t="shared" si="16"/>
        <v>4.27125866315229E-3</v>
      </c>
      <c r="Y22">
        <f t="shared" si="17"/>
        <v>7.7829057273183138E-3</v>
      </c>
      <c r="Z22">
        <f t="shared" si="18"/>
        <v>0.76623640834136075</v>
      </c>
      <c r="AB22">
        <f t="shared" si="19"/>
        <v>443.51339750621673</v>
      </c>
      <c r="AC22">
        <f t="shared" si="2"/>
        <v>433.30088729443685</v>
      </c>
      <c r="AE22">
        <f t="shared" si="3"/>
        <v>0</v>
      </c>
      <c r="AF22">
        <f t="shared" si="4"/>
        <v>0</v>
      </c>
      <c r="AG22">
        <f t="shared" si="4"/>
        <v>-9.5779551042670086</v>
      </c>
      <c r="AH22">
        <f t="shared" si="5"/>
        <v>-427.12586631522902</v>
      </c>
      <c r="AI22">
        <f t="shared" si="6"/>
        <v>-436.70382141949602</v>
      </c>
      <c r="AJ22">
        <f t="shared" si="7"/>
        <v>10.212510211779886</v>
      </c>
      <c r="AK22">
        <f t="shared" si="22"/>
        <v>31.045937825435175</v>
      </c>
      <c r="AL22">
        <f t="shared" si="8"/>
        <v>-395.44537338228099</v>
      </c>
      <c r="AN22">
        <f t="shared" si="9"/>
        <v>0</v>
      </c>
      <c r="AO22">
        <f t="shared" si="9"/>
        <v>0</v>
      </c>
      <c r="AP22">
        <f t="shared" si="9"/>
        <v>-1.112065496357119</v>
      </c>
      <c r="AQ22">
        <f t="shared" si="9"/>
        <v>-49.592207664368694</v>
      </c>
      <c r="AR22">
        <f t="shared" si="9"/>
        <v>-50.704273160725812</v>
      </c>
      <c r="AS22">
        <f t="shared" si="9"/>
        <v>1.1857416446497619</v>
      </c>
      <c r="AT22">
        <f t="shared" si="9"/>
        <v>3.6046437764501293</v>
      </c>
      <c r="AU22">
        <f t="shared" si="9"/>
        <v>-45.913887739625928</v>
      </c>
      <c r="AW22">
        <v>19</v>
      </c>
      <c r="AX22">
        <f>IF(Z22&gt;0, (R22*SUMPRODUCT(K22:$K$98, X22:$X$98)-K22*$AZ$3)/Z22, 0)</f>
        <v>565.49242841694877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10"/>
        <v>0.12000000000000001</v>
      </c>
      <c r="I23" s="5">
        <f t="shared" si="11"/>
        <v>1.1200000000000001</v>
      </c>
      <c r="J23">
        <f t="shared" si="12"/>
        <v>0.89285714285714279</v>
      </c>
      <c r="K23">
        <f t="shared" si="20"/>
        <v>0.10366676508068833</v>
      </c>
      <c r="L23" s="2">
        <v>20</v>
      </c>
      <c r="M23" s="6">
        <v>5.7670000000000004E-3</v>
      </c>
      <c r="Q23" s="4">
        <f t="shared" si="21"/>
        <v>12.5</v>
      </c>
      <c r="R23">
        <f t="shared" si="0"/>
        <v>100000</v>
      </c>
      <c r="S23">
        <f t="shared" si="1"/>
        <v>560.27721437806804</v>
      </c>
      <c r="U23">
        <f t="shared" si="13"/>
        <v>5.7670000000000004E-3</v>
      </c>
      <c r="V23">
        <f t="shared" si="14"/>
        <v>0.01</v>
      </c>
      <c r="W23">
        <f t="shared" si="15"/>
        <v>0.76623640834136075</v>
      </c>
      <c r="X23">
        <f t="shared" si="16"/>
        <v>4.4188853669046282E-3</v>
      </c>
      <c r="Y23">
        <f t="shared" si="17"/>
        <v>7.6623640834136081E-3</v>
      </c>
      <c r="Z23">
        <f t="shared" si="18"/>
        <v>0.75415515889104257</v>
      </c>
      <c r="AB23">
        <f t="shared" si="19"/>
        <v>433.30088729443685</v>
      </c>
      <c r="AC23">
        <f t="shared" si="2"/>
        <v>422.53595163232262</v>
      </c>
      <c r="AE23">
        <f t="shared" si="3"/>
        <v>0</v>
      </c>
      <c r="AF23">
        <f t="shared" si="4"/>
        <v>0</v>
      </c>
      <c r="AG23">
        <f t="shared" si="4"/>
        <v>-9.426939486138032</v>
      </c>
      <c r="AH23">
        <f t="shared" si="5"/>
        <v>-441.88853669046284</v>
      </c>
      <c r="AI23">
        <f t="shared" si="6"/>
        <v>-451.3154761766009</v>
      </c>
      <c r="AJ23">
        <f t="shared" si="7"/>
        <v>10.764935662114226</v>
      </c>
      <c r="AK23">
        <f t="shared" si="22"/>
        <v>30.331062110610581</v>
      </c>
      <c r="AL23">
        <f t="shared" si="8"/>
        <v>-410.21947840387611</v>
      </c>
      <c r="AN23">
        <f t="shared" si="9"/>
        <v>0</v>
      </c>
      <c r="AO23">
        <f t="shared" si="9"/>
        <v>0</v>
      </c>
      <c r="AP23">
        <f t="shared" si="9"/>
        <v>-0.97726032113933603</v>
      </c>
      <c r="AQ23">
        <f t="shared" si="9"/>
        <v>-45.809155124939338</v>
      </c>
      <c r="AR23">
        <f t="shared" si="9"/>
        <v>-46.786415446078671</v>
      </c>
      <c r="AS23">
        <f t="shared" si="9"/>
        <v>1.1159660563931195</v>
      </c>
      <c r="AT23">
        <f t="shared" si="9"/>
        <v>3.1443230904684336</v>
      </c>
      <c r="AU23">
        <f t="shared" si="9"/>
        <v>-42.526126299217125</v>
      </c>
      <c r="AW23">
        <v>20</v>
      </c>
      <c r="AX23">
        <f>IF(Z23&gt;0, (R23*SUMPRODUCT(K23:$K$98, X23:$X$98)-K23*$AZ$3)/Z23, 0)</f>
        <v>560.27721437806804</v>
      </c>
    </row>
    <row r="24" spans="5:50" x14ac:dyDescent="0.25">
      <c r="E24">
        <v>2024</v>
      </c>
      <c r="F24" s="5">
        <f>EconomicRates!C64</f>
        <v>3.5571999999999999E-2</v>
      </c>
      <c r="G24" s="5">
        <f>EconomicRates!D64</f>
        <v>7.0000000000000007E-2</v>
      </c>
      <c r="H24" s="5">
        <f t="shared" si="10"/>
        <v>0.12000000000000001</v>
      </c>
      <c r="I24" s="5">
        <f t="shared" si="11"/>
        <v>1.1200000000000001</v>
      </c>
      <c r="J24">
        <f t="shared" si="12"/>
        <v>0.89285714285714279</v>
      </c>
      <c r="K24">
        <f t="shared" si="20"/>
        <v>9.2559611679185999E-2</v>
      </c>
      <c r="L24" s="2">
        <v>21</v>
      </c>
      <c r="M24" s="6">
        <v>6.0780000000000001E-3</v>
      </c>
      <c r="Q24" s="4">
        <f t="shared" si="21"/>
        <v>12.5</v>
      </c>
      <c r="R24">
        <f t="shared" si="0"/>
        <v>100000</v>
      </c>
      <c r="S24">
        <f t="shared" si="1"/>
        <v>554.41705263853623</v>
      </c>
      <c r="U24">
        <f t="shared" si="13"/>
        <v>6.0780000000000001E-3</v>
      </c>
      <c r="V24">
        <f t="shared" si="14"/>
        <v>0.01</v>
      </c>
      <c r="W24">
        <f t="shared" si="15"/>
        <v>0.75415515889104257</v>
      </c>
      <c r="X24">
        <f t="shared" si="16"/>
        <v>4.5837550557397567E-3</v>
      </c>
      <c r="Y24">
        <f t="shared" si="17"/>
        <v>7.5415515889104261E-3</v>
      </c>
      <c r="Z24">
        <f t="shared" si="18"/>
        <v>0.7420298522463924</v>
      </c>
      <c r="AB24">
        <f t="shared" si="19"/>
        <v>422.53595163232262</v>
      </c>
      <c r="AC24">
        <f t="shared" si="2"/>
        <v>411.39400365225339</v>
      </c>
      <c r="AE24">
        <f t="shared" si="3"/>
        <v>0</v>
      </c>
      <c r="AF24">
        <f t="shared" si="4"/>
        <v>0</v>
      </c>
      <c r="AG24">
        <f t="shared" si="4"/>
        <v>-9.2753731530799044</v>
      </c>
      <c r="AH24">
        <f t="shared" si="5"/>
        <v>-458.37550557397566</v>
      </c>
      <c r="AI24">
        <f t="shared" si="6"/>
        <v>-467.65087872705556</v>
      </c>
      <c r="AJ24">
        <f t="shared" si="7"/>
        <v>11.141947980069233</v>
      </c>
      <c r="AK24">
        <f t="shared" si="22"/>
        <v>29.577516614262585</v>
      </c>
      <c r="AL24">
        <f t="shared" si="8"/>
        <v>-426.93141413272372</v>
      </c>
      <c r="AN24">
        <f t="shared" si="9"/>
        <v>0</v>
      </c>
      <c r="AO24">
        <f t="shared" si="9"/>
        <v>0</v>
      </c>
      <c r="AP24">
        <f t="shared" si="9"/>
        <v>-0.858524937228623</v>
      </c>
      <c r="AQ24">
        <f t="shared" si="9"/>
        <v>-42.427058799177743</v>
      </c>
      <c r="AR24">
        <f t="shared" si="9"/>
        <v>-43.285583736406366</v>
      </c>
      <c r="AS24">
        <f t="shared" si="9"/>
        <v>1.0312943783848991</v>
      </c>
      <c r="AT24">
        <f t="shared" si="9"/>
        <v>2.7376834522508169</v>
      </c>
      <c r="AU24">
        <f t="shared" si="9"/>
        <v>-39.516605905770646</v>
      </c>
      <c r="AW24">
        <v>21</v>
      </c>
      <c r="AX24">
        <f>IF(Z24&gt;0, (R24*SUMPRODUCT(K24:$K$98, X24:$X$98)-K24*$AZ$3)/Z24, 0)</f>
        <v>554.41705263853623</v>
      </c>
    </row>
    <row r="25" spans="5:50" x14ac:dyDescent="0.25">
      <c r="E25">
        <v>2025</v>
      </c>
      <c r="F25" s="5">
        <f>EconomicRates!C65</f>
        <v>3.5571999999999999E-2</v>
      </c>
      <c r="G25" s="5">
        <f>EconomicRates!D65</f>
        <v>7.0000000000000007E-2</v>
      </c>
      <c r="H25" s="5">
        <f t="shared" si="10"/>
        <v>0.12000000000000001</v>
      </c>
      <c r="I25" s="5">
        <f t="shared" si="11"/>
        <v>1.1200000000000001</v>
      </c>
      <c r="J25">
        <f t="shared" si="12"/>
        <v>0.89285714285714279</v>
      </c>
      <c r="K25">
        <f t="shared" si="20"/>
        <v>8.2642510427844637E-2</v>
      </c>
      <c r="L25" s="2">
        <v>22</v>
      </c>
      <c r="M25" s="6">
        <v>6.4359999999999999E-3</v>
      </c>
      <c r="Q25" s="4">
        <f t="shared" si="21"/>
        <v>12.5</v>
      </c>
      <c r="R25">
        <f t="shared" si="0"/>
        <v>100000</v>
      </c>
      <c r="S25">
        <f t="shared" si="1"/>
        <v>547.96007145636747</v>
      </c>
      <c r="U25">
        <f t="shared" si="13"/>
        <v>6.4359999999999999E-3</v>
      </c>
      <c r="V25">
        <f t="shared" si="14"/>
        <v>0.01</v>
      </c>
      <c r="W25">
        <f t="shared" si="15"/>
        <v>0.7420298522463924</v>
      </c>
      <c r="X25">
        <f t="shared" si="16"/>
        <v>4.7757041290577814E-3</v>
      </c>
      <c r="Y25">
        <f t="shared" si="17"/>
        <v>7.4202985224639242E-3</v>
      </c>
      <c r="Z25">
        <f t="shared" si="18"/>
        <v>0.72983384959487063</v>
      </c>
      <c r="AB25">
        <f t="shared" si="19"/>
        <v>411.39400365225339</v>
      </c>
      <c r="AC25">
        <f t="shared" si="2"/>
        <v>399.91980837528104</v>
      </c>
      <c r="AE25">
        <f t="shared" si="3"/>
        <v>0</v>
      </c>
      <c r="AF25">
        <f t="shared" si="4"/>
        <v>0</v>
      </c>
      <c r="AG25">
        <f t="shared" si="4"/>
        <v>-9.1229231199358836</v>
      </c>
      <c r="AH25">
        <f t="shared" si="5"/>
        <v>-477.57041290577814</v>
      </c>
      <c r="AI25">
        <f t="shared" si="6"/>
        <v>-486.69333602571402</v>
      </c>
      <c r="AJ25">
        <f t="shared" si="7"/>
        <v>11.474195276972353</v>
      </c>
      <c r="AK25">
        <f t="shared" si="22"/>
        <v>28.797580255657738</v>
      </c>
      <c r="AL25">
        <f t="shared" si="8"/>
        <v>-446.42156049308392</v>
      </c>
      <c r="AN25">
        <f t="shared" si="9"/>
        <v>0</v>
      </c>
      <c r="AO25">
        <f t="shared" si="9"/>
        <v>0</v>
      </c>
      <c r="AP25">
        <f t="shared" si="9"/>
        <v>-0.75394126907172621</v>
      </c>
      <c r="AQ25">
        <f t="shared" si="9"/>
        <v>-39.467617828595841</v>
      </c>
      <c r="AR25">
        <f t="shared" si="9"/>
        <v>-40.221559097667566</v>
      </c>
      <c r="AS25">
        <f t="shared" si="9"/>
        <v>0.9482563028283133</v>
      </c>
      <c r="AT25">
        <f t="shared" si="9"/>
        <v>2.3799043265748874</v>
      </c>
      <c r="AU25">
        <f t="shared" si="9"/>
        <v>-36.893398468264365</v>
      </c>
      <c r="AW25">
        <v>22</v>
      </c>
      <c r="AX25">
        <f>IF(Z25&gt;0, (R25*SUMPRODUCT(K25:$K$98, X25:$X$98)-K25*$AZ$3)/Z25, 0)</f>
        <v>547.96007145636747</v>
      </c>
    </row>
    <row r="26" spans="5:50" x14ac:dyDescent="0.25">
      <c r="E26">
        <v>2026</v>
      </c>
      <c r="F26" s="5">
        <f>EconomicRates!C66</f>
        <v>3.5571999999999999E-2</v>
      </c>
      <c r="G26" s="5">
        <f>EconomicRates!D66</f>
        <v>7.0000000000000007E-2</v>
      </c>
      <c r="H26" s="5">
        <f t="shared" si="10"/>
        <v>0.12000000000000001</v>
      </c>
      <c r="I26" s="5">
        <f t="shared" si="11"/>
        <v>1.1200000000000001</v>
      </c>
      <c r="J26">
        <f t="shared" si="12"/>
        <v>0.89285714285714279</v>
      </c>
      <c r="K26">
        <f t="shared" si="20"/>
        <v>7.3787955739146996E-2</v>
      </c>
      <c r="L26" s="2">
        <v>23</v>
      </c>
      <c r="M26" s="6">
        <v>6.8199999999999997E-3</v>
      </c>
      <c r="Q26" s="4">
        <f t="shared" si="21"/>
        <v>12.5</v>
      </c>
      <c r="R26">
        <f t="shared" si="0"/>
        <v>100000</v>
      </c>
      <c r="S26">
        <f t="shared" si="1"/>
        <v>540.84638719767679</v>
      </c>
      <c r="U26">
        <f t="shared" si="13"/>
        <v>6.8199999999999997E-3</v>
      </c>
      <c r="V26">
        <f t="shared" si="14"/>
        <v>0.01</v>
      </c>
      <c r="W26">
        <f t="shared" si="15"/>
        <v>0.72983384959487063</v>
      </c>
      <c r="X26">
        <f t="shared" si="16"/>
        <v>4.9774668542370178E-3</v>
      </c>
      <c r="Y26">
        <f t="shared" si="17"/>
        <v>7.2983384959487063E-3</v>
      </c>
      <c r="Z26">
        <f t="shared" si="18"/>
        <v>0.71755804424468483</v>
      </c>
      <c r="AB26">
        <f t="shared" si="19"/>
        <v>399.91980837528104</v>
      </c>
      <c r="AC26">
        <f t="shared" si="2"/>
        <v>388.08867583436853</v>
      </c>
      <c r="AE26">
        <f t="shared" si="3"/>
        <v>0</v>
      </c>
      <c r="AF26">
        <f t="shared" si="4"/>
        <v>0</v>
      </c>
      <c r="AG26">
        <f t="shared" si="4"/>
        <v>-8.9694755530585599</v>
      </c>
      <c r="AH26">
        <f t="shared" si="5"/>
        <v>-497.74668542370176</v>
      </c>
      <c r="AI26">
        <f t="shared" si="6"/>
        <v>-506.71616097676031</v>
      </c>
      <c r="AJ26">
        <f t="shared" si="7"/>
        <v>11.831132540912506</v>
      </c>
      <c r="AK26">
        <f t="shared" si="22"/>
        <v>27.994386586269677</v>
      </c>
      <c r="AL26">
        <f t="shared" si="8"/>
        <v>-466.89064184957812</v>
      </c>
      <c r="AN26">
        <f t="shared" si="9"/>
        <v>0</v>
      </c>
      <c r="AO26">
        <f t="shared" si="9"/>
        <v>0</v>
      </c>
      <c r="AP26">
        <f t="shared" si="9"/>
        <v>-0.66183926511244606</v>
      </c>
      <c r="AQ26">
        <f t="shared" si="9"/>
        <v>-36.727710393351231</v>
      </c>
      <c r="AR26">
        <f t="shared" si="9"/>
        <v>-37.389549658463672</v>
      </c>
      <c r="AS26">
        <f t="shared" si="9"/>
        <v>0.87299508427283379</v>
      </c>
      <c r="AT26">
        <f t="shared" si="9"/>
        <v>2.0656485583722373</v>
      </c>
      <c r="AU26">
        <f t="shared" si="9"/>
        <v>-34.450906015818603</v>
      </c>
      <c r="AW26">
        <v>23</v>
      </c>
      <c r="AX26">
        <f>IF(Z26&gt;0, (R26*SUMPRODUCT(K26:$K$98, X26:$X$98)-K26*$AZ$3)/Z26, 0)</f>
        <v>540.84638719767679</v>
      </c>
    </row>
    <row r="27" spans="5:50" x14ac:dyDescent="0.25">
      <c r="E27">
        <v>2027</v>
      </c>
      <c r="F27" s="5">
        <f>EconomicRates!C67</f>
        <v>3.5571999999999999E-2</v>
      </c>
      <c r="G27" s="5">
        <f>EconomicRates!D67</f>
        <v>7.0000000000000007E-2</v>
      </c>
      <c r="H27" s="5">
        <f t="shared" si="10"/>
        <v>0.12000000000000001</v>
      </c>
      <c r="I27" s="5">
        <f t="shared" si="11"/>
        <v>1.1200000000000001</v>
      </c>
      <c r="J27">
        <f t="shared" si="12"/>
        <v>0.89285714285714279</v>
      </c>
      <c r="K27">
        <f t="shared" si="20"/>
        <v>6.5882103338524095E-2</v>
      </c>
      <c r="L27" s="2">
        <v>24</v>
      </c>
      <c r="M27" s="6">
        <v>7.2269999999999999E-3</v>
      </c>
      <c r="Q27" s="4">
        <f t="shared" si="21"/>
        <v>12.5</v>
      </c>
      <c r="R27">
        <f t="shared" si="0"/>
        <v>100000</v>
      </c>
      <c r="S27">
        <f t="shared" si="1"/>
        <v>533.2362073759906</v>
      </c>
      <c r="U27">
        <f t="shared" si="13"/>
        <v>7.2269999999999999E-3</v>
      </c>
      <c r="V27">
        <f t="shared" si="14"/>
        <v>0.01</v>
      </c>
      <c r="W27">
        <f t="shared" si="15"/>
        <v>0.71755804424468483</v>
      </c>
      <c r="X27">
        <f t="shared" si="16"/>
        <v>5.1857919857563372E-3</v>
      </c>
      <c r="Y27">
        <f t="shared" si="17"/>
        <v>7.1755804424468482E-3</v>
      </c>
      <c r="Z27">
        <f t="shared" si="18"/>
        <v>0.70519667181648171</v>
      </c>
      <c r="AB27">
        <f t="shared" si="19"/>
        <v>388.08867583436853</v>
      </c>
      <c r="AC27">
        <f t="shared" si="2"/>
        <v>376.03639873359185</v>
      </c>
      <c r="AE27">
        <f t="shared" si="3"/>
        <v>0</v>
      </c>
      <c r="AF27">
        <f t="shared" si="4"/>
        <v>0</v>
      </c>
      <c r="AG27">
        <f t="shared" si="4"/>
        <v>-8.8149583977060217</v>
      </c>
      <c r="AH27">
        <f t="shared" si="5"/>
        <v>-518.57919857563377</v>
      </c>
      <c r="AI27">
        <f t="shared" si="6"/>
        <v>-527.39415697333982</v>
      </c>
      <c r="AJ27">
        <f t="shared" si="7"/>
        <v>12.052277100776678</v>
      </c>
      <c r="AK27">
        <f t="shared" si="22"/>
        <v>27.166207308405799</v>
      </c>
      <c r="AL27">
        <f t="shared" si="8"/>
        <v>-488.17567256415737</v>
      </c>
      <c r="AN27">
        <f t="shared" si="9"/>
        <v>0</v>
      </c>
      <c r="AO27">
        <f t="shared" si="9"/>
        <v>0</v>
      </c>
      <c r="AP27">
        <f t="shared" si="9"/>
        <v>-0.58074800008245886</v>
      </c>
      <c r="AQ27">
        <f t="shared" si="9"/>
        <v>-34.165088349768908</v>
      </c>
      <c r="AR27">
        <f t="shared" si="9"/>
        <v>-34.745836349851373</v>
      </c>
      <c r="AS27">
        <f t="shared" si="9"/>
        <v>0.7940293654178967</v>
      </c>
      <c r="AT27">
        <f t="shared" si="9"/>
        <v>1.7897668772081594</v>
      </c>
      <c r="AU27">
        <f t="shared" si="9"/>
        <v>-32.162040107225316</v>
      </c>
      <c r="AW27">
        <v>24</v>
      </c>
      <c r="AX27">
        <f>IF(Z27&gt;0, (R27*SUMPRODUCT(K27:$K$98, X27:$X$98)-K27*$AZ$3)/Z27, 0)</f>
        <v>533.2362073759906</v>
      </c>
    </row>
    <row r="28" spans="5:50" x14ac:dyDescent="0.25">
      <c r="E28">
        <v>2028</v>
      </c>
      <c r="F28" s="5">
        <f>EconomicRates!C68</f>
        <v>3.5571999999999999E-2</v>
      </c>
      <c r="G28" s="5">
        <f>EconomicRates!D68</f>
        <v>7.0000000000000007E-2</v>
      </c>
      <c r="H28" s="5">
        <f t="shared" si="10"/>
        <v>0.12000000000000001</v>
      </c>
      <c r="I28" s="5">
        <f t="shared" si="11"/>
        <v>1.1200000000000001</v>
      </c>
      <c r="J28">
        <f t="shared" si="12"/>
        <v>0.89285714285714279</v>
      </c>
      <c r="K28">
        <f t="shared" si="20"/>
        <v>5.8823306552253651E-2</v>
      </c>
      <c r="L28" s="2">
        <v>25</v>
      </c>
      <c r="M28" s="6">
        <v>7.6860000000000001E-3</v>
      </c>
      <c r="Q28" s="4">
        <f t="shared" si="21"/>
        <v>12.5</v>
      </c>
      <c r="R28">
        <f t="shared" si="0"/>
        <v>100000</v>
      </c>
      <c r="S28">
        <f t="shared" si="1"/>
        <v>525.32126971900516</v>
      </c>
      <c r="U28">
        <f t="shared" si="13"/>
        <v>7.6860000000000001E-3</v>
      </c>
      <c r="V28">
        <f t="shared" si="14"/>
        <v>0.01</v>
      </c>
      <c r="W28">
        <f t="shared" si="15"/>
        <v>0.70519667181648171</v>
      </c>
      <c r="X28">
        <f t="shared" si="16"/>
        <v>5.4201416195814789E-3</v>
      </c>
      <c r="Y28">
        <f t="shared" si="17"/>
        <v>7.0519667181648173E-3</v>
      </c>
      <c r="Z28">
        <f t="shared" si="18"/>
        <v>0.69272456347873546</v>
      </c>
      <c r="AB28">
        <f t="shared" si="19"/>
        <v>376.03639873359185</v>
      </c>
      <c r="AC28">
        <f t="shared" si="2"/>
        <v>363.90294725219292</v>
      </c>
      <c r="AE28">
        <f t="shared" si="3"/>
        <v>0</v>
      </c>
      <c r="AF28">
        <f t="shared" si="4"/>
        <v>0</v>
      </c>
      <c r="AG28">
        <f t="shared" si="4"/>
        <v>-8.6590570434841929</v>
      </c>
      <c r="AH28">
        <f t="shared" si="5"/>
        <v>-542.01416195814784</v>
      </c>
      <c r="AI28">
        <f t="shared" si="6"/>
        <v>-550.67321900163199</v>
      </c>
      <c r="AJ28">
        <f t="shared" si="7"/>
        <v>12.133451481398936</v>
      </c>
      <c r="AK28">
        <f t="shared" si="22"/>
        <v>26.322547911351432</v>
      </c>
      <c r="AL28">
        <f t="shared" si="8"/>
        <v>-512.21721960888158</v>
      </c>
      <c r="AN28">
        <f t="shared" si="9"/>
        <v>0</v>
      </c>
      <c r="AO28">
        <f t="shared" si="9"/>
        <v>0</v>
      </c>
      <c r="AP28">
        <f t="shared" si="9"/>
        <v>-0.50935436692232183</v>
      </c>
      <c r="AQ28">
        <f t="shared" si="9"/>
        <v>-31.883065204526989</v>
      </c>
      <c r="AR28">
        <f t="shared" si="9"/>
        <v>-32.39241957144931</v>
      </c>
      <c r="AS28">
        <f t="shared" si="9"/>
        <v>0.71372973602722578</v>
      </c>
      <c r="AT28">
        <f t="shared" si="9"/>
        <v>1.5483793050258094</v>
      </c>
      <c r="AU28">
        <f t="shared" si="9"/>
        <v>-30.130310530396272</v>
      </c>
      <c r="AW28">
        <v>25</v>
      </c>
      <c r="AX28">
        <f>IF(Z28&gt;0, (R28*SUMPRODUCT(K28:$K$98, X28:$X$98)-K28*$AZ$3)/Z28, 0)</f>
        <v>525.32126971900516</v>
      </c>
    </row>
    <row r="29" spans="5:50" x14ac:dyDescent="0.25">
      <c r="E29">
        <v>2029</v>
      </c>
      <c r="F29" s="5">
        <f>EconomicRates!C69</f>
        <v>3.5571999999999999E-2</v>
      </c>
      <c r="G29" s="5">
        <f>EconomicRates!D69</f>
        <v>7.0000000000000007E-2</v>
      </c>
      <c r="H29" s="5">
        <f t="shared" si="10"/>
        <v>0.12000000000000001</v>
      </c>
      <c r="I29" s="5">
        <f t="shared" si="11"/>
        <v>1.1200000000000001</v>
      </c>
      <c r="J29">
        <f t="shared" si="12"/>
        <v>0.89285714285714279</v>
      </c>
      <c r="K29">
        <f t="shared" si="20"/>
        <v>5.2520809421655039E-2</v>
      </c>
      <c r="L29" s="2">
        <v>26</v>
      </c>
      <c r="M29" s="6">
        <v>8.2030000000000002E-3</v>
      </c>
      <c r="Q29" s="4">
        <f t="shared" si="21"/>
        <v>12.5</v>
      </c>
      <c r="R29">
        <f t="shared" si="0"/>
        <v>100000</v>
      </c>
      <c r="S29">
        <f t="shared" si="1"/>
        <v>517.10525280286868</v>
      </c>
      <c r="U29">
        <f t="shared" si="13"/>
        <v>8.2030000000000002E-3</v>
      </c>
      <c r="V29">
        <f t="shared" si="14"/>
        <v>0.01</v>
      </c>
      <c r="W29">
        <f t="shared" si="15"/>
        <v>0.69272456347873546</v>
      </c>
      <c r="X29">
        <f t="shared" si="16"/>
        <v>5.6824195942160672E-3</v>
      </c>
      <c r="Y29">
        <f t="shared" si="17"/>
        <v>6.9272456347873549E-3</v>
      </c>
      <c r="Z29">
        <f t="shared" si="18"/>
        <v>0.68011489824973204</v>
      </c>
      <c r="AB29">
        <f t="shared" si="19"/>
        <v>363.90294725219292</v>
      </c>
      <c r="AC29">
        <f t="shared" si="2"/>
        <v>351.69098639442501</v>
      </c>
      <c r="AE29">
        <f t="shared" si="3"/>
        <v>0</v>
      </c>
      <c r="AF29">
        <f t="shared" si="4"/>
        <v>0</v>
      </c>
      <c r="AG29">
        <f t="shared" si="4"/>
        <v>-8.5014362281216513</v>
      </c>
      <c r="AH29">
        <f t="shared" si="5"/>
        <v>-568.24195942160668</v>
      </c>
      <c r="AI29">
        <f t="shared" si="6"/>
        <v>-576.74339564972831</v>
      </c>
      <c r="AJ29">
        <f t="shared" si="7"/>
        <v>12.211960857767906</v>
      </c>
      <c r="AK29">
        <f t="shared" si="22"/>
        <v>25.473206307653506</v>
      </c>
      <c r="AL29">
        <f t="shared" si="8"/>
        <v>-539.05822848430694</v>
      </c>
      <c r="AN29">
        <f t="shared" si="9"/>
        <v>0</v>
      </c>
      <c r="AO29">
        <f t="shared" si="9"/>
        <v>0</v>
      </c>
      <c r="AP29">
        <f t="shared" si="9"/>
        <v>-0.44650231194753109</v>
      </c>
      <c r="AQ29">
        <f t="shared" si="9"/>
        <v>-29.84452765617004</v>
      </c>
      <c r="AR29">
        <f t="shared" si="9"/>
        <v>-30.29102996811757</v>
      </c>
      <c r="AS29">
        <f t="shared" si="9"/>
        <v>0.64138206887553917</v>
      </c>
      <c r="AT29">
        <f t="shared" si="9"/>
        <v>1.3378734138427708</v>
      </c>
      <c r="AU29">
        <f t="shared" si="9"/>
        <v>-28.311774485399262</v>
      </c>
      <c r="AW29">
        <v>26</v>
      </c>
      <c r="AX29">
        <f>IF(Z29&gt;0, (R29*SUMPRODUCT(K29:$K$98, X29:$X$98)-K29*$AZ$3)/Z29, 0)</f>
        <v>517.10525280286868</v>
      </c>
    </row>
    <row r="30" spans="5:50" x14ac:dyDescent="0.25">
      <c r="E30">
        <v>2030</v>
      </c>
      <c r="F30" s="5">
        <f>EconomicRates!C70</f>
        <v>3.5571999999999999E-2</v>
      </c>
      <c r="G30" s="5">
        <f>EconomicRates!D70</f>
        <v>7.0000000000000007E-2</v>
      </c>
      <c r="H30" s="5">
        <f t="shared" si="10"/>
        <v>0.12000000000000001</v>
      </c>
      <c r="I30" s="5">
        <f t="shared" si="11"/>
        <v>1.1200000000000001</v>
      </c>
      <c r="J30">
        <f t="shared" si="12"/>
        <v>0.89285714285714279</v>
      </c>
      <c r="K30">
        <f t="shared" si="20"/>
        <v>4.6893579840763422E-2</v>
      </c>
      <c r="L30" s="2">
        <v>27</v>
      </c>
      <c r="M30" s="6">
        <v>8.7950000000000007E-3</v>
      </c>
      <c r="Q30" s="4">
        <f t="shared" si="21"/>
        <v>12.5</v>
      </c>
      <c r="R30">
        <f t="shared" si="0"/>
        <v>100000</v>
      </c>
      <c r="S30">
        <f t="shared" si="1"/>
        <v>508.6072212923126</v>
      </c>
      <c r="U30">
        <f t="shared" si="13"/>
        <v>8.7950000000000007E-3</v>
      </c>
      <c r="V30">
        <f t="shared" si="14"/>
        <v>0.01</v>
      </c>
      <c r="W30">
        <f t="shared" si="15"/>
        <v>0.68011489824973204</v>
      </c>
      <c r="X30">
        <f t="shared" si="16"/>
        <v>5.9816105301063937E-3</v>
      </c>
      <c r="Y30">
        <f t="shared" si="17"/>
        <v>6.8011489824973204E-3</v>
      </c>
      <c r="Z30">
        <f t="shared" si="18"/>
        <v>0.66733213873712838</v>
      </c>
      <c r="AB30">
        <f t="shared" si="19"/>
        <v>351.69098639442501</v>
      </c>
      <c r="AC30">
        <f t="shared" si="2"/>
        <v>339.40994476214689</v>
      </c>
      <c r="AE30">
        <f t="shared" si="3"/>
        <v>0</v>
      </c>
      <c r="AF30">
        <f t="shared" si="4"/>
        <v>0</v>
      </c>
      <c r="AG30">
        <f t="shared" si="4"/>
        <v>-8.3416517342141052</v>
      </c>
      <c r="AH30">
        <f t="shared" si="5"/>
        <v>-598.16105301063942</v>
      </c>
      <c r="AI30">
        <f t="shared" si="6"/>
        <v>-606.50270474485353</v>
      </c>
      <c r="AJ30">
        <f t="shared" si="7"/>
        <v>12.281041632278118</v>
      </c>
      <c r="AK30">
        <f t="shared" si="22"/>
        <v>24.618369047609754</v>
      </c>
      <c r="AL30">
        <f t="shared" si="8"/>
        <v>-569.60329406496567</v>
      </c>
      <c r="AN30">
        <f t="shared" si="9"/>
        <v>0</v>
      </c>
      <c r="AO30">
        <f t="shared" si="9"/>
        <v>0</v>
      </c>
      <c r="AP30">
        <f t="shared" si="9"/>
        <v>-0.39116991160221182</v>
      </c>
      <c r="AQ30">
        <f t="shared" si="9"/>
        <v>-28.049913096989542</v>
      </c>
      <c r="AR30">
        <f t="shared" si="9"/>
        <v>-28.441083008591754</v>
      </c>
      <c r="AS30">
        <f t="shared" si="9"/>
        <v>0.57590200631097344</v>
      </c>
      <c r="AT30">
        <f t="shared" si="9"/>
        <v>1.154443454483467</v>
      </c>
      <c r="AU30">
        <f t="shared" si="9"/>
        <v>-26.710737547797315</v>
      </c>
      <c r="AW30">
        <v>27</v>
      </c>
      <c r="AX30">
        <f>IF(Z30&gt;0, (R30*SUMPRODUCT(K30:$K$98, X30:$X$98)-K30*$AZ$3)/Z30, 0)</f>
        <v>508.6072212923126</v>
      </c>
    </row>
    <row r="31" spans="5:50" x14ac:dyDescent="0.25">
      <c r="E31">
        <v>2031</v>
      </c>
      <c r="F31" s="5">
        <f>EconomicRates!C71</f>
        <v>3.5571999999999999E-2</v>
      </c>
      <c r="G31" s="5">
        <f>EconomicRates!D71</f>
        <v>7.0000000000000007E-2</v>
      </c>
      <c r="H31" s="5">
        <f t="shared" si="10"/>
        <v>0.12000000000000001</v>
      </c>
      <c r="I31" s="5">
        <f t="shared" si="11"/>
        <v>1.1200000000000001</v>
      </c>
      <c r="J31">
        <f t="shared" si="12"/>
        <v>0.89285714285714279</v>
      </c>
      <c r="K31">
        <f t="shared" si="20"/>
        <v>4.1869267714967337E-2</v>
      </c>
      <c r="L31" s="2">
        <v>28</v>
      </c>
      <c r="M31" s="6">
        <v>9.4780000000000003E-3</v>
      </c>
      <c r="Q31" s="4">
        <f t="shared" si="21"/>
        <v>12.5</v>
      </c>
      <c r="R31">
        <f t="shared" si="0"/>
        <v>100000</v>
      </c>
      <c r="S31">
        <f t="shared" si="1"/>
        <v>499.80865111041237</v>
      </c>
      <c r="U31">
        <f t="shared" si="13"/>
        <v>9.4780000000000003E-3</v>
      </c>
      <c r="V31">
        <f t="shared" si="14"/>
        <v>0.01</v>
      </c>
      <c r="W31">
        <f t="shared" si="15"/>
        <v>0.66733213873712838</v>
      </c>
      <c r="X31">
        <f t="shared" si="16"/>
        <v>6.3249740109505032E-3</v>
      </c>
      <c r="Y31">
        <f t="shared" si="17"/>
        <v>6.6733213873712838E-3</v>
      </c>
      <c r="Z31">
        <f t="shared" si="18"/>
        <v>0.65433384333880651</v>
      </c>
      <c r="AB31">
        <f t="shared" si="19"/>
        <v>339.40994476214689</v>
      </c>
      <c r="AC31">
        <f t="shared" si="2"/>
        <v>327.04171561506075</v>
      </c>
      <c r="AE31">
        <f t="shared" si="3"/>
        <v>0</v>
      </c>
      <c r="AF31">
        <f t="shared" si="4"/>
        <v>0</v>
      </c>
      <c r="AG31">
        <f t="shared" si="4"/>
        <v>-8.1791730417350816</v>
      </c>
      <c r="AH31">
        <f t="shared" si="5"/>
        <v>-632.49740109505035</v>
      </c>
      <c r="AI31">
        <f t="shared" si="6"/>
        <v>-640.67657413678546</v>
      </c>
      <c r="AJ31">
        <f t="shared" si="7"/>
        <v>12.36822914708614</v>
      </c>
      <c r="AK31">
        <f t="shared" si="22"/>
        <v>23.758696133350284</v>
      </c>
      <c r="AL31">
        <f t="shared" si="8"/>
        <v>-604.54964885634899</v>
      </c>
      <c r="AN31">
        <f t="shared" si="9"/>
        <v>0</v>
      </c>
      <c r="AO31">
        <f t="shared" si="9"/>
        <v>0</v>
      </c>
      <c r="AP31">
        <f t="shared" si="9"/>
        <v>-0.34245598577144987</v>
      </c>
      <c r="AQ31">
        <f t="shared" si="9"/>
        <v>-26.482203015469739</v>
      </c>
      <c r="AR31">
        <f t="shared" si="9"/>
        <v>-26.824659001241191</v>
      </c>
      <c r="AS31">
        <f t="shared" si="9"/>
        <v>0.51784869731941174</v>
      </c>
      <c r="AT31">
        <f t="shared" si="9"/>
        <v>0.99475920896580239</v>
      </c>
      <c r="AU31">
        <f t="shared" si="9"/>
        <v>-25.312051094955972</v>
      </c>
      <c r="AW31">
        <v>28</v>
      </c>
      <c r="AX31">
        <f>IF(Z31&gt;0, (R31*SUMPRODUCT(K31:$K$98, X31:$X$98)-K31*$AZ$3)/Z31, 0)</f>
        <v>499.80865111041237</v>
      </c>
    </row>
    <row r="32" spans="5:50" x14ac:dyDescent="0.25">
      <c r="E32">
        <v>2032</v>
      </c>
      <c r="F32" s="5">
        <f>EconomicRates!C72</f>
        <v>3.5571999999999999E-2</v>
      </c>
      <c r="G32" s="5">
        <f>EconomicRates!D72</f>
        <v>7.0000000000000007E-2</v>
      </c>
      <c r="H32" s="5">
        <f t="shared" si="10"/>
        <v>0.12000000000000001</v>
      </c>
      <c r="I32" s="5">
        <f t="shared" si="11"/>
        <v>1.1200000000000001</v>
      </c>
      <c r="J32">
        <f t="shared" si="12"/>
        <v>0.89285714285714279</v>
      </c>
      <c r="K32">
        <f t="shared" si="20"/>
        <v>3.7383274745506546E-2</v>
      </c>
      <c r="L32" s="2">
        <v>29</v>
      </c>
      <c r="M32" s="6">
        <v>1.0265E-2</v>
      </c>
      <c r="Q32" s="4">
        <f t="shared" si="21"/>
        <v>12.5</v>
      </c>
      <c r="R32">
        <f t="shared" si="0"/>
        <v>100000</v>
      </c>
      <c r="S32">
        <f t="shared" si="1"/>
        <v>490.67834596618667</v>
      </c>
      <c r="U32">
        <f t="shared" si="13"/>
        <v>1.0265E-2</v>
      </c>
      <c r="V32">
        <f t="shared" si="14"/>
        <v>0.01</v>
      </c>
      <c r="W32">
        <f t="shared" si="15"/>
        <v>0.65433384333880651</v>
      </c>
      <c r="X32">
        <f t="shared" si="16"/>
        <v>6.716736901872849E-3</v>
      </c>
      <c r="Y32">
        <f t="shared" si="17"/>
        <v>6.5433384333880651E-3</v>
      </c>
      <c r="Z32">
        <f t="shared" si="18"/>
        <v>0.64107376800354565</v>
      </c>
      <c r="AB32">
        <f t="shared" si="19"/>
        <v>327.04171561506075</v>
      </c>
      <c r="AC32">
        <f t="shared" si="2"/>
        <v>314.56101612629067</v>
      </c>
      <c r="AE32">
        <f t="shared" si="3"/>
        <v>0</v>
      </c>
      <c r="AF32">
        <f t="shared" si="4"/>
        <v>0</v>
      </c>
      <c r="AG32">
        <f t="shared" si="4"/>
        <v>-8.0134221000443198</v>
      </c>
      <c r="AH32">
        <f t="shared" si="5"/>
        <v>-671.67369018728493</v>
      </c>
      <c r="AI32">
        <f t="shared" si="6"/>
        <v>-679.68711228732923</v>
      </c>
      <c r="AJ32">
        <f t="shared" si="7"/>
        <v>12.480699488770085</v>
      </c>
      <c r="AK32">
        <f t="shared" si="22"/>
        <v>22.892920093054254</v>
      </c>
      <c r="AL32">
        <f t="shared" si="8"/>
        <v>-644.31349270550481</v>
      </c>
      <c r="AN32">
        <f t="shared" si="9"/>
        <v>0</v>
      </c>
      <c r="AO32">
        <f t="shared" si="9"/>
        <v>0</v>
      </c>
      <c r="AP32">
        <f t="shared" si="9"/>
        <v>-0.29956796001767083</v>
      </c>
      <c r="AQ32">
        <f t="shared" si="9"/>
        <v>-25.109362099599519</v>
      </c>
      <c r="AR32">
        <f t="shared" si="9"/>
        <v>-25.408930059617187</v>
      </c>
      <c r="AS32">
        <f t="shared" si="9"/>
        <v>0.46656941800479518</v>
      </c>
      <c r="AT32">
        <f t="shared" si="9"/>
        <v>0.85581232156557452</v>
      </c>
      <c r="AU32">
        <f t="shared" si="9"/>
        <v>-24.086548320046816</v>
      </c>
      <c r="AW32">
        <v>29</v>
      </c>
      <c r="AX32">
        <f>IF(Z32&gt;0, (R32*SUMPRODUCT(K32:$K$98, X32:$X$98)-K32*$AZ$3)/Z32, 0)</f>
        <v>490.67834596618667</v>
      </c>
    </row>
    <row r="33" spans="5:50" x14ac:dyDescent="0.25">
      <c r="E33">
        <v>2033</v>
      </c>
      <c r="F33" s="5">
        <f>EconomicRates!C73</f>
        <v>3.5571999999999999E-2</v>
      </c>
      <c r="G33" s="5">
        <f>EconomicRates!D73</f>
        <v>7.0000000000000007E-2</v>
      </c>
      <c r="H33" s="5">
        <f t="shared" si="10"/>
        <v>0.12000000000000001</v>
      </c>
      <c r="I33" s="5">
        <f t="shared" si="11"/>
        <v>1.1200000000000001</v>
      </c>
      <c r="J33">
        <f t="shared" si="12"/>
        <v>0.89285714285714279</v>
      </c>
      <c r="K33">
        <f t="shared" si="20"/>
        <v>3.337792387991656E-2</v>
      </c>
      <c r="L33" s="2">
        <v>30</v>
      </c>
      <c r="M33" s="6">
        <v>1.1204E-2</v>
      </c>
      <c r="Q33" s="4">
        <f t="shared" si="21"/>
        <v>12.5</v>
      </c>
      <c r="R33">
        <f t="shared" si="0"/>
        <v>100000</v>
      </c>
      <c r="S33">
        <f t="shared" si="1"/>
        <v>481.21499459742768</v>
      </c>
      <c r="U33">
        <f t="shared" si="13"/>
        <v>1.1204E-2</v>
      </c>
      <c r="V33">
        <f t="shared" si="14"/>
        <v>0.01</v>
      </c>
      <c r="W33">
        <f t="shared" si="15"/>
        <v>0.64107376800354565</v>
      </c>
      <c r="X33">
        <f t="shared" si="16"/>
        <v>7.1825904967117256E-3</v>
      </c>
      <c r="Y33">
        <f t="shared" si="17"/>
        <v>6.4107376800354565E-3</v>
      </c>
      <c r="Z33">
        <f t="shared" si="18"/>
        <v>0.62748043982679846</v>
      </c>
      <c r="AB33">
        <f t="shared" si="19"/>
        <v>314.56101612629067</v>
      </c>
      <c r="AC33">
        <f t="shared" si="2"/>
        <v>301.95299646124437</v>
      </c>
      <c r="AE33">
        <f t="shared" si="3"/>
        <v>0</v>
      </c>
      <c r="AF33">
        <f t="shared" si="4"/>
        <v>0</v>
      </c>
      <c r="AG33">
        <f t="shared" si="4"/>
        <v>-7.8435054978349807</v>
      </c>
      <c r="AH33">
        <f t="shared" si="5"/>
        <v>-718.25904967117253</v>
      </c>
      <c r="AI33">
        <f t="shared" si="6"/>
        <v>-726.10255516900747</v>
      </c>
      <c r="AJ33">
        <f t="shared" si="7"/>
        <v>12.608019665046299</v>
      </c>
      <c r="AK33">
        <f t="shared" si="22"/>
        <v>22.019271128840348</v>
      </c>
      <c r="AL33">
        <f t="shared" si="8"/>
        <v>-691.47526437512079</v>
      </c>
      <c r="AN33">
        <f t="shared" si="9"/>
        <v>0</v>
      </c>
      <c r="AO33">
        <f t="shared" si="9"/>
        <v>0</v>
      </c>
      <c r="AP33">
        <f t="shared" si="9"/>
        <v>-0.26179992945844305</v>
      </c>
      <c r="AQ33">
        <f t="shared" si="9"/>
        <v>-23.973995885985605</v>
      </c>
      <c r="AR33">
        <f t="shared" si="9"/>
        <v>-24.235795815444046</v>
      </c>
      <c r="AS33">
        <f t="shared" si="9"/>
        <v>0.42082952065640644</v>
      </c>
      <c r="AT33">
        <f t="shared" si="9"/>
        <v>0.73495755562967757</v>
      </c>
      <c r="AU33">
        <f t="shared" si="9"/>
        <v>-23.080008739157961</v>
      </c>
      <c r="AW33">
        <v>30</v>
      </c>
      <c r="AX33">
        <f>IF(Z33&gt;0, (R33*SUMPRODUCT(K33:$K$98, X33:$X$98)-K33*$AZ$3)/Z33, 0)</f>
        <v>481.21499459742768</v>
      </c>
    </row>
    <row r="34" spans="5:50" x14ac:dyDescent="0.25">
      <c r="E34">
        <v>2034</v>
      </c>
      <c r="F34" s="5">
        <f>EconomicRates!C74</f>
        <v>3.5571999999999999E-2</v>
      </c>
      <c r="G34" s="5">
        <f>EconomicRates!D74</f>
        <v>7.0000000000000007E-2</v>
      </c>
      <c r="H34" s="5">
        <f t="shared" si="10"/>
        <v>0.12000000000000001</v>
      </c>
      <c r="I34" s="5">
        <f t="shared" si="11"/>
        <v>1.1200000000000001</v>
      </c>
      <c r="J34">
        <f t="shared" si="12"/>
        <v>0.89285714285714279</v>
      </c>
      <c r="K34">
        <f t="shared" si="20"/>
        <v>2.9801717749925499E-2</v>
      </c>
      <c r="L34" s="2">
        <v>31</v>
      </c>
      <c r="M34" s="6">
        <v>1.2285000000000001E-2</v>
      </c>
      <c r="Q34" s="4">
        <f t="shared" si="21"/>
        <v>12.5</v>
      </c>
      <c r="R34">
        <f t="shared" si="0"/>
        <v>100000</v>
      </c>
      <c r="S34">
        <f t="shared" si="1"/>
        <v>471.29960773679966</v>
      </c>
      <c r="U34">
        <f t="shared" si="13"/>
        <v>1.2285000000000001E-2</v>
      </c>
      <c r="V34">
        <f t="shared" si="14"/>
        <v>0.01</v>
      </c>
      <c r="W34">
        <f t="shared" si="15"/>
        <v>0.62748043982679846</v>
      </c>
      <c r="X34">
        <f t="shared" si="16"/>
        <v>7.7085972032722196E-3</v>
      </c>
      <c r="Y34">
        <f t="shared" si="17"/>
        <v>6.2748043982679847E-3</v>
      </c>
      <c r="Z34">
        <f t="shared" si="18"/>
        <v>0.61349703822525825</v>
      </c>
      <c r="AB34">
        <f t="shared" si="19"/>
        <v>301.95299646124437</v>
      </c>
      <c r="AC34">
        <f t="shared" si="2"/>
        <v>289.14091346325262</v>
      </c>
      <c r="AE34">
        <f t="shared" si="3"/>
        <v>0</v>
      </c>
      <c r="AF34">
        <f t="shared" si="4"/>
        <v>0</v>
      </c>
      <c r="AG34">
        <f t="shared" si="4"/>
        <v>-7.6687129778157281</v>
      </c>
      <c r="AH34">
        <f t="shared" si="5"/>
        <v>-770.85972032722191</v>
      </c>
      <c r="AI34">
        <f t="shared" si="6"/>
        <v>-778.52843330503765</v>
      </c>
      <c r="AJ34">
        <f t="shared" si="7"/>
        <v>12.812082997991752</v>
      </c>
      <c r="AK34">
        <f t="shared" si="22"/>
        <v>21.136709752287107</v>
      </c>
      <c r="AL34">
        <f t="shared" si="8"/>
        <v>-744.57964055475884</v>
      </c>
      <c r="AN34">
        <f t="shared" si="9"/>
        <v>0</v>
      </c>
      <c r="AO34">
        <f t="shared" si="9"/>
        <v>0</v>
      </c>
      <c r="AP34">
        <f t="shared" si="9"/>
        <v>-0.22854081967005502</v>
      </c>
      <c r="AQ34">
        <f t="shared" si="9"/>
        <v>-22.972943809978375</v>
      </c>
      <c r="AR34">
        <f t="shared" si="9"/>
        <v>-23.20148462964843</v>
      </c>
      <c r="AS34">
        <f t="shared" si="9"/>
        <v>0.38182208129476947</v>
      </c>
      <c r="AT34">
        <f t="shared" si="9"/>
        <v>0.6299102581997581</v>
      </c>
      <c r="AU34">
        <f t="shared" ref="AU34:AU79" si="23">AL34*$K34</f>
        <v>-22.189752290153905</v>
      </c>
      <c r="AW34">
        <v>31</v>
      </c>
      <c r="AX34">
        <f>IF(Z34&gt;0, (R34*SUMPRODUCT(K34:$K$98, X34:$X$98)-K34*$AZ$3)/Z34, 0)</f>
        <v>471.29960773679966</v>
      </c>
    </row>
    <row r="35" spans="5:50" x14ac:dyDescent="0.25">
      <c r="E35">
        <v>2035</v>
      </c>
      <c r="F35" s="5">
        <f>EconomicRates!C75</f>
        <v>3.5571999999999999E-2</v>
      </c>
      <c r="G35" s="5">
        <f>EconomicRates!D75</f>
        <v>7.0000000000000007E-2</v>
      </c>
      <c r="H35" s="5">
        <f t="shared" si="10"/>
        <v>0.12000000000000001</v>
      </c>
      <c r="I35" s="5">
        <f t="shared" si="11"/>
        <v>1.1200000000000001</v>
      </c>
      <c r="J35">
        <f t="shared" si="12"/>
        <v>0.89285714285714279</v>
      </c>
      <c r="K35">
        <f t="shared" si="20"/>
        <v>2.660867656243348E-2</v>
      </c>
      <c r="L35" s="2">
        <v>32</v>
      </c>
      <c r="M35" s="6">
        <v>1.3528E-2</v>
      </c>
      <c r="Q35" s="4">
        <f t="shared" si="21"/>
        <v>12.5</v>
      </c>
      <c r="R35">
        <f t="shared" si="0"/>
        <v>100000</v>
      </c>
      <c r="S35">
        <f t="shared" si="1"/>
        <v>460.94335795513479</v>
      </c>
      <c r="U35">
        <f t="shared" si="13"/>
        <v>1.3528E-2</v>
      </c>
      <c r="V35">
        <f t="shared" si="14"/>
        <v>0.01</v>
      </c>
      <c r="W35">
        <f t="shared" si="15"/>
        <v>0.61349703822525825</v>
      </c>
      <c r="X35">
        <f t="shared" si="16"/>
        <v>8.2993879331112932E-3</v>
      </c>
      <c r="Y35">
        <f t="shared" si="17"/>
        <v>6.1349703822525829E-3</v>
      </c>
      <c r="Z35">
        <f t="shared" si="18"/>
        <v>0.59906267990989437</v>
      </c>
      <c r="AB35">
        <f t="shared" si="19"/>
        <v>289.14091346325262</v>
      </c>
      <c r="AC35">
        <f t="shared" si="2"/>
        <v>276.13396330326879</v>
      </c>
      <c r="AE35">
        <f t="shared" si="3"/>
        <v>0</v>
      </c>
      <c r="AF35">
        <f t="shared" ref="AF35:AG66" si="24">-$Z35*P35</f>
        <v>0</v>
      </c>
      <c r="AG35">
        <f t="shared" si="24"/>
        <v>-7.4882834988736793</v>
      </c>
      <c r="AH35">
        <f t="shared" si="5"/>
        <v>-829.9387933111293</v>
      </c>
      <c r="AI35">
        <f t="shared" ref="AI35:AI66" si="25">SUM(AE35:AH35)</f>
        <v>-837.42707681000297</v>
      </c>
      <c r="AJ35">
        <f t="shared" si="7"/>
        <v>13.00695015998383</v>
      </c>
      <c r="AK35">
        <f t="shared" si="22"/>
        <v>20.239863942427686</v>
      </c>
      <c r="AL35">
        <f t="shared" si="8"/>
        <v>-804.18026270759151</v>
      </c>
      <c r="AN35">
        <f t="shared" ref="AN35:AT66" si="26">AE35*$K35</f>
        <v>0</v>
      </c>
      <c r="AO35">
        <f t="shared" si="26"/>
        <v>0</v>
      </c>
      <c r="AP35">
        <f t="shared" si="26"/>
        <v>-0.19925331362933743</v>
      </c>
      <c r="AQ35">
        <f t="shared" si="26"/>
        <v>-22.083572917832171</v>
      </c>
      <c r="AR35">
        <f t="shared" si="26"/>
        <v>-22.282826231461506</v>
      </c>
      <c r="AS35">
        <f t="shared" si="26"/>
        <v>0.34609772987070214</v>
      </c>
      <c r="AT35">
        <f t="shared" si="26"/>
        <v>0.538555993311718</v>
      </c>
      <c r="AU35">
        <f t="shared" si="23"/>
        <v>-21.398172508279089</v>
      </c>
      <c r="AW35">
        <v>32</v>
      </c>
      <c r="AX35">
        <f>IF(Z35&gt;0, (R35*SUMPRODUCT(K35:$K$98, X35:$X$98)-K35*$AZ$3)/Z35, 0)</f>
        <v>460.94335795513479</v>
      </c>
    </row>
    <row r="36" spans="5:50" x14ac:dyDescent="0.25">
      <c r="E36">
        <v>2036</v>
      </c>
      <c r="F36" s="5">
        <f>EconomicRates!C76</f>
        <v>3.5571999999999999E-2</v>
      </c>
      <c r="G36" s="5">
        <f>EconomicRates!D76</f>
        <v>7.0000000000000007E-2</v>
      </c>
      <c r="H36" s="5">
        <f t="shared" si="10"/>
        <v>0.12000000000000001</v>
      </c>
      <c r="I36" s="5">
        <f t="shared" si="11"/>
        <v>1.1200000000000001</v>
      </c>
      <c r="J36">
        <f t="shared" si="12"/>
        <v>0.89285714285714279</v>
      </c>
      <c r="K36">
        <f t="shared" si="20"/>
        <v>2.3757746930744176E-2</v>
      </c>
      <c r="L36" s="2">
        <v>33</v>
      </c>
      <c r="M36" s="6">
        <v>1.4963000000000001E-2</v>
      </c>
      <c r="Q36" s="4">
        <f t="shared" si="21"/>
        <v>12.5</v>
      </c>
      <c r="R36">
        <f t="shared" si="0"/>
        <v>100000</v>
      </c>
      <c r="S36">
        <f t="shared" si="1"/>
        <v>450.17098507440943</v>
      </c>
      <c r="U36">
        <f t="shared" si="13"/>
        <v>1.4963000000000001E-2</v>
      </c>
      <c r="V36">
        <f t="shared" si="14"/>
        <v>0.01</v>
      </c>
      <c r="W36">
        <f t="shared" si="15"/>
        <v>0.59906267990989437</v>
      </c>
      <c r="X36">
        <f t="shared" si="16"/>
        <v>8.9637748794917493E-3</v>
      </c>
      <c r="Y36">
        <f t="shared" si="17"/>
        <v>5.9906267990989439E-3</v>
      </c>
      <c r="Z36">
        <f t="shared" si="18"/>
        <v>0.58410827823130373</v>
      </c>
      <c r="AB36">
        <f t="shared" si="19"/>
        <v>276.13396330326879</v>
      </c>
      <c r="AC36">
        <f t="shared" si="2"/>
        <v>262.94859900150323</v>
      </c>
      <c r="AE36">
        <f t="shared" si="3"/>
        <v>0</v>
      </c>
      <c r="AF36">
        <f t="shared" si="24"/>
        <v>0</v>
      </c>
      <c r="AG36">
        <f t="shared" si="24"/>
        <v>-7.301353477891297</v>
      </c>
      <c r="AH36">
        <f t="shared" si="5"/>
        <v>-896.37748794917491</v>
      </c>
      <c r="AI36">
        <f t="shared" si="25"/>
        <v>-903.67884142706623</v>
      </c>
      <c r="AJ36">
        <f t="shared" si="7"/>
        <v>13.18536430176556</v>
      </c>
      <c r="AK36">
        <f t="shared" si="22"/>
        <v>19.329377431228817</v>
      </c>
      <c r="AL36">
        <f t="shared" si="8"/>
        <v>-871.16409969407175</v>
      </c>
      <c r="AN36">
        <f t="shared" si="26"/>
        <v>0</v>
      </c>
      <c r="AO36">
        <f t="shared" si="26"/>
        <v>0</v>
      </c>
      <c r="AP36">
        <f t="shared" si="26"/>
        <v>-0.17346370817965026</v>
      </c>
      <c r="AQ36">
        <f t="shared" si="26"/>
        <v>-21.295909513112683</v>
      </c>
      <c r="AR36">
        <f t="shared" si="26"/>
        <v>-21.469373221292336</v>
      </c>
      <c r="AS36">
        <f t="shared" si="26"/>
        <v>0.31325454827101457</v>
      </c>
      <c r="AT36">
        <f t="shared" si="26"/>
        <v>0.45922245733997219</v>
      </c>
      <c r="AU36">
        <f t="shared" si="23"/>
        <v>-20.696896215681345</v>
      </c>
      <c r="AW36">
        <v>33</v>
      </c>
      <c r="AX36">
        <f>IF(Z36&gt;0, (R36*SUMPRODUCT(K36:$K$98, X36:$X$98)-K36*$AZ$3)/Z36, 0)</f>
        <v>450.17098507440943</v>
      </c>
    </row>
    <row r="37" spans="5:50" x14ac:dyDescent="0.25">
      <c r="E37">
        <v>2037</v>
      </c>
      <c r="F37" s="5">
        <f>EconomicRates!C77</f>
        <v>3.5571999999999999E-2</v>
      </c>
      <c r="G37" s="5">
        <f>EconomicRates!D77</f>
        <v>7.0000000000000007E-2</v>
      </c>
      <c r="H37" s="5">
        <f t="shared" si="10"/>
        <v>0.12000000000000001</v>
      </c>
      <c r="I37" s="5">
        <f t="shared" si="11"/>
        <v>1.1200000000000001</v>
      </c>
      <c r="J37">
        <f t="shared" si="12"/>
        <v>0.89285714285714279</v>
      </c>
      <c r="K37">
        <f t="shared" si="20"/>
        <v>2.1212274045307299E-2</v>
      </c>
      <c r="L37" s="2">
        <v>34</v>
      </c>
      <c r="M37" s="6">
        <v>1.6567999999999999E-2</v>
      </c>
      <c r="Q37" s="4">
        <f t="shared" si="21"/>
        <v>12.5</v>
      </c>
      <c r="R37">
        <f t="shared" si="0"/>
        <v>100000</v>
      </c>
      <c r="S37">
        <f t="shared" si="1"/>
        <v>438.97651192277146</v>
      </c>
      <c r="U37">
        <f t="shared" si="13"/>
        <v>1.6567999999999999E-2</v>
      </c>
      <c r="V37">
        <f t="shared" si="14"/>
        <v>0.01</v>
      </c>
      <c r="W37">
        <f t="shared" si="15"/>
        <v>0.58410827823130373</v>
      </c>
      <c r="X37">
        <f t="shared" si="16"/>
        <v>9.6775059537362405E-3</v>
      </c>
      <c r="Y37">
        <f t="shared" si="17"/>
        <v>5.8410827823130373E-3</v>
      </c>
      <c r="Z37">
        <f t="shared" si="18"/>
        <v>0.56858968949525446</v>
      </c>
      <c r="AB37">
        <f t="shared" si="19"/>
        <v>262.94859900150323</v>
      </c>
      <c r="AC37">
        <f t="shared" si="2"/>
        <v>249.59751860987851</v>
      </c>
      <c r="AE37">
        <f t="shared" si="3"/>
        <v>0</v>
      </c>
      <c r="AF37">
        <f t="shared" si="24"/>
        <v>0</v>
      </c>
      <c r="AG37">
        <f t="shared" si="24"/>
        <v>-7.1073711186906809</v>
      </c>
      <c r="AH37">
        <f t="shared" si="5"/>
        <v>-967.75059537362404</v>
      </c>
      <c r="AI37">
        <f t="shared" si="25"/>
        <v>-974.85796649231474</v>
      </c>
      <c r="AJ37">
        <f t="shared" si="7"/>
        <v>13.35108039162472</v>
      </c>
      <c r="AK37">
        <f t="shared" si="22"/>
        <v>18.406401930105229</v>
      </c>
      <c r="AL37">
        <f t="shared" si="8"/>
        <v>-943.10048417058488</v>
      </c>
      <c r="AN37">
        <f t="shared" si="26"/>
        <v>0</v>
      </c>
      <c r="AO37">
        <f t="shared" si="26"/>
        <v>0</v>
      </c>
      <c r="AP37">
        <f t="shared" si="26"/>
        <v>-0.15076350391136903</v>
      </c>
      <c r="AQ37">
        <f t="shared" si="26"/>
        <v>-20.528190836574613</v>
      </c>
      <c r="AR37">
        <f t="shared" si="26"/>
        <v>-20.67895434048598</v>
      </c>
      <c r="AS37">
        <f t="shared" si="26"/>
        <v>0.28320677606807226</v>
      </c>
      <c r="AT37">
        <f t="shared" si="26"/>
        <v>0.39044164192946534</v>
      </c>
      <c r="AU37">
        <f t="shared" si="23"/>
        <v>-20.005305922488446</v>
      </c>
      <c r="AW37">
        <v>34</v>
      </c>
      <c r="AX37">
        <f>IF(Z37&gt;0, (R37*SUMPRODUCT(K37:$K$98, X37:$X$98)-K37*$AZ$3)/Z37, 0)</f>
        <v>438.97651192277146</v>
      </c>
    </row>
    <row r="38" spans="5:50" x14ac:dyDescent="0.25">
      <c r="E38">
        <v>2038</v>
      </c>
      <c r="F38" s="5">
        <f>EconomicRates!C78</f>
        <v>3.5571999999999999E-2</v>
      </c>
      <c r="G38" s="5">
        <f>EconomicRates!D78</f>
        <v>7.0000000000000007E-2</v>
      </c>
      <c r="H38" s="5">
        <f t="shared" si="10"/>
        <v>0.12000000000000001</v>
      </c>
      <c r="I38" s="5">
        <f t="shared" si="11"/>
        <v>1.1200000000000001</v>
      </c>
      <c r="J38">
        <f t="shared" si="12"/>
        <v>0.89285714285714279</v>
      </c>
      <c r="K38">
        <f t="shared" si="20"/>
        <v>1.8939530397595803E-2</v>
      </c>
      <c r="L38" s="2">
        <v>35</v>
      </c>
      <c r="M38" s="6">
        <v>1.8353999999999999E-2</v>
      </c>
      <c r="Q38" s="4">
        <f t="shared" si="21"/>
        <v>12.5</v>
      </c>
      <c r="R38">
        <f t="shared" si="0"/>
        <v>100000</v>
      </c>
      <c r="S38">
        <f t="shared" si="1"/>
        <v>427.46904625195657</v>
      </c>
      <c r="U38">
        <f t="shared" si="13"/>
        <v>1.8353999999999999E-2</v>
      </c>
      <c r="V38">
        <f t="shared" si="14"/>
        <v>0.01</v>
      </c>
      <c r="W38">
        <f t="shared" si="15"/>
        <v>0.56858968949525446</v>
      </c>
      <c r="X38">
        <f t="shared" si="16"/>
        <v>1.0435895160995899E-2</v>
      </c>
      <c r="Y38">
        <f t="shared" si="17"/>
        <v>5.6858968949525445E-3</v>
      </c>
      <c r="Z38">
        <f t="shared" si="18"/>
        <v>0.55246789743930602</v>
      </c>
      <c r="AB38">
        <f t="shared" si="19"/>
        <v>249.59751860987851</v>
      </c>
      <c r="AC38">
        <f t="shared" si="2"/>
        <v>236.16292520320391</v>
      </c>
      <c r="AE38">
        <f t="shared" si="3"/>
        <v>0</v>
      </c>
      <c r="AF38">
        <f t="shared" si="24"/>
        <v>0</v>
      </c>
      <c r="AG38">
        <f t="shared" si="24"/>
        <v>-6.9058487179913257</v>
      </c>
      <c r="AH38">
        <f t="shared" si="5"/>
        <v>-1043.5895160995899</v>
      </c>
      <c r="AI38">
        <f t="shared" si="25"/>
        <v>-1050.4953648175813</v>
      </c>
      <c r="AJ38">
        <f t="shared" si="7"/>
        <v>13.434593406674594</v>
      </c>
      <c r="AK38">
        <f t="shared" si="22"/>
        <v>17.471826302691497</v>
      </c>
      <c r="AL38">
        <f t="shared" si="8"/>
        <v>-1019.5889451082152</v>
      </c>
      <c r="AN38">
        <f t="shared" si="26"/>
        <v>0</v>
      </c>
      <c r="AO38">
        <f t="shared" si="26"/>
        <v>0</v>
      </c>
      <c r="AP38">
        <f t="shared" si="26"/>
        <v>-0.13079353171559471</v>
      </c>
      <c r="AQ38">
        <f t="shared" si="26"/>
        <v>-19.765095362780478</v>
      </c>
      <c r="AR38">
        <f t="shared" si="26"/>
        <v>-19.895888894496075</v>
      </c>
      <c r="AS38">
        <f t="shared" si="26"/>
        <v>0.25444489020505362</v>
      </c>
      <c r="AT38">
        <f t="shared" si="26"/>
        <v>0.33090818536133948</v>
      </c>
      <c r="AU38">
        <f t="shared" si="23"/>
        <v>-19.310535818929679</v>
      </c>
      <c r="AW38">
        <v>35</v>
      </c>
      <c r="AX38">
        <f>IF(Z38&gt;0, (R38*SUMPRODUCT(K38:$K$98, X38:$X$98)-K38*$AZ$3)/Z38, 0)</f>
        <v>427.46904625195657</v>
      </c>
    </row>
    <row r="39" spans="5:50" x14ac:dyDescent="0.25">
      <c r="E39">
        <v>2039</v>
      </c>
      <c r="F39" s="5">
        <f>EconomicRates!C79</f>
        <v>3.5571999999999999E-2</v>
      </c>
      <c r="G39" s="5">
        <f>EconomicRates!D79</f>
        <v>7.0000000000000007E-2</v>
      </c>
      <c r="H39" s="5">
        <f t="shared" si="10"/>
        <v>0.12000000000000001</v>
      </c>
      <c r="I39" s="5">
        <f t="shared" si="11"/>
        <v>1.1200000000000001</v>
      </c>
      <c r="J39">
        <f t="shared" si="12"/>
        <v>0.89285714285714279</v>
      </c>
      <c r="K39">
        <f t="shared" si="20"/>
        <v>1.6910294997853393E-2</v>
      </c>
      <c r="L39" s="2">
        <v>36</v>
      </c>
      <c r="M39" s="6">
        <v>2.0303000000000002E-2</v>
      </c>
      <c r="Q39" s="4">
        <f t="shared" si="21"/>
        <v>12.5</v>
      </c>
      <c r="R39">
        <f t="shared" si="0"/>
        <v>100000</v>
      </c>
      <c r="S39">
        <f t="shared" si="1"/>
        <v>415.75582776658098</v>
      </c>
      <c r="U39">
        <f t="shared" si="13"/>
        <v>2.0303000000000002E-2</v>
      </c>
      <c r="V39">
        <f t="shared" si="14"/>
        <v>0.01</v>
      </c>
      <c r="W39">
        <f t="shared" si="15"/>
        <v>0.55246789743930602</v>
      </c>
      <c r="X39">
        <f t="shared" si="16"/>
        <v>1.1216755721710232E-2</v>
      </c>
      <c r="Y39">
        <f t="shared" si="17"/>
        <v>5.52467897439306E-3</v>
      </c>
      <c r="Z39">
        <f t="shared" si="18"/>
        <v>0.53572646274320279</v>
      </c>
      <c r="AB39">
        <f t="shared" si="19"/>
        <v>236.16292520320391</v>
      </c>
      <c r="AC39">
        <f t="shared" si="2"/>
        <v>222.73139897426267</v>
      </c>
      <c r="AE39">
        <f t="shared" si="3"/>
        <v>0</v>
      </c>
      <c r="AF39">
        <f t="shared" si="24"/>
        <v>0</v>
      </c>
      <c r="AG39">
        <f t="shared" si="24"/>
        <v>-6.6965807842900347</v>
      </c>
      <c r="AH39">
        <f t="shared" si="5"/>
        <v>-1121.6755721710231</v>
      </c>
      <c r="AI39">
        <f t="shared" si="25"/>
        <v>-1128.3721529553131</v>
      </c>
      <c r="AJ39">
        <f t="shared" si="7"/>
        <v>13.431526228941237</v>
      </c>
      <c r="AK39">
        <f t="shared" si="22"/>
        <v>16.531404764224277</v>
      </c>
      <c r="AL39">
        <f t="shared" si="8"/>
        <v>-1098.4092219621475</v>
      </c>
      <c r="AN39">
        <f t="shared" si="26"/>
        <v>0</v>
      </c>
      <c r="AO39">
        <f t="shared" si="26"/>
        <v>0</v>
      </c>
      <c r="AP39">
        <f t="shared" si="26"/>
        <v>-0.11324115653930092</v>
      </c>
      <c r="AQ39">
        <f t="shared" si="26"/>
        <v>-18.967864817297993</v>
      </c>
      <c r="AR39">
        <f t="shared" si="26"/>
        <v>-19.081105973837296</v>
      </c>
      <c r="AS39">
        <f t="shared" si="26"/>
        <v>0.22713107080280165</v>
      </c>
      <c r="AT39">
        <f t="shared" si="26"/>
        <v>0.27955093129195152</v>
      </c>
      <c r="AU39">
        <f t="shared" si="23"/>
        <v>-18.57442397174254</v>
      </c>
      <c r="AW39">
        <v>36</v>
      </c>
      <c r="AX39">
        <f>IF(Z39&gt;0, (R39*SUMPRODUCT(K39:$K$98, X39:$X$98)-K39*$AZ$3)/Z39, 0)</f>
        <v>415.75582776658098</v>
      </c>
    </row>
    <row r="40" spans="5:50" x14ac:dyDescent="0.25">
      <c r="E40">
        <v>2040</v>
      </c>
      <c r="F40" s="5">
        <f>EconomicRates!C80</f>
        <v>3.5571999999999999E-2</v>
      </c>
      <c r="G40" s="5">
        <f>EconomicRates!D80</f>
        <v>7.0000000000000007E-2</v>
      </c>
      <c r="H40" s="5">
        <f t="shared" si="10"/>
        <v>0.12000000000000001</v>
      </c>
      <c r="I40" s="5">
        <f t="shared" si="11"/>
        <v>1.1200000000000001</v>
      </c>
      <c r="J40">
        <f t="shared" si="12"/>
        <v>0.89285714285714279</v>
      </c>
      <c r="K40">
        <f t="shared" si="20"/>
        <v>1.5098477676654815E-2</v>
      </c>
      <c r="L40" s="2">
        <v>37</v>
      </c>
      <c r="M40" s="6">
        <v>2.2446000000000001E-2</v>
      </c>
      <c r="Q40" s="4">
        <f t="shared" si="21"/>
        <v>12.5</v>
      </c>
      <c r="R40">
        <f t="shared" si="0"/>
        <v>100000</v>
      </c>
      <c r="S40">
        <f t="shared" si="1"/>
        <v>404.01430843785545</v>
      </c>
      <c r="U40">
        <f t="shared" si="13"/>
        <v>2.2446000000000001E-2</v>
      </c>
      <c r="V40">
        <f t="shared" si="14"/>
        <v>0.01</v>
      </c>
      <c r="W40">
        <f t="shared" si="15"/>
        <v>0.53572646274320279</v>
      </c>
      <c r="X40">
        <f t="shared" si="16"/>
        <v>1.202491618273393E-2</v>
      </c>
      <c r="Y40">
        <f t="shared" si="17"/>
        <v>5.3572646274320278E-3</v>
      </c>
      <c r="Z40">
        <f t="shared" si="18"/>
        <v>0.51834428193303683</v>
      </c>
      <c r="AB40">
        <f t="shared" si="19"/>
        <v>222.73139897426267</v>
      </c>
      <c r="AC40">
        <f t="shared" si="2"/>
        <v>209.41850659789264</v>
      </c>
      <c r="AE40">
        <f t="shared" si="3"/>
        <v>0</v>
      </c>
      <c r="AF40">
        <f t="shared" si="24"/>
        <v>0</v>
      </c>
      <c r="AG40">
        <f t="shared" si="24"/>
        <v>-6.47930352416296</v>
      </c>
      <c r="AH40">
        <f t="shared" si="5"/>
        <v>-1202.491618273393</v>
      </c>
      <c r="AI40">
        <f t="shared" si="25"/>
        <v>-1208.970921797556</v>
      </c>
      <c r="AJ40">
        <f t="shared" si="7"/>
        <v>13.31289237637003</v>
      </c>
      <c r="AK40">
        <f t="shared" si="22"/>
        <v>15.591197928198389</v>
      </c>
      <c r="AL40">
        <f t="shared" si="8"/>
        <v>-1180.0668314929876</v>
      </c>
      <c r="AN40">
        <f t="shared" si="26"/>
        <v>0</v>
      </c>
      <c r="AO40">
        <f t="shared" si="26"/>
        <v>0</v>
      </c>
      <c r="AP40">
        <f t="shared" si="26"/>
        <v>-9.7827619619845319E-2</v>
      </c>
      <c r="AQ40">
        <f t="shared" si="26"/>
        <v>-18.155792854865346</v>
      </c>
      <c r="AR40">
        <f t="shared" si="26"/>
        <v>-18.253620474485192</v>
      </c>
      <c r="AS40">
        <f t="shared" si="26"/>
        <v>0.20100440835633096</v>
      </c>
      <c r="AT40">
        <f t="shared" si="26"/>
        <v>0.23540335387121017</v>
      </c>
      <c r="AU40">
        <f t="shared" si="23"/>
        <v>-17.817212712257653</v>
      </c>
      <c r="AW40">
        <v>37</v>
      </c>
      <c r="AX40">
        <f>IF(Z40&gt;0, (R40*SUMPRODUCT(K40:$K$98, X40:$X$98)-K40*$AZ$3)/Z40, 0)</f>
        <v>404.01430843785545</v>
      </c>
    </row>
    <row r="41" spans="5:50" x14ac:dyDescent="0.25">
      <c r="E41">
        <v>2041</v>
      </c>
      <c r="F41" s="5">
        <f>EconomicRates!C81</f>
        <v>3.5571999999999999E-2</v>
      </c>
      <c r="G41" s="5">
        <f>EconomicRates!D81</f>
        <v>7.0000000000000007E-2</v>
      </c>
      <c r="H41" s="5">
        <f t="shared" si="10"/>
        <v>0.12000000000000001</v>
      </c>
      <c r="I41" s="5">
        <f t="shared" si="11"/>
        <v>1.1200000000000001</v>
      </c>
      <c r="J41">
        <f t="shared" si="12"/>
        <v>0.89285714285714279</v>
      </c>
      <c r="K41">
        <f t="shared" si="20"/>
        <v>1.348078363987037E-2</v>
      </c>
      <c r="L41" s="2">
        <v>38</v>
      </c>
      <c r="M41" s="6">
        <v>2.4856E-2</v>
      </c>
      <c r="Q41" s="4">
        <f t="shared" si="21"/>
        <v>12.5</v>
      </c>
      <c r="R41">
        <f t="shared" si="0"/>
        <v>100000</v>
      </c>
      <c r="S41">
        <f t="shared" si="1"/>
        <v>392.40629863706192</v>
      </c>
      <c r="U41">
        <f t="shared" si="13"/>
        <v>2.4856E-2</v>
      </c>
      <c r="V41">
        <f t="shared" si="14"/>
        <v>0.01</v>
      </c>
      <c r="W41">
        <f t="shared" si="15"/>
        <v>0.51834428193303683</v>
      </c>
      <c r="X41">
        <f t="shared" si="16"/>
        <v>1.2883965471727564E-2</v>
      </c>
      <c r="Y41">
        <f t="shared" si="17"/>
        <v>5.1834428193303682E-3</v>
      </c>
      <c r="Z41">
        <f t="shared" si="18"/>
        <v>0.50027687364197893</v>
      </c>
      <c r="AB41">
        <f t="shared" si="19"/>
        <v>209.41850659789264</v>
      </c>
      <c r="AC41">
        <f t="shared" si="2"/>
        <v>196.31179627957007</v>
      </c>
      <c r="AE41">
        <f t="shared" si="3"/>
        <v>0</v>
      </c>
      <c r="AF41">
        <f t="shared" si="24"/>
        <v>0</v>
      </c>
      <c r="AG41">
        <f t="shared" si="24"/>
        <v>-6.2534609205247369</v>
      </c>
      <c r="AH41">
        <f t="shared" si="5"/>
        <v>-1288.3965471727563</v>
      </c>
      <c r="AI41">
        <f t="shared" si="25"/>
        <v>-1294.650008093281</v>
      </c>
      <c r="AJ41">
        <f t="shared" si="7"/>
        <v>13.10671031832257</v>
      </c>
      <c r="AK41">
        <f t="shared" si="22"/>
        <v>14.659295461852487</v>
      </c>
      <c r="AL41">
        <f t="shared" si="8"/>
        <v>-1266.8840023131061</v>
      </c>
      <c r="AN41">
        <f t="shared" si="26"/>
        <v>0</v>
      </c>
      <c r="AO41">
        <f t="shared" si="26"/>
        <v>0</v>
      </c>
      <c r="AP41">
        <f t="shared" si="26"/>
        <v>-8.4301553669978574E-2</v>
      </c>
      <c r="AQ41">
        <f t="shared" si="26"/>
        <v>-17.368595094791967</v>
      </c>
      <c r="AR41">
        <f t="shared" si="26"/>
        <v>-17.452896648461945</v>
      </c>
      <c r="AS41">
        <f t="shared" si="26"/>
        <v>0.17668872603176305</v>
      </c>
      <c r="AT41">
        <f t="shared" si="26"/>
        <v>0.19761879043416697</v>
      </c>
      <c r="AU41">
        <f t="shared" si="23"/>
        <v>-17.078589131996015</v>
      </c>
      <c r="AW41">
        <v>38</v>
      </c>
      <c r="AX41">
        <f>IF(Z41&gt;0, (R41*SUMPRODUCT(K41:$K$98, X41:$X$98)-K41*$AZ$3)/Z41, 0)</f>
        <v>392.40629863706192</v>
      </c>
    </row>
    <row r="42" spans="5:50" x14ac:dyDescent="0.25">
      <c r="E42">
        <v>2042</v>
      </c>
      <c r="F42" s="5">
        <f>EconomicRates!C82</f>
        <v>3.5571999999999999E-2</v>
      </c>
      <c r="G42" s="5">
        <f>EconomicRates!D82</f>
        <v>7.0000000000000007E-2</v>
      </c>
      <c r="H42" s="5">
        <f t="shared" si="10"/>
        <v>0.12000000000000001</v>
      </c>
      <c r="I42" s="5">
        <f t="shared" si="11"/>
        <v>1.1200000000000001</v>
      </c>
      <c r="J42">
        <f t="shared" si="12"/>
        <v>0.89285714285714279</v>
      </c>
      <c r="K42">
        <f t="shared" si="20"/>
        <v>1.2036413964169972E-2</v>
      </c>
      <c r="L42" s="2">
        <v>39</v>
      </c>
      <c r="M42" s="6">
        <v>2.7564999999999999E-2</v>
      </c>
      <c r="Q42" s="4">
        <f t="shared" si="21"/>
        <v>12.5</v>
      </c>
      <c r="R42">
        <f t="shared" si="0"/>
        <v>100000</v>
      </c>
      <c r="S42">
        <f t="shared" si="1"/>
        <v>381.01228893188642</v>
      </c>
      <c r="U42">
        <f t="shared" si="13"/>
        <v>2.7564999999999999E-2</v>
      </c>
      <c r="V42">
        <f t="shared" si="14"/>
        <v>0.01</v>
      </c>
      <c r="W42">
        <f t="shared" si="15"/>
        <v>0.50027687364197893</v>
      </c>
      <c r="X42">
        <f t="shared" si="16"/>
        <v>1.3790132021941149E-2</v>
      </c>
      <c r="Y42">
        <f t="shared" si="17"/>
        <v>5.0027687364197892E-3</v>
      </c>
      <c r="Z42">
        <f t="shared" si="18"/>
        <v>0.48148397288361799</v>
      </c>
      <c r="AB42">
        <f t="shared" si="19"/>
        <v>196.31179627957007</v>
      </c>
      <c r="AC42">
        <f t="shared" si="2"/>
        <v>183.45131059240563</v>
      </c>
      <c r="AE42">
        <f t="shared" si="3"/>
        <v>0</v>
      </c>
      <c r="AF42">
        <f t="shared" si="24"/>
        <v>0</v>
      </c>
      <c r="AG42">
        <f t="shared" si="24"/>
        <v>-6.0185496610452249</v>
      </c>
      <c r="AH42">
        <f t="shared" si="5"/>
        <v>-1379.0132021941149</v>
      </c>
      <c r="AI42">
        <f t="shared" si="25"/>
        <v>-1385.0317518551601</v>
      </c>
      <c r="AJ42">
        <f t="shared" si="7"/>
        <v>12.860485687164442</v>
      </c>
      <c r="AK42">
        <f t="shared" si="22"/>
        <v>13.741825739569906</v>
      </c>
      <c r="AL42">
        <f t="shared" si="8"/>
        <v>-1358.4294404284258</v>
      </c>
      <c r="AN42">
        <f t="shared" si="26"/>
        <v>0</v>
      </c>
      <c r="AO42">
        <f t="shared" si="26"/>
        <v>0</v>
      </c>
      <c r="AP42">
        <f t="shared" si="26"/>
        <v>-7.2441755184255205E-2</v>
      </c>
      <c r="AQ42">
        <f t="shared" si="26"/>
        <v>-16.598373763663993</v>
      </c>
      <c r="AR42">
        <f t="shared" si="26"/>
        <v>-16.670815518848251</v>
      </c>
      <c r="AS42">
        <f t="shared" si="26"/>
        <v>0.15479412951099414</v>
      </c>
      <c r="AT42">
        <f t="shared" si="26"/>
        <v>0.16540230322494959</v>
      </c>
      <c r="AU42">
        <f t="shared" si="23"/>
        <v>-16.350619086112307</v>
      </c>
      <c r="AW42">
        <v>39</v>
      </c>
      <c r="AX42">
        <f>IF(Z42&gt;0, (R42*SUMPRODUCT(K42:$K$98, X42:$X$98)-K42*$AZ$3)/Z42, 0)</f>
        <v>381.01228893188642</v>
      </c>
    </row>
    <row r="43" spans="5:50" x14ac:dyDescent="0.25">
      <c r="E43">
        <v>2043</v>
      </c>
      <c r="F43" s="5">
        <f>EconomicRates!C83</f>
        <v>3.5571999999999999E-2</v>
      </c>
      <c r="G43" s="5">
        <f>EconomicRates!D83</f>
        <v>7.0000000000000007E-2</v>
      </c>
      <c r="H43" s="5">
        <f t="shared" si="10"/>
        <v>0.12000000000000001</v>
      </c>
      <c r="I43" s="5">
        <f t="shared" si="11"/>
        <v>1.1200000000000001</v>
      </c>
      <c r="J43">
        <f t="shared" si="12"/>
        <v>0.89285714285714279</v>
      </c>
      <c r="K43">
        <f t="shared" si="20"/>
        <v>1.0746798182294617E-2</v>
      </c>
      <c r="L43" s="2">
        <v>40</v>
      </c>
      <c r="M43" s="6">
        <v>3.0620999999999999E-2</v>
      </c>
      <c r="Q43" s="4">
        <f t="shared" si="21"/>
        <v>12.5</v>
      </c>
      <c r="R43">
        <f t="shared" si="0"/>
        <v>100000</v>
      </c>
      <c r="S43">
        <f t="shared" si="1"/>
        <v>369.92543803425878</v>
      </c>
      <c r="U43">
        <f t="shared" si="13"/>
        <v>3.0620999999999999E-2</v>
      </c>
      <c r="V43">
        <f t="shared" si="14"/>
        <v>0.01</v>
      </c>
      <c r="W43">
        <f t="shared" si="15"/>
        <v>0.48148397288361799</v>
      </c>
      <c r="X43">
        <f t="shared" si="16"/>
        <v>1.4743520733669266E-2</v>
      </c>
      <c r="Y43">
        <f t="shared" si="17"/>
        <v>4.8148397288361802E-3</v>
      </c>
      <c r="Z43">
        <f t="shared" si="18"/>
        <v>0.46192561242111257</v>
      </c>
      <c r="AB43">
        <f t="shared" si="19"/>
        <v>183.45131059240563</v>
      </c>
      <c r="AC43">
        <f t="shared" si="2"/>
        <v>170.87803451412333</v>
      </c>
      <c r="AE43">
        <f t="shared" si="3"/>
        <v>0</v>
      </c>
      <c r="AF43">
        <f t="shared" si="24"/>
        <v>0</v>
      </c>
      <c r="AG43">
        <f t="shared" si="24"/>
        <v>-5.7740701552639075</v>
      </c>
      <c r="AH43">
        <f t="shared" si="5"/>
        <v>-1474.3520733669266</v>
      </c>
      <c r="AI43">
        <f t="shared" si="25"/>
        <v>-1480.1261435221904</v>
      </c>
      <c r="AJ43">
        <f t="shared" si="7"/>
        <v>12.573276078282305</v>
      </c>
      <c r="AK43">
        <f t="shared" si="22"/>
        <v>12.841591741468395</v>
      </c>
      <c r="AL43">
        <f t="shared" si="8"/>
        <v>-1454.7112757024397</v>
      </c>
      <c r="AN43">
        <f t="shared" si="26"/>
        <v>0</v>
      </c>
      <c r="AO43">
        <f t="shared" si="26"/>
        <v>0</v>
      </c>
      <c r="AP43">
        <f t="shared" si="26"/>
        <v>-6.2052766649031761E-2</v>
      </c>
      <c r="AQ43">
        <f t="shared" si="26"/>
        <v>-15.844564182121987</v>
      </c>
      <c r="AR43">
        <f t="shared" si="26"/>
        <v>-15.906616948771017</v>
      </c>
      <c r="AS43">
        <f t="shared" si="26"/>
        <v>0.13512246050357266</v>
      </c>
      <c r="AT43">
        <f t="shared" si="26"/>
        <v>0.13800599478498213</v>
      </c>
      <c r="AU43">
        <f t="shared" si="23"/>
        <v>-15.633488493482462</v>
      </c>
      <c r="AW43">
        <v>40</v>
      </c>
      <c r="AX43">
        <f>IF(Z43&gt;0, (R43*SUMPRODUCT(K43:$K$98, X43:$X$98)-K43*$AZ$3)/Z43, 0)</f>
        <v>369.92543803425878</v>
      </c>
    </row>
    <row r="44" spans="5:50" x14ac:dyDescent="0.25">
      <c r="E44">
        <v>2044</v>
      </c>
      <c r="F44" s="5">
        <f>EconomicRates!C84</f>
        <v>3.5571999999999999E-2</v>
      </c>
      <c r="G44" s="5">
        <f>EconomicRates!D84</f>
        <v>7.0000000000000007E-2</v>
      </c>
      <c r="H44" s="5">
        <f t="shared" si="10"/>
        <v>0.12000000000000001</v>
      </c>
      <c r="I44" s="5">
        <f t="shared" si="11"/>
        <v>1.1200000000000001</v>
      </c>
      <c r="J44">
        <f t="shared" si="12"/>
        <v>0.89285714285714279</v>
      </c>
      <c r="K44">
        <f t="shared" si="20"/>
        <v>9.5953555199059081E-3</v>
      </c>
      <c r="L44" s="2">
        <v>41</v>
      </c>
      <c r="M44" s="6">
        <v>3.3921E-2</v>
      </c>
      <c r="Q44" s="4">
        <f t="shared" si="21"/>
        <v>12.5</v>
      </c>
      <c r="R44">
        <f t="shared" si="0"/>
        <v>100000</v>
      </c>
      <c r="S44">
        <f t="shared" si="1"/>
        <v>359.17998701526369</v>
      </c>
      <c r="U44">
        <f t="shared" si="13"/>
        <v>3.3921E-2</v>
      </c>
      <c r="V44">
        <f t="shared" si="14"/>
        <v>0.01</v>
      </c>
      <c r="W44">
        <f t="shared" si="15"/>
        <v>0.46192561242111257</v>
      </c>
      <c r="X44">
        <f t="shared" si="16"/>
        <v>1.5668978698936558E-2</v>
      </c>
      <c r="Y44">
        <f t="shared" si="17"/>
        <v>4.6192561242111262E-3</v>
      </c>
      <c r="Z44">
        <f t="shared" si="18"/>
        <v>0.4416373775979649</v>
      </c>
      <c r="AB44">
        <f t="shared" si="19"/>
        <v>170.87803451412333</v>
      </c>
      <c r="AC44">
        <f t="shared" si="2"/>
        <v>158.62730755109214</v>
      </c>
      <c r="AE44">
        <f t="shared" si="3"/>
        <v>0</v>
      </c>
      <c r="AF44">
        <f t="shared" si="24"/>
        <v>0</v>
      </c>
      <c r="AG44">
        <f t="shared" si="24"/>
        <v>-5.5204672199745612</v>
      </c>
      <c r="AH44">
        <f t="shared" si="5"/>
        <v>-1566.8978698936558</v>
      </c>
      <c r="AI44">
        <f t="shared" si="25"/>
        <v>-1572.4183371136303</v>
      </c>
      <c r="AJ44">
        <f t="shared" si="7"/>
        <v>12.250726963031184</v>
      </c>
      <c r="AK44">
        <f t="shared" si="22"/>
        <v>11.961462415988635</v>
      </c>
      <c r="AL44">
        <f t="shared" si="8"/>
        <v>-1548.2061477346106</v>
      </c>
      <c r="AN44">
        <f t="shared" si="26"/>
        <v>0</v>
      </c>
      <c r="AO44">
        <f t="shared" si="26"/>
        <v>0</v>
      </c>
      <c r="AP44">
        <f t="shared" si="26"/>
        <v>-5.2970845611642531E-2</v>
      </c>
      <c r="AQ44">
        <f t="shared" si="26"/>
        <v>-15.034942125012899</v>
      </c>
      <c r="AR44">
        <f t="shared" si="26"/>
        <v>-15.087912970624542</v>
      </c>
      <c r="AS44">
        <f t="shared" si="26"/>
        <v>0.11755008058758142</v>
      </c>
      <c r="AT44">
        <f t="shared" si="26"/>
        <v>0.11477448441940361</v>
      </c>
      <c r="AU44">
        <f t="shared" si="23"/>
        <v>-14.855588405617558</v>
      </c>
      <c r="AW44">
        <v>41</v>
      </c>
      <c r="AX44">
        <f>IF(Z44&gt;0, (R44*SUMPRODUCT(K44:$K$98, X44:$X$98)-K44*$AZ$3)/Z44, 0)</f>
        <v>359.17998701526369</v>
      </c>
    </row>
    <row r="45" spans="5:50" x14ac:dyDescent="0.25">
      <c r="E45">
        <v>2045</v>
      </c>
      <c r="F45" s="5">
        <f>EconomicRates!C85</f>
        <v>3.5571999999999999E-2</v>
      </c>
      <c r="G45" s="5">
        <f>EconomicRates!D85</f>
        <v>7.0000000000000007E-2</v>
      </c>
      <c r="H45" s="5">
        <f t="shared" si="10"/>
        <v>0.12000000000000001</v>
      </c>
      <c r="I45" s="5">
        <f t="shared" si="11"/>
        <v>1.1200000000000001</v>
      </c>
      <c r="J45">
        <f t="shared" si="12"/>
        <v>0.89285714285714279</v>
      </c>
      <c r="K45">
        <f t="shared" si="20"/>
        <v>8.5672817142017025E-3</v>
      </c>
      <c r="L45" s="2">
        <v>42</v>
      </c>
      <c r="M45" s="6">
        <v>3.7368999999999999E-2</v>
      </c>
      <c r="Q45" s="4">
        <f t="shared" si="21"/>
        <v>12.5</v>
      </c>
      <c r="R45">
        <f t="shared" si="0"/>
        <v>100000</v>
      </c>
      <c r="S45">
        <f t="shared" si="1"/>
        <v>348.93049084141205</v>
      </c>
      <c r="U45">
        <f t="shared" si="13"/>
        <v>3.7368999999999999E-2</v>
      </c>
      <c r="V45">
        <f t="shared" si="14"/>
        <v>0.01</v>
      </c>
      <c r="W45">
        <f t="shared" si="15"/>
        <v>0.4416373775979649</v>
      </c>
      <c r="X45">
        <f t="shared" si="16"/>
        <v>1.6503547163458351E-2</v>
      </c>
      <c r="Y45">
        <f t="shared" si="17"/>
        <v>4.4163737759796489E-3</v>
      </c>
      <c r="Z45">
        <f t="shared" si="18"/>
        <v>0.42071745665852689</v>
      </c>
      <c r="AB45">
        <f t="shared" si="19"/>
        <v>158.62730755109214</v>
      </c>
      <c r="AC45">
        <f t="shared" si="2"/>
        <v>146.80114865741029</v>
      </c>
      <c r="AE45">
        <f t="shared" si="3"/>
        <v>0</v>
      </c>
      <c r="AF45">
        <f t="shared" si="24"/>
        <v>0</v>
      </c>
      <c r="AG45">
        <f t="shared" si="24"/>
        <v>-5.2589682082315861</v>
      </c>
      <c r="AH45">
        <f t="shared" si="5"/>
        <v>-1650.3547163458352</v>
      </c>
      <c r="AI45">
        <f t="shared" si="25"/>
        <v>-1655.6136845540668</v>
      </c>
      <c r="AJ45">
        <f t="shared" si="7"/>
        <v>11.82615889368185</v>
      </c>
      <c r="AK45">
        <f t="shared" si="22"/>
        <v>11.103911528576452</v>
      </c>
      <c r="AL45">
        <f t="shared" si="8"/>
        <v>-1632.6836141318086</v>
      </c>
      <c r="AN45">
        <f t="shared" si="26"/>
        <v>0</v>
      </c>
      <c r="AO45">
        <f t="shared" si="26"/>
        <v>0</v>
      </c>
      <c r="AP45">
        <f t="shared" si="26"/>
        <v>-4.5055062165950559E-2</v>
      </c>
      <c r="AQ45">
        <f t="shared" si="26"/>
        <v>-14.139053783296211</v>
      </c>
      <c r="AR45">
        <f t="shared" si="26"/>
        <v>-14.184108845462163</v>
      </c>
      <c r="AS45">
        <f t="shared" si="26"/>
        <v>0.10131803483908434</v>
      </c>
      <c r="AT45">
        <f t="shared" si="26"/>
        <v>9.5130338194886518E-2</v>
      </c>
      <c r="AU45">
        <f t="shared" si="23"/>
        <v>-13.987660472428193</v>
      </c>
      <c r="AW45">
        <v>42</v>
      </c>
      <c r="AX45">
        <f>IF(Z45&gt;0, (R45*SUMPRODUCT(K45:$K$98, X45:$X$98)-K45*$AZ$3)/Z45, 0)</f>
        <v>348.93049084141205</v>
      </c>
    </row>
    <row r="46" spans="5:50" x14ac:dyDescent="0.25">
      <c r="E46">
        <v>2046</v>
      </c>
      <c r="F46" s="5">
        <f>EconomicRates!C86</f>
        <v>3.5571999999999999E-2</v>
      </c>
      <c r="G46" s="5">
        <f>EconomicRates!D86</f>
        <v>7.0000000000000007E-2</v>
      </c>
      <c r="H46" s="5">
        <f t="shared" si="10"/>
        <v>0.12000000000000001</v>
      </c>
      <c r="I46" s="5">
        <f t="shared" si="11"/>
        <v>1.1200000000000001</v>
      </c>
      <c r="J46">
        <f t="shared" si="12"/>
        <v>0.89285714285714279</v>
      </c>
      <c r="K46">
        <f t="shared" si="20"/>
        <v>7.6493586733943769E-3</v>
      </c>
      <c r="L46" s="2">
        <v>43</v>
      </c>
      <c r="M46" s="6">
        <v>5.0548205999999998E-2</v>
      </c>
      <c r="Q46" s="4">
        <f t="shared" si="21"/>
        <v>12.5</v>
      </c>
      <c r="R46">
        <f t="shared" si="0"/>
        <v>100000</v>
      </c>
      <c r="S46">
        <f t="shared" si="1"/>
        <v>342.89491798760798</v>
      </c>
      <c r="U46">
        <f t="shared" si="13"/>
        <v>5.0548205999999998E-2</v>
      </c>
      <c r="V46">
        <f t="shared" si="14"/>
        <v>0.01</v>
      </c>
      <c r="W46">
        <f t="shared" si="15"/>
        <v>0.42071745665852689</v>
      </c>
      <c r="X46">
        <f t="shared" si="16"/>
        <v>2.1266512666971289E-2</v>
      </c>
      <c r="Y46">
        <f t="shared" si="17"/>
        <v>4.2071745665852693E-3</v>
      </c>
      <c r="Z46">
        <f t="shared" si="18"/>
        <v>0.39524376942497036</v>
      </c>
      <c r="AB46">
        <f t="shared" si="19"/>
        <v>146.80114865741029</v>
      </c>
      <c r="AC46">
        <f t="shared" si="2"/>
        <v>135.52707990208825</v>
      </c>
      <c r="AE46">
        <f t="shared" si="3"/>
        <v>0</v>
      </c>
      <c r="AF46">
        <f t="shared" si="24"/>
        <v>0</v>
      </c>
      <c r="AG46">
        <f t="shared" si="24"/>
        <v>-4.9405471178121294</v>
      </c>
      <c r="AH46">
        <f t="shared" si="5"/>
        <v>-2126.6512666971289</v>
      </c>
      <c r="AI46">
        <f t="shared" si="25"/>
        <v>-2131.5918138149409</v>
      </c>
      <c r="AJ46">
        <f t="shared" si="7"/>
        <v>11.274068755322048</v>
      </c>
      <c r="AK46">
        <f t="shared" si="22"/>
        <v>10.276080406018721</v>
      </c>
      <c r="AL46">
        <f t="shared" si="8"/>
        <v>-2110.0416646536005</v>
      </c>
      <c r="AN46">
        <f t="shared" si="26"/>
        <v>0</v>
      </c>
      <c r="AO46">
        <f t="shared" si="26"/>
        <v>0</v>
      </c>
      <c r="AP46">
        <f t="shared" si="26"/>
        <v>-3.7792016946949801E-2</v>
      </c>
      <c r="AQ46">
        <f t="shared" si="26"/>
        <v>-16.26751831219482</v>
      </c>
      <c r="AR46">
        <f t="shared" si="26"/>
        <v>-16.305310329141768</v>
      </c>
      <c r="AS46">
        <f t="shared" si="26"/>
        <v>8.6239395617967257E-2</v>
      </c>
      <c r="AT46">
        <f t="shared" si="26"/>
        <v>7.8605424782277319E-2</v>
      </c>
      <c r="AU46">
        <f t="shared" si="23"/>
        <v>-16.140465508741528</v>
      </c>
      <c r="AW46">
        <v>43</v>
      </c>
      <c r="AX46">
        <f>IF(Z46&gt;0, (R46*SUMPRODUCT(K46:$K$98, X46:$X$98)-K46*$AZ$3)/Z46, 0)</f>
        <v>342.89491798760798</v>
      </c>
    </row>
    <row r="47" spans="5:50" x14ac:dyDescent="0.25">
      <c r="E47">
        <v>2047</v>
      </c>
      <c r="F47" s="5">
        <f>EconomicRates!C87</f>
        <v>3.5571999999999999E-2</v>
      </c>
      <c r="G47" s="5">
        <f>EconomicRates!D87</f>
        <v>7.0000000000000007E-2</v>
      </c>
      <c r="H47" s="5">
        <f t="shared" si="10"/>
        <v>0.12000000000000001</v>
      </c>
      <c r="I47" s="5">
        <f t="shared" si="11"/>
        <v>1.1200000000000001</v>
      </c>
      <c r="J47">
        <f t="shared" si="12"/>
        <v>0.89285714285714279</v>
      </c>
      <c r="K47">
        <f t="shared" si="20"/>
        <v>6.8297845298164071E-3</v>
      </c>
      <c r="L47" s="2">
        <v>44</v>
      </c>
      <c r="M47" s="6">
        <v>6.4784177999999998E-2</v>
      </c>
      <c r="Q47" s="4">
        <f t="shared" si="21"/>
        <v>12.5</v>
      </c>
      <c r="R47">
        <f t="shared" si="0"/>
        <v>100000</v>
      </c>
      <c r="S47">
        <f t="shared" si="1"/>
        <v>333.12091307437208</v>
      </c>
      <c r="U47">
        <f t="shared" si="13"/>
        <v>6.4784177999999998E-2</v>
      </c>
      <c r="V47">
        <f t="shared" si="14"/>
        <v>0.01</v>
      </c>
      <c r="W47">
        <f t="shared" si="15"/>
        <v>0.39524376942497036</v>
      </c>
      <c r="X47">
        <f t="shared" si="16"/>
        <v>2.5605542711818238E-2</v>
      </c>
      <c r="Y47">
        <f t="shared" si="17"/>
        <v>3.9524376942497033E-3</v>
      </c>
      <c r="Z47">
        <f t="shared" si="18"/>
        <v>0.36568578901890242</v>
      </c>
      <c r="AB47">
        <f t="shared" si="19"/>
        <v>135.52707990208825</v>
      </c>
      <c r="AC47">
        <f t="shared" si="2"/>
        <v>121.81758393629896</v>
      </c>
      <c r="AE47">
        <f t="shared" si="3"/>
        <v>0</v>
      </c>
      <c r="AF47">
        <f t="shared" si="24"/>
        <v>0</v>
      </c>
      <c r="AG47">
        <f t="shared" si="24"/>
        <v>-4.5710723627362801</v>
      </c>
      <c r="AH47">
        <f t="shared" si="5"/>
        <v>-2560.5542711818239</v>
      </c>
      <c r="AI47">
        <f t="shared" si="25"/>
        <v>-2565.1253435445601</v>
      </c>
      <c r="AJ47">
        <f t="shared" si="7"/>
        <v>13.709495965789287</v>
      </c>
      <c r="AK47">
        <f t="shared" si="22"/>
        <v>9.486895593146178</v>
      </c>
      <c r="AL47">
        <f t="shared" si="8"/>
        <v>-2541.9289519856247</v>
      </c>
      <c r="AN47">
        <f t="shared" si="26"/>
        <v>0</v>
      </c>
      <c r="AO47">
        <f t="shared" si="26"/>
        <v>0</v>
      </c>
      <c r="AP47">
        <f t="shared" si="26"/>
        <v>-3.1219439307687578E-2</v>
      </c>
      <c r="AQ47">
        <f t="shared" si="26"/>
        <v>-17.488033949072946</v>
      </c>
      <c r="AR47">
        <f t="shared" si="26"/>
        <v>-17.519253388380633</v>
      </c>
      <c r="AS47">
        <f t="shared" si="26"/>
        <v>9.3632903458728114E-2</v>
      </c>
      <c r="AT47">
        <f t="shared" si="26"/>
        <v>6.4793452758053219E-2</v>
      </c>
      <c r="AU47">
        <f t="shared" si="23"/>
        <v>-17.360827032163851</v>
      </c>
      <c r="AW47">
        <v>44</v>
      </c>
      <c r="AX47">
        <f>IF(Z47&gt;0, (R47*SUMPRODUCT(K47:$K$98, X47:$X$98)-K47*$AZ$3)/Z47, 0)</f>
        <v>333.12091307437208</v>
      </c>
    </row>
    <row r="48" spans="5:50" x14ac:dyDescent="0.25">
      <c r="E48">
        <v>2048</v>
      </c>
      <c r="F48" s="5">
        <f>EconomicRates!C88</f>
        <v>3.5571999999999999E-2</v>
      </c>
      <c r="G48" s="5">
        <f>EconomicRates!D88</f>
        <v>7.0000000000000007E-2</v>
      </c>
      <c r="H48" s="5">
        <f t="shared" si="10"/>
        <v>0.12000000000000001</v>
      </c>
      <c r="I48" s="5">
        <f t="shared" si="11"/>
        <v>1.1200000000000001</v>
      </c>
      <c r="J48">
        <f t="shared" si="12"/>
        <v>0.89285714285714279</v>
      </c>
      <c r="K48">
        <f t="shared" si="20"/>
        <v>6.0980219016217915E-3</v>
      </c>
      <c r="L48" s="2">
        <v>45</v>
      </c>
      <c r="M48" s="6">
        <v>8.0470763000000001E-2</v>
      </c>
      <c r="Q48" s="4">
        <f t="shared" si="21"/>
        <v>12.5</v>
      </c>
      <c r="R48">
        <f t="shared" si="0"/>
        <v>100000</v>
      </c>
      <c r="S48">
        <f t="shared" si="1"/>
        <v>320.54384887140975</v>
      </c>
      <c r="U48">
        <f t="shared" si="13"/>
        <v>8.0470763000000001E-2</v>
      </c>
      <c r="V48">
        <f t="shared" si="14"/>
        <v>0.01</v>
      </c>
      <c r="W48">
        <f t="shared" si="15"/>
        <v>0.36568578901890242</v>
      </c>
      <c r="X48">
        <f t="shared" si="16"/>
        <v>2.9427014460608098E-2</v>
      </c>
      <c r="Y48">
        <f t="shared" si="17"/>
        <v>3.6568578901890244E-3</v>
      </c>
      <c r="Z48">
        <f t="shared" si="18"/>
        <v>0.33260191666810529</v>
      </c>
      <c r="AB48">
        <f t="shared" si="19"/>
        <v>121.81758393629896</v>
      </c>
      <c r="AC48">
        <f t="shared" si="2"/>
        <v>106.61349851080236</v>
      </c>
      <c r="AE48">
        <f t="shared" si="3"/>
        <v>0</v>
      </c>
      <c r="AF48">
        <f t="shared" si="24"/>
        <v>0</v>
      </c>
      <c r="AG48">
        <f t="shared" si="24"/>
        <v>-4.1575239583513159</v>
      </c>
      <c r="AH48">
        <f t="shared" si="5"/>
        <v>-2942.7014460608098</v>
      </c>
      <c r="AI48">
        <f t="shared" si="25"/>
        <v>-2946.858970019161</v>
      </c>
      <c r="AJ48">
        <f t="shared" si="7"/>
        <v>15.204085425496601</v>
      </c>
      <c r="AK48">
        <f t="shared" si="22"/>
        <v>8.5272308755409281</v>
      </c>
      <c r="AL48">
        <f t="shared" si="8"/>
        <v>-2923.1276537181234</v>
      </c>
      <c r="AN48">
        <f t="shared" si="26"/>
        <v>0</v>
      </c>
      <c r="AO48">
        <f t="shared" si="26"/>
        <v>0</v>
      </c>
      <c r="AP48">
        <f t="shared" si="26"/>
        <v>-2.5352672154543648E-2</v>
      </c>
      <c r="AQ48">
        <f t="shared" si="26"/>
        <v>-17.944657868012936</v>
      </c>
      <c r="AR48">
        <f t="shared" si="26"/>
        <v>-17.970010540167479</v>
      </c>
      <c r="AS48">
        <f t="shared" si="26"/>
        <v>9.2714845918806951E-2</v>
      </c>
      <c r="AT48">
        <f t="shared" si="26"/>
        <v>5.1999240639234147E-2</v>
      </c>
      <c r="AU48">
        <f t="shared" si="23"/>
        <v>-17.825296453609436</v>
      </c>
      <c r="AW48">
        <v>45</v>
      </c>
      <c r="AX48">
        <f>IF(Z48&gt;0, (R48*SUMPRODUCT(K48:$K$98, X48:$X$98)-K48*$AZ$3)/Z48, 0)</f>
        <v>320.54384887140975</v>
      </c>
    </row>
    <row r="49" spans="5:50" x14ac:dyDescent="0.25">
      <c r="E49">
        <v>2049</v>
      </c>
      <c r="F49" s="5">
        <f>EconomicRates!C89</f>
        <v>3.5571999999999999E-2</v>
      </c>
      <c r="G49" s="5">
        <f>EconomicRates!D89</f>
        <v>7.0000000000000007E-2</v>
      </c>
      <c r="H49" s="5">
        <f t="shared" si="10"/>
        <v>0.12000000000000001</v>
      </c>
      <c r="I49" s="5">
        <f t="shared" si="11"/>
        <v>1.1200000000000001</v>
      </c>
      <c r="J49">
        <f t="shared" si="12"/>
        <v>0.89285714285714279</v>
      </c>
      <c r="K49">
        <f t="shared" si="20"/>
        <v>5.4446624121623132E-3</v>
      </c>
      <c r="L49" s="2">
        <v>46</v>
      </c>
      <c r="M49" s="6">
        <v>9.7818447000000003E-2</v>
      </c>
      <c r="Q49" s="4">
        <f t="shared" si="21"/>
        <v>12.5</v>
      </c>
      <c r="R49">
        <f t="shared" si="0"/>
        <v>100000</v>
      </c>
      <c r="S49">
        <f t="shared" si="1"/>
        <v>305.68067897478335</v>
      </c>
      <c r="U49">
        <f t="shared" si="13"/>
        <v>9.7818447000000003E-2</v>
      </c>
      <c r="V49">
        <f t="shared" si="14"/>
        <v>0.01</v>
      </c>
      <c r="W49">
        <f t="shared" si="15"/>
        <v>0.33260191666810529</v>
      </c>
      <c r="X49">
        <f t="shared" si="16"/>
        <v>3.2534602957697473E-2</v>
      </c>
      <c r="Y49">
        <f t="shared" si="17"/>
        <v>3.326019166681053E-3</v>
      </c>
      <c r="Z49">
        <f t="shared" si="18"/>
        <v>0.29674129454372677</v>
      </c>
      <c r="AB49">
        <f t="shared" si="19"/>
        <v>106.61349851080236</v>
      </c>
      <c r="AC49">
        <f t="shared" si="2"/>
        <v>90.708080395982577</v>
      </c>
      <c r="AE49">
        <f t="shared" si="3"/>
        <v>0</v>
      </c>
      <c r="AF49">
        <f t="shared" si="24"/>
        <v>0</v>
      </c>
      <c r="AG49">
        <f t="shared" si="24"/>
        <v>-3.7092661817965848</v>
      </c>
      <c r="AH49">
        <f t="shared" si="5"/>
        <v>-3253.4602957697471</v>
      </c>
      <c r="AI49">
        <f t="shared" si="25"/>
        <v>-3257.1695619515435</v>
      </c>
      <c r="AJ49">
        <f t="shared" si="7"/>
        <v>15.905418114819781</v>
      </c>
      <c r="AK49">
        <f t="shared" si="22"/>
        <v>7.4629448957561655</v>
      </c>
      <c r="AL49">
        <f t="shared" si="8"/>
        <v>-3233.8011989409674</v>
      </c>
      <c r="AN49">
        <f t="shared" si="26"/>
        <v>0</v>
      </c>
      <c r="AO49">
        <f t="shared" si="26"/>
        <v>0</v>
      </c>
      <c r="AP49">
        <f t="shared" si="26"/>
        <v>-2.0195702156732689E-2</v>
      </c>
      <c r="AQ49">
        <f t="shared" si="26"/>
        <v>-17.713992981840025</v>
      </c>
      <c r="AR49">
        <f t="shared" si="26"/>
        <v>-17.734188683996756</v>
      </c>
      <c r="AS49">
        <f t="shared" si="26"/>
        <v>8.6599632159484824E-2</v>
      </c>
      <c r="AT49">
        <f t="shared" si="26"/>
        <v>4.0633215557962191E-2</v>
      </c>
      <c r="AU49">
        <f t="shared" si="23"/>
        <v>-17.606955836279308</v>
      </c>
      <c r="AW49">
        <v>46</v>
      </c>
      <c r="AX49">
        <f>IF(Z49&gt;0, (R49*SUMPRODUCT(K49:$K$98, X49:$X$98)-K49*$AZ$3)/Z49, 0)</f>
        <v>305.68067897478335</v>
      </c>
    </row>
    <row r="50" spans="5:50" x14ac:dyDescent="0.25">
      <c r="E50">
        <v>2050</v>
      </c>
      <c r="F50" s="5">
        <f>EconomicRates!C90</f>
        <v>3.5571999999999999E-2</v>
      </c>
      <c r="G50" s="5">
        <f>EconomicRates!D90</f>
        <v>7.0000000000000007E-2</v>
      </c>
      <c r="H50" s="5">
        <f t="shared" si="10"/>
        <v>0.12000000000000001</v>
      </c>
      <c r="I50" s="5">
        <f t="shared" si="11"/>
        <v>1.1200000000000001</v>
      </c>
      <c r="J50">
        <f t="shared" si="12"/>
        <v>0.89285714285714279</v>
      </c>
      <c r="K50">
        <f t="shared" si="20"/>
        <v>4.8613057251449222E-3</v>
      </c>
      <c r="L50" s="2">
        <v>47</v>
      </c>
      <c r="M50" s="6">
        <v>0.115047869</v>
      </c>
      <c r="Q50" s="4">
        <f t="shared" si="21"/>
        <v>12.5</v>
      </c>
      <c r="R50">
        <f t="shared" si="0"/>
        <v>100000</v>
      </c>
      <c r="S50">
        <f t="shared" si="1"/>
        <v>288.15453237564395</v>
      </c>
      <c r="U50">
        <f t="shared" si="13"/>
        <v>0.115047869</v>
      </c>
      <c r="V50">
        <f t="shared" si="14"/>
        <v>0.01</v>
      </c>
      <c r="W50">
        <f t="shared" si="15"/>
        <v>0.29674129454372677</v>
      </c>
      <c r="X50">
        <f t="shared" si="16"/>
        <v>3.4139453581557094E-2</v>
      </c>
      <c r="Y50">
        <f t="shared" si="17"/>
        <v>2.967412945437268E-3</v>
      </c>
      <c r="Z50">
        <f t="shared" si="18"/>
        <v>0.25963442801673237</v>
      </c>
      <c r="AB50">
        <f t="shared" si="19"/>
        <v>90.708080395982577</v>
      </c>
      <c r="AC50">
        <f t="shared" si="2"/>
        <v>74.814837193779312</v>
      </c>
      <c r="AE50">
        <f t="shared" si="3"/>
        <v>0</v>
      </c>
      <c r="AF50">
        <f t="shared" si="24"/>
        <v>0</v>
      </c>
      <c r="AG50">
        <f t="shared" si="24"/>
        <v>-3.2454303502091544</v>
      </c>
      <c r="AH50">
        <f t="shared" si="5"/>
        <v>-3413.9453581557095</v>
      </c>
      <c r="AI50">
        <f t="shared" si="25"/>
        <v>-3417.1907885059186</v>
      </c>
      <c r="AJ50">
        <f t="shared" si="7"/>
        <v>15.893243202203266</v>
      </c>
      <c r="AK50">
        <f t="shared" si="22"/>
        <v>6.3495656277187811</v>
      </c>
      <c r="AL50">
        <f t="shared" si="8"/>
        <v>-3394.9479796759965</v>
      </c>
      <c r="AN50">
        <f t="shared" si="26"/>
        <v>0</v>
      </c>
      <c r="AO50">
        <f t="shared" si="26"/>
        <v>0</v>
      </c>
      <c r="AP50">
        <f t="shared" si="26"/>
        <v>-1.577702914203085E-2</v>
      </c>
      <c r="AQ50">
        <f t="shared" si="26"/>
        <v>-16.596232114934281</v>
      </c>
      <c r="AR50">
        <f t="shared" si="26"/>
        <v>-16.612009144076314</v>
      </c>
      <c r="AS50">
        <f t="shared" si="26"/>
        <v>7.7261914169991355E-2</v>
      </c>
      <c r="AT50">
        <f t="shared" si="26"/>
        <v>3.0867179738212722E-2</v>
      </c>
      <c r="AU50">
        <f t="shared" si="23"/>
        <v>-16.50388005016811</v>
      </c>
      <c r="AW50">
        <v>47</v>
      </c>
      <c r="AX50">
        <f>IF(Z50&gt;0, (R50*SUMPRODUCT(K50:$K$98, X50:$X$98)-K50*$AZ$3)/Z50, 0)</f>
        <v>288.15453237564395</v>
      </c>
    </row>
    <row r="51" spans="5:50" x14ac:dyDescent="0.25">
      <c r="E51">
        <v>2051</v>
      </c>
      <c r="F51" s="5">
        <f>EconomicRates!C91</f>
        <v>3.5571999999999999E-2</v>
      </c>
      <c r="G51" s="5">
        <f>EconomicRates!D91</f>
        <v>7.0000000000000007E-2</v>
      </c>
      <c r="H51" s="5">
        <f t="shared" si="10"/>
        <v>0.12000000000000001</v>
      </c>
      <c r="I51" s="5">
        <f t="shared" si="11"/>
        <v>1.1200000000000001</v>
      </c>
      <c r="J51">
        <f t="shared" si="12"/>
        <v>0.89285714285714279</v>
      </c>
      <c r="K51">
        <f t="shared" si="20"/>
        <v>4.3404515403079663E-3</v>
      </c>
      <c r="L51" s="2">
        <v>48</v>
      </c>
      <c r="M51" s="6">
        <v>0.13365521</v>
      </c>
      <c r="Q51" s="4">
        <f t="shared" si="21"/>
        <v>12.5</v>
      </c>
      <c r="R51">
        <f t="shared" si="0"/>
        <v>100000</v>
      </c>
      <c r="S51">
        <f t="shared" si="1"/>
        <v>269.16071077551146</v>
      </c>
      <c r="U51">
        <f t="shared" si="13"/>
        <v>0.13365521</v>
      </c>
      <c r="V51">
        <f t="shared" si="14"/>
        <v>0.01</v>
      </c>
      <c r="W51">
        <f t="shared" si="15"/>
        <v>0.25963442801673237</v>
      </c>
      <c r="X51">
        <f t="shared" si="16"/>
        <v>3.4701493999806245E-2</v>
      </c>
      <c r="Y51">
        <f t="shared" si="17"/>
        <v>2.5963442801673238E-3</v>
      </c>
      <c r="Z51">
        <f t="shared" si="18"/>
        <v>0.22233658973675879</v>
      </c>
      <c r="AB51">
        <f t="shared" si="19"/>
        <v>74.814837193779312</v>
      </c>
      <c r="AC51">
        <f t="shared" si="2"/>
        <v>59.844274524949284</v>
      </c>
      <c r="AE51">
        <f t="shared" si="3"/>
        <v>0</v>
      </c>
      <c r="AF51">
        <f t="shared" si="24"/>
        <v>0</v>
      </c>
      <c r="AG51">
        <f t="shared" si="24"/>
        <v>-2.779207371709485</v>
      </c>
      <c r="AH51">
        <f t="shared" si="5"/>
        <v>-3470.1493999806244</v>
      </c>
      <c r="AI51">
        <f t="shared" si="25"/>
        <v>-3472.928607352334</v>
      </c>
      <c r="AJ51">
        <f t="shared" si="7"/>
        <v>14.970562668830027</v>
      </c>
      <c r="AK51">
        <f t="shared" si="22"/>
        <v>5.2370386035645522</v>
      </c>
      <c r="AL51">
        <f t="shared" si="8"/>
        <v>-3452.7210060799393</v>
      </c>
      <c r="AN51">
        <f t="shared" si="26"/>
        <v>0</v>
      </c>
      <c r="AO51">
        <f t="shared" si="26"/>
        <v>0</v>
      </c>
      <c r="AP51">
        <f t="shared" si="26"/>
        <v>-1.2063014917371689E-2</v>
      </c>
      <c r="AQ51">
        <f t="shared" si="26"/>
        <v>-15.062015308244666</v>
      </c>
      <c r="AR51">
        <f t="shared" si="26"/>
        <v>-15.074078323162038</v>
      </c>
      <c r="AS51">
        <f t="shared" si="26"/>
        <v>6.4979001795200234E-2</v>
      </c>
      <c r="AT51">
        <f t="shared" si="26"/>
        <v>2.2731112273494041E-2</v>
      </c>
      <c r="AU51">
        <f t="shared" si="23"/>
        <v>-14.986368209093344</v>
      </c>
      <c r="AW51">
        <v>48</v>
      </c>
      <c r="AX51">
        <f>IF(Z51&gt;0, (R51*SUMPRODUCT(K51:$K$98, X51:$X$98)-K51*$AZ$3)/Z51, 0)</f>
        <v>269.16071077551146</v>
      </c>
    </row>
    <row r="52" spans="5:50" x14ac:dyDescent="0.25">
      <c r="E52">
        <v>2052</v>
      </c>
      <c r="F52" s="5">
        <f>EconomicRates!C92</f>
        <v>3.5571999999999999E-2</v>
      </c>
      <c r="G52" s="5">
        <f>EconomicRates!D92</f>
        <v>7.0000000000000007E-2</v>
      </c>
      <c r="H52" s="5">
        <f t="shared" si="10"/>
        <v>0.12000000000000001</v>
      </c>
      <c r="I52" s="5">
        <f t="shared" si="11"/>
        <v>1.1200000000000001</v>
      </c>
      <c r="J52">
        <f t="shared" si="12"/>
        <v>0.89285714285714279</v>
      </c>
      <c r="K52">
        <f t="shared" si="20"/>
        <v>3.8754031609892553E-3</v>
      </c>
      <c r="L52" s="2">
        <v>49</v>
      </c>
      <c r="M52" s="6">
        <v>0.153152232</v>
      </c>
      <c r="Q52" s="4">
        <f t="shared" si="21"/>
        <v>12.5</v>
      </c>
      <c r="R52">
        <f t="shared" si="0"/>
        <v>100000</v>
      </c>
      <c r="S52">
        <f t="shared" si="1"/>
        <v>248.48588047901984</v>
      </c>
      <c r="U52">
        <f t="shared" si="13"/>
        <v>0.153152232</v>
      </c>
      <c r="V52">
        <f t="shared" si="14"/>
        <v>0.01</v>
      </c>
      <c r="W52">
        <f t="shared" si="15"/>
        <v>0.22233658973675879</v>
      </c>
      <c r="X52">
        <f t="shared" si="16"/>
        <v>3.4051344973452899E-2</v>
      </c>
      <c r="Y52">
        <f t="shared" si="17"/>
        <v>2.2233658973675879E-3</v>
      </c>
      <c r="Z52">
        <f t="shared" si="18"/>
        <v>0.18606187886593828</v>
      </c>
      <c r="AB52">
        <f t="shared" si="19"/>
        <v>59.844274524949284</v>
      </c>
      <c r="AC52">
        <f t="shared" si="2"/>
        <v>46.233749793583407</v>
      </c>
      <c r="AE52">
        <f t="shared" si="3"/>
        <v>0</v>
      </c>
      <c r="AF52">
        <f t="shared" si="24"/>
        <v>0</v>
      </c>
      <c r="AG52">
        <f t="shared" si="24"/>
        <v>-2.3257734858242287</v>
      </c>
      <c r="AH52">
        <f t="shared" si="5"/>
        <v>-3405.1344973452897</v>
      </c>
      <c r="AI52">
        <f t="shared" si="25"/>
        <v>-3407.460270831114</v>
      </c>
      <c r="AJ52">
        <f t="shared" si="7"/>
        <v>13.610524731365878</v>
      </c>
      <c r="AK52">
        <f t="shared" si="22"/>
        <v>4.1890992167464507</v>
      </c>
      <c r="AL52">
        <f t="shared" si="8"/>
        <v>-3389.6606468830018</v>
      </c>
      <c r="AN52">
        <f t="shared" si="26"/>
        <v>0</v>
      </c>
      <c r="AO52">
        <f t="shared" si="26"/>
        <v>0</v>
      </c>
      <c r="AP52">
        <f t="shared" si="26"/>
        <v>-9.0133099187082143E-3</v>
      </c>
      <c r="AQ52">
        <f t="shared" si="26"/>
        <v>-13.196268994605495</v>
      </c>
      <c r="AR52">
        <f t="shared" si="26"/>
        <v>-13.205282304524204</v>
      </c>
      <c r="AS52">
        <f t="shared" si="26"/>
        <v>5.274627056665776E-2</v>
      </c>
      <c r="AT52">
        <f t="shared" si="26"/>
        <v>1.6234448346276808E-2</v>
      </c>
      <c r="AU52">
        <f t="shared" si="23"/>
        <v>-13.136301585611269</v>
      </c>
      <c r="AW52">
        <v>49</v>
      </c>
      <c r="AX52">
        <f>IF(Z52&gt;0, (R52*SUMPRODUCT(K52:$K$98, X52:$X$98)-K52*$AZ$3)/Z52, 0)</f>
        <v>248.48588047901984</v>
      </c>
    </row>
    <row r="53" spans="5:50" x14ac:dyDescent="0.25">
      <c r="E53">
        <v>2053</v>
      </c>
      <c r="F53" s="5">
        <f>EconomicRates!C93</f>
        <v>3.5571999999999999E-2</v>
      </c>
      <c r="G53" s="5">
        <f>EconomicRates!D93</f>
        <v>7.0000000000000007E-2</v>
      </c>
      <c r="H53" s="5">
        <f t="shared" si="10"/>
        <v>0.12000000000000001</v>
      </c>
      <c r="I53" s="5">
        <f t="shared" si="11"/>
        <v>1.1200000000000001</v>
      </c>
      <c r="J53">
        <f t="shared" si="12"/>
        <v>0.89285714285714279</v>
      </c>
      <c r="K53">
        <f t="shared" si="20"/>
        <v>3.4601813937404063E-3</v>
      </c>
      <c r="L53" s="2">
        <v>50</v>
      </c>
      <c r="M53" s="6">
        <v>0.17329698399999999</v>
      </c>
      <c r="Q53" s="4">
        <f t="shared" si="21"/>
        <v>12.5</v>
      </c>
      <c r="R53">
        <f t="shared" si="0"/>
        <v>100000</v>
      </c>
      <c r="S53">
        <f t="shared" si="1"/>
        <v>225.9414655516012</v>
      </c>
      <c r="U53">
        <f t="shared" si="13"/>
        <v>0.17329698399999999</v>
      </c>
      <c r="V53">
        <f t="shared" si="14"/>
        <v>0.01</v>
      </c>
      <c r="W53">
        <f t="shared" si="15"/>
        <v>0.18606187886593828</v>
      </c>
      <c r="X53">
        <f t="shared" si="16"/>
        <v>3.2243962444840443E-2</v>
      </c>
      <c r="Y53">
        <f t="shared" si="17"/>
        <v>1.8606187886593829E-3</v>
      </c>
      <c r="Z53">
        <f t="shared" si="18"/>
        <v>0.15195729763243843</v>
      </c>
      <c r="AB53">
        <f t="shared" si="19"/>
        <v>46.233749793583407</v>
      </c>
      <c r="AC53">
        <f t="shared" si="2"/>
        <v>34.333454528333995</v>
      </c>
      <c r="AE53">
        <f t="shared" si="3"/>
        <v>0</v>
      </c>
      <c r="AF53">
        <f t="shared" si="24"/>
        <v>0</v>
      </c>
      <c r="AG53">
        <f t="shared" si="24"/>
        <v>-1.8994662204054804</v>
      </c>
      <c r="AH53">
        <f t="shared" si="5"/>
        <v>-3224.3962444840445</v>
      </c>
      <c r="AI53">
        <f t="shared" si="25"/>
        <v>-3226.2957107044499</v>
      </c>
      <c r="AJ53">
        <f t="shared" si="7"/>
        <v>11.900295265249412</v>
      </c>
      <c r="AK53">
        <f t="shared" si="22"/>
        <v>3.2363624855508388</v>
      </c>
      <c r="AL53">
        <f t="shared" si="8"/>
        <v>-3211.1590529536497</v>
      </c>
      <c r="AN53">
        <f t="shared" si="26"/>
        <v>0</v>
      </c>
      <c r="AO53">
        <f t="shared" si="26"/>
        <v>0</v>
      </c>
      <c r="AP53">
        <f t="shared" si="26"/>
        <v>-6.572497673885457E-3</v>
      </c>
      <c r="AQ53">
        <f t="shared" si="26"/>
        <v>-11.156995891210133</v>
      </c>
      <c r="AR53">
        <f t="shared" si="26"/>
        <v>-11.163568388884018</v>
      </c>
      <c r="AS53">
        <f t="shared" si="26"/>
        <v>4.1177180256833069E-2</v>
      </c>
      <c r="AT53">
        <f t="shared" si="26"/>
        <v>1.1198401255902468E-2</v>
      </c>
      <c r="AU53">
        <f t="shared" si="23"/>
        <v>-11.111192807371284</v>
      </c>
      <c r="AW53">
        <v>50</v>
      </c>
      <c r="AX53">
        <f>IF(Z53&gt;0, (R53*SUMPRODUCT(K53:$K$98, X53:$X$98)-K53*$AZ$3)/Z53, 0)</f>
        <v>225.9414655516012</v>
      </c>
    </row>
    <row r="54" spans="5:50" x14ac:dyDescent="0.25">
      <c r="E54">
        <v>2054</v>
      </c>
      <c r="F54" s="5">
        <f>EconomicRates!C94</f>
        <v>3.5571999999999999E-2</v>
      </c>
      <c r="G54" s="5">
        <f>EconomicRates!D94</f>
        <v>7.0000000000000007E-2</v>
      </c>
      <c r="H54" s="5">
        <f t="shared" si="10"/>
        <v>0.12000000000000001</v>
      </c>
      <c r="I54" s="5">
        <f t="shared" si="11"/>
        <v>1.1200000000000001</v>
      </c>
      <c r="J54">
        <f t="shared" si="12"/>
        <v>0.89285714285714279</v>
      </c>
      <c r="K54">
        <f t="shared" si="20"/>
        <v>3.0894476729825052E-3</v>
      </c>
      <c r="L54" s="2">
        <v>51</v>
      </c>
      <c r="M54" s="6">
        <v>0.19491187900000001</v>
      </c>
      <c r="Q54" s="4">
        <f t="shared" si="21"/>
        <v>12.5</v>
      </c>
      <c r="R54">
        <f t="shared" si="0"/>
        <v>100000</v>
      </c>
      <c r="S54">
        <f t="shared" si="1"/>
        <v>201.40448909394354</v>
      </c>
      <c r="U54">
        <f t="shared" si="13"/>
        <v>0.19491187900000001</v>
      </c>
      <c r="V54">
        <f t="shared" si="14"/>
        <v>0.01</v>
      </c>
      <c r="W54">
        <f t="shared" si="15"/>
        <v>0.15195729763243843</v>
      </c>
      <c r="X54">
        <f t="shared" si="16"/>
        <v>2.9618282409300825E-2</v>
      </c>
      <c r="Y54">
        <f t="shared" si="17"/>
        <v>1.5195729763243843E-3</v>
      </c>
      <c r="Z54">
        <f t="shared" si="18"/>
        <v>0.12081944224681322</v>
      </c>
      <c r="AB54">
        <f t="shared" si="19"/>
        <v>34.333454528333995</v>
      </c>
      <c r="AC54">
        <f t="shared" si="2"/>
        <v>24.333578038334636</v>
      </c>
      <c r="AE54">
        <f t="shared" si="3"/>
        <v>0</v>
      </c>
      <c r="AF54">
        <f t="shared" si="24"/>
        <v>0</v>
      </c>
      <c r="AG54">
        <f t="shared" si="24"/>
        <v>-1.5102430280851653</v>
      </c>
      <c r="AH54">
        <f t="shared" si="5"/>
        <v>-2961.8282409300823</v>
      </c>
      <c r="AI54">
        <f t="shared" si="25"/>
        <v>-2963.3384839581677</v>
      </c>
      <c r="AJ54">
        <f t="shared" si="7"/>
        <v>9.9998764899993589</v>
      </c>
      <c r="AK54">
        <f t="shared" si="22"/>
        <v>2.4033418169833798</v>
      </c>
      <c r="AL54">
        <f t="shared" si="8"/>
        <v>-2950.9352656511851</v>
      </c>
      <c r="AN54">
        <f t="shared" si="26"/>
        <v>0</v>
      </c>
      <c r="AO54">
        <f t="shared" si="26"/>
        <v>0</v>
      </c>
      <c r="AP54">
        <f t="shared" si="26"/>
        <v>-4.6658168087557661E-3</v>
      </c>
      <c r="AQ54">
        <f t="shared" si="26"/>
        <v>-9.1504133667153091</v>
      </c>
      <c r="AR54">
        <f t="shared" si="26"/>
        <v>-9.1550791835240659</v>
      </c>
      <c r="AS54">
        <f t="shared" si="26"/>
        <v>3.089409515214098E-2</v>
      </c>
      <c r="AT54">
        <f t="shared" si="26"/>
        <v>7.4249987838608481E-3</v>
      </c>
      <c r="AU54">
        <f t="shared" si="23"/>
        <v>-9.1167600895880643</v>
      </c>
      <c r="AW54">
        <v>51</v>
      </c>
      <c r="AX54">
        <f>IF(Z54&gt;0, (R54*SUMPRODUCT(K54:$K$98, X54:$X$98)-K54*$AZ$3)/Z54, 0)</f>
        <v>201.40448909394354</v>
      </c>
    </row>
    <row r="55" spans="5:50" x14ac:dyDescent="0.25">
      <c r="E55">
        <v>2055</v>
      </c>
      <c r="F55" s="5">
        <f>EconomicRates!C95</f>
        <v>3.5571999999999999E-2</v>
      </c>
      <c r="G55" s="5">
        <f>EconomicRates!D95</f>
        <v>7.0000000000000007E-2</v>
      </c>
      <c r="H55" s="5">
        <f t="shared" si="10"/>
        <v>0.12000000000000001</v>
      </c>
      <c r="I55" s="5">
        <f t="shared" si="11"/>
        <v>1.1200000000000001</v>
      </c>
      <c r="J55">
        <f t="shared" si="12"/>
        <v>0.89285714285714279</v>
      </c>
      <c r="K55">
        <f t="shared" si="20"/>
        <v>2.758435422305808E-3</v>
      </c>
      <c r="L55" s="2">
        <v>52</v>
      </c>
      <c r="M55" s="6">
        <v>0.21714087100000001</v>
      </c>
      <c r="Q55" s="4">
        <f t="shared" si="21"/>
        <v>12.5</v>
      </c>
      <c r="R55">
        <f t="shared" si="0"/>
        <v>100000</v>
      </c>
      <c r="S55">
        <f t="shared" si="1"/>
        <v>173.66599535111618</v>
      </c>
      <c r="U55">
        <f t="shared" si="13"/>
        <v>0.21714087100000001</v>
      </c>
      <c r="V55">
        <f t="shared" si="14"/>
        <v>0.01</v>
      </c>
      <c r="W55">
        <f t="shared" si="15"/>
        <v>0.12081944224681322</v>
      </c>
      <c r="X55">
        <f t="shared" si="16"/>
        <v>2.6234838923207222E-2</v>
      </c>
      <c r="Y55">
        <f t="shared" si="17"/>
        <v>1.2081944224681322E-3</v>
      </c>
      <c r="Z55">
        <f t="shared" si="18"/>
        <v>9.3376408901137867E-2</v>
      </c>
      <c r="AB55">
        <f t="shared" si="19"/>
        <v>24.333578038334636</v>
      </c>
      <c r="AC55">
        <f t="shared" si="2"/>
        <v>16.216306994128932</v>
      </c>
      <c r="AE55">
        <f t="shared" si="3"/>
        <v>0</v>
      </c>
      <c r="AF55">
        <f t="shared" si="24"/>
        <v>0</v>
      </c>
      <c r="AG55">
        <f t="shared" si="24"/>
        <v>-1.1672051112642234</v>
      </c>
      <c r="AH55">
        <f t="shared" si="5"/>
        <v>-2623.4838923207221</v>
      </c>
      <c r="AI55">
        <f t="shared" si="25"/>
        <v>-2624.6510974319863</v>
      </c>
      <c r="AJ55">
        <f t="shared" si="7"/>
        <v>8.1172710442057046</v>
      </c>
      <c r="AK55">
        <f t="shared" si="22"/>
        <v>1.7033504626834246</v>
      </c>
      <c r="AL55">
        <f t="shared" si="8"/>
        <v>-2614.8304759250973</v>
      </c>
      <c r="AN55">
        <f t="shared" si="26"/>
        <v>0</v>
      </c>
      <c r="AO55">
        <f t="shared" si="26"/>
        <v>0</v>
      </c>
      <c r="AP55">
        <f t="shared" si="26"/>
        <v>-3.2196599240076258E-3</v>
      </c>
      <c r="AQ55">
        <f t="shared" si="26"/>
        <v>-7.2367108984261961</v>
      </c>
      <c r="AR55">
        <f t="shared" si="26"/>
        <v>-7.2399305583502036</v>
      </c>
      <c r="AS55">
        <f t="shared" si="26"/>
        <v>2.239096798079427E-2</v>
      </c>
      <c r="AT55">
        <f t="shared" si="26"/>
        <v>4.6985822528669459E-3</v>
      </c>
      <c r="AU55">
        <f t="shared" si="23"/>
        <v>-7.2128410081165431</v>
      </c>
      <c r="AW55">
        <v>52</v>
      </c>
      <c r="AX55">
        <f>IF(Z55&gt;0, (R55*SUMPRODUCT(K55:$K$98, X55:$X$98)-K55*$AZ$3)/Z55, 0)</f>
        <v>173.66599535111618</v>
      </c>
    </row>
    <row r="56" spans="5:50" x14ac:dyDescent="0.25">
      <c r="E56">
        <v>2056</v>
      </c>
      <c r="F56" s="5">
        <f>EconomicRates!C96</f>
        <v>3.5571999999999999E-2</v>
      </c>
      <c r="G56" s="5">
        <f>EconomicRates!D96</f>
        <v>7.0000000000000007E-2</v>
      </c>
      <c r="H56" s="5">
        <f t="shared" si="10"/>
        <v>0.12000000000000001</v>
      </c>
      <c r="I56" s="5">
        <f t="shared" si="11"/>
        <v>1.1200000000000001</v>
      </c>
      <c r="J56">
        <f t="shared" si="12"/>
        <v>0.89285714285714279</v>
      </c>
      <c r="K56">
        <f t="shared" si="20"/>
        <v>2.4628887699159E-3</v>
      </c>
      <c r="L56" s="2">
        <v>53</v>
      </c>
      <c r="M56" s="6">
        <v>0.240684854</v>
      </c>
      <c r="Q56" s="4">
        <f t="shared" si="21"/>
        <v>12.5</v>
      </c>
      <c r="R56">
        <f t="shared" si="0"/>
        <v>100000</v>
      </c>
      <c r="S56">
        <f t="shared" si="1"/>
        <v>141.52175292054574</v>
      </c>
      <c r="U56">
        <f t="shared" si="13"/>
        <v>0.240684854</v>
      </c>
      <c r="V56">
        <f t="shared" si="14"/>
        <v>0.01</v>
      </c>
      <c r="W56">
        <f t="shared" si="15"/>
        <v>9.3376408901137867E-2</v>
      </c>
      <c r="X56">
        <f t="shared" si="16"/>
        <v>2.2474287343414667E-2</v>
      </c>
      <c r="Y56">
        <f t="shared" si="17"/>
        <v>9.3376408901137868E-4</v>
      </c>
      <c r="Z56">
        <f t="shared" si="18"/>
        <v>6.9968357468711814E-2</v>
      </c>
      <c r="AB56">
        <f t="shared" si="19"/>
        <v>16.216306994128932</v>
      </c>
      <c r="AC56">
        <f t="shared" si="2"/>
        <v>9.9020445979434548</v>
      </c>
      <c r="AE56">
        <f t="shared" si="3"/>
        <v>0</v>
      </c>
      <c r="AF56">
        <f t="shared" si="24"/>
        <v>0</v>
      </c>
      <c r="AG56">
        <f t="shared" si="24"/>
        <v>-0.87460446835889771</v>
      </c>
      <c r="AH56">
        <f t="shared" si="5"/>
        <v>-2247.4287343414667</v>
      </c>
      <c r="AI56">
        <f t="shared" si="25"/>
        <v>-2248.3033388098256</v>
      </c>
      <c r="AJ56">
        <f t="shared" si="7"/>
        <v>6.3142623961854767</v>
      </c>
      <c r="AK56">
        <f t="shared" si="22"/>
        <v>1.1351414895890253</v>
      </c>
      <c r="AL56">
        <f t="shared" si="8"/>
        <v>-2240.8539349240514</v>
      </c>
      <c r="AN56">
        <f t="shared" si="26"/>
        <v>0</v>
      </c>
      <c r="AO56">
        <f t="shared" si="26"/>
        <v>0</v>
      </c>
      <c r="AP56">
        <f t="shared" si="26"/>
        <v>-2.1540535232393953E-3</v>
      </c>
      <c r="AQ56">
        <f t="shared" si="26"/>
        <v>-5.5351669909959025</v>
      </c>
      <c r="AR56">
        <f t="shared" si="26"/>
        <v>-5.5373210445191425</v>
      </c>
      <c r="AS56">
        <f t="shared" si="26"/>
        <v>1.5551325945867472E-2</v>
      </c>
      <c r="AT56">
        <f t="shared" si="26"/>
        <v>2.7957272269744167E-3</v>
      </c>
      <c r="AU56">
        <f t="shared" si="23"/>
        <v>-5.518973991346301</v>
      </c>
      <c r="AW56">
        <v>53</v>
      </c>
      <c r="AX56">
        <f>IF(Z56&gt;0, (R56*SUMPRODUCT(K56:$K$98, X56:$X$98)-K56*$AZ$3)/Z56, 0)</f>
        <v>141.52175292054574</v>
      </c>
    </row>
    <row r="57" spans="5:50" x14ac:dyDescent="0.25">
      <c r="E57">
        <v>2057</v>
      </c>
      <c r="F57" s="5">
        <f>EconomicRates!C97</f>
        <v>3.5571999999999999E-2</v>
      </c>
      <c r="G57" s="5">
        <f>EconomicRates!D97</f>
        <v>7.0000000000000007E-2</v>
      </c>
      <c r="H57" s="5">
        <f t="shared" si="10"/>
        <v>0.12000000000000001</v>
      </c>
      <c r="I57" s="5">
        <f t="shared" si="11"/>
        <v>1.1200000000000001</v>
      </c>
      <c r="J57">
        <f t="shared" si="12"/>
        <v>0.89285714285714279</v>
      </c>
      <c r="K57">
        <f t="shared" si="20"/>
        <v>2.1990078302820534E-3</v>
      </c>
      <c r="L57" s="2">
        <v>54</v>
      </c>
      <c r="M57" s="6">
        <v>0.26560892699999999</v>
      </c>
      <c r="Q57" s="4">
        <f t="shared" si="21"/>
        <v>12.5</v>
      </c>
      <c r="R57">
        <f t="shared" si="0"/>
        <v>100000</v>
      </c>
      <c r="S57">
        <f t="shared" si="1"/>
        <v>102.40797677156006</v>
      </c>
      <c r="U57">
        <f t="shared" si="13"/>
        <v>0.26560892699999999</v>
      </c>
      <c r="V57">
        <f t="shared" si="14"/>
        <v>0.01</v>
      </c>
      <c r="W57">
        <f t="shared" si="15"/>
        <v>6.9968357468711814E-2</v>
      </c>
      <c r="X57">
        <f t="shared" si="16"/>
        <v>1.8584220351216981E-2</v>
      </c>
      <c r="Y57">
        <f t="shared" si="17"/>
        <v>6.9968357468711819E-4</v>
      </c>
      <c r="Z57">
        <f t="shared" si="18"/>
        <v>5.0684453542807713E-2</v>
      </c>
      <c r="AB57">
        <f t="shared" si="19"/>
        <v>9.9020445979434548</v>
      </c>
      <c r="AC57">
        <f t="shared" si="2"/>
        <v>5.1904923410910673</v>
      </c>
      <c r="AE57">
        <f t="shared" si="3"/>
        <v>0</v>
      </c>
      <c r="AF57">
        <f t="shared" si="24"/>
        <v>0</v>
      </c>
      <c r="AG57">
        <f t="shared" si="24"/>
        <v>-0.63355566928509643</v>
      </c>
      <c r="AH57">
        <f t="shared" si="5"/>
        <v>-1858.4220351216982</v>
      </c>
      <c r="AI57">
        <f t="shared" si="25"/>
        <v>-1859.0555907909832</v>
      </c>
      <c r="AJ57">
        <f t="shared" si="7"/>
        <v>4.7115522568523875</v>
      </c>
      <c r="AK57">
        <f t="shared" si="22"/>
        <v>0.69314312185604188</v>
      </c>
      <c r="AL57">
        <f t="shared" si="8"/>
        <v>-1853.6508954122746</v>
      </c>
      <c r="AN57">
        <f t="shared" si="26"/>
        <v>0</v>
      </c>
      <c r="AO57">
        <f t="shared" si="26"/>
        <v>0</v>
      </c>
      <c r="AP57">
        <f t="shared" si="26"/>
        <v>-1.393193877677514E-3</v>
      </c>
      <c r="AQ57">
        <f t="shared" si="26"/>
        <v>-4.0866846072013239</v>
      </c>
      <c r="AR57">
        <f t="shared" si="26"/>
        <v>-4.0880778010790007</v>
      </c>
      <c r="AS57">
        <f t="shared" si="26"/>
        <v>1.036074030560148E-2</v>
      </c>
      <c r="AT57">
        <f t="shared" si="26"/>
        <v>1.5242271524675837E-3</v>
      </c>
      <c r="AU57">
        <f t="shared" si="23"/>
        <v>-4.0761928336209312</v>
      </c>
      <c r="AW57">
        <v>54</v>
      </c>
      <c r="AX57">
        <f>IF(Z57&gt;0, (R57*SUMPRODUCT(K57:$K$98, X57:$X$98)-K57*$AZ$3)/Z57, 0)</f>
        <v>102.40797677156006</v>
      </c>
    </row>
    <row r="58" spans="5:50" x14ac:dyDescent="0.25">
      <c r="E58">
        <v>2058</v>
      </c>
      <c r="F58" s="5">
        <f>EconomicRates!C98</f>
        <v>3.5571999999999999E-2</v>
      </c>
      <c r="G58" s="5">
        <f>EconomicRates!D98</f>
        <v>7.0000000000000007E-2</v>
      </c>
      <c r="H58" s="5">
        <f t="shared" si="10"/>
        <v>0.12000000000000001</v>
      </c>
      <c r="I58" s="5">
        <f t="shared" si="11"/>
        <v>1.1200000000000001</v>
      </c>
      <c r="J58">
        <f t="shared" si="12"/>
        <v>0.89285714285714279</v>
      </c>
      <c r="K58">
        <f t="shared" si="20"/>
        <v>1.9633998484661188E-3</v>
      </c>
      <c r="L58" s="2">
        <v>55</v>
      </c>
      <c r="M58" s="6">
        <v>0.29099302900000001</v>
      </c>
      <c r="Q58" s="4">
        <f t="shared" si="21"/>
        <v>12.5</v>
      </c>
      <c r="R58">
        <f t="shared" si="0"/>
        <v>100000</v>
      </c>
      <c r="S58">
        <f t="shared" si="1"/>
        <v>51.911968255978842</v>
      </c>
      <c r="U58">
        <f t="shared" si="13"/>
        <v>0.29099302900000001</v>
      </c>
      <c r="V58">
        <f t="shared" si="14"/>
        <v>0.01</v>
      </c>
      <c r="W58">
        <f t="shared" si="15"/>
        <v>5.0684453542807713E-2</v>
      </c>
      <c r="X58">
        <f t="shared" si="16"/>
        <v>1.4748822659631398E-2</v>
      </c>
      <c r="Y58">
        <f t="shared" si="17"/>
        <v>5.0684453542807709E-4</v>
      </c>
      <c r="Z58">
        <f t="shared" si="18"/>
        <v>3.5428786347748237E-2</v>
      </c>
      <c r="AB58">
        <f t="shared" si="19"/>
        <v>5.1904923410910673</v>
      </c>
      <c r="AC58">
        <f t="shared" si="2"/>
        <v>1.8391780322321629</v>
      </c>
      <c r="AE58">
        <f t="shared" si="3"/>
        <v>0</v>
      </c>
      <c r="AF58">
        <f t="shared" si="24"/>
        <v>0</v>
      </c>
      <c r="AG58">
        <f t="shared" si="24"/>
        <v>-0.44285982934685297</v>
      </c>
      <c r="AH58">
        <f t="shared" si="5"/>
        <v>-1474.8822659631398</v>
      </c>
      <c r="AI58">
        <f t="shared" si="25"/>
        <v>-1475.3251257924867</v>
      </c>
      <c r="AJ58">
        <f t="shared" si="7"/>
        <v>3.3513143088589041</v>
      </c>
      <c r="AK58">
        <f t="shared" si="22"/>
        <v>0.36333446387637475</v>
      </c>
      <c r="AL58">
        <f t="shared" si="8"/>
        <v>-1471.6104770197514</v>
      </c>
      <c r="AN58">
        <f t="shared" si="26"/>
        <v>0</v>
      </c>
      <c r="AO58">
        <f t="shared" si="26"/>
        <v>0</v>
      </c>
      <c r="AP58">
        <f t="shared" si="26"/>
        <v>-8.6951092183134237E-4</v>
      </c>
      <c r="AQ58">
        <f t="shared" si="26"/>
        <v>-2.8957836174973948</v>
      </c>
      <c r="AR58">
        <f t="shared" si="26"/>
        <v>-2.8966531284192261</v>
      </c>
      <c r="AS58">
        <f t="shared" si="26"/>
        <v>6.579970006175908E-3</v>
      </c>
      <c r="AT58">
        <f t="shared" si="26"/>
        <v>7.133708313173927E-4</v>
      </c>
      <c r="AU58">
        <f t="shared" si="23"/>
        <v>-2.889359787581733</v>
      </c>
      <c r="AW58">
        <v>55</v>
      </c>
      <c r="AX58">
        <f>IF(Z58&gt;0, (R58*SUMPRODUCT(K58:$K$98, X58:$X$98)-K58*$AZ$3)/Z58, 0)</f>
        <v>51.911968255978842</v>
      </c>
    </row>
    <row r="59" spans="5:50" x14ac:dyDescent="0.25">
      <c r="E59">
        <v>2059</v>
      </c>
      <c r="F59" s="5">
        <f>EconomicRates!C99</f>
        <v>3.5571999999999999E-2</v>
      </c>
      <c r="G59" s="5">
        <f>EconomicRates!D99</f>
        <v>7.0000000000000007E-2</v>
      </c>
      <c r="H59" s="5">
        <f t="shared" si="10"/>
        <v>0.12000000000000001</v>
      </c>
      <c r="I59" s="5">
        <f t="shared" si="11"/>
        <v>1.1200000000000001</v>
      </c>
      <c r="J59">
        <f t="shared" si="12"/>
        <v>0.89285714285714279</v>
      </c>
      <c r="K59">
        <f t="shared" si="20"/>
        <v>1.7530355789876059E-3</v>
      </c>
      <c r="L59" s="2">
        <v>56</v>
      </c>
      <c r="M59" s="6">
        <v>0.31752069599999999</v>
      </c>
      <c r="Q59" s="4">
        <f t="shared" si="21"/>
        <v>12.5</v>
      </c>
      <c r="R59">
        <f t="shared" si="0"/>
        <v>100000</v>
      </c>
      <c r="S59">
        <f t="shared" si="1"/>
        <v>-16.790046303140276</v>
      </c>
      <c r="U59">
        <f t="shared" si="13"/>
        <v>0.31752069599999999</v>
      </c>
      <c r="V59">
        <f t="shared" si="14"/>
        <v>0.01</v>
      </c>
      <c r="W59">
        <f t="shared" si="15"/>
        <v>3.5428786347748237E-2</v>
      </c>
      <c r="X59">
        <f t="shared" si="16"/>
        <v>1.1249372899572318E-2</v>
      </c>
      <c r="Y59">
        <f t="shared" si="17"/>
        <v>3.5428786347748239E-4</v>
      </c>
      <c r="Z59">
        <f t="shared" si="18"/>
        <v>2.3825125584698435E-2</v>
      </c>
      <c r="AB59">
        <f t="shared" si="19"/>
        <v>1.8391780322321629</v>
      </c>
      <c r="AC59">
        <f t="shared" si="2"/>
        <v>-0.40002496174521873</v>
      </c>
      <c r="AE59">
        <f t="shared" si="3"/>
        <v>0</v>
      </c>
      <c r="AF59">
        <f t="shared" si="24"/>
        <v>0</v>
      </c>
      <c r="AG59">
        <f t="shared" si="24"/>
        <v>-0.29781406980873043</v>
      </c>
      <c r="AH59">
        <f t="shared" si="5"/>
        <v>-1124.9372899572318</v>
      </c>
      <c r="AI59">
        <f t="shared" si="25"/>
        <v>-1125.2351040270405</v>
      </c>
      <c r="AJ59">
        <f t="shared" si="7"/>
        <v>2.2392029939773819</v>
      </c>
      <c r="AK59">
        <f t="shared" si="22"/>
        <v>0.12874246225625141</v>
      </c>
      <c r="AL59">
        <f t="shared" si="8"/>
        <v>-1122.8671585708069</v>
      </c>
      <c r="AN59">
        <f t="shared" si="26"/>
        <v>0</v>
      </c>
      <c r="AO59">
        <f t="shared" si="26"/>
        <v>0</v>
      </c>
      <c r="AP59">
        <f t="shared" si="26"/>
        <v>-5.2207866029780302E-4</v>
      </c>
      <c r="AQ59">
        <f t="shared" si="26"/>
        <v>-1.9720550934249241</v>
      </c>
      <c r="AR59">
        <f t="shared" si="26"/>
        <v>-1.9725771720852219</v>
      </c>
      <c r="AS59">
        <f t="shared" si="26"/>
        <v>3.9254025170179204E-3</v>
      </c>
      <c r="AT59">
        <f t="shared" si="26"/>
        <v>2.2569011686167769E-4</v>
      </c>
      <c r="AU59">
        <f t="shared" si="23"/>
        <v>-1.9684260794513422</v>
      </c>
      <c r="AW59">
        <v>56</v>
      </c>
      <c r="AX59">
        <f>IF(Z59&gt;0, (R59*SUMPRODUCT(K59:$K$98, X59:$X$98)-K59*$AZ$3)/Z59, 0)</f>
        <v>-16.790046303140276</v>
      </c>
    </row>
    <row r="60" spans="5:50" x14ac:dyDescent="0.25">
      <c r="E60">
        <v>2060</v>
      </c>
      <c r="F60" s="5">
        <f>EconomicRates!C100</f>
        <v>3.5571999999999999E-2</v>
      </c>
      <c r="G60" s="5">
        <f>EconomicRates!D100</f>
        <v>7.0000000000000007E-2</v>
      </c>
      <c r="H60" s="5">
        <f t="shared" si="10"/>
        <v>0.12000000000000001</v>
      </c>
      <c r="I60" s="5">
        <f t="shared" si="11"/>
        <v>1.1200000000000001</v>
      </c>
      <c r="J60">
        <f t="shared" si="12"/>
        <v>0.89285714285714279</v>
      </c>
      <c r="K60">
        <f t="shared" si="20"/>
        <v>1.5652103383817909E-3</v>
      </c>
      <c r="L60" s="2">
        <v>57</v>
      </c>
      <c r="M60" s="6">
        <v>0.344227385</v>
      </c>
      <c r="Q60" s="4">
        <f t="shared" si="21"/>
        <v>12.5</v>
      </c>
      <c r="R60">
        <f t="shared" si="0"/>
        <v>100000</v>
      </c>
      <c r="S60">
        <f t="shared" si="1"/>
        <v>-116.07254647399985</v>
      </c>
      <c r="U60">
        <f t="shared" si="13"/>
        <v>0.344227385</v>
      </c>
      <c r="V60">
        <f t="shared" si="14"/>
        <v>0.01</v>
      </c>
      <c r="W60">
        <f t="shared" si="15"/>
        <v>2.3825125584698435E-2</v>
      </c>
      <c r="X60">
        <f t="shared" si="16"/>
        <v>8.2012606773173378E-3</v>
      </c>
      <c r="Y60">
        <f t="shared" si="17"/>
        <v>2.3825125584698434E-4</v>
      </c>
      <c r="Z60">
        <f t="shared" si="18"/>
        <v>1.5385613651534112E-2</v>
      </c>
      <c r="AB60">
        <f t="shared" si="19"/>
        <v>-0.40002496174521873</v>
      </c>
      <c r="AC60">
        <f t="shared" si="2"/>
        <v>-1.7858473555986998</v>
      </c>
      <c r="AE60">
        <f t="shared" si="3"/>
        <v>0</v>
      </c>
      <c r="AF60">
        <f t="shared" si="24"/>
        <v>0</v>
      </c>
      <c r="AG60">
        <f t="shared" si="24"/>
        <v>-0.19232017064417642</v>
      </c>
      <c r="AH60">
        <f t="shared" si="5"/>
        <v>-820.12606773173377</v>
      </c>
      <c r="AI60">
        <f t="shared" si="25"/>
        <v>-820.31838790237794</v>
      </c>
      <c r="AJ60">
        <f t="shared" si="7"/>
        <v>1.385822393853481</v>
      </c>
      <c r="AK60">
        <f t="shared" si="22"/>
        <v>-2.8001747322165312E-2</v>
      </c>
      <c r="AL60">
        <f t="shared" si="8"/>
        <v>-818.96056725584663</v>
      </c>
      <c r="AN60">
        <f t="shared" si="26"/>
        <v>0</v>
      </c>
      <c r="AO60">
        <f t="shared" si="26"/>
        <v>0</v>
      </c>
      <c r="AP60">
        <f t="shared" si="26"/>
        <v>-3.0102151937161516E-4</v>
      </c>
      <c r="AQ60">
        <f t="shared" si="26"/>
        <v>-1.2836697999901145</v>
      </c>
      <c r="AR60">
        <f t="shared" si="26"/>
        <v>-1.2839708215094863</v>
      </c>
      <c r="AS60">
        <f t="shared" si="26"/>
        <v>2.1691035380204705E-3</v>
      </c>
      <c r="AT60">
        <f t="shared" si="26"/>
        <v>-4.3828624401407777E-5</v>
      </c>
      <c r="AU60">
        <f t="shared" si="23"/>
        <v>-1.2818455465958671</v>
      </c>
      <c r="AW60">
        <v>57</v>
      </c>
      <c r="AX60">
        <f>IF(Z60&gt;0, (R60*SUMPRODUCT(K60:$K$98, X60:$X$98)-K60*$AZ$3)/Z60, 0)</f>
        <v>-116.07254647399985</v>
      </c>
    </row>
    <row r="61" spans="5:50" x14ac:dyDescent="0.25">
      <c r="E61">
        <v>2061</v>
      </c>
      <c r="F61" s="5">
        <f>EconomicRates!C101</f>
        <v>3.5571999999999999E-2</v>
      </c>
      <c r="G61" s="5">
        <f>EconomicRates!D101</f>
        <v>7.0000000000000007E-2</v>
      </c>
      <c r="H61" s="5">
        <f t="shared" si="10"/>
        <v>0.12000000000000001</v>
      </c>
      <c r="I61" s="5">
        <f t="shared" si="11"/>
        <v>1.1200000000000001</v>
      </c>
      <c r="J61">
        <f t="shared" si="12"/>
        <v>0.89285714285714279</v>
      </c>
      <c r="K61">
        <f t="shared" si="20"/>
        <v>1.3975092306980274E-3</v>
      </c>
      <c r="L61" s="2">
        <v>58</v>
      </c>
      <c r="M61" s="6">
        <v>0.370496828</v>
      </c>
      <c r="Q61" s="4">
        <f t="shared" si="21"/>
        <v>12.5</v>
      </c>
      <c r="R61">
        <f t="shared" si="0"/>
        <v>100000</v>
      </c>
      <c r="S61">
        <f t="shared" si="1"/>
        <v>-267.12606363239132</v>
      </c>
      <c r="U61">
        <f t="shared" si="13"/>
        <v>0.370496828</v>
      </c>
      <c r="V61">
        <f t="shared" si="14"/>
        <v>0.01</v>
      </c>
      <c r="W61">
        <f t="shared" si="15"/>
        <v>1.5385613651534112E-2</v>
      </c>
      <c r="X61">
        <f t="shared" si="16"/>
        <v>5.7003210547268857E-3</v>
      </c>
      <c r="Y61">
        <f t="shared" si="17"/>
        <v>1.5385613651534112E-4</v>
      </c>
      <c r="Z61">
        <f t="shared" si="18"/>
        <v>9.5314364602918852E-3</v>
      </c>
      <c r="AB61">
        <f t="shared" si="19"/>
        <v>-1.7858473555986998</v>
      </c>
      <c r="AC61">
        <f t="shared" si="2"/>
        <v>-2.5460951024000247</v>
      </c>
      <c r="AE61">
        <f t="shared" si="3"/>
        <v>0</v>
      </c>
      <c r="AF61">
        <f t="shared" si="24"/>
        <v>0</v>
      </c>
      <c r="AG61">
        <f t="shared" si="24"/>
        <v>-0.11914295575364857</v>
      </c>
      <c r="AH61">
        <f t="shared" si="5"/>
        <v>-570.03210547268861</v>
      </c>
      <c r="AI61">
        <f t="shared" si="25"/>
        <v>-570.15124842844227</v>
      </c>
      <c r="AJ61">
        <f t="shared" si="7"/>
        <v>0.7602477468013249</v>
      </c>
      <c r="AK61">
        <f t="shared" si="22"/>
        <v>-0.125009314891909</v>
      </c>
      <c r="AL61">
        <f t="shared" si="8"/>
        <v>-569.51600999653294</v>
      </c>
      <c r="AN61">
        <f t="shared" si="26"/>
        <v>0</v>
      </c>
      <c r="AO61">
        <f t="shared" si="26"/>
        <v>0</v>
      </c>
      <c r="AP61">
        <f t="shared" si="26"/>
        <v>-1.6650338043837053E-4</v>
      </c>
      <c r="AQ61">
        <f t="shared" si="26"/>
        <v>-0.79662512919231387</v>
      </c>
      <c r="AR61">
        <f t="shared" si="26"/>
        <v>-0.79679163257275232</v>
      </c>
      <c r="AS61">
        <f t="shared" si="26"/>
        <v>1.0624532437722282E-3</v>
      </c>
      <c r="AT61">
        <f t="shared" si="26"/>
        <v>-1.747016714846792E-4</v>
      </c>
      <c r="AU61">
        <f t="shared" si="23"/>
        <v>-0.79590388100046483</v>
      </c>
      <c r="AW61">
        <v>58</v>
      </c>
      <c r="AX61">
        <f>IF(Z61&gt;0, (R61*SUMPRODUCT(K61:$K$98, X61:$X$98)-K61*$AZ$3)/Z61, 0)</f>
        <v>-267.12606363239132</v>
      </c>
    </row>
    <row r="62" spans="5:50" x14ac:dyDescent="0.25">
      <c r="E62">
        <v>2062</v>
      </c>
      <c r="F62" s="5">
        <f>EconomicRates!C102</f>
        <v>3.5571999999999999E-2</v>
      </c>
      <c r="G62" s="5">
        <f>EconomicRates!D102</f>
        <v>7.0000000000000007E-2</v>
      </c>
      <c r="H62" s="5">
        <f t="shared" si="10"/>
        <v>0.12000000000000001</v>
      </c>
      <c r="I62" s="5">
        <f t="shared" si="11"/>
        <v>1.1200000000000001</v>
      </c>
      <c r="J62">
        <f t="shared" si="12"/>
        <v>0.89285714285714279</v>
      </c>
      <c r="K62">
        <f t="shared" si="20"/>
        <v>1.2477760988375245E-3</v>
      </c>
      <c r="L62" s="2">
        <v>59</v>
      </c>
      <c r="M62" s="6">
        <v>0.397394472</v>
      </c>
      <c r="Q62" s="4">
        <f t="shared" si="21"/>
        <v>12.5</v>
      </c>
      <c r="R62">
        <f t="shared" si="0"/>
        <v>100000</v>
      </c>
      <c r="S62">
        <f t="shared" si="1"/>
        <v>-509.06244393129856</v>
      </c>
      <c r="U62">
        <f t="shared" si="13"/>
        <v>0.397394472</v>
      </c>
      <c r="V62">
        <f t="shared" si="14"/>
        <v>0.01</v>
      </c>
      <c r="W62">
        <f t="shared" si="15"/>
        <v>9.5314364602918852E-3</v>
      </c>
      <c r="X62">
        <f t="shared" si="16"/>
        <v>3.7877401595392429E-3</v>
      </c>
      <c r="Y62">
        <f t="shared" si="17"/>
        <v>9.531436460291885E-5</v>
      </c>
      <c r="Z62">
        <f t="shared" si="18"/>
        <v>5.6483819361497238E-3</v>
      </c>
      <c r="AB62">
        <f t="shared" si="19"/>
        <v>-2.5460951024000247</v>
      </c>
      <c r="AC62">
        <f t="shared" si="2"/>
        <v>-2.8753791126737784</v>
      </c>
      <c r="AE62">
        <f t="shared" si="3"/>
        <v>0</v>
      </c>
      <c r="AF62">
        <f t="shared" si="24"/>
        <v>0</v>
      </c>
      <c r="AG62">
        <f t="shared" si="24"/>
        <v>-7.0604774201871542E-2</v>
      </c>
      <c r="AH62">
        <f t="shared" si="5"/>
        <v>-378.77401595392428</v>
      </c>
      <c r="AI62">
        <f t="shared" si="25"/>
        <v>-378.84462072812613</v>
      </c>
      <c r="AJ62">
        <f t="shared" si="7"/>
        <v>0.32928401027375376</v>
      </c>
      <c r="AK62">
        <f t="shared" si="22"/>
        <v>-0.17822665716800173</v>
      </c>
      <c r="AL62">
        <f t="shared" si="8"/>
        <v>-378.6935633750204</v>
      </c>
      <c r="AN62">
        <f t="shared" si="26"/>
        <v>0</v>
      </c>
      <c r="AO62">
        <f t="shared" si="26"/>
        <v>0</v>
      </c>
      <c r="AP62">
        <f t="shared" si="26"/>
        <v>-8.8098949712915565E-5</v>
      </c>
      <c r="AQ62">
        <f t="shared" si="26"/>
        <v>-0.47262516396800991</v>
      </c>
      <c r="AR62">
        <f t="shared" si="26"/>
        <v>-0.47271326291772275</v>
      </c>
      <c r="AS62">
        <f t="shared" si="26"/>
        <v>4.1087271774895977E-4</v>
      </c>
      <c r="AT62">
        <f t="shared" si="26"/>
        <v>-2.2238696298994211E-4</v>
      </c>
      <c r="AU62">
        <f t="shared" si="23"/>
        <v>-0.47252477716296382</v>
      </c>
      <c r="AW62">
        <v>59</v>
      </c>
      <c r="AX62">
        <f>IF(Z62&gt;0, (R62*SUMPRODUCT(K62:$K$98, X62:$X$98)-K62*$AZ$3)/Z62, 0)</f>
        <v>-509.06244393129856</v>
      </c>
    </row>
    <row r="63" spans="5:50" x14ac:dyDescent="0.25">
      <c r="E63">
        <v>2063</v>
      </c>
      <c r="F63" s="5">
        <f>EconomicRates!C103</f>
        <v>3.5571999999999999E-2</v>
      </c>
      <c r="G63" s="5">
        <f>EconomicRates!D103</f>
        <v>7.0000000000000007E-2</v>
      </c>
      <c r="H63" s="5">
        <f t="shared" si="10"/>
        <v>0.12000000000000001</v>
      </c>
      <c r="I63" s="5">
        <f t="shared" si="11"/>
        <v>1.1200000000000001</v>
      </c>
      <c r="J63">
        <f t="shared" si="12"/>
        <v>0.89285714285714279</v>
      </c>
      <c r="K63">
        <f t="shared" si="20"/>
        <v>1.114085802533504E-3</v>
      </c>
      <c r="L63" s="2">
        <v>60</v>
      </c>
      <c r="M63" s="6">
        <v>0.424762996</v>
      </c>
      <c r="Q63" s="4">
        <f t="shared" si="21"/>
        <v>12.5</v>
      </c>
      <c r="R63">
        <f t="shared" si="0"/>
        <v>100000</v>
      </c>
      <c r="S63">
        <f t="shared" si="1"/>
        <v>-917.95622636626535</v>
      </c>
      <c r="U63">
        <f t="shared" si="13"/>
        <v>0.424762996</v>
      </c>
      <c r="V63">
        <f t="shared" si="14"/>
        <v>0.01</v>
      </c>
      <c r="W63">
        <f t="shared" si="15"/>
        <v>5.6483819361497238E-3</v>
      </c>
      <c r="X63">
        <f t="shared" si="16"/>
        <v>2.3992236337512375E-3</v>
      </c>
      <c r="Y63">
        <f t="shared" si="17"/>
        <v>5.6483819361497238E-5</v>
      </c>
      <c r="Z63">
        <f t="shared" si="18"/>
        <v>3.1926744830369893E-3</v>
      </c>
      <c r="AB63">
        <f t="shared" si="19"/>
        <v>-2.8753791126737784</v>
      </c>
      <c r="AC63">
        <f t="shared" si="2"/>
        <v>-2.9307354204645018</v>
      </c>
      <c r="AE63">
        <f t="shared" si="3"/>
        <v>0</v>
      </c>
      <c r="AF63">
        <f t="shared" si="24"/>
        <v>0</v>
      </c>
      <c r="AG63">
        <f t="shared" si="24"/>
        <v>-3.9908431037962364E-2</v>
      </c>
      <c r="AH63">
        <f t="shared" si="5"/>
        <v>-239.92236337512375</v>
      </c>
      <c r="AI63">
        <f t="shared" si="25"/>
        <v>-239.96227180616171</v>
      </c>
      <c r="AJ63">
        <f t="shared" si="7"/>
        <v>5.5356307790723314E-2</v>
      </c>
      <c r="AK63">
        <f t="shared" si="22"/>
        <v>-0.20127653788716451</v>
      </c>
      <c r="AL63">
        <f t="shared" si="8"/>
        <v>-240.10819203625815</v>
      </c>
      <c r="AN63">
        <f t="shared" si="26"/>
        <v>0</v>
      </c>
      <c r="AO63">
        <f t="shared" si="26"/>
        <v>0</v>
      </c>
      <c r="AP63">
        <f t="shared" si="26"/>
        <v>-4.4461416420781301E-5</v>
      </c>
      <c r="AQ63">
        <f t="shared" si="26"/>
        <v>-0.26729409874650972</v>
      </c>
      <c r="AR63">
        <f t="shared" si="26"/>
        <v>-0.26733856016293051</v>
      </c>
      <c r="AS63">
        <f t="shared" si="26"/>
        <v>6.1671676590319645E-5</v>
      </c>
      <c r="AT63">
        <f t="shared" si="26"/>
        <v>-2.2423933324318689E-4</v>
      </c>
      <c r="AU63">
        <f t="shared" si="23"/>
        <v>-0.26750112781958335</v>
      </c>
      <c r="AW63">
        <v>60</v>
      </c>
      <c r="AX63">
        <f>IF(Z63&gt;0, (R63*SUMPRODUCT(K63:$K$98, X63:$X$98)-K63*$AZ$3)/Z63, 0)</f>
        <v>-917.95622636626535</v>
      </c>
    </row>
    <row r="64" spans="5:50" x14ac:dyDescent="0.25">
      <c r="E64">
        <v>2064</v>
      </c>
      <c r="F64" s="5">
        <f>EconomicRates!C104</f>
        <v>3.5571999999999999E-2</v>
      </c>
      <c r="G64" s="5">
        <f>EconomicRates!D104</f>
        <v>7.0000000000000007E-2</v>
      </c>
      <c r="H64" s="5">
        <f t="shared" si="10"/>
        <v>0.12000000000000001</v>
      </c>
      <c r="I64" s="5">
        <f t="shared" si="11"/>
        <v>1.1200000000000001</v>
      </c>
      <c r="J64">
        <f t="shared" si="12"/>
        <v>0.89285714285714279</v>
      </c>
      <c r="K64">
        <f t="shared" si="20"/>
        <v>9.9471946654777136E-4</v>
      </c>
      <c r="L64" s="2">
        <v>61</v>
      </c>
      <c r="M64" s="6">
        <v>0.45242554800000001</v>
      </c>
      <c r="Q64" s="4">
        <f t="shared" si="21"/>
        <v>12.5</v>
      </c>
      <c r="R64">
        <f t="shared" si="0"/>
        <v>100000</v>
      </c>
      <c r="S64">
        <f t="shared" si="1"/>
        <v>-1646.2551142395107</v>
      </c>
      <c r="U64">
        <f t="shared" si="13"/>
        <v>0.45242554800000001</v>
      </c>
      <c r="V64">
        <f t="shared" si="14"/>
        <v>0.01</v>
      </c>
      <c r="W64">
        <f t="shared" si="15"/>
        <v>3.1926744830369893E-3</v>
      </c>
      <c r="X64">
        <f t="shared" si="16"/>
        <v>1.4444475025736266E-3</v>
      </c>
      <c r="Y64">
        <f t="shared" si="17"/>
        <v>3.1926744830369892E-5</v>
      </c>
      <c r="Z64">
        <f t="shared" si="18"/>
        <v>1.7163002356329927E-3</v>
      </c>
      <c r="AB64">
        <f t="shared" si="19"/>
        <v>-2.9307354204645018</v>
      </c>
      <c r="AC64">
        <f t="shared" si="2"/>
        <v>-2.8254680404812915</v>
      </c>
      <c r="AE64">
        <f t="shared" si="3"/>
        <v>0</v>
      </c>
      <c r="AF64">
        <f t="shared" si="24"/>
        <v>0</v>
      </c>
      <c r="AG64">
        <f t="shared" si="24"/>
        <v>-2.1453752945412408E-2</v>
      </c>
      <c r="AH64">
        <f t="shared" si="5"/>
        <v>-144.44475025736264</v>
      </c>
      <c r="AI64">
        <f t="shared" si="25"/>
        <v>-144.46620401030805</v>
      </c>
      <c r="AJ64">
        <f t="shared" si="7"/>
        <v>-0.10526737998321023</v>
      </c>
      <c r="AK64">
        <f t="shared" si="22"/>
        <v>-0.20515147943251513</v>
      </c>
      <c r="AL64">
        <f t="shared" si="8"/>
        <v>-144.77662286972378</v>
      </c>
      <c r="AN64">
        <f t="shared" si="26"/>
        <v>0</v>
      </c>
      <c r="AO64">
        <f t="shared" si="26"/>
        <v>0</v>
      </c>
      <c r="AP64">
        <f t="shared" si="26"/>
        <v>-2.1340465685308307E-5</v>
      </c>
      <c r="AQ64">
        <f t="shared" si="26"/>
        <v>-0.14368200492162983</v>
      </c>
      <c r="AR64">
        <f t="shared" si="26"/>
        <v>-0.14370334538731513</v>
      </c>
      <c r="AS64">
        <f t="shared" si="26"/>
        <v>-1.0471151206178042E-4</v>
      </c>
      <c r="AT64">
        <f t="shared" si="26"/>
        <v>-2.0406817018259755E-4</v>
      </c>
      <c r="AU64">
        <f t="shared" si="23"/>
        <v>-0.14401212506955952</v>
      </c>
      <c r="AW64">
        <v>61</v>
      </c>
      <c r="AX64">
        <f>IF(Z64&gt;0, (R64*SUMPRODUCT(K64:$K$98, X64:$X$98)-K64*$AZ$3)/Z64, 0)</f>
        <v>-1646.2551142395107</v>
      </c>
    </row>
    <row r="65" spans="5:50" x14ac:dyDescent="0.25">
      <c r="E65">
        <v>2065</v>
      </c>
      <c r="F65" s="5">
        <f>EconomicRates!C105</f>
        <v>3.5571999999999999E-2</v>
      </c>
      <c r="G65" s="5">
        <f>EconomicRates!D105</f>
        <v>7.0000000000000007E-2</v>
      </c>
      <c r="H65" s="5">
        <f t="shared" si="10"/>
        <v>0.12000000000000001</v>
      </c>
      <c r="I65" s="5">
        <f t="shared" si="11"/>
        <v>1.1200000000000001</v>
      </c>
      <c r="J65">
        <f t="shared" si="12"/>
        <v>0.89285714285714279</v>
      </c>
      <c r="K65">
        <f t="shared" si="20"/>
        <v>8.8814238084622432E-4</v>
      </c>
      <c r="L65" s="2">
        <v>62</v>
      </c>
      <c r="M65" s="6">
        <v>0.48020744799999998</v>
      </c>
      <c r="Q65" s="4">
        <f t="shared" si="21"/>
        <v>12.5</v>
      </c>
      <c r="R65">
        <f t="shared" si="0"/>
        <v>100000</v>
      </c>
      <c r="S65">
        <f t="shared" si="1"/>
        <v>-3013.2973798432636</v>
      </c>
      <c r="U65">
        <f t="shared" si="13"/>
        <v>0.48020744799999998</v>
      </c>
      <c r="V65">
        <f t="shared" si="14"/>
        <v>0.01</v>
      </c>
      <c r="W65">
        <f t="shared" si="15"/>
        <v>1.7163002356329927E-3</v>
      </c>
      <c r="X65">
        <f t="shared" si="16"/>
        <v>8.2418015615511812E-4</v>
      </c>
      <c r="Y65">
        <f t="shared" si="17"/>
        <v>1.7163002356329929E-5</v>
      </c>
      <c r="Z65">
        <f t="shared" si="18"/>
        <v>8.7495707712154471E-4</v>
      </c>
      <c r="AB65">
        <f t="shared" si="19"/>
        <v>-2.8254680404812915</v>
      </c>
      <c r="AC65">
        <f t="shared" si="2"/>
        <v>-2.636505867965671</v>
      </c>
      <c r="AE65">
        <f t="shared" si="3"/>
        <v>0</v>
      </c>
      <c r="AF65">
        <f t="shared" si="24"/>
        <v>0</v>
      </c>
      <c r="AG65">
        <f t="shared" si="24"/>
        <v>-1.0936963464019308E-2</v>
      </c>
      <c r="AH65">
        <f t="shared" si="5"/>
        <v>-82.418015615511806</v>
      </c>
      <c r="AI65">
        <f t="shared" si="25"/>
        <v>-82.428952578975824</v>
      </c>
      <c r="AJ65">
        <f t="shared" si="7"/>
        <v>-0.18896217251562053</v>
      </c>
      <c r="AK65">
        <f t="shared" si="22"/>
        <v>-0.19778276283369042</v>
      </c>
      <c r="AL65">
        <f t="shared" si="8"/>
        <v>-82.815697514325137</v>
      </c>
      <c r="AN65">
        <f t="shared" si="26"/>
        <v>0</v>
      </c>
      <c r="AO65">
        <f t="shared" si="26"/>
        <v>0</v>
      </c>
      <c r="AP65">
        <f t="shared" si="26"/>
        <v>-9.7135807701622779E-6</v>
      </c>
      <c r="AQ65">
        <f t="shared" si="26"/>
        <v>-7.3198932613381951E-2</v>
      </c>
      <c r="AR65">
        <f t="shared" si="26"/>
        <v>-7.3208646194152113E-2</v>
      </c>
      <c r="AS65">
        <f t="shared" si="26"/>
        <v>-1.678253137878982E-4</v>
      </c>
      <c r="AT65">
        <f t="shared" si="26"/>
        <v>-1.7565925387345795E-4</v>
      </c>
      <c r="AU65">
        <f t="shared" si="23"/>
        <v>-7.3552130761813467E-2</v>
      </c>
      <c r="AW65">
        <v>62</v>
      </c>
      <c r="AX65">
        <f>IF(Z65&gt;0, (R65*SUMPRODUCT(K65:$K$98, X65:$X$98)-K65*$AZ$3)/Z65, 0)</f>
        <v>-3013.2973798432636</v>
      </c>
    </row>
    <row r="66" spans="5:50" x14ac:dyDescent="0.25">
      <c r="E66">
        <v>2066</v>
      </c>
      <c r="F66" s="5">
        <f>EconomicRates!C106</f>
        <v>3.5571999999999999E-2</v>
      </c>
      <c r="G66" s="5">
        <f>EconomicRates!D106</f>
        <v>7.0000000000000007E-2</v>
      </c>
      <c r="H66" s="5">
        <f t="shared" si="10"/>
        <v>0.12000000000000001</v>
      </c>
      <c r="I66" s="5">
        <f t="shared" si="11"/>
        <v>1.1200000000000001</v>
      </c>
      <c r="J66">
        <f t="shared" si="12"/>
        <v>0.89285714285714279</v>
      </c>
      <c r="K66">
        <f t="shared" si="20"/>
        <v>7.9298426861270028E-4</v>
      </c>
      <c r="L66" s="2">
        <v>63</v>
      </c>
      <c r="M66" s="6">
        <v>0.508136904</v>
      </c>
      <c r="Q66" s="4">
        <f t="shared" si="21"/>
        <v>12.5</v>
      </c>
      <c r="R66">
        <f t="shared" si="0"/>
        <v>100000</v>
      </c>
      <c r="S66">
        <f t="shared" si="1"/>
        <v>-5722.5961978016148</v>
      </c>
      <c r="U66">
        <f t="shared" si="13"/>
        <v>0.508136904</v>
      </c>
      <c r="V66">
        <f t="shared" si="14"/>
        <v>0.01</v>
      </c>
      <c r="W66">
        <f t="shared" si="15"/>
        <v>8.7495707712154471E-4</v>
      </c>
      <c r="X66">
        <f t="shared" si="16"/>
        <v>4.4459798030143099E-4</v>
      </c>
      <c r="Y66">
        <f t="shared" si="17"/>
        <v>8.7495707712154479E-6</v>
      </c>
      <c r="Z66">
        <f t="shared" si="18"/>
        <v>4.2160952604889827E-4</v>
      </c>
      <c r="AB66">
        <f t="shared" si="19"/>
        <v>-2.636505867965671</v>
      </c>
      <c r="AC66">
        <f t="shared" si="2"/>
        <v>-2.4127010707243661</v>
      </c>
      <c r="AE66">
        <f t="shared" si="3"/>
        <v>0</v>
      </c>
      <c r="AF66">
        <f t="shared" si="24"/>
        <v>0</v>
      </c>
      <c r="AG66">
        <f t="shared" si="24"/>
        <v>-5.2701190756112284E-3</v>
      </c>
      <c r="AH66">
        <f t="shared" si="5"/>
        <v>-44.459798030143098</v>
      </c>
      <c r="AI66">
        <f t="shared" si="25"/>
        <v>-44.465068149218709</v>
      </c>
      <c r="AJ66">
        <f t="shared" si="7"/>
        <v>-0.22380479724130486</v>
      </c>
      <c r="AK66">
        <f t="shared" si="22"/>
        <v>-0.18455541075759699</v>
      </c>
      <c r="AL66">
        <f t="shared" si="8"/>
        <v>-44.873428357217612</v>
      </c>
      <c r="AN66">
        <f t="shared" si="26"/>
        <v>0</v>
      </c>
      <c r="AO66">
        <f t="shared" si="26"/>
        <v>0</v>
      </c>
      <c r="AP66">
        <f t="shared" si="26"/>
        <v>-4.1791215206754102E-6</v>
      </c>
      <c r="AQ66">
        <f t="shared" si="26"/>
        <v>-3.52559204236014E-2</v>
      </c>
      <c r="AR66">
        <f t="shared" si="26"/>
        <v>-3.5260099545122076E-2</v>
      </c>
      <c r="AS66">
        <f t="shared" si="26"/>
        <v>-1.7747368345240981E-4</v>
      </c>
      <c r="AT66">
        <f t="shared" si="26"/>
        <v>-1.4634953741812952E-4</v>
      </c>
      <c r="AU66">
        <f t="shared" si="23"/>
        <v>-3.5583922765992614E-2</v>
      </c>
      <c r="AW66">
        <v>63</v>
      </c>
      <c r="AX66">
        <f>IF(Z66&gt;0, (R66*SUMPRODUCT(K66:$K$98, X66:$X$98)-K66*$AZ$3)/Z66, 0)</f>
        <v>-5722.5961978016148</v>
      </c>
    </row>
    <row r="67" spans="5:50" x14ac:dyDescent="0.25">
      <c r="E67">
        <v>2067</v>
      </c>
      <c r="F67" s="5">
        <f>EconomicRates!C107</f>
        <v>3.5571999999999999E-2</v>
      </c>
      <c r="G67" s="5">
        <f>EconomicRates!D107</f>
        <v>7.0000000000000007E-2</v>
      </c>
      <c r="H67" s="5">
        <f t="shared" si="10"/>
        <v>0.12000000000000001</v>
      </c>
      <c r="I67" s="5">
        <f t="shared" si="11"/>
        <v>1.1200000000000001</v>
      </c>
      <c r="J67">
        <f t="shared" si="12"/>
        <v>0.89285714285714279</v>
      </c>
      <c r="K67">
        <f t="shared" si="20"/>
        <v>7.0802166840419666E-4</v>
      </c>
      <c r="L67" s="2">
        <v>64</v>
      </c>
      <c r="M67" s="6">
        <v>0.53626491099999996</v>
      </c>
      <c r="Q67" s="4">
        <f t="shared" si="21"/>
        <v>12.5</v>
      </c>
      <c r="R67">
        <f t="shared" ref="R67:R79" si="27">$C$6</f>
        <v>100000</v>
      </c>
      <c r="S67">
        <f t="shared" ref="S67:S79" si="28">AX67</f>
        <v>-11410.277527421962</v>
      </c>
      <c r="U67">
        <f t="shared" si="13"/>
        <v>0.53626491099999996</v>
      </c>
      <c r="V67">
        <f t="shared" si="14"/>
        <v>0.01</v>
      </c>
      <c r="W67">
        <f t="shared" si="15"/>
        <v>4.2160952604889827E-4</v>
      </c>
      <c r="X67">
        <f t="shared" si="16"/>
        <v>2.2609439496336459E-4</v>
      </c>
      <c r="Y67">
        <f t="shared" si="17"/>
        <v>4.2160952604889831E-6</v>
      </c>
      <c r="Z67">
        <f t="shared" si="18"/>
        <v>1.912990358250447E-4</v>
      </c>
      <c r="AB67">
        <f t="shared" si="19"/>
        <v>-2.4127010707243661</v>
      </c>
      <c r="AC67">
        <f t="shared" ref="AC67:AC79" si="29">S67*Z67</f>
        <v>-2.1827750894919964</v>
      </c>
      <c r="AE67">
        <f t="shared" ref="AE67:AE79" si="30">$Z67*O67</f>
        <v>0</v>
      </c>
      <c r="AF67">
        <f t="shared" ref="AF67:AG79" si="31">-$Z67*P67</f>
        <v>0</v>
      </c>
      <c r="AG67">
        <f t="shared" si="31"/>
        <v>-2.3912379478130586E-3</v>
      </c>
      <c r="AH67">
        <f t="shared" ref="AH67:AH79" si="32">-X67*R67</f>
        <v>-22.60943949633646</v>
      </c>
      <c r="AI67">
        <f t="shared" ref="AI67:AI79" si="33">SUM(AE67:AH67)</f>
        <v>-22.611830734284272</v>
      </c>
      <c r="AJ67">
        <f t="shared" ref="AJ67:AJ79" si="34">AB67-AC67</f>
        <v>-0.22992598123236974</v>
      </c>
      <c r="AK67">
        <f t="shared" si="22"/>
        <v>-0.16888907495070565</v>
      </c>
      <c r="AL67">
        <f t="shared" ref="AL67:AL79" si="35">SUM(AI67:AK67)</f>
        <v>-23.010645790467347</v>
      </c>
      <c r="AN67">
        <f t="shared" ref="AN67:AT79" si="36">AE67*$K67</f>
        <v>0</v>
      </c>
      <c r="AO67">
        <f t="shared" si="36"/>
        <v>0</v>
      </c>
      <c r="AP67">
        <f t="shared" si="36"/>
        <v>-1.6930482813620291E-6</v>
      </c>
      <c r="AQ67">
        <f t="shared" si="36"/>
        <v>-1.600797307387988E-2</v>
      </c>
      <c r="AR67">
        <f t="shared" si="36"/>
        <v>-1.6009666122161242E-2</v>
      </c>
      <c r="AS67">
        <f t="shared" si="36"/>
        <v>-1.6279257684161444E-4</v>
      </c>
      <c r="AT67">
        <f t="shared" si="36"/>
        <v>-1.1957712462184004E-4</v>
      </c>
      <c r="AU67">
        <f t="shared" si="23"/>
        <v>-1.6292035823624696E-2</v>
      </c>
      <c r="AW67">
        <v>64</v>
      </c>
      <c r="AX67">
        <f>IF(Z67&gt;0, (R67*SUMPRODUCT(K67:$K$98, X67:$X$98)-K67*$AZ$3)/Z67, 0)</f>
        <v>-11410.277527421962</v>
      </c>
    </row>
    <row r="68" spans="5:50" x14ac:dyDescent="0.25">
      <c r="E68">
        <v>2068</v>
      </c>
      <c r="F68" s="5">
        <f>EconomicRates!C108</f>
        <v>3.5571999999999999E-2</v>
      </c>
      <c r="G68" s="5">
        <f>EconomicRates!D108</f>
        <v>7.0000000000000007E-2</v>
      </c>
      <c r="H68" s="5">
        <f t="shared" ref="H68:H79" si="37">G68+$C$9</f>
        <v>0.12000000000000001</v>
      </c>
      <c r="I68" s="5">
        <f t="shared" ref="I68:I79" si="38">1+H68</f>
        <v>1.1200000000000001</v>
      </c>
      <c r="J68">
        <f t="shared" ref="J68:J79" si="39">1/I68</f>
        <v>0.89285714285714279</v>
      </c>
      <c r="K68">
        <f t="shared" si="20"/>
        <v>6.3216220393231843E-4</v>
      </c>
      <c r="L68" s="2">
        <v>65</v>
      </c>
      <c r="M68" s="6">
        <v>0.564431978</v>
      </c>
      <c r="Q68" s="4">
        <f t="shared" si="21"/>
        <v>12.5</v>
      </c>
      <c r="R68">
        <f t="shared" si="27"/>
        <v>100000</v>
      </c>
      <c r="S68">
        <f t="shared" si="28"/>
        <v>-24100.176603324835</v>
      </c>
      <c r="U68">
        <f t="shared" ref="U68:U79" si="40">M68</f>
        <v>0.564431978</v>
      </c>
      <c r="V68">
        <f t="shared" ref="V68:V79" si="41">$C$10</f>
        <v>0.01</v>
      </c>
      <c r="W68">
        <f t="shared" ref="W68:W79" si="42">Z67</f>
        <v>1.912990358250447E-4</v>
      </c>
      <c r="X68">
        <f t="shared" ref="X68:X79" si="43">U68*W68</f>
        <v>1.0797529318022284E-4</v>
      </c>
      <c r="Y68">
        <f t="shared" ref="Y68:Y79" si="44">V68*W68</f>
        <v>1.912990358250447E-6</v>
      </c>
      <c r="Z68">
        <f t="shared" ref="Z68:Z79" si="45">MAX(0, W68-X68-Y68)</f>
        <v>8.1410752286571411E-5</v>
      </c>
      <c r="AB68">
        <f t="shared" ref="AB68:AB79" si="46">AC67</f>
        <v>-2.1827750894919964</v>
      </c>
      <c r="AC68">
        <f t="shared" si="29"/>
        <v>-1.9620135075159022</v>
      </c>
      <c r="AE68">
        <f t="shared" si="30"/>
        <v>0</v>
      </c>
      <c r="AF68">
        <f t="shared" si="31"/>
        <v>0</v>
      </c>
      <c r="AG68">
        <f t="shared" si="31"/>
        <v>-1.0176344035821426E-3</v>
      </c>
      <c r="AH68">
        <f t="shared" si="32"/>
        <v>-10.797529318022283</v>
      </c>
      <c r="AI68">
        <f t="shared" si="33"/>
        <v>-10.798546952425864</v>
      </c>
      <c r="AJ68">
        <f t="shared" si="34"/>
        <v>-0.22076158197609419</v>
      </c>
      <c r="AK68">
        <f t="shared" si="22"/>
        <v>-0.15279425626443977</v>
      </c>
      <c r="AL68">
        <f t="shared" si="35"/>
        <v>-11.172102790666397</v>
      </c>
      <c r="AN68">
        <f t="shared" si="36"/>
        <v>0</v>
      </c>
      <c r="AO68">
        <f t="shared" si="36"/>
        <v>0</v>
      </c>
      <c r="AP68">
        <f t="shared" si="36"/>
        <v>-6.4331000736583769E-7</v>
      </c>
      <c r="AQ68">
        <f t="shared" si="36"/>
        <v>-6.8257899307047898E-3</v>
      </c>
      <c r="AR68">
        <f t="shared" si="36"/>
        <v>-6.8264332407121549E-3</v>
      </c>
      <c r="AS68">
        <f t="shared" si="36"/>
        <v>-1.3955712820559288E-4</v>
      </c>
      <c r="AT68">
        <f t="shared" si="36"/>
        <v>-9.6590753788327691E-5</v>
      </c>
      <c r="AU68">
        <f t="shared" si="23"/>
        <v>-7.0625811227060745E-3</v>
      </c>
      <c r="AW68">
        <v>65</v>
      </c>
      <c r="AX68">
        <f>IF(Z68&gt;0, (R68*SUMPRODUCT(K68:$K$98, X68:$X$98)-K68*$AZ$3)/Z68, 0)</f>
        <v>-24100.176603324835</v>
      </c>
    </row>
    <row r="69" spans="5:50" x14ac:dyDescent="0.25">
      <c r="E69">
        <v>2069</v>
      </c>
      <c r="F69" s="5">
        <f>EconomicRates!C109</f>
        <v>3.5571999999999999E-2</v>
      </c>
      <c r="G69" s="5">
        <f>EconomicRates!D109</f>
        <v>7.0000000000000007E-2</v>
      </c>
      <c r="H69" s="5">
        <f t="shared" si="37"/>
        <v>0.12000000000000001</v>
      </c>
      <c r="I69" s="5">
        <f t="shared" si="38"/>
        <v>1.1200000000000001</v>
      </c>
      <c r="J69">
        <f t="shared" si="39"/>
        <v>0.89285714285714279</v>
      </c>
      <c r="K69">
        <f t="shared" ref="K69:K79" si="47">K68*J69</f>
        <v>5.6443053922528431E-4</v>
      </c>
      <c r="L69" s="2">
        <v>66</v>
      </c>
      <c r="M69" s="6">
        <v>0.59247427200000002</v>
      </c>
      <c r="Q69" s="4">
        <f t="shared" ref="Q69:Q79" si="48">$C$8</f>
        <v>12.5</v>
      </c>
      <c r="R69">
        <f t="shared" si="27"/>
        <v>100000</v>
      </c>
      <c r="S69">
        <f t="shared" si="28"/>
        <v>-54304.14504887232</v>
      </c>
      <c r="U69">
        <f t="shared" si="40"/>
        <v>0.59247427200000002</v>
      </c>
      <c r="V69">
        <f t="shared" si="41"/>
        <v>0.01</v>
      </c>
      <c r="W69">
        <f t="shared" si="42"/>
        <v>8.1410752286571411E-5</v>
      </c>
      <c r="X69">
        <f t="shared" si="43"/>
        <v>4.8233776193958734E-5</v>
      </c>
      <c r="Y69">
        <f t="shared" si="44"/>
        <v>8.1410752286571409E-7</v>
      </c>
      <c r="Z69">
        <f t="shared" si="45"/>
        <v>3.2362868569746962E-5</v>
      </c>
      <c r="AB69">
        <f t="shared" si="46"/>
        <v>-1.9620135075159022</v>
      </c>
      <c r="AC69">
        <f t="shared" si="29"/>
        <v>-1.7574379090091301</v>
      </c>
      <c r="AE69">
        <f t="shared" si="30"/>
        <v>0</v>
      </c>
      <c r="AF69">
        <f t="shared" si="31"/>
        <v>0</v>
      </c>
      <c r="AG69">
        <f t="shared" si="31"/>
        <v>-4.0453585712183702E-4</v>
      </c>
      <c r="AH69">
        <f t="shared" si="32"/>
        <v>-4.8233776193958731</v>
      </c>
      <c r="AI69">
        <f t="shared" si="33"/>
        <v>-4.8237821552529949</v>
      </c>
      <c r="AJ69">
        <f t="shared" si="34"/>
        <v>-0.20457559850677209</v>
      </c>
      <c r="AK69">
        <f t="shared" si="22"/>
        <v>-0.13734094552611317</v>
      </c>
      <c r="AL69">
        <f t="shared" si="35"/>
        <v>-5.1656986992858807</v>
      </c>
      <c r="AN69">
        <f t="shared" si="36"/>
        <v>0</v>
      </c>
      <c r="AO69">
        <f t="shared" si="36"/>
        <v>0</v>
      </c>
      <c r="AP69">
        <f t="shared" si="36"/>
        <v>-2.2833239197124104E-7</v>
      </c>
      <c r="AQ69">
        <f t="shared" si="36"/>
        <v>-2.7224616306027807E-3</v>
      </c>
      <c r="AR69">
        <f t="shared" si="36"/>
        <v>-2.722689962994752E-3</v>
      </c>
      <c r="AS69">
        <f t="shared" si="36"/>
        <v>-1.1546871537751264E-4</v>
      </c>
      <c r="AT69">
        <f t="shared" si="36"/>
        <v>-7.7519423941014456E-5</v>
      </c>
      <c r="AU69">
        <f t="shared" si="23"/>
        <v>-2.9156781023132795E-3</v>
      </c>
      <c r="AW69">
        <v>66</v>
      </c>
      <c r="AX69">
        <f>IF(Z69&gt;0, (R69*SUMPRODUCT(K69:$K$98, X69:$X$98)-K69*$AZ$3)/Z69, 0)</f>
        <v>-54304.14504887232</v>
      </c>
    </row>
    <row r="70" spans="5:50" x14ac:dyDescent="0.25">
      <c r="E70">
        <v>2070</v>
      </c>
      <c r="F70" s="5">
        <f>EconomicRates!C110</f>
        <v>3.5571999999999999E-2</v>
      </c>
      <c r="G70" s="5">
        <f>EconomicRates!D110</f>
        <v>7.0000000000000007E-2</v>
      </c>
      <c r="H70" s="5">
        <f t="shared" si="37"/>
        <v>0.12000000000000001</v>
      </c>
      <c r="I70" s="5">
        <f t="shared" si="38"/>
        <v>1.1200000000000001</v>
      </c>
      <c r="J70">
        <f t="shared" si="39"/>
        <v>0.89285714285714279</v>
      </c>
      <c r="K70">
        <f t="shared" si="47"/>
        <v>5.0395583859400386E-4</v>
      </c>
      <c r="L70" s="2">
        <v>67</v>
      </c>
      <c r="M70" s="6">
        <v>0.62503115200000003</v>
      </c>
      <c r="Q70" s="4">
        <f t="shared" si="48"/>
        <v>12.5</v>
      </c>
      <c r="R70">
        <f t="shared" si="27"/>
        <v>100000</v>
      </c>
      <c r="S70">
        <f t="shared" si="28"/>
        <v>-133041.2957816316</v>
      </c>
      <c r="U70">
        <f t="shared" si="40"/>
        <v>0.62503115200000003</v>
      </c>
      <c r="V70">
        <f t="shared" si="41"/>
        <v>0.01</v>
      </c>
      <c r="W70">
        <f t="shared" si="42"/>
        <v>3.2362868569746962E-5</v>
      </c>
      <c r="X70">
        <f t="shared" si="43"/>
        <v>2.0227801024173537E-5</v>
      </c>
      <c r="Y70">
        <f t="shared" si="44"/>
        <v>3.2362868569746963E-7</v>
      </c>
      <c r="Z70">
        <f t="shared" si="45"/>
        <v>1.1811438859875955E-5</v>
      </c>
      <c r="AB70">
        <f t="shared" si="46"/>
        <v>-1.7574379090091301</v>
      </c>
      <c r="AC70">
        <f t="shared" si="29"/>
        <v>-1.5714091309634144</v>
      </c>
      <c r="AE70">
        <f t="shared" si="30"/>
        <v>0</v>
      </c>
      <c r="AF70">
        <f t="shared" si="31"/>
        <v>0</v>
      </c>
      <c r="AG70">
        <f t="shared" si="31"/>
        <v>-1.4764298574844944E-4</v>
      </c>
      <c r="AH70">
        <f t="shared" si="32"/>
        <v>-2.0227801024173537</v>
      </c>
      <c r="AI70">
        <f t="shared" si="33"/>
        <v>-2.0229277454031021</v>
      </c>
      <c r="AJ70">
        <f t="shared" si="34"/>
        <v>-0.18602877804571571</v>
      </c>
      <c r="AK70">
        <f t="shared" si="22"/>
        <v>-0.12302065363063912</v>
      </c>
      <c r="AL70">
        <f t="shared" si="35"/>
        <v>-2.3319771770794571</v>
      </c>
      <c r="AN70">
        <f t="shared" si="36"/>
        <v>0</v>
      </c>
      <c r="AO70">
        <f t="shared" si="36"/>
        <v>0</v>
      </c>
      <c r="AP70">
        <f t="shared" si="36"/>
        <v>-7.4405544695382403E-8</v>
      </c>
      <c r="AQ70">
        <f t="shared" si="36"/>
        <v>-1.0193918428050026E-3</v>
      </c>
      <c r="AR70">
        <f t="shared" si="36"/>
        <v>-1.0194662483496979E-3</v>
      </c>
      <c r="AS70">
        <f t="shared" si="36"/>
        <v>-9.3750288842646472E-5</v>
      </c>
      <c r="AT70">
        <f t="shared" si="36"/>
        <v>-6.1996976664811221E-5</v>
      </c>
      <c r="AU70">
        <f t="shared" si="23"/>
        <v>-1.1752135138571556E-3</v>
      </c>
      <c r="AW70">
        <v>67</v>
      </c>
      <c r="AX70">
        <f>IF(Z70&gt;0, (R70*SUMPRODUCT(K70:$K$98, X70:$X$98)-K70*$AZ$3)/Z70, 0)</f>
        <v>-133041.2957816316</v>
      </c>
    </row>
    <row r="71" spans="5:50" x14ac:dyDescent="0.25">
      <c r="E71">
        <v>2071</v>
      </c>
      <c r="F71" s="5">
        <f>EconomicRates!C111</f>
        <v>3.5571999999999999E-2</v>
      </c>
      <c r="G71" s="5">
        <f>EconomicRates!D111</f>
        <v>7.0000000000000007E-2</v>
      </c>
      <c r="H71" s="5">
        <f t="shared" si="37"/>
        <v>0.12000000000000001</v>
      </c>
      <c r="I71" s="5">
        <f t="shared" si="38"/>
        <v>1.1200000000000001</v>
      </c>
      <c r="J71">
        <f t="shared" si="39"/>
        <v>0.89285714285714279</v>
      </c>
      <c r="K71">
        <f t="shared" si="47"/>
        <v>4.4996057017321768E-4</v>
      </c>
      <c r="L71" s="2">
        <v>68</v>
      </c>
      <c r="M71" s="6">
        <v>0.65741117999999998</v>
      </c>
      <c r="Q71" s="4">
        <f t="shared" si="48"/>
        <v>12.5</v>
      </c>
      <c r="R71">
        <f t="shared" si="27"/>
        <v>100000</v>
      </c>
      <c r="S71">
        <f t="shared" si="28"/>
        <v>-357376.43850060791</v>
      </c>
      <c r="U71">
        <f t="shared" si="40"/>
        <v>0.65741117999999998</v>
      </c>
      <c r="V71">
        <f t="shared" si="41"/>
        <v>0.01</v>
      </c>
      <c r="W71">
        <f t="shared" si="42"/>
        <v>1.1811438859875955E-5</v>
      </c>
      <c r="X71">
        <f t="shared" si="43"/>
        <v>7.764971958368906E-6</v>
      </c>
      <c r="Y71">
        <f t="shared" si="44"/>
        <v>1.1811438859875954E-7</v>
      </c>
      <c r="Z71">
        <f t="shared" si="45"/>
        <v>3.9283525129082887E-6</v>
      </c>
      <c r="AB71">
        <f t="shared" si="46"/>
        <v>-1.5714091309634144</v>
      </c>
      <c r="AC71">
        <f t="shared" si="29"/>
        <v>-1.4039006302380777</v>
      </c>
      <c r="AE71">
        <f t="shared" si="30"/>
        <v>0</v>
      </c>
      <c r="AF71">
        <f t="shared" si="31"/>
        <v>0</v>
      </c>
      <c r="AG71">
        <f t="shared" si="31"/>
        <v>-4.9104406411353609E-5</v>
      </c>
      <c r="AH71">
        <f t="shared" si="32"/>
        <v>-0.77649719583689059</v>
      </c>
      <c r="AI71">
        <f t="shared" si="33"/>
        <v>-0.77654630024330196</v>
      </c>
      <c r="AJ71">
        <f t="shared" si="34"/>
        <v>-0.16750850072533674</v>
      </c>
      <c r="AK71">
        <f t="shared" si="22"/>
        <v>-0.10999863916743902</v>
      </c>
      <c r="AL71">
        <f t="shared" si="35"/>
        <v>-1.0540534401360777</v>
      </c>
      <c r="AN71">
        <f t="shared" si="36"/>
        <v>0</v>
      </c>
      <c r="AO71">
        <f t="shared" si="36"/>
        <v>0</v>
      </c>
      <c r="AP71">
        <f t="shared" si="36"/>
        <v>-2.2095046706870076E-8</v>
      </c>
      <c r="AQ71">
        <f t="shared" si="36"/>
        <v>-3.4939312097667197E-4</v>
      </c>
      <c r="AR71">
        <f t="shared" si="36"/>
        <v>-3.4941521602337882E-4</v>
      </c>
      <c r="AS71">
        <f t="shared" si="36"/>
        <v>-7.5372220495233369E-5</v>
      </c>
      <c r="AT71">
        <f t="shared" si="36"/>
        <v>-4.9495050398058895E-5</v>
      </c>
      <c r="AU71">
        <f t="shared" si="23"/>
        <v>-4.7428248691667107E-4</v>
      </c>
      <c r="AW71">
        <v>68</v>
      </c>
      <c r="AX71">
        <f>IF(Z71&gt;0, (R71*SUMPRODUCT(K71:$K$98, X71:$X$98)-K71*$AZ$3)/Z71, 0)</f>
        <v>-357376.43850060791</v>
      </c>
    </row>
    <row r="72" spans="5:50" x14ac:dyDescent="0.25">
      <c r="E72">
        <v>2072</v>
      </c>
      <c r="F72" s="5">
        <f>EconomicRates!C112</f>
        <v>3.5571999999999999E-2</v>
      </c>
      <c r="G72" s="5">
        <f>EconomicRates!D112</f>
        <v>7.0000000000000007E-2</v>
      </c>
      <c r="H72" s="5">
        <f t="shared" si="37"/>
        <v>0.12000000000000001</v>
      </c>
      <c r="I72" s="5">
        <f t="shared" si="38"/>
        <v>1.1200000000000001</v>
      </c>
      <c r="J72">
        <f t="shared" si="39"/>
        <v>0.89285714285714279</v>
      </c>
      <c r="K72">
        <f t="shared" si="47"/>
        <v>4.0175050908323003E-4</v>
      </c>
      <c r="L72" s="2">
        <v>69</v>
      </c>
      <c r="M72" s="6">
        <v>0.68957421399999996</v>
      </c>
      <c r="Q72" s="4">
        <f t="shared" si="48"/>
        <v>12.5</v>
      </c>
      <c r="R72">
        <f t="shared" si="27"/>
        <v>100000</v>
      </c>
      <c r="S72">
        <f t="shared" si="28"/>
        <v>-1062363.7069372165</v>
      </c>
      <c r="U72">
        <f t="shared" si="40"/>
        <v>0.68957421399999996</v>
      </c>
      <c r="V72">
        <f t="shared" si="41"/>
        <v>0.01</v>
      </c>
      <c r="W72">
        <f t="shared" si="42"/>
        <v>3.9283525129082887E-6</v>
      </c>
      <c r="X72">
        <f t="shared" si="43"/>
        <v>2.708890596403658E-6</v>
      </c>
      <c r="Y72">
        <f t="shared" si="44"/>
        <v>3.9283525129082885E-8</v>
      </c>
      <c r="Z72">
        <f t="shared" si="45"/>
        <v>1.1801783913755479E-6</v>
      </c>
      <c r="AB72">
        <f t="shared" si="46"/>
        <v>-1.4039006302380777</v>
      </c>
      <c r="AC72">
        <f t="shared" si="29"/>
        <v>-1.2537786907089281</v>
      </c>
      <c r="AE72">
        <f t="shared" si="30"/>
        <v>0</v>
      </c>
      <c r="AF72">
        <f t="shared" si="31"/>
        <v>0</v>
      </c>
      <c r="AG72">
        <f t="shared" si="31"/>
        <v>-1.4752229892194349E-5</v>
      </c>
      <c r="AH72">
        <f t="shared" si="32"/>
        <v>-0.2708890596403658</v>
      </c>
      <c r="AI72">
        <f t="shared" si="33"/>
        <v>-0.27090381187025797</v>
      </c>
      <c r="AJ72">
        <f t="shared" si="34"/>
        <v>-0.15012193952914954</v>
      </c>
      <c r="AK72">
        <f t="shared" ref="AK72:AK79" si="49">G72*SUM(AB72:AB72, AE72:AF72)</f>
        <v>-9.8273044116665445E-2</v>
      </c>
      <c r="AL72">
        <f t="shared" si="35"/>
        <v>-0.51929879551607294</v>
      </c>
      <c r="AN72">
        <f t="shared" si="36"/>
        <v>0</v>
      </c>
      <c r="AO72">
        <f t="shared" si="36"/>
        <v>0</v>
      </c>
      <c r="AP72">
        <f t="shared" si="36"/>
        <v>-5.9267158693019232E-9</v>
      </c>
      <c r="AQ72">
        <f t="shared" si="36"/>
        <v>-1.0882981761559442E-4</v>
      </c>
      <c r="AR72">
        <f t="shared" si="36"/>
        <v>-1.0883574433146372E-4</v>
      </c>
      <c r="AS72">
        <f t="shared" si="36"/>
        <v>-6.0311565630397703E-5</v>
      </c>
      <c r="AT72">
        <f t="shared" si="36"/>
        <v>-3.948124550302907E-5</v>
      </c>
      <c r="AU72">
        <f t="shared" si="23"/>
        <v>-2.0862855546489048E-4</v>
      </c>
      <c r="AW72">
        <v>69</v>
      </c>
      <c r="AX72">
        <f>IF(Z72&gt;0, (R72*SUMPRODUCT(K72:$K$98, X72:$X$98)-K72*$AZ$3)/Z72, 0)</f>
        <v>-1062363.7069372165</v>
      </c>
    </row>
    <row r="73" spans="5:50" x14ac:dyDescent="0.25">
      <c r="E73">
        <v>2073</v>
      </c>
      <c r="F73" s="5">
        <f>EconomicRates!C113</f>
        <v>3.5571999999999999E-2</v>
      </c>
      <c r="G73" s="5">
        <f>EconomicRates!D113</f>
        <v>7.0000000000000007E-2</v>
      </c>
      <c r="H73" s="5">
        <f t="shared" si="37"/>
        <v>0.12000000000000001</v>
      </c>
      <c r="I73" s="5">
        <f t="shared" si="38"/>
        <v>1.1200000000000001</v>
      </c>
      <c r="J73">
        <f t="shared" si="39"/>
        <v>0.89285714285714279</v>
      </c>
      <c r="K73">
        <f t="shared" si="47"/>
        <v>3.5870581168145535E-4</v>
      </c>
      <c r="L73" s="2">
        <v>70</v>
      </c>
      <c r="M73" s="6">
        <v>0.72148010799999995</v>
      </c>
      <c r="Q73" s="4">
        <f t="shared" si="48"/>
        <v>12.5</v>
      </c>
      <c r="R73">
        <f t="shared" si="27"/>
        <v>100000</v>
      </c>
      <c r="S73">
        <f t="shared" si="28"/>
        <v>-3532765.1046826602</v>
      </c>
      <c r="U73">
        <f t="shared" si="40"/>
        <v>0.72148010799999995</v>
      </c>
      <c r="V73">
        <f t="shared" si="41"/>
        <v>0.01</v>
      </c>
      <c r="W73">
        <f t="shared" si="42"/>
        <v>1.1801783913755479E-6</v>
      </c>
      <c r="X73">
        <f t="shared" si="43"/>
        <v>8.514752332688965E-7</v>
      </c>
      <c r="Y73">
        <f t="shared" si="44"/>
        <v>1.180178391375548E-8</v>
      </c>
      <c r="Z73">
        <f t="shared" si="45"/>
        <v>3.1690137419289597E-7</v>
      </c>
      <c r="AB73">
        <f t="shared" si="46"/>
        <v>-1.2537786907089281</v>
      </c>
      <c r="AC73">
        <f t="shared" si="29"/>
        <v>-1.119538116374645</v>
      </c>
      <c r="AE73">
        <f t="shared" si="30"/>
        <v>0</v>
      </c>
      <c r="AF73">
        <f t="shared" si="31"/>
        <v>0</v>
      </c>
      <c r="AG73">
        <f t="shared" si="31"/>
        <v>-3.9612671774111993E-6</v>
      </c>
      <c r="AH73">
        <f t="shared" si="32"/>
        <v>-8.5147523326889657E-2</v>
      </c>
      <c r="AI73">
        <f t="shared" si="33"/>
        <v>-8.5151484594067073E-2</v>
      </c>
      <c r="AJ73">
        <f t="shared" si="34"/>
        <v>-0.13424057433428316</v>
      </c>
      <c r="AK73">
        <f t="shared" si="49"/>
        <v>-8.7764508349624973E-2</v>
      </c>
      <c r="AL73">
        <f t="shared" si="35"/>
        <v>-0.30715656727797519</v>
      </c>
      <c r="AN73">
        <f t="shared" si="36"/>
        <v>0</v>
      </c>
      <c r="AO73">
        <f t="shared" si="36"/>
        <v>0</v>
      </c>
      <c r="AP73">
        <f t="shared" si="36"/>
        <v>-1.4209295581603918E-9</v>
      </c>
      <c r="AQ73">
        <f t="shared" si="36"/>
        <v>-3.0542911467637605E-5</v>
      </c>
      <c r="AR73">
        <f t="shared" si="36"/>
        <v>-3.0544332397195771E-5</v>
      </c>
      <c r="AS73">
        <f t="shared" si="36"/>
        <v>-4.8152874177163785E-5</v>
      </c>
      <c r="AT73">
        <f t="shared" si="36"/>
        <v>-3.1481639204376094E-5</v>
      </c>
      <c r="AU73">
        <f t="shared" si="23"/>
        <v>-1.1017884577873564E-4</v>
      </c>
      <c r="AW73">
        <v>70</v>
      </c>
      <c r="AX73">
        <f>IF(Z73&gt;0, (R73*SUMPRODUCT(K73:$K$98, X73:$X$98)-K73*$AZ$3)/Z73, 0)</f>
        <v>-3532765.1046826602</v>
      </c>
    </row>
    <row r="74" spans="5:50" x14ac:dyDescent="0.25">
      <c r="E74">
        <v>2074</v>
      </c>
      <c r="F74" s="5">
        <f>EconomicRates!C114</f>
        <v>3.5571999999999999E-2</v>
      </c>
      <c r="G74" s="5">
        <f>EconomicRates!D114</f>
        <v>7.0000000000000007E-2</v>
      </c>
      <c r="H74" s="5">
        <f t="shared" si="37"/>
        <v>0.12000000000000001</v>
      </c>
      <c r="I74" s="5">
        <f t="shared" si="38"/>
        <v>1.1200000000000001</v>
      </c>
      <c r="J74">
        <f t="shared" si="39"/>
        <v>0.89285714285714279</v>
      </c>
      <c r="K74">
        <f t="shared" si="47"/>
        <v>3.2027304614415652E-4</v>
      </c>
      <c r="L74" s="2">
        <v>71</v>
      </c>
      <c r="M74" s="6">
        <v>0.75308980400000003</v>
      </c>
      <c r="Q74" s="4">
        <f t="shared" si="48"/>
        <v>12.5</v>
      </c>
      <c r="R74">
        <f t="shared" si="27"/>
        <v>100000</v>
      </c>
      <c r="S74">
        <f t="shared" si="28"/>
        <v>-13314485.328251788</v>
      </c>
      <c r="U74">
        <f t="shared" si="40"/>
        <v>0.75308980400000003</v>
      </c>
      <c r="V74">
        <f t="shared" si="41"/>
        <v>0.01</v>
      </c>
      <c r="W74">
        <f t="shared" si="42"/>
        <v>3.1690137419289597E-7</v>
      </c>
      <c r="X74">
        <f t="shared" si="43"/>
        <v>2.3865519377825872E-7</v>
      </c>
      <c r="Y74">
        <f t="shared" si="44"/>
        <v>3.1690137419289597E-9</v>
      </c>
      <c r="Z74">
        <f t="shared" si="45"/>
        <v>7.5077166672708297E-8</v>
      </c>
      <c r="AB74">
        <f t="shared" si="46"/>
        <v>-1.119538116374645</v>
      </c>
      <c r="AC74">
        <f t="shared" si="29"/>
        <v>-0.99961383415048877</v>
      </c>
      <c r="AE74">
        <f t="shared" si="30"/>
        <v>0</v>
      </c>
      <c r="AF74">
        <f t="shared" si="31"/>
        <v>0</v>
      </c>
      <c r="AG74">
        <f t="shared" si="31"/>
        <v>-9.3846458340885375E-7</v>
      </c>
      <c r="AH74">
        <f t="shared" si="32"/>
        <v>-2.3865519377825873E-2</v>
      </c>
      <c r="AI74">
        <f t="shared" si="33"/>
        <v>-2.3866457842409282E-2</v>
      </c>
      <c r="AJ74">
        <f t="shared" si="34"/>
        <v>-0.11992428222415619</v>
      </c>
      <c r="AK74">
        <f t="shared" si="49"/>
        <v>-7.8367668146225158E-2</v>
      </c>
      <c r="AL74">
        <f t="shared" si="35"/>
        <v>-0.22215840821279065</v>
      </c>
      <c r="AN74">
        <f t="shared" si="36"/>
        <v>0</v>
      </c>
      <c r="AO74">
        <f t="shared" si="36"/>
        <v>0</v>
      </c>
      <c r="AP74">
        <f t="shared" si="36"/>
        <v>-3.0056491082676045E-10</v>
      </c>
      <c r="AQ74">
        <f t="shared" si="36"/>
        <v>-7.6434825889486876E-6</v>
      </c>
      <c r="AR74">
        <f t="shared" si="36"/>
        <v>-7.6437831538595146E-6</v>
      </c>
      <c r="AS74">
        <f t="shared" si="36"/>
        <v>-3.8408515174582026E-5</v>
      </c>
      <c r="AT74">
        <f t="shared" si="36"/>
        <v>-2.5099051796405914E-5</v>
      </c>
      <c r="AU74">
        <f t="shared" si="23"/>
        <v>-7.115135012484746E-5</v>
      </c>
      <c r="AW74">
        <v>71</v>
      </c>
      <c r="AX74">
        <f>IF(Z74&gt;0, (R74*SUMPRODUCT(K74:$K$98, X74:$X$98)-K74*$AZ$3)/Z74, 0)</f>
        <v>-13314485.328251788</v>
      </c>
    </row>
    <row r="75" spans="5:50" x14ac:dyDescent="0.25">
      <c r="E75">
        <v>2075</v>
      </c>
      <c r="F75" s="5">
        <f>EconomicRates!C115</f>
        <v>3.5571999999999999E-2</v>
      </c>
      <c r="G75" s="5">
        <f>EconomicRates!D115</f>
        <v>7.0000000000000007E-2</v>
      </c>
      <c r="H75" s="5">
        <f t="shared" si="37"/>
        <v>0.12000000000000001</v>
      </c>
      <c r="I75" s="5">
        <f t="shared" si="38"/>
        <v>1.1200000000000001</v>
      </c>
      <c r="J75">
        <f t="shared" si="39"/>
        <v>0.89285714285714279</v>
      </c>
      <c r="K75">
        <f t="shared" si="47"/>
        <v>2.8595807691442546E-4</v>
      </c>
      <c r="L75" s="2">
        <v>72</v>
      </c>
      <c r="M75" s="6">
        <v>0.78453892300000005</v>
      </c>
      <c r="Q75" s="4">
        <f t="shared" si="48"/>
        <v>12.5</v>
      </c>
      <c r="R75">
        <f t="shared" si="27"/>
        <v>100000</v>
      </c>
      <c r="S75">
        <f t="shared" si="28"/>
        <v>-57860211.070092954</v>
      </c>
      <c r="U75">
        <f t="shared" si="40"/>
        <v>0.78453892300000005</v>
      </c>
      <c r="V75">
        <f t="shared" si="41"/>
        <v>0.01</v>
      </c>
      <c r="W75">
        <f t="shared" si="42"/>
        <v>7.5077166672708297E-8</v>
      </c>
      <c r="X75">
        <f t="shared" si="43"/>
        <v>5.8900959483298063E-8</v>
      </c>
      <c r="Y75">
        <f t="shared" si="44"/>
        <v>7.5077166672708297E-10</v>
      </c>
      <c r="Z75">
        <f t="shared" si="45"/>
        <v>1.5425435522683151E-8</v>
      </c>
      <c r="AB75">
        <f t="shared" si="46"/>
        <v>-0.99961383415048877</v>
      </c>
      <c r="AC75">
        <f t="shared" si="29"/>
        <v>-0.89251895519055668</v>
      </c>
      <c r="AE75">
        <f t="shared" si="30"/>
        <v>0</v>
      </c>
      <c r="AF75">
        <f t="shared" si="31"/>
        <v>0</v>
      </c>
      <c r="AG75">
        <f t="shared" si="31"/>
        <v>-1.9281794403353939E-7</v>
      </c>
      <c r="AH75">
        <f t="shared" si="32"/>
        <v>-5.8900959483298067E-3</v>
      </c>
      <c r="AI75">
        <f t="shared" si="33"/>
        <v>-5.89028876627384E-3</v>
      </c>
      <c r="AJ75">
        <f t="shared" si="34"/>
        <v>-0.10709487895993208</v>
      </c>
      <c r="AK75">
        <f t="shared" si="49"/>
        <v>-6.9972968390534226E-2</v>
      </c>
      <c r="AL75">
        <f t="shared" si="35"/>
        <v>-0.18295813611674017</v>
      </c>
      <c r="AN75">
        <f t="shared" si="36"/>
        <v>0</v>
      </c>
      <c r="AO75">
        <f t="shared" si="36"/>
        <v>0</v>
      </c>
      <c r="AP75">
        <f t="shared" si="36"/>
        <v>-5.513784847042424E-11</v>
      </c>
      <c r="AQ75">
        <f t="shared" si="36"/>
        <v>-1.6843205102258406E-6</v>
      </c>
      <c r="AR75">
        <f t="shared" si="36"/>
        <v>-1.6843756480743109E-6</v>
      </c>
      <c r="AS75">
        <f t="shared" si="36"/>
        <v>-3.0624645634765347E-5</v>
      </c>
      <c r="AT75">
        <f t="shared" si="36"/>
        <v>-2.0009335476951046E-5</v>
      </c>
      <c r="AU75">
        <f t="shared" si="23"/>
        <v>-5.2318356759790705E-5</v>
      </c>
      <c r="AW75">
        <v>72</v>
      </c>
      <c r="AX75">
        <f>IF(Z75&gt;0, (R75*SUMPRODUCT(K75:$K$98, X75:$X$98)-K75*$AZ$3)/Z75, 0)</f>
        <v>-57860211.070092954</v>
      </c>
    </row>
    <row r="76" spans="5:50" x14ac:dyDescent="0.25">
      <c r="E76">
        <v>2076</v>
      </c>
      <c r="F76" s="5">
        <f>EconomicRates!C116</f>
        <v>3.5571999999999999E-2</v>
      </c>
      <c r="G76" s="5">
        <f>EconomicRates!D116</f>
        <v>7.0000000000000007E-2</v>
      </c>
      <c r="H76" s="5">
        <f t="shared" si="37"/>
        <v>0.12000000000000001</v>
      </c>
      <c r="I76" s="5">
        <f t="shared" si="38"/>
        <v>1.1200000000000001</v>
      </c>
      <c r="J76">
        <f t="shared" si="39"/>
        <v>0.89285714285714279</v>
      </c>
      <c r="K76">
        <f t="shared" si="47"/>
        <v>2.55319711530737E-4</v>
      </c>
      <c r="L76" s="2">
        <v>73</v>
      </c>
      <c r="M76" s="6">
        <v>0.81598695700000001</v>
      </c>
      <c r="Q76" s="4">
        <f t="shared" si="48"/>
        <v>12.5</v>
      </c>
      <c r="R76">
        <f t="shared" si="27"/>
        <v>100000</v>
      </c>
      <c r="S76">
        <f t="shared" si="28"/>
        <v>-296880030.92928559</v>
      </c>
      <c r="U76">
        <f t="shared" si="40"/>
        <v>0.81598695700000001</v>
      </c>
      <c r="V76">
        <f t="shared" si="41"/>
        <v>0.01</v>
      </c>
      <c r="W76">
        <f t="shared" si="42"/>
        <v>1.5425435522683151E-8</v>
      </c>
      <c r="X76">
        <f t="shared" si="43"/>
        <v>1.2586954192553929E-8</v>
      </c>
      <c r="Y76">
        <f t="shared" si="44"/>
        <v>1.5425435522683151E-10</v>
      </c>
      <c r="Z76">
        <f t="shared" si="45"/>
        <v>2.68422697490239E-9</v>
      </c>
      <c r="AB76">
        <f t="shared" si="46"/>
        <v>-0.89251895519055668</v>
      </c>
      <c r="AC76">
        <f t="shared" si="29"/>
        <v>-0.79689338733024428</v>
      </c>
      <c r="AE76">
        <f t="shared" si="30"/>
        <v>0</v>
      </c>
      <c r="AF76">
        <f t="shared" si="31"/>
        <v>0</v>
      </c>
      <c r="AG76">
        <f t="shared" si="31"/>
        <v>-3.3552837186279877E-8</v>
      </c>
      <c r="AH76">
        <f t="shared" si="32"/>
        <v>-1.258695419255393E-3</v>
      </c>
      <c r="AI76">
        <f t="shared" si="33"/>
        <v>-1.2587289720925794E-3</v>
      </c>
      <c r="AJ76">
        <f t="shared" si="34"/>
        <v>-9.5625567860312399E-2</v>
      </c>
      <c r="AK76">
        <f t="shared" si="49"/>
        <v>-6.2476326863338975E-2</v>
      </c>
      <c r="AL76">
        <f t="shared" si="35"/>
        <v>-0.15936062369574394</v>
      </c>
      <c r="AN76">
        <f t="shared" si="36"/>
        <v>0</v>
      </c>
      <c r="AO76">
        <f t="shared" si="36"/>
        <v>0</v>
      </c>
      <c r="AP76">
        <f t="shared" si="36"/>
        <v>-8.5667007114387635E-12</v>
      </c>
      <c r="AQ76">
        <f t="shared" si="36"/>
        <v>-3.2136975134934701E-7</v>
      </c>
      <c r="AR76">
        <f t="shared" si="36"/>
        <v>-3.2137831805005845E-7</v>
      </c>
      <c r="AS76">
        <f t="shared" si="36"/>
        <v>-2.4415092401057877E-5</v>
      </c>
      <c r="AT76">
        <f t="shared" si="36"/>
        <v>-1.595143775224774E-5</v>
      </c>
      <c r="AU76">
        <f t="shared" si="23"/>
        <v>-4.0687908471355677E-5</v>
      </c>
      <c r="AW76">
        <v>73</v>
      </c>
      <c r="AX76">
        <f>IF(Z76&gt;0, (R76*SUMPRODUCT(K76:$K$98, X76:$X$98)-K76*$AZ$3)/Z76, 0)</f>
        <v>-296880030.92928559</v>
      </c>
    </row>
    <row r="77" spans="5:50" x14ac:dyDescent="0.25">
      <c r="E77">
        <v>2077</v>
      </c>
      <c r="F77" s="5">
        <f>EconomicRates!C117</f>
        <v>3.5571999999999999E-2</v>
      </c>
      <c r="G77" s="5">
        <f>EconomicRates!D117</f>
        <v>7.0000000000000007E-2</v>
      </c>
      <c r="H77" s="5">
        <f t="shared" si="37"/>
        <v>0.12000000000000001</v>
      </c>
      <c r="I77" s="5">
        <f t="shared" si="38"/>
        <v>1.1200000000000001</v>
      </c>
      <c r="J77">
        <f t="shared" si="39"/>
        <v>0.89285714285714279</v>
      </c>
      <c r="K77">
        <f t="shared" si="47"/>
        <v>2.2796402815244374E-4</v>
      </c>
      <c r="L77" s="2">
        <v>74</v>
      </c>
      <c r="M77" s="6">
        <v>0.84743607600000004</v>
      </c>
      <c r="Q77" s="4">
        <f t="shared" si="48"/>
        <v>12.5</v>
      </c>
      <c r="R77">
        <f t="shared" si="27"/>
        <v>100000</v>
      </c>
      <c r="S77">
        <f t="shared" si="28"/>
        <v>-1859317233.0924354</v>
      </c>
      <c r="U77">
        <f t="shared" si="40"/>
        <v>0.84743607600000004</v>
      </c>
      <c r="V77">
        <f t="shared" si="41"/>
        <v>0.01</v>
      </c>
      <c r="W77">
        <f t="shared" si="42"/>
        <v>2.68422697490239E-9</v>
      </c>
      <c r="X77">
        <f t="shared" si="43"/>
        <v>2.2747107747046321E-9</v>
      </c>
      <c r="Y77">
        <f t="shared" si="44"/>
        <v>2.6842269749023902E-11</v>
      </c>
      <c r="Z77">
        <f t="shared" si="45"/>
        <v>3.8267393044873397E-10</v>
      </c>
      <c r="AB77">
        <f t="shared" si="46"/>
        <v>-0.79689338733024428</v>
      </c>
      <c r="AC77">
        <f t="shared" si="29"/>
        <v>-0.71151223353854709</v>
      </c>
      <c r="AE77">
        <f t="shared" si="30"/>
        <v>0</v>
      </c>
      <c r="AF77">
        <f t="shared" si="31"/>
        <v>0</v>
      </c>
      <c r="AG77">
        <f t="shared" si="31"/>
        <v>-4.7834241306091743E-9</v>
      </c>
      <c r="AH77">
        <f t="shared" si="32"/>
        <v>-2.2747107747046321E-4</v>
      </c>
      <c r="AI77">
        <f t="shared" si="33"/>
        <v>-2.2747586089459383E-4</v>
      </c>
      <c r="AJ77">
        <f t="shared" si="34"/>
        <v>-8.5381153791697195E-2</v>
      </c>
      <c r="AK77">
        <f t="shared" si="49"/>
        <v>-5.5782537113117106E-2</v>
      </c>
      <c r="AL77">
        <f t="shared" si="35"/>
        <v>-0.1413911667657089</v>
      </c>
      <c r="AN77">
        <f t="shared" si="36"/>
        <v>0</v>
      </c>
      <c r="AO77">
        <f t="shared" si="36"/>
        <v>0</v>
      </c>
      <c r="AP77">
        <f t="shared" si="36"/>
        <v>-1.0904486331752686E-12</v>
      </c>
      <c r="AQ77">
        <f t="shared" si="36"/>
        <v>-5.1855223108343387E-8</v>
      </c>
      <c r="AR77">
        <f t="shared" si="36"/>
        <v>-5.1856313556976562E-8</v>
      </c>
      <c r="AS77">
        <f t="shared" si="36"/>
        <v>-1.9463831746658587E-5</v>
      </c>
      <c r="AT77">
        <f t="shared" si="36"/>
        <v>-1.2716411860869365E-5</v>
      </c>
      <c r="AU77">
        <f t="shared" si="23"/>
        <v>-3.2232099921084928E-5</v>
      </c>
      <c r="AW77">
        <v>74</v>
      </c>
      <c r="AX77">
        <f>IF(Z77&gt;0, (R77*SUMPRODUCT(K77:$K$98, X77:$X$98)-K77*$AZ$3)/Z77, 0)</f>
        <v>-1859317233.0924354</v>
      </c>
    </row>
    <row r="78" spans="5:50" x14ac:dyDescent="0.25">
      <c r="E78">
        <v>2078</v>
      </c>
      <c r="F78" s="5">
        <f>EconomicRates!C118</f>
        <v>3.5571999999999999E-2</v>
      </c>
      <c r="G78" s="5">
        <f>EconomicRates!D118</f>
        <v>7.0000000000000007E-2</v>
      </c>
      <c r="H78" s="5">
        <f t="shared" si="37"/>
        <v>0.12000000000000001</v>
      </c>
      <c r="I78" s="5">
        <f t="shared" si="38"/>
        <v>1.1200000000000001</v>
      </c>
      <c r="J78">
        <f t="shared" si="39"/>
        <v>0.89285714285714279</v>
      </c>
      <c r="K78">
        <f t="shared" si="47"/>
        <v>2.0353931085039618E-4</v>
      </c>
      <c r="L78" s="2">
        <v>75</v>
      </c>
      <c r="M78" s="6">
        <v>0.87888519499999995</v>
      </c>
      <c r="Q78" s="4">
        <f t="shared" si="48"/>
        <v>12.5</v>
      </c>
      <c r="R78">
        <f t="shared" si="27"/>
        <v>100000</v>
      </c>
      <c r="S78">
        <f t="shared" si="28"/>
        <v>-14940446426.19743</v>
      </c>
      <c r="U78">
        <f t="shared" si="40"/>
        <v>0.87888519499999995</v>
      </c>
      <c r="V78">
        <f t="shared" si="41"/>
        <v>0.01</v>
      </c>
      <c r="W78">
        <f t="shared" si="42"/>
        <v>3.8267393044873397E-10</v>
      </c>
      <c r="X78">
        <f t="shared" si="43"/>
        <v>3.36326451983852E-10</v>
      </c>
      <c r="Y78">
        <f t="shared" si="44"/>
        <v>3.8267393044873396E-12</v>
      </c>
      <c r="Z78">
        <f t="shared" si="45"/>
        <v>4.252073916039463E-11</v>
      </c>
      <c r="AB78">
        <f t="shared" si="46"/>
        <v>-0.71151223353854709</v>
      </c>
      <c r="AC78">
        <f t="shared" si="29"/>
        <v>-0.63527882542819103</v>
      </c>
      <c r="AE78">
        <f t="shared" si="30"/>
        <v>0</v>
      </c>
      <c r="AF78">
        <f t="shared" si="31"/>
        <v>0</v>
      </c>
      <c r="AG78">
        <f t="shared" si="31"/>
        <v>-5.315092395049329E-10</v>
      </c>
      <c r="AH78">
        <f t="shared" si="32"/>
        <v>-3.3632645198385203E-5</v>
      </c>
      <c r="AI78">
        <f t="shared" si="33"/>
        <v>-3.363317670762471E-5</v>
      </c>
      <c r="AJ78">
        <f t="shared" si="34"/>
        <v>-7.623340811035606E-2</v>
      </c>
      <c r="AK78">
        <f t="shared" si="49"/>
        <v>-4.9805856347698303E-2</v>
      </c>
      <c r="AL78">
        <f t="shared" si="35"/>
        <v>-0.12607289763476198</v>
      </c>
      <c r="AN78">
        <f t="shared" si="36"/>
        <v>0</v>
      </c>
      <c r="AO78">
        <f t="shared" si="36"/>
        <v>0</v>
      </c>
      <c r="AP78">
        <f t="shared" si="36"/>
        <v>-1.0818302431945221E-13</v>
      </c>
      <c r="AQ78">
        <f t="shared" si="36"/>
        <v>-6.8455654257552107E-9</v>
      </c>
      <c r="AR78">
        <f t="shared" si="36"/>
        <v>-6.8456736087795303E-9</v>
      </c>
      <c r="AS78">
        <f t="shared" si="36"/>
        <v>-1.5516495350558876E-5</v>
      </c>
      <c r="AT78">
        <f t="shared" si="36"/>
        <v>-1.0137449677324343E-5</v>
      </c>
      <c r="AU78">
        <f t="shared" si="23"/>
        <v>-2.5660790701491998E-5</v>
      </c>
      <c r="AW78">
        <v>75</v>
      </c>
      <c r="AX78">
        <f>IF(Z78&gt;0, (R78*SUMPRODUCT(K78:$K$98, X78:$X$98)-K78*$AZ$3)/Z78, 0)</f>
        <v>-14940446426.19743</v>
      </c>
    </row>
    <row r="79" spans="5:50" x14ac:dyDescent="0.25">
      <c r="E79">
        <v>2079</v>
      </c>
      <c r="F79" s="5">
        <f>EconomicRates!C119</f>
        <v>3.5571999999999999E-2</v>
      </c>
      <c r="G79" s="5">
        <f>EconomicRates!D119</f>
        <v>7.0000000000000007E-2</v>
      </c>
      <c r="H79" s="5">
        <f t="shared" si="37"/>
        <v>0.12000000000000001</v>
      </c>
      <c r="I79" s="5">
        <f t="shared" si="38"/>
        <v>1.1200000000000001</v>
      </c>
      <c r="J79">
        <f t="shared" si="39"/>
        <v>0.89285714285714279</v>
      </c>
      <c r="K79">
        <f t="shared" si="47"/>
        <v>1.8173152754499659E-4</v>
      </c>
      <c r="L79" s="2">
        <v>76</v>
      </c>
      <c r="M79" s="6">
        <v>1</v>
      </c>
      <c r="Q79" s="4">
        <f t="shared" si="48"/>
        <v>12.5</v>
      </c>
      <c r="R79">
        <f t="shared" si="27"/>
        <v>100000</v>
      </c>
      <c r="S79">
        <f t="shared" si="28"/>
        <v>0</v>
      </c>
      <c r="U79">
        <f t="shared" si="40"/>
        <v>1</v>
      </c>
      <c r="V79">
        <f t="shared" si="41"/>
        <v>0.01</v>
      </c>
      <c r="W79">
        <f t="shared" si="42"/>
        <v>4.252073916039463E-11</v>
      </c>
      <c r="X79">
        <f t="shared" si="43"/>
        <v>4.252073916039463E-11</v>
      </c>
      <c r="Y79">
        <f t="shared" si="44"/>
        <v>4.2520739160394631E-13</v>
      </c>
      <c r="Z79">
        <f t="shared" si="45"/>
        <v>0</v>
      </c>
      <c r="AB79">
        <f t="shared" si="46"/>
        <v>-0.63527882542819103</v>
      </c>
      <c r="AC79">
        <f t="shared" si="29"/>
        <v>0</v>
      </c>
      <c r="AE79">
        <f t="shared" si="30"/>
        <v>0</v>
      </c>
      <c r="AF79">
        <f t="shared" si="31"/>
        <v>0</v>
      </c>
      <c r="AG79">
        <f t="shared" si="31"/>
        <v>0</v>
      </c>
      <c r="AH79">
        <f t="shared" si="32"/>
        <v>-4.2520739160394634E-6</v>
      </c>
      <c r="AI79">
        <f t="shared" si="33"/>
        <v>-4.2520739160394634E-6</v>
      </c>
      <c r="AJ79">
        <f t="shared" si="34"/>
        <v>-0.63527882542819103</v>
      </c>
      <c r="AK79">
        <f t="shared" si="49"/>
        <v>-4.4469517779973378E-2</v>
      </c>
      <c r="AL79">
        <f t="shared" si="35"/>
        <v>-0.67975259528208043</v>
      </c>
      <c r="AN79">
        <f t="shared" si="36"/>
        <v>0</v>
      </c>
      <c r="AO79">
        <f t="shared" si="36"/>
        <v>0</v>
      </c>
      <c r="AP79">
        <f t="shared" si="36"/>
        <v>0</v>
      </c>
      <c r="AQ79">
        <f t="shared" si="36"/>
        <v>-7.727358879960873E-10</v>
      </c>
      <c r="AR79">
        <f t="shared" si="36"/>
        <v>-7.727358879960873E-10</v>
      </c>
      <c r="AS79">
        <f t="shared" si="36"/>
        <v>-1.1545019136205638E-4</v>
      </c>
      <c r="AT79">
        <f t="shared" si="36"/>
        <v>-8.0815133953439471E-6</v>
      </c>
      <c r="AU79">
        <f t="shared" si="23"/>
        <v>-1.2353247749328833E-4</v>
      </c>
      <c r="AW79">
        <v>76</v>
      </c>
      <c r="AX79">
        <f>IF(Z79&gt;0, (R79*SUMPRODUCT(K79:$K$98, X79:$X$98)-K79*$AZ$3)/Z79, 0)</f>
        <v>0</v>
      </c>
    </row>
    <row r="80" spans="5:50" x14ac:dyDescent="0.25">
      <c r="F80" s="5">
        <f>EconomicRates!C120</f>
        <v>3.5571999999999999E-2</v>
      </c>
      <c r="G80" s="5">
        <f>EconomicRates!D120</f>
        <v>7.0000000000000007E-2</v>
      </c>
      <c r="H80" s="5"/>
      <c r="I80" s="5"/>
      <c r="M80" s="6"/>
      <c r="Q80" s="4"/>
      <c r="AX80">
        <f>IF(Z80&gt;0, (R80*SUMPRODUCT(K80:$K$98, X80:$X$98)-K80*$AZ$3)/Z80, 0)</f>
        <v>0</v>
      </c>
    </row>
    <row r="81" spans="2:50" x14ac:dyDescent="0.25">
      <c r="F81" s="5">
        <f>EconomicRates!C121</f>
        <v>3.5571999999999999E-2</v>
      </c>
      <c r="G81" s="5">
        <f>EconomicRates!D121</f>
        <v>7.0000000000000007E-2</v>
      </c>
      <c r="H81" s="5"/>
      <c r="I81" s="5"/>
      <c r="M81" s="6"/>
      <c r="Q81" s="4"/>
      <c r="AN81" s="8">
        <f t="shared" ref="AN81:AU81" si="50">SUM(AN3:AN79)</f>
        <v>3839.9324504396263</v>
      </c>
      <c r="AO81" s="8">
        <f t="shared" si="50"/>
        <v>-383.99324504396265</v>
      </c>
      <c r="AP81" s="8">
        <f t="shared" si="50"/>
        <v>-180.81541072956844</v>
      </c>
      <c r="AQ81" s="8">
        <f t="shared" si="50"/>
        <v>-3121.1603812171179</v>
      </c>
      <c r="AR81" s="8">
        <f t="shared" si="50"/>
        <v>153.96341344897704</v>
      </c>
      <c r="AS81" s="8">
        <f t="shared" si="50"/>
        <v>-369.51219227754535</v>
      </c>
      <c r="AT81" s="8">
        <f t="shared" si="50"/>
        <v>215.54877882856809</v>
      </c>
      <c r="AU81" s="8">
        <f t="shared" si="50"/>
        <v>-1.3945794931184696E-12</v>
      </c>
      <c r="AX81">
        <f>IF(Z81&gt;0, (R81*SUMPRODUCT(K81:$K$98, X81:$X$98)-K81*$AZ$3)/Z81, 0)</f>
        <v>0</v>
      </c>
    </row>
    <row r="82" spans="2:50" x14ac:dyDescent="0.25">
      <c r="F82" s="5">
        <f>EconomicRates!C122</f>
        <v>3.5571999999999999E-2</v>
      </c>
      <c r="G82" s="5">
        <f>EconomicRates!D122</f>
        <v>7.0000000000000007E-2</v>
      </c>
      <c r="H82" s="5"/>
      <c r="I82" s="5"/>
      <c r="M82" s="6"/>
      <c r="Q82" s="4"/>
      <c r="AX82">
        <f>IF(Z82&gt;0, (R82*SUMPRODUCT(K82:$K$98, X82:$X$98)-K82*$AZ$3)/Z82, 0)</f>
        <v>0</v>
      </c>
    </row>
    <row r="83" spans="2:50" x14ac:dyDescent="0.25">
      <c r="F83" s="5">
        <f>EconomicRates!C123</f>
        <v>3.5571999999999999E-2</v>
      </c>
      <c r="G83" s="5">
        <f>EconomicRates!D123</f>
        <v>7.0000000000000007E-2</v>
      </c>
      <c r="H83" s="5"/>
      <c r="I83" s="5"/>
      <c r="M83" s="6"/>
      <c r="Q83" s="4"/>
      <c r="AX83">
        <f>IF(Z83&gt;0, (R83*SUMPRODUCT(K83:$K$98, X83:$X$98)-K83*$AZ$3)/Z83, 0)</f>
        <v>0</v>
      </c>
    </row>
    <row r="84" spans="2:50" x14ac:dyDescent="0.25">
      <c r="F84" s="5">
        <f>EconomicRates!C124</f>
        <v>3.5571999999999999E-2</v>
      </c>
      <c r="G84" s="5">
        <f>EconomicRates!D124</f>
        <v>7.0000000000000007E-2</v>
      </c>
      <c r="H84" s="5"/>
      <c r="I84" s="5"/>
      <c r="M84" s="6"/>
      <c r="Q84" s="4"/>
      <c r="AX84">
        <f>IF(Z84&gt;0, (R84*SUMPRODUCT(K84:$K$98, X84:$X$98)-K84*$AZ$3)/Z84, 0)</f>
        <v>0</v>
      </c>
    </row>
    <row r="85" spans="2:50" x14ac:dyDescent="0.25">
      <c r="F85" s="5">
        <f>EconomicRates!C125</f>
        <v>3.5571999999999999E-2</v>
      </c>
      <c r="G85" s="5">
        <f>EconomicRates!D125</f>
        <v>7.0000000000000007E-2</v>
      </c>
      <c r="H85" s="5"/>
      <c r="I85" s="5"/>
      <c r="M85" s="6"/>
      <c r="Q85" s="4"/>
      <c r="AX85">
        <f>IF(Z85&gt;0, (R85*SUMPRODUCT(K85:$K$98, X85:$X$98)-K85*$AZ$3)/Z85, 0)</f>
        <v>0</v>
      </c>
    </row>
    <row r="86" spans="2:50" x14ac:dyDescent="0.25">
      <c r="F86" s="5">
        <f>EconomicRates!C126</f>
        <v>3.5571999999999999E-2</v>
      </c>
      <c r="G86" s="5">
        <f>EconomicRates!D126</f>
        <v>7.0000000000000007E-2</v>
      </c>
      <c r="H86" s="5"/>
      <c r="I86" s="5"/>
      <c r="M86" s="6"/>
      <c r="Q86" s="4"/>
      <c r="AX86">
        <f>IF(Z86&gt;0, (R86*SUMPRODUCT(K86:$K$98, X86:$X$98)-K86*$AZ$3)/Z86, 0)</f>
        <v>0</v>
      </c>
    </row>
    <row r="87" spans="2:50" x14ac:dyDescent="0.25">
      <c r="F87" s="5">
        <f>EconomicRates!C127</f>
        <v>3.5571999999999999E-2</v>
      </c>
      <c r="G87" s="5">
        <f>EconomicRates!D127</f>
        <v>7.0000000000000007E-2</v>
      </c>
      <c r="H87" s="5"/>
      <c r="I87" s="5"/>
      <c r="M87" s="6"/>
      <c r="Q87" s="4"/>
      <c r="AX87">
        <f>IF(Z87&gt;0, (R87*SUMPRODUCT(K87:$K$98, X87:$X$98)-K87*$AZ$3)/Z87, 0)</f>
        <v>0</v>
      </c>
    </row>
    <row r="88" spans="2:50" x14ac:dyDescent="0.25">
      <c r="B88" s="6"/>
      <c r="F88" s="5">
        <f>EconomicRates!C128</f>
        <v>3.5571999999999999E-2</v>
      </c>
      <c r="G88" s="5">
        <f>EconomicRates!D128</f>
        <v>7.0000000000000007E-2</v>
      </c>
      <c r="H88" s="5"/>
      <c r="I88" s="5"/>
      <c r="M88" s="6"/>
      <c r="Q88" s="4"/>
      <c r="AX88">
        <f>IF(Z88&gt;0, (R88*SUMPRODUCT(K88:$K$98, X88:$X$98)-K88*$AZ$3)/Z88, 0)</f>
        <v>0</v>
      </c>
    </row>
    <row r="89" spans="2:50" x14ac:dyDescent="0.25">
      <c r="B89" s="6"/>
      <c r="F89" s="5">
        <f>EconomicRates!C129</f>
        <v>3.5571999999999999E-2</v>
      </c>
      <c r="G89" s="5">
        <f>EconomicRates!D129</f>
        <v>7.0000000000000007E-2</v>
      </c>
      <c r="H89" s="5"/>
      <c r="I89" s="5"/>
      <c r="M89" s="6"/>
      <c r="Q89" s="4"/>
      <c r="AX89">
        <f>IF(Z89&gt;0, (R89*SUMPRODUCT(K89:$K$98, X89:$X$98)-K89*$AZ$3)/Z89, 0)</f>
        <v>0</v>
      </c>
    </row>
    <row r="90" spans="2:50" x14ac:dyDescent="0.25">
      <c r="B90" s="6"/>
      <c r="F90" s="5">
        <f>EconomicRates!C130</f>
        <v>3.5571999999999999E-2</v>
      </c>
      <c r="G90" s="5">
        <f>EconomicRates!D130</f>
        <v>7.0000000000000007E-2</v>
      </c>
      <c r="H90" s="5"/>
      <c r="I90" s="5"/>
      <c r="Q90" s="4"/>
      <c r="AX90">
        <f>IF(Z90&gt;0, (R90*SUMPRODUCT(K90:$K$98, X90:$X$98)-K90*$AZ$3)/Z90, 0)</f>
        <v>0</v>
      </c>
    </row>
    <row r="91" spans="2:50" x14ac:dyDescent="0.25">
      <c r="B91" s="6"/>
      <c r="F91" s="5">
        <f>EconomicRates!C131</f>
        <v>3.5571999999999999E-2</v>
      </c>
      <c r="G91" s="5">
        <f>EconomicRates!D131</f>
        <v>7.0000000000000007E-2</v>
      </c>
      <c r="H91" s="5"/>
      <c r="I91" s="5"/>
      <c r="Q91" s="4"/>
      <c r="AX91">
        <f>IF(Z91&gt;0, (R91*SUMPRODUCT(K91:$K$98, X91:$X$98)-K91*$AZ$3)/Z91, 0)</f>
        <v>0</v>
      </c>
    </row>
    <row r="92" spans="2:50" x14ac:dyDescent="0.25">
      <c r="B92" s="6"/>
      <c r="F92" s="5">
        <f>EconomicRates!C132</f>
        <v>3.5571999999999999E-2</v>
      </c>
      <c r="G92" s="5">
        <f>EconomicRates!D132</f>
        <v>7.0000000000000007E-2</v>
      </c>
      <c r="H92" s="5"/>
      <c r="I92" s="5"/>
      <c r="Q92" s="4"/>
      <c r="AX92">
        <f>IF(Z92&gt;0, (R92*SUMPRODUCT(K92:$K$98, X92:$X$98)-K92*$AZ$3)/Z92, 0)</f>
        <v>0</v>
      </c>
    </row>
    <row r="93" spans="2:50" x14ac:dyDescent="0.25">
      <c r="B93" s="6"/>
      <c r="F93" s="5">
        <f>EconomicRates!C133</f>
        <v>3.5571999999999999E-2</v>
      </c>
      <c r="G93" s="5">
        <f>EconomicRates!D133</f>
        <v>7.0000000000000007E-2</v>
      </c>
      <c r="H93" s="5"/>
      <c r="I93" s="5"/>
      <c r="Q93" s="4"/>
      <c r="AX93">
        <f>IF(Z93&gt;0, (R93*SUMPRODUCT(K93:$K$98, X93:$X$98)-K93*$AZ$3)/Z93, 0)</f>
        <v>0</v>
      </c>
    </row>
    <row r="94" spans="2:50" x14ac:dyDescent="0.25">
      <c r="B94" s="6"/>
      <c r="F94" s="5">
        <f>EconomicRates!C134</f>
        <v>3.5571999999999999E-2</v>
      </c>
      <c r="G94" s="5">
        <f>EconomicRates!D134</f>
        <v>7.0000000000000007E-2</v>
      </c>
      <c r="H94" s="5"/>
      <c r="I94" s="5"/>
      <c r="Q94" s="4"/>
      <c r="AX94">
        <f>IF(Z94&gt;0, (R94*SUMPRODUCT(K94:$K$98, X94:$X$98)-K94*$AZ$3)/Z94, 0)</f>
        <v>0</v>
      </c>
    </row>
    <row r="95" spans="2:50" x14ac:dyDescent="0.25">
      <c r="B95" s="6"/>
      <c r="F95" s="5">
        <f>EconomicRates!C135</f>
        <v>3.5571999999999999E-2</v>
      </c>
      <c r="G95" s="5">
        <f>EconomicRates!D135</f>
        <v>7.0000000000000007E-2</v>
      </c>
      <c r="H95" s="5"/>
      <c r="I95" s="5"/>
      <c r="Q95" s="4"/>
      <c r="AX95">
        <f>IF(Z95&gt;0, (R95*SUMPRODUCT(K95:$K$98, X95:$X$98)-K95*$AZ$3)/Z95, 0)</f>
        <v>0</v>
      </c>
    </row>
    <row r="96" spans="2:50" x14ac:dyDescent="0.25">
      <c r="B96" s="6"/>
      <c r="F96" s="5">
        <f>EconomicRates!C136</f>
        <v>3.5571999999999999E-2</v>
      </c>
      <c r="G96" s="5">
        <f>EconomicRates!D136</f>
        <v>7.0000000000000007E-2</v>
      </c>
      <c r="H96" s="5"/>
      <c r="I96" s="5"/>
      <c r="Q96" s="4"/>
      <c r="AX96">
        <f>IF(Z96&gt;0, (R96*SUMPRODUCT(K96:$K$98, X96:$X$98)-K96*$AZ$3)/Z96, 0)</f>
        <v>0</v>
      </c>
    </row>
    <row r="97" spans="2:50" x14ac:dyDescent="0.25">
      <c r="B97" s="6"/>
      <c r="F97" s="5">
        <f>EconomicRates!C137</f>
        <v>3.5571999999999999E-2</v>
      </c>
      <c r="G97" s="5">
        <f>EconomicRates!D137</f>
        <v>7.0000000000000007E-2</v>
      </c>
      <c r="H97" s="5"/>
      <c r="I97" s="5"/>
      <c r="Q97" s="4"/>
      <c r="AX97">
        <f>IF(Z97&gt;0, (R97*SUMPRODUCT(K97:$K$98, X97:$X$98)-K97*$AZ$3)/Z97, 0)</f>
        <v>0</v>
      </c>
    </row>
    <row r="98" spans="2:50" x14ac:dyDescent="0.25">
      <c r="B98" s="6"/>
      <c r="F98" s="5">
        <f>EconomicRates!C138</f>
        <v>3.5571999999999999E-2</v>
      </c>
      <c r="G98" s="5">
        <f>EconomicRates!D138</f>
        <v>7.0000000000000007E-2</v>
      </c>
      <c r="H98" s="5"/>
      <c r="I98" s="5"/>
      <c r="Q98" s="4"/>
    </row>
    <row r="99" spans="2:50" x14ac:dyDescent="0.25">
      <c r="B99" s="6"/>
    </row>
    <row r="100" spans="2:50" x14ac:dyDescent="0.25">
      <c r="B100" s="6"/>
    </row>
    <row r="101" spans="2:50" x14ac:dyDescent="0.25">
      <c r="B101" s="6"/>
    </row>
    <row r="102" spans="2:50" x14ac:dyDescent="0.25">
      <c r="B102" s="6"/>
    </row>
    <row r="103" spans="2:50" x14ac:dyDescent="0.25">
      <c r="B103" s="6"/>
    </row>
    <row r="104" spans="2:50" x14ac:dyDescent="0.25">
      <c r="B104" s="6"/>
    </row>
    <row r="105" spans="2:50" x14ac:dyDescent="0.25">
      <c r="B105" s="6"/>
    </row>
    <row r="106" spans="2:50" x14ac:dyDescent="0.25">
      <c r="B106" s="6"/>
    </row>
    <row r="107" spans="2:50" x14ac:dyDescent="0.25">
      <c r="B107" s="6"/>
    </row>
    <row r="108" spans="2:50" x14ac:dyDescent="0.25">
      <c r="B108" s="6"/>
    </row>
    <row r="109" spans="2:50" x14ac:dyDescent="0.25">
      <c r="B109" s="6"/>
    </row>
    <row r="110" spans="2:50" x14ac:dyDescent="0.25">
      <c r="B110" s="6"/>
    </row>
    <row r="111" spans="2:50" x14ac:dyDescent="0.25">
      <c r="B111" s="6"/>
    </row>
    <row r="112" spans="2:50" x14ac:dyDescent="0.25">
      <c r="B112" s="6"/>
    </row>
    <row r="113" spans="2:2" x14ac:dyDescent="0.25">
      <c r="B113" s="6"/>
    </row>
    <row r="114" spans="2:2" x14ac:dyDescent="0.25">
      <c r="B114" s="6"/>
    </row>
    <row r="115" spans="2:2" x14ac:dyDescent="0.25">
      <c r="B115" s="6"/>
    </row>
    <row r="116" spans="2:2" x14ac:dyDescent="0.25">
      <c r="B116" s="6"/>
    </row>
    <row r="117" spans="2:2" x14ac:dyDescent="0.25">
      <c r="B117" s="6"/>
    </row>
    <row r="118" spans="2:2" x14ac:dyDescent="0.25">
      <c r="B118" s="6"/>
    </row>
    <row r="119" spans="2:2" x14ac:dyDescent="0.25">
      <c r="B119" s="6"/>
    </row>
    <row r="120" spans="2:2" x14ac:dyDescent="0.25">
      <c r="B120" s="6"/>
    </row>
    <row r="121" spans="2:2" x14ac:dyDescent="0.25">
      <c r="B121" s="6"/>
    </row>
    <row r="122" spans="2:2" x14ac:dyDescent="0.25">
      <c r="B122" s="6"/>
    </row>
    <row r="123" spans="2:2" x14ac:dyDescent="0.25">
      <c r="B123" s="6"/>
    </row>
    <row r="124" spans="2:2" x14ac:dyDescent="0.25">
      <c r="B124" s="6"/>
    </row>
    <row r="125" spans="2:2" x14ac:dyDescent="0.25">
      <c r="B125" s="6"/>
    </row>
    <row r="126" spans="2:2" x14ac:dyDescent="0.25">
      <c r="B126" s="6"/>
    </row>
    <row r="127" spans="2:2" x14ac:dyDescent="0.25">
      <c r="B127" s="6"/>
    </row>
    <row r="128" spans="2:2" x14ac:dyDescent="0.25">
      <c r="B128" s="6"/>
    </row>
    <row r="129" spans="2:2" x14ac:dyDescent="0.25">
      <c r="B129" s="6"/>
    </row>
    <row r="130" spans="2:2" x14ac:dyDescent="0.25">
      <c r="B130" s="6"/>
    </row>
    <row r="131" spans="2:2" x14ac:dyDescent="0.25">
      <c r="B131" s="6"/>
    </row>
    <row r="132" spans="2:2" x14ac:dyDescent="0.25">
      <c r="B132" s="6"/>
    </row>
    <row r="133" spans="2:2" x14ac:dyDescent="0.25">
      <c r="B133" s="6"/>
    </row>
    <row r="134" spans="2:2" x14ac:dyDescent="0.25">
      <c r="B134" s="6"/>
    </row>
    <row r="135" spans="2:2" x14ac:dyDescent="0.25">
      <c r="B135" s="6"/>
    </row>
    <row r="136" spans="2:2" x14ac:dyDescent="0.25">
      <c r="B136" s="6"/>
    </row>
    <row r="137" spans="2:2" x14ac:dyDescent="0.25">
      <c r="B137" s="6"/>
    </row>
    <row r="138" spans="2:2" x14ac:dyDescent="0.25">
      <c r="B138" s="6"/>
    </row>
    <row r="139" spans="2:2" x14ac:dyDescent="0.25">
      <c r="B139" s="6"/>
    </row>
    <row r="140" spans="2:2" x14ac:dyDescent="0.25">
      <c r="B140" s="6"/>
    </row>
    <row r="141" spans="2:2" x14ac:dyDescent="0.25">
      <c r="B141" s="6"/>
    </row>
    <row r="142" spans="2:2" x14ac:dyDescent="0.25">
      <c r="B142" s="6"/>
    </row>
    <row r="143" spans="2:2" x14ac:dyDescent="0.25">
      <c r="B143" s="6"/>
    </row>
    <row r="144" spans="2:2" x14ac:dyDescent="0.25">
      <c r="B144" s="6"/>
    </row>
    <row r="145" spans="2:2" x14ac:dyDescent="0.25">
      <c r="B145" s="6"/>
    </row>
    <row r="146" spans="2:2" x14ac:dyDescent="0.25">
      <c r="B146" s="6"/>
    </row>
    <row r="147" spans="2:2" x14ac:dyDescent="0.25">
      <c r="B147" s="6"/>
    </row>
    <row r="148" spans="2:2" x14ac:dyDescent="0.25">
      <c r="B148" s="6"/>
    </row>
    <row r="149" spans="2:2" x14ac:dyDescent="0.25">
      <c r="B149" s="6"/>
    </row>
    <row r="150" spans="2:2" x14ac:dyDescent="0.25">
      <c r="B150" s="6"/>
    </row>
    <row r="151" spans="2:2" x14ac:dyDescent="0.25">
      <c r="B151" s="6"/>
    </row>
    <row r="152" spans="2:2" x14ac:dyDescent="0.25">
      <c r="B152" s="6"/>
    </row>
    <row r="153" spans="2:2" x14ac:dyDescent="0.25">
      <c r="B153" s="6"/>
    </row>
    <row r="154" spans="2:2" x14ac:dyDescent="0.25">
      <c r="B154" s="6"/>
    </row>
    <row r="155" spans="2:2" x14ac:dyDescent="0.25">
      <c r="B155" s="6"/>
    </row>
    <row r="156" spans="2:2" x14ac:dyDescent="0.25">
      <c r="B156" s="6"/>
    </row>
    <row r="157" spans="2:2" x14ac:dyDescent="0.25">
      <c r="B157" s="6"/>
    </row>
    <row r="158" spans="2:2" x14ac:dyDescent="0.25">
      <c r="B158" s="6"/>
    </row>
    <row r="159" spans="2:2" x14ac:dyDescent="0.25">
      <c r="B159" s="6"/>
    </row>
    <row r="160" spans="2:2" x14ac:dyDescent="0.25">
      <c r="B160" s="6"/>
    </row>
    <row r="161" spans="2:2" x14ac:dyDescent="0.25">
      <c r="B161" s="6"/>
    </row>
    <row r="162" spans="2:2" x14ac:dyDescent="0.25">
      <c r="B162" s="6"/>
    </row>
    <row r="163" spans="2:2" x14ac:dyDescent="0.25">
      <c r="B163" s="6"/>
    </row>
    <row r="164" spans="2:2" x14ac:dyDescent="0.25">
      <c r="B164" s="6"/>
    </row>
  </sheetData>
  <conditionalFormatting sqref="AN81:AU81">
    <cfRule type="cellIs" dxfId="65" priority="1" operator="lessThan">
      <formula>0</formula>
    </cfRule>
  </conditionalFormatting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024F2D-F351-44E9-A065-85B74EA87202}">
  <dimension ref="A1:AZ164"/>
  <sheetViews>
    <sheetView workbookViewId="0">
      <selection activeCell="J53" sqref="J53"/>
    </sheetView>
  </sheetViews>
  <sheetFormatPr defaultRowHeight="15" x14ac:dyDescent="0.25"/>
  <cols>
    <col min="3" max="3" width="10.7109375" customWidth="1"/>
    <col min="4" max="9" width="9.140625" bestFit="1" customWidth="1"/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5" width="9.140625" bestFit="1" customWidth="1"/>
    <col min="36" max="36" width="10.42578125" customWidth="1"/>
    <col min="37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47" width="9.140625" bestFit="1" customWidth="1"/>
  </cols>
  <sheetData>
    <row r="1" spans="1:52" x14ac:dyDescent="0.25">
      <c r="A1" t="s">
        <v>44</v>
      </c>
      <c r="Q1" t="s">
        <v>1</v>
      </c>
      <c r="W1" t="s">
        <v>2</v>
      </c>
      <c r="AB1" t="s">
        <v>45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2">
        <v>5995.0187804156858</v>
      </c>
      <c r="K3">
        <v>1</v>
      </c>
      <c r="L3" s="2">
        <v>0</v>
      </c>
      <c r="O3">
        <f>$C$3</f>
        <v>5995.0187804156858</v>
      </c>
      <c r="P3" s="2">
        <f>O3*C5</f>
        <v>599.5018780415686</v>
      </c>
      <c r="Q3" s="4">
        <f>B8</f>
        <v>100</v>
      </c>
      <c r="R3">
        <f t="shared" ref="R3:R66" si="0">$C$6</f>
        <v>100000</v>
      </c>
      <c r="S3">
        <f t="shared" ref="S3:S66" si="1">AX3</f>
        <v>0</v>
      </c>
      <c r="W3">
        <v>1</v>
      </c>
      <c r="Z3">
        <v>1</v>
      </c>
      <c r="AC3">
        <f t="shared" ref="AC3:AC66" si="2">S3*Z3</f>
        <v>0</v>
      </c>
      <c r="AE3">
        <f t="shared" ref="AE3:AE66" si="3">$Z3*O3</f>
        <v>5995.0187804156858</v>
      </c>
      <c r="AF3">
        <f t="shared" ref="AF3:AG34" si="4">-$Z3*P3</f>
        <v>-599.5018780415686</v>
      </c>
      <c r="AG3">
        <f t="shared" si="4"/>
        <v>-100</v>
      </c>
      <c r="AH3">
        <f t="shared" ref="AH3:AH66" si="5">-X3*R3</f>
        <v>0</v>
      </c>
      <c r="AI3">
        <f t="shared" ref="AI3:AI34" si="6">SUM(AE3:AH3)</f>
        <v>5295.5169023741173</v>
      </c>
      <c r="AJ3">
        <f t="shared" ref="AJ3:AJ66" si="7">AB3-AC3</f>
        <v>0</v>
      </c>
      <c r="AL3">
        <f t="shared" ref="AL3:AL66" si="8">SUM(AI3:AK3)</f>
        <v>5295.5169023741173</v>
      </c>
      <c r="AN3">
        <f t="shared" ref="AN3:AU34" si="9">AE3*$K3</f>
        <v>5995.0187804156858</v>
      </c>
      <c r="AO3">
        <f t="shared" si="9"/>
        <v>-599.5018780415686</v>
      </c>
      <c r="AP3">
        <f t="shared" si="9"/>
        <v>-100</v>
      </c>
      <c r="AQ3">
        <f t="shared" si="9"/>
        <v>0</v>
      </c>
      <c r="AR3">
        <f t="shared" si="9"/>
        <v>5295.5169023741173</v>
      </c>
      <c r="AS3">
        <f t="shared" si="9"/>
        <v>0</v>
      </c>
      <c r="AT3">
        <f t="shared" si="9"/>
        <v>0</v>
      </c>
      <c r="AU3">
        <f t="shared" si="9"/>
        <v>5295.5169023741173</v>
      </c>
      <c r="AW3">
        <v>0</v>
      </c>
      <c r="AX3">
        <f>IF(Z3&gt;0, (R3*SUMPRODUCT(K3:$K$98, X3:$X$98)-K3*$AZ$3)/Z3, 0)</f>
        <v>0</v>
      </c>
      <c r="AZ3">
        <f>C6*ABS(SUMPRODUCT(X4:X69, K4:K69))/1</f>
        <v>4900.6195008365949</v>
      </c>
    </row>
    <row r="4" spans="1:52" x14ac:dyDescent="0.25">
      <c r="A4" t="s">
        <v>14</v>
      </c>
      <c r="C4" t="s">
        <v>37</v>
      </c>
      <c r="E4">
        <v>2004</v>
      </c>
      <c r="F4" s="5">
        <f>EconomicRates!C44</f>
        <v>3.5571999999999999E-2</v>
      </c>
      <c r="G4" s="5">
        <f>EconomicRates!D44</f>
        <v>7.0000000000000007E-2</v>
      </c>
      <c r="H4" s="5">
        <f t="shared" ref="H4:H67" si="10">G4+$C$9</f>
        <v>0.12000000000000001</v>
      </c>
      <c r="I4" s="5">
        <f t="shared" ref="I4:I67" si="11">1+H4</f>
        <v>1.1200000000000001</v>
      </c>
      <c r="J4">
        <f t="shared" ref="J4:J67" si="12">1/I4</f>
        <v>0.89285714285714279</v>
      </c>
      <c r="K4">
        <f>J4</f>
        <v>0.89285714285714279</v>
      </c>
      <c r="L4" s="2">
        <v>1</v>
      </c>
      <c r="M4" s="6">
        <f t="array" ref="M4:M69">Mortalities!B31:B96</f>
        <v>3.852E-3</v>
      </c>
      <c r="R4">
        <f t="shared" si="0"/>
        <v>100000</v>
      </c>
      <c r="S4">
        <f t="shared" si="1"/>
        <v>532.44175832596682</v>
      </c>
      <c r="U4">
        <f t="shared" ref="U4:U67" si="13">M4</f>
        <v>3.852E-3</v>
      </c>
      <c r="V4">
        <f t="shared" ref="V4:V67" si="14">$C$10</f>
        <v>0.01</v>
      </c>
      <c r="W4">
        <f t="shared" ref="W4:W67" si="15">Z3</f>
        <v>1</v>
      </c>
      <c r="X4">
        <f t="shared" ref="X4:X67" si="16">U4*W4</f>
        <v>3.852E-3</v>
      </c>
      <c r="Y4">
        <f t="shared" ref="Y4:Y67" si="17">V4*W4</f>
        <v>0.01</v>
      </c>
      <c r="Z4">
        <f t="shared" ref="Z4:Z67" si="18">MAX(0, W4-X4-Y4)</f>
        <v>0.98614800000000002</v>
      </c>
      <c r="AB4">
        <f t="shared" ref="AB4:AB67" si="19">AC3</f>
        <v>0</v>
      </c>
      <c r="AC4">
        <f t="shared" si="2"/>
        <v>525.06637508963559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-385.2</v>
      </c>
      <c r="AI4">
        <f t="shared" si="6"/>
        <v>-385.2</v>
      </c>
      <c r="AJ4">
        <f t="shared" si="7"/>
        <v>-525.06637508963559</v>
      </c>
      <c r="AK4">
        <f>G4*SUM(AB4, AE4:AF4)</f>
        <v>0</v>
      </c>
      <c r="AL4">
        <f t="shared" si="8"/>
        <v>-910.26637508963563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-343.92857142857139</v>
      </c>
      <c r="AR4">
        <f t="shared" si="9"/>
        <v>-343.92857142857139</v>
      </c>
      <c r="AS4">
        <f t="shared" si="9"/>
        <v>-468.80926347288886</v>
      </c>
      <c r="AT4">
        <f t="shared" si="9"/>
        <v>0</v>
      </c>
      <c r="AU4">
        <f t="shared" si="9"/>
        <v>-812.73783490146036</v>
      </c>
      <c r="AW4">
        <v>1</v>
      </c>
      <c r="AX4">
        <f>IF(Z4&gt;0, (R4*SUMPRODUCT(K4:$K$98, X4:$X$98)-K4*$AZ$3)/Z4, 0)</f>
        <v>532.44175832596682</v>
      </c>
    </row>
    <row r="5" spans="1:52" x14ac:dyDescent="0.25">
      <c r="C5" s="2">
        <f>'S.26.04.A'!C5</f>
        <v>0.1</v>
      </c>
      <c r="E5">
        <v>2005</v>
      </c>
      <c r="F5" s="5">
        <f>EconomicRates!C45</f>
        <v>3.5571999999999999E-2</v>
      </c>
      <c r="G5" s="5">
        <f>EconomicRates!D45</f>
        <v>7.0000000000000007E-2</v>
      </c>
      <c r="H5" s="5">
        <f t="shared" si="10"/>
        <v>0.12000000000000001</v>
      </c>
      <c r="I5" s="5">
        <f t="shared" si="11"/>
        <v>1.1200000000000001</v>
      </c>
      <c r="J5">
        <f t="shared" si="12"/>
        <v>0.89285714285714279</v>
      </c>
      <c r="K5">
        <f t="shared" ref="K5:K68" si="20">K4*J5</f>
        <v>0.79719387755102034</v>
      </c>
      <c r="L5" s="2">
        <v>2</v>
      </c>
      <c r="M5" s="6">
        <v>4.0049999999999999E-3</v>
      </c>
      <c r="Q5" s="4">
        <f t="shared" ref="Q5:Q68" si="21">$C$8</f>
        <v>12.5</v>
      </c>
      <c r="R5">
        <f t="shared" si="0"/>
        <v>100000</v>
      </c>
      <c r="S5">
        <f t="shared" si="1"/>
        <v>668.43807133275095</v>
      </c>
      <c r="U5">
        <f t="shared" si="13"/>
        <v>4.0049999999999999E-3</v>
      </c>
      <c r="V5">
        <f t="shared" si="14"/>
        <v>0.01</v>
      </c>
      <c r="W5">
        <f t="shared" si="15"/>
        <v>0.98614800000000002</v>
      </c>
      <c r="X5">
        <f t="shared" si="16"/>
        <v>3.9495227400000001E-3</v>
      </c>
      <c r="Y5">
        <f t="shared" si="17"/>
        <v>9.8614800000000006E-3</v>
      </c>
      <c r="Z5">
        <f t="shared" si="18"/>
        <v>0.97233699726</v>
      </c>
      <c r="AB5">
        <f t="shared" si="19"/>
        <v>525.06637508963559</v>
      </c>
      <c r="AC5">
        <f t="shared" si="2"/>
        <v>649.94706713395271</v>
      </c>
      <c r="AE5">
        <f t="shared" si="3"/>
        <v>0</v>
      </c>
      <c r="AF5">
        <f t="shared" si="4"/>
        <v>0</v>
      </c>
      <c r="AG5">
        <f t="shared" si="4"/>
        <v>-12.15421246575</v>
      </c>
      <c r="AH5">
        <f t="shared" si="5"/>
        <v>-394.95227399999999</v>
      </c>
      <c r="AI5">
        <f t="shared" si="6"/>
        <v>-407.10648646574998</v>
      </c>
      <c r="AJ5">
        <f t="shared" si="7"/>
        <v>-124.88069204431713</v>
      </c>
      <c r="AK5">
        <f>G5*SUM(AB5, AE5:AF5)</f>
        <v>36.754646256274498</v>
      </c>
      <c r="AL5">
        <f t="shared" si="8"/>
        <v>-495.23253225379261</v>
      </c>
      <c r="AN5">
        <f t="shared" si="9"/>
        <v>0</v>
      </c>
      <c r="AO5">
        <f t="shared" si="9"/>
        <v>0</v>
      </c>
      <c r="AP5">
        <f t="shared" si="9"/>
        <v>-9.6892637641501906</v>
      </c>
      <c r="AQ5">
        <f t="shared" si="9"/>
        <v>-314.85353475765305</v>
      </c>
      <c r="AR5">
        <f t="shared" si="9"/>
        <v>-324.54279852180321</v>
      </c>
      <c r="AS5">
        <f t="shared" si="9"/>
        <v>-99.554123122064027</v>
      </c>
      <c r="AT5">
        <f t="shared" si="9"/>
        <v>29.300578967055561</v>
      </c>
      <c r="AU5">
        <f t="shared" si="9"/>
        <v>-394.79634267681166</v>
      </c>
      <c r="AW5">
        <v>2</v>
      </c>
      <c r="AX5">
        <f>IF(Z5&gt;0, (R5*SUMPRODUCT(K5:$K$98, X5:$X$98)-K5*$AZ$3)/Z5, 0)</f>
        <v>668.43807133275095</v>
      </c>
    </row>
    <row r="6" spans="1:52" x14ac:dyDescent="0.25">
      <c r="A6" t="s">
        <v>16</v>
      </c>
      <c r="C6" s="2">
        <f>'S.26.04.B'!C6</f>
        <v>100000</v>
      </c>
      <c r="E6">
        <v>2006</v>
      </c>
      <c r="F6" s="5">
        <f>EconomicRates!C46</f>
        <v>3.5571999999999999E-2</v>
      </c>
      <c r="G6" s="5">
        <f>EconomicRates!D46</f>
        <v>7.0000000000000007E-2</v>
      </c>
      <c r="H6" s="5">
        <f t="shared" si="10"/>
        <v>0.12000000000000001</v>
      </c>
      <c r="I6" s="5">
        <f t="shared" si="11"/>
        <v>1.1200000000000001</v>
      </c>
      <c r="J6">
        <f t="shared" si="12"/>
        <v>0.89285714285714279</v>
      </c>
      <c r="K6">
        <f t="shared" si="20"/>
        <v>0.71178024781341098</v>
      </c>
      <c r="L6" s="2">
        <v>3</v>
      </c>
      <c r="M6" s="6">
        <v>4.1640000000000002E-3</v>
      </c>
      <c r="Q6" s="4">
        <f t="shared" si="21"/>
        <v>12.5</v>
      </c>
      <c r="R6">
        <f t="shared" si="0"/>
        <v>100000</v>
      </c>
      <c r="S6">
        <f t="shared" si="1"/>
        <v>786.25171642168914</v>
      </c>
      <c r="U6">
        <f t="shared" si="13"/>
        <v>4.1640000000000002E-3</v>
      </c>
      <c r="V6">
        <f t="shared" si="14"/>
        <v>0.01</v>
      </c>
      <c r="W6">
        <f t="shared" si="15"/>
        <v>0.97233699726</v>
      </c>
      <c r="X6">
        <f t="shared" si="16"/>
        <v>4.0488112565906405E-3</v>
      </c>
      <c r="Y6">
        <f t="shared" si="17"/>
        <v>9.7233699725999996E-3</v>
      </c>
      <c r="Z6">
        <f t="shared" si="18"/>
        <v>0.95856481603080934</v>
      </c>
      <c r="AB6">
        <f t="shared" si="19"/>
        <v>649.94706713395271</v>
      </c>
      <c r="AC6">
        <f t="shared" si="2"/>
        <v>753.67323190566458</v>
      </c>
      <c r="AE6">
        <f t="shared" si="3"/>
        <v>0</v>
      </c>
      <c r="AF6">
        <f t="shared" si="4"/>
        <v>0</v>
      </c>
      <c r="AG6">
        <f t="shared" si="4"/>
        <v>-11.982060200385117</v>
      </c>
      <c r="AH6">
        <f t="shared" si="5"/>
        <v>-404.88112565906403</v>
      </c>
      <c r="AI6">
        <f t="shared" si="6"/>
        <v>-416.86318585944912</v>
      </c>
      <c r="AJ6">
        <f t="shared" si="7"/>
        <v>-103.72616477171186</v>
      </c>
      <c r="AK6">
        <f>G6*SUM(AB6, AE6:AF6)</f>
        <v>45.496294699376698</v>
      </c>
      <c r="AL6">
        <f t="shared" si="8"/>
        <v>-475.09305593178431</v>
      </c>
      <c r="AN6">
        <f t="shared" si="9"/>
        <v>0</v>
      </c>
      <c r="AO6">
        <f t="shared" si="9"/>
        <v>0</v>
      </c>
      <c r="AP6">
        <f t="shared" si="9"/>
        <v>-8.5285937787453268</v>
      </c>
      <c r="AQ6">
        <f t="shared" si="9"/>
        <v>-288.18638795658137</v>
      </c>
      <c r="AR6">
        <f t="shared" si="9"/>
        <v>-296.71498173532672</v>
      </c>
      <c r="AS6">
        <f t="shared" si="9"/>
        <v>-73.83023526594377</v>
      </c>
      <c r="AT6">
        <f t="shared" si="9"/>
        <v>32.38336391571432</v>
      </c>
      <c r="AU6">
        <f t="shared" si="9"/>
        <v>-338.16185308555617</v>
      </c>
      <c r="AW6">
        <v>3</v>
      </c>
      <c r="AX6">
        <f>IF(Z6&gt;0, (R6*SUMPRODUCT(K6:$K$98, X6:$X$98)-K6*$AZ$3)/Z6, 0)</f>
        <v>786.25171642168914</v>
      </c>
    </row>
    <row r="7" spans="1:52" x14ac:dyDescent="0.25">
      <c r="A7" t="s">
        <v>15</v>
      </c>
      <c r="B7" t="s">
        <v>37</v>
      </c>
      <c r="C7" t="s">
        <v>46</v>
      </c>
      <c r="E7">
        <v>2007</v>
      </c>
      <c r="F7" s="5">
        <f>EconomicRates!C47</f>
        <v>3.5571999999999999E-2</v>
      </c>
      <c r="G7" s="5">
        <f>EconomicRates!D47</f>
        <v>7.0000000000000007E-2</v>
      </c>
      <c r="H7" s="5">
        <f t="shared" si="10"/>
        <v>0.12000000000000001</v>
      </c>
      <c r="I7" s="5">
        <f t="shared" si="11"/>
        <v>1.1200000000000001</v>
      </c>
      <c r="J7">
        <f t="shared" si="12"/>
        <v>0.89285714285714279</v>
      </c>
      <c r="K7">
        <f t="shared" si="20"/>
        <v>0.63551807840483121</v>
      </c>
      <c r="L7" s="2">
        <v>4</v>
      </c>
      <c r="M7" s="6">
        <v>4.3350000000000003E-3</v>
      </c>
      <c r="Q7" s="4">
        <f t="shared" si="21"/>
        <v>12.5</v>
      </c>
      <c r="R7">
        <f t="shared" si="0"/>
        <v>100000</v>
      </c>
      <c r="S7">
        <f t="shared" si="1"/>
        <v>888.22776050973584</v>
      </c>
      <c r="U7">
        <f t="shared" si="13"/>
        <v>4.3350000000000003E-3</v>
      </c>
      <c r="V7">
        <f t="shared" si="14"/>
        <v>0.01</v>
      </c>
      <c r="W7">
        <f t="shared" si="15"/>
        <v>0.95856481603080934</v>
      </c>
      <c r="X7">
        <f t="shared" si="16"/>
        <v>4.155378477493559E-3</v>
      </c>
      <c r="Y7">
        <f t="shared" si="17"/>
        <v>9.5856481603080936E-3</v>
      </c>
      <c r="Z7">
        <f t="shared" si="18"/>
        <v>0.94482378939300771</v>
      </c>
      <c r="AB7">
        <f t="shared" si="19"/>
        <v>753.67323190566458</v>
      </c>
      <c r="AC7">
        <f t="shared" si="2"/>
        <v>839.21871852887352</v>
      </c>
      <c r="AE7">
        <f t="shared" si="3"/>
        <v>0</v>
      </c>
      <c r="AF7">
        <f t="shared" si="4"/>
        <v>0</v>
      </c>
      <c r="AG7">
        <f t="shared" si="4"/>
        <v>-11.810297367412597</v>
      </c>
      <c r="AH7">
        <f t="shared" si="5"/>
        <v>-415.53784774935588</v>
      </c>
      <c r="AI7">
        <f t="shared" si="6"/>
        <v>-427.34814511676848</v>
      </c>
      <c r="AJ7">
        <f t="shared" si="7"/>
        <v>-85.545486623208944</v>
      </c>
      <c r="AK7">
        <f>G7*SUM(AB7, AE7:AF7)</f>
        <v>52.757126233396527</v>
      </c>
      <c r="AL7">
        <f t="shared" si="8"/>
        <v>-460.13650550658087</v>
      </c>
      <c r="AN7">
        <f t="shared" si="9"/>
        <v>0</v>
      </c>
      <c r="AO7">
        <f t="shared" si="9"/>
        <v>0</v>
      </c>
      <c r="AP7">
        <f t="shared" si="9"/>
        <v>-7.5056574883276905</v>
      </c>
      <c r="AQ7">
        <f t="shared" si="9"/>
        <v>-264.08181450614995</v>
      </c>
      <c r="AR7">
        <f t="shared" si="9"/>
        <v>-271.58747199447765</v>
      </c>
      <c r="AS7">
        <f t="shared" si="9"/>
        <v>-54.365703274987943</v>
      </c>
      <c r="AT7">
        <f t="shared" si="9"/>
        <v>33.528107486009269</v>
      </c>
      <c r="AU7">
        <f t="shared" si="9"/>
        <v>-292.42506778345631</v>
      </c>
      <c r="AW7">
        <v>4</v>
      </c>
      <c r="AX7">
        <f>IF(Z7&gt;0, (R7*SUMPRODUCT(K7:$K$98, X7:$X$98)-K7*$AZ$3)/Z7, 0)</f>
        <v>888.22776050973584</v>
      </c>
    </row>
    <row r="8" spans="1:52" x14ac:dyDescent="0.25">
      <c r="B8" s="2">
        <f>'S.26.04.A'!B8</f>
        <v>100</v>
      </c>
      <c r="C8" s="2">
        <f>'S.26.04.A'!C8</f>
        <v>12.5</v>
      </c>
      <c r="E8">
        <v>2008</v>
      </c>
      <c r="F8" s="5">
        <f>EconomicRates!C48</f>
        <v>3.5571999999999999E-2</v>
      </c>
      <c r="G8" s="5">
        <f>EconomicRates!D48</f>
        <v>7.0000000000000007E-2</v>
      </c>
      <c r="H8" s="5">
        <f t="shared" si="10"/>
        <v>0.12000000000000001</v>
      </c>
      <c r="I8" s="5">
        <f t="shared" si="11"/>
        <v>1.1200000000000001</v>
      </c>
      <c r="J8">
        <f t="shared" si="12"/>
        <v>0.89285714285714279</v>
      </c>
      <c r="K8">
        <f t="shared" si="20"/>
        <v>0.5674268557185993</v>
      </c>
      <c r="L8" s="2">
        <v>5</v>
      </c>
      <c r="M8" s="6">
        <v>4.522E-3</v>
      </c>
      <c r="Q8" s="4">
        <f t="shared" si="21"/>
        <v>12.5</v>
      </c>
      <c r="R8">
        <f t="shared" si="0"/>
        <v>100000</v>
      </c>
      <c r="S8">
        <f t="shared" si="1"/>
        <v>976.07463495085415</v>
      </c>
      <c r="U8">
        <f t="shared" si="13"/>
        <v>4.522E-3</v>
      </c>
      <c r="V8">
        <f t="shared" si="14"/>
        <v>0.01</v>
      </c>
      <c r="W8">
        <f t="shared" si="15"/>
        <v>0.94482378939300771</v>
      </c>
      <c r="X8">
        <f t="shared" si="16"/>
        <v>4.2724931756351805E-3</v>
      </c>
      <c r="Y8">
        <f t="shared" si="17"/>
        <v>9.4482378939300775E-3</v>
      </c>
      <c r="Z8">
        <f t="shared" si="18"/>
        <v>0.93110305832344242</v>
      </c>
      <c r="AB8">
        <f t="shared" si="19"/>
        <v>839.21871852887352</v>
      </c>
      <c r="AC8">
        <f t="shared" si="2"/>
        <v>908.82607775467795</v>
      </c>
      <c r="AE8">
        <f t="shared" si="3"/>
        <v>0</v>
      </c>
      <c r="AF8">
        <f t="shared" si="4"/>
        <v>0</v>
      </c>
      <c r="AG8">
        <f t="shared" si="4"/>
        <v>-11.63878822904303</v>
      </c>
      <c r="AH8">
        <f t="shared" si="5"/>
        <v>-427.24931756351805</v>
      </c>
      <c r="AI8">
        <f t="shared" si="6"/>
        <v>-438.88810579256108</v>
      </c>
      <c r="AJ8">
        <f t="shared" si="7"/>
        <v>-69.60735922580443</v>
      </c>
      <c r="AK8">
        <f t="shared" ref="AK8:AK69" si="22">G8*SUM(AB8:AB8, AE8:AF8)</f>
        <v>58.745310297021149</v>
      </c>
      <c r="AL8">
        <f t="shared" si="8"/>
        <v>-449.75015472134436</v>
      </c>
      <c r="AN8">
        <f t="shared" si="9"/>
        <v>0</v>
      </c>
      <c r="AO8">
        <f t="shared" si="9"/>
        <v>0</v>
      </c>
      <c r="AP8">
        <f t="shared" si="9"/>
        <v>-6.6041610091805314</v>
      </c>
      <c r="AQ8">
        <f t="shared" si="9"/>
        <v>-242.43273687298438</v>
      </c>
      <c r="AR8">
        <f t="shared" si="9"/>
        <v>-249.03689788216491</v>
      </c>
      <c r="AS8">
        <f t="shared" si="9"/>
        <v>-39.497084980373245</v>
      </c>
      <c r="AT8">
        <f t="shared" si="9"/>
        <v>33.333666710052164</v>
      </c>
      <c r="AU8">
        <f t="shared" si="9"/>
        <v>-255.20031615248598</v>
      </c>
      <c r="AW8">
        <v>5</v>
      </c>
      <c r="AX8">
        <f>IF(Z8&gt;0, (R8*SUMPRODUCT(K8:$K$98, X8:$X$98)-K8*$AZ$3)/Z8, 0)</f>
        <v>976.07463495085415</v>
      </c>
    </row>
    <row r="9" spans="1:52" x14ac:dyDescent="0.25">
      <c r="A9" t="s">
        <v>39</v>
      </c>
      <c r="C9" s="2">
        <f>'S.26.04.A'!C9</f>
        <v>0.05</v>
      </c>
      <c r="E9">
        <v>2009</v>
      </c>
      <c r="F9" s="5">
        <f>EconomicRates!C49</f>
        <v>3.5571999999999999E-2</v>
      </c>
      <c r="G9" s="5">
        <f>EconomicRates!D49</f>
        <v>7.0000000000000007E-2</v>
      </c>
      <c r="H9" s="5">
        <f t="shared" si="10"/>
        <v>0.12000000000000001</v>
      </c>
      <c r="I9" s="5">
        <f t="shared" si="11"/>
        <v>1.1200000000000001</v>
      </c>
      <c r="J9">
        <f t="shared" si="12"/>
        <v>0.89285714285714279</v>
      </c>
      <c r="K9">
        <f t="shared" si="20"/>
        <v>0.50663112117732079</v>
      </c>
      <c r="L9" s="2">
        <v>6</v>
      </c>
      <c r="M9" s="6">
        <v>4.7470000000000004E-3</v>
      </c>
      <c r="Q9" s="4">
        <f t="shared" si="21"/>
        <v>12.5</v>
      </c>
      <c r="R9">
        <f t="shared" si="0"/>
        <v>100000</v>
      </c>
      <c r="S9">
        <f t="shared" si="1"/>
        <v>1051.1875416375192</v>
      </c>
      <c r="U9">
        <f t="shared" si="13"/>
        <v>4.7470000000000004E-3</v>
      </c>
      <c r="V9">
        <f t="shared" si="14"/>
        <v>0.01</v>
      </c>
      <c r="W9">
        <f t="shared" si="15"/>
        <v>0.93110305832344242</v>
      </c>
      <c r="X9">
        <f t="shared" si="16"/>
        <v>4.4199462178613818E-3</v>
      </c>
      <c r="Y9">
        <f t="shared" si="17"/>
        <v>9.311030583234424E-3</v>
      </c>
      <c r="Z9">
        <f t="shared" si="18"/>
        <v>0.91737208152234662</v>
      </c>
      <c r="AB9">
        <f t="shared" si="19"/>
        <v>908.82607775467795</v>
      </c>
      <c r="AC9">
        <f t="shared" si="2"/>
        <v>964.33010314236935</v>
      </c>
      <c r="AE9">
        <f t="shared" si="3"/>
        <v>0</v>
      </c>
      <c r="AF9">
        <f t="shared" si="4"/>
        <v>0</v>
      </c>
      <c r="AG9">
        <f t="shared" si="4"/>
        <v>-11.467151019029332</v>
      </c>
      <c r="AH9">
        <f t="shared" si="5"/>
        <v>-441.99462178613817</v>
      </c>
      <c r="AI9">
        <f t="shared" si="6"/>
        <v>-453.46177280516753</v>
      </c>
      <c r="AJ9">
        <f t="shared" si="7"/>
        <v>-55.504025387691399</v>
      </c>
      <c r="AK9">
        <f t="shared" si="22"/>
        <v>63.61782544282746</v>
      </c>
      <c r="AL9">
        <f t="shared" si="8"/>
        <v>-445.34797275003149</v>
      </c>
      <c r="AN9">
        <f t="shared" si="9"/>
        <v>0</v>
      </c>
      <c r="AO9">
        <f t="shared" si="9"/>
        <v>0</v>
      </c>
      <c r="AP9">
        <f t="shared" si="9"/>
        <v>-5.8096155774804874</v>
      </c>
      <c r="AQ9">
        <f t="shared" si="9"/>
        <v>-223.92823078985703</v>
      </c>
      <c r="AR9">
        <f t="shared" si="9"/>
        <v>-229.73784636733754</v>
      </c>
      <c r="AS9">
        <f t="shared" si="9"/>
        <v>-28.120066612020572</v>
      </c>
      <c r="AT9">
        <f t="shared" si="9"/>
        <v>32.230770230962762</v>
      </c>
      <c r="AU9">
        <f t="shared" si="9"/>
        <v>-225.62714274839536</v>
      </c>
      <c r="AW9">
        <v>6</v>
      </c>
      <c r="AX9">
        <f>IF(Z9&gt;0, (R9*SUMPRODUCT(K9:$K$98, X9:$X$98)-K9*$AZ$3)/Z9, 0)</f>
        <v>1051.1875416375192</v>
      </c>
    </row>
    <row r="10" spans="1:52" x14ac:dyDescent="0.25">
      <c r="A10" t="s">
        <v>19</v>
      </c>
      <c r="C10" s="2">
        <f>'S.26.04.A'!C10</f>
        <v>0.01</v>
      </c>
      <c r="E10">
        <v>2010</v>
      </c>
      <c r="F10" s="5">
        <f>EconomicRates!C50</f>
        <v>3.5571999999999999E-2</v>
      </c>
      <c r="G10" s="5">
        <f>EconomicRates!D50</f>
        <v>7.0000000000000007E-2</v>
      </c>
      <c r="H10" s="5">
        <f t="shared" si="10"/>
        <v>0.12000000000000001</v>
      </c>
      <c r="I10" s="5">
        <f t="shared" si="11"/>
        <v>1.1200000000000001</v>
      </c>
      <c r="J10">
        <f t="shared" si="12"/>
        <v>0.89285714285714279</v>
      </c>
      <c r="K10">
        <f t="shared" si="20"/>
        <v>0.45234921533689354</v>
      </c>
      <c r="L10" s="2">
        <v>7</v>
      </c>
      <c r="M10" s="6">
        <v>4.9870000000000001E-3</v>
      </c>
      <c r="Q10" s="4">
        <f t="shared" si="21"/>
        <v>12.5</v>
      </c>
      <c r="R10">
        <f t="shared" si="0"/>
        <v>100000</v>
      </c>
      <c r="S10">
        <f t="shared" si="1"/>
        <v>1113.7569141601446</v>
      </c>
      <c r="U10">
        <f t="shared" si="13"/>
        <v>4.9870000000000001E-3</v>
      </c>
      <c r="V10">
        <f t="shared" si="14"/>
        <v>0.01</v>
      </c>
      <c r="W10">
        <f t="shared" si="15"/>
        <v>0.91737208152234662</v>
      </c>
      <c r="X10">
        <f t="shared" si="16"/>
        <v>4.5749345705519426E-3</v>
      </c>
      <c r="Y10">
        <f t="shared" si="17"/>
        <v>9.1737208152234666E-3</v>
      </c>
      <c r="Z10">
        <f t="shared" si="18"/>
        <v>0.90362342613657121</v>
      </c>
      <c r="AB10">
        <f t="shared" si="19"/>
        <v>964.33010314236935</v>
      </c>
      <c r="AC10">
        <f t="shared" si="2"/>
        <v>1006.4168386566848</v>
      </c>
      <c r="AE10">
        <f t="shared" si="3"/>
        <v>0</v>
      </c>
      <c r="AF10">
        <f t="shared" si="4"/>
        <v>0</v>
      </c>
      <c r="AG10">
        <f t="shared" si="4"/>
        <v>-11.29529282670714</v>
      </c>
      <c r="AH10">
        <f t="shared" si="5"/>
        <v>-457.49345705519426</v>
      </c>
      <c r="AI10">
        <f t="shared" si="6"/>
        <v>-468.78874988190137</v>
      </c>
      <c r="AJ10">
        <f t="shared" si="7"/>
        <v>-42.086735514315478</v>
      </c>
      <c r="AK10">
        <f t="shared" si="22"/>
        <v>67.503107219965855</v>
      </c>
      <c r="AL10">
        <f t="shared" si="8"/>
        <v>-443.372378176251</v>
      </c>
      <c r="AN10">
        <f t="shared" si="9"/>
        <v>0</v>
      </c>
      <c r="AO10">
        <f t="shared" si="9"/>
        <v>0</v>
      </c>
      <c r="AP10">
        <f t="shared" si="9"/>
        <v>-5.109416847161417</v>
      </c>
      <c r="AQ10">
        <f t="shared" si="9"/>
        <v>-206.94680632067991</v>
      </c>
      <c r="AR10">
        <f t="shared" si="9"/>
        <v>-212.05622316784132</v>
      </c>
      <c r="AS10">
        <f t="shared" si="9"/>
        <v>-19.037901785991977</v>
      </c>
      <c r="AT10">
        <f t="shared" si="9"/>
        <v>30.534977583753747</v>
      </c>
      <c r="AU10">
        <f t="shared" si="9"/>
        <v>-200.55914737007956</v>
      </c>
      <c r="AW10">
        <v>7</v>
      </c>
      <c r="AX10">
        <f>IF(Z10&gt;0, (R10*SUMPRODUCT(K10:$K$98, X10:$X$98)-K10*$AZ$3)/Z10, 0)</f>
        <v>1113.7569141601446</v>
      </c>
    </row>
    <row r="11" spans="1:52" x14ac:dyDescent="0.25">
      <c r="A11" t="s">
        <v>33</v>
      </c>
      <c r="C11" s="12">
        <f>AU71</f>
        <v>-1.2462390060891115E-12</v>
      </c>
      <c r="E11">
        <v>2011</v>
      </c>
      <c r="F11" s="5">
        <f>EconomicRates!C51</f>
        <v>3.5571999999999999E-2</v>
      </c>
      <c r="G11" s="5">
        <f>EconomicRates!D51</f>
        <v>7.0000000000000007E-2</v>
      </c>
      <c r="H11" s="5">
        <f t="shared" si="10"/>
        <v>0.12000000000000001</v>
      </c>
      <c r="I11" s="5">
        <f t="shared" si="11"/>
        <v>1.1200000000000001</v>
      </c>
      <c r="J11">
        <f t="shared" si="12"/>
        <v>0.89285714285714279</v>
      </c>
      <c r="K11">
        <f t="shared" si="20"/>
        <v>0.40388322797936921</v>
      </c>
      <c r="L11" s="2">
        <v>8</v>
      </c>
      <c r="M11" s="6">
        <v>5.2249999999999996E-3</v>
      </c>
      <c r="Q11" s="4">
        <f t="shared" si="21"/>
        <v>12.5</v>
      </c>
      <c r="R11">
        <f t="shared" si="0"/>
        <v>100000</v>
      </c>
      <c r="S11">
        <f t="shared" si="1"/>
        <v>1165.3256506025896</v>
      </c>
      <c r="U11">
        <f t="shared" si="13"/>
        <v>5.2249999999999996E-3</v>
      </c>
      <c r="V11">
        <f t="shared" si="14"/>
        <v>0.01</v>
      </c>
      <c r="W11">
        <f t="shared" si="15"/>
        <v>0.90362342613657121</v>
      </c>
      <c r="X11">
        <f t="shared" si="16"/>
        <v>4.7214324015635838E-3</v>
      </c>
      <c r="Y11">
        <f t="shared" si="17"/>
        <v>9.0362342613657127E-3</v>
      </c>
      <c r="Z11">
        <f t="shared" si="18"/>
        <v>0.88986575947364199</v>
      </c>
      <c r="AB11">
        <f t="shared" si="19"/>
        <v>1006.4168386566848</v>
      </c>
      <c r="AC11">
        <f t="shared" si="2"/>
        <v>1036.9833951075893</v>
      </c>
      <c r="AE11">
        <f t="shared" si="3"/>
        <v>0</v>
      </c>
      <c r="AF11">
        <f t="shared" si="4"/>
        <v>0</v>
      </c>
      <c r="AG11">
        <f t="shared" si="4"/>
        <v>-11.123321993420525</v>
      </c>
      <c r="AH11">
        <f t="shared" si="5"/>
        <v>-472.14324015635839</v>
      </c>
      <c r="AI11">
        <f t="shared" si="6"/>
        <v>-483.26656214977891</v>
      </c>
      <c r="AJ11">
        <f t="shared" si="7"/>
        <v>-30.5665564509045</v>
      </c>
      <c r="AK11">
        <f t="shared" si="22"/>
        <v>70.449178705967938</v>
      </c>
      <c r="AL11">
        <f t="shared" si="8"/>
        <v>-443.38393989471547</v>
      </c>
      <c r="AN11">
        <f t="shared" si="9"/>
        <v>0</v>
      </c>
      <c r="AO11">
        <f t="shared" si="9"/>
        <v>0</v>
      </c>
      <c r="AP11">
        <f t="shared" si="9"/>
        <v>-4.4925231925565932</v>
      </c>
      <c r="AQ11">
        <f t="shared" si="9"/>
        <v>-190.69073590298856</v>
      </c>
      <c r="AR11">
        <f t="shared" si="9"/>
        <v>-195.18325909554514</v>
      </c>
      <c r="AS11">
        <f t="shared" si="9"/>
        <v>-12.34531948760492</v>
      </c>
      <c r="AT11">
        <f t="shared" si="9"/>
        <v>28.453241704261771</v>
      </c>
      <c r="AU11">
        <f t="shared" si="9"/>
        <v>-179.07533687888829</v>
      </c>
      <c r="AW11">
        <v>8</v>
      </c>
      <c r="AX11">
        <f>IF(Z11&gt;0, (R11*SUMPRODUCT(K11:$K$98, X11:$X$98)-K11*$AZ$3)/Z11, 0)</f>
        <v>1165.3256506025896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f>EconomicRates!C52</f>
        <v>3.5571999999999999E-2</v>
      </c>
      <c r="G12" s="5">
        <f>EconomicRates!D52</f>
        <v>7.0000000000000007E-2</v>
      </c>
      <c r="H12" s="5">
        <f t="shared" si="10"/>
        <v>0.12000000000000001</v>
      </c>
      <c r="I12" s="5">
        <f t="shared" si="11"/>
        <v>1.1200000000000001</v>
      </c>
      <c r="J12">
        <f t="shared" si="12"/>
        <v>0.89285714285714279</v>
      </c>
      <c r="K12">
        <f t="shared" si="20"/>
        <v>0.36061002498157962</v>
      </c>
      <c r="L12" s="2">
        <v>9</v>
      </c>
      <c r="M12" s="6">
        <v>5.4879999999999998E-3</v>
      </c>
      <c r="Q12" s="4">
        <f t="shared" si="21"/>
        <v>12.5</v>
      </c>
      <c r="R12">
        <f t="shared" si="0"/>
        <v>100000</v>
      </c>
      <c r="S12">
        <f t="shared" si="1"/>
        <v>1208.0562403245347</v>
      </c>
      <c r="U12">
        <f t="shared" si="13"/>
        <v>5.4879999999999998E-3</v>
      </c>
      <c r="V12">
        <f t="shared" si="14"/>
        <v>0.01</v>
      </c>
      <c r="W12">
        <f t="shared" si="15"/>
        <v>0.88986575947364199</v>
      </c>
      <c r="X12">
        <f t="shared" si="16"/>
        <v>4.8835832879913473E-3</v>
      </c>
      <c r="Y12">
        <f t="shared" si="17"/>
        <v>8.8986575947364206E-3</v>
      </c>
      <c r="Z12">
        <f t="shared" si="18"/>
        <v>0.87608351859091427</v>
      </c>
      <c r="AB12">
        <f t="shared" si="19"/>
        <v>1036.9833951075893</v>
      </c>
      <c r="AC12">
        <f t="shared" si="2"/>
        <v>1058.3581616792294</v>
      </c>
      <c r="AE12">
        <f t="shared" si="3"/>
        <v>0</v>
      </c>
      <c r="AF12">
        <f t="shared" si="4"/>
        <v>0</v>
      </c>
      <c r="AG12">
        <f t="shared" si="4"/>
        <v>-10.951043982386429</v>
      </c>
      <c r="AH12">
        <f t="shared" si="5"/>
        <v>-488.35832879913471</v>
      </c>
      <c r="AI12">
        <f t="shared" si="6"/>
        <v>-499.30937278152112</v>
      </c>
      <c r="AJ12">
        <f t="shared" si="7"/>
        <v>-21.374766571640066</v>
      </c>
      <c r="AK12">
        <f t="shared" si="22"/>
        <v>72.588837657531258</v>
      </c>
      <c r="AL12">
        <f t="shared" si="8"/>
        <v>-448.09530169562993</v>
      </c>
      <c r="AN12">
        <f t="shared" si="9"/>
        <v>0</v>
      </c>
      <c r="AO12">
        <f t="shared" si="9"/>
        <v>0</v>
      </c>
      <c r="AP12">
        <f t="shared" si="9"/>
        <v>-3.949056244062747</v>
      </c>
      <c r="AQ12">
        <f t="shared" si="9"/>
        <v>-176.10690914821845</v>
      </c>
      <c r="AR12">
        <f t="shared" si="9"/>
        <v>-180.05596539228119</v>
      </c>
      <c r="AS12">
        <f t="shared" si="9"/>
        <v>-7.7079551073745574</v>
      </c>
      <c r="AT12">
        <f t="shared" si="9"/>
        <v>26.176262561066174</v>
      </c>
      <c r="AU12">
        <f t="shared" si="9"/>
        <v>-161.58765793858956</v>
      </c>
      <c r="AW12">
        <v>9</v>
      </c>
      <c r="AX12">
        <f>IF(Z12&gt;0, (R12*SUMPRODUCT(K12:$K$98, X12:$X$98)-K12*$AZ$3)/Z12, 0)</f>
        <v>1208.0562403245347</v>
      </c>
    </row>
    <row r="13" spans="1:52" x14ac:dyDescent="0.25">
      <c r="E13">
        <v>2013</v>
      </c>
      <c r="F13" s="5">
        <f>EconomicRates!C53</f>
        <v>3.5571999999999999E-2</v>
      </c>
      <c r="G13" s="5">
        <f>EconomicRates!D53</f>
        <v>7.0000000000000007E-2</v>
      </c>
      <c r="H13" s="5">
        <f t="shared" si="10"/>
        <v>0.12000000000000001</v>
      </c>
      <c r="I13" s="5">
        <f t="shared" si="11"/>
        <v>1.1200000000000001</v>
      </c>
      <c r="J13">
        <f t="shared" si="12"/>
        <v>0.89285714285714279</v>
      </c>
      <c r="K13">
        <f t="shared" si="20"/>
        <v>0.32197323659069604</v>
      </c>
      <c r="L13" s="2">
        <v>10</v>
      </c>
      <c r="M13" s="6">
        <v>5.7670000000000004E-3</v>
      </c>
      <c r="Q13" s="4">
        <f t="shared" si="21"/>
        <v>12.5</v>
      </c>
      <c r="R13">
        <f t="shared" si="0"/>
        <v>100000</v>
      </c>
      <c r="S13">
        <f t="shared" si="1"/>
        <v>1242.7604650746605</v>
      </c>
      <c r="U13">
        <f t="shared" si="13"/>
        <v>5.7670000000000004E-3</v>
      </c>
      <c r="V13">
        <f t="shared" si="14"/>
        <v>0.01</v>
      </c>
      <c r="W13">
        <f t="shared" si="15"/>
        <v>0.87608351859091427</v>
      </c>
      <c r="X13">
        <f t="shared" si="16"/>
        <v>5.0523736517138033E-3</v>
      </c>
      <c r="Y13">
        <f t="shared" si="17"/>
        <v>8.7608351859091421E-3</v>
      </c>
      <c r="Z13">
        <f t="shared" si="18"/>
        <v>0.86227030975329133</v>
      </c>
      <c r="AB13">
        <f t="shared" si="19"/>
        <v>1058.3581616792294</v>
      </c>
      <c r="AC13">
        <f t="shared" si="2"/>
        <v>1071.5954511690718</v>
      </c>
      <c r="AE13">
        <f t="shared" si="3"/>
        <v>0</v>
      </c>
      <c r="AF13">
        <f t="shared" si="4"/>
        <v>0</v>
      </c>
      <c r="AG13">
        <f t="shared" si="4"/>
        <v>-10.778378871916141</v>
      </c>
      <c r="AH13">
        <f t="shared" si="5"/>
        <v>-505.23736517138036</v>
      </c>
      <c r="AI13">
        <f t="shared" si="6"/>
        <v>-516.01574404329654</v>
      </c>
      <c r="AJ13">
        <f t="shared" si="7"/>
        <v>-13.237289489842397</v>
      </c>
      <c r="AK13">
        <f t="shared" si="22"/>
        <v>74.085071317546067</v>
      </c>
      <c r="AL13">
        <f t="shared" si="8"/>
        <v>-455.16796221559287</v>
      </c>
      <c r="AN13">
        <f t="shared" si="9"/>
        <v>0</v>
      </c>
      <c r="AO13">
        <f t="shared" si="9"/>
        <v>0</v>
      </c>
      <c r="AP13">
        <f t="shared" si="9"/>
        <v>-3.4703495305916152</v>
      </c>
      <c r="AQ13">
        <f t="shared" si="9"/>
        <v>-162.67290971078475</v>
      </c>
      <c r="AR13">
        <f t="shared" si="9"/>
        <v>-166.14325924137637</v>
      </c>
      <c r="AS13">
        <f t="shared" si="9"/>
        <v>-4.26205294073256</v>
      </c>
      <c r="AT13">
        <f t="shared" si="9"/>
        <v>23.853410195162848</v>
      </c>
      <c r="AU13">
        <f t="shared" si="9"/>
        <v>-146.55190198694609</v>
      </c>
      <c r="AW13">
        <v>10</v>
      </c>
      <c r="AX13">
        <f>IF(Z13&gt;0, (R13*SUMPRODUCT(K13:$K$98, X13:$X$98)-K13*$AZ$3)/Z13, 0)</f>
        <v>1242.7604650746605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10"/>
        <v>0.12000000000000001</v>
      </c>
      <c r="I14" s="5">
        <f t="shared" si="11"/>
        <v>1.1200000000000001</v>
      </c>
      <c r="J14">
        <f t="shared" si="12"/>
        <v>0.89285714285714279</v>
      </c>
      <c r="K14">
        <f t="shared" si="20"/>
        <v>0.28747610409883573</v>
      </c>
      <c r="L14" s="2">
        <v>11</v>
      </c>
      <c r="M14" s="6">
        <v>6.0780000000000001E-3</v>
      </c>
      <c r="Q14" s="4">
        <f t="shared" si="21"/>
        <v>12.5</v>
      </c>
      <c r="R14">
        <f t="shared" si="0"/>
        <v>100000</v>
      </c>
      <c r="S14">
        <f t="shared" si="1"/>
        <v>1270.5932502168964</v>
      </c>
      <c r="U14">
        <f t="shared" si="13"/>
        <v>6.0780000000000001E-3</v>
      </c>
      <c r="V14">
        <f t="shared" si="14"/>
        <v>0.01</v>
      </c>
      <c r="W14">
        <f t="shared" si="15"/>
        <v>0.86227030975329133</v>
      </c>
      <c r="X14">
        <f t="shared" si="16"/>
        <v>5.2408789426805049E-3</v>
      </c>
      <c r="Y14">
        <f t="shared" si="17"/>
        <v>8.622703097532913E-3</v>
      </c>
      <c r="Z14">
        <f t="shared" si="18"/>
        <v>0.8484067277130779</v>
      </c>
      <c r="AB14">
        <f t="shared" si="19"/>
        <v>1071.5954511690718</v>
      </c>
      <c r="AC14">
        <f t="shared" si="2"/>
        <v>1077.979861670841</v>
      </c>
      <c r="AE14">
        <f t="shared" si="3"/>
        <v>0</v>
      </c>
      <c r="AF14">
        <f t="shared" si="4"/>
        <v>0</v>
      </c>
      <c r="AG14">
        <f t="shared" si="4"/>
        <v>-10.605084096413474</v>
      </c>
      <c r="AH14">
        <f t="shared" si="5"/>
        <v>-524.08789426805049</v>
      </c>
      <c r="AI14">
        <f t="shared" si="6"/>
        <v>-534.69297836446401</v>
      </c>
      <c r="AJ14">
        <f t="shared" si="7"/>
        <v>-6.3844105017692527</v>
      </c>
      <c r="AK14">
        <f t="shared" si="22"/>
        <v>75.011681581835035</v>
      </c>
      <c r="AL14">
        <f t="shared" si="8"/>
        <v>-466.06570728439823</v>
      </c>
      <c r="AN14">
        <f t="shared" si="9"/>
        <v>0</v>
      </c>
      <c r="AO14">
        <f t="shared" si="9"/>
        <v>0</v>
      </c>
      <c r="AP14">
        <f t="shared" si="9"/>
        <v>-3.0487082596774671</v>
      </c>
      <c r="AQ14">
        <f t="shared" si="9"/>
        <v>-150.66274604954168</v>
      </c>
      <c r="AR14">
        <f t="shared" si="9"/>
        <v>-153.71145430921916</v>
      </c>
      <c r="AS14">
        <f t="shared" si="9"/>
        <v>-1.8353654580163177</v>
      </c>
      <c r="AT14">
        <f t="shared" si="9"/>
        <v>21.564065983048327</v>
      </c>
      <c r="AU14">
        <f t="shared" si="9"/>
        <v>-133.98275378418717</v>
      </c>
      <c r="AW14">
        <v>11</v>
      </c>
      <c r="AX14">
        <f>IF(Z14&gt;0, (R14*SUMPRODUCT(K14:$K$98, X14:$X$98)-K14*$AZ$3)/Z14, 0)</f>
        <v>1270.5932502168964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10"/>
        <v>0.12000000000000001</v>
      </c>
      <c r="I15" s="5">
        <f t="shared" si="11"/>
        <v>1.1200000000000001</v>
      </c>
      <c r="J15">
        <f t="shared" si="12"/>
        <v>0.89285714285714279</v>
      </c>
      <c r="K15">
        <f t="shared" si="20"/>
        <v>0.25667509294538904</v>
      </c>
      <c r="L15" s="2">
        <v>12</v>
      </c>
      <c r="M15" s="6">
        <v>6.4359999999999999E-3</v>
      </c>
      <c r="Q15" s="4">
        <f t="shared" si="21"/>
        <v>12.5</v>
      </c>
      <c r="R15">
        <f t="shared" si="0"/>
        <v>100000</v>
      </c>
      <c r="S15">
        <f t="shared" si="1"/>
        <v>1292.1627885208914</v>
      </c>
      <c r="U15">
        <f t="shared" si="13"/>
        <v>6.4359999999999999E-3</v>
      </c>
      <c r="V15">
        <f t="shared" si="14"/>
        <v>0.01</v>
      </c>
      <c r="W15">
        <f t="shared" si="15"/>
        <v>0.8484067277130779</v>
      </c>
      <c r="X15">
        <f t="shared" si="16"/>
        <v>5.460345699561369E-3</v>
      </c>
      <c r="Y15">
        <f t="shared" si="17"/>
        <v>8.4840672771307798E-3</v>
      </c>
      <c r="Z15">
        <f t="shared" si="18"/>
        <v>0.83446231473638577</v>
      </c>
      <c r="AB15">
        <f t="shared" si="19"/>
        <v>1077.979861670841</v>
      </c>
      <c r="AC15">
        <f t="shared" si="2"/>
        <v>1078.2611515253659</v>
      </c>
      <c r="AE15">
        <f t="shared" si="3"/>
        <v>0</v>
      </c>
      <c r="AF15">
        <f t="shared" si="4"/>
        <v>0</v>
      </c>
      <c r="AG15">
        <f t="shared" si="4"/>
        <v>-10.430778934204822</v>
      </c>
      <c r="AH15">
        <f t="shared" si="5"/>
        <v>-546.03456995613692</v>
      </c>
      <c r="AI15">
        <f t="shared" si="6"/>
        <v>-556.46534889034172</v>
      </c>
      <c r="AJ15">
        <f t="shared" si="7"/>
        <v>-0.28128985452485722</v>
      </c>
      <c r="AK15">
        <f t="shared" si="22"/>
        <v>75.458590316958876</v>
      </c>
      <c r="AL15">
        <f t="shared" si="8"/>
        <v>-481.28804842790771</v>
      </c>
      <c r="AN15">
        <f t="shared" si="9"/>
        <v>0</v>
      </c>
      <c r="AO15">
        <f t="shared" si="9"/>
        <v>0</v>
      </c>
      <c r="AP15">
        <f t="shared" si="9"/>
        <v>-2.6773211524298288</v>
      </c>
      <c r="AQ15">
        <f t="shared" si="9"/>
        <v>-140.15347399488698</v>
      </c>
      <c r="AR15">
        <f t="shared" si="9"/>
        <v>-142.83079514731679</v>
      </c>
      <c r="AS15">
        <f t="shared" si="9"/>
        <v>-7.2200099554762684E-2</v>
      </c>
      <c r="AT15">
        <f t="shared" si="9"/>
        <v>19.368340683133454</v>
      </c>
      <c r="AU15">
        <f t="shared" si="9"/>
        <v>-123.53465456373812</v>
      </c>
      <c r="AW15">
        <v>12</v>
      </c>
      <c r="AX15">
        <f>IF(Z15&gt;0, (R15*SUMPRODUCT(K15:$K$98, X15:$X$98)-K15*$AZ$3)/Z15, 0)</f>
        <v>1292.1627885208914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10"/>
        <v>0.12000000000000001</v>
      </c>
      <c r="I16" s="5">
        <f t="shared" si="11"/>
        <v>1.1200000000000001</v>
      </c>
      <c r="J16">
        <f t="shared" si="12"/>
        <v>0.89285714285714279</v>
      </c>
      <c r="K16">
        <f t="shared" si="20"/>
        <v>0.22917419012981163</v>
      </c>
      <c r="L16" s="2">
        <v>13</v>
      </c>
      <c r="M16" s="6">
        <v>6.8199999999999997E-3</v>
      </c>
      <c r="Q16" s="4">
        <f t="shared" si="21"/>
        <v>12.5</v>
      </c>
      <c r="R16">
        <f t="shared" si="0"/>
        <v>100000</v>
      </c>
      <c r="S16">
        <f t="shared" si="1"/>
        <v>1307.7087719048614</v>
      </c>
      <c r="U16">
        <f t="shared" si="13"/>
        <v>6.8199999999999997E-3</v>
      </c>
      <c r="V16">
        <f t="shared" si="14"/>
        <v>0.01</v>
      </c>
      <c r="W16">
        <f t="shared" si="15"/>
        <v>0.83446231473638577</v>
      </c>
      <c r="X16">
        <f t="shared" si="16"/>
        <v>5.6910329865021503E-3</v>
      </c>
      <c r="Y16">
        <f t="shared" si="17"/>
        <v>8.3446231473638579E-3</v>
      </c>
      <c r="Z16">
        <f t="shared" si="18"/>
        <v>0.82042665860251973</v>
      </c>
      <c r="AB16">
        <f t="shared" si="19"/>
        <v>1078.2611515253659</v>
      </c>
      <c r="AC16">
        <f t="shared" si="2"/>
        <v>1072.87913815911</v>
      </c>
      <c r="AE16">
        <f t="shared" si="3"/>
        <v>0</v>
      </c>
      <c r="AF16">
        <f t="shared" si="4"/>
        <v>0</v>
      </c>
      <c r="AG16">
        <f t="shared" si="4"/>
        <v>-10.255333232531497</v>
      </c>
      <c r="AH16">
        <f t="shared" si="5"/>
        <v>-569.10329865021504</v>
      </c>
      <c r="AI16">
        <f t="shared" si="6"/>
        <v>-579.35863188274652</v>
      </c>
      <c r="AJ16">
        <f t="shared" si="7"/>
        <v>5.3820133662559329</v>
      </c>
      <c r="AK16">
        <f t="shared" si="22"/>
        <v>75.478280606775627</v>
      </c>
      <c r="AL16">
        <f t="shared" si="8"/>
        <v>-498.49833790971496</v>
      </c>
      <c r="AN16">
        <f t="shared" si="9"/>
        <v>0</v>
      </c>
      <c r="AO16">
        <f t="shared" si="9"/>
        <v>0</v>
      </c>
      <c r="AP16">
        <f t="shared" si="9"/>
        <v>-2.350257688076749</v>
      </c>
      <c r="AQ16">
        <f t="shared" si="9"/>
        <v>-130.42378756836735</v>
      </c>
      <c r="AR16">
        <f t="shared" si="9"/>
        <v>-132.77404525644411</v>
      </c>
      <c r="AS16">
        <f t="shared" si="9"/>
        <v>1.2334185544795246</v>
      </c>
      <c r="AT16">
        <f t="shared" si="9"/>
        <v>17.297673830448471</v>
      </c>
      <c r="AU16">
        <f t="shared" si="9"/>
        <v>-114.24295287151611</v>
      </c>
      <c r="AW16">
        <v>13</v>
      </c>
      <c r="AX16">
        <f>IF(Z16&gt;0, (R16*SUMPRODUCT(K16:$K$98, X16:$X$98)-K16*$AZ$3)/Z16, 0)</f>
        <v>1307.7087719048614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10"/>
        <v>0.12000000000000001</v>
      </c>
      <c r="I17" s="5">
        <f t="shared" si="11"/>
        <v>1.1200000000000001</v>
      </c>
      <c r="J17">
        <f t="shared" si="12"/>
        <v>0.89285714285714279</v>
      </c>
      <c r="K17">
        <f t="shared" si="20"/>
        <v>0.20461981261590323</v>
      </c>
      <c r="L17" s="2">
        <v>14</v>
      </c>
      <c r="M17" s="6">
        <v>7.2269999999999999E-3</v>
      </c>
      <c r="Q17" s="4">
        <f t="shared" si="21"/>
        <v>12.5</v>
      </c>
      <c r="R17">
        <f t="shared" si="0"/>
        <v>100000</v>
      </c>
      <c r="S17">
        <f t="shared" si="1"/>
        <v>1318.1148660496274</v>
      </c>
      <c r="U17">
        <f t="shared" si="13"/>
        <v>7.2269999999999999E-3</v>
      </c>
      <c r="V17">
        <f t="shared" si="14"/>
        <v>0.01</v>
      </c>
      <c r="W17">
        <f t="shared" si="15"/>
        <v>0.82042665860251973</v>
      </c>
      <c r="X17">
        <f t="shared" si="16"/>
        <v>5.9292234617204101E-3</v>
      </c>
      <c r="Y17">
        <f t="shared" si="17"/>
        <v>8.2042665860251971E-3</v>
      </c>
      <c r="Z17">
        <f t="shared" si="18"/>
        <v>0.80629316855477406</v>
      </c>
      <c r="AB17">
        <f t="shared" si="19"/>
        <v>1072.87913815911</v>
      </c>
      <c r="AC17">
        <f t="shared" si="2"/>
        <v>1062.7870118663056</v>
      </c>
      <c r="AE17">
        <f t="shared" si="3"/>
        <v>0</v>
      </c>
      <c r="AF17">
        <f t="shared" si="4"/>
        <v>0</v>
      </c>
      <c r="AG17">
        <f t="shared" si="4"/>
        <v>-10.078664606934677</v>
      </c>
      <c r="AH17">
        <f t="shared" si="5"/>
        <v>-592.92234617204099</v>
      </c>
      <c r="AI17">
        <f t="shared" si="6"/>
        <v>-603.00101077897568</v>
      </c>
      <c r="AJ17">
        <f t="shared" si="7"/>
        <v>10.092126292804323</v>
      </c>
      <c r="AK17">
        <f t="shared" si="22"/>
        <v>75.101539671137701</v>
      </c>
      <c r="AL17">
        <f t="shared" si="8"/>
        <v>-517.80734481503362</v>
      </c>
      <c r="AN17">
        <f t="shared" si="9"/>
        <v>0</v>
      </c>
      <c r="AO17">
        <f t="shared" si="9"/>
        <v>0</v>
      </c>
      <c r="AP17">
        <f t="shared" si="9"/>
        <v>-2.0622944632895095</v>
      </c>
      <c r="AQ17">
        <f t="shared" si="9"/>
        <v>-121.32365936950474</v>
      </c>
      <c r="AR17">
        <f t="shared" si="9"/>
        <v>-123.38595383279424</v>
      </c>
      <c r="AS17">
        <f t="shared" si="9"/>
        <v>2.0650489909296508</v>
      </c>
      <c r="AT17">
        <f t="shared" si="9"/>
        <v>15.367262974674018</v>
      </c>
      <c r="AU17">
        <f t="shared" si="9"/>
        <v>-105.95364186719057</v>
      </c>
      <c r="AW17">
        <v>14</v>
      </c>
      <c r="AX17">
        <f>IF(Z17&gt;0, (R17*SUMPRODUCT(K17:$K$98, X17:$X$98)-K17*$AZ$3)/Z17, 0)</f>
        <v>1318.1148660496274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10"/>
        <v>0.12000000000000001</v>
      </c>
      <c r="I18" s="5">
        <f t="shared" si="11"/>
        <v>1.1200000000000001</v>
      </c>
      <c r="J18">
        <f t="shared" si="12"/>
        <v>0.89285714285714279</v>
      </c>
      <c r="K18">
        <f t="shared" si="20"/>
        <v>0.1826962612641993</v>
      </c>
      <c r="L18" s="2">
        <v>15</v>
      </c>
      <c r="M18" s="6">
        <v>7.6860000000000001E-3</v>
      </c>
      <c r="Q18" s="4">
        <f t="shared" si="21"/>
        <v>12.5</v>
      </c>
      <c r="R18">
        <f t="shared" si="0"/>
        <v>100000</v>
      </c>
      <c r="S18">
        <f t="shared" si="1"/>
        <v>1324.316343241924</v>
      </c>
      <c r="U18">
        <f t="shared" si="13"/>
        <v>7.6860000000000001E-3</v>
      </c>
      <c r="V18">
        <f t="shared" si="14"/>
        <v>0.01</v>
      </c>
      <c r="W18">
        <f t="shared" si="15"/>
        <v>0.80629316855477406</v>
      </c>
      <c r="X18">
        <f t="shared" si="16"/>
        <v>6.197169293511994E-3</v>
      </c>
      <c r="Y18">
        <f t="shared" si="17"/>
        <v>8.0629316855477407E-3</v>
      </c>
      <c r="Z18">
        <f t="shared" si="18"/>
        <v>0.79203306757571434</v>
      </c>
      <c r="AB18">
        <f t="shared" si="19"/>
        <v>1062.7870118663056</v>
      </c>
      <c r="AC18">
        <f t="shared" si="2"/>
        <v>1048.9023357785536</v>
      </c>
      <c r="AE18">
        <f t="shared" si="3"/>
        <v>0</v>
      </c>
      <c r="AF18">
        <f t="shared" si="4"/>
        <v>0</v>
      </c>
      <c r="AG18">
        <f t="shared" si="4"/>
        <v>-9.90041334469643</v>
      </c>
      <c r="AH18">
        <f t="shared" si="5"/>
        <v>-619.71692935119938</v>
      </c>
      <c r="AI18">
        <f t="shared" si="6"/>
        <v>-629.61734269589579</v>
      </c>
      <c r="AJ18">
        <f t="shared" si="7"/>
        <v>13.884676087752041</v>
      </c>
      <c r="AK18">
        <f t="shared" si="22"/>
        <v>74.395090830641408</v>
      </c>
      <c r="AL18">
        <f t="shared" si="8"/>
        <v>-541.33757577750237</v>
      </c>
      <c r="AN18">
        <f t="shared" si="9"/>
        <v>0</v>
      </c>
      <c r="AO18">
        <f t="shared" si="9"/>
        <v>0</v>
      </c>
      <c r="AP18">
        <f t="shared" si="9"/>
        <v>-1.8087685030462242</v>
      </c>
      <c r="AQ18">
        <f t="shared" si="9"/>
        <v>-113.21996603459407</v>
      </c>
      <c r="AR18">
        <f t="shared" si="9"/>
        <v>-115.02873453764028</v>
      </c>
      <c r="AS18">
        <f t="shared" si="9"/>
        <v>2.5366784100967275</v>
      </c>
      <c r="AT18">
        <f t="shared" si="9"/>
        <v>13.591704951168701</v>
      </c>
      <c r="AU18">
        <f t="shared" si="9"/>
        <v>-98.900351176374855</v>
      </c>
      <c r="AW18">
        <v>15</v>
      </c>
      <c r="AX18">
        <f>IF(Z18&gt;0, (R18*SUMPRODUCT(K18:$K$98, X18:$X$98)-K18*$AZ$3)/Z18, 0)</f>
        <v>1324.316343241924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10"/>
        <v>0.12000000000000001</v>
      </c>
      <c r="I19" s="5">
        <f t="shared" si="11"/>
        <v>1.1200000000000001</v>
      </c>
      <c r="J19">
        <f t="shared" si="12"/>
        <v>0.89285714285714279</v>
      </c>
      <c r="K19">
        <f t="shared" si="20"/>
        <v>0.16312166184303509</v>
      </c>
      <c r="L19" s="2">
        <v>16</v>
      </c>
      <c r="M19" s="6">
        <v>8.2030000000000002E-3</v>
      </c>
      <c r="Q19" s="4">
        <f t="shared" si="21"/>
        <v>12.5</v>
      </c>
      <c r="R19">
        <f t="shared" si="0"/>
        <v>100000</v>
      </c>
      <c r="S19">
        <f t="shared" si="1"/>
        <v>1326.6322260770855</v>
      </c>
      <c r="U19">
        <f t="shared" si="13"/>
        <v>8.2030000000000002E-3</v>
      </c>
      <c r="V19">
        <f t="shared" si="14"/>
        <v>0.01</v>
      </c>
      <c r="W19">
        <f t="shared" si="15"/>
        <v>0.79203306757571434</v>
      </c>
      <c r="X19">
        <f t="shared" si="16"/>
        <v>6.4970472533235849E-3</v>
      </c>
      <c r="Y19">
        <f t="shared" si="17"/>
        <v>7.9203306757571444E-3</v>
      </c>
      <c r="Z19">
        <f t="shared" si="18"/>
        <v>0.77761568964663363</v>
      </c>
      <c r="AB19">
        <f t="shared" si="19"/>
        <v>1048.9023357785536</v>
      </c>
      <c r="AC19">
        <f t="shared" si="2"/>
        <v>1031.6100333883817</v>
      </c>
      <c r="AE19">
        <f t="shared" si="3"/>
        <v>0</v>
      </c>
      <c r="AF19">
        <f t="shared" si="4"/>
        <v>0</v>
      </c>
      <c r="AG19">
        <f t="shared" si="4"/>
        <v>-9.720196120582921</v>
      </c>
      <c r="AH19">
        <f t="shared" si="5"/>
        <v>-649.70472533235852</v>
      </c>
      <c r="AI19">
        <f t="shared" si="6"/>
        <v>-659.42492145294148</v>
      </c>
      <c r="AJ19">
        <f t="shared" si="7"/>
        <v>17.292302390171926</v>
      </c>
      <c r="AK19">
        <f t="shared" si="22"/>
        <v>73.42316350449876</v>
      </c>
      <c r="AL19">
        <f t="shared" si="8"/>
        <v>-568.70945555827075</v>
      </c>
      <c r="AN19">
        <f t="shared" si="9"/>
        <v>0</v>
      </c>
      <c r="AO19">
        <f t="shared" si="9"/>
        <v>0</v>
      </c>
      <c r="AP19">
        <f t="shared" si="9"/>
        <v>-1.5855745446297087</v>
      </c>
      <c r="AQ19">
        <f t="shared" si="9"/>
        <v>-105.98091450348699</v>
      </c>
      <c r="AR19">
        <f t="shared" si="9"/>
        <v>-107.56648904811669</v>
      </c>
      <c r="AS19">
        <f t="shared" si="9"/>
        <v>2.8207491029771323</v>
      </c>
      <c r="AT19">
        <f t="shared" si="9"/>
        <v>11.976908448626721</v>
      </c>
      <c r="AU19">
        <f t="shared" si="9"/>
        <v>-92.768831496512831</v>
      </c>
      <c r="AW19">
        <v>16</v>
      </c>
      <c r="AX19">
        <f>IF(Z19&gt;0, (R19*SUMPRODUCT(K19:$K$98, X19:$X$98)-K19*$AZ$3)/Z19, 0)</f>
        <v>1326.6322260770855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10"/>
        <v>0.12000000000000001</v>
      </c>
      <c r="I20" s="5">
        <f t="shared" si="11"/>
        <v>1.1200000000000001</v>
      </c>
      <c r="J20">
        <f t="shared" si="12"/>
        <v>0.89285714285714279</v>
      </c>
      <c r="K20">
        <f t="shared" si="20"/>
        <v>0.14564434093128131</v>
      </c>
      <c r="L20" s="2">
        <v>17</v>
      </c>
      <c r="M20" s="6">
        <v>8.7950000000000007E-3</v>
      </c>
      <c r="Q20" s="4">
        <f t="shared" si="21"/>
        <v>12.5</v>
      </c>
      <c r="R20">
        <f t="shared" si="0"/>
        <v>100000</v>
      </c>
      <c r="S20">
        <f t="shared" si="1"/>
        <v>1325.3974898436252</v>
      </c>
      <c r="U20">
        <f t="shared" si="13"/>
        <v>8.7950000000000007E-3</v>
      </c>
      <c r="V20">
        <f t="shared" si="14"/>
        <v>0.01</v>
      </c>
      <c r="W20">
        <f t="shared" si="15"/>
        <v>0.77761568964663363</v>
      </c>
      <c r="X20">
        <f t="shared" si="16"/>
        <v>6.8391299904421434E-3</v>
      </c>
      <c r="Y20">
        <f t="shared" si="17"/>
        <v>7.7761568964663363E-3</v>
      </c>
      <c r="Z20">
        <f t="shared" si="18"/>
        <v>0.76300040275972514</v>
      </c>
      <c r="AB20">
        <f t="shared" si="19"/>
        <v>1031.6100333883817</v>
      </c>
      <c r="AC20">
        <f t="shared" si="2"/>
        <v>1011.2788185674148</v>
      </c>
      <c r="AE20">
        <f t="shared" si="3"/>
        <v>0</v>
      </c>
      <c r="AF20">
        <f t="shared" si="4"/>
        <v>0</v>
      </c>
      <c r="AG20">
        <f t="shared" si="4"/>
        <v>-9.5375050344965651</v>
      </c>
      <c r="AH20">
        <f t="shared" si="5"/>
        <v>-683.9129990442143</v>
      </c>
      <c r="AI20">
        <f t="shared" si="6"/>
        <v>-693.45050407871088</v>
      </c>
      <c r="AJ20">
        <f t="shared" si="7"/>
        <v>20.33121482096692</v>
      </c>
      <c r="AK20">
        <f t="shared" si="22"/>
        <v>72.212702337186727</v>
      </c>
      <c r="AL20">
        <f t="shared" si="8"/>
        <v>-600.90658692055717</v>
      </c>
      <c r="AN20">
        <f t="shared" si="9"/>
        <v>0</v>
      </c>
      <c r="AO20">
        <f t="shared" si="9"/>
        <v>0</v>
      </c>
      <c r="AP20">
        <f t="shared" si="9"/>
        <v>-1.3890836348780298</v>
      </c>
      <c r="AQ20">
        <f t="shared" si="9"/>
        <v>-99.608058000130612</v>
      </c>
      <c r="AR20">
        <f t="shared" si="9"/>
        <v>-100.99714163500865</v>
      </c>
      <c r="AS20">
        <f t="shared" si="9"/>
        <v>2.9611263829320258</v>
      </c>
      <c r="AT20">
        <f t="shared" si="9"/>
        <v>10.517371438766359</v>
      </c>
      <c r="AU20">
        <f t="shared" si="9"/>
        <v>-87.518643813310263</v>
      </c>
      <c r="AW20">
        <v>17</v>
      </c>
      <c r="AX20">
        <f>IF(Z20&gt;0, (R20*SUMPRODUCT(K20:$K$98, X20:$X$98)-K20*$AZ$3)/Z20, 0)</f>
        <v>1325.3974898436252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10"/>
        <v>0.12000000000000001</v>
      </c>
      <c r="I21" s="5">
        <f t="shared" si="11"/>
        <v>1.1200000000000001</v>
      </c>
      <c r="J21">
        <f t="shared" si="12"/>
        <v>0.89285714285714279</v>
      </c>
      <c r="K21">
        <f t="shared" si="20"/>
        <v>0.13003959011721544</v>
      </c>
      <c r="L21" s="2">
        <v>18</v>
      </c>
      <c r="M21" s="6">
        <v>9.4780000000000003E-3</v>
      </c>
      <c r="Q21" s="4">
        <f t="shared" si="21"/>
        <v>12.5</v>
      </c>
      <c r="R21">
        <f t="shared" si="0"/>
        <v>100000</v>
      </c>
      <c r="S21">
        <f t="shared" si="1"/>
        <v>1320.8028563690332</v>
      </c>
      <c r="U21">
        <f t="shared" si="13"/>
        <v>9.4780000000000003E-3</v>
      </c>
      <c r="V21">
        <f t="shared" si="14"/>
        <v>0.01</v>
      </c>
      <c r="W21">
        <f t="shared" si="15"/>
        <v>0.76300040275972514</v>
      </c>
      <c r="X21">
        <f t="shared" si="16"/>
        <v>7.2317178173566749E-3</v>
      </c>
      <c r="Y21">
        <f t="shared" si="17"/>
        <v>7.6300040275972519E-3</v>
      </c>
      <c r="Z21">
        <f t="shared" si="18"/>
        <v>0.7481386809147712</v>
      </c>
      <c r="AB21">
        <f t="shared" si="19"/>
        <v>1011.2788185674148</v>
      </c>
      <c r="AC21">
        <f t="shared" si="2"/>
        <v>988.14370671239044</v>
      </c>
      <c r="AE21">
        <f t="shared" si="3"/>
        <v>0</v>
      </c>
      <c r="AF21">
        <f t="shared" si="4"/>
        <v>0</v>
      </c>
      <c r="AG21">
        <f t="shared" si="4"/>
        <v>-9.3517335114346398</v>
      </c>
      <c r="AH21">
        <f t="shared" si="5"/>
        <v>-723.17178173566754</v>
      </c>
      <c r="AI21">
        <f t="shared" si="6"/>
        <v>-732.52351524710218</v>
      </c>
      <c r="AJ21">
        <f t="shared" si="7"/>
        <v>23.13511185502432</v>
      </c>
      <c r="AK21">
        <f t="shared" si="22"/>
        <v>70.789517299719037</v>
      </c>
      <c r="AL21">
        <f t="shared" si="8"/>
        <v>-638.59888609235884</v>
      </c>
      <c r="AN21">
        <f t="shared" si="9"/>
        <v>0</v>
      </c>
      <c r="AO21">
        <f t="shared" si="9"/>
        <v>0</v>
      </c>
      <c r="AP21">
        <f t="shared" si="9"/>
        <v>-1.2160955927123884</v>
      </c>
      <c r="AQ21">
        <f t="shared" si="9"/>
        <v>-94.040962081242597</v>
      </c>
      <c r="AR21">
        <f t="shared" si="9"/>
        <v>-95.257057673954989</v>
      </c>
      <c r="AS21">
        <f t="shared" si="9"/>
        <v>3.0084804629432944</v>
      </c>
      <c r="AT21">
        <f t="shared" si="9"/>
        <v>9.2054398142509957</v>
      </c>
      <c r="AU21">
        <f t="shared" si="9"/>
        <v>-83.043137396760699</v>
      </c>
      <c r="AW21">
        <v>18</v>
      </c>
      <c r="AX21">
        <f>IF(Z21&gt;0, (R21*SUMPRODUCT(K21:$K$98, X21:$X$98)-K21*$AZ$3)/Z21, 0)</f>
        <v>1320.8028563690332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10"/>
        <v>0.12000000000000001</v>
      </c>
      <c r="I22" s="5">
        <f t="shared" si="11"/>
        <v>1.1200000000000001</v>
      </c>
      <c r="J22">
        <f t="shared" si="12"/>
        <v>0.89285714285714279</v>
      </c>
      <c r="K22">
        <f t="shared" si="20"/>
        <v>0.11610677689037092</v>
      </c>
      <c r="L22" s="2">
        <v>19</v>
      </c>
      <c r="M22" s="6">
        <v>1.0265E-2</v>
      </c>
      <c r="Q22" s="4">
        <f t="shared" si="21"/>
        <v>12.5</v>
      </c>
      <c r="R22">
        <f t="shared" si="0"/>
        <v>100000</v>
      </c>
      <c r="S22">
        <f t="shared" si="1"/>
        <v>1312.9761325126449</v>
      </c>
      <c r="U22">
        <f t="shared" si="13"/>
        <v>1.0265E-2</v>
      </c>
      <c r="V22">
        <f t="shared" si="14"/>
        <v>0.01</v>
      </c>
      <c r="W22">
        <f t="shared" si="15"/>
        <v>0.7481386809147712</v>
      </c>
      <c r="X22">
        <f t="shared" si="16"/>
        <v>7.6796435595901259E-3</v>
      </c>
      <c r="Y22">
        <f t="shared" si="17"/>
        <v>7.481386809147712E-3</v>
      </c>
      <c r="Z22">
        <f t="shared" si="18"/>
        <v>0.73297765054603337</v>
      </c>
      <c r="AB22">
        <f t="shared" si="19"/>
        <v>988.14370671239044</v>
      </c>
      <c r="AC22">
        <f t="shared" si="2"/>
        <v>962.38216083213581</v>
      </c>
      <c r="AE22">
        <f t="shared" si="3"/>
        <v>0</v>
      </c>
      <c r="AF22">
        <f t="shared" si="4"/>
        <v>0</v>
      </c>
      <c r="AG22">
        <f t="shared" si="4"/>
        <v>-9.1622206318254165</v>
      </c>
      <c r="AH22">
        <f t="shared" si="5"/>
        <v>-767.96435595901255</v>
      </c>
      <c r="AI22">
        <f t="shared" si="6"/>
        <v>-777.126576590838</v>
      </c>
      <c r="AJ22">
        <f t="shared" si="7"/>
        <v>25.76154588025463</v>
      </c>
      <c r="AK22">
        <f t="shared" si="22"/>
        <v>69.17005946986734</v>
      </c>
      <c r="AL22">
        <f t="shared" si="8"/>
        <v>-682.19497124071609</v>
      </c>
      <c r="AN22">
        <f t="shared" si="9"/>
        <v>0</v>
      </c>
      <c r="AO22">
        <f t="shared" si="9"/>
        <v>0</v>
      </c>
      <c r="AP22">
        <f t="shared" si="9"/>
        <v>-1.0637959067197069</v>
      </c>
      <c r="AQ22">
        <f t="shared" si="9"/>
        <v>-89.165866137090475</v>
      </c>
      <c r="AR22">
        <f t="shared" si="9"/>
        <v>-90.22966204381018</v>
      </c>
      <c r="AS22">
        <f t="shared" si="9"/>
        <v>2.9910900598697787</v>
      </c>
      <c r="AT22">
        <f t="shared" si="9"/>
        <v>8.0311126623615756</v>
      </c>
      <c r="AU22">
        <f t="shared" si="9"/>
        <v>-79.207459321578838</v>
      </c>
      <c r="AW22">
        <v>19</v>
      </c>
      <c r="AX22">
        <f>IF(Z22&gt;0, (R22*SUMPRODUCT(K22:$K$98, X22:$X$98)-K22*$AZ$3)/Z22, 0)</f>
        <v>1312.9761325126449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10"/>
        <v>0.12000000000000001</v>
      </c>
      <c r="I23" s="5">
        <f t="shared" si="11"/>
        <v>1.1200000000000001</v>
      </c>
      <c r="J23">
        <f t="shared" si="12"/>
        <v>0.89285714285714279</v>
      </c>
      <c r="K23">
        <f t="shared" si="20"/>
        <v>0.10366676508068833</v>
      </c>
      <c r="L23" s="2">
        <v>20</v>
      </c>
      <c r="M23" s="6">
        <v>1.1204E-2</v>
      </c>
      <c r="Q23" s="4">
        <f t="shared" si="21"/>
        <v>12.5</v>
      </c>
      <c r="R23">
        <f t="shared" si="0"/>
        <v>100000</v>
      </c>
      <c r="S23">
        <f t="shared" si="1"/>
        <v>1302.1099998371212</v>
      </c>
      <c r="U23">
        <f t="shared" si="13"/>
        <v>1.1204E-2</v>
      </c>
      <c r="V23">
        <f t="shared" si="14"/>
        <v>0.01</v>
      </c>
      <c r="W23">
        <f t="shared" si="15"/>
        <v>0.73297765054603337</v>
      </c>
      <c r="X23">
        <f t="shared" si="16"/>
        <v>8.2122815967177586E-3</v>
      </c>
      <c r="Y23">
        <f t="shared" si="17"/>
        <v>7.3297765054603338E-3</v>
      </c>
      <c r="Z23">
        <f t="shared" si="18"/>
        <v>0.71743559244385535</v>
      </c>
      <c r="AB23">
        <f t="shared" si="19"/>
        <v>962.38216083213581</v>
      </c>
      <c r="AC23">
        <f t="shared" si="2"/>
        <v>934.18005916021343</v>
      </c>
      <c r="AE23">
        <f t="shared" si="3"/>
        <v>0</v>
      </c>
      <c r="AF23">
        <f t="shared" si="4"/>
        <v>0</v>
      </c>
      <c r="AG23">
        <f t="shared" si="4"/>
        <v>-8.9679449055481921</v>
      </c>
      <c r="AH23">
        <f t="shared" si="5"/>
        <v>-821.22815967177587</v>
      </c>
      <c r="AI23">
        <f t="shared" si="6"/>
        <v>-830.19610457732404</v>
      </c>
      <c r="AJ23">
        <f t="shared" si="7"/>
        <v>28.202101671922378</v>
      </c>
      <c r="AK23">
        <f t="shared" si="22"/>
        <v>67.366751258249508</v>
      </c>
      <c r="AL23">
        <f t="shared" si="8"/>
        <v>-734.62725164715221</v>
      </c>
      <c r="AN23">
        <f t="shared" si="9"/>
        <v>0</v>
      </c>
      <c r="AO23">
        <f t="shared" si="9"/>
        <v>0</v>
      </c>
      <c r="AP23">
        <f t="shared" si="9"/>
        <v>-0.92967783778002011</v>
      </c>
      <c r="AQ23">
        <f t="shared" si="9"/>
        <v>-85.134066706339993</v>
      </c>
      <c r="AR23">
        <f t="shared" si="9"/>
        <v>-86.063744544120013</v>
      </c>
      <c r="AS23">
        <f t="shared" si="9"/>
        <v>2.9236206488048646</v>
      </c>
      <c r="AT23">
        <f t="shared" si="9"/>
        <v>6.9836931769381163</v>
      </c>
      <c r="AU23">
        <f t="shared" si="9"/>
        <v>-76.156430718377038</v>
      </c>
      <c r="AW23">
        <v>20</v>
      </c>
      <c r="AX23">
        <f>IF(Z23&gt;0, (R23*SUMPRODUCT(K23:$K$98, X23:$X$98)-K23*$AZ$3)/Z23, 0)</f>
        <v>1302.1099998371212</v>
      </c>
    </row>
    <row r="24" spans="5:50" x14ac:dyDescent="0.25">
      <c r="E24">
        <v>2024</v>
      </c>
      <c r="F24" s="5">
        <f>EconomicRates!C64</f>
        <v>3.5571999999999999E-2</v>
      </c>
      <c r="G24" s="5">
        <f>EconomicRates!D64</f>
        <v>7.0000000000000007E-2</v>
      </c>
      <c r="H24" s="5">
        <f t="shared" si="10"/>
        <v>0.12000000000000001</v>
      </c>
      <c r="I24" s="5">
        <f t="shared" si="11"/>
        <v>1.1200000000000001</v>
      </c>
      <c r="J24">
        <f t="shared" si="12"/>
        <v>0.89285714285714279</v>
      </c>
      <c r="K24">
        <f t="shared" si="20"/>
        <v>9.2559611679185999E-2</v>
      </c>
      <c r="L24" s="2">
        <v>21</v>
      </c>
      <c r="M24" s="6">
        <v>1.2285000000000001E-2</v>
      </c>
      <c r="Q24" s="4">
        <f t="shared" si="21"/>
        <v>12.5</v>
      </c>
      <c r="R24">
        <f t="shared" si="0"/>
        <v>100000</v>
      </c>
      <c r="S24">
        <f t="shared" si="1"/>
        <v>1288.0192361486247</v>
      </c>
      <c r="U24">
        <f t="shared" si="13"/>
        <v>1.2285000000000001E-2</v>
      </c>
      <c r="V24">
        <f t="shared" si="14"/>
        <v>0.01</v>
      </c>
      <c r="W24">
        <f t="shared" si="15"/>
        <v>0.71743559244385535</v>
      </c>
      <c r="X24">
        <f t="shared" si="16"/>
        <v>8.8136962531727633E-3</v>
      </c>
      <c r="Y24">
        <f t="shared" si="17"/>
        <v>7.1743559244385538E-3</v>
      </c>
      <c r="Z24">
        <f t="shared" si="18"/>
        <v>0.70144754026624401</v>
      </c>
      <c r="AB24">
        <f t="shared" si="19"/>
        <v>934.18005916021343</v>
      </c>
      <c r="AC24">
        <f t="shared" si="2"/>
        <v>903.47792501205925</v>
      </c>
      <c r="AE24">
        <f t="shared" si="3"/>
        <v>0</v>
      </c>
      <c r="AF24">
        <f t="shared" si="4"/>
        <v>0</v>
      </c>
      <c r="AG24">
        <f t="shared" si="4"/>
        <v>-8.7680942533280497</v>
      </c>
      <c r="AH24">
        <f t="shared" si="5"/>
        <v>-881.36962531727636</v>
      </c>
      <c r="AI24">
        <f t="shared" si="6"/>
        <v>-890.13771957060442</v>
      </c>
      <c r="AJ24">
        <f t="shared" si="7"/>
        <v>30.702134148154187</v>
      </c>
      <c r="AK24">
        <f t="shared" si="22"/>
        <v>65.392604141214946</v>
      </c>
      <c r="AL24">
        <f t="shared" si="8"/>
        <v>-794.04298128123526</v>
      </c>
      <c r="AN24">
        <f t="shared" si="9"/>
        <v>0</v>
      </c>
      <c r="AO24">
        <f t="shared" si="9"/>
        <v>0</v>
      </c>
      <c r="AP24">
        <f t="shared" si="9"/>
        <v>-0.81157139925454658</v>
      </c>
      <c r="AQ24">
        <f t="shared" si="9"/>
        <v>-81.579230265196756</v>
      </c>
      <c r="AR24">
        <f t="shared" si="9"/>
        <v>-82.390801664451303</v>
      </c>
      <c r="AS24">
        <f t="shared" si="9"/>
        <v>2.8417776144754274</v>
      </c>
      <c r="AT24">
        <f t="shared" si="9"/>
        <v>6.0527140460015856</v>
      </c>
      <c r="AU24">
        <f t="shared" si="9"/>
        <v>-73.496310003974287</v>
      </c>
      <c r="AW24">
        <v>21</v>
      </c>
      <c r="AX24">
        <f>IF(Z24&gt;0, (R24*SUMPRODUCT(K24:$K$98, X24:$X$98)-K24*$AZ$3)/Z24, 0)</f>
        <v>1288.0192361486247</v>
      </c>
    </row>
    <row r="25" spans="5:50" x14ac:dyDescent="0.25">
      <c r="E25">
        <v>2025</v>
      </c>
      <c r="F25" s="5">
        <f>EconomicRates!C65</f>
        <v>3.5571999999999999E-2</v>
      </c>
      <c r="G25" s="5">
        <f>EconomicRates!D65</f>
        <v>7.0000000000000007E-2</v>
      </c>
      <c r="H25" s="5">
        <f t="shared" si="10"/>
        <v>0.12000000000000001</v>
      </c>
      <c r="I25" s="5">
        <f t="shared" si="11"/>
        <v>1.1200000000000001</v>
      </c>
      <c r="J25">
        <f t="shared" si="12"/>
        <v>0.89285714285714279</v>
      </c>
      <c r="K25">
        <f t="shared" si="20"/>
        <v>8.2642510427844637E-2</v>
      </c>
      <c r="L25" s="2">
        <v>22</v>
      </c>
      <c r="M25" s="6">
        <v>1.3528E-2</v>
      </c>
      <c r="Q25" s="4">
        <f t="shared" si="21"/>
        <v>12.5</v>
      </c>
      <c r="R25">
        <f t="shared" si="0"/>
        <v>100000</v>
      </c>
      <c r="S25">
        <f t="shared" si="1"/>
        <v>1270.9050430588666</v>
      </c>
      <c r="U25">
        <f t="shared" si="13"/>
        <v>1.3528E-2</v>
      </c>
      <c r="V25">
        <f t="shared" si="14"/>
        <v>0.01</v>
      </c>
      <c r="W25">
        <f t="shared" si="15"/>
        <v>0.70144754026624401</v>
      </c>
      <c r="X25">
        <f t="shared" si="16"/>
        <v>9.4891823247217483E-3</v>
      </c>
      <c r="Y25">
        <f t="shared" si="17"/>
        <v>7.0144754026624399E-3</v>
      </c>
      <c r="Z25">
        <f t="shared" si="18"/>
        <v>0.68494388253885985</v>
      </c>
      <c r="AB25">
        <f t="shared" si="19"/>
        <v>903.47792501205925</v>
      </c>
      <c r="AC25">
        <f t="shared" si="2"/>
        <v>870.49863453095691</v>
      </c>
      <c r="AE25">
        <f t="shared" si="3"/>
        <v>0</v>
      </c>
      <c r="AF25">
        <f t="shared" si="4"/>
        <v>0</v>
      </c>
      <c r="AG25">
        <f t="shared" si="4"/>
        <v>-8.5617985317357483</v>
      </c>
      <c r="AH25">
        <f t="shared" si="5"/>
        <v>-948.91823247217485</v>
      </c>
      <c r="AI25">
        <f t="shared" si="6"/>
        <v>-957.48003100391065</v>
      </c>
      <c r="AJ25">
        <f t="shared" si="7"/>
        <v>32.979290481102339</v>
      </c>
      <c r="AK25">
        <f t="shared" si="22"/>
        <v>63.243454750844151</v>
      </c>
      <c r="AL25">
        <f t="shared" si="8"/>
        <v>-861.25728577196412</v>
      </c>
      <c r="AN25">
        <f t="shared" si="9"/>
        <v>0</v>
      </c>
      <c r="AO25">
        <f t="shared" si="9"/>
        <v>0</v>
      </c>
      <c r="AP25">
        <f t="shared" si="9"/>
        <v>-0.70756852444007645</v>
      </c>
      <c r="AQ25">
        <f t="shared" si="9"/>
        <v>-78.420984922253609</v>
      </c>
      <c r="AR25">
        <f t="shared" si="9"/>
        <v>-79.128553446693687</v>
      </c>
      <c r="AS25">
        <f t="shared" si="9"/>
        <v>2.7254913574874173</v>
      </c>
      <c r="AT25">
        <f t="shared" si="9"/>
        <v>5.2265978687395585</v>
      </c>
      <c r="AU25">
        <f t="shared" si="9"/>
        <v>-71.176464220466713</v>
      </c>
      <c r="AW25">
        <v>22</v>
      </c>
      <c r="AX25">
        <f>IF(Z25&gt;0, (R25*SUMPRODUCT(K25:$K$98, X25:$X$98)-K25*$AZ$3)/Z25, 0)</f>
        <v>1270.9050430588666</v>
      </c>
    </row>
    <row r="26" spans="5:50" x14ac:dyDescent="0.25">
      <c r="E26">
        <v>2026</v>
      </c>
      <c r="F26" s="5">
        <f>EconomicRates!C66</f>
        <v>3.5571999999999999E-2</v>
      </c>
      <c r="G26" s="5">
        <f>EconomicRates!D66</f>
        <v>7.0000000000000007E-2</v>
      </c>
      <c r="H26" s="5">
        <f t="shared" si="10"/>
        <v>0.12000000000000001</v>
      </c>
      <c r="I26" s="5">
        <f t="shared" si="11"/>
        <v>1.1200000000000001</v>
      </c>
      <c r="J26">
        <f t="shared" si="12"/>
        <v>0.89285714285714279</v>
      </c>
      <c r="K26">
        <f t="shared" si="20"/>
        <v>7.3787955739146996E-2</v>
      </c>
      <c r="L26" s="2">
        <v>23</v>
      </c>
      <c r="M26" s="6">
        <v>1.4963000000000001E-2</v>
      </c>
      <c r="Q26" s="4">
        <f t="shared" si="21"/>
        <v>12.5</v>
      </c>
      <c r="R26">
        <f t="shared" si="0"/>
        <v>100000</v>
      </c>
      <c r="S26">
        <f t="shared" si="1"/>
        <v>1250.9933695158666</v>
      </c>
      <c r="U26">
        <f t="shared" si="13"/>
        <v>1.4963000000000001E-2</v>
      </c>
      <c r="V26">
        <f t="shared" si="14"/>
        <v>0.01</v>
      </c>
      <c r="W26">
        <f t="shared" si="15"/>
        <v>0.68494388253885985</v>
      </c>
      <c r="X26">
        <f t="shared" si="16"/>
        <v>1.024881531442896E-2</v>
      </c>
      <c r="Y26">
        <f t="shared" si="17"/>
        <v>6.8494388253885988E-3</v>
      </c>
      <c r="Z26">
        <f t="shared" si="18"/>
        <v>0.66784562839904227</v>
      </c>
      <c r="AB26">
        <f t="shared" si="19"/>
        <v>870.49863453095691</v>
      </c>
      <c r="AC26">
        <f t="shared" si="2"/>
        <v>835.47045298735918</v>
      </c>
      <c r="AE26">
        <f t="shared" si="3"/>
        <v>0</v>
      </c>
      <c r="AF26">
        <f t="shared" si="4"/>
        <v>0</v>
      </c>
      <c r="AG26">
        <f t="shared" si="4"/>
        <v>-8.3480703549880282</v>
      </c>
      <c r="AH26">
        <f t="shared" si="5"/>
        <v>-1024.8815314428959</v>
      </c>
      <c r="AI26">
        <f t="shared" si="6"/>
        <v>-1033.229601797884</v>
      </c>
      <c r="AJ26">
        <f t="shared" si="7"/>
        <v>35.028181543597725</v>
      </c>
      <c r="AK26">
        <f t="shared" si="22"/>
        <v>60.93490441716699</v>
      </c>
      <c r="AL26">
        <f t="shared" si="8"/>
        <v>-937.2665158371193</v>
      </c>
      <c r="AN26">
        <f t="shared" si="9"/>
        <v>0</v>
      </c>
      <c r="AO26">
        <f t="shared" si="9"/>
        <v>0</v>
      </c>
      <c r="AP26">
        <f t="shared" si="9"/>
        <v>-0.61598704586114172</v>
      </c>
      <c r="AQ26">
        <f t="shared" si="9"/>
        <v>-75.623913079977598</v>
      </c>
      <c r="AR26">
        <f t="shared" si="9"/>
        <v>-76.239900125838744</v>
      </c>
      <c r="AS26">
        <f t="shared" si="9"/>
        <v>2.5846579093617947</v>
      </c>
      <c r="AT26">
        <f t="shared" si="9"/>
        <v>4.4962620301030709</v>
      </c>
      <c r="AU26">
        <f t="shared" si="9"/>
        <v>-69.158980186373881</v>
      </c>
      <c r="AW26">
        <v>23</v>
      </c>
      <c r="AX26">
        <f>IF(Z26&gt;0, (R26*SUMPRODUCT(K26:$K$98, X26:$X$98)-K26*$AZ$3)/Z26, 0)</f>
        <v>1250.9933695158666</v>
      </c>
    </row>
    <row r="27" spans="5:50" x14ac:dyDescent="0.25">
      <c r="E27">
        <v>2027</v>
      </c>
      <c r="F27" s="5">
        <f>EconomicRates!C67</f>
        <v>3.5571999999999999E-2</v>
      </c>
      <c r="G27" s="5">
        <f>EconomicRates!D67</f>
        <v>7.0000000000000007E-2</v>
      </c>
      <c r="H27" s="5">
        <f t="shared" si="10"/>
        <v>0.12000000000000001</v>
      </c>
      <c r="I27" s="5">
        <f t="shared" si="11"/>
        <v>1.1200000000000001</v>
      </c>
      <c r="J27">
        <f t="shared" si="12"/>
        <v>0.89285714285714279</v>
      </c>
      <c r="K27">
        <f t="shared" si="20"/>
        <v>6.5882103338524095E-2</v>
      </c>
      <c r="L27" s="2">
        <v>24</v>
      </c>
      <c r="M27" s="6">
        <v>1.6567999999999999E-2</v>
      </c>
      <c r="Q27" s="4">
        <f t="shared" si="21"/>
        <v>12.5</v>
      </c>
      <c r="R27">
        <f t="shared" si="0"/>
        <v>100000</v>
      </c>
      <c r="S27">
        <f t="shared" si="1"/>
        <v>1228.406832735348</v>
      </c>
      <c r="U27">
        <f t="shared" si="13"/>
        <v>1.6567999999999999E-2</v>
      </c>
      <c r="V27">
        <f t="shared" si="14"/>
        <v>0.01</v>
      </c>
      <c r="W27">
        <f t="shared" si="15"/>
        <v>0.66784562839904227</v>
      </c>
      <c r="X27">
        <f t="shared" si="16"/>
        <v>1.1064866371315332E-2</v>
      </c>
      <c r="Y27">
        <f t="shared" si="17"/>
        <v>6.6784562839904225E-3</v>
      </c>
      <c r="Z27">
        <f t="shared" si="18"/>
        <v>0.65010230574373651</v>
      </c>
      <c r="AB27">
        <f t="shared" si="19"/>
        <v>835.47045298735918</v>
      </c>
      <c r="AC27">
        <f t="shared" si="2"/>
        <v>798.59011435261016</v>
      </c>
      <c r="AE27">
        <f t="shared" si="3"/>
        <v>0</v>
      </c>
      <c r="AF27">
        <f t="shared" si="4"/>
        <v>0</v>
      </c>
      <c r="AG27">
        <f t="shared" si="4"/>
        <v>-8.1262788217967064</v>
      </c>
      <c r="AH27">
        <f t="shared" si="5"/>
        <v>-1106.4866371315331</v>
      </c>
      <c r="AI27">
        <f t="shared" si="6"/>
        <v>-1114.6129159533298</v>
      </c>
      <c r="AJ27">
        <f t="shared" si="7"/>
        <v>36.880338634749023</v>
      </c>
      <c r="AK27">
        <f t="shared" si="22"/>
        <v>58.482931709115149</v>
      </c>
      <c r="AL27">
        <f t="shared" si="8"/>
        <v>-1019.2496456094656</v>
      </c>
      <c r="AN27">
        <f t="shared" si="9"/>
        <v>0</v>
      </c>
      <c r="AO27">
        <f t="shared" si="9"/>
        <v>0</v>
      </c>
      <c r="AP27">
        <f t="shared" si="9"/>
        <v>-0.53537634109527044</v>
      </c>
      <c r="AQ27">
        <f t="shared" si="9"/>
        <v>-72.897666970195672</v>
      </c>
      <c r="AR27">
        <f t="shared" si="9"/>
        <v>-73.433043311290945</v>
      </c>
      <c r="AS27">
        <f t="shared" si="9"/>
        <v>2.4297542810942976</v>
      </c>
      <c r="AT27">
        <f t="shared" si="9"/>
        <v>3.8529785503997718</v>
      </c>
      <c r="AU27">
        <f t="shared" si="9"/>
        <v>-67.150310479796872</v>
      </c>
      <c r="AW27">
        <v>24</v>
      </c>
      <c r="AX27">
        <f>IF(Z27&gt;0, (R27*SUMPRODUCT(K27:$K$98, X27:$X$98)-K27*$AZ$3)/Z27, 0)</f>
        <v>1228.406832735348</v>
      </c>
    </row>
    <row r="28" spans="5:50" x14ac:dyDescent="0.25">
      <c r="E28">
        <v>2028</v>
      </c>
      <c r="F28" s="5">
        <f>EconomicRates!C68</f>
        <v>3.5571999999999999E-2</v>
      </c>
      <c r="G28" s="5">
        <f>EconomicRates!D68</f>
        <v>7.0000000000000007E-2</v>
      </c>
      <c r="H28" s="5">
        <f t="shared" si="10"/>
        <v>0.12000000000000001</v>
      </c>
      <c r="I28" s="5">
        <f t="shared" si="11"/>
        <v>1.1200000000000001</v>
      </c>
      <c r="J28">
        <f t="shared" si="12"/>
        <v>0.89285714285714279</v>
      </c>
      <c r="K28">
        <f t="shared" si="20"/>
        <v>5.8823306552253651E-2</v>
      </c>
      <c r="L28" s="2">
        <v>25</v>
      </c>
      <c r="M28" s="6">
        <v>1.8353999999999999E-2</v>
      </c>
      <c r="Q28" s="4">
        <f t="shared" si="21"/>
        <v>12.5</v>
      </c>
      <c r="R28">
        <f t="shared" si="0"/>
        <v>100000</v>
      </c>
      <c r="S28">
        <f t="shared" si="1"/>
        <v>1203.6122676655309</v>
      </c>
      <c r="U28">
        <f t="shared" si="13"/>
        <v>1.8353999999999999E-2</v>
      </c>
      <c r="V28">
        <f t="shared" si="14"/>
        <v>0.01</v>
      </c>
      <c r="W28">
        <f t="shared" si="15"/>
        <v>0.65010230574373651</v>
      </c>
      <c r="X28">
        <f t="shared" si="16"/>
        <v>1.1931977719620538E-2</v>
      </c>
      <c r="Y28">
        <f t="shared" si="17"/>
        <v>6.5010230574373655E-3</v>
      </c>
      <c r="Z28">
        <f t="shared" si="18"/>
        <v>0.63166930496667861</v>
      </c>
      <c r="AB28">
        <f t="shared" si="19"/>
        <v>798.59011435261016</v>
      </c>
      <c r="AC28">
        <f t="shared" si="2"/>
        <v>760.2849245656538</v>
      </c>
      <c r="AE28">
        <f t="shared" si="3"/>
        <v>0</v>
      </c>
      <c r="AF28">
        <f t="shared" si="4"/>
        <v>0</v>
      </c>
      <c r="AG28">
        <f t="shared" si="4"/>
        <v>-7.8958663120834824</v>
      </c>
      <c r="AH28">
        <f t="shared" si="5"/>
        <v>-1193.1977719620538</v>
      </c>
      <c r="AI28">
        <f t="shared" si="6"/>
        <v>-1201.0936382741372</v>
      </c>
      <c r="AJ28">
        <f t="shared" si="7"/>
        <v>38.305189786956362</v>
      </c>
      <c r="AK28">
        <f t="shared" si="22"/>
        <v>55.901308004682718</v>
      </c>
      <c r="AL28">
        <f t="shared" si="8"/>
        <v>-1106.8871404824981</v>
      </c>
      <c r="AN28">
        <f t="shared" si="9"/>
        <v>0</v>
      </c>
      <c r="AO28">
        <f t="shared" si="9"/>
        <v>0</v>
      </c>
      <c r="AP28">
        <f t="shared" si="9"/>
        <v>-0.46446096457129921</v>
      </c>
      <c r="AQ28">
        <f t="shared" si="9"/>
        <v>-70.187838317589936</v>
      </c>
      <c r="AR28">
        <f t="shared" si="9"/>
        <v>-70.652299282161238</v>
      </c>
      <c r="AS28">
        <f t="shared" si="9"/>
        <v>2.2532379213803897</v>
      </c>
      <c r="AT28">
        <f t="shared" si="9"/>
        <v>3.2882997774314022</v>
      </c>
      <c r="AU28">
        <f t="shared" si="9"/>
        <v>-65.110761583349444</v>
      </c>
      <c r="AW28">
        <v>25</v>
      </c>
      <c r="AX28">
        <f>IF(Z28&gt;0, (R28*SUMPRODUCT(K28:$K$98, X28:$X$98)-K28*$AZ$3)/Z28, 0)</f>
        <v>1203.6122676655309</v>
      </c>
    </row>
    <row r="29" spans="5:50" x14ac:dyDescent="0.25">
      <c r="E29">
        <v>2029</v>
      </c>
      <c r="F29" s="5">
        <f>EconomicRates!C69</f>
        <v>3.5571999999999999E-2</v>
      </c>
      <c r="G29" s="5">
        <f>EconomicRates!D69</f>
        <v>7.0000000000000007E-2</v>
      </c>
      <c r="H29" s="5">
        <f t="shared" si="10"/>
        <v>0.12000000000000001</v>
      </c>
      <c r="I29" s="5">
        <f t="shared" si="11"/>
        <v>1.1200000000000001</v>
      </c>
      <c r="J29">
        <f t="shared" si="12"/>
        <v>0.89285714285714279</v>
      </c>
      <c r="K29">
        <f t="shared" si="20"/>
        <v>5.2520809421655039E-2</v>
      </c>
      <c r="L29" s="2">
        <v>26</v>
      </c>
      <c r="M29" s="6">
        <v>2.0303000000000002E-2</v>
      </c>
      <c r="Q29" s="4">
        <f t="shared" si="21"/>
        <v>12.5</v>
      </c>
      <c r="R29">
        <f t="shared" si="0"/>
        <v>100000</v>
      </c>
      <c r="S29">
        <f t="shared" si="1"/>
        <v>1177.0619900955903</v>
      </c>
      <c r="U29">
        <f t="shared" si="13"/>
        <v>2.0303000000000002E-2</v>
      </c>
      <c r="V29">
        <f t="shared" si="14"/>
        <v>0.01</v>
      </c>
      <c r="W29">
        <f t="shared" si="15"/>
        <v>0.63166930496667861</v>
      </c>
      <c r="X29">
        <f t="shared" si="16"/>
        <v>1.2824781898738476E-2</v>
      </c>
      <c r="Y29">
        <f t="shared" si="17"/>
        <v>6.3166930496667863E-3</v>
      </c>
      <c r="Z29">
        <f t="shared" si="18"/>
        <v>0.61252783001827338</v>
      </c>
      <c r="AB29">
        <f t="shared" si="19"/>
        <v>760.2849245656538</v>
      </c>
      <c r="AC29">
        <f t="shared" si="2"/>
        <v>720.98322659024234</v>
      </c>
      <c r="AE29">
        <f t="shared" si="3"/>
        <v>0</v>
      </c>
      <c r="AF29">
        <f t="shared" si="4"/>
        <v>0</v>
      </c>
      <c r="AG29">
        <f t="shared" si="4"/>
        <v>-7.6565978752284174</v>
      </c>
      <c r="AH29">
        <f t="shared" si="5"/>
        <v>-1282.4781898738477</v>
      </c>
      <c r="AI29">
        <f t="shared" si="6"/>
        <v>-1290.1347877490762</v>
      </c>
      <c r="AJ29">
        <f t="shared" si="7"/>
        <v>39.301697975411457</v>
      </c>
      <c r="AK29">
        <f t="shared" si="22"/>
        <v>53.219944719595773</v>
      </c>
      <c r="AL29">
        <f t="shared" si="8"/>
        <v>-1197.6131450540688</v>
      </c>
      <c r="AN29">
        <f t="shared" si="9"/>
        <v>0</v>
      </c>
      <c r="AO29">
        <f t="shared" si="9"/>
        <v>0</v>
      </c>
      <c r="AP29">
        <f t="shared" si="9"/>
        <v>-0.4021307178231206</v>
      </c>
      <c r="AQ29">
        <f t="shared" si="9"/>
        <v>-67.356792597793472</v>
      </c>
      <c r="AR29">
        <f t="shared" si="9"/>
        <v>-67.758923315616599</v>
      </c>
      <c r="AS29">
        <f t="shared" si="9"/>
        <v>2.0641569893140308</v>
      </c>
      <c r="AT29">
        <f t="shared" si="9"/>
        <v>2.7951545740489059</v>
      </c>
      <c r="AU29">
        <f t="shared" si="9"/>
        <v>-62.899611752253662</v>
      </c>
      <c r="AW29">
        <v>26</v>
      </c>
      <c r="AX29">
        <f>IF(Z29&gt;0, (R29*SUMPRODUCT(K29:$K$98, X29:$X$98)-K29*$AZ$3)/Z29, 0)</f>
        <v>1177.0619900955903</v>
      </c>
    </row>
    <row r="30" spans="5:50" x14ac:dyDescent="0.25">
      <c r="E30">
        <v>2030</v>
      </c>
      <c r="F30" s="5">
        <f>EconomicRates!C70</f>
        <v>3.5571999999999999E-2</v>
      </c>
      <c r="G30" s="5">
        <f>EconomicRates!D70</f>
        <v>7.0000000000000007E-2</v>
      </c>
      <c r="H30" s="5">
        <f t="shared" si="10"/>
        <v>0.12000000000000001</v>
      </c>
      <c r="I30" s="5">
        <f t="shared" si="11"/>
        <v>1.1200000000000001</v>
      </c>
      <c r="J30">
        <f t="shared" si="12"/>
        <v>0.89285714285714279</v>
      </c>
      <c r="K30">
        <f t="shared" si="20"/>
        <v>4.6893579840763422E-2</v>
      </c>
      <c r="L30" s="2">
        <v>27</v>
      </c>
      <c r="M30" s="6">
        <v>2.2446000000000001E-2</v>
      </c>
      <c r="Q30" s="4">
        <f t="shared" si="21"/>
        <v>12.5</v>
      </c>
      <c r="R30">
        <f t="shared" si="0"/>
        <v>100000</v>
      </c>
      <c r="S30">
        <f t="shared" si="1"/>
        <v>1149.4120178285013</v>
      </c>
      <c r="U30">
        <f t="shared" si="13"/>
        <v>2.2446000000000001E-2</v>
      </c>
      <c r="V30">
        <f t="shared" si="14"/>
        <v>0.01</v>
      </c>
      <c r="W30">
        <f t="shared" si="15"/>
        <v>0.61252783001827338</v>
      </c>
      <c r="X30">
        <f t="shared" si="16"/>
        <v>1.3748799672590165E-2</v>
      </c>
      <c r="Y30">
        <f t="shared" si="17"/>
        <v>6.1252783001827342E-3</v>
      </c>
      <c r="Z30">
        <f t="shared" si="18"/>
        <v>0.59265375204550053</v>
      </c>
      <c r="AB30">
        <f t="shared" si="19"/>
        <v>720.98322659024234</v>
      </c>
      <c r="AC30">
        <f t="shared" si="2"/>
        <v>681.20334501225102</v>
      </c>
      <c r="AE30">
        <f t="shared" si="3"/>
        <v>0</v>
      </c>
      <c r="AF30">
        <f t="shared" si="4"/>
        <v>0</v>
      </c>
      <c r="AG30">
        <f t="shared" si="4"/>
        <v>-7.4081719005687567</v>
      </c>
      <c r="AH30">
        <f t="shared" si="5"/>
        <v>-1374.8799672590164</v>
      </c>
      <c r="AI30">
        <f t="shared" si="6"/>
        <v>-1382.2881391595852</v>
      </c>
      <c r="AJ30">
        <f t="shared" si="7"/>
        <v>39.779881577991318</v>
      </c>
      <c r="AK30">
        <f t="shared" si="22"/>
        <v>50.468825861316965</v>
      </c>
      <c r="AL30">
        <f t="shared" si="8"/>
        <v>-1292.039431720277</v>
      </c>
      <c r="AN30">
        <f t="shared" si="9"/>
        <v>0</v>
      </c>
      <c r="AO30">
        <f t="shared" si="9"/>
        <v>0</v>
      </c>
      <c r="AP30">
        <f t="shared" si="9"/>
        <v>-0.34739570049342111</v>
      </c>
      <c r="AQ30">
        <f t="shared" si="9"/>
        <v>-64.473043516126893</v>
      </c>
      <c r="AR30">
        <f t="shared" si="9"/>
        <v>-64.820439216620301</v>
      </c>
      <c r="AS30">
        <f t="shared" si="9"/>
        <v>1.8654210528336499</v>
      </c>
      <c r="AT30">
        <f t="shared" si="9"/>
        <v>2.366663914997253</v>
      </c>
      <c r="AU30">
        <f t="shared" si="9"/>
        <v>-60.588354248789408</v>
      </c>
      <c r="AW30">
        <v>27</v>
      </c>
      <c r="AX30">
        <f>IF(Z30&gt;0, (R30*SUMPRODUCT(K30:$K$98, X30:$X$98)-K30*$AZ$3)/Z30, 0)</f>
        <v>1149.4120178285013</v>
      </c>
    </row>
    <row r="31" spans="5:50" x14ac:dyDescent="0.25">
      <c r="E31">
        <v>2031</v>
      </c>
      <c r="F31" s="5">
        <f>EconomicRates!C71</f>
        <v>3.5571999999999999E-2</v>
      </c>
      <c r="G31" s="5">
        <f>EconomicRates!D71</f>
        <v>7.0000000000000007E-2</v>
      </c>
      <c r="H31" s="5">
        <f t="shared" si="10"/>
        <v>0.12000000000000001</v>
      </c>
      <c r="I31" s="5">
        <f t="shared" si="11"/>
        <v>1.1200000000000001</v>
      </c>
      <c r="J31">
        <f t="shared" si="12"/>
        <v>0.89285714285714279</v>
      </c>
      <c r="K31">
        <f t="shared" si="20"/>
        <v>4.1869267714967337E-2</v>
      </c>
      <c r="L31" s="2">
        <v>28</v>
      </c>
      <c r="M31" s="6">
        <v>2.4856E-2</v>
      </c>
      <c r="Q31" s="4">
        <f t="shared" si="21"/>
        <v>12.5</v>
      </c>
      <c r="R31">
        <f t="shared" si="0"/>
        <v>100000</v>
      </c>
      <c r="S31">
        <f t="shared" si="1"/>
        <v>1121.2531290488687</v>
      </c>
      <c r="U31">
        <f t="shared" si="13"/>
        <v>2.4856E-2</v>
      </c>
      <c r="V31">
        <f t="shared" si="14"/>
        <v>0.01</v>
      </c>
      <c r="W31">
        <f t="shared" si="15"/>
        <v>0.59265375204550053</v>
      </c>
      <c r="X31">
        <f t="shared" si="16"/>
        <v>1.4731001660842961E-2</v>
      </c>
      <c r="Y31">
        <f t="shared" si="17"/>
        <v>5.9265375204550054E-3</v>
      </c>
      <c r="Z31">
        <f t="shared" si="18"/>
        <v>0.57199621286420255</v>
      </c>
      <c r="AB31">
        <f t="shared" si="19"/>
        <v>681.20334501225102</v>
      </c>
      <c r="AC31">
        <f t="shared" si="2"/>
        <v>641.35254347808984</v>
      </c>
      <c r="AE31">
        <f t="shared" si="3"/>
        <v>0</v>
      </c>
      <c r="AF31">
        <f t="shared" si="4"/>
        <v>0</v>
      </c>
      <c r="AG31">
        <f t="shared" si="4"/>
        <v>-7.1499526608025317</v>
      </c>
      <c r="AH31">
        <f t="shared" si="5"/>
        <v>-1473.100166084296</v>
      </c>
      <c r="AI31">
        <f t="shared" si="6"/>
        <v>-1480.2501187450985</v>
      </c>
      <c r="AJ31">
        <f t="shared" si="7"/>
        <v>39.850801534161178</v>
      </c>
      <c r="AK31">
        <f t="shared" si="22"/>
        <v>47.684234150857577</v>
      </c>
      <c r="AL31">
        <f t="shared" si="8"/>
        <v>-1392.7150830600797</v>
      </c>
      <c r="AN31">
        <f t="shared" si="9"/>
        <v>0</v>
      </c>
      <c r="AO31">
        <f t="shared" si="9"/>
        <v>0</v>
      </c>
      <c r="AP31">
        <f t="shared" si="9"/>
        <v>-0.29936328210448426</v>
      </c>
      <c r="AQ31">
        <f t="shared" si="9"/>
        <v>-61.677625224746237</v>
      </c>
      <c r="AR31">
        <f t="shared" si="9"/>
        <v>-61.976988506850716</v>
      </c>
      <c r="AS31">
        <f t="shared" si="9"/>
        <v>1.6685238780898255</v>
      </c>
      <c r="AT31">
        <f t="shared" si="9"/>
        <v>1.9965039654454442</v>
      </c>
      <c r="AU31">
        <f t="shared" si="9"/>
        <v>-58.311960663315446</v>
      </c>
      <c r="AW31">
        <v>28</v>
      </c>
      <c r="AX31">
        <f>IF(Z31&gt;0, (R31*SUMPRODUCT(K31:$K$98, X31:$X$98)-K31*$AZ$3)/Z31, 0)</f>
        <v>1121.2531290488687</v>
      </c>
    </row>
    <row r="32" spans="5:50" x14ac:dyDescent="0.25">
      <c r="E32">
        <v>2032</v>
      </c>
      <c r="F32" s="5">
        <f>EconomicRates!C72</f>
        <v>3.5571999999999999E-2</v>
      </c>
      <c r="G32" s="5">
        <f>EconomicRates!D72</f>
        <v>7.0000000000000007E-2</v>
      </c>
      <c r="H32" s="5">
        <f t="shared" si="10"/>
        <v>0.12000000000000001</v>
      </c>
      <c r="I32" s="5">
        <f t="shared" si="11"/>
        <v>1.1200000000000001</v>
      </c>
      <c r="J32">
        <f t="shared" si="12"/>
        <v>0.89285714285714279</v>
      </c>
      <c r="K32">
        <f t="shared" si="20"/>
        <v>3.7383274745506546E-2</v>
      </c>
      <c r="L32" s="2">
        <v>29</v>
      </c>
      <c r="M32" s="6">
        <v>2.7564999999999999E-2</v>
      </c>
      <c r="Q32" s="4">
        <f t="shared" si="21"/>
        <v>12.5</v>
      </c>
      <c r="R32">
        <f t="shared" si="0"/>
        <v>100000</v>
      </c>
      <c r="S32">
        <f t="shared" si="1"/>
        <v>1092.9137788489197</v>
      </c>
      <c r="U32">
        <f t="shared" si="13"/>
        <v>2.7564999999999999E-2</v>
      </c>
      <c r="V32">
        <f t="shared" si="14"/>
        <v>0.01</v>
      </c>
      <c r="W32">
        <f t="shared" si="15"/>
        <v>0.57199621286420255</v>
      </c>
      <c r="X32">
        <f t="shared" si="16"/>
        <v>1.5767075607601742E-2</v>
      </c>
      <c r="Y32">
        <f t="shared" si="17"/>
        <v>5.7199621286420253E-3</v>
      </c>
      <c r="Z32">
        <f t="shared" si="18"/>
        <v>0.55050917512795883</v>
      </c>
      <c r="AB32">
        <f t="shared" si="19"/>
        <v>641.35254347808984</v>
      </c>
      <c r="AC32">
        <f t="shared" si="2"/>
        <v>601.65906288009921</v>
      </c>
      <c r="AE32">
        <f t="shared" si="3"/>
        <v>0</v>
      </c>
      <c r="AF32">
        <f t="shared" si="4"/>
        <v>0</v>
      </c>
      <c r="AG32">
        <f t="shared" si="4"/>
        <v>-6.8813646890994855</v>
      </c>
      <c r="AH32">
        <f t="shared" si="5"/>
        <v>-1576.7075607601741</v>
      </c>
      <c r="AI32">
        <f t="shared" si="6"/>
        <v>-1583.5889254492736</v>
      </c>
      <c r="AJ32">
        <f t="shared" si="7"/>
        <v>39.693480597990629</v>
      </c>
      <c r="AK32">
        <f t="shared" si="22"/>
        <v>44.894678043466293</v>
      </c>
      <c r="AL32">
        <f t="shared" si="8"/>
        <v>-1499.0007668078167</v>
      </c>
      <c r="AN32">
        <f t="shared" si="9"/>
        <v>0</v>
      </c>
      <c r="AO32">
        <f t="shared" si="9"/>
        <v>0</v>
      </c>
      <c r="AP32">
        <f t="shared" si="9"/>
        <v>-0.25724794679663332</v>
      </c>
      <c r="AQ32">
        <f t="shared" si="9"/>
        <v>-58.942491937215046</v>
      </c>
      <c r="AR32">
        <f t="shared" si="9"/>
        <v>-59.199739884011677</v>
      </c>
      <c r="AS32">
        <f t="shared" si="9"/>
        <v>1.4838722908001172</v>
      </c>
      <c r="AT32">
        <f t="shared" si="9"/>
        <v>1.6783100839099607</v>
      </c>
      <c r="AU32">
        <f t="shared" si="9"/>
        <v>-56.0375575093016</v>
      </c>
      <c r="AW32">
        <v>29</v>
      </c>
      <c r="AX32">
        <f>IF(Z32&gt;0, (R32*SUMPRODUCT(K32:$K$98, X32:$X$98)-K32*$AZ$3)/Z32, 0)</f>
        <v>1092.9137788489197</v>
      </c>
    </row>
    <row r="33" spans="5:50" x14ac:dyDescent="0.25">
      <c r="E33">
        <v>2033</v>
      </c>
      <c r="F33" s="5">
        <f>EconomicRates!C73</f>
        <v>3.5571999999999999E-2</v>
      </c>
      <c r="G33" s="5">
        <f>EconomicRates!D73</f>
        <v>7.0000000000000007E-2</v>
      </c>
      <c r="H33" s="5">
        <f t="shared" si="10"/>
        <v>0.12000000000000001</v>
      </c>
      <c r="I33" s="5">
        <f t="shared" si="11"/>
        <v>1.1200000000000001</v>
      </c>
      <c r="J33">
        <f t="shared" si="12"/>
        <v>0.89285714285714279</v>
      </c>
      <c r="K33">
        <f t="shared" si="20"/>
        <v>3.337792387991656E-2</v>
      </c>
      <c r="L33" s="2">
        <v>30</v>
      </c>
      <c r="M33" s="6">
        <v>3.0620999999999999E-2</v>
      </c>
      <c r="Q33" s="4">
        <f t="shared" si="21"/>
        <v>12.5</v>
      </c>
      <c r="R33">
        <f t="shared" si="0"/>
        <v>100000</v>
      </c>
      <c r="S33">
        <f t="shared" si="1"/>
        <v>1064.7515432973044</v>
      </c>
      <c r="U33">
        <f t="shared" si="13"/>
        <v>3.0620999999999999E-2</v>
      </c>
      <c r="V33">
        <f t="shared" si="14"/>
        <v>0.01</v>
      </c>
      <c r="W33">
        <f t="shared" si="15"/>
        <v>0.55050917512795883</v>
      </c>
      <c r="X33">
        <f t="shared" si="16"/>
        <v>1.6857141451593227E-2</v>
      </c>
      <c r="Y33">
        <f t="shared" si="17"/>
        <v>5.5050917512795882E-3</v>
      </c>
      <c r="Z33">
        <f t="shared" si="18"/>
        <v>0.52814694192508604</v>
      </c>
      <c r="AB33">
        <f t="shared" si="19"/>
        <v>601.65906288009921</v>
      </c>
      <c r="AC33">
        <f t="shared" si="2"/>
        <v>562.34527150248709</v>
      </c>
      <c r="AE33">
        <f t="shared" si="3"/>
        <v>0</v>
      </c>
      <c r="AF33">
        <f t="shared" si="4"/>
        <v>0</v>
      </c>
      <c r="AG33">
        <f t="shared" si="4"/>
        <v>-6.6018367740635755</v>
      </c>
      <c r="AH33">
        <f t="shared" si="5"/>
        <v>-1685.7141451593227</v>
      </c>
      <c r="AI33">
        <f t="shared" si="6"/>
        <v>-1692.3159819333862</v>
      </c>
      <c r="AJ33">
        <f t="shared" si="7"/>
        <v>39.31379137761212</v>
      </c>
      <c r="AK33">
        <f t="shared" si="22"/>
        <v>42.116134401606949</v>
      </c>
      <c r="AL33">
        <f t="shared" si="8"/>
        <v>-1610.8860561541671</v>
      </c>
      <c r="AN33">
        <f t="shared" si="9"/>
        <v>0</v>
      </c>
      <c r="AO33">
        <f t="shared" si="9"/>
        <v>0</v>
      </c>
      <c r="AP33">
        <f t="shared" si="9"/>
        <v>-0.22035560531232792</v>
      </c>
      <c r="AQ33">
        <f t="shared" si="9"/>
        <v>-56.265638420426491</v>
      </c>
      <c r="AR33">
        <f t="shared" si="9"/>
        <v>-56.485994025738812</v>
      </c>
      <c r="AS33">
        <f t="shared" si="9"/>
        <v>1.3122127360328573</v>
      </c>
      <c r="AT33">
        <f t="shared" si="9"/>
        <v>1.405749128173172</v>
      </c>
      <c r="AU33">
        <f t="shared" si="9"/>
        <v>-53.768032161532787</v>
      </c>
      <c r="AW33">
        <v>30</v>
      </c>
      <c r="AX33">
        <f>IF(Z33&gt;0, (R33*SUMPRODUCT(K33:$K$98, X33:$X$98)-K33*$AZ$3)/Z33, 0)</f>
        <v>1064.7515432973044</v>
      </c>
    </row>
    <row r="34" spans="5:50" x14ac:dyDescent="0.25">
      <c r="E34">
        <v>2034</v>
      </c>
      <c r="F34" s="5">
        <f>EconomicRates!C74</f>
        <v>3.5571999999999999E-2</v>
      </c>
      <c r="G34" s="5">
        <f>EconomicRates!D74</f>
        <v>7.0000000000000007E-2</v>
      </c>
      <c r="H34" s="5">
        <f t="shared" si="10"/>
        <v>0.12000000000000001</v>
      </c>
      <c r="I34" s="5">
        <f t="shared" si="11"/>
        <v>1.1200000000000001</v>
      </c>
      <c r="J34">
        <f t="shared" si="12"/>
        <v>0.89285714285714279</v>
      </c>
      <c r="K34">
        <f t="shared" si="20"/>
        <v>2.9801717749925499E-2</v>
      </c>
      <c r="L34" s="2">
        <v>31</v>
      </c>
      <c r="M34" s="6">
        <v>3.3921E-2</v>
      </c>
      <c r="Q34" s="4">
        <f t="shared" si="21"/>
        <v>12.5</v>
      </c>
      <c r="R34">
        <f t="shared" si="0"/>
        <v>100000</v>
      </c>
      <c r="S34">
        <f t="shared" si="1"/>
        <v>1036.9443531057746</v>
      </c>
      <c r="U34">
        <f t="shared" si="13"/>
        <v>3.3921E-2</v>
      </c>
      <c r="V34">
        <f t="shared" si="14"/>
        <v>0.01</v>
      </c>
      <c r="W34">
        <f t="shared" si="15"/>
        <v>0.52814694192508604</v>
      </c>
      <c r="X34">
        <f t="shared" si="16"/>
        <v>1.7915272417040842E-2</v>
      </c>
      <c r="Y34">
        <f t="shared" si="17"/>
        <v>5.2814694192508602E-3</v>
      </c>
      <c r="Z34">
        <f t="shared" si="18"/>
        <v>0.50495020008879432</v>
      </c>
      <c r="AB34">
        <f t="shared" si="19"/>
        <v>562.34527150248709</v>
      </c>
      <c r="AC34">
        <f t="shared" si="2"/>
        <v>523.60525858170627</v>
      </c>
      <c r="AE34">
        <f t="shared" si="3"/>
        <v>0</v>
      </c>
      <c r="AF34">
        <f t="shared" si="4"/>
        <v>0</v>
      </c>
      <c r="AG34">
        <f t="shared" si="4"/>
        <v>-6.3118775011099286</v>
      </c>
      <c r="AH34">
        <f t="shared" si="5"/>
        <v>-1791.5272417040842</v>
      </c>
      <c r="AI34">
        <f t="shared" si="6"/>
        <v>-1797.839119205194</v>
      </c>
      <c r="AJ34">
        <f t="shared" si="7"/>
        <v>38.740012920780828</v>
      </c>
      <c r="AK34">
        <f t="shared" si="22"/>
        <v>39.364169005174098</v>
      </c>
      <c r="AL34">
        <f t="shared" si="8"/>
        <v>-1719.7349372792391</v>
      </c>
      <c r="AN34">
        <f t="shared" si="9"/>
        <v>0</v>
      </c>
      <c r="AO34">
        <f t="shared" si="9"/>
        <v>0</v>
      </c>
      <c r="AP34">
        <f t="shared" si="9"/>
        <v>-0.18810479176018316</v>
      </c>
      <c r="AQ34">
        <f t="shared" si="9"/>
        <v>-53.390589198567675</v>
      </c>
      <c r="AR34">
        <f t="shared" si="9"/>
        <v>-53.578693990327857</v>
      </c>
      <c r="AS34">
        <f t="shared" si="9"/>
        <v>1.1545189306935772</v>
      </c>
      <c r="AT34">
        <f t="shared" si="9"/>
        <v>1.173119854152564</v>
      </c>
      <c r="AU34">
        <f t="shared" ref="AU34:AU69" si="23">AL34*$K34</f>
        <v>-51.251055205481713</v>
      </c>
      <c r="AW34">
        <v>31</v>
      </c>
      <c r="AX34">
        <f>IF(Z34&gt;0, (R34*SUMPRODUCT(K34:$K$98, X34:$X$98)-K34*$AZ$3)/Z34, 0)</f>
        <v>1036.9443531057746</v>
      </c>
    </row>
    <row r="35" spans="5:50" x14ac:dyDescent="0.25">
      <c r="E35">
        <v>2035</v>
      </c>
      <c r="F35" s="5">
        <f>EconomicRates!C75</f>
        <v>3.5571999999999999E-2</v>
      </c>
      <c r="G35" s="5">
        <f>EconomicRates!D75</f>
        <v>7.0000000000000007E-2</v>
      </c>
      <c r="H35" s="5">
        <f t="shared" si="10"/>
        <v>0.12000000000000001</v>
      </c>
      <c r="I35" s="5">
        <f t="shared" si="11"/>
        <v>1.1200000000000001</v>
      </c>
      <c r="J35">
        <f t="shared" si="12"/>
        <v>0.89285714285714279</v>
      </c>
      <c r="K35">
        <f t="shared" si="20"/>
        <v>2.660867656243348E-2</v>
      </c>
      <c r="L35" s="2">
        <v>32</v>
      </c>
      <c r="M35" s="6">
        <v>3.7368999999999999E-2</v>
      </c>
      <c r="Q35" s="4">
        <f t="shared" si="21"/>
        <v>12.5</v>
      </c>
      <c r="R35">
        <f t="shared" si="0"/>
        <v>100000</v>
      </c>
      <c r="S35">
        <f t="shared" si="1"/>
        <v>1010.043704216121</v>
      </c>
      <c r="U35">
        <f t="shared" si="13"/>
        <v>3.7368999999999999E-2</v>
      </c>
      <c r="V35">
        <f t="shared" si="14"/>
        <v>0.01</v>
      </c>
      <c r="W35">
        <f t="shared" si="15"/>
        <v>0.50495020008879432</v>
      </c>
      <c r="X35">
        <f t="shared" si="16"/>
        <v>1.8869484027118154E-2</v>
      </c>
      <c r="Y35">
        <f t="shared" si="17"/>
        <v>5.0495020008879433E-3</v>
      </c>
      <c r="Z35">
        <f t="shared" si="18"/>
        <v>0.48103121406078825</v>
      </c>
      <c r="AB35">
        <f t="shared" si="19"/>
        <v>523.60525858170627</v>
      </c>
      <c r="AC35">
        <f t="shared" si="2"/>
        <v>485.8625492935364</v>
      </c>
      <c r="AE35">
        <f t="shared" si="3"/>
        <v>0</v>
      </c>
      <c r="AF35">
        <f t="shared" ref="AF35:AG69" si="24">-$Z35*P35</f>
        <v>0</v>
      </c>
      <c r="AG35">
        <f t="shared" si="24"/>
        <v>-6.0128901757598534</v>
      </c>
      <c r="AH35">
        <f t="shared" si="5"/>
        <v>-1886.9484027118153</v>
      </c>
      <c r="AI35">
        <f t="shared" ref="AI35:AI66" si="25">SUM(AE35:AH35)</f>
        <v>-1892.9612928875752</v>
      </c>
      <c r="AJ35">
        <f t="shared" si="7"/>
        <v>37.742709288169863</v>
      </c>
      <c r="AK35">
        <f t="shared" si="22"/>
        <v>36.652368100719443</v>
      </c>
      <c r="AL35">
        <f t="shared" si="8"/>
        <v>-1818.5662154986858</v>
      </c>
      <c r="AN35">
        <f t="shared" ref="AN35:AT69" si="26">AE35*$K35</f>
        <v>0</v>
      </c>
      <c r="AO35">
        <f t="shared" si="26"/>
        <v>0</v>
      </c>
      <c r="AP35">
        <f t="shared" si="26"/>
        <v>-0.15999504989222774</v>
      </c>
      <c r="AQ35">
        <f t="shared" si="26"/>
        <v>-50.209199737759171</v>
      </c>
      <c r="AR35">
        <f t="shared" si="26"/>
        <v>-50.369194787651395</v>
      </c>
      <c r="AS35">
        <f t="shared" si="26"/>
        <v>1.0042835440388658</v>
      </c>
      <c r="AT35">
        <f t="shared" si="26"/>
        <v>0.97527100803929789</v>
      </c>
      <c r="AU35">
        <f t="shared" si="23"/>
        <v>-48.389640235573232</v>
      </c>
      <c r="AW35">
        <v>32</v>
      </c>
      <c r="AX35">
        <f>IF(Z35&gt;0, (R35*SUMPRODUCT(K35:$K$98, X35:$X$98)-K35*$AZ$3)/Z35, 0)</f>
        <v>1010.043704216121</v>
      </c>
    </row>
    <row r="36" spans="5:50" x14ac:dyDescent="0.25">
      <c r="E36">
        <v>2036</v>
      </c>
      <c r="F36" s="5">
        <f>EconomicRates!C76</f>
        <v>3.5571999999999999E-2</v>
      </c>
      <c r="G36" s="5">
        <f>EconomicRates!D76</f>
        <v>7.0000000000000007E-2</v>
      </c>
      <c r="H36" s="5">
        <f t="shared" si="10"/>
        <v>0.12000000000000001</v>
      </c>
      <c r="I36" s="5">
        <f t="shared" si="11"/>
        <v>1.1200000000000001</v>
      </c>
      <c r="J36">
        <f t="shared" si="12"/>
        <v>0.89285714285714279</v>
      </c>
      <c r="K36">
        <f t="shared" si="20"/>
        <v>2.3757746930744176E-2</v>
      </c>
      <c r="L36" s="2">
        <v>33</v>
      </c>
      <c r="M36" s="6">
        <v>5.0548205999999998E-2</v>
      </c>
      <c r="Q36" s="4">
        <f t="shared" si="21"/>
        <v>12.5</v>
      </c>
      <c r="R36">
        <f t="shared" si="0"/>
        <v>100000</v>
      </c>
      <c r="S36">
        <f t="shared" si="1"/>
        <v>994.95256104769317</v>
      </c>
      <c r="U36">
        <f t="shared" si="13"/>
        <v>5.0548205999999998E-2</v>
      </c>
      <c r="V36">
        <f t="shared" si="14"/>
        <v>0.01</v>
      </c>
      <c r="W36">
        <f t="shared" si="15"/>
        <v>0.48103121406078825</v>
      </c>
      <c r="X36">
        <f t="shared" si="16"/>
        <v>2.4315264900774819E-2</v>
      </c>
      <c r="Y36">
        <f t="shared" si="17"/>
        <v>4.8103121406078827E-3</v>
      </c>
      <c r="Z36">
        <f t="shared" si="18"/>
        <v>0.45190563701940556</v>
      </c>
      <c r="AB36">
        <f t="shared" si="19"/>
        <v>485.8625492935364</v>
      </c>
      <c r="AC36">
        <f t="shared" si="2"/>
        <v>449.62467090434677</v>
      </c>
      <c r="AE36">
        <f t="shared" si="3"/>
        <v>0</v>
      </c>
      <c r="AF36">
        <f t="shared" si="24"/>
        <v>0</v>
      </c>
      <c r="AG36">
        <f t="shared" si="24"/>
        <v>-5.6488204627425693</v>
      </c>
      <c r="AH36">
        <f t="shared" si="5"/>
        <v>-2431.5264900774819</v>
      </c>
      <c r="AI36">
        <f t="shared" si="25"/>
        <v>-2437.1753105402245</v>
      </c>
      <c r="AJ36">
        <f t="shared" si="7"/>
        <v>36.237878389189632</v>
      </c>
      <c r="AK36">
        <f t="shared" si="22"/>
        <v>34.010378450547549</v>
      </c>
      <c r="AL36">
        <f t="shared" si="8"/>
        <v>-2366.9270537004872</v>
      </c>
      <c r="AN36">
        <f t="shared" si="26"/>
        <v>0</v>
      </c>
      <c r="AO36">
        <f t="shared" si="26"/>
        <v>0</v>
      </c>
      <c r="AP36">
        <f t="shared" si="26"/>
        <v>-0.13420324701104716</v>
      </c>
      <c r="AQ36">
        <f t="shared" si="26"/>
        <v>-57.767591006661455</v>
      </c>
      <c r="AR36">
        <f t="shared" si="26"/>
        <v>-57.901794253672499</v>
      </c>
      <c r="AS36">
        <f t="shared" si="26"/>
        <v>0.86093034407745073</v>
      </c>
      <c r="AT36">
        <f t="shared" si="26"/>
        <v>0.80800996424694393</v>
      </c>
      <c r="AU36">
        <f t="shared" si="23"/>
        <v>-56.232853945348104</v>
      </c>
      <c r="AW36">
        <v>33</v>
      </c>
      <c r="AX36">
        <f>IF(Z36&gt;0, (R36*SUMPRODUCT(K36:$K$98, X36:$X$98)-K36*$AZ$3)/Z36, 0)</f>
        <v>994.95256104769317</v>
      </c>
    </row>
    <row r="37" spans="5:50" x14ac:dyDescent="0.25">
      <c r="E37">
        <v>2037</v>
      </c>
      <c r="F37" s="5">
        <f>EconomicRates!C77</f>
        <v>3.5571999999999999E-2</v>
      </c>
      <c r="G37" s="5">
        <f>EconomicRates!D77</f>
        <v>7.0000000000000007E-2</v>
      </c>
      <c r="H37" s="5">
        <f t="shared" si="10"/>
        <v>0.12000000000000001</v>
      </c>
      <c r="I37" s="5">
        <f t="shared" si="11"/>
        <v>1.1200000000000001</v>
      </c>
      <c r="J37">
        <f t="shared" si="12"/>
        <v>0.89285714285714279</v>
      </c>
      <c r="K37">
        <f t="shared" si="20"/>
        <v>2.1212274045307299E-2</v>
      </c>
      <c r="L37" s="2">
        <v>34</v>
      </c>
      <c r="M37" s="6">
        <v>6.4784177999999998E-2</v>
      </c>
      <c r="Q37" s="4">
        <f t="shared" si="21"/>
        <v>12.5</v>
      </c>
      <c r="R37">
        <f t="shared" si="0"/>
        <v>100000</v>
      </c>
      <c r="S37">
        <f t="shared" si="1"/>
        <v>967.04512359282296</v>
      </c>
      <c r="U37">
        <f t="shared" si="13"/>
        <v>6.4784177999999998E-2</v>
      </c>
      <c r="V37">
        <f t="shared" si="14"/>
        <v>0.01</v>
      </c>
      <c r="W37">
        <f t="shared" si="15"/>
        <v>0.45190563701940556</v>
      </c>
      <c r="X37">
        <f t="shared" si="16"/>
        <v>2.9276335227868558E-2</v>
      </c>
      <c r="Y37">
        <f t="shared" si="17"/>
        <v>4.5190563701940556E-3</v>
      </c>
      <c r="Z37">
        <f t="shared" si="18"/>
        <v>0.41811024542134295</v>
      </c>
      <c r="AB37">
        <f t="shared" si="19"/>
        <v>449.62467090434677</v>
      </c>
      <c r="AC37">
        <f t="shared" si="2"/>
        <v>404.33147395890813</v>
      </c>
      <c r="AE37">
        <f t="shared" si="3"/>
        <v>0</v>
      </c>
      <c r="AF37">
        <f t="shared" si="24"/>
        <v>0</v>
      </c>
      <c r="AG37">
        <f t="shared" si="24"/>
        <v>-5.2263780677667873</v>
      </c>
      <c r="AH37">
        <f t="shared" si="5"/>
        <v>-2927.6335227868558</v>
      </c>
      <c r="AI37">
        <f t="shared" si="25"/>
        <v>-2932.8599008546225</v>
      </c>
      <c r="AJ37">
        <f t="shared" si="7"/>
        <v>45.293196945438638</v>
      </c>
      <c r="AK37">
        <f t="shared" si="22"/>
        <v>31.473726963304276</v>
      </c>
      <c r="AL37">
        <f t="shared" si="8"/>
        <v>-2856.0929769458799</v>
      </c>
      <c r="AN37">
        <f t="shared" si="26"/>
        <v>0</v>
      </c>
      <c r="AO37">
        <f t="shared" si="26"/>
        <v>0</v>
      </c>
      <c r="AP37">
        <f t="shared" si="26"/>
        <v>-0.11086336383785274</v>
      </c>
      <c r="AQ37">
        <f t="shared" si="26"/>
        <v>-62.101764589583198</v>
      </c>
      <c r="AR37">
        <f t="shared" si="26"/>
        <v>-62.212627953421048</v>
      </c>
      <c r="AS37">
        <f t="shared" si="26"/>
        <v>0.96077170599471984</v>
      </c>
      <c r="AT37">
        <f t="shared" si="26"/>
        <v>0.66762932157278787</v>
      </c>
      <c r="AU37">
        <f t="shared" si="23"/>
        <v>-60.584226925853542</v>
      </c>
      <c r="AW37">
        <v>34</v>
      </c>
      <c r="AX37">
        <f>IF(Z37&gt;0, (R37*SUMPRODUCT(K37:$K$98, X37:$X$98)-K37*$AZ$3)/Z37, 0)</f>
        <v>967.04512359282296</v>
      </c>
    </row>
    <row r="38" spans="5:50" x14ac:dyDescent="0.25">
      <c r="E38">
        <v>2038</v>
      </c>
      <c r="F38" s="5">
        <f>EconomicRates!C78</f>
        <v>3.5571999999999999E-2</v>
      </c>
      <c r="G38" s="5">
        <f>EconomicRates!D78</f>
        <v>7.0000000000000007E-2</v>
      </c>
      <c r="H38" s="5">
        <f t="shared" si="10"/>
        <v>0.12000000000000001</v>
      </c>
      <c r="I38" s="5">
        <f t="shared" si="11"/>
        <v>1.1200000000000001</v>
      </c>
      <c r="J38">
        <f t="shared" si="12"/>
        <v>0.89285714285714279</v>
      </c>
      <c r="K38">
        <f t="shared" si="20"/>
        <v>1.8939530397595803E-2</v>
      </c>
      <c r="L38" s="2">
        <v>35</v>
      </c>
      <c r="M38" s="6">
        <v>8.0470763000000001E-2</v>
      </c>
      <c r="Q38" s="4">
        <f t="shared" si="21"/>
        <v>12.5</v>
      </c>
      <c r="R38">
        <f t="shared" si="0"/>
        <v>100000</v>
      </c>
      <c r="S38">
        <f t="shared" si="1"/>
        <v>929.22140502783589</v>
      </c>
      <c r="U38">
        <f t="shared" si="13"/>
        <v>8.0470763000000001E-2</v>
      </c>
      <c r="V38">
        <f t="shared" si="14"/>
        <v>0.01</v>
      </c>
      <c r="W38">
        <f t="shared" si="15"/>
        <v>0.41811024542134295</v>
      </c>
      <c r="X38">
        <f t="shared" si="16"/>
        <v>3.3645650467172723E-2</v>
      </c>
      <c r="Y38">
        <f t="shared" si="17"/>
        <v>4.1811024542134298E-3</v>
      </c>
      <c r="Z38">
        <f t="shared" si="18"/>
        <v>0.3802834924999568</v>
      </c>
      <c r="AB38">
        <f t="shared" si="19"/>
        <v>404.33147395890813</v>
      </c>
      <c r="AC38">
        <f t="shared" si="2"/>
        <v>353.36756120970233</v>
      </c>
      <c r="AE38">
        <f t="shared" si="3"/>
        <v>0</v>
      </c>
      <c r="AF38">
        <f t="shared" si="24"/>
        <v>0</v>
      </c>
      <c r="AG38">
        <f t="shared" si="24"/>
        <v>-4.7535436562494597</v>
      </c>
      <c r="AH38">
        <f t="shared" si="5"/>
        <v>-3364.5650467172723</v>
      </c>
      <c r="AI38">
        <f t="shared" si="25"/>
        <v>-3369.3185903735216</v>
      </c>
      <c r="AJ38">
        <f t="shared" si="7"/>
        <v>50.963912749205804</v>
      </c>
      <c r="AK38">
        <f t="shared" si="22"/>
        <v>28.303203177123571</v>
      </c>
      <c r="AL38">
        <f t="shared" si="8"/>
        <v>-3290.051474447192</v>
      </c>
      <c r="AN38">
        <f t="shared" si="26"/>
        <v>0</v>
      </c>
      <c r="AO38">
        <f t="shared" si="26"/>
        <v>0</v>
      </c>
      <c r="AP38">
        <f t="shared" si="26"/>
        <v>-9.0029884573835331E-2</v>
      </c>
      <c r="AQ38">
        <f t="shared" si="26"/>
        <v>-63.723281976990123</v>
      </c>
      <c r="AR38">
        <f t="shared" si="26"/>
        <v>-63.813311861563953</v>
      </c>
      <c r="AS38">
        <f t="shared" si="26"/>
        <v>0.96523257469400359</v>
      </c>
      <c r="AT38">
        <f t="shared" si="26"/>
        <v>0.53604937692246202</v>
      </c>
      <c r="AU38">
        <f t="shared" si="23"/>
        <v>-62.312029909947483</v>
      </c>
      <c r="AW38">
        <v>35</v>
      </c>
      <c r="AX38">
        <f>IF(Z38&gt;0, (R38*SUMPRODUCT(K38:$K$98, X38:$X$98)-K38*$AZ$3)/Z38, 0)</f>
        <v>929.22140502783589</v>
      </c>
    </row>
    <row r="39" spans="5:50" x14ac:dyDescent="0.25">
      <c r="E39">
        <v>2039</v>
      </c>
      <c r="F39" s="5">
        <f>EconomicRates!C79</f>
        <v>3.5571999999999999E-2</v>
      </c>
      <c r="G39" s="5">
        <f>EconomicRates!D79</f>
        <v>7.0000000000000007E-2</v>
      </c>
      <c r="H39" s="5">
        <f t="shared" si="10"/>
        <v>0.12000000000000001</v>
      </c>
      <c r="I39" s="5">
        <f t="shared" si="11"/>
        <v>1.1200000000000001</v>
      </c>
      <c r="J39">
        <f t="shared" si="12"/>
        <v>0.89285714285714279</v>
      </c>
      <c r="K39">
        <f t="shared" si="20"/>
        <v>1.6910294997853393E-2</v>
      </c>
      <c r="L39" s="2">
        <v>36</v>
      </c>
      <c r="M39" s="6">
        <v>9.7818447000000003E-2</v>
      </c>
      <c r="Q39" s="4">
        <f t="shared" si="21"/>
        <v>12.5</v>
      </c>
      <c r="R39">
        <f t="shared" si="0"/>
        <v>100000</v>
      </c>
      <c r="S39">
        <f t="shared" si="1"/>
        <v>883.00842121247399</v>
      </c>
      <c r="U39">
        <f t="shared" si="13"/>
        <v>9.7818447000000003E-2</v>
      </c>
      <c r="V39">
        <f t="shared" si="14"/>
        <v>0.01</v>
      </c>
      <c r="W39">
        <f t="shared" si="15"/>
        <v>0.3802834924999568</v>
      </c>
      <c r="X39">
        <f t="shared" si="16"/>
        <v>3.7198740656081926E-2</v>
      </c>
      <c r="Y39">
        <f t="shared" si="17"/>
        <v>3.802834924999568E-3</v>
      </c>
      <c r="Z39">
        <f t="shared" si="18"/>
        <v>0.33928191691887533</v>
      </c>
      <c r="AB39">
        <f t="shared" si="19"/>
        <v>353.36756120970233</v>
      </c>
      <c r="AC39">
        <f t="shared" si="2"/>
        <v>299.58878980447787</v>
      </c>
      <c r="AE39">
        <f t="shared" si="3"/>
        <v>0</v>
      </c>
      <c r="AF39">
        <f t="shared" si="24"/>
        <v>0</v>
      </c>
      <c r="AG39">
        <f t="shared" si="24"/>
        <v>-4.2410239614859417</v>
      </c>
      <c r="AH39">
        <f t="shared" si="5"/>
        <v>-3719.8740656081927</v>
      </c>
      <c r="AI39">
        <f t="shared" si="25"/>
        <v>-3724.1150895696787</v>
      </c>
      <c r="AJ39">
        <f t="shared" si="7"/>
        <v>53.778771405224461</v>
      </c>
      <c r="AK39">
        <f t="shared" si="22"/>
        <v>24.735729284679167</v>
      </c>
      <c r="AL39">
        <f t="shared" si="8"/>
        <v>-3645.6005888797754</v>
      </c>
      <c r="AN39">
        <f t="shared" si="26"/>
        <v>0</v>
      </c>
      <c r="AO39">
        <f t="shared" si="26"/>
        <v>0</v>
      </c>
      <c r="AP39">
        <f t="shared" si="26"/>
        <v>-7.1716966281692107E-2</v>
      </c>
      <c r="AQ39">
        <f t="shared" si="26"/>
        <v>-62.904167804298787</v>
      </c>
      <c r="AR39">
        <f t="shared" si="26"/>
        <v>-62.975884770580478</v>
      </c>
      <c r="AS39">
        <f t="shared" si="26"/>
        <v>0.90941488908446833</v>
      </c>
      <c r="AT39">
        <f t="shared" si="26"/>
        <v>0.41828847919096579</v>
      </c>
      <c r="AU39">
        <f t="shared" si="23"/>
        <v>-61.648181402305049</v>
      </c>
      <c r="AW39">
        <v>36</v>
      </c>
      <c r="AX39">
        <f>IF(Z39&gt;0, (R39*SUMPRODUCT(K39:$K$98, X39:$X$98)-K39*$AZ$3)/Z39, 0)</f>
        <v>883.00842121247399</v>
      </c>
    </row>
    <row r="40" spans="5:50" x14ac:dyDescent="0.25">
      <c r="E40">
        <v>2040</v>
      </c>
      <c r="F40" s="5">
        <f>EconomicRates!C80</f>
        <v>3.5571999999999999E-2</v>
      </c>
      <c r="G40" s="5">
        <f>EconomicRates!D80</f>
        <v>7.0000000000000007E-2</v>
      </c>
      <c r="H40" s="5">
        <f t="shared" si="10"/>
        <v>0.12000000000000001</v>
      </c>
      <c r="I40" s="5">
        <f t="shared" si="11"/>
        <v>1.1200000000000001</v>
      </c>
      <c r="J40">
        <f t="shared" si="12"/>
        <v>0.89285714285714279</v>
      </c>
      <c r="K40">
        <f t="shared" si="20"/>
        <v>1.5098477676654815E-2</v>
      </c>
      <c r="L40" s="2">
        <v>37</v>
      </c>
      <c r="M40" s="6">
        <v>0.115047869</v>
      </c>
      <c r="Q40" s="4">
        <f t="shared" si="21"/>
        <v>12.5</v>
      </c>
      <c r="R40">
        <f t="shared" si="0"/>
        <v>100000</v>
      </c>
      <c r="S40">
        <f t="shared" si="1"/>
        <v>827.21627882239318</v>
      </c>
      <c r="U40">
        <f t="shared" si="13"/>
        <v>0.115047869</v>
      </c>
      <c r="V40">
        <f t="shared" si="14"/>
        <v>0.01</v>
      </c>
      <c r="W40">
        <f t="shared" si="15"/>
        <v>0.33928191691887533</v>
      </c>
      <c r="X40">
        <f t="shared" si="16"/>
        <v>3.9033661531751654E-2</v>
      </c>
      <c r="Y40">
        <f t="shared" si="17"/>
        <v>3.3928191691887533E-3</v>
      </c>
      <c r="Z40">
        <f t="shared" si="18"/>
        <v>0.29685543621793492</v>
      </c>
      <c r="AB40">
        <f t="shared" si="19"/>
        <v>299.58878980447787</v>
      </c>
      <c r="AC40">
        <f t="shared" si="2"/>
        <v>245.56364929639841</v>
      </c>
      <c r="AE40">
        <f t="shared" si="3"/>
        <v>0</v>
      </c>
      <c r="AF40">
        <f t="shared" si="24"/>
        <v>0</v>
      </c>
      <c r="AG40">
        <f t="shared" si="24"/>
        <v>-3.7106929527241865</v>
      </c>
      <c r="AH40">
        <f t="shared" si="5"/>
        <v>-3903.3661531751654</v>
      </c>
      <c r="AI40">
        <f t="shared" si="25"/>
        <v>-3907.0768461278894</v>
      </c>
      <c r="AJ40">
        <f t="shared" si="7"/>
        <v>54.02514050807946</v>
      </c>
      <c r="AK40">
        <f t="shared" si="22"/>
        <v>20.971215286313452</v>
      </c>
      <c r="AL40">
        <f t="shared" si="8"/>
        <v>-3832.0804903334965</v>
      </c>
      <c r="AN40">
        <f t="shared" si="26"/>
        <v>0</v>
      </c>
      <c r="AO40">
        <f t="shared" si="26"/>
        <v>0</v>
      </c>
      <c r="AP40">
        <f t="shared" si="26"/>
        <v>-5.6025814711626466E-2</v>
      </c>
      <c r="AQ40">
        <f t="shared" si="26"/>
        <v>-58.93488672752521</v>
      </c>
      <c r="AR40">
        <f t="shared" si="26"/>
        <v>-58.990912542236835</v>
      </c>
      <c r="AS40">
        <f t="shared" si="26"/>
        <v>0.81569737793937747</v>
      </c>
      <c r="AT40">
        <f t="shared" si="26"/>
        <v>0.31663342585272586</v>
      </c>
      <c r="AU40">
        <f t="shared" si="23"/>
        <v>-57.858581738444734</v>
      </c>
      <c r="AW40">
        <v>37</v>
      </c>
      <c r="AX40">
        <f>IF(Z40&gt;0, (R40*SUMPRODUCT(K40:$K$98, X40:$X$98)-K40*$AZ$3)/Z40, 0)</f>
        <v>827.21627882239318</v>
      </c>
    </row>
    <row r="41" spans="5:50" x14ac:dyDescent="0.25">
      <c r="E41">
        <v>2041</v>
      </c>
      <c r="F41" s="5">
        <f>EconomicRates!C81</f>
        <v>3.5571999999999999E-2</v>
      </c>
      <c r="G41" s="5">
        <f>EconomicRates!D81</f>
        <v>7.0000000000000007E-2</v>
      </c>
      <c r="H41" s="5">
        <f t="shared" si="10"/>
        <v>0.12000000000000001</v>
      </c>
      <c r="I41" s="5">
        <f t="shared" si="11"/>
        <v>1.1200000000000001</v>
      </c>
      <c r="J41">
        <f t="shared" si="12"/>
        <v>0.89285714285714279</v>
      </c>
      <c r="K41">
        <f t="shared" si="20"/>
        <v>1.348078363987037E-2</v>
      </c>
      <c r="L41" s="2">
        <v>38</v>
      </c>
      <c r="M41" s="6">
        <v>0.13365521</v>
      </c>
      <c r="Q41" s="4">
        <f t="shared" si="21"/>
        <v>12.5</v>
      </c>
      <c r="R41">
        <f t="shared" si="0"/>
        <v>100000</v>
      </c>
      <c r="S41">
        <f t="shared" si="1"/>
        <v>765.33575222952095</v>
      </c>
      <c r="U41">
        <f t="shared" si="13"/>
        <v>0.13365521</v>
      </c>
      <c r="V41">
        <f t="shared" si="14"/>
        <v>0.01</v>
      </c>
      <c r="W41">
        <f t="shared" si="15"/>
        <v>0.29685543621793492</v>
      </c>
      <c r="X41">
        <f t="shared" si="16"/>
        <v>3.9676275667349693E-2</v>
      </c>
      <c r="Y41">
        <f t="shared" si="17"/>
        <v>2.9685543621793494E-3</v>
      </c>
      <c r="Z41">
        <f t="shared" si="18"/>
        <v>0.25421060618840585</v>
      </c>
      <c r="AB41">
        <f t="shared" si="19"/>
        <v>245.56364929639841</v>
      </c>
      <c r="AC41">
        <f t="shared" si="2"/>
        <v>194.55646551192609</v>
      </c>
      <c r="AE41">
        <f t="shared" si="3"/>
        <v>0</v>
      </c>
      <c r="AF41">
        <f t="shared" si="24"/>
        <v>0</v>
      </c>
      <c r="AG41">
        <f t="shared" si="24"/>
        <v>-3.1776325773550731</v>
      </c>
      <c r="AH41">
        <f t="shared" si="5"/>
        <v>-3967.6275667349692</v>
      </c>
      <c r="AI41">
        <f t="shared" si="25"/>
        <v>-3970.805199312324</v>
      </c>
      <c r="AJ41">
        <f t="shared" si="7"/>
        <v>51.007183784472318</v>
      </c>
      <c r="AK41">
        <f t="shared" si="22"/>
        <v>17.189455450747889</v>
      </c>
      <c r="AL41">
        <f t="shared" si="8"/>
        <v>-3902.6085600771039</v>
      </c>
      <c r="AN41">
        <f t="shared" si="26"/>
        <v>0</v>
      </c>
      <c r="AO41">
        <f t="shared" si="26"/>
        <v>0</v>
      </c>
      <c r="AP41">
        <f t="shared" si="26"/>
        <v>-4.2836977262327387E-2</v>
      </c>
      <c r="AQ41">
        <f t="shared" si="26"/>
        <v>-53.486728790739456</v>
      </c>
      <c r="AR41">
        <f t="shared" si="26"/>
        <v>-53.529565768001781</v>
      </c>
      <c r="AS41">
        <f t="shared" si="26"/>
        <v>0.68761680867757569</v>
      </c>
      <c r="AT41">
        <f t="shared" si="26"/>
        <v>0.23172732981872271</v>
      </c>
      <c r="AU41">
        <f t="shared" si="23"/>
        <v>-52.610221629505482</v>
      </c>
      <c r="AW41">
        <v>38</v>
      </c>
      <c r="AX41">
        <f>IF(Z41&gt;0, (R41*SUMPRODUCT(K41:$K$98, X41:$X$98)-K41*$AZ$3)/Z41, 0)</f>
        <v>765.33575222952095</v>
      </c>
    </row>
    <row r="42" spans="5:50" x14ac:dyDescent="0.25">
      <c r="E42">
        <v>2042</v>
      </c>
      <c r="F42" s="5">
        <f>EconomicRates!C82</f>
        <v>3.5571999999999999E-2</v>
      </c>
      <c r="G42" s="5">
        <f>EconomicRates!D82</f>
        <v>7.0000000000000007E-2</v>
      </c>
      <c r="H42" s="5">
        <f t="shared" si="10"/>
        <v>0.12000000000000001</v>
      </c>
      <c r="I42" s="5">
        <f t="shared" si="11"/>
        <v>1.1200000000000001</v>
      </c>
      <c r="J42">
        <f t="shared" si="12"/>
        <v>0.89285714285714279</v>
      </c>
      <c r="K42">
        <f t="shared" si="20"/>
        <v>1.2036413964169972E-2</v>
      </c>
      <c r="L42" s="2">
        <v>39</v>
      </c>
      <c r="M42" s="6">
        <v>0.153152232</v>
      </c>
      <c r="Q42" s="4">
        <f t="shared" si="21"/>
        <v>12.5</v>
      </c>
      <c r="R42">
        <f t="shared" si="0"/>
        <v>100000</v>
      </c>
      <c r="S42">
        <f t="shared" si="1"/>
        <v>696.39523412610993</v>
      </c>
      <c r="U42">
        <f t="shared" si="13"/>
        <v>0.153152232</v>
      </c>
      <c r="V42">
        <f t="shared" si="14"/>
        <v>0.01</v>
      </c>
      <c r="W42">
        <f t="shared" si="15"/>
        <v>0.25421060618840585</v>
      </c>
      <c r="X42">
        <f t="shared" si="16"/>
        <v>3.8932921735827367E-2</v>
      </c>
      <c r="Y42">
        <f t="shared" si="17"/>
        <v>2.5421060618840588E-3</v>
      </c>
      <c r="Z42">
        <f t="shared" si="18"/>
        <v>0.21273557839069443</v>
      </c>
      <c r="AB42">
        <f t="shared" si="19"/>
        <v>194.55646551192609</v>
      </c>
      <c r="AC42">
        <f t="shared" si="2"/>
        <v>148.14804292034106</v>
      </c>
      <c r="AE42">
        <f t="shared" si="3"/>
        <v>0</v>
      </c>
      <c r="AF42">
        <f t="shared" si="24"/>
        <v>0</v>
      </c>
      <c r="AG42">
        <f t="shared" si="24"/>
        <v>-2.6591947298836804</v>
      </c>
      <c r="AH42">
        <f t="shared" si="5"/>
        <v>-3893.2921735827367</v>
      </c>
      <c r="AI42">
        <f t="shared" si="25"/>
        <v>-3895.9513683126206</v>
      </c>
      <c r="AJ42">
        <f t="shared" si="7"/>
        <v>46.408422591585037</v>
      </c>
      <c r="AK42">
        <f t="shared" si="22"/>
        <v>13.618952585834828</v>
      </c>
      <c r="AL42">
        <f t="shared" si="8"/>
        <v>-3835.9239931352008</v>
      </c>
      <c r="AN42">
        <f t="shared" si="26"/>
        <v>0</v>
      </c>
      <c r="AO42">
        <f t="shared" si="26"/>
        <v>0</v>
      </c>
      <c r="AP42">
        <f t="shared" si="26"/>
        <v>-3.2007168580219132E-2</v>
      </c>
      <c r="AQ42">
        <f t="shared" si="26"/>
        <v>-46.861276284704914</v>
      </c>
      <c r="AR42">
        <f t="shared" si="26"/>
        <v>-46.893283453285136</v>
      </c>
      <c r="AS42">
        <f t="shared" si="26"/>
        <v>0.55859098573645538</v>
      </c>
      <c r="AT42">
        <f t="shared" si="26"/>
        <v>0.16392335108151107</v>
      </c>
      <c r="AU42">
        <f t="shared" si="23"/>
        <v>-46.17076911646717</v>
      </c>
      <c r="AW42">
        <v>39</v>
      </c>
      <c r="AX42">
        <f>IF(Z42&gt;0, (R42*SUMPRODUCT(K42:$K$98, X42:$X$98)-K42*$AZ$3)/Z42, 0)</f>
        <v>696.39523412610993</v>
      </c>
    </row>
    <row r="43" spans="5:50" x14ac:dyDescent="0.25">
      <c r="E43">
        <v>2043</v>
      </c>
      <c r="F43" s="5">
        <f>EconomicRates!C83</f>
        <v>3.5571999999999999E-2</v>
      </c>
      <c r="G43" s="5">
        <f>EconomicRates!D83</f>
        <v>7.0000000000000007E-2</v>
      </c>
      <c r="H43" s="5">
        <f t="shared" si="10"/>
        <v>0.12000000000000001</v>
      </c>
      <c r="I43" s="5">
        <f t="shared" si="11"/>
        <v>1.1200000000000001</v>
      </c>
      <c r="J43">
        <f t="shared" si="12"/>
        <v>0.89285714285714279</v>
      </c>
      <c r="K43">
        <f t="shared" si="20"/>
        <v>1.0746798182294617E-2</v>
      </c>
      <c r="L43" s="2">
        <v>40</v>
      </c>
      <c r="M43" s="6">
        <v>0.17329698399999999</v>
      </c>
      <c r="Q43" s="4">
        <f t="shared" si="21"/>
        <v>12.5</v>
      </c>
      <c r="R43">
        <f t="shared" si="0"/>
        <v>100000</v>
      </c>
      <c r="S43">
        <f t="shared" si="1"/>
        <v>619.34830891829472</v>
      </c>
      <c r="U43">
        <f t="shared" si="13"/>
        <v>0.17329698399999999</v>
      </c>
      <c r="V43">
        <f t="shared" si="14"/>
        <v>0.01</v>
      </c>
      <c r="W43">
        <f t="shared" si="15"/>
        <v>0.21273557839069443</v>
      </c>
      <c r="X43">
        <f t="shared" si="16"/>
        <v>3.6866434124602915E-2</v>
      </c>
      <c r="Y43">
        <f t="shared" si="17"/>
        <v>2.1273557839069442E-3</v>
      </c>
      <c r="Z43">
        <f t="shared" si="18"/>
        <v>0.17374178848218458</v>
      </c>
      <c r="AB43">
        <f t="shared" si="19"/>
        <v>148.14804292034106</v>
      </c>
      <c r="AC43">
        <f t="shared" si="2"/>
        <v>107.60668288488107</v>
      </c>
      <c r="AE43">
        <f t="shared" si="3"/>
        <v>0</v>
      </c>
      <c r="AF43">
        <f t="shared" si="24"/>
        <v>0</v>
      </c>
      <c r="AG43">
        <f t="shared" si="24"/>
        <v>-2.171772356027307</v>
      </c>
      <c r="AH43">
        <f t="shared" si="5"/>
        <v>-3686.6434124602915</v>
      </c>
      <c r="AI43">
        <f t="shared" si="25"/>
        <v>-3688.8151848163188</v>
      </c>
      <c r="AJ43">
        <f t="shared" si="7"/>
        <v>40.541360035459988</v>
      </c>
      <c r="AK43">
        <f t="shared" si="22"/>
        <v>10.370363004423876</v>
      </c>
      <c r="AL43">
        <f t="shared" si="8"/>
        <v>-3637.9034617764351</v>
      </c>
      <c r="AN43">
        <f t="shared" si="26"/>
        <v>0</v>
      </c>
      <c r="AO43">
        <f t="shared" si="26"/>
        <v>0</v>
      </c>
      <c r="AP43">
        <f t="shared" si="26"/>
        <v>-2.3339599208111961E-2</v>
      </c>
      <c r="AQ43">
        <f t="shared" si="26"/>
        <v>-39.619612723796685</v>
      </c>
      <c r="AR43">
        <f t="shared" si="26"/>
        <v>-39.642952323004799</v>
      </c>
      <c r="AS43">
        <f t="shared" si="26"/>
        <v>0.43568981433683301</v>
      </c>
      <c r="AT43">
        <f t="shared" si="26"/>
        <v>0.11144819828567785</v>
      </c>
      <c r="AU43">
        <f t="shared" si="23"/>
        <v>-39.095814310382288</v>
      </c>
      <c r="AW43">
        <v>40</v>
      </c>
      <c r="AX43">
        <f>IF(Z43&gt;0, (R43*SUMPRODUCT(K43:$K$98, X43:$X$98)-K43*$AZ$3)/Z43, 0)</f>
        <v>619.34830891829472</v>
      </c>
    </row>
    <row r="44" spans="5:50" x14ac:dyDescent="0.25">
      <c r="E44">
        <v>2044</v>
      </c>
      <c r="F44" s="5">
        <f>EconomicRates!C84</f>
        <v>3.5571999999999999E-2</v>
      </c>
      <c r="G44" s="5">
        <f>EconomicRates!D84</f>
        <v>7.0000000000000007E-2</v>
      </c>
      <c r="H44" s="5">
        <f t="shared" si="10"/>
        <v>0.12000000000000001</v>
      </c>
      <c r="I44" s="5">
        <f t="shared" si="11"/>
        <v>1.1200000000000001</v>
      </c>
      <c r="J44">
        <f t="shared" si="12"/>
        <v>0.89285714285714279</v>
      </c>
      <c r="K44">
        <f t="shared" si="20"/>
        <v>9.5953555199059081E-3</v>
      </c>
      <c r="L44" s="2">
        <v>41</v>
      </c>
      <c r="M44" s="6">
        <v>0.19491187900000001</v>
      </c>
      <c r="Q44" s="4">
        <f t="shared" si="21"/>
        <v>12.5</v>
      </c>
      <c r="R44">
        <f t="shared" si="0"/>
        <v>100000</v>
      </c>
      <c r="S44">
        <f t="shared" si="1"/>
        <v>533.00879827511426</v>
      </c>
      <c r="U44">
        <f t="shared" si="13"/>
        <v>0.19491187900000001</v>
      </c>
      <c r="V44">
        <f t="shared" si="14"/>
        <v>0.01</v>
      </c>
      <c r="W44">
        <f t="shared" si="15"/>
        <v>0.17374178848218458</v>
      </c>
      <c r="X44">
        <f t="shared" si="16"/>
        <v>3.3864338453883154E-2</v>
      </c>
      <c r="Y44">
        <f t="shared" si="17"/>
        <v>1.7374178848218458E-3</v>
      </c>
      <c r="Z44">
        <f t="shared" si="18"/>
        <v>0.13814003214347959</v>
      </c>
      <c r="AB44">
        <f t="shared" si="19"/>
        <v>107.60668288488107</v>
      </c>
      <c r="AC44">
        <f t="shared" si="2"/>
        <v>73.629852526481713</v>
      </c>
      <c r="AE44">
        <f t="shared" si="3"/>
        <v>0</v>
      </c>
      <c r="AF44">
        <f t="shared" si="24"/>
        <v>0</v>
      </c>
      <c r="AG44">
        <f t="shared" si="24"/>
        <v>-1.7267504017934949</v>
      </c>
      <c r="AH44">
        <f t="shared" si="5"/>
        <v>-3386.4338453883156</v>
      </c>
      <c r="AI44">
        <f t="shared" si="25"/>
        <v>-3388.1605957901093</v>
      </c>
      <c r="AJ44">
        <f t="shared" si="7"/>
        <v>33.976830358399354</v>
      </c>
      <c r="AK44">
        <f t="shared" si="22"/>
        <v>7.5324678019416753</v>
      </c>
      <c r="AL44">
        <f t="shared" si="8"/>
        <v>-3346.6512976297686</v>
      </c>
      <c r="AN44">
        <f t="shared" si="26"/>
        <v>0</v>
      </c>
      <c r="AO44">
        <f t="shared" si="26"/>
        <v>0</v>
      </c>
      <c r="AP44">
        <f t="shared" si="26"/>
        <v>-1.6568783999348958E-2</v>
      </c>
      <c r="AQ44">
        <f t="shared" si="26"/>
        <v>-32.494036691142966</v>
      </c>
      <c r="AR44">
        <f t="shared" si="26"/>
        <v>-32.510605475142313</v>
      </c>
      <c r="AS44">
        <f t="shared" si="26"/>
        <v>0.32601976672837391</v>
      </c>
      <c r="AT44">
        <f t="shared" si="26"/>
        <v>7.227670650187458E-2</v>
      </c>
      <c r="AU44">
        <f t="shared" si="23"/>
        <v>-32.112309001912067</v>
      </c>
      <c r="AW44">
        <v>41</v>
      </c>
      <c r="AX44">
        <f>IF(Z44&gt;0, (R44*SUMPRODUCT(K44:$K$98, X44:$X$98)-K44*$AZ$3)/Z44, 0)</f>
        <v>533.00879827511426</v>
      </c>
    </row>
    <row r="45" spans="5:50" x14ac:dyDescent="0.25">
      <c r="E45">
        <v>2045</v>
      </c>
      <c r="F45" s="5">
        <f>EconomicRates!C85</f>
        <v>3.5571999999999999E-2</v>
      </c>
      <c r="G45" s="5">
        <f>EconomicRates!D85</f>
        <v>7.0000000000000007E-2</v>
      </c>
      <c r="H45" s="5">
        <f t="shared" si="10"/>
        <v>0.12000000000000001</v>
      </c>
      <c r="I45" s="5">
        <f t="shared" si="11"/>
        <v>1.1200000000000001</v>
      </c>
      <c r="J45">
        <f t="shared" si="12"/>
        <v>0.89285714285714279</v>
      </c>
      <c r="K45">
        <f t="shared" si="20"/>
        <v>8.5672817142017025E-3</v>
      </c>
      <c r="L45" s="2">
        <v>42</v>
      </c>
      <c r="M45" s="6">
        <v>0.21714087100000001</v>
      </c>
      <c r="Q45" s="4">
        <f t="shared" si="21"/>
        <v>12.5</v>
      </c>
      <c r="R45">
        <f t="shared" si="0"/>
        <v>100000</v>
      </c>
      <c r="S45">
        <f t="shared" si="1"/>
        <v>432.49166279631419</v>
      </c>
      <c r="U45">
        <f t="shared" si="13"/>
        <v>0.21714087100000001</v>
      </c>
      <c r="V45">
        <f t="shared" si="14"/>
        <v>0.01</v>
      </c>
      <c r="W45">
        <f t="shared" si="15"/>
        <v>0.13814003214347959</v>
      </c>
      <c r="X45">
        <f t="shared" si="16"/>
        <v>2.9995846899603155E-2</v>
      </c>
      <c r="Y45">
        <f t="shared" si="17"/>
        <v>1.381400321434796E-3</v>
      </c>
      <c r="Z45">
        <f t="shared" si="18"/>
        <v>0.10676278492244162</v>
      </c>
      <c r="AB45">
        <f t="shared" si="19"/>
        <v>73.629852526481713</v>
      </c>
      <c r="AC45">
        <f t="shared" si="2"/>
        <v>46.174014375872041</v>
      </c>
      <c r="AE45">
        <f t="shared" si="3"/>
        <v>0</v>
      </c>
      <c r="AF45">
        <f t="shared" si="24"/>
        <v>0</v>
      </c>
      <c r="AG45">
        <f t="shared" si="24"/>
        <v>-1.3345348115305202</v>
      </c>
      <c r="AH45">
        <f t="shared" si="5"/>
        <v>-2999.5846899603157</v>
      </c>
      <c r="AI45">
        <f t="shared" si="25"/>
        <v>-3000.9192247718461</v>
      </c>
      <c r="AJ45">
        <f t="shared" si="7"/>
        <v>27.455838150609672</v>
      </c>
      <c r="AK45">
        <f t="shared" si="22"/>
        <v>5.1540896768537205</v>
      </c>
      <c r="AL45">
        <f t="shared" si="8"/>
        <v>-2968.3092969443828</v>
      </c>
      <c r="AN45">
        <f t="shared" si="26"/>
        <v>0</v>
      </c>
      <c r="AO45">
        <f t="shared" si="26"/>
        <v>0</v>
      </c>
      <c r="AP45">
        <f t="shared" si="26"/>
        <v>-1.143333568779104E-2</v>
      </c>
      <c r="AQ45">
        <f t="shared" si="26"/>
        <v>-25.698287064496395</v>
      </c>
      <c r="AR45">
        <f t="shared" si="26"/>
        <v>-25.709720400184185</v>
      </c>
      <c r="AS45">
        <f t="shared" si="26"/>
        <v>0.23522190013579974</v>
      </c>
      <c r="AT45">
        <f t="shared" si="26"/>
        <v>4.4156538241864642E-2</v>
      </c>
      <c r="AU45">
        <f t="shared" si="23"/>
        <v>-25.430341961806523</v>
      </c>
      <c r="AW45">
        <v>42</v>
      </c>
      <c r="AX45">
        <f>IF(Z45&gt;0, (R45*SUMPRODUCT(K45:$K$98, X45:$X$98)-K45*$AZ$3)/Z45, 0)</f>
        <v>432.49166279631419</v>
      </c>
    </row>
    <row r="46" spans="5:50" x14ac:dyDescent="0.25">
      <c r="E46">
        <v>2046</v>
      </c>
      <c r="F46" s="5">
        <f>EconomicRates!C86</f>
        <v>3.5571999999999999E-2</v>
      </c>
      <c r="G46" s="5">
        <f>EconomicRates!D86</f>
        <v>7.0000000000000007E-2</v>
      </c>
      <c r="H46" s="5">
        <f t="shared" si="10"/>
        <v>0.12000000000000001</v>
      </c>
      <c r="I46" s="5">
        <f t="shared" si="11"/>
        <v>1.1200000000000001</v>
      </c>
      <c r="J46">
        <f t="shared" si="12"/>
        <v>0.89285714285714279</v>
      </c>
      <c r="K46">
        <f t="shared" si="20"/>
        <v>7.6493586733943769E-3</v>
      </c>
      <c r="L46" s="2">
        <v>43</v>
      </c>
      <c r="M46" s="6">
        <v>0.240684854</v>
      </c>
      <c r="Q46" s="4">
        <f t="shared" si="21"/>
        <v>12.5</v>
      </c>
      <c r="R46">
        <f t="shared" si="0"/>
        <v>100000</v>
      </c>
      <c r="S46">
        <f t="shared" si="1"/>
        <v>312.18049822875707</v>
      </c>
      <c r="U46">
        <f t="shared" si="13"/>
        <v>0.240684854</v>
      </c>
      <c r="V46">
        <f t="shared" si="14"/>
        <v>0.01</v>
      </c>
      <c r="W46">
        <f t="shared" si="15"/>
        <v>0.10676278492244162</v>
      </c>
      <c r="X46">
        <f t="shared" si="16"/>
        <v>2.5696185301691262E-2</v>
      </c>
      <c r="Y46">
        <f t="shared" si="17"/>
        <v>1.0676278492244163E-3</v>
      </c>
      <c r="Z46">
        <f t="shared" si="18"/>
        <v>7.9998971771525942E-2</v>
      </c>
      <c r="AB46">
        <f t="shared" si="19"/>
        <v>46.174014375872041</v>
      </c>
      <c r="AC46">
        <f t="shared" si="2"/>
        <v>24.974118865423243</v>
      </c>
      <c r="AE46">
        <f t="shared" si="3"/>
        <v>0</v>
      </c>
      <c r="AF46">
        <f t="shared" si="24"/>
        <v>0</v>
      </c>
      <c r="AG46">
        <f t="shared" si="24"/>
        <v>-0.99998714714407433</v>
      </c>
      <c r="AH46">
        <f t="shared" si="5"/>
        <v>-2569.6185301691262</v>
      </c>
      <c r="AI46">
        <f t="shared" si="25"/>
        <v>-2570.6185173162703</v>
      </c>
      <c r="AJ46">
        <f t="shared" si="7"/>
        <v>21.199895510448798</v>
      </c>
      <c r="AK46">
        <f t="shared" si="22"/>
        <v>3.232181006311043</v>
      </c>
      <c r="AL46">
        <f t="shared" si="8"/>
        <v>-2546.1864407995108</v>
      </c>
      <c r="AN46">
        <f t="shared" si="26"/>
        <v>0</v>
      </c>
      <c r="AO46">
        <f t="shared" si="26"/>
        <v>0</v>
      </c>
      <c r="AP46">
        <f t="shared" si="26"/>
        <v>-7.6492603572894243E-3</v>
      </c>
      <c r="AQ46">
        <f t="shared" si="26"/>
        <v>-19.655933791064115</v>
      </c>
      <c r="AR46">
        <f t="shared" si="26"/>
        <v>-19.663583051421405</v>
      </c>
      <c r="AS46">
        <f t="shared" si="26"/>
        <v>0.16216560459790602</v>
      </c>
      <c r="AT46">
        <f t="shared" si="26"/>
        <v>2.4724111814605942E-2</v>
      </c>
      <c r="AU46">
        <f t="shared" si="23"/>
        <v>-19.476693335008896</v>
      </c>
      <c r="AW46">
        <v>43</v>
      </c>
      <c r="AX46">
        <f>IF(Z46&gt;0, (R46*SUMPRODUCT(K46:$K$98, X46:$X$98)-K46*$AZ$3)/Z46, 0)</f>
        <v>312.18049822875707</v>
      </c>
    </row>
    <row r="47" spans="5:50" x14ac:dyDescent="0.25">
      <c r="E47">
        <v>2047</v>
      </c>
      <c r="F47" s="5">
        <f>EconomicRates!C87</f>
        <v>3.5571999999999999E-2</v>
      </c>
      <c r="G47" s="5">
        <f>EconomicRates!D87</f>
        <v>7.0000000000000007E-2</v>
      </c>
      <c r="H47" s="5">
        <f t="shared" si="10"/>
        <v>0.12000000000000001</v>
      </c>
      <c r="I47" s="5">
        <f t="shared" si="11"/>
        <v>1.1200000000000001</v>
      </c>
      <c r="J47">
        <f t="shared" si="12"/>
        <v>0.89285714285714279</v>
      </c>
      <c r="K47">
        <f t="shared" si="20"/>
        <v>6.8297845298164071E-3</v>
      </c>
      <c r="L47" s="2">
        <v>44</v>
      </c>
      <c r="M47" s="6">
        <v>0.26560892699999999</v>
      </c>
      <c r="Q47" s="4">
        <f t="shared" si="21"/>
        <v>12.5</v>
      </c>
      <c r="R47">
        <f t="shared" si="0"/>
        <v>100000</v>
      </c>
      <c r="S47">
        <f t="shared" si="1"/>
        <v>161.07884315838706</v>
      </c>
      <c r="U47">
        <f t="shared" si="13"/>
        <v>0.26560892699999999</v>
      </c>
      <c r="V47">
        <f t="shared" si="14"/>
        <v>0.01</v>
      </c>
      <c r="W47">
        <f t="shared" si="15"/>
        <v>7.9998971771525942E-2</v>
      </c>
      <c r="X47">
        <f t="shared" si="16"/>
        <v>2.1248441053338295E-2</v>
      </c>
      <c r="Y47">
        <f t="shared" si="17"/>
        <v>7.9998971771525948E-4</v>
      </c>
      <c r="Z47">
        <f t="shared" si="18"/>
        <v>5.7950541000472387E-2</v>
      </c>
      <c r="AB47">
        <f t="shared" si="19"/>
        <v>24.974118865423243</v>
      </c>
      <c r="AC47">
        <f t="shared" si="2"/>
        <v>9.3346061047587696</v>
      </c>
      <c r="AE47">
        <f t="shared" si="3"/>
        <v>0</v>
      </c>
      <c r="AF47">
        <f t="shared" si="24"/>
        <v>0</v>
      </c>
      <c r="AG47">
        <f t="shared" si="24"/>
        <v>-0.7243817625059048</v>
      </c>
      <c r="AH47">
        <f t="shared" si="5"/>
        <v>-2124.8441053338297</v>
      </c>
      <c r="AI47">
        <f t="shared" si="25"/>
        <v>-2125.5684870963355</v>
      </c>
      <c r="AJ47">
        <f t="shared" si="7"/>
        <v>15.639512760664473</v>
      </c>
      <c r="AK47">
        <f t="shared" si="22"/>
        <v>1.7481883205796271</v>
      </c>
      <c r="AL47">
        <f t="shared" si="8"/>
        <v>-2108.1807860150916</v>
      </c>
      <c r="AN47">
        <f t="shared" si="26"/>
        <v>0</v>
      </c>
      <c r="AO47">
        <f t="shared" si="26"/>
        <v>0</v>
      </c>
      <c r="AP47">
        <f t="shared" si="26"/>
        <v>-4.9473713552439713E-3</v>
      </c>
      <c r="AQ47">
        <f t="shared" si="26"/>
        <v>-14.512227398880574</v>
      </c>
      <c r="AR47">
        <f t="shared" si="26"/>
        <v>-14.517174770235817</v>
      </c>
      <c r="AS47">
        <f t="shared" si="26"/>
        <v>0.10681450230665251</v>
      </c>
      <c r="AT47">
        <f t="shared" si="26"/>
        <v>1.1939749547100463E-2</v>
      </c>
      <c r="AU47">
        <f t="shared" si="23"/>
        <v>-14.398420518382066</v>
      </c>
      <c r="AW47">
        <v>44</v>
      </c>
      <c r="AX47">
        <f>IF(Z47&gt;0, (R47*SUMPRODUCT(K47:$K$98, X47:$X$98)-K47*$AZ$3)/Z47, 0)</f>
        <v>161.07884315838706</v>
      </c>
    </row>
    <row r="48" spans="5:50" x14ac:dyDescent="0.25">
      <c r="E48">
        <v>2048</v>
      </c>
      <c r="F48" s="5">
        <f>EconomicRates!C88</f>
        <v>3.5571999999999999E-2</v>
      </c>
      <c r="G48" s="5">
        <f>EconomicRates!D88</f>
        <v>7.0000000000000007E-2</v>
      </c>
      <c r="H48" s="5">
        <f t="shared" si="10"/>
        <v>0.12000000000000001</v>
      </c>
      <c r="I48" s="5">
        <f t="shared" si="11"/>
        <v>1.1200000000000001</v>
      </c>
      <c r="J48">
        <f t="shared" si="12"/>
        <v>0.89285714285714279</v>
      </c>
      <c r="K48">
        <f t="shared" si="20"/>
        <v>6.0980219016217915E-3</v>
      </c>
      <c r="L48" s="2">
        <v>45</v>
      </c>
      <c r="M48" s="6">
        <v>0.29099302900000001</v>
      </c>
      <c r="Q48" s="4">
        <f t="shared" si="21"/>
        <v>12.5</v>
      </c>
      <c r="R48">
        <f t="shared" si="0"/>
        <v>100000</v>
      </c>
      <c r="S48">
        <f t="shared" si="1"/>
        <v>-39.28946587909104</v>
      </c>
      <c r="U48">
        <f t="shared" si="13"/>
        <v>0.29099302900000001</v>
      </c>
      <c r="V48">
        <f t="shared" si="14"/>
        <v>0.01</v>
      </c>
      <c r="W48">
        <f t="shared" si="15"/>
        <v>5.7950541000472387E-2</v>
      </c>
      <c r="X48">
        <f t="shared" si="16"/>
        <v>1.686320345791615E-2</v>
      </c>
      <c r="Y48">
        <f t="shared" si="17"/>
        <v>5.7950541000472387E-4</v>
      </c>
      <c r="Z48">
        <f t="shared" si="18"/>
        <v>4.0507832132551512E-2</v>
      </c>
      <c r="AB48">
        <f t="shared" si="19"/>
        <v>9.3346061047587696</v>
      </c>
      <c r="AC48">
        <f t="shared" si="2"/>
        <v>-1.5915310884078302</v>
      </c>
      <c r="AE48">
        <f t="shared" si="3"/>
        <v>0</v>
      </c>
      <c r="AF48">
        <f t="shared" si="24"/>
        <v>0</v>
      </c>
      <c r="AG48">
        <f t="shared" si="24"/>
        <v>-0.50634790165689392</v>
      </c>
      <c r="AH48">
        <f t="shared" si="5"/>
        <v>-1686.320345791615</v>
      </c>
      <c r="AI48">
        <f t="shared" si="25"/>
        <v>-1686.8266936932719</v>
      </c>
      <c r="AJ48">
        <f t="shared" si="7"/>
        <v>10.9261371931666</v>
      </c>
      <c r="AK48">
        <f t="shared" si="22"/>
        <v>0.65342242733311395</v>
      </c>
      <c r="AL48">
        <f t="shared" si="8"/>
        <v>-1675.247134072772</v>
      </c>
      <c r="AN48">
        <f t="shared" si="26"/>
        <v>0</v>
      </c>
      <c r="AO48">
        <f t="shared" si="26"/>
        <v>0</v>
      </c>
      <c r="AP48">
        <f t="shared" si="26"/>
        <v>-3.0877205941439762E-3</v>
      </c>
      <c r="AQ48">
        <f t="shared" si="26"/>
        <v>-10.283218401787702</v>
      </c>
      <c r="AR48">
        <f t="shared" si="26"/>
        <v>-10.286306122381845</v>
      </c>
      <c r="AS48">
        <f t="shared" si="26"/>
        <v>6.6627823904054376E-2</v>
      </c>
      <c r="AT48">
        <f t="shared" si="26"/>
        <v>3.9845842728882027E-3</v>
      </c>
      <c r="AU48">
        <f t="shared" si="23"/>
        <v>-10.215693714204901</v>
      </c>
      <c r="AW48">
        <v>45</v>
      </c>
      <c r="AX48">
        <f>IF(Z48&gt;0, (R48*SUMPRODUCT(K48:$K$98, X48:$X$98)-K48*$AZ$3)/Z48, 0)</f>
        <v>-39.28946587909104</v>
      </c>
    </row>
    <row r="49" spans="5:50" x14ac:dyDescent="0.25">
      <c r="E49">
        <v>2049</v>
      </c>
      <c r="F49" s="5">
        <f>EconomicRates!C89</f>
        <v>3.5571999999999999E-2</v>
      </c>
      <c r="G49" s="5">
        <f>EconomicRates!D89</f>
        <v>7.0000000000000007E-2</v>
      </c>
      <c r="H49" s="5">
        <f t="shared" si="10"/>
        <v>0.12000000000000001</v>
      </c>
      <c r="I49" s="5">
        <f t="shared" si="11"/>
        <v>1.1200000000000001</v>
      </c>
      <c r="J49">
        <f t="shared" si="12"/>
        <v>0.89285714285714279</v>
      </c>
      <c r="K49">
        <f t="shared" si="20"/>
        <v>5.4446624121623132E-3</v>
      </c>
      <c r="L49" s="2">
        <v>46</v>
      </c>
      <c r="M49" s="6">
        <v>0.31752069599999999</v>
      </c>
      <c r="Q49" s="4">
        <f t="shared" si="21"/>
        <v>12.5</v>
      </c>
      <c r="R49">
        <f t="shared" si="0"/>
        <v>100000</v>
      </c>
      <c r="S49">
        <f t="shared" si="1"/>
        <v>-318.37985065674462</v>
      </c>
      <c r="U49">
        <f t="shared" si="13"/>
        <v>0.31752069599999999</v>
      </c>
      <c r="V49">
        <f t="shared" si="14"/>
        <v>0.01</v>
      </c>
      <c r="W49">
        <f t="shared" si="15"/>
        <v>4.0507832132551512E-2</v>
      </c>
      <c r="X49">
        <f t="shared" si="16"/>
        <v>1.286207505217892E-2</v>
      </c>
      <c r="Y49">
        <f t="shared" si="17"/>
        <v>4.0507832132551515E-4</v>
      </c>
      <c r="Z49">
        <f t="shared" si="18"/>
        <v>2.7240678759047076E-2</v>
      </c>
      <c r="AB49">
        <f t="shared" si="19"/>
        <v>-1.5915310884078302</v>
      </c>
      <c r="AC49">
        <f t="shared" si="2"/>
        <v>-8.6728832350937637</v>
      </c>
      <c r="AE49">
        <f t="shared" si="3"/>
        <v>0</v>
      </c>
      <c r="AF49">
        <f t="shared" si="24"/>
        <v>0</v>
      </c>
      <c r="AG49">
        <f t="shared" si="24"/>
        <v>-0.34050848448808846</v>
      </c>
      <c r="AH49">
        <f t="shared" si="5"/>
        <v>-1286.207505217892</v>
      </c>
      <c r="AI49">
        <f t="shared" si="25"/>
        <v>-1286.5480137023801</v>
      </c>
      <c r="AJ49">
        <f t="shared" si="7"/>
        <v>7.0813521466859335</v>
      </c>
      <c r="AK49">
        <f t="shared" si="22"/>
        <v>-0.11140717618854812</v>
      </c>
      <c r="AL49">
        <f t="shared" si="8"/>
        <v>-1279.5780687318827</v>
      </c>
      <c r="AN49">
        <f t="shared" si="26"/>
        <v>0</v>
      </c>
      <c r="AO49">
        <f t="shared" si="26"/>
        <v>0</v>
      </c>
      <c r="AP49">
        <f t="shared" si="26"/>
        <v>-1.8539537465146493E-3</v>
      </c>
      <c r="AQ49">
        <f t="shared" si="26"/>
        <v>-7.0029656579009192</v>
      </c>
      <c r="AR49">
        <f t="shared" si="26"/>
        <v>-7.0048196116474335</v>
      </c>
      <c r="AS49">
        <f t="shared" si="26"/>
        <v>3.8555571860345812E-2</v>
      </c>
      <c r="AT49">
        <f t="shared" si="26"/>
        <v>-6.0657446463893217E-4</v>
      </c>
      <c r="AU49">
        <f t="shared" si="23"/>
        <v>-6.9668706142517269</v>
      </c>
      <c r="AW49">
        <v>46</v>
      </c>
      <c r="AX49">
        <f>IF(Z49&gt;0, (R49*SUMPRODUCT(K49:$K$98, X49:$X$98)-K49*$AZ$3)/Z49, 0)</f>
        <v>-318.37985065674462</v>
      </c>
    </row>
    <row r="50" spans="5:50" x14ac:dyDescent="0.25">
      <c r="E50">
        <v>2050</v>
      </c>
      <c r="F50" s="5">
        <f>EconomicRates!C90</f>
        <v>3.5571999999999999E-2</v>
      </c>
      <c r="G50" s="5">
        <f>EconomicRates!D90</f>
        <v>7.0000000000000007E-2</v>
      </c>
      <c r="H50" s="5">
        <f t="shared" si="10"/>
        <v>0.12000000000000001</v>
      </c>
      <c r="I50" s="5">
        <f t="shared" si="11"/>
        <v>1.1200000000000001</v>
      </c>
      <c r="J50">
        <f t="shared" si="12"/>
        <v>0.89285714285714279</v>
      </c>
      <c r="K50">
        <f t="shared" si="20"/>
        <v>4.8613057251449222E-3</v>
      </c>
      <c r="L50" s="2">
        <v>47</v>
      </c>
      <c r="M50" s="6">
        <v>0.344227385</v>
      </c>
      <c r="Q50" s="4">
        <f t="shared" si="21"/>
        <v>12.5</v>
      </c>
      <c r="R50">
        <f t="shared" si="0"/>
        <v>100000</v>
      </c>
      <c r="S50">
        <f t="shared" si="1"/>
        <v>-728.60170279957765</v>
      </c>
      <c r="U50">
        <f t="shared" si="13"/>
        <v>0.344227385</v>
      </c>
      <c r="V50">
        <f t="shared" si="14"/>
        <v>0.01</v>
      </c>
      <c r="W50">
        <f t="shared" si="15"/>
        <v>2.7240678759047076E-2</v>
      </c>
      <c r="X50">
        <f t="shared" si="16"/>
        <v>9.3769876148518203E-3</v>
      </c>
      <c r="Y50">
        <f t="shared" si="17"/>
        <v>2.7240678759047075E-4</v>
      </c>
      <c r="Z50">
        <f t="shared" si="18"/>
        <v>1.7591284356604783E-2</v>
      </c>
      <c r="AB50">
        <f t="shared" si="19"/>
        <v>-8.6728832350937637</v>
      </c>
      <c r="AC50">
        <f t="shared" si="2"/>
        <v>-12.817039736653818</v>
      </c>
      <c r="AE50">
        <f t="shared" si="3"/>
        <v>0</v>
      </c>
      <c r="AF50">
        <f t="shared" si="24"/>
        <v>0</v>
      </c>
      <c r="AG50">
        <f t="shared" si="24"/>
        <v>-0.21989105445755977</v>
      </c>
      <c r="AH50">
        <f t="shared" si="5"/>
        <v>-937.69876148518199</v>
      </c>
      <c r="AI50">
        <f t="shared" si="25"/>
        <v>-937.91865253963954</v>
      </c>
      <c r="AJ50">
        <f t="shared" si="7"/>
        <v>4.1441565015600546</v>
      </c>
      <c r="AK50">
        <f t="shared" si="22"/>
        <v>-0.60710182645656352</v>
      </c>
      <c r="AL50">
        <f t="shared" si="8"/>
        <v>-934.38159786453605</v>
      </c>
      <c r="AN50">
        <f t="shared" si="26"/>
        <v>0</v>
      </c>
      <c r="AO50">
        <f t="shared" si="26"/>
        <v>0</v>
      </c>
      <c r="AP50">
        <f t="shared" si="26"/>
        <v>-1.0689576419426893E-3</v>
      </c>
      <c r="AQ50">
        <f t="shared" si="26"/>
        <v>-4.5584403576692178</v>
      </c>
      <c r="AR50">
        <f t="shared" si="26"/>
        <v>-4.5595093153111605</v>
      </c>
      <c r="AS50">
        <f t="shared" si="26"/>
        <v>2.0146011726930445E-2</v>
      </c>
      <c r="AT50">
        <f t="shared" si="26"/>
        <v>-2.9513075846992311E-3</v>
      </c>
      <c r="AU50">
        <f t="shared" si="23"/>
        <v>-4.5423146111689299</v>
      </c>
      <c r="AW50">
        <v>47</v>
      </c>
      <c r="AX50">
        <f>IF(Z50&gt;0, (R50*SUMPRODUCT(K50:$K$98, X50:$X$98)-K50*$AZ$3)/Z50, 0)</f>
        <v>-728.60170279957765</v>
      </c>
    </row>
    <row r="51" spans="5:50" x14ac:dyDescent="0.25">
      <c r="E51">
        <v>2051</v>
      </c>
      <c r="F51" s="5">
        <f>EconomicRates!C91</f>
        <v>3.5571999999999999E-2</v>
      </c>
      <c r="G51" s="5">
        <f>EconomicRates!D91</f>
        <v>7.0000000000000007E-2</v>
      </c>
      <c r="H51" s="5">
        <f t="shared" si="10"/>
        <v>0.12000000000000001</v>
      </c>
      <c r="I51" s="5">
        <f t="shared" si="11"/>
        <v>1.1200000000000001</v>
      </c>
      <c r="J51">
        <f t="shared" si="12"/>
        <v>0.89285714285714279</v>
      </c>
      <c r="K51">
        <f t="shared" si="20"/>
        <v>4.3404515403079663E-3</v>
      </c>
      <c r="L51" s="2">
        <v>48</v>
      </c>
      <c r="M51" s="6">
        <v>0.370496828</v>
      </c>
      <c r="Q51" s="4">
        <f t="shared" si="21"/>
        <v>12.5</v>
      </c>
      <c r="R51">
        <f t="shared" si="0"/>
        <v>100000</v>
      </c>
      <c r="S51">
        <f t="shared" si="1"/>
        <v>-1360.1731657510652</v>
      </c>
      <c r="U51">
        <f t="shared" si="13"/>
        <v>0.370496828</v>
      </c>
      <c r="V51">
        <f t="shared" si="14"/>
        <v>0.01</v>
      </c>
      <c r="W51">
        <f t="shared" si="15"/>
        <v>1.7591284356604783E-2</v>
      </c>
      <c r="X51">
        <f t="shared" si="16"/>
        <v>6.5175150545680929E-3</v>
      </c>
      <c r="Y51">
        <f t="shared" si="17"/>
        <v>1.7591284356604782E-4</v>
      </c>
      <c r="Z51">
        <f t="shared" si="18"/>
        <v>1.0897856458470643E-2</v>
      </c>
      <c r="AB51">
        <f t="shared" si="19"/>
        <v>-12.817039736653818</v>
      </c>
      <c r="AC51">
        <f t="shared" si="2"/>
        <v>-14.822971919018705</v>
      </c>
      <c r="AE51">
        <f t="shared" si="3"/>
        <v>0</v>
      </c>
      <c r="AF51">
        <f t="shared" si="24"/>
        <v>0</v>
      </c>
      <c r="AG51">
        <f t="shared" si="24"/>
        <v>-0.13622320573088303</v>
      </c>
      <c r="AH51">
        <f t="shared" si="5"/>
        <v>-651.75150545680924</v>
      </c>
      <c r="AI51">
        <f t="shared" si="25"/>
        <v>-651.8877286625401</v>
      </c>
      <c r="AJ51">
        <f t="shared" si="7"/>
        <v>2.0059321823648872</v>
      </c>
      <c r="AK51">
        <f t="shared" si="22"/>
        <v>-0.89719278156576732</v>
      </c>
      <c r="AL51">
        <f t="shared" si="8"/>
        <v>-650.778989261741</v>
      </c>
      <c r="AN51">
        <f t="shared" si="26"/>
        <v>0</v>
      </c>
      <c r="AO51">
        <f t="shared" si="26"/>
        <v>0</v>
      </c>
      <c r="AP51">
        <f t="shared" si="26"/>
        <v>-5.9127022314030026E-4</v>
      </c>
      <c r="AQ51">
        <f t="shared" si="26"/>
        <v>-2.8288958257580434</v>
      </c>
      <c r="AR51">
        <f t="shared" si="26"/>
        <v>-2.8294870959811838</v>
      </c>
      <c r="AS51">
        <f t="shared" si="26"/>
        <v>8.7066514306989948E-3</v>
      </c>
      <c r="AT51">
        <f t="shared" si="26"/>
        <v>-3.8942217907003236E-3</v>
      </c>
      <c r="AU51">
        <f t="shared" si="23"/>
        <v>-2.8246746663411852</v>
      </c>
      <c r="AW51">
        <v>48</v>
      </c>
      <c r="AX51">
        <f>IF(Z51&gt;0, (R51*SUMPRODUCT(K51:$K$98, X51:$X$98)-K51*$AZ$3)/Z51, 0)</f>
        <v>-1360.1731657510652</v>
      </c>
    </row>
    <row r="52" spans="5:50" x14ac:dyDescent="0.25">
      <c r="E52">
        <v>2052</v>
      </c>
      <c r="F52" s="5">
        <f>EconomicRates!C92</f>
        <v>3.5571999999999999E-2</v>
      </c>
      <c r="G52" s="5">
        <f>EconomicRates!D92</f>
        <v>7.0000000000000007E-2</v>
      </c>
      <c r="H52" s="5">
        <f t="shared" si="10"/>
        <v>0.12000000000000001</v>
      </c>
      <c r="I52" s="5">
        <f t="shared" si="11"/>
        <v>1.1200000000000001</v>
      </c>
      <c r="J52">
        <f t="shared" si="12"/>
        <v>0.89285714285714279</v>
      </c>
      <c r="K52">
        <f t="shared" si="20"/>
        <v>3.8754031609892553E-3</v>
      </c>
      <c r="L52" s="2">
        <v>49</v>
      </c>
      <c r="M52" s="6">
        <v>0.397394472</v>
      </c>
      <c r="Q52" s="4">
        <f t="shared" si="21"/>
        <v>12.5</v>
      </c>
      <c r="R52">
        <f t="shared" si="0"/>
        <v>100000</v>
      </c>
      <c r="S52">
        <f t="shared" si="1"/>
        <v>-2380.3860613426491</v>
      </c>
      <c r="U52">
        <f t="shared" si="13"/>
        <v>0.397394472</v>
      </c>
      <c r="V52">
        <f t="shared" si="14"/>
        <v>0.01</v>
      </c>
      <c r="W52">
        <f t="shared" si="15"/>
        <v>1.0897856458470643E-2</v>
      </c>
      <c r="X52">
        <f t="shared" si="16"/>
        <v>4.330747913245731E-3</v>
      </c>
      <c r="Y52">
        <f t="shared" si="17"/>
        <v>1.0897856458470643E-4</v>
      </c>
      <c r="Z52">
        <f t="shared" si="18"/>
        <v>6.4581299806402053E-3</v>
      </c>
      <c r="AB52">
        <f t="shared" si="19"/>
        <v>-14.822971919018705</v>
      </c>
      <c r="AC52">
        <f t="shared" si="2"/>
        <v>-15.372842588255017</v>
      </c>
      <c r="AE52">
        <f t="shared" si="3"/>
        <v>0</v>
      </c>
      <c r="AF52">
        <f t="shared" si="24"/>
        <v>0</v>
      </c>
      <c r="AG52">
        <f t="shared" si="24"/>
        <v>-8.072662475800256E-2</v>
      </c>
      <c r="AH52">
        <f t="shared" si="5"/>
        <v>-433.07479132457308</v>
      </c>
      <c r="AI52">
        <f t="shared" si="25"/>
        <v>-433.15551794933111</v>
      </c>
      <c r="AJ52">
        <f t="shared" si="7"/>
        <v>0.54987066923631112</v>
      </c>
      <c r="AK52">
        <f t="shared" si="22"/>
        <v>-1.0376080343313094</v>
      </c>
      <c r="AL52">
        <f t="shared" si="8"/>
        <v>-433.64325531442609</v>
      </c>
      <c r="AN52">
        <f t="shared" si="26"/>
        <v>0</v>
      </c>
      <c r="AO52">
        <f t="shared" si="26"/>
        <v>0</v>
      </c>
      <c r="AP52">
        <f t="shared" si="26"/>
        <v>-3.1284821676315659E-4</v>
      </c>
      <c r="AQ52">
        <f t="shared" si="26"/>
        <v>-1.6783394152440125</v>
      </c>
      <c r="AR52">
        <f t="shared" si="26"/>
        <v>-1.6786522634607759</v>
      </c>
      <c r="AS52">
        <f t="shared" si="26"/>
        <v>2.1309705296936772E-3</v>
      </c>
      <c r="AT52">
        <f t="shared" si="26"/>
        <v>-4.021149456115404E-3</v>
      </c>
      <c r="AU52">
        <f t="shared" si="23"/>
        <v>-1.6805424423871975</v>
      </c>
      <c r="AW52">
        <v>49</v>
      </c>
      <c r="AX52">
        <f>IF(Z52&gt;0, (R52*SUMPRODUCT(K52:$K$98, X52:$X$98)-K52*$AZ$3)/Z52, 0)</f>
        <v>-2380.3860613426491</v>
      </c>
    </row>
    <row r="53" spans="5:50" x14ac:dyDescent="0.25">
      <c r="E53">
        <v>2053</v>
      </c>
      <c r="F53" s="5">
        <f>EconomicRates!C93</f>
        <v>3.5571999999999999E-2</v>
      </c>
      <c r="G53" s="5">
        <f>EconomicRates!D93</f>
        <v>7.0000000000000007E-2</v>
      </c>
      <c r="H53" s="5">
        <f t="shared" si="10"/>
        <v>0.12000000000000001</v>
      </c>
      <c r="I53" s="5">
        <f t="shared" si="11"/>
        <v>1.1200000000000001</v>
      </c>
      <c r="J53">
        <f t="shared" si="12"/>
        <v>0.89285714285714279</v>
      </c>
      <c r="K53">
        <f t="shared" si="20"/>
        <v>3.4601813937404063E-3</v>
      </c>
      <c r="L53" s="2">
        <v>50</v>
      </c>
      <c r="M53" s="6">
        <v>0.424762996</v>
      </c>
      <c r="Q53" s="4">
        <f t="shared" si="21"/>
        <v>12.5</v>
      </c>
      <c r="R53">
        <f t="shared" si="0"/>
        <v>100000</v>
      </c>
      <c r="S53">
        <f t="shared" si="1"/>
        <v>-4113.6436820473718</v>
      </c>
      <c r="U53">
        <f t="shared" si="13"/>
        <v>0.424762996</v>
      </c>
      <c r="V53">
        <f t="shared" si="14"/>
        <v>0.01</v>
      </c>
      <c r="W53">
        <f t="shared" si="15"/>
        <v>6.4581299806402053E-3</v>
      </c>
      <c r="X53">
        <f t="shared" si="16"/>
        <v>2.7431746391341555E-3</v>
      </c>
      <c r="Y53">
        <f t="shared" si="17"/>
        <v>6.4581299806402059E-5</v>
      </c>
      <c r="Z53">
        <f t="shared" si="18"/>
        <v>3.6503740416996477E-3</v>
      </c>
      <c r="AB53">
        <f t="shared" si="19"/>
        <v>-15.372842588255017</v>
      </c>
      <c r="AC53">
        <f t="shared" si="2"/>
        <v>-15.016338113747485</v>
      </c>
      <c r="AE53">
        <f t="shared" si="3"/>
        <v>0</v>
      </c>
      <c r="AF53">
        <f t="shared" si="24"/>
        <v>0</v>
      </c>
      <c r="AG53">
        <f t="shared" si="24"/>
        <v>-4.5629675521245597E-2</v>
      </c>
      <c r="AH53">
        <f t="shared" si="5"/>
        <v>-274.31746391341557</v>
      </c>
      <c r="AI53">
        <f t="shared" si="25"/>
        <v>-274.36309358893681</v>
      </c>
      <c r="AJ53">
        <f t="shared" si="7"/>
        <v>-0.3565044745075312</v>
      </c>
      <c r="AK53">
        <f t="shared" si="22"/>
        <v>-1.0760989811778512</v>
      </c>
      <c r="AL53">
        <f t="shared" si="8"/>
        <v>-275.79569704462216</v>
      </c>
      <c r="AN53">
        <f t="shared" si="26"/>
        <v>0</v>
      </c>
      <c r="AO53">
        <f t="shared" si="26"/>
        <v>0</v>
      </c>
      <c r="AP53">
        <f t="shared" si="26"/>
        <v>-1.5788695424102608E-4</v>
      </c>
      <c r="AQ53">
        <f t="shared" si="26"/>
        <v>-0.94918818461125587</v>
      </c>
      <c r="AR53">
        <f t="shared" si="26"/>
        <v>-0.94934607156549689</v>
      </c>
      <c r="AS53">
        <f t="shared" si="26"/>
        <v>-1.2335701494761604E-3</v>
      </c>
      <c r="AT53">
        <f t="shared" si="26"/>
        <v>-3.7234976724946083E-3</v>
      </c>
      <c r="AU53">
        <f t="shared" si="23"/>
        <v>-0.95430313938746758</v>
      </c>
      <c r="AW53">
        <v>50</v>
      </c>
      <c r="AX53">
        <f>IF(Z53&gt;0, (R53*SUMPRODUCT(K53:$K$98, X53:$X$98)-K53*$AZ$3)/Z53, 0)</f>
        <v>-4113.6436820473718</v>
      </c>
    </row>
    <row r="54" spans="5:50" x14ac:dyDescent="0.25">
      <c r="E54">
        <v>2054</v>
      </c>
      <c r="F54" s="5">
        <f>EconomicRates!C94</f>
        <v>3.5571999999999999E-2</v>
      </c>
      <c r="G54" s="5">
        <f>EconomicRates!D94</f>
        <v>7.0000000000000007E-2</v>
      </c>
      <c r="H54" s="5">
        <f t="shared" si="10"/>
        <v>0.12000000000000001</v>
      </c>
      <c r="I54" s="5">
        <f t="shared" si="11"/>
        <v>1.1200000000000001</v>
      </c>
      <c r="J54">
        <f t="shared" si="12"/>
        <v>0.89285714285714279</v>
      </c>
      <c r="K54">
        <f t="shared" si="20"/>
        <v>3.0894476729825052E-3</v>
      </c>
      <c r="L54" s="2">
        <v>51</v>
      </c>
      <c r="M54" s="6">
        <v>0.45242554800000001</v>
      </c>
      <c r="Q54" s="4">
        <f t="shared" si="21"/>
        <v>12.5</v>
      </c>
      <c r="R54">
        <f t="shared" si="0"/>
        <v>100000</v>
      </c>
      <c r="S54">
        <f t="shared" si="1"/>
        <v>-7210.088454298314</v>
      </c>
      <c r="U54">
        <f t="shared" si="13"/>
        <v>0.45242554800000001</v>
      </c>
      <c r="V54">
        <f t="shared" si="14"/>
        <v>0.01</v>
      </c>
      <c r="W54">
        <f t="shared" si="15"/>
        <v>3.6503740416996477E-3</v>
      </c>
      <c r="X54">
        <f t="shared" si="16"/>
        <v>1.651522476220938E-3</v>
      </c>
      <c r="Y54">
        <f t="shared" si="17"/>
        <v>3.6503740416996478E-5</v>
      </c>
      <c r="Z54">
        <f t="shared" si="18"/>
        <v>1.9623478250617131E-3</v>
      </c>
      <c r="AB54">
        <f t="shared" si="19"/>
        <v>-15.016338113747485</v>
      </c>
      <c r="AC54">
        <f t="shared" si="2"/>
        <v>-14.148701396794864</v>
      </c>
      <c r="AE54">
        <f t="shared" si="3"/>
        <v>0</v>
      </c>
      <c r="AF54">
        <f t="shared" si="24"/>
        <v>0</v>
      </c>
      <c r="AG54">
        <f t="shared" si="24"/>
        <v>-2.4529347813271415E-2</v>
      </c>
      <c r="AH54">
        <f t="shared" si="5"/>
        <v>-165.1522476220938</v>
      </c>
      <c r="AI54">
        <f t="shared" si="25"/>
        <v>-165.17677696990708</v>
      </c>
      <c r="AJ54">
        <f t="shared" si="7"/>
        <v>-0.8676367169526209</v>
      </c>
      <c r="AK54">
        <f t="shared" si="22"/>
        <v>-1.0511436679623241</v>
      </c>
      <c r="AL54">
        <f t="shared" si="8"/>
        <v>-167.09555735482203</v>
      </c>
      <c r="AN54">
        <f t="shared" si="26"/>
        <v>0</v>
      </c>
      <c r="AO54">
        <f t="shared" si="26"/>
        <v>0</v>
      </c>
      <c r="AP54">
        <f t="shared" si="26"/>
        <v>-7.5782136521489874E-5</v>
      </c>
      <c r="AQ54">
        <f t="shared" si="26"/>
        <v>-0.51022922710390817</v>
      </c>
      <c r="AR54">
        <f t="shared" si="26"/>
        <v>-0.51030500924042965</v>
      </c>
      <c r="AS54">
        <f t="shared" si="26"/>
        <v>-2.680518236183455E-3</v>
      </c>
      <c r="AT54">
        <f t="shared" si="26"/>
        <v>-3.2474533589564973E-3</v>
      </c>
      <c r="AU54">
        <f t="shared" si="23"/>
        <v>-0.51623298083556968</v>
      </c>
      <c r="AW54">
        <v>51</v>
      </c>
      <c r="AX54">
        <f>IF(Z54&gt;0, (R54*SUMPRODUCT(K54:$K$98, X54:$X$98)-K54*$AZ$3)/Z54, 0)</f>
        <v>-7210.088454298314</v>
      </c>
    </row>
    <row r="55" spans="5:50" x14ac:dyDescent="0.25">
      <c r="E55">
        <v>2055</v>
      </c>
      <c r="F55" s="5">
        <f>EconomicRates!C95</f>
        <v>3.5571999999999999E-2</v>
      </c>
      <c r="G55" s="5">
        <f>EconomicRates!D95</f>
        <v>7.0000000000000007E-2</v>
      </c>
      <c r="H55" s="5">
        <f t="shared" si="10"/>
        <v>0.12000000000000001</v>
      </c>
      <c r="I55" s="5">
        <f t="shared" si="11"/>
        <v>1.1200000000000001</v>
      </c>
      <c r="J55">
        <f t="shared" si="12"/>
        <v>0.89285714285714279</v>
      </c>
      <c r="K55">
        <f t="shared" si="20"/>
        <v>2.758435422305808E-3</v>
      </c>
      <c r="L55" s="2">
        <v>52</v>
      </c>
      <c r="M55" s="6">
        <v>0.48020744799999998</v>
      </c>
      <c r="Q55" s="4">
        <f t="shared" si="21"/>
        <v>12.5</v>
      </c>
      <c r="R55">
        <f t="shared" si="0"/>
        <v>100000</v>
      </c>
      <c r="S55">
        <f t="shared" si="1"/>
        <v>-13031.679195199684</v>
      </c>
      <c r="U55">
        <f t="shared" si="13"/>
        <v>0.48020744799999998</v>
      </c>
      <c r="V55">
        <f t="shared" si="14"/>
        <v>0.01</v>
      </c>
      <c r="W55">
        <f t="shared" si="15"/>
        <v>1.9623478250617131E-3</v>
      </c>
      <c r="X55">
        <f t="shared" si="16"/>
        <v>9.4233404116123563E-4</v>
      </c>
      <c r="Y55">
        <f t="shared" si="17"/>
        <v>1.9623478250617133E-5</v>
      </c>
      <c r="Z55">
        <f t="shared" si="18"/>
        <v>1.0003903056498603E-3</v>
      </c>
      <c r="AB55">
        <f t="shared" si="19"/>
        <v>-14.148701396794864</v>
      </c>
      <c r="AC55">
        <f t="shared" si="2"/>
        <v>-13.036765533216737</v>
      </c>
      <c r="AE55">
        <f t="shared" si="3"/>
        <v>0</v>
      </c>
      <c r="AF55">
        <f t="shared" si="24"/>
        <v>0</v>
      </c>
      <c r="AG55">
        <f t="shared" si="24"/>
        <v>-1.2504878820623254E-2</v>
      </c>
      <c r="AH55">
        <f t="shared" si="5"/>
        <v>-94.233404116123566</v>
      </c>
      <c r="AI55">
        <f t="shared" si="25"/>
        <v>-94.245908994944187</v>
      </c>
      <c r="AJ55">
        <f t="shared" si="7"/>
        <v>-1.1119358635781271</v>
      </c>
      <c r="AK55">
        <f t="shared" si="22"/>
        <v>-0.99040909777564057</v>
      </c>
      <c r="AL55">
        <f t="shared" si="8"/>
        <v>-96.348253956297953</v>
      </c>
      <c r="AN55">
        <f t="shared" si="26"/>
        <v>0</v>
      </c>
      <c r="AO55">
        <f t="shared" si="26"/>
        <v>0</v>
      </c>
      <c r="AP55">
        <f t="shared" si="26"/>
        <v>-3.4493900690448856E-5</v>
      </c>
      <c r="AQ55">
        <f t="shared" si="26"/>
        <v>-0.25993675987837317</v>
      </c>
      <c r="AR55">
        <f t="shared" si="26"/>
        <v>-0.2599712537790636</v>
      </c>
      <c r="AS55">
        <f t="shared" si="26"/>
        <v>-3.0672032734261044E-3</v>
      </c>
      <c r="AT55">
        <f t="shared" si="26"/>
        <v>-2.7319795378782635E-3</v>
      </c>
      <c r="AU55">
        <f t="shared" si="23"/>
        <v>-0.26577043659036798</v>
      </c>
      <c r="AW55">
        <v>52</v>
      </c>
      <c r="AX55">
        <f>IF(Z55&gt;0, (R55*SUMPRODUCT(K55:$K$98, X55:$X$98)-K55*$AZ$3)/Z55, 0)</f>
        <v>-13031.679195199684</v>
      </c>
    </row>
    <row r="56" spans="5:50" x14ac:dyDescent="0.25">
      <c r="E56">
        <v>2056</v>
      </c>
      <c r="F56" s="5">
        <f>EconomicRates!C96</f>
        <v>3.5571999999999999E-2</v>
      </c>
      <c r="G56" s="5">
        <f>EconomicRates!D96</f>
        <v>7.0000000000000007E-2</v>
      </c>
      <c r="H56" s="5">
        <f t="shared" si="10"/>
        <v>0.12000000000000001</v>
      </c>
      <c r="I56" s="5">
        <f t="shared" si="11"/>
        <v>1.1200000000000001</v>
      </c>
      <c r="J56">
        <f t="shared" si="12"/>
        <v>0.89285714285714279</v>
      </c>
      <c r="K56">
        <f t="shared" si="20"/>
        <v>2.4628887699159E-3</v>
      </c>
      <c r="L56" s="2">
        <v>53</v>
      </c>
      <c r="M56" s="6">
        <v>0.508136904</v>
      </c>
      <c r="Q56" s="4">
        <f t="shared" si="21"/>
        <v>12.5</v>
      </c>
      <c r="R56">
        <f t="shared" si="0"/>
        <v>100000</v>
      </c>
      <c r="S56">
        <f t="shared" si="1"/>
        <v>-24579.010165494779</v>
      </c>
      <c r="U56">
        <f t="shared" si="13"/>
        <v>0.508136904</v>
      </c>
      <c r="V56">
        <f t="shared" si="14"/>
        <v>0.01</v>
      </c>
      <c r="W56">
        <f t="shared" si="15"/>
        <v>1.0003903056498603E-3</v>
      </c>
      <c r="X56">
        <f t="shared" si="16"/>
        <v>5.0833523270453376E-4</v>
      </c>
      <c r="Y56">
        <f t="shared" si="17"/>
        <v>1.0003903056498603E-5</v>
      </c>
      <c r="Z56">
        <f t="shared" si="18"/>
        <v>4.8205116988882799E-4</v>
      </c>
      <c r="AB56">
        <f t="shared" si="19"/>
        <v>-13.036765533216737</v>
      </c>
      <c r="AC56">
        <f t="shared" si="2"/>
        <v>-11.848340604986154</v>
      </c>
      <c r="AE56">
        <f t="shared" si="3"/>
        <v>0</v>
      </c>
      <c r="AF56">
        <f t="shared" si="24"/>
        <v>0</v>
      </c>
      <c r="AG56">
        <f t="shared" si="24"/>
        <v>-6.0256396236103502E-3</v>
      </c>
      <c r="AH56">
        <f t="shared" si="5"/>
        <v>-50.833523270453377</v>
      </c>
      <c r="AI56">
        <f t="shared" si="25"/>
        <v>-50.839548910076985</v>
      </c>
      <c r="AJ56">
        <f t="shared" si="7"/>
        <v>-1.1884249282305834</v>
      </c>
      <c r="AK56">
        <f t="shared" si="22"/>
        <v>-0.91257358732517169</v>
      </c>
      <c r="AL56">
        <f t="shared" si="8"/>
        <v>-52.940547425632737</v>
      </c>
      <c r="AN56">
        <f t="shared" si="26"/>
        <v>0</v>
      </c>
      <c r="AO56">
        <f t="shared" si="26"/>
        <v>0</v>
      </c>
      <c r="AP56">
        <f t="shared" si="26"/>
        <v>-1.4840480160550203E-5</v>
      </c>
      <c r="AQ56">
        <f t="shared" si="26"/>
        <v>-0.12519731359805819</v>
      </c>
      <c r="AR56">
        <f t="shared" si="26"/>
        <v>-0.12521215407821873</v>
      </c>
      <c r="AS56">
        <f t="shared" si="26"/>
        <v>-2.9269584096272136E-3</v>
      </c>
      <c r="AT56">
        <f t="shared" si="26"/>
        <v>-2.2475672399450324E-3</v>
      </c>
      <c r="AU56">
        <f t="shared" si="23"/>
        <v>-0.13038667972779097</v>
      </c>
      <c r="AW56">
        <v>53</v>
      </c>
      <c r="AX56">
        <f>IF(Z56&gt;0, (R56*SUMPRODUCT(K56:$K$98, X56:$X$98)-K56*$AZ$3)/Z56, 0)</f>
        <v>-24579.010165494779</v>
      </c>
    </row>
    <row r="57" spans="5:50" x14ac:dyDescent="0.25">
      <c r="E57">
        <v>2057</v>
      </c>
      <c r="F57" s="5">
        <f>EconomicRates!C97</f>
        <v>3.5571999999999999E-2</v>
      </c>
      <c r="G57" s="5">
        <f>EconomicRates!D97</f>
        <v>7.0000000000000007E-2</v>
      </c>
      <c r="H57" s="5">
        <f t="shared" si="10"/>
        <v>0.12000000000000001</v>
      </c>
      <c r="I57" s="5">
        <f t="shared" si="11"/>
        <v>1.1200000000000001</v>
      </c>
      <c r="J57">
        <f t="shared" si="12"/>
        <v>0.89285714285714279</v>
      </c>
      <c r="K57">
        <f t="shared" si="20"/>
        <v>2.1990078302820534E-3</v>
      </c>
      <c r="L57" s="2">
        <v>54</v>
      </c>
      <c r="M57" s="6">
        <v>0.53626491099999996</v>
      </c>
      <c r="Q57" s="4">
        <f t="shared" si="21"/>
        <v>12.5</v>
      </c>
      <c r="R57">
        <f t="shared" si="0"/>
        <v>100000</v>
      </c>
      <c r="S57">
        <f t="shared" si="1"/>
        <v>-48830.401634723734</v>
      </c>
      <c r="U57">
        <f t="shared" si="13"/>
        <v>0.53626491099999996</v>
      </c>
      <c r="V57">
        <f t="shared" si="14"/>
        <v>0.01</v>
      </c>
      <c r="W57">
        <f t="shared" si="15"/>
        <v>4.8205116988882799E-4</v>
      </c>
      <c r="X57">
        <f t="shared" si="16"/>
        <v>2.5850712771787821E-4</v>
      </c>
      <c r="Y57">
        <f t="shared" si="17"/>
        <v>4.8205116988882798E-6</v>
      </c>
      <c r="Z57">
        <f t="shared" si="18"/>
        <v>2.187235304720615E-4</v>
      </c>
      <c r="AB57">
        <f t="shared" si="19"/>
        <v>-11.848340604986154</v>
      </c>
      <c r="AC57">
        <f t="shared" si="2"/>
        <v>-10.680357839915498</v>
      </c>
      <c r="AE57">
        <f t="shared" si="3"/>
        <v>0</v>
      </c>
      <c r="AF57">
        <f t="shared" si="24"/>
        <v>0</v>
      </c>
      <c r="AG57">
        <f t="shared" si="24"/>
        <v>-2.7340441309007687E-3</v>
      </c>
      <c r="AH57">
        <f t="shared" si="5"/>
        <v>-25.850712771787819</v>
      </c>
      <c r="AI57">
        <f t="shared" si="25"/>
        <v>-25.853446815918719</v>
      </c>
      <c r="AJ57">
        <f t="shared" si="7"/>
        <v>-1.167982765070656</v>
      </c>
      <c r="AK57">
        <f t="shared" si="22"/>
        <v>-0.82938384234903084</v>
      </c>
      <c r="AL57">
        <f t="shared" si="8"/>
        <v>-27.850813423338408</v>
      </c>
      <c r="AN57">
        <f t="shared" si="26"/>
        <v>0</v>
      </c>
      <c r="AO57">
        <f t="shared" si="26"/>
        <v>0</v>
      </c>
      <c r="AP57">
        <f t="shared" si="26"/>
        <v>-6.012184452187482E-6</v>
      </c>
      <c r="AQ57">
        <f t="shared" si="26"/>
        <v>-5.68459198035337E-2</v>
      </c>
      <c r="AR57">
        <f t="shared" si="26"/>
        <v>-5.6851931987985882E-2</v>
      </c>
      <c r="AS57">
        <f t="shared" si="26"/>
        <v>-2.5684032460248567E-3</v>
      </c>
      <c r="AT57">
        <f t="shared" si="26"/>
        <v>-1.8238215636349349E-3</v>
      </c>
      <c r="AU57">
        <f t="shared" si="23"/>
        <v>-6.124415679764568E-2</v>
      </c>
      <c r="AW57">
        <v>54</v>
      </c>
      <c r="AX57">
        <f>IF(Z57&gt;0, (R57*SUMPRODUCT(K57:$K$98, X57:$X$98)-K57*$AZ$3)/Z57, 0)</f>
        <v>-48830.401634723734</v>
      </c>
    </row>
    <row r="58" spans="5:50" x14ac:dyDescent="0.25">
      <c r="E58">
        <v>2058</v>
      </c>
      <c r="F58" s="5">
        <f>EconomicRates!C98</f>
        <v>3.5571999999999999E-2</v>
      </c>
      <c r="G58" s="5">
        <f>EconomicRates!D98</f>
        <v>7.0000000000000007E-2</v>
      </c>
      <c r="H58" s="5">
        <f t="shared" si="10"/>
        <v>0.12000000000000001</v>
      </c>
      <c r="I58" s="5">
        <f t="shared" si="11"/>
        <v>1.1200000000000001</v>
      </c>
      <c r="J58">
        <f t="shared" si="12"/>
        <v>0.89285714285714279</v>
      </c>
      <c r="K58">
        <f t="shared" si="20"/>
        <v>1.9633998484661188E-3</v>
      </c>
      <c r="L58" s="2">
        <v>55</v>
      </c>
      <c r="M58" s="6">
        <v>0.564431978</v>
      </c>
      <c r="Q58" s="4">
        <f t="shared" si="21"/>
        <v>12.5</v>
      </c>
      <c r="R58">
        <f t="shared" si="0"/>
        <v>100000</v>
      </c>
      <c r="S58">
        <f t="shared" si="1"/>
        <v>-102947.99673944867</v>
      </c>
      <c r="U58">
        <f t="shared" si="13"/>
        <v>0.564431978</v>
      </c>
      <c r="V58">
        <f t="shared" si="14"/>
        <v>0.01</v>
      </c>
      <c r="W58">
        <f t="shared" si="15"/>
        <v>2.187235304720615E-4</v>
      </c>
      <c r="X58">
        <f t="shared" si="16"/>
        <v>1.2345455493948895E-4</v>
      </c>
      <c r="Y58">
        <f t="shared" si="17"/>
        <v>2.1872353047206151E-6</v>
      </c>
      <c r="Z58">
        <f t="shared" si="18"/>
        <v>9.308174022785194E-5</v>
      </c>
      <c r="AB58">
        <f t="shared" si="19"/>
        <v>-10.680357839915498</v>
      </c>
      <c r="AC58">
        <f t="shared" si="2"/>
        <v>-9.5825786894791101</v>
      </c>
      <c r="AE58">
        <f t="shared" si="3"/>
        <v>0</v>
      </c>
      <c r="AF58">
        <f t="shared" si="24"/>
        <v>0</v>
      </c>
      <c r="AG58">
        <f t="shared" si="24"/>
        <v>-1.1635217528481493E-3</v>
      </c>
      <c r="AH58">
        <f t="shared" si="5"/>
        <v>-12.345455493948895</v>
      </c>
      <c r="AI58">
        <f t="shared" si="25"/>
        <v>-12.346619015701744</v>
      </c>
      <c r="AJ58">
        <f t="shared" si="7"/>
        <v>-1.0977791504363879</v>
      </c>
      <c r="AK58">
        <f t="shared" si="22"/>
        <v>-0.74762504879408498</v>
      </c>
      <c r="AL58">
        <f t="shared" si="8"/>
        <v>-14.192023214932217</v>
      </c>
      <c r="AN58">
        <f t="shared" si="26"/>
        <v>0</v>
      </c>
      <c r="AO58">
        <f t="shared" si="26"/>
        <v>0</v>
      </c>
      <c r="AP58">
        <f t="shared" si="26"/>
        <v>-2.2844584332290892E-6</v>
      </c>
      <c r="AQ58">
        <f t="shared" si="26"/>
        <v>-2.4239065446064474E-2</v>
      </c>
      <c r="AR58">
        <f t="shared" si="26"/>
        <v>-2.4241349904497705E-2</v>
      </c>
      <c r="AS58">
        <f t="shared" si="26"/>
        <v>-2.1553794176160687E-3</v>
      </c>
      <c r="AT58">
        <f t="shared" si="26"/>
        <v>-1.4678869075117811E-3</v>
      </c>
      <c r="AU58">
        <f t="shared" si="23"/>
        <v>-2.7864616229625553E-2</v>
      </c>
      <c r="AW58">
        <v>55</v>
      </c>
      <c r="AX58">
        <f>IF(Z58&gt;0, (R58*SUMPRODUCT(K58:$K$98, X58:$X$98)-K58*$AZ$3)/Z58, 0)</f>
        <v>-102947.99673944867</v>
      </c>
    </row>
    <row r="59" spans="5:50" x14ac:dyDescent="0.25">
      <c r="E59">
        <v>2059</v>
      </c>
      <c r="F59" s="5">
        <f>EconomicRates!C99</f>
        <v>3.5571999999999999E-2</v>
      </c>
      <c r="G59" s="5">
        <f>EconomicRates!D99</f>
        <v>7.0000000000000007E-2</v>
      </c>
      <c r="H59" s="5">
        <f t="shared" si="10"/>
        <v>0.12000000000000001</v>
      </c>
      <c r="I59" s="5">
        <f t="shared" si="11"/>
        <v>1.1200000000000001</v>
      </c>
      <c r="J59">
        <f t="shared" si="12"/>
        <v>0.89285714285714279</v>
      </c>
      <c r="K59">
        <f t="shared" si="20"/>
        <v>1.7530355789876059E-3</v>
      </c>
      <c r="L59" s="2">
        <v>56</v>
      </c>
      <c r="M59" s="6">
        <v>0.59247427200000002</v>
      </c>
      <c r="Q59" s="4">
        <f t="shared" si="21"/>
        <v>12.5</v>
      </c>
      <c r="R59">
        <f t="shared" si="0"/>
        <v>100000</v>
      </c>
      <c r="S59">
        <f t="shared" si="1"/>
        <v>-231766.19979933536</v>
      </c>
      <c r="U59">
        <f t="shared" si="13"/>
        <v>0.59247427200000002</v>
      </c>
      <c r="V59">
        <f t="shared" si="14"/>
        <v>0.01</v>
      </c>
      <c r="W59">
        <f t="shared" si="15"/>
        <v>9.308174022785194E-5</v>
      </c>
      <c r="X59">
        <f t="shared" si="16"/>
        <v>5.5148536277989695E-5</v>
      </c>
      <c r="Y59">
        <f t="shared" si="17"/>
        <v>9.3081740227851943E-7</v>
      </c>
      <c r="Z59">
        <f t="shared" si="18"/>
        <v>3.7002386547583726E-5</v>
      </c>
      <c r="AB59">
        <f t="shared" si="19"/>
        <v>-9.5825786894791101</v>
      </c>
      <c r="AC59">
        <f t="shared" si="2"/>
        <v>-8.5759025136395284</v>
      </c>
      <c r="AE59">
        <f t="shared" si="3"/>
        <v>0</v>
      </c>
      <c r="AF59">
        <f t="shared" si="24"/>
        <v>0</v>
      </c>
      <c r="AG59">
        <f t="shared" si="24"/>
        <v>-4.6252983184479659E-4</v>
      </c>
      <c r="AH59">
        <f t="shared" si="5"/>
        <v>-5.5148536277989697</v>
      </c>
      <c r="AI59">
        <f t="shared" si="25"/>
        <v>-5.5153161576308145</v>
      </c>
      <c r="AJ59">
        <f t="shared" si="7"/>
        <v>-1.0066761758395817</v>
      </c>
      <c r="AK59">
        <f t="shared" si="22"/>
        <v>-0.67078050826353774</v>
      </c>
      <c r="AL59">
        <f t="shared" si="8"/>
        <v>-7.1927728417339338</v>
      </c>
      <c r="AN59">
        <f t="shared" si="26"/>
        <v>0</v>
      </c>
      <c r="AO59">
        <f t="shared" si="26"/>
        <v>0</v>
      </c>
      <c r="AP59">
        <f t="shared" si="26"/>
        <v>-8.1083125156708305E-7</v>
      </c>
      <c r="AQ59">
        <f t="shared" si="26"/>
        <v>-9.6677346224404662E-3</v>
      </c>
      <c r="AR59">
        <f t="shared" si="26"/>
        <v>-9.6685454536920325E-3</v>
      </c>
      <c r="AS59">
        <f t="shared" si="26"/>
        <v>-1.76473915276597E-3</v>
      </c>
      <c r="AT59">
        <f t="shared" si="26"/>
        <v>-1.1759020966773716E-3</v>
      </c>
      <c r="AU59">
        <f t="shared" si="23"/>
        <v>-1.2609186703135374E-2</v>
      </c>
      <c r="AW59">
        <v>56</v>
      </c>
      <c r="AX59">
        <f>IF(Z59&gt;0, (R59*SUMPRODUCT(K59:$K$98, X59:$X$98)-K59*$AZ$3)/Z59, 0)</f>
        <v>-231766.19979933536</v>
      </c>
    </row>
    <row r="60" spans="5:50" x14ac:dyDescent="0.25">
      <c r="E60">
        <v>2060</v>
      </c>
      <c r="F60" s="5">
        <f>EconomicRates!C100</f>
        <v>3.5571999999999999E-2</v>
      </c>
      <c r="G60" s="5">
        <f>EconomicRates!D100</f>
        <v>7.0000000000000007E-2</v>
      </c>
      <c r="H60" s="5">
        <f t="shared" si="10"/>
        <v>0.12000000000000001</v>
      </c>
      <c r="I60" s="5">
        <f t="shared" si="11"/>
        <v>1.1200000000000001</v>
      </c>
      <c r="J60">
        <f t="shared" si="12"/>
        <v>0.89285714285714279</v>
      </c>
      <c r="K60">
        <f t="shared" si="20"/>
        <v>1.5652103383817909E-3</v>
      </c>
      <c r="L60" s="2">
        <v>57</v>
      </c>
      <c r="M60" s="6">
        <v>0.62503115200000003</v>
      </c>
      <c r="Q60" s="4">
        <f t="shared" si="21"/>
        <v>12.5</v>
      </c>
      <c r="R60">
        <f t="shared" si="0"/>
        <v>100000</v>
      </c>
      <c r="S60">
        <f t="shared" si="1"/>
        <v>-567587.56378153048</v>
      </c>
      <c r="U60">
        <f t="shared" si="13"/>
        <v>0.62503115200000003</v>
      </c>
      <c r="V60">
        <f t="shared" si="14"/>
        <v>0.01</v>
      </c>
      <c r="W60">
        <f t="shared" si="15"/>
        <v>3.7002386547583726E-5</v>
      </c>
      <c r="X60">
        <f t="shared" si="16"/>
        <v>2.3127644290585561E-5</v>
      </c>
      <c r="Y60">
        <f t="shared" si="17"/>
        <v>3.7002386547583724E-7</v>
      </c>
      <c r="Z60">
        <f t="shared" si="18"/>
        <v>1.3504718391522327E-5</v>
      </c>
      <c r="AB60">
        <f t="shared" si="19"/>
        <v>-8.5759025136395284</v>
      </c>
      <c r="AC60">
        <f t="shared" si="2"/>
        <v>-7.6651102113997869</v>
      </c>
      <c r="AE60">
        <f t="shared" si="3"/>
        <v>0</v>
      </c>
      <c r="AF60">
        <f t="shared" si="24"/>
        <v>0</v>
      </c>
      <c r="AG60">
        <f t="shared" si="24"/>
        <v>-1.6880897989402909E-4</v>
      </c>
      <c r="AH60">
        <f t="shared" si="5"/>
        <v>-2.3127644290585563</v>
      </c>
      <c r="AI60">
        <f t="shared" si="25"/>
        <v>-2.3129332380384504</v>
      </c>
      <c r="AJ60">
        <f t="shared" si="7"/>
        <v>-0.9107923022397415</v>
      </c>
      <c r="AK60">
        <f t="shared" si="22"/>
        <v>-0.60031317595476708</v>
      </c>
      <c r="AL60">
        <f t="shared" si="8"/>
        <v>-3.824038716232959</v>
      </c>
      <c r="AN60">
        <f t="shared" si="26"/>
        <v>0</v>
      </c>
      <c r="AO60">
        <f t="shared" si="26"/>
        <v>0</v>
      </c>
      <c r="AP60">
        <f t="shared" si="26"/>
        <v>-2.6422156054181824E-7</v>
      </c>
      <c r="AQ60">
        <f t="shared" si="26"/>
        <v>-3.6199627946041125E-3</v>
      </c>
      <c r="AR60">
        <f t="shared" si="26"/>
        <v>-3.6202270161646544E-3</v>
      </c>
      <c r="AS60">
        <f t="shared" si="26"/>
        <v>-1.4255815275841961E-3</v>
      </c>
      <c r="AT60">
        <f t="shared" si="26"/>
        <v>-9.3961638927120858E-4</v>
      </c>
      <c r="AU60">
        <f t="shared" si="23"/>
        <v>-5.9854249330200593E-3</v>
      </c>
      <c r="AW60">
        <v>57</v>
      </c>
      <c r="AX60">
        <f>IF(Z60&gt;0, (R60*SUMPRODUCT(K60:$K$98, X60:$X$98)-K60*$AZ$3)/Z60, 0)</f>
        <v>-567587.56378153048</v>
      </c>
    </row>
    <row r="61" spans="5:50" x14ac:dyDescent="0.25">
      <c r="E61">
        <v>2061</v>
      </c>
      <c r="F61" s="5">
        <f>EconomicRates!C101</f>
        <v>3.5571999999999999E-2</v>
      </c>
      <c r="G61" s="5">
        <f>EconomicRates!D101</f>
        <v>7.0000000000000007E-2</v>
      </c>
      <c r="H61" s="5">
        <f t="shared" si="10"/>
        <v>0.12000000000000001</v>
      </c>
      <c r="I61" s="5">
        <f t="shared" si="11"/>
        <v>1.1200000000000001</v>
      </c>
      <c r="J61">
        <f t="shared" si="12"/>
        <v>0.89285714285714279</v>
      </c>
      <c r="K61">
        <f t="shared" si="20"/>
        <v>1.3975092306980274E-3</v>
      </c>
      <c r="L61" s="2">
        <v>58</v>
      </c>
      <c r="M61" s="6">
        <v>0.65741117999999998</v>
      </c>
      <c r="Q61" s="4">
        <f t="shared" si="21"/>
        <v>12.5</v>
      </c>
      <c r="R61">
        <f t="shared" si="0"/>
        <v>100000</v>
      </c>
      <c r="S61">
        <f t="shared" si="1"/>
        <v>-1524404.514357646</v>
      </c>
      <c r="U61">
        <f t="shared" si="13"/>
        <v>0.65741117999999998</v>
      </c>
      <c r="V61">
        <f t="shared" si="14"/>
        <v>0.01</v>
      </c>
      <c r="W61">
        <f t="shared" si="15"/>
        <v>1.3504718391522327E-5</v>
      </c>
      <c r="X61">
        <f t="shared" si="16"/>
        <v>8.8781528533383955E-6</v>
      </c>
      <c r="Y61">
        <f t="shared" si="17"/>
        <v>1.3504718391522326E-7</v>
      </c>
      <c r="Z61">
        <f t="shared" si="18"/>
        <v>4.4915183542687081E-6</v>
      </c>
      <c r="AB61">
        <f t="shared" si="19"/>
        <v>-7.6651102113997869</v>
      </c>
      <c r="AC61">
        <f t="shared" si="2"/>
        <v>-6.8468908555674437</v>
      </c>
      <c r="AE61">
        <f t="shared" si="3"/>
        <v>0</v>
      </c>
      <c r="AF61">
        <f t="shared" si="24"/>
        <v>0</v>
      </c>
      <c r="AG61">
        <f t="shared" si="24"/>
        <v>-5.6143979428358852E-5</v>
      </c>
      <c r="AH61">
        <f t="shared" si="5"/>
        <v>-0.88781528533383958</v>
      </c>
      <c r="AI61">
        <f t="shared" si="25"/>
        <v>-0.8878714293132679</v>
      </c>
      <c r="AJ61">
        <f t="shared" si="7"/>
        <v>-0.81821935583234318</v>
      </c>
      <c r="AK61">
        <f t="shared" si="22"/>
        <v>-0.53655771479798509</v>
      </c>
      <c r="AL61">
        <f t="shared" si="8"/>
        <v>-2.2426484999435963</v>
      </c>
      <c r="AN61">
        <f t="shared" si="26"/>
        <v>0</v>
      </c>
      <c r="AO61">
        <f t="shared" si="26"/>
        <v>0</v>
      </c>
      <c r="AP61">
        <f t="shared" si="26"/>
        <v>-7.8461729499251662E-8</v>
      </c>
      <c r="AQ61">
        <f t="shared" si="26"/>
        <v>-1.240730056408844E-3</v>
      </c>
      <c r="AR61">
        <f t="shared" si="26"/>
        <v>-1.2408085181383431E-3</v>
      </c>
      <c r="AS61">
        <f t="shared" si="26"/>
        <v>-1.1434691025114935E-3</v>
      </c>
      <c r="AT61">
        <f t="shared" si="26"/>
        <v>-7.498443592324237E-4</v>
      </c>
      <c r="AU61">
        <f t="shared" si="23"/>
        <v>-3.1341219798822605E-3</v>
      </c>
      <c r="AW61">
        <v>58</v>
      </c>
      <c r="AX61">
        <f>IF(Z61&gt;0, (R61*SUMPRODUCT(K61:$K$98, X61:$X$98)-K61*$AZ$3)/Z61, 0)</f>
        <v>-1524404.514357646</v>
      </c>
    </row>
    <row r="62" spans="5:50" x14ac:dyDescent="0.25">
      <c r="E62">
        <v>2062</v>
      </c>
      <c r="F62" s="5">
        <f>EconomicRates!C102</f>
        <v>3.5571999999999999E-2</v>
      </c>
      <c r="G62" s="5">
        <f>EconomicRates!D102</f>
        <v>7.0000000000000007E-2</v>
      </c>
      <c r="H62" s="5">
        <f t="shared" si="10"/>
        <v>0.12000000000000001</v>
      </c>
      <c r="I62" s="5">
        <f t="shared" si="11"/>
        <v>1.1200000000000001</v>
      </c>
      <c r="J62">
        <f t="shared" si="12"/>
        <v>0.89285714285714279</v>
      </c>
      <c r="K62">
        <f t="shared" si="20"/>
        <v>1.2477760988375245E-3</v>
      </c>
      <c r="L62" s="2">
        <v>59</v>
      </c>
      <c r="M62" s="6">
        <v>0.68957421399999996</v>
      </c>
      <c r="Q62" s="4">
        <f t="shared" si="21"/>
        <v>12.5</v>
      </c>
      <c r="R62">
        <f t="shared" si="0"/>
        <v>100000</v>
      </c>
      <c r="S62">
        <f t="shared" si="1"/>
        <v>-4531267.0733410381</v>
      </c>
      <c r="U62">
        <f t="shared" si="13"/>
        <v>0.68957421399999996</v>
      </c>
      <c r="V62">
        <f t="shared" si="14"/>
        <v>0.01</v>
      </c>
      <c r="W62">
        <f t="shared" si="15"/>
        <v>4.4915183542687081E-6</v>
      </c>
      <c r="X62">
        <f t="shared" si="16"/>
        <v>3.0972352388114176E-6</v>
      </c>
      <c r="Y62">
        <f t="shared" si="17"/>
        <v>4.4915183542687078E-8</v>
      </c>
      <c r="Z62">
        <f t="shared" si="18"/>
        <v>1.3493679319146033E-6</v>
      </c>
      <c r="AB62">
        <f t="shared" si="19"/>
        <v>-6.8468908555674437</v>
      </c>
      <c r="AC62">
        <f t="shared" si="2"/>
        <v>-6.1143464797069331</v>
      </c>
      <c r="AE62">
        <f t="shared" si="3"/>
        <v>0</v>
      </c>
      <c r="AF62">
        <f t="shared" si="24"/>
        <v>0</v>
      </c>
      <c r="AG62">
        <f t="shared" si="24"/>
        <v>-1.686709914893254E-5</v>
      </c>
      <c r="AH62">
        <f t="shared" si="5"/>
        <v>-0.30972352388114177</v>
      </c>
      <c r="AI62">
        <f t="shared" si="25"/>
        <v>-0.30974039098029071</v>
      </c>
      <c r="AJ62">
        <f t="shared" si="7"/>
        <v>-0.73254437586051058</v>
      </c>
      <c r="AK62">
        <f t="shared" si="22"/>
        <v>-0.47928235988972112</v>
      </c>
      <c r="AL62">
        <f t="shared" si="8"/>
        <v>-1.5215671267305224</v>
      </c>
      <c r="AN62">
        <f t="shared" si="26"/>
        <v>0</v>
      </c>
      <c r="AO62">
        <f t="shared" si="26"/>
        <v>0</v>
      </c>
      <c r="AP62">
        <f t="shared" si="26"/>
        <v>-2.1046363174760773E-8</v>
      </c>
      <c r="AQ62">
        <f t="shared" si="26"/>
        <v>-3.8646561034662194E-4</v>
      </c>
      <c r="AR62">
        <f t="shared" si="26"/>
        <v>-3.8648665670979669E-4</v>
      </c>
      <c r="AS62">
        <f t="shared" si="26"/>
        <v>-9.1405136353659713E-4</v>
      </c>
      <c r="AT62">
        <f t="shared" si="26"/>
        <v>-5.9803707326483858E-4</v>
      </c>
      <c r="AU62">
        <f t="shared" si="23"/>
        <v>-1.8985750935112324E-3</v>
      </c>
      <c r="AW62">
        <v>59</v>
      </c>
      <c r="AX62">
        <f>IF(Z62&gt;0, (R62*SUMPRODUCT(K62:$K$98, X62:$X$98)-K62*$AZ$3)/Z62, 0)</f>
        <v>-4531267.0733410381</v>
      </c>
    </row>
    <row r="63" spans="5:50" x14ac:dyDescent="0.25">
      <c r="E63">
        <v>2063</v>
      </c>
      <c r="F63" s="5">
        <f>EconomicRates!C103</f>
        <v>3.5571999999999999E-2</v>
      </c>
      <c r="G63" s="5">
        <f>EconomicRates!D103</f>
        <v>7.0000000000000007E-2</v>
      </c>
      <c r="H63" s="5">
        <f t="shared" si="10"/>
        <v>0.12000000000000001</v>
      </c>
      <c r="I63" s="5">
        <f t="shared" si="11"/>
        <v>1.1200000000000001</v>
      </c>
      <c r="J63">
        <f t="shared" si="12"/>
        <v>0.89285714285714279</v>
      </c>
      <c r="K63">
        <f t="shared" si="20"/>
        <v>1.114085802533504E-3</v>
      </c>
      <c r="L63" s="2">
        <v>60</v>
      </c>
      <c r="M63" s="6">
        <v>0.72148010799999995</v>
      </c>
      <c r="Q63" s="4">
        <f t="shared" si="21"/>
        <v>12.5</v>
      </c>
      <c r="R63">
        <f t="shared" si="0"/>
        <v>100000</v>
      </c>
      <c r="S63">
        <f t="shared" si="1"/>
        <v>-15067854.048428591</v>
      </c>
      <c r="U63">
        <f t="shared" si="13"/>
        <v>0.72148010799999995</v>
      </c>
      <c r="V63">
        <f t="shared" si="14"/>
        <v>0.01</v>
      </c>
      <c r="W63">
        <f t="shared" si="15"/>
        <v>1.3493679319146033E-6</v>
      </c>
      <c r="X63">
        <f t="shared" si="16"/>
        <v>9.7354212124948454E-7</v>
      </c>
      <c r="Y63">
        <f t="shared" si="17"/>
        <v>1.3493679319146034E-8</v>
      </c>
      <c r="Z63">
        <f t="shared" si="18"/>
        <v>3.6233213134597272E-7</v>
      </c>
      <c r="AB63">
        <f t="shared" si="19"/>
        <v>-6.1143464797069331</v>
      </c>
      <c r="AC63">
        <f t="shared" si="2"/>
        <v>-5.4595676721771751</v>
      </c>
      <c r="AE63">
        <f t="shared" si="3"/>
        <v>0</v>
      </c>
      <c r="AF63">
        <f t="shared" si="24"/>
        <v>0</v>
      </c>
      <c r="AG63">
        <f t="shared" si="24"/>
        <v>-4.5291516418246586E-6</v>
      </c>
      <c r="AH63">
        <f t="shared" si="5"/>
        <v>-9.735421212494845E-2</v>
      </c>
      <c r="AI63">
        <f t="shared" si="25"/>
        <v>-9.7358741276590277E-2</v>
      </c>
      <c r="AJ63">
        <f t="shared" si="7"/>
        <v>-0.65477880752975803</v>
      </c>
      <c r="AK63">
        <f t="shared" si="22"/>
        <v>-0.42800425357948535</v>
      </c>
      <c r="AL63">
        <f t="shared" si="8"/>
        <v>-1.1801418023858337</v>
      </c>
      <c r="AN63">
        <f t="shared" si="26"/>
        <v>0</v>
      </c>
      <c r="AO63">
        <f t="shared" si="26"/>
        <v>0</v>
      </c>
      <c r="AP63">
        <f t="shared" si="26"/>
        <v>-5.0458635416781615E-9</v>
      </c>
      <c r="AQ63">
        <f t="shared" si="26"/>
        <v>-1.0846094554524017E-4</v>
      </c>
      <c r="AR63">
        <f t="shared" si="26"/>
        <v>-1.0846599140878185E-4</v>
      </c>
      <c r="AS63">
        <f t="shared" si="26"/>
        <v>-7.2947977326872119E-4</v>
      </c>
      <c r="AT63">
        <f t="shared" si="26"/>
        <v>-4.7683346233685426E-4</v>
      </c>
      <c r="AU63">
        <f t="shared" si="23"/>
        <v>-1.3147792270143573E-3</v>
      </c>
      <c r="AW63">
        <v>60</v>
      </c>
      <c r="AX63">
        <f>IF(Z63&gt;0, (R63*SUMPRODUCT(K63:$K$98, X63:$X$98)-K63*$AZ$3)/Z63, 0)</f>
        <v>-15067854.048428591</v>
      </c>
    </row>
    <row r="64" spans="5:50" x14ac:dyDescent="0.25">
      <c r="E64">
        <v>2064</v>
      </c>
      <c r="F64" s="5">
        <f>EconomicRates!C104</f>
        <v>3.5571999999999999E-2</v>
      </c>
      <c r="G64" s="5">
        <f>EconomicRates!D104</f>
        <v>7.0000000000000007E-2</v>
      </c>
      <c r="H64" s="5">
        <f t="shared" si="10"/>
        <v>0.12000000000000001</v>
      </c>
      <c r="I64" s="5">
        <f t="shared" si="11"/>
        <v>1.1200000000000001</v>
      </c>
      <c r="J64">
        <f t="shared" si="12"/>
        <v>0.89285714285714279</v>
      </c>
      <c r="K64">
        <f t="shared" si="20"/>
        <v>9.9471946654777136E-4</v>
      </c>
      <c r="L64" s="2">
        <v>61</v>
      </c>
      <c r="M64" s="6">
        <v>0.75308980400000003</v>
      </c>
      <c r="Q64" s="4">
        <f t="shared" si="21"/>
        <v>12.5</v>
      </c>
      <c r="R64">
        <f t="shared" si="0"/>
        <v>100000</v>
      </c>
      <c r="S64">
        <f t="shared" si="1"/>
        <v>-56788177.191155508</v>
      </c>
      <c r="U64">
        <f t="shared" si="13"/>
        <v>0.75308980400000003</v>
      </c>
      <c r="V64">
        <f t="shared" si="14"/>
        <v>0.01</v>
      </c>
      <c r="W64">
        <f t="shared" si="15"/>
        <v>3.6233213134597272E-7</v>
      </c>
      <c r="X64">
        <f t="shared" si="16"/>
        <v>2.7286863377824085E-7</v>
      </c>
      <c r="Y64">
        <f t="shared" si="17"/>
        <v>3.6233213134597273E-9</v>
      </c>
      <c r="Z64">
        <f t="shared" si="18"/>
        <v>8.584017625427214E-8</v>
      </c>
      <c r="AB64">
        <f t="shared" si="19"/>
        <v>-5.4595676721771751</v>
      </c>
      <c r="AC64">
        <f t="shared" si="2"/>
        <v>-4.8747071392476258</v>
      </c>
      <c r="AE64">
        <f t="shared" si="3"/>
        <v>0</v>
      </c>
      <c r="AF64">
        <f t="shared" si="24"/>
        <v>0</v>
      </c>
      <c r="AG64">
        <f t="shared" si="24"/>
        <v>-1.0730022031784019E-6</v>
      </c>
      <c r="AH64">
        <f t="shared" si="5"/>
        <v>-2.7286863377824086E-2</v>
      </c>
      <c r="AI64">
        <f t="shared" si="25"/>
        <v>-2.7287936380027265E-2</v>
      </c>
      <c r="AJ64">
        <f t="shared" si="7"/>
        <v>-0.58486053292954931</v>
      </c>
      <c r="AK64">
        <f t="shared" si="22"/>
        <v>-0.38216973705240231</v>
      </c>
      <c r="AL64">
        <f t="shared" si="8"/>
        <v>-0.99431820636197887</v>
      </c>
      <c r="AN64">
        <f t="shared" si="26"/>
        <v>0</v>
      </c>
      <c r="AO64">
        <f t="shared" si="26"/>
        <v>0</v>
      </c>
      <c r="AP64">
        <f t="shared" si="26"/>
        <v>-1.0673361791502033E-9</v>
      </c>
      <c r="AQ64">
        <f t="shared" si="26"/>
        <v>-2.7142774182951093E-5</v>
      </c>
      <c r="AR64">
        <f t="shared" si="26"/>
        <v>-2.7143841519130245E-5</v>
      </c>
      <c r="AS64">
        <f t="shared" si="26"/>
        <v>-5.8177215732052655E-4</v>
      </c>
      <c r="AT64">
        <f t="shared" si="26"/>
        <v>-3.8015167697146767E-4</v>
      </c>
      <c r="AU64">
        <f t="shared" si="23"/>
        <v>-9.8906767581112445E-4</v>
      </c>
      <c r="AW64">
        <v>61</v>
      </c>
      <c r="AX64">
        <f>IF(Z64&gt;0, (R64*SUMPRODUCT(K64:$K$98, X64:$X$98)-K64*$AZ$3)/Z64, 0)</f>
        <v>-56788177.191155508</v>
      </c>
    </row>
    <row r="65" spans="5:50" x14ac:dyDescent="0.25">
      <c r="E65">
        <v>2065</v>
      </c>
      <c r="F65" s="5">
        <f>EconomicRates!C105</f>
        <v>3.5571999999999999E-2</v>
      </c>
      <c r="G65" s="5">
        <f>EconomicRates!D105</f>
        <v>7.0000000000000007E-2</v>
      </c>
      <c r="H65" s="5">
        <f t="shared" si="10"/>
        <v>0.12000000000000001</v>
      </c>
      <c r="I65" s="5">
        <f t="shared" si="11"/>
        <v>1.1200000000000001</v>
      </c>
      <c r="J65">
        <f t="shared" si="12"/>
        <v>0.89285714285714279</v>
      </c>
      <c r="K65">
        <f t="shared" si="20"/>
        <v>8.8814238084622432E-4</v>
      </c>
      <c r="L65" s="2">
        <v>62</v>
      </c>
      <c r="M65" s="6">
        <v>0.78453892300000005</v>
      </c>
      <c r="Q65" s="4">
        <f t="shared" si="21"/>
        <v>12.5</v>
      </c>
      <c r="R65">
        <f t="shared" si="0"/>
        <v>100000</v>
      </c>
      <c r="S65">
        <f t="shared" si="1"/>
        <v>-246781548.81849852</v>
      </c>
      <c r="U65">
        <f t="shared" si="13"/>
        <v>0.78453892300000005</v>
      </c>
      <c r="V65">
        <f t="shared" si="14"/>
        <v>0.01</v>
      </c>
      <c r="W65">
        <f t="shared" si="15"/>
        <v>8.584017625427214E-8</v>
      </c>
      <c r="X65">
        <f t="shared" si="16"/>
        <v>6.7344959428656847E-8</v>
      </c>
      <c r="Y65">
        <f t="shared" si="17"/>
        <v>8.5840176254272139E-10</v>
      </c>
      <c r="Z65">
        <f t="shared" si="18"/>
        <v>1.7636815063072573E-8</v>
      </c>
      <c r="AB65">
        <f t="shared" si="19"/>
        <v>-4.8747071392476258</v>
      </c>
      <c r="AC65">
        <f t="shared" si="2"/>
        <v>-4.352440537490474</v>
      </c>
      <c r="AE65">
        <f t="shared" si="3"/>
        <v>0</v>
      </c>
      <c r="AF65">
        <f t="shared" si="24"/>
        <v>0</v>
      </c>
      <c r="AG65">
        <f t="shared" si="24"/>
        <v>-2.2046018828840717E-7</v>
      </c>
      <c r="AH65">
        <f t="shared" si="5"/>
        <v>-6.7344959428656849E-3</v>
      </c>
      <c r="AI65">
        <f t="shared" si="25"/>
        <v>-6.734716403053973E-3</v>
      </c>
      <c r="AJ65">
        <f t="shared" si="7"/>
        <v>-0.52226660175715178</v>
      </c>
      <c r="AK65">
        <f t="shared" si="22"/>
        <v>-0.34122949974733385</v>
      </c>
      <c r="AL65">
        <f t="shared" si="8"/>
        <v>-0.87023081790753964</v>
      </c>
      <c r="AN65">
        <f t="shared" si="26"/>
        <v>0</v>
      </c>
      <c r="AO65">
        <f t="shared" si="26"/>
        <v>0</v>
      </c>
      <c r="AP65">
        <f t="shared" si="26"/>
        <v>-1.9580003650827284E-10</v>
      </c>
      <c r="AQ65">
        <f t="shared" si="26"/>
        <v>-5.9811912604959679E-6</v>
      </c>
      <c r="AR65">
        <f t="shared" si="26"/>
        <v>-5.9813870605324755E-6</v>
      </c>
      <c r="AS65">
        <f t="shared" si="26"/>
        <v>-4.6384710312106364E-4</v>
      </c>
      <c r="AT65">
        <f t="shared" si="26"/>
        <v>-3.030603803205632E-4</v>
      </c>
      <c r="AU65">
        <f t="shared" si="23"/>
        <v>-7.728888705021594E-4</v>
      </c>
      <c r="AW65">
        <v>62</v>
      </c>
      <c r="AX65">
        <f>IF(Z65&gt;0, (R65*SUMPRODUCT(K65:$K$98, X65:$X$98)-K65*$AZ$3)/Z65, 0)</f>
        <v>-246781548.81849852</v>
      </c>
    </row>
    <row r="66" spans="5:50" x14ac:dyDescent="0.25">
      <c r="E66">
        <v>2066</v>
      </c>
      <c r="F66" s="5">
        <f>EconomicRates!C106</f>
        <v>3.5571999999999999E-2</v>
      </c>
      <c r="G66" s="5">
        <f>EconomicRates!D106</f>
        <v>7.0000000000000007E-2</v>
      </c>
      <c r="H66" s="5">
        <f t="shared" si="10"/>
        <v>0.12000000000000001</v>
      </c>
      <c r="I66" s="5">
        <f t="shared" si="11"/>
        <v>1.1200000000000001</v>
      </c>
      <c r="J66">
        <f t="shared" si="12"/>
        <v>0.89285714285714279</v>
      </c>
      <c r="K66">
        <f t="shared" si="20"/>
        <v>7.9298426861270028E-4</v>
      </c>
      <c r="L66" s="2">
        <v>63</v>
      </c>
      <c r="M66" s="6">
        <v>0.81598695700000001</v>
      </c>
      <c r="Q66" s="4">
        <f t="shared" si="21"/>
        <v>12.5</v>
      </c>
      <c r="R66">
        <f t="shared" si="0"/>
        <v>100000</v>
      </c>
      <c r="S66">
        <f t="shared" si="1"/>
        <v>-1266232458.0328236</v>
      </c>
      <c r="U66">
        <f t="shared" si="13"/>
        <v>0.81598695700000001</v>
      </c>
      <c r="V66">
        <f t="shared" si="14"/>
        <v>0.01</v>
      </c>
      <c r="W66">
        <f t="shared" si="15"/>
        <v>1.7636815063072573E-8</v>
      </c>
      <c r="X66">
        <f t="shared" si="16"/>
        <v>1.4391411054488352E-8</v>
      </c>
      <c r="Y66">
        <f t="shared" si="17"/>
        <v>1.7636815063072575E-10</v>
      </c>
      <c r="Z66">
        <f t="shared" si="18"/>
        <v>3.0690358579534949E-9</v>
      </c>
      <c r="AB66">
        <f t="shared" si="19"/>
        <v>-4.352440537490474</v>
      </c>
      <c r="AC66">
        <f t="shared" si="2"/>
        <v>-3.8861128182073292</v>
      </c>
      <c r="AE66">
        <f t="shared" si="3"/>
        <v>0</v>
      </c>
      <c r="AF66">
        <f t="shared" si="24"/>
        <v>0</v>
      </c>
      <c r="AG66">
        <f t="shared" si="24"/>
        <v>-3.8362948224418687E-8</v>
      </c>
      <c r="AH66">
        <f t="shared" si="5"/>
        <v>-1.4391411054488353E-3</v>
      </c>
      <c r="AI66">
        <f t="shared" si="25"/>
        <v>-1.4391794683970597E-3</v>
      </c>
      <c r="AJ66">
        <f t="shared" si="7"/>
        <v>-0.46632771928314476</v>
      </c>
      <c r="AK66">
        <f t="shared" si="22"/>
        <v>-0.30467083762433322</v>
      </c>
      <c r="AL66">
        <f t="shared" si="8"/>
        <v>-0.77243773637587498</v>
      </c>
      <c r="AN66">
        <f t="shared" si="26"/>
        <v>0</v>
      </c>
      <c r="AO66">
        <f t="shared" si="26"/>
        <v>0</v>
      </c>
      <c r="AP66">
        <f t="shared" si="26"/>
        <v>-3.0421214439567538E-11</v>
      </c>
      <c r="AQ66">
        <f t="shared" si="26"/>
        <v>-1.1412162569348176E-6</v>
      </c>
      <c r="AR66">
        <f t="shared" si="26"/>
        <v>-1.1412466781492573E-6</v>
      </c>
      <c r="AS66">
        <f t="shared" si="26"/>
        <v>-3.6979054540957313E-4</v>
      </c>
      <c r="AT66">
        <f t="shared" si="26"/>
        <v>-2.4159918134115065E-4</v>
      </c>
      <c r="AU66">
        <f t="shared" si="23"/>
        <v>-6.1253097342887301E-4</v>
      </c>
      <c r="AW66">
        <v>63</v>
      </c>
      <c r="AX66">
        <f>IF(Z66&gt;0, (R66*SUMPRODUCT(K66:$K$98, X66:$X$98)-K66*$AZ$3)/Z66, 0)</f>
        <v>-1266232458.0328236</v>
      </c>
    </row>
    <row r="67" spans="5:50" x14ac:dyDescent="0.25">
      <c r="E67">
        <v>2067</v>
      </c>
      <c r="F67" s="5">
        <f>EconomicRates!C107</f>
        <v>3.5571999999999999E-2</v>
      </c>
      <c r="G67" s="5">
        <f>EconomicRates!D107</f>
        <v>7.0000000000000007E-2</v>
      </c>
      <c r="H67" s="5">
        <f t="shared" si="10"/>
        <v>0.12000000000000001</v>
      </c>
      <c r="I67" s="5">
        <f t="shared" si="11"/>
        <v>1.1200000000000001</v>
      </c>
      <c r="J67">
        <f t="shared" si="12"/>
        <v>0.89285714285714279</v>
      </c>
      <c r="K67">
        <f t="shared" si="20"/>
        <v>7.0802166840419666E-4</v>
      </c>
      <c r="L67" s="2">
        <v>64</v>
      </c>
      <c r="M67" s="6">
        <v>0.84743607600000004</v>
      </c>
      <c r="Q67" s="4">
        <f t="shared" si="21"/>
        <v>12.5</v>
      </c>
      <c r="R67">
        <f t="shared" ref="R67:R69" si="27">$C$6</f>
        <v>100000</v>
      </c>
      <c r="S67">
        <f t="shared" ref="S67:S69" si="28">AX67</f>
        <v>-7930232190.484992</v>
      </c>
      <c r="U67">
        <f t="shared" si="13"/>
        <v>0.84743607600000004</v>
      </c>
      <c r="V67">
        <f t="shared" si="14"/>
        <v>0.01</v>
      </c>
      <c r="W67">
        <f t="shared" si="15"/>
        <v>3.0690358579534949E-9</v>
      </c>
      <c r="X67">
        <f t="shared" si="16"/>
        <v>2.6008117045674034E-9</v>
      </c>
      <c r="Y67">
        <f t="shared" si="17"/>
        <v>3.069035857953495E-11</v>
      </c>
      <c r="Z67">
        <f t="shared" si="18"/>
        <v>4.3753379480655656E-10</v>
      </c>
      <c r="AB67">
        <f t="shared" si="19"/>
        <v>-3.8861128182073292</v>
      </c>
      <c r="AC67">
        <f t="shared" ref="AC67:AC69" si="29">S67*Z67</f>
        <v>-3.4697445840000101</v>
      </c>
      <c r="AE67">
        <f t="shared" ref="AE67:AE69" si="30">$Z67*O67</f>
        <v>0</v>
      </c>
      <c r="AF67">
        <f t="shared" si="24"/>
        <v>0</v>
      </c>
      <c r="AG67">
        <f t="shared" si="24"/>
        <v>-5.4691724350819569E-9</v>
      </c>
      <c r="AH67">
        <f t="shared" ref="AH67:AH69" si="31">-X67*R67</f>
        <v>-2.6008117045674036E-4</v>
      </c>
      <c r="AI67">
        <f t="shared" ref="AI67:AI69" si="32">SUM(AE67:AH67)</f>
        <v>-2.6008663962917545E-4</v>
      </c>
      <c r="AJ67">
        <f t="shared" ref="AJ67:AJ69" si="33">AB67-AC67</f>
        <v>-0.41636823420731917</v>
      </c>
      <c r="AK67">
        <f t="shared" si="22"/>
        <v>-0.2720278972745131</v>
      </c>
      <c r="AL67">
        <f t="shared" ref="AL67:AL69" si="34">SUM(AI67:AK67)</f>
        <v>-0.68865621812146149</v>
      </c>
      <c r="AN67">
        <f t="shared" si="26"/>
        <v>0</v>
      </c>
      <c r="AO67">
        <f t="shared" si="26"/>
        <v>0</v>
      </c>
      <c r="AP67">
        <f t="shared" si="26"/>
        <v>-3.8722925922769698E-12</v>
      </c>
      <c r="AQ67">
        <f t="shared" si="26"/>
        <v>-1.8414310422729758E-7</v>
      </c>
      <c r="AR67">
        <f t="shared" si="26"/>
        <v>-1.8414697651988985E-7</v>
      </c>
      <c r="AS67">
        <f t="shared" si="26"/>
        <v>-2.9479773185397544E-4</v>
      </c>
      <c r="AT67">
        <f t="shared" si="26"/>
        <v>-1.9260164568078619E-4</v>
      </c>
      <c r="AU67">
        <f t="shared" si="23"/>
        <v>-4.8758352451128156E-4</v>
      </c>
      <c r="AW67">
        <v>64</v>
      </c>
      <c r="AX67">
        <f>IF(Z67&gt;0, (R67*SUMPRODUCT(K67:$K$98, X67:$X$98)-K67*$AZ$3)/Z67, 0)</f>
        <v>-7930232190.484992</v>
      </c>
    </row>
    <row r="68" spans="5:50" x14ac:dyDescent="0.25">
      <c r="E68">
        <v>2068</v>
      </c>
      <c r="F68" s="5">
        <f>EconomicRates!C108</f>
        <v>3.5571999999999999E-2</v>
      </c>
      <c r="G68" s="5">
        <f>EconomicRates!D108</f>
        <v>7.0000000000000007E-2</v>
      </c>
      <c r="H68" s="5">
        <f t="shared" ref="H68:H69" si="35">G68+$C$9</f>
        <v>0.12000000000000001</v>
      </c>
      <c r="I68" s="5">
        <f t="shared" ref="I68:I69" si="36">1+H68</f>
        <v>1.1200000000000001</v>
      </c>
      <c r="J68">
        <f t="shared" ref="J68:J69" si="37">1/I68</f>
        <v>0.89285714285714279</v>
      </c>
      <c r="K68">
        <f t="shared" si="20"/>
        <v>6.3216220393231843E-4</v>
      </c>
      <c r="L68" s="2">
        <v>65</v>
      </c>
      <c r="M68" s="6">
        <v>0.87888519499999995</v>
      </c>
      <c r="Q68" s="4">
        <f t="shared" si="21"/>
        <v>12.5</v>
      </c>
      <c r="R68">
        <f t="shared" si="27"/>
        <v>100000</v>
      </c>
      <c r="S68">
        <f t="shared" si="28"/>
        <v>-63722964954.477455</v>
      </c>
      <c r="U68">
        <f t="shared" ref="U68:U69" si="38">M68</f>
        <v>0.87888519499999995</v>
      </c>
      <c r="V68">
        <f t="shared" ref="V68:V69" si="39">$C$10</f>
        <v>0.01</v>
      </c>
      <c r="W68">
        <f t="shared" ref="W68:W69" si="40">Z67</f>
        <v>4.3753379480655656E-10</v>
      </c>
      <c r="X68">
        <f t="shared" ref="X68:X69" si="41">U68*W68</f>
        <v>3.8454197456765043E-10</v>
      </c>
      <c r="Y68">
        <f t="shared" ref="Y68:Y69" si="42">V68*W68</f>
        <v>4.3753379480655661E-12</v>
      </c>
      <c r="Z68">
        <f t="shared" ref="Z68:Z69" si="43">MAX(0, W68-X68-Y68)</f>
        <v>4.8616482290840562E-11</v>
      </c>
      <c r="AB68">
        <f t="shared" ref="AB68:AB69" si="44">AC67</f>
        <v>-3.4697445840000101</v>
      </c>
      <c r="AC68">
        <f t="shared" si="29"/>
        <v>-3.097986397229207</v>
      </c>
      <c r="AE68">
        <f t="shared" si="30"/>
        <v>0</v>
      </c>
      <c r="AF68">
        <f t="shared" si="24"/>
        <v>0</v>
      </c>
      <c r="AG68">
        <f t="shared" si="24"/>
        <v>-6.0770602863550701E-10</v>
      </c>
      <c r="AH68">
        <f t="shared" si="31"/>
        <v>-3.8454197456765045E-5</v>
      </c>
      <c r="AI68">
        <f t="shared" si="32"/>
        <v>-3.8454805162793678E-5</v>
      </c>
      <c r="AJ68">
        <f t="shared" si="33"/>
        <v>-0.37175818677080308</v>
      </c>
      <c r="AK68">
        <f t="shared" si="22"/>
        <v>-0.24288212088000072</v>
      </c>
      <c r="AL68">
        <f t="shared" si="34"/>
        <v>-0.61467876245596664</v>
      </c>
      <c r="AN68">
        <f t="shared" si="26"/>
        <v>0</v>
      </c>
      <c r="AO68">
        <f t="shared" si="26"/>
        <v>0</v>
      </c>
      <c r="AP68">
        <f t="shared" si="26"/>
        <v>-3.8416878240517875E-13</v>
      </c>
      <c r="AQ68">
        <f t="shared" si="26"/>
        <v>-2.4309290214717144E-8</v>
      </c>
      <c r="AR68">
        <f t="shared" si="26"/>
        <v>-2.4309674383499549E-8</v>
      </c>
      <c r="AS68">
        <f t="shared" si="26"/>
        <v>-2.3501147467891334E-4</v>
      </c>
      <c r="AT68">
        <f t="shared" si="26"/>
        <v>-1.5354089683125704E-4</v>
      </c>
      <c r="AU68">
        <f t="shared" si="23"/>
        <v>-3.8857668118455393E-4</v>
      </c>
      <c r="AW68">
        <v>65</v>
      </c>
      <c r="AX68">
        <f>IF(Z68&gt;0, (R68*SUMPRODUCT(K68:$K$98, X68:$X$98)-K68*$AZ$3)/Z68, 0)</f>
        <v>-63722964954.477455</v>
      </c>
    </row>
    <row r="69" spans="5:50" x14ac:dyDescent="0.25">
      <c r="E69">
        <v>2069</v>
      </c>
      <c r="F69" s="5">
        <f>EconomicRates!C109</f>
        <v>3.5571999999999999E-2</v>
      </c>
      <c r="G69" s="5">
        <f>EconomicRates!D109</f>
        <v>7.0000000000000007E-2</v>
      </c>
      <c r="H69" s="5">
        <f t="shared" si="35"/>
        <v>0.12000000000000001</v>
      </c>
      <c r="I69" s="5">
        <f t="shared" si="36"/>
        <v>1.1200000000000001</v>
      </c>
      <c r="J69">
        <f t="shared" si="37"/>
        <v>0.89285714285714279</v>
      </c>
      <c r="K69">
        <f t="shared" ref="K69" si="45">K68*J69</f>
        <v>5.6443053922528431E-4</v>
      </c>
      <c r="L69" s="2">
        <v>66</v>
      </c>
      <c r="M69" s="6">
        <v>1</v>
      </c>
      <c r="Q69" s="4">
        <f t="shared" ref="Q69" si="46">$C$8</f>
        <v>12.5</v>
      </c>
      <c r="R69">
        <f t="shared" si="27"/>
        <v>100000</v>
      </c>
      <c r="S69">
        <f t="shared" si="28"/>
        <v>0</v>
      </c>
      <c r="U69">
        <f t="shared" si="38"/>
        <v>1</v>
      </c>
      <c r="V69">
        <f t="shared" si="39"/>
        <v>0.01</v>
      </c>
      <c r="W69">
        <f t="shared" si="40"/>
        <v>4.8616482290840562E-11</v>
      </c>
      <c r="X69">
        <f t="shared" si="41"/>
        <v>4.8616482290840562E-11</v>
      </c>
      <c r="Y69">
        <f t="shared" si="42"/>
        <v>4.8616482290840564E-13</v>
      </c>
      <c r="Z69">
        <f t="shared" si="43"/>
        <v>0</v>
      </c>
      <c r="AB69">
        <f t="shared" si="44"/>
        <v>-3.097986397229207</v>
      </c>
      <c r="AC69">
        <f t="shared" si="29"/>
        <v>0</v>
      </c>
      <c r="AE69">
        <f t="shared" si="30"/>
        <v>0</v>
      </c>
      <c r="AF69">
        <f t="shared" si="24"/>
        <v>0</v>
      </c>
      <c r="AG69">
        <f t="shared" si="24"/>
        <v>0</v>
      </c>
      <c r="AH69">
        <f t="shared" si="31"/>
        <v>-4.8616482290840558E-6</v>
      </c>
      <c r="AI69">
        <f t="shared" si="32"/>
        <v>-4.8616482290840558E-6</v>
      </c>
      <c r="AJ69">
        <f t="shared" si="33"/>
        <v>-3.097986397229207</v>
      </c>
      <c r="AK69">
        <f t="shared" si="22"/>
        <v>-0.21685904780604451</v>
      </c>
      <c r="AL69">
        <f t="shared" si="34"/>
        <v>-3.3148503066834802</v>
      </c>
      <c r="AN69">
        <f t="shared" si="26"/>
        <v>0</v>
      </c>
      <c r="AO69">
        <f t="shared" si="26"/>
        <v>0</v>
      </c>
      <c r="AP69">
        <f t="shared" si="26"/>
        <v>0</v>
      </c>
      <c r="AQ69">
        <f t="shared" si="26"/>
        <v>-2.7440627314655623E-9</v>
      </c>
      <c r="AR69">
        <f t="shared" si="26"/>
        <v>-2.7440627314655623E-9</v>
      </c>
      <c r="AS69">
        <f t="shared" si="26"/>
        <v>-1.7485981327006771E-3</v>
      </c>
      <c r="AT69">
        <f t="shared" si="26"/>
        <v>-1.2240186928904741E-4</v>
      </c>
      <c r="AU69">
        <f t="shared" si="23"/>
        <v>-1.8710027460524558E-3</v>
      </c>
      <c r="AW69">
        <v>66</v>
      </c>
      <c r="AX69">
        <f>IF(Z69&gt;0, (R69*SUMPRODUCT(K69:$K$98, X69:$X$98)-K69*$AZ$3)/Z69, 0)</f>
        <v>0</v>
      </c>
    </row>
    <row r="70" spans="5:50" x14ac:dyDescent="0.25">
      <c r="F70" s="5">
        <f>EconomicRates!C110</f>
        <v>3.5571999999999999E-2</v>
      </c>
      <c r="G70" s="5">
        <f>EconomicRates!D110</f>
        <v>7.0000000000000007E-2</v>
      </c>
      <c r="H70" s="5"/>
      <c r="I70" s="5"/>
      <c r="M70" s="6"/>
      <c r="Q70" s="4"/>
      <c r="AX70">
        <f>IF(Z70&gt;0, (R70*SUMPRODUCT(K70:$K$98, X70:$X$98)-K70*$AZ$3)/Z70, 0)</f>
        <v>0</v>
      </c>
    </row>
    <row r="71" spans="5:50" x14ac:dyDescent="0.25">
      <c r="F71" s="5">
        <f>EconomicRates!C111</f>
        <v>3.5571999999999999E-2</v>
      </c>
      <c r="G71" s="5">
        <f>EconomicRates!D111</f>
        <v>7.0000000000000007E-2</v>
      </c>
      <c r="H71" s="5"/>
      <c r="I71" s="5"/>
      <c r="M71" s="6"/>
      <c r="Q71" s="4"/>
      <c r="AN71" s="8">
        <f t="shared" ref="AN71:AU71" si="47">SUM(AN3:AN69)</f>
        <v>5995.0187804156858</v>
      </c>
      <c r="AO71" s="8">
        <f t="shared" si="47"/>
        <v>-599.5018780415686</v>
      </c>
      <c r="AP71" s="8">
        <f t="shared" si="47"/>
        <v>-178.90860138920897</v>
      </c>
      <c r="AQ71" s="8">
        <f t="shared" si="47"/>
        <v>-4900.6195008365958</v>
      </c>
      <c r="AR71" s="8">
        <f t="shared" si="47"/>
        <v>315.98880014831366</v>
      </c>
      <c r="AS71" s="8">
        <f t="shared" si="47"/>
        <v>-758.37312035595392</v>
      </c>
      <c r="AT71" s="8">
        <f t="shared" si="47"/>
        <v>442.38432020763992</v>
      </c>
      <c r="AU71" s="8">
        <f t="shared" si="47"/>
        <v>-1.2462390060891115E-12</v>
      </c>
      <c r="AX71">
        <f>IF(Z71&gt;0, (R71*SUMPRODUCT(K71:$K$98, X71:$X$98)-K71*$AZ$3)/Z71, 0)</f>
        <v>0</v>
      </c>
    </row>
    <row r="72" spans="5:50" x14ac:dyDescent="0.25">
      <c r="F72" s="5">
        <f>EconomicRates!C112</f>
        <v>3.5571999999999999E-2</v>
      </c>
      <c r="G72" s="5">
        <f>EconomicRates!D112</f>
        <v>7.0000000000000007E-2</v>
      </c>
      <c r="H72" s="5"/>
      <c r="I72" s="5"/>
      <c r="M72" s="6"/>
      <c r="Q72" s="4"/>
      <c r="AX72">
        <f>IF(Z72&gt;0, (R72*SUMPRODUCT(K72:$K$98, X72:$X$98)-K72*$AZ$3)/Z72, 0)</f>
        <v>0</v>
      </c>
    </row>
    <row r="73" spans="5:50" x14ac:dyDescent="0.25">
      <c r="F73" s="5">
        <f>EconomicRates!C113</f>
        <v>3.5571999999999999E-2</v>
      </c>
      <c r="G73" s="5">
        <f>EconomicRates!D113</f>
        <v>7.0000000000000007E-2</v>
      </c>
      <c r="H73" s="5"/>
      <c r="I73" s="5"/>
      <c r="M73" s="6"/>
      <c r="Q73" s="4"/>
      <c r="AX73">
        <f>IF(Z73&gt;0, (R73*SUMPRODUCT(K73:$K$98, X73:$X$98)-K73*$AZ$3)/Z73, 0)</f>
        <v>0</v>
      </c>
    </row>
    <row r="74" spans="5:50" x14ac:dyDescent="0.25">
      <c r="F74" s="5">
        <f>EconomicRates!C114</f>
        <v>3.5571999999999999E-2</v>
      </c>
      <c r="G74" s="5">
        <f>EconomicRates!D114</f>
        <v>7.0000000000000007E-2</v>
      </c>
      <c r="H74" s="5"/>
      <c r="I74" s="5"/>
      <c r="M74" s="6"/>
      <c r="Q74" s="4"/>
      <c r="AX74">
        <f>IF(Z74&gt;0, (R74*SUMPRODUCT(K74:$K$98, X74:$X$98)-K74*$AZ$3)/Z74, 0)</f>
        <v>0</v>
      </c>
    </row>
    <row r="75" spans="5:50" x14ac:dyDescent="0.25">
      <c r="F75" s="5">
        <f>EconomicRates!C115</f>
        <v>3.5571999999999999E-2</v>
      </c>
      <c r="G75" s="5">
        <f>EconomicRates!D115</f>
        <v>7.0000000000000007E-2</v>
      </c>
      <c r="H75" s="5"/>
      <c r="I75" s="5"/>
      <c r="M75" s="6"/>
      <c r="Q75" s="4"/>
      <c r="AX75">
        <f>IF(Z75&gt;0, (R75*SUMPRODUCT(K75:$K$98, X75:$X$98)-K75*$AZ$3)/Z75, 0)</f>
        <v>0</v>
      </c>
    </row>
    <row r="76" spans="5:50" x14ac:dyDescent="0.25">
      <c r="F76" s="5">
        <f>EconomicRates!C116</f>
        <v>3.5571999999999999E-2</v>
      </c>
      <c r="G76" s="5">
        <f>EconomicRates!D116</f>
        <v>7.0000000000000007E-2</v>
      </c>
      <c r="H76" s="5"/>
      <c r="I76" s="5"/>
      <c r="M76" s="6"/>
      <c r="Q76" s="4"/>
      <c r="AX76">
        <f>IF(Z76&gt;0, (R76*SUMPRODUCT(K76:$K$98, X76:$X$98)-K76*$AZ$3)/Z76, 0)</f>
        <v>0</v>
      </c>
    </row>
    <row r="77" spans="5:50" x14ac:dyDescent="0.25">
      <c r="F77" s="5">
        <f>EconomicRates!C117</f>
        <v>3.5571999999999999E-2</v>
      </c>
      <c r="G77" s="5">
        <f>EconomicRates!D117</f>
        <v>7.0000000000000007E-2</v>
      </c>
      <c r="H77" s="5"/>
      <c r="I77" s="5"/>
      <c r="M77" s="6"/>
      <c r="Q77" s="4"/>
      <c r="AX77">
        <f>IF(Z77&gt;0, (R77*SUMPRODUCT(K77:$K$98, X77:$X$98)-K77*$AZ$3)/Z77, 0)</f>
        <v>0</v>
      </c>
    </row>
    <row r="78" spans="5:50" x14ac:dyDescent="0.25">
      <c r="F78" s="5">
        <f>EconomicRates!C118</f>
        <v>3.5571999999999999E-2</v>
      </c>
      <c r="G78" s="5">
        <f>EconomicRates!D118</f>
        <v>7.0000000000000007E-2</v>
      </c>
      <c r="H78" s="5"/>
      <c r="I78" s="5"/>
      <c r="M78" s="6"/>
      <c r="Q78" s="4"/>
      <c r="AX78">
        <f>IF(Z78&gt;0, (R78*SUMPRODUCT(K78:$K$98, X78:$X$98)-K78*$AZ$3)/Z78, 0)</f>
        <v>0</v>
      </c>
    </row>
    <row r="79" spans="5:50" x14ac:dyDescent="0.25">
      <c r="F79" s="5">
        <f>EconomicRates!C119</f>
        <v>3.5571999999999999E-2</v>
      </c>
      <c r="G79" s="5">
        <f>EconomicRates!D119</f>
        <v>7.0000000000000007E-2</v>
      </c>
      <c r="H79" s="5"/>
      <c r="I79" s="5"/>
      <c r="M79" s="6"/>
      <c r="Q79" s="4"/>
      <c r="AX79">
        <f>IF(Z79&gt;0, (R79*SUMPRODUCT(K79:$K$98, X79:$X$98)-K79*$AZ$3)/Z79, 0)</f>
        <v>0</v>
      </c>
    </row>
    <row r="80" spans="5:50" x14ac:dyDescent="0.25">
      <c r="F80" s="5">
        <f>EconomicRates!C120</f>
        <v>3.5571999999999999E-2</v>
      </c>
      <c r="G80" s="5">
        <f>EconomicRates!D120</f>
        <v>7.0000000000000007E-2</v>
      </c>
      <c r="H80" s="5"/>
      <c r="I80" s="5"/>
      <c r="M80" s="6"/>
      <c r="Q80" s="4"/>
      <c r="AX80">
        <f>IF(Z80&gt;0, (R80*SUMPRODUCT(K80:$K$98, X80:$X$98)-K80*$AZ$3)/Z80, 0)</f>
        <v>0</v>
      </c>
    </row>
    <row r="81" spans="2:50" x14ac:dyDescent="0.25">
      <c r="F81" s="5">
        <f>EconomicRates!C121</f>
        <v>3.5571999999999999E-2</v>
      </c>
      <c r="G81" s="5">
        <f>EconomicRates!D121</f>
        <v>7.0000000000000007E-2</v>
      </c>
      <c r="H81" s="5"/>
      <c r="I81" s="5"/>
      <c r="M81" s="6"/>
      <c r="Q81" s="4"/>
      <c r="AX81">
        <f>IF(Z81&gt;0, (R81*SUMPRODUCT(K81:$K$98, X81:$X$98)-K81*$AZ$3)/Z81, 0)</f>
        <v>0</v>
      </c>
    </row>
    <row r="82" spans="2:50" x14ac:dyDescent="0.25">
      <c r="F82" s="5">
        <f>EconomicRates!C122</f>
        <v>3.5571999999999999E-2</v>
      </c>
      <c r="G82" s="5">
        <f>EconomicRates!D122</f>
        <v>7.0000000000000007E-2</v>
      </c>
      <c r="H82" s="5"/>
      <c r="I82" s="5"/>
      <c r="M82" s="6"/>
      <c r="Q82" s="4"/>
      <c r="AX82">
        <f>IF(Z82&gt;0, (R82*SUMPRODUCT(K82:$K$98, X82:$X$98)-K82*$AZ$3)/Z82, 0)</f>
        <v>0</v>
      </c>
    </row>
    <row r="83" spans="2:50" x14ac:dyDescent="0.25">
      <c r="F83" s="5">
        <f>EconomicRates!C123</f>
        <v>3.5571999999999999E-2</v>
      </c>
      <c r="G83" s="5">
        <f>EconomicRates!D123</f>
        <v>7.0000000000000007E-2</v>
      </c>
      <c r="H83" s="5"/>
      <c r="I83" s="5"/>
      <c r="M83" s="6"/>
      <c r="Q83" s="4"/>
      <c r="AX83">
        <f>IF(Z83&gt;0, (R83*SUMPRODUCT(K83:$K$98, X83:$X$98)-K83*$AZ$3)/Z83, 0)</f>
        <v>0</v>
      </c>
    </row>
    <row r="84" spans="2:50" x14ac:dyDescent="0.25">
      <c r="F84" s="5">
        <f>EconomicRates!C124</f>
        <v>3.5571999999999999E-2</v>
      </c>
      <c r="G84" s="5">
        <f>EconomicRates!D124</f>
        <v>7.0000000000000007E-2</v>
      </c>
      <c r="H84" s="5"/>
      <c r="I84" s="5"/>
      <c r="M84" s="6"/>
      <c r="Q84" s="4"/>
      <c r="AX84">
        <f>IF(Z84&gt;0, (R84*SUMPRODUCT(K84:$K$98, X84:$X$98)-K84*$AZ$3)/Z84, 0)</f>
        <v>0</v>
      </c>
    </row>
    <row r="85" spans="2:50" x14ac:dyDescent="0.25">
      <c r="F85" s="5">
        <f>EconomicRates!C125</f>
        <v>3.5571999999999999E-2</v>
      </c>
      <c r="G85" s="5">
        <f>EconomicRates!D125</f>
        <v>7.0000000000000007E-2</v>
      </c>
      <c r="H85" s="5"/>
      <c r="I85" s="5"/>
      <c r="M85" s="6"/>
      <c r="Q85" s="4"/>
      <c r="AX85">
        <f>IF(Z85&gt;0, (R85*SUMPRODUCT(K85:$K$98, X85:$X$98)-K85*$AZ$3)/Z85, 0)</f>
        <v>0</v>
      </c>
    </row>
    <row r="86" spans="2:50" x14ac:dyDescent="0.25">
      <c r="F86" s="5">
        <f>EconomicRates!C126</f>
        <v>3.5571999999999999E-2</v>
      </c>
      <c r="G86" s="5">
        <f>EconomicRates!D126</f>
        <v>7.0000000000000007E-2</v>
      </c>
      <c r="H86" s="5"/>
      <c r="I86" s="5"/>
      <c r="M86" s="6"/>
      <c r="Q86" s="4"/>
      <c r="AX86">
        <f>IF(Z86&gt;0, (R86*SUMPRODUCT(K86:$K$98, X86:$X$98)-K86*$AZ$3)/Z86, 0)</f>
        <v>0</v>
      </c>
    </row>
    <row r="87" spans="2:50" x14ac:dyDescent="0.25">
      <c r="F87" s="5">
        <f>EconomicRates!C127</f>
        <v>3.5571999999999999E-2</v>
      </c>
      <c r="G87" s="5">
        <f>EconomicRates!D127</f>
        <v>7.0000000000000007E-2</v>
      </c>
      <c r="H87" s="5"/>
      <c r="I87" s="5"/>
      <c r="M87" s="6"/>
      <c r="Q87" s="4"/>
      <c r="AX87">
        <f>IF(Z87&gt;0, (R87*SUMPRODUCT(K87:$K$98, X87:$X$98)-K87*$AZ$3)/Z87, 0)</f>
        <v>0</v>
      </c>
    </row>
    <row r="88" spans="2:50" x14ac:dyDescent="0.25">
      <c r="B88" s="6"/>
      <c r="F88" s="5">
        <f>EconomicRates!C128</f>
        <v>3.5571999999999999E-2</v>
      </c>
      <c r="G88" s="5">
        <f>EconomicRates!D128</f>
        <v>7.0000000000000007E-2</v>
      </c>
      <c r="H88" s="5"/>
      <c r="I88" s="5"/>
      <c r="M88" s="6"/>
      <c r="Q88" s="4"/>
      <c r="AX88">
        <f>IF(Z88&gt;0, (R88*SUMPRODUCT(K88:$K$98, X88:$X$98)-K88*$AZ$3)/Z88, 0)</f>
        <v>0</v>
      </c>
    </row>
    <row r="89" spans="2:50" x14ac:dyDescent="0.25">
      <c r="B89" s="6"/>
      <c r="F89" s="5">
        <f>EconomicRates!C129</f>
        <v>3.5571999999999999E-2</v>
      </c>
      <c r="G89" s="5">
        <f>EconomicRates!D129</f>
        <v>7.0000000000000007E-2</v>
      </c>
      <c r="H89" s="5"/>
      <c r="I89" s="5"/>
      <c r="M89" s="6"/>
      <c r="Q89" s="4"/>
      <c r="AX89">
        <f>IF(Z89&gt;0, (R89*SUMPRODUCT(K89:$K$98, X89:$X$98)-K89*$AZ$3)/Z89, 0)</f>
        <v>0</v>
      </c>
    </row>
    <row r="90" spans="2:50" x14ac:dyDescent="0.25">
      <c r="B90" s="6"/>
      <c r="F90" s="5">
        <f>EconomicRates!C130</f>
        <v>3.5571999999999999E-2</v>
      </c>
      <c r="G90" s="5">
        <f>EconomicRates!D130</f>
        <v>7.0000000000000007E-2</v>
      </c>
      <c r="H90" s="5"/>
      <c r="I90" s="5"/>
      <c r="Q90" s="4"/>
      <c r="AX90">
        <f>IF(Z90&gt;0, (R90*SUMPRODUCT(K90:$K$98, X90:$X$98)-K90*$AZ$3)/Z90, 0)</f>
        <v>0</v>
      </c>
    </row>
    <row r="91" spans="2:50" x14ac:dyDescent="0.25">
      <c r="B91" s="6"/>
      <c r="F91" s="5">
        <f>EconomicRates!C131</f>
        <v>3.5571999999999999E-2</v>
      </c>
      <c r="G91" s="5">
        <f>EconomicRates!D131</f>
        <v>7.0000000000000007E-2</v>
      </c>
      <c r="H91" s="5"/>
      <c r="I91" s="5"/>
      <c r="Q91" s="4"/>
      <c r="AX91">
        <f>IF(Z91&gt;0, (R91*SUMPRODUCT(K91:$K$98, X91:$X$98)-K91*$AZ$3)/Z91, 0)</f>
        <v>0</v>
      </c>
    </row>
    <row r="92" spans="2:50" x14ac:dyDescent="0.25">
      <c r="B92" s="6"/>
      <c r="F92" s="5">
        <f>EconomicRates!C132</f>
        <v>3.5571999999999999E-2</v>
      </c>
      <c r="G92" s="5">
        <f>EconomicRates!D132</f>
        <v>7.0000000000000007E-2</v>
      </c>
      <c r="H92" s="5"/>
      <c r="I92" s="5"/>
      <c r="Q92" s="4"/>
      <c r="AX92">
        <f>IF(Z92&gt;0, (R92*SUMPRODUCT(K92:$K$98, X92:$X$98)-K92*$AZ$3)/Z92, 0)</f>
        <v>0</v>
      </c>
    </row>
    <row r="93" spans="2:50" x14ac:dyDescent="0.25">
      <c r="B93" s="6"/>
      <c r="F93" s="5">
        <f>EconomicRates!C133</f>
        <v>3.5571999999999999E-2</v>
      </c>
      <c r="G93" s="5">
        <f>EconomicRates!D133</f>
        <v>7.0000000000000007E-2</v>
      </c>
      <c r="H93" s="5"/>
      <c r="I93" s="5"/>
      <c r="Q93" s="4"/>
      <c r="AX93">
        <f>IF(Z93&gt;0, (R93*SUMPRODUCT(K93:$K$98, X93:$X$98)-K93*$AZ$3)/Z93, 0)</f>
        <v>0</v>
      </c>
    </row>
    <row r="94" spans="2:50" x14ac:dyDescent="0.25">
      <c r="B94" s="6"/>
      <c r="F94" s="5">
        <f>EconomicRates!C134</f>
        <v>3.5571999999999999E-2</v>
      </c>
      <c r="G94" s="5">
        <f>EconomicRates!D134</f>
        <v>7.0000000000000007E-2</v>
      </c>
      <c r="H94" s="5"/>
      <c r="I94" s="5"/>
      <c r="Q94" s="4"/>
      <c r="AX94">
        <f>IF(Z94&gt;0, (R94*SUMPRODUCT(K94:$K$98, X94:$X$98)-K94*$AZ$3)/Z94, 0)</f>
        <v>0</v>
      </c>
    </row>
    <row r="95" spans="2:50" x14ac:dyDescent="0.25">
      <c r="B95" s="6"/>
      <c r="F95" s="5">
        <f>EconomicRates!C135</f>
        <v>3.5571999999999999E-2</v>
      </c>
      <c r="G95" s="5">
        <f>EconomicRates!D135</f>
        <v>7.0000000000000007E-2</v>
      </c>
      <c r="H95" s="5"/>
      <c r="I95" s="5"/>
      <c r="Q95" s="4"/>
      <c r="AX95">
        <f>IF(Z95&gt;0, (R95*SUMPRODUCT(K95:$K$98, X95:$X$98)-K95*$AZ$3)/Z95, 0)</f>
        <v>0</v>
      </c>
    </row>
    <row r="96" spans="2:50" x14ac:dyDescent="0.25">
      <c r="B96" s="6"/>
      <c r="F96" s="5">
        <f>EconomicRates!C136</f>
        <v>3.5571999999999999E-2</v>
      </c>
      <c r="G96" s="5">
        <f>EconomicRates!D136</f>
        <v>7.0000000000000007E-2</v>
      </c>
      <c r="H96" s="5"/>
      <c r="I96" s="5"/>
      <c r="Q96" s="4"/>
      <c r="AX96">
        <f>IF(Z96&gt;0, (R96*SUMPRODUCT(K96:$K$98, X96:$X$98)-K96*$AZ$3)/Z96, 0)</f>
        <v>0</v>
      </c>
    </row>
    <row r="97" spans="2:50" x14ac:dyDescent="0.25">
      <c r="B97" s="6"/>
      <c r="F97" s="5">
        <f>EconomicRates!C137</f>
        <v>3.5571999999999999E-2</v>
      </c>
      <c r="G97" s="5">
        <f>EconomicRates!D137</f>
        <v>7.0000000000000007E-2</v>
      </c>
      <c r="H97" s="5"/>
      <c r="I97" s="5"/>
      <c r="Q97" s="4"/>
      <c r="AX97">
        <f>IF(Z97&gt;0, (R97*SUMPRODUCT(K97:$K$98, X97:$X$98)-K97*$AZ$3)/Z97, 0)</f>
        <v>0</v>
      </c>
    </row>
    <row r="98" spans="2:50" x14ac:dyDescent="0.25">
      <c r="B98" s="6"/>
      <c r="F98" s="5">
        <f>EconomicRates!C138</f>
        <v>3.5571999999999999E-2</v>
      </c>
      <c r="G98" s="5">
        <f>EconomicRates!D138</f>
        <v>7.0000000000000007E-2</v>
      </c>
      <c r="H98" s="5"/>
      <c r="I98" s="5"/>
      <c r="Q98" s="4"/>
    </row>
    <row r="99" spans="2:50" x14ac:dyDescent="0.25">
      <c r="B99" s="6"/>
    </row>
    <row r="100" spans="2:50" x14ac:dyDescent="0.25">
      <c r="B100" s="6"/>
    </row>
    <row r="101" spans="2:50" x14ac:dyDescent="0.25">
      <c r="B101" s="6"/>
    </row>
    <row r="102" spans="2:50" x14ac:dyDescent="0.25">
      <c r="B102" s="6"/>
    </row>
    <row r="103" spans="2:50" x14ac:dyDescent="0.25">
      <c r="B103" s="6"/>
    </row>
    <row r="104" spans="2:50" x14ac:dyDescent="0.25">
      <c r="B104" s="6"/>
    </row>
    <row r="105" spans="2:50" x14ac:dyDescent="0.25">
      <c r="B105" s="6"/>
    </row>
    <row r="106" spans="2:50" x14ac:dyDescent="0.25">
      <c r="B106" s="6"/>
    </row>
    <row r="107" spans="2:50" x14ac:dyDescent="0.25">
      <c r="B107" s="6"/>
    </row>
    <row r="108" spans="2:50" x14ac:dyDescent="0.25">
      <c r="B108" s="6"/>
    </row>
    <row r="109" spans="2:50" x14ac:dyDescent="0.25">
      <c r="B109" s="6"/>
    </row>
    <row r="110" spans="2:50" x14ac:dyDescent="0.25">
      <c r="B110" s="6"/>
    </row>
    <row r="111" spans="2:50" x14ac:dyDescent="0.25">
      <c r="B111" s="6"/>
    </row>
    <row r="112" spans="2:50" x14ac:dyDescent="0.25">
      <c r="B112" s="6"/>
    </row>
    <row r="113" spans="2:2" x14ac:dyDescent="0.25">
      <c r="B113" s="6"/>
    </row>
    <row r="114" spans="2:2" x14ac:dyDescent="0.25">
      <c r="B114" s="6"/>
    </row>
    <row r="115" spans="2:2" x14ac:dyDescent="0.25">
      <c r="B115" s="6"/>
    </row>
    <row r="116" spans="2:2" x14ac:dyDescent="0.25">
      <c r="B116" s="6"/>
    </row>
    <row r="117" spans="2:2" x14ac:dyDescent="0.25">
      <c r="B117" s="6"/>
    </row>
    <row r="118" spans="2:2" x14ac:dyDescent="0.25">
      <c r="B118" s="6"/>
    </row>
    <row r="119" spans="2:2" x14ac:dyDescent="0.25">
      <c r="B119" s="6"/>
    </row>
    <row r="120" spans="2:2" x14ac:dyDescent="0.25">
      <c r="B120" s="6"/>
    </row>
    <row r="121" spans="2:2" x14ac:dyDescent="0.25">
      <c r="B121" s="6"/>
    </row>
    <row r="122" spans="2:2" x14ac:dyDescent="0.25">
      <c r="B122" s="6"/>
    </row>
    <row r="123" spans="2:2" x14ac:dyDescent="0.25">
      <c r="B123" s="6"/>
    </row>
    <row r="124" spans="2:2" x14ac:dyDescent="0.25">
      <c r="B124" s="6"/>
    </row>
    <row r="125" spans="2:2" x14ac:dyDescent="0.25">
      <c r="B125" s="6"/>
    </row>
    <row r="126" spans="2:2" x14ac:dyDescent="0.25">
      <c r="B126" s="6"/>
    </row>
    <row r="127" spans="2:2" x14ac:dyDescent="0.25">
      <c r="B127" s="6"/>
    </row>
    <row r="128" spans="2:2" x14ac:dyDescent="0.25">
      <c r="B128" s="6"/>
    </row>
    <row r="129" spans="2:2" x14ac:dyDescent="0.25">
      <c r="B129" s="6"/>
    </row>
    <row r="130" spans="2:2" x14ac:dyDescent="0.25">
      <c r="B130" s="6"/>
    </row>
    <row r="131" spans="2:2" x14ac:dyDescent="0.25">
      <c r="B131" s="6"/>
    </row>
    <row r="132" spans="2:2" x14ac:dyDescent="0.25">
      <c r="B132" s="6"/>
    </row>
    <row r="133" spans="2:2" x14ac:dyDescent="0.25">
      <c r="B133" s="6"/>
    </row>
    <row r="134" spans="2:2" x14ac:dyDescent="0.25">
      <c r="B134" s="6"/>
    </row>
    <row r="135" spans="2:2" x14ac:dyDescent="0.25">
      <c r="B135" s="6"/>
    </row>
    <row r="136" spans="2:2" x14ac:dyDescent="0.25">
      <c r="B136" s="6"/>
    </row>
    <row r="137" spans="2:2" x14ac:dyDescent="0.25">
      <c r="B137" s="6"/>
    </row>
    <row r="138" spans="2:2" x14ac:dyDescent="0.25">
      <c r="B138" s="6"/>
    </row>
    <row r="139" spans="2:2" x14ac:dyDescent="0.25">
      <c r="B139" s="6"/>
    </row>
    <row r="140" spans="2:2" x14ac:dyDescent="0.25">
      <c r="B140" s="6"/>
    </row>
    <row r="141" spans="2:2" x14ac:dyDescent="0.25">
      <c r="B141" s="6"/>
    </row>
    <row r="142" spans="2:2" x14ac:dyDescent="0.25">
      <c r="B142" s="6"/>
    </row>
    <row r="143" spans="2:2" x14ac:dyDescent="0.25">
      <c r="B143" s="6"/>
    </row>
    <row r="144" spans="2:2" x14ac:dyDescent="0.25">
      <c r="B144" s="6"/>
    </row>
    <row r="145" spans="2:2" x14ac:dyDescent="0.25">
      <c r="B145" s="6"/>
    </row>
    <row r="146" spans="2:2" x14ac:dyDescent="0.25">
      <c r="B146" s="6"/>
    </row>
    <row r="147" spans="2:2" x14ac:dyDescent="0.25">
      <c r="B147" s="6"/>
    </row>
    <row r="148" spans="2:2" x14ac:dyDescent="0.25">
      <c r="B148" s="6"/>
    </row>
    <row r="149" spans="2:2" x14ac:dyDescent="0.25">
      <c r="B149" s="6"/>
    </row>
    <row r="150" spans="2:2" x14ac:dyDescent="0.25">
      <c r="B150" s="6"/>
    </row>
    <row r="151" spans="2:2" x14ac:dyDescent="0.25">
      <c r="B151" s="6"/>
    </row>
    <row r="152" spans="2:2" x14ac:dyDescent="0.25">
      <c r="B152" s="6"/>
    </row>
    <row r="153" spans="2:2" x14ac:dyDescent="0.25">
      <c r="B153" s="6"/>
    </row>
    <row r="154" spans="2:2" x14ac:dyDescent="0.25">
      <c r="B154" s="6"/>
    </row>
    <row r="155" spans="2:2" x14ac:dyDescent="0.25">
      <c r="B155" s="6"/>
    </row>
    <row r="156" spans="2:2" x14ac:dyDescent="0.25">
      <c r="B156" s="6"/>
    </row>
    <row r="157" spans="2:2" x14ac:dyDescent="0.25">
      <c r="B157" s="6"/>
    </row>
    <row r="158" spans="2:2" x14ac:dyDescent="0.25">
      <c r="B158" s="6"/>
    </row>
    <row r="159" spans="2:2" x14ac:dyDescent="0.25">
      <c r="B159" s="6"/>
    </row>
    <row r="160" spans="2:2" x14ac:dyDescent="0.25">
      <c r="B160" s="6"/>
    </row>
    <row r="161" spans="2:2" x14ac:dyDescent="0.25">
      <c r="B161" s="6"/>
    </row>
    <row r="162" spans="2:2" x14ac:dyDescent="0.25">
      <c r="B162" s="6"/>
    </row>
    <row r="163" spans="2:2" x14ac:dyDescent="0.25">
      <c r="B163" s="6"/>
    </row>
    <row r="164" spans="2:2" x14ac:dyDescent="0.25">
      <c r="B164" s="6"/>
    </row>
  </sheetData>
  <conditionalFormatting sqref="AN71:AU71">
    <cfRule type="cellIs" dxfId="64" priority="1" operator="lessThan">
      <formula>0</formula>
    </cfRule>
  </conditionalFormatting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0CBFB6-1724-45FC-87C8-8E13C85D0252}">
  <dimension ref="A1:AZ100"/>
  <sheetViews>
    <sheetView workbookViewId="0">
      <selection activeCell="J53" sqref="J53"/>
    </sheetView>
  </sheetViews>
  <sheetFormatPr defaultRowHeight="15" x14ac:dyDescent="0.25"/>
  <cols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</cols>
  <sheetData>
    <row r="1" spans="1:52" x14ac:dyDescent="0.25">
      <c r="A1" t="s">
        <v>0</v>
      </c>
      <c r="Q1" t="s">
        <v>1</v>
      </c>
      <c r="W1" t="s">
        <v>2</v>
      </c>
      <c r="AB1" t="s">
        <v>45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2">
        <v>6170.3902696040896</v>
      </c>
      <c r="K3">
        <v>1</v>
      </c>
      <c r="L3" s="2">
        <v>0</v>
      </c>
      <c r="O3">
        <f>$C$3</f>
        <v>6170.3902696040896</v>
      </c>
      <c r="P3">
        <f>O3*C5</f>
        <v>617.03902696040905</v>
      </c>
      <c r="Q3" s="4">
        <f>B8</f>
        <v>100</v>
      </c>
      <c r="R3">
        <f t="shared" ref="R3:R66" si="0">$C$6</f>
        <v>250000</v>
      </c>
      <c r="S3">
        <f t="shared" ref="S3:S66" si="1">AX3</f>
        <v>0</v>
      </c>
      <c r="W3">
        <v>1</v>
      </c>
      <c r="Z3">
        <v>1</v>
      </c>
      <c r="AC3">
        <f t="shared" ref="AC3:AC66" si="2">S3*Z3</f>
        <v>0</v>
      </c>
      <c r="AE3">
        <f t="shared" ref="AE3:AE66" si="3">$Z3*O3</f>
        <v>6170.3902696040896</v>
      </c>
      <c r="AF3">
        <f t="shared" ref="AF3:AG34" si="4">-$Z3*P3</f>
        <v>-617.03902696040905</v>
      </c>
      <c r="AG3">
        <f t="shared" si="4"/>
        <v>-100</v>
      </c>
      <c r="AH3">
        <f t="shared" ref="AH3:AH66" si="5">-X3*R3</f>
        <v>0</v>
      </c>
      <c r="AI3">
        <f t="shared" ref="AI3:AI34" si="6">SUM(AE3:AH3)</f>
        <v>5453.351242643681</v>
      </c>
      <c r="AJ3">
        <f t="shared" ref="AJ3:AJ66" si="7">AB3-AC3</f>
        <v>0</v>
      </c>
      <c r="AL3">
        <f t="shared" ref="AL3:AL66" si="8">SUM(AI3:AK3)</f>
        <v>5453.351242643681</v>
      </c>
      <c r="AN3">
        <f t="shared" ref="AN3:AU34" si="9">AE3*$K3</f>
        <v>6170.3902696040896</v>
      </c>
      <c r="AO3">
        <f t="shared" si="9"/>
        <v>-617.03902696040905</v>
      </c>
      <c r="AP3">
        <f t="shared" si="9"/>
        <v>-100</v>
      </c>
      <c r="AQ3">
        <f t="shared" si="9"/>
        <v>0</v>
      </c>
      <c r="AR3">
        <f t="shared" si="9"/>
        <v>5453.351242643681</v>
      </c>
      <c r="AS3">
        <f t="shared" si="9"/>
        <v>0</v>
      </c>
      <c r="AT3">
        <f t="shared" si="9"/>
        <v>0</v>
      </c>
      <c r="AU3">
        <f t="shared" si="9"/>
        <v>5453.351242643681</v>
      </c>
      <c r="AW3">
        <v>0</v>
      </c>
      <c r="AX3">
        <f>IF(Z3&gt;0, (R3*SUMPRODUCT(K3:$K$98, X3:$X$98)-K3*$AZ$3)/Z3, 0)</f>
        <v>0</v>
      </c>
      <c r="AZ3">
        <f>C6*SUMPRODUCT(X4:X98, K4:K98)/1</f>
        <v>5254.9414590192018</v>
      </c>
    </row>
    <row r="4" spans="1:52" x14ac:dyDescent="0.25">
      <c r="A4" t="s">
        <v>14</v>
      </c>
      <c r="C4" t="s">
        <v>37</v>
      </c>
      <c r="E4">
        <v>2004</v>
      </c>
      <c r="F4" s="5">
        <f>EconomicRates!C44</f>
        <v>3.5571999999999999E-2</v>
      </c>
      <c r="G4" s="5">
        <f>EconomicRates!D44</f>
        <v>7.0000000000000007E-2</v>
      </c>
      <c r="H4" s="5">
        <f t="shared" ref="H4:H67" si="10">G4+$C$9</f>
        <v>0.12000000000000001</v>
      </c>
      <c r="I4" s="5">
        <f t="shared" ref="I4:I67" si="11">1+H4</f>
        <v>1.1200000000000001</v>
      </c>
      <c r="J4">
        <f t="shared" ref="J4:J67" si="12">1/I4</f>
        <v>0.89285714285714279</v>
      </c>
      <c r="K4">
        <f>J4</f>
        <v>0.89285714285714279</v>
      </c>
      <c r="L4" s="2">
        <v>1</v>
      </c>
      <c r="M4" s="6">
        <f t="array" ref="M4:M98">Mortalities!B2:B96</f>
        <v>2.5950000000000001E-3</v>
      </c>
      <c r="R4">
        <f t="shared" si="0"/>
        <v>250000</v>
      </c>
      <c r="S4">
        <f t="shared" si="1"/>
        <v>570.21125276636462</v>
      </c>
      <c r="U4">
        <f t="shared" ref="U4:U67" si="13">M4</f>
        <v>2.5950000000000001E-3</v>
      </c>
      <c r="V4">
        <f t="shared" ref="V4:V67" si="14">$C$10</f>
        <v>0.01</v>
      </c>
      <c r="W4">
        <f t="shared" ref="W4:W67" si="15">Z3</f>
        <v>1</v>
      </c>
      <c r="X4">
        <f t="shared" ref="X4:X67" si="16">U4*W4</f>
        <v>2.5950000000000001E-3</v>
      </c>
      <c r="Y4">
        <f t="shared" ref="Y4:Y67" si="17">V4*W4</f>
        <v>0.01</v>
      </c>
      <c r="Z4">
        <f t="shared" ref="Z4:Z67" si="18">MAX(0, W4-X4-Y4)</f>
        <v>0.98740499999999998</v>
      </c>
      <c r="AB4">
        <f t="shared" ref="AB4:AB67" si="19">AC3</f>
        <v>0</v>
      </c>
      <c r="AC4">
        <f t="shared" si="2"/>
        <v>563.02944203777224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-648.75</v>
      </c>
      <c r="AI4">
        <f t="shared" si="6"/>
        <v>-648.75</v>
      </c>
      <c r="AJ4">
        <f t="shared" si="7"/>
        <v>-563.02944203777224</v>
      </c>
      <c r="AK4">
        <f>G4*SUM(AB4, AE4:AF4)</f>
        <v>0</v>
      </c>
      <c r="AL4">
        <f t="shared" si="8"/>
        <v>-1211.7794420377722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-579.24107142857133</v>
      </c>
      <c r="AR4">
        <f t="shared" si="9"/>
        <v>-579.24107142857133</v>
      </c>
      <c r="AS4">
        <f t="shared" si="9"/>
        <v>-502.70485896229661</v>
      </c>
      <c r="AT4">
        <f t="shared" si="9"/>
        <v>0</v>
      </c>
      <c r="AU4">
        <f t="shared" si="9"/>
        <v>-1081.9459303908679</v>
      </c>
      <c r="AW4">
        <v>1</v>
      </c>
      <c r="AX4">
        <f>IF(Z4&gt;0, (R4*SUMPRODUCT(K4:$K$98, X4:$X$98)-K4*$AZ$3)/Z4, 0)</f>
        <v>570.21125276636462</v>
      </c>
    </row>
    <row r="5" spans="1:52" x14ac:dyDescent="0.25">
      <c r="C5" s="2">
        <f>'S.26.04.A'!C5</f>
        <v>0.1</v>
      </c>
      <c r="E5">
        <v>2005</v>
      </c>
      <c r="F5" s="5">
        <f>EconomicRates!C45</f>
        <v>3.5571999999999999E-2</v>
      </c>
      <c r="G5" s="5">
        <f>EconomicRates!D45</f>
        <v>7.0000000000000007E-2</v>
      </c>
      <c r="H5" s="5">
        <f t="shared" si="10"/>
        <v>0.12000000000000001</v>
      </c>
      <c r="I5" s="5">
        <f t="shared" si="11"/>
        <v>1.1200000000000001</v>
      </c>
      <c r="J5">
        <f t="shared" si="12"/>
        <v>0.89285714285714279</v>
      </c>
      <c r="K5">
        <f t="shared" ref="K5:K68" si="20">K4*J5</f>
        <v>0.79719387755102034</v>
      </c>
      <c r="L5" s="2">
        <v>2</v>
      </c>
      <c r="M5" s="6">
        <v>2.5990000000000002E-3</v>
      </c>
      <c r="Q5" s="4">
        <f t="shared" ref="Q5:Q68" si="21">$C$8</f>
        <v>12.5</v>
      </c>
      <c r="R5">
        <f t="shared" si="0"/>
        <v>250000</v>
      </c>
      <c r="S5">
        <f t="shared" si="1"/>
        <v>498.98548875992714</v>
      </c>
      <c r="U5">
        <f t="shared" si="13"/>
        <v>2.5990000000000002E-3</v>
      </c>
      <c r="V5">
        <f t="shared" si="14"/>
        <v>0.01</v>
      </c>
      <c r="W5">
        <f t="shared" si="15"/>
        <v>0.98740499999999998</v>
      </c>
      <c r="X5">
        <f t="shared" si="16"/>
        <v>2.5662655950000001E-3</v>
      </c>
      <c r="Y5">
        <f t="shared" si="17"/>
        <v>9.8740500000000005E-3</v>
      </c>
      <c r="Z5">
        <f t="shared" si="18"/>
        <v>0.97496468440500006</v>
      </c>
      <c r="AB5">
        <f t="shared" si="19"/>
        <v>563.02944203777224</v>
      </c>
      <c r="AC5">
        <f t="shared" si="2"/>
        <v>486.49322957149707</v>
      </c>
      <c r="AE5">
        <f t="shared" si="3"/>
        <v>0</v>
      </c>
      <c r="AF5">
        <f t="shared" si="4"/>
        <v>0</v>
      </c>
      <c r="AG5">
        <f t="shared" si="4"/>
        <v>-12.187058555062501</v>
      </c>
      <c r="AH5">
        <f t="shared" si="5"/>
        <v>-641.56639875000008</v>
      </c>
      <c r="AI5">
        <f t="shared" si="6"/>
        <v>-653.75345730506262</v>
      </c>
      <c r="AJ5">
        <f t="shared" si="7"/>
        <v>76.536212466275174</v>
      </c>
      <c r="AK5">
        <f>G5*SUM(AB5, AE5:AF5)</f>
        <v>39.412060942644061</v>
      </c>
      <c r="AL5">
        <f t="shared" si="8"/>
        <v>-537.80518389614338</v>
      </c>
      <c r="AN5">
        <f t="shared" si="9"/>
        <v>0</v>
      </c>
      <c r="AO5">
        <f t="shared" si="9"/>
        <v>0</v>
      </c>
      <c r="AP5">
        <f t="shared" si="9"/>
        <v>-9.71544846545161</v>
      </c>
      <c r="AQ5">
        <f t="shared" si="9"/>
        <v>-511.45280512595667</v>
      </c>
      <c r="AR5">
        <f t="shared" si="9"/>
        <v>-521.1682535914083</v>
      </c>
      <c r="AS5">
        <f t="shared" si="9"/>
        <v>61.014199989058646</v>
      </c>
      <c r="AT5">
        <f t="shared" si="9"/>
        <v>31.419053685143542</v>
      </c>
      <c r="AU5">
        <f t="shared" si="9"/>
        <v>-428.7349999172061</v>
      </c>
      <c r="AW5">
        <v>2</v>
      </c>
      <c r="AX5">
        <f>IF(Z5&gt;0, (R5*SUMPRODUCT(K5:$K$98, X5:$X$98)-K5*$AZ$3)/Z5, 0)</f>
        <v>498.98548875992714</v>
      </c>
    </row>
    <row r="6" spans="1:52" x14ac:dyDescent="0.25">
      <c r="A6" t="s">
        <v>16</v>
      </c>
      <c r="C6" s="2">
        <v>250000</v>
      </c>
      <c r="E6">
        <v>2006</v>
      </c>
      <c r="F6" s="5">
        <f>EconomicRates!C46</f>
        <v>3.5571999999999999E-2</v>
      </c>
      <c r="G6" s="5">
        <f>EconomicRates!D46</f>
        <v>7.0000000000000007E-2</v>
      </c>
      <c r="H6" s="5">
        <f t="shared" si="10"/>
        <v>0.12000000000000001</v>
      </c>
      <c r="I6" s="5">
        <f t="shared" si="11"/>
        <v>1.1200000000000001</v>
      </c>
      <c r="J6">
        <f t="shared" si="12"/>
        <v>0.89285714285714279</v>
      </c>
      <c r="K6">
        <f t="shared" si="20"/>
        <v>0.71178024781341098</v>
      </c>
      <c r="L6" s="2">
        <v>3</v>
      </c>
      <c r="M6" s="6">
        <v>2.6029999999999998E-3</v>
      </c>
      <c r="Q6" s="4">
        <f t="shared" si="21"/>
        <v>12.5</v>
      </c>
      <c r="R6">
        <f t="shared" si="0"/>
        <v>250000</v>
      </c>
      <c r="S6">
        <f t="shared" si="1"/>
        <v>440.31794514622169</v>
      </c>
      <c r="U6">
        <f t="shared" si="13"/>
        <v>2.6029999999999998E-3</v>
      </c>
      <c r="V6">
        <f t="shared" si="14"/>
        <v>0.01</v>
      </c>
      <c r="W6">
        <f t="shared" si="15"/>
        <v>0.97496468440500006</v>
      </c>
      <c r="X6">
        <f t="shared" si="16"/>
        <v>2.5378330735062152E-3</v>
      </c>
      <c r="Y6">
        <f t="shared" si="17"/>
        <v>9.7496468440500007E-3</v>
      </c>
      <c r="Z6">
        <f t="shared" si="18"/>
        <v>0.96267720448744387</v>
      </c>
      <c r="AB6">
        <f t="shared" si="19"/>
        <v>486.49322957149707</v>
      </c>
      <c r="AC6">
        <f t="shared" si="2"/>
        <v>423.88404851902033</v>
      </c>
      <c r="AE6">
        <f t="shared" si="3"/>
        <v>0</v>
      </c>
      <c r="AF6">
        <f t="shared" si="4"/>
        <v>0</v>
      </c>
      <c r="AG6">
        <f t="shared" si="4"/>
        <v>-12.033465056093048</v>
      </c>
      <c r="AH6">
        <f t="shared" si="5"/>
        <v>-634.45826837655375</v>
      </c>
      <c r="AI6">
        <f t="shared" si="6"/>
        <v>-646.49173343264681</v>
      </c>
      <c r="AJ6">
        <f t="shared" si="7"/>
        <v>62.609181052476742</v>
      </c>
      <c r="AK6">
        <f>G6*SUM(AB6, AE6:AF6)</f>
        <v>34.054526070004798</v>
      </c>
      <c r="AL6">
        <f t="shared" si="8"/>
        <v>-549.82802631016523</v>
      </c>
      <c r="AN6">
        <f t="shared" si="9"/>
        <v>0</v>
      </c>
      <c r="AO6">
        <f t="shared" si="9"/>
        <v>0</v>
      </c>
      <c r="AP6">
        <f t="shared" si="9"/>
        <v>-8.5651827396799316</v>
      </c>
      <c r="AQ6">
        <f t="shared" si="9"/>
        <v>-451.59486349233106</v>
      </c>
      <c r="AR6">
        <f t="shared" si="9"/>
        <v>-460.16004623201098</v>
      </c>
      <c r="AS6">
        <f t="shared" si="9"/>
        <v>44.563978404926608</v>
      </c>
      <c r="AT6">
        <f t="shared" si="9"/>
        <v>24.239339005276278</v>
      </c>
      <c r="AU6">
        <f t="shared" si="9"/>
        <v>-391.35672882180808</v>
      </c>
      <c r="AW6">
        <v>3</v>
      </c>
      <c r="AX6">
        <f>IF(Z6&gt;0, (R6*SUMPRODUCT(K6:$K$98, X6:$X$98)-K6*$AZ$3)/Z6, 0)</f>
        <v>440.31794514622169</v>
      </c>
    </row>
    <row r="7" spans="1:52" x14ac:dyDescent="0.25">
      <c r="A7" t="s">
        <v>15</v>
      </c>
      <c r="B7" t="s">
        <v>37</v>
      </c>
      <c r="C7" t="s">
        <v>46</v>
      </c>
      <c r="E7">
        <v>2007</v>
      </c>
      <c r="F7" s="5">
        <f>EconomicRates!C47</f>
        <v>3.5571999999999999E-2</v>
      </c>
      <c r="G7" s="5">
        <f>EconomicRates!D47</f>
        <v>7.0000000000000007E-2</v>
      </c>
      <c r="H7" s="5">
        <f t="shared" si="10"/>
        <v>0.12000000000000001</v>
      </c>
      <c r="I7" s="5">
        <f t="shared" si="11"/>
        <v>1.1200000000000001</v>
      </c>
      <c r="J7">
        <f t="shared" si="12"/>
        <v>0.89285714285714279</v>
      </c>
      <c r="K7">
        <f t="shared" si="20"/>
        <v>0.63551807840483121</v>
      </c>
      <c r="L7" s="2">
        <v>4</v>
      </c>
      <c r="M7" s="6">
        <v>2.6080000000000001E-3</v>
      </c>
      <c r="Q7" s="4">
        <f t="shared" si="21"/>
        <v>12.5</v>
      </c>
      <c r="R7">
        <f t="shared" si="0"/>
        <v>250000</v>
      </c>
      <c r="S7">
        <f t="shared" si="1"/>
        <v>392.4532486331334</v>
      </c>
      <c r="U7">
        <f t="shared" si="13"/>
        <v>2.6080000000000001E-3</v>
      </c>
      <c r="V7">
        <f t="shared" si="14"/>
        <v>0.01</v>
      </c>
      <c r="W7">
        <f t="shared" si="15"/>
        <v>0.96267720448744387</v>
      </c>
      <c r="X7">
        <f t="shared" si="16"/>
        <v>2.5106621493032537E-3</v>
      </c>
      <c r="Y7">
        <f t="shared" si="17"/>
        <v>9.6267720448744397E-3</v>
      </c>
      <c r="Z7">
        <f t="shared" si="18"/>
        <v>0.9505397702932662</v>
      </c>
      <c r="AB7">
        <f t="shared" si="19"/>
        <v>423.88404851902033</v>
      </c>
      <c r="AC7">
        <f t="shared" si="2"/>
        <v>373.04242080658469</v>
      </c>
      <c r="AE7">
        <f t="shared" si="3"/>
        <v>0</v>
      </c>
      <c r="AF7">
        <f t="shared" si="4"/>
        <v>0</v>
      </c>
      <c r="AG7">
        <f t="shared" si="4"/>
        <v>-11.881747128665827</v>
      </c>
      <c r="AH7">
        <f t="shared" si="5"/>
        <v>-627.66553732581337</v>
      </c>
      <c r="AI7">
        <f t="shared" si="6"/>
        <v>-639.54728445447915</v>
      </c>
      <c r="AJ7">
        <f t="shared" si="7"/>
        <v>50.841627712435638</v>
      </c>
      <c r="AK7">
        <f>G7*SUM(AB7, AE7:AF7)</f>
        <v>29.671883396331424</v>
      </c>
      <c r="AL7">
        <f t="shared" si="8"/>
        <v>-559.03377334571212</v>
      </c>
      <c r="AN7">
        <f t="shared" si="9"/>
        <v>0</v>
      </c>
      <c r="AO7">
        <f t="shared" si="9"/>
        <v>0</v>
      </c>
      <c r="AP7">
        <f t="shared" si="9"/>
        <v>-7.551065103301827</v>
      </c>
      <c r="AQ7">
        <f t="shared" si="9"/>
        <v>-398.89279616223678</v>
      </c>
      <c r="AR7">
        <f t="shared" si="9"/>
        <v>-406.44386126553854</v>
      </c>
      <c r="AS7">
        <f t="shared" si="9"/>
        <v>32.310773546780908</v>
      </c>
      <c r="AT7">
        <f t="shared" si="9"/>
        <v>18.857018318688763</v>
      </c>
      <c r="AU7">
        <f t="shared" si="9"/>
        <v>-355.27606940006893</v>
      </c>
      <c r="AW7">
        <v>4</v>
      </c>
      <c r="AX7">
        <f>IF(Z7&gt;0, (R7*SUMPRODUCT(K7:$K$98, X7:$X$98)-K7*$AZ$3)/Z7, 0)</f>
        <v>392.4532486331334</v>
      </c>
    </row>
    <row r="8" spans="1:52" x14ac:dyDescent="0.25">
      <c r="B8" s="2">
        <f>'S.26.04.A'!B8</f>
        <v>100</v>
      </c>
      <c r="C8" s="2">
        <f>'S.26.04.A'!C8</f>
        <v>12.5</v>
      </c>
      <c r="E8">
        <v>2008</v>
      </c>
      <c r="F8" s="5">
        <f>EconomicRates!C48</f>
        <v>3.5571999999999999E-2</v>
      </c>
      <c r="G8" s="5">
        <f>EconomicRates!D48</f>
        <v>7.0000000000000007E-2</v>
      </c>
      <c r="H8" s="5">
        <f t="shared" si="10"/>
        <v>0.12000000000000001</v>
      </c>
      <c r="I8" s="5">
        <f t="shared" si="11"/>
        <v>1.1200000000000001</v>
      </c>
      <c r="J8">
        <f t="shared" si="12"/>
        <v>0.89285714285714279</v>
      </c>
      <c r="K8">
        <f t="shared" si="20"/>
        <v>0.5674268557185993</v>
      </c>
      <c r="L8" s="2">
        <v>5</v>
      </c>
      <c r="M8" s="6">
        <v>2.614E-3</v>
      </c>
      <c r="Q8" s="4">
        <f t="shared" si="21"/>
        <v>12.5</v>
      </c>
      <c r="R8">
        <f t="shared" si="0"/>
        <v>250000</v>
      </c>
      <c r="S8">
        <f t="shared" si="1"/>
        <v>353.69999831093355</v>
      </c>
      <c r="U8">
        <f t="shared" si="13"/>
        <v>2.614E-3</v>
      </c>
      <c r="V8">
        <f t="shared" si="14"/>
        <v>0.01</v>
      </c>
      <c r="W8">
        <f t="shared" si="15"/>
        <v>0.9505397702932662</v>
      </c>
      <c r="X8">
        <f t="shared" si="16"/>
        <v>2.4847109595465978E-3</v>
      </c>
      <c r="Y8">
        <f t="shared" si="17"/>
        <v>9.5053977029326622E-3</v>
      </c>
      <c r="Z8">
        <f t="shared" si="18"/>
        <v>0.9385496616307869</v>
      </c>
      <c r="AB8">
        <f t="shared" si="19"/>
        <v>373.04242080658469</v>
      </c>
      <c r="AC8">
        <f t="shared" si="2"/>
        <v>331.96501373353658</v>
      </c>
      <c r="AE8">
        <f t="shared" si="3"/>
        <v>0</v>
      </c>
      <c r="AF8">
        <f t="shared" si="4"/>
        <v>0</v>
      </c>
      <c r="AG8">
        <f t="shared" si="4"/>
        <v>-11.731870770384836</v>
      </c>
      <c r="AH8">
        <f t="shared" si="5"/>
        <v>-621.17773988664942</v>
      </c>
      <c r="AI8">
        <f t="shared" si="6"/>
        <v>-632.90961065703425</v>
      </c>
      <c r="AJ8">
        <f t="shared" si="7"/>
        <v>41.077407073048107</v>
      </c>
      <c r="AK8">
        <f>G8*SUM(AB8, AE8:AF8)</f>
        <v>26.112969456460931</v>
      </c>
      <c r="AL8">
        <f t="shared" si="8"/>
        <v>-565.71923412752517</v>
      </c>
      <c r="AN8">
        <f t="shared" si="9"/>
        <v>0</v>
      </c>
      <c r="AO8">
        <f t="shared" si="9"/>
        <v>0</v>
      </c>
      <c r="AP8">
        <f t="shared" si="9"/>
        <v>-6.6569785429364083</v>
      </c>
      <c r="AQ8">
        <f t="shared" si="9"/>
        <v>-352.47293178626745</v>
      </c>
      <c r="AR8">
        <f t="shared" si="9"/>
        <v>-359.12991032920382</v>
      </c>
      <c r="AS8">
        <f t="shared" si="9"/>
        <v>23.308423936532638</v>
      </c>
      <c r="AT8">
        <f t="shared" si="9"/>
        <v>14.817200152155447</v>
      </c>
      <c r="AU8">
        <f t="shared" si="9"/>
        <v>-321.00428624051574</v>
      </c>
      <c r="AW8">
        <v>5</v>
      </c>
      <c r="AX8">
        <f>IF(Z8&gt;0, (R8*SUMPRODUCT(K8:$K$98, X8:$X$98)-K8*$AZ$3)/Z8, 0)</f>
        <v>353.69999831093355</v>
      </c>
    </row>
    <row r="9" spans="1:52" x14ac:dyDescent="0.25">
      <c r="A9" t="s">
        <v>39</v>
      </c>
      <c r="C9" s="2">
        <f>'S.26.04.A'!C9</f>
        <v>0.05</v>
      </c>
      <c r="E9">
        <v>2009</v>
      </c>
      <c r="F9" s="5">
        <f>EconomicRates!C49</f>
        <v>3.5571999999999999E-2</v>
      </c>
      <c r="G9" s="5">
        <f>EconomicRates!D49</f>
        <v>7.0000000000000007E-2</v>
      </c>
      <c r="H9" s="5">
        <f t="shared" si="10"/>
        <v>0.12000000000000001</v>
      </c>
      <c r="I9" s="5">
        <f t="shared" si="11"/>
        <v>1.1200000000000001</v>
      </c>
      <c r="J9">
        <f t="shared" si="12"/>
        <v>0.89285714285714279</v>
      </c>
      <c r="K9">
        <f t="shared" si="20"/>
        <v>0.50663112117732079</v>
      </c>
      <c r="L9" s="2">
        <v>6</v>
      </c>
      <c r="M9" s="6">
        <v>2.624E-3</v>
      </c>
      <c r="Q9" s="4">
        <f t="shared" si="21"/>
        <v>12.5</v>
      </c>
      <c r="R9">
        <f t="shared" si="0"/>
        <v>250000</v>
      </c>
      <c r="S9">
        <f t="shared" si="1"/>
        <v>322.6175167826342</v>
      </c>
      <c r="U9">
        <f t="shared" si="13"/>
        <v>2.624E-3</v>
      </c>
      <c r="V9">
        <f t="shared" si="14"/>
        <v>0.01</v>
      </c>
      <c r="W9">
        <f t="shared" si="15"/>
        <v>0.9385496616307869</v>
      </c>
      <c r="X9">
        <f t="shared" si="16"/>
        <v>2.4627543121191848E-3</v>
      </c>
      <c r="Y9">
        <f t="shared" si="17"/>
        <v>9.3854966163078694E-3</v>
      </c>
      <c r="Z9">
        <f t="shared" si="18"/>
        <v>0.9267014107023599</v>
      </c>
      <c r="AB9">
        <f t="shared" si="19"/>
        <v>331.96501373353658</v>
      </c>
      <c r="AC9">
        <f t="shared" si="2"/>
        <v>298.97010791975936</v>
      </c>
      <c r="AE9">
        <f t="shared" si="3"/>
        <v>0</v>
      </c>
      <c r="AF9">
        <f t="shared" si="4"/>
        <v>0</v>
      </c>
      <c r="AG9">
        <f t="shared" si="4"/>
        <v>-11.583767633779498</v>
      </c>
      <c r="AH9">
        <f t="shared" si="5"/>
        <v>-615.68857802979619</v>
      </c>
      <c r="AI9">
        <f t="shared" si="6"/>
        <v>-627.27234566357572</v>
      </c>
      <c r="AJ9">
        <f t="shared" si="7"/>
        <v>32.994905813777223</v>
      </c>
      <c r="AK9">
        <f t="shared" ref="AK9:AK72" si="22">G9*SUM(AB9:AB9, AE9:AF9)</f>
        <v>23.237550961347562</v>
      </c>
      <c r="AL9">
        <f t="shared" si="8"/>
        <v>-571.03988888845095</v>
      </c>
      <c r="AN9">
        <f t="shared" si="9"/>
        <v>0</v>
      </c>
      <c r="AO9">
        <f t="shared" si="9"/>
        <v>0</v>
      </c>
      <c r="AP9">
        <f t="shared" si="9"/>
        <v>-5.8686971837592674</v>
      </c>
      <c r="AQ9">
        <f t="shared" si="9"/>
        <v>-311.926994583306</v>
      </c>
      <c r="AR9">
        <f t="shared" si="9"/>
        <v>-317.79569176706531</v>
      </c>
      <c r="AS9">
        <f t="shared" si="9"/>
        <v>16.716246125574056</v>
      </c>
      <c r="AT9">
        <f t="shared" si="9"/>
        <v>11.772866496962644</v>
      </c>
      <c r="AU9">
        <f t="shared" si="9"/>
        <v>-289.3065791445286</v>
      </c>
      <c r="AW9">
        <v>6</v>
      </c>
      <c r="AX9">
        <f>IF(Z9&gt;0, (R9*SUMPRODUCT(K9:$K$98, X9:$X$98)-K9*$AZ$3)/Z9, 0)</f>
        <v>322.6175167826342</v>
      </c>
    </row>
    <row r="10" spans="1:52" x14ac:dyDescent="0.25">
      <c r="A10" t="s">
        <v>19</v>
      </c>
      <c r="C10" s="2">
        <f>'S.26.04.A'!C10</f>
        <v>0.01</v>
      </c>
      <c r="E10">
        <v>2010</v>
      </c>
      <c r="F10" s="5">
        <f>EconomicRates!C50</f>
        <v>3.5571999999999999E-2</v>
      </c>
      <c r="G10" s="5">
        <f>EconomicRates!D50</f>
        <v>7.0000000000000007E-2</v>
      </c>
      <c r="H10" s="5">
        <f t="shared" si="10"/>
        <v>0.12000000000000001</v>
      </c>
      <c r="I10" s="5">
        <f t="shared" si="11"/>
        <v>1.1200000000000001</v>
      </c>
      <c r="J10">
        <f t="shared" si="12"/>
        <v>0.89285714285714279</v>
      </c>
      <c r="K10">
        <f t="shared" si="20"/>
        <v>0.45234921533689354</v>
      </c>
      <c r="L10" s="2">
        <v>7</v>
      </c>
      <c r="M10" s="6">
        <v>2.6350000000000002E-3</v>
      </c>
      <c r="Q10" s="4">
        <f t="shared" si="21"/>
        <v>12.5</v>
      </c>
      <c r="R10">
        <f t="shared" si="0"/>
        <v>250000</v>
      </c>
      <c r="S10">
        <f t="shared" si="1"/>
        <v>297.58860251968696</v>
      </c>
      <c r="U10">
        <f t="shared" si="13"/>
        <v>2.6350000000000002E-3</v>
      </c>
      <c r="V10">
        <f t="shared" si="14"/>
        <v>0.01</v>
      </c>
      <c r="W10">
        <f t="shared" si="15"/>
        <v>0.9267014107023599</v>
      </c>
      <c r="X10">
        <f t="shared" si="16"/>
        <v>2.4418582172007187E-3</v>
      </c>
      <c r="Y10">
        <f t="shared" si="17"/>
        <v>9.2670141070235988E-3</v>
      </c>
      <c r="Z10">
        <f t="shared" si="18"/>
        <v>0.91499253837813566</v>
      </c>
      <c r="AB10">
        <f t="shared" si="19"/>
        <v>298.97010791975936</v>
      </c>
      <c r="AC10">
        <f t="shared" si="2"/>
        <v>272.29135081189042</v>
      </c>
      <c r="AE10">
        <f t="shared" si="3"/>
        <v>0</v>
      </c>
      <c r="AF10">
        <f t="shared" si="4"/>
        <v>0</v>
      </c>
      <c r="AG10">
        <f t="shared" si="4"/>
        <v>-11.437406729726696</v>
      </c>
      <c r="AH10">
        <f t="shared" si="5"/>
        <v>-610.46455430017966</v>
      </c>
      <c r="AI10">
        <f t="shared" si="6"/>
        <v>-621.90196102990637</v>
      </c>
      <c r="AJ10">
        <f t="shared" si="7"/>
        <v>26.678757107868933</v>
      </c>
      <c r="AK10">
        <f t="shared" si="22"/>
        <v>20.927907554383157</v>
      </c>
      <c r="AL10">
        <f t="shared" si="8"/>
        <v>-574.29529636765426</v>
      </c>
      <c r="AN10">
        <f t="shared" si="9"/>
        <v>0</v>
      </c>
      <c r="AO10">
        <f t="shared" si="9"/>
        <v>0</v>
      </c>
      <c r="AP10">
        <f t="shared" si="9"/>
        <v>-5.173701959680777</v>
      </c>
      <c r="AQ10">
        <f t="shared" si="9"/>
        <v>-276.14316212867271</v>
      </c>
      <c r="AR10">
        <f t="shared" si="9"/>
        <v>-281.3168640883535</v>
      </c>
      <c r="AS10">
        <f t="shared" si="9"/>
        <v>12.068114843908083</v>
      </c>
      <c r="AT10">
        <f t="shared" si="9"/>
        <v>9.4667225608682681</v>
      </c>
      <c r="AU10">
        <f t="shared" si="9"/>
        <v>-259.78202668357716</v>
      </c>
      <c r="AW10">
        <v>7</v>
      </c>
      <c r="AX10">
        <f>IF(Z10&gt;0, (R10*SUMPRODUCT(K10:$K$98, X10:$X$98)-K10*$AZ$3)/Z10, 0)</f>
        <v>297.58860251968696</v>
      </c>
    </row>
    <row r="11" spans="1:52" x14ac:dyDescent="0.25">
      <c r="A11" t="s">
        <v>33</v>
      </c>
      <c r="C11" s="12">
        <f>AU100</f>
        <v>2.1718139786913921E-13</v>
      </c>
      <c r="E11">
        <v>2011</v>
      </c>
      <c r="F11" s="5">
        <f>EconomicRates!C51</f>
        <v>3.5571999999999999E-2</v>
      </c>
      <c r="G11" s="5">
        <f>EconomicRates!D51</f>
        <v>7.0000000000000007E-2</v>
      </c>
      <c r="H11" s="5">
        <f t="shared" si="10"/>
        <v>0.12000000000000001</v>
      </c>
      <c r="I11" s="5">
        <f t="shared" si="11"/>
        <v>1.1200000000000001</v>
      </c>
      <c r="J11">
        <f t="shared" si="12"/>
        <v>0.89285714285714279</v>
      </c>
      <c r="K11">
        <f t="shared" si="20"/>
        <v>0.40388322797936921</v>
      </c>
      <c r="L11" s="2">
        <v>8</v>
      </c>
      <c r="M11" s="6">
        <v>2.647E-3</v>
      </c>
      <c r="Q11" s="4">
        <f t="shared" si="21"/>
        <v>12.5</v>
      </c>
      <c r="R11">
        <f t="shared" si="0"/>
        <v>250000</v>
      </c>
      <c r="S11">
        <f t="shared" si="1"/>
        <v>277.649311181435</v>
      </c>
      <c r="U11">
        <f t="shared" si="13"/>
        <v>2.647E-3</v>
      </c>
      <c r="V11">
        <f t="shared" si="14"/>
        <v>0.01</v>
      </c>
      <c r="W11">
        <f t="shared" si="15"/>
        <v>0.91499253837813566</v>
      </c>
      <c r="X11">
        <f t="shared" si="16"/>
        <v>2.4219852490869253E-3</v>
      </c>
      <c r="Y11">
        <f t="shared" si="17"/>
        <v>9.1499253837813571E-3</v>
      </c>
      <c r="Z11">
        <f t="shared" si="18"/>
        <v>0.90342062774526743</v>
      </c>
      <c r="AB11">
        <f t="shared" si="19"/>
        <v>272.29135081189042</v>
      </c>
      <c r="AC11">
        <f t="shared" si="2"/>
        <v>250.83411500057309</v>
      </c>
      <c r="AE11">
        <f t="shared" si="3"/>
        <v>0</v>
      </c>
      <c r="AF11">
        <f t="shared" si="4"/>
        <v>0</v>
      </c>
      <c r="AG11">
        <f t="shared" si="4"/>
        <v>-11.292757846815842</v>
      </c>
      <c r="AH11">
        <f t="shared" si="5"/>
        <v>-605.49631227173131</v>
      </c>
      <c r="AI11">
        <f t="shared" si="6"/>
        <v>-616.7890701185471</v>
      </c>
      <c r="AJ11">
        <f t="shared" si="7"/>
        <v>21.457235811317332</v>
      </c>
      <c r="AK11">
        <f t="shared" si="22"/>
        <v>19.060394556832332</v>
      </c>
      <c r="AL11">
        <f t="shared" si="8"/>
        <v>-576.27143975039746</v>
      </c>
      <c r="AN11">
        <f t="shared" si="9"/>
        <v>0</v>
      </c>
      <c r="AO11">
        <f t="shared" si="9"/>
        <v>0</v>
      </c>
      <c r="AP11">
        <f t="shared" si="9"/>
        <v>-4.5609554919613338</v>
      </c>
      <c r="AQ11">
        <f t="shared" si="9"/>
        <v>-244.54980512991099</v>
      </c>
      <c r="AR11">
        <f t="shared" si="9"/>
        <v>-249.11076062187229</v>
      </c>
      <c r="AS11">
        <f t="shared" si="9"/>
        <v>8.6662176629893626</v>
      </c>
      <c r="AT11">
        <f t="shared" si="9"/>
        <v>7.6981736801738405</v>
      </c>
      <c r="AU11">
        <f t="shared" si="9"/>
        <v>-232.7463692787091</v>
      </c>
      <c r="AW11">
        <v>8</v>
      </c>
      <c r="AX11">
        <f>IF(Z11&gt;0, (R11*SUMPRODUCT(K11:$K$98, X11:$X$98)-K11*$AZ$3)/Z11, 0)</f>
        <v>277.649311181435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f>EconomicRates!C52</f>
        <v>3.5571999999999999E-2</v>
      </c>
      <c r="G12" s="5">
        <f>EconomicRates!D52</f>
        <v>7.0000000000000007E-2</v>
      </c>
      <c r="H12" s="5">
        <f t="shared" si="10"/>
        <v>0.12000000000000001</v>
      </c>
      <c r="I12" s="5">
        <f t="shared" si="11"/>
        <v>1.1200000000000001</v>
      </c>
      <c r="J12">
        <f t="shared" si="12"/>
        <v>0.89285714285714279</v>
      </c>
      <c r="K12">
        <f t="shared" si="20"/>
        <v>0.36061002498157962</v>
      </c>
      <c r="L12" s="2">
        <v>9</v>
      </c>
      <c r="M12" s="6">
        <v>2.6610000000000002E-3</v>
      </c>
      <c r="Q12" s="4">
        <f t="shared" si="21"/>
        <v>12.5</v>
      </c>
      <c r="R12">
        <f t="shared" si="0"/>
        <v>250000</v>
      </c>
      <c r="S12">
        <f t="shared" si="1"/>
        <v>261.98101368837405</v>
      </c>
      <c r="U12">
        <f t="shared" si="13"/>
        <v>2.6610000000000002E-3</v>
      </c>
      <c r="V12">
        <f t="shared" si="14"/>
        <v>0.01</v>
      </c>
      <c r="W12">
        <f t="shared" si="15"/>
        <v>0.90342062774526743</v>
      </c>
      <c r="X12">
        <f t="shared" si="16"/>
        <v>2.4040022904301566E-3</v>
      </c>
      <c r="Y12">
        <f t="shared" si="17"/>
        <v>9.0342062774526749E-3</v>
      </c>
      <c r="Z12">
        <f t="shared" si="18"/>
        <v>0.89198241917738463</v>
      </c>
      <c r="AB12">
        <f t="shared" si="19"/>
        <v>250.83411500057309</v>
      </c>
      <c r="AC12">
        <f t="shared" si="2"/>
        <v>233.68245836829939</v>
      </c>
      <c r="AE12">
        <f t="shared" si="3"/>
        <v>0</v>
      </c>
      <c r="AF12">
        <f t="shared" si="4"/>
        <v>0</v>
      </c>
      <c r="AG12">
        <f t="shared" si="4"/>
        <v>-11.149780239717307</v>
      </c>
      <c r="AH12">
        <f t="shared" si="5"/>
        <v>-601.0005726075392</v>
      </c>
      <c r="AI12">
        <f t="shared" si="6"/>
        <v>-612.1503528472565</v>
      </c>
      <c r="AJ12">
        <f t="shared" si="7"/>
        <v>17.151656632273699</v>
      </c>
      <c r="AK12">
        <f t="shared" si="22"/>
        <v>17.558388050040119</v>
      </c>
      <c r="AL12">
        <f t="shared" si="8"/>
        <v>-577.44030816494273</v>
      </c>
      <c r="AN12">
        <f t="shared" si="9"/>
        <v>0</v>
      </c>
      <c r="AO12">
        <f t="shared" si="9"/>
        <v>0</v>
      </c>
      <c r="AP12">
        <f t="shared" si="9"/>
        <v>-4.0207225307835808</v>
      </c>
      <c r="AQ12">
        <f t="shared" si="9"/>
        <v>-216.72683150194837</v>
      </c>
      <c r="AR12">
        <f t="shared" si="9"/>
        <v>-220.74755403273195</v>
      </c>
      <c r="AS12">
        <f t="shared" si="9"/>
        <v>6.1850593266396947</v>
      </c>
      <c r="AT12">
        <f t="shared" si="9"/>
        <v>6.3317307533612359</v>
      </c>
      <c r="AU12">
        <f t="shared" si="9"/>
        <v>-208.23076395273102</v>
      </c>
      <c r="AW12">
        <v>9</v>
      </c>
      <c r="AX12">
        <f>IF(Z12&gt;0, (R12*SUMPRODUCT(K12:$K$98, X12:$X$98)-K12*$AZ$3)/Z12, 0)</f>
        <v>261.98101368837405</v>
      </c>
    </row>
    <row r="13" spans="1:52" x14ac:dyDescent="0.25">
      <c r="E13">
        <v>2013</v>
      </c>
      <c r="F13" s="5">
        <f>EconomicRates!C53</f>
        <v>3.5571999999999999E-2</v>
      </c>
      <c r="G13" s="5">
        <f>EconomicRates!D53</f>
        <v>7.0000000000000007E-2</v>
      </c>
      <c r="H13" s="5">
        <f t="shared" si="10"/>
        <v>0.12000000000000001</v>
      </c>
      <c r="I13" s="5">
        <f t="shared" si="11"/>
        <v>1.1200000000000001</v>
      </c>
      <c r="J13">
        <f t="shared" si="12"/>
        <v>0.89285714285714279</v>
      </c>
      <c r="K13">
        <f t="shared" si="20"/>
        <v>0.32197323659069604</v>
      </c>
      <c r="L13" s="2">
        <v>10</v>
      </c>
      <c r="M13" s="6">
        <v>2.676E-3</v>
      </c>
      <c r="Q13" s="4">
        <f t="shared" si="21"/>
        <v>12.5</v>
      </c>
      <c r="R13">
        <f t="shared" si="0"/>
        <v>250000</v>
      </c>
      <c r="S13">
        <f t="shared" si="1"/>
        <v>249.79649206491567</v>
      </c>
      <c r="U13">
        <f t="shared" si="13"/>
        <v>2.676E-3</v>
      </c>
      <c r="V13">
        <f t="shared" si="14"/>
        <v>0.01</v>
      </c>
      <c r="W13">
        <f t="shared" si="15"/>
        <v>0.89198241917738463</v>
      </c>
      <c r="X13">
        <f t="shared" si="16"/>
        <v>2.3869449537186811E-3</v>
      </c>
      <c r="Y13">
        <f t="shared" si="17"/>
        <v>8.9198241917738466E-3</v>
      </c>
      <c r="Z13">
        <f t="shared" si="18"/>
        <v>0.88067565003189208</v>
      </c>
      <c r="AB13">
        <f t="shared" si="19"/>
        <v>233.68245836829939</v>
      </c>
      <c r="AC13">
        <f t="shared" si="2"/>
        <v>219.98968802495597</v>
      </c>
      <c r="AE13">
        <f t="shared" si="3"/>
        <v>0</v>
      </c>
      <c r="AF13">
        <f t="shared" si="4"/>
        <v>0</v>
      </c>
      <c r="AG13">
        <f t="shared" si="4"/>
        <v>-11.00844562539865</v>
      </c>
      <c r="AH13">
        <f t="shared" si="5"/>
        <v>-596.73623842967027</v>
      </c>
      <c r="AI13">
        <f t="shared" si="6"/>
        <v>-607.74468405506889</v>
      </c>
      <c r="AJ13">
        <f t="shared" si="7"/>
        <v>13.692770343343426</v>
      </c>
      <c r="AK13">
        <f t="shared" si="22"/>
        <v>16.357772085780958</v>
      </c>
      <c r="AL13">
        <f t="shared" si="8"/>
        <v>-577.69414162594444</v>
      </c>
      <c r="AN13">
        <f t="shared" si="9"/>
        <v>0</v>
      </c>
      <c r="AO13">
        <f t="shared" si="9"/>
        <v>0</v>
      </c>
      <c r="AP13">
        <f t="shared" si="9"/>
        <v>-3.5444248678422925</v>
      </c>
      <c r="AQ13">
        <f t="shared" si="9"/>
        <v>-192.13309807815824</v>
      </c>
      <c r="AR13">
        <f t="shared" si="9"/>
        <v>-195.67752294600052</v>
      </c>
      <c r="AS13">
        <f t="shared" si="9"/>
        <v>4.4087055853393791</v>
      </c>
      <c r="AT13">
        <f t="shared" si="9"/>
        <v>5.2667648218718357</v>
      </c>
      <c r="AU13">
        <f t="shared" si="9"/>
        <v>-186.00205253878929</v>
      </c>
      <c r="AW13">
        <v>10</v>
      </c>
      <c r="AX13">
        <f>IF(Z13&gt;0, (R13*SUMPRODUCT(K13:$K$98, X13:$X$98)-K13*$AZ$3)/Z13, 0)</f>
        <v>249.79649206491567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10"/>
        <v>0.12000000000000001</v>
      </c>
      <c r="I14" s="5">
        <f t="shared" si="11"/>
        <v>1.1200000000000001</v>
      </c>
      <c r="J14">
        <f t="shared" si="12"/>
        <v>0.89285714285714279</v>
      </c>
      <c r="K14">
        <f t="shared" si="20"/>
        <v>0.28747610409883573</v>
      </c>
      <c r="L14" s="2">
        <v>11</v>
      </c>
      <c r="M14" s="6">
        <v>2.6930000000000001E-3</v>
      </c>
      <c r="Q14" s="4">
        <f t="shared" si="21"/>
        <v>12.5</v>
      </c>
      <c r="R14">
        <f t="shared" si="0"/>
        <v>250000</v>
      </c>
      <c r="S14">
        <f t="shared" si="1"/>
        <v>240.52635651524204</v>
      </c>
      <c r="U14">
        <f t="shared" si="13"/>
        <v>2.6930000000000001E-3</v>
      </c>
      <c r="V14">
        <f t="shared" si="14"/>
        <v>0.01</v>
      </c>
      <c r="W14">
        <f t="shared" si="15"/>
        <v>0.88067565003189208</v>
      </c>
      <c r="X14">
        <f t="shared" si="16"/>
        <v>2.3716595255358856E-3</v>
      </c>
      <c r="Y14">
        <f t="shared" si="17"/>
        <v>8.8067565003189206E-3</v>
      </c>
      <c r="Z14">
        <f t="shared" si="18"/>
        <v>0.86949723400603729</v>
      </c>
      <c r="AB14">
        <f t="shared" si="19"/>
        <v>219.98968802495597</v>
      </c>
      <c r="AC14">
        <f t="shared" si="2"/>
        <v>209.13700169555295</v>
      </c>
      <c r="AE14">
        <f t="shared" si="3"/>
        <v>0</v>
      </c>
      <c r="AF14">
        <f t="shared" si="4"/>
        <v>0</v>
      </c>
      <c r="AG14">
        <f t="shared" si="4"/>
        <v>-10.868715425075466</v>
      </c>
      <c r="AH14">
        <f t="shared" si="5"/>
        <v>-592.91488138397142</v>
      </c>
      <c r="AI14">
        <f t="shared" si="6"/>
        <v>-603.78359680904691</v>
      </c>
      <c r="AJ14">
        <f t="shared" si="7"/>
        <v>10.852686329403014</v>
      </c>
      <c r="AK14">
        <f t="shared" si="22"/>
        <v>15.399278161746919</v>
      </c>
      <c r="AL14">
        <f t="shared" si="8"/>
        <v>-577.53163231789699</v>
      </c>
      <c r="AN14">
        <f t="shared" si="9"/>
        <v>0</v>
      </c>
      <c r="AO14">
        <f t="shared" si="9"/>
        <v>0</v>
      </c>
      <c r="AP14">
        <f t="shared" si="9"/>
        <v>-3.1244959669596164</v>
      </c>
      <c r="AQ14">
        <f t="shared" si="9"/>
        <v>-170.44886016248739</v>
      </c>
      <c r="AR14">
        <f t="shared" si="9"/>
        <v>-173.57335612944703</v>
      </c>
      <c r="AS14">
        <f t="shared" si="9"/>
        <v>3.119887984983472</v>
      </c>
      <c r="AT14">
        <f t="shared" si="9"/>
        <v>4.4269244918732849</v>
      </c>
      <c r="AU14">
        <f t="shared" si="9"/>
        <v>-166.02654365259028</v>
      </c>
      <c r="AW14">
        <v>11</v>
      </c>
      <c r="AX14">
        <f>IF(Z14&gt;0, (R14*SUMPRODUCT(K14:$K$98, X14:$X$98)-K14*$AZ$3)/Z14, 0)</f>
        <v>240.52635651524204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10"/>
        <v>0.12000000000000001</v>
      </c>
      <c r="I15" s="5">
        <f t="shared" si="11"/>
        <v>1.1200000000000001</v>
      </c>
      <c r="J15">
        <f t="shared" si="12"/>
        <v>0.89285714285714279</v>
      </c>
      <c r="K15">
        <f t="shared" si="20"/>
        <v>0.25667509294538904</v>
      </c>
      <c r="L15" s="2">
        <v>12</v>
      </c>
      <c r="M15" s="6">
        <v>2.7169999999999998E-3</v>
      </c>
      <c r="Q15" s="4">
        <f t="shared" si="21"/>
        <v>12.5</v>
      </c>
      <c r="R15">
        <f t="shared" si="0"/>
        <v>250000</v>
      </c>
      <c r="S15">
        <f t="shared" si="1"/>
        <v>233.61643206673526</v>
      </c>
      <c r="U15">
        <f t="shared" si="13"/>
        <v>2.7169999999999998E-3</v>
      </c>
      <c r="V15">
        <f t="shared" si="14"/>
        <v>0.01</v>
      </c>
      <c r="W15">
        <f t="shared" si="15"/>
        <v>0.86949723400603729</v>
      </c>
      <c r="X15">
        <f t="shared" si="16"/>
        <v>2.3624239847944029E-3</v>
      </c>
      <c r="Y15">
        <f t="shared" si="17"/>
        <v>8.6949723400603727E-3</v>
      </c>
      <c r="Z15">
        <f t="shared" si="18"/>
        <v>0.85843983768118259</v>
      </c>
      <c r="AB15">
        <f t="shared" si="19"/>
        <v>209.13700169555295</v>
      </c>
      <c r="AC15">
        <f t="shared" si="2"/>
        <v>200.54565202302524</v>
      </c>
      <c r="AE15">
        <f t="shared" si="3"/>
        <v>0</v>
      </c>
      <c r="AF15">
        <f t="shared" si="4"/>
        <v>0</v>
      </c>
      <c r="AG15">
        <f t="shared" si="4"/>
        <v>-10.730497971014783</v>
      </c>
      <c r="AH15">
        <f t="shared" si="5"/>
        <v>-590.60599619860068</v>
      </c>
      <c r="AI15">
        <f t="shared" si="6"/>
        <v>-601.33649416961543</v>
      </c>
      <c r="AJ15">
        <f t="shared" si="7"/>
        <v>8.5913496725277128</v>
      </c>
      <c r="AK15">
        <f t="shared" si="22"/>
        <v>14.639590118688709</v>
      </c>
      <c r="AL15">
        <f t="shared" si="8"/>
        <v>-578.10555437839901</v>
      </c>
      <c r="AN15">
        <f t="shared" si="9"/>
        <v>0</v>
      </c>
      <c r="AO15">
        <f t="shared" si="9"/>
        <v>0</v>
      </c>
      <c r="AP15">
        <f t="shared" si="9"/>
        <v>-2.7542515640605281</v>
      </c>
      <c r="AQ15">
        <f t="shared" si="9"/>
        <v>-151.59384896837992</v>
      </c>
      <c r="AR15">
        <f t="shared" si="9"/>
        <v>-154.34810053244044</v>
      </c>
      <c r="AS15">
        <f t="shared" si="9"/>
        <v>2.2051854757223883</v>
      </c>
      <c r="AT15">
        <f t="shared" si="9"/>
        <v>3.7576181543968232</v>
      </c>
      <c r="AU15">
        <f t="shared" si="9"/>
        <v>-148.38529690232122</v>
      </c>
      <c r="AW15">
        <v>12</v>
      </c>
      <c r="AX15">
        <f>IF(Z15&gt;0, (R15*SUMPRODUCT(K15:$K$98, X15:$X$98)-K15*$AZ$3)/Z15, 0)</f>
        <v>233.61643206673526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10"/>
        <v>0.12000000000000001</v>
      </c>
      <c r="I16" s="5">
        <f t="shared" si="11"/>
        <v>1.1200000000000001</v>
      </c>
      <c r="J16">
        <f t="shared" si="12"/>
        <v>0.89285714285714279</v>
      </c>
      <c r="K16">
        <f t="shared" si="20"/>
        <v>0.22917419012981163</v>
      </c>
      <c r="L16" s="2">
        <v>13</v>
      </c>
      <c r="M16" s="6">
        <v>2.745E-3</v>
      </c>
      <c r="Q16" s="4">
        <f t="shared" si="21"/>
        <v>12.5</v>
      </c>
      <c r="R16">
        <f t="shared" si="0"/>
        <v>250000</v>
      </c>
      <c r="S16">
        <f t="shared" si="1"/>
        <v>228.28042559335219</v>
      </c>
      <c r="U16">
        <f t="shared" si="13"/>
        <v>2.745E-3</v>
      </c>
      <c r="V16">
        <f t="shared" si="14"/>
        <v>0.01</v>
      </c>
      <c r="W16">
        <f t="shared" si="15"/>
        <v>0.85843983768118259</v>
      </c>
      <c r="X16">
        <f t="shared" si="16"/>
        <v>2.3564173544348465E-3</v>
      </c>
      <c r="Y16">
        <f t="shared" si="17"/>
        <v>8.5843983768118266E-3</v>
      </c>
      <c r="Z16">
        <f t="shared" si="18"/>
        <v>0.84749902194993598</v>
      </c>
      <c r="AB16">
        <f t="shared" si="19"/>
        <v>200.54565202302524</v>
      </c>
      <c r="AC16">
        <f t="shared" si="2"/>
        <v>193.46743742068111</v>
      </c>
      <c r="AE16">
        <f t="shared" si="3"/>
        <v>0</v>
      </c>
      <c r="AF16">
        <f t="shared" si="4"/>
        <v>0</v>
      </c>
      <c r="AG16">
        <f t="shared" si="4"/>
        <v>-10.593737774374199</v>
      </c>
      <c r="AH16">
        <f t="shared" si="5"/>
        <v>-589.1043386087116</v>
      </c>
      <c r="AI16">
        <f t="shared" si="6"/>
        <v>-599.69807638308578</v>
      </c>
      <c r="AJ16">
        <f t="shared" si="7"/>
        <v>7.0782146023441328</v>
      </c>
      <c r="AK16">
        <f t="shared" si="22"/>
        <v>14.038195641611768</v>
      </c>
      <c r="AL16">
        <f t="shared" si="8"/>
        <v>-578.58166613912988</v>
      </c>
      <c r="AN16">
        <f t="shared" si="9"/>
        <v>0</v>
      </c>
      <c r="AO16">
        <f t="shared" si="9"/>
        <v>0</v>
      </c>
      <c r="AP16">
        <f t="shared" si="9"/>
        <v>-2.4278112748898004</v>
      </c>
      <c r="AQ16">
        <f t="shared" si="9"/>
        <v>-135.00750970260981</v>
      </c>
      <c r="AR16">
        <f t="shared" si="9"/>
        <v>-137.4353209774996</v>
      </c>
      <c r="AS16">
        <f t="shared" si="9"/>
        <v>1.6221440990572233</v>
      </c>
      <c r="AT16">
        <f t="shared" si="9"/>
        <v>3.2171921170502285</v>
      </c>
      <c r="AU16">
        <f t="shared" si="9"/>
        <v>-132.59598476139215</v>
      </c>
      <c r="AW16">
        <v>13</v>
      </c>
      <c r="AX16">
        <f>IF(Z16&gt;0, (R16*SUMPRODUCT(K16:$K$98, X16:$X$98)-K16*$AZ$3)/Z16, 0)</f>
        <v>228.28042559335219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10"/>
        <v>0.12000000000000001</v>
      </c>
      <c r="I17" s="5">
        <f t="shared" si="11"/>
        <v>1.1200000000000001</v>
      </c>
      <c r="J17">
        <f t="shared" si="12"/>
        <v>0.89285714285714279</v>
      </c>
      <c r="K17">
        <f t="shared" si="20"/>
        <v>0.20461981261590323</v>
      </c>
      <c r="L17" s="2">
        <v>14</v>
      </c>
      <c r="M17" s="6">
        <v>2.7729999999999999E-3</v>
      </c>
      <c r="Q17" s="4">
        <f t="shared" si="21"/>
        <v>12.5</v>
      </c>
      <c r="R17">
        <f t="shared" si="0"/>
        <v>250000</v>
      </c>
      <c r="S17">
        <f t="shared" si="1"/>
        <v>224.09177616228618</v>
      </c>
      <c r="U17">
        <f t="shared" si="13"/>
        <v>2.7729999999999999E-3</v>
      </c>
      <c r="V17">
        <f t="shared" si="14"/>
        <v>0.01</v>
      </c>
      <c r="W17">
        <f t="shared" si="15"/>
        <v>0.84749902194993598</v>
      </c>
      <c r="X17">
        <f t="shared" si="16"/>
        <v>2.3501147878671725E-3</v>
      </c>
      <c r="Y17">
        <f t="shared" si="17"/>
        <v>8.4749902194993596E-3</v>
      </c>
      <c r="Z17">
        <f t="shared" si="18"/>
        <v>0.83667391694256943</v>
      </c>
      <c r="AB17">
        <f t="shared" si="19"/>
        <v>193.46743742068111</v>
      </c>
      <c r="AC17">
        <f t="shared" si="2"/>
        <v>187.49174411631748</v>
      </c>
      <c r="AE17">
        <f t="shared" si="3"/>
        <v>0</v>
      </c>
      <c r="AF17">
        <f t="shared" si="4"/>
        <v>0</v>
      </c>
      <c r="AG17">
        <f t="shared" si="4"/>
        <v>-10.458423961782119</v>
      </c>
      <c r="AH17">
        <f t="shared" si="5"/>
        <v>-587.52869696679306</v>
      </c>
      <c r="AI17">
        <f t="shared" si="6"/>
        <v>-597.98712092857522</v>
      </c>
      <c r="AJ17">
        <f t="shared" si="7"/>
        <v>5.9756933043636309</v>
      </c>
      <c r="AK17">
        <f t="shared" si="22"/>
        <v>13.542720619447678</v>
      </c>
      <c r="AL17">
        <f t="shared" si="8"/>
        <v>-578.46870700476393</v>
      </c>
      <c r="AN17">
        <f t="shared" si="9"/>
        <v>0</v>
      </c>
      <c r="AO17">
        <f t="shared" si="9"/>
        <v>0</v>
      </c>
      <c r="AP17">
        <f t="shared" si="9"/>
        <v>-2.1400007513175292</v>
      </c>
      <c r="AQ17">
        <f t="shared" si="9"/>
        <v>-120.22001187981098</v>
      </c>
      <c r="AR17">
        <f t="shared" si="9"/>
        <v>-122.36001263112853</v>
      </c>
      <c r="AS17">
        <f t="shared" si="9"/>
        <v>1.2227452441889937</v>
      </c>
      <c r="AT17">
        <f t="shared" si="9"/>
        <v>2.771108955460913</v>
      </c>
      <c r="AU17">
        <f t="shared" si="9"/>
        <v>-118.36615843147862</v>
      </c>
      <c r="AW17">
        <v>14</v>
      </c>
      <c r="AX17">
        <f>IF(Z17&gt;0, (R17*SUMPRODUCT(K17:$K$98, X17:$X$98)-K17*$AZ$3)/Z17, 0)</f>
        <v>224.09177616228618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10"/>
        <v>0.12000000000000001</v>
      </c>
      <c r="I18" s="5">
        <f t="shared" si="11"/>
        <v>1.1200000000000001</v>
      </c>
      <c r="J18">
        <f t="shared" si="12"/>
        <v>0.89285714285714279</v>
      </c>
      <c r="K18">
        <f t="shared" si="20"/>
        <v>0.1826962612641993</v>
      </c>
      <c r="L18" s="2">
        <v>15</v>
      </c>
      <c r="M18" s="6">
        <v>2.8019999999999998E-3</v>
      </c>
      <c r="Q18" s="4">
        <f t="shared" si="21"/>
        <v>12.5</v>
      </c>
      <c r="R18">
        <f t="shared" si="0"/>
        <v>250000</v>
      </c>
      <c r="S18">
        <f t="shared" si="1"/>
        <v>220.92848165386022</v>
      </c>
      <c r="U18">
        <f t="shared" si="13"/>
        <v>2.8019999999999998E-3</v>
      </c>
      <c r="V18">
        <f t="shared" si="14"/>
        <v>0.01</v>
      </c>
      <c r="W18">
        <f t="shared" si="15"/>
        <v>0.83667391694256943</v>
      </c>
      <c r="X18">
        <f t="shared" si="16"/>
        <v>2.3443603152730795E-3</v>
      </c>
      <c r="Y18">
        <f t="shared" si="17"/>
        <v>8.3667391694256937E-3</v>
      </c>
      <c r="Z18">
        <f t="shared" si="18"/>
        <v>0.8259628174578707</v>
      </c>
      <c r="AB18">
        <f t="shared" si="19"/>
        <v>187.49174411631748</v>
      </c>
      <c r="AC18">
        <f t="shared" si="2"/>
        <v>182.47871116351189</v>
      </c>
      <c r="AE18">
        <f t="shared" si="3"/>
        <v>0</v>
      </c>
      <c r="AF18">
        <f t="shared" si="4"/>
        <v>0</v>
      </c>
      <c r="AG18">
        <f t="shared" si="4"/>
        <v>-10.324535218223383</v>
      </c>
      <c r="AH18">
        <f t="shared" si="5"/>
        <v>-586.09007881826983</v>
      </c>
      <c r="AI18">
        <f t="shared" si="6"/>
        <v>-596.41461403649316</v>
      </c>
      <c r="AJ18">
        <f t="shared" si="7"/>
        <v>5.0130329528055881</v>
      </c>
      <c r="AK18">
        <f t="shared" si="22"/>
        <v>13.124422088142225</v>
      </c>
      <c r="AL18">
        <f t="shared" si="8"/>
        <v>-578.27715899554539</v>
      </c>
      <c r="AN18">
        <f t="shared" si="9"/>
        <v>0</v>
      </c>
      <c r="AO18">
        <f t="shared" si="9"/>
        <v>0</v>
      </c>
      <c r="AP18">
        <f t="shared" si="9"/>
        <v>-1.8862539836599661</v>
      </c>
      <c r="AQ18">
        <f t="shared" si="9"/>
        <v>-107.07646616413778</v>
      </c>
      <c r="AR18">
        <f t="shared" si="9"/>
        <v>-108.96272014779774</v>
      </c>
      <c r="AS18">
        <f t="shared" si="9"/>
        <v>0.91586237807181026</v>
      </c>
      <c r="AT18">
        <f t="shared" si="9"/>
        <v>2.39778284675686</v>
      </c>
      <c r="AU18">
        <f t="shared" si="9"/>
        <v>-105.64907492296908</v>
      </c>
      <c r="AW18">
        <v>15</v>
      </c>
      <c r="AX18">
        <f>IF(Z18&gt;0, (R18*SUMPRODUCT(K18:$K$98, X18:$X$98)-K18*$AZ$3)/Z18, 0)</f>
        <v>220.92848165386022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10"/>
        <v>0.12000000000000001</v>
      </c>
      <c r="I19" s="5">
        <f t="shared" si="11"/>
        <v>1.1200000000000001</v>
      </c>
      <c r="J19">
        <f t="shared" si="12"/>
        <v>0.89285714285714279</v>
      </c>
      <c r="K19">
        <f t="shared" si="20"/>
        <v>0.16312166184303509</v>
      </c>
      <c r="L19" s="2">
        <v>16</v>
      </c>
      <c r="M19" s="6">
        <v>2.8370000000000001E-3</v>
      </c>
      <c r="Q19" s="4">
        <f t="shared" si="21"/>
        <v>12.5</v>
      </c>
      <c r="R19">
        <f t="shared" si="0"/>
        <v>250000</v>
      </c>
      <c r="S19">
        <f t="shared" si="1"/>
        <v>218.63426430054125</v>
      </c>
      <c r="U19">
        <f t="shared" si="13"/>
        <v>2.8370000000000001E-3</v>
      </c>
      <c r="V19">
        <f t="shared" si="14"/>
        <v>0.01</v>
      </c>
      <c r="W19">
        <f t="shared" si="15"/>
        <v>0.8259628174578707</v>
      </c>
      <c r="X19">
        <f t="shared" si="16"/>
        <v>2.3432565131279791E-3</v>
      </c>
      <c r="Y19">
        <f t="shared" si="17"/>
        <v>8.2596281745787072E-3</v>
      </c>
      <c r="Z19">
        <f t="shared" si="18"/>
        <v>0.81535993277016405</v>
      </c>
      <c r="AB19">
        <f t="shared" si="19"/>
        <v>182.47871116351189</v>
      </c>
      <c r="AC19">
        <f t="shared" si="2"/>
        <v>178.2656190413436</v>
      </c>
      <c r="AE19">
        <f t="shared" si="3"/>
        <v>0</v>
      </c>
      <c r="AF19">
        <f t="shared" si="4"/>
        <v>0</v>
      </c>
      <c r="AG19">
        <f t="shared" si="4"/>
        <v>-10.19199915962705</v>
      </c>
      <c r="AH19">
        <f t="shared" si="5"/>
        <v>-585.81412828199473</v>
      </c>
      <c r="AI19">
        <f t="shared" si="6"/>
        <v>-596.00612744162174</v>
      </c>
      <c r="AJ19">
        <f t="shared" si="7"/>
        <v>4.2130921221682911</v>
      </c>
      <c r="AK19">
        <f t="shared" si="22"/>
        <v>12.773509781445833</v>
      </c>
      <c r="AL19">
        <f t="shared" si="8"/>
        <v>-579.01952553800766</v>
      </c>
      <c r="AN19">
        <f t="shared" si="9"/>
        <v>0</v>
      </c>
      <c r="AO19">
        <f t="shared" si="9"/>
        <v>0</v>
      </c>
      <c r="AP19">
        <f t="shared" si="9"/>
        <v>-1.6625358404211814</v>
      </c>
      <c r="AQ19">
        <f t="shared" si="9"/>
        <v>-95.558974136487919</v>
      </c>
      <c r="AR19">
        <f t="shared" si="9"/>
        <v>-97.221509976909104</v>
      </c>
      <c r="AS19">
        <f t="shared" si="9"/>
        <v>0.68724658846589104</v>
      </c>
      <c r="AT19">
        <f t="shared" si="9"/>
        <v>2.0836361431177082</v>
      </c>
      <c r="AU19">
        <f t="shared" si="9"/>
        <v>-94.450627245325506</v>
      </c>
      <c r="AW19">
        <v>16</v>
      </c>
      <c r="AX19">
        <f>IF(Z19&gt;0, (R19*SUMPRODUCT(K19:$K$98, X19:$X$98)-K19*$AZ$3)/Z19, 0)</f>
        <v>218.63426430054125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10"/>
        <v>0.12000000000000001</v>
      </c>
      <c r="I20" s="5">
        <f t="shared" si="11"/>
        <v>1.1200000000000001</v>
      </c>
      <c r="J20">
        <f t="shared" si="12"/>
        <v>0.89285714285714279</v>
      </c>
      <c r="K20">
        <f t="shared" si="20"/>
        <v>0.14564434093128131</v>
      </c>
      <c r="L20" s="2">
        <v>17</v>
      </c>
      <c r="M20" s="6">
        <v>2.8709999999999999E-3</v>
      </c>
      <c r="Q20" s="4">
        <f t="shared" si="21"/>
        <v>12.5</v>
      </c>
      <c r="R20">
        <f t="shared" si="0"/>
        <v>250000</v>
      </c>
      <c r="S20">
        <f t="shared" si="1"/>
        <v>216.86723711802196</v>
      </c>
      <c r="U20">
        <f t="shared" si="13"/>
        <v>2.8709999999999999E-3</v>
      </c>
      <c r="V20">
        <f t="shared" si="14"/>
        <v>0.01</v>
      </c>
      <c r="W20">
        <f t="shared" si="15"/>
        <v>0.81535993277016405</v>
      </c>
      <c r="X20">
        <f t="shared" si="16"/>
        <v>2.340898366983141E-3</v>
      </c>
      <c r="Y20">
        <f t="shared" si="17"/>
        <v>8.1535993277016411E-3</v>
      </c>
      <c r="Z20">
        <f t="shared" si="18"/>
        <v>0.80486543507547925</v>
      </c>
      <c r="AB20">
        <f t="shared" si="19"/>
        <v>178.2656190413436</v>
      </c>
      <c r="AC20">
        <f t="shared" si="2"/>
        <v>174.54894315661386</v>
      </c>
      <c r="AE20">
        <f t="shared" si="3"/>
        <v>0</v>
      </c>
      <c r="AF20">
        <f t="shared" si="4"/>
        <v>0</v>
      </c>
      <c r="AG20">
        <f t="shared" si="4"/>
        <v>-10.06081793844349</v>
      </c>
      <c r="AH20">
        <f t="shared" si="5"/>
        <v>-585.22459174578523</v>
      </c>
      <c r="AI20">
        <f t="shared" si="6"/>
        <v>-595.28540968422874</v>
      </c>
      <c r="AJ20">
        <f t="shared" si="7"/>
        <v>3.7166758847297388</v>
      </c>
      <c r="AK20">
        <f t="shared" si="22"/>
        <v>12.478593332894054</v>
      </c>
      <c r="AL20">
        <f t="shared" si="8"/>
        <v>-579.09014046660491</v>
      </c>
      <c r="AN20">
        <f t="shared" si="9"/>
        <v>0</v>
      </c>
      <c r="AO20">
        <f t="shared" si="9"/>
        <v>0</v>
      </c>
      <c r="AP20">
        <f t="shared" si="9"/>
        <v>-1.4653011978742145</v>
      </c>
      <c r="AQ20">
        <f t="shared" si="9"/>
        <v>-85.234649961593064</v>
      </c>
      <c r="AR20">
        <f t="shared" si="9"/>
        <v>-86.699951159467275</v>
      </c>
      <c r="AS20">
        <f t="shared" si="9"/>
        <v>0.54131280968664963</v>
      </c>
      <c r="AT20">
        <f t="shared" si="9"/>
        <v>1.8174365017188354</v>
      </c>
      <c r="AU20">
        <f t="shared" si="9"/>
        <v>-84.341201848061786</v>
      </c>
      <c r="AW20">
        <v>17</v>
      </c>
      <c r="AX20">
        <f>IF(Z20&gt;0, (R20*SUMPRODUCT(K20:$K$98, X20:$X$98)-K20*$AZ$3)/Z20, 0)</f>
        <v>216.86723711802196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10"/>
        <v>0.12000000000000001</v>
      </c>
      <c r="I21" s="5">
        <f t="shared" si="11"/>
        <v>1.1200000000000001</v>
      </c>
      <c r="J21">
        <f t="shared" si="12"/>
        <v>0.89285714285714279</v>
      </c>
      <c r="K21">
        <f t="shared" si="20"/>
        <v>0.13003959011721544</v>
      </c>
      <c r="L21" s="2">
        <v>18</v>
      </c>
      <c r="M21" s="6">
        <v>2.9099999999999998E-3</v>
      </c>
      <c r="Q21" s="4">
        <f t="shared" si="21"/>
        <v>12.5</v>
      </c>
      <c r="R21">
        <f t="shared" si="0"/>
        <v>250000</v>
      </c>
      <c r="S21">
        <f t="shared" si="1"/>
        <v>215.63476087844418</v>
      </c>
      <c r="U21">
        <f t="shared" si="13"/>
        <v>2.9099999999999998E-3</v>
      </c>
      <c r="V21">
        <f t="shared" si="14"/>
        <v>0.01</v>
      </c>
      <c r="W21">
        <f t="shared" si="15"/>
        <v>0.80486543507547925</v>
      </c>
      <c r="X21">
        <f t="shared" si="16"/>
        <v>2.3421584160696444E-3</v>
      </c>
      <c r="Y21">
        <f t="shared" si="17"/>
        <v>8.0486543507547921E-3</v>
      </c>
      <c r="Z21">
        <f t="shared" si="18"/>
        <v>0.79447462230865484</v>
      </c>
      <c r="AB21">
        <f t="shared" si="19"/>
        <v>174.54894315661386</v>
      </c>
      <c r="AC21">
        <f t="shared" si="2"/>
        <v>171.31634520551904</v>
      </c>
      <c r="AE21">
        <f t="shared" si="3"/>
        <v>0</v>
      </c>
      <c r="AF21">
        <f t="shared" si="4"/>
        <v>0</v>
      </c>
      <c r="AG21">
        <f t="shared" si="4"/>
        <v>-9.9309327788581854</v>
      </c>
      <c r="AH21">
        <f t="shared" si="5"/>
        <v>-585.53960401741108</v>
      </c>
      <c r="AI21">
        <f t="shared" si="6"/>
        <v>-595.47053679626924</v>
      </c>
      <c r="AJ21">
        <f t="shared" si="7"/>
        <v>3.2325979510948173</v>
      </c>
      <c r="AK21">
        <f t="shared" si="22"/>
        <v>12.218426020962971</v>
      </c>
      <c r="AL21">
        <f t="shared" si="8"/>
        <v>-580.01951282421146</v>
      </c>
      <c r="AN21">
        <f t="shared" si="9"/>
        <v>0</v>
      </c>
      <c r="AO21">
        <f t="shared" si="9"/>
        <v>0</v>
      </c>
      <c r="AP21">
        <f t="shared" si="9"/>
        <v>-1.2914144280443378</v>
      </c>
      <c r="AQ21">
        <f t="shared" si="9"/>
        <v>-76.143330103820773</v>
      </c>
      <c r="AR21">
        <f t="shared" si="9"/>
        <v>-77.434744531865107</v>
      </c>
      <c r="AS21">
        <f t="shared" si="9"/>
        <v>0.42036571257412048</v>
      </c>
      <c r="AT21">
        <f t="shared" si="9"/>
        <v>1.5888791116435443</v>
      </c>
      <c r="AU21">
        <f t="shared" si="9"/>
        <v>-75.425499707647447</v>
      </c>
      <c r="AW21">
        <v>18</v>
      </c>
      <c r="AX21">
        <f>IF(Z21&gt;0, (R21*SUMPRODUCT(K21:$K$98, X21:$X$98)-K21*$AZ$3)/Z21, 0)</f>
        <v>215.63476087844418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10"/>
        <v>0.12000000000000001</v>
      </c>
      <c r="I22" s="5">
        <f t="shared" si="11"/>
        <v>1.1200000000000001</v>
      </c>
      <c r="J22">
        <f t="shared" si="12"/>
        <v>0.89285714285714279</v>
      </c>
      <c r="K22">
        <f t="shared" si="20"/>
        <v>0.11610677689037092</v>
      </c>
      <c r="L22" s="2">
        <v>19</v>
      </c>
      <c r="M22" s="6">
        <v>2.9520000000000002E-3</v>
      </c>
      <c r="Q22" s="4">
        <f t="shared" si="21"/>
        <v>12.5</v>
      </c>
      <c r="R22">
        <f t="shared" si="0"/>
        <v>250000</v>
      </c>
      <c r="S22">
        <f t="shared" si="1"/>
        <v>214.73150041407862</v>
      </c>
      <c r="U22">
        <f t="shared" si="13"/>
        <v>2.9520000000000002E-3</v>
      </c>
      <c r="V22">
        <f t="shared" si="14"/>
        <v>0.01</v>
      </c>
      <c r="W22">
        <f t="shared" si="15"/>
        <v>0.79447462230865484</v>
      </c>
      <c r="X22">
        <f t="shared" si="16"/>
        <v>2.3452890850551491E-3</v>
      </c>
      <c r="Y22">
        <f t="shared" si="17"/>
        <v>7.9447462230865483E-3</v>
      </c>
      <c r="Z22">
        <f t="shared" si="18"/>
        <v>0.78418458700051319</v>
      </c>
      <c r="AB22">
        <f t="shared" si="19"/>
        <v>171.31634520551904</v>
      </c>
      <c r="AC22">
        <f t="shared" si="2"/>
        <v>168.38913296821477</v>
      </c>
      <c r="AE22">
        <f t="shared" si="3"/>
        <v>0</v>
      </c>
      <c r="AF22">
        <f t="shared" si="4"/>
        <v>0</v>
      </c>
      <c r="AG22">
        <f t="shared" si="4"/>
        <v>-9.8023073375064147</v>
      </c>
      <c r="AH22">
        <f t="shared" si="5"/>
        <v>-586.32227126378723</v>
      </c>
      <c r="AI22">
        <f t="shared" si="6"/>
        <v>-596.12457860129359</v>
      </c>
      <c r="AJ22">
        <f t="shared" si="7"/>
        <v>2.9272122373042748</v>
      </c>
      <c r="AK22">
        <f t="shared" si="22"/>
        <v>11.992144164386334</v>
      </c>
      <c r="AL22">
        <f t="shared" si="8"/>
        <v>-581.20522219960299</v>
      </c>
      <c r="AN22">
        <f t="shared" si="9"/>
        <v>0</v>
      </c>
      <c r="AO22">
        <f t="shared" si="9"/>
        <v>0</v>
      </c>
      <c r="AP22">
        <f t="shared" si="9"/>
        <v>-1.1381143110467031</v>
      </c>
      <c r="AQ22">
        <f t="shared" si="9"/>
        <v>-68.075989135480086</v>
      </c>
      <c r="AR22">
        <f t="shared" si="9"/>
        <v>-69.214103446526778</v>
      </c>
      <c r="AS22">
        <f t="shared" si="9"/>
        <v>0.33986917814745093</v>
      </c>
      <c r="AT22">
        <f t="shared" si="9"/>
        <v>1.3923692069315676</v>
      </c>
      <c r="AU22">
        <f t="shared" si="9"/>
        <v>-67.481865061447763</v>
      </c>
      <c r="AW22">
        <v>19</v>
      </c>
      <c r="AX22">
        <f>IF(Z22&gt;0, (R22*SUMPRODUCT(K22:$K$98, X22:$X$98)-K22*$AZ$3)/Z22, 0)</f>
        <v>214.73150041407862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10"/>
        <v>0.12000000000000001</v>
      </c>
      <c r="I23" s="5">
        <f t="shared" si="11"/>
        <v>1.1200000000000001</v>
      </c>
      <c r="J23">
        <f t="shared" si="12"/>
        <v>0.89285714285714279</v>
      </c>
      <c r="K23">
        <f t="shared" si="20"/>
        <v>0.10366676508068833</v>
      </c>
      <c r="L23" s="2">
        <v>20</v>
      </c>
      <c r="M23" s="6">
        <v>2.9979999999999998E-3</v>
      </c>
      <c r="Q23" s="4">
        <f t="shared" si="21"/>
        <v>12.5</v>
      </c>
      <c r="R23">
        <f t="shared" si="0"/>
        <v>250000</v>
      </c>
      <c r="S23">
        <f t="shared" si="1"/>
        <v>214.06517112575492</v>
      </c>
      <c r="U23">
        <f t="shared" si="13"/>
        <v>2.9979999999999998E-3</v>
      </c>
      <c r="V23">
        <f t="shared" si="14"/>
        <v>0.01</v>
      </c>
      <c r="W23">
        <f t="shared" si="15"/>
        <v>0.78418458700051319</v>
      </c>
      <c r="X23">
        <f t="shared" si="16"/>
        <v>2.3509853918275382E-3</v>
      </c>
      <c r="Y23">
        <f t="shared" si="17"/>
        <v>7.8418458700051322E-3</v>
      </c>
      <c r="Z23">
        <f t="shared" si="18"/>
        <v>0.77399175573868051</v>
      </c>
      <c r="AB23">
        <f t="shared" si="19"/>
        <v>168.38913296821477</v>
      </c>
      <c r="AC23">
        <f t="shared" si="2"/>
        <v>165.68467764212414</v>
      </c>
      <c r="AE23">
        <f t="shared" si="3"/>
        <v>0</v>
      </c>
      <c r="AF23">
        <f t="shared" si="4"/>
        <v>0</v>
      </c>
      <c r="AG23">
        <f t="shared" si="4"/>
        <v>-9.6748969467335062</v>
      </c>
      <c r="AH23">
        <f t="shared" si="5"/>
        <v>-587.74634795688451</v>
      </c>
      <c r="AI23">
        <f t="shared" si="6"/>
        <v>-597.421244903618</v>
      </c>
      <c r="AJ23">
        <f t="shared" si="7"/>
        <v>2.7044553260906241</v>
      </c>
      <c r="AK23">
        <f t="shared" si="22"/>
        <v>11.787239307775035</v>
      </c>
      <c r="AL23">
        <f t="shared" si="8"/>
        <v>-582.92955026975233</v>
      </c>
      <c r="AN23">
        <f t="shared" si="9"/>
        <v>0</v>
      </c>
      <c r="AO23">
        <f t="shared" si="9"/>
        <v>0</v>
      </c>
      <c r="AP23">
        <f t="shared" si="9"/>
        <v>-1.0029652689568911</v>
      </c>
      <c r="AQ23">
        <f t="shared" si="9"/>
        <v>-60.929762580678847</v>
      </c>
      <c r="AR23">
        <f t="shared" si="9"/>
        <v>-61.932727849635732</v>
      </c>
      <c r="AS23">
        <f t="shared" si="9"/>
        <v>0.28036213496105306</v>
      </c>
      <c r="AT23">
        <f t="shared" si="9"/>
        <v>1.2219449682689698</v>
      </c>
      <c r="AU23">
        <f t="shared" si="9"/>
        <v>-60.430420746405709</v>
      </c>
      <c r="AW23">
        <v>20</v>
      </c>
      <c r="AX23">
        <f>IF(Z23&gt;0, (R23*SUMPRODUCT(K23:$K$98, X23:$X$98)-K23*$AZ$3)/Z23, 0)</f>
        <v>214.06517112575492</v>
      </c>
    </row>
    <row r="24" spans="5:50" x14ac:dyDescent="0.25">
      <c r="E24">
        <v>2024</v>
      </c>
      <c r="F24" s="5">
        <f>EconomicRates!C64</f>
        <v>3.5571999999999999E-2</v>
      </c>
      <c r="G24" s="5">
        <f>EconomicRates!D64</f>
        <v>7.0000000000000007E-2</v>
      </c>
      <c r="H24" s="5">
        <f t="shared" si="10"/>
        <v>0.12000000000000001</v>
      </c>
      <c r="I24" s="5">
        <f t="shared" si="11"/>
        <v>1.1200000000000001</v>
      </c>
      <c r="J24">
        <f t="shared" si="12"/>
        <v>0.89285714285714279</v>
      </c>
      <c r="K24">
        <f t="shared" si="20"/>
        <v>9.2559611679185999E-2</v>
      </c>
      <c r="L24" s="2">
        <v>21</v>
      </c>
      <c r="M24" s="6">
        <v>3.0469999999999998E-3</v>
      </c>
      <c r="Q24" s="4">
        <f t="shared" si="21"/>
        <v>12.5</v>
      </c>
      <c r="R24">
        <f t="shared" si="0"/>
        <v>250000</v>
      </c>
      <c r="S24">
        <f t="shared" si="1"/>
        <v>213.54070835974105</v>
      </c>
      <c r="U24">
        <f t="shared" si="13"/>
        <v>3.0469999999999998E-3</v>
      </c>
      <c r="V24">
        <f t="shared" si="14"/>
        <v>0.01</v>
      </c>
      <c r="W24">
        <f t="shared" si="15"/>
        <v>0.77399175573868051</v>
      </c>
      <c r="X24">
        <f t="shared" si="16"/>
        <v>2.3583528797357593E-3</v>
      </c>
      <c r="Y24">
        <f t="shared" si="17"/>
        <v>7.7399175573868049E-3</v>
      </c>
      <c r="Z24">
        <f t="shared" si="18"/>
        <v>0.76389348530155798</v>
      </c>
      <c r="AB24">
        <f t="shared" si="19"/>
        <v>165.68467764212414</v>
      </c>
      <c r="AC24">
        <f t="shared" si="2"/>
        <v>163.12235596268613</v>
      </c>
      <c r="AE24">
        <f t="shared" si="3"/>
        <v>0</v>
      </c>
      <c r="AF24">
        <f t="shared" si="4"/>
        <v>0</v>
      </c>
      <c r="AG24">
        <f t="shared" si="4"/>
        <v>-9.548668566269475</v>
      </c>
      <c r="AH24">
        <f t="shared" si="5"/>
        <v>-589.58821993393985</v>
      </c>
      <c r="AI24">
        <f t="shared" si="6"/>
        <v>-599.13688850020935</v>
      </c>
      <c r="AJ24">
        <f t="shared" si="7"/>
        <v>2.5623216794380141</v>
      </c>
      <c r="AK24">
        <f t="shared" si="22"/>
        <v>11.597927434948691</v>
      </c>
      <c r="AL24">
        <f t="shared" si="8"/>
        <v>-584.97663938582264</v>
      </c>
      <c r="AN24">
        <f t="shared" si="9"/>
        <v>0</v>
      </c>
      <c r="AO24">
        <f t="shared" si="9"/>
        <v>0</v>
      </c>
      <c r="AP24">
        <f t="shared" si="9"/>
        <v>-0.88382105454715232</v>
      </c>
      <c r="AQ24">
        <f t="shared" si="9"/>
        <v>-54.572056687707985</v>
      </c>
      <c r="AR24">
        <f t="shared" si="9"/>
        <v>-55.45587774225514</v>
      </c>
      <c r="AS24">
        <f t="shared" si="9"/>
        <v>0.2371674996459423</v>
      </c>
      <c r="AT24">
        <f t="shared" si="9"/>
        <v>1.0734996596622286</v>
      </c>
      <c r="AU24">
        <f t="shared" si="9"/>
        <v>-54.145210582946966</v>
      </c>
      <c r="AW24">
        <v>21</v>
      </c>
      <c r="AX24">
        <f>IF(Z24&gt;0, (R24*SUMPRODUCT(K24:$K$98, X24:$X$98)-K24*$AZ$3)/Z24, 0)</f>
        <v>213.54070835974105</v>
      </c>
    </row>
    <row r="25" spans="5:50" x14ac:dyDescent="0.25">
      <c r="E25">
        <v>2025</v>
      </c>
      <c r="F25" s="5">
        <f>EconomicRates!C65</f>
        <v>3.5571999999999999E-2</v>
      </c>
      <c r="G25" s="5">
        <f>EconomicRates!D65</f>
        <v>7.0000000000000007E-2</v>
      </c>
      <c r="H25" s="5">
        <f t="shared" si="10"/>
        <v>0.12000000000000001</v>
      </c>
      <c r="I25" s="5">
        <f t="shared" si="11"/>
        <v>1.1200000000000001</v>
      </c>
      <c r="J25">
        <f t="shared" si="12"/>
        <v>0.89285714285714279</v>
      </c>
      <c r="K25">
        <f t="shared" si="20"/>
        <v>8.2642510427844637E-2</v>
      </c>
      <c r="L25" s="2">
        <v>22</v>
      </c>
      <c r="M25" s="6">
        <v>3.104E-3</v>
      </c>
      <c r="Q25" s="4">
        <f t="shared" si="21"/>
        <v>12.5</v>
      </c>
      <c r="R25">
        <f t="shared" si="0"/>
        <v>250000</v>
      </c>
      <c r="S25">
        <f t="shared" si="1"/>
        <v>213.11529137146013</v>
      </c>
      <c r="U25">
        <f t="shared" si="13"/>
        <v>3.104E-3</v>
      </c>
      <c r="V25">
        <f t="shared" si="14"/>
        <v>0.01</v>
      </c>
      <c r="W25">
        <f t="shared" si="15"/>
        <v>0.76389348530155798</v>
      </c>
      <c r="X25">
        <f t="shared" si="16"/>
        <v>2.3711253783760358E-3</v>
      </c>
      <c r="Y25">
        <f t="shared" si="17"/>
        <v>7.63893485301558E-3</v>
      </c>
      <c r="Z25">
        <f t="shared" si="18"/>
        <v>0.75388342507016637</v>
      </c>
      <c r="AB25">
        <f t="shared" si="19"/>
        <v>163.12235596268613</v>
      </c>
      <c r="AC25">
        <f t="shared" si="2"/>
        <v>160.66408579394283</v>
      </c>
      <c r="AE25">
        <f t="shared" si="3"/>
        <v>0</v>
      </c>
      <c r="AF25">
        <f t="shared" si="4"/>
        <v>0</v>
      </c>
      <c r="AG25">
        <f t="shared" si="4"/>
        <v>-9.4235428133770789</v>
      </c>
      <c r="AH25">
        <f t="shared" si="5"/>
        <v>-592.78134459400894</v>
      </c>
      <c r="AI25">
        <f t="shared" si="6"/>
        <v>-602.20488740738597</v>
      </c>
      <c r="AJ25">
        <f t="shared" si="7"/>
        <v>2.4582701687432973</v>
      </c>
      <c r="AK25">
        <f t="shared" si="22"/>
        <v>11.41856491738803</v>
      </c>
      <c r="AL25">
        <f t="shared" si="8"/>
        <v>-588.32805232125463</v>
      </c>
      <c r="AN25">
        <f t="shared" si="9"/>
        <v>0</v>
      </c>
      <c r="AO25">
        <f t="shared" si="9"/>
        <v>0</v>
      </c>
      <c r="AP25">
        <f t="shared" si="9"/>
        <v>-0.77878523522175558</v>
      </c>
      <c r="AQ25">
        <f t="shared" si="9"/>
        <v>-48.988938452042149</v>
      </c>
      <c r="AR25">
        <f t="shared" si="9"/>
        <v>-49.767723687263903</v>
      </c>
      <c r="AS25">
        <f t="shared" si="9"/>
        <v>0.20315761805482735</v>
      </c>
      <c r="AT25">
        <f t="shared" si="9"/>
        <v>0.94365887025626127</v>
      </c>
      <c r="AU25">
        <f t="shared" si="9"/>
        <v>-48.620907198952814</v>
      </c>
      <c r="AW25">
        <v>22</v>
      </c>
      <c r="AX25">
        <f>IF(Z25&gt;0, (R25*SUMPRODUCT(K25:$K$98, X25:$X$98)-K25*$AZ$3)/Z25, 0)</f>
        <v>213.11529137146013</v>
      </c>
    </row>
    <row r="26" spans="5:50" x14ac:dyDescent="0.25">
      <c r="E26">
        <v>2026</v>
      </c>
      <c r="F26" s="5">
        <f>EconomicRates!C66</f>
        <v>3.5571999999999999E-2</v>
      </c>
      <c r="G26" s="5">
        <f>EconomicRates!D66</f>
        <v>7.0000000000000007E-2</v>
      </c>
      <c r="H26" s="5">
        <f t="shared" si="10"/>
        <v>0.12000000000000001</v>
      </c>
      <c r="I26" s="5">
        <f t="shared" si="11"/>
        <v>1.1200000000000001</v>
      </c>
      <c r="J26">
        <f t="shared" si="12"/>
        <v>0.89285714285714279</v>
      </c>
      <c r="K26">
        <f t="shared" si="20"/>
        <v>7.3787955739146996E-2</v>
      </c>
      <c r="L26" s="2">
        <v>23</v>
      </c>
      <c r="M26" s="6">
        <v>3.1700000000000001E-3</v>
      </c>
      <c r="Q26" s="4">
        <f t="shared" si="21"/>
        <v>12.5</v>
      </c>
      <c r="R26">
        <f t="shared" si="0"/>
        <v>250000</v>
      </c>
      <c r="S26">
        <f t="shared" si="1"/>
        <v>212.65447585364183</v>
      </c>
      <c r="U26">
        <f t="shared" si="13"/>
        <v>3.1700000000000001E-3</v>
      </c>
      <c r="V26">
        <f t="shared" si="14"/>
        <v>0.01</v>
      </c>
      <c r="W26">
        <f t="shared" si="15"/>
        <v>0.75388342507016637</v>
      </c>
      <c r="X26">
        <f t="shared" si="16"/>
        <v>2.3898104574724276E-3</v>
      </c>
      <c r="Y26">
        <f t="shared" si="17"/>
        <v>7.5388342507016638E-3</v>
      </c>
      <c r="Z26">
        <f t="shared" si="18"/>
        <v>0.74395478036199225</v>
      </c>
      <c r="AB26">
        <f t="shared" si="19"/>
        <v>160.66408579394283</v>
      </c>
      <c r="AC26">
        <f t="shared" si="2"/>
        <v>158.2053138766907</v>
      </c>
      <c r="AE26">
        <f t="shared" si="3"/>
        <v>0</v>
      </c>
      <c r="AF26">
        <f t="shared" si="4"/>
        <v>0</v>
      </c>
      <c r="AG26">
        <f t="shared" si="4"/>
        <v>-9.2994347545249028</v>
      </c>
      <c r="AH26">
        <f t="shared" si="5"/>
        <v>-597.45261436810688</v>
      </c>
      <c r="AI26">
        <f t="shared" si="6"/>
        <v>-606.75204912263177</v>
      </c>
      <c r="AJ26">
        <f t="shared" si="7"/>
        <v>2.4587719172521361</v>
      </c>
      <c r="AK26">
        <f t="shared" si="22"/>
        <v>11.246486005575999</v>
      </c>
      <c r="AL26">
        <f t="shared" si="8"/>
        <v>-593.04679119980358</v>
      </c>
      <c r="AN26">
        <f t="shared" si="9"/>
        <v>0</v>
      </c>
      <c r="AO26">
        <f t="shared" si="9"/>
        <v>0</v>
      </c>
      <c r="AP26">
        <f t="shared" si="9"/>
        <v>-0.68618628006596882</v>
      </c>
      <c r="AQ26">
        <f t="shared" si="9"/>
        <v>-44.08480706523153</v>
      </c>
      <c r="AR26">
        <f t="shared" si="9"/>
        <v>-44.770993345297498</v>
      </c>
      <c r="AS26">
        <f t="shared" si="9"/>
        <v>0.18142775340285822</v>
      </c>
      <c r="AT26">
        <f t="shared" si="9"/>
        <v>0.8298552116003779</v>
      </c>
      <c r="AU26">
        <f t="shared" si="9"/>
        <v>-43.759710380294258</v>
      </c>
      <c r="AW26">
        <v>23</v>
      </c>
      <c r="AX26">
        <f>IF(Z26&gt;0, (R26*SUMPRODUCT(K26:$K$98, X26:$X$98)-K26*$AZ$3)/Z26, 0)</f>
        <v>212.65447585364183</v>
      </c>
    </row>
    <row r="27" spans="5:50" x14ac:dyDescent="0.25">
      <c r="E27">
        <v>2027</v>
      </c>
      <c r="F27" s="5">
        <f>EconomicRates!C67</f>
        <v>3.5571999999999999E-2</v>
      </c>
      <c r="G27" s="5">
        <f>EconomicRates!D67</f>
        <v>7.0000000000000007E-2</v>
      </c>
      <c r="H27" s="5">
        <f t="shared" si="10"/>
        <v>0.12000000000000001</v>
      </c>
      <c r="I27" s="5">
        <f t="shared" si="11"/>
        <v>1.1200000000000001</v>
      </c>
      <c r="J27">
        <f t="shared" si="12"/>
        <v>0.89285714285714279</v>
      </c>
      <c r="K27">
        <f t="shared" si="20"/>
        <v>6.5882103338524095E-2</v>
      </c>
      <c r="L27" s="2">
        <v>24</v>
      </c>
      <c r="M27" s="6">
        <v>3.2390000000000001E-3</v>
      </c>
      <c r="Q27" s="4">
        <f t="shared" si="21"/>
        <v>12.5</v>
      </c>
      <c r="R27">
        <f t="shared" si="0"/>
        <v>250000</v>
      </c>
      <c r="S27">
        <f t="shared" si="1"/>
        <v>212.04756672729962</v>
      </c>
      <c r="U27">
        <f t="shared" si="13"/>
        <v>3.2390000000000001E-3</v>
      </c>
      <c r="V27">
        <f t="shared" si="14"/>
        <v>0.01</v>
      </c>
      <c r="W27">
        <f t="shared" si="15"/>
        <v>0.74395478036199225</v>
      </c>
      <c r="X27">
        <f t="shared" si="16"/>
        <v>2.4096695335924928E-3</v>
      </c>
      <c r="Y27">
        <f t="shared" si="17"/>
        <v>7.4395478036199227E-3</v>
      </c>
      <c r="Z27">
        <f t="shared" si="18"/>
        <v>0.73410556302477992</v>
      </c>
      <c r="AB27">
        <f t="shared" si="19"/>
        <v>158.2053138766907</v>
      </c>
      <c r="AC27">
        <f t="shared" si="2"/>
        <v>155.66529836037887</v>
      </c>
      <c r="AE27">
        <f t="shared" si="3"/>
        <v>0</v>
      </c>
      <c r="AF27">
        <f t="shared" si="4"/>
        <v>0</v>
      </c>
      <c r="AG27">
        <f t="shared" si="4"/>
        <v>-9.1763195378097482</v>
      </c>
      <c r="AH27">
        <f t="shared" si="5"/>
        <v>-602.41738339812321</v>
      </c>
      <c r="AI27">
        <f t="shared" si="6"/>
        <v>-611.59370293593292</v>
      </c>
      <c r="AJ27">
        <f t="shared" si="7"/>
        <v>2.5400155163118256</v>
      </c>
      <c r="AK27">
        <f t="shared" si="22"/>
        <v>11.07437197136835</v>
      </c>
      <c r="AL27">
        <f t="shared" si="8"/>
        <v>-597.97931544825281</v>
      </c>
      <c r="AN27">
        <f t="shared" si="9"/>
        <v>0</v>
      </c>
      <c r="AO27">
        <f t="shared" si="9"/>
        <v>0</v>
      </c>
      <c r="AP27">
        <f t="shared" si="9"/>
        <v>-0.60455523205729944</v>
      </c>
      <c r="AQ27">
        <f t="shared" si="9"/>
        <v>-39.688524305958445</v>
      </c>
      <c r="AR27">
        <f t="shared" si="9"/>
        <v>-40.293079538015739</v>
      </c>
      <c r="AS27">
        <f t="shared" si="9"/>
        <v>0.16734156472711034</v>
      </c>
      <c r="AT27">
        <f t="shared" si="9"/>
        <v>0.72960291862694449</v>
      </c>
      <c r="AU27">
        <f t="shared" si="9"/>
        <v>-39.396135054661691</v>
      </c>
      <c r="AW27">
        <v>24</v>
      </c>
      <c r="AX27">
        <f>IF(Z27&gt;0, (R27*SUMPRODUCT(K27:$K$98, X27:$X$98)-K27*$AZ$3)/Z27, 0)</f>
        <v>212.04756672729962</v>
      </c>
    </row>
    <row r="28" spans="5:50" x14ac:dyDescent="0.25">
      <c r="E28">
        <v>2028</v>
      </c>
      <c r="F28" s="5">
        <f>EconomicRates!C68</f>
        <v>3.5571999999999999E-2</v>
      </c>
      <c r="G28" s="5">
        <f>EconomicRates!D68</f>
        <v>7.0000000000000007E-2</v>
      </c>
      <c r="H28" s="5">
        <f t="shared" si="10"/>
        <v>0.12000000000000001</v>
      </c>
      <c r="I28" s="5">
        <f t="shared" si="11"/>
        <v>1.1200000000000001</v>
      </c>
      <c r="J28">
        <f t="shared" si="12"/>
        <v>0.89285714285714279</v>
      </c>
      <c r="K28">
        <f t="shared" si="20"/>
        <v>5.8823306552253651E-2</v>
      </c>
      <c r="L28" s="2">
        <v>25</v>
      </c>
      <c r="M28" s="6">
        <v>3.3149999999999998E-3</v>
      </c>
      <c r="Q28" s="4">
        <f t="shared" si="21"/>
        <v>12.5</v>
      </c>
      <c r="R28">
        <f t="shared" si="0"/>
        <v>250000</v>
      </c>
      <c r="S28">
        <f t="shared" si="1"/>
        <v>211.32651928736561</v>
      </c>
      <c r="U28">
        <f t="shared" si="13"/>
        <v>3.3149999999999998E-3</v>
      </c>
      <c r="V28">
        <f t="shared" si="14"/>
        <v>0.01</v>
      </c>
      <c r="W28">
        <f t="shared" si="15"/>
        <v>0.73410556302477992</v>
      </c>
      <c r="X28">
        <f t="shared" si="16"/>
        <v>2.4335599414271451E-3</v>
      </c>
      <c r="Y28">
        <f t="shared" si="17"/>
        <v>7.3410556302477992E-3</v>
      </c>
      <c r="Z28">
        <f t="shared" si="18"/>
        <v>0.724330947453105</v>
      </c>
      <c r="AB28">
        <f t="shared" si="19"/>
        <v>155.66529836037887</v>
      </c>
      <c r="AC28">
        <f t="shared" si="2"/>
        <v>153.07033793738441</v>
      </c>
      <c r="AE28">
        <f t="shared" si="3"/>
        <v>0</v>
      </c>
      <c r="AF28">
        <f t="shared" si="4"/>
        <v>0</v>
      </c>
      <c r="AG28">
        <f t="shared" si="4"/>
        <v>-9.0541368431638123</v>
      </c>
      <c r="AH28">
        <f t="shared" si="5"/>
        <v>-608.38998535678627</v>
      </c>
      <c r="AI28">
        <f t="shared" si="6"/>
        <v>-617.44412219995013</v>
      </c>
      <c r="AJ28">
        <f t="shared" si="7"/>
        <v>2.5949604229944612</v>
      </c>
      <c r="AK28">
        <f t="shared" si="22"/>
        <v>10.896570885226522</v>
      </c>
      <c r="AL28">
        <f t="shared" si="8"/>
        <v>-603.95259089172919</v>
      </c>
      <c r="AN28">
        <f t="shared" si="9"/>
        <v>0</v>
      </c>
      <c r="AO28">
        <f t="shared" si="9"/>
        <v>0</v>
      </c>
      <c r="AP28">
        <f t="shared" si="9"/>
        <v>-0.53259426709147906</v>
      </c>
      <c r="AQ28">
        <f t="shared" si="9"/>
        <v>-35.787510611963349</v>
      </c>
      <c r="AR28">
        <f t="shared" si="9"/>
        <v>-36.320104879054831</v>
      </c>
      <c r="AS28">
        <f t="shared" si="9"/>
        <v>0.15264415245276899</v>
      </c>
      <c r="AT28">
        <f t="shared" si="9"/>
        <v>0.64097232955004169</v>
      </c>
      <c r="AU28">
        <f t="shared" si="9"/>
        <v>-35.52648839705202</v>
      </c>
      <c r="AW28">
        <v>25</v>
      </c>
      <c r="AX28">
        <f>IF(Z28&gt;0, (R28*SUMPRODUCT(K28:$K$98, X28:$X$98)-K28*$AZ$3)/Z28, 0)</f>
        <v>211.32651928736561</v>
      </c>
    </row>
    <row r="29" spans="5:50" x14ac:dyDescent="0.25">
      <c r="E29">
        <v>2029</v>
      </c>
      <c r="F29" s="5">
        <f>EconomicRates!C69</f>
        <v>3.5571999999999999E-2</v>
      </c>
      <c r="G29" s="5">
        <f>EconomicRates!D69</f>
        <v>7.0000000000000007E-2</v>
      </c>
      <c r="H29" s="5">
        <f t="shared" si="10"/>
        <v>0.12000000000000001</v>
      </c>
      <c r="I29" s="5">
        <f t="shared" si="11"/>
        <v>1.1200000000000001</v>
      </c>
      <c r="J29">
        <f t="shared" si="12"/>
        <v>0.89285714285714279</v>
      </c>
      <c r="K29">
        <f t="shared" si="20"/>
        <v>5.2520809421655039E-2</v>
      </c>
      <c r="L29" s="2">
        <v>26</v>
      </c>
      <c r="M29" s="6">
        <v>3.3969999999999998E-3</v>
      </c>
      <c r="Q29" s="4">
        <f t="shared" si="21"/>
        <v>12.5</v>
      </c>
      <c r="R29">
        <f t="shared" si="0"/>
        <v>250000</v>
      </c>
      <c r="S29">
        <f t="shared" si="1"/>
        <v>210.46232894250093</v>
      </c>
      <c r="U29">
        <f t="shared" si="13"/>
        <v>3.3969999999999998E-3</v>
      </c>
      <c r="V29">
        <f t="shared" si="14"/>
        <v>0.01</v>
      </c>
      <c r="W29">
        <f t="shared" si="15"/>
        <v>0.724330947453105</v>
      </c>
      <c r="X29">
        <f t="shared" si="16"/>
        <v>2.4605522284981978E-3</v>
      </c>
      <c r="Y29">
        <f t="shared" si="17"/>
        <v>7.2433094745310497E-3</v>
      </c>
      <c r="Z29">
        <f t="shared" si="18"/>
        <v>0.71462708575007583</v>
      </c>
      <c r="AB29">
        <f t="shared" si="19"/>
        <v>153.07033793738441</v>
      </c>
      <c r="AC29">
        <f t="shared" si="2"/>
        <v>150.40208079235327</v>
      </c>
      <c r="AE29">
        <f t="shared" si="3"/>
        <v>0</v>
      </c>
      <c r="AF29">
        <f t="shared" si="4"/>
        <v>0</v>
      </c>
      <c r="AG29">
        <f t="shared" si="4"/>
        <v>-8.9328385718759478</v>
      </c>
      <c r="AH29">
        <f t="shared" si="5"/>
        <v>-615.13805712454939</v>
      </c>
      <c r="AI29">
        <f t="shared" si="6"/>
        <v>-624.0708956964254</v>
      </c>
      <c r="AJ29">
        <f t="shared" si="7"/>
        <v>2.6682571450311343</v>
      </c>
      <c r="AK29">
        <f t="shared" si="22"/>
        <v>10.714923655616909</v>
      </c>
      <c r="AL29">
        <f t="shared" si="8"/>
        <v>-610.68771489577739</v>
      </c>
      <c r="AN29">
        <f t="shared" si="9"/>
        <v>0</v>
      </c>
      <c r="AO29">
        <f t="shared" si="9"/>
        <v>0</v>
      </c>
      <c r="AP29">
        <f t="shared" si="9"/>
        <v>-0.46915991222790582</v>
      </c>
      <c r="AQ29">
        <f t="shared" si="9"/>
        <v>-32.307548666245609</v>
      </c>
      <c r="AR29">
        <f t="shared" si="9"/>
        <v>-32.776708578473517</v>
      </c>
      <c r="AS29">
        <f t="shared" si="9"/>
        <v>0.14013902500214959</v>
      </c>
      <c r="AT29">
        <f t="shared" si="9"/>
        <v>0.56275646328423901</v>
      </c>
      <c r="AU29">
        <f t="shared" si="9"/>
        <v>-32.07381309018713</v>
      </c>
      <c r="AW29">
        <v>26</v>
      </c>
      <c r="AX29">
        <f>IF(Z29&gt;0, (R29*SUMPRODUCT(K29:$K$98, X29:$X$98)-K29*$AZ$3)/Z29, 0)</f>
        <v>210.46232894250093</v>
      </c>
    </row>
    <row r="30" spans="5:50" x14ac:dyDescent="0.25">
      <c r="E30">
        <v>2030</v>
      </c>
      <c r="F30" s="5">
        <f>EconomicRates!C70</f>
        <v>3.5571999999999999E-2</v>
      </c>
      <c r="G30" s="5">
        <f>EconomicRates!D70</f>
        <v>7.0000000000000007E-2</v>
      </c>
      <c r="H30" s="5">
        <f t="shared" si="10"/>
        <v>0.12000000000000001</v>
      </c>
      <c r="I30" s="5">
        <f t="shared" si="11"/>
        <v>1.1200000000000001</v>
      </c>
      <c r="J30">
        <f t="shared" si="12"/>
        <v>0.89285714285714279</v>
      </c>
      <c r="K30">
        <f t="shared" si="20"/>
        <v>4.6893579840763422E-2</v>
      </c>
      <c r="L30" s="2">
        <v>27</v>
      </c>
      <c r="M30" s="6">
        <v>3.4910000000000002E-3</v>
      </c>
      <c r="Q30" s="4">
        <f t="shared" si="21"/>
        <v>12.5</v>
      </c>
      <c r="R30">
        <f t="shared" si="0"/>
        <v>250000</v>
      </c>
      <c r="S30">
        <f t="shared" si="1"/>
        <v>209.45846203125299</v>
      </c>
      <c r="U30">
        <f t="shared" si="13"/>
        <v>3.4910000000000002E-3</v>
      </c>
      <c r="V30">
        <f t="shared" si="14"/>
        <v>0.01</v>
      </c>
      <c r="W30">
        <f t="shared" si="15"/>
        <v>0.71462708575007583</v>
      </c>
      <c r="X30">
        <f t="shared" si="16"/>
        <v>2.4947631563535149E-3</v>
      </c>
      <c r="Y30">
        <f t="shared" si="17"/>
        <v>7.1462708575007585E-3</v>
      </c>
      <c r="Z30">
        <f t="shared" si="18"/>
        <v>0.70498605173622153</v>
      </c>
      <c r="AB30">
        <f t="shared" si="19"/>
        <v>150.40208079235327</v>
      </c>
      <c r="AC30">
        <f t="shared" si="2"/>
        <v>147.66529415015432</v>
      </c>
      <c r="AE30">
        <f t="shared" si="3"/>
        <v>0</v>
      </c>
      <c r="AF30">
        <f t="shared" si="4"/>
        <v>0</v>
      </c>
      <c r="AG30">
        <f t="shared" si="4"/>
        <v>-8.8123256467027691</v>
      </c>
      <c r="AH30">
        <f t="shared" si="5"/>
        <v>-623.69078908837866</v>
      </c>
      <c r="AI30">
        <f t="shared" si="6"/>
        <v>-632.50311473508145</v>
      </c>
      <c r="AJ30">
        <f t="shared" si="7"/>
        <v>2.7367866421989504</v>
      </c>
      <c r="AK30">
        <f t="shared" si="22"/>
        <v>10.52814565546473</v>
      </c>
      <c r="AL30">
        <f t="shared" si="8"/>
        <v>-619.23818243741778</v>
      </c>
      <c r="AN30">
        <f t="shared" si="9"/>
        <v>0</v>
      </c>
      <c r="AO30">
        <f t="shared" si="9"/>
        <v>0</v>
      </c>
      <c r="AP30">
        <f t="shared" si="9"/>
        <v>-0.41324149629646345</v>
      </c>
      <c r="AQ30">
        <f t="shared" si="9"/>
        <v>-29.247093814064623</v>
      </c>
      <c r="AR30">
        <f t="shared" si="9"/>
        <v>-29.660335310361088</v>
      </c>
      <c r="AS30">
        <f t="shared" si="9"/>
        <v>0.12833772291309131</v>
      </c>
      <c r="AT30">
        <f t="shared" si="9"/>
        <v>0.49370243886972187</v>
      </c>
      <c r="AU30">
        <f t="shared" si="9"/>
        <v>-29.038295148578275</v>
      </c>
      <c r="AW30">
        <v>27</v>
      </c>
      <c r="AX30">
        <f>IF(Z30&gt;0, (R30*SUMPRODUCT(K30:$K$98, X30:$X$98)-K30*$AZ$3)/Z30, 0)</f>
        <v>209.45846203125299</v>
      </c>
    </row>
    <row r="31" spans="5:50" x14ac:dyDescent="0.25">
      <c r="E31">
        <v>2031</v>
      </c>
      <c r="F31" s="5">
        <f>EconomicRates!C71</f>
        <v>3.5571999999999999E-2</v>
      </c>
      <c r="G31" s="5">
        <f>EconomicRates!D71</f>
        <v>7.0000000000000007E-2</v>
      </c>
      <c r="H31" s="5">
        <f t="shared" si="10"/>
        <v>0.12000000000000001</v>
      </c>
      <c r="I31" s="5">
        <f t="shared" si="11"/>
        <v>1.1200000000000001</v>
      </c>
      <c r="J31">
        <f t="shared" si="12"/>
        <v>0.89285714285714279</v>
      </c>
      <c r="K31">
        <f t="shared" si="20"/>
        <v>4.1869267714967337E-2</v>
      </c>
      <c r="L31" s="2">
        <v>28</v>
      </c>
      <c r="M31" s="6">
        <v>3.5990000000000002E-3</v>
      </c>
      <c r="Q31" s="4">
        <f t="shared" si="21"/>
        <v>12.5</v>
      </c>
      <c r="R31">
        <f t="shared" si="0"/>
        <v>250000</v>
      </c>
      <c r="S31">
        <f t="shared" si="1"/>
        <v>208.25551602403519</v>
      </c>
      <c r="U31">
        <f t="shared" si="13"/>
        <v>3.5990000000000002E-3</v>
      </c>
      <c r="V31">
        <f t="shared" si="14"/>
        <v>0.01</v>
      </c>
      <c r="W31">
        <f t="shared" si="15"/>
        <v>0.70498605173622153</v>
      </c>
      <c r="X31">
        <f t="shared" si="16"/>
        <v>2.5372448001986614E-3</v>
      </c>
      <c r="Y31">
        <f t="shared" si="17"/>
        <v>7.0498605173622154E-3</v>
      </c>
      <c r="Z31">
        <f t="shared" si="18"/>
        <v>0.69539894641866062</v>
      </c>
      <c r="AB31">
        <f t="shared" si="19"/>
        <v>147.66529415015432</v>
      </c>
      <c r="AC31">
        <f t="shared" si="2"/>
        <v>144.82066642898857</v>
      </c>
      <c r="AE31">
        <f t="shared" si="3"/>
        <v>0</v>
      </c>
      <c r="AF31">
        <f t="shared" si="4"/>
        <v>0</v>
      </c>
      <c r="AG31">
        <f t="shared" si="4"/>
        <v>-8.692486830233257</v>
      </c>
      <c r="AH31">
        <f t="shared" si="5"/>
        <v>-634.31120004966533</v>
      </c>
      <c r="AI31">
        <f t="shared" si="6"/>
        <v>-643.00368687989862</v>
      </c>
      <c r="AJ31">
        <f t="shared" si="7"/>
        <v>2.8446277211657502</v>
      </c>
      <c r="AK31">
        <f t="shared" si="22"/>
        <v>10.336570590510803</v>
      </c>
      <c r="AL31">
        <f t="shared" si="8"/>
        <v>-629.82248856822207</v>
      </c>
      <c r="AN31">
        <f t="shared" si="9"/>
        <v>0</v>
      </c>
      <c r="AO31">
        <f t="shared" si="9"/>
        <v>0</v>
      </c>
      <c r="AP31">
        <f t="shared" si="9"/>
        <v>-0.36394805820386406</v>
      </c>
      <c r="AQ31">
        <f t="shared" si="9"/>
        <v>-26.558145449481639</v>
      </c>
      <c r="AR31">
        <f t="shared" si="9"/>
        <v>-26.922093507685506</v>
      </c>
      <c r="AS31">
        <f t="shared" si="9"/>
        <v>0.11910247960690626</v>
      </c>
      <c r="AT31">
        <f t="shared" si="9"/>
        <v>0.43278464130875482</v>
      </c>
      <c r="AU31">
        <f t="shared" si="9"/>
        <v>-26.370206386769844</v>
      </c>
      <c r="AW31">
        <v>28</v>
      </c>
      <c r="AX31">
        <f>IF(Z31&gt;0, (R31*SUMPRODUCT(K31:$K$98, X31:$X$98)-K31*$AZ$3)/Z31, 0)</f>
        <v>208.25551602403519</v>
      </c>
    </row>
    <row r="32" spans="5:50" x14ac:dyDescent="0.25">
      <c r="E32">
        <v>2032</v>
      </c>
      <c r="F32" s="5">
        <f>EconomicRates!C72</f>
        <v>3.5571999999999999E-2</v>
      </c>
      <c r="G32" s="5">
        <f>EconomicRates!D72</f>
        <v>7.0000000000000007E-2</v>
      </c>
      <c r="H32" s="5">
        <f t="shared" si="10"/>
        <v>0.12000000000000001</v>
      </c>
      <c r="I32" s="5">
        <f t="shared" si="11"/>
        <v>1.1200000000000001</v>
      </c>
      <c r="J32">
        <f t="shared" si="12"/>
        <v>0.89285714285714279</v>
      </c>
      <c r="K32">
        <f t="shared" si="20"/>
        <v>3.7383274745506546E-2</v>
      </c>
      <c r="L32" s="2">
        <v>29</v>
      </c>
      <c r="M32" s="6">
        <v>3.7169999999999998E-3</v>
      </c>
      <c r="Q32" s="4">
        <f t="shared" si="21"/>
        <v>12.5</v>
      </c>
      <c r="R32">
        <f t="shared" si="0"/>
        <v>250000</v>
      </c>
      <c r="S32">
        <f t="shared" si="1"/>
        <v>206.80039442994908</v>
      </c>
      <c r="U32">
        <f t="shared" si="13"/>
        <v>3.7169999999999998E-3</v>
      </c>
      <c r="V32">
        <f t="shared" si="14"/>
        <v>0.01</v>
      </c>
      <c r="W32">
        <f t="shared" si="15"/>
        <v>0.69539894641866062</v>
      </c>
      <c r="X32">
        <f t="shared" si="16"/>
        <v>2.5847978838381613E-3</v>
      </c>
      <c r="Y32">
        <f t="shared" si="17"/>
        <v>6.9539894641866065E-3</v>
      </c>
      <c r="Z32">
        <f t="shared" si="18"/>
        <v>0.68586015907063591</v>
      </c>
      <c r="AB32">
        <f t="shared" si="19"/>
        <v>144.82066642898857</v>
      </c>
      <c r="AC32">
        <f t="shared" si="2"/>
        <v>141.83615141959513</v>
      </c>
      <c r="AE32">
        <f t="shared" si="3"/>
        <v>0</v>
      </c>
      <c r="AF32">
        <f t="shared" si="4"/>
        <v>0</v>
      </c>
      <c r="AG32">
        <f t="shared" si="4"/>
        <v>-8.5732519883829497</v>
      </c>
      <c r="AH32">
        <f t="shared" si="5"/>
        <v>-646.19947095954035</v>
      </c>
      <c r="AI32">
        <f t="shared" si="6"/>
        <v>-654.77272294792328</v>
      </c>
      <c r="AJ32">
        <f t="shared" si="7"/>
        <v>2.9845150093934478</v>
      </c>
      <c r="AK32">
        <f t="shared" si="22"/>
        <v>10.137446650029201</v>
      </c>
      <c r="AL32">
        <f t="shared" si="8"/>
        <v>-641.65076128850058</v>
      </c>
      <c r="AN32">
        <f t="shared" si="9"/>
        <v>0</v>
      </c>
      <c r="AO32">
        <f t="shared" si="9"/>
        <v>0</v>
      </c>
      <c r="AP32">
        <f t="shared" si="9"/>
        <v>-0.32049623454418008</v>
      </c>
      <c r="AQ32">
        <f t="shared" si="9"/>
        <v>-24.157052363281476</v>
      </c>
      <c r="AR32">
        <f t="shared" si="9"/>
        <v>-24.477548597825656</v>
      </c>
      <c r="AS32">
        <f t="shared" si="9"/>
        <v>0.11157094457824331</v>
      </c>
      <c r="AT32">
        <f t="shared" si="9"/>
        <v>0.37897095333595654</v>
      </c>
      <c r="AU32">
        <f t="shared" si="9"/>
        <v>-23.987006699911454</v>
      </c>
      <c r="AW32">
        <v>29</v>
      </c>
      <c r="AX32">
        <f>IF(Z32&gt;0, (R32*SUMPRODUCT(K32:$K$98, X32:$X$98)-K32*$AZ$3)/Z32, 0)</f>
        <v>206.80039442994908</v>
      </c>
    </row>
    <row r="33" spans="5:50" x14ac:dyDescent="0.25">
      <c r="E33">
        <v>2033</v>
      </c>
      <c r="F33" s="5">
        <f>EconomicRates!C73</f>
        <v>3.5571999999999999E-2</v>
      </c>
      <c r="G33" s="5">
        <f>EconomicRates!D73</f>
        <v>7.0000000000000007E-2</v>
      </c>
      <c r="H33" s="5">
        <f t="shared" si="10"/>
        <v>0.12000000000000001</v>
      </c>
      <c r="I33" s="5">
        <f t="shared" si="11"/>
        <v>1.1200000000000001</v>
      </c>
      <c r="J33">
        <f t="shared" si="12"/>
        <v>0.89285714285714279</v>
      </c>
      <c r="K33">
        <f t="shared" si="20"/>
        <v>3.337792387991656E-2</v>
      </c>
      <c r="L33" s="2">
        <v>30</v>
      </c>
      <c r="M33" s="6">
        <v>3.852E-3</v>
      </c>
      <c r="Q33" s="4">
        <f t="shared" si="21"/>
        <v>12.5</v>
      </c>
      <c r="R33">
        <f t="shared" si="0"/>
        <v>250000</v>
      </c>
      <c r="S33">
        <f t="shared" si="1"/>
        <v>205.10831579093673</v>
      </c>
      <c r="U33">
        <f t="shared" si="13"/>
        <v>3.852E-3</v>
      </c>
      <c r="V33">
        <f t="shared" si="14"/>
        <v>0.01</v>
      </c>
      <c r="W33">
        <f t="shared" si="15"/>
        <v>0.68586015907063591</v>
      </c>
      <c r="X33">
        <f t="shared" si="16"/>
        <v>2.6419333327400893E-3</v>
      </c>
      <c r="Y33">
        <f t="shared" si="17"/>
        <v>6.8586015907063595E-3</v>
      </c>
      <c r="Z33">
        <f t="shared" si="18"/>
        <v>0.67635962414718942</v>
      </c>
      <c r="AB33">
        <f t="shared" si="19"/>
        <v>141.83615141959513</v>
      </c>
      <c r="AC33">
        <f t="shared" si="2"/>
        <v>138.726983377821</v>
      </c>
      <c r="AE33">
        <f t="shared" si="3"/>
        <v>0</v>
      </c>
      <c r="AF33">
        <f t="shared" si="4"/>
        <v>0</v>
      </c>
      <c r="AG33">
        <f t="shared" si="4"/>
        <v>-8.4544953018398683</v>
      </c>
      <c r="AH33">
        <f t="shared" si="5"/>
        <v>-660.48333318502239</v>
      </c>
      <c r="AI33">
        <f t="shared" si="6"/>
        <v>-668.93782848686226</v>
      </c>
      <c r="AJ33">
        <f t="shared" si="7"/>
        <v>3.1091680417741259</v>
      </c>
      <c r="AK33">
        <f t="shared" si="22"/>
        <v>9.9285305993716602</v>
      </c>
      <c r="AL33">
        <f t="shared" si="8"/>
        <v>-655.90012984571649</v>
      </c>
      <c r="AN33">
        <f t="shared" si="9"/>
        <v>0</v>
      </c>
      <c r="AO33">
        <f t="shared" si="9"/>
        <v>0</v>
      </c>
      <c r="AP33">
        <f t="shared" si="9"/>
        <v>-0.28219350062792331</v>
      </c>
      <c r="AQ33">
        <f t="shared" si="9"/>
        <v>-22.045562419003243</v>
      </c>
      <c r="AR33">
        <f t="shared" si="9"/>
        <v>-22.327755919631169</v>
      </c>
      <c r="AS33">
        <f t="shared" si="9"/>
        <v>0.10377757422820601</v>
      </c>
      <c r="AT33">
        <f t="shared" si="9"/>
        <v>0.33139373858524962</v>
      </c>
      <c r="AU33">
        <f t="shared" si="9"/>
        <v>-21.892584606817714</v>
      </c>
      <c r="AW33">
        <v>30</v>
      </c>
      <c r="AX33">
        <f>IF(Z33&gt;0, (R33*SUMPRODUCT(K33:$K$98, X33:$X$98)-K33*$AZ$3)/Z33, 0)</f>
        <v>205.10831579093673</v>
      </c>
    </row>
    <row r="34" spans="5:50" x14ac:dyDescent="0.25">
      <c r="E34">
        <v>2034</v>
      </c>
      <c r="F34" s="5">
        <f>EconomicRates!C74</f>
        <v>3.5571999999999999E-2</v>
      </c>
      <c r="G34" s="5">
        <f>EconomicRates!D74</f>
        <v>7.0000000000000007E-2</v>
      </c>
      <c r="H34" s="5">
        <f t="shared" si="10"/>
        <v>0.12000000000000001</v>
      </c>
      <c r="I34" s="5">
        <f t="shared" si="11"/>
        <v>1.1200000000000001</v>
      </c>
      <c r="J34">
        <f t="shared" si="12"/>
        <v>0.89285714285714279</v>
      </c>
      <c r="K34">
        <f t="shared" si="20"/>
        <v>2.9801717749925499E-2</v>
      </c>
      <c r="L34" s="2">
        <v>31</v>
      </c>
      <c r="M34" s="6">
        <v>4.0049999999999999E-3</v>
      </c>
      <c r="Q34" s="4">
        <f t="shared" si="21"/>
        <v>12.5</v>
      </c>
      <c r="R34">
        <f t="shared" si="0"/>
        <v>250000</v>
      </c>
      <c r="S34">
        <f t="shared" si="1"/>
        <v>203.14405985176396</v>
      </c>
      <c r="U34">
        <f t="shared" si="13"/>
        <v>4.0049999999999999E-3</v>
      </c>
      <c r="V34">
        <f t="shared" si="14"/>
        <v>0.01</v>
      </c>
      <c r="W34">
        <f t="shared" si="15"/>
        <v>0.67635962414718942</v>
      </c>
      <c r="X34">
        <f t="shared" si="16"/>
        <v>2.7088202947094936E-3</v>
      </c>
      <c r="Y34">
        <f t="shared" si="17"/>
        <v>6.7635962414718948E-3</v>
      </c>
      <c r="Z34">
        <f t="shared" si="18"/>
        <v>0.66688720761100795</v>
      </c>
      <c r="AB34">
        <f t="shared" si="19"/>
        <v>138.726983377821</v>
      </c>
      <c r="AC34">
        <f t="shared" si="2"/>
        <v>135.47417481730633</v>
      </c>
      <c r="AE34">
        <f t="shared" si="3"/>
        <v>0</v>
      </c>
      <c r="AF34">
        <f t="shared" si="4"/>
        <v>0</v>
      </c>
      <c r="AG34">
        <f t="shared" si="4"/>
        <v>-8.3360900951375996</v>
      </c>
      <c r="AH34">
        <f t="shared" si="5"/>
        <v>-677.20507367737343</v>
      </c>
      <c r="AI34">
        <f t="shared" si="6"/>
        <v>-685.54116377251103</v>
      </c>
      <c r="AJ34">
        <f t="shared" si="7"/>
        <v>3.2528085605146657</v>
      </c>
      <c r="AK34">
        <f t="shared" si="22"/>
        <v>9.7108888364474701</v>
      </c>
      <c r="AL34">
        <f t="shared" si="8"/>
        <v>-672.57746637554885</v>
      </c>
      <c r="AN34">
        <f t="shared" si="9"/>
        <v>0</v>
      </c>
      <c r="AO34">
        <f t="shared" si="9"/>
        <v>0</v>
      </c>
      <c r="AP34">
        <f t="shared" si="9"/>
        <v>-0.24842980415324034</v>
      </c>
      <c r="AQ34">
        <f t="shared" si="9"/>
        <v>-20.181874464550585</v>
      </c>
      <c r="AR34">
        <f t="shared" si="9"/>
        <v>-20.430304268703825</v>
      </c>
      <c r="AS34">
        <f t="shared" si="9"/>
        <v>9.6939282614999525E-2</v>
      </c>
      <c r="AT34">
        <f t="shared" si="9"/>
        <v>0.28940116820470996</v>
      </c>
      <c r="AU34">
        <f t="shared" ref="AU34:AU97" si="23">AL34*$K34</f>
        <v>-20.043963817884116</v>
      </c>
      <c r="AW34">
        <v>31</v>
      </c>
      <c r="AX34">
        <f>IF(Z34&gt;0, (R34*SUMPRODUCT(K34:$K$98, X34:$X$98)-K34*$AZ$3)/Z34, 0)</f>
        <v>203.14405985176396</v>
      </c>
    </row>
    <row r="35" spans="5:50" x14ac:dyDescent="0.25">
      <c r="E35">
        <v>2035</v>
      </c>
      <c r="F35" s="5">
        <f>EconomicRates!C75</f>
        <v>3.5571999999999999E-2</v>
      </c>
      <c r="G35" s="5">
        <f>EconomicRates!D75</f>
        <v>7.0000000000000007E-2</v>
      </c>
      <c r="H35" s="5">
        <f t="shared" si="10"/>
        <v>0.12000000000000001</v>
      </c>
      <c r="I35" s="5">
        <f t="shared" si="11"/>
        <v>1.1200000000000001</v>
      </c>
      <c r="J35">
        <f t="shared" si="12"/>
        <v>0.89285714285714279</v>
      </c>
      <c r="K35">
        <f t="shared" si="20"/>
        <v>2.660867656243348E-2</v>
      </c>
      <c r="L35" s="2">
        <v>32</v>
      </c>
      <c r="M35" s="6">
        <v>4.1640000000000002E-3</v>
      </c>
      <c r="Q35" s="4">
        <f t="shared" si="21"/>
        <v>12.5</v>
      </c>
      <c r="R35">
        <f t="shared" si="0"/>
        <v>250000</v>
      </c>
      <c r="S35">
        <f t="shared" si="1"/>
        <v>200.88716867164285</v>
      </c>
      <c r="U35">
        <f t="shared" si="13"/>
        <v>4.1640000000000002E-3</v>
      </c>
      <c r="V35">
        <f t="shared" si="14"/>
        <v>0.01</v>
      </c>
      <c r="W35">
        <f t="shared" si="15"/>
        <v>0.66688720761100795</v>
      </c>
      <c r="X35">
        <f t="shared" si="16"/>
        <v>2.776918332492237E-3</v>
      </c>
      <c r="Y35">
        <f t="shared" si="17"/>
        <v>6.6688720761100793E-3</v>
      </c>
      <c r="Z35">
        <f t="shared" si="18"/>
        <v>0.65744141720240556</v>
      </c>
      <c r="AB35">
        <f t="shared" si="19"/>
        <v>135.47417481730633</v>
      </c>
      <c r="AC35">
        <f t="shared" si="2"/>
        <v>132.07154486926356</v>
      </c>
      <c r="AE35">
        <f t="shared" si="3"/>
        <v>0</v>
      </c>
      <c r="AF35">
        <f t="shared" ref="AF35:AG66" si="24">-$Z35*P35</f>
        <v>0</v>
      </c>
      <c r="AG35">
        <f t="shared" si="24"/>
        <v>-8.2180177150300704</v>
      </c>
      <c r="AH35">
        <f t="shared" si="5"/>
        <v>-694.22958312305923</v>
      </c>
      <c r="AI35">
        <f t="shared" ref="AI35:AI66" si="25">SUM(AE35:AH35)</f>
        <v>-702.44760083808933</v>
      </c>
      <c r="AJ35">
        <f t="shared" si="7"/>
        <v>3.4026299480427724</v>
      </c>
      <c r="AK35">
        <f t="shared" si="22"/>
        <v>9.4831922372114441</v>
      </c>
      <c r="AL35">
        <f t="shared" si="8"/>
        <v>-689.56177865283507</v>
      </c>
      <c r="AN35">
        <f t="shared" ref="AN35:AT66" si="26">AE35*$K35</f>
        <v>0</v>
      </c>
      <c r="AO35">
        <f t="shared" si="26"/>
        <v>0</v>
      </c>
      <c r="AP35">
        <f t="shared" si="26"/>
        <v>-0.21867057536358378</v>
      </c>
      <c r="AQ35">
        <f t="shared" si="26"/>
        <v>-18.472530437394511</v>
      </c>
      <c r="AR35">
        <f t="shared" si="26"/>
        <v>-18.691201012758096</v>
      </c>
      <c r="AS35">
        <f t="shared" si="26"/>
        <v>9.0539479749119967E-2</v>
      </c>
      <c r="AT35">
        <f t="shared" si="26"/>
        <v>0.25233519501933926</v>
      </c>
      <c r="AU35">
        <f t="shared" si="23"/>
        <v>-18.348326337989636</v>
      </c>
      <c r="AW35">
        <v>32</v>
      </c>
      <c r="AX35">
        <f>IF(Z35&gt;0, (R35*SUMPRODUCT(K35:$K$98, X35:$X$98)-K35*$AZ$3)/Z35, 0)</f>
        <v>200.88716867164285</v>
      </c>
    </row>
    <row r="36" spans="5:50" x14ac:dyDescent="0.25">
      <c r="E36">
        <v>2036</v>
      </c>
      <c r="F36" s="5">
        <f>EconomicRates!C76</f>
        <v>3.5571999999999999E-2</v>
      </c>
      <c r="G36" s="5">
        <f>EconomicRates!D76</f>
        <v>7.0000000000000007E-2</v>
      </c>
      <c r="H36" s="5">
        <f t="shared" si="10"/>
        <v>0.12000000000000001</v>
      </c>
      <c r="I36" s="5">
        <f t="shared" si="11"/>
        <v>1.1200000000000001</v>
      </c>
      <c r="J36">
        <f t="shared" si="12"/>
        <v>0.89285714285714279</v>
      </c>
      <c r="K36">
        <f t="shared" si="20"/>
        <v>2.3757746930744176E-2</v>
      </c>
      <c r="L36" s="2">
        <v>33</v>
      </c>
      <c r="M36" s="6">
        <v>4.3350000000000003E-3</v>
      </c>
      <c r="Q36" s="4">
        <f t="shared" si="21"/>
        <v>12.5</v>
      </c>
      <c r="R36">
        <f t="shared" si="0"/>
        <v>250000</v>
      </c>
      <c r="S36">
        <f t="shared" si="1"/>
        <v>198.42146709749122</v>
      </c>
      <c r="U36">
        <f t="shared" si="13"/>
        <v>4.3350000000000003E-3</v>
      </c>
      <c r="V36">
        <f t="shared" si="14"/>
        <v>0.01</v>
      </c>
      <c r="W36">
        <f t="shared" si="15"/>
        <v>0.65744141720240556</v>
      </c>
      <c r="X36">
        <f t="shared" si="16"/>
        <v>2.8500085435724282E-3</v>
      </c>
      <c r="Y36">
        <f t="shared" si="17"/>
        <v>6.5744141720240554E-3</v>
      </c>
      <c r="Z36">
        <f t="shared" si="18"/>
        <v>0.64801699448680905</v>
      </c>
      <c r="AB36">
        <f t="shared" si="19"/>
        <v>132.07154486926356</v>
      </c>
      <c r="AC36">
        <f t="shared" si="2"/>
        <v>128.58048275017953</v>
      </c>
      <c r="AE36">
        <f t="shared" si="3"/>
        <v>0</v>
      </c>
      <c r="AF36">
        <f t="shared" si="24"/>
        <v>0</v>
      </c>
      <c r="AG36">
        <f t="shared" si="24"/>
        <v>-8.1002124310851134</v>
      </c>
      <c r="AH36">
        <f t="shared" si="5"/>
        <v>-712.50213589310704</v>
      </c>
      <c r="AI36">
        <f t="shared" si="25"/>
        <v>-720.60234832419212</v>
      </c>
      <c r="AJ36">
        <f t="shared" si="7"/>
        <v>3.4910621190840345</v>
      </c>
      <c r="AK36">
        <f t="shared" si="22"/>
        <v>9.2450081408484497</v>
      </c>
      <c r="AL36">
        <f t="shared" si="8"/>
        <v>-707.86627806425963</v>
      </c>
      <c r="AN36">
        <f t="shared" si="26"/>
        <v>0</v>
      </c>
      <c r="AO36">
        <f t="shared" si="26"/>
        <v>0</v>
      </c>
      <c r="AP36">
        <f t="shared" si="26"/>
        <v>-0.19244279702298817</v>
      </c>
      <c r="AQ36">
        <f t="shared" si="26"/>
        <v>-16.927445432163132</v>
      </c>
      <c r="AR36">
        <f t="shared" si="26"/>
        <v>-17.11988822918612</v>
      </c>
      <c r="AS36">
        <f t="shared" si="26"/>
        <v>8.2939770344705982E-2</v>
      </c>
      <c r="AT36">
        <f t="shared" si="26"/>
        <v>0.21964056378294716</v>
      </c>
      <c r="AU36">
        <f t="shared" si="23"/>
        <v>-16.817307895058466</v>
      </c>
      <c r="AW36">
        <v>33</v>
      </c>
      <c r="AX36">
        <f>IF(Z36&gt;0, (R36*SUMPRODUCT(K36:$K$98, X36:$X$98)-K36*$AZ$3)/Z36, 0)</f>
        <v>198.42146709749122</v>
      </c>
    </row>
    <row r="37" spans="5:50" x14ac:dyDescent="0.25">
      <c r="E37">
        <v>2037</v>
      </c>
      <c r="F37" s="5">
        <f>EconomicRates!C77</f>
        <v>3.5571999999999999E-2</v>
      </c>
      <c r="G37" s="5">
        <f>EconomicRates!D77</f>
        <v>7.0000000000000007E-2</v>
      </c>
      <c r="H37" s="5">
        <f t="shared" si="10"/>
        <v>0.12000000000000001</v>
      </c>
      <c r="I37" s="5">
        <f t="shared" si="11"/>
        <v>1.1200000000000001</v>
      </c>
      <c r="J37">
        <f t="shared" si="12"/>
        <v>0.89285714285714279</v>
      </c>
      <c r="K37">
        <f t="shared" si="20"/>
        <v>2.1212274045307299E-2</v>
      </c>
      <c r="L37" s="2">
        <v>34</v>
      </c>
      <c r="M37" s="6">
        <v>4.522E-3</v>
      </c>
      <c r="Q37" s="4">
        <f t="shared" si="21"/>
        <v>12.5</v>
      </c>
      <c r="R37">
        <f t="shared" si="0"/>
        <v>250000</v>
      </c>
      <c r="S37">
        <f t="shared" si="1"/>
        <v>195.78464976932761</v>
      </c>
      <c r="U37">
        <f t="shared" si="13"/>
        <v>4.522E-3</v>
      </c>
      <c r="V37">
        <f t="shared" si="14"/>
        <v>0.01</v>
      </c>
      <c r="W37">
        <f t="shared" si="15"/>
        <v>0.64801699448680905</v>
      </c>
      <c r="X37">
        <f t="shared" si="16"/>
        <v>2.9303328490693503E-3</v>
      </c>
      <c r="Y37">
        <f t="shared" si="17"/>
        <v>6.4801699448680909E-3</v>
      </c>
      <c r="Z37">
        <f t="shared" si="18"/>
        <v>0.63860649169287165</v>
      </c>
      <c r="AB37">
        <f t="shared" si="19"/>
        <v>128.58048275017953</v>
      </c>
      <c r="AC37">
        <f t="shared" si="2"/>
        <v>125.02934831650791</v>
      </c>
      <c r="AE37">
        <f t="shared" si="3"/>
        <v>0</v>
      </c>
      <c r="AF37">
        <f t="shared" si="24"/>
        <v>0</v>
      </c>
      <c r="AG37">
        <f t="shared" si="24"/>
        <v>-7.9825811461608955</v>
      </c>
      <c r="AH37">
        <f t="shared" si="5"/>
        <v>-732.58321226733756</v>
      </c>
      <c r="AI37">
        <f t="shared" si="25"/>
        <v>-740.56579341349845</v>
      </c>
      <c r="AJ37">
        <f t="shared" si="7"/>
        <v>3.5511344336716206</v>
      </c>
      <c r="AK37">
        <f t="shared" si="22"/>
        <v>9.0006337925125681</v>
      </c>
      <c r="AL37">
        <f t="shared" si="8"/>
        <v>-728.01402518731436</v>
      </c>
      <c r="AN37">
        <f t="shared" si="26"/>
        <v>0</v>
      </c>
      <c r="AO37">
        <f t="shared" si="26"/>
        <v>0</v>
      </c>
      <c r="AP37">
        <f t="shared" si="26"/>
        <v>-0.16932869886126817</v>
      </c>
      <c r="AQ37">
        <f t="shared" si="26"/>
        <v>-15.539755859606293</v>
      </c>
      <c r="AR37">
        <f t="shared" si="26"/>
        <v>-15.709084558467561</v>
      </c>
      <c r="AS37">
        <f t="shared" si="26"/>
        <v>7.5327636778769552E-2</v>
      </c>
      <c r="AT37">
        <f t="shared" si="26"/>
        <v>0.19092391058823016</v>
      </c>
      <c r="AU37">
        <f t="shared" si="23"/>
        <v>-15.442833011100563</v>
      </c>
      <c r="AW37">
        <v>34</v>
      </c>
      <c r="AX37">
        <f>IF(Z37&gt;0, (R37*SUMPRODUCT(K37:$K$98, X37:$X$98)-K37*$AZ$3)/Z37, 0)</f>
        <v>195.78464976932761</v>
      </c>
    </row>
    <row r="38" spans="5:50" x14ac:dyDescent="0.25">
      <c r="E38">
        <v>2038</v>
      </c>
      <c r="F38" s="5">
        <f>EconomicRates!C78</f>
        <v>3.5571999999999999E-2</v>
      </c>
      <c r="G38" s="5">
        <f>EconomicRates!D78</f>
        <v>7.0000000000000007E-2</v>
      </c>
      <c r="H38" s="5">
        <f t="shared" si="10"/>
        <v>0.12000000000000001</v>
      </c>
      <c r="I38" s="5">
        <f t="shared" si="11"/>
        <v>1.1200000000000001</v>
      </c>
      <c r="J38">
        <f t="shared" si="12"/>
        <v>0.89285714285714279</v>
      </c>
      <c r="K38">
        <f t="shared" si="20"/>
        <v>1.8939530397595803E-2</v>
      </c>
      <c r="L38" s="2">
        <v>35</v>
      </c>
      <c r="M38" s="6">
        <v>4.7470000000000004E-3</v>
      </c>
      <c r="Q38" s="4">
        <f t="shared" si="21"/>
        <v>12.5</v>
      </c>
      <c r="R38">
        <f t="shared" si="0"/>
        <v>250000</v>
      </c>
      <c r="S38">
        <f t="shared" si="1"/>
        <v>192.99882015941452</v>
      </c>
      <c r="U38">
        <f t="shared" si="13"/>
        <v>4.7470000000000004E-3</v>
      </c>
      <c r="V38">
        <f t="shared" si="14"/>
        <v>0.01</v>
      </c>
      <c r="W38">
        <f t="shared" si="15"/>
        <v>0.63860649169287165</v>
      </c>
      <c r="X38">
        <f t="shared" si="16"/>
        <v>3.0314650160660618E-3</v>
      </c>
      <c r="Y38">
        <f t="shared" si="17"/>
        <v>6.3860649169287164E-3</v>
      </c>
      <c r="Z38">
        <f t="shared" si="18"/>
        <v>0.62918896175987682</v>
      </c>
      <c r="AB38">
        <f t="shared" si="19"/>
        <v>125.02934831650791</v>
      </c>
      <c r="AC38">
        <f t="shared" si="2"/>
        <v>121.4327272769832</v>
      </c>
      <c r="AE38">
        <f t="shared" si="3"/>
        <v>0</v>
      </c>
      <c r="AF38">
        <f t="shared" si="24"/>
        <v>0</v>
      </c>
      <c r="AG38">
        <f t="shared" si="24"/>
        <v>-7.8648620219984604</v>
      </c>
      <c r="AH38">
        <f t="shared" si="5"/>
        <v>-757.86625401651543</v>
      </c>
      <c r="AI38">
        <f t="shared" si="25"/>
        <v>-765.73111603851385</v>
      </c>
      <c r="AJ38">
        <f t="shared" si="7"/>
        <v>3.596621039524706</v>
      </c>
      <c r="AK38">
        <f t="shared" si="22"/>
        <v>8.7520543821555545</v>
      </c>
      <c r="AL38">
        <f t="shared" si="8"/>
        <v>-753.38244061683361</v>
      </c>
      <c r="AN38">
        <f t="shared" si="26"/>
        <v>0</v>
      </c>
      <c r="AO38">
        <f t="shared" si="26"/>
        <v>0</v>
      </c>
      <c r="AP38">
        <f t="shared" si="26"/>
        <v>-0.14895679333853662</v>
      </c>
      <c r="AQ38">
        <f t="shared" si="26"/>
        <v>-14.353630955257856</v>
      </c>
      <c r="AR38">
        <f t="shared" si="26"/>
        <v>-14.502587748596392</v>
      </c>
      <c r="AS38">
        <f t="shared" si="26"/>
        <v>6.8118313506710784E-2</v>
      </c>
      <c r="AT38">
        <f t="shared" si="26"/>
        <v>0.16575980001224669</v>
      </c>
      <c r="AU38">
        <f t="shared" si="23"/>
        <v>-14.268709635077435</v>
      </c>
      <c r="AW38">
        <v>35</v>
      </c>
      <c r="AX38">
        <f>IF(Z38&gt;0, (R38*SUMPRODUCT(K38:$K$98, X38:$X$98)-K38*$AZ$3)/Z38, 0)</f>
        <v>192.99882015941452</v>
      </c>
    </row>
    <row r="39" spans="5:50" x14ac:dyDescent="0.25">
      <c r="E39">
        <v>2039</v>
      </c>
      <c r="F39" s="5">
        <f>EconomicRates!C79</f>
        <v>3.5571999999999999E-2</v>
      </c>
      <c r="G39" s="5">
        <f>EconomicRates!D79</f>
        <v>7.0000000000000007E-2</v>
      </c>
      <c r="H39" s="5">
        <f t="shared" si="10"/>
        <v>0.12000000000000001</v>
      </c>
      <c r="I39" s="5">
        <f t="shared" si="11"/>
        <v>1.1200000000000001</v>
      </c>
      <c r="J39">
        <f t="shared" si="12"/>
        <v>0.89285714285714279</v>
      </c>
      <c r="K39">
        <f t="shared" si="20"/>
        <v>1.6910294997853393E-2</v>
      </c>
      <c r="L39" s="2">
        <v>36</v>
      </c>
      <c r="M39" s="6">
        <v>4.9870000000000001E-3</v>
      </c>
      <c r="Q39" s="4">
        <f t="shared" si="21"/>
        <v>12.5</v>
      </c>
      <c r="R39">
        <f t="shared" si="0"/>
        <v>250000</v>
      </c>
      <c r="S39">
        <f t="shared" si="1"/>
        <v>189.98118828385853</v>
      </c>
      <c r="U39">
        <f t="shared" si="13"/>
        <v>4.9870000000000001E-3</v>
      </c>
      <c r="V39">
        <f t="shared" si="14"/>
        <v>0.01</v>
      </c>
      <c r="W39">
        <f t="shared" si="15"/>
        <v>0.62918896175987682</v>
      </c>
      <c r="X39">
        <f t="shared" si="16"/>
        <v>3.1377653522965056E-3</v>
      </c>
      <c r="Y39">
        <f t="shared" si="17"/>
        <v>6.2918896175987683E-3</v>
      </c>
      <c r="Z39">
        <f t="shared" si="18"/>
        <v>0.61975930678998159</v>
      </c>
      <c r="AB39">
        <f t="shared" si="19"/>
        <v>121.4327272769832</v>
      </c>
      <c r="AC39">
        <f t="shared" si="2"/>
        <v>117.74260955394114</v>
      </c>
      <c r="AE39">
        <f t="shared" si="3"/>
        <v>0</v>
      </c>
      <c r="AF39">
        <f t="shared" si="24"/>
        <v>0</v>
      </c>
      <c r="AG39">
        <f t="shared" si="24"/>
        <v>-7.7469913348747701</v>
      </c>
      <c r="AH39">
        <f t="shared" si="5"/>
        <v>-784.44133807412641</v>
      </c>
      <c r="AI39">
        <f t="shared" si="25"/>
        <v>-792.1883294090012</v>
      </c>
      <c r="AJ39">
        <f t="shared" si="7"/>
        <v>3.6901177230420643</v>
      </c>
      <c r="AK39">
        <f t="shared" si="22"/>
        <v>8.5002909093888253</v>
      </c>
      <c r="AL39">
        <f t="shared" si="8"/>
        <v>-779.99792077657037</v>
      </c>
      <c r="AN39">
        <f t="shared" si="26"/>
        <v>0</v>
      </c>
      <c r="AO39">
        <f t="shared" si="26"/>
        <v>0</v>
      </c>
      <c r="AP39">
        <f t="shared" si="26"/>
        <v>-0.1310039088185464</v>
      </c>
      <c r="AQ39">
        <f t="shared" si="26"/>
        <v>-13.265134435344322</v>
      </c>
      <c r="AR39">
        <f t="shared" si="26"/>
        <v>-13.396138344162869</v>
      </c>
      <c r="AS39">
        <f t="shared" si="26"/>
        <v>6.240097927344837E-2</v>
      </c>
      <c r="AT39">
        <f t="shared" si="26"/>
        <v>0.14374242684533653</v>
      </c>
      <c r="AU39">
        <f t="shared" si="23"/>
        <v>-13.189994938044086</v>
      </c>
      <c r="AW39">
        <v>36</v>
      </c>
      <c r="AX39">
        <f>IF(Z39&gt;0, (R39*SUMPRODUCT(K39:$K$98, X39:$X$98)-K39*$AZ$3)/Z39, 0)</f>
        <v>189.98118828385853</v>
      </c>
    </row>
    <row r="40" spans="5:50" x14ac:dyDescent="0.25">
      <c r="E40">
        <v>2040</v>
      </c>
      <c r="F40" s="5">
        <f>EconomicRates!C80</f>
        <v>3.5571999999999999E-2</v>
      </c>
      <c r="G40" s="5">
        <f>EconomicRates!D80</f>
        <v>7.0000000000000007E-2</v>
      </c>
      <c r="H40" s="5">
        <f t="shared" si="10"/>
        <v>0.12000000000000001</v>
      </c>
      <c r="I40" s="5">
        <f t="shared" si="11"/>
        <v>1.1200000000000001</v>
      </c>
      <c r="J40">
        <f t="shared" si="12"/>
        <v>0.89285714285714279</v>
      </c>
      <c r="K40">
        <f t="shared" si="20"/>
        <v>1.5098477676654815E-2</v>
      </c>
      <c r="L40" s="2">
        <v>37</v>
      </c>
      <c r="M40" s="6">
        <v>5.2249999999999996E-3</v>
      </c>
      <c r="Q40" s="4">
        <f t="shared" si="21"/>
        <v>12.5</v>
      </c>
      <c r="R40">
        <f t="shared" si="0"/>
        <v>250000</v>
      </c>
      <c r="S40">
        <f t="shared" si="1"/>
        <v>186.78368836917835</v>
      </c>
      <c r="U40">
        <f t="shared" si="13"/>
        <v>5.2249999999999996E-3</v>
      </c>
      <c r="V40">
        <f t="shared" si="14"/>
        <v>0.01</v>
      </c>
      <c r="W40">
        <f t="shared" si="15"/>
        <v>0.61975930678998159</v>
      </c>
      <c r="X40">
        <f t="shared" si="16"/>
        <v>3.2382423779776536E-3</v>
      </c>
      <c r="Y40">
        <f t="shared" si="17"/>
        <v>6.1975930678998164E-3</v>
      </c>
      <c r="Z40">
        <f t="shared" si="18"/>
        <v>0.61032347134410414</v>
      </c>
      <c r="AB40">
        <f t="shared" si="19"/>
        <v>117.74260955394114</v>
      </c>
      <c r="AC40">
        <f t="shared" si="2"/>
        <v>113.99846907593231</v>
      </c>
      <c r="AE40">
        <f t="shared" si="3"/>
        <v>0</v>
      </c>
      <c r="AF40">
        <f t="shared" si="24"/>
        <v>0</v>
      </c>
      <c r="AG40">
        <f t="shared" si="24"/>
        <v>-7.6290433918013019</v>
      </c>
      <c r="AH40">
        <f t="shared" si="5"/>
        <v>-809.56059449441341</v>
      </c>
      <c r="AI40">
        <f t="shared" si="25"/>
        <v>-817.18963788621465</v>
      </c>
      <c r="AJ40">
        <f t="shared" si="7"/>
        <v>3.7441404780088305</v>
      </c>
      <c r="AK40">
        <f t="shared" si="22"/>
        <v>8.241982668775881</v>
      </c>
      <c r="AL40">
        <f t="shared" si="8"/>
        <v>-805.20351473942992</v>
      </c>
      <c r="AN40">
        <f t="shared" si="26"/>
        <v>0</v>
      </c>
      <c r="AO40">
        <f t="shared" si="26"/>
        <v>0</v>
      </c>
      <c r="AP40">
        <f t="shared" si="26"/>
        <v>-0.11518694134534288</v>
      </c>
      <c r="AQ40">
        <f t="shared" si="26"/>
        <v>-12.223132563873301</v>
      </c>
      <c r="AR40">
        <f t="shared" si="26"/>
        <v>-12.338319505218644</v>
      </c>
      <c r="AS40">
        <f t="shared" si="26"/>
        <v>5.6530821425476017E-2</v>
      </c>
      <c r="AT40">
        <f t="shared" si="26"/>
        <v>0.12444139133588851</v>
      </c>
      <c r="AU40">
        <f t="shared" si="23"/>
        <v>-12.157347292457279</v>
      </c>
      <c r="AW40">
        <v>37</v>
      </c>
      <c r="AX40">
        <f>IF(Z40&gt;0, (R40*SUMPRODUCT(K40:$K$98, X40:$X$98)-K40*$AZ$3)/Z40, 0)</f>
        <v>186.78368836917835</v>
      </c>
    </row>
    <row r="41" spans="5:50" x14ac:dyDescent="0.25">
      <c r="E41">
        <v>2041</v>
      </c>
      <c r="F41" s="5">
        <f>EconomicRates!C81</f>
        <v>3.5571999999999999E-2</v>
      </c>
      <c r="G41" s="5">
        <f>EconomicRates!D81</f>
        <v>7.0000000000000007E-2</v>
      </c>
      <c r="H41" s="5">
        <f t="shared" si="10"/>
        <v>0.12000000000000001</v>
      </c>
      <c r="I41" s="5">
        <f t="shared" si="11"/>
        <v>1.1200000000000001</v>
      </c>
      <c r="J41">
        <f t="shared" si="12"/>
        <v>0.89285714285714279</v>
      </c>
      <c r="K41">
        <f t="shared" si="20"/>
        <v>1.348078363987037E-2</v>
      </c>
      <c r="L41" s="2">
        <v>38</v>
      </c>
      <c r="M41" s="6">
        <v>5.4879999999999998E-3</v>
      </c>
      <c r="Q41" s="4">
        <f t="shared" si="21"/>
        <v>12.5</v>
      </c>
      <c r="R41">
        <f t="shared" si="0"/>
        <v>250000</v>
      </c>
      <c r="S41">
        <f t="shared" si="1"/>
        <v>183.52735294162648</v>
      </c>
      <c r="U41">
        <f t="shared" si="13"/>
        <v>5.4879999999999998E-3</v>
      </c>
      <c r="V41">
        <f t="shared" si="14"/>
        <v>0.01</v>
      </c>
      <c r="W41">
        <f t="shared" si="15"/>
        <v>0.61032347134410414</v>
      </c>
      <c r="X41">
        <f t="shared" si="16"/>
        <v>3.3494552107364434E-3</v>
      </c>
      <c r="Y41">
        <f t="shared" si="17"/>
        <v>6.1032347134410414E-3</v>
      </c>
      <c r="Z41">
        <f t="shared" si="18"/>
        <v>0.60087078141992656</v>
      </c>
      <c r="AB41">
        <f t="shared" si="19"/>
        <v>113.99846907593231</v>
      </c>
      <c r="AC41">
        <f t="shared" si="2"/>
        <v>110.27622397396576</v>
      </c>
      <c r="AE41">
        <f t="shared" si="3"/>
        <v>0</v>
      </c>
      <c r="AF41">
        <f t="shared" si="24"/>
        <v>0</v>
      </c>
      <c r="AG41">
        <f t="shared" si="24"/>
        <v>-7.510884767749082</v>
      </c>
      <c r="AH41">
        <f t="shared" si="5"/>
        <v>-837.36380268411085</v>
      </c>
      <c r="AI41">
        <f t="shared" si="25"/>
        <v>-844.87468745185993</v>
      </c>
      <c r="AJ41">
        <f t="shared" si="7"/>
        <v>3.7222451019665499</v>
      </c>
      <c r="AK41">
        <f t="shared" si="22"/>
        <v>7.9798928353152618</v>
      </c>
      <c r="AL41">
        <f t="shared" si="8"/>
        <v>-833.17254951457812</v>
      </c>
      <c r="AN41">
        <f t="shared" si="26"/>
        <v>0</v>
      </c>
      <c r="AO41">
        <f t="shared" si="26"/>
        <v>0</v>
      </c>
      <c r="AP41">
        <f t="shared" si="26"/>
        <v>-0.10125261249802339</v>
      </c>
      <c r="AQ41">
        <f t="shared" si="26"/>
        <v>-11.288320251843603</v>
      </c>
      <c r="AR41">
        <f t="shared" si="26"/>
        <v>-11.389572864341625</v>
      </c>
      <c r="AS41">
        <f t="shared" si="26"/>
        <v>5.0178780874178285E-2</v>
      </c>
      <c r="AT41">
        <f t="shared" si="26"/>
        <v>0.10757520878223677</v>
      </c>
      <c r="AU41">
        <f t="shared" si="23"/>
        <v>-11.23181887468521</v>
      </c>
      <c r="AW41">
        <v>38</v>
      </c>
      <c r="AX41">
        <f>IF(Z41&gt;0, (R41*SUMPRODUCT(K41:$K$98, X41:$X$98)-K41*$AZ$3)/Z41, 0)</f>
        <v>183.52735294162648</v>
      </c>
    </row>
    <row r="42" spans="5:50" x14ac:dyDescent="0.25">
      <c r="E42">
        <v>2042</v>
      </c>
      <c r="F42" s="5">
        <f>EconomicRates!C82</f>
        <v>3.5571999999999999E-2</v>
      </c>
      <c r="G42" s="5">
        <f>EconomicRates!D82</f>
        <v>7.0000000000000007E-2</v>
      </c>
      <c r="H42" s="5">
        <f t="shared" si="10"/>
        <v>0.12000000000000001</v>
      </c>
      <c r="I42" s="5">
        <f t="shared" si="11"/>
        <v>1.1200000000000001</v>
      </c>
      <c r="J42">
        <f t="shared" si="12"/>
        <v>0.89285714285714279</v>
      </c>
      <c r="K42">
        <f t="shared" si="20"/>
        <v>1.2036413964169972E-2</v>
      </c>
      <c r="L42" s="2">
        <v>39</v>
      </c>
      <c r="M42" s="6">
        <v>5.7670000000000004E-3</v>
      </c>
      <c r="Q42" s="4">
        <f t="shared" si="21"/>
        <v>12.5</v>
      </c>
      <c r="R42">
        <f t="shared" si="0"/>
        <v>250000</v>
      </c>
      <c r="S42">
        <f t="shared" si="1"/>
        <v>180.21398234882889</v>
      </c>
      <c r="U42">
        <f t="shared" si="13"/>
        <v>5.7670000000000004E-3</v>
      </c>
      <c r="V42">
        <f t="shared" si="14"/>
        <v>0.01</v>
      </c>
      <c r="W42">
        <f t="shared" si="15"/>
        <v>0.60087078141992656</v>
      </c>
      <c r="X42">
        <f t="shared" si="16"/>
        <v>3.4652217964487165E-3</v>
      </c>
      <c r="Y42">
        <f t="shared" si="17"/>
        <v>6.0087078141992656E-3</v>
      </c>
      <c r="Z42">
        <f t="shared" si="18"/>
        <v>0.59139685180927859</v>
      </c>
      <c r="AB42">
        <f t="shared" si="19"/>
        <v>110.27622397396576</v>
      </c>
      <c r="AC42">
        <f t="shared" si="2"/>
        <v>106.57798181311031</v>
      </c>
      <c r="AE42">
        <f t="shared" si="3"/>
        <v>0</v>
      </c>
      <c r="AF42">
        <f t="shared" si="24"/>
        <v>0</v>
      </c>
      <c r="AG42">
        <f t="shared" si="24"/>
        <v>-7.392460647615982</v>
      </c>
      <c r="AH42">
        <f t="shared" si="5"/>
        <v>-866.30544911217919</v>
      </c>
      <c r="AI42">
        <f t="shared" si="25"/>
        <v>-873.69790975979515</v>
      </c>
      <c r="AJ42">
        <f t="shared" si="7"/>
        <v>3.6982421608554432</v>
      </c>
      <c r="AK42">
        <f t="shared" si="22"/>
        <v>7.7193356781776039</v>
      </c>
      <c r="AL42">
        <f t="shared" si="8"/>
        <v>-862.28033192076214</v>
      </c>
      <c r="AN42">
        <f t="shared" si="26"/>
        <v>0</v>
      </c>
      <c r="AO42">
        <f t="shared" si="26"/>
        <v>0</v>
      </c>
      <c r="AP42">
        <f t="shared" si="26"/>
        <v>-8.8978716568542005E-2</v>
      </c>
      <c r="AQ42">
        <f t="shared" si="26"/>
        <v>-10.427211004930372</v>
      </c>
      <c r="AR42">
        <f t="shared" si="26"/>
        <v>-10.516189721498915</v>
      </c>
      <c r="AS42">
        <f t="shared" si="26"/>
        <v>4.4513573587802592E-2</v>
      </c>
      <c r="AT42">
        <f t="shared" si="26"/>
        <v>9.2913119750932402E-2</v>
      </c>
      <c r="AU42">
        <f t="shared" si="23"/>
        <v>-10.378763028160179</v>
      </c>
      <c r="AW42">
        <v>39</v>
      </c>
      <c r="AX42">
        <f>IF(Z42&gt;0, (R42*SUMPRODUCT(K42:$K$98, X42:$X$98)-K42*$AZ$3)/Z42, 0)</f>
        <v>180.21398234882889</v>
      </c>
    </row>
    <row r="43" spans="5:50" x14ac:dyDescent="0.25">
      <c r="E43">
        <v>2043</v>
      </c>
      <c r="F43" s="5">
        <f>EconomicRates!C83</f>
        <v>3.5571999999999999E-2</v>
      </c>
      <c r="G43" s="5">
        <f>EconomicRates!D83</f>
        <v>7.0000000000000007E-2</v>
      </c>
      <c r="H43" s="5">
        <f t="shared" si="10"/>
        <v>0.12000000000000001</v>
      </c>
      <c r="I43" s="5">
        <f t="shared" si="11"/>
        <v>1.1200000000000001</v>
      </c>
      <c r="J43">
        <f t="shared" si="12"/>
        <v>0.89285714285714279</v>
      </c>
      <c r="K43">
        <f t="shared" si="20"/>
        <v>1.0746798182294617E-2</v>
      </c>
      <c r="L43" s="2">
        <v>40</v>
      </c>
      <c r="M43" s="6">
        <v>6.0780000000000001E-3</v>
      </c>
      <c r="Q43" s="4">
        <f t="shared" si="21"/>
        <v>12.5</v>
      </c>
      <c r="R43">
        <f t="shared" si="0"/>
        <v>250000</v>
      </c>
      <c r="S43">
        <f t="shared" si="1"/>
        <v>176.88551788025799</v>
      </c>
      <c r="U43">
        <f t="shared" si="13"/>
        <v>6.0780000000000001E-3</v>
      </c>
      <c r="V43">
        <f t="shared" si="14"/>
        <v>0.01</v>
      </c>
      <c r="W43">
        <f t="shared" si="15"/>
        <v>0.59139685180927859</v>
      </c>
      <c r="X43">
        <f t="shared" si="16"/>
        <v>3.5945100652967953E-3</v>
      </c>
      <c r="Y43">
        <f t="shared" si="17"/>
        <v>5.913968518092786E-3</v>
      </c>
      <c r="Z43">
        <f t="shared" si="18"/>
        <v>0.58188837322588904</v>
      </c>
      <c r="AB43">
        <f t="shared" si="19"/>
        <v>106.57798181311031</v>
      </c>
      <c r="AC43">
        <f t="shared" si="2"/>
        <v>102.92762624656223</v>
      </c>
      <c r="AE43">
        <f t="shared" si="3"/>
        <v>0</v>
      </c>
      <c r="AF43">
        <f t="shared" si="24"/>
        <v>0</v>
      </c>
      <c r="AG43">
        <f t="shared" si="24"/>
        <v>-7.2736046653236128</v>
      </c>
      <c r="AH43">
        <f t="shared" si="5"/>
        <v>-898.62751632419884</v>
      </c>
      <c r="AI43">
        <f t="shared" si="25"/>
        <v>-905.9011209895225</v>
      </c>
      <c r="AJ43">
        <f t="shared" si="7"/>
        <v>3.650355566548086</v>
      </c>
      <c r="AK43">
        <f t="shared" si="22"/>
        <v>7.4604587269177225</v>
      </c>
      <c r="AL43">
        <f t="shared" si="8"/>
        <v>-894.79030669605663</v>
      </c>
      <c r="AN43">
        <f t="shared" si="26"/>
        <v>0</v>
      </c>
      <c r="AO43">
        <f t="shared" si="26"/>
        <v>0</v>
      </c>
      <c r="AP43">
        <f t="shared" si="26"/>
        <v>-7.8167961396029453E-2</v>
      </c>
      <c r="AQ43">
        <f t="shared" si="26"/>
        <v>-9.6573685589928271</v>
      </c>
      <c r="AR43">
        <f t="shared" si="26"/>
        <v>-9.7355365203888571</v>
      </c>
      <c r="AS43">
        <f t="shared" si="26"/>
        <v>3.9229634567308005E-2</v>
      </c>
      <c r="AT43">
        <f t="shared" si="26"/>
        <v>8.0176044285523398E-2</v>
      </c>
      <c r="AU43">
        <f t="shared" si="23"/>
        <v>-9.6161308415360249</v>
      </c>
      <c r="AW43">
        <v>40</v>
      </c>
      <c r="AX43">
        <f>IF(Z43&gt;0, (R43*SUMPRODUCT(K43:$K$98, X43:$X$98)-K43*$AZ$3)/Z43, 0)</f>
        <v>176.88551788025799</v>
      </c>
    </row>
    <row r="44" spans="5:50" x14ac:dyDescent="0.25">
      <c r="E44">
        <v>2044</v>
      </c>
      <c r="F44" s="5">
        <f>EconomicRates!C84</f>
        <v>3.5571999999999999E-2</v>
      </c>
      <c r="G44" s="5">
        <f>EconomicRates!D84</f>
        <v>7.0000000000000007E-2</v>
      </c>
      <c r="H44" s="5">
        <f t="shared" si="10"/>
        <v>0.12000000000000001</v>
      </c>
      <c r="I44" s="5">
        <f t="shared" si="11"/>
        <v>1.1200000000000001</v>
      </c>
      <c r="J44">
        <f t="shared" si="12"/>
        <v>0.89285714285714279</v>
      </c>
      <c r="K44">
        <f t="shared" si="20"/>
        <v>9.5953555199059081E-3</v>
      </c>
      <c r="L44" s="2">
        <v>41</v>
      </c>
      <c r="M44" s="6">
        <v>6.4359999999999999E-3</v>
      </c>
      <c r="Q44" s="4">
        <f t="shared" si="21"/>
        <v>12.5</v>
      </c>
      <c r="R44">
        <f t="shared" si="0"/>
        <v>250000</v>
      </c>
      <c r="S44">
        <f t="shared" si="1"/>
        <v>173.53971238493898</v>
      </c>
      <c r="U44">
        <f t="shared" si="13"/>
        <v>6.4359999999999999E-3</v>
      </c>
      <c r="V44">
        <f t="shared" si="14"/>
        <v>0.01</v>
      </c>
      <c r="W44">
        <f t="shared" si="15"/>
        <v>0.58188837322588904</v>
      </c>
      <c r="X44">
        <f t="shared" si="16"/>
        <v>3.7450335700818216E-3</v>
      </c>
      <c r="Y44">
        <f t="shared" si="17"/>
        <v>5.8188837322588902E-3</v>
      </c>
      <c r="Z44">
        <f t="shared" si="18"/>
        <v>0.5723244559235483</v>
      </c>
      <c r="AB44">
        <f t="shared" si="19"/>
        <v>102.92762624656223</v>
      </c>
      <c r="AC44">
        <f t="shared" si="2"/>
        <v>99.321021471839259</v>
      </c>
      <c r="AE44">
        <f t="shared" si="3"/>
        <v>0</v>
      </c>
      <c r="AF44">
        <f t="shared" si="24"/>
        <v>0</v>
      </c>
      <c r="AG44">
        <f t="shared" si="24"/>
        <v>-7.1540556990443536</v>
      </c>
      <c r="AH44">
        <f t="shared" si="5"/>
        <v>-936.25839252045546</v>
      </c>
      <c r="AI44">
        <f t="shared" si="25"/>
        <v>-943.41244821949977</v>
      </c>
      <c r="AJ44">
        <f t="shared" si="7"/>
        <v>3.6066047747229675</v>
      </c>
      <c r="AK44">
        <f t="shared" si="22"/>
        <v>7.2049338372593565</v>
      </c>
      <c r="AL44">
        <f t="shared" si="8"/>
        <v>-932.60090960751745</v>
      </c>
      <c r="AN44">
        <f t="shared" si="26"/>
        <v>0</v>
      </c>
      <c r="AO44">
        <f t="shared" si="26"/>
        <v>0</v>
      </c>
      <c r="AP44">
        <f t="shared" si="26"/>
        <v>-6.8645707841539561E-2</v>
      </c>
      <c r="AQ44">
        <f t="shared" si="26"/>
        <v>-8.9837321347293848</v>
      </c>
      <c r="AR44">
        <f t="shared" si="26"/>
        <v>-9.0523778425709231</v>
      </c>
      <c r="AS44">
        <f t="shared" si="26"/>
        <v>3.4606655033257029E-2</v>
      </c>
      <c r="AT44">
        <f t="shared" si="26"/>
        <v>6.9133901665903427E-2</v>
      </c>
      <c r="AU44">
        <f t="shared" si="23"/>
        <v>-8.9486372858717633</v>
      </c>
      <c r="AW44">
        <v>41</v>
      </c>
      <c r="AX44">
        <f>IF(Z44&gt;0, (R44*SUMPRODUCT(K44:$K$98, X44:$X$98)-K44*$AZ$3)/Z44, 0)</f>
        <v>173.53971238493898</v>
      </c>
    </row>
    <row r="45" spans="5:50" x14ac:dyDescent="0.25">
      <c r="E45">
        <v>2045</v>
      </c>
      <c r="F45" s="5">
        <f>EconomicRates!C85</f>
        <v>3.5571999999999999E-2</v>
      </c>
      <c r="G45" s="5">
        <f>EconomicRates!D85</f>
        <v>7.0000000000000007E-2</v>
      </c>
      <c r="H45" s="5">
        <f t="shared" si="10"/>
        <v>0.12000000000000001</v>
      </c>
      <c r="I45" s="5">
        <f t="shared" si="11"/>
        <v>1.1200000000000001</v>
      </c>
      <c r="J45">
        <f t="shared" si="12"/>
        <v>0.89285714285714279</v>
      </c>
      <c r="K45">
        <f t="shared" si="20"/>
        <v>8.5672817142017025E-3</v>
      </c>
      <c r="L45" s="2">
        <v>42</v>
      </c>
      <c r="M45" s="6">
        <v>6.8199999999999997E-3</v>
      </c>
      <c r="Q45" s="4">
        <f t="shared" si="21"/>
        <v>12.5</v>
      </c>
      <c r="R45">
        <f t="shared" si="0"/>
        <v>250000</v>
      </c>
      <c r="S45">
        <f t="shared" si="1"/>
        <v>170.1441342422967</v>
      </c>
      <c r="U45">
        <f t="shared" si="13"/>
        <v>6.8199999999999997E-3</v>
      </c>
      <c r="V45">
        <f t="shared" si="14"/>
        <v>0.01</v>
      </c>
      <c r="W45">
        <f t="shared" si="15"/>
        <v>0.5723244559235483</v>
      </c>
      <c r="X45">
        <f t="shared" si="16"/>
        <v>3.9032527893985993E-3</v>
      </c>
      <c r="Y45">
        <f t="shared" si="17"/>
        <v>5.7232445592354832E-3</v>
      </c>
      <c r="Z45">
        <f t="shared" si="18"/>
        <v>0.56269795857491423</v>
      </c>
      <c r="AB45">
        <f t="shared" si="19"/>
        <v>99.321021471839259</v>
      </c>
      <c r="AC45">
        <f t="shared" si="2"/>
        <v>95.739757001636519</v>
      </c>
      <c r="AE45">
        <f t="shared" si="3"/>
        <v>0</v>
      </c>
      <c r="AF45">
        <f t="shared" si="24"/>
        <v>0</v>
      </c>
      <c r="AG45">
        <f t="shared" si="24"/>
        <v>-7.033724482186428</v>
      </c>
      <c r="AH45">
        <f t="shared" si="5"/>
        <v>-975.81319734964984</v>
      </c>
      <c r="AI45">
        <f t="shared" si="25"/>
        <v>-982.84692183183631</v>
      </c>
      <c r="AJ45">
        <f t="shared" si="7"/>
        <v>3.5812644702027399</v>
      </c>
      <c r="AK45">
        <f t="shared" si="22"/>
        <v>6.9524715030287485</v>
      </c>
      <c r="AL45">
        <f t="shared" si="8"/>
        <v>-972.31318585860481</v>
      </c>
      <c r="AN45">
        <f t="shared" si="26"/>
        <v>0</v>
      </c>
      <c r="AO45">
        <f t="shared" si="26"/>
        <v>0</v>
      </c>
      <c r="AP45">
        <f t="shared" si="26"/>
        <v>-6.025989913896862E-2</v>
      </c>
      <c r="AQ45">
        <f t="shared" si="26"/>
        <v>-8.3600665621303527</v>
      </c>
      <c r="AR45">
        <f t="shared" si="26"/>
        <v>-8.4203264612693207</v>
      </c>
      <c r="AS45">
        <f t="shared" si="26"/>
        <v>3.0681701609288181E-2</v>
      </c>
      <c r="AT45">
        <f t="shared" si="26"/>
        <v>5.9563781976406625E-2</v>
      </c>
      <c r="AU45">
        <f t="shared" si="23"/>
        <v>-8.3300809776836271</v>
      </c>
      <c r="AW45">
        <v>42</v>
      </c>
      <c r="AX45">
        <f>IF(Z45&gt;0, (R45*SUMPRODUCT(K45:$K$98, X45:$X$98)-K45*$AZ$3)/Z45, 0)</f>
        <v>170.1441342422967</v>
      </c>
    </row>
    <row r="46" spans="5:50" x14ac:dyDescent="0.25">
      <c r="E46">
        <v>2046</v>
      </c>
      <c r="F46" s="5">
        <f>EconomicRates!C86</f>
        <v>3.5571999999999999E-2</v>
      </c>
      <c r="G46" s="5">
        <f>EconomicRates!D86</f>
        <v>7.0000000000000007E-2</v>
      </c>
      <c r="H46" s="5">
        <f t="shared" si="10"/>
        <v>0.12000000000000001</v>
      </c>
      <c r="I46" s="5">
        <f t="shared" si="11"/>
        <v>1.1200000000000001</v>
      </c>
      <c r="J46">
        <f t="shared" si="12"/>
        <v>0.89285714285714279</v>
      </c>
      <c r="K46">
        <f t="shared" si="20"/>
        <v>7.6493586733943769E-3</v>
      </c>
      <c r="L46" s="2">
        <v>43</v>
      </c>
      <c r="M46" s="6">
        <v>7.2269999999999999E-3</v>
      </c>
      <c r="Q46" s="4">
        <f t="shared" si="21"/>
        <v>12.5</v>
      </c>
      <c r="R46">
        <f t="shared" si="0"/>
        <v>250000</v>
      </c>
      <c r="S46">
        <f t="shared" si="1"/>
        <v>166.73163687598193</v>
      </c>
      <c r="U46">
        <f t="shared" si="13"/>
        <v>7.2269999999999999E-3</v>
      </c>
      <c r="V46">
        <f t="shared" si="14"/>
        <v>0.01</v>
      </c>
      <c r="W46">
        <f t="shared" si="15"/>
        <v>0.56269795857491423</v>
      </c>
      <c r="X46">
        <f t="shared" si="16"/>
        <v>4.0666181466209048E-3</v>
      </c>
      <c r="Y46">
        <f t="shared" si="17"/>
        <v>5.6269795857491426E-3</v>
      </c>
      <c r="Z46">
        <f t="shared" si="18"/>
        <v>0.55300436084254423</v>
      </c>
      <c r="AB46">
        <f t="shared" si="19"/>
        <v>95.739757001636519</v>
      </c>
      <c r="AC46">
        <f t="shared" si="2"/>
        <v>92.203322282833568</v>
      </c>
      <c r="AE46">
        <f t="shared" si="3"/>
        <v>0</v>
      </c>
      <c r="AF46">
        <f t="shared" si="24"/>
        <v>0</v>
      </c>
      <c r="AG46">
        <f t="shared" si="24"/>
        <v>-6.9125545105318027</v>
      </c>
      <c r="AH46">
        <f t="shared" si="5"/>
        <v>-1016.6545366552263</v>
      </c>
      <c r="AI46">
        <f t="shared" si="25"/>
        <v>-1023.567091165758</v>
      </c>
      <c r="AJ46">
        <f t="shared" si="7"/>
        <v>3.5364347188029512</v>
      </c>
      <c r="AK46">
        <f t="shared" si="22"/>
        <v>6.7017829901145571</v>
      </c>
      <c r="AL46">
        <f t="shared" si="8"/>
        <v>-1013.3288734568405</v>
      </c>
      <c r="AN46">
        <f t="shared" si="26"/>
        <v>0</v>
      </c>
      <c r="AO46">
        <f t="shared" si="26"/>
        <v>0</v>
      </c>
      <c r="AP46">
        <f t="shared" si="26"/>
        <v>-5.2876608800447866E-2</v>
      </c>
      <c r="AQ46">
        <f t="shared" si="26"/>
        <v>-7.7767551978093961</v>
      </c>
      <c r="AR46">
        <f t="shared" si="26"/>
        <v>-7.8296318066098438</v>
      </c>
      <c r="AS46">
        <f t="shared" si="26"/>
        <v>2.7051457589168361E-2</v>
      </c>
      <c r="AT46">
        <f t="shared" si="26"/>
        <v>5.1264341842639692E-2</v>
      </c>
      <c r="AU46">
        <f t="shared" si="23"/>
        <v>-7.751316007178036</v>
      </c>
      <c r="AW46">
        <v>43</v>
      </c>
      <c r="AX46">
        <f>IF(Z46&gt;0, (R46*SUMPRODUCT(K46:$K$98, X46:$X$98)-K46*$AZ$3)/Z46, 0)</f>
        <v>166.73163687598193</v>
      </c>
    </row>
    <row r="47" spans="5:50" x14ac:dyDescent="0.25">
      <c r="E47">
        <v>2047</v>
      </c>
      <c r="F47" s="5">
        <f>EconomicRates!C87</f>
        <v>3.5571999999999999E-2</v>
      </c>
      <c r="G47" s="5">
        <f>EconomicRates!D87</f>
        <v>7.0000000000000007E-2</v>
      </c>
      <c r="H47" s="5">
        <f t="shared" si="10"/>
        <v>0.12000000000000001</v>
      </c>
      <c r="I47" s="5">
        <f t="shared" si="11"/>
        <v>1.1200000000000001</v>
      </c>
      <c r="J47">
        <f t="shared" si="12"/>
        <v>0.89285714285714279</v>
      </c>
      <c r="K47">
        <f t="shared" si="20"/>
        <v>6.8297845298164071E-3</v>
      </c>
      <c r="L47" s="2">
        <v>44</v>
      </c>
      <c r="M47" s="6">
        <v>7.6860000000000001E-3</v>
      </c>
      <c r="Q47" s="4">
        <f t="shared" si="21"/>
        <v>12.5</v>
      </c>
      <c r="R47">
        <f t="shared" si="0"/>
        <v>250000</v>
      </c>
      <c r="S47">
        <f t="shared" si="1"/>
        <v>163.34586351988273</v>
      </c>
      <c r="U47">
        <f t="shared" si="13"/>
        <v>7.6860000000000001E-3</v>
      </c>
      <c r="V47">
        <f t="shared" si="14"/>
        <v>0.01</v>
      </c>
      <c r="W47">
        <f t="shared" si="15"/>
        <v>0.55300436084254423</v>
      </c>
      <c r="X47">
        <f t="shared" si="16"/>
        <v>4.2503915174357948E-3</v>
      </c>
      <c r="Y47">
        <f t="shared" si="17"/>
        <v>5.5300436084254421E-3</v>
      </c>
      <c r="Z47">
        <f t="shared" si="18"/>
        <v>0.54322392571668299</v>
      </c>
      <c r="AB47">
        <f t="shared" si="19"/>
        <v>92.203322282833568</v>
      </c>
      <c r="AC47">
        <f t="shared" si="2"/>
        <v>88.733381230852217</v>
      </c>
      <c r="AE47">
        <f t="shared" si="3"/>
        <v>0</v>
      </c>
      <c r="AF47">
        <f t="shared" si="24"/>
        <v>0</v>
      </c>
      <c r="AG47">
        <f t="shared" si="24"/>
        <v>-6.790299071458537</v>
      </c>
      <c r="AH47">
        <f t="shared" si="5"/>
        <v>-1062.5978793589486</v>
      </c>
      <c r="AI47">
        <f t="shared" si="25"/>
        <v>-1069.3881784304072</v>
      </c>
      <c r="AJ47">
        <f t="shared" si="7"/>
        <v>3.4699410519813512</v>
      </c>
      <c r="AK47">
        <f t="shared" si="22"/>
        <v>6.4542325597983501</v>
      </c>
      <c r="AL47">
        <f t="shared" si="8"/>
        <v>-1059.4640048186275</v>
      </c>
      <c r="AN47">
        <f t="shared" si="26"/>
        <v>0</v>
      </c>
      <c r="AO47">
        <f t="shared" si="26"/>
        <v>0</v>
      </c>
      <c r="AP47">
        <f t="shared" si="26"/>
        <v>-4.6376279551074227E-2</v>
      </c>
      <c r="AQ47">
        <f t="shared" si="26"/>
        <v>-7.2573145578614682</v>
      </c>
      <c r="AR47">
        <f t="shared" si="26"/>
        <v>-7.3036908374125424</v>
      </c>
      <c r="AS47">
        <f t="shared" si="26"/>
        <v>2.3698949716197102E-2</v>
      </c>
      <c r="AT47">
        <f t="shared" si="26"/>
        <v>4.4081017688748121E-2</v>
      </c>
      <c r="AU47">
        <f t="shared" si="23"/>
        <v>-7.2359108700075971</v>
      </c>
      <c r="AW47">
        <v>44</v>
      </c>
      <c r="AX47">
        <f>IF(Z47&gt;0, (R47*SUMPRODUCT(K47:$K$98, X47:$X$98)-K47*$AZ$3)/Z47, 0)</f>
        <v>163.34586351988273</v>
      </c>
    </row>
    <row r="48" spans="5:50" x14ac:dyDescent="0.25">
      <c r="E48">
        <v>2048</v>
      </c>
      <c r="F48" s="5">
        <f>EconomicRates!C88</f>
        <v>3.5571999999999999E-2</v>
      </c>
      <c r="G48" s="5">
        <f>EconomicRates!D88</f>
        <v>7.0000000000000007E-2</v>
      </c>
      <c r="H48" s="5">
        <f t="shared" si="10"/>
        <v>0.12000000000000001</v>
      </c>
      <c r="I48" s="5">
        <f t="shared" si="11"/>
        <v>1.1200000000000001</v>
      </c>
      <c r="J48">
        <f t="shared" si="12"/>
        <v>0.89285714285714279</v>
      </c>
      <c r="K48">
        <f t="shared" si="20"/>
        <v>6.0980219016217915E-3</v>
      </c>
      <c r="L48" s="2">
        <v>45</v>
      </c>
      <c r="M48" s="6">
        <v>8.2030000000000002E-3</v>
      </c>
      <c r="Q48" s="4">
        <f t="shared" si="21"/>
        <v>12.5</v>
      </c>
      <c r="R48">
        <f t="shared" si="0"/>
        <v>250000</v>
      </c>
      <c r="S48">
        <f t="shared" si="1"/>
        <v>159.97700725589488</v>
      </c>
      <c r="U48">
        <f t="shared" si="13"/>
        <v>8.2030000000000002E-3</v>
      </c>
      <c r="V48">
        <f t="shared" si="14"/>
        <v>0.01</v>
      </c>
      <c r="W48">
        <f t="shared" si="15"/>
        <v>0.54322392571668299</v>
      </c>
      <c r="X48">
        <f t="shared" si="16"/>
        <v>4.4560658626539504E-3</v>
      </c>
      <c r="Y48">
        <f t="shared" si="17"/>
        <v>5.4322392571668297E-3</v>
      </c>
      <c r="Z48">
        <f t="shared" si="18"/>
        <v>0.53333562059686224</v>
      </c>
      <c r="AB48">
        <f t="shared" si="19"/>
        <v>88.733381230852217</v>
      </c>
      <c r="AC48">
        <f t="shared" si="2"/>
        <v>85.321436446051422</v>
      </c>
      <c r="AE48">
        <f t="shared" si="3"/>
        <v>0</v>
      </c>
      <c r="AF48">
        <f t="shared" si="24"/>
        <v>0</v>
      </c>
      <c r="AG48">
        <f t="shared" si="24"/>
        <v>-6.6666952574607778</v>
      </c>
      <c r="AH48">
        <f t="shared" si="5"/>
        <v>-1114.0164656634877</v>
      </c>
      <c r="AI48">
        <f t="shared" si="25"/>
        <v>-1120.6831609209485</v>
      </c>
      <c r="AJ48">
        <f t="shared" si="7"/>
        <v>3.4119447848007951</v>
      </c>
      <c r="AK48">
        <f t="shared" si="22"/>
        <v>6.2113366861596555</v>
      </c>
      <c r="AL48">
        <f t="shared" si="8"/>
        <v>-1111.0598794499879</v>
      </c>
      <c r="AN48">
        <f t="shared" si="26"/>
        <v>0</v>
      </c>
      <c r="AO48">
        <f t="shared" si="26"/>
        <v>0</v>
      </c>
      <c r="AP48">
        <f t="shared" si="26"/>
        <v>-4.065365369143395E-2</v>
      </c>
      <c r="AQ48">
        <f t="shared" si="26"/>
        <v>-6.793296806383248</v>
      </c>
      <c r="AR48">
        <f t="shared" si="26"/>
        <v>-6.8339504600746821</v>
      </c>
      <c r="AS48">
        <f t="shared" si="26"/>
        <v>2.0806114024839499E-2</v>
      </c>
      <c r="AT48">
        <f t="shared" si="26"/>
        <v>3.7876867150548499E-2</v>
      </c>
      <c r="AU48">
        <f t="shared" si="23"/>
        <v>-6.775267478899293</v>
      </c>
      <c r="AW48">
        <v>45</v>
      </c>
      <c r="AX48">
        <f>IF(Z48&gt;0, (R48*SUMPRODUCT(K48:$K$98, X48:$X$98)-K48*$AZ$3)/Z48, 0)</f>
        <v>159.97700725589488</v>
      </c>
    </row>
    <row r="49" spans="5:50" x14ac:dyDescent="0.25">
      <c r="E49">
        <v>2049</v>
      </c>
      <c r="F49" s="5">
        <f>EconomicRates!C89</f>
        <v>3.5571999999999999E-2</v>
      </c>
      <c r="G49" s="5">
        <f>EconomicRates!D89</f>
        <v>7.0000000000000007E-2</v>
      </c>
      <c r="H49" s="5">
        <f t="shared" si="10"/>
        <v>0.12000000000000001</v>
      </c>
      <c r="I49" s="5">
        <f t="shared" si="11"/>
        <v>1.1200000000000001</v>
      </c>
      <c r="J49">
        <f t="shared" si="12"/>
        <v>0.89285714285714279</v>
      </c>
      <c r="K49">
        <f t="shared" si="20"/>
        <v>5.4446624121623132E-3</v>
      </c>
      <c r="L49" s="2">
        <v>46</v>
      </c>
      <c r="M49" s="6">
        <v>8.7950000000000007E-3</v>
      </c>
      <c r="Q49" s="4">
        <f t="shared" si="21"/>
        <v>12.5</v>
      </c>
      <c r="R49">
        <f t="shared" si="0"/>
        <v>250000</v>
      </c>
      <c r="S49">
        <f t="shared" si="1"/>
        <v>156.62085269190788</v>
      </c>
      <c r="U49">
        <f t="shared" si="13"/>
        <v>8.7950000000000007E-3</v>
      </c>
      <c r="V49">
        <f t="shared" si="14"/>
        <v>0.01</v>
      </c>
      <c r="W49">
        <f t="shared" si="15"/>
        <v>0.53333562059686224</v>
      </c>
      <c r="X49">
        <f t="shared" si="16"/>
        <v>4.6906867831494042E-3</v>
      </c>
      <c r="Y49">
        <f t="shared" si="17"/>
        <v>5.3333562059686224E-3</v>
      </c>
      <c r="Z49">
        <f t="shared" si="18"/>
        <v>0.52331157760774416</v>
      </c>
      <c r="AB49">
        <f t="shared" si="19"/>
        <v>85.321436446051422</v>
      </c>
      <c r="AC49">
        <f t="shared" si="2"/>
        <v>81.961505508472413</v>
      </c>
      <c r="AE49">
        <f t="shared" si="3"/>
        <v>0</v>
      </c>
      <c r="AF49">
        <f t="shared" si="24"/>
        <v>0</v>
      </c>
      <c r="AG49">
        <f t="shared" si="24"/>
        <v>-6.5413947200968021</v>
      </c>
      <c r="AH49">
        <f t="shared" si="5"/>
        <v>-1172.6716957873512</v>
      </c>
      <c r="AI49">
        <f t="shared" si="25"/>
        <v>-1179.213090507448</v>
      </c>
      <c r="AJ49">
        <f t="shared" si="7"/>
        <v>3.3599309375790085</v>
      </c>
      <c r="AK49">
        <f t="shared" si="22"/>
        <v>5.9725005512236002</v>
      </c>
      <c r="AL49">
        <f t="shared" si="8"/>
        <v>-1169.8806590186452</v>
      </c>
      <c r="AN49">
        <f t="shared" si="26"/>
        <v>0</v>
      </c>
      <c r="AO49">
        <f t="shared" si="26"/>
        <v>0</v>
      </c>
      <c r="AP49">
        <f t="shared" si="26"/>
        <v>-3.5615685955628078E-2</v>
      </c>
      <c r="AQ49">
        <f t="shared" si="26"/>
        <v>-6.3848015038600296</v>
      </c>
      <c r="AR49">
        <f t="shared" si="26"/>
        <v>-6.4204171898156579</v>
      </c>
      <c r="AS49">
        <f t="shared" si="26"/>
        <v>1.8293689683297708E-2</v>
      </c>
      <c r="AT49">
        <f t="shared" si="26"/>
        <v>3.2518249257865832E-2</v>
      </c>
      <c r="AU49">
        <f t="shared" si="23"/>
        <v>-6.3696052508744936</v>
      </c>
      <c r="AW49">
        <v>46</v>
      </c>
      <c r="AX49">
        <f>IF(Z49&gt;0, (R49*SUMPRODUCT(K49:$K$98, X49:$X$98)-K49*$AZ$3)/Z49, 0)</f>
        <v>156.62085269190788</v>
      </c>
    </row>
    <row r="50" spans="5:50" x14ac:dyDescent="0.25">
      <c r="E50">
        <v>2050</v>
      </c>
      <c r="F50" s="5">
        <f>EconomicRates!C90</f>
        <v>3.5571999999999999E-2</v>
      </c>
      <c r="G50" s="5">
        <f>EconomicRates!D90</f>
        <v>7.0000000000000007E-2</v>
      </c>
      <c r="H50" s="5">
        <f t="shared" si="10"/>
        <v>0.12000000000000001</v>
      </c>
      <c r="I50" s="5">
        <f t="shared" si="11"/>
        <v>1.1200000000000001</v>
      </c>
      <c r="J50">
        <f t="shared" si="12"/>
        <v>0.89285714285714279</v>
      </c>
      <c r="K50">
        <f t="shared" si="20"/>
        <v>4.8613057251449222E-3</v>
      </c>
      <c r="L50" s="2">
        <v>47</v>
      </c>
      <c r="M50" s="6">
        <v>9.4780000000000003E-3</v>
      </c>
      <c r="Q50" s="4">
        <f t="shared" si="21"/>
        <v>12.5</v>
      </c>
      <c r="R50">
        <f t="shared" si="0"/>
        <v>250000</v>
      </c>
      <c r="S50">
        <f t="shared" si="1"/>
        <v>153.26324619319766</v>
      </c>
      <c r="U50">
        <f t="shared" si="13"/>
        <v>9.4780000000000003E-3</v>
      </c>
      <c r="V50">
        <f t="shared" si="14"/>
        <v>0.01</v>
      </c>
      <c r="W50">
        <f t="shared" si="15"/>
        <v>0.52331157760774416</v>
      </c>
      <c r="X50">
        <f t="shared" si="16"/>
        <v>4.9599471325661995E-3</v>
      </c>
      <c r="Y50">
        <f t="shared" si="17"/>
        <v>5.2331157760774419E-3</v>
      </c>
      <c r="Z50">
        <f t="shared" si="18"/>
        <v>0.51311851469910053</v>
      </c>
      <c r="AB50">
        <f t="shared" si="19"/>
        <v>81.961505508472413</v>
      </c>
      <c r="AC50">
        <f t="shared" si="2"/>
        <v>78.642209244616154</v>
      </c>
      <c r="AE50">
        <f t="shared" si="3"/>
        <v>0</v>
      </c>
      <c r="AF50">
        <f t="shared" si="24"/>
        <v>0</v>
      </c>
      <c r="AG50">
        <f t="shared" si="24"/>
        <v>-6.4139814337387566</v>
      </c>
      <c r="AH50">
        <f t="shared" si="5"/>
        <v>-1239.9867831415499</v>
      </c>
      <c r="AI50">
        <f t="shared" si="25"/>
        <v>-1246.4007645752888</v>
      </c>
      <c r="AJ50">
        <f t="shared" si="7"/>
        <v>3.3192962638562591</v>
      </c>
      <c r="AK50">
        <f t="shared" si="22"/>
        <v>5.7373053855930696</v>
      </c>
      <c r="AL50">
        <f t="shared" si="8"/>
        <v>-1237.3441629258393</v>
      </c>
      <c r="AN50">
        <f t="shared" si="26"/>
        <v>0</v>
      </c>
      <c r="AO50">
        <f t="shared" si="26"/>
        <v>0</v>
      </c>
      <c r="AP50">
        <f t="shared" si="26"/>
        <v>-3.1180324664807454E-2</v>
      </c>
      <c r="AQ50">
        <f t="shared" si="26"/>
        <v>-6.0279548479900518</v>
      </c>
      <c r="AR50">
        <f t="shared" si="26"/>
        <v>-6.0591351726548597</v>
      </c>
      <c r="AS50">
        <f t="shared" si="26"/>
        <v>1.6136113930936582E-2</v>
      </c>
      <c r="AT50">
        <f t="shared" si="26"/>
        <v>2.7890795517888384E-2</v>
      </c>
      <c r="AU50">
        <f t="shared" si="23"/>
        <v>-6.0151082632060344</v>
      </c>
      <c r="AW50">
        <v>47</v>
      </c>
      <c r="AX50">
        <f>IF(Z50&gt;0, (R50*SUMPRODUCT(K50:$K$98, X50:$X$98)-K50*$AZ$3)/Z50, 0)</f>
        <v>153.26324619319766</v>
      </c>
    </row>
    <row r="51" spans="5:50" x14ac:dyDescent="0.25">
      <c r="E51">
        <v>2051</v>
      </c>
      <c r="F51" s="5">
        <f>EconomicRates!C91</f>
        <v>3.5571999999999999E-2</v>
      </c>
      <c r="G51" s="5">
        <f>EconomicRates!D91</f>
        <v>7.0000000000000007E-2</v>
      </c>
      <c r="H51" s="5">
        <f t="shared" si="10"/>
        <v>0.12000000000000001</v>
      </c>
      <c r="I51" s="5">
        <f t="shared" si="11"/>
        <v>1.1200000000000001</v>
      </c>
      <c r="J51">
        <f t="shared" si="12"/>
        <v>0.89285714285714279</v>
      </c>
      <c r="K51">
        <f t="shared" si="20"/>
        <v>4.3404515403079663E-3</v>
      </c>
      <c r="L51" s="2">
        <v>48</v>
      </c>
      <c r="M51" s="6">
        <v>1.0265E-2</v>
      </c>
      <c r="Q51" s="4">
        <f t="shared" si="21"/>
        <v>12.5</v>
      </c>
      <c r="R51">
        <f t="shared" si="0"/>
        <v>250000</v>
      </c>
      <c r="S51">
        <f t="shared" si="1"/>
        <v>149.88718862542399</v>
      </c>
      <c r="U51">
        <f t="shared" si="13"/>
        <v>1.0265E-2</v>
      </c>
      <c r="V51">
        <f t="shared" si="14"/>
        <v>0.01</v>
      </c>
      <c r="W51">
        <f t="shared" si="15"/>
        <v>0.51311851469910053</v>
      </c>
      <c r="X51">
        <f t="shared" si="16"/>
        <v>5.2671615533862667E-3</v>
      </c>
      <c r="Y51">
        <f t="shared" si="17"/>
        <v>5.1311851469910052E-3</v>
      </c>
      <c r="Z51">
        <f t="shared" si="18"/>
        <v>0.50272016799872332</v>
      </c>
      <c r="AB51">
        <f t="shared" si="19"/>
        <v>78.642209244616154</v>
      </c>
      <c r="AC51">
        <f t="shared" si="2"/>
        <v>75.351312646629481</v>
      </c>
      <c r="AE51">
        <f t="shared" si="3"/>
        <v>0</v>
      </c>
      <c r="AF51">
        <f t="shared" si="24"/>
        <v>0</v>
      </c>
      <c r="AG51">
        <f t="shared" si="24"/>
        <v>-6.2840020999840416</v>
      </c>
      <c r="AH51">
        <f t="shared" si="5"/>
        <v>-1316.7903883465667</v>
      </c>
      <c r="AI51">
        <f t="shared" si="25"/>
        <v>-1323.0743904465508</v>
      </c>
      <c r="AJ51">
        <f t="shared" si="7"/>
        <v>3.2908965979866736</v>
      </c>
      <c r="AK51">
        <f t="shared" si="22"/>
        <v>5.5049546471231317</v>
      </c>
      <c r="AL51">
        <f t="shared" si="8"/>
        <v>-1314.2785392014409</v>
      </c>
      <c r="AN51">
        <f t="shared" si="26"/>
        <v>0</v>
      </c>
      <c r="AO51">
        <f t="shared" si="26"/>
        <v>0</v>
      </c>
      <c r="AP51">
        <f t="shared" si="26"/>
        <v>-2.7275406594174229E-2</v>
      </c>
      <c r="AQ51">
        <f t="shared" si="26"/>
        <v>-5.7154648693615808</v>
      </c>
      <c r="AR51">
        <f t="shared" si="26"/>
        <v>-5.7427402759557546</v>
      </c>
      <c r="AS51">
        <f t="shared" si="26"/>
        <v>1.4283977207725503E-2</v>
      </c>
      <c r="AT51">
        <f t="shared" si="26"/>
        <v>2.3893988877431094E-2</v>
      </c>
      <c r="AU51">
        <f t="shared" si="23"/>
        <v>-5.7045623098705978</v>
      </c>
      <c r="AW51">
        <v>48</v>
      </c>
      <c r="AX51">
        <f>IF(Z51&gt;0, (R51*SUMPRODUCT(K51:$K$98, X51:$X$98)-K51*$AZ$3)/Z51, 0)</f>
        <v>149.88718862542399</v>
      </c>
    </row>
    <row r="52" spans="5:50" x14ac:dyDescent="0.25">
      <c r="E52">
        <v>2052</v>
      </c>
      <c r="F52" s="5">
        <f>EconomicRates!C92</f>
        <v>3.5571999999999999E-2</v>
      </c>
      <c r="G52" s="5">
        <f>EconomicRates!D92</f>
        <v>7.0000000000000007E-2</v>
      </c>
      <c r="H52" s="5">
        <f t="shared" si="10"/>
        <v>0.12000000000000001</v>
      </c>
      <c r="I52" s="5">
        <f t="shared" si="11"/>
        <v>1.1200000000000001</v>
      </c>
      <c r="J52">
        <f t="shared" si="12"/>
        <v>0.89285714285714279</v>
      </c>
      <c r="K52">
        <f t="shared" si="20"/>
        <v>3.8754031609892553E-3</v>
      </c>
      <c r="L52" s="2">
        <v>49</v>
      </c>
      <c r="M52" s="6">
        <v>1.1204E-2</v>
      </c>
      <c r="Q52" s="4">
        <f t="shared" si="21"/>
        <v>12.5</v>
      </c>
      <c r="R52">
        <f t="shared" si="0"/>
        <v>250000</v>
      </c>
      <c r="S52">
        <f t="shared" si="1"/>
        <v>146.48534339989152</v>
      </c>
      <c r="U52">
        <f t="shared" si="13"/>
        <v>1.1204E-2</v>
      </c>
      <c r="V52">
        <f t="shared" si="14"/>
        <v>0.01</v>
      </c>
      <c r="W52">
        <f t="shared" si="15"/>
        <v>0.50272016799872332</v>
      </c>
      <c r="X52">
        <f t="shared" si="16"/>
        <v>5.6324767622576962E-3</v>
      </c>
      <c r="Y52">
        <f t="shared" si="17"/>
        <v>5.0272016799872334E-3</v>
      </c>
      <c r="Z52">
        <f t="shared" si="18"/>
        <v>0.49206048955647841</v>
      </c>
      <c r="AB52">
        <f t="shared" si="19"/>
        <v>75.351312646629481</v>
      </c>
      <c r="AC52">
        <f t="shared" si="2"/>
        <v>72.079649786199468</v>
      </c>
      <c r="AE52">
        <f t="shared" si="3"/>
        <v>0</v>
      </c>
      <c r="AF52">
        <f t="shared" si="24"/>
        <v>0</v>
      </c>
      <c r="AG52">
        <f t="shared" si="24"/>
        <v>-6.1507561194559806</v>
      </c>
      <c r="AH52">
        <f t="shared" si="5"/>
        <v>-1408.1191905644241</v>
      </c>
      <c r="AI52">
        <f t="shared" si="25"/>
        <v>-1414.2699466838801</v>
      </c>
      <c r="AJ52">
        <f t="shared" si="7"/>
        <v>3.2716628604300126</v>
      </c>
      <c r="AK52">
        <f t="shared" si="22"/>
        <v>5.2745918852640639</v>
      </c>
      <c r="AL52">
        <f t="shared" si="8"/>
        <v>-1405.723691938186</v>
      </c>
      <c r="AN52">
        <f t="shared" si="26"/>
        <v>0</v>
      </c>
      <c r="AO52">
        <f t="shared" si="26"/>
        <v>0</v>
      </c>
      <c r="AP52">
        <f t="shared" si="26"/>
        <v>-2.3836659707813714E-2</v>
      </c>
      <c r="AQ52">
        <f t="shared" si="26"/>
        <v>-5.4570295621630009</v>
      </c>
      <c r="AR52">
        <f t="shared" si="26"/>
        <v>-5.4808662218708148</v>
      </c>
      <c r="AS52">
        <f t="shared" si="26"/>
        <v>1.2679012591001619E-2</v>
      </c>
      <c r="AT52">
        <f t="shared" si="26"/>
        <v>2.044117006508063E-2</v>
      </c>
      <c r="AU52">
        <f t="shared" si="23"/>
        <v>-5.4477460392147323</v>
      </c>
      <c r="AW52">
        <v>49</v>
      </c>
      <c r="AX52">
        <f>IF(Z52&gt;0, (R52*SUMPRODUCT(K52:$K$98, X52:$X$98)-K52*$AZ$3)/Z52, 0)</f>
        <v>146.48534339989152</v>
      </c>
    </row>
    <row r="53" spans="5:50" x14ac:dyDescent="0.25">
      <c r="E53">
        <v>2053</v>
      </c>
      <c r="F53" s="5">
        <f>EconomicRates!C93</f>
        <v>3.5571999999999999E-2</v>
      </c>
      <c r="G53" s="5">
        <f>EconomicRates!D93</f>
        <v>7.0000000000000007E-2</v>
      </c>
      <c r="H53" s="5">
        <f t="shared" si="10"/>
        <v>0.12000000000000001</v>
      </c>
      <c r="I53" s="5">
        <f t="shared" si="11"/>
        <v>1.1200000000000001</v>
      </c>
      <c r="J53">
        <f t="shared" si="12"/>
        <v>0.89285714285714279</v>
      </c>
      <c r="K53">
        <f t="shared" si="20"/>
        <v>3.4601813937404063E-3</v>
      </c>
      <c r="L53" s="2">
        <v>50</v>
      </c>
      <c r="M53" s="6">
        <v>1.2285000000000001E-2</v>
      </c>
      <c r="Q53" s="4">
        <f t="shared" si="21"/>
        <v>12.5</v>
      </c>
      <c r="R53">
        <f t="shared" si="0"/>
        <v>250000</v>
      </c>
      <c r="S53">
        <f t="shared" si="1"/>
        <v>143.01665476375024</v>
      </c>
      <c r="U53">
        <f t="shared" si="13"/>
        <v>1.2285000000000001E-2</v>
      </c>
      <c r="V53">
        <f t="shared" si="14"/>
        <v>0.01</v>
      </c>
      <c r="W53">
        <f t="shared" si="15"/>
        <v>0.49206048955647841</v>
      </c>
      <c r="X53">
        <f t="shared" si="16"/>
        <v>6.044963114201338E-3</v>
      </c>
      <c r="Y53">
        <f t="shared" si="17"/>
        <v>4.9206048955647841E-3</v>
      </c>
      <c r="Z53">
        <f t="shared" si="18"/>
        <v>0.4810949215467123</v>
      </c>
      <c r="AB53">
        <f t="shared" si="19"/>
        <v>72.079649786199468</v>
      </c>
      <c r="AC53">
        <f t="shared" si="2"/>
        <v>68.804586303439663</v>
      </c>
      <c r="AE53">
        <f t="shared" si="3"/>
        <v>0</v>
      </c>
      <c r="AF53">
        <f t="shared" si="24"/>
        <v>0</v>
      </c>
      <c r="AG53">
        <f t="shared" si="24"/>
        <v>-6.0136865193339037</v>
      </c>
      <c r="AH53">
        <f t="shared" si="5"/>
        <v>-1511.2407785503344</v>
      </c>
      <c r="AI53">
        <f t="shared" si="25"/>
        <v>-1517.2544650696684</v>
      </c>
      <c r="AJ53">
        <f t="shared" si="7"/>
        <v>3.2750634827598049</v>
      </c>
      <c r="AK53">
        <f t="shared" si="22"/>
        <v>5.0455754850339636</v>
      </c>
      <c r="AL53">
        <f t="shared" si="8"/>
        <v>-1508.9338261018747</v>
      </c>
      <c r="AN53">
        <f t="shared" si="26"/>
        <v>0</v>
      </c>
      <c r="AO53">
        <f t="shared" si="26"/>
        <v>0</v>
      </c>
      <c r="AP53">
        <f t="shared" si="26"/>
        <v>-2.0808446201986679E-2</v>
      </c>
      <c r="AQ53">
        <f t="shared" si="26"/>
        <v>-5.2291672234016326</v>
      </c>
      <c r="AR53">
        <f t="shared" si="26"/>
        <v>-5.2499756696036197</v>
      </c>
      <c r="AS53">
        <f t="shared" si="26"/>
        <v>1.133231372636413E-2</v>
      </c>
      <c r="AT53">
        <f t="shared" si="26"/>
        <v>1.7458606414027248E-2</v>
      </c>
      <c r="AU53">
        <f t="shared" si="23"/>
        <v>-5.2211847494632284</v>
      </c>
      <c r="AW53">
        <v>50</v>
      </c>
      <c r="AX53">
        <f>IF(Z53&gt;0, (R53*SUMPRODUCT(K53:$K$98, X53:$X$98)-K53*$AZ$3)/Z53, 0)</f>
        <v>143.01665476375024</v>
      </c>
    </row>
    <row r="54" spans="5:50" x14ac:dyDescent="0.25">
      <c r="E54">
        <v>2054</v>
      </c>
      <c r="F54" s="5">
        <f>EconomicRates!C94</f>
        <v>3.5571999999999999E-2</v>
      </c>
      <c r="G54" s="5">
        <f>EconomicRates!D94</f>
        <v>7.0000000000000007E-2</v>
      </c>
      <c r="H54" s="5">
        <f t="shared" si="10"/>
        <v>0.12000000000000001</v>
      </c>
      <c r="I54" s="5">
        <f t="shared" si="11"/>
        <v>1.1200000000000001</v>
      </c>
      <c r="J54">
        <f t="shared" si="12"/>
        <v>0.89285714285714279</v>
      </c>
      <c r="K54">
        <f t="shared" si="20"/>
        <v>3.0894476729825052E-3</v>
      </c>
      <c r="L54" s="2">
        <v>51</v>
      </c>
      <c r="M54" s="6">
        <v>1.3528E-2</v>
      </c>
      <c r="Q54" s="4">
        <f t="shared" si="21"/>
        <v>12.5</v>
      </c>
      <c r="R54">
        <f t="shared" si="0"/>
        <v>250000</v>
      </c>
      <c r="S54">
        <f t="shared" si="1"/>
        <v>139.4784793200208</v>
      </c>
      <c r="U54">
        <f t="shared" si="13"/>
        <v>1.3528E-2</v>
      </c>
      <c r="V54">
        <f t="shared" si="14"/>
        <v>0.01</v>
      </c>
      <c r="W54">
        <f t="shared" si="15"/>
        <v>0.4810949215467123</v>
      </c>
      <c r="X54">
        <f t="shared" si="16"/>
        <v>6.5082520986839238E-3</v>
      </c>
      <c r="Y54">
        <f t="shared" si="17"/>
        <v>4.8109492154671234E-3</v>
      </c>
      <c r="Z54">
        <f t="shared" si="18"/>
        <v>0.46977572023256126</v>
      </c>
      <c r="AB54">
        <f t="shared" si="19"/>
        <v>68.804586303439663</v>
      </c>
      <c r="AC54">
        <f t="shared" si="2"/>
        <v>65.523603079505165</v>
      </c>
      <c r="AE54">
        <f t="shared" si="3"/>
        <v>0</v>
      </c>
      <c r="AF54">
        <f t="shared" si="24"/>
        <v>0</v>
      </c>
      <c r="AG54">
        <f t="shared" si="24"/>
        <v>-5.8721965029070153</v>
      </c>
      <c r="AH54">
        <f t="shared" si="5"/>
        <v>-1627.0630246709809</v>
      </c>
      <c r="AI54">
        <f t="shared" si="25"/>
        <v>-1632.9352211738878</v>
      </c>
      <c r="AJ54">
        <f t="shared" si="7"/>
        <v>3.2809832239344985</v>
      </c>
      <c r="AK54">
        <f t="shared" si="22"/>
        <v>4.8163210412407773</v>
      </c>
      <c r="AL54">
        <f t="shared" si="8"/>
        <v>-1624.8379169087125</v>
      </c>
      <c r="AN54">
        <f t="shared" si="26"/>
        <v>0</v>
      </c>
      <c r="AO54">
        <f t="shared" si="26"/>
        <v>0</v>
      </c>
      <c r="AP54">
        <f t="shared" si="26"/>
        <v>-1.8141843821202083E-2</v>
      </c>
      <c r="AQ54">
        <f t="shared" si="26"/>
        <v>-5.0267260753656382</v>
      </c>
      <c r="AR54">
        <f t="shared" si="26"/>
        <v>-5.0448679191868404</v>
      </c>
      <c r="AS54">
        <f t="shared" si="26"/>
        <v>1.0136425986279073E-2</v>
      </c>
      <c r="AT54">
        <f t="shared" si="26"/>
        <v>1.4879771833197995E-2</v>
      </c>
      <c r="AU54">
        <f t="shared" si="23"/>
        <v>-5.0198517213673632</v>
      </c>
      <c r="AW54">
        <v>51</v>
      </c>
      <c r="AX54">
        <f>IF(Z54&gt;0, (R54*SUMPRODUCT(K54:$K$98, X54:$X$98)-K54*$AZ$3)/Z54, 0)</f>
        <v>139.4784793200208</v>
      </c>
    </row>
    <row r="55" spans="5:50" x14ac:dyDescent="0.25">
      <c r="E55">
        <v>2055</v>
      </c>
      <c r="F55" s="5">
        <f>EconomicRates!C95</f>
        <v>3.5571999999999999E-2</v>
      </c>
      <c r="G55" s="5">
        <f>EconomicRates!D95</f>
        <v>7.0000000000000007E-2</v>
      </c>
      <c r="H55" s="5">
        <f t="shared" si="10"/>
        <v>0.12000000000000001</v>
      </c>
      <c r="I55" s="5">
        <f t="shared" si="11"/>
        <v>1.1200000000000001</v>
      </c>
      <c r="J55">
        <f t="shared" si="12"/>
        <v>0.89285714285714279</v>
      </c>
      <c r="K55">
        <f t="shared" si="20"/>
        <v>2.758435422305808E-3</v>
      </c>
      <c r="L55" s="2">
        <v>52</v>
      </c>
      <c r="M55" s="6">
        <v>1.4963000000000001E-2</v>
      </c>
      <c r="Q55" s="4">
        <f t="shared" si="21"/>
        <v>12.5</v>
      </c>
      <c r="R55">
        <f t="shared" si="0"/>
        <v>250000</v>
      </c>
      <c r="S55">
        <f t="shared" si="1"/>
        <v>135.87272661299616</v>
      </c>
      <c r="U55">
        <f t="shared" si="13"/>
        <v>1.4963000000000001E-2</v>
      </c>
      <c r="V55">
        <f t="shared" si="14"/>
        <v>0.01</v>
      </c>
      <c r="W55">
        <f t="shared" si="15"/>
        <v>0.46977572023256126</v>
      </c>
      <c r="X55">
        <f t="shared" si="16"/>
        <v>7.0292541018398148E-3</v>
      </c>
      <c r="Y55">
        <f t="shared" si="17"/>
        <v>4.6977572023256123E-3</v>
      </c>
      <c r="Z55">
        <f t="shared" si="18"/>
        <v>0.45804870892839583</v>
      </c>
      <c r="AB55">
        <f t="shared" si="19"/>
        <v>65.523603079505165</v>
      </c>
      <c r="AC55">
        <f t="shared" si="2"/>
        <v>62.236327003663781</v>
      </c>
      <c r="AE55">
        <f t="shared" si="3"/>
        <v>0</v>
      </c>
      <c r="AF55">
        <f t="shared" si="24"/>
        <v>0</v>
      </c>
      <c r="AG55">
        <f t="shared" si="24"/>
        <v>-5.7256088616049476</v>
      </c>
      <c r="AH55">
        <f t="shared" si="5"/>
        <v>-1757.3135254599538</v>
      </c>
      <c r="AI55">
        <f t="shared" si="25"/>
        <v>-1763.0391343215588</v>
      </c>
      <c r="AJ55">
        <f t="shared" si="7"/>
        <v>3.2872760758413833</v>
      </c>
      <c r="AK55">
        <f t="shared" si="22"/>
        <v>4.586652215565362</v>
      </c>
      <c r="AL55">
        <f t="shared" si="8"/>
        <v>-1755.1652060301519</v>
      </c>
      <c r="AN55">
        <f t="shared" si="26"/>
        <v>0</v>
      </c>
      <c r="AO55">
        <f t="shared" si="26"/>
        <v>0</v>
      </c>
      <c r="AP55">
        <f t="shared" si="26"/>
        <v>-1.5793722298119119E-2</v>
      </c>
      <c r="AQ55">
        <f t="shared" si="26"/>
        <v>-4.8474358767258359</v>
      </c>
      <c r="AR55">
        <f t="shared" si="26"/>
        <v>-4.8632295990239554</v>
      </c>
      <c r="AS55">
        <f t="shared" si="26"/>
        <v>9.0677387704993055E-3</v>
      </c>
      <c r="AT55">
        <f t="shared" si="26"/>
        <v>1.2651983941212908E-2</v>
      </c>
      <c r="AU55">
        <f t="shared" si="23"/>
        <v>-4.8415098763122426</v>
      </c>
      <c r="AW55">
        <v>52</v>
      </c>
      <c r="AX55">
        <f>IF(Z55&gt;0, (R55*SUMPRODUCT(K55:$K$98, X55:$X$98)-K55*$AZ$3)/Z55, 0)</f>
        <v>135.87272661299616</v>
      </c>
    </row>
    <row r="56" spans="5:50" x14ac:dyDescent="0.25">
      <c r="E56">
        <v>2056</v>
      </c>
      <c r="F56" s="5">
        <f>EconomicRates!C96</f>
        <v>3.5571999999999999E-2</v>
      </c>
      <c r="G56" s="5">
        <f>EconomicRates!D96</f>
        <v>7.0000000000000007E-2</v>
      </c>
      <c r="H56" s="5">
        <f t="shared" si="10"/>
        <v>0.12000000000000001</v>
      </c>
      <c r="I56" s="5">
        <f t="shared" si="11"/>
        <v>1.1200000000000001</v>
      </c>
      <c r="J56">
        <f t="shared" si="12"/>
        <v>0.89285714285714279</v>
      </c>
      <c r="K56">
        <f t="shared" si="20"/>
        <v>2.4628887699159E-3</v>
      </c>
      <c r="L56" s="2">
        <v>53</v>
      </c>
      <c r="M56" s="6">
        <v>1.6567999999999999E-2</v>
      </c>
      <c r="Q56" s="4">
        <f t="shared" si="21"/>
        <v>12.5</v>
      </c>
      <c r="R56">
        <f t="shared" si="0"/>
        <v>250000</v>
      </c>
      <c r="S56">
        <f t="shared" si="1"/>
        <v>132.19267039257238</v>
      </c>
      <c r="U56">
        <f t="shared" si="13"/>
        <v>1.6567999999999999E-2</v>
      </c>
      <c r="V56">
        <f t="shared" si="14"/>
        <v>0.01</v>
      </c>
      <c r="W56">
        <f t="shared" si="15"/>
        <v>0.45804870892839583</v>
      </c>
      <c r="X56">
        <f t="shared" si="16"/>
        <v>7.5889510095256615E-3</v>
      </c>
      <c r="Y56">
        <f t="shared" si="17"/>
        <v>4.5804870892839581E-3</v>
      </c>
      <c r="Z56">
        <f t="shared" si="18"/>
        <v>0.44587927082958623</v>
      </c>
      <c r="AB56">
        <f t="shared" si="19"/>
        <v>62.236327003663781</v>
      </c>
      <c r="AC56">
        <f t="shared" si="2"/>
        <v>58.941971483656005</v>
      </c>
      <c r="AE56">
        <f t="shared" si="3"/>
        <v>0</v>
      </c>
      <c r="AF56">
        <f t="shared" si="24"/>
        <v>0</v>
      </c>
      <c r="AG56">
        <f t="shared" si="24"/>
        <v>-5.5734908853698277</v>
      </c>
      <c r="AH56">
        <f t="shared" si="5"/>
        <v>-1897.2377523814155</v>
      </c>
      <c r="AI56">
        <f t="shared" si="25"/>
        <v>-1902.8112432667854</v>
      </c>
      <c r="AJ56">
        <f t="shared" si="7"/>
        <v>3.2943555200077768</v>
      </c>
      <c r="AK56">
        <f t="shared" si="22"/>
        <v>4.3565428902564651</v>
      </c>
      <c r="AL56">
        <f t="shared" si="8"/>
        <v>-1895.1603448565213</v>
      </c>
      <c r="AN56">
        <f t="shared" si="26"/>
        <v>0</v>
      </c>
      <c r="AO56">
        <f t="shared" si="26"/>
        <v>0</v>
      </c>
      <c r="AP56">
        <f t="shared" si="26"/>
        <v>-1.3726888110805975E-2</v>
      </c>
      <c r="AQ56">
        <f t="shared" si="26"/>
        <v>-4.6726855542006716</v>
      </c>
      <c r="AR56">
        <f t="shared" si="26"/>
        <v>-4.686412442311477</v>
      </c>
      <c r="AS56">
        <f t="shared" si="26"/>
        <v>8.113631214337608E-3</v>
      </c>
      <c r="AT56">
        <f t="shared" si="26"/>
        <v>1.0729680560069605E-2</v>
      </c>
      <c r="AU56">
        <f t="shared" si="23"/>
        <v>-4.6675691305370703</v>
      </c>
      <c r="AW56">
        <v>53</v>
      </c>
      <c r="AX56">
        <f>IF(Z56&gt;0, (R56*SUMPRODUCT(K56:$K$98, X56:$X$98)-K56*$AZ$3)/Z56, 0)</f>
        <v>132.19267039257238</v>
      </c>
    </row>
    <row r="57" spans="5:50" x14ac:dyDescent="0.25">
      <c r="E57">
        <v>2057</v>
      </c>
      <c r="F57" s="5">
        <f>EconomicRates!C97</f>
        <v>3.5571999999999999E-2</v>
      </c>
      <c r="G57" s="5">
        <f>EconomicRates!D97</f>
        <v>7.0000000000000007E-2</v>
      </c>
      <c r="H57" s="5">
        <f t="shared" si="10"/>
        <v>0.12000000000000001</v>
      </c>
      <c r="I57" s="5">
        <f t="shared" si="11"/>
        <v>1.1200000000000001</v>
      </c>
      <c r="J57">
        <f t="shared" si="12"/>
        <v>0.89285714285714279</v>
      </c>
      <c r="K57">
        <f t="shared" si="20"/>
        <v>2.1990078302820534E-3</v>
      </c>
      <c r="L57" s="2">
        <v>54</v>
      </c>
      <c r="M57" s="6">
        <v>1.8353999999999999E-2</v>
      </c>
      <c r="Q57" s="4">
        <f t="shared" si="21"/>
        <v>12.5</v>
      </c>
      <c r="R57">
        <f t="shared" si="0"/>
        <v>250000</v>
      </c>
      <c r="S57">
        <f t="shared" si="1"/>
        <v>128.46545708194884</v>
      </c>
      <c r="U57">
        <f t="shared" si="13"/>
        <v>1.8353999999999999E-2</v>
      </c>
      <c r="V57">
        <f t="shared" si="14"/>
        <v>0.01</v>
      </c>
      <c r="W57">
        <f t="shared" si="15"/>
        <v>0.44587927082958623</v>
      </c>
      <c r="X57">
        <f t="shared" si="16"/>
        <v>8.1836681368062259E-3</v>
      </c>
      <c r="Y57">
        <f t="shared" si="17"/>
        <v>4.4587927082958626E-3</v>
      </c>
      <c r="Z57">
        <f t="shared" si="18"/>
        <v>0.43323680998448416</v>
      </c>
      <c r="AB57">
        <f t="shared" si="19"/>
        <v>58.941971483656005</v>
      </c>
      <c r="AC57">
        <f t="shared" si="2"/>
        <v>55.655964819382177</v>
      </c>
      <c r="AE57">
        <f t="shared" si="3"/>
        <v>0</v>
      </c>
      <c r="AF57">
        <f t="shared" si="24"/>
        <v>0</v>
      </c>
      <c r="AG57">
        <f t="shared" si="24"/>
        <v>-5.4154601248060521</v>
      </c>
      <c r="AH57">
        <f t="shared" si="5"/>
        <v>-2045.9170342015566</v>
      </c>
      <c r="AI57">
        <f t="shared" si="25"/>
        <v>-2051.3324943263628</v>
      </c>
      <c r="AJ57">
        <f t="shared" si="7"/>
        <v>3.2860066642738275</v>
      </c>
      <c r="AK57">
        <f t="shared" si="22"/>
        <v>4.1259380038559206</v>
      </c>
      <c r="AL57">
        <f t="shared" si="8"/>
        <v>-2043.9205496582331</v>
      </c>
      <c r="AN57">
        <f t="shared" si="26"/>
        <v>0</v>
      </c>
      <c r="AO57">
        <f t="shared" si="26"/>
        <v>0</v>
      </c>
      <c r="AP57">
        <f t="shared" si="26"/>
        <v>-1.1908639219028735E-2</v>
      </c>
      <c r="AQ57">
        <f t="shared" si="26"/>
        <v>-4.4989875783166582</v>
      </c>
      <c r="AR57">
        <f t="shared" si="26"/>
        <v>-4.5108962175356879</v>
      </c>
      <c r="AS57">
        <f t="shared" si="26"/>
        <v>7.225954385097157E-3</v>
      </c>
      <c r="AT57">
        <f t="shared" si="26"/>
        <v>9.0729699777374745E-3</v>
      </c>
      <c r="AU57">
        <f t="shared" si="23"/>
        <v>-4.4945972931728528</v>
      </c>
      <c r="AW57">
        <v>54</v>
      </c>
      <c r="AX57">
        <f>IF(Z57&gt;0, (R57*SUMPRODUCT(K57:$K$98, X57:$X$98)-K57*$AZ$3)/Z57, 0)</f>
        <v>128.46545708194884</v>
      </c>
    </row>
    <row r="58" spans="5:50" x14ac:dyDescent="0.25">
      <c r="E58">
        <v>2058</v>
      </c>
      <c r="F58" s="5">
        <f>EconomicRates!C98</f>
        <v>3.5571999999999999E-2</v>
      </c>
      <c r="G58" s="5">
        <f>EconomicRates!D98</f>
        <v>7.0000000000000007E-2</v>
      </c>
      <c r="H58" s="5">
        <f t="shared" si="10"/>
        <v>0.12000000000000001</v>
      </c>
      <c r="I58" s="5">
        <f t="shared" si="11"/>
        <v>1.1200000000000001</v>
      </c>
      <c r="J58">
        <f t="shared" si="12"/>
        <v>0.89285714285714279</v>
      </c>
      <c r="K58">
        <f t="shared" si="20"/>
        <v>1.9633998484661188E-3</v>
      </c>
      <c r="L58" s="2">
        <v>55</v>
      </c>
      <c r="M58" s="6">
        <v>2.0303000000000002E-2</v>
      </c>
      <c r="Q58" s="4">
        <f t="shared" si="21"/>
        <v>12.5</v>
      </c>
      <c r="R58">
        <f t="shared" si="0"/>
        <v>250000</v>
      </c>
      <c r="S58">
        <f t="shared" si="1"/>
        <v>124.71799905975716</v>
      </c>
      <c r="U58">
        <f t="shared" si="13"/>
        <v>2.0303000000000002E-2</v>
      </c>
      <c r="V58">
        <f t="shared" si="14"/>
        <v>0.01</v>
      </c>
      <c r="W58">
        <f t="shared" si="15"/>
        <v>0.43323680998448416</v>
      </c>
      <c r="X58">
        <f t="shared" si="16"/>
        <v>8.7960069531149831E-3</v>
      </c>
      <c r="Y58">
        <f t="shared" si="17"/>
        <v>4.3323680998448421E-3</v>
      </c>
      <c r="Z58">
        <f t="shared" si="18"/>
        <v>0.42010843493152433</v>
      </c>
      <c r="AB58">
        <f t="shared" si="19"/>
        <v>55.655964819382177</v>
      </c>
      <c r="AC58">
        <f t="shared" si="2"/>
        <v>52.395083392785907</v>
      </c>
      <c r="AE58">
        <f t="shared" si="3"/>
        <v>0</v>
      </c>
      <c r="AF58">
        <f t="shared" si="24"/>
        <v>0</v>
      </c>
      <c r="AG58">
        <f t="shared" si="24"/>
        <v>-5.2513554366440545</v>
      </c>
      <c r="AH58">
        <f t="shared" si="5"/>
        <v>-2199.001738278746</v>
      </c>
      <c r="AI58">
        <f t="shared" si="25"/>
        <v>-2204.2530937153902</v>
      </c>
      <c r="AJ58">
        <f t="shared" si="7"/>
        <v>3.2608814265962707</v>
      </c>
      <c r="AK58">
        <f t="shared" si="22"/>
        <v>3.8959175373567527</v>
      </c>
      <c r="AL58">
        <f t="shared" si="8"/>
        <v>-2197.0962947514372</v>
      </c>
      <c r="AN58">
        <f t="shared" si="26"/>
        <v>0</v>
      </c>
      <c r="AO58">
        <f t="shared" si="26"/>
        <v>0</v>
      </c>
      <c r="AP58">
        <f t="shared" si="26"/>
        <v>-1.0310510468548665E-2</v>
      </c>
      <c r="AQ58">
        <f t="shared" si="26"/>
        <v>-4.3175196797132216</v>
      </c>
      <c r="AR58">
        <f t="shared" si="26"/>
        <v>-4.3278301901817704</v>
      </c>
      <c r="AS58">
        <f t="shared" si="26"/>
        <v>6.4024140988450991E-3</v>
      </c>
      <c r="AT58">
        <f t="shared" si="26"/>
        <v>7.6492439024827431E-3</v>
      </c>
      <c r="AU58">
        <f t="shared" si="23"/>
        <v>-4.3137785321804429</v>
      </c>
      <c r="AW58">
        <v>55</v>
      </c>
      <c r="AX58">
        <f>IF(Z58&gt;0, (R58*SUMPRODUCT(K58:$K$98, X58:$X$98)-K58*$AZ$3)/Z58, 0)</f>
        <v>124.71799905975716</v>
      </c>
    </row>
    <row r="59" spans="5:50" x14ac:dyDescent="0.25">
      <c r="E59">
        <v>2059</v>
      </c>
      <c r="F59" s="5">
        <f>EconomicRates!C99</f>
        <v>3.5571999999999999E-2</v>
      </c>
      <c r="G59" s="5">
        <f>EconomicRates!D99</f>
        <v>7.0000000000000007E-2</v>
      </c>
      <c r="H59" s="5">
        <f t="shared" si="10"/>
        <v>0.12000000000000001</v>
      </c>
      <c r="I59" s="5">
        <f t="shared" si="11"/>
        <v>1.1200000000000001</v>
      </c>
      <c r="J59">
        <f t="shared" si="12"/>
        <v>0.89285714285714279</v>
      </c>
      <c r="K59">
        <f t="shared" si="20"/>
        <v>1.7530355789876059E-3</v>
      </c>
      <c r="L59" s="2">
        <v>56</v>
      </c>
      <c r="M59" s="6">
        <v>2.2446000000000001E-2</v>
      </c>
      <c r="Q59" s="4">
        <f t="shared" si="21"/>
        <v>12.5</v>
      </c>
      <c r="R59">
        <f t="shared" si="0"/>
        <v>250000</v>
      </c>
      <c r="S59">
        <f t="shared" si="1"/>
        <v>120.99809691698917</v>
      </c>
      <c r="U59">
        <f t="shared" si="13"/>
        <v>2.2446000000000001E-2</v>
      </c>
      <c r="V59">
        <f t="shared" si="14"/>
        <v>0.01</v>
      </c>
      <c r="W59">
        <f t="shared" si="15"/>
        <v>0.42010843493152433</v>
      </c>
      <c r="X59">
        <f t="shared" si="16"/>
        <v>9.4297539304729963E-3</v>
      </c>
      <c r="Y59">
        <f t="shared" si="17"/>
        <v>4.2010843493152433E-3</v>
      </c>
      <c r="Z59">
        <f t="shared" si="18"/>
        <v>0.40647759665173605</v>
      </c>
      <c r="AB59">
        <f t="shared" si="19"/>
        <v>52.395083392785907</v>
      </c>
      <c r="AC59">
        <f t="shared" si="2"/>
        <v>49.183015634251589</v>
      </c>
      <c r="AE59">
        <f t="shared" si="3"/>
        <v>0</v>
      </c>
      <c r="AF59">
        <f t="shared" si="24"/>
        <v>0</v>
      </c>
      <c r="AG59">
        <f t="shared" si="24"/>
        <v>-5.0809699581467003</v>
      </c>
      <c r="AH59">
        <f t="shared" si="5"/>
        <v>-2357.4384826182491</v>
      </c>
      <c r="AI59">
        <f t="shared" si="25"/>
        <v>-2362.5194525763959</v>
      </c>
      <c r="AJ59">
        <f t="shared" si="7"/>
        <v>3.2120677585343174</v>
      </c>
      <c r="AK59">
        <f t="shared" si="22"/>
        <v>3.6676558374950137</v>
      </c>
      <c r="AL59">
        <f t="shared" si="8"/>
        <v>-2355.6397289803663</v>
      </c>
      <c r="AN59">
        <f t="shared" si="26"/>
        <v>0</v>
      </c>
      <c r="AO59">
        <f t="shared" si="26"/>
        <v>0</v>
      </c>
      <c r="AP59">
        <f t="shared" si="26"/>
        <v>-8.9071211123983324E-3</v>
      </c>
      <c r="AQ59">
        <f t="shared" si="26"/>
        <v>-4.1326735353043453</v>
      </c>
      <c r="AR59">
        <f t="shared" si="26"/>
        <v>-4.1415806564167443</v>
      </c>
      <c r="AS59">
        <f t="shared" si="26"/>
        <v>5.6308690628296288E-3</v>
      </c>
      <c r="AT59">
        <f t="shared" si="26"/>
        <v>6.429531174610344E-3</v>
      </c>
      <c r="AU59">
        <f t="shared" si="23"/>
        <v>-4.1295202561793038</v>
      </c>
      <c r="AW59">
        <v>56</v>
      </c>
      <c r="AX59">
        <f>IF(Z59&gt;0, (R59*SUMPRODUCT(K59:$K$98, X59:$X$98)-K59*$AZ$3)/Z59, 0)</f>
        <v>120.99809691698917</v>
      </c>
    </row>
    <row r="60" spans="5:50" x14ac:dyDescent="0.25">
      <c r="E60">
        <v>2060</v>
      </c>
      <c r="F60" s="5">
        <f>EconomicRates!C100</f>
        <v>3.5571999999999999E-2</v>
      </c>
      <c r="G60" s="5">
        <f>EconomicRates!D100</f>
        <v>7.0000000000000007E-2</v>
      </c>
      <c r="H60" s="5">
        <f t="shared" si="10"/>
        <v>0.12000000000000001</v>
      </c>
      <c r="I60" s="5">
        <f t="shared" si="11"/>
        <v>1.1200000000000001</v>
      </c>
      <c r="J60">
        <f t="shared" si="12"/>
        <v>0.89285714285714279</v>
      </c>
      <c r="K60">
        <f t="shared" si="20"/>
        <v>1.5652103383817909E-3</v>
      </c>
      <c r="L60" s="2">
        <v>57</v>
      </c>
      <c r="M60" s="6">
        <v>2.4856E-2</v>
      </c>
      <c r="Q60" s="4">
        <f t="shared" si="21"/>
        <v>12.5</v>
      </c>
      <c r="R60">
        <f t="shared" si="0"/>
        <v>250000</v>
      </c>
      <c r="S60">
        <f t="shared" si="1"/>
        <v>117.34959996780547</v>
      </c>
      <c r="U60">
        <f t="shared" si="13"/>
        <v>2.4856E-2</v>
      </c>
      <c r="V60">
        <f t="shared" si="14"/>
        <v>0.01</v>
      </c>
      <c r="W60">
        <f t="shared" si="15"/>
        <v>0.40647759665173605</v>
      </c>
      <c r="X60">
        <f t="shared" si="16"/>
        <v>1.0103407142375551E-2</v>
      </c>
      <c r="Y60">
        <f t="shared" si="17"/>
        <v>4.0647759665173606E-3</v>
      </c>
      <c r="Z60">
        <f t="shared" si="18"/>
        <v>0.3923094135428431</v>
      </c>
      <c r="AB60">
        <f t="shared" si="19"/>
        <v>49.183015634251589</v>
      </c>
      <c r="AC60">
        <f t="shared" si="2"/>
        <v>46.037352742857003</v>
      </c>
      <c r="AE60">
        <f t="shared" si="3"/>
        <v>0</v>
      </c>
      <c r="AF60">
        <f t="shared" si="24"/>
        <v>0</v>
      </c>
      <c r="AG60">
        <f t="shared" si="24"/>
        <v>-4.903867669285539</v>
      </c>
      <c r="AH60">
        <f t="shared" si="5"/>
        <v>-2525.8517855938876</v>
      </c>
      <c r="AI60">
        <f t="shared" si="25"/>
        <v>-2530.7556532631729</v>
      </c>
      <c r="AJ60">
        <f t="shared" si="7"/>
        <v>3.1456628913945863</v>
      </c>
      <c r="AK60">
        <f t="shared" si="22"/>
        <v>3.4428110943976113</v>
      </c>
      <c r="AL60">
        <f t="shared" si="8"/>
        <v>-2524.1671792773805</v>
      </c>
      <c r="AN60">
        <f t="shared" si="26"/>
        <v>0</v>
      </c>
      <c r="AO60">
        <f t="shared" si="26"/>
        <v>0</v>
      </c>
      <c r="AP60">
        <f t="shared" si="26"/>
        <v>-7.6755843740219428E-3</v>
      </c>
      <c r="AQ60">
        <f t="shared" si="26"/>
        <v>-3.9534893280316599</v>
      </c>
      <c r="AR60">
        <f t="shared" si="26"/>
        <v>-3.9611649124056814</v>
      </c>
      <c r="AS60">
        <f t="shared" si="26"/>
        <v>4.9236240786747635E-3</v>
      </c>
      <c r="AT60">
        <f t="shared" si="26"/>
        <v>5.3887235180466696E-3</v>
      </c>
      <c r="AU60">
        <f t="shared" si="23"/>
        <v>-3.9508525648089594</v>
      </c>
      <c r="AW60">
        <v>57</v>
      </c>
      <c r="AX60">
        <f>IF(Z60&gt;0, (R60*SUMPRODUCT(K60:$K$98, X60:$X$98)-K60*$AZ$3)/Z60, 0)</f>
        <v>117.34959996780547</v>
      </c>
    </row>
    <row r="61" spans="5:50" x14ac:dyDescent="0.25">
      <c r="E61">
        <v>2061</v>
      </c>
      <c r="F61" s="5">
        <f>EconomicRates!C101</f>
        <v>3.5571999999999999E-2</v>
      </c>
      <c r="G61" s="5">
        <f>EconomicRates!D101</f>
        <v>7.0000000000000007E-2</v>
      </c>
      <c r="H61" s="5">
        <f t="shared" si="10"/>
        <v>0.12000000000000001</v>
      </c>
      <c r="I61" s="5">
        <f t="shared" si="11"/>
        <v>1.1200000000000001</v>
      </c>
      <c r="J61">
        <f t="shared" si="12"/>
        <v>0.89285714285714279</v>
      </c>
      <c r="K61">
        <f t="shared" si="20"/>
        <v>1.3975092306980274E-3</v>
      </c>
      <c r="L61" s="2">
        <v>58</v>
      </c>
      <c r="M61" s="6">
        <v>2.7564999999999999E-2</v>
      </c>
      <c r="Q61" s="4">
        <f t="shared" si="21"/>
        <v>12.5</v>
      </c>
      <c r="R61">
        <f t="shared" si="0"/>
        <v>250000</v>
      </c>
      <c r="S61">
        <f t="shared" si="1"/>
        <v>113.79309799007673</v>
      </c>
      <c r="U61">
        <f t="shared" si="13"/>
        <v>2.7564999999999999E-2</v>
      </c>
      <c r="V61">
        <f t="shared" si="14"/>
        <v>0.01</v>
      </c>
      <c r="W61">
        <f t="shared" si="15"/>
        <v>0.3923094135428431</v>
      </c>
      <c r="X61">
        <f t="shared" si="16"/>
        <v>1.081400898430847E-2</v>
      </c>
      <c r="Y61">
        <f t="shared" si="17"/>
        <v>3.9230941354284309E-3</v>
      </c>
      <c r="Z61">
        <f t="shared" si="18"/>
        <v>0.37757231042310624</v>
      </c>
      <c r="AB61">
        <f t="shared" si="19"/>
        <v>46.037352742857003</v>
      </c>
      <c r="AC61">
        <f t="shared" si="2"/>
        <v>42.965122918316197</v>
      </c>
      <c r="AE61">
        <f t="shared" si="3"/>
        <v>0</v>
      </c>
      <c r="AF61">
        <f t="shared" si="24"/>
        <v>0</v>
      </c>
      <c r="AG61">
        <f t="shared" si="24"/>
        <v>-4.7196538802888277</v>
      </c>
      <c r="AH61">
        <f t="shared" si="5"/>
        <v>-2703.5022460771174</v>
      </c>
      <c r="AI61">
        <f t="shared" si="25"/>
        <v>-2708.2218999574061</v>
      </c>
      <c r="AJ61">
        <f t="shared" si="7"/>
        <v>3.0722298245408055</v>
      </c>
      <c r="AK61">
        <f t="shared" si="22"/>
        <v>3.2226146919999903</v>
      </c>
      <c r="AL61">
        <f t="shared" si="8"/>
        <v>-2701.9270554408649</v>
      </c>
      <c r="AN61">
        <f t="shared" si="26"/>
        <v>0</v>
      </c>
      <c r="AO61">
        <f t="shared" si="26"/>
        <v>0</v>
      </c>
      <c r="AP61">
        <f t="shared" si="26"/>
        <v>-6.5957598634033996E-3</v>
      </c>
      <c r="AQ61">
        <f t="shared" si="26"/>
        <v>-3.7781693441056214</v>
      </c>
      <c r="AR61">
        <f t="shared" si="26"/>
        <v>-3.7847651039690247</v>
      </c>
      <c r="AS61">
        <f t="shared" si="26"/>
        <v>4.2934695386215565E-3</v>
      </c>
      <c r="AT61">
        <f t="shared" si="26"/>
        <v>4.5036337790530668E-3</v>
      </c>
      <c r="AU61">
        <f t="shared" si="23"/>
        <v>-3.7759680006513499</v>
      </c>
      <c r="AW61">
        <v>58</v>
      </c>
      <c r="AX61">
        <f>IF(Z61&gt;0, (R61*SUMPRODUCT(K61:$K$98, X61:$X$98)-K61*$AZ$3)/Z61, 0)</f>
        <v>113.79309799007673</v>
      </c>
    </row>
    <row r="62" spans="5:50" x14ac:dyDescent="0.25">
      <c r="E62">
        <v>2062</v>
      </c>
      <c r="F62" s="5">
        <f>EconomicRates!C102</f>
        <v>3.5571999999999999E-2</v>
      </c>
      <c r="G62" s="5">
        <f>EconomicRates!D102</f>
        <v>7.0000000000000007E-2</v>
      </c>
      <c r="H62" s="5">
        <f t="shared" si="10"/>
        <v>0.12000000000000001</v>
      </c>
      <c r="I62" s="5">
        <f t="shared" si="11"/>
        <v>1.1200000000000001</v>
      </c>
      <c r="J62">
        <f t="shared" si="12"/>
        <v>0.89285714285714279</v>
      </c>
      <c r="K62">
        <f t="shared" si="20"/>
        <v>1.2477760988375245E-3</v>
      </c>
      <c r="L62" s="2">
        <v>59</v>
      </c>
      <c r="M62" s="6">
        <v>3.0620999999999999E-2</v>
      </c>
      <c r="Q62" s="4">
        <f t="shared" si="21"/>
        <v>12.5</v>
      </c>
      <c r="R62">
        <f t="shared" si="0"/>
        <v>250000</v>
      </c>
      <c r="S62">
        <f t="shared" si="1"/>
        <v>110.35321937325975</v>
      </c>
      <c r="U62">
        <f t="shared" si="13"/>
        <v>3.0620999999999999E-2</v>
      </c>
      <c r="V62">
        <f t="shared" si="14"/>
        <v>0.01</v>
      </c>
      <c r="W62">
        <f t="shared" si="15"/>
        <v>0.37757231042310624</v>
      </c>
      <c r="X62">
        <f t="shared" si="16"/>
        <v>1.1561641717465937E-2</v>
      </c>
      <c r="Y62">
        <f t="shared" si="17"/>
        <v>3.7757231042310625E-3</v>
      </c>
      <c r="Z62">
        <f t="shared" si="18"/>
        <v>0.36223494560140923</v>
      </c>
      <c r="AB62">
        <f t="shared" si="19"/>
        <v>42.965122918316197</v>
      </c>
      <c r="AC62">
        <f t="shared" si="2"/>
        <v>39.973792416613122</v>
      </c>
      <c r="AE62">
        <f t="shared" si="3"/>
        <v>0</v>
      </c>
      <c r="AF62">
        <f t="shared" si="24"/>
        <v>0</v>
      </c>
      <c r="AG62">
        <f t="shared" si="24"/>
        <v>-4.5279368200176151</v>
      </c>
      <c r="AH62">
        <f t="shared" si="5"/>
        <v>-2890.4104293664841</v>
      </c>
      <c r="AI62">
        <f t="shared" si="25"/>
        <v>-2894.9383661865018</v>
      </c>
      <c r="AJ62">
        <f t="shared" si="7"/>
        <v>2.9913305017030751</v>
      </c>
      <c r="AK62">
        <f t="shared" si="22"/>
        <v>3.0075586042821341</v>
      </c>
      <c r="AL62">
        <f t="shared" si="8"/>
        <v>-2888.9394770805166</v>
      </c>
      <c r="AN62">
        <f t="shared" si="26"/>
        <v>0</v>
      </c>
      <c r="AO62">
        <f t="shared" si="26"/>
        <v>0</v>
      </c>
      <c r="AP62">
        <f t="shared" si="26"/>
        <v>-5.649851341064366E-3</v>
      </c>
      <c r="AQ62">
        <f t="shared" si="26"/>
        <v>-3.6065850495942056</v>
      </c>
      <c r="AR62">
        <f t="shared" si="26"/>
        <v>-3.6122349009352699</v>
      </c>
      <c r="AS62">
        <f t="shared" si="26"/>
        <v>3.7325107037487577E-3</v>
      </c>
      <c r="AT62">
        <f t="shared" si="26"/>
        <v>3.752759742276391E-3</v>
      </c>
      <c r="AU62">
        <f t="shared" si="23"/>
        <v>-3.6047496304892448</v>
      </c>
      <c r="AW62">
        <v>59</v>
      </c>
      <c r="AX62">
        <f>IF(Z62&gt;0, (R62*SUMPRODUCT(K62:$K$98, X62:$X$98)-K62*$AZ$3)/Z62, 0)</f>
        <v>110.35321937325975</v>
      </c>
    </row>
    <row r="63" spans="5:50" x14ac:dyDescent="0.25">
      <c r="E63">
        <v>2063</v>
      </c>
      <c r="F63" s="5">
        <f>EconomicRates!C103</f>
        <v>3.5571999999999999E-2</v>
      </c>
      <c r="G63" s="5">
        <f>EconomicRates!D103</f>
        <v>7.0000000000000007E-2</v>
      </c>
      <c r="H63" s="5">
        <f t="shared" si="10"/>
        <v>0.12000000000000001</v>
      </c>
      <c r="I63" s="5">
        <f t="shared" si="11"/>
        <v>1.1200000000000001</v>
      </c>
      <c r="J63">
        <f t="shared" si="12"/>
        <v>0.89285714285714279</v>
      </c>
      <c r="K63">
        <f t="shared" si="20"/>
        <v>1.114085802533504E-3</v>
      </c>
      <c r="L63" s="2">
        <v>60</v>
      </c>
      <c r="M63" s="6">
        <v>3.3921E-2</v>
      </c>
      <c r="Q63" s="4">
        <f t="shared" si="21"/>
        <v>12.5</v>
      </c>
      <c r="R63">
        <f t="shared" si="0"/>
        <v>250000</v>
      </c>
      <c r="S63">
        <f t="shared" si="1"/>
        <v>107.03737244463656</v>
      </c>
      <c r="U63">
        <f t="shared" si="13"/>
        <v>3.3921E-2</v>
      </c>
      <c r="V63">
        <f t="shared" si="14"/>
        <v>0.01</v>
      </c>
      <c r="W63">
        <f t="shared" si="15"/>
        <v>0.36223494560140923</v>
      </c>
      <c r="X63">
        <f t="shared" si="16"/>
        <v>1.2287371589745402E-2</v>
      </c>
      <c r="Y63">
        <f t="shared" si="17"/>
        <v>3.6223494560140923E-3</v>
      </c>
      <c r="Z63">
        <f t="shared" si="18"/>
        <v>0.34632522455564974</v>
      </c>
      <c r="AB63">
        <f t="shared" si="19"/>
        <v>39.973792416613122</v>
      </c>
      <c r="AC63">
        <f t="shared" si="2"/>
        <v>37.069742047735474</v>
      </c>
      <c r="AE63">
        <f t="shared" si="3"/>
        <v>0</v>
      </c>
      <c r="AF63">
        <f t="shared" si="24"/>
        <v>0</v>
      </c>
      <c r="AG63">
        <f t="shared" si="24"/>
        <v>-4.3290653069456217</v>
      </c>
      <c r="AH63">
        <f t="shared" si="5"/>
        <v>-3071.8428974363505</v>
      </c>
      <c r="AI63">
        <f t="shared" si="25"/>
        <v>-3076.1719627432963</v>
      </c>
      <c r="AJ63">
        <f t="shared" si="7"/>
        <v>2.9040503688776482</v>
      </c>
      <c r="AK63">
        <f t="shared" si="22"/>
        <v>2.7981654691629188</v>
      </c>
      <c r="AL63">
        <f t="shared" si="8"/>
        <v>-3070.4697469052558</v>
      </c>
      <c r="AN63">
        <f t="shared" si="26"/>
        <v>0</v>
      </c>
      <c r="AO63">
        <f t="shared" si="26"/>
        <v>0</v>
      </c>
      <c r="AP63">
        <f t="shared" si="26"/>
        <v>-4.8229501967084623E-3</v>
      </c>
      <c r="AQ63">
        <f t="shared" si="26"/>
        <v>-3.4222965596472208</v>
      </c>
      <c r="AR63">
        <f t="shared" si="26"/>
        <v>-3.4271195098439291</v>
      </c>
      <c r="AS63">
        <f t="shared" si="26"/>
        <v>3.2353612858087729E-3</v>
      </c>
      <c r="AT63">
        <f t="shared" si="26"/>
        <v>3.1173964223339089E-3</v>
      </c>
      <c r="AU63">
        <f t="shared" si="23"/>
        <v>-3.4207667521357865</v>
      </c>
      <c r="AW63">
        <v>60</v>
      </c>
      <c r="AX63">
        <f>IF(Z63&gt;0, (R63*SUMPRODUCT(K63:$K$98, X63:$X$98)-K63*$AZ$3)/Z63, 0)</f>
        <v>107.03737244463656</v>
      </c>
    </row>
    <row r="64" spans="5:50" x14ac:dyDescent="0.25">
      <c r="E64">
        <v>2064</v>
      </c>
      <c r="F64" s="5">
        <f>EconomicRates!C104</f>
        <v>3.5571999999999999E-2</v>
      </c>
      <c r="G64" s="5">
        <f>EconomicRates!D104</f>
        <v>7.0000000000000007E-2</v>
      </c>
      <c r="H64" s="5">
        <f t="shared" si="10"/>
        <v>0.12000000000000001</v>
      </c>
      <c r="I64" s="5">
        <f t="shared" si="11"/>
        <v>1.1200000000000001</v>
      </c>
      <c r="J64">
        <f t="shared" si="12"/>
        <v>0.89285714285714279</v>
      </c>
      <c r="K64">
        <f t="shared" si="20"/>
        <v>9.9471946654777136E-4</v>
      </c>
      <c r="L64" s="2">
        <v>61</v>
      </c>
      <c r="M64" s="6">
        <v>3.7368999999999999E-2</v>
      </c>
      <c r="Q64" s="4">
        <f t="shared" si="21"/>
        <v>12.5</v>
      </c>
      <c r="R64">
        <f t="shared" si="0"/>
        <v>250000</v>
      </c>
      <c r="S64">
        <f t="shared" si="1"/>
        <v>103.88789261876742</v>
      </c>
      <c r="U64">
        <f t="shared" si="13"/>
        <v>3.7368999999999999E-2</v>
      </c>
      <c r="V64">
        <f t="shared" si="14"/>
        <v>0.01</v>
      </c>
      <c r="W64">
        <f t="shared" si="15"/>
        <v>0.34632522455564974</v>
      </c>
      <c r="X64">
        <f t="shared" si="16"/>
        <v>1.2941827316420075E-2</v>
      </c>
      <c r="Y64">
        <f t="shared" si="17"/>
        <v>3.4632522455564974E-3</v>
      </c>
      <c r="Z64">
        <f t="shared" si="18"/>
        <v>0.32992014499367317</v>
      </c>
      <c r="AB64">
        <f t="shared" si="19"/>
        <v>37.069742047735474</v>
      </c>
      <c r="AC64">
        <f t="shared" si="2"/>
        <v>34.274708595870898</v>
      </c>
      <c r="AE64">
        <f t="shared" si="3"/>
        <v>0</v>
      </c>
      <c r="AF64">
        <f t="shared" si="24"/>
        <v>0</v>
      </c>
      <c r="AG64">
        <f t="shared" si="24"/>
        <v>-4.1240018124209143</v>
      </c>
      <c r="AH64">
        <f t="shared" si="5"/>
        <v>-3235.4568291050186</v>
      </c>
      <c r="AI64">
        <f t="shared" si="25"/>
        <v>-3239.5808309174395</v>
      </c>
      <c r="AJ64">
        <f t="shared" si="7"/>
        <v>2.7950334518645761</v>
      </c>
      <c r="AK64">
        <f t="shared" si="22"/>
        <v>2.5948819433414836</v>
      </c>
      <c r="AL64">
        <f t="shared" si="8"/>
        <v>-3234.1909155222334</v>
      </c>
      <c r="AN64">
        <f t="shared" si="26"/>
        <v>0</v>
      </c>
      <c r="AO64">
        <f t="shared" si="26"/>
        <v>0</v>
      </c>
      <c r="AP64">
        <f t="shared" si="26"/>
        <v>-4.1022248828933745E-3</v>
      </c>
      <c r="AQ64">
        <f t="shared" si="26"/>
        <v>-3.2183718910856882</v>
      </c>
      <c r="AR64">
        <f t="shared" si="26"/>
        <v>-3.2224741159685815</v>
      </c>
      <c r="AS64">
        <f t="shared" si="26"/>
        <v>2.7802741842219069E-3</v>
      </c>
      <c r="AT64">
        <f t="shared" si="26"/>
        <v>2.5811795824350848E-3</v>
      </c>
      <c r="AU64">
        <f t="shared" si="23"/>
        <v>-3.2171126622019242</v>
      </c>
      <c r="AW64">
        <v>61</v>
      </c>
      <c r="AX64">
        <f>IF(Z64&gt;0, (R64*SUMPRODUCT(K64:$K$98, X64:$X$98)-K64*$AZ$3)/Z64, 0)</f>
        <v>103.88789261876742</v>
      </c>
    </row>
    <row r="65" spans="5:50" x14ac:dyDescent="0.25">
      <c r="E65">
        <v>2065</v>
      </c>
      <c r="F65" s="5">
        <f>EconomicRates!C105</f>
        <v>3.5571999999999999E-2</v>
      </c>
      <c r="G65" s="5">
        <f>EconomicRates!D105</f>
        <v>7.0000000000000007E-2</v>
      </c>
      <c r="H65" s="5">
        <f t="shared" si="10"/>
        <v>0.12000000000000001</v>
      </c>
      <c r="I65" s="5">
        <f t="shared" si="11"/>
        <v>1.1200000000000001</v>
      </c>
      <c r="J65">
        <f t="shared" si="12"/>
        <v>0.89285714285714279</v>
      </c>
      <c r="K65">
        <f t="shared" si="20"/>
        <v>8.8814238084622432E-4</v>
      </c>
      <c r="L65" s="2">
        <v>62</v>
      </c>
      <c r="M65" s="6">
        <v>5.0548205999999998E-2</v>
      </c>
      <c r="Q65" s="4">
        <f t="shared" si="21"/>
        <v>12.5</v>
      </c>
      <c r="R65">
        <f t="shared" si="0"/>
        <v>250000</v>
      </c>
      <c r="S65">
        <f t="shared" si="1"/>
        <v>102.00676798791093</v>
      </c>
      <c r="U65">
        <f t="shared" si="13"/>
        <v>5.0548205999999998E-2</v>
      </c>
      <c r="V65">
        <f t="shared" si="14"/>
        <v>0.01</v>
      </c>
      <c r="W65">
        <f t="shared" si="15"/>
        <v>0.32992014499367317</v>
      </c>
      <c r="X65">
        <f t="shared" si="16"/>
        <v>1.6676871452690058E-2</v>
      </c>
      <c r="Y65">
        <f t="shared" si="17"/>
        <v>3.2992014499367318E-3</v>
      </c>
      <c r="Z65">
        <f t="shared" si="18"/>
        <v>0.30994407209104641</v>
      </c>
      <c r="AB65">
        <f t="shared" si="19"/>
        <v>34.274708595870898</v>
      </c>
      <c r="AC65">
        <f t="shared" si="2"/>
        <v>31.61639305101971</v>
      </c>
      <c r="AE65">
        <f t="shared" si="3"/>
        <v>0</v>
      </c>
      <c r="AF65">
        <f t="shared" si="24"/>
        <v>0</v>
      </c>
      <c r="AG65">
        <f t="shared" si="24"/>
        <v>-3.87430090113808</v>
      </c>
      <c r="AH65">
        <f t="shared" si="5"/>
        <v>-4169.2178631725146</v>
      </c>
      <c r="AI65">
        <f t="shared" si="25"/>
        <v>-4173.0921640736524</v>
      </c>
      <c r="AJ65">
        <f t="shared" si="7"/>
        <v>2.6583155448511882</v>
      </c>
      <c r="AK65">
        <f t="shared" si="22"/>
        <v>2.3992296017109629</v>
      </c>
      <c r="AL65">
        <f t="shared" si="8"/>
        <v>-4168.0346189270895</v>
      </c>
      <c r="AN65">
        <f t="shared" si="26"/>
        <v>0</v>
      </c>
      <c r="AO65">
        <f t="shared" si="26"/>
        <v>0</v>
      </c>
      <c r="AP65">
        <f t="shared" si="26"/>
        <v>-3.4409308264514468E-3</v>
      </c>
      <c r="AQ65">
        <f t="shared" si="26"/>
        <v>-3.7028590792646452</v>
      </c>
      <c r="AR65">
        <f t="shared" si="26"/>
        <v>-3.7063000100910961</v>
      </c>
      <c r="AS65">
        <f t="shared" si="26"/>
        <v>2.3609626970446623E-3</v>
      </c>
      <c r="AT65">
        <f t="shared" si="26"/>
        <v>2.1308574906603131E-3</v>
      </c>
      <c r="AU65">
        <f t="shared" si="23"/>
        <v>-3.7018081899033906</v>
      </c>
      <c r="AW65">
        <v>62</v>
      </c>
      <c r="AX65">
        <f>IF(Z65&gt;0, (R65*SUMPRODUCT(K65:$K$98, X65:$X$98)-K65*$AZ$3)/Z65, 0)</f>
        <v>102.00676798791093</v>
      </c>
    </row>
    <row r="66" spans="5:50" x14ac:dyDescent="0.25">
      <c r="E66">
        <v>2066</v>
      </c>
      <c r="F66" s="5">
        <f>EconomicRates!C106</f>
        <v>3.5571999999999999E-2</v>
      </c>
      <c r="G66" s="5">
        <f>EconomicRates!D106</f>
        <v>7.0000000000000007E-2</v>
      </c>
      <c r="H66" s="5">
        <f t="shared" si="10"/>
        <v>0.12000000000000001</v>
      </c>
      <c r="I66" s="5">
        <f t="shared" si="11"/>
        <v>1.1200000000000001</v>
      </c>
      <c r="J66">
        <f t="shared" si="12"/>
        <v>0.89285714285714279</v>
      </c>
      <c r="K66">
        <f t="shared" si="20"/>
        <v>7.9298426861270028E-4</v>
      </c>
      <c r="L66" s="2">
        <v>63</v>
      </c>
      <c r="M66" s="6">
        <v>6.4784177999999998E-2</v>
      </c>
      <c r="Q66" s="4">
        <f t="shared" si="21"/>
        <v>12.5</v>
      </c>
      <c r="R66">
        <f t="shared" si="0"/>
        <v>250000</v>
      </c>
      <c r="S66">
        <f t="shared" si="1"/>
        <v>99.083111550229262</v>
      </c>
      <c r="U66">
        <f t="shared" si="13"/>
        <v>6.4784177999999998E-2</v>
      </c>
      <c r="V66">
        <f t="shared" si="14"/>
        <v>0.01</v>
      </c>
      <c r="W66">
        <f t="shared" si="15"/>
        <v>0.30994407209104641</v>
      </c>
      <c r="X66">
        <f t="shared" si="16"/>
        <v>2.0079471936391181E-2</v>
      </c>
      <c r="Y66">
        <f t="shared" si="17"/>
        <v>3.0994407209104643E-3</v>
      </c>
      <c r="Z66">
        <f t="shared" si="18"/>
        <v>0.28676515943374475</v>
      </c>
      <c r="AB66">
        <f t="shared" si="19"/>
        <v>31.61639305101971</v>
      </c>
      <c r="AC66">
        <f t="shared" si="2"/>
        <v>28.413584280893012</v>
      </c>
      <c r="AE66">
        <f t="shared" si="3"/>
        <v>0</v>
      </c>
      <c r="AF66">
        <f t="shared" si="24"/>
        <v>0</v>
      </c>
      <c r="AG66">
        <f t="shared" si="24"/>
        <v>-3.5845644929218095</v>
      </c>
      <c r="AH66">
        <f t="shared" si="5"/>
        <v>-5019.8679840977957</v>
      </c>
      <c r="AI66">
        <f t="shared" si="25"/>
        <v>-5023.4525485907179</v>
      </c>
      <c r="AJ66">
        <f t="shared" si="7"/>
        <v>3.2028087701266976</v>
      </c>
      <c r="AK66">
        <f t="shared" si="22"/>
        <v>2.2131475135713798</v>
      </c>
      <c r="AL66">
        <f t="shared" si="8"/>
        <v>-5018.0365923070203</v>
      </c>
      <c r="AN66">
        <f t="shared" si="26"/>
        <v>0</v>
      </c>
      <c r="AO66">
        <f t="shared" si="26"/>
        <v>0</v>
      </c>
      <c r="AP66">
        <f t="shared" si="26"/>
        <v>-2.8425032527146558E-3</v>
      </c>
      <c r="AQ66">
        <f t="shared" si="26"/>
        <v>-3.9806763419021007</v>
      </c>
      <c r="AR66">
        <f t="shared" si="26"/>
        <v>-3.9835188451548156</v>
      </c>
      <c r="AS66">
        <f t="shared" si="26"/>
        <v>2.5397769700852614E-3</v>
      </c>
      <c r="AT66">
        <f t="shared" si="26"/>
        <v>1.7549911623814167E-3</v>
      </c>
      <c r="AU66">
        <f t="shared" si="23"/>
        <v>-3.9792240770223493</v>
      </c>
      <c r="AW66">
        <v>63</v>
      </c>
      <c r="AX66">
        <f>IF(Z66&gt;0, (R66*SUMPRODUCT(K66:$K$98, X66:$X$98)-K66*$AZ$3)/Z66, 0)</f>
        <v>99.083111550229262</v>
      </c>
    </row>
    <row r="67" spans="5:50" x14ac:dyDescent="0.25">
      <c r="E67">
        <v>2067</v>
      </c>
      <c r="F67" s="5">
        <f>EconomicRates!C107</f>
        <v>3.5571999999999999E-2</v>
      </c>
      <c r="G67" s="5">
        <f>EconomicRates!D107</f>
        <v>7.0000000000000007E-2</v>
      </c>
      <c r="H67" s="5">
        <f t="shared" si="10"/>
        <v>0.12000000000000001</v>
      </c>
      <c r="I67" s="5">
        <f t="shared" si="11"/>
        <v>1.1200000000000001</v>
      </c>
      <c r="J67">
        <f t="shared" si="12"/>
        <v>0.89285714285714279</v>
      </c>
      <c r="K67">
        <f t="shared" si="20"/>
        <v>7.0802166840419666E-4</v>
      </c>
      <c r="L67" s="2">
        <v>64</v>
      </c>
      <c r="M67" s="6">
        <v>8.0470763000000001E-2</v>
      </c>
      <c r="Q67" s="4">
        <f t="shared" si="21"/>
        <v>12.5</v>
      </c>
      <c r="R67">
        <f t="shared" ref="R67:R98" si="27">$C$6</f>
        <v>250000</v>
      </c>
      <c r="S67">
        <f t="shared" ref="S67:S98" si="28">AX67</f>
        <v>95.38861185066358</v>
      </c>
      <c r="U67">
        <f t="shared" si="13"/>
        <v>8.0470763000000001E-2</v>
      </c>
      <c r="V67">
        <f t="shared" si="14"/>
        <v>0.01</v>
      </c>
      <c r="W67">
        <f t="shared" si="15"/>
        <v>0.28676515943374475</v>
      </c>
      <c r="X67">
        <f t="shared" si="16"/>
        <v>2.3076211181450087E-2</v>
      </c>
      <c r="Y67">
        <f t="shared" si="17"/>
        <v>2.8676515943374475E-3</v>
      </c>
      <c r="Z67">
        <f t="shared" si="18"/>
        <v>0.26082129665795722</v>
      </c>
      <c r="AB67">
        <f t="shared" si="19"/>
        <v>28.413584280893012</v>
      </c>
      <c r="AC67">
        <f t="shared" ref="AC67:AC98" si="29">S67*Z67</f>
        <v>24.87938142929266</v>
      </c>
      <c r="AE67">
        <f t="shared" ref="AE67:AE98" si="30">$Z67*O67</f>
        <v>0</v>
      </c>
      <c r="AF67">
        <f t="shared" ref="AF67:AG98" si="31">-$Z67*P67</f>
        <v>0</v>
      </c>
      <c r="AG67">
        <f t="shared" si="31"/>
        <v>-3.2602662082244653</v>
      </c>
      <c r="AH67">
        <f t="shared" ref="AH67:AH98" si="32">-X67*R67</f>
        <v>-5769.0527953625215</v>
      </c>
      <c r="AI67">
        <f t="shared" ref="AI67:AI98" si="33">SUM(AE67:AH67)</f>
        <v>-5772.313061570746</v>
      </c>
      <c r="AJ67">
        <f t="shared" ref="AJ67:AJ98" si="34">AB67-AC67</f>
        <v>3.5342028516003516</v>
      </c>
      <c r="AK67">
        <f t="shared" si="22"/>
        <v>1.9889508996625109</v>
      </c>
      <c r="AL67">
        <f t="shared" ref="AL67:AL98" si="35">SUM(AI67:AK67)</f>
        <v>-5766.7899078194832</v>
      </c>
      <c r="AN67">
        <f t="shared" ref="AN67:AU98" si="36">AE67*$K67</f>
        <v>0</v>
      </c>
      <c r="AO67">
        <f t="shared" si="36"/>
        <v>0</v>
      </c>
      <c r="AP67">
        <f t="shared" si="36"/>
        <v>-2.30833912018891E-3</v>
      </c>
      <c r="AQ67">
        <f t="shared" si="36"/>
        <v>-4.0846143852844667</v>
      </c>
      <c r="AR67">
        <f t="shared" si="36"/>
        <v>-4.0869227244046558</v>
      </c>
      <c r="AS67">
        <f t="shared" si="36"/>
        <v>2.5022921994689506E-3</v>
      </c>
      <c r="AT67">
        <f t="shared" si="36"/>
        <v>1.408220334353079E-3</v>
      </c>
      <c r="AU67">
        <f t="shared" si="23"/>
        <v>-4.0830122118708339</v>
      </c>
      <c r="AW67">
        <v>64</v>
      </c>
      <c r="AX67">
        <f>IF(Z67&gt;0, (R67*SUMPRODUCT(K67:$K$98, X67:$X$98)-K67*$AZ$3)/Z67, 0)</f>
        <v>95.38861185066358</v>
      </c>
    </row>
    <row r="68" spans="5:50" x14ac:dyDescent="0.25">
      <c r="E68">
        <v>2068</v>
      </c>
      <c r="F68" s="5">
        <f>EconomicRates!C108</f>
        <v>3.5571999999999999E-2</v>
      </c>
      <c r="G68" s="5">
        <f>EconomicRates!D108</f>
        <v>7.0000000000000007E-2</v>
      </c>
      <c r="H68" s="5">
        <f t="shared" ref="H68:H98" si="37">G68+$C$9</f>
        <v>0.12000000000000001</v>
      </c>
      <c r="I68" s="5">
        <f t="shared" ref="I68:I98" si="38">1+H68</f>
        <v>1.1200000000000001</v>
      </c>
      <c r="J68">
        <f t="shared" ref="J68:J98" si="39">1/I68</f>
        <v>0.89285714285714279</v>
      </c>
      <c r="K68">
        <f t="shared" si="20"/>
        <v>6.3216220393231843E-4</v>
      </c>
      <c r="L68" s="2">
        <v>65</v>
      </c>
      <c r="M68" s="6">
        <v>9.7818447000000003E-2</v>
      </c>
      <c r="Q68" s="4">
        <f t="shared" si="21"/>
        <v>12.5</v>
      </c>
      <c r="R68">
        <f t="shared" si="27"/>
        <v>250000</v>
      </c>
      <c r="S68">
        <f t="shared" si="28"/>
        <v>91.076100934920078</v>
      </c>
      <c r="U68">
        <f t="shared" ref="U68:U98" si="40">M68</f>
        <v>9.7818447000000003E-2</v>
      </c>
      <c r="V68">
        <f t="shared" ref="V68:V98" si="41">$C$10</f>
        <v>0.01</v>
      </c>
      <c r="W68">
        <f t="shared" ref="W68:W98" si="42">Z67</f>
        <v>0.26082129665795722</v>
      </c>
      <c r="X68">
        <f t="shared" ref="X68:X98" si="43">U68*W68</f>
        <v>2.5513134183607667E-2</v>
      </c>
      <c r="Y68">
        <f t="shared" ref="Y68:Y98" si="44">V68*W68</f>
        <v>2.6082129665795724E-3</v>
      </c>
      <c r="Z68">
        <f t="shared" ref="Z68:Z98" si="45">MAX(0, W68-X68-Y68)</f>
        <v>0.23269994950776998</v>
      </c>
      <c r="AB68">
        <f t="shared" ref="AB68:AB98" si="46">AC67</f>
        <v>24.87938142929266</v>
      </c>
      <c r="AC68">
        <f t="shared" si="29"/>
        <v>21.193404088920463</v>
      </c>
      <c r="AE68">
        <f t="shared" si="30"/>
        <v>0</v>
      </c>
      <c r="AF68">
        <f t="shared" si="31"/>
        <v>0</v>
      </c>
      <c r="AG68">
        <f t="shared" si="31"/>
        <v>-2.9087493688471247</v>
      </c>
      <c r="AH68">
        <f t="shared" si="32"/>
        <v>-6378.283545901917</v>
      </c>
      <c r="AI68">
        <f t="shared" si="33"/>
        <v>-6381.1922952707646</v>
      </c>
      <c r="AJ68">
        <f t="shared" si="34"/>
        <v>3.6859773403721974</v>
      </c>
      <c r="AK68">
        <f t="shared" si="22"/>
        <v>1.7415567000504864</v>
      </c>
      <c r="AL68">
        <f t="shared" si="35"/>
        <v>-6375.7647612303417</v>
      </c>
      <c r="AN68">
        <f t="shared" si="36"/>
        <v>0</v>
      </c>
      <c r="AO68">
        <f t="shared" si="36"/>
        <v>0</v>
      </c>
      <c r="AP68">
        <f t="shared" si="36"/>
        <v>-1.8388014116971386E-3</v>
      </c>
      <c r="AQ68">
        <f t="shared" si="36"/>
        <v>-4.032109783682599</v>
      </c>
      <c r="AR68">
        <f t="shared" si="36"/>
        <v>-4.0339485850942962</v>
      </c>
      <c r="AS68">
        <f t="shared" si="36"/>
        <v>2.3301355591342737E-3</v>
      </c>
      <c r="AT68">
        <f t="shared" si="36"/>
        <v>1.1009463217770111E-3</v>
      </c>
      <c r="AU68">
        <f t="shared" si="23"/>
        <v>-4.0305175032133844</v>
      </c>
      <c r="AW68">
        <v>65</v>
      </c>
      <c r="AX68">
        <f>IF(Z68&gt;0, (R68*SUMPRODUCT(K68:$K$98, X68:$X$98)-K68*$AZ$3)/Z68, 0)</f>
        <v>91.076100934920078</v>
      </c>
    </row>
    <row r="69" spans="5:50" x14ac:dyDescent="0.25">
      <c r="E69">
        <v>2069</v>
      </c>
      <c r="F69" s="5">
        <f>EconomicRates!C109</f>
        <v>3.5571999999999999E-2</v>
      </c>
      <c r="G69" s="5">
        <f>EconomicRates!D109</f>
        <v>7.0000000000000007E-2</v>
      </c>
      <c r="H69" s="5">
        <f t="shared" si="37"/>
        <v>0.12000000000000001</v>
      </c>
      <c r="I69" s="5">
        <f t="shared" si="38"/>
        <v>1.1200000000000001</v>
      </c>
      <c r="J69">
        <f t="shared" si="39"/>
        <v>0.89285714285714279</v>
      </c>
      <c r="K69">
        <f t="shared" ref="K69:K98" si="47">K68*J69</f>
        <v>5.6443053922528431E-4</v>
      </c>
      <c r="L69" s="2">
        <v>66</v>
      </c>
      <c r="M69" s="6">
        <v>0.115047869</v>
      </c>
      <c r="Q69" s="4">
        <f t="shared" ref="Q69:Q98" si="48">$C$8</f>
        <v>12.5</v>
      </c>
      <c r="R69">
        <f t="shared" si="27"/>
        <v>250000</v>
      </c>
      <c r="S69">
        <f t="shared" si="28"/>
        <v>86.036871085369029</v>
      </c>
      <c r="U69">
        <f t="shared" si="40"/>
        <v>0.115047869</v>
      </c>
      <c r="V69">
        <f t="shared" si="41"/>
        <v>0.01</v>
      </c>
      <c r="W69">
        <f t="shared" si="42"/>
        <v>0.23269994950776998</v>
      </c>
      <c r="X69">
        <f t="shared" si="43"/>
        <v>2.6771633307276534E-2</v>
      </c>
      <c r="Y69">
        <f t="shared" si="44"/>
        <v>2.3269994950776999E-3</v>
      </c>
      <c r="Z69">
        <f t="shared" si="45"/>
        <v>0.20360131670541576</v>
      </c>
      <c r="AB69">
        <f t="shared" si="46"/>
        <v>21.193404088920463</v>
      </c>
      <c r="AC69">
        <f t="shared" si="29"/>
        <v>17.517220238195247</v>
      </c>
      <c r="AE69">
        <f t="shared" si="30"/>
        <v>0</v>
      </c>
      <c r="AF69">
        <f t="shared" si="31"/>
        <v>0</v>
      </c>
      <c r="AG69">
        <f t="shared" si="31"/>
        <v>-2.5450164588176971</v>
      </c>
      <c r="AH69">
        <f t="shared" si="32"/>
        <v>-6692.9083268191334</v>
      </c>
      <c r="AI69">
        <f t="shared" si="33"/>
        <v>-6695.4533432779508</v>
      </c>
      <c r="AJ69">
        <f t="shared" si="34"/>
        <v>3.6761838507252165</v>
      </c>
      <c r="AK69">
        <f t="shared" si="22"/>
        <v>1.4835382862244326</v>
      </c>
      <c r="AL69">
        <f t="shared" si="35"/>
        <v>-6690.2936211410006</v>
      </c>
      <c r="AN69">
        <f t="shared" si="36"/>
        <v>0</v>
      </c>
      <c r="AO69">
        <f t="shared" si="36"/>
        <v>0</v>
      </c>
      <c r="AP69">
        <f t="shared" si="36"/>
        <v>-1.4364850121876963E-3</v>
      </c>
      <c r="AQ69">
        <f t="shared" si="36"/>
        <v>-3.777681855891919</v>
      </c>
      <c r="AR69">
        <f t="shared" si="36"/>
        <v>-3.7791183409041063</v>
      </c>
      <c r="AS69">
        <f t="shared" si="36"/>
        <v>2.0749504331561159E-3</v>
      </c>
      <c r="AT69">
        <f t="shared" si="36"/>
        <v>8.3735431485501067E-4</v>
      </c>
      <c r="AU69">
        <f t="shared" si="23"/>
        <v>-3.7762060361560947</v>
      </c>
      <c r="AW69">
        <v>66</v>
      </c>
      <c r="AX69">
        <f>IF(Z69&gt;0, (R69*SUMPRODUCT(K69:$K$98, X69:$X$98)-K69*$AZ$3)/Z69, 0)</f>
        <v>86.036871085369029</v>
      </c>
    </row>
    <row r="70" spans="5:50" x14ac:dyDescent="0.25">
      <c r="E70">
        <v>2070</v>
      </c>
      <c r="F70" s="5">
        <f>EconomicRates!C110</f>
        <v>3.5571999999999999E-2</v>
      </c>
      <c r="G70" s="5">
        <f>EconomicRates!D110</f>
        <v>7.0000000000000007E-2</v>
      </c>
      <c r="H70" s="5">
        <f t="shared" si="37"/>
        <v>0.12000000000000001</v>
      </c>
      <c r="I70" s="5">
        <f t="shared" si="38"/>
        <v>1.1200000000000001</v>
      </c>
      <c r="J70">
        <f t="shared" si="39"/>
        <v>0.89285714285714279</v>
      </c>
      <c r="K70">
        <f t="shared" si="47"/>
        <v>5.0395583859400386E-4</v>
      </c>
      <c r="L70" s="2">
        <v>67</v>
      </c>
      <c r="M70" s="6">
        <v>0.13365521</v>
      </c>
      <c r="Q70" s="4">
        <f t="shared" si="48"/>
        <v>12.5</v>
      </c>
      <c r="R70">
        <f t="shared" si="27"/>
        <v>250000</v>
      </c>
      <c r="S70">
        <f t="shared" si="28"/>
        <v>80.625715048495323</v>
      </c>
      <c r="U70">
        <f t="shared" si="40"/>
        <v>0.13365521</v>
      </c>
      <c r="V70">
        <f t="shared" si="41"/>
        <v>0.01</v>
      </c>
      <c r="W70">
        <f t="shared" si="42"/>
        <v>0.20360131670541576</v>
      </c>
      <c r="X70">
        <f t="shared" si="43"/>
        <v>2.7212376740538849E-2</v>
      </c>
      <c r="Y70">
        <f t="shared" si="44"/>
        <v>2.0360131670541575E-3</v>
      </c>
      <c r="Z70">
        <f t="shared" si="45"/>
        <v>0.17435292679782277</v>
      </c>
      <c r="AB70">
        <f t="shared" si="46"/>
        <v>17.517220238195247</v>
      </c>
      <c r="AC70">
        <f t="shared" si="29"/>
        <v>14.057329393872424</v>
      </c>
      <c r="AE70">
        <f t="shared" si="30"/>
        <v>0</v>
      </c>
      <c r="AF70">
        <f t="shared" si="31"/>
        <v>0</v>
      </c>
      <c r="AG70">
        <f t="shared" si="31"/>
        <v>-2.1794115849727849</v>
      </c>
      <c r="AH70">
        <f t="shared" si="32"/>
        <v>-6803.0941851347125</v>
      </c>
      <c r="AI70">
        <f t="shared" si="33"/>
        <v>-6805.273596719685</v>
      </c>
      <c r="AJ70">
        <f t="shared" si="34"/>
        <v>3.4598908443228229</v>
      </c>
      <c r="AK70">
        <f t="shared" si="22"/>
        <v>1.2262054166736673</v>
      </c>
      <c r="AL70">
        <f t="shared" si="35"/>
        <v>-6800.5875004586878</v>
      </c>
      <c r="AN70">
        <f t="shared" si="36"/>
        <v>0</v>
      </c>
      <c r="AO70">
        <f t="shared" si="36"/>
        <v>0</v>
      </c>
      <c r="AP70">
        <f t="shared" si="36"/>
        <v>-1.0983271929464469E-3</v>
      </c>
      <c r="AQ70">
        <f t="shared" si="36"/>
        <v>-3.4284590351035553</v>
      </c>
      <c r="AR70">
        <f t="shared" si="36"/>
        <v>-3.4295573622965017</v>
      </c>
      <c r="AS70">
        <f t="shared" si="36"/>
        <v>1.7436321918944243E-3</v>
      </c>
      <c r="AT70">
        <f t="shared" si="36"/>
        <v>6.1795337904828795E-4</v>
      </c>
      <c r="AU70">
        <f t="shared" si="23"/>
        <v>-3.4271957767255588</v>
      </c>
      <c r="AW70">
        <v>67</v>
      </c>
      <c r="AX70">
        <f>IF(Z70&gt;0, (R70*SUMPRODUCT(K70:$K$98, X70:$X$98)-K70*$AZ$3)/Z70, 0)</f>
        <v>80.625715048495323</v>
      </c>
    </row>
    <row r="71" spans="5:50" x14ac:dyDescent="0.25">
      <c r="E71">
        <v>2071</v>
      </c>
      <c r="F71" s="5">
        <f>EconomicRates!C111</f>
        <v>3.5571999999999999E-2</v>
      </c>
      <c r="G71" s="5">
        <f>EconomicRates!D111</f>
        <v>7.0000000000000007E-2</v>
      </c>
      <c r="H71" s="5">
        <f t="shared" si="37"/>
        <v>0.12000000000000001</v>
      </c>
      <c r="I71" s="5">
        <f t="shared" si="38"/>
        <v>1.1200000000000001</v>
      </c>
      <c r="J71">
        <f t="shared" si="39"/>
        <v>0.89285714285714279</v>
      </c>
      <c r="K71">
        <f t="shared" si="47"/>
        <v>4.4996057017321768E-4</v>
      </c>
      <c r="L71" s="2">
        <v>68</v>
      </c>
      <c r="M71" s="6">
        <v>0.153152232</v>
      </c>
      <c r="Q71" s="4">
        <f t="shared" si="48"/>
        <v>12.5</v>
      </c>
      <c r="R71">
        <f t="shared" si="27"/>
        <v>250000</v>
      </c>
      <c r="S71">
        <f t="shared" si="28"/>
        <v>74.791634267672165</v>
      </c>
      <c r="U71">
        <f t="shared" si="40"/>
        <v>0.153152232</v>
      </c>
      <c r="V71">
        <f t="shared" si="41"/>
        <v>0.01</v>
      </c>
      <c r="W71">
        <f t="shared" si="42"/>
        <v>0.17435292679782277</v>
      </c>
      <c r="X71">
        <f t="shared" si="43"/>
        <v>2.6702539894819171E-2</v>
      </c>
      <c r="Y71">
        <f t="shared" si="44"/>
        <v>1.7435292679782277E-3</v>
      </c>
      <c r="Z71">
        <f t="shared" si="45"/>
        <v>0.14590685763502539</v>
      </c>
      <c r="AB71">
        <f t="shared" si="46"/>
        <v>14.057329393872424</v>
      </c>
      <c r="AC71">
        <f t="shared" si="29"/>
        <v>10.91261233338413</v>
      </c>
      <c r="AE71">
        <f t="shared" si="30"/>
        <v>0</v>
      </c>
      <c r="AF71">
        <f t="shared" si="31"/>
        <v>0</v>
      </c>
      <c r="AG71">
        <f t="shared" si="31"/>
        <v>-1.8238357204378175</v>
      </c>
      <c r="AH71">
        <f t="shared" si="32"/>
        <v>-6675.6349737047931</v>
      </c>
      <c r="AI71">
        <f t="shared" si="33"/>
        <v>-6677.4588094252313</v>
      </c>
      <c r="AJ71">
        <f t="shared" si="34"/>
        <v>3.1447170604882935</v>
      </c>
      <c r="AK71">
        <f t="shared" si="22"/>
        <v>0.98401305757106972</v>
      </c>
      <c r="AL71">
        <f t="shared" si="35"/>
        <v>-6673.3300793071721</v>
      </c>
      <c r="AN71">
        <f t="shared" si="36"/>
        <v>0</v>
      </c>
      <c r="AO71">
        <f t="shared" si="36"/>
        <v>0</v>
      </c>
      <c r="AP71">
        <f t="shared" si="36"/>
        <v>-8.2065416067048156E-4</v>
      </c>
      <c r="AQ71">
        <f t="shared" si="36"/>
        <v>-3.0037725190364819</v>
      </c>
      <c r="AR71">
        <f t="shared" si="36"/>
        <v>-3.0045931731971525</v>
      </c>
      <c r="AS71">
        <f t="shared" si="36"/>
        <v>1.4149986815707575E-3</v>
      </c>
      <c r="AT71">
        <f t="shared" si="36"/>
        <v>4.4276707644256977E-4</v>
      </c>
      <c r="AU71">
        <f t="shared" si="23"/>
        <v>-3.0027354074391392</v>
      </c>
      <c r="AW71">
        <v>68</v>
      </c>
      <c r="AX71">
        <f>IF(Z71&gt;0, (R71*SUMPRODUCT(K71:$K$98, X71:$X$98)-K71*$AZ$3)/Z71, 0)</f>
        <v>74.791634267672165</v>
      </c>
    </row>
    <row r="72" spans="5:50" x14ac:dyDescent="0.25">
      <c r="E72">
        <v>2072</v>
      </c>
      <c r="F72" s="5">
        <f>EconomicRates!C112</f>
        <v>3.5571999999999999E-2</v>
      </c>
      <c r="G72" s="5">
        <f>EconomicRates!D112</f>
        <v>7.0000000000000007E-2</v>
      </c>
      <c r="H72" s="5">
        <f t="shared" si="37"/>
        <v>0.12000000000000001</v>
      </c>
      <c r="I72" s="5">
        <f t="shared" si="38"/>
        <v>1.1200000000000001</v>
      </c>
      <c r="J72">
        <f t="shared" si="39"/>
        <v>0.89285714285714279</v>
      </c>
      <c r="K72">
        <f t="shared" si="47"/>
        <v>4.0175050908323003E-4</v>
      </c>
      <c r="L72" s="2">
        <v>69</v>
      </c>
      <c r="M72" s="6">
        <v>0.17329698399999999</v>
      </c>
      <c r="Q72" s="4">
        <f t="shared" si="48"/>
        <v>12.5</v>
      </c>
      <c r="R72">
        <f t="shared" si="27"/>
        <v>250000</v>
      </c>
      <c r="S72">
        <f t="shared" si="28"/>
        <v>68.496179766429577</v>
      </c>
      <c r="U72">
        <f t="shared" si="40"/>
        <v>0.17329698399999999</v>
      </c>
      <c r="V72">
        <f t="shared" si="41"/>
        <v>0.01</v>
      </c>
      <c r="W72">
        <f t="shared" si="42"/>
        <v>0.14590685763502539</v>
      </c>
      <c r="X72">
        <f t="shared" si="43"/>
        <v>2.5285218373067273E-2</v>
      </c>
      <c r="Y72">
        <f t="shared" si="44"/>
        <v>1.459068576350254E-3</v>
      </c>
      <c r="Z72">
        <f t="shared" si="45"/>
        <v>0.11916257068560787</v>
      </c>
      <c r="AB72">
        <f t="shared" si="46"/>
        <v>10.91261233338413</v>
      </c>
      <c r="AC72">
        <f t="shared" si="29"/>
        <v>8.1621808631112689</v>
      </c>
      <c r="AE72">
        <f t="shared" si="30"/>
        <v>0</v>
      </c>
      <c r="AF72">
        <f t="shared" si="31"/>
        <v>0</v>
      </c>
      <c r="AG72">
        <f t="shared" si="31"/>
        <v>-1.4895321335700984</v>
      </c>
      <c r="AH72">
        <f t="shared" si="32"/>
        <v>-6321.3045932668183</v>
      </c>
      <c r="AI72">
        <f t="shared" si="33"/>
        <v>-6322.7941254003881</v>
      </c>
      <c r="AJ72">
        <f t="shared" si="34"/>
        <v>2.7504314702728614</v>
      </c>
      <c r="AK72">
        <f t="shared" si="22"/>
        <v>0.76388286333688915</v>
      </c>
      <c r="AL72">
        <f t="shared" si="35"/>
        <v>-6319.2798110667782</v>
      </c>
      <c r="AN72">
        <f t="shared" si="36"/>
        <v>0</v>
      </c>
      <c r="AO72">
        <f t="shared" si="36"/>
        <v>0</v>
      </c>
      <c r="AP72">
        <f t="shared" si="36"/>
        <v>-5.9842029295761683E-4</v>
      </c>
      <c r="AQ72">
        <f t="shared" si="36"/>
        <v>-2.5395873384151044</v>
      </c>
      <c r="AR72">
        <f t="shared" si="36"/>
        <v>-2.5401857587080623</v>
      </c>
      <c r="AS72">
        <f t="shared" si="36"/>
        <v>1.1049872433806589E-3</v>
      </c>
      <c r="AT72">
        <f t="shared" si="36"/>
        <v>3.0689032922555067E-4</v>
      </c>
      <c r="AU72">
        <f t="shared" si="23"/>
        <v>-2.5387738811354557</v>
      </c>
      <c r="AW72">
        <v>69</v>
      </c>
      <c r="AX72">
        <f>IF(Z72&gt;0, (R72*SUMPRODUCT(K72:$K$98, X72:$X$98)-K72*$AZ$3)/Z72, 0)</f>
        <v>68.496179766429577</v>
      </c>
    </row>
    <row r="73" spans="5:50" x14ac:dyDescent="0.25">
      <c r="E73">
        <v>2073</v>
      </c>
      <c r="F73" s="5">
        <f>EconomicRates!C113</f>
        <v>3.5571999999999999E-2</v>
      </c>
      <c r="G73" s="5">
        <f>EconomicRates!D113</f>
        <v>7.0000000000000007E-2</v>
      </c>
      <c r="H73" s="5">
        <f t="shared" si="37"/>
        <v>0.12000000000000001</v>
      </c>
      <c r="I73" s="5">
        <f t="shared" si="38"/>
        <v>1.1200000000000001</v>
      </c>
      <c r="J73">
        <f t="shared" si="39"/>
        <v>0.89285714285714279</v>
      </c>
      <c r="K73">
        <f t="shared" si="47"/>
        <v>3.5870581168145535E-4</v>
      </c>
      <c r="L73" s="2">
        <v>70</v>
      </c>
      <c r="M73" s="6">
        <v>0.19491187900000001</v>
      </c>
      <c r="Q73" s="4">
        <f t="shared" si="48"/>
        <v>12.5</v>
      </c>
      <c r="R73">
        <f t="shared" si="27"/>
        <v>250000</v>
      </c>
      <c r="S73">
        <f t="shared" si="28"/>
        <v>61.732087890166426</v>
      </c>
      <c r="U73">
        <f t="shared" si="40"/>
        <v>0.19491187900000001</v>
      </c>
      <c r="V73">
        <f t="shared" si="41"/>
        <v>0.01</v>
      </c>
      <c r="W73">
        <f t="shared" si="42"/>
        <v>0.11916257068560787</v>
      </c>
      <c r="X73">
        <f t="shared" si="43"/>
        <v>2.3226200558802149E-2</v>
      </c>
      <c r="Y73">
        <f t="shared" si="44"/>
        <v>1.1916257068560786E-3</v>
      </c>
      <c r="Z73">
        <f t="shared" si="45"/>
        <v>9.474474441994965E-2</v>
      </c>
      <c r="AB73">
        <f t="shared" si="46"/>
        <v>8.1621808631112689</v>
      </c>
      <c r="AC73">
        <f t="shared" si="29"/>
        <v>5.8487908896636869</v>
      </c>
      <c r="AE73">
        <f t="shared" si="30"/>
        <v>0</v>
      </c>
      <c r="AF73">
        <f t="shared" si="31"/>
        <v>0</v>
      </c>
      <c r="AG73">
        <f t="shared" si="31"/>
        <v>-1.1843093052493707</v>
      </c>
      <c r="AH73">
        <f t="shared" si="32"/>
        <v>-5806.5501397005373</v>
      </c>
      <c r="AI73">
        <f t="shared" si="33"/>
        <v>-5807.7344490057867</v>
      </c>
      <c r="AJ73">
        <f t="shared" si="34"/>
        <v>2.313389973447582</v>
      </c>
      <c r="AK73">
        <f t="shared" ref="AK73:AK98" si="49">G73*SUM(AB73:AB73, AE73:AF73)</f>
        <v>0.57135266041778887</v>
      </c>
      <c r="AL73">
        <f t="shared" si="35"/>
        <v>-5804.8497063719215</v>
      </c>
      <c r="AN73">
        <f t="shared" si="36"/>
        <v>0</v>
      </c>
      <c r="AO73">
        <f t="shared" si="36"/>
        <v>0</v>
      </c>
      <c r="AP73">
        <f t="shared" si="36"/>
        <v>-4.2481863062137601E-4</v>
      </c>
      <c r="AQ73">
        <f t="shared" si="36"/>
        <v>-2.0828432809303492</v>
      </c>
      <c r="AR73">
        <f t="shared" si="36"/>
        <v>-2.0832680995609705</v>
      </c>
      <c r="AS73">
        <f t="shared" si="36"/>
        <v>8.2982642816125534E-4</v>
      </c>
      <c r="AT73">
        <f t="shared" si="36"/>
        <v>2.049475198115219E-4</v>
      </c>
      <c r="AU73">
        <f t="shared" si="23"/>
        <v>-2.0822333256129979</v>
      </c>
      <c r="AW73">
        <v>70</v>
      </c>
      <c r="AX73">
        <f>IF(Z73&gt;0, (R73*SUMPRODUCT(K73:$K$98, X73:$X$98)-K73*$AZ$3)/Z73, 0)</f>
        <v>61.732087890166426</v>
      </c>
    </row>
    <row r="74" spans="5:50" x14ac:dyDescent="0.25">
      <c r="E74">
        <v>2074</v>
      </c>
      <c r="F74" s="5">
        <f>EconomicRates!C114</f>
        <v>3.5571999999999999E-2</v>
      </c>
      <c r="G74" s="5">
        <f>EconomicRates!D114</f>
        <v>7.0000000000000007E-2</v>
      </c>
      <c r="H74" s="5">
        <f t="shared" si="37"/>
        <v>0.12000000000000001</v>
      </c>
      <c r="I74" s="5">
        <f t="shared" si="38"/>
        <v>1.1200000000000001</v>
      </c>
      <c r="J74">
        <f t="shared" si="39"/>
        <v>0.89285714285714279</v>
      </c>
      <c r="K74">
        <f t="shared" si="47"/>
        <v>3.2027304614415652E-4</v>
      </c>
      <c r="L74" s="2">
        <v>71</v>
      </c>
      <c r="M74" s="6">
        <v>0.21714087100000001</v>
      </c>
      <c r="Q74" s="4">
        <f t="shared" si="48"/>
        <v>12.5</v>
      </c>
      <c r="R74">
        <f t="shared" si="27"/>
        <v>250000</v>
      </c>
      <c r="S74">
        <f t="shared" si="28"/>
        <v>54.188395641834859</v>
      </c>
      <c r="U74">
        <f t="shared" si="40"/>
        <v>0.21714087100000001</v>
      </c>
      <c r="V74">
        <f t="shared" si="41"/>
        <v>0.01</v>
      </c>
      <c r="W74">
        <f t="shared" si="42"/>
        <v>9.474474441994965E-2</v>
      </c>
      <c r="X74">
        <f t="shared" si="43"/>
        <v>2.0572956326020259E-2</v>
      </c>
      <c r="Y74">
        <f t="shared" si="44"/>
        <v>9.4744744419949655E-4</v>
      </c>
      <c r="Z74">
        <f t="shared" si="45"/>
        <v>7.3224340649729894E-2</v>
      </c>
      <c r="AB74">
        <f t="shared" si="46"/>
        <v>5.8487908896636869</v>
      </c>
      <c r="AC74">
        <f t="shared" si="29"/>
        <v>3.9679095417400543</v>
      </c>
      <c r="AE74">
        <f t="shared" si="30"/>
        <v>0</v>
      </c>
      <c r="AF74">
        <f t="shared" si="31"/>
        <v>0</v>
      </c>
      <c r="AG74">
        <f t="shared" si="31"/>
        <v>-0.91530425812162364</v>
      </c>
      <c r="AH74">
        <f t="shared" si="32"/>
        <v>-5143.2390815050649</v>
      </c>
      <c r="AI74">
        <f t="shared" si="33"/>
        <v>-5144.1543857631868</v>
      </c>
      <c r="AJ74">
        <f t="shared" si="34"/>
        <v>1.8808813479236326</v>
      </c>
      <c r="AK74">
        <f t="shared" si="49"/>
        <v>0.40941536227645814</v>
      </c>
      <c r="AL74">
        <f t="shared" si="35"/>
        <v>-5141.8640890529869</v>
      </c>
      <c r="AN74">
        <f t="shared" si="36"/>
        <v>0</v>
      </c>
      <c r="AO74">
        <f t="shared" si="36"/>
        <v>0</v>
      </c>
      <c r="AP74">
        <f t="shared" si="36"/>
        <v>-2.931472828973297E-4</v>
      </c>
      <c r="AQ74">
        <f t="shared" si="36"/>
        <v>-1.6472408476813007</v>
      </c>
      <c r="AR74">
        <f t="shared" si="36"/>
        <v>-1.6475339949641983</v>
      </c>
      <c r="AS74">
        <f t="shared" si="36"/>
        <v>6.0239559873522886E-4</v>
      </c>
      <c r="AT74">
        <f t="shared" si="36"/>
        <v>1.3112470521449464E-4</v>
      </c>
      <c r="AU74">
        <f t="shared" si="23"/>
        <v>-1.6468004746602485</v>
      </c>
      <c r="AW74">
        <v>71</v>
      </c>
      <c r="AX74">
        <f>IF(Z74&gt;0, (R74*SUMPRODUCT(K74:$K$98, X74:$X$98)-K74*$AZ$3)/Z74, 0)</f>
        <v>54.188395641834859</v>
      </c>
    </row>
    <row r="75" spans="5:50" x14ac:dyDescent="0.25">
      <c r="E75">
        <v>2075</v>
      </c>
      <c r="F75" s="5">
        <f>EconomicRates!C115</f>
        <v>3.5571999999999999E-2</v>
      </c>
      <c r="G75" s="5">
        <f>EconomicRates!D115</f>
        <v>7.0000000000000007E-2</v>
      </c>
      <c r="H75" s="5">
        <f t="shared" si="37"/>
        <v>0.12000000000000001</v>
      </c>
      <c r="I75" s="5">
        <f t="shared" si="38"/>
        <v>1.1200000000000001</v>
      </c>
      <c r="J75">
        <f t="shared" si="39"/>
        <v>0.89285714285714279</v>
      </c>
      <c r="K75">
        <f t="shared" si="47"/>
        <v>2.8595807691442546E-4</v>
      </c>
      <c r="L75" s="2">
        <v>72</v>
      </c>
      <c r="M75" s="6">
        <v>0.240684854</v>
      </c>
      <c r="Q75" s="4">
        <f t="shared" si="48"/>
        <v>12.5</v>
      </c>
      <c r="R75">
        <f t="shared" si="27"/>
        <v>250000</v>
      </c>
      <c r="S75">
        <f t="shared" si="28"/>
        <v>45.581886495985358</v>
      </c>
      <c r="U75">
        <f t="shared" si="40"/>
        <v>0.240684854</v>
      </c>
      <c r="V75">
        <f t="shared" si="41"/>
        <v>0.01</v>
      </c>
      <c r="W75">
        <f t="shared" si="42"/>
        <v>7.3224340649729894E-2</v>
      </c>
      <c r="X75">
        <f t="shared" si="43"/>
        <v>1.7623989738526503E-2</v>
      </c>
      <c r="Y75">
        <f t="shared" si="44"/>
        <v>7.3224340649729897E-4</v>
      </c>
      <c r="Z75">
        <f t="shared" si="45"/>
        <v>5.4868107504706089E-2</v>
      </c>
      <c r="AB75">
        <f t="shared" si="46"/>
        <v>3.9679095417400543</v>
      </c>
      <c r="AC75">
        <f t="shared" si="29"/>
        <v>2.5009918485290354</v>
      </c>
      <c r="AE75">
        <f t="shared" si="30"/>
        <v>0</v>
      </c>
      <c r="AF75">
        <f t="shared" si="31"/>
        <v>0</v>
      </c>
      <c r="AG75">
        <f t="shared" si="31"/>
        <v>-0.68585134380882606</v>
      </c>
      <c r="AH75">
        <f t="shared" si="32"/>
        <v>-4405.9974346316258</v>
      </c>
      <c r="AI75">
        <f t="shared" si="33"/>
        <v>-4406.683285975435</v>
      </c>
      <c r="AJ75">
        <f t="shared" si="34"/>
        <v>1.4669176932110188</v>
      </c>
      <c r="AK75">
        <f t="shared" si="49"/>
        <v>0.27775366792180384</v>
      </c>
      <c r="AL75">
        <f t="shared" si="35"/>
        <v>-4404.9386146143024</v>
      </c>
      <c r="AN75">
        <f t="shared" si="36"/>
        <v>0</v>
      </c>
      <c r="AO75">
        <f t="shared" si="36"/>
        <v>0</v>
      </c>
      <c r="AP75">
        <f t="shared" si="36"/>
        <v>-1.9612473132474633E-4</v>
      </c>
      <c r="AQ75">
        <f t="shared" si="36"/>
        <v>-1.2599305532971516</v>
      </c>
      <c r="AR75">
        <f t="shared" si="36"/>
        <v>-1.2601266780284766</v>
      </c>
      <c r="AS75">
        <f t="shared" si="36"/>
        <v>4.1947696254236808E-4</v>
      </c>
      <c r="AT75">
        <f t="shared" si="36"/>
        <v>7.9425904734846969E-5</v>
      </c>
      <c r="AU75">
        <f t="shared" si="23"/>
        <v>-1.2596277751611995</v>
      </c>
      <c r="AW75">
        <v>72</v>
      </c>
      <c r="AX75">
        <f>IF(Z75&gt;0, (R75*SUMPRODUCT(K75:$K$98, X75:$X$98)-K75*$AZ$3)/Z75, 0)</f>
        <v>45.581886495985358</v>
      </c>
    </row>
    <row r="76" spans="5:50" x14ac:dyDescent="0.25">
      <c r="E76">
        <v>2076</v>
      </c>
      <c r="F76" s="5">
        <f>EconomicRates!C116</f>
        <v>3.5571999999999999E-2</v>
      </c>
      <c r="G76" s="5">
        <f>EconomicRates!D116</f>
        <v>7.0000000000000007E-2</v>
      </c>
      <c r="H76" s="5">
        <f t="shared" si="37"/>
        <v>0.12000000000000001</v>
      </c>
      <c r="I76" s="5">
        <f t="shared" si="38"/>
        <v>1.1200000000000001</v>
      </c>
      <c r="J76">
        <f t="shared" si="39"/>
        <v>0.89285714285714279</v>
      </c>
      <c r="K76">
        <f t="shared" si="47"/>
        <v>2.55319711530737E-4</v>
      </c>
      <c r="L76" s="2">
        <v>73</v>
      </c>
      <c r="M76" s="6">
        <v>0.26560892699999999</v>
      </c>
      <c r="Q76" s="4">
        <f t="shared" si="48"/>
        <v>12.5</v>
      </c>
      <c r="R76">
        <f t="shared" si="27"/>
        <v>250000</v>
      </c>
      <c r="S76">
        <f t="shared" si="28"/>
        <v>35.27563192111149</v>
      </c>
      <c r="U76">
        <f t="shared" si="40"/>
        <v>0.26560892699999999</v>
      </c>
      <c r="V76">
        <f t="shared" si="41"/>
        <v>0.01</v>
      </c>
      <c r="W76">
        <f t="shared" si="42"/>
        <v>5.4868107504706089E-2</v>
      </c>
      <c r="X76">
        <f t="shared" si="43"/>
        <v>1.4573459160845631E-2</v>
      </c>
      <c r="Y76">
        <f t="shared" si="44"/>
        <v>5.4868107504706088E-4</v>
      </c>
      <c r="Z76">
        <f t="shared" si="45"/>
        <v>3.9745967268813395E-2</v>
      </c>
      <c r="AB76">
        <f t="shared" si="46"/>
        <v>2.5009918485290354</v>
      </c>
      <c r="AC76">
        <f t="shared" si="29"/>
        <v>1.4020641117232062</v>
      </c>
      <c r="AE76">
        <f t="shared" si="30"/>
        <v>0</v>
      </c>
      <c r="AF76">
        <f t="shared" si="31"/>
        <v>0</v>
      </c>
      <c r="AG76">
        <f t="shared" si="31"/>
        <v>-0.49682459086016745</v>
      </c>
      <c r="AH76">
        <f t="shared" si="32"/>
        <v>-3643.3647902114076</v>
      </c>
      <c r="AI76">
        <f t="shared" si="33"/>
        <v>-3643.8616148022679</v>
      </c>
      <c r="AJ76">
        <f t="shared" si="34"/>
        <v>1.0989277368058292</v>
      </c>
      <c r="AK76">
        <f t="shared" si="49"/>
        <v>0.17506942939703249</v>
      </c>
      <c r="AL76">
        <f t="shared" si="35"/>
        <v>-3642.5876176360653</v>
      </c>
      <c r="AN76">
        <f t="shared" si="36"/>
        <v>0</v>
      </c>
      <c r="AO76">
        <f t="shared" si="36"/>
        <v>0</v>
      </c>
      <c r="AP76">
        <f t="shared" si="36"/>
        <v>-1.2684911121979439E-4</v>
      </c>
      <c r="AQ76">
        <f t="shared" si="36"/>
        <v>-0.93022284723802073</v>
      </c>
      <c r="AR76">
        <f t="shared" si="36"/>
        <v>-0.93034969634924058</v>
      </c>
      <c r="AS76">
        <f t="shared" si="36"/>
        <v>2.8057791275438998E-4</v>
      </c>
      <c r="AT76">
        <f t="shared" si="36"/>
        <v>4.4698676211501065E-5</v>
      </c>
      <c r="AU76">
        <f t="shared" si="23"/>
        <v>-0.93002441976027472</v>
      </c>
      <c r="AW76">
        <v>73</v>
      </c>
      <c r="AX76">
        <f>IF(Z76&gt;0, (R76*SUMPRODUCT(K76:$K$98, X76:$X$98)-K76*$AZ$3)/Z76, 0)</f>
        <v>35.27563192111149</v>
      </c>
    </row>
    <row r="77" spans="5:50" x14ac:dyDescent="0.25">
      <c r="E77">
        <v>2077</v>
      </c>
      <c r="F77" s="5">
        <f>EconomicRates!C117</f>
        <v>3.5571999999999999E-2</v>
      </c>
      <c r="G77" s="5">
        <f>EconomicRates!D117</f>
        <v>7.0000000000000007E-2</v>
      </c>
      <c r="H77" s="5">
        <f t="shared" si="37"/>
        <v>0.12000000000000001</v>
      </c>
      <c r="I77" s="5">
        <f t="shared" si="38"/>
        <v>1.1200000000000001</v>
      </c>
      <c r="J77">
        <f t="shared" si="39"/>
        <v>0.89285714285714279</v>
      </c>
      <c r="K77">
        <f t="shared" si="47"/>
        <v>2.2796402815244374E-4</v>
      </c>
      <c r="L77" s="2">
        <v>74</v>
      </c>
      <c r="M77" s="6">
        <v>0.29099302900000001</v>
      </c>
      <c r="Q77" s="4">
        <f t="shared" si="48"/>
        <v>12.5</v>
      </c>
      <c r="R77">
        <f t="shared" si="27"/>
        <v>250000</v>
      </c>
      <c r="S77">
        <f t="shared" si="28"/>
        <v>22.157443219675169</v>
      </c>
      <c r="U77">
        <f t="shared" si="40"/>
        <v>0.29099302900000001</v>
      </c>
      <c r="V77">
        <f t="shared" si="41"/>
        <v>0.01</v>
      </c>
      <c r="W77">
        <f t="shared" si="42"/>
        <v>3.9745967268813395E-2</v>
      </c>
      <c r="X77">
        <f t="shared" si="43"/>
        <v>1.1565799406086867E-2</v>
      </c>
      <c r="Y77">
        <f t="shared" si="44"/>
        <v>3.9745967268813395E-4</v>
      </c>
      <c r="Z77">
        <f t="shared" si="45"/>
        <v>2.7782708190038394E-2</v>
      </c>
      <c r="AB77">
        <f t="shared" si="46"/>
        <v>1.4020641117232062</v>
      </c>
      <c r="AC77">
        <f t="shared" si="29"/>
        <v>0.61559377920958003</v>
      </c>
      <c r="AE77">
        <f t="shared" si="30"/>
        <v>0</v>
      </c>
      <c r="AF77">
        <f t="shared" si="31"/>
        <v>0</v>
      </c>
      <c r="AG77">
        <f t="shared" si="31"/>
        <v>-0.34728385237547993</v>
      </c>
      <c r="AH77">
        <f t="shared" si="32"/>
        <v>-2891.4498515217169</v>
      </c>
      <c r="AI77">
        <f t="shared" si="33"/>
        <v>-2891.7971353740922</v>
      </c>
      <c r="AJ77">
        <f t="shared" si="34"/>
        <v>0.78647033251362619</v>
      </c>
      <c r="AK77">
        <f t="shared" si="49"/>
        <v>9.8144487820624446E-2</v>
      </c>
      <c r="AL77">
        <f t="shared" si="35"/>
        <v>-2890.912520553758</v>
      </c>
      <c r="AN77">
        <f t="shared" si="36"/>
        <v>0</v>
      </c>
      <c r="AO77">
        <f t="shared" si="36"/>
        <v>0</v>
      </c>
      <c r="AP77">
        <f t="shared" si="36"/>
        <v>-7.9168225899813028E-5</v>
      </c>
      <c r="AQ77">
        <f t="shared" si="36"/>
        <v>-0.65914655535367594</v>
      </c>
      <c r="AR77">
        <f t="shared" si="36"/>
        <v>-0.65922572357957576</v>
      </c>
      <c r="AS77">
        <f t="shared" si="36"/>
        <v>1.7928694502219807E-4</v>
      </c>
      <c r="AT77">
        <f t="shared" si="36"/>
        <v>2.2373412784548002E-5</v>
      </c>
      <c r="AU77">
        <f t="shared" si="23"/>
        <v>-0.65902406322176899</v>
      </c>
      <c r="AW77">
        <v>74</v>
      </c>
      <c r="AX77">
        <f>IF(Z77&gt;0, (R77*SUMPRODUCT(K77:$K$98, X77:$X$98)-K77*$AZ$3)/Z77, 0)</f>
        <v>22.157443219675169</v>
      </c>
    </row>
    <row r="78" spans="5:50" x14ac:dyDescent="0.25">
      <c r="E78">
        <v>2078</v>
      </c>
      <c r="F78" s="5">
        <f>EconomicRates!C118</f>
        <v>3.5571999999999999E-2</v>
      </c>
      <c r="G78" s="5">
        <f>EconomicRates!D118</f>
        <v>7.0000000000000007E-2</v>
      </c>
      <c r="H78" s="5">
        <f t="shared" si="37"/>
        <v>0.12000000000000001</v>
      </c>
      <c r="I78" s="5">
        <f t="shared" si="38"/>
        <v>1.1200000000000001</v>
      </c>
      <c r="J78">
        <f t="shared" si="39"/>
        <v>0.89285714285714279</v>
      </c>
      <c r="K78">
        <f t="shared" si="47"/>
        <v>2.0353931085039618E-4</v>
      </c>
      <c r="L78" s="2">
        <v>75</v>
      </c>
      <c r="M78" s="6">
        <v>0.31752069599999999</v>
      </c>
      <c r="Q78" s="4">
        <f t="shared" si="48"/>
        <v>12.5</v>
      </c>
      <c r="R78">
        <f t="shared" si="27"/>
        <v>250000</v>
      </c>
      <c r="S78">
        <f t="shared" si="28"/>
        <v>4.5386896519761875</v>
      </c>
      <c r="U78">
        <f t="shared" si="40"/>
        <v>0.31752069599999999</v>
      </c>
      <c r="V78">
        <f t="shared" si="41"/>
        <v>0.01</v>
      </c>
      <c r="W78">
        <f t="shared" si="42"/>
        <v>2.7782708190038394E-2</v>
      </c>
      <c r="X78">
        <f t="shared" si="43"/>
        <v>8.8215848412658907E-3</v>
      </c>
      <c r="Y78">
        <f t="shared" si="44"/>
        <v>2.7782708190038396E-4</v>
      </c>
      <c r="Z78">
        <f t="shared" si="45"/>
        <v>1.868329626687212E-2</v>
      </c>
      <c r="AB78">
        <f t="shared" si="46"/>
        <v>0.61559377920958003</v>
      </c>
      <c r="AC78">
        <f t="shared" si="29"/>
        <v>8.479768343125782E-2</v>
      </c>
      <c r="AE78">
        <f t="shared" si="30"/>
        <v>0</v>
      </c>
      <c r="AF78">
        <f t="shared" si="31"/>
        <v>0</v>
      </c>
      <c r="AG78">
        <f t="shared" si="31"/>
        <v>-0.2335412033359015</v>
      </c>
      <c r="AH78">
        <f t="shared" si="32"/>
        <v>-2205.3962103164727</v>
      </c>
      <c r="AI78">
        <f t="shared" si="33"/>
        <v>-2205.6297515198085</v>
      </c>
      <c r="AJ78">
        <f t="shared" si="34"/>
        <v>0.53079609577832221</v>
      </c>
      <c r="AK78">
        <f t="shared" si="49"/>
        <v>4.3091564544670606E-2</v>
      </c>
      <c r="AL78">
        <f t="shared" si="35"/>
        <v>-2205.0558638594853</v>
      </c>
      <c r="AN78">
        <f t="shared" si="36"/>
        <v>0</v>
      </c>
      <c r="AO78">
        <f t="shared" si="36"/>
        <v>0</v>
      </c>
      <c r="AP78">
        <f t="shared" si="36"/>
        <v>-4.7534815582161637E-5</v>
      </c>
      <c r="AQ78">
        <f t="shared" si="36"/>
        <v>-0.44888482479989023</v>
      </c>
      <c r="AR78">
        <f t="shared" si="36"/>
        <v>-0.4489323596154724</v>
      </c>
      <c r="AS78">
        <f t="shared" si="36"/>
        <v>1.0803787153680058E-4</v>
      </c>
      <c r="AT78">
        <f t="shared" si="36"/>
        <v>8.7708273508876213E-6</v>
      </c>
      <c r="AU78">
        <f t="shared" si="23"/>
        <v>-0.44881555091658465</v>
      </c>
      <c r="AW78">
        <v>75</v>
      </c>
      <c r="AX78">
        <f>IF(Z78&gt;0, (R78*SUMPRODUCT(K78:$K$98, X78:$X$98)-K78*$AZ$3)/Z78, 0)</f>
        <v>4.5386896519761875</v>
      </c>
    </row>
    <row r="79" spans="5:50" x14ac:dyDescent="0.25">
      <c r="E79">
        <v>2079</v>
      </c>
      <c r="F79" s="5">
        <f>EconomicRates!C119</f>
        <v>3.5571999999999999E-2</v>
      </c>
      <c r="G79" s="5">
        <f>EconomicRates!D119</f>
        <v>7.0000000000000007E-2</v>
      </c>
      <c r="H79" s="5">
        <f t="shared" si="37"/>
        <v>0.12000000000000001</v>
      </c>
      <c r="I79" s="5">
        <f t="shared" si="38"/>
        <v>1.1200000000000001</v>
      </c>
      <c r="J79">
        <f t="shared" si="39"/>
        <v>0.89285714285714279</v>
      </c>
      <c r="K79">
        <f t="shared" si="47"/>
        <v>1.8173152754499659E-4</v>
      </c>
      <c r="L79" s="2">
        <v>76</v>
      </c>
      <c r="M79" s="6">
        <v>0.344227385</v>
      </c>
      <c r="Q79" s="4">
        <f t="shared" si="48"/>
        <v>12.5</v>
      </c>
      <c r="R79">
        <f t="shared" si="27"/>
        <v>250000</v>
      </c>
      <c r="S79">
        <f t="shared" si="28"/>
        <v>-20.678424013334823</v>
      </c>
      <c r="U79">
        <f t="shared" si="40"/>
        <v>0.344227385</v>
      </c>
      <c r="V79">
        <f t="shared" si="41"/>
        <v>0.01</v>
      </c>
      <c r="W79">
        <f t="shared" si="42"/>
        <v>1.868329626687212E-2</v>
      </c>
      <c r="X79">
        <f t="shared" si="43"/>
        <v>6.4313022171256524E-3</v>
      </c>
      <c r="Y79">
        <f t="shared" si="44"/>
        <v>1.8683296266872122E-4</v>
      </c>
      <c r="Z79">
        <f t="shared" si="45"/>
        <v>1.2065161087077747E-2</v>
      </c>
      <c r="AB79">
        <f t="shared" si="46"/>
        <v>8.479768343125782E-2</v>
      </c>
      <c r="AC79">
        <f t="shared" si="29"/>
        <v>-0.24948851674778136</v>
      </c>
      <c r="AE79">
        <f t="shared" si="30"/>
        <v>0</v>
      </c>
      <c r="AF79">
        <f t="shared" si="31"/>
        <v>0</v>
      </c>
      <c r="AG79">
        <f t="shared" si="31"/>
        <v>-0.15081451358847184</v>
      </c>
      <c r="AH79">
        <f t="shared" si="32"/>
        <v>-1607.8255542814131</v>
      </c>
      <c r="AI79">
        <f t="shared" si="33"/>
        <v>-1607.9763687950017</v>
      </c>
      <c r="AJ79">
        <f t="shared" si="34"/>
        <v>0.33428620017903921</v>
      </c>
      <c r="AK79">
        <f t="shared" si="49"/>
        <v>5.9358378401880478E-3</v>
      </c>
      <c r="AL79">
        <f t="shared" si="35"/>
        <v>-1607.6361467569823</v>
      </c>
      <c r="AN79">
        <f t="shared" si="36"/>
        <v>0</v>
      </c>
      <c r="AO79">
        <f t="shared" si="36"/>
        <v>0</v>
      </c>
      <c r="AP79">
        <f t="shared" si="36"/>
        <v>-2.7407751930388631E-5</v>
      </c>
      <c r="AQ79">
        <f t="shared" si="36"/>
        <v>-0.29219259400544206</v>
      </c>
      <c r="AR79">
        <f t="shared" si="36"/>
        <v>-0.29222000175737245</v>
      </c>
      <c r="AS79">
        <f t="shared" si="36"/>
        <v>6.0750341795749309E-5</v>
      </c>
      <c r="AT79">
        <f t="shared" si="36"/>
        <v>1.0787288779567673E-6</v>
      </c>
      <c r="AU79">
        <f t="shared" si="23"/>
        <v>-0.29215817268669869</v>
      </c>
      <c r="AW79">
        <v>76</v>
      </c>
      <c r="AX79">
        <f>IF(Z79&gt;0, (R79*SUMPRODUCT(K79:$K$98, X79:$X$98)-K79*$AZ$3)/Z79, 0)</f>
        <v>-20.678424013334823</v>
      </c>
    </row>
    <row r="80" spans="5:50" x14ac:dyDescent="0.25">
      <c r="E80">
        <v>2080</v>
      </c>
      <c r="F80" s="5">
        <f>EconomicRates!C120</f>
        <v>3.5571999999999999E-2</v>
      </c>
      <c r="G80" s="5">
        <f>EconomicRates!D120</f>
        <v>7.0000000000000007E-2</v>
      </c>
      <c r="H80" s="5">
        <f t="shared" si="37"/>
        <v>0.12000000000000001</v>
      </c>
      <c r="I80" s="5">
        <f t="shared" si="38"/>
        <v>1.1200000000000001</v>
      </c>
      <c r="J80">
        <f t="shared" si="39"/>
        <v>0.89285714285714279</v>
      </c>
      <c r="K80">
        <f t="shared" si="47"/>
        <v>1.6226029245088979E-4</v>
      </c>
      <c r="L80" s="2">
        <v>77</v>
      </c>
      <c r="M80" s="6">
        <v>0.370496828</v>
      </c>
      <c r="Q80" s="4">
        <f t="shared" si="48"/>
        <v>12.5</v>
      </c>
      <c r="R80">
        <f t="shared" si="27"/>
        <v>250000</v>
      </c>
      <c r="S80">
        <f t="shared" si="28"/>
        <v>-58.78205382740709</v>
      </c>
      <c r="U80">
        <f t="shared" si="40"/>
        <v>0.370496828</v>
      </c>
      <c r="V80">
        <f t="shared" si="41"/>
        <v>0.01</v>
      </c>
      <c r="W80">
        <f t="shared" si="42"/>
        <v>1.2065161087077747E-2</v>
      </c>
      <c r="X80">
        <f t="shared" si="43"/>
        <v>4.4701039120713373E-3</v>
      </c>
      <c r="Y80">
        <f t="shared" si="44"/>
        <v>1.2065161087077747E-4</v>
      </c>
      <c r="Z80">
        <f t="shared" si="45"/>
        <v>7.4744055641356322E-3</v>
      </c>
      <c r="AB80">
        <f t="shared" si="46"/>
        <v>-0.24948851674778136</v>
      </c>
      <c r="AC80">
        <f t="shared" si="29"/>
        <v>-0.43936091019889179</v>
      </c>
      <c r="AE80">
        <f t="shared" si="30"/>
        <v>0</v>
      </c>
      <c r="AF80">
        <f t="shared" si="31"/>
        <v>0</v>
      </c>
      <c r="AG80">
        <f t="shared" si="31"/>
        <v>-9.3430069551695402E-2</v>
      </c>
      <c r="AH80">
        <f t="shared" si="32"/>
        <v>-1117.5259780178344</v>
      </c>
      <c r="AI80">
        <f t="shared" si="33"/>
        <v>-1117.6194080873861</v>
      </c>
      <c r="AJ80">
        <f t="shared" si="34"/>
        <v>0.18987239345111043</v>
      </c>
      <c r="AK80">
        <f t="shared" si="49"/>
        <v>-1.7464196172344695E-2</v>
      </c>
      <c r="AL80">
        <f t="shared" si="35"/>
        <v>-1117.4469998901072</v>
      </c>
      <c r="AN80">
        <f t="shared" si="36"/>
        <v>0</v>
      </c>
      <c r="AO80">
        <f t="shared" si="36"/>
        <v>0</v>
      </c>
      <c r="AP80">
        <f t="shared" si="36"/>
        <v>-1.5159990409165071E-5</v>
      </c>
      <c r="AQ80">
        <f t="shared" si="36"/>
        <v>-0.18133009201464045</v>
      </c>
      <c r="AR80">
        <f t="shared" si="36"/>
        <v>-0.18134525200504961</v>
      </c>
      <c r="AS80">
        <f t="shared" si="36"/>
        <v>3.0808750089727588E-5</v>
      </c>
      <c r="AT80">
        <f t="shared" si="36"/>
        <v>-2.8337455783443604E-6</v>
      </c>
      <c r="AU80">
        <f t="shared" si="23"/>
        <v>-0.18131727700053821</v>
      </c>
      <c r="AW80">
        <v>77</v>
      </c>
      <c r="AX80">
        <f>IF(Z80&gt;0, (R80*SUMPRODUCT(K80:$K$98, X80:$X$98)-K80*$AZ$3)/Z80, 0)</f>
        <v>-58.78205382740709</v>
      </c>
    </row>
    <row r="81" spans="5:50" x14ac:dyDescent="0.25">
      <c r="E81">
        <v>2081</v>
      </c>
      <c r="F81" s="5">
        <f>EconomicRates!C121</f>
        <v>3.5571999999999999E-2</v>
      </c>
      <c r="G81" s="5">
        <f>EconomicRates!D121</f>
        <v>7.0000000000000007E-2</v>
      </c>
      <c r="H81" s="5">
        <f t="shared" si="37"/>
        <v>0.12000000000000001</v>
      </c>
      <c r="I81" s="5">
        <f t="shared" si="38"/>
        <v>1.1200000000000001</v>
      </c>
      <c r="J81">
        <f t="shared" si="39"/>
        <v>0.89285714285714279</v>
      </c>
      <c r="K81">
        <f t="shared" si="47"/>
        <v>1.4487526111686588E-4</v>
      </c>
      <c r="L81" s="2">
        <v>78</v>
      </c>
      <c r="M81" s="6">
        <v>0.397394472</v>
      </c>
      <c r="Q81" s="4">
        <f t="shared" si="48"/>
        <v>12.5</v>
      </c>
      <c r="R81">
        <f t="shared" si="27"/>
        <v>250000</v>
      </c>
      <c r="S81">
        <f t="shared" si="28"/>
        <v>-119.50530111459278</v>
      </c>
      <c r="U81">
        <f t="shared" si="40"/>
        <v>0.397394472</v>
      </c>
      <c r="V81">
        <f t="shared" si="41"/>
        <v>0.01</v>
      </c>
      <c r="W81">
        <f t="shared" si="42"/>
        <v>7.4744055641356322E-3</v>
      </c>
      <c r="X81">
        <f t="shared" si="43"/>
        <v>2.9702874526735417E-3</v>
      </c>
      <c r="Y81">
        <f t="shared" si="44"/>
        <v>7.4744055641356324E-5</v>
      </c>
      <c r="Z81">
        <f t="shared" si="45"/>
        <v>4.429374055820735E-3</v>
      </c>
      <c r="AB81">
        <f t="shared" si="46"/>
        <v>-0.43936091019889179</v>
      </c>
      <c r="AC81">
        <f t="shared" si="29"/>
        <v>-0.52933368029002204</v>
      </c>
      <c r="AE81">
        <f t="shared" si="30"/>
        <v>0</v>
      </c>
      <c r="AF81">
        <f t="shared" si="31"/>
        <v>0</v>
      </c>
      <c r="AG81">
        <f t="shared" si="31"/>
        <v>-5.5367175697759188E-2</v>
      </c>
      <c r="AH81">
        <f t="shared" si="32"/>
        <v>-742.57186316838545</v>
      </c>
      <c r="AI81">
        <f t="shared" si="33"/>
        <v>-742.62723034408316</v>
      </c>
      <c r="AJ81">
        <f t="shared" si="34"/>
        <v>8.997277009113025E-2</v>
      </c>
      <c r="AK81">
        <f t="shared" si="49"/>
        <v>-3.075526371392243E-2</v>
      </c>
      <c r="AL81">
        <f t="shared" si="35"/>
        <v>-742.56801283770596</v>
      </c>
      <c r="AN81">
        <f t="shared" si="36"/>
        <v>0</v>
      </c>
      <c r="AO81">
        <f t="shared" si="36"/>
        <v>0</v>
      </c>
      <c r="AP81">
        <f t="shared" si="36"/>
        <v>-8.021334036516253E-6</v>
      </c>
      <c r="AQ81">
        <f t="shared" si="36"/>
        <v>-0.10758029257455744</v>
      </c>
      <c r="AR81">
        <f t="shared" si="36"/>
        <v>-0.10758831390859395</v>
      </c>
      <c r="AS81">
        <f t="shared" si="36"/>
        <v>1.3034828560360236E-5</v>
      </c>
      <c r="AT81">
        <f t="shared" si="36"/>
        <v>-4.4556768612725822E-6</v>
      </c>
      <c r="AU81">
        <f t="shared" si="23"/>
        <v>-0.10757973475689486</v>
      </c>
      <c r="AW81">
        <v>78</v>
      </c>
      <c r="AX81">
        <f>IF(Z81&gt;0, (R81*SUMPRODUCT(K81:$K$98, X81:$X$98)-K81*$AZ$3)/Z81, 0)</f>
        <v>-119.50530111459278</v>
      </c>
    </row>
    <row r="82" spans="5:50" x14ac:dyDescent="0.25">
      <c r="E82">
        <v>2082</v>
      </c>
      <c r="F82" s="5">
        <f>EconomicRates!C122</f>
        <v>3.5571999999999999E-2</v>
      </c>
      <c r="G82" s="5">
        <f>EconomicRates!D122</f>
        <v>7.0000000000000007E-2</v>
      </c>
      <c r="H82" s="5">
        <f t="shared" si="37"/>
        <v>0.12000000000000001</v>
      </c>
      <c r="I82" s="5">
        <f t="shared" si="38"/>
        <v>1.1200000000000001</v>
      </c>
      <c r="J82">
        <f t="shared" si="39"/>
        <v>0.89285714285714279</v>
      </c>
      <c r="K82">
        <f t="shared" si="47"/>
        <v>1.2935291171148737E-4</v>
      </c>
      <c r="L82" s="2">
        <v>79</v>
      </c>
      <c r="M82" s="6">
        <v>0.424762996</v>
      </c>
      <c r="Q82" s="4">
        <f t="shared" si="48"/>
        <v>12.5</v>
      </c>
      <c r="R82">
        <f t="shared" si="27"/>
        <v>250000</v>
      </c>
      <c r="S82">
        <f t="shared" si="28"/>
        <v>-221.81446922362591</v>
      </c>
      <c r="U82">
        <f t="shared" si="40"/>
        <v>0.424762996</v>
      </c>
      <c r="V82">
        <f t="shared" si="41"/>
        <v>0.01</v>
      </c>
      <c r="W82">
        <f t="shared" si="42"/>
        <v>4.429374055820735E-3</v>
      </c>
      <c r="X82">
        <f t="shared" si="43"/>
        <v>1.8814341943550867E-3</v>
      </c>
      <c r="Y82">
        <f t="shared" si="44"/>
        <v>4.4293740558207352E-5</v>
      </c>
      <c r="Z82">
        <f t="shared" si="45"/>
        <v>2.5036461209074412E-3</v>
      </c>
      <c r="AB82">
        <f t="shared" si="46"/>
        <v>-0.52933368029002204</v>
      </c>
      <c r="AC82">
        <f t="shared" si="29"/>
        <v>-0.555344935432874</v>
      </c>
      <c r="AE82">
        <f t="shared" si="30"/>
        <v>0</v>
      </c>
      <c r="AF82">
        <f t="shared" si="31"/>
        <v>0</v>
      </c>
      <c r="AG82">
        <f t="shared" si="31"/>
        <v>-3.1295576511343015E-2</v>
      </c>
      <c r="AH82">
        <f t="shared" si="32"/>
        <v>-470.35854858877167</v>
      </c>
      <c r="AI82">
        <f t="shared" si="33"/>
        <v>-470.38984416528302</v>
      </c>
      <c r="AJ82">
        <f t="shared" si="34"/>
        <v>2.6011255142851963E-2</v>
      </c>
      <c r="AK82">
        <f t="shared" si="49"/>
        <v>-3.7053357620301548E-2</v>
      </c>
      <c r="AL82">
        <f t="shared" si="35"/>
        <v>-470.40088626776048</v>
      </c>
      <c r="AN82">
        <f t="shared" si="36"/>
        <v>0</v>
      </c>
      <c r="AO82">
        <f t="shared" si="36"/>
        <v>0</v>
      </c>
      <c r="AP82">
        <f t="shared" si="36"/>
        <v>-4.0481739454318507E-6</v>
      </c>
      <c r="AQ82">
        <f t="shared" si="36"/>
        <v>-6.0842247808346725E-2</v>
      </c>
      <c r="AR82">
        <f t="shared" si="36"/>
        <v>-6.0846295982292159E-2</v>
      </c>
      <c r="AS82">
        <f t="shared" si="36"/>
        <v>3.3646315899983017E-6</v>
      </c>
      <c r="AT82">
        <f t="shared" si="36"/>
        <v>-4.7929596968730343E-6</v>
      </c>
      <c r="AU82">
        <f t="shared" si="23"/>
        <v>-6.0847724310399032E-2</v>
      </c>
      <c r="AW82">
        <v>79</v>
      </c>
      <c r="AX82">
        <f>IF(Z82&gt;0, (R82*SUMPRODUCT(K82:$K$98, X82:$X$98)-K82*$AZ$3)/Z82, 0)</f>
        <v>-221.81446922362591</v>
      </c>
    </row>
    <row r="83" spans="5:50" x14ac:dyDescent="0.25">
      <c r="E83">
        <v>2083</v>
      </c>
      <c r="F83" s="5">
        <f>EconomicRates!C123</f>
        <v>3.5571999999999999E-2</v>
      </c>
      <c r="G83" s="5">
        <f>EconomicRates!D123</f>
        <v>7.0000000000000007E-2</v>
      </c>
      <c r="H83" s="5">
        <f t="shared" si="37"/>
        <v>0.12000000000000001</v>
      </c>
      <c r="I83" s="5">
        <f t="shared" si="38"/>
        <v>1.1200000000000001</v>
      </c>
      <c r="J83">
        <f t="shared" si="39"/>
        <v>0.89285714285714279</v>
      </c>
      <c r="K83">
        <f t="shared" si="47"/>
        <v>1.1549367117097085E-4</v>
      </c>
      <c r="L83" s="2">
        <v>80</v>
      </c>
      <c r="M83" s="6">
        <v>0.45242554800000001</v>
      </c>
      <c r="Q83" s="4">
        <f t="shared" si="48"/>
        <v>12.5</v>
      </c>
      <c r="R83">
        <f t="shared" si="27"/>
        <v>250000</v>
      </c>
      <c r="S83">
        <f t="shared" si="28"/>
        <v>-403.71440902099749</v>
      </c>
      <c r="U83">
        <f t="shared" si="40"/>
        <v>0.45242554800000001</v>
      </c>
      <c r="V83">
        <f t="shared" si="41"/>
        <v>0.01</v>
      </c>
      <c r="W83">
        <f t="shared" si="42"/>
        <v>2.5036461209074412E-3</v>
      </c>
      <c r="X83">
        <f t="shared" si="43"/>
        <v>1.1327134682496234E-3</v>
      </c>
      <c r="Y83">
        <f t="shared" si="44"/>
        <v>2.5036461209074413E-5</v>
      </c>
      <c r="Z83">
        <f t="shared" si="45"/>
        <v>1.3458961914487434E-3</v>
      </c>
      <c r="AB83">
        <f t="shared" si="46"/>
        <v>-0.555344935432874</v>
      </c>
      <c r="AC83">
        <f t="shared" si="29"/>
        <v>-0.54335768553434072</v>
      </c>
      <c r="AE83">
        <f t="shared" si="30"/>
        <v>0</v>
      </c>
      <c r="AF83">
        <f t="shared" si="31"/>
        <v>0</v>
      </c>
      <c r="AG83">
        <f t="shared" si="31"/>
        <v>-1.6823702393109295E-2</v>
      </c>
      <c r="AH83">
        <f t="shared" si="32"/>
        <v>-283.17836706240581</v>
      </c>
      <c r="AI83">
        <f t="shared" si="33"/>
        <v>-283.19519076479889</v>
      </c>
      <c r="AJ83">
        <f t="shared" si="34"/>
        <v>-1.1987249898533281E-2</v>
      </c>
      <c r="AK83">
        <f t="shared" si="49"/>
        <v>-3.8874145480301187E-2</v>
      </c>
      <c r="AL83">
        <f t="shared" si="35"/>
        <v>-283.24605216017773</v>
      </c>
      <c r="AN83">
        <f t="shared" si="36"/>
        <v>0</v>
      </c>
      <c r="AO83">
        <f t="shared" si="36"/>
        <v>0</v>
      </c>
      <c r="AP83">
        <f t="shared" si="36"/>
        <v>-1.9430311520680402E-6</v>
      </c>
      <c r="AQ83">
        <f t="shared" si="36"/>
        <v>-3.2705309208237977E-2</v>
      </c>
      <c r="AR83">
        <f t="shared" si="36"/>
        <v>-3.2707252239390042E-2</v>
      </c>
      <c r="AS83">
        <f t="shared" si="36"/>
        <v>-1.3844514980254564E-6</v>
      </c>
      <c r="AT83">
        <f t="shared" si="36"/>
        <v>-4.489717775154388E-6</v>
      </c>
      <c r="AU83">
        <f t="shared" si="23"/>
        <v>-3.2713126408663223E-2</v>
      </c>
      <c r="AW83">
        <v>80</v>
      </c>
      <c r="AX83">
        <f>IF(Z83&gt;0, (R83*SUMPRODUCT(K83:$K$98, X83:$X$98)-K83*$AZ$3)/Z83, 0)</f>
        <v>-403.71440902099749</v>
      </c>
    </row>
    <row r="84" spans="5:50" x14ac:dyDescent="0.25">
      <c r="E84">
        <v>2084</v>
      </c>
      <c r="F84" s="5">
        <f>EconomicRates!C124</f>
        <v>3.5571999999999999E-2</v>
      </c>
      <c r="G84" s="5">
        <f>EconomicRates!D124</f>
        <v>7.0000000000000007E-2</v>
      </c>
      <c r="H84" s="5">
        <f t="shared" si="37"/>
        <v>0.12000000000000001</v>
      </c>
      <c r="I84" s="5">
        <f t="shared" si="38"/>
        <v>1.1200000000000001</v>
      </c>
      <c r="J84">
        <f t="shared" si="39"/>
        <v>0.89285714285714279</v>
      </c>
      <c r="K84">
        <f t="shared" si="47"/>
        <v>1.031193492597954E-4</v>
      </c>
      <c r="L84" s="2">
        <v>81</v>
      </c>
      <c r="M84" s="6">
        <v>0.48020744799999998</v>
      </c>
      <c r="Q84" s="4">
        <f t="shared" si="48"/>
        <v>12.5</v>
      </c>
      <c r="R84">
        <f t="shared" si="27"/>
        <v>250000</v>
      </c>
      <c r="S84">
        <f t="shared" si="28"/>
        <v>-744.81258033994811</v>
      </c>
      <c r="U84">
        <f t="shared" si="40"/>
        <v>0.48020744799999998</v>
      </c>
      <c r="V84">
        <f t="shared" si="41"/>
        <v>0.01</v>
      </c>
      <c r="W84">
        <f t="shared" si="42"/>
        <v>1.3458961914487434E-3</v>
      </c>
      <c r="X84">
        <f t="shared" si="43"/>
        <v>6.4630937536852052E-4</v>
      </c>
      <c r="Y84">
        <f t="shared" si="44"/>
        <v>1.3458961914487435E-5</v>
      </c>
      <c r="Z84">
        <f t="shared" si="45"/>
        <v>6.8612785416573546E-4</v>
      </c>
      <c r="AB84">
        <f t="shared" si="46"/>
        <v>-0.54335768553434072</v>
      </c>
      <c r="AC84">
        <f t="shared" si="29"/>
        <v>-0.51103665750429306</v>
      </c>
      <c r="AE84">
        <f t="shared" si="30"/>
        <v>0</v>
      </c>
      <c r="AF84">
        <f t="shared" si="31"/>
        <v>0</v>
      </c>
      <c r="AG84">
        <f t="shared" si="31"/>
        <v>-8.5765981770716936E-3</v>
      </c>
      <c r="AH84">
        <f t="shared" si="32"/>
        <v>-161.57734384213012</v>
      </c>
      <c r="AI84">
        <f t="shared" si="33"/>
        <v>-161.58592044030718</v>
      </c>
      <c r="AJ84">
        <f t="shared" si="34"/>
        <v>-3.232102803004766E-2</v>
      </c>
      <c r="AK84">
        <f t="shared" si="49"/>
        <v>-3.8035037987403854E-2</v>
      </c>
      <c r="AL84">
        <f t="shared" si="35"/>
        <v>-161.65627650632464</v>
      </c>
      <c r="AN84">
        <f t="shared" si="36"/>
        <v>0</v>
      </c>
      <c r="AO84">
        <f t="shared" si="36"/>
        <v>0</v>
      </c>
      <c r="AP84">
        <f t="shared" si="36"/>
        <v>-8.8441322288238054E-7</v>
      </c>
      <c r="AQ84">
        <f t="shared" si="36"/>
        <v>-1.6661750552126667E-2</v>
      </c>
      <c r="AR84">
        <f t="shared" si="36"/>
        <v>-1.6662634965349549E-2</v>
      </c>
      <c r="AS84">
        <f t="shared" si="36"/>
        <v>-3.3329233778661216E-6</v>
      </c>
      <c r="AT84">
        <f t="shared" si="36"/>
        <v>-3.9221483663326836E-6</v>
      </c>
      <c r="AU84">
        <f t="shared" si="23"/>
        <v>-1.6669890037093748E-2</v>
      </c>
      <c r="AW84">
        <v>81</v>
      </c>
      <c r="AX84">
        <f>IF(Z84&gt;0, (R84*SUMPRODUCT(K84:$K$98, X84:$X$98)-K84*$AZ$3)/Z84, 0)</f>
        <v>-744.81258033994811</v>
      </c>
    </row>
    <row r="85" spans="5:50" x14ac:dyDescent="0.25">
      <c r="E85">
        <v>2085</v>
      </c>
      <c r="F85" s="5">
        <f>EconomicRates!C125</f>
        <v>3.5571999999999999E-2</v>
      </c>
      <c r="G85" s="5">
        <f>EconomicRates!D125</f>
        <v>7.0000000000000007E-2</v>
      </c>
      <c r="H85" s="5">
        <f t="shared" si="37"/>
        <v>0.12000000000000001</v>
      </c>
      <c r="I85" s="5">
        <f t="shared" si="38"/>
        <v>1.1200000000000001</v>
      </c>
      <c r="J85">
        <f t="shared" si="39"/>
        <v>0.89285714285714279</v>
      </c>
      <c r="K85">
        <f t="shared" si="47"/>
        <v>9.207084755338875E-5</v>
      </c>
      <c r="L85" s="2">
        <v>82</v>
      </c>
      <c r="M85" s="6">
        <v>0.508136904</v>
      </c>
      <c r="Q85" s="4">
        <f t="shared" si="48"/>
        <v>12.5</v>
      </c>
      <c r="R85">
        <f t="shared" si="27"/>
        <v>250000</v>
      </c>
      <c r="S85">
        <f t="shared" si="28"/>
        <v>-1420.481567365184</v>
      </c>
      <c r="U85">
        <f t="shared" si="40"/>
        <v>0.508136904</v>
      </c>
      <c r="V85">
        <f t="shared" si="41"/>
        <v>0.01</v>
      </c>
      <c r="W85">
        <f t="shared" si="42"/>
        <v>6.8612785416573546E-4</v>
      </c>
      <c r="X85">
        <f t="shared" si="43"/>
        <v>3.4864688356394031E-4</v>
      </c>
      <c r="Y85">
        <f t="shared" si="44"/>
        <v>6.861278541657355E-6</v>
      </c>
      <c r="Z85">
        <f t="shared" si="45"/>
        <v>3.3061969206013781E-4</v>
      </c>
      <c r="AB85">
        <f t="shared" si="46"/>
        <v>-0.51103665750429306</v>
      </c>
      <c r="AC85">
        <f t="shared" si="29"/>
        <v>-0.46963917837937902</v>
      </c>
      <c r="AE85">
        <f t="shared" si="30"/>
        <v>0</v>
      </c>
      <c r="AF85">
        <f t="shared" si="31"/>
        <v>0</v>
      </c>
      <c r="AG85">
        <f t="shared" si="31"/>
        <v>-4.1327461507517224E-3</v>
      </c>
      <c r="AH85">
        <f t="shared" si="32"/>
        <v>-87.16172089098508</v>
      </c>
      <c r="AI85">
        <f t="shared" si="33"/>
        <v>-87.165853637135825</v>
      </c>
      <c r="AJ85">
        <f t="shared" si="34"/>
        <v>-4.1397479124914038E-2</v>
      </c>
      <c r="AK85">
        <f t="shared" si="49"/>
        <v>-3.5772566025300517E-2</v>
      </c>
      <c r="AL85">
        <f t="shared" si="35"/>
        <v>-87.243023682286037</v>
      </c>
      <c r="AN85">
        <f t="shared" si="36"/>
        <v>0</v>
      </c>
      <c r="AO85">
        <f t="shared" si="36"/>
        <v>0</v>
      </c>
      <c r="AP85">
        <f t="shared" si="36"/>
        <v>-3.8050544082271599E-7</v>
      </c>
      <c r="AQ85">
        <f t="shared" si="36"/>
        <v>-8.0250535166449064E-3</v>
      </c>
      <c r="AR85">
        <f t="shared" si="36"/>
        <v>-8.0254340220857288E-3</v>
      </c>
      <c r="AS85">
        <f t="shared" si="36"/>
        <v>-3.8115009896045536E-6</v>
      </c>
      <c r="AT85">
        <f t="shared" si="36"/>
        <v>-3.2936104731089779E-6</v>
      </c>
      <c r="AU85">
        <f t="shared" si="23"/>
        <v>-8.0325391335484414E-3</v>
      </c>
      <c r="AW85">
        <v>82</v>
      </c>
      <c r="AX85">
        <f>IF(Z85&gt;0, (R85*SUMPRODUCT(K85:$K$98, X85:$X$98)-K85*$AZ$3)/Z85, 0)</f>
        <v>-1420.481567365184</v>
      </c>
    </row>
    <row r="86" spans="5:50" x14ac:dyDescent="0.25">
      <c r="E86">
        <v>2086</v>
      </c>
      <c r="F86" s="5">
        <f>EconomicRates!C126</f>
        <v>3.5571999999999999E-2</v>
      </c>
      <c r="G86" s="5">
        <f>EconomicRates!D126</f>
        <v>7.0000000000000007E-2</v>
      </c>
      <c r="H86" s="5">
        <f t="shared" si="37"/>
        <v>0.12000000000000001</v>
      </c>
      <c r="I86" s="5">
        <f t="shared" si="38"/>
        <v>1.1200000000000001</v>
      </c>
      <c r="J86">
        <f t="shared" si="39"/>
        <v>0.89285714285714279</v>
      </c>
      <c r="K86">
        <f t="shared" si="47"/>
        <v>8.2206113886954235E-5</v>
      </c>
      <c r="L86" s="2">
        <v>83</v>
      </c>
      <c r="M86" s="6">
        <v>0.53626491099999996</v>
      </c>
      <c r="Q86" s="4">
        <f t="shared" si="48"/>
        <v>12.5</v>
      </c>
      <c r="R86">
        <f t="shared" si="27"/>
        <v>250000</v>
      </c>
      <c r="S86">
        <f t="shared" si="28"/>
        <v>-2838.577254657871</v>
      </c>
      <c r="U86">
        <f t="shared" si="40"/>
        <v>0.53626491099999996</v>
      </c>
      <c r="V86">
        <f t="shared" si="41"/>
        <v>0.01</v>
      </c>
      <c r="W86">
        <f t="shared" si="42"/>
        <v>3.3061969206013781E-4</v>
      </c>
      <c r="X86">
        <f t="shared" si="43"/>
        <v>1.772997397374772E-4</v>
      </c>
      <c r="Y86">
        <f t="shared" si="44"/>
        <v>3.3061969206013782E-6</v>
      </c>
      <c r="Z86">
        <f t="shared" si="45"/>
        <v>1.5001375540205924E-4</v>
      </c>
      <c r="AB86">
        <f t="shared" si="46"/>
        <v>-0.46963917837937902</v>
      </c>
      <c r="AC86">
        <f t="shared" si="29"/>
        <v>-0.42582563397009465</v>
      </c>
      <c r="AE86">
        <f t="shared" si="30"/>
        <v>0</v>
      </c>
      <c r="AF86">
        <f t="shared" si="31"/>
        <v>0</v>
      </c>
      <c r="AG86">
        <f t="shared" si="31"/>
        <v>-1.8751719425257405E-3</v>
      </c>
      <c r="AH86">
        <f t="shared" si="32"/>
        <v>-44.324934934369303</v>
      </c>
      <c r="AI86">
        <f t="shared" si="33"/>
        <v>-44.326810106311825</v>
      </c>
      <c r="AJ86">
        <f t="shared" si="34"/>
        <v>-4.3813544409284366E-2</v>
      </c>
      <c r="AK86">
        <f t="shared" si="49"/>
        <v>-3.2874742486556537E-2</v>
      </c>
      <c r="AL86">
        <f t="shared" si="35"/>
        <v>-44.403498393207663</v>
      </c>
      <c r="AN86">
        <f t="shared" si="36"/>
        <v>0</v>
      </c>
      <c r="AO86">
        <f t="shared" si="36"/>
        <v>0</v>
      </c>
      <c r="AP86">
        <f t="shared" si="36"/>
        <v>-1.5415059826489223E-7</v>
      </c>
      <c r="AQ86">
        <f t="shared" si="36"/>
        <v>-3.6437806492465993E-3</v>
      </c>
      <c r="AR86">
        <f t="shared" si="36"/>
        <v>-3.6439347998448637E-3</v>
      </c>
      <c r="AS86">
        <f t="shared" si="36"/>
        <v>-3.6017412215007575E-6</v>
      </c>
      <c r="AT86">
        <f t="shared" si="36"/>
        <v>-2.7025048248541596E-6</v>
      </c>
      <c r="AU86">
        <f t="shared" si="23"/>
        <v>-3.6502390458912183E-3</v>
      </c>
      <c r="AW86">
        <v>83</v>
      </c>
      <c r="AX86">
        <f>IF(Z86&gt;0, (R86*SUMPRODUCT(K86:$K$98, X86:$X$98)-K86*$AZ$3)/Z86, 0)</f>
        <v>-2838.577254657871</v>
      </c>
    </row>
    <row r="87" spans="5:50" x14ac:dyDescent="0.25">
      <c r="E87">
        <v>2087</v>
      </c>
      <c r="F87" s="5">
        <f>EconomicRates!C127</f>
        <v>3.5571999999999999E-2</v>
      </c>
      <c r="G87" s="5">
        <f>EconomicRates!D127</f>
        <v>7.0000000000000007E-2</v>
      </c>
      <c r="H87" s="5">
        <f t="shared" si="37"/>
        <v>0.12000000000000001</v>
      </c>
      <c r="I87" s="5">
        <f t="shared" si="38"/>
        <v>1.1200000000000001</v>
      </c>
      <c r="J87">
        <f t="shared" si="39"/>
        <v>0.89285714285714279</v>
      </c>
      <c r="K87">
        <f t="shared" si="47"/>
        <v>7.3398315970494849E-5</v>
      </c>
      <c r="L87" s="2">
        <v>84</v>
      </c>
      <c r="M87" s="6">
        <v>0.564431978</v>
      </c>
      <c r="Q87" s="4">
        <f t="shared" si="48"/>
        <v>12.5</v>
      </c>
      <c r="R87">
        <f t="shared" si="27"/>
        <v>250000</v>
      </c>
      <c r="S87">
        <f t="shared" si="28"/>
        <v>-6002.1711612583922</v>
      </c>
      <c r="U87">
        <f t="shared" si="40"/>
        <v>0.564431978</v>
      </c>
      <c r="V87">
        <f t="shared" si="41"/>
        <v>0.01</v>
      </c>
      <c r="W87">
        <f t="shared" si="42"/>
        <v>1.5001375540205924E-4</v>
      </c>
      <c r="X87">
        <f t="shared" si="43"/>
        <v>8.4672560688792478E-5</v>
      </c>
      <c r="Y87">
        <f t="shared" si="44"/>
        <v>1.5001375540205923E-6</v>
      </c>
      <c r="Z87">
        <f t="shared" si="45"/>
        <v>6.3841057159246168E-5</v>
      </c>
      <c r="AB87">
        <f t="shared" si="46"/>
        <v>-0.42582563397009465</v>
      </c>
      <c r="AC87">
        <f t="shared" si="29"/>
        <v>-0.38318495218547599</v>
      </c>
      <c r="AE87">
        <f t="shared" si="30"/>
        <v>0</v>
      </c>
      <c r="AF87">
        <f t="shared" si="31"/>
        <v>0</v>
      </c>
      <c r="AG87">
        <f t="shared" si="31"/>
        <v>-7.9801321449057708E-4</v>
      </c>
      <c r="AH87">
        <f t="shared" si="32"/>
        <v>-21.168140172198118</v>
      </c>
      <c r="AI87">
        <f t="shared" si="33"/>
        <v>-21.16893818541261</v>
      </c>
      <c r="AJ87">
        <f t="shared" si="34"/>
        <v>-4.2640681784618661E-2</v>
      </c>
      <c r="AK87">
        <f t="shared" si="49"/>
        <v>-2.9807794377906628E-2</v>
      </c>
      <c r="AL87">
        <f t="shared" si="35"/>
        <v>-21.241386661575135</v>
      </c>
      <c r="AN87">
        <f t="shared" si="36"/>
        <v>0</v>
      </c>
      <c r="AO87">
        <f t="shared" si="36"/>
        <v>0</v>
      </c>
      <c r="AP87">
        <f t="shared" si="36"/>
        <v>-5.8572826065809658E-8</v>
      </c>
      <c r="AQ87">
        <f t="shared" si="36"/>
        <v>-1.5537058408667227E-3</v>
      </c>
      <c r="AR87">
        <f t="shared" si="36"/>
        <v>-1.5537644136927886E-3</v>
      </c>
      <c r="AS87">
        <f t="shared" si="36"/>
        <v>-3.1297542348247648E-6</v>
      </c>
      <c r="AT87">
        <f t="shared" si="36"/>
        <v>-2.1878419101331305E-6</v>
      </c>
      <c r="AU87">
        <f t="shared" si="23"/>
        <v>-1.5590820098377465E-3</v>
      </c>
      <c r="AW87">
        <v>84</v>
      </c>
      <c r="AX87">
        <f>IF(Z87&gt;0, (R87*SUMPRODUCT(K87:$K$98, X87:$X$98)-K87*$AZ$3)/Z87, 0)</f>
        <v>-6002.1711612583922</v>
      </c>
    </row>
    <row r="88" spans="5:50" x14ac:dyDescent="0.25">
      <c r="E88">
        <v>2088</v>
      </c>
      <c r="F88" s="5">
        <f>EconomicRates!C128</f>
        <v>3.5571999999999999E-2</v>
      </c>
      <c r="G88" s="5">
        <f>EconomicRates!D128</f>
        <v>7.0000000000000007E-2</v>
      </c>
      <c r="H88" s="5">
        <f t="shared" si="37"/>
        <v>0.12000000000000001</v>
      </c>
      <c r="I88" s="5">
        <f t="shared" si="38"/>
        <v>1.1200000000000001</v>
      </c>
      <c r="J88">
        <f t="shared" si="39"/>
        <v>0.89285714285714279</v>
      </c>
      <c r="K88">
        <f t="shared" si="47"/>
        <v>6.5534210687941824E-5</v>
      </c>
      <c r="L88" s="2">
        <v>85</v>
      </c>
      <c r="M88" s="6">
        <v>0.59247427200000002</v>
      </c>
      <c r="Q88" s="4">
        <f t="shared" si="48"/>
        <v>12.5</v>
      </c>
      <c r="R88">
        <f t="shared" si="27"/>
        <v>250000</v>
      </c>
      <c r="S88">
        <f t="shared" si="28"/>
        <v>-13531.680341721882</v>
      </c>
      <c r="U88">
        <f t="shared" si="40"/>
        <v>0.59247427200000002</v>
      </c>
      <c r="V88">
        <f t="shared" si="41"/>
        <v>0.01</v>
      </c>
      <c r="W88">
        <f t="shared" si="42"/>
        <v>6.3841057159246168E-5</v>
      </c>
      <c r="X88">
        <f t="shared" si="43"/>
        <v>3.7824183864134762E-5</v>
      </c>
      <c r="Y88">
        <f t="shared" si="44"/>
        <v>6.3841057159246166E-7</v>
      </c>
      <c r="Z88">
        <f t="shared" si="45"/>
        <v>2.5378462723518946E-5</v>
      </c>
      <c r="AB88">
        <f t="shared" si="46"/>
        <v>-0.38318495218547599</v>
      </c>
      <c r="AC88">
        <f t="shared" si="29"/>
        <v>-0.34341324513896287</v>
      </c>
      <c r="AE88">
        <f t="shared" si="30"/>
        <v>0</v>
      </c>
      <c r="AF88">
        <f t="shared" si="31"/>
        <v>0</v>
      </c>
      <c r="AG88">
        <f t="shared" si="31"/>
        <v>-3.172307840439868E-4</v>
      </c>
      <c r="AH88">
        <f t="shared" si="32"/>
        <v>-9.45604596603369</v>
      </c>
      <c r="AI88">
        <f t="shared" si="33"/>
        <v>-9.4563631968177333</v>
      </c>
      <c r="AJ88">
        <f t="shared" si="34"/>
        <v>-3.9771707046513116E-2</v>
      </c>
      <c r="AK88">
        <f t="shared" si="49"/>
        <v>-2.682294665298332E-2</v>
      </c>
      <c r="AL88">
        <f t="shared" si="35"/>
        <v>-9.5229578505172299</v>
      </c>
      <c r="AN88">
        <f t="shared" si="36"/>
        <v>0</v>
      </c>
      <c r="AO88">
        <f t="shared" si="36"/>
        <v>0</v>
      </c>
      <c r="AP88">
        <f t="shared" si="36"/>
        <v>-2.0789469038239603E-8</v>
      </c>
      <c r="AQ88">
        <f t="shared" si="36"/>
        <v>-6.1969450861291422E-4</v>
      </c>
      <c r="AR88">
        <f t="shared" si="36"/>
        <v>-6.1971529808195242E-4</v>
      </c>
      <c r="AS88">
        <f t="shared" si="36"/>
        <v>-2.6064074290052909E-6</v>
      </c>
      <c r="AT88">
        <f t="shared" si="36"/>
        <v>-1.7578206372280328E-6</v>
      </c>
      <c r="AU88">
        <f t="shared" si="23"/>
        <v>-6.2407952614818572E-4</v>
      </c>
      <c r="AW88">
        <v>85</v>
      </c>
      <c r="AX88">
        <f>IF(Z88&gt;0, (R88*SUMPRODUCT(K88:$K$98, X88:$X$98)-K88*$AZ$3)/Z88, 0)</f>
        <v>-13531.680341721882</v>
      </c>
    </row>
    <row r="89" spans="5:50" x14ac:dyDescent="0.25">
      <c r="E89">
        <v>2089</v>
      </c>
      <c r="F89" s="5">
        <f>EconomicRates!C129</f>
        <v>3.5571999999999999E-2</v>
      </c>
      <c r="G89" s="5">
        <f>EconomicRates!D129</f>
        <v>7.0000000000000007E-2</v>
      </c>
      <c r="H89" s="5">
        <f t="shared" si="37"/>
        <v>0.12000000000000001</v>
      </c>
      <c r="I89" s="5">
        <f t="shared" si="38"/>
        <v>1.1200000000000001</v>
      </c>
      <c r="J89">
        <f t="shared" si="39"/>
        <v>0.89285714285714279</v>
      </c>
      <c r="K89">
        <f t="shared" si="47"/>
        <v>5.851268811423377E-5</v>
      </c>
      <c r="L89" s="2">
        <v>86</v>
      </c>
      <c r="M89" s="6">
        <v>0.62503115200000003</v>
      </c>
      <c r="Q89" s="4">
        <f t="shared" si="48"/>
        <v>12.5</v>
      </c>
      <c r="R89">
        <f t="shared" si="27"/>
        <v>250000</v>
      </c>
      <c r="S89">
        <f t="shared" si="28"/>
        <v>-33159.54437060366</v>
      </c>
      <c r="U89">
        <f t="shared" si="40"/>
        <v>0.62503115200000003</v>
      </c>
      <c r="V89">
        <f t="shared" si="41"/>
        <v>0.01</v>
      </c>
      <c r="W89">
        <f t="shared" si="42"/>
        <v>2.5378462723518946E-5</v>
      </c>
      <c r="X89">
        <f t="shared" si="43"/>
        <v>1.5862329792070106E-5</v>
      </c>
      <c r="Y89">
        <f t="shared" si="44"/>
        <v>2.5378462723518943E-7</v>
      </c>
      <c r="Z89">
        <f t="shared" si="45"/>
        <v>9.2623483042136506E-6</v>
      </c>
      <c r="AB89">
        <f t="shared" si="46"/>
        <v>-0.34341324513896287</v>
      </c>
      <c r="AC89">
        <f t="shared" si="29"/>
        <v>-0.30713524956955812</v>
      </c>
      <c r="AE89">
        <f t="shared" si="30"/>
        <v>0</v>
      </c>
      <c r="AF89">
        <f t="shared" si="31"/>
        <v>0</v>
      </c>
      <c r="AG89">
        <f t="shared" si="31"/>
        <v>-1.1577935380267064E-4</v>
      </c>
      <c r="AH89">
        <f t="shared" si="32"/>
        <v>-3.9655824480175266</v>
      </c>
      <c r="AI89">
        <f t="shared" si="33"/>
        <v>-3.965698227371329</v>
      </c>
      <c r="AJ89">
        <f t="shared" si="34"/>
        <v>-3.6277995569404753E-2</v>
      </c>
      <c r="AK89">
        <f t="shared" si="49"/>
        <v>-2.4038927159727403E-2</v>
      </c>
      <c r="AL89">
        <f t="shared" si="35"/>
        <v>-4.0260151501004611</v>
      </c>
      <c r="AN89">
        <f t="shared" si="36"/>
        <v>0</v>
      </c>
      <c r="AO89">
        <f t="shared" si="36"/>
        <v>0</v>
      </c>
      <c r="AP89">
        <f t="shared" si="36"/>
        <v>-6.7745612191231926E-9</v>
      </c>
      <c r="AQ89">
        <f t="shared" si="36"/>
        <v>-2.320368889721292E-4</v>
      </c>
      <c r="AR89">
        <f t="shared" si="36"/>
        <v>-2.320436635333483E-4</v>
      </c>
      <c r="AS89">
        <f t="shared" si="36"/>
        <v>-2.122723040162135E-6</v>
      </c>
      <c r="AT89">
        <f t="shared" si="36"/>
        <v>-1.406582247497913E-6</v>
      </c>
      <c r="AU89">
        <f t="shared" si="23"/>
        <v>-2.3557296882100834E-4</v>
      </c>
      <c r="AW89">
        <v>86</v>
      </c>
      <c r="AX89">
        <f>IF(Z89&gt;0, (R89*SUMPRODUCT(K89:$K$98, X89:$X$98)-K89*$AZ$3)/Z89, 0)</f>
        <v>-33159.54437060366</v>
      </c>
    </row>
    <row r="90" spans="5:50" x14ac:dyDescent="0.25">
      <c r="E90">
        <v>2090</v>
      </c>
      <c r="F90" s="5">
        <f>EconomicRates!C130</f>
        <v>3.5571999999999999E-2</v>
      </c>
      <c r="G90" s="5">
        <f>EconomicRates!D130</f>
        <v>7.0000000000000007E-2</v>
      </c>
      <c r="H90" s="5">
        <f t="shared" si="37"/>
        <v>0.12000000000000001</v>
      </c>
      <c r="I90" s="5">
        <f t="shared" si="38"/>
        <v>1.1200000000000001</v>
      </c>
      <c r="J90">
        <f t="shared" si="39"/>
        <v>0.89285714285714279</v>
      </c>
      <c r="K90">
        <f t="shared" si="47"/>
        <v>5.2243471530565862E-5</v>
      </c>
      <c r="L90" s="2">
        <v>87</v>
      </c>
      <c r="M90">
        <v>0.65741117999999998</v>
      </c>
      <c r="Q90" s="4">
        <f t="shared" si="48"/>
        <v>12.5</v>
      </c>
      <c r="R90">
        <f t="shared" si="27"/>
        <v>250000</v>
      </c>
      <c r="S90">
        <f t="shared" si="28"/>
        <v>-89082.342165940354</v>
      </c>
      <c r="U90">
        <f t="shared" si="40"/>
        <v>0.65741117999999998</v>
      </c>
      <c r="V90">
        <f t="shared" si="41"/>
        <v>0.01</v>
      </c>
      <c r="W90">
        <f t="shared" si="42"/>
        <v>9.2623483042136506E-6</v>
      </c>
      <c r="X90">
        <f t="shared" si="43"/>
        <v>6.0891713282440948E-6</v>
      </c>
      <c r="Y90">
        <f t="shared" si="44"/>
        <v>9.2623483042136514E-8</v>
      </c>
      <c r="Z90">
        <f t="shared" si="45"/>
        <v>3.0805534929274194E-6</v>
      </c>
      <c r="AB90">
        <f t="shared" si="46"/>
        <v>-0.30713524956955812</v>
      </c>
      <c r="AC90">
        <f t="shared" si="29"/>
        <v>-0.27442292031744309</v>
      </c>
      <c r="AE90">
        <f t="shared" si="30"/>
        <v>0</v>
      </c>
      <c r="AF90">
        <f t="shared" si="31"/>
        <v>0</v>
      </c>
      <c r="AG90">
        <f t="shared" si="31"/>
        <v>-3.8506918661592741E-5</v>
      </c>
      <c r="AH90">
        <f t="shared" si="32"/>
        <v>-1.5222928320610236</v>
      </c>
      <c r="AI90">
        <f t="shared" si="33"/>
        <v>-1.5223313389796853</v>
      </c>
      <c r="AJ90">
        <f t="shared" si="34"/>
        <v>-3.2712329252115036E-2</v>
      </c>
      <c r="AK90">
        <f t="shared" si="49"/>
        <v>-2.1499467469869072E-2</v>
      </c>
      <c r="AL90">
        <f t="shared" si="35"/>
        <v>-1.5765431357016693</v>
      </c>
      <c r="AN90">
        <f t="shared" si="36"/>
        <v>0</v>
      </c>
      <c r="AO90">
        <f t="shared" si="36"/>
        <v>0</v>
      </c>
      <c r="AP90">
        <f t="shared" si="36"/>
        <v>-2.0117351088267356E-9</v>
      </c>
      <c r="AQ90">
        <f t="shared" si="36"/>
        <v>-7.9529862232964569E-5</v>
      </c>
      <c r="AR90">
        <f t="shared" si="36"/>
        <v>-7.9531873968073403E-5</v>
      </c>
      <c r="AS90">
        <f t="shared" si="36"/>
        <v>-1.7090056419813687E-6</v>
      </c>
      <c r="AT90">
        <f t="shared" si="36"/>
        <v>-1.1232068166844317E-6</v>
      </c>
      <c r="AU90">
        <f t="shared" si="23"/>
        <v>-8.2364086426739191E-5</v>
      </c>
      <c r="AW90">
        <v>87</v>
      </c>
      <c r="AX90">
        <f>IF(Z90&gt;0, (R90*SUMPRODUCT(K90:$K$98, X90:$X$98)-K90*$AZ$3)/Z90, 0)</f>
        <v>-89082.342165940354</v>
      </c>
    </row>
    <row r="91" spans="5:50" x14ac:dyDescent="0.25">
      <c r="E91">
        <v>2091</v>
      </c>
      <c r="F91" s="5">
        <f>EconomicRates!C131</f>
        <v>3.5571999999999999E-2</v>
      </c>
      <c r="G91" s="5">
        <f>EconomicRates!D131</f>
        <v>7.0000000000000007E-2</v>
      </c>
      <c r="H91" s="5">
        <f t="shared" si="37"/>
        <v>0.12000000000000001</v>
      </c>
      <c r="I91" s="5">
        <f t="shared" si="38"/>
        <v>1.1200000000000001</v>
      </c>
      <c r="J91">
        <f t="shared" si="39"/>
        <v>0.89285714285714279</v>
      </c>
      <c r="K91">
        <f t="shared" si="47"/>
        <v>4.6645956723719519E-5</v>
      </c>
      <c r="L91" s="2">
        <v>88</v>
      </c>
      <c r="M91">
        <v>0.68957421399999996</v>
      </c>
      <c r="Q91" s="4">
        <f t="shared" si="48"/>
        <v>12.5</v>
      </c>
      <c r="R91">
        <f t="shared" si="27"/>
        <v>250000</v>
      </c>
      <c r="S91">
        <f t="shared" si="28"/>
        <v>-264823.05989774893</v>
      </c>
      <c r="U91">
        <f t="shared" si="40"/>
        <v>0.68957421399999996</v>
      </c>
      <c r="V91">
        <f t="shared" si="41"/>
        <v>0.01</v>
      </c>
      <c r="W91">
        <f t="shared" si="42"/>
        <v>3.0805534929274194E-6</v>
      </c>
      <c r="X91">
        <f t="shared" si="43"/>
        <v>2.1242702535703798E-6</v>
      </c>
      <c r="Y91">
        <f t="shared" si="44"/>
        <v>3.0805534929274197E-8</v>
      </c>
      <c r="Z91">
        <f t="shared" si="45"/>
        <v>9.2547770442776538E-7</v>
      </c>
      <c r="AB91">
        <f t="shared" si="46"/>
        <v>-0.27442292031744309</v>
      </c>
      <c r="AC91">
        <f t="shared" si="29"/>
        <v>-0.24508783755370528</v>
      </c>
      <c r="AE91">
        <f t="shared" si="30"/>
        <v>0</v>
      </c>
      <c r="AF91">
        <f t="shared" si="31"/>
        <v>0</v>
      </c>
      <c r="AG91">
        <f t="shared" si="31"/>
        <v>-1.1568471305347067E-5</v>
      </c>
      <c r="AH91">
        <f t="shared" si="32"/>
        <v>-0.53106756339259498</v>
      </c>
      <c r="AI91">
        <f t="shared" si="33"/>
        <v>-0.53107913186390032</v>
      </c>
      <c r="AJ91">
        <f t="shared" si="34"/>
        <v>-2.9335082763737808E-2</v>
      </c>
      <c r="AK91">
        <f t="shared" si="49"/>
        <v>-1.9209604422221017E-2</v>
      </c>
      <c r="AL91">
        <f t="shared" si="35"/>
        <v>-0.57962381904985905</v>
      </c>
      <c r="AN91">
        <f t="shared" si="36"/>
        <v>0</v>
      </c>
      <c r="AO91">
        <f t="shared" si="36"/>
        <v>0</v>
      </c>
      <c r="AP91">
        <f t="shared" si="36"/>
        <v>-5.3962241186881031E-10</v>
      </c>
      <c r="AQ91">
        <f t="shared" si="36"/>
        <v>-2.4772154579382158E-5</v>
      </c>
      <c r="AR91">
        <f t="shared" si="36"/>
        <v>-2.4772694201794027E-5</v>
      </c>
      <c r="AS91">
        <f t="shared" si="36"/>
        <v>-1.3683630010840441E-6</v>
      </c>
      <c r="AT91">
        <f t="shared" si="36"/>
        <v>-8.9605037655869263E-7</v>
      </c>
      <c r="AU91">
        <f t="shared" si="23"/>
        <v>-2.7037107579436759E-5</v>
      </c>
      <c r="AW91">
        <v>88</v>
      </c>
      <c r="AX91">
        <f>IF(Z91&gt;0, (R91*SUMPRODUCT(K91:$K$98, X91:$X$98)-K91*$AZ$3)/Z91, 0)</f>
        <v>-264823.05989774893</v>
      </c>
    </row>
    <row r="92" spans="5:50" x14ac:dyDescent="0.25">
      <c r="E92">
        <v>2092</v>
      </c>
      <c r="F92" s="5">
        <f>EconomicRates!C132</f>
        <v>3.5571999999999999E-2</v>
      </c>
      <c r="G92" s="5">
        <f>EconomicRates!D132</f>
        <v>7.0000000000000007E-2</v>
      </c>
      <c r="H92" s="5">
        <f t="shared" si="37"/>
        <v>0.12000000000000001</v>
      </c>
      <c r="I92" s="5">
        <f t="shared" si="38"/>
        <v>1.1200000000000001</v>
      </c>
      <c r="J92">
        <f t="shared" si="39"/>
        <v>0.89285714285714279</v>
      </c>
      <c r="K92">
        <f t="shared" si="47"/>
        <v>4.1648175646178136E-5</v>
      </c>
      <c r="L92" s="2">
        <v>89</v>
      </c>
      <c r="M92">
        <v>0.72148010799999995</v>
      </c>
      <c r="Q92" s="4">
        <f t="shared" si="48"/>
        <v>12.5</v>
      </c>
      <c r="R92">
        <f t="shared" si="27"/>
        <v>250000</v>
      </c>
      <c r="S92">
        <f t="shared" si="28"/>
        <v>-880649.83624674729</v>
      </c>
      <c r="U92">
        <f t="shared" si="40"/>
        <v>0.72148010799999995</v>
      </c>
      <c r="V92">
        <f t="shared" si="41"/>
        <v>0.01</v>
      </c>
      <c r="W92">
        <f t="shared" si="42"/>
        <v>9.2547770442776538E-7</v>
      </c>
      <c r="X92">
        <f t="shared" si="43"/>
        <v>6.6771375414213615E-7</v>
      </c>
      <c r="Y92">
        <f t="shared" si="44"/>
        <v>9.2547770442776539E-9</v>
      </c>
      <c r="Z92">
        <f t="shared" si="45"/>
        <v>2.4850917324135157E-7</v>
      </c>
      <c r="AB92">
        <f t="shared" si="46"/>
        <v>-0.24508783755370528</v>
      </c>
      <c r="AC92">
        <f t="shared" si="29"/>
        <v>-0.2188495627208108</v>
      </c>
      <c r="AE92">
        <f t="shared" si="30"/>
        <v>0</v>
      </c>
      <c r="AF92">
        <f t="shared" si="31"/>
        <v>0</v>
      </c>
      <c r="AG92">
        <f t="shared" si="31"/>
        <v>-3.1063646655168947E-6</v>
      </c>
      <c r="AH92">
        <f t="shared" si="32"/>
        <v>-0.16692843853553405</v>
      </c>
      <c r="AI92">
        <f t="shared" si="33"/>
        <v>-0.16693154490019957</v>
      </c>
      <c r="AJ92">
        <f t="shared" si="34"/>
        <v>-2.6238274832894481E-2</v>
      </c>
      <c r="AK92">
        <f t="shared" si="49"/>
        <v>-1.715614862875937E-2</v>
      </c>
      <c r="AL92">
        <f t="shared" si="35"/>
        <v>-0.21032596836185341</v>
      </c>
      <c r="AN92">
        <f t="shared" si="36"/>
        <v>0</v>
      </c>
      <c r="AO92">
        <f t="shared" si="36"/>
        <v>0</v>
      </c>
      <c r="AP92">
        <f t="shared" si="36"/>
        <v>-1.2937442121052902E-10</v>
      </c>
      <c r="AQ92">
        <f t="shared" si="36"/>
        <v>-6.9522649284701729E-6</v>
      </c>
      <c r="AR92">
        <f t="shared" si="36"/>
        <v>-6.952394302891384E-6</v>
      </c>
      <c r="AS92">
        <f t="shared" si="36"/>
        <v>-1.0927762788930847E-6</v>
      </c>
      <c r="AT92">
        <f t="shared" si="36"/>
        <v>-7.145222915025084E-7</v>
      </c>
      <c r="AU92">
        <f t="shared" si="23"/>
        <v>-8.7596928732869757E-6</v>
      </c>
      <c r="AW92">
        <v>89</v>
      </c>
      <c r="AX92">
        <f>IF(Z92&gt;0, (R92*SUMPRODUCT(K92:$K$98, X92:$X$98)-K92*$AZ$3)/Z92, 0)</f>
        <v>-880649.83624674729</v>
      </c>
    </row>
    <row r="93" spans="5:50" x14ac:dyDescent="0.25">
      <c r="E93">
        <v>2093</v>
      </c>
      <c r="F93" s="5">
        <f>EconomicRates!C133</f>
        <v>3.5571999999999999E-2</v>
      </c>
      <c r="G93" s="5">
        <f>EconomicRates!D133</f>
        <v>7.0000000000000007E-2</v>
      </c>
      <c r="H93" s="5">
        <f t="shared" si="37"/>
        <v>0.12000000000000001</v>
      </c>
      <c r="I93" s="5">
        <f t="shared" si="38"/>
        <v>1.1200000000000001</v>
      </c>
      <c r="J93">
        <f t="shared" si="39"/>
        <v>0.89285714285714279</v>
      </c>
      <c r="K93">
        <f t="shared" si="47"/>
        <v>3.7185871112659048E-5</v>
      </c>
      <c r="L93" s="2">
        <v>90</v>
      </c>
      <c r="M93">
        <v>0.75308980400000003</v>
      </c>
      <c r="Q93" s="4">
        <f t="shared" si="48"/>
        <v>12.5</v>
      </c>
      <c r="R93">
        <f t="shared" si="27"/>
        <v>250000</v>
      </c>
      <c r="S93">
        <f t="shared" si="28"/>
        <v>-3319057.3289416074</v>
      </c>
      <c r="U93">
        <f t="shared" si="40"/>
        <v>0.75308980400000003</v>
      </c>
      <c r="V93">
        <f t="shared" si="41"/>
        <v>0.01</v>
      </c>
      <c r="W93">
        <f t="shared" si="42"/>
        <v>2.4850917324135157E-7</v>
      </c>
      <c r="X93">
        <f t="shared" si="43"/>
        <v>1.8714972456853151E-7</v>
      </c>
      <c r="Y93">
        <f t="shared" si="44"/>
        <v>2.4850917324135155E-9</v>
      </c>
      <c r="Z93">
        <f t="shared" si="45"/>
        <v>5.8874356940406533E-8</v>
      </c>
      <c r="AB93">
        <f t="shared" si="46"/>
        <v>-0.2188495627208108</v>
      </c>
      <c r="AC93">
        <f t="shared" si="29"/>
        <v>-0.1954073658897805</v>
      </c>
      <c r="AE93">
        <f t="shared" si="30"/>
        <v>0</v>
      </c>
      <c r="AF93">
        <f t="shared" si="31"/>
        <v>0</v>
      </c>
      <c r="AG93">
        <f t="shared" si="31"/>
        <v>-7.3592946175508165E-7</v>
      </c>
      <c r="AH93">
        <f t="shared" si="32"/>
        <v>-4.6787431142132879E-2</v>
      </c>
      <c r="AI93">
        <f t="shared" si="33"/>
        <v>-4.6788167071594632E-2</v>
      </c>
      <c r="AJ93">
        <f t="shared" si="34"/>
        <v>-2.3442196831030299E-2</v>
      </c>
      <c r="AK93">
        <f t="shared" si="49"/>
        <v>-1.5319469390456758E-2</v>
      </c>
      <c r="AL93">
        <f t="shared" si="35"/>
        <v>-8.554983329308169E-2</v>
      </c>
      <c r="AN93">
        <f t="shared" si="36"/>
        <v>0</v>
      </c>
      <c r="AO93">
        <f t="shared" si="36"/>
        <v>0</v>
      </c>
      <c r="AP93">
        <f t="shared" si="36"/>
        <v>-2.7366178112833011E-11</v>
      </c>
      <c r="AQ93">
        <f t="shared" si="36"/>
        <v>-1.7398313841437633E-6</v>
      </c>
      <c r="AR93">
        <f t="shared" si="36"/>
        <v>-1.739858750321876E-6</v>
      </c>
      <c r="AS93">
        <f t="shared" si="36"/>
        <v>-8.7171850995627708E-7</v>
      </c>
      <c r="AT93">
        <f t="shared" si="36"/>
        <v>-5.6966781426785051E-7</v>
      </c>
      <c r="AU93">
        <f t="shared" si="23"/>
        <v>-3.1812450745460037E-6</v>
      </c>
      <c r="AW93">
        <v>90</v>
      </c>
      <c r="AX93">
        <f>IF(Z93&gt;0, (R93*SUMPRODUCT(K93:$K$98, X93:$X$98)-K93*$AZ$3)/Z93, 0)</f>
        <v>-3319057.3289416074</v>
      </c>
    </row>
    <row r="94" spans="5:50" x14ac:dyDescent="0.25">
      <c r="E94">
        <v>2094</v>
      </c>
      <c r="F94" s="5">
        <f>EconomicRates!C134</f>
        <v>3.5571999999999999E-2</v>
      </c>
      <c r="G94" s="5">
        <f>EconomicRates!D134</f>
        <v>7.0000000000000007E-2</v>
      </c>
      <c r="H94" s="5">
        <f t="shared" si="37"/>
        <v>0.12000000000000001</v>
      </c>
      <c r="I94" s="5">
        <f t="shared" si="38"/>
        <v>1.1200000000000001</v>
      </c>
      <c r="J94">
        <f t="shared" si="39"/>
        <v>0.89285714285714279</v>
      </c>
      <c r="K94">
        <f t="shared" si="47"/>
        <v>3.3201670636302719E-5</v>
      </c>
      <c r="L94" s="2">
        <v>91</v>
      </c>
      <c r="M94">
        <v>0.78453892300000005</v>
      </c>
      <c r="Q94" s="4">
        <f t="shared" si="48"/>
        <v>12.5</v>
      </c>
      <c r="R94">
        <f t="shared" si="27"/>
        <v>250000</v>
      </c>
      <c r="S94">
        <f t="shared" si="28"/>
        <v>-14423508.41750359</v>
      </c>
      <c r="U94">
        <f t="shared" si="40"/>
        <v>0.78453892300000005</v>
      </c>
      <c r="V94">
        <f t="shared" si="41"/>
        <v>0.01</v>
      </c>
      <c r="W94">
        <f t="shared" si="42"/>
        <v>5.8874356940406533E-8</v>
      </c>
      <c r="X94">
        <f t="shared" si="43"/>
        <v>4.6189224586344121E-8</v>
      </c>
      <c r="Y94">
        <f t="shared" si="44"/>
        <v>5.8874356940406533E-10</v>
      </c>
      <c r="Z94">
        <f t="shared" si="45"/>
        <v>1.2096388784658347E-8</v>
      </c>
      <c r="AB94">
        <f t="shared" si="46"/>
        <v>-0.1954073658897805</v>
      </c>
      <c r="AC94">
        <f t="shared" si="29"/>
        <v>-0.17447236545691569</v>
      </c>
      <c r="AE94">
        <f t="shared" si="30"/>
        <v>0</v>
      </c>
      <c r="AF94">
        <f t="shared" si="31"/>
        <v>0</v>
      </c>
      <c r="AG94">
        <f t="shared" si="31"/>
        <v>-1.5120485980822934E-7</v>
      </c>
      <c r="AH94">
        <f t="shared" si="32"/>
        <v>-1.154730614658603E-2</v>
      </c>
      <c r="AI94">
        <f t="shared" si="33"/>
        <v>-1.1547457351445838E-2</v>
      </c>
      <c r="AJ94">
        <f t="shared" si="34"/>
        <v>-2.0935000432864809E-2</v>
      </c>
      <c r="AK94">
        <f t="shared" si="49"/>
        <v>-1.3678515612284637E-2</v>
      </c>
      <c r="AL94">
        <f t="shared" si="35"/>
        <v>-4.6160973396595285E-2</v>
      </c>
      <c r="AN94">
        <f t="shared" si="36"/>
        <v>0</v>
      </c>
      <c r="AO94">
        <f t="shared" si="36"/>
        <v>0</v>
      </c>
      <c r="AP94">
        <f t="shared" si="36"/>
        <v>-5.0202539539611575E-12</v>
      </c>
      <c r="AQ94">
        <f t="shared" si="36"/>
        <v>-3.8338985541550327E-7</v>
      </c>
      <c r="AR94">
        <f t="shared" si="36"/>
        <v>-3.8339487566945725E-7</v>
      </c>
      <c r="AS94">
        <f t="shared" si="36"/>
        <v>-6.9507698914283219E-7</v>
      </c>
      <c r="AT94">
        <f t="shared" si="36"/>
        <v>-4.5414957015259913E-7</v>
      </c>
      <c r="AU94">
        <f t="shared" si="23"/>
        <v>-1.5326214349648887E-6</v>
      </c>
      <c r="AW94">
        <v>91</v>
      </c>
      <c r="AX94">
        <f>IF(Z94&gt;0, (R94*SUMPRODUCT(K94:$K$98, X94:$X$98)-K94*$AZ$3)/Z94, 0)</f>
        <v>-14423508.41750359</v>
      </c>
    </row>
    <row r="95" spans="5:50" x14ac:dyDescent="0.25">
      <c r="E95">
        <v>2095</v>
      </c>
      <c r="F95" s="5">
        <f>EconomicRates!C135</f>
        <v>3.5571999999999999E-2</v>
      </c>
      <c r="G95" s="5">
        <f>EconomicRates!D135</f>
        <v>7.0000000000000007E-2</v>
      </c>
      <c r="H95" s="5">
        <f t="shared" si="37"/>
        <v>0.12000000000000001</v>
      </c>
      <c r="I95" s="5">
        <f t="shared" si="38"/>
        <v>1.1200000000000001</v>
      </c>
      <c r="J95">
        <f t="shared" si="39"/>
        <v>0.89285714285714279</v>
      </c>
      <c r="K95">
        <f t="shared" si="47"/>
        <v>2.9644348782413141E-5</v>
      </c>
      <c r="L95" s="2">
        <v>92</v>
      </c>
      <c r="M95">
        <v>0.81598695700000001</v>
      </c>
      <c r="Q95" s="4">
        <f t="shared" si="48"/>
        <v>12.5</v>
      </c>
      <c r="R95">
        <f t="shared" si="27"/>
        <v>250000</v>
      </c>
      <c r="S95">
        <f t="shared" si="28"/>
        <v>-74006866.522725999</v>
      </c>
      <c r="U95">
        <f t="shared" si="40"/>
        <v>0.81598695700000001</v>
      </c>
      <c r="V95">
        <f t="shared" si="41"/>
        <v>0.01</v>
      </c>
      <c r="W95">
        <f t="shared" si="42"/>
        <v>1.2096388784658347E-8</v>
      </c>
      <c r="X95">
        <f t="shared" si="43"/>
        <v>9.8704954750822933E-9</v>
      </c>
      <c r="Y95">
        <f t="shared" si="44"/>
        <v>1.2096388784658347E-10</v>
      </c>
      <c r="Z95">
        <f t="shared" si="45"/>
        <v>2.10492942172947E-9</v>
      </c>
      <c r="AB95">
        <f t="shared" si="46"/>
        <v>-0.17447236545691569</v>
      </c>
      <c r="AC95">
        <f t="shared" si="29"/>
        <v>-0.15577923075369171</v>
      </c>
      <c r="AE95">
        <f t="shared" si="30"/>
        <v>0</v>
      </c>
      <c r="AF95">
        <f t="shared" si="31"/>
        <v>0</v>
      </c>
      <c r="AG95">
        <f t="shared" si="31"/>
        <v>-2.6311617771618376E-8</v>
      </c>
      <c r="AH95">
        <f t="shared" si="32"/>
        <v>-2.4676238687705732E-3</v>
      </c>
      <c r="AI95">
        <f t="shared" si="33"/>
        <v>-2.4676501803883449E-3</v>
      </c>
      <c r="AJ95">
        <f t="shared" si="34"/>
        <v>-1.8693134703223979E-2</v>
      </c>
      <c r="AK95">
        <f t="shared" si="49"/>
        <v>-1.22130655819841E-2</v>
      </c>
      <c r="AL95">
        <f t="shared" si="35"/>
        <v>-3.3373850465596426E-2</v>
      </c>
      <c r="AN95">
        <f t="shared" si="36"/>
        <v>0</v>
      </c>
      <c r="AO95">
        <f t="shared" si="36"/>
        <v>0</v>
      </c>
      <c r="AP95">
        <f t="shared" si="36"/>
        <v>-7.7999077425139512E-13</v>
      </c>
      <c r="AQ95">
        <f t="shared" si="36"/>
        <v>-7.3151102629642541E-8</v>
      </c>
      <c r="AR95">
        <f t="shared" si="36"/>
        <v>-7.3151882620416801E-8</v>
      </c>
      <c r="AS95">
        <f t="shared" si="36"/>
        <v>-5.5414580497900263E-7</v>
      </c>
      <c r="AT95">
        <f t="shared" si="36"/>
        <v>-3.6204837581482221E-7</v>
      </c>
      <c r="AU95">
        <f t="shared" si="23"/>
        <v>-9.8934606341424158E-7</v>
      </c>
      <c r="AW95">
        <v>92</v>
      </c>
      <c r="AX95">
        <f>IF(Z95&gt;0, (R95*SUMPRODUCT(K95:$K$98, X95:$X$98)-K95*$AZ$3)/Z95, 0)</f>
        <v>-74006866.522725999</v>
      </c>
    </row>
    <row r="96" spans="5:50" x14ac:dyDescent="0.25">
      <c r="E96">
        <v>2096</v>
      </c>
      <c r="F96" s="5">
        <f>EconomicRates!C136</f>
        <v>3.5571999999999999E-2</v>
      </c>
      <c r="G96" s="5">
        <f>EconomicRates!D136</f>
        <v>7.0000000000000007E-2</v>
      </c>
      <c r="H96" s="5">
        <f t="shared" si="37"/>
        <v>0.12000000000000001</v>
      </c>
      <c r="I96" s="5">
        <f t="shared" si="38"/>
        <v>1.1200000000000001</v>
      </c>
      <c r="J96">
        <f t="shared" si="39"/>
        <v>0.89285714285714279</v>
      </c>
      <c r="K96">
        <f t="shared" si="47"/>
        <v>2.6468168555726015E-5</v>
      </c>
      <c r="L96" s="2">
        <v>93</v>
      </c>
      <c r="M96">
        <v>0.84743607600000004</v>
      </c>
      <c r="Q96" s="4">
        <f t="shared" si="48"/>
        <v>12.5</v>
      </c>
      <c r="R96">
        <f t="shared" si="27"/>
        <v>250000</v>
      </c>
      <c r="S96">
        <f t="shared" si="28"/>
        <v>-463494465.36728376</v>
      </c>
      <c r="U96">
        <f t="shared" si="40"/>
        <v>0.84743607600000004</v>
      </c>
      <c r="V96">
        <f t="shared" si="41"/>
        <v>0.01</v>
      </c>
      <c r="W96">
        <f t="shared" si="42"/>
        <v>2.10492942172947E-9</v>
      </c>
      <c r="X96">
        <f t="shared" si="43"/>
        <v>1.7837931294073714E-9</v>
      </c>
      <c r="Y96">
        <f t="shared" si="44"/>
        <v>2.1049294217294699E-11</v>
      </c>
      <c r="Z96">
        <f t="shared" si="45"/>
        <v>3.0008699810480392E-10</v>
      </c>
      <c r="AB96">
        <f t="shared" si="46"/>
        <v>-0.15577923075369171</v>
      </c>
      <c r="AC96">
        <f t="shared" si="29"/>
        <v>-0.13908866275025919</v>
      </c>
      <c r="AE96">
        <f t="shared" si="30"/>
        <v>0</v>
      </c>
      <c r="AF96">
        <f t="shared" si="31"/>
        <v>0</v>
      </c>
      <c r="AG96">
        <f t="shared" si="31"/>
        <v>-3.7510874763100491E-9</v>
      </c>
      <c r="AH96">
        <f t="shared" si="32"/>
        <v>-4.4594828235184285E-4</v>
      </c>
      <c r="AI96">
        <f t="shared" si="33"/>
        <v>-4.4595203343931919E-4</v>
      </c>
      <c r="AJ96">
        <f t="shared" si="34"/>
        <v>-1.6690568003432521E-2</v>
      </c>
      <c r="AK96">
        <f t="shared" si="49"/>
        <v>-1.0904546152758422E-2</v>
      </c>
      <c r="AL96">
        <f t="shared" si="35"/>
        <v>-2.8041066189630263E-2</v>
      </c>
      <c r="AN96">
        <f t="shared" si="36"/>
        <v>0</v>
      </c>
      <c r="AO96">
        <f t="shared" si="36"/>
        <v>0</v>
      </c>
      <c r="AP96">
        <f t="shared" si="36"/>
        <v>-9.9284415590247301E-14</v>
      </c>
      <c r="AQ96">
        <f t="shared" si="36"/>
        <v>-1.1803434304425073E-8</v>
      </c>
      <c r="AR96">
        <f t="shared" si="36"/>
        <v>-1.1803533588840665E-8</v>
      </c>
      <c r="AS96">
        <f t="shared" si="36"/>
        <v>-4.4176876720565938E-7</v>
      </c>
      <c r="AT96">
        <f t="shared" si="36"/>
        <v>-2.8862336559490356E-7</v>
      </c>
      <c r="AU96">
        <f t="shared" si="23"/>
        <v>-7.4219566638940361E-7</v>
      </c>
      <c r="AW96">
        <v>93</v>
      </c>
      <c r="AX96">
        <f>IF(Z96&gt;0, (R96*SUMPRODUCT(K96:$K$98, X96:$X$98)-K96*$AZ$3)/Z96, 0)</f>
        <v>-463494465.36728376</v>
      </c>
    </row>
    <row r="97" spans="5:50" x14ac:dyDescent="0.25">
      <c r="E97">
        <v>2097</v>
      </c>
      <c r="F97" s="5">
        <f>EconomicRates!C137</f>
        <v>3.5571999999999999E-2</v>
      </c>
      <c r="G97" s="5">
        <f>EconomicRates!D137</f>
        <v>7.0000000000000007E-2</v>
      </c>
      <c r="H97" s="5">
        <f t="shared" si="37"/>
        <v>0.12000000000000001</v>
      </c>
      <c r="I97" s="5">
        <f t="shared" si="38"/>
        <v>1.1200000000000001</v>
      </c>
      <c r="J97">
        <f t="shared" si="39"/>
        <v>0.89285714285714279</v>
      </c>
      <c r="K97">
        <f t="shared" si="47"/>
        <v>2.3632293353326799E-5</v>
      </c>
      <c r="L97" s="2">
        <v>94</v>
      </c>
      <c r="M97">
        <v>0.87888519499999995</v>
      </c>
      <c r="Q97" s="4">
        <f t="shared" si="48"/>
        <v>12.5</v>
      </c>
      <c r="R97">
        <f t="shared" si="27"/>
        <v>250000</v>
      </c>
      <c r="S97">
        <f t="shared" si="28"/>
        <v>-3724385590.0019298</v>
      </c>
      <c r="U97">
        <f t="shared" si="40"/>
        <v>0.87888519499999995</v>
      </c>
      <c r="V97">
        <f t="shared" si="41"/>
        <v>0.01</v>
      </c>
      <c r="W97">
        <f t="shared" si="42"/>
        <v>3.0008699810480392E-10</v>
      </c>
      <c r="X97">
        <f t="shared" si="43"/>
        <v>2.637420198463052E-10</v>
      </c>
      <c r="Y97">
        <f t="shared" si="44"/>
        <v>3.0008699810480392E-12</v>
      </c>
      <c r="Z97">
        <f t="shared" si="45"/>
        <v>3.3344108277450676E-11</v>
      </c>
      <c r="AB97">
        <f t="shared" si="46"/>
        <v>-0.13908866275025919</v>
      </c>
      <c r="AC97">
        <f t="shared" si="29"/>
        <v>-0.12418631638000137</v>
      </c>
      <c r="AE97">
        <f t="shared" si="30"/>
        <v>0</v>
      </c>
      <c r="AF97">
        <f t="shared" si="31"/>
        <v>0</v>
      </c>
      <c r="AG97">
        <f t="shared" si="31"/>
        <v>-4.1680135346813346E-10</v>
      </c>
      <c r="AH97">
        <f t="shared" si="32"/>
        <v>-6.5935504961576295E-5</v>
      </c>
      <c r="AI97">
        <f t="shared" si="33"/>
        <v>-6.5935921762929763E-5</v>
      </c>
      <c r="AJ97">
        <f t="shared" si="34"/>
        <v>-1.4902346370257821E-2</v>
      </c>
      <c r="AK97">
        <f t="shared" si="49"/>
        <v>-9.7362063925181437E-3</v>
      </c>
      <c r="AL97">
        <f t="shared" si="35"/>
        <v>-2.4704488684538894E-2</v>
      </c>
      <c r="AN97">
        <f t="shared" si="36"/>
        <v>0</v>
      </c>
      <c r="AO97">
        <f t="shared" si="36"/>
        <v>0</v>
      </c>
      <c r="AP97">
        <f t="shared" si="36"/>
        <v>-9.8499718552225833E-15</v>
      </c>
      <c r="AQ97">
        <f t="shared" si="36"/>
        <v>-1.5582071956517056E-9</v>
      </c>
      <c r="AR97">
        <f t="shared" si="36"/>
        <v>-1.5582170456235608E-9</v>
      </c>
      <c r="AS97">
        <f t="shared" si="36"/>
        <v>-3.5217662107481767E-7</v>
      </c>
      <c r="AT97">
        <f t="shared" si="36"/>
        <v>-2.3008888561652441E-7</v>
      </c>
      <c r="AU97">
        <f t="shared" si="23"/>
        <v>-5.8382372373696568E-7</v>
      </c>
      <c r="AW97">
        <v>94</v>
      </c>
      <c r="AX97">
        <f>IF(Z97&gt;0, (R97*SUMPRODUCT(K97:$K$98, X97:$X$98)-K97*$AZ$3)/Z97, 0)</f>
        <v>-3724385590.0019298</v>
      </c>
    </row>
    <row r="98" spans="5:50" x14ac:dyDescent="0.25">
      <c r="E98">
        <v>2098</v>
      </c>
      <c r="F98" s="5">
        <f>EconomicRates!C138</f>
        <v>3.5571999999999999E-2</v>
      </c>
      <c r="G98" s="5">
        <f>EconomicRates!D138</f>
        <v>7.0000000000000007E-2</v>
      </c>
      <c r="H98" s="5">
        <f t="shared" si="37"/>
        <v>0.12000000000000001</v>
      </c>
      <c r="I98" s="5">
        <f t="shared" si="38"/>
        <v>1.1200000000000001</v>
      </c>
      <c r="J98">
        <f t="shared" si="39"/>
        <v>0.89285714285714279</v>
      </c>
      <c r="K98">
        <f t="shared" si="47"/>
        <v>2.1100261922613211E-5</v>
      </c>
      <c r="L98" s="2">
        <v>95</v>
      </c>
      <c r="M98">
        <v>1</v>
      </c>
      <c r="Q98" s="4">
        <f t="shared" si="48"/>
        <v>12.5</v>
      </c>
      <c r="R98">
        <f t="shared" si="27"/>
        <v>250000</v>
      </c>
      <c r="S98">
        <f t="shared" si="28"/>
        <v>0</v>
      </c>
      <c r="U98">
        <f t="shared" si="40"/>
        <v>1</v>
      </c>
      <c r="V98">
        <f t="shared" si="41"/>
        <v>0.01</v>
      </c>
      <c r="W98">
        <f t="shared" si="42"/>
        <v>3.3344108277450676E-11</v>
      </c>
      <c r="X98">
        <f t="shared" si="43"/>
        <v>3.3344108277450676E-11</v>
      </c>
      <c r="Y98">
        <f t="shared" si="44"/>
        <v>3.3344108277450675E-13</v>
      </c>
      <c r="Z98">
        <f t="shared" si="45"/>
        <v>0</v>
      </c>
      <c r="AB98">
        <f t="shared" si="46"/>
        <v>-0.12418631638000137</v>
      </c>
      <c r="AC98">
        <f t="shared" si="29"/>
        <v>0</v>
      </c>
      <c r="AE98">
        <f t="shared" si="30"/>
        <v>0</v>
      </c>
      <c r="AF98">
        <f t="shared" si="31"/>
        <v>0</v>
      </c>
      <c r="AG98">
        <f t="shared" si="31"/>
        <v>0</v>
      </c>
      <c r="AH98">
        <f t="shared" si="32"/>
        <v>-8.3360270693626692E-6</v>
      </c>
      <c r="AI98">
        <f t="shared" si="33"/>
        <v>-8.3360270693626692E-6</v>
      </c>
      <c r="AJ98">
        <f t="shared" si="34"/>
        <v>-0.12418631638000137</v>
      </c>
      <c r="AK98">
        <f t="shared" si="49"/>
        <v>-8.6930421466000964E-3</v>
      </c>
      <c r="AL98">
        <f t="shared" si="35"/>
        <v>-0.13288769455367083</v>
      </c>
      <c r="AN98">
        <f t="shared" si="36"/>
        <v>0</v>
      </c>
      <c r="AO98">
        <f t="shared" si="36"/>
        <v>0</v>
      </c>
      <c r="AP98">
        <f t="shared" si="36"/>
        <v>0</v>
      </c>
      <c r="AQ98">
        <f t="shared" si="36"/>
        <v>-1.7589235455754613E-10</v>
      </c>
      <c r="AR98">
        <f t="shared" si="36"/>
        <v>-1.7589235455754613E-10</v>
      </c>
      <c r="AS98">
        <f t="shared" si="36"/>
        <v>-2.6203638028225403E-6</v>
      </c>
      <c r="AT98">
        <f t="shared" si="36"/>
        <v>-1.8342546619757783E-7</v>
      </c>
      <c r="AU98">
        <f t="shared" si="36"/>
        <v>-2.8039651613746756E-6</v>
      </c>
      <c r="AW98">
        <v>95</v>
      </c>
    </row>
    <row r="100" spans="5:50" x14ac:dyDescent="0.25">
      <c r="AN100" s="8">
        <f t="shared" ref="AN100:AU100" si="50">SUM(AN3:AN98)</f>
        <v>6170.3902696040896</v>
      </c>
      <c r="AO100" s="8">
        <f t="shared" si="50"/>
        <v>-617.03902696040905</v>
      </c>
      <c r="AP100" s="8">
        <f t="shared" si="50"/>
        <v>-181.90849551298294</v>
      </c>
      <c r="AQ100" s="8">
        <f t="shared" si="50"/>
        <v>-5254.9414590192036</v>
      </c>
      <c r="AR100" s="8">
        <f t="shared" si="50"/>
        <v>116.50128811149264</v>
      </c>
      <c r="AS100" s="8">
        <f t="shared" si="50"/>
        <v>-279.6030914675834</v>
      </c>
      <c r="AT100" s="8">
        <f t="shared" si="50"/>
        <v>163.1018033560901</v>
      </c>
      <c r="AU100" s="8">
        <f t="shared" si="50"/>
        <v>2.1718139786913921E-13</v>
      </c>
    </row>
  </sheetData>
  <conditionalFormatting sqref="AN100:AU100">
    <cfRule type="cellIs" dxfId="63" priority="1" operator="lessThan">
      <formula>0</formula>
    </cfRule>
  </conditionalFormatting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873DFD-C161-451B-8CF7-DB225816A126}">
  <dimension ref="A1:AZ164"/>
  <sheetViews>
    <sheetView workbookViewId="0">
      <selection activeCell="J53" sqref="J53"/>
    </sheetView>
  </sheetViews>
  <sheetFormatPr defaultRowHeight="15" x14ac:dyDescent="0.25"/>
  <cols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47" width="9.140625" bestFit="1" customWidth="1"/>
  </cols>
  <sheetData>
    <row r="1" spans="1:52" x14ac:dyDescent="0.25">
      <c r="A1" t="s">
        <v>41</v>
      </c>
      <c r="Q1" t="s">
        <v>1</v>
      </c>
      <c r="W1" t="s">
        <v>2</v>
      </c>
      <c r="AB1" t="s">
        <v>45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47</v>
      </c>
    </row>
    <row r="3" spans="1:52" x14ac:dyDescent="0.25">
      <c r="A3" t="s">
        <v>36</v>
      </c>
      <c r="C3" s="2">
        <v>7023.3669113189189</v>
      </c>
      <c r="K3">
        <v>1</v>
      </c>
      <c r="L3" s="2">
        <v>0</v>
      </c>
      <c r="O3">
        <f>$C$3</f>
        <v>7023.3669113189189</v>
      </c>
      <c r="P3">
        <f>O3*C5</f>
        <v>702.33669113189194</v>
      </c>
      <c r="Q3" s="4">
        <f>B8</f>
        <v>100</v>
      </c>
      <c r="R3">
        <f t="shared" ref="R3:R66" si="0">$C$6</f>
        <v>250000</v>
      </c>
      <c r="S3">
        <f t="shared" ref="S3:S66" si="1">AX3</f>
        <v>0</v>
      </c>
      <c r="W3">
        <v>1</v>
      </c>
      <c r="Z3">
        <v>1</v>
      </c>
      <c r="AC3">
        <f t="shared" ref="AC3:AC66" si="2">S3*Z3</f>
        <v>0</v>
      </c>
      <c r="AE3">
        <f t="shared" ref="AE3:AE66" si="3">$Z3*O3</f>
        <v>7023.3669113189189</v>
      </c>
      <c r="AF3">
        <f t="shared" ref="AF3:AG34" si="4">-$Z3*P3</f>
        <v>-702.33669113189194</v>
      </c>
      <c r="AG3">
        <f t="shared" si="4"/>
        <v>-100</v>
      </c>
      <c r="AH3">
        <f t="shared" ref="AH3:AH66" si="5">-X3*R3</f>
        <v>0</v>
      </c>
      <c r="AI3">
        <f t="shared" ref="AI3:AI34" si="6">SUM(AE3:AH3)</f>
        <v>6221.0302201870272</v>
      </c>
      <c r="AJ3">
        <f t="shared" ref="AJ3:AJ66" si="7">AB3-AC3</f>
        <v>0</v>
      </c>
      <c r="AL3">
        <f t="shared" ref="AL3:AL66" si="8">SUM(AI3:AK3)</f>
        <v>6221.0302201870272</v>
      </c>
      <c r="AN3">
        <f t="shared" ref="AN3:AU34" si="9">AE3*$K3</f>
        <v>7023.3669113189189</v>
      </c>
      <c r="AO3">
        <f t="shared" si="9"/>
        <v>-702.33669113189194</v>
      </c>
      <c r="AP3">
        <f t="shared" si="9"/>
        <v>-100</v>
      </c>
      <c r="AQ3">
        <f t="shared" si="9"/>
        <v>0</v>
      </c>
      <c r="AR3">
        <f t="shared" si="9"/>
        <v>6221.0302201870272</v>
      </c>
      <c r="AS3">
        <f t="shared" si="9"/>
        <v>0</v>
      </c>
      <c r="AT3">
        <f t="shared" si="9"/>
        <v>0</v>
      </c>
      <c r="AU3">
        <f t="shared" si="9"/>
        <v>6221.0302201870272</v>
      </c>
      <c r="AW3">
        <v>0</v>
      </c>
      <c r="AX3">
        <f>IF(Z3&gt;0, (R3*SUMPRODUCT(K3:$K$98, X3:$X$98)-K3*$AZ$3)/Z3, 0)</f>
        <v>0</v>
      </c>
      <c r="AZ3">
        <f>C6*SUMPRODUCT(X4:X89, K4:K89)/1</f>
        <v>5944.0193368286027</v>
      </c>
    </row>
    <row r="4" spans="1:52" x14ac:dyDescent="0.25">
      <c r="A4" t="s">
        <v>14</v>
      </c>
      <c r="C4" t="s">
        <v>37</v>
      </c>
      <c r="E4">
        <v>2004</v>
      </c>
      <c r="F4" s="5">
        <f>EconomicRates!C44</f>
        <v>3.5571999999999999E-2</v>
      </c>
      <c r="G4" s="5">
        <f>EconomicRates!D44</f>
        <v>7.0000000000000007E-2</v>
      </c>
      <c r="H4" s="5">
        <f t="shared" ref="H4:H67" si="10">G4+$C$9</f>
        <v>0.12000000000000001</v>
      </c>
      <c r="I4" s="5">
        <f t="shared" ref="I4:I67" si="11">1+H4</f>
        <v>1.1200000000000001</v>
      </c>
      <c r="J4">
        <f t="shared" ref="J4:J67" si="12">1/I4</f>
        <v>0.89285714285714279</v>
      </c>
      <c r="K4">
        <f>J4</f>
        <v>0.89285714285714279</v>
      </c>
      <c r="L4" s="2">
        <v>1</v>
      </c>
      <c r="M4" s="6">
        <f t="array" ref="M4:M89">Mortalities!B11:B96</f>
        <v>2.676E-3</v>
      </c>
      <c r="R4">
        <f t="shared" si="0"/>
        <v>250000</v>
      </c>
      <c r="S4">
        <f t="shared" si="1"/>
        <v>645.03568702898713</v>
      </c>
      <c r="U4">
        <f t="shared" ref="U4:U67" si="13">M4</f>
        <v>2.676E-3</v>
      </c>
      <c r="V4">
        <f t="shared" ref="V4:V67" si="14">$C$10</f>
        <v>0.01</v>
      </c>
      <c r="W4">
        <f t="shared" ref="W4:W67" si="15">Z3</f>
        <v>1</v>
      </c>
      <c r="X4">
        <f t="shared" ref="X4:X67" si="16">U4*W4</f>
        <v>2.676E-3</v>
      </c>
      <c r="Y4">
        <f t="shared" ref="Y4:Y67" si="17">V4*W4</f>
        <v>0.01</v>
      </c>
      <c r="Z4">
        <f t="shared" ref="Z4:Z67" si="18">MAX(0, W4-X4-Y4)</f>
        <v>0.98732399999999998</v>
      </c>
      <c r="AB4">
        <f t="shared" ref="AB4:AB67" si="19">AC3</f>
        <v>0</v>
      </c>
      <c r="AC4">
        <f t="shared" si="2"/>
        <v>636.85921466020773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-669</v>
      </c>
      <c r="AI4">
        <f t="shared" si="6"/>
        <v>-669</v>
      </c>
      <c r="AJ4">
        <f t="shared" si="7"/>
        <v>-636.85921466020773</v>
      </c>
      <c r="AK4">
        <f>G4*SUM(AB4, AE4:AF4)</f>
        <v>0</v>
      </c>
      <c r="AL4">
        <f t="shared" si="8"/>
        <v>-1305.8592146602077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-597.32142857142856</v>
      </c>
      <c r="AR4">
        <f t="shared" si="9"/>
        <v>-597.32142857142856</v>
      </c>
      <c r="AS4">
        <f t="shared" si="9"/>
        <v>-568.62429880375691</v>
      </c>
      <c r="AT4">
        <f t="shared" si="9"/>
        <v>0</v>
      </c>
      <c r="AU4">
        <f t="shared" si="9"/>
        <v>-1165.9457273751855</v>
      </c>
      <c r="AW4">
        <v>1</v>
      </c>
      <c r="AX4">
        <f>IF(Z4&gt;0, (R4*SUMPRODUCT(K4:$K$98, X4:$X$98)-K4*$AZ$3)/Z4, 0)</f>
        <v>645.03568702898713</v>
      </c>
    </row>
    <row r="5" spans="1:52" x14ac:dyDescent="0.25">
      <c r="C5" s="2">
        <f>'S.26.04.A'!C5</f>
        <v>0.1</v>
      </c>
      <c r="E5">
        <v>2005</v>
      </c>
      <c r="F5" s="5">
        <f>EconomicRates!C45</f>
        <v>3.5571999999999999E-2</v>
      </c>
      <c r="G5" s="5">
        <f>EconomicRates!D45</f>
        <v>7.0000000000000007E-2</v>
      </c>
      <c r="H5" s="5">
        <f t="shared" si="10"/>
        <v>0.12000000000000001</v>
      </c>
      <c r="I5" s="5">
        <f t="shared" si="11"/>
        <v>1.1200000000000001</v>
      </c>
      <c r="J5">
        <f t="shared" si="12"/>
        <v>0.89285714285714279</v>
      </c>
      <c r="K5">
        <f t="shared" ref="K5:K68" si="20">K4*J5</f>
        <v>0.79719387755102034</v>
      </c>
      <c r="L5" s="2">
        <v>2</v>
      </c>
      <c r="M5" s="6">
        <v>2.6930000000000001E-3</v>
      </c>
      <c r="Q5" s="4">
        <f t="shared" ref="Q5:Q68" si="21">$C$8</f>
        <v>12.5</v>
      </c>
      <c r="R5">
        <f t="shared" si="0"/>
        <v>250000</v>
      </c>
      <c r="S5">
        <f t="shared" si="1"/>
        <v>623.88914710525637</v>
      </c>
      <c r="U5">
        <f t="shared" si="13"/>
        <v>2.6930000000000001E-3</v>
      </c>
      <c r="V5">
        <f t="shared" si="14"/>
        <v>0.01</v>
      </c>
      <c r="W5">
        <f t="shared" si="15"/>
        <v>0.98732399999999998</v>
      </c>
      <c r="X5">
        <f t="shared" si="16"/>
        <v>2.6588635320000001E-3</v>
      </c>
      <c r="Y5">
        <f t="shared" si="17"/>
        <v>9.8732400000000001E-3</v>
      </c>
      <c r="Z5">
        <f t="shared" si="18"/>
        <v>0.97479189646800002</v>
      </c>
      <c r="AB5">
        <f t="shared" si="19"/>
        <v>636.85921466020773</v>
      </c>
      <c r="AC5">
        <f t="shared" si="2"/>
        <v>608.16208489253586</v>
      </c>
      <c r="AE5">
        <f t="shared" si="3"/>
        <v>0</v>
      </c>
      <c r="AF5">
        <f t="shared" si="4"/>
        <v>0</v>
      </c>
      <c r="AG5">
        <f t="shared" si="4"/>
        <v>-12.184898705849999</v>
      </c>
      <c r="AH5">
        <f t="shared" si="5"/>
        <v>-664.71588299999996</v>
      </c>
      <c r="AI5">
        <f t="shared" si="6"/>
        <v>-676.90078170584991</v>
      </c>
      <c r="AJ5">
        <f t="shared" si="7"/>
        <v>28.697129767671868</v>
      </c>
      <c r="AK5">
        <f>G5*SUM(AB5, AE5:AF5)</f>
        <v>44.580145026214545</v>
      </c>
      <c r="AL5">
        <f t="shared" si="8"/>
        <v>-603.62350691196355</v>
      </c>
      <c r="AN5">
        <f t="shared" si="9"/>
        <v>0</v>
      </c>
      <c r="AO5">
        <f t="shared" si="9"/>
        <v>0</v>
      </c>
      <c r="AP5">
        <f t="shared" si="9"/>
        <v>-9.7137266468829697</v>
      </c>
      <c r="AQ5">
        <f t="shared" si="9"/>
        <v>-529.9074322385203</v>
      </c>
      <c r="AR5">
        <f t="shared" si="9"/>
        <v>-539.62115888540325</v>
      </c>
      <c r="AS5">
        <f t="shared" si="9"/>
        <v>22.877176154075148</v>
      </c>
      <c r="AT5">
        <f t="shared" si="9"/>
        <v>35.539018675234807</v>
      </c>
      <c r="AU5">
        <f t="shared" si="9"/>
        <v>-481.20496405609333</v>
      </c>
      <c r="AW5">
        <v>2</v>
      </c>
      <c r="AX5">
        <f>IF(Z5&gt;0, (R5*SUMPRODUCT(K5:$K$98, X5:$X$98)-K5*$AZ$3)/Z5, 0)</f>
        <v>623.88914710525637</v>
      </c>
    </row>
    <row r="6" spans="1:52" x14ac:dyDescent="0.25">
      <c r="A6" t="s">
        <v>16</v>
      </c>
      <c r="C6" s="2">
        <f>'S.26.04.C'!C6</f>
        <v>250000</v>
      </c>
      <c r="E6">
        <v>2006</v>
      </c>
      <c r="F6" s="5">
        <f>EconomicRates!C46</f>
        <v>3.5571999999999999E-2</v>
      </c>
      <c r="G6" s="5">
        <f>EconomicRates!D46</f>
        <v>7.0000000000000007E-2</v>
      </c>
      <c r="H6" s="5">
        <f t="shared" si="10"/>
        <v>0.12000000000000001</v>
      </c>
      <c r="I6" s="5">
        <f t="shared" si="11"/>
        <v>1.1200000000000001</v>
      </c>
      <c r="J6">
        <f t="shared" si="12"/>
        <v>0.89285714285714279</v>
      </c>
      <c r="K6">
        <f t="shared" si="20"/>
        <v>0.71178024781341098</v>
      </c>
      <c r="L6" s="2">
        <v>3</v>
      </c>
      <c r="M6" s="6">
        <v>2.7169999999999998E-3</v>
      </c>
      <c r="Q6" s="4">
        <f t="shared" si="21"/>
        <v>12.5</v>
      </c>
      <c r="R6">
        <f t="shared" si="0"/>
        <v>250000</v>
      </c>
      <c r="S6">
        <f t="shared" si="1"/>
        <v>608.85045594522319</v>
      </c>
      <c r="U6">
        <f t="shared" si="13"/>
        <v>2.7169999999999998E-3</v>
      </c>
      <c r="V6">
        <f t="shared" si="14"/>
        <v>0.01</v>
      </c>
      <c r="W6">
        <f t="shared" si="15"/>
        <v>0.97479189646800002</v>
      </c>
      <c r="X6">
        <f t="shared" si="16"/>
        <v>2.6485095827035558E-3</v>
      </c>
      <c r="Y6">
        <f t="shared" si="17"/>
        <v>9.7479189646800003E-3</v>
      </c>
      <c r="Z6">
        <f t="shared" si="18"/>
        <v>0.96239546792061648</v>
      </c>
      <c r="AB6">
        <f t="shared" si="19"/>
        <v>608.16208489253586</v>
      </c>
      <c r="AC6">
        <f t="shared" si="2"/>
        <v>585.95491944308378</v>
      </c>
      <c r="AE6">
        <f t="shared" si="3"/>
        <v>0</v>
      </c>
      <c r="AF6">
        <f t="shared" si="4"/>
        <v>0</v>
      </c>
      <c r="AG6">
        <f t="shared" si="4"/>
        <v>-12.029943349007706</v>
      </c>
      <c r="AH6">
        <f t="shared" si="5"/>
        <v>-662.12739567588892</v>
      </c>
      <c r="AI6">
        <f t="shared" si="6"/>
        <v>-674.1573390248966</v>
      </c>
      <c r="AJ6">
        <f t="shared" si="7"/>
        <v>22.207165449452077</v>
      </c>
      <c r="AK6">
        <f>G6*SUM(AB6, AE6:AF6)</f>
        <v>42.571345942477514</v>
      </c>
      <c r="AL6">
        <f t="shared" si="8"/>
        <v>-609.37882763296705</v>
      </c>
      <c r="AN6">
        <f t="shared" si="9"/>
        <v>0</v>
      </c>
      <c r="AO6">
        <f t="shared" si="9"/>
        <v>0</v>
      </c>
      <c r="AP6">
        <f t="shared" si="9"/>
        <v>-8.5626760581380008</v>
      </c>
      <c r="AQ6">
        <f t="shared" si="9"/>
        <v>-471.28920177823267</v>
      </c>
      <c r="AR6">
        <f t="shared" si="9"/>
        <v>-479.85187783637065</v>
      </c>
      <c r="AS6">
        <f t="shared" si="9"/>
        <v>15.806621726844417</v>
      </c>
      <c r="AT6">
        <f t="shared" si="9"/>
        <v>30.301443164687093</v>
      </c>
      <c r="AU6">
        <f t="shared" si="9"/>
        <v>-433.74381294483914</v>
      </c>
      <c r="AW6">
        <v>3</v>
      </c>
      <c r="AX6">
        <f>IF(Z6&gt;0, (R6*SUMPRODUCT(K6:$K$98, X6:$X$98)-K6*$AZ$3)/Z6, 0)</f>
        <v>608.85045594522319</v>
      </c>
    </row>
    <row r="7" spans="1:52" x14ac:dyDescent="0.25">
      <c r="A7" t="s">
        <v>15</v>
      </c>
      <c r="B7" t="s">
        <v>37</v>
      </c>
      <c r="C7" t="s">
        <v>46</v>
      </c>
      <c r="E7">
        <v>2007</v>
      </c>
      <c r="F7" s="5">
        <f>EconomicRates!C47</f>
        <v>3.5571999999999999E-2</v>
      </c>
      <c r="G7" s="5">
        <f>EconomicRates!D47</f>
        <v>7.0000000000000007E-2</v>
      </c>
      <c r="H7" s="5">
        <f t="shared" si="10"/>
        <v>0.12000000000000001</v>
      </c>
      <c r="I7" s="5">
        <f t="shared" si="11"/>
        <v>1.1200000000000001</v>
      </c>
      <c r="J7">
        <f t="shared" si="12"/>
        <v>0.89285714285714279</v>
      </c>
      <c r="K7">
        <f t="shared" si="20"/>
        <v>0.63551807840483121</v>
      </c>
      <c r="L7" s="2">
        <v>4</v>
      </c>
      <c r="M7" s="6">
        <v>2.745E-3</v>
      </c>
      <c r="Q7" s="4">
        <f t="shared" si="21"/>
        <v>12.5</v>
      </c>
      <c r="R7">
        <f t="shared" si="0"/>
        <v>250000</v>
      </c>
      <c r="S7">
        <f t="shared" si="1"/>
        <v>597.7810237616867</v>
      </c>
      <c r="U7">
        <f t="shared" si="13"/>
        <v>2.745E-3</v>
      </c>
      <c r="V7">
        <f t="shared" si="14"/>
        <v>0.01</v>
      </c>
      <c r="W7">
        <f t="shared" si="15"/>
        <v>0.96239546792061648</v>
      </c>
      <c r="X7">
        <f t="shared" si="16"/>
        <v>2.6417755594420923E-3</v>
      </c>
      <c r="Y7">
        <f t="shared" si="17"/>
        <v>9.6239546792061658E-3</v>
      </c>
      <c r="Z7">
        <f t="shared" si="18"/>
        <v>0.95012973768196818</v>
      </c>
      <c r="AB7">
        <f t="shared" si="19"/>
        <v>585.95491944308378</v>
      </c>
      <c r="AC7">
        <f t="shared" si="2"/>
        <v>567.96952729794975</v>
      </c>
      <c r="AE7">
        <f t="shared" si="3"/>
        <v>0</v>
      </c>
      <c r="AF7">
        <f t="shared" si="4"/>
        <v>0</v>
      </c>
      <c r="AG7">
        <f t="shared" si="4"/>
        <v>-11.876621721024602</v>
      </c>
      <c r="AH7">
        <f t="shared" si="5"/>
        <v>-660.44388986052309</v>
      </c>
      <c r="AI7">
        <f t="shared" si="6"/>
        <v>-672.32051158154763</v>
      </c>
      <c r="AJ7">
        <f t="shared" si="7"/>
        <v>17.985392145134028</v>
      </c>
      <c r="AK7">
        <f>G7*SUM(AB7, AE7:AF7)</f>
        <v>41.01684436101587</v>
      </c>
      <c r="AL7">
        <f t="shared" si="8"/>
        <v>-613.31827507539776</v>
      </c>
      <c r="AN7">
        <f t="shared" si="9"/>
        <v>0</v>
      </c>
      <c r="AO7">
        <f t="shared" si="9"/>
        <v>0</v>
      </c>
      <c r="AP7">
        <f t="shared" si="9"/>
        <v>-7.5478078140866343</v>
      </c>
      <c r="AQ7">
        <f t="shared" si="9"/>
        <v>-419.72403177837163</v>
      </c>
      <c r="AR7">
        <f t="shared" si="9"/>
        <v>-427.27183959245821</v>
      </c>
      <c r="AS7">
        <f t="shared" si="9"/>
        <v>11.430041855432924</v>
      </c>
      <c r="AT7">
        <f t="shared" si="9"/>
        <v>26.066946110542844</v>
      </c>
      <c r="AU7">
        <f t="shared" si="9"/>
        <v>-389.77485162648247</v>
      </c>
      <c r="AW7">
        <v>4</v>
      </c>
      <c r="AX7">
        <f>IF(Z7&gt;0, (R7*SUMPRODUCT(K7:$K$98, X7:$X$98)-K7*$AZ$3)/Z7, 0)</f>
        <v>597.7810237616867</v>
      </c>
    </row>
    <row r="8" spans="1:52" x14ac:dyDescent="0.25">
      <c r="B8" s="2">
        <f>'S.26.04.A'!B8</f>
        <v>100</v>
      </c>
      <c r="C8" s="2">
        <f>'S.26.04.A'!C8</f>
        <v>12.5</v>
      </c>
      <c r="E8">
        <v>2008</v>
      </c>
      <c r="F8" s="5">
        <f>EconomicRates!C48</f>
        <v>3.5571999999999999E-2</v>
      </c>
      <c r="G8" s="5">
        <f>EconomicRates!D48</f>
        <v>7.0000000000000007E-2</v>
      </c>
      <c r="H8" s="5">
        <f t="shared" si="10"/>
        <v>0.12000000000000001</v>
      </c>
      <c r="I8" s="5">
        <f t="shared" si="11"/>
        <v>1.1200000000000001</v>
      </c>
      <c r="J8">
        <f t="shared" si="12"/>
        <v>0.89285714285714279</v>
      </c>
      <c r="K8">
        <f t="shared" si="20"/>
        <v>0.5674268557185993</v>
      </c>
      <c r="L8" s="2">
        <v>5</v>
      </c>
      <c r="M8" s="6">
        <v>2.7729999999999999E-3</v>
      </c>
      <c r="Q8" s="4">
        <f t="shared" si="21"/>
        <v>12.5</v>
      </c>
      <c r="R8">
        <f t="shared" si="0"/>
        <v>250000</v>
      </c>
      <c r="S8">
        <f t="shared" si="1"/>
        <v>589.53596578410531</v>
      </c>
      <c r="U8">
        <f t="shared" si="13"/>
        <v>2.7729999999999999E-3</v>
      </c>
      <c r="V8">
        <f t="shared" si="14"/>
        <v>0.01</v>
      </c>
      <c r="W8">
        <f t="shared" si="15"/>
        <v>0.95012973768196818</v>
      </c>
      <c r="X8">
        <f t="shared" si="16"/>
        <v>2.6347097625920978E-3</v>
      </c>
      <c r="Y8">
        <f t="shared" si="17"/>
        <v>9.5012973768196819E-3</v>
      </c>
      <c r="Z8">
        <f t="shared" si="18"/>
        <v>0.93799373054255641</v>
      </c>
      <c r="AB8">
        <f t="shared" si="19"/>
        <v>567.96952729794975</v>
      </c>
      <c r="AC8">
        <f t="shared" si="2"/>
        <v>552.98103983484179</v>
      </c>
      <c r="AE8">
        <f t="shared" si="3"/>
        <v>0</v>
      </c>
      <c r="AF8">
        <f t="shared" si="4"/>
        <v>0</v>
      </c>
      <c r="AG8">
        <f t="shared" si="4"/>
        <v>-11.724921631781955</v>
      </c>
      <c r="AH8">
        <f t="shared" si="5"/>
        <v>-658.67744064802446</v>
      </c>
      <c r="AI8">
        <f t="shared" si="6"/>
        <v>-670.40236227980643</v>
      </c>
      <c r="AJ8">
        <f t="shared" si="7"/>
        <v>14.988487463107958</v>
      </c>
      <c r="AK8">
        <f t="shared" ref="AK8:AK71" si="22">G8*SUM(AB8:AB8, AE8:AF8)</f>
        <v>39.757866910856485</v>
      </c>
      <c r="AL8">
        <f t="shared" si="8"/>
        <v>-615.65600790584199</v>
      </c>
      <c r="AN8">
        <f t="shared" si="9"/>
        <v>0</v>
      </c>
      <c r="AO8">
        <f t="shared" si="9"/>
        <v>0</v>
      </c>
      <c r="AP8">
        <f t="shared" si="9"/>
        <v>-6.6530354150690227</v>
      </c>
      <c r="AQ8">
        <f t="shared" si="9"/>
        <v>-373.7512690796828</v>
      </c>
      <c r="AR8">
        <f t="shared" si="9"/>
        <v>-380.40430449475184</v>
      </c>
      <c r="AS8">
        <f t="shared" si="9"/>
        <v>8.5048703131689933</v>
      </c>
      <c r="AT8">
        <f t="shared" si="9"/>
        <v>22.559681411305835</v>
      </c>
      <c r="AU8">
        <f t="shared" si="9"/>
        <v>-349.33975277027702</v>
      </c>
      <c r="AW8">
        <v>5</v>
      </c>
      <c r="AX8">
        <f>IF(Z8&gt;0, (R8*SUMPRODUCT(K8:$K$98, X8:$X$98)-K8*$AZ$3)/Z8, 0)</f>
        <v>589.53596578410531</v>
      </c>
    </row>
    <row r="9" spans="1:52" x14ac:dyDescent="0.25">
      <c r="A9" t="s">
        <v>39</v>
      </c>
      <c r="C9" s="2">
        <f>'S.26.04.A'!C9</f>
        <v>0.05</v>
      </c>
      <c r="E9">
        <v>2009</v>
      </c>
      <c r="F9" s="5">
        <f>EconomicRates!C49</f>
        <v>3.5571999999999999E-2</v>
      </c>
      <c r="G9" s="5">
        <f>EconomicRates!D49</f>
        <v>7.0000000000000007E-2</v>
      </c>
      <c r="H9" s="5">
        <f t="shared" si="10"/>
        <v>0.12000000000000001</v>
      </c>
      <c r="I9" s="5">
        <f t="shared" si="11"/>
        <v>1.1200000000000001</v>
      </c>
      <c r="J9">
        <f t="shared" si="12"/>
        <v>0.89285714285714279</v>
      </c>
      <c r="K9">
        <f t="shared" si="20"/>
        <v>0.50663112117732079</v>
      </c>
      <c r="L9" s="2">
        <v>6</v>
      </c>
      <c r="M9" s="6">
        <v>2.8019999999999998E-3</v>
      </c>
      <c r="Q9" s="4">
        <f t="shared" si="21"/>
        <v>12.5</v>
      </c>
      <c r="R9">
        <f t="shared" si="0"/>
        <v>250000</v>
      </c>
      <c r="S9">
        <f t="shared" si="1"/>
        <v>583.81127150064776</v>
      </c>
      <c r="U9">
        <f t="shared" si="13"/>
        <v>2.8019999999999998E-3</v>
      </c>
      <c r="V9">
        <f t="shared" si="14"/>
        <v>0.01</v>
      </c>
      <c r="W9">
        <f t="shared" si="15"/>
        <v>0.93799373054255641</v>
      </c>
      <c r="X9">
        <f t="shared" si="16"/>
        <v>2.6282584329802429E-3</v>
      </c>
      <c r="Y9">
        <f t="shared" si="17"/>
        <v>9.3799373054255647E-3</v>
      </c>
      <c r="Z9">
        <f t="shared" si="18"/>
        <v>0.92598553480415069</v>
      </c>
      <c r="AB9">
        <f t="shared" si="19"/>
        <v>552.98103983484179</v>
      </c>
      <c r="AC9">
        <f t="shared" si="2"/>
        <v>540.60079246521855</v>
      </c>
      <c r="AE9">
        <f t="shared" si="3"/>
        <v>0</v>
      </c>
      <c r="AF9">
        <f t="shared" si="4"/>
        <v>0</v>
      </c>
      <c r="AG9">
        <f t="shared" si="4"/>
        <v>-11.574819185051883</v>
      </c>
      <c r="AH9">
        <f t="shared" si="5"/>
        <v>-657.06460824506075</v>
      </c>
      <c r="AI9">
        <f t="shared" si="6"/>
        <v>-668.63942743011262</v>
      </c>
      <c r="AJ9">
        <f t="shared" si="7"/>
        <v>12.380247369623248</v>
      </c>
      <c r="AK9">
        <f t="shared" si="22"/>
        <v>38.708672788438932</v>
      </c>
      <c r="AL9">
        <f t="shared" si="8"/>
        <v>-617.55050727205048</v>
      </c>
      <c r="AN9">
        <f t="shared" si="9"/>
        <v>0</v>
      </c>
      <c r="AO9">
        <f t="shared" si="9"/>
        <v>0</v>
      </c>
      <c r="AP9">
        <f t="shared" si="9"/>
        <v>-5.8641636211475978</v>
      </c>
      <c r="AQ9">
        <f t="shared" si="9"/>
        <v>-332.88937916113218</v>
      </c>
      <c r="AR9">
        <f t="shared" si="9"/>
        <v>-338.75354278227979</v>
      </c>
      <c r="AS9">
        <f t="shared" si="9"/>
        <v>6.2722186053248032</v>
      </c>
      <c r="AT9">
        <f t="shared" si="9"/>
        <v>19.611018294092865</v>
      </c>
      <c r="AU9">
        <f t="shared" si="9"/>
        <v>-312.87030588286211</v>
      </c>
      <c r="AW9">
        <v>6</v>
      </c>
      <c r="AX9">
        <f>IF(Z9&gt;0, (R9*SUMPRODUCT(K9:$K$98, X9:$X$98)-K9*$AZ$3)/Z9, 0)</f>
        <v>583.81127150064776</v>
      </c>
    </row>
    <row r="10" spans="1:52" x14ac:dyDescent="0.25">
      <c r="A10" t="s">
        <v>19</v>
      </c>
      <c r="C10" s="2">
        <f>'S.26.04.A'!C10</f>
        <v>0.01</v>
      </c>
      <c r="E10">
        <v>2010</v>
      </c>
      <c r="F10" s="5">
        <f>EconomicRates!C50</f>
        <v>3.5571999999999999E-2</v>
      </c>
      <c r="G10" s="5">
        <f>EconomicRates!D50</f>
        <v>7.0000000000000007E-2</v>
      </c>
      <c r="H10" s="5">
        <f t="shared" si="10"/>
        <v>0.12000000000000001</v>
      </c>
      <c r="I10" s="5">
        <f t="shared" si="11"/>
        <v>1.1200000000000001</v>
      </c>
      <c r="J10">
        <f t="shared" si="12"/>
        <v>0.89285714285714279</v>
      </c>
      <c r="K10">
        <f t="shared" si="20"/>
        <v>0.45234921533689354</v>
      </c>
      <c r="L10" s="2">
        <v>7</v>
      </c>
      <c r="M10" s="6">
        <v>2.8370000000000001E-3</v>
      </c>
      <c r="Q10" s="4">
        <f t="shared" si="21"/>
        <v>12.5</v>
      </c>
      <c r="R10">
        <f t="shared" si="0"/>
        <v>250000</v>
      </c>
      <c r="S10">
        <f t="shared" si="1"/>
        <v>580.2044520373305</v>
      </c>
      <c r="U10">
        <f t="shared" si="13"/>
        <v>2.8370000000000001E-3</v>
      </c>
      <c r="V10">
        <f t="shared" si="14"/>
        <v>0.01</v>
      </c>
      <c r="W10">
        <f t="shared" si="15"/>
        <v>0.92598553480415069</v>
      </c>
      <c r="X10">
        <f t="shared" si="16"/>
        <v>2.6270209622393757E-3</v>
      </c>
      <c r="Y10">
        <f t="shared" si="17"/>
        <v>9.2598553480415079E-3</v>
      </c>
      <c r="Z10">
        <f t="shared" si="18"/>
        <v>0.91409865849386984</v>
      </c>
      <c r="AB10">
        <f t="shared" si="19"/>
        <v>540.60079246521855</v>
      </c>
      <c r="AC10">
        <f t="shared" si="2"/>
        <v>530.36411125949462</v>
      </c>
      <c r="AE10">
        <f t="shared" si="3"/>
        <v>0</v>
      </c>
      <c r="AF10">
        <f t="shared" si="4"/>
        <v>0</v>
      </c>
      <c r="AG10">
        <f t="shared" si="4"/>
        <v>-11.426233231173374</v>
      </c>
      <c r="AH10">
        <f t="shared" si="5"/>
        <v>-656.75524055984397</v>
      </c>
      <c r="AI10">
        <f t="shared" si="6"/>
        <v>-668.18147379101731</v>
      </c>
      <c r="AJ10">
        <f t="shared" si="7"/>
        <v>10.236681205723926</v>
      </c>
      <c r="AK10">
        <f t="shared" si="22"/>
        <v>37.842055472565299</v>
      </c>
      <c r="AL10">
        <f t="shared" si="8"/>
        <v>-620.10273711272805</v>
      </c>
      <c r="AN10">
        <f t="shared" si="9"/>
        <v>0</v>
      </c>
      <c r="AO10">
        <f t="shared" si="9"/>
        <v>0</v>
      </c>
      <c r="AP10">
        <f t="shared" si="9"/>
        <v>-5.1686476363776128</v>
      </c>
      <c r="AQ10">
        <f t="shared" si="9"/>
        <v>-297.0827177356382</v>
      </c>
      <c r="AR10">
        <f t="shared" si="9"/>
        <v>-302.25136537201575</v>
      </c>
      <c r="AS10">
        <f t="shared" si="9"/>
        <v>4.6305547110631435</v>
      </c>
      <c r="AT10">
        <f t="shared" si="9"/>
        <v>17.117824099750113</v>
      </c>
      <c r="AU10">
        <f t="shared" si="9"/>
        <v>-280.50298656120253</v>
      </c>
      <c r="AW10">
        <v>7</v>
      </c>
      <c r="AX10">
        <f>IF(Z10&gt;0, (R10*SUMPRODUCT(K10:$K$98, X10:$X$98)-K10*$AZ$3)/Z10, 0)</f>
        <v>580.2044520373305</v>
      </c>
    </row>
    <row r="11" spans="1:52" x14ac:dyDescent="0.25">
      <c r="A11" t="s">
        <v>33</v>
      </c>
      <c r="C11" s="12">
        <f>AU91</f>
        <v>6.1954782938026393E-13</v>
      </c>
      <c r="E11">
        <v>2011</v>
      </c>
      <c r="F11" s="5">
        <f>EconomicRates!C51</f>
        <v>3.5571999999999999E-2</v>
      </c>
      <c r="G11" s="5">
        <f>EconomicRates!D51</f>
        <v>7.0000000000000007E-2</v>
      </c>
      <c r="H11" s="5">
        <f t="shared" si="10"/>
        <v>0.12000000000000001</v>
      </c>
      <c r="I11" s="5">
        <f t="shared" si="11"/>
        <v>1.1200000000000001</v>
      </c>
      <c r="J11">
        <f t="shared" si="12"/>
        <v>0.89285714285714279</v>
      </c>
      <c r="K11">
        <f t="shared" si="20"/>
        <v>0.40388322797936921</v>
      </c>
      <c r="L11" s="2">
        <v>8</v>
      </c>
      <c r="M11" s="6">
        <v>2.8709999999999999E-3</v>
      </c>
      <c r="Q11" s="4">
        <f t="shared" si="21"/>
        <v>12.5</v>
      </c>
      <c r="R11">
        <f t="shared" si="0"/>
        <v>250000</v>
      </c>
      <c r="S11">
        <f t="shared" si="1"/>
        <v>577.79554698986692</v>
      </c>
      <c r="U11">
        <f t="shared" si="13"/>
        <v>2.8709999999999999E-3</v>
      </c>
      <c r="V11">
        <f t="shared" si="14"/>
        <v>0.01</v>
      </c>
      <c r="W11">
        <f t="shared" si="15"/>
        <v>0.91409865849386984</v>
      </c>
      <c r="X11">
        <f t="shared" si="16"/>
        <v>2.6243772485359E-3</v>
      </c>
      <c r="Y11">
        <f t="shared" si="17"/>
        <v>9.1409865849386984E-3</v>
      </c>
      <c r="Z11">
        <f t="shared" si="18"/>
        <v>0.90233329466039525</v>
      </c>
      <c r="AB11">
        <f t="shared" si="19"/>
        <v>530.36411125949462</v>
      </c>
      <c r="AC11">
        <f t="shared" si="2"/>
        <v>521.36415955547182</v>
      </c>
      <c r="AE11">
        <f t="shared" si="3"/>
        <v>0</v>
      </c>
      <c r="AF11">
        <f t="shared" si="4"/>
        <v>0</v>
      </c>
      <c r="AG11">
        <f t="shared" si="4"/>
        <v>-11.27916618325494</v>
      </c>
      <c r="AH11">
        <f t="shared" si="5"/>
        <v>-656.094312133975</v>
      </c>
      <c r="AI11">
        <f t="shared" si="6"/>
        <v>-667.37347831722991</v>
      </c>
      <c r="AJ11">
        <f t="shared" si="7"/>
        <v>8.9999517040228056</v>
      </c>
      <c r="AK11">
        <f t="shared" si="22"/>
        <v>37.125487788164627</v>
      </c>
      <c r="AL11">
        <f t="shared" si="8"/>
        <v>-621.2480388250425</v>
      </c>
      <c r="AN11">
        <f t="shared" si="9"/>
        <v>0</v>
      </c>
      <c r="AO11">
        <f t="shared" si="9"/>
        <v>0</v>
      </c>
      <c r="AP11">
        <f t="shared" si="9"/>
        <v>-4.5554660470087462</v>
      </c>
      <c r="AQ11">
        <f t="shared" si="9"/>
        <v>-264.98548864357366</v>
      </c>
      <c r="AR11">
        <f t="shared" si="9"/>
        <v>-269.5409546905824</v>
      </c>
      <c r="AS11">
        <f t="shared" si="9"/>
        <v>3.6349295458791553</v>
      </c>
      <c r="AT11">
        <f t="shared" si="9"/>
        <v>14.994361848192581</v>
      </c>
      <c r="AU11">
        <f t="shared" si="9"/>
        <v>-250.91166329651065</v>
      </c>
      <c r="AW11">
        <v>8</v>
      </c>
      <c r="AX11">
        <f>IF(Z11&gt;0, (R11*SUMPRODUCT(K11:$K$98, X11:$X$98)-K11*$AZ$3)/Z11, 0)</f>
        <v>577.79554698986692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f>EconomicRates!C52</f>
        <v>3.5571999999999999E-2</v>
      </c>
      <c r="G12" s="5">
        <f>EconomicRates!D52</f>
        <v>7.0000000000000007E-2</v>
      </c>
      <c r="H12" s="5">
        <f t="shared" si="10"/>
        <v>0.12000000000000001</v>
      </c>
      <c r="I12" s="5">
        <f t="shared" si="11"/>
        <v>1.1200000000000001</v>
      </c>
      <c r="J12">
        <f t="shared" si="12"/>
        <v>0.89285714285714279</v>
      </c>
      <c r="K12">
        <f t="shared" si="20"/>
        <v>0.36061002498157962</v>
      </c>
      <c r="L12" s="2">
        <v>9</v>
      </c>
      <c r="M12" s="6">
        <v>2.9099999999999998E-3</v>
      </c>
      <c r="Q12" s="4">
        <f t="shared" si="21"/>
        <v>12.5</v>
      </c>
      <c r="R12">
        <f t="shared" si="0"/>
        <v>250000</v>
      </c>
      <c r="S12">
        <f t="shared" si="1"/>
        <v>576.63023835278375</v>
      </c>
      <c r="U12">
        <f t="shared" si="13"/>
        <v>2.9099999999999998E-3</v>
      </c>
      <c r="V12">
        <f t="shared" si="14"/>
        <v>0.01</v>
      </c>
      <c r="W12">
        <f t="shared" si="15"/>
        <v>0.90233329466039525</v>
      </c>
      <c r="X12">
        <f t="shared" si="16"/>
        <v>2.6257898874617498E-3</v>
      </c>
      <c r="Y12">
        <f t="shared" si="17"/>
        <v>9.0233329466039534E-3</v>
      </c>
      <c r="Z12">
        <f t="shared" si="18"/>
        <v>0.89068417182632953</v>
      </c>
      <c r="AB12">
        <f t="shared" si="19"/>
        <v>521.36415955547182</v>
      </c>
      <c r="AC12">
        <f t="shared" si="2"/>
        <v>513.5954262972682</v>
      </c>
      <c r="AE12">
        <f t="shared" si="3"/>
        <v>0</v>
      </c>
      <c r="AF12">
        <f t="shared" si="4"/>
        <v>0</v>
      </c>
      <c r="AG12">
        <f t="shared" si="4"/>
        <v>-11.13355214782912</v>
      </c>
      <c r="AH12">
        <f t="shared" si="5"/>
        <v>-656.44747186543748</v>
      </c>
      <c r="AI12">
        <f t="shared" si="6"/>
        <v>-667.58102401326664</v>
      </c>
      <c r="AJ12">
        <f t="shared" si="7"/>
        <v>7.7687332582036106</v>
      </c>
      <c r="AK12">
        <f t="shared" si="22"/>
        <v>36.495491168883028</v>
      </c>
      <c r="AL12">
        <f t="shared" si="8"/>
        <v>-623.31679958617997</v>
      </c>
      <c r="AN12">
        <f t="shared" si="9"/>
        <v>0</v>
      </c>
      <c r="AO12">
        <f t="shared" si="9"/>
        <v>0</v>
      </c>
      <c r="AP12">
        <f t="shared" si="9"/>
        <v>-4.0148705181623781</v>
      </c>
      <c r="AQ12">
        <f t="shared" si="9"/>
        <v>-236.7215392284902</v>
      </c>
      <c r="AR12">
        <f t="shared" si="9"/>
        <v>-240.73640974665258</v>
      </c>
      <c r="AS12">
        <f t="shared" si="9"/>
        <v>2.8014830943160325</v>
      </c>
      <c r="AT12">
        <f t="shared" si="9"/>
        <v>13.160639982125927</v>
      </c>
      <c r="AU12">
        <f t="shared" si="9"/>
        <v>-224.77428667021061</v>
      </c>
      <c r="AW12">
        <v>9</v>
      </c>
      <c r="AX12">
        <f>IF(Z12&gt;0, (R12*SUMPRODUCT(K12:$K$98, X12:$X$98)-K12*$AZ$3)/Z12, 0)</f>
        <v>576.63023835278375</v>
      </c>
    </row>
    <row r="13" spans="1:52" x14ac:dyDescent="0.25">
      <c r="E13">
        <v>2013</v>
      </c>
      <c r="F13" s="5">
        <f>EconomicRates!C53</f>
        <v>3.5571999999999999E-2</v>
      </c>
      <c r="G13" s="5">
        <f>EconomicRates!D53</f>
        <v>7.0000000000000007E-2</v>
      </c>
      <c r="H13" s="5">
        <f t="shared" si="10"/>
        <v>0.12000000000000001</v>
      </c>
      <c r="I13" s="5">
        <f t="shared" si="11"/>
        <v>1.1200000000000001</v>
      </c>
      <c r="J13">
        <f t="shared" si="12"/>
        <v>0.89285714285714279</v>
      </c>
      <c r="K13">
        <f t="shared" si="20"/>
        <v>0.32197323659069604</v>
      </c>
      <c r="L13" s="2">
        <v>10</v>
      </c>
      <c r="M13" s="6">
        <v>2.9520000000000002E-3</v>
      </c>
      <c r="Q13" s="4">
        <f t="shared" si="21"/>
        <v>12.5</v>
      </c>
      <c r="R13">
        <f t="shared" si="0"/>
        <v>250000</v>
      </c>
      <c r="S13">
        <f t="shared" si="1"/>
        <v>576.16201918550814</v>
      </c>
      <c r="U13">
        <f t="shared" si="13"/>
        <v>2.9520000000000002E-3</v>
      </c>
      <c r="V13">
        <f t="shared" si="14"/>
        <v>0.01</v>
      </c>
      <c r="W13">
        <f t="shared" si="15"/>
        <v>0.89068417182632953</v>
      </c>
      <c r="X13">
        <f t="shared" si="16"/>
        <v>2.6292996752313252E-3</v>
      </c>
      <c r="Y13">
        <f t="shared" si="17"/>
        <v>8.9068417182632947E-3</v>
      </c>
      <c r="Z13">
        <f t="shared" si="18"/>
        <v>0.87914803043283496</v>
      </c>
      <c r="AB13">
        <f t="shared" si="19"/>
        <v>513.5954262972682</v>
      </c>
      <c r="AC13">
        <f t="shared" si="2"/>
        <v>506.53170437714476</v>
      </c>
      <c r="AE13">
        <f t="shared" si="3"/>
        <v>0</v>
      </c>
      <c r="AF13">
        <f t="shared" si="4"/>
        <v>0</v>
      </c>
      <c r="AG13">
        <f t="shared" si="4"/>
        <v>-10.989350380410437</v>
      </c>
      <c r="AH13">
        <f t="shared" si="5"/>
        <v>-657.3249188078313</v>
      </c>
      <c r="AI13">
        <f t="shared" si="6"/>
        <v>-668.31426918824172</v>
      </c>
      <c r="AJ13">
        <f t="shared" si="7"/>
        <v>7.0637219201234416</v>
      </c>
      <c r="AK13">
        <f t="shared" si="22"/>
        <v>35.951679840808779</v>
      </c>
      <c r="AL13">
        <f t="shared" si="8"/>
        <v>-625.29886742730946</v>
      </c>
      <c r="AN13">
        <f t="shared" si="9"/>
        <v>0</v>
      </c>
      <c r="AO13">
        <f t="shared" si="9"/>
        <v>0</v>
      </c>
      <c r="AP13">
        <f t="shared" si="9"/>
        <v>-3.5382767100099453</v>
      </c>
      <c r="AQ13">
        <f t="shared" si="9"/>
        <v>-211.64103160027392</v>
      </c>
      <c r="AR13">
        <f t="shared" si="9"/>
        <v>-215.17930831028389</v>
      </c>
      <c r="AS13">
        <f t="shared" si="9"/>
        <v>2.2743294089987907</v>
      </c>
      <c r="AT13">
        <f t="shared" si="9"/>
        <v>11.575478719217683</v>
      </c>
      <c r="AU13">
        <f t="shared" si="9"/>
        <v>-201.32950018206739</v>
      </c>
      <c r="AW13">
        <v>10</v>
      </c>
      <c r="AX13">
        <f>IF(Z13&gt;0, (R13*SUMPRODUCT(K13:$K$98, X13:$X$98)-K13*$AZ$3)/Z13, 0)</f>
        <v>576.16201918550814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10"/>
        <v>0.12000000000000001</v>
      </c>
      <c r="I14" s="5">
        <f t="shared" si="11"/>
        <v>1.1200000000000001</v>
      </c>
      <c r="J14">
        <f t="shared" si="12"/>
        <v>0.89285714285714279</v>
      </c>
      <c r="K14">
        <f t="shared" si="20"/>
        <v>0.28747610409883573</v>
      </c>
      <c r="L14" s="2">
        <v>11</v>
      </c>
      <c r="M14" s="6">
        <v>2.9979999999999998E-3</v>
      </c>
      <c r="Q14" s="4">
        <f t="shared" si="21"/>
        <v>12.5</v>
      </c>
      <c r="R14">
        <f t="shared" si="0"/>
        <v>250000</v>
      </c>
      <c r="S14">
        <f t="shared" si="1"/>
        <v>576.15566932087972</v>
      </c>
      <c r="U14">
        <f t="shared" si="13"/>
        <v>2.9979999999999998E-3</v>
      </c>
      <c r="V14">
        <f t="shared" si="14"/>
        <v>0.01</v>
      </c>
      <c r="W14">
        <f t="shared" si="15"/>
        <v>0.87914803043283496</v>
      </c>
      <c r="X14">
        <f t="shared" si="16"/>
        <v>2.6356857952376392E-3</v>
      </c>
      <c r="Y14">
        <f t="shared" si="17"/>
        <v>8.7914803043283498E-3</v>
      </c>
      <c r="Z14">
        <f t="shared" si="18"/>
        <v>0.867720864333269</v>
      </c>
      <c r="AB14">
        <f t="shared" si="19"/>
        <v>506.53170437714476</v>
      </c>
      <c r="AC14">
        <f t="shared" si="2"/>
        <v>499.94229537362685</v>
      </c>
      <c r="AE14">
        <f t="shared" si="3"/>
        <v>0</v>
      </c>
      <c r="AF14">
        <f t="shared" si="4"/>
        <v>0</v>
      </c>
      <c r="AG14">
        <f t="shared" si="4"/>
        <v>-10.846510804165863</v>
      </c>
      <c r="AH14">
        <f t="shared" si="5"/>
        <v>-658.92144880940975</v>
      </c>
      <c r="AI14">
        <f t="shared" si="6"/>
        <v>-669.76795961357561</v>
      </c>
      <c r="AJ14">
        <f t="shared" si="7"/>
        <v>6.5894090035179147</v>
      </c>
      <c r="AK14">
        <f t="shared" si="22"/>
        <v>35.457219306400134</v>
      </c>
      <c r="AL14">
        <f t="shared" si="8"/>
        <v>-627.72133130365762</v>
      </c>
      <c r="AN14">
        <f t="shared" si="9"/>
        <v>0</v>
      </c>
      <c r="AO14">
        <f t="shared" si="9"/>
        <v>0</v>
      </c>
      <c r="AP14">
        <f t="shared" si="9"/>
        <v>-3.118112669047532</v>
      </c>
      <c r="AQ14">
        <f t="shared" si="9"/>
        <v>-189.42417101088952</v>
      </c>
      <c r="AR14">
        <f t="shared" si="9"/>
        <v>-192.54228367993707</v>
      </c>
      <c r="AS14">
        <f t="shared" si="9"/>
        <v>1.8942976286451214</v>
      </c>
      <c r="AT14">
        <f t="shared" si="9"/>
        <v>10.193103268381932</v>
      </c>
      <c r="AU14">
        <f t="shared" si="9"/>
        <v>-180.45488278291003</v>
      </c>
      <c r="AW14">
        <v>11</v>
      </c>
      <c r="AX14">
        <f>IF(Z14&gt;0, (R14*SUMPRODUCT(K14:$K$98, X14:$X$98)-K14*$AZ$3)/Z14, 0)</f>
        <v>576.15566932087972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10"/>
        <v>0.12000000000000001</v>
      </c>
      <c r="I15" s="5">
        <f t="shared" si="11"/>
        <v>1.1200000000000001</v>
      </c>
      <c r="J15">
        <f t="shared" si="12"/>
        <v>0.89285714285714279</v>
      </c>
      <c r="K15">
        <f t="shared" si="20"/>
        <v>0.25667509294538904</v>
      </c>
      <c r="L15" s="2">
        <v>12</v>
      </c>
      <c r="M15" s="6">
        <v>3.0469999999999998E-3</v>
      </c>
      <c r="Q15" s="4">
        <f t="shared" si="21"/>
        <v>12.5</v>
      </c>
      <c r="R15">
        <f t="shared" si="0"/>
        <v>250000</v>
      </c>
      <c r="S15">
        <f t="shared" si="1"/>
        <v>576.36629761122083</v>
      </c>
      <c r="U15">
        <f t="shared" si="13"/>
        <v>3.0469999999999998E-3</v>
      </c>
      <c r="V15">
        <f t="shared" si="14"/>
        <v>0.01</v>
      </c>
      <c r="W15">
        <f t="shared" si="15"/>
        <v>0.867720864333269</v>
      </c>
      <c r="X15">
        <f t="shared" si="16"/>
        <v>2.6439454736234703E-3</v>
      </c>
      <c r="Y15">
        <f t="shared" si="17"/>
        <v>8.6772086433326897E-3</v>
      </c>
      <c r="Z15">
        <f t="shared" si="18"/>
        <v>0.85639971021631289</v>
      </c>
      <c r="AB15">
        <f t="shared" si="19"/>
        <v>499.94229537362685</v>
      </c>
      <c r="AC15">
        <f t="shared" si="2"/>
        <v>493.5999302526987</v>
      </c>
      <c r="AE15">
        <f t="shared" si="3"/>
        <v>0</v>
      </c>
      <c r="AF15">
        <f t="shared" si="4"/>
        <v>0</v>
      </c>
      <c r="AG15">
        <f t="shared" si="4"/>
        <v>-10.70499637770391</v>
      </c>
      <c r="AH15">
        <f t="shared" si="5"/>
        <v>-660.98636840586755</v>
      </c>
      <c r="AI15">
        <f t="shared" si="6"/>
        <v>-671.69136478357143</v>
      </c>
      <c r="AJ15">
        <f t="shared" si="7"/>
        <v>6.3423651209281502</v>
      </c>
      <c r="AK15">
        <f t="shared" si="22"/>
        <v>34.995960676153885</v>
      </c>
      <c r="AL15">
        <f t="shared" si="8"/>
        <v>-630.35303898648942</v>
      </c>
      <c r="AN15">
        <f t="shared" si="9"/>
        <v>0</v>
      </c>
      <c r="AO15">
        <f t="shared" si="9"/>
        <v>0</v>
      </c>
      <c r="AP15">
        <f t="shared" si="9"/>
        <v>-2.7477059402272044</v>
      </c>
      <c r="AQ15">
        <f t="shared" si="9"/>
        <v>-169.65873754621123</v>
      </c>
      <c r="AR15">
        <f t="shared" si="9"/>
        <v>-172.40644348643841</v>
      </c>
      <c r="AS15">
        <f t="shared" si="9"/>
        <v>1.6279271569078266</v>
      </c>
      <c r="AT15">
        <f t="shared" si="9"/>
        <v>8.9825914592649792</v>
      </c>
      <c r="AU15">
        <f t="shared" si="9"/>
        <v>-161.79592487026562</v>
      </c>
      <c r="AW15">
        <v>12</v>
      </c>
      <c r="AX15">
        <f>IF(Z15&gt;0, (R15*SUMPRODUCT(K15:$K$98, X15:$X$98)-K15*$AZ$3)/Z15, 0)</f>
        <v>576.36629761122083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10"/>
        <v>0.12000000000000001</v>
      </c>
      <c r="I16" s="5">
        <f t="shared" si="11"/>
        <v>1.1200000000000001</v>
      </c>
      <c r="J16">
        <f t="shared" si="12"/>
        <v>0.89285714285714279</v>
      </c>
      <c r="K16">
        <f t="shared" si="20"/>
        <v>0.22917419012981163</v>
      </c>
      <c r="L16" s="2">
        <v>13</v>
      </c>
      <c r="M16" s="6">
        <v>3.104E-3</v>
      </c>
      <c r="Q16" s="4">
        <f t="shared" si="21"/>
        <v>12.5</v>
      </c>
      <c r="R16">
        <f t="shared" si="0"/>
        <v>250000</v>
      </c>
      <c r="S16">
        <f t="shared" si="1"/>
        <v>576.69202099200015</v>
      </c>
      <c r="U16">
        <f t="shared" si="13"/>
        <v>3.104E-3</v>
      </c>
      <c r="V16">
        <f t="shared" si="14"/>
        <v>0.01</v>
      </c>
      <c r="W16">
        <f t="shared" si="15"/>
        <v>0.85639971021631289</v>
      </c>
      <c r="X16">
        <f t="shared" si="16"/>
        <v>2.6582647005114353E-3</v>
      </c>
      <c r="Y16">
        <f t="shared" si="17"/>
        <v>8.5639971021631289E-3</v>
      </c>
      <c r="Z16">
        <f t="shared" si="18"/>
        <v>0.84517744841363829</v>
      </c>
      <c r="AB16">
        <f t="shared" si="19"/>
        <v>493.5999302526987</v>
      </c>
      <c r="AC16">
        <f t="shared" si="2"/>
        <v>487.407090822523</v>
      </c>
      <c r="AE16">
        <f t="shared" si="3"/>
        <v>0</v>
      </c>
      <c r="AF16">
        <f t="shared" si="4"/>
        <v>0</v>
      </c>
      <c r="AG16">
        <f t="shared" si="4"/>
        <v>-10.564718105170478</v>
      </c>
      <c r="AH16">
        <f t="shared" si="5"/>
        <v>-664.56617512785886</v>
      </c>
      <c r="AI16">
        <f t="shared" si="6"/>
        <v>-675.13089323302938</v>
      </c>
      <c r="AJ16">
        <f t="shared" si="7"/>
        <v>6.1928394301756953</v>
      </c>
      <c r="AK16">
        <f t="shared" si="22"/>
        <v>34.551995117688911</v>
      </c>
      <c r="AL16">
        <f t="shared" si="8"/>
        <v>-634.38605868516481</v>
      </c>
      <c r="AN16">
        <f t="shared" si="9"/>
        <v>0</v>
      </c>
      <c r="AO16">
        <f t="shared" si="9"/>
        <v>0</v>
      </c>
      <c r="AP16">
        <f t="shared" si="9"/>
        <v>-2.4211607157022024</v>
      </c>
      <c r="AQ16">
        <f t="shared" si="9"/>
        <v>-152.30141497259362</v>
      </c>
      <c r="AR16">
        <f t="shared" si="9"/>
        <v>-154.72257568829585</v>
      </c>
      <c r="AS16">
        <f t="shared" si="9"/>
        <v>1.4192389610144791</v>
      </c>
      <c r="AT16">
        <f t="shared" si="9"/>
        <v>7.9184254984655613</v>
      </c>
      <c r="AU16">
        <f t="shared" si="9"/>
        <v>-145.38491122881581</v>
      </c>
      <c r="AW16">
        <v>13</v>
      </c>
      <c r="AX16">
        <f>IF(Z16&gt;0, (R16*SUMPRODUCT(K16:$K$98, X16:$X$98)-K16*$AZ$3)/Z16, 0)</f>
        <v>576.69202099200015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10"/>
        <v>0.12000000000000001</v>
      </c>
      <c r="I17" s="5">
        <f t="shared" si="11"/>
        <v>1.1200000000000001</v>
      </c>
      <c r="J17">
        <f t="shared" si="12"/>
        <v>0.89285714285714279</v>
      </c>
      <c r="K17">
        <f t="shared" si="20"/>
        <v>0.20461981261590323</v>
      </c>
      <c r="L17" s="2">
        <v>14</v>
      </c>
      <c r="M17" s="6">
        <v>3.1700000000000001E-3</v>
      </c>
      <c r="Q17" s="4">
        <f t="shared" si="21"/>
        <v>12.5</v>
      </c>
      <c r="R17">
        <f t="shared" si="0"/>
        <v>250000</v>
      </c>
      <c r="S17">
        <f t="shared" si="1"/>
        <v>576.77526714579506</v>
      </c>
      <c r="U17">
        <f t="shared" si="13"/>
        <v>3.1700000000000001E-3</v>
      </c>
      <c r="V17">
        <f t="shared" si="14"/>
        <v>0.01</v>
      </c>
      <c r="W17">
        <f t="shared" si="15"/>
        <v>0.84517744841363829</v>
      </c>
      <c r="X17">
        <f t="shared" si="16"/>
        <v>2.6792125114712332E-3</v>
      </c>
      <c r="Y17">
        <f t="shared" si="17"/>
        <v>8.4517744841363825E-3</v>
      </c>
      <c r="Z17">
        <f t="shared" si="18"/>
        <v>0.83404646141803074</v>
      </c>
      <c r="AB17">
        <f t="shared" si="19"/>
        <v>487.407090822523</v>
      </c>
      <c r="AC17">
        <f t="shared" si="2"/>
        <v>481.05737059638972</v>
      </c>
      <c r="AE17">
        <f t="shared" si="3"/>
        <v>0</v>
      </c>
      <c r="AF17">
        <f t="shared" si="4"/>
        <v>0</v>
      </c>
      <c r="AG17">
        <f t="shared" si="4"/>
        <v>-10.425580767725384</v>
      </c>
      <c r="AH17">
        <f t="shared" si="5"/>
        <v>-669.80312786780826</v>
      </c>
      <c r="AI17">
        <f t="shared" si="6"/>
        <v>-680.22870863553362</v>
      </c>
      <c r="AJ17">
        <f t="shared" si="7"/>
        <v>6.3497202261332859</v>
      </c>
      <c r="AK17">
        <f t="shared" si="22"/>
        <v>34.11849635757661</v>
      </c>
      <c r="AL17">
        <f t="shared" si="8"/>
        <v>-639.76049205182369</v>
      </c>
      <c r="AN17">
        <f t="shared" si="9"/>
        <v>0</v>
      </c>
      <c r="AO17">
        <f t="shared" si="9"/>
        <v>0</v>
      </c>
      <c r="AP17">
        <f t="shared" si="9"/>
        <v>-2.1332803831039326</v>
      </c>
      <c r="AQ17">
        <f t="shared" si="9"/>
        <v>-137.05499051385681</v>
      </c>
      <c r="AR17">
        <f t="shared" si="9"/>
        <v>-139.18827089696072</v>
      </c>
      <c r="AS17">
        <f t="shared" si="9"/>
        <v>1.2992785628348036</v>
      </c>
      <c r="AT17">
        <f t="shared" si="9"/>
        <v>6.9813203314237029</v>
      </c>
      <c r="AU17">
        <f t="shared" si="9"/>
        <v>-130.90767200270221</v>
      </c>
      <c r="AW17">
        <v>14</v>
      </c>
      <c r="AX17">
        <f>IF(Z17&gt;0, (R17*SUMPRODUCT(K17:$K$98, X17:$X$98)-K17*$AZ$3)/Z17, 0)</f>
        <v>576.77526714579506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10"/>
        <v>0.12000000000000001</v>
      </c>
      <c r="I18" s="5">
        <f t="shared" si="11"/>
        <v>1.1200000000000001</v>
      </c>
      <c r="J18">
        <f t="shared" si="12"/>
        <v>0.89285714285714279</v>
      </c>
      <c r="K18">
        <f t="shared" si="20"/>
        <v>0.1826962612641993</v>
      </c>
      <c r="L18" s="2">
        <v>15</v>
      </c>
      <c r="M18" s="6">
        <v>3.2390000000000001E-3</v>
      </c>
      <c r="Q18" s="4">
        <f t="shared" si="21"/>
        <v>12.5</v>
      </c>
      <c r="R18">
        <f t="shared" si="0"/>
        <v>250000</v>
      </c>
      <c r="S18">
        <f t="shared" si="1"/>
        <v>576.32295028864655</v>
      </c>
      <c r="U18">
        <f t="shared" si="13"/>
        <v>3.2390000000000001E-3</v>
      </c>
      <c r="V18">
        <f t="shared" si="14"/>
        <v>0.01</v>
      </c>
      <c r="W18">
        <f t="shared" si="15"/>
        <v>0.83404646141803074</v>
      </c>
      <c r="X18">
        <f t="shared" si="16"/>
        <v>2.7014764885330018E-3</v>
      </c>
      <c r="Y18">
        <f t="shared" si="17"/>
        <v>8.3404646141803079E-3</v>
      </c>
      <c r="Z18">
        <f t="shared" si="18"/>
        <v>0.82300452031531746</v>
      </c>
      <c r="AB18">
        <f t="shared" si="19"/>
        <v>481.05737059638972</v>
      </c>
      <c r="AC18">
        <f t="shared" si="2"/>
        <v>474.31639324901613</v>
      </c>
      <c r="AE18">
        <f t="shared" si="3"/>
        <v>0</v>
      </c>
      <c r="AF18">
        <f t="shared" si="4"/>
        <v>0</v>
      </c>
      <c r="AG18">
        <f t="shared" si="4"/>
        <v>-10.287556503941468</v>
      </c>
      <c r="AH18">
        <f t="shared" si="5"/>
        <v>-675.36912213325047</v>
      </c>
      <c r="AI18">
        <f t="shared" si="6"/>
        <v>-685.65667863719193</v>
      </c>
      <c r="AJ18">
        <f t="shared" si="7"/>
        <v>6.7409773473735868</v>
      </c>
      <c r="AK18">
        <f t="shared" si="22"/>
        <v>33.674015941747285</v>
      </c>
      <c r="AL18">
        <f t="shared" si="8"/>
        <v>-645.24168534807109</v>
      </c>
      <c r="AN18">
        <f t="shared" si="9"/>
        <v>0</v>
      </c>
      <c r="AO18">
        <f t="shared" si="9"/>
        <v>0</v>
      </c>
      <c r="AP18">
        <f t="shared" si="9"/>
        <v>-1.8794981108143032</v>
      </c>
      <c r="AQ18">
        <f t="shared" si="9"/>
        <v>-123.38741358702926</v>
      </c>
      <c r="AR18">
        <f t="shared" si="9"/>
        <v>-125.26691169784355</v>
      </c>
      <c r="AS18">
        <f t="shared" si="9"/>
        <v>1.2315513586318139</v>
      </c>
      <c r="AT18">
        <f t="shared" si="9"/>
        <v>6.1521168143082745</v>
      </c>
      <c r="AU18">
        <f t="shared" si="9"/>
        <v>-117.88324352490348</v>
      </c>
      <c r="AW18">
        <v>15</v>
      </c>
      <c r="AX18">
        <f>IF(Z18&gt;0, (R18*SUMPRODUCT(K18:$K$98, X18:$X$98)-K18*$AZ$3)/Z18, 0)</f>
        <v>576.32295028864655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10"/>
        <v>0.12000000000000001</v>
      </c>
      <c r="I19" s="5">
        <f t="shared" si="11"/>
        <v>1.1200000000000001</v>
      </c>
      <c r="J19">
        <f t="shared" si="12"/>
        <v>0.89285714285714279</v>
      </c>
      <c r="K19">
        <f t="shared" si="20"/>
        <v>0.16312166184303509</v>
      </c>
      <c r="L19" s="2">
        <v>16</v>
      </c>
      <c r="M19" s="6">
        <v>3.3149999999999998E-3</v>
      </c>
      <c r="Q19" s="4">
        <f t="shared" si="21"/>
        <v>12.5</v>
      </c>
      <c r="R19">
        <f t="shared" si="0"/>
        <v>250000</v>
      </c>
      <c r="S19">
        <f t="shared" si="1"/>
        <v>575.43618629981165</v>
      </c>
      <c r="U19">
        <f t="shared" si="13"/>
        <v>3.3149999999999998E-3</v>
      </c>
      <c r="V19">
        <f t="shared" si="14"/>
        <v>0.01</v>
      </c>
      <c r="W19">
        <f t="shared" si="15"/>
        <v>0.82300452031531746</v>
      </c>
      <c r="X19">
        <f t="shared" si="16"/>
        <v>2.7282599848452772E-3</v>
      </c>
      <c r="Y19">
        <f t="shared" si="17"/>
        <v>8.2300452031531749E-3</v>
      </c>
      <c r="Z19">
        <f t="shared" si="18"/>
        <v>0.812046215127319</v>
      </c>
      <c r="AB19">
        <f t="shared" si="19"/>
        <v>474.31639324901613</v>
      </c>
      <c r="AC19">
        <f t="shared" si="2"/>
        <v>467.28077713206085</v>
      </c>
      <c r="AE19">
        <f t="shared" si="3"/>
        <v>0</v>
      </c>
      <c r="AF19">
        <f t="shared" si="4"/>
        <v>0</v>
      </c>
      <c r="AG19">
        <f t="shared" si="4"/>
        <v>-10.150577689091488</v>
      </c>
      <c r="AH19">
        <f t="shared" si="5"/>
        <v>-682.06499621131934</v>
      </c>
      <c r="AI19">
        <f t="shared" si="6"/>
        <v>-692.21557390041085</v>
      </c>
      <c r="AJ19">
        <f t="shared" si="7"/>
        <v>7.035616116955282</v>
      </c>
      <c r="AK19">
        <f t="shared" si="22"/>
        <v>33.20214752743113</v>
      </c>
      <c r="AL19">
        <f t="shared" si="8"/>
        <v>-651.97781025602444</v>
      </c>
      <c r="AN19">
        <f t="shared" si="9"/>
        <v>0</v>
      </c>
      <c r="AO19">
        <f t="shared" si="9"/>
        <v>0</v>
      </c>
      <c r="AP19">
        <f t="shared" si="9"/>
        <v>-1.6557791013114382</v>
      </c>
      <c r="AQ19">
        <f t="shared" si="9"/>
        <v>-111.25957566695384</v>
      </c>
      <c r="AR19">
        <f t="shared" si="9"/>
        <v>-112.91535476826529</v>
      </c>
      <c r="AS19">
        <f t="shared" si="9"/>
        <v>1.1476613930873871</v>
      </c>
      <c r="AT19">
        <f t="shared" si="9"/>
        <v>5.4159894814321845</v>
      </c>
      <c r="AU19">
        <f t="shared" si="9"/>
        <v>-106.35170389374571</v>
      </c>
      <c r="AW19">
        <v>16</v>
      </c>
      <c r="AX19">
        <f>IF(Z19&gt;0, (R19*SUMPRODUCT(K19:$K$98, X19:$X$98)-K19*$AZ$3)/Z19, 0)</f>
        <v>575.43618629981165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10"/>
        <v>0.12000000000000001</v>
      </c>
      <c r="I20" s="5">
        <f t="shared" si="11"/>
        <v>1.1200000000000001</v>
      </c>
      <c r="J20">
        <f t="shared" si="12"/>
        <v>0.89285714285714279</v>
      </c>
      <c r="K20">
        <f t="shared" si="20"/>
        <v>0.14564434093128131</v>
      </c>
      <c r="L20" s="2">
        <v>17</v>
      </c>
      <c r="M20" s="6">
        <v>3.3969999999999998E-3</v>
      </c>
      <c r="Q20" s="4">
        <f t="shared" si="21"/>
        <v>12.5</v>
      </c>
      <c r="R20">
        <f t="shared" si="0"/>
        <v>250000</v>
      </c>
      <c r="S20">
        <f t="shared" si="1"/>
        <v>574.0458627870355</v>
      </c>
      <c r="U20">
        <f t="shared" si="13"/>
        <v>3.3969999999999998E-3</v>
      </c>
      <c r="V20">
        <f t="shared" si="14"/>
        <v>0.01</v>
      </c>
      <c r="W20">
        <f t="shared" si="15"/>
        <v>0.812046215127319</v>
      </c>
      <c r="X20">
        <f t="shared" si="16"/>
        <v>2.7585209927875024E-3</v>
      </c>
      <c r="Y20">
        <f t="shared" si="17"/>
        <v>8.1204621512731903E-3</v>
      </c>
      <c r="Z20">
        <f t="shared" si="18"/>
        <v>0.80116723198325834</v>
      </c>
      <c r="AB20">
        <f t="shared" si="19"/>
        <v>467.28077713206085</v>
      </c>
      <c r="AC20">
        <f t="shared" si="2"/>
        <v>459.90673492053054</v>
      </c>
      <c r="AE20">
        <f t="shared" si="3"/>
        <v>0</v>
      </c>
      <c r="AF20">
        <f t="shared" si="4"/>
        <v>0</v>
      </c>
      <c r="AG20">
        <f t="shared" si="4"/>
        <v>-10.014590399790729</v>
      </c>
      <c r="AH20">
        <f t="shared" si="5"/>
        <v>-689.63024819687564</v>
      </c>
      <c r="AI20">
        <f t="shared" si="6"/>
        <v>-699.64483859666632</v>
      </c>
      <c r="AJ20">
        <f t="shared" si="7"/>
        <v>7.374042211530309</v>
      </c>
      <c r="AK20">
        <f t="shared" si="22"/>
        <v>32.709654399244265</v>
      </c>
      <c r="AL20">
        <f t="shared" si="8"/>
        <v>-659.56114198589171</v>
      </c>
      <c r="AN20">
        <f t="shared" si="9"/>
        <v>0</v>
      </c>
      <c r="AO20">
        <f t="shared" si="9"/>
        <v>0</v>
      </c>
      <c r="AP20">
        <f t="shared" si="9"/>
        <v>-1.4585684184742578</v>
      </c>
      <c r="AQ20">
        <f t="shared" si="9"/>
        <v>-100.4407429849099</v>
      </c>
      <c r="AR20">
        <f t="shared" si="9"/>
        <v>-101.89931140338416</v>
      </c>
      <c r="AS20">
        <f t="shared" si="9"/>
        <v>1.07398751789778</v>
      </c>
      <c r="AT20">
        <f t="shared" si="9"/>
        <v>4.763976057067917</v>
      </c>
      <c r="AU20">
        <f t="shared" si="9"/>
        <v>-96.061347828418448</v>
      </c>
      <c r="AW20">
        <v>17</v>
      </c>
      <c r="AX20">
        <f>IF(Z20&gt;0, (R20*SUMPRODUCT(K20:$K$98, X20:$X$98)-K20*$AZ$3)/Z20, 0)</f>
        <v>574.0458627870355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10"/>
        <v>0.12000000000000001</v>
      </c>
      <c r="I21" s="5">
        <f t="shared" si="11"/>
        <v>1.1200000000000001</v>
      </c>
      <c r="J21">
        <f t="shared" si="12"/>
        <v>0.89285714285714279</v>
      </c>
      <c r="K21">
        <f t="shared" si="20"/>
        <v>0.13003959011721544</v>
      </c>
      <c r="L21" s="2">
        <v>18</v>
      </c>
      <c r="M21" s="6">
        <v>3.4910000000000002E-3</v>
      </c>
      <c r="Q21" s="4">
        <f t="shared" si="21"/>
        <v>12.5</v>
      </c>
      <c r="R21">
        <f t="shared" si="0"/>
        <v>250000</v>
      </c>
      <c r="S21">
        <f t="shared" si="1"/>
        <v>572.17177616373692</v>
      </c>
      <c r="U21">
        <f t="shared" si="13"/>
        <v>3.4910000000000002E-3</v>
      </c>
      <c r="V21">
        <f t="shared" si="14"/>
        <v>0.01</v>
      </c>
      <c r="W21">
        <f t="shared" si="15"/>
        <v>0.80116723198325834</v>
      </c>
      <c r="X21">
        <f t="shared" si="16"/>
        <v>2.7968748068535549E-3</v>
      </c>
      <c r="Y21">
        <f t="shared" si="17"/>
        <v>8.0116723198325832E-3</v>
      </c>
      <c r="Z21">
        <f t="shared" si="18"/>
        <v>0.79035868485657224</v>
      </c>
      <c r="AB21">
        <f t="shared" si="19"/>
        <v>459.90673492053054</v>
      </c>
      <c r="AC21">
        <f t="shared" si="2"/>
        <v>452.22093252082016</v>
      </c>
      <c r="AE21">
        <f t="shared" si="3"/>
        <v>0</v>
      </c>
      <c r="AF21">
        <f t="shared" si="4"/>
        <v>0</v>
      </c>
      <c r="AG21">
        <f t="shared" si="4"/>
        <v>-9.8794835607071523</v>
      </c>
      <c r="AH21">
        <f t="shared" si="5"/>
        <v>-699.21870171338867</v>
      </c>
      <c r="AI21">
        <f t="shared" si="6"/>
        <v>-709.09818527409584</v>
      </c>
      <c r="AJ21">
        <f t="shared" si="7"/>
        <v>7.6858023997103828</v>
      </c>
      <c r="AK21">
        <f t="shared" si="22"/>
        <v>32.193471444437144</v>
      </c>
      <c r="AL21">
        <f t="shared" si="8"/>
        <v>-669.21891142994832</v>
      </c>
      <c r="AN21">
        <f t="shared" si="9"/>
        <v>0</v>
      </c>
      <c r="AO21">
        <f t="shared" si="9"/>
        <v>0</v>
      </c>
      <c r="AP21">
        <f t="shared" si="9"/>
        <v>-1.2847239928041263</v>
      </c>
      <c r="AQ21">
        <f t="shared" si="9"/>
        <v>-90.926113373100591</v>
      </c>
      <c r="AR21">
        <f t="shared" si="9"/>
        <v>-92.210837365904723</v>
      </c>
      <c r="AS21">
        <f t="shared" si="9"/>
        <v>0.99945859378024904</v>
      </c>
      <c r="AT21">
        <f t="shared" si="9"/>
        <v>4.1864258310848861</v>
      </c>
      <c r="AU21">
        <f t="shared" si="9"/>
        <v>-87.024952941039587</v>
      </c>
      <c r="AW21">
        <v>18</v>
      </c>
      <c r="AX21">
        <f>IF(Z21&gt;0, (R21*SUMPRODUCT(K21:$K$98, X21:$X$98)-K21*$AZ$3)/Z21, 0)</f>
        <v>572.17177616373692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10"/>
        <v>0.12000000000000001</v>
      </c>
      <c r="I22" s="5">
        <f t="shared" si="11"/>
        <v>1.1200000000000001</v>
      </c>
      <c r="J22">
        <f t="shared" si="12"/>
        <v>0.89285714285714279</v>
      </c>
      <c r="K22">
        <f t="shared" si="20"/>
        <v>0.11610677689037092</v>
      </c>
      <c r="L22" s="2">
        <v>19</v>
      </c>
      <c r="M22" s="6">
        <v>3.5990000000000002E-3</v>
      </c>
      <c r="Q22" s="4">
        <f t="shared" si="21"/>
        <v>12.5</v>
      </c>
      <c r="R22">
        <f t="shared" si="0"/>
        <v>250000</v>
      </c>
      <c r="S22">
        <f t="shared" si="1"/>
        <v>569.65840643498927</v>
      </c>
      <c r="U22">
        <f t="shared" si="13"/>
        <v>3.5990000000000002E-3</v>
      </c>
      <c r="V22">
        <f t="shared" si="14"/>
        <v>0.01</v>
      </c>
      <c r="W22">
        <f t="shared" si="15"/>
        <v>0.79035868485657224</v>
      </c>
      <c r="X22">
        <f t="shared" si="16"/>
        <v>2.8445009067988038E-3</v>
      </c>
      <c r="Y22">
        <f t="shared" si="17"/>
        <v>7.9035868485657218E-3</v>
      </c>
      <c r="Z22">
        <f t="shared" si="18"/>
        <v>0.77961059710120773</v>
      </c>
      <c r="AB22">
        <f t="shared" si="19"/>
        <v>452.22093252082016</v>
      </c>
      <c r="AC22">
        <f t="shared" si="2"/>
        <v>444.11173038450448</v>
      </c>
      <c r="AE22">
        <f t="shared" si="3"/>
        <v>0</v>
      </c>
      <c r="AF22">
        <f t="shared" si="4"/>
        <v>0</v>
      </c>
      <c r="AG22">
        <f t="shared" si="4"/>
        <v>-9.7451324637650973</v>
      </c>
      <c r="AH22">
        <f t="shared" si="5"/>
        <v>-711.12522669970099</v>
      </c>
      <c r="AI22">
        <f t="shared" si="6"/>
        <v>-720.87035916346611</v>
      </c>
      <c r="AJ22">
        <f t="shared" si="7"/>
        <v>8.1092021363156732</v>
      </c>
      <c r="AK22">
        <f t="shared" si="22"/>
        <v>31.655465276457413</v>
      </c>
      <c r="AL22">
        <f t="shared" si="8"/>
        <v>-681.10569175069293</v>
      </c>
      <c r="AN22">
        <f t="shared" si="9"/>
        <v>0</v>
      </c>
      <c r="AO22">
        <f t="shared" si="9"/>
        <v>0</v>
      </c>
      <c r="AP22">
        <f t="shared" si="9"/>
        <v>-1.1314759207374849</v>
      </c>
      <c r="AQ22">
        <f t="shared" si="9"/>
        <v>-82.566458037536634</v>
      </c>
      <c r="AR22">
        <f t="shared" si="9"/>
        <v>-83.69793395827412</v>
      </c>
      <c r="AS22">
        <f t="shared" si="9"/>
        <v>0.94153332320012317</v>
      </c>
      <c r="AT22">
        <f t="shared" si="9"/>
        <v>3.6754140442145249</v>
      </c>
      <c r="AU22">
        <f t="shared" si="9"/>
        <v>-79.080986590859453</v>
      </c>
      <c r="AW22">
        <v>19</v>
      </c>
      <c r="AX22">
        <f>IF(Z22&gt;0, (R22*SUMPRODUCT(K22:$K$98, X22:$X$98)-K22*$AZ$3)/Z22, 0)</f>
        <v>569.65840643498927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10"/>
        <v>0.12000000000000001</v>
      </c>
      <c r="I23" s="5">
        <f t="shared" si="11"/>
        <v>1.1200000000000001</v>
      </c>
      <c r="J23">
        <f t="shared" si="12"/>
        <v>0.89285714285714279</v>
      </c>
      <c r="K23">
        <f t="shared" si="20"/>
        <v>0.10366676508068833</v>
      </c>
      <c r="L23" s="2">
        <v>20</v>
      </c>
      <c r="M23" s="6">
        <v>3.7169999999999998E-3</v>
      </c>
      <c r="Q23" s="4">
        <f t="shared" si="21"/>
        <v>12.5</v>
      </c>
      <c r="R23">
        <f t="shared" si="0"/>
        <v>250000</v>
      </c>
      <c r="S23">
        <f t="shared" si="1"/>
        <v>566.36688375723179</v>
      </c>
      <c r="U23">
        <f t="shared" si="13"/>
        <v>3.7169999999999998E-3</v>
      </c>
      <c r="V23">
        <f t="shared" si="14"/>
        <v>0.01</v>
      </c>
      <c r="W23">
        <f t="shared" si="15"/>
        <v>0.77961059710120773</v>
      </c>
      <c r="X23">
        <f t="shared" si="16"/>
        <v>2.8978125894251888E-3</v>
      </c>
      <c r="Y23">
        <f t="shared" si="17"/>
        <v>7.7961059710120774E-3</v>
      </c>
      <c r="Z23">
        <f t="shared" si="18"/>
        <v>0.76891667854077039</v>
      </c>
      <c r="AB23">
        <f t="shared" si="19"/>
        <v>444.11173038450448</v>
      </c>
      <c r="AC23">
        <f t="shared" si="2"/>
        <v>435.48894309409729</v>
      </c>
      <c r="AE23">
        <f t="shared" si="3"/>
        <v>0</v>
      </c>
      <c r="AF23">
        <f t="shared" si="4"/>
        <v>0</v>
      </c>
      <c r="AG23">
        <f t="shared" si="4"/>
        <v>-9.6114584817596302</v>
      </c>
      <c r="AH23">
        <f t="shared" si="5"/>
        <v>-724.45314735629722</v>
      </c>
      <c r="AI23">
        <f t="shared" si="6"/>
        <v>-734.06460583805688</v>
      </c>
      <c r="AJ23">
        <f t="shared" si="7"/>
        <v>8.6227872904071887</v>
      </c>
      <c r="AK23">
        <f t="shared" si="22"/>
        <v>31.087821126915316</v>
      </c>
      <c r="AL23">
        <f t="shared" si="8"/>
        <v>-694.35399742073446</v>
      </c>
      <c r="AN23">
        <f t="shared" si="9"/>
        <v>0</v>
      </c>
      <c r="AO23">
        <f t="shared" si="9"/>
        <v>0</v>
      </c>
      <c r="AP23">
        <f t="shared" si="9"/>
        <v>-0.99638880851136491</v>
      </c>
      <c r="AQ23">
        <f t="shared" si="9"/>
        <v>-75.101714238950549</v>
      </c>
      <c r="AR23">
        <f t="shared" si="9"/>
        <v>-76.098103047461919</v>
      </c>
      <c r="AS23">
        <f t="shared" si="9"/>
        <v>0.89389646437538706</v>
      </c>
      <c r="AT23">
        <f t="shared" si="9"/>
        <v>3.2227738496343896</v>
      </c>
      <c r="AU23">
        <f t="shared" si="9"/>
        <v>-71.981432733452152</v>
      </c>
      <c r="AW23">
        <v>20</v>
      </c>
      <c r="AX23">
        <f>IF(Z23&gt;0, (R23*SUMPRODUCT(K23:$K$98, X23:$X$98)-K23*$AZ$3)/Z23, 0)</f>
        <v>566.36688375723179</v>
      </c>
    </row>
    <row r="24" spans="5:50" x14ac:dyDescent="0.25">
      <c r="E24">
        <v>2024</v>
      </c>
      <c r="F24" s="5">
        <f>EconomicRates!C64</f>
        <v>3.5571999999999999E-2</v>
      </c>
      <c r="G24" s="5">
        <f>EconomicRates!D64</f>
        <v>7.0000000000000007E-2</v>
      </c>
      <c r="H24" s="5">
        <f t="shared" si="10"/>
        <v>0.12000000000000001</v>
      </c>
      <c r="I24" s="5">
        <f t="shared" si="11"/>
        <v>1.1200000000000001</v>
      </c>
      <c r="J24">
        <f t="shared" si="12"/>
        <v>0.89285714285714279</v>
      </c>
      <c r="K24">
        <f t="shared" si="20"/>
        <v>9.2559611679185999E-2</v>
      </c>
      <c r="L24" s="2">
        <v>21</v>
      </c>
      <c r="M24" s="6">
        <v>3.852E-3</v>
      </c>
      <c r="Q24" s="4">
        <f t="shared" si="21"/>
        <v>12.5</v>
      </c>
      <c r="R24">
        <f t="shared" si="0"/>
        <v>250000</v>
      </c>
      <c r="S24">
        <f t="shared" si="1"/>
        <v>562.34693794427426</v>
      </c>
      <c r="U24">
        <f t="shared" si="13"/>
        <v>3.852E-3</v>
      </c>
      <c r="V24">
        <f t="shared" si="14"/>
        <v>0.01</v>
      </c>
      <c r="W24">
        <f t="shared" si="15"/>
        <v>0.76891667854077039</v>
      </c>
      <c r="X24">
        <f t="shared" si="16"/>
        <v>2.9618670457390475E-3</v>
      </c>
      <c r="Y24">
        <f t="shared" si="17"/>
        <v>7.689166785407704E-3</v>
      </c>
      <c r="Z24">
        <f t="shared" si="18"/>
        <v>0.75826564470962365</v>
      </c>
      <c r="AB24">
        <f t="shared" si="19"/>
        <v>435.48894309409729</v>
      </c>
      <c r="AC24">
        <f t="shared" si="2"/>
        <v>426.40836345079782</v>
      </c>
      <c r="AE24">
        <f t="shared" si="3"/>
        <v>0</v>
      </c>
      <c r="AF24">
        <f t="shared" si="4"/>
        <v>0</v>
      </c>
      <c r="AG24">
        <f t="shared" si="4"/>
        <v>-9.4783205588702959</v>
      </c>
      <c r="AH24">
        <f t="shared" si="5"/>
        <v>-740.46676143476191</v>
      </c>
      <c r="AI24">
        <f t="shared" si="6"/>
        <v>-749.94508199363224</v>
      </c>
      <c r="AJ24">
        <f t="shared" si="7"/>
        <v>9.0805796432994725</v>
      </c>
      <c r="AK24">
        <f t="shared" si="22"/>
        <v>30.484226016586813</v>
      </c>
      <c r="AL24">
        <f t="shared" si="8"/>
        <v>-710.38027633374588</v>
      </c>
      <c r="AN24">
        <f t="shared" si="9"/>
        <v>0</v>
      </c>
      <c r="AO24">
        <f t="shared" si="9"/>
        <v>0</v>
      </c>
      <c r="AP24">
        <f t="shared" si="9"/>
        <v>-0.87730967029987983</v>
      </c>
      <c r="AQ24">
        <f t="shared" si="9"/>
        <v>-68.537315899746019</v>
      </c>
      <c r="AR24">
        <f t="shared" si="9"/>
        <v>-69.414625570045899</v>
      </c>
      <c r="AS24">
        <f t="shared" si="9"/>
        <v>0.84049492560572048</v>
      </c>
      <c r="AT24">
        <f t="shared" si="9"/>
        <v>2.8216081224358143</v>
      </c>
      <c r="AU24">
        <f t="shared" si="9"/>
        <v>-65.752522522004369</v>
      </c>
      <c r="AW24">
        <v>21</v>
      </c>
      <c r="AX24">
        <f>IF(Z24&gt;0, (R24*SUMPRODUCT(K24:$K$98, X24:$X$98)-K24*$AZ$3)/Z24, 0)</f>
        <v>562.34693794427426</v>
      </c>
    </row>
    <row r="25" spans="5:50" x14ac:dyDescent="0.25">
      <c r="E25">
        <v>2025</v>
      </c>
      <c r="F25" s="5">
        <f>EconomicRates!C65</f>
        <v>3.5571999999999999E-2</v>
      </c>
      <c r="G25" s="5">
        <f>EconomicRates!D65</f>
        <v>7.0000000000000007E-2</v>
      </c>
      <c r="H25" s="5">
        <f t="shared" si="10"/>
        <v>0.12000000000000001</v>
      </c>
      <c r="I25" s="5">
        <f t="shared" si="11"/>
        <v>1.1200000000000001</v>
      </c>
      <c r="J25">
        <f t="shared" si="12"/>
        <v>0.89285714285714279</v>
      </c>
      <c r="K25">
        <f t="shared" si="20"/>
        <v>8.2642510427844637E-2</v>
      </c>
      <c r="L25" s="2">
        <v>22</v>
      </c>
      <c r="M25" s="6">
        <v>4.0049999999999999E-3</v>
      </c>
      <c r="Q25" s="4">
        <f t="shared" si="21"/>
        <v>12.5</v>
      </c>
      <c r="R25">
        <f t="shared" si="0"/>
        <v>250000</v>
      </c>
      <c r="S25">
        <f t="shared" si="1"/>
        <v>557.50771655316009</v>
      </c>
      <c r="U25">
        <f t="shared" si="13"/>
        <v>4.0049999999999999E-3</v>
      </c>
      <c r="V25">
        <f t="shared" si="14"/>
        <v>0.01</v>
      </c>
      <c r="W25">
        <f t="shared" si="15"/>
        <v>0.75826564470962365</v>
      </c>
      <c r="X25">
        <f t="shared" si="16"/>
        <v>3.0368539070620426E-3</v>
      </c>
      <c r="Y25">
        <f t="shared" si="17"/>
        <v>7.5826564470962369E-3</v>
      </c>
      <c r="Z25">
        <f t="shared" si="18"/>
        <v>0.74764613435546545</v>
      </c>
      <c r="AB25">
        <f t="shared" si="19"/>
        <v>426.40836345079782</v>
      </c>
      <c r="AC25">
        <f t="shared" si="2"/>
        <v>416.81848915431266</v>
      </c>
      <c r="AE25">
        <f t="shared" si="3"/>
        <v>0</v>
      </c>
      <c r="AF25">
        <f t="shared" si="4"/>
        <v>0</v>
      </c>
      <c r="AG25">
        <f t="shared" si="4"/>
        <v>-9.3455766794433188</v>
      </c>
      <c r="AH25">
        <f t="shared" si="5"/>
        <v>-759.21347676551068</v>
      </c>
      <c r="AI25">
        <f t="shared" si="6"/>
        <v>-768.55905344495397</v>
      </c>
      <c r="AJ25">
        <f t="shared" si="7"/>
        <v>9.5898742964851635</v>
      </c>
      <c r="AK25">
        <f t="shared" si="22"/>
        <v>29.848585441555851</v>
      </c>
      <c r="AL25">
        <f t="shared" si="8"/>
        <v>-729.12059370691293</v>
      </c>
      <c r="AN25">
        <f t="shared" si="9"/>
        <v>0</v>
      </c>
      <c r="AO25">
        <f t="shared" si="9"/>
        <v>0</v>
      </c>
      <c r="AP25">
        <f t="shared" si="9"/>
        <v>-0.77234191818511611</v>
      </c>
      <c r="AQ25">
        <f t="shared" si="9"/>
        <v>-62.743307670553897</v>
      </c>
      <c r="AR25">
        <f t="shared" si="9"/>
        <v>-63.515649588739009</v>
      </c>
      <c r="AS25">
        <f t="shared" si="9"/>
        <v>0.79253128654899441</v>
      </c>
      <c r="AT25">
        <f t="shared" si="9"/>
        <v>2.4667620336101912</v>
      </c>
      <c r="AU25">
        <f t="shared" si="9"/>
        <v>-60.256356268579822</v>
      </c>
      <c r="AW25">
        <v>22</v>
      </c>
      <c r="AX25">
        <f>IF(Z25&gt;0, (R25*SUMPRODUCT(K25:$K$98, X25:$X$98)-K25*$AZ$3)/Z25, 0)</f>
        <v>557.50771655316009</v>
      </c>
    </row>
    <row r="26" spans="5:50" x14ac:dyDescent="0.25">
      <c r="E26">
        <v>2026</v>
      </c>
      <c r="F26" s="5">
        <f>EconomicRates!C66</f>
        <v>3.5571999999999999E-2</v>
      </c>
      <c r="G26" s="5">
        <f>EconomicRates!D66</f>
        <v>7.0000000000000007E-2</v>
      </c>
      <c r="H26" s="5">
        <f t="shared" si="10"/>
        <v>0.12000000000000001</v>
      </c>
      <c r="I26" s="5">
        <f t="shared" si="11"/>
        <v>1.1200000000000001</v>
      </c>
      <c r="J26">
        <f t="shared" si="12"/>
        <v>0.89285714285714279</v>
      </c>
      <c r="K26">
        <f t="shared" si="20"/>
        <v>7.3787955739146996E-2</v>
      </c>
      <c r="L26" s="2">
        <v>23</v>
      </c>
      <c r="M26" s="6">
        <v>4.1640000000000002E-3</v>
      </c>
      <c r="Q26" s="4">
        <f t="shared" si="21"/>
        <v>12.5</v>
      </c>
      <c r="R26">
        <f t="shared" si="0"/>
        <v>250000</v>
      </c>
      <c r="S26">
        <f t="shared" si="1"/>
        <v>551.79872891506443</v>
      </c>
      <c r="U26">
        <f t="shared" si="13"/>
        <v>4.1640000000000002E-3</v>
      </c>
      <c r="V26">
        <f t="shared" si="14"/>
        <v>0.01</v>
      </c>
      <c r="W26">
        <f t="shared" si="15"/>
        <v>0.74764613435546545</v>
      </c>
      <c r="X26">
        <f t="shared" si="16"/>
        <v>3.1131985034561585E-3</v>
      </c>
      <c r="Y26">
        <f t="shared" si="17"/>
        <v>7.4764613435546546E-3</v>
      </c>
      <c r="Z26">
        <f t="shared" si="18"/>
        <v>0.73705647450845468</v>
      </c>
      <c r="AB26">
        <f t="shared" si="19"/>
        <v>416.81848915431266</v>
      </c>
      <c r="AC26">
        <f t="shared" si="2"/>
        <v>406.70682577238387</v>
      </c>
      <c r="AE26">
        <f t="shared" si="3"/>
        <v>0</v>
      </c>
      <c r="AF26">
        <f t="shared" si="4"/>
        <v>0</v>
      </c>
      <c r="AG26">
        <f t="shared" si="4"/>
        <v>-9.2132059313556844</v>
      </c>
      <c r="AH26">
        <f t="shared" si="5"/>
        <v>-778.29962586403963</v>
      </c>
      <c r="AI26">
        <f t="shared" si="6"/>
        <v>-787.5128317953953</v>
      </c>
      <c r="AJ26">
        <f t="shared" si="7"/>
        <v>10.111663381928793</v>
      </c>
      <c r="AK26">
        <f t="shared" si="22"/>
        <v>29.177294240801888</v>
      </c>
      <c r="AL26">
        <f t="shared" si="8"/>
        <v>-748.22387417266464</v>
      </c>
      <c r="AN26">
        <f t="shared" si="9"/>
        <v>0</v>
      </c>
      <c r="AO26">
        <f t="shared" si="9"/>
        <v>0</v>
      </c>
      <c r="AP26">
        <f t="shared" si="9"/>
        <v>-0.67982363147851987</v>
      </c>
      <c r="AQ26">
        <f t="shared" si="9"/>
        <v>-57.429138345050426</v>
      </c>
      <c r="AR26">
        <f t="shared" si="9"/>
        <v>-58.108961976528938</v>
      </c>
      <c r="AS26">
        <f t="shared" si="9"/>
        <v>0.74611897007491523</v>
      </c>
      <c r="AT26">
        <f t="shared" si="9"/>
        <v>2.1529328960283585</v>
      </c>
      <c r="AU26">
        <f t="shared" si="9"/>
        <v>-55.209910110425668</v>
      </c>
      <c r="AW26">
        <v>23</v>
      </c>
      <c r="AX26">
        <f>IF(Z26&gt;0, (R26*SUMPRODUCT(K26:$K$98, X26:$X$98)-K26*$AZ$3)/Z26, 0)</f>
        <v>551.79872891506443</v>
      </c>
    </row>
    <row r="27" spans="5:50" x14ac:dyDescent="0.25">
      <c r="E27">
        <v>2027</v>
      </c>
      <c r="F27" s="5">
        <f>EconomicRates!C67</f>
        <v>3.5571999999999999E-2</v>
      </c>
      <c r="G27" s="5">
        <f>EconomicRates!D67</f>
        <v>7.0000000000000007E-2</v>
      </c>
      <c r="H27" s="5">
        <f t="shared" si="10"/>
        <v>0.12000000000000001</v>
      </c>
      <c r="I27" s="5">
        <f t="shared" si="11"/>
        <v>1.1200000000000001</v>
      </c>
      <c r="J27">
        <f t="shared" si="12"/>
        <v>0.89285714285714279</v>
      </c>
      <c r="K27">
        <f t="shared" si="20"/>
        <v>6.5882103338524095E-2</v>
      </c>
      <c r="L27" s="2">
        <v>24</v>
      </c>
      <c r="M27" s="6">
        <v>4.3350000000000003E-3</v>
      </c>
      <c r="Q27" s="4">
        <f t="shared" si="21"/>
        <v>12.5</v>
      </c>
      <c r="R27">
        <f t="shared" si="0"/>
        <v>250000</v>
      </c>
      <c r="S27">
        <f t="shared" si="1"/>
        <v>545.45803383021439</v>
      </c>
      <c r="U27">
        <f t="shared" si="13"/>
        <v>4.3350000000000003E-3</v>
      </c>
      <c r="V27">
        <f t="shared" si="14"/>
        <v>0.01</v>
      </c>
      <c r="W27">
        <f t="shared" si="15"/>
        <v>0.73705647450845468</v>
      </c>
      <c r="X27">
        <f t="shared" si="16"/>
        <v>3.1951398169941512E-3</v>
      </c>
      <c r="Y27">
        <f t="shared" si="17"/>
        <v>7.3705647450845466E-3</v>
      </c>
      <c r="Z27">
        <f t="shared" si="18"/>
        <v>0.72649076994637596</v>
      </c>
      <c r="AB27">
        <f t="shared" si="19"/>
        <v>406.70682577238387</v>
      </c>
      <c r="AC27">
        <f t="shared" si="2"/>
        <v>396.27022697074887</v>
      </c>
      <c r="AE27">
        <f t="shared" si="3"/>
        <v>0</v>
      </c>
      <c r="AF27">
        <f t="shared" si="4"/>
        <v>0</v>
      </c>
      <c r="AG27">
        <f t="shared" si="4"/>
        <v>-9.0811346243296995</v>
      </c>
      <c r="AH27">
        <f t="shared" si="5"/>
        <v>-798.78495424853782</v>
      </c>
      <c r="AI27">
        <f t="shared" si="6"/>
        <v>-807.86608887286752</v>
      </c>
      <c r="AJ27">
        <f t="shared" si="7"/>
        <v>10.436598801635</v>
      </c>
      <c r="AK27">
        <f t="shared" si="22"/>
        <v>28.469477804066873</v>
      </c>
      <c r="AL27">
        <f t="shared" si="8"/>
        <v>-768.96001226716567</v>
      </c>
      <c r="AN27">
        <f t="shared" si="9"/>
        <v>0</v>
      </c>
      <c r="AO27">
        <f t="shared" si="9"/>
        <v>0</v>
      </c>
      <c r="AP27">
        <f t="shared" si="9"/>
        <v>-0.59828424975113847</v>
      </c>
      <c r="AQ27">
        <f t="shared" si="9"/>
        <v>-52.625632901060406</v>
      </c>
      <c r="AR27">
        <f t="shared" si="9"/>
        <v>-53.223917150811552</v>
      </c>
      <c r="AS27">
        <f t="shared" si="9"/>
        <v>0.68758508075203384</v>
      </c>
      <c r="AT27">
        <f t="shared" si="9"/>
        <v>1.8756290786813516</v>
      </c>
      <c r="AU27">
        <f t="shared" si="9"/>
        <v>-50.660702991378166</v>
      </c>
      <c r="AW27">
        <v>24</v>
      </c>
      <c r="AX27">
        <f>IF(Z27&gt;0, (R27*SUMPRODUCT(K27:$K$98, X27:$X$98)-K27*$AZ$3)/Z27, 0)</f>
        <v>545.45803383021439</v>
      </c>
    </row>
    <row r="28" spans="5:50" x14ac:dyDescent="0.25">
      <c r="E28">
        <v>2028</v>
      </c>
      <c r="F28" s="5">
        <f>EconomicRates!C68</f>
        <v>3.5571999999999999E-2</v>
      </c>
      <c r="G28" s="5">
        <f>EconomicRates!D68</f>
        <v>7.0000000000000007E-2</v>
      </c>
      <c r="H28" s="5">
        <f t="shared" si="10"/>
        <v>0.12000000000000001</v>
      </c>
      <c r="I28" s="5">
        <f t="shared" si="11"/>
        <v>1.1200000000000001</v>
      </c>
      <c r="J28">
        <f t="shared" si="12"/>
        <v>0.89285714285714279</v>
      </c>
      <c r="K28">
        <f t="shared" si="20"/>
        <v>5.8823306552253651E-2</v>
      </c>
      <c r="L28" s="2">
        <v>25</v>
      </c>
      <c r="M28" s="6">
        <v>4.522E-3</v>
      </c>
      <c r="Q28" s="4">
        <f t="shared" si="21"/>
        <v>12.5</v>
      </c>
      <c r="R28">
        <f t="shared" si="0"/>
        <v>250000</v>
      </c>
      <c r="S28">
        <f t="shared" si="1"/>
        <v>538.59521366678553</v>
      </c>
      <c r="U28">
        <f t="shared" si="13"/>
        <v>4.522E-3</v>
      </c>
      <c r="V28">
        <f t="shared" si="14"/>
        <v>0.01</v>
      </c>
      <c r="W28">
        <f t="shared" si="15"/>
        <v>0.72649076994637596</v>
      </c>
      <c r="X28">
        <f t="shared" si="16"/>
        <v>3.285191261697512E-3</v>
      </c>
      <c r="Y28">
        <f t="shared" si="17"/>
        <v>7.2649076994637596E-3</v>
      </c>
      <c r="Z28">
        <f t="shared" si="18"/>
        <v>0.71594067098521474</v>
      </c>
      <c r="AB28">
        <f t="shared" si="19"/>
        <v>396.27022697074887</v>
      </c>
      <c r="AC28">
        <f t="shared" si="2"/>
        <v>385.60221866202352</v>
      </c>
      <c r="AE28">
        <f t="shared" si="3"/>
        <v>0</v>
      </c>
      <c r="AF28">
        <f t="shared" si="4"/>
        <v>0</v>
      </c>
      <c r="AG28">
        <f t="shared" si="4"/>
        <v>-8.9492583873151847</v>
      </c>
      <c r="AH28">
        <f t="shared" si="5"/>
        <v>-821.29781542437797</v>
      </c>
      <c r="AI28">
        <f t="shared" si="6"/>
        <v>-830.24707381169321</v>
      </c>
      <c r="AJ28">
        <f t="shared" si="7"/>
        <v>10.668008308725348</v>
      </c>
      <c r="AK28">
        <f t="shared" si="22"/>
        <v>27.738915887952423</v>
      </c>
      <c r="AL28">
        <f t="shared" si="8"/>
        <v>-791.84014961501543</v>
      </c>
      <c r="AN28">
        <f t="shared" si="9"/>
        <v>0</v>
      </c>
      <c r="AO28">
        <f t="shared" si="9"/>
        <v>0</v>
      </c>
      <c r="AP28">
        <f t="shared" si="9"/>
        <v>-0.52642496953236828</v>
      </c>
      <c r="AQ28">
        <f t="shared" si="9"/>
        <v>-48.311453167404423</v>
      </c>
      <c r="AR28">
        <f t="shared" si="9"/>
        <v>-48.837878136936794</v>
      </c>
      <c r="AS28">
        <f t="shared" si="9"/>
        <v>0.62752752304614012</v>
      </c>
      <c r="AT28">
        <f t="shared" si="9"/>
        <v>1.6316947527042047</v>
      </c>
      <c r="AU28">
        <f t="shared" si="9"/>
        <v>-46.578655861186448</v>
      </c>
      <c r="AW28">
        <v>25</v>
      </c>
      <c r="AX28">
        <f>IF(Z28&gt;0, (R28*SUMPRODUCT(K28:$K$98, X28:$X$98)-K28*$AZ$3)/Z28, 0)</f>
        <v>538.59521366678553</v>
      </c>
    </row>
    <row r="29" spans="5:50" x14ac:dyDescent="0.25">
      <c r="E29">
        <v>2029</v>
      </c>
      <c r="F29" s="5">
        <f>EconomicRates!C69</f>
        <v>3.5571999999999999E-2</v>
      </c>
      <c r="G29" s="5">
        <f>EconomicRates!D69</f>
        <v>7.0000000000000007E-2</v>
      </c>
      <c r="H29" s="5">
        <f t="shared" si="10"/>
        <v>0.12000000000000001</v>
      </c>
      <c r="I29" s="5">
        <f t="shared" si="11"/>
        <v>1.1200000000000001</v>
      </c>
      <c r="J29">
        <f t="shared" si="12"/>
        <v>0.89285714285714279</v>
      </c>
      <c r="K29">
        <f t="shared" si="20"/>
        <v>5.2520809421655039E-2</v>
      </c>
      <c r="L29" s="2">
        <v>26</v>
      </c>
      <c r="M29" s="6">
        <v>4.7470000000000004E-3</v>
      </c>
      <c r="Q29" s="4">
        <f t="shared" si="21"/>
        <v>12.5</v>
      </c>
      <c r="R29">
        <f t="shared" si="0"/>
        <v>250000</v>
      </c>
      <c r="S29">
        <f t="shared" si="1"/>
        <v>531.27604851178126</v>
      </c>
      <c r="U29">
        <f t="shared" si="13"/>
        <v>4.7470000000000004E-3</v>
      </c>
      <c r="V29">
        <f t="shared" si="14"/>
        <v>0.01</v>
      </c>
      <c r="W29">
        <f t="shared" si="15"/>
        <v>0.71594067098521474</v>
      </c>
      <c r="X29">
        <f t="shared" si="16"/>
        <v>3.3985703651668148E-3</v>
      </c>
      <c r="Y29">
        <f t="shared" si="17"/>
        <v>7.1594067098521477E-3</v>
      </c>
      <c r="Z29">
        <f t="shared" si="18"/>
        <v>0.70538269391019581</v>
      </c>
      <c r="AB29">
        <f t="shared" si="19"/>
        <v>385.60221866202352</v>
      </c>
      <c r="AC29">
        <f t="shared" si="2"/>
        <v>374.75293030920415</v>
      </c>
      <c r="AE29">
        <f t="shared" si="3"/>
        <v>0</v>
      </c>
      <c r="AF29">
        <f t="shared" si="4"/>
        <v>0</v>
      </c>
      <c r="AG29">
        <f t="shared" si="4"/>
        <v>-8.8172836738774478</v>
      </c>
      <c r="AH29">
        <f t="shared" si="5"/>
        <v>-849.64259129170375</v>
      </c>
      <c r="AI29">
        <f t="shared" si="6"/>
        <v>-858.45987496558121</v>
      </c>
      <c r="AJ29">
        <f t="shared" si="7"/>
        <v>10.849288352819372</v>
      </c>
      <c r="AK29">
        <f t="shared" si="22"/>
        <v>26.992155306341648</v>
      </c>
      <c r="AL29">
        <f t="shared" si="8"/>
        <v>-820.61843130642023</v>
      </c>
      <c r="AN29">
        <f t="shared" si="9"/>
        <v>0</v>
      </c>
      <c r="AO29">
        <f t="shared" si="9"/>
        <v>0</v>
      </c>
      <c r="AP29">
        <f t="shared" si="9"/>
        <v>-0.46309087545238781</v>
      </c>
      <c r="AQ29">
        <f t="shared" si="9"/>
        <v>-44.623916613752719</v>
      </c>
      <c r="AR29">
        <f t="shared" si="9"/>
        <v>-45.087007489205106</v>
      </c>
      <c r="AS29">
        <f t="shared" si="9"/>
        <v>0.56981340593900798</v>
      </c>
      <c r="AT29">
        <f t="shared" si="9"/>
        <v>1.4176498447240844</v>
      </c>
      <c r="AU29">
        <f t="shared" si="9"/>
        <v>-43.099544238542016</v>
      </c>
      <c r="AW29">
        <v>26</v>
      </c>
      <c r="AX29">
        <f>IF(Z29&gt;0, (R29*SUMPRODUCT(K29:$K$98, X29:$X$98)-K29*$AZ$3)/Z29, 0)</f>
        <v>531.27604851178126</v>
      </c>
    </row>
    <row r="30" spans="5:50" x14ac:dyDescent="0.25">
      <c r="E30">
        <v>2030</v>
      </c>
      <c r="F30" s="5">
        <f>EconomicRates!C70</f>
        <v>3.5571999999999999E-2</v>
      </c>
      <c r="G30" s="5">
        <f>EconomicRates!D70</f>
        <v>7.0000000000000007E-2</v>
      </c>
      <c r="H30" s="5">
        <f t="shared" si="10"/>
        <v>0.12000000000000001</v>
      </c>
      <c r="I30" s="5">
        <f t="shared" si="11"/>
        <v>1.1200000000000001</v>
      </c>
      <c r="J30">
        <f t="shared" si="12"/>
        <v>0.89285714285714279</v>
      </c>
      <c r="K30">
        <f t="shared" si="20"/>
        <v>4.6893579840763422E-2</v>
      </c>
      <c r="L30" s="2">
        <v>27</v>
      </c>
      <c r="M30" s="6">
        <v>4.9870000000000001E-3</v>
      </c>
      <c r="Q30" s="4">
        <f t="shared" si="21"/>
        <v>12.5</v>
      </c>
      <c r="R30">
        <f t="shared" si="0"/>
        <v>250000</v>
      </c>
      <c r="S30">
        <f t="shared" si="1"/>
        <v>523.27512161556365</v>
      </c>
      <c r="U30">
        <f t="shared" si="13"/>
        <v>4.9870000000000001E-3</v>
      </c>
      <c r="V30">
        <f t="shared" si="14"/>
        <v>0.01</v>
      </c>
      <c r="W30">
        <f t="shared" si="15"/>
        <v>0.70538269391019581</v>
      </c>
      <c r="X30">
        <f t="shared" si="16"/>
        <v>3.5177434945301467E-3</v>
      </c>
      <c r="Y30">
        <f t="shared" si="17"/>
        <v>7.0538269391019585E-3</v>
      </c>
      <c r="Z30">
        <f t="shared" si="18"/>
        <v>0.69481112347656371</v>
      </c>
      <c r="AB30">
        <f t="shared" si="19"/>
        <v>374.75293030920415</v>
      </c>
      <c r="AC30">
        <f t="shared" si="2"/>
        <v>363.57737513704529</v>
      </c>
      <c r="AE30">
        <f t="shared" si="3"/>
        <v>0</v>
      </c>
      <c r="AF30">
        <f t="shared" si="4"/>
        <v>0</v>
      </c>
      <c r="AG30">
        <f t="shared" si="4"/>
        <v>-8.6851390434570455</v>
      </c>
      <c r="AH30">
        <f t="shared" si="5"/>
        <v>-879.43587363253664</v>
      </c>
      <c r="AI30">
        <f t="shared" si="6"/>
        <v>-888.12101267599371</v>
      </c>
      <c r="AJ30">
        <f t="shared" si="7"/>
        <v>11.175555172158852</v>
      </c>
      <c r="AK30">
        <f t="shared" si="22"/>
        <v>26.232705121644294</v>
      </c>
      <c r="AL30">
        <f t="shared" si="8"/>
        <v>-850.71275238219062</v>
      </c>
      <c r="AN30">
        <f t="shared" si="9"/>
        <v>0</v>
      </c>
      <c r="AO30">
        <f t="shared" si="9"/>
        <v>0</v>
      </c>
      <c r="AP30">
        <f t="shared" si="9"/>
        <v>-0.40727726116248464</v>
      </c>
      <c r="AQ30">
        <f t="shared" si="9"/>
        <v>-41.239896355018885</v>
      </c>
      <c r="AR30">
        <f t="shared" si="9"/>
        <v>-41.647173616181377</v>
      </c>
      <c r="AS30">
        <f t="shared" si="9"/>
        <v>0.5240617887304877</v>
      </c>
      <c r="AT30">
        <f t="shared" si="9"/>
        <v>1.2301454520610302</v>
      </c>
      <c r="AU30">
        <f t="shared" si="9"/>
        <v>-39.892966375389861</v>
      </c>
      <c r="AW30">
        <v>27</v>
      </c>
      <c r="AX30">
        <f>IF(Z30&gt;0, (R30*SUMPRODUCT(K30:$K$98, X30:$X$98)-K30*$AZ$3)/Z30, 0)</f>
        <v>523.27512161556365</v>
      </c>
    </row>
    <row r="31" spans="5:50" x14ac:dyDescent="0.25">
      <c r="E31">
        <v>2031</v>
      </c>
      <c r="F31" s="5">
        <f>EconomicRates!C71</f>
        <v>3.5571999999999999E-2</v>
      </c>
      <c r="G31" s="5">
        <f>EconomicRates!D71</f>
        <v>7.0000000000000007E-2</v>
      </c>
      <c r="H31" s="5">
        <f t="shared" si="10"/>
        <v>0.12000000000000001</v>
      </c>
      <c r="I31" s="5">
        <f t="shared" si="11"/>
        <v>1.1200000000000001</v>
      </c>
      <c r="J31">
        <f t="shared" si="12"/>
        <v>0.89285714285714279</v>
      </c>
      <c r="K31">
        <f t="shared" si="20"/>
        <v>4.1869267714967337E-2</v>
      </c>
      <c r="L31" s="2">
        <v>28</v>
      </c>
      <c r="M31" s="6">
        <v>5.2249999999999996E-3</v>
      </c>
      <c r="Q31" s="4">
        <f t="shared" si="21"/>
        <v>12.5</v>
      </c>
      <c r="R31">
        <f t="shared" si="0"/>
        <v>250000</v>
      </c>
      <c r="S31">
        <f t="shared" si="1"/>
        <v>514.74027223438998</v>
      </c>
      <c r="U31">
        <f t="shared" si="13"/>
        <v>5.2249999999999996E-3</v>
      </c>
      <c r="V31">
        <f t="shared" si="14"/>
        <v>0.01</v>
      </c>
      <c r="W31">
        <f t="shared" si="15"/>
        <v>0.69481112347656371</v>
      </c>
      <c r="X31">
        <f t="shared" si="16"/>
        <v>3.630388120165045E-3</v>
      </c>
      <c r="Y31">
        <f t="shared" si="17"/>
        <v>6.9481112347656374E-3</v>
      </c>
      <c r="Z31">
        <f t="shared" si="18"/>
        <v>0.68423262412163299</v>
      </c>
      <c r="AB31">
        <f t="shared" si="19"/>
        <v>363.57737513704529</v>
      </c>
      <c r="AC31">
        <f t="shared" si="2"/>
        <v>352.20208721202039</v>
      </c>
      <c r="AE31">
        <f t="shared" si="3"/>
        <v>0</v>
      </c>
      <c r="AF31">
        <f t="shared" si="4"/>
        <v>0</v>
      </c>
      <c r="AG31">
        <f t="shared" si="4"/>
        <v>-8.5529078015204121</v>
      </c>
      <c r="AH31">
        <f t="shared" si="5"/>
        <v>-907.59703004126129</v>
      </c>
      <c r="AI31">
        <f t="shared" si="6"/>
        <v>-916.1499378427817</v>
      </c>
      <c r="AJ31">
        <f t="shared" si="7"/>
        <v>11.375287925024907</v>
      </c>
      <c r="AK31">
        <f t="shared" si="22"/>
        <v>25.450416259593172</v>
      </c>
      <c r="AL31">
        <f t="shared" si="8"/>
        <v>-879.32423365816351</v>
      </c>
      <c r="AN31">
        <f t="shared" si="9"/>
        <v>0</v>
      </c>
      <c r="AO31">
        <f t="shared" si="9"/>
        <v>0</v>
      </c>
      <c r="AP31">
        <f t="shared" si="9"/>
        <v>-0.35810398648329084</v>
      </c>
      <c r="AQ31">
        <f t="shared" si="9"/>
        <v>-38.000423028106823</v>
      </c>
      <c r="AR31">
        <f t="shared" si="9"/>
        <v>-38.358527014590109</v>
      </c>
      <c r="AS31">
        <f t="shared" si="9"/>
        <v>0.47627497546770309</v>
      </c>
      <c r="AT31">
        <f t="shared" si="9"/>
        <v>1.0655902918302642</v>
      </c>
      <c r="AU31">
        <f t="shared" si="9"/>
        <v>-36.816661747292137</v>
      </c>
      <c r="AW31">
        <v>28</v>
      </c>
      <c r="AX31">
        <f>IF(Z31&gt;0, (R31*SUMPRODUCT(K31:$K$98, X31:$X$98)-K31*$AZ$3)/Z31, 0)</f>
        <v>514.74027223438998</v>
      </c>
    </row>
    <row r="32" spans="5:50" x14ac:dyDescent="0.25">
      <c r="E32">
        <v>2032</v>
      </c>
      <c r="F32" s="5">
        <f>EconomicRates!C72</f>
        <v>3.5571999999999999E-2</v>
      </c>
      <c r="G32" s="5">
        <f>EconomicRates!D72</f>
        <v>7.0000000000000007E-2</v>
      </c>
      <c r="H32" s="5">
        <f t="shared" si="10"/>
        <v>0.12000000000000001</v>
      </c>
      <c r="I32" s="5">
        <f t="shared" si="11"/>
        <v>1.1200000000000001</v>
      </c>
      <c r="J32">
        <f t="shared" si="12"/>
        <v>0.89285714285714279</v>
      </c>
      <c r="K32">
        <f t="shared" si="20"/>
        <v>3.7383274745506546E-2</v>
      </c>
      <c r="L32" s="2">
        <v>29</v>
      </c>
      <c r="M32" s="6">
        <v>5.4879999999999998E-3</v>
      </c>
      <c r="Q32" s="4">
        <f t="shared" si="21"/>
        <v>12.5</v>
      </c>
      <c r="R32">
        <f t="shared" si="0"/>
        <v>250000</v>
      </c>
      <c r="S32">
        <f t="shared" si="1"/>
        <v>506.01049105495827</v>
      </c>
      <c r="U32">
        <f t="shared" si="13"/>
        <v>5.4879999999999998E-3</v>
      </c>
      <c r="V32">
        <f t="shared" si="14"/>
        <v>0.01</v>
      </c>
      <c r="W32">
        <f t="shared" si="15"/>
        <v>0.68423262412163299</v>
      </c>
      <c r="X32">
        <f t="shared" si="16"/>
        <v>3.7550686411795217E-3</v>
      </c>
      <c r="Y32">
        <f t="shared" si="17"/>
        <v>6.84232624121633E-3</v>
      </c>
      <c r="Z32">
        <f t="shared" si="18"/>
        <v>0.67363522923923724</v>
      </c>
      <c r="AB32">
        <f t="shared" si="19"/>
        <v>352.20208721202039</v>
      </c>
      <c r="AC32">
        <f t="shared" si="2"/>
        <v>340.8664931392658</v>
      </c>
      <c r="AE32">
        <f t="shared" si="3"/>
        <v>0</v>
      </c>
      <c r="AF32">
        <f t="shared" si="4"/>
        <v>0</v>
      </c>
      <c r="AG32">
        <f t="shared" si="4"/>
        <v>-8.4204403654904656</v>
      </c>
      <c r="AH32">
        <f t="shared" si="5"/>
        <v>-938.76716029488045</v>
      </c>
      <c r="AI32">
        <f t="shared" si="6"/>
        <v>-947.18760066037089</v>
      </c>
      <c r="AJ32">
        <f t="shared" si="7"/>
        <v>11.335594072754589</v>
      </c>
      <c r="AK32">
        <f t="shared" si="22"/>
        <v>24.654146104841431</v>
      </c>
      <c r="AL32">
        <f t="shared" si="8"/>
        <v>-911.1978604827749</v>
      </c>
      <c r="AN32">
        <f t="shared" si="9"/>
        <v>0</v>
      </c>
      <c r="AO32">
        <f t="shared" si="9"/>
        <v>0</v>
      </c>
      <c r="AP32">
        <f t="shared" si="9"/>
        <v>-0.31478363566128365</v>
      </c>
      <c r="AQ32">
        <f t="shared" si="9"/>
        <v>-35.094190675362498</v>
      </c>
      <c r="AR32">
        <f t="shared" si="9"/>
        <v>-35.408974311023783</v>
      </c>
      <c r="AS32">
        <f t="shared" si="9"/>
        <v>0.42376162762532033</v>
      </c>
      <c r="AT32">
        <f t="shared" si="9"/>
        <v>0.92165271745314725</v>
      </c>
      <c r="AU32">
        <f t="shared" si="9"/>
        <v>-34.063559965945316</v>
      </c>
      <c r="AW32">
        <v>29</v>
      </c>
      <c r="AX32">
        <f>IF(Z32&gt;0, (R32*SUMPRODUCT(K32:$K$98, X32:$X$98)-K32*$AZ$3)/Z32, 0)</f>
        <v>506.01049105495827</v>
      </c>
    </row>
    <row r="33" spans="5:50" x14ac:dyDescent="0.25">
      <c r="E33">
        <v>2033</v>
      </c>
      <c r="F33" s="5">
        <f>EconomicRates!C73</f>
        <v>3.5571999999999999E-2</v>
      </c>
      <c r="G33" s="5">
        <f>EconomicRates!D73</f>
        <v>7.0000000000000007E-2</v>
      </c>
      <c r="H33" s="5">
        <f t="shared" si="10"/>
        <v>0.12000000000000001</v>
      </c>
      <c r="I33" s="5">
        <f t="shared" si="11"/>
        <v>1.1200000000000001</v>
      </c>
      <c r="J33">
        <f t="shared" si="12"/>
        <v>0.89285714285714279</v>
      </c>
      <c r="K33">
        <f t="shared" si="20"/>
        <v>3.337792387991656E-2</v>
      </c>
      <c r="L33" s="2">
        <v>30</v>
      </c>
      <c r="M33" s="6">
        <v>5.7670000000000004E-3</v>
      </c>
      <c r="Q33" s="4">
        <f t="shared" si="21"/>
        <v>12.5</v>
      </c>
      <c r="R33">
        <f t="shared" si="0"/>
        <v>250000</v>
      </c>
      <c r="S33">
        <f t="shared" si="1"/>
        <v>497.09383849430475</v>
      </c>
      <c r="U33">
        <f t="shared" si="13"/>
        <v>5.7670000000000004E-3</v>
      </c>
      <c r="V33">
        <f t="shared" si="14"/>
        <v>0.01</v>
      </c>
      <c r="W33">
        <f t="shared" si="15"/>
        <v>0.67363522923923724</v>
      </c>
      <c r="X33">
        <f t="shared" si="16"/>
        <v>3.8848543670226814E-3</v>
      </c>
      <c r="Y33">
        <f t="shared" si="17"/>
        <v>6.7363522923923726E-3</v>
      </c>
      <c r="Z33">
        <f t="shared" si="18"/>
        <v>0.66301402257982223</v>
      </c>
      <c r="AB33">
        <f t="shared" si="19"/>
        <v>340.8664931392658</v>
      </c>
      <c r="AC33">
        <f t="shared" si="2"/>
        <v>329.58018545975347</v>
      </c>
      <c r="AE33">
        <f t="shared" si="3"/>
        <v>0</v>
      </c>
      <c r="AF33">
        <f t="shared" si="4"/>
        <v>0</v>
      </c>
      <c r="AG33">
        <f t="shared" si="4"/>
        <v>-8.2876752822477773</v>
      </c>
      <c r="AH33">
        <f t="shared" si="5"/>
        <v>-971.21359175567034</v>
      </c>
      <c r="AI33">
        <f t="shared" si="6"/>
        <v>-979.50126703791807</v>
      </c>
      <c r="AJ33">
        <f t="shared" si="7"/>
        <v>11.286307679512333</v>
      </c>
      <c r="AK33">
        <f t="shared" si="22"/>
        <v>23.860654519748607</v>
      </c>
      <c r="AL33">
        <f t="shared" si="8"/>
        <v>-944.35430483865707</v>
      </c>
      <c r="AN33">
        <f t="shared" si="9"/>
        <v>0</v>
      </c>
      <c r="AO33">
        <f t="shared" si="9"/>
        <v>0</v>
      </c>
      <c r="AP33">
        <f t="shared" si="9"/>
        <v>-0.27662539471233233</v>
      </c>
      <c r="AQ33">
        <f t="shared" si="9"/>
        <v>-32.41709333676112</v>
      </c>
      <c r="AR33">
        <f t="shared" si="9"/>
        <v>-32.693718731473453</v>
      </c>
      <c r="AS33">
        <f t="shared" si="9"/>
        <v>0.37671351861208036</v>
      </c>
      <c r="AT33">
        <f t="shared" si="9"/>
        <v>0.796419110285156</v>
      </c>
      <c r="AU33">
        <f t="shared" si="9"/>
        <v>-31.520586102576214</v>
      </c>
      <c r="AW33">
        <v>30</v>
      </c>
      <c r="AX33">
        <f>IF(Z33&gt;0, (R33*SUMPRODUCT(K33:$K$98, X33:$X$98)-K33*$AZ$3)/Z33, 0)</f>
        <v>497.09383849430475</v>
      </c>
    </row>
    <row r="34" spans="5:50" x14ac:dyDescent="0.25">
      <c r="E34">
        <v>2034</v>
      </c>
      <c r="F34" s="5">
        <f>EconomicRates!C74</f>
        <v>3.5571999999999999E-2</v>
      </c>
      <c r="G34" s="5">
        <f>EconomicRates!D74</f>
        <v>7.0000000000000007E-2</v>
      </c>
      <c r="H34" s="5">
        <f t="shared" si="10"/>
        <v>0.12000000000000001</v>
      </c>
      <c r="I34" s="5">
        <f t="shared" si="11"/>
        <v>1.1200000000000001</v>
      </c>
      <c r="J34">
        <f t="shared" si="12"/>
        <v>0.89285714285714279</v>
      </c>
      <c r="K34">
        <f t="shared" si="20"/>
        <v>2.9801717749925499E-2</v>
      </c>
      <c r="L34" s="2">
        <v>31</v>
      </c>
      <c r="M34" s="6">
        <v>6.0780000000000001E-3</v>
      </c>
      <c r="Q34" s="4">
        <f t="shared" si="21"/>
        <v>12.5</v>
      </c>
      <c r="R34">
        <f t="shared" si="0"/>
        <v>250000</v>
      </c>
      <c r="S34">
        <f t="shared" si="1"/>
        <v>488.10935464204954</v>
      </c>
      <c r="U34">
        <f t="shared" si="13"/>
        <v>6.0780000000000001E-3</v>
      </c>
      <c r="V34">
        <f t="shared" si="14"/>
        <v>0.01</v>
      </c>
      <c r="W34">
        <f t="shared" si="15"/>
        <v>0.66301402257982223</v>
      </c>
      <c r="X34">
        <f t="shared" si="16"/>
        <v>4.0297992292401595E-3</v>
      </c>
      <c r="Y34">
        <f t="shared" si="17"/>
        <v>6.6301402257982226E-3</v>
      </c>
      <c r="Z34">
        <f t="shared" si="18"/>
        <v>0.65235408312478382</v>
      </c>
      <c r="AB34">
        <f t="shared" si="19"/>
        <v>329.58018545975347</v>
      </c>
      <c r="AC34">
        <f t="shared" si="2"/>
        <v>318.42013051214417</v>
      </c>
      <c r="AE34">
        <f t="shared" si="3"/>
        <v>0</v>
      </c>
      <c r="AF34">
        <f t="shared" si="4"/>
        <v>0</v>
      </c>
      <c r="AG34">
        <f t="shared" si="4"/>
        <v>-8.154426039059798</v>
      </c>
      <c r="AH34">
        <f t="shared" si="5"/>
        <v>-1007.4498073100399</v>
      </c>
      <c r="AI34">
        <f t="shared" si="6"/>
        <v>-1015.6042333490997</v>
      </c>
      <c r="AJ34">
        <f t="shared" si="7"/>
        <v>11.160054947609297</v>
      </c>
      <c r="AK34">
        <f t="shared" si="22"/>
        <v>23.070612982182745</v>
      </c>
      <c r="AL34">
        <f t="shared" si="8"/>
        <v>-981.37356541930762</v>
      </c>
      <c r="AN34">
        <f t="shared" si="9"/>
        <v>0</v>
      </c>
      <c r="AO34">
        <f t="shared" si="9"/>
        <v>0</v>
      </c>
      <c r="AP34">
        <f t="shared" si="9"/>
        <v>-0.24301590322870306</v>
      </c>
      <c r="AQ34">
        <f t="shared" si="9"/>
        <v>-30.023734804670639</v>
      </c>
      <c r="AR34">
        <f t="shared" si="9"/>
        <v>-30.266750707899341</v>
      </c>
      <c r="AS34">
        <f t="shared" si="9"/>
        <v>0.33258880762231186</v>
      </c>
      <c r="AT34">
        <f t="shared" si="9"/>
        <v>0.68754389641277713</v>
      </c>
      <c r="AU34">
        <f t="shared" ref="AU34:AU89" si="23">AL34*$K34</f>
        <v>-29.246618003864253</v>
      </c>
      <c r="AW34">
        <v>31</v>
      </c>
      <c r="AX34">
        <f>IF(Z34&gt;0, (R34*SUMPRODUCT(K34:$K$98, X34:$X$98)-K34*$AZ$3)/Z34, 0)</f>
        <v>488.10935464204954</v>
      </c>
    </row>
    <row r="35" spans="5:50" x14ac:dyDescent="0.25">
      <c r="E35">
        <v>2035</v>
      </c>
      <c r="F35" s="5">
        <f>EconomicRates!C75</f>
        <v>3.5571999999999999E-2</v>
      </c>
      <c r="G35" s="5">
        <f>EconomicRates!D75</f>
        <v>7.0000000000000007E-2</v>
      </c>
      <c r="H35" s="5">
        <f t="shared" si="10"/>
        <v>0.12000000000000001</v>
      </c>
      <c r="I35" s="5">
        <f t="shared" si="11"/>
        <v>1.1200000000000001</v>
      </c>
      <c r="J35">
        <f t="shared" si="12"/>
        <v>0.89285714285714279</v>
      </c>
      <c r="K35">
        <f t="shared" si="20"/>
        <v>2.660867656243348E-2</v>
      </c>
      <c r="L35" s="2">
        <v>32</v>
      </c>
      <c r="M35" s="6">
        <v>6.4359999999999999E-3</v>
      </c>
      <c r="Q35" s="4">
        <f t="shared" si="21"/>
        <v>12.5</v>
      </c>
      <c r="R35">
        <f t="shared" si="0"/>
        <v>250000</v>
      </c>
      <c r="S35">
        <f t="shared" si="1"/>
        <v>479.05325542071893</v>
      </c>
      <c r="U35">
        <f t="shared" si="13"/>
        <v>6.4359999999999999E-3</v>
      </c>
      <c r="V35">
        <f t="shared" si="14"/>
        <v>0.01</v>
      </c>
      <c r="W35">
        <f t="shared" si="15"/>
        <v>0.65235408312478382</v>
      </c>
      <c r="X35">
        <f t="shared" si="16"/>
        <v>4.1985508789911087E-3</v>
      </c>
      <c r="Y35">
        <f t="shared" si="17"/>
        <v>6.5235408312478383E-3</v>
      </c>
      <c r="Z35">
        <f t="shared" si="18"/>
        <v>0.64163199141454486</v>
      </c>
      <c r="AB35">
        <f t="shared" si="19"/>
        <v>318.42013051214417</v>
      </c>
      <c r="AC35">
        <f t="shared" si="2"/>
        <v>307.37589426921647</v>
      </c>
      <c r="AE35">
        <f t="shared" si="3"/>
        <v>0</v>
      </c>
      <c r="AF35">
        <f t="shared" ref="AF35:AG66" si="24">-$Z35*P35</f>
        <v>0</v>
      </c>
      <c r="AG35">
        <f t="shared" si="24"/>
        <v>-8.0203998926818105</v>
      </c>
      <c r="AH35">
        <f t="shared" si="5"/>
        <v>-1049.6377197477773</v>
      </c>
      <c r="AI35">
        <f t="shared" ref="AI35:AI66" si="25">SUM(AE35:AH35)</f>
        <v>-1057.6581196404591</v>
      </c>
      <c r="AJ35">
        <f t="shared" si="7"/>
        <v>11.044236242927695</v>
      </c>
      <c r="AK35">
        <f t="shared" si="22"/>
        <v>22.289409135850093</v>
      </c>
      <c r="AL35">
        <f t="shared" si="8"/>
        <v>-1024.3244742616814</v>
      </c>
      <c r="AN35">
        <f t="shared" ref="AN35:AT66" si="26">AE35*$K35</f>
        <v>0</v>
      </c>
      <c r="AO35">
        <f t="shared" si="26"/>
        <v>0</v>
      </c>
      <c r="AP35">
        <f t="shared" si="26"/>
        <v>-0.21341222664574649</v>
      </c>
      <c r="AQ35">
        <f t="shared" si="26"/>
        <v>-27.929470592498802</v>
      </c>
      <c r="AR35">
        <f t="shared" si="26"/>
        <v>-28.14288281914455</v>
      </c>
      <c r="AS35">
        <f t="shared" si="26"/>
        <v>0.29387251006716858</v>
      </c>
      <c r="AT35">
        <f t="shared" si="26"/>
        <v>0.59309167846358501</v>
      </c>
      <c r="AU35">
        <f t="shared" si="23"/>
        <v>-27.255918630613799</v>
      </c>
      <c r="AW35">
        <v>32</v>
      </c>
      <c r="AX35">
        <f>IF(Z35&gt;0, (R35*SUMPRODUCT(K35:$K$98, X35:$X$98)-K35*$AZ$3)/Z35, 0)</f>
        <v>479.05325542071893</v>
      </c>
    </row>
    <row r="36" spans="5:50" x14ac:dyDescent="0.25">
      <c r="E36">
        <v>2036</v>
      </c>
      <c r="F36" s="5">
        <f>EconomicRates!C76</f>
        <v>3.5571999999999999E-2</v>
      </c>
      <c r="G36" s="5">
        <f>EconomicRates!D76</f>
        <v>7.0000000000000007E-2</v>
      </c>
      <c r="H36" s="5">
        <f t="shared" si="10"/>
        <v>0.12000000000000001</v>
      </c>
      <c r="I36" s="5">
        <f t="shared" si="11"/>
        <v>1.1200000000000001</v>
      </c>
      <c r="J36">
        <f t="shared" si="12"/>
        <v>0.89285714285714279</v>
      </c>
      <c r="K36">
        <f t="shared" si="20"/>
        <v>2.3757746930744176E-2</v>
      </c>
      <c r="L36" s="2">
        <v>33</v>
      </c>
      <c r="M36" s="6">
        <v>6.8199999999999997E-3</v>
      </c>
      <c r="Q36" s="4">
        <f t="shared" si="21"/>
        <v>12.5</v>
      </c>
      <c r="R36">
        <f t="shared" si="0"/>
        <v>250000</v>
      </c>
      <c r="S36">
        <f t="shared" si="1"/>
        <v>469.83787659877419</v>
      </c>
      <c r="U36">
        <f t="shared" si="13"/>
        <v>6.8199999999999997E-3</v>
      </c>
      <c r="V36">
        <f t="shared" si="14"/>
        <v>0.01</v>
      </c>
      <c r="W36">
        <f t="shared" si="15"/>
        <v>0.64163199141454486</v>
      </c>
      <c r="X36">
        <f t="shared" si="16"/>
        <v>4.3759301814471959E-3</v>
      </c>
      <c r="Y36">
        <f t="shared" si="17"/>
        <v>6.4163199141454488E-3</v>
      </c>
      <c r="Z36">
        <f t="shared" si="18"/>
        <v>0.63083974131895215</v>
      </c>
      <c r="AB36">
        <f t="shared" si="19"/>
        <v>307.37589426921647</v>
      </c>
      <c r="AC36">
        <f t="shared" si="2"/>
        <v>296.39240453541646</v>
      </c>
      <c r="AE36">
        <f t="shared" si="3"/>
        <v>0</v>
      </c>
      <c r="AF36">
        <f t="shared" si="24"/>
        <v>0</v>
      </c>
      <c r="AG36">
        <f t="shared" si="24"/>
        <v>-7.8854967664869022</v>
      </c>
      <c r="AH36">
        <f t="shared" si="5"/>
        <v>-1093.9825453617989</v>
      </c>
      <c r="AI36">
        <f t="shared" si="25"/>
        <v>-1101.8680421282859</v>
      </c>
      <c r="AJ36">
        <f t="shared" si="7"/>
        <v>10.983489733800013</v>
      </c>
      <c r="AK36">
        <f t="shared" si="22"/>
        <v>21.516312598845154</v>
      </c>
      <c r="AL36">
        <f t="shared" si="8"/>
        <v>-1069.3682397956406</v>
      </c>
      <c r="AN36">
        <f t="shared" si="26"/>
        <v>0</v>
      </c>
      <c r="AO36">
        <f t="shared" si="26"/>
        <v>0</v>
      </c>
      <c r="AP36">
        <f t="shared" si="26"/>
        <v>-0.18734163660139733</v>
      </c>
      <c r="AQ36">
        <f t="shared" si="26"/>
        <v>-25.990560459356978</v>
      </c>
      <c r="AR36">
        <f t="shared" si="26"/>
        <v>-26.177902095958377</v>
      </c>
      <c r="AS36">
        <f t="shared" si="26"/>
        <v>0.26094296951204743</v>
      </c>
      <c r="AT36">
        <f t="shared" si="26"/>
        <v>0.51117910960614565</v>
      </c>
      <c r="AU36">
        <f t="shared" si="23"/>
        <v>-25.405780016840183</v>
      </c>
      <c r="AW36">
        <v>33</v>
      </c>
      <c r="AX36">
        <f>IF(Z36&gt;0, (R36*SUMPRODUCT(K36:$K$98, X36:$X$98)-K36*$AZ$3)/Z36, 0)</f>
        <v>469.83787659877419</v>
      </c>
    </row>
    <row r="37" spans="5:50" x14ac:dyDescent="0.25">
      <c r="E37">
        <v>2037</v>
      </c>
      <c r="F37" s="5">
        <f>EconomicRates!C77</f>
        <v>3.5571999999999999E-2</v>
      </c>
      <c r="G37" s="5">
        <f>EconomicRates!D77</f>
        <v>7.0000000000000007E-2</v>
      </c>
      <c r="H37" s="5">
        <f t="shared" si="10"/>
        <v>0.12000000000000001</v>
      </c>
      <c r="I37" s="5">
        <f t="shared" si="11"/>
        <v>1.1200000000000001</v>
      </c>
      <c r="J37">
        <f t="shared" si="12"/>
        <v>0.89285714285714279</v>
      </c>
      <c r="K37">
        <f t="shared" si="20"/>
        <v>2.1212274045307299E-2</v>
      </c>
      <c r="L37" s="2">
        <v>34</v>
      </c>
      <c r="M37" s="6">
        <v>7.2269999999999999E-3</v>
      </c>
      <c r="Q37" s="4">
        <f t="shared" si="21"/>
        <v>12.5</v>
      </c>
      <c r="R37">
        <f t="shared" si="0"/>
        <v>250000</v>
      </c>
      <c r="S37">
        <f t="shared" si="1"/>
        <v>460.55638325143616</v>
      </c>
      <c r="U37">
        <f t="shared" si="13"/>
        <v>7.2269999999999999E-3</v>
      </c>
      <c r="V37">
        <f t="shared" si="14"/>
        <v>0.01</v>
      </c>
      <c r="W37">
        <f t="shared" si="15"/>
        <v>0.63083974131895215</v>
      </c>
      <c r="X37">
        <f t="shared" si="16"/>
        <v>4.5590788105120674E-3</v>
      </c>
      <c r="Y37">
        <f t="shared" si="17"/>
        <v>6.308397413189522E-3</v>
      </c>
      <c r="Z37">
        <f t="shared" si="18"/>
        <v>0.6199722650952505</v>
      </c>
      <c r="AB37">
        <f t="shared" si="19"/>
        <v>296.39240453541646</v>
      </c>
      <c r="AC37">
        <f t="shared" si="2"/>
        <v>285.53218412846917</v>
      </c>
      <c r="AE37">
        <f t="shared" si="3"/>
        <v>0</v>
      </c>
      <c r="AF37">
        <f t="shared" si="24"/>
        <v>0</v>
      </c>
      <c r="AG37">
        <f t="shared" si="24"/>
        <v>-7.7496533136906312</v>
      </c>
      <c r="AH37">
        <f t="shared" si="5"/>
        <v>-1139.7697026280168</v>
      </c>
      <c r="AI37">
        <f t="shared" si="25"/>
        <v>-1147.5193559417075</v>
      </c>
      <c r="AJ37">
        <f t="shared" si="7"/>
        <v>10.860220406947292</v>
      </c>
      <c r="AK37">
        <f t="shared" si="22"/>
        <v>20.747468317479154</v>
      </c>
      <c r="AL37">
        <f t="shared" si="8"/>
        <v>-1115.9116672172811</v>
      </c>
      <c r="AN37">
        <f t="shared" si="26"/>
        <v>0</v>
      </c>
      <c r="AO37">
        <f t="shared" si="26"/>
        <v>0</v>
      </c>
      <c r="AP37">
        <f t="shared" si="26"/>
        <v>-0.16438776984612949</v>
      </c>
      <c r="AQ37">
        <f t="shared" si="26"/>
        <v>-24.177107280683899</v>
      </c>
      <c r="AR37">
        <f t="shared" si="26"/>
        <v>-24.341495050530032</v>
      </c>
      <c r="AS37">
        <f t="shared" si="26"/>
        <v>0.23036997146460472</v>
      </c>
      <c r="AT37">
        <f t="shared" si="26"/>
        <v>0.44010098369669853</v>
      </c>
      <c r="AU37">
        <f t="shared" si="23"/>
        <v>-23.671024095368729</v>
      </c>
      <c r="AW37">
        <v>34</v>
      </c>
      <c r="AX37">
        <f>IF(Z37&gt;0, (R37*SUMPRODUCT(K37:$K$98, X37:$X$98)-K37*$AZ$3)/Z37, 0)</f>
        <v>460.55638325143616</v>
      </c>
    </row>
    <row r="38" spans="5:50" x14ac:dyDescent="0.25">
      <c r="E38">
        <v>2038</v>
      </c>
      <c r="F38" s="5">
        <f>EconomicRates!C78</f>
        <v>3.5571999999999999E-2</v>
      </c>
      <c r="G38" s="5">
        <f>EconomicRates!D78</f>
        <v>7.0000000000000007E-2</v>
      </c>
      <c r="H38" s="5">
        <f t="shared" si="10"/>
        <v>0.12000000000000001</v>
      </c>
      <c r="I38" s="5">
        <f t="shared" si="11"/>
        <v>1.1200000000000001</v>
      </c>
      <c r="J38">
        <f t="shared" si="12"/>
        <v>0.89285714285714279</v>
      </c>
      <c r="K38">
        <f t="shared" si="20"/>
        <v>1.8939530397595803E-2</v>
      </c>
      <c r="L38" s="2">
        <v>35</v>
      </c>
      <c r="M38" s="6">
        <v>7.6860000000000001E-3</v>
      </c>
      <c r="Q38" s="4">
        <f t="shared" si="21"/>
        <v>12.5</v>
      </c>
      <c r="R38">
        <f t="shared" si="0"/>
        <v>250000</v>
      </c>
      <c r="S38">
        <f t="shared" si="1"/>
        <v>451.33161430117678</v>
      </c>
      <c r="U38">
        <f t="shared" si="13"/>
        <v>7.6860000000000001E-3</v>
      </c>
      <c r="V38">
        <f t="shared" si="14"/>
        <v>0.01</v>
      </c>
      <c r="W38">
        <f t="shared" si="15"/>
        <v>0.6199722650952505</v>
      </c>
      <c r="X38">
        <f t="shared" si="16"/>
        <v>4.765106829522095E-3</v>
      </c>
      <c r="Y38">
        <f t="shared" si="17"/>
        <v>6.199722650952505E-3</v>
      </c>
      <c r="Z38">
        <f t="shared" si="18"/>
        <v>0.60900743561477588</v>
      </c>
      <c r="AB38">
        <f t="shared" si="19"/>
        <v>285.53218412846917</v>
      </c>
      <c r="AC38">
        <f t="shared" si="2"/>
        <v>274.86430903743678</v>
      </c>
      <c r="AE38">
        <f t="shared" si="3"/>
        <v>0</v>
      </c>
      <c r="AF38">
        <f t="shared" si="24"/>
        <v>0</v>
      </c>
      <c r="AG38">
        <f t="shared" si="24"/>
        <v>-7.6125929451846988</v>
      </c>
      <c r="AH38">
        <f t="shared" si="5"/>
        <v>-1191.2767073805237</v>
      </c>
      <c r="AI38">
        <f t="shared" si="25"/>
        <v>-1198.8893003257083</v>
      </c>
      <c r="AJ38">
        <f t="shared" si="7"/>
        <v>10.667875091032386</v>
      </c>
      <c r="AK38">
        <f t="shared" si="22"/>
        <v>19.987252888992845</v>
      </c>
      <c r="AL38">
        <f t="shared" si="8"/>
        <v>-1168.2341723456832</v>
      </c>
      <c r="AN38">
        <f t="shared" si="26"/>
        <v>0</v>
      </c>
      <c r="AO38">
        <f t="shared" si="26"/>
        <v>0</v>
      </c>
      <c r="AP38">
        <f t="shared" si="26"/>
        <v>-0.14417893548984898</v>
      </c>
      <c r="AQ38">
        <f t="shared" si="26"/>
        <v>-22.56222141138127</v>
      </c>
      <c r="AR38">
        <f t="shared" si="26"/>
        <v>-22.706400346871117</v>
      </c>
      <c r="AS38">
        <f t="shared" si="26"/>
        <v>0.20204454456436297</v>
      </c>
      <c r="AT38">
        <f t="shared" si="26"/>
        <v>0.37854918365551454</v>
      </c>
      <c r="AU38">
        <f t="shared" si="23"/>
        <v>-22.125806618651239</v>
      </c>
      <c r="AW38">
        <v>35</v>
      </c>
      <c r="AX38">
        <f>IF(Z38&gt;0, (R38*SUMPRODUCT(K38:$K$98, X38:$X$98)-K38*$AZ$3)/Z38, 0)</f>
        <v>451.33161430117678</v>
      </c>
    </row>
    <row r="39" spans="5:50" x14ac:dyDescent="0.25">
      <c r="E39">
        <v>2039</v>
      </c>
      <c r="F39" s="5">
        <f>EconomicRates!C79</f>
        <v>3.5571999999999999E-2</v>
      </c>
      <c r="G39" s="5">
        <f>EconomicRates!D79</f>
        <v>7.0000000000000007E-2</v>
      </c>
      <c r="H39" s="5">
        <f t="shared" si="10"/>
        <v>0.12000000000000001</v>
      </c>
      <c r="I39" s="5">
        <f t="shared" si="11"/>
        <v>1.1200000000000001</v>
      </c>
      <c r="J39">
        <f t="shared" si="12"/>
        <v>0.89285714285714279</v>
      </c>
      <c r="K39">
        <f t="shared" si="20"/>
        <v>1.6910294997853393E-2</v>
      </c>
      <c r="L39" s="2">
        <v>36</v>
      </c>
      <c r="M39" s="6">
        <v>8.2030000000000002E-3</v>
      </c>
      <c r="Q39" s="4">
        <f t="shared" si="21"/>
        <v>12.5</v>
      </c>
      <c r="R39">
        <f t="shared" si="0"/>
        <v>250000</v>
      </c>
      <c r="S39">
        <f t="shared" si="1"/>
        <v>442.13801556621826</v>
      </c>
      <c r="U39">
        <f t="shared" si="13"/>
        <v>8.2030000000000002E-3</v>
      </c>
      <c r="V39">
        <f t="shared" si="14"/>
        <v>0.01</v>
      </c>
      <c r="W39">
        <f t="shared" si="15"/>
        <v>0.60900743561477588</v>
      </c>
      <c r="X39">
        <f t="shared" si="16"/>
        <v>4.9956879943480071E-3</v>
      </c>
      <c r="Y39">
        <f t="shared" si="17"/>
        <v>6.0900743561477589E-3</v>
      </c>
      <c r="Z39">
        <f t="shared" si="18"/>
        <v>0.59792167326428014</v>
      </c>
      <c r="AB39">
        <f t="shared" si="19"/>
        <v>274.86430903743678</v>
      </c>
      <c r="AC39">
        <f t="shared" si="2"/>
        <v>264.36390208110157</v>
      </c>
      <c r="AE39">
        <f t="shared" si="3"/>
        <v>0</v>
      </c>
      <c r="AF39">
        <f t="shared" si="24"/>
        <v>0</v>
      </c>
      <c r="AG39">
        <f t="shared" si="24"/>
        <v>-7.4740209158035018</v>
      </c>
      <c r="AH39">
        <f t="shared" si="5"/>
        <v>-1248.9219985870018</v>
      </c>
      <c r="AI39">
        <f t="shared" si="25"/>
        <v>-1256.3960195028053</v>
      </c>
      <c r="AJ39">
        <f t="shared" si="7"/>
        <v>10.500406956335212</v>
      </c>
      <c r="AK39">
        <f t="shared" si="22"/>
        <v>19.240501632620578</v>
      </c>
      <c r="AL39">
        <f t="shared" si="8"/>
        <v>-1226.6551109138495</v>
      </c>
      <c r="AN39">
        <f t="shared" si="26"/>
        <v>0</v>
      </c>
      <c r="AO39">
        <f t="shared" si="26"/>
        <v>0</v>
      </c>
      <c r="AP39">
        <f t="shared" si="26"/>
        <v>-0.12638789850636359</v>
      </c>
      <c r="AQ39">
        <f t="shared" si="26"/>
        <v>-21.119639425414839</v>
      </c>
      <c r="AR39">
        <f t="shared" si="26"/>
        <v>-21.246027323921201</v>
      </c>
      <c r="AS39">
        <f t="shared" si="26"/>
        <v>0.1775649792291403</v>
      </c>
      <c r="AT39">
        <f t="shared" si="26"/>
        <v>0.3253625585142938</v>
      </c>
      <c r="AU39">
        <f t="shared" si="23"/>
        <v>-20.743099786177769</v>
      </c>
      <c r="AW39">
        <v>36</v>
      </c>
      <c r="AX39">
        <f>IF(Z39&gt;0, (R39*SUMPRODUCT(K39:$K$98, X39:$X$98)-K39*$AZ$3)/Z39, 0)</f>
        <v>442.13801556621826</v>
      </c>
    </row>
    <row r="40" spans="5:50" x14ac:dyDescent="0.25">
      <c r="E40">
        <v>2040</v>
      </c>
      <c r="F40" s="5">
        <f>EconomicRates!C80</f>
        <v>3.5571999999999999E-2</v>
      </c>
      <c r="G40" s="5">
        <f>EconomicRates!D80</f>
        <v>7.0000000000000007E-2</v>
      </c>
      <c r="H40" s="5">
        <f t="shared" si="10"/>
        <v>0.12000000000000001</v>
      </c>
      <c r="I40" s="5">
        <f t="shared" si="11"/>
        <v>1.1200000000000001</v>
      </c>
      <c r="J40">
        <f t="shared" si="12"/>
        <v>0.89285714285714279</v>
      </c>
      <c r="K40">
        <f t="shared" si="20"/>
        <v>1.5098477676654815E-2</v>
      </c>
      <c r="L40" s="2">
        <v>37</v>
      </c>
      <c r="M40" s="6">
        <v>8.7950000000000007E-3</v>
      </c>
      <c r="Q40" s="4">
        <f t="shared" si="21"/>
        <v>12.5</v>
      </c>
      <c r="R40">
        <f t="shared" si="0"/>
        <v>250000</v>
      </c>
      <c r="S40">
        <f t="shared" si="1"/>
        <v>432.96536875679891</v>
      </c>
      <c r="U40">
        <f t="shared" si="13"/>
        <v>8.7950000000000007E-3</v>
      </c>
      <c r="V40">
        <f t="shared" si="14"/>
        <v>0.01</v>
      </c>
      <c r="W40">
        <f t="shared" si="15"/>
        <v>0.59792167326428014</v>
      </c>
      <c r="X40">
        <f t="shared" si="16"/>
        <v>5.2587211163593441E-3</v>
      </c>
      <c r="Y40">
        <f t="shared" si="17"/>
        <v>5.9792167326428013E-3</v>
      </c>
      <c r="Z40">
        <f t="shared" si="18"/>
        <v>0.58668373541527796</v>
      </c>
      <c r="AB40">
        <f t="shared" si="19"/>
        <v>264.36390208110157</v>
      </c>
      <c r="AC40">
        <f t="shared" si="2"/>
        <v>254.01373984769208</v>
      </c>
      <c r="AE40">
        <f t="shared" si="3"/>
        <v>0</v>
      </c>
      <c r="AF40">
        <f t="shared" si="24"/>
        <v>0</v>
      </c>
      <c r="AG40">
        <f t="shared" si="24"/>
        <v>-7.3335466926909749</v>
      </c>
      <c r="AH40">
        <f t="shared" si="5"/>
        <v>-1314.6802790898359</v>
      </c>
      <c r="AI40">
        <f t="shared" si="25"/>
        <v>-1322.013825782527</v>
      </c>
      <c r="AJ40">
        <f t="shared" si="7"/>
        <v>10.350162233409492</v>
      </c>
      <c r="AK40">
        <f t="shared" si="22"/>
        <v>18.505473145677112</v>
      </c>
      <c r="AL40">
        <f t="shared" si="8"/>
        <v>-1293.1581904034404</v>
      </c>
      <c r="AN40">
        <f t="shared" si="26"/>
        <v>0</v>
      </c>
      <c r="AO40">
        <f t="shared" si="26"/>
        <v>0</v>
      </c>
      <c r="AP40">
        <f t="shared" si="26"/>
        <v>-0.11072539103030044</v>
      </c>
      <c r="AQ40">
        <f t="shared" si="26"/>
        <v>-19.84967084577621</v>
      </c>
      <c r="AR40">
        <f t="shared" si="26"/>
        <v>-19.96039623680651</v>
      </c>
      <c r="AS40">
        <f t="shared" si="26"/>
        <v>0.15627169343088895</v>
      </c>
      <c r="AT40">
        <f t="shared" si="26"/>
        <v>0.27940447318594103</v>
      </c>
      <c r="AU40">
        <f t="shared" si="23"/>
        <v>-19.52472007018968</v>
      </c>
      <c r="AW40">
        <v>37</v>
      </c>
      <c r="AX40">
        <f>IF(Z40&gt;0, (R40*SUMPRODUCT(K40:$K$98, X40:$X$98)-K40*$AZ$3)/Z40, 0)</f>
        <v>432.96536875679891</v>
      </c>
    </row>
    <row r="41" spans="5:50" x14ac:dyDescent="0.25">
      <c r="E41">
        <v>2041</v>
      </c>
      <c r="F41" s="5">
        <f>EconomicRates!C81</f>
        <v>3.5571999999999999E-2</v>
      </c>
      <c r="G41" s="5">
        <f>EconomicRates!D81</f>
        <v>7.0000000000000007E-2</v>
      </c>
      <c r="H41" s="5">
        <f t="shared" si="10"/>
        <v>0.12000000000000001</v>
      </c>
      <c r="I41" s="5">
        <f t="shared" si="11"/>
        <v>1.1200000000000001</v>
      </c>
      <c r="J41">
        <f t="shared" si="12"/>
        <v>0.89285714285714279</v>
      </c>
      <c r="K41">
        <f t="shared" si="20"/>
        <v>1.348078363987037E-2</v>
      </c>
      <c r="L41" s="2">
        <v>38</v>
      </c>
      <c r="M41" s="6">
        <v>9.4780000000000003E-3</v>
      </c>
      <c r="Q41" s="4">
        <f t="shared" si="21"/>
        <v>12.5</v>
      </c>
      <c r="R41">
        <f t="shared" si="0"/>
        <v>250000</v>
      </c>
      <c r="S41">
        <f t="shared" si="1"/>
        <v>423.77574928296008</v>
      </c>
      <c r="U41">
        <f t="shared" si="13"/>
        <v>9.4780000000000003E-3</v>
      </c>
      <c r="V41">
        <f t="shared" si="14"/>
        <v>0.01</v>
      </c>
      <c r="W41">
        <f t="shared" si="15"/>
        <v>0.58668373541527796</v>
      </c>
      <c r="X41">
        <f t="shared" si="16"/>
        <v>5.560588444266005E-3</v>
      </c>
      <c r="Y41">
        <f t="shared" si="17"/>
        <v>5.8668373541527798E-3</v>
      </c>
      <c r="Z41">
        <f t="shared" si="18"/>
        <v>0.57525630961685914</v>
      </c>
      <c r="AB41">
        <f t="shared" si="19"/>
        <v>254.01373984769208</v>
      </c>
      <c r="AC41">
        <f t="shared" si="2"/>
        <v>243.77967363763494</v>
      </c>
      <c r="AE41">
        <f t="shared" si="3"/>
        <v>0</v>
      </c>
      <c r="AF41">
        <f t="shared" si="24"/>
        <v>0</v>
      </c>
      <c r="AG41">
        <f t="shared" si="24"/>
        <v>-7.1907038702107391</v>
      </c>
      <c r="AH41">
        <f t="shared" si="5"/>
        <v>-1390.1471110665013</v>
      </c>
      <c r="AI41">
        <f t="shared" si="25"/>
        <v>-1397.337814936712</v>
      </c>
      <c r="AJ41">
        <f t="shared" si="7"/>
        <v>10.234066210057136</v>
      </c>
      <c r="AK41">
        <f t="shared" si="22"/>
        <v>17.780961789338448</v>
      </c>
      <c r="AL41">
        <f t="shared" si="8"/>
        <v>-1369.3227869373163</v>
      </c>
      <c r="AN41">
        <f t="shared" si="26"/>
        <v>0</v>
      </c>
      <c r="AO41">
        <f t="shared" si="26"/>
        <v>0</v>
      </c>
      <c r="AP41">
        <f t="shared" si="26"/>
        <v>-9.6936323092689486E-2</v>
      </c>
      <c r="AQ41">
        <f t="shared" si="26"/>
        <v>-18.740272431878349</v>
      </c>
      <c r="AR41">
        <f t="shared" si="26"/>
        <v>-18.837208754971037</v>
      </c>
      <c r="AS41">
        <f t="shared" si="26"/>
        <v>0.13796323233388841</v>
      </c>
      <c r="AT41">
        <f t="shared" si="26"/>
        <v>0.23970129879087393</v>
      </c>
      <c r="AU41">
        <f t="shared" si="23"/>
        <v>-18.459544223846272</v>
      </c>
      <c r="AW41">
        <v>38</v>
      </c>
      <c r="AX41">
        <f>IF(Z41&gt;0, (R41*SUMPRODUCT(K41:$K$98, X41:$X$98)-K41*$AZ$3)/Z41, 0)</f>
        <v>423.77574928296008</v>
      </c>
    </row>
    <row r="42" spans="5:50" x14ac:dyDescent="0.25">
      <c r="E42">
        <v>2042</v>
      </c>
      <c r="F42" s="5">
        <f>EconomicRates!C82</f>
        <v>3.5571999999999999E-2</v>
      </c>
      <c r="G42" s="5">
        <f>EconomicRates!D82</f>
        <v>7.0000000000000007E-2</v>
      </c>
      <c r="H42" s="5">
        <f t="shared" si="10"/>
        <v>0.12000000000000001</v>
      </c>
      <c r="I42" s="5">
        <f t="shared" si="11"/>
        <v>1.1200000000000001</v>
      </c>
      <c r="J42">
        <f t="shared" si="12"/>
        <v>0.89285714285714279</v>
      </c>
      <c r="K42">
        <f t="shared" si="20"/>
        <v>1.2036413964169972E-2</v>
      </c>
      <c r="L42" s="2">
        <v>39</v>
      </c>
      <c r="M42" s="6">
        <v>1.0265E-2</v>
      </c>
      <c r="Q42" s="4">
        <f t="shared" si="21"/>
        <v>12.5</v>
      </c>
      <c r="R42">
        <f t="shared" si="0"/>
        <v>250000</v>
      </c>
      <c r="S42">
        <f t="shared" si="1"/>
        <v>414.52321607277139</v>
      </c>
      <c r="U42">
        <f t="shared" si="13"/>
        <v>1.0265E-2</v>
      </c>
      <c r="V42">
        <f t="shared" si="14"/>
        <v>0.01</v>
      </c>
      <c r="W42">
        <f t="shared" si="15"/>
        <v>0.57525630961685914</v>
      </c>
      <c r="X42">
        <f t="shared" si="16"/>
        <v>5.9050060182170589E-3</v>
      </c>
      <c r="Y42">
        <f t="shared" si="17"/>
        <v>5.7525630961685918E-3</v>
      </c>
      <c r="Z42">
        <f t="shared" si="18"/>
        <v>0.56359874050247349</v>
      </c>
      <c r="AB42">
        <f t="shared" si="19"/>
        <v>243.77967363763494</v>
      </c>
      <c r="AC42">
        <f t="shared" si="2"/>
        <v>233.62476248764864</v>
      </c>
      <c r="AE42">
        <f t="shared" si="3"/>
        <v>0</v>
      </c>
      <c r="AF42">
        <f t="shared" si="24"/>
        <v>0</v>
      </c>
      <c r="AG42">
        <f t="shared" si="24"/>
        <v>-7.0449842562809186</v>
      </c>
      <c r="AH42">
        <f t="shared" si="5"/>
        <v>-1476.2515045542648</v>
      </c>
      <c r="AI42">
        <f t="shared" si="25"/>
        <v>-1483.2964888105457</v>
      </c>
      <c r="AJ42">
        <f t="shared" si="7"/>
        <v>10.154911149986305</v>
      </c>
      <c r="AK42">
        <f t="shared" si="22"/>
        <v>17.064577154634449</v>
      </c>
      <c r="AL42">
        <f t="shared" si="8"/>
        <v>-1456.0770005059251</v>
      </c>
      <c r="AN42">
        <f t="shared" si="26"/>
        <v>0</v>
      </c>
      <c r="AO42">
        <f t="shared" si="26"/>
        <v>0</v>
      </c>
      <c r="AP42">
        <f t="shared" si="26"/>
        <v>-8.4796346879657258E-2</v>
      </c>
      <c r="AQ42">
        <f t="shared" si="26"/>
        <v>-17.768774224043884</v>
      </c>
      <c r="AR42">
        <f t="shared" si="26"/>
        <v>-17.853570570923541</v>
      </c>
      <c r="AS42">
        <f t="shared" si="26"/>
        <v>0.12222871437060051</v>
      </c>
      <c r="AT42">
        <f t="shared" si="26"/>
        <v>0.20539631475669798</v>
      </c>
      <c r="AU42">
        <f t="shared" si="23"/>
        <v>-17.525945541796244</v>
      </c>
      <c r="AW42">
        <v>39</v>
      </c>
      <c r="AX42">
        <f>IF(Z42&gt;0, (R42*SUMPRODUCT(K42:$K$98, X42:$X$98)-K42*$AZ$3)/Z42, 0)</f>
        <v>414.52321607277139</v>
      </c>
    </row>
    <row r="43" spans="5:50" x14ac:dyDescent="0.25">
      <c r="E43">
        <v>2043</v>
      </c>
      <c r="F43" s="5">
        <f>EconomicRates!C83</f>
        <v>3.5571999999999999E-2</v>
      </c>
      <c r="G43" s="5">
        <f>EconomicRates!D83</f>
        <v>7.0000000000000007E-2</v>
      </c>
      <c r="H43" s="5">
        <f t="shared" si="10"/>
        <v>0.12000000000000001</v>
      </c>
      <c r="I43" s="5">
        <f t="shared" si="11"/>
        <v>1.1200000000000001</v>
      </c>
      <c r="J43">
        <f t="shared" si="12"/>
        <v>0.89285714285714279</v>
      </c>
      <c r="K43">
        <f t="shared" si="20"/>
        <v>1.0746798182294617E-2</v>
      </c>
      <c r="L43" s="2">
        <v>40</v>
      </c>
      <c r="M43" s="6">
        <v>1.1204E-2</v>
      </c>
      <c r="Q43" s="4">
        <f t="shared" si="21"/>
        <v>12.5</v>
      </c>
      <c r="R43">
        <f t="shared" si="0"/>
        <v>250000</v>
      </c>
      <c r="S43">
        <f t="shared" si="1"/>
        <v>405.1884739620624</v>
      </c>
      <c r="U43">
        <f t="shared" si="13"/>
        <v>1.1204E-2</v>
      </c>
      <c r="V43">
        <f t="shared" si="14"/>
        <v>0.01</v>
      </c>
      <c r="W43">
        <f t="shared" si="15"/>
        <v>0.56359874050247349</v>
      </c>
      <c r="X43">
        <f t="shared" si="16"/>
        <v>6.3145602885897132E-3</v>
      </c>
      <c r="Y43">
        <f t="shared" si="17"/>
        <v>5.6359874050247354E-3</v>
      </c>
      <c r="Z43">
        <f t="shared" si="18"/>
        <v>0.55164819280885913</v>
      </c>
      <c r="AB43">
        <f t="shared" si="19"/>
        <v>233.62476248764864</v>
      </c>
      <c r="AC43">
        <f t="shared" si="2"/>
        <v>223.52148940815118</v>
      </c>
      <c r="AE43">
        <f t="shared" si="3"/>
        <v>0</v>
      </c>
      <c r="AF43">
        <f t="shared" si="24"/>
        <v>0</v>
      </c>
      <c r="AG43">
        <f t="shared" si="24"/>
        <v>-6.8956024101107394</v>
      </c>
      <c r="AH43">
        <f t="shared" si="5"/>
        <v>-1578.6400721474283</v>
      </c>
      <c r="AI43">
        <f t="shared" si="25"/>
        <v>-1585.5356745575391</v>
      </c>
      <c r="AJ43">
        <f t="shared" si="7"/>
        <v>10.103273079497455</v>
      </c>
      <c r="AK43">
        <f t="shared" si="22"/>
        <v>16.353733374135405</v>
      </c>
      <c r="AL43">
        <f t="shared" si="8"/>
        <v>-1559.0786681039062</v>
      </c>
      <c r="AN43">
        <f t="shared" si="26"/>
        <v>0</v>
      </c>
      <c r="AO43">
        <f t="shared" si="26"/>
        <v>0</v>
      </c>
      <c r="AP43">
        <f t="shared" si="26"/>
        <v>-7.4105647446804479E-2</v>
      </c>
      <c r="AQ43">
        <f t="shared" si="26"/>
        <v>-16.965326257851427</v>
      </c>
      <c r="AR43">
        <f t="shared" si="26"/>
        <v>-17.03943190529823</v>
      </c>
      <c r="AS43">
        <f t="shared" si="26"/>
        <v>0.1085778367659694</v>
      </c>
      <c r="AT43">
        <f t="shared" si="26"/>
        <v>0.17575027209888919</v>
      </c>
      <c r="AU43">
        <f t="shared" si="23"/>
        <v>-16.755103796433371</v>
      </c>
      <c r="AW43">
        <v>40</v>
      </c>
      <c r="AX43">
        <f>IF(Z43&gt;0, (R43*SUMPRODUCT(K43:$K$98, X43:$X$98)-K43*$AZ$3)/Z43, 0)</f>
        <v>405.1884739620624</v>
      </c>
    </row>
    <row r="44" spans="5:50" x14ac:dyDescent="0.25">
      <c r="E44">
        <v>2044</v>
      </c>
      <c r="F44" s="5">
        <f>EconomicRates!C84</f>
        <v>3.5571999999999999E-2</v>
      </c>
      <c r="G44" s="5">
        <f>EconomicRates!D84</f>
        <v>7.0000000000000007E-2</v>
      </c>
      <c r="H44" s="5">
        <f t="shared" si="10"/>
        <v>0.12000000000000001</v>
      </c>
      <c r="I44" s="5">
        <f t="shared" si="11"/>
        <v>1.1200000000000001</v>
      </c>
      <c r="J44">
        <f t="shared" si="12"/>
        <v>0.89285714285714279</v>
      </c>
      <c r="K44">
        <f t="shared" si="20"/>
        <v>9.5953555199059081E-3</v>
      </c>
      <c r="L44" s="2">
        <v>41</v>
      </c>
      <c r="M44" s="6">
        <v>1.2285000000000001E-2</v>
      </c>
      <c r="Q44" s="4">
        <f t="shared" si="21"/>
        <v>12.5</v>
      </c>
      <c r="R44">
        <f t="shared" si="0"/>
        <v>250000</v>
      </c>
      <c r="S44">
        <f t="shared" si="1"/>
        <v>395.65865565582499</v>
      </c>
      <c r="U44">
        <f t="shared" si="13"/>
        <v>1.2285000000000001E-2</v>
      </c>
      <c r="V44">
        <f t="shared" si="14"/>
        <v>0.01</v>
      </c>
      <c r="W44">
        <f t="shared" si="15"/>
        <v>0.55164819280885913</v>
      </c>
      <c r="X44">
        <f t="shared" si="16"/>
        <v>6.7769980486568349E-3</v>
      </c>
      <c r="Y44">
        <f t="shared" si="17"/>
        <v>5.5164819280885914E-3</v>
      </c>
      <c r="Z44">
        <f t="shared" si="18"/>
        <v>0.53935471283211367</v>
      </c>
      <c r="AB44">
        <f t="shared" si="19"/>
        <v>223.52148940815118</v>
      </c>
      <c r="AC44">
        <f t="shared" si="2"/>
        <v>213.40036060078762</v>
      </c>
      <c r="AE44">
        <f t="shared" si="3"/>
        <v>0</v>
      </c>
      <c r="AF44">
        <f t="shared" si="24"/>
        <v>0</v>
      </c>
      <c r="AG44">
        <f t="shared" si="24"/>
        <v>-6.7419339104014213</v>
      </c>
      <c r="AH44">
        <f t="shared" si="5"/>
        <v>-1694.2495121642087</v>
      </c>
      <c r="AI44">
        <f t="shared" si="25"/>
        <v>-1700.9914460746102</v>
      </c>
      <c r="AJ44">
        <f t="shared" si="7"/>
        <v>10.121128807363561</v>
      </c>
      <c r="AK44">
        <f t="shared" si="22"/>
        <v>15.646504258570584</v>
      </c>
      <c r="AL44">
        <f t="shared" si="8"/>
        <v>-1675.2238130086762</v>
      </c>
      <c r="AN44">
        <f t="shared" si="26"/>
        <v>0</v>
      </c>
      <c r="AO44">
        <f t="shared" si="26"/>
        <v>0</v>
      </c>
      <c r="AP44">
        <f t="shared" si="26"/>
        <v>-6.4691252762011098E-2</v>
      </c>
      <c r="AQ44">
        <f t="shared" si="26"/>
        <v>-16.25692640864273</v>
      </c>
      <c r="AR44">
        <f t="shared" si="26"/>
        <v>-16.321617661404744</v>
      </c>
      <c r="AS44">
        <f t="shared" si="26"/>
        <v>9.711582916941465E-2</v>
      </c>
      <c r="AT44">
        <f t="shared" si="26"/>
        <v>0.15013377100470654</v>
      </c>
      <c r="AU44">
        <f t="shared" si="23"/>
        <v>-16.074368061230626</v>
      </c>
      <c r="AW44">
        <v>41</v>
      </c>
      <c r="AX44">
        <f>IF(Z44&gt;0, (R44*SUMPRODUCT(K44:$K$98, X44:$X$98)-K44*$AZ$3)/Z44, 0)</f>
        <v>395.65865565582499</v>
      </c>
    </row>
    <row r="45" spans="5:50" x14ac:dyDescent="0.25">
      <c r="E45">
        <v>2045</v>
      </c>
      <c r="F45" s="5">
        <f>EconomicRates!C85</f>
        <v>3.5571999999999999E-2</v>
      </c>
      <c r="G45" s="5">
        <f>EconomicRates!D85</f>
        <v>7.0000000000000007E-2</v>
      </c>
      <c r="H45" s="5">
        <f t="shared" si="10"/>
        <v>0.12000000000000001</v>
      </c>
      <c r="I45" s="5">
        <f t="shared" si="11"/>
        <v>1.1200000000000001</v>
      </c>
      <c r="J45">
        <f t="shared" si="12"/>
        <v>0.89285714285714279</v>
      </c>
      <c r="K45">
        <f t="shared" si="20"/>
        <v>8.5672817142017025E-3</v>
      </c>
      <c r="L45" s="2">
        <v>42</v>
      </c>
      <c r="M45" s="6">
        <v>1.3528E-2</v>
      </c>
      <c r="Q45" s="4">
        <f t="shared" si="21"/>
        <v>12.5</v>
      </c>
      <c r="R45">
        <f t="shared" si="0"/>
        <v>250000</v>
      </c>
      <c r="S45">
        <f t="shared" si="1"/>
        <v>385.92731916728053</v>
      </c>
      <c r="U45">
        <f t="shared" si="13"/>
        <v>1.3528E-2</v>
      </c>
      <c r="V45">
        <f t="shared" si="14"/>
        <v>0.01</v>
      </c>
      <c r="W45">
        <f t="shared" si="15"/>
        <v>0.53935471283211367</v>
      </c>
      <c r="X45">
        <f t="shared" si="16"/>
        <v>7.2963905551928334E-3</v>
      </c>
      <c r="Y45">
        <f t="shared" si="17"/>
        <v>5.393547128321137E-3</v>
      </c>
      <c r="Z45">
        <f t="shared" si="18"/>
        <v>0.52666477514859966</v>
      </c>
      <c r="AB45">
        <f t="shared" si="19"/>
        <v>213.40036060078762</v>
      </c>
      <c r="AC45">
        <f t="shared" si="2"/>
        <v>203.25432477293765</v>
      </c>
      <c r="AE45">
        <f t="shared" si="3"/>
        <v>0</v>
      </c>
      <c r="AF45">
        <f t="shared" si="24"/>
        <v>0</v>
      </c>
      <c r="AG45">
        <f t="shared" si="24"/>
        <v>-6.5833096893574954</v>
      </c>
      <c r="AH45">
        <f t="shared" si="5"/>
        <v>-1824.0976387982084</v>
      </c>
      <c r="AI45">
        <f t="shared" si="25"/>
        <v>-1830.680948487566</v>
      </c>
      <c r="AJ45">
        <f t="shared" si="7"/>
        <v>10.146035827849971</v>
      </c>
      <c r="AK45">
        <f t="shared" si="22"/>
        <v>14.938025242055135</v>
      </c>
      <c r="AL45">
        <f t="shared" si="8"/>
        <v>-1805.5968874176608</v>
      </c>
      <c r="AN45">
        <f t="shared" si="26"/>
        <v>0</v>
      </c>
      <c r="AO45">
        <f t="shared" si="26"/>
        <v>0</v>
      </c>
      <c r="AP45">
        <f t="shared" si="26"/>
        <v>-5.6401068720559361E-2</v>
      </c>
      <c r="AQ45">
        <f t="shared" si="26"/>
        <v>-15.627558345794393</v>
      </c>
      <c r="AR45">
        <f t="shared" si="26"/>
        <v>-15.683959414514952</v>
      </c>
      <c r="AS45">
        <f t="shared" si="26"/>
        <v>8.6923947219574388E-2</v>
      </c>
      <c r="AT45">
        <f t="shared" si="26"/>
        <v>0.12797827050254243</v>
      </c>
      <c r="AU45">
        <f t="shared" si="23"/>
        <v>-15.469057196792836</v>
      </c>
      <c r="AW45">
        <v>42</v>
      </c>
      <c r="AX45">
        <f>IF(Z45&gt;0, (R45*SUMPRODUCT(K45:$K$98, X45:$X$98)-K45*$AZ$3)/Z45, 0)</f>
        <v>385.92731916728053</v>
      </c>
    </row>
    <row r="46" spans="5:50" x14ac:dyDescent="0.25">
      <c r="E46">
        <v>2046</v>
      </c>
      <c r="F46" s="5">
        <f>EconomicRates!C86</f>
        <v>3.5571999999999999E-2</v>
      </c>
      <c r="G46" s="5">
        <f>EconomicRates!D86</f>
        <v>7.0000000000000007E-2</v>
      </c>
      <c r="H46" s="5">
        <f t="shared" si="10"/>
        <v>0.12000000000000001</v>
      </c>
      <c r="I46" s="5">
        <f t="shared" si="11"/>
        <v>1.1200000000000001</v>
      </c>
      <c r="J46">
        <f t="shared" si="12"/>
        <v>0.89285714285714279</v>
      </c>
      <c r="K46">
        <f t="shared" si="20"/>
        <v>7.6493586733943769E-3</v>
      </c>
      <c r="L46" s="2">
        <v>43</v>
      </c>
      <c r="M46" s="6">
        <v>1.4963000000000001E-2</v>
      </c>
      <c r="Q46" s="4">
        <f t="shared" si="21"/>
        <v>12.5</v>
      </c>
      <c r="R46">
        <f t="shared" si="0"/>
        <v>250000</v>
      </c>
      <c r="S46">
        <f t="shared" si="1"/>
        <v>376.00055538811205</v>
      </c>
      <c r="U46">
        <f t="shared" si="13"/>
        <v>1.4963000000000001E-2</v>
      </c>
      <c r="V46">
        <f t="shared" si="14"/>
        <v>0.01</v>
      </c>
      <c r="W46">
        <f t="shared" si="15"/>
        <v>0.52666477514859966</v>
      </c>
      <c r="X46">
        <f t="shared" si="16"/>
        <v>7.8804850305484973E-3</v>
      </c>
      <c r="Y46">
        <f t="shared" si="17"/>
        <v>5.2666477514859969E-3</v>
      </c>
      <c r="Z46">
        <f t="shared" si="18"/>
        <v>0.51351764236656516</v>
      </c>
      <c r="AB46">
        <f t="shared" si="19"/>
        <v>203.25432477293765</v>
      </c>
      <c r="AC46">
        <f t="shared" si="2"/>
        <v>193.08291873142241</v>
      </c>
      <c r="AE46">
        <f t="shared" si="3"/>
        <v>0</v>
      </c>
      <c r="AF46">
        <f t="shared" si="24"/>
        <v>0</v>
      </c>
      <c r="AG46">
        <f t="shared" si="24"/>
        <v>-6.4189705295820643</v>
      </c>
      <c r="AH46">
        <f t="shared" si="5"/>
        <v>-1970.1212576371242</v>
      </c>
      <c r="AI46">
        <f t="shared" si="25"/>
        <v>-1976.5402281667064</v>
      </c>
      <c r="AJ46">
        <f t="shared" si="7"/>
        <v>10.17140604151524</v>
      </c>
      <c r="AK46">
        <f t="shared" si="22"/>
        <v>14.227802734105637</v>
      </c>
      <c r="AL46">
        <f t="shared" si="8"/>
        <v>-1952.1410193910856</v>
      </c>
      <c r="AN46">
        <f t="shared" si="26"/>
        <v>0</v>
      </c>
      <c r="AO46">
        <f t="shared" si="26"/>
        <v>0</v>
      </c>
      <c r="AP46">
        <f t="shared" si="26"/>
        <v>-4.9101007894721459E-2</v>
      </c>
      <c r="AQ46">
        <f t="shared" si="26"/>
        <v>-15.070164129745175</v>
      </c>
      <c r="AR46">
        <f t="shared" si="26"/>
        <v>-15.119265137639896</v>
      </c>
      <c r="AS46">
        <f t="shared" si="26"/>
        <v>7.7804733024280565E-2</v>
      </c>
      <c r="AT46">
        <f t="shared" si="26"/>
        <v>0.10883356624747519</v>
      </c>
      <c r="AU46">
        <f t="shared" si="23"/>
        <v>-14.932626838368142</v>
      </c>
      <c r="AW46">
        <v>43</v>
      </c>
      <c r="AX46">
        <f>IF(Z46&gt;0, (R46*SUMPRODUCT(K46:$K$98, X46:$X$98)-K46*$AZ$3)/Z46, 0)</f>
        <v>376.00055538811205</v>
      </c>
    </row>
    <row r="47" spans="5:50" x14ac:dyDescent="0.25">
      <c r="E47">
        <v>2047</v>
      </c>
      <c r="F47" s="5">
        <f>EconomicRates!C87</f>
        <v>3.5571999999999999E-2</v>
      </c>
      <c r="G47" s="5">
        <f>EconomicRates!D87</f>
        <v>7.0000000000000007E-2</v>
      </c>
      <c r="H47" s="5">
        <f t="shared" si="10"/>
        <v>0.12000000000000001</v>
      </c>
      <c r="I47" s="5">
        <f t="shared" si="11"/>
        <v>1.1200000000000001</v>
      </c>
      <c r="J47">
        <f t="shared" si="12"/>
        <v>0.89285714285714279</v>
      </c>
      <c r="K47">
        <f t="shared" si="20"/>
        <v>6.8297845298164071E-3</v>
      </c>
      <c r="L47" s="2">
        <v>44</v>
      </c>
      <c r="M47" s="6">
        <v>1.6567999999999999E-2</v>
      </c>
      <c r="Q47" s="4">
        <f t="shared" si="21"/>
        <v>12.5</v>
      </c>
      <c r="R47">
        <f t="shared" si="0"/>
        <v>250000</v>
      </c>
      <c r="S47">
        <f t="shared" si="1"/>
        <v>365.86046516493775</v>
      </c>
      <c r="U47">
        <f t="shared" si="13"/>
        <v>1.6567999999999999E-2</v>
      </c>
      <c r="V47">
        <f t="shared" si="14"/>
        <v>0.01</v>
      </c>
      <c r="W47">
        <f t="shared" si="15"/>
        <v>0.51351764236656516</v>
      </c>
      <c r="X47">
        <f t="shared" si="16"/>
        <v>8.5079602987292516E-3</v>
      </c>
      <c r="Y47">
        <f t="shared" si="17"/>
        <v>5.135176423665652E-3</v>
      </c>
      <c r="Z47">
        <f t="shared" si="18"/>
        <v>0.49987450564417024</v>
      </c>
      <c r="AB47">
        <f t="shared" si="19"/>
        <v>193.08291873142241</v>
      </c>
      <c r="AC47">
        <f t="shared" si="2"/>
        <v>182.88431915906943</v>
      </c>
      <c r="AE47">
        <f t="shared" si="3"/>
        <v>0</v>
      </c>
      <c r="AF47">
        <f t="shared" si="24"/>
        <v>0</v>
      </c>
      <c r="AG47">
        <f t="shared" si="24"/>
        <v>-6.248431320552128</v>
      </c>
      <c r="AH47">
        <f t="shared" si="5"/>
        <v>-2126.9900746823128</v>
      </c>
      <c r="AI47">
        <f t="shared" si="25"/>
        <v>-2133.2385060028651</v>
      </c>
      <c r="AJ47">
        <f t="shared" si="7"/>
        <v>10.198599572352975</v>
      </c>
      <c r="AK47">
        <f t="shared" si="22"/>
        <v>13.51580431119957</v>
      </c>
      <c r="AL47">
        <f t="shared" si="8"/>
        <v>-2109.5241021193124</v>
      </c>
      <c r="AN47">
        <f t="shared" si="26"/>
        <v>0</v>
      </c>
      <c r="AO47">
        <f t="shared" si="26"/>
        <v>0</v>
      </c>
      <c r="AP47">
        <f t="shared" si="26"/>
        <v>-4.2675439568727228E-2</v>
      </c>
      <c r="AQ47">
        <f t="shared" si="26"/>
        <v>-14.526883907138304</v>
      </c>
      <c r="AR47">
        <f t="shared" si="26"/>
        <v>-14.569559346707033</v>
      </c>
      <c r="AS47">
        <f t="shared" si="26"/>
        <v>6.9654237585048573E-2</v>
      </c>
      <c r="AT47">
        <f t="shared" si="26"/>
        <v>9.2310031192656725E-2</v>
      </c>
      <c r="AU47">
        <f t="shared" si="23"/>
        <v>-14.407595077929326</v>
      </c>
      <c r="AW47">
        <v>44</v>
      </c>
      <c r="AX47">
        <f>IF(Z47&gt;0, (R47*SUMPRODUCT(K47:$K$98, X47:$X$98)-K47*$AZ$3)/Z47, 0)</f>
        <v>365.86046516493775</v>
      </c>
    </row>
    <row r="48" spans="5:50" x14ac:dyDescent="0.25">
      <c r="E48">
        <v>2048</v>
      </c>
      <c r="F48" s="5">
        <f>EconomicRates!C88</f>
        <v>3.5571999999999999E-2</v>
      </c>
      <c r="G48" s="5">
        <f>EconomicRates!D88</f>
        <v>7.0000000000000007E-2</v>
      </c>
      <c r="H48" s="5">
        <f t="shared" si="10"/>
        <v>0.12000000000000001</v>
      </c>
      <c r="I48" s="5">
        <f t="shared" si="11"/>
        <v>1.1200000000000001</v>
      </c>
      <c r="J48">
        <f t="shared" si="12"/>
        <v>0.89285714285714279</v>
      </c>
      <c r="K48">
        <f t="shared" si="20"/>
        <v>6.0980219016217915E-3</v>
      </c>
      <c r="L48" s="2">
        <v>45</v>
      </c>
      <c r="M48" s="6">
        <v>1.8353999999999999E-2</v>
      </c>
      <c r="Q48" s="4">
        <f t="shared" si="21"/>
        <v>12.5</v>
      </c>
      <c r="R48">
        <f t="shared" si="0"/>
        <v>250000</v>
      </c>
      <c r="S48">
        <f t="shared" si="1"/>
        <v>355.58301040799694</v>
      </c>
      <c r="U48">
        <f t="shared" si="13"/>
        <v>1.8353999999999999E-2</v>
      </c>
      <c r="V48">
        <f t="shared" si="14"/>
        <v>0.01</v>
      </c>
      <c r="W48">
        <f t="shared" si="15"/>
        <v>0.49987450564417024</v>
      </c>
      <c r="X48">
        <f t="shared" si="16"/>
        <v>9.1746966765931005E-3</v>
      </c>
      <c r="Y48">
        <f t="shared" si="17"/>
        <v>4.9987450564417026E-3</v>
      </c>
      <c r="Z48">
        <f t="shared" si="18"/>
        <v>0.48570106391113543</v>
      </c>
      <c r="AB48">
        <f t="shared" si="19"/>
        <v>182.88431915906943</v>
      </c>
      <c r="AC48">
        <f t="shared" si="2"/>
        <v>172.70704646388845</v>
      </c>
      <c r="AE48">
        <f t="shared" si="3"/>
        <v>0</v>
      </c>
      <c r="AF48">
        <f t="shared" si="24"/>
        <v>0</v>
      </c>
      <c r="AG48">
        <f t="shared" si="24"/>
        <v>-6.0712632988891926</v>
      </c>
      <c r="AH48">
        <f t="shared" si="5"/>
        <v>-2293.6741691482753</v>
      </c>
      <c r="AI48">
        <f t="shared" si="25"/>
        <v>-2299.7454324471646</v>
      </c>
      <c r="AJ48">
        <f t="shared" si="7"/>
        <v>10.177272695180989</v>
      </c>
      <c r="AK48">
        <f t="shared" si="22"/>
        <v>12.801902341134861</v>
      </c>
      <c r="AL48">
        <f t="shared" si="8"/>
        <v>-2276.766257410849</v>
      </c>
      <c r="AN48">
        <f t="shared" si="26"/>
        <v>0</v>
      </c>
      <c r="AO48">
        <f t="shared" si="26"/>
        <v>0</v>
      </c>
      <c r="AP48">
        <f t="shared" si="26"/>
        <v>-3.7022696567138864E-2</v>
      </c>
      <c r="AQ48">
        <f t="shared" si="26"/>
        <v>-13.986875318650348</v>
      </c>
      <c r="AR48">
        <f t="shared" si="26"/>
        <v>-14.023898015217489</v>
      </c>
      <c r="AS48">
        <f t="shared" si="26"/>
        <v>6.206123179399111E-2</v>
      </c>
      <c r="AT48">
        <f t="shared" si="26"/>
        <v>7.806628085866367E-2</v>
      </c>
      <c r="AU48">
        <f t="shared" si="23"/>
        <v>-13.883770502564834</v>
      </c>
      <c r="AW48">
        <v>45</v>
      </c>
      <c r="AX48">
        <f>IF(Z48&gt;0, (R48*SUMPRODUCT(K48:$K$98, X48:$X$98)-K48*$AZ$3)/Z48, 0)</f>
        <v>355.58301040799694</v>
      </c>
    </row>
    <row r="49" spans="5:50" x14ac:dyDescent="0.25">
      <c r="E49">
        <v>2049</v>
      </c>
      <c r="F49" s="5">
        <f>EconomicRates!C89</f>
        <v>3.5571999999999999E-2</v>
      </c>
      <c r="G49" s="5">
        <f>EconomicRates!D89</f>
        <v>7.0000000000000007E-2</v>
      </c>
      <c r="H49" s="5">
        <f t="shared" si="10"/>
        <v>0.12000000000000001</v>
      </c>
      <c r="I49" s="5">
        <f t="shared" si="11"/>
        <v>1.1200000000000001</v>
      </c>
      <c r="J49">
        <f t="shared" si="12"/>
        <v>0.89285714285714279</v>
      </c>
      <c r="K49">
        <f t="shared" si="20"/>
        <v>5.4446624121623132E-3</v>
      </c>
      <c r="L49" s="2">
        <v>46</v>
      </c>
      <c r="M49" s="6">
        <v>2.0303000000000002E-2</v>
      </c>
      <c r="Q49" s="4">
        <f t="shared" si="21"/>
        <v>12.5</v>
      </c>
      <c r="R49">
        <f t="shared" si="0"/>
        <v>250000</v>
      </c>
      <c r="S49">
        <f t="shared" si="1"/>
        <v>345.24345749275716</v>
      </c>
      <c r="U49">
        <f t="shared" si="13"/>
        <v>2.0303000000000002E-2</v>
      </c>
      <c r="V49">
        <f t="shared" si="14"/>
        <v>0.01</v>
      </c>
      <c r="W49">
        <f t="shared" si="15"/>
        <v>0.48570106391113543</v>
      </c>
      <c r="X49">
        <f t="shared" si="16"/>
        <v>9.8611887005877839E-3</v>
      </c>
      <c r="Y49">
        <f t="shared" si="17"/>
        <v>4.8570106391113543E-3</v>
      </c>
      <c r="Z49">
        <f t="shared" si="18"/>
        <v>0.47098286457143629</v>
      </c>
      <c r="AB49">
        <f t="shared" si="19"/>
        <v>172.70704646388845</v>
      </c>
      <c r="AC49">
        <f t="shared" si="2"/>
        <v>162.60375258448568</v>
      </c>
      <c r="AE49">
        <f t="shared" si="3"/>
        <v>0</v>
      </c>
      <c r="AF49">
        <f t="shared" si="24"/>
        <v>0</v>
      </c>
      <c r="AG49">
        <f t="shared" si="24"/>
        <v>-5.8872858071429537</v>
      </c>
      <c r="AH49">
        <f t="shared" si="5"/>
        <v>-2465.2971751469458</v>
      </c>
      <c r="AI49">
        <f t="shared" si="25"/>
        <v>-2471.184460954089</v>
      </c>
      <c r="AJ49">
        <f t="shared" si="7"/>
        <v>10.10329387940277</v>
      </c>
      <c r="AK49">
        <f t="shared" si="22"/>
        <v>12.089493252472192</v>
      </c>
      <c r="AL49">
        <f t="shared" si="8"/>
        <v>-2448.9916738222141</v>
      </c>
      <c r="AN49">
        <f t="shared" si="26"/>
        <v>0</v>
      </c>
      <c r="AO49">
        <f t="shared" si="26"/>
        <v>0</v>
      </c>
      <c r="AP49">
        <f t="shared" si="26"/>
        <v>-3.2054283743807907E-2</v>
      </c>
      <c r="AQ49">
        <f t="shared" si="26"/>
        <v>-13.422710864332506</v>
      </c>
      <c r="AR49">
        <f t="shared" si="26"/>
        <v>-13.454765148076316</v>
      </c>
      <c r="AS49">
        <f t="shared" si="26"/>
        <v>5.500902442421382E-2</v>
      </c>
      <c r="AT49">
        <f t="shared" si="26"/>
        <v>6.5823209493825252E-2</v>
      </c>
      <c r="AU49">
        <f t="shared" si="23"/>
        <v>-13.333932914158277</v>
      </c>
      <c r="AW49">
        <v>46</v>
      </c>
      <c r="AX49">
        <f>IF(Z49&gt;0, (R49*SUMPRODUCT(K49:$K$98, X49:$X$98)-K49*$AZ$3)/Z49, 0)</f>
        <v>345.24345749275716</v>
      </c>
    </row>
    <row r="50" spans="5:50" x14ac:dyDescent="0.25">
      <c r="E50">
        <v>2050</v>
      </c>
      <c r="F50" s="5">
        <f>EconomicRates!C90</f>
        <v>3.5571999999999999E-2</v>
      </c>
      <c r="G50" s="5">
        <f>EconomicRates!D90</f>
        <v>7.0000000000000007E-2</v>
      </c>
      <c r="H50" s="5">
        <f t="shared" si="10"/>
        <v>0.12000000000000001</v>
      </c>
      <c r="I50" s="5">
        <f t="shared" si="11"/>
        <v>1.1200000000000001</v>
      </c>
      <c r="J50">
        <f t="shared" si="12"/>
        <v>0.89285714285714279</v>
      </c>
      <c r="K50">
        <f t="shared" si="20"/>
        <v>4.8613057251449222E-3</v>
      </c>
      <c r="L50" s="2">
        <v>47</v>
      </c>
      <c r="M50" s="6">
        <v>2.2446000000000001E-2</v>
      </c>
      <c r="Q50" s="4">
        <f t="shared" si="21"/>
        <v>12.5</v>
      </c>
      <c r="R50">
        <f t="shared" si="0"/>
        <v>250000</v>
      </c>
      <c r="S50">
        <f t="shared" si="1"/>
        <v>334.97492080007464</v>
      </c>
      <c r="U50">
        <f t="shared" si="13"/>
        <v>2.2446000000000001E-2</v>
      </c>
      <c r="V50">
        <f t="shared" si="14"/>
        <v>0.01</v>
      </c>
      <c r="W50">
        <f t="shared" si="15"/>
        <v>0.47098286457143629</v>
      </c>
      <c r="X50">
        <f t="shared" si="16"/>
        <v>1.057168137817046E-2</v>
      </c>
      <c r="Y50">
        <f t="shared" si="17"/>
        <v>4.7098286457143632E-3</v>
      </c>
      <c r="Z50">
        <f t="shared" si="18"/>
        <v>0.45570135454755151</v>
      </c>
      <c r="AB50">
        <f t="shared" si="19"/>
        <v>162.60375258448568</v>
      </c>
      <c r="AC50">
        <f t="shared" si="2"/>
        <v>152.64852514805281</v>
      </c>
      <c r="AE50">
        <f t="shared" si="3"/>
        <v>0</v>
      </c>
      <c r="AF50">
        <f t="shared" si="24"/>
        <v>0</v>
      </c>
      <c r="AG50">
        <f t="shared" si="24"/>
        <v>-5.6962669318443941</v>
      </c>
      <c r="AH50">
        <f t="shared" si="5"/>
        <v>-2642.9203445426151</v>
      </c>
      <c r="AI50">
        <f t="shared" si="25"/>
        <v>-2648.6166114744597</v>
      </c>
      <c r="AJ50">
        <f t="shared" si="7"/>
        <v>9.9552274364328639</v>
      </c>
      <c r="AK50">
        <f t="shared" si="22"/>
        <v>11.382262680913998</v>
      </c>
      <c r="AL50">
        <f t="shared" si="8"/>
        <v>-2627.2791213571127</v>
      </c>
      <c r="AN50">
        <f t="shared" si="26"/>
        <v>0</v>
      </c>
      <c r="AO50">
        <f t="shared" si="26"/>
        <v>0</v>
      </c>
      <c r="AP50">
        <f t="shared" si="26"/>
        <v>-2.7691295047728853E-2</v>
      </c>
      <c r="AQ50">
        <f t="shared" si="26"/>
        <v>-12.848043802027005</v>
      </c>
      <c r="AR50">
        <f t="shared" si="26"/>
        <v>-12.875735097074735</v>
      </c>
      <c r="AS50">
        <f t="shared" si="26"/>
        <v>4.8395404131850887E-2</v>
      </c>
      <c r="AT50">
        <f t="shared" si="26"/>
        <v>5.5332658735830612E-2</v>
      </c>
      <c r="AU50">
        <f t="shared" si="23"/>
        <v>-12.772007034207054</v>
      </c>
      <c r="AW50">
        <v>47</v>
      </c>
      <c r="AX50">
        <f>IF(Z50&gt;0, (R50*SUMPRODUCT(K50:$K$98, X50:$X$98)-K50*$AZ$3)/Z50, 0)</f>
        <v>334.97492080007464</v>
      </c>
    </row>
    <row r="51" spans="5:50" x14ac:dyDescent="0.25">
      <c r="E51">
        <v>2051</v>
      </c>
      <c r="F51" s="5">
        <f>EconomicRates!C91</f>
        <v>3.5571999999999999E-2</v>
      </c>
      <c r="G51" s="5">
        <f>EconomicRates!D91</f>
        <v>7.0000000000000007E-2</v>
      </c>
      <c r="H51" s="5">
        <f t="shared" si="10"/>
        <v>0.12000000000000001</v>
      </c>
      <c r="I51" s="5">
        <f t="shared" si="11"/>
        <v>1.1200000000000001</v>
      </c>
      <c r="J51">
        <f t="shared" si="12"/>
        <v>0.89285714285714279</v>
      </c>
      <c r="K51">
        <f t="shared" si="20"/>
        <v>4.3404515403079663E-3</v>
      </c>
      <c r="L51" s="2">
        <v>48</v>
      </c>
      <c r="M51" s="6">
        <v>2.4856E-2</v>
      </c>
      <c r="Q51" s="4">
        <f t="shared" si="21"/>
        <v>12.5</v>
      </c>
      <c r="R51">
        <f t="shared" si="0"/>
        <v>250000</v>
      </c>
      <c r="S51">
        <f t="shared" si="1"/>
        <v>324.89946862453462</v>
      </c>
      <c r="U51">
        <f t="shared" si="13"/>
        <v>2.4856E-2</v>
      </c>
      <c r="V51">
        <f t="shared" si="14"/>
        <v>0.01</v>
      </c>
      <c r="W51">
        <f t="shared" si="15"/>
        <v>0.45570135454755151</v>
      </c>
      <c r="X51">
        <f t="shared" si="16"/>
        <v>1.1326912868633941E-2</v>
      </c>
      <c r="Y51">
        <f t="shared" si="17"/>
        <v>4.557013545475515E-3</v>
      </c>
      <c r="Z51">
        <f t="shared" si="18"/>
        <v>0.43981742813344205</v>
      </c>
      <c r="AB51">
        <f t="shared" si="19"/>
        <v>152.64852514805281</v>
      </c>
      <c r="AC51">
        <f t="shared" si="2"/>
        <v>142.89644869236477</v>
      </c>
      <c r="AE51">
        <f t="shared" si="3"/>
        <v>0</v>
      </c>
      <c r="AF51">
        <f t="shared" si="24"/>
        <v>0</v>
      </c>
      <c r="AG51">
        <f t="shared" si="24"/>
        <v>-5.4977178516680256</v>
      </c>
      <c r="AH51">
        <f t="shared" si="5"/>
        <v>-2831.7282171584852</v>
      </c>
      <c r="AI51">
        <f t="shared" si="25"/>
        <v>-2837.2259350101531</v>
      </c>
      <c r="AJ51">
        <f t="shared" si="7"/>
        <v>9.7520764556880408</v>
      </c>
      <c r="AK51">
        <f t="shared" si="22"/>
        <v>10.685396760363698</v>
      </c>
      <c r="AL51">
        <f t="shared" si="8"/>
        <v>-2816.7884617941013</v>
      </c>
      <c r="AN51">
        <f t="shared" si="26"/>
        <v>0</v>
      </c>
      <c r="AO51">
        <f t="shared" si="26"/>
        <v>0</v>
      </c>
      <c r="AP51">
        <f t="shared" si="26"/>
        <v>-2.3862577917451087E-2</v>
      </c>
      <c r="AQ51">
        <f t="shared" si="26"/>
        <v>-12.290979101899078</v>
      </c>
      <c r="AR51">
        <f t="shared" si="26"/>
        <v>-12.314841679816528</v>
      </c>
      <c r="AS51">
        <f t="shared" si="26"/>
        <v>4.2328415273292209E-2</v>
      </c>
      <c r="AT51">
        <f t="shared" si="26"/>
        <v>4.6379446827322368E-2</v>
      </c>
      <c r="AU51">
        <f t="shared" si="23"/>
        <v>-12.226133817715914</v>
      </c>
      <c r="AW51">
        <v>48</v>
      </c>
      <c r="AX51">
        <f>IF(Z51&gt;0, (R51*SUMPRODUCT(K51:$K$98, X51:$X$98)-K51*$AZ$3)/Z51, 0)</f>
        <v>324.89946862453462</v>
      </c>
    </row>
    <row r="52" spans="5:50" x14ac:dyDescent="0.25">
      <c r="E52">
        <v>2052</v>
      </c>
      <c r="F52" s="5">
        <f>EconomicRates!C92</f>
        <v>3.5571999999999999E-2</v>
      </c>
      <c r="G52" s="5">
        <f>EconomicRates!D92</f>
        <v>7.0000000000000007E-2</v>
      </c>
      <c r="H52" s="5">
        <f t="shared" si="10"/>
        <v>0.12000000000000001</v>
      </c>
      <c r="I52" s="5">
        <f t="shared" si="11"/>
        <v>1.1200000000000001</v>
      </c>
      <c r="J52">
        <f t="shared" si="12"/>
        <v>0.89285714285714279</v>
      </c>
      <c r="K52">
        <f t="shared" si="20"/>
        <v>3.8754031609892553E-3</v>
      </c>
      <c r="L52" s="2">
        <v>49</v>
      </c>
      <c r="M52" s="6">
        <v>2.7564999999999999E-2</v>
      </c>
      <c r="Q52" s="4">
        <f t="shared" si="21"/>
        <v>12.5</v>
      </c>
      <c r="R52">
        <f t="shared" si="0"/>
        <v>250000</v>
      </c>
      <c r="S52">
        <f t="shared" si="1"/>
        <v>315.07461668129724</v>
      </c>
      <c r="U52">
        <f t="shared" si="13"/>
        <v>2.7564999999999999E-2</v>
      </c>
      <c r="V52">
        <f t="shared" si="14"/>
        <v>0.01</v>
      </c>
      <c r="W52">
        <f t="shared" si="15"/>
        <v>0.43981742813344205</v>
      </c>
      <c r="X52">
        <f t="shared" si="16"/>
        <v>1.212356740649833E-2</v>
      </c>
      <c r="Y52">
        <f t="shared" si="17"/>
        <v>4.3981742813344205E-3</v>
      </c>
      <c r="Z52">
        <f t="shared" si="18"/>
        <v>0.42329568644560928</v>
      </c>
      <c r="AB52">
        <f t="shared" si="19"/>
        <v>142.89644869236477</v>
      </c>
      <c r="AC52">
        <f t="shared" si="2"/>
        <v>133.36972614969693</v>
      </c>
      <c r="AE52">
        <f t="shared" si="3"/>
        <v>0</v>
      </c>
      <c r="AF52">
        <f t="shared" si="24"/>
        <v>0</v>
      </c>
      <c r="AG52">
        <f t="shared" si="24"/>
        <v>-5.2911960805701161</v>
      </c>
      <c r="AH52">
        <f t="shared" si="5"/>
        <v>-3030.8918516245826</v>
      </c>
      <c r="AI52">
        <f t="shared" si="25"/>
        <v>-3036.1830477051526</v>
      </c>
      <c r="AJ52">
        <f t="shared" si="7"/>
        <v>9.5267225426678408</v>
      </c>
      <c r="AK52">
        <f t="shared" si="22"/>
        <v>10.002751408465535</v>
      </c>
      <c r="AL52">
        <f t="shared" si="8"/>
        <v>-3016.6535737540194</v>
      </c>
      <c r="AN52">
        <f t="shared" si="26"/>
        <v>0</v>
      </c>
      <c r="AO52">
        <f t="shared" si="26"/>
        <v>0</v>
      </c>
      <c r="AP52">
        <f t="shared" si="26"/>
        <v>-2.0505518016055387E-2</v>
      </c>
      <c r="AQ52">
        <f t="shared" si="26"/>
        <v>-11.745927862402484</v>
      </c>
      <c r="AR52">
        <f t="shared" si="26"/>
        <v>-11.766433380418539</v>
      </c>
      <c r="AS52">
        <f t="shared" si="26"/>
        <v>3.6919890655722543E-2</v>
      </c>
      <c r="AT52">
        <f t="shared" si="26"/>
        <v>3.8764694426957062E-2</v>
      </c>
      <c r="AU52">
        <f t="shared" si="23"/>
        <v>-11.69074879533586</v>
      </c>
      <c r="AW52">
        <v>49</v>
      </c>
      <c r="AX52">
        <f>IF(Z52&gt;0, (R52*SUMPRODUCT(K52:$K$98, X52:$X$98)-K52*$AZ$3)/Z52, 0)</f>
        <v>315.07461668129724</v>
      </c>
    </row>
    <row r="53" spans="5:50" x14ac:dyDescent="0.25">
      <c r="E53">
        <v>2053</v>
      </c>
      <c r="F53" s="5">
        <f>EconomicRates!C93</f>
        <v>3.5571999999999999E-2</v>
      </c>
      <c r="G53" s="5">
        <f>EconomicRates!D93</f>
        <v>7.0000000000000007E-2</v>
      </c>
      <c r="H53" s="5">
        <f t="shared" si="10"/>
        <v>0.12000000000000001</v>
      </c>
      <c r="I53" s="5">
        <f t="shared" si="11"/>
        <v>1.1200000000000001</v>
      </c>
      <c r="J53">
        <f t="shared" si="12"/>
        <v>0.89285714285714279</v>
      </c>
      <c r="K53">
        <f t="shared" si="20"/>
        <v>3.4601813937404063E-3</v>
      </c>
      <c r="L53" s="2">
        <v>50</v>
      </c>
      <c r="M53" s="6">
        <v>3.0620999999999999E-2</v>
      </c>
      <c r="Q53" s="4">
        <f t="shared" si="21"/>
        <v>12.5</v>
      </c>
      <c r="R53">
        <f t="shared" si="0"/>
        <v>250000</v>
      </c>
      <c r="S53">
        <f t="shared" si="1"/>
        <v>305.56902552186335</v>
      </c>
      <c r="U53">
        <f t="shared" si="13"/>
        <v>3.0620999999999999E-2</v>
      </c>
      <c r="V53">
        <f t="shared" si="14"/>
        <v>0.01</v>
      </c>
      <c r="W53">
        <f t="shared" si="15"/>
        <v>0.42329568644560928</v>
      </c>
      <c r="X53">
        <f t="shared" si="16"/>
        <v>1.2961737214651001E-2</v>
      </c>
      <c r="Y53">
        <f t="shared" si="17"/>
        <v>4.232956864456093E-3</v>
      </c>
      <c r="Z53">
        <f t="shared" si="18"/>
        <v>0.40610099236650221</v>
      </c>
      <c r="AB53">
        <f t="shared" si="19"/>
        <v>133.36972614969693</v>
      </c>
      <c r="AC53">
        <f t="shared" si="2"/>
        <v>124.09188450089376</v>
      </c>
      <c r="AE53">
        <f t="shared" si="3"/>
        <v>0</v>
      </c>
      <c r="AF53">
        <f t="shared" si="24"/>
        <v>0</v>
      </c>
      <c r="AG53">
        <f t="shared" si="24"/>
        <v>-5.0762624045812776</v>
      </c>
      <c r="AH53">
        <f t="shared" si="5"/>
        <v>-3240.4343036627502</v>
      </c>
      <c r="AI53">
        <f t="shared" si="25"/>
        <v>-3245.5105660673316</v>
      </c>
      <c r="AJ53">
        <f t="shared" si="7"/>
        <v>9.2778416488031752</v>
      </c>
      <c r="AK53">
        <f t="shared" si="22"/>
        <v>9.3358808304787857</v>
      </c>
      <c r="AL53">
        <f t="shared" si="8"/>
        <v>-3226.8968435880497</v>
      </c>
      <c r="AN53">
        <f t="shared" si="26"/>
        <v>0</v>
      </c>
      <c r="AO53">
        <f t="shared" si="26"/>
        <v>0</v>
      </c>
      <c r="AP53">
        <f t="shared" si="26"/>
        <v>-1.756478872207607E-2</v>
      </c>
      <c r="AQ53">
        <f t="shared" si="26"/>
        <v>-11.212490485171998</v>
      </c>
      <c r="AR53">
        <f t="shared" si="26"/>
        <v>-11.230055273894074</v>
      </c>
      <c r="AS53">
        <f t="shared" si="26"/>
        <v>3.2103015047258557E-2</v>
      </c>
      <c r="AT53">
        <f t="shared" si="26"/>
        <v>3.230384114380043E-2</v>
      </c>
      <c r="AU53">
        <f t="shared" si="23"/>
        <v>-11.165648417703016</v>
      </c>
      <c r="AW53">
        <v>50</v>
      </c>
      <c r="AX53">
        <f>IF(Z53&gt;0, (R53*SUMPRODUCT(K53:$K$98, X53:$X$98)-K53*$AZ$3)/Z53, 0)</f>
        <v>305.56902552186335</v>
      </c>
    </row>
    <row r="54" spans="5:50" x14ac:dyDescent="0.25">
      <c r="E54">
        <v>2054</v>
      </c>
      <c r="F54" s="5">
        <f>EconomicRates!C94</f>
        <v>3.5571999999999999E-2</v>
      </c>
      <c r="G54" s="5">
        <f>EconomicRates!D94</f>
        <v>7.0000000000000007E-2</v>
      </c>
      <c r="H54" s="5">
        <f t="shared" si="10"/>
        <v>0.12000000000000001</v>
      </c>
      <c r="I54" s="5">
        <f t="shared" si="11"/>
        <v>1.1200000000000001</v>
      </c>
      <c r="J54">
        <f t="shared" si="12"/>
        <v>0.89285714285714279</v>
      </c>
      <c r="K54">
        <f t="shared" si="20"/>
        <v>3.0894476729825052E-3</v>
      </c>
      <c r="L54" s="2">
        <v>51</v>
      </c>
      <c r="M54" s="6">
        <v>3.3921E-2</v>
      </c>
      <c r="Q54" s="4">
        <f t="shared" si="21"/>
        <v>12.5</v>
      </c>
      <c r="R54">
        <f t="shared" si="0"/>
        <v>250000</v>
      </c>
      <c r="S54">
        <f t="shared" si="1"/>
        <v>296.40362095032344</v>
      </c>
      <c r="U54">
        <f t="shared" si="13"/>
        <v>3.3921E-2</v>
      </c>
      <c r="V54">
        <f t="shared" si="14"/>
        <v>0.01</v>
      </c>
      <c r="W54">
        <f t="shared" si="15"/>
        <v>0.40610099236650221</v>
      </c>
      <c r="X54">
        <f t="shared" si="16"/>
        <v>1.3775351762064122E-2</v>
      </c>
      <c r="Y54">
        <f t="shared" si="17"/>
        <v>4.061009923665022E-3</v>
      </c>
      <c r="Z54">
        <f t="shared" si="18"/>
        <v>0.38826463068077305</v>
      </c>
      <c r="AB54">
        <f t="shared" si="19"/>
        <v>124.09188450089376</v>
      </c>
      <c r="AC54">
        <f t="shared" si="2"/>
        <v>115.08304242072117</v>
      </c>
      <c r="AE54">
        <f t="shared" si="3"/>
        <v>0</v>
      </c>
      <c r="AF54">
        <f t="shared" si="24"/>
        <v>0</v>
      </c>
      <c r="AG54">
        <f t="shared" si="24"/>
        <v>-4.8533078835096628</v>
      </c>
      <c r="AH54">
        <f t="shared" si="5"/>
        <v>-3443.8379405160304</v>
      </c>
      <c r="AI54">
        <f t="shared" si="25"/>
        <v>-3448.6912483995402</v>
      </c>
      <c r="AJ54">
        <f t="shared" si="7"/>
        <v>9.0088420801725846</v>
      </c>
      <c r="AK54">
        <f t="shared" si="22"/>
        <v>8.6864319150625633</v>
      </c>
      <c r="AL54">
        <f t="shared" si="8"/>
        <v>-3430.9959744043049</v>
      </c>
      <c r="AN54">
        <f t="shared" si="26"/>
        <v>0</v>
      </c>
      <c r="AO54">
        <f t="shared" si="26"/>
        <v>0</v>
      </c>
      <c r="AP54">
        <f t="shared" si="26"/>
        <v>-1.4994040746976574E-2</v>
      </c>
      <c r="AQ54">
        <f t="shared" si="26"/>
        <v>-10.639557111456114</v>
      </c>
      <c r="AR54">
        <f t="shared" si="26"/>
        <v>-10.654551152203091</v>
      </c>
      <c r="AS54">
        <f t="shared" si="26"/>
        <v>2.7832346200856062E-2</v>
      </c>
      <c r="AT54">
        <f t="shared" si="26"/>
        <v>2.6836276866511001E-2</v>
      </c>
      <c r="AU54">
        <f t="shared" si="23"/>
        <v>-10.599882529135723</v>
      </c>
      <c r="AW54">
        <v>51</v>
      </c>
      <c r="AX54">
        <f>IF(Z54&gt;0, (R54*SUMPRODUCT(K54:$K$98, X54:$X$98)-K54*$AZ$3)/Z54, 0)</f>
        <v>296.40362095032344</v>
      </c>
    </row>
    <row r="55" spans="5:50" x14ac:dyDescent="0.25">
      <c r="E55">
        <v>2055</v>
      </c>
      <c r="F55" s="5">
        <f>EconomicRates!C95</f>
        <v>3.5571999999999999E-2</v>
      </c>
      <c r="G55" s="5">
        <f>EconomicRates!D95</f>
        <v>7.0000000000000007E-2</v>
      </c>
      <c r="H55" s="5">
        <f t="shared" si="10"/>
        <v>0.12000000000000001</v>
      </c>
      <c r="I55" s="5">
        <f t="shared" si="11"/>
        <v>1.1200000000000001</v>
      </c>
      <c r="J55">
        <f t="shared" si="12"/>
        <v>0.89285714285714279</v>
      </c>
      <c r="K55">
        <f t="shared" si="20"/>
        <v>2.758435422305808E-3</v>
      </c>
      <c r="L55" s="2">
        <v>52</v>
      </c>
      <c r="M55" s="6">
        <v>3.7368999999999999E-2</v>
      </c>
      <c r="Q55" s="4">
        <f t="shared" si="21"/>
        <v>12.5</v>
      </c>
      <c r="R55">
        <f t="shared" si="0"/>
        <v>250000</v>
      </c>
      <c r="S55">
        <f t="shared" si="1"/>
        <v>287.69618373983275</v>
      </c>
      <c r="U55">
        <f t="shared" si="13"/>
        <v>3.7368999999999999E-2</v>
      </c>
      <c r="V55">
        <f t="shared" si="14"/>
        <v>0.01</v>
      </c>
      <c r="W55">
        <f t="shared" si="15"/>
        <v>0.38826463068077305</v>
      </c>
      <c r="X55">
        <f t="shared" si="16"/>
        <v>1.4509060983909809E-2</v>
      </c>
      <c r="Y55">
        <f t="shared" si="17"/>
        <v>3.8826463068077307E-3</v>
      </c>
      <c r="Z55">
        <f t="shared" si="18"/>
        <v>0.36987292339005551</v>
      </c>
      <c r="AB55">
        <f t="shared" si="19"/>
        <v>115.08304242072117</v>
      </c>
      <c r="AC55">
        <f t="shared" si="2"/>
        <v>106.4110285280145</v>
      </c>
      <c r="AE55">
        <f t="shared" si="3"/>
        <v>0</v>
      </c>
      <c r="AF55">
        <f t="shared" si="24"/>
        <v>0</v>
      </c>
      <c r="AG55">
        <f t="shared" si="24"/>
        <v>-4.6234115423756936</v>
      </c>
      <c r="AH55">
        <f t="shared" si="5"/>
        <v>-3627.2652459774522</v>
      </c>
      <c r="AI55">
        <f t="shared" si="25"/>
        <v>-3631.888657519828</v>
      </c>
      <c r="AJ55">
        <f t="shared" si="7"/>
        <v>8.6720138927066728</v>
      </c>
      <c r="AK55">
        <f t="shared" si="22"/>
        <v>8.0558129694504821</v>
      </c>
      <c r="AL55">
        <f t="shared" si="8"/>
        <v>-3615.1608306576709</v>
      </c>
      <c r="AN55">
        <f t="shared" si="26"/>
        <v>0</v>
      </c>
      <c r="AO55">
        <f t="shared" si="26"/>
        <v>0</v>
      </c>
      <c r="AP55">
        <f t="shared" si="26"/>
        <v>-1.2753382170386643E-2</v>
      </c>
      <c r="AQ55">
        <f t="shared" si="26"/>
        <v>-10.005576940602994</v>
      </c>
      <c r="AR55">
        <f t="shared" si="26"/>
        <v>-10.01833032277338</v>
      </c>
      <c r="AS55">
        <f t="shared" si="26"/>
        <v>2.3921190304370166E-2</v>
      </c>
      <c r="AT55">
        <f t="shared" si="26"/>
        <v>2.2221439850402747E-2</v>
      </c>
      <c r="AU55">
        <f t="shared" si="23"/>
        <v>-9.9721876926186077</v>
      </c>
      <c r="AW55">
        <v>52</v>
      </c>
      <c r="AX55">
        <f>IF(Z55&gt;0, (R55*SUMPRODUCT(K55:$K$98, X55:$X$98)-K55*$AZ$3)/Z55, 0)</f>
        <v>287.69618373983275</v>
      </c>
    </row>
    <row r="56" spans="5:50" x14ac:dyDescent="0.25">
      <c r="E56">
        <v>2056</v>
      </c>
      <c r="F56" s="5">
        <f>EconomicRates!C96</f>
        <v>3.5571999999999999E-2</v>
      </c>
      <c r="G56" s="5">
        <f>EconomicRates!D96</f>
        <v>7.0000000000000007E-2</v>
      </c>
      <c r="H56" s="5">
        <f t="shared" si="10"/>
        <v>0.12000000000000001</v>
      </c>
      <c r="I56" s="5">
        <f t="shared" si="11"/>
        <v>1.1200000000000001</v>
      </c>
      <c r="J56">
        <f t="shared" si="12"/>
        <v>0.89285714285714279</v>
      </c>
      <c r="K56">
        <f t="shared" si="20"/>
        <v>2.4628887699159E-3</v>
      </c>
      <c r="L56" s="2">
        <v>53</v>
      </c>
      <c r="M56" s="6">
        <v>5.0548205999999998E-2</v>
      </c>
      <c r="Q56" s="4">
        <f t="shared" si="21"/>
        <v>12.5</v>
      </c>
      <c r="R56">
        <f t="shared" si="0"/>
        <v>250000</v>
      </c>
      <c r="S56">
        <f t="shared" si="1"/>
        <v>282.49917505501719</v>
      </c>
      <c r="U56">
        <f t="shared" si="13"/>
        <v>5.0548205999999998E-2</v>
      </c>
      <c r="V56">
        <f t="shared" si="14"/>
        <v>0.01</v>
      </c>
      <c r="W56">
        <f t="shared" si="15"/>
        <v>0.36987292339005551</v>
      </c>
      <c r="X56">
        <f t="shared" si="16"/>
        <v>1.8696412725342743E-2</v>
      </c>
      <c r="Y56">
        <f t="shared" si="17"/>
        <v>3.6987292339005552E-3</v>
      </c>
      <c r="Z56">
        <f t="shared" si="18"/>
        <v>0.3474777814308122</v>
      </c>
      <c r="AB56">
        <f t="shared" si="19"/>
        <v>106.4110285280145</v>
      </c>
      <c r="AC56">
        <f t="shared" si="2"/>
        <v>98.162186604152012</v>
      </c>
      <c r="AE56">
        <f t="shared" si="3"/>
        <v>0</v>
      </c>
      <c r="AF56">
        <f t="shared" si="24"/>
        <v>0</v>
      </c>
      <c r="AG56">
        <f t="shared" si="24"/>
        <v>-4.3434722678851525</v>
      </c>
      <c r="AH56">
        <f t="shared" si="5"/>
        <v>-4674.1031813356858</v>
      </c>
      <c r="AI56">
        <f t="shared" si="25"/>
        <v>-4678.4466536035707</v>
      </c>
      <c r="AJ56">
        <f t="shared" si="7"/>
        <v>8.2488419238624857</v>
      </c>
      <c r="AK56">
        <f t="shared" si="22"/>
        <v>7.4487719969610158</v>
      </c>
      <c r="AL56">
        <f t="shared" si="8"/>
        <v>-4662.749039682747</v>
      </c>
      <c r="AN56">
        <f t="shared" si="26"/>
        <v>0</v>
      </c>
      <c r="AO56">
        <f t="shared" si="26"/>
        <v>0</v>
      </c>
      <c r="AP56">
        <f t="shared" si="26"/>
        <v>-1.0697489071015488E-2</v>
      </c>
      <c r="AQ56">
        <f t="shared" si="26"/>
        <v>-11.511796234739842</v>
      </c>
      <c r="AR56">
        <f t="shared" si="26"/>
        <v>-11.522493723810857</v>
      </c>
      <c r="AS56">
        <f t="shared" si="26"/>
        <v>2.0315980139092384E-2</v>
      </c>
      <c r="AT56">
        <f t="shared" si="26"/>
        <v>1.8345496900979318E-2</v>
      </c>
      <c r="AU56">
        <f t="shared" si="23"/>
        <v>-11.483832246770785</v>
      </c>
      <c r="AW56">
        <v>53</v>
      </c>
      <c r="AX56">
        <f>IF(Z56&gt;0, (R56*SUMPRODUCT(K56:$K$98, X56:$X$98)-K56*$AZ$3)/Z56, 0)</f>
        <v>282.49917505501719</v>
      </c>
    </row>
    <row r="57" spans="5:50" x14ac:dyDescent="0.25">
      <c r="E57">
        <v>2057</v>
      </c>
      <c r="F57" s="5">
        <f>EconomicRates!C97</f>
        <v>3.5571999999999999E-2</v>
      </c>
      <c r="G57" s="5">
        <f>EconomicRates!D97</f>
        <v>7.0000000000000007E-2</v>
      </c>
      <c r="H57" s="5">
        <f t="shared" si="10"/>
        <v>0.12000000000000001</v>
      </c>
      <c r="I57" s="5">
        <f t="shared" si="11"/>
        <v>1.1200000000000001</v>
      </c>
      <c r="J57">
        <f t="shared" si="12"/>
        <v>0.89285714285714279</v>
      </c>
      <c r="K57">
        <f t="shared" si="20"/>
        <v>2.1990078302820534E-3</v>
      </c>
      <c r="L57" s="2">
        <v>54</v>
      </c>
      <c r="M57" s="6">
        <v>6.4784177999999998E-2</v>
      </c>
      <c r="Q57" s="4">
        <f t="shared" si="21"/>
        <v>12.5</v>
      </c>
      <c r="R57">
        <f t="shared" si="0"/>
        <v>250000</v>
      </c>
      <c r="S57">
        <f t="shared" si="1"/>
        <v>274.40471277529457</v>
      </c>
      <c r="U57">
        <f t="shared" si="13"/>
        <v>6.4784177999999998E-2</v>
      </c>
      <c r="V57">
        <f t="shared" si="14"/>
        <v>0.01</v>
      </c>
      <c r="W57">
        <f t="shared" si="15"/>
        <v>0.3474777814308122</v>
      </c>
      <c r="X57">
        <f t="shared" si="16"/>
        <v>2.2511062443258831E-2</v>
      </c>
      <c r="Y57">
        <f t="shared" si="17"/>
        <v>3.4747778143081223E-3</v>
      </c>
      <c r="Z57">
        <f t="shared" si="18"/>
        <v>0.32149194117324525</v>
      </c>
      <c r="AB57">
        <f t="shared" si="19"/>
        <v>98.162186604152012</v>
      </c>
      <c r="AC57">
        <f t="shared" si="2"/>
        <v>88.218903777216269</v>
      </c>
      <c r="AE57">
        <f t="shared" si="3"/>
        <v>0</v>
      </c>
      <c r="AF57">
        <f t="shared" si="24"/>
        <v>0</v>
      </c>
      <c r="AG57">
        <f t="shared" si="24"/>
        <v>-4.0186492646655658</v>
      </c>
      <c r="AH57">
        <f t="shared" si="5"/>
        <v>-5627.7656108147075</v>
      </c>
      <c r="AI57">
        <f t="shared" si="25"/>
        <v>-5631.7842600793729</v>
      </c>
      <c r="AJ57">
        <f t="shared" si="7"/>
        <v>9.9432828269357429</v>
      </c>
      <c r="AK57">
        <f t="shared" si="22"/>
        <v>6.8713530622906411</v>
      </c>
      <c r="AL57">
        <f t="shared" si="8"/>
        <v>-5614.9696241901465</v>
      </c>
      <c r="AN57">
        <f t="shared" si="26"/>
        <v>0</v>
      </c>
      <c r="AO57">
        <f t="shared" si="26"/>
        <v>0</v>
      </c>
      <c r="AP57">
        <f t="shared" si="26"/>
        <v>-8.837041200156796E-3</v>
      </c>
      <c r="AQ57">
        <f t="shared" si="26"/>
        <v>-12.375500645173606</v>
      </c>
      <c r="AR57">
        <f t="shared" si="26"/>
        <v>-12.384337686373762</v>
      </c>
      <c r="AS57">
        <f t="shared" si="26"/>
        <v>2.1865356795140772E-2</v>
      </c>
      <c r="AT57">
        <f t="shared" si="26"/>
        <v>1.5110159188609687E-2</v>
      </c>
      <c r="AU57">
        <f t="shared" si="23"/>
        <v>-12.34736217039001</v>
      </c>
      <c r="AW57">
        <v>54</v>
      </c>
      <c r="AX57">
        <f>IF(Z57&gt;0, (R57*SUMPRODUCT(K57:$K$98, X57:$X$98)-K57*$AZ$3)/Z57, 0)</f>
        <v>274.40471277529457</v>
      </c>
    </row>
    <row r="58" spans="5:50" x14ac:dyDescent="0.25">
      <c r="E58">
        <v>2058</v>
      </c>
      <c r="F58" s="5">
        <f>EconomicRates!C98</f>
        <v>3.5571999999999999E-2</v>
      </c>
      <c r="G58" s="5">
        <f>EconomicRates!D98</f>
        <v>7.0000000000000007E-2</v>
      </c>
      <c r="H58" s="5">
        <f t="shared" si="10"/>
        <v>0.12000000000000001</v>
      </c>
      <c r="I58" s="5">
        <f t="shared" si="11"/>
        <v>1.1200000000000001</v>
      </c>
      <c r="J58">
        <f t="shared" si="12"/>
        <v>0.89285714285714279</v>
      </c>
      <c r="K58">
        <f t="shared" si="20"/>
        <v>1.9633998484661188E-3</v>
      </c>
      <c r="L58" s="2">
        <v>55</v>
      </c>
      <c r="M58" s="6">
        <v>8.0470763000000001E-2</v>
      </c>
      <c r="Q58" s="4">
        <f t="shared" si="21"/>
        <v>12.5</v>
      </c>
      <c r="R58">
        <f t="shared" si="0"/>
        <v>250000</v>
      </c>
      <c r="S58">
        <f t="shared" si="1"/>
        <v>264.16618335486015</v>
      </c>
      <c r="U58">
        <f t="shared" si="13"/>
        <v>8.0470763000000001E-2</v>
      </c>
      <c r="V58">
        <f t="shared" si="14"/>
        <v>0.01</v>
      </c>
      <c r="W58">
        <f t="shared" si="15"/>
        <v>0.32149194117324525</v>
      </c>
      <c r="X58">
        <f t="shared" si="16"/>
        <v>2.5870701804562159E-2</v>
      </c>
      <c r="Y58">
        <f t="shared" si="17"/>
        <v>3.2149194117324525E-3</v>
      </c>
      <c r="Z58">
        <f t="shared" si="18"/>
        <v>0.29240631995695066</v>
      </c>
      <c r="AB58">
        <f t="shared" si="19"/>
        <v>88.218903777216269</v>
      </c>
      <c r="AC58">
        <f t="shared" si="2"/>
        <v>77.243861531867736</v>
      </c>
      <c r="AE58">
        <f t="shared" si="3"/>
        <v>0</v>
      </c>
      <c r="AF58">
        <f t="shared" si="24"/>
        <v>0</v>
      </c>
      <c r="AG58">
        <f t="shared" si="24"/>
        <v>-3.6550789994618831</v>
      </c>
      <c r="AH58">
        <f t="shared" si="5"/>
        <v>-6467.6754511405397</v>
      </c>
      <c r="AI58">
        <f t="shared" si="25"/>
        <v>-6471.3305301400014</v>
      </c>
      <c r="AJ58">
        <f t="shared" si="7"/>
        <v>10.975042245348533</v>
      </c>
      <c r="AK58">
        <f t="shared" si="22"/>
        <v>6.1753232644051392</v>
      </c>
      <c r="AL58">
        <f t="shared" si="8"/>
        <v>-6454.1801646302474</v>
      </c>
      <c r="AN58">
        <f t="shared" si="26"/>
        <v>0</v>
      </c>
      <c r="AO58">
        <f t="shared" si="26"/>
        <v>0</v>
      </c>
      <c r="AP58">
        <f t="shared" si="26"/>
        <v>-7.1763815536751542E-3</v>
      </c>
      <c r="AQ58">
        <f t="shared" si="26"/>
        <v>-12.698633000697372</v>
      </c>
      <c r="AR58">
        <f t="shared" si="26"/>
        <v>-12.705809382251047</v>
      </c>
      <c r="AS58">
        <f t="shared" si="26"/>
        <v>2.154839628142656E-2</v>
      </c>
      <c r="AT58">
        <f t="shared" si="26"/>
        <v>1.2124628761562348E-2</v>
      </c>
      <c r="AU58">
        <f t="shared" si="23"/>
        <v>-12.672136357208057</v>
      </c>
      <c r="AW58">
        <v>55</v>
      </c>
      <c r="AX58">
        <f>IF(Z58&gt;0, (R58*SUMPRODUCT(K58:$K$98, X58:$X$98)-K58*$AZ$3)/Z58, 0)</f>
        <v>264.16618335486015</v>
      </c>
    </row>
    <row r="59" spans="5:50" x14ac:dyDescent="0.25">
      <c r="E59">
        <v>2059</v>
      </c>
      <c r="F59" s="5">
        <f>EconomicRates!C99</f>
        <v>3.5571999999999999E-2</v>
      </c>
      <c r="G59" s="5">
        <f>EconomicRates!D99</f>
        <v>7.0000000000000007E-2</v>
      </c>
      <c r="H59" s="5">
        <f t="shared" si="10"/>
        <v>0.12000000000000001</v>
      </c>
      <c r="I59" s="5">
        <f t="shared" si="11"/>
        <v>1.1200000000000001</v>
      </c>
      <c r="J59">
        <f t="shared" si="12"/>
        <v>0.89285714285714279</v>
      </c>
      <c r="K59">
        <f t="shared" si="20"/>
        <v>1.7530355789876059E-3</v>
      </c>
      <c r="L59" s="2">
        <v>56</v>
      </c>
      <c r="M59" s="6">
        <v>9.7818447000000003E-2</v>
      </c>
      <c r="Q59" s="4">
        <f t="shared" si="21"/>
        <v>12.5</v>
      </c>
      <c r="R59">
        <f t="shared" si="0"/>
        <v>250000</v>
      </c>
      <c r="S59">
        <f t="shared" si="1"/>
        <v>252.20698292040166</v>
      </c>
      <c r="U59">
        <f t="shared" si="13"/>
        <v>9.7818447000000003E-2</v>
      </c>
      <c r="V59">
        <f t="shared" si="14"/>
        <v>0.01</v>
      </c>
      <c r="W59">
        <f t="shared" si="15"/>
        <v>0.29240631995695066</v>
      </c>
      <c r="X59">
        <f t="shared" si="16"/>
        <v>2.860273211117402E-2</v>
      </c>
      <c r="Y59">
        <f t="shared" si="17"/>
        <v>2.9240631995695065E-3</v>
      </c>
      <c r="Z59">
        <f t="shared" si="18"/>
        <v>0.26087952464620712</v>
      </c>
      <c r="AB59">
        <f t="shared" si="19"/>
        <v>77.243861531867736</v>
      </c>
      <c r="AC59">
        <f t="shared" si="2"/>
        <v>65.795637816728458</v>
      </c>
      <c r="AE59">
        <f t="shared" si="3"/>
        <v>0</v>
      </c>
      <c r="AF59">
        <f t="shared" si="24"/>
        <v>0</v>
      </c>
      <c r="AG59">
        <f t="shared" si="24"/>
        <v>-3.2609940580775891</v>
      </c>
      <c r="AH59">
        <f t="shared" si="5"/>
        <v>-7150.6830277935051</v>
      </c>
      <c r="AI59">
        <f t="shared" si="25"/>
        <v>-7153.9440218515829</v>
      </c>
      <c r="AJ59">
        <f t="shared" si="7"/>
        <v>11.448223715139278</v>
      </c>
      <c r="AK59">
        <f t="shared" si="22"/>
        <v>5.4070703072307422</v>
      </c>
      <c r="AL59">
        <f t="shared" si="8"/>
        <v>-7137.0887278292121</v>
      </c>
      <c r="AN59">
        <f t="shared" si="26"/>
        <v>0</v>
      </c>
      <c r="AO59">
        <f t="shared" si="26"/>
        <v>0</v>
      </c>
      <c r="AP59">
        <f t="shared" si="26"/>
        <v>-5.716638606677189E-3</v>
      </c>
      <c r="AQ59">
        <f t="shared" si="26"/>
        <v>-12.535401761784835</v>
      </c>
      <c r="AR59">
        <f t="shared" si="26"/>
        <v>-12.541118400391511</v>
      </c>
      <c r="AS59">
        <f t="shared" si="26"/>
        <v>2.0069143488848824E-2</v>
      </c>
      <c r="AT59">
        <f t="shared" si="26"/>
        <v>9.4787866266629363E-3</v>
      </c>
      <c r="AU59">
        <f t="shared" si="23"/>
        <v>-12.511570470275998</v>
      </c>
      <c r="AW59">
        <v>56</v>
      </c>
      <c r="AX59">
        <f>IF(Z59&gt;0, (R59*SUMPRODUCT(K59:$K$98, X59:$X$98)-K59*$AZ$3)/Z59, 0)</f>
        <v>252.20698292040166</v>
      </c>
    </row>
    <row r="60" spans="5:50" x14ac:dyDescent="0.25">
      <c r="E60">
        <v>2060</v>
      </c>
      <c r="F60" s="5">
        <f>EconomicRates!C100</f>
        <v>3.5571999999999999E-2</v>
      </c>
      <c r="G60" s="5">
        <f>EconomicRates!D100</f>
        <v>7.0000000000000007E-2</v>
      </c>
      <c r="H60" s="5">
        <f t="shared" si="10"/>
        <v>0.12000000000000001</v>
      </c>
      <c r="I60" s="5">
        <f t="shared" si="11"/>
        <v>1.1200000000000001</v>
      </c>
      <c r="J60">
        <f t="shared" si="12"/>
        <v>0.89285714285714279</v>
      </c>
      <c r="K60">
        <f t="shared" si="20"/>
        <v>1.5652103383817909E-3</v>
      </c>
      <c r="L60" s="2">
        <v>57</v>
      </c>
      <c r="M60" s="6">
        <v>0.115047869</v>
      </c>
      <c r="Q60" s="4">
        <f t="shared" si="21"/>
        <v>12.5</v>
      </c>
      <c r="R60">
        <f t="shared" si="0"/>
        <v>250000</v>
      </c>
      <c r="S60">
        <f t="shared" si="1"/>
        <v>238.22555295918994</v>
      </c>
      <c r="U60">
        <f t="shared" si="13"/>
        <v>0.115047869</v>
      </c>
      <c r="V60">
        <f t="shared" si="14"/>
        <v>0.01</v>
      </c>
      <c r="W60">
        <f t="shared" si="15"/>
        <v>0.26087952464620712</v>
      </c>
      <c r="X60">
        <f t="shared" si="16"/>
        <v>3.0013633376279106E-2</v>
      </c>
      <c r="Y60">
        <f t="shared" si="17"/>
        <v>2.6087952464620714E-3</v>
      </c>
      <c r="Z60">
        <f t="shared" si="18"/>
        <v>0.22825709602346594</v>
      </c>
      <c r="AB60">
        <f t="shared" si="19"/>
        <v>65.795637816728458</v>
      </c>
      <c r="AC60">
        <f t="shared" si="2"/>
        <v>54.376672917049092</v>
      </c>
      <c r="AE60">
        <f t="shared" si="3"/>
        <v>0</v>
      </c>
      <c r="AF60">
        <f t="shared" si="24"/>
        <v>0</v>
      </c>
      <c r="AG60">
        <f t="shared" si="24"/>
        <v>-2.8532137002933244</v>
      </c>
      <c r="AH60">
        <f t="shared" si="5"/>
        <v>-7503.4083440697768</v>
      </c>
      <c r="AI60">
        <f t="shared" si="25"/>
        <v>-7506.2615577700699</v>
      </c>
      <c r="AJ60">
        <f t="shared" si="7"/>
        <v>11.418964899679366</v>
      </c>
      <c r="AK60">
        <f t="shared" si="22"/>
        <v>4.6056946471709921</v>
      </c>
      <c r="AL60">
        <f t="shared" si="8"/>
        <v>-7490.2368982232201</v>
      </c>
      <c r="AN60">
        <f t="shared" si="26"/>
        <v>0</v>
      </c>
      <c r="AO60">
        <f t="shared" si="26"/>
        <v>0</v>
      </c>
      <c r="AP60">
        <f t="shared" si="26"/>
        <v>-4.4658795813116766E-3</v>
      </c>
      <c r="AQ60">
        <f t="shared" si="26"/>
        <v>-11.744412313238209</v>
      </c>
      <c r="AR60">
        <f t="shared" si="26"/>
        <v>-11.74887819281952</v>
      </c>
      <c r="AS60">
        <f t="shared" si="26"/>
        <v>1.7873081914596935E-2</v>
      </c>
      <c r="AT60">
        <f t="shared" si="26"/>
        <v>7.2088808771817118E-3</v>
      </c>
      <c r="AU60">
        <f t="shared" si="23"/>
        <v>-11.723796230027743</v>
      </c>
      <c r="AW60">
        <v>57</v>
      </c>
      <c r="AX60">
        <f>IF(Z60&gt;0, (R60*SUMPRODUCT(K60:$K$98, X60:$X$98)-K60*$AZ$3)/Z60, 0)</f>
        <v>238.22555295918994</v>
      </c>
    </row>
    <row r="61" spans="5:50" x14ac:dyDescent="0.25">
      <c r="E61">
        <v>2061</v>
      </c>
      <c r="F61" s="5">
        <f>EconomicRates!C101</f>
        <v>3.5571999999999999E-2</v>
      </c>
      <c r="G61" s="5">
        <f>EconomicRates!D101</f>
        <v>7.0000000000000007E-2</v>
      </c>
      <c r="H61" s="5">
        <f t="shared" si="10"/>
        <v>0.12000000000000001</v>
      </c>
      <c r="I61" s="5">
        <f t="shared" si="11"/>
        <v>1.1200000000000001</v>
      </c>
      <c r="J61">
        <f t="shared" si="12"/>
        <v>0.89285714285714279</v>
      </c>
      <c r="K61">
        <f t="shared" si="20"/>
        <v>1.3975092306980274E-3</v>
      </c>
      <c r="L61" s="2">
        <v>58</v>
      </c>
      <c r="M61" s="6">
        <v>0.13365521</v>
      </c>
      <c r="Q61" s="4">
        <f t="shared" si="21"/>
        <v>12.5</v>
      </c>
      <c r="R61">
        <f t="shared" si="0"/>
        <v>250000</v>
      </c>
      <c r="S61">
        <f t="shared" si="1"/>
        <v>223.20457908802533</v>
      </c>
      <c r="U61">
        <f t="shared" si="13"/>
        <v>0.13365521</v>
      </c>
      <c r="V61">
        <f t="shared" si="14"/>
        <v>0.01</v>
      </c>
      <c r="W61">
        <f t="shared" si="15"/>
        <v>0.22825709602346594</v>
      </c>
      <c r="X61">
        <f t="shared" si="16"/>
        <v>3.0507750103006506E-2</v>
      </c>
      <c r="Y61">
        <f t="shared" si="17"/>
        <v>2.2825709602346594E-3</v>
      </c>
      <c r="Z61">
        <f t="shared" si="18"/>
        <v>0.1954667749602248</v>
      </c>
      <c r="AB61">
        <f t="shared" si="19"/>
        <v>54.376672917049092</v>
      </c>
      <c r="AC61">
        <f t="shared" si="2"/>
        <v>43.629079230690742</v>
      </c>
      <c r="AE61">
        <f t="shared" si="3"/>
        <v>0</v>
      </c>
      <c r="AF61">
        <f t="shared" si="24"/>
        <v>0</v>
      </c>
      <c r="AG61">
        <f t="shared" si="24"/>
        <v>-2.4433346870028099</v>
      </c>
      <c r="AH61">
        <f t="shared" si="5"/>
        <v>-7626.9375257516267</v>
      </c>
      <c r="AI61">
        <f t="shared" si="25"/>
        <v>-7629.3808604386295</v>
      </c>
      <c r="AJ61">
        <f t="shared" si="7"/>
        <v>10.74759368635835</v>
      </c>
      <c r="AK61">
        <f t="shared" si="22"/>
        <v>3.8063671041934368</v>
      </c>
      <c r="AL61">
        <f t="shared" si="8"/>
        <v>-7614.8268996480774</v>
      </c>
      <c r="AN61">
        <f t="shared" si="26"/>
        <v>0</v>
      </c>
      <c r="AO61">
        <f t="shared" si="26"/>
        <v>0</v>
      </c>
      <c r="AP61">
        <f t="shared" si="26"/>
        <v>-3.4145827787711025E-3</v>
      </c>
      <c r="AQ61">
        <f t="shared" si="26"/>
        <v>-10.658715594195073</v>
      </c>
      <c r="AR61">
        <f t="shared" si="26"/>
        <v>-10.662130176973843</v>
      </c>
      <c r="AS61">
        <f t="shared" si="26"/>
        <v>1.5019861384477634E-2</v>
      </c>
      <c r="AT61">
        <f t="shared" si="26"/>
        <v>5.3194331635356487E-3</v>
      </c>
      <c r="AU61">
        <f t="shared" si="23"/>
        <v>-10.64179088242583</v>
      </c>
      <c r="AW61">
        <v>58</v>
      </c>
      <c r="AX61">
        <f>IF(Z61&gt;0, (R61*SUMPRODUCT(K61:$K$98, X61:$X$98)-K61*$AZ$3)/Z61, 0)</f>
        <v>223.20457908802533</v>
      </c>
    </row>
    <row r="62" spans="5:50" x14ac:dyDescent="0.25">
      <c r="E62">
        <v>2062</v>
      </c>
      <c r="F62" s="5">
        <f>EconomicRates!C102</f>
        <v>3.5571999999999999E-2</v>
      </c>
      <c r="G62" s="5">
        <f>EconomicRates!D102</f>
        <v>7.0000000000000007E-2</v>
      </c>
      <c r="H62" s="5">
        <f t="shared" si="10"/>
        <v>0.12000000000000001</v>
      </c>
      <c r="I62" s="5">
        <f t="shared" si="11"/>
        <v>1.1200000000000001</v>
      </c>
      <c r="J62">
        <f t="shared" si="12"/>
        <v>0.89285714285714279</v>
      </c>
      <c r="K62">
        <f t="shared" si="20"/>
        <v>1.2477760988375245E-3</v>
      </c>
      <c r="L62" s="2">
        <v>59</v>
      </c>
      <c r="M62" s="6">
        <v>0.153152232</v>
      </c>
      <c r="Q62" s="4">
        <f t="shared" si="21"/>
        <v>12.5</v>
      </c>
      <c r="R62">
        <f t="shared" si="0"/>
        <v>250000</v>
      </c>
      <c r="S62">
        <f t="shared" si="1"/>
        <v>207.00098950074297</v>
      </c>
      <c r="U62">
        <f t="shared" si="13"/>
        <v>0.153152232</v>
      </c>
      <c r="V62">
        <f t="shared" si="14"/>
        <v>0.01</v>
      </c>
      <c r="W62">
        <f t="shared" si="15"/>
        <v>0.1954667749602248</v>
      </c>
      <c r="X62">
        <f t="shared" si="16"/>
        <v>2.9936172867000139E-2</v>
      </c>
      <c r="Y62">
        <f t="shared" si="17"/>
        <v>1.9546677496022481E-3</v>
      </c>
      <c r="Z62">
        <f t="shared" si="18"/>
        <v>0.16357593434362241</v>
      </c>
      <c r="AB62">
        <f t="shared" si="19"/>
        <v>43.629079230690742</v>
      </c>
      <c r="AC62">
        <f t="shared" si="2"/>
        <v>33.860380267638405</v>
      </c>
      <c r="AE62">
        <f t="shared" si="3"/>
        <v>0</v>
      </c>
      <c r="AF62">
        <f t="shared" si="24"/>
        <v>0</v>
      </c>
      <c r="AG62">
        <f t="shared" si="24"/>
        <v>-2.04469917929528</v>
      </c>
      <c r="AH62">
        <f t="shared" si="5"/>
        <v>-7484.0432167500348</v>
      </c>
      <c r="AI62">
        <f t="shared" si="25"/>
        <v>-7486.0879159293299</v>
      </c>
      <c r="AJ62">
        <f t="shared" si="7"/>
        <v>9.7686989630523371</v>
      </c>
      <c r="AK62">
        <f t="shared" si="22"/>
        <v>3.0540355461483522</v>
      </c>
      <c r="AL62">
        <f t="shared" si="8"/>
        <v>-7473.2651814201299</v>
      </c>
      <c r="AN62">
        <f t="shared" si="26"/>
        <v>0</v>
      </c>
      <c r="AO62">
        <f t="shared" si="26"/>
        <v>0</v>
      </c>
      <c r="AP62">
        <f t="shared" si="26"/>
        <v>-2.5513267652373522E-3</v>
      </c>
      <c r="AQ62">
        <f t="shared" si="26"/>
        <v>-9.3384102485277953</v>
      </c>
      <c r="AR62">
        <f t="shared" si="26"/>
        <v>-9.3409615752930328</v>
      </c>
      <c r="AS62">
        <f t="shared" si="26"/>
        <v>1.2189149082835615E-2</v>
      </c>
      <c r="AT62">
        <f t="shared" si="26"/>
        <v>3.8107525594841193E-3</v>
      </c>
      <c r="AU62">
        <f t="shared" si="23"/>
        <v>-9.3249616736507139</v>
      </c>
      <c r="AW62">
        <v>59</v>
      </c>
      <c r="AX62">
        <f>IF(Z62&gt;0, (R62*SUMPRODUCT(K62:$K$98, X62:$X$98)-K62*$AZ$3)/Z62, 0)</f>
        <v>207.00098950074297</v>
      </c>
    </row>
    <row r="63" spans="5:50" x14ac:dyDescent="0.25">
      <c r="E63">
        <v>2063</v>
      </c>
      <c r="F63" s="5">
        <f>EconomicRates!C103</f>
        <v>3.5571999999999999E-2</v>
      </c>
      <c r="G63" s="5">
        <f>EconomicRates!D103</f>
        <v>7.0000000000000007E-2</v>
      </c>
      <c r="H63" s="5">
        <f t="shared" si="10"/>
        <v>0.12000000000000001</v>
      </c>
      <c r="I63" s="5">
        <f t="shared" si="11"/>
        <v>1.1200000000000001</v>
      </c>
      <c r="J63">
        <f t="shared" si="12"/>
        <v>0.89285714285714279</v>
      </c>
      <c r="K63">
        <f t="shared" si="20"/>
        <v>1.114085802533504E-3</v>
      </c>
      <c r="L63" s="2">
        <v>60</v>
      </c>
      <c r="M63" s="6">
        <v>0.17329698399999999</v>
      </c>
      <c r="Q63" s="4">
        <f t="shared" si="21"/>
        <v>12.5</v>
      </c>
      <c r="R63">
        <f t="shared" si="0"/>
        <v>250000</v>
      </c>
      <c r="S63">
        <f t="shared" si="1"/>
        <v>189.50570396448717</v>
      </c>
      <c r="U63">
        <f t="shared" si="13"/>
        <v>0.17329698399999999</v>
      </c>
      <c r="V63">
        <f t="shared" si="14"/>
        <v>0.01</v>
      </c>
      <c r="W63">
        <f t="shared" si="15"/>
        <v>0.16357593434362241</v>
      </c>
      <c r="X63">
        <f t="shared" si="16"/>
        <v>2.8347216076731782E-2</v>
      </c>
      <c r="Y63">
        <f t="shared" si="17"/>
        <v>1.6357593434362242E-3</v>
      </c>
      <c r="Z63">
        <f t="shared" si="18"/>
        <v>0.13359295892345444</v>
      </c>
      <c r="AB63">
        <f t="shared" si="19"/>
        <v>33.860380267638405</v>
      </c>
      <c r="AC63">
        <f t="shared" si="2"/>
        <v>25.316627725488051</v>
      </c>
      <c r="AE63">
        <f t="shared" si="3"/>
        <v>0</v>
      </c>
      <c r="AF63">
        <f t="shared" si="24"/>
        <v>0</v>
      </c>
      <c r="AG63">
        <f t="shared" si="24"/>
        <v>-1.6699119865431804</v>
      </c>
      <c r="AH63">
        <f t="shared" si="5"/>
        <v>-7086.8040191829459</v>
      </c>
      <c r="AI63">
        <f t="shared" si="25"/>
        <v>-7088.4739311694893</v>
      </c>
      <c r="AJ63">
        <f t="shared" si="7"/>
        <v>8.5437525421503544</v>
      </c>
      <c r="AK63">
        <f t="shared" si="22"/>
        <v>2.3702266187346885</v>
      </c>
      <c r="AL63">
        <f t="shared" si="8"/>
        <v>-7077.5599520086043</v>
      </c>
      <c r="AN63">
        <f t="shared" si="26"/>
        <v>0</v>
      </c>
      <c r="AO63">
        <f t="shared" si="26"/>
        <v>0</v>
      </c>
      <c r="AP63">
        <f t="shared" si="26"/>
        <v>-1.860425235688277E-3</v>
      </c>
      <c r="AQ63">
        <f t="shared" si="26"/>
        <v>-7.8953077431090941</v>
      </c>
      <c r="AR63">
        <f t="shared" si="26"/>
        <v>-7.8971681683447823</v>
      </c>
      <c r="AS63">
        <f t="shared" si="26"/>
        <v>9.5184734075692418E-3</v>
      </c>
      <c r="AT63">
        <f t="shared" si="26"/>
        <v>2.640635824719309E-3</v>
      </c>
      <c r="AU63">
        <f t="shared" si="23"/>
        <v>-7.8850090591124937</v>
      </c>
      <c r="AW63">
        <v>60</v>
      </c>
      <c r="AX63">
        <f>IF(Z63&gt;0, (R63*SUMPRODUCT(K63:$K$98, X63:$X$98)-K63*$AZ$3)/Z63, 0)</f>
        <v>189.50570396448717</v>
      </c>
    </row>
    <row r="64" spans="5:50" x14ac:dyDescent="0.25">
      <c r="E64">
        <v>2064</v>
      </c>
      <c r="F64" s="5">
        <f>EconomicRates!C104</f>
        <v>3.5571999999999999E-2</v>
      </c>
      <c r="G64" s="5">
        <f>EconomicRates!D104</f>
        <v>7.0000000000000007E-2</v>
      </c>
      <c r="H64" s="5">
        <f t="shared" si="10"/>
        <v>0.12000000000000001</v>
      </c>
      <c r="I64" s="5">
        <f t="shared" si="11"/>
        <v>1.1200000000000001</v>
      </c>
      <c r="J64">
        <f t="shared" si="12"/>
        <v>0.89285714285714279</v>
      </c>
      <c r="K64">
        <f t="shared" si="20"/>
        <v>9.9471946654777136E-4</v>
      </c>
      <c r="L64" s="2">
        <v>61</v>
      </c>
      <c r="M64" s="6">
        <v>0.19491187900000001</v>
      </c>
      <c r="Q64" s="4">
        <f t="shared" si="21"/>
        <v>12.5</v>
      </c>
      <c r="R64">
        <f t="shared" si="0"/>
        <v>250000</v>
      </c>
      <c r="S64">
        <f t="shared" si="1"/>
        <v>170.69428885106288</v>
      </c>
      <c r="U64">
        <f t="shared" si="13"/>
        <v>0.19491187900000001</v>
      </c>
      <c r="V64">
        <f t="shared" si="14"/>
        <v>0.01</v>
      </c>
      <c r="W64">
        <f t="shared" si="15"/>
        <v>0.13359295892345444</v>
      </c>
      <c r="X64">
        <f t="shared" si="16"/>
        <v>2.6038854644940324E-2</v>
      </c>
      <c r="Y64">
        <f t="shared" si="17"/>
        <v>1.3359295892345444E-3</v>
      </c>
      <c r="Z64">
        <f t="shared" si="18"/>
        <v>0.10621817468927956</v>
      </c>
      <c r="AB64">
        <f t="shared" si="19"/>
        <v>25.316627725488051</v>
      </c>
      <c r="AC64">
        <f t="shared" si="2"/>
        <v>18.130835791644543</v>
      </c>
      <c r="AE64">
        <f t="shared" si="3"/>
        <v>0</v>
      </c>
      <c r="AF64">
        <f t="shared" si="24"/>
        <v>0</v>
      </c>
      <c r="AG64">
        <f t="shared" si="24"/>
        <v>-1.3277271836159945</v>
      </c>
      <c r="AH64">
        <f t="shared" si="5"/>
        <v>-6509.7136612350805</v>
      </c>
      <c r="AI64">
        <f t="shared" si="25"/>
        <v>-6511.0413884186964</v>
      </c>
      <c r="AJ64">
        <f t="shared" si="7"/>
        <v>7.1857919338435075</v>
      </c>
      <c r="AK64">
        <f t="shared" si="22"/>
        <v>1.7721639407841636</v>
      </c>
      <c r="AL64">
        <f t="shared" si="8"/>
        <v>-6502.0834325440683</v>
      </c>
      <c r="AN64">
        <f t="shared" si="26"/>
        <v>0</v>
      </c>
      <c r="AO64">
        <f t="shared" si="26"/>
        <v>0</v>
      </c>
      <c r="AP64">
        <f t="shared" si="26"/>
        <v>-1.320716075807477E-3</v>
      </c>
      <c r="AQ64">
        <f t="shared" si="26"/>
        <v>-6.475338900482499</v>
      </c>
      <c r="AR64">
        <f t="shared" si="26"/>
        <v>-6.4766596165583064</v>
      </c>
      <c r="AS64">
        <f t="shared" si="26"/>
        <v>7.1478471191560918E-3</v>
      </c>
      <c r="AT64">
        <f t="shared" si="26"/>
        <v>1.7628059698120194E-3</v>
      </c>
      <c r="AU64">
        <f t="shared" si="23"/>
        <v>-6.4677489634693375</v>
      </c>
      <c r="AW64">
        <v>61</v>
      </c>
      <c r="AX64">
        <f>IF(Z64&gt;0, (R64*SUMPRODUCT(K64:$K$98, X64:$X$98)-K64*$AZ$3)/Z64, 0)</f>
        <v>170.69428885106288</v>
      </c>
    </row>
    <row r="65" spans="5:50" x14ac:dyDescent="0.25">
      <c r="E65">
        <v>2065</v>
      </c>
      <c r="F65" s="5">
        <f>EconomicRates!C105</f>
        <v>3.5571999999999999E-2</v>
      </c>
      <c r="G65" s="5">
        <f>EconomicRates!D105</f>
        <v>7.0000000000000007E-2</v>
      </c>
      <c r="H65" s="5">
        <f t="shared" si="10"/>
        <v>0.12000000000000001</v>
      </c>
      <c r="I65" s="5">
        <f t="shared" si="11"/>
        <v>1.1200000000000001</v>
      </c>
      <c r="J65">
        <f t="shared" si="12"/>
        <v>0.89285714285714279</v>
      </c>
      <c r="K65">
        <f t="shared" si="20"/>
        <v>8.8814238084622432E-4</v>
      </c>
      <c r="L65" s="2">
        <v>62</v>
      </c>
      <c r="M65" s="6">
        <v>0.21714087100000001</v>
      </c>
      <c r="Q65" s="4">
        <f t="shared" si="21"/>
        <v>12.5</v>
      </c>
      <c r="R65">
        <f t="shared" si="0"/>
        <v>250000</v>
      </c>
      <c r="S65">
        <f t="shared" si="1"/>
        <v>149.69838910700619</v>
      </c>
      <c r="U65">
        <f t="shared" si="13"/>
        <v>0.21714087100000001</v>
      </c>
      <c r="V65">
        <f t="shared" si="14"/>
        <v>0.01</v>
      </c>
      <c r="W65">
        <f t="shared" si="15"/>
        <v>0.10621817468927956</v>
      </c>
      <c r="X65">
        <f t="shared" si="16"/>
        <v>2.3064306968060319E-2</v>
      </c>
      <c r="Y65">
        <f t="shared" si="17"/>
        <v>1.0621817468927956E-3</v>
      </c>
      <c r="Z65">
        <f t="shared" si="18"/>
        <v>8.209168597432645E-2</v>
      </c>
      <c r="AB65">
        <f t="shared" si="19"/>
        <v>18.130835791644543</v>
      </c>
      <c r="AC65">
        <f t="shared" si="2"/>
        <v>12.288993149434884</v>
      </c>
      <c r="AE65">
        <f t="shared" si="3"/>
        <v>0</v>
      </c>
      <c r="AF65">
        <f t="shared" si="24"/>
        <v>0</v>
      </c>
      <c r="AG65">
        <f t="shared" si="24"/>
        <v>-1.0261460746790807</v>
      </c>
      <c r="AH65">
        <f t="shared" si="5"/>
        <v>-5766.0767420150796</v>
      </c>
      <c r="AI65">
        <f t="shared" si="25"/>
        <v>-5767.1028880897584</v>
      </c>
      <c r="AJ65">
        <f t="shared" si="7"/>
        <v>5.8418426422096594</v>
      </c>
      <c r="AK65">
        <f t="shared" si="22"/>
        <v>1.2691585054151182</v>
      </c>
      <c r="AL65">
        <f t="shared" si="8"/>
        <v>-5759.9918869421335</v>
      </c>
      <c r="AN65">
        <f t="shared" si="26"/>
        <v>0</v>
      </c>
      <c r="AO65">
        <f t="shared" si="26"/>
        <v>0</v>
      </c>
      <c r="AP65">
        <f t="shared" si="26"/>
        <v>-9.1136381786148621E-4</v>
      </c>
      <c r="AQ65">
        <f t="shared" si="26"/>
        <v>-5.1210971257953135</v>
      </c>
      <c r="AR65">
        <f t="shared" si="26"/>
        <v>-5.1220084896131741</v>
      </c>
      <c r="AS65">
        <f t="shared" si="26"/>
        <v>5.1883880327810846E-3</v>
      </c>
      <c r="AT65">
        <f t="shared" si="26"/>
        <v>1.1271934566706187E-3</v>
      </c>
      <c r="AU65">
        <f t="shared" si="23"/>
        <v>-5.115692908123723</v>
      </c>
      <c r="AW65">
        <v>62</v>
      </c>
      <c r="AX65">
        <f>IF(Z65&gt;0, (R65*SUMPRODUCT(K65:$K$98, X65:$X$98)-K65*$AZ$3)/Z65, 0)</f>
        <v>149.69838910700619</v>
      </c>
    </row>
    <row r="66" spans="5:50" x14ac:dyDescent="0.25">
      <c r="E66">
        <v>2066</v>
      </c>
      <c r="F66" s="5">
        <f>EconomicRates!C106</f>
        <v>3.5571999999999999E-2</v>
      </c>
      <c r="G66" s="5">
        <f>EconomicRates!D106</f>
        <v>7.0000000000000007E-2</v>
      </c>
      <c r="H66" s="5">
        <f t="shared" si="10"/>
        <v>0.12000000000000001</v>
      </c>
      <c r="I66" s="5">
        <f t="shared" si="11"/>
        <v>1.1200000000000001</v>
      </c>
      <c r="J66">
        <f t="shared" si="12"/>
        <v>0.89285714285714279</v>
      </c>
      <c r="K66">
        <f t="shared" si="20"/>
        <v>7.9298426861270028E-4</v>
      </c>
      <c r="L66" s="2">
        <v>63</v>
      </c>
      <c r="M66" s="6">
        <v>0.240684854</v>
      </c>
      <c r="Q66" s="4">
        <f t="shared" si="21"/>
        <v>12.5</v>
      </c>
      <c r="R66">
        <f t="shared" si="0"/>
        <v>250000</v>
      </c>
      <c r="S66">
        <f t="shared" si="1"/>
        <v>125.7226123732049</v>
      </c>
      <c r="U66">
        <f t="shared" si="13"/>
        <v>0.240684854</v>
      </c>
      <c r="V66">
        <f t="shared" si="14"/>
        <v>0.01</v>
      </c>
      <c r="W66">
        <f t="shared" si="15"/>
        <v>8.209168597432645E-2</v>
      </c>
      <c r="X66">
        <f t="shared" si="16"/>
        <v>1.9758225453344609E-2</v>
      </c>
      <c r="Y66">
        <f t="shared" si="17"/>
        <v>8.2091685974326452E-4</v>
      </c>
      <c r="Z66">
        <f t="shared" si="18"/>
        <v>6.1512543661238574E-2</v>
      </c>
      <c r="AB66">
        <f t="shared" si="19"/>
        <v>12.288993149434884</v>
      </c>
      <c r="AC66">
        <f t="shared" si="2"/>
        <v>7.7335176828117387</v>
      </c>
      <c r="AE66">
        <f t="shared" si="3"/>
        <v>0</v>
      </c>
      <c r="AF66">
        <f t="shared" si="24"/>
        <v>0</v>
      </c>
      <c r="AG66">
        <f t="shared" si="24"/>
        <v>-0.76890679576548215</v>
      </c>
      <c r="AH66">
        <f t="shared" si="5"/>
        <v>-4939.5563633361526</v>
      </c>
      <c r="AI66">
        <f t="shared" si="25"/>
        <v>-4940.3252701319179</v>
      </c>
      <c r="AJ66">
        <f t="shared" si="7"/>
        <v>4.555475466623145</v>
      </c>
      <c r="AK66">
        <f t="shared" si="22"/>
        <v>0.86022952046044199</v>
      </c>
      <c r="AL66">
        <f t="shared" si="8"/>
        <v>-4934.9095651448351</v>
      </c>
      <c r="AN66">
        <f t="shared" si="26"/>
        <v>0</v>
      </c>
      <c r="AO66">
        <f t="shared" si="26"/>
        <v>0</v>
      </c>
      <c r="AP66">
        <f t="shared" si="26"/>
        <v>-6.0973099307142582E-4</v>
      </c>
      <c r="AQ66">
        <f t="shared" si="26"/>
        <v>-3.9169904900513286</v>
      </c>
      <c r="AR66">
        <f t="shared" si="26"/>
        <v>-3.9176002210443999</v>
      </c>
      <c r="AS66">
        <f t="shared" si="26"/>
        <v>3.6124203810832542E-3</v>
      </c>
      <c r="AT66">
        <f t="shared" si="26"/>
        <v>6.821484771213775E-4</v>
      </c>
      <c r="AU66">
        <f t="shared" si="23"/>
        <v>-3.913305652186196</v>
      </c>
      <c r="AW66">
        <v>63</v>
      </c>
      <c r="AX66">
        <f>IF(Z66&gt;0, (R66*SUMPRODUCT(K66:$K$98, X66:$X$98)-K66*$AZ$3)/Z66, 0)</f>
        <v>125.7226123732049</v>
      </c>
    </row>
    <row r="67" spans="5:50" x14ac:dyDescent="0.25">
      <c r="E67">
        <v>2067</v>
      </c>
      <c r="F67" s="5">
        <f>EconomicRates!C107</f>
        <v>3.5571999999999999E-2</v>
      </c>
      <c r="G67" s="5">
        <f>EconomicRates!D107</f>
        <v>7.0000000000000007E-2</v>
      </c>
      <c r="H67" s="5">
        <f t="shared" si="10"/>
        <v>0.12000000000000001</v>
      </c>
      <c r="I67" s="5">
        <f t="shared" si="11"/>
        <v>1.1200000000000001</v>
      </c>
      <c r="J67">
        <f t="shared" si="12"/>
        <v>0.89285714285714279</v>
      </c>
      <c r="K67">
        <f t="shared" si="20"/>
        <v>7.0802166840419666E-4</v>
      </c>
      <c r="L67" s="2">
        <v>64</v>
      </c>
      <c r="M67" s="6">
        <v>0.26560892699999999</v>
      </c>
      <c r="Q67" s="4">
        <f t="shared" si="21"/>
        <v>12.5</v>
      </c>
      <c r="R67">
        <f t="shared" ref="R67:R89" si="27">$C$6</f>
        <v>250000</v>
      </c>
      <c r="S67">
        <f t="shared" ref="S67:S89" si="28">AX67</f>
        <v>96.984519297570699</v>
      </c>
      <c r="U67">
        <f t="shared" si="13"/>
        <v>0.26560892699999999</v>
      </c>
      <c r="V67">
        <f t="shared" si="14"/>
        <v>0.01</v>
      </c>
      <c r="W67">
        <f t="shared" si="15"/>
        <v>6.1512543661238574E-2</v>
      </c>
      <c r="X67">
        <f t="shared" si="16"/>
        <v>1.633828071890223E-2</v>
      </c>
      <c r="Y67">
        <f t="shared" si="17"/>
        <v>6.1512543661238579E-4</v>
      </c>
      <c r="Z67">
        <f t="shared" si="18"/>
        <v>4.4559137505723954E-2</v>
      </c>
      <c r="AB67">
        <f t="shared" si="19"/>
        <v>7.7335176828117387</v>
      </c>
      <c r="AC67">
        <f t="shared" ref="AC67:AC89" si="29">S67*Z67</f>
        <v>4.321546531306991</v>
      </c>
      <c r="AE67">
        <f t="shared" ref="AE67:AE89" si="30">$Z67*O67</f>
        <v>0</v>
      </c>
      <c r="AF67">
        <f t="shared" ref="AF67:AG89" si="31">-$Z67*P67</f>
        <v>0</v>
      </c>
      <c r="AG67">
        <f t="shared" si="31"/>
        <v>-0.55698921882154939</v>
      </c>
      <c r="AH67">
        <f t="shared" ref="AH67:AH89" si="32">-X67*R67</f>
        <v>-4084.5701797255574</v>
      </c>
      <c r="AI67">
        <f t="shared" ref="AI67:AI89" si="33">SUM(AE67:AH67)</f>
        <v>-4085.1271689443788</v>
      </c>
      <c r="AJ67">
        <f t="shared" ref="AJ67:AJ89" si="34">AB67-AC67</f>
        <v>3.4119711515047477</v>
      </c>
      <c r="AK67">
        <f t="shared" si="22"/>
        <v>0.54134623779682178</v>
      </c>
      <c r="AL67">
        <f t="shared" ref="AL67:AL89" si="35">SUM(AI67:AK67)</f>
        <v>-4081.1738515550774</v>
      </c>
      <c r="AN67">
        <f t="shared" ref="AN67:AT89" si="36">AE67*$K67</f>
        <v>0</v>
      </c>
      <c r="AO67">
        <f t="shared" si="36"/>
        <v>0</v>
      </c>
      <c r="AP67">
        <f t="shared" si="36"/>
        <v>-3.9436043599318357E-4</v>
      </c>
      <c r="AQ67">
        <f t="shared" si="36"/>
        <v>-2.8919641933633184</v>
      </c>
      <c r="AR67">
        <f t="shared" si="36"/>
        <v>-2.8923585537993115</v>
      </c>
      <c r="AS67">
        <f t="shared" si="36"/>
        <v>2.4157495072353796E-3</v>
      </c>
      <c r="AT67">
        <f t="shared" si="36"/>
        <v>3.8328486646924077E-4</v>
      </c>
      <c r="AU67">
        <f t="shared" si="23"/>
        <v>-2.8895595194256072</v>
      </c>
      <c r="AW67">
        <v>64</v>
      </c>
      <c r="AX67">
        <f>IF(Z67&gt;0, (R67*SUMPRODUCT(K67:$K$98, X67:$X$98)-K67*$AZ$3)/Z67, 0)</f>
        <v>96.984519297570699</v>
      </c>
    </row>
    <row r="68" spans="5:50" x14ac:dyDescent="0.25">
      <c r="E68">
        <v>2068</v>
      </c>
      <c r="F68" s="5">
        <f>EconomicRates!C108</f>
        <v>3.5571999999999999E-2</v>
      </c>
      <c r="G68" s="5">
        <f>EconomicRates!D108</f>
        <v>7.0000000000000007E-2</v>
      </c>
      <c r="H68" s="5">
        <f t="shared" ref="H68:H89" si="37">G68+$C$9</f>
        <v>0.12000000000000001</v>
      </c>
      <c r="I68" s="5">
        <f t="shared" ref="I68:I89" si="38">1+H68</f>
        <v>1.1200000000000001</v>
      </c>
      <c r="J68">
        <f t="shared" ref="J68:J89" si="39">1/I68</f>
        <v>0.89285714285714279</v>
      </c>
      <c r="K68">
        <f t="shared" si="20"/>
        <v>6.3216220393231843E-4</v>
      </c>
      <c r="L68" s="2">
        <v>65</v>
      </c>
      <c r="M68" s="6">
        <v>0.29099302900000001</v>
      </c>
      <c r="Q68" s="4">
        <f t="shared" si="21"/>
        <v>12.5</v>
      </c>
      <c r="R68">
        <f t="shared" si="27"/>
        <v>250000</v>
      </c>
      <c r="S68">
        <f t="shared" si="28"/>
        <v>60.374467590069024</v>
      </c>
      <c r="U68">
        <f t="shared" ref="U68:U89" si="40">M68</f>
        <v>0.29099302900000001</v>
      </c>
      <c r="V68">
        <f t="shared" ref="V68:V89" si="41">$C$10</f>
        <v>0.01</v>
      </c>
      <c r="W68">
        <f t="shared" ref="W68:W89" si="42">Z67</f>
        <v>4.4559137505723954E-2</v>
      </c>
      <c r="X68">
        <f t="shared" ref="X68:X89" si="43">U68*W68</f>
        <v>1.2966398392418119E-2</v>
      </c>
      <c r="Y68">
        <f t="shared" ref="Y68:Y89" si="44">V68*W68</f>
        <v>4.4559137505723956E-4</v>
      </c>
      <c r="Z68">
        <f t="shared" ref="Z68:Z89" si="45">MAX(0, W68-X68-Y68)</f>
        <v>3.1147147738248591E-2</v>
      </c>
      <c r="AB68">
        <f t="shared" ref="AB68:AB89" si="46">AC67</f>
        <v>4.321546531306991</v>
      </c>
      <c r="AC68">
        <f t="shared" si="29"/>
        <v>1.8804924616459813</v>
      </c>
      <c r="AE68">
        <f t="shared" si="30"/>
        <v>0</v>
      </c>
      <c r="AF68">
        <f t="shared" si="31"/>
        <v>0</v>
      </c>
      <c r="AG68">
        <f t="shared" si="31"/>
        <v>-0.38933934672810738</v>
      </c>
      <c r="AH68">
        <f t="shared" si="32"/>
        <v>-3241.5995981045298</v>
      </c>
      <c r="AI68">
        <f t="shared" si="33"/>
        <v>-3241.9889374512582</v>
      </c>
      <c r="AJ68">
        <f t="shared" si="34"/>
        <v>2.4410540696610097</v>
      </c>
      <c r="AK68">
        <f t="shared" si="22"/>
        <v>0.30250825719148938</v>
      </c>
      <c r="AL68">
        <f t="shared" si="35"/>
        <v>-3239.2453751244057</v>
      </c>
      <c r="AN68">
        <f t="shared" si="36"/>
        <v>0</v>
      </c>
      <c r="AO68">
        <f t="shared" si="36"/>
        <v>0</v>
      </c>
      <c r="AP68">
        <f t="shared" si="36"/>
        <v>-2.4612561950520948E-4</v>
      </c>
      <c r="AQ68">
        <f t="shared" si="36"/>
        <v>-2.0492167462038773</v>
      </c>
      <c r="AR68">
        <f t="shared" si="36"/>
        <v>-2.0494628718233825</v>
      </c>
      <c r="AS68">
        <f t="shared" si="36"/>
        <v>1.5431421205948591E-3</v>
      </c>
      <c r="AT68">
        <f t="shared" si="36"/>
        <v>1.9123428657389654E-4</v>
      </c>
      <c r="AU68">
        <f t="shared" si="23"/>
        <v>-2.047728495416214</v>
      </c>
      <c r="AW68">
        <v>65</v>
      </c>
      <c r="AX68">
        <f>IF(Z68&gt;0, (R68*SUMPRODUCT(K68:$K$98, X68:$X$98)-K68*$AZ$3)/Z68, 0)</f>
        <v>60.374467590069024</v>
      </c>
    </row>
    <row r="69" spans="5:50" x14ac:dyDescent="0.25">
      <c r="E69">
        <v>2069</v>
      </c>
      <c r="F69" s="5">
        <f>EconomicRates!C109</f>
        <v>3.5571999999999999E-2</v>
      </c>
      <c r="G69" s="5">
        <f>EconomicRates!D109</f>
        <v>7.0000000000000007E-2</v>
      </c>
      <c r="H69" s="5">
        <f t="shared" si="37"/>
        <v>0.12000000000000001</v>
      </c>
      <c r="I69" s="5">
        <f t="shared" si="38"/>
        <v>1.1200000000000001</v>
      </c>
      <c r="J69">
        <f t="shared" si="39"/>
        <v>0.89285714285714279</v>
      </c>
      <c r="K69">
        <f t="shared" ref="K69:K89" si="47">K68*J69</f>
        <v>5.6443053922528431E-4</v>
      </c>
      <c r="L69" s="2">
        <v>66</v>
      </c>
      <c r="M69" s="6">
        <v>0.31752069599999999</v>
      </c>
      <c r="Q69" s="4">
        <f t="shared" ref="Q69:Q89" si="48">$C$8</f>
        <v>12.5</v>
      </c>
      <c r="R69">
        <f t="shared" si="27"/>
        <v>250000</v>
      </c>
      <c r="S69">
        <f t="shared" si="28"/>
        <v>11.165670616118406</v>
      </c>
      <c r="U69">
        <f t="shared" si="40"/>
        <v>0.31752069599999999</v>
      </c>
      <c r="V69">
        <f t="shared" si="41"/>
        <v>0.01</v>
      </c>
      <c r="W69">
        <f t="shared" si="42"/>
        <v>3.1147147738248591E-2</v>
      </c>
      <c r="X69">
        <f t="shared" si="43"/>
        <v>9.8898640282635182E-3</v>
      </c>
      <c r="Y69">
        <f t="shared" si="44"/>
        <v>3.1147147738248593E-4</v>
      </c>
      <c r="Z69">
        <f t="shared" si="45"/>
        <v>2.0945812232602588E-2</v>
      </c>
      <c r="AB69">
        <f t="shared" si="46"/>
        <v>1.8804924616459813</v>
      </c>
      <c r="AC69">
        <f t="shared" si="29"/>
        <v>0.2338740401763042</v>
      </c>
      <c r="AE69">
        <f t="shared" si="30"/>
        <v>0</v>
      </c>
      <c r="AF69">
        <f t="shared" si="31"/>
        <v>0</v>
      </c>
      <c r="AG69">
        <f t="shared" si="31"/>
        <v>-0.26182265290753237</v>
      </c>
      <c r="AH69">
        <f t="shared" si="32"/>
        <v>-2472.4660070658797</v>
      </c>
      <c r="AI69">
        <f t="shared" si="33"/>
        <v>-2472.7278297187872</v>
      </c>
      <c r="AJ69">
        <f t="shared" si="34"/>
        <v>1.6466184214696771</v>
      </c>
      <c r="AK69">
        <f t="shared" si="22"/>
        <v>0.13163447231521871</v>
      </c>
      <c r="AL69">
        <f t="shared" si="35"/>
        <v>-2470.9495768250026</v>
      </c>
      <c r="AN69">
        <f t="shared" si="36"/>
        <v>0</v>
      </c>
      <c r="AO69">
        <f t="shared" si="36"/>
        <v>0</v>
      </c>
      <c r="AP69">
        <f t="shared" si="36"/>
        <v>-1.4778070116199294E-4</v>
      </c>
      <c r="AQ69">
        <f t="shared" si="36"/>
        <v>-1.39553532158438</v>
      </c>
      <c r="AR69">
        <f t="shared" si="36"/>
        <v>-1.395683102285542</v>
      </c>
      <c r="AS69">
        <f t="shared" si="36"/>
        <v>9.2940172352841627E-4</v>
      </c>
      <c r="AT69">
        <f t="shared" si="36"/>
        <v>7.4298516189514661E-5</v>
      </c>
      <c r="AU69">
        <f t="shared" si="23"/>
        <v>-1.3946794020458244</v>
      </c>
      <c r="AW69">
        <v>66</v>
      </c>
      <c r="AX69">
        <f>IF(Z69&gt;0, (R69*SUMPRODUCT(K69:$K$98, X69:$X$98)-K69*$AZ$3)/Z69, 0)</f>
        <v>11.165670616118406</v>
      </c>
    </row>
    <row r="70" spans="5:50" x14ac:dyDescent="0.25">
      <c r="E70">
        <v>2070</v>
      </c>
      <c r="F70" s="5">
        <f>EconomicRates!C110</f>
        <v>3.5571999999999999E-2</v>
      </c>
      <c r="G70" s="5">
        <f>EconomicRates!D110</f>
        <v>7.0000000000000007E-2</v>
      </c>
      <c r="H70" s="5">
        <f t="shared" si="37"/>
        <v>0.12000000000000001</v>
      </c>
      <c r="I70" s="5">
        <f t="shared" si="38"/>
        <v>1.1200000000000001</v>
      </c>
      <c r="J70">
        <f t="shared" si="39"/>
        <v>0.89285714285714279</v>
      </c>
      <c r="K70">
        <f t="shared" si="47"/>
        <v>5.0395583859400386E-4</v>
      </c>
      <c r="L70" s="2">
        <v>67</v>
      </c>
      <c r="M70" s="6">
        <v>0.344227385</v>
      </c>
      <c r="Q70" s="4">
        <f t="shared" si="48"/>
        <v>12.5</v>
      </c>
      <c r="R70">
        <f t="shared" si="27"/>
        <v>250000</v>
      </c>
      <c r="S70">
        <f t="shared" si="28"/>
        <v>-59.306870908288523</v>
      </c>
      <c r="U70">
        <f t="shared" si="40"/>
        <v>0.344227385</v>
      </c>
      <c r="V70">
        <f t="shared" si="41"/>
        <v>0.01</v>
      </c>
      <c r="W70">
        <f t="shared" si="42"/>
        <v>2.0945812232602588E-2</v>
      </c>
      <c r="X70">
        <f t="shared" si="43"/>
        <v>7.2101221715298001E-3</v>
      </c>
      <c r="Y70">
        <f t="shared" si="44"/>
        <v>2.0945812232602587E-4</v>
      </c>
      <c r="Z70">
        <f t="shared" si="45"/>
        <v>1.3526231938746762E-2</v>
      </c>
      <c r="AB70">
        <f t="shared" si="46"/>
        <v>0.2338740401763042</v>
      </c>
      <c r="AC70">
        <f t="shared" si="29"/>
        <v>-0.80219849146682343</v>
      </c>
      <c r="AE70">
        <f t="shared" si="30"/>
        <v>0</v>
      </c>
      <c r="AF70">
        <f t="shared" si="31"/>
        <v>0</v>
      </c>
      <c r="AG70">
        <f t="shared" si="31"/>
        <v>-0.16907789923433453</v>
      </c>
      <c r="AH70">
        <f t="shared" si="32"/>
        <v>-1802.5305428824499</v>
      </c>
      <c r="AI70">
        <f t="shared" si="33"/>
        <v>-1802.6996207816842</v>
      </c>
      <c r="AJ70">
        <f t="shared" si="34"/>
        <v>1.0360725316431276</v>
      </c>
      <c r="AK70">
        <f t="shared" si="22"/>
        <v>1.6371182812341296E-2</v>
      </c>
      <c r="AL70">
        <f t="shared" si="35"/>
        <v>-1801.6471770672288</v>
      </c>
      <c r="AN70">
        <f t="shared" si="36"/>
        <v>0</v>
      </c>
      <c r="AO70">
        <f t="shared" si="36"/>
        <v>0</v>
      </c>
      <c r="AP70">
        <f t="shared" si="36"/>
        <v>-8.5207794496351534E-5</v>
      </c>
      <c r="AQ70">
        <f t="shared" si="36"/>
        <v>-0.90839579132963011</v>
      </c>
      <c r="AR70">
        <f t="shared" si="36"/>
        <v>-0.90848099912412639</v>
      </c>
      <c r="AS70">
        <f t="shared" si="36"/>
        <v>5.2213480152842496E-4</v>
      </c>
      <c r="AT70">
        <f t="shared" si="36"/>
        <v>8.2503531629692013E-6</v>
      </c>
      <c r="AU70">
        <f t="shared" si="23"/>
        <v>-0.90795061396943499</v>
      </c>
      <c r="AW70">
        <v>67</v>
      </c>
      <c r="AX70">
        <f>IF(Z70&gt;0, (R70*SUMPRODUCT(K70:$K$98, X70:$X$98)-K70*$AZ$3)/Z70, 0)</f>
        <v>-59.306870908288523</v>
      </c>
    </row>
    <row r="71" spans="5:50" x14ac:dyDescent="0.25">
      <c r="E71">
        <v>2071</v>
      </c>
      <c r="F71" s="5">
        <f>EconomicRates!C111</f>
        <v>3.5571999999999999E-2</v>
      </c>
      <c r="G71" s="5">
        <f>EconomicRates!D111</f>
        <v>7.0000000000000007E-2</v>
      </c>
      <c r="H71" s="5">
        <f t="shared" si="37"/>
        <v>0.12000000000000001</v>
      </c>
      <c r="I71" s="5">
        <f t="shared" si="38"/>
        <v>1.1200000000000001</v>
      </c>
      <c r="J71">
        <f t="shared" si="39"/>
        <v>0.89285714285714279</v>
      </c>
      <c r="K71">
        <f t="shared" si="47"/>
        <v>4.4996057017321768E-4</v>
      </c>
      <c r="L71" s="2">
        <v>68</v>
      </c>
      <c r="M71" s="6">
        <v>0.370496828</v>
      </c>
      <c r="Q71" s="4">
        <f t="shared" si="48"/>
        <v>12.5</v>
      </c>
      <c r="R71">
        <f t="shared" si="27"/>
        <v>250000</v>
      </c>
      <c r="S71">
        <f t="shared" si="28"/>
        <v>-165.83783449199453</v>
      </c>
      <c r="U71">
        <f t="shared" si="40"/>
        <v>0.370496828</v>
      </c>
      <c r="V71">
        <f t="shared" si="41"/>
        <v>0.01</v>
      </c>
      <c r="W71">
        <f t="shared" si="42"/>
        <v>1.3526231938746762E-2</v>
      </c>
      <c r="X71">
        <f t="shared" si="43"/>
        <v>5.011426028097966E-3</v>
      </c>
      <c r="Y71">
        <f t="shared" si="44"/>
        <v>1.3526231938746763E-4</v>
      </c>
      <c r="Z71">
        <f t="shared" si="45"/>
        <v>8.3795435912613278E-3</v>
      </c>
      <c r="AB71">
        <f t="shared" si="46"/>
        <v>-0.80219849146682343</v>
      </c>
      <c r="AC71">
        <f t="shared" si="29"/>
        <v>-1.3896453632060495</v>
      </c>
      <c r="AE71">
        <f t="shared" si="30"/>
        <v>0</v>
      </c>
      <c r="AF71">
        <f t="shared" si="31"/>
        <v>0</v>
      </c>
      <c r="AG71">
        <f t="shared" si="31"/>
        <v>-0.1047442948907666</v>
      </c>
      <c r="AH71">
        <f t="shared" si="32"/>
        <v>-1252.8565070244915</v>
      </c>
      <c r="AI71">
        <f t="shared" si="33"/>
        <v>-1252.9612513193822</v>
      </c>
      <c r="AJ71">
        <f t="shared" si="34"/>
        <v>0.58744687173922605</v>
      </c>
      <c r="AK71">
        <f t="shared" si="22"/>
        <v>-5.6153894402677644E-2</v>
      </c>
      <c r="AL71">
        <f t="shared" si="35"/>
        <v>-1252.4299583420457</v>
      </c>
      <c r="AN71">
        <f t="shared" si="36"/>
        <v>0</v>
      </c>
      <c r="AO71">
        <f t="shared" si="36"/>
        <v>0</v>
      </c>
      <c r="AP71">
        <f t="shared" si="36"/>
        <v>-4.713080265144099E-5</v>
      </c>
      <c r="AQ71">
        <f t="shared" si="36"/>
        <v>-0.56373602824596614</v>
      </c>
      <c r="AR71">
        <f t="shared" si="36"/>
        <v>-0.56378315904861753</v>
      </c>
      <c r="AS71">
        <f t="shared" si="36"/>
        <v>2.6432792935425525E-4</v>
      </c>
      <c r="AT71">
        <f t="shared" si="36"/>
        <v>-2.5267038342875489E-5</v>
      </c>
      <c r="AU71">
        <f t="shared" si="23"/>
        <v>-0.56354409815760609</v>
      </c>
      <c r="AW71">
        <v>68</v>
      </c>
      <c r="AX71">
        <f>IF(Z71&gt;0, (R71*SUMPRODUCT(K71:$K$98, X71:$X$98)-K71*$AZ$3)/Z71, 0)</f>
        <v>-165.83783449199453</v>
      </c>
    </row>
    <row r="72" spans="5:50" x14ac:dyDescent="0.25">
      <c r="E72">
        <v>2072</v>
      </c>
      <c r="F72" s="5">
        <f>EconomicRates!C112</f>
        <v>3.5571999999999999E-2</v>
      </c>
      <c r="G72" s="5">
        <f>EconomicRates!D112</f>
        <v>7.0000000000000007E-2</v>
      </c>
      <c r="H72" s="5">
        <f t="shared" si="37"/>
        <v>0.12000000000000001</v>
      </c>
      <c r="I72" s="5">
        <f t="shared" si="38"/>
        <v>1.1200000000000001</v>
      </c>
      <c r="J72">
        <f t="shared" si="39"/>
        <v>0.89285714285714279</v>
      </c>
      <c r="K72">
        <f t="shared" si="47"/>
        <v>4.0175050908323003E-4</v>
      </c>
      <c r="L72" s="2">
        <v>69</v>
      </c>
      <c r="M72" s="6">
        <v>0.397394472</v>
      </c>
      <c r="Q72" s="4">
        <f t="shared" si="48"/>
        <v>12.5</v>
      </c>
      <c r="R72">
        <f t="shared" si="27"/>
        <v>250000</v>
      </c>
      <c r="S72">
        <f t="shared" si="28"/>
        <v>-335.66232809492504</v>
      </c>
      <c r="U72">
        <f t="shared" si="40"/>
        <v>0.397394472</v>
      </c>
      <c r="V72">
        <f t="shared" si="41"/>
        <v>0.01</v>
      </c>
      <c r="W72">
        <f t="shared" si="42"/>
        <v>8.3795435912613278E-3</v>
      </c>
      <c r="X72">
        <f t="shared" si="43"/>
        <v>3.3299843010502791E-3</v>
      </c>
      <c r="Y72">
        <f t="shared" si="44"/>
        <v>8.3795435912613277E-5</v>
      </c>
      <c r="Z72">
        <f t="shared" si="45"/>
        <v>4.9657638542984347E-3</v>
      </c>
      <c r="AB72">
        <f t="shared" si="46"/>
        <v>-1.3896453632060495</v>
      </c>
      <c r="AC72">
        <f t="shared" si="29"/>
        <v>-1.6668198561034409</v>
      </c>
      <c r="AE72">
        <f t="shared" si="30"/>
        <v>0</v>
      </c>
      <c r="AF72">
        <f t="shared" si="31"/>
        <v>0</v>
      </c>
      <c r="AG72">
        <f t="shared" si="31"/>
        <v>-6.2072048178730431E-2</v>
      </c>
      <c r="AH72">
        <f t="shared" si="32"/>
        <v>-832.49607526256978</v>
      </c>
      <c r="AI72">
        <f t="shared" si="33"/>
        <v>-832.5581473107485</v>
      </c>
      <c r="AJ72">
        <f t="shared" si="34"/>
        <v>0.27717449289739138</v>
      </c>
      <c r="AK72">
        <f t="shared" ref="AK72:AK89" si="49">G72*SUM(AB72:AB72, AE72:AF72)</f>
        <v>-9.7275175424423474E-2</v>
      </c>
      <c r="AL72">
        <f t="shared" si="35"/>
        <v>-832.37824799327552</v>
      </c>
      <c r="AN72">
        <f t="shared" si="36"/>
        <v>0</v>
      </c>
      <c r="AO72">
        <f t="shared" si="36"/>
        <v>0</v>
      </c>
      <c r="AP72">
        <f t="shared" si="36"/>
        <v>-2.4937476955643731E-5</v>
      </c>
      <c r="AQ72">
        <f t="shared" si="36"/>
        <v>-0.3344557220465284</v>
      </c>
      <c r="AR72">
        <f t="shared" si="36"/>
        <v>-0.33448065952348405</v>
      </c>
      <c r="AS72">
        <f t="shared" si="36"/>
        <v>1.1135499362641311E-4</v>
      </c>
      <c r="AT72">
        <f t="shared" si="36"/>
        <v>-3.9080351247922639E-5</v>
      </c>
      <c r="AU72">
        <f t="shared" si="23"/>
        <v>-0.33440838488110552</v>
      </c>
      <c r="AW72">
        <v>69</v>
      </c>
      <c r="AX72">
        <f>IF(Z72&gt;0, (R72*SUMPRODUCT(K72:$K$98, X72:$X$98)-K72*$AZ$3)/Z72, 0)</f>
        <v>-335.66232809492504</v>
      </c>
    </row>
    <row r="73" spans="5:50" x14ac:dyDescent="0.25">
      <c r="E73">
        <v>2073</v>
      </c>
      <c r="F73" s="5">
        <f>EconomicRates!C113</f>
        <v>3.5571999999999999E-2</v>
      </c>
      <c r="G73" s="5">
        <f>EconomicRates!D113</f>
        <v>7.0000000000000007E-2</v>
      </c>
      <c r="H73" s="5">
        <f t="shared" si="37"/>
        <v>0.12000000000000001</v>
      </c>
      <c r="I73" s="5">
        <f t="shared" si="38"/>
        <v>1.1200000000000001</v>
      </c>
      <c r="J73">
        <f t="shared" si="39"/>
        <v>0.89285714285714279</v>
      </c>
      <c r="K73">
        <f t="shared" si="47"/>
        <v>3.5870581168145535E-4</v>
      </c>
      <c r="L73" s="2">
        <v>70</v>
      </c>
      <c r="M73" s="6">
        <v>0.424762996</v>
      </c>
      <c r="Q73" s="4">
        <f t="shared" si="48"/>
        <v>12.5</v>
      </c>
      <c r="R73">
        <f t="shared" si="27"/>
        <v>250000</v>
      </c>
      <c r="S73">
        <f t="shared" si="28"/>
        <v>-621.84560454320183</v>
      </c>
      <c r="U73">
        <f t="shared" si="40"/>
        <v>0.424762996</v>
      </c>
      <c r="V73">
        <f t="shared" si="41"/>
        <v>0.01</v>
      </c>
      <c r="W73">
        <f t="shared" si="42"/>
        <v>4.9657638542984347E-3</v>
      </c>
      <c r="X73">
        <f t="shared" si="43"/>
        <v>2.1092727321803104E-3</v>
      </c>
      <c r="Y73">
        <f t="shared" si="44"/>
        <v>4.9657638542984346E-5</v>
      </c>
      <c r="Z73">
        <f t="shared" si="45"/>
        <v>2.8068334835751399E-3</v>
      </c>
      <c r="AB73">
        <f t="shared" si="46"/>
        <v>-1.6668198561034409</v>
      </c>
      <c r="AC73">
        <f t="shared" si="29"/>
        <v>-1.745417064445884</v>
      </c>
      <c r="AE73">
        <f t="shared" si="30"/>
        <v>0</v>
      </c>
      <c r="AF73">
        <f t="shared" si="31"/>
        <v>0</v>
      </c>
      <c r="AG73">
        <f t="shared" si="31"/>
        <v>-3.5085418544689245E-2</v>
      </c>
      <c r="AH73">
        <f t="shared" si="32"/>
        <v>-527.3181830450776</v>
      </c>
      <c r="AI73">
        <f t="shared" si="33"/>
        <v>-527.35326846362227</v>
      </c>
      <c r="AJ73">
        <f t="shared" si="34"/>
        <v>7.8597208342443103E-2</v>
      </c>
      <c r="AK73">
        <f t="shared" si="49"/>
        <v>-0.11667738992724087</v>
      </c>
      <c r="AL73">
        <f t="shared" si="35"/>
        <v>-527.39134864520702</v>
      </c>
      <c r="AN73">
        <f t="shared" si="36"/>
        <v>0</v>
      </c>
      <c r="AO73">
        <f t="shared" si="36"/>
        <v>0</v>
      </c>
      <c r="AP73">
        <f t="shared" si="36"/>
        <v>-1.2585343537256341E-5</v>
      </c>
      <c r="AQ73">
        <f t="shared" si="36"/>
        <v>-0.18915209686357481</v>
      </c>
      <c r="AR73">
        <f t="shared" si="36"/>
        <v>-0.18916468220711205</v>
      </c>
      <c r="AS73">
        <f t="shared" si="36"/>
        <v>2.8193275414372507E-5</v>
      </c>
      <c r="AT73">
        <f t="shared" si="36"/>
        <v>-4.18528578587246E-5</v>
      </c>
      <c r="AU73">
        <f t="shared" si="23"/>
        <v>-0.18917834178955639</v>
      </c>
      <c r="AW73">
        <v>70</v>
      </c>
      <c r="AX73">
        <f>IF(Z73&gt;0, (R73*SUMPRODUCT(K73:$K$98, X73:$X$98)-K73*$AZ$3)/Z73, 0)</f>
        <v>-621.84560454320183</v>
      </c>
    </row>
    <row r="74" spans="5:50" x14ac:dyDescent="0.25">
      <c r="E74">
        <v>2074</v>
      </c>
      <c r="F74" s="5">
        <f>EconomicRates!C114</f>
        <v>3.5571999999999999E-2</v>
      </c>
      <c r="G74" s="5">
        <f>EconomicRates!D114</f>
        <v>7.0000000000000007E-2</v>
      </c>
      <c r="H74" s="5">
        <f t="shared" si="37"/>
        <v>0.12000000000000001</v>
      </c>
      <c r="I74" s="5">
        <f t="shared" si="38"/>
        <v>1.1200000000000001</v>
      </c>
      <c r="J74">
        <f t="shared" si="39"/>
        <v>0.89285714285714279</v>
      </c>
      <c r="K74">
        <f t="shared" si="47"/>
        <v>3.2027304614415652E-4</v>
      </c>
      <c r="L74" s="2">
        <v>71</v>
      </c>
      <c r="M74" s="6">
        <v>0.45242554800000001</v>
      </c>
      <c r="Q74" s="4">
        <f t="shared" si="48"/>
        <v>12.5</v>
      </c>
      <c r="R74">
        <f t="shared" si="27"/>
        <v>250000</v>
      </c>
      <c r="S74">
        <f t="shared" si="28"/>
        <v>-1130.720687030311</v>
      </c>
      <c r="U74">
        <f t="shared" si="40"/>
        <v>0.45242554800000001</v>
      </c>
      <c r="V74">
        <f t="shared" si="41"/>
        <v>0.01</v>
      </c>
      <c r="W74">
        <f t="shared" si="42"/>
        <v>2.8068334835751399E-3</v>
      </c>
      <c r="X74">
        <f t="shared" si="43"/>
        <v>1.2698831769512317E-3</v>
      </c>
      <c r="Y74">
        <f t="shared" si="44"/>
        <v>2.80683348357514E-5</v>
      </c>
      <c r="Z74">
        <f t="shared" si="45"/>
        <v>1.5088819717881568E-3</v>
      </c>
      <c r="AB74">
        <f t="shared" si="46"/>
        <v>-1.745417064445884</v>
      </c>
      <c r="AC74">
        <f t="shared" si="29"/>
        <v>-1.706124059787955</v>
      </c>
      <c r="AE74">
        <f t="shared" si="30"/>
        <v>0</v>
      </c>
      <c r="AF74">
        <f t="shared" si="31"/>
        <v>0</v>
      </c>
      <c r="AG74">
        <f t="shared" si="31"/>
        <v>-1.8861024647351961E-2</v>
      </c>
      <c r="AH74">
        <f t="shared" si="32"/>
        <v>-317.47079423780792</v>
      </c>
      <c r="AI74">
        <f t="shared" si="33"/>
        <v>-317.4896552624553</v>
      </c>
      <c r="AJ74">
        <f t="shared" si="34"/>
        <v>-3.9293004657928954E-2</v>
      </c>
      <c r="AK74">
        <f t="shared" si="49"/>
        <v>-0.12217919451121188</v>
      </c>
      <c r="AL74">
        <f t="shared" si="35"/>
        <v>-317.65112746162441</v>
      </c>
      <c r="AN74">
        <f t="shared" si="36"/>
        <v>0</v>
      </c>
      <c r="AO74">
        <f t="shared" si="36"/>
        <v>0</v>
      </c>
      <c r="AP74">
        <f t="shared" si="36"/>
        <v>-6.0406778172074281E-6</v>
      </c>
      <c r="AQ74">
        <f t="shared" si="36"/>
        <v>-0.10167733833234747</v>
      </c>
      <c r="AR74">
        <f t="shared" si="36"/>
        <v>-0.10168337901016469</v>
      </c>
      <c r="AS74">
        <f t="shared" si="36"/>
        <v>-1.2584490293951436E-5</v>
      </c>
      <c r="AT74">
        <f t="shared" si="36"/>
        <v>-3.9130702801545238E-5</v>
      </c>
      <c r="AU74">
        <f t="shared" si="23"/>
        <v>-0.10173509420326018</v>
      </c>
      <c r="AW74">
        <v>71</v>
      </c>
      <c r="AX74">
        <f>IF(Z74&gt;0, (R74*SUMPRODUCT(K74:$K$98, X74:$X$98)-K74*$AZ$3)/Z74, 0)</f>
        <v>-1130.720687030311</v>
      </c>
    </row>
    <row r="75" spans="5:50" x14ac:dyDescent="0.25">
      <c r="E75">
        <v>2075</v>
      </c>
      <c r="F75" s="5">
        <f>EconomicRates!C115</f>
        <v>3.5571999999999999E-2</v>
      </c>
      <c r="G75" s="5">
        <f>EconomicRates!D115</f>
        <v>7.0000000000000007E-2</v>
      </c>
      <c r="H75" s="5">
        <f t="shared" si="37"/>
        <v>0.12000000000000001</v>
      </c>
      <c r="I75" s="5">
        <f t="shared" si="38"/>
        <v>1.1200000000000001</v>
      </c>
      <c r="J75">
        <f t="shared" si="39"/>
        <v>0.89285714285714279</v>
      </c>
      <c r="K75">
        <f t="shared" si="47"/>
        <v>2.8595807691442546E-4</v>
      </c>
      <c r="L75" s="2">
        <v>72</v>
      </c>
      <c r="M75" s="6">
        <v>0.48020744799999998</v>
      </c>
      <c r="Q75" s="4">
        <f t="shared" si="48"/>
        <v>12.5</v>
      </c>
      <c r="R75">
        <f t="shared" si="27"/>
        <v>250000</v>
      </c>
      <c r="S75">
        <f t="shared" si="28"/>
        <v>-2085.0202129054292</v>
      </c>
      <c r="U75">
        <f t="shared" si="40"/>
        <v>0.48020744799999998</v>
      </c>
      <c r="V75">
        <f t="shared" si="41"/>
        <v>0.01</v>
      </c>
      <c r="W75">
        <f t="shared" si="42"/>
        <v>1.5088819717881568E-3</v>
      </c>
      <c r="X75">
        <f t="shared" si="43"/>
        <v>7.2457636100559878E-4</v>
      </c>
      <c r="Y75">
        <f t="shared" si="44"/>
        <v>1.5088819717881569E-5</v>
      </c>
      <c r="Z75">
        <f t="shared" si="45"/>
        <v>7.6921679106467641E-4</v>
      </c>
      <c r="AB75">
        <f t="shared" si="46"/>
        <v>-1.706124059787955</v>
      </c>
      <c r="AC75">
        <f t="shared" si="29"/>
        <v>-1.6038325574761025</v>
      </c>
      <c r="AE75">
        <f t="shared" si="30"/>
        <v>0</v>
      </c>
      <c r="AF75">
        <f t="shared" si="31"/>
        <v>0</v>
      </c>
      <c r="AG75">
        <f t="shared" si="31"/>
        <v>-9.6152098883084559E-3</v>
      </c>
      <c r="AH75">
        <f t="shared" si="32"/>
        <v>-181.14409025139969</v>
      </c>
      <c r="AI75">
        <f t="shared" si="33"/>
        <v>-181.15370546128798</v>
      </c>
      <c r="AJ75">
        <f t="shared" si="34"/>
        <v>-0.10229150231185247</v>
      </c>
      <c r="AK75">
        <f t="shared" si="49"/>
        <v>-0.11942868418515686</v>
      </c>
      <c r="AL75">
        <f t="shared" si="35"/>
        <v>-181.37542564778499</v>
      </c>
      <c r="AN75">
        <f t="shared" si="36"/>
        <v>0</v>
      </c>
      <c r="AO75">
        <f t="shared" si="36"/>
        <v>0</v>
      </c>
      <c r="AP75">
        <f t="shared" si="36"/>
        <v>-2.7495469287892535E-6</v>
      </c>
      <c r="AQ75">
        <f t="shared" si="36"/>
        <v>-5.1799615692703381E-2</v>
      </c>
      <c r="AR75">
        <f t="shared" si="36"/>
        <v>-5.1802365239632164E-2</v>
      </c>
      <c r="AS75">
        <f t="shared" si="36"/>
        <v>-2.9251081285784837E-5</v>
      </c>
      <c r="AT75">
        <f t="shared" si="36"/>
        <v>-3.4151596858007712E-5</v>
      </c>
      <c r="AU75">
        <f t="shared" si="23"/>
        <v>-5.186576791777596E-2</v>
      </c>
      <c r="AW75">
        <v>72</v>
      </c>
      <c r="AX75">
        <f>IF(Z75&gt;0, (R75*SUMPRODUCT(K75:$K$98, X75:$X$98)-K75*$AZ$3)/Z75, 0)</f>
        <v>-2085.0202129054292</v>
      </c>
    </row>
    <row r="76" spans="5:50" x14ac:dyDescent="0.25">
      <c r="E76">
        <v>2076</v>
      </c>
      <c r="F76" s="5">
        <f>EconomicRates!C116</f>
        <v>3.5571999999999999E-2</v>
      </c>
      <c r="G76" s="5">
        <f>EconomicRates!D116</f>
        <v>7.0000000000000007E-2</v>
      </c>
      <c r="H76" s="5">
        <f t="shared" si="37"/>
        <v>0.12000000000000001</v>
      </c>
      <c r="I76" s="5">
        <f t="shared" si="38"/>
        <v>1.1200000000000001</v>
      </c>
      <c r="J76">
        <f t="shared" si="39"/>
        <v>0.89285714285714279</v>
      </c>
      <c r="K76">
        <f t="shared" si="47"/>
        <v>2.55319711530737E-4</v>
      </c>
      <c r="L76" s="2">
        <v>73</v>
      </c>
      <c r="M76" s="6">
        <v>0.508136904</v>
      </c>
      <c r="Q76" s="4">
        <f t="shared" si="48"/>
        <v>12.5</v>
      </c>
      <c r="R76">
        <f t="shared" si="27"/>
        <v>250000</v>
      </c>
      <c r="S76">
        <f t="shared" si="28"/>
        <v>-3975.4177141205996</v>
      </c>
      <c r="U76">
        <f t="shared" si="40"/>
        <v>0.508136904</v>
      </c>
      <c r="V76">
        <f t="shared" si="41"/>
        <v>0.01</v>
      </c>
      <c r="W76">
        <f t="shared" si="42"/>
        <v>7.6921679106467641E-4</v>
      </c>
      <c r="X76">
        <f t="shared" si="43"/>
        <v>3.9086743871641951E-4</v>
      </c>
      <c r="Y76">
        <f t="shared" si="44"/>
        <v>7.6921679106467635E-6</v>
      </c>
      <c r="Z76">
        <f t="shared" si="45"/>
        <v>3.7065718443761013E-4</v>
      </c>
      <c r="AB76">
        <f t="shared" si="46"/>
        <v>-1.6038325574761025</v>
      </c>
      <c r="AC76">
        <f t="shared" si="29"/>
        <v>-1.4735171368793416</v>
      </c>
      <c r="AE76">
        <f t="shared" si="30"/>
        <v>0</v>
      </c>
      <c r="AF76">
        <f t="shared" si="31"/>
        <v>0</v>
      </c>
      <c r="AG76">
        <f t="shared" si="31"/>
        <v>-4.6332148054701264E-3</v>
      </c>
      <c r="AH76">
        <f t="shared" si="32"/>
        <v>-97.716859679104871</v>
      </c>
      <c r="AI76">
        <f t="shared" si="33"/>
        <v>-97.721492893910337</v>
      </c>
      <c r="AJ76">
        <f t="shared" si="34"/>
        <v>-0.13031542059676093</v>
      </c>
      <c r="AK76">
        <f t="shared" si="49"/>
        <v>-0.11226827902332719</v>
      </c>
      <c r="AL76">
        <f t="shared" si="35"/>
        <v>-97.964076593530422</v>
      </c>
      <c r="AN76">
        <f t="shared" si="36"/>
        <v>0</v>
      </c>
      <c r="AO76">
        <f t="shared" si="36"/>
        <v>0</v>
      </c>
      <c r="AP76">
        <f t="shared" si="36"/>
        <v>-1.1829510675925724E-6</v>
      </c>
      <c r="AQ76">
        <f t="shared" si="36"/>
        <v>-2.494904042495856E-2</v>
      </c>
      <c r="AR76">
        <f t="shared" si="36"/>
        <v>-2.4950223376026152E-2</v>
      </c>
      <c r="AS76">
        <f t="shared" si="36"/>
        <v>-3.3272095594771664E-5</v>
      </c>
      <c r="AT76">
        <f t="shared" si="36"/>
        <v>-2.8664304614288189E-5</v>
      </c>
      <c r="AU76">
        <f t="shared" si="23"/>
        <v>-2.5012159776235211E-2</v>
      </c>
      <c r="AW76">
        <v>73</v>
      </c>
      <c r="AX76">
        <f>IF(Z76&gt;0, (R76*SUMPRODUCT(K76:$K$98, X76:$X$98)-K76*$AZ$3)/Z76, 0)</f>
        <v>-3975.4177141205996</v>
      </c>
    </row>
    <row r="77" spans="5:50" x14ac:dyDescent="0.25">
      <c r="E77">
        <v>2077</v>
      </c>
      <c r="F77" s="5">
        <f>EconomicRates!C117</f>
        <v>3.5571999999999999E-2</v>
      </c>
      <c r="G77" s="5">
        <f>EconomicRates!D117</f>
        <v>7.0000000000000007E-2</v>
      </c>
      <c r="H77" s="5">
        <f t="shared" si="37"/>
        <v>0.12000000000000001</v>
      </c>
      <c r="I77" s="5">
        <f t="shared" si="38"/>
        <v>1.1200000000000001</v>
      </c>
      <c r="J77">
        <f t="shared" si="39"/>
        <v>0.89285714285714279</v>
      </c>
      <c r="K77">
        <f t="shared" si="47"/>
        <v>2.2796402815244374E-4</v>
      </c>
      <c r="L77" s="2">
        <v>74</v>
      </c>
      <c r="M77" s="6">
        <v>0.53626491099999996</v>
      </c>
      <c r="Q77" s="4">
        <f t="shared" si="48"/>
        <v>12.5</v>
      </c>
      <c r="R77">
        <f t="shared" si="27"/>
        <v>250000</v>
      </c>
      <c r="S77">
        <f t="shared" si="28"/>
        <v>-7943.0497769723843</v>
      </c>
      <c r="U77">
        <f t="shared" si="40"/>
        <v>0.53626491099999996</v>
      </c>
      <c r="V77">
        <f t="shared" si="41"/>
        <v>0.01</v>
      </c>
      <c r="W77">
        <f t="shared" si="42"/>
        <v>3.7065718443761013E-4</v>
      </c>
      <c r="X77">
        <f t="shared" si="43"/>
        <v>1.9877044202394557E-4</v>
      </c>
      <c r="Y77">
        <f t="shared" si="44"/>
        <v>3.7065718443761014E-6</v>
      </c>
      <c r="Z77">
        <f t="shared" si="45"/>
        <v>1.6818017056928846E-4</v>
      </c>
      <c r="AB77">
        <f t="shared" si="46"/>
        <v>-1.4735171368793416</v>
      </c>
      <c r="AC77">
        <f t="shared" si="29"/>
        <v>-1.3358634663315643</v>
      </c>
      <c r="AE77">
        <f t="shared" si="30"/>
        <v>0</v>
      </c>
      <c r="AF77">
        <f t="shared" si="31"/>
        <v>0</v>
      </c>
      <c r="AG77">
        <f t="shared" si="31"/>
        <v>-2.1022521321161056E-3</v>
      </c>
      <c r="AH77">
        <f t="shared" si="32"/>
        <v>-49.692610505986394</v>
      </c>
      <c r="AI77">
        <f t="shared" si="33"/>
        <v>-49.694712758118513</v>
      </c>
      <c r="AJ77">
        <f t="shared" si="34"/>
        <v>-0.13765367054777733</v>
      </c>
      <c r="AK77">
        <f t="shared" si="49"/>
        <v>-0.10314619958155392</v>
      </c>
      <c r="AL77">
        <f t="shared" si="35"/>
        <v>-49.935512628247842</v>
      </c>
      <c r="AN77">
        <f t="shared" si="36"/>
        <v>0</v>
      </c>
      <c r="AO77">
        <f t="shared" si="36"/>
        <v>0</v>
      </c>
      <c r="AP77">
        <f t="shared" si="36"/>
        <v>-4.7923786422925077E-7</v>
      </c>
      <c r="AQ77">
        <f t="shared" si="36"/>
        <v>-1.1328127660355104E-2</v>
      </c>
      <c r="AR77">
        <f t="shared" si="36"/>
        <v>-1.1328606898219334E-2</v>
      </c>
      <c r="AS77">
        <f t="shared" si="36"/>
        <v>-3.1380085228040724E-5</v>
      </c>
      <c r="AT77">
        <f t="shared" si="36"/>
        <v>-2.3513623145226941E-5</v>
      </c>
      <c r="AU77">
        <f t="shared" si="23"/>
        <v>-1.13835006065926E-2</v>
      </c>
      <c r="AW77">
        <v>74</v>
      </c>
      <c r="AX77">
        <f>IF(Z77&gt;0, (R77*SUMPRODUCT(K77:$K$98, X77:$X$98)-K77*$AZ$3)/Z77, 0)</f>
        <v>-7943.0497769723843</v>
      </c>
    </row>
    <row r="78" spans="5:50" x14ac:dyDescent="0.25">
      <c r="E78">
        <v>2078</v>
      </c>
      <c r="F78" s="5">
        <f>EconomicRates!C118</f>
        <v>3.5571999999999999E-2</v>
      </c>
      <c r="G78" s="5">
        <f>EconomicRates!D118</f>
        <v>7.0000000000000007E-2</v>
      </c>
      <c r="H78" s="5">
        <f t="shared" si="37"/>
        <v>0.12000000000000001</v>
      </c>
      <c r="I78" s="5">
        <f t="shared" si="38"/>
        <v>1.1200000000000001</v>
      </c>
      <c r="J78">
        <f t="shared" si="39"/>
        <v>0.89285714285714279</v>
      </c>
      <c r="K78">
        <f t="shared" si="47"/>
        <v>2.0353931085039618E-4</v>
      </c>
      <c r="L78" s="2">
        <v>75</v>
      </c>
      <c r="M78" s="6">
        <v>0.564431978</v>
      </c>
      <c r="Q78" s="4">
        <f t="shared" si="48"/>
        <v>12.5</v>
      </c>
      <c r="R78">
        <f t="shared" si="27"/>
        <v>250000</v>
      </c>
      <c r="S78">
        <f t="shared" si="28"/>
        <v>-16794.40116445352</v>
      </c>
      <c r="U78">
        <f t="shared" si="40"/>
        <v>0.564431978</v>
      </c>
      <c r="V78">
        <f t="shared" si="41"/>
        <v>0.01</v>
      </c>
      <c r="W78">
        <f t="shared" si="42"/>
        <v>1.6818017056928846E-4</v>
      </c>
      <c r="X78">
        <f t="shared" si="43"/>
        <v>9.4926266334800872E-5</v>
      </c>
      <c r="Y78">
        <f t="shared" si="44"/>
        <v>1.6818017056928847E-6</v>
      </c>
      <c r="Z78">
        <f t="shared" si="45"/>
        <v>7.1572102528794711E-5</v>
      </c>
      <c r="AB78">
        <f t="shared" si="46"/>
        <v>-1.3358634663315643</v>
      </c>
      <c r="AC78">
        <f t="shared" si="29"/>
        <v>-1.2020106020519767</v>
      </c>
      <c r="AE78">
        <f t="shared" si="30"/>
        <v>0</v>
      </c>
      <c r="AF78">
        <f t="shared" si="31"/>
        <v>0</v>
      </c>
      <c r="AG78">
        <f t="shared" si="31"/>
        <v>-8.9465128160993394E-4</v>
      </c>
      <c r="AH78">
        <f t="shared" si="32"/>
        <v>-23.731566583700218</v>
      </c>
      <c r="AI78">
        <f t="shared" si="33"/>
        <v>-23.732461234981827</v>
      </c>
      <c r="AJ78">
        <f t="shared" si="34"/>
        <v>-0.13385286427958754</v>
      </c>
      <c r="AK78">
        <f t="shared" si="49"/>
        <v>-9.3510442643209513E-2</v>
      </c>
      <c r="AL78">
        <f t="shared" si="35"/>
        <v>-23.959824541904627</v>
      </c>
      <c r="AN78">
        <f t="shared" si="36"/>
        <v>0</v>
      </c>
      <c r="AO78">
        <f t="shared" si="36"/>
        <v>0</v>
      </c>
      <c r="AP78">
        <f t="shared" si="36"/>
        <v>-1.8209670531030968E-7</v>
      </c>
      <c r="AQ78">
        <f t="shared" si="36"/>
        <v>-4.8303067078466332E-3</v>
      </c>
      <c r="AR78">
        <f t="shared" si="36"/>
        <v>-4.8304888045519433E-3</v>
      </c>
      <c r="AS78">
        <f t="shared" si="36"/>
        <v>-2.7244319750818859E-5</v>
      </c>
      <c r="AT78">
        <f t="shared" si="36"/>
        <v>-1.9033051052914363E-5</v>
      </c>
      <c r="AU78">
        <f t="shared" si="23"/>
        <v>-4.8767661753556773E-3</v>
      </c>
      <c r="AW78">
        <v>75</v>
      </c>
      <c r="AX78">
        <f>IF(Z78&gt;0, (R78*SUMPRODUCT(K78:$K$98, X78:$X$98)-K78*$AZ$3)/Z78, 0)</f>
        <v>-16794.40116445352</v>
      </c>
    </row>
    <row r="79" spans="5:50" x14ac:dyDescent="0.25">
      <c r="E79">
        <v>2079</v>
      </c>
      <c r="F79" s="5">
        <f>EconomicRates!C119</f>
        <v>3.5571999999999999E-2</v>
      </c>
      <c r="G79" s="5">
        <f>EconomicRates!D119</f>
        <v>7.0000000000000007E-2</v>
      </c>
      <c r="H79" s="5">
        <f t="shared" si="37"/>
        <v>0.12000000000000001</v>
      </c>
      <c r="I79" s="5">
        <f t="shared" si="38"/>
        <v>1.1200000000000001</v>
      </c>
      <c r="J79">
        <f t="shared" si="39"/>
        <v>0.89285714285714279</v>
      </c>
      <c r="K79">
        <f t="shared" si="47"/>
        <v>1.8173152754499659E-4</v>
      </c>
      <c r="L79" s="2">
        <v>76</v>
      </c>
      <c r="M79" s="6">
        <v>0.59247427200000002</v>
      </c>
      <c r="Q79" s="4">
        <f t="shared" si="48"/>
        <v>12.5</v>
      </c>
      <c r="R79">
        <f t="shared" si="27"/>
        <v>250000</v>
      </c>
      <c r="S79">
        <f t="shared" si="28"/>
        <v>-37861.11368312937</v>
      </c>
      <c r="U79">
        <f t="shared" si="40"/>
        <v>0.59247427200000002</v>
      </c>
      <c r="V79">
        <f t="shared" si="41"/>
        <v>0.01</v>
      </c>
      <c r="W79">
        <f t="shared" si="42"/>
        <v>7.1572102528794711E-5</v>
      </c>
      <c r="X79">
        <f t="shared" si="43"/>
        <v>4.2404629341257008E-5</v>
      </c>
      <c r="Y79">
        <f t="shared" si="44"/>
        <v>7.1572102528794717E-7</v>
      </c>
      <c r="Z79">
        <f t="shared" si="45"/>
        <v>2.8451752162249757E-5</v>
      </c>
      <c r="AB79">
        <f t="shared" si="46"/>
        <v>-1.2020106020519767</v>
      </c>
      <c r="AC79">
        <f t="shared" si="29"/>
        <v>-1.07721502309916</v>
      </c>
      <c r="AE79">
        <f t="shared" si="30"/>
        <v>0</v>
      </c>
      <c r="AF79">
        <f t="shared" si="31"/>
        <v>0</v>
      </c>
      <c r="AG79">
        <f t="shared" si="31"/>
        <v>-3.5564690202812194E-4</v>
      </c>
      <c r="AH79">
        <f t="shared" si="32"/>
        <v>-10.601157335314252</v>
      </c>
      <c r="AI79">
        <f t="shared" si="33"/>
        <v>-10.601512982216279</v>
      </c>
      <c r="AJ79">
        <f t="shared" si="34"/>
        <v>-0.12479557895281679</v>
      </c>
      <c r="AK79">
        <f t="shared" si="49"/>
        <v>-8.4140742143638383E-2</v>
      </c>
      <c r="AL79">
        <f t="shared" si="35"/>
        <v>-10.810449303312735</v>
      </c>
      <c r="AN79">
        <f t="shared" si="36"/>
        <v>0</v>
      </c>
      <c r="AO79">
        <f t="shared" si="36"/>
        <v>0</v>
      </c>
      <c r="AP79">
        <f t="shared" si="36"/>
        <v>-6.4632254772216341E-8</v>
      </c>
      <c r="AQ79">
        <f t="shared" si="36"/>
        <v>-1.9265645162915045E-3</v>
      </c>
      <c r="AR79">
        <f t="shared" si="36"/>
        <v>-1.9266291485462766E-3</v>
      </c>
      <c r="AS79">
        <f t="shared" si="36"/>
        <v>-2.2679291193957619E-5</v>
      </c>
      <c r="AT79">
        <f t="shared" si="36"/>
        <v>-1.5291025598533076E-5</v>
      </c>
      <c r="AU79">
        <f t="shared" si="23"/>
        <v>-1.9645994653387676E-3</v>
      </c>
      <c r="AW79">
        <v>76</v>
      </c>
      <c r="AX79">
        <f>IF(Z79&gt;0, (R79*SUMPRODUCT(K79:$K$98, X79:$X$98)-K79*$AZ$3)/Z79, 0)</f>
        <v>-37861.11368312937</v>
      </c>
    </row>
    <row r="80" spans="5:50" x14ac:dyDescent="0.25">
      <c r="E80">
        <v>2080</v>
      </c>
      <c r="F80" s="5">
        <f>EconomicRates!C120</f>
        <v>3.5571999999999999E-2</v>
      </c>
      <c r="G80" s="5">
        <f>EconomicRates!D120</f>
        <v>7.0000000000000007E-2</v>
      </c>
      <c r="H80" s="5">
        <f t="shared" si="37"/>
        <v>0.12000000000000001</v>
      </c>
      <c r="I80" s="5">
        <f t="shared" si="38"/>
        <v>1.1200000000000001</v>
      </c>
      <c r="J80">
        <f t="shared" si="39"/>
        <v>0.89285714285714279</v>
      </c>
      <c r="K80">
        <f t="shared" si="47"/>
        <v>1.6226029245088979E-4</v>
      </c>
      <c r="L80" s="2">
        <v>77</v>
      </c>
      <c r="M80" s="6">
        <v>0.62503115200000003</v>
      </c>
      <c r="Q80" s="4">
        <f t="shared" si="48"/>
        <v>12.5</v>
      </c>
      <c r="R80">
        <f t="shared" si="27"/>
        <v>250000</v>
      </c>
      <c r="S80">
        <f t="shared" si="28"/>
        <v>-92777.724563326905</v>
      </c>
      <c r="U80">
        <f t="shared" si="40"/>
        <v>0.62503115200000003</v>
      </c>
      <c r="V80">
        <f t="shared" si="41"/>
        <v>0.01</v>
      </c>
      <c r="W80">
        <f t="shared" si="42"/>
        <v>2.8451752162249757E-5</v>
      </c>
      <c r="X80">
        <f t="shared" si="43"/>
        <v>1.7783231430389459E-5</v>
      </c>
      <c r="Y80">
        <f t="shared" si="44"/>
        <v>2.8451752162249755E-7</v>
      </c>
      <c r="Z80">
        <f t="shared" si="45"/>
        <v>1.03840032102378E-5</v>
      </c>
      <c r="AB80">
        <f t="shared" si="46"/>
        <v>-1.07721502309916</v>
      </c>
      <c r="AC80">
        <f t="shared" si="29"/>
        <v>-0.96340418970414499</v>
      </c>
      <c r="AE80">
        <f t="shared" si="30"/>
        <v>0</v>
      </c>
      <c r="AF80">
        <f t="shared" si="31"/>
        <v>0</v>
      </c>
      <c r="AG80">
        <f t="shared" si="31"/>
        <v>-1.2980004012797249E-4</v>
      </c>
      <c r="AH80">
        <f t="shared" si="32"/>
        <v>-4.445807857597365</v>
      </c>
      <c r="AI80">
        <f t="shared" si="33"/>
        <v>-4.4459376576374927</v>
      </c>
      <c r="AJ80">
        <f t="shared" si="34"/>
        <v>-0.11381083339501497</v>
      </c>
      <c r="AK80">
        <f t="shared" si="49"/>
        <v>-7.5405051616941207E-2</v>
      </c>
      <c r="AL80">
        <f t="shared" si="35"/>
        <v>-4.6351535426494488</v>
      </c>
      <c r="AN80">
        <f t="shared" si="36"/>
        <v>0</v>
      </c>
      <c r="AO80">
        <f t="shared" si="36"/>
        <v>0</v>
      </c>
      <c r="AP80">
        <f t="shared" si="36"/>
        <v>-2.1061392471302047E-8</v>
      </c>
      <c r="AQ80">
        <f t="shared" si="36"/>
        <v>-7.213780831542122E-4</v>
      </c>
      <c r="AR80">
        <f t="shared" si="36"/>
        <v>-7.213991445466835E-4</v>
      </c>
      <c r="AS80">
        <f t="shared" si="36"/>
        <v>-1.8466979110754624E-5</v>
      </c>
      <c r="AT80">
        <f t="shared" si="36"/>
        <v>-1.2235245727639321E-5</v>
      </c>
      <c r="AU80">
        <f t="shared" si="23"/>
        <v>-7.5210136938507746E-4</v>
      </c>
      <c r="AW80">
        <v>77</v>
      </c>
      <c r="AX80">
        <f>IF(Z80&gt;0, (R80*SUMPRODUCT(K80:$K$98, X80:$X$98)-K80*$AZ$3)/Z80, 0)</f>
        <v>-92777.724563326905</v>
      </c>
    </row>
    <row r="81" spans="2:50" x14ac:dyDescent="0.25">
      <c r="E81">
        <v>2081</v>
      </c>
      <c r="F81" s="5">
        <f>EconomicRates!C121</f>
        <v>3.5571999999999999E-2</v>
      </c>
      <c r="G81" s="5">
        <f>EconomicRates!D121</f>
        <v>7.0000000000000007E-2</v>
      </c>
      <c r="H81" s="5">
        <f t="shared" si="37"/>
        <v>0.12000000000000001</v>
      </c>
      <c r="I81" s="5">
        <f t="shared" si="38"/>
        <v>1.1200000000000001</v>
      </c>
      <c r="J81">
        <f t="shared" si="39"/>
        <v>0.89285714285714279</v>
      </c>
      <c r="K81">
        <f t="shared" si="47"/>
        <v>1.4487526111686588E-4</v>
      </c>
      <c r="L81" s="2">
        <v>78</v>
      </c>
      <c r="M81" s="6">
        <v>0.65741117999999998</v>
      </c>
      <c r="Q81" s="4">
        <f t="shared" si="48"/>
        <v>12.5</v>
      </c>
      <c r="R81">
        <f t="shared" si="27"/>
        <v>250000</v>
      </c>
      <c r="S81">
        <f t="shared" si="28"/>
        <v>-249243.61949173265</v>
      </c>
      <c r="U81">
        <f t="shared" si="40"/>
        <v>0.65741117999999998</v>
      </c>
      <c r="V81">
        <f t="shared" si="41"/>
        <v>0.01</v>
      </c>
      <c r="W81">
        <f t="shared" si="42"/>
        <v>1.03840032102378E-5</v>
      </c>
      <c r="X81">
        <f t="shared" si="43"/>
        <v>6.8265598035662203E-6</v>
      </c>
      <c r="Y81">
        <f t="shared" si="44"/>
        <v>1.0384003210237801E-7</v>
      </c>
      <c r="Z81">
        <f t="shared" si="45"/>
        <v>3.4536033745692015E-6</v>
      </c>
      <c r="AB81">
        <f t="shared" si="46"/>
        <v>-0.96340418970414499</v>
      </c>
      <c r="AC81">
        <f t="shared" si="29"/>
        <v>-0.86078860536648993</v>
      </c>
      <c r="AE81">
        <f t="shared" si="30"/>
        <v>0</v>
      </c>
      <c r="AF81">
        <f t="shared" si="31"/>
        <v>0</v>
      </c>
      <c r="AG81">
        <f t="shared" si="31"/>
        <v>-4.3170042182115021E-5</v>
      </c>
      <c r="AH81">
        <f t="shared" si="32"/>
        <v>-1.7066399508915551</v>
      </c>
      <c r="AI81">
        <f t="shared" si="33"/>
        <v>-1.7066831209337372</v>
      </c>
      <c r="AJ81">
        <f t="shared" si="34"/>
        <v>-0.10261558433765505</v>
      </c>
      <c r="AK81">
        <f t="shared" si="49"/>
        <v>-6.7438293279290157E-2</v>
      </c>
      <c r="AL81">
        <f t="shared" si="35"/>
        <v>-1.8767369985506823</v>
      </c>
      <c r="AN81">
        <f t="shared" si="36"/>
        <v>0</v>
      </c>
      <c r="AO81">
        <f t="shared" si="36"/>
        <v>0</v>
      </c>
      <c r="AP81">
        <f t="shared" si="36"/>
        <v>-6.2542711335600282E-9</v>
      </c>
      <c r="AQ81">
        <f t="shared" si="36"/>
        <v>-2.4724990851788918E-4</v>
      </c>
      <c r="AR81">
        <f t="shared" si="36"/>
        <v>-2.4725616278902277E-4</v>
      </c>
      <c r="AS81">
        <f t="shared" si="36"/>
        <v>-1.4866459575577548E-5</v>
      </c>
      <c r="AT81">
        <f t="shared" si="36"/>
        <v>-9.7701403481129426E-6</v>
      </c>
      <c r="AU81">
        <f t="shared" si="23"/>
        <v>-2.7189276271271322E-4</v>
      </c>
      <c r="AW81">
        <v>78</v>
      </c>
      <c r="AX81">
        <f>IF(Z81&gt;0, (R81*SUMPRODUCT(K81:$K$98, X81:$X$98)-K81*$AZ$3)/Z81, 0)</f>
        <v>-249243.61949173265</v>
      </c>
    </row>
    <row r="82" spans="2:50" x14ac:dyDescent="0.25">
      <c r="E82">
        <v>2082</v>
      </c>
      <c r="F82" s="5">
        <f>EconomicRates!C122</f>
        <v>3.5571999999999999E-2</v>
      </c>
      <c r="G82" s="5">
        <f>EconomicRates!D122</f>
        <v>7.0000000000000007E-2</v>
      </c>
      <c r="H82" s="5">
        <f t="shared" si="37"/>
        <v>0.12000000000000001</v>
      </c>
      <c r="I82" s="5">
        <f t="shared" si="38"/>
        <v>1.1200000000000001</v>
      </c>
      <c r="J82">
        <f t="shared" si="39"/>
        <v>0.89285714285714279</v>
      </c>
      <c r="K82">
        <f t="shared" si="47"/>
        <v>1.2935291171148737E-4</v>
      </c>
      <c r="L82" s="2">
        <v>79</v>
      </c>
      <c r="M82" s="6">
        <v>0.68957421399999996</v>
      </c>
      <c r="Q82" s="4">
        <f t="shared" si="48"/>
        <v>12.5</v>
      </c>
      <c r="R82">
        <f t="shared" si="27"/>
        <v>250000</v>
      </c>
      <c r="S82">
        <f t="shared" si="28"/>
        <v>-740947.03162108175</v>
      </c>
      <c r="U82">
        <f t="shared" si="40"/>
        <v>0.68957421399999996</v>
      </c>
      <c r="V82">
        <f t="shared" si="41"/>
        <v>0.01</v>
      </c>
      <c r="W82">
        <f t="shared" si="42"/>
        <v>3.4536033745692015E-6</v>
      </c>
      <c r="X82">
        <f t="shared" si="43"/>
        <v>2.3815158324863047E-6</v>
      </c>
      <c r="Y82">
        <f t="shared" si="44"/>
        <v>3.4536033745692013E-8</v>
      </c>
      <c r="Z82">
        <f t="shared" si="45"/>
        <v>1.0375515083372048E-6</v>
      </c>
      <c r="AB82">
        <f t="shared" si="46"/>
        <v>-0.86078860536648993</v>
      </c>
      <c r="AC82">
        <f t="shared" si="29"/>
        <v>-0.76877071025642796</v>
      </c>
      <c r="AE82">
        <f t="shared" si="30"/>
        <v>0</v>
      </c>
      <c r="AF82">
        <f t="shared" si="31"/>
        <v>0</v>
      </c>
      <c r="AG82">
        <f t="shared" si="31"/>
        <v>-1.2969393854215059E-5</v>
      </c>
      <c r="AH82">
        <f t="shared" si="32"/>
        <v>-0.59537895812157615</v>
      </c>
      <c r="AI82">
        <f t="shared" si="33"/>
        <v>-0.59539192751543035</v>
      </c>
      <c r="AJ82">
        <f t="shared" si="34"/>
        <v>-9.2017895110061976E-2</v>
      </c>
      <c r="AK82">
        <f t="shared" si="49"/>
        <v>-6.02552023756543E-2</v>
      </c>
      <c r="AL82">
        <f t="shared" si="35"/>
        <v>-0.74766502500114662</v>
      </c>
      <c r="AN82">
        <f t="shared" si="36"/>
        <v>0</v>
      </c>
      <c r="AO82">
        <f t="shared" si="36"/>
        <v>0</v>
      </c>
      <c r="AP82">
        <f t="shared" si="36"/>
        <v>-1.6776288581757874E-9</v>
      </c>
      <c r="AQ82">
        <f t="shared" si="36"/>
        <v>-7.7014001804777578E-5</v>
      </c>
      <c r="AR82">
        <f t="shared" si="36"/>
        <v>-7.7015679433635744E-5</v>
      </c>
      <c r="AS82">
        <f t="shared" si="36"/>
        <v>-1.1902782662048752E-5</v>
      </c>
      <c r="AT82">
        <f t="shared" si="36"/>
        <v>-7.794185873055815E-6</v>
      </c>
      <c r="AU82">
        <f t="shared" si="23"/>
        <v>-9.6712647968740314E-5</v>
      </c>
      <c r="AW82">
        <v>79</v>
      </c>
      <c r="AX82">
        <f>IF(Z82&gt;0, (R82*SUMPRODUCT(K82:$K$98, X82:$X$98)-K82*$AZ$3)/Z82, 0)</f>
        <v>-740947.03162108175</v>
      </c>
    </row>
    <row r="83" spans="2:50" x14ac:dyDescent="0.25">
      <c r="E83">
        <v>2083</v>
      </c>
      <c r="F83" s="5">
        <f>EconomicRates!C123</f>
        <v>3.5571999999999999E-2</v>
      </c>
      <c r="G83" s="5">
        <f>EconomicRates!D123</f>
        <v>7.0000000000000007E-2</v>
      </c>
      <c r="H83" s="5">
        <f t="shared" si="37"/>
        <v>0.12000000000000001</v>
      </c>
      <c r="I83" s="5">
        <f t="shared" si="38"/>
        <v>1.1200000000000001</v>
      </c>
      <c r="J83">
        <f t="shared" si="39"/>
        <v>0.89285714285714279</v>
      </c>
      <c r="K83">
        <f t="shared" si="47"/>
        <v>1.1549367117097085E-4</v>
      </c>
      <c r="L83" s="2">
        <v>80</v>
      </c>
      <c r="M83" s="6">
        <v>0.72148010799999995</v>
      </c>
      <c r="Q83" s="4">
        <f t="shared" si="48"/>
        <v>12.5</v>
      </c>
      <c r="R83">
        <f t="shared" si="27"/>
        <v>250000</v>
      </c>
      <c r="S83">
        <f t="shared" si="28"/>
        <v>-2463963.3850837061</v>
      </c>
      <c r="U83">
        <f t="shared" si="40"/>
        <v>0.72148010799999995</v>
      </c>
      <c r="V83">
        <f t="shared" si="41"/>
        <v>0.01</v>
      </c>
      <c r="W83">
        <f t="shared" si="42"/>
        <v>1.0375515083372048E-6</v>
      </c>
      <c r="X83">
        <f t="shared" si="43"/>
        <v>7.4857277429068936E-7</v>
      </c>
      <c r="Y83">
        <f t="shared" si="44"/>
        <v>1.0375515083372047E-8</v>
      </c>
      <c r="Z83">
        <f t="shared" si="45"/>
        <v>2.7860321896314337E-7</v>
      </c>
      <c r="AB83">
        <f t="shared" si="46"/>
        <v>-0.76877071025642796</v>
      </c>
      <c r="AC83">
        <f t="shared" si="29"/>
        <v>-0.68646813049164368</v>
      </c>
      <c r="AE83">
        <f t="shared" si="30"/>
        <v>0</v>
      </c>
      <c r="AF83">
        <f t="shared" si="31"/>
        <v>0</v>
      </c>
      <c r="AG83">
        <f t="shared" si="31"/>
        <v>-3.482540237039292E-6</v>
      </c>
      <c r="AH83">
        <f t="shared" si="32"/>
        <v>-0.18714319357267234</v>
      </c>
      <c r="AI83">
        <f t="shared" si="33"/>
        <v>-0.18714667611290939</v>
      </c>
      <c r="AJ83">
        <f t="shared" si="34"/>
        <v>-8.2302579764784278E-2</v>
      </c>
      <c r="AK83">
        <f t="shared" si="49"/>
        <v>-5.3813949717949963E-2</v>
      </c>
      <c r="AL83">
        <f t="shared" si="35"/>
        <v>-0.32326320559564359</v>
      </c>
      <c r="AN83">
        <f t="shared" si="36"/>
        <v>0</v>
      </c>
      <c r="AO83">
        <f t="shared" si="36"/>
        <v>0</v>
      </c>
      <c r="AP83">
        <f t="shared" si="36"/>
        <v>-4.0221135697629086E-10</v>
      </c>
      <c r="AQ83">
        <f t="shared" si="36"/>
        <v>-2.1613854460367564E-5</v>
      </c>
      <c r="AR83">
        <f t="shared" si="36"/>
        <v>-2.1614256671724541E-5</v>
      </c>
      <c r="AS83">
        <f t="shared" si="36"/>
        <v>-9.505427083876595E-6</v>
      </c>
      <c r="AT83">
        <f t="shared" si="36"/>
        <v>-6.2151706131360727E-6</v>
      </c>
      <c r="AU83">
        <f t="shared" si="23"/>
        <v>-3.7334854368737208E-5</v>
      </c>
      <c r="AW83">
        <v>80</v>
      </c>
      <c r="AX83">
        <f>IF(Z83&gt;0, (R83*SUMPRODUCT(K83:$K$98, X83:$X$98)-K83*$AZ$3)/Z83, 0)</f>
        <v>-2463963.3850837061</v>
      </c>
    </row>
    <row r="84" spans="2:50" x14ac:dyDescent="0.25">
      <c r="E84">
        <v>2084</v>
      </c>
      <c r="F84" s="5">
        <f>EconomicRates!C124</f>
        <v>3.5571999999999999E-2</v>
      </c>
      <c r="G84" s="5">
        <f>EconomicRates!D124</f>
        <v>7.0000000000000007E-2</v>
      </c>
      <c r="H84" s="5">
        <f t="shared" si="37"/>
        <v>0.12000000000000001</v>
      </c>
      <c r="I84" s="5">
        <f t="shared" si="38"/>
        <v>1.1200000000000001</v>
      </c>
      <c r="J84">
        <f t="shared" si="39"/>
        <v>0.89285714285714279</v>
      </c>
      <c r="K84">
        <f t="shared" si="47"/>
        <v>1.031193492597954E-4</v>
      </c>
      <c r="L84" s="2">
        <v>81</v>
      </c>
      <c r="M84" s="6">
        <v>0.75308980400000003</v>
      </c>
      <c r="Q84" s="4">
        <f t="shared" si="48"/>
        <v>12.5</v>
      </c>
      <c r="R84">
        <f t="shared" si="27"/>
        <v>250000</v>
      </c>
      <c r="S84">
        <f t="shared" si="28"/>
        <v>-9286362.3869936131</v>
      </c>
      <c r="U84">
        <f t="shared" si="40"/>
        <v>0.75308980400000003</v>
      </c>
      <c r="V84">
        <f t="shared" si="41"/>
        <v>0.01</v>
      </c>
      <c r="W84">
        <f t="shared" si="42"/>
        <v>2.7860321896314337E-7</v>
      </c>
      <c r="X84">
        <f t="shared" si="43"/>
        <v>2.0981324356272272E-7</v>
      </c>
      <c r="Y84">
        <f t="shared" si="44"/>
        <v>2.7860321896314337E-9</v>
      </c>
      <c r="Z84">
        <f t="shared" si="45"/>
        <v>6.600394321078921E-8</v>
      </c>
      <c r="AB84">
        <f t="shared" si="46"/>
        <v>-0.68646813049164368</v>
      </c>
      <c r="AC84">
        <f t="shared" si="29"/>
        <v>-0.61293653562593542</v>
      </c>
      <c r="AE84">
        <f t="shared" si="30"/>
        <v>0</v>
      </c>
      <c r="AF84">
        <f t="shared" si="31"/>
        <v>0</v>
      </c>
      <c r="AG84">
        <f t="shared" si="31"/>
        <v>-8.2504929013486513E-7</v>
      </c>
      <c r="AH84">
        <f t="shared" si="32"/>
        <v>-5.2453310890680678E-2</v>
      </c>
      <c r="AI84">
        <f t="shared" si="33"/>
        <v>-5.2454135939970815E-2</v>
      </c>
      <c r="AJ84">
        <f t="shared" si="34"/>
        <v>-7.3531594865708261E-2</v>
      </c>
      <c r="AK84">
        <f t="shared" si="49"/>
        <v>-4.8052769134415065E-2</v>
      </c>
      <c r="AL84">
        <f t="shared" si="35"/>
        <v>-0.17403849994009413</v>
      </c>
      <c r="AN84">
        <f t="shared" si="36"/>
        <v>0</v>
      </c>
      <c r="AO84">
        <f t="shared" si="36"/>
        <v>0</v>
      </c>
      <c r="AP84">
        <f t="shared" si="36"/>
        <v>-8.5078545905963425E-11</v>
      </c>
      <c r="AQ84">
        <f t="shared" si="36"/>
        <v>-5.4089512855687305E-6</v>
      </c>
      <c r="AR84">
        <f t="shared" si="36"/>
        <v>-5.409036364114637E-6</v>
      </c>
      <c r="AS84">
        <f t="shared" si="36"/>
        <v>-7.5825302125867488E-6</v>
      </c>
      <c r="AT84">
        <f t="shared" si="36"/>
        <v>-4.9551702832720631E-6</v>
      </c>
      <c r="AU84">
        <f t="shared" si="23"/>
        <v>-1.7946736859973446E-5</v>
      </c>
      <c r="AW84">
        <v>81</v>
      </c>
      <c r="AX84">
        <f>IF(Z84&gt;0, (R84*SUMPRODUCT(K84:$K$98, X84:$X$98)-K84*$AZ$3)/Z84, 0)</f>
        <v>-9286362.3869936131</v>
      </c>
    </row>
    <row r="85" spans="2:50" x14ac:dyDescent="0.25">
      <c r="E85">
        <v>2085</v>
      </c>
      <c r="F85" s="5">
        <f>EconomicRates!C125</f>
        <v>3.5571999999999999E-2</v>
      </c>
      <c r="G85" s="5">
        <f>EconomicRates!D125</f>
        <v>7.0000000000000007E-2</v>
      </c>
      <c r="H85" s="5">
        <f t="shared" si="37"/>
        <v>0.12000000000000001</v>
      </c>
      <c r="I85" s="5">
        <f t="shared" si="38"/>
        <v>1.1200000000000001</v>
      </c>
      <c r="J85">
        <f t="shared" si="39"/>
        <v>0.89285714285714279</v>
      </c>
      <c r="K85">
        <f t="shared" si="47"/>
        <v>9.207084755338875E-5</v>
      </c>
      <c r="L85" s="2">
        <v>82</v>
      </c>
      <c r="M85" s="6">
        <v>0.78453892300000005</v>
      </c>
      <c r="Q85" s="4">
        <f t="shared" si="48"/>
        <v>12.5</v>
      </c>
      <c r="R85">
        <f t="shared" si="27"/>
        <v>250000</v>
      </c>
      <c r="S85">
        <f t="shared" si="28"/>
        <v>-40355408.945694409</v>
      </c>
      <c r="U85">
        <f t="shared" si="40"/>
        <v>0.78453892300000005</v>
      </c>
      <c r="V85">
        <f t="shared" si="41"/>
        <v>0.01</v>
      </c>
      <c r="W85">
        <f t="shared" si="42"/>
        <v>6.600394321078921E-8</v>
      </c>
      <c r="X85">
        <f t="shared" si="43"/>
        <v>5.1782662520345733E-8</v>
      </c>
      <c r="Y85">
        <f t="shared" si="44"/>
        <v>6.6003943210789212E-10</v>
      </c>
      <c r="Z85">
        <f t="shared" si="45"/>
        <v>1.3561241258335585E-8</v>
      </c>
      <c r="AB85">
        <f t="shared" si="46"/>
        <v>-0.61293653562593542</v>
      </c>
      <c r="AC85">
        <f t="shared" si="29"/>
        <v>-0.54726943679135598</v>
      </c>
      <c r="AE85">
        <f t="shared" si="30"/>
        <v>0</v>
      </c>
      <c r="AF85">
        <f t="shared" si="31"/>
        <v>0</v>
      </c>
      <c r="AG85">
        <f t="shared" si="31"/>
        <v>-1.6951551572919482E-7</v>
      </c>
      <c r="AH85">
        <f t="shared" si="32"/>
        <v>-1.2945665630086433E-2</v>
      </c>
      <c r="AI85">
        <f t="shared" si="33"/>
        <v>-1.2945835145602162E-2</v>
      </c>
      <c r="AJ85">
        <f t="shared" si="34"/>
        <v>-6.566709883457944E-2</v>
      </c>
      <c r="AK85">
        <f t="shared" si="49"/>
        <v>-4.2905557493815485E-2</v>
      </c>
      <c r="AL85">
        <f t="shared" si="35"/>
        <v>-0.12151849147399708</v>
      </c>
      <c r="AN85">
        <f t="shared" si="36"/>
        <v>0</v>
      </c>
      <c r="AO85">
        <f t="shared" si="36"/>
        <v>0</v>
      </c>
      <c r="AP85">
        <f t="shared" si="36"/>
        <v>-1.5607437206636769E-11</v>
      </c>
      <c r="AQ85">
        <f t="shared" si="36"/>
        <v>-1.1919184067048322E-6</v>
      </c>
      <c r="AR85">
        <f t="shared" si="36"/>
        <v>-1.1919340141420389E-6</v>
      </c>
      <c r="AS85">
        <f t="shared" si="36"/>
        <v>-6.0460254460718754E-6</v>
      </c>
      <c r="AT85">
        <f t="shared" si="36"/>
        <v>-3.9503510432062422E-6</v>
      </c>
      <c r="AU85">
        <f t="shared" si="23"/>
        <v>-1.1188310503420156E-5</v>
      </c>
      <c r="AW85">
        <v>82</v>
      </c>
      <c r="AX85">
        <f>IF(Z85&gt;0, (R85*SUMPRODUCT(K85:$K$98, X85:$X$98)-K85*$AZ$3)/Z85, 0)</f>
        <v>-40355408.945694409</v>
      </c>
    </row>
    <row r="86" spans="2:50" x14ac:dyDescent="0.25">
      <c r="E86">
        <v>2086</v>
      </c>
      <c r="F86" s="5">
        <f>EconomicRates!C126</f>
        <v>3.5571999999999999E-2</v>
      </c>
      <c r="G86" s="5">
        <f>EconomicRates!D126</f>
        <v>7.0000000000000007E-2</v>
      </c>
      <c r="H86" s="5">
        <f t="shared" si="37"/>
        <v>0.12000000000000001</v>
      </c>
      <c r="I86" s="5">
        <f t="shared" si="38"/>
        <v>1.1200000000000001</v>
      </c>
      <c r="J86">
        <f t="shared" si="39"/>
        <v>0.89285714285714279</v>
      </c>
      <c r="K86">
        <f t="shared" si="47"/>
        <v>8.2206113886954235E-5</v>
      </c>
      <c r="L86" s="2">
        <v>83</v>
      </c>
      <c r="M86" s="6">
        <v>0.81598695700000001</v>
      </c>
      <c r="Q86" s="4">
        <f t="shared" si="48"/>
        <v>12.5</v>
      </c>
      <c r="R86">
        <f t="shared" si="27"/>
        <v>250000</v>
      </c>
      <c r="S86">
        <f t="shared" si="28"/>
        <v>-207063165.2329641</v>
      </c>
      <c r="U86">
        <f t="shared" si="40"/>
        <v>0.81598695700000001</v>
      </c>
      <c r="V86">
        <f t="shared" si="41"/>
        <v>0.01</v>
      </c>
      <c r="W86">
        <f t="shared" si="42"/>
        <v>1.3561241258335585E-8</v>
      </c>
      <c r="X86">
        <f t="shared" si="43"/>
        <v>1.1065795987532104E-8</v>
      </c>
      <c r="Y86">
        <f t="shared" si="44"/>
        <v>1.3561241258335585E-10</v>
      </c>
      <c r="Z86">
        <f t="shared" si="45"/>
        <v>2.3598328582201249E-9</v>
      </c>
      <c r="AB86">
        <f t="shared" si="46"/>
        <v>-0.54726943679135598</v>
      </c>
      <c r="AC86">
        <f t="shared" si="29"/>
        <v>-0.48863446104381164</v>
      </c>
      <c r="AE86">
        <f t="shared" si="30"/>
        <v>0</v>
      </c>
      <c r="AF86">
        <f t="shared" si="31"/>
        <v>0</v>
      </c>
      <c r="AG86">
        <f t="shared" si="31"/>
        <v>-2.9497910727751562E-8</v>
      </c>
      <c r="AH86">
        <f t="shared" si="32"/>
        <v>-2.7664489968830261E-3</v>
      </c>
      <c r="AI86">
        <f t="shared" si="33"/>
        <v>-2.7664784947937539E-3</v>
      </c>
      <c r="AJ86">
        <f t="shared" si="34"/>
        <v>-5.8634975747544338E-2</v>
      </c>
      <c r="AK86">
        <f t="shared" si="49"/>
        <v>-3.8308860575394919E-2</v>
      </c>
      <c r="AL86">
        <f t="shared" si="35"/>
        <v>-9.9710314817733015E-2</v>
      </c>
      <c r="AN86">
        <f t="shared" si="36"/>
        <v>0</v>
      </c>
      <c r="AO86">
        <f t="shared" si="36"/>
        <v>0</v>
      </c>
      <c r="AP86">
        <f t="shared" si="36"/>
        <v>-2.424908608712754E-12</v>
      </c>
      <c r="AQ86">
        <f t="shared" si="36"/>
        <v>-2.2741902130021635E-7</v>
      </c>
      <c r="AR86">
        <f t="shared" si="36"/>
        <v>-2.2742144620882505E-7</v>
      </c>
      <c r="AS86">
        <f t="shared" si="36"/>
        <v>-4.8201534940614295E-6</v>
      </c>
      <c r="AT86">
        <f t="shared" si="36"/>
        <v>-3.1492225553403658E-6</v>
      </c>
      <c r="AU86">
        <f t="shared" si="23"/>
        <v>-8.1967974956106201E-6</v>
      </c>
      <c r="AW86">
        <v>83</v>
      </c>
      <c r="AX86">
        <f>IF(Z86&gt;0, (R86*SUMPRODUCT(K86:$K$98, X86:$X$98)-K86*$AZ$3)/Z86, 0)</f>
        <v>-207063165.2329641</v>
      </c>
    </row>
    <row r="87" spans="2:50" x14ac:dyDescent="0.25">
      <c r="E87">
        <v>2087</v>
      </c>
      <c r="F87" s="5">
        <f>EconomicRates!C127</f>
        <v>3.5571999999999999E-2</v>
      </c>
      <c r="G87" s="5">
        <f>EconomicRates!D127</f>
        <v>7.0000000000000007E-2</v>
      </c>
      <c r="H87" s="5">
        <f t="shared" si="37"/>
        <v>0.12000000000000001</v>
      </c>
      <c r="I87" s="5">
        <f t="shared" si="38"/>
        <v>1.1200000000000001</v>
      </c>
      <c r="J87">
        <f t="shared" si="39"/>
        <v>0.89285714285714279</v>
      </c>
      <c r="K87">
        <f t="shared" si="47"/>
        <v>7.3398315970494849E-5</v>
      </c>
      <c r="L87" s="2">
        <v>84</v>
      </c>
      <c r="M87" s="6">
        <v>0.84743607600000004</v>
      </c>
      <c r="Q87" s="4">
        <f t="shared" si="48"/>
        <v>12.5</v>
      </c>
      <c r="R87">
        <f t="shared" si="27"/>
        <v>250000</v>
      </c>
      <c r="S87">
        <f t="shared" si="28"/>
        <v>-1296807109.7382243</v>
      </c>
      <c r="U87">
        <f t="shared" si="40"/>
        <v>0.84743607600000004</v>
      </c>
      <c r="V87">
        <f t="shared" si="41"/>
        <v>0.01</v>
      </c>
      <c r="W87">
        <f t="shared" si="42"/>
        <v>2.3598328582201249E-9</v>
      </c>
      <c r="X87">
        <f t="shared" si="43"/>
        <v>1.9998074973859273E-9</v>
      </c>
      <c r="Y87">
        <f t="shared" si="44"/>
        <v>2.359832858220125E-11</v>
      </c>
      <c r="Z87">
        <f t="shared" si="45"/>
        <v>3.3642703225199637E-10</v>
      </c>
      <c r="AB87">
        <f t="shared" si="46"/>
        <v>-0.48863446104381164</v>
      </c>
      <c r="AC87">
        <f t="shared" si="29"/>
        <v>-0.43628096733251975</v>
      </c>
      <c r="AE87">
        <f t="shared" si="30"/>
        <v>0</v>
      </c>
      <c r="AF87">
        <f t="shared" si="31"/>
        <v>0</v>
      </c>
      <c r="AG87">
        <f t="shared" si="31"/>
        <v>-4.2053379031499547E-9</v>
      </c>
      <c r="AH87">
        <f t="shared" si="32"/>
        <v>-4.9995187434648182E-4</v>
      </c>
      <c r="AI87">
        <f t="shared" si="33"/>
        <v>-4.9995607968438493E-4</v>
      </c>
      <c r="AJ87">
        <f t="shared" si="34"/>
        <v>-5.2353493711291887E-2</v>
      </c>
      <c r="AK87">
        <f t="shared" si="49"/>
        <v>-3.4204412273066816E-2</v>
      </c>
      <c r="AL87">
        <f t="shared" si="35"/>
        <v>-8.705786206404309E-2</v>
      </c>
      <c r="AN87">
        <f t="shared" si="36"/>
        <v>0</v>
      </c>
      <c r="AO87">
        <f t="shared" si="36"/>
        <v>0</v>
      </c>
      <c r="AP87">
        <f t="shared" si="36"/>
        <v>-3.0866472017809862E-13</v>
      </c>
      <c r="AQ87">
        <f t="shared" si="36"/>
        <v>-3.6695625643324213E-8</v>
      </c>
      <c r="AR87">
        <f t="shared" si="36"/>
        <v>-3.6695934308044388E-8</v>
      </c>
      <c r="AS87">
        <f t="shared" si="36"/>
        <v>-3.8426582735807167E-6</v>
      </c>
      <c r="AT87">
        <f t="shared" si="36"/>
        <v>-2.5105462596036301E-6</v>
      </c>
      <c r="AU87">
        <f t="shared" si="23"/>
        <v>-6.3899004674923918E-6</v>
      </c>
      <c r="AW87">
        <v>84</v>
      </c>
      <c r="AX87">
        <f>IF(Z87&gt;0, (R87*SUMPRODUCT(K87:$K$98, X87:$X$98)-K87*$AZ$3)/Z87, 0)</f>
        <v>-1296807109.7382243</v>
      </c>
    </row>
    <row r="88" spans="2:50" x14ac:dyDescent="0.25">
      <c r="B88" s="6"/>
      <c r="E88">
        <v>2088</v>
      </c>
      <c r="F88" s="5">
        <f>EconomicRates!C128</f>
        <v>3.5571999999999999E-2</v>
      </c>
      <c r="G88" s="5">
        <f>EconomicRates!D128</f>
        <v>7.0000000000000007E-2</v>
      </c>
      <c r="H88" s="5">
        <f t="shared" si="37"/>
        <v>0.12000000000000001</v>
      </c>
      <c r="I88" s="5">
        <f t="shared" si="38"/>
        <v>1.1200000000000001</v>
      </c>
      <c r="J88">
        <f t="shared" si="39"/>
        <v>0.89285714285714279</v>
      </c>
      <c r="K88">
        <f t="shared" si="47"/>
        <v>6.5534210687941824E-5</v>
      </c>
      <c r="L88" s="2">
        <v>85</v>
      </c>
      <c r="M88" s="6">
        <v>0.87888519499999995</v>
      </c>
      <c r="Q88" s="4">
        <f t="shared" si="48"/>
        <v>12.5</v>
      </c>
      <c r="R88">
        <f t="shared" si="27"/>
        <v>250000</v>
      </c>
      <c r="S88">
        <f t="shared" si="28"/>
        <v>-10420425851.521387</v>
      </c>
      <c r="U88">
        <f t="shared" si="40"/>
        <v>0.87888519499999995</v>
      </c>
      <c r="V88">
        <f t="shared" si="41"/>
        <v>0.01</v>
      </c>
      <c r="W88">
        <f t="shared" si="42"/>
        <v>3.3642703225199637E-10</v>
      </c>
      <c r="X88">
        <f t="shared" si="43"/>
        <v>2.956807378440671E-10</v>
      </c>
      <c r="Y88">
        <f t="shared" si="44"/>
        <v>3.3642703225199638E-12</v>
      </c>
      <c r="Z88">
        <f t="shared" si="45"/>
        <v>3.7382024085409309E-11</v>
      </c>
      <c r="AB88">
        <f t="shared" si="46"/>
        <v>-0.43628096733251975</v>
      </c>
      <c r="AC88">
        <f t="shared" si="29"/>
        <v>-0.38953661016179431</v>
      </c>
      <c r="AE88">
        <f t="shared" si="30"/>
        <v>0</v>
      </c>
      <c r="AF88">
        <f t="shared" si="31"/>
        <v>0</v>
      </c>
      <c r="AG88">
        <f t="shared" si="31"/>
        <v>-4.6727530106761639E-10</v>
      </c>
      <c r="AH88">
        <f t="shared" si="32"/>
        <v>-7.3920184461016771E-5</v>
      </c>
      <c r="AI88">
        <f t="shared" si="33"/>
        <v>-7.3920651736317838E-5</v>
      </c>
      <c r="AJ88">
        <f t="shared" si="34"/>
        <v>-4.6744357170725448E-2</v>
      </c>
      <c r="AK88">
        <f t="shared" si="49"/>
        <v>-3.0539667713276385E-2</v>
      </c>
      <c r="AL88">
        <f t="shared" si="35"/>
        <v>-7.7357945535738146E-2</v>
      </c>
      <c r="AN88">
        <f t="shared" si="36"/>
        <v>0</v>
      </c>
      <c r="AO88">
        <f t="shared" si="36"/>
        <v>0</v>
      </c>
      <c r="AP88">
        <f t="shared" si="36"/>
        <v>-3.0622518029436617E-14</v>
      </c>
      <c r="AQ88">
        <f t="shared" si="36"/>
        <v>-4.844300942559796E-9</v>
      </c>
      <c r="AR88">
        <f t="shared" si="36"/>
        <v>-4.8443315650778259E-9</v>
      </c>
      <c r="AS88">
        <f t="shared" si="36"/>
        <v>-3.0633545512987258E-6</v>
      </c>
      <c r="AT88">
        <f t="shared" si="36"/>
        <v>-2.0013930182615891E-6</v>
      </c>
      <c r="AU88">
        <f t="shared" si="23"/>
        <v>-5.0695919011253921E-6</v>
      </c>
      <c r="AW88">
        <v>85</v>
      </c>
      <c r="AX88">
        <f>IF(Z88&gt;0, (R88*SUMPRODUCT(K88:$K$98, X88:$X$98)-K88*$AZ$3)/Z88, 0)</f>
        <v>-10420425851.521387</v>
      </c>
    </row>
    <row r="89" spans="2:50" x14ac:dyDescent="0.25">
      <c r="B89" s="6"/>
      <c r="E89">
        <v>2089</v>
      </c>
      <c r="F89" s="5">
        <f>EconomicRates!C129</f>
        <v>3.5571999999999999E-2</v>
      </c>
      <c r="G89" s="5">
        <f>EconomicRates!D129</f>
        <v>7.0000000000000007E-2</v>
      </c>
      <c r="H89" s="5">
        <f t="shared" si="37"/>
        <v>0.12000000000000001</v>
      </c>
      <c r="I89" s="5">
        <f t="shared" si="38"/>
        <v>1.1200000000000001</v>
      </c>
      <c r="J89">
        <f t="shared" si="39"/>
        <v>0.89285714285714279</v>
      </c>
      <c r="K89">
        <f t="shared" si="47"/>
        <v>5.851268811423377E-5</v>
      </c>
      <c r="L89" s="2">
        <v>86</v>
      </c>
      <c r="M89" s="6">
        <v>1</v>
      </c>
      <c r="Q89" s="4">
        <f t="shared" si="48"/>
        <v>12.5</v>
      </c>
      <c r="R89">
        <f t="shared" si="27"/>
        <v>250000</v>
      </c>
      <c r="S89">
        <f t="shared" si="28"/>
        <v>0</v>
      </c>
      <c r="U89">
        <f t="shared" si="40"/>
        <v>1</v>
      </c>
      <c r="V89">
        <f t="shared" si="41"/>
        <v>0.01</v>
      </c>
      <c r="W89">
        <f t="shared" si="42"/>
        <v>3.7382024085409309E-11</v>
      </c>
      <c r="X89">
        <f t="shared" si="43"/>
        <v>3.7382024085409309E-11</v>
      </c>
      <c r="Y89">
        <f t="shared" si="44"/>
        <v>3.7382024085409309E-13</v>
      </c>
      <c r="Z89">
        <f t="shared" si="45"/>
        <v>0</v>
      </c>
      <c r="AB89">
        <f t="shared" si="46"/>
        <v>-0.38953661016179431</v>
      </c>
      <c r="AC89">
        <f t="shared" si="29"/>
        <v>0</v>
      </c>
      <c r="AE89">
        <f t="shared" si="30"/>
        <v>0</v>
      </c>
      <c r="AF89">
        <f t="shared" si="31"/>
        <v>0</v>
      </c>
      <c r="AG89">
        <f t="shared" si="31"/>
        <v>0</v>
      </c>
      <c r="AH89">
        <f t="shared" si="32"/>
        <v>-9.345506021352327E-6</v>
      </c>
      <c r="AI89">
        <f t="shared" si="33"/>
        <v>-9.345506021352327E-6</v>
      </c>
      <c r="AJ89">
        <f t="shared" si="34"/>
        <v>-0.38953661016179431</v>
      </c>
      <c r="AK89">
        <f t="shared" si="49"/>
        <v>-2.7267562711325605E-2</v>
      </c>
      <c r="AL89">
        <f t="shared" si="35"/>
        <v>-0.41681351837914127</v>
      </c>
      <c r="AN89">
        <f t="shared" si="36"/>
        <v>0</v>
      </c>
      <c r="AO89">
        <f t="shared" si="36"/>
        <v>0</v>
      </c>
      <c r="AP89">
        <f t="shared" si="36"/>
        <v>0</v>
      </c>
      <c r="AQ89">
        <f t="shared" si="36"/>
        <v>-5.4683067909708241E-10</v>
      </c>
      <c r="AR89">
        <f t="shared" si="36"/>
        <v>-5.4683067909708241E-10</v>
      </c>
      <c r="AS89">
        <f t="shared" si="36"/>
        <v>-2.2792834179472935E-5</v>
      </c>
      <c r="AT89">
        <f t="shared" si="36"/>
        <v>-1.5954983925631057E-6</v>
      </c>
      <c r="AU89">
        <f t="shared" si="23"/>
        <v>-2.4388879402715139E-5</v>
      </c>
      <c r="AW89">
        <v>86</v>
      </c>
      <c r="AX89">
        <f>IF(Z89&gt;0, (R89*SUMPRODUCT(K89:$K$98, X89:$X$98)-K89*$AZ$3)/Z89, 0)</f>
        <v>0</v>
      </c>
    </row>
    <row r="90" spans="2:50" x14ac:dyDescent="0.25">
      <c r="B90" s="6"/>
      <c r="F90" s="5">
        <f>EconomicRates!C130</f>
        <v>3.5571999999999999E-2</v>
      </c>
      <c r="G90" s="5">
        <f>EconomicRates!D130</f>
        <v>7.0000000000000007E-2</v>
      </c>
      <c r="H90" s="5"/>
      <c r="I90" s="5"/>
      <c r="Q90" s="4"/>
      <c r="AX90">
        <f>IF(Z90&gt;0, (R90*SUMPRODUCT(K90:$K$98, X90:$X$98)-K90*$AZ$3)/Z90, 0)</f>
        <v>0</v>
      </c>
    </row>
    <row r="91" spans="2:50" x14ac:dyDescent="0.25">
      <c r="B91" s="6"/>
      <c r="F91" s="5">
        <f>EconomicRates!C131</f>
        <v>3.5571999999999999E-2</v>
      </c>
      <c r="G91" s="5">
        <f>EconomicRates!D131</f>
        <v>7.0000000000000007E-2</v>
      </c>
      <c r="H91" s="5"/>
      <c r="I91" s="5"/>
      <c r="Q91" s="4"/>
      <c r="AN91" s="8">
        <f t="shared" ref="AN91:AU91" si="50">SUM(AN3:AN89)</f>
        <v>7023.3669113189189</v>
      </c>
      <c r="AO91" s="8">
        <f t="shared" si="50"/>
        <v>-702.33669113189194</v>
      </c>
      <c r="AP91" s="8">
        <f t="shared" si="50"/>
        <v>-181.61256598347592</v>
      </c>
      <c r="AQ91" s="8">
        <f t="shared" si="50"/>
        <v>-5944.0193368285982</v>
      </c>
      <c r="AR91" s="8">
        <f t="shared" si="50"/>
        <v>195.39831737494785</v>
      </c>
      <c r="AS91" s="8">
        <f t="shared" si="50"/>
        <v>-468.95596169987493</v>
      </c>
      <c r="AT91" s="8">
        <f t="shared" si="50"/>
        <v>273.5576443249268</v>
      </c>
      <c r="AU91" s="8">
        <f t="shared" si="50"/>
        <v>6.1954782938026393E-13</v>
      </c>
      <c r="AX91">
        <f>IF(Z91&gt;0, (R91*SUMPRODUCT(K91:$K$98, X91:$X$98)-K91*$AZ$3)/Z91, 0)</f>
        <v>0</v>
      </c>
    </row>
    <row r="92" spans="2:50" x14ac:dyDescent="0.25">
      <c r="B92" s="6"/>
      <c r="F92" s="5">
        <f>EconomicRates!C132</f>
        <v>3.5571999999999999E-2</v>
      </c>
      <c r="G92" s="5">
        <f>EconomicRates!D132</f>
        <v>7.0000000000000007E-2</v>
      </c>
      <c r="H92" s="5"/>
      <c r="I92" s="5"/>
      <c r="Q92" s="4"/>
      <c r="AX92">
        <f>IF(Z92&gt;0, (R92*SUMPRODUCT(K92:$K$98, X92:$X$98)-K92*$AZ$3)/Z92, 0)</f>
        <v>0</v>
      </c>
    </row>
    <row r="93" spans="2:50" x14ac:dyDescent="0.25">
      <c r="B93" s="6"/>
      <c r="F93" s="5">
        <f>EconomicRates!C133</f>
        <v>3.5571999999999999E-2</v>
      </c>
      <c r="G93" s="5">
        <f>EconomicRates!D133</f>
        <v>7.0000000000000007E-2</v>
      </c>
      <c r="H93" s="5"/>
      <c r="I93" s="5"/>
      <c r="Q93" s="4"/>
      <c r="AX93">
        <f>IF(Z93&gt;0, (R93*SUMPRODUCT(K93:$K$98, X93:$X$98)-K93*$AZ$3)/Z93, 0)</f>
        <v>0</v>
      </c>
    </row>
    <row r="94" spans="2:50" x14ac:dyDescent="0.25">
      <c r="B94" s="6"/>
      <c r="F94" s="5">
        <f>EconomicRates!C134</f>
        <v>3.5571999999999999E-2</v>
      </c>
      <c r="G94" s="5">
        <f>EconomicRates!D134</f>
        <v>7.0000000000000007E-2</v>
      </c>
      <c r="H94" s="5"/>
      <c r="I94" s="5"/>
      <c r="Q94" s="4"/>
      <c r="AX94">
        <f>IF(Z94&gt;0, (R94*SUMPRODUCT(K94:$K$98, X94:$X$98)-K94*$AZ$3)/Z94, 0)</f>
        <v>0</v>
      </c>
    </row>
    <row r="95" spans="2:50" x14ac:dyDescent="0.25">
      <c r="B95" s="6"/>
      <c r="F95" s="5">
        <f>EconomicRates!C135</f>
        <v>3.5571999999999999E-2</v>
      </c>
      <c r="G95" s="5">
        <f>EconomicRates!D135</f>
        <v>7.0000000000000007E-2</v>
      </c>
      <c r="H95" s="5"/>
      <c r="I95" s="5"/>
      <c r="Q95" s="4"/>
      <c r="AX95">
        <f>IF(Z95&gt;0, (R95*SUMPRODUCT(K95:$K$98, X95:$X$98)-K95*$AZ$3)/Z95, 0)</f>
        <v>0</v>
      </c>
    </row>
    <row r="96" spans="2:50" x14ac:dyDescent="0.25">
      <c r="B96" s="6"/>
      <c r="F96" s="5">
        <f>EconomicRates!C136</f>
        <v>3.5571999999999999E-2</v>
      </c>
      <c r="G96" s="5">
        <f>EconomicRates!D136</f>
        <v>7.0000000000000007E-2</v>
      </c>
      <c r="H96" s="5"/>
      <c r="I96" s="5"/>
      <c r="Q96" s="4"/>
      <c r="AX96">
        <f>IF(Z96&gt;0, (R96*SUMPRODUCT(K96:$K$98, X96:$X$98)-K96*$AZ$3)/Z96, 0)</f>
        <v>0</v>
      </c>
    </row>
    <row r="97" spans="2:50" x14ac:dyDescent="0.25">
      <c r="B97" s="6"/>
      <c r="F97" s="5">
        <f>EconomicRates!C137</f>
        <v>3.5571999999999999E-2</v>
      </c>
      <c r="G97" s="5">
        <f>EconomicRates!D137</f>
        <v>7.0000000000000007E-2</v>
      </c>
      <c r="H97" s="5"/>
      <c r="I97" s="5"/>
      <c r="Q97" s="4"/>
      <c r="AX97">
        <f>IF(Z97&gt;0, (R97*SUMPRODUCT(K97:$K$98, X97:$X$98)-K97*$AZ$3)/Z97, 0)</f>
        <v>0</v>
      </c>
    </row>
    <row r="98" spans="2:50" x14ac:dyDescent="0.25">
      <c r="B98" s="6"/>
      <c r="F98" s="5">
        <f>EconomicRates!C138</f>
        <v>3.5571999999999999E-2</v>
      </c>
      <c r="G98" s="5">
        <f>EconomicRates!D138</f>
        <v>7.0000000000000007E-2</v>
      </c>
      <c r="H98" s="5"/>
      <c r="I98" s="5"/>
      <c r="Q98" s="4"/>
    </row>
    <row r="99" spans="2:50" x14ac:dyDescent="0.25">
      <c r="B99" s="6"/>
    </row>
    <row r="100" spans="2:50" x14ac:dyDescent="0.25">
      <c r="B100" s="6"/>
    </row>
    <row r="101" spans="2:50" x14ac:dyDescent="0.25">
      <c r="B101" s="6"/>
    </row>
    <row r="102" spans="2:50" x14ac:dyDescent="0.25">
      <c r="B102" s="6"/>
    </row>
    <row r="103" spans="2:50" x14ac:dyDescent="0.25">
      <c r="B103" s="6"/>
    </row>
    <row r="104" spans="2:50" x14ac:dyDescent="0.25">
      <c r="B104" s="6"/>
    </row>
    <row r="105" spans="2:50" x14ac:dyDescent="0.25">
      <c r="B105" s="6"/>
    </row>
    <row r="106" spans="2:50" x14ac:dyDescent="0.25">
      <c r="B106" s="6"/>
    </row>
    <row r="107" spans="2:50" x14ac:dyDescent="0.25">
      <c r="B107" s="6"/>
    </row>
    <row r="108" spans="2:50" x14ac:dyDescent="0.25">
      <c r="B108" s="6"/>
    </row>
    <row r="109" spans="2:50" x14ac:dyDescent="0.25">
      <c r="B109" s="6"/>
    </row>
    <row r="110" spans="2:50" x14ac:dyDescent="0.25">
      <c r="B110" s="6"/>
    </row>
    <row r="111" spans="2:50" x14ac:dyDescent="0.25">
      <c r="B111" s="6"/>
    </row>
    <row r="112" spans="2:50" x14ac:dyDescent="0.25">
      <c r="B112" s="6"/>
    </row>
    <row r="113" spans="2:2" x14ac:dyDescent="0.25">
      <c r="B113" s="6"/>
    </row>
    <row r="114" spans="2:2" x14ac:dyDescent="0.25">
      <c r="B114" s="6"/>
    </row>
    <row r="115" spans="2:2" x14ac:dyDescent="0.25">
      <c r="B115" s="6"/>
    </row>
    <row r="116" spans="2:2" x14ac:dyDescent="0.25">
      <c r="B116" s="6"/>
    </row>
    <row r="117" spans="2:2" x14ac:dyDescent="0.25">
      <c r="B117" s="6"/>
    </row>
    <row r="118" spans="2:2" x14ac:dyDescent="0.25">
      <c r="B118" s="6"/>
    </row>
    <row r="119" spans="2:2" x14ac:dyDescent="0.25">
      <c r="B119" s="6"/>
    </row>
    <row r="120" spans="2:2" x14ac:dyDescent="0.25">
      <c r="B120" s="6"/>
    </row>
    <row r="121" spans="2:2" x14ac:dyDescent="0.25">
      <c r="B121" s="6"/>
    </row>
    <row r="122" spans="2:2" x14ac:dyDescent="0.25">
      <c r="B122" s="6"/>
    </row>
    <row r="123" spans="2:2" x14ac:dyDescent="0.25">
      <c r="B123" s="6"/>
    </row>
    <row r="124" spans="2:2" x14ac:dyDescent="0.25">
      <c r="B124" s="6"/>
    </row>
    <row r="125" spans="2:2" x14ac:dyDescent="0.25">
      <c r="B125" s="6"/>
    </row>
    <row r="126" spans="2:2" x14ac:dyDescent="0.25">
      <c r="B126" s="6"/>
    </row>
    <row r="127" spans="2:2" x14ac:dyDescent="0.25">
      <c r="B127" s="6"/>
    </row>
    <row r="128" spans="2:2" x14ac:dyDescent="0.25">
      <c r="B128" s="6"/>
    </row>
    <row r="129" spans="2:2" x14ac:dyDescent="0.25">
      <c r="B129" s="6"/>
    </row>
    <row r="130" spans="2:2" x14ac:dyDescent="0.25">
      <c r="B130" s="6"/>
    </row>
    <row r="131" spans="2:2" x14ac:dyDescent="0.25">
      <c r="B131" s="6"/>
    </row>
    <row r="132" spans="2:2" x14ac:dyDescent="0.25">
      <c r="B132" s="6"/>
    </row>
    <row r="133" spans="2:2" x14ac:dyDescent="0.25">
      <c r="B133" s="6"/>
    </row>
    <row r="134" spans="2:2" x14ac:dyDescent="0.25">
      <c r="B134" s="6"/>
    </row>
    <row r="135" spans="2:2" x14ac:dyDescent="0.25">
      <c r="B135" s="6"/>
    </row>
    <row r="136" spans="2:2" x14ac:dyDescent="0.25">
      <c r="B136" s="6"/>
    </row>
    <row r="137" spans="2:2" x14ac:dyDescent="0.25">
      <c r="B137" s="6"/>
    </row>
    <row r="138" spans="2:2" x14ac:dyDescent="0.25">
      <c r="B138" s="6"/>
    </row>
    <row r="139" spans="2:2" x14ac:dyDescent="0.25">
      <c r="B139" s="6"/>
    </row>
    <row r="140" spans="2:2" x14ac:dyDescent="0.25">
      <c r="B140" s="6"/>
    </row>
    <row r="141" spans="2:2" x14ac:dyDescent="0.25">
      <c r="B141" s="6"/>
    </row>
    <row r="142" spans="2:2" x14ac:dyDescent="0.25">
      <c r="B142" s="6"/>
    </row>
    <row r="143" spans="2:2" x14ac:dyDescent="0.25">
      <c r="B143" s="6"/>
    </row>
    <row r="144" spans="2:2" x14ac:dyDescent="0.25">
      <c r="B144" s="6"/>
    </row>
    <row r="145" spans="2:2" x14ac:dyDescent="0.25">
      <c r="B145" s="6"/>
    </row>
    <row r="146" spans="2:2" x14ac:dyDescent="0.25">
      <c r="B146" s="6"/>
    </row>
    <row r="147" spans="2:2" x14ac:dyDescent="0.25">
      <c r="B147" s="6"/>
    </row>
    <row r="148" spans="2:2" x14ac:dyDescent="0.25">
      <c r="B148" s="6"/>
    </row>
    <row r="149" spans="2:2" x14ac:dyDescent="0.25">
      <c r="B149" s="6"/>
    </row>
    <row r="150" spans="2:2" x14ac:dyDescent="0.25">
      <c r="B150" s="6"/>
    </row>
    <row r="151" spans="2:2" x14ac:dyDescent="0.25">
      <c r="B151" s="6"/>
    </row>
    <row r="152" spans="2:2" x14ac:dyDescent="0.25">
      <c r="B152" s="6"/>
    </row>
    <row r="153" spans="2:2" x14ac:dyDescent="0.25">
      <c r="B153" s="6"/>
    </row>
    <row r="154" spans="2:2" x14ac:dyDescent="0.25">
      <c r="B154" s="6"/>
    </row>
    <row r="155" spans="2:2" x14ac:dyDescent="0.25">
      <c r="B155" s="6"/>
    </row>
    <row r="156" spans="2:2" x14ac:dyDescent="0.25">
      <c r="B156" s="6"/>
    </row>
    <row r="157" spans="2:2" x14ac:dyDescent="0.25">
      <c r="B157" s="6"/>
    </row>
    <row r="158" spans="2:2" x14ac:dyDescent="0.25">
      <c r="B158" s="6"/>
    </row>
    <row r="159" spans="2:2" x14ac:dyDescent="0.25">
      <c r="B159" s="6"/>
    </row>
    <row r="160" spans="2:2" x14ac:dyDescent="0.25">
      <c r="B160" s="6"/>
    </row>
    <row r="161" spans="2:2" x14ac:dyDescent="0.25">
      <c r="B161" s="6"/>
    </row>
    <row r="162" spans="2:2" x14ac:dyDescent="0.25">
      <c r="B162" s="6"/>
    </row>
    <row r="163" spans="2:2" x14ac:dyDescent="0.25">
      <c r="B163" s="6"/>
    </row>
    <row r="164" spans="2:2" x14ac:dyDescent="0.25">
      <c r="B164" s="6"/>
    </row>
  </sheetData>
  <conditionalFormatting sqref="AN91:AU91">
    <cfRule type="cellIs" dxfId="62" priority="1" operator="lessThan">
      <formula>0</formula>
    </cfRule>
  </conditionalFormatting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1D6D15-BA92-42B8-8FC6-742FEA009C7A}">
  <dimension ref="A1:AZ164"/>
  <sheetViews>
    <sheetView workbookViewId="0">
      <selection activeCell="J53" sqref="J53"/>
    </sheetView>
  </sheetViews>
  <sheetFormatPr defaultRowHeight="15" x14ac:dyDescent="0.25"/>
  <cols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51" width="9.140625" bestFit="1" customWidth="1"/>
  </cols>
  <sheetData>
    <row r="1" spans="1:52" x14ac:dyDescent="0.25">
      <c r="A1" t="s">
        <v>43</v>
      </c>
      <c r="Q1" t="s">
        <v>1</v>
      </c>
      <c r="W1" t="s">
        <v>2</v>
      </c>
      <c r="AB1" t="s">
        <v>45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47</v>
      </c>
    </row>
    <row r="3" spans="1:52" x14ac:dyDescent="0.25">
      <c r="A3" t="s">
        <v>36</v>
      </c>
      <c r="C3" s="2">
        <v>9298.4721082164542</v>
      </c>
      <c r="K3">
        <v>1</v>
      </c>
      <c r="L3" s="2">
        <v>0</v>
      </c>
      <c r="O3">
        <f>$C$3</f>
        <v>9298.4721082164542</v>
      </c>
      <c r="P3">
        <f>O3*C5</f>
        <v>929.84721082164549</v>
      </c>
      <c r="Q3" s="4">
        <f>B8</f>
        <v>100</v>
      </c>
      <c r="R3">
        <f t="shared" ref="R3:R66" si="0">$C$6</f>
        <v>250000</v>
      </c>
      <c r="S3">
        <f t="shared" ref="S3:S66" si="1">AX3</f>
        <v>0</v>
      </c>
      <c r="W3">
        <v>1</v>
      </c>
      <c r="Z3">
        <v>1</v>
      </c>
      <c r="AC3">
        <f t="shared" ref="AC3:AC66" si="2">S3*Z3</f>
        <v>0</v>
      </c>
      <c r="AE3">
        <f t="shared" ref="AE3:AE66" si="3">$Z3*O3</f>
        <v>9298.4721082164542</v>
      </c>
      <c r="AF3">
        <f t="shared" ref="AF3:AG34" si="4">-$Z3*P3</f>
        <v>-929.84721082164549</v>
      </c>
      <c r="AG3">
        <f t="shared" si="4"/>
        <v>-100</v>
      </c>
      <c r="AH3">
        <f t="shared" ref="AH3:AH66" si="5">-X3*R3</f>
        <v>0</v>
      </c>
      <c r="AI3">
        <f t="shared" ref="AI3:AI34" si="6">SUM(AE3:AH3)</f>
        <v>8268.6248973948095</v>
      </c>
      <c r="AJ3">
        <f t="shared" ref="AJ3:AJ66" si="7">AB3-AC3</f>
        <v>0</v>
      </c>
      <c r="AL3">
        <f t="shared" ref="AL3:AL66" si="8">SUM(AI3:AK3)</f>
        <v>8268.6248973948095</v>
      </c>
      <c r="AN3">
        <f t="shared" ref="AN3:AU34" si="9">AE3*$K3</f>
        <v>9298.4721082164542</v>
      </c>
      <c r="AO3">
        <f t="shared" si="9"/>
        <v>-929.84721082164549</v>
      </c>
      <c r="AP3">
        <f t="shared" si="9"/>
        <v>-100</v>
      </c>
      <c r="AQ3">
        <f t="shared" si="9"/>
        <v>0</v>
      </c>
      <c r="AR3">
        <f t="shared" si="9"/>
        <v>8268.6248973948095</v>
      </c>
      <c r="AS3">
        <f t="shared" si="9"/>
        <v>0</v>
      </c>
      <c r="AT3">
        <f t="shared" si="9"/>
        <v>0</v>
      </c>
      <c r="AU3">
        <f t="shared" si="9"/>
        <v>8268.6248973948095</v>
      </c>
      <c r="AW3">
        <v>0</v>
      </c>
      <c r="AX3">
        <f>IF(Z3&gt;0, (R3*SUMPRODUCT(K3:$K$98, X3:$X$98)-K3*$AZ$3)/Z3, 0)</f>
        <v>0</v>
      </c>
      <c r="AZ3">
        <f>C6*ABS(SUMPRODUCT(X4:X79, K4:K79))/1</f>
        <v>7802.9009530427993</v>
      </c>
    </row>
    <row r="4" spans="1:52" x14ac:dyDescent="0.25">
      <c r="A4" t="s">
        <v>14</v>
      </c>
      <c r="C4" t="s">
        <v>37</v>
      </c>
      <c r="E4">
        <v>2004</v>
      </c>
      <c r="F4" s="5">
        <f>EconomicRates!C44</f>
        <v>3.5571999999999999E-2</v>
      </c>
      <c r="G4" s="5">
        <f>EconomicRates!D44</f>
        <v>7.0000000000000007E-2</v>
      </c>
      <c r="H4" s="5">
        <f t="shared" ref="H4:H67" si="10">G4+$C$9</f>
        <v>0.12000000000000001</v>
      </c>
      <c r="I4" s="5">
        <f t="shared" ref="I4:I67" si="11">1+H4</f>
        <v>1.1200000000000001</v>
      </c>
      <c r="J4">
        <f t="shared" ref="J4:J67" si="12">1/I4</f>
        <v>0.89285714285714279</v>
      </c>
      <c r="K4">
        <f>J4</f>
        <v>0.89285714285714279</v>
      </c>
      <c r="L4" s="2">
        <v>1</v>
      </c>
      <c r="M4" s="6">
        <f t="array" ref="M4:M79">Mortalities!B21:B96</f>
        <v>2.9979999999999998E-3</v>
      </c>
      <c r="R4">
        <f t="shared" si="0"/>
        <v>250000</v>
      </c>
      <c r="S4">
        <f t="shared" si="1"/>
        <v>847.03486123810205</v>
      </c>
      <c r="U4">
        <f t="shared" ref="U4:U67" si="13">M4</f>
        <v>2.9979999999999998E-3</v>
      </c>
      <c r="V4">
        <f t="shared" ref="V4:V67" si="14">$C$10</f>
        <v>0.01</v>
      </c>
      <c r="W4">
        <f t="shared" ref="W4:W67" si="15">Z3</f>
        <v>1</v>
      </c>
      <c r="X4">
        <f t="shared" ref="X4:X67" si="16">U4*W4</f>
        <v>2.9979999999999998E-3</v>
      </c>
      <c r="Y4">
        <f t="shared" ref="Y4:Y67" si="17">V4*W4</f>
        <v>0.01</v>
      </c>
      <c r="Z4">
        <f t="shared" ref="Z4:Z67" si="18">MAX(0, W4-X4-Y4)</f>
        <v>0.98700200000000005</v>
      </c>
      <c r="AB4">
        <f t="shared" ref="AB4:AB67" si="19">AC3</f>
        <v>0</v>
      </c>
      <c r="AC4">
        <f t="shared" si="2"/>
        <v>836.02510211172921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-749.5</v>
      </c>
      <c r="AI4">
        <f t="shared" si="6"/>
        <v>-749.5</v>
      </c>
      <c r="AJ4">
        <f t="shared" si="7"/>
        <v>-836.02510211172921</v>
      </c>
      <c r="AK4">
        <f>G4*SUM(AB4, AE4:AF4)</f>
        <v>0</v>
      </c>
      <c r="AL4">
        <f t="shared" si="8"/>
        <v>-1585.5251021117292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-669.19642857142856</v>
      </c>
      <c r="AR4">
        <f t="shared" si="9"/>
        <v>-669.19642857142856</v>
      </c>
      <c r="AS4">
        <f t="shared" si="9"/>
        <v>-746.45098402832957</v>
      </c>
      <c r="AT4">
        <f t="shared" si="9"/>
        <v>0</v>
      </c>
      <c r="AU4">
        <f t="shared" si="9"/>
        <v>-1415.6474125997581</v>
      </c>
      <c r="AW4">
        <v>1</v>
      </c>
      <c r="AX4">
        <f>IF(Z4&gt;0, (R4*SUMPRODUCT(K4:$K$98, X4:$X$98)-K4*$AZ$3)/Z4, 0)</f>
        <v>847.03486123810205</v>
      </c>
    </row>
    <row r="5" spans="1:52" x14ac:dyDescent="0.25">
      <c r="C5" s="2">
        <f>'S.26.04.A'!C5</f>
        <v>0.1</v>
      </c>
      <c r="E5">
        <v>2005</v>
      </c>
      <c r="F5" s="5">
        <f>EconomicRates!C45</f>
        <v>3.5571999999999999E-2</v>
      </c>
      <c r="G5" s="5">
        <f>EconomicRates!D45</f>
        <v>7.0000000000000007E-2</v>
      </c>
      <c r="H5" s="5">
        <f t="shared" si="10"/>
        <v>0.12000000000000001</v>
      </c>
      <c r="I5" s="5">
        <f t="shared" si="11"/>
        <v>1.1200000000000001</v>
      </c>
      <c r="J5">
        <f t="shared" si="12"/>
        <v>0.89285714285714279</v>
      </c>
      <c r="K5">
        <f t="shared" ref="K5:K68" si="20">K4*J5</f>
        <v>0.79719387755102034</v>
      </c>
      <c r="L5" s="2">
        <v>2</v>
      </c>
      <c r="M5" s="6">
        <v>3.0469999999999998E-3</v>
      </c>
      <c r="Q5" s="4">
        <f t="shared" ref="Q5:Q68" si="21">$C$8</f>
        <v>12.5</v>
      </c>
      <c r="R5">
        <f t="shared" si="0"/>
        <v>250000</v>
      </c>
      <c r="S5">
        <f t="shared" si="1"/>
        <v>937.53886486373563</v>
      </c>
      <c r="U5">
        <f t="shared" si="13"/>
        <v>3.0469999999999998E-3</v>
      </c>
      <c r="V5">
        <f t="shared" si="14"/>
        <v>0.01</v>
      </c>
      <c r="W5">
        <f t="shared" si="15"/>
        <v>0.98700200000000005</v>
      </c>
      <c r="X5">
        <f t="shared" si="16"/>
        <v>3.007395094E-3</v>
      </c>
      <c r="Y5">
        <f t="shared" si="17"/>
        <v>9.8700200000000002E-3</v>
      </c>
      <c r="Z5">
        <f t="shared" si="18"/>
        <v>0.97412458490599996</v>
      </c>
      <c r="AB5">
        <f t="shared" si="19"/>
        <v>836.02510211172921</v>
      </c>
      <c r="AC5">
        <f t="shared" si="2"/>
        <v>913.27965756862886</v>
      </c>
      <c r="AE5">
        <f t="shared" si="3"/>
        <v>0</v>
      </c>
      <c r="AF5">
        <f t="shared" si="4"/>
        <v>0</v>
      </c>
      <c r="AG5">
        <f t="shared" si="4"/>
        <v>-12.176557311325</v>
      </c>
      <c r="AH5">
        <f t="shared" si="5"/>
        <v>-751.84877349999999</v>
      </c>
      <c r="AI5">
        <f t="shared" si="6"/>
        <v>-764.02533081132503</v>
      </c>
      <c r="AJ5">
        <f t="shared" si="7"/>
        <v>-77.254555456899652</v>
      </c>
      <c r="AK5">
        <f>G5*SUM(AB5, AE5:AF5)</f>
        <v>58.521757147821049</v>
      </c>
      <c r="AL5">
        <f t="shared" si="8"/>
        <v>-782.75812912040362</v>
      </c>
      <c r="AN5">
        <f t="shared" si="9"/>
        <v>0</v>
      </c>
      <c r="AO5">
        <f t="shared" si="9"/>
        <v>0</v>
      </c>
      <c r="AP5">
        <f t="shared" si="9"/>
        <v>-9.7070769382374031</v>
      </c>
      <c r="AQ5">
        <f t="shared" si="9"/>
        <v>-599.3692390784438</v>
      </c>
      <c r="AR5">
        <f t="shared" si="9"/>
        <v>-609.07631601668129</v>
      </c>
      <c r="AS5">
        <f t="shared" si="9"/>
        <v>-61.586858623166172</v>
      </c>
      <c r="AT5">
        <f t="shared" si="9"/>
        <v>46.653186501770605</v>
      </c>
      <c r="AU5">
        <f t="shared" si="9"/>
        <v>-624.00998813807678</v>
      </c>
      <c r="AW5">
        <v>2</v>
      </c>
      <c r="AX5">
        <f>IF(Z5&gt;0, (R5*SUMPRODUCT(K5:$K$98, X5:$X$98)-K5*$AZ$3)/Z5, 0)</f>
        <v>937.53886486373563</v>
      </c>
    </row>
    <row r="6" spans="1:52" x14ac:dyDescent="0.25">
      <c r="A6" t="s">
        <v>16</v>
      </c>
      <c r="C6" s="2">
        <f>'S.26.04.C'!C6</f>
        <v>250000</v>
      </c>
      <c r="E6">
        <v>2006</v>
      </c>
      <c r="F6" s="5">
        <f>EconomicRates!C46</f>
        <v>3.5571999999999999E-2</v>
      </c>
      <c r="G6" s="5">
        <f>EconomicRates!D46</f>
        <v>7.0000000000000007E-2</v>
      </c>
      <c r="H6" s="5">
        <f t="shared" si="10"/>
        <v>0.12000000000000001</v>
      </c>
      <c r="I6" s="5">
        <f t="shared" si="11"/>
        <v>1.1200000000000001</v>
      </c>
      <c r="J6">
        <f t="shared" si="12"/>
        <v>0.89285714285714279</v>
      </c>
      <c r="K6">
        <f t="shared" si="20"/>
        <v>0.71178024781341098</v>
      </c>
      <c r="L6" s="2">
        <v>3</v>
      </c>
      <c r="M6" s="6">
        <v>3.104E-3</v>
      </c>
      <c r="Q6" s="4">
        <f t="shared" si="21"/>
        <v>12.5</v>
      </c>
      <c r="R6">
        <f t="shared" si="0"/>
        <v>250000</v>
      </c>
      <c r="S6">
        <f t="shared" si="1"/>
        <v>1019.7895292377394</v>
      </c>
      <c r="U6">
        <f t="shared" si="13"/>
        <v>3.104E-3</v>
      </c>
      <c r="V6">
        <f t="shared" si="14"/>
        <v>0.01</v>
      </c>
      <c r="W6">
        <f t="shared" si="15"/>
        <v>0.97412458490599996</v>
      </c>
      <c r="X6">
        <f t="shared" si="16"/>
        <v>3.0236827115482237E-3</v>
      </c>
      <c r="Y6">
        <f t="shared" si="17"/>
        <v>9.7412458490600002E-3</v>
      </c>
      <c r="Z6">
        <f t="shared" si="18"/>
        <v>0.96135965634539178</v>
      </c>
      <c r="AB6">
        <f t="shared" si="19"/>
        <v>913.27965756862886</v>
      </c>
      <c r="AC6">
        <f t="shared" si="2"/>
        <v>980.384511372622</v>
      </c>
      <c r="AE6">
        <f t="shared" si="3"/>
        <v>0</v>
      </c>
      <c r="AF6">
        <f t="shared" si="4"/>
        <v>0</v>
      </c>
      <c r="AG6">
        <f t="shared" si="4"/>
        <v>-12.016995704317397</v>
      </c>
      <c r="AH6">
        <f t="shared" si="5"/>
        <v>-755.92067788705594</v>
      </c>
      <c r="AI6">
        <f t="shared" si="6"/>
        <v>-767.93767359137337</v>
      </c>
      <c r="AJ6">
        <f t="shared" si="7"/>
        <v>-67.104853803993137</v>
      </c>
      <c r="AK6">
        <f>G6*SUM(AB6, AE6:AF6)</f>
        <v>63.929576029804025</v>
      </c>
      <c r="AL6">
        <f t="shared" si="8"/>
        <v>-771.11295136556248</v>
      </c>
      <c r="AN6">
        <f t="shared" si="9"/>
        <v>0</v>
      </c>
      <c r="AO6">
        <f t="shared" si="9"/>
        <v>0</v>
      </c>
      <c r="AP6">
        <f t="shared" si="9"/>
        <v>-8.5534601803917312</v>
      </c>
      <c r="AQ6">
        <f t="shared" si="9"/>
        <v>-538.04940743373027</v>
      </c>
      <c r="AR6">
        <f t="shared" si="9"/>
        <v>-546.60286761412203</v>
      </c>
      <c r="AS6">
        <f t="shared" si="9"/>
        <v>-47.763909470088947</v>
      </c>
      <c r="AT6">
        <f t="shared" si="9"/>
        <v>45.503809469100204</v>
      </c>
      <c r="AU6">
        <f t="shared" si="9"/>
        <v>-548.86296761511085</v>
      </c>
      <c r="AW6">
        <v>3</v>
      </c>
      <c r="AX6">
        <f>IF(Z6&gt;0, (R6*SUMPRODUCT(K6:$K$98, X6:$X$98)-K6*$AZ$3)/Z6, 0)</f>
        <v>1019.7895292377394</v>
      </c>
    </row>
    <row r="7" spans="1:52" x14ac:dyDescent="0.25">
      <c r="A7" t="s">
        <v>15</v>
      </c>
      <c r="B7" t="s">
        <v>37</v>
      </c>
      <c r="C7" t="s">
        <v>46</v>
      </c>
      <c r="E7">
        <v>2007</v>
      </c>
      <c r="F7" s="5">
        <f>EconomicRates!C47</f>
        <v>3.5571999999999999E-2</v>
      </c>
      <c r="G7" s="5">
        <f>EconomicRates!D47</f>
        <v>7.0000000000000007E-2</v>
      </c>
      <c r="H7" s="5">
        <f t="shared" si="10"/>
        <v>0.12000000000000001</v>
      </c>
      <c r="I7" s="5">
        <f t="shared" si="11"/>
        <v>1.1200000000000001</v>
      </c>
      <c r="J7">
        <f t="shared" si="12"/>
        <v>0.89285714285714279</v>
      </c>
      <c r="K7">
        <f t="shared" si="20"/>
        <v>0.63551807840483121</v>
      </c>
      <c r="L7" s="2">
        <v>4</v>
      </c>
      <c r="M7" s="6">
        <v>3.1700000000000001E-3</v>
      </c>
      <c r="Q7" s="4">
        <f t="shared" si="21"/>
        <v>12.5</v>
      </c>
      <c r="R7">
        <f t="shared" si="0"/>
        <v>250000</v>
      </c>
      <c r="S7">
        <f t="shared" si="1"/>
        <v>1093.4993614753787</v>
      </c>
      <c r="U7">
        <f t="shared" si="13"/>
        <v>3.1700000000000001E-3</v>
      </c>
      <c r="V7">
        <f t="shared" si="14"/>
        <v>0.01</v>
      </c>
      <c r="W7">
        <f t="shared" si="15"/>
        <v>0.96135965634539178</v>
      </c>
      <c r="X7">
        <f t="shared" si="16"/>
        <v>3.047510110614892E-3</v>
      </c>
      <c r="Y7">
        <f t="shared" si="17"/>
        <v>9.6135965634539175E-3</v>
      </c>
      <c r="Z7">
        <f t="shared" si="18"/>
        <v>0.94869854967132294</v>
      </c>
      <c r="AB7">
        <f t="shared" si="19"/>
        <v>980.384511372622</v>
      </c>
      <c r="AC7">
        <f t="shared" si="2"/>
        <v>1037.4012582982095</v>
      </c>
      <c r="AE7">
        <f t="shared" si="3"/>
        <v>0</v>
      </c>
      <c r="AF7">
        <f t="shared" si="4"/>
        <v>0</v>
      </c>
      <c r="AG7">
        <f t="shared" si="4"/>
        <v>-11.858731870891537</v>
      </c>
      <c r="AH7">
        <f t="shared" si="5"/>
        <v>-761.87752765372306</v>
      </c>
      <c r="AI7">
        <f t="shared" si="6"/>
        <v>-773.73625952461464</v>
      </c>
      <c r="AJ7">
        <f t="shared" si="7"/>
        <v>-57.01674692558754</v>
      </c>
      <c r="AK7">
        <f>G7*SUM(AB7, AE7:AF7)</f>
        <v>68.626915796083551</v>
      </c>
      <c r="AL7">
        <f t="shared" si="8"/>
        <v>-762.12609065411857</v>
      </c>
      <c r="AN7">
        <f t="shared" si="9"/>
        <v>0</v>
      </c>
      <c r="AO7">
        <f t="shared" si="9"/>
        <v>0</v>
      </c>
      <c r="AP7">
        <f t="shared" si="9"/>
        <v>-7.5364384909071189</v>
      </c>
      <c r="AQ7">
        <f t="shared" si="9"/>
        <v>-484.18694235431775</v>
      </c>
      <c r="AR7">
        <f t="shared" si="9"/>
        <v>-491.72338084522488</v>
      </c>
      <c r="AS7">
        <f t="shared" si="9"/>
        <v>-36.235173443043962</v>
      </c>
      <c r="AT7">
        <f t="shared" si="9"/>
        <v>43.613645653577173</v>
      </c>
      <c r="AU7">
        <f t="shared" si="9"/>
        <v>-484.34490863469165</v>
      </c>
      <c r="AW7">
        <v>4</v>
      </c>
      <c r="AX7">
        <f>IF(Z7&gt;0, (R7*SUMPRODUCT(K7:$K$98, X7:$X$98)-K7*$AZ$3)/Z7, 0)</f>
        <v>1093.4993614753787</v>
      </c>
    </row>
    <row r="8" spans="1:52" x14ac:dyDescent="0.25">
      <c r="B8" s="2">
        <f>'S.26.04.A'!B8</f>
        <v>100</v>
      </c>
      <c r="C8" s="2">
        <f>'S.26.04.A'!C8</f>
        <v>12.5</v>
      </c>
      <c r="E8">
        <v>2008</v>
      </c>
      <c r="F8" s="5">
        <f>EconomicRates!C48</f>
        <v>3.5571999999999999E-2</v>
      </c>
      <c r="G8" s="5">
        <f>EconomicRates!D48</f>
        <v>7.0000000000000007E-2</v>
      </c>
      <c r="H8" s="5">
        <f t="shared" si="10"/>
        <v>0.12000000000000001</v>
      </c>
      <c r="I8" s="5">
        <f t="shared" si="11"/>
        <v>1.1200000000000001</v>
      </c>
      <c r="J8">
        <f t="shared" si="12"/>
        <v>0.89285714285714279</v>
      </c>
      <c r="K8">
        <f t="shared" si="20"/>
        <v>0.5674268557185993</v>
      </c>
      <c r="L8" s="2">
        <v>5</v>
      </c>
      <c r="M8" s="6">
        <v>3.2390000000000001E-3</v>
      </c>
      <c r="Q8" s="4">
        <f t="shared" si="21"/>
        <v>12.5</v>
      </c>
      <c r="R8">
        <f t="shared" si="0"/>
        <v>250000</v>
      </c>
      <c r="S8">
        <f t="shared" si="1"/>
        <v>1158.5071187383974</v>
      </c>
      <c r="U8">
        <f t="shared" si="13"/>
        <v>3.2390000000000001E-3</v>
      </c>
      <c r="V8">
        <f t="shared" si="14"/>
        <v>0.01</v>
      </c>
      <c r="W8">
        <f t="shared" si="15"/>
        <v>0.94869854967132294</v>
      </c>
      <c r="X8">
        <f t="shared" si="16"/>
        <v>3.072834602385415E-3</v>
      </c>
      <c r="Y8">
        <f t="shared" si="17"/>
        <v>9.4869854967132294E-3</v>
      </c>
      <c r="Z8">
        <f t="shared" si="18"/>
        <v>0.93613872957222433</v>
      </c>
      <c r="AB8">
        <f t="shared" si="19"/>
        <v>1037.4012582982095</v>
      </c>
      <c r="AC8">
        <f t="shared" si="2"/>
        <v>1084.5233823361414</v>
      </c>
      <c r="AE8">
        <f t="shared" si="3"/>
        <v>0</v>
      </c>
      <c r="AF8">
        <f t="shared" si="4"/>
        <v>0</v>
      </c>
      <c r="AG8">
        <f t="shared" si="4"/>
        <v>-11.701734119652803</v>
      </c>
      <c r="AH8">
        <f t="shared" si="5"/>
        <v>-768.20865059635378</v>
      </c>
      <c r="AI8">
        <f t="shared" si="6"/>
        <v>-779.91038471600655</v>
      </c>
      <c r="AJ8">
        <f t="shared" si="7"/>
        <v>-47.122124037931826</v>
      </c>
      <c r="AK8">
        <f t="shared" ref="AK8:AK71" si="22">G8*SUM(AB8:AB8, AE8:AF8)</f>
        <v>72.618088080874671</v>
      </c>
      <c r="AL8">
        <f t="shared" si="8"/>
        <v>-754.41442067306366</v>
      </c>
      <c r="AN8">
        <f t="shared" si="9"/>
        <v>0</v>
      </c>
      <c r="AO8">
        <f t="shared" si="9"/>
        <v>0</v>
      </c>
      <c r="AP8">
        <f t="shared" si="9"/>
        <v>-6.639878197969642</v>
      </c>
      <c r="AQ8">
        <f t="shared" si="9"/>
        <v>-435.9022191437171</v>
      </c>
      <c r="AR8">
        <f t="shared" si="9"/>
        <v>-442.54209734168671</v>
      </c>
      <c r="AS8">
        <f t="shared" si="9"/>
        <v>-26.738358677625481</v>
      </c>
      <c r="AT8">
        <f t="shared" si="9"/>
        <v>41.20545338802701</v>
      </c>
      <c r="AU8">
        <f t="shared" si="9"/>
        <v>-428.07500263128514</v>
      </c>
      <c r="AW8">
        <v>5</v>
      </c>
      <c r="AX8">
        <f>IF(Z8&gt;0, (R8*SUMPRODUCT(K8:$K$98, X8:$X$98)-K8*$AZ$3)/Z8, 0)</f>
        <v>1158.5071187383974</v>
      </c>
    </row>
    <row r="9" spans="1:52" x14ac:dyDescent="0.25">
      <c r="A9" t="s">
        <v>39</v>
      </c>
      <c r="C9" s="2">
        <f>'S.26.04.A'!C9</f>
        <v>0.05</v>
      </c>
      <c r="E9">
        <v>2009</v>
      </c>
      <c r="F9" s="5">
        <f>EconomicRates!C49</f>
        <v>3.5571999999999999E-2</v>
      </c>
      <c r="G9" s="5">
        <f>EconomicRates!D49</f>
        <v>7.0000000000000007E-2</v>
      </c>
      <c r="H9" s="5">
        <f t="shared" si="10"/>
        <v>0.12000000000000001</v>
      </c>
      <c r="I9" s="5">
        <f t="shared" si="11"/>
        <v>1.1200000000000001</v>
      </c>
      <c r="J9">
        <f t="shared" si="12"/>
        <v>0.89285714285714279</v>
      </c>
      <c r="K9">
        <f t="shared" si="20"/>
        <v>0.50663112117732079</v>
      </c>
      <c r="L9" s="2">
        <v>6</v>
      </c>
      <c r="M9" s="6">
        <v>3.3149999999999998E-3</v>
      </c>
      <c r="Q9" s="4">
        <f t="shared" si="21"/>
        <v>12.5</v>
      </c>
      <c r="R9">
        <f t="shared" si="0"/>
        <v>250000</v>
      </c>
      <c r="S9">
        <f t="shared" si="1"/>
        <v>1215.8014696203909</v>
      </c>
      <c r="U9">
        <f t="shared" si="13"/>
        <v>3.3149999999999998E-3</v>
      </c>
      <c r="V9">
        <f t="shared" si="14"/>
        <v>0.01</v>
      </c>
      <c r="W9">
        <f t="shared" si="15"/>
        <v>0.93613872957222433</v>
      </c>
      <c r="X9">
        <f t="shared" si="16"/>
        <v>3.1032998885319233E-3</v>
      </c>
      <c r="Y9">
        <f t="shared" si="17"/>
        <v>9.3613872957222441E-3</v>
      </c>
      <c r="Z9">
        <f t="shared" si="18"/>
        <v>0.92367404238797013</v>
      </c>
      <c r="AB9">
        <f t="shared" si="19"/>
        <v>1084.5233823361414</v>
      </c>
      <c r="AC9">
        <f t="shared" si="2"/>
        <v>1123.0042581855014</v>
      </c>
      <c r="AE9">
        <f t="shared" si="3"/>
        <v>0</v>
      </c>
      <c r="AF9">
        <f t="shared" si="4"/>
        <v>0</v>
      </c>
      <c r="AG9">
        <f t="shared" si="4"/>
        <v>-11.545925529849626</v>
      </c>
      <c r="AH9">
        <f t="shared" si="5"/>
        <v>-775.82497213298086</v>
      </c>
      <c r="AI9">
        <f t="shared" si="6"/>
        <v>-787.37089766283043</v>
      </c>
      <c r="AJ9">
        <f t="shared" si="7"/>
        <v>-38.480875849360018</v>
      </c>
      <c r="AK9">
        <f t="shared" si="22"/>
        <v>75.916636763529908</v>
      </c>
      <c r="AL9">
        <f t="shared" si="8"/>
        <v>-749.93513674866051</v>
      </c>
      <c r="AN9">
        <f t="shared" si="9"/>
        <v>0</v>
      </c>
      <c r="AO9">
        <f t="shared" si="9"/>
        <v>0</v>
      </c>
      <c r="AP9">
        <f t="shared" si="9"/>
        <v>-5.8495251962175674</v>
      </c>
      <c r="AQ9">
        <f t="shared" si="9"/>
        <v>-393.05707546909576</v>
      </c>
      <c r="AR9">
        <f t="shared" si="9"/>
        <v>-398.90660066531331</v>
      </c>
      <c r="AS9">
        <f t="shared" si="9"/>
        <v>-19.495609275446551</v>
      </c>
      <c r="AT9">
        <f t="shared" si="9"/>
        <v>38.46173079951857</v>
      </c>
      <c r="AU9">
        <f t="shared" si="9"/>
        <v>-379.94047914124127</v>
      </c>
      <c r="AW9">
        <v>6</v>
      </c>
      <c r="AX9">
        <f>IF(Z9&gt;0, (R9*SUMPRODUCT(K9:$K$98, X9:$X$98)-K9*$AZ$3)/Z9, 0)</f>
        <v>1215.8014696203909</v>
      </c>
    </row>
    <row r="10" spans="1:52" x14ac:dyDescent="0.25">
      <c r="A10" t="s">
        <v>19</v>
      </c>
      <c r="C10" s="2">
        <f>'S.26.04.A'!C10</f>
        <v>0.01</v>
      </c>
      <c r="E10">
        <v>2010</v>
      </c>
      <c r="F10" s="5">
        <f>EconomicRates!C50</f>
        <v>3.5571999999999999E-2</v>
      </c>
      <c r="G10" s="5">
        <f>EconomicRates!D50</f>
        <v>7.0000000000000007E-2</v>
      </c>
      <c r="H10" s="5">
        <f t="shared" si="10"/>
        <v>0.12000000000000001</v>
      </c>
      <c r="I10" s="5">
        <f t="shared" si="11"/>
        <v>1.1200000000000001</v>
      </c>
      <c r="J10">
        <f t="shared" si="12"/>
        <v>0.89285714285714279</v>
      </c>
      <c r="K10">
        <f t="shared" si="20"/>
        <v>0.45234921533689354</v>
      </c>
      <c r="L10" s="2">
        <v>7</v>
      </c>
      <c r="M10" s="6">
        <v>3.3969999999999998E-3</v>
      </c>
      <c r="Q10" s="4">
        <f t="shared" si="21"/>
        <v>12.5</v>
      </c>
      <c r="R10">
        <f t="shared" si="0"/>
        <v>250000</v>
      </c>
      <c r="S10">
        <f t="shared" si="1"/>
        <v>1265.7786103220124</v>
      </c>
      <c r="U10">
        <f t="shared" si="13"/>
        <v>3.3969999999999998E-3</v>
      </c>
      <c r="V10">
        <f t="shared" si="14"/>
        <v>0.01</v>
      </c>
      <c r="W10">
        <f t="shared" si="15"/>
        <v>0.92367404238797013</v>
      </c>
      <c r="X10">
        <f t="shared" si="16"/>
        <v>3.1377207219919342E-3</v>
      </c>
      <c r="Y10">
        <f t="shared" si="17"/>
        <v>9.2367404238797007E-3</v>
      </c>
      <c r="Z10">
        <f t="shared" si="18"/>
        <v>0.91129958124209853</v>
      </c>
      <c r="AB10">
        <f t="shared" si="19"/>
        <v>1123.0042581855014</v>
      </c>
      <c r="AC10">
        <f t="shared" si="2"/>
        <v>1153.5035175316552</v>
      </c>
      <c r="AE10">
        <f t="shared" si="3"/>
        <v>0</v>
      </c>
      <c r="AF10">
        <f t="shared" si="4"/>
        <v>0</v>
      </c>
      <c r="AG10">
        <f t="shared" si="4"/>
        <v>-11.391244765526231</v>
      </c>
      <c r="AH10">
        <f t="shared" si="5"/>
        <v>-784.43018049798354</v>
      </c>
      <c r="AI10">
        <f t="shared" si="6"/>
        <v>-795.82142526350981</v>
      </c>
      <c r="AJ10">
        <f t="shared" si="7"/>
        <v>-30.499259346153849</v>
      </c>
      <c r="AK10">
        <f t="shared" si="22"/>
        <v>78.610298072985103</v>
      </c>
      <c r="AL10">
        <f t="shared" si="8"/>
        <v>-747.71038653667858</v>
      </c>
      <c r="AN10">
        <f t="shared" si="9"/>
        <v>0</v>
      </c>
      <c r="AO10">
        <f t="shared" si="9"/>
        <v>0</v>
      </c>
      <c r="AP10">
        <f t="shared" si="9"/>
        <v>-5.1528206313962865</v>
      </c>
      <c r="AQ10">
        <f t="shared" si="9"/>
        <v>-354.83637663484063</v>
      </c>
      <c r="AR10">
        <f t="shared" si="9"/>
        <v>-359.98919726623694</v>
      </c>
      <c r="AS10">
        <f t="shared" si="9"/>
        <v>-13.796316033589111</v>
      </c>
      <c r="AT10">
        <f t="shared" si="9"/>
        <v>35.559306650714127</v>
      </c>
      <c r="AU10">
        <f t="shared" si="9"/>
        <v>-338.22620664911193</v>
      </c>
      <c r="AW10">
        <v>7</v>
      </c>
      <c r="AX10">
        <f>IF(Z10&gt;0, (R10*SUMPRODUCT(K10:$K$98, X10:$X$98)-K10*$AZ$3)/Z10, 0)</f>
        <v>1265.7786103220124</v>
      </c>
    </row>
    <row r="11" spans="1:52" x14ac:dyDescent="0.25">
      <c r="A11" t="s">
        <v>33</v>
      </c>
      <c r="C11" s="12">
        <f>AU81</f>
        <v>9.4158822449078028E-13</v>
      </c>
      <c r="E11">
        <v>2011</v>
      </c>
      <c r="F11" s="5">
        <f>EconomicRates!C51</f>
        <v>3.5571999999999999E-2</v>
      </c>
      <c r="G11" s="5">
        <f>EconomicRates!D51</f>
        <v>7.0000000000000007E-2</v>
      </c>
      <c r="H11" s="5">
        <f t="shared" si="10"/>
        <v>0.12000000000000001</v>
      </c>
      <c r="I11" s="5">
        <f t="shared" si="11"/>
        <v>1.1200000000000001</v>
      </c>
      <c r="J11">
        <f t="shared" si="12"/>
        <v>0.89285714285714279</v>
      </c>
      <c r="K11">
        <f t="shared" si="20"/>
        <v>0.40388322797936921</v>
      </c>
      <c r="L11" s="2">
        <v>8</v>
      </c>
      <c r="M11" s="6">
        <v>3.4910000000000002E-3</v>
      </c>
      <c r="Q11" s="4">
        <f t="shared" si="21"/>
        <v>12.5</v>
      </c>
      <c r="R11">
        <f t="shared" si="0"/>
        <v>250000</v>
      </c>
      <c r="S11">
        <f t="shared" si="1"/>
        <v>1309.049590948676</v>
      </c>
      <c r="U11">
        <f t="shared" si="13"/>
        <v>3.4910000000000002E-3</v>
      </c>
      <c r="V11">
        <f t="shared" si="14"/>
        <v>0.01</v>
      </c>
      <c r="W11">
        <f t="shared" si="15"/>
        <v>0.91129958124209853</v>
      </c>
      <c r="X11">
        <f t="shared" si="16"/>
        <v>3.1813468381161661E-3</v>
      </c>
      <c r="Y11">
        <f t="shared" si="17"/>
        <v>9.1129958124209851E-3</v>
      </c>
      <c r="Z11">
        <f t="shared" si="18"/>
        <v>0.89900523859156134</v>
      </c>
      <c r="AB11">
        <f t="shared" si="19"/>
        <v>1153.5035175316552</v>
      </c>
      <c r="AC11">
        <f t="shared" si="2"/>
        <v>1176.8424398390002</v>
      </c>
      <c r="AE11">
        <f t="shared" si="3"/>
        <v>0</v>
      </c>
      <c r="AF11">
        <f t="shared" si="4"/>
        <v>0</v>
      </c>
      <c r="AG11">
        <f t="shared" si="4"/>
        <v>-11.237565482394517</v>
      </c>
      <c r="AH11">
        <f t="shared" si="5"/>
        <v>-795.33670952904151</v>
      </c>
      <c r="AI11">
        <f t="shared" si="6"/>
        <v>-806.57427501143604</v>
      </c>
      <c r="AJ11">
        <f t="shared" si="7"/>
        <v>-23.338922307345001</v>
      </c>
      <c r="AK11">
        <f t="shared" si="22"/>
        <v>80.745246227215873</v>
      </c>
      <c r="AL11">
        <f t="shared" si="8"/>
        <v>-749.16795109156521</v>
      </c>
      <c r="AN11">
        <f t="shared" si="9"/>
        <v>0</v>
      </c>
      <c r="AO11">
        <f t="shared" si="9"/>
        <v>0</v>
      </c>
      <c r="AP11">
        <f t="shared" si="9"/>
        <v>-4.5386642216590349</v>
      </c>
      <c r="AQ11">
        <f t="shared" si="9"/>
        <v>-321.2231575750792</v>
      </c>
      <c r="AR11">
        <f t="shared" si="9"/>
        <v>-325.76182179673827</v>
      </c>
      <c r="AS11">
        <f t="shared" si="9"/>
        <v>-9.4261992790502074</v>
      </c>
      <c r="AT11">
        <f t="shared" si="9"/>
        <v>32.611650690236928</v>
      </c>
      <c r="AU11">
        <f t="shared" si="9"/>
        <v>-302.57637038555157</v>
      </c>
      <c r="AW11">
        <v>8</v>
      </c>
      <c r="AX11">
        <f>IF(Z11&gt;0, (R11*SUMPRODUCT(K11:$K$98, X11:$X$98)-K11*$AZ$3)/Z11, 0)</f>
        <v>1309.049590948676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f>EconomicRates!C52</f>
        <v>3.5571999999999999E-2</v>
      </c>
      <c r="G12" s="5">
        <f>EconomicRates!D52</f>
        <v>7.0000000000000007E-2</v>
      </c>
      <c r="H12" s="5">
        <f t="shared" si="10"/>
        <v>0.12000000000000001</v>
      </c>
      <c r="I12" s="5">
        <f t="shared" si="11"/>
        <v>1.1200000000000001</v>
      </c>
      <c r="J12">
        <f t="shared" si="12"/>
        <v>0.89285714285714279</v>
      </c>
      <c r="K12">
        <f t="shared" si="20"/>
        <v>0.36061002498157962</v>
      </c>
      <c r="L12" s="2">
        <v>9</v>
      </c>
      <c r="M12" s="6">
        <v>3.5990000000000002E-3</v>
      </c>
      <c r="Q12" s="4">
        <f t="shared" si="21"/>
        <v>12.5</v>
      </c>
      <c r="R12">
        <f t="shared" si="0"/>
        <v>250000</v>
      </c>
      <c r="S12">
        <f t="shared" si="1"/>
        <v>1345.6282822603507</v>
      </c>
      <c r="U12">
        <f t="shared" si="13"/>
        <v>3.5990000000000002E-3</v>
      </c>
      <c r="V12">
        <f t="shared" si="14"/>
        <v>0.01</v>
      </c>
      <c r="W12">
        <f t="shared" si="15"/>
        <v>0.89900523859156134</v>
      </c>
      <c r="X12">
        <f t="shared" si="16"/>
        <v>3.2355198536910294E-3</v>
      </c>
      <c r="Y12">
        <f t="shared" si="17"/>
        <v>8.9900523859156138E-3</v>
      </c>
      <c r="Z12">
        <f t="shared" si="18"/>
        <v>0.8867796663519546</v>
      </c>
      <c r="AB12">
        <f t="shared" si="19"/>
        <v>1176.8424398390002</v>
      </c>
      <c r="AC12">
        <f t="shared" si="2"/>
        <v>1193.2757991765875</v>
      </c>
      <c r="AE12">
        <f t="shared" si="3"/>
        <v>0</v>
      </c>
      <c r="AF12">
        <f t="shared" si="4"/>
        <v>0</v>
      </c>
      <c r="AG12">
        <f t="shared" si="4"/>
        <v>-11.084745829399433</v>
      </c>
      <c r="AH12">
        <f t="shared" si="5"/>
        <v>-808.87996342275733</v>
      </c>
      <c r="AI12">
        <f t="shared" si="6"/>
        <v>-819.96470925215681</v>
      </c>
      <c r="AJ12">
        <f t="shared" si="7"/>
        <v>-16.433359337587262</v>
      </c>
      <c r="AK12">
        <f t="shared" si="22"/>
        <v>82.37897078873003</v>
      </c>
      <c r="AL12">
        <f t="shared" si="8"/>
        <v>-754.01909780101403</v>
      </c>
      <c r="AN12">
        <f t="shared" si="9"/>
        <v>0</v>
      </c>
      <c r="AO12">
        <f t="shared" si="9"/>
        <v>0</v>
      </c>
      <c r="AP12">
        <f t="shared" si="9"/>
        <v>-3.9972704704541897</v>
      </c>
      <c r="AQ12">
        <f t="shared" si="9"/>
        <v>-291.69022381697971</v>
      </c>
      <c r="AR12">
        <f t="shared" si="9"/>
        <v>-295.68749428743394</v>
      </c>
      <c r="AS12">
        <f t="shared" si="9"/>
        <v>-5.9260341212586178</v>
      </c>
      <c r="AT12">
        <f t="shared" si="9"/>
        <v>29.706682714080753</v>
      </c>
      <c r="AU12">
        <f t="shared" si="9"/>
        <v>-271.90684569461177</v>
      </c>
      <c r="AW12">
        <v>9</v>
      </c>
      <c r="AX12">
        <f>IF(Z12&gt;0, (R12*SUMPRODUCT(K12:$K$98, X12:$X$98)-K12*$AZ$3)/Z12, 0)</f>
        <v>1345.6282822603507</v>
      </c>
    </row>
    <row r="13" spans="1:52" x14ac:dyDescent="0.25">
      <c r="E13">
        <v>2013</v>
      </c>
      <c r="F13" s="5">
        <f>EconomicRates!C53</f>
        <v>3.5571999999999999E-2</v>
      </c>
      <c r="G13" s="5">
        <f>EconomicRates!D53</f>
        <v>7.0000000000000007E-2</v>
      </c>
      <c r="H13" s="5">
        <f t="shared" si="10"/>
        <v>0.12000000000000001</v>
      </c>
      <c r="I13" s="5">
        <f t="shared" si="11"/>
        <v>1.1200000000000001</v>
      </c>
      <c r="J13">
        <f t="shared" si="12"/>
        <v>0.89285714285714279</v>
      </c>
      <c r="K13">
        <f t="shared" si="20"/>
        <v>0.32197323659069604</v>
      </c>
      <c r="L13" s="2">
        <v>10</v>
      </c>
      <c r="M13" s="6">
        <v>3.7169999999999998E-3</v>
      </c>
      <c r="Q13" s="4">
        <f t="shared" si="21"/>
        <v>12.5</v>
      </c>
      <c r="R13">
        <f t="shared" si="0"/>
        <v>250000</v>
      </c>
      <c r="S13">
        <f t="shared" si="1"/>
        <v>1375.5351007509234</v>
      </c>
      <c r="U13">
        <f t="shared" si="13"/>
        <v>3.7169999999999998E-3</v>
      </c>
      <c r="V13">
        <f t="shared" si="14"/>
        <v>0.01</v>
      </c>
      <c r="W13">
        <f t="shared" si="15"/>
        <v>0.8867796663519546</v>
      </c>
      <c r="X13">
        <f t="shared" si="16"/>
        <v>3.296160019830215E-3</v>
      </c>
      <c r="Y13">
        <f t="shared" si="17"/>
        <v>8.8677966635195456E-3</v>
      </c>
      <c r="Z13">
        <f t="shared" si="18"/>
        <v>0.8746157096686048</v>
      </c>
      <c r="AB13">
        <f t="shared" si="19"/>
        <v>1193.2757991765875</v>
      </c>
      <c r="AC13">
        <f t="shared" si="2"/>
        <v>1203.0646083173447</v>
      </c>
      <c r="AE13">
        <f t="shared" si="3"/>
        <v>0</v>
      </c>
      <c r="AF13">
        <f t="shared" si="4"/>
        <v>0</v>
      </c>
      <c r="AG13">
        <f t="shared" si="4"/>
        <v>-10.93269637085756</v>
      </c>
      <c r="AH13">
        <f t="shared" si="5"/>
        <v>-824.04000495755372</v>
      </c>
      <c r="AI13">
        <f t="shared" si="6"/>
        <v>-834.97270132841129</v>
      </c>
      <c r="AJ13">
        <f t="shared" si="7"/>
        <v>-9.7888091407571665</v>
      </c>
      <c r="AK13">
        <f t="shared" si="22"/>
        <v>83.529305942361134</v>
      </c>
      <c r="AL13">
        <f t="shared" si="8"/>
        <v>-761.23220452680732</v>
      </c>
      <c r="AN13">
        <f t="shared" si="9"/>
        <v>0</v>
      </c>
      <c r="AO13">
        <f t="shared" si="9"/>
        <v>0</v>
      </c>
      <c r="AP13">
        <f t="shared" si="9"/>
        <v>-3.520035635188365</v>
      </c>
      <c r="AQ13">
        <f t="shared" si="9"/>
        <v>-265.31882747639679</v>
      </c>
      <c r="AR13">
        <f t="shared" si="9"/>
        <v>-268.83886311158517</v>
      </c>
      <c r="AS13">
        <f t="shared" si="9"/>
        <v>-3.1517345614181753</v>
      </c>
      <c r="AT13">
        <f t="shared" si="9"/>
        <v>26.894200984436473</v>
      </c>
      <c r="AU13">
        <f t="shared" si="9"/>
        <v>-245.09639668856684</v>
      </c>
      <c r="AW13">
        <v>10</v>
      </c>
      <c r="AX13">
        <f>IF(Z13&gt;0, (R13*SUMPRODUCT(K13:$K$98, X13:$X$98)-K13*$AZ$3)/Z13, 0)</f>
        <v>1375.5351007509234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10"/>
        <v>0.12000000000000001</v>
      </c>
      <c r="I14" s="5">
        <f t="shared" si="11"/>
        <v>1.1200000000000001</v>
      </c>
      <c r="J14">
        <f t="shared" si="12"/>
        <v>0.89285714285714279</v>
      </c>
      <c r="K14">
        <f t="shared" si="20"/>
        <v>0.28747610409883573</v>
      </c>
      <c r="L14" s="2">
        <v>11</v>
      </c>
      <c r="M14" s="6">
        <v>3.852E-3</v>
      </c>
      <c r="Q14" s="4">
        <f t="shared" si="21"/>
        <v>12.5</v>
      </c>
      <c r="R14">
        <f t="shared" si="0"/>
        <v>250000</v>
      </c>
      <c r="S14">
        <f t="shared" si="1"/>
        <v>1399.3307167466394</v>
      </c>
      <c r="U14">
        <f t="shared" si="13"/>
        <v>3.852E-3</v>
      </c>
      <c r="V14">
        <f t="shared" si="14"/>
        <v>0.01</v>
      </c>
      <c r="W14">
        <f t="shared" si="15"/>
        <v>0.8746157096686048</v>
      </c>
      <c r="X14">
        <f t="shared" si="16"/>
        <v>3.3690197136434655E-3</v>
      </c>
      <c r="Y14">
        <f t="shared" si="17"/>
        <v>8.746157096686049E-3</v>
      </c>
      <c r="Z14">
        <f t="shared" si="18"/>
        <v>0.86250053285827533</v>
      </c>
      <c r="AB14">
        <f t="shared" si="19"/>
        <v>1203.0646083173447</v>
      </c>
      <c r="AC14">
        <f t="shared" si="2"/>
        <v>1206.9234888389287</v>
      </c>
      <c r="AE14">
        <f t="shared" si="3"/>
        <v>0</v>
      </c>
      <c r="AF14">
        <f t="shared" si="4"/>
        <v>0</v>
      </c>
      <c r="AG14">
        <f t="shared" si="4"/>
        <v>-10.781256660728442</v>
      </c>
      <c r="AH14">
        <f t="shared" si="5"/>
        <v>-842.25492841086634</v>
      </c>
      <c r="AI14">
        <f t="shared" si="6"/>
        <v>-853.03618507159479</v>
      </c>
      <c r="AJ14">
        <f t="shared" si="7"/>
        <v>-3.8588805215840694</v>
      </c>
      <c r="AK14">
        <f t="shared" si="22"/>
        <v>84.21452258221413</v>
      </c>
      <c r="AL14">
        <f t="shared" si="8"/>
        <v>-772.6805430109647</v>
      </c>
      <c r="AN14">
        <f t="shared" si="9"/>
        <v>0</v>
      </c>
      <c r="AO14">
        <f t="shared" si="9"/>
        <v>0</v>
      </c>
      <c r="AP14">
        <f t="shared" si="9"/>
        <v>-3.0993536621158357</v>
      </c>
      <c r="AQ14">
        <f t="shared" si="9"/>
        <v>-242.12816547759965</v>
      </c>
      <c r="AR14">
        <f t="shared" si="9"/>
        <v>-245.22751913971547</v>
      </c>
      <c r="AS14">
        <f t="shared" si="9"/>
        <v>-1.1093359385278714</v>
      </c>
      <c r="AT14">
        <f t="shared" si="9"/>
        <v>24.209662860478343</v>
      </c>
      <c r="AU14">
        <f t="shared" si="9"/>
        <v>-222.12719221776501</v>
      </c>
      <c r="AW14">
        <v>11</v>
      </c>
      <c r="AX14">
        <f>IF(Z14&gt;0, (R14*SUMPRODUCT(K14:$K$98, X14:$X$98)-K14*$AZ$3)/Z14, 0)</f>
        <v>1399.3307167466394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10"/>
        <v>0.12000000000000001</v>
      </c>
      <c r="I15" s="5">
        <f t="shared" si="11"/>
        <v>1.1200000000000001</v>
      </c>
      <c r="J15">
        <f t="shared" si="12"/>
        <v>0.89285714285714279</v>
      </c>
      <c r="K15">
        <f t="shared" si="20"/>
        <v>0.25667509294538904</v>
      </c>
      <c r="L15" s="2">
        <v>12</v>
      </c>
      <c r="M15" s="6">
        <v>4.0049999999999999E-3</v>
      </c>
      <c r="Q15" s="4">
        <f t="shared" si="21"/>
        <v>12.5</v>
      </c>
      <c r="R15">
        <f t="shared" si="0"/>
        <v>250000</v>
      </c>
      <c r="S15">
        <f t="shared" si="1"/>
        <v>1417.1007782624451</v>
      </c>
      <c r="U15">
        <f t="shared" si="13"/>
        <v>4.0049999999999999E-3</v>
      </c>
      <c r="V15">
        <f t="shared" si="14"/>
        <v>0.01</v>
      </c>
      <c r="W15">
        <f t="shared" si="15"/>
        <v>0.86250053285827533</v>
      </c>
      <c r="X15">
        <f t="shared" si="16"/>
        <v>3.4543146340973926E-3</v>
      </c>
      <c r="Y15">
        <f t="shared" si="17"/>
        <v>8.6250053285827528E-3</v>
      </c>
      <c r="Z15">
        <f t="shared" si="18"/>
        <v>0.85042121289559514</v>
      </c>
      <c r="AB15">
        <f t="shared" si="19"/>
        <v>1206.9234888389287</v>
      </c>
      <c r="AC15">
        <f t="shared" si="2"/>
        <v>1205.1325626452403</v>
      </c>
      <c r="AE15">
        <f t="shared" si="3"/>
        <v>0</v>
      </c>
      <c r="AF15">
        <f t="shared" si="4"/>
        <v>0</v>
      </c>
      <c r="AG15">
        <f t="shared" si="4"/>
        <v>-10.63026516119494</v>
      </c>
      <c r="AH15">
        <f t="shared" si="5"/>
        <v>-863.57865852434816</v>
      </c>
      <c r="AI15">
        <f t="shared" si="6"/>
        <v>-874.20892368554314</v>
      </c>
      <c r="AJ15">
        <f t="shared" si="7"/>
        <v>1.7909261936883922</v>
      </c>
      <c r="AK15">
        <f t="shared" si="22"/>
        <v>84.484644218725023</v>
      </c>
      <c r="AL15">
        <f t="shared" si="8"/>
        <v>-787.93335327312968</v>
      </c>
      <c r="AN15">
        <f t="shared" si="9"/>
        <v>0</v>
      </c>
      <c r="AO15">
        <f t="shared" si="9"/>
        <v>0</v>
      </c>
      <c r="AP15">
        <f t="shared" si="9"/>
        <v>-2.7285242982838422</v>
      </c>
      <c r="AQ15">
        <f t="shared" si="9"/>
        <v>-221.65913244239144</v>
      </c>
      <c r="AR15">
        <f t="shared" si="9"/>
        <v>-224.38765674067531</v>
      </c>
      <c r="AS15">
        <f t="shared" si="9"/>
        <v>0.45968614722329987</v>
      </c>
      <c r="AT15">
        <f t="shared" si="9"/>
        <v>21.685103907299371</v>
      </c>
      <c r="AU15">
        <f t="shared" si="9"/>
        <v>-202.24286668615261</v>
      </c>
      <c r="AW15">
        <v>12</v>
      </c>
      <c r="AX15">
        <f>IF(Z15&gt;0, (R15*SUMPRODUCT(K15:$K$98, X15:$X$98)-K15*$AZ$3)/Z15, 0)</f>
        <v>1417.1007782624451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10"/>
        <v>0.12000000000000001</v>
      </c>
      <c r="I16" s="5">
        <f t="shared" si="11"/>
        <v>1.1200000000000001</v>
      </c>
      <c r="J16">
        <f t="shared" si="12"/>
        <v>0.89285714285714279</v>
      </c>
      <c r="K16">
        <f t="shared" si="20"/>
        <v>0.22917419012981163</v>
      </c>
      <c r="L16" s="2">
        <v>13</v>
      </c>
      <c r="M16" s="6">
        <v>4.1640000000000002E-3</v>
      </c>
      <c r="Q16" s="4">
        <f t="shared" si="21"/>
        <v>12.5</v>
      </c>
      <c r="R16">
        <f t="shared" si="0"/>
        <v>250000</v>
      </c>
      <c r="S16">
        <f t="shared" si="1"/>
        <v>1429.0252462702597</v>
      </c>
      <c r="U16">
        <f t="shared" si="13"/>
        <v>4.1640000000000002E-3</v>
      </c>
      <c r="V16">
        <f t="shared" si="14"/>
        <v>0.01</v>
      </c>
      <c r="W16">
        <f t="shared" si="15"/>
        <v>0.85042121289559514</v>
      </c>
      <c r="X16">
        <f t="shared" si="16"/>
        <v>3.5411539304972582E-3</v>
      </c>
      <c r="Y16">
        <f t="shared" si="17"/>
        <v>8.5042121289559524E-3</v>
      </c>
      <c r="Z16">
        <f t="shared" si="18"/>
        <v>0.83837584683614197</v>
      </c>
      <c r="AB16">
        <f t="shared" si="19"/>
        <v>1205.1325626452403</v>
      </c>
      <c r="AC16">
        <f t="shared" si="2"/>
        <v>1198.0602509920552</v>
      </c>
      <c r="AE16">
        <f t="shared" si="3"/>
        <v>0</v>
      </c>
      <c r="AF16">
        <f t="shared" si="4"/>
        <v>0</v>
      </c>
      <c r="AG16">
        <f t="shared" si="4"/>
        <v>-10.479698085451775</v>
      </c>
      <c r="AH16">
        <f t="shared" si="5"/>
        <v>-885.28848262431461</v>
      </c>
      <c r="AI16">
        <f t="shared" si="6"/>
        <v>-895.7681807097664</v>
      </c>
      <c r="AJ16">
        <f t="shared" si="7"/>
        <v>7.0723116531851247</v>
      </c>
      <c r="AK16">
        <f t="shared" si="22"/>
        <v>84.359279385166829</v>
      </c>
      <c r="AL16">
        <f t="shared" si="8"/>
        <v>-804.33658967141446</v>
      </c>
      <c r="AN16">
        <f t="shared" si="9"/>
        <v>0</v>
      </c>
      <c r="AO16">
        <f t="shared" si="9"/>
        <v>0</v>
      </c>
      <c r="AP16">
        <f t="shared" si="9"/>
        <v>-2.4016763215383481</v>
      </c>
      <c r="AQ16">
        <f t="shared" si="9"/>
        <v>-202.88527103667712</v>
      </c>
      <c r="AR16">
        <f t="shared" si="9"/>
        <v>-205.28694735821546</v>
      </c>
      <c r="AS16">
        <f t="shared" si="9"/>
        <v>1.6207912954643302</v>
      </c>
      <c r="AT16">
        <f t="shared" si="9"/>
        <v>19.332969533030123</v>
      </c>
      <c r="AU16">
        <f t="shared" si="9"/>
        <v>-184.33318652972102</v>
      </c>
      <c r="AW16">
        <v>13</v>
      </c>
      <c r="AX16">
        <f>IF(Z16&gt;0, (R16*SUMPRODUCT(K16:$K$98, X16:$X$98)-K16*$AZ$3)/Z16, 0)</f>
        <v>1429.0252462702597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10"/>
        <v>0.12000000000000001</v>
      </c>
      <c r="I17" s="5">
        <f t="shared" si="11"/>
        <v>1.1200000000000001</v>
      </c>
      <c r="J17">
        <f t="shared" si="12"/>
        <v>0.89285714285714279</v>
      </c>
      <c r="K17">
        <f t="shared" si="20"/>
        <v>0.20461981261590323</v>
      </c>
      <c r="L17" s="2">
        <v>14</v>
      </c>
      <c r="M17" s="6">
        <v>4.3350000000000003E-3</v>
      </c>
      <c r="Q17" s="4">
        <f t="shared" si="21"/>
        <v>12.5</v>
      </c>
      <c r="R17">
        <f t="shared" si="0"/>
        <v>250000</v>
      </c>
      <c r="S17">
        <f t="shared" si="1"/>
        <v>1436.1460102674125</v>
      </c>
      <c r="U17">
        <f t="shared" si="13"/>
        <v>4.3350000000000003E-3</v>
      </c>
      <c r="V17">
        <f t="shared" si="14"/>
        <v>0.01</v>
      </c>
      <c r="W17">
        <f t="shared" si="15"/>
        <v>0.83837584683614197</v>
      </c>
      <c r="X17">
        <f t="shared" si="16"/>
        <v>3.6343592960346757E-3</v>
      </c>
      <c r="Y17">
        <f t="shared" si="17"/>
        <v>8.3837584683614207E-3</v>
      </c>
      <c r="Z17">
        <f t="shared" si="18"/>
        <v>0.82635772907174587</v>
      </c>
      <c r="AB17">
        <f t="shared" si="19"/>
        <v>1198.0602509920552</v>
      </c>
      <c r="AC17">
        <f t="shared" si="2"/>
        <v>1186.7703556600272</v>
      </c>
      <c r="AE17">
        <f t="shared" si="3"/>
        <v>0</v>
      </c>
      <c r="AF17">
        <f t="shared" si="4"/>
        <v>0</v>
      </c>
      <c r="AG17">
        <f t="shared" si="4"/>
        <v>-10.329471613396823</v>
      </c>
      <c r="AH17">
        <f t="shared" si="5"/>
        <v>-908.58982400866887</v>
      </c>
      <c r="AI17">
        <f t="shared" si="6"/>
        <v>-918.91929562206565</v>
      </c>
      <c r="AJ17">
        <f t="shared" si="7"/>
        <v>11.289895332027982</v>
      </c>
      <c r="AK17">
        <f t="shared" si="22"/>
        <v>83.864217569443866</v>
      </c>
      <c r="AL17">
        <f t="shared" si="8"/>
        <v>-823.76518272059377</v>
      </c>
      <c r="AN17">
        <f t="shared" si="9"/>
        <v>0</v>
      </c>
      <c r="AO17">
        <f t="shared" si="9"/>
        <v>0</v>
      </c>
      <c r="AP17">
        <f t="shared" si="9"/>
        <v>-2.1136145459545497</v>
      </c>
      <c r="AQ17">
        <f t="shared" si="9"/>
        <v>-185.91547953337033</v>
      </c>
      <c r="AR17">
        <f t="shared" si="9"/>
        <v>-188.02909407932486</v>
      </c>
      <c r="AS17">
        <f t="shared" si="9"/>
        <v>2.3101362672927261</v>
      </c>
      <c r="AT17">
        <f t="shared" si="9"/>
        <v>17.160280484238942</v>
      </c>
      <c r="AU17">
        <f t="shared" si="9"/>
        <v>-168.55867732779319</v>
      </c>
      <c r="AW17">
        <v>14</v>
      </c>
      <c r="AX17">
        <f>IF(Z17&gt;0, (R17*SUMPRODUCT(K17:$K$98, X17:$X$98)-K17*$AZ$3)/Z17, 0)</f>
        <v>1436.1460102674125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10"/>
        <v>0.12000000000000001</v>
      </c>
      <c r="I18" s="5">
        <f t="shared" si="11"/>
        <v>1.1200000000000001</v>
      </c>
      <c r="J18">
        <f t="shared" si="12"/>
        <v>0.89285714285714279</v>
      </c>
      <c r="K18">
        <f t="shared" si="20"/>
        <v>0.1826962612641993</v>
      </c>
      <c r="L18" s="2">
        <v>15</v>
      </c>
      <c r="M18" s="6">
        <v>4.522E-3</v>
      </c>
      <c r="Q18" s="4">
        <f t="shared" si="21"/>
        <v>12.5</v>
      </c>
      <c r="R18">
        <f t="shared" si="0"/>
        <v>250000</v>
      </c>
      <c r="S18">
        <f t="shared" si="1"/>
        <v>1439.0760498529537</v>
      </c>
      <c r="U18">
        <f t="shared" si="13"/>
        <v>4.522E-3</v>
      </c>
      <c r="V18">
        <f t="shared" si="14"/>
        <v>0.01</v>
      </c>
      <c r="W18">
        <f t="shared" si="15"/>
        <v>0.82635772907174587</v>
      </c>
      <c r="X18">
        <f t="shared" si="16"/>
        <v>3.7367896508624346E-3</v>
      </c>
      <c r="Y18">
        <f t="shared" si="17"/>
        <v>8.2635772907174582E-3</v>
      </c>
      <c r="Z18">
        <f t="shared" si="18"/>
        <v>0.81435736213016596</v>
      </c>
      <c r="AB18">
        <f t="shared" si="19"/>
        <v>1186.7703556600272</v>
      </c>
      <c r="AC18">
        <f t="shared" si="2"/>
        <v>1171.9221758629506</v>
      </c>
      <c r="AE18">
        <f t="shared" si="3"/>
        <v>0</v>
      </c>
      <c r="AF18">
        <f t="shared" si="4"/>
        <v>0</v>
      </c>
      <c r="AG18">
        <f t="shared" si="4"/>
        <v>-10.179467026627075</v>
      </c>
      <c r="AH18">
        <f t="shared" si="5"/>
        <v>-934.19741271560861</v>
      </c>
      <c r="AI18">
        <f t="shared" si="6"/>
        <v>-944.3768797422357</v>
      </c>
      <c r="AJ18">
        <f t="shared" si="7"/>
        <v>14.848179797076682</v>
      </c>
      <c r="AK18">
        <f t="shared" si="22"/>
        <v>83.073924896201916</v>
      </c>
      <c r="AL18">
        <f t="shared" si="8"/>
        <v>-846.45477504895712</v>
      </c>
      <c r="AN18">
        <f t="shared" si="9"/>
        <v>0</v>
      </c>
      <c r="AO18">
        <f t="shared" si="9"/>
        <v>0</v>
      </c>
      <c r="AP18">
        <f t="shared" si="9"/>
        <v>-1.8597505674269621</v>
      </c>
      <c r="AQ18">
        <f t="shared" si="9"/>
        <v>-170.67437458582984</v>
      </c>
      <c r="AR18">
        <f t="shared" si="9"/>
        <v>-172.53412515325681</v>
      </c>
      <c r="AS18">
        <f t="shared" si="9"/>
        <v>2.7127069355045275</v>
      </c>
      <c r="AT18">
        <f t="shared" si="9"/>
        <v>15.177295487078975</v>
      </c>
      <c r="AU18">
        <f t="shared" si="9"/>
        <v>-154.6441227306733</v>
      </c>
      <c r="AW18">
        <v>15</v>
      </c>
      <c r="AX18">
        <f>IF(Z18&gt;0, (R18*SUMPRODUCT(K18:$K$98, X18:$X$98)-K18*$AZ$3)/Z18, 0)</f>
        <v>1439.0760498529537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10"/>
        <v>0.12000000000000001</v>
      </c>
      <c r="I19" s="5">
        <f t="shared" si="11"/>
        <v>1.1200000000000001</v>
      </c>
      <c r="J19">
        <f t="shared" si="12"/>
        <v>0.89285714285714279</v>
      </c>
      <c r="K19">
        <f t="shared" si="20"/>
        <v>0.16312166184303509</v>
      </c>
      <c r="L19" s="2">
        <v>16</v>
      </c>
      <c r="M19" s="6">
        <v>4.7470000000000004E-3</v>
      </c>
      <c r="Q19" s="4">
        <f t="shared" si="21"/>
        <v>12.5</v>
      </c>
      <c r="R19">
        <f t="shared" si="0"/>
        <v>250000</v>
      </c>
      <c r="S19">
        <f t="shared" si="1"/>
        <v>1438.2617177280308</v>
      </c>
      <c r="U19">
        <f t="shared" si="13"/>
        <v>4.7470000000000004E-3</v>
      </c>
      <c r="V19">
        <f t="shared" si="14"/>
        <v>0.01</v>
      </c>
      <c r="W19">
        <f t="shared" si="15"/>
        <v>0.81435736213016596</v>
      </c>
      <c r="X19">
        <f t="shared" si="16"/>
        <v>3.8657543980318981E-3</v>
      </c>
      <c r="Y19">
        <f t="shared" si="17"/>
        <v>8.1435736213016606E-3</v>
      </c>
      <c r="Z19">
        <f t="shared" si="18"/>
        <v>0.80234803411083233</v>
      </c>
      <c r="AB19">
        <f t="shared" si="19"/>
        <v>1171.9221758629506</v>
      </c>
      <c r="AC19">
        <f t="shared" si="2"/>
        <v>1153.9864617559545</v>
      </c>
      <c r="AE19">
        <f t="shared" si="3"/>
        <v>0</v>
      </c>
      <c r="AF19">
        <f t="shared" si="4"/>
        <v>0</v>
      </c>
      <c r="AG19">
        <f t="shared" si="4"/>
        <v>-10.029350426385404</v>
      </c>
      <c r="AH19">
        <f t="shared" si="5"/>
        <v>-966.43859950797457</v>
      </c>
      <c r="AI19">
        <f t="shared" si="6"/>
        <v>-976.46794993435992</v>
      </c>
      <c r="AJ19">
        <f t="shared" si="7"/>
        <v>17.935714106996102</v>
      </c>
      <c r="AK19">
        <f t="shared" si="22"/>
        <v>82.034552310406553</v>
      </c>
      <c r="AL19">
        <f t="shared" si="8"/>
        <v>-876.4976835169573</v>
      </c>
      <c r="AN19">
        <f t="shared" si="9"/>
        <v>0</v>
      </c>
      <c r="AO19">
        <f t="shared" si="9"/>
        <v>0</v>
      </c>
      <c r="AP19">
        <f t="shared" si="9"/>
        <v>-1.6360043087581397</v>
      </c>
      <c r="AQ19">
        <f t="shared" si="9"/>
        <v>-157.64707042099624</v>
      </c>
      <c r="AR19">
        <f t="shared" si="9"/>
        <v>-159.28307472975436</v>
      </c>
      <c r="AS19">
        <f t="shared" si="9"/>
        <v>2.9257034914747719</v>
      </c>
      <c r="AT19">
        <f t="shared" si="9"/>
        <v>13.381612501422911</v>
      </c>
      <c r="AU19">
        <f t="shared" si="9"/>
        <v>-142.9757587368567</v>
      </c>
      <c r="AW19">
        <v>16</v>
      </c>
      <c r="AX19">
        <f>IF(Z19&gt;0, (R19*SUMPRODUCT(K19:$K$98, X19:$X$98)-K19*$AZ$3)/Z19, 0)</f>
        <v>1438.2617177280308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10"/>
        <v>0.12000000000000001</v>
      </c>
      <c r="I20" s="5">
        <f t="shared" si="11"/>
        <v>1.1200000000000001</v>
      </c>
      <c r="J20">
        <f t="shared" si="12"/>
        <v>0.89285714285714279</v>
      </c>
      <c r="K20">
        <f t="shared" si="20"/>
        <v>0.14564434093128131</v>
      </c>
      <c r="L20" s="2">
        <v>17</v>
      </c>
      <c r="M20" s="6">
        <v>4.9870000000000001E-3</v>
      </c>
      <c r="Q20" s="4">
        <f t="shared" si="21"/>
        <v>12.5</v>
      </c>
      <c r="R20">
        <f t="shared" si="0"/>
        <v>250000</v>
      </c>
      <c r="S20">
        <f t="shared" si="1"/>
        <v>1433.2277378352669</v>
      </c>
      <c r="U20">
        <f t="shared" si="13"/>
        <v>4.9870000000000001E-3</v>
      </c>
      <c r="V20">
        <f t="shared" si="14"/>
        <v>0.01</v>
      </c>
      <c r="W20">
        <f t="shared" si="15"/>
        <v>0.80234803411083233</v>
      </c>
      <c r="X20">
        <f t="shared" si="16"/>
        <v>4.0013096461107211E-3</v>
      </c>
      <c r="Y20">
        <f t="shared" si="17"/>
        <v>8.0234803411083234E-3</v>
      </c>
      <c r="Z20">
        <f t="shared" si="18"/>
        <v>0.79032324412361332</v>
      </c>
      <c r="AB20">
        <f t="shared" si="19"/>
        <v>1153.9864617559545</v>
      </c>
      <c r="AC20">
        <f t="shared" si="2"/>
        <v>1132.7131953339158</v>
      </c>
      <c r="AE20">
        <f t="shared" si="3"/>
        <v>0</v>
      </c>
      <c r="AF20">
        <f t="shared" si="4"/>
        <v>0</v>
      </c>
      <c r="AG20">
        <f t="shared" si="4"/>
        <v>-9.8790405515451667</v>
      </c>
      <c r="AH20">
        <f t="shared" si="5"/>
        <v>-1000.3274115276803</v>
      </c>
      <c r="AI20">
        <f t="shared" si="6"/>
        <v>-1010.2064520792254</v>
      </c>
      <c r="AJ20">
        <f t="shared" si="7"/>
        <v>21.27326642203866</v>
      </c>
      <c r="AK20">
        <f t="shared" si="22"/>
        <v>80.779052322916826</v>
      </c>
      <c r="AL20">
        <f t="shared" si="8"/>
        <v>-908.15413333426989</v>
      </c>
      <c r="AN20">
        <f t="shared" si="9"/>
        <v>0</v>
      </c>
      <c r="AO20">
        <f t="shared" si="9"/>
        <v>0</v>
      </c>
      <c r="AP20">
        <f t="shared" si="9"/>
        <v>-1.4388263501631977</v>
      </c>
      <c r="AQ20">
        <f t="shared" si="9"/>
        <v>-145.69202656744361</v>
      </c>
      <c r="AR20">
        <f t="shared" si="9"/>
        <v>-147.1308529176068</v>
      </c>
      <c r="AS20">
        <f t="shared" si="9"/>
        <v>3.0983308674933774</v>
      </c>
      <c r="AT20">
        <f t="shared" si="9"/>
        <v>11.76501183662471</v>
      </c>
      <c r="AU20">
        <f t="shared" si="9"/>
        <v>-132.26751021348872</v>
      </c>
      <c r="AW20">
        <v>17</v>
      </c>
      <c r="AX20">
        <f>IF(Z20&gt;0, (R20*SUMPRODUCT(K20:$K$98, X20:$X$98)-K20*$AZ$3)/Z20, 0)</f>
        <v>1433.2277378352669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10"/>
        <v>0.12000000000000001</v>
      </c>
      <c r="I21" s="5">
        <f t="shared" si="11"/>
        <v>1.1200000000000001</v>
      </c>
      <c r="J21">
        <f t="shared" si="12"/>
        <v>0.89285714285714279</v>
      </c>
      <c r="K21">
        <f t="shared" si="20"/>
        <v>0.13003959011721544</v>
      </c>
      <c r="L21" s="2">
        <v>18</v>
      </c>
      <c r="M21" s="6">
        <v>5.2249999999999996E-3</v>
      </c>
      <c r="Q21" s="4">
        <f t="shared" si="21"/>
        <v>12.5</v>
      </c>
      <c r="R21">
        <f t="shared" si="0"/>
        <v>250000</v>
      </c>
      <c r="S21">
        <f t="shared" si="1"/>
        <v>1424.6395017656032</v>
      </c>
      <c r="U21">
        <f t="shared" si="13"/>
        <v>5.2249999999999996E-3</v>
      </c>
      <c r="V21">
        <f t="shared" si="14"/>
        <v>0.01</v>
      </c>
      <c r="W21">
        <f t="shared" si="15"/>
        <v>0.79032324412361332</v>
      </c>
      <c r="X21">
        <f t="shared" si="16"/>
        <v>4.129438950545879E-3</v>
      </c>
      <c r="Y21">
        <f t="shared" si="17"/>
        <v>7.9032324412361341E-3</v>
      </c>
      <c r="Z21">
        <f t="shared" si="18"/>
        <v>0.77829057273183133</v>
      </c>
      <c r="AB21">
        <f t="shared" si="19"/>
        <v>1132.7131953339158</v>
      </c>
      <c r="AC21">
        <f t="shared" si="2"/>
        <v>1108.7834937655421</v>
      </c>
      <c r="AE21">
        <f t="shared" si="3"/>
        <v>0</v>
      </c>
      <c r="AF21">
        <f t="shared" si="4"/>
        <v>0</v>
      </c>
      <c r="AG21">
        <f t="shared" si="4"/>
        <v>-9.7286321591478924</v>
      </c>
      <c r="AH21">
        <f t="shared" si="5"/>
        <v>-1032.3597376364698</v>
      </c>
      <c r="AI21">
        <f t="shared" si="6"/>
        <v>-1042.0883697956178</v>
      </c>
      <c r="AJ21">
        <f t="shared" si="7"/>
        <v>23.92970156837373</v>
      </c>
      <c r="AK21">
        <f t="shared" si="22"/>
        <v>79.289923673374119</v>
      </c>
      <c r="AL21">
        <f t="shared" si="8"/>
        <v>-938.86874455386999</v>
      </c>
      <c r="AN21">
        <f t="shared" si="9"/>
        <v>0</v>
      </c>
      <c r="AO21">
        <f t="shared" si="9"/>
        <v>0</v>
      </c>
      <c r="AP21">
        <f t="shared" si="9"/>
        <v>-1.2651073383767526</v>
      </c>
      <c r="AQ21">
        <f t="shared" si="9"/>
        <v>-134.2476371357626</v>
      </c>
      <c r="AR21">
        <f t="shared" si="9"/>
        <v>-135.51274447413937</v>
      </c>
      <c r="AS21">
        <f t="shared" si="9"/>
        <v>3.1118085835786076</v>
      </c>
      <c r="AT21">
        <f t="shared" si="9"/>
        <v>10.310829174910868</v>
      </c>
      <c r="AU21">
        <f t="shared" si="9"/>
        <v>-122.0901067156499</v>
      </c>
      <c r="AW21">
        <v>18</v>
      </c>
      <c r="AX21">
        <f>IF(Z21&gt;0, (R21*SUMPRODUCT(K21:$K$98, X21:$X$98)-K21*$AZ$3)/Z21, 0)</f>
        <v>1424.6395017656032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10"/>
        <v>0.12000000000000001</v>
      </c>
      <c r="I22" s="5">
        <f t="shared" si="11"/>
        <v>1.1200000000000001</v>
      </c>
      <c r="J22">
        <f t="shared" si="12"/>
        <v>0.89285714285714279</v>
      </c>
      <c r="K22">
        <f t="shared" si="20"/>
        <v>0.11610677689037092</v>
      </c>
      <c r="L22" s="2">
        <v>19</v>
      </c>
      <c r="M22" s="6">
        <v>5.4879999999999998E-3</v>
      </c>
      <c r="Q22" s="4">
        <f t="shared" si="21"/>
        <v>12.5</v>
      </c>
      <c r="R22">
        <f t="shared" si="0"/>
        <v>250000</v>
      </c>
      <c r="S22">
        <f t="shared" si="1"/>
        <v>1413.7310710423719</v>
      </c>
      <c r="U22">
        <f t="shared" si="13"/>
        <v>5.4879999999999998E-3</v>
      </c>
      <c r="V22">
        <f t="shared" si="14"/>
        <v>0.01</v>
      </c>
      <c r="W22">
        <f t="shared" si="15"/>
        <v>0.77829057273183133</v>
      </c>
      <c r="X22">
        <f t="shared" si="16"/>
        <v>4.27125866315229E-3</v>
      </c>
      <c r="Y22">
        <f t="shared" si="17"/>
        <v>7.7829057273183138E-3</v>
      </c>
      <c r="Z22">
        <f t="shared" si="18"/>
        <v>0.76623640834136075</v>
      </c>
      <c r="AB22">
        <f t="shared" si="19"/>
        <v>1108.7834937655421</v>
      </c>
      <c r="AC22">
        <f t="shared" si="2"/>
        <v>1083.2522182360922</v>
      </c>
      <c r="AE22">
        <f t="shared" si="3"/>
        <v>0</v>
      </c>
      <c r="AF22">
        <f t="shared" si="4"/>
        <v>0</v>
      </c>
      <c r="AG22">
        <f t="shared" si="4"/>
        <v>-9.5779551042670086</v>
      </c>
      <c r="AH22">
        <f t="shared" si="5"/>
        <v>-1067.8146657880725</v>
      </c>
      <c r="AI22">
        <f t="shared" si="6"/>
        <v>-1077.3926208923394</v>
      </c>
      <c r="AJ22">
        <f t="shared" si="7"/>
        <v>25.531275529449886</v>
      </c>
      <c r="AK22">
        <f t="shared" si="22"/>
        <v>77.614844563587951</v>
      </c>
      <c r="AL22">
        <f t="shared" si="8"/>
        <v>-974.24650079930166</v>
      </c>
      <c r="AN22">
        <f t="shared" si="9"/>
        <v>0</v>
      </c>
      <c r="AO22">
        <f t="shared" si="9"/>
        <v>0</v>
      </c>
      <c r="AP22">
        <f t="shared" si="9"/>
        <v>-1.112065496357119</v>
      </c>
      <c r="AQ22">
        <f t="shared" si="9"/>
        <v>-123.98051916092173</v>
      </c>
      <c r="AR22">
        <f t="shared" si="9"/>
        <v>-125.09258465727883</v>
      </c>
      <c r="AS22">
        <f t="shared" si="9"/>
        <v>2.9643541116244245</v>
      </c>
      <c r="AT22">
        <f t="shared" si="9"/>
        <v>9.0116094411253247</v>
      </c>
      <c r="AU22">
        <f t="shared" si="9"/>
        <v>-113.1166211045291</v>
      </c>
      <c r="AW22">
        <v>19</v>
      </c>
      <c r="AX22">
        <f>IF(Z22&gt;0, (R22*SUMPRODUCT(K22:$K$98, X22:$X$98)-K22*$AZ$3)/Z22, 0)</f>
        <v>1413.7310710423719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10"/>
        <v>0.12000000000000001</v>
      </c>
      <c r="I23" s="5">
        <f t="shared" si="11"/>
        <v>1.1200000000000001</v>
      </c>
      <c r="J23">
        <f t="shared" si="12"/>
        <v>0.89285714285714279</v>
      </c>
      <c r="K23">
        <f t="shared" si="20"/>
        <v>0.10366676508068833</v>
      </c>
      <c r="L23" s="2">
        <v>20</v>
      </c>
      <c r="M23" s="6">
        <v>5.7670000000000004E-3</v>
      </c>
      <c r="Q23" s="4">
        <f t="shared" si="21"/>
        <v>12.5</v>
      </c>
      <c r="R23">
        <f t="shared" si="0"/>
        <v>250000</v>
      </c>
      <c r="S23">
        <f t="shared" si="1"/>
        <v>1400.6930359451703</v>
      </c>
      <c r="U23">
        <f t="shared" si="13"/>
        <v>5.7670000000000004E-3</v>
      </c>
      <c r="V23">
        <f t="shared" si="14"/>
        <v>0.01</v>
      </c>
      <c r="W23">
        <f t="shared" si="15"/>
        <v>0.76623640834136075</v>
      </c>
      <c r="X23">
        <f t="shared" si="16"/>
        <v>4.4188853669046282E-3</v>
      </c>
      <c r="Y23">
        <f t="shared" si="17"/>
        <v>7.6623640834136081E-3</v>
      </c>
      <c r="Z23">
        <f t="shared" si="18"/>
        <v>0.75415515889104257</v>
      </c>
      <c r="AB23">
        <f t="shared" si="19"/>
        <v>1083.2522182360922</v>
      </c>
      <c r="AC23">
        <f t="shared" si="2"/>
        <v>1056.3398790808067</v>
      </c>
      <c r="AE23">
        <f t="shared" si="3"/>
        <v>0</v>
      </c>
      <c r="AF23">
        <f t="shared" si="4"/>
        <v>0</v>
      </c>
      <c r="AG23">
        <f t="shared" si="4"/>
        <v>-9.426939486138032</v>
      </c>
      <c r="AH23">
        <f t="shared" si="5"/>
        <v>-1104.7213417261571</v>
      </c>
      <c r="AI23">
        <f t="shared" si="6"/>
        <v>-1114.1482812122952</v>
      </c>
      <c r="AJ23">
        <f t="shared" si="7"/>
        <v>26.912339155285508</v>
      </c>
      <c r="AK23">
        <f t="shared" si="22"/>
        <v>75.827655276526457</v>
      </c>
      <c r="AL23">
        <f t="shared" si="8"/>
        <v>-1011.4082867804832</v>
      </c>
      <c r="AN23">
        <f t="shared" si="9"/>
        <v>0</v>
      </c>
      <c r="AO23">
        <f t="shared" si="9"/>
        <v>0</v>
      </c>
      <c r="AP23">
        <f t="shared" si="9"/>
        <v>-0.97726032113933603</v>
      </c>
      <c r="AQ23">
        <f t="shared" si="9"/>
        <v>-114.52288781234834</v>
      </c>
      <c r="AR23">
        <f t="shared" si="9"/>
        <v>-115.50014813348767</v>
      </c>
      <c r="AS23">
        <f t="shared" si="9"/>
        <v>2.7899151409827927</v>
      </c>
      <c r="AT23">
        <f t="shared" si="9"/>
        <v>7.8608077261710845</v>
      </c>
      <c r="AU23">
        <f t="shared" si="9"/>
        <v>-104.8494252663338</v>
      </c>
      <c r="AW23">
        <v>20</v>
      </c>
      <c r="AX23">
        <f>IF(Z23&gt;0, (R23*SUMPRODUCT(K23:$K$98, X23:$X$98)-K23*$AZ$3)/Z23, 0)</f>
        <v>1400.6930359451703</v>
      </c>
    </row>
    <row r="24" spans="5:50" x14ac:dyDescent="0.25">
      <c r="E24">
        <v>2024</v>
      </c>
      <c r="F24" s="5">
        <f>EconomicRates!C64</f>
        <v>3.5571999999999999E-2</v>
      </c>
      <c r="G24" s="5">
        <f>EconomicRates!D64</f>
        <v>7.0000000000000007E-2</v>
      </c>
      <c r="H24" s="5">
        <f t="shared" si="10"/>
        <v>0.12000000000000001</v>
      </c>
      <c r="I24" s="5">
        <f t="shared" si="11"/>
        <v>1.1200000000000001</v>
      </c>
      <c r="J24">
        <f t="shared" si="12"/>
        <v>0.89285714285714279</v>
      </c>
      <c r="K24">
        <f t="shared" si="20"/>
        <v>9.2559611679185999E-2</v>
      </c>
      <c r="L24" s="2">
        <v>21</v>
      </c>
      <c r="M24" s="6">
        <v>6.0780000000000001E-3</v>
      </c>
      <c r="Q24" s="4">
        <f t="shared" si="21"/>
        <v>12.5</v>
      </c>
      <c r="R24">
        <f t="shared" si="0"/>
        <v>250000</v>
      </c>
      <c r="S24">
        <f t="shared" si="1"/>
        <v>1386.0426315963412</v>
      </c>
      <c r="U24">
        <f t="shared" si="13"/>
        <v>6.0780000000000001E-3</v>
      </c>
      <c r="V24">
        <f t="shared" si="14"/>
        <v>0.01</v>
      </c>
      <c r="W24">
        <f t="shared" si="15"/>
        <v>0.75415515889104257</v>
      </c>
      <c r="X24">
        <f t="shared" si="16"/>
        <v>4.5837550557397567E-3</v>
      </c>
      <c r="Y24">
        <f t="shared" si="17"/>
        <v>7.5415515889104261E-3</v>
      </c>
      <c r="Z24">
        <f t="shared" si="18"/>
        <v>0.7420298522463924</v>
      </c>
      <c r="AB24">
        <f t="shared" si="19"/>
        <v>1056.3398790808067</v>
      </c>
      <c r="AC24">
        <f t="shared" si="2"/>
        <v>1028.4850091306339</v>
      </c>
      <c r="AE24">
        <f t="shared" si="3"/>
        <v>0</v>
      </c>
      <c r="AF24">
        <f t="shared" si="4"/>
        <v>0</v>
      </c>
      <c r="AG24">
        <f t="shared" si="4"/>
        <v>-9.2753731530799044</v>
      </c>
      <c r="AH24">
        <f t="shared" si="5"/>
        <v>-1145.9387639349391</v>
      </c>
      <c r="AI24">
        <f t="shared" si="6"/>
        <v>-1155.214137088019</v>
      </c>
      <c r="AJ24">
        <f t="shared" si="7"/>
        <v>27.85486995017277</v>
      </c>
      <c r="AK24">
        <f t="shared" si="22"/>
        <v>73.943791535656473</v>
      </c>
      <c r="AL24">
        <f t="shared" si="8"/>
        <v>-1053.4154756021899</v>
      </c>
      <c r="AN24">
        <f t="shared" si="9"/>
        <v>0</v>
      </c>
      <c r="AO24">
        <f t="shared" si="9"/>
        <v>0</v>
      </c>
      <c r="AP24">
        <f t="shared" si="9"/>
        <v>-0.858524937228623</v>
      </c>
      <c r="AQ24">
        <f t="shared" si="9"/>
        <v>-106.06764699794435</v>
      </c>
      <c r="AR24">
        <f t="shared" si="9"/>
        <v>-106.92617193517297</v>
      </c>
      <c r="AS24">
        <f t="shared" si="9"/>
        <v>2.5782359459622186</v>
      </c>
      <c r="AT24">
        <f t="shared" si="9"/>
        <v>6.844208630627044</v>
      </c>
      <c r="AU24">
        <f t="shared" si="9"/>
        <v>-97.503727358583731</v>
      </c>
      <c r="AW24">
        <v>21</v>
      </c>
      <c r="AX24">
        <f>IF(Z24&gt;0, (R24*SUMPRODUCT(K24:$K$98, X24:$X$98)-K24*$AZ$3)/Z24, 0)</f>
        <v>1386.0426315963412</v>
      </c>
    </row>
    <row r="25" spans="5:50" x14ac:dyDescent="0.25">
      <c r="E25">
        <v>2025</v>
      </c>
      <c r="F25" s="5">
        <f>EconomicRates!C65</f>
        <v>3.5571999999999999E-2</v>
      </c>
      <c r="G25" s="5">
        <f>EconomicRates!D65</f>
        <v>7.0000000000000007E-2</v>
      </c>
      <c r="H25" s="5">
        <f t="shared" si="10"/>
        <v>0.12000000000000001</v>
      </c>
      <c r="I25" s="5">
        <f t="shared" si="11"/>
        <v>1.1200000000000001</v>
      </c>
      <c r="J25">
        <f t="shared" si="12"/>
        <v>0.89285714285714279</v>
      </c>
      <c r="K25">
        <f t="shared" si="20"/>
        <v>8.2642510427844637E-2</v>
      </c>
      <c r="L25" s="2">
        <v>22</v>
      </c>
      <c r="M25" s="6">
        <v>6.4359999999999999E-3</v>
      </c>
      <c r="Q25" s="4">
        <f t="shared" si="21"/>
        <v>12.5</v>
      </c>
      <c r="R25">
        <f t="shared" si="0"/>
        <v>250000</v>
      </c>
      <c r="S25">
        <f t="shared" si="1"/>
        <v>1369.9001786409185</v>
      </c>
      <c r="U25">
        <f t="shared" si="13"/>
        <v>6.4359999999999999E-3</v>
      </c>
      <c r="V25">
        <f t="shared" si="14"/>
        <v>0.01</v>
      </c>
      <c r="W25">
        <f t="shared" si="15"/>
        <v>0.7420298522463924</v>
      </c>
      <c r="X25">
        <f t="shared" si="16"/>
        <v>4.7757041290577814E-3</v>
      </c>
      <c r="Y25">
        <f t="shared" si="17"/>
        <v>7.4202985224639242E-3</v>
      </c>
      <c r="Z25">
        <f t="shared" si="18"/>
        <v>0.72983384959487063</v>
      </c>
      <c r="AB25">
        <f t="shared" si="19"/>
        <v>1028.4850091306339</v>
      </c>
      <c r="AC25">
        <f t="shared" si="2"/>
        <v>999.79952093820248</v>
      </c>
      <c r="AE25">
        <f t="shared" si="3"/>
        <v>0</v>
      </c>
      <c r="AF25">
        <f t="shared" si="4"/>
        <v>0</v>
      </c>
      <c r="AG25">
        <f t="shared" si="4"/>
        <v>-9.1229231199358836</v>
      </c>
      <c r="AH25">
        <f t="shared" si="5"/>
        <v>-1193.9260322644454</v>
      </c>
      <c r="AI25">
        <f t="shared" si="6"/>
        <v>-1203.0489553843813</v>
      </c>
      <c r="AJ25">
        <f t="shared" si="7"/>
        <v>28.685488192431421</v>
      </c>
      <c r="AK25">
        <f t="shared" si="22"/>
        <v>71.993950639144373</v>
      </c>
      <c r="AL25">
        <f t="shared" si="8"/>
        <v>-1102.3695165528056</v>
      </c>
      <c r="AN25">
        <f t="shared" si="9"/>
        <v>0</v>
      </c>
      <c r="AO25">
        <f t="shared" si="9"/>
        <v>0</v>
      </c>
      <c r="AP25">
        <f t="shared" si="9"/>
        <v>-0.75394126907172621</v>
      </c>
      <c r="AQ25">
        <f t="shared" si="9"/>
        <v>-98.669044571489607</v>
      </c>
      <c r="AR25">
        <f t="shared" si="9"/>
        <v>-99.422985840561324</v>
      </c>
      <c r="AS25">
        <f t="shared" si="9"/>
        <v>2.3706407570708281</v>
      </c>
      <c r="AT25">
        <f t="shared" si="9"/>
        <v>5.9497608164372213</v>
      </c>
      <c r="AU25">
        <f t="shared" si="9"/>
        <v>-91.102584267053288</v>
      </c>
      <c r="AW25">
        <v>22</v>
      </c>
      <c r="AX25">
        <f>IF(Z25&gt;0, (R25*SUMPRODUCT(K25:$K$98, X25:$X$98)-K25*$AZ$3)/Z25, 0)</f>
        <v>1369.9001786409185</v>
      </c>
    </row>
    <row r="26" spans="5:50" x14ac:dyDescent="0.25">
      <c r="E26">
        <v>2026</v>
      </c>
      <c r="F26" s="5">
        <f>EconomicRates!C66</f>
        <v>3.5571999999999999E-2</v>
      </c>
      <c r="G26" s="5">
        <f>EconomicRates!D66</f>
        <v>7.0000000000000007E-2</v>
      </c>
      <c r="H26" s="5">
        <f t="shared" si="10"/>
        <v>0.12000000000000001</v>
      </c>
      <c r="I26" s="5">
        <f t="shared" si="11"/>
        <v>1.1200000000000001</v>
      </c>
      <c r="J26">
        <f t="shared" si="12"/>
        <v>0.89285714285714279</v>
      </c>
      <c r="K26">
        <f t="shared" si="20"/>
        <v>7.3787955739146996E-2</v>
      </c>
      <c r="L26" s="2">
        <v>23</v>
      </c>
      <c r="M26" s="6">
        <v>6.8199999999999997E-3</v>
      </c>
      <c r="Q26" s="4">
        <f t="shared" si="21"/>
        <v>12.5</v>
      </c>
      <c r="R26">
        <f t="shared" si="0"/>
        <v>250000</v>
      </c>
      <c r="S26">
        <f t="shared" si="1"/>
        <v>1352.115967994192</v>
      </c>
      <c r="U26">
        <f t="shared" si="13"/>
        <v>6.8199999999999997E-3</v>
      </c>
      <c r="V26">
        <f t="shared" si="14"/>
        <v>0.01</v>
      </c>
      <c r="W26">
        <f t="shared" si="15"/>
        <v>0.72983384959487063</v>
      </c>
      <c r="X26">
        <f t="shared" si="16"/>
        <v>4.9774668542370178E-3</v>
      </c>
      <c r="Y26">
        <f t="shared" si="17"/>
        <v>7.2983384959487063E-3</v>
      </c>
      <c r="Z26">
        <f t="shared" si="18"/>
        <v>0.71755804424468483</v>
      </c>
      <c r="AB26">
        <f t="shared" si="19"/>
        <v>999.79952093820248</v>
      </c>
      <c r="AC26">
        <f t="shared" si="2"/>
        <v>970.22168958592135</v>
      </c>
      <c r="AE26">
        <f t="shared" si="3"/>
        <v>0</v>
      </c>
      <c r="AF26">
        <f t="shared" si="4"/>
        <v>0</v>
      </c>
      <c r="AG26">
        <f t="shared" si="4"/>
        <v>-8.9694755530585599</v>
      </c>
      <c r="AH26">
        <f t="shared" si="5"/>
        <v>-1244.3667135592545</v>
      </c>
      <c r="AI26">
        <f t="shared" si="6"/>
        <v>-1253.3361891123131</v>
      </c>
      <c r="AJ26">
        <f t="shared" si="7"/>
        <v>29.577831352281123</v>
      </c>
      <c r="AK26">
        <f t="shared" si="22"/>
        <v>69.985966465674181</v>
      </c>
      <c r="AL26">
        <f t="shared" si="8"/>
        <v>-1153.7723912943579</v>
      </c>
      <c r="AN26">
        <f t="shared" si="9"/>
        <v>0</v>
      </c>
      <c r="AO26">
        <f t="shared" si="9"/>
        <v>0</v>
      </c>
      <c r="AP26">
        <f t="shared" si="9"/>
        <v>-0.66183926511244606</v>
      </c>
      <c r="AQ26">
        <f t="shared" si="9"/>
        <v>-91.819275983378077</v>
      </c>
      <c r="AR26">
        <f t="shared" si="9"/>
        <v>-92.481115248490525</v>
      </c>
      <c r="AS26">
        <f t="shared" si="9"/>
        <v>2.1824877106820737</v>
      </c>
      <c r="AT26">
        <f t="shared" si="9"/>
        <v>5.1641213959305921</v>
      </c>
      <c r="AU26">
        <f t="shared" si="9"/>
        <v>-85.134506141877878</v>
      </c>
      <c r="AW26">
        <v>23</v>
      </c>
      <c r="AX26">
        <f>IF(Z26&gt;0, (R26*SUMPRODUCT(K26:$K$98, X26:$X$98)-K26*$AZ$3)/Z26, 0)</f>
        <v>1352.115967994192</v>
      </c>
    </row>
    <row r="27" spans="5:50" x14ac:dyDescent="0.25">
      <c r="E27">
        <v>2027</v>
      </c>
      <c r="F27" s="5">
        <f>EconomicRates!C67</f>
        <v>3.5571999999999999E-2</v>
      </c>
      <c r="G27" s="5">
        <f>EconomicRates!D67</f>
        <v>7.0000000000000007E-2</v>
      </c>
      <c r="H27" s="5">
        <f t="shared" si="10"/>
        <v>0.12000000000000001</v>
      </c>
      <c r="I27" s="5">
        <f t="shared" si="11"/>
        <v>1.1200000000000001</v>
      </c>
      <c r="J27">
        <f t="shared" si="12"/>
        <v>0.89285714285714279</v>
      </c>
      <c r="K27">
        <f t="shared" si="20"/>
        <v>6.5882103338524095E-2</v>
      </c>
      <c r="L27" s="2">
        <v>24</v>
      </c>
      <c r="M27" s="6">
        <v>7.2269999999999999E-3</v>
      </c>
      <c r="Q27" s="4">
        <f t="shared" si="21"/>
        <v>12.5</v>
      </c>
      <c r="R27">
        <f t="shared" si="0"/>
        <v>250000</v>
      </c>
      <c r="S27">
        <f t="shared" si="1"/>
        <v>1333.0905184399764</v>
      </c>
      <c r="U27">
        <f t="shared" si="13"/>
        <v>7.2269999999999999E-3</v>
      </c>
      <c r="V27">
        <f t="shared" si="14"/>
        <v>0.01</v>
      </c>
      <c r="W27">
        <f t="shared" si="15"/>
        <v>0.71755804424468483</v>
      </c>
      <c r="X27">
        <f t="shared" si="16"/>
        <v>5.1857919857563372E-3</v>
      </c>
      <c r="Y27">
        <f t="shared" si="17"/>
        <v>7.1755804424468482E-3</v>
      </c>
      <c r="Z27">
        <f t="shared" si="18"/>
        <v>0.70519667181648171</v>
      </c>
      <c r="AB27">
        <f t="shared" si="19"/>
        <v>970.22168958592135</v>
      </c>
      <c r="AC27">
        <f t="shared" si="2"/>
        <v>940.09099683397949</v>
      </c>
      <c r="AE27">
        <f t="shared" si="3"/>
        <v>0</v>
      </c>
      <c r="AF27">
        <f t="shared" si="4"/>
        <v>0</v>
      </c>
      <c r="AG27">
        <f t="shared" si="4"/>
        <v>-8.8149583977060217</v>
      </c>
      <c r="AH27">
        <f t="shared" si="5"/>
        <v>-1296.4479964390844</v>
      </c>
      <c r="AI27">
        <f t="shared" si="6"/>
        <v>-1305.2629548367904</v>
      </c>
      <c r="AJ27">
        <f t="shared" si="7"/>
        <v>30.130692751941865</v>
      </c>
      <c r="AK27">
        <f t="shared" si="22"/>
        <v>67.915518271014506</v>
      </c>
      <c r="AL27">
        <f t="shared" si="8"/>
        <v>-1207.2167438138342</v>
      </c>
      <c r="AN27">
        <f t="shared" si="9"/>
        <v>0</v>
      </c>
      <c r="AO27">
        <f t="shared" si="9"/>
        <v>0</v>
      </c>
      <c r="AP27">
        <f t="shared" si="9"/>
        <v>-0.58074800008245886</v>
      </c>
      <c r="AQ27">
        <f t="shared" si="9"/>
        <v>-85.412720874422277</v>
      </c>
      <c r="AR27">
        <f t="shared" si="9"/>
        <v>-85.993468874504728</v>
      </c>
      <c r="AS27">
        <f t="shared" si="9"/>
        <v>1.985073413544753</v>
      </c>
      <c r="AT27">
        <f t="shared" si="9"/>
        <v>4.4744171930203986</v>
      </c>
      <c r="AU27">
        <f t="shared" si="9"/>
        <v>-79.533978267939588</v>
      </c>
      <c r="AW27">
        <v>24</v>
      </c>
      <c r="AX27">
        <f>IF(Z27&gt;0, (R27*SUMPRODUCT(K27:$K$98, X27:$X$98)-K27*$AZ$3)/Z27, 0)</f>
        <v>1333.0905184399764</v>
      </c>
    </row>
    <row r="28" spans="5:50" x14ac:dyDescent="0.25">
      <c r="E28">
        <v>2028</v>
      </c>
      <c r="F28" s="5">
        <f>EconomicRates!C68</f>
        <v>3.5571999999999999E-2</v>
      </c>
      <c r="G28" s="5">
        <f>EconomicRates!D68</f>
        <v>7.0000000000000007E-2</v>
      </c>
      <c r="H28" s="5">
        <f t="shared" si="10"/>
        <v>0.12000000000000001</v>
      </c>
      <c r="I28" s="5">
        <f t="shared" si="11"/>
        <v>1.1200000000000001</v>
      </c>
      <c r="J28">
        <f t="shared" si="12"/>
        <v>0.89285714285714279</v>
      </c>
      <c r="K28">
        <f t="shared" si="20"/>
        <v>5.8823306552253651E-2</v>
      </c>
      <c r="L28" s="2">
        <v>25</v>
      </c>
      <c r="M28" s="6">
        <v>7.6860000000000001E-3</v>
      </c>
      <c r="Q28" s="4">
        <f t="shared" si="21"/>
        <v>12.5</v>
      </c>
      <c r="R28">
        <f t="shared" si="0"/>
        <v>250000</v>
      </c>
      <c r="S28">
        <f t="shared" si="1"/>
        <v>1313.3031742975134</v>
      </c>
      <c r="U28">
        <f t="shared" si="13"/>
        <v>7.6860000000000001E-3</v>
      </c>
      <c r="V28">
        <f t="shared" si="14"/>
        <v>0.01</v>
      </c>
      <c r="W28">
        <f t="shared" si="15"/>
        <v>0.70519667181648171</v>
      </c>
      <c r="X28">
        <f t="shared" si="16"/>
        <v>5.4201416195814789E-3</v>
      </c>
      <c r="Y28">
        <f t="shared" si="17"/>
        <v>7.0519667181648173E-3</v>
      </c>
      <c r="Z28">
        <f t="shared" si="18"/>
        <v>0.69272456347873546</v>
      </c>
      <c r="AB28">
        <f t="shared" si="19"/>
        <v>940.09099683397949</v>
      </c>
      <c r="AC28">
        <f t="shared" si="2"/>
        <v>909.75736813048252</v>
      </c>
      <c r="AE28">
        <f t="shared" si="3"/>
        <v>0</v>
      </c>
      <c r="AF28">
        <f t="shared" si="4"/>
        <v>0</v>
      </c>
      <c r="AG28">
        <f t="shared" si="4"/>
        <v>-8.6590570434841929</v>
      </c>
      <c r="AH28">
        <f t="shared" si="5"/>
        <v>-1355.0354048953698</v>
      </c>
      <c r="AI28">
        <f t="shared" si="6"/>
        <v>-1363.6944619388539</v>
      </c>
      <c r="AJ28">
        <f t="shared" si="7"/>
        <v>30.33362870349697</v>
      </c>
      <c r="AK28">
        <f t="shared" si="22"/>
        <v>65.806369778378567</v>
      </c>
      <c r="AL28">
        <f t="shared" si="8"/>
        <v>-1267.5544634569783</v>
      </c>
      <c r="AN28">
        <f t="shared" si="9"/>
        <v>0</v>
      </c>
      <c r="AO28">
        <f t="shared" si="9"/>
        <v>0</v>
      </c>
      <c r="AP28">
        <f t="shared" si="9"/>
        <v>-0.50935436692232183</v>
      </c>
      <c r="AQ28">
        <f t="shared" si="9"/>
        <v>-79.707663011317479</v>
      </c>
      <c r="AR28">
        <f t="shared" si="9"/>
        <v>-80.217017378239802</v>
      </c>
      <c r="AS28">
        <f t="shared" si="9"/>
        <v>1.7843243400680429</v>
      </c>
      <c r="AT28">
        <f t="shared" si="9"/>
        <v>3.8709482625645228</v>
      </c>
      <c r="AU28">
        <f t="shared" si="9"/>
        <v>-74.561744775607238</v>
      </c>
      <c r="AW28">
        <v>25</v>
      </c>
      <c r="AX28">
        <f>IF(Z28&gt;0, (R28*SUMPRODUCT(K28:$K$98, X28:$X$98)-K28*$AZ$3)/Z28, 0)</f>
        <v>1313.3031742975134</v>
      </c>
    </row>
    <row r="29" spans="5:50" x14ac:dyDescent="0.25">
      <c r="E29">
        <v>2029</v>
      </c>
      <c r="F29" s="5">
        <f>EconomicRates!C69</f>
        <v>3.5571999999999999E-2</v>
      </c>
      <c r="G29" s="5">
        <f>EconomicRates!D69</f>
        <v>7.0000000000000007E-2</v>
      </c>
      <c r="H29" s="5">
        <f t="shared" si="10"/>
        <v>0.12000000000000001</v>
      </c>
      <c r="I29" s="5">
        <f t="shared" si="11"/>
        <v>1.1200000000000001</v>
      </c>
      <c r="J29">
        <f t="shared" si="12"/>
        <v>0.89285714285714279</v>
      </c>
      <c r="K29">
        <f t="shared" si="20"/>
        <v>5.2520809421655039E-2</v>
      </c>
      <c r="L29" s="2">
        <v>26</v>
      </c>
      <c r="M29" s="6">
        <v>8.2030000000000002E-3</v>
      </c>
      <c r="Q29" s="4">
        <f t="shared" si="21"/>
        <v>12.5</v>
      </c>
      <c r="R29">
        <f t="shared" si="0"/>
        <v>250000</v>
      </c>
      <c r="S29">
        <f t="shared" si="1"/>
        <v>1292.7631320071716</v>
      </c>
      <c r="U29">
        <f t="shared" si="13"/>
        <v>8.2030000000000002E-3</v>
      </c>
      <c r="V29">
        <f t="shared" si="14"/>
        <v>0.01</v>
      </c>
      <c r="W29">
        <f t="shared" si="15"/>
        <v>0.69272456347873546</v>
      </c>
      <c r="X29">
        <f t="shared" si="16"/>
        <v>5.6824195942160672E-3</v>
      </c>
      <c r="Y29">
        <f t="shared" si="17"/>
        <v>6.9272456347873549E-3</v>
      </c>
      <c r="Z29">
        <f t="shared" si="18"/>
        <v>0.68011489824973204</v>
      </c>
      <c r="AB29">
        <f t="shared" si="19"/>
        <v>909.75736813048252</v>
      </c>
      <c r="AC29">
        <f t="shared" si="2"/>
        <v>879.22746598606238</v>
      </c>
      <c r="AE29">
        <f t="shared" si="3"/>
        <v>0</v>
      </c>
      <c r="AF29">
        <f t="shared" si="4"/>
        <v>0</v>
      </c>
      <c r="AG29">
        <f t="shared" si="4"/>
        <v>-8.5014362281216513</v>
      </c>
      <c r="AH29">
        <f t="shared" si="5"/>
        <v>-1420.6048985540167</v>
      </c>
      <c r="AI29">
        <f t="shared" si="6"/>
        <v>-1429.1063347821384</v>
      </c>
      <c r="AJ29">
        <f t="shared" si="7"/>
        <v>30.529902144420134</v>
      </c>
      <c r="AK29">
        <f t="shared" si="22"/>
        <v>63.683015769133782</v>
      </c>
      <c r="AL29">
        <f t="shared" si="8"/>
        <v>-1334.8934168685846</v>
      </c>
      <c r="AN29">
        <f t="shared" si="9"/>
        <v>0</v>
      </c>
      <c r="AO29">
        <f t="shared" si="9"/>
        <v>0</v>
      </c>
      <c r="AP29">
        <f t="shared" si="9"/>
        <v>-0.44650231194753109</v>
      </c>
      <c r="AQ29">
        <f t="shared" si="9"/>
        <v>-74.611319140425095</v>
      </c>
      <c r="AR29">
        <f t="shared" si="9"/>
        <v>-75.057821452372636</v>
      </c>
      <c r="AS29">
        <f t="shared" si="9"/>
        <v>1.6034551721888675</v>
      </c>
      <c r="AT29">
        <f t="shared" si="9"/>
        <v>3.3446835346069279</v>
      </c>
      <c r="AU29">
        <f t="shared" si="9"/>
        <v>-70.109682745576848</v>
      </c>
      <c r="AW29">
        <v>26</v>
      </c>
      <c r="AX29">
        <f>IF(Z29&gt;0, (R29*SUMPRODUCT(K29:$K$98, X29:$X$98)-K29*$AZ$3)/Z29, 0)</f>
        <v>1292.7631320071716</v>
      </c>
    </row>
    <row r="30" spans="5:50" x14ac:dyDescent="0.25">
      <c r="E30">
        <v>2030</v>
      </c>
      <c r="F30" s="5">
        <f>EconomicRates!C70</f>
        <v>3.5571999999999999E-2</v>
      </c>
      <c r="G30" s="5">
        <f>EconomicRates!D70</f>
        <v>7.0000000000000007E-2</v>
      </c>
      <c r="H30" s="5">
        <f t="shared" si="10"/>
        <v>0.12000000000000001</v>
      </c>
      <c r="I30" s="5">
        <f t="shared" si="11"/>
        <v>1.1200000000000001</v>
      </c>
      <c r="J30">
        <f t="shared" si="12"/>
        <v>0.89285714285714279</v>
      </c>
      <c r="K30">
        <f t="shared" si="20"/>
        <v>4.6893579840763422E-2</v>
      </c>
      <c r="L30" s="2">
        <v>27</v>
      </c>
      <c r="M30" s="6">
        <v>8.7950000000000007E-3</v>
      </c>
      <c r="Q30" s="4">
        <f t="shared" si="21"/>
        <v>12.5</v>
      </c>
      <c r="R30">
        <f t="shared" si="0"/>
        <v>250000</v>
      </c>
      <c r="S30">
        <f t="shared" si="1"/>
        <v>1271.5180532307811</v>
      </c>
      <c r="U30">
        <f t="shared" si="13"/>
        <v>8.7950000000000007E-3</v>
      </c>
      <c r="V30">
        <f t="shared" si="14"/>
        <v>0.01</v>
      </c>
      <c r="W30">
        <f t="shared" si="15"/>
        <v>0.68011489824973204</v>
      </c>
      <c r="X30">
        <f t="shared" si="16"/>
        <v>5.9816105301063937E-3</v>
      </c>
      <c r="Y30">
        <f t="shared" si="17"/>
        <v>6.8011489824973204E-3</v>
      </c>
      <c r="Z30">
        <f t="shared" si="18"/>
        <v>0.66733213873712838</v>
      </c>
      <c r="AB30">
        <f t="shared" si="19"/>
        <v>879.22746598606238</v>
      </c>
      <c r="AC30">
        <f t="shared" si="2"/>
        <v>848.52486190536695</v>
      </c>
      <c r="AE30">
        <f t="shared" si="3"/>
        <v>0</v>
      </c>
      <c r="AF30">
        <f t="shared" si="4"/>
        <v>0</v>
      </c>
      <c r="AG30">
        <f t="shared" si="4"/>
        <v>-8.3416517342141052</v>
      </c>
      <c r="AH30">
        <f t="shared" si="5"/>
        <v>-1495.4026325265984</v>
      </c>
      <c r="AI30">
        <f t="shared" si="6"/>
        <v>-1503.7442842608125</v>
      </c>
      <c r="AJ30">
        <f t="shared" si="7"/>
        <v>30.702604080695437</v>
      </c>
      <c r="AK30">
        <f t="shared" si="22"/>
        <v>61.545922619024374</v>
      </c>
      <c r="AL30">
        <f t="shared" si="8"/>
        <v>-1411.4957575610927</v>
      </c>
      <c r="AN30">
        <f t="shared" si="9"/>
        <v>0</v>
      </c>
      <c r="AO30">
        <f t="shared" si="9"/>
        <v>0</v>
      </c>
      <c r="AP30">
        <f t="shared" si="9"/>
        <v>-0.39116991160221182</v>
      </c>
      <c r="AQ30">
        <f t="shared" si="9"/>
        <v>-70.12478274247384</v>
      </c>
      <c r="AR30">
        <f t="shared" si="9"/>
        <v>-70.51595265407606</v>
      </c>
      <c r="AS30">
        <f t="shared" si="9"/>
        <v>1.4397550157774404</v>
      </c>
      <c r="AT30">
        <f t="shared" si="9"/>
        <v>2.8861086362086668</v>
      </c>
      <c r="AU30">
        <f t="shared" si="9"/>
        <v>-66.190089002089948</v>
      </c>
      <c r="AW30">
        <v>27</v>
      </c>
      <c r="AX30">
        <f>IF(Z30&gt;0, (R30*SUMPRODUCT(K30:$K$98, X30:$X$98)-K30*$AZ$3)/Z30, 0)</f>
        <v>1271.5180532307811</v>
      </c>
    </row>
    <row r="31" spans="5:50" x14ac:dyDescent="0.25">
      <c r="E31">
        <v>2031</v>
      </c>
      <c r="F31" s="5">
        <f>EconomicRates!C71</f>
        <v>3.5571999999999999E-2</v>
      </c>
      <c r="G31" s="5">
        <f>EconomicRates!D71</f>
        <v>7.0000000000000007E-2</v>
      </c>
      <c r="H31" s="5">
        <f t="shared" si="10"/>
        <v>0.12000000000000001</v>
      </c>
      <c r="I31" s="5">
        <f t="shared" si="11"/>
        <v>1.1200000000000001</v>
      </c>
      <c r="J31">
        <f t="shared" si="12"/>
        <v>0.89285714285714279</v>
      </c>
      <c r="K31">
        <f t="shared" si="20"/>
        <v>4.1869267714967337E-2</v>
      </c>
      <c r="L31" s="2">
        <v>28</v>
      </c>
      <c r="M31" s="6">
        <v>9.4780000000000003E-3</v>
      </c>
      <c r="Q31" s="4">
        <f t="shared" si="21"/>
        <v>12.5</v>
      </c>
      <c r="R31">
        <f t="shared" si="0"/>
        <v>250000</v>
      </c>
      <c r="S31">
        <f t="shared" si="1"/>
        <v>1249.5216277760308</v>
      </c>
      <c r="U31">
        <f t="shared" si="13"/>
        <v>9.4780000000000003E-3</v>
      </c>
      <c r="V31">
        <f t="shared" si="14"/>
        <v>0.01</v>
      </c>
      <c r="W31">
        <f t="shared" si="15"/>
        <v>0.66733213873712838</v>
      </c>
      <c r="X31">
        <f t="shared" si="16"/>
        <v>6.3249740109505032E-3</v>
      </c>
      <c r="Y31">
        <f t="shared" si="17"/>
        <v>6.6733213873712838E-3</v>
      </c>
      <c r="Z31">
        <f t="shared" si="18"/>
        <v>0.65433384333880651</v>
      </c>
      <c r="AB31">
        <f t="shared" si="19"/>
        <v>848.52486190536695</v>
      </c>
      <c r="AC31">
        <f t="shared" si="2"/>
        <v>817.60428903765182</v>
      </c>
      <c r="AE31">
        <f t="shared" si="3"/>
        <v>0</v>
      </c>
      <c r="AF31">
        <f t="shared" si="4"/>
        <v>0</v>
      </c>
      <c r="AG31">
        <f t="shared" si="4"/>
        <v>-8.1791730417350816</v>
      </c>
      <c r="AH31">
        <f t="shared" si="5"/>
        <v>-1581.2435027376257</v>
      </c>
      <c r="AI31">
        <f t="shared" si="6"/>
        <v>-1589.4226757793608</v>
      </c>
      <c r="AJ31">
        <f t="shared" si="7"/>
        <v>30.920572867715123</v>
      </c>
      <c r="AK31">
        <f t="shared" si="22"/>
        <v>59.396740333375689</v>
      </c>
      <c r="AL31">
        <f t="shared" si="8"/>
        <v>-1499.1053625782699</v>
      </c>
      <c r="AN31">
        <f t="shared" si="9"/>
        <v>0</v>
      </c>
      <c r="AO31">
        <f t="shared" si="9"/>
        <v>0</v>
      </c>
      <c r="AP31">
        <f t="shared" si="9"/>
        <v>-0.34245598577144987</v>
      </c>
      <c r="AQ31">
        <f t="shared" si="9"/>
        <v>-66.20550753867434</v>
      </c>
      <c r="AR31">
        <f t="shared" si="9"/>
        <v>-66.547963524445791</v>
      </c>
      <c r="AS31">
        <f t="shared" si="9"/>
        <v>1.2946217432985199</v>
      </c>
      <c r="AT31">
        <f t="shared" si="9"/>
        <v>2.486898022414505</v>
      </c>
      <c r="AU31">
        <f t="shared" si="9"/>
        <v>-62.766443758732763</v>
      </c>
      <c r="AW31">
        <v>28</v>
      </c>
      <c r="AX31">
        <f>IF(Z31&gt;0, (R31*SUMPRODUCT(K31:$K$98, X31:$X$98)-K31*$AZ$3)/Z31, 0)</f>
        <v>1249.5216277760308</v>
      </c>
    </row>
    <row r="32" spans="5:50" x14ac:dyDescent="0.25">
      <c r="E32">
        <v>2032</v>
      </c>
      <c r="F32" s="5">
        <f>EconomicRates!C72</f>
        <v>3.5571999999999999E-2</v>
      </c>
      <c r="G32" s="5">
        <f>EconomicRates!D72</f>
        <v>7.0000000000000007E-2</v>
      </c>
      <c r="H32" s="5">
        <f t="shared" si="10"/>
        <v>0.12000000000000001</v>
      </c>
      <c r="I32" s="5">
        <f t="shared" si="11"/>
        <v>1.1200000000000001</v>
      </c>
      <c r="J32">
        <f t="shared" si="12"/>
        <v>0.89285714285714279</v>
      </c>
      <c r="K32">
        <f t="shared" si="20"/>
        <v>3.7383274745506546E-2</v>
      </c>
      <c r="L32" s="2">
        <v>29</v>
      </c>
      <c r="M32" s="6">
        <v>1.0265E-2</v>
      </c>
      <c r="Q32" s="4">
        <f t="shared" si="21"/>
        <v>12.5</v>
      </c>
      <c r="R32">
        <f t="shared" si="0"/>
        <v>250000</v>
      </c>
      <c r="S32">
        <f t="shared" si="1"/>
        <v>1226.6958649154665</v>
      </c>
      <c r="U32">
        <f t="shared" si="13"/>
        <v>1.0265E-2</v>
      </c>
      <c r="V32">
        <f t="shared" si="14"/>
        <v>0.01</v>
      </c>
      <c r="W32">
        <f t="shared" si="15"/>
        <v>0.65433384333880651</v>
      </c>
      <c r="X32">
        <f t="shared" si="16"/>
        <v>6.716736901872849E-3</v>
      </c>
      <c r="Y32">
        <f t="shared" si="17"/>
        <v>6.5433384333880651E-3</v>
      </c>
      <c r="Z32">
        <f t="shared" si="18"/>
        <v>0.64107376800354565</v>
      </c>
      <c r="AB32">
        <f t="shared" si="19"/>
        <v>817.60428903765182</v>
      </c>
      <c r="AC32">
        <f t="shared" si="2"/>
        <v>786.40254031572658</v>
      </c>
      <c r="AE32">
        <f t="shared" si="3"/>
        <v>0</v>
      </c>
      <c r="AF32">
        <f t="shared" si="4"/>
        <v>0</v>
      </c>
      <c r="AG32">
        <f t="shared" si="4"/>
        <v>-8.0134221000443198</v>
      </c>
      <c r="AH32">
        <f t="shared" si="5"/>
        <v>-1679.1842254682122</v>
      </c>
      <c r="AI32">
        <f t="shared" si="6"/>
        <v>-1687.1976475682566</v>
      </c>
      <c r="AJ32">
        <f t="shared" si="7"/>
        <v>31.201748721925242</v>
      </c>
      <c r="AK32">
        <f t="shared" si="22"/>
        <v>57.23230023263563</v>
      </c>
      <c r="AL32">
        <f t="shared" si="8"/>
        <v>-1598.7635986136956</v>
      </c>
      <c r="AN32">
        <f t="shared" si="9"/>
        <v>0</v>
      </c>
      <c r="AO32">
        <f t="shared" si="9"/>
        <v>0</v>
      </c>
      <c r="AP32">
        <f t="shared" si="9"/>
        <v>-0.29956796001767083</v>
      </c>
      <c r="AQ32">
        <f t="shared" si="9"/>
        <v>-62.773405248998785</v>
      </c>
      <c r="AR32">
        <f t="shared" si="9"/>
        <v>-63.07297320901646</v>
      </c>
      <c r="AS32">
        <f t="shared" si="9"/>
        <v>1.1664235450119891</v>
      </c>
      <c r="AT32">
        <f t="shared" si="9"/>
        <v>2.139530803913936</v>
      </c>
      <c r="AU32">
        <f t="shared" si="9"/>
        <v>-59.767018860090531</v>
      </c>
      <c r="AW32">
        <v>29</v>
      </c>
      <c r="AX32">
        <f>IF(Z32&gt;0, (R32*SUMPRODUCT(K32:$K$98, X32:$X$98)-K32*$AZ$3)/Z32, 0)</f>
        <v>1226.6958649154665</v>
      </c>
    </row>
    <row r="33" spans="5:50" x14ac:dyDescent="0.25">
      <c r="E33">
        <v>2033</v>
      </c>
      <c r="F33" s="5">
        <f>EconomicRates!C73</f>
        <v>3.5571999999999999E-2</v>
      </c>
      <c r="G33" s="5">
        <f>EconomicRates!D73</f>
        <v>7.0000000000000007E-2</v>
      </c>
      <c r="H33" s="5">
        <f t="shared" si="10"/>
        <v>0.12000000000000001</v>
      </c>
      <c r="I33" s="5">
        <f t="shared" si="11"/>
        <v>1.1200000000000001</v>
      </c>
      <c r="J33">
        <f t="shared" si="12"/>
        <v>0.89285714285714279</v>
      </c>
      <c r="K33">
        <f t="shared" si="20"/>
        <v>3.337792387991656E-2</v>
      </c>
      <c r="L33" s="2">
        <v>30</v>
      </c>
      <c r="M33" s="6">
        <v>1.1204E-2</v>
      </c>
      <c r="Q33" s="4">
        <f t="shared" si="21"/>
        <v>12.5</v>
      </c>
      <c r="R33">
        <f t="shared" si="0"/>
        <v>250000</v>
      </c>
      <c r="S33">
        <f t="shared" si="1"/>
        <v>1203.0374864935691</v>
      </c>
      <c r="U33">
        <f t="shared" si="13"/>
        <v>1.1204E-2</v>
      </c>
      <c r="V33">
        <f t="shared" si="14"/>
        <v>0.01</v>
      </c>
      <c r="W33">
        <f t="shared" si="15"/>
        <v>0.64107376800354565</v>
      </c>
      <c r="X33">
        <f t="shared" si="16"/>
        <v>7.1825904967117256E-3</v>
      </c>
      <c r="Y33">
        <f t="shared" si="17"/>
        <v>6.4107376800354565E-3</v>
      </c>
      <c r="Z33">
        <f t="shared" si="18"/>
        <v>0.62748043982679846</v>
      </c>
      <c r="AB33">
        <f t="shared" si="19"/>
        <v>786.40254031572658</v>
      </c>
      <c r="AC33">
        <f t="shared" si="2"/>
        <v>754.88249115311089</v>
      </c>
      <c r="AE33">
        <f t="shared" si="3"/>
        <v>0</v>
      </c>
      <c r="AF33">
        <f t="shared" si="4"/>
        <v>0</v>
      </c>
      <c r="AG33">
        <f t="shared" si="4"/>
        <v>-7.8435054978349807</v>
      </c>
      <c r="AH33">
        <f t="shared" si="5"/>
        <v>-1795.6476241779314</v>
      </c>
      <c r="AI33">
        <f t="shared" si="6"/>
        <v>-1803.4911296757664</v>
      </c>
      <c r="AJ33">
        <f t="shared" si="7"/>
        <v>31.520049162615692</v>
      </c>
      <c r="AK33">
        <f t="shared" si="22"/>
        <v>55.048177822100868</v>
      </c>
      <c r="AL33">
        <f t="shared" si="8"/>
        <v>-1716.92290269105</v>
      </c>
      <c r="AN33">
        <f t="shared" si="9"/>
        <v>0</v>
      </c>
      <c r="AO33">
        <f t="shared" si="9"/>
        <v>0</v>
      </c>
      <c r="AP33">
        <f t="shared" si="9"/>
        <v>-0.26179992945844305</v>
      </c>
      <c r="AQ33">
        <f t="shared" si="9"/>
        <v>-59.934989714964011</v>
      </c>
      <c r="AR33">
        <f t="shared" si="9"/>
        <v>-60.196789644422459</v>
      </c>
      <c r="AS33">
        <f t="shared" si="9"/>
        <v>1.0520738016410143</v>
      </c>
      <c r="AT33">
        <f t="shared" si="9"/>
        <v>1.8373938890741937</v>
      </c>
      <c r="AU33">
        <f t="shared" si="9"/>
        <v>-57.307321953707252</v>
      </c>
      <c r="AW33">
        <v>30</v>
      </c>
      <c r="AX33">
        <f>IF(Z33&gt;0, (R33*SUMPRODUCT(K33:$K$98, X33:$X$98)-K33*$AZ$3)/Z33, 0)</f>
        <v>1203.0374864935691</v>
      </c>
    </row>
    <row r="34" spans="5:50" x14ac:dyDescent="0.25">
      <c r="E34">
        <v>2034</v>
      </c>
      <c r="F34" s="5">
        <f>EconomicRates!C74</f>
        <v>3.5571999999999999E-2</v>
      </c>
      <c r="G34" s="5">
        <f>EconomicRates!D74</f>
        <v>7.0000000000000007E-2</v>
      </c>
      <c r="H34" s="5">
        <f t="shared" si="10"/>
        <v>0.12000000000000001</v>
      </c>
      <c r="I34" s="5">
        <f t="shared" si="11"/>
        <v>1.1200000000000001</v>
      </c>
      <c r="J34">
        <f t="shared" si="12"/>
        <v>0.89285714285714279</v>
      </c>
      <c r="K34">
        <f t="shared" si="20"/>
        <v>2.9801717749925499E-2</v>
      </c>
      <c r="L34" s="2">
        <v>31</v>
      </c>
      <c r="M34" s="6">
        <v>1.2285000000000001E-2</v>
      </c>
      <c r="Q34" s="4">
        <f t="shared" si="21"/>
        <v>12.5</v>
      </c>
      <c r="R34">
        <f t="shared" si="0"/>
        <v>250000</v>
      </c>
      <c r="S34">
        <f t="shared" si="1"/>
        <v>1178.2490193419992</v>
      </c>
      <c r="U34">
        <f t="shared" si="13"/>
        <v>1.2285000000000001E-2</v>
      </c>
      <c r="V34">
        <f t="shared" si="14"/>
        <v>0.01</v>
      </c>
      <c r="W34">
        <f t="shared" si="15"/>
        <v>0.62748043982679846</v>
      </c>
      <c r="X34">
        <f t="shared" si="16"/>
        <v>7.7085972032722196E-3</v>
      </c>
      <c r="Y34">
        <f t="shared" si="17"/>
        <v>6.2748043982679847E-3</v>
      </c>
      <c r="Z34">
        <f t="shared" si="18"/>
        <v>0.61349703822525825</v>
      </c>
      <c r="AB34">
        <f t="shared" si="19"/>
        <v>754.88249115311089</v>
      </c>
      <c r="AC34">
        <f t="shared" si="2"/>
        <v>722.85228365813157</v>
      </c>
      <c r="AE34">
        <f t="shared" si="3"/>
        <v>0</v>
      </c>
      <c r="AF34">
        <f t="shared" si="4"/>
        <v>0</v>
      </c>
      <c r="AG34">
        <f t="shared" si="4"/>
        <v>-7.6687129778157281</v>
      </c>
      <c r="AH34">
        <f t="shared" si="5"/>
        <v>-1927.1493008180548</v>
      </c>
      <c r="AI34">
        <f t="shared" si="6"/>
        <v>-1934.8180137958705</v>
      </c>
      <c r="AJ34">
        <f t="shared" si="7"/>
        <v>32.030207494979322</v>
      </c>
      <c r="AK34">
        <f t="shared" si="22"/>
        <v>52.841774380717766</v>
      </c>
      <c r="AL34">
        <f t="shared" si="8"/>
        <v>-1849.9460319201735</v>
      </c>
      <c r="AN34">
        <f t="shared" si="9"/>
        <v>0</v>
      </c>
      <c r="AO34">
        <f t="shared" si="9"/>
        <v>0</v>
      </c>
      <c r="AP34">
        <f t="shared" si="9"/>
        <v>-0.22854081967005502</v>
      </c>
      <c r="AQ34">
        <f t="shared" si="9"/>
        <v>-57.432359524945937</v>
      </c>
      <c r="AR34">
        <f t="shared" si="9"/>
        <v>-57.660900344615989</v>
      </c>
      <c r="AS34">
        <f t="shared" si="9"/>
        <v>0.954555203236922</v>
      </c>
      <c r="AT34">
        <f t="shared" si="9"/>
        <v>1.5747756454993951</v>
      </c>
      <c r="AU34">
        <f t="shared" ref="AU34:AU79" si="23">AL34*$K34</f>
        <v>-55.131569495879674</v>
      </c>
      <c r="AW34">
        <v>31</v>
      </c>
      <c r="AX34">
        <f>IF(Z34&gt;0, (R34*SUMPRODUCT(K34:$K$98, X34:$X$98)-K34*$AZ$3)/Z34, 0)</f>
        <v>1178.2490193419992</v>
      </c>
    </row>
    <row r="35" spans="5:50" x14ac:dyDescent="0.25">
      <c r="E35">
        <v>2035</v>
      </c>
      <c r="F35" s="5">
        <f>EconomicRates!C75</f>
        <v>3.5571999999999999E-2</v>
      </c>
      <c r="G35" s="5">
        <f>EconomicRates!D75</f>
        <v>7.0000000000000007E-2</v>
      </c>
      <c r="H35" s="5">
        <f t="shared" si="10"/>
        <v>0.12000000000000001</v>
      </c>
      <c r="I35" s="5">
        <f t="shared" si="11"/>
        <v>1.1200000000000001</v>
      </c>
      <c r="J35">
        <f t="shared" si="12"/>
        <v>0.89285714285714279</v>
      </c>
      <c r="K35">
        <f t="shared" si="20"/>
        <v>2.660867656243348E-2</v>
      </c>
      <c r="L35" s="2">
        <v>32</v>
      </c>
      <c r="M35" s="6">
        <v>1.3528E-2</v>
      </c>
      <c r="Q35" s="4">
        <f t="shared" si="21"/>
        <v>12.5</v>
      </c>
      <c r="R35">
        <f t="shared" si="0"/>
        <v>250000</v>
      </c>
      <c r="S35">
        <f t="shared" si="1"/>
        <v>1152.3583948878372</v>
      </c>
      <c r="U35">
        <f t="shared" si="13"/>
        <v>1.3528E-2</v>
      </c>
      <c r="V35">
        <f t="shared" si="14"/>
        <v>0.01</v>
      </c>
      <c r="W35">
        <f t="shared" si="15"/>
        <v>0.61349703822525825</v>
      </c>
      <c r="X35">
        <f t="shared" si="16"/>
        <v>8.2993879331112932E-3</v>
      </c>
      <c r="Y35">
        <f t="shared" si="17"/>
        <v>6.1349703822525829E-3</v>
      </c>
      <c r="Z35">
        <f t="shared" si="18"/>
        <v>0.59906267990989437</v>
      </c>
      <c r="AB35">
        <f t="shared" si="19"/>
        <v>722.85228365813157</v>
      </c>
      <c r="AC35">
        <f t="shared" si="2"/>
        <v>690.33490825817205</v>
      </c>
      <c r="AE35">
        <f t="shared" si="3"/>
        <v>0</v>
      </c>
      <c r="AF35">
        <f t="shared" ref="AF35:AG66" si="24">-$Z35*P35</f>
        <v>0</v>
      </c>
      <c r="AG35">
        <f t="shared" si="24"/>
        <v>-7.4882834988736793</v>
      </c>
      <c r="AH35">
        <f t="shared" si="5"/>
        <v>-2074.8469832778233</v>
      </c>
      <c r="AI35">
        <f t="shared" ref="AI35:AI66" si="25">SUM(AE35:AH35)</f>
        <v>-2082.3352667766972</v>
      </c>
      <c r="AJ35">
        <f t="shared" si="7"/>
        <v>32.517375399959519</v>
      </c>
      <c r="AK35">
        <f t="shared" si="22"/>
        <v>50.599659856069216</v>
      </c>
      <c r="AL35">
        <f t="shared" si="8"/>
        <v>-1999.2182315206687</v>
      </c>
      <c r="AN35">
        <f t="shared" ref="AN35:AT66" si="26">AE35*$K35</f>
        <v>0</v>
      </c>
      <c r="AO35">
        <f t="shared" si="26"/>
        <v>0</v>
      </c>
      <c r="AP35">
        <f t="shared" si="26"/>
        <v>-0.19925331362933743</v>
      </c>
      <c r="AQ35">
        <f t="shared" si="26"/>
        <v>-55.208932294580428</v>
      </c>
      <c r="AR35">
        <f t="shared" si="26"/>
        <v>-55.40818560820977</v>
      </c>
      <c r="AS35">
        <f t="shared" si="26"/>
        <v>0.86524432467675383</v>
      </c>
      <c r="AT35">
        <f t="shared" si="26"/>
        <v>1.3463899832792952</v>
      </c>
      <c r="AU35">
        <f t="shared" si="23"/>
        <v>-53.196551300253731</v>
      </c>
      <c r="AW35">
        <v>32</v>
      </c>
      <c r="AX35">
        <f>IF(Z35&gt;0, (R35*SUMPRODUCT(K35:$K$98, X35:$X$98)-K35*$AZ$3)/Z35, 0)</f>
        <v>1152.3583948878372</v>
      </c>
    </row>
    <row r="36" spans="5:50" x14ac:dyDescent="0.25">
      <c r="E36">
        <v>2036</v>
      </c>
      <c r="F36" s="5">
        <f>EconomicRates!C76</f>
        <v>3.5571999999999999E-2</v>
      </c>
      <c r="G36" s="5">
        <f>EconomicRates!D76</f>
        <v>7.0000000000000007E-2</v>
      </c>
      <c r="H36" s="5">
        <f t="shared" si="10"/>
        <v>0.12000000000000001</v>
      </c>
      <c r="I36" s="5">
        <f t="shared" si="11"/>
        <v>1.1200000000000001</v>
      </c>
      <c r="J36">
        <f t="shared" si="12"/>
        <v>0.89285714285714279</v>
      </c>
      <c r="K36">
        <f t="shared" si="20"/>
        <v>2.3757746930744176E-2</v>
      </c>
      <c r="L36" s="2">
        <v>33</v>
      </c>
      <c r="M36" s="6">
        <v>1.4963000000000001E-2</v>
      </c>
      <c r="Q36" s="4">
        <f t="shared" si="21"/>
        <v>12.5</v>
      </c>
      <c r="R36">
        <f t="shared" si="0"/>
        <v>250000</v>
      </c>
      <c r="S36">
        <f t="shared" si="1"/>
        <v>1125.4274626860235</v>
      </c>
      <c r="U36">
        <f t="shared" si="13"/>
        <v>1.4963000000000001E-2</v>
      </c>
      <c r="V36">
        <f t="shared" si="14"/>
        <v>0.01</v>
      </c>
      <c r="W36">
        <f t="shared" si="15"/>
        <v>0.59906267990989437</v>
      </c>
      <c r="X36">
        <f t="shared" si="16"/>
        <v>8.9637748794917493E-3</v>
      </c>
      <c r="Y36">
        <f t="shared" si="17"/>
        <v>5.9906267990989439E-3</v>
      </c>
      <c r="Z36">
        <f t="shared" si="18"/>
        <v>0.58410827823130373</v>
      </c>
      <c r="AB36">
        <f t="shared" si="19"/>
        <v>690.33490825817205</v>
      </c>
      <c r="AC36">
        <f t="shared" si="2"/>
        <v>657.37149750375806</v>
      </c>
      <c r="AE36">
        <f t="shared" si="3"/>
        <v>0</v>
      </c>
      <c r="AF36">
        <f t="shared" si="24"/>
        <v>0</v>
      </c>
      <c r="AG36">
        <f t="shared" si="24"/>
        <v>-7.301353477891297</v>
      </c>
      <c r="AH36">
        <f t="shared" si="5"/>
        <v>-2240.9437198729374</v>
      </c>
      <c r="AI36">
        <f t="shared" si="25"/>
        <v>-2248.2450733508285</v>
      </c>
      <c r="AJ36">
        <f t="shared" si="7"/>
        <v>32.963410754413985</v>
      </c>
      <c r="AK36">
        <f t="shared" si="22"/>
        <v>48.323443578072045</v>
      </c>
      <c r="AL36">
        <f t="shared" si="8"/>
        <v>-2166.9582190183428</v>
      </c>
      <c r="AN36">
        <f t="shared" si="26"/>
        <v>0</v>
      </c>
      <c r="AO36">
        <f t="shared" si="26"/>
        <v>0</v>
      </c>
      <c r="AP36">
        <f t="shared" si="26"/>
        <v>-0.17346370817965026</v>
      </c>
      <c r="AQ36">
        <f t="shared" si="26"/>
        <v>-53.239773782781718</v>
      </c>
      <c r="AR36">
        <f t="shared" si="26"/>
        <v>-53.413237490961365</v>
      </c>
      <c r="AS36">
        <f t="shared" si="26"/>
        <v>0.78313637067753838</v>
      </c>
      <c r="AT36">
        <f t="shared" si="26"/>
        <v>1.1480561433499306</v>
      </c>
      <c r="AU36">
        <f t="shared" si="23"/>
        <v>-51.482044976933899</v>
      </c>
      <c r="AW36">
        <v>33</v>
      </c>
      <c r="AX36">
        <f>IF(Z36&gt;0, (R36*SUMPRODUCT(K36:$K$98, X36:$X$98)-K36*$AZ$3)/Z36, 0)</f>
        <v>1125.4274626860235</v>
      </c>
    </row>
    <row r="37" spans="5:50" x14ac:dyDescent="0.25">
      <c r="E37">
        <v>2037</v>
      </c>
      <c r="F37" s="5">
        <f>EconomicRates!C77</f>
        <v>3.5571999999999999E-2</v>
      </c>
      <c r="G37" s="5">
        <f>EconomicRates!D77</f>
        <v>7.0000000000000007E-2</v>
      </c>
      <c r="H37" s="5">
        <f t="shared" si="10"/>
        <v>0.12000000000000001</v>
      </c>
      <c r="I37" s="5">
        <f t="shared" si="11"/>
        <v>1.1200000000000001</v>
      </c>
      <c r="J37">
        <f t="shared" si="12"/>
        <v>0.89285714285714279</v>
      </c>
      <c r="K37">
        <f t="shared" si="20"/>
        <v>2.1212274045307299E-2</v>
      </c>
      <c r="L37" s="2">
        <v>34</v>
      </c>
      <c r="M37" s="6">
        <v>1.6567999999999999E-2</v>
      </c>
      <c r="Q37" s="4">
        <f t="shared" si="21"/>
        <v>12.5</v>
      </c>
      <c r="R37">
        <f t="shared" si="0"/>
        <v>250000</v>
      </c>
      <c r="S37">
        <f t="shared" si="1"/>
        <v>1097.4412798069288</v>
      </c>
      <c r="U37">
        <f t="shared" si="13"/>
        <v>1.6567999999999999E-2</v>
      </c>
      <c r="V37">
        <f t="shared" si="14"/>
        <v>0.01</v>
      </c>
      <c r="W37">
        <f t="shared" si="15"/>
        <v>0.58410827823130373</v>
      </c>
      <c r="X37">
        <f t="shared" si="16"/>
        <v>9.6775059537362405E-3</v>
      </c>
      <c r="Y37">
        <f t="shared" si="17"/>
        <v>5.8410827823130373E-3</v>
      </c>
      <c r="Z37">
        <f t="shared" si="18"/>
        <v>0.56858968949525446</v>
      </c>
      <c r="AB37">
        <f t="shared" si="19"/>
        <v>657.37149750375806</v>
      </c>
      <c r="AC37">
        <f t="shared" si="2"/>
        <v>623.99379652469634</v>
      </c>
      <c r="AE37">
        <f t="shared" si="3"/>
        <v>0</v>
      </c>
      <c r="AF37">
        <f t="shared" si="24"/>
        <v>0</v>
      </c>
      <c r="AG37">
        <f t="shared" si="24"/>
        <v>-7.1073711186906809</v>
      </c>
      <c r="AH37">
        <f t="shared" si="5"/>
        <v>-2419.3764884340603</v>
      </c>
      <c r="AI37">
        <f t="shared" si="25"/>
        <v>-2426.4838595527508</v>
      </c>
      <c r="AJ37">
        <f t="shared" si="7"/>
        <v>33.377700979061729</v>
      </c>
      <c r="AK37">
        <f t="shared" si="22"/>
        <v>46.016004825263067</v>
      </c>
      <c r="AL37">
        <f t="shared" si="8"/>
        <v>-2347.0901537484256</v>
      </c>
      <c r="AN37">
        <f t="shared" si="26"/>
        <v>0</v>
      </c>
      <c r="AO37">
        <f t="shared" si="26"/>
        <v>0</v>
      </c>
      <c r="AP37">
        <f t="shared" si="26"/>
        <v>-0.15076350391136903</v>
      </c>
      <c r="AQ37">
        <f t="shared" si="26"/>
        <v>-51.32047709143653</v>
      </c>
      <c r="AR37">
        <f t="shared" si="26"/>
        <v>-51.471240595347901</v>
      </c>
      <c r="AS37">
        <f t="shared" si="26"/>
        <v>0.70801694017017913</v>
      </c>
      <c r="AT37">
        <f t="shared" si="26"/>
        <v>0.97610410482366317</v>
      </c>
      <c r="AU37">
        <f t="shared" si="23"/>
        <v>-49.787119550354049</v>
      </c>
      <c r="AW37">
        <v>34</v>
      </c>
      <c r="AX37">
        <f>IF(Z37&gt;0, (R37*SUMPRODUCT(K37:$K$98, X37:$X$98)-K37*$AZ$3)/Z37, 0)</f>
        <v>1097.4412798069288</v>
      </c>
    </row>
    <row r="38" spans="5:50" x14ac:dyDescent="0.25">
      <c r="E38">
        <v>2038</v>
      </c>
      <c r="F38" s="5">
        <f>EconomicRates!C78</f>
        <v>3.5571999999999999E-2</v>
      </c>
      <c r="G38" s="5">
        <f>EconomicRates!D78</f>
        <v>7.0000000000000007E-2</v>
      </c>
      <c r="H38" s="5">
        <f t="shared" si="10"/>
        <v>0.12000000000000001</v>
      </c>
      <c r="I38" s="5">
        <f t="shared" si="11"/>
        <v>1.1200000000000001</v>
      </c>
      <c r="J38">
        <f t="shared" si="12"/>
        <v>0.89285714285714279</v>
      </c>
      <c r="K38">
        <f t="shared" si="20"/>
        <v>1.8939530397595803E-2</v>
      </c>
      <c r="L38" s="2">
        <v>35</v>
      </c>
      <c r="M38" s="6">
        <v>1.8353999999999999E-2</v>
      </c>
      <c r="Q38" s="4">
        <f t="shared" si="21"/>
        <v>12.5</v>
      </c>
      <c r="R38">
        <f t="shared" si="0"/>
        <v>250000</v>
      </c>
      <c r="S38">
        <f t="shared" si="1"/>
        <v>1068.6726156298914</v>
      </c>
      <c r="U38">
        <f t="shared" si="13"/>
        <v>1.8353999999999999E-2</v>
      </c>
      <c r="V38">
        <f t="shared" si="14"/>
        <v>0.01</v>
      </c>
      <c r="W38">
        <f t="shared" si="15"/>
        <v>0.56858968949525446</v>
      </c>
      <c r="X38">
        <f t="shared" si="16"/>
        <v>1.0435895160995899E-2</v>
      </c>
      <c r="Y38">
        <f t="shared" si="17"/>
        <v>5.6858968949525445E-3</v>
      </c>
      <c r="Z38">
        <f t="shared" si="18"/>
        <v>0.55246789743930602</v>
      </c>
      <c r="AB38">
        <f t="shared" si="19"/>
        <v>623.99379652469634</v>
      </c>
      <c r="AC38">
        <f t="shared" si="2"/>
        <v>590.40731300800974</v>
      </c>
      <c r="AE38">
        <f t="shared" si="3"/>
        <v>0</v>
      </c>
      <c r="AF38">
        <f t="shared" si="24"/>
        <v>0</v>
      </c>
      <c r="AG38">
        <f t="shared" si="24"/>
        <v>-6.9058487179913257</v>
      </c>
      <c r="AH38">
        <f t="shared" si="5"/>
        <v>-2608.9737902489751</v>
      </c>
      <c r="AI38">
        <f t="shared" si="25"/>
        <v>-2615.8796389669665</v>
      </c>
      <c r="AJ38">
        <f t="shared" si="7"/>
        <v>33.586483516686599</v>
      </c>
      <c r="AK38">
        <f t="shared" si="22"/>
        <v>43.679565756728749</v>
      </c>
      <c r="AL38">
        <f t="shared" si="8"/>
        <v>-2538.6135896935511</v>
      </c>
      <c r="AN38">
        <f t="shared" si="26"/>
        <v>0</v>
      </c>
      <c r="AO38">
        <f t="shared" si="26"/>
        <v>0</v>
      </c>
      <c r="AP38">
        <f t="shared" si="26"/>
        <v>-0.13079353171559471</v>
      </c>
      <c r="AQ38">
        <f t="shared" si="26"/>
        <v>-49.412738406951199</v>
      </c>
      <c r="AR38">
        <f t="shared" si="26"/>
        <v>-49.543531938666796</v>
      </c>
      <c r="AS38">
        <f t="shared" si="26"/>
        <v>0.63611222551263624</v>
      </c>
      <c r="AT38">
        <f t="shared" si="26"/>
        <v>0.82727046340334887</v>
      </c>
      <c r="AU38">
        <f t="shared" si="23"/>
        <v>-48.080149249750811</v>
      </c>
      <c r="AW38">
        <v>35</v>
      </c>
      <c r="AX38">
        <f>IF(Z38&gt;0, (R38*SUMPRODUCT(K38:$K$98, X38:$X$98)-K38*$AZ$3)/Z38, 0)</f>
        <v>1068.6726156298914</v>
      </c>
    </row>
    <row r="39" spans="5:50" x14ac:dyDescent="0.25">
      <c r="E39">
        <v>2039</v>
      </c>
      <c r="F39" s="5">
        <f>EconomicRates!C79</f>
        <v>3.5571999999999999E-2</v>
      </c>
      <c r="G39" s="5">
        <f>EconomicRates!D79</f>
        <v>7.0000000000000007E-2</v>
      </c>
      <c r="H39" s="5">
        <f t="shared" si="10"/>
        <v>0.12000000000000001</v>
      </c>
      <c r="I39" s="5">
        <f t="shared" si="11"/>
        <v>1.1200000000000001</v>
      </c>
      <c r="J39">
        <f t="shared" si="12"/>
        <v>0.89285714285714279</v>
      </c>
      <c r="K39">
        <f t="shared" si="20"/>
        <v>1.6910294997853393E-2</v>
      </c>
      <c r="L39" s="2">
        <v>36</v>
      </c>
      <c r="M39" s="6">
        <v>2.0303000000000002E-2</v>
      </c>
      <c r="Q39" s="4">
        <f t="shared" si="21"/>
        <v>12.5</v>
      </c>
      <c r="R39">
        <f t="shared" si="0"/>
        <v>250000</v>
      </c>
      <c r="S39">
        <f t="shared" si="1"/>
        <v>1039.3895694164526</v>
      </c>
      <c r="U39">
        <f t="shared" si="13"/>
        <v>2.0303000000000002E-2</v>
      </c>
      <c r="V39">
        <f t="shared" si="14"/>
        <v>0.01</v>
      </c>
      <c r="W39">
        <f t="shared" si="15"/>
        <v>0.55246789743930602</v>
      </c>
      <c r="X39">
        <f t="shared" si="16"/>
        <v>1.1216755721710232E-2</v>
      </c>
      <c r="Y39">
        <f t="shared" si="17"/>
        <v>5.52467897439306E-3</v>
      </c>
      <c r="Z39">
        <f t="shared" si="18"/>
        <v>0.53572646274320279</v>
      </c>
      <c r="AB39">
        <f t="shared" si="19"/>
        <v>590.40731300800974</v>
      </c>
      <c r="AC39">
        <f t="shared" si="2"/>
        <v>556.8284974356568</v>
      </c>
      <c r="AE39">
        <f t="shared" si="3"/>
        <v>0</v>
      </c>
      <c r="AF39">
        <f t="shared" si="24"/>
        <v>0</v>
      </c>
      <c r="AG39">
        <f t="shared" si="24"/>
        <v>-6.6965807842900347</v>
      </c>
      <c r="AH39">
        <f t="shared" si="5"/>
        <v>-2804.1889304275578</v>
      </c>
      <c r="AI39">
        <f t="shared" si="25"/>
        <v>-2810.8855112118476</v>
      </c>
      <c r="AJ39">
        <f t="shared" si="7"/>
        <v>33.578815572352937</v>
      </c>
      <c r="AK39">
        <f t="shared" si="22"/>
        <v>41.328511910560685</v>
      </c>
      <c r="AL39">
        <f t="shared" si="8"/>
        <v>-2735.9781837289338</v>
      </c>
      <c r="AN39">
        <f t="shared" si="26"/>
        <v>0</v>
      </c>
      <c r="AO39">
        <f t="shared" si="26"/>
        <v>0</v>
      </c>
      <c r="AP39">
        <f t="shared" si="26"/>
        <v>-0.11324115653930092</v>
      </c>
      <c r="AQ39">
        <f t="shared" si="26"/>
        <v>-47.41966204324499</v>
      </c>
      <c r="AR39">
        <f t="shared" si="26"/>
        <v>-47.532903199784286</v>
      </c>
      <c r="AS39">
        <f t="shared" si="26"/>
        <v>0.56782767700700154</v>
      </c>
      <c r="AT39">
        <f t="shared" si="26"/>
        <v>0.69887732822987869</v>
      </c>
      <c r="AU39">
        <f t="shared" si="23"/>
        <v>-46.2661981945474</v>
      </c>
      <c r="AW39">
        <v>36</v>
      </c>
      <c r="AX39">
        <f>IF(Z39&gt;0, (R39*SUMPRODUCT(K39:$K$98, X39:$X$98)-K39*$AZ$3)/Z39, 0)</f>
        <v>1039.3895694164526</v>
      </c>
    </row>
    <row r="40" spans="5:50" x14ac:dyDescent="0.25">
      <c r="E40">
        <v>2040</v>
      </c>
      <c r="F40" s="5">
        <f>EconomicRates!C80</f>
        <v>3.5571999999999999E-2</v>
      </c>
      <c r="G40" s="5">
        <f>EconomicRates!D80</f>
        <v>7.0000000000000007E-2</v>
      </c>
      <c r="H40" s="5">
        <f t="shared" si="10"/>
        <v>0.12000000000000001</v>
      </c>
      <c r="I40" s="5">
        <f t="shared" si="11"/>
        <v>1.1200000000000001</v>
      </c>
      <c r="J40">
        <f t="shared" si="12"/>
        <v>0.89285714285714279</v>
      </c>
      <c r="K40">
        <f t="shared" si="20"/>
        <v>1.5098477676654815E-2</v>
      </c>
      <c r="L40" s="2">
        <v>37</v>
      </c>
      <c r="M40" s="6">
        <v>2.2446000000000001E-2</v>
      </c>
      <c r="Q40" s="4">
        <f t="shared" si="21"/>
        <v>12.5</v>
      </c>
      <c r="R40">
        <f t="shared" si="0"/>
        <v>250000</v>
      </c>
      <c r="S40">
        <f t="shared" si="1"/>
        <v>1010.0357710946387</v>
      </c>
      <c r="U40">
        <f t="shared" si="13"/>
        <v>2.2446000000000001E-2</v>
      </c>
      <c r="V40">
        <f t="shared" si="14"/>
        <v>0.01</v>
      </c>
      <c r="W40">
        <f t="shared" si="15"/>
        <v>0.53572646274320279</v>
      </c>
      <c r="X40">
        <f t="shared" si="16"/>
        <v>1.202491618273393E-2</v>
      </c>
      <c r="Y40">
        <f t="shared" si="17"/>
        <v>5.3572646274320278E-3</v>
      </c>
      <c r="Z40">
        <f t="shared" si="18"/>
        <v>0.51834428193303683</v>
      </c>
      <c r="AB40">
        <f t="shared" si="19"/>
        <v>556.8284974356568</v>
      </c>
      <c r="AC40">
        <f t="shared" si="2"/>
        <v>523.54626649473164</v>
      </c>
      <c r="AE40">
        <f t="shared" si="3"/>
        <v>0</v>
      </c>
      <c r="AF40">
        <f t="shared" si="24"/>
        <v>0</v>
      </c>
      <c r="AG40">
        <f t="shared" si="24"/>
        <v>-6.47930352416296</v>
      </c>
      <c r="AH40">
        <f t="shared" si="5"/>
        <v>-3006.2290456834826</v>
      </c>
      <c r="AI40">
        <f t="shared" si="25"/>
        <v>-3012.7083492076454</v>
      </c>
      <c r="AJ40">
        <f t="shared" si="7"/>
        <v>33.28223094092516</v>
      </c>
      <c r="AK40">
        <f t="shared" si="22"/>
        <v>38.977994820495979</v>
      </c>
      <c r="AL40">
        <f t="shared" si="8"/>
        <v>-2940.4481234462241</v>
      </c>
      <c r="AN40">
        <f t="shared" si="26"/>
        <v>0</v>
      </c>
      <c r="AO40">
        <f t="shared" si="26"/>
        <v>0</v>
      </c>
      <c r="AP40">
        <f t="shared" si="26"/>
        <v>-9.7827619619845319E-2</v>
      </c>
      <c r="AQ40">
        <f t="shared" si="26"/>
        <v>-45.38948213716337</v>
      </c>
      <c r="AR40">
        <f t="shared" si="26"/>
        <v>-45.487309756783212</v>
      </c>
      <c r="AS40">
        <f t="shared" si="26"/>
        <v>0.50251102089082866</v>
      </c>
      <c r="AT40">
        <f t="shared" si="26"/>
        <v>0.58850838467802558</v>
      </c>
      <c r="AU40">
        <f t="shared" si="23"/>
        <v>-44.396290351214354</v>
      </c>
      <c r="AW40">
        <v>37</v>
      </c>
      <c r="AX40">
        <f>IF(Z40&gt;0, (R40*SUMPRODUCT(K40:$K$98, X40:$X$98)-K40*$AZ$3)/Z40, 0)</f>
        <v>1010.0357710946387</v>
      </c>
    </row>
    <row r="41" spans="5:50" x14ac:dyDescent="0.25">
      <c r="E41">
        <v>2041</v>
      </c>
      <c r="F41" s="5">
        <f>EconomicRates!C81</f>
        <v>3.5571999999999999E-2</v>
      </c>
      <c r="G41" s="5">
        <f>EconomicRates!D81</f>
        <v>7.0000000000000007E-2</v>
      </c>
      <c r="H41" s="5">
        <f t="shared" si="10"/>
        <v>0.12000000000000001</v>
      </c>
      <c r="I41" s="5">
        <f t="shared" si="11"/>
        <v>1.1200000000000001</v>
      </c>
      <c r="J41">
        <f t="shared" si="12"/>
        <v>0.89285714285714279</v>
      </c>
      <c r="K41">
        <f t="shared" si="20"/>
        <v>1.348078363987037E-2</v>
      </c>
      <c r="L41" s="2">
        <v>38</v>
      </c>
      <c r="M41" s="6">
        <v>2.4856E-2</v>
      </c>
      <c r="Q41" s="4">
        <f t="shared" si="21"/>
        <v>12.5</v>
      </c>
      <c r="R41">
        <f t="shared" si="0"/>
        <v>250000</v>
      </c>
      <c r="S41">
        <f t="shared" si="1"/>
        <v>981.01574659265498</v>
      </c>
      <c r="U41">
        <f t="shared" si="13"/>
        <v>2.4856E-2</v>
      </c>
      <c r="V41">
        <f t="shared" si="14"/>
        <v>0.01</v>
      </c>
      <c r="W41">
        <f t="shared" si="15"/>
        <v>0.51834428193303683</v>
      </c>
      <c r="X41">
        <f t="shared" si="16"/>
        <v>1.2883965471727564E-2</v>
      </c>
      <c r="Y41">
        <f t="shared" si="17"/>
        <v>5.1834428193303682E-3</v>
      </c>
      <c r="Z41">
        <f t="shared" si="18"/>
        <v>0.50027687364197893</v>
      </c>
      <c r="AB41">
        <f t="shared" si="19"/>
        <v>523.54626649473164</v>
      </c>
      <c r="AC41">
        <f t="shared" si="2"/>
        <v>490.77949069892526</v>
      </c>
      <c r="AE41">
        <f t="shared" si="3"/>
        <v>0</v>
      </c>
      <c r="AF41">
        <f t="shared" si="24"/>
        <v>0</v>
      </c>
      <c r="AG41">
        <f t="shared" si="24"/>
        <v>-6.2534609205247369</v>
      </c>
      <c r="AH41">
        <f t="shared" si="5"/>
        <v>-3220.9913679318911</v>
      </c>
      <c r="AI41">
        <f t="shared" si="25"/>
        <v>-3227.244828852416</v>
      </c>
      <c r="AJ41">
        <f t="shared" si="7"/>
        <v>32.766775795806382</v>
      </c>
      <c r="AK41">
        <f t="shared" si="22"/>
        <v>36.648238654631221</v>
      </c>
      <c r="AL41">
        <f t="shared" si="8"/>
        <v>-3157.8298144019782</v>
      </c>
      <c r="AN41">
        <f t="shared" si="26"/>
        <v>0</v>
      </c>
      <c r="AO41">
        <f t="shared" si="26"/>
        <v>0</v>
      </c>
      <c r="AP41">
        <f t="shared" si="26"/>
        <v>-8.4301553669978574E-2</v>
      </c>
      <c r="AQ41">
        <f t="shared" si="26"/>
        <v>-43.42148773697992</v>
      </c>
      <c r="AR41">
        <f t="shared" si="26"/>
        <v>-43.505789290649901</v>
      </c>
      <c r="AS41">
        <f t="shared" si="26"/>
        <v>0.44172181507940711</v>
      </c>
      <c r="AT41">
        <f t="shared" si="26"/>
        <v>0.49404697608541748</v>
      </c>
      <c r="AU41">
        <f t="shared" si="23"/>
        <v>-42.570020499485075</v>
      </c>
      <c r="AW41">
        <v>38</v>
      </c>
      <c r="AX41">
        <f>IF(Z41&gt;0, (R41*SUMPRODUCT(K41:$K$98, X41:$X$98)-K41*$AZ$3)/Z41, 0)</f>
        <v>981.01574659265498</v>
      </c>
    </row>
    <row r="42" spans="5:50" x14ac:dyDescent="0.25">
      <c r="E42">
        <v>2042</v>
      </c>
      <c r="F42" s="5">
        <f>EconomicRates!C82</f>
        <v>3.5571999999999999E-2</v>
      </c>
      <c r="G42" s="5">
        <f>EconomicRates!D82</f>
        <v>7.0000000000000007E-2</v>
      </c>
      <c r="H42" s="5">
        <f t="shared" si="10"/>
        <v>0.12000000000000001</v>
      </c>
      <c r="I42" s="5">
        <f t="shared" si="11"/>
        <v>1.1200000000000001</v>
      </c>
      <c r="J42">
        <f t="shared" si="12"/>
        <v>0.89285714285714279</v>
      </c>
      <c r="K42">
        <f t="shared" si="20"/>
        <v>1.2036413964169972E-2</v>
      </c>
      <c r="L42" s="2">
        <v>39</v>
      </c>
      <c r="M42" s="6">
        <v>2.7564999999999999E-2</v>
      </c>
      <c r="Q42" s="4">
        <f t="shared" si="21"/>
        <v>12.5</v>
      </c>
      <c r="R42">
        <f t="shared" si="0"/>
        <v>250000</v>
      </c>
      <c r="S42">
        <f t="shared" si="1"/>
        <v>952.53072232971601</v>
      </c>
      <c r="U42">
        <f t="shared" si="13"/>
        <v>2.7564999999999999E-2</v>
      </c>
      <c r="V42">
        <f t="shared" si="14"/>
        <v>0.01</v>
      </c>
      <c r="W42">
        <f t="shared" si="15"/>
        <v>0.50027687364197893</v>
      </c>
      <c r="X42">
        <f t="shared" si="16"/>
        <v>1.3790132021941149E-2</v>
      </c>
      <c r="Y42">
        <f t="shared" si="17"/>
        <v>5.0027687364197892E-3</v>
      </c>
      <c r="Z42">
        <f t="shared" si="18"/>
        <v>0.48148397288361799</v>
      </c>
      <c r="AB42">
        <f t="shared" si="19"/>
        <v>490.77949069892526</v>
      </c>
      <c r="AC42">
        <f t="shared" si="2"/>
        <v>458.62827648101404</v>
      </c>
      <c r="AE42">
        <f t="shared" si="3"/>
        <v>0</v>
      </c>
      <c r="AF42">
        <f t="shared" si="24"/>
        <v>0</v>
      </c>
      <c r="AG42">
        <f t="shared" si="24"/>
        <v>-6.0185496610452249</v>
      </c>
      <c r="AH42">
        <f t="shared" si="5"/>
        <v>-3447.533005485287</v>
      </c>
      <c r="AI42">
        <f t="shared" si="25"/>
        <v>-3453.5515551463322</v>
      </c>
      <c r="AJ42">
        <f t="shared" si="7"/>
        <v>32.151214217911217</v>
      </c>
      <c r="AK42">
        <f t="shared" si="22"/>
        <v>34.354564348924768</v>
      </c>
      <c r="AL42">
        <f t="shared" si="8"/>
        <v>-3387.0457765794963</v>
      </c>
      <c r="AN42">
        <f t="shared" si="26"/>
        <v>0</v>
      </c>
      <c r="AO42">
        <f t="shared" si="26"/>
        <v>0</v>
      </c>
      <c r="AP42">
        <f t="shared" si="26"/>
        <v>-7.2441755184255205E-2</v>
      </c>
      <c r="AQ42">
        <f t="shared" si="26"/>
        <v>-41.495934409159986</v>
      </c>
      <c r="AR42">
        <f t="shared" si="26"/>
        <v>-41.568376164344237</v>
      </c>
      <c r="AS42">
        <f t="shared" si="26"/>
        <v>0.38698532377748673</v>
      </c>
      <c r="AT42">
        <f t="shared" si="26"/>
        <v>0.413505758062374</v>
      </c>
      <c r="AU42">
        <f t="shared" si="23"/>
        <v>-40.767885082504378</v>
      </c>
      <c r="AW42">
        <v>39</v>
      </c>
      <c r="AX42">
        <f>IF(Z42&gt;0, (R42*SUMPRODUCT(K42:$K$98, X42:$X$98)-K42*$AZ$3)/Z42, 0)</f>
        <v>952.53072232971601</v>
      </c>
    </row>
    <row r="43" spans="5:50" x14ac:dyDescent="0.25">
      <c r="E43">
        <v>2043</v>
      </c>
      <c r="F43" s="5">
        <f>EconomicRates!C83</f>
        <v>3.5571999999999999E-2</v>
      </c>
      <c r="G43" s="5">
        <f>EconomicRates!D83</f>
        <v>7.0000000000000007E-2</v>
      </c>
      <c r="H43" s="5">
        <f t="shared" si="10"/>
        <v>0.12000000000000001</v>
      </c>
      <c r="I43" s="5">
        <f t="shared" si="11"/>
        <v>1.1200000000000001</v>
      </c>
      <c r="J43">
        <f t="shared" si="12"/>
        <v>0.89285714285714279</v>
      </c>
      <c r="K43">
        <f t="shared" si="20"/>
        <v>1.0746798182294617E-2</v>
      </c>
      <c r="L43" s="2">
        <v>40</v>
      </c>
      <c r="M43" s="6">
        <v>3.0620999999999999E-2</v>
      </c>
      <c r="Q43" s="4">
        <f t="shared" si="21"/>
        <v>12.5</v>
      </c>
      <c r="R43">
        <f t="shared" si="0"/>
        <v>250000</v>
      </c>
      <c r="S43">
        <f t="shared" si="1"/>
        <v>924.81359508564697</v>
      </c>
      <c r="U43">
        <f t="shared" si="13"/>
        <v>3.0620999999999999E-2</v>
      </c>
      <c r="V43">
        <f t="shared" si="14"/>
        <v>0.01</v>
      </c>
      <c r="W43">
        <f t="shared" si="15"/>
        <v>0.48148397288361799</v>
      </c>
      <c r="X43">
        <f t="shared" si="16"/>
        <v>1.4743520733669266E-2</v>
      </c>
      <c r="Y43">
        <f t="shared" si="17"/>
        <v>4.8148397288361802E-3</v>
      </c>
      <c r="Z43">
        <f t="shared" si="18"/>
        <v>0.46192561242111257</v>
      </c>
      <c r="AB43">
        <f t="shared" si="19"/>
        <v>458.62827648101404</v>
      </c>
      <c r="AC43">
        <f t="shared" si="2"/>
        <v>427.19508628530832</v>
      </c>
      <c r="AE43">
        <f t="shared" si="3"/>
        <v>0</v>
      </c>
      <c r="AF43">
        <f t="shared" si="24"/>
        <v>0</v>
      </c>
      <c r="AG43">
        <f t="shared" si="24"/>
        <v>-5.7740701552639075</v>
      </c>
      <c r="AH43">
        <f t="shared" si="5"/>
        <v>-3685.8801834173164</v>
      </c>
      <c r="AI43">
        <f t="shared" si="25"/>
        <v>-3691.6542535725803</v>
      </c>
      <c r="AJ43">
        <f t="shared" si="7"/>
        <v>31.43319019570572</v>
      </c>
      <c r="AK43">
        <f t="shared" si="22"/>
        <v>32.103979353670987</v>
      </c>
      <c r="AL43">
        <f t="shared" si="8"/>
        <v>-3628.1170840232035</v>
      </c>
      <c r="AN43">
        <f t="shared" si="26"/>
        <v>0</v>
      </c>
      <c r="AO43">
        <f t="shared" si="26"/>
        <v>0</v>
      </c>
      <c r="AP43">
        <f t="shared" si="26"/>
        <v>-6.2052766649031761E-2</v>
      </c>
      <c r="AQ43">
        <f t="shared" si="26"/>
        <v>-39.611410455304963</v>
      </c>
      <c r="AR43">
        <f t="shared" si="26"/>
        <v>-39.673463221953995</v>
      </c>
      <c r="AS43">
        <f t="shared" si="26"/>
        <v>0.33780615125893121</v>
      </c>
      <c r="AT43">
        <f t="shared" si="26"/>
        <v>0.34501498696245525</v>
      </c>
      <c r="AU43">
        <f t="shared" si="23"/>
        <v>-38.99064208373261</v>
      </c>
      <c r="AW43">
        <v>40</v>
      </c>
      <c r="AX43">
        <f>IF(Z43&gt;0, (R43*SUMPRODUCT(K43:$K$98, X43:$X$98)-K43*$AZ$3)/Z43, 0)</f>
        <v>924.81359508564697</v>
      </c>
    </row>
    <row r="44" spans="5:50" x14ac:dyDescent="0.25">
      <c r="E44">
        <v>2044</v>
      </c>
      <c r="F44" s="5">
        <f>EconomicRates!C84</f>
        <v>3.5571999999999999E-2</v>
      </c>
      <c r="G44" s="5">
        <f>EconomicRates!D84</f>
        <v>7.0000000000000007E-2</v>
      </c>
      <c r="H44" s="5">
        <f t="shared" si="10"/>
        <v>0.12000000000000001</v>
      </c>
      <c r="I44" s="5">
        <f t="shared" si="11"/>
        <v>1.1200000000000001</v>
      </c>
      <c r="J44">
        <f t="shared" si="12"/>
        <v>0.89285714285714279</v>
      </c>
      <c r="K44">
        <f t="shared" si="20"/>
        <v>9.5953555199059081E-3</v>
      </c>
      <c r="L44" s="2">
        <v>41</v>
      </c>
      <c r="M44" s="6">
        <v>3.3921E-2</v>
      </c>
      <c r="Q44" s="4">
        <f t="shared" si="21"/>
        <v>12.5</v>
      </c>
      <c r="R44">
        <f t="shared" si="0"/>
        <v>250000</v>
      </c>
      <c r="S44">
        <f t="shared" si="1"/>
        <v>897.94996753815917</v>
      </c>
      <c r="U44">
        <f t="shared" si="13"/>
        <v>3.3921E-2</v>
      </c>
      <c r="V44">
        <f t="shared" si="14"/>
        <v>0.01</v>
      </c>
      <c r="W44">
        <f t="shared" si="15"/>
        <v>0.46192561242111257</v>
      </c>
      <c r="X44">
        <f t="shared" si="16"/>
        <v>1.5668978698936558E-2</v>
      </c>
      <c r="Y44">
        <f t="shared" si="17"/>
        <v>4.6192561242111262E-3</v>
      </c>
      <c r="Z44">
        <f t="shared" si="18"/>
        <v>0.4416373775979649</v>
      </c>
      <c r="AB44">
        <f t="shared" si="19"/>
        <v>427.19508628530832</v>
      </c>
      <c r="AC44">
        <f t="shared" si="2"/>
        <v>396.5682688777303</v>
      </c>
      <c r="AE44">
        <f t="shared" si="3"/>
        <v>0</v>
      </c>
      <c r="AF44">
        <f t="shared" si="24"/>
        <v>0</v>
      </c>
      <c r="AG44">
        <f t="shared" si="24"/>
        <v>-5.5204672199745612</v>
      </c>
      <c r="AH44">
        <f t="shared" si="5"/>
        <v>-3917.2446747341396</v>
      </c>
      <c r="AI44">
        <f t="shared" si="25"/>
        <v>-3922.7651419541144</v>
      </c>
      <c r="AJ44">
        <f t="shared" si="7"/>
        <v>30.626817407578017</v>
      </c>
      <c r="AK44">
        <f t="shared" si="22"/>
        <v>29.903656039971587</v>
      </c>
      <c r="AL44">
        <f t="shared" si="8"/>
        <v>-3862.2346685065645</v>
      </c>
      <c r="AN44">
        <f t="shared" si="26"/>
        <v>0</v>
      </c>
      <c r="AO44">
        <f t="shared" si="26"/>
        <v>0</v>
      </c>
      <c r="AP44">
        <f t="shared" si="26"/>
        <v>-5.2970845611642531E-2</v>
      </c>
      <c r="AQ44">
        <f t="shared" si="26"/>
        <v>-37.587355312532253</v>
      </c>
      <c r="AR44">
        <f t="shared" si="26"/>
        <v>-37.640326158143893</v>
      </c>
      <c r="AS44">
        <f t="shared" si="26"/>
        <v>0.29387520146895407</v>
      </c>
      <c r="AT44">
        <f t="shared" si="26"/>
        <v>0.28693621104850903</v>
      </c>
      <c r="AU44">
        <f t="shared" si="23"/>
        <v>-37.05951474562643</v>
      </c>
      <c r="AW44">
        <v>41</v>
      </c>
      <c r="AX44">
        <f>IF(Z44&gt;0, (R44*SUMPRODUCT(K44:$K$98, X44:$X$98)-K44*$AZ$3)/Z44, 0)</f>
        <v>897.94996753815917</v>
      </c>
    </row>
    <row r="45" spans="5:50" x14ac:dyDescent="0.25">
      <c r="E45">
        <v>2045</v>
      </c>
      <c r="F45" s="5">
        <f>EconomicRates!C85</f>
        <v>3.5571999999999999E-2</v>
      </c>
      <c r="G45" s="5">
        <f>EconomicRates!D85</f>
        <v>7.0000000000000007E-2</v>
      </c>
      <c r="H45" s="5">
        <f t="shared" si="10"/>
        <v>0.12000000000000001</v>
      </c>
      <c r="I45" s="5">
        <f t="shared" si="11"/>
        <v>1.1200000000000001</v>
      </c>
      <c r="J45">
        <f t="shared" si="12"/>
        <v>0.89285714285714279</v>
      </c>
      <c r="K45">
        <f t="shared" si="20"/>
        <v>8.5672817142017025E-3</v>
      </c>
      <c r="L45" s="2">
        <v>42</v>
      </c>
      <c r="M45" s="6">
        <v>3.7368999999999999E-2</v>
      </c>
      <c r="Q45" s="4">
        <f t="shared" si="21"/>
        <v>12.5</v>
      </c>
      <c r="R45">
        <f t="shared" si="0"/>
        <v>250000</v>
      </c>
      <c r="S45">
        <f t="shared" si="1"/>
        <v>872.32622710353019</v>
      </c>
      <c r="U45">
        <f t="shared" si="13"/>
        <v>3.7368999999999999E-2</v>
      </c>
      <c r="V45">
        <f t="shared" si="14"/>
        <v>0.01</v>
      </c>
      <c r="W45">
        <f t="shared" si="15"/>
        <v>0.4416373775979649</v>
      </c>
      <c r="X45">
        <f t="shared" si="16"/>
        <v>1.6503547163458351E-2</v>
      </c>
      <c r="Y45">
        <f t="shared" si="17"/>
        <v>4.4163737759796489E-3</v>
      </c>
      <c r="Z45">
        <f t="shared" si="18"/>
        <v>0.42071745665852689</v>
      </c>
      <c r="AB45">
        <f t="shared" si="19"/>
        <v>396.5682688777303</v>
      </c>
      <c r="AC45">
        <f t="shared" si="2"/>
        <v>367.00287164352574</v>
      </c>
      <c r="AE45">
        <f t="shared" si="3"/>
        <v>0</v>
      </c>
      <c r="AF45">
        <f t="shared" si="24"/>
        <v>0</v>
      </c>
      <c r="AG45">
        <f t="shared" si="24"/>
        <v>-5.2589682082315861</v>
      </c>
      <c r="AH45">
        <f t="shared" si="5"/>
        <v>-4125.886790864588</v>
      </c>
      <c r="AI45">
        <f t="shared" si="25"/>
        <v>-4131.1457590728196</v>
      </c>
      <c r="AJ45">
        <f t="shared" si="7"/>
        <v>29.565397234204568</v>
      </c>
      <c r="AK45">
        <f t="shared" si="22"/>
        <v>27.759778821441124</v>
      </c>
      <c r="AL45">
        <f t="shared" si="8"/>
        <v>-4073.8205830171742</v>
      </c>
      <c r="AN45">
        <f t="shared" si="26"/>
        <v>0</v>
      </c>
      <c r="AO45">
        <f t="shared" si="26"/>
        <v>0</v>
      </c>
      <c r="AP45">
        <f t="shared" si="26"/>
        <v>-4.5055062165950559E-2</v>
      </c>
      <c r="AQ45">
        <f t="shared" si="26"/>
        <v>-35.347634458240528</v>
      </c>
      <c r="AR45">
        <f t="shared" si="26"/>
        <v>-35.392689520406478</v>
      </c>
      <c r="AS45">
        <f t="shared" si="26"/>
        <v>0.25329508709771037</v>
      </c>
      <c r="AT45">
        <f t="shared" si="26"/>
        <v>0.23782584548721622</v>
      </c>
      <c r="AU45">
        <f t="shared" si="23"/>
        <v>-34.901568587821558</v>
      </c>
      <c r="AW45">
        <v>42</v>
      </c>
      <c r="AX45">
        <f>IF(Z45&gt;0, (R45*SUMPRODUCT(K45:$K$98, X45:$X$98)-K45*$AZ$3)/Z45, 0)</f>
        <v>872.32622710353019</v>
      </c>
    </row>
    <row r="46" spans="5:50" x14ac:dyDescent="0.25">
      <c r="E46">
        <v>2046</v>
      </c>
      <c r="F46" s="5">
        <f>EconomicRates!C86</f>
        <v>3.5571999999999999E-2</v>
      </c>
      <c r="G46" s="5">
        <f>EconomicRates!D86</f>
        <v>7.0000000000000007E-2</v>
      </c>
      <c r="H46" s="5">
        <f t="shared" si="10"/>
        <v>0.12000000000000001</v>
      </c>
      <c r="I46" s="5">
        <f t="shared" si="11"/>
        <v>1.1200000000000001</v>
      </c>
      <c r="J46">
        <f t="shared" si="12"/>
        <v>0.89285714285714279</v>
      </c>
      <c r="K46">
        <f t="shared" si="20"/>
        <v>7.6493586733943769E-3</v>
      </c>
      <c r="L46" s="2">
        <v>43</v>
      </c>
      <c r="M46" s="6">
        <v>5.0548205999999998E-2</v>
      </c>
      <c r="Q46" s="4">
        <f t="shared" si="21"/>
        <v>12.5</v>
      </c>
      <c r="R46">
        <f t="shared" si="0"/>
        <v>250000</v>
      </c>
      <c r="S46">
        <f t="shared" si="1"/>
        <v>857.2372949690199</v>
      </c>
      <c r="U46">
        <f t="shared" si="13"/>
        <v>5.0548205999999998E-2</v>
      </c>
      <c r="V46">
        <f t="shared" si="14"/>
        <v>0.01</v>
      </c>
      <c r="W46">
        <f t="shared" si="15"/>
        <v>0.42071745665852689</v>
      </c>
      <c r="X46">
        <f t="shared" si="16"/>
        <v>2.1266512666971289E-2</v>
      </c>
      <c r="Y46">
        <f t="shared" si="17"/>
        <v>4.2071745665852693E-3</v>
      </c>
      <c r="Z46">
        <f t="shared" si="18"/>
        <v>0.39524376942497036</v>
      </c>
      <c r="AB46">
        <f t="shared" si="19"/>
        <v>367.00287164352574</v>
      </c>
      <c r="AC46">
        <f t="shared" si="2"/>
        <v>338.81769975522059</v>
      </c>
      <c r="AE46">
        <f t="shared" si="3"/>
        <v>0</v>
      </c>
      <c r="AF46">
        <f t="shared" si="24"/>
        <v>0</v>
      </c>
      <c r="AG46">
        <f t="shared" si="24"/>
        <v>-4.9405471178121294</v>
      </c>
      <c r="AH46">
        <f t="shared" si="5"/>
        <v>-5316.628166742822</v>
      </c>
      <c r="AI46">
        <f t="shared" si="25"/>
        <v>-5321.5687138606345</v>
      </c>
      <c r="AJ46">
        <f t="shared" si="7"/>
        <v>28.185171888305149</v>
      </c>
      <c r="AK46">
        <f t="shared" si="22"/>
        <v>25.690201015046803</v>
      </c>
      <c r="AL46">
        <f t="shared" si="8"/>
        <v>-5267.6933409572821</v>
      </c>
      <c r="AN46">
        <f t="shared" si="26"/>
        <v>0</v>
      </c>
      <c r="AO46">
        <f t="shared" si="26"/>
        <v>0</v>
      </c>
      <c r="AP46">
        <f t="shared" si="26"/>
        <v>-3.7792016946949801E-2</v>
      </c>
      <c r="AQ46">
        <f t="shared" si="26"/>
        <v>-40.668795780487052</v>
      </c>
      <c r="AR46">
        <f t="shared" si="26"/>
        <v>-40.706587797434004</v>
      </c>
      <c r="AS46">
        <f t="shared" si="26"/>
        <v>0.21559848904491835</v>
      </c>
      <c r="AT46">
        <f t="shared" si="26"/>
        <v>0.19651356195569328</v>
      </c>
      <c r="AU46">
        <f t="shared" si="23"/>
        <v>-40.294475746433392</v>
      </c>
      <c r="AW46">
        <v>43</v>
      </c>
      <c r="AX46">
        <f>IF(Z46&gt;0, (R46*SUMPRODUCT(K46:$K$98, X46:$X$98)-K46*$AZ$3)/Z46, 0)</f>
        <v>857.2372949690199</v>
      </c>
    </row>
    <row r="47" spans="5:50" x14ac:dyDescent="0.25">
      <c r="E47">
        <v>2047</v>
      </c>
      <c r="F47" s="5">
        <f>EconomicRates!C87</f>
        <v>3.5571999999999999E-2</v>
      </c>
      <c r="G47" s="5">
        <f>EconomicRates!D87</f>
        <v>7.0000000000000007E-2</v>
      </c>
      <c r="H47" s="5">
        <f t="shared" si="10"/>
        <v>0.12000000000000001</v>
      </c>
      <c r="I47" s="5">
        <f t="shared" si="11"/>
        <v>1.1200000000000001</v>
      </c>
      <c r="J47">
        <f t="shared" si="12"/>
        <v>0.89285714285714279</v>
      </c>
      <c r="K47">
        <f t="shared" si="20"/>
        <v>6.8297845298164071E-3</v>
      </c>
      <c r="L47" s="2">
        <v>44</v>
      </c>
      <c r="M47" s="6">
        <v>6.4784177999999998E-2</v>
      </c>
      <c r="Q47" s="4">
        <f t="shared" si="21"/>
        <v>12.5</v>
      </c>
      <c r="R47">
        <f t="shared" si="0"/>
        <v>250000</v>
      </c>
      <c r="S47">
        <f t="shared" si="1"/>
        <v>832.80228268593021</v>
      </c>
      <c r="U47">
        <f t="shared" si="13"/>
        <v>6.4784177999999998E-2</v>
      </c>
      <c r="V47">
        <f t="shared" si="14"/>
        <v>0.01</v>
      </c>
      <c r="W47">
        <f t="shared" si="15"/>
        <v>0.39524376942497036</v>
      </c>
      <c r="X47">
        <f t="shared" si="16"/>
        <v>2.5605542711818238E-2</v>
      </c>
      <c r="Y47">
        <f t="shared" si="17"/>
        <v>3.9524376942497033E-3</v>
      </c>
      <c r="Z47">
        <f t="shared" si="18"/>
        <v>0.36568578901890242</v>
      </c>
      <c r="AB47">
        <f t="shared" si="19"/>
        <v>338.81769975522059</v>
      </c>
      <c r="AC47">
        <f t="shared" si="2"/>
        <v>304.54395984074739</v>
      </c>
      <c r="AE47">
        <f t="shared" si="3"/>
        <v>0</v>
      </c>
      <c r="AF47">
        <f t="shared" si="24"/>
        <v>0</v>
      </c>
      <c r="AG47">
        <f t="shared" si="24"/>
        <v>-4.5710723627362801</v>
      </c>
      <c r="AH47">
        <f t="shared" si="5"/>
        <v>-6401.3856779545595</v>
      </c>
      <c r="AI47">
        <f t="shared" si="25"/>
        <v>-6405.9567503172957</v>
      </c>
      <c r="AJ47">
        <f t="shared" si="7"/>
        <v>34.273739914473197</v>
      </c>
      <c r="AK47">
        <f t="shared" si="22"/>
        <v>23.717238982865442</v>
      </c>
      <c r="AL47">
        <f t="shared" si="8"/>
        <v>-6347.9657714199566</v>
      </c>
      <c r="AN47">
        <f t="shared" si="26"/>
        <v>0</v>
      </c>
      <c r="AO47">
        <f t="shared" si="26"/>
        <v>0</v>
      </c>
      <c r="AP47">
        <f t="shared" si="26"/>
        <v>-3.1219439307687578E-2</v>
      </c>
      <c r="AQ47">
        <f t="shared" si="26"/>
        <v>-43.720084872682364</v>
      </c>
      <c r="AR47">
        <f t="shared" si="26"/>
        <v>-43.751304311990047</v>
      </c>
      <c r="AS47">
        <f t="shared" si="26"/>
        <v>0.23408225864682014</v>
      </c>
      <c r="AT47">
        <f t="shared" si="26"/>
        <v>0.16198363189513301</v>
      </c>
      <c r="AU47">
        <f t="shared" si="23"/>
        <v>-43.355238421448092</v>
      </c>
      <c r="AW47">
        <v>44</v>
      </c>
      <c r="AX47">
        <f>IF(Z47&gt;0, (R47*SUMPRODUCT(K47:$K$98, X47:$X$98)-K47*$AZ$3)/Z47, 0)</f>
        <v>832.80228268593021</v>
      </c>
    </row>
    <row r="48" spans="5:50" x14ac:dyDescent="0.25">
      <c r="E48">
        <v>2048</v>
      </c>
      <c r="F48" s="5">
        <f>EconomicRates!C88</f>
        <v>3.5571999999999999E-2</v>
      </c>
      <c r="G48" s="5">
        <f>EconomicRates!D88</f>
        <v>7.0000000000000007E-2</v>
      </c>
      <c r="H48" s="5">
        <f t="shared" si="10"/>
        <v>0.12000000000000001</v>
      </c>
      <c r="I48" s="5">
        <f t="shared" si="11"/>
        <v>1.1200000000000001</v>
      </c>
      <c r="J48">
        <f t="shared" si="12"/>
        <v>0.89285714285714279</v>
      </c>
      <c r="K48">
        <f t="shared" si="20"/>
        <v>6.0980219016217915E-3</v>
      </c>
      <c r="L48" s="2">
        <v>45</v>
      </c>
      <c r="M48" s="6">
        <v>8.0470763000000001E-2</v>
      </c>
      <c r="Q48" s="4">
        <f t="shared" si="21"/>
        <v>12.5</v>
      </c>
      <c r="R48">
        <f t="shared" si="0"/>
        <v>250000</v>
      </c>
      <c r="S48">
        <f t="shared" si="1"/>
        <v>801.35962217852455</v>
      </c>
      <c r="U48">
        <f t="shared" si="13"/>
        <v>8.0470763000000001E-2</v>
      </c>
      <c r="V48">
        <f t="shared" si="14"/>
        <v>0.01</v>
      </c>
      <c r="W48">
        <f t="shared" si="15"/>
        <v>0.36568578901890242</v>
      </c>
      <c r="X48">
        <f t="shared" si="16"/>
        <v>2.9427014460608098E-2</v>
      </c>
      <c r="Y48">
        <f t="shared" si="17"/>
        <v>3.6568578901890244E-3</v>
      </c>
      <c r="Z48">
        <f t="shared" si="18"/>
        <v>0.33260191666810529</v>
      </c>
      <c r="AB48">
        <f t="shared" si="19"/>
        <v>304.54395984074739</v>
      </c>
      <c r="AC48">
        <f t="shared" si="2"/>
        <v>266.53374627700595</v>
      </c>
      <c r="AE48">
        <f t="shared" si="3"/>
        <v>0</v>
      </c>
      <c r="AF48">
        <f t="shared" si="24"/>
        <v>0</v>
      </c>
      <c r="AG48">
        <f t="shared" si="24"/>
        <v>-4.1575239583513159</v>
      </c>
      <c r="AH48">
        <f t="shared" si="5"/>
        <v>-7356.7536151520244</v>
      </c>
      <c r="AI48">
        <f t="shared" si="25"/>
        <v>-7360.9111391103761</v>
      </c>
      <c r="AJ48">
        <f t="shared" si="7"/>
        <v>38.010213563741445</v>
      </c>
      <c r="AK48">
        <f t="shared" si="22"/>
        <v>21.318077188852321</v>
      </c>
      <c r="AL48">
        <f t="shared" si="8"/>
        <v>-7301.5828483577825</v>
      </c>
      <c r="AN48">
        <f t="shared" si="26"/>
        <v>0</v>
      </c>
      <c r="AO48">
        <f t="shared" si="26"/>
        <v>0</v>
      </c>
      <c r="AP48">
        <f t="shared" si="26"/>
        <v>-2.5352672154543648E-2</v>
      </c>
      <c r="AQ48">
        <f t="shared" si="26"/>
        <v>-44.861644670032334</v>
      </c>
      <c r="AR48">
        <f t="shared" si="26"/>
        <v>-44.886997342186881</v>
      </c>
      <c r="AS48">
        <f t="shared" si="26"/>
        <v>0.23178711479701702</v>
      </c>
      <c r="AT48">
        <f t="shared" si="26"/>
        <v>0.12999810159808536</v>
      </c>
      <c r="AU48">
        <f t="shared" si="23"/>
        <v>-44.525212125791782</v>
      </c>
      <c r="AW48">
        <v>45</v>
      </c>
      <c r="AX48">
        <f>IF(Z48&gt;0, (R48*SUMPRODUCT(K48:$K$98, X48:$X$98)-K48*$AZ$3)/Z48, 0)</f>
        <v>801.35962217852455</v>
      </c>
    </row>
    <row r="49" spans="5:50" x14ac:dyDescent="0.25">
      <c r="E49">
        <v>2049</v>
      </c>
      <c r="F49" s="5">
        <f>EconomicRates!C89</f>
        <v>3.5571999999999999E-2</v>
      </c>
      <c r="G49" s="5">
        <f>EconomicRates!D89</f>
        <v>7.0000000000000007E-2</v>
      </c>
      <c r="H49" s="5">
        <f t="shared" si="10"/>
        <v>0.12000000000000001</v>
      </c>
      <c r="I49" s="5">
        <f t="shared" si="11"/>
        <v>1.1200000000000001</v>
      </c>
      <c r="J49">
        <f t="shared" si="12"/>
        <v>0.89285714285714279</v>
      </c>
      <c r="K49">
        <f t="shared" si="20"/>
        <v>5.4446624121623132E-3</v>
      </c>
      <c r="L49" s="2">
        <v>46</v>
      </c>
      <c r="M49" s="6">
        <v>9.7818447000000003E-2</v>
      </c>
      <c r="Q49" s="4">
        <f t="shared" si="21"/>
        <v>12.5</v>
      </c>
      <c r="R49">
        <f t="shared" si="0"/>
        <v>250000</v>
      </c>
      <c r="S49">
        <f t="shared" si="1"/>
        <v>764.20169743695851</v>
      </c>
      <c r="U49">
        <f t="shared" si="13"/>
        <v>9.7818447000000003E-2</v>
      </c>
      <c r="V49">
        <f t="shared" si="14"/>
        <v>0.01</v>
      </c>
      <c r="W49">
        <f t="shared" si="15"/>
        <v>0.33260191666810529</v>
      </c>
      <c r="X49">
        <f t="shared" si="16"/>
        <v>3.2534602957697473E-2</v>
      </c>
      <c r="Y49">
        <f t="shared" si="17"/>
        <v>3.326019166681053E-3</v>
      </c>
      <c r="Z49">
        <f t="shared" si="18"/>
        <v>0.29674129454372677</v>
      </c>
      <c r="AB49">
        <f t="shared" si="19"/>
        <v>266.53374627700595</v>
      </c>
      <c r="AC49">
        <f t="shared" si="2"/>
        <v>226.77020098995646</v>
      </c>
      <c r="AE49">
        <f t="shared" si="3"/>
        <v>0</v>
      </c>
      <c r="AF49">
        <f t="shared" si="24"/>
        <v>0</v>
      </c>
      <c r="AG49">
        <f t="shared" si="24"/>
        <v>-3.7092661817965848</v>
      </c>
      <c r="AH49">
        <f t="shared" si="5"/>
        <v>-8133.6507394243681</v>
      </c>
      <c r="AI49">
        <f t="shared" si="25"/>
        <v>-8137.360005606165</v>
      </c>
      <c r="AJ49">
        <f t="shared" si="7"/>
        <v>39.763545287049482</v>
      </c>
      <c r="AK49">
        <f t="shared" si="22"/>
        <v>18.657362239390419</v>
      </c>
      <c r="AL49">
        <f t="shared" si="8"/>
        <v>-8078.9390980797252</v>
      </c>
      <c r="AN49">
        <f t="shared" si="26"/>
        <v>0</v>
      </c>
      <c r="AO49">
        <f t="shared" si="26"/>
        <v>0</v>
      </c>
      <c r="AP49">
        <f t="shared" si="26"/>
        <v>-2.0195702156732689E-2</v>
      </c>
      <c r="AQ49">
        <f t="shared" si="26"/>
        <v>-44.284982454600062</v>
      </c>
      <c r="AR49">
        <f t="shared" si="26"/>
        <v>-44.305178156756796</v>
      </c>
      <c r="AS49">
        <f t="shared" si="26"/>
        <v>0.21649908039871221</v>
      </c>
      <c r="AT49">
        <f t="shared" si="26"/>
        <v>0.1015830388949055</v>
      </c>
      <c r="AU49">
        <f t="shared" si="23"/>
        <v>-43.987096037463182</v>
      </c>
      <c r="AW49">
        <v>46</v>
      </c>
      <c r="AX49">
        <f>IF(Z49&gt;0, (R49*SUMPRODUCT(K49:$K$98, X49:$X$98)-K49*$AZ$3)/Z49, 0)</f>
        <v>764.20169743695851</v>
      </c>
    </row>
    <row r="50" spans="5:50" x14ac:dyDescent="0.25">
      <c r="E50">
        <v>2050</v>
      </c>
      <c r="F50" s="5">
        <f>EconomicRates!C90</f>
        <v>3.5571999999999999E-2</v>
      </c>
      <c r="G50" s="5">
        <f>EconomicRates!D90</f>
        <v>7.0000000000000007E-2</v>
      </c>
      <c r="H50" s="5">
        <f t="shared" si="10"/>
        <v>0.12000000000000001</v>
      </c>
      <c r="I50" s="5">
        <f t="shared" si="11"/>
        <v>1.1200000000000001</v>
      </c>
      <c r="J50">
        <f t="shared" si="12"/>
        <v>0.89285714285714279</v>
      </c>
      <c r="K50">
        <f t="shared" si="20"/>
        <v>4.8613057251449222E-3</v>
      </c>
      <c r="L50" s="2">
        <v>47</v>
      </c>
      <c r="M50" s="6">
        <v>0.115047869</v>
      </c>
      <c r="Q50" s="4">
        <f t="shared" si="21"/>
        <v>12.5</v>
      </c>
      <c r="R50">
        <f t="shared" si="0"/>
        <v>250000</v>
      </c>
      <c r="S50">
        <f t="shared" si="1"/>
        <v>720.38633093910994</v>
      </c>
      <c r="U50">
        <f t="shared" si="13"/>
        <v>0.115047869</v>
      </c>
      <c r="V50">
        <f t="shared" si="14"/>
        <v>0.01</v>
      </c>
      <c r="W50">
        <f t="shared" si="15"/>
        <v>0.29674129454372677</v>
      </c>
      <c r="X50">
        <f t="shared" si="16"/>
        <v>3.4139453581557094E-2</v>
      </c>
      <c r="Y50">
        <f t="shared" si="17"/>
        <v>2.967412945437268E-3</v>
      </c>
      <c r="Z50">
        <f t="shared" si="18"/>
        <v>0.25963442801673237</v>
      </c>
      <c r="AB50">
        <f t="shared" si="19"/>
        <v>226.77020098995646</v>
      </c>
      <c r="AC50">
        <f t="shared" si="2"/>
        <v>187.03709298444829</v>
      </c>
      <c r="AE50">
        <f t="shared" si="3"/>
        <v>0</v>
      </c>
      <c r="AF50">
        <f t="shared" si="24"/>
        <v>0</v>
      </c>
      <c r="AG50">
        <f t="shared" si="24"/>
        <v>-3.2454303502091544</v>
      </c>
      <c r="AH50">
        <f t="shared" si="5"/>
        <v>-8534.8633953892731</v>
      </c>
      <c r="AI50">
        <f t="shared" si="25"/>
        <v>-8538.1088257394822</v>
      </c>
      <c r="AJ50">
        <f t="shared" si="7"/>
        <v>39.733108005508171</v>
      </c>
      <c r="AK50">
        <f t="shared" si="22"/>
        <v>15.873914069296953</v>
      </c>
      <c r="AL50">
        <f t="shared" si="8"/>
        <v>-8482.5018036646761</v>
      </c>
      <c r="AN50">
        <f t="shared" si="26"/>
        <v>0</v>
      </c>
      <c r="AO50">
        <f t="shared" si="26"/>
        <v>0</v>
      </c>
      <c r="AP50">
        <f t="shared" si="26"/>
        <v>-1.577702914203085E-2</v>
      </c>
      <c r="AQ50">
        <f t="shared" si="26"/>
        <v>-41.490580287335703</v>
      </c>
      <c r="AR50">
        <f t="shared" si="26"/>
        <v>-41.506357316477732</v>
      </c>
      <c r="AS50">
        <f t="shared" si="26"/>
        <v>0.19315478542497841</v>
      </c>
      <c r="AT50">
        <f t="shared" si="26"/>
        <v>7.7167949345531811E-2</v>
      </c>
      <c r="AU50">
        <f t="shared" si="23"/>
        <v>-41.236034581707216</v>
      </c>
      <c r="AW50">
        <v>47</v>
      </c>
      <c r="AX50">
        <f>IF(Z50&gt;0, (R50*SUMPRODUCT(K50:$K$98, X50:$X$98)-K50*$AZ$3)/Z50, 0)</f>
        <v>720.38633093910994</v>
      </c>
    </row>
    <row r="51" spans="5:50" x14ac:dyDescent="0.25">
      <c r="E51">
        <v>2051</v>
      </c>
      <c r="F51" s="5">
        <f>EconomicRates!C91</f>
        <v>3.5571999999999999E-2</v>
      </c>
      <c r="G51" s="5">
        <f>EconomicRates!D91</f>
        <v>7.0000000000000007E-2</v>
      </c>
      <c r="H51" s="5">
        <f t="shared" si="10"/>
        <v>0.12000000000000001</v>
      </c>
      <c r="I51" s="5">
        <f t="shared" si="11"/>
        <v>1.1200000000000001</v>
      </c>
      <c r="J51">
        <f t="shared" si="12"/>
        <v>0.89285714285714279</v>
      </c>
      <c r="K51">
        <f t="shared" si="20"/>
        <v>4.3404515403079663E-3</v>
      </c>
      <c r="L51" s="2">
        <v>48</v>
      </c>
      <c r="M51" s="6">
        <v>0.13365521</v>
      </c>
      <c r="Q51" s="4">
        <f t="shared" si="21"/>
        <v>12.5</v>
      </c>
      <c r="R51">
        <f t="shared" si="0"/>
        <v>250000</v>
      </c>
      <c r="S51">
        <f t="shared" si="1"/>
        <v>672.90177693877865</v>
      </c>
      <c r="U51">
        <f t="shared" si="13"/>
        <v>0.13365521</v>
      </c>
      <c r="V51">
        <f t="shared" si="14"/>
        <v>0.01</v>
      </c>
      <c r="W51">
        <f t="shared" si="15"/>
        <v>0.25963442801673237</v>
      </c>
      <c r="X51">
        <f t="shared" si="16"/>
        <v>3.4701493999806245E-2</v>
      </c>
      <c r="Y51">
        <f t="shared" si="17"/>
        <v>2.5963442801673238E-3</v>
      </c>
      <c r="Z51">
        <f t="shared" si="18"/>
        <v>0.22233658973675879</v>
      </c>
      <c r="AB51">
        <f t="shared" si="19"/>
        <v>187.03709298444829</v>
      </c>
      <c r="AC51">
        <f t="shared" si="2"/>
        <v>149.61068631237322</v>
      </c>
      <c r="AE51">
        <f t="shared" si="3"/>
        <v>0</v>
      </c>
      <c r="AF51">
        <f t="shared" si="24"/>
        <v>0</v>
      </c>
      <c r="AG51">
        <f t="shared" si="24"/>
        <v>-2.779207371709485</v>
      </c>
      <c r="AH51">
        <f t="shared" si="5"/>
        <v>-8675.3734999515618</v>
      </c>
      <c r="AI51">
        <f t="shared" si="25"/>
        <v>-8678.1527073232719</v>
      </c>
      <c r="AJ51">
        <f t="shared" si="7"/>
        <v>37.426406672075075</v>
      </c>
      <c r="AK51">
        <f t="shared" si="22"/>
        <v>13.092596508911381</v>
      </c>
      <c r="AL51">
        <f t="shared" si="8"/>
        <v>-8627.6337041422848</v>
      </c>
      <c r="AN51">
        <f t="shared" si="26"/>
        <v>0</v>
      </c>
      <c r="AO51">
        <f t="shared" si="26"/>
        <v>0</v>
      </c>
      <c r="AP51">
        <f t="shared" si="26"/>
        <v>-1.2063014917371689E-2</v>
      </c>
      <c r="AQ51">
        <f t="shared" si="26"/>
        <v>-37.655038270611669</v>
      </c>
      <c r="AR51">
        <f t="shared" si="26"/>
        <v>-37.667101285529043</v>
      </c>
      <c r="AS51">
        <f t="shared" si="26"/>
        <v>0.1624475044880006</v>
      </c>
      <c r="AT51">
        <f t="shared" si="26"/>
        <v>5.6827780683735105E-2</v>
      </c>
      <c r="AU51">
        <f t="shared" si="23"/>
        <v>-37.447826000357303</v>
      </c>
      <c r="AW51">
        <v>48</v>
      </c>
      <c r="AX51">
        <f>IF(Z51&gt;0, (R51*SUMPRODUCT(K51:$K$98, X51:$X$98)-K51*$AZ$3)/Z51, 0)</f>
        <v>672.90177693877865</v>
      </c>
    </row>
    <row r="52" spans="5:50" x14ac:dyDescent="0.25">
      <c r="E52">
        <v>2052</v>
      </c>
      <c r="F52" s="5">
        <f>EconomicRates!C92</f>
        <v>3.5571999999999999E-2</v>
      </c>
      <c r="G52" s="5">
        <f>EconomicRates!D92</f>
        <v>7.0000000000000007E-2</v>
      </c>
      <c r="H52" s="5">
        <f t="shared" si="10"/>
        <v>0.12000000000000001</v>
      </c>
      <c r="I52" s="5">
        <f t="shared" si="11"/>
        <v>1.1200000000000001</v>
      </c>
      <c r="J52">
        <f t="shared" si="12"/>
        <v>0.89285714285714279</v>
      </c>
      <c r="K52">
        <f t="shared" si="20"/>
        <v>3.8754031609892553E-3</v>
      </c>
      <c r="L52" s="2">
        <v>49</v>
      </c>
      <c r="M52" s="6">
        <v>0.153152232</v>
      </c>
      <c r="Q52" s="4">
        <f t="shared" si="21"/>
        <v>12.5</v>
      </c>
      <c r="R52">
        <f t="shared" si="0"/>
        <v>250000</v>
      </c>
      <c r="S52">
        <f t="shared" si="1"/>
        <v>621.21470119754963</v>
      </c>
      <c r="U52">
        <f t="shared" si="13"/>
        <v>0.153152232</v>
      </c>
      <c r="V52">
        <f t="shared" si="14"/>
        <v>0.01</v>
      </c>
      <c r="W52">
        <f t="shared" si="15"/>
        <v>0.22233658973675879</v>
      </c>
      <c r="X52">
        <f t="shared" si="16"/>
        <v>3.4051344973452899E-2</v>
      </c>
      <c r="Y52">
        <f t="shared" si="17"/>
        <v>2.2233658973675879E-3</v>
      </c>
      <c r="Z52">
        <f t="shared" si="18"/>
        <v>0.18606187886593828</v>
      </c>
      <c r="AB52">
        <f t="shared" si="19"/>
        <v>149.61068631237322</v>
      </c>
      <c r="AC52">
        <f t="shared" si="2"/>
        <v>115.58437448395853</v>
      </c>
      <c r="AE52">
        <f t="shared" si="3"/>
        <v>0</v>
      </c>
      <c r="AF52">
        <f t="shared" si="24"/>
        <v>0</v>
      </c>
      <c r="AG52">
        <f t="shared" si="24"/>
        <v>-2.3257734858242287</v>
      </c>
      <c r="AH52">
        <f t="shared" si="5"/>
        <v>-8512.8362433632246</v>
      </c>
      <c r="AI52">
        <f t="shared" si="25"/>
        <v>-8515.1620168490481</v>
      </c>
      <c r="AJ52">
        <f t="shared" si="7"/>
        <v>34.026311828414691</v>
      </c>
      <c r="AK52">
        <f t="shared" si="22"/>
        <v>10.472748041866126</v>
      </c>
      <c r="AL52">
        <f t="shared" si="8"/>
        <v>-8470.6629569787674</v>
      </c>
      <c r="AN52">
        <f t="shared" si="26"/>
        <v>0</v>
      </c>
      <c r="AO52">
        <f t="shared" si="26"/>
        <v>0</v>
      </c>
      <c r="AP52">
        <f t="shared" si="26"/>
        <v>-9.0133099187082143E-3</v>
      </c>
      <c r="AQ52">
        <f t="shared" si="26"/>
        <v>-32.990672486513738</v>
      </c>
      <c r="AR52">
        <f t="shared" si="26"/>
        <v>-32.999685796432445</v>
      </c>
      <c r="AS52">
        <f t="shared" si="26"/>
        <v>0.13186567641664437</v>
      </c>
      <c r="AT52">
        <f t="shared" si="26"/>
        <v>4.0586120865692014E-2</v>
      </c>
      <c r="AU52">
        <f t="shared" si="23"/>
        <v>-32.82723399915011</v>
      </c>
      <c r="AW52">
        <v>49</v>
      </c>
      <c r="AX52">
        <f>IF(Z52&gt;0, (R52*SUMPRODUCT(K52:$K$98, X52:$X$98)-K52*$AZ$3)/Z52, 0)</f>
        <v>621.21470119754963</v>
      </c>
    </row>
    <row r="53" spans="5:50" x14ac:dyDescent="0.25">
      <c r="E53">
        <v>2053</v>
      </c>
      <c r="F53" s="5">
        <f>EconomicRates!C93</f>
        <v>3.5571999999999999E-2</v>
      </c>
      <c r="G53" s="5">
        <f>EconomicRates!D93</f>
        <v>7.0000000000000007E-2</v>
      </c>
      <c r="H53" s="5">
        <f t="shared" si="10"/>
        <v>0.12000000000000001</v>
      </c>
      <c r="I53" s="5">
        <f t="shared" si="11"/>
        <v>1.1200000000000001</v>
      </c>
      <c r="J53">
        <f t="shared" si="12"/>
        <v>0.89285714285714279</v>
      </c>
      <c r="K53">
        <f t="shared" si="20"/>
        <v>3.4601813937404063E-3</v>
      </c>
      <c r="L53" s="2">
        <v>50</v>
      </c>
      <c r="M53" s="6">
        <v>0.17329698399999999</v>
      </c>
      <c r="Q53" s="4">
        <f t="shared" si="21"/>
        <v>12.5</v>
      </c>
      <c r="R53">
        <f t="shared" si="0"/>
        <v>250000</v>
      </c>
      <c r="S53">
        <f t="shared" si="1"/>
        <v>564.85366387900297</v>
      </c>
      <c r="U53">
        <f t="shared" si="13"/>
        <v>0.17329698399999999</v>
      </c>
      <c r="V53">
        <f t="shared" si="14"/>
        <v>0.01</v>
      </c>
      <c r="W53">
        <f t="shared" si="15"/>
        <v>0.18606187886593828</v>
      </c>
      <c r="X53">
        <f t="shared" si="16"/>
        <v>3.2243962444840443E-2</v>
      </c>
      <c r="Y53">
        <f t="shared" si="17"/>
        <v>1.8606187886593829E-3</v>
      </c>
      <c r="Z53">
        <f t="shared" si="18"/>
        <v>0.15195729763243843</v>
      </c>
      <c r="AB53">
        <f t="shared" si="19"/>
        <v>115.58437448395853</v>
      </c>
      <c r="AC53">
        <f t="shared" si="2"/>
        <v>85.833636320834984</v>
      </c>
      <c r="AE53">
        <f t="shared" si="3"/>
        <v>0</v>
      </c>
      <c r="AF53">
        <f t="shared" si="24"/>
        <v>0</v>
      </c>
      <c r="AG53">
        <f t="shared" si="24"/>
        <v>-1.8994662204054804</v>
      </c>
      <c r="AH53">
        <f t="shared" si="5"/>
        <v>-8060.9906112101107</v>
      </c>
      <c r="AI53">
        <f t="shared" si="25"/>
        <v>-8062.8900774305166</v>
      </c>
      <c r="AJ53">
        <f t="shared" si="7"/>
        <v>29.750738163123543</v>
      </c>
      <c r="AK53">
        <f t="shared" si="22"/>
        <v>8.0909062138770977</v>
      </c>
      <c r="AL53">
        <f t="shared" si="8"/>
        <v>-8025.0484330535155</v>
      </c>
      <c r="AN53">
        <f t="shared" si="26"/>
        <v>0</v>
      </c>
      <c r="AO53">
        <f t="shared" si="26"/>
        <v>0</v>
      </c>
      <c r="AP53">
        <f t="shared" si="26"/>
        <v>-6.572497673885457E-3</v>
      </c>
      <c r="AQ53">
        <f t="shared" si="26"/>
        <v>-27.892489728025332</v>
      </c>
      <c r="AR53">
        <f t="shared" si="26"/>
        <v>-27.899062225699218</v>
      </c>
      <c r="AS53">
        <f t="shared" si="26"/>
        <v>0.10294295064208271</v>
      </c>
      <c r="AT53">
        <f t="shared" si="26"/>
        <v>2.799600313975617E-2</v>
      </c>
      <c r="AU53">
        <f t="shared" si="23"/>
        <v>-27.768123271917379</v>
      </c>
      <c r="AW53">
        <v>50</v>
      </c>
      <c r="AX53">
        <f>IF(Z53&gt;0, (R53*SUMPRODUCT(K53:$K$98, X53:$X$98)-K53*$AZ$3)/Z53, 0)</f>
        <v>564.85366387900297</v>
      </c>
    </row>
    <row r="54" spans="5:50" x14ac:dyDescent="0.25">
      <c r="E54">
        <v>2054</v>
      </c>
      <c r="F54" s="5">
        <f>EconomicRates!C94</f>
        <v>3.5571999999999999E-2</v>
      </c>
      <c r="G54" s="5">
        <f>EconomicRates!D94</f>
        <v>7.0000000000000007E-2</v>
      </c>
      <c r="H54" s="5">
        <f t="shared" si="10"/>
        <v>0.12000000000000001</v>
      </c>
      <c r="I54" s="5">
        <f t="shared" si="11"/>
        <v>1.1200000000000001</v>
      </c>
      <c r="J54">
        <f t="shared" si="12"/>
        <v>0.89285714285714279</v>
      </c>
      <c r="K54">
        <f t="shared" si="20"/>
        <v>3.0894476729825052E-3</v>
      </c>
      <c r="L54" s="2">
        <v>51</v>
      </c>
      <c r="M54" s="6">
        <v>0.19491187900000001</v>
      </c>
      <c r="Q54" s="4">
        <f t="shared" si="21"/>
        <v>12.5</v>
      </c>
      <c r="R54">
        <f t="shared" si="0"/>
        <v>250000</v>
      </c>
      <c r="S54">
        <f t="shared" si="1"/>
        <v>503.51122273485879</v>
      </c>
      <c r="U54">
        <f t="shared" si="13"/>
        <v>0.19491187900000001</v>
      </c>
      <c r="V54">
        <f t="shared" si="14"/>
        <v>0.01</v>
      </c>
      <c r="W54">
        <f t="shared" si="15"/>
        <v>0.15195729763243843</v>
      </c>
      <c r="X54">
        <f t="shared" si="16"/>
        <v>2.9618282409300825E-2</v>
      </c>
      <c r="Y54">
        <f t="shared" si="17"/>
        <v>1.5195729763243843E-3</v>
      </c>
      <c r="Z54">
        <f t="shared" si="18"/>
        <v>0.12081944224681322</v>
      </c>
      <c r="AB54">
        <f t="shared" si="19"/>
        <v>85.833636320834984</v>
      </c>
      <c r="AC54">
        <f t="shared" si="2"/>
        <v>60.833945095836583</v>
      </c>
      <c r="AE54">
        <f t="shared" si="3"/>
        <v>0</v>
      </c>
      <c r="AF54">
        <f t="shared" si="24"/>
        <v>0</v>
      </c>
      <c r="AG54">
        <f t="shared" si="24"/>
        <v>-1.5102430280851653</v>
      </c>
      <c r="AH54">
        <f t="shared" si="5"/>
        <v>-7404.570602325206</v>
      </c>
      <c r="AI54">
        <f t="shared" si="25"/>
        <v>-7406.0808453532909</v>
      </c>
      <c r="AJ54">
        <f t="shared" si="7"/>
        <v>24.999691224998401</v>
      </c>
      <c r="AK54">
        <f t="shared" si="22"/>
        <v>6.0083545424584495</v>
      </c>
      <c r="AL54">
        <f t="shared" si="8"/>
        <v>-7375.0727995858342</v>
      </c>
      <c r="AN54">
        <f t="shared" si="26"/>
        <v>0</v>
      </c>
      <c r="AO54">
        <f t="shared" si="26"/>
        <v>0</v>
      </c>
      <c r="AP54">
        <f t="shared" si="26"/>
        <v>-4.6658168087557661E-3</v>
      </c>
      <c r="AQ54">
        <f t="shared" si="26"/>
        <v>-22.876033416788275</v>
      </c>
      <c r="AR54">
        <f t="shared" si="26"/>
        <v>-22.880699233597028</v>
      </c>
      <c r="AS54">
        <f t="shared" si="26"/>
        <v>7.723523788035247E-2</v>
      </c>
      <c r="AT54">
        <f t="shared" si="26"/>
        <v>1.8562496959652123E-2</v>
      </c>
      <c r="AU54">
        <f t="shared" si="23"/>
        <v>-22.784901498757026</v>
      </c>
      <c r="AW54">
        <v>51</v>
      </c>
      <c r="AX54">
        <f>IF(Z54&gt;0, (R54*SUMPRODUCT(K54:$K$98, X54:$X$98)-K54*$AZ$3)/Z54, 0)</f>
        <v>503.51122273485879</v>
      </c>
    </row>
    <row r="55" spans="5:50" x14ac:dyDescent="0.25">
      <c r="E55">
        <v>2055</v>
      </c>
      <c r="F55" s="5">
        <f>EconomicRates!C95</f>
        <v>3.5571999999999999E-2</v>
      </c>
      <c r="G55" s="5">
        <f>EconomicRates!D95</f>
        <v>7.0000000000000007E-2</v>
      </c>
      <c r="H55" s="5">
        <f t="shared" si="10"/>
        <v>0.12000000000000001</v>
      </c>
      <c r="I55" s="5">
        <f t="shared" si="11"/>
        <v>1.1200000000000001</v>
      </c>
      <c r="J55">
        <f t="shared" si="12"/>
        <v>0.89285714285714279</v>
      </c>
      <c r="K55">
        <f t="shared" si="20"/>
        <v>2.758435422305808E-3</v>
      </c>
      <c r="L55" s="2">
        <v>52</v>
      </c>
      <c r="M55" s="6">
        <v>0.21714087100000001</v>
      </c>
      <c r="Q55" s="4">
        <f t="shared" si="21"/>
        <v>12.5</v>
      </c>
      <c r="R55">
        <f t="shared" si="0"/>
        <v>250000</v>
      </c>
      <c r="S55">
        <f t="shared" si="1"/>
        <v>434.16498837779039</v>
      </c>
      <c r="U55">
        <f t="shared" si="13"/>
        <v>0.21714087100000001</v>
      </c>
      <c r="V55">
        <f t="shared" si="14"/>
        <v>0.01</v>
      </c>
      <c r="W55">
        <f t="shared" si="15"/>
        <v>0.12081944224681322</v>
      </c>
      <c r="X55">
        <f t="shared" si="16"/>
        <v>2.6234838923207222E-2</v>
      </c>
      <c r="Y55">
        <f t="shared" si="17"/>
        <v>1.2081944224681322E-3</v>
      </c>
      <c r="Z55">
        <f t="shared" si="18"/>
        <v>9.3376408901137867E-2</v>
      </c>
      <c r="AB55">
        <f t="shared" si="19"/>
        <v>60.833945095836583</v>
      </c>
      <c r="AC55">
        <f t="shared" si="2"/>
        <v>40.540767485322327</v>
      </c>
      <c r="AE55">
        <f t="shared" si="3"/>
        <v>0</v>
      </c>
      <c r="AF55">
        <f t="shared" si="24"/>
        <v>0</v>
      </c>
      <c r="AG55">
        <f t="shared" si="24"/>
        <v>-1.1672051112642234</v>
      </c>
      <c r="AH55">
        <f t="shared" si="5"/>
        <v>-6558.7097308018056</v>
      </c>
      <c r="AI55">
        <f t="shared" si="25"/>
        <v>-6559.8769359130702</v>
      </c>
      <c r="AJ55">
        <f t="shared" si="7"/>
        <v>20.293177610514256</v>
      </c>
      <c r="AK55">
        <f t="shared" si="22"/>
        <v>4.258376156708561</v>
      </c>
      <c r="AL55">
        <f t="shared" si="8"/>
        <v>-6535.3253821458475</v>
      </c>
      <c r="AN55">
        <f t="shared" si="26"/>
        <v>0</v>
      </c>
      <c r="AO55">
        <f t="shared" si="26"/>
        <v>0</v>
      </c>
      <c r="AP55">
        <f t="shared" si="26"/>
        <v>-3.2196599240076258E-3</v>
      </c>
      <c r="AQ55">
        <f t="shared" si="26"/>
        <v>-18.09177724606549</v>
      </c>
      <c r="AR55">
        <f t="shared" si="26"/>
        <v>-18.0949969059895</v>
      </c>
      <c r="AS55">
        <f t="shared" si="26"/>
        <v>5.5977419951985657E-2</v>
      </c>
      <c r="AT55">
        <f t="shared" si="26"/>
        <v>1.1746455632167363E-2</v>
      </c>
      <c r="AU55">
        <f t="shared" si="23"/>
        <v>-18.027273030405347</v>
      </c>
      <c r="AW55">
        <v>52</v>
      </c>
      <c r="AX55">
        <f>IF(Z55&gt;0, (R55*SUMPRODUCT(K55:$K$98, X55:$X$98)-K55*$AZ$3)/Z55, 0)</f>
        <v>434.16498837779039</v>
      </c>
    </row>
    <row r="56" spans="5:50" x14ac:dyDescent="0.25">
      <c r="E56">
        <v>2056</v>
      </c>
      <c r="F56" s="5">
        <f>EconomicRates!C96</f>
        <v>3.5571999999999999E-2</v>
      </c>
      <c r="G56" s="5">
        <f>EconomicRates!D96</f>
        <v>7.0000000000000007E-2</v>
      </c>
      <c r="H56" s="5">
        <f t="shared" si="10"/>
        <v>0.12000000000000001</v>
      </c>
      <c r="I56" s="5">
        <f t="shared" si="11"/>
        <v>1.1200000000000001</v>
      </c>
      <c r="J56">
        <f t="shared" si="12"/>
        <v>0.89285714285714279</v>
      </c>
      <c r="K56">
        <f t="shared" si="20"/>
        <v>2.4628887699159E-3</v>
      </c>
      <c r="L56" s="2">
        <v>53</v>
      </c>
      <c r="M56" s="6">
        <v>0.240684854</v>
      </c>
      <c r="Q56" s="4">
        <f t="shared" si="21"/>
        <v>12.5</v>
      </c>
      <c r="R56">
        <f t="shared" si="0"/>
        <v>250000</v>
      </c>
      <c r="S56">
        <f t="shared" si="1"/>
        <v>353.80438230136429</v>
      </c>
      <c r="U56">
        <f t="shared" si="13"/>
        <v>0.240684854</v>
      </c>
      <c r="V56">
        <f t="shared" si="14"/>
        <v>0.01</v>
      </c>
      <c r="W56">
        <f t="shared" si="15"/>
        <v>9.3376408901137867E-2</v>
      </c>
      <c r="X56">
        <f t="shared" si="16"/>
        <v>2.2474287343414667E-2</v>
      </c>
      <c r="Y56">
        <f t="shared" si="17"/>
        <v>9.3376408901137868E-4</v>
      </c>
      <c r="Z56">
        <f t="shared" si="18"/>
        <v>6.9968357468711814E-2</v>
      </c>
      <c r="AB56">
        <f t="shared" si="19"/>
        <v>40.540767485322327</v>
      </c>
      <c r="AC56">
        <f t="shared" si="2"/>
        <v>24.755111494858632</v>
      </c>
      <c r="AE56">
        <f t="shared" si="3"/>
        <v>0</v>
      </c>
      <c r="AF56">
        <f t="shared" si="24"/>
        <v>0</v>
      </c>
      <c r="AG56">
        <f t="shared" si="24"/>
        <v>-0.87460446835889771</v>
      </c>
      <c r="AH56">
        <f t="shared" si="5"/>
        <v>-5618.5718358536669</v>
      </c>
      <c r="AI56">
        <f t="shared" si="25"/>
        <v>-5619.4464403220254</v>
      </c>
      <c r="AJ56">
        <f t="shared" si="7"/>
        <v>15.785655990463695</v>
      </c>
      <c r="AK56">
        <f t="shared" si="22"/>
        <v>2.8378537239725632</v>
      </c>
      <c r="AL56">
        <f t="shared" si="8"/>
        <v>-5600.8229306075891</v>
      </c>
      <c r="AN56">
        <f t="shared" si="26"/>
        <v>0</v>
      </c>
      <c r="AO56">
        <f t="shared" si="26"/>
        <v>0</v>
      </c>
      <c r="AP56">
        <f t="shared" si="26"/>
        <v>-2.1540535232393953E-3</v>
      </c>
      <c r="AQ56">
        <f t="shared" si="26"/>
        <v>-13.837917477489757</v>
      </c>
      <c r="AR56">
        <f t="shared" si="26"/>
        <v>-13.840071531012995</v>
      </c>
      <c r="AS56">
        <f t="shared" si="26"/>
        <v>3.8878314864668688E-2</v>
      </c>
      <c r="AT56">
        <f t="shared" si="26"/>
        <v>6.9893180674360424E-3</v>
      </c>
      <c r="AU56">
        <f t="shared" si="23"/>
        <v>-13.794203898080891</v>
      </c>
      <c r="AW56">
        <v>53</v>
      </c>
      <c r="AX56">
        <f>IF(Z56&gt;0, (R56*SUMPRODUCT(K56:$K$98, X56:$X$98)-K56*$AZ$3)/Z56, 0)</f>
        <v>353.80438230136429</v>
      </c>
    </row>
    <row r="57" spans="5:50" x14ac:dyDescent="0.25">
      <c r="E57">
        <v>2057</v>
      </c>
      <c r="F57" s="5">
        <f>EconomicRates!C97</f>
        <v>3.5571999999999999E-2</v>
      </c>
      <c r="G57" s="5">
        <f>EconomicRates!D97</f>
        <v>7.0000000000000007E-2</v>
      </c>
      <c r="H57" s="5">
        <f t="shared" si="10"/>
        <v>0.12000000000000001</v>
      </c>
      <c r="I57" s="5">
        <f t="shared" si="11"/>
        <v>1.1200000000000001</v>
      </c>
      <c r="J57">
        <f t="shared" si="12"/>
        <v>0.89285714285714279</v>
      </c>
      <c r="K57">
        <f t="shared" si="20"/>
        <v>2.1990078302820534E-3</v>
      </c>
      <c r="L57" s="2">
        <v>54</v>
      </c>
      <c r="M57" s="6">
        <v>0.26560892699999999</v>
      </c>
      <c r="Q57" s="4">
        <f t="shared" si="21"/>
        <v>12.5</v>
      </c>
      <c r="R57">
        <f t="shared" si="0"/>
        <v>250000</v>
      </c>
      <c r="S57">
        <f t="shared" si="1"/>
        <v>256.01994192890021</v>
      </c>
      <c r="U57">
        <f t="shared" si="13"/>
        <v>0.26560892699999999</v>
      </c>
      <c r="V57">
        <f t="shared" si="14"/>
        <v>0.01</v>
      </c>
      <c r="W57">
        <f t="shared" si="15"/>
        <v>6.9968357468711814E-2</v>
      </c>
      <c r="X57">
        <f t="shared" si="16"/>
        <v>1.8584220351216981E-2</v>
      </c>
      <c r="Y57">
        <f t="shared" si="17"/>
        <v>6.9968357468711819E-4</v>
      </c>
      <c r="Z57">
        <f t="shared" si="18"/>
        <v>5.0684453542807713E-2</v>
      </c>
      <c r="AB57">
        <f t="shared" si="19"/>
        <v>24.755111494858632</v>
      </c>
      <c r="AC57">
        <f t="shared" si="2"/>
        <v>12.976230852727671</v>
      </c>
      <c r="AE57">
        <f t="shared" si="3"/>
        <v>0</v>
      </c>
      <c r="AF57">
        <f t="shared" si="24"/>
        <v>0</v>
      </c>
      <c r="AG57">
        <f t="shared" si="24"/>
        <v>-0.63355566928509643</v>
      </c>
      <c r="AH57">
        <f t="shared" si="5"/>
        <v>-4646.055087804245</v>
      </c>
      <c r="AI57">
        <f t="shared" si="25"/>
        <v>-4646.6886434735297</v>
      </c>
      <c r="AJ57">
        <f t="shared" si="7"/>
        <v>11.778880642130961</v>
      </c>
      <c r="AK57">
        <f t="shared" si="22"/>
        <v>1.7328578046401044</v>
      </c>
      <c r="AL57">
        <f t="shared" si="8"/>
        <v>-4633.1769050267585</v>
      </c>
      <c r="AN57">
        <f t="shared" si="26"/>
        <v>0</v>
      </c>
      <c r="AO57">
        <f t="shared" si="26"/>
        <v>0</v>
      </c>
      <c r="AP57">
        <f t="shared" si="26"/>
        <v>-1.393193877677514E-3</v>
      </c>
      <c r="AQ57">
        <f t="shared" si="26"/>
        <v>-10.216711518003308</v>
      </c>
      <c r="AR57">
        <f t="shared" si="26"/>
        <v>-10.218104711880985</v>
      </c>
      <c r="AS57">
        <f t="shared" si="26"/>
        <v>2.5901850764003684E-2</v>
      </c>
      <c r="AT57">
        <f t="shared" si="26"/>
        <v>3.8105678811689585E-3</v>
      </c>
      <c r="AU57">
        <f t="shared" si="23"/>
        <v>-10.188392293235811</v>
      </c>
      <c r="AW57">
        <v>54</v>
      </c>
      <c r="AX57">
        <f>IF(Z57&gt;0, (R57*SUMPRODUCT(K57:$K$98, X57:$X$98)-K57*$AZ$3)/Z57, 0)</f>
        <v>256.01994192890021</v>
      </c>
    </row>
    <row r="58" spans="5:50" x14ac:dyDescent="0.25">
      <c r="E58">
        <v>2058</v>
      </c>
      <c r="F58" s="5">
        <f>EconomicRates!C98</f>
        <v>3.5571999999999999E-2</v>
      </c>
      <c r="G58" s="5">
        <f>EconomicRates!D98</f>
        <v>7.0000000000000007E-2</v>
      </c>
      <c r="H58" s="5">
        <f t="shared" si="10"/>
        <v>0.12000000000000001</v>
      </c>
      <c r="I58" s="5">
        <f t="shared" si="11"/>
        <v>1.1200000000000001</v>
      </c>
      <c r="J58">
        <f t="shared" si="12"/>
        <v>0.89285714285714279</v>
      </c>
      <c r="K58">
        <f t="shared" si="20"/>
        <v>1.9633998484661188E-3</v>
      </c>
      <c r="L58" s="2">
        <v>55</v>
      </c>
      <c r="M58" s="6">
        <v>0.29099302900000001</v>
      </c>
      <c r="Q58" s="4">
        <f t="shared" si="21"/>
        <v>12.5</v>
      </c>
      <c r="R58">
        <f t="shared" si="0"/>
        <v>250000</v>
      </c>
      <c r="S58">
        <f t="shared" si="1"/>
        <v>129.77992063994714</v>
      </c>
      <c r="U58">
        <f t="shared" si="13"/>
        <v>0.29099302900000001</v>
      </c>
      <c r="V58">
        <f t="shared" si="14"/>
        <v>0.01</v>
      </c>
      <c r="W58">
        <f t="shared" si="15"/>
        <v>5.0684453542807713E-2</v>
      </c>
      <c r="X58">
        <f t="shared" si="16"/>
        <v>1.4748822659631398E-2</v>
      </c>
      <c r="Y58">
        <f t="shared" si="17"/>
        <v>5.0684453542807709E-4</v>
      </c>
      <c r="Z58">
        <f t="shared" si="18"/>
        <v>3.5428786347748237E-2</v>
      </c>
      <c r="AB58">
        <f t="shared" si="19"/>
        <v>12.976230852727671</v>
      </c>
      <c r="AC58">
        <f t="shared" si="2"/>
        <v>4.5979450805804083</v>
      </c>
      <c r="AE58">
        <f t="shared" si="3"/>
        <v>0</v>
      </c>
      <c r="AF58">
        <f t="shared" si="24"/>
        <v>0</v>
      </c>
      <c r="AG58">
        <f t="shared" si="24"/>
        <v>-0.44285982934685297</v>
      </c>
      <c r="AH58">
        <f t="shared" si="5"/>
        <v>-3687.2056649078495</v>
      </c>
      <c r="AI58">
        <f t="shared" si="25"/>
        <v>-3687.6485247371966</v>
      </c>
      <c r="AJ58">
        <f t="shared" si="7"/>
        <v>8.3782857721472617</v>
      </c>
      <c r="AK58">
        <f t="shared" si="22"/>
        <v>0.90833615969093706</v>
      </c>
      <c r="AL58">
        <f t="shared" si="8"/>
        <v>-3678.3619028053586</v>
      </c>
      <c r="AN58">
        <f t="shared" si="26"/>
        <v>0</v>
      </c>
      <c r="AO58">
        <f t="shared" si="26"/>
        <v>0</v>
      </c>
      <c r="AP58">
        <f t="shared" si="26"/>
        <v>-8.6951092183134237E-4</v>
      </c>
      <c r="AQ58">
        <f t="shared" si="26"/>
        <v>-7.2394590437434863</v>
      </c>
      <c r="AR58">
        <f t="shared" si="26"/>
        <v>-7.240328554665318</v>
      </c>
      <c r="AS58">
        <f t="shared" si="26"/>
        <v>1.6449925015439772E-2</v>
      </c>
      <c r="AT58">
        <f t="shared" si="26"/>
        <v>1.7834270782934821E-3</v>
      </c>
      <c r="AU58">
        <f t="shared" si="23"/>
        <v>-7.2220952025715857</v>
      </c>
      <c r="AW58">
        <v>55</v>
      </c>
      <c r="AX58">
        <f>IF(Z58&gt;0, (R58*SUMPRODUCT(K58:$K$98, X58:$X$98)-K58*$AZ$3)/Z58, 0)</f>
        <v>129.77992063994714</v>
      </c>
    </row>
    <row r="59" spans="5:50" x14ac:dyDescent="0.25">
      <c r="E59">
        <v>2059</v>
      </c>
      <c r="F59" s="5">
        <f>EconomicRates!C99</f>
        <v>3.5571999999999999E-2</v>
      </c>
      <c r="G59" s="5">
        <f>EconomicRates!D99</f>
        <v>7.0000000000000007E-2</v>
      </c>
      <c r="H59" s="5">
        <f t="shared" si="10"/>
        <v>0.12000000000000001</v>
      </c>
      <c r="I59" s="5">
        <f t="shared" si="11"/>
        <v>1.1200000000000001</v>
      </c>
      <c r="J59">
        <f t="shared" si="12"/>
        <v>0.89285714285714279</v>
      </c>
      <c r="K59">
        <f t="shared" si="20"/>
        <v>1.7530355789876059E-3</v>
      </c>
      <c r="L59" s="2">
        <v>56</v>
      </c>
      <c r="M59" s="6">
        <v>0.31752069599999999</v>
      </c>
      <c r="Q59" s="4">
        <f t="shared" si="21"/>
        <v>12.5</v>
      </c>
      <c r="R59">
        <f t="shared" si="0"/>
        <v>250000</v>
      </c>
      <c r="S59">
        <f t="shared" si="1"/>
        <v>-41.975115757850652</v>
      </c>
      <c r="U59">
        <f t="shared" si="13"/>
        <v>0.31752069599999999</v>
      </c>
      <c r="V59">
        <f t="shared" si="14"/>
        <v>0.01</v>
      </c>
      <c r="W59">
        <f t="shared" si="15"/>
        <v>3.5428786347748237E-2</v>
      </c>
      <c r="X59">
        <f t="shared" si="16"/>
        <v>1.1249372899572318E-2</v>
      </c>
      <c r="Y59">
        <f t="shared" si="17"/>
        <v>3.5428786347748239E-4</v>
      </c>
      <c r="Z59">
        <f t="shared" si="18"/>
        <v>2.3825125584698435E-2</v>
      </c>
      <c r="AB59">
        <f t="shared" si="19"/>
        <v>4.5979450805804083</v>
      </c>
      <c r="AC59">
        <f t="shared" si="2"/>
        <v>-1.0000624043630459</v>
      </c>
      <c r="AE59">
        <f t="shared" si="3"/>
        <v>0</v>
      </c>
      <c r="AF59">
        <f t="shared" si="24"/>
        <v>0</v>
      </c>
      <c r="AG59">
        <f t="shared" si="24"/>
        <v>-0.29781406980873043</v>
      </c>
      <c r="AH59">
        <f t="shared" si="5"/>
        <v>-2812.3432248930794</v>
      </c>
      <c r="AI59">
        <f t="shared" si="25"/>
        <v>-2812.6410389628882</v>
      </c>
      <c r="AJ59">
        <f t="shared" si="7"/>
        <v>5.5980074849434542</v>
      </c>
      <c r="AK59">
        <f t="shared" si="22"/>
        <v>0.32185615564062864</v>
      </c>
      <c r="AL59">
        <f t="shared" si="8"/>
        <v>-2806.7211753223041</v>
      </c>
      <c r="AN59">
        <f t="shared" si="26"/>
        <v>0</v>
      </c>
      <c r="AO59">
        <f t="shared" si="26"/>
        <v>0</v>
      </c>
      <c r="AP59">
        <f t="shared" si="26"/>
        <v>-5.2207866029780302E-4</v>
      </c>
      <c r="AQ59">
        <f t="shared" si="26"/>
        <v>-4.9301377335623107</v>
      </c>
      <c r="AR59">
        <f t="shared" si="26"/>
        <v>-4.9306598122226077</v>
      </c>
      <c r="AS59">
        <f t="shared" si="26"/>
        <v>9.8135062925448005E-3</v>
      </c>
      <c r="AT59">
        <f t="shared" si="26"/>
        <v>5.642252921541944E-4</v>
      </c>
      <c r="AU59">
        <f t="shared" si="23"/>
        <v>-4.9202820806379091</v>
      </c>
      <c r="AW59">
        <v>56</v>
      </c>
      <c r="AX59">
        <f>IF(Z59&gt;0, (R59*SUMPRODUCT(K59:$K$98, X59:$X$98)-K59*$AZ$3)/Z59, 0)</f>
        <v>-41.975115757850652</v>
      </c>
    </row>
    <row r="60" spans="5:50" x14ac:dyDescent="0.25">
      <c r="E60">
        <v>2060</v>
      </c>
      <c r="F60" s="5">
        <f>EconomicRates!C100</f>
        <v>3.5571999999999999E-2</v>
      </c>
      <c r="G60" s="5">
        <f>EconomicRates!D100</f>
        <v>7.0000000000000007E-2</v>
      </c>
      <c r="H60" s="5">
        <f t="shared" si="10"/>
        <v>0.12000000000000001</v>
      </c>
      <c r="I60" s="5">
        <f t="shared" si="11"/>
        <v>1.1200000000000001</v>
      </c>
      <c r="J60">
        <f t="shared" si="12"/>
        <v>0.89285714285714279</v>
      </c>
      <c r="K60">
        <f t="shared" si="20"/>
        <v>1.5652103383817909E-3</v>
      </c>
      <c r="L60" s="2">
        <v>57</v>
      </c>
      <c r="M60" s="6">
        <v>0.344227385</v>
      </c>
      <c r="Q60" s="4">
        <f t="shared" si="21"/>
        <v>12.5</v>
      </c>
      <c r="R60">
        <f t="shared" si="0"/>
        <v>250000</v>
      </c>
      <c r="S60">
        <f t="shared" si="1"/>
        <v>-290.1813661849996</v>
      </c>
      <c r="U60">
        <f t="shared" si="13"/>
        <v>0.344227385</v>
      </c>
      <c r="V60">
        <f t="shared" si="14"/>
        <v>0.01</v>
      </c>
      <c r="W60">
        <f t="shared" si="15"/>
        <v>2.3825125584698435E-2</v>
      </c>
      <c r="X60">
        <f t="shared" si="16"/>
        <v>8.2012606773173378E-3</v>
      </c>
      <c r="Y60">
        <f t="shared" si="17"/>
        <v>2.3825125584698434E-4</v>
      </c>
      <c r="Z60">
        <f t="shared" si="18"/>
        <v>1.5385613651534112E-2</v>
      </c>
      <c r="AB60">
        <f t="shared" si="19"/>
        <v>-1.0000624043630459</v>
      </c>
      <c r="AC60">
        <f t="shared" si="2"/>
        <v>-4.4646183889967492</v>
      </c>
      <c r="AE60">
        <f t="shared" si="3"/>
        <v>0</v>
      </c>
      <c r="AF60">
        <f t="shared" si="24"/>
        <v>0</v>
      </c>
      <c r="AG60">
        <f t="shared" si="24"/>
        <v>-0.19232017064417642</v>
      </c>
      <c r="AH60">
        <f t="shared" si="5"/>
        <v>-2050.3151693293344</v>
      </c>
      <c r="AI60">
        <f t="shared" si="25"/>
        <v>-2050.5074894999784</v>
      </c>
      <c r="AJ60">
        <f t="shared" si="7"/>
        <v>3.4645559846337033</v>
      </c>
      <c r="AK60">
        <f t="shared" si="22"/>
        <v>-7.000436830541322E-2</v>
      </c>
      <c r="AL60">
        <f t="shared" si="8"/>
        <v>-2047.1129378836501</v>
      </c>
      <c r="AN60">
        <f t="shared" si="26"/>
        <v>0</v>
      </c>
      <c r="AO60">
        <f t="shared" si="26"/>
        <v>0</v>
      </c>
      <c r="AP60">
        <f t="shared" si="26"/>
        <v>-3.0102151937161516E-4</v>
      </c>
      <c r="AQ60">
        <f t="shared" si="26"/>
        <v>-3.2091744999752865</v>
      </c>
      <c r="AR60">
        <f t="shared" si="26"/>
        <v>-3.209475521494658</v>
      </c>
      <c r="AS60">
        <f t="shared" si="26"/>
        <v>5.4227588450511772E-3</v>
      </c>
      <c r="AT60">
        <f t="shared" si="26"/>
        <v>-1.0957156100351934E-4</v>
      </c>
      <c r="AU60">
        <f t="shared" si="23"/>
        <v>-3.20416233421061</v>
      </c>
      <c r="AW60">
        <v>57</v>
      </c>
      <c r="AX60">
        <f>IF(Z60&gt;0, (R60*SUMPRODUCT(K60:$K$98, X60:$X$98)-K60*$AZ$3)/Z60, 0)</f>
        <v>-290.1813661849996</v>
      </c>
    </row>
    <row r="61" spans="5:50" x14ac:dyDescent="0.25">
      <c r="E61">
        <v>2061</v>
      </c>
      <c r="F61" s="5">
        <f>EconomicRates!C101</f>
        <v>3.5571999999999999E-2</v>
      </c>
      <c r="G61" s="5">
        <f>EconomicRates!D101</f>
        <v>7.0000000000000007E-2</v>
      </c>
      <c r="H61" s="5">
        <f t="shared" si="10"/>
        <v>0.12000000000000001</v>
      </c>
      <c r="I61" s="5">
        <f t="shared" si="11"/>
        <v>1.1200000000000001</v>
      </c>
      <c r="J61">
        <f t="shared" si="12"/>
        <v>0.89285714285714279</v>
      </c>
      <c r="K61">
        <f t="shared" si="20"/>
        <v>1.3975092306980274E-3</v>
      </c>
      <c r="L61" s="2">
        <v>58</v>
      </c>
      <c r="M61" s="6">
        <v>0.370496828</v>
      </c>
      <c r="Q61" s="4">
        <f t="shared" si="21"/>
        <v>12.5</v>
      </c>
      <c r="R61">
        <f t="shared" si="0"/>
        <v>250000</v>
      </c>
      <c r="S61">
        <f t="shared" si="1"/>
        <v>-667.81515908097845</v>
      </c>
      <c r="U61">
        <f t="shared" si="13"/>
        <v>0.370496828</v>
      </c>
      <c r="V61">
        <f t="shared" si="14"/>
        <v>0.01</v>
      </c>
      <c r="W61">
        <f t="shared" si="15"/>
        <v>1.5385613651534112E-2</v>
      </c>
      <c r="X61">
        <f t="shared" si="16"/>
        <v>5.7003210547268857E-3</v>
      </c>
      <c r="Y61">
        <f t="shared" si="17"/>
        <v>1.5385613651534112E-4</v>
      </c>
      <c r="Z61">
        <f t="shared" si="18"/>
        <v>9.5314364602918852E-3</v>
      </c>
      <c r="AB61">
        <f t="shared" si="19"/>
        <v>-4.4646183889967492</v>
      </c>
      <c r="AC61">
        <f t="shared" si="2"/>
        <v>-6.365237756000063</v>
      </c>
      <c r="AE61">
        <f t="shared" si="3"/>
        <v>0</v>
      </c>
      <c r="AF61">
        <f t="shared" si="24"/>
        <v>0</v>
      </c>
      <c r="AG61">
        <f t="shared" si="24"/>
        <v>-0.11914295575364857</v>
      </c>
      <c r="AH61">
        <f t="shared" si="5"/>
        <v>-1425.0802636817214</v>
      </c>
      <c r="AI61">
        <f t="shared" si="25"/>
        <v>-1425.199406637475</v>
      </c>
      <c r="AJ61">
        <f t="shared" si="7"/>
        <v>1.9006193670033138</v>
      </c>
      <c r="AK61">
        <f t="shared" si="22"/>
        <v>-0.31252328722977246</v>
      </c>
      <c r="AL61">
        <f t="shared" si="8"/>
        <v>-1423.6113105577015</v>
      </c>
      <c r="AN61">
        <f t="shared" si="26"/>
        <v>0</v>
      </c>
      <c r="AO61">
        <f t="shared" si="26"/>
        <v>0</v>
      </c>
      <c r="AP61">
        <f t="shared" si="26"/>
        <v>-1.6650338043837053E-4</v>
      </c>
      <c r="AQ61">
        <f t="shared" si="26"/>
        <v>-1.9915628229807845</v>
      </c>
      <c r="AR61">
        <f t="shared" si="26"/>
        <v>-1.9917293263612228</v>
      </c>
      <c r="AS61">
        <f t="shared" si="26"/>
        <v>2.6561331094305729E-3</v>
      </c>
      <c r="AT61">
        <f t="shared" si="26"/>
        <v>-4.3675417871169797E-4</v>
      </c>
      <c r="AU61">
        <f t="shared" si="23"/>
        <v>-1.989509947430504</v>
      </c>
      <c r="AW61">
        <v>58</v>
      </c>
      <c r="AX61">
        <f>IF(Z61&gt;0, (R61*SUMPRODUCT(K61:$K$98, X61:$X$98)-K61*$AZ$3)/Z61, 0)</f>
        <v>-667.81515908097845</v>
      </c>
    </row>
    <row r="62" spans="5:50" x14ac:dyDescent="0.25">
      <c r="E62">
        <v>2062</v>
      </c>
      <c r="F62" s="5">
        <f>EconomicRates!C102</f>
        <v>3.5571999999999999E-2</v>
      </c>
      <c r="G62" s="5">
        <f>EconomicRates!D102</f>
        <v>7.0000000000000007E-2</v>
      </c>
      <c r="H62" s="5">
        <f t="shared" si="10"/>
        <v>0.12000000000000001</v>
      </c>
      <c r="I62" s="5">
        <f t="shared" si="11"/>
        <v>1.1200000000000001</v>
      </c>
      <c r="J62">
        <f t="shared" si="12"/>
        <v>0.89285714285714279</v>
      </c>
      <c r="K62">
        <f t="shared" si="20"/>
        <v>1.2477760988375245E-3</v>
      </c>
      <c r="L62" s="2">
        <v>59</v>
      </c>
      <c r="M62" s="6">
        <v>0.397394472</v>
      </c>
      <c r="Q62" s="4">
        <f t="shared" si="21"/>
        <v>12.5</v>
      </c>
      <c r="R62">
        <f t="shared" si="0"/>
        <v>250000</v>
      </c>
      <c r="S62">
        <f t="shared" si="1"/>
        <v>-1272.6561098282464</v>
      </c>
      <c r="U62">
        <f t="shared" si="13"/>
        <v>0.397394472</v>
      </c>
      <c r="V62">
        <f t="shared" si="14"/>
        <v>0.01</v>
      </c>
      <c r="W62">
        <f t="shared" si="15"/>
        <v>9.5314364602918852E-3</v>
      </c>
      <c r="X62">
        <f t="shared" si="16"/>
        <v>3.7877401595392429E-3</v>
      </c>
      <c r="Y62">
        <f t="shared" si="17"/>
        <v>9.531436460291885E-5</v>
      </c>
      <c r="Z62">
        <f t="shared" si="18"/>
        <v>5.6483819361497238E-3</v>
      </c>
      <c r="AB62">
        <f t="shared" si="19"/>
        <v>-6.365237756000063</v>
      </c>
      <c r="AC62">
        <f t="shared" si="2"/>
        <v>-7.1884477816844461</v>
      </c>
      <c r="AE62">
        <f t="shared" si="3"/>
        <v>0</v>
      </c>
      <c r="AF62">
        <f t="shared" si="24"/>
        <v>0</v>
      </c>
      <c r="AG62">
        <f t="shared" si="24"/>
        <v>-7.0604774201871542E-2</v>
      </c>
      <c r="AH62">
        <f t="shared" si="5"/>
        <v>-946.93503988481075</v>
      </c>
      <c r="AI62">
        <f t="shared" si="25"/>
        <v>-947.00564465901266</v>
      </c>
      <c r="AJ62">
        <f t="shared" si="7"/>
        <v>0.82321002568438306</v>
      </c>
      <c r="AK62">
        <f t="shared" si="22"/>
        <v>-0.44556664292000447</v>
      </c>
      <c r="AL62">
        <f t="shared" si="8"/>
        <v>-946.62800127624826</v>
      </c>
      <c r="AN62">
        <f t="shared" si="26"/>
        <v>0</v>
      </c>
      <c r="AO62">
        <f t="shared" si="26"/>
        <v>0</v>
      </c>
      <c r="AP62">
        <f t="shared" si="26"/>
        <v>-8.8098949712915565E-5</v>
      </c>
      <c r="AQ62">
        <f t="shared" si="26"/>
        <v>-1.1815629099200249</v>
      </c>
      <c r="AR62">
        <f t="shared" si="26"/>
        <v>-1.1816510088697378</v>
      </c>
      <c r="AS62">
        <f t="shared" si="26"/>
        <v>1.0271817943723978E-3</v>
      </c>
      <c r="AT62">
        <f t="shared" si="26"/>
        <v>-5.5596740747485549E-4</v>
      </c>
      <c r="AU62">
        <f t="shared" si="23"/>
        <v>-1.1811797944828402</v>
      </c>
      <c r="AW62">
        <v>59</v>
      </c>
      <c r="AX62">
        <f>IF(Z62&gt;0, (R62*SUMPRODUCT(K62:$K$98, X62:$X$98)-K62*$AZ$3)/Z62, 0)</f>
        <v>-1272.6561098282464</v>
      </c>
    </row>
    <row r="63" spans="5:50" x14ac:dyDescent="0.25">
      <c r="E63">
        <v>2063</v>
      </c>
      <c r="F63" s="5">
        <f>EconomicRates!C103</f>
        <v>3.5571999999999999E-2</v>
      </c>
      <c r="G63" s="5">
        <f>EconomicRates!D103</f>
        <v>7.0000000000000007E-2</v>
      </c>
      <c r="H63" s="5">
        <f t="shared" si="10"/>
        <v>0.12000000000000001</v>
      </c>
      <c r="I63" s="5">
        <f t="shared" si="11"/>
        <v>1.1200000000000001</v>
      </c>
      <c r="J63">
        <f t="shared" si="12"/>
        <v>0.89285714285714279</v>
      </c>
      <c r="K63">
        <f t="shared" si="20"/>
        <v>1.114085802533504E-3</v>
      </c>
      <c r="L63" s="2">
        <v>60</v>
      </c>
      <c r="M63" s="6">
        <v>0.424762996</v>
      </c>
      <c r="Q63" s="4">
        <f t="shared" si="21"/>
        <v>12.5</v>
      </c>
      <c r="R63">
        <f t="shared" si="0"/>
        <v>250000</v>
      </c>
      <c r="S63">
        <f t="shared" si="1"/>
        <v>-2294.890565915663</v>
      </c>
      <c r="U63">
        <f t="shared" si="13"/>
        <v>0.424762996</v>
      </c>
      <c r="V63">
        <f t="shared" si="14"/>
        <v>0.01</v>
      </c>
      <c r="W63">
        <f t="shared" si="15"/>
        <v>5.6483819361497238E-3</v>
      </c>
      <c r="X63">
        <f t="shared" si="16"/>
        <v>2.3992236337512375E-3</v>
      </c>
      <c r="Y63">
        <f t="shared" si="17"/>
        <v>5.6483819361497238E-5</v>
      </c>
      <c r="Z63">
        <f t="shared" si="18"/>
        <v>3.1926744830369893E-3</v>
      </c>
      <c r="AB63">
        <f t="shared" si="19"/>
        <v>-7.1884477816844461</v>
      </c>
      <c r="AC63">
        <f t="shared" si="2"/>
        <v>-7.326838551161253</v>
      </c>
      <c r="AE63">
        <f t="shared" si="3"/>
        <v>0</v>
      </c>
      <c r="AF63">
        <f t="shared" si="24"/>
        <v>0</v>
      </c>
      <c r="AG63">
        <f t="shared" si="24"/>
        <v>-3.9908431037962364E-2</v>
      </c>
      <c r="AH63">
        <f t="shared" si="5"/>
        <v>-599.80590843780942</v>
      </c>
      <c r="AI63">
        <f t="shared" si="25"/>
        <v>-599.84581686884735</v>
      </c>
      <c r="AJ63">
        <f t="shared" si="7"/>
        <v>0.13839076947680695</v>
      </c>
      <c r="AK63">
        <f t="shared" si="22"/>
        <v>-0.50319134471791127</v>
      </c>
      <c r="AL63">
        <f t="shared" si="8"/>
        <v>-600.21061744408848</v>
      </c>
      <c r="AN63">
        <f t="shared" si="26"/>
        <v>0</v>
      </c>
      <c r="AO63">
        <f t="shared" si="26"/>
        <v>0</v>
      </c>
      <c r="AP63">
        <f t="shared" si="26"/>
        <v>-4.4461416420781301E-5</v>
      </c>
      <c r="AQ63">
        <f t="shared" si="26"/>
        <v>-0.66823524686627433</v>
      </c>
      <c r="AR63">
        <f t="shared" si="26"/>
        <v>-0.66827970828269501</v>
      </c>
      <c r="AS63">
        <f t="shared" si="26"/>
        <v>1.5417919147579762E-4</v>
      </c>
      <c r="AT63">
        <f t="shared" si="26"/>
        <v>-5.6059833310796725E-4</v>
      </c>
      <c r="AU63">
        <f t="shared" si="23"/>
        <v>-0.6686861274243272</v>
      </c>
      <c r="AW63">
        <v>60</v>
      </c>
      <c r="AX63">
        <f>IF(Z63&gt;0, (R63*SUMPRODUCT(K63:$K$98, X63:$X$98)-K63*$AZ$3)/Z63, 0)</f>
        <v>-2294.890565915663</v>
      </c>
    </row>
    <row r="64" spans="5:50" x14ac:dyDescent="0.25">
      <c r="E64">
        <v>2064</v>
      </c>
      <c r="F64" s="5">
        <f>EconomicRates!C104</f>
        <v>3.5571999999999999E-2</v>
      </c>
      <c r="G64" s="5">
        <f>EconomicRates!D104</f>
        <v>7.0000000000000007E-2</v>
      </c>
      <c r="H64" s="5">
        <f t="shared" si="10"/>
        <v>0.12000000000000001</v>
      </c>
      <c r="I64" s="5">
        <f t="shared" si="11"/>
        <v>1.1200000000000001</v>
      </c>
      <c r="J64">
        <f t="shared" si="12"/>
        <v>0.89285714285714279</v>
      </c>
      <c r="K64">
        <f t="shared" si="20"/>
        <v>9.9471946654777136E-4</v>
      </c>
      <c r="L64" s="2">
        <v>61</v>
      </c>
      <c r="M64" s="6">
        <v>0.45242554800000001</v>
      </c>
      <c r="Q64" s="4">
        <f t="shared" si="21"/>
        <v>12.5</v>
      </c>
      <c r="R64">
        <f t="shared" si="0"/>
        <v>250000</v>
      </c>
      <c r="S64">
        <f t="shared" si="1"/>
        <v>-4115.6377855987766</v>
      </c>
      <c r="U64">
        <f t="shared" si="13"/>
        <v>0.45242554800000001</v>
      </c>
      <c r="V64">
        <f t="shared" si="14"/>
        <v>0.01</v>
      </c>
      <c r="W64">
        <f t="shared" si="15"/>
        <v>3.1926744830369893E-3</v>
      </c>
      <c r="X64">
        <f t="shared" si="16"/>
        <v>1.4444475025736266E-3</v>
      </c>
      <c r="Y64">
        <f t="shared" si="17"/>
        <v>3.1926744830369892E-5</v>
      </c>
      <c r="Z64">
        <f t="shared" si="18"/>
        <v>1.7163002356329927E-3</v>
      </c>
      <c r="AB64">
        <f t="shared" si="19"/>
        <v>-7.326838551161253</v>
      </c>
      <c r="AC64">
        <f t="shared" si="2"/>
        <v>-7.063670101203229</v>
      </c>
      <c r="AE64">
        <f t="shared" si="3"/>
        <v>0</v>
      </c>
      <c r="AF64">
        <f t="shared" si="24"/>
        <v>0</v>
      </c>
      <c r="AG64">
        <f t="shared" si="24"/>
        <v>-2.1453752945412408E-2</v>
      </c>
      <c r="AH64">
        <f t="shared" si="5"/>
        <v>-361.11187564340662</v>
      </c>
      <c r="AI64">
        <f t="shared" si="25"/>
        <v>-361.13332939635205</v>
      </c>
      <c r="AJ64">
        <f t="shared" si="7"/>
        <v>-0.26316844995802402</v>
      </c>
      <c r="AK64">
        <f t="shared" si="22"/>
        <v>-0.51287869858128776</v>
      </c>
      <c r="AL64">
        <f t="shared" si="8"/>
        <v>-361.90937654489136</v>
      </c>
      <c r="AN64">
        <f t="shared" si="26"/>
        <v>0</v>
      </c>
      <c r="AO64">
        <f t="shared" si="26"/>
        <v>0</v>
      </c>
      <c r="AP64">
        <f t="shared" si="26"/>
        <v>-2.1340465685308307E-5</v>
      </c>
      <c r="AQ64">
        <f t="shared" si="26"/>
        <v>-0.35920501230407459</v>
      </c>
      <c r="AR64">
        <f t="shared" si="26"/>
        <v>-0.35922635276975989</v>
      </c>
      <c r="AS64">
        <f t="shared" si="26"/>
        <v>-2.6177878015444951E-4</v>
      </c>
      <c r="AT64">
        <f t="shared" si="26"/>
        <v>-5.1017042545649382E-4</v>
      </c>
      <c r="AU64">
        <f t="shared" si="23"/>
        <v>-0.35999830197537086</v>
      </c>
      <c r="AW64">
        <v>61</v>
      </c>
      <c r="AX64">
        <f>IF(Z64&gt;0, (R64*SUMPRODUCT(K64:$K$98, X64:$X$98)-K64*$AZ$3)/Z64, 0)</f>
        <v>-4115.6377855987766</v>
      </c>
    </row>
    <row r="65" spans="5:50" x14ac:dyDescent="0.25">
      <c r="E65">
        <v>2065</v>
      </c>
      <c r="F65" s="5">
        <f>EconomicRates!C105</f>
        <v>3.5571999999999999E-2</v>
      </c>
      <c r="G65" s="5">
        <f>EconomicRates!D105</f>
        <v>7.0000000000000007E-2</v>
      </c>
      <c r="H65" s="5">
        <f t="shared" si="10"/>
        <v>0.12000000000000001</v>
      </c>
      <c r="I65" s="5">
        <f t="shared" si="11"/>
        <v>1.1200000000000001</v>
      </c>
      <c r="J65">
        <f t="shared" si="12"/>
        <v>0.89285714285714279</v>
      </c>
      <c r="K65">
        <f t="shared" si="20"/>
        <v>8.8814238084622432E-4</v>
      </c>
      <c r="L65" s="2">
        <v>62</v>
      </c>
      <c r="M65" s="6">
        <v>0.48020744799999998</v>
      </c>
      <c r="Q65" s="4">
        <f t="shared" si="21"/>
        <v>12.5</v>
      </c>
      <c r="R65">
        <f t="shared" si="0"/>
        <v>250000</v>
      </c>
      <c r="S65">
        <f t="shared" si="1"/>
        <v>-7533.2434496081596</v>
      </c>
      <c r="U65">
        <f t="shared" si="13"/>
        <v>0.48020744799999998</v>
      </c>
      <c r="V65">
        <f t="shared" si="14"/>
        <v>0.01</v>
      </c>
      <c r="W65">
        <f t="shared" si="15"/>
        <v>1.7163002356329927E-3</v>
      </c>
      <c r="X65">
        <f t="shared" si="16"/>
        <v>8.2418015615511812E-4</v>
      </c>
      <c r="Y65">
        <f t="shared" si="17"/>
        <v>1.7163002356329929E-5</v>
      </c>
      <c r="Z65">
        <f t="shared" si="18"/>
        <v>8.7495707712154471E-4</v>
      </c>
      <c r="AB65">
        <f t="shared" si="19"/>
        <v>-7.063670101203229</v>
      </c>
      <c r="AC65">
        <f t="shared" si="2"/>
        <v>-6.5912646699141781</v>
      </c>
      <c r="AE65">
        <f t="shared" si="3"/>
        <v>0</v>
      </c>
      <c r="AF65">
        <f t="shared" si="24"/>
        <v>0</v>
      </c>
      <c r="AG65">
        <f t="shared" si="24"/>
        <v>-1.0936963464019308E-2</v>
      </c>
      <c r="AH65">
        <f t="shared" si="5"/>
        <v>-206.04503903877952</v>
      </c>
      <c r="AI65">
        <f t="shared" si="25"/>
        <v>-206.05597600224354</v>
      </c>
      <c r="AJ65">
        <f t="shared" si="7"/>
        <v>-0.47240543128905088</v>
      </c>
      <c r="AK65">
        <f t="shared" si="22"/>
        <v>-0.49445690708422607</v>
      </c>
      <c r="AL65">
        <f t="shared" si="8"/>
        <v>-207.0228383406168</v>
      </c>
      <c r="AN65">
        <f t="shared" si="26"/>
        <v>0</v>
      </c>
      <c r="AO65">
        <f t="shared" si="26"/>
        <v>0</v>
      </c>
      <c r="AP65">
        <f t="shared" si="26"/>
        <v>-9.7135807701622779E-6</v>
      </c>
      <c r="AQ65">
        <f t="shared" si="26"/>
        <v>-0.18299733153345488</v>
      </c>
      <c r="AR65">
        <f t="shared" si="26"/>
        <v>-0.18300704511422505</v>
      </c>
      <c r="AS65">
        <f t="shared" si="26"/>
        <v>-4.1956328446974509E-4</v>
      </c>
      <c r="AT65">
        <f t="shared" si="26"/>
        <v>-4.3914813468364487E-4</v>
      </c>
      <c r="AU65">
        <f t="shared" si="23"/>
        <v>-0.18386575653337842</v>
      </c>
      <c r="AW65">
        <v>62</v>
      </c>
      <c r="AX65">
        <f>IF(Z65&gt;0, (R65*SUMPRODUCT(K65:$K$98, X65:$X$98)-K65*$AZ$3)/Z65, 0)</f>
        <v>-7533.2434496081596</v>
      </c>
    </row>
    <row r="66" spans="5:50" x14ac:dyDescent="0.25">
      <c r="E66">
        <v>2066</v>
      </c>
      <c r="F66" s="5">
        <f>EconomicRates!C106</f>
        <v>3.5571999999999999E-2</v>
      </c>
      <c r="G66" s="5">
        <f>EconomicRates!D106</f>
        <v>7.0000000000000007E-2</v>
      </c>
      <c r="H66" s="5">
        <f t="shared" si="10"/>
        <v>0.12000000000000001</v>
      </c>
      <c r="I66" s="5">
        <f t="shared" si="11"/>
        <v>1.1200000000000001</v>
      </c>
      <c r="J66">
        <f t="shared" si="12"/>
        <v>0.89285714285714279</v>
      </c>
      <c r="K66">
        <f t="shared" si="20"/>
        <v>7.9298426861270028E-4</v>
      </c>
      <c r="L66" s="2">
        <v>63</v>
      </c>
      <c r="M66" s="6">
        <v>0.508136904</v>
      </c>
      <c r="Q66" s="4">
        <f t="shared" si="21"/>
        <v>12.5</v>
      </c>
      <c r="R66">
        <f t="shared" si="0"/>
        <v>250000</v>
      </c>
      <c r="S66">
        <f t="shared" si="1"/>
        <v>-14306.490494504034</v>
      </c>
      <c r="U66">
        <f t="shared" si="13"/>
        <v>0.508136904</v>
      </c>
      <c r="V66">
        <f t="shared" si="14"/>
        <v>0.01</v>
      </c>
      <c r="W66">
        <f t="shared" si="15"/>
        <v>8.7495707712154471E-4</v>
      </c>
      <c r="X66">
        <f t="shared" si="16"/>
        <v>4.4459798030143099E-4</v>
      </c>
      <c r="Y66">
        <f t="shared" si="17"/>
        <v>8.7495707712154479E-6</v>
      </c>
      <c r="Z66">
        <f t="shared" si="18"/>
        <v>4.2160952604889827E-4</v>
      </c>
      <c r="AB66">
        <f t="shared" si="19"/>
        <v>-6.5912646699141781</v>
      </c>
      <c r="AC66">
        <f t="shared" si="2"/>
        <v>-6.031752676810914</v>
      </c>
      <c r="AE66">
        <f t="shared" si="3"/>
        <v>0</v>
      </c>
      <c r="AF66">
        <f t="shared" si="24"/>
        <v>0</v>
      </c>
      <c r="AG66">
        <f t="shared" si="24"/>
        <v>-5.2701190756112284E-3</v>
      </c>
      <c r="AH66">
        <f t="shared" si="5"/>
        <v>-111.14949507535775</v>
      </c>
      <c r="AI66">
        <f t="shared" si="25"/>
        <v>-111.15476519443337</v>
      </c>
      <c r="AJ66">
        <f t="shared" si="7"/>
        <v>-0.55951199310326416</v>
      </c>
      <c r="AK66">
        <f t="shared" si="22"/>
        <v>-0.46138852689399251</v>
      </c>
      <c r="AL66">
        <f t="shared" si="8"/>
        <v>-112.17566571443062</v>
      </c>
      <c r="AN66">
        <f t="shared" si="26"/>
        <v>0</v>
      </c>
      <c r="AO66">
        <f t="shared" si="26"/>
        <v>0</v>
      </c>
      <c r="AP66">
        <f t="shared" si="26"/>
        <v>-4.1791215206754102E-6</v>
      </c>
      <c r="AQ66">
        <f t="shared" si="26"/>
        <v>-8.81398010590035E-2</v>
      </c>
      <c r="AR66">
        <f t="shared" si="26"/>
        <v>-8.8143980180524176E-2</v>
      </c>
      <c r="AS66">
        <f t="shared" si="26"/>
        <v>-4.4368420863102615E-4</v>
      </c>
      <c r="AT66">
        <f t="shared" si="26"/>
        <v>-3.6587384354532383E-4</v>
      </c>
      <c r="AU66">
        <f t="shared" si="23"/>
        <v>-8.8953538232700524E-2</v>
      </c>
      <c r="AW66">
        <v>63</v>
      </c>
      <c r="AX66">
        <f>IF(Z66&gt;0, (R66*SUMPRODUCT(K66:$K$98, X66:$X$98)-K66*$AZ$3)/Z66, 0)</f>
        <v>-14306.490494504034</v>
      </c>
    </row>
    <row r="67" spans="5:50" x14ac:dyDescent="0.25">
      <c r="E67">
        <v>2067</v>
      </c>
      <c r="F67" s="5">
        <f>EconomicRates!C107</f>
        <v>3.5571999999999999E-2</v>
      </c>
      <c r="G67" s="5">
        <f>EconomicRates!D107</f>
        <v>7.0000000000000007E-2</v>
      </c>
      <c r="H67" s="5">
        <f t="shared" si="10"/>
        <v>0.12000000000000001</v>
      </c>
      <c r="I67" s="5">
        <f t="shared" si="11"/>
        <v>1.1200000000000001</v>
      </c>
      <c r="J67">
        <f t="shared" si="12"/>
        <v>0.89285714285714279</v>
      </c>
      <c r="K67">
        <f t="shared" si="20"/>
        <v>7.0802166840419666E-4</v>
      </c>
      <c r="L67" s="2">
        <v>64</v>
      </c>
      <c r="M67" s="6">
        <v>0.53626491099999996</v>
      </c>
      <c r="Q67" s="4">
        <f t="shared" si="21"/>
        <v>12.5</v>
      </c>
      <c r="R67">
        <f t="shared" ref="R67:R79" si="27">$C$6</f>
        <v>250000</v>
      </c>
      <c r="S67">
        <f t="shared" ref="S67:S79" si="28">AX67</f>
        <v>-28525.693818554904</v>
      </c>
      <c r="U67">
        <f t="shared" si="13"/>
        <v>0.53626491099999996</v>
      </c>
      <c r="V67">
        <f t="shared" si="14"/>
        <v>0.01</v>
      </c>
      <c r="W67">
        <f t="shared" si="15"/>
        <v>4.2160952604889827E-4</v>
      </c>
      <c r="X67">
        <f t="shared" si="16"/>
        <v>2.2609439496336459E-4</v>
      </c>
      <c r="Y67">
        <f t="shared" si="17"/>
        <v>4.2160952604889831E-6</v>
      </c>
      <c r="Z67">
        <f t="shared" si="18"/>
        <v>1.912990358250447E-4</v>
      </c>
      <c r="AB67">
        <f t="shared" si="19"/>
        <v>-6.031752676810914</v>
      </c>
      <c r="AC67">
        <f t="shared" ref="AC67:AC79" si="29">S67*Z67</f>
        <v>-5.4569377237299905</v>
      </c>
      <c r="AE67">
        <f t="shared" ref="AE67:AE79" si="30">$Z67*O67</f>
        <v>0</v>
      </c>
      <c r="AF67">
        <f t="shared" ref="AF67:AG79" si="31">-$Z67*P67</f>
        <v>0</v>
      </c>
      <c r="AG67">
        <f t="shared" si="31"/>
        <v>-2.3912379478130586E-3</v>
      </c>
      <c r="AH67">
        <f t="shared" ref="AH67:AH79" si="32">-X67*R67</f>
        <v>-56.523598740841152</v>
      </c>
      <c r="AI67">
        <f t="shared" ref="AI67:AI79" si="33">SUM(AE67:AH67)</f>
        <v>-56.525989978788964</v>
      </c>
      <c r="AJ67">
        <f t="shared" ref="AJ67:AJ79" si="34">AB67-AC67</f>
        <v>-0.57481495308092345</v>
      </c>
      <c r="AK67">
        <f t="shared" si="22"/>
        <v>-0.42222268737676399</v>
      </c>
      <c r="AL67">
        <f t="shared" ref="AL67:AL79" si="35">SUM(AI67:AK67)</f>
        <v>-57.523027619246655</v>
      </c>
      <c r="AN67">
        <f t="shared" ref="AN67:AT79" si="36">AE67*$K67</f>
        <v>0</v>
      </c>
      <c r="AO67">
        <f t="shared" si="36"/>
        <v>0</v>
      </c>
      <c r="AP67">
        <f t="shared" si="36"/>
        <v>-1.6930482813620291E-6</v>
      </c>
      <c r="AQ67">
        <f t="shared" si="36"/>
        <v>-4.0019932684699701E-2</v>
      </c>
      <c r="AR67">
        <f t="shared" si="36"/>
        <v>-4.0021625732981063E-2</v>
      </c>
      <c r="AS67">
        <f t="shared" si="36"/>
        <v>-4.0698144210403545E-4</v>
      </c>
      <c r="AT67">
        <f t="shared" si="36"/>
        <v>-2.9894281155460001E-4</v>
      </c>
      <c r="AU67">
        <f t="shared" si="23"/>
        <v>-4.0727549986639702E-2</v>
      </c>
      <c r="AW67">
        <v>64</v>
      </c>
      <c r="AX67">
        <f>IF(Z67&gt;0, (R67*SUMPRODUCT(K67:$K$98, X67:$X$98)-K67*$AZ$3)/Z67, 0)</f>
        <v>-28525.693818554904</v>
      </c>
    </row>
    <row r="68" spans="5:50" x14ac:dyDescent="0.25">
      <c r="E68">
        <v>2068</v>
      </c>
      <c r="F68" s="5">
        <f>EconomicRates!C108</f>
        <v>3.5571999999999999E-2</v>
      </c>
      <c r="G68" s="5">
        <f>EconomicRates!D108</f>
        <v>7.0000000000000007E-2</v>
      </c>
      <c r="H68" s="5">
        <f t="shared" ref="H68:H79" si="37">G68+$C$9</f>
        <v>0.12000000000000001</v>
      </c>
      <c r="I68" s="5">
        <f t="shared" ref="I68:I79" si="38">1+H68</f>
        <v>1.1200000000000001</v>
      </c>
      <c r="J68">
        <f t="shared" ref="J68:J79" si="39">1/I68</f>
        <v>0.89285714285714279</v>
      </c>
      <c r="K68">
        <f t="shared" si="20"/>
        <v>6.3216220393231843E-4</v>
      </c>
      <c r="L68" s="2">
        <v>65</v>
      </c>
      <c r="M68" s="6">
        <v>0.564431978</v>
      </c>
      <c r="Q68" s="4">
        <f t="shared" si="21"/>
        <v>12.5</v>
      </c>
      <c r="R68">
        <f t="shared" si="27"/>
        <v>250000</v>
      </c>
      <c r="S68">
        <f t="shared" si="28"/>
        <v>-60250.441508312084</v>
      </c>
      <c r="U68">
        <f t="shared" ref="U68:U79" si="40">M68</f>
        <v>0.564431978</v>
      </c>
      <c r="V68">
        <f t="shared" ref="V68:V79" si="41">$C$10</f>
        <v>0.01</v>
      </c>
      <c r="W68">
        <f t="shared" ref="W68:W79" si="42">Z67</f>
        <v>1.912990358250447E-4</v>
      </c>
      <c r="X68">
        <f t="shared" ref="X68:X79" si="43">U68*W68</f>
        <v>1.0797529318022284E-4</v>
      </c>
      <c r="Y68">
        <f t="shared" ref="Y68:Y79" si="44">V68*W68</f>
        <v>1.912990358250447E-6</v>
      </c>
      <c r="Z68">
        <f t="shared" ref="Z68:Z79" si="45">MAX(0, W68-X68-Y68)</f>
        <v>8.1410752286571411E-5</v>
      </c>
      <c r="AB68">
        <f t="shared" ref="AB68:AB79" si="46">AC67</f>
        <v>-5.4569377237299905</v>
      </c>
      <c r="AC68">
        <f t="shared" si="29"/>
        <v>-4.9050337687897549</v>
      </c>
      <c r="AE68">
        <f t="shared" si="30"/>
        <v>0</v>
      </c>
      <c r="AF68">
        <f t="shared" si="31"/>
        <v>0</v>
      </c>
      <c r="AG68">
        <f t="shared" si="31"/>
        <v>-1.0176344035821426E-3</v>
      </c>
      <c r="AH68">
        <f t="shared" si="32"/>
        <v>-26.993823295055709</v>
      </c>
      <c r="AI68">
        <f t="shared" si="33"/>
        <v>-26.99484092945929</v>
      </c>
      <c r="AJ68">
        <f t="shared" si="34"/>
        <v>-0.55190395494023559</v>
      </c>
      <c r="AK68">
        <f t="shared" si="22"/>
        <v>-0.38198564066109936</v>
      </c>
      <c r="AL68">
        <f t="shared" si="35"/>
        <v>-27.928730525060626</v>
      </c>
      <c r="AN68">
        <f t="shared" si="36"/>
        <v>0</v>
      </c>
      <c r="AO68">
        <f t="shared" si="36"/>
        <v>0</v>
      </c>
      <c r="AP68">
        <f t="shared" si="36"/>
        <v>-6.4331000736583769E-7</v>
      </c>
      <c r="AQ68">
        <f t="shared" si="36"/>
        <v>-1.7064474826761974E-2</v>
      </c>
      <c r="AR68">
        <f t="shared" si="36"/>
        <v>-1.706511813676934E-2</v>
      </c>
      <c r="AS68">
        <f t="shared" si="36"/>
        <v>-3.4889282051398229E-4</v>
      </c>
      <c r="AT68">
        <f t="shared" si="36"/>
        <v>-2.4147688447081919E-4</v>
      </c>
      <c r="AU68">
        <f t="shared" si="23"/>
        <v>-1.7655487841754143E-2</v>
      </c>
      <c r="AW68">
        <v>65</v>
      </c>
      <c r="AX68">
        <f>IF(Z68&gt;0, (R68*SUMPRODUCT(K68:$K$98, X68:$X$98)-K68*$AZ$3)/Z68, 0)</f>
        <v>-60250.441508312084</v>
      </c>
    </row>
    <row r="69" spans="5:50" x14ac:dyDescent="0.25">
      <c r="E69">
        <v>2069</v>
      </c>
      <c r="F69" s="5">
        <f>EconomicRates!C109</f>
        <v>3.5571999999999999E-2</v>
      </c>
      <c r="G69" s="5">
        <f>EconomicRates!D109</f>
        <v>7.0000000000000007E-2</v>
      </c>
      <c r="H69" s="5">
        <f t="shared" si="37"/>
        <v>0.12000000000000001</v>
      </c>
      <c r="I69" s="5">
        <f t="shared" si="38"/>
        <v>1.1200000000000001</v>
      </c>
      <c r="J69">
        <f t="shared" si="39"/>
        <v>0.89285714285714279</v>
      </c>
      <c r="K69">
        <f t="shared" ref="K69:K79" si="47">K68*J69</f>
        <v>5.6443053922528431E-4</v>
      </c>
      <c r="L69" s="2">
        <v>66</v>
      </c>
      <c r="M69" s="6">
        <v>0.59247427200000002</v>
      </c>
      <c r="Q69" s="4">
        <f t="shared" ref="Q69:Q79" si="48">$C$8</f>
        <v>12.5</v>
      </c>
      <c r="R69">
        <f t="shared" si="27"/>
        <v>250000</v>
      </c>
      <c r="S69">
        <f t="shared" si="28"/>
        <v>-135760.36262218081</v>
      </c>
      <c r="U69">
        <f t="shared" si="40"/>
        <v>0.59247427200000002</v>
      </c>
      <c r="V69">
        <f t="shared" si="41"/>
        <v>0.01</v>
      </c>
      <c r="W69">
        <f t="shared" si="42"/>
        <v>8.1410752286571411E-5</v>
      </c>
      <c r="X69">
        <f t="shared" si="43"/>
        <v>4.8233776193958734E-5</v>
      </c>
      <c r="Y69">
        <f t="shared" si="44"/>
        <v>8.1410752286571409E-7</v>
      </c>
      <c r="Z69">
        <f t="shared" si="45"/>
        <v>3.2362868569746962E-5</v>
      </c>
      <c r="AB69">
        <f t="shared" si="46"/>
        <v>-4.9050337687897549</v>
      </c>
      <c r="AC69">
        <f t="shared" si="29"/>
        <v>-4.3935947725228255</v>
      </c>
      <c r="AE69">
        <f t="shared" si="30"/>
        <v>0</v>
      </c>
      <c r="AF69">
        <f t="shared" si="31"/>
        <v>0</v>
      </c>
      <c r="AG69">
        <f t="shared" si="31"/>
        <v>-4.0453585712183702E-4</v>
      </c>
      <c r="AH69">
        <f t="shared" si="32"/>
        <v>-12.058444048489683</v>
      </c>
      <c r="AI69">
        <f t="shared" si="33"/>
        <v>-12.058848584346805</v>
      </c>
      <c r="AJ69">
        <f t="shared" si="34"/>
        <v>-0.51143899626692946</v>
      </c>
      <c r="AK69">
        <f t="shared" si="22"/>
        <v>-0.34335236381528289</v>
      </c>
      <c r="AL69">
        <f t="shared" si="35"/>
        <v>-12.913639944429017</v>
      </c>
      <c r="AN69">
        <f t="shared" si="36"/>
        <v>0</v>
      </c>
      <c r="AO69">
        <f t="shared" si="36"/>
        <v>0</v>
      </c>
      <c r="AP69">
        <f t="shared" si="36"/>
        <v>-2.2833239197124104E-7</v>
      </c>
      <c r="AQ69">
        <f t="shared" si="36"/>
        <v>-6.8061540765069518E-3</v>
      </c>
      <c r="AR69">
        <f t="shared" si="36"/>
        <v>-6.8063824088989231E-3</v>
      </c>
      <c r="AS69">
        <f t="shared" si="36"/>
        <v>-2.8867178844378118E-4</v>
      </c>
      <c r="AT69">
        <f t="shared" si="36"/>
        <v>-1.9379855985253612E-4</v>
      </c>
      <c r="AU69">
        <f t="shared" si="23"/>
        <v>-7.2888527571952407E-3</v>
      </c>
      <c r="AW69">
        <v>66</v>
      </c>
      <c r="AX69">
        <f>IF(Z69&gt;0, (R69*SUMPRODUCT(K69:$K$98, X69:$X$98)-K69*$AZ$3)/Z69, 0)</f>
        <v>-135760.36262218081</v>
      </c>
    </row>
    <row r="70" spans="5:50" x14ac:dyDescent="0.25">
      <c r="E70">
        <v>2070</v>
      </c>
      <c r="F70" s="5">
        <f>EconomicRates!C110</f>
        <v>3.5571999999999999E-2</v>
      </c>
      <c r="G70" s="5">
        <f>EconomicRates!D110</f>
        <v>7.0000000000000007E-2</v>
      </c>
      <c r="H70" s="5">
        <f t="shared" si="37"/>
        <v>0.12000000000000001</v>
      </c>
      <c r="I70" s="5">
        <f t="shared" si="38"/>
        <v>1.1200000000000001</v>
      </c>
      <c r="J70">
        <f t="shared" si="39"/>
        <v>0.89285714285714279</v>
      </c>
      <c r="K70">
        <f t="shared" si="47"/>
        <v>5.0395583859400386E-4</v>
      </c>
      <c r="L70" s="2">
        <v>67</v>
      </c>
      <c r="M70" s="6">
        <v>0.62503115200000003</v>
      </c>
      <c r="Q70" s="4">
        <f t="shared" si="48"/>
        <v>12.5</v>
      </c>
      <c r="R70">
        <f t="shared" si="27"/>
        <v>250000</v>
      </c>
      <c r="S70">
        <f t="shared" si="28"/>
        <v>-332603.23945407901</v>
      </c>
      <c r="U70">
        <f t="shared" si="40"/>
        <v>0.62503115200000003</v>
      </c>
      <c r="V70">
        <f t="shared" si="41"/>
        <v>0.01</v>
      </c>
      <c r="W70">
        <f t="shared" si="42"/>
        <v>3.2362868569746962E-5</v>
      </c>
      <c r="X70">
        <f t="shared" si="43"/>
        <v>2.0227801024173537E-5</v>
      </c>
      <c r="Y70">
        <f t="shared" si="44"/>
        <v>3.2362868569746963E-7</v>
      </c>
      <c r="Z70">
        <f t="shared" si="45"/>
        <v>1.1811438859875955E-5</v>
      </c>
      <c r="AB70">
        <f t="shared" si="46"/>
        <v>-4.3935947725228255</v>
      </c>
      <c r="AC70">
        <f t="shared" si="29"/>
        <v>-3.928522827408536</v>
      </c>
      <c r="AE70">
        <f t="shared" si="30"/>
        <v>0</v>
      </c>
      <c r="AF70">
        <f t="shared" si="31"/>
        <v>0</v>
      </c>
      <c r="AG70">
        <f t="shared" si="31"/>
        <v>-1.4764298574844944E-4</v>
      </c>
      <c r="AH70">
        <f t="shared" si="32"/>
        <v>-5.0569502560433843</v>
      </c>
      <c r="AI70">
        <f t="shared" si="33"/>
        <v>-5.0570978990291326</v>
      </c>
      <c r="AJ70">
        <f t="shared" si="34"/>
        <v>-0.46507194511428951</v>
      </c>
      <c r="AK70">
        <f t="shared" si="22"/>
        <v>-0.3075516340765978</v>
      </c>
      <c r="AL70">
        <f t="shared" si="35"/>
        <v>-5.8297214782200193</v>
      </c>
      <c r="AN70">
        <f t="shared" si="36"/>
        <v>0</v>
      </c>
      <c r="AO70">
        <f t="shared" si="36"/>
        <v>0</v>
      </c>
      <c r="AP70">
        <f t="shared" si="36"/>
        <v>-7.4405544695382403E-8</v>
      </c>
      <c r="AQ70">
        <f t="shared" si="36"/>
        <v>-2.5484796070125064E-3</v>
      </c>
      <c r="AR70">
        <f t="shared" si="36"/>
        <v>-2.5485540125572016E-3</v>
      </c>
      <c r="AS70">
        <f t="shared" si="36"/>
        <v>-2.343757221066163E-4</v>
      </c>
      <c r="AT70">
        <f t="shared" si="36"/>
        <v>-1.5499244166202806E-4</v>
      </c>
      <c r="AU70">
        <f t="shared" si="23"/>
        <v>-2.9379221763258458E-3</v>
      </c>
      <c r="AW70">
        <v>67</v>
      </c>
      <c r="AX70">
        <f>IF(Z70&gt;0, (R70*SUMPRODUCT(K70:$K$98, X70:$X$98)-K70*$AZ$3)/Z70, 0)</f>
        <v>-332603.23945407901</v>
      </c>
    </row>
    <row r="71" spans="5:50" x14ac:dyDescent="0.25">
      <c r="E71">
        <v>2071</v>
      </c>
      <c r="F71" s="5">
        <f>EconomicRates!C111</f>
        <v>3.5571999999999999E-2</v>
      </c>
      <c r="G71" s="5">
        <f>EconomicRates!D111</f>
        <v>7.0000000000000007E-2</v>
      </c>
      <c r="H71" s="5">
        <f t="shared" si="37"/>
        <v>0.12000000000000001</v>
      </c>
      <c r="I71" s="5">
        <f t="shared" si="38"/>
        <v>1.1200000000000001</v>
      </c>
      <c r="J71">
        <f t="shared" si="39"/>
        <v>0.89285714285714279</v>
      </c>
      <c r="K71">
        <f t="shared" si="47"/>
        <v>4.4996057017321768E-4</v>
      </c>
      <c r="L71" s="2">
        <v>68</v>
      </c>
      <c r="M71" s="6">
        <v>0.65741117999999998</v>
      </c>
      <c r="Q71" s="4">
        <f t="shared" si="48"/>
        <v>12.5</v>
      </c>
      <c r="R71">
        <f t="shared" si="27"/>
        <v>250000</v>
      </c>
      <c r="S71">
        <f t="shared" si="28"/>
        <v>-893441.09625151998</v>
      </c>
      <c r="U71">
        <f t="shared" si="40"/>
        <v>0.65741117999999998</v>
      </c>
      <c r="V71">
        <f t="shared" si="41"/>
        <v>0.01</v>
      </c>
      <c r="W71">
        <f t="shared" si="42"/>
        <v>1.1811438859875955E-5</v>
      </c>
      <c r="X71">
        <f t="shared" si="43"/>
        <v>7.764971958368906E-6</v>
      </c>
      <c r="Y71">
        <f t="shared" si="44"/>
        <v>1.1811438859875954E-7</v>
      </c>
      <c r="Z71">
        <f t="shared" si="45"/>
        <v>3.9283525129082887E-6</v>
      </c>
      <c r="AB71">
        <f t="shared" si="46"/>
        <v>-3.928522827408536</v>
      </c>
      <c r="AC71">
        <f t="shared" si="29"/>
        <v>-3.5097515755951947</v>
      </c>
      <c r="AE71">
        <f t="shared" si="30"/>
        <v>0</v>
      </c>
      <c r="AF71">
        <f t="shared" si="31"/>
        <v>0</v>
      </c>
      <c r="AG71">
        <f t="shared" si="31"/>
        <v>-4.9104406411353609E-5</v>
      </c>
      <c r="AH71">
        <f t="shared" si="32"/>
        <v>-1.9412429895922265</v>
      </c>
      <c r="AI71">
        <f t="shared" si="33"/>
        <v>-1.9412920939986378</v>
      </c>
      <c r="AJ71">
        <f t="shared" si="34"/>
        <v>-0.41877125181334129</v>
      </c>
      <c r="AK71">
        <f t="shared" si="22"/>
        <v>-0.27499659791859754</v>
      </c>
      <c r="AL71">
        <f t="shared" si="35"/>
        <v>-2.6350599437305768</v>
      </c>
      <c r="AN71">
        <f t="shared" si="36"/>
        <v>0</v>
      </c>
      <c r="AO71">
        <f t="shared" si="36"/>
        <v>0</v>
      </c>
      <c r="AP71">
        <f t="shared" si="36"/>
        <v>-2.2095046706870076E-8</v>
      </c>
      <c r="AQ71">
        <f t="shared" si="36"/>
        <v>-8.7348280244167991E-4</v>
      </c>
      <c r="AR71">
        <f t="shared" si="36"/>
        <v>-8.7350489748838677E-4</v>
      </c>
      <c r="AS71">
        <f t="shared" si="36"/>
        <v>-1.8843055123808316E-4</v>
      </c>
      <c r="AT71">
        <f t="shared" si="36"/>
        <v>-1.2373762599514722E-4</v>
      </c>
      <c r="AU71">
        <f t="shared" si="23"/>
        <v>-1.1856730747216173E-3</v>
      </c>
      <c r="AW71">
        <v>68</v>
      </c>
      <c r="AX71">
        <f>IF(Z71&gt;0, (R71*SUMPRODUCT(K71:$K$98, X71:$X$98)-K71*$AZ$3)/Z71, 0)</f>
        <v>-893441.09625151998</v>
      </c>
    </row>
    <row r="72" spans="5:50" x14ac:dyDescent="0.25">
      <c r="E72">
        <v>2072</v>
      </c>
      <c r="F72" s="5">
        <f>EconomicRates!C112</f>
        <v>3.5571999999999999E-2</v>
      </c>
      <c r="G72" s="5">
        <f>EconomicRates!D112</f>
        <v>7.0000000000000007E-2</v>
      </c>
      <c r="H72" s="5">
        <f t="shared" si="37"/>
        <v>0.12000000000000001</v>
      </c>
      <c r="I72" s="5">
        <f t="shared" si="38"/>
        <v>1.1200000000000001</v>
      </c>
      <c r="J72">
        <f t="shared" si="39"/>
        <v>0.89285714285714279</v>
      </c>
      <c r="K72">
        <f t="shared" si="47"/>
        <v>4.0175050908323003E-4</v>
      </c>
      <c r="L72" s="2">
        <v>69</v>
      </c>
      <c r="M72" s="6">
        <v>0.68957421399999996</v>
      </c>
      <c r="Q72" s="4">
        <f t="shared" si="48"/>
        <v>12.5</v>
      </c>
      <c r="R72">
        <f t="shared" si="27"/>
        <v>250000</v>
      </c>
      <c r="S72">
        <f t="shared" si="28"/>
        <v>-2655909.2673430406</v>
      </c>
      <c r="U72">
        <f t="shared" si="40"/>
        <v>0.68957421399999996</v>
      </c>
      <c r="V72">
        <f t="shared" si="41"/>
        <v>0.01</v>
      </c>
      <c r="W72">
        <f t="shared" si="42"/>
        <v>3.9283525129082887E-6</v>
      </c>
      <c r="X72">
        <f t="shared" si="43"/>
        <v>2.708890596403658E-6</v>
      </c>
      <c r="Y72">
        <f t="shared" si="44"/>
        <v>3.9283525129082885E-8</v>
      </c>
      <c r="Z72">
        <f t="shared" si="45"/>
        <v>1.1801783913755479E-6</v>
      </c>
      <c r="AB72">
        <f t="shared" si="46"/>
        <v>-3.5097515755951947</v>
      </c>
      <c r="AC72">
        <f t="shared" si="29"/>
        <v>-3.1344467267723197</v>
      </c>
      <c r="AE72">
        <f t="shared" si="30"/>
        <v>0</v>
      </c>
      <c r="AF72">
        <f t="shared" si="31"/>
        <v>0</v>
      </c>
      <c r="AG72">
        <f t="shared" si="31"/>
        <v>-1.4752229892194349E-5</v>
      </c>
      <c r="AH72">
        <f t="shared" si="32"/>
        <v>-0.67722264910091445</v>
      </c>
      <c r="AI72">
        <f t="shared" si="33"/>
        <v>-0.67723740133080668</v>
      </c>
      <c r="AJ72">
        <f t="shared" si="34"/>
        <v>-0.37530484882287496</v>
      </c>
      <c r="AK72">
        <f t="shared" ref="AK72:AK79" si="49">G72*SUM(AB72:AB72, AE72:AF72)</f>
        <v>-0.24568261029166366</v>
      </c>
      <c r="AL72">
        <f t="shared" si="35"/>
        <v>-1.2982248604453452</v>
      </c>
      <c r="AN72">
        <f t="shared" si="36"/>
        <v>0</v>
      </c>
      <c r="AO72">
        <f t="shared" si="36"/>
        <v>0</v>
      </c>
      <c r="AP72">
        <f t="shared" si="36"/>
        <v>-5.9267158693019232E-9</v>
      </c>
      <c r="AQ72">
        <f t="shared" si="36"/>
        <v>-2.7207454403898603E-4</v>
      </c>
      <c r="AR72">
        <f t="shared" si="36"/>
        <v>-2.7208047075485536E-4</v>
      </c>
      <c r="AS72">
        <f t="shared" si="36"/>
        <v>-1.507789140759947E-4</v>
      </c>
      <c r="AT72">
        <f t="shared" si="36"/>
        <v>-9.8703113757572691E-5</v>
      </c>
      <c r="AU72">
        <f t="shared" si="23"/>
        <v>-5.2156249858842276E-4</v>
      </c>
      <c r="AW72">
        <v>69</v>
      </c>
      <c r="AX72">
        <f>IF(Z72&gt;0, (R72*SUMPRODUCT(K72:$K$98, X72:$X$98)-K72*$AZ$3)/Z72, 0)</f>
        <v>-2655909.2673430406</v>
      </c>
    </row>
    <row r="73" spans="5:50" x14ac:dyDescent="0.25">
      <c r="E73">
        <v>2073</v>
      </c>
      <c r="F73" s="5">
        <f>EconomicRates!C113</f>
        <v>3.5571999999999999E-2</v>
      </c>
      <c r="G73" s="5">
        <f>EconomicRates!D113</f>
        <v>7.0000000000000007E-2</v>
      </c>
      <c r="H73" s="5">
        <f t="shared" si="37"/>
        <v>0.12000000000000001</v>
      </c>
      <c r="I73" s="5">
        <f t="shared" si="38"/>
        <v>1.1200000000000001</v>
      </c>
      <c r="J73">
        <f t="shared" si="39"/>
        <v>0.89285714285714279</v>
      </c>
      <c r="K73">
        <f t="shared" si="47"/>
        <v>3.5870581168145535E-4</v>
      </c>
      <c r="L73" s="2">
        <v>70</v>
      </c>
      <c r="M73" s="6">
        <v>0.72148010799999995</v>
      </c>
      <c r="Q73" s="4">
        <f t="shared" si="48"/>
        <v>12.5</v>
      </c>
      <c r="R73">
        <f t="shared" si="27"/>
        <v>250000</v>
      </c>
      <c r="S73">
        <f t="shared" si="28"/>
        <v>-8831912.7617066503</v>
      </c>
      <c r="U73">
        <f t="shared" si="40"/>
        <v>0.72148010799999995</v>
      </c>
      <c r="V73">
        <f t="shared" si="41"/>
        <v>0.01</v>
      </c>
      <c r="W73">
        <f t="shared" si="42"/>
        <v>1.1801783913755479E-6</v>
      </c>
      <c r="X73">
        <f t="shared" si="43"/>
        <v>8.514752332688965E-7</v>
      </c>
      <c r="Y73">
        <f t="shared" si="44"/>
        <v>1.180178391375548E-8</v>
      </c>
      <c r="Z73">
        <f t="shared" si="45"/>
        <v>3.1690137419289597E-7</v>
      </c>
      <c r="AB73">
        <f t="shared" si="46"/>
        <v>-3.1344467267723197</v>
      </c>
      <c r="AC73">
        <f t="shared" si="29"/>
        <v>-2.7988452909366126</v>
      </c>
      <c r="AE73">
        <f t="shared" si="30"/>
        <v>0</v>
      </c>
      <c r="AF73">
        <f t="shared" si="31"/>
        <v>0</v>
      </c>
      <c r="AG73">
        <f t="shared" si="31"/>
        <v>-3.9612671774111993E-6</v>
      </c>
      <c r="AH73">
        <f t="shared" si="32"/>
        <v>-0.21286880831722413</v>
      </c>
      <c r="AI73">
        <f t="shared" si="33"/>
        <v>-0.21287276958440154</v>
      </c>
      <c r="AJ73">
        <f t="shared" si="34"/>
        <v>-0.33560143583570712</v>
      </c>
      <c r="AK73">
        <f t="shared" si="49"/>
        <v>-0.2194112708740624</v>
      </c>
      <c r="AL73">
        <f t="shared" si="35"/>
        <v>-0.76788547629417103</v>
      </c>
      <c r="AN73">
        <f t="shared" si="36"/>
        <v>0</v>
      </c>
      <c r="AO73">
        <f t="shared" si="36"/>
        <v>0</v>
      </c>
      <c r="AP73">
        <f t="shared" si="36"/>
        <v>-1.4209295581603918E-9</v>
      </c>
      <c r="AQ73">
        <f t="shared" si="36"/>
        <v>-7.6357278669094013E-5</v>
      </c>
      <c r="AR73">
        <f t="shared" si="36"/>
        <v>-7.6358699598652179E-5</v>
      </c>
      <c r="AS73">
        <f t="shared" si="36"/>
        <v>-1.2038218544290918E-4</v>
      </c>
      <c r="AT73">
        <f t="shared" si="36"/>
        <v>-7.8704098010940222E-5</v>
      </c>
      <c r="AU73">
        <f t="shared" si="23"/>
        <v>-2.7544498305250156E-4</v>
      </c>
      <c r="AW73">
        <v>70</v>
      </c>
      <c r="AX73">
        <f>IF(Z73&gt;0, (R73*SUMPRODUCT(K73:$K$98, X73:$X$98)-K73*$AZ$3)/Z73, 0)</f>
        <v>-8831912.7617066503</v>
      </c>
    </row>
    <row r="74" spans="5:50" x14ac:dyDescent="0.25">
      <c r="E74">
        <v>2074</v>
      </c>
      <c r="F74" s="5">
        <f>EconomicRates!C114</f>
        <v>3.5571999999999999E-2</v>
      </c>
      <c r="G74" s="5">
        <f>EconomicRates!D114</f>
        <v>7.0000000000000007E-2</v>
      </c>
      <c r="H74" s="5">
        <f t="shared" si="37"/>
        <v>0.12000000000000001</v>
      </c>
      <c r="I74" s="5">
        <f t="shared" si="38"/>
        <v>1.1200000000000001</v>
      </c>
      <c r="J74">
        <f t="shared" si="39"/>
        <v>0.89285714285714279</v>
      </c>
      <c r="K74">
        <f t="shared" si="47"/>
        <v>3.2027304614415652E-4</v>
      </c>
      <c r="L74" s="2">
        <v>71</v>
      </c>
      <c r="M74" s="6">
        <v>0.75308980400000003</v>
      </c>
      <c r="Q74" s="4">
        <f t="shared" si="48"/>
        <v>12.5</v>
      </c>
      <c r="R74">
        <f t="shared" si="27"/>
        <v>250000</v>
      </c>
      <c r="S74">
        <f t="shared" si="28"/>
        <v>-33286213.32062947</v>
      </c>
      <c r="U74">
        <f t="shared" si="40"/>
        <v>0.75308980400000003</v>
      </c>
      <c r="V74">
        <f t="shared" si="41"/>
        <v>0.01</v>
      </c>
      <c r="W74">
        <f t="shared" si="42"/>
        <v>3.1690137419289597E-7</v>
      </c>
      <c r="X74">
        <f t="shared" si="43"/>
        <v>2.3865519377825872E-7</v>
      </c>
      <c r="Y74">
        <f t="shared" si="44"/>
        <v>3.1690137419289597E-9</v>
      </c>
      <c r="Z74">
        <f t="shared" si="45"/>
        <v>7.5077166672708297E-8</v>
      </c>
      <c r="AB74">
        <f t="shared" si="46"/>
        <v>-2.7988452909366126</v>
      </c>
      <c r="AC74">
        <f t="shared" si="29"/>
        <v>-2.4990345853762217</v>
      </c>
      <c r="AE74">
        <f t="shared" si="30"/>
        <v>0</v>
      </c>
      <c r="AF74">
        <f t="shared" si="31"/>
        <v>0</v>
      </c>
      <c r="AG74">
        <f t="shared" si="31"/>
        <v>-9.3846458340885375E-7</v>
      </c>
      <c r="AH74">
        <f t="shared" si="32"/>
        <v>-5.9663798444564681E-2</v>
      </c>
      <c r="AI74">
        <f t="shared" si="33"/>
        <v>-5.9664736909148086E-2</v>
      </c>
      <c r="AJ74">
        <f t="shared" si="34"/>
        <v>-0.29981070556039091</v>
      </c>
      <c r="AK74">
        <f t="shared" si="49"/>
        <v>-0.19591917036556289</v>
      </c>
      <c r="AL74">
        <f t="shared" si="35"/>
        <v>-0.55539461283510194</v>
      </c>
      <c r="AN74">
        <f t="shared" si="36"/>
        <v>0</v>
      </c>
      <c r="AO74">
        <f t="shared" si="36"/>
        <v>0</v>
      </c>
      <c r="AP74">
        <f t="shared" si="36"/>
        <v>-3.0056491082676045E-10</v>
      </c>
      <c r="AQ74">
        <f t="shared" si="36"/>
        <v>-1.9108706472371716E-5</v>
      </c>
      <c r="AR74">
        <f t="shared" si="36"/>
        <v>-1.9109007037282543E-5</v>
      </c>
      <c r="AS74">
        <f t="shared" si="36"/>
        <v>-9.6021287936455204E-5</v>
      </c>
      <c r="AT74">
        <f t="shared" si="36"/>
        <v>-6.2747629491014789E-5</v>
      </c>
      <c r="AU74">
        <f t="shared" si="23"/>
        <v>-1.7787792446475256E-4</v>
      </c>
      <c r="AW74">
        <v>71</v>
      </c>
      <c r="AX74">
        <f>IF(Z74&gt;0, (R74*SUMPRODUCT(K74:$K$98, X74:$X$98)-K74*$AZ$3)/Z74, 0)</f>
        <v>-33286213.32062947</v>
      </c>
    </row>
    <row r="75" spans="5:50" x14ac:dyDescent="0.25">
      <c r="E75">
        <v>2075</v>
      </c>
      <c r="F75" s="5">
        <f>EconomicRates!C115</f>
        <v>3.5571999999999999E-2</v>
      </c>
      <c r="G75" s="5">
        <f>EconomicRates!D115</f>
        <v>7.0000000000000007E-2</v>
      </c>
      <c r="H75" s="5">
        <f t="shared" si="37"/>
        <v>0.12000000000000001</v>
      </c>
      <c r="I75" s="5">
        <f t="shared" si="38"/>
        <v>1.1200000000000001</v>
      </c>
      <c r="J75">
        <f t="shared" si="39"/>
        <v>0.89285714285714279</v>
      </c>
      <c r="K75">
        <f t="shared" si="47"/>
        <v>2.8595807691442546E-4</v>
      </c>
      <c r="L75" s="2">
        <v>72</v>
      </c>
      <c r="M75" s="6">
        <v>0.78453892300000005</v>
      </c>
      <c r="Q75" s="4">
        <f t="shared" si="48"/>
        <v>12.5</v>
      </c>
      <c r="R75">
        <f t="shared" si="27"/>
        <v>250000</v>
      </c>
      <c r="S75">
        <f t="shared" si="28"/>
        <v>-144650527.67523235</v>
      </c>
      <c r="U75">
        <f t="shared" si="40"/>
        <v>0.78453892300000005</v>
      </c>
      <c r="V75">
        <f t="shared" si="41"/>
        <v>0.01</v>
      </c>
      <c r="W75">
        <f t="shared" si="42"/>
        <v>7.5077166672708297E-8</v>
      </c>
      <c r="X75">
        <f t="shared" si="43"/>
        <v>5.8900959483298063E-8</v>
      </c>
      <c r="Y75">
        <f t="shared" si="44"/>
        <v>7.5077166672708297E-10</v>
      </c>
      <c r="Z75">
        <f t="shared" si="45"/>
        <v>1.5425435522683151E-8</v>
      </c>
      <c r="AB75">
        <f t="shared" si="46"/>
        <v>-2.4990345853762217</v>
      </c>
      <c r="AC75">
        <f t="shared" si="29"/>
        <v>-2.2312973879763915</v>
      </c>
      <c r="AE75">
        <f t="shared" si="30"/>
        <v>0</v>
      </c>
      <c r="AF75">
        <f t="shared" si="31"/>
        <v>0</v>
      </c>
      <c r="AG75">
        <f t="shared" si="31"/>
        <v>-1.9281794403353939E-7</v>
      </c>
      <c r="AH75">
        <f t="shared" si="32"/>
        <v>-1.4725239870824516E-2</v>
      </c>
      <c r="AI75">
        <f t="shared" si="33"/>
        <v>-1.4725432688768549E-2</v>
      </c>
      <c r="AJ75">
        <f t="shared" si="34"/>
        <v>-0.26773719739983015</v>
      </c>
      <c r="AK75">
        <f t="shared" si="49"/>
        <v>-0.17493242097633555</v>
      </c>
      <c r="AL75">
        <f t="shared" si="35"/>
        <v>-0.45739505106493422</v>
      </c>
      <c r="AN75">
        <f t="shared" si="36"/>
        <v>0</v>
      </c>
      <c r="AO75">
        <f t="shared" si="36"/>
        <v>0</v>
      </c>
      <c r="AP75">
        <f t="shared" si="36"/>
        <v>-5.513784847042424E-11</v>
      </c>
      <c r="AQ75">
        <f t="shared" si="36"/>
        <v>-4.2108012755646017E-6</v>
      </c>
      <c r="AR75">
        <f t="shared" si="36"/>
        <v>-4.2108564134130717E-6</v>
      </c>
      <c r="AS75">
        <f t="shared" si="36"/>
        <v>-7.6561614086913347E-5</v>
      </c>
      <c r="AT75">
        <f t="shared" si="36"/>
        <v>-5.0023338692377616E-5</v>
      </c>
      <c r="AU75">
        <f t="shared" si="23"/>
        <v>-1.3079580919270401E-4</v>
      </c>
      <c r="AW75">
        <v>72</v>
      </c>
      <c r="AX75">
        <f>IF(Z75&gt;0, (R75*SUMPRODUCT(K75:$K$98, X75:$X$98)-K75*$AZ$3)/Z75, 0)</f>
        <v>-144650527.67523235</v>
      </c>
    </row>
    <row r="76" spans="5:50" x14ac:dyDescent="0.25">
      <c r="E76">
        <v>2076</v>
      </c>
      <c r="F76" s="5">
        <f>EconomicRates!C116</f>
        <v>3.5571999999999999E-2</v>
      </c>
      <c r="G76" s="5">
        <f>EconomicRates!D116</f>
        <v>7.0000000000000007E-2</v>
      </c>
      <c r="H76" s="5">
        <f t="shared" si="37"/>
        <v>0.12000000000000001</v>
      </c>
      <c r="I76" s="5">
        <f t="shared" si="38"/>
        <v>1.1200000000000001</v>
      </c>
      <c r="J76">
        <f t="shared" si="39"/>
        <v>0.89285714285714279</v>
      </c>
      <c r="K76">
        <f t="shared" si="47"/>
        <v>2.55319711530737E-4</v>
      </c>
      <c r="L76" s="2">
        <v>73</v>
      </c>
      <c r="M76" s="6">
        <v>0.81598695700000001</v>
      </c>
      <c r="Q76" s="4">
        <f t="shared" si="48"/>
        <v>12.5</v>
      </c>
      <c r="R76">
        <f t="shared" si="27"/>
        <v>250000</v>
      </c>
      <c r="S76">
        <f t="shared" si="28"/>
        <v>-742200077.32321405</v>
      </c>
      <c r="U76">
        <f t="shared" si="40"/>
        <v>0.81598695700000001</v>
      </c>
      <c r="V76">
        <f t="shared" si="41"/>
        <v>0.01</v>
      </c>
      <c r="W76">
        <f t="shared" si="42"/>
        <v>1.5425435522683151E-8</v>
      </c>
      <c r="X76">
        <f t="shared" si="43"/>
        <v>1.2586954192553929E-8</v>
      </c>
      <c r="Y76">
        <f t="shared" si="44"/>
        <v>1.5425435522683151E-10</v>
      </c>
      <c r="Z76">
        <f t="shared" si="45"/>
        <v>2.68422697490239E-9</v>
      </c>
      <c r="AB76">
        <f t="shared" si="46"/>
        <v>-2.2312973879763915</v>
      </c>
      <c r="AC76">
        <f t="shared" si="29"/>
        <v>-1.9922334683256109</v>
      </c>
      <c r="AE76">
        <f t="shared" si="30"/>
        <v>0</v>
      </c>
      <c r="AF76">
        <f t="shared" si="31"/>
        <v>0</v>
      </c>
      <c r="AG76">
        <f t="shared" si="31"/>
        <v>-3.3552837186279877E-8</v>
      </c>
      <c r="AH76">
        <f t="shared" si="32"/>
        <v>-3.1467385481384821E-3</v>
      </c>
      <c r="AI76">
        <f t="shared" si="33"/>
        <v>-3.1467721009756683E-3</v>
      </c>
      <c r="AJ76">
        <f t="shared" si="34"/>
        <v>-0.23906391965078067</v>
      </c>
      <c r="AK76">
        <f t="shared" si="49"/>
        <v>-0.15619081715834743</v>
      </c>
      <c r="AL76">
        <f t="shared" si="35"/>
        <v>-0.39840150891010373</v>
      </c>
      <c r="AN76">
        <f t="shared" si="36"/>
        <v>0</v>
      </c>
      <c r="AO76">
        <f t="shared" si="36"/>
        <v>0</v>
      </c>
      <c r="AP76">
        <f t="shared" si="36"/>
        <v>-8.5667007114387635E-12</v>
      </c>
      <c r="AQ76">
        <f t="shared" si="36"/>
        <v>-8.0342437837336739E-7</v>
      </c>
      <c r="AR76">
        <f t="shared" si="36"/>
        <v>-8.0343294507407883E-7</v>
      </c>
      <c r="AS76">
        <f t="shared" si="36"/>
        <v>-6.1037731002644611E-5</v>
      </c>
      <c r="AT76">
        <f t="shared" si="36"/>
        <v>-3.9878594380619349E-5</v>
      </c>
      <c r="AU76">
        <f t="shared" si="23"/>
        <v>-1.0171975832833802E-4</v>
      </c>
      <c r="AW76">
        <v>73</v>
      </c>
      <c r="AX76">
        <f>IF(Z76&gt;0, (R76*SUMPRODUCT(K76:$K$98, X76:$X$98)-K76*$AZ$3)/Z76, 0)</f>
        <v>-742200077.32321405</v>
      </c>
    </row>
    <row r="77" spans="5:50" x14ac:dyDescent="0.25">
      <c r="E77">
        <v>2077</v>
      </c>
      <c r="F77" s="5">
        <f>EconomicRates!C117</f>
        <v>3.5571999999999999E-2</v>
      </c>
      <c r="G77" s="5">
        <f>EconomicRates!D117</f>
        <v>7.0000000000000007E-2</v>
      </c>
      <c r="H77" s="5">
        <f t="shared" si="37"/>
        <v>0.12000000000000001</v>
      </c>
      <c r="I77" s="5">
        <f t="shared" si="38"/>
        <v>1.1200000000000001</v>
      </c>
      <c r="J77">
        <f t="shared" si="39"/>
        <v>0.89285714285714279</v>
      </c>
      <c r="K77">
        <f t="shared" si="47"/>
        <v>2.2796402815244374E-4</v>
      </c>
      <c r="L77" s="2">
        <v>74</v>
      </c>
      <c r="M77" s="6">
        <v>0.84743607600000004</v>
      </c>
      <c r="Q77" s="4">
        <f t="shared" si="48"/>
        <v>12.5</v>
      </c>
      <c r="R77">
        <f t="shared" si="27"/>
        <v>250000</v>
      </c>
      <c r="S77">
        <f t="shared" si="28"/>
        <v>-4648293082.7310886</v>
      </c>
      <c r="U77">
        <f t="shared" si="40"/>
        <v>0.84743607600000004</v>
      </c>
      <c r="V77">
        <f t="shared" si="41"/>
        <v>0.01</v>
      </c>
      <c r="W77">
        <f t="shared" si="42"/>
        <v>2.68422697490239E-9</v>
      </c>
      <c r="X77">
        <f t="shared" si="43"/>
        <v>2.2747107747046321E-9</v>
      </c>
      <c r="Y77">
        <f t="shared" si="44"/>
        <v>2.6842269749023902E-11</v>
      </c>
      <c r="Z77">
        <f t="shared" si="45"/>
        <v>3.8267393044873397E-10</v>
      </c>
      <c r="AB77">
        <f t="shared" si="46"/>
        <v>-1.9922334683256109</v>
      </c>
      <c r="AC77">
        <f t="shared" si="29"/>
        <v>-1.7787805838463677</v>
      </c>
      <c r="AE77">
        <f t="shared" si="30"/>
        <v>0</v>
      </c>
      <c r="AF77">
        <f t="shared" si="31"/>
        <v>0</v>
      </c>
      <c r="AG77">
        <f t="shared" si="31"/>
        <v>-4.7834241306091743E-9</v>
      </c>
      <c r="AH77">
        <f t="shared" si="32"/>
        <v>-5.6867769367615804E-4</v>
      </c>
      <c r="AI77">
        <f t="shared" si="33"/>
        <v>-5.6868247710028868E-4</v>
      </c>
      <c r="AJ77">
        <f t="shared" si="34"/>
        <v>-0.21345288447924315</v>
      </c>
      <c r="AK77">
        <f t="shared" si="49"/>
        <v>-0.13945634278279279</v>
      </c>
      <c r="AL77">
        <f t="shared" si="35"/>
        <v>-0.35347790973913623</v>
      </c>
      <c r="AN77">
        <f t="shared" si="36"/>
        <v>0</v>
      </c>
      <c r="AO77">
        <f t="shared" si="36"/>
        <v>0</v>
      </c>
      <c r="AP77">
        <f t="shared" si="36"/>
        <v>-1.0904486331752686E-12</v>
      </c>
      <c r="AQ77">
        <f t="shared" si="36"/>
        <v>-1.2963805777085846E-7</v>
      </c>
      <c r="AR77">
        <f t="shared" si="36"/>
        <v>-1.2963914821949164E-7</v>
      </c>
      <c r="AS77">
        <f t="shared" si="36"/>
        <v>-4.8659579366646505E-5</v>
      </c>
      <c r="AT77">
        <f t="shared" si="36"/>
        <v>-3.1791029652173418E-5</v>
      </c>
      <c r="AU77">
        <f t="shared" si="23"/>
        <v>-8.0580248167039426E-5</v>
      </c>
      <c r="AW77">
        <v>74</v>
      </c>
      <c r="AX77">
        <f>IF(Z77&gt;0, (R77*SUMPRODUCT(K77:$K$98, X77:$X$98)-K77*$AZ$3)/Z77, 0)</f>
        <v>-4648293082.7310886</v>
      </c>
    </row>
    <row r="78" spans="5:50" x14ac:dyDescent="0.25">
      <c r="E78">
        <v>2078</v>
      </c>
      <c r="F78" s="5">
        <f>EconomicRates!C118</f>
        <v>3.5571999999999999E-2</v>
      </c>
      <c r="G78" s="5">
        <f>EconomicRates!D118</f>
        <v>7.0000000000000007E-2</v>
      </c>
      <c r="H78" s="5">
        <f t="shared" si="37"/>
        <v>0.12000000000000001</v>
      </c>
      <c r="I78" s="5">
        <f t="shared" si="38"/>
        <v>1.1200000000000001</v>
      </c>
      <c r="J78">
        <f t="shared" si="39"/>
        <v>0.89285714285714279</v>
      </c>
      <c r="K78">
        <f t="shared" si="47"/>
        <v>2.0353931085039618E-4</v>
      </c>
      <c r="L78" s="2">
        <v>75</v>
      </c>
      <c r="M78" s="6">
        <v>0.87888519499999995</v>
      </c>
      <c r="Q78" s="4">
        <f t="shared" si="48"/>
        <v>12.5</v>
      </c>
      <c r="R78">
        <f t="shared" si="27"/>
        <v>250000</v>
      </c>
      <c r="S78">
        <f t="shared" si="28"/>
        <v>-37351116065.493576</v>
      </c>
      <c r="U78">
        <f t="shared" si="40"/>
        <v>0.87888519499999995</v>
      </c>
      <c r="V78">
        <f t="shared" si="41"/>
        <v>0.01</v>
      </c>
      <c r="W78">
        <f t="shared" si="42"/>
        <v>3.8267393044873397E-10</v>
      </c>
      <c r="X78">
        <f t="shared" si="43"/>
        <v>3.36326451983852E-10</v>
      </c>
      <c r="Y78">
        <f t="shared" si="44"/>
        <v>3.8267393044873396E-12</v>
      </c>
      <c r="Z78">
        <f t="shared" si="45"/>
        <v>4.252073916039463E-11</v>
      </c>
      <c r="AB78">
        <f t="shared" si="46"/>
        <v>-1.7787805838463677</v>
      </c>
      <c r="AC78">
        <f t="shared" si="29"/>
        <v>-1.5881970635704776</v>
      </c>
      <c r="AE78">
        <f t="shared" si="30"/>
        <v>0</v>
      </c>
      <c r="AF78">
        <f t="shared" si="31"/>
        <v>0</v>
      </c>
      <c r="AG78">
        <f t="shared" si="31"/>
        <v>-5.315092395049329E-10</v>
      </c>
      <c r="AH78">
        <f t="shared" si="32"/>
        <v>-8.4081612995963001E-5</v>
      </c>
      <c r="AI78">
        <f t="shared" si="33"/>
        <v>-8.4082144505202508E-5</v>
      </c>
      <c r="AJ78">
        <f t="shared" si="34"/>
        <v>-0.19058352027589009</v>
      </c>
      <c r="AK78">
        <f t="shared" si="49"/>
        <v>-0.12451464086924575</v>
      </c>
      <c r="AL78">
        <f t="shared" si="35"/>
        <v>-0.31518224328964106</v>
      </c>
      <c r="AN78">
        <f t="shared" si="36"/>
        <v>0</v>
      </c>
      <c r="AO78">
        <f t="shared" si="36"/>
        <v>0</v>
      </c>
      <c r="AP78">
        <f t="shared" si="36"/>
        <v>-1.0818302431945221E-13</v>
      </c>
      <c r="AQ78">
        <f t="shared" si="36"/>
        <v>-1.7113913564388024E-8</v>
      </c>
      <c r="AR78">
        <f t="shared" si="36"/>
        <v>-1.7114021747412344E-8</v>
      </c>
      <c r="AS78">
        <f t="shared" si="36"/>
        <v>-3.8791238376397175E-5</v>
      </c>
      <c r="AT78">
        <f t="shared" si="36"/>
        <v>-2.5343624193310857E-5</v>
      </c>
      <c r="AU78">
        <f t="shared" si="23"/>
        <v>-6.4151976591455453E-5</v>
      </c>
      <c r="AW78">
        <v>75</v>
      </c>
      <c r="AX78">
        <f>IF(Z78&gt;0, (R78*SUMPRODUCT(K78:$K$98, X78:$X$98)-K78*$AZ$3)/Z78, 0)</f>
        <v>-37351116065.493576</v>
      </c>
    </row>
    <row r="79" spans="5:50" x14ac:dyDescent="0.25">
      <c r="E79">
        <v>2079</v>
      </c>
      <c r="F79" s="5">
        <f>EconomicRates!C119</f>
        <v>3.5571999999999999E-2</v>
      </c>
      <c r="G79" s="5">
        <f>EconomicRates!D119</f>
        <v>7.0000000000000007E-2</v>
      </c>
      <c r="H79" s="5">
        <f t="shared" si="37"/>
        <v>0.12000000000000001</v>
      </c>
      <c r="I79" s="5">
        <f t="shared" si="38"/>
        <v>1.1200000000000001</v>
      </c>
      <c r="J79">
        <f t="shared" si="39"/>
        <v>0.89285714285714279</v>
      </c>
      <c r="K79">
        <f t="shared" si="47"/>
        <v>1.8173152754499659E-4</v>
      </c>
      <c r="L79" s="2">
        <v>76</v>
      </c>
      <c r="M79" s="6">
        <v>1</v>
      </c>
      <c r="Q79" s="4">
        <f t="shared" si="48"/>
        <v>12.5</v>
      </c>
      <c r="R79">
        <f t="shared" si="27"/>
        <v>250000</v>
      </c>
      <c r="S79">
        <f t="shared" si="28"/>
        <v>0</v>
      </c>
      <c r="U79">
        <f t="shared" si="40"/>
        <v>1</v>
      </c>
      <c r="V79">
        <f t="shared" si="41"/>
        <v>0.01</v>
      </c>
      <c r="W79">
        <f t="shared" si="42"/>
        <v>4.252073916039463E-11</v>
      </c>
      <c r="X79">
        <f t="shared" si="43"/>
        <v>4.252073916039463E-11</v>
      </c>
      <c r="Y79">
        <f t="shared" si="44"/>
        <v>4.2520739160394631E-13</v>
      </c>
      <c r="Z79">
        <f t="shared" si="45"/>
        <v>0</v>
      </c>
      <c r="AB79">
        <f t="shared" si="46"/>
        <v>-1.5881970635704776</v>
      </c>
      <c r="AC79">
        <f t="shared" si="29"/>
        <v>0</v>
      </c>
      <c r="AE79">
        <f t="shared" si="30"/>
        <v>0</v>
      </c>
      <c r="AF79">
        <f t="shared" si="31"/>
        <v>0</v>
      </c>
      <c r="AG79">
        <f t="shared" si="31"/>
        <v>0</v>
      </c>
      <c r="AH79">
        <f t="shared" si="32"/>
        <v>-1.0630184790098657E-5</v>
      </c>
      <c r="AI79">
        <f t="shared" si="33"/>
        <v>-1.0630184790098657E-5</v>
      </c>
      <c r="AJ79">
        <f t="shared" si="34"/>
        <v>-1.5881970635704776</v>
      </c>
      <c r="AK79">
        <f t="shared" si="49"/>
        <v>-0.11117379444993344</v>
      </c>
      <c r="AL79">
        <f t="shared" si="35"/>
        <v>-1.6993814882052012</v>
      </c>
      <c r="AN79">
        <f t="shared" si="36"/>
        <v>0</v>
      </c>
      <c r="AO79">
        <f t="shared" si="36"/>
        <v>0</v>
      </c>
      <c r="AP79">
        <f t="shared" si="36"/>
        <v>0</v>
      </c>
      <c r="AQ79">
        <f t="shared" si="36"/>
        <v>-1.931839719990218E-9</v>
      </c>
      <c r="AR79">
        <f t="shared" si="36"/>
        <v>-1.931839719990218E-9</v>
      </c>
      <c r="AS79">
        <f t="shared" si="36"/>
        <v>-2.8862547840514095E-4</v>
      </c>
      <c r="AT79">
        <f t="shared" si="36"/>
        <v>-2.0203783488359869E-5</v>
      </c>
      <c r="AU79">
        <f t="shared" si="23"/>
        <v>-3.0883119373322084E-4</v>
      </c>
      <c r="AW79">
        <v>76</v>
      </c>
      <c r="AX79">
        <f>IF(Z79&gt;0, (R79*SUMPRODUCT(K79:$K$98, X79:$X$98)-K79*$AZ$3)/Z79, 0)</f>
        <v>0</v>
      </c>
    </row>
    <row r="80" spans="5:50" x14ac:dyDescent="0.25">
      <c r="F80" s="5">
        <f>EconomicRates!C120</f>
        <v>3.5571999999999999E-2</v>
      </c>
      <c r="G80" s="5">
        <f>EconomicRates!D120</f>
        <v>7.0000000000000007E-2</v>
      </c>
      <c r="H80" s="5"/>
      <c r="I80" s="5"/>
      <c r="M80" s="6"/>
      <c r="Q80" s="4"/>
      <c r="AX80">
        <f>IF(Z80&gt;0, (R80*SUMPRODUCT(K80:$K$98, X80:$X$98)-K80*$AZ$3)/Z80, 0)</f>
        <v>0</v>
      </c>
    </row>
    <row r="81" spans="2:50" x14ac:dyDescent="0.25">
      <c r="F81" s="5">
        <f>EconomicRates!C121</f>
        <v>3.5571999999999999E-2</v>
      </c>
      <c r="G81" s="5">
        <f>EconomicRates!D121</f>
        <v>7.0000000000000007E-2</v>
      </c>
      <c r="H81" s="5"/>
      <c r="I81" s="5"/>
      <c r="M81" s="6"/>
      <c r="Q81" s="4"/>
      <c r="AN81" s="8">
        <f t="shared" ref="AN81:AU81" si="50">SUM(AN3:AN79)</f>
        <v>9298.4721082164542</v>
      </c>
      <c r="AO81" s="8">
        <f t="shared" si="50"/>
        <v>-929.84721082164549</v>
      </c>
      <c r="AP81" s="8">
        <f t="shared" si="50"/>
        <v>-180.81541072956844</v>
      </c>
      <c r="AQ81" s="8">
        <f t="shared" si="50"/>
        <v>-7802.9009530427975</v>
      </c>
      <c r="AR81" s="8">
        <f t="shared" si="50"/>
        <v>384.90853362244604</v>
      </c>
      <c r="AS81" s="8">
        <f t="shared" si="50"/>
        <v>-923.78048069386364</v>
      </c>
      <c r="AT81" s="8">
        <f t="shared" si="50"/>
        <v>538.8719470714201</v>
      </c>
      <c r="AU81" s="8">
        <f t="shared" si="50"/>
        <v>9.4158822449078028E-13</v>
      </c>
      <c r="AX81">
        <f>IF(Z81&gt;0, (R81*SUMPRODUCT(K81:$K$98, X81:$X$98)-K81*$AZ$3)/Z81, 0)</f>
        <v>0</v>
      </c>
    </row>
    <row r="82" spans="2:50" x14ac:dyDescent="0.25">
      <c r="F82" s="5">
        <f>EconomicRates!C122</f>
        <v>3.5571999999999999E-2</v>
      </c>
      <c r="G82" s="5">
        <f>EconomicRates!D122</f>
        <v>7.0000000000000007E-2</v>
      </c>
      <c r="H82" s="5"/>
      <c r="I82" s="5"/>
      <c r="M82" s="6"/>
      <c r="Q82" s="4"/>
      <c r="AX82">
        <f>IF(Z82&gt;0, (R82*SUMPRODUCT(K82:$K$98, X82:$X$98)-K82*$AZ$3)/Z82, 0)</f>
        <v>0</v>
      </c>
    </row>
    <row r="83" spans="2:50" x14ac:dyDescent="0.25">
      <c r="F83" s="5">
        <f>EconomicRates!C123</f>
        <v>3.5571999999999999E-2</v>
      </c>
      <c r="G83" s="5">
        <f>EconomicRates!D123</f>
        <v>7.0000000000000007E-2</v>
      </c>
      <c r="H83" s="5"/>
      <c r="I83" s="5"/>
      <c r="M83" s="6"/>
      <c r="Q83" s="4"/>
      <c r="AX83">
        <f>IF(Z83&gt;0, (R83*SUMPRODUCT(K83:$K$98, X83:$X$98)-K83*$AZ$3)/Z83, 0)</f>
        <v>0</v>
      </c>
    </row>
    <row r="84" spans="2:50" x14ac:dyDescent="0.25">
      <c r="F84" s="5">
        <f>EconomicRates!C124</f>
        <v>3.5571999999999999E-2</v>
      </c>
      <c r="G84" s="5">
        <f>EconomicRates!D124</f>
        <v>7.0000000000000007E-2</v>
      </c>
      <c r="H84" s="5"/>
      <c r="I84" s="5"/>
      <c r="M84" s="6"/>
      <c r="Q84" s="4"/>
      <c r="AX84">
        <f>IF(Z84&gt;0, (R84*SUMPRODUCT(K84:$K$98, X84:$X$98)-K84*$AZ$3)/Z84, 0)</f>
        <v>0</v>
      </c>
    </row>
    <row r="85" spans="2:50" x14ac:dyDescent="0.25">
      <c r="F85" s="5">
        <f>EconomicRates!C125</f>
        <v>3.5571999999999999E-2</v>
      </c>
      <c r="G85" s="5">
        <f>EconomicRates!D125</f>
        <v>7.0000000000000007E-2</v>
      </c>
      <c r="H85" s="5"/>
      <c r="I85" s="5"/>
      <c r="M85" s="6"/>
      <c r="Q85" s="4"/>
      <c r="AX85">
        <f>IF(Z85&gt;0, (R85*SUMPRODUCT(K85:$K$98, X85:$X$98)-K85*$AZ$3)/Z85, 0)</f>
        <v>0</v>
      </c>
    </row>
    <row r="86" spans="2:50" x14ac:dyDescent="0.25">
      <c r="F86" s="5">
        <f>EconomicRates!C126</f>
        <v>3.5571999999999999E-2</v>
      </c>
      <c r="G86" s="5">
        <f>EconomicRates!D126</f>
        <v>7.0000000000000007E-2</v>
      </c>
      <c r="H86" s="5"/>
      <c r="I86" s="5"/>
      <c r="M86" s="6"/>
      <c r="Q86" s="4"/>
      <c r="AX86">
        <f>IF(Z86&gt;0, (R86*SUMPRODUCT(K86:$K$98, X86:$X$98)-K86*$AZ$3)/Z86, 0)</f>
        <v>0</v>
      </c>
    </row>
    <row r="87" spans="2:50" x14ac:dyDescent="0.25">
      <c r="F87" s="5">
        <f>EconomicRates!C127</f>
        <v>3.5571999999999999E-2</v>
      </c>
      <c r="G87" s="5">
        <f>EconomicRates!D127</f>
        <v>7.0000000000000007E-2</v>
      </c>
      <c r="H87" s="5"/>
      <c r="I87" s="5"/>
      <c r="M87" s="6"/>
      <c r="Q87" s="4"/>
      <c r="AX87">
        <f>IF(Z87&gt;0, (R87*SUMPRODUCT(K87:$K$98, X87:$X$98)-K87*$AZ$3)/Z87, 0)</f>
        <v>0</v>
      </c>
    </row>
    <row r="88" spans="2:50" x14ac:dyDescent="0.25">
      <c r="B88" s="6"/>
      <c r="F88" s="5">
        <f>EconomicRates!C128</f>
        <v>3.5571999999999999E-2</v>
      </c>
      <c r="G88" s="5">
        <f>EconomicRates!D128</f>
        <v>7.0000000000000007E-2</v>
      </c>
      <c r="H88" s="5"/>
      <c r="I88" s="5"/>
      <c r="M88" s="6"/>
      <c r="Q88" s="4"/>
      <c r="AX88">
        <f>IF(Z88&gt;0, (R88*SUMPRODUCT(K88:$K$98, X88:$X$98)-K88*$AZ$3)/Z88, 0)</f>
        <v>0</v>
      </c>
    </row>
    <row r="89" spans="2:50" x14ac:dyDescent="0.25">
      <c r="B89" s="6"/>
      <c r="F89" s="5">
        <f>EconomicRates!C129</f>
        <v>3.5571999999999999E-2</v>
      </c>
      <c r="G89" s="5">
        <f>EconomicRates!D129</f>
        <v>7.0000000000000007E-2</v>
      </c>
      <c r="H89" s="5"/>
      <c r="I89" s="5"/>
      <c r="M89" s="6"/>
      <c r="Q89" s="4"/>
      <c r="AX89">
        <f>IF(Z89&gt;0, (R89*SUMPRODUCT(K89:$K$98, X89:$X$98)-K89*$AZ$3)/Z89, 0)</f>
        <v>0</v>
      </c>
    </row>
    <row r="90" spans="2:50" x14ac:dyDescent="0.25">
      <c r="B90" s="6"/>
      <c r="F90" s="5">
        <f>EconomicRates!C130</f>
        <v>3.5571999999999999E-2</v>
      </c>
      <c r="G90" s="5">
        <f>EconomicRates!D130</f>
        <v>7.0000000000000007E-2</v>
      </c>
      <c r="H90" s="5"/>
      <c r="I90" s="5"/>
      <c r="Q90" s="4"/>
      <c r="AX90">
        <f>IF(Z90&gt;0, (R90*SUMPRODUCT(K90:$K$98, X90:$X$98)-K90*$AZ$3)/Z90, 0)</f>
        <v>0</v>
      </c>
    </row>
    <row r="91" spans="2:50" x14ac:dyDescent="0.25">
      <c r="B91" s="6"/>
      <c r="F91" s="5">
        <f>EconomicRates!C131</f>
        <v>3.5571999999999999E-2</v>
      </c>
      <c r="G91" s="5">
        <f>EconomicRates!D131</f>
        <v>7.0000000000000007E-2</v>
      </c>
      <c r="H91" s="5"/>
      <c r="I91" s="5"/>
      <c r="Q91" s="4"/>
      <c r="AX91">
        <f>IF(Z91&gt;0, (R91*SUMPRODUCT(K91:$K$98, X91:$X$98)-K91*$AZ$3)/Z91, 0)</f>
        <v>0</v>
      </c>
    </row>
    <row r="92" spans="2:50" x14ac:dyDescent="0.25">
      <c r="B92" s="6"/>
      <c r="F92" s="5">
        <f>EconomicRates!C132</f>
        <v>3.5571999999999999E-2</v>
      </c>
      <c r="G92" s="5">
        <f>EconomicRates!D132</f>
        <v>7.0000000000000007E-2</v>
      </c>
      <c r="H92" s="5"/>
      <c r="I92" s="5"/>
      <c r="Q92" s="4"/>
      <c r="AX92">
        <f>IF(Z92&gt;0, (R92*SUMPRODUCT(K92:$K$98, X92:$X$98)-K92*$AZ$3)/Z92, 0)</f>
        <v>0</v>
      </c>
    </row>
    <row r="93" spans="2:50" x14ac:dyDescent="0.25">
      <c r="B93" s="6"/>
      <c r="F93" s="5">
        <f>EconomicRates!C133</f>
        <v>3.5571999999999999E-2</v>
      </c>
      <c r="G93" s="5">
        <f>EconomicRates!D133</f>
        <v>7.0000000000000007E-2</v>
      </c>
      <c r="H93" s="5"/>
      <c r="I93" s="5"/>
      <c r="Q93" s="4"/>
      <c r="AX93">
        <f>IF(Z93&gt;0, (R93*SUMPRODUCT(K93:$K$98, X93:$X$98)-K93*$AZ$3)/Z93, 0)</f>
        <v>0</v>
      </c>
    </row>
    <row r="94" spans="2:50" x14ac:dyDescent="0.25">
      <c r="B94" s="6"/>
      <c r="F94" s="5">
        <f>EconomicRates!C134</f>
        <v>3.5571999999999999E-2</v>
      </c>
      <c r="G94" s="5">
        <f>EconomicRates!D134</f>
        <v>7.0000000000000007E-2</v>
      </c>
      <c r="H94" s="5"/>
      <c r="I94" s="5"/>
      <c r="Q94" s="4"/>
      <c r="AX94">
        <f>IF(Z94&gt;0, (R94*SUMPRODUCT(K94:$K$98, X94:$X$98)-K94*$AZ$3)/Z94, 0)</f>
        <v>0</v>
      </c>
    </row>
    <row r="95" spans="2:50" x14ac:dyDescent="0.25">
      <c r="B95" s="6"/>
      <c r="F95" s="5">
        <f>EconomicRates!C135</f>
        <v>3.5571999999999999E-2</v>
      </c>
      <c r="G95" s="5">
        <f>EconomicRates!D135</f>
        <v>7.0000000000000007E-2</v>
      </c>
      <c r="H95" s="5"/>
      <c r="I95" s="5"/>
      <c r="Q95" s="4"/>
      <c r="AX95">
        <f>IF(Z95&gt;0, (R95*SUMPRODUCT(K95:$K$98, X95:$X$98)-K95*$AZ$3)/Z95, 0)</f>
        <v>0</v>
      </c>
    </row>
    <row r="96" spans="2:50" x14ac:dyDescent="0.25">
      <c r="B96" s="6"/>
      <c r="F96" s="5">
        <f>EconomicRates!C136</f>
        <v>3.5571999999999999E-2</v>
      </c>
      <c r="G96" s="5">
        <f>EconomicRates!D136</f>
        <v>7.0000000000000007E-2</v>
      </c>
      <c r="H96" s="5"/>
      <c r="I96" s="5"/>
      <c r="Q96" s="4"/>
      <c r="AX96">
        <f>IF(Z96&gt;0, (R96*SUMPRODUCT(K96:$K$98, X96:$X$98)-K96*$AZ$3)/Z96, 0)</f>
        <v>0</v>
      </c>
    </row>
    <row r="97" spans="2:50" x14ac:dyDescent="0.25">
      <c r="B97" s="6"/>
      <c r="F97" s="5">
        <f>EconomicRates!C137</f>
        <v>3.5571999999999999E-2</v>
      </c>
      <c r="G97" s="5">
        <f>EconomicRates!D137</f>
        <v>7.0000000000000007E-2</v>
      </c>
      <c r="H97" s="5"/>
      <c r="I97" s="5"/>
      <c r="Q97" s="4"/>
      <c r="AX97">
        <f>IF(Z97&gt;0, (R97*SUMPRODUCT(K97:$K$98, X97:$X$98)-K97*$AZ$3)/Z97, 0)</f>
        <v>0</v>
      </c>
    </row>
    <row r="98" spans="2:50" x14ac:dyDescent="0.25">
      <c r="B98" s="6"/>
      <c r="F98" s="5">
        <f>EconomicRates!C138</f>
        <v>3.5571999999999999E-2</v>
      </c>
      <c r="G98" s="5">
        <f>EconomicRates!D138</f>
        <v>7.0000000000000007E-2</v>
      </c>
      <c r="H98" s="5"/>
      <c r="I98" s="5"/>
      <c r="Q98" s="4"/>
    </row>
    <row r="99" spans="2:50" x14ac:dyDescent="0.25">
      <c r="B99" s="6"/>
    </row>
    <row r="100" spans="2:50" x14ac:dyDescent="0.25">
      <c r="B100" s="6"/>
    </row>
    <row r="101" spans="2:50" x14ac:dyDescent="0.25">
      <c r="B101" s="6"/>
    </row>
    <row r="102" spans="2:50" x14ac:dyDescent="0.25">
      <c r="B102" s="6"/>
    </row>
    <row r="103" spans="2:50" x14ac:dyDescent="0.25">
      <c r="B103" s="6"/>
    </row>
    <row r="104" spans="2:50" x14ac:dyDescent="0.25">
      <c r="B104" s="6"/>
    </row>
    <row r="105" spans="2:50" x14ac:dyDescent="0.25">
      <c r="B105" s="6"/>
    </row>
    <row r="106" spans="2:50" x14ac:dyDescent="0.25">
      <c r="B106" s="6"/>
    </row>
    <row r="107" spans="2:50" x14ac:dyDescent="0.25">
      <c r="B107" s="6"/>
    </row>
    <row r="108" spans="2:50" x14ac:dyDescent="0.25">
      <c r="B108" s="6"/>
    </row>
    <row r="109" spans="2:50" x14ac:dyDescent="0.25">
      <c r="B109" s="6"/>
    </row>
    <row r="110" spans="2:50" x14ac:dyDescent="0.25">
      <c r="B110" s="6"/>
    </row>
    <row r="111" spans="2:50" x14ac:dyDescent="0.25">
      <c r="B111" s="6"/>
    </row>
    <row r="112" spans="2:50" x14ac:dyDescent="0.25">
      <c r="B112" s="6"/>
    </row>
    <row r="113" spans="2:2" x14ac:dyDescent="0.25">
      <c r="B113" s="6"/>
    </row>
    <row r="114" spans="2:2" x14ac:dyDescent="0.25">
      <c r="B114" s="6"/>
    </row>
    <row r="115" spans="2:2" x14ac:dyDescent="0.25">
      <c r="B115" s="6"/>
    </row>
    <row r="116" spans="2:2" x14ac:dyDescent="0.25">
      <c r="B116" s="6"/>
    </row>
    <row r="117" spans="2:2" x14ac:dyDescent="0.25">
      <c r="B117" s="6"/>
    </row>
    <row r="118" spans="2:2" x14ac:dyDescent="0.25">
      <c r="B118" s="6"/>
    </row>
    <row r="119" spans="2:2" x14ac:dyDescent="0.25">
      <c r="B119" s="6"/>
    </row>
    <row r="120" spans="2:2" x14ac:dyDescent="0.25">
      <c r="B120" s="6"/>
    </row>
    <row r="121" spans="2:2" x14ac:dyDescent="0.25">
      <c r="B121" s="6"/>
    </row>
    <row r="122" spans="2:2" x14ac:dyDescent="0.25">
      <c r="B122" s="6"/>
    </row>
    <row r="123" spans="2:2" x14ac:dyDescent="0.25">
      <c r="B123" s="6"/>
    </row>
    <row r="124" spans="2:2" x14ac:dyDescent="0.25">
      <c r="B124" s="6"/>
    </row>
    <row r="125" spans="2:2" x14ac:dyDescent="0.25">
      <c r="B125" s="6"/>
    </row>
    <row r="126" spans="2:2" x14ac:dyDescent="0.25">
      <c r="B126" s="6"/>
    </row>
    <row r="127" spans="2:2" x14ac:dyDescent="0.25">
      <c r="B127" s="6"/>
    </row>
    <row r="128" spans="2:2" x14ac:dyDescent="0.25">
      <c r="B128" s="6"/>
    </row>
    <row r="129" spans="2:2" x14ac:dyDescent="0.25">
      <c r="B129" s="6"/>
    </row>
    <row r="130" spans="2:2" x14ac:dyDescent="0.25">
      <c r="B130" s="6"/>
    </row>
    <row r="131" spans="2:2" x14ac:dyDescent="0.25">
      <c r="B131" s="6"/>
    </row>
    <row r="132" spans="2:2" x14ac:dyDescent="0.25">
      <c r="B132" s="6"/>
    </row>
    <row r="133" spans="2:2" x14ac:dyDescent="0.25">
      <c r="B133" s="6"/>
    </row>
    <row r="134" spans="2:2" x14ac:dyDescent="0.25">
      <c r="B134" s="6"/>
    </row>
    <row r="135" spans="2:2" x14ac:dyDescent="0.25">
      <c r="B135" s="6"/>
    </row>
    <row r="136" spans="2:2" x14ac:dyDescent="0.25">
      <c r="B136" s="6"/>
    </row>
    <row r="137" spans="2:2" x14ac:dyDescent="0.25">
      <c r="B137" s="6"/>
    </row>
    <row r="138" spans="2:2" x14ac:dyDescent="0.25">
      <c r="B138" s="6"/>
    </row>
    <row r="139" spans="2:2" x14ac:dyDescent="0.25">
      <c r="B139" s="6"/>
    </row>
    <row r="140" spans="2:2" x14ac:dyDescent="0.25">
      <c r="B140" s="6"/>
    </row>
    <row r="141" spans="2:2" x14ac:dyDescent="0.25">
      <c r="B141" s="6"/>
    </row>
    <row r="142" spans="2:2" x14ac:dyDescent="0.25">
      <c r="B142" s="6"/>
    </row>
    <row r="143" spans="2:2" x14ac:dyDescent="0.25">
      <c r="B143" s="6"/>
    </row>
    <row r="144" spans="2:2" x14ac:dyDescent="0.25">
      <c r="B144" s="6"/>
    </row>
    <row r="145" spans="2:2" x14ac:dyDescent="0.25">
      <c r="B145" s="6"/>
    </row>
    <row r="146" spans="2:2" x14ac:dyDescent="0.25">
      <c r="B146" s="6"/>
    </row>
    <row r="147" spans="2:2" x14ac:dyDescent="0.25">
      <c r="B147" s="6"/>
    </row>
    <row r="148" spans="2:2" x14ac:dyDescent="0.25">
      <c r="B148" s="6"/>
    </row>
    <row r="149" spans="2:2" x14ac:dyDescent="0.25">
      <c r="B149" s="6"/>
    </row>
    <row r="150" spans="2:2" x14ac:dyDescent="0.25">
      <c r="B150" s="6"/>
    </row>
    <row r="151" spans="2:2" x14ac:dyDescent="0.25">
      <c r="B151" s="6"/>
    </row>
    <row r="152" spans="2:2" x14ac:dyDescent="0.25">
      <c r="B152" s="6"/>
    </row>
    <row r="153" spans="2:2" x14ac:dyDescent="0.25">
      <c r="B153" s="6"/>
    </row>
    <row r="154" spans="2:2" x14ac:dyDescent="0.25">
      <c r="B154" s="6"/>
    </row>
    <row r="155" spans="2:2" x14ac:dyDescent="0.25">
      <c r="B155" s="6"/>
    </row>
    <row r="156" spans="2:2" x14ac:dyDescent="0.25">
      <c r="B156" s="6"/>
    </row>
    <row r="157" spans="2:2" x14ac:dyDescent="0.25">
      <c r="B157" s="6"/>
    </row>
    <row r="158" spans="2:2" x14ac:dyDescent="0.25">
      <c r="B158" s="6"/>
    </row>
    <row r="159" spans="2:2" x14ac:dyDescent="0.25">
      <c r="B159" s="6"/>
    </row>
    <row r="160" spans="2:2" x14ac:dyDescent="0.25">
      <c r="B160" s="6"/>
    </row>
    <row r="161" spans="2:2" x14ac:dyDescent="0.25">
      <c r="B161" s="6"/>
    </row>
    <row r="162" spans="2:2" x14ac:dyDescent="0.25">
      <c r="B162" s="6"/>
    </row>
    <row r="163" spans="2:2" x14ac:dyDescent="0.25">
      <c r="B163" s="6"/>
    </row>
    <row r="164" spans="2:2" x14ac:dyDescent="0.25">
      <c r="B164" s="6"/>
    </row>
  </sheetData>
  <conditionalFormatting sqref="AN81:AU81">
    <cfRule type="cellIs" dxfId="61" priority="1" operator="lessThan">
      <formula>0</formula>
    </cfRule>
  </conditionalFormatting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AFC548-B410-4090-9495-8DA088CD62EC}">
  <dimension ref="A1:AZ164"/>
  <sheetViews>
    <sheetView workbookViewId="0">
      <selection activeCell="J53" sqref="J53"/>
    </sheetView>
  </sheetViews>
  <sheetFormatPr defaultRowHeight="15" x14ac:dyDescent="0.25"/>
  <cols>
    <col min="3" max="3" width="10.7109375" customWidth="1"/>
    <col min="4" max="9" width="9.140625" bestFit="1" customWidth="1"/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5" width="9.140625" bestFit="1" customWidth="1"/>
    <col min="36" max="36" width="10.42578125" customWidth="1"/>
    <col min="37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47" width="9.140625" bestFit="1" customWidth="1"/>
  </cols>
  <sheetData>
    <row r="1" spans="1:52" x14ac:dyDescent="0.25">
      <c r="A1" t="s">
        <v>44</v>
      </c>
      <c r="Q1" t="s">
        <v>1</v>
      </c>
      <c r="W1" t="s">
        <v>2</v>
      </c>
      <c r="AB1" t="s">
        <v>45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2">
        <v>14689.365948723869</v>
      </c>
      <c r="K3">
        <v>1</v>
      </c>
      <c r="L3" s="2">
        <v>0</v>
      </c>
      <c r="O3">
        <f>$C$3</f>
        <v>14689.365948723869</v>
      </c>
      <c r="P3" s="2">
        <f>O3*C5</f>
        <v>1468.9365948723871</v>
      </c>
      <c r="Q3" s="4">
        <f>B8</f>
        <v>100</v>
      </c>
      <c r="R3">
        <f t="shared" ref="R3:R66" si="0">$C$6</f>
        <v>250000</v>
      </c>
      <c r="S3">
        <f t="shared" ref="S3:S66" si="1">AX3</f>
        <v>0</v>
      </c>
      <c r="W3">
        <v>1</v>
      </c>
      <c r="Z3">
        <v>1</v>
      </c>
      <c r="AC3">
        <f t="shared" ref="AC3:AC66" si="2">S3*Z3</f>
        <v>0</v>
      </c>
      <c r="AE3">
        <f t="shared" ref="AE3:AE66" si="3">$Z3*O3</f>
        <v>14689.365948723869</v>
      </c>
      <c r="AF3">
        <f t="shared" ref="AF3:AG34" si="4">-$Z3*P3</f>
        <v>-1468.9365948723871</v>
      </c>
      <c r="AG3">
        <f t="shared" si="4"/>
        <v>-100</v>
      </c>
      <c r="AH3">
        <f t="shared" ref="AH3:AH66" si="5">-X3*R3</f>
        <v>0</v>
      </c>
      <c r="AI3">
        <f t="shared" ref="AI3:AI34" si="6">SUM(AE3:AH3)</f>
        <v>13120.429353851483</v>
      </c>
      <c r="AJ3">
        <f t="shared" ref="AJ3:AJ66" si="7">AB3-AC3</f>
        <v>0</v>
      </c>
      <c r="AL3">
        <f t="shared" ref="AL3:AL66" si="8">SUM(AI3:AK3)</f>
        <v>13120.429353851483</v>
      </c>
      <c r="AN3">
        <f t="shared" ref="AN3:AU34" si="9">AE3*$K3</f>
        <v>14689.365948723869</v>
      </c>
      <c r="AO3">
        <f t="shared" si="9"/>
        <v>-1468.9365948723871</v>
      </c>
      <c r="AP3">
        <f t="shared" si="9"/>
        <v>-100</v>
      </c>
      <c r="AQ3">
        <f t="shared" si="9"/>
        <v>0</v>
      </c>
      <c r="AR3">
        <f t="shared" si="9"/>
        <v>13120.429353851483</v>
      </c>
      <c r="AS3">
        <f t="shared" si="9"/>
        <v>0</v>
      </c>
      <c r="AT3">
        <f t="shared" si="9"/>
        <v>0</v>
      </c>
      <c r="AU3">
        <f t="shared" si="9"/>
        <v>13120.429353851483</v>
      </c>
      <c r="AW3">
        <v>0</v>
      </c>
      <c r="AX3">
        <f>IF(Z3&gt;0, (R3*SUMPRODUCT(K3:$K$98, X3:$X$98)-K3*$AZ$3)/Z3, 0)</f>
        <v>0</v>
      </c>
      <c r="AZ3">
        <f>C6*ABS(SUMPRODUCT(X4:X69, K4:K69))/1</f>
        <v>12251.548752091487</v>
      </c>
    </row>
    <row r="4" spans="1:52" x14ac:dyDescent="0.25">
      <c r="A4" t="s">
        <v>14</v>
      </c>
      <c r="C4" t="s">
        <v>37</v>
      </c>
      <c r="E4">
        <v>2004</v>
      </c>
      <c r="F4" s="5">
        <f>EconomicRates!C44</f>
        <v>3.5571999999999999E-2</v>
      </c>
      <c r="G4" s="5">
        <f>EconomicRates!D44</f>
        <v>7.0000000000000007E-2</v>
      </c>
      <c r="H4" s="5">
        <f t="shared" ref="H4:H67" si="10">G4+$C$9</f>
        <v>0.12000000000000001</v>
      </c>
      <c r="I4" s="5">
        <f t="shared" ref="I4:I67" si="11">1+H4</f>
        <v>1.1200000000000001</v>
      </c>
      <c r="J4">
        <f t="shared" ref="J4:J67" si="12">1/I4</f>
        <v>0.89285714285714279</v>
      </c>
      <c r="K4">
        <f>J4</f>
        <v>0.89285714285714279</v>
      </c>
      <c r="L4" s="2">
        <v>1</v>
      </c>
      <c r="M4" s="6">
        <f t="array" ref="M4:M69">Mortalities!B31:B96</f>
        <v>3.852E-3</v>
      </c>
      <c r="R4">
        <f t="shared" si="0"/>
        <v>250000</v>
      </c>
      <c r="S4">
        <f t="shared" si="1"/>
        <v>1331.1043958149166</v>
      </c>
      <c r="U4">
        <f t="shared" ref="U4:U67" si="13">M4</f>
        <v>3.852E-3</v>
      </c>
      <c r="V4">
        <f t="shared" ref="V4:V67" si="14">$C$10</f>
        <v>0.01</v>
      </c>
      <c r="W4">
        <f t="shared" ref="W4:W67" si="15">Z3</f>
        <v>1</v>
      </c>
      <c r="X4">
        <f t="shared" ref="X4:X67" si="16">U4*W4</f>
        <v>3.852E-3</v>
      </c>
      <c r="Y4">
        <f t="shared" ref="Y4:Y67" si="17">V4*W4</f>
        <v>0.01</v>
      </c>
      <c r="Z4">
        <f t="shared" ref="Z4:Z67" si="18">MAX(0, W4-X4-Y4)</f>
        <v>0.98614800000000002</v>
      </c>
      <c r="AB4">
        <f t="shared" ref="AB4:AB67" si="19">AC3</f>
        <v>0</v>
      </c>
      <c r="AC4">
        <f t="shared" si="2"/>
        <v>1312.6659377240885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-963</v>
      </c>
      <c r="AI4">
        <f t="shared" si="6"/>
        <v>-963</v>
      </c>
      <c r="AJ4">
        <f t="shared" si="7"/>
        <v>-1312.6659377240885</v>
      </c>
      <c r="AK4">
        <f>G4*SUM(AB4, AE4:AF4)</f>
        <v>0</v>
      </c>
      <c r="AL4">
        <f t="shared" si="8"/>
        <v>-2275.6659377240885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-859.82142857142856</v>
      </c>
      <c r="AR4">
        <f t="shared" si="9"/>
        <v>-859.82142857142856</v>
      </c>
      <c r="AS4">
        <f t="shared" si="9"/>
        <v>-1172.0231586822217</v>
      </c>
      <c r="AT4">
        <f t="shared" si="9"/>
        <v>0</v>
      </c>
      <c r="AU4">
        <f t="shared" si="9"/>
        <v>-2031.8445872536504</v>
      </c>
      <c r="AW4">
        <v>1</v>
      </c>
      <c r="AX4">
        <f>IF(Z4&gt;0, (R4*SUMPRODUCT(K4:$K$98, X4:$X$98)-K4*$AZ$3)/Z4, 0)</f>
        <v>1331.1043958149166</v>
      </c>
    </row>
    <row r="5" spans="1:52" x14ac:dyDescent="0.25">
      <c r="C5" s="2">
        <f>'S.26.04.A'!C5</f>
        <v>0.1</v>
      </c>
      <c r="E5">
        <v>2005</v>
      </c>
      <c r="F5" s="5">
        <f>EconomicRates!C45</f>
        <v>3.5571999999999999E-2</v>
      </c>
      <c r="G5" s="5">
        <f>EconomicRates!D45</f>
        <v>7.0000000000000007E-2</v>
      </c>
      <c r="H5" s="5">
        <f t="shared" si="10"/>
        <v>0.12000000000000001</v>
      </c>
      <c r="I5" s="5">
        <f t="shared" si="11"/>
        <v>1.1200000000000001</v>
      </c>
      <c r="J5">
        <f t="shared" si="12"/>
        <v>0.89285714285714279</v>
      </c>
      <c r="K5">
        <f t="shared" ref="K5:K68" si="20">K4*J5</f>
        <v>0.79719387755102034</v>
      </c>
      <c r="L5" s="2">
        <v>2</v>
      </c>
      <c r="M5" s="6">
        <v>4.0049999999999999E-3</v>
      </c>
      <c r="Q5" s="4">
        <f t="shared" ref="Q5:Q68" si="21">$C$8</f>
        <v>12.5</v>
      </c>
      <c r="R5">
        <f t="shared" si="0"/>
        <v>250000</v>
      </c>
      <c r="S5">
        <f t="shared" si="1"/>
        <v>1671.0951783318776</v>
      </c>
      <c r="U5">
        <f t="shared" si="13"/>
        <v>4.0049999999999999E-3</v>
      </c>
      <c r="V5">
        <f t="shared" si="14"/>
        <v>0.01</v>
      </c>
      <c r="W5">
        <f t="shared" si="15"/>
        <v>0.98614800000000002</v>
      </c>
      <c r="X5">
        <f t="shared" si="16"/>
        <v>3.9495227400000001E-3</v>
      </c>
      <c r="Y5">
        <f t="shared" si="17"/>
        <v>9.8614800000000006E-3</v>
      </c>
      <c r="Z5">
        <f t="shared" si="18"/>
        <v>0.97233699726</v>
      </c>
      <c r="AB5">
        <f t="shared" si="19"/>
        <v>1312.6659377240885</v>
      </c>
      <c r="AC5">
        <f t="shared" si="2"/>
        <v>1624.867667834882</v>
      </c>
      <c r="AE5">
        <f t="shared" si="3"/>
        <v>0</v>
      </c>
      <c r="AF5">
        <f t="shared" si="4"/>
        <v>0</v>
      </c>
      <c r="AG5">
        <f t="shared" si="4"/>
        <v>-12.15421246575</v>
      </c>
      <c r="AH5">
        <f t="shared" si="5"/>
        <v>-987.38068499999997</v>
      </c>
      <c r="AI5">
        <f t="shared" si="6"/>
        <v>-999.53489746574996</v>
      </c>
      <c r="AJ5">
        <f t="shared" si="7"/>
        <v>-312.20173011079351</v>
      </c>
      <c r="AK5">
        <f>G5*SUM(AB5, AE5:AF5)</f>
        <v>91.886615640686202</v>
      </c>
      <c r="AL5">
        <f t="shared" si="8"/>
        <v>-1219.8500119358573</v>
      </c>
      <c r="AN5">
        <f t="shared" si="9"/>
        <v>0</v>
      </c>
      <c r="AO5">
        <f t="shared" si="9"/>
        <v>0</v>
      </c>
      <c r="AP5">
        <f t="shared" si="9"/>
        <v>-9.6892637641501906</v>
      </c>
      <c r="AQ5">
        <f t="shared" si="9"/>
        <v>-787.13383689413251</v>
      </c>
      <c r="AR5">
        <f t="shared" si="9"/>
        <v>-796.82310065828278</v>
      </c>
      <c r="AS5">
        <f t="shared" si="9"/>
        <v>-248.88530780516061</v>
      </c>
      <c r="AT5">
        <f t="shared" si="9"/>
        <v>73.251447417638872</v>
      </c>
      <c r="AU5">
        <f t="shared" si="9"/>
        <v>-972.45696104580452</v>
      </c>
      <c r="AW5">
        <v>2</v>
      </c>
      <c r="AX5">
        <f>IF(Z5&gt;0, (R5*SUMPRODUCT(K5:$K$98, X5:$X$98)-K5*$AZ$3)/Z5, 0)</f>
        <v>1671.0951783318776</v>
      </c>
    </row>
    <row r="6" spans="1:52" x14ac:dyDescent="0.25">
      <c r="A6" t="s">
        <v>16</v>
      </c>
      <c r="C6" s="2">
        <f>'S.26.04.C'!C6</f>
        <v>250000</v>
      </c>
      <c r="E6">
        <v>2006</v>
      </c>
      <c r="F6" s="5">
        <f>EconomicRates!C46</f>
        <v>3.5571999999999999E-2</v>
      </c>
      <c r="G6" s="5">
        <f>EconomicRates!D46</f>
        <v>7.0000000000000007E-2</v>
      </c>
      <c r="H6" s="5">
        <f t="shared" si="10"/>
        <v>0.12000000000000001</v>
      </c>
      <c r="I6" s="5">
        <f t="shared" si="11"/>
        <v>1.1200000000000001</v>
      </c>
      <c r="J6">
        <f t="shared" si="12"/>
        <v>0.89285714285714279</v>
      </c>
      <c r="K6">
        <f t="shared" si="20"/>
        <v>0.71178024781341098</v>
      </c>
      <c r="L6" s="2">
        <v>3</v>
      </c>
      <c r="M6" s="6">
        <v>4.1640000000000002E-3</v>
      </c>
      <c r="Q6" s="4">
        <f t="shared" si="21"/>
        <v>12.5</v>
      </c>
      <c r="R6">
        <f t="shared" si="0"/>
        <v>250000</v>
      </c>
      <c r="S6">
        <f t="shared" si="1"/>
        <v>1965.629291054225</v>
      </c>
      <c r="U6">
        <f t="shared" si="13"/>
        <v>4.1640000000000002E-3</v>
      </c>
      <c r="V6">
        <f t="shared" si="14"/>
        <v>0.01</v>
      </c>
      <c r="W6">
        <f t="shared" si="15"/>
        <v>0.97233699726</v>
      </c>
      <c r="X6">
        <f t="shared" si="16"/>
        <v>4.0488112565906405E-3</v>
      </c>
      <c r="Y6">
        <f t="shared" si="17"/>
        <v>9.7233699725999996E-3</v>
      </c>
      <c r="Z6">
        <f t="shared" si="18"/>
        <v>0.95856481603080934</v>
      </c>
      <c r="AB6">
        <f t="shared" si="19"/>
        <v>1624.867667834882</v>
      </c>
      <c r="AC6">
        <f t="shared" si="2"/>
        <v>1884.1830797641633</v>
      </c>
      <c r="AE6">
        <f t="shared" si="3"/>
        <v>0</v>
      </c>
      <c r="AF6">
        <f t="shared" si="4"/>
        <v>0</v>
      </c>
      <c r="AG6">
        <f t="shared" si="4"/>
        <v>-11.982060200385117</v>
      </c>
      <c r="AH6">
        <f t="shared" si="5"/>
        <v>-1012.2028141476601</v>
      </c>
      <c r="AI6">
        <f t="shared" si="6"/>
        <v>-1024.1848743480452</v>
      </c>
      <c r="AJ6">
        <f t="shared" si="7"/>
        <v>-259.31541192928125</v>
      </c>
      <c r="AK6">
        <f>G6*SUM(AB6, AE6:AF6)</f>
        <v>113.74073674844175</v>
      </c>
      <c r="AL6">
        <f t="shared" si="8"/>
        <v>-1169.7595495288847</v>
      </c>
      <c r="AN6">
        <f t="shared" si="9"/>
        <v>0</v>
      </c>
      <c r="AO6">
        <f t="shared" si="9"/>
        <v>0</v>
      </c>
      <c r="AP6">
        <f t="shared" si="9"/>
        <v>-8.5285937787453268</v>
      </c>
      <c r="AQ6">
        <f t="shared" si="9"/>
        <v>-720.46596989145348</v>
      </c>
      <c r="AR6">
        <f t="shared" si="9"/>
        <v>-728.99456367019889</v>
      </c>
      <c r="AS6">
        <f t="shared" si="9"/>
        <v>-184.57558816486056</v>
      </c>
      <c r="AT6">
        <f t="shared" si="9"/>
        <v>80.95840978928581</v>
      </c>
      <c r="AU6">
        <f t="shared" si="9"/>
        <v>-832.61174204577355</v>
      </c>
      <c r="AW6">
        <v>3</v>
      </c>
      <c r="AX6">
        <f>IF(Z6&gt;0, (R6*SUMPRODUCT(K6:$K$98, X6:$X$98)-K6*$AZ$3)/Z6, 0)</f>
        <v>1965.629291054225</v>
      </c>
    </row>
    <row r="7" spans="1:52" x14ac:dyDescent="0.25">
      <c r="A7" t="s">
        <v>15</v>
      </c>
      <c r="B7" t="s">
        <v>37</v>
      </c>
      <c r="C7" t="s">
        <v>46</v>
      </c>
      <c r="E7">
        <v>2007</v>
      </c>
      <c r="F7" s="5">
        <f>EconomicRates!C47</f>
        <v>3.5571999999999999E-2</v>
      </c>
      <c r="G7" s="5">
        <f>EconomicRates!D47</f>
        <v>7.0000000000000007E-2</v>
      </c>
      <c r="H7" s="5">
        <f t="shared" si="10"/>
        <v>0.12000000000000001</v>
      </c>
      <c r="I7" s="5">
        <f t="shared" si="11"/>
        <v>1.1200000000000001</v>
      </c>
      <c r="J7">
        <f t="shared" si="12"/>
        <v>0.89285714285714279</v>
      </c>
      <c r="K7">
        <f t="shared" si="20"/>
        <v>0.63551807840483121</v>
      </c>
      <c r="L7" s="2">
        <v>4</v>
      </c>
      <c r="M7" s="6">
        <v>4.3350000000000003E-3</v>
      </c>
      <c r="Q7" s="4">
        <f t="shared" si="21"/>
        <v>12.5</v>
      </c>
      <c r="R7">
        <f t="shared" si="0"/>
        <v>250000</v>
      </c>
      <c r="S7">
        <f t="shared" si="1"/>
        <v>2220.5694012743402</v>
      </c>
      <c r="U7">
        <f t="shared" si="13"/>
        <v>4.3350000000000003E-3</v>
      </c>
      <c r="V7">
        <f t="shared" si="14"/>
        <v>0.01</v>
      </c>
      <c r="W7">
        <f t="shared" si="15"/>
        <v>0.95856481603080934</v>
      </c>
      <c r="X7">
        <f t="shared" si="16"/>
        <v>4.155378477493559E-3</v>
      </c>
      <c r="Y7">
        <f t="shared" si="17"/>
        <v>9.5856481603080936E-3</v>
      </c>
      <c r="Z7">
        <f t="shared" si="18"/>
        <v>0.94482378939300771</v>
      </c>
      <c r="AB7">
        <f t="shared" si="19"/>
        <v>1884.1830797641633</v>
      </c>
      <c r="AC7">
        <f t="shared" si="2"/>
        <v>2098.0467963221845</v>
      </c>
      <c r="AE7">
        <f t="shared" si="3"/>
        <v>0</v>
      </c>
      <c r="AF7">
        <f t="shared" si="4"/>
        <v>0</v>
      </c>
      <c r="AG7">
        <f t="shared" si="4"/>
        <v>-11.810297367412597</v>
      </c>
      <c r="AH7">
        <f t="shared" si="5"/>
        <v>-1038.8446193733898</v>
      </c>
      <c r="AI7">
        <f t="shared" si="6"/>
        <v>-1050.6549167408025</v>
      </c>
      <c r="AJ7">
        <f t="shared" si="7"/>
        <v>-213.86371655802122</v>
      </c>
      <c r="AK7">
        <f>G7*SUM(AB7, AE7:AF7)</f>
        <v>131.89281558349145</v>
      </c>
      <c r="AL7">
        <f t="shared" si="8"/>
        <v>-1132.6258177153322</v>
      </c>
      <c r="AN7">
        <f t="shared" si="9"/>
        <v>0</v>
      </c>
      <c r="AO7">
        <f t="shared" si="9"/>
        <v>0</v>
      </c>
      <c r="AP7">
        <f t="shared" si="9"/>
        <v>-7.5056574883276905</v>
      </c>
      <c r="AQ7">
        <f t="shared" si="9"/>
        <v>-660.20453626537494</v>
      </c>
      <c r="AR7">
        <f t="shared" si="9"/>
        <v>-667.7101937537027</v>
      </c>
      <c r="AS7">
        <f t="shared" si="9"/>
        <v>-135.91425818746913</v>
      </c>
      <c r="AT7">
        <f t="shared" si="9"/>
        <v>83.820268715023261</v>
      </c>
      <c r="AU7">
        <f t="shared" si="9"/>
        <v>-719.80418322614855</v>
      </c>
      <c r="AW7">
        <v>4</v>
      </c>
      <c r="AX7">
        <f>IF(Z7&gt;0, (R7*SUMPRODUCT(K7:$K$98, X7:$X$98)-K7*$AZ$3)/Z7, 0)</f>
        <v>2220.5694012743402</v>
      </c>
    </row>
    <row r="8" spans="1:52" x14ac:dyDescent="0.25">
      <c r="B8" s="2">
        <f>'S.26.04.A'!B8</f>
        <v>100</v>
      </c>
      <c r="C8" s="2">
        <f>'S.26.04.A'!C8</f>
        <v>12.5</v>
      </c>
      <c r="E8">
        <v>2008</v>
      </c>
      <c r="F8" s="5">
        <f>EconomicRates!C48</f>
        <v>3.5571999999999999E-2</v>
      </c>
      <c r="G8" s="5">
        <f>EconomicRates!D48</f>
        <v>7.0000000000000007E-2</v>
      </c>
      <c r="H8" s="5">
        <f t="shared" si="10"/>
        <v>0.12000000000000001</v>
      </c>
      <c r="I8" s="5">
        <f t="shared" si="11"/>
        <v>1.1200000000000001</v>
      </c>
      <c r="J8">
        <f t="shared" si="12"/>
        <v>0.89285714285714279</v>
      </c>
      <c r="K8">
        <f t="shared" si="20"/>
        <v>0.5674268557185993</v>
      </c>
      <c r="L8" s="2">
        <v>5</v>
      </c>
      <c r="M8" s="6">
        <v>4.522E-3</v>
      </c>
      <c r="Q8" s="4">
        <f t="shared" si="21"/>
        <v>12.5</v>
      </c>
      <c r="R8">
        <f t="shared" si="0"/>
        <v>250000</v>
      </c>
      <c r="S8">
        <f t="shared" si="1"/>
        <v>2440.1865873771358</v>
      </c>
      <c r="U8">
        <f t="shared" si="13"/>
        <v>4.522E-3</v>
      </c>
      <c r="V8">
        <f t="shared" si="14"/>
        <v>0.01</v>
      </c>
      <c r="W8">
        <f t="shared" si="15"/>
        <v>0.94482378939300771</v>
      </c>
      <c r="X8">
        <f t="shared" si="16"/>
        <v>4.2724931756351805E-3</v>
      </c>
      <c r="Y8">
        <f t="shared" si="17"/>
        <v>9.4482378939300775E-3</v>
      </c>
      <c r="Z8">
        <f t="shared" si="18"/>
        <v>0.93110305832344242</v>
      </c>
      <c r="AB8">
        <f t="shared" si="19"/>
        <v>2098.0467963221845</v>
      </c>
      <c r="AC8">
        <f t="shared" si="2"/>
        <v>2272.0651943866951</v>
      </c>
      <c r="AE8">
        <f t="shared" si="3"/>
        <v>0</v>
      </c>
      <c r="AF8">
        <f t="shared" si="4"/>
        <v>0</v>
      </c>
      <c r="AG8">
        <f t="shared" si="4"/>
        <v>-11.63878822904303</v>
      </c>
      <c r="AH8">
        <f t="shared" si="5"/>
        <v>-1068.1232939087952</v>
      </c>
      <c r="AI8">
        <f t="shared" si="6"/>
        <v>-1079.7620821378382</v>
      </c>
      <c r="AJ8">
        <f t="shared" si="7"/>
        <v>-174.01839806451062</v>
      </c>
      <c r="AK8">
        <f t="shared" ref="AK8:AK69" si="22">G8*SUM(AB8:AB8, AE8:AF8)</f>
        <v>146.86327574255293</v>
      </c>
      <c r="AL8">
        <f t="shared" si="8"/>
        <v>-1106.9172044597958</v>
      </c>
      <c r="AN8">
        <f t="shared" si="9"/>
        <v>0</v>
      </c>
      <c r="AO8">
        <f t="shared" si="9"/>
        <v>0</v>
      </c>
      <c r="AP8">
        <f t="shared" si="9"/>
        <v>-6.6041610091805314</v>
      </c>
      <c r="AQ8">
        <f t="shared" si="9"/>
        <v>-606.08184218246095</v>
      </c>
      <c r="AR8">
        <f t="shared" si="9"/>
        <v>-612.68600319164148</v>
      </c>
      <c r="AS8">
        <f t="shared" si="9"/>
        <v>-98.742712450932842</v>
      </c>
      <c r="AT8">
        <f t="shared" si="9"/>
        <v>83.334166775130441</v>
      </c>
      <c r="AU8">
        <f t="shared" si="9"/>
        <v>-628.09454886744379</v>
      </c>
      <c r="AW8">
        <v>5</v>
      </c>
      <c r="AX8">
        <f>IF(Z8&gt;0, (R8*SUMPRODUCT(K8:$K$98, X8:$X$98)-K8*$AZ$3)/Z8, 0)</f>
        <v>2440.1865873771358</v>
      </c>
    </row>
    <row r="9" spans="1:52" x14ac:dyDescent="0.25">
      <c r="A9" t="s">
        <v>39</v>
      </c>
      <c r="C9" s="2">
        <f>'S.26.04.A'!C9</f>
        <v>0.05</v>
      </c>
      <c r="E9">
        <v>2009</v>
      </c>
      <c r="F9" s="5">
        <f>EconomicRates!C49</f>
        <v>3.5571999999999999E-2</v>
      </c>
      <c r="G9" s="5">
        <f>EconomicRates!D49</f>
        <v>7.0000000000000007E-2</v>
      </c>
      <c r="H9" s="5">
        <f t="shared" si="10"/>
        <v>0.12000000000000001</v>
      </c>
      <c r="I9" s="5">
        <f t="shared" si="11"/>
        <v>1.1200000000000001</v>
      </c>
      <c r="J9">
        <f t="shared" si="12"/>
        <v>0.89285714285714279</v>
      </c>
      <c r="K9">
        <f t="shared" si="20"/>
        <v>0.50663112117732079</v>
      </c>
      <c r="L9" s="2">
        <v>6</v>
      </c>
      <c r="M9" s="6">
        <v>4.7470000000000004E-3</v>
      </c>
      <c r="Q9" s="4">
        <f t="shared" si="21"/>
        <v>12.5</v>
      </c>
      <c r="R9">
        <f t="shared" si="0"/>
        <v>250000</v>
      </c>
      <c r="S9">
        <f t="shared" si="1"/>
        <v>2627.9688540937968</v>
      </c>
      <c r="U9">
        <f t="shared" si="13"/>
        <v>4.7470000000000004E-3</v>
      </c>
      <c r="V9">
        <f t="shared" si="14"/>
        <v>0.01</v>
      </c>
      <c r="W9">
        <f t="shared" si="15"/>
        <v>0.93110305832344242</v>
      </c>
      <c r="X9">
        <f t="shared" si="16"/>
        <v>4.4199462178613818E-3</v>
      </c>
      <c r="Y9">
        <f t="shared" si="17"/>
        <v>9.311030583234424E-3</v>
      </c>
      <c r="Z9">
        <f t="shared" si="18"/>
        <v>0.91737208152234662</v>
      </c>
      <c r="AB9">
        <f t="shared" si="19"/>
        <v>2272.0651943866951</v>
      </c>
      <c r="AC9">
        <f t="shared" si="2"/>
        <v>2410.8252578559222</v>
      </c>
      <c r="AE9">
        <f t="shared" si="3"/>
        <v>0</v>
      </c>
      <c r="AF9">
        <f t="shared" si="4"/>
        <v>0</v>
      </c>
      <c r="AG9">
        <f t="shared" si="4"/>
        <v>-11.467151019029332</v>
      </c>
      <c r="AH9">
        <f t="shared" si="5"/>
        <v>-1104.9865544653455</v>
      </c>
      <c r="AI9">
        <f t="shared" si="6"/>
        <v>-1116.453705484375</v>
      </c>
      <c r="AJ9">
        <f t="shared" si="7"/>
        <v>-138.76006346922713</v>
      </c>
      <c r="AK9">
        <f t="shared" si="22"/>
        <v>159.04456360706868</v>
      </c>
      <c r="AL9">
        <f t="shared" si="8"/>
        <v>-1096.1692053465333</v>
      </c>
      <c r="AN9">
        <f t="shared" si="9"/>
        <v>0</v>
      </c>
      <c r="AO9">
        <f t="shared" si="9"/>
        <v>0</v>
      </c>
      <c r="AP9">
        <f t="shared" si="9"/>
        <v>-5.8096155774804874</v>
      </c>
      <c r="AQ9">
        <f t="shared" si="9"/>
        <v>-559.82057697464268</v>
      </c>
      <c r="AR9">
        <f t="shared" si="9"/>
        <v>-565.63019255212316</v>
      </c>
      <c r="AS9">
        <f t="shared" si="9"/>
        <v>-70.300166530050731</v>
      </c>
      <c r="AT9">
        <f t="shared" si="9"/>
        <v>80.576925577406911</v>
      </c>
      <c r="AU9">
        <f t="shared" si="9"/>
        <v>-555.35343350476694</v>
      </c>
      <c r="AW9">
        <v>6</v>
      </c>
      <c r="AX9">
        <f>IF(Z9&gt;0, (R9*SUMPRODUCT(K9:$K$98, X9:$X$98)-K9*$AZ$3)/Z9, 0)</f>
        <v>2627.9688540937968</v>
      </c>
    </row>
    <row r="10" spans="1:52" x14ac:dyDescent="0.25">
      <c r="A10" t="s">
        <v>19</v>
      </c>
      <c r="C10" s="2">
        <f>'S.26.04.A'!C10</f>
        <v>0.01</v>
      </c>
      <c r="E10">
        <v>2010</v>
      </c>
      <c r="F10" s="5">
        <f>EconomicRates!C50</f>
        <v>3.5571999999999999E-2</v>
      </c>
      <c r="G10" s="5">
        <f>EconomicRates!D50</f>
        <v>7.0000000000000007E-2</v>
      </c>
      <c r="H10" s="5">
        <f t="shared" si="10"/>
        <v>0.12000000000000001</v>
      </c>
      <c r="I10" s="5">
        <f t="shared" si="11"/>
        <v>1.1200000000000001</v>
      </c>
      <c r="J10">
        <f t="shared" si="12"/>
        <v>0.89285714285714279</v>
      </c>
      <c r="K10">
        <f t="shared" si="20"/>
        <v>0.45234921533689354</v>
      </c>
      <c r="L10" s="2">
        <v>7</v>
      </c>
      <c r="M10" s="6">
        <v>4.9870000000000001E-3</v>
      </c>
      <c r="Q10" s="4">
        <f t="shared" si="21"/>
        <v>12.5</v>
      </c>
      <c r="R10">
        <f t="shared" si="0"/>
        <v>250000</v>
      </c>
      <c r="S10">
        <f t="shared" si="1"/>
        <v>2784.3922854003627</v>
      </c>
      <c r="U10">
        <f t="shared" si="13"/>
        <v>4.9870000000000001E-3</v>
      </c>
      <c r="V10">
        <f t="shared" si="14"/>
        <v>0.01</v>
      </c>
      <c r="W10">
        <f t="shared" si="15"/>
        <v>0.91737208152234662</v>
      </c>
      <c r="X10">
        <f t="shared" si="16"/>
        <v>4.5749345705519426E-3</v>
      </c>
      <c r="Y10">
        <f t="shared" si="17"/>
        <v>9.1737208152234666E-3</v>
      </c>
      <c r="Z10">
        <f t="shared" si="18"/>
        <v>0.90362342613657121</v>
      </c>
      <c r="AB10">
        <f t="shared" si="19"/>
        <v>2410.8252578559222</v>
      </c>
      <c r="AC10">
        <f t="shared" si="2"/>
        <v>2516.0420966417132</v>
      </c>
      <c r="AE10">
        <f t="shared" si="3"/>
        <v>0</v>
      </c>
      <c r="AF10">
        <f t="shared" si="4"/>
        <v>0</v>
      </c>
      <c r="AG10">
        <f t="shared" si="4"/>
        <v>-11.29529282670714</v>
      </c>
      <c r="AH10">
        <f t="shared" si="5"/>
        <v>-1143.7336426379857</v>
      </c>
      <c r="AI10">
        <f t="shared" si="6"/>
        <v>-1155.0289354646927</v>
      </c>
      <c r="AJ10">
        <f t="shared" si="7"/>
        <v>-105.21683878579097</v>
      </c>
      <c r="AK10">
        <f t="shared" si="22"/>
        <v>168.75776804991457</v>
      </c>
      <c r="AL10">
        <f t="shared" si="8"/>
        <v>-1091.4880062005691</v>
      </c>
      <c r="AN10">
        <f t="shared" si="9"/>
        <v>0</v>
      </c>
      <c r="AO10">
        <f t="shared" si="9"/>
        <v>0</v>
      </c>
      <c r="AP10">
        <f t="shared" si="9"/>
        <v>-5.109416847161417</v>
      </c>
      <c r="AQ10">
        <f t="shared" si="9"/>
        <v>-517.36701580169984</v>
      </c>
      <c r="AR10">
        <f t="shared" si="9"/>
        <v>-522.47643264886119</v>
      </c>
      <c r="AS10">
        <f t="shared" si="9"/>
        <v>-47.594754464980973</v>
      </c>
      <c r="AT10">
        <f t="shared" si="9"/>
        <v>76.337443959384345</v>
      </c>
      <c r="AU10">
        <f t="shared" si="9"/>
        <v>-493.73374315445784</v>
      </c>
      <c r="AW10">
        <v>7</v>
      </c>
      <c r="AX10">
        <f>IF(Z10&gt;0, (R10*SUMPRODUCT(K10:$K$98, X10:$X$98)-K10*$AZ$3)/Z10, 0)</f>
        <v>2784.3922854003627</v>
      </c>
    </row>
    <row r="11" spans="1:52" x14ac:dyDescent="0.25">
      <c r="A11" t="s">
        <v>33</v>
      </c>
      <c r="C11" s="12">
        <f>AU71</f>
        <v>1.0796094920828558E-12</v>
      </c>
      <c r="E11">
        <v>2011</v>
      </c>
      <c r="F11" s="5">
        <f>EconomicRates!C51</f>
        <v>3.5571999999999999E-2</v>
      </c>
      <c r="G11" s="5">
        <f>EconomicRates!D51</f>
        <v>7.0000000000000007E-2</v>
      </c>
      <c r="H11" s="5">
        <f t="shared" si="10"/>
        <v>0.12000000000000001</v>
      </c>
      <c r="I11" s="5">
        <f t="shared" si="11"/>
        <v>1.1200000000000001</v>
      </c>
      <c r="J11">
        <f t="shared" si="12"/>
        <v>0.89285714285714279</v>
      </c>
      <c r="K11">
        <f t="shared" si="20"/>
        <v>0.40388322797936921</v>
      </c>
      <c r="L11" s="2">
        <v>8</v>
      </c>
      <c r="M11" s="6">
        <v>5.2249999999999996E-3</v>
      </c>
      <c r="Q11" s="4">
        <f t="shared" si="21"/>
        <v>12.5</v>
      </c>
      <c r="R11">
        <f t="shared" si="0"/>
        <v>250000</v>
      </c>
      <c r="S11">
        <f t="shared" si="1"/>
        <v>2913.3141265064746</v>
      </c>
      <c r="U11">
        <f t="shared" si="13"/>
        <v>5.2249999999999996E-3</v>
      </c>
      <c r="V11">
        <f t="shared" si="14"/>
        <v>0.01</v>
      </c>
      <c r="W11">
        <f t="shared" si="15"/>
        <v>0.90362342613657121</v>
      </c>
      <c r="X11">
        <f t="shared" si="16"/>
        <v>4.7214324015635838E-3</v>
      </c>
      <c r="Y11">
        <f t="shared" si="17"/>
        <v>9.0362342613657127E-3</v>
      </c>
      <c r="Z11">
        <f t="shared" si="18"/>
        <v>0.88986575947364199</v>
      </c>
      <c r="AB11">
        <f t="shared" si="19"/>
        <v>2516.0420966417132</v>
      </c>
      <c r="AC11">
        <f t="shared" si="2"/>
        <v>2592.458487768974</v>
      </c>
      <c r="AE11">
        <f t="shared" si="3"/>
        <v>0</v>
      </c>
      <c r="AF11">
        <f t="shared" si="4"/>
        <v>0</v>
      </c>
      <c r="AG11">
        <f t="shared" si="4"/>
        <v>-11.123321993420525</v>
      </c>
      <c r="AH11">
        <f t="shared" si="5"/>
        <v>-1180.358100390896</v>
      </c>
      <c r="AI11">
        <f t="shared" si="6"/>
        <v>-1191.4814223843166</v>
      </c>
      <c r="AJ11">
        <f t="shared" si="7"/>
        <v>-76.416391127260795</v>
      </c>
      <c r="AK11">
        <f t="shared" si="22"/>
        <v>176.12294676491993</v>
      </c>
      <c r="AL11">
        <f t="shared" si="8"/>
        <v>-1091.7748667466574</v>
      </c>
      <c r="AN11">
        <f t="shared" si="9"/>
        <v>0</v>
      </c>
      <c r="AO11">
        <f t="shared" si="9"/>
        <v>0</v>
      </c>
      <c r="AP11">
        <f t="shared" si="9"/>
        <v>-4.4925231925565932</v>
      </c>
      <c r="AQ11">
        <f t="shared" si="9"/>
        <v>-476.7268397574714</v>
      </c>
      <c r="AR11">
        <f t="shared" si="9"/>
        <v>-481.21936295002803</v>
      </c>
      <c r="AS11">
        <f t="shared" si="9"/>
        <v>-30.863298719012118</v>
      </c>
      <c r="AT11">
        <f t="shared" si="9"/>
        <v>71.133104260654463</v>
      </c>
      <c r="AU11">
        <f t="shared" si="9"/>
        <v>-440.94955740838566</v>
      </c>
      <c r="AW11">
        <v>8</v>
      </c>
      <c r="AX11">
        <f>IF(Z11&gt;0, (R11*SUMPRODUCT(K11:$K$98, X11:$X$98)-K11*$AZ$3)/Z11, 0)</f>
        <v>2913.3141265064746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f>EconomicRates!C52</f>
        <v>3.5571999999999999E-2</v>
      </c>
      <c r="G12" s="5">
        <f>EconomicRates!D52</f>
        <v>7.0000000000000007E-2</v>
      </c>
      <c r="H12" s="5">
        <f t="shared" si="10"/>
        <v>0.12000000000000001</v>
      </c>
      <c r="I12" s="5">
        <f t="shared" si="11"/>
        <v>1.1200000000000001</v>
      </c>
      <c r="J12">
        <f t="shared" si="12"/>
        <v>0.89285714285714279</v>
      </c>
      <c r="K12">
        <f t="shared" si="20"/>
        <v>0.36061002498157962</v>
      </c>
      <c r="L12" s="2">
        <v>9</v>
      </c>
      <c r="M12" s="6">
        <v>5.4879999999999998E-3</v>
      </c>
      <c r="Q12" s="4">
        <f t="shared" si="21"/>
        <v>12.5</v>
      </c>
      <c r="R12">
        <f t="shared" si="0"/>
        <v>250000</v>
      </c>
      <c r="S12">
        <f t="shared" si="1"/>
        <v>3020.1406008113363</v>
      </c>
      <c r="U12">
        <f t="shared" si="13"/>
        <v>5.4879999999999998E-3</v>
      </c>
      <c r="V12">
        <f t="shared" si="14"/>
        <v>0.01</v>
      </c>
      <c r="W12">
        <f t="shared" si="15"/>
        <v>0.88986575947364199</v>
      </c>
      <c r="X12">
        <f t="shared" si="16"/>
        <v>4.8835832879913473E-3</v>
      </c>
      <c r="Y12">
        <f t="shared" si="17"/>
        <v>8.8986575947364206E-3</v>
      </c>
      <c r="Z12">
        <f t="shared" si="18"/>
        <v>0.87608351859091427</v>
      </c>
      <c r="AB12">
        <f t="shared" si="19"/>
        <v>2592.458487768974</v>
      </c>
      <c r="AC12">
        <f t="shared" si="2"/>
        <v>2645.8954041980733</v>
      </c>
      <c r="AE12">
        <f t="shared" si="3"/>
        <v>0</v>
      </c>
      <c r="AF12">
        <f t="shared" si="4"/>
        <v>0</v>
      </c>
      <c r="AG12">
        <f t="shared" si="4"/>
        <v>-10.951043982386429</v>
      </c>
      <c r="AH12">
        <f t="shared" si="5"/>
        <v>-1220.8958219978367</v>
      </c>
      <c r="AI12">
        <f t="shared" si="6"/>
        <v>-1231.8468659802231</v>
      </c>
      <c r="AJ12">
        <f t="shared" si="7"/>
        <v>-53.436916429099256</v>
      </c>
      <c r="AK12">
        <f t="shared" si="22"/>
        <v>181.4720941438282</v>
      </c>
      <c r="AL12">
        <f t="shared" si="8"/>
        <v>-1103.8116882654942</v>
      </c>
      <c r="AN12">
        <f t="shared" si="9"/>
        <v>0</v>
      </c>
      <c r="AO12">
        <f t="shared" si="9"/>
        <v>0</v>
      </c>
      <c r="AP12">
        <f t="shared" si="9"/>
        <v>-3.949056244062747</v>
      </c>
      <c r="AQ12">
        <f t="shared" si="9"/>
        <v>-440.26727287054609</v>
      </c>
      <c r="AR12">
        <f t="shared" si="9"/>
        <v>-444.21632911460881</v>
      </c>
      <c r="AS12">
        <f t="shared" si="9"/>
        <v>-19.269887768436064</v>
      </c>
      <c r="AT12">
        <f t="shared" si="9"/>
        <v>65.440656402665454</v>
      </c>
      <c r="AU12">
        <f t="shared" si="9"/>
        <v>-398.04556048037944</v>
      </c>
      <c r="AW12">
        <v>9</v>
      </c>
      <c r="AX12">
        <f>IF(Z12&gt;0, (R12*SUMPRODUCT(K12:$K$98, X12:$X$98)-K12*$AZ$3)/Z12, 0)</f>
        <v>3020.1406008113363</v>
      </c>
    </row>
    <row r="13" spans="1:52" x14ac:dyDescent="0.25">
      <c r="E13">
        <v>2013</v>
      </c>
      <c r="F13" s="5">
        <f>EconomicRates!C53</f>
        <v>3.5571999999999999E-2</v>
      </c>
      <c r="G13" s="5">
        <f>EconomicRates!D53</f>
        <v>7.0000000000000007E-2</v>
      </c>
      <c r="H13" s="5">
        <f t="shared" si="10"/>
        <v>0.12000000000000001</v>
      </c>
      <c r="I13" s="5">
        <f t="shared" si="11"/>
        <v>1.1200000000000001</v>
      </c>
      <c r="J13">
        <f t="shared" si="12"/>
        <v>0.89285714285714279</v>
      </c>
      <c r="K13">
        <f t="shared" si="20"/>
        <v>0.32197323659069604</v>
      </c>
      <c r="L13" s="2">
        <v>10</v>
      </c>
      <c r="M13" s="6">
        <v>5.7670000000000004E-3</v>
      </c>
      <c r="Q13" s="4">
        <f t="shared" si="21"/>
        <v>12.5</v>
      </c>
      <c r="R13">
        <f t="shared" si="0"/>
        <v>250000</v>
      </c>
      <c r="S13">
        <f t="shared" si="1"/>
        <v>3106.9011626866509</v>
      </c>
      <c r="U13">
        <f t="shared" si="13"/>
        <v>5.7670000000000004E-3</v>
      </c>
      <c r="V13">
        <f t="shared" si="14"/>
        <v>0.01</v>
      </c>
      <c r="W13">
        <f t="shared" si="15"/>
        <v>0.87608351859091427</v>
      </c>
      <c r="X13">
        <f t="shared" si="16"/>
        <v>5.0523736517138033E-3</v>
      </c>
      <c r="Y13">
        <f t="shared" si="17"/>
        <v>8.7608351859091421E-3</v>
      </c>
      <c r="Z13">
        <f t="shared" si="18"/>
        <v>0.86227030975329133</v>
      </c>
      <c r="AB13">
        <f t="shared" si="19"/>
        <v>2645.8954041980733</v>
      </c>
      <c r="AC13">
        <f t="shared" si="2"/>
        <v>2678.9886279226794</v>
      </c>
      <c r="AE13">
        <f t="shared" si="3"/>
        <v>0</v>
      </c>
      <c r="AF13">
        <f t="shared" si="4"/>
        <v>0</v>
      </c>
      <c r="AG13">
        <f t="shared" si="4"/>
        <v>-10.778378871916141</v>
      </c>
      <c r="AH13">
        <f t="shared" si="5"/>
        <v>-1263.0934129284508</v>
      </c>
      <c r="AI13">
        <f t="shared" si="6"/>
        <v>-1273.871791800367</v>
      </c>
      <c r="AJ13">
        <f t="shared" si="7"/>
        <v>-33.093223724606105</v>
      </c>
      <c r="AK13">
        <f t="shared" si="22"/>
        <v>185.21267829386514</v>
      </c>
      <c r="AL13">
        <f t="shared" si="8"/>
        <v>-1121.752337231108</v>
      </c>
      <c r="AN13">
        <f t="shared" si="9"/>
        <v>0</v>
      </c>
      <c r="AO13">
        <f t="shared" si="9"/>
        <v>0</v>
      </c>
      <c r="AP13">
        <f t="shared" si="9"/>
        <v>-3.4703495305916152</v>
      </c>
      <c r="AQ13">
        <f t="shared" si="9"/>
        <v>-406.68227427696183</v>
      </c>
      <c r="AR13">
        <f t="shared" si="9"/>
        <v>-410.15262380755343</v>
      </c>
      <c r="AS13">
        <f t="shared" si="9"/>
        <v>-10.655132351831437</v>
      </c>
      <c r="AT13">
        <f t="shared" si="9"/>
        <v>59.633525487907114</v>
      </c>
      <c r="AU13">
        <f t="shared" si="9"/>
        <v>-361.1742306714778</v>
      </c>
      <c r="AW13">
        <v>10</v>
      </c>
      <c r="AX13">
        <f>IF(Z13&gt;0, (R13*SUMPRODUCT(K13:$K$98, X13:$X$98)-K13*$AZ$3)/Z13, 0)</f>
        <v>3106.9011626866509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10"/>
        <v>0.12000000000000001</v>
      </c>
      <c r="I14" s="5">
        <f t="shared" si="11"/>
        <v>1.1200000000000001</v>
      </c>
      <c r="J14">
        <f t="shared" si="12"/>
        <v>0.89285714285714279</v>
      </c>
      <c r="K14">
        <f t="shared" si="20"/>
        <v>0.28747610409883573</v>
      </c>
      <c r="L14" s="2">
        <v>11</v>
      </c>
      <c r="M14" s="6">
        <v>6.0780000000000001E-3</v>
      </c>
      <c r="Q14" s="4">
        <f t="shared" si="21"/>
        <v>12.5</v>
      </c>
      <c r="R14">
        <f t="shared" si="0"/>
        <v>250000</v>
      </c>
      <c r="S14">
        <f t="shared" si="1"/>
        <v>3176.4831255422409</v>
      </c>
      <c r="U14">
        <f t="shared" si="13"/>
        <v>6.0780000000000001E-3</v>
      </c>
      <c r="V14">
        <f t="shared" si="14"/>
        <v>0.01</v>
      </c>
      <c r="W14">
        <f t="shared" si="15"/>
        <v>0.86227030975329133</v>
      </c>
      <c r="X14">
        <f t="shared" si="16"/>
        <v>5.2408789426805049E-3</v>
      </c>
      <c r="Y14">
        <f t="shared" si="17"/>
        <v>8.622703097532913E-3</v>
      </c>
      <c r="Z14">
        <f t="shared" si="18"/>
        <v>0.8484067277130779</v>
      </c>
      <c r="AB14">
        <f t="shared" si="19"/>
        <v>2678.9886279226794</v>
      </c>
      <c r="AC14">
        <f t="shared" si="2"/>
        <v>2694.9496541771027</v>
      </c>
      <c r="AE14">
        <f t="shared" si="3"/>
        <v>0</v>
      </c>
      <c r="AF14">
        <f t="shared" si="4"/>
        <v>0</v>
      </c>
      <c r="AG14">
        <f t="shared" si="4"/>
        <v>-10.605084096413474</v>
      </c>
      <c r="AH14">
        <f t="shared" si="5"/>
        <v>-1310.2197356701263</v>
      </c>
      <c r="AI14">
        <f t="shared" si="6"/>
        <v>-1320.8248197665398</v>
      </c>
      <c r="AJ14">
        <f t="shared" si="7"/>
        <v>-15.961026254423359</v>
      </c>
      <c r="AK14">
        <f t="shared" si="22"/>
        <v>187.52920395458759</v>
      </c>
      <c r="AL14">
        <f t="shared" si="8"/>
        <v>-1149.2566420663757</v>
      </c>
      <c r="AN14">
        <f t="shared" si="9"/>
        <v>0</v>
      </c>
      <c r="AO14">
        <f t="shared" si="9"/>
        <v>0</v>
      </c>
      <c r="AP14">
        <f t="shared" si="9"/>
        <v>-3.0487082596774671</v>
      </c>
      <c r="AQ14">
        <f t="shared" si="9"/>
        <v>-376.65686512385423</v>
      </c>
      <c r="AR14">
        <f t="shared" si="9"/>
        <v>-379.70557338353171</v>
      </c>
      <c r="AS14">
        <f t="shared" si="9"/>
        <v>-4.5884136450408599</v>
      </c>
      <c r="AT14">
        <f t="shared" si="9"/>
        <v>53.910164957620815</v>
      </c>
      <c r="AU14">
        <f t="shared" si="9"/>
        <v>-330.38382207095179</v>
      </c>
      <c r="AW14">
        <v>11</v>
      </c>
      <c r="AX14">
        <f>IF(Z14&gt;0, (R14*SUMPRODUCT(K14:$K$98, X14:$X$98)-K14*$AZ$3)/Z14, 0)</f>
        <v>3176.4831255422409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10"/>
        <v>0.12000000000000001</v>
      </c>
      <c r="I15" s="5">
        <f t="shared" si="11"/>
        <v>1.1200000000000001</v>
      </c>
      <c r="J15">
        <f t="shared" si="12"/>
        <v>0.89285714285714279</v>
      </c>
      <c r="K15">
        <f t="shared" si="20"/>
        <v>0.25667509294538904</v>
      </c>
      <c r="L15" s="2">
        <v>12</v>
      </c>
      <c r="M15" s="6">
        <v>6.4359999999999999E-3</v>
      </c>
      <c r="Q15" s="4">
        <f t="shared" si="21"/>
        <v>12.5</v>
      </c>
      <c r="R15">
        <f t="shared" si="0"/>
        <v>250000</v>
      </c>
      <c r="S15">
        <f t="shared" si="1"/>
        <v>3230.4069713022286</v>
      </c>
      <c r="U15">
        <f t="shared" si="13"/>
        <v>6.4359999999999999E-3</v>
      </c>
      <c r="V15">
        <f t="shared" si="14"/>
        <v>0.01</v>
      </c>
      <c r="W15">
        <f t="shared" si="15"/>
        <v>0.8484067277130779</v>
      </c>
      <c r="X15">
        <f t="shared" si="16"/>
        <v>5.460345699561369E-3</v>
      </c>
      <c r="Y15">
        <f t="shared" si="17"/>
        <v>8.4840672771307798E-3</v>
      </c>
      <c r="Z15">
        <f t="shared" si="18"/>
        <v>0.83446231473638577</v>
      </c>
      <c r="AB15">
        <f t="shared" si="19"/>
        <v>2694.9496541771027</v>
      </c>
      <c r="AC15">
        <f t="shared" si="2"/>
        <v>2695.6528788134151</v>
      </c>
      <c r="AE15">
        <f t="shared" si="3"/>
        <v>0</v>
      </c>
      <c r="AF15">
        <f t="shared" si="4"/>
        <v>0</v>
      </c>
      <c r="AG15">
        <f t="shared" si="4"/>
        <v>-10.430778934204822</v>
      </c>
      <c r="AH15">
        <f t="shared" si="5"/>
        <v>-1365.0864248903422</v>
      </c>
      <c r="AI15">
        <f t="shared" si="6"/>
        <v>-1375.5172038245471</v>
      </c>
      <c r="AJ15">
        <f t="shared" si="7"/>
        <v>-0.70322463631237042</v>
      </c>
      <c r="AK15">
        <f t="shared" si="22"/>
        <v>188.64647579239721</v>
      </c>
      <c r="AL15">
        <f t="shared" si="8"/>
        <v>-1187.5739526684622</v>
      </c>
      <c r="AN15">
        <f t="shared" si="9"/>
        <v>0</v>
      </c>
      <c r="AO15">
        <f t="shared" si="9"/>
        <v>0</v>
      </c>
      <c r="AP15">
        <f t="shared" si="9"/>
        <v>-2.6773211524298288</v>
      </c>
      <c r="AQ15">
        <f t="shared" si="9"/>
        <v>-350.38368498721741</v>
      </c>
      <c r="AR15">
        <f t="shared" si="9"/>
        <v>-353.06100613964725</v>
      </c>
      <c r="AS15">
        <f t="shared" si="9"/>
        <v>-0.18050024888696509</v>
      </c>
      <c r="AT15">
        <f t="shared" si="9"/>
        <v>48.420851707833634</v>
      </c>
      <c r="AU15">
        <f t="shared" si="9"/>
        <v>-304.82065468070056</v>
      </c>
      <c r="AW15">
        <v>12</v>
      </c>
      <c r="AX15">
        <f>IF(Z15&gt;0, (R15*SUMPRODUCT(K15:$K$98, X15:$X$98)-K15*$AZ$3)/Z15, 0)</f>
        <v>3230.4069713022286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10"/>
        <v>0.12000000000000001</v>
      </c>
      <c r="I16" s="5">
        <f t="shared" si="11"/>
        <v>1.1200000000000001</v>
      </c>
      <c r="J16">
        <f t="shared" si="12"/>
        <v>0.89285714285714279</v>
      </c>
      <c r="K16">
        <f t="shared" si="20"/>
        <v>0.22917419012981163</v>
      </c>
      <c r="L16" s="2">
        <v>13</v>
      </c>
      <c r="M16" s="6">
        <v>6.8199999999999997E-3</v>
      </c>
      <c r="Q16" s="4">
        <f t="shared" si="21"/>
        <v>12.5</v>
      </c>
      <c r="R16">
        <f t="shared" si="0"/>
        <v>250000</v>
      </c>
      <c r="S16">
        <f t="shared" si="1"/>
        <v>3269.2719297621543</v>
      </c>
      <c r="U16">
        <f t="shared" si="13"/>
        <v>6.8199999999999997E-3</v>
      </c>
      <c r="V16">
        <f t="shared" si="14"/>
        <v>0.01</v>
      </c>
      <c r="W16">
        <f t="shared" si="15"/>
        <v>0.83446231473638577</v>
      </c>
      <c r="X16">
        <f t="shared" si="16"/>
        <v>5.6910329865021503E-3</v>
      </c>
      <c r="Y16">
        <f t="shared" si="17"/>
        <v>8.3446231473638579E-3</v>
      </c>
      <c r="Z16">
        <f t="shared" si="18"/>
        <v>0.82042665860251973</v>
      </c>
      <c r="AB16">
        <f t="shared" si="19"/>
        <v>2695.6528788134151</v>
      </c>
      <c r="AC16">
        <f t="shared" si="2"/>
        <v>2682.1978453977758</v>
      </c>
      <c r="AE16">
        <f t="shared" si="3"/>
        <v>0</v>
      </c>
      <c r="AF16">
        <f t="shared" si="4"/>
        <v>0</v>
      </c>
      <c r="AG16">
        <f t="shared" si="4"/>
        <v>-10.255333232531497</v>
      </c>
      <c r="AH16">
        <f t="shared" si="5"/>
        <v>-1422.7582466255376</v>
      </c>
      <c r="AI16">
        <f t="shared" si="6"/>
        <v>-1433.0135798580691</v>
      </c>
      <c r="AJ16">
        <f t="shared" si="7"/>
        <v>13.455033415639264</v>
      </c>
      <c r="AK16">
        <f t="shared" si="22"/>
        <v>188.69570151693907</v>
      </c>
      <c r="AL16">
        <f t="shared" si="8"/>
        <v>-1230.8628449254907</v>
      </c>
      <c r="AN16">
        <f t="shared" si="9"/>
        <v>0</v>
      </c>
      <c r="AO16">
        <f t="shared" si="9"/>
        <v>0</v>
      </c>
      <c r="AP16">
        <f t="shared" si="9"/>
        <v>-2.350257688076749</v>
      </c>
      <c r="AQ16">
        <f t="shared" si="9"/>
        <v>-326.05946892091839</v>
      </c>
      <c r="AR16">
        <f t="shared" si="9"/>
        <v>-328.40972660899513</v>
      </c>
      <c r="AS16">
        <f t="shared" si="9"/>
        <v>3.0835463861986816</v>
      </c>
      <c r="AT16">
        <f t="shared" si="9"/>
        <v>43.244184576121178</v>
      </c>
      <c r="AU16">
        <f t="shared" si="9"/>
        <v>-282.08199564667524</v>
      </c>
      <c r="AW16">
        <v>13</v>
      </c>
      <c r="AX16">
        <f>IF(Z16&gt;0, (R16*SUMPRODUCT(K16:$K$98, X16:$X$98)-K16*$AZ$3)/Z16, 0)</f>
        <v>3269.2719297621543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10"/>
        <v>0.12000000000000001</v>
      </c>
      <c r="I17" s="5">
        <f t="shared" si="11"/>
        <v>1.1200000000000001</v>
      </c>
      <c r="J17">
        <f t="shared" si="12"/>
        <v>0.89285714285714279</v>
      </c>
      <c r="K17">
        <f t="shared" si="20"/>
        <v>0.20461981261590323</v>
      </c>
      <c r="L17" s="2">
        <v>14</v>
      </c>
      <c r="M17" s="6">
        <v>7.2269999999999999E-3</v>
      </c>
      <c r="Q17" s="4">
        <f t="shared" si="21"/>
        <v>12.5</v>
      </c>
      <c r="R17">
        <f t="shared" si="0"/>
        <v>250000</v>
      </c>
      <c r="S17">
        <f t="shared" si="1"/>
        <v>3295.2871651240675</v>
      </c>
      <c r="U17">
        <f t="shared" si="13"/>
        <v>7.2269999999999999E-3</v>
      </c>
      <c r="V17">
        <f t="shared" si="14"/>
        <v>0.01</v>
      </c>
      <c r="W17">
        <f t="shared" si="15"/>
        <v>0.82042665860251973</v>
      </c>
      <c r="X17">
        <f t="shared" si="16"/>
        <v>5.9292234617204101E-3</v>
      </c>
      <c r="Y17">
        <f t="shared" si="17"/>
        <v>8.2042665860251971E-3</v>
      </c>
      <c r="Z17">
        <f t="shared" si="18"/>
        <v>0.80629316855477406</v>
      </c>
      <c r="AB17">
        <f t="shared" si="19"/>
        <v>2682.1978453977758</v>
      </c>
      <c r="AC17">
        <f t="shared" si="2"/>
        <v>2656.9675296657633</v>
      </c>
      <c r="AE17">
        <f t="shared" si="3"/>
        <v>0</v>
      </c>
      <c r="AF17">
        <f t="shared" si="4"/>
        <v>0</v>
      </c>
      <c r="AG17">
        <f t="shared" si="4"/>
        <v>-10.078664606934677</v>
      </c>
      <c r="AH17">
        <f t="shared" si="5"/>
        <v>-1482.3058654301026</v>
      </c>
      <c r="AI17">
        <f t="shared" si="6"/>
        <v>-1492.3845300370372</v>
      </c>
      <c r="AJ17">
        <f t="shared" si="7"/>
        <v>25.230315732012514</v>
      </c>
      <c r="AK17">
        <f t="shared" si="22"/>
        <v>187.75384917784433</v>
      </c>
      <c r="AL17">
        <f t="shared" si="8"/>
        <v>-1279.4003651271803</v>
      </c>
      <c r="AN17">
        <f t="shared" si="9"/>
        <v>0</v>
      </c>
      <c r="AO17">
        <f t="shared" si="9"/>
        <v>0</v>
      </c>
      <c r="AP17">
        <f t="shared" si="9"/>
        <v>-2.0622944632895095</v>
      </c>
      <c r="AQ17">
        <f t="shared" si="9"/>
        <v>-303.30914842376188</v>
      </c>
      <c r="AR17">
        <f t="shared" si="9"/>
        <v>-305.37144288705133</v>
      </c>
      <c r="AS17">
        <f t="shared" si="9"/>
        <v>5.1626224773244758</v>
      </c>
      <c r="AT17">
        <f t="shared" si="9"/>
        <v>38.418157436685064</v>
      </c>
      <c r="AU17">
        <f t="shared" si="9"/>
        <v>-261.79066297304178</v>
      </c>
      <c r="AW17">
        <v>14</v>
      </c>
      <c r="AX17">
        <f>IF(Z17&gt;0, (R17*SUMPRODUCT(K17:$K$98, X17:$X$98)-K17*$AZ$3)/Z17, 0)</f>
        <v>3295.2871651240675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10"/>
        <v>0.12000000000000001</v>
      </c>
      <c r="I18" s="5">
        <f t="shared" si="11"/>
        <v>1.1200000000000001</v>
      </c>
      <c r="J18">
        <f t="shared" si="12"/>
        <v>0.89285714285714279</v>
      </c>
      <c r="K18">
        <f t="shared" si="20"/>
        <v>0.1826962612641993</v>
      </c>
      <c r="L18" s="2">
        <v>15</v>
      </c>
      <c r="M18" s="6">
        <v>7.6860000000000001E-3</v>
      </c>
      <c r="Q18" s="4">
        <f t="shared" si="21"/>
        <v>12.5</v>
      </c>
      <c r="R18">
        <f t="shared" si="0"/>
        <v>250000</v>
      </c>
      <c r="S18">
        <f t="shared" si="1"/>
        <v>3310.7908581048096</v>
      </c>
      <c r="U18">
        <f t="shared" si="13"/>
        <v>7.6860000000000001E-3</v>
      </c>
      <c r="V18">
        <f t="shared" si="14"/>
        <v>0.01</v>
      </c>
      <c r="W18">
        <f t="shared" si="15"/>
        <v>0.80629316855477406</v>
      </c>
      <c r="X18">
        <f t="shared" si="16"/>
        <v>6.197169293511994E-3</v>
      </c>
      <c r="Y18">
        <f t="shared" si="17"/>
        <v>8.0629316855477407E-3</v>
      </c>
      <c r="Z18">
        <f t="shared" si="18"/>
        <v>0.79203306757571434</v>
      </c>
      <c r="AB18">
        <f t="shared" si="19"/>
        <v>2656.9675296657633</v>
      </c>
      <c r="AC18">
        <f t="shared" si="2"/>
        <v>2622.255839446384</v>
      </c>
      <c r="AE18">
        <f t="shared" si="3"/>
        <v>0</v>
      </c>
      <c r="AF18">
        <f t="shared" si="4"/>
        <v>0</v>
      </c>
      <c r="AG18">
        <f t="shared" si="4"/>
        <v>-9.90041334469643</v>
      </c>
      <c r="AH18">
        <f t="shared" si="5"/>
        <v>-1549.2923233779984</v>
      </c>
      <c r="AI18">
        <f t="shared" si="6"/>
        <v>-1559.1927367226949</v>
      </c>
      <c r="AJ18">
        <f t="shared" si="7"/>
        <v>34.711690219379307</v>
      </c>
      <c r="AK18">
        <f t="shared" si="22"/>
        <v>185.98772707660345</v>
      </c>
      <c r="AL18">
        <f t="shared" si="8"/>
        <v>-1338.4933194267121</v>
      </c>
      <c r="AN18">
        <f t="shared" si="9"/>
        <v>0</v>
      </c>
      <c r="AO18">
        <f t="shared" si="9"/>
        <v>0</v>
      </c>
      <c r="AP18">
        <f t="shared" si="9"/>
        <v>-1.8087685030462242</v>
      </c>
      <c r="AQ18">
        <f t="shared" si="9"/>
        <v>-283.04991508648516</v>
      </c>
      <c r="AR18">
        <f t="shared" si="9"/>
        <v>-284.85868358953138</v>
      </c>
      <c r="AS18">
        <f t="shared" si="9"/>
        <v>6.3416960252416734</v>
      </c>
      <c r="AT18">
        <f t="shared" si="9"/>
        <v>33.979262377921735</v>
      </c>
      <c r="AU18">
        <f t="shared" si="9"/>
        <v>-244.53772518636796</v>
      </c>
      <c r="AW18">
        <v>15</v>
      </c>
      <c r="AX18">
        <f>IF(Z18&gt;0, (R18*SUMPRODUCT(K18:$K$98, X18:$X$98)-K18*$AZ$3)/Z18, 0)</f>
        <v>3310.7908581048096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10"/>
        <v>0.12000000000000001</v>
      </c>
      <c r="I19" s="5">
        <f t="shared" si="11"/>
        <v>1.1200000000000001</v>
      </c>
      <c r="J19">
        <f t="shared" si="12"/>
        <v>0.89285714285714279</v>
      </c>
      <c r="K19">
        <f t="shared" si="20"/>
        <v>0.16312166184303509</v>
      </c>
      <c r="L19" s="2">
        <v>16</v>
      </c>
      <c r="M19" s="6">
        <v>8.2030000000000002E-3</v>
      </c>
      <c r="Q19" s="4">
        <f t="shared" si="21"/>
        <v>12.5</v>
      </c>
      <c r="R19">
        <f t="shared" si="0"/>
        <v>250000</v>
      </c>
      <c r="S19">
        <f t="shared" si="1"/>
        <v>3316.5805651927139</v>
      </c>
      <c r="U19">
        <f t="shared" si="13"/>
        <v>8.2030000000000002E-3</v>
      </c>
      <c r="V19">
        <f t="shared" si="14"/>
        <v>0.01</v>
      </c>
      <c r="W19">
        <f t="shared" si="15"/>
        <v>0.79203306757571434</v>
      </c>
      <c r="X19">
        <f t="shared" si="16"/>
        <v>6.4970472533235849E-3</v>
      </c>
      <c r="Y19">
        <f t="shared" si="17"/>
        <v>7.9203306757571444E-3</v>
      </c>
      <c r="Z19">
        <f t="shared" si="18"/>
        <v>0.77761568964663363</v>
      </c>
      <c r="AB19">
        <f t="shared" si="19"/>
        <v>2622.255839446384</v>
      </c>
      <c r="AC19">
        <f t="shared" si="2"/>
        <v>2579.0250834709541</v>
      </c>
      <c r="AE19">
        <f t="shared" si="3"/>
        <v>0</v>
      </c>
      <c r="AF19">
        <f t="shared" si="4"/>
        <v>0</v>
      </c>
      <c r="AG19">
        <f t="shared" si="4"/>
        <v>-9.720196120582921</v>
      </c>
      <c r="AH19">
        <f t="shared" si="5"/>
        <v>-1624.2618133308963</v>
      </c>
      <c r="AI19">
        <f t="shared" si="6"/>
        <v>-1633.9820094514791</v>
      </c>
      <c r="AJ19">
        <f t="shared" si="7"/>
        <v>43.230755975429929</v>
      </c>
      <c r="AK19">
        <f t="shared" si="22"/>
        <v>183.55790876124689</v>
      </c>
      <c r="AL19">
        <f t="shared" si="8"/>
        <v>-1407.1933447148024</v>
      </c>
      <c r="AN19">
        <f t="shared" si="9"/>
        <v>0</v>
      </c>
      <c r="AO19">
        <f t="shared" si="9"/>
        <v>0</v>
      </c>
      <c r="AP19">
        <f t="shared" si="9"/>
        <v>-1.5855745446297087</v>
      </c>
      <c r="AQ19">
        <f t="shared" si="9"/>
        <v>-264.95228625871744</v>
      </c>
      <c r="AR19">
        <f t="shared" si="9"/>
        <v>-266.53786080334714</v>
      </c>
      <c r="AS19">
        <f t="shared" si="9"/>
        <v>7.0518727574428492</v>
      </c>
      <c r="AT19">
        <f t="shared" si="9"/>
        <v>29.942271121566804</v>
      </c>
      <c r="AU19">
        <f t="shared" si="9"/>
        <v>-229.5437169243375</v>
      </c>
      <c r="AW19">
        <v>16</v>
      </c>
      <c r="AX19">
        <f>IF(Z19&gt;0, (R19*SUMPRODUCT(K19:$K$98, X19:$X$98)-K19*$AZ$3)/Z19, 0)</f>
        <v>3316.5805651927139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10"/>
        <v>0.12000000000000001</v>
      </c>
      <c r="I20" s="5">
        <f t="shared" si="11"/>
        <v>1.1200000000000001</v>
      </c>
      <c r="J20">
        <f t="shared" si="12"/>
        <v>0.89285714285714279</v>
      </c>
      <c r="K20">
        <f t="shared" si="20"/>
        <v>0.14564434093128131</v>
      </c>
      <c r="L20" s="2">
        <v>17</v>
      </c>
      <c r="M20" s="6">
        <v>8.7950000000000007E-3</v>
      </c>
      <c r="Q20" s="4">
        <f t="shared" si="21"/>
        <v>12.5</v>
      </c>
      <c r="R20">
        <f t="shared" si="0"/>
        <v>250000</v>
      </c>
      <c r="S20">
        <f t="shared" si="1"/>
        <v>3313.4937246090631</v>
      </c>
      <c r="U20">
        <f t="shared" si="13"/>
        <v>8.7950000000000007E-3</v>
      </c>
      <c r="V20">
        <f t="shared" si="14"/>
        <v>0.01</v>
      </c>
      <c r="W20">
        <f t="shared" si="15"/>
        <v>0.77761568964663363</v>
      </c>
      <c r="X20">
        <f t="shared" si="16"/>
        <v>6.8391299904421434E-3</v>
      </c>
      <c r="Y20">
        <f t="shared" si="17"/>
        <v>7.7761568964663363E-3</v>
      </c>
      <c r="Z20">
        <f t="shared" si="18"/>
        <v>0.76300040275972514</v>
      </c>
      <c r="AB20">
        <f t="shared" si="19"/>
        <v>2579.0250834709541</v>
      </c>
      <c r="AC20">
        <f t="shared" si="2"/>
        <v>2528.197046418537</v>
      </c>
      <c r="AE20">
        <f t="shared" si="3"/>
        <v>0</v>
      </c>
      <c r="AF20">
        <f t="shared" si="4"/>
        <v>0</v>
      </c>
      <c r="AG20">
        <f t="shared" si="4"/>
        <v>-9.5375050344965651</v>
      </c>
      <c r="AH20">
        <f t="shared" si="5"/>
        <v>-1709.7824976105358</v>
      </c>
      <c r="AI20">
        <f t="shared" si="6"/>
        <v>-1719.3200026450322</v>
      </c>
      <c r="AJ20">
        <f t="shared" si="7"/>
        <v>50.82803705241713</v>
      </c>
      <c r="AK20">
        <f t="shared" si="22"/>
        <v>180.53175584296682</v>
      </c>
      <c r="AL20">
        <f t="shared" si="8"/>
        <v>-1487.9602097496484</v>
      </c>
      <c r="AN20">
        <f t="shared" si="9"/>
        <v>0</v>
      </c>
      <c r="AO20">
        <f t="shared" si="9"/>
        <v>0</v>
      </c>
      <c r="AP20">
        <f t="shared" si="9"/>
        <v>-1.3890836348780298</v>
      </c>
      <c r="AQ20">
        <f t="shared" si="9"/>
        <v>-249.02014500032655</v>
      </c>
      <c r="AR20">
        <f t="shared" si="9"/>
        <v>-250.40922863520456</v>
      </c>
      <c r="AS20">
        <f t="shared" si="9"/>
        <v>7.4028159573300396</v>
      </c>
      <c r="AT20">
        <f t="shared" si="9"/>
        <v>26.293428596915895</v>
      </c>
      <c r="AU20">
        <f t="shared" si="9"/>
        <v>-216.71298408095865</v>
      </c>
      <c r="AW20">
        <v>17</v>
      </c>
      <c r="AX20">
        <f>IF(Z20&gt;0, (R20*SUMPRODUCT(K20:$K$98, X20:$X$98)-K20*$AZ$3)/Z20, 0)</f>
        <v>3313.4937246090631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10"/>
        <v>0.12000000000000001</v>
      </c>
      <c r="I21" s="5">
        <f t="shared" si="11"/>
        <v>1.1200000000000001</v>
      </c>
      <c r="J21">
        <f t="shared" si="12"/>
        <v>0.89285714285714279</v>
      </c>
      <c r="K21">
        <f t="shared" si="20"/>
        <v>0.13003959011721544</v>
      </c>
      <c r="L21" s="2">
        <v>18</v>
      </c>
      <c r="M21" s="6">
        <v>9.4780000000000003E-3</v>
      </c>
      <c r="Q21" s="4">
        <f t="shared" si="21"/>
        <v>12.5</v>
      </c>
      <c r="R21">
        <f t="shared" si="0"/>
        <v>250000</v>
      </c>
      <c r="S21">
        <f t="shared" si="1"/>
        <v>3302.0071409225834</v>
      </c>
      <c r="U21">
        <f t="shared" si="13"/>
        <v>9.4780000000000003E-3</v>
      </c>
      <c r="V21">
        <f t="shared" si="14"/>
        <v>0.01</v>
      </c>
      <c r="W21">
        <f t="shared" si="15"/>
        <v>0.76300040275972514</v>
      </c>
      <c r="X21">
        <f t="shared" si="16"/>
        <v>7.2317178173566749E-3</v>
      </c>
      <c r="Y21">
        <f t="shared" si="17"/>
        <v>7.6300040275972519E-3</v>
      </c>
      <c r="Z21">
        <f t="shared" si="18"/>
        <v>0.7481386809147712</v>
      </c>
      <c r="AB21">
        <f t="shared" si="19"/>
        <v>2528.197046418537</v>
      </c>
      <c r="AC21">
        <f t="shared" si="2"/>
        <v>2470.3592667809767</v>
      </c>
      <c r="AE21">
        <f t="shared" si="3"/>
        <v>0</v>
      </c>
      <c r="AF21">
        <f t="shared" si="4"/>
        <v>0</v>
      </c>
      <c r="AG21">
        <f t="shared" si="4"/>
        <v>-9.3517335114346398</v>
      </c>
      <c r="AH21">
        <f t="shared" si="5"/>
        <v>-1807.9294543391686</v>
      </c>
      <c r="AI21">
        <f t="shared" si="6"/>
        <v>-1817.2811878506031</v>
      </c>
      <c r="AJ21">
        <f t="shared" si="7"/>
        <v>57.837779637560288</v>
      </c>
      <c r="AK21">
        <f t="shared" si="22"/>
        <v>176.97379324929761</v>
      </c>
      <c r="AL21">
        <f t="shared" si="8"/>
        <v>-1582.4696149637452</v>
      </c>
      <c r="AN21">
        <f t="shared" si="9"/>
        <v>0</v>
      </c>
      <c r="AO21">
        <f t="shared" si="9"/>
        <v>0</v>
      </c>
      <c r="AP21">
        <f t="shared" si="9"/>
        <v>-1.2160955927123884</v>
      </c>
      <c r="AQ21">
        <f t="shared" si="9"/>
        <v>-235.10240520310646</v>
      </c>
      <c r="AR21">
        <f t="shared" si="9"/>
        <v>-236.31850079581884</v>
      </c>
      <c r="AS21">
        <f t="shared" si="9"/>
        <v>7.5212011573581696</v>
      </c>
      <c r="AT21">
        <f t="shared" si="9"/>
        <v>23.013599535627492</v>
      </c>
      <c r="AU21">
        <f t="shared" si="9"/>
        <v>-205.78370010283317</v>
      </c>
      <c r="AW21">
        <v>18</v>
      </c>
      <c r="AX21">
        <f>IF(Z21&gt;0, (R21*SUMPRODUCT(K21:$K$98, X21:$X$98)-K21*$AZ$3)/Z21, 0)</f>
        <v>3302.0071409225834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10"/>
        <v>0.12000000000000001</v>
      </c>
      <c r="I22" s="5">
        <f t="shared" si="11"/>
        <v>1.1200000000000001</v>
      </c>
      <c r="J22">
        <f t="shared" si="12"/>
        <v>0.89285714285714279</v>
      </c>
      <c r="K22">
        <f t="shared" si="20"/>
        <v>0.11610677689037092</v>
      </c>
      <c r="L22" s="2">
        <v>19</v>
      </c>
      <c r="M22" s="6">
        <v>1.0265E-2</v>
      </c>
      <c r="Q22" s="4">
        <f t="shared" si="21"/>
        <v>12.5</v>
      </c>
      <c r="R22">
        <f t="shared" si="0"/>
        <v>250000</v>
      </c>
      <c r="S22">
        <f t="shared" si="1"/>
        <v>3282.4403312816125</v>
      </c>
      <c r="U22">
        <f t="shared" si="13"/>
        <v>1.0265E-2</v>
      </c>
      <c r="V22">
        <f t="shared" si="14"/>
        <v>0.01</v>
      </c>
      <c r="W22">
        <f t="shared" si="15"/>
        <v>0.7481386809147712</v>
      </c>
      <c r="X22">
        <f t="shared" si="16"/>
        <v>7.6796435595901259E-3</v>
      </c>
      <c r="Y22">
        <f t="shared" si="17"/>
        <v>7.481386809147712E-3</v>
      </c>
      <c r="Z22">
        <f t="shared" si="18"/>
        <v>0.73297765054603337</v>
      </c>
      <c r="AB22">
        <f t="shared" si="19"/>
        <v>2470.3592667809767</v>
      </c>
      <c r="AC22">
        <f t="shared" si="2"/>
        <v>2405.9554020803398</v>
      </c>
      <c r="AE22">
        <f t="shared" si="3"/>
        <v>0</v>
      </c>
      <c r="AF22">
        <f t="shared" si="4"/>
        <v>0</v>
      </c>
      <c r="AG22">
        <f t="shared" si="4"/>
        <v>-9.1622206318254165</v>
      </c>
      <c r="AH22">
        <f t="shared" si="5"/>
        <v>-1919.9108898975314</v>
      </c>
      <c r="AI22">
        <f t="shared" si="6"/>
        <v>-1929.0731105293569</v>
      </c>
      <c r="AJ22">
        <f t="shared" si="7"/>
        <v>64.403864700636859</v>
      </c>
      <c r="AK22">
        <f t="shared" si="22"/>
        <v>172.92514867466838</v>
      </c>
      <c r="AL22">
        <f t="shared" si="8"/>
        <v>-1691.7440971540516</v>
      </c>
      <c r="AN22">
        <f t="shared" si="9"/>
        <v>0</v>
      </c>
      <c r="AO22">
        <f t="shared" si="9"/>
        <v>0</v>
      </c>
      <c r="AP22">
        <f t="shared" si="9"/>
        <v>-1.0637959067197069</v>
      </c>
      <c r="AQ22">
        <f t="shared" si="9"/>
        <v>-222.91466534272618</v>
      </c>
      <c r="AR22">
        <f t="shared" si="9"/>
        <v>-223.9784612494459</v>
      </c>
      <c r="AS22">
        <f t="shared" si="9"/>
        <v>7.4777251496744794</v>
      </c>
      <c r="AT22">
        <f t="shared" si="9"/>
        <v>20.077781655903944</v>
      </c>
      <c r="AU22">
        <f t="shared" si="9"/>
        <v>-196.42295444386747</v>
      </c>
      <c r="AW22">
        <v>19</v>
      </c>
      <c r="AX22">
        <f>IF(Z22&gt;0, (R22*SUMPRODUCT(K22:$K$98, X22:$X$98)-K22*$AZ$3)/Z22, 0)</f>
        <v>3282.4403312816125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10"/>
        <v>0.12000000000000001</v>
      </c>
      <c r="I23" s="5">
        <f t="shared" si="11"/>
        <v>1.1200000000000001</v>
      </c>
      <c r="J23">
        <f t="shared" si="12"/>
        <v>0.89285714285714279</v>
      </c>
      <c r="K23">
        <f t="shared" si="20"/>
        <v>0.10366676508068833</v>
      </c>
      <c r="L23" s="2">
        <v>20</v>
      </c>
      <c r="M23" s="6">
        <v>1.1204E-2</v>
      </c>
      <c r="Q23" s="4">
        <f t="shared" si="21"/>
        <v>12.5</v>
      </c>
      <c r="R23">
        <f t="shared" si="0"/>
        <v>250000</v>
      </c>
      <c r="S23">
        <f t="shared" si="1"/>
        <v>3255.2749995928029</v>
      </c>
      <c r="U23">
        <f t="shared" si="13"/>
        <v>1.1204E-2</v>
      </c>
      <c r="V23">
        <f t="shared" si="14"/>
        <v>0.01</v>
      </c>
      <c r="W23">
        <f t="shared" si="15"/>
        <v>0.73297765054603337</v>
      </c>
      <c r="X23">
        <f t="shared" si="16"/>
        <v>8.2122815967177586E-3</v>
      </c>
      <c r="Y23">
        <f t="shared" si="17"/>
        <v>7.3297765054603338E-3</v>
      </c>
      <c r="Z23">
        <f t="shared" si="18"/>
        <v>0.71743559244385535</v>
      </c>
      <c r="AB23">
        <f t="shared" si="19"/>
        <v>2405.9554020803398</v>
      </c>
      <c r="AC23">
        <f t="shared" si="2"/>
        <v>2335.4501479005335</v>
      </c>
      <c r="AE23">
        <f t="shared" si="3"/>
        <v>0</v>
      </c>
      <c r="AF23">
        <f t="shared" si="4"/>
        <v>0</v>
      </c>
      <c r="AG23">
        <f t="shared" si="4"/>
        <v>-8.9679449055481921</v>
      </c>
      <c r="AH23">
        <f t="shared" si="5"/>
        <v>-2053.0703991794398</v>
      </c>
      <c r="AI23">
        <f t="shared" si="6"/>
        <v>-2062.0383440849882</v>
      </c>
      <c r="AJ23">
        <f t="shared" si="7"/>
        <v>70.505254179806343</v>
      </c>
      <c r="AK23">
        <f t="shared" si="22"/>
        <v>168.4168781456238</v>
      </c>
      <c r="AL23">
        <f t="shared" si="8"/>
        <v>-1823.1162117595582</v>
      </c>
      <c r="AN23">
        <f t="shared" si="9"/>
        <v>0</v>
      </c>
      <c r="AO23">
        <f t="shared" si="9"/>
        <v>0</v>
      </c>
      <c r="AP23">
        <f t="shared" si="9"/>
        <v>-0.92967783778002011</v>
      </c>
      <c r="AQ23">
        <f t="shared" si="9"/>
        <v>-212.83516676585</v>
      </c>
      <c r="AR23">
        <f t="shared" si="9"/>
        <v>-213.76484460363002</v>
      </c>
      <c r="AS23">
        <f t="shared" si="9"/>
        <v>7.3090516220122028</v>
      </c>
      <c r="AT23">
        <f t="shared" si="9"/>
        <v>17.459232942345295</v>
      </c>
      <c r="AU23">
        <f t="shared" si="9"/>
        <v>-188.99656003927254</v>
      </c>
      <c r="AW23">
        <v>20</v>
      </c>
      <c r="AX23">
        <f>IF(Z23&gt;0, (R23*SUMPRODUCT(K23:$K$98, X23:$X$98)-K23*$AZ$3)/Z23, 0)</f>
        <v>3255.2749995928029</v>
      </c>
    </row>
    <row r="24" spans="5:50" x14ac:dyDescent="0.25">
      <c r="E24">
        <v>2024</v>
      </c>
      <c r="F24" s="5">
        <f>EconomicRates!C64</f>
        <v>3.5571999999999999E-2</v>
      </c>
      <c r="G24" s="5">
        <f>EconomicRates!D64</f>
        <v>7.0000000000000007E-2</v>
      </c>
      <c r="H24" s="5">
        <f t="shared" si="10"/>
        <v>0.12000000000000001</v>
      </c>
      <c r="I24" s="5">
        <f t="shared" si="11"/>
        <v>1.1200000000000001</v>
      </c>
      <c r="J24">
        <f t="shared" si="12"/>
        <v>0.89285714285714279</v>
      </c>
      <c r="K24">
        <f t="shared" si="20"/>
        <v>9.2559611679185999E-2</v>
      </c>
      <c r="L24" s="2">
        <v>21</v>
      </c>
      <c r="M24" s="6">
        <v>1.2285000000000001E-2</v>
      </c>
      <c r="Q24" s="4">
        <f t="shared" si="21"/>
        <v>12.5</v>
      </c>
      <c r="R24">
        <f t="shared" si="0"/>
        <v>250000</v>
      </c>
      <c r="S24">
        <f t="shared" si="1"/>
        <v>3220.0480903715611</v>
      </c>
      <c r="U24">
        <f t="shared" si="13"/>
        <v>1.2285000000000001E-2</v>
      </c>
      <c r="V24">
        <f t="shared" si="14"/>
        <v>0.01</v>
      </c>
      <c r="W24">
        <f t="shared" si="15"/>
        <v>0.71743559244385535</v>
      </c>
      <c r="X24">
        <f t="shared" si="16"/>
        <v>8.8136962531727633E-3</v>
      </c>
      <c r="Y24">
        <f t="shared" si="17"/>
        <v>7.1743559244385538E-3</v>
      </c>
      <c r="Z24">
        <f t="shared" si="18"/>
        <v>0.70144754026624401</v>
      </c>
      <c r="AB24">
        <f t="shared" si="19"/>
        <v>2335.4501479005335</v>
      </c>
      <c r="AC24">
        <f t="shared" si="2"/>
        <v>2258.6948125301478</v>
      </c>
      <c r="AE24">
        <f t="shared" si="3"/>
        <v>0</v>
      </c>
      <c r="AF24">
        <f t="shared" si="4"/>
        <v>0</v>
      </c>
      <c r="AG24">
        <f t="shared" si="4"/>
        <v>-8.7680942533280497</v>
      </c>
      <c r="AH24">
        <f t="shared" si="5"/>
        <v>-2203.424063293191</v>
      </c>
      <c r="AI24">
        <f t="shared" si="6"/>
        <v>-2212.192157546519</v>
      </c>
      <c r="AJ24">
        <f t="shared" si="7"/>
        <v>76.755335370385637</v>
      </c>
      <c r="AK24">
        <f t="shared" si="22"/>
        <v>163.48151035303735</v>
      </c>
      <c r="AL24">
        <f t="shared" si="8"/>
        <v>-1971.9553118230961</v>
      </c>
      <c r="AN24">
        <f t="shared" si="9"/>
        <v>0</v>
      </c>
      <c r="AO24">
        <f t="shared" si="9"/>
        <v>0</v>
      </c>
      <c r="AP24">
        <f t="shared" si="9"/>
        <v>-0.81157139925454658</v>
      </c>
      <c r="AQ24">
        <f t="shared" si="9"/>
        <v>-203.94807566299193</v>
      </c>
      <c r="AR24">
        <f t="shared" si="9"/>
        <v>-204.75964706224644</v>
      </c>
      <c r="AS24">
        <f t="shared" si="9"/>
        <v>7.1044440361885846</v>
      </c>
      <c r="AT24">
        <f t="shared" si="9"/>
        <v>15.131785115003963</v>
      </c>
      <c r="AU24">
        <f t="shared" si="9"/>
        <v>-182.52341791105391</v>
      </c>
      <c r="AW24">
        <v>21</v>
      </c>
      <c r="AX24">
        <f>IF(Z24&gt;0, (R24*SUMPRODUCT(K24:$K$98, X24:$X$98)-K24*$AZ$3)/Z24, 0)</f>
        <v>3220.0480903715611</v>
      </c>
    </row>
    <row r="25" spans="5:50" x14ac:dyDescent="0.25">
      <c r="E25">
        <v>2025</v>
      </c>
      <c r="F25" s="5">
        <f>EconomicRates!C65</f>
        <v>3.5571999999999999E-2</v>
      </c>
      <c r="G25" s="5">
        <f>EconomicRates!D65</f>
        <v>7.0000000000000007E-2</v>
      </c>
      <c r="H25" s="5">
        <f t="shared" si="10"/>
        <v>0.12000000000000001</v>
      </c>
      <c r="I25" s="5">
        <f t="shared" si="11"/>
        <v>1.1200000000000001</v>
      </c>
      <c r="J25">
        <f t="shared" si="12"/>
        <v>0.89285714285714279</v>
      </c>
      <c r="K25">
        <f t="shared" si="20"/>
        <v>8.2642510427844637E-2</v>
      </c>
      <c r="L25" s="2">
        <v>22</v>
      </c>
      <c r="M25" s="6">
        <v>1.3528E-2</v>
      </c>
      <c r="Q25" s="4">
        <f t="shared" si="21"/>
        <v>12.5</v>
      </c>
      <c r="R25">
        <f t="shared" si="0"/>
        <v>250000</v>
      </c>
      <c r="S25">
        <f t="shared" si="1"/>
        <v>3177.2626076471661</v>
      </c>
      <c r="U25">
        <f t="shared" si="13"/>
        <v>1.3528E-2</v>
      </c>
      <c r="V25">
        <f t="shared" si="14"/>
        <v>0.01</v>
      </c>
      <c r="W25">
        <f t="shared" si="15"/>
        <v>0.70144754026624401</v>
      </c>
      <c r="X25">
        <f t="shared" si="16"/>
        <v>9.4891823247217483E-3</v>
      </c>
      <c r="Y25">
        <f t="shared" si="17"/>
        <v>7.0144754026624399E-3</v>
      </c>
      <c r="Z25">
        <f t="shared" si="18"/>
        <v>0.68494388253885985</v>
      </c>
      <c r="AB25">
        <f t="shared" si="19"/>
        <v>2258.6948125301478</v>
      </c>
      <c r="AC25">
        <f t="shared" si="2"/>
        <v>2176.2465863273919</v>
      </c>
      <c r="AE25">
        <f t="shared" si="3"/>
        <v>0</v>
      </c>
      <c r="AF25">
        <f t="shared" si="4"/>
        <v>0</v>
      </c>
      <c r="AG25">
        <f t="shared" si="4"/>
        <v>-8.5617985317357483</v>
      </c>
      <c r="AH25">
        <f t="shared" si="5"/>
        <v>-2372.2955811804372</v>
      </c>
      <c r="AI25">
        <f t="shared" si="6"/>
        <v>-2380.857379712173</v>
      </c>
      <c r="AJ25">
        <f t="shared" si="7"/>
        <v>82.448226202755905</v>
      </c>
      <c r="AK25">
        <f t="shared" si="22"/>
        <v>158.10863687711037</v>
      </c>
      <c r="AL25">
        <f t="shared" si="8"/>
        <v>-2140.3005166323069</v>
      </c>
      <c r="AN25">
        <f t="shared" si="9"/>
        <v>0</v>
      </c>
      <c r="AO25">
        <f t="shared" si="9"/>
        <v>0</v>
      </c>
      <c r="AP25">
        <f t="shared" si="9"/>
        <v>-0.70756852444007645</v>
      </c>
      <c r="AQ25">
        <f t="shared" si="9"/>
        <v>-196.05246230563404</v>
      </c>
      <c r="AR25">
        <f t="shared" si="9"/>
        <v>-196.76003083007413</v>
      </c>
      <c r="AS25">
        <f t="shared" si="9"/>
        <v>6.8137283937185487</v>
      </c>
      <c r="AT25">
        <f t="shared" si="9"/>
        <v>13.066494671848895</v>
      </c>
      <c r="AU25">
        <f t="shared" si="9"/>
        <v>-176.87980776450669</v>
      </c>
      <c r="AW25">
        <v>22</v>
      </c>
      <c r="AX25">
        <f>IF(Z25&gt;0, (R25*SUMPRODUCT(K25:$K$98, X25:$X$98)-K25*$AZ$3)/Z25, 0)</f>
        <v>3177.2626076471661</v>
      </c>
    </row>
    <row r="26" spans="5:50" x14ac:dyDescent="0.25">
      <c r="E26">
        <v>2026</v>
      </c>
      <c r="F26" s="5">
        <f>EconomicRates!C66</f>
        <v>3.5571999999999999E-2</v>
      </c>
      <c r="G26" s="5">
        <f>EconomicRates!D66</f>
        <v>7.0000000000000007E-2</v>
      </c>
      <c r="H26" s="5">
        <f t="shared" si="10"/>
        <v>0.12000000000000001</v>
      </c>
      <c r="I26" s="5">
        <f t="shared" si="11"/>
        <v>1.1200000000000001</v>
      </c>
      <c r="J26">
        <f t="shared" si="12"/>
        <v>0.89285714285714279</v>
      </c>
      <c r="K26">
        <f t="shared" si="20"/>
        <v>7.3787955739146996E-2</v>
      </c>
      <c r="L26" s="2">
        <v>23</v>
      </c>
      <c r="M26" s="6">
        <v>1.4963000000000001E-2</v>
      </c>
      <c r="Q26" s="4">
        <f t="shared" si="21"/>
        <v>12.5</v>
      </c>
      <c r="R26">
        <f t="shared" si="0"/>
        <v>250000</v>
      </c>
      <c r="S26">
        <f t="shared" si="1"/>
        <v>3127.4834237896671</v>
      </c>
      <c r="U26">
        <f t="shared" si="13"/>
        <v>1.4963000000000001E-2</v>
      </c>
      <c r="V26">
        <f t="shared" si="14"/>
        <v>0.01</v>
      </c>
      <c r="W26">
        <f t="shared" si="15"/>
        <v>0.68494388253885985</v>
      </c>
      <c r="X26">
        <f t="shared" si="16"/>
        <v>1.024881531442896E-2</v>
      </c>
      <c r="Y26">
        <f t="shared" si="17"/>
        <v>6.8494388253885988E-3</v>
      </c>
      <c r="Z26">
        <f t="shared" si="18"/>
        <v>0.66784562839904227</v>
      </c>
      <c r="AB26">
        <f t="shared" si="19"/>
        <v>2176.2465863273919</v>
      </c>
      <c r="AC26">
        <f t="shared" si="2"/>
        <v>2088.6761324683985</v>
      </c>
      <c r="AE26">
        <f t="shared" si="3"/>
        <v>0</v>
      </c>
      <c r="AF26">
        <f t="shared" si="4"/>
        <v>0</v>
      </c>
      <c r="AG26">
        <f t="shared" si="4"/>
        <v>-8.3480703549880282</v>
      </c>
      <c r="AH26">
        <f t="shared" si="5"/>
        <v>-2562.2038286072402</v>
      </c>
      <c r="AI26">
        <f t="shared" si="6"/>
        <v>-2570.5518989622283</v>
      </c>
      <c r="AJ26">
        <f t="shared" si="7"/>
        <v>87.57045385899346</v>
      </c>
      <c r="AK26">
        <f t="shared" si="22"/>
        <v>152.33726104291745</v>
      </c>
      <c r="AL26">
        <f t="shared" si="8"/>
        <v>-2330.6441840603175</v>
      </c>
      <c r="AN26">
        <f t="shared" si="9"/>
        <v>0</v>
      </c>
      <c r="AO26">
        <f t="shared" si="9"/>
        <v>0</v>
      </c>
      <c r="AP26">
        <f t="shared" si="9"/>
        <v>-0.61598704586114172</v>
      </c>
      <c r="AQ26">
        <f t="shared" si="9"/>
        <v>-189.05978269994401</v>
      </c>
      <c r="AR26">
        <f t="shared" si="9"/>
        <v>-189.67576974580516</v>
      </c>
      <c r="AS26">
        <f t="shared" si="9"/>
        <v>6.4616447734044238</v>
      </c>
      <c r="AT26">
        <f t="shared" si="9"/>
        <v>11.240655075257674</v>
      </c>
      <c r="AU26">
        <f t="shared" si="9"/>
        <v>-171.97346989714308</v>
      </c>
      <c r="AW26">
        <v>23</v>
      </c>
      <c r="AX26">
        <f>IF(Z26&gt;0, (R26*SUMPRODUCT(K26:$K$98, X26:$X$98)-K26*$AZ$3)/Z26, 0)</f>
        <v>3127.4834237896671</v>
      </c>
    </row>
    <row r="27" spans="5:50" x14ac:dyDescent="0.25">
      <c r="E27">
        <v>2027</v>
      </c>
      <c r="F27" s="5">
        <f>EconomicRates!C67</f>
        <v>3.5571999999999999E-2</v>
      </c>
      <c r="G27" s="5">
        <f>EconomicRates!D67</f>
        <v>7.0000000000000007E-2</v>
      </c>
      <c r="H27" s="5">
        <f t="shared" si="10"/>
        <v>0.12000000000000001</v>
      </c>
      <c r="I27" s="5">
        <f t="shared" si="11"/>
        <v>1.1200000000000001</v>
      </c>
      <c r="J27">
        <f t="shared" si="12"/>
        <v>0.89285714285714279</v>
      </c>
      <c r="K27">
        <f t="shared" si="20"/>
        <v>6.5882103338524095E-2</v>
      </c>
      <c r="L27" s="2">
        <v>24</v>
      </c>
      <c r="M27" s="6">
        <v>1.6567999999999999E-2</v>
      </c>
      <c r="Q27" s="4">
        <f t="shared" si="21"/>
        <v>12.5</v>
      </c>
      <c r="R27">
        <f t="shared" si="0"/>
        <v>250000</v>
      </c>
      <c r="S27">
        <f t="shared" si="1"/>
        <v>3071.0170818383694</v>
      </c>
      <c r="U27">
        <f t="shared" si="13"/>
        <v>1.6567999999999999E-2</v>
      </c>
      <c r="V27">
        <f t="shared" si="14"/>
        <v>0.01</v>
      </c>
      <c r="W27">
        <f t="shared" si="15"/>
        <v>0.66784562839904227</v>
      </c>
      <c r="X27">
        <f t="shared" si="16"/>
        <v>1.1064866371315332E-2</v>
      </c>
      <c r="Y27">
        <f t="shared" si="17"/>
        <v>6.6784562839904225E-3</v>
      </c>
      <c r="Z27">
        <f t="shared" si="18"/>
        <v>0.65010230574373651</v>
      </c>
      <c r="AB27">
        <f t="shared" si="19"/>
        <v>2088.6761324683985</v>
      </c>
      <c r="AC27">
        <f t="shared" si="2"/>
        <v>1996.4752858815252</v>
      </c>
      <c r="AE27">
        <f t="shared" si="3"/>
        <v>0</v>
      </c>
      <c r="AF27">
        <f t="shared" si="4"/>
        <v>0</v>
      </c>
      <c r="AG27">
        <f t="shared" si="4"/>
        <v>-8.1262788217967064</v>
      </c>
      <c r="AH27">
        <f t="shared" si="5"/>
        <v>-2766.2165928288332</v>
      </c>
      <c r="AI27">
        <f t="shared" si="6"/>
        <v>-2774.3428716506301</v>
      </c>
      <c r="AJ27">
        <f t="shared" si="7"/>
        <v>92.20084658687324</v>
      </c>
      <c r="AK27">
        <f t="shared" si="22"/>
        <v>146.20732927278792</v>
      </c>
      <c r="AL27">
        <f t="shared" si="8"/>
        <v>-2535.9346957909688</v>
      </c>
      <c r="AN27">
        <f t="shared" si="9"/>
        <v>0</v>
      </c>
      <c r="AO27">
        <f t="shared" si="9"/>
        <v>0</v>
      </c>
      <c r="AP27">
        <f t="shared" si="9"/>
        <v>-0.53537634109527044</v>
      </c>
      <c r="AQ27">
        <f t="shared" si="9"/>
        <v>-182.24416742548922</v>
      </c>
      <c r="AR27">
        <f t="shared" si="9"/>
        <v>-182.77954376658451</v>
      </c>
      <c r="AS27">
        <f t="shared" si="9"/>
        <v>6.074385702735789</v>
      </c>
      <c r="AT27">
        <f t="shared" si="9"/>
        <v>9.6324463759994323</v>
      </c>
      <c r="AU27">
        <f t="shared" si="9"/>
        <v>-167.07271168784928</v>
      </c>
      <c r="AW27">
        <v>24</v>
      </c>
      <c r="AX27">
        <f>IF(Z27&gt;0, (R27*SUMPRODUCT(K27:$K$98, X27:$X$98)-K27*$AZ$3)/Z27, 0)</f>
        <v>3071.0170818383694</v>
      </c>
    </row>
    <row r="28" spans="5:50" x14ac:dyDescent="0.25">
      <c r="E28">
        <v>2028</v>
      </c>
      <c r="F28" s="5">
        <f>EconomicRates!C68</f>
        <v>3.5571999999999999E-2</v>
      </c>
      <c r="G28" s="5">
        <f>EconomicRates!D68</f>
        <v>7.0000000000000007E-2</v>
      </c>
      <c r="H28" s="5">
        <f t="shared" si="10"/>
        <v>0.12000000000000001</v>
      </c>
      <c r="I28" s="5">
        <f t="shared" si="11"/>
        <v>1.1200000000000001</v>
      </c>
      <c r="J28">
        <f t="shared" si="12"/>
        <v>0.89285714285714279</v>
      </c>
      <c r="K28">
        <f t="shared" si="20"/>
        <v>5.8823306552253651E-2</v>
      </c>
      <c r="L28" s="2">
        <v>25</v>
      </c>
      <c r="M28" s="6">
        <v>1.8353999999999999E-2</v>
      </c>
      <c r="Q28" s="4">
        <f t="shared" si="21"/>
        <v>12.5</v>
      </c>
      <c r="R28">
        <f t="shared" si="0"/>
        <v>250000</v>
      </c>
      <c r="S28">
        <f t="shared" si="1"/>
        <v>3009.030669163828</v>
      </c>
      <c r="U28">
        <f t="shared" si="13"/>
        <v>1.8353999999999999E-2</v>
      </c>
      <c r="V28">
        <f t="shared" si="14"/>
        <v>0.01</v>
      </c>
      <c r="W28">
        <f t="shared" si="15"/>
        <v>0.65010230574373651</v>
      </c>
      <c r="X28">
        <f t="shared" si="16"/>
        <v>1.1931977719620538E-2</v>
      </c>
      <c r="Y28">
        <f t="shared" si="17"/>
        <v>6.5010230574373655E-3</v>
      </c>
      <c r="Z28">
        <f t="shared" si="18"/>
        <v>0.63166930496667861</v>
      </c>
      <c r="AB28">
        <f t="shared" si="19"/>
        <v>1996.4752858815252</v>
      </c>
      <c r="AC28">
        <f t="shared" si="2"/>
        <v>1900.712311414135</v>
      </c>
      <c r="AE28">
        <f t="shared" si="3"/>
        <v>0</v>
      </c>
      <c r="AF28">
        <f t="shared" si="4"/>
        <v>0</v>
      </c>
      <c r="AG28">
        <f t="shared" si="4"/>
        <v>-7.8958663120834824</v>
      </c>
      <c r="AH28">
        <f t="shared" si="5"/>
        <v>-2982.9944299051344</v>
      </c>
      <c r="AI28">
        <f t="shared" si="6"/>
        <v>-2990.8902962172178</v>
      </c>
      <c r="AJ28">
        <f t="shared" si="7"/>
        <v>95.762974467390222</v>
      </c>
      <c r="AK28">
        <f t="shared" si="22"/>
        <v>139.75327001170677</v>
      </c>
      <c r="AL28">
        <f t="shared" si="8"/>
        <v>-2755.3740517381207</v>
      </c>
      <c r="AN28">
        <f t="shared" si="9"/>
        <v>0</v>
      </c>
      <c r="AO28">
        <f t="shared" si="9"/>
        <v>0</v>
      </c>
      <c r="AP28">
        <f t="shared" si="9"/>
        <v>-0.46446096457129921</v>
      </c>
      <c r="AQ28">
        <f t="shared" si="9"/>
        <v>-175.46959579397483</v>
      </c>
      <c r="AR28">
        <f t="shared" si="9"/>
        <v>-175.93405675854612</v>
      </c>
      <c r="AS28">
        <f t="shared" si="9"/>
        <v>5.6330948034509341</v>
      </c>
      <c r="AT28">
        <f t="shared" si="9"/>
        <v>8.2207494435785051</v>
      </c>
      <c r="AU28">
        <f t="shared" si="9"/>
        <v>-162.08021251151669</v>
      </c>
      <c r="AW28">
        <v>25</v>
      </c>
      <c r="AX28">
        <f>IF(Z28&gt;0, (R28*SUMPRODUCT(K28:$K$98, X28:$X$98)-K28*$AZ$3)/Z28, 0)</f>
        <v>3009.030669163828</v>
      </c>
    </row>
    <row r="29" spans="5:50" x14ac:dyDescent="0.25">
      <c r="E29">
        <v>2029</v>
      </c>
      <c r="F29" s="5">
        <f>EconomicRates!C69</f>
        <v>3.5571999999999999E-2</v>
      </c>
      <c r="G29" s="5">
        <f>EconomicRates!D69</f>
        <v>7.0000000000000007E-2</v>
      </c>
      <c r="H29" s="5">
        <f t="shared" si="10"/>
        <v>0.12000000000000001</v>
      </c>
      <c r="I29" s="5">
        <f t="shared" si="11"/>
        <v>1.1200000000000001</v>
      </c>
      <c r="J29">
        <f t="shared" si="12"/>
        <v>0.89285714285714279</v>
      </c>
      <c r="K29">
        <f t="shared" si="20"/>
        <v>5.2520809421655039E-2</v>
      </c>
      <c r="L29" s="2">
        <v>26</v>
      </c>
      <c r="M29" s="6">
        <v>2.0303000000000002E-2</v>
      </c>
      <c r="Q29" s="4">
        <f t="shared" si="21"/>
        <v>12.5</v>
      </c>
      <c r="R29">
        <f t="shared" si="0"/>
        <v>250000</v>
      </c>
      <c r="S29">
        <f t="shared" si="1"/>
        <v>2942.654975238976</v>
      </c>
      <c r="U29">
        <f t="shared" si="13"/>
        <v>2.0303000000000002E-2</v>
      </c>
      <c r="V29">
        <f t="shared" si="14"/>
        <v>0.01</v>
      </c>
      <c r="W29">
        <f t="shared" si="15"/>
        <v>0.63166930496667861</v>
      </c>
      <c r="X29">
        <f t="shared" si="16"/>
        <v>1.2824781898738476E-2</v>
      </c>
      <c r="Y29">
        <f t="shared" si="17"/>
        <v>6.3166930496667863E-3</v>
      </c>
      <c r="Z29">
        <f t="shared" si="18"/>
        <v>0.61252783001827338</v>
      </c>
      <c r="AB29">
        <f t="shared" si="19"/>
        <v>1900.712311414135</v>
      </c>
      <c r="AC29">
        <f t="shared" si="2"/>
        <v>1802.4580664756061</v>
      </c>
      <c r="AE29">
        <f t="shared" si="3"/>
        <v>0</v>
      </c>
      <c r="AF29">
        <f t="shared" si="4"/>
        <v>0</v>
      </c>
      <c r="AG29">
        <f t="shared" si="4"/>
        <v>-7.6565978752284174</v>
      </c>
      <c r="AH29">
        <f t="shared" si="5"/>
        <v>-3206.1954746846191</v>
      </c>
      <c r="AI29">
        <f t="shared" si="6"/>
        <v>-3213.8520725598473</v>
      </c>
      <c r="AJ29">
        <f t="shared" si="7"/>
        <v>98.254244938528927</v>
      </c>
      <c r="AK29">
        <f t="shared" si="22"/>
        <v>133.04986179898947</v>
      </c>
      <c r="AL29">
        <f t="shared" si="8"/>
        <v>-2982.5479658223285</v>
      </c>
      <c r="AN29">
        <f t="shared" si="9"/>
        <v>0</v>
      </c>
      <c r="AO29">
        <f t="shared" si="9"/>
        <v>0</v>
      </c>
      <c r="AP29">
        <f t="shared" si="9"/>
        <v>-0.4021307178231206</v>
      </c>
      <c r="AQ29">
        <f t="shared" si="9"/>
        <v>-168.3919814944837</v>
      </c>
      <c r="AR29">
        <f t="shared" si="9"/>
        <v>-168.7941122123068</v>
      </c>
      <c r="AS29">
        <f t="shared" si="9"/>
        <v>5.1603924732850919</v>
      </c>
      <c r="AT29">
        <f t="shared" si="9"/>
        <v>6.9878864351222667</v>
      </c>
      <c r="AU29">
        <f t="shared" si="9"/>
        <v>-156.64583330389942</v>
      </c>
      <c r="AW29">
        <v>26</v>
      </c>
      <c r="AX29">
        <f>IF(Z29&gt;0, (R29*SUMPRODUCT(K29:$K$98, X29:$X$98)-K29*$AZ$3)/Z29, 0)</f>
        <v>2942.654975238976</v>
      </c>
    </row>
    <row r="30" spans="5:50" x14ac:dyDescent="0.25">
      <c r="E30">
        <v>2030</v>
      </c>
      <c r="F30" s="5">
        <f>EconomicRates!C70</f>
        <v>3.5571999999999999E-2</v>
      </c>
      <c r="G30" s="5">
        <f>EconomicRates!D70</f>
        <v>7.0000000000000007E-2</v>
      </c>
      <c r="H30" s="5">
        <f t="shared" si="10"/>
        <v>0.12000000000000001</v>
      </c>
      <c r="I30" s="5">
        <f t="shared" si="11"/>
        <v>1.1200000000000001</v>
      </c>
      <c r="J30">
        <f t="shared" si="12"/>
        <v>0.89285714285714279</v>
      </c>
      <c r="K30">
        <f t="shared" si="20"/>
        <v>4.6893579840763422E-2</v>
      </c>
      <c r="L30" s="2">
        <v>27</v>
      </c>
      <c r="M30" s="6">
        <v>2.2446000000000001E-2</v>
      </c>
      <c r="Q30" s="4">
        <f t="shared" si="21"/>
        <v>12.5</v>
      </c>
      <c r="R30">
        <f t="shared" si="0"/>
        <v>250000</v>
      </c>
      <c r="S30">
        <f t="shared" si="1"/>
        <v>2873.5300445712528</v>
      </c>
      <c r="U30">
        <f t="shared" si="13"/>
        <v>2.2446000000000001E-2</v>
      </c>
      <c r="V30">
        <f t="shared" si="14"/>
        <v>0.01</v>
      </c>
      <c r="W30">
        <f t="shared" si="15"/>
        <v>0.61252783001827338</v>
      </c>
      <c r="X30">
        <f t="shared" si="16"/>
        <v>1.3748799672590165E-2</v>
      </c>
      <c r="Y30">
        <f t="shared" si="17"/>
        <v>6.1252783001827342E-3</v>
      </c>
      <c r="Z30">
        <f t="shared" si="18"/>
        <v>0.59265375204550053</v>
      </c>
      <c r="AB30">
        <f t="shared" si="19"/>
        <v>1802.4580664756061</v>
      </c>
      <c r="AC30">
        <f t="shared" si="2"/>
        <v>1703.0083625306274</v>
      </c>
      <c r="AE30">
        <f t="shared" si="3"/>
        <v>0</v>
      </c>
      <c r="AF30">
        <f t="shared" si="4"/>
        <v>0</v>
      </c>
      <c r="AG30">
        <f t="shared" si="4"/>
        <v>-7.4081719005687567</v>
      </c>
      <c r="AH30">
        <f t="shared" si="5"/>
        <v>-3437.1999181475412</v>
      </c>
      <c r="AI30">
        <f t="shared" si="6"/>
        <v>-3444.6080900481102</v>
      </c>
      <c r="AJ30">
        <f t="shared" si="7"/>
        <v>99.449703944978637</v>
      </c>
      <c r="AK30">
        <f t="shared" si="22"/>
        <v>126.17206465329244</v>
      </c>
      <c r="AL30">
        <f t="shared" si="8"/>
        <v>-3218.9863214498387</v>
      </c>
      <c r="AN30">
        <f t="shared" si="9"/>
        <v>0</v>
      </c>
      <c r="AO30">
        <f t="shared" si="9"/>
        <v>0</v>
      </c>
      <c r="AP30">
        <f t="shared" si="9"/>
        <v>-0.34739570049342111</v>
      </c>
      <c r="AQ30">
        <f t="shared" si="9"/>
        <v>-161.18260879031723</v>
      </c>
      <c r="AR30">
        <f t="shared" si="9"/>
        <v>-161.53000449081065</v>
      </c>
      <c r="AS30">
        <f t="shared" si="9"/>
        <v>4.6635526320841407</v>
      </c>
      <c r="AT30">
        <f t="shared" si="9"/>
        <v>5.916659787493133</v>
      </c>
      <c r="AU30">
        <f t="shared" si="9"/>
        <v>-150.94979207123336</v>
      </c>
      <c r="AW30">
        <v>27</v>
      </c>
      <c r="AX30">
        <f>IF(Z30&gt;0, (R30*SUMPRODUCT(K30:$K$98, X30:$X$98)-K30*$AZ$3)/Z30, 0)</f>
        <v>2873.5300445712528</v>
      </c>
    </row>
    <row r="31" spans="5:50" x14ac:dyDescent="0.25">
      <c r="E31">
        <v>2031</v>
      </c>
      <c r="F31" s="5">
        <f>EconomicRates!C71</f>
        <v>3.5571999999999999E-2</v>
      </c>
      <c r="G31" s="5">
        <f>EconomicRates!D71</f>
        <v>7.0000000000000007E-2</v>
      </c>
      <c r="H31" s="5">
        <f t="shared" si="10"/>
        <v>0.12000000000000001</v>
      </c>
      <c r="I31" s="5">
        <f t="shared" si="11"/>
        <v>1.1200000000000001</v>
      </c>
      <c r="J31">
        <f t="shared" si="12"/>
        <v>0.89285714285714279</v>
      </c>
      <c r="K31">
        <f t="shared" si="20"/>
        <v>4.1869267714967337E-2</v>
      </c>
      <c r="L31" s="2">
        <v>28</v>
      </c>
      <c r="M31" s="6">
        <v>2.4856E-2</v>
      </c>
      <c r="Q31" s="4">
        <f t="shared" si="21"/>
        <v>12.5</v>
      </c>
      <c r="R31">
        <f t="shared" si="0"/>
        <v>250000</v>
      </c>
      <c r="S31">
        <f t="shared" si="1"/>
        <v>2803.1328226221717</v>
      </c>
      <c r="U31">
        <f t="shared" si="13"/>
        <v>2.4856E-2</v>
      </c>
      <c r="V31">
        <f t="shared" si="14"/>
        <v>0.01</v>
      </c>
      <c r="W31">
        <f t="shared" si="15"/>
        <v>0.59265375204550053</v>
      </c>
      <c r="X31">
        <f t="shared" si="16"/>
        <v>1.4731001660842961E-2</v>
      </c>
      <c r="Y31">
        <f t="shared" si="17"/>
        <v>5.9265375204550054E-3</v>
      </c>
      <c r="Z31">
        <f t="shared" si="18"/>
        <v>0.57199621286420255</v>
      </c>
      <c r="AB31">
        <f t="shared" si="19"/>
        <v>1703.0083625306274</v>
      </c>
      <c r="AC31">
        <f t="shared" si="2"/>
        <v>1603.3813586952247</v>
      </c>
      <c r="AE31">
        <f t="shared" si="3"/>
        <v>0</v>
      </c>
      <c r="AF31">
        <f t="shared" si="4"/>
        <v>0</v>
      </c>
      <c r="AG31">
        <f t="shared" si="4"/>
        <v>-7.1499526608025317</v>
      </c>
      <c r="AH31">
        <f t="shared" si="5"/>
        <v>-3682.7504152107404</v>
      </c>
      <c r="AI31">
        <f t="shared" si="6"/>
        <v>-3689.900367871543</v>
      </c>
      <c r="AJ31">
        <f t="shared" si="7"/>
        <v>99.627003835402775</v>
      </c>
      <c r="AK31">
        <f t="shared" si="22"/>
        <v>119.21058537714393</v>
      </c>
      <c r="AL31">
        <f t="shared" si="8"/>
        <v>-3471.0627786589962</v>
      </c>
      <c r="AN31">
        <f t="shared" si="9"/>
        <v>0</v>
      </c>
      <c r="AO31">
        <f t="shared" si="9"/>
        <v>0</v>
      </c>
      <c r="AP31">
        <f t="shared" si="9"/>
        <v>-0.29936328210448426</v>
      </c>
      <c r="AQ31">
        <f t="shared" si="9"/>
        <v>-154.19406306186562</v>
      </c>
      <c r="AR31">
        <f t="shared" si="9"/>
        <v>-154.4934263439701</v>
      </c>
      <c r="AS31">
        <f t="shared" si="9"/>
        <v>4.1713096952245561</v>
      </c>
      <c r="AT31">
        <f t="shared" si="9"/>
        <v>4.99125991361361</v>
      </c>
      <c r="AU31">
        <f t="shared" si="9"/>
        <v>-145.33085673513193</v>
      </c>
      <c r="AW31">
        <v>28</v>
      </c>
      <c r="AX31">
        <f>IF(Z31&gt;0, (R31*SUMPRODUCT(K31:$K$98, X31:$X$98)-K31*$AZ$3)/Z31, 0)</f>
        <v>2803.1328226221717</v>
      </c>
    </row>
    <row r="32" spans="5:50" x14ac:dyDescent="0.25">
      <c r="E32">
        <v>2032</v>
      </c>
      <c r="F32" s="5">
        <f>EconomicRates!C72</f>
        <v>3.5571999999999999E-2</v>
      </c>
      <c r="G32" s="5">
        <f>EconomicRates!D72</f>
        <v>7.0000000000000007E-2</v>
      </c>
      <c r="H32" s="5">
        <f t="shared" si="10"/>
        <v>0.12000000000000001</v>
      </c>
      <c r="I32" s="5">
        <f t="shared" si="11"/>
        <v>1.1200000000000001</v>
      </c>
      <c r="J32">
        <f t="shared" si="12"/>
        <v>0.89285714285714279</v>
      </c>
      <c r="K32">
        <f t="shared" si="20"/>
        <v>3.7383274745506546E-2</v>
      </c>
      <c r="L32" s="2">
        <v>29</v>
      </c>
      <c r="M32" s="6">
        <v>2.7564999999999999E-2</v>
      </c>
      <c r="Q32" s="4">
        <f t="shared" si="21"/>
        <v>12.5</v>
      </c>
      <c r="R32">
        <f t="shared" si="0"/>
        <v>250000</v>
      </c>
      <c r="S32">
        <f t="shared" si="1"/>
        <v>2732.2844471222998</v>
      </c>
      <c r="U32">
        <f t="shared" si="13"/>
        <v>2.7564999999999999E-2</v>
      </c>
      <c r="V32">
        <f t="shared" si="14"/>
        <v>0.01</v>
      </c>
      <c r="W32">
        <f t="shared" si="15"/>
        <v>0.57199621286420255</v>
      </c>
      <c r="X32">
        <f t="shared" si="16"/>
        <v>1.5767075607601742E-2</v>
      </c>
      <c r="Y32">
        <f t="shared" si="17"/>
        <v>5.7199621286420253E-3</v>
      </c>
      <c r="Z32">
        <f t="shared" si="18"/>
        <v>0.55050917512795883</v>
      </c>
      <c r="AB32">
        <f t="shared" si="19"/>
        <v>1603.3813586952247</v>
      </c>
      <c r="AC32">
        <f t="shared" si="2"/>
        <v>1504.1476572002482</v>
      </c>
      <c r="AE32">
        <f t="shared" si="3"/>
        <v>0</v>
      </c>
      <c r="AF32">
        <f t="shared" si="4"/>
        <v>0</v>
      </c>
      <c r="AG32">
        <f t="shared" si="4"/>
        <v>-6.8813646890994855</v>
      </c>
      <c r="AH32">
        <f t="shared" si="5"/>
        <v>-3941.7689019004356</v>
      </c>
      <c r="AI32">
        <f t="shared" si="6"/>
        <v>-3948.650266589535</v>
      </c>
      <c r="AJ32">
        <f t="shared" si="7"/>
        <v>99.233701494976458</v>
      </c>
      <c r="AK32">
        <f t="shared" si="22"/>
        <v>112.23669510866574</v>
      </c>
      <c r="AL32">
        <f t="shared" si="8"/>
        <v>-3737.1798699858932</v>
      </c>
      <c r="AN32">
        <f t="shared" si="9"/>
        <v>0</v>
      </c>
      <c r="AO32">
        <f t="shared" si="9"/>
        <v>0</v>
      </c>
      <c r="AP32">
        <f t="shared" si="9"/>
        <v>-0.25724794679663332</v>
      </c>
      <c r="AQ32">
        <f t="shared" si="9"/>
        <v>-147.35622984303762</v>
      </c>
      <c r="AR32">
        <f t="shared" si="9"/>
        <v>-147.61347778983426</v>
      </c>
      <c r="AS32">
        <f t="shared" si="9"/>
        <v>3.7096807270002885</v>
      </c>
      <c r="AT32">
        <f t="shared" si="9"/>
        <v>4.1957752097749026</v>
      </c>
      <c r="AU32">
        <f t="shared" si="9"/>
        <v>-139.70802185305908</v>
      </c>
      <c r="AW32">
        <v>29</v>
      </c>
      <c r="AX32">
        <f>IF(Z32&gt;0, (R32*SUMPRODUCT(K32:$K$98, X32:$X$98)-K32*$AZ$3)/Z32, 0)</f>
        <v>2732.2844471222998</v>
      </c>
    </row>
    <row r="33" spans="5:50" x14ac:dyDescent="0.25">
      <c r="E33">
        <v>2033</v>
      </c>
      <c r="F33" s="5">
        <f>EconomicRates!C73</f>
        <v>3.5571999999999999E-2</v>
      </c>
      <c r="G33" s="5">
        <f>EconomicRates!D73</f>
        <v>7.0000000000000007E-2</v>
      </c>
      <c r="H33" s="5">
        <f t="shared" si="10"/>
        <v>0.12000000000000001</v>
      </c>
      <c r="I33" s="5">
        <f t="shared" si="11"/>
        <v>1.1200000000000001</v>
      </c>
      <c r="J33">
        <f t="shared" si="12"/>
        <v>0.89285714285714279</v>
      </c>
      <c r="K33">
        <f t="shared" si="20"/>
        <v>3.337792387991656E-2</v>
      </c>
      <c r="L33" s="2">
        <v>30</v>
      </c>
      <c r="M33" s="6">
        <v>3.0620999999999999E-2</v>
      </c>
      <c r="Q33" s="4">
        <f t="shared" si="21"/>
        <v>12.5</v>
      </c>
      <c r="R33">
        <f t="shared" si="0"/>
        <v>250000</v>
      </c>
      <c r="S33">
        <f t="shared" si="1"/>
        <v>2661.8788582432608</v>
      </c>
      <c r="U33">
        <f t="shared" si="13"/>
        <v>3.0620999999999999E-2</v>
      </c>
      <c r="V33">
        <f t="shared" si="14"/>
        <v>0.01</v>
      </c>
      <c r="W33">
        <f t="shared" si="15"/>
        <v>0.55050917512795883</v>
      </c>
      <c r="X33">
        <f t="shared" si="16"/>
        <v>1.6857141451593227E-2</v>
      </c>
      <c r="Y33">
        <f t="shared" si="17"/>
        <v>5.5050917512795882E-3</v>
      </c>
      <c r="Z33">
        <f t="shared" si="18"/>
        <v>0.52814694192508604</v>
      </c>
      <c r="AB33">
        <f t="shared" si="19"/>
        <v>1504.1476572002482</v>
      </c>
      <c r="AC33">
        <f t="shared" si="2"/>
        <v>1405.8631787562178</v>
      </c>
      <c r="AE33">
        <f t="shared" si="3"/>
        <v>0</v>
      </c>
      <c r="AF33">
        <f t="shared" si="4"/>
        <v>0</v>
      </c>
      <c r="AG33">
        <f t="shared" si="4"/>
        <v>-6.6018367740635755</v>
      </c>
      <c r="AH33">
        <f t="shared" si="5"/>
        <v>-4214.2853628983066</v>
      </c>
      <c r="AI33">
        <f t="shared" si="6"/>
        <v>-4220.8871996723701</v>
      </c>
      <c r="AJ33">
        <f t="shared" si="7"/>
        <v>98.284478444030356</v>
      </c>
      <c r="AK33">
        <f t="shared" si="22"/>
        <v>105.29033600401739</v>
      </c>
      <c r="AL33">
        <f t="shared" si="8"/>
        <v>-4017.3123852243225</v>
      </c>
      <c r="AN33">
        <f t="shared" si="9"/>
        <v>0</v>
      </c>
      <c r="AO33">
        <f t="shared" si="9"/>
        <v>0</v>
      </c>
      <c r="AP33">
        <f t="shared" si="9"/>
        <v>-0.22035560531232792</v>
      </c>
      <c r="AQ33">
        <f t="shared" si="9"/>
        <v>-140.66409605106622</v>
      </c>
      <c r="AR33">
        <f t="shared" si="9"/>
        <v>-140.88445165637853</v>
      </c>
      <c r="AS33">
        <f t="shared" si="9"/>
        <v>3.280531840082145</v>
      </c>
      <c r="AT33">
        <f t="shared" si="9"/>
        <v>3.5143728204329303</v>
      </c>
      <c r="AU33">
        <f t="shared" si="9"/>
        <v>-134.08954699586346</v>
      </c>
      <c r="AW33">
        <v>30</v>
      </c>
      <c r="AX33">
        <f>IF(Z33&gt;0, (R33*SUMPRODUCT(K33:$K$98, X33:$X$98)-K33*$AZ$3)/Z33, 0)</f>
        <v>2661.8788582432608</v>
      </c>
    </row>
    <row r="34" spans="5:50" x14ac:dyDescent="0.25">
      <c r="E34">
        <v>2034</v>
      </c>
      <c r="F34" s="5">
        <f>EconomicRates!C74</f>
        <v>3.5571999999999999E-2</v>
      </c>
      <c r="G34" s="5">
        <f>EconomicRates!D74</f>
        <v>7.0000000000000007E-2</v>
      </c>
      <c r="H34" s="5">
        <f t="shared" si="10"/>
        <v>0.12000000000000001</v>
      </c>
      <c r="I34" s="5">
        <f t="shared" si="11"/>
        <v>1.1200000000000001</v>
      </c>
      <c r="J34">
        <f t="shared" si="12"/>
        <v>0.89285714285714279</v>
      </c>
      <c r="K34">
        <f t="shared" si="20"/>
        <v>2.9801717749925499E-2</v>
      </c>
      <c r="L34" s="2">
        <v>31</v>
      </c>
      <c r="M34" s="6">
        <v>3.3921E-2</v>
      </c>
      <c r="Q34" s="4">
        <f t="shared" si="21"/>
        <v>12.5</v>
      </c>
      <c r="R34">
        <f t="shared" si="0"/>
        <v>250000</v>
      </c>
      <c r="S34">
        <f t="shared" si="1"/>
        <v>2592.3608827644371</v>
      </c>
      <c r="U34">
        <f t="shared" si="13"/>
        <v>3.3921E-2</v>
      </c>
      <c r="V34">
        <f t="shared" si="14"/>
        <v>0.01</v>
      </c>
      <c r="W34">
        <f t="shared" si="15"/>
        <v>0.52814694192508604</v>
      </c>
      <c r="X34">
        <f t="shared" si="16"/>
        <v>1.7915272417040842E-2</v>
      </c>
      <c r="Y34">
        <f t="shared" si="17"/>
        <v>5.2814694192508602E-3</v>
      </c>
      <c r="Z34">
        <f t="shared" si="18"/>
        <v>0.50495020008879432</v>
      </c>
      <c r="AB34">
        <f t="shared" si="19"/>
        <v>1405.8631787562178</v>
      </c>
      <c r="AC34">
        <f t="shared" si="2"/>
        <v>1309.013146454266</v>
      </c>
      <c r="AE34">
        <f t="shared" si="3"/>
        <v>0</v>
      </c>
      <c r="AF34">
        <f t="shared" si="4"/>
        <v>0</v>
      </c>
      <c r="AG34">
        <f t="shared" si="4"/>
        <v>-6.3118775011099286</v>
      </c>
      <c r="AH34">
        <f t="shared" si="5"/>
        <v>-4478.8181042602109</v>
      </c>
      <c r="AI34">
        <f t="shared" si="6"/>
        <v>-4485.1299817613208</v>
      </c>
      <c r="AJ34">
        <f t="shared" si="7"/>
        <v>96.850032301951842</v>
      </c>
      <c r="AK34">
        <f t="shared" si="22"/>
        <v>98.410422512935256</v>
      </c>
      <c r="AL34">
        <f t="shared" si="8"/>
        <v>-4289.8695269464342</v>
      </c>
      <c r="AN34">
        <f t="shared" si="9"/>
        <v>0</v>
      </c>
      <c r="AO34">
        <f t="shared" si="9"/>
        <v>0</v>
      </c>
      <c r="AP34">
        <f t="shared" si="9"/>
        <v>-0.18810479176018316</v>
      </c>
      <c r="AQ34">
        <f t="shared" si="9"/>
        <v>-133.4764729964192</v>
      </c>
      <c r="AR34">
        <f t="shared" si="9"/>
        <v>-133.66457778817937</v>
      </c>
      <c r="AS34">
        <f t="shared" si="9"/>
        <v>2.8862973267339362</v>
      </c>
      <c r="AT34">
        <f t="shared" si="9"/>
        <v>2.9327996353814103</v>
      </c>
      <c r="AU34">
        <f t="shared" ref="AU34:AU69" si="23">AL34*$K34</f>
        <v>-127.84548082606405</v>
      </c>
      <c r="AW34">
        <v>31</v>
      </c>
      <c r="AX34">
        <f>IF(Z34&gt;0, (R34*SUMPRODUCT(K34:$K$98, X34:$X$98)-K34*$AZ$3)/Z34, 0)</f>
        <v>2592.3608827644371</v>
      </c>
    </row>
    <row r="35" spans="5:50" x14ac:dyDescent="0.25">
      <c r="E35">
        <v>2035</v>
      </c>
      <c r="F35" s="5">
        <f>EconomicRates!C75</f>
        <v>3.5571999999999999E-2</v>
      </c>
      <c r="G35" s="5">
        <f>EconomicRates!D75</f>
        <v>7.0000000000000007E-2</v>
      </c>
      <c r="H35" s="5">
        <f t="shared" si="10"/>
        <v>0.12000000000000001</v>
      </c>
      <c r="I35" s="5">
        <f t="shared" si="11"/>
        <v>1.1200000000000001</v>
      </c>
      <c r="J35">
        <f t="shared" si="12"/>
        <v>0.89285714285714279</v>
      </c>
      <c r="K35">
        <f t="shared" si="20"/>
        <v>2.660867656243348E-2</v>
      </c>
      <c r="L35" s="2">
        <v>32</v>
      </c>
      <c r="M35" s="6">
        <v>3.7368999999999999E-2</v>
      </c>
      <c r="Q35" s="4">
        <f t="shared" si="21"/>
        <v>12.5</v>
      </c>
      <c r="R35">
        <f t="shared" si="0"/>
        <v>250000</v>
      </c>
      <c r="S35">
        <f t="shared" si="1"/>
        <v>2525.1092605403023</v>
      </c>
      <c r="U35">
        <f t="shared" si="13"/>
        <v>3.7368999999999999E-2</v>
      </c>
      <c r="V35">
        <f t="shared" si="14"/>
        <v>0.01</v>
      </c>
      <c r="W35">
        <f t="shared" si="15"/>
        <v>0.50495020008879432</v>
      </c>
      <c r="X35">
        <f t="shared" si="16"/>
        <v>1.8869484027118154E-2</v>
      </c>
      <c r="Y35">
        <f t="shared" si="17"/>
        <v>5.0495020008879433E-3</v>
      </c>
      <c r="Z35">
        <f t="shared" si="18"/>
        <v>0.48103121406078825</v>
      </c>
      <c r="AB35">
        <f t="shared" si="19"/>
        <v>1309.013146454266</v>
      </c>
      <c r="AC35">
        <f t="shared" si="2"/>
        <v>1214.6563732338409</v>
      </c>
      <c r="AE35">
        <f t="shared" si="3"/>
        <v>0</v>
      </c>
      <c r="AF35">
        <f t="shared" ref="AF35:AG69" si="24">-$Z35*P35</f>
        <v>0</v>
      </c>
      <c r="AG35">
        <f t="shared" si="24"/>
        <v>-6.0128901757598534</v>
      </c>
      <c r="AH35">
        <f t="shared" si="5"/>
        <v>-4717.3710067795382</v>
      </c>
      <c r="AI35">
        <f t="shared" ref="AI35:AI66" si="25">SUM(AE35:AH35)</f>
        <v>-4723.383896955298</v>
      </c>
      <c r="AJ35">
        <f t="shared" si="7"/>
        <v>94.356773220425112</v>
      </c>
      <c r="AK35">
        <f t="shared" si="22"/>
        <v>91.630920251798628</v>
      </c>
      <c r="AL35">
        <f t="shared" si="8"/>
        <v>-4537.3962034830747</v>
      </c>
      <c r="AN35">
        <f t="shared" ref="AN35:AT69" si="26">AE35*$K35</f>
        <v>0</v>
      </c>
      <c r="AO35">
        <f t="shared" si="26"/>
        <v>0</v>
      </c>
      <c r="AP35">
        <f t="shared" si="26"/>
        <v>-0.15999504989222774</v>
      </c>
      <c r="AQ35">
        <f t="shared" si="26"/>
        <v>-125.52299934439793</v>
      </c>
      <c r="AR35">
        <f t="shared" si="26"/>
        <v>-125.68299439429015</v>
      </c>
      <c r="AS35">
        <f t="shared" si="26"/>
        <v>2.5107088600971768</v>
      </c>
      <c r="AT35">
        <f t="shared" si="26"/>
        <v>2.4381775200982454</v>
      </c>
      <c r="AU35">
        <f t="shared" si="23"/>
        <v>-120.73410801409474</v>
      </c>
      <c r="AW35">
        <v>32</v>
      </c>
      <c r="AX35">
        <f>IF(Z35&gt;0, (R35*SUMPRODUCT(K35:$K$98, X35:$X$98)-K35*$AZ$3)/Z35, 0)</f>
        <v>2525.1092605403023</v>
      </c>
    </row>
    <row r="36" spans="5:50" x14ac:dyDescent="0.25">
      <c r="E36">
        <v>2036</v>
      </c>
      <c r="F36" s="5">
        <f>EconomicRates!C76</f>
        <v>3.5571999999999999E-2</v>
      </c>
      <c r="G36" s="5">
        <f>EconomicRates!D76</f>
        <v>7.0000000000000007E-2</v>
      </c>
      <c r="H36" s="5">
        <f t="shared" si="10"/>
        <v>0.12000000000000001</v>
      </c>
      <c r="I36" s="5">
        <f t="shared" si="11"/>
        <v>1.1200000000000001</v>
      </c>
      <c r="J36">
        <f t="shared" si="12"/>
        <v>0.89285714285714279</v>
      </c>
      <c r="K36">
        <f t="shared" si="20"/>
        <v>2.3757746930744176E-2</v>
      </c>
      <c r="L36" s="2">
        <v>33</v>
      </c>
      <c r="M36" s="6">
        <v>5.0548205999999998E-2</v>
      </c>
      <c r="Q36" s="4">
        <f t="shared" si="21"/>
        <v>12.5</v>
      </c>
      <c r="R36">
        <f t="shared" si="0"/>
        <v>250000</v>
      </c>
      <c r="S36">
        <f t="shared" si="1"/>
        <v>2487.3814026192326</v>
      </c>
      <c r="U36">
        <f t="shared" si="13"/>
        <v>5.0548205999999998E-2</v>
      </c>
      <c r="V36">
        <f t="shared" si="14"/>
        <v>0.01</v>
      </c>
      <c r="W36">
        <f t="shared" si="15"/>
        <v>0.48103121406078825</v>
      </c>
      <c r="X36">
        <f t="shared" si="16"/>
        <v>2.4315264900774819E-2</v>
      </c>
      <c r="Y36">
        <f t="shared" si="17"/>
        <v>4.8103121406078827E-3</v>
      </c>
      <c r="Z36">
        <f t="shared" si="18"/>
        <v>0.45190563701940556</v>
      </c>
      <c r="AB36">
        <f t="shared" si="19"/>
        <v>1214.6563732338409</v>
      </c>
      <c r="AC36">
        <f t="shared" si="2"/>
        <v>1124.0616772608669</v>
      </c>
      <c r="AE36">
        <f t="shared" si="3"/>
        <v>0</v>
      </c>
      <c r="AF36">
        <f t="shared" si="24"/>
        <v>0</v>
      </c>
      <c r="AG36">
        <f t="shared" si="24"/>
        <v>-5.6488204627425693</v>
      </c>
      <c r="AH36">
        <f t="shared" si="5"/>
        <v>-6078.8162251937047</v>
      </c>
      <c r="AI36">
        <f t="shared" si="25"/>
        <v>-6084.4650456564468</v>
      </c>
      <c r="AJ36">
        <f t="shared" si="7"/>
        <v>90.594695972974023</v>
      </c>
      <c r="AK36">
        <f t="shared" si="22"/>
        <v>85.025946126368865</v>
      </c>
      <c r="AL36">
        <f t="shared" si="8"/>
        <v>-5908.8444035571047</v>
      </c>
      <c r="AN36">
        <f t="shared" si="26"/>
        <v>0</v>
      </c>
      <c r="AO36">
        <f t="shared" si="26"/>
        <v>0</v>
      </c>
      <c r="AP36">
        <f t="shared" si="26"/>
        <v>-0.13420324701104716</v>
      </c>
      <c r="AQ36">
        <f t="shared" si="26"/>
        <v>-144.41897751665363</v>
      </c>
      <c r="AR36">
        <f t="shared" si="26"/>
        <v>-144.55318076366467</v>
      </c>
      <c r="AS36">
        <f t="shared" si="26"/>
        <v>2.1523258601936255</v>
      </c>
      <c r="AT36">
        <f t="shared" si="26"/>
        <v>2.0200249106173596</v>
      </c>
      <c r="AU36">
        <f t="shared" si="23"/>
        <v>-140.38082999285371</v>
      </c>
      <c r="AW36">
        <v>33</v>
      </c>
      <c r="AX36">
        <f>IF(Z36&gt;0, (R36*SUMPRODUCT(K36:$K$98, X36:$X$98)-K36*$AZ$3)/Z36, 0)</f>
        <v>2487.3814026192326</v>
      </c>
    </row>
    <row r="37" spans="5:50" x14ac:dyDescent="0.25">
      <c r="E37">
        <v>2037</v>
      </c>
      <c r="F37" s="5">
        <f>EconomicRates!C77</f>
        <v>3.5571999999999999E-2</v>
      </c>
      <c r="G37" s="5">
        <f>EconomicRates!D77</f>
        <v>7.0000000000000007E-2</v>
      </c>
      <c r="H37" s="5">
        <f t="shared" si="10"/>
        <v>0.12000000000000001</v>
      </c>
      <c r="I37" s="5">
        <f t="shared" si="11"/>
        <v>1.1200000000000001</v>
      </c>
      <c r="J37">
        <f t="shared" si="12"/>
        <v>0.89285714285714279</v>
      </c>
      <c r="K37">
        <f t="shared" si="20"/>
        <v>2.1212274045307299E-2</v>
      </c>
      <c r="L37" s="2">
        <v>34</v>
      </c>
      <c r="M37" s="6">
        <v>6.4784177999999998E-2</v>
      </c>
      <c r="Q37" s="4">
        <f t="shared" si="21"/>
        <v>12.5</v>
      </c>
      <c r="R37">
        <f t="shared" si="0"/>
        <v>250000</v>
      </c>
      <c r="S37">
        <f t="shared" si="1"/>
        <v>2417.6128089820577</v>
      </c>
      <c r="U37">
        <f t="shared" si="13"/>
        <v>6.4784177999999998E-2</v>
      </c>
      <c r="V37">
        <f t="shared" si="14"/>
        <v>0.01</v>
      </c>
      <c r="W37">
        <f t="shared" si="15"/>
        <v>0.45190563701940556</v>
      </c>
      <c r="X37">
        <f t="shared" si="16"/>
        <v>2.9276335227868558E-2</v>
      </c>
      <c r="Y37">
        <f t="shared" si="17"/>
        <v>4.5190563701940556E-3</v>
      </c>
      <c r="Z37">
        <f t="shared" si="18"/>
        <v>0.41811024542134295</v>
      </c>
      <c r="AB37">
        <f t="shared" si="19"/>
        <v>1124.0616772608669</v>
      </c>
      <c r="AC37">
        <f t="shared" si="2"/>
        <v>1010.8286848972705</v>
      </c>
      <c r="AE37">
        <f t="shared" si="3"/>
        <v>0</v>
      </c>
      <c r="AF37">
        <f t="shared" si="24"/>
        <v>0</v>
      </c>
      <c r="AG37">
        <f t="shared" si="24"/>
        <v>-5.2263780677667873</v>
      </c>
      <c r="AH37">
        <f t="shared" si="5"/>
        <v>-7319.083806967139</v>
      </c>
      <c r="AI37">
        <f t="shared" si="25"/>
        <v>-7324.3101850349058</v>
      </c>
      <c r="AJ37">
        <f t="shared" si="7"/>
        <v>113.2329923635964</v>
      </c>
      <c r="AK37">
        <f t="shared" si="22"/>
        <v>78.684317408260682</v>
      </c>
      <c r="AL37">
        <f t="shared" si="8"/>
        <v>-7132.3928752630491</v>
      </c>
      <c r="AN37">
        <f t="shared" si="26"/>
        <v>0</v>
      </c>
      <c r="AO37">
        <f t="shared" si="26"/>
        <v>0</v>
      </c>
      <c r="AP37">
        <f t="shared" si="26"/>
        <v>-0.11086336383785274</v>
      </c>
      <c r="AQ37">
        <f t="shared" si="26"/>
        <v>-155.25441147395799</v>
      </c>
      <c r="AR37">
        <f t="shared" si="26"/>
        <v>-155.36527483779582</v>
      </c>
      <c r="AS37">
        <f t="shared" si="26"/>
        <v>2.4019292649867956</v>
      </c>
      <c r="AT37">
        <f t="shared" si="26"/>
        <v>1.6690733039319694</v>
      </c>
      <c r="AU37">
        <f t="shared" si="23"/>
        <v>-151.29427226887708</v>
      </c>
      <c r="AW37">
        <v>34</v>
      </c>
      <c r="AX37">
        <f>IF(Z37&gt;0, (R37*SUMPRODUCT(K37:$K$98, X37:$X$98)-K37*$AZ$3)/Z37, 0)</f>
        <v>2417.6128089820577</v>
      </c>
    </row>
    <row r="38" spans="5:50" x14ac:dyDescent="0.25">
      <c r="E38">
        <v>2038</v>
      </c>
      <c r="F38" s="5">
        <f>EconomicRates!C78</f>
        <v>3.5571999999999999E-2</v>
      </c>
      <c r="G38" s="5">
        <f>EconomicRates!D78</f>
        <v>7.0000000000000007E-2</v>
      </c>
      <c r="H38" s="5">
        <f t="shared" si="10"/>
        <v>0.12000000000000001</v>
      </c>
      <c r="I38" s="5">
        <f t="shared" si="11"/>
        <v>1.1200000000000001</v>
      </c>
      <c r="J38">
        <f t="shared" si="12"/>
        <v>0.89285714285714279</v>
      </c>
      <c r="K38">
        <f t="shared" si="20"/>
        <v>1.8939530397595803E-2</v>
      </c>
      <c r="L38" s="2">
        <v>35</v>
      </c>
      <c r="M38" s="6">
        <v>8.0470763000000001E-2</v>
      </c>
      <c r="Q38" s="4">
        <f t="shared" si="21"/>
        <v>12.5</v>
      </c>
      <c r="R38">
        <f t="shared" si="0"/>
        <v>250000</v>
      </c>
      <c r="S38">
        <f t="shared" si="1"/>
        <v>2323.0535125695901</v>
      </c>
      <c r="U38">
        <f t="shared" si="13"/>
        <v>8.0470763000000001E-2</v>
      </c>
      <c r="V38">
        <f t="shared" si="14"/>
        <v>0.01</v>
      </c>
      <c r="W38">
        <f t="shared" si="15"/>
        <v>0.41811024542134295</v>
      </c>
      <c r="X38">
        <f t="shared" si="16"/>
        <v>3.3645650467172723E-2</v>
      </c>
      <c r="Y38">
        <f t="shared" si="17"/>
        <v>4.1811024542134298E-3</v>
      </c>
      <c r="Z38">
        <f t="shared" si="18"/>
        <v>0.3802834924999568</v>
      </c>
      <c r="AB38">
        <f t="shared" si="19"/>
        <v>1010.8286848972705</v>
      </c>
      <c r="AC38">
        <f t="shared" si="2"/>
        <v>883.418903024256</v>
      </c>
      <c r="AE38">
        <f t="shared" si="3"/>
        <v>0</v>
      </c>
      <c r="AF38">
        <f t="shared" si="24"/>
        <v>0</v>
      </c>
      <c r="AG38">
        <f t="shared" si="24"/>
        <v>-4.7535436562494597</v>
      </c>
      <c r="AH38">
        <f t="shared" si="5"/>
        <v>-8411.4126167931809</v>
      </c>
      <c r="AI38">
        <f t="shared" si="25"/>
        <v>-8416.1661604494311</v>
      </c>
      <c r="AJ38">
        <f t="shared" si="7"/>
        <v>127.40978187301448</v>
      </c>
      <c r="AK38">
        <f t="shared" si="22"/>
        <v>70.758007942808945</v>
      </c>
      <c r="AL38">
        <f t="shared" si="8"/>
        <v>-8217.9983706336061</v>
      </c>
      <c r="AN38">
        <f t="shared" si="26"/>
        <v>0</v>
      </c>
      <c r="AO38">
        <f t="shared" si="26"/>
        <v>0</v>
      </c>
      <c r="AP38">
        <f t="shared" si="26"/>
        <v>-9.0029884573835331E-2</v>
      </c>
      <c r="AQ38">
        <f t="shared" si="26"/>
        <v>-159.3082049424753</v>
      </c>
      <c r="AR38">
        <f t="shared" si="26"/>
        <v>-159.39823482704915</v>
      </c>
      <c r="AS38">
        <f t="shared" si="26"/>
        <v>2.4130814367350086</v>
      </c>
      <c r="AT38">
        <f t="shared" si="26"/>
        <v>1.3401234423061552</v>
      </c>
      <c r="AU38">
        <f t="shared" si="23"/>
        <v>-155.64502994800796</v>
      </c>
      <c r="AW38">
        <v>35</v>
      </c>
      <c r="AX38">
        <f>IF(Z38&gt;0, (R38*SUMPRODUCT(K38:$K$98, X38:$X$98)-K38*$AZ$3)/Z38, 0)</f>
        <v>2323.0535125695901</v>
      </c>
    </row>
    <row r="39" spans="5:50" x14ac:dyDescent="0.25">
      <c r="E39">
        <v>2039</v>
      </c>
      <c r="F39" s="5">
        <f>EconomicRates!C79</f>
        <v>3.5571999999999999E-2</v>
      </c>
      <c r="G39" s="5">
        <f>EconomicRates!D79</f>
        <v>7.0000000000000007E-2</v>
      </c>
      <c r="H39" s="5">
        <f t="shared" si="10"/>
        <v>0.12000000000000001</v>
      </c>
      <c r="I39" s="5">
        <f t="shared" si="11"/>
        <v>1.1200000000000001</v>
      </c>
      <c r="J39">
        <f t="shared" si="12"/>
        <v>0.89285714285714279</v>
      </c>
      <c r="K39">
        <f t="shared" si="20"/>
        <v>1.6910294997853393E-2</v>
      </c>
      <c r="L39" s="2">
        <v>36</v>
      </c>
      <c r="M39" s="6">
        <v>9.7818447000000003E-2</v>
      </c>
      <c r="Q39" s="4">
        <f t="shared" si="21"/>
        <v>12.5</v>
      </c>
      <c r="R39">
        <f t="shared" si="0"/>
        <v>250000</v>
      </c>
      <c r="S39">
        <f t="shared" si="1"/>
        <v>2207.5210530311851</v>
      </c>
      <c r="U39">
        <f t="shared" si="13"/>
        <v>9.7818447000000003E-2</v>
      </c>
      <c r="V39">
        <f t="shared" si="14"/>
        <v>0.01</v>
      </c>
      <c r="W39">
        <f t="shared" si="15"/>
        <v>0.3802834924999568</v>
      </c>
      <c r="X39">
        <f t="shared" si="16"/>
        <v>3.7198740656081926E-2</v>
      </c>
      <c r="Y39">
        <f t="shared" si="17"/>
        <v>3.802834924999568E-3</v>
      </c>
      <c r="Z39">
        <f t="shared" si="18"/>
        <v>0.33928191691887533</v>
      </c>
      <c r="AB39">
        <f t="shared" si="19"/>
        <v>883.418903024256</v>
      </c>
      <c r="AC39">
        <f t="shared" si="2"/>
        <v>748.97197451119473</v>
      </c>
      <c r="AE39">
        <f t="shared" si="3"/>
        <v>0</v>
      </c>
      <c r="AF39">
        <f t="shared" si="24"/>
        <v>0</v>
      </c>
      <c r="AG39">
        <f t="shared" si="24"/>
        <v>-4.2410239614859417</v>
      </c>
      <c r="AH39">
        <f t="shared" si="5"/>
        <v>-9299.6851640204823</v>
      </c>
      <c r="AI39">
        <f t="shared" si="25"/>
        <v>-9303.9261879819678</v>
      </c>
      <c r="AJ39">
        <f t="shared" si="7"/>
        <v>134.44692851306127</v>
      </c>
      <c r="AK39">
        <f t="shared" si="22"/>
        <v>61.839323211697923</v>
      </c>
      <c r="AL39">
        <f t="shared" si="8"/>
        <v>-9107.6399362572083</v>
      </c>
      <c r="AN39">
        <f t="shared" si="26"/>
        <v>0</v>
      </c>
      <c r="AO39">
        <f t="shared" si="26"/>
        <v>0</v>
      </c>
      <c r="AP39">
        <f t="shared" si="26"/>
        <v>-7.1716966281692107E-2</v>
      </c>
      <c r="AQ39">
        <f t="shared" si="26"/>
        <v>-157.26041951074697</v>
      </c>
      <c r="AR39">
        <f t="shared" si="26"/>
        <v>-157.33213647702866</v>
      </c>
      <c r="AS39">
        <f t="shared" si="26"/>
        <v>2.2735372227111728</v>
      </c>
      <c r="AT39">
        <f t="shared" si="26"/>
        <v>1.0457211979774146</v>
      </c>
      <c r="AU39">
        <f t="shared" si="23"/>
        <v>-154.01287805634007</v>
      </c>
      <c r="AW39">
        <v>36</v>
      </c>
      <c r="AX39">
        <f>IF(Z39&gt;0, (R39*SUMPRODUCT(K39:$K$98, X39:$X$98)-K39*$AZ$3)/Z39, 0)</f>
        <v>2207.5210530311851</v>
      </c>
    </row>
    <row r="40" spans="5:50" x14ac:dyDescent="0.25">
      <c r="E40">
        <v>2040</v>
      </c>
      <c r="F40" s="5">
        <f>EconomicRates!C80</f>
        <v>3.5571999999999999E-2</v>
      </c>
      <c r="G40" s="5">
        <f>EconomicRates!D80</f>
        <v>7.0000000000000007E-2</v>
      </c>
      <c r="H40" s="5">
        <f t="shared" si="10"/>
        <v>0.12000000000000001</v>
      </c>
      <c r="I40" s="5">
        <f t="shared" si="11"/>
        <v>1.1200000000000001</v>
      </c>
      <c r="J40">
        <f t="shared" si="12"/>
        <v>0.89285714285714279</v>
      </c>
      <c r="K40">
        <f t="shared" si="20"/>
        <v>1.5098477676654815E-2</v>
      </c>
      <c r="L40" s="2">
        <v>37</v>
      </c>
      <c r="M40" s="6">
        <v>0.115047869</v>
      </c>
      <c r="Q40" s="4">
        <f t="shared" si="21"/>
        <v>12.5</v>
      </c>
      <c r="R40">
        <f t="shared" si="0"/>
        <v>250000</v>
      </c>
      <c r="S40">
        <f t="shared" si="1"/>
        <v>2068.0406970559825</v>
      </c>
      <c r="U40">
        <f t="shared" si="13"/>
        <v>0.115047869</v>
      </c>
      <c r="V40">
        <f t="shared" si="14"/>
        <v>0.01</v>
      </c>
      <c r="W40">
        <f t="shared" si="15"/>
        <v>0.33928191691887533</v>
      </c>
      <c r="X40">
        <f t="shared" si="16"/>
        <v>3.9033661531751654E-2</v>
      </c>
      <c r="Y40">
        <f t="shared" si="17"/>
        <v>3.3928191691887533E-3</v>
      </c>
      <c r="Z40">
        <f t="shared" si="18"/>
        <v>0.29685543621793492</v>
      </c>
      <c r="AB40">
        <f t="shared" si="19"/>
        <v>748.97197451119473</v>
      </c>
      <c r="AC40">
        <f t="shared" si="2"/>
        <v>613.90912324099588</v>
      </c>
      <c r="AE40">
        <f t="shared" si="3"/>
        <v>0</v>
      </c>
      <c r="AF40">
        <f t="shared" si="24"/>
        <v>0</v>
      </c>
      <c r="AG40">
        <f t="shared" si="24"/>
        <v>-3.7106929527241865</v>
      </c>
      <c r="AH40">
        <f t="shared" si="5"/>
        <v>-9758.4153829379138</v>
      </c>
      <c r="AI40">
        <f t="shared" si="25"/>
        <v>-9762.1260758906374</v>
      </c>
      <c r="AJ40">
        <f t="shared" si="7"/>
        <v>135.06285127019885</v>
      </c>
      <c r="AK40">
        <f t="shared" si="22"/>
        <v>52.428038215783637</v>
      </c>
      <c r="AL40">
        <f t="shared" si="8"/>
        <v>-9574.6351864046555</v>
      </c>
      <c r="AN40">
        <f t="shared" si="26"/>
        <v>0</v>
      </c>
      <c r="AO40">
        <f t="shared" si="26"/>
        <v>0</v>
      </c>
      <c r="AP40">
        <f t="shared" si="26"/>
        <v>-5.6025814711626466E-2</v>
      </c>
      <c r="AQ40">
        <f t="shared" si="26"/>
        <v>-147.33721681881303</v>
      </c>
      <c r="AR40">
        <f t="shared" si="26"/>
        <v>-147.39324263352466</v>
      </c>
      <c r="AS40">
        <f t="shared" si="26"/>
        <v>2.0392434448484469</v>
      </c>
      <c r="AT40">
        <f t="shared" si="26"/>
        <v>0.79158356463181478</v>
      </c>
      <c r="AU40">
        <f t="shared" si="23"/>
        <v>-144.56241562404441</v>
      </c>
      <c r="AW40">
        <v>37</v>
      </c>
      <c r="AX40">
        <f>IF(Z40&gt;0, (R40*SUMPRODUCT(K40:$K$98, X40:$X$98)-K40*$AZ$3)/Z40, 0)</f>
        <v>2068.0406970559825</v>
      </c>
    </row>
    <row r="41" spans="5:50" x14ac:dyDescent="0.25">
      <c r="E41">
        <v>2041</v>
      </c>
      <c r="F41" s="5">
        <f>EconomicRates!C81</f>
        <v>3.5571999999999999E-2</v>
      </c>
      <c r="G41" s="5">
        <f>EconomicRates!D81</f>
        <v>7.0000000000000007E-2</v>
      </c>
      <c r="H41" s="5">
        <f t="shared" si="10"/>
        <v>0.12000000000000001</v>
      </c>
      <c r="I41" s="5">
        <f t="shared" si="11"/>
        <v>1.1200000000000001</v>
      </c>
      <c r="J41">
        <f t="shared" si="12"/>
        <v>0.89285714285714279</v>
      </c>
      <c r="K41">
        <f t="shared" si="20"/>
        <v>1.348078363987037E-2</v>
      </c>
      <c r="L41" s="2">
        <v>38</v>
      </c>
      <c r="M41" s="6">
        <v>0.13365521</v>
      </c>
      <c r="Q41" s="4">
        <f t="shared" si="21"/>
        <v>12.5</v>
      </c>
      <c r="R41">
        <f t="shared" si="0"/>
        <v>250000</v>
      </c>
      <c r="S41">
        <f t="shared" si="1"/>
        <v>1913.3393805738024</v>
      </c>
      <c r="U41">
        <f t="shared" si="13"/>
        <v>0.13365521</v>
      </c>
      <c r="V41">
        <f t="shared" si="14"/>
        <v>0.01</v>
      </c>
      <c r="W41">
        <f t="shared" si="15"/>
        <v>0.29685543621793492</v>
      </c>
      <c r="X41">
        <f t="shared" si="16"/>
        <v>3.9676275667349693E-2</v>
      </c>
      <c r="Y41">
        <f t="shared" si="17"/>
        <v>2.9685543621793494E-3</v>
      </c>
      <c r="Z41">
        <f t="shared" si="18"/>
        <v>0.25421060618840585</v>
      </c>
      <c r="AB41">
        <f t="shared" si="19"/>
        <v>613.90912324099588</v>
      </c>
      <c r="AC41">
        <f t="shared" si="2"/>
        <v>486.39116377981526</v>
      </c>
      <c r="AE41">
        <f t="shared" si="3"/>
        <v>0</v>
      </c>
      <c r="AF41">
        <f t="shared" si="24"/>
        <v>0</v>
      </c>
      <c r="AG41">
        <f t="shared" si="24"/>
        <v>-3.1776325773550731</v>
      </c>
      <c r="AH41">
        <f t="shared" si="5"/>
        <v>-9919.0689168374229</v>
      </c>
      <c r="AI41">
        <f t="shared" si="25"/>
        <v>-9922.2465494147782</v>
      </c>
      <c r="AJ41">
        <f t="shared" si="7"/>
        <v>127.51795946118062</v>
      </c>
      <c r="AK41">
        <f t="shared" si="22"/>
        <v>42.973638626869715</v>
      </c>
      <c r="AL41">
        <f t="shared" si="8"/>
        <v>-9751.7549513267277</v>
      </c>
      <c r="AN41">
        <f t="shared" si="26"/>
        <v>0</v>
      </c>
      <c r="AO41">
        <f t="shared" si="26"/>
        <v>0</v>
      </c>
      <c r="AP41">
        <f t="shared" si="26"/>
        <v>-4.2836977262327387E-2</v>
      </c>
      <c r="AQ41">
        <f t="shared" si="26"/>
        <v>-133.71682197684865</v>
      </c>
      <c r="AR41">
        <f t="shared" si="26"/>
        <v>-133.75965895411096</v>
      </c>
      <c r="AS41">
        <f t="shared" si="26"/>
        <v>1.7190420216939368</v>
      </c>
      <c r="AT41">
        <f t="shared" si="26"/>
        <v>0.57931832454680665</v>
      </c>
      <c r="AU41">
        <f t="shared" si="23"/>
        <v>-131.46129860787022</v>
      </c>
      <c r="AW41">
        <v>38</v>
      </c>
      <c r="AX41">
        <f>IF(Z41&gt;0, (R41*SUMPRODUCT(K41:$K$98, X41:$X$98)-K41*$AZ$3)/Z41, 0)</f>
        <v>1913.3393805738024</v>
      </c>
    </row>
    <row r="42" spans="5:50" x14ac:dyDescent="0.25">
      <c r="E42">
        <v>2042</v>
      </c>
      <c r="F42" s="5">
        <f>EconomicRates!C82</f>
        <v>3.5571999999999999E-2</v>
      </c>
      <c r="G42" s="5">
        <f>EconomicRates!D82</f>
        <v>7.0000000000000007E-2</v>
      </c>
      <c r="H42" s="5">
        <f t="shared" si="10"/>
        <v>0.12000000000000001</v>
      </c>
      <c r="I42" s="5">
        <f t="shared" si="11"/>
        <v>1.1200000000000001</v>
      </c>
      <c r="J42">
        <f t="shared" si="12"/>
        <v>0.89285714285714279</v>
      </c>
      <c r="K42">
        <f t="shared" si="20"/>
        <v>1.2036413964169972E-2</v>
      </c>
      <c r="L42" s="2">
        <v>39</v>
      </c>
      <c r="M42" s="6">
        <v>0.153152232</v>
      </c>
      <c r="Q42" s="4">
        <f t="shared" si="21"/>
        <v>12.5</v>
      </c>
      <c r="R42">
        <f t="shared" si="0"/>
        <v>250000</v>
      </c>
      <c r="S42">
        <f t="shared" si="1"/>
        <v>1740.9880853152745</v>
      </c>
      <c r="U42">
        <f t="shared" si="13"/>
        <v>0.153152232</v>
      </c>
      <c r="V42">
        <f t="shared" si="14"/>
        <v>0.01</v>
      </c>
      <c r="W42">
        <f t="shared" si="15"/>
        <v>0.25421060618840585</v>
      </c>
      <c r="X42">
        <f t="shared" si="16"/>
        <v>3.8932921735827367E-2</v>
      </c>
      <c r="Y42">
        <f t="shared" si="17"/>
        <v>2.5421060618840588E-3</v>
      </c>
      <c r="Z42">
        <f t="shared" si="18"/>
        <v>0.21273557839069443</v>
      </c>
      <c r="AB42">
        <f t="shared" si="19"/>
        <v>486.39116377981526</v>
      </c>
      <c r="AC42">
        <f t="shared" si="2"/>
        <v>370.37010730085257</v>
      </c>
      <c r="AE42">
        <f t="shared" si="3"/>
        <v>0</v>
      </c>
      <c r="AF42">
        <f t="shared" si="24"/>
        <v>0</v>
      </c>
      <c r="AG42">
        <f t="shared" si="24"/>
        <v>-2.6591947298836804</v>
      </c>
      <c r="AH42">
        <f t="shared" si="5"/>
        <v>-9733.2304339568418</v>
      </c>
      <c r="AI42">
        <f t="shared" si="25"/>
        <v>-9735.8896286867257</v>
      </c>
      <c r="AJ42">
        <f t="shared" si="7"/>
        <v>116.02105647896269</v>
      </c>
      <c r="AK42">
        <f t="shared" si="22"/>
        <v>34.047381464587069</v>
      </c>
      <c r="AL42">
        <f t="shared" si="8"/>
        <v>-9585.821190743176</v>
      </c>
      <c r="AN42">
        <f t="shared" si="26"/>
        <v>0</v>
      </c>
      <c r="AO42">
        <f t="shared" si="26"/>
        <v>0</v>
      </c>
      <c r="AP42">
        <f t="shared" si="26"/>
        <v>-3.2007168580219132E-2</v>
      </c>
      <c r="AQ42">
        <f t="shared" si="26"/>
        <v>-117.15319071176229</v>
      </c>
      <c r="AR42">
        <f t="shared" si="26"/>
        <v>-117.18519788034251</v>
      </c>
      <c r="AS42">
        <f t="shared" si="26"/>
        <v>1.3964774643411395</v>
      </c>
      <c r="AT42">
        <f t="shared" si="26"/>
        <v>0.4098083777037777</v>
      </c>
      <c r="AU42">
        <f t="shared" si="23"/>
        <v>-115.3789120382976</v>
      </c>
      <c r="AW42">
        <v>39</v>
      </c>
      <c r="AX42">
        <f>IF(Z42&gt;0, (R42*SUMPRODUCT(K42:$K$98, X42:$X$98)-K42*$AZ$3)/Z42, 0)</f>
        <v>1740.9880853152745</v>
      </c>
    </row>
    <row r="43" spans="5:50" x14ac:dyDescent="0.25">
      <c r="E43">
        <v>2043</v>
      </c>
      <c r="F43" s="5">
        <f>EconomicRates!C83</f>
        <v>3.5571999999999999E-2</v>
      </c>
      <c r="G43" s="5">
        <f>EconomicRates!D83</f>
        <v>7.0000000000000007E-2</v>
      </c>
      <c r="H43" s="5">
        <f t="shared" si="10"/>
        <v>0.12000000000000001</v>
      </c>
      <c r="I43" s="5">
        <f t="shared" si="11"/>
        <v>1.1200000000000001</v>
      </c>
      <c r="J43">
        <f t="shared" si="12"/>
        <v>0.89285714285714279</v>
      </c>
      <c r="K43">
        <f t="shared" si="20"/>
        <v>1.0746798182294617E-2</v>
      </c>
      <c r="L43" s="2">
        <v>40</v>
      </c>
      <c r="M43" s="6">
        <v>0.17329698399999999</v>
      </c>
      <c r="Q43" s="4">
        <f t="shared" si="21"/>
        <v>12.5</v>
      </c>
      <c r="R43">
        <f t="shared" si="0"/>
        <v>250000</v>
      </c>
      <c r="S43">
        <f t="shared" si="1"/>
        <v>1548.370772295737</v>
      </c>
      <c r="U43">
        <f t="shared" si="13"/>
        <v>0.17329698399999999</v>
      </c>
      <c r="V43">
        <f t="shared" si="14"/>
        <v>0.01</v>
      </c>
      <c r="W43">
        <f t="shared" si="15"/>
        <v>0.21273557839069443</v>
      </c>
      <c r="X43">
        <f t="shared" si="16"/>
        <v>3.6866434124602915E-2</v>
      </c>
      <c r="Y43">
        <f t="shared" si="17"/>
        <v>2.1273557839069442E-3</v>
      </c>
      <c r="Z43">
        <f t="shared" si="18"/>
        <v>0.17374178848218458</v>
      </c>
      <c r="AB43">
        <f t="shared" si="19"/>
        <v>370.37010730085257</v>
      </c>
      <c r="AC43">
        <f t="shared" si="2"/>
        <v>269.01670721220273</v>
      </c>
      <c r="AE43">
        <f t="shared" si="3"/>
        <v>0</v>
      </c>
      <c r="AF43">
        <f t="shared" si="24"/>
        <v>0</v>
      </c>
      <c r="AG43">
        <f t="shared" si="24"/>
        <v>-2.171772356027307</v>
      </c>
      <c r="AH43">
        <f t="shared" si="5"/>
        <v>-9216.6085311507286</v>
      </c>
      <c r="AI43">
        <f t="shared" si="25"/>
        <v>-9218.7803035067554</v>
      </c>
      <c r="AJ43">
        <f t="shared" si="7"/>
        <v>101.35340008864983</v>
      </c>
      <c r="AK43">
        <f t="shared" si="22"/>
        <v>25.92590751105968</v>
      </c>
      <c r="AL43">
        <f t="shared" si="8"/>
        <v>-9091.5009959070449</v>
      </c>
      <c r="AN43">
        <f t="shared" si="26"/>
        <v>0</v>
      </c>
      <c r="AO43">
        <f t="shared" si="26"/>
        <v>0</v>
      </c>
      <c r="AP43">
        <f t="shared" si="26"/>
        <v>-2.3339599208111961E-2</v>
      </c>
      <c r="AQ43">
        <f t="shared" si="26"/>
        <v>-99.049031809491709</v>
      </c>
      <c r="AR43">
        <f t="shared" si="26"/>
        <v>-99.072371408699823</v>
      </c>
      <c r="AS43">
        <f t="shared" si="26"/>
        <v>1.0892245358420811</v>
      </c>
      <c r="AT43">
        <f t="shared" si="26"/>
        <v>0.2786204957141945</v>
      </c>
      <c r="AU43">
        <f t="shared" si="23"/>
        <v>-97.704526377143523</v>
      </c>
      <c r="AW43">
        <v>40</v>
      </c>
      <c r="AX43">
        <f>IF(Z43&gt;0, (R43*SUMPRODUCT(K43:$K$98, X43:$X$98)-K43*$AZ$3)/Z43, 0)</f>
        <v>1548.370772295737</v>
      </c>
    </row>
    <row r="44" spans="5:50" x14ac:dyDescent="0.25">
      <c r="E44">
        <v>2044</v>
      </c>
      <c r="F44" s="5">
        <f>EconomicRates!C84</f>
        <v>3.5571999999999999E-2</v>
      </c>
      <c r="G44" s="5">
        <f>EconomicRates!D84</f>
        <v>7.0000000000000007E-2</v>
      </c>
      <c r="H44" s="5">
        <f t="shared" si="10"/>
        <v>0.12000000000000001</v>
      </c>
      <c r="I44" s="5">
        <f t="shared" si="11"/>
        <v>1.1200000000000001</v>
      </c>
      <c r="J44">
        <f t="shared" si="12"/>
        <v>0.89285714285714279</v>
      </c>
      <c r="K44">
        <f t="shared" si="20"/>
        <v>9.5953555199059081E-3</v>
      </c>
      <c r="L44" s="2">
        <v>41</v>
      </c>
      <c r="M44" s="6">
        <v>0.19491187900000001</v>
      </c>
      <c r="Q44" s="4">
        <f t="shared" si="21"/>
        <v>12.5</v>
      </c>
      <c r="R44">
        <f t="shared" si="0"/>
        <v>250000</v>
      </c>
      <c r="S44">
        <f t="shared" si="1"/>
        <v>1332.5219956877856</v>
      </c>
      <c r="U44">
        <f t="shared" si="13"/>
        <v>0.19491187900000001</v>
      </c>
      <c r="V44">
        <f t="shared" si="14"/>
        <v>0.01</v>
      </c>
      <c r="W44">
        <f t="shared" si="15"/>
        <v>0.17374178848218458</v>
      </c>
      <c r="X44">
        <f t="shared" si="16"/>
        <v>3.3864338453883154E-2</v>
      </c>
      <c r="Y44">
        <f t="shared" si="17"/>
        <v>1.7374178848218458E-3</v>
      </c>
      <c r="Z44">
        <f t="shared" si="18"/>
        <v>0.13814003214347959</v>
      </c>
      <c r="AB44">
        <f t="shared" si="19"/>
        <v>269.01670721220273</v>
      </c>
      <c r="AC44">
        <f t="shared" si="2"/>
        <v>184.07463131620426</v>
      </c>
      <c r="AE44">
        <f t="shared" si="3"/>
        <v>0</v>
      </c>
      <c r="AF44">
        <f t="shared" si="24"/>
        <v>0</v>
      </c>
      <c r="AG44">
        <f t="shared" si="24"/>
        <v>-1.7267504017934949</v>
      </c>
      <c r="AH44">
        <f t="shared" si="5"/>
        <v>-8466.0846134707881</v>
      </c>
      <c r="AI44">
        <f t="shared" si="25"/>
        <v>-8467.8113638725808</v>
      </c>
      <c r="AJ44">
        <f t="shared" si="7"/>
        <v>84.942075895998471</v>
      </c>
      <c r="AK44">
        <f t="shared" si="22"/>
        <v>18.831169504854191</v>
      </c>
      <c r="AL44">
        <f t="shared" si="8"/>
        <v>-8364.038118471728</v>
      </c>
      <c r="AN44">
        <f t="shared" si="26"/>
        <v>0</v>
      </c>
      <c r="AO44">
        <f t="shared" si="26"/>
        <v>0</v>
      </c>
      <c r="AP44">
        <f t="shared" si="26"/>
        <v>-1.6568783999348958E-2</v>
      </c>
      <c r="AQ44">
        <f t="shared" si="26"/>
        <v>-81.235091727857409</v>
      </c>
      <c r="AR44">
        <f t="shared" si="26"/>
        <v>-81.251660511856741</v>
      </c>
      <c r="AS44">
        <f t="shared" si="26"/>
        <v>0.81504941682093557</v>
      </c>
      <c r="AT44">
        <f t="shared" si="26"/>
        <v>0.18069176625468647</v>
      </c>
      <c r="AU44">
        <f t="shared" si="23"/>
        <v>-80.255919328781118</v>
      </c>
      <c r="AW44">
        <v>41</v>
      </c>
      <c r="AX44">
        <f>IF(Z44&gt;0, (R44*SUMPRODUCT(K44:$K$98, X44:$X$98)-K44*$AZ$3)/Z44, 0)</f>
        <v>1332.5219956877856</v>
      </c>
    </row>
    <row r="45" spans="5:50" x14ac:dyDescent="0.25">
      <c r="E45">
        <v>2045</v>
      </c>
      <c r="F45" s="5">
        <f>EconomicRates!C85</f>
        <v>3.5571999999999999E-2</v>
      </c>
      <c r="G45" s="5">
        <f>EconomicRates!D85</f>
        <v>7.0000000000000007E-2</v>
      </c>
      <c r="H45" s="5">
        <f t="shared" si="10"/>
        <v>0.12000000000000001</v>
      </c>
      <c r="I45" s="5">
        <f t="shared" si="11"/>
        <v>1.1200000000000001</v>
      </c>
      <c r="J45">
        <f t="shared" si="12"/>
        <v>0.89285714285714279</v>
      </c>
      <c r="K45">
        <f t="shared" si="20"/>
        <v>8.5672817142017025E-3</v>
      </c>
      <c r="L45" s="2">
        <v>42</v>
      </c>
      <c r="M45" s="6">
        <v>0.21714087100000001</v>
      </c>
      <c r="Q45" s="4">
        <f t="shared" si="21"/>
        <v>12.5</v>
      </c>
      <c r="R45">
        <f t="shared" si="0"/>
        <v>250000</v>
      </c>
      <c r="S45">
        <f t="shared" si="1"/>
        <v>1081.2291569907852</v>
      </c>
      <c r="U45">
        <f t="shared" si="13"/>
        <v>0.21714087100000001</v>
      </c>
      <c r="V45">
        <f t="shared" si="14"/>
        <v>0.01</v>
      </c>
      <c r="W45">
        <f t="shared" si="15"/>
        <v>0.13814003214347959</v>
      </c>
      <c r="X45">
        <f t="shared" si="16"/>
        <v>2.9995846899603155E-2</v>
      </c>
      <c r="Y45">
        <f t="shared" si="17"/>
        <v>1.381400321434796E-3</v>
      </c>
      <c r="Z45">
        <f t="shared" si="18"/>
        <v>0.10676278492244162</v>
      </c>
      <c r="AB45">
        <f t="shared" si="19"/>
        <v>184.07463131620426</v>
      </c>
      <c r="AC45">
        <f t="shared" si="2"/>
        <v>115.43503593968006</v>
      </c>
      <c r="AE45">
        <f t="shared" si="3"/>
        <v>0</v>
      </c>
      <c r="AF45">
        <f t="shared" si="24"/>
        <v>0</v>
      </c>
      <c r="AG45">
        <f t="shared" si="24"/>
        <v>-1.3345348115305202</v>
      </c>
      <c r="AH45">
        <f t="shared" si="5"/>
        <v>-7498.9617249007888</v>
      </c>
      <c r="AI45">
        <f t="shared" si="25"/>
        <v>-7500.2962597123196</v>
      </c>
      <c r="AJ45">
        <f t="shared" si="7"/>
        <v>68.639595376524198</v>
      </c>
      <c r="AK45">
        <f t="shared" si="22"/>
        <v>12.885224192134299</v>
      </c>
      <c r="AL45">
        <f t="shared" si="8"/>
        <v>-7418.7714401436615</v>
      </c>
      <c r="AN45">
        <f t="shared" si="26"/>
        <v>0</v>
      </c>
      <c r="AO45">
        <f t="shared" si="26"/>
        <v>0</v>
      </c>
      <c r="AP45">
        <f t="shared" si="26"/>
        <v>-1.143333568779104E-2</v>
      </c>
      <c r="AQ45">
        <f t="shared" si="26"/>
        <v>-64.245717661240988</v>
      </c>
      <c r="AR45">
        <f t="shared" si="26"/>
        <v>-64.257150996928786</v>
      </c>
      <c r="AS45">
        <f t="shared" si="26"/>
        <v>0.5880547503394995</v>
      </c>
      <c r="AT45">
        <f t="shared" si="26"/>
        <v>0.11039134560466159</v>
      </c>
      <c r="AU45">
        <f t="shared" si="23"/>
        <v>-63.558704900984623</v>
      </c>
      <c r="AW45">
        <v>42</v>
      </c>
      <c r="AX45">
        <f>IF(Z45&gt;0, (R45*SUMPRODUCT(K45:$K$98, X45:$X$98)-K45*$AZ$3)/Z45, 0)</f>
        <v>1081.2291569907852</v>
      </c>
    </row>
    <row r="46" spans="5:50" x14ac:dyDescent="0.25">
      <c r="E46">
        <v>2046</v>
      </c>
      <c r="F46" s="5">
        <f>EconomicRates!C86</f>
        <v>3.5571999999999999E-2</v>
      </c>
      <c r="G46" s="5">
        <f>EconomicRates!D86</f>
        <v>7.0000000000000007E-2</v>
      </c>
      <c r="H46" s="5">
        <f t="shared" si="10"/>
        <v>0.12000000000000001</v>
      </c>
      <c r="I46" s="5">
        <f t="shared" si="11"/>
        <v>1.1200000000000001</v>
      </c>
      <c r="J46">
        <f t="shared" si="12"/>
        <v>0.89285714285714279</v>
      </c>
      <c r="K46">
        <f t="shared" si="20"/>
        <v>7.6493586733943769E-3</v>
      </c>
      <c r="L46" s="2">
        <v>43</v>
      </c>
      <c r="M46" s="6">
        <v>0.240684854</v>
      </c>
      <c r="Q46" s="4">
        <f t="shared" si="21"/>
        <v>12.5</v>
      </c>
      <c r="R46">
        <f t="shared" si="0"/>
        <v>250000</v>
      </c>
      <c r="S46">
        <f t="shared" si="1"/>
        <v>780.45124557189274</v>
      </c>
      <c r="U46">
        <f t="shared" si="13"/>
        <v>0.240684854</v>
      </c>
      <c r="V46">
        <f t="shared" si="14"/>
        <v>0.01</v>
      </c>
      <c r="W46">
        <f t="shared" si="15"/>
        <v>0.10676278492244162</v>
      </c>
      <c r="X46">
        <f t="shared" si="16"/>
        <v>2.5696185301691262E-2</v>
      </c>
      <c r="Y46">
        <f t="shared" si="17"/>
        <v>1.0676278492244163E-3</v>
      </c>
      <c r="Z46">
        <f t="shared" si="18"/>
        <v>7.9998971771525942E-2</v>
      </c>
      <c r="AB46">
        <f t="shared" si="19"/>
        <v>115.43503593968006</v>
      </c>
      <c r="AC46">
        <f t="shared" si="2"/>
        <v>62.435297163558111</v>
      </c>
      <c r="AE46">
        <f t="shared" si="3"/>
        <v>0</v>
      </c>
      <c r="AF46">
        <f t="shared" si="24"/>
        <v>0</v>
      </c>
      <c r="AG46">
        <f t="shared" si="24"/>
        <v>-0.99998714714407433</v>
      </c>
      <c r="AH46">
        <f t="shared" si="5"/>
        <v>-6424.0463254228152</v>
      </c>
      <c r="AI46">
        <f t="shared" si="25"/>
        <v>-6425.0463125699589</v>
      </c>
      <c r="AJ46">
        <f t="shared" si="7"/>
        <v>52.999738776121951</v>
      </c>
      <c r="AK46">
        <f t="shared" si="22"/>
        <v>8.0804525157776048</v>
      </c>
      <c r="AL46">
        <f t="shared" si="8"/>
        <v>-6363.9661212780593</v>
      </c>
      <c r="AN46">
        <f t="shared" si="26"/>
        <v>0</v>
      </c>
      <c r="AO46">
        <f t="shared" si="26"/>
        <v>0</v>
      </c>
      <c r="AP46">
        <f t="shared" si="26"/>
        <v>-7.6492603572894243E-3</v>
      </c>
      <c r="AQ46">
        <f t="shared" si="26"/>
        <v>-49.139834477660287</v>
      </c>
      <c r="AR46">
        <f t="shared" si="26"/>
        <v>-49.147483738017577</v>
      </c>
      <c r="AS46">
        <f t="shared" si="26"/>
        <v>0.40541401149476475</v>
      </c>
      <c r="AT46">
        <f t="shared" si="26"/>
        <v>6.1810279536514835E-2</v>
      </c>
      <c r="AU46">
        <f t="shared" si="23"/>
        <v>-48.680259446986291</v>
      </c>
      <c r="AW46">
        <v>43</v>
      </c>
      <c r="AX46">
        <f>IF(Z46&gt;0, (R46*SUMPRODUCT(K46:$K$98, X46:$X$98)-K46*$AZ$3)/Z46, 0)</f>
        <v>780.45124557189274</v>
      </c>
    </row>
    <row r="47" spans="5:50" x14ac:dyDescent="0.25">
      <c r="E47">
        <v>2047</v>
      </c>
      <c r="F47" s="5">
        <f>EconomicRates!C87</f>
        <v>3.5571999999999999E-2</v>
      </c>
      <c r="G47" s="5">
        <f>EconomicRates!D87</f>
        <v>7.0000000000000007E-2</v>
      </c>
      <c r="H47" s="5">
        <f t="shared" si="10"/>
        <v>0.12000000000000001</v>
      </c>
      <c r="I47" s="5">
        <f t="shared" si="11"/>
        <v>1.1200000000000001</v>
      </c>
      <c r="J47">
        <f t="shared" si="12"/>
        <v>0.89285714285714279</v>
      </c>
      <c r="K47">
        <f t="shared" si="20"/>
        <v>6.8297845298164071E-3</v>
      </c>
      <c r="L47" s="2">
        <v>44</v>
      </c>
      <c r="M47" s="6">
        <v>0.26560892699999999</v>
      </c>
      <c r="Q47" s="4">
        <f t="shared" si="21"/>
        <v>12.5</v>
      </c>
      <c r="R47">
        <f t="shared" si="0"/>
        <v>250000</v>
      </c>
      <c r="S47">
        <f t="shared" si="1"/>
        <v>402.69710789596803</v>
      </c>
      <c r="U47">
        <f t="shared" si="13"/>
        <v>0.26560892699999999</v>
      </c>
      <c r="V47">
        <f t="shared" si="14"/>
        <v>0.01</v>
      </c>
      <c r="W47">
        <f t="shared" si="15"/>
        <v>7.9998971771525942E-2</v>
      </c>
      <c r="X47">
        <f t="shared" si="16"/>
        <v>2.1248441053338295E-2</v>
      </c>
      <c r="Y47">
        <f t="shared" si="17"/>
        <v>7.9998971771525948E-4</v>
      </c>
      <c r="Z47">
        <f t="shared" si="18"/>
        <v>5.7950541000472387E-2</v>
      </c>
      <c r="AB47">
        <f t="shared" si="19"/>
        <v>62.435297163558111</v>
      </c>
      <c r="AC47">
        <f t="shared" si="2"/>
        <v>23.336515261896949</v>
      </c>
      <c r="AE47">
        <f t="shared" si="3"/>
        <v>0</v>
      </c>
      <c r="AF47">
        <f t="shared" si="24"/>
        <v>0</v>
      </c>
      <c r="AG47">
        <f t="shared" si="24"/>
        <v>-0.7243817625059048</v>
      </c>
      <c r="AH47">
        <f t="shared" si="5"/>
        <v>-5312.1102633345736</v>
      </c>
      <c r="AI47">
        <f t="shared" si="25"/>
        <v>-5312.8346450970794</v>
      </c>
      <c r="AJ47">
        <f t="shared" si="7"/>
        <v>39.098781901661162</v>
      </c>
      <c r="AK47">
        <f t="shared" si="22"/>
        <v>4.3704708014490681</v>
      </c>
      <c r="AL47">
        <f t="shared" si="8"/>
        <v>-5269.3653923939692</v>
      </c>
      <c r="AN47">
        <f t="shared" si="26"/>
        <v>0</v>
      </c>
      <c r="AO47">
        <f t="shared" si="26"/>
        <v>0</v>
      </c>
      <c r="AP47">
        <f t="shared" si="26"/>
        <v>-4.9473713552439713E-3</v>
      </c>
      <c r="AQ47">
        <f t="shared" si="26"/>
        <v>-36.280568497201429</v>
      </c>
      <c r="AR47">
        <f t="shared" si="26"/>
        <v>-36.285515868556672</v>
      </c>
      <c r="AS47">
        <f t="shared" si="26"/>
        <v>0.26703625576663115</v>
      </c>
      <c r="AT47">
        <f t="shared" si="26"/>
        <v>2.9849373867751158E-2</v>
      </c>
      <c r="AU47">
        <f t="shared" si="23"/>
        <v>-35.988630238922291</v>
      </c>
      <c r="AW47">
        <v>44</v>
      </c>
      <c r="AX47">
        <f>IF(Z47&gt;0, (R47*SUMPRODUCT(K47:$K$98, X47:$X$98)-K47*$AZ$3)/Z47, 0)</f>
        <v>402.69710789596803</v>
      </c>
    </row>
    <row r="48" spans="5:50" x14ac:dyDescent="0.25">
      <c r="E48">
        <v>2048</v>
      </c>
      <c r="F48" s="5">
        <f>EconomicRates!C88</f>
        <v>3.5571999999999999E-2</v>
      </c>
      <c r="G48" s="5">
        <f>EconomicRates!D88</f>
        <v>7.0000000000000007E-2</v>
      </c>
      <c r="H48" s="5">
        <f t="shared" si="10"/>
        <v>0.12000000000000001</v>
      </c>
      <c r="I48" s="5">
        <f t="shared" si="11"/>
        <v>1.1200000000000001</v>
      </c>
      <c r="J48">
        <f t="shared" si="12"/>
        <v>0.89285714285714279</v>
      </c>
      <c r="K48">
        <f t="shared" si="20"/>
        <v>6.0980219016217915E-3</v>
      </c>
      <c r="L48" s="2">
        <v>45</v>
      </c>
      <c r="M48" s="6">
        <v>0.29099302900000001</v>
      </c>
      <c r="Q48" s="4">
        <f t="shared" si="21"/>
        <v>12.5</v>
      </c>
      <c r="R48">
        <f t="shared" si="0"/>
        <v>250000</v>
      </c>
      <c r="S48">
        <f t="shared" si="1"/>
        <v>-98.223664697727813</v>
      </c>
      <c r="U48">
        <f t="shared" si="13"/>
        <v>0.29099302900000001</v>
      </c>
      <c r="V48">
        <f t="shared" si="14"/>
        <v>0.01</v>
      </c>
      <c r="W48">
        <f t="shared" si="15"/>
        <v>5.7950541000472387E-2</v>
      </c>
      <c r="X48">
        <f t="shared" si="16"/>
        <v>1.686320345791615E-2</v>
      </c>
      <c r="Y48">
        <f t="shared" si="17"/>
        <v>5.7950541000472387E-4</v>
      </c>
      <c r="Z48">
        <f t="shared" si="18"/>
        <v>4.0507832132551512E-2</v>
      </c>
      <c r="AB48">
        <f t="shared" si="19"/>
        <v>23.336515261896949</v>
      </c>
      <c r="AC48">
        <f t="shared" si="2"/>
        <v>-3.9788277210195844</v>
      </c>
      <c r="AE48">
        <f t="shared" si="3"/>
        <v>0</v>
      </c>
      <c r="AF48">
        <f t="shared" si="24"/>
        <v>0</v>
      </c>
      <c r="AG48">
        <f t="shared" si="24"/>
        <v>-0.50634790165689392</v>
      </c>
      <c r="AH48">
        <f t="shared" si="5"/>
        <v>-4215.800864479037</v>
      </c>
      <c r="AI48">
        <f t="shared" si="25"/>
        <v>-4216.3072123806942</v>
      </c>
      <c r="AJ48">
        <f t="shared" si="7"/>
        <v>27.315342982916533</v>
      </c>
      <c r="AK48">
        <f t="shared" si="22"/>
        <v>1.6335560683327865</v>
      </c>
      <c r="AL48">
        <f t="shared" si="8"/>
        <v>-4187.3583133294451</v>
      </c>
      <c r="AN48">
        <f t="shared" si="26"/>
        <v>0</v>
      </c>
      <c r="AO48">
        <f t="shared" si="26"/>
        <v>0</v>
      </c>
      <c r="AP48">
        <f t="shared" si="26"/>
        <v>-3.0877205941439762E-3</v>
      </c>
      <c r="AQ48">
        <f t="shared" si="26"/>
        <v>-25.708046004469249</v>
      </c>
      <c r="AR48">
        <f t="shared" si="26"/>
        <v>-25.711133725063394</v>
      </c>
      <c r="AS48">
        <f t="shared" si="26"/>
        <v>0.16656955976013613</v>
      </c>
      <c r="AT48">
        <f t="shared" si="26"/>
        <v>9.9614606822205163E-3</v>
      </c>
      <c r="AU48">
        <f t="shared" si="23"/>
        <v>-25.53460270462104</v>
      </c>
      <c r="AW48">
        <v>45</v>
      </c>
      <c r="AX48">
        <f>IF(Z48&gt;0, (R48*SUMPRODUCT(K48:$K$98, X48:$X$98)-K48*$AZ$3)/Z48, 0)</f>
        <v>-98.223664697727813</v>
      </c>
    </row>
    <row r="49" spans="5:50" x14ac:dyDescent="0.25">
      <c r="E49">
        <v>2049</v>
      </c>
      <c r="F49" s="5">
        <f>EconomicRates!C89</f>
        <v>3.5571999999999999E-2</v>
      </c>
      <c r="G49" s="5">
        <f>EconomicRates!D89</f>
        <v>7.0000000000000007E-2</v>
      </c>
      <c r="H49" s="5">
        <f t="shared" si="10"/>
        <v>0.12000000000000001</v>
      </c>
      <c r="I49" s="5">
        <f t="shared" si="11"/>
        <v>1.1200000000000001</v>
      </c>
      <c r="J49">
        <f t="shared" si="12"/>
        <v>0.89285714285714279</v>
      </c>
      <c r="K49">
        <f t="shared" si="20"/>
        <v>5.4446624121623132E-3</v>
      </c>
      <c r="L49" s="2">
        <v>46</v>
      </c>
      <c r="M49" s="6">
        <v>0.31752069599999999</v>
      </c>
      <c r="Q49" s="4">
        <f t="shared" si="21"/>
        <v>12.5</v>
      </c>
      <c r="R49">
        <f t="shared" si="0"/>
        <v>250000</v>
      </c>
      <c r="S49">
        <f t="shared" si="1"/>
        <v>-795.94962664186153</v>
      </c>
      <c r="U49">
        <f t="shared" si="13"/>
        <v>0.31752069599999999</v>
      </c>
      <c r="V49">
        <f t="shared" si="14"/>
        <v>0.01</v>
      </c>
      <c r="W49">
        <f t="shared" si="15"/>
        <v>4.0507832132551512E-2</v>
      </c>
      <c r="X49">
        <f t="shared" si="16"/>
        <v>1.286207505217892E-2</v>
      </c>
      <c r="Y49">
        <f t="shared" si="17"/>
        <v>4.0507832132551515E-4</v>
      </c>
      <c r="Z49">
        <f t="shared" si="18"/>
        <v>2.7240678759047076E-2</v>
      </c>
      <c r="AB49">
        <f t="shared" si="19"/>
        <v>-3.9788277210195844</v>
      </c>
      <c r="AC49">
        <f t="shared" si="2"/>
        <v>-21.682208087734409</v>
      </c>
      <c r="AE49">
        <f t="shared" si="3"/>
        <v>0</v>
      </c>
      <c r="AF49">
        <f t="shared" si="24"/>
        <v>0</v>
      </c>
      <c r="AG49">
        <f t="shared" si="24"/>
        <v>-0.34050848448808846</v>
      </c>
      <c r="AH49">
        <f t="shared" si="5"/>
        <v>-3215.5187630447299</v>
      </c>
      <c r="AI49">
        <f t="shared" si="25"/>
        <v>-3215.8592715292179</v>
      </c>
      <c r="AJ49">
        <f t="shared" si="7"/>
        <v>17.703380366714825</v>
      </c>
      <c r="AK49">
        <f t="shared" si="22"/>
        <v>-0.27851794047137091</v>
      </c>
      <c r="AL49">
        <f t="shared" si="8"/>
        <v>-3198.4344091029743</v>
      </c>
      <c r="AN49">
        <f t="shared" si="26"/>
        <v>0</v>
      </c>
      <c r="AO49">
        <f t="shared" si="26"/>
        <v>0</v>
      </c>
      <c r="AP49">
        <f t="shared" si="26"/>
        <v>-1.8539537465146493E-3</v>
      </c>
      <c r="AQ49">
        <f t="shared" si="26"/>
        <v>-17.507414144752296</v>
      </c>
      <c r="AR49">
        <f t="shared" si="26"/>
        <v>-17.509268098498811</v>
      </c>
      <c r="AS49">
        <f t="shared" si="26"/>
        <v>9.6388929650864472E-2</v>
      </c>
      <c r="AT49">
        <f t="shared" si="26"/>
        <v>-1.516436161597334E-3</v>
      </c>
      <c r="AU49">
        <f t="shared" si="23"/>
        <v>-17.414395605009542</v>
      </c>
      <c r="AW49">
        <v>46</v>
      </c>
      <c r="AX49">
        <f>IF(Z49&gt;0, (R49*SUMPRODUCT(K49:$K$98, X49:$X$98)-K49*$AZ$3)/Z49, 0)</f>
        <v>-795.94962664186153</v>
      </c>
    </row>
    <row r="50" spans="5:50" x14ac:dyDescent="0.25">
      <c r="E50">
        <v>2050</v>
      </c>
      <c r="F50" s="5">
        <f>EconomicRates!C90</f>
        <v>3.5571999999999999E-2</v>
      </c>
      <c r="G50" s="5">
        <f>EconomicRates!D90</f>
        <v>7.0000000000000007E-2</v>
      </c>
      <c r="H50" s="5">
        <f t="shared" si="10"/>
        <v>0.12000000000000001</v>
      </c>
      <c r="I50" s="5">
        <f t="shared" si="11"/>
        <v>1.1200000000000001</v>
      </c>
      <c r="J50">
        <f t="shared" si="12"/>
        <v>0.89285714285714279</v>
      </c>
      <c r="K50">
        <f t="shared" si="20"/>
        <v>4.8613057251449222E-3</v>
      </c>
      <c r="L50" s="2">
        <v>47</v>
      </c>
      <c r="M50" s="6">
        <v>0.344227385</v>
      </c>
      <c r="Q50" s="4">
        <f t="shared" si="21"/>
        <v>12.5</v>
      </c>
      <c r="R50">
        <f t="shared" si="0"/>
        <v>250000</v>
      </c>
      <c r="S50">
        <f t="shared" si="1"/>
        <v>-1821.5042569989444</v>
      </c>
      <c r="U50">
        <f t="shared" si="13"/>
        <v>0.344227385</v>
      </c>
      <c r="V50">
        <f t="shared" si="14"/>
        <v>0.01</v>
      </c>
      <c r="W50">
        <f t="shared" si="15"/>
        <v>2.7240678759047076E-2</v>
      </c>
      <c r="X50">
        <f t="shared" si="16"/>
        <v>9.3769876148518203E-3</v>
      </c>
      <c r="Y50">
        <f t="shared" si="17"/>
        <v>2.7240678759047075E-4</v>
      </c>
      <c r="Z50">
        <f t="shared" si="18"/>
        <v>1.7591284356604783E-2</v>
      </c>
      <c r="AB50">
        <f t="shared" si="19"/>
        <v>-21.682208087734409</v>
      </c>
      <c r="AC50">
        <f t="shared" si="2"/>
        <v>-32.042599341634549</v>
      </c>
      <c r="AE50">
        <f t="shared" si="3"/>
        <v>0</v>
      </c>
      <c r="AF50">
        <f t="shared" si="24"/>
        <v>0</v>
      </c>
      <c r="AG50">
        <f t="shared" si="24"/>
        <v>-0.21989105445755977</v>
      </c>
      <c r="AH50">
        <f t="shared" si="5"/>
        <v>-2344.2469037129549</v>
      </c>
      <c r="AI50">
        <f t="shared" si="25"/>
        <v>-2344.4667947674125</v>
      </c>
      <c r="AJ50">
        <f t="shared" si="7"/>
        <v>10.36039125390014</v>
      </c>
      <c r="AK50">
        <f t="shared" si="22"/>
        <v>-1.5177545661414087</v>
      </c>
      <c r="AL50">
        <f t="shared" si="8"/>
        <v>-2335.6241580796536</v>
      </c>
      <c r="AN50">
        <f t="shared" si="26"/>
        <v>0</v>
      </c>
      <c r="AO50">
        <f t="shared" si="26"/>
        <v>0</v>
      </c>
      <c r="AP50">
        <f t="shared" si="26"/>
        <v>-1.0689576419426893E-3</v>
      </c>
      <c r="AQ50">
        <f t="shared" si="26"/>
        <v>-11.396100894173046</v>
      </c>
      <c r="AR50">
        <f t="shared" si="26"/>
        <v>-11.397169851814988</v>
      </c>
      <c r="AS50">
        <f t="shared" si="26"/>
        <v>5.0365029317326129E-2</v>
      </c>
      <c r="AT50">
        <f t="shared" si="26"/>
        <v>-7.3782689617480773E-3</v>
      </c>
      <c r="AU50">
        <f t="shared" si="23"/>
        <v>-11.35418309145941</v>
      </c>
      <c r="AW50">
        <v>47</v>
      </c>
      <c r="AX50">
        <f>IF(Z50&gt;0, (R50*SUMPRODUCT(K50:$K$98, X50:$X$98)-K50*$AZ$3)/Z50, 0)</f>
        <v>-1821.5042569989444</v>
      </c>
    </row>
    <row r="51" spans="5:50" x14ac:dyDescent="0.25">
      <c r="E51">
        <v>2051</v>
      </c>
      <c r="F51" s="5">
        <f>EconomicRates!C91</f>
        <v>3.5571999999999999E-2</v>
      </c>
      <c r="G51" s="5">
        <f>EconomicRates!D91</f>
        <v>7.0000000000000007E-2</v>
      </c>
      <c r="H51" s="5">
        <f t="shared" si="10"/>
        <v>0.12000000000000001</v>
      </c>
      <c r="I51" s="5">
        <f t="shared" si="11"/>
        <v>1.1200000000000001</v>
      </c>
      <c r="J51">
        <f t="shared" si="12"/>
        <v>0.89285714285714279</v>
      </c>
      <c r="K51">
        <f t="shared" si="20"/>
        <v>4.3404515403079663E-3</v>
      </c>
      <c r="L51" s="2">
        <v>48</v>
      </c>
      <c r="M51" s="6">
        <v>0.370496828</v>
      </c>
      <c r="Q51" s="4">
        <f t="shared" si="21"/>
        <v>12.5</v>
      </c>
      <c r="R51">
        <f t="shared" si="0"/>
        <v>250000</v>
      </c>
      <c r="S51">
        <f t="shared" si="1"/>
        <v>-3400.4329143776617</v>
      </c>
      <c r="U51">
        <f t="shared" si="13"/>
        <v>0.370496828</v>
      </c>
      <c r="V51">
        <f t="shared" si="14"/>
        <v>0.01</v>
      </c>
      <c r="W51">
        <f t="shared" si="15"/>
        <v>1.7591284356604783E-2</v>
      </c>
      <c r="X51">
        <f t="shared" si="16"/>
        <v>6.5175150545680929E-3</v>
      </c>
      <c r="Y51">
        <f t="shared" si="17"/>
        <v>1.7591284356604782E-4</v>
      </c>
      <c r="Z51">
        <f t="shared" si="18"/>
        <v>1.0897856458470643E-2</v>
      </c>
      <c r="AB51">
        <f t="shared" si="19"/>
        <v>-32.042599341634549</v>
      </c>
      <c r="AC51">
        <f t="shared" si="2"/>
        <v>-37.057429797546753</v>
      </c>
      <c r="AE51">
        <f t="shared" si="3"/>
        <v>0</v>
      </c>
      <c r="AF51">
        <f t="shared" si="24"/>
        <v>0</v>
      </c>
      <c r="AG51">
        <f t="shared" si="24"/>
        <v>-0.13622320573088303</v>
      </c>
      <c r="AH51">
        <f t="shared" si="5"/>
        <v>-1629.3787636420232</v>
      </c>
      <c r="AI51">
        <f t="shared" si="25"/>
        <v>-1629.514986847754</v>
      </c>
      <c r="AJ51">
        <f t="shared" si="7"/>
        <v>5.0148304559122039</v>
      </c>
      <c r="AK51">
        <f t="shared" si="22"/>
        <v>-2.2429819539144185</v>
      </c>
      <c r="AL51">
        <f t="shared" si="8"/>
        <v>-1626.7431383457563</v>
      </c>
      <c r="AN51">
        <f t="shared" si="26"/>
        <v>0</v>
      </c>
      <c r="AO51">
        <f t="shared" si="26"/>
        <v>0</v>
      </c>
      <c r="AP51">
        <f t="shared" si="26"/>
        <v>-5.9127022314030026E-4</v>
      </c>
      <c r="AQ51">
        <f t="shared" si="26"/>
        <v>-7.072239564395109</v>
      </c>
      <c r="AR51">
        <f t="shared" si="26"/>
        <v>-7.0728308346182489</v>
      </c>
      <c r="AS51">
        <f t="shared" si="26"/>
        <v>2.1766628576747427E-2</v>
      </c>
      <c r="AT51">
        <f t="shared" si="26"/>
        <v>-9.7355544767508094E-3</v>
      </c>
      <c r="AU51">
        <f t="shared" si="23"/>
        <v>-7.0607997605182531</v>
      </c>
      <c r="AW51">
        <v>48</v>
      </c>
      <c r="AX51">
        <f>IF(Z51&gt;0, (R51*SUMPRODUCT(K51:$K$98, X51:$X$98)-K51*$AZ$3)/Z51, 0)</f>
        <v>-3400.4329143776617</v>
      </c>
    </row>
    <row r="52" spans="5:50" x14ac:dyDescent="0.25">
      <c r="E52">
        <v>2052</v>
      </c>
      <c r="F52" s="5">
        <f>EconomicRates!C92</f>
        <v>3.5571999999999999E-2</v>
      </c>
      <c r="G52" s="5">
        <f>EconomicRates!D92</f>
        <v>7.0000000000000007E-2</v>
      </c>
      <c r="H52" s="5">
        <f t="shared" si="10"/>
        <v>0.12000000000000001</v>
      </c>
      <c r="I52" s="5">
        <f t="shared" si="11"/>
        <v>1.1200000000000001</v>
      </c>
      <c r="J52">
        <f t="shared" si="12"/>
        <v>0.89285714285714279</v>
      </c>
      <c r="K52">
        <f t="shared" si="20"/>
        <v>3.8754031609892553E-3</v>
      </c>
      <c r="L52" s="2">
        <v>49</v>
      </c>
      <c r="M52" s="6">
        <v>0.397394472</v>
      </c>
      <c r="Q52" s="4">
        <f t="shared" si="21"/>
        <v>12.5</v>
      </c>
      <c r="R52">
        <f t="shared" si="0"/>
        <v>250000</v>
      </c>
      <c r="S52">
        <f t="shared" si="1"/>
        <v>-5950.965153356623</v>
      </c>
      <c r="U52">
        <f t="shared" si="13"/>
        <v>0.397394472</v>
      </c>
      <c r="V52">
        <f t="shared" si="14"/>
        <v>0.01</v>
      </c>
      <c r="W52">
        <f t="shared" si="15"/>
        <v>1.0897856458470643E-2</v>
      </c>
      <c r="X52">
        <f t="shared" si="16"/>
        <v>4.330747913245731E-3</v>
      </c>
      <c r="Y52">
        <f t="shared" si="17"/>
        <v>1.0897856458470643E-4</v>
      </c>
      <c r="Z52">
        <f t="shared" si="18"/>
        <v>6.4581299806402053E-3</v>
      </c>
      <c r="AB52">
        <f t="shared" si="19"/>
        <v>-37.057429797546753</v>
      </c>
      <c r="AC52">
        <f t="shared" si="2"/>
        <v>-38.432106470637542</v>
      </c>
      <c r="AE52">
        <f t="shared" si="3"/>
        <v>0</v>
      </c>
      <c r="AF52">
        <f t="shared" si="24"/>
        <v>0</v>
      </c>
      <c r="AG52">
        <f t="shared" si="24"/>
        <v>-8.072662475800256E-2</v>
      </c>
      <c r="AH52">
        <f t="shared" si="5"/>
        <v>-1082.6869783114328</v>
      </c>
      <c r="AI52">
        <f t="shared" si="25"/>
        <v>-1082.7677049361907</v>
      </c>
      <c r="AJ52">
        <f t="shared" si="7"/>
        <v>1.3746766730907893</v>
      </c>
      <c r="AK52">
        <f t="shared" si="22"/>
        <v>-2.5940200858282729</v>
      </c>
      <c r="AL52">
        <f t="shared" si="8"/>
        <v>-1083.9870483489283</v>
      </c>
      <c r="AN52">
        <f t="shared" si="26"/>
        <v>0</v>
      </c>
      <c r="AO52">
        <f t="shared" si="26"/>
        <v>0</v>
      </c>
      <c r="AP52">
        <f t="shared" si="26"/>
        <v>-3.1284821676315659E-4</v>
      </c>
      <c r="AQ52">
        <f t="shared" si="26"/>
        <v>-4.1958485381100319</v>
      </c>
      <c r="AR52">
        <f t="shared" si="26"/>
        <v>-4.1961613863267946</v>
      </c>
      <c r="AS52">
        <f t="shared" si="26"/>
        <v>5.3274263242342381E-3</v>
      </c>
      <c r="AT52">
        <f t="shared" si="26"/>
        <v>-1.0052873640288508E-2</v>
      </c>
      <c r="AU52">
        <f t="shared" si="23"/>
        <v>-4.2008868336428495</v>
      </c>
      <c r="AW52">
        <v>49</v>
      </c>
      <c r="AX52">
        <f>IF(Z52&gt;0, (R52*SUMPRODUCT(K52:$K$98, X52:$X$98)-K52*$AZ$3)/Z52, 0)</f>
        <v>-5950.965153356623</v>
      </c>
    </row>
    <row r="53" spans="5:50" x14ac:dyDescent="0.25">
      <c r="E53">
        <v>2053</v>
      </c>
      <c r="F53" s="5">
        <f>EconomicRates!C93</f>
        <v>3.5571999999999999E-2</v>
      </c>
      <c r="G53" s="5">
        <f>EconomicRates!D93</f>
        <v>7.0000000000000007E-2</v>
      </c>
      <c r="H53" s="5">
        <f t="shared" si="10"/>
        <v>0.12000000000000001</v>
      </c>
      <c r="I53" s="5">
        <f t="shared" si="11"/>
        <v>1.1200000000000001</v>
      </c>
      <c r="J53">
        <f t="shared" si="12"/>
        <v>0.89285714285714279</v>
      </c>
      <c r="K53">
        <f t="shared" si="20"/>
        <v>3.4601813937404063E-3</v>
      </c>
      <c r="L53" s="2">
        <v>50</v>
      </c>
      <c r="M53" s="6">
        <v>0.424762996</v>
      </c>
      <c r="Q53" s="4">
        <f t="shared" si="21"/>
        <v>12.5</v>
      </c>
      <c r="R53">
        <f t="shared" si="0"/>
        <v>250000</v>
      </c>
      <c r="S53">
        <f t="shared" si="1"/>
        <v>-10284.10920511843</v>
      </c>
      <c r="U53">
        <f t="shared" si="13"/>
        <v>0.424762996</v>
      </c>
      <c r="V53">
        <f t="shared" si="14"/>
        <v>0.01</v>
      </c>
      <c r="W53">
        <f t="shared" si="15"/>
        <v>6.4581299806402053E-3</v>
      </c>
      <c r="X53">
        <f t="shared" si="16"/>
        <v>2.7431746391341555E-3</v>
      </c>
      <c r="Y53">
        <f t="shared" si="17"/>
        <v>6.4581299806402059E-5</v>
      </c>
      <c r="Z53">
        <f t="shared" si="18"/>
        <v>3.6503740416996477E-3</v>
      </c>
      <c r="AB53">
        <f t="shared" si="19"/>
        <v>-38.432106470637542</v>
      </c>
      <c r="AC53">
        <f t="shared" si="2"/>
        <v>-37.540845284368714</v>
      </c>
      <c r="AE53">
        <f t="shared" si="3"/>
        <v>0</v>
      </c>
      <c r="AF53">
        <f t="shared" si="24"/>
        <v>0</v>
      </c>
      <c r="AG53">
        <f t="shared" si="24"/>
        <v>-4.5629675521245597E-2</v>
      </c>
      <c r="AH53">
        <f t="shared" si="5"/>
        <v>-685.79365978353883</v>
      </c>
      <c r="AI53">
        <f t="shared" si="25"/>
        <v>-685.83928945906007</v>
      </c>
      <c r="AJ53">
        <f t="shared" si="7"/>
        <v>-0.891261186268828</v>
      </c>
      <c r="AK53">
        <f t="shared" si="22"/>
        <v>-2.6902474529446283</v>
      </c>
      <c r="AL53">
        <f t="shared" si="8"/>
        <v>-689.42079809827351</v>
      </c>
      <c r="AN53">
        <f t="shared" si="26"/>
        <v>0</v>
      </c>
      <c r="AO53">
        <f t="shared" si="26"/>
        <v>0</v>
      </c>
      <c r="AP53">
        <f t="shared" si="26"/>
        <v>-1.5788695424102608E-4</v>
      </c>
      <c r="AQ53">
        <f t="shared" si="26"/>
        <v>-2.3729704615281393</v>
      </c>
      <c r="AR53">
        <f t="shared" si="26"/>
        <v>-2.3731283484823802</v>
      </c>
      <c r="AS53">
        <f t="shared" si="26"/>
        <v>-3.0839253736904011E-3</v>
      </c>
      <c r="AT53">
        <f t="shared" si="26"/>
        <v>-9.3087441812365213E-3</v>
      </c>
      <c r="AU53">
        <f t="shared" si="23"/>
        <v>-2.3855210180373074</v>
      </c>
      <c r="AW53">
        <v>50</v>
      </c>
      <c r="AX53">
        <f>IF(Z53&gt;0, (R53*SUMPRODUCT(K53:$K$98, X53:$X$98)-K53*$AZ$3)/Z53, 0)</f>
        <v>-10284.10920511843</v>
      </c>
    </row>
    <row r="54" spans="5:50" x14ac:dyDescent="0.25">
      <c r="E54">
        <v>2054</v>
      </c>
      <c r="F54" s="5">
        <f>EconomicRates!C94</f>
        <v>3.5571999999999999E-2</v>
      </c>
      <c r="G54" s="5">
        <f>EconomicRates!D94</f>
        <v>7.0000000000000007E-2</v>
      </c>
      <c r="H54" s="5">
        <f t="shared" si="10"/>
        <v>0.12000000000000001</v>
      </c>
      <c r="I54" s="5">
        <f t="shared" si="11"/>
        <v>1.1200000000000001</v>
      </c>
      <c r="J54">
        <f t="shared" si="12"/>
        <v>0.89285714285714279</v>
      </c>
      <c r="K54">
        <f t="shared" si="20"/>
        <v>3.0894476729825052E-3</v>
      </c>
      <c r="L54" s="2">
        <v>51</v>
      </c>
      <c r="M54" s="6">
        <v>0.45242554800000001</v>
      </c>
      <c r="Q54" s="4">
        <f t="shared" si="21"/>
        <v>12.5</v>
      </c>
      <c r="R54">
        <f t="shared" si="0"/>
        <v>250000</v>
      </c>
      <c r="S54">
        <f t="shared" si="1"/>
        <v>-18025.221135745782</v>
      </c>
      <c r="U54">
        <f t="shared" si="13"/>
        <v>0.45242554800000001</v>
      </c>
      <c r="V54">
        <f t="shared" si="14"/>
        <v>0.01</v>
      </c>
      <c r="W54">
        <f t="shared" si="15"/>
        <v>3.6503740416996477E-3</v>
      </c>
      <c r="X54">
        <f t="shared" si="16"/>
        <v>1.651522476220938E-3</v>
      </c>
      <c r="Y54">
        <f t="shared" si="17"/>
        <v>3.6503740416996478E-5</v>
      </c>
      <c r="Z54">
        <f t="shared" si="18"/>
        <v>1.9623478250617131E-3</v>
      </c>
      <c r="AB54">
        <f t="shared" si="19"/>
        <v>-37.540845284368714</v>
      </c>
      <c r="AC54">
        <f t="shared" si="2"/>
        <v>-35.371753491987157</v>
      </c>
      <c r="AE54">
        <f t="shared" si="3"/>
        <v>0</v>
      </c>
      <c r="AF54">
        <f t="shared" si="24"/>
        <v>0</v>
      </c>
      <c r="AG54">
        <f t="shared" si="24"/>
        <v>-2.4529347813271415E-2</v>
      </c>
      <c r="AH54">
        <f t="shared" si="5"/>
        <v>-412.88061905523449</v>
      </c>
      <c r="AI54">
        <f t="shared" si="25"/>
        <v>-412.90514840304775</v>
      </c>
      <c r="AJ54">
        <f t="shared" si="7"/>
        <v>-2.1690917923815576</v>
      </c>
      <c r="AK54">
        <f t="shared" si="22"/>
        <v>-2.6278591699058103</v>
      </c>
      <c r="AL54">
        <f t="shared" si="8"/>
        <v>-417.70209936533513</v>
      </c>
      <c r="AN54">
        <f t="shared" si="26"/>
        <v>0</v>
      </c>
      <c r="AO54">
        <f t="shared" si="26"/>
        <v>0</v>
      </c>
      <c r="AP54">
        <f t="shared" si="26"/>
        <v>-7.5782136521489874E-5</v>
      </c>
      <c r="AQ54">
        <f t="shared" si="26"/>
        <v>-1.2755730677597703</v>
      </c>
      <c r="AR54">
        <f t="shared" si="26"/>
        <v>-1.2756488498962919</v>
      </c>
      <c r="AS54">
        <f t="shared" si="26"/>
        <v>-6.7012955904586545E-3</v>
      </c>
      <c r="AT54">
        <f t="shared" si="26"/>
        <v>-8.1186333973912433E-3</v>
      </c>
      <c r="AU54">
        <f t="shared" si="23"/>
        <v>-1.2904687788841418</v>
      </c>
      <c r="AW54">
        <v>51</v>
      </c>
      <c r="AX54">
        <f>IF(Z54&gt;0, (R54*SUMPRODUCT(K54:$K$98, X54:$X$98)-K54*$AZ$3)/Z54, 0)</f>
        <v>-18025.221135745782</v>
      </c>
    </row>
    <row r="55" spans="5:50" x14ac:dyDescent="0.25">
      <c r="E55">
        <v>2055</v>
      </c>
      <c r="F55" s="5">
        <f>EconomicRates!C95</f>
        <v>3.5571999999999999E-2</v>
      </c>
      <c r="G55" s="5">
        <f>EconomicRates!D95</f>
        <v>7.0000000000000007E-2</v>
      </c>
      <c r="H55" s="5">
        <f t="shared" si="10"/>
        <v>0.12000000000000001</v>
      </c>
      <c r="I55" s="5">
        <f t="shared" si="11"/>
        <v>1.1200000000000001</v>
      </c>
      <c r="J55">
        <f t="shared" si="12"/>
        <v>0.89285714285714279</v>
      </c>
      <c r="K55">
        <f t="shared" si="20"/>
        <v>2.758435422305808E-3</v>
      </c>
      <c r="L55" s="2">
        <v>52</v>
      </c>
      <c r="M55" s="6">
        <v>0.48020744799999998</v>
      </c>
      <c r="Q55" s="4">
        <f t="shared" si="21"/>
        <v>12.5</v>
      </c>
      <c r="R55">
        <f t="shared" si="0"/>
        <v>250000</v>
      </c>
      <c r="S55">
        <f t="shared" si="1"/>
        <v>-32579.19798799921</v>
      </c>
      <c r="U55">
        <f t="shared" si="13"/>
        <v>0.48020744799999998</v>
      </c>
      <c r="V55">
        <f t="shared" si="14"/>
        <v>0.01</v>
      </c>
      <c r="W55">
        <f t="shared" si="15"/>
        <v>1.9623478250617131E-3</v>
      </c>
      <c r="X55">
        <f t="shared" si="16"/>
        <v>9.4233404116123563E-4</v>
      </c>
      <c r="Y55">
        <f t="shared" si="17"/>
        <v>1.9623478250617133E-5</v>
      </c>
      <c r="Z55">
        <f t="shared" si="18"/>
        <v>1.0003903056498603E-3</v>
      </c>
      <c r="AB55">
        <f t="shared" si="19"/>
        <v>-35.371753491987157</v>
      </c>
      <c r="AC55">
        <f t="shared" si="2"/>
        <v>-32.591913833041843</v>
      </c>
      <c r="AE55">
        <f t="shared" si="3"/>
        <v>0</v>
      </c>
      <c r="AF55">
        <f t="shared" si="24"/>
        <v>0</v>
      </c>
      <c r="AG55">
        <f t="shared" si="24"/>
        <v>-1.2504878820623254E-2</v>
      </c>
      <c r="AH55">
        <f t="shared" si="5"/>
        <v>-235.58351029030891</v>
      </c>
      <c r="AI55">
        <f t="shared" si="25"/>
        <v>-235.59601516912954</v>
      </c>
      <c r="AJ55">
        <f t="shared" si="7"/>
        <v>-2.7798396589453134</v>
      </c>
      <c r="AK55">
        <f t="shared" si="22"/>
        <v>-2.4760227444391014</v>
      </c>
      <c r="AL55">
        <f t="shared" si="8"/>
        <v>-240.85187757251396</v>
      </c>
      <c r="AN55">
        <f t="shared" si="26"/>
        <v>0</v>
      </c>
      <c r="AO55">
        <f t="shared" si="26"/>
        <v>0</v>
      </c>
      <c r="AP55">
        <f t="shared" si="26"/>
        <v>-3.4493900690448856E-5</v>
      </c>
      <c r="AQ55">
        <f t="shared" si="26"/>
        <v>-0.64984189969593287</v>
      </c>
      <c r="AR55">
        <f t="shared" si="26"/>
        <v>-0.64987639359662341</v>
      </c>
      <c r="AS55">
        <f t="shared" si="26"/>
        <v>-7.6680081835652485E-3</v>
      </c>
      <c r="AT55">
        <f t="shared" si="26"/>
        <v>-6.8299488446956587E-3</v>
      </c>
      <c r="AU55">
        <f t="shared" si="23"/>
        <v>-0.66437435062488426</v>
      </c>
      <c r="AW55">
        <v>52</v>
      </c>
      <c r="AX55">
        <f>IF(Z55&gt;0, (R55*SUMPRODUCT(K55:$K$98, X55:$X$98)-K55*$AZ$3)/Z55, 0)</f>
        <v>-32579.19798799921</v>
      </c>
    </row>
    <row r="56" spans="5:50" x14ac:dyDescent="0.25">
      <c r="E56">
        <v>2056</v>
      </c>
      <c r="F56" s="5">
        <f>EconomicRates!C96</f>
        <v>3.5571999999999999E-2</v>
      </c>
      <c r="G56" s="5">
        <f>EconomicRates!D96</f>
        <v>7.0000000000000007E-2</v>
      </c>
      <c r="H56" s="5">
        <f t="shared" si="10"/>
        <v>0.12000000000000001</v>
      </c>
      <c r="I56" s="5">
        <f t="shared" si="11"/>
        <v>1.1200000000000001</v>
      </c>
      <c r="J56">
        <f t="shared" si="12"/>
        <v>0.89285714285714279</v>
      </c>
      <c r="K56">
        <f t="shared" si="20"/>
        <v>2.4628887699159E-3</v>
      </c>
      <c r="L56" s="2">
        <v>53</v>
      </c>
      <c r="M56" s="6">
        <v>0.508136904</v>
      </c>
      <c r="Q56" s="4">
        <f t="shared" si="21"/>
        <v>12.5</v>
      </c>
      <c r="R56">
        <f t="shared" si="0"/>
        <v>250000</v>
      </c>
      <c r="S56">
        <f t="shared" si="1"/>
        <v>-61447.525413736941</v>
      </c>
      <c r="U56">
        <f t="shared" si="13"/>
        <v>0.508136904</v>
      </c>
      <c r="V56">
        <f t="shared" si="14"/>
        <v>0.01</v>
      </c>
      <c r="W56">
        <f t="shared" si="15"/>
        <v>1.0003903056498603E-3</v>
      </c>
      <c r="X56">
        <f t="shared" si="16"/>
        <v>5.0833523270453376E-4</v>
      </c>
      <c r="Y56">
        <f t="shared" si="17"/>
        <v>1.0003903056498603E-5</v>
      </c>
      <c r="Z56">
        <f t="shared" si="18"/>
        <v>4.8205116988882799E-4</v>
      </c>
      <c r="AB56">
        <f t="shared" si="19"/>
        <v>-32.591913833041843</v>
      </c>
      <c r="AC56">
        <f t="shared" si="2"/>
        <v>-29.620851512465382</v>
      </c>
      <c r="AE56">
        <f t="shared" si="3"/>
        <v>0</v>
      </c>
      <c r="AF56">
        <f t="shared" si="24"/>
        <v>0</v>
      </c>
      <c r="AG56">
        <f t="shared" si="24"/>
        <v>-6.0256396236103502E-3</v>
      </c>
      <c r="AH56">
        <f t="shared" si="5"/>
        <v>-127.08380817613345</v>
      </c>
      <c r="AI56">
        <f t="shared" si="25"/>
        <v>-127.08983381575706</v>
      </c>
      <c r="AJ56">
        <f t="shared" si="7"/>
        <v>-2.9710623205764612</v>
      </c>
      <c r="AK56">
        <f t="shared" si="22"/>
        <v>-2.2814339683129292</v>
      </c>
      <c r="AL56">
        <f t="shared" si="8"/>
        <v>-132.34233010464646</v>
      </c>
      <c r="AN56">
        <f t="shared" si="26"/>
        <v>0</v>
      </c>
      <c r="AO56">
        <f t="shared" si="26"/>
        <v>0</v>
      </c>
      <c r="AP56">
        <f t="shared" si="26"/>
        <v>-1.4840480160550203E-5</v>
      </c>
      <c r="AQ56">
        <f t="shared" si="26"/>
        <v>-0.31299328399514548</v>
      </c>
      <c r="AR56">
        <f t="shared" si="26"/>
        <v>-0.31300812447530607</v>
      </c>
      <c r="AS56">
        <f t="shared" si="26"/>
        <v>-7.3173960240680404E-3</v>
      </c>
      <c r="AT56">
        <f t="shared" si="26"/>
        <v>-5.6189180998625805E-3</v>
      </c>
      <c r="AU56">
        <f t="shared" si="23"/>
        <v>-0.32594443859923672</v>
      </c>
      <c r="AW56">
        <v>53</v>
      </c>
      <c r="AX56">
        <f>IF(Z56&gt;0, (R56*SUMPRODUCT(K56:$K$98, X56:$X$98)-K56*$AZ$3)/Z56, 0)</f>
        <v>-61447.525413736941</v>
      </c>
    </row>
    <row r="57" spans="5:50" x14ac:dyDescent="0.25">
      <c r="E57">
        <v>2057</v>
      </c>
      <c r="F57" s="5">
        <f>EconomicRates!C97</f>
        <v>3.5571999999999999E-2</v>
      </c>
      <c r="G57" s="5">
        <f>EconomicRates!D97</f>
        <v>7.0000000000000007E-2</v>
      </c>
      <c r="H57" s="5">
        <f t="shared" si="10"/>
        <v>0.12000000000000001</v>
      </c>
      <c r="I57" s="5">
        <f t="shared" si="11"/>
        <v>1.1200000000000001</v>
      </c>
      <c r="J57">
        <f t="shared" si="12"/>
        <v>0.89285714285714279</v>
      </c>
      <c r="K57">
        <f t="shared" si="20"/>
        <v>2.1990078302820534E-3</v>
      </c>
      <c r="L57" s="2">
        <v>54</v>
      </c>
      <c r="M57" s="6">
        <v>0.53626491099999996</v>
      </c>
      <c r="Q57" s="4">
        <f t="shared" si="21"/>
        <v>12.5</v>
      </c>
      <c r="R57">
        <f t="shared" si="0"/>
        <v>250000</v>
      </c>
      <c r="S57">
        <f t="shared" si="1"/>
        <v>-122076.00408680932</v>
      </c>
      <c r="U57">
        <f t="shared" si="13"/>
        <v>0.53626491099999996</v>
      </c>
      <c r="V57">
        <f t="shared" si="14"/>
        <v>0.01</v>
      </c>
      <c r="W57">
        <f t="shared" si="15"/>
        <v>4.8205116988882799E-4</v>
      </c>
      <c r="X57">
        <f t="shared" si="16"/>
        <v>2.5850712771787821E-4</v>
      </c>
      <c r="Y57">
        <f t="shared" si="17"/>
        <v>4.8205116988882798E-6</v>
      </c>
      <c r="Z57">
        <f t="shared" si="18"/>
        <v>2.187235304720615E-4</v>
      </c>
      <c r="AB57">
        <f t="shared" si="19"/>
        <v>-29.620851512465382</v>
      </c>
      <c r="AC57">
        <f t="shared" si="2"/>
        <v>-26.700894599788743</v>
      </c>
      <c r="AE57">
        <f t="shared" si="3"/>
        <v>0</v>
      </c>
      <c r="AF57">
        <f t="shared" si="24"/>
        <v>0</v>
      </c>
      <c r="AG57">
        <f t="shared" si="24"/>
        <v>-2.7340441309007687E-3</v>
      </c>
      <c r="AH57">
        <f t="shared" si="5"/>
        <v>-64.626781929469558</v>
      </c>
      <c r="AI57">
        <f t="shared" si="25"/>
        <v>-64.629515973600462</v>
      </c>
      <c r="AJ57">
        <f t="shared" si="7"/>
        <v>-2.9199569126766391</v>
      </c>
      <c r="AK57">
        <f t="shared" si="22"/>
        <v>-2.0734596058725772</v>
      </c>
      <c r="AL57">
        <f t="shared" si="8"/>
        <v>-69.622932492149673</v>
      </c>
      <c r="AN57">
        <f t="shared" si="26"/>
        <v>0</v>
      </c>
      <c r="AO57">
        <f t="shared" si="26"/>
        <v>0</v>
      </c>
      <c r="AP57">
        <f t="shared" si="26"/>
        <v>-6.012184452187482E-6</v>
      </c>
      <c r="AQ57">
        <f t="shared" si="26"/>
        <v>-0.14211479950883427</v>
      </c>
      <c r="AR57">
        <f t="shared" si="26"/>
        <v>-0.14212081169328647</v>
      </c>
      <c r="AS57">
        <f t="shared" si="26"/>
        <v>-6.4210081150621393E-3</v>
      </c>
      <c r="AT57">
        <f t="shared" si="26"/>
        <v>-4.5595539090873376E-3</v>
      </c>
      <c r="AU57">
        <f t="shared" si="23"/>
        <v>-0.15310137371743593</v>
      </c>
      <c r="AW57">
        <v>54</v>
      </c>
      <c r="AX57">
        <f>IF(Z57&gt;0, (R57*SUMPRODUCT(K57:$K$98, X57:$X$98)-K57*$AZ$3)/Z57, 0)</f>
        <v>-122076.00408680932</v>
      </c>
    </row>
    <row r="58" spans="5:50" x14ac:dyDescent="0.25">
      <c r="E58">
        <v>2058</v>
      </c>
      <c r="F58" s="5">
        <f>EconomicRates!C98</f>
        <v>3.5571999999999999E-2</v>
      </c>
      <c r="G58" s="5">
        <f>EconomicRates!D98</f>
        <v>7.0000000000000007E-2</v>
      </c>
      <c r="H58" s="5">
        <f t="shared" si="10"/>
        <v>0.12000000000000001</v>
      </c>
      <c r="I58" s="5">
        <f t="shared" si="11"/>
        <v>1.1200000000000001</v>
      </c>
      <c r="J58">
        <f t="shared" si="12"/>
        <v>0.89285714285714279</v>
      </c>
      <c r="K58">
        <f t="shared" si="20"/>
        <v>1.9633998484661188E-3</v>
      </c>
      <c r="L58" s="2">
        <v>55</v>
      </c>
      <c r="M58" s="6">
        <v>0.564431978</v>
      </c>
      <c r="Q58" s="4">
        <f t="shared" si="21"/>
        <v>12.5</v>
      </c>
      <c r="R58">
        <f t="shared" si="0"/>
        <v>250000</v>
      </c>
      <c r="S58">
        <f t="shared" si="1"/>
        <v>-257369.99184862166</v>
      </c>
      <c r="U58">
        <f t="shared" si="13"/>
        <v>0.564431978</v>
      </c>
      <c r="V58">
        <f t="shared" si="14"/>
        <v>0.01</v>
      </c>
      <c r="W58">
        <f t="shared" si="15"/>
        <v>2.187235304720615E-4</v>
      </c>
      <c r="X58">
        <f t="shared" si="16"/>
        <v>1.2345455493948895E-4</v>
      </c>
      <c r="Y58">
        <f t="shared" si="17"/>
        <v>2.1872353047206151E-6</v>
      </c>
      <c r="Z58">
        <f t="shared" si="18"/>
        <v>9.308174022785194E-5</v>
      </c>
      <c r="AB58">
        <f t="shared" si="19"/>
        <v>-26.700894599788743</v>
      </c>
      <c r="AC58">
        <f t="shared" si="2"/>
        <v>-23.956446723697773</v>
      </c>
      <c r="AE58">
        <f t="shared" si="3"/>
        <v>0</v>
      </c>
      <c r="AF58">
        <f t="shared" si="24"/>
        <v>0</v>
      </c>
      <c r="AG58">
        <f t="shared" si="24"/>
        <v>-1.1635217528481493E-3</v>
      </c>
      <c r="AH58">
        <f t="shared" si="5"/>
        <v>-30.863638734872236</v>
      </c>
      <c r="AI58">
        <f t="shared" si="25"/>
        <v>-30.864802256625083</v>
      </c>
      <c r="AJ58">
        <f t="shared" si="7"/>
        <v>-2.7444478760909696</v>
      </c>
      <c r="AK58">
        <f t="shared" si="22"/>
        <v>-1.8690626219852122</v>
      </c>
      <c r="AL58">
        <f t="shared" si="8"/>
        <v>-35.478312754701271</v>
      </c>
      <c r="AN58">
        <f t="shared" si="26"/>
        <v>0</v>
      </c>
      <c r="AO58">
        <f t="shared" si="26"/>
        <v>0</v>
      </c>
      <c r="AP58">
        <f t="shared" si="26"/>
        <v>-2.2844584332290892E-6</v>
      </c>
      <c r="AQ58">
        <f t="shared" si="26"/>
        <v>-6.0597663615161182E-2</v>
      </c>
      <c r="AR58">
        <f t="shared" si="26"/>
        <v>-6.0599948073594409E-2</v>
      </c>
      <c r="AS58">
        <f t="shared" si="26"/>
        <v>-5.3884485440401711E-3</v>
      </c>
      <c r="AT58">
        <f t="shared" si="26"/>
        <v>-3.6697172687794521E-3</v>
      </c>
      <c r="AU58">
        <f t="shared" si="23"/>
        <v>-6.9658113886414047E-2</v>
      </c>
      <c r="AW58">
        <v>55</v>
      </c>
      <c r="AX58">
        <f>IF(Z58&gt;0, (R58*SUMPRODUCT(K58:$K$98, X58:$X$98)-K58*$AZ$3)/Z58, 0)</f>
        <v>-257369.99184862166</v>
      </c>
    </row>
    <row r="59" spans="5:50" x14ac:dyDescent="0.25">
      <c r="E59">
        <v>2059</v>
      </c>
      <c r="F59" s="5">
        <f>EconomicRates!C99</f>
        <v>3.5571999999999999E-2</v>
      </c>
      <c r="G59" s="5">
        <f>EconomicRates!D99</f>
        <v>7.0000000000000007E-2</v>
      </c>
      <c r="H59" s="5">
        <f t="shared" si="10"/>
        <v>0.12000000000000001</v>
      </c>
      <c r="I59" s="5">
        <f t="shared" si="11"/>
        <v>1.1200000000000001</v>
      </c>
      <c r="J59">
        <f t="shared" si="12"/>
        <v>0.89285714285714279</v>
      </c>
      <c r="K59">
        <f t="shared" si="20"/>
        <v>1.7530355789876059E-3</v>
      </c>
      <c r="L59" s="2">
        <v>56</v>
      </c>
      <c r="M59" s="6">
        <v>0.59247427200000002</v>
      </c>
      <c r="Q59" s="4">
        <f t="shared" si="21"/>
        <v>12.5</v>
      </c>
      <c r="R59">
        <f t="shared" si="0"/>
        <v>250000</v>
      </c>
      <c r="S59">
        <f t="shared" si="1"/>
        <v>-579415.49949833844</v>
      </c>
      <c r="U59">
        <f t="shared" si="13"/>
        <v>0.59247427200000002</v>
      </c>
      <c r="V59">
        <f t="shared" si="14"/>
        <v>0.01</v>
      </c>
      <c r="W59">
        <f t="shared" si="15"/>
        <v>9.308174022785194E-5</v>
      </c>
      <c r="X59">
        <f t="shared" si="16"/>
        <v>5.5148536277989695E-5</v>
      </c>
      <c r="Y59">
        <f t="shared" si="17"/>
        <v>9.3081740227851943E-7</v>
      </c>
      <c r="Z59">
        <f t="shared" si="18"/>
        <v>3.7002386547583726E-5</v>
      </c>
      <c r="AB59">
        <f t="shared" si="19"/>
        <v>-23.956446723697773</v>
      </c>
      <c r="AC59">
        <f t="shared" si="2"/>
        <v>-21.439756284098824</v>
      </c>
      <c r="AE59">
        <f t="shared" si="3"/>
        <v>0</v>
      </c>
      <c r="AF59">
        <f t="shared" si="24"/>
        <v>0</v>
      </c>
      <c r="AG59">
        <f t="shared" si="24"/>
        <v>-4.6252983184479659E-4</v>
      </c>
      <c r="AH59">
        <f t="shared" si="5"/>
        <v>-13.787134069497425</v>
      </c>
      <c r="AI59">
        <f t="shared" si="25"/>
        <v>-13.78759659932927</v>
      </c>
      <c r="AJ59">
        <f t="shared" si="7"/>
        <v>-2.5166904395989498</v>
      </c>
      <c r="AK59">
        <f t="shared" si="22"/>
        <v>-1.6769512706588443</v>
      </c>
      <c r="AL59">
        <f t="shared" si="8"/>
        <v>-17.981238309587063</v>
      </c>
      <c r="AN59">
        <f t="shared" si="26"/>
        <v>0</v>
      </c>
      <c r="AO59">
        <f t="shared" si="26"/>
        <v>0</v>
      </c>
      <c r="AP59">
        <f t="shared" si="26"/>
        <v>-8.1083125156708305E-7</v>
      </c>
      <c r="AQ59">
        <f t="shared" si="26"/>
        <v>-2.4169336556101165E-2</v>
      </c>
      <c r="AR59">
        <f t="shared" si="26"/>
        <v>-2.4170147387352733E-2</v>
      </c>
      <c r="AS59">
        <f t="shared" si="26"/>
        <v>-4.411847881914917E-3</v>
      </c>
      <c r="AT59">
        <f t="shared" si="26"/>
        <v>-2.9397552416934284E-3</v>
      </c>
      <c r="AU59">
        <f t="shared" si="23"/>
        <v>-3.152175051096108E-2</v>
      </c>
      <c r="AW59">
        <v>56</v>
      </c>
      <c r="AX59">
        <f>IF(Z59&gt;0, (R59*SUMPRODUCT(K59:$K$98, X59:$X$98)-K59*$AZ$3)/Z59, 0)</f>
        <v>-579415.49949833844</v>
      </c>
    </row>
    <row r="60" spans="5:50" x14ac:dyDescent="0.25">
      <c r="E60">
        <v>2060</v>
      </c>
      <c r="F60" s="5">
        <f>EconomicRates!C100</f>
        <v>3.5571999999999999E-2</v>
      </c>
      <c r="G60" s="5">
        <f>EconomicRates!D100</f>
        <v>7.0000000000000007E-2</v>
      </c>
      <c r="H60" s="5">
        <f t="shared" si="10"/>
        <v>0.12000000000000001</v>
      </c>
      <c r="I60" s="5">
        <f t="shared" si="11"/>
        <v>1.1200000000000001</v>
      </c>
      <c r="J60">
        <f t="shared" si="12"/>
        <v>0.89285714285714279</v>
      </c>
      <c r="K60">
        <f t="shared" si="20"/>
        <v>1.5652103383817909E-3</v>
      </c>
      <c r="L60" s="2">
        <v>57</v>
      </c>
      <c r="M60" s="6">
        <v>0.62503115200000003</v>
      </c>
      <c r="Q60" s="4">
        <f t="shared" si="21"/>
        <v>12.5</v>
      </c>
      <c r="R60">
        <f t="shared" si="0"/>
        <v>250000</v>
      </c>
      <c r="S60">
        <f t="shared" si="1"/>
        <v>-1418968.9094538263</v>
      </c>
      <c r="U60">
        <f t="shared" si="13"/>
        <v>0.62503115200000003</v>
      </c>
      <c r="V60">
        <f t="shared" si="14"/>
        <v>0.01</v>
      </c>
      <c r="W60">
        <f t="shared" si="15"/>
        <v>3.7002386547583726E-5</v>
      </c>
      <c r="X60">
        <f t="shared" si="16"/>
        <v>2.3127644290585561E-5</v>
      </c>
      <c r="Y60">
        <f t="shared" si="17"/>
        <v>3.7002386547583724E-7</v>
      </c>
      <c r="Z60">
        <f t="shared" si="18"/>
        <v>1.3504718391522327E-5</v>
      </c>
      <c r="AB60">
        <f t="shared" si="19"/>
        <v>-21.439756284098824</v>
      </c>
      <c r="AC60">
        <f t="shared" si="2"/>
        <v>-19.162775528499466</v>
      </c>
      <c r="AE60">
        <f t="shared" si="3"/>
        <v>0</v>
      </c>
      <c r="AF60">
        <f t="shared" si="24"/>
        <v>0</v>
      </c>
      <c r="AG60">
        <f t="shared" si="24"/>
        <v>-1.6880897989402909E-4</v>
      </c>
      <c r="AH60">
        <f t="shared" si="5"/>
        <v>-5.7819110726463903</v>
      </c>
      <c r="AI60">
        <f t="shared" si="25"/>
        <v>-5.7820798816262844</v>
      </c>
      <c r="AJ60">
        <f t="shared" si="7"/>
        <v>-2.2769807555993573</v>
      </c>
      <c r="AK60">
        <f t="shared" si="22"/>
        <v>-1.5007829398869177</v>
      </c>
      <c r="AL60">
        <f t="shared" si="8"/>
        <v>-9.5598435771125594</v>
      </c>
      <c r="AN60">
        <f t="shared" si="26"/>
        <v>0</v>
      </c>
      <c r="AO60">
        <f t="shared" si="26"/>
        <v>0</v>
      </c>
      <c r="AP60">
        <f t="shared" si="26"/>
        <v>-2.6422156054181824E-7</v>
      </c>
      <c r="AQ60">
        <f t="shared" si="26"/>
        <v>-9.0499069865102796E-3</v>
      </c>
      <c r="AR60">
        <f t="shared" si="26"/>
        <v>-9.0501712080708219E-3</v>
      </c>
      <c r="AS60">
        <f t="shared" si="26"/>
        <v>-3.5639538189604961E-3</v>
      </c>
      <c r="AT60">
        <f t="shared" si="26"/>
        <v>-2.3490409731780214E-3</v>
      </c>
      <c r="AU60">
        <f t="shared" si="23"/>
        <v>-1.4963166000209339E-2</v>
      </c>
      <c r="AW60">
        <v>57</v>
      </c>
      <c r="AX60">
        <f>IF(Z60&gt;0, (R60*SUMPRODUCT(K60:$K$98, X60:$X$98)-K60*$AZ$3)/Z60, 0)</f>
        <v>-1418968.9094538263</v>
      </c>
    </row>
    <row r="61" spans="5:50" x14ac:dyDescent="0.25">
      <c r="E61">
        <v>2061</v>
      </c>
      <c r="F61" s="5">
        <f>EconomicRates!C101</f>
        <v>3.5571999999999999E-2</v>
      </c>
      <c r="G61" s="5">
        <f>EconomicRates!D101</f>
        <v>7.0000000000000007E-2</v>
      </c>
      <c r="H61" s="5">
        <f t="shared" si="10"/>
        <v>0.12000000000000001</v>
      </c>
      <c r="I61" s="5">
        <f t="shared" si="11"/>
        <v>1.1200000000000001</v>
      </c>
      <c r="J61">
        <f t="shared" si="12"/>
        <v>0.89285714285714279</v>
      </c>
      <c r="K61">
        <f t="shared" si="20"/>
        <v>1.3975092306980274E-3</v>
      </c>
      <c r="L61" s="2">
        <v>58</v>
      </c>
      <c r="M61" s="6">
        <v>0.65741117999999998</v>
      </c>
      <c r="Q61" s="4">
        <f t="shared" si="21"/>
        <v>12.5</v>
      </c>
      <c r="R61">
        <f t="shared" si="0"/>
        <v>250000</v>
      </c>
      <c r="S61">
        <f t="shared" si="1"/>
        <v>-3811011.2858941141</v>
      </c>
      <c r="U61">
        <f t="shared" si="13"/>
        <v>0.65741117999999998</v>
      </c>
      <c r="V61">
        <f t="shared" si="14"/>
        <v>0.01</v>
      </c>
      <c r="W61">
        <f t="shared" si="15"/>
        <v>1.3504718391522327E-5</v>
      </c>
      <c r="X61">
        <f t="shared" si="16"/>
        <v>8.8781528533383955E-6</v>
      </c>
      <c r="Y61">
        <f t="shared" si="17"/>
        <v>1.3504718391522326E-7</v>
      </c>
      <c r="Z61">
        <f t="shared" si="18"/>
        <v>4.4915183542687081E-6</v>
      </c>
      <c r="AB61">
        <f t="shared" si="19"/>
        <v>-19.162775528499466</v>
      </c>
      <c r="AC61">
        <f t="shared" si="2"/>
        <v>-17.117227138918604</v>
      </c>
      <c r="AE61">
        <f t="shared" si="3"/>
        <v>0</v>
      </c>
      <c r="AF61">
        <f t="shared" si="24"/>
        <v>0</v>
      </c>
      <c r="AG61">
        <f t="shared" si="24"/>
        <v>-5.6143979428358852E-5</v>
      </c>
      <c r="AH61">
        <f t="shared" si="5"/>
        <v>-2.2195382133345989</v>
      </c>
      <c r="AI61">
        <f t="shared" si="25"/>
        <v>-2.2195943573140271</v>
      </c>
      <c r="AJ61">
        <f t="shared" si="7"/>
        <v>-2.0455483895808619</v>
      </c>
      <c r="AK61">
        <f t="shared" si="22"/>
        <v>-1.3413942869949627</v>
      </c>
      <c r="AL61">
        <f t="shared" si="8"/>
        <v>-5.6065370338898521</v>
      </c>
      <c r="AN61">
        <f t="shared" si="26"/>
        <v>0</v>
      </c>
      <c r="AO61">
        <f t="shared" si="26"/>
        <v>0</v>
      </c>
      <c r="AP61">
        <f t="shared" si="26"/>
        <v>-7.8461729499251662E-8</v>
      </c>
      <c r="AQ61">
        <f t="shared" si="26"/>
        <v>-3.1018251410221097E-3</v>
      </c>
      <c r="AR61">
        <f t="shared" si="26"/>
        <v>-3.1019036027516086E-3</v>
      </c>
      <c r="AS61">
        <f t="shared" si="26"/>
        <v>-2.8586727562787393E-3</v>
      </c>
      <c r="AT61">
        <f t="shared" si="26"/>
        <v>-1.8746108980810593E-3</v>
      </c>
      <c r="AU61">
        <f t="shared" si="23"/>
        <v>-7.8351872571114072E-3</v>
      </c>
      <c r="AW61">
        <v>58</v>
      </c>
      <c r="AX61">
        <f>IF(Z61&gt;0, (R61*SUMPRODUCT(K61:$K$98, X61:$X$98)-K61*$AZ$3)/Z61, 0)</f>
        <v>-3811011.2858941141</v>
      </c>
    </row>
    <row r="62" spans="5:50" x14ac:dyDescent="0.25">
      <c r="E62">
        <v>2062</v>
      </c>
      <c r="F62" s="5">
        <f>EconomicRates!C102</f>
        <v>3.5571999999999999E-2</v>
      </c>
      <c r="G62" s="5">
        <f>EconomicRates!D102</f>
        <v>7.0000000000000007E-2</v>
      </c>
      <c r="H62" s="5">
        <f t="shared" si="10"/>
        <v>0.12000000000000001</v>
      </c>
      <c r="I62" s="5">
        <f t="shared" si="11"/>
        <v>1.1200000000000001</v>
      </c>
      <c r="J62">
        <f t="shared" si="12"/>
        <v>0.89285714285714279</v>
      </c>
      <c r="K62">
        <f t="shared" si="20"/>
        <v>1.2477760988375245E-3</v>
      </c>
      <c r="L62" s="2">
        <v>59</v>
      </c>
      <c r="M62" s="6">
        <v>0.68957421399999996</v>
      </c>
      <c r="Q62" s="4">
        <f t="shared" si="21"/>
        <v>12.5</v>
      </c>
      <c r="R62">
        <f t="shared" si="0"/>
        <v>250000</v>
      </c>
      <c r="S62">
        <f t="shared" si="1"/>
        <v>-11328167.683352593</v>
      </c>
      <c r="U62">
        <f t="shared" si="13"/>
        <v>0.68957421399999996</v>
      </c>
      <c r="V62">
        <f t="shared" si="14"/>
        <v>0.01</v>
      </c>
      <c r="W62">
        <f t="shared" si="15"/>
        <v>4.4915183542687081E-6</v>
      </c>
      <c r="X62">
        <f t="shared" si="16"/>
        <v>3.0972352388114176E-6</v>
      </c>
      <c r="Y62">
        <f t="shared" si="17"/>
        <v>4.4915183542687078E-8</v>
      </c>
      <c r="Z62">
        <f t="shared" si="18"/>
        <v>1.3493679319146033E-6</v>
      </c>
      <c r="AB62">
        <f t="shared" si="19"/>
        <v>-17.117227138918604</v>
      </c>
      <c r="AC62">
        <f t="shared" si="2"/>
        <v>-15.285866199267332</v>
      </c>
      <c r="AE62">
        <f t="shared" si="3"/>
        <v>0</v>
      </c>
      <c r="AF62">
        <f t="shared" si="24"/>
        <v>0</v>
      </c>
      <c r="AG62">
        <f t="shared" si="24"/>
        <v>-1.686709914893254E-5</v>
      </c>
      <c r="AH62">
        <f t="shared" si="5"/>
        <v>-0.77430880970285443</v>
      </c>
      <c r="AI62">
        <f t="shared" si="25"/>
        <v>-0.77432567680200337</v>
      </c>
      <c r="AJ62">
        <f t="shared" si="7"/>
        <v>-1.8313609396512724</v>
      </c>
      <c r="AK62">
        <f t="shared" si="22"/>
        <v>-1.1982058997243024</v>
      </c>
      <c r="AL62">
        <f t="shared" si="8"/>
        <v>-3.8038925161775783</v>
      </c>
      <c r="AN62">
        <f t="shared" si="26"/>
        <v>0</v>
      </c>
      <c r="AO62">
        <f t="shared" si="26"/>
        <v>0</v>
      </c>
      <c r="AP62">
        <f t="shared" si="26"/>
        <v>-2.1046363174760773E-8</v>
      </c>
      <c r="AQ62">
        <f t="shared" si="26"/>
        <v>-9.6616402586655482E-4</v>
      </c>
      <c r="AR62">
        <f t="shared" si="26"/>
        <v>-9.6618507222972962E-4</v>
      </c>
      <c r="AS62">
        <f t="shared" si="26"/>
        <v>-2.285128408841488E-3</v>
      </c>
      <c r="AT62">
        <f t="shared" si="26"/>
        <v>-1.4950926831620961E-3</v>
      </c>
      <c r="AU62">
        <f t="shared" si="23"/>
        <v>-4.7464061642333135E-3</v>
      </c>
      <c r="AW62">
        <v>59</v>
      </c>
      <c r="AX62">
        <f>IF(Z62&gt;0, (R62*SUMPRODUCT(K62:$K$98, X62:$X$98)-K62*$AZ$3)/Z62, 0)</f>
        <v>-11328167.683352593</v>
      </c>
    </row>
    <row r="63" spans="5:50" x14ac:dyDescent="0.25">
      <c r="E63">
        <v>2063</v>
      </c>
      <c r="F63" s="5">
        <f>EconomicRates!C103</f>
        <v>3.5571999999999999E-2</v>
      </c>
      <c r="G63" s="5">
        <f>EconomicRates!D103</f>
        <v>7.0000000000000007E-2</v>
      </c>
      <c r="H63" s="5">
        <f t="shared" si="10"/>
        <v>0.12000000000000001</v>
      </c>
      <c r="I63" s="5">
        <f t="shared" si="11"/>
        <v>1.1200000000000001</v>
      </c>
      <c r="J63">
        <f t="shared" si="12"/>
        <v>0.89285714285714279</v>
      </c>
      <c r="K63">
        <f t="shared" si="20"/>
        <v>1.114085802533504E-3</v>
      </c>
      <c r="L63" s="2">
        <v>60</v>
      </c>
      <c r="M63" s="6">
        <v>0.72148010799999995</v>
      </c>
      <c r="Q63" s="4">
        <f t="shared" si="21"/>
        <v>12.5</v>
      </c>
      <c r="R63">
        <f t="shared" si="0"/>
        <v>250000</v>
      </c>
      <c r="S63">
        <f t="shared" si="1"/>
        <v>-37669635.121071473</v>
      </c>
      <c r="U63">
        <f t="shared" si="13"/>
        <v>0.72148010799999995</v>
      </c>
      <c r="V63">
        <f t="shared" si="14"/>
        <v>0.01</v>
      </c>
      <c r="W63">
        <f t="shared" si="15"/>
        <v>1.3493679319146033E-6</v>
      </c>
      <c r="X63">
        <f t="shared" si="16"/>
        <v>9.7354212124948454E-7</v>
      </c>
      <c r="Y63">
        <f t="shared" si="17"/>
        <v>1.3493679319146034E-8</v>
      </c>
      <c r="Z63">
        <f t="shared" si="18"/>
        <v>3.6233213134597272E-7</v>
      </c>
      <c r="AB63">
        <f t="shared" si="19"/>
        <v>-15.285866199267332</v>
      </c>
      <c r="AC63">
        <f t="shared" si="2"/>
        <v>-13.648919180442936</v>
      </c>
      <c r="AE63">
        <f t="shared" si="3"/>
        <v>0</v>
      </c>
      <c r="AF63">
        <f t="shared" si="24"/>
        <v>0</v>
      </c>
      <c r="AG63">
        <f t="shared" si="24"/>
        <v>-4.5291516418246586E-6</v>
      </c>
      <c r="AH63">
        <f t="shared" si="5"/>
        <v>-0.24338553031237115</v>
      </c>
      <c r="AI63">
        <f t="shared" si="25"/>
        <v>-0.24339005946401296</v>
      </c>
      <c r="AJ63">
        <f t="shared" si="7"/>
        <v>-1.6369470188243955</v>
      </c>
      <c r="AK63">
        <f t="shared" si="22"/>
        <v>-1.0700106339487134</v>
      </c>
      <c r="AL63">
        <f t="shared" si="8"/>
        <v>-2.950347712237122</v>
      </c>
      <c r="AN63">
        <f t="shared" si="26"/>
        <v>0</v>
      </c>
      <c r="AO63">
        <f t="shared" si="26"/>
        <v>0</v>
      </c>
      <c r="AP63">
        <f t="shared" si="26"/>
        <v>-5.0458635416781615E-9</v>
      </c>
      <c r="AQ63">
        <f t="shared" si="26"/>
        <v>-2.7115236386310044E-4</v>
      </c>
      <c r="AR63">
        <f t="shared" si="26"/>
        <v>-2.7115740972664211E-4</v>
      </c>
      <c r="AS63">
        <f t="shared" si="26"/>
        <v>-1.8236994331718036E-3</v>
      </c>
      <c r="AT63">
        <f t="shared" si="26"/>
        <v>-1.1920836558421358E-3</v>
      </c>
      <c r="AU63">
        <f t="shared" si="23"/>
        <v>-3.2869404987405813E-3</v>
      </c>
      <c r="AW63">
        <v>60</v>
      </c>
      <c r="AX63">
        <f>IF(Z63&gt;0, (R63*SUMPRODUCT(K63:$K$98, X63:$X$98)-K63*$AZ$3)/Z63, 0)</f>
        <v>-37669635.121071473</v>
      </c>
    </row>
    <row r="64" spans="5:50" x14ac:dyDescent="0.25">
      <c r="E64">
        <v>2064</v>
      </c>
      <c r="F64" s="5">
        <f>EconomicRates!C104</f>
        <v>3.5571999999999999E-2</v>
      </c>
      <c r="G64" s="5">
        <f>EconomicRates!D104</f>
        <v>7.0000000000000007E-2</v>
      </c>
      <c r="H64" s="5">
        <f t="shared" si="10"/>
        <v>0.12000000000000001</v>
      </c>
      <c r="I64" s="5">
        <f t="shared" si="11"/>
        <v>1.1200000000000001</v>
      </c>
      <c r="J64">
        <f t="shared" si="12"/>
        <v>0.89285714285714279</v>
      </c>
      <c r="K64">
        <f t="shared" si="20"/>
        <v>9.9471946654777136E-4</v>
      </c>
      <c r="L64" s="2">
        <v>61</v>
      </c>
      <c r="M64" s="6">
        <v>0.75308980400000003</v>
      </c>
      <c r="Q64" s="4">
        <f t="shared" si="21"/>
        <v>12.5</v>
      </c>
      <c r="R64">
        <f t="shared" si="0"/>
        <v>250000</v>
      </c>
      <c r="S64">
        <f t="shared" si="1"/>
        <v>-141970442.97788876</v>
      </c>
      <c r="U64">
        <f t="shared" si="13"/>
        <v>0.75308980400000003</v>
      </c>
      <c r="V64">
        <f t="shared" si="14"/>
        <v>0.01</v>
      </c>
      <c r="W64">
        <f t="shared" si="15"/>
        <v>3.6233213134597272E-7</v>
      </c>
      <c r="X64">
        <f t="shared" si="16"/>
        <v>2.7286863377824085E-7</v>
      </c>
      <c r="Y64">
        <f t="shared" si="17"/>
        <v>3.6233213134597273E-9</v>
      </c>
      <c r="Z64">
        <f t="shared" si="18"/>
        <v>8.584017625427214E-8</v>
      </c>
      <c r="AB64">
        <f t="shared" si="19"/>
        <v>-13.648919180442936</v>
      </c>
      <c r="AC64">
        <f t="shared" si="2"/>
        <v>-12.186767848119064</v>
      </c>
      <c r="AE64">
        <f t="shared" si="3"/>
        <v>0</v>
      </c>
      <c r="AF64">
        <f t="shared" si="24"/>
        <v>0</v>
      </c>
      <c r="AG64">
        <f t="shared" si="24"/>
        <v>-1.0730022031784019E-6</v>
      </c>
      <c r="AH64">
        <f t="shared" si="5"/>
        <v>-6.8217158444560208E-2</v>
      </c>
      <c r="AI64">
        <f t="shared" si="25"/>
        <v>-6.821823144676338E-2</v>
      </c>
      <c r="AJ64">
        <f t="shared" si="7"/>
        <v>-1.462151332323872</v>
      </c>
      <c r="AK64">
        <f t="shared" si="22"/>
        <v>-0.95542434263100562</v>
      </c>
      <c r="AL64">
        <f t="shared" si="8"/>
        <v>-2.485793906401641</v>
      </c>
      <c r="AN64">
        <f t="shared" si="26"/>
        <v>0</v>
      </c>
      <c r="AO64">
        <f t="shared" si="26"/>
        <v>0</v>
      </c>
      <c r="AP64">
        <f t="shared" si="26"/>
        <v>-1.0673361791502033E-9</v>
      </c>
      <c r="AQ64">
        <f t="shared" si="26"/>
        <v>-6.785693545737772E-5</v>
      </c>
      <c r="AR64">
        <f t="shared" si="26"/>
        <v>-6.7858002793556876E-5</v>
      </c>
      <c r="AS64">
        <f t="shared" si="26"/>
        <v>-1.4544303933013152E-3</v>
      </c>
      <c r="AT64">
        <f t="shared" si="26"/>
        <v>-9.5037919242866903E-4</v>
      </c>
      <c r="AU64">
        <f t="shared" si="23"/>
        <v>-2.4726675885235411E-3</v>
      </c>
      <c r="AW64">
        <v>61</v>
      </c>
      <c r="AX64">
        <f>IF(Z64&gt;0, (R64*SUMPRODUCT(K64:$K$98, X64:$X$98)-K64*$AZ$3)/Z64, 0)</f>
        <v>-141970442.97788876</v>
      </c>
    </row>
    <row r="65" spans="5:50" x14ac:dyDescent="0.25">
      <c r="E65">
        <v>2065</v>
      </c>
      <c r="F65" s="5">
        <f>EconomicRates!C105</f>
        <v>3.5571999999999999E-2</v>
      </c>
      <c r="G65" s="5">
        <f>EconomicRates!D105</f>
        <v>7.0000000000000007E-2</v>
      </c>
      <c r="H65" s="5">
        <f t="shared" si="10"/>
        <v>0.12000000000000001</v>
      </c>
      <c r="I65" s="5">
        <f t="shared" si="11"/>
        <v>1.1200000000000001</v>
      </c>
      <c r="J65">
        <f t="shared" si="12"/>
        <v>0.89285714285714279</v>
      </c>
      <c r="K65">
        <f t="shared" si="20"/>
        <v>8.8814238084622432E-4</v>
      </c>
      <c r="L65" s="2">
        <v>62</v>
      </c>
      <c r="M65" s="6">
        <v>0.78453892300000005</v>
      </c>
      <c r="Q65" s="4">
        <f t="shared" si="21"/>
        <v>12.5</v>
      </c>
      <c r="R65">
        <f t="shared" si="0"/>
        <v>250000</v>
      </c>
      <c r="S65">
        <f t="shared" si="1"/>
        <v>-616953872.04624629</v>
      </c>
      <c r="U65">
        <f t="shared" si="13"/>
        <v>0.78453892300000005</v>
      </c>
      <c r="V65">
        <f t="shared" si="14"/>
        <v>0.01</v>
      </c>
      <c r="W65">
        <f t="shared" si="15"/>
        <v>8.584017625427214E-8</v>
      </c>
      <c r="X65">
        <f t="shared" si="16"/>
        <v>6.7344959428656847E-8</v>
      </c>
      <c r="Y65">
        <f t="shared" si="17"/>
        <v>8.5840176254272139E-10</v>
      </c>
      <c r="Z65">
        <f t="shared" si="18"/>
        <v>1.7636815063072573E-8</v>
      </c>
      <c r="AB65">
        <f t="shared" si="19"/>
        <v>-12.186767848119064</v>
      </c>
      <c r="AC65">
        <f t="shared" si="2"/>
        <v>-10.881101343726185</v>
      </c>
      <c r="AE65">
        <f t="shared" si="3"/>
        <v>0</v>
      </c>
      <c r="AF65">
        <f t="shared" si="24"/>
        <v>0</v>
      </c>
      <c r="AG65">
        <f t="shared" si="24"/>
        <v>-2.2046018828840717E-7</v>
      </c>
      <c r="AH65">
        <f t="shared" si="5"/>
        <v>-1.6836239857164211E-2</v>
      </c>
      <c r="AI65">
        <f t="shared" si="25"/>
        <v>-1.6836460317352499E-2</v>
      </c>
      <c r="AJ65">
        <f t="shared" si="7"/>
        <v>-1.3056665043928799</v>
      </c>
      <c r="AK65">
        <f t="shared" si="22"/>
        <v>-0.85307374936833458</v>
      </c>
      <c r="AL65">
        <f t="shared" si="8"/>
        <v>-2.1755767140785669</v>
      </c>
      <c r="AN65">
        <f t="shared" si="26"/>
        <v>0</v>
      </c>
      <c r="AO65">
        <f t="shared" si="26"/>
        <v>0</v>
      </c>
      <c r="AP65">
        <f t="shared" si="26"/>
        <v>-1.9580003650827284E-10</v>
      </c>
      <c r="AQ65">
        <f t="shared" si="26"/>
        <v>-1.4952978151239917E-5</v>
      </c>
      <c r="AR65">
        <f t="shared" si="26"/>
        <v>-1.4953173951276427E-5</v>
      </c>
      <c r="AS65">
        <f t="shared" si="26"/>
        <v>-1.1596177578026595E-3</v>
      </c>
      <c r="AT65">
        <f t="shared" si="26"/>
        <v>-7.5765095080140789E-4</v>
      </c>
      <c r="AU65">
        <f t="shared" si="23"/>
        <v>-1.9322218825553439E-3</v>
      </c>
      <c r="AW65">
        <v>62</v>
      </c>
      <c r="AX65">
        <f>IF(Z65&gt;0, (R65*SUMPRODUCT(K65:$K$98, X65:$X$98)-K65*$AZ$3)/Z65, 0)</f>
        <v>-616953872.04624629</v>
      </c>
    </row>
    <row r="66" spans="5:50" x14ac:dyDescent="0.25">
      <c r="E66">
        <v>2066</v>
      </c>
      <c r="F66" s="5">
        <f>EconomicRates!C106</f>
        <v>3.5571999999999999E-2</v>
      </c>
      <c r="G66" s="5">
        <f>EconomicRates!D106</f>
        <v>7.0000000000000007E-2</v>
      </c>
      <c r="H66" s="5">
        <f t="shared" si="10"/>
        <v>0.12000000000000001</v>
      </c>
      <c r="I66" s="5">
        <f t="shared" si="11"/>
        <v>1.1200000000000001</v>
      </c>
      <c r="J66">
        <f t="shared" si="12"/>
        <v>0.89285714285714279</v>
      </c>
      <c r="K66">
        <f t="shared" si="20"/>
        <v>7.9298426861270028E-4</v>
      </c>
      <c r="L66" s="2">
        <v>63</v>
      </c>
      <c r="M66" s="6">
        <v>0.81598695700000001</v>
      </c>
      <c r="Q66" s="4">
        <f t="shared" si="21"/>
        <v>12.5</v>
      </c>
      <c r="R66">
        <f t="shared" si="0"/>
        <v>250000</v>
      </c>
      <c r="S66">
        <f t="shared" si="1"/>
        <v>-3165581145.0820589</v>
      </c>
      <c r="U66">
        <f t="shared" si="13"/>
        <v>0.81598695700000001</v>
      </c>
      <c r="V66">
        <f t="shared" si="14"/>
        <v>0.01</v>
      </c>
      <c r="W66">
        <f t="shared" si="15"/>
        <v>1.7636815063072573E-8</v>
      </c>
      <c r="X66">
        <f t="shared" si="16"/>
        <v>1.4391411054488352E-8</v>
      </c>
      <c r="Y66">
        <f t="shared" si="17"/>
        <v>1.7636815063072575E-10</v>
      </c>
      <c r="Z66">
        <f t="shared" si="18"/>
        <v>3.0690358579534949E-9</v>
      </c>
      <c r="AB66">
        <f t="shared" si="19"/>
        <v>-10.881101343726185</v>
      </c>
      <c r="AC66">
        <f t="shared" si="2"/>
        <v>-9.7152820455183235</v>
      </c>
      <c r="AE66">
        <f t="shared" si="3"/>
        <v>0</v>
      </c>
      <c r="AF66">
        <f t="shared" si="24"/>
        <v>0</v>
      </c>
      <c r="AG66">
        <f t="shared" si="24"/>
        <v>-3.8362948224418687E-8</v>
      </c>
      <c r="AH66">
        <f t="shared" si="5"/>
        <v>-3.5978527636220882E-3</v>
      </c>
      <c r="AI66">
        <f t="shared" si="25"/>
        <v>-3.5978911265703126E-3</v>
      </c>
      <c r="AJ66">
        <f t="shared" si="7"/>
        <v>-1.165819298207861</v>
      </c>
      <c r="AK66">
        <f t="shared" si="22"/>
        <v>-0.76167709406083295</v>
      </c>
      <c r="AL66">
        <f t="shared" si="8"/>
        <v>-1.9310942833952645</v>
      </c>
      <c r="AN66">
        <f t="shared" si="26"/>
        <v>0</v>
      </c>
      <c r="AO66">
        <f t="shared" si="26"/>
        <v>0</v>
      </c>
      <c r="AP66">
        <f t="shared" si="26"/>
        <v>-3.0421214439567538E-11</v>
      </c>
      <c r="AQ66">
        <f t="shared" si="26"/>
        <v>-2.853040642337044E-6</v>
      </c>
      <c r="AR66">
        <f t="shared" si="26"/>
        <v>-2.8530710635514837E-6</v>
      </c>
      <c r="AS66">
        <f t="shared" si="26"/>
        <v>-9.2447636352393223E-4</v>
      </c>
      <c r="AT66">
        <f t="shared" si="26"/>
        <v>-6.0399795335287657E-4</v>
      </c>
      <c r="AU66">
        <f t="shared" si="23"/>
        <v>-1.5313273879403603E-3</v>
      </c>
      <c r="AW66">
        <v>63</v>
      </c>
      <c r="AX66">
        <f>IF(Z66&gt;0, (R66*SUMPRODUCT(K66:$K$98, X66:$X$98)-K66*$AZ$3)/Z66, 0)</f>
        <v>-3165581145.0820589</v>
      </c>
    </row>
    <row r="67" spans="5:50" x14ac:dyDescent="0.25">
      <c r="E67">
        <v>2067</v>
      </c>
      <c r="F67" s="5">
        <f>EconomicRates!C107</f>
        <v>3.5571999999999999E-2</v>
      </c>
      <c r="G67" s="5">
        <f>EconomicRates!D107</f>
        <v>7.0000000000000007E-2</v>
      </c>
      <c r="H67" s="5">
        <f t="shared" si="10"/>
        <v>0.12000000000000001</v>
      </c>
      <c r="I67" s="5">
        <f t="shared" si="11"/>
        <v>1.1200000000000001</v>
      </c>
      <c r="J67">
        <f t="shared" si="12"/>
        <v>0.89285714285714279</v>
      </c>
      <c r="K67">
        <f t="shared" si="20"/>
        <v>7.0802166840419666E-4</v>
      </c>
      <c r="L67" s="2">
        <v>64</v>
      </c>
      <c r="M67" s="6">
        <v>0.84743607600000004</v>
      </c>
      <c r="Q67" s="4">
        <f t="shared" si="21"/>
        <v>12.5</v>
      </c>
      <c r="R67">
        <f t="shared" ref="R67:R69" si="27">$C$6</f>
        <v>250000</v>
      </c>
      <c r="S67">
        <f t="shared" ref="S67:S69" si="28">AX67</f>
        <v>-19825580476.212479</v>
      </c>
      <c r="U67">
        <f t="shared" si="13"/>
        <v>0.84743607600000004</v>
      </c>
      <c r="V67">
        <f t="shared" si="14"/>
        <v>0.01</v>
      </c>
      <c r="W67">
        <f t="shared" si="15"/>
        <v>3.0690358579534949E-9</v>
      </c>
      <c r="X67">
        <f t="shared" si="16"/>
        <v>2.6008117045674034E-9</v>
      </c>
      <c r="Y67">
        <f t="shared" si="17"/>
        <v>3.069035857953495E-11</v>
      </c>
      <c r="Z67">
        <f t="shared" si="18"/>
        <v>4.3753379480655656E-10</v>
      </c>
      <c r="AB67">
        <f t="shared" si="19"/>
        <v>-9.7152820455183235</v>
      </c>
      <c r="AC67">
        <f t="shared" ref="AC67:AC69" si="29">S67*Z67</f>
        <v>-8.6743614600000249</v>
      </c>
      <c r="AE67">
        <f t="shared" ref="AE67:AE69" si="30">$Z67*O67</f>
        <v>0</v>
      </c>
      <c r="AF67">
        <f t="shared" si="24"/>
        <v>0</v>
      </c>
      <c r="AG67">
        <f t="shared" si="24"/>
        <v>-5.4691724350819569E-9</v>
      </c>
      <c r="AH67">
        <f t="shared" ref="AH67:AH69" si="31">-X67*R67</f>
        <v>-6.5020292614185082E-4</v>
      </c>
      <c r="AI67">
        <f t="shared" ref="AI67:AI69" si="32">SUM(AE67:AH67)</f>
        <v>-6.5020839531428586E-4</v>
      </c>
      <c r="AJ67">
        <f t="shared" ref="AJ67:AJ69" si="33">AB67-AC67</f>
        <v>-1.0409205855182986</v>
      </c>
      <c r="AK67">
        <f t="shared" si="22"/>
        <v>-0.68006974318628266</v>
      </c>
      <c r="AL67">
        <f t="shared" ref="AL67:AL69" si="34">SUM(AI67:AK67)</f>
        <v>-1.7216405370998955</v>
      </c>
      <c r="AN67">
        <f t="shared" si="26"/>
        <v>0</v>
      </c>
      <c r="AO67">
        <f t="shared" si="26"/>
        <v>0</v>
      </c>
      <c r="AP67">
        <f t="shared" si="26"/>
        <v>-3.8722925922769698E-12</v>
      </c>
      <c r="AQ67">
        <f t="shared" si="26"/>
        <v>-4.6035776056824386E-7</v>
      </c>
      <c r="AR67">
        <f t="shared" si="26"/>
        <v>-4.6036163286083611E-7</v>
      </c>
      <c r="AS67">
        <f t="shared" si="26"/>
        <v>-7.3699432963493907E-4</v>
      </c>
      <c r="AT67">
        <f t="shared" si="26"/>
        <v>-4.8150411420196538E-4</v>
      </c>
      <c r="AU67">
        <f t="shared" si="23"/>
        <v>-1.2189588054697653E-3</v>
      </c>
      <c r="AW67">
        <v>64</v>
      </c>
      <c r="AX67">
        <f>IF(Z67&gt;0, (R67*SUMPRODUCT(K67:$K$98, X67:$X$98)-K67*$AZ$3)/Z67, 0)</f>
        <v>-19825580476.212479</v>
      </c>
    </row>
    <row r="68" spans="5:50" x14ac:dyDescent="0.25">
      <c r="E68">
        <v>2068</v>
      </c>
      <c r="F68" s="5">
        <f>EconomicRates!C108</f>
        <v>3.5571999999999999E-2</v>
      </c>
      <c r="G68" s="5">
        <f>EconomicRates!D108</f>
        <v>7.0000000000000007E-2</v>
      </c>
      <c r="H68" s="5">
        <f t="shared" ref="H68:H69" si="35">G68+$C$9</f>
        <v>0.12000000000000001</v>
      </c>
      <c r="I68" s="5">
        <f t="shared" ref="I68:I69" si="36">1+H68</f>
        <v>1.1200000000000001</v>
      </c>
      <c r="J68">
        <f t="shared" ref="J68:J69" si="37">1/I68</f>
        <v>0.89285714285714279</v>
      </c>
      <c r="K68">
        <f t="shared" si="20"/>
        <v>6.3216220393231843E-4</v>
      </c>
      <c r="L68" s="2">
        <v>65</v>
      </c>
      <c r="M68" s="6">
        <v>0.87888519499999995</v>
      </c>
      <c r="Q68" s="4">
        <f t="shared" si="21"/>
        <v>12.5</v>
      </c>
      <c r="R68">
        <f t="shared" si="27"/>
        <v>250000</v>
      </c>
      <c r="S68">
        <f t="shared" si="28"/>
        <v>-159307412386.19363</v>
      </c>
      <c r="U68">
        <f t="shared" ref="U68:U69" si="38">M68</f>
        <v>0.87888519499999995</v>
      </c>
      <c r="V68">
        <f t="shared" ref="V68:V69" si="39">$C$10</f>
        <v>0.01</v>
      </c>
      <c r="W68">
        <f t="shared" ref="W68:W69" si="40">Z67</f>
        <v>4.3753379480655656E-10</v>
      </c>
      <c r="X68">
        <f t="shared" ref="X68:X69" si="41">U68*W68</f>
        <v>3.8454197456765043E-10</v>
      </c>
      <c r="Y68">
        <f t="shared" ref="Y68:Y69" si="42">V68*W68</f>
        <v>4.3753379480655661E-12</v>
      </c>
      <c r="Z68">
        <f t="shared" ref="Z68:Z69" si="43">MAX(0, W68-X68-Y68)</f>
        <v>4.8616482290840562E-11</v>
      </c>
      <c r="AB68">
        <f t="shared" ref="AB68:AB69" si="44">AC67</f>
        <v>-8.6743614600000249</v>
      </c>
      <c r="AC68">
        <f t="shared" si="29"/>
        <v>-7.7449659930730173</v>
      </c>
      <c r="AE68">
        <f t="shared" si="30"/>
        <v>0</v>
      </c>
      <c r="AF68">
        <f t="shared" si="24"/>
        <v>0</v>
      </c>
      <c r="AG68">
        <f t="shared" si="24"/>
        <v>-6.0770602863550701E-10</v>
      </c>
      <c r="AH68">
        <f t="shared" si="31"/>
        <v>-9.6135493641912612E-5</v>
      </c>
      <c r="AI68">
        <f t="shared" si="32"/>
        <v>-9.6136101347941245E-5</v>
      </c>
      <c r="AJ68">
        <f t="shared" si="33"/>
        <v>-0.9293954669270077</v>
      </c>
      <c r="AK68">
        <f t="shared" si="22"/>
        <v>-0.6072053022000018</v>
      </c>
      <c r="AL68">
        <f t="shared" si="34"/>
        <v>-1.5366969052283574</v>
      </c>
      <c r="AN68">
        <f t="shared" si="26"/>
        <v>0</v>
      </c>
      <c r="AO68">
        <f t="shared" si="26"/>
        <v>0</v>
      </c>
      <c r="AP68">
        <f t="shared" si="26"/>
        <v>-3.8416878240517875E-13</v>
      </c>
      <c r="AQ68">
        <f t="shared" si="26"/>
        <v>-6.0773225536792856E-8</v>
      </c>
      <c r="AR68">
        <f t="shared" si="26"/>
        <v>-6.0773609705575265E-8</v>
      </c>
      <c r="AS68">
        <f t="shared" si="26"/>
        <v>-5.8752868669728338E-4</v>
      </c>
      <c r="AT68">
        <f t="shared" si="26"/>
        <v>-3.8385224207814259E-4</v>
      </c>
      <c r="AU68">
        <f t="shared" si="23"/>
        <v>-9.7144170238513147E-4</v>
      </c>
      <c r="AW68">
        <v>65</v>
      </c>
      <c r="AX68">
        <f>IF(Z68&gt;0, (R68*SUMPRODUCT(K68:$K$98, X68:$X$98)-K68*$AZ$3)/Z68, 0)</f>
        <v>-159307412386.19363</v>
      </c>
    </row>
    <row r="69" spans="5:50" x14ac:dyDescent="0.25">
      <c r="E69">
        <v>2069</v>
      </c>
      <c r="F69" s="5">
        <f>EconomicRates!C109</f>
        <v>3.5571999999999999E-2</v>
      </c>
      <c r="G69" s="5">
        <f>EconomicRates!D109</f>
        <v>7.0000000000000007E-2</v>
      </c>
      <c r="H69" s="5">
        <f t="shared" si="35"/>
        <v>0.12000000000000001</v>
      </c>
      <c r="I69" s="5">
        <f t="shared" si="36"/>
        <v>1.1200000000000001</v>
      </c>
      <c r="J69">
        <f t="shared" si="37"/>
        <v>0.89285714285714279</v>
      </c>
      <c r="K69">
        <f t="shared" ref="K69" si="45">K68*J69</f>
        <v>5.6443053922528431E-4</v>
      </c>
      <c r="L69" s="2">
        <v>66</v>
      </c>
      <c r="M69" s="6">
        <v>1</v>
      </c>
      <c r="Q69" s="4">
        <f t="shared" ref="Q69" si="46">$C$8</f>
        <v>12.5</v>
      </c>
      <c r="R69">
        <f t="shared" si="27"/>
        <v>250000</v>
      </c>
      <c r="S69">
        <f t="shared" si="28"/>
        <v>0</v>
      </c>
      <c r="U69">
        <f t="shared" si="38"/>
        <v>1</v>
      </c>
      <c r="V69">
        <f t="shared" si="39"/>
        <v>0.01</v>
      </c>
      <c r="W69">
        <f t="shared" si="40"/>
        <v>4.8616482290840562E-11</v>
      </c>
      <c r="X69">
        <f t="shared" si="41"/>
        <v>4.8616482290840562E-11</v>
      </c>
      <c r="Y69">
        <f t="shared" si="42"/>
        <v>4.8616482290840564E-13</v>
      </c>
      <c r="Z69">
        <f t="shared" si="43"/>
        <v>0</v>
      </c>
      <c r="AB69">
        <f t="shared" si="44"/>
        <v>-7.7449659930730173</v>
      </c>
      <c r="AC69">
        <f t="shared" si="29"/>
        <v>0</v>
      </c>
      <c r="AE69">
        <f t="shared" si="30"/>
        <v>0</v>
      </c>
      <c r="AF69">
        <f t="shared" si="24"/>
        <v>0</v>
      </c>
      <c r="AG69">
        <f t="shared" si="24"/>
        <v>0</v>
      </c>
      <c r="AH69">
        <f t="shared" si="31"/>
        <v>-1.215412057271014E-5</v>
      </c>
      <c r="AI69">
        <f t="shared" si="32"/>
        <v>-1.215412057271014E-5</v>
      </c>
      <c r="AJ69">
        <f t="shared" si="33"/>
        <v>-7.7449659930730173</v>
      </c>
      <c r="AK69">
        <f t="shared" si="22"/>
        <v>-0.54214761951511126</v>
      </c>
      <c r="AL69">
        <f t="shared" si="34"/>
        <v>-8.2871257667087015</v>
      </c>
      <c r="AN69">
        <f t="shared" si="26"/>
        <v>0</v>
      </c>
      <c r="AO69">
        <f t="shared" si="26"/>
        <v>0</v>
      </c>
      <c r="AP69">
        <f t="shared" si="26"/>
        <v>0</v>
      </c>
      <c r="AQ69">
        <f t="shared" si="26"/>
        <v>-6.8601568286639062E-9</v>
      </c>
      <c r="AR69">
        <f t="shared" si="26"/>
        <v>-6.8601568286639062E-9</v>
      </c>
      <c r="AS69">
        <f t="shared" si="26"/>
        <v>-4.3714953317516925E-3</v>
      </c>
      <c r="AT69">
        <f t="shared" si="26"/>
        <v>-3.0600467322261851E-4</v>
      </c>
      <c r="AU69">
        <f t="shared" si="23"/>
        <v>-4.67750686513114E-3</v>
      </c>
      <c r="AW69">
        <v>66</v>
      </c>
      <c r="AX69">
        <f>IF(Z69&gt;0, (R69*SUMPRODUCT(K69:$K$98, X69:$X$98)-K69*$AZ$3)/Z69, 0)</f>
        <v>0</v>
      </c>
    </row>
    <row r="70" spans="5:50" x14ac:dyDescent="0.25">
      <c r="F70" s="5">
        <f>EconomicRates!C110</f>
        <v>3.5571999999999999E-2</v>
      </c>
      <c r="G70" s="5">
        <f>EconomicRates!D110</f>
        <v>7.0000000000000007E-2</v>
      </c>
      <c r="H70" s="5"/>
      <c r="I70" s="5"/>
      <c r="M70" s="6"/>
      <c r="Q70" s="4"/>
      <c r="AX70">
        <f>IF(Z70&gt;0, (R70*SUMPRODUCT(K70:$K$98, X70:$X$98)-K70*$AZ$3)/Z70, 0)</f>
        <v>0</v>
      </c>
    </row>
    <row r="71" spans="5:50" x14ac:dyDescent="0.25">
      <c r="F71" s="5">
        <f>EconomicRates!C111</f>
        <v>3.5571999999999999E-2</v>
      </c>
      <c r="G71" s="5">
        <f>EconomicRates!D111</f>
        <v>7.0000000000000007E-2</v>
      </c>
      <c r="H71" s="5"/>
      <c r="I71" s="5"/>
      <c r="M71" s="6"/>
      <c r="Q71" s="4"/>
      <c r="AN71" s="8">
        <f t="shared" ref="AN71:AU71" si="47">SUM(AN3:AN69)</f>
        <v>14689.365948723869</v>
      </c>
      <c r="AO71" s="8">
        <f t="shared" si="47"/>
        <v>-1468.9365948723871</v>
      </c>
      <c r="AP71" s="8">
        <f t="shared" si="47"/>
        <v>-178.90860138920897</v>
      </c>
      <c r="AQ71" s="8">
        <f t="shared" si="47"/>
        <v>-12251.548752091492</v>
      </c>
      <c r="AR71" s="8">
        <f t="shared" si="47"/>
        <v>789.97200037078198</v>
      </c>
      <c r="AS71" s="8">
        <f t="shared" si="47"/>
        <v>-1895.932800889886</v>
      </c>
      <c r="AT71" s="8">
        <f t="shared" si="47"/>
        <v>1105.9608005191001</v>
      </c>
      <c r="AU71" s="8">
        <f t="shared" si="47"/>
        <v>1.0796094920828558E-12</v>
      </c>
      <c r="AX71">
        <f>IF(Z71&gt;0, (R71*SUMPRODUCT(K71:$K$98, X71:$X$98)-K71*$AZ$3)/Z71, 0)</f>
        <v>0</v>
      </c>
    </row>
    <row r="72" spans="5:50" x14ac:dyDescent="0.25">
      <c r="F72" s="5">
        <f>EconomicRates!C112</f>
        <v>3.5571999999999999E-2</v>
      </c>
      <c r="G72" s="5">
        <f>EconomicRates!D112</f>
        <v>7.0000000000000007E-2</v>
      </c>
      <c r="H72" s="5"/>
      <c r="I72" s="5"/>
      <c r="M72" s="6"/>
      <c r="Q72" s="4"/>
      <c r="AX72">
        <f>IF(Z72&gt;0, (R72*SUMPRODUCT(K72:$K$98, X72:$X$98)-K72*$AZ$3)/Z72, 0)</f>
        <v>0</v>
      </c>
    </row>
    <row r="73" spans="5:50" x14ac:dyDescent="0.25">
      <c r="F73" s="5">
        <f>EconomicRates!C113</f>
        <v>3.5571999999999999E-2</v>
      </c>
      <c r="G73" s="5">
        <f>EconomicRates!D113</f>
        <v>7.0000000000000007E-2</v>
      </c>
      <c r="H73" s="5"/>
      <c r="I73" s="5"/>
      <c r="M73" s="6"/>
      <c r="Q73" s="4"/>
      <c r="AX73">
        <f>IF(Z73&gt;0, (R73*SUMPRODUCT(K73:$K$98, X73:$X$98)-K73*$AZ$3)/Z73, 0)</f>
        <v>0</v>
      </c>
    </row>
    <row r="74" spans="5:50" x14ac:dyDescent="0.25">
      <c r="F74" s="5">
        <f>EconomicRates!C114</f>
        <v>3.5571999999999999E-2</v>
      </c>
      <c r="G74" s="5">
        <f>EconomicRates!D114</f>
        <v>7.0000000000000007E-2</v>
      </c>
      <c r="H74" s="5"/>
      <c r="I74" s="5"/>
      <c r="M74" s="6"/>
      <c r="Q74" s="4"/>
      <c r="AX74">
        <f>IF(Z74&gt;0, (R74*SUMPRODUCT(K74:$K$98, X74:$X$98)-K74*$AZ$3)/Z74, 0)</f>
        <v>0</v>
      </c>
    </row>
    <row r="75" spans="5:50" x14ac:dyDescent="0.25">
      <c r="F75" s="5">
        <f>EconomicRates!C115</f>
        <v>3.5571999999999999E-2</v>
      </c>
      <c r="G75" s="5">
        <f>EconomicRates!D115</f>
        <v>7.0000000000000007E-2</v>
      </c>
      <c r="H75" s="5"/>
      <c r="I75" s="5"/>
      <c r="M75" s="6"/>
      <c r="Q75" s="4"/>
      <c r="AX75">
        <f>IF(Z75&gt;0, (R75*SUMPRODUCT(K75:$K$98, X75:$X$98)-K75*$AZ$3)/Z75, 0)</f>
        <v>0</v>
      </c>
    </row>
    <row r="76" spans="5:50" x14ac:dyDescent="0.25">
      <c r="F76" s="5">
        <f>EconomicRates!C116</f>
        <v>3.5571999999999999E-2</v>
      </c>
      <c r="G76" s="5">
        <f>EconomicRates!D116</f>
        <v>7.0000000000000007E-2</v>
      </c>
      <c r="H76" s="5"/>
      <c r="I76" s="5"/>
      <c r="M76" s="6"/>
      <c r="Q76" s="4"/>
      <c r="AX76">
        <f>IF(Z76&gt;0, (R76*SUMPRODUCT(K76:$K$98, X76:$X$98)-K76*$AZ$3)/Z76, 0)</f>
        <v>0</v>
      </c>
    </row>
    <row r="77" spans="5:50" x14ac:dyDescent="0.25">
      <c r="F77" s="5">
        <f>EconomicRates!C117</f>
        <v>3.5571999999999999E-2</v>
      </c>
      <c r="G77" s="5">
        <f>EconomicRates!D117</f>
        <v>7.0000000000000007E-2</v>
      </c>
      <c r="H77" s="5"/>
      <c r="I77" s="5"/>
      <c r="M77" s="6"/>
      <c r="Q77" s="4"/>
      <c r="AX77">
        <f>IF(Z77&gt;0, (R77*SUMPRODUCT(K77:$K$98, X77:$X$98)-K77*$AZ$3)/Z77, 0)</f>
        <v>0</v>
      </c>
    </row>
    <row r="78" spans="5:50" x14ac:dyDescent="0.25">
      <c r="F78" s="5">
        <f>EconomicRates!C118</f>
        <v>3.5571999999999999E-2</v>
      </c>
      <c r="G78" s="5">
        <f>EconomicRates!D118</f>
        <v>7.0000000000000007E-2</v>
      </c>
      <c r="H78" s="5"/>
      <c r="I78" s="5"/>
      <c r="M78" s="6"/>
      <c r="Q78" s="4"/>
      <c r="AX78">
        <f>IF(Z78&gt;0, (R78*SUMPRODUCT(K78:$K$98, X78:$X$98)-K78*$AZ$3)/Z78, 0)</f>
        <v>0</v>
      </c>
    </row>
    <row r="79" spans="5:50" x14ac:dyDescent="0.25">
      <c r="F79" s="5">
        <f>EconomicRates!C119</f>
        <v>3.5571999999999999E-2</v>
      </c>
      <c r="G79" s="5">
        <f>EconomicRates!D119</f>
        <v>7.0000000000000007E-2</v>
      </c>
      <c r="H79" s="5"/>
      <c r="I79" s="5"/>
      <c r="M79" s="6"/>
      <c r="Q79" s="4"/>
      <c r="AX79">
        <f>IF(Z79&gt;0, (R79*SUMPRODUCT(K79:$K$98, X79:$X$98)-K79*$AZ$3)/Z79, 0)</f>
        <v>0</v>
      </c>
    </row>
    <row r="80" spans="5:50" x14ac:dyDescent="0.25">
      <c r="F80" s="5">
        <f>EconomicRates!C120</f>
        <v>3.5571999999999999E-2</v>
      </c>
      <c r="G80" s="5">
        <f>EconomicRates!D120</f>
        <v>7.0000000000000007E-2</v>
      </c>
      <c r="H80" s="5"/>
      <c r="I80" s="5"/>
      <c r="M80" s="6"/>
      <c r="Q80" s="4"/>
      <c r="AX80">
        <f>IF(Z80&gt;0, (R80*SUMPRODUCT(K80:$K$98, X80:$X$98)-K80*$AZ$3)/Z80, 0)</f>
        <v>0</v>
      </c>
    </row>
    <row r="81" spans="2:50" x14ac:dyDescent="0.25">
      <c r="F81" s="5">
        <f>EconomicRates!C121</f>
        <v>3.5571999999999999E-2</v>
      </c>
      <c r="G81" s="5">
        <f>EconomicRates!D121</f>
        <v>7.0000000000000007E-2</v>
      </c>
      <c r="H81" s="5"/>
      <c r="I81" s="5"/>
      <c r="M81" s="6"/>
      <c r="Q81" s="4"/>
      <c r="AX81">
        <f>IF(Z81&gt;0, (R81*SUMPRODUCT(K81:$K$98, X81:$X$98)-K81*$AZ$3)/Z81, 0)</f>
        <v>0</v>
      </c>
    </row>
    <row r="82" spans="2:50" x14ac:dyDescent="0.25">
      <c r="F82" s="5">
        <f>EconomicRates!C122</f>
        <v>3.5571999999999999E-2</v>
      </c>
      <c r="G82" s="5">
        <f>EconomicRates!D122</f>
        <v>7.0000000000000007E-2</v>
      </c>
      <c r="H82" s="5"/>
      <c r="I82" s="5"/>
      <c r="M82" s="6"/>
      <c r="Q82" s="4"/>
      <c r="AX82">
        <f>IF(Z82&gt;0, (R82*SUMPRODUCT(K82:$K$98, X82:$X$98)-K82*$AZ$3)/Z82, 0)</f>
        <v>0</v>
      </c>
    </row>
    <row r="83" spans="2:50" x14ac:dyDescent="0.25">
      <c r="F83" s="5">
        <f>EconomicRates!C123</f>
        <v>3.5571999999999999E-2</v>
      </c>
      <c r="G83" s="5">
        <f>EconomicRates!D123</f>
        <v>7.0000000000000007E-2</v>
      </c>
      <c r="H83" s="5"/>
      <c r="I83" s="5"/>
      <c r="M83" s="6"/>
      <c r="Q83" s="4"/>
      <c r="AX83">
        <f>IF(Z83&gt;0, (R83*SUMPRODUCT(K83:$K$98, X83:$X$98)-K83*$AZ$3)/Z83, 0)</f>
        <v>0</v>
      </c>
    </row>
    <row r="84" spans="2:50" x14ac:dyDescent="0.25">
      <c r="F84" s="5">
        <f>EconomicRates!C124</f>
        <v>3.5571999999999999E-2</v>
      </c>
      <c r="G84" s="5">
        <f>EconomicRates!D124</f>
        <v>7.0000000000000007E-2</v>
      </c>
      <c r="H84" s="5"/>
      <c r="I84" s="5"/>
      <c r="M84" s="6"/>
      <c r="Q84" s="4"/>
      <c r="AX84">
        <f>IF(Z84&gt;0, (R84*SUMPRODUCT(K84:$K$98, X84:$X$98)-K84*$AZ$3)/Z84, 0)</f>
        <v>0</v>
      </c>
    </row>
    <row r="85" spans="2:50" x14ac:dyDescent="0.25">
      <c r="F85" s="5">
        <f>EconomicRates!C125</f>
        <v>3.5571999999999999E-2</v>
      </c>
      <c r="G85" s="5">
        <f>EconomicRates!D125</f>
        <v>7.0000000000000007E-2</v>
      </c>
      <c r="H85" s="5"/>
      <c r="I85" s="5"/>
      <c r="M85" s="6"/>
      <c r="Q85" s="4"/>
      <c r="AX85">
        <f>IF(Z85&gt;0, (R85*SUMPRODUCT(K85:$K$98, X85:$X$98)-K85*$AZ$3)/Z85, 0)</f>
        <v>0</v>
      </c>
    </row>
    <row r="86" spans="2:50" x14ac:dyDescent="0.25">
      <c r="F86" s="5">
        <f>EconomicRates!C126</f>
        <v>3.5571999999999999E-2</v>
      </c>
      <c r="G86" s="5">
        <f>EconomicRates!D126</f>
        <v>7.0000000000000007E-2</v>
      </c>
      <c r="H86" s="5"/>
      <c r="I86" s="5"/>
      <c r="M86" s="6"/>
      <c r="Q86" s="4"/>
      <c r="AX86">
        <f>IF(Z86&gt;0, (R86*SUMPRODUCT(K86:$K$98, X86:$X$98)-K86*$AZ$3)/Z86, 0)</f>
        <v>0</v>
      </c>
    </row>
    <row r="87" spans="2:50" x14ac:dyDescent="0.25">
      <c r="F87" s="5">
        <f>EconomicRates!C127</f>
        <v>3.5571999999999999E-2</v>
      </c>
      <c r="G87" s="5">
        <f>EconomicRates!D127</f>
        <v>7.0000000000000007E-2</v>
      </c>
      <c r="H87" s="5"/>
      <c r="I87" s="5"/>
      <c r="M87" s="6"/>
      <c r="Q87" s="4"/>
      <c r="AX87">
        <f>IF(Z87&gt;0, (R87*SUMPRODUCT(K87:$K$98, X87:$X$98)-K87*$AZ$3)/Z87, 0)</f>
        <v>0</v>
      </c>
    </row>
    <row r="88" spans="2:50" x14ac:dyDescent="0.25">
      <c r="B88" s="6"/>
      <c r="F88" s="5">
        <f>EconomicRates!C128</f>
        <v>3.5571999999999999E-2</v>
      </c>
      <c r="G88" s="5">
        <f>EconomicRates!D128</f>
        <v>7.0000000000000007E-2</v>
      </c>
      <c r="H88" s="5"/>
      <c r="I88" s="5"/>
      <c r="M88" s="6"/>
      <c r="Q88" s="4"/>
      <c r="AX88">
        <f>IF(Z88&gt;0, (R88*SUMPRODUCT(K88:$K$98, X88:$X$98)-K88*$AZ$3)/Z88, 0)</f>
        <v>0</v>
      </c>
    </row>
    <row r="89" spans="2:50" x14ac:dyDescent="0.25">
      <c r="B89" s="6"/>
      <c r="F89" s="5">
        <f>EconomicRates!C129</f>
        <v>3.5571999999999999E-2</v>
      </c>
      <c r="G89" s="5">
        <f>EconomicRates!D129</f>
        <v>7.0000000000000007E-2</v>
      </c>
      <c r="H89" s="5"/>
      <c r="I89" s="5"/>
      <c r="M89" s="6"/>
      <c r="Q89" s="4"/>
      <c r="AX89">
        <f>IF(Z89&gt;0, (R89*SUMPRODUCT(K89:$K$98, X89:$X$98)-K89*$AZ$3)/Z89, 0)</f>
        <v>0</v>
      </c>
    </row>
    <row r="90" spans="2:50" x14ac:dyDescent="0.25">
      <c r="B90" s="6"/>
      <c r="F90" s="5">
        <f>EconomicRates!C130</f>
        <v>3.5571999999999999E-2</v>
      </c>
      <c r="G90" s="5">
        <f>EconomicRates!D130</f>
        <v>7.0000000000000007E-2</v>
      </c>
      <c r="H90" s="5"/>
      <c r="I90" s="5"/>
      <c r="Q90" s="4"/>
      <c r="AX90">
        <f>IF(Z90&gt;0, (R90*SUMPRODUCT(K90:$K$98, X90:$X$98)-K90*$AZ$3)/Z90, 0)</f>
        <v>0</v>
      </c>
    </row>
    <row r="91" spans="2:50" x14ac:dyDescent="0.25">
      <c r="B91" s="6"/>
      <c r="F91" s="5">
        <f>EconomicRates!C131</f>
        <v>3.5571999999999999E-2</v>
      </c>
      <c r="G91" s="5">
        <f>EconomicRates!D131</f>
        <v>7.0000000000000007E-2</v>
      </c>
      <c r="H91" s="5"/>
      <c r="I91" s="5"/>
      <c r="Q91" s="4"/>
      <c r="AX91">
        <f>IF(Z91&gt;0, (R91*SUMPRODUCT(K91:$K$98, X91:$X$98)-K91*$AZ$3)/Z91, 0)</f>
        <v>0</v>
      </c>
    </row>
    <row r="92" spans="2:50" x14ac:dyDescent="0.25">
      <c r="B92" s="6"/>
      <c r="F92" s="5">
        <f>EconomicRates!C132</f>
        <v>3.5571999999999999E-2</v>
      </c>
      <c r="G92" s="5">
        <f>EconomicRates!D132</f>
        <v>7.0000000000000007E-2</v>
      </c>
      <c r="H92" s="5"/>
      <c r="I92" s="5"/>
      <c r="Q92" s="4"/>
      <c r="AX92">
        <f>IF(Z92&gt;0, (R92*SUMPRODUCT(K92:$K$98, X92:$X$98)-K92*$AZ$3)/Z92, 0)</f>
        <v>0</v>
      </c>
    </row>
    <row r="93" spans="2:50" x14ac:dyDescent="0.25">
      <c r="B93" s="6"/>
      <c r="F93" s="5">
        <f>EconomicRates!C133</f>
        <v>3.5571999999999999E-2</v>
      </c>
      <c r="G93" s="5">
        <f>EconomicRates!D133</f>
        <v>7.0000000000000007E-2</v>
      </c>
      <c r="H93" s="5"/>
      <c r="I93" s="5"/>
      <c r="Q93" s="4"/>
      <c r="AX93">
        <f>IF(Z93&gt;0, (R93*SUMPRODUCT(K93:$K$98, X93:$X$98)-K93*$AZ$3)/Z93, 0)</f>
        <v>0</v>
      </c>
    </row>
    <row r="94" spans="2:50" x14ac:dyDescent="0.25">
      <c r="B94" s="6"/>
      <c r="F94" s="5">
        <f>EconomicRates!C134</f>
        <v>3.5571999999999999E-2</v>
      </c>
      <c r="G94" s="5">
        <f>EconomicRates!D134</f>
        <v>7.0000000000000007E-2</v>
      </c>
      <c r="H94" s="5"/>
      <c r="I94" s="5"/>
      <c r="Q94" s="4"/>
      <c r="AX94">
        <f>IF(Z94&gt;0, (R94*SUMPRODUCT(K94:$K$98, X94:$X$98)-K94*$AZ$3)/Z94, 0)</f>
        <v>0</v>
      </c>
    </row>
    <row r="95" spans="2:50" x14ac:dyDescent="0.25">
      <c r="B95" s="6"/>
      <c r="F95" s="5">
        <f>EconomicRates!C135</f>
        <v>3.5571999999999999E-2</v>
      </c>
      <c r="G95" s="5">
        <f>EconomicRates!D135</f>
        <v>7.0000000000000007E-2</v>
      </c>
      <c r="H95" s="5"/>
      <c r="I95" s="5"/>
      <c r="Q95" s="4"/>
      <c r="AX95">
        <f>IF(Z95&gt;0, (R95*SUMPRODUCT(K95:$K$98, X95:$X$98)-K95*$AZ$3)/Z95, 0)</f>
        <v>0</v>
      </c>
    </row>
    <row r="96" spans="2:50" x14ac:dyDescent="0.25">
      <c r="B96" s="6"/>
      <c r="F96" s="5">
        <f>EconomicRates!C136</f>
        <v>3.5571999999999999E-2</v>
      </c>
      <c r="G96" s="5">
        <f>EconomicRates!D136</f>
        <v>7.0000000000000007E-2</v>
      </c>
      <c r="H96" s="5"/>
      <c r="I96" s="5"/>
      <c r="Q96" s="4"/>
      <c r="AX96">
        <f>IF(Z96&gt;0, (R96*SUMPRODUCT(K96:$K$98, X96:$X$98)-K96*$AZ$3)/Z96, 0)</f>
        <v>0</v>
      </c>
    </row>
    <row r="97" spans="2:50" x14ac:dyDescent="0.25">
      <c r="B97" s="6"/>
      <c r="F97" s="5">
        <f>EconomicRates!C137</f>
        <v>3.5571999999999999E-2</v>
      </c>
      <c r="G97" s="5">
        <f>EconomicRates!D137</f>
        <v>7.0000000000000007E-2</v>
      </c>
      <c r="H97" s="5"/>
      <c r="I97" s="5"/>
      <c r="Q97" s="4"/>
      <c r="AX97">
        <f>IF(Z97&gt;0, (R97*SUMPRODUCT(K97:$K$98, X97:$X$98)-K97*$AZ$3)/Z97, 0)</f>
        <v>0</v>
      </c>
    </row>
    <row r="98" spans="2:50" x14ac:dyDescent="0.25">
      <c r="B98" s="6"/>
      <c r="F98" s="5">
        <f>EconomicRates!C138</f>
        <v>3.5571999999999999E-2</v>
      </c>
      <c r="G98" s="5">
        <f>EconomicRates!D138</f>
        <v>7.0000000000000007E-2</v>
      </c>
      <c r="H98" s="5"/>
      <c r="I98" s="5"/>
      <c r="Q98" s="4"/>
    </row>
    <row r="99" spans="2:50" x14ac:dyDescent="0.25">
      <c r="B99" s="6"/>
    </row>
    <row r="100" spans="2:50" x14ac:dyDescent="0.25">
      <c r="B100" s="6"/>
    </row>
    <row r="101" spans="2:50" x14ac:dyDescent="0.25">
      <c r="B101" s="6"/>
    </row>
    <row r="102" spans="2:50" x14ac:dyDescent="0.25">
      <c r="B102" s="6"/>
    </row>
    <row r="103" spans="2:50" x14ac:dyDescent="0.25">
      <c r="B103" s="6"/>
    </row>
    <row r="104" spans="2:50" x14ac:dyDescent="0.25">
      <c r="B104" s="6"/>
    </row>
    <row r="105" spans="2:50" x14ac:dyDescent="0.25">
      <c r="B105" s="6"/>
    </row>
    <row r="106" spans="2:50" x14ac:dyDescent="0.25">
      <c r="B106" s="6"/>
    </row>
    <row r="107" spans="2:50" x14ac:dyDescent="0.25">
      <c r="B107" s="6"/>
    </row>
    <row r="108" spans="2:50" x14ac:dyDescent="0.25">
      <c r="B108" s="6"/>
    </row>
    <row r="109" spans="2:50" x14ac:dyDescent="0.25">
      <c r="B109" s="6"/>
    </row>
    <row r="110" spans="2:50" x14ac:dyDescent="0.25">
      <c r="B110" s="6"/>
    </row>
    <row r="111" spans="2:50" x14ac:dyDescent="0.25">
      <c r="B111" s="6"/>
    </row>
    <row r="112" spans="2:50" x14ac:dyDescent="0.25">
      <c r="B112" s="6"/>
    </row>
    <row r="113" spans="2:2" x14ac:dyDescent="0.25">
      <c r="B113" s="6"/>
    </row>
    <row r="114" spans="2:2" x14ac:dyDescent="0.25">
      <c r="B114" s="6"/>
    </row>
    <row r="115" spans="2:2" x14ac:dyDescent="0.25">
      <c r="B115" s="6"/>
    </row>
    <row r="116" spans="2:2" x14ac:dyDescent="0.25">
      <c r="B116" s="6"/>
    </row>
    <row r="117" spans="2:2" x14ac:dyDescent="0.25">
      <c r="B117" s="6"/>
    </row>
    <row r="118" spans="2:2" x14ac:dyDescent="0.25">
      <c r="B118" s="6"/>
    </row>
    <row r="119" spans="2:2" x14ac:dyDescent="0.25">
      <c r="B119" s="6"/>
    </row>
    <row r="120" spans="2:2" x14ac:dyDescent="0.25">
      <c r="B120" s="6"/>
    </row>
    <row r="121" spans="2:2" x14ac:dyDescent="0.25">
      <c r="B121" s="6"/>
    </row>
    <row r="122" spans="2:2" x14ac:dyDescent="0.25">
      <c r="B122" s="6"/>
    </row>
    <row r="123" spans="2:2" x14ac:dyDescent="0.25">
      <c r="B123" s="6"/>
    </row>
    <row r="124" spans="2:2" x14ac:dyDescent="0.25">
      <c r="B124" s="6"/>
    </row>
    <row r="125" spans="2:2" x14ac:dyDescent="0.25">
      <c r="B125" s="6"/>
    </row>
    <row r="126" spans="2:2" x14ac:dyDescent="0.25">
      <c r="B126" s="6"/>
    </row>
    <row r="127" spans="2:2" x14ac:dyDescent="0.25">
      <c r="B127" s="6"/>
    </row>
    <row r="128" spans="2:2" x14ac:dyDescent="0.25">
      <c r="B128" s="6"/>
    </row>
    <row r="129" spans="2:2" x14ac:dyDescent="0.25">
      <c r="B129" s="6"/>
    </row>
    <row r="130" spans="2:2" x14ac:dyDescent="0.25">
      <c r="B130" s="6"/>
    </row>
    <row r="131" spans="2:2" x14ac:dyDescent="0.25">
      <c r="B131" s="6"/>
    </row>
    <row r="132" spans="2:2" x14ac:dyDescent="0.25">
      <c r="B132" s="6"/>
    </row>
    <row r="133" spans="2:2" x14ac:dyDescent="0.25">
      <c r="B133" s="6"/>
    </row>
    <row r="134" spans="2:2" x14ac:dyDescent="0.25">
      <c r="B134" s="6"/>
    </row>
    <row r="135" spans="2:2" x14ac:dyDescent="0.25">
      <c r="B135" s="6"/>
    </row>
    <row r="136" spans="2:2" x14ac:dyDescent="0.25">
      <c r="B136" s="6"/>
    </row>
    <row r="137" spans="2:2" x14ac:dyDescent="0.25">
      <c r="B137" s="6"/>
    </row>
    <row r="138" spans="2:2" x14ac:dyDescent="0.25">
      <c r="B138" s="6"/>
    </row>
    <row r="139" spans="2:2" x14ac:dyDescent="0.25">
      <c r="B139" s="6"/>
    </row>
    <row r="140" spans="2:2" x14ac:dyDescent="0.25">
      <c r="B140" s="6"/>
    </row>
    <row r="141" spans="2:2" x14ac:dyDescent="0.25">
      <c r="B141" s="6"/>
    </row>
    <row r="142" spans="2:2" x14ac:dyDescent="0.25">
      <c r="B142" s="6"/>
    </row>
    <row r="143" spans="2:2" x14ac:dyDescent="0.25">
      <c r="B143" s="6"/>
    </row>
    <row r="144" spans="2:2" x14ac:dyDescent="0.25">
      <c r="B144" s="6"/>
    </row>
    <row r="145" spans="2:2" x14ac:dyDescent="0.25">
      <c r="B145" s="6"/>
    </row>
    <row r="146" spans="2:2" x14ac:dyDescent="0.25">
      <c r="B146" s="6"/>
    </row>
    <row r="147" spans="2:2" x14ac:dyDescent="0.25">
      <c r="B147" s="6"/>
    </row>
    <row r="148" spans="2:2" x14ac:dyDescent="0.25">
      <c r="B148" s="6"/>
    </row>
    <row r="149" spans="2:2" x14ac:dyDescent="0.25">
      <c r="B149" s="6"/>
    </row>
    <row r="150" spans="2:2" x14ac:dyDescent="0.25">
      <c r="B150" s="6"/>
    </row>
    <row r="151" spans="2:2" x14ac:dyDescent="0.25">
      <c r="B151" s="6"/>
    </row>
    <row r="152" spans="2:2" x14ac:dyDescent="0.25">
      <c r="B152" s="6"/>
    </row>
    <row r="153" spans="2:2" x14ac:dyDescent="0.25">
      <c r="B153" s="6"/>
    </row>
    <row r="154" spans="2:2" x14ac:dyDescent="0.25">
      <c r="B154" s="6"/>
    </row>
    <row r="155" spans="2:2" x14ac:dyDescent="0.25">
      <c r="B155" s="6"/>
    </row>
    <row r="156" spans="2:2" x14ac:dyDescent="0.25">
      <c r="B156" s="6"/>
    </row>
    <row r="157" spans="2:2" x14ac:dyDescent="0.25">
      <c r="B157" s="6"/>
    </row>
    <row r="158" spans="2:2" x14ac:dyDescent="0.25">
      <c r="B158" s="6"/>
    </row>
    <row r="159" spans="2:2" x14ac:dyDescent="0.25">
      <c r="B159" s="6"/>
    </row>
    <row r="160" spans="2:2" x14ac:dyDescent="0.25">
      <c r="B160" s="6"/>
    </row>
    <row r="161" spans="2:2" x14ac:dyDescent="0.25">
      <c r="B161" s="6"/>
    </row>
    <row r="162" spans="2:2" x14ac:dyDescent="0.25">
      <c r="B162" s="6"/>
    </row>
    <row r="163" spans="2:2" x14ac:dyDescent="0.25">
      <c r="B163" s="6"/>
    </row>
    <row r="164" spans="2:2" x14ac:dyDescent="0.25">
      <c r="B164" s="6"/>
    </row>
  </sheetData>
  <conditionalFormatting sqref="AN71:AU71">
    <cfRule type="cellIs" dxfId="60" priority="1" operator="lessThan">
      <formula>0</formula>
    </cfRule>
  </conditionalFormatting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E3093C-2F0B-449C-B417-4B52C93AA40E}">
  <dimension ref="A1:AZ100"/>
  <sheetViews>
    <sheetView workbookViewId="0">
      <selection activeCell="J53" sqref="J53"/>
    </sheetView>
  </sheetViews>
  <sheetFormatPr defaultRowHeight="15" x14ac:dyDescent="0.25"/>
  <cols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</cols>
  <sheetData>
    <row r="1" spans="1:52" x14ac:dyDescent="0.25">
      <c r="A1" t="s">
        <v>0</v>
      </c>
      <c r="Q1" t="s">
        <v>1</v>
      </c>
      <c r="W1" t="s">
        <v>2</v>
      </c>
      <c r="AB1" t="s">
        <v>45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2">
        <v>12138.659988638197</v>
      </c>
      <c r="K3">
        <v>1</v>
      </c>
      <c r="L3" s="2">
        <v>0</v>
      </c>
      <c r="O3">
        <f>$C$3</f>
        <v>12138.659988638197</v>
      </c>
      <c r="P3">
        <f>O3*C5</f>
        <v>1213.8659988638199</v>
      </c>
      <c r="Q3" s="4">
        <f>B8</f>
        <v>100</v>
      </c>
      <c r="R3">
        <f t="shared" ref="R3:R66" si="0">$C$6</f>
        <v>500000</v>
      </c>
      <c r="S3">
        <f t="shared" ref="S3:S66" si="1">AX3</f>
        <v>0</v>
      </c>
      <c r="W3">
        <v>1</v>
      </c>
      <c r="Z3">
        <v>1</v>
      </c>
      <c r="AC3">
        <f t="shared" ref="AC3:AC66" si="2">S3*Z3</f>
        <v>0</v>
      </c>
      <c r="AE3">
        <f t="shared" ref="AE3:AE66" si="3">$Z3*O3</f>
        <v>12138.659988638197</v>
      </c>
      <c r="AF3">
        <f t="shared" ref="AF3:AG34" si="4">-$Z3*P3</f>
        <v>-1213.8659988638199</v>
      </c>
      <c r="AG3">
        <f t="shared" si="4"/>
        <v>-100</v>
      </c>
      <c r="AH3">
        <f t="shared" ref="AH3:AH66" si="5">-X3*R3</f>
        <v>0</v>
      </c>
      <c r="AI3">
        <f t="shared" ref="AI3:AI34" si="6">SUM(AE3:AH3)</f>
        <v>10824.793989774378</v>
      </c>
      <c r="AJ3">
        <f t="shared" ref="AJ3:AJ66" si="7">AB3-AC3</f>
        <v>0</v>
      </c>
      <c r="AL3">
        <f t="shared" ref="AL3:AL66" si="8">SUM(AI3:AK3)</f>
        <v>10824.793989774378</v>
      </c>
      <c r="AN3">
        <f t="shared" ref="AN3:AU34" si="9">AE3*$K3</f>
        <v>12138.659988638197</v>
      </c>
      <c r="AO3">
        <f t="shared" si="9"/>
        <v>-1213.8659988638199</v>
      </c>
      <c r="AP3">
        <f t="shared" si="9"/>
        <v>-100</v>
      </c>
      <c r="AQ3">
        <f t="shared" si="9"/>
        <v>0</v>
      </c>
      <c r="AR3">
        <f t="shared" si="9"/>
        <v>10824.793989774378</v>
      </c>
      <c r="AS3">
        <f t="shared" si="9"/>
        <v>0</v>
      </c>
      <c r="AT3">
        <f t="shared" si="9"/>
        <v>0</v>
      </c>
      <c r="AU3">
        <f t="shared" si="9"/>
        <v>10824.793989774378</v>
      </c>
      <c r="AW3">
        <v>0</v>
      </c>
      <c r="AX3">
        <f>IF(Z3&gt;0, (R3*SUMPRODUCT(K3:$K$98, X3:$X$98)-K3*$AZ$3)/Z3, 0)</f>
        <v>0</v>
      </c>
      <c r="AZ3">
        <f>C6*SUMPRODUCT(X4:X98, K4:K98)/1</f>
        <v>10509.882918038404</v>
      </c>
    </row>
    <row r="4" spans="1:52" x14ac:dyDescent="0.25">
      <c r="A4" t="s">
        <v>14</v>
      </c>
      <c r="C4" t="s">
        <v>37</v>
      </c>
      <c r="E4">
        <v>2004</v>
      </c>
      <c r="F4" s="5">
        <f>EconomicRates!C44</f>
        <v>3.5571999999999999E-2</v>
      </c>
      <c r="G4" s="5">
        <f>EconomicRates!D44</f>
        <v>7.0000000000000007E-2</v>
      </c>
      <c r="H4" s="5">
        <f t="shared" ref="H4:H67" si="10">G4+$C$9</f>
        <v>0.12000000000000001</v>
      </c>
      <c r="I4" s="5">
        <f t="shared" ref="I4:I67" si="11">1+H4</f>
        <v>1.1200000000000001</v>
      </c>
      <c r="J4">
        <f t="shared" ref="J4:J67" si="12">1/I4</f>
        <v>0.89285714285714279</v>
      </c>
      <c r="K4">
        <f>J4</f>
        <v>0.89285714285714279</v>
      </c>
      <c r="L4" s="2">
        <v>1</v>
      </c>
      <c r="M4" s="6">
        <f t="array" ref="M4:M98">Mortalities!B2:B96</f>
        <v>2.5950000000000001E-3</v>
      </c>
      <c r="R4">
        <f t="shared" si="0"/>
        <v>500000</v>
      </c>
      <c r="S4">
        <f t="shared" si="1"/>
        <v>1140.4225055327292</v>
      </c>
      <c r="U4">
        <f t="shared" ref="U4:U67" si="13">M4</f>
        <v>2.5950000000000001E-3</v>
      </c>
      <c r="V4">
        <f t="shared" ref="V4:V67" si="14">$C$10</f>
        <v>0.01</v>
      </c>
      <c r="W4">
        <f t="shared" ref="W4:W67" si="15">Z3</f>
        <v>1</v>
      </c>
      <c r="X4">
        <f t="shared" ref="X4:X67" si="16">U4*W4</f>
        <v>2.5950000000000001E-3</v>
      </c>
      <c r="Y4">
        <f t="shared" ref="Y4:Y67" si="17">V4*W4</f>
        <v>0.01</v>
      </c>
      <c r="Z4">
        <f t="shared" ref="Z4:Z67" si="18">MAX(0, W4-X4-Y4)</f>
        <v>0.98740499999999998</v>
      </c>
      <c r="AB4">
        <f t="shared" ref="AB4:AB67" si="19">AC3</f>
        <v>0</v>
      </c>
      <c r="AC4">
        <f t="shared" si="2"/>
        <v>1126.0588840755445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-1297.5</v>
      </c>
      <c r="AI4">
        <f t="shared" si="6"/>
        <v>-1297.5</v>
      </c>
      <c r="AJ4">
        <f t="shared" si="7"/>
        <v>-1126.0588840755445</v>
      </c>
      <c r="AK4">
        <f>G4*SUM(AB4, AE4:AF4)</f>
        <v>0</v>
      </c>
      <c r="AL4">
        <f t="shared" si="8"/>
        <v>-2423.5588840755445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-1158.4821428571427</v>
      </c>
      <c r="AR4">
        <f t="shared" si="9"/>
        <v>-1158.4821428571427</v>
      </c>
      <c r="AS4">
        <f t="shared" si="9"/>
        <v>-1005.4097179245932</v>
      </c>
      <c r="AT4">
        <f t="shared" si="9"/>
        <v>0</v>
      </c>
      <c r="AU4">
        <f t="shared" si="9"/>
        <v>-2163.8918607817359</v>
      </c>
      <c r="AW4">
        <v>1</v>
      </c>
      <c r="AX4">
        <f>IF(Z4&gt;0, (R4*SUMPRODUCT(K4:$K$98, X4:$X$98)-K4*$AZ$3)/Z4, 0)</f>
        <v>1140.4225055327292</v>
      </c>
    </row>
    <row r="5" spans="1:52" x14ac:dyDescent="0.25">
      <c r="C5" s="2">
        <f>'S.26.04.A'!C5</f>
        <v>0.1</v>
      </c>
      <c r="E5">
        <v>2005</v>
      </c>
      <c r="F5" s="5">
        <f>EconomicRates!C45</f>
        <v>3.5571999999999999E-2</v>
      </c>
      <c r="G5" s="5">
        <f>EconomicRates!D45</f>
        <v>7.0000000000000007E-2</v>
      </c>
      <c r="H5" s="5">
        <f t="shared" si="10"/>
        <v>0.12000000000000001</v>
      </c>
      <c r="I5" s="5">
        <f t="shared" si="11"/>
        <v>1.1200000000000001</v>
      </c>
      <c r="J5">
        <f t="shared" si="12"/>
        <v>0.89285714285714279</v>
      </c>
      <c r="K5">
        <f t="shared" ref="K5:K68" si="20">K4*J5</f>
        <v>0.79719387755102034</v>
      </c>
      <c r="L5" s="2">
        <v>2</v>
      </c>
      <c r="M5" s="6">
        <v>2.5990000000000002E-3</v>
      </c>
      <c r="Q5" s="4">
        <f t="shared" ref="Q5:Q68" si="21">$C$8</f>
        <v>12.5</v>
      </c>
      <c r="R5">
        <f t="shared" si="0"/>
        <v>500000</v>
      </c>
      <c r="S5">
        <f t="shared" si="1"/>
        <v>997.97097751985427</v>
      </c>
      <c r="U5">
        <f t="shared" si="13"/>
        <v>2.5990000000000002E-3</v>
      </c>
      <c r="V5">
        <f t="shared" si="14"/>
        <v>0.01</v>
      </c>
      <c r="W5">
        <f t="shared" si="15"/>
        <v>0.98740499999999998</v>
      </c>
      <c r="X5">
        <f t="shared" si="16"/>
        <v>2.5662655950000001E-3</v>
      </c>
      <c r="Y5">
        <f t="shared" si="17"/>
        <v>9.8740500000000005E-3</v>
      </c>
      <c r="Z5">
        <f t="shared" si="18"/>
        <v>0.97496468440500006</v>
      </c>
      <c r="AB5">
        <f t="shared" si="19"/>
        <v>1126.0588840755445</v>
      </c>
      <c r="AC5">
        <f t="shared" si="2"/>
        <v>972.98645914299414</v>
      </c>
      <c r="AE5">
        <f t="shared" si="3"/>
        <v>0</v>
      </c>
      <c r="AF5">
        <f t="shared" si="4"/>
        <v>0</v>
      </c>
      <c r="AG5">
        <f t="shared" si="4"/>
        <v>-12.187058555062501</v>
      </c>
      <c r="AH5">
        <f t="shared" si="5"/>
        <v>-1283.1327975000002</v>
      </c>
      <c r="AI5">
        <f t="shared" si="6"/>
        <v>-1295.3198560550627</v>
      </c>
      <c r="AJ5">
        <f t="shared" si="7"/>
        <v>153.07242493255035</v>
      </c>
      <c r="AK5">
        <f>G5*SUM(AB5, AE5:AF5)</f>
        <v>78.824121885288122</v>
      </c>
      <c r="AL5">
        <f t="shared" si="8"/>
        <v>-1063.4233092372242</v>
      </c>
      <c r="AN5">
        <f t="shared" si="9"/>
        <v>0</v>
      </c>
      <c r="AO5">
        <f t="shared" si="9"/>
        <v>0</v>
      </c>
      <c r="AP5">
        <f t="shared" si="9"/>
        <v>-9.71544846545161</v>
      </c>
      <c r="AQ5">
        <f t="shared" si="9"/>
        <v>-1022.9056102519133</v>
      </c>
      <c r="AR5">
        <f t="shared" si="9"/>
        <v>-1032.621058717365</v>
      </c>
      <c r="AS5">
        <f t="shared" si="9"/>
        <v>122.02839997811729</v>
      </c>
      <c r="AT5">
        <f t="shared" si="9"/>
        <v>62.838107370287084</v>
      </c>
      <c r="AU5">
        <f t="shared" si="9"/>
        <v>-847.75455136896051</v>
      </c>
      <c r="AW5">
        <v>2</v>
      </c>
      <c r="AX5">
        <f>IF(Z5&gt;0, (R5*SUMPRODUCT(K5:$K$98, X5:$X$98)-K5*$AZ$3)/Z5, 0)</f>
        <v>997.97097751985427</v>
      </c>
    </row>
    <row r="6" spans="1:52" x14ac:dyDescent="0.25">
      <c r="A6" t="s">
        <v>16</v>
      </c>
      <c r="C6" s="2">
        <v>500000</v>
      </c>
      <c r="E6">
        <v>2006</v>
      </c>
      <c r="F6" s="5">
        <f>EconomicRates!C46</f>
        <v>3.5571999999999999E-2</v>
      </c>
      <c r="G6" s="5">
        <f>EconomicRates!D46</f>
        <v>7.0000000000000007E-2</v>
      </c>
      <c r="H6" s="5">
        <f t="shared" si="10"/>
        <v>0.12000000000000001</v>
      </c>
      <c r="I6" s="5">
        <f t="shared" si="11"/>
        <v>1.1200000000000001</v>
      </c>
      <c r="J6">
        <f t="shared" si="12"/>
        <v>0.89285714285714279</v>
      </c>
      <c r="K6">
        <f t="shared" si="20"/>
        <v>0.71178024781341098</v>
      </c>
      <c r="L6" s="2">
        <v>3</v>
      </c>
      <c r="M6" s="6">
        <v>2.6029999999999998E-3</v>
      </c>
      <c r="Q6" s="4">
        <f t="shared" si="21"/>
        <v>12.5</v>
      </c>
      <c r="R6">
        <f t="shared" si="0"/>
        <v>500000</v>
      </c>
      <c r="S6">
        <f t="shared" si="1"/>
        <v>880.63589029244338</v>
      </c>
      <c r="U6">
        <f t="shared" si="13"/>
        <v>2.6029999999999998E-3</v>
      </c>
      <c r="V6">
        <f t="shared" si="14"/>
        <v>0.01</v>
      </c>
      <c r="W6">
        <f t="shared" si="15"/>
        <v>0.97496468440500006</v>
      </c>
      <c r="X6">
        <f t="shared" si="16"/>
        <v>2.5378330735062152E-3</v>
      </c>
      <c r="Y6">
        <f t="shared" si="17"/>
        <v>9.7496468440500007E-3</v>
      </c>
      <c r="Z6">
        <f t="shared" si="18"/>
        <v>0.96267720448744387</v>
      </c>
      <c r="AB6">
        <f t="shared" si="19"/>
        <v>972.98645914299414</v>
      </c>
      <c r="AC6">
        <f t="shared" si="2"/>
        <v>847.76809703804065</v>
      </c>
      <c r="AE6">
        <f t="shared" si="3"/>
        <v>0</v>
      </c>
      <c r="AF6">
        <f t="shared" si="4"/>
        <v>0</v>
      </c>
      <c r="AG6">
        <f t="shared" si="4"/>
        <v>-12.033465056093048</v>
      </c>
      <c r="AH6">
        <f t="shared" si="5"/>
        <v>-1268.9165367531075</v>
      </c>
      <c r="AI6">
        <f t="shared" si="6"/>
        <v>-1280.9500018092006</v>
      </c>
      <c r="AJ6">
        <f t="shared" si="7"/>
        <v>125.21836210495348</v>
      </c>
      <c r="AK6">
        <f>G6*SUM(AB6, AE6:AF6)</f>
        <v>68.109052140009595</v>
      </c>
      <c r="AL6">
        <f t="shared" si="8"/>
        <v>-1087.6225875642374</v>
      </c>
      <c r="AN6">
        <f t="shared" si="9"/>
        <v>0</v>
      </c>
      <c r="AO6">
        <f t="shared" si="9"/>
        <v>0</v>
      </c>
      <c r="AP6">
        <f t="shared" si="9"/>
        <v>-8.5651827396799316</v>
      </c>
      <c r="AQ6">
        <f t="shared" si="9"/>
        <v>-903.18972698466212</v>
      </c>
      <c r="AR6">
        <f t="shared" si="9"/>
        <v>-911.75490972434204</v>
      </c>
      <c r="AS6">
        <f t="shared" si="9"/>
        <v>89.127956809853217</v>
      </c>
      <c r="AT6">
        <f t="shared" si="9"/>
        <v>48.478678010552557</v>
      </c>
      <c r="AU6">
        <f t="shared" si="9"/>
        <v>-774.14827490393623</v>
      </c>
      <c r="AW6">
        <v>3</v>
      </c>
      <c r="AX6">
        <f>IF(Z6&gt;0, (R6*SUMPRODUCT(K6:$K$98, X6:$X$98)-K6*$AZ$3)/Z6, 0)</f>
        <v>880.63589029244338</v>
      </c>
    </row>
    <row r="7" spans="1:52" x14ac:dyDescent="0.25">
      <c r="A7" t="s">
        <v>15</v>
      </c>
      <c r="B7" t="s">
        <v>37</v>
      </c>
      <c r="C7" t="s">
        <v>46</v>
      </c>
      <c r="E7">
        <v>2007</v>
      </c>
      <c r="F7" s="5">
        <f>EconomicRates!C47</f>
        <v>3.5571999999999999E-2</v>
      </c>
      <c r="G7" s="5">
        <f>EconomicRates!D47</f>
        <v>7.0000000000000007E-2</v>
      </c>
      <c r="H7" s="5">
        <f t="shared" si="10"/>
        <v>0.12000000000000001</v>
      </c>
      <c r="I7" s="5">
        <f t="shared" si="11"/>
        <v>1.1200000000000001</v>
      </c>
      <c r="J7">
        <f t="shared" si="12"/>
        <v>0.89285714285714279</v>
      </c>
      <c r="K7">
        <f t="shared" si="20"/>
        <v>0.63551807840483121</v>
      </c>
      <c r="L7" s="2">
        <v>4</v>
      </c>
      <c r="M7" s="6">
        <v>2.6080000000000001E-3</v>
      </c>
      <c r="Q7" s="4">
        <f t="shared" si="21"/>
        <v>12.5</v>
      </c>
      <c r="R7">
        <f t="shared" si="0"/>
        <v>500000</v>
      </c>
      <c r="S7">
        <f t="shared" si="1"/>
        <v>784.9064972662668</v>
      </c>
      <c r="U7">
        <f t="shared" si="13"/>
        <v>2.6080000000000001E-3</v>
      </c>
      <c r="V7">
        <f t="shared" si="14"/>
        <v>0.01</v>
      </c>
      <c r="W7">
        <f t="shared" si="15"/>
        <v>0.96267720448744387</v>
      </c>
      <c r="X7">
        <f t="shared" si="16"/>
        <v>2.5106621493032537E-3</v>
      </c>
      <c r="Y7">
        <f t="shared" si="17"/>
        <v>9.6267720448744397E-3</v>
      </c>
      <c r="Z7">
        <f t="shared" si="18"/>
        <v>0.9505397702932662</v>
      </c>
      <c r="AB7">
        <f t="shared" si="19"/>
        <v>847.76809703804065</v>
      </c>
      <c r="AC7">
        <f t="shared" si="2"/>
        <v>746.08484161316937</v>
      </c>
      <c r="AE7">
        <f t="shared" si="3"/>
        <v>0</v>
      </c>
      <c r="AF7">
        <f t="shared" si="4"/>
        <v>0</v>
      </c>
      <c r="AG7">
        <f t="shared" si="4"/>
        <v>-11.881747128665827</v>
      </c>
      <c r="AH7">
        <f t="shared" si="5"/>
        <v>-1255.3310746516267</v>
      </c>
      <c r="AI7">
        <f t="shared" si="6"/>
        <v>-1267.2128217802926</v>
      </c>
      <c r="AJ7">
        <f t="shared" si="7"/>
        <v>101.68325542487128</v>
      </c>
      <c r="AK7">
        <f>G7*SUM(AB7, AE7:AF7)</f>
        <v>59.343766792662848</v>
      </c>
      <c r="AL7">
        <f t="shared" si="8"/>
        <v>-1106.1857995627586</v>
      </c>
      <c r="AN7">
        <f t="shared" si="9"/>
        <v>0</v>
      </c>
      <c r="AO7">
        <f t="shared" si="9"/>
        <v>0</v>
      </c>
      <c r="AP7">
        <f t="shared" si="9"/>
        <v>-7.551065103301827</v>
      </c>
      <c r="AQ7">
        <f t="shared" si="9"/>
        <v>-797.78559232447355</v>
      </c>
      <c r="AR7">
        <f t="shared" si="9"/>
        <v>-805.33665742777544</v>
      </c>
      <c r="AS7">
        <f t="shared" si="9"/>
        <v>64.621547093561816</v>
      </c>
      <c r="AT7">
        <f t="shared" si="9"/>
        <v>37.714036637377525</v>
      </c>
      <c r="AU7">
        <f t="shared" si="9"/>
        <v>-703.0010736968361</v>
      </c>
      <c r="AW7">
        <v>4</v>
      </c>
      <c r="AX7">
        <f>IF(Z7&gt;0, (R7*SUMPRODUCT(K7:$K$98, X7:$X$98)-K7*$AZ$3)/Z7, 0)</f>
        <v>784.9064972662668</v>
      </c>
    </row>
    <row r="8" spans="1:52" x14ac:dyDescent="0.25">
      <c r="B8" s="2">
        <f>'S.26.04.A'!B8</f>
        <v>100</v>
      </c>
      <c r="C8" s="2">
        <f>'S.26.04.A'!C8</f>
        <v>12.5</v>
      </c>
      <c r="E8">
        <v>2008</v>
      </c>
      <c r="F8" s="5">
        <f>EconomicRates!C48</f>
        <v>3.5571999999999999E-2</v>
      </c>
      <c r="G8" s="5">
        <f>EconomicRates!D48</f>
        <v>7.0000000000000007E-2</v>
      </c>
      <c r="H8" s="5">
        <f t="shared" si="10"/>
        <v>0.12000000000000001</v>
      </c>
      <c r="I8" s="5">
        <f t="shared" si="11"/>
        <v>1.1200000000000001</v>
      </c>
      <c r="J8">
        <f t="shared" si="12"/>
        <v>0.89285714285714279</v>
      </c>
      <c r="K8">
        <f t="shared" si="20"/>
        <v>0.5674268557185993</v>
      </c>
      <c r="L8" s="2">
        <v>5</v>
      </c>
      <c r="M8" s="6">
        <v>2.614E-3</v>
      </c>
      <c r="Q8" s="4">
        <f t="shared" si="21"/>
        <v>12.5</v>
      </c>
      <c r="R8">
        <f t="shared" si="0"/>
        <v>500000</v>
      </c>
      <c r="S8">
        <f t="shared" si="1"/>
        <v>707.3999966218671</v>
      </c>
      <c r="U8">
        <f t="shared" si="13"/>
        <v>2.614E-3</v>
      </c>
      <c r="V8">
        <f t="shared" si="14"/>
        <v>0.01</v>
      </c>
      <c r="W8">
        <f t="shared" si="15"/>
        <v>0.9505397702932662</v>
      </c>
      <c r="X8">
        <f t="shared" si="16"/>
        <v>2.4847109595465978E-3</v>
      </c>
      <c r="Y8">
        <f t="shared" si="17"/>
        <v>9.5053977029326622E-3</v>
      </c>
      <c r="Z8">
        <f t="shared" si="18"/>
        <v>0.9385496616307869</v>
      </c>
      <c r="AB8">
        <f t="shared" si="19"/>
        <v>746.08484161316937</v>
      </c>
      <c r="AC8">
        <f t="shared" si="2"/>
        <v>663.93002746707316</v>
      </c>
      <c r="AE8">
        <f t="shared" si="3"/>
        <v>0</v>
      </c>
      <c r="AF8">
        <f t="shared" si="4"/>
        <v>0</v>
      </c>
      <c r="AG8">
        <f t="shared" si="4"/>
        <v>-11.731870770384836</v>
      </c>
      <c r="AH8">
        <f t="shared" si="5"/>
        <v>-1242.3554797732988</v>
      </c>
      <c r="AI8">
        <f t="shared" si="6"/>
        <v>-1254.0873505436837</v>
      </c>
      <c r="AJ8">
        <f t="shared" si="7"/>
        <v>82.154814146096214</v>
      </c>
      <c r="AK8">
        <f t="shared" ref="AK8:AK71" si="22">G8*SUM(AB8:AB8, AE8:AF8)</f>
        <v>52.225938912921862</v>
      </c>
      <c r="AL8">
        <f t="shared" si="8"/>
        <v>-1119.7065974846655</v>
      </c>
      <c r="AN8">
        <f t="shared" si="9"/>
        <v>0</v>
      </c>
      <c r="AO8">
        <f t="shared" si="9"/>
        <v>0</v>
      </c>
      <c r="AP8">
        <f t="shared" si="9"/>
        <v>-6.6569785429364083</v>
      </c>
      <c r="AQ8">
        <f t="shared" si="9"/>
        <v>-704.9458635725349</v>
      </c>
      <c r="AR8">
        <f t="shared" si="9"/>
        <v>-711.60284211547128</v>
      </c>
      <c r="AS8">
        <f t="shared" si="9"/>
        <v>46.616847873065275</v>
      </c>
      <c r="AT8">
        <f t="shared" si="9"/>
        <v>29.634400304310894</v>
      </c>
      <c r="AU8">
        <f t="shared" si="9"/>
        <v>-635.35159393809499</v>
      </c>
      <c r="AW8">
        <v>5</v>
      </c>
      <c r="AX8">
        <f>IF(Z8&gt;0, (R8*SUMPRODUCT(K8:$K$98, X8:$X$98)-K8*$AZ$3)/Z8, 0)</f>
        <v>707.3999966218671</v>
      </c>
    </row>
    <row r="9" spans="1:52" x14ac:dyDescent="0.25">
      <c r="A9" t="s">
        <v>39</v>
      </c>
      <c r="C9" s="2">
        <f>'S.26.04.A'!C9</f>
        <v>0.05</v>
      </c>
      <c r="E9">
        <v>2009</v>
      </c>
      <c r="F9" s="5">
        <f>EconomicRates!C49</f>
        <v>3.5571999999999999E-2</v>
      </c>
      <c r="G9" s="5">
        <f>EconomicRates!D49</f>
        <v>7.0000000000000007E-2</v>
      </c>
      <c r="H9" s="5">
        <f t="shared" si="10"/>
        <v>0.12000000000000001</v>
      </c>
      <c r="I9" s="5">
        <f t="shared" si="11"/>
        <v>1.1200000000000001</v>
      </c>
      <c r="J9">
        <f t="shared" si="12"/>
        <v>0.89285714285714279</v>
      </c>
      <c r="K9">
        <f t="shared" si="20"/>
        <v>0.50663112117732079</v>
      </c>
      <c r="L9" s="2">
        <v>6</v>
      </c>
      <c r="M9" s="6">
        <v>2.624E-3</v>
      </c>
      <c r="Q9" s="4">
        <f t="shared" si="21"/>
        <v>12.5</v>
      </c>
      <c r="R9">
        <f t="shared" si="0"/>
        <v>500000</v>
      </c>
      <c r="S9">
        <f t="shared" si="1"/>
        <v>645.2350335652684</v>
      </c>
      <c r="U9">
        <f t="shared" si="13"/>
        <v>2.624E-3</v>
      </c>
      <c r="V9">
        <f t="shared" si="14"/>
        <v>0.01</v>
      </c>
      <c r="W9">
        <f t="shared" si="15"/>
        <v>0.9385496616307869</v>
      </c>
      <c r="X9">
        <f t="shared" si="16"/>
        <v>2.4627543121191848E-3</v>
      </c>
      <c r="Y9">
        <f t="shared" si="17"/>
        <v>9.3854966163078694E-3</v>
      </c>
      <c r="Z9">
        <f t="shared" si="18"/>
        <v>0.9267014107023599</v>
      </c>
      <c r="AB9">
        <f t="shared" si="19"/>
        <v>663.93002746707316</v>
      </c>
      <c r="AC9">
        <f t="shared" si="2"/>
        <v>597.94021583951871</v>
      </c>
      <c r="AE9">
        <f t="shared" si="3"/>
        <v>0</v>
      </c>
      <c r="AF9">
        <f t="shared" si="4"/>
        <v>0</v>
      </c>
      <c r="AG9">
        <f t="shared" si="4"/>
        <v>-11.583767633779498</v>
      </c>
      <c r="AH9">
        <f t="shared" si="5"/>
        <v>-1231.3771560595924</v>
      </c>
      <c r="AI9">
        <f t="shared" si="6"/>
        <v>-1242.9609236933718</v>
      </c>
      <c r="AJ9">
        <f t="shared" si="7"/>
        <v>65.989811627554445</v>
      </c>
      <c r="AK9">
        <f t="shared" si="22"/>
        <v>46.475101922695124</v>
      </c>
      <c r="AL9">
        <f t="shared" si="8"/>
        <v>-1130.4960101431222</v>
      </c>
      <c r="AN9">
        <f t="shared" si="9"/>
        <v>0</v>
      </c>
      <c r="AO9">
        <f t="shared" si="9"/>
        <v>0</v>
      </c>
      <c r="AP9">
        <f t="shared" si="9"/>
        <v>-5.8686971837592674</v>
      </c>
      <c r="AQ9">
        <f t="shared" si="9"/>
        <v>-623.853989166612</v>
      </c>
      <c r="AR9">
        <f t="shared" si="9"/>
        <v>-629.72268635037119</v>
      </c>
      <c r="AS9">
        <f t="shared" si="9"/>
        <v>33.432492251148112</v>
      </c>
      <c r="AT9">
        <f t="shared" si="9"/>
        <v>23.545732993925288</v>
      </c>
      <c r="AU9">
        <f t="shared" si="9"/>
        <v>-572.74446110529789</v>
      </c>
      <c r="AW9">
        <v>6</v>
      </c>
      <c r="AX9">
        <f>IF(Z9&gt;0, (R9*SUMPRODUCT(K9:$K$98, X9:$X$98)-K9*$AZ$3)/Z9, 0)</f>
        <v>645.2350335652684</v>
      </c>
    </row>
    <row r="10" spans="1:52" x14ac:dyDescent="0.25">
      <c r="A10" t="s">
        <v>19</v>
      </c>
      <c r="C10" s="2">
        <f>'S.26.04.A'!C10</f>
        <v>0.01</v>
      </c>
      <c r="E10">
        <v>2010</v>
      </c>
      <c r="F10" s="5">
        <f>EconomicRates!C50</f>
        <v>3.5571999999999999E-2</v>
      </c>
      <c r="G10" s="5">
        <f>EconomicRates!D50</f>
        <v>7.0000000000000007E-2</v>
      </c>
      <c r="H10" s="5">
        <f t="shared" si="10"/>
        <v>0.12000000000000001</v>
      </c>
      <c r="I10" s="5">
        <f t="shared" si="11"/>
        <v>1.1200000000000001</v>
      </c>
      <c r="J10">
        <f t="shared" si="12"/>
        <v>0.89285714285714279</v>
      </c>
      <c r="K10">
        <f t="shared" si="20"/>
        <v>0.45234921533689354</v>
      </c>
      <c r="L10" s="2">
        <v>7</v>
      </c>
      <c r="M10" s="6">
        <v>2.6350000000000002E-3</v>
      </c>
      <c r="Q10" s="4">
        <f t="shared" si="21"/>
        <v>12.5</v>
      </c>
      <c r="R10">
        <f t="shared" si="0"/>
        <v>500000</v>
      </c>
      <c r="S10">
        <f t="shared" si="1"/>
        <v>595.17720503937392</v>
      </c>
      <c r="U10">
        <f t="shared" si="13"/>
        <v>2.6350000000000002E-3</v>
      </c>
      <c r="V10">
        <f t="shared" si="14"/>
        <v>0.01</v>
      </c>
      <c r="W10">
        <f t="shared" si="15"/>
        <v>0.9267014107023599</v>
      </c>
      <c r="X10">
        <f t="shared" si="16"/>
        <v>2.4418582172007187E-3</v>
      </c>
      <c r="Y10">
        <f t="shared" si="17"/>
        <v>9.2670141070235988E-3</v>
      </c>
      <c r="Z10">
        <f t="shared" si="18"/>
        <v>0.91499253837813566</v>
      </c>
      <c r="AB10">
        <f t="shared" si="19"/>
        <v>597.94021583951871</v>
      </c>
      <c r="AC10">
        <f t="shared" si="2"/>
        <v>544.58270162378085</v>
      </c>
      <c r="AE10">
        <f t="shared" si="3"/>
        <v>0</v>
      </c>
      <c r="AF10">
        <f t="shared" si="4"/>
        <v>0</v>
      </c>
      <c r="AG10">
        <f t="shared" si="4"/>
        <v>-11.437406729726696</v>
      </c>
      <c r="AH10">
        <f t="shared" si="5"/>
        <v>-1220.9291086003593</v>
      </c>
      <c r="AI10">
        <f t="shared" si="6"/>
        <v>-1232.366515330086</v>
      </c>
      <c r="AJ10">
        <f t="shared" si="7"/>
        <v>53.357514215737865</v>
      </c>
      <c r="AK10">
        <f t="shared" si="22"/>
        <v>41.855815108766315</v>
      </c>
      <c r="AL10">
        <f t="shared" si="8"/>
        <v>-1137.1531860055818</v>
      </c>
      <c r="AN10">
        <f t="shared" si="9"/>
        <v>0</v>
      </c>
      <c r="AO10">
        <f t="shared" si="9"/>
        <v>0</v>
      </c>
      <c r="AP10">
        <f t="shared" si="9"/>
        <v>-5.173701959680777</v>
      </c>
      <c r="AQ10">
        <f t="shared" si="9"/>
        <v>-552.28632425734543</v>
      </c>
      <c r="AR10">
        <f t="shared" si="9"/>
        <v>-557.46002621702621</v>
      </c>
      <c r="AS10">
        <f t="shared" si="9"/>
        <v>24.136229687816165</v>
      </c>
      <c r="AT10">
        <f t="shared" si="9"/>
        <v>18.933445121736536</v>
      </c>
      <c r="AU10">
        <f t="shared" si="9"/>
        <v>-514.39035140747353</v>
      </c>
      <c r="AW10">
        <v>7</v>
      </c>
      <c r="AX10">
        <f>IF(Z10&gt;0, (R10*SUMPRODUCT(K10:$K$98, X10:$X$98)-K10*$AZ$3)/Z10, 0)</f>
        <v>595.17720503937392</v>
      </c>
    </row>
    <row r="11" spans="1:52" x14ac:dyDescent="0.25">
      <c r="A11" t="s">
        <v>33</v>
      </c>
      <c r="C11" s="12">
        <f>AU100</f>
        <v>5.2494780169911465E-13</v>
      </c>
      <c r="E11">
        <v>2011</v>
      </c>
      <c r="F11" s="5">
        <f>EconomicRates!C51</f>
        <v>3.5571999999999999E-2</v>
      </c>
      <c r="G11" s="5">
        <f>EconomicRates!D51</f>
        <v>7.0000000000000007E-2</v>
      </c>
      <c r="H11" s="5">
        <f t="shared" si="10"/>
        <v>0.12000000000000001</v>
      </c>
      <c r="I11" s="5">
        <f t="shared" si="11"/>
        <v>1.1200000000000001</v>
      </c>
      <c r="J11">
        <f t="shared" si="12"/>
        <v>0.89285714285714279</v>
      </c>
      <c r="K11">
        <f t="shared" si="20"/>
        <v>0.40388322797936921</v>
      </c>
      <c r="L11" s="2">
        <v>8</v>
      </c>
      <c r="M11" s="6">
        <v>2.647E-3</v>
      </c>
      <c r="Q11" s="4">
        <f t="shared" si="21"/>
        <v>12.5</v>
      </c>
      <c r="R11">
        <f t="shared" si="0"/>
        <v>500000</v>
      </c>
      <c r="S11">
        <f t="shared" si="1"/>
        <v>555.29862236286999</v>
      </c>
      <c r="U11">
        <f t="shared" si="13"/>
        <v>2.647E-3</v>
      </c>
      <c r="V11">
        <f t="shared" si="14"/>
        <v>0.01</v>
      </c>
      <c r="W11">
        <f t="shared" si="15"/>
        <v>0.91499253837813566</v>
      </c>
      <c r="X11">
        <f t="shared" si="16"/>
        <v>2.4219852490869253E-3</v>
      </c>
      <c r="Y11">
        <f t="shared" si="17"/>
        <v>9.1499253837813571E-3</v>
      </c>
      <c r="Z11">
        <f t="shared" si="18"/>
        <v>0.90342062774526743</v>
      </c>
      <c r="AB11">
        <f t="shared" si="19"/>
        <v>544.58270162378085</v>
      </c>
      <c r="AC11">
        <f t="shared" si="2"/>
        <v>501.66823000114618</v>
      </c>
      <c r="AE11">
        <f t="shared" si="3"/>
        <v>0</v>
      </c>
      <c r="AF11">
        <f t="shared" si="4"/>
        <v>0</v>
      </c>
      <c r="AG11">
        <f t="shared" si="4"/>
        <v>-11.292757846815842</v>
      </c>
      <c r="AH11">
        <f t="shared" si="5"/>
        <v>-1210.9926245434626</v>
      </c>
      <c r="AI11">
        <f t="shared" si="6"/>
        <v>-1222.2853823902785</v>
      </c>
      <c r="AJ11">
        <f t="shared" si="7"/>
        <v>42.914471622634665</v>
      </c>
      <c r="AK11">
        <f t="shared" si="22"/>
        <v>38.120789113664664</v>
      </c>
      <c r="AL11">
        <f t="shared" si="8"/>
        <v>-1141.2501216539792</v>
      </c>
      <c r="AN11">
        <f t="shared" si="9"/>
        <v>0</v>
      </c>
      <c r="AO11">
        <f t="shared" si="9"/>
        <v>0</v>
      </c>
      <c r="AP11">
        <f t="shared" si="9"/>
        <v>-4.5609554919613338</v>
      </c>
      <c r="AQ11">
        <f t="shared" si="9"/>
        <v>-489.09961025982199</v>
      </c>
      <c r="AR11">
        <f t="shared" si="9"/>
        <v>-493.66056575178334</v>
      </c>
      <c r="AS11">
        <f t="shared" si="9"/>
        <v>17.332435325978725</v>
      </c>
      <c r="AT11">
        <f t="shared" si="9"/>
        <v>15.396347360347681</v>
      </c>
      <c r="AU11">
        <f t="shared" si="9"/>
        <v>-460.93178306545695</v>
      </c>
      <c r="AW11">
        <v>8</v>
      </c>
      <c r="AX11">
        <f>IF(Z11&gt;0, (R11*SUMPRODUCT(K11:$K$98, X11:$X$98)-K11*$AZ$3)/Z11, 0)</f>
        <v>555.29862236286999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f>EconomicRates!C52</f>
        <v>3.5571999999999999E-2</v>
      </c>
      <c r="G12" s="5">
        <f>EconomicRates!D52</f>
        <v>7.0000000000000007E-2</v>
      </c>
      <c r="H12" s="5">
        <f t="shared" si="10"/>
        <v>0.12000000000000001</v>
      </c>
      <c r="I12" s="5">
        <f t="shared" si="11"/>
        <v>1.1200000000000001</v>
      </c>
      <c r="J12">
        <f t="shared" si="12"/>
        <v>0.89285714285714279</v>
      </c>
      <c r="K12">
        <f t="shared" si="20"/>
        <v>0.36061002498157962</v>
      </c>
      <c r="L12" s="2">
        <v>9</v>
      </c>
      <c r="M12" s="6">
        <v>2.6610000000000002E-3</v>
      </c>
      <c r="Q12" s="4">
        <f t="shared" si="21"/>
        <v>12.5</v>
      </c>
      <c r="R12">
        <f t="shared" si="0"/>
        <v>500000</v>
      </c>
      <c r="S12">
        <f t="shared" si="1"/>
        <v>523.9620273767481</v>
      </c>
      <c r="U12">
        <f t="shared" si="13"/>
        <v>2.6610000000000002E-3</v>
      </c>
      <c r="V12">
        <f t="shared" si="14"/>
        <v>0.01</v>
      </c>
      <c r="W12">
        <f t="shared" si="15"/>
        <v>0.90342062774526743</v>
      </c>
      <c r="X12">
        <f t="shared" si="16"/>
        <v>2.4040022904301566E-3</v>
      </c>
      <c r="Y12">
        <f t="shared" si="17"/>
        <v>9.0342062774526749E-3</v>
      </c>
      <c r="Z12">
        <f t="shared" si="18"/>
        <v>0.89198241917738463</v>
      </c>
      <c r="AB12">
        <f t="shared" si="19"/>
        <v>501.66823000114618</v>
      </c>
      <c r="AC12">
        <f t="shared" si="2"/>
        <v>467.36491673659879</v>
      </c>
      <c r="AE12">
        <f t="shared" si="3"/>
        <v>0</v>
      </c>
      <c r="AF12">
        <f t="shared" si="4"/>
        <v>0</v>
      </c>
      <c r="AG12">
        <f t="shared" si="4"/>
        <v>-11.149780239717307</v>
      </c>
      <c r="AH12">
        <f t="shared" si="5"/>
        <v>-1202.0011452150784</v>
      </c>
      <c r="AI12">
        <f t="shared" si="6"/>
        <v>-1213.1509254547957</v>
      </c>
      <c r="AJ12">
        <f t="shared" si="7"/>
        <v>34.303313264547398</v>
      </c>
      <c r="AK12">
        <f t="shared" si="22"/>
        <v>35.116776100080237</v>
      </c>
      <c r="AL12">
        <f t="shared" si="8"/>
        <v>-1143.7308360901682</v>
      </c>
      <c r="AN12">
        <f t="shared" si="9"/>
        <v>0</v>
      </c>
      <c r="AO12">
        <f t="shared" si="9"/>
        <v>0</v>
      </c>
      <c r="AP12">
        <f t="shared" si="9"/>
        <v>-4.0207225307835808</v>
      </c>
      <c r="AQ12">
        <f t="shared" si="9"/>
        <v>-433.45366300389674</v>
      </c>
      <c r="AR12">
        <f t="shared" si="9"/>
        <v>-437.47438553468032</v>
      </c>
      <c r="AS12">
        <f t="shared" si="9"/>
        <v>12.370118653279389</v>
      </c>
      <c r="AT12">
        <f t="shared" si="9"/>
        <v>12.663461506722472</v>
      </c>
      <c r="AU12">
        <f t="shared" si="9"/>
        <v>-412.44080537467852</v>
      </c>
      <c r="AW12">
        <v>9</v>
      </c>
      <c r="AX12">
        <f>IF(Z12&gt;0, (R12*SUMPRODUCT(K12:$K$98, X12:$X$98)-K12*$AZ$3)/Z12, 0)</f>
        <v>523.9620273767481</v>
      </c>
    </row>
    <row r="13" spans="1:52" x14ac:dyDescent="0.25">
      <c r="E13">
        <v>2013</v>
      </c>
      <c r="F13" s="5">
        <f>EconomicRates!C53</f>
        <v>3.5571999999999999E-2</v>
      </c>
      <c r="G13" s="5">
        <f>EconomicRates!D53</f>
        <v>7.0000000000000007E-2</v>
      </c>
      <c r="H13" s="5">
        <f t="shared" si="10"/>
        <v>0.12000000000000001</v>
      </c>
      <c r="I13" s="5">
        <f t="shared" si="11"/>
        <v>1.1200000000000001</v>
      </c>
      <c r="J13">
        <f t="shared" si="12"/>
        <v>0.89285714285714279</v>
      </c>
      <c r="K13">
        <f t="shared" si="20"/>
        <v>0.32197323659069604</v>
      </c>
      <c r="L13" s="2">
        <v>10</v>
      </c>
      <c r="M13" s="6">
        <v>2.676E-3</v>
      </c>
      <c r="Q13" s="4">
        <f t="shared" si="21"/>
        <v>12.5</v>
      </c>
      <c r="R13">
        <f t="shared" si="0"/>
        <v>500000</v>
      </c>
      <c r="S13">
        <f t="shared" si="1"/>
        <v>499.59298412983134</v>
      </c>
      <c r="U13">
        <f t="shared" si="13"/>
        <v>2.676E-3</v>
      </c>
      <c r="V13">
        <f t="shared" si="14"/>
        <v>0.01</v>
      </c>
      <c r="W13">
        <f t="shared" si="15"/>
        <v>0.89198241917738463</v>
      </c>
      <c r="X13">
        <f t="shared" si="16"/>
        <v>2.3869449537186811E-3</v>
      </c>
      <c r="Y13">
        <f t="shared" si="17"/>
        <v>8.9198241917738466E-3</v>
      </c>
      <c r="Z13">
        <f t="shared" si="18"/>
        <v>0.88067565003189208</v>
      </c>
      <c r="AB13">
        <f t="shared" si="19"/>
        <v>467.36491673659879</v>
      </c>
      <c r="AC13">
        <f t="shared" si="2"/>
        <v>439.97937604991193</v>
      </c>
      <c r="AE13">
        <f t="shared" si="3"/>
        <v>0</v>
      </c>
      <c r="AF13">
        <f t="shared" si="4"/>
        <v>0</v>
      </c>
      <c r="AG13">
        <f t="shared" si="4"/>
        <v>-11.00844562539865</v>
      </c>
      <c r="AH13">
        <f t="shared" si="5"/>
        <v>-1193.4724768593405</v>
      </c>
      <c r="AI13">
        <f t="shared" si="6"/>
        <v>-1204.4809224847393</v>
      </c>
      <c r="AJ13">
        <f t="shared" si="7"/>
        <v>27.385540686686852</v>
      </c>
      <c r="AK13">
        <f t="shared" si="22"/>
        <v>32.715544171561916</v>
      </c>
      <c r="AL13">
        <f t="shared" si="8"/>
        <v>-1144.3798376264904</v>
      </c>
      <c r="AN13">
        <f t="shared" si="9"/>
        <v>0</v>
      </c>
      <c r="AO13">
        <f t="shared" si="9"/>
        <v>0</v>
      </c>
      <c r="AP13">
        <f t="shared" si="9"/>
        <v>-3.5444248678422925</v>
      </c>
      <c r="AQ13">
        <f t="shared" si="9"/>
        <v>-384.26619615631648</v>
      </c>
      <c r="AR13">
        <f t="shared" si="9"/>
        <v>-387.81062102415876</v>
      </c>
      <c r="AS13">
        <f t="shared" si="9"/>
        <v>8.8174111706787581</v>
      </c>
      <c r="AT13">
        <f t="shared" si="9"/>
        <v>10.533529643743671</v>
      </c>
      <c r="AU13">
        <f t="shared" si="9"/>
        <v>-368.45968020973629</v>
      </c>
      <c r="AW13">
        <v>10</v>
      </c>
      <c r="AX13">
        <f>IF(Z13&gt;0, (R13*SUMPRODUCT(K13:$K$98, X13:$X$98)-K13*$AZ$3)/Z13, 0)</f>
        <v>499.59298412983134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10"/>
        <v>0.12000000000000001</v>
      </c>
      <c r="I14" s="5">
        <f t="shared" si="11"/>
        <v>1.1200000000000001</v>
      </c>
      <c r="J14">
        <f t="shared" si="12"/>
        <v>0.89285714285714279</v>
      </c>
      <c r="K14">
        <f t="shared" si="20"/>
        <v>0.28747610409883573</v>
      </c>
      <c r="L14" s="2">
        <v>11</v>
      </c>
      <c r="M14" s="6">
        <v>2.6930000000000001E-3</v>
      </c>
      <c r="Q14" s="4">
        <f t="shared" si="21"/>
        <v>12.5</v>
      </c>
      <c r="R14">
        <f t="shared" si="0"/>
        <v>500000</v>
      </c>
      <c r="S14">
        <f t="shared" si="1"/>
        <v>481.05271303048409</v>
      </c>
      <c r="U14">
        <f t="shared" si="13"/>
        <v>2.6930000000000001E-3</v>
      </c>
      <c r="V14">
        <f t="shared" si="14"/>
        <v>0.01</v>
      </c>
      <c r="W14">
        <f t="shared" si="15"/>
        <v>0.88067565003189208</v>
      </c>
      <c r="X14">
        <f t="shared" si="16"/>
        <v>2.3716595255358856E-3</v>
      </c>
      <c r="Y14">
        <f t="shared" si="17"/>
        <v>8.8067565003189206E-3</v>
      </c>
      <c r="Z14">
        <f t="shared" si="18"/>
        <v>0.86949723400603729</v>
      </c>
      <c r="AB14">
        <f t="shared" si="19"/>
        <v>439.97937604991193</v>
      </c>
      <c r="AC14">
        <f t="shared" si="2"/>
        <v>418.27400339110591</v>
      </c>
      <c r="AE14">
        <f t="shared" si="3"/>
        <v>0</v>
      </c>
      <c r="AF14">
        <f t="shared" si="4"/>
        <v>0</v>
      </c>
      <c r="AG14">
        <f t="shared" si="4"/>
        <v>-10.868715425075466</v>
      </c>
      <c r="AH14">
        <f t="shared" si="5"/>
        <v>-1185.8297627679428</v>
      </c>
      <c r="AI14">
        <f t="shared" si="6"/>
        <v>-1196.6984781930182</v>
      </c>
      <c r="AJ14">
        <f t="shared" si="7"/>
        <v>21.705372658806027</v>
      </c>
      <c r="AK14">
        <f t="shared" si="22"/>
        <v>30.798556323493838</v>
      </c>
      <c r="AL14">
        <f t="shared" si="8"/>
        <v>-1144.1945492107184</v>
      </c>
      <c r="AN14">
        <f t="shared" si="9"/>
        <v>0</v>
      </c>
      <c r="AO14">
        <f t="shared" si="9"/>
        <v>0</v>
      </c>
      <c r="AP14">
        <f t="shared" si="9"/>
        <v>-3.1244959669596164</v>
      </c>
      <c r="AQ14">
        <f t="shared" si="9"/>
        <v>-340.89772032497478</v>
      </c>
      <c r="AR14">
        <f t="shared" si="9"/>
        <v>-344.0222162919344</v>
      </c>
      <c r="AS14">
        <f t="shared" si="9"/>
        <v>6.2397759699669439</v>
      </c>
      <c r="AT14">
        <f t="shared" si="9"/>
        <v>8.8538489837465697</v>
      </c>
      <c r="AU14">
        <f t="shared" si="9"/>
        <v>-328.92859133822088</v>
      </c>
      <c r="AW14">
        <v>11</v>
      </c>
      <c r="AX14">
        <f>IF(Z14&gt;0, (R14*SUMPRODUCT(K14:$K$98, X14:$X$98)-K14*$AZ$3)/Z14, 0)</f>
        <v>481.05271303048409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10"/>
        <v>0.12000000000000001</v>
      </c>
      <c r="I15" s="5">
        <f t="shared" si="11"/>
        <v>1.1200000000000001</v>
      </c>
      <c r="J15">
        <f t="shared" si="12"/>
        <v>0.89285714285714279</v>
      </c>
      <c r="K15">
        <f t="shared" si="20"/>
        <v>0.25667509294538904</v>
      </c>
      <c r="L15" s="2">
        <v>12</v>
      </c>
      <c r="M15" s="6">
        <v>2.7169999999999998E-3</v>
      </c>
      <c r="Q15" s="4">
        <f t="shared" si="21"/>
        <v>12.5</v>
      </c>
      <c r="R15">
        <f t="shared" si="0"/>
        <v>500000</v>
      </c>
      <c r="S15">
        <f t="shared" si="1"/>
        <v>467.23286413347051</v>
      </c>
      <c r="U15">
        <f t="shared" si="13"/>
        <v>2.7169999999999998E-3</v>
      </c>
      <c r="V15">
        <f t="shared" si="14"/>
        <v>0.01</v>
      </c>
      <c r="W15">
        <f t="shared" si="15"/>
        <v>0.86949723400603729</v>
      </c>
      <c r="X15">
        <f t="shared" si="16"/>
        <v>2.3624239847944029E-3</v>
      </c>
      <c r="Y15">
        <f t="shared" si="17"/>
        <v>8.6949723400603727E-3</v>
      </c>
      <c r="Z15">
        <f t="shared" si="18"/>
        <v>0.85843983768118259</v>
      </c>
      <c r="AB15">
        <f t="shared" si="19"/>
        <v>418.27400339110591</v>
      </c>
      <c r="AC15">
        <f t="shared" si="2"/>
        <v>401.09130404605048</v>
      </c>
      <c r="AE15">
        <f t="shared" si="3"/>
        <v>0</v>
      </c>
      <c r="AF15">
        <f t="shared" si="4"/>
        <v>0</v>
      </c>
      <c r="AG15">
        <f t="shared" si="4"/>
        <v>-10.730497971014783</v>
      </c>
      <c r="AH15">
        <f t="shared" si="5"/>
        <v>-1181.2119923972014</v>
      </c>
      <c r="AI15">
        <f t="shared" si="6"/>
        <v>-1191.9424903682161</v>
      </c>
      <c r="AJ15">
        <f t="shared" si="7"/>
        <v>17.182699345055426</v>
      </c>
      <c r="AK15">
        <f t="shared" si="22"/>
        <v>29.279180237377417</v>
      </c>
      <c r="AL15">
        <f t="shared" si="8"/>
        <v>-1145.4806107857833</v>
      </c>
      <c r="AN15">
        <f t="shared" si="9"/>
        <v>0</v>
      </c>
      <c r="AO15">
        <f t="shared" si="9"/>
        <v>0</v>
      </c>
      <c r="AP15">
        <f t="shared" si="9"/>
        <v>-2.7542515640605281</v>
      </c>
      <c r="AQ15">
        <f t="shared" si="9"/>
        <v>-303.18769793675983</v>
      </c>
      <c r="AR15">
        <f t="shared" si="9"/>
        <v>-305.94194950082033</v>
      </c>
      <c r="AS15">
        <f t="shared" si="9"/>
        <v>4.4103709514447766</v>
      </c>
      <c r="AT15">
        <f t="shared" si="9"/>
        <v>7.5152363087936465</v>
      </c>
      <c r="AU15">
        <f t="shared" si="9"/>
        <v>-294.01634224058193</v>
      </c>
      <c r="AW15">
        <v>12</v>
      </c>
      <c r="AX15">
        <f>IF(Z15&gt;0, (R15*SUMPRODUCT(K15:$K$98, X15:$X$98)-K15*$AZ$3)/Z15, 0)</f>
        <v>467.23286413347051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10"/>
        <v>0.12000000000000001</v>
      </c>
      <c r="I16" s="5">
        <f t="shared" si="11"/>
        <v>1.1200000000000001</v>
      </c>
      <c r="J16">
        <f t="shared" si="12"/>
        <v>0.89285714285714279</v>
      </c>
      <c r="K16">
        <f t="shared" si="20"/>
        <v>0.22917419012981163</v>
      </c>
      <c r="L16" s="2">
        <v>13</v>
      </c>
      <c r="M16" s="6">
        <v>2.745E-3</v>
      </c>
      <c r="Q16" s="4">
        <f t="shared" si="21"/>
        <v>12.5</v>
      </c>
      <c r="R16">
        <f t="shared" si="0"/>
        <v>500000</v>
      </c>
      <c r="S16">
        <f t="shared" si="1"/>
        <v>456.56085118670438</v>
      </c>
      <c r="U16">
        <f t="shared" si="13"/>
        <v>2.745E-3</v>
      </c>
      <c r="V16">
        <f t="shared" si="14"/>
        <v>0.01</v>
      </c>
      <c r="W16">
        <f t="shared" si="15"/>
        <v>0.85843983768118259</v>
      </c>
      <c r="X16">
        <f t="shared" si="16"/>
        <v>2.3564173544348465E-3</v>
      </c>
      <c r="Y16">
        <f t="shared" si="17"/>
        <v>8.5843983768118266E-3</v>
      </c>
      <c r="Z16">
        <f t="shared" si="18"/>
        <v>0.84749902194993598</v>
      </c>
      <c r="AB16">
        <f t="shared" si="19"/>
        <v>401.09130404605048</v>
      </c>
      <c r="AC16">
        <f t="shared" si="2"/>
        <v>386.93487484136222</v>
      </c>
      <c r="AE16">
        <f t="shared" si="3"/>
        <v>0</v>
      </c>
      <c r="AF16">
        <f t="shared" si="4"/>
        <v>0</v>
      </c>
      <c r="AG16">
        <f t="shared" si="4"/>
        <v>-10.593737774374199</v>
      </c>
      <c r="AH16">
        <f t="shared" si="5"/>
        <v>-1178.2086772174232</v>
      </c>
      <c r="AI16">
        <f t="shared" si="6"/>
        <v>-1188.8024149917974</v>
      </c>
      <c r="AJ16">
        <f t="shared" si="7"/>
        <v>14.156429204688266</v>
      </c>
      <c r="AK16">
        <f t="shared" si="22"/>
        <v>28.076391283223536</v>
      </c>
      <c r="AL16">
        <f t="shared" si="8"/>
        <v>-1146.5695945038856</v>
      </c>
      <c r="AN16">
        <f t="shared" si="9"/>
        <v>0</v>
      </c>
      <c r="AO16">
        <f t="shared" si="9"/>
        <v>0</v>
      </c>
      <c r="AP16">
        <f t="shared" si="9"/>
        <v>-2.4278112748898004</v>
      </c>
      <c r="AQ16">
        <f t="shared" si="9"/>
        <v>-270.01501940521962</v>
      </c>
      <c r="AR16">
        <f t="shared" si="9"/>
        <v>-272.44283068010941</v>
      </c>
      <c r="AS16">
        <f t="shared" si="9"/>
        <v>3.2442881981144467</v>
      </c>
      <c r="AT16">
        <f t="shared" si="9"/>
        <v>6.4343842341004569</v>
      </c>
      <c r="AU16">
        <f t="shared" si="9"/>
        <v>-262.7641582478945</v>
      </c>
      <c r="AW16">
        <v>13</v>
      </c>
      <c r="AX16">
        <f>IF(Z16&gt;0, (R16*SUMPRODUCT(K16:$K$98, X16:$X$98)-K16*$AZ$3)/Z16, 0)</f>
        <v>456.56085118670438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10"/>
        <v>0.12000000000000001</v>
      </c>
      <c r="I17" s="5">
        <f t="shared" si="11"/>
        <v>1.1200000000000001</v>
      </c>
      <c r="J17">
        <f t="shared" si="12"/>
        <v>0.89285714285714279</v>
      </c>
      <c r="K17">
        <f t="shared" si="20"/>
        <v>0.20461981261590323</v>
      </c>
      <c r="L17" s="2">
        <v>14</v>
      </c>
      <c r="M17" s="6">
        <v>2.7729999999999999E-3</v>
      </c>
      <c r="Q17" s="4">
        <f t="shared" si="21"/>
        <v>12.5</v>
      </c>
      <c r="R17">
        <f t="shared" si="0"/>
        <v>500000</v>
      </c>
      <c r="S17">
        <f t="shared" si="1"/>
        <v>448.18355232457236</v>
      </c>
      <c r="U17">
        <f t="shared" si="13"/>
        <v>2.7729999999999999E-3</v>
      </c>
      <c r="V17">
        <f t="shared" si="14"/>
        <v>0.01</v>
      </c>
      <c r="W17">
        <f t="shared" si="15"/>
        <v>0.84749902194993598</v>
      </c>
      <c r="X17">
        <f t="shared" si="16"/>
        <v>2.3501147878671725E-3</v>
      </c>
      <c r="Y17">
        <f t="shared" si="17"/>
        <v>8.4749902194993596E-3</v>
      </c>
      <c r="Z17">
        <f t="shared" si="18"/>
        <v>0.83667391694256943</v>
      </c>
      <c r="AB17">
        <f t="shared" si="19"/>
        <v>386.93487484136222</v>
      </c>
      <c r="AC17">
        <f t="shared" si="2"/>
        <v>374.98348823263495</v>
      </c>
      <c r="AE17">
        <f t="shared" si="3"/>
        <v>0</v>
      </c>
      <c r="AF17">
        <f t="shared" si="4"/>
        <v>0</v>
      </c>
      <c r="AG17">
        <f t="shared" si="4"/>
        <v>-10.458423961782119</v>
      </c>
      <c r="AH17">
        <f t="shared" si="5"/>
        <v>-1175.0573939335861</v>
      </c>
      <c r="AI17">
        <f t="shared" si="6"/>
        <v>-1185.5158178953682</v>
      </c>
      <c r="AJ17">
        <f t="shared" si="7"/>
        <v>11.951386608727262</v>
      </c>
      <c r="AK17">
        <f t="shared" si="22"/>
        <v>27.085441238895356</v>
      </c>
      <c r="AL17">
        <f t="shared" si="8"/>
        <v>-1146.4789900477456</v>
      </c>
      <c r="AN17">
        <f t="shared" si="9"/>
        <v>0</v>
      </c>
      <c r="AO17">
        <f t="shared" si="9"/>
        <v>0</v>
      </c>
      <c r="AP17">
        <f t="shared" si="9"/>
        <v>-2.1400007513175292</v>
      </c>
      <c r="AQ17">
        <f t="shared" si="9"/>
        <v>-240.44002375962197</v>
      </c>
      <c r="AR17">
        <f t="shared" si="9"/>
        <v>-242.5800245109395</v>
      </c>
      <c r="AS17">
        <f t="shared" si="9"/>
        <v>2.4454904883779873</v>
      </c>
      <c r="AT17">
        <f t="shared" si="9"/>
        <v>5.5422179109218259</v>
      </c>
      <c r="AU17">
        <f t="shared" si="9"/>
        <v>-234.59231611163969</v>
      </c>
      <c r="AW17">
        <v>14</v>
      </c>
      <c r="AX17">
        <f>IF(Z17&gt;0, (R17*SUMPRODUCT(K17:$K$98, X17:$X$98)-K17*$AZ$3)/Z17, 0)</f>
        <v>448.18355232457236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10"/>
        <v>0.12000000000000001</v>
      </c>
      <c r="I18" s="5">
        <f t="shared" si="11"/>
        <v>1.1200000000000001</v>
      </c>
      <c r="J18">
        <f t="shared" si="12"/>
        <v>0.89285714285714279</v>
      </c>
      <c r="K18">
        <f t="shared" si="20"/>
        <v>0.1826962612641993</v>
      </c>
      <c r="L18" s="2">
        <v>15</v>
      </c>
      <c r="M18" s="6">
        <v>2.8019999999999998E-3</v>
      </c>
      <c r="Q18" s="4">
        <f t="shared" si="21"/>
        <v>12.5</v>
      </c>
      <c r="R18">
        <f t="shared" si="0"/>
        <v>500000</v>
      </c>
      <c r="S18">
        <f t="shared" si="1"/>
        <v>441.85696330772043</v>
      </c>
      <c r="U18">
        <f t="shared" si="13"/>
        <v>2.8019999999999998E-3</v>
      </c>
      <c r="V18">
        <f t="shared" si="14"/>
        <v>0.01</v>
      </c>
      <c r="W18">
        <f t="shared" si="15"/>
        <v>0.83667391694256943</v>
      </c>
      <c r="X18">
        <f t="shared" si="16"/>
        <v>2.3443603152730795E-3</v>
      </c>
      <c r="Y18">
        <f t="shared" si="17"/>
        <v>8.3667391694256937E-3</v>
      </c>
      <c r="Z18">
        <f t="shared" si="18"/>
        <v>0.8259628174578707</v>
      </c>
      <c r="AB18">
        <f t="shared" si="19"/>
        <v>374.98348823263495</v>
      </c>
      <c r="AC18">
        <f t="shared" si="2"/>
        <v>364.95742232702378</v>
      </c>
      <c r="AE18">
        <f t="shared" si="3"/>
        <v>0</v>
      </c>
      <c r="AF18">
        <f t="shared" si="4"/>
        <v>0</v>
      </c>
      <c r="AG18">
        <f t="shared" si="4"/>
        <v>-10.324535218223383</v>
      </c>
      <c r="AH18">
        <f t="shared" si="5"/>
        <v>-1172.1801576365397</v>
      </c>
      <c r="AI18">
        <f t="shared" si="6"/>
        <v>-1182.5046928547631</v>
      </c>
      <c r="AJ18">
        <f t="shared" si="7"/>
        <v>10.026065905611176</v>
      </c>
      <c r="AK18">
        <f t="shared" si="22"/>
        <v>26.24884417628445</v>
      </c>
      <c r="AL18">
        <f t="shared" si="8"/>
        <v>-1146.2297827728676</v>
      </c>
      <c r="AN18">
        <f t="shared" si="9"/>
        <v>0</v>
      </c>
      <c r="AO18">
        <f t="shared" si="9"/>
        <v>0</v>
      </c>
      <c r="AP18">
        <f t="shared" si="9"/>
        <v>-1.8862539836599661</v>
      </c>
      <c r="AQ18">
        <f t="shared" si="9"/>
        <v>-214.15293232827557</v>
      </c>
      <c r="AR18">
        <f t="shared" si="9"/>
        <v>-216.03918631193554</v>
      </c>
      <c r="AS18">
        <f t="shared" si="9"/>
        <v>1.8317247561436205</v>
      </c>
      <c r="AT18">
        <f t="shared" si="9"/>
        <v>4.7955656935137201</v>
      </c>
      <c r="AU18">
        <f t="shared" si="9"/>
        <v>-209.41189586227821</v>
      </c>
      <c r="AW18">
        <v>15</v>
      </c>
      <c r="AX18">
        <f>IF(Z18&gt;0, (R18*SUMPRODUCT(K18:$K$98, X18:$X$98)-K18*$AZ$3)/Z18, 0)</f>
        <v>441.85696330772043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10"/>
        <v>0.12000000000000001</v>
      </c>
      <c r="I19" s="5">
        <f t="shared" si="11"/>
        <v>1.1200000000000001</v>
      </c>
      <c r="J19">
        <f t="shared" si="12"/>
        <v>0.89285714285714279</v>
      </c>
      <c r="K19">
        <f t="shared" si="20"/>
        <v>0.16312166184303509</v>
      </c>
      <c r="L19" s="2">
        <v>16</v>
      </c>
      <c r="M19" s="6">
        <v>2.8370000000000001E-3</v>
      </c>
      <c r="Q19" s="4">
        <f t="shared" si="21"/>
        <v>12.5</v>
      </c>
      <c r="R19">
        <f t="shared" si="0"/>
        <v>500000</v>
      </c>
      <c r="S19">
        <f t="shared" si="1"/>
        <v>437.26852860108249</v>
      </c>
      <c r="U19">
        <f t="shared" si="13"/>
        <v>2.8370000000000001E-3</v>
      </c>
      <c r="V19">
        <f t="shared" si="14"/>
        <v>0.01</v>
      </c>
      <c r="W19">
        <f t="shared" si="15"/>
        <v>0.8259628174578707</v>
      </c>
      <c r="X19">
        <f t="shared" si="16"/>
        <v>2.3432565131279791E-3</v>
      </c>
      <c r="Y19">
        <f t="shared" si="17"/>
        <v>8.2596281745787072E-3</v>
      </c>
      <c r="Z19">
        <f t="shared" si="18"/>
        <v>0.81535993277016405</v>
      </c>
      <c r="AB19">
        <f t="shared" si="19"/>
        <v>364.95742232702378</v>
      </c>
      <c r="AC19">
        <f t="shared" si="2"/>
        <v>356.5312380826872</v>
      </c>
      <c r="AE19">
        <f t="shared" si="3"/>
        <v>0</v>
      </c>
      <c r="AF19">
        <f t="shared" si="4"/>
        <v>0</v>
      </c>
      <c r="AG19">
        <f t="shared" si="4"/>
        <v>-10.19199915962705</v>
      </c>
      <c r="AH19">
        <f t="shared" si="5"/>
        <v>-1171.6282565639895</v>
      </c>
      <c r="AI19">
        <f t="shared" si="6"/>
        <v>-1181.8202557236166</v>
      </c>
      <c r="AJ19">
        <f t="shared" si="7"/>
        <v>8.4261842443365822</v>
      </c>
      <c r="AK19">
        <f t="shared" si="22"/>
        <v>25.547019562891666</v>
      </c>
      <c r="AL19">
        <f t="shared" si="8"/>
        <v>-1147.8470519163884</v>
      </c>
      <c r="AN19">
        <f t="shared" si="9"/>
        <v>0</v>
      </c>
      <c r="AO19">
        <f t="shared" si="9"/>
        <v>0</v>
      </c>
      <c r="AP19">
        <f t="shared" si="9"/>
        <v>-1.6625358404211814</v>
      </c>
      <c r="AQ19">
        <f t="shared" si="9"/>
        <v>-191.11794827297584</v>
      </c>
      <c r="AR19">
        <f t="shared" si="9"/>
        <v>-192.78048411339702</v>
      </c>
      <c r="AS19">
        <f t="shared" si="9"/>
        <v>1.3744931769317821</v>
      </c>
      <c r="AT19">
        <f t="shared" si="9"/>
        <v>4.1672722862354163</v>
      </c>
      <c r="AU19">
        <f t="shared" si="9"/>
        <v>-187.23871865022986</v>
      </c>
      <c r="AW19">
        <v>16</v>
      </c>
      <c r="AX19">
        <f>IF(Z19&gt;0, (R19*SUMPRODUCT(K19:$K$98, X19:$X$98)-K19*$AZ$3)/Z19, 0)</f>
        <v>437.26852860108249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10"/>
        <v>0.12000000000000001</v>
      </c>
      <c r="I20" s="5">
        <f t="shared" si="11"/>
        <v>1.1200000000000001</v>
      </c>
      <c r="J20">
        <f t="shared" si="12"/>
        <v>0.89285714285714279</v>
      </c>
      <c r="K20">
        <f t="shared" si="20"/>
        <v>0.14564434093128131</v>
      </c>
      <c r="L20" s="2">
        <v>17</v>
      </c>
      <c r="M20" s="6">
        <v>2.8709999999999999E-3</v>
      </c>
      <c r="Q20" s="4">
        <f t="shared" si="21"/>
        <v>12.5</v>
      </c>
      <c r="R20">
        <f t="shared" si="0"/>
        <v>500000</v>
      </c>
      <c r="S20">
        <f t="shared" si="1"/>
        <v>433.73447423604392</v>
      </c>
      <c r="U20">
        <f t="shared" si="13"/>
        <v>2.8709999999999999E-3</v>
      </c>
      <c r="V20">
        <f t="shared" si="14"/>
        <v>0.01</v>
      </c>
      <c r="W20">
        <f t="shared" si="15"/>
        <v>0.81535993277016405</v>
      </c>
      <c r="X20">
        <f t="shared" si="16"/>
        <v>2.340898366983141E-3</v>
      </c>
      <c r="Y20">
        <f t="shared" si="17"/>
        <v>8.1535993277016411E-3</v>
      </c>
      <c r="Z20">
        <f t="shared" si="18"/>
        <v>0.80486543507547925</v>
      </c>
      <c r="AB20">
        <f t="shared" si="19"/>
        <v>356.5312380826872</v>
      </c>
      <c r="AC20">
        <f t="shared" si="2"/>
        <v>349.09788631322772</v>
      </c>
      <c r="AE20">
        <f t="shared" si="3"/>
        <v>0</v>
      </c>
      <c r="AF20">
        <f t="shared" si="4"/>
        <v>0</v>
      </c>
      <c r="AG20">
        <f t="shared" si="4"/>
        <v>-10.06081793844349</v>
      </c>
      <c r="AH20">
        <f t="shared" si="5"/>
        <v>-1170.4491834915705</v>
      </c>
      <c r="AI20">
        <f t="shared" si="6"/>
        <v>-1180.510001430014</v>
      </c>
      <c r="AJ20">
        <f t="shared" si="7"/>
        <v>7.4333517694594775</v>
      </c>
      <c r="AK20">
        <f t="shared" si="22"/>
        <v>24.957186665788107</v>
      </c>
      <c r="AL20">
        <f t="shared" si="8"/>
        <v>-1148.1194629947663</v>
      </c>
      <c r="AN20">
        <f t="shared" si="9"/>
        <v>0</v>
      </c>
      <c r="AO20">
        <f t="shared" si="9"/>
        <v>0</v>
      </c>
      <c r="AP20">
        <f t="shared" si="9"/>
        <v>-1.4653011978742145</v>
      </c>
      <c r="AQ20">
        <f t="shared" si="9"/>
        <v>-170.46929992318613</v>
      </c>
      <c r="AR20">
        <f t="shared" si="9"/>
        <v>-171.93460112106035</v>
      </c>
      <c r="AS20">
        <f t="shared" si="9"/>
        <v>1.0826256193732993</v>
      </c>
      <c r="AT20">
        <f t="shared" si="9"/>
        <v>3.6348730034376708</v>
      </c>
      <c r="AU20">
        <f t="shared" si="9"/>
        <v>-167.21710249824937</v>
      </c>
      <c r="AW20">
        <v>17</v>
      </c>
      <c r="AX20">
        <f>IF(Z20&gt;0, (R20*SUMPRODUCT(K20:$K$98, X20:$X$98)-K20*$AZ$3)/Z20, 0)</f>
        <v>433.73447423604392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10"/>
        <v>0.12000000000000001</v>
      </c>
      <c r="I21" s="5">
        <f t="shared" si="11"/>
        <v>1.1200000000000001</v>
      </c>
      <c r="J21">
        <f t="shared" si="12"/>
        <v>0.89285714285714279</v>
      </c>
      <c r="K21">
        <f t="shared" si="20"/>
        <v>0.13003959011721544</v>
      </c>
      <c r="L21" s="2">
        <v>18</v>
      </c>
      <c r="M21" s="6">
        <v>2.9099999999999998E-3</v>
      </c>
      <c r="Q21" s="4">
        <f t="shared" si="21"/>
        <v>12.5</v>
      </c>
      <c r="R21">
        <f t="shared" si="0"/>
        <v>500000</v>
      </c>
      <c r="S21">
        <f t="shared" si="1"/>
        <v>431.26952175688837</v>
      </c>
      <c r="U21">
        <f t="shared" si="13"/>
        <v>2.9099999999999998E-3</v>
      </c>
      <c r="V21">
        <f t="shared" si="14"/>
        <v>0.01</v>
      </c>
      <c r="W21">
        <f t="shared" si="15"/>
        <v>0.80486543507547925</v>
      </c>
      <c r="X21">
        <f t="shared" si="16"/>
        <v>2.3421584160696444E-3</v>
      </c>
      <c r="Y21">
        <f t="shared" si="17"/>
        <v>8.0486543507547921E-3</v>
      </c>
      <c r="Z21">
        <f t="shared" si="18"/>
        <v>0.79447462230865484</v>
      </c>
      <c r="AB21">
        <f t="shared" si="19"/>
        <v>349.09788631322772</v>
      </c>
      <c r="AC21">
        <f t="shared" si="2"/>
        <v>342.63269041103808</v>
      </c>
      <c r="AE21">
        <f t="shared" si="3"/>
        <v>0</v>
      </c>
      <c r="AF21">
        <f t="shared" si="4"/>
        <v>0</v>
      </c>
      <c r="AG21">
        <f t="shared" si="4"/>
        <v>-9.9309327788581854</v>
      </c>
      <c r="AH21">
        <f t="shared" si="5"/>
        <v>-1171.0792080348222</v>
      </c>
      <c r="AI21">
        <f t="shared" si="6"/>
        <v>-1181.0101408136804</v>
      </c>
      <c r="AJ21">
        <f t="shared" si="7"/>
        <v>6.4651959021896346</v>
      </c>
      <c r="AK21">
        <f t="shared" si="22"/>
        <v>24.436852041925942</v>
      </c>
      <c r="AL21">
        <f t="shared" si="8"/>
        <v>-1150.1080928695649</v>
      </c>
      <c r="AN21">
        <f t="shared" si="9"/>
        <v>0</v>
      </c>
      <c r="AO21">
        <f t="shared" si="9"/>
        <v>0</v>
      </c>
      <c r="AP21">
        <f t="shared" si="9"/>
        <v>-1.2914144280443378</v>
      </c>
      <c r="AQ21">
        <f t="shared" si="9"/>
        <v>-152.28666020764155</v>
      </c>
      <c r="AR21">
        <f t="shared" si="9"/>
        <v>-153.57807463568591</v>
      </c>
      <c r="AS21">
        <f t="shared" si="9"/>
        <v>0.84073142514824095</v>
      </c>
      <c r="AT21">
        <f t="shared" si="9"/>
        <v>3.1777582232870887</v>
      </c>
      <c r="AU21">
        <f t="shared" si="9"/>
        <v>-149.55958498725056</v>
      </c>
      <c r="AW21">
        <v>18</v>
      </c>
      <c r="AX21">
        <f>IF(Z21&gt;0, (R21*SUMPRODUCT(K21:$K$98, X21:$X$98)-K21*$AZ$3)/Z21, 0)</f>
        <v>431.26952175688837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10"/>
        <v>0.12000000000000001</v>
      </c>
      <c r="I22" s="5">
        <f t="shared" si="11"/>
        <v>1.1200000000000001</v>
      </c>
      <c r="J22">
        <f t="shared" si="12"/>
        <v>0.89285714285714279</v>
      </c>
      <c r="K22">
        <f t="shared" si="20"/>
        <v>0.11610677689037092</v>
      </c>
      <c r="L22" s="2">
        <v>19</v>
      </c>
      <c r="M22" s="6">
        <v>2.9520000000000002E-3</v>
      </c>
      <c r="Q22" s="4">
        <f t="shared" si="21"/>
        <v>12.5</v>
      </c>
      <c r="R22">
        <f t="shared" si="0"/>
        <v>500000</v>
      </c>
      <c r="S22">
        <f t="shared" si="1"/>
        <v>429.46300082815725</v>
      </c>
      <c r="U22">
        <f t="shared" si="13"/>
        <v>2.9520000000000002E-3</v>
      </c>
      <c r="V22">
        <f t="shared" si="14"/>
        <v>0.01</v>
      </c>
      <c r="W22">
        <f t="shared" si="15"/>
        <v>0.79447462230865484</v>
      </c>
      <c r="X22">
        <f t="shared" si="16"/>
        <v>2.3452890850551491E-3</v>
      </c>
      <c r="Y22">
        <f t="shared" si="17"/>
        <v>7.9447462230865483E-3</v>
      </c>
      <c r="Z22">
        <f t="shared" si="18"/>
        <v>0.78418458700051319</v>
      </c>
      <c r="AB22">
        <f t="shared" si="19"/>
        <v>342.63269041103808</v>
      </c>
      <c r="AC22">
        <f t="shared" si="2"/>
        <v>336.77826593642953</v>
      </c>
      <c r="AE22">
        <f t="shared" si="3"/>
        <v>0</v>
      </c>
      <c r="AF22">
        <f t="shared" si="4"/>
        <v>0</v>
      </c>
      <c r="AG22">
        <f t="shared" si="4"/>
        <v>-9.8023073375064147</v>
      </c>
      <c r="AH22">
        <f t="shared" si="5"/>
        <v>-1172.6445425275745</v>
      </c>
      <c r="AI22">
        <f t="shared" si="6"/>
        <v>-1182.4468498650808</v>
      </c>
      <c r="AJ22">
        <f t="shared" si="7"/>
        <v>5.8544244746085496</v>
      </c>
      <c r="AK22">
        <f t="shared" si="22"/>
        <v>23.984288328772667</v>
      </c>
      <c r="AL22">
        <f t="shared" si="8"/>
        <v>-1152.6081370616996</v>
      </c>
      <c r="AN22">
        <f t="shared" si="9"/>
        <v>0</v>
      </c>
      <c r="AO22">
        <f t="shared" si="9"/>
        <v>0</v>
      </c>
      <c r="AP22">
        <f t="shared" si="9"/>
        <v>-1.1381143110467031</v>
      </c>
      <c r="AQ22">
        <f t="shared" si="9"/>
        <v>-136.15197827096017</v>
      </c>
      <c r="AR22">
        <f t="shared" si="9"/>
        <v>-137.29009258200688</v>
      </c>
      <c r="AS22">
        <f t="shared" si="9"/>
        <v>0.67973835629490187</v>
      </c>
      <c r="AT22">
        <f t="shared" si="9"/>
        <v>2.7847384138631353</v>
      </c>
      <c r="AU22">
        <f t="shared" si="9"/>
        <v>-133.82561581184882</v>
      </c>
      <c r="AW22">
        <v>19</v>
      </c>
      <c r="AX22">
        <f>IF(Z22&gt;0, (R22*SUMPRODUCT(K22:$K$98, X22:$X$98)-K22*$AZ$3)/Z22, 0)</f>
        <v>429.46300082815725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10"/>
        <v>0.12000000000000001</v>
      </c>
      <c r="I23" s="5">
        <f t="shared" si="11"/>
        <v>1.1200000000000001</v>
      </c>
      <c r="J23">
        <f t="shared" si="12"/>
        <v>0.89285714285714279</v>
      </c>
      <c r="K23">
        <f t="shared" si="20"/>
        <v>0.10366676508068833</v>
      </c>
      <c r="L23" s="2">
        <v>20</v>
      </c>
      <c r="M23" s="6">
        <v>2.9979999999999998E-3</v>
      </c>
      <c r="Q23" s="4">
        <f t="shared" si="21"/>
        <v>12.5</v>
      </c>
      <c r="R23">
        <f t="shared" si="0"/>
        <v>500000</v>
      </c>
      <c r="S23">
        <f t="shared" si="1"/>
        <v>428.13034225150983</v>
      </c>
      <c r="U23">
        <f t="shared" si="13"/>
        <v>2.9979999999999998E-3</v>
      </c>
      <c r="V23">
        <f t="shared" si="14"/>
        <v>0.01</v>
      </c>
      <c r="W23">
        <f t="shared" si="15"/>
        <v>0.78418458700051319</v>
      </c>
      <c r="X23">
        <f t="shared" si="16"/>
        <v>2.3509853918275382E-3</v>
      </c>
      <c r="Y23">
        <f t="shared" si="17"/>
        <v>7.8418458700051322E-3</v>
      </c>
      <c r="Z23">
        <f t="shared" si="18"/>
        <v>0.77399175573868051</v>
      </c>
      <c r="AB23">
        <f t="shared" si="19"/>
        <v>336.77826593642953</v>
      </c>
      <c r="AC23">
        <f t="shared" si="2"/>
        <v>331.36935528424829</v>
      </c>
      <c r="AE23">
        <f t="shared" si="3"/>
        <v>0</v>
      </c>
      <c r="AF23">
        <f t="shared" si="4"/>
        <v>0</v>
      </c>
      <c r="AG23">
        <f t="shared" si="4"/>
        <v>-9.6748969467335062</v>
      </c>
      <c r="AH23">
        <f t="shared" si="5"/>
        <v>-1175.492695913769</v>
      </c>
      <c r="AI23">
        <f t="shared" si="6"/>
        <v>-1185.1675928605025</v>
      </c>
      <c r="AJ23">
        <f t="shared" si="7"/>
        <v>5.4089106521812482</v>
      </c>
      <c r="AK23">
        <f t="shared" si="22"/>
        <v>23.574478615550071</v>
      </c>
      <c r="AL23">
        <f t="shared" si="8"/>
        <v>-1156.1842035927712</v>
      </c>
      <c r="AN23">
        <f t="shared" si="9"/>
        <v>0</v>
      </c>
      <c r="AO23">
        <f t="shared" si="9"/>
        <v>0</v>
      </c>
      <c r="AP23">
        <f t="shared" si="9"/>
        <v>-1.0029652689568911</v>
      </c>
      <c r="AQ23">
        <f t="shared" si="9"/>
        <v>-121.85952516135769</v>
      </c>
      <c r="AR23">
        <f t="shared" si="9"/>
        <v>-122.86249043031458</v>
      </c>
      <c r="AS23">
        <f t="shared" si="9"/>
        <v>0.56072426992210611</v>
      </c>
      <c r="AT23">
        <f t="shared" si="9"/>
        <v>2.4438899365379396</v>
      </c>
      <c r="AU23">
        <f t="shared" si="9"/>
        <v>-119.85787622385453</v>
      </c>
      <c r="AW23">
        <v>20</v>
      </c>
      <c r="AX23">
        <f>IF(Z23&gt;0, (R23*SUMPRODUCT(K23:$K$98, X23:$X$98)-K23*$AZ$3)/Z23, 0)</f>
        <v>428.13034225150983</v>
      </c>
    </row>
    <row r="24" spans="5:50" x14ac:dyDescent="0.25">
      <c r="E24">
        <v>2024</v>
      </c>
      <c r="F24" s="5">
        <f>EconomicRates!C64</f>
        <v>3.5571999999999999E-2</v>
      </c>
      <c r="G24" s="5">
        <f>EconomicRates!D64</f>
        <v>7.0000000000000007E-2</v>
      </c>
      <c r="H24" s="5">
        <f t="shared" si="10"/>
        <v>0.12000000000000001</v>
      </c>
      <c r="I24" s="5">
        <f t="shared" si="11"/>
        <v>1.1200000000000001</v>
      </c>
      <c r="J24">
        <f t="shared" si="12"/>
        <v>0.89285714285714279</v>
      </c>
      <c r="K24">
        <f t="shared" si="20"/>
        <v>9.2559611679185999E-2</v>
      </c>
      <c r="L24" s="2">
        <v>21</v>
      </c>
      <c r="M24" s="6">
        <v>3.0469999999999998E-3</v>
      </c>
      <c r="Q24" s="4">
        <f t="shared" si="21"/>
        <v>12.5</v>
      </c>
      <c r="R24">
        <f t="shared" si="0"/>
        <v>500000</v>
      </c>
      <c r="S24">
        <f t="shared" si="1"/>
        <v>427.08141671948209</v>
      </c>
      <c r="U24">
        <f t="shared" si="13"/>
        <v>3.0469999999999998E-3</v>
      </c>
      <c r="V24">
        <f t="shared" si="14"/>
        <v>0.01</v>
      </c>
      <c r="W24">
        <f t="shared" si="15"/>
        <v>0.77399175573868051</v>
      </c>
      <c r="X24">
        <f t="shared" si="16"/>
        <v>2.3583528797357593E-3</v>
      </c>
      <c r="Y24">
        <f t="shared" si="17"/>
        <v>7.7399175573868049E-3</v>
      </c>
      <c r="Z24">
        <f t="shared" si="18"/>
        <v>0.76389348530155798</v>
      </c>
      <c r="AB24">
        <f t="shared" si="19"/>
        <v>331.36935528424829</v>
      </c>
      <c r="AC24">
        <f t="shared" si="2"/>
        <v>326.24471192537226</v>
      </c>
      <c r="AE24">
        <f t="shared" si="3"/>
        <v>0</v>
      </c>
      <c r="AF24">
        <f t="shared" si="4"/>
        <v>0</v>
      </c>
      <c r="AG24">
        <f t="shared" si="4"/>
        <v>-9.548668566269475</v>
      </c>
      <c r="AH24">
        <f t="shared" si="5"/>
        <v>-1179.1764398678797</v>
      </c>
      <c r="AI24">
        <f t="shared" si="6"/>
        <v>-1188.7251084341492</v>
      </c>
      <c r="AJ24">
        <f t="shared" si="7"/>
        <v>5.1246433588760283</v>
      </c>
      <c r="AK24">
        <f t="shared" si="22"/>
        <v>23.195854869897381</v>
      </c>
      <c r="AL24">
        <f t="shared" si="8"/>
        <v>-1160.4046102053758</v>
      </c>
      <c r="AN24">
        <f t="shared" si="9"/>
        <v>0</v>
      </c>
      <c r="AO24">
        <f t="shared" si="9"/>
        <v>0</v>
      </c>
      <c r="AP24">
        <f t="shared" si="9"/>
        <v>-0.88382105454715232</v>
      </c>
      <c r="AQ24">
        <f t="shared" si="9"/>
        <v>-109.14411337541597</v>
      </c>
      <c r="AR24">
        <f t="shared" si="9"/>
        <v>-110.02793442996312</v>
      </c>
      <c r="AS24">
        <f t="shared" si="9"/>
        <v>0.47433499929188461</v>
      </c>
      <c r="AT24">
        <f t="shared" si="9"/>
        <v>2.1469993193244572</v>
      </c>
      <c r="AU24">
        <f t="shared" si="9"/>
        <v>-107.40660011134678</v>
      </c>
      <c r="AW24">
        <v>21</v>
      </c>
      <c r="AX24">
        <f>IF(Z24&gt;0, (R24*SUMPRODUCT(K24:$K$98, X24:$X$98)-K24*$AZ$3)/Z24, 0)</f>
        <v>427.08141671948209</v>
      </c>
    </row>
    <row r="25" spans="5:50" x14ac:dyDescent="0.25">
      <c r="E25">
        <v>2025</v>
      </c>
      <c r="F25" s="5">
        <f>EconomicRates!C65</f>
        <v>3.5571999999999999E-2</v>
      </c>
      <c r="G25" s="5">
        <f>EconomicRates!D65</f>
        <v>7.0000000000000007E-2</v>
      </c>
      <c r="H25" s="5">
        <f t="shared" si="10"/>
        <v>0.12000000000000001</v>
      </c>
      <c r="I25" s="5">
        <f t="shared" si="11"/>
        <v>1.1200000000000001</v>
      </c>
      <c r="J25">
        <f t="shared" si="12"/>
        <v>0.89285714285714279</v>
      </c>
      <c r="K25">
        <f t="shared" si="20"/>
        <v>8.2642510427844637E-2</v>
      </c>
      <c r="L25" s="2">
        <v>22</v>
      </c>
      <c r="M25" s="6">
        <v>3.104E-3</v>
      </c>
      <c r="Q25" s="4">
        <f t="shared" si="21"/>
        <v>12.5</v>
      </c>
      <c r="R25">
        <f t="shared" si="0"/>
        <v>500000</v>
      </c>
      <c r="S25">
        <f t="shared" si="1"/>
        <v>426.23058274292026</v>
      </c>
      <c r="U25">
        <f t="shared" si="13"/>
        <v>3.104E-3</v>
      </c>
      <c r="V25">
        <f t="shared" si="14"/>
        <v>0.01</v>
      </c>
      <c r="W25">
        <f t="shared" si="15"/>
        <v>0.76389348530155798</v>
      </c>
      <c r="X25">
        <f t="shared" si="16"/>
        <v>2.3711253783760358E-3</v>
      </c>
      <c r="Y25">
        <f t="shared" si="17"/>
        <v>7.63893485301558E-3</v>
      </c>
      <c r="Z25">
        <f t="shared" si="18"/>
        <v>0.75388342507016637</v>
      </c>
      <c r="AB25">
        <f t="shared" si="19"/>
        <v>326.24471192537226</v>
      </c>
      <c r="AC25">
        <f t="shared" si="2"/>
        <v>321.32817158788566</v>
      </c>
      <c r="AE25">
        <f t="shared" si="3"/>
        <v>0</v>
      </c>
      <c r="AF25">
        <f t="shared" si="4"/>
        <v>0</v>
      </c>
      <c r="AG25">
        <f t="shared" si="4"/>
        <v>-9.4235428133770789</v>
      </c>
      <c r="AH25">
        <f t="shared" si="5"/>
        <v>-1185.5626891880179</v>
      </c>
      <c r="AI25">
        <f t="shared" si="6"/>
        <v>-1194.9862320013949</v>
      </c>
      <c r="AJ25">
        <f t="shared" si="7"/>
        <v>4.9165403374865946</v>
      </c>
      <c r="AK25">
        <f t="shared" si="22"/>
        <v>22.837129834776061</v>
      </c>
      <c r="AL25">
        <f t="shared" si="8"/>
        <v>-1167.2325618291322</v>
      </c>
      <c r="AN25">
        <f t="shared" si="9"/>
        <v>0</v>
      </c>
      <c r="AO25">
        <f t="shared" si="9"/>
        <v>0</v>
      </c>
      <c r="AP25">
        <f t="shared" si="9"/>
        <v>-0.77878523522175558</v>
      </c>
      <c r="AQ25">
        <f t="shared" si="9"/>
        <v>-97.977876904084297</v>
      </c>
      <c r="AR25">
        <f t="shared" si="9"/>
        <v>-98.756662139306044</v>
      </c>
      <c r="AS25">
        <f t="shared" si="9"/>
        <v>0.4063152361096547</v>
      </c>
      <c r="AT25">
        <f t="shared" si="9"/>
        <v>1.8873177405125225</v>
      </c>
      <c r="AU25">
        <f t="shared" si="9"/>
        <v>-96.463029162683867</v>
      </c>
      <c r="AW25">
        <v>22</v>
      </c>
      <c r="AX25">
        <f>IF(Z25&gt;0, (R25*SUMPRODUCT(K25:$K$98, X25:$X$98)-K25*$AZ$3)/Z25, 0)</f>
        <v>426.23058274292026</v>
      </c>
    </row>
    <row r="26" spans="5:50" x14ac:dyDescent="0.25">
      <c r="E26">
        <v>2026</v>
      </c>
      <c r="F26" s="5">
        <f>EconomicRates!C66</f>
        <v>3.5571999999999999E-2</v>
      </c>
      <c r="G26" s="5">
        <f>EconomicRates!D66</f>
        <v>7.0000000000000007E-2</v>
      </c>
      <c r="H26" s="5">
        <f t="shared" si="10"/>
        <v>0.12000000000000001</v>
      </c>
      <c r="I26" s="5">
        <f t="shared" si="11"/>
        <v>1.1200000000000001</v>
      </c>
      <c r="J26">
        <f t="shared" si="12"/>
        <v>0.89285714285714279</v>
      </c>
      <c r="K26">
        <f t="shared" si="20"/>
        <v>7.3787955739146996E-2</v>
      </c>
      <c r="L26" s="2">
        <v>23</v>
      </c>
      <c r="M26" s="6">
        <v>3.1700000000000001E-3</v>
      </c>
      <c r="Q26" s="4">
        <f t="shared" si="21"/>
        <v>12.5</v>
      </c>
      <c r="R26">
        <f t="shared" si="0"/>
        <v>500000</v>
      </c>
      <c r="S26">
        <f t="shared" si="1"/>
        <v>425.30895170728365</v>
      </c>
      <c r="U26">
        <f t="shared" si="13"/>
        <v>3.1700000000000001E-3</v>
      </c>
      <c r="V26">
        <f t="shared" si="14"/>
        <v>0.01</v>
      </c>
      <c r="W26">
        <f t="shared" si="15"/>
        <v>0.75388342507016637</v>
      </c>
      <c r="X26">
        <f t="shared" si="16"/>
        <v>2.3898104574724276E-3</v>
      </c>
      <c r="Y26">
        <f t="shared" si="17"/>
        <v>7.5388342507016638E-3</v>
      </c>
      <c r="Z26">
        <f t="shared" si="18"/>
        <v>0.74395478036199225</v>
      </c>
      <c r="AB26">
        <f t="shared" si="19"/>
        <v>321.32817158788566</v>
      </c>
      <c r="AC26">
        <f t="shared" si="2"/>
        <v>316.41062775338139</v>
      </c>
      <c r="AE26">
        <f t="shared" si="3"/>
        <v>0</v>
      </c>
      <c r="AF26">
        <f t="shared" si="4"/>
        <v>0</v>
      </c>
      <c r="AG26">
        <f t="shared" si="4"/>
        <v>-9.2994347545249028</v>
      </c>
      <c r="AH26">
        <f t="shared" si="5"/>
        <v>-1194.9052287362138</v>
      </c>
      <c r="AI26">
        <f t="shared" si="6"/>
        <v>-1204.2046634907388</v>
      </c>
      <c r="AJ26">
        <f t="shared" si="7"/>
        <v>4.9175438345042721</v>
      </c>
      <c r="AK26">
        <f t="shared" si="22"/>
        <v>22.492972011151998</v>
      </c>
      <c r="AL26">
        <f t="shared" si="8"/>
        <v>-1176.7941476450826</v>
      </c>
      <c r="AN26">
        <f t="shared" si="9"/>
        <v>0</v>
      </c>
      <c r="AO26">
        <f t="shared" si="9"/>
        <v>0</v>
      </c>
      <c r="AP26">
        <f t="shared" si="9"/>
        <v>-0.68618628006596882</v>
      </c>
      <c r="AQ26">
        <f t="shared" si="9"/>
        <v>-88.16961413046306</v>
      </c>
      <c r="AR26">
        <f t="shared" si="9"/>
        <v>-88.855800410529028</v>
      </c>
      <c r="AS26">
        <f t="shared" si="9"/>
        <v>0.36285550680571643</v>
      </c>
      <c r="AT26">
        <f t="shared" si="9"/>
        <v>1.6597104232007558</v>
      </c>
      <c r="AU26">
        <f t="shared" si="9"/>
        <v>-86.833234480522563</v>
      </c>
      <c r="AW26">
        <v>23</v>
      </c>
      <c r="AX26">
        <f>IF(Z26&gt;0, (R26*SUMPRODUCT(K26:$K$98, X26:$X$98)-K26*$AZ$3)/Z26, 0)</f>
        <v>425.30895170728365</v>
      </c>
    </row>
    <row r="27" spans="5:50" x14ac:dyDescent="0.25">
      <c r="E27">
        <v>2027</v>
      </c>
      <c r="F27" s="5">
        <f>EconomicRates!C67</f>
        <v>3.5571999999999999E-2</v>
      </c>
      <c r="G27" s="5">
        <f>EconomicRates!D67</f>
        <v>7.0000000000000007E-2</v>
      </c>
      <c r="H27" s="5">
        <f t="shared" si="10"/>
        <v>0.12000000000000001</v>
      </c>
      <c r="I27" s="5">
        <f t="shared" si="11"/>
        <v>1.1200000000000001</v>
      </c>
      <c r="J27">
        <f t="shared" si="12"/>
        <v>0.89285714285714279</v>
      </c>
      <c r="K27">
        <f t="shared" si="20"/>
        <v>6.5882103338524095E-2</v>
      </c>
      <c r="L27" s="2">
        <v>24</v>
      </c>
      <c r="M27" s="6">
        <v>3.2390000000000001E-3</v>
      </c>
      <c r="Q27" s="4">
        <f t="shared" si="21"/>
        <v>12.5</v>
      </c>
      <c r="R27">
        <f t="shared" si="0"/>
        <v>500000</v>
      </c>
      <c r="S27">
        <f t="shared" si="1"/>
        <v>424.09513345459925</v>
      </c>
      <c r="U27">
        <f t="shared" si="13"/>
        <v>3.2390000000000001E-3</v>
      </c>
      <c r="V27">
        <f t="shared" si="14"/>
        <v>0.01</v>
      </c>
      <c r="W27">
        <f t="shared" si="15"/>
        <v>0.74395478036199225</v>
      </c>
      <c r="X27">
        <f t="shared" si="16"/>
        <v>2.4096695335924928E-3</v>
      </c>
      <c r="Y27">
        <f t="shared" si="17"/>
        <v>7.4395478036199227E-3</v>
      </c>
      <c r="Z27">
        <f t="shared" si="18"/>
        <v>0.73410556302477992</v>
      </c>
      <c r="AB27">
        <f t="shared" si="19"/>
        <v>316.41062775338139</v>
      </c>
      <c r="AC27">
        <f t="shared" si="2"/>
        <v>311.33059672075774</v>
      </c>
      <c r="AE27">
        <f t="shared" si="3"/>
        <v>0</v>
      </c>
      <c r="AF27">
        <f t="shared" si="4"/>
        <v>0</v>
      </c>
      <c r="AG27">
        <f t="shared" si="4"/>
        <v>-9.1763195378097482</v>
      </c>
      <c r="AH27">
        <f t="shared" si="5"/>
        <v>-1204.8347667962464</v>
      </c>
      <c r="AI27">
        <f t="shared" si="6"/>
        <v>-1214.0110863340562</v>
      </c>
      <c r="AJ27">
        <f t="shared" si="7"/>
        <v>5.0800310326236513</v>
      </c>
      <c r="AK27">
        <f t="shared" si="22"/>
        <v>22.148743942736701</v>
      </c>
      <c r="AL27">
        <f t="shared" si="8"/>
        <v>-1186.7823113586958</v>
      </c>
      <c r="AN27">
        <f t="shared" si="9"/>
        <v>0</v>
      </c>
      <c r="AO27">
        <f t="shared" si="9"/>
        <v>0</v>
      </c>
      <c r="AP27">
        <f t="shared" si="9"/>
        <v>-0.60455523205729944</v>
      </c>
      <c r="AQ27">
        <f t="shared" si="9"/>
        <v>-79.377048611916891</v>
      </c>
      <c r="AR27">
        <f t="shared" si="9"/>
        <v>-79.981603843974185</v>
      </c>
      <c r="AS27">
        <f t="shared" si="9"/>
        <v>0.33468312945422068</v>
      </c>
      <c r="AT27">
        <f t="shared" si="9"/>
        <v>1.459205837253889</v>
      </c>
      <c r="AU27">
        <f t="shared" si="9"/>
        <v>-78.187714877266075</v>
      </c>
      <c r="AW27">
        <v>24</v>
      </c>
      <c r="AX27">
        <f>IF(Z27&gt;0, (R27*SUMPRODUCT(K27:$K$98, X27:$X$98)-K27*$AZ$3)/Z27, 0)</f>
        <v>424.09513345459925</v>
      </c>
    </row>
    <row r="28" spans="5:50" x14ac:dyDescent="0.25">
      <c r="E28">
        <v>2028</v>
      </c>
      <c r="F28" s="5">
        <f>EconomicRates!C68</f>
        <v>3.5571999999999999E-2</v>
      </c>
      <c r="G28" s="5">
        <f>EconomicRates!D68</f>
        <v>7.0000000000000007E-2</v>
      </c>
      <c r="H28" s="5">
        <f t="shared" si="10"/>
        <v>0.12000000000000001</v>
      </c>
      <c r="I28" s="5">
        <f t="shared" si="11"/>
        <v>1.1200000000000001</v>
      </c>
      <c r="J28">
        <f t="shared" si="12"/>
        <v>0.89285714285714279</v>
      </c>
      <c r="K28">
        <f t="shared" si="20"/>
        <v>5.8823306552253651E-2</v>
      </c>
      <c r="L28" s="2">
        <v>25</v>
      </c>
      <c r="M28" s="6">
        <v>3.3149999999999998E-3</v>
      </c>
      <c r="Q28" s="4">
        <f t="shared" si="21"/>
        <v>12.5</v>
      </c>
      <c r="R28">
        <f t="shared" si="0"/>
        <v>500000</v>
      </c>
      <c r="S28">
        <f t="shared" si="1"/>
        <v>422.65303857473123</v>
      </c>
      <c r="U28">
        <f t="shared" si="13"/>
        <v>3.3149999999999998E-3</v>
      </c>
      <c r="V28">
        <f t="shared" si="14"/>
        <v>0.01</v>
      </c>
      <c r="W28">
        <f t="shared" si="15"/>
        <v>0.73410556302477992</v>
      </c>
      <c r="X28">
        <f t="shared" si="16"/>
        <v>2.4335599414271451E-3</v>
      </c>
      <c r="Y28">
        <f t="shared" si="17"/>
        <v>7.3410556302477992E-3</v>
      </c>
      <c r="Z28">
        <f t="shared" si="18"/>
        <v>0.724330947453105</v>
      </c>
      <c r="AB28">
        <f t="shared" si="19"/>
        <v>311.33059672075774</v>
      </c>
      <c r="AC28">
        <f t="shared" si="2"/>
        <v>306.14067587476882</v>
      </c>
      <c r="AE28">
        <f t="shared" si="3"/>
        <v>0</v>
      </c>
      <c r="AF28">
        <f t="shared" si="4"/>
        <v>0</v>
      </c>
      <c r="AG28">
        <f t="shared" si="4"/>
        <v>-9.0541368431638123</v>
      </c>
      <c r="AH28">
        <f t="shared" si="5"/>
        <v>-1216.7799707135725</v>
      </c>
      <c r="AI28">
        <f t="shared" si="6"/>
        <v>-1225.8341075567364</v>
      </c>
      <c r="AJ28">
        <f t="shared" si="7"/>
        <v>5.1899208459889223</v>
      </c>
      <c r="AK28">
        <f t="shared" si="22"/>
        <v>21.793141770453044</v>
      </c>
      <c r="AL28">
        <f t="shared" si="8"/>
        <v>-1198.8510449402943</v>
      </c>
      <c r="AN28">
        <f t="shared" si="9"/>
        <v>0</v>
      </c>
      <c r="AO28">
        <f t="shared" si="9"/>
        <v>0</v>
      </c>
      <c r="AP28">
        <f t="shared" si="9"/>
        <v>-0.53259426709147906</v>
      </c>
      <c r="AQ28">
        <f t="shared" si="9"/>
        <v>-71.575021223926697</v>
      </c>
      <c r="AR28">
        <f t="shared" si="9"/>
        <v>-72.10761549101818</v>
      </c>
      <c r="AS28">
        <f t="shared" si="9"/>
        <v>0.30528830490553799</v>
      </c>
      <c r="AT28">
        <f t="shared" si="9"/>
        <v>1.2819446591000834</v>
      </c>
      <c r="AU28">
        <f t="shared" si="9"/>
        <v>-70.520382527012544</v>
      </c>
      <c r="AW28">
        <v>25</v>
      </c>
      <c r="AX28">
        <f>IF(Z28&gt;0, (R28*SUMPRODUCT(K28:$K$98, X28:$X$98)-K28*$AZ$3)/Z28, 0)</f>
        <v>422.65303857473123</v>
      </c>
    </row>
    <row r="29" spans="5:50" x14ac:dyDescent="0.25">
      <c r="E29">
        <v>2029</v>
      </c>
      <c r="F29" s="5">
        <f>EconomicRates!C69</f>
        <v>3.5571999999999999E-2</v>
      </c>
      <c r="G29" s="5">
        <f>EconomicRates!D69</f>
        <v>7.0000000000000007E-2</v>
      </c>
      <c r="H29" s="5">
        <f t="shared" si="10"/>
        <v>0.12000000000000001</v>
      </c>
      <c r="I29" s="5">
        <f t="shared" si="11"/>
        <v>1.1200000000000001</v>
      </c>
      <c r="J29">
        <f t="shared" si="12"/>
        <v>0.89285714285714279</v>
      </c>
      <c r="K29">
        <f t="shared" si="20"/>
        <v>5.2520809421655039E-2</v>
      </c>
      <c r="L29" s="2">
        <v>26</v>
      </c>
      <c r="M29" s="6">
        <v>3.3969999999999998E-3</v>
      </c>
      <c r="Q29" s="4">
        <f t="shared" si="21"/>
        <v>12.5</v>
      </c>
      <c r="R29">
        <f t="shared" si="0"/>
        <v>500000</v>
      </c>
      <c r="S29">
        <f t="shared" si="1"/>
        <v>420.92465788500186</v>
      </c>
      <c r="U29">
        <f t="shared" si="13"/>
        <v>3.3969999999999998E-3</v>
      </c>
      <c r="V29">
        <f t="shared" si="14"/>
        <v>0.01</v>
      </c>
      <c r="W29">
        <f t="shared" si="15"/>
        <v>0.724330947453105</v>
      </c>
      <c r="X29">
        <f t="shared" si="16"/>
        <v>2.4605522284981978E-3</v>
      </c>
      <c r="Y29">
        <f t="shared" si="17"/>
        <v>7.2433094745310497E-3</v>
      </c>
      <c r="Z29">
        <f t="shared" si="18"/>
        <v>0.71462708575007583</v>
      </c>
      <c r="AB29">
        <f t="shared" si="19"/>
        <v>306.14067587476882</v>
      </c>
      <c r="AC29">
        <f t="shared" si="2"/>
        <v>300.80416158470655</v>
      </c>
      <c r="AE29">
        <f t="shared" si="3"/>
        <v>0</v>
      </c>
      <c r="AF29">
        <f t="shared" si="4"/>
        <v>0</v>
      </c>
      <c r="AG29">
        <f t="shared" si="4"/>
        <v>-8.9328385718759478</v>
      </c>
      <c r="AH29">
        <f t="shared" si="5"/>
        <v>-1230.2761142490988</v>
      </c>
      <c r="AI29">
        <f t="shared" si="6"/>
        <v>-1239.2089528209747</v>
      </c>
      <c r="AJ29">
        <f t="shared" si="7"/>
        <v>5.3365142900622686</v>
      </c>
      <c r="AK29">
        <f t="shared" si="22"/>
        <v>21.429847311233818</v>
      </c>
      <c r="AL29">
        <f t="shared" si="8"/>
        <v>-1212.4425912196787</v>
      </c>
      <c r="AN29">
        <f t="shared" si="9"/>
        <v>0</v>
      </c>
      <c r="AO29">
        <f t="shared" si="9"/>
        <v>0</v>
      </c>
      <c r="AP29">
        <f t="shared" si="9"/>
        <v>-0.46915991222790582</v>
      </c>
      <c r="AQ29">
        <f t="shared" si="9"/>
        <v>-64.615097332491217</v>
      </c>
      <c r="AR29">
        <f t="shared" si="9"/>
        <v>-65.084257244719126</v>
      </c>
      <c r="AS29">
        <f t="shared" si="9"/>
        <v>0.28027805000429917</v>
      </c>
      <c r="AT29">
        <f t="shared" si="9"/>
        <v>1.125512926568478</v>
      </c>
      <c r="AU29">
        <f t="shared" si="9"/>
        <v>-63.678466268146344</v>
      </c>
      <c r="AW29">
        <v>26</v>
      </c>
      <c r="AX29">
        <f>IF(Z29&gt;0, (R29*SUMPRODUCT(K29:$K$98, X29:$X$98)-K29*$AZ$3)/Z29, 0)</f>
        <v>420.92465788500186</v>
      </c>
    </row>
    <row r="30" spans="5:50" x14ac:dyDescent="0.25">
      <c r="E30">
        <v>2030</v>
      </c>
      <c r="F30" s="5">
        <f>EconomicRates!C70</f>
        <v>3.5571999999999999E-2</v>
      </c>
      <c r="G30" s="5">
        <f>EconomicRates!D70</f>
        <v>7.0000000000000007E-2</v>
      </c>
      <c r="H30" s="5">
        <f t="shared" si="10"/>
        <v>0.12000000000000001</v>
      </c>
      <c r="I30" s="5">
        <f t="shared" si="11"/>
        <v>1.1200000000000001</v>
      </c>
      <c r="J30">
        <f t="shared" si="12"/>
        <v>0.89285714285714279</v>
      </c>
      <c r="K30">
        <f t="shared" si="20"/>
        <v>4.6893579840763422E-2</v>
      </c>
      <c r="L30" s="2">
        <v>27</v>
      </c>
      <c r="M30" s="6">
        <v>3.4910000000000002E-3</v>
      </c>
      <c r="Q30" s="4">
        <f t="shared" si="21"/>
        <v>12.5</v>
      </c>
      <c r="R30">
        <f t="shared" si="0"/>
        <v>500000</v>
      </c>
      <c r="S30">
        <f t="shared" si="1"/>
        <v>418.91692406250598</v>
      </c>
      <c r="U30">
        <f t="shared" si="13"/>
        <v>3.4910000000000002E-3</v>
      </c>
      <c r="V30">
        <f t="shared" si="14"/>
        <v>0.01</v>
      </c>
      <c r="W30">
        <f t="shared" si="15"/>
        <v>0.71462708575007583</v>
      </c>
      <c r="X30">
        <f t="shared" si="16"/>
        <v>2.4947631563535149E-3</v>
      </c>
      <c r="Y30">
        <f t="shared" si="17"/>
        <v>7.1462708575007585E-3</v>
      </c>
      <c r="Z30">
        <f t="shared" si="18"/>
        <v>0.70498605173622153</v>
      </c>
      <c r="AB30">
        <f t="shared" si="19"/>
        <v>300.80416158470655</v>
      </c>
      <c r="AC30">
        <f t="shared" si="2"/>
        <v>295.33058830030865</v>
      </c>
      <c r="AE30">
        <f t="shared" si="3"/>
        <v>0</v>
      </c>
      <c r="AF30">
        <f t="shared" si="4"/>
        <v>0</v>
      </c>
      <c r="AG30">
        <f t="shared" si="4"/>
        <v>-8.8123256467027691</v>
      </c>
      <c r="AH30">
        <f t="shared" si="5"/>
        <v>-1247.3815781767573</v>
      </c>
      <c r="AI30">
        <f t="shared" si="6"/>
        <v>-1256.19390382346</v>
      </c>
      <c r="AJ30">
        <f t="shared" si="7"/>
        <v>5.4735732843979008</v>
      </c>
      <c r="AK30">
        <f t="shared" si="22"/>
        <v>21.05629131092946</v>
      </c>
      <c r="AL30">
        <f t="shared" si="8"/>
        <v>-1229.6640392281327</v>
      </c>
      <c r="AN30">
        <f t="shared" si="9"/>
        <v>0</v>
      </c>
      <c r="AO30">
        <f t="shared" si="9"/>
        <v>0</v>
      </c>
      <c r="AP30">
        <f t="shared" si="9"/>
        <v>-0.41324149629646345</v>
      </c>
      <c r="AQ30">
        <f t="shared" si="9"/>
        <v>-58.494187628129247</v>
      </c>
      <c r="AR30">
        <f t="shared" si="9"/>
        <v>-58.907429124425711</v>
      </c>
      <c r="AS30">
        <f t="shared" si="9"/>
        <v>0.25667544582618262</v>
      </c>
      <c r="AT30">
        <f t="shared" si="9"/>
        <v>0.98740487773944374</v>
      </c>
      <c r="AU30">
        <f t="shared" si="9"/>
        <v>-57.663348800860085</v>
      </c>
      <c r="AW30">
        <v>27</v>
      </c>
      <c r="AX30">
        <f>IF(Z30&gt;0, (R30*SUMPRODUCT(K30:$K$98, X30:$X$98)-K30*$AZ$3)/Z30, 0)</f>
        <v>418.91692406250598</v>
      </c>
    </row>
    <row r="31" spans="5:50" x14ac:dyDescent="0.25">
      <c r="E31">
        <v>2031</v>
      </c>
      <c r="F31" s="5">
        <f>EconomicRates!C71</f>
        <v>3.5571999999999999E-2</v>
      </c>
      <c r="G31" s="5">
        <f>EconomicRates!D71</f>
        <v>7.0000000000000007E-2</v>
      </c>
      <c r="H31" s="5">
        <f t="shared" si="10"/>
        <v>0.12000000000000001</v>
      </c>
      <c r="I31" s="5">
        <f t="shared" si="11"/>
        <v>1.1200000000000001</v>
      </c>
      <c r="J31">
        <f t="shared" si="12"/>
        <v>0.89285714285714279</v>
      </c>
      <c r="K31">
        <f t="shared" si="20"/>
        <v>4.1869267714967337E-2</v>
      </c>
      <c r="L31" s="2">
        <v>28</v>
      </c>
      <c r="M31" s="6">
        <v>3.5990000000000002E-3</v>
      </c>
      <c r="Q31" s="4">
        <f t="shared" si="21"/>
        <v>12.5</v>
      </c>
      <c r="R31">
        <f t="shared" si="0"/>
        <v>500000</v>
      </c>
      <c r="S31">
        <f t="shared" si="1"/>
        <v>416.51103204807038</v>
      </c>
      <c r="U31">
        <f t="shared" si="13"/>
        <v>3.5990000000000002E-3</v>
      </c>
      <c r="V31">
        <f t="shared" si="14"/>
        <v>0.01</v>
      </c>
      <c r="W31">
        <f t="shared" si="15"/>
        <v>0.70498605173622153</v>
      </c>
      <c r="X31">
        <f t="shared" si="16"/>
        <v>2.5372448001986614E-3</v>
      </c>
      <c r="Y31">
        <f t="shared" si="17"/>
        <v>7.0498605173622154E-3</v>
      </c>
      <c r="Z31">
        <f t="shared" si="18"/>
        <v>0.69539894641866062</v>
      </c>
      <c r="AB31">
        <f t="shared" si="19"/>
        <v>295.33058830030865</v>
      </c>
      <c r="AC31">
        <f t="shared" si="2"/>
        <v>289.64133285797715</v>
      </c>
      <c r="AE31">
        <f t="shared" si="3"/>
        <v>0</v>
      </c>
      <c r="AF31">
        <f t="shared" si="4"/>
        <v>0</v>
      </c>
      <c r="AG31">
        <f t="shared" si="4"/>
        <v>-8.692486830233257</v>
      </c>
      <c r="AH31">
        <f t="shared" si="5"/>
        <v>-1268.6224000993307</v>
      </c>
      <c r="AI31">
        <f t="shared" si="6"/>
        <v>-1277.314886929564</v>
      </c>
      <c r="AJ31">
        <f t="shared" si="7"/>
        <v>5.6892554423315005</v>
      </c>
      <c r="AK31">
        <f t="shared" si="22"/>
        <v>20.673141181021606</v>
      </c>
      <c r="AL31">
        <f t="shared" si="8"/>
        <v>-1250.9524903062111</v>
      </c>
      <c r="AN31">
        <f t="shared" si="9"/>
        <v>0</v>
      </c>
      <c r="AO31">
        <f t="shared" si="9"/>
        <v>0</v>
      </c>
      <c r="AP31">
        <f t="shared" si="9"/>
        <v>-0.36394805820386406</v>
      </c>
      <c r="AQ31">
        <f t="shared" si="9"/>
        <v>-53.116290898963278</v>
      </c>
      <c r="AR31">
        <f t="shared" si="9"/>
        <v>-53.480238957167145</v>
      </c>
      <c r="AS31">
        <f t="shared" si="9"/>
        <v>0.23820495921381252</v>
      </c>
      <c r="AT31">
        <f t="shared" si="9"/>
        <v>0.86556928261750965</v>
      </c>
      <c r="AU31">
        <f t="shared" si="9"/>
        <v>-52.376464715335835</v>
      </c>
      <c r="AW31">
        <v>28</v>
      </c>
      <c r="AX31">
        <f>IF(Z31&gt;0, (R31*SUMPRODUCT(K31:$K$98, X31:$X$98)-K31*$AZ$3)/Z31, 0)</f>
        <v>416.51103204807038</v>
      </c>
    </row>
    <row r="32" spans="5:50" x14ac:dyDescent="0.25">
      <c r="E32">
        <v>2032</v>
      </c>
      <c r="F32" s="5">
        <f>EconomicRates!C72</f>
        <v>3.5571999999999999E-2</v>
      </c>
      <c r="G32" s="5">
        <f>EconomicRates!D72</f>
        <v>7.0000000000000007E-2</v>
      </c>
      <c r="H32" s="5">
        <f t="shared" si="10"/>
        <v>0.12000000000000001</v>
      </c>
      <c r="I32" s="5">
        <f t="shared" si="11"/>
        <v>1.1200000000000001</v>
      </c>
      <c r="J32">
        <f t="shared" si="12"/>
        <v>0.89285714285714279</v>
      </c>
      <c r="K32">
        <f t="shared" si="20"/>
        <v>3.7383274745506546E-2</v>
      </c>
      <c r="L32" s="2">
        <v>29</v>
      </c>
      <c r="M32" s="6">
        <v>3.7169999999999998E-3</v>
      </c>
      <c r="Q32" s="4">
        <f t="shared" si="21"/>
        <v>12.5</v>
      </c>
      <c r="R32">
        <f t="shared" si="0"/>
        <v>500000</v>
      </c>
      <c r="S32">
        <f t="shared" si="1"/>
        <v>413.60078885989816</v>
      </c>
      <c r="U32">
        <f t="shared" si="13"/>
        <v>3.7169999999999998E-3</v>
      </c>
      <c r="V32">
        <f t="shared" si="14"/>
        <v>0.01</v>
      </c>
      <c r="W32">
        <f t="shared" si="15"/>
        <v>0.69539894641866062</v>
      </c>
      <c r="X32">
        <f t="shared" si="16"/>
        <v>2.5847978838381613E-3</v>
      </c>
      <c r="Y32">
        <f t="shared" si="17"/>
        <v>6.9539894641866065E-3</v>
      </c>
      <c r="Z32">
        <f t="shared" si="18"/>
        <v>0.68586015907063591</v>
      </c>
      <c r="AB32">
        <f t="shared" si="19"/>
        <v>289.64133285797715</v>
      </c>
      <c r="AC32">
        <f t="shared" si="2"/>
        <v>283.67230283919025</v>
      </c>
      <c r="AE32">
        <f t="shared" si="3"/>
        <v>0</v>
      </c>
      <c r="AF32">
        <f t="shared" si="4"/>
        <v>0</v>
      </c>
      <c r="AG32">
        <f t="shared" si="4"/>
        <v>-8.5732519883829497</v>
      </c>
      <c r="AH32">
        <f t="shared" si="5"/>
        <v>-1292.3989419190807</v>
      </c>
      <c r="AI32">
        <f t="shared" si="6"/>
        <v>-1300.9721939074636</v>
      </c>
      <c r="AJ32">
        <f t="shared" si="7"/>
        <v>5.9690300187868957</v>
      </c>
      <c r="AK32">
        <f t="shared" si="22"/>
        <v>20.274893300058402</v>
      </c>
      <c r="AL32">
        <f t="shared" si="8"/>
        <v>-1274.7282705886182</v>
      </c>
      <c r="AN32">
        <f t="shared" si="9"/>
        <v>0</v>
      </c>
      <c r="AO32">
        <f t="shared" si="9"/>
        <v>0</v>
      </c>
      <c r="AP32">
        <f t="shared" si="9"/>
        <v>-0.32049623454418008</v>
      </c>
      <c r="AQ32">
        <f t="shared" si="9"/>
        <v>-48.314104726562952</v>
      </c>
      <c r="AR32">
        <f t="shared" si="9"/>
        <v>-48.634600961107132</v>
      </c>
      <c r="AS32">
        <f t="shared" si="9"/>
        <v>0.22314188915648661</v>
      </c>
      <c r="AT32">
        <f t="shared" si="9"/>
        <v>0.75794190667191308</v>
      </c>
      <c r="AU32">
        <f t="shared" si="9"/>
        <v>-47.653517165278728</v>
      </c>
      <c r="AW32">
        <v>29</v>
      </c>
      <c r="AX32">
        <f>IF(Z32&gt;0, (R32*SUMPRODUCT(K32:$K$98, X32:$X$98)-K32*$AZ$3)/Z32, 0)</f>
        <v>413.60078885989816</v>
      </c>
    </row>
    <row r="33" spans="5:50" x14ac:dyDescent="0.25">
      <c r="E33">
        <v>2033</v>
      </c>
      <c r="F33" s="5">
        <f>EconomicRates!C73</f>
        <v>3.5571999999999999E-2</v>
      </c>
      <c r="G33" s="5">
        <f>EconomicRates!D73</f>
        <v>7.0000000000000007E-2</v>
      </c>
      <c r="H33" s="5">
        <f t="shared" si="10"/>
        <v>0.12000000000000001</v>
      </c>
      <c r="I33" s="5">
        <f t="shared" si="11"/>
        <v>1.1200000000000001</v>
      </c>
      <c r="J33">
        <f t="shared" si="12"/>
        <v>0.89285714285714279</v>
      </c>
      <c r="K33">
        <f t="shared" si="20"/>
        <v>3.337792387991656E-2</v>
      </c>
      <c r="L33" s="2">
        <v>30</v>
      </c>
      <c r="M33" s="6">
        <v>3.852E-3</v>
      </c>
      <c r="Q33" s="4">
        <f t="shared" si="21"/>
        <v>12.5</v>
      </c>
      <c r="R33">
        <f t="shared" si="0"/>
        <v>500000</v>
      </c>
      <c r="S33">
        <f t="shared" si="1"/>
        <v>410.21663158187346</v>
      </c>
      <c r="U33">
        <f t="shared" si="13"/>
        <v>3.852E-3</v>
      </c>
      <c r="V33">
        <f t="shared" si="14"/>
        <v>0.01</v>
      </c>
      <c r="W33">
        <f t="shared" si="15"/>
        <v>0.68586015907063591</v>
      </c>
      <c r="X33">
        <f t="shared" si="16"/>
        <v>2.6419333327400893E-3</v>
      </c>
      <c r="Y33">
        <f t="shared" si="17"/>
        <v>6.8586015907063595E-3</v>
      </c>
      <c r="Z33">
        <f t="shared" si="18"/>
        <v>0.67635962414718942</v>
      </c>
      <c r="AB33">
        <f t="shared" si="19"/>
        <v>283.67230283919025</v>
      </c>
      <c r="AC33">
        <f t="shared" si="2"/>
        <v>277.453966755642</v>
      </c>
      <c r="AE33">
        <f t="shared" si="3"/>
        <v>0</v>
      </c>
      <c r="AF33">
        <f t="shared" si="4"/>
        <v>0</v>
      </c>
      <c r="AG33">
        <f t="shared" si="4"/>
        <v>-8.4544953018398683</v>
      </c>
      <c r="AH33">
        <f t="shared" si="5"/>
        <v>-1320.9666663700448</v>
      </c>
      <c r="AI33">
        <f t="shared" si="6"/>
        <v>-1329.4211616718846</v>
      </c>
      <c r="AJ33">
        <f t="shared" si="7"/>
        <v>6.2183360835482517</v>
      </c>
      <c r="AK33">
        <f t="shared" si="22"/>
        <v>19.85706119874332</v>
      </c>
      <c r="AL33">
        <f t="shared" si="8"/>
        <v>-1303.3457643895931</v>
      </c>
      <c r="AN33">
        <f t="shared" si="9"/>
        <v>0</v>
      </c>
      <c r="AO33">
        <f t="shared" si="9"/>
        <v>0</v>
      </c>
      <c r="AP33">
        <f t="shared" si="9"/>
        <v>-0.28219350062792331</v>
      </c>
      <c r="AQ33">
        <f t="shared" si="9"/>
        <v>-44.091124838006486</v>
      </c>
      <c r="AR33">
        <f t="shared" si="9"/>
        <v>-44.373318338634412</v>
      </c>
      <c r="AS33">
        <f t="shared" si="9"/>
        <v>0.20755514845641201</v>
      </c>
      <c r="AT33">
        <f t="shared" si="9"/>
        <v>0.66278747717049924</v>
      </c>
      <c r="AU33">
        <f t="shared" si="9"/>
        <v>-43.502975713007501</v>
      </c>
      <c r="AW33">
        <v>30</v>
      </c>
      <c r="AX33">
        <f>IF(Z33&gt;0, (R33*SUMPRODUCT(K33:$K$98, X33:$X$98)-K33*$AZ$3)/Z33, 0)</f>
        <v>410.21663158187346</v>
      </c>
    </row>
    <row r="34" spans="5:50" x14ac:dyDescent="0.25">
      <c r="E34">
        <v>2034</v>
      </c>
      <c r="F34" s="5">
        <f>EconomicRates!C74</f>
        <v>3.5571999999999999E-2</v>
      </c>
      <c r="G34" s="5">
        <f>EconomicRates!D74</f>
        <v>7.0000000000000007E-2</v>
      </c>
      <c r="H34" s="5">
        <f t="shared" si="10"/>
        <v>0.12000000000000001</v>
      </c>
      <c r="I34" s="5">
        <f t="shared" si="11"/>
        <v>1.1200000000000001</v>
      </c>
      <c r="J34">
        <f t="shared" si="12"/>
        <v>0.89285714285714279</v>
      </c>
      <c r="K34">
        <f t="shared" si="20"/>
        <v>2.9801717749925499E-2</v>
      </c>
      <c r="L34" s="2">
        <v>31</v>
      </c>
      <c r="M34" s="6">
        <v>4.0049999999999999E-3</v>
      </c>
      <c r="Q34" s="4">
        <f t="shared" si="21"/>
        <v>12.5</v>
      </c>
      <c r="R34">
        <f t="shared" si="0"/>
        <v>500000</v>
      </c>
      <c r="S34">
        <f t="shared" si="1"/>
        <v>406.28811970352791</v>
      </c>
      <c r="U34">
        <f t="shared" si="13"/>
        <v>4.0049999999999999E-3</v>
      </c>
      <c r="V34">
        <f t="shared" si="14"/>
        <v>0.01</v>
      </c>
      <c r="W34">
        <f t="shared" si="15"/>
        <v>0.67635962414718942</v>
      </c>
      <c r="X34">
        <f t="shared" si="16"/>
        <v>2.7088202947094936E-3</v>
      </c>
      <c r="Y34">
        <f t="shared" si="17"/>
        <v>6.7635962414718948E-3</v>
      </c>
      <c r="Z34">
        <f t="shared" si="18"/>
        <v>0.66688720761100795</v>
      </c>
      <c r="AB34">
        <f t="shared" si="19"/>
        <v>277.453966755642</v>
      </c>
      <c r="AC34">
        <f t="shared" si="2"/>
        <v>270.94834963461267</v>
      </c>
      <c r="AE34">
        <f t="shared" si="3"/>
        <v>0</v>
      </c>
      <c r="AF34">
        <f t="shared" si="4"/>
        <v>0</v>
      </c>
      <c r="AG34">
        <f t="shared" si="4"/>
        <v>-8.3360900951375996</v>
      </c>
      <c r="AH34">
        <f t="shared" si="5"/>
        <v>-1354.4101473547469</v>
      </c>
      <c r="AI34">
        <f t="shared" si="6"/>
        <v>-1362.7462374498846</v>
      </c>
      <c r="AJ34">
        <f t="shared" si="7"/>
        <v>6.5056171210293314</v>
      </c>
      <c r="AK34">
        <f t="shared" si="22"/>
        <v>19.42177767289494</v>
      </c>
      <c r="AL34">
        <f t="shared" si="8"/>
        <v>-1336.8188426559602</v>
      </c>
      <c r="AN34">
        <f t="shared" si="9"/>
        <v>0</v>
      </c>
      <c r="AO34">
        <f t="shared" si="9"/>
        <v>0</v>
      </c>
      <c r="AP34">
        <f t="shared" si="9"/>
        <v>-0.24842980415324034</v>
      </c>
      <c r="AQ34">
        <f t="shared" si="9"/>
        <v>-40.36374892910117</v>
      </c>
      <c r="AR34">
        <f t="shared" si="9"/>
        <v>-40.61217873325441</v>
      </c>
      <c r="AS34">
        <f t="shared" si="9"/>
        <v>0.19387856522999905</v>
      </c>
      <c r="AT34">
        <f t="shared" si="9"/>
        <v>0.57880233640941992</v>
      </c>
      <c r="AU34">
        <f t="shared" ref="AU34:AU97" si="23">AL34*$K34</f>
        <v>-39.839497831614992</v>
      </c>
      <c r="AW34">
        <v>31</v>
      </c>
      <c r="AX34">
        <f>IF(Z34&gt;0, (R34*SUMPRODUCT(K34:$K$98, X34:$X$98)-K34*$AZ$3)/Z34, 0)</f>
        <v>406.28811970352791</v>
      </c>
    </row>
    <row r="35" spans="5:50" x14ac:dyDescent="0.25">
      <c r="E35">
        <v>2035</v>
      </c>
      <c r="F35" s="5">
        <f>EconomicRates!C75</f>
        <v>3.5571999999999999E-2</v>
      </c>
      <c r="G35" s="5">
        <f>EconomicRates!D75</f>
        <v>7.0000000000000007E-2</v>
      </c>
      <c r="H35" s="5">
        <f t="shared" si="10"/>
        <v>0.12000000000000001</v>
      </c>
      <c r="I35" s="5">
        <f t="shared" si="11"/>
        <v>1.1200000000000001</v>
      </c>
      <c r="J35">
        <f t="shared" si="12"/>
        <v>0.89285714285714279</v>
      </c>
      <c r="K35">
        <f t="shared" si="20"/>
        <v>2.660867656243348E-2</v>
      </c>
      <c r="L35" s="2">
        <v>32</v>
      </c>
      <c r="M35" s="6">
        <v>4.1640000000000002E-3</v>
      </c>
      <c r="Q35" s="4">
        <f t="shared" si="21"/>
        <v>12.5</v>
      </c>
      <c r="R35">
        <f t="shared" si="0"/>
        <v>500000</v>
      </c>
      <c r="S35">
        <f t="shared" si="1"/>
        <v>401.77433734328571</v>
      </c>
      <c r="U35">
        <f t="shared" si="13"/>
        <v>4.1640000000000002E-3</v>
      </c>
      <c r="V35">
        <f t="shared" si="14"/>
        <v>0.01</v>
      </c>
      <c r="W35">
        <f t="shared" si="15"/>
        <v>0.66688720761100795</v>
      </c>
      <c r="X35">
        <f t="shared" si="16"/>
        <v>2.776918332492237E-3</v>
      </c>
      <c r="Y35">
        <f t="shared" si="17"/>
        <v>6.6688720761100793E-3</v>
      </c>
      <c r="Z35">
        <f t="shared" si="18"/>
        <v>0.65744141720240556</v>
      </c>
      <c r="AB35">
        <f t="shared" si="19"/>
        <v>270.94834963461267</v>
      </c>
      <c r="AC35">
        <f t="shared" si="2"/>
        <v>264.14308973852712</v>
      </c>
      <c r="AE35">
        <f t="shared" si="3"/>
        <v>0</v>
      </c>
      <c r="AF35">
        <f t="shared" ref="AF35:AG66" si="24">-$Z35*P35</f>
        <v>0</v>
      </c>
      <c r="AG35">
        <f t="shared" si="24"/>
        <v>-8.2180177150300704</v>
      </c>
      <c r="AH35">
        <f t="shared" si="5"/>
        <v>-1388.4591662461185</v>
      </c>
      <c r="AI35">
        <f t="shared" ref="AI35:AI66" si="25">SUM(AE35:AH35)</f>
        <v>-1396.6771839611486</v>
      </c>
      <c r="AJ35">
        <f t="shared" si="7"/>
        <v>6.8052598960855448</v>
      </c>
      <c r="AK35">
        <f t="shared" si="22"/>
        <v>18.966384474422888</v>
      </c>
      <c r="AL35">
        <f t="shared" si="8"/>
        <v>-1370.90553959064</v>
      </c>
      <c r="AN35">
        <f t="shared" ref="AN35:AT66" si="26">AE35*$K35</f>
        <v>0</v>
      </c>
      <c r="AO35">
        <f t="shared" si="26"/>
        <v>0</v>
      </c>
      <c r="AP35">
        <f t="shared" si="26"/>
        <v>-0.21867057536358378</v>
      </c>
      <c r="AQ35">
        <f t="shared" si="26"/>
        <v>-36.945060874789021</v>
      </c>
      <c r="AR35">
        <f t="shared" si="26"/>
        <v>-37.163731450152603</v>
      </c>
      <c r="AS35">
        <f t="shared" si="26"/>
        <v>0.18107895949823993</v>
      </c>
      <c r="AT35">
        <f t="shared" si="26"/>
        <v>0.50467039003867853</v>
      </c>
      <c r="AU35">
        <f t="shared" si="23"/>
        <v>-36.477982100615684</v>
      </c>
      <c r="AW35">
        <v>32</v>
      </c>
      <c r="AX35">
        <f>IF(Z35&gt;0, (R35*SUMPRODUCT(K35:$K$98, X35:$X$98)-K35*$AZ$3)/Z35, 0)</f>
        <v>401.77433734328571</v>
      </c>
    </row>
    <row r="36" spans="5:50" x14ac:dyDescent="0.25">
      <c r="E36">
        <v>2036</v>
      </c>
      <c r="F36" s="5">
        <f>EconomicRates!C76</f>
        <v>3.5571999999999999E-2</v>
      </c>
      <c r="G36" s="5">
        <f>EconomicRates!D76</f>
        <v>7.0000000000000007E-2</v>
      </c>
      <c r="H36" s="5">
        <f t="shared" si="10"/>
        <v>0.12000000000000001</v>
      </c>
      <c r="I36" s="5">
        <f t="shared" si="11"/>
        <v>1.1200000000000001</v>
      </c>
      <c r="J36">
        <f t="shared" si="12"/>
        <v>0.89285714285714279</v>
      </c>
      <c r="K36">
        <f t="shared" si="20"/>
        <v>2.3757746930744176E-2</v>
      </c>
      <c r="L36" s="2">
        <v>33</v>
      </c>
      <c r="M36" s="6">
        <v>4.3350000000000003E-3</v>
      </c>
      <c r="Q36" s="4">
        <f t="shared" si="21"/>
        <v>12.5</v>
      </c>
      <c r="R36">
        <f t="shared" si="0"/>
        <v>500000</v>
      </c>
      <c r="S36">
        <f t="shared" si="1"/>
        <v>396.84293419498243</v>
      </c>
      <c r="U36">
        <f t="shared" si="13"/>
        <v>4.3350000000000003E-3</v>
      </c>
      <c r="V36">
        <f t="shared" si="14"/>
        <v>0.01</v>
      </c>
      <c r="W36">
        <f t="shared" si="15"/>
        <v>0.65744141720240556</v>
      </c>
      <c r="X36">
        <f t="shared" si="16"/>
        <v>2.8500085435724282E-3</v>
      </c>
      <c r="Y36">
        <f t="shared" si="17"/>
        <v>6.5744141720240554E-3</v>
      </c>
      <c r="Z36">
        <f t="shared" si="18"/>
        <v>0.64801699448680905</v>
      </c>
      <c r="AB36">
        <f t="shared" si="19"/>
        <v>264.14308973852712</v>
      </c>
      <c r="AC36">
        <f t="shared" si="2"/>
        <v>257.16096550035905</v>
      </c>
      <c r="AE36">
        <f t="shared" si="3"/>
        <v>0</v>
      </c>
      <c r="AF36">
        <f t="shared" si="24"/>
        <v>0</v>
      </c>
      <c r="AG36">
        <f t="shared" si="24"/>
        <v>-8.1002124310851134</v>
      </c>
      <c r="AH36">
        <f t="shared" si="5"/>
        <v>-1425.0042717862141</v>
      </c>
      <c r="AI36">
        <f t="shared" si="25"/>
        <v>-1433.1044842172992</v>
      </c>
      <c r="AJ36">
        <f t="shared" si="7"/>
        <v>6.982124238168069</v>
      </c>
      <c r="AK36">
        <f t="shared" si="22"/>
        <v>18.490016281696899</v>
      </c>
      <c r="AL36">
        <f t="shared" si="8"/>
        <v>-1407.6323436974342</v>
      </c>
      <c r="AN36">
        <f t="shared" si="26"/>
        <v>0</v>
      </c>
      <c r="AO36">
        <f t="shared" si="26"/>
        <v>0</v>
      </c>
      <c r="AP36">
        <f t="shared" si="26"/>
        <v>-0.19244279702298817</v>
      </c>
      <c r="AQ36">
        <f t="shared" si="26"/>
        <v>-33.854890864326265</v>
      </c>
      <c r="AR36">
        <f t="shared" si="26"/>
        <v>-34.047333661349256</v>
      </c>
      <c r="AS36">
        <f t="shared" si="26"/>
        <v>0.16587954068941196</v>
      </c>
      <c r="AT36">
        <f t="shared" si="26"/>
        <v>0.43928112756589432</v>
      </c>
      <c r="AU36">
        <f t="shared" si="23"/>
        <v>-33.442172993093948</v>
      </c>
      <c r="AW36">
        <v>33</v>
      </c>
      <c r="AX36">
        <f>IF(Z36&gt;0, (R36*SUMPRODUCT(K36:$K$98, X36:$X$98)-K36*$AZ$3)/Z36, 0)</f>
        <v>396.84293419498243</v>
      </c>
    </row>
    <row r="37" spans="5:50" x14ac:dyDescent="0.25">
      <c r="E37">
        <v>2037</v>
      </c>
      <c r="F37" s="5">
        <f>EconomicRates!C77</f>
        <v>3.5571999999999999E-2</v>
      </c>
      <c r="G37" s="5">
        <f>EconomicRates!D77</f>
        <v>7.0000000000000007E-2</v>
      </c>
      <c r="H37" s="5">
        <f t="shared" si="10"/>
        <v>0.12000000000000001</v>
      </c>
      <c r="I37" s="5">
        <f t="shared" si="11"/>
        <v>1.1200000000000001</v>
      </c>
      <c r="J37">
        <f t="shared" si="12"/>
        <v>0.89285714285714279</v>
      </c>
      <c r="K37">
        <f t="shared" si="20"/>
        <v>2.1212274045307299E-2</v>
      </c>
      <c r="L37" s="2">
        <v>34</v>
      </c>
      <c r="M37" s="6">
        <v>4.522E-3</v>
      </c>
      <c r="Q37" s="4">
        <f t="shared" si="21"/>
        <v>12.5</v>
      </c>
      <c r="R37">
        <f t="shared" si="0"/>
        <v>500000</v>
      </c>
      <c r="S37">
        <f t="shared" si="1"/>
        <v>391.56929953865523</v>
      </c>
      <c r="U37">
        <f t="shared" si="13"/>
        <v>4.522E-3</v>
      </c>
      <c r="V37">
        <f t="shared" si="14"/>
        <v>0.01</v>
      </c>
      <c r="W37">
        <f t="shared" si="15"/>
        <v>0.64801699448680905</v>
      </c>
      <c r="X37">
        <f t="shared" si="16"/>
        <v>2.9303328490693503E-3</v>
      </c>
      <c r="Y37">
        <f t="shared" si="17"/>
        <v>6.4801699448680909E-3</v>
      </c>
      <c r="Z37">
        <f t="shared" si="18"/>
        <v>0.63860649169287165</v>
      </c>
      <c r="AB37">
        <f t="shared" si="19"/>
        <v>257.16096550035905</v>
      </c>
      <c r="AC37">
        <f t="shared" si="2"/>
        <v>250.05869663301581</v>
      </c>
      <c r="AE37">
        <f t="shared" si="3"/>
        <v>0</v>
      </c>
      <c r="AF37">
        <f t="shared" si="24"/>
        <v>0</v>
      </c>
      <c r="AG37">
        <f t="shared" si="24"/>
        <v>-7.9825811461608955</v>
      </c>
      <c r="AH37">
        <f t="shared" si="5"/>
        <v>-1465.1664245346751</v>
      </c>
      <c r="AI37">
        <f t="shared" si="25"/>
        <v>-1473.1490056808359</v>
      </c>
      <c r="AJ37">
        <f t="shared" si="7"/>
        <v>7.1022688673432413</v>
      </c>
      <c r="AK37">
        <f t="shared" si="22"/>
        <v>18.001267585025136</v>
      </c>
      <c r="AL37">
        <f t="shared" si="8"/>
        <v>-1448.0454692284677</v>
      </c>
      <c r="AN37">
        <f t="shared" si="26"/>
        <v>0</v>
      </c>
      <c r="AO37">
        <f t="shared" si="26"/>
        <v>0</v>
      </c>
      <c r="AP37">
        <f t="shared" si="26"/>
        <v>-0.16932869886126817</v>
      </c>
      <c r="AQ37">
        <f t="shared" si="26"/>
        <v>-31.079511719212586</v>
      </c>
      <c r="AR37">
        <f t="shared" si="26"/>
        <v>-31.248840418073851</v>
      </c>
      <c r="AS37">
        <f t="shared" si="26"/>
        <v>0.1506552735575391</v>
      </c>
      <c r="AT37">
        <f t="shared" si="26"/>
        <v>0.38184782117646032</v>
      </c>
      <c r="AU37">
        <f t="shared" si="23"/>
        <v>-30.716337323339854</v>
      </c>
      <c r="AW37">
        <v>34</v>
      </c>
      <c r="AX37">
        <f>IF(Z37&gt;0, (R37*SUMPRODUCT(K37:$K$98, X37:$X$98)-K37*$AZ$3)/Z37, 0)</f>
        <v>391.56929953865523</v>
      </c>
    </row>
    <row r="38" spans="5:50" x14ac:dyDescent="0.25">
      <c r="E38">
        <v>2038</v>
      </c>
      <c r="F38" s="5">
        <f>EconomicRates!C78</f>
        <v>3.5571999999999999E-2</v>
      </c>
      <c r="G38" s="5">
        <f>EconomicRates!D78</f>
        <v>7.0000000000000007E-2</v>
      </c>
      <c r="H38" s="5">
        <f t="shared" si="10"/>
        <v>0.12000000000000001</v>
      </c>
      <c r="I38" s="5">
        <f t="shared" si="11"/>
        <v>1.1200000000000001</v>
      </c>
      <c r="J38">
        <f t="shared" si="12"/>
        <v>0.89285714285714279</v>
      </c>
      <c r="K38">
        <f t="shared" si="20"/>
        <v>1.8939530397595803E-2</v>
      </c>
      <c r="L38" s="2">
        <v>35</v>
      </c>
      <c r="M38" s="6">
        <v>4.7470000000000004E-3</v>
      </c>
      <c r="Q38" s="4">
        <f t="shared" si="21"/>
        <v>12.5</v>
      </c>
      <c r="R38">
        <f t="shared" si="0"/>
        <v>500000</v>
      </c>
      <c r="S38">
        <f t="shared" si="1"/>
        <v>385.99764031882904</v>
      </c>
      <c r="U38">
        <f t="shared" si="13"/>
        <v>4.7470000000000004E-3</v>
      </c>
      <c r="V38">
        <f t="shared" si="14"/>
        <v>0.01</v>
      </c>
      <c r="W38">
        <f t="shared" si="15"/>
        <v>0.63860649169287165</v>
      </c>
      <c r="X38">
        <f t="shared" si="16"/>
        <v>3.0314650160660618E-3</v>
      </c>
      <c r="Y38">
        <f t="shared" si="17"/>
        <v>6.3860649169287164E-3</v>
      </c>
      <c r="Z38">
        <f t="shared" si="18"/>
        <v>0.62918896175987682</v>
      </c>
      <c r="AB38">
        <f t="shared" si="19"/>
        <v>250.05869663301581</v>
      </c>
      <c r="AC38">
        <f t="shared" si="2"/>
        <v>242.8654545539664</v>
      </c>
      <c r="AE38">
        <f t="shared" si="3"/>
        <v>0</v>
      </c>
      <c r="AF38">
        <f t="shared" si="24"/>
        <v>0</v>
      </c>
      <c r="AG38">
        <f t="shared" si="24"/>
        <v>-7.8648620219984604</v>
      </c>
      <c r="AH38">
        <f t="shared" si="5"/>
        <v>-1515.7325080330309</v>
      </c>
      <c r="AI38">
        <f t="shared" si="25"/>
        <v>-1523.5973700550294</v>
      </c>
      <c r="AJ38">
        <f t="shared" si="7"/>
        <v>7.193242079049412</v>
      </c>
      <c r="AK38">
        <f t="shared" si="22"/>
        <v>17.504108764311109</v>
      </c>
      <c r="AL38">
        <f t="shared" si="8"/>
        <v>-1498.9000192116689</v>
      </c>
      <c r="AN38">
        <f t="shared" si="26"/>
        <v>0</v>
      </c>
      <c r="AO38">
        <f t="shared" si="26"/>
        <v>0</v>
      </c>
      <c r="AP38">
        <f t="shared" si="26"/>
        <v>-0.14895679333853662</v>
      </c>
      <c r="AQ38">
        <f t="shared" si="26"/>
        <v>-28.707261910515712</v>
      </c>
      <c r="AR38">
        <f t="shared" si="26"/>
        <v>-28.85621870385425</v>
      </c>
      <c r="AS38">
        <f t="shared" si="26"/>
        <v>0.13623662701342157</v>
      </c>
      <c r="AT38">
        <f t="shared" si="26"/>
        <v>0.33151960002449338</v>
      </c>
      <c r="AU38">
        <f t="shared" si="23"/>
        <v>-28.388462476816336</v>
      </c>
      <c r="AW38">
        <v>35</v>
      </c>
      <c r="AX38">
        <f>IF(Z38&gt;0, (R38*SUMPRODUCT(K38:$K$98, X38:$X$98)-K38*$AZ$3)/Z38, 0)</f>
        <v>385.99764031882904</v>
      </c>
    </row>
    <row r="39" spans="5:50" x14ac:dyDescent="0.25">
      <c r="E39">
        <v>2039</v>
      </c>
      <c r="F39" s="5">
        <f>EconomicRates!C79</f>
        <v>3.5571999999999999E-2</v>
      </c>
      <c r="G39" s="5">
        <f>EconomicRates!D79</f>
        <v>7.0000000000000007E-2</v>
      </c>
      <c r="H39" s="5">
        <f t="shared" si="10"/>
        <v>0.12000000000000001</v>
      </c>
      <c r="I39" s="5">
        <f t="shared" si="11"/>
        <v>1.1200000000000001</v>
      </c>
      <c r="J39">
        <f t="shared" si="12"/>
        <v>0.89285714285714279</v>
      </c>
      <c r="K39">
        <f t="shared" si="20"/>
        <v>1.6910294997853393E-2</v>
      </c>
      <c r="L39" s="2">
        <v>36</v>
      </c>
      <c r="M39" s="6">
        <v>4.9870000000000001E-3</v>
      </c>
      <c r="Q39" s="4">
        <f t="shared" si="21"/>
        <v>12.5</v>
      </c>
      <c r="R39">
        <f t="shared" si="0"/>
        <v>500000</v>
      </c>
      <c r="S39">
        <f t="shared" si="1"/>
        <v>379.96237656771706</v>
      </c>
      <c r="U39">
        <f t="shared" si="13"/>
        <v>4.9870000000000001E-3</v>
      </c>
      <c r="V39">
        <f t="shared" si="14"/>
        <v>0.01</v>
      </c>
      <c r="W39">
        <f t="shared" si="15"/>
        <v>0.62918896175987682</v>
      </c>
      <c r="X39">
        <f t="shared" si="16"/>
        <v>3.1377653522965056E-3</v>
      </c>
      <c r="Y39">
        <f t="shared" si="17"/>
        <v>6.2918896175987683E-3</v>
      </c>
      <c r="Z39">
        <f t="shared" si="18"/>
        <v>0.61975930678998159</v>
      </c>
      <c r="AB39">
        <f t="shared" si="19"/>
        <v>242.8654545539664</v>
      </c>
      <c r="AC39">
        <f t="shared" si="2"/>
        <v>235.48521910788227</v>
      </c>
      <c r="AE39">
        <f t="shared" si="3"/>
        <v>0</v>
      </c>
      <c r="AF39">
        <f t="shared" si="24"/>
        <v>0</v>
      </c>
      <c r="AG39">
        <f t="shared" si="24"/>
        <v>-7.7469913348747701</v>
      </c>
      <c r="AH39">
        <f t="shared" si="5"/>
        <v>-1568.8826761482528</v>
      </c>
      <c r="AI39">
        <f t="shared" si="25"/>
        <v>-1576.6296674831276</v>
      </c>
      <c r="AJ39">
        <f t="shared" si="7"/>
        <v>7.3802354460841286</v>
      </c>
      <c r="AK39">
        <f t="shared" si="22"/>
        <v>17.000581818777651</v>
      </c>
      <c r="AL39">
        <f t="shared" si="8"/>
        <v>-1552.2488502182659</v>
      </c>
      <c r="AN39">
        <f t="shared" si="26"/>
        <v>0</v>
      </c>
      <c r="AO39">
        <f t="shared" si="26"/>
        <v>0</v>
      </c>
      <c r="AP39">
        <f t="shared" si="26"/>
        <v>-0.1310039088185464</v>
      </c>
      <c r="AQ39">
        <f t="shared" si="26"/>
        <v>-26.530268870688644</v>
      </c>
      <c r="AR39">
        <f t="shared" si="26"/>
        <v>-26.66127277950719</v>
      </c>
      <c r="AS39">
        <f t="shared" si="26"/>
        <v>0.12480195854689674</v>
      </c>
      <c r="AT39">
        <f t="shared" si="26"/>
        <v>0.28748485369067306</v>
      </c>
      <c r="AU39">
        <f t="shared" si="23"/>
        <v>-26.248985967269622</v>
      </c>
      <c r="AW39">
        <v>36</v>
      </c>
      <c r="AX39">
        <f>IF(Z39&gt;0, (R39*SUMPRODUCT(K39:$K$98, X39:$X$98)-K39*$AZ$3)/Z39, 0)</f>
        <v>379.96237656771706</v>
      </c>
    </row>
    <row r="40" spans="5:50" x14ac:dyDescent="0.25">
      <c r="E40">
        <v>2040</v>
      </c>
      <c r="F40" s="5">
        <f>EconomicRates!C80</f>
        <v>3.5571999999999999E-2</v>
      </c>
      <c r="G40" s="5">
        <f>EconomicRates!D80</f>
        <v>7.0000000000000007E-2</v>
      </c>
      <c r="H40" s="5">
        <f t="shared" si="10"/>
        <v>0.12000000000000001</v>
      </c>
      <c r="I40" s="5">
        <f t="shared" si="11"/>
        <v>1.1200000000000001</v>
      </c>
      <c r="J40">
        <f t="shared" si="12"/>
        <v>0.89285714285714279</v>
      </c>
      <c r="K40">
        <f t="shared" si="20"/>
        <v>1.5098477676654815E-2</v>
      </c>
      <c r="L40" s="2">
        <v>37</v>
      </c>
      <c r="M40" s="6">
        <v>5.2249999999999996E-3</v>
      </c>
      <c r="Q40" s="4">
        <f t="shared" si="21"/>
        <v>12.5</v>
      </c>
      <c r="R40">
        <f t="shared" si="0"/>
        <v>500000</v>
      </c>
      <c r="S40">
        <f t="shared" si="1"/>
        <v>373.5673767383567</v>
      </c>
      <c r="U40">
        <f t="shared" si="13"/>
        <v>5.2249999999999996E-3</v>
      </c>
      <c r="V40">
        <f t="shared" si="14"/>
        <v>0.01</v>
      </c>
      <c r="W40">
        <f t="shared" si="15"/>
        <v>0.61975930678998159</v>
      </c>
      <c r="X40">
        <f t="shared" si="16"/>
        <v>3.2382423779776536E-3</v>
      </c>
      <c r="Y40">
        <f t="shared" si="17"/>
        <v>6.1975930678998164E-3</v>
      </c>
      <c r="Z40">
        <f t="shared" si="18"/>
        <v>0.61032347134410414</v>
      </c>
      <c r="AB40">
        <f t="shared" si="19"/>
        <v>235.48521910788227</v>
      </c>
      <c r="AC40">
        <f t="shared" si="2"/>
        <v>227.99693815186461</v>
      </c>
      <c r="AE40">
        <f t="shared" si="3"/>
        <v>0</v>
      </c>
      <c r="AF40">
        <f t="shared" si="24"/>
        <v>0</v>
      </c>
      <c r="AG40">
        <f t="shared" si="24"/>
        <v>-7.6290433918013019</v>
      </c>
      <c r="AH40">
        <f t="shared" si="5"/>
        <v>-1619.1211889888268</v>
      </c>
      <c r="AI40">
        <f t="shared" si="25"/>
        <v>-1626.7502323806282</v>
      </c>
      <c r="AJ40">
        <f t="shared" si="7"/>
        <v>7.4882809560176611</v>
      </c>
      <c r="AK40">
        <f t="shared" si="22"/>
        <v>16.483965337551762</v>
      </c>
      <c r="AL40">
        <f t="shared" si="8"/>
        <v>-1602.7779860870587</v>
      </c>
      <c r="AN40">
        <f t="shared" si="26"/>
        <v>0</v>
      </c>
      <c r="AO40">
        <f t="shared" si="26"/>
        <v>0</v>
      </c>
      <c r="AP40">
        <f t="shared" si="26"/>
        <v>-0.11518694134534288</v>
      </c>
      <c r="AQ40">
        <f t="shared" si="26"/>
        <v>-24.446265127746603</v>
      </c>
      <c r="AR40">
        <f t="shared" si="26"/>
        <v>-24.561452069091946</v>
      </c>
      <c r="AS40">
        <f t="shared" si="26"/>
        <v>0.11306164285095203</v>
      </c>
      <c r="AT40">
        <f t="shared" si="26"/>
        <v>0.24888278267177702</v>
      </c>
      <c r="AU40">
        <f t="shared" si="23"/>
        <v>-24.199507643569216</v>
      </c>
      <c r="AW40">
        <v>37</v>
      </c>
      <c r="AX40">
        <f>IF(Z40&gt;0, (R40*SUMPRODUCT(K40:$K$98, X40:$X$98)-K40*$AZ$3)/Z40, 0)</f>
        <v>373.5673767383567</v>
      </c>
    </row>
    <row r="41" spans="5:50" x14ac:dyDescent="0.25">
      <c r="E41">
        <v>2041</v>
      </c>
      <c r="F41" s="5">
        <f>EconomicRates!C81</f>
        <v>3.5571999999999999E-2</v>
      </c>
      <c r="G41" s="5">
        <f>EconomicRates!D81</f>
        <v>7.0000000000000007E-2</v>
      </c>
      <c r="H41" s="5">
        <f t="shared" si="10"/>
        <v>0.12000000000000001</v>
      </c>
      <c r="I41" s="5">
        <f t="shared" si="11"/>
        <v>1.1200000000000001</v>
      </c>
      <c r="J41">
        <f t="shared" si="12"/>
        <v>0.89285714285714279</v>
      </c>
      <c r="K41">
        <f t="shared" si="20"/>
        <v>1.348078363987037E-2</v>
      </c>
      <c r="L41" s="2">
        <v>38</v>
      </c>
      <c r="M41" s="6">
        <v>5.4879999999999998E-3</v>
      </c>
      <c r="Q41" s="4">
        <f t="shared" si="21"/>
        <v>12.5</v>
      </c>
      <c r="R41">
        <f t="shared" si="0"/>
        <v>500000</v>
      </c>
      <c r="S41">
        <f t="shared" si="1"/>
        <v>367.05470588325295</v>
      </c>
      <c r="U41">
        <f t="shared" si="13"/>
        <v>5.4879999999999998E-3</v>
      </c>
      <c r="V41">
        <f t="shared" si="14"/>
        <v>0.01</v>
      </c>
      <c r="W41">
        <f t="shared" si="15"/>
        <v>0.61032347134410414</v>
      </c>
      <c r="X41">
        <f t="shared" si="16"/>
        <v>3.3494552107364434E-3</v>
      </c>
      <c r="Y41">
        <f t="shared" si="17"/>
        <v>6.1032347134410414E-3</v>
      </c>
      <c r="Z41">
        <f t="shared" si="18"/>
        <v>0.60087078141992656</v>
      </c>
      <c r="AB41">
        <f t="shared" si="19"/>
        <v>227.99693815186461</v>
      </c>
      <c r="AC41">
        <f t="shared" si="2"/>
        <v>220.55244794793151</v>
      </c>
      <c r="AE41">
        <f t="shared" si="3"/>
        <v>0</v>
      </c>
      <c r="AF41">
        <f t="shared" si="24"/>
        <v>0</v>
      </c>
      <c r="AG41">
        <f t="shared" si="24"/>
        <v>-7.510884767749082</v>
      </c>
      <c r="AH41">
        <f t="shared" si="5"/>
        <v>-1674.7276053682217</v>
      </c>
      <c r="AI41">
        <f t="shared" si="25"/>
        <v>-1682.2384901359708</v>
      </c>
      <c r="AJ41">
        <f t="shared" si="7"/>
        <v>7.4444902039330998</v>
      </c>
      <c r="AK41">
        <f t="shared" si="22"/>
        <v>15.959785670630524</v>
      </c>
      <c r="AL41">
        <f t="shared" si="8"/>
        <v>-1658.8342142614072</v>
      </c>
      <c r="AN41">
        <f t="shared" si="26"/>
        <v>0</v>
      </c>
      <c r="AO41">
        <f t="shared" si="26"/>
        <v>0</v>
      </c>
      <c r="AP41">
        <f t="shared" si="26"/>
        <v>-0.10125261249802339</v>
      </c>
      <c r="AQ41">
        <f t="shared" si="26"/>
        <v>-22.576640503687205</v>
      </c>
      <c r="AR41">
        <f t="shared" si="26"/>
        <v>-22.677893116185228</v>
      </c>
      <c r="AS41">
        <f t="shared" si="26"/>
        <v>0.10035756174835657</v>
      </c>
      <c r="AT41">
        <f t="shared" si="26"/>
        <v>0.21515041756447353</v>
      </c>
      <c r="AU41">
        <f t="shared" si="23"/>
        <v>-22.362385136872398</v>
      </c>
      <c r="AW41">
        <v>38</v>
      </c>
      <c r="AX41">
        <f>IF(Z41&gt;0, (R41*SUMPRODUCT(K41:$K$98, X41:$X$98)-K41*$AZ$3)/Z41, 0)</f>
        <v>367.05470588325295</v>
      </c>
    </row>
    <row r="42" spans="5:50" x14ac:dyDescent="0.25">
      <c r="E42">
        <v>2042</v>
      </c>
      <c r="F42" s="5">
        <f>EconomicRates!C82</f>
        <v>3.5571999999999999E-2</v>
      </c>
      <c r="G42" s="5">
        <f>EconomicRates!D82</f>
        <v>7.0000000000000007E-2</v>
      </c>
      <c r="H42" s="5">
        <f t="shared" si="10"/>
        <v>0.12000000000000001</v>
      </c>
      <c r="I42" s="5">
        <f t="shared" si="11"/>
        <v>1.1200000000000001</v>
      </c>
      <c r="J42">
        <f t="shared" si="12"/>
        <v>0.89285714285714279</v>
      </c>
      <c r="K42">
        <f t="shared" si="20"/>
        <v>1.2036413964169972E-2</v>
      </c>
      <c r="L42" s="2">
        <v>39</v>
      </c>
      <c r="M42" s="6">
        <v>5.7670000000000004E-3</v>
      </c>
      <c r="Q42" s="4">
        <f t="shared" si="21"/>
        <v>12.5</v>
      </c>
      <c r="R42">
        <f t="shared" si="0"/>
        <v>500000</v>
      </c>
      <c r="S42">
        <f t="shared" si="1"/>
        <v>360.42796469765779</v>
      </c>
      <c r="U42">
        <f t="shared" si="13"/>
        <v>5.7670000000000004E-3</v>
      </c>
      <c r="V42">
        <f t="shared" si="14"/>
        <v>0.01</v>
      </c>
      <c r="W42">
        <f t="shared" si="15"/>
        <v>0.60087078141992656</v>
      </c>
      <c r="X42">
        <f t="shared" si="16"/>
        <v>3.4652217964487165E-3</v>
      </c>
      <c r="Y42">
        <f t="shared" si="17"/>
        <v>6.0087078141992656E-3</v>
      </c>
      <c r="Z42">
        <f t="shared" si="18"/>
        <v>0.59139685180927859</v>
      </c>
      <c r="AB42">
        <f t="shared" si="19"/>
        <v>220.55244794793151</v>
      </c>
      <c r="AC42">
        <f t="shared" si="2"/>
        <v>213.15596362622063</v>
      </c>
      <c r="AE42">
        <f t="shared" si="3"/>
        <v>0</v>
      </c>
      <c r="AF42">
        <f t="shared" si="24"/>
        <v>0</v>
      </c>
      <c r="AG42">
        <f t="shared" si="24"/>
        <v>-7.392460647615982</v>
      </c>
      <c r="AH42">
        <f t="shared" si="5"/>
        <v>-1732.6108982243584</v>
      </c>
      <c r="AI42">
        <f t="shared" si="25"/>
        <v>-1740.0033588719743</v>
      </c>
      <c r="AJ42">
        <f t="shared" si="7"/>
        <v>7.3964843217108864</v>
      </c>
      <c r="AK42">
        <f t="shared" si="22"/>
        <v>15.438671356355208</v>
      </c>
      <c r="AL42">
        <f t="shared" si="8"/>
        <v>-1717.1682031939083</v>
      </c>
      <c r="AN42">
        <f t="shared" si="26"/>
        <v>0</v>
      </c>
      <c r="AO42">
        <f t="shared" si="26"/>
        <v>0</v>
      </c>
      <c r="AP42">
        <f t="shared" si="26"/>
        <v>-8.8978716568542005E-2</v>
      </c>
      <c r="AQ42">
        <f t="shared" si="26"/>
        <v>-20.854422009860745</v>
      </c>
      <c r="AR42">
        <f t="shared" si="26"/>
        <v>-20.943400726429289</v>
      </c>
      <c r="AS42">
        <f t="shared" si="26"/>
        <v>8.9027147175605184E-2</v>
      </c>
      <c r="AT42">
        <f t="shared" si="26"/>
        <v>0.1858262395018648</v>
      </c>
      <c r="AU42">
        <f t="shared" si="23"/>
        <v>-20.668547339751818</v>
      </c>
      <c r="AW42">
        <v>39</v>
      </c>
      <c r="AX42">
        <f>IF(Z42&gt;0, (R42*SUMPRODUCT(K42:$K$98, X42:$X$98)-K42*$AZ$3)/Z42, 0)</f>
        <v>360.42796469765779</v>
      </c>
    </row>
    <row r="43" spans="5:50" x14ac:dyDescent="0.25">
      <c r="E43">
        <v>2043</v>
      </c>
      <c r="F43" s="5">
        <f>EconomicRates!C83</f>
        <v>3.5571999999999999E-2</v>
      </c>
      <c r="G43" s="5">
        <f>EconomicRates!D83</f>
        <v>7.0000000000000007E-2</v>
      </c>
      <c r="H43" s="5">
        <f t="shared" si="10"/>
        <v>0.12000000000000001</v>
      </c>
      <c r="I43" s="5">
        <f t="shared" si="11"/>
        <v>1.1200000000000001</v>
      </c>
      <c r="J43">
        <f t="shared" si="12"/>
        <v>0.89285714285714279</v>
      </c>
      <c r="K43">
        <f t="shared" si="20"/>
        <v>1.0746798182294617E-2</v>
      </c>
      <c r="L43" s="2">
        <v>40</v>
      </c>
      <c r="M43" s="6">
        <v>6.0780000000000001E-3</v>
      </c>
      <c r="Q43" s="4">
        <f t="shared" si="21"/>
        <v>12.5</v>
      </c>
      <c r="R43">
        <f t="shared" si="0"/>
        <v>500000</v>
      </c>
      <c r="S43">
        <f t="shared" si="1"/>
        <v>353.77103576051599</v>
      </c>
      <c r="U43">
        <f t="shared" si="13"/>
        <v>6.0780000000000001E-3</v>
      </c>
      <c r="V43">
        <f t="shared" si="14"/>
        <v>0.01</v>
      </c>
      <c r="W43">
        <f t="shared" si="15"/>
        <v>0.59139685180927859</v>
      </c>
      <c r="X43">
        <f t="shared" si="16"/>
        <v>3.5945100652967953E-3</v>
      </c>
      <c r="Y43">
        <f t="shared" si="17"/>
        <v>5.913968518092786E-3</v>
      </c>
      <c r="Z43">
        <f t="shared" si="18"/>
        <v>0.58188837322588904</v>
      </c>
      <c r="AB43">
        <f t="shared" si="19"/>
        <v>213.15596362622063</v>
      </c>
      <c r="AC43">
        <f t="shared" si="2"/>
        <v>205.85525249312445</v>
      </c>
      <c r="AE43">
        <f t="shared" si="3"/>
        <v>0</v>
      </c>
      <c r="AF43">
        <f t="shared" si="24"/>
        <v>0</v>
      </c>
      <c r="AG43">
        <f t="shared" si="24"/>
        <v>-7.2736046653236128</v>
      </c>
      <c r="AH43">
        <f t="shared" si="5"/>
        <v>-1797.2550326483977</v>
      </c>
      <c r="AI43">
        <f t="shared" si="25"/>
        <v>-1804.5286373137212</v>
      </c>
      <c r="AJ43">
        <f t="shared" si="7"/>
        <v>7.300711133096172</v>
      </c>
      <c r="AK43">
        <f t="shared" si="22"/>
        <v>14.920917453835445</v>
      </c>
      <c r="AL43">
        <f t="shared" si="8"/>
        <v>-1782.3070087267895</v>
      </c>
      <c r="AN43">
        <f t="shared" si="26"/>
        <v>0</v>
      </c>
      <c r="AO43">
        <f t="shared" si="26"/>
        <v>0</v>
      </c>
      <c r="AP43">
        <f t="shared" si="26"/>
        <v>-7.8167961396029453E-2</v>
      </c>
      <c r="AQ43">
        <f t="shared" si="26"/>
        <v>-19.314737117985654</v>
      </c>
      <c r="AR43">
        <f t="shared" si="26"/>
        <v>-19.392905079381681</v>
      </c>
      <c r="AS43">
        <f t="shared" si="26"/>
        <v>7.8459269134616011E-2</v>
      </c>
      <c r="AT43">
        <f t="shared" si="26"/>
        <v>0.1603520885710468</v>
      </c>
      <c r="AU43">
        <f t="shared" si="23"/>
        <v>-19.154093721676016</v>
      </c>
      <c r="AW43">
        <v>40</v>
      </c>
      <c r="AX43">
        <f>IF(Z43&gt;0, (R43*SUMPRODUCT(K43:$K$98, X43:$X$98)-K43*$AZ$3)/Z43, 0)</f>
        <v>353.77103576051599</v>
      </c>
    </row>
    <row r="44" spans="5:50" x14ac:dyDescent="0.25">
      <c r="E44">
        <v>2044</v>
      </c>
      <c r="F44" s="5">
        <f>EconomicRates!C84</f>
        <v>3.5571999999999999E-2</v>
      </c>
      <c r="G44" s="5">
        <f>EconomicRates!D84</f>
        <v>7.0000000000000007E-2</v>
      </c>
      <c r="H44" s="5">
        <f t="shared" si="10"/>
        <v>0.12000000000000001</v>
      </c>
      <c r="I44" s="5">
        <f t="shared" si="11"/>
        <v>1.1200000000000001</v>
      </c>
      <c r="J44">
        <f t="shared" si="12"/>
        <v>0.89285714285714279</v>
      </c>
      <c r="K44">
        <f t="shared" si="20"/>
        <v>9.5953555199059081E-3</v>
      </c>
      <c r="L44" s="2">
        <v>41</v>
      </c>
      <c r="M44" s="6">
        <v>6.4359999999999999E-3</v>
      </c>
      <c r="Q44" s="4">
        <f t="shared" si="21"/>
        <v>12.5</v>
      </c>
      <c r="R44">
        <f t="shared" si="0"/>
        <v>500000</v>
      </c>
      <c r="S44">
        <f t="shared" si="1"/>
        <v>347.07942476987796</v>
      </c>
      <c r="U44">
        <f t="shared" si="13"/>
        <v>6.4359999999999999E-3</v>
      </c>
      <c r="V44">
        <f t="shared" si="14"/>
        <v>0.01</v>
      </c>
      <c r="W44">
        <f t="shared" si="15"/>
        <v>0.58188837322588904</v>
      </c>
      <c r="X44">
        <f t="shared" si="16"/>
        <v>3.7450335700818216E-3</v>
      </c>
      <c r="Y44">
        <f t="shared" si="17"/>
        <v>5.8188837322588902E-3</v>
      </c>
      <c r="Z44">
        <f t="shared" si="18"/>
        <v>0.5723244559235483</v>
      </c>
      <c r="AB44">
        <f t="shared" si="19"/>
        <v>205.85525249312445</v>
      </c>
      <c r="AC44">
        <f t="shared" si="2"/>
        <v>198.64204294367852</v>
      </c>
      <c r="AE44">
        <f t="shared" si="3"/>
        <v>0</v>
      </c>
      <c r="AF44">
        <f t="shared" si="24"/>
        <v>0</v>
      </c>
      <c r="AG44">
        <f t="shared" si="24"/>
        <v>-7.1540556990443536</v>
      </c>
      <c r="AH44">
        <f t="shared" si="5"/>
        <v>-1872.5167850409109</v>
      </c>
      <c r="AI44">
        <f t="shared" si="25"/>
        <v>-1879.6708407399553</v>
      </c>
      <c r="AJ44">
        <f t="shared" si="7"/>
        <v>7.213209549445935</v>
      </c>
      <c r="AK44">
        <f t="shared" si="22"/>
        <v>14.409867674518713</v>
      </c>
      <c r="AL44">
        <f t="shared" si="8"/>
        <v>-1858.0477635159907</v>
      </c>
      <c r="AN44">
        <f t="shared" si="26"/>
        <v>0</v>
      </c>
      <c r="AO44">
        <f t="shared" si="26"/>
        <v>0</v>
      </c>
      <c r="AP44">
        <f t="shared" si="26"/>
        <v>-6.8645707841539561E-2</v>
      </c>
      <c r="AQ44">
        <f t="shared" si="26"/>
        <v>-17.96746426945877</v>
      </c>
      <c r="AR44">
        <f t="shared" si="26"/>
        <v>-18.03610997730031</v>
      </c>
      <c r="AS44">
        <f t="shared" si="26"/>
        <v>6.9213310066514058E-2</v>
      </c>
      <c r="AT44">
        <f t="shared" si="26"/>
        <v>0.13826780333180685</v>
      </c>
      <c r="AU44">
        <f t="shared" si="23"/>
        <v>-17.82862886390199</v>
      </c>
      <c r="AW44">
        <v>41</v>
      </c>
      <c r="AX44">
        <f>IF(Z44&gt;0, (R44*SUMPRODUCT(K44:$K$98, X44:$X$98)-K44*$AZ$3)/Z44, 0)</f>
        <v>347.07942476987796</v>
      </c>
    </row>
    <row r="45" spans="5:50" x14ac:dyDescent="0.25">
      <c r="E45">
        <v>2045</v>
      </c>
      <c r="F45" s="5">
        <f>EconomicRates!C85</f>
        <v>3.5571999999999999E-2</v>
      </c>
      <c r="G45" s="5">
        <f>EconomicRates!D85</f>
        <v>7.0000000000000007E-2</v>
      </c>
      <c r="H45" s="5">
        <f t="shared" si="10"/>
        <v>0.12000000000000001</v>
      </c>
      <c r="I45" s="5">
        <f t="shared" si="11"/>
        <v>1.1200000000000001</v>
      </c>
      <c r="J45">
        <f t="shared" si="12"/>
        <v>0.89285714285714279</v>
      </c>
      <c r="K45">
        <f t="shared" si="20"/>
        <v>8.5672817142017025E-3</v>
      </c>
      <c r="L45" s="2">
        <v>42</v>
      </c>
      <c r="M45" s="6">
        <v>6.8199999999999997E-3</v>
      </c>
      <c r="Q45" s="4">
        <f t="shared" si="21"/>
        <v>12.5</v>
      </c>
      <c r="R45">
        <f t="shared" si="0"/>
        <v>500000</v>
      </c>
      <c r="S45">
        <f t="shared" si="1"/>
        <v>340.2882684845934</v>
      </c>
      <c r="U45">
        <f t="shared" si="13"/>
        <v>6.8199999999999997E-3</v>
      </c>
      <c r="V45">
        <f t="shared" si="14"/>
        <v>0.01</v>
      </c>
      <c r="W45">
        <f t="shared" si="15"/>
        <v>0.5723244559235483</v>
      </c>
      <c r="X45">
        <f t="shared" si="16"/>
        <v>3.9032527893985993E-3</v>
      </c>
      <c r="Y45">
        <f t="shared" si="17"/>
        <v>5.7232445592354832E-3</v>
      </c>
      <c r="Z45">
        <f t="shared" si="18"/>
        <v>0.56269795857491423</v>
      </c>
      <c r="AB45">
        <f t="shared" si="19"/>
        <v>198.64204294367852</v>
      </c>
      <c r="AC45">
        <f t="shared" si="2"/>
        <v>191.47951400327304</v>
      </c>
      <c r="AE45">
        <f t="shared" si="3"/>
        <v>0</v>
      </c>
      <c r="AF45">
        <f t="shared" si="24"/>
        <v>0</v>
      </c>
      <c r="AG45">
        <f t="shared" si="24"/>
        <v>-7.033724482186428</v>
      </c>
      <c r="AH45">
        <f t="shared" si="5"/>
        <v>-1951.6263946992997</v>
      </c>
      <c r="AI45">
        <f t="shared" si="25"/>
        <v>-1958.6601191814862</v>
      </c>
      <c r="AJ45">
        <f t="shared" si="7"/>
        <v>7.1625289404054797</v>
      </c>
      <c r="AK45">
        <f t="shared" si="22"/>
        <v>13.904943006057497</v>
      </c>
      <c r="AL45">
        <f t="shared" si="8"/>
        <v>-1937.5926472350232</v>
      </c>
      <c r="AN45">
        <f t="shared" si="26"/>
        <v>0</v>
      </c>
      <c r="AO45">
        <f t="shared" si="26"/>
        <v>0</v>
      </c>
      <c r="AP45">
        <f t="shared" si="26"/>
        <v>-6.025989913896862E-2</v>
      </c>
      <c r="AQ45">
        <f t="shared" si="26"/>
        <v>-16.720133124260705</v>
      </c>
      <c r="AR45">
        <f t="shared" si="26"/>
        <v>-16.780393023399675</v>
      </c>
      <c r="AS45">
        <f t="shared" si="26"/>
        <v>6.1363403218576362E-2</v>
      </c>
      <c r="AT45">
        <f t="shared" si="26"/>
        <v>0.11912756395281325</v>
      </c>
      <c r="AU45">
        <f t="shared" si="23"/>
        <v>-16.599902056228284</v>
      </c>
      <c r="AW45">
        <v>42</v>
      </c>
      <c r="AX45">
        <f>IF(Z45&gt;0, (R45*SUMPRODUCT(K45:$K$98, X45:$X$98)-K45*$AZ$3)/Z45, 0)</f>
        <v>340.2882684845934</v>
      </c>
    </row>
    <row r="46" spans="5:50" x14ac:dyDescent="0.25">
      <c r="E46">
        <v>2046</v>
      </c>
      <c r="F46" s="5">
        <f>EconomicRates!C86</f>
        <v>3.5571999999999999E-2</v>
      </c>
      <c r="G46" s="5">
        <f>EconomicRates!D86</f>
        <v>7.0000000000000007E-2</v>
      </c>
      <c r="H46" s="5">
        <f t="shared" si="10"/>
        <v>0.12000000000000001</v>
      </c>
      <c r="I46" s="5">
        <f t="shared" si="11"/>
        <v>1.1200000000000001</v>
      </c>
      <c r="J46">
        <f t="shared" si="12"/>
        <v>0.89285714285714279</v>
      </c>
      <c r="K46">
        <f t="shared" si="20"/>
        <v>7.6493586733943769E-3</v>
      </c>
      <c r="L46" s="2">
        <v>43</v>
      </c>
      <c r="M46" s="6">
        <v>7.2269999999999999E-3</v>
      </c>
      <c r="Q46" s="4">
        <f t="shared" si="21"/>
        <v>12.5</v>
      </c>
      <c r="R46">
        <f t="shared" si="0"/>
        <v>500000</v>
      </c>
      <c r="S46">
        <f t="shared" si="1"/>
        <v>333.46327375196387</v>
      </c>
      <c r="U46">
        <f t="shared" si="13"/>
        <v>7.2269999999999999E-3</v>
      </c>
      <c r="V46">
        <f t="shared" si="14"/>
        <v>0.01</v>
      </c>
      <c r="W46">
        <f t="shared" si="15"/>
        <v>0.56269795857491423</v>
      </c>
      <c r="X46">
        <f t="shared" si="16"/>
        <v>4.0666181466209048E-3</v>
      </c>
      <c r="Y46">
        <f t="shared" si="17"/>
        <v>5.6269795857491426E-3</v>
      </c>
      <c r="Z46">
        <f t="shared" si="18"/>
        <v>0.55300436084254423</v>
      </c>
      <c r="AB46">
        <f t="shared" si="19"/>
        <v>191.47951400327304</v>
      </c>
      <c r="AC46">
        <f t="shared" si="2"/>
        <v>184.40664456566714</v>
      </c>
      <c r="AE46">
        <f t="shared" si="3"/>
        <v>0</v>
      </c>
      <c r="AF46">
        <f t="shared" si="24"/>
        <v>0</v>
      </c>
      <c r="AG46">
        <f t="shared" si="24"/>
        <v>-6.9125545105318027</v>
      </c>
      <c r="AH46">
        <f t="shared" si="5"/>
        <v>-2033.3090733104525</v>
      </c>
      <c r="AI46">
        <f t="shared" si="25"/>
        <v>-2040.2216278209844</v>
      </c>
      <c r="AJ46">
        <f t="shared" si="7"/>
        <v>7.0728694376059025</v>
      </c>
      <c r="AK46">
        <f t="shared" si="22"/>
        <v>13.403565980229114</v>
      </c>
      <c r="AL46">
        <f t="shared" si="8"/>
        <v>-2019.7451924031493</v>
      </c>
      <c r="AN46">
        <f t="shared" si="26"/>
        <v>0</v>
      </c>
      <c r="AO46">
        <f t="shared" si="26"/>
        <v>0</v>
      </c>
      <c r="AP46">
        <f t="shared" si="26"/>
        <v>-5.2876608800447866E-2</v>
      </c>
      <c r="AQ46">
        <f t="shared" si="26"/>
        <v>-15.553510395618792</v>
      </c>
      <c r="AR46">
        <f t="shared" si="26"/>
        <v>-15.606387004419242</v>
      </c>
      <c r="AS46">
        <f t="shared" si="26"/>
        <v>5.4102915178336722E-2</v>
      </c>
      <c r="AT46">
        <f t="shared" si="26"/>
        <v>0.10252868368527938</v>
      </c>
      <c r="AU46">
        <f t="shared" si="23"/>
        <v>-15.449755405555624</v>
      </c>
      <c r="AW46">
        <v>43</v>
      </c>
      <c r="AX46">
        <f>IF(Z46&gt;0, (R46*SUMPRODUCT(K46:$K$98, X46:$X$98)-K46*$AZ$3)/Z46, 0)</f>
        <v>333.46327375196387</v>
      </c>
    </row>
    <row r="47" spans="5:50" x14ac:dyDescent="0.25">
      <c r="E47">
        <v>2047</v>
      </c>
      <c r="F47" s="5">
        <f>EconomicRates!C87</f>
        <v>3.5571999999999999E-2</v>
      </c>
      <c r="G47" s="5">
        <f>EconomicRates!D87</f>
        <v>7.0000000000000007E-2</v>
      </c>
      <c r="H47" s="5">
        <f t="shared" si="10"/>
        <v>0.12000000000000001</v>
      </c>
      <c r="I47" s="5">
        <f t="shared" si="11"/>
        <v>1.1200000000000001</v>
      </c>
      <c r="J47">
        <f t="shared" si="12"/>
        <v>0.89285714285714279</v>
      </c>
      <c r="K47">
        <f t="shared" si="20"/>
        <v>6.8297845298164071E-3</v>
      </c>
      <c r="L47" s="2">
        <v>44</v>
      </c>
      <c r="M47" s="6">
        <v>7.6860000000000001E-3</v>
      </c>
      <c r="Q47" s="4">
        <f t="shared" si="21"/>
        <v>12.5</v>
      </c>
      <c r="R47">
        <f t="shared" si="0"/>
        <v>500000</v>
      </c>
      <c r="S47">
        <f t="shared" si="1"/>
        <v>326.69172703976545</v>
      </c>
      <c r="U47">
        <f t="shared" si="13"/>
        <v>7.6860000000000001E-3</v>
      </c>
      <c r="V47">
        <f t="shared" si="14"/>
        <v>0.01</v>
      </c>
      <c r="W47">
        <f t="shared" si="15"/>
        <v>0.55300436084254423</v>
      </c>
      <c r="X47">
        <f t="shared" si="16"/>
        <v>4.2503915174357948E-3</v>
      </c>
      <c r="Y47">
        <f t="shared" si="17"/>
        <v>5.5300436084254421E-3</v>
      </c>
      <c r="Z47">
        <f t="shared" si="18"/>
        <v>0.54322392571668299</v>
      </c>
      <c r="AB47">
        <f t="shared" si="19"/>
        <v>184.40664456566714</v>
      </c>
      <c r="AC47">
        <f t="shared" si="2"/>
        <v>177.46676246170443</v>
      </c>
      <c r="AE47">
        <f t="shared" si="3"/>
        <v>0</v>
      </c>
      <c r="AF47">
        <f t="shared" si="24"/>
        <v>0</v>
      </c>
      <c r="AG47">
        <f t="shared" si="24"/>
        <v>-6.790299071458537</v>
      </c>
      <c r="AH47">
        <f t="shared" si="5"/>
        <v>-2125.1957587178972</v>
      </c>
      <c r="AI47">
        <f t="shared" si="25"/>
        <v>-2131.9860577893555</v>
      </c>
      <c r="AJ47">
        <f t="shared" si="7"/>
        <v>6.9398821039627023</v>
      </c>
      <c r="AK47">
        <f t="shared" si="22"/>
        <v>12.9084651195967</v>
      </c>
      <c r="AL47">
        <f t="shared" si="8"/>
        <v>-2112.1377105657962</v>
      </c>
      <c r="AN47">
        <f t="shared" si="26"/>
        <v>0</v>
      </c>
      <c r="AO47">
        <f t="shared" si="26"/>
        <v>0</v>
      </c>
      <c r="AP47">
        <f t="shared" si="26"/>
        <v>-4.6376279551074227E-2</v>
      </c>
      <c r="AQ47">
        <f t="shared" si="26"/>
        <v>-14.514629115722936</v>
      </c>
      <c r="AR47">
        <f t="shared" si="26"/>
        <v>-14.561005395274009</v>
      </c>
      <c r="AS47">
        <f t="shared" si="26"/>
        <v>4.7397899432394204E-2</v>
      </c>
      <c r="AT47">
        <f t="shared" si="26"/>
        <v>8.8162035377496242E-2</v>
      </c>
      <c r="AU47">
        <f t="shared" si="23"/>
        <v>-14.425445460464118</v>
      </c>
      <c r="AW47">
        <v>44</v>
      </c>
      <c r="AX47">
        <f>IF(Z47&gt;0, (R47*SUMPRODUCT(K47:$K$98, X47:$X$98)-K47*$AZ$3)/Z47, 0)</f>
        <v>326.69172703976545</v>
      </c>
    </row>
    <row r="48" spans="5:50" x14ac:dyDescent="0.25">
      <c r="E48">
        <v>2048</v>
      </c>
      <c r="F48" s="5">
        <f>EconomicRates!C88</f>
        <v>3.5571999999999999E-2</v>
      </c>
      <c r="G48" s="5">
        <f>EconomicRates!D88</f>
        <v>7.0000000000000007E-2</v>
      </c>
      <c r="H48" s="5">
        <f t="shared" si="10"/>
        <v>0.12000000000000001</v>
      </c>
      <c r="I48" s="5">
        <f t="shared" si="11"/>
        <v>1.1200000000000001</v>
      </c>
      <c r="J48">
        <f t="shared" si="12"/>
        <v>0.89285714285714279</v>
      </c>
      <c r="K48">
        <f t="shared" si="20"/>
        <v>6.0980219016217915E-3</v>
      </c>
      <c r="L48" s="2">
        <v>45</v>
      </c>
      <c r="M48" s="6">
        <v>8.2030000000000002E-3</v>
      </c>
      <c r="Q48" s="4">
        <f t="shared" si="21"/>
        <v>12.5</v>
      </c>
      <c r="R48">
        <f t="shared" si="0"/>
        <v>500000</v>
      </c>
      <c r="S48">
        <f t="shared" si="1"/>
        <v>319.95401451178975</v>
      </c>
      <c r="U48">
        <f t="shared" si="13"/>
        <v>8.2030000000000002E-3</v>
      </c>
      <c r="V48">
        <f t="shared" si="14"/>
        <v>0.01</v>
      </c>
      <c r="W48">
        <f t="shared" si="15"/>
        <v>0.54322392571668299</v>
      </c>
      <c r="X48">
        <f t="shared" si="16"/>
        <v>4.4560658626539504E-3</v>
      </c>
      <c r="Y48">
        <f t="shared" si="17"/>
        <v>5.4322392571668297E-3</v>
      </c>
      <c r="Z48">
        <f t="shared" si="18"/>
        <v>0.53333562059686224</v>
      </c>
      <c r="AB48">
        <f t="shared" si="19"/>
        <v>177.46676246170443</v>
      </c>
      <c r="AC48">
        <f t="shared" si="2"/>
        <v>170.64287289210284</v>
      </c>
      <c r="AE48">
        <f t="shared" si="3"/>
        <v>0</v>
      </c>
      <c r="AF48">
        <f t="shared" si="24"/>
        <v>0</v>
      </c>
      <c r="AG48">
        <f t="shared" si="24"/>
        <v>-6.6666952574607778</v>
      </c>
      <c r="AH48">
        <f t="shared" si="5"/>
        <v>-2228.0329313269754</v>
      </c>
      <c r="AI48">
        <f t="shared" si="25"/>
        <v>-2234.6996265844359</v>
      </c>
      <c r="AJ48">
        <f t="shared" si="7"/>
        <v>6.8238895696015902</v>
      </c>
      <c r="AK48">
        <f t="shared" si="22"/>
        <v>12.422673372319311</v>
      </c>
      <c r="AL48">
        <f t="shared" si="8"/>
        <v>-2215.4530636425147</v>
      </c>
      <c r="AN48">
        <f t="shared" si="26"/>
        <v>0</v>
      </c>
      <c r="AO48">
        <f t="shared" si="26"/>
        <v>0</v>
      </c>
      <c r="AP48">
        <f t="shared" si="26"/>
        <v>-4.065365369143395E-2</v>
      </c>
      <c r="AQ48">
        <f t="shared" si="26"/>
        <v>-13.586593612766496</v>
      </c>
      <c r="AR48">
        <f t="shared" si="26"/>
        <v>-13.62724726645793</v>
      </c>
      <c r="AS48">
        <f t="shared" si="26"/>
        <v>4.1612228049678998E-2</v>
      </c>
      <c r="AT48">
        <f t="shared" si="26"/>
        <v>7.5753734301096998E-2</v>
      </c>
      <c r="AU48">
        <f t="shared" si="23"/>
        <v>-13.509881304107152</v>
      </c>
      <c r="AW48">
        <v>45</v>
      </c>
      <c r="AX48">
        <f>IF(Z48&gt;0, (R48*SUMPRODUCT(K48:$K$98, X48:$X$98)-K48*$AZ$3)/Z48, 0)</f>
        <v>319.95401451178975</v>
      </c>
    </row>
    <row r="49" spans="5:50" x14ac:dyDescent="0.25">
      <c r="E49">
        <v>2049</v>
      </c>
      <c r="F49" s="5">
        <f>EconomicRates!C89</f>
        <v>3.5571999999999999E-2</v>
      </c>
      <c r="G49" s="5">
        <f>EconomicRates!D89</f>
        <v>7.0000000000000007E-2</v>
      </c>
      <c r="H49" s="5">
        <f t="shared" si="10"/>
        <v>0.12000000000000001</v>
      </c>
      <c r="I49" s="5">
        <f t="shared" si="11"/>
        <v>1.1200000000000001</v>
      </c>
      <c r="J49">
        <f t="shared" si="12"/>
        <v>0.89285714285714279</v>
      </c>
      <c r="K49">
        <f t="shared" si="20"/>
        <v>5.4446624121623132E-3</v>
      </c>
      <c r="L49" s="2">
        <v>46</v>
      </c>
      <c r="M49" s="6">
        <v>8.7950000000000007E-3</v>
      </c>
      <c r="Q49" s="4">
        <f t="shared" si="21"/>
        <v>12.5</v>
      </c>
      <c r="R49">
        <f t="shared" si="0"/>
        <v>500000</v>
      </c>
      <c r="S49">
        <f t="shared" si="1"/>
        <v>313.24170538381577</v>
      </c>
      <c r="U49">
        <f t="shared" si="13"/>
        <v>8.7950000000000007E-3</v>
      </c>
      <c r="V49">
        <f t="shared" si="14"/>
        <v>0.01</v>
      </c>
      <c r="W49">
        <f t="shared" si="15"/>
        <v>0.53333562059686224</v>
      </c>
      <c r="X49">
        <f t="shared" si="16"/>
        <v>4.6906867831494042E-3</v>
      </c>
      <c r="Y49">
        <f t="shared" si="17"/>
        <v>5.3333562059686224E-3</v>
      </c>
      <c r="Z49">
        <f t="shared" si="18"/>
        <v>0.52331157760774416</v>
      </c>
      <c r="AB49">
        <f t="shared" si="19"/>
        <v>170.64287289210284</v>
      </c>
      <c r="AC49">
        <f t="shared" si="2"/>
        <v>163.92301101694483</v>
      </c>
      <c r="AE49">
        <f t="shared" si="3"/>
        <v>0</v>
      </c>
      <c r="AF49">
        <f t="shared" si="24"/>
        <v>0</v>
      </c>
      <c r="AG49">
        <f t="shared" si="24"/>
        <v>-6.5413947200968021</v>
      </c>
      <c r="AH49">
        <f t="shared" si="5"/>
        <v>-2345.3433915747023</v>
      </c>
      <c r="AI49">
        <f t="shared" si="25"/>
        <v>-2351.8847862947991</v>
      </c>
      <c r="AJ49">
        <f t="shared" si="7"/>
        <v>6.719861875158017</v>
      </c>
      <c r="AK49">
        <f t="shared" si="22"/>
        <v>11.9450011024472</v>
      </c>
      <c r="AL49">
        <f t="shared" si="8"/>
        <v>-2333.2199233171937</v>
      </c>
      <c r="AN49">
        <f t="shared" si="26"/>
        <v>0</v>
      </c>
      <c r="AO49">
        <f t="shared" si="26"/>
        <v>0</v>
      </c>
      <c r="AP49">
        <f t="shared" si="26"/>
        <v>-3.5615685955628078E-2</v>
      </c>
      <c r="AQ49">
        <f t="shared" si="26"/>
        <v>-12.769603007720059</v>
      </c>
      <c r="AR49">
        <f t="shared" si="26"/>
        <v>-12.805218693675688</v>
      </c>
      <c r="AS49">
        <f t="shared" si="26"/>
        <v>3.6587379366595417E-2</v>
      </c>
      <c r="AT49">
        <f t="shared" si="26"/>
        <v>6.5036498515731664E-2</v>
      </c>
      <c r="AU49">
        <f t="shared" si="23"/>
        <v>-12.703594815793359</v>
      </c>
      <c r="AW49">
        <v>46</v>
      </c>
      <c r="AX49">
        <f>IF(Z49&gt;0, (R49*SUMPRODUCT(K49:$K$98, X49:$X$98)-K49*$AZ$3)/Z49, 0)</f>
        <v>313.24170538381577</v>
      </c>
    </row>
    <row r="50" spans="5:50" x14ac:dyDescent="0.25">
      <c r="E50">
        <v>2050</v>
      </c>
      <c r="F50" s="5">
        <f>EconomicRates!C90</f>
        <v>3.5571999999999999E-2</v>
      </c>
      <c r="G50" s="5">
        <f>EconomicRates!D90</f>
        <v>7.0000000000000007E-2</v>
      </c>
      <c r="H50" s="5">
        <f t="shared" si="10"/>
        <v>0.12000000000000001</v>
      </c>
      <c r="I50" s="5">
        <f t="shared" si="11"/>
        <v>1.1200000000000001</v>
      </c>
      <c r="J50">
        <f t="shared" si="12"/>
        <v>0.89285714285714279</v>
      </c>
      <c r="K50">
        <f t="shared" si="20"/>
        <v>4.8613057251449222E-3</v>
      </c>
      <c r="L50" s="2">
        <v>47</v>
      </c>
      <c r="M50" s="6">
        <v>9.4780000000000003E-3</v>
      </c>
      <c r="Q50" s="4">
        <f t="shared" si="21"/>
        <v>12.5</v>
      </c>
      <c r="R50">
        <f t="shared" si="0"/>
        <v>500000</v>
      </c>
      <c r="S50">
        <f t="shared" si="1"/>
        <v>306.52649238639532</v>
      </c>
      <c r="U50">
        <f t="shared" si="13"/>
        <v>9.4780000000000003E-3</v>
      </c>
      <c r="V50">
        <f t="shared" si="14"/>
        <v>0.01</v>
      </c>
      <c r="W50">
        <f t="shared" si="15"/>
        <v>0.52331157760774416</v>
      </c>
      <c r="X50">
        <f t="shared" si="16"/>
        <v>4.9599471325661995E-3</v>
      </c>
      <c r="Y50">
        <f t="shared" si="17"/>
        <v>5.2331157760774419E-3</v>
      </c>
      <c r="Z50">
        <f t="shared" si="18"/>
        <v>0.51311851469910053</v>
      </c>
      <c r="AB50">
        <f t="shared" si="19"/>
        <v>163.92301101694483</v>
      </c>
      <c r="AC50">
        <f t="shared" si="2"/>
        <v>157.28441848923231</v>
      </c>
      <c r="AE50">
        <f t="shared" si="3"/>
        <v>0</v>
      </c>
      <c r="AF50">
        <f t="shared" si="24"/>
        <v>0</v>
      </c>
      <c r="AG50">
        <f t="shared" si="24"/>
        <v>-6.4139814337387566</v>
      </c>
      <c r="AH50">
        <f t="shared" si="5"/>
        <v>-2479.9735662830999</v>
      </c>
      <c r="AI50">
        <f t="shared" si="25"/>
        <v>-2486.3875477168385</v>
      </c>
      <c r="AJ50">
        <f t="shared" si="7"/>
        <v>6.6385925277125182</v>
      </c>
      <c r="AK50">
        <f t="shared" si="22"/>
        <v>11.474610771186139</v>
      </c>
      <c r="AL50">
        <f t="shared" si="8"/>
        <v>-2468.2743444179396</v>
      </c>
      <c r="AN50">
        <f t="shared" si="26"/>
        <v>0</v>
      </c>
      <c r="AO50">
        <f t="shared" si="26"/>
        <v>0</v>
      </c>
      <c r="AP50">
        <f t="shared" si="26"/>
        <v>-3.1180324664807454E-2</v>
      </c>
      <c r="AQ50">
        <f t="shared" si="26"/>
        <v>-12.055909695980104</v>
      </c>
      <c r="AR50">
        <f t="shared" si="26"/>
        <v>-12.087090020644911</v>
      </c>
      <c r="AS50">
        <f t="shared" si="26"/>
        <v>3.2272227861873164E-2</v>
      </c>
      <c r="AT50">
        <f t="shared" si="26"/>
        <v>5.5781591035776769E-2</v>
      </c>
      <c r="AU50">
        <f t="shared" si="23"/>
        <v>-11.999036201747259</v>
      </c>
      <c r="AW50">
        <v>47</v>
      </c>
      <c r="AX50">
        <f>IF(Z50&gt;0, (R50*SUMPRODUCT(K50:$K$98, X50:$X$98)-K50*$AZ$3)/Z50, 0)</f>
        <v>306.52649238639532</v>
      </c>
    </row>
    <row r="51" spans="5:50" x14ac:dyDescent="0.25">
      <c r="E51">
        <v>2051</v>
      </c>
      <c r="F51" s="5">
        <f>EconomicRates!C91</f>
        <v>3.5571999999999999E-2</v>
      </c>
      <c r="G51" s="5">
        <f>EconomicRates!D91</f>
        <v>7.0000000000000007E-2</v>
      </c>
      <c r="H51" s="5">
        <f t="shared" si="10"/>
        <v>0.12000000000000001</v>
      </c>
      <c r="I51" s="5">
        <f t="shared" si="11"/>
        <v>1.1200000000000001</v>
      </c>
      <c r="J51">
        <f t="shared" si="12"/>
        <v>0.89285714285714279</v>
      </c>
      <c r="K51">
        <f t="shared" si="20"/>
        <v>4.3404515403079663E-3</v>
      </c>
      <c r="L51" s="2">
        <v>48</v>
      </c>
      <c r="M51" s="6">
        <v>1.0265E-2</v>
      </c>
      <c r="Q51" s="4">
        <f t="shared" si="21"/>
        <v>12.5</v>
      </c>
      <c r="R51">
        <f t="shared" si="0"/>
        <v>500000</v>
      </c>
      <c r="S51">
        <f t="shared" si="1"/>
        <v>299.77437725084798</v>
      </c>
      <c r="U51">
        <f t="shared" si="13"/>
        <v>1.0265E-2</v>
      </c>
      <c r="V51">
        <f t="shared" si="14"/>
        <v>0.01</v>
      </c>
      <c r="W51">
        <f t="shared" si="15"/>
        <v>0.51311851469910053</v>
      </c>
      <c r="X51">
        <f t="shared" si="16"/>
        <v>5.2671615533862667E-3</v>
      </c>
      <c r="Y51">
        <f t="shared" si="17"/>
        <v>5.1311851469910052E-3</v>
      </c>
      <c r="Z51">
        <f t="shared" si="18"/>
        <v>0.50272016799872332</v>
      </c>
      <c r="AB51">
        <f t="shared" si="19"/>
        <v>157.28441848923231</v>
      </c>
      <c r="AC51">
        <f t="shared" si="2"/>
        <v>150.70262529325896</v>
      </c>
      <c r="AE51">
        <f t="shared" si="3"/>
        <v>0</v>
      </c>
      <c r="AF51">
        <f t="shared" si="24"/>
        <v>0</v>
      </c>
      <c r="AG51">
        <f t="shared" si="24"/>
        <v>-6.2840020999840416</v>
      </c>
      <c r="AH51">
        <f t="shared" si="5"/>
        <v>-2633.5807766931334</v>
      </c>
      <c r="AI51">
        <f t="shared" si="25"/>
        <v>-2639.8647787931177</v>
      </c>
      <c r="AJ51">
        <f t="shared" si="7"/>
        <v>6.5817931959733471</v>
      </c>
      <c r="AK51">
        <f t="shared" si="22"/>
        <v>11.009909294246263</v>
      </c>
      <c r="AL51">
        <f t="shared" si="8"/>
        <v>-2622.2730763028981</v>
      </c>
      <c r="AN51">
        <f t="shared" si="26"/>
        <v>0</v>
      </c>
      <c r="AO51">
        <f t="shared" si="26"/>
        <v>0</v>
      </c>
      <c r="AP51">
        <f t="shared" si="26"/>
        <v>-2.7275406594174229E-2</v>
      </c>
      <c r="AQ51">
        <f t="shared" si="26"/>
        <v>-11.430929738723162</v>
      </c>
      <c r="AR51">
        <f t="shared" si="26"/>
        <v>-11.458205145317336</v>
      </c>
      <c r="AS51">
        <f t="shared" si="26"/>
        <v>2.8567954415451007E-2</v>
      </c>
      <c r="AT51">
        <f t="shared" si="26"/>
        <v>4.7787977754862189E-2</v>
      </c>
      <c r="AU51">
        <f t="shared" si="23"/>
        <v>-11.381849213147023</v>
      </c>
      <c r="AW51">
        <v>48</v>
      </c>
      <c r="AX51">
        <f>IF(Z51&gt;0, (R51*SUMPRODUCT(K51:$K$98, X51:$X$98)-K51*$AZ$3)/Z51, 0)</f>
        <v>299.77437725084798</v>
      </c>
    </row>
    <row r="52" spans="5:50" x14ac:dyDescent="0.25">
      <c r="E52">
        <v>2052</v>
      </c>
      <c r="F52" s="5">
        <f>EconomicRates!C92</f>
        <v>3.5571999999999999E-2</v>
      </c>
      <c r="G52" s="5">
        <f>EconomicRates!D92</f>
        <v>7.0000000000000007E-2</v>
      </c>
      <c r="H52" s="5">
        <f t="shared" si="10"/>
        <v>0.12000000000000001</v>
      </c>
      <c r="I52" s="5">
        <f t="shared" si="11"/>
        <v>1.1200000000000001</v>
      </c>
      <c r="J52">
        <f t="shared" si="12"/>
        <v>0.89285714285714279</v>
      </c>
      <c r="K52">
        <f t="shared" si="20"/>
        <v>3.8754031609892553E-3</v>
      </c>
      <c r="L52" s="2">
        <v>49</v>
      </c>
      <c r="M52" s="6">
        <v>1.1204E-2</v>
      </c>
      <c r="Q52" s="4">
        <f t="shared" si="21"/>
        <v>12.5</v>
      </c>
      <c r="R52">
        <f t="shared" si="0"/>
        <v>500000</v>
      </c>
      <c r="S52">
        <f t="shared" si="1"/>
        <v>292.97068679978304</v>
      </c>
      <c r="U52">
        <f t="shared" si="13"/>
        <v>1.1204E-2</v>
      </c>
      <c r="V52">
        <f t="shared" si="14"/>
        <v>0.01</v>
      </c>
      <c r="W52">
        <f t="shared" si="15"/>
        <v>0.50272016799872332</v>
      </c>
      <c r="X52">
        <f t="shared" si="16"/>
        <v>5.6324767622576962E-3</v>
      </c>
      <c r="Y52">
        <f t="shared" si="17"/>
        <v>5.0272016799872334E-3</v>
      </c>
      <c r="Z52">
        <f t="shared" si="18"/>
        <v>0.49206048955647841</v>
      </c>
      <c r="AB52">
        <f t="shared" si="19"/>
        <v>150.70262529325896</v>
      </c>
      <c r="AC52">
        <f t="shared" si="2"/>
        <v>144.15929957239894</v>
      </c>
      <c r="AE52">
        <f t="shared" si="3"/>
        <v>0</v>
      </c>
      <c r="AF52">
        <f t="shared" si="24"/>
        <v>0</v>
      </c>
      <c r="AG52">
        <f t="shared" si="24"/>
        <v>-6.1507561194559806</v>
      </c>
      <c r="AH52">
        <f t="shared" si="5"/>
        <v>-2816.2383811288482</v>
      </c>
      <c r="AI52">
        <f t="shared" si="25"/>
        <v>-2822.389137248304</v>
      </c>
      <c r="AJ52">
        <f t="shared" si="7"/>
        <v>6.5433257208600253</v>
      </c>
      <c r="AK52">
        <f t="shared" si="22"/>
        <v>10.549183770528128</v>
      </c>
      <c r="AL52">
        <f t="shared" si="8"/>
        <v>-2805.2966277569158</v>
      </c>
      <c r="AN52">
        <f t="shared" si="26"/>
        <v>0</v>
      </c>
      <c r="AO52">
        <f t="shared" si="26"/>
        <v>0</v>
      </c>
      <c r="AP52">
        <f t="shared" si="26"/>
        <v>-2.3836659707813714E-2</v>
      </c>
      <c r="AQ52">
        <f t="shared" si="26"/>
        <v>-10.914059124326002</v>
      </c>
      <c r="AR52">
        <f t="shared" si="26"/>
        <v>-10.937895784033815</v>
      </c>
      <c r="AS52">
        <f t="shared" si="26"/>
        <v>2.5358025182003238E-2</v>
      </c>
      <c r="AT52">
        <f t="shared" si="26"/>
        <v>4.088234013016126E-2</v>
      </c>
      <c r="AU52">
        <f t="shared" si="23"/>
        <v>-10.87165541872165</v>
      </c>
      <c r="AW52">
        <v>49</v>
      </c>
      <c r="AX52">
        <f>IF(Z52&gt;0, (R52*SUMPRODUCT(K52:$K$98, X52:$X$98)-K52*$AZ$3)/Z52, 0)</f>
        <v>292.97068679978304</v>
      </c>
    </row>
    <row r="53" spans="5:50" x14ac:dyDescent="0.25">
      <c r="E53">
        <v>2053</v>
      </c>
      <c r="F53" s="5">
        <f>EconomicRates!C93</f>
        <v>3.5571999999999999E-2</v>
      </c>
      <c r="G53" s="5">
        <f>EconomicRates!D93</f>
        <v>7.0000000000000007E-2</v>
      </c>
      <c r="H53" s="5">
        <f t="shared" si="10"/>
        <v>0.12000000000000001</v>
      </c>
      <c r="I53" s="5">
        <f t="shared" si="11"/>
        <v>1.1200000000000001</v>
      </c>
      <c r="J53">
        <f t="shared" si="12"/>
        <v>0.89285714285714279</v>
      </c>
      <c r="K53">
        <f t="shared" si="20"/>
        <v>3.4601813937404063E-3</v>
      </c>
      <c r="L53" s="2">
        <v>50</v>
      </c>
      <c r="M53" s="6">
        <v>1.2285000000000001E-2</v>
      </c>
      <c r="Q53" s="4">
        <f t="shared" si="21"/>
        <v>12.5</v>
      </c>
      <c r="R53">
        <f t="shared" si="0"/>
        <v>500000</v>
      </c>
      <c r="S53">
        <f t="shared" si="1"/>
        <v>286.03330952750048</v>
      </c>
      <c r="U53">
        <f t="shared" si="13"/>
        <v>1.2285000000000001E-2</v>
      </c>
      <c r="V53">
        <f t="shared" si="14"/>
        <v>0.01</v>
      </c>
      <c r="W53">
        <f t="shared" si="15"/>
        <v>0.49206048955647841</v>
      </c>
      <c r="X53">
        <f t="shared" si="16"/>
        <v>6.044963114201338E-3</v>
      </c>
      <c r="Y53">
        <f t="shared" si="17"/>
        <v>4.9206048955647841E-3</v>
      </c>
      <c r="Z53">
        <f t="shared" si="18"/>
        <v>0.4810949215467123</v>
      </c>
      <c r="AB53">
        <f t="shared" si="19"/>
        <v>144.15929957239894</v>
      </c>
      <c r="AC53">
        <f t="shared" si="2"/>
        <v>137.60917260687933</v>
      </c>
      <c r="AE53">
        <f t="shared" si="3"/>
        <v>0</v>
      </c>
      <c r="AF53">
        <f t="shared" si="24"/>
        <v>0</v>
      </c>
      <c r="AG53">
        <f t="shared" si="24"/>
        <v>-6.0136865193339037</v>
      </c>
      <c r="AH53">
        <f t="shared" si="5"/>
        <v>-3022.4815571006689</v>
      </c>
      <c r="AI53">
        <f t="shared" si="25"/>
        <v>-3028.4952436200028</v>
      </c>
      <c r="AJ53">
        <f t="shared" si="7"/>
        <v>6.5501269655196097</v>
      </c>
      <c r="AK53">
        <f t="shared" si="22"/>
        <v>10.091150970067927</v>
      </c>
      <c r="AL53">
        <f t="shared" si="8"/>
        <v>-3011.8539656844155</v>
      </c>
      <c r="AN53">
        <f t="shared" si="26"/>
        <v>0</v>
      </c>
      <c r="AO53">
        <f t="shared" si="26"/>
        <v>0</v>
      </c>
      <c r="AP53">
        <f t="shared" si="26"/>
        <v>-2.0808446201986679E-2</v>
      </c>
      <c r="AQ53">
        <f t="shared" si="26"/>
        <v>-10.458334446803265</v>
      </c>
      <c r="AR53">
        <f t="shared" si="26"/>
        <v>-10.479142893005253</v>
      </c>
      <c r="AS53">
        <f t="shared" si="26"/>
        <v>2.2664627452728261E-2</v>
      </c>
      <c r="AT53">
        <f t="shared" si="26"/>
        <v>3.4917212828054496E-2</v>
      </c>
      <c r="AU53">
        <f t="shared" si="23"/>
        <v>-10.421561052724471</v>
      </c>
      <c r="AW53">
        <v>50</v>
      </c>
      <c r="AX53">
        <f>IF(Z53&gt;0, (R53*SUMPRODUCT(K53:$K$98, X53:$X$98)-K53*$AZ$3)/Z53, 0)</f>
        <v>286.03330952750048</v>
      </c>
    </row>
    <row r="54" spans="5:50" x14ac:dyDescent="0.25">
      <c r="E54">
        <v>2054</v>
      </c>
      <c r="F54" s="5">
        <f>EconomicRates!C94</f>
        <v>3.5571999999999999E-2</v>
      </c>
      <c r="G54" s="5">
        <f>EconomicRates!D94</f>
        <v>7.0000000000000007E-2</v>
      </c>
      <c r="H54" s="5">
        <f t="shared" si="10"/>
        <v>0.12000000000000001</v>
      </c>
      <c r="I54" s="5">
        <f t="shared" si="11"/>
        <v>1.1200000000000001</v>
      </c>
      <c r="J54">
        <f t="shared" si="12"/>
        <v>0.89285714285714279</v>
      </c>
      <c r="K54">
        <f t="shared" si="20"/>
        <v>3.0894476729825052E-3</v>
      </c>
      <c r="L54" s="2">
        <v>51</v>
      </c>
      <c r="M54" s="6">
        <v>1.3528E-2</v>
      </c>
      <c r="Q54" s="4">
        <f t="shared" si="21"/>
        <v>12.5</v>
      </c>
      <c r="R54">
        <f t="shared" si="0"/>
        <v>500000</v>
      </c>
      <c r="S54">
        <f t="shared" si="1"/>
        <v>278.95695864004159</v>
      </c>
      <c r="U54">
        <f t="shared" si="13"/>
        <v>1.3528E-2</v>
      </c>
      <c r="V54">
        <f t="shared" si="14"/>
        <v>0.01</v>
      </c>
      <c r="W54">
        <f t="shared" si="15"/>
        <v>0.4810949215467123</v>
      </c>
      <c r="X54">
        <f t="shared" si="16"/>
        <v>6.5082520986839238E-3</v>
      </c>
      <c r="Y54">
        <f t="shared" si="17"/>
        <v>4.8109492154671234E-3</v>
      </c>
      <c r="Z54">
        <f t="shared" si="18"/>
        <v>0.46977572023256126</v>
      </c>
      <c r="AB54">
        <f t="shared" si="19"/>
        <v>137.60917260687933</v>
      </c>
      <c r="AC54">
        <f t="shared" si="2"/>
        <v>131.04720615901033</v>
      </c>
      <c r="AE54">
        <f t="shared" si="3"/>
        <v>0</v>
      </c>
      <c r="AF54">
        <f t="shared" si="24"/>
        <v>0</v>
      </c>
      <c r="AG54">
        <f t="shared" si="24"/>
        <v>-5.8721965029070153</v>
      </c>
      <c r="AH54">
        <f t="shared" si="5"/>
        <v>-3254.1260493419618</v>
      </c>
      <c r="AI54">
        <f t="shared" si="25"/>
        <v>-3259.998245844869</v>
      </c>
      <c r="AJ54">
        <f t="shared" si="7"/>
        <v>6.561966447868997</v>
      </c>
      <c r="AK54">
        <f t="shared" si="22"/>
        <v>9.6326420824815546</v>
      </c>
      <c r="AL54">
        <f t="shared" si="8"/>
        <v>-3243.8036373145183</v>
      </c>
      <c r="AN54">
        <f t="shared" si="26"/>
        <v>0</v>
      </c>
      <c r="AO54">
        <f t="shared" si="26"/>
        <v>0</v>
      </c>
      <c r="AP54">
        <f t="shared" si="26"/>
        <v>-1.8141843821202083E-2</v>
      </c>
      <c r="AQ54">
        <f t="shared" si="26"/>
        <v>-10.053452150731276</v>
      </c>
      <c r="AR54">
        <f t="shared" si="26"/>
        <v>-10.07159399455248</v>
      </c>
      <c r="AS54">
        <f t="shared" si="26"/>
        <v>2.0272851972558147E-2</v>
      </c>
      <c r="AT54">
        <f t="shared" si="26"/>
        <v>2.975954366639599E-2</v>
      </c>
      <c r="AU54">
        <f t="shared" si="23"/>
        <v>-10.021561598913525</v>
      </c>
      <c r="AW54">
        <v>51</v>
      </c>
      <c r="AX54">
        <f>IF(Z54&gt;0, (R54*SUMPRODUCT(K54:$K$98, X54:$X$98)-K54*$AZ$3)/Z54, 0)</f>
        <v>278.95695864004159</v>
      </c>
    </row>
    <row r="55" spans="5:50" x14ac:dyDescent="0.25">
      <c r="E55">
        <v>2055</v>
      </c>
      <c r="F55" s="5">
        <f>EconomicRates!C95</f>
        <v>3.5571999999999999E-2</v>
      </c>
      <c r="G55" s="5">
        <f>EconomicRates!D95</f>
        <v>7.0000000000000007E-2</v>
      </c>
      <c r="H55" s="5">
        <f t="shared" si="10"/>
        <v>0.12000000000000001</v>
      </c>
      <c r="I55" s="5">
        <f t="shared" si="11"/>
        <v>1.1200000000000001</v>
      </c>
      <c r="J55">
        <f t="shared" si="12"/>
        <v>0.89285714285714279</v>
      </c>
      <c r="K55">
        <f t="shared" si="20"/>
        <v>2.758435422305808E-3</v>
      </c>
      <c r="L55" s="2">
        <v>52</v>
      </c>
      <c r="M55" s="6">
        <v>1.4963000000000001E-2</v>
      </c>
      <c r="Q55" s="4">
        <f t="shared" si="21"/>
        <v>12.5</v>
      </c>
      <c r="R55">
        <f t="shared" si="0"/>
        <v>500000</v>
      </c>
      <c r="S55">
        <f t="shared" si="1"/>
        <v>271.74545322599232</v>
      </c>
      <c r="U55">
        <f t="shared" si="13"/>
        <v>1.4963000000000001E-2</v>
      </c>
      <c r="V55">
        <f t="shared" si="14"/>
        <v>0.01</v>
      </c>
      <c r="W55">
        <f t="shared" si="15"/>
        <v>0.46977572023256126</v>
      </c>
      <c r="X55">
        <f t="shared" si="16"/>
        <v>7.0292541018398148E-3</v>
      </c>
      <c r="Y55">
        <f t="shared" si="17"/>
        <v>4.6977572023256123E-3</v>
      </c>
      <c r="Z55">
        <f t="shared" si="18"/>
        <v>0.45804870892839583</v>
      </c>
      <c r="AB55">
        <f t="shared" si="19"/>
        <v>131.04720615901033</v>
      </c>
      <c r="AC55">
        <f t="shared" si="2"/>
        <v>124.47265400732756</v>
      </c>
      <c r="AE55">
        <f t="shared" si="3"/>
        <v>0</v>
      </c>
      <c r="AF55">
        <f t="shared" si="24"/>
        <v>0</v>
      </c>
      <c r="AG55">
        <f t="shared" si="24"/>
        <v>-5.7256088616049476</v>
      </c>
      <c r="AH55">
        <f t="shared" si="5"/>
        <v>-3514.6270509199076</v>
      </c>
      <c r="AI55">
        <f t="shared" si="25"/>
        <v>-3520.3526597815126</v>
      </c>
      <c r="AJ55">
        <f t="shared" si="7"/>
        <v>6.5745521516827665</v>
      </c>
      <c r="AK55">
        <f t="shared" si="22"/>
        <v>9.1733044311307239</v>
      </c>
      <c r="AL55">
        <f t="shared" si="8"/>
        <v>-3504.6048031986988</v>
      </c>
      <c r="AN55">
        <f t="shared" si="26"/>
        <v>0</v>
      </c>
      <c r="AO55">
        <f t="shared" si="26"/>
        <v>0</v>
      </c>
      <c r="AP55">
        <f t="shared" si="26"/>
        <v>-1.5793722298119119E-2</v>
      </c>
      <c r="AQ55">
        <f t="shared" si="26"/>
        <v>-9.6948717534516717</v>
      </c>
      <c r="AR55">
        <f t="shared" si="26"/>
        <v>-9.7106654757497903</v>
      </c>
      <c r="AS55">
        <f t="shared" si="26"/>
        <v>1.8135477540998611E-2</v>
      </c>
      <c r="AT55">
        <f t="shared" si="26"/>
        <v>2.5303967882425817E-2</v>
      </c>
      <c r="AU55">
        <f t="shared" si="23"/>
        <v>-9.6672260303263666</v>
      </c>
      <c r="AW55">
        <v>52</v>
      </c>
      <c r="AX55">
        <f>IF(Z55&gt;0, (R55*SUMPRODUCT(K55:$K$98, X55:$X$98)-K55*$AZ$3)/Z55, 0)</f>
        <v>271.74545322599232</v>
      </c>
    </row>
    <row r="56" spans="5:50" x14ac:dyDescent="0.25">
      <c r="E56">
        <v>2056</v>
      </c>
      <c r="F56" s="5">
        <f>EconomicRates!C96</f>
        <v>3.5571999999999999E-2</v>
      </c>
      <c r="G56" s="5">
        <f>EconomicRates!D96</f>
        <v>7.0000000000000007E-2</v>
      </c>
      <c r="H56" s="5">
        <f t="shared" si="10"/>
        <v>0.12000000000000001</v>
      </c>
      <c r="I56" s="5">
        <f t="shared" si="11"/>
        <v>1.1200000000000001</v>
      </c>
      <c r="J56">
        <f t="shared" si="12"/>
        <v>0.89285714285714279</v>
      </c>
      <c r="K56">
        <f t="shared" si="20"/>
        <v>2.4628887699159E-3</v>
      </c>
      <c r="L56" s="2">
        <v>53</v>
      </c>
      <c r="M56" s="6">
        <v>1.6567999999999999E-2</v>
      </c>
      <c r="Q56" s="4">
        <f t="shared" si="21"/>
        <v>12.5</v>
      </c>
      <c r="R56">
        <f t="shared" si="0"/>
        <v>500000</v>
      </c>
      <c r="S56">
        <f t="shared" si="1"/>
        <v>264.38534078514476</v>
      </c>
      <c r="U56">
        <f t="shared" si="13"/>
        <v>1.6567999999999999E-2</v>
      </c>
      <c r="V56">
        <f t="shared" si="14"/>
        <v>0.01</v>
      </c>
      <c r="W56">
        <f t="shared" si="15"/>
        <v>0.45804870892839583</v>
      </c>
      <c r="X56">
        <f t="shared" si="16"/>
        <v>7.5889510095256615E-3</v>
      </c>
      <c r="Y56">
        <f t="shared" si="17"/>
        <v>4.5804870892839581E-3</v>
      </c>
      <c r="Z56">
        <f t="shared" si="18"/>
        <v>0.44587927082958623</v>
      </c>
      <c r="AB56">
        <f t="shared" si="19"/>
        <v>124.47265400732756</v>
      </c>
      <c r="AC56">
        <f t="shared" si="2"/>
        <v>117.88394296731201</v>
      </c>
      <c r="AE56">
        <f t="shared" si="3"/>
        <v>0</v>
      </c>
      <c r="AF56">
        <f t="shared" si="24"/>
        <v>0</v>
      </c>
      <c r="AG56">
        <f t="shared" si="24"/>
        <v>-5.5734908853698277</v>
      </c>
      <c r="AH56">
        <f t="shared" si="5"/>
        <v>-3794.475504762831</v>
      </c>
      <c r="AI56">
        <f t="shared" si="25"/>
        <v>-3800.0489956482006</v>
      </c>
      <c r="AJ56">
        <f t="shared" si="7"/>
        <v>6.5887110400155535</v>
      </c>
      <c r="AK56">
        <f t="shared" si="22"/>
        <v>8.7130857805129303</v>
      </c>
      <c r="AL56">
        <f t="shared" si="8"/>
        <v>-3784.7471988276725</v>
      </c>
      <c r="AN56">
        <f t="shared" si="26"/>
        <v>0</v>
      </c>
      <c r="AO56">
        <f t="shared" si="26"/>
        <v>0</v>
      </c>
      <c r="AP56">
        <f t="shared" si="26"/>
        <v>-1.3726888110805975E-2</v>
      </c>
      <c r="AQ56">
        <f t="shared" si="26"/>
        <v>-9.3453711084013431</v>
      </c>
      <c r="AR56">
        <f t="shared" si="26"/>
        <v>-9.3590979965121477</v>
      </c>
      <c r="AS56">
        <f t="shared" si="26"/>
        <v>1.6227262428675216E-2</v>
      </c>
      <c r="AT56">
        <f t="shared" si="26"/>
        <v>2.1459361120139211E-2</v>
      </c>
      <c r="AU56">
        <f t="shared" si="23"/>
        <v>-9.3214113729633343</v>
      </c>
      <c r="AW56">
        <v>53</v>
      </c>
      <c r="AX56">
        <f>IF(Z56&gt;0, (R56*SUMPRODUCT(K56:$K$98, X56:$X$98)-K56*$AZ$3)/Z56, 0)</f>
        <v>264.38534078514476</v>
      </c>
    </row>
    <row r="57" spans="5:50" x14ac:dyDescent="0.25">
      <c r="E57">
        <v>2057</v>
      </c>
      <c r="F57" s="5">
        <f>EconomicRates!C97</f>
        <v>3.5571999999999999E-2</v>
      </c>
      <c r="G57" s="5">
        <f>EconomicRates!D97</f>
        <v>7.0000000000000007E-2</v>
      </c>
      <c r="H57" s="5">
        <f t="shared" si="10"/>
        <v>0.12000000000000001</v>
      </c>
      <c r="I57" s="5">
        <f t="shared" si="11"/>
        <v>1.1200000000000001</v>
      </c>
      <c r="J57">
        <f t="shared" si="12"/>
        <v>0.89285714285714279</v>
      </c>
      <c r="K57">
        <f t="shared" si="20"/>
        <v>2.1990078302820534E-3</v>
      </c>
      <c r="L57" s="2">
        <v>54</v>
      </c>
      <c r="M57" s="6">
        <v>1.8353999999999999E-2</v>
      </c>
      <c r="Q57" s="4">
        <f t="shared" si="21"/>
        <v>12.5</v>
      </c>
      <c r="R57">
        <f t="shared" si="0"/>
        <v>500000</v>
      </c>
      <c r="S57">
        <f t="shared" si="1"/>
        <v>256.93091416389768</v>
      </c>
      <c r="U57">
        <f t="shared" si="13"/>
        <v>1.8353999999999999E-2</v>
      </c>
      <c r="V57">
        <f t="shared" si="14"/>
        <v>0.01</v>
      </c>
      <c r="W57">
        <f t="shared" si="15"/>
        <v>0.44587927082958623</v>
      </c>
      <c r="X57">
        <f t="shared" si="16"/>
        <v>8.1836681368062259E-3</v>
      </c>
      <c r="Y57">
        <f t="shared" si="17"/>
        <v>4.4587927082958626E-3</v>
      </c>
      <c r="Z57">
        <f t="shared" si="18"/>
        <v>0.43323680998448416</v>
      </c>
      <c r="AB57">
        <f t="shared" si="19"/>
        <v>117.88394296731201</v>
      </c>
      <c r="AC57">
        <f t="shared" si="2"/>
        <v>111.31192963876435</v>
      </c>
      <c r="AE57">
        <f t="shared" si="3"/>
        <v>0</v>
      </c>
      <c r="AF57">
        <f t="shared" si="24"/>
        <v>0</v>
      </c>
      <c r="AG57">
        <f t="shared" si="24"/>
        <v>-5.4154601248060521</v>
      </c>
      <c r="AH57">
        <f t="shared" si="5"/>
        <v>-4091.8340684031132</v>
      </c>
      <c r="AI57">
        <f t="shared" si="25"/>
        <v>-4097.2495285279192</v>
      </c>
      <c r="AJ57">
        <f t="shared" si="7"/>
        <v>6.572013328547655</v>
      </c>
      <c r="AK57">
        <f t="shared" si="22"/>
        <v>8.2518760077118412</v>
      </c>
      <c r="AL57">
        <f t="shared" si="8"/>
        <v>-4082.4256391916597</v>
      </c>
      <c r="AN57">
        <f t="shared" si="26"/>
        <v>0</v>
      </c>
      <c r="AO57">
        <f t="shared" si="26"/>
        <v>0</v>
      </c>
      <c r="AP57">
        <f t="shared" si="26"/>
        <v>-1.1908639219028735E-2</v>
      </c>
      <c r="AQ57">
        <f t="shared" si="26"/>
        <v>-8.9979751566333164</v>
      </c>
      <c r="AR57">
        <f t="shared" si="26"/>
        <v>-9.0098837958523461</v>
      </c>
      <c r="AS57">
        <f t="shared" si="26"/>
        <v>1.4451908770194314E-2</v>
      </c>
      <c r="AT57">
        <f t="shared" si="26"/>
        <v>1.8145939955474949E-2</v>
      </c>
      <c r="AU57">
        <f t="shared" si="23"/>
        <v>-8.9772859471266759</v>
      </c>
      <c r="AW57">
        <v>54</v>
      </c>
      <c r="AX57">
        <f>IF(Z57&gt;0, (R57*SUMPRODUCT(K57:$K$98, X57:$X$98)-K57*$AZ$3)/Z57, 0)</f>
        <v>256.93091416389768</v>
      </c>
    </row>
    <row r="58" spans="5:50" x14ac:dyDescent="0.25">
      <c r="E58">
        <v>2058</v>
      </c>
      <c r="F58" s="5">
        <f>EconomicRates!C98</f>
        <v>3.5571999999999999E-2</v>
      </c>
      <c r="G58" s="5">
        <f>EconomicRates!D98</f>
        <v>7.0000000000000007E-2</v>
      </c>
      <c r="H58" s="5">
        <f t="shared" si="10"/>
        <v>0.12000000000000001</v>
      </c>
      <c r="I58" s="5">
        <f t="shared" si="11"/>
        <v>1.1200000000000001</v>
      </c>
      <c r="J58">
        <f t="shared" si="12"/>
        <v>0.89285714285714279</v>
      </c>
      <c r="K58">
        <f t="shared" si="20"/>
        <v>1.9633998484661188E-3</v>
      </c>
      <c r="L58" s="2">
        <v>55</v>
      </c>
      <c r="M58" s="6">
        <v>2.0303000000000002E-2</v>
      </c>
      <c r="Q58" s="4">
        <f t="shared" si="21"/>
        <v>12.5</v>
      </c>
      <c r="R58">
        <f t="shared" si="0"/>
        <v>500000</v>
      </c>
      <c r="S58">
        <f t="shared" si="1"/>
        <v>249.43599811951432</v>
      </c>
      <c r="U58">
        <f t="shared" si="13"/>
        <v>2.0303000000000002E-2</v>
      </c>
      <c r="V58">
        <f t="shared" si="14"/>
        <v>0.01</v>
      </c>
      <c r="W58">
        <f t="shared" si="15"/>
        <v>0.43323680998448416</v>
      </c>
      <c r="X58">
        <f t="shared" si="16"/>
        <v>8.7960069531149831E-3</v>
      </c>
      <c r="Y58">
        <f t="shared" si="17"/>
        <v>4.3323680998448421E-3</v>
      </c>
      <c r="Z58">
        <f t="shared" si="18"/>
        <v>0.42010843493152433</v>
      </c>
      <c r="AB58">
        <f t="shared" si="19"/>
        <v>111.31192963876435</v>
      </c>
      <c r="AC58">
        <f t="shared" si="2"/>
        <v>104.79016678557181</v>
      </c>
      <c r="AE58">
        <f t="shared" si="3"/>
        <v>0</v>
      </c>
      <c r="AF58">
        <f t="shared" si="24"/>
        <v>0</v>
      </c>
      <c r="AG58">
        <f t="shared" si="24"/>
        <v>-5.2513554366440545</v>
      </c>
      <c r="AH58">
        <f t="shared" si="5"/>
        <v>-4398.0034765574919</v>
      </c>
      <c r="AI58">
        <f t="shared" si="25"/>
        <v>-4403.2548319941361</v>
      </c>
      <c r="AJ58">
        <f t="shared" si="7"/>
        <v>6.5217628531925413</v>
      </c>
      <c r="AK58">
        <f t="shared" si="22"/>
        <v>7.7918350747135054</v>
      </c>
      <c r="AL58">
        <f t="shared" si="8"/>
        <v>-4388.9412340662302</v>
      </c>
      <c r="AN58">
        <f t="shared" si="26"/>
        <v>0</v>
      </c>
      <c r="AO58">
        <f t="shared" si="26"/>
        <v>0</v>
      </c>
      <c r="AP58">
        <f t="shared" si="26"/>
        <v>-1.0310510468548665E-2</v>
      </c>
      <c r="AQ58">
        <f t="shared" si="26"/>
        <v>-8.6350393594264432</v>
      </c>
      <c r="AR58">
        <f t="shared" si="26"/>
        <v>-8.6453498698949929</v>
      </c>
      <c r="AS58">
        <f t="shared" si="26"/>
        <v>1.2804828197690198E-2</v>
      </c>
      <c r="AT58">
        <f t="shared" si="26"/>
        <v>1.5298487804965486E-2</v>
      </c>
      <c r="AU58">
        <f t="shared" si="23"/>
        <v>-8.6172465538923362</v>
      </c>
      <c r="AW58">
        <v>55</v>
      </c>
      <c r="AX58">
        <f>IF(Z58&gt;0, (R58*SUMPRODUCT(K58:$K$98, X58:$X$98)-K58*$AZ$3)/Z58, 0)</f>
        <v>249.43599811951432</v>
      </c>
    </row>
    <row r="59" spans="5:50" x14ac:dyDescent="0.25">
      <c r="E59">
        <v>2059</v>
      </c>
      <c r="F59" s="5">
        <f>EconomicRates!C99</f>
        <v>3.5571999999999999E-2</v>
      </c>
      <c r="G59" s="5">
        <f>EconomicRates!D99</f>
        <v>7.0000000000000007E-2</v>
      </c>
      <c r="H59" s="5">
        <f t="shared" si="10"/>
        <v>0.12000000000000001</v>
      </c>
      <c r="I59" s="5">
        <f t="shared" si="11"/>
        <v>1.1200000000000001</v>
      </c>
      <c r="J59">
        <f t="shared" si="12"/>
        <v>0.89285714285714279</v>
      </c>
      <c r="K59">
        <f t="shared" si="20"/>
        <v>1.7530355789876059E-3</v>
      </c>
      <c r="L59" s="2">
        <v>56</v>
      </c>
      <c r="M59" s="6">
        <v>2.2446000000000001E-2</v>
      </c>
      <c r="Q59" s="4">
        <f t="shared" si="21"/>
        <v>12.5</v>
      </c>
      <c r="R59">
        <f t="shared" si="0"/>
        <v>500000</v>
      </c>
      <c r="S59">
        <f t="shared" si="1"/>
        <v>241.99619383397834</v>
      </c>
      <c r="U59">
        <f t="shared" si="13"/>
        <v>2.2446000000000001E-2</v>
      </c>
      <c r="V59">
        <f t="shared" si="14"/>
        <v>0.01</v>
      </c>
      <c r="W59">
        <f t="shared" si="15"/>
        <v>0.42010843493152433</v>
      </c>
      <c r="X59">
        <f t="shared" si="16"/>
        <v>9.4297539304729963E-3</v>
      </c>
      <c r="Y59">
        <f t="shared" si="17"/>
        <v>4.2010843493152433E-3</v>
      </c>
      <c r="Z59">
        <f t="shared" si="18"/>
        <v>0.40647759665173605</v>
      </c>
      <c r="AB59">
        <f t="shared" si="19"/>
        <v>104.79016678557181</v>
      </c>
      <c r="AC59">
        <f t="shared" si="2"/>
        <v>98.366031268503178</v>
      </c>
      <c r="AE59">
        <f t="shared" si="3"/>
        <v>0</v>
      </c>
      <c r="AF59">
        <f t="shared" si="24"/>
        <v>0</v>
      </c>
      <c r="AG59">
        <f t="shared" si="24"/>
        <v>-5.0809699581467003</v>
      </c>
      <c r="AH59">
        <f t="shared" si="5"/>
        <v>-4714.8769652364981</v>
      </c>
      <c r="AI59">
        <f t="shared" si="25"/>
        <v>-4719.957935194645</v>
      </c>
      <c r="AJ59">
        <f t="shared" si="7"/>
        <v>6.4241355170686347</v>
      </c>
      <c r="AK59">
        <f t="shared" si="22"/>
        <v>7.3353116749900273</v>
      </c>
      <c r="AL59">
        <f t="shared" si="8"/>
        <v>-4706.1984880025857</v>
      </c>
      <c r="AN59">
        <f t="shared" si="26"/>
        <v>0</v>
      </c>
      <c r="AO59">
        <f t="shared" si="26"/>
        <v>0</v>
      </c>
      <c r="AP59">
        <f t="shared" si="26"/>
        <v>-8.9071211123983324E-3</v>
      </c>
      <c r="AQ59">
        <f t="shared" si="26"/>
        <v>-8.2653470706086907</v>
      </c>
      <c r="AR59">
        <f t="shared" si="26"/>
        <v>-8.2742541917210897</v>
      </c>
      <c r="AS59">
        <f t="shared" si="26"/>
        <v>1.1261738125659258E-2</v>
      </c>
      <c r="AT59">
        <f t="shared" si="26"/>
        <v>1.2859062349220688E-2</v>
      </c>
      <c r="AU59">
        <f t="shared" si="23"/>
        <v>-8.2501333912462087</v>
      </c>
      <c r="AW59">
        <v>56</v>
      </c>
      <c r="AX59">
        <f>IF(Z59&gt;0, (R59*SUMPRODUCT(K59:$K$98, X59:$X$98)-K59*$AZ$3)/Z59, 0)</f>
        <v>241.99619383397834</v>
      </c>
    </row>
    <row r="60" spans="5:50" x14ac:dyDescent="0.25">
      <c r="E60">
        <v>2060</v>
      </c>
      <c r="F60" s="5">
        <f>EconomicRates!C100</f>
        <v>3.5571999999999999E-2</v>
      </c>
      <c r="G60" s="5">
        <f>EconomicRates!D100</f>
        <v>7.0000000000000007E-2</v>
      </c>
      <c r="H60" s="5">
        <f t="shared" si="10"/>
        <v>0.12000000000000001</v>
      </c>
      <c r="I60" s="5">
        <f t="shared" si="11"/>
        <v>1.1200000000000001</v>
      </c>
      <c r="J60">
        <f t="shared" si="12"/>
        <v>0.89285714285714279</v>
      </c>
      <c r="K60">
        <f t="shared" si="20"/>
        <v>1.5652103383817909E-3</v>
      </c>
      <c r="L60" s="2">
        <v>57</v>
      </c>
      <c r="M60" s="6">
        <v>2.4856E-2</v>
      </c>
      <c r="Q60" s="4">
        <f t="shared" si="21"/>
        <v>12.5</v>
      </c>
      <c r="R60">
        <f t="shared" si="0"/>
        <v>500000</v>
      </c>
      <c r="S60">
        <f t="shared" si="1"/>
        <v>234.69919993561095</v>
      </c>
      <c r="U60">
        <f t="shared" si="13"/>
        <v>2.4856E-2</v>
      </c>
      <c r="V60">
        <f t="shared" si="14"/>
        <v>0.01</v>
      </c>
      <c r="W60">
        <f t="shared" si="15"/>
        <v>0.40647759665173605</v>
      </c>
      <c r="X60">
        <f t="shared" si="16"/>
        <v>1.0103407142375551E-2</v>
      </c>
      <c r="Y60">
        <f t="shared" si="17"/>
        <v>4.0647759665173606E-3</v>
      </c>
      <c r="Z60">
        <f t="shared" si="18"/>
        <v>0.3923094135428431</v>
      </c>
      <c r="AB60">
        <f t="shared" si="19"/>
        <v>98.366031268503178</v>
      </c>
      <c r="AC60">
        <f t="shared" si="2"/>
        <v>92.074705485714006</v>
      </c>
      <c r="AE60">
        <f t="shared" si="3"/>
        <v>0</v>
      </c>
      <c r="AF60">
        <f t="shared" si="24"/>
        <v>0</v>
      </c>
      <c r="AG60">
        <f t="shared" si="24"/>
        <v>-4.903867669285539</v>
      </c>
      <c r="AH60">
        <f t="shared" si="5"/>
        <v>-5051.7035711877752</v>
      </c>
      <c r="AI60">
        <f t="shared" si="25"/>
        <v>-5056.6074388570605</v>
      </c>
      <c r="AJ60">
        <f t="shared" si="7"/>
        <v>6.2913257827891726</v>
      </c>
      <c r="AK60">
        <f t="shared" si="22"/>
        <v>6.8856221887952227</v>
      </c>
      <c r="AL60">
        <f t="shared" si="8"/>
        <v>-5043.4304908854756</v>
      </c>
      <c r="AN60">
        <f t="shared" si="26"/>
        <v>0</v>
      </c>
      <c r="AO60">
        <f t="shared" si="26"/>
        <v>0</v>
      </c>
      <c r="AP60">
        <f t="shared" si="26"/>
        <v>-7.6755843740219428E-3</v>
      </c>
      <c r="AQ60">
        <f t="shared" si="26"/>
        <v>-7.9069786560633197</v>
      </c>
      <c r="AR60">
        <f t="shared" si="26"/>
        <v>-7.9146542404373408</v>
      </c>
      <c r="AS60">
        <f t="shared" si="26"/>
        <v>9.8472481573495269E-3</v>
      </c>
      <c r="AT60">
        <f t="shared" si="26"/>
        <v>1.0777447036093339E-2</v>
      </c>
      <c r="AU60">
        <f t="shared" si="23"/>
        <v>-7.8940295452438969</v>
      </c>
      <c r="AW60">
        <v>57</v>
      </c>
      <c r="AX60">
        <f>IF(Z60&gt;0, (R60*SUMPRODUCT(K60:$K$98, X60:$X$98)-K60*$AZ$3)/Z60, 0)</f>
        <v>234.69919993561095</v>
      </c>
    </row>
    <row r="61" spans="5:50" x14ac:dyDescent="0.25">
      <c r="E61">
        <v>2061</v>
      </c>
      <c r="F61" s="5">
        <f>EconomicRates!C101</f>
        <v>3.5571999999999999E-2</v>
      </c>
      <c r="G61" s="5">
        <f>EconomicRates!D101</f>
        <v>7.0000000000000007E-2</v>
      </c>
      <c r="H61" s="5">
        <f t="shared" si="10"/>
        <v>0.12000000000000001</v>
      </c>
      <c r="I61" s="5">
        <f t="shared" si="11"/>
        <v>1.1200000000000001</v>
      </c>
      <c r="J61">
        <f t="shared" si="12"/>
        <v>0.89285714285714279</v>
      </c>
      <c r="K61">
        <f t="shared" si="20"/>
        <v>1.3975092306980274E-3</v>
      </c>
      <c r="L61" s="2">
        <v>58</v>
      </c>
      <c r="M61" s="6">
        <v>2.7564999999999999E-2</v>
      </c>
      <c r="Q61" s="4">
        <f t="shared" si="21"/>
        <v>12.5</v>
      </c>
      <c r="R61">
        <f t="shared" si="0"/>
        <v>500000</v>
      </c>
      <c r="S61">
        <f t="shared" si="1"/>
        <v>227.58619598015346</v>
      </c>
      <c r="U61">
        <f t="shared" si="13"/>
        <v>2.7564999999999999E-2</v>
      </c>
      <c r="V61">
        <f t="shared" si="14"/>
        <v>0.01</v>
      </c>
      <c r="W61">
        <f t="shared" si="15"/>
        <v>0.3923094135428431</v>
      </c>
      <c r="X61">
        <f t="shared" si="16"/>
        <v>1.081400898430847E-2</v>
      </c>
      <c r="Y61">
        <f t="shared" si="17"/>
        <v>3.9230941354284309E-3</v>
      </c>
      <c r="Z61">
        <f t="shared" si="18"/>
        <v>0.37757231042310624</v>
      </c>
      <c r="AB61">
        <f t="shared" si="19"/>
        <v>92.074705485714006</v>
      </c>
      <c r="AC61">
        <f t="shared" si="2"/>
        <v>85.930245836632395</v>
      </c>
      <c r="AE61">
        <f t="shared" si="3"/>
        <v>0</v>
      </c>
      <c r="AF61">
        <f t="shared" si="24"/>
        <v>0</v>
      </c>
      <c r="AG61">
        <f t="shared" si="24"/>
        <v>-4.7196538802888277</v>
      </c>
      <c r="AH61">
        <f t="shared" si="5"/>
        <v>-5407.0044921542349</v>
      </c>
      <c r="AI61">
        <f t="shared" si="25"/>
        <v>-5411.724146034524</v>
      </c>
      <c r="AJ61">
        <f t="shared" si="7"/>
        <v>6.144459649081611</v>
      </c>
      <c r="AK61">
        <f t="shared" si="22"/>
        <v>6.4452293839999806</v>
      </c>
      <c r="AL61">
        <f t="shared" si="8"/>
        <v>-5399.1344570014417</v>
      </c>
      <c r="AN61">
        <f t="shared" si="26"/>
        <v>0</v>
      </c>
      <c r="AO61">
        <f t="shared" si="26"/>
        <v>0</v>
      </c>
      <c r="AP61">
        <f t="shared" si="26"/>
        <v>-6.5957598634033996E-3</v>
      </c>
      <c r="AQ61">
        <f t="shared" si="26"/>
        <v>-7.5563386882112429</v>
      </c>
      <c r="AR61">
        <f t="shared" si="26"/>
        <v>-7.562934448074647</v>
      </c>
      <c r="AS61">
        <f t="shared" si="26"/>
        <v>8.586939077243113E-3</v>
      </c>
      <c r="AT61">
        <f t="shared" si="26"/>
        <v>9.0072675581061336E-3</v>
      </c>
      <c r="AU61">
        <f t="shared" si="23"/>
        <v>-7.5453402414392965</v>
      </c>
      <c r="AW61">
        <v>58</v>
      </c>
      <c r="AX61">
        <f>IF(Z61&gt;0, (R61*SUMPRODUCT(K61:$K$98, X61:$X$98)-K61*$AZ$3)/Z61, 0)</f>
        <v>227.58619598015346</v>
      </c>
    </row>
    <row r="62" spans="5:50" x14ac:dyDescent="0.25">
      <c r="E62">
        <v>2062</v>
      </c>
      <c r="F62" s="5">
        <f>EconomicRates!C102</f>
        <v>3.5571999999999999E-2</v>
      </c>
      <c r="G62" s="5">
        <f>EconomicRates!D102</f>
        <v>7.0000000000000007E-2</v>
      </c>
      <c r="H62" s="5">
        <f t="shared" si="10"/>
        <v>0.12000000000000001</v>
      </c>
      <c r="I62" s="5">
        <f t="shared" si="11"/>
        <v>1.1200000000000001</v>
      </c>
      <c r="J62">
        <f t="shared" si="12"/>
        <v>0.89285714285714279</v>
      </c>
      <c r="K62">
        <f t="shared" si="20"/>
        <v>1.2477760988375245E-3</v>
      </c>
      <c r="L62" s="2">
        <v>59</v>
      </c>
      <c r="M62" s="6">
        <v>3.0620999999999999E-2</v>
      </c>
      <c r="Q62" s="4">
        <f t="shared" si="21"/>
        <v>12.5</v>
      </c>
      <c r="R62">
        <f t="shared" si="0"/>
        <v>500000</v>
      </c>
      <c r="S62">
        <f t="shared" si="1"/>
        <v>220.7064387465195</v>
      </c>
      <c r="U62">
        <f t="shared" si="13"/>
        <v>3.0620999999999999E-2</v>
      </c>
      <c r="V62">
        <f t="shared" si="14"/>
        <v>0.01</v>
      </c>
      <c r="W62">
        <f t="shared" si="15"/>
        <v>0.37757231042310624</v>
      </c>
      <c r="X62">
        <f t="shared" si="16"/>
        <v>1.1561641717465937E-2</v>
      </c>
      <c r="Y62">
        <f t="shared" si="17"/>
        <v>3.7757231042310625E-3</v>
      </c>
      <c r="Z62">
        <f t="shared" si="18"/>
        <v>0.36223494560140923</v>
      </c>
      <c r="AB62">
        <f t="shared" si="19"/>
        <v>85.930245836632395</v>
      </c>
      <c r="AC62">
        <f t="shared" si="2"/>
        <v>79.947584833226244</v>
      </c>
      <c r="AE62">
        <f t="shared" si="3"/>
        <v>0</v>
      </c>
      <c r="AF62">
        <f t="shared" si="24"/>
        <v>0</v>
      </c>
      <c r="AG62">
        <f t="shared" si="24"/>
        <v>-4.5279368200176151</v>
      </c>
      <c r="AH62">
        <f t="shared" si="5"/>
        <v>-5780.8208587329682</v>
      </c>
      <c r="AI62">
        <f t="shared" si="25"/>
        <v>-5785.3487955529854</v>
      </c>
      <c r="AJ62">
        <f t="shared" si="7"/>
        <v>5.9826610034061503</v>
      </c>
      <c r="AK62">
        <f t="shared" si="22"/>
        <v>6.0151172085642681</v>
      </c>
      <c r="AL62">
        <f t="shared" si="8"/>
        <v>-5773.351017341015</v>
      </c>
      <c r="AN62">
        <f t="shared" si="26"/>
        <v>0</v>
      </c>
      <c r="AO62">
        <f t="shared" si="26"/>
        <v>0</v>
      </c>
      <c r="AP62">
        <f t="shared" si="26"/>
        <v>-5.649851341064366E-3</v>
      </c>
      <c r="AQ62">
        <f t="shared" si="26"/>
        <v>-7.2131700991884111</v>
      </c>
      <c r="AR62">
        <f t="shared" si="26"/>
        <v>-7.2188199505294746</v>
      </c>
      <c r="AS62">
        <f t="shared" si="26"/>
        <v>7.4650214074975154E-3</v>
      </c>
      <c r="AT62">
        <f t="shared" si="26"/>
        <v>7.505519484552782E-3</v>
      </c>
      <c r="AU62">
        <f t="shared" si="23"/>
        <v>-7.2038494096374244</v>
      </c>
      <c r="AW62">
        <v>59</v>
      </c>
      <c r="AX62">
        <f>IF(Z62&gt;0, (R62*SUMPRODUCT(K62:$K$98, X62:$X$98)-K62*$AZ$3)/Z62, 0)</f>
        <v>220.7064387465195</v>
      </c>
    </row>
    <row r="63" spans="5:50" x14ac:dyDescent="0.25">
      <c r="E63">
        <v>2063</v>
      </c>
      <c r="F63" s="5">
        <f>EconomicRates!C103</f>
        <v>3.5571999999999999E-2</v>
      </c>
      <c r="G63" s="5">
        <f>EconomicRates!D103</f>
        <v>7.0000000000000007E-2</v>
      </c>
      <c r="H63" s="5">
        <f t="shared" si="10"/>
        <v>0.12000000000000001</v>
      </c>
      <c r="I63" s="5">
        <f t="shared" si="11"/>
        <v>1.1200000000000001</v>
      </c>
      <c r="J63">
        <f t="shared" si="12"/>
        <v>0.89285714285714279</v>
      </c>
      <c r="K63">
        <f t="shared" si="20"/>
        <v>1.114085802533504E-3</v>
      </c>
      <c r="L63" s="2">
        <v>60</v>
      </c>
      <c r="M63" s="6">
        <v>3.3921E-2</v>
      </c>
      <c r="Q63" s="4">
        <f t="shared" si="21"/>
        <v>12.5</v>
      </c>
      <c r="R63">
        <f t="shared" si="0"/>
        <v>500000</v>
      </c>
      <c r="S63">
        <f t="shared" si="1"/>
        <v>214.07474488927312</v>
      </c>
      <c r="U63">
        <f t="shared" si="13"/>
        <v>3.3921E-2</v>
      </c>
      <c r="V63">
        <f t="shared" si="14"/>
        <v>0.01</v>
      </c>
      <c r="W63">
        <f t="shared" si="15"/>
        <v>0.36223494560140923</v>
      </c>
      <c r="X63">
        <f t="shared" si="16"/>
        <v>1.2287371589745402E-2</v>
      </c>
      <c r="Y63">
        <f t="shared" si="17"/>
        <v>3.6223494560140923E-3</v>
      </c>
      <c r="Z63">
        <f t="shared" si="18"/>
        <v>0.34632522455564974</v>
      </c>
      <c r="AB63">
        <f t="shared" si="19"/>
        <v>79.947584833226244</v>
      </c>
      <c r="AC63">
        <f t="shared" si="2"/>
        <v>74.139484095470948</v>
      </c>
      <c r="AE63">
        <f t="shared" si="3"/>
        <v>0</v>
      </c>
      <c r="AF63">
        <f t="shared" si="24"/>
        <v>0</v>
      </c>
      <c r="AG63">
        <f t="shared" si="24"/>
        <v>-4.3290653069456217</v>
      </c>
      <c r="AH63">
        <f t="shared" si="5"/>
        <v>-6143.6857948727011</v>
      </c>
      <c r="AI63">
        <f t="shared" si="25"/>
        <v>-6148.0148601796463</v>
      </c>
      <c r="AJ63">
        <f t="shared" si="7"/>
        <v>5.8081007377552964</v>
      </c>
      <c r="AK63">
        <f t="shared" si="22"/>
        <v>5.5963309383258375</v>
      </c>
      <c r="AL63">
        <f t="shared" si="8"/>
        <v>-6136.6104285035653</v>
      </c>
      <c r="AN63">
        <f t="shared" si="26"/>
        <v>0</v>
      </c>
      <c r="AO63">
        <f t="shared" si="26"/>
        <v>0</v>
      </c>
      <c r="AP63">
        <f t="shared" si="26"/>
        <v>-4.8229501967084623E-3</v>
      </c>
      <c r="AQ63">
        <f t="shared" si="26"/>
        <v>-6.8445931192944416</v>
      </c>
      <c r="AR63">
        <f t="shared" si="26"/>
        <v>-6.8494160694911495</v>
      </c>
      <c r="AS63">
        <f t="shared" si="26"/>
        <v>6.4707225716175458E-3</v>
      </c>
      <c r="AT63">
        <f t="shared" si="26"/>
        <v>6.2347928446678177E-3</v>
      </c>
      <c r="AU63">
        <f t="shared" si="23"/>
        <v>-6.8367105540748643</v>
      </c>
      <c r="AW63">
        <v>60</v>
      </c>
      <c r="AX63">
        <f>IF(Z63&gt;0, (R63*SUMPRODUCT(K63:$K$98, X63:$X$98)-K63*$AZ$3)/Z63, 0)</f>
        <v>214.07474488927312</v>
      </c>
    </row>
    <row r="64" spans="5:50" x14ac:dyDescent="0.25">
      <c r="E64">
        <v>2064</v>
      </c>
      <c r="F64" s="5">
        <f>EconomicRates!C104</f>
        <v>3.5571999999999999E-2</v>
      </c>
      <c r="G64" s="5">
        <f>EconomicRates!D104</f>
        <v>7.0000000000000007E-2</v>
      </c>
      <c r="H64" s="5">
        <f t="shared" si="10"/>
        <v>0.12000000000000001</v>
      </c>
      <c r="I64" s="5">
        <f t="shared" si="11"/>
        <v>1.1200000000000001</v>
      </c>
      <c r="J64">
        <f t="shared" si="12"/>
        <v>0.89285714285714279</v>
      </c>
      <c r="K64">
        <f t="shared" si="20"/>
        <v>9.9471946654777136E-4</v>
      </c>
      <c r="L64" s="2">
        <v>61</v>
      </c>
      <c r="M64" s="6">
        <v>3.7368999999999999E-2</v>
      </c>
      <c r="Q64" s="4">
        <f t="shared" si="21"/>
        <v>12.5</v>
      </c>
      <c r="R64">
        <f t="shared" si="0"/>
        <v>500000</v>
      </c>
      <c r="S64">
        <f t="shared" si="1"/>
        <v>207.77578523753485</v>
      </c>
      <c r="U64">
        <f t="shared" si="13"/>
        <v>3.7368999999999999E-2</v>
      </c>
      <c r="V64">
        <f t="shared" si="14"/>
        <v>0.01</v>
      </c>
      <c r="W64">
        <f t="shared" si="15"/>
        <v>0.34632522455564974</v>
      </c>
      <c r="X64">
        <f t="shared" si="16"/>
        <v>1.2941827316420075E-2</v>
      </c>
      <c r="Y64">
        <f t="shared" si="17"/>
        <v>3.4632522455564974E-3</v>
      </c>
      <c r="Z64">
        <f t="shared" si="18"/>
        <v>0.32992014499367317</v>
      </c>
      <c r="AB64">
        <f t="shared" si="19"/>
        <v>74.139484095470948</v>
      </c>
      <c r="AC64">
        <f t="shared" si="2"/>
        <v>68.549417191741796</v>
      </c>
      <c r="AE64">
        <f t="shared" si="3"/>
        <v>0</v>
      </c>
      <c r="AF64">
        <f t="shared" si="24"/>
        <v>0</v>
      </c>
      <c r="AG64">
        <f t="shared" si="24"/>
        <v>-4.1240018124209143</v>
      </c>
      <c r="AH64">
        <f t="shared" si="5"/>
        <v>-6470.9136582100373</v>
      </c>
      <c r="AI64">
        <f t="shared" si="25"/>
        <v>-6475.0376600224581</v>
      </c>
      <c r="AJ64">
        <f t="shared" si="7"/>
        <v>5.5900669037291522</v>
      </c>
      <c r="AK64">
        <f t="shared" si="22"/>
        <v>5.1897638866829672</v>
      </c>
      <c r="AL64">
        <f t="shared" si="8"/>
        <v>-6464.2578292320459</v>
      </c>
      <c r="AN64">
        <f t="shared" si="26"/>
        <v>0</v>
      </c>
      <c r="AO64">
        <f t="shared" si="26"/>
        <v>0</v>
      </c>
      <c r="AP64">
        <f t="shared" si="26"/>
        <v>-4.1022248828933745E-3</v>
      </c>
      <c r="AQ64">
        <f t="shared" si="26"/>
        <v>-6.4367437821713764</v>
      </c>
      <c r="AR64">
        <f t="shared" si="26"/>
        <v>-6.4408460070542697</v>
      </c>
      <c r="AS64">
        <f t="shared" si="26"/>
        <v>5.5605483684438139E-3</v>
      </c>
      <c r="AT64">
        <f t="shared" si="26"/>
        <v>5.1623591648701696E-3</v>
      </c>
      <c r="AU64">
        <f t="shared" si="23"/>
        <v>-6.4301230995209551</v>
      </c>
      <c r="AW64">
        <v>61</v>
      </c>
      <c r="AX64">
        <f>IF(Z64&gt;0, (R64*SUMPRODUCT(K64:$K$98, X64:$X$98)-K64*$AZ$3)/Z64, 0)</f>
        <v>207.77578523753485</v>
      </c>
    </row>
    <row r="65" spans="5:50" x14ac:dyDescent="0.25">
      <c r="E65">
        <v>2065</v>
      </c>
      <c r="F65" s="5">
        <f>EconomicRates!C105</f>
        <v>3.5571999999999999E-2</v>
      </c>
      <c r="G65" s="5">
        <f>EconomicRates!D105</f>
        <v>7.0000000000000007E-2</v>
      </c>
      <c r="H65" s="5">
        <f t="shared" si="10"/>
        <v>0.12000000000000001</v>
      </c>
      <c r="I65" s="5">
        <f t="shared" si="11"/>
        <v>1.1200000000000001</v>
      </c>
      <c r="J65">
        <f t="shared" si="12"/>
        <v>0.89285714285714279</v>
      </c>
      <c r="K65">
        <f t="shared" si="20"/>
        <v>8.8814238084622432E-4</v>
      </c>
      <c r="L65" s="2">
        <v>62</v>
      </c>
      <c r="M65" s="6">
        <v>5.0548205999999998E-2</v>
      </c>
      <c r="Q65" s="4">
        <f t="shared" si="21"/>
        <v>12.5</v>
      </c>
      <c r="R65">
        <f t="shared" si="0"/>
        <v>500000</v>
      </c>
      <c r="S65">
        <f t="shared" si="1"/>
        <v>204.01353597582187</v>
      </c>
      <c r="U65">
        <f t="shared" si="13"/>
        <v>5.0548205999999998E-2</v>
      </c>
      <c r="V65">
        <f t="shared" si="14"/>
        <v>0.01</v>
      </c>
      <c r="W65">
        <f t="shared" si="15"/>
        <v>0.32992014499367317</v>
      </c>
      <c r="X65">
        <f t="shared" si="16"/>
        <v>1.6676871452690058E-2</v>
      </c>
      <c r="Y65">
        <f t="shared" si="17"/>
        <v>3.2992014499367318E-3</v>
      </c>
      <c r="Z65">
        <f t="shared" si="18"/>
        <v>0.30994407209104641</v>
      </c>
      <c r="AB65">
        <f t="shared" si="19"/>
        <v>68.549417191741796</v>
      </c>
      <c r="AC65">
        <f t="shared" si="2"/>
        <v>63.23278610203942</v>
      </c>
      <c r="AE65">
        <f t="shared" si="3"/>
        <v>0</v>
      </c>
      <c r="AF65">
        <f t="shared" si="24"/>
        <v>0</v>
      </c>
      <c r="AG65">
        <f t="shared" si="24"/>
        <v>-3.87430090113808</v>
      </c>
      <c r="AH65">
        <f t="shared" si="5"/>
        <v>-8338.4357263450293</v>
      </c>
      <c r="AI65">
        <f t="shared" si="25"/>
        <v>-8342.310027246167</v>
      </c>
      <c r="AJ65">
        <f t="shared" si="7"/>
        <v>5.3166310897023763</v>
      </c>
      <c r="AK65">
        <f t="shared" si="22"/>
        <v>4.7984592034219258</v>
      </c>
      <c r="AL65">
        <f t="shared" si="8"/>
        <v>-8332.1949369530412</v>
      </c>
      <c r="AN65">
        <f t="shared" si="26"/>
        <v>0</v>
      </c>
      <c r="AO65">
        <f t="shared" si="26"/>
        <v>0</v>
      </c>
      <c r="AP65">
        <f t="shared" si="26"/>
        <v>-3.4409308264514468E-3</v>
      </c>
      <c r="AQ65">
        <f t="shared" si="26"/>
        <v>-7.4057181585292904</v>
      </c>
      <c r="AR65">
        <f t="shared" si="26"/>
        <v>-7.4091590893557413</v>
      </c>
      <c r="AS65">
        <f t="shared" si="26"/>
        <v>4.7219253940893246E-3</v>
      </c>
      <c r="AT65">
        <f t="shared" si="26"/>
        <v>4.2617149813206261E-3</v>
      </c>
      <c r="AU65">
        <f t="shared" si="23"/>
        <v>-7.4001754489803302</v>
      </c>
      <c r="AW65">
        <v>62</v>
      </c>
      <c r="AX65">
        <f>IF(Z65&gt;0, (R65*SUMPRODUCT(K65:$K$98, X65:$X$98)-K65*$AZ$3)/Z65, 0)</f>
        <v>204.01353597582187</v>
      </c>
    </row>
    <row r="66" spans="5:50" x14ac:dyDescent="0.25">
      <c r="E66">
        <v>2066</v>
      </c>
      <c r="F66" s="5">
        <f>EconomicRates!C106</f>
        <v>3.5571999999999999E-2</v>
      </c>
      <c r="G66" s="5">
        <f>EconomicRates!D106</f>
        <v>7.0000000000000007E-2</v>
      </c>
      <c r="H66" s="5">
        <f t="shared" si="10"/>
        <v>0.12000000000000001</v>
      </c>
      <c r="I66" s="5">
        <f t="shared" si="11"/>
        <v>1.1200000000000001</v>
      </c>
      <c r="J66">
        <f t="shared" si="12"/>
        <v>0.89285714285714279</v>
      </c>
      <c r="K66">
        <f t="shared" si="20"/>
        <v>7.9298426861270028E-4</v>
      </c>
      <c r="L66" s="2">
        <v>63</v>
      </c>
      <c r="M66" s="6">
        <v>6.4784177999999998E-2</v>
      </c>
      <c r="Q66" s="4">
        <f t="shared" si="21"/>
        <v>12.5</v>
      </c>
      <c r="R66">
        <f t="shared" si="0"/>
        <v>500000</v>
      </c>
      <c r="S66">
        <f t="shared" si="1"/>
        <v>198.16622310045852</v>
      </c>
      <c r="U66">
        <f t="shared" si="13"/>
        <v>6.4784177999999998E-2</v>
      </c>
      <c r="V66">
        <f t="shared" si="14"/>
        <v>0.01</v>
      </c>
      <c r="W66">
        <f t="shared" si="15"/>
        <v>0.30994407209104641</v>
      </c>
      <c r="X66">
        <f t="shared" si="16"/>
        <v>2.0079471936391181E-2</v>
      </c>
      <c r="Y66">
        <f t="shared" si="17"/>
        <v>3.0994407209104643E-3</v>
      </c>
      <c r="Z66">
        <f t="shared" si="18"/>
        <v>0.28676515943374475</v>
      </c>
      <c r="AB66">
        <f t="shared" si="19"/>
        <v>63.23278610203942</v>
      </c>
      <c r="AC66">
        <f t="shared" si="2"/>
        <v>56.827168561786024</v>
      </c>
      <c r="AE66">
        <f t="shared" si="3"/>
        <v>0</v>
      </c>
      <c r="AF66">
        <f t="shared" si="24"/>
        <v>0</v>
      </c>
      <c r="AG66">
        <f t="shared" si="24"/>
        <v>-3.5845644929218095</v>
      </c>
      <c r="AH66">
        <f t="shared" si="5"/>
        <v>-10039.735968195591</v>
      </c>
      <c r="AI66">
        <f t="shared" si="25"/>
        <v>-10043.320532688513</v>
      </c>
      <c r="AJ66">
        <f t="shared" si="7"/>
        <v>6.4056175402533952</v>
      </c>
      <c r="AK66">
        <f t="shared" si="22"/>
        <v>4.4262950271427597</v>
      </c>
      <c r="AL66">
        <f t="shared" si="8"/>
        <v>-10032.488620121117</v>
      </c>
      <c r="AN66">
        <f t="shared" si="26"/>
        <v>0</v>
      </c>
      <c r="AO66">
        <f t="shared" si="26"/>
        <v>0</v>
      </c>
      <c r="AP66">
        <f t="shared" si="26"/>
        <v>-2.8425032527146558E-3</v>
      </c>
      <c r="AQ66">
        <f t="shared" si="26"/>
        <v>-7.9613526838042015</v>
      </c>
      <c r="AR66">
        <f t="shared" si="26"/>
        <v>-7.9641951870569159</v>
      </c>
      <c r="AS66">
        <f t="shared" si="26"/>
        <v>5.0795539401705227E-3</v>
      </c>
      <c r="AT66">
        <f t="shared" si="26"/>
        <v>3.5099823247628334E-3</v>
      </c>
      <c r="AU66">
        <f t="shared" si="23"/>
        <v>-7.9556056507919832</v>
      </c>
      <c r="AW66">
        <v>63</v>
      </c>
      <c r="AX66">
        <f>IF(Z66&gt;0, (R66*SUMPRODUCT(K66:$K$98, X66:$X$98)-K66*$AZ$3)/Z66, 0)</f>
        <v>198.16622310045852</v>
      </c>
    </row>
    <row r="67" spans="5:50" x14ac:dyDescent="0.25">
      <c r="E67">
        <v>2067</v>
      </c>
      <c r="F67" s="5">
        <f>EconomicRates!C107</f>
        <v>3.5571999999999999E-2</v>
      </c>
      <c r="G67" s="5">
        <f>EconomicRates!D107</f>
        <v>7.0000000000000007E-2</v>
      </c>
      <c r="H67" s="5">
        <f t="shared" si="10"/>
        <v>0.12000000000000001</v>
      </c>
      <c r="I67" s="5">
        <f t="shared" si="11"/>
        <v>1.1200000000000001</v>
      </c>
      <c r="J67">
        <f t="shared" si="12"/>
        <v>0.89285714285714279</v>
      </c>
      <c r="K67">
        <f t="shared" si="20"/>
        <v>7.0802166840419666E-4</v>
      </c>
      <c r="L67" s="2">
        <v>64</v>
      </c>
      <c r="M67" s="6">
        <v>8.0470763000000001E-2</v>
      </c>
      <c r="Q67" s="4">
        <f t="shared" si="21"/>
        <v>12.5</v>
      </c>
      <c r="R67">
        <f t="shared" ref="R67:R98" si="27">$C$6</f>
        <v>500000</v>
      </c>
      <c r="S67">
        <f t="shared" ref="S67:S98" si="28">AX67</f>
        <v>190.77722370132716</v>
      </c>
      <c r="U67">
        <f t="shared" si="13"/>
        <v>8.0470763000000001E-2</v>
      </c>
      <c r="V67">
        <f t="shared" si="14"/>
        <v>0.01</v>
      </c>
      <c r="W67">
        <f t="shared" si="15"/>
        <v>0.28676515943374475</v>
      </c>
      <c r="X67">
        <f t="shared" si="16"/>
        <v>2.3076211181450087E-2</v>
      </c>
      <c r="Y67">
        <f t="shared" si="17"/>
        <v>2.8676515943374475E-3</v>
      </c>
      <c r="Z67">
        <f t="shared" si="18"/>
        <v>0.26082129665795722</v>
      </c>
      <c r="AB67">
        <f t="shared" si="19"/>
        <v>56.827168561786024</v>
      </c>
      <c r="AC67">
        <f t="shared" ref="AC67:AC98" si="29">S67*Z67</f>
        <v>49.758762858585321</v>
      </c>
      <c r="AE67">
        <f t="shared" ref="AE67:AE98" si="30">$Z67*O67</f>
        <v>0</v>
      </c>
      <c r="AF67">
        <f t="shared" ref="AF67:AG98" si="31">-$Z67*P67</f>
        <v>0</v>
      </c>
      <c r="AG67">
        <f t="shared" si="31"/>
        <v>-3.2602662082244653</v>
      </c>
      <c r="AH67">
        <f t="shared" ref="AH67:AH98" si="32">-X67*R67</f>
        <v>-11538.105590725043</v>
      </c>
      <c r="AI67">
        <f t="shared" ref="AI67:AI98" si="33">SUM(AE67:AH67)</f>
        <v>-11541.365856933267</v>
      </c>
      <c r="AJ67">
        <f t="shared" ref="AJ67:AJ98" si="34">AB67-AC67</f>
        <v>7.0684057032007033</v>
      </c>
      <c r="AK67">
        <f t="shared" si="22"/>
        <v>3.9779017993250219</v>
      </c>
      <c r="AL67">
        <f t="shared" ref="AL67:AL98" si="35">SUM(AI67:AK67)</f>
        <v>-11530.319549430742</v>
      </c>
      <c r="AN67">
        <f t="shared" ref="AN67:AU98" si="36">AE67*$K67</f>
        <v>0</v>
      </c>
      <c r="AO67">
        <f t="shared" si="36"/>
        <v>0</v>
      </c>
      <c r="AP67">
        <f t="shared" si="36"/>
        <v>-2.30833912018891E-3</v>
      </c>
      <c r="AQ67">
        <f t="shared" si="36"/>
        <v>-8.1692287705689335</v>
      </c>
      <c r="AR67">
        <f t="shared" si="36"/>
        <v>-8.1715371096891225</v>
      </c>
      <c r="AS67">
        <f t="shared" si="36"/>
        <v>5.0045843989379012E-3</v>
      </c>
      <c r="AT67">
        <f t="shared" si="36"/>
        <v>2.8164406687061581E-3</v>
      </c>
      <c r="AU67">
        <f t="shared" si="23"/>
        <v>-8.1637160846214787</v>
      </c>
      <c r="AW67">
        <v>64</v>
      </c>
      <c r="AX67">
        <f>IF(Z67&gt;0, (R67*SUMPRODUCT(K67:$K$98, X67:$X$98)-K67*$AZ$3)/Z67, 0)</f>
        <v>190.77722370132716</v>
      </c>
    </row>
    <row r="68" spans="5:50" x14ac:dyDescent="0.25">
      <c r="E68">
        <v>2068</v>
      </c>
      <c r="F68" s="5">
        <f>EconomicRates!C108</f>
        <v>3.5571999999999999E-2</v>
      </c>
      <c r="G68" s="5">
        <f>EconomicRates!D108</f>
        <v>7.0000000000000007E-2</v>
      </c>
      <c r="H68" s="5">
        <f t="shared" ref="H68:H98" si="37">G68+$C$9</f>
        <v>0.12000000000000001</v>
      </c>
      <c r="I68" s="5">
        <f t="shared" ref="I68:I98" si="38">1+H68</f>
        <v>1.1200000000000001</v>
      </c>
      <c r="J68">
        <f t="shared" ref="J68:J98" si="39">1/I68</f>
        <v>0.89285714285714279</v>
      </c>
      <c r="K68">
        <f t="shared" si="20"/>
        <v>6.3216220393231843E-4</v>
      </c>
      <c r="L68" s="2">
        <v>65</v>
      </c>
      <c r="M68" s="6">
        <v>9.7818447000000003E-2</v>
      </c>
      <c r="Q68" s="4">
        <f t="shared" si="21"/>
        <v>12.5</v>
      </c>
      <c r="R68">
        <f t="shared" si="27"/>
        <v>500000</v>
      </c>
      <c r="S68">
        <f t="shared" si="28"/>
        <v>182.15220186984016</v>
      </c>
      <c r="U68">
        <f t="shared" ref="U68:U98" si="40">M68</f>
        <v>9.7818447000000003E-2</v>
      </c>
      <c r="V68">
        <f t="shared" ref="V68:V98" si="41">$C$10</f>
        <v>0.01</v>
      </c>
      <c r="W68">
        <f t="shared" ref="W68:W98" si="42">Z67</f>
        <v>0.26082129665795722</v>
      </c>
      <c r="X68">
        <f t="shared" ref="X68:X98" si="43">U68*W68</f>
        <v>2.5513134183607667E-2</v>
      </c>
      <c r="Y68">
        <f t="shared" ref="Y68:Y98" si="44">V68*W68</f>
        <v>2.6082129665795724E-3</v>
      </c>
      <c r="Z68">
        <f t="shared" ref="Z68:Z98" si="45">MAX(0, W68-X68-Y68)</f>
        <v>0.23269994950776998</v>
      </c>
      <c r="AB68">
        <f t="shared" ref="AB68:AB98" si="46">AC67</f>
        <v>49.758762858585321</v>
      </c>
      <c r="AC68">
        <f t="shared" si="29"/>
        <v>42.386808177840926</v>
      </c>
      <c r="AE68">
        <f t="shared" si="30"/>
        <v>0</v>
      </c>
      <c r="AF68">
        <f t="shared" si="31"/>
        <v>0</v>
      </c>
      <c r="AG68">
        <f t="shared" si="31"/>
        <v>-2.9087493688471247</v>
      </c>
      <c r="AH68">
        <f t="shared" si="32"/>
        <v>-12756.567091803834</v>
      </c>
      <c r="AI68">
        <f t="shared" si="33"/>
        <v>-12759.475841172682</v>
      </c>
      <c r="AJ68">
        <f t="shared" si="34"/>
        <v>7.3719546807443948</v>
      </c>
      <c r="AK68">
        <f t="shared" si="22"/>
        <v>3.4831134001009727</v>
      </c>
      <c r="AL68">
        <f t="shared" si="35"/>
        <v>-12748.620773091836</v>
      </c>
      <c r="AN68">
        <f t="shared" si="36"/>
        <v>0</v>
      </c>
      <c r="AO68">
        <f t="shared" si="36"/>
        <v>0</v>
      </c>
      <c r="AP68">
        <f t="shared" si="36"/>
        <v>-1.8388014116971386E-3</v>
      </c>
      <c r="AQ68">
        <f t="shared" si="36"/>
        <v>-8.064219567365198</v>
      </c>
      <c r="AR68">
        <f t="shared" si="36"/>
        <v>-8.0660583687768952</v>
      </c>
      <c r="AS68">
        <f t="shared" si="36"/>
        <v>4.6602711182685474E-3</v>
      </c>
      <c r="AT68">
        <f t="shared" si="36"/>
        <v>2.2018926435540221E-3</v>
      </c>
      <c r="AU68">
        <f t="shared" si="23"/>
        <v>-8.0591962050150716</v>
      </c>
      <c r="AW68">
        <v>65</v>
      </c>
      <c r="AX68">
        <f>IF(Z68&gt;0, (R68*SUMPRODUCT(K68:$K$98, X68:$X$98)-K68*$AZ$3)/Z68, 0)</f>
        <v>182.15220186984016</v>
      </c>
    </row>
    <row r="69" spans="5:50" x14ac:dyDescent="0.25">
      <c r="E69">
        <v>2069</v>
      </c>
      <c r="F69" s="5">
        <f>EconomicRates!C109</f>
        <v>3.5571999999999999E-2</v>
      </c>
      <c r="G69" s="5">
        <f>EconomicRates!D109</f>
        <v>7.0000000000000007E-2</v>
      </c>
      <c r="H69" s="5">
        <f t="shared" si="37"/>
        <v>0.12000000000000001</v>
      </c>
      <c r="I69" s="5">
        <f t="shared" si="38"/>
        <v>1.1200000000000001</v>
      </c>
      <c r="J69">
        <f t="shared" si="39"/>
        <v>0.89285714285714279</v>
      </c>
      <c r="K69">
        <f t="shared" ref="K69:K98" si="47">K68*J69</f>
        <v>5.6443053922528431E-4</v>
      </c>
      <c r="L69" s="2">
        <v>66</v>
      </c>
      <c r="M69" s="6">
        <v>0.115047869</v>
      </c>
      <c r="Q69" s="4">
        <f t="shared" ref="Q69:Q98" si="48">$C$8</f>
        <v>12.5</v>
      </c>
      <c r="R69">
        <f t="shared" si="27"/>
        <v>500000</v>
      </c>
      <c r="S69">
        <f t="shared" si="28"/>
        <v>172.07374217073806</v>
      </c>
      <c r="U69">
        <f t="shared" si="40"/>
        <v>0.115047869</v>
      </c>
      <c r="V69">
        <f t="shared" si="41"/>
        <v>0.01</v>
      </c>
      <c r="W69">
        <f t="shared" si="42"/>
        <v>0.23269994950776998</v>
      </c>
      <c r="X69">
        <f t="shared" si="43"/>
        <v>2.6771633307276534E-2</v>
      </c>
      <c r="Y69">
        <f t="shared" si="44"/>
        <v>2.3269994950776999E-3</v>
      </c>
      <c r="Z69">
        <f t="shared" si="45"/>
        <v>0.20360131670541576</v>
      </c>
      <c r="AB69">
        <f t="shared" si="46"/>
        <v>42.386808177840926</v>
      </c>
      <c r="AC69">
        <f t="shared" si="29"/>
        <v>35.034440476390493</v>
      </c>
      <c r="AE69">
        <f t="shared" si="30"/>
        <v>0</v>
      </c>
      <c r="AF69">
        <f t="shared" si="31"/>
        <v>0</v>
      </c>
      <c r="AG69">
        <f t="shared" si="31"/>
        <v>-2.5450164588176971</v>
      </c>
      <c r="AH69">
        <f t="shared" si="32"/>
        <v>-13385.816653638267</v>
      </c>
      <c r="AI69">
        <f t="shared" si="33"/>
        <v>-13388.361670097085</v>
      </c>
      <c r="AJ69">
        <f t="shared" si="34"/>
        <v>7.3523677014504329</v>
      </c>
      <c r="AK69">
        <f t="shared" si="22"/>
        <v>2.9670765724488652</v>
      </c>
      <c r="AL69">
        <f t="shared" si="35"/>
        <v>-13378.042225823185</v>
      </c>
      <c r="AN69">
        <f t="shared" si="36"/>
        <v>0</v>
      </c>
      <c r="AO69">
        <f t="shared" si="36"/>
        <v>0</v>
      </c>
      <c r="AP69">
        <f t="shared" si="36"/>
        <v>-1.4364850121876963E-3</v>
      </c>
      <c r="AQ69">
        <f t="shared" si="36"/>
        <v>-7.5553637117838379</v>
      </c>
      <c r="AR69">
        <f t="shared" si="36"/>
        <v>-7.5568001967960257</v>
      </c>
      <c r="AS69">
        <f t="shared" si="36"/>
        <v>4.1499008663122318E-3</v>
      </c>
      <c r="AT69">
        <f t="shared" si="36"/>
        <v>1.6747086297100213E-3</v>
      </c>
      <c r="AU69">
        <f t="shared" si="23"/>
        <v>-7.5509755873000026</v>
      </c>
      <c r="AW69">
        <v>66</v>
      </c>
      <c r="AX69">
        <f>IF(Z69&gt;0, (R69*SUMPRODUCT(K69:$K$98, X69:$X$98)-K69*$AZ$3)/Z69, 0)</f>
        <v>172.07374217073806</v>
      </c>
    </row>
    <row r="70" spans="5:50" x14ac:dyDescent="0.25">
      <c r="E70">
        <v>2070</v>
      </c>
      <c r="F70" s="5">
        <f>EconomicRates!C110</f>
        <v>3.5571999999999999E-2</v>
      </c>
      <c r="G70" s="5">
        <f>EconomicRates!D110</f>
        <v>7.0000000000000007E-2</v>
      </c>
      <c r="H70" s="5">
        <f t="shared" si="37"/>
        <v>0.12000000000000001</v>
      </c>
      <c r="I70" s="5">
        <f t="shared" si="38"/>
        <v>1.1200000000000001</v>
      </c>
      <c r="J70">
        <f t="shared" si="39"/>
        <v>0.89285714285714279</v>
      </c>
      <c r="K70">
        <f t="shared" si="47"/>
        <v>5.0395583859400386E-4</v>
      </c>
      <c r="L70" s="2">
        <v>67</v>
      </c>
      <c r="M70" s="6">
        <v>0.13365521</v>
      </c>
      <c r="Q70" s="4">
        <f t="shared" si="48"/>
        <v>12.5</v>
      </c>
      <c r="R70">
        <f t="shared" si="27"/>
        <v>500000</v>
      </c>
      <c r="S70">
        <f t="shared" si="28"/>
        <v>161.25143009699065</v>
      </c>
      <c r="U70">
        <f t="shared" si="40"/>
        <v>0.13365521</v>
      </c>
      <c r="V70">
        <f t="shared" si="41"/>
        <v>0.01</v>
      </c>
      <c r="W70">
        <f t="shared" si="42"/>
        <v>0.20360131670541576</v>
      </c>
      <c r="X70">
        <f t="shared" si="43"/>
        <v>2.7212376740538849E-2</v>
      </c>
      <c r="Y70">
        <f t="shared" si="44"/>
        <v>2.0360131670541575E-3</v>
      </c>
      <c r="Z70">
        <f t="shared" si="45"/>
        <v>0.17435292679782277</v>
      </c>
      <c r="AB70">
        <f t="shared" si="46"/>
        <v>35.034440476390493</v>
      </c>
      <c r="AC70">
        <f t="shared" si="29"/>
        <v>28.114658787744848</v>
      </c>
      <c r="AE70">
        <f t="shared" si="30"/>
        <v>0</v>
      </c>
      <c r="AF70">
        <f t="shared" si="31"/>
        <v>0</v>
      </c>
      <c r="AG70">
        <f t="shared" si="31"/>
        <v>-2.1794115849727849</v>
      </c>
      <c r="AH70">
        <f t="shared" si="32"/>
        <v>-13606.188370269425</v>
      </c>
      <c r="AI70">
        <f t="shared" si="33"/>
        <v>-13608.367781854398</v>
      </c>
      <c r="AJ70">
        <f t="shared" si="34"/>
        <v>6.9197816886456458</v>
      </c>
      <c r="AK70">
        <f t="shared" si="22"/>
        <v>2.4524108333473347</v>
      </c>
      <c r="AL70">
        <f t="shared" si="35"/>
        <v>-13598.995589332404</v>
      </c>
      <c r="AN70">
        <f t="shared" si="36"/>
        <v>0</v>
      </c>
      <c r="AO70">
        <f t="shared" si="36"/>
        <v>0</v>
      </c>
      <c r="AP70">
        <f t="shared" si="36"/>
        <v>-1.0983271929464469E-3</v>
      </c>
      <c r="AQ70">
        <f t="shared" si="36"/>
        <v>-6.8569180702071106</v>
      </c>
      <c r="AR70">
        <f t="shared" si="36"/>
        <v>-6.8580163974000579</v>
      </c>
      <c r="AS70">
        <f t="shared" si="36"/>
        <v>3.4872643837888487E-3</v>
      </c>
      <c r="AT70">
        <f t="shared" si="36"/>
        <v>1.2359067580965759E-3</v>
      </c>
      <c r="AU70">
        <f t="shared" si="23"/>
        <v>-6.8532932262581712</v>
      </c>
      <c r="AW70">
        <v>67</v>
      </c>
      <c r="AX70">
        <f>IF(Z70&gt;0, (R70*SUMPRODUCT(K70:$K$98, X70:$X$98)-K70*$AZ$3)/Z70, 0)</f>
        <v>161.25143009699065</v>
      </c>
    </row>
    <row r="71" spans="5:50" x14ac:dyDescent="0.25">
      <c r="E71">
        <v>2071</v>
      </c>
      <c r="F71" s="5">
        <f>EconomicRates!C111</f>
        <v>3.5571999999999999E-2</v>
      </c>
      <c r="G71" s="5">
        <f>EconomicRates!D111</f>
        <v>7.0000000000000007E-2</v>
      </c>
      <c r="H71" s="5">
        <f t="shared" si="37"/>
        <v>0.12000000000000001</v>
      </c>
      <c r="I71" s="5">
        <f t="shared" si="38"/>
        <v>1.1200000000000001</v>
      </c>
      <c r="J71">
        <f t="shared" si="39"/>
        <v>0.89285714285714279</v>
      </c>
      <c r="K71">
        <f t="shared" si="47"/>
        <v>4.4996057017321768E-4</v>
      </c>
      <c r="L71" s="2">
        <v>68</v>
      </c>
      <c r="M71" s="6">
        <v>0.153152232</v>
      </c>
      <c r="Q71" s="4">
        <f t="shared" si="48"/>
        <v>12.5</v>
      </c>
      <c r="R71">
        <f t="shared" si="27"/>
        <v>500000</v>
      </c>
      <c r="S71">
        <f t="shared" si="28"/>
        <v>149.58326853534433</v>
      </c>
      <c r="U71">
        <f t="shared" si="40"/>
        <v>0.153152232</v>
      </c>
      <c r="V71">
        <f t="shared" si="41"/>
        <v>0.01</v>
      </c>
      <c r="W71">
        <f t="shared" si="42"/>
        <v>0.17435292679782277</v>
      </c>
      <c r="X71">
        <f t="shared" si="43"/>
        <v>2.6702539894819171E-2</v>
      </c>
      <c r="Y71">
        <f t="shared" si="44"/>
        <v>1.7435292679782277E-3</v>
      </c>
      <c r="Z71">
        <f t="shared" si="45"/>
        <v>0.14590685763502539</v>
      </c>
      <c r="AB71">
        <f t="shared" si="46"/>
        <v>28.114658787744848</v>
      </c>
      <c r="AC71">
        <f t="shared" si="29"/>
        <v>21.825224666768261</v>
      </c>
      <c r="AE71">
        <f t="shared" si="30"/>
        <v>0</v>
      </c>
      <c r="AF71">
        <f t="shared" si="31"/>
        <v>0</v>
      </c>
      <c r="AG71">
        <f t="shared" si="31"/>
        <v>-1.8238357204378175</v>
      </c>
      <c r="AH71">
        <f t="shared" si="32"/>
        <v>-13351.269947409586</v>
      </c>
      <c r="AI71">
        <f t="shared" si="33"/>
        <v>-13353.093783130023</v>
      </c>
      <c r="AJ71">
        <f t="shared" si="34"/>
        <v>6.2894341209765869</v>
      </c>
      <c r="AK71">
        <f t="shared" si="22"/>
        <v>1.9680261151421394</v>
      </c>
      <c r="AL71">
        <f t="shared" si="35"/>
        <v>-13344.836322893905</v>
      </c>
      <c r="AN71">
        <f t="shared" si="36"/>
        <v>0</v>
      </c>
      <c r="AO71">
        <f t="shared" si="36"/>
        <v>0</v>
      </c>
      <c r="AP71">
        <f t="shared" si="36"/>
        <v>-8.2065416067048156E-4</v>
      </c>
      <c r="AQ71">
        <f t="shared" si="36"/>
        <v>-6.0075450380729638</v>
      </c>
      <c r="AR71">
        <f t="shared" si="36"/>
        <v>-6.0083656922336335</v>
      </c>
      <c r="AS71">
        <f t="shared" si="36"/>
        <v>2.829997363141515E-3</v>
      </c>
      <c r="AT71">
        <f t="shared" si="36"/>
        <v>8.8553415288513955E-4</v>
      </c>
      <c r="AU71">
        <f t="shared" si="23"/>
        <v>-6.004650160717607</v>
      </c>
      <c r="AW71">
        <v>68</v>
      </c>
      <c r="AX71">
        <f>IF(Z71&gt;0, (R71*SUMPRODUCT(K71:$K$98, X71:$X$98)-K71*$AZ$3)/Z71, 0)</f>
        <v>149.58326853534433</v>
      </c>
    </row>
    <row r="72" spans="5:50" x14ac:dyDescent="0.25">
      <c r="E72">
        <v>2072</v>
      </c>
      <c r="F72" s="5">
        <f>EconomicRates!C112</f>
        <v>3.5571999999999999E-2</v>
      </c>
      <c r="G72" s="5">
        <f>EconomicRates!D112</f>
        <v>7.0000000000000007E-2</v>
      </c>
      <c r="H72" s="5">
        <f t="shared" si="37"/>
        <v>0.12000000000000001</v>
      </c>
      <c r="I72" s="5">
        <f t="shared" si="38"/>
        <v>1.1200000000000001</v>
      </c>
      <c r="J72">
        <f t="shared" si="39"/>
        <v>0.89285714285714279</v>
      </c>
      <c r="K72">
        <f t="shared" si="47"/>
        <v>4.0175050908323003E-4</v>
      </c>
      <c r="L72" s="2">
        <v>69</v>
      </c>
      <c r="M72" s="6">
        <v>0.17329698399999999</v>
      </c>
      <c r="Q72" s="4">
        <f t="shared" si="48"/>
        <v>12.5</v>
      </c>
      <c r="R72">
        <f t="shared" si="27"/>
        <v>500000</v>
      </c>
      <c r="S72">
        <f t="shared" si="28"/>
        <v>136.99235953285915</v>
      </c>
      <c r="U72">
        <f t="shared" si="40"/>
        <v>0.17329698399999999</v>
      </c>
      <c r="V72">
        <f t="shared" si="41"/>
        <v>0.01</v>
      </c>
      <c r="W72">
        <f t="shared" si="42"/>
        <v>0.14590685763502539</v>
      </c>
      <c r="X72">
        <f t="shared" si="43"/>
        <v>2.5285218373067273E-2</v>
      </c>
      <c r="Y72">
        <f t="shared" si="44"/>
        <v>1.459068576350254E-3</v>
      </c>
      <c r="Z72">
        <f t="shared" si="45"/>
        <v>0.11916257068560787</v>
      </c>
      <c r="AB72">
        <f t="shared" si="46"/>
        <v>21.825224666768261</v>
      </c>
      <c r="AC72">
        <f t="shared" si="29"/>
        <v>16.324361726222538</v>
      </c>
      <c r="AE72">
        <f t="shared" si="30"/>
        <v>0</v>
      </c>
      <c r="AF72">
        <f t="shared" si="31"/>
        <v>0</v>
      </c>
      <c r="AG72">
        <f t="shared" si="31"/>
        <v>-1.4895321335700984</v>
      </c>
      <c r="AH72">
        <f t="shared" si="32"/>
        <v>-12642.609186533637</v>
      </c>
      <c r="AI72">
        <f t="shared" si="33"/>
        <v>-12644.098718667206</v>
      </c>
      <c r="AJ72">
        <f t="shared" si="34"/>
        <v>5.5008629405457228</v>
      </c>
      <c r="AK72">
        <f t="shared" ref="AK72:AK98" si="49">G72*SUM(AB72:AB72, AE72:AF72)</f>
        <v>1.5277657266737783</v>
      </c>
      <c r="AL72">
        <f t="shared" si="35"/>
        <v>-12637.070089999987</v>
      </c>
      <c r="AN72">
        <f t="shared" si="36"/>
        <v>0</v>
      </c>
      <c r="AO72">
        <f t="shared" si="36"/>
        <v>0</v>
      </c>
      <c r="AP72">
        <f t="shared" si="36"/>
        <v>-5.9842029295761683E-4</v>
      </c>
      <c r="AQ72">
        <f t="shared" si="36"/>
        <v>-5.0791746768302088</v>
      </c>
      <c r="AR72">
        <f t="shared" si="36"/>
        <v>-5.0797730971231667</v>
      </c>
      <c r="AS72">
        <f t="shared" si="36"/>
        <v>2.2099744867613179E-3</v>
      </c>
      <c r="AT72">
        <f t="shared" si="36"/>
        <v>6.1378065845110134E-4</v>
      </c>
      <c r="AU72">
        <f t="shared" si="23"/>
        <v>-5.0769493419779543</v>
      </c>
      <c r="AW72">
        <v>69</v>
      </c>
      <c r="AX72">
        <f>IF(Z72&gt;0, (R72*SUMPRODUCT(K72:$K$98, X72:$X$98)-K72*$AZ$3)/Z72, 0)</f>
        <v>136.99235953285915</v>
      </c>
    </row>
    <row r="73" spans="5:50" x14ac:dyDescent="0.25">
      <c r="E73">
        <v>2073</v>
      </c>
      <c r="F73" s="5">
        <f>EconomicRates!C113</f>
        <v>3.5571999999999999E-2</v>
      </c>
      <c r="G73" s="5">
        <f>EconomicRates!D113</f>
        <v>7.0000000000000007E-2</v>
      </c>
      <c r="H73" s="5">
        <f t="shared" si="37"/>
        <v>0.12000000000000001</v>
      </c>
      <c r="I73" s="5">
        <f t="shared" si="38"/>
        <v>1.1200000000000001</v>
      </c>
      <c r="J73">
        <f t="shared" si="39"/>
        <v>0.89285714285714279</v>
      </c>
      <c r="K73">
        <f t="shared" si="47"/>
        <v>3.5870581168145535E-4</v>
      </c>
      <c r="L73" s="2">
        <v>70</v>
      </c>
      <c r="M73" s="6">
        <v>0.19491187900000001</v>
      </c>
      <c r="Q73" s="4">
        <f t="shared" si="48"/>
        <v>12.5</v>
      </c>
      <c r="R73">
        <f t="shared" si="27"/>
        <v>500000</v>
      </c>
      <c r="S73">
        <f t="shared" si="28"/>
        <v>123.46417578033285</v>
      </c>
      <c r="U73">
        <f t="shared" si="40"/>
        <v>0.19491187900000001</v>
      </c>
      <c r="V73">
        <f t="shared" si="41"/>
        <v>0.01</v>
      </c>
      <c r="W73">
        <f t="shared" si="42"/>
        <v>0.11916257068560787</v>
      </c>
      <c r="X73">
        <f t="shared" si="43"/>
        <v>2.3226200558802149E-2</v>
      </c>
      <c r="Y73">
        <f t="shared" si="44"/>
        <v>1.1916257068560786E-3</v>
      </c>
      <c r="Z73">
        <f t="shared" si="45"/>
        <v>9.474474441994965E-2</v>
      </c>
      <c r="AB73">
        <f t="shared" si="46"/>
        <v>16.324361726222538</v>
      </c>
      <c r="AC73">
        <f t="shared" si="29"/>
        <v>11.697581779327374</v>
      </c>
      <c r="AE73">
        <f t="shared" si="30"/>
        <v>0</v>
      </c>
      <c r="AF73">
        <f t="shared" si="31"/>
        <v>0</v>
      </c>
      <c r="AG73">
        <f t="shared" si="31"/>
        <v>-1.1843093052493707</v>
      </c>
      <c r="AH73">
        <f t="shared" si="32"/>
        <v>-11613.100279401075</v>
      </c>
      <c r="AI73">
        <f t="shared" si="33"/>
        <v>-11614.284588706323</v>
      </c>
      <c r="AJ73">
        <f t="shared" si="34"/>
        <v>4.626779946895164</v>
      </c>
      <c r="AK73">
        <f t="shared" si="49"/>
        <v>1.1427053208355777</v>
      </c>
      <c r="AL73">
        <f t="shared" si="35"/>
        <v>-11608.515103438593</v>
      </c>
      <c r="AN73">
        <f t="shared" si="36"/>
        <v>0</v>
      </c>
      <c r="AO73">
        <f t="shared" si="36"/>
        <v>0</v>
      </c>
      <c r="AP73">
        <f t="shared" si="36"/>
        <v>-4.2481863062137601E-4</v>
      </c>
      <c r="AQ73">
        <f t="shared" si="36"/>
        <v>-4.1656865618606984</v>
      </c>
      <c r="AR73">
        <f t="shared" si="36"/>
        <v>-4.1661113804913192</v>
      </c>
      <c r="AS73">
        <f t="shared" si="36"/>
        <v>1.6596528563225107E-3</v>
      </c>
      <c r="AT73">
        <f t="shared" si="36"/>
        <v>4.098950396230438E-4</v>
      </c>
      <c r="AU73">
        <f t="shared" si="23"/>
        <v>-4.1640418325953741</v>
      </c>
      <c r="AW73">
        <v>70</v>
      </c>
      <c r="AX73">
        <f>IF(Z73&gt;0, (R73*SUMPRODUCT(K73:$K$98, X73:$X$98)-K73*$AZ$3)/Z73, 0)</f>
        <v>123.46417578033285</v>
      </c>
    </row>
    <row r="74" spans="5:50" x14ac:dyDescent="0.25">
      <c r="E74">
        <v>2074</v>
      </c>
      <c r="F74" s="5">
        <f>EconomicRates!C114</f>
        <v>3.5571999999999999E-2</v>
      </c>
      <c r="G74" s="5">
        <f>EconomicRates!D114</f>
        <v>7.0000000000000007E-2</v>
      </c>
      <c r="H74" s="5">
        <f t="shared" si="37"/>
        <v>0.12000000000000001</v>
      </c>
      <c r="I74" s="5">
        <f t="shared" si="38"/>
        <v>1.1200000000000001</v>
      </c>
      <c r="J74">
        <f t="shared" si="39"/>
        <v>0.89285714285714279</v>
      </c>
      <c r="K74">
        <f t="shared" si="47"/>
        <v>3.2027304614415652E-4</v>
      </c>
      <c r="L74" s="2">
        <v>71</v>
      </c>
      <c r="M74" s="6">
        <v>0.21714087100000001</v>
      </c>
      <c r="Q74" s="4">
        <f t="shared" si="48"/>
        <v>12.5</v>
      </c>
      <c r="R74">
        <f t="shared" si="27"/>
        <v>500000</v>
      </c>
      <c r="S74">
        <f t="shared" si="28"/>
        <v>108.37679128366972</v>
      </c>
      <c r="U74">
        <f t="shared" si="40"/>
        <v>0.21714087100000001</v>
      </c>
      <c r="V74">
        <f t="shared" si="41"/>
        <v>0.01</v>
      </c>
      <c r="W74">
        <f t="shared" si="42"/>
        <v>9.474474441994965E-2</v>
      </c>
      <c r="X74">
        <f t="shared" si="43"/>
        <v>2.0572956326020259E-2</v>
      </c>
      <c r="Y74">
        <f t="shared" si="44"/>
        <v>9.4744744419949655E-4</v>
      </c>
      <c r="Z74">
        <f t="shared" si="45"/>
        <v>7.3224340649729894E-2</v>
      </c>
      <c r="AB74">
        <f t="shared" si="46"/>
        <v>11.697581779327374</v>
      </c>
      <c r="AC74">
        <f t="shared" si="29"/>
        <v>7.9358190834801086</v>
      </c>
      <c r="AE74">
        <f t="shared" si="30"/>
        <v>0</v>
      </c>
      <c r="AF74">
        <f t="shared" si="31"/>
        <v>0</v>
      </c>
      <c r="AG74">
        <f t="shared" si="31"/>
        <v>-0.91530425812162364</v>
      </c>
      <c r="AH74">
        <f t="shared" si="32"/>
        <v>-10286.47816301013</v>
      </c>
      <c r="AI74">
        <f t="shared" si="33"/>
        <v>-10287.393467268252</v>
      </c>
      <c r="AJ74">
        <f t="shared" si="34"/>
        <v>3.7617626958472652</v>
      </c>
      <c r="AK74">
        <f t="shared" si="49"/>
        <v>0.81883072455291628</v>
      </c>
      <c r="AL74">
        <f t="shared" si="35"/>
        <v>-10282.812873847852</v>
      </c>
      <c r="AN74">
        <f t="shared" si="36"/>
        <v>0</v>
      </c>
      <c r="AO74">
        <f t="shared" si="36"/>
        <v>0</v>
      </c>
      <c r="AP74">
        <f t="shared" si="36"/>
        <v>-2.931472828973297E-4</v>
      </c>
      <c r="AQ74">
        <f t="shared" si="36"/>
        <v>-3.2944816953626015</v>
      </c>
      <c r="AR74">
        <f t="shared" si="36"/>
        <v>-3.294774842645499</v>
      </c>
      <c r="AS74">
        <f t="shared" si="36"/>
        <v>1.2047911974704577E-3</v>
      </c>
      <c r="AT74">
        <f t="shared" si="36"/>
        <v>2.6224941042898929E-4</v>
      </c>
      <c r="AU74">
        <f t="shared" si="23"/>
        <v>-3.2933078020375999</v>
      </c>
      <c r="AW74">
        <v>71</v>
      </c>
      <c r="AX74">
        <f>IF(Z74&gt;0, (R74*SUMPRODUCT(K74:$K$98, X74:$X$98)-K74*$AZ$3)/Z74, 0)</f>
        <v>108.37679128366972</v>
      </c>
    </row>
    <row r="75" spans="5:50" x14ac:dyDescent="0.25">
      <c r="E75">
        <v>2075</v>
      </c>
      <c r="F75" s="5">
        <f>EconomicRates!C115</f>
        <v>3.5571999999999999E-2</v>
      </c>
      <c r="G75" s="5">
        <f>EconomicRates!D115</f>
        <v>7.0000000000000007E-2</v>
      </c>
      <c r="H75" s="5">
        <f t="shared" si="37"/>
        <v>0.12000000000000001</v>
      </c>
      <c r="I75" s="5">
        <f t="shared" si="38"/>
        <v>1.1200000000000001</v>
      </c>
      <c r="J75">
        <f t="shared" si="39"/>
        <v>0.89285714285714279</v>
      </c>
      <c r="K75">
        <f t="shared" si="47"/>
        <v>2.8595807691442546E-4</v>
      </c>
      <c r="L75" s="2">
        <v>72</v>
      </c>
      <c r="M75" s="6">
        <v>0.240684854</v>
      </c>
      <c r="Q75" s="4">
        <f t="shared" si="48"/>
        <v>12.5</v>
      </c>
      <c r="R75">
        <f t="shared" si="27"/>
        <v>500000</v>
      </c>
      <c r="S75">
        <f t="shared" si="28"/>
        <v>91.163772991970717</v>
      </c>
      <c r="U75">
        <f t="shared" si="40"/>
        <v>0.240684854</v>
      </c>
      <c r="V75">
        <f t="shared" si="41"/>
        <v>0.01</v>
      </c>
      <c r="W75">
        <f t="shared" si="42"/>
        <v>7.3224340649729894E-2</v>
      </c>
      <c r="X75">
        <f t="shared" si="43"/>
        <v>1.7623989738526503E-2</v>
      </c>
      <c r="Y75">
        <f t="shared" si="44"/>
        <v>7.3224340649729897E-4</v>
      </c>
      <c r="Z75">
        <f t="shared" si="45"/>
        <v>5.4868107504706089E-2</v>
      </c>
      <c r="AB75">
        <f t="shared" si="46"/>
        <v>7.9358190834801086</v>
      </c>
      <c r="AC75">
        <f t="shared" si="29"/>
        <v>5.0019836970580709</v>
      </c>
      <c r="AE75">
        <f t="shared" si="30"/>
        <v>0</v>
      </c>
      <c r="AF75">
        <f t="shared" si="31"/>
        <v>0</v>
      </c>
      <c r="AG75">
        <f t="shared" si="31"/>
        <v>-0.68585134380882606</v>
      </c>
      <c r="AH75">
        <f t="shared" si="32"/>
        <v>-8811.9948692632515</v>
      </c>
      <c r="AI75">
        <f t="shared" si="33"/>
        <v>-8812.6807206070607</v>
      </c>
      <c r="AJ75">
        <f t="shared" si="34"/>
        <v>2.9338353864220377</v>
      </c>
      <c r="AK75">
        <f t="shared" si="49"/>
        <v>0.55550733584360767</v>
      </c>
      <c r="AL75">
        <f t="shared" si="35"/>
        <v>-8809.1913778847957</v>
      </c>
      <c r="AN75">
        <f t="shared" si="36"/>
        <v>0</v>
      </c>
      <c r="AO75">
        <f t="shared" si="36"/>
        <v>0</v>
      </c>
      <c r="AP75">
        <f t="shared" si="36"/>
        <v>-1.9612473132474633E-4</v>
      </c>
      <c r="AQ75">
        <f t="shared" si="36"/>
        <v>-2.5198611065943033</v>
      </c>
      <c r="AR75">
        <f t="shared" si="36"/>
        <v>-2.5200572313256284</v>
      </c>
      <c r="AS75">
        <f t="shared" si="36"/>
        <v>8.3895392508473617E-4</v>
      </c>
      <c r="AT75">
        <f t="shared" si="36"/>
        <v>1.5885180946969394E-4</v>
      </c>
      <c r="AU75">
        <f t="shared" si="23"/>
        <v>-2.5190594255910739</v>
      </c>
      <c r="AW75">
        <v>72</v>
      </c>
      <c r="AX75">
        <f>IF(Z75&gt;0, (R75*SUMPRODUCT(K75:$K$98, X75:$X$98)-K75*$AZ$3)/Z75, 0)</f>
        <v>91.163772991970717</v>
      </c>
    </row>
    <row r="76" spans="5:50" x14ac:dyDescent="0.25">
      <c r="E76">
        <v>2076</v>
      </c>
      <c r="F76" s="5">
        <f>EconomicRates!C116</f>
        <v>3.5571999999999999E-2</v>
      </c>
      <c r="G76" s="5">
        <f>EconomicRates!D116</f>
        <v>7.0000000000000007E-2</v>
      </c>
      <c r="H76" s="5">
        <f t="shared" si="37"/>
        <v>0.12000000000000001</v>
      </c>
      <c r="I76" s="5">
        <f t="shared" si="38"/>
        <v>1.1200000000000001</v>
      </c>
      <c r="J76">
        <f t="shared" si="39"/>
        <v>0.89285714285714279</v>
      </c>
      <c r="K76">
        <f t="shared" si="47"/>
        <v>2.55319711530737E-4</v>
      </c>
      <c r="L76" s="2">
        <v>73</v>
      </c>
      <c r="M76" s="6">
        <v>0.26560892699999999</v>
      </c>
      <c r="Q76" s="4">
        <f t="shared" si="48"/>
        <v>12.5</v>
      </c>
      <c r="R76">
        <f t="shared" si="27"/>
        <v>500000</v>
      </c>
      <c r="S76">
        <f t="shared" si="28"/>
        <v>70.55126384222298</v>
      </c>
      <c r="U76">
        <f t="shared" si="40"/>
        <v>0.26560892699999999</v>
      </c>
      <c r="V76">
        <f t="shared" si="41"/>
        <v>0.01</v>
      </c>
      <c r="W76">
        <f t="shared" si="42"/>
        <v>5.4868107504706089E-2</v>
      </c>
      <c r="X76">
        <f t="shared" si="43"/>
        <v>1.4573459160845631E-2</v>
      </c>
      <c r="Y76">
        <f t="shared" si="44"/>
        <v>5.4868107504706088E-4</v>
      </c>
      <c r="Z76">
        <f t="shared" si="45"/>
        <v>3.9745967268813395E-2</v>
      </c>
      <c r="AB76">
        <f t="shared" si="46"/>
        <v>5.0019836970580709</v>
      </c>
      <c r="AC76">
        <f t="shared" si="29"/>
        <v>2.8041282234464124</v>
      </c>
      <c r="AE76">
        <f t="shared" si="30"/>
        <v>0</v>
      </c>
      <c r="AF76">
        <f t="shared" si="31"/>
        <v>0</v>
      </c>
      <c r="AG76">
        <f t="shared" si="31"/>
        <v>-0.49682459086016745</v>
      </c>
      <c r="AH76">
        <f t="shared" si="32"/>
        <v>-7286.7295804228152</v>
      </c>
      <c r="AI76">
        <f t="shared" si="33"/>
        <v>-7287.2264050136755</v>
      </c>
      <c r="AJ76">
        <f t="shared" si="34"/>
        <v>2.1978554736116585</v>
      </c>
      <c r="AK76">
        <f t="shared" si="49"/>
        <v>0.35013885879406498</v>
      </c>
      <c r="AL76">
        <f t="shared" si="35"/>
        <v>-7284.6784106812702</v>
      </c>
      <c r="AN76">
        <f t="shared" si="36"/>
        <v>0</v>
      </c>
      <c r="AO76">
        <f t="shared" si="36"/>
        <v>0</v>
      </c>
      <c r="AP76">
        <f t="shared" si="36"/>
        <v>-1.2684911121979439E-4</v>
      </c>
      <c r="AQ76">
        <f t="shared" si="36"/>
        <v>-1.8604456944760415</v>
      </c>
      <c r="AR76">
        <f t="shared" si="36"/>
        <v>-1.8605725435872613</v>
      </c>
      <c r="AS76">
        <f t="shared" si="36"/>
        <v>5.6115582550877996E-4</v>
      </c>
      <c r="AT76">
        <f t="shared" si="36"/>
        <v>8.9397352423002129E-5</v>
      </c>
      <c r="AU76">
        <f t="shared" si="23"/>
        <v>-1.8599219904093296</v>
      </c>
      <c r="AW76">
        <v>73</v>
      </c>
      <c r="AX76">
        <f>IF(Z76&gt;0, (R76*SUMPRODUCT(K76:$K$98, X76:$X$98)-K76*$AZ$3)/Z76, 0)</f>
        <v>70.55126384222298</v>
      </c>
    </row>
    <row r="77" spans="5:50" x14ac:dyDescent="0.25">
      <c r="E77">
        <v>2077</v>
      </c>
      <c r="F77" s="5">
        <f>EconomicRates!C117</f>
        <v>3.5571999999999999E-2</v>
      </c>
      <c r="G77" s="5">
        <f>EconomicRates!D117</f>
        <v>7.0000000000000007E-2</v>
      </c>
      <c r="H77" s="5">
        <f t="shared" si="37"/>
        <v>0.12000000000000001</v>
      </c>
      <c r="I77" s="5">
        <f t="shared" si="38"/>
        <v>1.1200000000000001</v>
      </c>
      <c r="J77">
        <f t="shared" si="39"/>
        <v>0.89285714285714279</v>
      </c>
      <c r="K77">
        <f t="shared" si="47"/>
        <v>2.2796402815244374E-4</v>
      </c>
      <c r="L77" s="2">
        <v>74</v>
      </c>
      <c r="M77" s="6">
        <v>0.29099302900000001</v>
      </c>
      <c r="Q77" s="4">
        <f t="shared" si="48"/>
        <v>12.5</v>
      </c>
      <c r="R77">
        <f t="shared" si="27"/>
        <v>500000</v>
      </c>
      <c r="S77">
        <f t="shared" si="28"/>
        <v>44.314886439350339</v>
      </c>
      <c r="U77">
        <f t="shared" si="40"/>
        <v>0.29099302900000001</v>
      </c>
      <c r="V77">
        <f t="shared" si="41"/>
        <v>0.01</v>
      </c>
      <c r="W77">
        <f t="shared" si="42"/>
        <v>3.9745967268813395E-2</v>
      </c>
      <c r="X77">
        <f t="shared" si="43"/>
        <v>1.1565799406086867E-2</v>
      </c>
      <c r="Y77">
        <f t="shared" si="44"/>
        <v>3.9745967268813395E-4</v>
      </c>
      <c r="Z77">
        <f t="shared" si="45"/>
        <v>2.7782708190038394E-2</v>
      </c>
      <c r="AB77">
        <f t="shared" si="46"/>
        <v>2.8041282234464124</v>
      </c>
      <c r="AC77">
        <f t="shared" si="29"/>
        <v>1.2311875584191601</v>
      </c>
      <c r="AE77">
        <f t="shared" si="30"/>
        <v>0</v>
      </c>
      <c r="AF77">
        <f t="shared" si="31"/>
        <v>0</v>
      </c>
      <c r="AG77">
        <f t="shared" si="31"/>
        <v>-0.34728385237547993</v>
      </c>
      <c r="AH77">
        <f t="shared" si="32"/>
        <v>-5782.8997030434339</v>
      </c>
      <c r="AI77">
        <f t="shared" si="33"/>
        <v>-5783.2469868958096</v>
      </c>
      <c r="AJ77">
        <f t="shared" si="34"/>
        <v>1.5729406650272524</v>
      </c>
      <c r="AK77">
        <f t="shared" si="49"/>
        <v>0.19628897564124889</v>
      </c>
      <c r="AL77">
        <f t="shared" si="35"/>
        <v>-5781.4777572551411</v>
      </c>
      <c r="AN77">
        <f t="shared" si="36"/>
        <v>0</v>
      </c>
      <c r="AO77">
        <f t="shared" si="36"/>
        <v>0</v>
      </c>
      <c r="AP77">
        <f t="shared" si="36"/>
        <v>-7.9168225899813028E-5</v>
      </c>
      <c r="AQ77">
        <f t="shared" si="36"/>
        <v>-1.3182931107073519</v>
      </c>
      <c r="AR77">
        <f t="shared" si="36"/>
        <v>-1.3183722789332517</v>
      </c>
      <c r="AS77">
        <f t="shared" si="36"/>
        <v>3.5857389004439615E-4</v>
      </c>
      <c r="AT77">
        <f t="shared" si="36"/>
        <v>4.4746825569096004E-5</v>
      </c>
      <c r="AU77">
        <f t="shared" si="23"/>
        <v>-1.3179689582176384</v>
      </c>
      <c r="AW77">
        <v>74</v>
      </c>
      <c r="AX77">
        <f>IF(Z77&gt;0, (R77*SUMPRODUCT(K77:$K$98, X77:$X$98)-K77*$AZ$3)/Z77, 0)</f>
        <v>44.314886439350339</v>
      </c>
    </row>
    <row r="78" spans="5:50" x14ac:dyDescent="0.25">
      <c r="E78">
        <v>2078</v>
      </c>
      <c r="F78" s="5">
        <f>EconomicRates!C118</f>
        <v>3.5571999999999999E-2</v>
      </c>
      <c r="G78" s="5">
        <f>EconomicRates!D118</f>
        <v>7.0000000000000007E-2</v>
      </c>
      <c r="H78" s="5">
        <f t="shared" si="37"/>
        <v>0.12000000000000001</v>
      </c>
      <c r="I78" s="5">
        <f t="shared" si="38"/>
        <v>1.1200000000000001</v>
      </c>
      <c r="J78">
        <f t="shared" si="39"/>
        <v>0.89285714285714279</v>
      </c>
      <c r="K78">
        <f t="shared" si="47"/>
        <v>2.0353931085039618E-4</v>
      </c>
      <c r="L78" s="2">
        <v>75</v>
      </c>
      <c r="M78" s="6">
        <v>0.31752069599999999</v>
      </c>
      <c r="Q78" s="4">
        <f t="shared" si="48"/>
        <v>12.5</v>
      </c>
      <c r="R78">
        <f t="shared" si="27"/>
        <v>500000</v>
      </c>
      <c r="S78">
        <f t="shared" si="28"/>
        <v>9.0773793039523749</v>
      </c>
      <c r="U78">
        <f t="shared" si="40"/>
        <v>0.31752069599999999</v>
      </c>
      <c r="V78">
        <f t="shared" si="41"/>
        <v>0.01</v>
      </c>
      <c r="W78">
        <f t="shared" si="42"/>
        <v>2.7782708190038394E-2</v>
      </c>
      <c r="X78">
        <f t="shared" si="43"/>
        <v>8.8215848412658907E-3</v>
      </c>
      <c r="Y78">
        <f t="shared" si="44"/>
        <v>2.7782708190038396E-4</v>
      </c>
      <c r="Z78">
        <f t="shared" si="45"/>
        <v>1.868329626687212E-2</v>
      </c>
      <c r="AB78">
        <f t="shared" si="46"/>
        <v>1.2311875584191601</v>
      </c>
      <c r="AC78">
        <f t="shared" si="29"/>
        <v>0.16959536686251564</v>
      </c>
      <c r="AE78">
        <f t="shared" si="30"/>
        <v>0</v>
      </c>
      <c r="AF78">
        <f t="shared" si="31"/>
        <v>0</v>
      </c>
      <c r="AG78">
        <f t="shared" si="31"/>
        <v>-0.2335412033359015</v>
      </c>
      <c r="AH78">
        <f t="shared" si="32"/>
        <v>-4410.7924206329453</v>
      </c>
      <c r="AI78">
        <f t="shared" si="33"/>
        <v>-4411.0259618362816</v>
      </c>
      <c r="AJ78">
        <f t="shared" si="34"/>
        <v>1.0615921915566444</v>
      </c>
      <c r="AK78">
        <f t="shared" si="49"/>
        <v>8.6183129089341212E-2</v>
      </c>
      <c r="AL78">
        <f t="shared" si="35"/>
        <v>-4409.8781865156352</v>
      </c>
      <c r="AN78">
        <f t="shared" si="36"/>
        <v>0</v>
      </c>
      <c r="AO78">
        <f t="shared" si="36"/>
        <v>0</v>
      </c>
      <c r="AP78">
        <f t="shared" si="36"/>
        <v>-4.7534815582161637E-5</v>
      </c>
      <c r="AQ78">
        <f t="shared" si="36"/>
        <v>-0.89776964959978045</v>
      </c>
      <c r="AR78">
        <f t="shared" si="36"/>
        <v>-0.89781718441536273</v>
      </c>
      <c r="AS78">
        <f t="shared" si="36"/>
        <v>2.1607574307360117E-4</v>
      </c>
      <c r="AT78">
        <f t="shared" si="36"/>
        <v>1.7541654701775243E-5</v>
      </c>
      <c r="AU78">
        <f t="shared" si="23"/>
        <v>-0.89758356701758724</v>
      </c>
      <c r="AW78">
        <v>75</v>
      </c>
      <c r="AX78">
        <f>IF(Z78&gt;0, (R78*SUMPRODUCT(K78:$K$98, X78:$X$98)-K78*$AZ$3)/Z78, 0)</f>
        <v>9.0773793039523749</v>
      </c>
    </row>
    <row r="79" spans="5:50" x14ac:dyDescent="0.25">
      <c r="E79">
        <v>2079</v>
      </c>
      <c r="F79" s="5">
        <f>EconomicRates!C119</f>
        <v>3.5571999999999999E-2</v>
      </c>
      <c r="G79" s="5">
        <f>EconomicRates!D119</f>
        <v>7.0000000000000007E-2</v>
      </c>
      <c r="H79" s="5">
        <f t="shared" si="37"/>
        <v>0.12000000000000001</v>
      </c>
      <c r="I79" s="5">
        <f t="shared" si="38"/>
        <v>1.1200000000000001</v>
      </c>
      <c r="J79">
        <f t="shared" si="39"/>
        <v>0.89285714285714279</v>
      </c>
      <c r="K79">
        <f t="shared" si="47"/>
        <v>1.8173152754499659E-4</v>
      </c>
      <c r="L79" s="2">
        <v>76</v>
      </c>
      <c r="M79" s="6">
        <v>0.344227385</v>
      </c>
      <c r="Q79" s="4">
        <f t="shared" si="48"/>
        <v>12.5</v>
      </c>
      <c r="R79">
        <f t="shared" si="27"/>
        <v>500000</v>
      </c>
      <c r="S79">
        <f t="shared" si="28"/>
        <v>-41.356848026669645</v>
      </c>
      <c r="U79">
        <f t="shared" si="40"/>
        <v>0.344227385</v>
      </c>
      <c r="V79">
        <f t="shared" si="41"/>
        <v>0.01</v>
      </c>
      <c r="W79">
        <f t="shared" si="42"/>
        <v>1.868329626687212E-2</v>
      </c>
      <c r="X79">
        <f t="shared" si="43"/>
        <v>6.4313022171256524E-3</v>
      </c>
      <c r="Y79">
        <f t="shared" si="44"/>
        <v>1.8683296266872122E-4</v>
      </c>
      <c r="Z79">
        <f t="shared" si="45"/>
        <v>1.2065161087077747E-2</v>
      </c>
      <c r="AB79">
        <f t="shared" si="46"/>
        <v>0.16959536686251564</v>
      </c>
      <c r="AC79">
        <f t="shared" si="29"/>
        <v>-0.49897703349556272</v>
      </c>
      <c r="AE79">
        <f t="shared" si="30"/>
        <v>0</v>
      </c>
      <c r="AF79">
        <f t="shared" si="31"/>
        <v>0</v>
      </c>
      <c r="AG79">
        <f t="shared" si="31"/>
        <v>-0.15081451358847184</v>
      </c>
      <c r="AH79">
        <f t="shared" si="32"/>
        <v>-3215.6511085628263</v>
      </c>
      <c r="AI79">
        <f t="shared" si="33"/>
        <v>-3215.8019230764148</v>
      </c>
      <c r="AJ79">
        <f t="shared" si="34"/>
        <v>0.66857240035807841</v>
      </c>
      <c r="AK79">
        <f t="shared" si="49"/>
        <v>1.1871675680376096E-2</v>
      </c>
      <c r="AL79">
        <f t="shared" si="35"/>
        <v>-3215.121479000376</v>
      </c>
      <c r="AN79">
        <f t="shared" si="36"/>
        <v>0</v>
      </c>
      <c r="AO79">
        <f t="shared" si="36"/>
        <v>0</v>
      </c>
      <c r="AP79">
        <f t="shared" si="36"/>
        <v>-2.7407751930388631E-5</v>
      </c>
      <c r="AQ79">
        <f t="shared" si="36"/>
        <v>-0.58438518801088413</v>
      </c>
      <c r="AR79">
        <f t="shared" si="36"/>
        <v>-0.58441259576281446</v>
      </c>
      <c r="AS79">
        <f t="shared" si="36"/>
        <v>1.2150068359149862E-4</v>
      </c>
      <c r="AT79">
        <f t="shared" si="36"/>
        <v>2.1574577559135346E-6</v>
      </c>
      <c r="AU79">
        <f t="shared" si="23"/>
        <v>-0.58428893762146705</v>
      </c>
      <c r="AW79">
        <v>76</v>
      </c>
      <c r="AX79">
        <f>IF(Z79&gt;0, (R79*SUMPRODUCT(K79:$K$98, X79:$X$98)-K79*$AZ$3)/Z79, 0)</f>
        <v>-41.356848026669645</v>
      </c>
    </row>
    <row r="80" spans="5:50" x14ac:dyDescent="0.25">
      <c r="E80">
        <v>2080</v>
      </c>
      <c r="F80" s="5">
        <f>EconomicRates!C120</f>
        <v>3.5571999999999999E-2</v>
      </c>
      <c r="G80" s="5">
        <f>EconomicRates!D120</f>
        <v>7.0000000000000007E-2</v>
      </c>
      <c r="H80" s="5">
        <f t="shared" si="37"/>
        <v>0.12000000000000001</v>
      </c>
      <c r="I80" s="5">
        <f t="shared" si="38"/>
        <v>1.1200000000000001</v>
      </c>
      <c r="J80">
        <f t="shared" si="39"/>
        <v>0.89285714285714279</v>
      </c>
      <c r="K80">
        <f t="shared" si="47"/>
        <v>1.6226029245088979E-4</v>
      </c>
      <c r="L80" s="2">
        <v>77</v>
      </c>
      <c r="M80" s="6">
        <v>0.370496828</v>
      </c>
      <c r="Q80" s="4">
        <f t="shared" si="48"/>
        <v>12.5</v>
      </c>
      <c r="R80">
        <f t="shared" si="27"/>
        <v>500000</v>
      </c>
      <c r="S80">
        <f t="shared" si="28"/>
        <v>-117.56410765481418</v>
      </c>
      <c r="U80">
        <f t="shared" si="40"/>
        <v>0.370496828</v>
      </c>
      <c r="V80">
        <f t="shared" si="41"/>
        <v>0.01</v>
      </c>
      <c r="W80">
        <f t="shared" si="42"/>
        <v>1.2065161087077747E-2</v>
      </c>
      <c r="X80">
        <f t="shared" si="43"/>
        <v>4.4701039120713373E-3</v>
      </c>
      <c r="Y80">
        <f t="shared" si="44"/>
        <v>1.2065161087077747E-4</v>
      </c>
      <c r="Z80">
        <f t="shared" si="45"/>
        <v>7.4744055641356322E-3</v>
      </c>
      <c r="AB80">
        <f t="shared" si="46"/>
        <v>-0.49897703349556272</v>
      </c>
      <c r="AC80">
        <f t="shared" si="29"/>
        <v>-0.87872182039778357</v>
      </c>
      <c r="AE80">
        <f t="shared" si="30"/>
        <v>0</v>
      </c>
      <c r="AF80">
        <f t="shared" si="31"/>
        <v>0</v>
      </c>
      <c r="AG80">
        <f t="shared" si="31"/>
        <v>-9.3430069551695402E-2</v>
      </c>
      <c r="AH80">
        <f t="shared" si="32"/>
        <v>-2235.0519560356688</v>
      </c>
      <c r="AI80">
        <f t="shared" si="33"/>
        <v>-2235.1453861052205</v>
      </c>
      <c r="AJ80">
        <f t="shared" si="34"/>
        <v>0.37974478690222085</v>
      </c>
      <c r="AK80">
        <f t="shared" si="49"/>
        <v>-3.4928392344689391E-2</v>
      </c>
      <c r="AL80">
        <f t="shared" si="35"/>
        <v>-2234.8005697106628</v>
      </c>
      <c r="AN80">
        <f t="shared" si="36"/>
        <v>0</v>
      </c>
      <c r="AO80">
        <f t="shared" si="36"/>
        <v>0</v>
      </c>
      <c r="AP80">
        <f t="shared" si="36"/>
        <v>-1.5159990409165071E-5</v>
      </c>
      <c r="AQ80">
        <f t="shared" si="36"/>
        <v>-0.36266018402928091</v>
      </c>
      <c r="AR80">
        <f t="shared" si="36"/>
        <v>-0.36267534401969004</v>
      </c>
      <c r="AS80">
        <f t="shared" si="36"/>
        <v>6.1617500179455176E-5</v>
      </c>
      <c r="AT80">
        <f t="shared" si="36"/>
        <v>-5.6674911566887208E-6</v>
      </c>
      <c r="AU80">
        <f t="shared" si="23"/>
        <v>-0.36261939401066728</v>
      </c>
      <c r="AW80">
        <v>77</v>
      </c>
      <c r="AX80">
        <f>IF(Z80&gt;0, (R80*SUMPRODUCT(K80:$K$98, X80:$X$98)-K80*$AZ$3)/Z80, 0)</f>
        <v>-117.56410765481418</v>
      </c>
    </row>
    <row r="81" spans="5:50" x14ac:dyDescent="0.25">
      <c r="E81">
        <v>2081</v>
      </c>
      <c r="F81" s="5">
        <f>EconomicRates!C121</f>
        <v>3.5571999999999999E-2</v>
      </c>
      <c r="G81" s="5">
        <f>EconomicRates!D121</f>
        <v>7.0000000000000007E-2</v>
      </c>
      <c r="H81" s="5">
        <f t="shared" si="37"/>
        <v>0.12000000000000001</v>
      </c>
      <c r="I81" s="5">
        <f t="shared" si="38"/>
        <v>1.1200000000000001</v>
      </c>
      <c r="J81">
        <f t="shared" si="39"/>
        <v>0.89285714285714279</v>
      </c>
      <c r="K81">
        <f t="shared" si="47"/>
        <v>1.4487526111686588E-4</v>
      </c>
      <c r="L81" s="2">
        <v>78</v>
      </c>
      <c r="M81" s="6">
        <v>0.397394472</v>
      </c>
      <c r="Q81" s="4">
        <f t="shared" si="48"/>
        <v>12.5</v>
      </c>
      <c r="R81">
        <f t="shared" si="27"/>
        <v>500000</v>
      </c>
      <c r="S81">
        <f t="shared" si="28"/>
        <v>-239.01060222918557</v>
      </c>
      <c r="U81">
        <f t="shared" si="40"/>
        <v>0.397394472</v>
      </c>
      <c r="V81">
        <f t="shared" si="41"/>
        <v>0.01</v>
      </c>
      <c r="W81">
        <f t="shared" si="42"/>
        <v>7.4744055641356322E-3</v>
      </c>
      <c r="X81">
        <f t="shared" si="43"/>
        <v>2.9702874526735417E-3</v>
      </c>
      <c r="Y81">
        <f t="shared" si="44"/>
        <v>7.4744055641356324E-5</v>
      </c>
      <c r="Z81">
        <f t="shared" si="45"/>
        <v>4.429374055820735E-3</v>
      </c>
      <c r="AB81">
        <f t="shared" si="46"/>
        <v>-0.87872182039778357</v>
      </c>
      <c r="AC81">
        <f t="shared" si="29"/>
        <v>-1.0586673605800441</v>
      </c>
      <c r="AE81">
        <f t="shared" si="30"/>
        <v>0</v>
      </c>
      <c r="AF81">
        <f t="shared" si="31"/>
        <v>0</v>
      </c>
      <c r="AG81">
        <f t="shared" si="31"/>
        <v>-5.5367175697759188E-2</v>
      </c>
      <c r="AH81">
        <f t="shared" si="32"/>
        <v>-1485.1437263367709</v>
      </c>
      <c r="AI81">
        <f t="shared" si="33"/>
        <v>-1485.1990935124686</v>
      </c>
      <c r="AJ81">
        <f t="shared" si="34"/>
        <v>0.1799455401822605</v>
      </c>
      <c r="AK81">
        <f t="shared" si="49"/>
        <v>-6.1510527427844859E-2</v>
      </c>
      <c r="AL81">
        <f t="shared" si="35"/>
        <v>-1485.0806584997142</v>
      </c>
      <c r="AN81">
        <f t="shared" si="36"/>
        <v>0</v>
      </c>
      <c r="AO81">
        <f t="shared" si="36"/>
        <v>0</v>
      </c>
      <c r="AP81">
        <f t="shared" si="36"/>
        <v>-8.021334036516253E-6</v>
      </c>
      <c r="AQ81">
        <f t="shared" si="36"/>
        <v>-0.21516058514911487</v>
      </c>
      <c r="AR81">
        <f t="shared" si="36"/>
        <v>-0.21516860648315139</v>
      </c>
      <c r="AS81">
        <f t="shared" si="36"/>
        <v>2.6069657120720472E-5</v>
      </c>
      <c r="AT81">
        <f t="shared" si="36"/>
        <v>-8.9113537225451644E-6</v>
      </c>
      <c r="AU81">
        <f t="shared" si="23"/>
        <v>-0.21515144817975324</v>
      </c>
      <c r="AW81">
        <v>78</v>
      </c>
      <c r="AX81">
        <f>IF(Z81&gt;0, (R81*SUMPRODUCT(K81:$K$98, X81:$X$98)-K81*$AZ$3)/Z81, 0)</f>
        <v>-239.01060222918557</v>
      </c>
    </row>
    <row r="82" spans="5:50" x14ac:dyDescent="0.25">
      <c r="E82">
        <v>2082</v>
      </c>
      <c r="F82" s="5">
        <f>EconomicRates!C122</f>
        <v>3.5571999999999999E-2</v>
      </c>
      <c r="G82" s="5">
        <f>EconomicRates!D122</f>
        <v>7.0000000000000007E-2</v>
      </c>
      <c r="H82" s="5">
        <f t="shared" si="37"/>
        <v>0.12000000000000001</v>
      </c>
      <c r="I82" s="5">
        <f t="shared" si="38"/>
        <v>1.1200000000000001</v>
      </c>
      <c r="J82">
        <f t="shared" si="39"/>
        <v>0.89285714285714279</v>
      </c>
      <c r="K82">
        <f t="shared" si="47"/>
        <v>1.2935291171148737E-4</v>
      </c>
      <c r="L82" s="2">
        <v>79</v>
      </c>
      <c r="M82" s="6">
        <v>0.424762996</v>
      </c>
      <c r="Q82" s="4">
        <f t="shared" si="48"/>
        <v>12.5</v>
      </c>
      <c r="R82">
        <f t="shared" si="27"/>
        <v>500000</v>
      </c>
      <c r="S82">
        <f t="shared" si="28"/>
        <v>-443.62893844725181</v>
      </c>
      <c r="U82">
        <f t="shared" si="40"/>
        <v>0.424762996</v>
      </c>
      <c r="V82">
        <f t="shared" si="41"/>
        <v>0.01</v>
      </c>
      <c r="W82">
        <f t="shared" si="42"/>
        <v>4.429374055820735E-3</v>
      </c>
      <c r="X82">
        <f t="shared" si="43"/>
        <v>1.8814341943550867E-3</v>
      </c>
      <c r="Y82">
        <f t="shared" si="44"/>
        <v>4.4293740558207352E-5</v>
      </c>
      <c r="Z82">
        <f t="shared" si="45"/>
        <v>2.5036461209074412E-3</v>
      </c>
      <c r="AB82">
        <f t="shared" si="46"/>
        <v>-1.0586673605800441</v>
      </c>
      <c r="AC82">
        <f t="shared" si="29"/>
        <v>-1.110689870865748</v>
      </c>
      <c r="AE82">
        <f t="shared" si="30"/>
        <v>0</v>
      </c>
      <c r="AF82">
        <f t="shared" si="31"/>
        <v>0</v>
      </c>
      <c r="AG82">
        <f t="shared" si="31"/>
        <v>-3.1295576511343015E-2</v>
      </c>
      <c r="AH82">
        <f t="shared" si="32"/>
        <v>-940.71709717754334</v>
      </c>
      <c r="AI82">
        <f t="shared" si="33"/>
        <v>-940.74839275405463</v>
      </c>
      <c r="AJ82">
        <f t="shared" si="34"/>
        <v>5.2022510285703927E-2</v>
      </c>
      <c r="AK82">
        <f t="shared" si="49"/>
        <v>-7.4106715240603097E-2</v>
      </c>
      <c r="AL82">
        <f t="shared" si="35"/>
        <v>-940.77047695900956</v>
      </c>
      <c r="AN82">
        <f t="shared" si="36"/>
        <v>0</v>
      </c>
      <c r="AO82">
        <f t="shared" si="36"/>
        <v>0</v>
      </c>
      <c r="AP82">
        <f t="shared" si="36"/>
        <v>-4.0481739454318507E-6</v>
      </c>
      <c r="AQ82">
        <f t="shared" si="36"/>
        <v>-0.12168449561669345</v>
      </c>
      <c r="AR82">
        <f t="shared" si="36"/>
        <v>-0.12168854379063887</v>
      </c>
      <c r="AS82">
        <f t="shared" si="36"/>
        <v>6.7292631799966033E-6</v>
      </c>
      <c r="AT82">
        <f t="shared" si="36"/>
        <v>-9.5859193937460687E-6</v>
      </c>
      <c r="AU82">
        <f t="shared" si="23"/>
        <v>-0.12169140044685263</v>
      </c>
      <c r="AW82">
        <v>79</v>
      </c>
      <c r="AX82">
        <f>IF(Z82&gt;0, (R82*SUMPRODUCT(K82:$K$98, X82:$X$98)-K82*$AZ$3)/Z82, 0)</f>
        <v>-443.62893844725181</v>
      </c>
    </row>
    <row r="83" spans="5:50" x14ac:dyDescent="0.25">
      <c r="E83">
        <v>2083</v>
      </c>
      <c r="F83" s="5">
        <f>EconomicRates!C123</f>
        <v>3.5571999999999999E-2</v>
      </c>
      <c r="G83" s="5">
        <f>EconomicRates!D123</f>
        <v>7.0000000000000007E-2</v>
      </c>
      <c r="H83" s="5">
        <f t="shared" si="37"/>
        <v>0.12000000000000001</v>
      </c>
      <c r="I83" s="5">
        <f t="shared" si="38"/>
        <v>1.1200000000000001</v>
      </c>
      <c r="J83">
        <f t="shared" si="39"/>
        <v>0.89285714285714279</v>
      </c>
      <c r="K83">
        <f t="shared" si="47"/>
        <v>1.1549367117097085E-4</v>
      </c>
      <c r="L83" s="2">
        <v>80</v>
      </c>
      <c r="M83" s="6">
        <v>0.45242554800000001</v>
      </c>
      <c r="Q83" s="4">
        <f t="shared" si="48"/>
        <v>12.5</v>
      </c>
      <c r="R83">
        <f t="shared" si="27"/>
        <v>500000</v>
      </c>
      <c r="S83">
        <f t="shared" si="28"/>
        <v>-807.42881804199499</v>
      </c>
      <c r="U83">
        <f t="shared" si="40"/>
        <v>0.45242554800000001</v>
      </c>
      <c r="V83">
        <f t="shared" si="41"/>
        <v>0.01</v>
      </c>
      <c r="W83">
        <f t="shared" si="42"/>
        <v>2.5036461209074412E-3</v>
      </c>
      <c r="X83">
        <f t="shared" si="43"/>
        <v>1.1327134682496234E-3</v>
      </c>
      <c r="Y83">
        <f t="shared" si="44"/>
        <v>2.5036461209074413E-5</v>
      </c>
      <c r="Z83">
        <f t="shared" si="45"/>
        <v>1.3458961914487434E-3</v>
      </c>
      <c r="AB83">
        <f t="shared" si="46"/>
        <v>-1.110689870865748</v>
      </c>
      <c r="AC83">
        <f t="shared" si="29"/>
        <v>-1.0867153710686814</v>
      </c>
      <c r="AE83">
        <f t="shared" si="30"/>
        <v>0</v>
      </c>
      <c r="AF83">
        <f t="shared" si="31"/>
        <v>0</v>
      </c>
      <c r="AG83">
        <f t="shared" si="31"/>
        <v>-1.6823702393109295E-2</v>
      </c>
      <c r="AH83">
        <f t="shared" si="32"/>
        <v>-566.35673412481162</v>
      </c>
      <c r="AI83">
        <f t="shared" si="33"/>
        <v>-566.37355782720476</v>
      </c>
      <c r="AJ83">
        <f t="shared" si="34"/>
        <v>-2.3974499797066562E-2</v>
      </c>
      <c r="AK83">
        <f t="shared" si="49"/>
        <v>-7.7748290960602373E-2</v>
      </c>
      <c r="AL83">
        <f t="shared" si="35"/>
        <v>-566.47528061796243</v>
      </c>
      <c r="AN83">
        <f t="shared" si="36"/>
        <v>0</v>
      </c>
      <c r="AO83">
        <f t="shared" si="36"/>
        <v>0</v>
      </c>
      <c r="AP83">
        <f t="shared" si="36"/>
        <v>-1.9430311520680402E-6</v>
      </c>
      <c r="AQ83">
        <f t="shared" si="36"/>
        <v>-6.5410618416475955E-2</v>
      </c>
      <c r="AR83">
        <f t="shared" si="36"/>
        <v>-6.5412561447628026E-2</v>
      </c>
      <c r="AS83">
        <f t="shared" si="36"/>
        <v>-2.7689029960509128E-6</v>
      </c>
      <c r="AT83">
        <f t="shared" si="36"/>
        <v>-8.9794355503087761E-6</v>
      </c>
      <c r="AU83">
        <f t="shared" si="23"/>
        <v>-6.5424309786174389E-2</v>
      </c>
      <c r="AW83">
        <v>80</v>
      </c>
      <c r="AX83">
        <f>IF(Z83&gt;0, (R83*SUMPRODUCT(K83:$K$98, X83:$X$98)-K83*$AZ$3)/Z83, 0)</f>
        <v>-807.42881804199499</v>
      </c>
    </row>
    <row r="84" spans="5:50" x14ac:dyDescent="0.25">
      <c r="E84">
        <v>2084</v>
      </c>
      <c r="F84" s="5">
        <f>EconomicRates!C124</f>
        <v>3.5571999999999999E-2</v>
      </c>
      <c r="G84" s="5">
        <f>EconomicRates!D124</f>
        <v>7.0000000000000007E-2</v>
      </c>
      <c r="H84" s="5">
        <f t="shared" si="37"/>
        <v>0.12000000000000001</v>
      </c>
      <c r="I84" s="5">
        <f t="shared" si="38"/>
        <v>1.1200000000000001</v>
      </c>
      <c r="J84">
        <f t="shared" si="39"/>
        <v>0.89285714285714279</v>
      </c>
      <c r="K84">
        <f t="shared" si="47"/>
        <v>1.031193492597954E-4</v>
      </c>
      <c r="L84" s="2">
        <v>81</v>
      </c>
      <c r="M84" s="6">
        <v>0.48020744799999998</v>
      </c>
      <c r="Q84" s="4">
        <f t="shared" si="48"/>
        <v>12.5</v>
      </c>
      <c r="R84">
        <f t="shared" si="27"/>
        <v>500000</v>
      </c>
      <c r="S84">
        <f t="shared" si="28"/>
        <v>-1489.6251606798962</v>
      </c>
      <c r="U84">
        <f t="shared" si="40"/>
        <v>0.48020744799999998</v>
      </c>
      <c r="V84">
        <f t="shared" si="41"/>
        <v>0.01</v>
      </c>
      <c r="W84">
        <f t="shared" si="42"/>
        <v>1.3458961914487434E-3</v>
      </c>
      <c r="X84">
        <f t="shared" si="43"/>
        <v>6.4630937536852052E-4</v>
      </c>
      <c r="Y84">
        <f t="shared" si="44"/>
        <v>1.3458961914487435E-5</v>
      </c>
      <c r="Z84">
        <f t="shared" si="45"/>
        <v>6.8612785416573546E-4</v>
      </c>
      <c r="AB84">
        <f t="shared" si="46"/>
        <v>-1.0867153710686814</v>
      </c>
      <c r="AC84">
        <f t="shared" si="29"/>
        <v>-1.0220733150085861</v>
      </c>
      <c r="AE84">
        <f t="shared" si="30"/>
        <v>0</v>
      </c>
      <c r="AF84">
        <f t="shared" si="31"/>
        <v>0</v>
      </c>
      <c r="AG84">
        <f t="shared" si="31"/>
        <v>-8.5765981770716936E-3</v>
      </c>
      <c r="AH84">
        <f t="shared" si="32"/>
        <v>-323.15468768426024</v>
      </c>
      <c r="AI84">
        <f t="shared" si="33"/>
        <v>-323.1632642824373</v>
      </c>
      <c r="AJ84">
        <f t="shared" si="34"/>
        <v>-6.4642056060095321E-2</v>
      </c>
      <c r="AK84">
        <f t="shared" si="49"/>
        <v>-7.6070075974807708E-2</v>
      </c>
      <c r="AL84">
        <f t="shared" si="35"/>
        <v>-323.30397641447223</v>
      </c>
      <c r="AN84">
        <f t="shared" si="36"/>
        <v>0</v>
      </c>
      <c r="AO84">
        <f t="shared" si="36"/>
        <v>0</v>
      </c>
      <c r="AP84">
        <f t="shared" si="36"/>
        <v>-8.8441322288238054E-7</v>
      </c>
      <c r="AQ84">
        <f t="shared" si="36"/>
        <v>-3.3323501104253334E-2</v>
      </c>
      <c r="AR84">
        <f t="shared" si="36"/>
        <v>-3.3324385517476213E-2</v>
      </c>
      <c r="AS84">
        <f t="shared" si="36"/>
        <v>-6.6658467557322431E-6</v>
      </c>
      <c r="AT84">
        <f t="shared" si="36"/>
        <v>-7.8442967326653673E-6</v>
      </c>
      <c r="AU84">
        <f t="shared" si="23"/>
        <v>-3.3338895660964617E-2</v>
      </c>
      <c r="AW84">
        <v>81</v>
      </c>
      <c r="AX84">
        <f>IF(Z84&gt;0, (R84*SUMPRODUCT(K84:$K$98, X84:$X$98)-K84*$AZ$3)/Z84, 0)</f>
        <v>-1489.6251606798962</v>
      </c>
    </row>
    <row r="85" spans="5:50" x14ac:dyDescent="0.25">
      <c r="E85">
        <v>2085</v>
      </c>
      <c r="F85" s="5">
        <f>EconomicRates!C125</f>
        <v>3.5571999999999999E-2</v>
      </c>
      <c r="G85" s="5">
        <f>EconomicRates!D125</f>
        <v>7.0000000000000007E-2</v>
      </c>
      <c r="H85" s="5">
        <f t="shared" si="37"/>
        <v>0.12000000000000001</v>
      </c>
      <c r="I85" s="5">
        <f t="shared" si="38"/>
        <v>1.1200000000000001</v>
      </c>
      <c r="J85">
        <f t="shared" si="39"/>
        <v>0.89285714285714279</v>
      </c>
      <c r="K85">
        <f t="shared" si="47"/>
        <v>9.207084755338875E-5</v>
      </c>
      <c r="L85" s="2">
        <v>82</v>
      </c>
      <c r="M85" s="6">
        <v>0.508136904</v>
      </c>
      <c r="Q85" s="4">
        <f t="shared" si="48"/>
        <v>12.5</v>
      </c>
      <c r="R85">
        <f t="shared" si="27"/>
        <v>500000</v>
      </c>
      <c r="S85">
        <f t="shared" si="28"/>
        <v>-2840.963134730368</v>
      </c>
      <c r="U85">
        <f t="shared" si="40"/>
        <v>0.508136904</v>
      </c>
      <c r="V85">
        <f t="shared" si="41"/>
        <v>0.01</v>
      </c>
      <c r="W85">
        <f t="shared" si="42"/>
        <v>6.8612785416573546E-4</v>
      </c>
      <c r="X85">
        <f t="shared" si="43"/>
        <v>3.4864688356394031E-4</v>
      </c>
      <c r="Y85">
        <f t="shared" si="44"/>
        <v>6.861278541657355E-6</v>
      </c>
      <c r="Z85">
        <f t="shared" si="45"/>
        <v>3.3061969206013781E-4</v>
      </c>
      <c r="AB85">
        <f t="shared" si="46"/>
        <v>-1.0220733150085861</v>
      </c>
      <c r="AC85">
        <f t="shared" si="29"/>
        <v>-0.93927835675875804</v>
      </c>
      <c r="AE85">
        <f t="shared" si="30"/>
        <v>0</v>
      </c>
      <c r="AF85">
        <f t="shared" si="31"/>
        <v>0</v>
      </c>
      <c r="AG85">
        <f t="shared" si="31"/>
        <v>-4.1327461507517224E-3</v>
      </c>
      <c r="AH85">
        <f t="shared" si="32"/>
        <v>-174.32344178197016</v>
      </c>
      <c r="AI85">
        <f t="shared" si="33"/>
        <v>-174.32757452812092</v>
      </c>
      <c r="AJ85">
        <f t="shared" si="34"/>
        <v>-8.2794958249828077E-2</v>
      </c>
      <c r="AK85">
        <f t="shared" si="49"/>
        <v>-7.1545132050601035E-2</v>
      </c>
      <c r="AL85">
        <f t="shared" si="35"/>
        <v>-174.48191461842134</v>
      </c>
      <c r="AN85">
        <f t="shared" si="36"/>
        <v>0</v>
      </c>
      <c r="AO85">
        <f t="shared" si="36"/>
        <v>0</v>
      </c>
      <c r="AP85">
        <f t="shared" si="36"/>
        <v>-3.8050544082271599E-7</v>
      </c>
      <c r="AQ85">
        <f t="shared" si="36"/>
        <v>-1.6050107033289813E-2</v>
      </c>
      <c r="AR85">
        <f t="shared" si="36"/>
        <v>-1.6050487538730639E-2</v>
      </c>
      <c r="AS85">
        <f t="shared" si="36"/>
        <v>-7.6230019792091072E-6</v>
      </c>
      <c r="AT85">
        <f t="shared" si="36"/>
        <v>-6.5872209462179557E-6</v>
      </c>
      <c r="AU85">
        <f t="shared" si="23"/>
        <v>-1.6064697761656064E-2</v>
      </c>
      <c r="AW85">
        <v>82</v>
      </c>
      <c r="AX85">
        <f>IF(Z85&gt;0, (R85*SUMPRODUCT(K85:$K$98, X85:$X$98)-K85*$AZ$3)/Z85, 0)</f>
        <v>-2840.963134730368</v>
      </c>
    </row>
    <row r="86" spans="5:50" x14ac:dyDescent="0.25">
      <c r="E86">
        <v>2086</v>
      </c>
      <c r="F86" s="5">
        <f>EconomicRates!C126</f>
        <v>3.5571999999999999E-2</v>
      </c>
      <c r="G86" s="5">
        <f>EconomicRates!D126</f>
        <v>7.0000000000000007E-2</v>
      </c>
      <c r="H86" s="5">
        <f t="shared" si="37"/>
        <v>0.12000000000000001</v>
      </c>
      <c r="I86" s="5">
        <f t="shared" si="38"/>
        <v>1.1200000000000001</v>
      </c>
      <c r="J86">
        <f t="shared" si="39"/>
        <v>0.89285714285714279</v>
      </c>
      <c r="K86">
        <f t="shared" si="47"/>
        <v>8.2206113886954235E-5</v>
      </c>
      <c r="L86" s="2">
        <v>83</v>
      </c>
      <c r="M86" s="6">
        <v>0.53626491099999996</v>
      </c>
      <c r="Q86" s="4">
        <f t="shared" si="48"/>
        <v>12.5</v>
      </c>
      <c r="R86">
        <f t="shared" si="27"/>
        <v>500000</v>
      </c>
      <c r="S86">
        <f t="shared" si="28"/>
        <v>-5677.154509315742</v>
      </c>
      <c r="U86">
        <f t="shared" si="40"/>
        <v>0.53626491099999996</v>
      </c>
      <c r="V86">
        <f t="shared" si="41"/>
        <v>0.01</v>
      </c>
      <c r="W86">
        <f t="shared" si="42"/>
        <v>3.3061969206013781E-4</v>
      </c>
      <c r="X86">
        <f t="shared" si="43"/>
        <v>1.772997397374772E-4</v>
      </c>
      <c r="Y86">
        <f t="shared" si="44"/>
        <v>3.3061969206013782E-6</v>
      </c>
      <c r="Z86">
        <f t="shared" si="45"/>
        <v>1.5001375540205924E-4</v>
      </c>
      <c r="AB86">
        <f t="shared" si="46"/>
        <v>-0.93927835675875804</v>
      </c>
      <c r="AC86">
        <f t="shared" si="29"/>
        <v>-0.8516512679401893</v>
      </c>
      <c r="AE86">
        <f t="shared" si="30"/>
        <v>0</v>
      </c>
      <c r="AF86">
        <f t="shared" si="31"/>
        <v>0</v>
      </c>
      <c r="AG86">
        <f t="shared" si="31"/>
        <v>-1.8751719425257405E-3</v>
      </c>
      <c r="AH86">
        <f t="shared" si="32"/>
        <v>-88.649869868738605</v>
      </c>
      <c r="AI86">
        <f t="shared" si="33"/>
        <v>-88.651745040681135</v>
      </c>
      <c r="AJ86">
        <f t="shared" si="34"/>
        <v>-8.7627088818568732E-2</v>
      </c>
      <c r="AK86">
        <f t="shared" si="49"/>
        <v>-6.5749484973113073E-2</v>
      </c>
      <c r="AL86">
        <f t="shared" si="35"/>
        <v>-88.80512161447281</v>
      </c>
      <c r="AN86">
        <f t="shared" si="36"/>
        <v>0</v>
      </c>
      <c r="AO86">
        <f t="shared" si="36"/>
        <v>0</v>
      </c>
      <c r="AP86">
        <f t="shared" si="36"/>
        <v>-1.5415059826489223E-7</v>
      </c>
      <c r="AQ86">
        <f t="shared" si="36"/>
        <v>-7.2875612984931986E-3</v>
      </c>
      <c r="AR86">
        <f t="shared" si="36"/>
        <v>-7.2877154490914638E-3</v>
      </c>
      <c r="AS86">
        <f t="shared" si="36"/>
        <v>-7.203482443001515E-6</v>
      </c>
      <c r="AT86">
        <f t="shared" si="36"/>
        <v>-5.4050096497083191E-6</v>
      </c>
      <c r="AU86">
        <f t="shared" si="23"/>
        <v>-7.3003239411841732E-3</v>
      </c>
      <c r="AW86">
        <v>83</v>
      </c>
      <c r="AX86">
        <f>IF(Z86&gt;0, (R86*SUMPRODUCT(K86:$K$98, X86:$X$98)-K86*$AZ$3)/Z86, 0)</f>
        <v>-5677.154509315742</v>
      </c>
    </row>
    <row r="87" spans="5:50" x14ac:dyDescent="0.25">
      <c r="E87">
        <v>2087</v>
      </c>
      <c r="F87" s="5">
        <f>EconomicRates!C127</f>
        <v>3.5571999999999999E-2</v>
      </c>
      <c r="G87" s="5">
        <f>EconomicRates!D127</f>
        <v>7.0000000000000007E-2</v>
      </c>
      <c r="H87" s="5">
        <f t="shared" si="37"/>
        <v>0.12000000000000001</v>
      </c>
      <c r="I87" s="5">
        <f t="shared" si="38"/>
        <v>1.1200000000000001</v>
      </c>
      <c r="J87">
        <f t="shared" si="39"/>
        <v>0.89285714285714279</v>
      </c>
      <c r="K87">
        <f t="shared" si="47"/>
        <v>7.3398315970494849E-5</v>
      </c>
      <c r="L87" s="2">
        <v>84</v>
      </c>
      <c r="M87" s="6">
        <v>0.564431978</v>
      </c>
      <c r="Q87" s="4">
        <f t="shared" si="48"/>
        <v>12.5</v>
      </c>
      <c r="R87">
        <f t="shared" si="27"/>
        <v>500000</v>
      </c>
      <c r="S87">
        <f t="shared" si="28"/>
        <v>-12004.342322516784</v>
      </c>
      <c r="U87">
        <f t="shared" si="40"/>
        <v>0.564431978</v>
      </c>
      <c r="V87">
        <f t="shared" si="41"/>
        <v>0.01</v>
      </c>
      <c r="W87">
        <f t="shared" si="42"/>
        <v>1.5001375540205924E-4</v>
      </c>
      <c r="X87">
        <f t="shared" si="43"/>
        <v>8.4672560688792478E-5</v>
      </c>
      <c r="Y87">
        <f t="shared" si="44"/>
        <v>1.5001375540205923E-6</v>
      </c>
      <c r="Z87">
        <f t="shared" si="45"/>
        <v>6.3841057159246168E-5</v>
      </c>
      <c r="AB87">
        <f t="shared" si="46"/>
        <v>-0.8516512679401893</v>
      </c>
      <c r="AC87">
        <f t="shared" si="29"/>
        <v>-0.76636990437095198</v>
      </c>
      <c r="AE87">
        <f t="shared" si="30"/>
        <v>0</v>
      </c>
      <c r="AF87">
        <f t="shared" si="31"/>
        <v>0</v>
      </c>
      <c r="AG87">
        <f t="shared" si="31"/>
        <v>-7.9801321449057708E-4</v>
      </c>
      <c r="AH87">
        <f t="shared" si="32"/>
        <v>-42.336280344396236</v>
      </c>
      <c r="AI87">
        <f t="shared" si="33"/>
        <v>-42.337078357610729</v>
      </c>
      <c r="AJ87">
        <f t="shared" si="34"/>
        <v>-8.5281363569237323E-2</v>
      </c>
      <c r="AK87">
        <f t="shared" si="49"/>
        <v>-5.9615588755813256E-2</v>
      </c>
      <c r="AL87">
        <f t="shared" si="35"/>
        <v>-42.481975309935777</v>
      </c>
      <c r="AN87">
        <f t="shared" si="36"/>
        <v>0</v>
      </c>
      <c r="AO87">
        <f t="shared" si="36"/>
        <v>0</v>
      </c>
      <c r="AP87">
        <f t="shared" si="36"/>
        <v>-5.8572826065809658E-8</v>
      </c>
      <c r="AQ87">
        <f t="shared" si="36"/>
        <v>-3.1074116817334453E-3</v>
      </c>
      <c r="AR87">
        <f t="shared" si="36"/>
        <v>-3.1074702545595113E-3</v>
      </c>
      <c r="AS87">
        <f t="shared" si="36"/>
        <v>-6.2595084696495295E-6</v>
      </c>
      <c r="AT87">
        <f t="shared" si="36"/>
        <v>-4.3756838202662611E-6</v>
      </c>
      <c r="AU87">
        <f t="shared" si="23"/>
        <v>-3.1181054468494272E-3</v>
      </c>
      <c r="AW87">
        <v>84</v>
      </c>
      <c r="AX87">
        <f>IF(Z87&gt;0, (R87*SUMPRODUCT(K87:$K$98, X87:$X$98)-K87*$AZ$3)/Z87, 0)</f>
        <v>-12004.342322516784</v>
      </c>
    </row>
    <row r="88" spans="5:50" x14ac:dyDescent="0.25">
      <c r="E88">
        <v>2088</v>
      </c>
      <c r="F88" s="5">
        <f>EconomicRates!C128</f>
        <v>3.5571999999999999E-2</v>
      </c>
      <c r="G88" s="5">
        <f>EconomicRates!D128</f>
        <v>7.0000000000000007E-2</v>
      </c>
      <c r="H88" s="5">
        <f t="shared" si="37"/>
        <v>0.12000000000000001</v>
      </c>
      <c r="I88" s="5">
        <f t="shared" si="38"/>
        <v>1.1200000000000001</v>
      </c>
      <c r="J88">
        <f t="shared" si="39"/>
        <v>0.89285714285714279</v>
      </c>
      <c r="K88">
        <f t="shared" si="47"/>
        <v>6.5534210687941824E-5</v>
      </c>
      <c r="L88" s="2">
        <v>85</v>
      </c>
      <c r="M88" s="6">
        <v>0.59247427200000002</v>
      </c>
      <c r="Q88" s="4">
        <f t="shared" si="48"/>
        <v>12.5</v>
      </c>
      <c r="R88">
        <f t="shared" si="27"/>
        <v>500000</v>
      </c>
      <c r="S88">
        <f t="shared" si="28"/>
        <v>-27063.360683443763</v>
      </c>
      <c r="U88">
        <f t="shared" si="40"/>
        <v>0.59247427200000002</v>
      </c>
      <c r="V88">
        <f t="shared" si="41"/>
        <v>0.01</v>
      </c>
      <c r="W88">
        <f t="shared" si="42"/>
        <v>6.3841057159246168E-5</v>
      </c>
      <c r="X88">
        <f t="shared" si="43"/>
        <v>3.7824183864134762E-5</v>
      </c>
      <c r="Y88">
        <f t="shared" si="44"/>
        <v>6.3841057159246166E-7</v>
      </c>
      <c r="Z88">
        <f t="shared" si="45"/>
        <v>2.5378462723518946E-5</v>
      </c>
      <c r="AB88">
        <f t="shared" si="46"/>
        <v>-0.76636990437095198</v>
      </c>
      <c r="AC88">
        <f t="shared" si="29"/>
        <v>-0.68682649027792575</v>
      </c>
      <c r="AE88">
        <f t="shared" si="30"/>
        <v>0</v>
      </c>
      <c r="AF88">
        <f t="shared" si="31"/>
        <v>0</v>
      </c>
      <c r="AG88">
        <f t="shared" si="31"/>
        <v>-3.172307840439868E-4</v>
      </c>
      <c r="AH88">
        <f t="shared" si="32"/>
        <v>-18.91209193206738</v>
      </c>
      <c r="AI88">
        <f t="shared" si="33"/>
        <v>-18.912409162851425</v>
      </c>
      <c r="AJ88">
        <f t="shared" si="34"/>
        <v>-7.9543414093026232E-2</v>
      </c>
      <c r="AK88">
        <f t="shared" si="49"/>
        <v>-5.3645893305966641E-2</v>
      </c>
      <c r="AL88">
        <f t="shared" si="35"/>
        <v>-19.045598470250418</v>
      </c>
      <c r="AN88">
        <f t="shared" si="36"/>
        <v>0</v>
      </c>
      <c r="AO88">
        <f t="shared" si="36"/>
        <v>0</v>
      </c>
      <c r="AP88">
        <f t="shared" si="36"/>
        <v>-2.0789469038239603E-8</v>
      </c>
      <c r="AQ88">
        <f t="shared" si="36"/>
        <v>-1.2393890172258284E-3</v>
      </c>
      <c r="AR88">
        <f t="shared" si="36"/>
        <v>-1.2394098066948668E-3</v>
      </c>
      <c r="AS88">
        <f t="shared" si="36"/>
        <v>-5.2128148580105818E-6</v>
      </c>
      <c r="AT88">
        <f t="shared" si="36"/>
        <v>-3.5156412744560657E-6</v>
      </c>
      <c r="AU88">
        <f t="shared" si="23"/>
        <v>-1.2481382628273334E-3</v>
      </c>
      <c r="AW88">
        <v>85</v>
      </c>
      <c r="AX88">
        <f>IF(Z88&gt;0, (R88*SUMPRODUCT(K88:$K$98, X88:$X$98)-K88*$AZ$3)/Z88, 0)</f>
        <v>-27063.360683443763</v>
      </c>
    </row>
    <row r="89" spans="5:50" x14ac:dyDescent="0.25">
      <c r="E89">
        <v>2089</v>
      </c>
      <c r="F89" s="5">
        <f>EconomicRates!C129</f>
        <v>3.5571999999999999E-2</v>
      </c>
      <c r="G89" s="5">
        <f>EconomicRates!D129</f>
        <v>7.0000000000000007E-2</v>
      </c>
      <c r="H89" s="5">
        <f t="shared" si="37"/>
        <v>0.12000000000000001</v>
      </c>
      <c r="I89" s="5">
        <f t="shared" si="38"/>
        <v>1.1200000000000001</v>
      </c>
      <c r="J89">
        <f t="shared" si="39"/>
        <v>0.89285714285714279</v>
      </c>
      <c r="K89">
        <f t="shared" si="47"/>
        <v>5.851268811423377E-5</v>
      </c>
      <c r="L89" s="2">
        <v>86</v>
      </c>
      <c r="M89" s="6">
        <v>0.62503115200000003</v>
      </c>
      <c r="Q89" s="4">
        <f t="shared" si="48"/>
        <v>12.5</v>
      </c>
      <c r="R89">
        <f t="shared" si="27"/>
        <v>500000</v>
      </c>
      <c r="S89">
        <f t="shared" si="28"/>
        <v>-66319.088741207321</v>
      </c>
      <c r="U89">
        <f t="shared" si="40"/>
        <v>0.62503115200000003</v>
      </c>
      <c r="V89">
        <f t="shared" si="41"/>
        <v>0.01</v>
      </c>
      <c r="W89">
        <f t="shared" si="42"/>
        <v>2.5378462723518946E-5</v>
      </c>
      <c r="X89">
        <f t="shared" si="43"/>
        <v>1.5862329792070106E-5</v>
      </c>
      <c r="Y89">
        <f t="shared" si="44"/>
        <v>2.5378462723518943E-7</v>
      </c>
      <c r="Z89">
        <f t="shared" si="45"/>
        <v>9.2623483042136506E-6</v>
      </c>
      <c r="AB89">
        <f t="shared" si="46"/>
        <v>-0.68682649027792575</v>
      </c>
      <c r="AC89">
        <f t="shared" si="29"/>
        <v>-0.61427049913911624</v>
      </c>
      <c r="AE89">
        <f t="shared" si="30"/>
        <v>0</v>
      </c>
      <c r="AF89">
        <f t="shared" si="31"/>
        <v>0</v>
      </c>
      <c r="AG89">
        <f t="shared" si="31"/>
        <v>-1.1577935380267064E-4</v>
      </c>
      <c r="AH89">
        <f t="shared" si="32"/>
        <v>-7.9311648960350531</v>
      </c>
      <c r="AI89">
        <f t="shared" si="33"/>
        <v>-7.9312806753888561</v>
      </c>
      <c r="AJ89">
        <f t="shared" si="34"/>
        <v>-7.2555991138809506E-2</v>
      </c>
      <c r="AK89">
        <f t="shared" si="49"/>
        <v>-4.8077854319454806E-2</v>
      </c>
      <c r="AL89">
        <f t="shared" si="35"/>
        <v>-8.0519145208471201</v>
      </c>
      <c r="AN89">
        <f t="shared" si="36"/>
        <v>0</v>
      </c>
      <c r="AO89">
        <f t="shared" si="36"/>
        <v>0</v>
      </c>
      <c r="AP89">
        <f t="shared" si="36"/>
        <v>-6.7745612191231926E-9</v>
      </c>
      <c r="AQ89">
        <f t="shared" si="36"/>
        <v>-4.640737779442584E-4</v>
      </c>
      <c r="AR89">
        <f t="shared" si="36"/>
        <v>-4.6408055250547753E-4</v>
      </c>
      <c r="AS89">
        <f t="shared" si="36"/>
        <v>-4.24544608032427E-6</v>
      </c>
      <c r="AT89">
        <f t="shared" si="36"/>
        <v>-2.8131644949958259E-6</v>
      </c>
      <c r="AU89">
        <f t="shared" si="23"/>
        <v>-4.7113916308079759E-4</v>
      </c>
      <c r="AW89">
        <v>86</v>
      </c>
      <c r="AX89">
        <f>IF(Z89&gt;0, (R89*SUMPRODUCT(K89:$K$98, X89:$X$98)-K89*$AZ$3)/Z89, 0)</f>
        <v>-66319.088741207321</v>
      </c>
    </row>
    <row r="90" spans="5:50" x14ac:dyDescent="0.25">
      <c r="E90">
        <v>2090</v>
      </c>
      <c r="F90" s="5">
        <f>EconomicRates!C130</f>
        <v>3.5571999999999999E-2</v>
      </c>
      <c r="G90" s="5">
        <f>EconomicRates!D130</f>
        <v>7.0000000000000007E-2</v>
      </c>
      <c r="H90" s="5">
        <f t="shared" si="37"/>
        <v>0.12000000000000001</v>
      </c>
      <c r="I90" s="5">
        <f t="shared" si="38"/>
        <v>1.1200000000000001</v>
      </c>
      <c r="J90">
        <f t="shared" si="39"/>
        <v>0.89285714285714279</v>
      </c>
      <c r="K90">
        <f t="shared" si="47"/>
        <v>5.2243471530565862E-5</v>
      </c>
      <c r="L90" s="2">
        <v>87</v>
      </c>
      <c r="M90">
        <v>0.65741117999999998</v>
      </c>
      <c r="Q90" s="4">
        <f t="shared" si="48"/>
        <v>12.5</v>
      </c>
      <c r="R90">
        <f t="shared" si="27"/>
        <v>500000</v>
      </c>
      <c r="S90">
        <f t="shared" si="28"/>
        <v>-178164.68433188071</v>
      </c>
      <c r="U90">
        <f t="shared" si="40"/>
        <v>0.65741117999999998</v>
      </c>
      <c r="V90">
        <f t="shared" si="41"/>
        <v>0.01</v>
      </c>
      <c r="W90">
        <f t="shared" si="42"/>
        <v>9.2623483042136506E-6</v>
      </c>
      <c r="X90">
        <f t="shared" si="43"/>
        <v>6.0891713282440948E-6</v>
      </c>
      <c r="Y90">
        <f t="shared" si="44"/>
        <v>9.2623483042136514E-8</v>
      </c>
      <c r="Z90">
        <f t="shared" si="45"/>
        <v>3.0805534929274194E-6</v>
      </c>
      <c r="AB90">
        <f t="shared" si="46"/>
        <v>-0.61427049913911624</v>
      </c>
      <c r="AC90">
        <f t="shared" si="29"/>
        <v>-0.54884584063488617</v>
      </c>
      <c r="AE90">
        <f t="shared" si="30"/>
        <v>0</v>
      </c>
      <c r="AF90">
        <f t="shared" si="31"/>
        <v>0</v>
      </c>
      <c r="AG90">
        <f t="shared" si="31"/>
        <v>-3.8506918661592741E-5</v>
      </c>
      <c r="AH90">
        <f t="shared" si="32"/>
        <v>-3.0445856641220472</v>
      </c>
      <c r="AI90">
        <f t="shared" si="33"/>
        <v>-3.0446241710407089</v>
      </c>
      <c r="AJ90">
        <f t="shared" si="34"/>
        <v>-6.5424658504230071E-2</v>
      </c>
      <c r="AK90">
        <f t="shared" si="49"/>
        <v>-4.2998934939738144E-2</v>
      </c>
      <c r="AL90">
        <f t="shared" si="35"/>
        <v>-3.1530477644846768</v>
      </c>
      <c r="AN90">
        <f t="shared" si="36"/>
        <v>0</v>
      </c>
      <c r="AO90">
        <f t="shared" si="36"/>
        <v>0</v>
      </c>
      <c r="AP90">
        <f t="shared" si="36"/>
        <v>-2.0117351088267356E-9</v>
      </c>
      <c r="AQ90">
        <f t="shared" si="36"/>
        <v>-1.5905972446592914E-4</v>
      </c>
      <c r="AR90">
        <f t="shared" si="36"/>
        <v>-1.5906173620103796E-4</v>
      </c>
      <c r="AS90">
        <f t="shared" si="36"/>
        <v>-3.4180112839627373E-6</v>
      </c>
      <c r="AT90">
        <f t="shared" si="36"/>
        <v>-2.2464136333688634E-6</v>
      </c>
      <c r="AU90">
        <f t="shared" si="23"/>
        <v>-1.6472616111836956E-4</v>
      </c>
      <c r="AW90">
        <v>87</v>
      </c>
      <c r="AX90">
        <f>IF(Z90&gt;0, (R90*SUMPRODUCT(K90:$K$98, X90:$X$98)-K90*$AZ$3)/Z90, 0)</f>
        <v>-178164.68433188071</v>
      </c>
    </row>
    <row r="91" spans="5:50" x14ac:dyDescent="0.25">
      <c r="E91">
        <v>2091</v>
      </c>
      <c r="F91" s="5">
        <f>EconomicRates!C131</f>
        <v>3.5571999999999999E-2</v>
      </c>
      <c r="G91" s="5">
        <f>EconomicRates!D131</f>
        <v>7.0000000000000007E-2</v>
      </c>
      <c r="H91" s="5">
        <f t="shared" si="37"/>
        <v>0.12000000000000001</v>
      </c>
      <c r="I91" s="5">
        <f t="shared" si="38"/>
        <v>1.1200000000000001</v>
      </c>
      <c r="J91">
        <f t="shared" si="39"/>
        <v>0.89285714285714279</v>
      </c>
      <c r="K91">
        <f t="shared" si="47"/>
        <v>4.6645956723719519E-5</v>
      </c>
      <c r="L91" s="2">
        <v>88</v>
      </c>
      <c r="M91">
        <v>0.68957421399999996</v>
      </c>
      <c r="Q91" s="4">
        <f t="shared" si="48"/>
        <v>12.5</v>
      </c>
      <c r="R91">
        <f t="shared" si="27"/>
        <v>500000</v>
      </c>
      <c r="S91">
        <f t="shared" si="28"/>
        <v>-529646.11979549786</v>
      </c>
      <c r="U91">
        <f t="shared" si="40"/>
        <v>0.68957421399999996</v>
      </c>
      <c r="V91">
        <f t="shared" si="41"/>
        <v>0.01</v>
      </c>
      <c r="W91">
        <f t="shared" si="42"/>
        <v>3.0805534929274194E-6</v>
      </c>
      <c r="X91">
        <f t="shared" si="43"/>
        <v>2.1242702535703798E-6</v>
      </c>
      <c r="Y91">
        <f t="shared" si="44"/>
        <v>3.0805534929274197E-8</v>
      </c>
      <c r="Z91">
        <f t="shared" si="45"/>
        <v>9.2547770442776538E-7</v>
      </c>
      <c r="AB91">
        <f t="shared" si="46"/>
        <v>-0.54884584063488617</v>
      </c>
      <c r="AC91">
        <f t="shared" si="29"/>
        <v>-0.49017567510741056</v>
      </c>
      <c r="AE91">
        <f t="shared" si="30"/>
        <v>0</v>
      </c>
      <c r="AF91">
        <f t="shared" si="31"/>
        <v>0</v>
      </c>
      <c r="AG91">
        <f t="shared" si="31"/>
        <v>-1.1568471305347067E-5</v>
      </c>
      <c r="AH91">
        <f t="shared" si="32"/>
        <v>-1.06213512678519</v>
      </c>
      <c r="AI91">
        <f t="shared" si="33"/>
        <v>-1.0621466952564953</v>
      </c>
      <c r="AJ91">
        <f t="shared" si="34"/>
        <v>-5.8670165527475615E-2</v>
      </c>
      <c r="AK91">
        <f t="shared" si="49"/>
        <v>-3.8419208844442033E-2</v>
      </c>
      <c r="AL91">
        <f t="shared" si="35"/>
        <v>-1.1592360696284127</v>
      </c>
      <c r="AN91">
        <f t="shared" si="36"/>
        <v>0</v>
      </c>
      <c r="AO91">
        <f t="shared" si="36"/>
        <v>0</v>
      </c>
      <c r="AP91">
        <f t="shared" si="36"/>
        <v>-5.3962241186881031E-10</v>
      </c>
      <c r="AQ91">
        <f t="shared" si="36"/>
        <v>-4.9544309158764316E-5</v>
      </c>
      <c r="AR91">
        <f t="shared" si="36"/>
        <v>-4.9544848781176181E-5</v>
      </c>
      <c r="AS91">
        <f t="shared" si="36"/>
        <v>-2.7367260021680883E-6</v>
      </c>
      <c r="AT91">
        <f t="shared" si="36"/>
        <v>-1.7921007531173853E-6</v>
      </c>
      <c r="AU91">
        <f t="shared" si="23"/>
        <v>-5.4073675536461651E-5</v>
      </c>
      <c r="AW91">
        <v>88</v>
      </c>
      <c r="AX91">
        <f>IF(Z91&gt;0, (R91*SUMPRODUCT(K91:$K$98, X91:$X$98)-K91*$AZ$3)/Z91, 0)</f>
        <v>-529646.11979549786</v>
      </c>
    </row>
    <row r="92" spans="5:50" x14ac:dyDescent="0.25">
      <c r="E92">
        <v>2092</v>
      </c>
      <c r="F92" s="5">
        <f>EconomicRates!C132</f>
        <v>3.5571999999999999E-2</v>
      </c>
      <c r="G92" s="5">
        <f>EconomicRates!D132</f>
        <v>7.0000000000000007E-2</v>
      </c>
      <c r="H92" s="5">
        <f t="shared" si="37"/>
        <v>0.12000000000000001</v>
      </c>
      <c r="I92" s="5">
        <f t="shared" si="38"/>
        <v>1.1200000000000001</v>
      </c>
      <c r="J92">
        <f t="shared" si="39"/>
        <v>0.89285714285714279</v>
      </c>
      <c r="K92">
        <f t="shared" si="47"/>
        <v>4.1648175646178136E-5</v>
      </c>
      <c r="L92" s="2">
        <v>89</v>
      </c>
      <c r="M92">
        <v>0.72148010799999995</v>
      </c>
      <c r="Q92" s="4">
        <f t="shared" si="48"/>
        <v>12.5</v>
      </c>
      <c r="R92">
        <f t="shared" si="27"/>
        <v>500000</v>
      </c>
      <c r="S92">
        <f t="shared" si="28"/>
        <v>-1761299.6724934946</v>
      </c>
      <c r="U92">
        <f t="shared" si="40"/>
        <v>0.72148010799999995</v>
      </c>
      <c r="V92">
        <f t="shared" si="41"/>
        <v>0.01</v>
      </c>
      <c r="W92">
        <f t="shared" si="42"/>
        <v>9.2547770442776538E-7</v>
      </c>
      <c r="X92">
        <f t="shared" si="43"/>
        <v>6.6771375414213615E-7</v>
      </c>
      <c r="Y92">
        <f t="shared" si="44"/>
        <v>9.2547770442776539E-9</v>
      </c>
      <c r="Z92">
        <f t="shared" si="45"/>
        <v>2.4850917324135157E-7</v>
      </c>
      <c r="AB92">
        <f t="shared" si="46"/>
        <v>-0.49017567510741056</v>
      </c>
      <c r="AC92">
        <f t="shared" si="29"/>
        <v>-0.43769912544162159</v>
      </c>
      <c r="AE92">
        <f t="shared" si="30"/>
        <v>0</v>
      </c>
      <c r="AF92">
        <f t="shared" si="31"/>
        <v>0</v>
      </c>
      <c r="AG92">
        <f t="shared" si="31"/>
        <v>-3.1063646655168947E-6</v>
      </c>
      <c r="AH92">
        <f t="shared" si="32"/>
        <v>-0.33385687707106809</v>
      </c>
      <c r="AI92">
        <f t="shared" si="33"/>
        <v>-0.33385998343573359</v>
      </c>
      <c r="AJ92">
        <f t="shared" si="34"/>
        <v>-5.2476549665788963E-2</v>
      </c>
      <c r="AK92">
        <f t="shared" si="49"/>
        <v>-3.4312297257518741E-2</v>
      </c>
      <c r="AL92">
        <f t="shared" si="35"/>
        <v>-0.42064883035904127</v>
      </c>
      <c r="AN92">
        <f t="shared" si="36"/>
        <v>0</v>
      </c>
      <c r="AO92">
        <f t="shared" si="36"/>
        <v>0</v>
      </c>
      <c r="AP92">
        <f t="shared" si="36"/>
        <v>-1.2937442121052902E-10</v>
      </c>
      <c r="AQ92">
        <f t="shared" si="36"/>
        <v>-1.3904529856940346E-5</v>
      </c>
      <c r="AR92">
        <f t="shared" si="36"/>
        <v>-1.3904659231361556E-5</v>
      </c>
      <c r="AS92">
        <f t="shared" si="36"/>
        <v>-2.1855525577861694E-6</v>
      </c>
      <c r="AT92">
        <f t="shared" si="36"/>
        <v>-1.4290445830050168E-6</v>
      </c>
      <c r="AU92">
        <f t="shared" si="23"/>
        <v>-1.7519256372152741E-5</v>
      </c>
      <c r="AW92">
        <v>89</v>
      </c>
      <c r="AX92">
        <f>IF(Z92&gt;0, (R92*SUMPRODUCT(K92:$K$98, X92:$X$98)-K92*$AZ$3)/Z92, 0)</f>
        <v>-1761299.6724934946</v>
      </c>
    </row>
    <row r="93" spans="5:50" x14ac:dyDescent="0.25">
      <c r="E93">
        <v>2093</v>
      </c>
      <c r="F93" s="5">
        <f>EconomicRates!C133</f>
        <v>3.5571999999999999E-2</v>
      </c>
      <c r="G93" s="5">
        <f>EconomicRates!D133</f>
        <v>7.0000000000000007E-2</v>
      </c>
      <c r="H93" s="5">
        <f t="shared" si="37"/>
        <v>0.12000000000000001</v>
      </c>
      <c r="I93" s="5">
        <f t="shared" si="38"/>
        <v>1.1200000000000001</v>
      </c>
      <c r="J93">
        <f t="shared" si="39"/>
        <v>0.89285714285714279</v>
      </c>
      <c r="K93">
        <f t="shared" si="47"/>
        <v>3.7185871112659048E-5</v>
      </c>
      <c r="L93" s="2">
        <v>90</v>
      </c>
      <c r="M93">
        <v>0.75308980400000003</v>
      </c>
      <c r="Q93" s="4">
        <f t="shared" si="48"/>
        <v>12.5</v>
      </c>
      <c r="R93">
        <f t="shared" si="27"/>
        <v>500000</v>
      </c>
      <c r="S93">
        <f t="shared" si="28"/>
        <v>-6638114.6578832148</v>
      </c>
      <c r="U93">
        <f t="shared" si="40"/>
        <v>0.75308980400000003</v>
      </c>
      <c r="V93">
        <f t="shared" si="41"/>
        <v>0.01</v>
      </c>
      <c r="W93">
        <f t="shared" si="42"/>
        <v>2.4850917324135157E-7</v>
      </c>
      <c r="X93">
        <f t="shared" si="43"/>
        <v>1.8714972456853151E-7</v>
      </c>
      <c r="Y93">
        <f t="shared" si="44"/>
        <v>2.4850917324135155E-9</v>
      </c>
      <c r="Z93">
        <f t="shared" si="45"/>
        <v>5.8874356940406533E-8</v>
      </c>
      <c r="AB93">
        <f t="shared" si="46"/>
        <v>-0.43769912544162159</v>
      </c>
      <c r="AC93">
        <f t="shared" si="29"/>
        <v>-0.390814731779561</v>
      </c>
      <c r="AE93">
        <f t="shared" si="30"/>
        <v>0</v>
      </c>
      <c r="AF93">
        <f t="shared" si="31"/>
        <v>0</v>
      </c>
      <c r="AG93">
        <f t="shared" si="31"/>
        <v>-7.3592946175508165E-7</v>
      </c>
      <c r="AH93">
        <f t="shared" si="32"/>
        <v>-9.3574862284265758E-2</v>
      </c>
      <c r="AI93">
        <f t="shared" si="33"/>
        <v>-9.3575598213727518E-2</v>
      </c>
      <c r="AJ93">
        <f t="shared" si="34"/>
        <v>-4.6884393662060597E-2</v>
      </c>
      <c r="AK93">
        <f t="shared" si="49"/>
        <v>-3.0638938780913515E-2</v>
      </c>
      <c r="AL93">
        <f t="shared" si="35"/>
        <v>-0.17109893065670162</v>
      </c>
      <c r="AN93">
        <f t="shared" si="36"/>
        <v>0</v>
      </c>
      <c r="AO93">
        <f t="shared" si="36"/>
        <v>0</v>
      </c>
      <c r="AP93">
        <f t="shared" si="36"/>
        <v>-2.7366178112833011E-11</v>
      </c>
      <c r="AQ93">
        <f t="shared" si="36"/>
        <v>-3.4796627682875266E-6</v>
      </c>
      <c r="AR93">
        <f t="shared" si="36"/>
        <v>-3.4796901344656397E-6</v>
      </c>
      <c r="AS93">
        <f t="shared" si="36"/>
        <v>-1.7434370199125542E-6</v>
      </c>
      <c r="AT93">
        <f t="shared" si="36"/>
        <v>-1.139335628535701E-6</v>
      </c>
      <c r="AU93">
        <f t="shared" si="23"/>
        <v>-6.3624627829138947E-6</v>
      </c>
      <c r="AW93">
        <v>90</v>
      </c>
      <c r="AX93">
        <f>IF(Z93&gt;0, (R93*SUMPRODUCT(K93:$K$98, X93:$X$98)-K93*$AZ$3)/Z93, 0)</f>
        <v>-6638114.6578832148</v>
      </c>
    </row>
    <row r="94" spans="5:50" x14ac:dyDescent="0.25">
      <c r="E94">
        <v>2094</v>
      </c>
      <c r="F94" s="5">
        <f>EconomicRates!C134</f>
        <v>3.5571999999999999E-2</v>
      </c>
      <c r="G94" s="5">
        <f>EconomicRates!D134</f>
        <v>7.0000000000000007E-2</v>
      </c>
      <c r="H94" s="5">
        <f t="shared" si="37"/>
        <v>0.12000000000000001</v>
      </c>
      <c r="I94" s="5">
        <f t="shared" si="38"/>
        <v>1.1200000000000001</v>
      </c>
      <c r="J94">
        <f t="shared" si="39"/>
        <v>0.89285714285714279</v>
      </c>
      <c r="K94">
        <f t="shared" si="47"/>
        <v>3.3201670636302719E-5</v>
      </c>
      <c r="L94" s="2">
        <v>91</v>
      </c>
      <c r="M94">
        <v>0.78453892300000005</v>
      </c>
      <c r="Q94" s="4">
        <f t="shared" si="48"/>
        <v>12.5</v>
      </c>
      <c r="R94">
        <f t="shared" si="27"/>
        <v>500000</v>
      </c>
      <c r="S94">
        <f t="shared" si="28"/>
        <v>-28847016.83500718</v>
      </c>
      <c r="U94">
        <f t="shared" si="40"/>
        <v>0.78453892300000005</v>
      </c>
      <c r="V94">
        <f t="shared" si="41"/>
        <v>0.01</v>
      </c>
      <c r="W94">
        <f t="shared" si="42"/>
        <v>5.8874356940406533E-8</v>
      </c>
      <c r="X94">
        <f t="shared" si="43"/>
        <v>4.6189224586344121E-8</v>
      </c>
      <c r="Y94">
        <f t="shared" si="44"/>
        <v>5.8874356940406533E-10</v>
      </c>
      <c r="Z94">
        <f t="shared" si="45"/>
        <v>1.2096388784658347E-8</v>
      </c>
      <c r="AB94">
        <f t="shared" si="46"/>
        <v>-0.390814731779561</v>
      </c>
      <c r="AC94">
        <f t="shared" si="29"/>
        <v>-0.34894473091383138</v>
      </c>
      <c r="AE94">
        <f t="shared" si="30"/>
        <v>0</v>
      </c>
      <c r="AF94">
        <f t="shared" si="31"/>
        <v>0</v>
      </c>
      <c r="AG94">
        <f t="shared" si="31"/>
        <v>-1.5120485980822934E-7</v>
      </c>
      <c r="AH94">
        <f t="shared" si="32"/>
        <v>-2.309461229317206E-2</v>
      </c>
      <c r="AI94">
        <f t="shared" si="33"/>
        <v>-2.3094763498031867E-2</v>
      </c>
      <c r="AJ94">
        <f t="shared" si="34"/>
        <v>-4.1870000865729617E-2</v>
      </c>
      <c r="AK94">
        <f t="shared" si="49"/>
        <v>-2.7357031224569273E-2</v>
      </c>
      <c r="AL94">
        <f t="shared" si="35"/>
        <v>-9.2321795588330757E-2</v>
      </c>
      <c r="AN94">
        <f t="shared" si="36"/>
        <v>0</v>
      </c>
      <c r="AO94">
        <f t="shared" si="36"/>
        <v>0</v>
      </c>
      <c r="AP94">
        <f t="shared" si="36"/>
        <v>-5.0202539539611575E-12</v>
      </c>
      <c r="AQ94">
        <f t="shared" si="36"/>
        <v>-7.6677971083100655E-7</v>
      </c>
      <c r="AR94">
        <f t="shared" si="36"/>
        <v>-7.6678473108496047E-7</v>
      </c>
      <c r="AS94">
        <f t="shared" si="36"/>
        <v>-1.3901539782856644E-6</v>
      </c>
      <c r="AT94">
        <f t="shared" si="36"/>
        <v>-9.0829914030519826E-7</v>
      </c>
      <c r="AU94">
        <f t="shared" si="23"/>
        <v>-3.0652378496758233E-6</v>
      </c>
      <c r="AW94">
        <v>91</v>
      </c>
      <c r="AX94">
        <f>IF(Z94&gt;0, (R94*SUMPRODUCT(K94:$K$98, X94:$X$98)-K94*$AZ$3)/Z94, 0)</f>
        <v>-28847016.83500718</v>
      </c>
    </row>
    <row r="95" spans="5:50" x14ac:dyDescent="0.25">
      <c r="E95">
        <v>2095</v>
      </c>
      <c r="F95" s="5">
        <f>EconomicRates!C135</f>
        <v>3.5571999999999999E-2</v>
      </c>
      <c r="G95" s="5">
        <f>EconomicRates!D135</f>
        <v>7.0000000000000007E-2</v>
      </c>
      <c r="H95" s="5">
        <f t="shared" si="37"/>
        <v>0.12000000000000001</v>
      </c>
      <c r="I95" s="5">
        <f t="shared" si="38"/>
        <v>1.1200000000000001</v>
      </c>
      <c r="J95">
        <f t="shared" si="39"/>
        <v>0.89285714285714279</v>
      </c>
      <c r="K95">
        <f t="shared" si="47"/>
        <v>2.9644348782413141E-5</v>
      </c>
      <c r="L95" s="2">
        <v>92</v>
      </c>
      <c r="M95">
        <v>0.81598695700000001</v>
      </c>
      <c r="Q95" s="4">
        <f t="shared" si="48"/>
        <v>12.5</v>
      </c>
      <c r="R95">
        <f t="shared" si="27"/>
        <v>500000</v>
      </c>
      <c r="S95">
        <f t="shared" si="28"/>
        <v>-148013733.045452</v>
      </c>
      <c r="U95">
        <f t="shared" si="40"/>
        <v>0.81598695700000001</v>
      </c>
      <c r="V95">
        <f t="shared" si="41"/>
        <v>0.01</v>
      </c>
      <c r="W95">
        <f t="shared" si="42"/>
        <v>1.2096388784658347E-8</v>
      </c>
      <c r="X95">
        <f t="shared" si="43"/>
        <v>9.8704954750822933E-9</v>
      </c>
      <c r="Y95">
        <f t="shared" si="44"/>
        <v>1.2096388784658347E-10</v>
      </c>
      <c r="Z95">
        <f t="shared" si="45"/>
        <v>2.10492942172947E-9</v>
      </c>
      <c r="AB95">
        <f t="shared" si="46"/>
        <v>-0.34894473091383138</v>
      </c>
      <c r="AC95">
        <f t="shared" si="29"/>
        <v>-0.31155846150738342</v>
      </c>
      <c r="AE95">
        <f t="shared" si="30"/>
        <v>0</v>
      </c>
      <c r="AF95">
        <f t="shared" si="31"/>
        <v>0</v>
      </c>
      <c r="AG95">
        <f t="shared" si="31"/>
        <v>-2.6311617771618376E-8</v>
      </c>
      <c r="AH95">
        <f t="shared" si="32"/>
        <v>-4.9352477375411465E-3</v>
      </c>
      <c r="AI95">
        <f t="shared" si="33"/>
        <v>-4.9352740491589182E-3</v>
      </c>
      <c r="AJ95">
        <f t="shared" si="34"/>
        <v>-3.7386269406447958E-2</v>
      </c>
      <c r="AK95">
        <f t="shared" si="49"/>
        <v>-2.44261311639682E-2</v>
      </c>
      <c r="AL95">
        <f t="shared" si="35"/>
        <v>-6.6747674619575079E-2</v>
      </c>
      <c r="AN95">
        <f t="shared" si="36"/>
        <v>0</v>
      </c>
      <c r="AO95">
        <f t="shared" si="36"/>
        <v>0</v>
      </c>
      <c r="AP95">
        <f t="shared" si="36"/>
        <v>-7.7999077425139512E-13</v>
      </c>
      <c r="AQ95">
        <f t="shared" si="36"/>
        <v>-1.4630220525928508E-7</v>
      </c>
      <c r="AR95">
        <f t="shared" si="36"/>
        <v>-1.4630298525005935E-7</v>
      </c>
      <c r="AS95">
        <f t="shared" si="36"/>
        <v>-1.1082916099580053E-6</v>
      </c>
      <c r="AT95">
        <f t="shared" si="36"/>
        <v>-7.2409675162964443E-7</v>
      </c>
      <c r="AU95">
        <f t="shared" si="23"/>
        <v>-1.9786913468377088E-6</v>
      </c>
      <c r="AW95">
        <v>92</v>
      </c>
      <c r="AX95">
        <f>IF(Z95&gt;0, (R95*SUMPRODUCT(K95:$K$98, X95:$X$98)-K95*$AZ$3)/Z95, 0)</f>
        <v>-148013733.045452</v>
      </c>
    </row>
    <row r="96" spans="5:50" x14ac:dyDescent="0.25">
      <c r="E96">
        <v>2096</v>
      </c>
      <c r="F96" s="5">
        <f>EconomicRates!C136</f>
        <v>3.5571999999999999E-2</v>
      </c>
      <c r="G96" s="5">
        <f>EconomicRates!D136</f>
        <v>7.0000000000000007E-2</v>
      </c>
      <c r="H96" s="5">
        <f t="shared" si="37"/>
        <v>0.12000000000000001</v>
      </c>
      <c r="I96" s="5">
        <f t="shared" si="38"/>
        <v>1.1200000000000001</v>
      </c>
      <c r="J96">
        <f t="shared" si="39"/>
        <v>0.89285714285714279</v>
      </c>
      <c r="K96">
        <f t="shared" si="47"/>
        <v>2.6468168555726015E-5</v>
      </c>
      <c r="L96" s="2">
        <v>93</v>
      </c>
      <c r="M96">
        <v>0.84743607600000004</v>
      </c>
      <c r="Q96" s="4">
        <f t="shared" si="48"/>
        <v>12.5</v>
      </c>
      <c r="R96">
        <f t="shared" si="27"/>
        <v>500000</v>
      </c>
      <c r="S96">
        <f t="shared" si="28"/>
        <v>-926988930.73456752</v>
      </c>
      <c r="U96">
        <f t="shared" si="40"/>
        <v>0.84743607600000004</v>
      </c>
      <c r="V96">
        <f t="shared" si="41"/>
        <v>0.01</v>
      </c>
      <c r="W96">
        <f t="shared" si="42"/>
        <v>2.10492942172947E-9</v>
      </c>
      <c r="X96">
        <f t="shared" si="43"/>
        <v>1.7837931294073714E-9</v>
      </c>
      <c r="Y96">
        <f t="shared" si="44"/>
        <v>2.1049294217294699E-11</v>
      </c>
      <c r="Z96">
        <f t="shared" si="45"/>
        <v>3.0008699810480392E-10</v>
      </c>
      <c r="AB96">
        <f t="shared" si="46"/>
        <v>-0.31155846150738342</v>
      </c>
      <c r="AC96">
        <f t="shared" si="29"/>
        <v>-0.27817732550051838</v>
      </c>
      <c r="AE96">
        <f t="shared" si="30"/>
        <v>0</v>
      </c>
      <c r="AF96">
        <f t="shared" si="31"/>
        <v>0</v>
      </c>
      <c r="AG96">
        <f t="shared" si="31"/>
        <v>-3.7510874763100491E-9</v>
      </c>
      <c r="AH96">
        <f t="shared" si="32"/>
        <v>-8.9189656470368571E-4</v>
      </c>
      <c r="AI96">
        <f t="shared" si="33"/>
        <v>-8.9190031579116204E-4</v>
      </c>
      <c r="AJ96">
        <f t="shared" si="34"/>
        <v>-3.3381136006865042E-2</v>
      </c>
      <c r="AK96">
        <f t="shared" si="49"/>
        <v>-2.1809092305516843E-2</v>
      </c>
      <c r="AL96">
        <f t="shared" si="35"/>
        <v>-5.608212862817305E-2</v>
      </c>
      <c r="AN96">
        <f t="shared" si="36"/>
        <v>0</v>
      </c>
      <c r="AO96">
        <f t="shared" si="36"/>
        <v>0</v>
      </c>
      <c r="AP96">
        <f t="shared" si="36"/>
        <v>-9.9284415590247301E-14</v>
      </c>
      <c r="AQ96">
        <f t="shared" si="36"/>
        <v>-2.3606868608850146E-8</v>
      </c>
      <c r="AR96">
        <f t="shared" si="36"/>
        <v>-2.360696789326574E-8</v>
      </c>
      <c r="AS96">
        <f t="shared" si="36"/>
        <v>-8.8353753441131876E-7</v>
      </c>
      <c r="AT96">
        <f t="shared" si="36"/>
        <v>-5.7724673118980712E-7</v>
      </c>
      <c r="AU96">
        <f t="shared" si="23"/>
        <v>-1.4843912334943917E-6</v>
      </c>
      <c r="AW96">
        <v>93</v>
      </c>
      <c r="AX96">
        <f>IF(Z96&gt;0, (R96*SUMPRODUCT(K96:$K$98, X96:$X$98)-K96*$AZ$3)/Z96, 0)</f>
        <v>-926988930.73456752</v>
      </c>
    </row>
    <row r="97" spans="5:50" x14ac:dyDescent="0.25">
      <c r="E97">
        <v>2097</v>
      </c>
      <c r="F97" s="5">
        <f>EconomicRates!C137</f>
        <v>3.5571999999999999E-2</v>
      </c>
      <c r="G97" s="5">
        <f>EconomicRates!D137</f>
        <v>7.0000000000000007E-2</v>
      </c>
      <c r="H97" s="5">
        <f t="shared" si="37"/>
        <v>0.12000000000000001</v>
      </c>
      <c r="I97" s="5">
        <f t="shared" si="38"/>
        <v>1.1200000000000001</v>
      </c>
      <c r="J97">
        <f t="shared" si="39"/>
        <v>0.89285714285714279</v>
      </c>
      <c r="K97">
        <f t="shared" si="47"/>
        <v>2.3632293353326799E-5</v>
      </c>
      <c r="L97" s="2">
        <v>94</v>
      </c>
      <c r="M97">
        <v>0.87888519499999995</v>
      </c>
      <c r="Q97" s="4">
        <f t="shared" si="48"/>
        <v>12.5</v>
      </c>
      <c r="R97">
        <f t="shared" si="27"/>
        <v>500000</v>
      </c>
      <c r="S97">
        <f t="shared" si="28"/>
        <v>-7448771180.0038595</v>
      </c>
      <c r="U97">
        <f t="shared" si="40"/>
        <v>0.87888519499999995</v>
      </c>
      <c r="V97">
        <f t="shared" si="41"/>
        <v>0.01</v>
      </c>
      <c r="W97">
        <f t="shared" si="42"/>
        <v>3.0008699810480392E-10</v>
      </c>
      <c r="X97">
        <f t="shared" si="43"/>
        <v>2.637420198463052E-10</v>
      </c>
      <c r="Y97">
        <f t="shared" si="44"/>
        <v>3.0008699810480392E-12</v>
      </c>
      <c r="Z97">
        <f t="shared" si="45"/>
        <v>3.3344108277450676E-11</v>
      </c>
      <c r="AB97">
        <f t="shared" si="46"/>
        <v>-0.27817732550051838</v>
      </c>
      <c r="AC97">
        <f t="shared" si="29"/>
        <v>-0.24837263276000274</v>
      </c>
      <c r="AE97">
        <f t="shared" si="30"/>
        <v>0</v>
      </c>
      <c r="AF97">
        <f t="shared" si="31"/>
        <v>0</v>
      </c>
      <c r="AG97">
        <f t="shared" si="31"/>
        <v>-4.1680135346813346E-10</v>
      </c>
      <c r="AH97">
        <f t="shared" si="32"/>
        <v>-1.3187100992315259E-4</v>
      </c>
      <c r="AI97">
        <f t="shared" si="33"/>
        <v>-1.3187142672450606E-4</v>
      </c>
      <c r="AJ97">
        <f t="shared" si="34"/>
        <v>-2.9804692740515643E-2</v>
      </c>
      <c r="AK97">
        <f t="shared" si="49"/>
        <v>-1.9472412785036287E-2</v>
      </c>
      <c r="AL97">
        <f t="shared" si="35"/>
        <v>-4.9408976952276432E-2</v>
      </c>
      <c r="AN97">
        <f t="shared" si="36"/>
        <v>0</v>
      </c>
      <c r="AO97">
        <f t="shared" si="36"/>
        <v>0</v>
      </c>
      <c r="AP97">
        <f t="shared" si="36"/>
        <v>-9.8499718552225833E-15</v>
      </c>
      <c r="AQ97">
        <f t="shared" si="36"/>
        <v>-3.1164143913034111E-9</v>
      </c>
      <c r="AR97">
        <f t="shared" si="36"/>
        <v>-3.1164242412752666E-9</v>
      </c>
      <c r="AS97">
        <f t="shared" si="36"/>
        <v>-7.0435324214963534E-7</v>
      </c>
      <c r="AT97">
        <f t="shared" si="36"/>
        <v>-4.6017777123304883E-7</v>
      </c>
      <c r="AU97">
        <f t="shared" si="23"/>
        <v>-1.1676474376239593E-6</v>
      </c>
      <c r="AW97">
        <v>94</v>
      </c>
      <c r="AX97">
        <f>IF(Z97&gt;0, (R97*SUMPRODUCT(K97:$K$98, X97:$X$98)-K97*$AZ$3)/Z97, 0)</f>
        <v>-7448771180.0038595</v>
      </c>
    </row>
    <row r="98" spans="5:50" x14ac:dyDescent="0.25">
      <c r="E98">
        <v>2098</v>
      </c>
      <c r="F98" s="5">
        <f>EconomicRates!C138</f>
        <v>3.5571999999999999E-2</v>
      </c>
      <c r="G98" s="5">
        <f>EconomicRates!D138</f>
        <v>7.0000000000000007E-2</v>
      </c>
      <c r="H98" s="5">
        <f t="shared" si="37"/>
        <v>0.12000000000000001</v>
      </c>
      <c r="I98" s="5">
        <f t="shared" si="38"/>
        <v>1.1200000000000001</v>
      </c>
      <c r="J98">
        <f t="shared" si="39"/>
        <v>0.89285714285714279</v>
      </c>
      <c r="K98">
        <f t="shared" si="47"/>
        <v>2.1100261922613211E-5</v>
      </c>
      <c r="L98" s="2">
        <v>95</v>
      </c>
      <c r="M98">
        <v>1</v>
      </c>
      <c r="Q98" s="4">
        <f t="shared" si="48"/>
        <v>12.5</v>
      </c>
      <c r="R98">
        <f t="shared" si="27"/>
        <v>500000</v>
      </c>
      <c r="S98">
        <f t="shared" si="28"/>
        <v>0</v>
      </c>
      <c r="U98">
        <f t="shared" si="40"/>
        <v>1</v>
      </c>
      <c r="V98">
        <f t="shared" si="41"/>
        <v>0.01</v>
      </c>
      <c r="W98">
        <f t="shared" si="42"/>
        <v>3.3344108277450676E-11</v>
      </c>
      <c r="X98">
        <f t="shared" si="43"/>
        <v>3.3344108277450676E-11</v>
      </c>
      <c r="Y98">
        <f t="shared" si="44"/>
        <v>3.3344108277450675E-13</v>
      </c>
      <c r="Z98">
        <f t="shared" si="45"/>
        <v>0</v>
      </c>
      <c r="AB98">
        <f t="shared" si="46"/>
        <v>-0.24837263276000274</v>
      </c>
      <c r="AC98">
        <f t="shared" si="29"/>
        <v>0</v>
      </c>
      <c r="AE98">
        <f t="shared" si="30"/>
        <v>0</v>
      </c>
      <c r="AF98">
        <f t="shared" si="31"/>
        <v>0</v>
      </c>
      <c r="AG98">
        <f t="shared" si="31"/>
        <v>0</v>
      </c>
      <c r="AH98">
        <f t="shared" si="32"/>
        <v>-1.6672054138725338E-5</v>
      </c>
      <c r="AI98">
        <f t="shared" si="33"/>
        <v>-1.6672054138725338E-5</v>
      </c>
      <c r="AJ98">
        <f t="shared" si="34"/>
        <v>-0.24837263276000274</v>
      </c>
      <c r="AK98">
        <f t="shared" si="49"/>
        <v>-1.7386084293200193E-2</v>
      </c>
      <c r="AL98">
        <f t="shared" si="35"/>
        <v>-0.26577538910734166</v>
      </c>
      <c r="AN98">
        <f t="shared" si="36"/>
        <v>0</v>
      </c>
      <c r="AO98">
        <f t="shared" si="36"/>
        <v>0</v>
      </c>
      <c r="AP98">
        <f t="shared" si="36"/>
        <v>0</v>
      </c>
      <c r="AQ98">
        <f t="shared" si="36"/>
        <v>-3.5178470911509225E-10</v>
      </c>
      <c r="AR98">
        <f t="shared" si="36"/>
        <v>-3.5178470911509225E-10</v>
      </c>
      <c r="AS98">
        <f t="shared" si="36"/>
        <v>-5.2407276056450805E-6</v>
      </c>
      <c r="AT98">
        <f t="shared" si="36"/>
        <v>-3.6685093239515567E-7</v>
      </c>
      <c r="AU98">
        <f t="shared" si="36"/>
        <v>-5.6079303227493512E-6</v>
      </c>
      <c r="AW98">
        <v>95</v>
      </c>
    </row>
    <row r="100" spans="5:50" x14ac:dyDescent="0.25">
      <c r="AN100" s="8">
        <f t="shared" ref="AN100:AU100" si="50">SUM(AN3:AN98)</f>
        <v>12138.659988638197</v>
      </c>
      <c r="AO100" s="8">
        <f t="shared" si="50"/>
        <v>-1213.8659988638199</v>
      </c>
      <c r="AP100" s="8">
        <f t="shared" si="50"/>
        <v>-181.90849551298294</v>
      </c>
      <c r="AQ100" s="8">
        <f t="shared" si="50"/>
        <v>-10509.882918038407</v>
      </c>
      <c r="AR100" s="8">
        <f t="shared" si="50"/>
        <v>233.00257622298699</v>
      </c>
      <c r="AS100" s="8">
        <f t="shared" si="50"/>
        <v>-559.20618293516679</v>
      </c>
      <c r="AT100" s="8">
        <f t="shared" si="50"/>
        <v>326.2036067121802</v>
      </c>
      <c r="AU100" s="8">
        <f t="shared" si="50"/>
        <v>5.2494780169911465E-13</v>
      </c>
    </row>
  </sheetData>
  <conditionalFormatting sqref="AN100:AU100">
    <cfRule type="cellIs" dxfId="59" priority="1" operator="lessThan">
      <formula>0</formula>
    </cfRule>
  </conditionalFormatting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CE1A6C-7780-4C8C-830C-D476F9C93313}">
  <dimension ref="A1:AZ164"/>
  <sheetViews>
    <sheetView workbookViewId="0">
      <selection activeCell="J53" sqref="J53"/>
    </sheetView>
  </sheetViews>
  <sheetFormatPr defaultRowHeight="15" x14ac:dyDescent="0.25"/>
  <cols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47" width="9.140625" bestFit="1" customWidth="1"/>
  </cols>
  <sheetData>
    <row r="1" spans="1:52" x14ac:dyDescent="0.25">
      <c r="A1" t="s">
        <v>41</v>
      </c>
      <c r="Q1" t="s">
        <v>1</v>
      </c>
      <c r="W1" t="s">
        <v>2</v>
      </c>
      <c r="AB1" t="s">
        <v>45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47</v>
      </c>
    </row>
    <row r="3" spans="1:52" x14ac:dyDescent="0.25">
      <c r="A3" t="s">
        <v>36</v>
      </c>
      <c r="C3" s="2">
        <v>13844.942082656196</v>
      </c>
      <c r="K3">
        <v>1</v>
      </c>
      <c r="L3" s="2">
        <v>0</v>
      </c>
      <c r="O3">
        <f>$C$3</f>
        <v>13844.942082656196</v>
      </c>
      <c r="P3">
        <f>O3*C5</f>
        <v>1384.4942082656198</v>
      </c>
      <c r="Q3" s="4">
        <f>B8</f>
        <v>100</v>
      </c>
      <c r="R3">
        <f t="shared" ref="R3:R66" si="0">$C$6</f>
        <v>500000</v>
      </c>
      <c r="S3">
        <f t="shared" ref="S3:S66" si="1">AX3</f>
        <v>0</v>
      </c>
      <c r="W3">
        <v>1</v>
      </c>
      <c r="Z3">
        <v>1</v>
      </c>
      <c r="AC3">
        <f t="shared" ref="AC3:AC66" si="2">S3*Z3</f>
        <v>0</v>
      </c>
      <c r="AE3">
        <f t="shared" ref="AE3:AE66" si="3">$Z3*O3</f>
        <v>13844.942082656196</v>
      </c>
      <c r="AF3">
        <f t="shared" ref="AF3:AG34" si="4">-$Z3*P3</f>
        <v>-1384.4942082656198</v>
      </c>
      <c r="AG3">
        <f t="shared" si="4"/>
        <v>-100</v>
      </c>
      <c r="AH3">
        <f t="shared" ref="AH3:AH66" si="5">-X3*R3</f>
        <v>0</v>
      </c>
      <c r="AI3">
        <f t="shared" ref="AI3:AI34" si="6">SUM(AE3:AH3)</f>
        <v>12360.447874390577</v>
      </c>
      <c r="AJ3">
        <f t="shared" ref="AJ3:AJ66" si="7">AB3-AC3</f>
        <v>0</v>
      </c>
      <c r="AL3">
        <f t="shared" ref="AL3:AL66" si="8">SUM(AI3:AK3)</f>
        <v>12360.447874390577</v>
      </c>
      <c r="AN3">
        <f t="shared" ref="AN3:AU34" si="9">AE3*$K3</f>
        <v>13844.942082656196</v>
      </c>
      <c r="AO3">
        <f t="shared" si="9"/>
        <v>-1384.4942082656198</v>
      </c>
      <c r="AP3">
        <f t="shared" si="9"/>
        <v>-100</v>
      </c>
      <c r="AQ3">
        <f t="shared" si="9"/>
        <v>0</v>
      </c>
      <c r="AR3">
        <f t="shared" si="9"/>
        <v>12360.447874390577</v>
      </c>
      <c r="AS3">
        <f t="shared" si="9"/>
        <v>0</v>
      </c>
      <c r="AT3">
        <f t="shared" si="9"/>
        <v>0</v>
      </c>
      <c r="AU3">
        <f t="shared" si="9"/>
        <v>12360.447874390577</v>
      </c>
      <c r="AW3">
        <v>0</v>
      </c>
      <c r="AX3">
        <f>IF(Z3&gt;0, (R3*SUMPRODUCT(K3:$K$98, X3:$X$98)-K3*$AZ$3)/Z3, 0)</f>
        <v>0</v>
      </c>
      <c r="AZ3">
        <f>C6*SUMPRODUCT(X4:X89, K4:K89)/1</f>
        <v>11888.038673657205</v>
      </c>
    </row>
    <row r="4" spans="1:52" x14ac:dyDescent="0.25">
      <c r="A4" t="s">
        <v>14</v>
      </c>
      <c r="C4" t="s">
        <v>37</v>
      </c>
      <c r="E4">
        <v>2004</v>
      </c>
      <c r="F4" s="5">
        <f>EconomicRates!C44</f>
        <v>3.5571999999999999E-2</v>
      </c>
      <c r="G4" s="5">
        <f>EconomicRates!D44</f>
        <v>7.0000000000000007E-2</v>
      </c>
      <c r="H4" s="5">
        <f t="shared" ref="H4:H67" si="10">G4+$C$9</f>
        <v>0.12000000000000001</v>
      </c>
      <c r="I4" s="5">
        <f t="shared" ref="I4:I67" si="11">1+H4</f>
        <v>1.1200000000000001</v>
      </c>
      <c r="J4">
        <f t="shared" ref="J4:J67" si="12">1/I4</f>
        <v>0.89285714285714279</v>
      </c>
      <c r="K4">
        <f>J4</f>
        <v>0.89285714285714279</v>
      </c>
      <c r="L4" s="2">
        <v>1</v>
      </c>
      <c r="M4" s="6">
        <f t="array" ref="M4:M89">Mortalities!B11:B96</f>
        <v>2.676E-3</v>
      </c>
      <c r="R4">
        <f t="shared" si="0"/>
        <v>500000</v>
      </c>
      <c r="S4">
        <f t="shared" si="1"/>
        <v>1290.0713740579743</v>
      </c>
      <c r="U4">
        <f t="shared" ref="U4:U67" si="13">M4</f>
        <v>2.676E-3</v>
      </c>
      <c r="V4">
        <f t="shared" ref="V4:V67" si="14">$C$10</f>
        <v>0.01</v>
      </c>
      <c r="W4">
        <f t="shared" ref="W4:W67" si="15">Z3</f>
        <v>1</v>
      </c>
      <c r="X4">
        <f t="shared" ref="X4:X67" si="16">U4*W4</f>
        <v>2.676E-3</v>
      </c>
      <c r="Y4">
        <f t="shared" ref="Y4:Y67" si="17">V4*W4</f>
        <v>0.01</v>
      </c>
      <c r="Z4">
        <f t="shared" ref="Z4:Z67" si="18">MAX(0, W4-X4-Y4)</f>
        <v>0.98732399999999998</v>
      </c>
      <c r="AB4">
        <f t="shared" ref="AB4:AB67" si="19">AC3</f>
        <v>0</v>
      </c>
      <c r="AC4">
        <f t="shared" si="2"/>
        <v>1273.7184293204155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-1338</v>
      </c>
      <c r="AI4">
        <f t="shared" si="6"/>
        <v>-1338</v>
      </c>
      <c r="AJ4">
        <f t="shared" si="7"/>
        <v>-1273.7184293204155</v>
      </c>
      <c r="AK4">
        <f>G4*SUM(AB4, AE4:AF4)</f>
        <v>0</v>
      </c>
      <c r="AL4">
        <f t="shared" si="8"/>
        <v>-2611.7184293204155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-1194.6428571428571</v>
      </c>
      <c r="AR4">
        <f t="shared" si="9"/>
        <v>-1194.6428571428571</v>
      </c>
      <c r="AS4">
        <f t="shared" si="9"/>
        <v>-1137.2485976075138</v>
      </c>
      <c r="AT4">
        <f t="shared" si="9"/>
        <v>0</v>
      </c>
      <c r="AU4">
        <f t="shared" si="9"/>
        <v>-2331.8914547503709</v>
      </c>
      <c r="AW4">
        <v>1</v>
      </c>
      <c r="AX4">
        <f>IF(Z4&gt;0, (R4*SUMPRODUCT(K4:$K$98, X4:$X$98)-K4*$AZ$3)/Z4, 0)</f>
        <v>1290.0713740579743</v>
      </c>
    </row>
    <row r="5" spans="1:52" x14ac:dyDescent="0.25">
      <c r="C5" s="2">
        <f>'S.26.04.A'!C5</f>
        <v>0.1</v>
      </c>
      <c r="E5">
        <v>2005</v>
      </c>
      <c r="F5" s="5">
        <f>EconomicRates!C45</f>
        <v>3.5571999999999999E-2</v>
      </c>
      <c r="G5" s="5">
        <f>EconomicRates!D45</f>
        <v>7.0000000000000007E-2</v>
      </c>
      <c r="H5" s="5">
        <f t="shared" si="10"/>
        <v>0.12000000000000001</v>
      </c>
      <c r="I5" s="5">
        <f t="shared" si="11"/>
        <v>1.1200000000000001</v>
      </c>
      <c r="J5">
        <f t="shared" si="12"/>
        <v>0.89285714285714279</v>
      </c>
      <c r="K5">
        <f t="shared" ref="K5:K68" si="20">K4*J5</f>
        <v>0.79719387755102034</v>
      </c>
      <c r="L5" s="2">
        <v>2</v>
      </c>
      <c r="M5" s="6">
        <v>2.6930000000000001E-3</v>
      </c>
      <c r="Q5" s="4">
        <f t="shared" ref="Q5:Q68" si="21">$C$8</f>
        <v>12.5</v>
      </c>
      <c r="R5">
        <f t="shared" si="0"/>
        <v>500000</v>
      </c>
      <c r="S5">
        <f t="shared" si="1"/>
        <v>1247.7782942105127</v>
      </c>
      <c r="U5">
        <f t="shared" si="13"/>
        <v>2.6930000000000001E-3</v>
      </c>
      <c r="V5">
        <f t="shared" si="14"/>
        <v>0.01</v>
      </c>
      <c r="W5">
        <f t="shared" si="15"/>
        <v>0.98732399999999998</v>
      </c>
      <c r="X5">
        <f t="shared" si="16"/>
        <v>2.6588635320000001E-3</v>
      </c>
      <c r="Y5">
        <f t="shared" si="17"/>
        <v>9.8732400000000001E-3</v>
      </c>
      <c r="Z5">
        <f t="shared" si="18"/>
        <v>0.97479189646800002</v>
      </c>
      <c r="AB5">
        <f t="shared" si="19"/>
        <v>1273.7184293204155</v>
      </c>
      <c r="AC5">
        <f t="shared" si="2"/>
        <v>1216.3241697850717</v>
      </c>
      <c r="AE5">
        <f t="shared" si="3"/>
        <v>0</v>
      </c>
      <c r="AF5">
        <f t="shared" si="4"/>
        <v>0</v>
      </c>
      <c r="AG5">
        <f t="shared" si="4"/>
        <v>-12.184898705849999</v>
      </c>
      <c r="AH5">
        <f t="shared" si="5"/>
        <v>-1329.4317659999999</v>
      </c>
      <c r="AI5">
        <f t="shared" si="6"/>
        <v>-1341.6166647058499</v>
      </c>
      <c r="AJ5">
        <f t="shared" si="7"/>
        <v>57.394259535343735</v>
      </c>
      <c r="AK5">
        <f>G5*SUM(AB5, AE5:AF5)</f>
        <v>89.16029005242909</v>
      </c>
      <c r="AL5">
        <f t="shared" si="8"/>
        <v>-1195.0621151180771</v>
      </c>
      <c r="AN5">
        <f t="shared" si="9"/>
        <v>0</v>
      </c>
      <c r="AO5">
        <f t="shared" si="9"/>
        <v>0</v>
      </c>
      <c r="AP5">
        <f t="shared" si="9"/>
        <v>-9.7137266468829697</v>
      </c>
      <c r="AQ5">
        <f t="shared" si="9"/>
        <v>-1059.8148644770406</v>
      </c>
      <c r="AR5">
        <f t="shared" si="9"/>
        <v>-1069.5285911239237</v>
      </c>
      <c r="AS5">
        <f t="shared" si="9"/>
        <v>45.754352308150295</v>
      </c>
      <c r="AT5">
        <f t="shared" si="9"/>
        <v>71.078037350469614</v>
      </c>
      <c r="AU5">
        <f t="shared" si="9"/>
        <v>-952.69620146530372</v>
      </c>
      <c r="AW5">
        <v>2</v>
      </c>
      <c r="AX5">
        <f>IF(Z5&gt;0, (R5*SUMPRODUCT(K5:$K$98, X5:$X$98)-K5*$AZ$3)/Z5, 0)</f>
        <v>1247.7782942105127</v>
      </c>
    </row>
    <row r="6" spans="1:52" x14ac:dyDescent="0.25">
      <c r="A6" t="s">
        <v>16</v>
      </c>
      <c r="C6" s="2">
        <f>'S.26.04.D'!C6</f>
        <v>500000</v>
      </c>
      <c r="E6">
        <v>2006</v>
      </c>
      <c r="F6" s="5">
        <f>EconomicRates!C46</f>
        <v>3.5571999999999999E-2</v>
      </c>
      <c r="G6" s="5">
        <f>EconomicRates!D46</f>
        <v>7.0000000000000007E-2</v>
      </c>
      <c r="H6" s="5">
        <f t="shared" si="10"/>
        <v>0.12000000000000001</v>
      </c>
      <c r="I6" s="5">
        <f t="shared" si="11"/>
        <v>1.1200000000000001</v>
      </c>
      <c r="J6">
        <f t="shared" si="12"/>
        <v>0.89285714285714279</v>
      </c>
      <c r="K6">
        <f t="shared" si="20"/>
        <v>0.71178024781341098</v>
      </c>
      <c r="L6" s="2">
        <v>3</v>
      </c>
      <c r="M6" s="6">
        <v>2.7169999999999998E-3</v>
      </c>
      <c r="Q6" s="4">
        <f t="shared" si="21"/>
        <v>12.5</v>
      </c>
      <c r="R6">
        <f t="shared" si="0"/>
        <v>500000</v>
      </c>
      <c r="S6">
        <f t="shared" si="1"/>
        <v>1217.7009118904464</v>
      </c>
      <c r="U6">
        <f t="shared" si="13"/>
        <v>2.7169999999999998E-3</v>
      </c>
      <c r="V6">
        <f t="shared" si="14"/>
        <v>0.01</v>
      </c>
      <c r="W6">
        <f t="shared" si="15"/>
        <v>0.97479189646800002</v>
      </c>
      <c r="X6">
        <f t="shared" si="16"/>
        <v>2.6485095827035558E-3</v>
      </c>
      <c r="Y6">
        <f t="shared" si="17"/>
        <v>9.7479189646800003E-3</v>
      </c>
      <c r="Z6">
        <f t="shared" si="18"/>
        <v>0.96239546792061648</v>
      </c>
      <c r="AB6">
        <f t="shared" si="19"/>
        <v>1216.3241697850717</v>
      </c>
      <c r="AC6">
        <f t="shared" si="2"/>
        <v>1171.9098388861676</v>
      </c>
      <c r="AE6">
        <f t="shared" si="3"/>
        <v>0</v>
      </c>
      <c r="AF6">
        <f t="shared" si="4"/>
        <v>0</v>
      </c>
      <c r="AG6">
        <f t="shared" si="4"/>
        <v>-12.029943349007706</v>
      </c>
      <c r="AH6">
        <f t="shared" si="5"/>
        <v>-1324.2547913517778</v>
      </c>
      <c r="AI6">
        <f t="shared" si="6"/>
        <v>-1336.2847347007855</v>
      </c>
      <c r="AJ6">
        <f t="shared" si="7"/>
        <v>44.414330898904154</v>
      </c>
      <c r="AK6">
        <f>G6*SUM(AB6, AE6:AF6)</f>
        <v>85.142691884955028</v>
      </c>
      <c r="AL6">
        <f t="shared" si="8"/>
        <v>-1206.7277119169264</v>
      </c>
      <c r="AN6">
        <f t="shared" si="9"/>
        <v>0</v>
      </c>
      <c r="AO6">
        <f t="shared" si="9"/>
        <v>0</v>
      </c>
      <c r="AP6">
        <f t="shared" si="9"/>
        <v>-8.5626760581380008</v>
      </c>
      <c r="AQ6">
        <f t="shared" si="9"/>
        <v>-942.57840355646533</v>
      </c>
      <c r="AR6">
        <f t="shared" si="9"/>
        <v>-951.14107961460331</v>
      </c>
      <c r="AS6">
        <f t="shared" si="9"/>
        <v>31.613243453688835</v>
      </c>
      <c r="AT6">
        <f t="shared" si="9"/>
        <v>60.602886329374186</v>
      </c>
      <c r="AU6">
        <f t="shared" si="9"/>
        <v>-858.92494983154029</v>
      </c>
      <c r="AW6">
        <v>3</v>
      </c>
      <c r="AX6">
        <f>IF(Z6&gt;0, (R6*SUMPRODUCT(K6:$K$98, X6:$X$98)-K6*$AZ$3)/Z6, 0)</f>
        <v>1217.7009118904464</v>
      </c>
    </row>
    <row r="7" spans="1:52" x14ac:dyDescent="0.25">
      <c r="A7" t="s">
        <v>15</v>
      </c>
      <c r="B7" t="s">
        <v>37</v>
      </c>
      <c r="C7" t="s">
        <v>46</v>
      </c>
      <c r="E7">
        <v>2007</v>
      </c>
      <c r="F7" s="5">
        <f>EconomicRates!C47</f>
        <v>3.5571999999999999E-2</v>
      </c>
      <c r="G7" s="5">
        <f>EconomicRates!D47</f>
        <v>7.0000000000000007E-2</v>
      </c>
      <c r="H7" s="5">
        <f t="shared" si="10"/>
        <v>0.12000000000000001</v>
      </c>
      <c r="I7" s="5">
        <f t="shared" si="11"/>
        <v>1.1200000000000001</v>
      </c>
      <c r="J7">
        <f t="shared" si="12"/>
        <v>0.89285714285714279</v>
      </c>
      <c r="K7">
        <f t="shared" si="20"/>
        <v>0.63551807840483121</v>
      </c>
      <c r="L7" s="2">
        <v>4</v>
      </c>
      <c r="M7" s="6">
        <v>2.745E-3</v>
      </c>
      <c r="Q7" s="4">
        <f t="shared" si="21"/>
        <v>12.5</v>
      </c>
      <c r="R7">
        <f t="shared" si="0"/>
        <v>500000</v>
      </c>
      <c r="S7">
        <f t="shared" si="1"/>
        <v>1195.5620475233734</v>
      </c>
      <c r="U7">
        <f t="shared" si="13"/>
        <v>2.745E-3</v>
      </c>
      <c r="V7">
        <f t="shared" si="14"/>
        <v>0.01</v>
      </c>
      <c r="W7">
        <f t="shared" si="15"/>
        <v>0.96239546792061648</v>
      </c>
      <c r="X7">
        <f t="shared" si="16"/>
        <v>2.6417755594420923E-3</v>
      </c>
      <c r="Y7">
        <f t="shared" si="17"/>
        <v>9.6239546792061658E-3</v>
      </c>
      <c r="Z7">
        <f t="shared" si="18"/>
        <v>0.95012973768196818</v>
      </c>
      <c r="AB7">
        <f t="shared" si="19"/>
        <v>1171.9098388861676</v>
      </c>
      <c r="AC7">
        <f t="shared" si="2"/>
        <v>1135.9390545958995</v>
      </c>
      <c r="AE7">
        <f t="shared" si="3"/>
        <v>0</v>
      </c>
      <c r="AF7">
        <f t="shared" si="4"/>
        <v>0</v>
      </c>
      <c r="AG7">
        <f t="shared" si="4"/>
        <v>-11.876621721024602</v>
      </c>
      <c r="AH7">
        <f t="shared" si="5"/>
        <v>-1320.8877797210462</v>
      </c>
      <c r="AI7">
        <f t="shared" si="6"/>
        <v>-1332.7644014420707</v>
      </c>
      <c r="AJ7">
        <f t="shared" si="7"/>
        <v>35.970784290268057</v>
      </c>
      <c r="AK7">
        <f>G7*SUM(AB7, AE7:AF7)</f>
        <v>82.033688722031741</v>
      </c>
      <c r="AL7">
        <f t="shared" si="8"/>
        <v>-1214.759928429771</v>
      </c>
      <c r="AN7">
        <f t="shared" si="9"/>
        <v>0</v>
      </c>
      <c r="AO7">
        <f t="shared" si="9"/>
        <v>0</v>
      </c>
      <c r="AP7">
        <f t="shared" si="9"/>
        <v>-7.5478078140866343</v>
      </c>
      <c r="AQ7">
        <f t="shared" si="9"/>
        <v>-839.44806355674325</v>
      </c>
      <c r="AR7">
        <f t="shared" si="9"/>
        <v>-846.99587137082983</v>
      </c>
      <c r="AS7">
        <f t="shared" si="9"/>
        <v>22.860083710865847</v>
      </c>
      <c r="AT7">
        <f t="shared" si="9"/>
        <v>52.133892221085688</v>
      </c>
      <c r="AU7">
        <f t="shared" si="9"/>
        <v>-772.00189543887836</v>
      </c>
      <c r="AW7">
        <v>4</v>
      </c>
      <c r="AX7">
        <f>IF(Z7&gt;0, (R7*SUMPRODUCT(K7:$K$98, X7:$X$98)-K7*$AZ$3)/Z7, 0)</f>
        <v>1195.5620475233734</v>
      </c>
    </row>
    <row r="8" spans="1:52" x14ac:dyDescent="0.25">
      <c r="B8" s="2">
        <f>'S.26.04.A'!B8</f>
        <v>100</v>
      </c>
      <c r="C8" s="2">
        <f>'S.26.04.A'!C8</f>
        <v>12.5</v>
      </c>
      <c r="E8">
        <v>2008</v>
      </c>
      <c r="F8" s="5">
        <f>EconomicRates!C48</f>
        <v>3.5571999999999999E-2</v>
      </c>
      <c r="G8" s="5">
        <f>EconomicRates!D48</f>
        <v>7.0000000000000007E-2</v>
      </c>
      <c r="H8" s="5">
        <f t="shared" si="10"/>
        <v>0.12000000000000001</v>
      </c>
      <c r="I8" s="5">
        <f t="shared" si="11"/>
        <v>1.1200000000000001</v>
      </c>
      <c r="J8">
        <f t="shared" si="12"/>
        <v>0.89285714285714279</v>
      </c>
      <c r="K8">
        <f t="shared" si="20"/>
        <v>0.5674268557185993</v>
      </c>
      <c r="L8" s="2">
        <v>5</v>
      </c>
      <c r="M8" s="6">
        <v>2.7729999999999999E-3</v>
      </c>
      <c r="Q8" s="4">
        <f t="shared" si="21"/>
        <v>12.5</v>
      </c>
      <c r="R8">
        <f t="shared" si="0"/>
        <v>500000</v>
      </c>
      <c r="S8">
        <f t="shared" si="1"/>
        <v>1179.0719315682106</v>
      </c>
      <c r="U8">
        <f t="shared" si="13"/>
        <v>2.7729999999999999E-3</v>
      </c>
      <c r="V8">
        <f t="shared" si="14"/>
        <v>0.01</v>
      </c>
      <c r="W8">
        <f t="shared" si="15"/>
        <v>0.95012973768196818</v>
      </c>
      <c r="X8">
        <f t="shared" si="16"/>
        <v>2.6347097625920978E-3</v>
      </c>
      <c r="Y8">
        <f t="shared" si="17"/>
        <v>9.5012973768196819E-3</v>
      </c>
      <c r="Z8">
        <f t="shared" si="18"/>
        <v>0.93799373054255641</v>
      </c>
      <c r="AB8">
        <f t="shared" si="19"/>
        <v>1135.9390545958995</v>
      </c>
      <c r="AC8">
        <f t="shared" si="2"/>
        <v>1105.9620796696836</v>
      </c>
      <c r="AE8">
        <f t="shared" si="3"/>
        <v>0</v>
      </c>
      <c r="AF8">
        <f t="shared" si="4"/>
        <v>0</v>
      </c>
      <c r="AG8">
        <f t="shared" si="4"/>
        <v>-11.724921631781955</v>
      </c>
      <c r="AH8">
        <f t="shared" si="5"/>
        <v>-1317.3548812960489</v>
      </c>
      <c r="AI8">
        <f t="shared" si="6"/>
        <v>-1329.0798029278308</v>
      </c>
      <c r="AJ8">
        <f t="shared" si="7"/>
        <v>29.976974926215917</v>
      </c>
      <c r="AK8">
        <f t="shared" ref="AK8:AK71" si="22">G8*SUM(AB8:AB8, AE8:AF8)</f>
        <v>79.515733821712971</v>
      </c>
      <c r="AL8">
        <f t="shared" si="8"/>
        <v>-1219.5870941799019</v>
      </c>
      <c r="AN8">
        <f t="shared" si="9"/>
        <v>0</v>
      </c>
      <c r="AO8">
        <f t="shared" si="9"/>
        <v>0</v>
      </c>
      <c r="AP8">
        <f t="shared" si="9"/>
        <v>-6.6530354150690227</v>
      </c>
      <c r="AQ8">
        <f t="shared" si="9"/>
        <v>-747.5025381593656</v>
      </c>
      <c r="AR8">
        <f t="shared" si="9"/>
        <v>-754.15557357443458</v>
      </c>
      <c r="AS8">
        <f t="shared" si="9"/>
        <v>17.009740626337987</v>
      </c>
      <c r="AT8">
        <f t="shared" si="9"/>
        <v>45.11936282261167</v>
      </c>
      <c r="AU8">
        <f t="shared" si="9"/>
        <v>-692.02647012548493</v>
      </c>
      <c r="AW8">
        <v>5</v>
      </c>
      <c r="AX8">
        <f>IF(Z8&gt;0, (R8*SUMPRODUCT(K8:$K$98, X8:$X$98)-K8*$AZ$3)/Z8, 0)</f>
        <v>1179.0719315682106</v>
      </c>
    </row>
    <row r="9" spans="1:52" x14ac:dyDescent="0.25">
      <c r="A9" t="s">
        <v>39</v>
      </c>
      <c r="C9" s="2">
        <f>'S.26.04.A'!C9</f>
        <v>0.05</v>
      </c>
      <c r="E9">
        <v>2009</v>
      </c>
      <c r="F9" s="5">
        <f>EconomicRates!C49</f>
        <v>3.5571999999999999E-2</v>
      </c>
      <c r="G9" s="5">
        <f>EconomicRates!D49</f>
        <v>7.0000000000000007E-2</v>
      </c>
      <c r="H9" s="5">
        <f t="shared" si="10"/>
        <v>0.12000000000000001</v>
      </c>
      <c r="I9" s="5">
        <f t="shared" si="11"/>
        <v>1.1200000000000001</v>
      </c>
      <c r="J9">
        <f t="shared" si="12"/>
        <v>0.89285714285714279</v>
      </c>
      <c r="K9">
        <f t="shared" si="20"/>
        <v>0.50663112117732079</v>
      </c>
      <c r="L9" s="2">
        <v>6</v>
      </c>
      <c r="M9" s="6">
        <v>2.8019999999999998E-3</v>
      </c>
      <c r="Q9" s="4">
        <f t="shared" si="21"/>
        <v>12.5</v>
      </c>
      <c r="R9">
        <f t="shared" si="0"/>
        <v>500000</v>
      </c>
      <c r="S9">
        <f t="shared" si="1"/>
        <v>1167.6225430012955</v>
      </c>
      <c r="U9">
        <f t="shared" si="13"/>
        <v>2.8019999999999998E-3</v>
      </c>
      <c r="V9">
        <f t="shared" si="14"/>
        <v>0.01</v>
      </c>
      <c r="W9">
        <f t="shared" si="15"/>
        <v>0.93799373054255641</v>
      </c>
      <c r="X9">
        <f t="shared" si="16"/>
        <v>2.6282584329802429E-3</v>
      </c>
      <c r="Y9">
        <f t="shared" si="17"/>
        <v>9.3799373054255647E-3</v>
      </c>
      <c r="Z9">
        <f t="shared" si="18"/>
        <v>0.92598553480415069</v>
      </c>
      <c r="AB9">
        <f t="shared" si="19"/>
        <v>1105.9620796696836</v>
      </c>
      <c r="AC9">
        <f t="shared" si="2"/>
        <v>1081.2015849304371</v>
      </c>
      <c r="AE9">
        <f t="shared" si="3"/>
        <v>0</v>
      </c>
      <c r="AF9">
        <f t="shared" si="4"/>
        <v>0</v>
      </c>
      <c r="AG9">
        <f t="shared" si="4"/>
        <v>-11.574819185051883</v>
      </c>
      <c r="AH9">
        <f t="shared" si="5"/>
        <v>-1314.1292164901215</v>
      </c>
      <c r="AI9">
        <f t="shared" si="6"/>
        <v>-1325.7040356751734</v>
      </c>
      <c r="AJ9">
        <f t="shared" si="7"/>
        <v>24.760494739246496</v>
      </c>
      <c r="AK9">
        <f t="shared" si="22"/>
        <v>77.417345576877864</v>
      </c>
      <c r="AL9">
        <f t="shared" si="8"/>
        <v>-1223.5261953590491</v>
      </c>
      <c r="AN9">
        <f t="shared" si="9"/>
        <v>0</v>
      </c>
      <c r="AO9">
        <f t="shared" si="9"/>
        <v>0</v>
      </c>
      <c r="AP9">
        <f t="shared" si="9"/>
        <v>-5.8641636211475978</v>
      </c>
      <c r="AQ9">
        <f t="shared" si="9"/>
        <v>-665.77875832226437</v>
      </c>
      <c r="AR9">
        <f t="shared" si="9"/>
        <v>-671.64292194341192</v>
      </c>
      <c r="AS9">
        <f t="shared" si="9"/>
        <v>12.544437210649606</v>
      </c>
      <c r="AT9">
        <f t="shared" si="9"/>
        <v>39.22203658818573</v>
      </c>
      <c r="AU9">
        <f t="shared" si="9"/>
        <v>-619.87644814457667</v>
      </c>
      <c r="AW9">
        <v>6</v>
      </c>
      <c r="AX9">
        <f>IF(Z9&gt;0, (R9*SUMPRODUCT(K9:$K$98, X9:$X$98)-K9*$AZ$3)/Z9, 0)</f>
        <v>1167.6225430012955</v>
      </c>
    </row>
    <row r="10" spans="1:52" x14ac:dyDescent="0.25">
      <c r="A10" t="s">
        <v>19</v>
      </c>
      <c r="C10" s="2">
        <f>'S.26.04.A'!C10</f>
        <v>0.01</v>
      </c>
      <c r="E10">
        <v>2010</v>
      </c>
      <c r="F10" s="5">
        <f>EconomicRates!C50</f>
        <v>3.5571999999999999E-2</v>
      </c>
      <c r="G10" s="5">
        <f>EconomicRates!D50</f>
        <v>7.0000000000000007E-2</v>
      </c>
      <c r="H10" s="5">
        <f t="shared" si="10"/>
        <v>0.12000000000000001</v>
      </c>
      <c r="I10" s="5">
        <f t="shared" si="11"/>
        <v>1.1200000000000001</v>
      </c>
      <c r="J10">
        <f t="shared" si="12"/>
        <v>0.89285714285714279</v>
      </c>
      <c r="K10">
        <f t="shared" si="20"/>
        <v>0.45234921533689354</v>
      </c>
      <c r="L10" s="2">
        <v>7</v>
      </c>
      <c r="M10" s="6">
        <v>2.8370000000000001E-3</v>
      </c>
      <c r="Q10" s="4">
        <f t="shared" si="21"/>
        <v>12.5</v>
      </c>
      <c r="R10">
        <f t="shared" si="0"/>
        <v>500000</v>
      </c>
      <c r="S10">
        <f t="shared" si="1"/>
        <v>1160.408904074661</v>
      </c>
      <c r="U10">
        <f t="shared" si="13"/>
        <v>2.8370000000000001E-3</v>
      </c>
      <c r="V10">
        <f t="shared" si="14"/>
        <v>0.01</v>
      </c>
      <c r="W10">
        <f t="shared" si="15"/>
        <v>0.92598553480415069</v>
      </c>
      <c r="X10">
        <f t="shared" si="16"/>
        <v>2.6270209622393757E-3</v>
      </c>
      <c r="Y10">
        <f t="shared" si="17"/>
        <v>9.2598553480415079E-3</v>
      </c>
      <c r="Z10">
        <f t="shared" si="18"/>
        <v>0.91409865849386984</v>
      </c>
      <c r="AB10">
        <f t="shared" si="19"/>
        <v>1081.2015849304371</v>
      </c>
      <c r="AC10">
        <f t="shared" si="2"/>
        <v>1060.7282225189892</v>
      </c>
      <c r="AE10">
        <f t="shared" si="3"/>
        <v>0</v>
      </c>
      <c r="AF10">
        <f t="shared" si="4"/>
        <v>0</v>
      </c>
      <c r="AG10">
        <f t="shared" si="4"/>
        <v>-11.426233231173374</v>
      </c>
      <c r="AH10">
        <f t="shared" si="5"/>
        <v>-1313.5104811196879</v>
      </c>
      <c r="AI10">
        <f t="shared" si="6"/>
        <v>-1324.9367143508614</v>
      </c>
      <c r="AJ10">
        <f t="shared" si="7"/>
        <v>20.473362411447852</v>
      </c>
      <c r="AK10">
        <f t="shared" si="22"/>
        <v>75.684110945130598</v>
      </c>
      <c r="AL10">
        <f t="shared" si="8"/>
        <v>-1228.7792409942829</v>
      </c>
      <c r="AN10">
        <f t="shared" si="9"/>
        <v>0</v>
      </c>
      <c r="AO10">
        <f t="shared" si="9"/>
        <v>0</v>
      </c>
      <c r="AP10">
        <f t="shared" si="9"/>
        <v>-5.1686476363776128</v>
      </c>
      <c r="AQ10">
        <f t="shared" si="9"/>
        <v>-594.1654354712764</v>
      </c>
      <c r="AR10">
        <f t="shared" si="9"/>
        <v>-599.33408310765401</v>
      </c>
      <c r="AS10">
        <f t="shared" si="9"/>
        <v>9.2611094221262871</v>
      </c>
      <c r="AT10">
        <f t="shared" si="9"/>
        <v>34.235648199500226</v>
      </c>
      <c r="AU10">
        <f t="shared" si="9"/>
        <v>-555.83732548602745</v>
      </c>
      <c r="AW10">
        <v>7</v>
      </c>
      <c r="AX10">
        <f>IF(Z10&gt;0, (R10*SUMPRODUCT(K10:$K$98, X10:$X$98)-K10*$AZ$3)/Z10, 0)</f>
        <v>1160.408904074661</v>
      </c>
    </row>
    <row r="11" spans="1:52" x14ac:dyDescent="0.25">
      <c r="A11" t="s">
        <v>33</v>
      </c>
      <c r="C11" s="12">
        <f>AU91</f>
        <v>-4.7712617141709365E-13</v>
      </c>
      <c r="E11">
        <v>2011</v>
      </c>
      <c r="F11" s="5">
        <f>EconomicRates!C51</f>
        <v>3.5571999999999999E-2</v>
      </c>
      <c r="G11" s="5">
        <f>EconomicRates!D51</f>
        <v>7.0000000000000007E-2</v>
      </c>
      <c r="H11" s="5">
        <f t="shared" si="10"/>
        <v>0.12000000000000001</v>
      </c>
      <c r="I11" s="5">
        <f t="shared" si="11"/>
        <v>1.1200000000000001</v>
      </c>
      <c r="J11">
        <f t="shared" si="12"/>
        <v>0.89285714285714279</v>
      </c>
      <c r="K11">
        <f t="shared" si="20"/>
        <v>0.40388322797936921</v>
      </c>
      <c r="L11" s="2">
        <v>8</v>
      </c>
      <c r="M11" s="6">
        <v>2.8709999999999999E-3</v>
      </c>
      <c r="Q11" s="4">
        <f t="shared" si="21"/>
        <v>12.5</v>
      </c>
      <c r="R11">
        <f t="shared" si="0"/>
        <v>500000</v>
      </c>
      <c r="S11">
        <f t="shared" si="1"/>
        <v>1155.5910939797338</v>
      </c>
      <c r="U11">
        <f t="shared" si="13"/>
        <v>2.8709999999999999E-3</v>
      </c>
      <c r="V11">
        <f t="shared" si="14"/>
        <v>0.01</v>
      </c>
      <c r="W11">
        <f t="shared" si="15"/>
        <v>0.91409865849386984</v>
      </c>
      <c r="X11">
        <f t="shared" si="16"/>
        <v>2.6243772485359E-3</v>
      </c>
      <c r="Y11">
        <f t="shared" si="17"/>
        <v>9.1409865849386984E-3</v>
      </c>
      <c r="Z11">
        <f t="shared" si="18"/>
        <v>0.90233329466039525</v>
      </c>
      <c r="AB11">
        <f t="shared" si="19"/>
        <v>1060.7282225189892</v>
      </c>
      <c r="AC11">
        <f t="shared" si="2"/>
        <v>1042.7283191109436</v>
      </c>
      <c r="AE11">
        <f t="shared" si="3"/>
        <v>0</v>
      </c>
      <c r="AF11">
        <f t="shared" si="4"/>
        <v>0</v>
      </c>
      <c r="AG11">
        <f t="shared" si="4"/>
        <v>-11.27916618325494</v>
      </c>
      <c r="AH11">
        <f t="shared" si="5"/>
        <v>-1312.18862426795</v>
      </c>
      <c r="AI11">
        <f t="shared" si="6"/>
        <v>-1323.467790451205</v>
      </c>
      <c r="AJ11">
        <f t="shared" si="7"/>
        <v>17.999903408045611</v>
      </c>
      <c r="AK11">
        <f t="shared" si="22"/>
        <v>74.250975576329253</v>
      </c>
      <c r="AL11">
        <f t="shared" si="8"/>
        <v>-1231.2169114668302</v>
      </c>
      <c r="AN11">
        <f t="shared" si="9"/>
        <v>0</v>
      </c>
      <c r="AO11">
        <f t="shared" si="9"/>
        <v>0</v>
      </c>
      <c r="AP11">
        <f t="shared" si="9"/>
        <v>-4.5554660470087462</v>
      </c>
      <c r="AQ11">
        <f t="shared" si="9"/>
        <v>-529.97097728714732</v>
      </c>
      <c r="AR11">
        <f t="shared" si="9"/>
        <v>-534.52644333415606</v>
      </c>
      <c r="AS11">
        <f t="shared" si="9"/>
        <v>7.2698590917583106</v>
      </c>
      <c r="AT11">
        <f t="shared" si="9"/>
        <v>29.988723696385161</v>
      </c>
      <c r="AU11">
        <f t="shared" si="9"/>
        <v>-497.26786054601263</v>
      </c>
      <c r="AW11">
        <v>8</v>
      </c>
      <c r="AX11">
        <f>IF(Z11&gt;0, (R11*SUMPRODUCT(K11:$K$98, X11:$X$98)-K11*$AZ$3)/Z11, 0)</f>
        <v>1155.5910939797338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f>EconomicRates!C52</f>
        <v>3.5571999999999999E-2</v>
      </c>
      <c r="G12" s="5">
        <f>EconomicRates!D52</f>
        <v>7.0000000000000007E-2</v>
      </c>
      <c r="H12" s="5">
        <f t="shared" si="10"/>
        <v>0.12000000000000001</v>
      </c>
      <c r="I12" s="5">
        <f t="shared" si="11"/>
        <v>1.1200000000000001</v>
      </c>
      <c r="J12">
        <f t="shared" si="12"/>
        <v>0.89285714285714279</v>
      </c>
      <c r="K12">
        <f t="shared" si="20"/>
        <v>0.36061002498157962</v>
      </c>
      <c r="L12" s="2">
        <v>9</v>
      </c>
      <c r="M12" s="6">
        <v>2.9099999999999998E-3</v>
      </c>
      <c r="Q12" s="4">
        <f t="shared" si="21"/>
        <v>12.5</v>
      </c>
      <c r="R12">
        <f t="shared" si="0"/>
        <v>500000</v>
      </c>
      <c r="S12">
        <f t="shared" si="1"/>
        <v>1153.2604767055675</v>
      </c>
      <c r="U12">
        <f t="shared" si="13"/>
        <v>2.9099999999999998E-3</v>
      </c>
      <c r="V12">
        <f t="shared" si="14"/>
        <v>0.01</v>
      </c>
      <c r="W12">
        <f t="shared" si="15"/>
        <v>0.90233329466039525</v>
      </c>
      <c r="X12">
        <f t="shared" si="16"/>
        <v>2.6257898874617498E-3</v>
      </c>
      <c r="Y12">
        <f t="shared" si="17"/>
        <v>9.0233329466039534E-3</v>
      </c>
      <c r="Z12">
        <f t="shared" si="18"/>
        <v>0.89068417182632953</v>
      </c>
      <c r="AB12">
        <f t="shared" si="19"/>
        <v>1042.7283191109436</v>
      </c>
      <c r="AC12">
        <f t="shared" si="2"/>
        <v>1027.1908525945364</v>
      </c>
      <c r="AE12">
        <f t="shared" si="3"/>
        <v>0</v>
      </c>
      <c r="AF12">
        <f t="shared" si="4"/>
        <v>0</v>
      </c>
      <c r="AG12">
        <f t="shared" si="4"/>
        <v>-11.13355214782912</v>
      </c>
      <c r="AH12">
        <f t="shared" si="5"/>
        <v>-1312.894943730875</v>
      </c>
      <c r="AI12">
        <f t="shared" si="6"/>
        <v>-1324.028495878704</v>
      </c>
      <c r="AJ12">
        <f t="shared" si="7"/>
        <v>15.537466516407221</v>
      </c>
      <c r="AK12">
        <f t="shared" si="22"/>
        <v>72.990982337766056</v>
      </c>
      <c r="AL12">
        <f t="shared" si="8"/>
        <v>-1235.5000470245307</v>
      </c>
      <c r="AN12">
        <f t="shared" si="9"/>
        <v>0</v>
      </c>
      <c r="AO12">
        <f t="shared" si="9"/>
        <v>0</v>
      </c>
      <c r="AP12">
        <f t="shared" si="9"/>
        <v>-4.0148705181623781</v>
      </c>
      <c r="AQ12">
        <f t="shared" si="9"/>
        <v>-473.4430784569804</v>
      </c>
      <c r="AR12">
        <f t="shared" si="9"/>
        <v>-477.45794897514276</v>
      </c>
      <c r="AS12">
        <f t="shared" si="9"/>
        <v>5.602966188632065</v>
      </c>
      <c r="AT12">
        <f t="shared" si="9"/>
        <v>26.321279964251854</v>
      </c>
      <c r="AU12">
        <f t="shared" si="9"/>
        <v>-445.53370282225882</v>
      </c>
      <c r="AW12">
        <v>9</v>
      </c>
      <c r="AX12">
        <f>IF(Z12&gt;0, (R12*SUMPRODUCT(K12:$K$98, X12:$X$98)-K12*$AZ$3)/Z12, 0)</f>
        <v>1153.2604767055675</v>
      </c>
    </row>
    <row r="13" spans="1:52" x14ac:dyDescent="0.25">
      <c r="E13">
        <v>2013</v>
      </c>
      <c r="F13" s="5">
        <f>EconomicRates!C53</f>
        <v>3.5571999999999999E-2</v>
      </c>
      <c r="G13" s="5">
        <f>EconomicRates!D53</f>
        <v>7.0000000000000007E-2</v>
      </c>
      <c r="H13" s="5">
        <f t="shared" si="10"/>
        <v>0.12000000000000001</v>
      </c>
      <c r="I13" s="5">
        <f t="shared" si="11"/>
        <v>1.1200000000000001</v>
      </c>
      <c r="J13">
        <f t="shared" si="12"/>
        <v>0.89285714285714279</v>
      </c>
      <c r="K13">
        <f t="shared" si="20"/>
        <v>0.32197323659069604</v>
      </c>
      <c r="L13" s="2">
        <v>10</v>
      </c>
      <c r="M13" s="6">
        <v>2.9520000000000002E-3</v>
      </c>
      <c r="Q13" s="4">
        <f t="shared" si="21"/>
        <v>12.5</v>
      </c>
      <c r="R13">
        <f t="shared" si="0"/>
        <v>500000</v>
      </c>
      <c r="S13">
        <f t="shared" si="1"/>
        <v>1152.3240383710163</v>
      </c>
      <c r="U13">
        <f t="shared" si="13"/>
        <v>2.9520000000000002E-3</v>
      </c>
      <c r="V13">
        <f t="shared" si="14"/>
        <v>0.01</v>
      </c>
      <c r="W13">
        <f t="shared" si="15"/>
        <v>0.89068417182632953</v>
      </c>
      <c r="X13">
        <f t="shared" si="16"/>
        <v>2.6292996752313252E-3</v>
      </c>
      <c r="Y13">
        <f t="shared" si="17"/>
        <v>8.9068417182632947E-3</v>
      </c>
      <c r="Z13">
        <f t="shared" si="18"/>
        <v>0.87914803043283496</v>
      </c>
      <c r="AB13">
        <f t="shared" si="19"/>
        <v>1027.1908525945364</v>
      </c>
      <c r="AC13">
        <f t="shared" si="2"/>
        <v>1013.0634087542895</v>
      </c>
      <c r="AE13">
        <f t="shared" si="3"/>
        <v>0</v>
      </c>
      <c r="AF13">
        <f t="shared" si="4"/>
        <v>0</v>
      </c>
      <c r="AG13">
        <f t="shared" si="4"/>
        <v>-10.989350380410437</v>
      </c>
      <c r="AH13">
        <f t="shared" si="5"/>
        <v>-1314.6498376156626</v>
      </c>
      <c r="AI13">
        <f t="shared" si="6"/>
        <v>-1325.6391879960731</v>
      </c>
      <c r="AJ13">
        <f t="shared" si="7"/>
        <v>14.127443840246883</v>
      </c>
      <c r="AK13">
        <f t="shared" si="22"/>
        <v>71.903359681617559</v>
      </c>
      <c r="AL13">
        <f t="shared" si="8"/>
        <v>-1239.6083844742088</v>
      </c>
      <c r="AN13">
        <f t="shared" si="9"/>
        <v>0</v>
      </c>
      <c r="AO13">
        <f t="shared" si="9"/>
        <v>0</v>
      </c>
      <c r="AP13">
        <f t="shared" si="9"/>
        <v>-3.5382767100099453</v>
      </c>
      <c r="AQ13">
        <f t="shared" si="9"/>
        <v>-423.28206320054784</v>
      </c>
      <c r="AR13">
        <f t="shared" si="9"/>
        <v>-426.82033991055783</v>
      </c>
      <c r="AS13">
        <f t="shared" si="9"/>
        <v>4.5486588179975813</v>
      </c>
      <c r="AT13">
        <f t="shared" si="9"/>
        <v>23.150957438435366</v>
      </c>
      <c r="AU13">
        <f t="shared" si="9"/>
        <v>-399.12072365412496</v>
      </c>
      <c r="AW13">
        <v>10</v>
      </c>
      <c r="AX13">
        <f>IF(Z13&gt;0, (R13*SUMPRODUCT(K13:$K$98, X13:$X$98)-K13*$AZ$3)/Z13, 0)</f>
        <v>1152.3240383710163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10"/>
        <v>0.12000000000000001</v>
      </c>
      <c r="I14" s="5">
        <f t="shared" si="11"/>
        <v>1.1200000000000001</v>
      </c>
      <c r="J14">
        <f t="shared" si="12"/>
        <v>0.89285714285714279</v>
      </c>
      <c r="K14">
        <f t="shared" si="20"/>
        <v>0.28747610409883573</v>
      </c>
      <c r="L14" s="2">
        <v>11</v>
      </c>
      <c r="M14" s="6">
        <v>2.9979999999999998E-3</v>
      </c>
      <c r="Q14" s="4">
        <f t="shared" si="21"/>
        <v>12.5</v>
      </c>
      <c r="R14">
        <f t="shared" si="0"/>
        <v>500000</v>
      </c>
      <c r="S14">
        <f t="shared" si="1"/>
        <v>1152.3113386417594</v>
      </c>
      <c r="U14">
        <f t="shared" si="13"/>
        <v>2.9979999999999998E-3</v>
      </c>
      <c r="V14">
        <f t="shared" si="14"/>
        <v>0.01</v>
      </c>
      <c r="W14">
        <f t="shared" si="15"/>
        <v>0.87914803043283496</v>
      </c>
      <c r="X14">
        <f t="shared" si="16"/>
        <v>2.6356857952376392E-3</v>
      </c>
      <c r="Y14">
        <f t="shared" si="17"/>
        <v>8.7914803043283498E-3</v>
      </c>
      <c r="Z14">
        <f t="shared" si="18"/>
        <v>0.867720864333269</v>
      </c>
      <c r="AB14">
        <f t="shared" si="19"/>
        <v>1013.0634087542895</v>
      </c>
      <c r="AC14">
        <f t="shared" si="2"/>
        <v>999.8845907472537</v>
      </c>
      <c r="AE14">
        <f t="shared" si="3"/>
        <v>0</v>
      </c>
      <c r="AF14">
        <f t="shared" si="4"/>
        <v>0</v>
      </c>
      <c r="AG14">
        <f t="shared" si="4"/>
        <v>-10.846510804165863</v>
      </c>
      <c r="AH14">
        <f t="shared" si="5"/>
        <v>-1317.8428976188195</v>
      </c>
      <c r="AI14">
        <f t="shared" si="6"/>
        <v>-1328.6894084229855</v>
      </c>
      <c r="AJ14">
        <f t="shared" si="7"/>
        <v>13.178818007035829</v>
      </c>
      <c r="AK14">
        <f t="shared" si="22"/>
        <v>70.914438612800268</v>
      </c>
      <c r="AL14">
        <f t="shared" si="8"/>
        <v>-1244.5961518031493</v>
      </c>
      <c r="AN14">
        <f t="shared" si="9"/>
        <v>0</v>
      </c>
      <c r="AO14">
        <f t="shared" si="9"/>
        <v>0</v>
      </c>
      <c r="AP14">
        <f t="shared" si="9"/>
        <v>-3.118112669047532</v>
      </c>
      <c r="AQ14">
        <f t="shared" si="9"/>
        <v>-378.84834202177905</v>
      </c>
      <c r="AR14">
        <f t="shared" si="9"/>
        <v>-381.96645469082665</v>
      </c>
      <c r="AS14">
        <f t="shared" si="9"/>
        <v>3.7885952572902428</v>
      </c>
      <c r="AT14">
        <f t="shared" si="9"/>
        <v>20.386206536763865</v>
      </c>
      <c r="AU14">
        <f t="shared" si="9"/>
        <v>-357.79165289677252</v>
      </c>
      <c r="AW14">
        <v>11</v>
      </c>
      <c r="AX14">
        <f>IF(Z14&gt;0, (R14*SUMPRODUCT(K14:$K$98, X14:$X$98)-K14*$AZ$3)/Z14, 0)</f>
        <v>1152.3113386417594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10"/>
        <v>0.12000000000000001</v>
      </c>
      <c r="I15" s="5">
        <f t="shared" si="11"/>
        <v>1.1200000000000001</v>
      </c>
      <c r="J15">
        <f t="shared" si="12"/>
        <v>0.89285714285714279</v>
      </c>
      <c r="K15">
        <f t="shared" si="20"/>
        <v>0.25667509294538904</v>
      </c>
      <c r="L15" s="2">
        <v>12</v>
      </c>
      <c r="M15" s="6">
        <v>3.0469999999999998E-3</v>
      </c>
      <c r="Q15" s="4">
        <f t="shared" si="21"/>
        <v>12.5</v>
      </c>
      <c r="R15">
        <f t="shared" si="0"/>
        <v>500000</v>
      </c>
      <c r="S15">
        <f t="shared" si="1"/>
        <v>1152.7325952224417</v>
      </c>
      <c r="U15">
        <f t="shared" si="13"/>
        <v>3.0469999999999998E-3</v>
      </c>
      <c r="V15">
        <f t="shared" si="14"/>
        <v>0.01</v>
      </c>
      <c r="W15">
        <f t="shared" si="15"/>
        <v>0.867720864333269</v>
      </c>
      <c r="X15">
        <f t="shared" si="16"/>
        <v>2.6439454736234703E-3</v>
      </c>
      <c r="Y15">
        <f t="shared" si="17"/>
        <v>8.6772086433326897E-3</v>
      </c>
      <c r="Z15">
        <f t="shared" si="18"/>
        <v>0.85639971021631289</v>
      </c>
      <c r="AB15">
        <f t="shared" si="19"/>
        <v>999.8845907472537</v>
      </c>
      <c r="AC15">
        <f t="shared" si="2"/>
        <v>987.1998605053974</v>
      </c>
      <c r="AE15">
        <f t="shared" si="3"/>
        <v>0</v>
      </c>
      <c r="AF15">
        <f t="shared" si="4"/>
        <v>0</v>
      </c>
      <c r="AG15">
        <f t="shared" si="4"/>
        <v>-10.70499637770391</v>
      </c>
      <c r="AH15">
        <f t="shared" si="5"/>
        <v>-1321.9727368117351</v>
      </c>
      <c r="AI15">
        <f t="shared" si="6"/>
        <v>-1332.6777331894391</v>
      </c>
      <c r="AJ15">
        <f t="shared" si="7"/>
        <v>12.6847302418563</v>
      </c>
      <c r="AK15">
        <f t="shared" si="22"/>
        <v>69.99192135230777</v>
      </c>
      <c r="AL15">
        <f t="shared" si="8"/>
        <v>-1250.0010815952749</v>
      </c>
      <c r="AN15">
        <f t="shared" si="9"/>
        <v>0</v>
      </c>
      <c r="AO15">
        <f t="shared" si="9"/>
        <v>0</v>
      </c>
      <c r="AP15">
        <f t="shared" si="9"/>
        <v>-2.7477059402272044</v>
      </c>
      <c r="AQ15">
        <f t="shared" si="9"/>
        <v>-339.31747509242246</v>
      </c>
      <c r="AR15">
        <f t="shared" si="9"/>
        <v>-342.06518103264966</v>
      </c>
      <c r="AS15">
        <f t="shared" si="9"/>
        <v>3.2558543138156533</v>
      </c>
      <c r="AT15">
        <f t="shared" si="9"/>
        <v>17.965182918529958</v>
      </c>
      <c r="AU15">
        <f t="shared" si="9"/>
        <v>-320.84414380030398</v>
      </c>
      <c r="AW15">
        <v>12</v>
      </c>
      <c r="AX15">
        <f>IF(Z15&gt;0, (R15*SUMPRODUCT(K15:$K$98, X15:$X$98)-K15*$AZ$3)/Z15, 0)</f>
        <v>1152.7325952224417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10"/>
        <v>0.12000000000000001</v>
      </c>
      <c r="I16" s="5">
        <f t="shared" si="11"/>
        <v>1.1200000000000001</v>
      </c>
      <c r="J16">
        <f t="shared" si="12"/>
        <v>0.89285714285714279</v>
      </c>
      <c r="K16">
        <f t="shared" si="20"/>
        <v>0.22917419012981163</v>
      </c>
      <c r="L16" s="2">
        <v>13</v>
      </c>
      <c r="M16" s="6">
        <v>3.104E-3</v>
      </c>
      <c r="Q16" s="4">
        <f t="shared" si="21"/>
        <v>12.5</v>
      </c>
      <c r="R16">
        <f t="shared" si="0"/>
        <v>500000</v>
      </c>
      <c r="S16">
        <f t="shared" si="1"/>
        <v>1153.3840419840003</v>
      </c>
      <c r="U16">
        <f t="shared" si="13"/>
        <v>3.104E-3</v>
      </c>
      <c r="V16">
        <f t="shared" si="14"/>
        <v>0.01</v>
      </c>
      <c r="W16">
        <f t="shared" si="15"/>
        <v>0.85639971021631289</v>
      </c>
      <c r="X16">
        <f t="shared" si="16"/>
        <v>2.6582647005114353E-3</v>
      </c>
      <c r="Y16">
        <f t="shared" si="17"/>
        <v>8.5639971021631289E-3</v>
      </c>
      <c r="Z16">
        <f t="shared" si="18"/>
        <v>0.84517744841363829</v>
      </c>
      <c r="AB16">
        <f t="shared" si="19"/>
        <v>987.1998605053974</v>
      </c>
      <c r="AC16">
        <f t="shared" si="2"/>
        <v>974.81418164504601</v>
      </c>
      <c r="AE16">
        <f t="shared" si="3"/>
        <v>0</v>
      </c>
      <c r="AF16">
        <f t="shared" si="4"/>
        <v>0</v>
      </c>
      <c r="AG16">
        <f t="shared" si="4"/>
        <v>-10.564718105170478</v>
      </c>
      <c r="AH16">
        <f t="shared" si="5"/>
        <v>-1329.1323502557177</v>
      </c>
      <c r="AI16">
        <f t="shared" si="6"/>
        <v>-1339.6970683608881</v>
      </c>
      <c r="AJ16">
        <f t="shared" si="7"/>
        <v>12.385678860351391</v>
      </c>
      <c r="AK16">
        <f t="shared" si="22"/>
        <v>69.103990235377822</v>
      </c>
      <c r="AL16">
        <f t="shared" si="8"/>
        <v>-1258.207399265159</v>
      </c>
      <c r="AN16">
        <f t="shared" si="9"/>
        <v>0</v>
      </c>
      <c r="AO16">
        <f t="shared" si="9"/>
        <v>0</v>
      </c>
      <c r="AP16">
        <f t="shared" si="9"/>
        <v>-2.4211607157022024</v>
      </c>
      <c r="AQ16">
        <f t="shared" si="9"/>
        <v>-304.60282994518724</v>
      </c>
      <c r="AR16">
        <f t="shared" si="9"/>
        <v>-307.02399066088941</v>
      </c>
      <c r="AS16">
        <f t="shared" si="9"/>
        <v>2.8384779220289582</v>
      </c>
      <c r="AT16">
        <f t="shared" si="9"/>
        <v>15.836850996931123</v>
      </c>
      <c r="AU16">
        <f t="shared" si="9"/>
        <v>-288.34866174192939</v>
      </c>
      <c r="AW16">
        <v>13</v>
      </c>
      <c r="AX16">
        <f>IF(Z16&gt;0, (R16*SUMPRODUCT(K16:$K$98, X16:$X$98)-K16*$AZ$3)/Z16, 0)</f>
        <v>1153.3840419840003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10"/>
        <v>0.12000000000000001</v>
      </c>
      <c r="I17" s="5">
        <f t="shared" si="11"/>
        <v>1.1200000000000001</v>
      </c>
      <c r="J17">
        <f t="shared" si="12"/>
        <v>0.89285714285714279</v>
      </c>
      <c r="K17">
        <f t="shared" si="20"/>
        <v>0.20461981261590323</v>
      </c>
      <c r="L17" s="2">
        <v>14</v>
      </c>
      <c r="M17" s="6">
        <v>3.1700000000000001E-3</v>
      </c>
      <c r="Q17" s="4">
        <f t="shared" si="21"/>
        <v>12.5</v>
      </c>
      <c r="R17">
        <f t="shared" si="0"/>
        <v>500000</v>
      </c>
      <c r="S17">
        <f t="shared" si="1"/>
        <v>1153.5505342915901</v>
      </c>
      <c r="U17">
        <f t="shared" si="13"/>
        <v>3.1700000000000001E-3</v>
      </c>
      <c r="V17">
        <f t="shared" si="14"/>
        <v>0.01</v>
      </c>
      <c r="W17">
        <f t="shared" si="15"/>
        <v>0.84517744841363829</v>
      </c>
      <c r="X17">
        <f t="shared" si="16"/>
        <v>2.6792125114712332E-3</v>
      </c>
      <c r="Y17">
        <f t="shared" si="17"/>
        <v>8.4517744841363825E-3</v>
      </c>
      <c r="Z17">
        <f t="shared" si="18"/>
        <v>0.83404646141803074</v>
      </c>
      <c r="AB17">
        <f t="shared" si="19"/>
        <v>974.81418164504601</v>
      </c>
      <c r="AC17">
        <f t="shared" si="2"/>
        <v>962.11474119277943</v>
      </c>
      <c r="AE17">
        <f t="shared" si="3"/>
        <v>0</v>
      </c>
      <c r="AF17">
        <f t="shared" si="4"/>
        <v>0</v>
      </c>
      <c r="AG17">
        <f t="shared" si="4"/>
        <v>-10.425580767725384</v>
      </c>
      <c r="AH17">
        <f t="shared" si="5"/>
        <v>-1339.6062557356165</v>
      </c>
      <c r="AI17">
        <f t="shared" si="6"/>
        <v>-1350.031836503342</v>
      </c>
      <c r="AJ17">
        <f t="shared" si="7"/>
        <v>12.699440452266572</v>
      </c>
      <c r="AK17">
        <f t="shared" si="22"/>
        <v>68.236992715153221</v>
      </c>
      <c r="AL17">
        <f t="shared" si="8"/>
        <v>-1269.0954033359221</v>
      </c>
      <c r="AN17">
        <f t="shared" si="9"/>
        <v>0</v>
      </c>
      <c r="AO17">
        <f t="shared" si="9"/>
        <v>0</v>
      </c>
      <c r="AP17">
        <f t="shared" si="9"/>
        <v>-2.1332803831039326</v>
      </c>
      <c r="AQ17">
        <f t="shared" si="9"/>
        <v>-274.10998102771362</v>
      </c>
      <c r="AR17">
        <f t="shared" si="9"/>
        <v>-276.24326141081752</v>
      </c>
      <c r="AS17">
        <f t="shared" si="9"/>
        <v>2.5985571256696072</v>
      </c>
      <c r="AT17">
        <f t="shared" si="9"/>
        <v>13.962640662847406</v>
      </c>
      <c r="AU17">
        <f t="shared" si="9"/>
        <v>-259.68206362230052</v>
      </c>
      <c r="AW17">
        <v>14</v>
      </c>
      <c r="AX17">
        <f>IF(Z17&gt;0, (R17*SUMPRODUCT(K17:$K$98, X17:$X$98)-K17*$AZ$3)/Z17, 0)</f>
        <v>1153.5505342915901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10"/>
        <v>0.12000000000000001</v>
      </c>
      <c r="I18" s="5">
        <f t="shared" si="11"/>
        <v>1.1200000000000001</v>
      </c>
      <c r="J18">
        <f t="shared" si="12"/>
        <v>0.89285714285714279</v>
      </c>
      <c r="K18">
        <f t="shared" si="20"/>
        <v>0.1826962612641993</v>
      </c>
      <c r="L18" s="2">
        <v>15</v>
      </c>
      <c r="M18" s="6">
        <v>3.2390000000000001E-3</v>
      </c>
      <c r="Q18" s="4">
        <f t="shared" si="21"/>
        <v>12.5</v>
      </c>
      <c r="R18">
        <f t="shared" si="0"/>
        <v>500000</v>
      </c>
      <c r="S18">
        <f t="shared" si="1"/>
        <v>1152.6459005772931</v>
      </c>
      <c r="U18">
        <f t="shared" si="13"/>
        <v>3.2390000000000001E-3</v>
      </c>
      <c r="V18">
        <f t="shared" si="14"/>
        <v>0.01</v>
      </c>
      <c r="W18">
        <f t="shared" si="15"/>
        <v>0.83404646141803074</v>
      </c>
      <c r="X18">
        <f t="shared" si="16"/>
        <v>2.7014764885330018E-3</v>
      </c>
      <c r="Y18">
        <f t="shared" si="17"/>
        <v>8.3404646141803079E-3</v>
      </c>
      <c r="Z18">
        <f t="shared" si="18"/>
        <v>0.82300452031531746</v>
      </c>
      <c r="AB18">
        <f t="shared" si="19"/>
        <v>962.11474119277943</v>
      </c>
      <c r="AC18">
        <f t="shared" si="2"/>
        <v>948.63278649803226</v>
      </c>
      <c r="AE18">
        <f t="shared" si="3"/>
        <v>0</v>
      </c>
      <c r="AF18">
        <f t="shared" si="4"/>
        <v>0</v>
      </c>
      <c r="AG18">
        <f t="shared" si="4"/>
        <v>-10.287556503941468</v>
      </c>
      <c r="AH18">
        <f t="shared" si="5"/>
        <v>-1350.7382442665009</v>
      </c>
      <c r="AI18">
        <f t="shared" si="6"/>
        <v>-1361.0258007704424</v>
      </c>
      <c r="AJ18">
        <f t="shared" si="7"/>
        <v>13.481954694747174</v>
      </c>
      <c r="AK18">
        <f t="shared" si="22"/>
        <v>67.348031883494571</v>
      </c>
      <c r="AL18">
        <f t="shared" si="8"/>
        <v>-1280.1958141922007</v>
      </c>
      <c r="AN18">
        <f t="shared" si="9"/>
        <v>0</v>
      </c>
      <c r="AO18">
        <f t="shared" si="9"/>
        <v>0</v>
      </c>
      <c r="AP18">
        <f t="shared" si="9"/>
        <v>-1.8794981108143032</v>
      </c>
      <c r="AQ18">
        <f t="shared" si="9"/>
        <v>-246.77482717405852</v>
      </c>
      <c r="AR18">
        <f t="shared" si="9"/>
        <v>-248.65432528487281</v>
      </c>
      <c r="AS18">
        <f t="shared" si="9"/>
        <v>2.4631027172636277</v>
      </c>
      <c r="AT18">
        <f t="shared" si="9"/>
        <v>12.304233628616549</v>
      </c>
      <c r="AU18">
        <f t="shared" si="9"/>
        <v>-233.88698893899263</v>
      </c>
      <c r="AW18">
        <v>15</v>
      </c>
      <c r="AX18">
        <f>IF(Z18&gt;0, (R18*SUMPRODUCT(K18:$K$98, X18:$X$98)-K18*$AZ$3)/Z18, 0)</f>
        <v>1152.6459005772931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10"/>
        <v>0.12000000000000001</v>
      </c>
      <c r="I19" s="5">
        <f t="shared" si="11"/>
        <v>1.1200000000000001</v>
      </c>
      <c r="J19">
        <f t="shared" si="12"/>
        <v>0.89285714285714279</v>
      </c>
      <c r="K19">
        <f t="shared" si="20"/>
        <v>0.16312166184303509</v>
      </c>
      <c r="L19" s="2">
        <v>16</v>
      </c>
      <c r="M19" s="6">
        <v>3.3149999999999998E-3</v>
      </c>
      <c r="Q19" s="4">
        <f t="shared" si="21"/>
        <v>12.5</v>
      </c>
      <c r="R19">
        <f t="shared" si="0"/>
        <v>500000</v>
      </c>
      <c r="S19">
        <f t="shared" si="1"/>
        <v>1150.8723725996233</v>
      </c>
      <c r="U19">
        <f t="shared" si="13"/>
        <v>3.3149999999999998E-3</v>
      </c>
      <c r="V19">
        <f t="shared" si="14"/>
        <v>0.01</v>
      </c>
      <c r="W19">
        <f t="shared" si="15"/>
        <v>0.82300452031531746</v>
      </c>
      <c r="X19">
        <f t="shared" si="16"/>
        <v>2.7282599848452772E-3</v>
      </c>
      <c r="Y19">
        <f t="shared" si="17"/>
        <v>8.2300452031531749E-3</v>
      </c>
      <c r="Z19">
        <f t="shared" si="18"/>
        <v>0.812046215127319</v>
      </c>
      <c r="AB19">
        <f t="shared" si="19"/>
        <v>948.63278649803226</v>
      </c>
      <c r="AC19">
        <f t="shared" si="2"/>
        <v>934.5615542641217</v>
      </c>
      <c r="AE19">
        <f t="shared" si="3"/>
        <v>0</v>
      </c>
      <c r="AF19">
        <f t="shared" si="4"/>
        <v>0</v>
      </c>
      <c r="AG19">
        <f t="shared" si="4"/>
        <v>-10.150577689091488</v>
      </c>
      <c r="AH19">
        <f t="shared" si="5"/>
        <v>-1364.1299924226387</v>
      </c>
      <c r="AI19">
        <f t="shared" si="6"/>
        <v>-1374.2805701117302</v>
      </c>
      <c r="AJ19">
        <f t="shared" si="7"/>
        <v>14.071232233910564</v>
      </c>
      <c r="AK19">
        <f t="shared" si="22"/>
        <v>66.40429505486226</v>
      </c>
      <c r="AL19">
        <f t="shared" si="8"/>
        <v>-1293.8050428229571</v>
      </c>
      <c r="AN19">
        <f t="shared" si="9"/>
        <v>0</v>
      </c>
      <c r="AO19">
        <f t="shared" si="9"/>
        <v>0</v>
      </c>
      <c r="AP19">
        <f t="shared" si="9"/>
        <v>-1.6557791013114382</v>
      </c>
      <c r="AQ19">
        <f t="shared" si="9"/>
        <v>-222.51915133390767</v>
      </c>
      <c r="AR19">
        <f t="shared" si="9"/>
        <v>-224.17493043521912</v>
      </c>
      <c r="AS19">
        <f t="shared" si="9"/>
        <v>2.2953227861747743</v>
      </c>
      <c r="AT19">
        <f t="shared" si="9"/>
        <v>10.831978962864369</v>
      </c>
      <c r="AU19">
        <f t="shared" si="9"/>
        <v>-211.04762868617993</v>
      </c>
      <c r="AW19">
        <v>16</v>
      </c>
      <c r="AX19">
        <f>IF(Z19&gt;0, (R19*SUMPRODUCT(K19:$K$98, X19:$X$98)-K19*$AZ$3)/Z19, 0)</f>
        <v>1150.8723725996233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10"/>
        <v>0.12000000000000001</v>
      </c>
      <c r="I20" s="5">
        <f t="shared" si="11"/>
        <v>1.1200000000000001</v>
      </c>
      <c r="J20">
        <f t="shared" si="12"/>
        <v>0.89285714285714279</v>
      </c>
      <c r="K20">
        <f t="shared" si="20"/>
        <v>0.14564434093128131</v>
      </c>
      <c r="L20" s="2">
        <v>17</v>
      </c>
      <c r="M20" s="6">
        <v>3.3969999999999998E-3</v>
      </c>
      <c r="Q20" s="4">
        <f t="shared" si="21"/>
        <v>12.5</v>
      </c>
      <c r="R20">
        <f t="shared" si="0"/>
        <v>500000</v>
      </c>
      <c r="S20">
        <f t="shared" si="1"/>
        <v>1148.091725574071</v>
      </c>
      <c r="U20">
        <f t="shared" si="13"/>
        <v>3.3969999999999998E-3</v>
      </c>
      <c r="V20">
        <f t="shared" si="14"/>
        <v>0.01</v>
      </c>
      <c r="W20">
        <f t="shared" si="15"/>
        <v>0.812046215127319</v>
      </c>
      <c r="X20">
        <f t="shared" si="16"/>
        <v>2.7585209927875024E-3</v>
      </c>
      <c r="Y20">
        <f t="shared" si="17"/>
        <v>8.1204621512731903E-3</v>
      </c>
      <c r="Z20">
        <f t="shared" si="18"/>
        <v>0.80116723198325834</v>
      </c>
      <c r="AB20">
        <f t="shared" si="19"/>
        <v>934.5615542641217</v>
      </c>
      <c r="AC20">
        <f t="shared" si="2"/>
        <v>919.81346984106108</v>
      </c>
      <c r="AE20">
        <f t="shared" si="3"/>
        <v>0</v>
      </c>
      <c r="AF20">
        <f t="shared" si="4"/>
        <v>0</v>
      </c>
      <c r="AG20">
        <f t="shared" si="4"/>
        <v>-10.014590399790729</v>
      </c>
      <c r="AH20">
        <f t="shared" si="5"/>
        <v>-1379.2604963937513</v>
      </c>
      <c r="AI20">
        <f t="shared" si="6"/>
        <v>-1389.275086793542</v>
      </c>
      <c r="AJ20">
        <f t="shared" si="7"/>
        <v>14.748084423060618</v>
      </c>
      <c r="AK20">
        <f t="shared" si="22"/>
        <v>65.41930879848853</v>
      </c>
      <c r="AL20">
        <f t="shared" si="8"/>
        <v>-1309.1076935719927</v>
      </c>
      <c r="AN20">
        <f t="shared" si="9"/>
        <v>0</v>
      </c>
      <c r="AO20">
        <f t="shared" si="9"/>
        <v>0</v>
      </c>
      <c r="AP20">
        <f t="shared" si="9"/>
        <v>-1.4585684184742578</v>
      </c>
      <c r="AQ20">
        <f t="shared" si="9"/>
        <v>-200.88148596981981</v>
      </c>
      <c r="AR20">
        <f t="shared" si="9"/>
        <v>-202.34005438829405</v>
      </c>
      <c r="AS20">
        <f t="shared" si="9"/>
        <v>2.14797503579556</v>
      </c>
      <c r="AT20">
        <f t="shared" si="9"/>
        <v>9.5279521141358341</v>
      </c>
      <c r="AU20">
        <f t="shared" si="9"/>
        <v>-190.66412723836265</v>
      </c>
      <c r="AW20">
        <v>17</v>
      </c>
      <c r="AX20">
        <f>IF(Z20&gt;0, (R20*SUMPRODUCT(K20:$K$98, X20:$X$98)-K20*$AZ$3)/Z20, 0)</f>
        <v>1148.091725574071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10"/>
        <v>0.12000000000000001</v>
      </c>
      <c r="I21" s="5">
        <f t="shared" si="11"/>
        <v>1.1200000000000001</v>
      </c>
      <c r="J21">
        <f t="shared" si="12"/>
        <v>0.89285714285714279</v>
      </c>
      <c r="K21">
        <f t="shared" si="20"/>
        <v>0.13003959011721544</v>
      </c>
      <c r="L21" s="2">
        <v>18</v>
      </c>
      <c r="M21" s="6">
        <v>3.4910000000000002E-3</v>
      </c>
      <c r="Q21" s="4">
        <f t="shared" si="21"/>
        <v>12.5</v>
      </c>
      <c r="R21">
        <f t="shared" si="0"/>
        <v>500000</v>
      </c>
      <c r="S21">
        <f t="shared" si="1"/>
        <v>1144.3435523274738</v>
      </c>
      <c r="U21">
        <f t="shared" si="13"/>
        <v>3.4910000000000002E-3</v>
      </c>
      <c r="V21">
        <f t="shared" si="14"/>
        <v>0.01</v>
      </c>
      <c r="W21">
        <f t="shared" si="15"/>
        <v>0.80116723198325834</v>
      </c>
      <c r="X21">
        <f t="shared" si="16"/>
        <v>2.7968748068535549E-3</v>
      </c>
      <c r="Y21">
        <f t="shared" si="17"/>
        <v>8.0116723198325832E-3</v>
      </c>
      <c r="Z21">
        <f t="shared" si="18"/>
        <v>0.79035868485657224</v>
      </c>
      <c r="AB21">
        <f t="shared" si="19"/>
        <v>919.81346984106108</v>
      </c>
      <c r="AC21">
        <f t="shared" si="2"/>
        <v>904.44186504164031</v>
      </c>
      <c r="AE21">
        <f t="shared" si="3"/>
        <v>0</v>
      </c>
      <c r="AF21">
        <f t="shared" si="4"/>
        <v>0</v>
      </c>
      <c r="AG21">
        <f t="shared" si="4"/>
        <v>-9.8794835607071523</v>
      </c>
      <c r="AH21">
        <f t="shared" si="5"/>
        <v>-1398.4374034267773</v>
      </c>
      <c r="AI21">
        <f t="shared" si="6"/>
        <v>-1408.3168869874844</v>
      </c>
      <c r="AJ21">
        <f t="shared" si="7"/>
        <v>15.371604799420766</v>
      </c>
      <c r="AK21">
        <f t="shared" si="22"/>
        <v>64.386942888874287</v>
      </c>
      <c r="AL21">
        <f t="shared" si="8"/>
        <v>-1328.5583392991894</v>
      </c>
      <c r="AN21">
        <f t="shared" si="9"/>
        <v>0</v>
      </c>
      <c r="AO21">
        <f t="shared" si="9"/>
        <v>0</v>
      </c>
      <c r="AP21">
        <f t="shared" si="9"/>
        <v>-1.2847239928041263</v>
      </c>
      <c r="AQ21">
        <f t="shared" si="9"/>
        <v>-181.85222674620118</v>
      </c>
      <c r="AR21">
        <f t="shared" si="9"/>
        <v>-183.1369507390053</v>
      </c>
      <c r="AS21">
        <f t="shared" si="9"/>
        <v>1.9989171875604981</v>
      </c>
      <c r="AT21">
        <f t="shared" si="9"/>
        <v>8.3728516621697722</v>
      </c>
      <c r="AU21">
        <f t="shared" si="9"/>
        <v>-172.76518188927503</v>
      </c>
      <c r="AW21">
        <v>18</v>
      </c>
      <c r="AX21">
        <f>IF(Z21&gt;0, (R21*SUMPRODUCT(K21:$K$98, X21:$X$98)-K21*$AZ$3)/Z21, 0)</f>
        <v>1144.3435523274738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10"/>
        <v>0.12000000000000001</v>
      </c>
      <c r="I22" s="5">
        <f t="shared" si="11"/>
        <v>1.1200000000000001</v>
      </c>
      <c r="J22">
        <f t="shared" si="12"/>
        <v>0.89285714285714279</v>
      </c>
      <c r="K22">
        <f t="shared" si="20"/>
        <v>0.11610677689037092</v>
      </c>
      <c r="L22" s="2">
        <v>19</v>
      </c>
      <c r="M22" s="6">
        <v>3.5990000000000002E-3</v>
      </c>
      <c r="Q22" s="4">
        <f t="shared" si="21"/>
        <v>12.5</v>
      </c>
      <c r="R22">
        <f t="shared" si="0"/>
        <v>500000</v>
      </c>
      <c r="S22">
        <f t="shared" si="1"/>
        <v>1139.3168128699785</v>
      </c>
      <c r="U22">
        <f t="shared" si="13"/>
        <v>3.5990000000000002E-3</v>
      </c>
      <c r="V22">
        <f t="shared" si="14"/>
        <v>0.01</v>
      </c>
      <c r="W22">
        <f t="shared" si="15"/>
        <v>0.79035868485657224</v>
      </c>
      <c r="X22">
        <f t="shared" si="16"/>
        <v>2.8445009067988038E-3</v>
      </c>
      <c r="Y22">
        <f t="shared" si="17"/>
        <v>7.9035868485657218E-3</v>
      </c>
      <c r="Z22">
        <f t="shared" si="18"/>
        <v>0.77961059710120773</v>
      </c>
      <c r="AB22">
        <f t="shared" si="19"/>
        <v>904.44186504164031</v>
      </c>
      <c r="AC22">
        <f t="shared" si="2"/>
        <v>888.22346076900897</v>
      </c>
      <c r="AE22">
        <f t="shared" si="3"/>
        <v>0</v>
      </c>
      <c r="AF22">
        <f t="shared" si="4"/>
        <v>0</v>
      </c>
      <c r="AG22">
        <f t="shared" si="4"/>
        <v>-9.7451324637650973</v>
      </c>
      <c r="AH22">
        <f t="shared" si="5"/>
        <v>-1422.250453399402</v>
      </c>
      <c r="AI22">
        <f t="shared" si="6"/>
        <v>-1431.995585863167</v>
      </c>
      <c r="AJ22">
        <f t="shared" si="7"/>
        <v>16.218404272631346</v>
      </c>
      <c r="AK22">
        <f t="shared" si="22"/>
        <v>63.310930552914826</v>
      </c>
      <c r="AL22">
        <f t="shared" si="8"/>
        <v>-1352.4662510376209</v>
      </c>
      <c r="AN22">
        <f t="shared" si="9"/>
        <v>0</v>
      </c>
      <c r="AO22">
        <f t="shared" si="9"/>
        <v>0</v>
      </c>
      <c r="AP22">
        <f t="shared" si="9"/>
        <v>-1.1314759207374849</v>
      </c>
      <c r="AQ22">
        <f t="shared" si="9"/>
        <v>-165.13291607507327</v>
      </c>
      <c r="AR22">
        <f t="shared" si="9"/>
        <v>-166.26439199581074</v>
      </c>
      <c r="AS22">
        <f t="shared" si="9"/>
        <v>1.8830666464002463</v>
      </c>
      <c r="AT22">
        <f t="shared" si="9"/>
        <v>7.3508280884290498</v>
      </c>
      <c r="AU22">
        <f t="shared" si="9"/>
        <v>-157.03049726098143</v>
      </c>
      <c r="AW22">
        <v>19</v>
      </c>
      <c r="AX22">
        <f>IF(Z22&gt;0, (R22*SUMPRODUCT(K22:$K$98, X22:$X$98)-K22*$AZ$3)/Z22, 0)</f>
        <v>1139.3168128699785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10"/>
        <v>0.12000000000000001</v>
      </c>
      <c r="I23" s="5">
        <f t="shared" si="11"/>
        <v>1.1200000000000001</v>
      </c>
      <c r="J23">
        <f t="shared" si="12"/>
        <v>0.89285714285714279</v>
      </c>
      <c r="K23">
        <f t="shared" si="20"/>
        <v>0.10366676508068833</v>
      </c>
      <c r="L23" s="2">
        <v>20</v>
      </c>
      <c r="M23" s="6">
        <v>3.7169999999999998E-3</v>
      </c>
      <c r="Q23" s="4">
        <f t="shared" si="21"/>
        <v>12.5</v>
      </c>
      <c r="R23">
        <f t="shared" si="0"/>
        <v>500000</v>
      </c>
      <c r="S23">
        <f t="shared" si="1"/>
        <v>1132.7337675144636</v>
      </c>
      <c r="U23">
        <f t="shared" si="13"/>
        <v>3.7169999999999998E-3</v>
      </c>
      <c r="V23">
        <f t="shared" si="14"/>
        <v>0.01</v>
      </c>
      <c r="W23">
        <f t="shared" si="15"/>
        <v>0.77961059710120773</v>
      </c>
      <c r="X23">
        <f t="shared" si="16"/>
        <v>2.8978125894251888E-3</v>
      </c>
      <c r="Y23">
        <f t="shared" si="17"/>
        <v>7.7961059710120774E-3</v>
      </c>
      <c r="Z23">
        <f t="shared" si="18"/>
        <v>0.76891667854077039</v>
      </c>
      <c r="AB23">
        <f t="shared" si="19"/>
        <v>888.22346076900897</v>
      </c>
      <c r="AC23">
        <f t="shared" si="2"/>
        <v>870.97788618819459</v>
      </c>
      <c r="AE23">
        <f t="shared" si="3"/>
        <v>0</v>
      </c>
      <c r="AF23">
        <f t="shared" si="4"/>
        <v>0</v>
      </c>
      <c r="AG23">
        <f t="shared" si="4"/>
        <v>-9.6114584817596302</v>
      </c>
      <c r="AH23">
        <f t="shared" si="5"/>
        <v>-1448.9062947125944</v>
      </c>
      <c r="AI23">
        <f t="shared" si="6"/>
        <v>-1458.5177531943541</v>
      </c>
      <c r="AJ23">
        <f t="shared" si="7"/>
        <v>17.245574580814377</v>
      </c>
      <c r="AK23">
        <f t="shared" si="22"/>
        <v>62.175642253830631</v>
      </c>
      <c r="AL23">
        <f t="shared" si="8"/>
        <v>-1379.0965363597093</v>
      </c>
      <c r="AN23">
        <f t="shared" si="9"/>
        <v>0</v>
      </c>
      <c r="AO23">
        <f t="shared" si="9"/>
        <v>0</v>
      </c>
      <c r="AP23">
        <f t="shared" si="9"/>
        <v>-0.99638880851136491</v>
      </c>
      <c r="AQ23">
        <f t="shared" si="9"/>
        <v>-150.2034284779011</v>
      </c>
      <c r="AR23">
        <f t="shared" si="9"/>
        <v>-151.19981728641247</v>
      </c>
      <c r="AS23">
        <f t="shared" si="9"/>
        <v>1.7877929287507741</v>
      </c>
      <c r="AT23">
        <f t="shared" si="9"/>
        <v>6.4455476992687792</v>
      </c>
      <c r="AU23">
        <f t="shared" si="9"/>
        <v>-142.96647665839293</v>
      </c>
      <c r="AW23">
        <v>20</v>
      </c>
      <c r="AX23">
        <f>IF(Z23&gt;0, (R23*SUMPRODUCT(K23:$K$98, X23:$X$98)-K23*$AZ$3)/Z23, 0)</f>
        <v>1132.7337675144636</v>
      </c>
    </row>
    <row r="24" spans="5:50" x14ac:dyDescent="0.25">
      <c r="E24">
        <v>2024</v>
      </c>
      <c r="F24" s="5">
        <f>EconomicRates!C64</f>
        <v>3.5571999999999999E-2</v>
      </c>
      <c r="G24" s="5">
        <f>EconomicRates!D64</f>
        <v>7.0000000000000007E-2</v>
      </c>
      <c r="H24" s="5">
        <f t="shared" si="10"/>
        <v>0.12000000000000001</v>
      </c>
      <c r="I24" s="5">
        <f t="shared" si="11"/>
        <v>1.1200000000000001</v>
      </c>
      <c r="J24">
        <f t="shared" si="12"/>
        <v>0.89285714285714279</v>
      </c>
      <c r="K24">
        <f t="shared" si="20"/>
        <v>9.2559611679185999E-2</v>
      </c>
      <c r="L24" s="2">
        <v>21</v>
      </c>
      <c r="M24" s="6">
        <v>3.852E-3</v>
      </c>
      <c r="Q24" s="4">
        <f t="shared" si="21"/>
        <v>12.5</v>
      </c>
      <c r="R24">
        <f t="shared" si="0"/>
        <v>500000</v>
      </c>
      <c r="S24">
        <f t="shared" si="1"/>
        <v>1124.6938758885485</v>
      </c>
      <c r="U24">
        <f t="shared" si="13"/>
        <v>3.852E-3</v>
      </c>
      <c r="V24">
        <f t="shared" si="14"/>
        <v>0.01</v>
      </c>
      <c r="W24">
        <f t="shared" si="15"/>
        <v>0.76891667854077039</v>
      </c>
      <c r="X24">
        <f t="shared" si="16"/>
        <v>2.9618670457390475E-3</v>
      </c>
      <c r="Y24">
        <f t="shared" si="17"/>
        <v>7.689166785407704E-3</v>
      </c>
      <c r="Z24">
        <f t="shared" si="18"/>
        <v>0.75826564470962365</v>
      </c>
      <c r="AB24">
        <f t="shared" si="19"/>
        <v>870.97788618819459</v>
      </c>
      <c r="AC24">
        <f t="shared" si="2"/>
        <v>852.81672690159564</v>
      </c>
      <c r="AE24">
        <f t="shared" si="3"/>
        <v>0</v>
      </c>
      <c r="AF24">
        <f t="shared" si="4"/>
        <v>0</v>
      </c>
      <c r="AG24">
        <f t="shared" si="4"/>
        <v>-9.4783205588702959</v>
      </c>
      <c r="AH24">
        <f t="shared" si="5"/>
        <v>-1480.9335228695238</v>
      </c>
      <c r="AI24">
        <f t="shared" si="6"/>
        <v>-1490.4118434283941</v>
      </c>
      <c r="AJ24">
        <f t="shared" si="7"/>
        <v>18.161159286598945</v>
      </c>
      <c r="AK24">
        <f t="shared" si="22"/>
        <v>60.968452033173627</v>
      </c>
      <c r="AL24">
        <f t="shared" si="8"/>
        <v>-1411.2822321086217</v>
      </c>
      <c r="AN24">
        <f t="shared" si="9"/>
        <v>0</v>
      </c>
      <c r="AO24">
        <f t="shared" si="9"/>
        <v>0</v>
      </c>
      <c r="AP24">
        <f t="shared" si="9"/>
        <v>-0.87730967029987983</v>
      </c>
      <c r="AQ24">
        <f t="shared" si="9"/>
        <v>-137.07463179949204</v>
      </c>
      <c r="AR24">
        <f t="shared" si="9"/>
        <v>-137.95194146979193</v>
      </c>
      <c r="AS24">
        <f t="shared" si="9"/>
        <v>1.680989851211441</v>
      </c>
      <c r="AT24">
        <f t="shared" si="9"/>
        <v>5.6432162448716285</v>
      </c>
      <c r="AU24">
        <f t="shared" si="9"/>
        <v>-130.62773537370887</v>
      </c>
      <c r="AW24">
        <v>21</v>
      </c>
      <c r="AX24">
        <f>IF(Z24&gt;0, (R24*SUMPRODUCT(K24:$K$98, X24:$X$98)-K24*$AZ$3)/Z24, 0)</f>
        <v>1124.6938758885485</v>
      </c>
    </row>
    <row r="25" spans="5:50" x14ac:dyDescent="0.25">
      <c r="E25">
        <v>2025</v>
      </c>
      <c r="F25" s="5">
        <f>EconomicRates!C65</f>
        <v>3.5571999999999999E-2</v>
      </c>
      <c r="G25" s="5">
        <f>EconomicRates!D65</f>
        <v>7.0000000000000007E-2</v>
      </c>
      <c r="H25" s="5">
        <f t="shared" si="10"/>
        <v>0.12000000000000001</v>
      </c>
      <c r="I25" s="5">
        <f t="shared" si="11"/>
        <v>1.1200000000000001</v>
      </c>
      <c r="J25">
        <f t="shared" si="12"/>
        <v>0.89285714285714279</v>
      </c>
      <c r="K25">
        <f t="shared" si="20"/>
        <v>8.2642510427844637E-2</v>
      </c>
      <c r="L25" s="2">
        <v>22</v>
      </c>
      <c r="M25" s="6">
        <v>4.0049999999999999E-3</v>
      </c>
      <c r="Q25" s="4">
        <f t="shared" si="21"/>
        <v>12.5</v>
      </c>
      <c r="R25">
        <f t="shared" si="0"/>
        <v>500000</v>
      </c>
      <c r="S25">
        <f t="shared" si="1"/>
        <v>1115.0154331063202</v>
      </c>
      <c r="U25">
        <f t="shared" si="13"/>
        <v>4.0049999999999999E-3</v>
      </c>
      <c r="V25">
        <f t="shared" si="14"/>
        <v>0.01</v>
      </c>
      <c r="W25">
        <f t="shared" si="15"/>
        <v>0.75826564470962365</v>
      </c>
      <c r="X25">
        <f t="shared" si="16"/>
        <v>3.0368539070620426E-3</v>
      </c>
      <c r="Y25">
        <f t="shared" si="17"/>
        <v>7.5826564470962369E-3</v>
      </c>
      <c r="Z25">
        <f t="shared" si="18"/>
        <v>0.74764613435546545</v>
      </c>
      <c r="AB25">
        <f t="shared" si="19"/>
        <v>852.81672690159564</v>
      </c>
      <c r="AC25">
        <f t="shared" si="2"/>
        <v>833.63697830862532</v>
      </c>
      <c r="AE25">
        <f t="shared" si="3"/>
        <v>0</v>
      </c>
      <c r="AF25">
        <f t="shared" si="4"/>
        <v>0</v>
      </c>
      <c r="AG25">
        <f t="shared" si="4"/>
        <v>-9.3455766794433188</v>
      </c>
      <c r="AH25">
        <f t="shared" si="5"/>
        <v>-1518.4269535310214</v>
      </c>
      <c r="AI25">
        <f t="shared" si="6"/>
        <v>-1527.7725302104648</v>
      </c>
      <c r="AJ25">
        <f t="shared" si="7"/>
        <v>19.179748592970327</v>
      </c>
      <c r="AK25">
        <f t="shared" si="22"/>
        <v>59.697170883111703</v>
      </c>
      <c r="AL25">
        <f t="shared" si="8"/>
        <v>-1448.8956107343827</v>
      </c>
      <c r="AN25">
        <f t="shared" si="9"/>
        <v>0</v>
      </c>
      <c r="AO25">
        <f t="shared" si="9"/>
        <v>0</v>
      </c>
      <c r="AP25">
        <f t="shared" si="9"/>
        <v>-0.77234191818511611</v>
      </c>
      <c r="AQ25">
        <f t="shared" si="9"/>
        <v>-125.48661534110779</v>
      </c>
      <c r="AR25">
        <f t="shared" si="9"/>
        <v>-126.25895725929293</v>
      </c>
      <c r="AS25">
        <f t="shared" si="9"/>
        <v>1.5850625730979888</v>
      </c>
      <c r="AT25">
        <f t="shared" si="9"/>
        <v>4.9335240672203824</v>
      </c>
      <c r="AU25">
        <f t="shared" si="9"/>
        <v>-119.74037061897454</v>
      </c>
      <c r="AW25">
        <v>22</v>
      </c>
      <c r="AX25">
        <f>IF(Z25&gt;0, (R25*SUMPRODUCT(K25:$K$98, X25:$X$98)-K25*$AZ$3)/Z25, 0)</f>
        <v>1115.0154331063202</v>
      </c>
    </row>
    <row r="26" spans="5:50" x14ac:dyDescent="0.25">
      <c r="E26">
        <v>2026</v>
      </c>
      <c r="F26" s="5">
        <f>EconomicRates!C66</f>
        <v>3.5571999999999999E-2</v>
      </c>
      <c r="G26" s="5">
        <f>EconomicRates!D66</f>
        <v>7.0000000000000007E-2</v>
      </c>
      <c r="H26" s="5">
        <f t="shared" si="10"/>
        <v>0.12000000000000001</v>
      </c>
      <c r="I26" s="5">
        <f t="shared" si="11"/>
        <v>1.1200000000000001</v>
      </c>
      <c r="J26">
        <f t="shared" si="12"/>
        <v>0.89285714285714279</v>
      </c>
      <c r="K26">
        <f t="shared" si="20"/>
        <v>7.3787955739146996E-2</v>
      </c>
      <c r="L26" s="2">
        <v>23</v>
      </c>
      <c r="M26" s="6">
        <v>4.1640000000000002E-3</v>
      </c>
      <c r="Q26" s="4">
        <f t="shared" si="21"/>
        <v>12.5</v>
      </c>
      <c r="R26">
        <f t="shared" si="0"/>
        <v>500000</v>
      </c>
      <c r="S26">
        <f t="shared" si="1"/>
        <v>1103.5974578301289</v>
      </c>
      <c r="U26">
        <f t="shared" si="13"/>
        <v>4.1640000000000002E-3</v>
      </c>
      <c r="V26">
        <f t="shared" si="14"/>
        <v>0.01</v>
      </c>
      <c r="W26">
        <f t="shared" si="15"/>
        <v>0.74764613435546545</v>
      </c>
      <c r="X26">
        <f t="shared" si="16"/>
        <v>3.1131985034561585E-3</v>
      </c>
      <c r="Y26">
        <f t="shared" si="17"/>
        <v>7.4764613435546546E-3</v>
      </c>
      <c r="Z26">
        <f t="shared" si="18"/>
        <v>0.73705647450845468</v>
      </c>
      <c r="AB26">
        <f t="shared" si="19"/>
        <v>833.63697830862532</v>
      </c>
      <c r="AC26">
        <f t="shared" si="2"/>
        <v>813.41365154476773</v>
      </c>
      <c r="AE26">
        <f t="shared" si="3"/>
        <v>0</v>
      </c>
      <c r="AF26">
        <f t="shared" si="4"/>
        <v>0</v>
      </c>
      <c r="AG26">
        <f t="shared" si="4"/>
        <v>-9.2132059313556844</v>
      </c>
      <c r="AH26">
        <f t="shared" si="5"/>
        <v>-1556.5992517280793</v>
      </c>
      <c r="AI26">
        <f t="shared" si="6"/>
        <v>-1565.812457659435</v>
      </c>
      <c r="AJ26">
        <f t="shared" si="7"/>
        <v>20.223326763857585</v>
      </c>
      <c r="AK26">
        <f t="shared" si="22"/>
        <v>58.354588481603777</v>
      </c>
      <c r="AL26">
        <f t="shared" si="8"/>
        <v>-1487.2345424139737</v>
      </c>
      <c r="AN26">
        <f t="shared" si="9"/>
        <v>0</v>
      </c>
      <c r="AO26">
        <f t="shared" si="9"/>
        <v>0</v>
      </c>
      <c r="AP26">
        <f t="shared" si="9"/>
        <v>-0.67982363147851987</v>
      </c>
      <c r="AQ26">
        <f t="shared" si="9"/>
        <v>-114.85827669010085</v>
      </c>
      <c r="AR26">
        <f t="shared" si="9"/>
        <v>-115.53810032157938</v>
      </c>
      <c r="AS26">
        <f t="shared" si="9"/>
        <v>1.4922379401498305</v>
      </c>
      <c r="AT26">
        <f t="shared" si="9"/>
        <v>4.3058657920567169</v>
      </c>
      <c r="AU26">
        <f t="shared" si="9"/>
        <v>-109.73999658937282</v>
      </c>
      <c r="AW26">
        <v>23</v>
      </c>
      <c r="AX26">
        <f>IF(Z26&gt;0, (R26*SUMPRODUCT(K26:$K$98, X26:$X$98)-K26*$AZ$3)/Z26, 0)</f>
        <v>1103.5974578301289</v>
      </c>
    </row>
    <row r="27" spans="5:50" x14ac:dyDescent="0.25">
      <c r="E27">
        <v>2027</v>
      </c>
      <c r="F27" s="5">
        <f>EconomicRates!C67</f>
        <v>3.5571999999999999E-2</v>
      </c>
      <c r="G27" s="5">
        <f>EconomicRates!D67</f>
        <v>7.0000000000000007E-2</v>
      </c>
      <c r="H27" s="5">
        <f t="shared" si="10"/>
        <v>0.12000000000000001</v>
      </c>
      <c r="I27" s="5">
        <f t="shared" si="11"/>
        <v>1.1200000000000001</v>
      </c>
      <c r="J27">
        <f t="shared" si="12"/>
        <v>0.89285714285714279</v>
      </c>
      <c r="K27">
        <f t="shared" si="20"/>
        <v>6.5882103338524095E-2</v>
      </c>
      <c r="L27" s="2">
        <v>24</v>
      </c>
      <c r="M27" s="6">
        <v>4.3350000000000003E-3</v>
      </c>
      <c r="Q27" s="4">
        <f t="shared" si="21"/>
        <v>12.5</v>
      </c>
      <c r="R27">
        <f t="shared" si="0"/>
        <v>500000</v>
      </c>
      <c r="S27">
        <f t="shared" si="1"/>
        <v>1090.9160676604288</v>
      </c>
      <c r="U27">
        <f t="shared" si="13"/>
        <v>4.3350000000000003E-3</v>
      </c>
      <c r="V27">
        <f t="shared" si="14"/>
        <v>0.01</v>
      </c>
      <c r="W27">
        <f t="shared" si="15"/>
        <v>0.73705647450845468</v>
      </c>
      <c r="X27">
        <f t="shared" si="16"/>
        <v>3.1951398169941512E-3</v>
      </c>
      <c r="Y27">
        <f t="shared" si="17"/>
        <v>7.3705647450845466E-3</v>
      </c>
      <c r="Z27">
        <f t="shared" si="18"/>
        <v>0.72649076994637596</v>
      </c>
      <c r="AB27">
        <f t="shared" si="19"/>
        <v>813.41365154476773</v>
      </c>
      <c r="AC27">
        <f t="shared" si="2"/>
        <v>792.54045394149773</v>
      </c>
      <c r="AE27">
        <f t="shared" si="3"/>
        <v>0</v>
      </c>
      <c r="AF27">
        <f t="shared" si="4"/>
        <v>0</v>
      </c>
      <c r="AG27">
        <f t="shared" si="4"/>
        <v>-9.0811346243296995</v>
      </c>
      <c r="AH27">
        <f t="shared" si="5"/>
        <v>-1597.5699084970756</v>
      </c>
      <c r="AI27">
        <f t="shared" si="6"/>
        <v>-1606.6510431214053</v>
      </c>
      <c r="AJ27">
        <f t="shared" si="7"/>
        <v>20.87319760327</v>
      </c>
      <c r="AK27">
        <f t="shared" si="22"/>
        <v>56.938955608133746</v>
      </c>
      <c r="AL27">
        <f t="shared" si="8"/>
        <v>-1528.8388899100016</v>
      </c>
      <c r="AN27">
        <f t="shared" si="9"/>
        <v>0</v>
      </c>
      <c r="AO27">
        <f t="shared" si="9"/>
        <v>0</v>
      </c>
      <c r="AP27">
        <f t="shared" si="9"/>
        <v>-0.59828424975113847</v>
      </c>
      <c r="AQ27">
        <f t="shared" si="9"/>
        <v>-105.25126580212081</v>
      </c>
      <c r="AR27">
        <f t="shared" si="9"/>
        <v>-105.84955005187196</v>
      </c>
      <c r="AS27">
        <f t="shared" si="9"/>
        <v>1.3751701615040677</v>
      </c>
      <c r="AT27">
        <f t="shared" si="9"/>
        <v>3.7512581573627033</v>
      </c>
      <c r="AU27">
        <f t="shared" si="9"/>
        <v>-100.72312173300519</v>
      </c>
      <c r="AW27">
        <v>24</v>
      </c>
      <c r="AX27">
        <f>IF(Z27&gt;0, (R27*SUMPRODUCT(K27:$K$98, X27:$X$98)-K27*$AZ$3)/Z27, 0)</f>
        <v>1090.9160676604288</v>
      </c>
    </row>
    <row r="28" spans="5:50" x14ac:dyDescent="0.25">
      <c r="E28">
        <v>2028</v>
      </c>
      <c r="F28" s="5">
        <f>EconomicRates!C68</f>
        <v>3.5571999999999999E-2</v>
      </c>
      <c r="G28" s="5">
        <f>EconomicRates!D68</f>
        <v>7.0000000000000007E-2</v>
      </c>
      <c r="H28" s="5">
        <f t="shared" si="10"/>
        <v>0.12000000000000001</v>
      </c>
      <c r="I28" s="5">
        <f t="shared" si="11"/>
        <v>1.1200000000000001</v>
      </c>
      <c r="J28">
        <f t="shared" si="12"/>
        <v>0.89285714285714279</v>
      </c>
      <c r="K28">
        <f t="shared" si="20"/>
        <v>5.8823306552253651E-2</v>
      </c>
      <c r="L28" s="2">
        <v>25</v>
      </c>
      <c r="M28" s="6">
        <v>4.522E-3</v>
      </c>
      <c r="Q28" s="4">
        <f t="shared" si="21"/>
        <v>12.5</v>
      </c>
      <c r="R28">
        <f t="shared" si="0"/>
        <v>500000</v>
      </c>
      <c r="S28">
        <f t="shared" si="1"/>
        <v>1077.1904273335711</v>
      </c>
      <c r="U28">
        <f t="shared" si="13"/>
        <v>4.522E-3</v>
      </c>
      <c r="V28">
        <f t="shared" si="14"/>
        <v>0.01</v>
      </c>
      <c r="W28">
        <f t="shared" si="15"/>
        <v>0.72649076994637596</v>
      </c>
      <c r="X28">
        <f t="shared" si="16"/>
        <v>3.285191261697512E-3</v>
      </c>
      <c r="Y28">
        <f t="shared" si="17"/>
        <v>7.2649076994637596E-3</v>
      </c>
      <c r="Z28">
        <f t="shared" si="18"/>
        <v>0.71594067098521474</v>
      </c>
      <c r="AB28">
        <f t="shared" si="19"/>
        <v>792.54045394149773</v>
      </c>
      <c r="AC28">
        <f t="shared" si="2"/>
        <v>771.20443732404703</v>
      </c>
      <c r="AE28">
        <f t="shared" si="3"/>
        <v>0</v>
      </c>
      <c r="AF28">
        <f t="shared" si="4"/>
        <v>0</v>
      </c>
      <c r="AG28">
        <f t="shared" si="4"/>
        <v>-8.9492583873151847</v>
      </c>
      <c r="AH28">
        <f t="shared" si="5"/>
        <v>-1642.5956308487559</v>
      </c>
      <c r="AI28">
        <f t="shared" si="6"/>
        <v>-1651.5448892360712</v>
      </c>
      <c r="AJ28">
        <f t="shared" si="7"/>
        <v>21.336016617450696</v>
      </c>
      <c r="AK28">
        <f t="shared" si="22"/>
        <v>55.477831775904846</v>
      </c>
      <c r="AL28">
        <f t="shared" si="8"/>
        <v>-1574.7310408427156</v>
      </c>
      <c r="AN28">
        <f t="shared" si="9"/>
        <v>0</v>
      </c>
      <c r="AO28">
        <f t="shared" si="9"/>
        <v>0</v>
      </c>
      <c r="AP28">
        <f t="shared" si="9"/>
        <v>-0.52642496953236828</v>
      </c>
      <c r="AQ28">
        <f t="shared" si="9"/>
        <v>-96.622906334808846</v>
      </c>
      <c r="AR28">
        <f t="shared" si="9"/>
        <v>-97.149331304341217</v>
      </c>
      <c r="AS28">
        <f t="shared" si="9"/>
        <v>1.2550550460922802</v>
      </c>
      <c r="AT28">
        <f t="shared" si="9"/>
        <v>3.2633895054084094</v>
      </c>
      <c r="AU28">
        <f t="shared" si="9"/>
        <v>-92.630886752840524</v>
      </c>
      <c r="AW28">
        <v>25</v>
      </c>
      <c r="AX28">
        <f>IF(Z28&gt;0, (R28*SUMPRODUCT(K28:$K$98, X28:$X$98)-K28*$AZ$3)/Z28, 0)</f>
        <v>1077.1904273335711</v>
      </c>
    </row>
    <row r="29" spans="5:50" x14ac:dyDescent="0.25">
      <c r="E29">
        <v>2029</v>
      </c>
      <c r="F29" s="5">
        <f>EconomicRates!C69</f>
        <v>3.5571999999999999E-2</v>
      </c>
      <c r="G29" s="5">
        <f>EconomicRates!D69</f>
        <v>7.0000000000000007E-2</v>
      </c>
      <c r="H29" s="5">
        <f t="shared" si="10"/>
        <v>0.12000000000000001</v>
      </c>
      <c r="I29" s="5">
        <f t="shared" si="11"/>
        <v>1.1200000000000001</v>
      </c>
      <c r="J29">
        <f t="shared" si="12"/>
        <v>0.89285714285714279</v>
      </c>
      <c r="K29">
        <f t="shared" si="20"/>
        <v>5.2520809421655039E-2</v>
      </c>
      <c r="L29" s="2">
        <v>26</v>
      </c>
      <c r="M29" s="6">
        <v>4.7470000000000004E-3</v>
      </c>
      <c r="Q29" s="4">
        <f t="shared" si="21"/>
        <v>12.5</v>
      </c>
      <c r="R29">
        <f t="shared" si="0"/>
        <v>500000</v>
      </c>
      <c r="S29">
        <f t="shared" si="1"/>
        <v>1062.5520970235625</v>
      </c>
      <c r="U29">
        <f t="shared" si="13"/>
        <v>4.7470000000000004E-3</v>
      </c>
      <c r="V29">
        <f t="shared" si="14"/>
        <v>0.01</v>
      </c>
      <c r="W29">
        <f t="shared" si="15"/>
        <v>0.71594067098521474</v>
      </c>
      <c r="X29">
        <f t="shared" si="16"/>
        <v>3.3985703651668148E-3</v>
      </c>
      <c r="Y29">
        <f t="shared" si="17"/>
        <v>7.1594067098521477E-3</v>
      </c>
      <c r="Z29">
        <f t="shared" si="18"/>
        <v>0.70538269391019581</v>
      </c>
      <c r="AB29">
        <f t="shared" si="19"/>
        <v>771.20443732404703</v>
      </c>
      <c r="AC29">
        <f t="shared" si="2"/>
        <v>749.50586061840829</v>
      </c>
      <c r="AE29">
        <f t="shared" si="3"/>
        <v>0</v>
      </c>
      <c r="AF29">
        <f t="shared" si="4"/>
        <v>0</v>
      </c>
      <c r="AG29">
        <f t="shared" si="4"/>
        <v>-8.8172836738774478</v>
      </c>
      <c r="AH29">
        <f t="shared" si="5"/>
        <v>-1699.2851825834075</v>
      </c>
      <c r="AI29">
        <f t="shared" si="6"/>
        <v>-1708.102466257285</v>
      </c>
      <c r="AJ29">
        <f t="shared" si="7"/>
        <v>21.698576705638743</v>
      </c>
      <c r="AK29">
        <f t="shared" si="22"/>
        <v>53.984310612683295</v>
      </c>
      <c r="AL29">
        <f t="shared" si="8"/>
        <v>-1632.419578938963</v>
      </c>
      <c r="AN29">
        <f t="shared" si="9"/>
        <v>0</v>
      </c>
      <c r="AO29">
        <f t="shared" si="9"/>
        <v>0</v>
      </c>
      <c r="AP29">
        <f t="shared" si="9"/>
        <v>-0.46309087545238781</v>
      </c>
      <c r="AQ29">
        <f t="shared" si="9"/>
        <v>-89.247833227505438</v>
      </c>
      <c r="AR29">
        <f t="shared" si="9"/>
        <v>-89.710924102957819</v>
      </c>
      <c r="AS29">
        <f t="shared" si="9"/>
        <v>1.139626811878016</v>
      </c>
      <c r="AT29">
        <f t="shared" si="9"/>
        <v>2.8352996894481688</v>
      </c>
      <c r="AU29">
        <f t="shared" si="9"/>
        <v>-85.735997601631638</v>
      </c>
      <c r="AW29">
        <v>26</v>
      </c>
      <c r="AX29">
        <f>IF(Z29&gt;0, (R29*SUMPRODUCT(K29:$K$98, X29:$X$98)-K29*$AZ$3)/Z29, 0)</f>
        <v>1062.5520970235625</v>
      </c>
    </row>
    <row r="30" spans="5:50" x14ac:dyDescent="0.25">
      <c r="E30">
        <v>2030</v>
      </c>
      <c r="F30" s="5">
        <f>EconomicRates!C70</f>
        <v>3.5571999999999999E-2</v>
      </c>
      <c r="G30" s="5">
        <f>EconomicRates!D70</f>
        <v>7.0000000000000007E-2</v>
      </c>
      <c r="H30" s="5">
        <f t="shared" si="10"/>
        <v>0.12000000000000001</v>
      </c>
      <c r="I30" s="5">
        <f t="shared" si="11"/>
        <v>1.1200000000000001</v>
      </c>
      <c r="J30">
        <f t="shared" si="12"/>
        <v>0.89285714285714279</v>
      </c>
      <c r="K30">
        <f t="shared" si="20"/>
        <v>4.6893579840763422E-2</v>
      </c>
      <c r="L30" s="2">
        <v>27</v>
      </c>
      <c r="M30" s="6">
        <v>4.9870000000000001E-3</v>
      </c>
      <c r="Q30" s="4">
        <f t="shared" si="21"/>
        <v>12.5</v>
      </c>
      <c r="R30">
        <f t="shared" si="0"/>
        <v>500000</v>
      </c>
      <c r="S30">
        <f t="shared" si="1"/>
        <v>1046.5502432311273</v>
      </c>
      <c r="U30">
        <f t="shared" si="13"/>
        <v>4.9870000000000001E-3</v>
      </c>
      <c r="V30">
        <f t="shared" si="14"/>
        <v>0.01</v>
      </c>
      <c r="W30">
        <f t="shared" si="15"/>
        <v>0.70538269391019581</v>
      </c>
      <c r="X30">
        <f t="shared" si="16"/>
        <v>3.5177434945301467E-3</v>
      </c>
      <c r="Y30">
        <f t="shared" si="17"/>
        <v>7.0538269391019585E-3</v>
      </c>
      <c r="Z30">
        <f t="shared" si="18"/>
        <v>0.69481112347656371</v>
      </c>
      <c r="AB30">
        <f t="shared" si="19"/>
        <v>749.50586061840829</v>
      </c>
      <c r="AC30">
        <f t="shared" si="2"/>
        <v>727.15475027409059</v>
      </c>
      <c r="AE30">
        <f t="shared" si="3"/>
        <v>0</v>
      </c>
      <c r="AF30">
        <f t="shared" si="4"/>
        <v>0</v>
      </c>
      <c r="AG30">
        <f t="shared" si="4"/>
        <v>-8.6851390434570455</v>
      </c>
      <c r="AH30">
        <f t="shared" si="5"/>
        <v>-1758.8717472650733</v>
      </c>
      <c r="AI30">
        <f t="shared" si="6"/>
        <v>-1767.5568863085302</v>
      </c>
      <c r="AJ30">
        <f t="shared" si="7"/>
        <v>22.351110344317703</v>
      </c>
      <c r="AK30">
        <f t="shared" si="22"/>
        <v>52.465410243288588</v>
      </c>
      <c r="AL30">
        <f t="shared" si="8"/>
        <v>-1692.740365720924</v>
      </c>
      <c r="AN30">
        <f t="shared" si="9"/>
        <v>0</v>
      </c>
      <c r="AO30">
        <f t="shared" si="9"/>
        <v>0</v>
      </c>
      <c r="AP30">
        <f t="shared" si="9"/>
        <v>-0.40727726116248464</v>
      </c>
      <c r="AQ30">
        <f t="shared" si="9"/>
        <v>-82.479792710037771</v>
      </c>
      <c r="AR30">
        <f t="shared" si="9"/>
        <v>-82.887069971200262</v>
      </c>
      <c r="AS30">
        <f t="shared" si="9"/>
        <v>1.0481235774609754</v>
      </c>
      <c r="AT30">
        <f t="shared" si="9"/>
        <v>2.4602909041220604</v>
      </c>
      <c r="AU30">
        <f t="shared" si="9"/>
        <v>-79.378655489617231</v>
      </c>
      <c r="AW30">
        <v>27</v>
      </c>
      <c r="AX30">
        <f>IF(Z30&gt;0, (R30*SUMPRODUCT(K30:$K$98, X30:$X$98)-K30*$AZ$3)/Z30, 0)</f>
        <v>1046.5502432311273</v>
      </c>
    </row>
    <row r="31" spans="5:50" x14ac:dyDescent="0.25">
      <c r="E31">
        <v>2031</v>
      </c>
      <c r="F31" s="5">
        <f>EconomicRates!C71</f>
        <v>3.5571999999999999E-2</v>
      </c>
      <c r="G31" s="5">
        <f>EconomicRates!D71</f>
        <v>7.0000000000000007E-2</v>
      </c>
      <c r="H31" s="5">
        <f t="shared" si="10"/>
        <v>0.12000000000000001</v>
      </c>
      <c r="I31" s="5">
        <f t="shared" si="11"/>
        <v>1.1200000000000001</v>
      </c>
      <c r="J31">
        <f t="shared" si="12"/>
        <v>0.89285714285714279</v>
      </c>
      <c r="K31">
        <f t="shared" si="20"/>
        <v>4.1869267714967337E-2</v>
      </c>
      <c r="L31" s="2">
        <v>28</v>
      </c>
      <c r="M31" s="6">
        <v>5.2249999999999996E-3</v>
      </c>
      <c r="Q31" s="4">
        <f t="shared" si="21"/>
        <v>12.5</v>
      </c>
      <c r="R31">
        <f t="shared" si="0"/>
        <v>500000</v>
      </c>
      <c r="S31">
        <f t="shared" si="1"/>
        <v>1029.48054446878</v>
      </c>
      <c r="U31">
        <f t="shared" si="13"/>
        <v>5.2249999999999996E-3</v>
      </c>
      <c r="V31">
        <f t="shared" si="14"/>
        <v>0.01</v>
      </c>
      <c r="W31">
        <f t="shared" si="15"/>
        <v>0.69481112347656371</v>
      </c>
      <c r="X31">
        <f t="shared" si="16"/>
        <v>3.630388120165045E-3</v>
      </c>
      <c r="Y31">
        <f t="shared" si="17"/>
        <v>6.9481112347656374E-3</v>
      </c>
      <c r="Z31">
        <f t="shared" si="18"/>
        <v>0.68423262412163299</v>
      </c>
      <c r="AB31">
        <f t="shared" si="19"/>
        <v>727.15475027409059</v>
      </c>
      <c r="AC31">
        <f t="shared" si="2"/>
        <v>704.40417442404078</v>
      </c>
      <c r="AE31">
        <f t="shared" si="3"/>
        <v>0</v>
      </c>
      <c r="AF31">
        <f t="shared" si="4"/>
        <v>0</v>
      </c>
      <c r="AG31">
        <f t="shared" si="4"/>
        <v>-8.5529078015204121</v>
      </c>
      <c r="AH31">
        <f t="shared" si="5"/>
        <v>-1815.1940600825226</v>
      </c>
      <c r="AI31">
        <f t="shared" si="6"/>
        <v>-1823.746967884043</v>
      </c>
      <c r="AJ31">
        <f t="shared" si="7"/>
        <v>22.750575850049813</v>
      </c>
      <c r="AK31">
        <f t="shared" si="22"/>
        <v>50.900832519186345</v>
      </c>
      <c r="AL31">
        <f t="shared" si="8"/>
        <v>-1750.0955595148068</v>
      </c>
      <c r="AN31">
        <f t="shared" si="9"/>
        <v>0</v>
      </c>
      <c r="AO31">
        <f t="shared" si="9"/>
        <v>0</v>
      </c>
      <c r="AP31">
        <f t="shared" si="9"/>
        <v>-0.35810398648329084</v>
      </c>
      <c r="AQ31">
        <f t="shared" si="9"/>
        <v>-76.000846056213646</v>
      </c>
      <c r="AR31">
        <f t="shared" si="9"/>
        <v>-76.358950042696932</v>
      </c>
      <c r="AS31">
        <f t="shared" si="9"/>
        <v>0.95254995093540618</v>
      </c>
      <c r="AT31">
        <f t="shared" si="9"/>
        <v>2.1311805836605284</v>
      </c>
      <c r="AU31">
        <f t="shared" si="9"/>
        <v>-73.275219508101003</v>
      </c>
      <c r="AW31">
        <v>28</v>
      </c>
      <c r="AX31">
        <f>IF(Z31&gt;0, (R31*SUMPRODUCT(K31:$K$98, X31:$X$98)-K31*$AZ$3)/Z31, 0)</f>
        <v>1029.48054446878</v>
      </c>
    </row>
    <row r="32" spans="5:50" x14ac:dyDescent="0.25">
      <c r="E32">
        <v>2032</v>
      </c>
      <c r="F32" s="5">
        <f>EconomicRates!C72</f>
        <v>3.5571999999999999E-2</v>
      </c>
      <c r="G32" s="5">
        <f>EconomicRates!D72</f>
        <v>7.0000000000000007E-2</v>
      </c>
      <c r="H32" s="5">
        <f t="shared" si="10"/>
        <v>0.12000000000000001</v>
      </c>
      <c r="I32" s="5">
        <f t="shared" si="11"/>
        <v>1.1200000000000001</v>
      </c>
      <c r="J32">
        <f t="shared" si="12"/>
        <v>0.89285714285714279</v>
      </c>
      <c r="K32">
        <f t="shared" si="20"/>
        <v>3.7383274745506546E-2</v>
      </c>
      <c r="L32" s="2">
        <v>29</v>
      </c>
      <c r="M32" s="6">
        <v>5.4879999999999998E-3</v>
      </c>
      <c r="Q32" s="4">
        <f t="shared" si="21"/>
        <v>12.5</v>
      </c>
      <c r="R32">
        <f t="shared" si="0"/>
        <v>500000</v>
      </c>
      <c r="S32">
        <f t="shared" si="1"/>
        <v>1012.0209821099165</v>
      </c>
      <c r="U32">
        <f t="shared" si="13"/>
        <v>5.4879999999999998E-3</v>
      </c>
      <c r="V32">
        <f t="shared" si="14"/>
        <v>0.01</v>
      </c>
      <c r="W32">
        <f t="shared" si="15"/>
        <v>0.68423262412163299</v>
      </c>
      <c r="X32">
        <f t="shared" si="16"/>
        <v>3.7550686411795217E-3</v>
      </c>
      <c r="Y32">
        <f t="shared" si="17"/>
        <v>6.84232624121633E-3</v>
      </c>
      <c r="Z32">
        <f t="shared" si="18"/>
        <v>0.67363522923923724</v>
      </c>
      <c r="AB32">
        <f t="shared" si="19"/>
        <v>704.40417442404078</v>
      </c>
      <c r="AC32">
        <f t="shared" si="2"/>
        <v>681.7329862785316</v>
      </c>
      <c r="AE32">
        <f t="shared" si="3"/>
        <v>0</v>
      </c>
      <c r="AF32">
        <f t="shared" si="4"/>
        <v>0</v>
      </c>
      <c r="AG32">
        <f t="shared" si="4"/>
        <v>-8.4204403654904656</v>
      </c>
      <c r="AH32">
        <f t="shared" si="5"/>
        <v>-1877.5343205897609</v>
      </c>
      <c r="AI32">
        <f t="shared" si="6"/>
        <v>-1885.9547609552515</v>
      </c>
      <c r="AJ32">
        <f t="shared" si="7"/>
        <v>22.671188145509177</v>
      </c>
      <c r="AK32">
        <f t="shared" si="22"/>
        <v>49.308292209682861</v>
      </c>
      <c r="AL32">
        <f t="shared" si="8"/>
        <v>-1813.9752806000595</v>
      </c>
      <c r="AN32">
        <f t="shared" si="9"/>
        <v>0</v>
      </c>
      <c r="AO32">
        <f t="shared" si="9"/>
        <v>0</v>
      </c>
      <c r="AP32">
        <f t="shared" si="9"/>
        <v>-0.31478363566128365</v>
      </c>
      <c r="AQ32">
        <f t="shared" si="9"/>
        <v>-70.188381350724995</v>
      </c>
      <c r="AR32">
        <f t="shared" si="9"/>
        <v>-70.503164986386281</v>
      </c>
      <c r="AS32">
        <f t="shared" si="9"/>
        <v>0.84752325525064065</v>
      </c>
      <c r="AT32">
        <f t="shared" si="9"/>
        <v>1.8433054349062945</v>
      </c>
      <c r="AU32">
        <f t="shared" si="9"/>
        <v>-67.812336296229361</v>
      </c>
      <c r="AW32">
        <v>29</v>
      </c>
      <c r="AX32">
        <f>IF(Z32&gt;0, (R32*SUMPRODUCT(K32:$K$98, X32:$X$98)-K32*$AZ$3)/Z32, 0)</f>
        <v>1012.0209821099165</v>
      </c>
    </row>
    <row r="33" spans="5:50" x14ac:dyDescent="0.25">
      <c r="E33">
        <v>2033</v>
      </c>
      <c r="F33" s="5">
        <f>EconomicRates!C73</f>
        <v>3.5571999999999999E-2</v>
      </c>
      <c r="G33" s="5">
        <f>EconomicRates!D73</f>
        <v>7.0000000000000007E-2</v>
      </c>
      <c r="H33" s="5">
        <f t="shared" si="10"/>
        <v>0.12000000000000001</v>
      </c>
      <c r="I33" s="5">
        <f t="shared" si="11"/>
        <v>1.1200000000000001</v>
      </c>
      <c r="J33">
        <f t="shared" si="12"/>
        <v>0.89285714285714279</v>
      </c>
      <c r="K33">
        <f t="shared" si="20"/>
        <v>3.337792387991656E-2</v>
      </c>
      <c r="L33" s="2">
        <v>30</v>
      </c>
      <c r="M33" s="6">
        <v>5.7670000000000004E-3</v>
      </c>
      <c r="Q33" s="4">
        <f t="shared" si="21"/>
        <v>12.5</v>
      </c>
      <c r="R33">
        <f t="shared" si="0"/>
        <v>500000</v>
      </c>
      <c r="S33">
        <f t="shared" si="1"/>
        <v>994.1876769886095</v>
      </c>
      <c r="U33">
        <f t="shared" si="13"/>
        <v>5.7670000000000004E-3</v>
      </c>
      <c r="V33">
        <f t="shared" si="14"/>
        <v>0.01</v>
      </c>
      <c r="W33">
        <f t="shared" si="15"/>
        <v>0.67363522923923724</v>
      </c>
      <c r="X33">
        <f t="shared" si="16"/>
        <v>3.8848543670226814E-3</v>
      </c>
      <c r="Y33">
        <f t="shared" si="17"/>
        <v>6.7363522923923726E-3</v>
      </c>
      <c r="Z33">
        <f t="shared" si="18"/>
        <v>0.66301402257982223</v>
      </c>
      <c r="AB33">
        <f t="shared" si="19"/>
        <v>681.7329862785316</v>
      </c>
      <c r="AC33">
        <f t="shared" si="2"/>
        <v>659.16037091950693</v>
      </c>
      <c r="AE33">
        <f t="shared" si="3"/>
        <v>0</v>
      </c>
      <c r="AF33">
        <f t="shared" si="4"/>
        <v>0</v>
      </c>
      <c r="AG33">
        <f t="shared" si="4"/>
        <v>-8.2876752822477773</v>
      </c>
      <c r="AH33">
        <f t="shared" si="5"/>
        <v>-1942.4271835113407</v>
      </c>
      <c r="AI33">
        <f t="shared" si="6"/>
        <v>-1950.7148587935885</v>
      </c>
      <c r="AJ33">
        <f t="shared" si="7"/>
        <v>22.572615359024667</v>
      </c>
      <c r="AK33">
        <f t="shared" si="22"/>
        <v>47.721309039497214</v>
      </c>
      <c r="AL33">
        <f t="shared" si="8"/>
        <v>-1880.4209343950665</v>
      </c>
      <c r="AN33">
        <f t="shared" si="9"/>
        <v>0</v>
      </c>
      <c r="AO33">
        <f t="shared" si="9"/>
        <v>0</v>
      </c>
      <c r="AP33">
        <f t="shared" si="9"/>
        <v>-0.27662539471233233</v>
      </c>
      <c r="AQ33">
        <f t="shared" si="9"/>
        <v>-64.83418667352224</v>
      </c>
      <c r="AR33">
        <f t="shared" si="9"/>
        <v>-65.11081206823458</v>
      </c>
      <c r="AS33">
        <f t="shared" si="9"/>
        <v>0.75342703722416071</v>
      </c>
      <c r="AT33">
        <f t="shared" si="9"/>
        <v>1.592838220570312</v>
      </c>
      <c r="AU33">
        <f t="shared" si="9"/>
        <v>-62.764546810440102</v>
      </c>
      <c r="AW33">
        <v>30</v>
      </c>
      <c r="AX33">
        <f>IF(Z33&gt;0, (R33*SUMPRODUCT(K33:$K$98, X33:$X$98)-K33*$AZ$3)/Z33, 0)</f>
        <v>994.1876769886095</v>
      </c>
    </row>
    <row r="34" spans="5:50" x14ac:dyDescent="0.25">
      <c r="E34">
        <v>2034</v>
      </c>
      <c r="F34" s="5">
        <f>EconomicRates!C74</f>
        <v>3.5571999999999999E-2</v>
      </c>
      <c r="G34" s="5">
        <f>EconomicRates!D74</f>
        <v>7.0000000000000007E-2</v>
      </c>
      <c r="H34" s="5">
        <f t="shared" si="10"/>
        <v>0.12000000000000001</v>
      </c>
      <c r="I34" s="5">
        <f t="shared" si="11"/>
        <v>1.1200000000000001</v>
      </c>
      <c r="J34">
        <f t="shared" si="12"/>
        <v>0.89285714285714279</v>
      </c>
      <c r="K34">
        <f t="shared" si="20"/>
        <v>2.9801717749925499E-2</v>
      </c>
      <c r="L34" s="2">
        <v>31</v>
      </c>
      <c r="M34" s="6">
        <v>6.0780000000000001E-3</v>
      </c>
      <c r="Q34" s="4">
        <f t="shared" si="21"/>
        <v>12.5</v>
      </c>
      <c r="R34">
        <f t="shared" si="0"/>
        <v>500000</v>
      </c>
      <c r="S34">
        <f t="shared" si="1"/>
        <v>976.21870928409908</v>
      </c>
      <c r="U34">
        <f t="shared" si="13"/>
        <v>6.0780000000000001E-3</v>
      </c>
      <c r="V34">
        <f t="shared" si="14"/>
        <v>0.01</v>
      </c>
      <c r="W34">
        <f t="shared" si="15"/>
        <v>0.66301402257982223</v>
      </c>
      <c r="X34">
        <f t="shared" si="16"/>
        <v>4.0297992292401595E-3</v>
      </c>
      <c r="Y34">
        <f t="shared" si="17"/>
        <v>6.6301402257982226E-3</v>
      </c>
      <c r="Z34">
        <f t="shared" si="18"/>
        <v>0.65235408312478382</v>
      </c>
      <c r="AB34">
        <f t="shared" si="19"/>
        <v>659.16037091950693</v>
      </c>
      <c r="AC34">
        <f t="shared" si="2"/>
        <v>636.84026102428834</v>
      </c>
      <c r="AE34">
        <f t="shared" si="3"/>
        <v>0</v>
      </c>
      <c r="AF34">
        <f t="shared" si="4"/>
        <v>0</v>
      </c>
      <c r="AG34">
        <f t="shared" si="4"/>
        <v>-8.154426039059798</v>
      </c>
      <c r="AH34">
        <f t="shared" si="5"/>
        <v>-2014.8996146200798</v>
      </c>
      <c r="AI34">
        <f t="shared" si="6"/>
        <v>-2023.0540406591397</v>
      </c>
      <c r="AJ34">
        <f t="shared" si="7"/>
        <v>22.320109895218593</v>
      </c>
      <c r="AK34">
        <f t="shared" si="22"/>
        <v>46.141225964365489</v>
      </c>
      <c r="AL34">
        <f t="shared" si="8"/>
        <v>-1954.5927047995556</v>
      </c>
      <c r="AN34">
        <f t="shared" si="9"/>
        <v>0</v>
      </c>
      <c r="AO34">
        <f t="shared" si="9"/>
        <v>0</v>
      </c>
      <c r="AP34">
        <f t="shared" si="9"/>
        <v>-0.24301590322870306</v>
      </c>
      <c r="AQ34">
        <f t="shared" si="9"/>
        <v>-60.047469609341277</v>
      </c>
      <c r="AR34">
        <f t="shared" si="9"/>
        <v>-60.290485512569987</v>
      </c>
      <c r="AS34">
        <f t="shared" si="9"/>
        <v>0.66517761524462371</v>
      </c>
      <c r="AT34">
        <f t="shared" si="9"/>
        <v>1.3750877928255543</v>
      </c>
      <c r="AU34">
        <f t="shared" ref="AU34:AU89" si="23">AL34*$K34</f>
        <v>-58.250220104499803</v>
      </c>
      <c r="AW34">
        <v>31</v>
      </c>
      <c r="AX34">
        <f>IF(Z34&gt;0, (R34*SUMPRODUCT(K34:$K$98, X34:$X$98)-K34*$AZ$3)/Z34, 0)</f>
        <v>976.21870928409908</v>
      </c>
    </row>
    <row r="35" spans="5:50" x14ac:dyDescent="0.25">
      <c r="E35">
        <v>2035</v>
      </c>
      <c r="F35" s="5">
        <f>EconomicRates!C75</f>
        <v>3.5571999999999999E-2</v>
      </c>
      <c r="G35" s="5">
        <f>EconomicRates!D75</f>
        <v>7.0000000000000007E-2</v>
      </c>
      <c r="H35" s="5">
        <f t="shared" si="10"/>
        <v>0.12000000000000001</v>
      </c>
      <c r="I35" s="5">
        <f t="shared" si="11"/>
        <v>1.1200000000000001</v>
      </c>
      <c r="J35">
        <f t="shared" si="12"/>
        <v>0.89285714285714279</v>
      </c>
      <c r="K35">
        <f t="shared" si="20"/>
        <v>2.660867656243348E-2</v>
      </c>
      <c r="L35" s="2">
        <v>32</v>
      </c>
      <c r="M35" s="6">
        <v>6.4359999999999999E-3</v>
      </c>
      <c r="Q35" s="4">
        <f t="shared" si="21"/>
        <v>12.5</v>
      </c>
      <c r="R35">
        <f t="shared" si="0"/>
        <v>500000</v>
      </c>
      <c r="S35">
        <f t="shared" si="1"/>
        <v>958.10651084143785</v>
      </c>
      <c r="U35">
        <f t="shared" si="13"/>
        <v>6.4359999999999999E-3</v>
      </c>
      <c r="V35">
        <f t="shared" si="14"/>
        <v>0.01</v>
      </c>
      <c r="W35">
        <f t="shared" si="15"/>
        <v>0.65235408312478382</v>
      </c>
      <c r="X35">
        <f t="shared" si="16"/>
        <v>4.1985508789911087E-3</v>
      </c>
      <c r="Y35">
        <f t="shared" si="17"/>
        <v>6.5235408312478383E-3</v>
      </c>
      <c r="Z35">
        <f t="shared" si="18"/>
        <v>0.64163199141454486</v>
      </c>
      <c r="AB35">
        <f t="shared" si="19"/>
        <v>636.84026102428834</v>
      </c>
      <c r="AC35">
        <f t="shared" si="2"/>
        <v>614.75178853843295</v>
      </c>
      <c r="AE35">
        <f t="shared" si="3"/>
        <v>0</v>
      </c>
      <c r="AF35">
        <f t="shared" ref="AF35:AG66" si="24">-$Z35*P35</f>
        <v>0</v>
      </c>
      <c r="AG35">
        <f t="shared" si="24"/>
        <v>-8.0203998926818105</v>
      </c>
      <c r="AH35">
        <f t="shared" si="5"/>
        <v>-2099.2754394955546</v>
      </c>
      <c r="AI35">
        <f t="shared" ref="AI35:AI66" si="25">SUM(AE35:AH35)</f>
        <v>-2107.2958393882363</v>
      </c>
      <c r="AJ35">
        <f t="shared" si="7"/>
        <v>22.088472485855391</v>
      </c>
      <c r="AK35">
        <f t="shared" si="22"/>
        <v>44.578818271700186</v>
      </c>
      <c r="AL35">
        <f t="shared" si="8"/>
        <v>-2040.6285486306811</v>
      </c>
      <c r="AN35">
        <f t="shared" ref="AN35:AT66" si="26">AE35*$K35</f>
        <v>0</v>
      </c>
      <c r="AO35">
        <f t="shared" si="26"/>
        <v>0</v>
      </c>
      <c r="AP35">
        <f t="shared" si="26"/>
        <v>-0.21341222664574649</v>
      </c>
      <c r="AQ35">
        <f t="shared" si="26"/>
        <v>-55.858941184997605</v>
      </c>
      <c r="AR35">
        <f t="shared" si="26"/>
        <v>-56.072353411643348</v>
      </c>
      <c r="AS35">
        <f t="shared" si="26"/>
        <v>0.58774502013433716</v>
      </c>
      <c r="AT35">
        <f t="shared" si="26"/>
        <v>1.18618335692717</v>
      </c>
      <c r="AU35">
        <f t="shared" si="23"/>
        <v>-54.298425034581854</v>
      </c>
      <c r="AW35">
        <v>32</v>
      </c>
      <c r="AX35">
        <f>IF(Z35&gt;0, (R35*SUMPRODUCT(K35:$K$98, X35:$X$98)-K35*$AZ$3)/Z35, 0)</f>
        <v>958.10651084143785</v>
      </c>
    </row>
    <row r="36" spans="5:50" x14ac:dyDescent="0.25">
      <c r="E36">
        <v>2036</v>
      </c>
      <c r="F36" s="5">
        <f>EconomicRates!C76</f>
        <v>3.5571999999999999E-2</v>
      </c>
      <c r="G36" s="5">
        <f>EconomicRates!D76</f>
        <v>7.0000000000000007E-2</v>
      </c>
      <c r="H36" s="5">
        <f t="shared" si="10"/>
        <v>0.12000000000000001</v>
      </c>
      <c r="I36" s="5">
        <f t="shared" si="11"/>
        <v>1.1200000000000001</v>
      </c>
      <c r="J36">
        <f t="shared" si="12"/>
        <v>0.89285714285714279</v>
      </c>
      <c r="K36">
        <f t="shared" si="20"/>
        <v>2.3757746930744176E-2</v>
      </c>
      <c r="L36" s="2">
        <v>33</v>
      </c>
      <c r="M36" s="6">
        <v>6.8199999999999997E-3</v>
      </c>
      <c r="Q36" s="4">
        <f t="shared" si="21"/>
        <v>12.5</v>
      </c>
      <c r="R36">
        <f t="shared" si="0"/>
        <v>500000</v>
      </c>
      <c r="S36">
        <f t="shared" si="1"/>
        <v>939.67575319754837</v>
      </c>
      <c r="U36">
        <f t="shared" si="13"/>
        <v>6.8199999999999997E-3</v>
      </c>
      <c r="V36">
        <f t="shared" si="14"/>
        <v>0.01</v>
      </c>
      <c r="W36">
        <f t="shared" si="15"/>
        <v>0.64163199141454486</v>
      </c>
      <c r="X36">
        <f t="shared" si="16"/>
        <v>4.3759301814471959E-3</v>
      </c>
      <c r="Y36">
        <f t="shared" si="17"/>
        <v>6.4163199141454488E-3</v>
      </c>
      <c r="Z36">
        <f t="shared" si="18"/>
        <v>0.63083974131895215</v>
      </c>
      <c r="AB36">
        <f t="shared" si="19"/>
        <v>614.75178853843295</v>
      </c>
      <c r="AC36">
        <f t="shared" si="2"/>
        <v>592.78480907083292</v>
      </c>
      <c r="AE36">
        <f t="shared" si="3"/>
        <v>0</v>
      </c>
      <c r="AF36">
        <f t="shared" si="24"/>
        <v>0</v>
      </c>
      <c r="AG36">
        <f t="shared" si="24"/>
        <v>-7.8854967664869022</v>
      </c>
      <c r="AH36">
        <f t="shared" si="5"/>
        <v>-2187.9650907235978</v>
      </c>
      <c r="AI36">
        <f t="shared" si="25"/>
        <v>-2195.8505874900848</v>
      </c>
      <c r="AJ36">
        <f t="shared" si="7"/>
        <v>21.966979467600027</v>
      </c>
      <c r="AK36">
        <f t="shared" si="22"/>
        <v>43.032625197690308</v>
      </c>
      <c r="AL36">
        <f t="shared" si="8"/>
        <v>-2130.8509828247943</v>
      </c>
      <c r="AN36">
        <f t="shared" si="26"/>
        <v>0</v>
      </c>
      <c r="AO36">
        <f t="shared" si="26"/>
        <v>0</v>
      </c>
      <c r="AP36">
        <f t="shared" si="26"/>
        <v>-0.18734163660139733</v>
      </c>
      <c r="AQ36">
        <f t="shared" si="26"/>
        <v>-51.981120918713955</v>
      </c>
      <c r="AR36">
        <f t="shared" si="26"/>
        <v>-52.168462555315358</v>
      </c>
      <c r="AS36">
        <f t="shared" si="26"/>
        <v>0.52188593902409486</v>
      </c>
      <c r="AT36">
        <f t="shared" si="26"/>
        <v>1.0223582192122913</v>
      </c>
      <c r="AU36">
        <f t="shared" si="23"/>
        <v>-50.62421839707897</v>
      </c>
      <c r="AW36">
        <v>33</v>
      </c>
      <c r="AX36">
        <f>IF(Z36&gt;0, (R36*SUMPRODUCT(K36:$K$98, X36:$X$98)-K36*$AZ$3)/Z36, 0)</f>
        <v>939.67575319754837</v>
      </c>
    </row>
    <row r="37" spans="5:50" x14ac:dyDescent="0.25">
      <c r="E37">
        <v>2037</v>
      </c>
      <c r="F37" s="5">
        <f>EconomicRates!C77</f>
        <v>3.5571999999999999E-2</v>
      </c>
      <c r="G37" s="5">
        <f>EconomicRates!D77</f>
        <v>7.0000000000000007E-2</v>
      </c>
      <c r="H37" s="5">
        <f t="shared" si="10"/>
        <v>0.12000000000000001</v>
      </c>
      <c r="I37" s="5">
        <f t="shared" si="11"/>
        <v>1.1200000000000001</v>
      </c>
      <c r="J37">
        <f t="shared" si="12"/>
        <v>0.89285714285714279</v>
      </c>
      <c r="K37">
        <f t="shared" si="20"/>
        <v>2.1212274045307299E-2</v>
      </c>
      <c r="L37" s="2">
        <v>34</v>
      </c>
      <c r="M37" s="6">
        <v>7.2269999999999999E-3</v>
      </c>
      <c r="Q37" s="4">
        <f t="shared" si="21"/>
        <v>12.5</v>
      </c>
      <c r="R37">
        <f t="shared" si="0"/>
        <v>500000</v>
      </c>
      <c r="S37">
        <f t="shared" si="1"/>
        <v>921.11276650287232</v>
      </c>
      <c r="U37">
        <f t="shared" si="13"/>
        <v>7.2269999999999999E-3</v>
      </c>
      <c r="V37">
        <f t="shared" si="14"/>
        <v>0.01</v>
      </c>
      <c r="W37">
        <f t="shared" si="15"/>
        <v>0.63083974131895215</v>
      </c>
      <c r="X37">
        <f t="shared" si="16"/>
        <v>4.5590788105120674E-3</v>
      </c>
      <c r="Y37">
        <f t="shared" si="17"/>
        <v>6.308397413189522E-3</v>
      </c>
      <c r="Z37">
        <f t="shared" si="18"/>
        <v>0.6199722650952505</v>
      </c>
      <c r="AB37">
        <f t="shared" si="19"/>
        <v>592.78480907083292</v>
      </c>
      <c r="AC37">
        <f t="shared" si="2"/>
        <v>571.06436825693834</v>
      </c>
      <c r="AE37">
        <f t="shared" si="3"/>
        <v>0</v>
      </c>
      <c r="AF37">
        <f t="shared" si="24"/>
        <v>0</v>
      </c>
      <c r="AG37">
        <f t="shared" si="24"/>
        <v>-7.7496533136906312</v>
      </c>
      <c r="AH37">
        <f t="shared" si="5"/>
        <v>-2279.5394052560337</v>
      </c>
      <c r="AI37">
        <f t="shared" si="25"/>
        <v>-2287.2890585697241</v>
      </c>
      <c r="AJ37">
        <f t="shared" si="7"/>
        <v>21.720440813894584</v>
      </c>
      <c r="AK37">
        <f t="shared" si="22"/>
        <v>41.494936634958307</v>
      </c>
      <c r="AL37">
        <f t="shared" si="8"/>
        <v>-2224.0736811208712</v>
      </c>
      <c r="AN37">
        <f t="shared" si="26"/>
        <v>0</v>
      </c>
      <c r="AO37">
        <f t="shared" si="26"/>
        <v>0</v>
      </c>
      <c r="AP37">
        <f t="shared" si="26"/>
        <v>-0.16438776984612949</v>
      </c>
      <c r="AQ37">
        <f t="shared" si="26"/>
        <v>-48.354214561367797</v>
      </c>
      <c r="AR37">
        <f t="shared" si="26"/>
        <v>-48.518602331213927</v>
      </c>
      <c r="AS37">
        <f t="shared" si="26"/>
        <v>0.46073994292920945</v>
      </c>
      <c r="AT37">
        <f t="shared" si="26"/>
        <v>0.88020196739339707</v>
      </c>
      <c r="AU37">
        <f t="shared" si="23"/>
        <v>-47.177660420891321</v>
      </c>
      <c r="AW37">
        <v>34</v>
      </c>
      <c r="AX37">
        <f>IF(Z37&gt;0, (R37*SUMPRODUCT(K37:$K$98, X37:$X$98)-K37*$AZ$3)/Z37, 0)</f>
        <v>921.11276650287232</v>
      </c>
    </row>
    <row r="38" spans="5:50" x14ac:dyDescent="0.25">
      <c r="E38">
        <v>2038</v>
      </c>
      <c r="F38" s="5">
        <f>EconomicRates!C78</f>
        <v>3.5571999999999999E-2</v>
      </c>
      <c r="G38" s="5">
        <f>EconomicRates!D78</f>
        <v>7.0000000000000007E-2</v>
      </c>
      <c r="H38" s="5">
        <f t="shared" si="10"/>
        <v>0.12000000000000001</v>
      </c>
      <c r="I38" s="5">
        <f t="shared" si="11"/>
        <v>1.1200000000000001</v>
      </c>
      <c r="J38">
        <f t="shared" si="12"/>
        <v>0.89285714285714279</v>
      </c>
      <c r="K38">
        <f t="shared" si="20"/>
        <v>1.8939530397595803E-2</v>
      </c>
      <c r="L38" s="2">
        <v>35</v>
      </c>
      <c r="M38" s="6">
        <v>7.6860000000000001E-3</v>
      </c>
      <c r="Q38" s="4">
        <f t="shared" si="21"/>
        <v>12.5</v>
      </c>
      <c r="R38">
        <f t="shared" si="0"/>
        <v>500000</v>
      </c>
      <c r="S38">
        <f t="shared" si="1"/>
        <v>902.66322860235357</v>
      </c>
      <c r="U38">
        <f t="shared" si="13"/>
        <v>7.6860000000000001E-3</v>
      </c>
      <c r="V38">
        <f t="shared" si="14"/>
        <v>0.01</v>
      </c>
      <c r="W38">
        <f t="shared" si="15"/>
        <v>0.6199722650952505</v>
      </c>
      <c r="X38">
        <f t="shared" si="16"/>
        <v>4.765106829522095E-3</v>
      </c>
      <c r="Y38">
        <f t="shared" si="17"/>
        <v>6.199722650952505E-3</v>
      </c>
      <c r="Z38">
        <f t="shared" si="18"/>
        <v>0.60900743561477588</v>
      </c>
      <c r="AB38">
        <f t="shared" si="19"/>
        <v>571.06436825693834</v>
      </c>
      <c r="AC38">
        <f t="shared" si="2"/>
        <v>549.72861807487357</v>
      </c>
      <c r="AE38">
        <f t="shared" si="3"/>
        <v>0</v>
      </c>
      <c r="AF38">
        <f t="shared" si="24"/>
        <v>0</v>
      </c>
      <c r="AG38">
        <f t="shared" si="24"/>
        <v>-7.6125929451846988</v>
      </c>
      <c r="AH38">
        <f t="shared" si="5"/>
        <v>-2382.5534147610474</v>
      </c>
      <c r="AI38">
        <f t="shared" si="25"/>
        <v>-2390.166007706232</v>
      </c>
      <c r="AJ38">
        <f t="shared" si="7"/>
        <v>21.335750182064771</v>
      </c>
      <c r="AK38">
        <f t="shared" si="22"/>
        <v>39.974505777985691</v>
      </c>
      <c r="AL38">
        <f t="shared" si="8"/>
        <v>-2328.8557517461818</v>
      </c>
      <c r="AN38">
        <f t="shared" si="26"/>
        <v>0</v>
      </c>
      <c r="AO38">
        <f t="shared" si="26"/>
        <v>0</v>
      </c>
      <c r="AP38">
        <f t="shared" si="26"/>
        <v>-0.14417893548984898</v>
      </c>
      <c r="AQ38">
        <f t="shared" si="26"/>
        <v>-45.124442822762539</v>
      </c>
      <c r="AR38">
        <f t="shared" si="26"/>
        <v>-45.268621758252387</v>
      </c>
      <c r="AS38">
        <f t="shared" si="26"/>
        <v>0.40408908912872593</v>
      </c>
      <c r="AT38">
        <f t="shared" si="26"/>
        <v>0.75709836731102909</v>
      </c>
      <c r="AU38">
        <f t="shared" si="23"/>
        <v>-44.107434301812638</v>
      </c>
      <c r="AW38">
        <v>35</v>
      </c>
      <c r="AX38">
        <f>IF(Z38&gt;0, (R38*SUMPRODUCT(K38:$K$98, X38:$X$98)-K38*$AZ$3)/Z38, 0)</f>
        <v>902.66322860235357</v>
      </c>
    </row>
    <row r="39" spans="5:50" x14ac:dyDescent="0.25">
      <c r="E39">
        <v>2039</v>
      </c>
      <c r="F39" s="5">
        <f>EconomicRates!C79</f>
        <v>3.5571999999999999E-2</v>
      </c>
      <c r="G39" s="5">
        <f>EconomicRates!D79</f>
        <v>7.0000000000000007E-2</v>
      </c>
      <c r="H39" s="5">
        <f t="shared" si="10"/>
        <v>0.12000000000000001</v>
      </c>
      <c r="I39" s="5">
        <f t="shared" si="11"/>
        <v>1.1200000000000001</v>
      </c>
      <c r="J39">
        <f t="shared" si="12"/>
        <v>0.89285714285714279</v>
      </c>
      <c r="K39">
        <f t="shared" si="20"/>
        <v>1.6910294997853393E-2</v>
      </c>
      <c r="L39" s="2">
        <v>36</v>
      </c>
      <c r="M39" s="6">
        <v>8.2030000000000002E-3</v>
      </c>
      <c r="Q39" s="4">
        <f t="shared" si="21"/>
        <v>12.5</v>
      </c>
      <c r="R39">
        <f t="shared" si="0"/>
        <v>500000</v>
      </c>
      <c r="S39">
        <f t="shared" si="1"/>
        <v>884.27603113243651</v>
      </c>
      <c r="U39">
        <f t="shared" si="13"/>
        <v>8.2030000000000002E-3</v>
      </c>
      <c r="V39">
        <f t="shared" si="14"/>
        <v>0.01</v>
      </c>
      <c r="W39">
        <f t="shared" si="15"/>
        <v>0.60900743561477588</v>
      </c>
      <c r="X39">
        <f t="shared" si="16"/>
        <v>4.9956879943480071E-3</v>
      </c>
      <c r="Y39">
        <f t="shared" si="17"/>
        <v>6.0900743561477589E-3</v>
      </c>
      <c r="Z39">
        <f t="shared" si="18"/>
        <v>0.59792167326428014</v>
      </c>
      <c r="AB39">
        <f t="shared" si="19"/>
        <v>549.72861807487357</v>
      </c>
      <c r="AC39">
        <f t="shared" si="2"/>
        <v>528.72780416220314</v>
      </c>
      <c r="AE39">
        <f t="shared" si="3"/>
        <v>0</v>
      </c>
      <c r="AF39">
        <f t="shared" si="24"/>
        <v>0</v>
      </c>
      <c r="AG39">
        <f t="shared" si="24"/>
        <v>-7.4740209158035018</v>
      </c>
      <c r="AH39">
        <f t="shared" si="5"/>
        <v>-2497.8439971740036</v>
      </c>
      <c r="AI39">
        <f t="shared" si="25"/>
        <v>-2505.3180180898071</v>
      </c>
      <c r="AJ39">
        <f t="shared" si="7"/>
        <v>21.000813912670424</v>
      </c>
      <c r="AK39">
        <f t="shared" si="22"/>
        <v>38.481003265241156</v>
      </c>
      <c r="AL39">
        <f t="shared" si="8"/>
        <v>-2445.8362009118955</v>
      </c>
      <c r="AN39">
        <f t="shared" si="26"/>
        <v>0</v>
      </c>
      <c r="AO39">
        <f t="shared" si="26"/>
        <v>0</v>
      </c>
      <c r="AP39">
        <f t="shared" si="26"/>
        <v>-0.12638789850636359</v>
      </c>
      <c r="AQ39">
        <f t="shared" si="26"/>
        <v>-42.239278850829677</v>
      </c>
      <c r="AR39">
        <f t="shared" si="26"/>
        <v>-42.365666749336043</v>
      </c>
      <c r="AS39">
        <f t="shared" si="26"/>
        <v>0.3551299584582806</v>
      </c>
      <c r="AT39">
        <f t="shared" si="26"/>
        <v>0.6507251170285876</v>
      </c>
      <c r="AU39">
        <f t="shared" si="23"/>
        <v>-41.359811673849173</v>
      </c>
      <c r="AW39">
        <v>36</v>
      </c>
      <c r="AX39">
        <f>IF(Z39&gt;0, (R39*SUMPRODUCT(K39:$K$98, X39:$X$98)-K39*$AZ$3)/Z39, 0)</f>
        <v>884.27603113243651</v>
      </c>
    </row>
    <row r="40" spans="5:50" x14ac:dyDescent="0.25">
      <c r="E40">
        <v>2040</v>
      </c>
      <c r="F40" s="5">
        <f>EconomicRates!C80</f>
        <v>3.5571999999999999E-2</v>
      </c>
      <c r="G40" s="5">
        <f>EconomicRates!D80</f>
        <v>7.0000000000000007E-2</v>
      </c>
      <c r="H40" s="5">
        <f t="shared" si="10"/>
        <v>0.12000000000000001</v>
      </c>
      <c r="I40" s="5">
        <f t="shared" si="11"/>
        <v>1.1200000000000001</v>
      </c>
      <c r="J40">
        <f t="shared" si="12"/>
        <v>0.89285714285714279</v>
      </c>
      <c r="K40">
        <f t="shared" si="20"/>
        <v>1.5098477676654815E-2</v>
      </c>
      <c r="L40" s="2">
        <v>37</v>
      </c>
      <c r="M40" s="6">
        <v>8.7950000000000007E-3</v>
      </c>
      <c r="Q40" s="4">
        <f t="shared" si="21"/>
        <v>12.5</v>
      </c>
      <c r="R40">
        <f t="shared" si="0"/>
        <v>500000</v>
      </c>
      <c r="S40">
        <f t="shared" si="1"/>
        <v>865.93073751359782</v>
      </c>
      <c r="U40">
        <f t="shared" si="13"/>
        <v>8.7950000000000007E-3</v>
      </c>
      <c r="V40">
        <f t="shared" si="14"/>
        <v>0.01</v>
      </c>
      <c r="W40">
        <f t="shared" si="15"/>
        <v>0.59792167326428014</v>
      </c>
      <c r="X40">
        <f t="shared" si="16"/>
        <v>5.2587211163593441E-3</v>
      </c>
      <c r="Y40">
        <f t="shared" si="17"/>
        <v>5.9792167326428013E-3</v>
      </c>
      <c r="Z40">
        <f t="shared" si="18"/>
        <v>0.58668373541527796</v>
      </c>
      <c r="AB40">
        <f t="shared" si="19"/>
        <v>528.72780416220314</v>
      </c>
      <c r="AC40">
        <f t="shared" si="2"/>
        <v>508.02747969538416</v>
      </c>
      <c r="AE40">
        <f t="shared" si="3"/>
        <v>0</v>
      </c>
      <c r="AF40">
        <f t="shared" si="24"/>
        <v>0</v>
      </c>
      <c r="AG40">
        <f t="shared" si="24"/>
        <v>-7.3335466926909749</v>
      </c>
      <c r="AH40">
        <f t="shared" si="5"/>
        <v>-2629.3605581796719</v>
      </c>
      <c r="AI40">
        <f t="shared" si="25"/>
        <v>-2636.6941048723629</v>
      </c>
      <c r="AJ40">
        <f t="shared" si="7"/>
        <v>20.700324466818984</v>
      </c>
      <c r="AK40">
        <f t="shared" si="22"/>
        <v>37.010946291354223</v>
      </c>
      <c r="AL40">
        <f t="shared" si="8"/>
        <v>-2578.9828341141897</v>
      </c>
      <c r="AN40">
        <f t="shared" si="26"/>
        <v>0</v>
      </c>
      <c r="AO40">
        <f t="shared" si="26"/>
        <v>0</v>
      </c>
      <c r="AP40">
        <f t="shared" si="26"/>
        <v>-0.11072539103030044</v>
      </c>
      <c r="AQ40">
        <f t="shared" si="26"/>
        <v>-39.699341691552419</v>
      </c>
      <c r="AR40">
        <f t="shared" si="26"/>
        <v>-39.810067082582719</v>
      </c>
      <c r="AS40">
        <f t="shared" si="26"/>
        <v>0.31254338686177791</v>
      </c>
      <c r="AT40">
        <f t="shared" si="26"/>
        <v>0.55880894637188205</v>
      </c>
      <c r="AU40">
        <f t="shared" si="23"/>
        <v>-38.93871474934906</v>
      </c>
      <c r="AW40">
        <v>37</v>
      </c>
      <c r="AX40">
        <f>IF(Z40&gt;0, (R40*SUMPRODUCT(K40:$K$98, X40:$X$98)-K40*$AZ$3)/Z40, 0)</f>
        <v>865.93073751359782</v>
      </c>
    </row>
    <row r="41" spans="5:50" x14ac:dyDescent="0.25">
      <c r="E41">
        <v>2041</v>
      </c>
      <c r="F41" s="5">
        <f>EconomicRates!C81</f>
        <v>3.5571999999999999E-2</v>
      </c>
      <c r="G41" s="5">
        <f>EconomicRates!D81</f>
        <v>7.0000000000000007E-2</v>
      </c>
      <c r="H41" s="5">
        <f t="shared" si="10"/>
        <v>0.12000000000000001</v>
      </c>
      <c r="I41" s="5">
        <f t="shared" si="11"/>
        <v>1.1200000000000001</v>
      </c>
      <c r="J41">
        <f t="shared" si="12"/>
        <v>0.89285714285714279</v>
      </c>
      <c r="K41">
        <f t="shared" si="20"/>
        <v>1.348078363987037E-2</v>
      </c>
      <c r="L41" s="2">
        <v>38</v>
      </c>
      <c r="M41" s="6">
        <v>9.4780000000000003E-3</v>
      </c>
      <c r="Q41" s="4">
        <f t="shared" si="21"/>
        <v>12.5</v>
      </c>
      <c r="R41">
        <f t="shared" si="0"/>
        <v>500000</v>
      </c>
      <c r="S41">
        <f t="shared" si="1"/>
        <v>847.55149856592016</v>
      </c>
      <c r="U41">
        <f t="shared" si="13"/>
        <v>9.4780000000000003E-3</v>
      </c>
      <c r="V41">
        <f t="shared" si="14"/>
        <v>0.01</v>
      </c>
      <c r="W41">
        <f t="shared" si="15"/>
        <v>0.58668373541527796</v>
      </c>
      <c r="X41">
        <f t="shared" si="16"/>
        <v>5.560588444266005E-3</v>
      </c>
      <c r="Y41">
        <f t="shared" si="17"/>
        <v>5.8668373541527798E-3</v>
      </c>
      <c r="Z41">
        <f t="shared" si="18"/>
        <v>0.57525630961685914</v>
      </c>
      <c r="AB41">
        <f t="shared" si="19"/>
        <v>508.02747969538416</v>
      </c>
      <c r="AC41">
        <f t="shared" si="2"/>
        <v>487.55934727526989</v>
      </c>
      <c r="AE41">
        <f t="shared" si="3"/>
        <v>0</v>
      </c>
      <c r="AF41">
        <f t="shared" si="24"/>
        <v>0</v>
      </c>
      <c r="AG41">
        <f t="shared" si="24"/>
        <v>-7.1907038702107391</v>
      </c>
      <c r="AH41">
        <f t="shared" si="5"/>
        <v>-2780.2942221330027</v>
      </c>
      <c r="AI41">
        <f t="shared" si="25"/>
        <v>-2787.4849260032133</v>
      </c>
      <c r="AJ41">
        <f t="shared" si="7"/>
        <v>20.468132420114273</v>
      </c>
      <c r="AK41">
        <f t="shared" si="22"/>
        <v>35.561923578676897</v>
      </c>
      <c r="AL41">
        <f t="shared" si="8"/>
        <v>-2731.4548700044224</v>
      </c>
      <c r="AN41">
        <f t="shared" si="26"/>
        <v>0</v>
      </c>
      <c r="AO41">
        <f t="shared" si="26"/>
        <v>0</v>
      </c>
      <c r="AP41">
        <f t="shared" si="26"/>
        <v>-9.6936323092689486E-2</v>
      </c>
      <c r="AQ41">
        <f t="shared" si="26"/>
        <v>-37.480544863756698</v>
      </c>
      <c r="AR41">
        <f t="shared" si="26"/>
        <v>-37.57748118684939</v>
      </c>
      <c r="AS41">
        <f t="shared" si="26"/>
        <v>0.27592646466777682</v>
      </c>
      <c r="AT41">
        <f t="shared" si="26"/>
        <v>0.47940259758174786</v>
      </c>
      <c r="AU41">
        <f t="shared" si="23"/>
        <v>-36.822152124599867</v>
      </c>
      <c r="AW41">
        <v>38</v>
      </c>
      <c r="AX41">
        <f>IF(Z41&gt;0, (R41*SUMPRODUCT(K41:$K$98, X41:$X$98)-K41*$AZ$3)/Z41, 0)</f>
        <v>847.55149856592016</v>
      </c>
    </row>
    <row r="42" spans="5:50" x14ac:dyDescent="0.25">
      <c r="E42">
        <v>2042</v>
      </c>
      <c r="F42" s="5">
        <f>EconomicRates!C82</f>
        <v>3.5571999999999999E-2</v>
      </c>
      <c r="G42" s="5">
        <f>EconomicRates!D82</f>
        <v>7.0000000000000007E-2</v>
      </c>
      <c r="H42" s="5">
        <f t="shared" si="10"/>
        <v>0.12000000000000001</v>
      </c>
      <c r="I42" s="5">
        <f t="shared" si="11"/>
        <v>1.1200000000000001</v>
      </c>
      <c r="J42">
        <f t="shared" si="12"/>
        <v>0.89285714285714279</v>
      </c>
      <c r="K42">
        <f t="shared" si="20"/>
        <v>1.2036413964169972E-2</v>
      </c>
      <c r="L42" s="2">
        <v>39</v>
      </c>
      <c r="M42" s="6">
        <v>1.0265E-2</v>
      </c>
      <c r="Q42" s="4">
        <f t="shared" si="21"/>
        <v>12.5</v>
      </c>
      <c r="R42">
        <f t="shared" si="0"/>
        <v>500000</v>
      </c>
      <c r="S42">
        <f t="shared" si="1"/>
        <v>829.04643214554278</v>
      </c>
      <c r="U42">
        <f t="shared" si="13"/>
        <v>1.0265E-2</v>
      </c>
      <c r="V42">
        <f t="shared" si="14"/>
        <v>0.01</v>
      </c>
      <c r="W42">
        <f t="shared" si="15"/>
        <v>0.57525630961685914</v>
      </c>
      <c r="X42">
        <f t="shared" si="16"/>
        <v>5.9050060182170589E-3</v>
      </c>
      <c r="Y42">
        <f t="shared" si="17"/>
        <v>5.7525630961685918E-3</v>
      </c>
      <c r="Z42">
        <f t="shared" si="18"/>
        <v>0.56359874050247349</v>
      </c>
      <c r="AB42">
        <f t="shared" si="19"/>
        <v>487.55934727526989</v>
      </c>
      <c r="AC42">
        <f t="shared" si="2"/>
        <v>467.24952497529728</v>
      </c>
      <c r="AE42">
        <f t="shared" si="3"/>
        <v>0</v>
      </c>
      <c r="AF42">
        <f t="shared" si="24"/>
        <v>0</v>
      </c>
      <c r="AG42">
        <f t="shared" si="24"/>
        <v>-7.0449842562809186</v>
      </c>
      <c r="AH42">
        <f t="shared" si="5"/>
        <v>-2952.5030091085296</v>
      </c>
      <c r="AI42">
        <f t="shared" si="25"/>
        <v>-2959.5479933648103</v>
      </c>
      <c r="AJ42">
        <f t="shared" si="7"/>
        <v>20.309822299972609</v>
      </c>
      <c r="AK42">
        <f t="shared" si="22"/>
        <v>34.129154309268898</v>
      </c>
      <c r="AL42">
        <f t="shared" si="8"/>
        <v>-2905.109016755569</v>
      </c>
      <c r="AN42">
        <f t="shared" si="26"/>
        <v>0</v>
      </c>
      <c r="AO42">
        <f t="shared" si="26"/>
        <v>0</v>
      </c>
      <c r="AP42">
        <f t="shared" si="26"/>
        <v>-8.4796346879657258E-2</v>
      </c>
      <c r="AQ42">
        <f t="shared" si="26"/>
        <v>-35.537548448087769</v>
      </c>
      <c r="AR42">
        <f t="shared" si="26"/>
        <v>-35.622344794967425</v>
      </c>
      <c r="AS42">
        <f t="shared" si="26"/>
        <v>0.24445742874120102</v>
      </c>
      <c r="AT42">
        <f t="shared" si="26"/>
        <v>0.41079262951339596</v>
      </c>
      <c r="AU42">
        <f t="shared" si="23"/>
        <v>-34.967094736712831</v>
      </c>
      <c r="AW42">
        <v>39</v>
      </c>
      <c r="AX42">
        <f>IF(Z42&gt;0, (R42*SUMPRODUCT(K42:$K$98, X42:$X$98)-K42*$AZ$3)/Z42, 0)</f>
        <v>829.04643214554278</v>
      </c>
    </row>
    <row r="43" spans="5:50" x14ac:dyDescent="0.25">
      <c r="E43">
        <v>2043</v>
      </c>
      <c r="F43" s="5">
        <f>EconomicRates!C83</f>
        <v>3.5571999999999999E-2</v>
      </c>
      <c r="G43" s="5">
        <f>EconomicRates!D83</f>
        <v>7.0000000000000007E-2</v>
      </c>
      <c r="H43" s="5">
        <f t="shared" si="10"/>
        <v>0.12000000000000001</v>
      </c>
      <c r="I43" s="5">
        <f t="shared" si="11"/>
        <v>1.1200000000000001</v>
      </c>
      <c r="J43">
        <f t="shared" si="12"/>
        <v>0.89285714285714279</v>
      </c>
      <c r="K43">
        <f t="shared" si="20"/>
        <v>1.0746798182294617E-2</v>
      </c>
      <c r="L43" s="2">
        <v>40</v>
      </c>
      <c r="M43" s="6">
        <v>1.1204E-2</v>
      </c>
      <c r="Q43" s="4">
        <f t="shared" si="21"/>
        <v>12.5</v>
      </c>
      <c r="R43">
        <f t="shared" si="0"/>
        <v>500000</v>
      </c>
      <c r="S43">
        <f t="shared" si="1"/>
        <v>810.37694792412481</v>
      </c>
      <c r="U43">
        <f t="shared" si="13"/>
        <v>1.1204E-2</v>
      </c>
      <c r="V43">
        <f t="shared" si="14"/>
        <v>0.01</v>
      </c>
      <c r="W43">
        <f t="shared" si="15"/>
        <v>0.56359874050247349</v>
      </c>
      <c r="X43">
        <f t="shared" si="16"/>
        <v>6.3145602885897132E-3</v>
      </c>
      <c r="Y43">
        <f t="shared" si="17"/>
        <v>5.6359874050247354E-3</v>
      </c>
      <c r="Z43">
        <f t="shared" si="18"/>
        <v>0.55164819280885913</v>
      </c>
      <c r="AB43">
        <f t="shared" si="19"/>
        <v>467.24952497529728</v>
      </c>
      <c r="AC43">
        <f t="shared" si="2"/>
        <v>447.04297881630237</v>
      </c>
      <c r="AE43">
        <f t="shared" si="3"/>
        <v>0</v>
      </c>
      <c r="AF43">
        <f t="shared" si="24"/>
        <v>0</v>
      </c>
      <c r="AG43">
        <f t="shared" si="24"/>
        <v>-6.8956024101107394</v>
      </c>
      <c r="AH43">
        <f t="shared" si="5"/>
        <v>-3157.2801442948567</v>
      </c>
      <c r="AI43">
        <f t="shared" si="25"/>
        <v>-3164.1757467049674</v>
      </c>
      <c r="AJ43">
        <f t="shared" si="7"/>
        <v>20.206546158994911</v>
      </c>
      <c r="AK43">
        <f t="shared" si="22"/>
        <v>32.707466748270811</v>
      </c>
      <c r="AL43">
        <f t="shared" si="8"/>
        <v>-3111.2617337977017</v>
      </c>
      <c r="AN43">
        <f t="shared" si="26"/>
        <v>0</v>
      </c>
      <c r="AO43">
        <f t="shared" si="26"/>
        <v>0</v>
      </c>
      <c r="AP43">
        <f t="shared" si="26"/>
        <v>-7.4105647446804479E-2</v>
      </c>
      <c r="AQ43">
        <f t="shared" si="26"/>
        <v>-33.930652515702853</v>
      </c>
      <c r="AR43">
        <f t="shared" si="26"/>
        <v>-34.00475816314966</v>
      </c>
      <c r="AS43">
        <f t="shared" si="26"/>
        <v>0.21715567353193879</v>
      </c>
      <c r="AT43">
        <f t="shared" si="26"/>
        <v>0.35150054419777838</v>
      </c>
      <c r="AU43">
        <f t="shared" si="23"/>
        <v>-33.436101945419942</v>
      </c>
      <c r="AW43">
        <v>40</v>
      </c>
      <c r="AX43">
        <f>IF(Z43&gt;0, (R43*SUMPRODUCT(K43:$K$98, X43:$X$98)-K43*$AZ$3)/Z43, 0)</f>
        <v>810.37694792412481</v>
      </c>
    </row>
    <row r="44" spans="5:50" x14ac:dyDescent="0.25">
      <c r="E44">
        <v>2044</v>
      </c>
      <c r="F44" s="5">
        <f>EconomicRates!C84</f>
        <v>3.5571999999999999E-2</v>
      </c>
      <c r="G44" s="5">
        <f>EconomicRates!D84</f>
        <v>7.0000000000000007E-2</v>
      </c>
      <c r="H44" s="5">
        <f t="shared" si="10"/>
        <v>0.12000000000000001</v>
      </c>
      <c r="I44" s="5">
        <f t="shared" si="11"/>
        <v>1.1200000000000001</v>
      </c>
      <c r="J44">
        <f t="shared" si="12"/>
        <v>0.89285714285714279</v>
      </c>
      <c r="K44">
        <f t="shared" si="20"/>
        <v>9.5953555199059081E-3</v>
      </c>
      <c r="L44" s="2">
        <v>41</v>
      </c>
      <c r="M44" s="6">
        <v>1.2285000000000001E-2</v>
      </c>
      <c r="Q44" s="4">
        <f t="shared" si="21"/>
        <v>12.5</v>
      </c>
      <c r="R44">
        <f t="shared" si="0"/>
        <v>500000</v>
      </c>
      <c r="S44">
        <f t="shared" si="1"/>
        <v>791.31731131164997</v>
      </c>
      <c r="U44">
        <f t="shared" si="13"/>
        <v>1.2285000000000001E-2</v>
      </c>
      <c r="V44">
        <f t="shared" si="14"/>
        <v>0.01</v>
      </c>
      <c r="W44">
        <f t="shared" si="15"/>
        <v>0.55164819280885913</v>
      </c>
      <c r="X44">
        <f t="shared" si="16"/>
        <v>6.7769980486568349E-3</v>
      </c>
      <c r="Y44">
        <f t="shared" si="17"/>
        <v>5.5164819280885914E-3</v>
      </c>
      <c r="Z44">
        <f t="shared" si="18"/>
        <v>0.53935471283211367</v>
      </c>
      <c r="AB44">
        <f t="shared" si="19"/>
        <v>447.04297881630237</v>
      </c>
      <c r="AC44">
        <f t="shared" si="2"/>
        <v>426.80072120157524</v>
      </c>
      <c r="AE44">
        <f t="shared" si="3"/>
        <v>0</v>
      </c>
      <c r="AF44">
        <f t="shared" si="24"/>
        <v>0</v>
      </c>
      <c r="AG44">
        <f t="shared" si="24"/>
        <v>-6.7419339104014213</v>
      </c>
      <c r="AH44">
        <f t="shared" si="5"/>
        <v>-3388.4990243284174</v>
      </c>
      <c r="AI44">
        <f t="shared" si="25"/>
        <v>-3395.2409582388186</v>
      </c>
      <c r="AJ44">
        <f t="shared" si="7"/>
        <v>20.242257614727123</v>
      </c>
      <c r="AK44">
        <f t="shared" si="22"/>
        <v>31.293008517141168</v>
      </c>
      <c r="AL44">
        <f t="shared" si="8"/>
        <v>-3343.7056921069507</v>
      </c>
      <c r="AN44">
        <f t="shared" si="26"/>
        <v>0</v>
      </c>
      <c r="AO44">
        <f t="shared" si="26"/>
        <v>0</v>
      </c>
      <c r="AP44">
        <f t="shared" si="26"/>
        <v>-6.4691252762011098E-2</v>
      </c>
      <c r="AQ44">
        <f t="shared" si="26"/>
        <v>-32.513852817285461</v>
      </c>
      <c r="AR44">
        <f t="shared" si="26"/>
        <v>-32.578544070047471</v>
      </c>
      <c r="AS44">
        <f t="shared" si="26"/>
        <v>0.1942316583388293</v>
      </c>
      <c r="AT44">
        <f t="shared" si="26"/>
        <v>0.30026754200941308</v>
      </c>
      <c r="AU44">
        <f t="shared" si="23"/>
        <v>-32.084044869699234</v>
      </c>
      <c r="AW44">
        <v>41</v>
      </c>
      <c r="AX44">
        <f>IF(Z44&gt;0, (R44*SUMPRODUCT(K44:$K$98, X44:$X$98)-K44*$AZ$3)/Z44, 0)</f>
        <v>791.31731131164997</v>
      </c>
    </row>
    <row r="45" spans="5:50" x14ac:dyDescent="0.25">
      <c r="E45">
        <v>2045</v>
      </c>
      <c r="F45" s="5">
        <f>EconomicRates!C85</f>
        <v>3.5571999999999999E-2</v>
      </c>
      <c r="G45" s="5">
        <f>EconomicRates!D85</f>
        <v>7.0000000000000007E-2</v>
      </c>
      <c r="H45" s="5">
        <f t="shared" si="10"/>
        <v>0.12000000000000001</v>
      </c>
      <c r="I45" s="5">
        <f t="shared" si="11"/>
        <v>1.1200000000000001</v>
      </c>
      <c r="J45">
        <f t="shared" si="12"/>
        <v>0.89285714285714279</v>
      </c>
      <c r="K45">
        <f t="shared" si="20"/>
        <v>8.5672817142017025E-3</v>
      </c>
      <c r="L45" s="2">
        <v>42</v>
      </c>
      <c r="M45" s="6">
        <v>1.3528E-2</v>
      </c>
      <c r="Q45" s="4">
        <f t="shared" si="21"/>
        <v>12.5</v>
      </c>
      <c r="R45">
        <f t="shared" si="0"/>
        <v>500000</v>
      </c>
      <c r="S45">
        <f t="shared" si="1"/>
        <v>771.85463833456106</v>
      </c>
      <c r="U45">
        <f t="shared" si="13"/>
        <v>1.3528E-2</v>
      </c>
      <c r="V45">
        <f t="shared" si="14"/>
        <v>0.01</v>
      </c>
      <c r="W45">
        <f t="shared" si="15"/>
        <v>0.53935471283211367</v>
      </c>
      <c r="X45">
        <f t="shared" si="16"/>
        <v>7.2963905551928334E-3</v>
      </c>
      <c r="Y45">
        <f t="shared" si="17"/>
        <v>5.393547128321137E-3</v>
      </c>
      <c r="Z45">
        <f t="shared" si="18"/>
        <v>0.52666477514859966</v>
      </c>
      <c r="AB45">
        <f t="shared" si="19"/>
        <v>426.80072120157524</v>
      </c>
      <c r="AC45">
        <f t="shared" si="2"/>
        <v>406.5086495458753</v>
      </c>
      <c r="AE45">
        <f t="shared" si="3"/>
        <v>0</v>
      </c>
      <c r="AF45">
        <f t="shared" si="24"/>
        <v>0</v>
      </c>
      <c r="AG45">
        <f t="shared" si="24"/>
        <v>-6.5833096893574954</v>
      </c>
      <c r="AH45">
        <f t="shared" si="5"/>
        <v>-3648.1952775964169</v>
      </c>
      <c r="AI45">
        <f t="shared" si="25"/>
        <v>-3654.7785872857744</v>
      </c>
      <c r="AJ45">
        <f t="shared" si="7"/>
        <v>20.292071655699942</v>
      </c>
      <c r="AK45">
        <f t="shared" si="22"/>
        <v>29.876050484110269</v>
      </c>
      <c r="AL45">
        <f t="shared" si="8"/>
        <v>-3604.6104651459641</v>
      </c>
      <c r="AN45">
        <f t="shared" si="26"/>
        <v>0</v>
      </c>
      <c r="AO45">
        <f t="shared" si="26"/>
        <v>0</v>
      </c>
      <c r="AP45">
        <f t="shared" si="26"/>
        <v>-5.6401068720559361E-2</v>
      </c>
      <c r="AQ45">
        <f t="shared" si="26"/>
        <v>-31.255116691588785</v>
      </c>
      <c r="AR45">
        <f t="shared" si="26"/>
        <v>-31.311517760309346</v>
      </c>
      <c r="AS45">
        <f t="shared" si="26"/>
        <v>0.17384789443914878</v>
      </c>
      <c r="AT45">
        <f t="shared" si="26"/>
        <v>0.25595654100508486</v>
      </c>
      <c r="AU45">
        <f t="shared" si="23"/>
        <v>-30.88171332486511</v>
      </c>
      <c r="AW45">
        <v>42</v>
      </c>
      <c r="AX45">
        <f>IF(Z45&gt;0, (R45*SUMPRODUCT(K45:$K$98, X45:$X$98)-K45*$AZ$3)/Z45, 0)</f>
        <v>771.85463833456106</v>
      </c>
    </row>
    <row r="46" spans="5:50" x14ac:dyDescent="0.25">
      <c r="E46">
        <v>2046</v>
      </c>
      <c r="F46" s="5">
        <f>EconomicRates!C86</f>
        <v>3.5571999999999999E-2</v>
      </c>
      <c r="G46" s="5">
        <f>EconomicRates!D86</f>
        <v>7.0000000000000007E-2</v>
      </c>
      <c r="H46" s="5">
        <f t="shared" si="10"/>
        <v>0.12000000000000001</v>
      </c>
      <c r="I46" s="5">
        <f t="shared" si="11"/>
        <v>1.1200000000000001</v>
      </c>
      <c r="J46">
        <f t="shared" si="12"/>
        <v>0.89285714285714279</v>
      </c>
      <c r="K46">
        <f t="shared" si="20"/>
        <v>7.6493586733943769E-3</v>
      </c>
      <c r="L46" s="2">
        <v>43</v>
      </c>
      <c r="M46" s="6">
        <v>1.4963000000000001E-2</v>
      </c>
      <c r="Q46" s="4">
        <f t="shared" si="21"/>
        <v>12.5</v>
      </c>
      <c r="R46">
        <f t="shared" si="0"/>
        <v>500000</v>
      </c>
      <c r="S46">
        <f t="shared" si="1"/>
        <v>752.0011107762241</v>
      </c>
      <c r="U46">
        <f t="shared" si="13"/>
        <v>1.4963000000000001E-2</v>
      </c>
      <c r="V46">
        <f t="shared" si="14"/>
        <v>0.01</v>
      </c>
      <c r="W46">
        <f t="shared" si="15"/>
        <v>0.52666477514859966</v>
      </c>
      <c r="X46">
        <f t="shared" si="16"/>
        <v>7.8804850305484973E-3</v>
      </c>
      <c r="Y46">
        <f t="shared" si="17"/>
        <v>5.2666477514859969E-3</v>
      </c>
      <c r="Z46">
        <f t="shared" si="18"/>
        <v>0.51351764236656516</v>
      </c>
      <c r="AB46">
        <f t="shared" si="19"/>
        <v>406.5086495458753</v>
      </c>
      <c r="AC46">
        <f t="shared" si="2"/>
        <v>386.16583746284482</v>
      </c>
      <c r="AE46">
        <f t="shared" si="3"/>
        <v>0</v>
      </c>
      <c r="AF46">
        <f t="shared" si="24"/>
        <v>0</v>
      </c>
      <c r="AG46">
        <f t="shared" si="24"/>
        <v>-6.4189705295820643</v>
      </c>
      <c r="AH46">
        <f t="shared" si="5"/>
        <v>-3940.2425152742485</v>
      </c>
      <c r="AI46">
        <f t="shared" si="25"/>
        <v>-3946.6614858038306</v>
      </c>
      <c r="AJ46">
        <f t="shared" si="7"/>
        <v>20.342812083030481</v>
      </c>
      <c r="AK46">
        <f t="shared" si="22"/>
        <v>28.455605468211274</v>
      </c>
      <c r="AL46">
        <f t="shared" si="8"/>
        <v>-3897.8630682525891</v>
      </c>
      <c r="AN46">
        <f t="shared" si="26"/>
        <v>0</v>
      </c>
      <c r="AO46">
        <f t="shared" si="26"/>
        <v>0</v>
      </c>
      <c r="AP46">
        <f t="shared" si="26"/>
        <v>-4.9101007894721459E-2</v>
      </c>
      <c r="AQ46">
        <f t="shared" si="26"/>
        <v>-30.140328259490349</v>
      </c>
      <c r="AR46">
        <f t="shared" si="26"/>
        <v>-30.189429267385069</v>
      </c>
      <c r="AS46">
        <f t="shared" si="26"/>
        <v>0.15560946604856113</v>
      </c>
      <c r="AT46">
        <f t="shared" si="26"/>
        <v>0.21766713249495037</v>
      </c>
      <c r="AU46">
        <f t="shared" si="23"/>
        <v>-29.816152668841561</v>
      </c>
      <c r="AW46">
        <v>43</v>
      </c>
      <c r="AX46">
        <f>IF(Z46&gt;0, (R46*SUMPRODUCT(K46:$K$98, X46:$X$98)-K46*$AZ$3)/Z46, 0)</f>
        <v>752.0011107762241</v>
      </c>
    </row>
    <row r="47" spans="5:50" x14ac:dyDescent="0.25">
      <c r="E47">
        <v>2047</v>
      </c>
      <c r="F47" s="5">
        <f>EconomicRates!C87</f>
        <v>3.5571999999999999E-2</v>
      </c>
      <c r="G47" s="5">
        <f>EconomicRates!D87</f>
        <v>7.0000000000000007E-2</v>
      </c>
      <c r="H47" s="5">
        <f t="shared" si="10"/>
        <v>0.12000000000000001</v>
      </c>
      <c r="I47" s="5">
        <f t="shared" si="11"/>
        <v>1.1200000000000001</v>
      </c>
      <c r="J47">
        <f t="shared" si="12"/>
        <v>0.89285714285714279</v>
      </c>
      <c r="K47">
        <f t="shared" si="20"/>
        <v>6.8297845298164071E-3</v>
      </c>
      <c r="L47" s="2">
        <v>44</v>
      </c>
      <c r="M47" s="6">
        <v>1.6567999999999999E-2</v>
      </c>
      <c r="Q47" s="4">
        <f t="shared" si="21"/>
        <v>12.5</v>
      </c>
      <c r="R47">
        <f t="shared" si="0"/>
        <v>500000</v>
      </c>
      <c r="S47">
        <f t="shared" si="1"/>
        <v>731.7209303298755</v>
      </c>
      <c r="U47">
        <f t="shared" si="13"/>
        <v>1.6567999999999999E-2</v>
      </c>
      <c r="V47">
        <f t="shared" si="14"/>
        <v>0.01</v>
      </c>
      <c r="W47">
        <f t="shared" si="15"/>
        <v>0.51351764236656516</v>
      </c>
      <c r="X47">
        <f t="shared" si="16"/>
        <v>8.5079602987292516E-3</v>
      </c>
      <c r="Y47">
        <f t="shared" si="17"/>
        <v>5.135176423665652E-3</v>
      </c>
      <c r="Z47">
        <f t="shared" si="18"/>
        <v>0.49987450564417024</v>
      </c>
      <c r="AB47">
        <f t="shared" si="19"/>
        <v>386.16583746284482</v>
      </c>
      <c r="AC47">
        <f t="shared" si="2"/>
        <v>365.76863831813887</v>
      </c>
      <c r="AE47">
        <f t="shared" si="3"/>
        <v>0</v>
      </c>
      <c r="AF47">
        <f t="shared" si="24"/>
        <v>0</v>
      </c>
      <c r="AG47">
        <f t="shared" si="24"/>
        <v>-6.248431320552128</v>
      </c>
      <c r="AH47">
        <f t="shared" si="5"/>
        <v>-4253.9801493646255</v>
      </c>
      <c r="AI47">
        <f t="shared" si="25"/>
        <v>-4260.2285806851778</v>
      </c>
      <c r="AJ47">
        <f t="shared" si="7"/>
        <v>20.397199144705951</v>
      </c>
      <c r="AK47">
        <f t="shared" si="22"/>
        <v>27.031608622399141</v>
      </c>
      <c r="AL47">
        <f t="shared" si="8"/>
        <v>-4212.7997729180724</v>
      </c>
      <c r="AN47">
        <f t="shared" si="26"/>
        <v>0</v>
      </c>
      <c r="AO47">
        <f t="shared" si="26"/>
        <v>0</v>
      </c>
      <c r="AP47">
        <f t="shared" si="26"/>
        <v>-4.2675439568727228E-2</v>
      </c>
      <c r="AQ47">
        <f t="shared" si="26"/>
        <v>-29.053767814276608</v>
      </c>
      <c r="AR47">
        <f t="shared" si="26"/>
        <v>-29.096443253845337</v>
      </c>
      <c r="AS47">
        <f t="shared" si="26"/>
        <v>0.13930847517009715</v>
      </c>
      <c r="AT47">
        <f t="shared" si="26"/>
        <v>0.18462006238531345</v>
      </c>
      <c r="AU47">
        <f t="shared" si="23"/>
        <v>-28.772514716289923</v>
      </c>
      <c r="AW47">
        <v>44</v>
      </c>
      <c r="AX47">
        <f>IF(Z47&gt;0, (R47*SUMPRODUCT(K47:$K$98, X47:$X$98)-K47*$AZ$3)/Z47, 0)</f>
        <v>731.7209303298755</v>
      </c>
    </row>
    <row r="48" spans="5:50" x14ac:dyDescent="0.25">
      <c r="E48">
        <v>2048</v>
      </c>
      <c r="F48" s="5">
        <f>EconomicRates!C88</f>
        <v>3.5571999999999999E-2</v>
      </c>
      <c r="G48" s="5">
        <f>EconomicRates!D88</f>
        <v>7.0000000000000007E-2</v>
      </c>
      <c r="H48" s="5">
        <f t="shared" si="10"/>
        <v>0.12000000000000001</v>
      </c>
      <c r="I48" s="5">
        <f t="shared" si="11"/>
        <v>1.1200000000000001</v>
      </c>
      <c r="J48">
        <f t="shared" si="12"/>
        <v>0.89285714285714279</v>
      </c>
      <c r="K48">
        <f t="shared" si="20"/>
        <v>6.0980219016217915E-3</v>
      </c>
      <c r="L48" s="2">
        <v>45</v>
      </c>
      <c r="M48" s="6">
        <v>1.8353999999999999E-2</v>
      </c>
      <c r="Q48" s="4">
        <f t="shared" si="21"/>
        <v>12.5</v>
      </c>
      <c r="R48">
        <f t="shared" si="0"/>
        <v>500000</v>
      </c>
      <c r="S48">
        <f t="shared" si="1"/>
        <v>711.16602081599387</v>
      </c>
      <c r="U48">
        <f t="shared" si="13"/>
        <v>1.8353999999999999E-2</v>
      </c>
      <c r="V48">
        <f t="shared" si="14"/>
        <v>0.01</v>
      </c>
      <c r="W48">
        <f t="shared" si="15"/>
        <v>0.49987450564417024</v>
      </c>
      <c r="X48">
        <f t="shared" si="16"/>
        <v>9.1746966765931005E-3</v>
      </c>
      <c r="Y48">
        <f t="shared" si="17"/>
        <v>4.9987450564417026E-3</v>
      </c>
      <c r="Z48">
        <f t="shared" si="18"/>
        <v>0.48570106391113543</v>
      </c>
      <c r="AB48">
        <f t="shared" si="19"/>
        <v>365.76863831813887</v>
      </c>
      <c r="AC48">
        <f t="shared" si="2"/>
        <v>345.41409292777689</v>
      </c>
      <c r="AE48">
        <f t="shared" si="3"/>
        <v>0</v>
      </c>
      <c r="AF48">
        <f t="shared" si="24"/>
        <v>0</v>
      </c>
      <c r="AG48">
        <f t="shared" si="24"/>
        <v>-6.0712632988891926</v>
      </c>
      <c r="AH48">
        <f t="shared" si="5"/>
        <v>-4587.3483382965505</v>
      </c>
      <c r="AI48">
        <f t="shared" si="25"/>
        <v>-4593.4196015954394</v>
      </c>
      <c r="AJ48">
        <f t="shared" si="7"/>
        <v>20.354545390361977</v>
      </c>
      <c r="AK48">
        <f t="shared" si="22"/>
        <v>25.603804682269722</v>
      </c>
      <c r="AL48">
        <f t="shared" si="8"/>
        <v>-4547.4612515228082</v>
      </c>
      <c r="AN48">
        <f t="shared" si="26"/>
        <v>0</v>
      </c>
      <c r="AO48">
        <f t="shared" si="26"/>
        <v>0</v>
      </c>
      <c r="AP48">
        <f t="shared" si="26"/>
        <v>-3.7022696567138864E-2</v>
      </c>
      <c r="AQ48">
        <f t="shared" si="26"/>
        <v>-27.973750637300697</v>
      </c>
      <c r="AR48">
        <f t="shared" si="26"/>
        <v>-28.010773333867832</v>
      </c>
      <c r="AS48">
        <f t="shared" si="26"/>
        <v>0.12412246358798222</v>
      </c>
      <c r="AT48">
        <f t="shared" si="26"/>
        <v>0.15613256171732734</v>
      </c>
      <c r="AU48">
        <f t="shared" si="23"/>
        <v>-27.730518308562527</v>
      </c>
      <c r="AW48">
        <v>45</v>
      </c>
      <c r="AX48">
        <f>IF(Z48&gt;0, (R48*SUMPRODUCT(K48:$K$98, X48:$X$98)-K48*$AZ$3)/Z48, 0)</f>
        <v>711.16602081599387</v>
      </c>
    </row>
    <row r="49" spans="5:50" x14ac:dyDescent="0.25">
      <c r="E49">
        <v>2049</v>
      </c>
      <c r="F49" s="5">
        <f>EconomicRates!C89</f>
        <v>3.5571999999999999E-2</v>
      </c>
      <c r="G49" s="5">
        <f>EconomicRates!D89</f>
        <v>7.0000000000000007E-2</v>
      </c>
      <c r="H49" s="5">
        <f t="shared" si="10"/>
        <v>0.12000000000000001</v>
      </c>
      <c r="I49" s="5">
        <f t="shared" si="11"/>
        <v>1.1200000000000001</v>
      </c>
      <c r="J49">
        <f t="shared" si="12"/>
        <v>0.89285714285714279</v>
      </c>
      <c r="K49">
        <f t="shared" si="20"/>
        <v>5.4446624121623132E-3</v>
      </c>
      <c r="L49" s="2">
        <v>46</v>
      </c>
      <c r="M49" s="6">
        <v>2.0303000000000002E-2</v>
      </c>
      <c r="Q49" s="4">
        <f t="shared" si="21"/>
        <v>12.5</v>
      </c>
      <c r="R49">
        <f t="shared" si="0"/>
        <v>500000</v>
      </c>
      <c r="S49">
        <f t="shared" si="1"/>
        <v>690.48691498551432</v>
      </c>
      <c r="U49">
        <f t="shared" si="13"/>
        <v>2.0303000000000002E-2</v>
      </c>
      <c r="V49">
        <f t="shared" si="14"/>
        <v>0.01</v>
      </c>
      <c r="W49">
        <f t="shared" si="15"/>
        <v>0.48570106391113543</v>
      </c>
      <c r="X49">
        <f t="shared" si="16"/>
        <v>9.8611887005877839E-3</v>
      </c>
      <c r="Y49">
        <f t="shared" si="17"/>
        <v>4.8570106391113543E-3</v>
      </c>
      <c r="Z49">
        <f t="shared" si="18"/>
        <v>0.47098286457143629</v>
      </c>
      <c r="AB49">
        <f t="shared" si="19"/>
        <v>345.41409292777689</v>
      </c>
      <c r="AC49">
        <f t="shared" si="2"/>
        <v>325.20750516897135</v>
      </c>
      <c r="AE49">
        <f t="shared" si="3"/>
        <v>0</v>
      </c>
      <c r="AF49">
        <f t="shared" si="24"/>
        <v>0</v>
      </c>
      <c r="AG49">
        <f t="shared" si="24"/>
        <v>-5.8872858071429537</v>
      </c>
      <c r="AH49">
        <f t="shared" si="5"/>
        <v>-4930.5943502938917</v>
      </c>
      <c r="AI49">
        <f t="shared" si="25"/>
        <v>-4936.4816361010344</v>
      </c>
      <c r="AJ49">
        <f t="shared" si="7"/>
        <v>20.20658775880554</v>
      </c>
      <c r="AK49">
        <f t="shared" si="22"/>
        <v>24.178986504944383</v>
      </c>
      <c r="AL49">
        <f t="shared" si="8"/>
        <v>-4892.0960618372847</v>
      </c>
      <c r="AN49">
        <f t="shared" si="26"/>
        <v>0</v>
      </c>
      <c r="AO49">
        <f t="shared" si="26"/>
        <v>0</v>
      </c>
      <c r="AP49">
        <f t="shared" si="26"/>
        <v>-3.2054283743807907E-2</v>
      </c>
      <c r="AQ49">
        <f t="shared" si="26"/>
        <v>-26.845421728665013</v>
      </c>
      <c r="AR49">
        <f t="shared" si="26"/>
        <v>-26.87747601240882</v>
      </c>
      <c r="AS49">
        <f t="shared" si="26"/>
        <v>0.11001804884842764</v>
      </c>
      <c r="AT49">
        <f t="shared" si="26"/>
        <v>0.1316464189876505</v>
      </c>
      <c r="AU49">
        <f t="shared" si="23"/>
        <v>-26.635811544572743</v>
      </c>
      <c r="AW49">
        <v>46</v>
      </c>
      <c r="AX49">
        <f>IF(Z49&gt;0, (R49*SUMPRODUCT(K49:$K$98, X49:$X$98)-K49*$AZ$3)/Z49, 0)</f>
        <v>690.48691498551432</v>
      </c>
    </row>
    <row r="50" spans="5:50" x14ac:dyDescent="0.25">
      <c r="E50">
        <v>2050</v>
      </c>
      <c r="F50" s="5">
        <f>EconomicRates!C90</f>
        <v>3.5571999999999999E-2</v>
      </c>
      <c r="G50" s="5">
        <f>EconomicRates!D90</f>
        <v>7.0000000000000007E-2</v>
      </c>
      <c r="H50" s="5">
        <f t="shared" si="10"/>
        <v>0.12000000000000001</v>
      </c>
      <c r="I50" s="5">
        <f t="shared" si="11"/>
        <v>1.1200000000000001</v>
      </c>
      <c r="J50">
        <f t="shared" si="12"/>
        <v>0.89285714285714279</v>
      </c>
      <c r="K50">
        <f t="shared" si="20"/>
        <v>4.8613057251449222E-3</v>
      </c>
      <c r="L50" s="2">
        <v>47</v>
      </c>
      <c r="M50" s="6">
        <v>2.2446000000000001E-2</v>
      </c>
      <c r="Q50" s="4">
        <f t="shared" si="21"/>
        <v>12.5</v>
      </c>
      <c r="R50">
        <f t="shared" si="0"/>
        <v>500000</v>
      </c>
      <c r="S50">
        <f t="shared" si="1"/>
        <v>669.94984160014928</v>
      </c>
      <c r="U50">
        <f t="shared" si="13"/>
        <v>2.2446000000000001E-2</v>
      </c>
      <c r="V50">
        <f t="shared" si="14"/>
        <v>0.01</v>
      </c>
      <c r="W50">
        <f t="shared" si="15"/>
        <v>0.47098286457143629</v>
      </c>
      <c r="X50">
        <f t="shared" si="16"/>
        <v>1.057168137817046E-2</v>
      </c>
      <c r="Y50">
        <f t="shared" si="17"/>
        <v>4.7098286457143632E-3</v>
      </c>
      <c r="Z50">
        <f t="shared" si="18"/>
        <v>0.45570135454755151</v>
      </c>
      <c r="AB50">
        <f t="shared" si="19"/>
        <v>325.20750516897135</v>
      </c>
      <c r="AC50">
        <f t="shared" si="2"/>
        <v>305.29705029610562</v>
      </c>
      <c r="AE50">
        <f t="shared" si="3"/>
        <v>0</v>
      </c>
      <c r="AF50">
        <f t="shared" si="24"/>
        <v>0</v>
      </c>
      <c r="AG50">
        <f t="shared" si="24"/>
        <v>-5.6962669318443941</v>
      </c>
      <c r="AH50">
        <f t="shared" si="5"/>
        <v>-5285.8406890852302</v>
      </c>
      <c r="AI50">
        <f t="shared" si="25"/>
        <v>-5291.5369560170748</v>
      </c>
      <c r="AJ50">
        <f t="shared" si="7"/>
        <v>19.910454872865728</v>
      </c>
      <c r="AK50">
        <f t="shared" si="22"/>
        <v>22.764525361827996</v>
      </c>
      <c r="AL50">
        <f t="shared" si="8"/>
        <v>-5248.8619757823808</v>
      </c>
      <c r="AN50">
        <f t="shared" si="26"/>
        <v>0</v>
      </c>
      <c r="AO50">
        <f t="shared" si="26"/>
        <v>0</v>
      </c>
      <c r="AP50">
        <f t="shared" si="26"/>
        <v>-2.7691295047728853E-2</v>
      </c>
      <c r="AQ50">
        <f t="shared" si="26"/>
        <v>-25.696087604054011</v>
      </c>
      <c r="AR50">
        <f t="shared" si="26"/>
        <v>-25.723778899101738</v>
      </c>
      <c r="AS50">
        <f t="shared" si="26"/>
        <v>9.6790808263701775E-2</v>
      </c>
      <c r="AT50">
        <f t="shared" si="26"/>
        <v>0.11066531747166122</v>
      </c>
      <c r="AU50">
        <f t="shared" si="23"/>
        <v>-25.516322773366376</v>
      </c>
      <c r="AW50">
        <v>47</v>
      </c>
      <c r="AX50">
        <f>IF(Z50&gt;0, (R50*SUMPRODUCT(K50:$K$98, X50:$X$98)-K50*$AZ$3)/Z50, 0)</f>
        <v>669.94984160014928</v>
      </c>
    </row>
    <row r="51" spans="5:50" x14ac:dyDescent="0.25">
      <c r="E51">
        <v>2051</v>
      </c>
      <c r="F51" s="5">
        <f>EconomicRates!C91</f>
        <v>3.5571999999999999E-2</v>
      </c>
      <c r="G51" s="5">
        <f>EconomicRates!D91</f>
        <v>7.0000000000000007E-2</v>
      </c>
      <c r="H51" s="5">
        <f t="shared" si="10"/>
        <v>0.12000000000000001</v>
      </c>
      <c r="I51" s="5">
        <f t="shared" si="11"/>
        <v>1.1200000000000001</v>
      </c>
      <c r="J51">
        <f t="shared" si="12"/>
        <v>0.89285714285714279</v>
      </c>
      <c r="K51">
        <f t="shared" si="20"/>
        <v>4.3404515403079663E-3</v>
      </c>
      <c r="L51" s="2">
        <v>48</v>
      </c>
      <c r="M51" s="6">
        <v>2.4856E-2</v>
      </c>
      <c r="Q51" s="4">
        <f t="shared" si="21"/>
        <v>12.5</v>
      </c>
      <c r="R51">
        <f t="shared" si="0"/>
        <v>500000</v>
      </c>
      <c r="S51">
        <f t="shared" si="1"/>
        <v>649.79893724906924</v>
      </c>
      <c r="U51">
        <f t="shared" si="13"/>
        <v>2.4856E-2</v>
      </c>
      <c r="V51">
        <f t="shared" si="14"/>
        <v>0.01</v>
      </c>
      <c r="W51">
        <f t="shared" si="15"/>
        <v>0.45570135454755151</v>
      </c>
      <c r="X51">
        <f t="shared" si="16"/>
        <v>1.1326912868633941E-2</v>
      </c>
      <c r="Y51">
        <f t="shared" si="17"/>
        <v>4.557013545475515E-3</v>
      </c>
      <c r="Z51">
        <f t="shared" si="18"/>
        <v>0.43981742813344205</v>
      </c>
      <c r="AB51">
        <f t="shared" si="19"/>
        <v>305.29705029610562</v>
      </c>
      <c r="AC51">
        <f t="shared" si="2"/>
        <v>285.79289738472954</v>
      </c>
      <c r="AE51">
        <f t="shared" si="3"/>
        <v>0</v>
      </c>
      <c r="AF51">
        <f t="shared" si="24"/>
        <v>0</v>
      </c>
      <c r="AG51">
        <f t="shared" si="24"/>
        <v>-5.4977178516680256</v>
      </c>
      <c r="AH51">
        <f t="shared" si="5"/>
        <v>-5663.4564343169704</v>
      </c>
      <c r="AI51">
        <f t="shared" si="25"/>
        <v>-5668.9541521686388</v>
      </c>
      <c r="AJ51">
        <f t="shared" si="7"/>
        <v>19.504152911376082</v>
      </c>
      <c r="AK51">
        <f t="shared" si="22"/>
        <v>21.370793520727396</v>
      </c>
      <c r="AL51">
        <f t="shared" si="8"/>
        <v>-5628.0792057365352</v>
      </c>
      <c r="AN51">
        <f t="shared" si="26"/>
        <v>0</v>
      </c>
      <c r="AO51">
        <f t="shared" si="26"/>
        <v>0</v>
      </c>
      <c r="AP51">
        <f t="shared" si="26"/>
        <v>-2.3862577917451087E-2</v>
      </c>
      <c r="AQ51">
        <f t="shared" si="26"/>
        <v>-24.581958203798155</v>
      </c>
      <c r="AR51">
        <f t="shared" si="26"/>
        <v>-24.605820781715611</v>
      </c>
      <c r="AS51">
        <f t="shared" si="26"/>
        <v>8.4656830546584419E-2</v>
      </c>
      <c r="AT51">
        <f t="shared" si="26"/>
        <v>9.2758893654644736E-2</v>
      </c>
      <c r="AU51">
        <f t="shared" si="23"/>
        <v>-24.428405057514379</v>
      </c>
      <c r="AW51">
        <v>48</v>
      </c>
      <c r="AX51">
        <f>IF(Z51&gt;0, (R51*SUMPRODUCT(K51:$K$98, X51:$X$98)-K51*$AZ$3)/Z51, 0)</f>
        <v>649.79893724906924</v>
      </c>
    </row>
    <row r="52" spans="5:50" x14ac:dyDescent="0.25">
      <c r="E52">
        <v>2052</v>
      </c>
      <c r="F52" s="5">
        <f>EconomicRates!C92</f>
        <v>3.5571999999999999E-2</v>
      </c>
      <c r="G52" s="5">
        <f>EconomicRates!D92</f>
        <v>7.0000000000000007E-2</v>
      </c>
      <c r="H52" s="5">
        <f t="shared" si="10"/>
        <v>0.12000000000000001</v>
      </c>
      <c r="I52" s="5">
        <f t="shared" si="11"/>
        <v>1.1200000000000001</v>
      </c>
      <c r="J52">
        <f t="shared" si="12"/>
        <v>0.89285714285714279</v>
      </c>
      <c r="K52">
        <f t="shared" si="20"/>
        <v>3.8754031609892553E-3</v>
      </c>
      <c r="L52" s="2">
        <v>49</v>
      </c>
      <c r="M52" s="6">
        <v>2.7564999999999999E-2</v>
      </c>
      <c r="Q52" s="4">
        <f t="shared" si="21"/>
        <v>12.5</v>
      </c>
      <c r="R52">
        <f t="shared" si="0"/>
        <v>500000</v>
      </c>
      <c r="S52">
        <f t="shared" si="1"/>
        <v>630.14923336259449</v>
      </c>
      <c r="U52">
        <f t="shared" si="13"/>
        <v>2.7564999999999999E-2</v>
      </c>
      <c r="V52">
        <f t="shared" si="14"/>
        <v>0.01</v>
      </c>
      <c r="W52">
        <f t="shared" si="15"/>
        <v>0.43981742813344205</v>
      </c>
      <c r="X52">
        <f t="shared" si="16"/>
        <v>1.212356740649833E-2</v>
      </c>
      <c r="Y52">
        <f t="shared" si="17"/>
        <v>4.3981742813344205E-3</v>
      </c>
      <c r="Z52">
        <f t="shared" si="18"/>
        <v>0.42329568644560928</v>
      </c>
      <c r="AB52">
        <f t="shared" si="19"/>
        <v>285.79289738472954</v>
      </c>
      <c r="AC52">
        <f t="shared" si="2"/>
        <v>266.73945229939386</v>
      </c>
      <c r="AE52">
        <f t="shared" si="3"/>
        <v>0</v>
      </c>
      <c r="AF52">
        <f t="shared" si="24"/>
        <v>0</v>
      </c>
      <c r="AG52">
        <f t="shared" si="24"/>
        <v>-5.2911960805701161</v>
      </c>
      <c r="AH52">
        <f t="shared" si="5"/>
        <v>-6061.7837032491652</v>
      </c>
      <c r="AI52">
        <f t="shared" si="25"/>
        <v>-6067.0748993297357</v>
      </c>
      <c r="AJ52">
        <f t="shared" si="7"/>
        <v>19.053445085335682</v>
      </c>
      <c r="AK52">
        <f t="shared" si="22"/>
        <v>20.00550281693107</v>
      </c>
      <c r="AL52">
        <f t="shared" si="8"/>
        <v>-6028.0159514274692</v>
      </c>
      <c r="AN52">
        <f t="shared" si="26"/>
        <v>0</v>
      </c>
      <c r="AO52">
        <f t="shared" si="26"/>
        <v>0</v>
      </c>
      <c r="AP52">
        <f t="shared" si="26"/>
        <v>-2.0505518016055387E-2</v>
      </c>
      <c r="AQ52">
        <f t="shared" si="26"/>
        <v>-23.491855724804967</v>
      </c>
      <c r="AR52">
        <f t="shared" si="26"/>
        <v>-23.512361242821026</v>
      </c>
      <c r="AS52">
        <f t="shared" si="26"/>
        <v>7.3839781311445085E-2</v>
      </c>
      <c r="AT52">
        <f t="shared" si="26"/>
        <v>7.7529388853914125E-2</v>
      </c>
      <c r="AU52">
        <f t="shared" si="23"/>
        <v>-23.360992072655666</v>
      </c>
      <c r="AW52">
        <v>49</v>
      </c>
      <c r="AX52">
        <f>IF(Z52&gt;0, (R52*SUMPRODUCT(K52:$K$98, X52:$X$98)-K52*$AZ$3)/Z52, 0)</f>
        <v>630.14923336259449</v>
      </c>
    </row>
    <row r="53" spans="5:50" x14ac:dyDescent="0.25">
      <c r="E53">
        <v>2053</v>
      </c>
      <c r="F53" s="5">
        <f>EconomicRates!C93</f>
        <v>3.5571999999999999E-2</v>
      </c>
      <c r="G53" s="5">
        <f>EconomicRates!D93</f>
        <v>7.0000000000000007E-2</v>
      </c>
      <c r="H53" s="5">
        <f t="shared" si="10"/>
        <v>0.12000000000000001</v>
      </c>
      <c r="I53" s="5">
        <f t="shared" si="11"/>
        <v>1.1200000000000001</v>
      </c>
      <c r="J53">
        <f t="shared" si="12"/>
        <v>0.89285714285714279</v>
      </c>
      <c r="K53">
        <f t="shared" si="20"/>
        <v>3.4601813937404063E-3</v>
      </c>
      <c r="L53" s="2">
        <v>50</v>
      </c>
      <c r="M53" s="6">
        <v>3.0620999999999999E-2</v>
      </c>
      <c r="Q53" s="4">
        <f t="shared" si="21"/>
        <v>12.5</v>
      </c>
      <c r="R53">
        <f t="shared" si="0"/>
        <v>500000</v>
      </c>
      <c r="S53">
        <f t="shared" si="1"/>
        <v>611.1380510437267</v>
      </c>
      <c r="U53">
        <f t="shared" si="13"/>
        <v>3.0620999999999999E-2</v>
      </c>
      <c r="V53">
        <f t="shared" si="14"/>
        <v>0.01</v>
      </c>
      <c r="W53">
        <f t="shared" si="15"/>
        <v>0.42329568644560928</v>
      </c>
      <c r="X53">
        <f t="shared" si="16"/>
        <v>1.2961737214651001E-2</v>
      </c>
      <c r="Y53">
        <f t="shared" si="17"/>
        <v>4.232956864456093E-3</v>
      </c>
      <c r="Z53">
        <f t="shared" si="18"/>
        <v>0.40610099236650221</v>
      </c>
      <c r="AB53">
        <f t="shared" si="19"/>
        <v>266.73945229939386</v>
      </c>
      <c r="AC53">
        <f t="shared" si="2"/>
        <v>248.18376900178751</v>
      </c>
      <c r="AE53">
        <f t="shared" si="3"/>
        <v>0</v>
      </c>
      <c r="AF53">
        <f t="shared" si="24"/>
        <v>0</v>
      </c>
      <c r="AG53">
        <f t="shared" si="24"/>
        <v>-5.0762624045812776</v>
      </c>
      <c r="AH53">
        <f t="shared" si="5"/>
        <v>-6480.8686073255003</v>
      </c>
      <c r="AI53">
        <f t="shared" si="25"/>
        <v>-6485.9448697300813</v>
      </c>
      <c r="AJ53">
        <f t="shared" si="7"/>
        <v>18.55568329760635</v>
      </c>
      <c r="AK53">
        <f t="shared" si="22"/>
        <v>18.671761660957571</v>
      </c>
      <c r="AL53">
        <f t="shared" si="8"/>
        <v>-6448.7174247715175</v>
      </c>
      <c r="AN53">
        <f t="shared" si="26"/>
        <v>0</v>
      </c>
      <c r="AO53">
        <f t="shared" si="26"/>
        <v>0</v>
      </c>
      <c r="AP53">
        <f t="shared" si="26"/>
        <v>-1.756478872207607E-2</v>
      </c>
      <c r="AQ53">
        <f t="shared" si="26"/>
        <v>-22.424980970343995</v>
      </c>
      <c r="AR53">
        <f t="shared" si="26"/>
        <v>-22.442545759066071</v>
      </c>
      <c r="AS53">
        <f t="shared" si="26"/>
        <v>6.4206030094517114E-2</v>
      </c>
      <c r="AT53">
        <f t="shared" si="26"/>
        <v>6.4607682287600859E-2</v>
      </c>
      <c r="AU53">
        <f t="shared" si="23"/>
        <v>-22.313732046683953</v>
      </c>
      <c r="AW53">
        <v>50</v>
      </c>
      <c r="AX53">
        <f>IF(Z53&gt;0, (R53*SUMPRODUCT(K53:$K$98, X53:$X$98)-K53*$AZ$3)/Z53, 0)</f>
        <v>611.1380510437267</v>
      </c>
    </row>
    <row r="54" spans="5:50" x14ac:dyDescent="0.25">
      <c r="E54">
        <v>2054</v>
      </c>
      <c r="F54" s="5">
        <f>EconomicRates!C94</f>
        <v>3.5571999999999999E-2</v>
      </c>
      <c r="G54" s="5">
        <f>EconomicRates!D94</f>
        <v>7.0000000000000007E-2</v>
      </c>
      <c r="H54" s="5">
        <f t="shared" si="10"/>
        <v>0.12000000000000001</v>
      </c>
      <c r="I54" s="5">
        <f t="shared" si="11"/>
        <v>1.1200000000000001</v>
      </c>
      <c r="J54">
        <f t="shared" si="12"/>
        <v>0.89285714285714279</v>
      </c>
      <c r="K54">
        <f t="shared" si="20"/>
        <v>3.0894476729825052E-3</v>
      </c>
      <c r="L54" s="2">
        <v>51</v>
      </c>
      <c r="M54" s="6">
        <v>3.3921E-2</v>
      </c>
      <c r="Q54" s="4">
        <f t="shared" si="21"/>
        <v>12.5</v>
      </c>
      <c r="R54">
        <f t="shared" si="0"/>
        <v>500000</v>
      </c>
      <c r="S54">
        <f t="shared" si="1"/>
        <v>592.80724190064689</v>
      </c>
      <c r="U54">
        <f t="shared" si="13"/>
        <v>3.3921E-2</v>
      </c>
      <c r="V54">
        <f t="shared" si="14"/>
        <v>0.01</v>
      </c>
      <c r="W54">
        <f t="shared" si="15"/>
        <v>0.40610099236650221</v>
      </c>
      <c r="X54">
        <f t="shared" si="16"/>
        <v>1.3775351762064122E-2</v>
      </c>
      <c r="Y54">
        <f t="shared" si="17"/>
        <v>4.061009923665022E-3</v>
      </c>
      <c r="Z54">
        <f t="shared" si="18"/>
        <v>0.38826463068077305</v>
      </c>
      <c r="AB54">
        <f t="shared" si="19"/>
        <v>248.18376900178751</v>
      </c>
      <c r="AC54">
        <f t="shared" si="2"/>
        <v>230.16608484144234</v>
      </c>
      <c r="AE54">
        <f t="shared" si="3"/>
        <v>0</v>
      </c>
      <c r="AF54">
        <f t="shared" si="24"/>
        <v>0</v>
      </c>
      <c r="AG54">
        <f t="shared" si="24"/>
        <v>-4.8533078835096628</v>
      </c>
      <c r="AH54">
        <f t="shared" si="5"/>
        <v>-6887.6758810320607</v>
      </c>
      <c r="AI54">
        <f t="shared" si="25"/>
        <v>-6892.5291889155706</v>
      </c>
      <c r="AJ54">
        <f t="shared" si="7"/>
        <v>18.017684160345169</v>
      </c>
      <c r="AK54">
        <f t="shared" si="22"/>
        <v>17.372863830125127</v>
      </c>
      <c r="AL54">
        <f t="shared" si="8"/>
        <v>-6857.1386409250999</v>
      </c>
      <c r="AN54">
        <f t="shared" si="26"/>
        <v>0</v>
      </c>
      <c r="AO54">
        <f t="shared" si="26"/>
        <v>0</v>
      </c>
      <c r="AP54">
        <f t="shared" si="26"/>
        <v>-1.4994040746976574E-2</v>
      </c>
      <c r="AQ54">
        <f t="shared" si="26"/>
        <v>-21.279114222912227</v>
      </c>
      <c r="AR54">
        <f t="shared" si="26"/>
        <v>-21.294108263659204</v>
      </c>
      <c r="AS54">
        <f t="shared" si="26"/>
        <v>5.5664692401712124E-2</v>
      </c>
      <c r="AT54">
        <f t="shared" si="26"/>
        <v>5.3672553733022002E-2</v>
      </c>
      <c r="AU54">
        <f t="shared" si="23"/>
        <v>-21.184771017524469</v>
      </c>
      <c r="AW54">
        <v>51</v>
      </c>
      <c r="AX54">
        <f>IF(Z54&gt;0, (R54*SUMPRODUCT(K54:$K$98, X54:$X$98)-K54*$AZ$3)/Z54, 0)</f>
        <v>592.80724190064689</v>
      </c>
    </row>
    <row r="55" spans="5:50" x14ac:dyDescent="0.25">
      <c r="E55">
        <v>2055</v>
      </c>
      <c r="F55" s="5">
        <f>EconomicRates!C95</f>
        <v>3.5571999999999999E-2</v>
      </c>
      <c r="G55" s="5">
        <f>EconomicRates!D95</f>
        <v>7.0000000000000007E-2</v>
      </c>
      <c r="H55" s="5">
        <f t="shared" si="10"/>
        <v>0.12000000000000001</v>
      </c>
      <c r="I55" s="5">
        <f t="shared" si="11"/>
        <v>1.1200000000000001</v>
      </c>
      <c r="J55">
        <f t="shared" si="12"/>
        <v>0.89285714285714279</v>
      </c>
      <c r="K55">
        <f t="shared" si="20"/>
        <v>2.758435422305808E-3</v>
      </c>
      <c r="L55" s="2">
        <v>52</v>
      </c>
      <c r="M55" s="6">
        <v>3.7368999999999999E-2</v>
      </c>
      <c r="Q55" s="4">
        <f t="shared" si="21"/>
        <v>12.5</v>
      </c>
      <c r="R55">
        <f t="shared" si="0"/>
        <v>500000</v>
      </c>
      <c r="S55">
        <f t="shared" si="1"/>
        <v>575.3923674796655</v>
      </c>
      <c r="U55">
        <f t="shared" si="13"/>
        <v>3.7368999999999999E-2</v>
      </c>
      <c r="V55">
        <f t="shared" si="14"/>
        <v>0.01</v>
      </c>
      <c r="W55">
        <f t="shared" si="15"/>
        <v>0.38826463068077305</v>
      </c>
      <c r="X55">
        <f t="shared" si="16"/>
        <v>1.4509060983909809E-2</v>
      </c>
      <c r="Y55">
        <f t="shared" si="17"/>
        <v>3.8826463068077307E-3</v>
      </c>
      <c r="Z55">
        <f t="shared" si="18"/>
        <v>0.36987292339005551</v>
      </c>
      <c r="AB55">
        <f t="shared" si="19"/>
        <v>230.16608484144234</v>
      </c>
      <c r="AC55">
        <f t="shared" si="2"/>
        <v>212.822057056029</v>
      </c>
      <c r="AE55">
        <f t="shared" si="3"/>
        <v>0</v>
      </c>
      <c r="AF55">
        <f t="shared" si="24"/>
        <v>0</v>
      </c>
      <c r="AG55">
        <f t="shared" si="24"/>
        <v>-4.6234115423756936</v>
      </c>
      <c r="AH55">
        <f t="shared" si="5"/>
        <v>-7254.5304919549044</v>
      </c>
      <c r="AI55">
        <f t="shared" si="25"/>
        <v>-7259.1539034972802</v>
      </c>
      <c r="AJ55">
        <f t="shared" si="7"/>
        <v>17.344027785413346</v>
      </c>
      <c r="AK55">
        <f t="shared" si="22"/>
        <v>16.111625938900964</v>
      </c>
      <c r="AL55">
        <f t="shared" si="8"/>
        <v>-7225.6982497729659</v>
      </c>
      <c r="AN55">
        <f t="shared" si="26"/>
        <v>0</v>
      </c>
      <c r="AO55">
        <f t="shared" si="26"/>
        <v>0</v>
      </c>
      <c r="AP55">
        <f t="shared" si="26"/>
        <v>-1.2753382170386643E-2</v>
      </c>
      <c r="AQ55">
        <f t="shared" si="26"/>
        <v>-20.011153881205988</v>
      </c>
      <c r="AR55">
        <f t="shared" si="26"/>
        <v>-20.023907263376376</v>
      </c>
      <c r="AS55">
        <f t="shared" si="26"/>
        <v>4.7842380608740333E-2</v>
      </c>
      <c r="AT55">
        <f t="shared" si="26"/>
        <v>4.4442879700805495E-2</v>
      </c>
      <c r="AU55">
        <f t="shared" si="23"/>
        <v>-19.931622003066828</v>
      </c>
      <c r="AW55">
        <v>52</v>
      </c>
      <c r="AX55">
        <f>IF(Z55&gt;0, (R55*SUMPRODUCT(K55:$K$98, X55:$X$98)-K55*$AZ$3)/Z55, 0)</f>
        <v>575.3923674796655</v>
      </c>
    </row>
    <row r="56" spans="5:50" x14ac:dyDescent="0.25">
      <c r="E56">
        <v>2056</v>
      </c>
      <c r="F56" s="5">
        <f>EconomicRates!C96</f>
        <v>3.5571999999999999E-2</v>
      </c>
      <c r="G56" s="5">
        <f>EconomicRates!D96</f>
        <v>7.0000000000000007E-2</v>
      </c>
      <c r="H56" s="5">
        <f t="shared" si="10"/>
        <v>0.12000000000000001</v>
      </c>
      <c r="I56" s="5">
        <f t="shared" si="11"/>
        <v>1.1200000000000001</v>
      </c>
      <c r="J56">
        <f t="shared" si="12"/>
        <v>0.89285714285714279</v>
      </c>
      <c r="K56">
        <f t="shared" si="20"/>
        <v>2.4628887699159E-3</v>
      </c>
      <c r="L56" s="2">
        <v>53</v>
      </c>
      <c r="M56" s="6">
        <v>5.0548205999999998E-2</v>
      </c>
      <c r="Q56" s="4">
        <f t="shared" si="21"/>
        <v>12.5</v>
      </c>
      <c r="R56">
        <f t="shared" si="0"/>
        <v>500000</v>
      </c>
      <c r="S56">
        <f t="shared" si="1"/>
        <v>564.99835011003438</v>
      </c>
      <c r="U56">
        <f t="shared" si="13"/>
        <v>5.0548205999999998E-2</v>
      </c>
      <c r="V56">
        <f t="shared" si="14"/>
        <v>0.01</v>
      </c>
      <c r="W56">
        <f t="shared" si="15"/>
        <v>0.36987292339005551</v>
      </c>
      <c r="X56">
        <f t="shared" si="16"/>
        <v>1.8696412725342743E-2</v>
      </c>
      <c r="Y56">
        <f t="shared" si="17"/>
        <v>3.6987292339005552E-3</v>
      </c>
      <c r="Z56">
        <f t="shared" si="18"/>
        <v>0.3474777814308122</v>
      </c>
      <c r="AB56">
        <f t="shared" si="19"/>
        <v>212.822057056029</v>
      </c>
      <c r="AC56">
        <f t="shared" si="2"/>
        <v>196.32437320830402</v>
      </c>
      <c r="AE56">
        <f t="shared" si="3"/>
        <v>0</v>
      </c>
      <c r="AF56">
        <f t="shared" si="24"/>
        <v>0</v>
      </c>
      <c r="AG56">
        <f t="shared" si="24"/>
        <v>-4.3434722678851525</v>
      </c>
      <c r="AH56">
        <f t="shared" si="5"/>
        <v>-9348.2063626713716</v>
      </c>
      <c r="AI56">
        <f t="shared" si="25"/>
        <v>-9352.5498349392565</v>
      </c>
      <c r="AJ56">
        <f t="shared" si="7"/>
        <v>16.497683847724971</v>
      </c>
      <c r="AK56">
        <f t="shared" si="22"/>
        <v>14.897543993922032</v>
      </c>
      <c r="AL56">
        <f t="shared" si="8"/>
        <v>-9321.1546070976092</v>
      </c>
      <c r="AN56">
        <f t="shared" si="26"/>
        <v>0</v>
      </c>
      <c r="AO56">
        <f t="shared" si="26"/>
        <v>0</v>
      </c>
      <c r="AP56">
        <f t="shared" si="26"/>
        <v>-1.0697489071015488E-2</v>
      </c>
      <c r="AQ56">
        <f t="shared" si="26"/>
        <v>-23.023592469479684</v>
      </c>
      <c r="AR56">
        <f t="shared" si="26"/>
        <v>-23.034289958550698</v>
      </c>
      <c r="AS56">
        <f t="shared" si="26"/>
        <v>4.0631960278184769E-2</v>
      </c>
      <c r="AT56">
        <f t="shared" si="26"/>
        <v>3.6690993801958637E-2</v>
      </c>
      <c r="AU56">
        <f t="shared" si="23"/>
        <v>-22.956967004470556</v>
      </c>
      <c r="AW56">
        <v>53</v>
      </c>
      <c r="AX56">
        <f>IF(Z56&gt;0, (R56*SUMPRODUCT(K56:$K$98, X56:$X$98)-K56*$AZ$3)/Z56, 0)</f>
        <v>564.99835011003438</v>
      </c>
    </row>
    <row r="57" spans="5:50" x14ac:dyDescent="0.25">
      <c r="E57">
        <v>2057</v>
      </c>
      <c r="F57" s="5">
        <f>EconomicRates!C97</f>
        <v>3.5571999999999999E-2</v>
      </c>
      <c r="G57" s="5">
        <f>EconomicRates!D97</f>
        <v>7.0000000000000007E-2</v>
      </c>
      <c r="H57" s="5">
        <f t="shared" si="10"/>
        <v>0.12000000000000001</v>
      </c>
      <c r="I57" s="5">
        <f t="shared" si="11"/>
        <v>1.1200000000000001</v>
      </c>
      <c r="J57">
        <f t="shared" si="12"/>
        <v>0.89285714285714279</v>
      </c>
      <c r="K57">
        <f t="shared" si="20"/>
        <v>2.1990078302820534E-3</v>
      </c>
      <c r="L57" s="2">
        <v>54</v>
      </c>
      <c r="M57" s="6">
        <v>6.4784177999999998E-2</v>
      </c>
      <c r="Q57" s="4">
        <f t="shared" si="21"/>
        <v>12.5</v>
      </c>
      <c r="R57">
        <f t="shared" si="0"/>
        <v>500000</v>
      </c>
      <c r="S57">
        <f t="shared" si="1"/>
        <v>548.80942555058914</v>
      </c>
      <c r="U57">
        <f t="shared" si="13"/>
        <v>6.4784177999999998E-2</v>
      </c>
      <c r="V57">
        <f t="shared" si="14"/>
        <v>0.01</v>
      </c>
      <c r="W57">
        <f t="shared" si="15"/>
        <v>0.3474777814308122</v>
      </c>
      <c r="X57">
        <f t="shared" si="16"/>
        <v>2.2511062443258831E-2</v>
      </c>
      <c r="Y57">
        <f t="shared" si="17"/>
        <v>3.4747778143081223E-3</v>
      </c>
      <c r="Z57">
        <f t="shared" si="18"/>
        <v>0.32149194117324525</v>
      </c>
      <c r="AB57">
        <f t="shared" si="19"/>
        <v>196.32437320830402</v>
      </c>
      <c r="AC57">
        <f t="shared" si="2"/>
        <v>176.43780755443254</v>
      </c>
      <c r="AE57">
        <f t="shared" si="3"/>
        <v>0</v>
      </c>
      <c r="AF57">
        <f t="shared" si="24"/>
        <v>0</v>
      </c>
      <c r="AG57">
        <f t="shared" si="24"/>
        <v>-4.0186492646655658</v>
      </c>
      <c r="AH57">
        <f t="shared" si="5"/>
        <v>-11255.531221629415</v>
      </c>
      <c r="AI57">
        <f t="shared" si="25"/>
        <v>-11259.549870894081</v>
      </c>
      <c r="AJ57">
        <f t="shared" si="7"/>
        <v>19.886565653871486</v>
      </c>
      <c r="AK57">
        <f t="shared" si="22"/>
        <v>13.742706124581282</v>
      </c>
      <c r="AL57">
        <f t="shared" si="8"/>
        <v>-11225.920599115629</v>
      </c>
      <c r="AN57">
        <f t="shared" si="26"/>
        <v>0</v>
      </c>
      <c r="AO57">
        <f t="shared" si="26"/>
        <v>0</v>
      </c>
      <c r="AP57">
        <f t="shared" si="26"/>
        <v>-8.837041200156796E-3</v>
      </c>
      <c r="AQ57">
        <f t="shared" si="26"/>
        <v>-24.751001290347212</v>
      </c>
      <c r="AR57">
        <f t="shared" si="26"/>
        <v>-24.759838331547368</v>
      </c>
      <c r="AS57">
        <f t="shared" si="26"/>
        <v>4.3730713590281543E-2</v>
      </c>
      <c r="AT57">
        <f t="shared" si="26"/>
        <v>3.0220318377219373E-2</v>
      </c>
      <c r="AU57">
        <f t="shared" si="23"/>
        <v>-24.685887299579868</v>
      </c>
      <c r="AW57">
        <v>54</v>
      </c>
      <c r="AX57">
        <f>IF(Z57&gt;0, (R57*SUMPRODUCT(K57:$K$98, X57:$X$98)-K57*$AZ$3)/Z57, 0)</f>
        <v>548.80942555058914</v>
      </c>
    </row>
    <row r="58" spans="5:50" x14ac:dyDescent="0.25">
      <c r="E58">
        <v>2058</v>
      </c>
      <c r="F58" s="5">
        <f>EconomicRates!C98</f>
        <v>3.5571999999999999E-2</v>
      </c>
      <c r="G58" s="5">
        <f>EconomicRates!D98</f>
        <v>7.0000000000000007E-2</v>
      </c>
      <c r="H58" s="5">
        <f t="shared" si="10"/>
        <v>0.12000000000000001</v>
      </c>
      <c r="I58" s="5">
        <f t="shared" si="11"/>
        <v>1.1200000000000001</v>
      </c>
      <c r="J58">
        <f t="shared" si="12"/>
        <v>0.89285714285714279</v>
      </c>
      <c r="K58">
        <f t="shared" si="20"/>
        <v>1.9633998484661188E-3</v>
      </c>
      <c r="L58" s="2">
        <v>55</v>
      </c>
      <c r="M58" s="6">
        <v>8.0470763000000001E-2</v>
      </c>
      <c r="Q58" s="4">
        <f t="shared" si="21"/>
        <v>12.5</v>
      </c>
      <c r="R58">
        <f t="shared" si="0"/>
        <v>500000</v>
      </c>
      <c r="S58">
        <f t="shared" si="1"/>
        <v>528.3323667097203</v>
      </c>
      <c r="U58">
        <f t="shared" si="13"/>
        <v>8.0470763000000001E-2</v>
      </c>
      <c r="V58">
        <f t="shared" si="14"/>
        <v>0.01</v>
      </c>
      <c r="W58">
        <f t="shared" si="15"/>
        <v>0.32149194117324525</v>
      </c>
      <c r="X58">
        <f t="shared" si="16"/>
        <v>2.5870701804562159E-2</v>
      </c>
      <c r="Y58">
        <f t="shared" si="17"/>
        <v>3.2149194117324525E-3</v>
      </c>
      <c r="Z58">
        <f t="shared" si="18"/>
        <v>0.29240631995695066</v>
      </c>
      <c r="AB58">
        <f t="shared" si="19"/>
        <v>176.43780755443254</v>
      </c>
      <c r="AC58">
        <f t="shared" si="2"/>
        <v>154.48772306373547</v>
      </c>
      <c r="AE58">
        <f t="shared" si="3"/>
        <v>0</v>
      </c>
      <c r="AF58">
        <f t="shared" si="24"/>
        <v>0</v>
      </c>
      <c r="AG58">
        <f t="shared" si="24"/>
        <v>-3.6550789994618831</v>
      </c>
      <c r="AH58">
        <f t="shared" si="5"/>
        <v>-12935.350902281079</v>
      </c>
      <c r="AI58">
        <f t="shared" si="25"/>
        <v>-12939.005981280541</v>
      </c>
      <c r="AJ58">
        <f t="shared" si="7"/>
        <v>21.950084490697066</v>
      </c>
      <c r="AK58">
        <f t="shared" si="22"/>
        <v>12.350646528810278</v>
      </c>
      <c r="AL58">
        <f t="shared" si="8"/>
        <v>-12904.705250261033</v>
      </c>
      <c r="AN58">
        <f t="shared" si="26"/>
        <v>0</v>
      </c>
      <c r="AO58">
        <f t="shared" si="26"/>
        <v>0</v>
      </c>
      <c r="AP58">
        <f t="shared" si="26"/>
        <v>-7.1763815536751542E-3</v>
      </c>
      <c r="AQ58">
        <f t="shared" si="26"/>
        <v>-25.397266001394744</v>
      </c>
      <c r="AR58">
        <f t="shared" si="26"/>
        <v>-25.404442382948417</v>
      </c>
      <c r="AS58">
        <f t="shared" si="26"/>
        <v>4.309679256285312E-2</v>
      </c>
      <c r="AT58">
        <f t="shared" si="26"/>
        <v>2.4249257523124696E-2</v>
      </c>
      <c r="AU58">
        <f t="shared" si="23"/>
        <v>-25.337096332862441</v>
      </c>
      <c r="AW58">
        <v>55</v>
      </c>
      <c r="AX58">
        <f>IF(Z58&gt;0, (R58*SUMPRODUCT(K58:$K$98, X58:$X$98)-K58*$AZ$3)/Z58, 0)</f>
        <v>528.3323667097203</v>
      </c>
    </row>
    <row r="59" spans="5:50" x14ac:dyDescent="0.25">
      <c r="E59">
        <v>2059</v>
      </c>
      <c r="F59" s="5">
        <f>EconomicRates!C99</f>
        <v>3.5571999999999999E-2</v>
      </c>
      <c r="G59" s="5">
        <f>EconomicRates!D99</f>
        <v>7.0000000000000007E-2</v>
      </c>
      <c r="H59" s="5">
        <f t="shared" si="10"/>
        <v>0.12000000000000001</v>
      </c>
      <c r="I59" s="5">
        <f t="shared" si="11"/>
        <v>1.1200000000000001</v>
      </c>
      <c r="J59">
        <f t="shared" si="12"/>
        <v>0.89285714285714279</v>
      </c>
      <c r="K59">
        <f t="shared" si="20"/>
        <v>1.7530355789876059E-3</v>
      </c>
      <c r="L59" s="2">
        <v>56</v>
      </c>
      <c r="M59" s="6">
        <v>9.7818447000000003E-2</v>
      </c>
      <c r="Q59" s="4">
        <f t="shared" si="21"/>
        <v>12.5</v>
      </c>
      <c r="R59">
        <f t="shared" si="0"/>
        <v>500000</v>
      </c>
      <c r="S59">
        <f t="shared" si="1"/>
        <v>504.41396584080331</v>
      </c>
      <c r="U59">
        <f t="shared" si="13"/>
        <v>9.7818447000000003E-2</v>
      </c>
      <c r="V59">
        <f t="shared" si="14"/>
        <v>0.01</v>
      </c>
      <c r="W59">
        <f t="shared" si="15"/>
        <v>0.29240631995695066</v>
      </c>
      <c r="X59">
        <f t="shared" si="16"/>
        <v>2.860273211117402E-2</v>
      </c>
      <c r="Y59">
        <f t="shared" si="17"/>
        <v>2.9240631995695065E-3</v>
      </c>
      <c r="Z59">
        <f t="shared" si="18"/>
        <v>0.26087952464620712</v>
      </c>
      <c r="AB59">
        <f t="shared" si="19"/>
        <v>154.48772306373547</v>
      </c>
      <c r="AC59">
        <f t="shared" si="2"/>
        <v>131.59127563345692</v>
      </c>
      <c r="AE59">
        <f t="shared" si="3"/>
        <v>0</v>
      </c>
      <c r="AF59">
        <f t="shared" si="24"/>
        <v>0</v>
      </c>
      <c r="AG59">
        <f t="shared" si="24"/>
        <v>-3.2609940580775891</v>
      </c>
      <c r="AH59">
        <f t="shared" si="5"/>
        <v>-14301.36605558701</v>
      </c>
      <c r="AI59">
        <f t="shared" si="25"/>
        <v>-14304.627049645087</v>
      </c>
      <c r="AJ59">
        <f t="shared" si="7"/>
        <v>22.896447430278556</v>
      </c>
      <c r="AK59">
        <f t="shared" si="22"/>
        <v>10.814140614461484</v>
      </c>
      <c r="AL59">
        <f t="shared" si="8"/>
        <v>-14270.916461600345</v>
      </c>
      <c r="AN59">
        <f t="shared" si="26"/>
        <v>0</v>
      </c>
      <c r="AO59">
        <f t="shared" si="26"/>
        <v>0</v>
      </c>
      <c r="AP59">
        <f t="shared" si="26"/>
        <v>-5.716638606677189E-3</v>
      </c>
      <c r="AQ59">
        <f t="shared" si="26"/>
        <v>-25.070803523569669</v>
      </c>
      <c r="AR59">
        <f t="shared" si="26"/>
        <v>-25.076520162176344</v>
      </c>
      <c r="AS59">
        <f t="shared" si="26"/>
        <v>4.0138286977697647E-2</v>
      </c>
      <c r="AT59">
        <f t="shared" si="26"/>
        <v>1.8957573253325873E-2</v>
      </c>
      <c r="AU59">
        <f t="shared" si="23"/>
        <v>-25.017424301945319</v>
      </c>
      <c r="AW59">
        <v>56</v>
      </c>
      <c r="AX59">
        <f>IF(Z59&gt;0, (R59*SUMPRODUCT(K59:$K$98, X59:$X$98)-K59*$AZ$3)/Z59, 0)</f>
        <v>504.41396584080331</v>
      </c>
    </row>
    <row r="60" spans="5:50" x14ac:dyDescent="0.25">
      <c r="E60">
        <v>2060</v>
      </c>
      <c r="F60" s="5">
        <f>EconomicRates!C100</f>
        <v>3.5571999999999999E-2</v>
      </c>
      <c r="G60" s="5">
        <f>EconomicRates!D100</f>
        <v>7.0000000000000007E-2</v>
      </c>
      <c r="H60" s="5">
        <f t="shared" si="10"/>
        <v>0.12000000000000001</v>
      </c>
      <c r="I60" s="5">
        <f t="shared" si="11"/>
        <v>1.1200000000000001</v>
      </c>
      <c r="J60">
        <f t="shared" si="12"/>
        <v>0.89285714285714279</v>
      </c>
      <c r="K60">
        <f t="shared" si="20"/>
        <v>1.5652103383817909E-3</v>
      </c>
      <c r="L60" s="2">
        <v>57</v>
      </c>
      <c r="M60" s="6">
        <v>0.115047869</v>
      </c>
      <c r="Q60" s="4">
        <f t="shared" si="21"/>
        <v>12.5</v>
      </c>
      <c r="R60">
        <f t="shared" si="0"/>
        <v>500000</v>
      </c>
      <c r="S60">
        <f t="shared" si="1"/>
        <v>476.45110591837988</v>
      </c>
      <c r="U60">
        <f t="shared" si="13"/>
        <v>0.115047869</v>
      </c>
      <c r="V60">
        <f t="shared" si="14"/>
        <v>0.01</v>
      </c>
      <c r="W60">
        <f t="shared" si="15"/>
        <v>0.26087952464620712</v>
      </c>
      <c r="X60">
        <f t="shared" si="16"/>
        <v>3.0013633376279106E-2</v>
      </c>
      <c r="Y60">
        <f t="shared" si="17"/>
        <v>2.6087952464620714E-3</v>
      </c>
      <c r="Z60">
        <f t="shared" si="18"/>
        <v>0.22825709602346594</v>
      </c>
      <c r="AB60">
        <f t="shared" si="19"/>
        <v>131.59127563345692</v>
      </c>
      <c r="AC60">
        <f t="shared" si="2"/>
        <v>108.75334583409818</v>
      </c>
      <c r="AE60">
        <f t="shared" si="3"/>
        <v>0</v>
      </c>
      <c r="AF60">
        <f t="shared" si="24"/>
        <v>0</v>
      </c>
      <c r="AG60">
        <f t="shared" si="24"/>
        <v>-2.8532137002933244</v>
      </c>
      <c r="AH60">
        <f t="shared" si="5"/>
        <v>-15006.816688139554</v>
      </c>
      <c r="AI60">
        <f t="shared" si="25"/>
        <v>-15009.669901839847</v>
      </c>
      <c r="AJ60">
        <f t="shared" si="7"/>
        <v>22.837929799358733</v>
      </c>
      <c r="AK60">
        <f t="shared" si="22"/>
        <v>9.2113892943419842</v>
      </c>
      <c r="AL60">
        <f t="shared" si="8"/>
        <v>-14977.620582746147</v>
      </c>
      <c r="AN60">
        <f t="shared" si="26"/>
        <v>0</v>
      </c>
      <c r="AO60">
        <f t="shared" si="26"/>
        <v>0</v>
      </c>
      <c r="AP60">
        <f t="shared" si="26"/>
        <v>-4.4658795813116766E-3</v>
      </c>
      <c r="AQ60">
        <f t="shared" si="26"/>
        <v>-23.488824626476418</v>
      </c>
      <c r="AR60">
        <f t="shared" si="26"/>
        <v>-23.493290506057729</v>
      </c>
      <c r="AS60">
        <f t="shared" si="26"/>
        <v>3.5746163829193871E-2</v>
      </c>
      <c r="AT60">
        <f t="shared" si="26"/>
        <v>1.4417761754363424E-2</v>
      </c>
      <c r="AU60">
        <f t="shared" si="23"/>
        <v>-23.443126580474175</v>
      </c>
      <c r="AW60">
        <v>57</v>
      </c>
      <c r="AX60">
        <f>IF(Z60&gt;0, (R60*SUMPRODUCT(K60:$K$98, X60:$X$98)-K60*$AZ$3)/Z60, 0)</f>
        <v>476.45110591837988</v>
      </c>
    </row>
    <row r="61" spans="5:50" x14ac:dyDescent="0.25">
      <c r="E61">
        <v>2061</v>
      </c>
      <c r="F61" s="5">
        <f>EconomicRates!C101</f>
        <v>3.5571999999999999E-2</v>
      </c>
      <c r="G61" s="5">
        <f>EconomicRates!D101</f>
        <v>7.0000000000000007E-2</v>
      </c>
      <c r="H61" s="5">
        <f t="shared" si="10"/>
        <v>0.12000000000000001</v>
      </c>
      <c r="I61" s="5">
        <f t="shared" si="11"/>
        <v>1.1200000000000001</v>
      </c>
      <c r="J61">
        <f t="shared" si="12"/>
        <v>0.89285714285714279</v>
      </c>
      <c r="K61">
        <f t="shared" si="20"/>
        <v>1.3975092306980274E-3</v>
      </c>
      <c r="L61" s="2">
        <v>58</v>
      </c>
      <c r="M61" s="6">
        <v>0.13365521</v>
      </c>
      <c r="Q61" s="4">
        <f t="shared" si="21"/>
        <v>12.5</v>
      </c>
      <c r="R61">
        <f t="shared" si="0"/>
        <v>500000</v>
      </c>
      <c r="S61">
        <f t="shared" si="1"/>
        <v>446.40915817605065</v>
      </c>
      <c r="U61">
        <f t="shared" si="13"/>
        <v>0.13365521</v>
      </c>
      <c r="V61">
        <f t="shared" si="14"/>
        <v>0.01</v>
      </c>
      <c r="W61">
        <f t="shared" si="15"/>
        <v>0.22825709602346594</v>
      </c>
      <c r="X61">
        <f t="shared" si="16"/>
        <v>3.0507750103006506E-2</v>
      </c>
      <c r="Y61">
        <f t="shared" si="17"/>
        <v>2.2825709602346594E-3</v>
      </c>
      <c r="Z61">
        <f t="shared" si="18"/>
        <v>0.1954667749602248</v>
      </c>
      <c r="AB61">
        <f t="shared" si="19"/>
        <v>108.75334583409818</v>
      </c>
      <c r="AC61">
        <f t="shared" si="2"/>
        <v>87.258158461381484</v>
      </c>
      <c r="AE61">
        <f t="shared" si="3"/>
        <v>0</v>
      </c>
      <c r="AF61">
        <f t="shared" si="24"/>
        <v>0</v>
      </c>
      <c r="AG61">
        <f t="shared" si="24"/>
        <v>-2.4433346870028099</v>
      </c>
      <c r="AH61">
        <f t="shared" si="5"/>
        <v>-15253.875051503253</v>
      </c>
      <c r="AI61">
        <f t="shared" si="25"/>
        <v>-15256.318386190256</v>
      </c>
      <c r="AJ61">
        <f t="shared" si="7"/>
        <v>21.4951873727167</v>
      </c>
      <c r="AK61">
        <f t="shared" si="22"/>
        <v>7.6127342083868736</v>
      </c>
      <c r="AL61">
        <f t="shared" si="8"/>
        <v>-15227.210464609152</v>
      </c>
      <c r="AN61">
        <f t="shared" si="26"/>
        <v>0</v>
      </c>
      <c r="AO61">
        <f t="shared" si="26"/>
        <v>0</v>
      </c>
      <c r="AP61">
        <f t="shared" si="26"/>
        <v>-3.4145827787711025E-3</v>
      </c>
      <c r="AQ61">
        <f t="shared" si="26"/>
        <v>-21.317431188390145</v>
      </c>
      <c r="AR61">
        <f t="shared" si="26"/>
        <v>-21.320845771168916</v>
      </c>
      <c r="AS61">
        <f t="shared" si="26"/>
        <v>3.0039722768955269E-2</v>
      </c>
      <c r="AT61">
        <f t="shared" si="26"/>
        <v>1.0638866327071297E-2</v>
      </c>
      <c r="AU61">
        <f t="shared" si="23"/>
        <v>-21.280167182072891</v>
      </c>
      <c r="AW61">
        <v>58</v>
      </c>
      <c r="AX61">
        <f>IF(Z61&gt;0, (R61*SUMPRODUCT(K61:$K$98, X61:$X$98)-K61*$AZ$3)/Z61, 0)</f>
        <v>446.40915817605065</v>
      </c>
    </row>
    <row r="62" spans="5:50" x14ac:dyDescent="0.25">
      <c r="E62">
        <v>2062</v>
      </c>
      <c r="F62" s="5">
        <f>EconomicRates!C102</f>
        <v>3.5571999999999999E-2</v>
      </c>
      <c r="G62" s="5">
        <f>EconomicRates!D102</f>
        <v>7.0000000000000007E-2</v>
      </c>
      <c r="H62" s="5">
        <f t="shared" si="10"/>
        <v>0.12000000000000001</v>
      </c>
      <c r="I62" s="5">
        <f t="shared" si="11"/>
        <v>1.1200000000000001</v>
      </c>
      <c r="J62">
        <f t="shared" si="12"/>
        <v>0.89285714285714279</v>
      </c>
      <c r="K62">
        <f t="shared" si="20"/>
        <v>1.2477760988375245E-3</v>
      </c>
      <c r="L62" s="2">
        <v>59</v>
      </c>
      <c r="M62" s="6">
        <v>0.153152232</v>
      </c>
      <c r="Q62" s="4">
        <f t="shared" si="21"/>
        <v>12.5</v>
      </c>
      <c r="R62">
        <f t="shared" si="0"/>
        <v>500000</v>
      </c>
      <c r="S62">
        <f t="shared" si="1"/>
        <v>414.00197900148595</v>
      </c>
      <c r="U62">
        <f t="shared" si="13"/>
        <v>0.153152232</v>
      </c>
      <c r="V62">
        <f t="shared" si="14"/>
        <v>0.01</v>
      </c>
      <c r="W62">
        <f t="shared" si="15"/>
        <v>0.1954667749602248</v>
      </c>
      <c r="X62">
        <f t="shared" si="16"/>
        <v>2.9936172867000139E-2</v>
      </c>
      <c r="Y62">
        <f t="shared" si="17"/>
        <v>1.9546677496022481E-3</v>
      </c>
      <c r="Z62">
        <f t="shared" si="18"/>
        <v>0.16357593434362241</v>
      </c>
      <c r="AB62">
        <f t="shared" si="19"/>
        <v>87.258158461381484</v>
      </c>
      <c r="AC62">
        <f t="shared" si="2"/>
        <v>67.72076053527681</v>
      </c>
      <c r="AE62">
        <f t="shared" si="3"/>
        <v>0</v>
      </c>
      <c r="AF62">
        <f t="shared" si="24"/>
        <v>0</v>
      </c>
      <c r="AG62">
        <f t="shared" si="24"/>
        <v>-2.04469917929528</v>
      </c>
      <c r="AH62">
        <f t="shared" si="5"/>
        <v>-14968.08643350007</v>
      </c>
      <c r="AI62">
        <f t="shared" si="25"/>
        <v>-14970.131132679366</v>
      </c>
      <c r="AJ62">
        <f t="shared" si="7"/>
        <v>19.537397926104674</v>
      </c>
      <c r="AK62">
        <f t="shared" si="22"/>
        <v>6.1080710922967043</v>
      </c>
      <c r="AL62">
        <f t="shared" si="8"/>
        <v>-14944.485663660966</v>
      </c>
      <c r="AN62">
        <f t="shared" si="26"/>
        <v>0</v>
      </c>
      <c r="AO62">
        <f t="shared" si="26"/>
        <v>0</v>
      </c>
      <c r="AP62">
        <f t="shared" si="26"/>
        <v>-2.5513267652373522E-3</v>
      </c>
      <c r="AQ62">
        <f t="shared" si="26"/>
        <v>-18.676820497055591</v>
      </c>
      <c r="AR62">
        <f t="shared" si="26"/>
        <v>-18.67937182382083</v>
      </c>
      <c r="AS62">
        <f t="shared" si="26"/>
        <v>2.437829816567123E-2</v>
      </c>
      <c r="AT62">
        <f t="shared" si="26"/>
        <v>7.6215051189682387E-3</v>
      </c>
      <c r="AU62">
        <f t="shared" si="23"/>
        <v>-18.647372020536192</v>
      </c>
      <c r="AW62">
        <v>59</v>
      </c>
      <c r="AX62">
        <f>IF(Z62&gt;0, (R62*SUMPRODUCT(K62:$K$98, X62:$X$98)-K62*$AZ$3)/Z62, 0)</f>
        <v>414.00197900148595</v>
      </c>
    </row>
    <row r="63" spans="5:50" x14ac:dyDescent="0.25">
      <c r="E63">
        <v>2063</v>
      </c>
      <c r="F63" s="5">
        <f>EconomicRates!C103</f>
        <v>3.5571999999999999E-2</v>
      </c>
      <c r="G63" s="5">
        <f>EconomicRates!D103</f>
        <v>7.0000000000000007E-2</v>
      </c>
      <c r="H63" s="5">
        <f t="shared" si="10"/>
        <v>0.12000000000000001</v>
      </c>
      <c r="I63" s="5">
        <f t="shared" si="11"/>
        <v>1.1200000000000001</v>
      </c>
      <c r="J63">
        <f t="shared" si="12"/>
        <v>0.89285714285714279</v>
      </c>
      <c r="K63">
        <f t="shared" si="20"/>
        <v>1.114085802533504E-3</v>
      </c>
      <c r="L63" s="2">
        <v>60</v>
      </c>
      <c r="M63" s="6">
        <v>0.17329698399999999</v>
      </c>
      <c r="Q63" s="4">
        <f t="shared" si="21"/>
        <v>12.5</v>
      </c>
      <c r="R63">
        <f t="shared" si="0"/>
        <v>500000</v>
      </c>
      <c r="S63">
        <f t="shared" si="1"/>
        <v>379.01140792897434</v>
      </c>
      <c r="U63">
        <f t="shared" si="13"/>
        <v>0.17329698399999999</v>
      </c>
      <c r="V63">
        <f t="shared" si="14"/>
        <v>0.01</v>
      </c>
      <c r="W63">
        <f t="shared" si="15"/>
        <v>0.16357593434362241</v>
      </c>
      <c r="X63">
        <f t="shared" si="16"/>
        <v>2.8347216076731782E-2</v>
      </c>
      <c r="Y63">
        <f t="shared" si="17"/>
        <v>1.6357593434362242E-3</v>
      </c>
      <c r="Z63">
        <f t="shared" si="18"/>
        <v>0.13359295892345444</v>
      </c>
      <c r="AB63">
        <f t="shared" si="19"/>
        <v>67.72076053527681</v>
      </c>
      <c r="AC63">
        <f t="shared" si="2"/>
        <v>50.633255450976101</v>
      </c>
      <c r="AE63">
        <f t="shared" si="3"/>
        <v>0</v>
      </c>
      <c r="AF63">
        <f t="shared" si="24"/>
        <v>0</v>
      </c>
      <c r="AG63">
        <f t="shared" si="24"/>
        <v>-1.6699119865431804</v>
      </c>
      <c r="AH63">
        <f t="shared" si="5"/>
        <v>-14173.608038365892</v>
      </c>
      <c r="AI63">
        <f t="shared" si="25"/>
        <v>-14175.277950352434</v>
      </c>
      <c r="AJ63">
        <f t="shared" si="7"/>
        <v>17.087505084300709</v>
      </c>
      <c r="AK63">
        <f t="shared" si="22"/>
        <v>4.7404532374693771</v>
      </c>
      <c r="AL63">
        <f t="shared" si="8"/>
        <v>-14153.449992030664</v>
      </c>
      <c r="AN63">
        <f t="shared" si="26"/>
        <v>0</v>
      </c>
      <c r="AO63">
        <f t="shared" si="26"/>
        <v>0</v>
      </c>
      <c r="AP63">
        <f t="shared" si="26"/>
        <v>-1.860425235688277E-3</v>
      </c>
      <c r="AQ63">
        <f t="shared" si="26"/>
        <v>-15.790615486218188</v>
      </c>
      <c r="AR63">
        <f t="shared" si="26"/>
        <v>-15.792475911453876</v>
      </c>
      <c r="AS63">
        <f t="shared" si="26"/>
        <v>1.9036946815138484E-2</v>
      </c>
      <c r="AT63">
        <f t="shared" si="26"/>
        <v>5.281271649438618E-3</v>
      </c>
      <c r="AU63">
        <f t="shared" si="23"/>
        <v>-15.768157692989298</v>
      </c>
      <c r="AW63">
        <v>60</v>
      </c>
      <c r="AX63">
        <f>IF(Z63&gt;0, (R63*SUMPRODUCT(K63:$K$98, X63:$X$98)-K63*$AZ$3)/Z63, 0)</f>
        <v>379.01140792897434</v>
      </c>
    </row>
    <row r="64" spans="5:50" x14ac:dyDescent="0.25">
      <c r="E64">
        <v>2064</v>
      </c>
      <c r="F64" s="5">
        <f>EconomicRates!C104</f>
        <v>3.5571999999999999E-2</v>
      </c>
      <c r="G64" s="5">
        <f>EconomicRates!D104</f>
        <v>7.0000000000000007E-2</v>
      </c>
      <c r="H64" s="5">
        <f t="shared" si="10"/>
        <v>0.12000000000000001</v>
      </c>
      <c r="I64" s="5">
        <f t="shared" si="11"/>
        <v>1.1200000000000001</v>
      </c>
      <c r="J64">
        <f t="shared" si="12"/>
        <v>0.89285714285714279</v>
      </c>
      <c r="K64">
        <f t="shared" si="20"/>
        <v>9.9471946654777136E-4</v>
      </c>
      <c r="L64" s="2">
        <v>61</v>
      </c>
      <c r="M64" s="6">
        <v>0.19491187900000001</v>
      </c>
      <c r="Q64" s="4">
        <f t="shared" si="21"/>
        <v>12.5</v>
      </c>
      <c r="R64">
        <f t="shared" si="0"/>
        <v>500000</v>
      </c>
      <c r="S64">
        <f t="shared" si="1"/>
        <v>341.38857770212576</v>
      </c>
      <c r="U64">
        <f t="shared" si="13"/>
        <v>0.19491187900000001</v>
      </c>
      <c r="V64">
        <f t="shared" si="14"/>
        <v>0.01</v>
      </c>
      <c r="W64">
        <f t="shared" si="15"/>
        <v>0.13359295892345444</v>
      </c>
      <c r="X64">
        <f t="shared" si="16"/>
        <v>2.6038854644940324E-2</v>
      </c>
      <c r="Y64">
        <f t="shared" si="17"/>
        <v>1.3359295892345444E-3</v>
      </c>
      <c r="Z64">
        <f t="shared" si="18"/>
        <v>0.10621817468927956</v>
      </c>
      <c r="AB64">
        <f t="shared" si="19"/>
        <v>50.633255450976101</v>
      </c>
      <c r="AC64">
        <f t="shared" si="2"/>
        <v>36.261671583289086</v>
      </c>
      <c r="AE64">
        <f t="shared" si="3"/>
        <v>0</v>
      </c>
      <c r="AF64">
        <f t="shared" si="24"/>
        <v>0</v>
      </c>
      <c r="AG64">
        <f t="shared" si="24"/>
        <v>-1.3277271836159945</v>
      </c>
      <c r="AH64">
        <f t="shared" si="5"/>
        <v>-13019.427322470161</v>
      </c>
      <c r="AI64">
        <f t="shared" si="25"/>
        <v>-13020.755049653777</v>
      </c>
      <c r="AJ64">
        <f t="shared" si="7"/>
        <v>14.371583867687015</v>
      </c>
      <c r="AK64">
        <f t="shared" si="22"/>
        <v>3.5443278815683272</v>
      </c>
      <c r="AL64">
        <f t="shared" si="8"/>
        <v>-13002.839137904521</v>
      </c>
      <c r="AN64">
        <f t="shared" si="26"/>
        <v>0</v>
      </c>
      <c r="AO64">
        <f t="shared" si="26"/>
        <v>0</v>
      </c>
      <c r="AP64">
        <f t="shared" si="26"/>
        <v>-1.320716075807477E-3</v>
      </c>
      <c r="AQ64">
        <f t="shared" si="26"/>
        <v>-12.950677800964998</v>
      </c>
      <c r="AR64">
        <f t="shared" si="26"/>
        <v>-12.951998517040805</v>
      </c>
      <c r="AS64">
        <f t="shared" si="26"/>
        <v>1.4295694238312184E-2</v>
      </c>
      <c r="AT64">
        <f t="shared" si="26"/>
        <v>3.5256119396240388E-3</v>
      </c>
      <c r="AU64">
        <f t="shared" si="23"/>
        <v>-12.934177210862869</v>
      </c>
      <c r="AW64">
        <v>61</v>
      </c>
      <c r="AX64">
        <f>IF(Z64&gt;0, (R64*SUMPRODUCT(K64:$K$98, X64:$X$98)-K64*$AZ$3)/Z64, 0)</f>
        <v>341.38857770212576</v>
      </c>
    </row>
    <row r="65" spans="5:50" x14ac:dyDescent="0.25">
      <c r="E65">
        <v>2065</v>
      </c>
      <c r="F65" s="5">
        <f>EconomicRates!C105</f>
        <v>3.5571999999999999E-2</v>
      </c>
      <c r="G65" s="5">
        <f>EconomicRates!D105</f>
        <v>7.0000000000000007E-2</v>
      </c>
      <c r="H65" s="5">
        <f t="shared" si="10"/>
        <v>0.12000000000000001</v>
      </c>
      <c r="I65" s="5">
        <f t="shared" si="11"/>
        <v>1.1200000000000001</v>
      </c>
      <c r="J65">
        <f t="shared" si="12"/>
        <v>0.89285714285714279</v>
      </c>
      <c r="K65">
        <f t="shared" si="20"/>
        <v>8.8814238084622432E-4</v>
      </c>
      <c r="L65" s="2">
        <v>62</v>
      </c>
      <c r="M65" s="6">
        <v>0.21714087100000001</v>
      </c>
      <c r="Q65" s="4">
        <f t="shared" si="21"/>
        <v>12.5</v>
      </c>
      <c r="R65">
        <f t="shared" si="0"/>
        <v>500000</v>
      </c>
      <c r="S65">
        <f t="shared" si="1"/>
        <v>299.39677821401239</v>
      </c>
      <c r="U65">
        <f t="shared" si="13"/>
        <v>0.21714087100000001</v>
      </c>
      <c r="V65">
        <f t="shared" si="14"/>
        <v>0.01</v>
      </c>
      <c r="W65">
        <f t="shared" si="15"/>
        <v>0.10621817468927956</v>
      </c>
      <c r="X65">
        <f t="shared" si="16"/>
        <v>2.3064306968060319E-2</v>
      </c>
      <c r="Y65">
        <f t="shared" si="17"/>
        <v>1.0621817468927956E-3</v>
      </c>
      <c r="Z65">
        <f t="shared" si="18"/>
        <v>8.209168597432645E-2</v>
      </c>
      <c r="AB65">
        <f t="shared" si="19"/>
        <v>36.261671583289086</v>
      </c>
      <c r="AC65">
        <f t="shared" si="2"/>
        <v>24.577986298869767</v>
      </c>
      <c r="AE65">
        <f t="shared" si="3"/>
        <v>0</v>
      </c>
      <c r="AF65">
        <f t="shared" si="24"/>
        <v>0</v>
      </c>
      <c r="AG65">
        <f t="shared" si="24"/>
        <v>-1.0261460746790807</v>
      </c>
      <c r="AH65">
        <f t="shared" si="5"/>
        <v>-11532.153484030159</v>
      </c>
      <c r="AI65">
        <f t="shared" si="25"/>
        <v>-11533.179630104838</v>
      </c>
      <c r="AJ65">
        <f t="shared" si="7"/>
        <v>11.683685284419319</v>
      </c>
      <c r="AK65">
        <f t="shared" si="22"/>
        <v>2.5383170108302364</v>
      </c>
      <c r="AL65">
        <f t="shared" si="8"/>
        <v>-11518.957627809588</v>
      </c>
      <c r="AN65">
        <f t="shared" si="26"/>
        <v>0</v>
      </c>
      <c r="AO65">
        <f t="shared" si="26"/>
        <v>0</v>
      </c>
      <c r="AP65">
        <f t="shared" si="26"/>
        <v>-9.1136381786148621E-4</v>
      </c>
      <c r="AQ65">
        <f t="shared" si="26"/>
        <v>-10.242194251590627</v>
      </c>
      <c r="AR65">
        <f t="shared" si="26"/>
        <v>-10.243105615408487</v>
      </c>
      <c r="AS65">
        <f t="shared" si="26"/>
        <v>1.0376776065562169E-2</v>
      </c>
      <c r="AT65">
        <f t="shared" si="26"/>
        <v>2.2543869133412374E-3</v>
      </c>
      <c r="AU65">
        <f t="shared" si="23"/>
        <v>-10.230474452429585</v>
      </c>
      <c r="AW65">
        <v>62</v>
      </c>
      <c r="AX65">
        <f>IF(Z65&gt;0, (R65*SUMPRODUCT(K65:$K$98, X65:$X$98)-K65*$AZ$3)/Z65, 0)</f>
        <v>299.39677821401239</v>
      </c>
    </row>
    <row r="66" spans="5:50" x14ac:dyDescent="0.25">
      <c r="E66">
        <v>2066</v>
      </c>
      <c r="F66" s="5">
        <f>EconomicRates!C106</f>
        <v>3.5571999999999999E-2</v>
      </c>
      <c r="G66" s="5">
        <f>EconomicRates!D106</f>
        <v>7.0000000000000007E-2</v>
      </c>
      <c r="H66" s="5">
        <f t="shared" si="10"/>
        <v>0.12000000000000001</v>
      </c>
      <c r="I66" s="5">
        <f t="shared" si="11"/>
        <v>1.1200000000000001</v>
      </c>
      <c r="J66">
        <f t="shared" si="12"/>
        <v>0.89285714285714279</v>
      </c>
      <c r="K66">
        <f t="shared" si="20"/>
        <v>7.9298426861270028E-4</v>
      </c>
      <c r="L66" s="2">
        <v>63</v>
      </c>
      <c r="M66" s="6">
        <v>0.240684854</v>
      </c>
      <c r="Q66" s="4">
        <f t="shared" si="21"/>
        <v>12.5</v>
      </c>
      <c r="R66">
        <f t="shared" si="0"/>
        <v>500000</v>
      </c>
      <c r="S66">
        <f t="shared" si="1"/>
        <v>251.44522474640979</v>
      </c>
      <c r="U66">
        <f t="shared" si="13"/>
        <v>0.240684854</v>
      </c>
      <c r="V66">
        <f t="shared" si="14"/>
        <v>0.01</v>
      </c>
      <c r="W66">
        <f t="shared" si="15"/>
        <v>8.209168597432645E-2</v>
      </c>
      <c r="X66">
        <f t="shared" si="16"/>
        <v>1.9758225453344609E-2</v>
      </c>
      <c r="Y66">
        <f t="shared" si="17"/>
        <v>8.2091685974326452E-4</v>
      </c>
      <c r="Z66">
        <f t="shared" si="18"/>
        <v>6.1512543661238574E-2</v>
      </c>
      <c r="AB66">
        <f t="shared" si="19"/>
        <v>24.577986298869767</v>
      </c>
      <c r="AC66">
        <f t="shared" si="2"/>
        <v>15.467035365623477</v>
      </c>
      <c r="AE66">
        <f t="shared" si="3"/>
        <v>0</v>
      </c>
      <c r="AF66">
        <f t="shared" si="24"/>
        <v>0</v>
      </c>
      <c r="AG66">
        <f t="shared" si="24"/>
        <v>-0.76890679576548215</v>
      </c>
      <c r="AH66">
        <f t="shared" si="5"/>
        <v>-9879.1127266723051</v>
      </c>
      <c r="AI66">
        <f t="shared" si="25"/>
        <v>-9879.8816334680705</v>
      </c>
      <c r="AJ66">
        <f t="shared" si="7"/>
        <v>9.1109509332462899</v>
      </c>
      <c r="AK66">
        <f t="shared" si="22"/>
        <v>1.720459040920884</v>
      </c>
      <c r="AL66">
        <f t="shared" si="8"/>
        <v>-9869.0502234939049</v>
      </c>
      <c r="AN66">
        <f t="shared" si="26"/>
        <v>0</v>
      </c>
      <c r="AO66">
        <f t="shared" si="26"/>
        <v>0</v>
      </c>
      <c r="AP66">
        <f t="shared" si="26"/>
        <v>-6.0973099307142582E-4</v>
      </c>
      <c r="AQ66">
        <f t="shared" si="26"/>
        <v>-7.8339809801026572</v>
      </c>
      <c r="AR66">
        <f t="shared" si="26"/>
        <v>-7.8345907110957285</v>
      </c>
      <c r="AS66">
        <f t="shared" si="26"/>
        <v>7.2248407621665085E-3</v>
      </c>
      <c r="AT66">
        <f t="shared" si="26"/>
        <v>1.364296954242755E-3</v>
      </c>
      <c r="AU66">
        <f t="shared" si="23"/>
        <v>-7.8260015733793207</v>
      </c>
      <c r="AW66">
        <v>63</v>
      </c>
      <c r="AX66">
        <f>IF(Z66&gt;0, (R66*SUMPRODUCT(K66:$K$98, X66:$X$98)-K66*$AZ$3)/Z66, 0)</f>
        <v>251.44522474640979</v>
      </c>
    </row>
    <row r="67" spans="5:50" x14ac:dyDescent="0.25">
      <c r="E67">
        <v>2067</v>
      </c>
      <c r="F67" s="5">
        <f>EconomicRates!C107</f>
        <v>3.5571999999999999E-2</v>
      </c>
      <c r="G67" s="5">
        <f>EconomicRates!D107</f>
        <v>7.0000000000000007E-2</v>
      </c>
      <c r="H67" s="5">
        <f t="shared" si="10"/>
        <v>0.12000000000000001</v>
      </c>
      <c r="I67" s="5">
        <f t="shared" si="11"/>
        <v>1.1200000000000001</v>
      </c>
      <c r="J67">
        <f t="shared" si="12"/>
        <v>0.89285714285714279</v>
      </c>
      <c r="K67">
        <f t="shared" si="20"/>
        <v>7.0802166840419666E-4</v>
      </c>
      <c r="L67" s="2">
        <v>64</v>
      </c>
      <c r="M67" s="6">
        <v>0.26560892699999999</v>
      </c>
      <c r="Q67" s="4">
        <f t="shared" si="21"/>
        <v>12.5</v>
      </c>
      <c r="R67">
        <f t="shared" ref="R67:R89" si="27">$C$6</f>
        <v>500000</v>
      </c>
      <c r="S67">
        <f t="shared" ref="S67:S89" si="28">AX67</f>
        <v>193.9690385951414</v>
      </c>
      <c r="U67">
        <f t="shared" si="13"/>
        <v>0.26560892699999999</v>
      </c>
      <c r="V67">
        <f t="shared" si="14"/>
        <v>0.01</v>
      </c>
      <c r="W67">
        <f t="shared" si="15"/>
        <v>6.1512543661238574E-2</v>
      </c>
      <c r="X67">
        <f t="shared" si="16"/>
        <v>1.633828071890223E-2</v>
      </c>
      <c r="Y67">
        <f t="shared" si="17"/>
        <v>6.1512543661238579E-4</v>
      </c>
      <c r="Z67">
        <f t="shared" si="18"/>
        <v>4.4559137505723954E-2</v>
      </c>
      <c r="AB67">
        <f t="shared" si="19"/>
        <v>15.467035365623477</v>
      </c>
      <c r="AC67">
        <f t="shared" ref="AC67:AC89" si="29">S67*Z67</f>
        <v>8.6430930626139819</v>
      </c>
      <c r="AE67">
        <f t="shared" ref="AE67:AE89" si="30">$Z67*O67</f>
        <v>0</v>
      </c>
      <c r="AF67">
        <f t="shared" ref="AF67:AG89" si="31">-$Z67*P67</f>
        <v>0</v>
      </c>
      <c r="AG67">
        <f t="shared" si="31"/>
        <v>-0.55698921882154939</v>
      </c>
      <c r="AH67">
        <f t="shared" ref="AH67:AH89" si="32">-X67*R67</f>
        <v>-8169.1403594511148</v>
      </c>
      <c r="AI67">
        <f t="shared" ref="AI67:AI89" si="33">SUM(AE67:AH67)</f>
        <v>-8169.6973486699362</v>
      </c>
      <c r="AJ67">
        <f t="shared" ref="AJ67:AJ89" si="34">AB67-AC67</f>
        <v>6.8239423030094954</v>
      </c>
      <c r="AK67">
        <f t="shared" si="22"/>
        <v>1.0826924755936436</v>
      </c>
      <c r="AL67">
        <f t="shared" ref="AL67:AL89" si="35">SUM(AI67:AK67)</f>
        <v>-8161.7907138913333</v>
      </c>
      <c r="AN67">
        <f t="shared" ref="AN67:AT89" si="36">AE67*$K67</f>
        <v>0</v>
      </c>
      <c r="AO67">
        <f t="shared" si="36"/>
        <v>0</v>
      </c>
      <c r="AP67">
        <f t="shared" si="36"/>
        <v>-3.9436043599318357E-4</v>
      </c>
      <c r="AQ67">
        <f t="shared" si="36"/>
        <v>-5.7839283867266369</v>
      </c>
      <c r="AR67">
        <f t="shared" si="36"/>
        <v>-5.78432274716263</v>
      </c>
      <c r="AS67">
        <f t="shared" si="36"/>
        <v>4.8314990144707592E-3</v>
      </c>
      <c r="AT67">
        <f t="shared" si="36"/>
        <v>7.6656973293848154E-4</v>
      </c>
      <c r="AU67">
        <f t="shared" si="23"/>
        <v>-5.7787246784152213</v>
      </c>
      <c r="AW67">
        <v>64</v>
      </c>
      <c r="AX67">
        <f>IF(Z67&gt;0, (R67*SUMPRODUCT(K67:$K$98, X67:$X$98)-K67*$AZ$3)/Z67, 0)</f>
        <v>193.9690385951414</v>
      </c>
    </row>
    <row r="68" spans="5:50" x14ac:dyDescent="0.25">
      <c r="E68">
        <v>2068</v>
      </c>
      <c r="F68" s="5">
        <f>EconomicRates!C108</f>
        <v>3.5571999999999999E-2</v>
      </c>
      <c r="G68" s="5">
        <f>EconomicRates!D108</f>
        <v>7.0000000000000007E-2</v>
      </c>
      <c r="H68" s="5">
        <f t="shared" ref="H68:H89" si="37">G68+$C$9</f>
        <v>0.12000000000000001</v>
      </c>
      <c r="I68" s="5">
        <f t="shared" ref="I68:I89" si="38">1+H68</f>
        <v>1.1200000000000001</v>
      </c>
      <c r="J68">
        <f t="shared" ref="J68:J89" si="39">1/I68</f>
        <v>0.89285714285714279</v>
      </c>
      <c r="K68">
        <f t="shared" si="20"/>
        <v>6.3216220393231843E-4</v>
      </c>
      <c r="L68" s="2">
        <v>65</v>
      </c>
      <c r="M68" s="6">
        <v>0.29099302900000001</v>
      </c>
      <c r="Q68" s="4">
        <f t="shared" si="21"/>
        <v>12.5</v>
      </c>
      <c r="R68">
        <f t="shared" si="27"/>
        <v>500000</v>
      </c>
      <c r="S68">
        <f t="shared" si="28"/>
        <v>120.74893518013805</v>
      </c>
      <c r="U68">
        <f t="shared" ref="U68:U89" si="40">M68</f>
        <v>0.29099302900000001</v>
      </c>
      <c r="V68">
        <f t="shared" ref="V68:V89" si="41">$C$10</f>
        <v>0.01</v>
      </c>
      <c r="W68">
        <f t="shared" ref="W68:W89" si="42">Z67</f>
        <v>4.4559137505723954E-2</v>
      </c>
      <c r="X68">
        <f t="shared" ref="X68:X89" si="43">U68*W68</f>
        <v>1.2966398392418119E-2</v>
      </c>
      <c r="Y68">
        <f t="shared" ref="Y68:Y89" si="44">V68*W68</f>
        <v>4.4559137505723956E-4</v>
      </c>
      <c r="Z68">
        <f t="shared" ref="Z68:Z89" si="45">MAX(0, W68-X68-Y68)</f>
        <v>3.1147147738248591E-2</v>
      </c>
      <c r="AB68">
        <f t="shared" ref="AB68:AB89" si="46">AC67</f>
        <v>8.6430930626139819</v>
      </c>
      <c r="AC68">
        <f t="shared" si="29"/>
        <v>3.7609849232919625</v>
      </c>
      <c r="AE68">
        <f t="shared" si="30"/>
        <v>0</v>
      </c>
      <c r="AF68">
        <f t="shared" si="31"/>
        <v>0</v>
      </c>
      <c r="AG68">
        <f t="shared" si="31"/>
        <v>-0.38933934672810738</v>
      </c>
      <c r="AH68">
        <f t="shared" si="32"/>
        <v>-6483.1991962090597</v>
      </c>
      <c r="AI68">
        <f t="shared" si="33"/>
        <v>-6483.5885355557875</v>
      </c>
      <c r="AJ68">
        <f t="shared" si="34"/>
        <v>4.8821081393220194</v>
      </c>
      <c r="AK68">
        <f t="shared" si="22"/>
        <v>0.60501651438297877</v>
      </c>
      <c r="AL68">
        <f t="shared" si="35"/>
        <v>-6478.1014109020825</v>
      </c>
      <c r="AN68">
        <f t="shared" si="36"/>
        <v>0</v>
      </c>
      <c r="AO68">
        <f t="shared" si="36"/>
        <v>0</v>
      </c>
      <c r="AP68">
        <f t="shared" si="36"/>
        <v>-2.4612561950520948E-4</v>
      </c>
      <c r="AQ68">
        <f t="shared" si="36"/>
        <v>-4.0984334924077546</v>
      </c>
      <c r="AR68">
        <f t="shared" si="36"/>
        <v>-4.0986796180272593</v>
      </c>
      <c r="AS68">
        <f t="shared" si="36"/>
        <v>3.0862842411897183E-3</v>
      </c>
      <c r="AT68">
        <f t="shared" si="36"/>
        <v>3.8246857314779307E-4</v>
      </c>
      <c r="AU68">
        <f t="shared" si="23"/>
        <v>-4.0952108652129224</v>
      </c>
      <c r="AW68">
        <v>65</v>
      </c>
      <c r="AX68">
        <f>IF(Z68&gt;0, (R68*SUMPRODUCT(K68:$K$98, X68:$X$98)-K68*$AZ$3)/Z68, 0)</f>
        <v>120.74893518013805</v>
      </c>
    </row>
    <row r="69" spans="5:50" x14ac:dyDescent="0.25">
      <c r="E69">
        <v>2069</v>
      </c>
      <c r="F69" s="5">
        <f>EconomicRates!C109</f>
        <v>3.5571999999999999E-2</v>
      </c>
      <c r="G69" s="5">
        <f>EconomicRates!D109</f>
        <v>7.0000000000000007E-2</v>
      </c>
      <c r="H69" s="5">
        <f t="shared" si="37"/>
        <v>0.12000000000000001</v>
      </c>
      <c r="I69" s="5">
        <f t="shared" si="38"/>
        <v>1.1200000000000001</v>
      </c>
      <c r="J69">
        <f t="shared" si="39"/>
        <v>0.89285714285714279</v>
      </c>
      <c r="K69">
        <f t="shared" ref="K69:K89" si="47">K68*J69</f>
        <v>5.6443053922528431E-4</v>
      </c>
      <c r="L69" s="2">
        <v>66</v>
      </c>
      <c r="M69" s="6">
        <v>0.31752069599999999</v>
      </c>
      <c r="Q69" s="4">
        <f t="shared" ref="Q69:Q89" si="48">$C$8</f>
        <v>12.5</v>
      </c>
      <c r="R69">
        <f t="shared" si="27"/>
        <v>500000</v>
      </c>
      <c r="S69">
        <f t="shared" si="28"/>
        <v>22.331341232236813</v>
      </c>
      <c r="U69">
        <f t="shared" si="40"/>
        <v>0.31752069599999999</v>
      </c>
      <c r="V69">
        <f t="shared" si="41"/>
        <v>0.01</v>
      </c>
      <c r="W69">
        <f t="shared" si="42"/>
        <v>3.1147147738248591E-2</v>
      </c>
      <c r="X69">
        <f t="shared" si="43"/>
        <v>9.8898640282635182E-3</v>
      </c>
      <c r="Y69">
        <f t="shared" si="44"/>
        <v>3.1147147738248593E-4</v>
      </c>
      <c r="Z69">
        <f t="shared" si="45"/>
        <v>2.0945812232602588E-2</v>
      </c>
      <c r="AB69">
        <f t="shared" si="46"/>
        <v>3.7609849232919625</v>
      </c>
      <c r="AC69">
        <f t="shared" si="29"/>
        <v>0.4677480803526084</v>
      </c>
      <c r="AE69">
        <f t="shared" si="30"/>
        <v>0</v>
      </c>
      <c r="AF69">
        <f t="shared" si="31"/>
        <v>0</v>
      </c>
      <c r="AG69">
        <f t="shared" si="31"/>
        <v>-0.26182265290753237</v>
      </c>
      <c r="AH69">
        <f t="shared" si="32"/>
        <v>-4944.9320141317594</v>
      </c>
      <c r="AI69">
        <f t="shared" si="33"/>
        <v>-4945.1938367846669</v>
      </c>
      <c r="AJ69">
        <f t="shared" si="34"/>
        <v>3.2932368429393541</v>
      </c>
      <c r="AK69">
        <f t="shared" si="22"/>
        <v>0.26326894463043743</v>
      </c>
      <c r="AL69">
        <f t="shared" si="35"/>
        <v>-4941.6373309970977</v>
      </c>
      <c r="AN69">
        <f t="shared" si="36"/>
        <v>0</v>
      </c>
      <c r="AO69">
        <f t="shared" si="36"/>
        <v>0</v>
      </c>
      <c r="AP69">
        <f t="shared" si="36"/>
        <v>-1.4778070116199294E-4</v>
      </c>
      <c r="AQ69">
        <f t="shared" si="36"/>
        <v>-2.79107064316876</v>
      </c>
      <c r="AR69">
        <f t="shared" si="36"/>
        <v>-2.791218423869922</v>
      </c>
      <c r="AS69">
        <f t="shared" si="36"/>
        <v>1.8588034470568325E-3</v>
      </c>
      <c r="AT69">
        <f t="shared" si="36"/>
        <v>1.4859703237902932E-4</v>
      </c>
      <c r="AU69">
        <f t="shared" si="23"/>
        <v>-2.7892110233904868</v>
      </c>
      <c r="AW69">
        <v>66</v>
      </c>
      <c r="AX69">
        <f>IF(Z69&gt;0, (R69*SUMPRODUCT(K69:$K$98, X69:$X$98)-K69*$AZ$3)/Z69, 0)</f>
        <v>22.331341232236813</v>
      </c>
    </row>
    <row r="70" spans="5:50" x14ac:dyDescent="0.25">
      <c r="E70">
        <v>2070</v>
      </c>
      <c r="F70" s="5">
        <f>EconomicRates!C110</f>
        <v>3.5571999999999999E-2</v>
      </c>
      <c r="G70" s="5">
        <f>EconomicRates!D110</f>
        <v>7.0000000000000007E-2</v>
      </c>
      <c r="H70" s="5">
        <f t="shared" si="37"/>
        <v>0.12000000000000001</v>
      </c>
      <c r="I70" s="5">
        <f t="shared" si="38"/>
        <v>1.1200000000000001</v>
      </c>
      <c r="J70">
        <f t="shared" si="39"/>
        <v>0.89285714285714279</v>
      </c>
      <c r="K70">
        <f t="shared" si="47"/>
        <v>5.0395583859400386E-4</v>
      </c>
      <c r="L70" s="2">
        <v>67</v>
      </c>
      <c r="M70" s="6">
        <v>0.344227385</v>
      </c>
      <c r="Q70" s="4">
        <f t="shared" si="48"/>
        <v>12.5</v>
      </c>
      <c r="R70">
        <f t="shared" si="27"/>
        <v>500000</v>
      </c>
      <c r="S70">
        <f t="shared" si="28"/>
        <v>-118.61374181657705</v>
      </c>
      <c r="U70">
        <f t="shared" si="40"/>
        <v>0.344227385</v>
      </c>
      <c r="V70">
        <f t="shared" si="41"/>
        <v>0.01</v>
      </c>
      <c r="W70">
        <f t="shared" si="42"/>
        <v>2.0945812232602588E-2</v>
      </c>
      <c r="X70">
        <f t="shared" si="43"/>
        <v>7.2101221715298001E-3</v>
      </c>
      <c r="Y70">
        <f t="shared" si="44"/>
        <v>2.0945812232602587E-4</v>
      </c>
      <c r="Z70">
        <f t="shared" si="45"/>
        <v>1.3526231938746762E-2</v>
      </c>
      <c r="AB70">
        <f t="shared" si="46"/>
        <v>0.4677480803526084</v>
      </c>
      <c r="AC70">
        <f t="shared" si="29"/>
        <v>-1.6043969829336469</v>
      </c>
      <c r="AE70">
        <f t="shared" si="30"/>
        <v>0</v>
      </c>
      <c r="AF70">
        <f t="shared" si="31"/>
        <v>0</v>
      </c>
      <c r="AG70">
        <f t="shared" si="31"/>
        <v>-0.16907789923433453</v>
      </c>
      <c r="AH70">
        <f t="shared" si="32"/>
        <v>-3605.0610857648999</v>
      </c>
      <c r="AI70">
        <f t="shared" si="33"/>
        <v>-3605.2301636641341</v>
      </c>
      <c r="AJ70">
        <f t="shared" si="34"/>
        <v>2.0721450632862553</v>
      </c>
      <c r="AK70">
        <f t="shared" si="22"/>
        <v>3.2742365624682593E-2</v>
      </c>
      <c r="AL70">
        <f t="shared" si="35"/>
        <v>-3603.1252762352233</v>
      </c>
      <c r="AN70">
        <f t="shared" si="36"/>
        <v>0</v>
      </c>
      <c r="AO70">
        <f t="shared" si="36"/>
        <v>0</v>
      </c>
      <c r="AP70">
        <f t="shared" si="36"/>
        <v>-8.5207794496351534E-5</v>
      </c>
      <c r="AQ70">
        <f t="shared" si="36"/>
        <v>-1.8167915826592602</v>
      </c>
      <c r="AR70">
        <f t="shared" si="36"/>
        <v>-1.8168767904537564</v>
      </c>
      <c r="AS70">
        <f t="shared" si="36"/>
        <v>1.0442696030568499E-3</v>
      </c>
      <c r="AT70">
        <f t="shared" si="36"/>
        <v>1.6500706325938403E-5</v>
      </c>
      <c r="AU70">
        <f t="shared" si="23"/>
        <v>-1.8158160201443738</v>
      </c>
      <c r="AW70">
        <v>67</v>
      </c>
      <c r="AX70">
        <f>IF(Z70&gt;0, (R70*SUMPRODUCT(K70:$K$98, X70:$X$98)-K70*$AZ$3)/Z70, 0)</f>
        <v>-118.61374181657705</v>
      </c>
    </row>
    <row r="71" spans="5:50" x14ac:dyDescent="0.25">
      <c r="E71">
        <v>2071</v>
      </c>
      <c r="F71" s="5">
        <f>EconomicRates!C111</f>
        <v>3.5571999999999999E-2</v>
      </c>
      <c r="G71" s="5">
        <f>EconomicRates!D111</f>
        <v>7.0000000000000007E-2</v>
      </c>
      <c r="H71" s="5">
        <f t="shared" si="37"/>
        <v>0.12000000000000001</v>
      </c>
      <c r="I71" s="5">
        <f t="shared" si="38"/>
        <v>1.1200000000000001</v>
      </c>
      <c r="J71">
        <f t="shared" si="39"/>
        <v>0.89285714285714279</v>
      </c>
      <c r="K71">
        <f t="shared" si="47"/>
        <v>4.4996057017321768E-4</v>
      </c>
      <c r="L71" s="2">
        <v>68</v>
      </c>
      <c r="M71" s="6">
        <v>0.370496828</v>
      </c>
      <c r="Q71" s="4">
        <f t="shared" si="48"/>
        <v>12.5</v>
      </c>
      <c r="R71">
        <f t="shared" si="27"/>
        <v>500000</v>
      </c>
      <c r="S71">
        <f t="shared" si="28"/>
        <v>-331.67566898398906</v>
      </c>
      <c r="U71">
        <f t="shared" si="40"/>
        <v>0.370496828</v>
      </c>
      <c r="V71">
        <f t="shared" si="41"/>
        <v>0.01</v>
      </c>
      <c r="W71">
        <f t="shared" si="42"/>
        <v>1.3526231938746762E-2</v>
      </c>
      <c r="X71">
        <f t="shared" si="43"/>
        <v>5.011426028097966E-3</v>
      </c>
      <c r="Y71">
        <f t="shared" si="44"/>
        <v>1.3526231938746763E-4</v>
      </c>
      <c r="Z71">
        <f t="shared" si="45"/>
        <v>8.3795435912613278E-3</v>
      </c>
      <c r="AB71">
        <f t="shared" si="46"/>
        <v>-1.6043969829336469</v>
      </c>
      <c r="AC71">
        <f t="shared" si="29"/>
        <v>-2.779290726412099</v>
      </c>
      <c r="AE71">
        <f t="shared" si="30"/>
        <v>0</v>
      </c>
      <c r="AF71">
        <f t="shared" si="31"/>
        <v>0</v>
      </c>
      <c r="AG71">
        <f t="shared" si="31"/>
        <v>-0.1047442948907666</v>
      </c>
      <c r="AH71">
        <f t="shared" si="32"/>
        <v>-2505.713014048983</v>
      </c>
      <c r="AI71">
        <f t="shared" si="33"/>
        <v>-2505.8177583438737</v>
      </c>
      <c r="AJ71">
        <f t="shared" si="34"/>
        <v>1.1748937434784521</v>
      </c>
      <c r="AK71">
        <f t="shared" si="22"/>
        <v>-0.11230778880535529</v>
      </c>
      <c r="AL71">
        <f t="shared" si="35"/>
        <v>-2504.7551723892007</v>
      </c>
      <c r="AN71">
        <f t="shared" si="36"/>
        <v>0</v>
      </c>
      <c r="AO71">
        <f t="shared" si="36"/>
        <v>0</v>
      </c>
      <c r="AP71">
        <f t="shared" si="36"/>
        <v>-4.713080265144099E-5</v>
      </c>
      <c r="AQ71">
        <f t="shared" si="36"/>
        <v>-1.1274720564919323</v>
      </c>
      <c r="AR71">
        <f t="shared" si="36"/>
        <v>-1.1275191872945836</v>
      </c>
      <c r="AS71">
        <f t="shared" si="36"/>
        <v>5.2865585870851049E-4</v>
      </c>
      <c r="AT71">
        <f t="shared" si="36"/>
        <v>-5.0534076685750978E-5</v>
      </c>
      <c r="AU71">
        <f t="shared" si="23"/>
        <v>-1.1270410655125609</v>
      </c>
      <c r="AW71">
        <v>68</v>
      </c>
      <c r="AX71">
        <f>IF(Z71&gt;0, (R71*SUMPRODUCT(K71:$K$98, X71:$X$98)-K71*$AZ$3)/Z71, 0)</f>
        <v>-331.67566898398906</v>
      </c>
    </row>
    <row r="72" spans="5:50" x14ac:dyDescent="0.25">
      <c r="E72">
        <v>2072</v>
      </c>
      <c r="F72" s="5">
        <f>EconomicRates!C112</f>
        <v>3.5571999999999999E-2</v>
      </c>
      <c r="G72" s="5">
        <f>EconomicRates!D112</f>
        <v>7.0000000000000007E-2</v>
      </c>
      <c r="H72" s="5">
        <f t="shared" si="37"/>
        <v>0.12000000000000001</v>
      </c>
      <c r="I72" s="5">
        <f t="shared" si="38"/>
        <v>1.1200000000000001</v>
      </c>
      <c r="J72">
        <f t="shared" si="39"/>
        <v>0.89285714285714279</v>
      </c>
      <c r="K72">
        <f t="shared" si="47"/>
        <v>4.0175050908323003E-4</v>
      </c>
      <c r="L72" s="2">
        <v>69</v>
      </c>
      <c r="M72" s="6">
        <v>0.397394472</v>
      </c>
      <c r="Q72" s="4">
        <f t="shared" si="48"/>
        <v>12.5</v>
      </c>
      <c r="R72">
        <f t="shared" si="27"/>
        <v>500000</v>
      </c>
      <c r="S72">
        <f t="shared" si="28"/>
        <v>-671.32465618985009</v>
      </c>
      <c r="U72">
        <f t="shared" si="40"/>
        <v>0.397394472</v>
      </c>
      <c r="V72">
        <f t="shared" si="41"/>
        <v>0.01</v>
      </c>
      <c r="W72">
        <f t="shared" si="42"/>
        <v>8.3795435912613278E-3</v>
      </c>
      <c r="X72">
        <f t="shared" si="43"/>
        <v>3.3299843010502791E-3</v>
      </c>
      <c r="Y72">
        <f t="shared" si="44"/>
        <v>8.3795435912613277E-5</v>
      </c>
      <c r="Z72">
        <f t="shared" si="45"/>
        <v>4.9657638542984347E-3</v>
      </c>
      <c r="AB72">
        <f t="shared" si="46"/>
        <v>-2.779290726412099</v>
      </c>
      <c r="AC72">
        <f t="shared" si="29"/>
        <v>-3.3336397122068817</v>
      </c>
      <c r="AE72">
        <f t="shared" si="30"/>
        <v>0</v>
      </c>
      <c r="AF72">
        <f t="shared" si="31"/>
        <v>0</v>
      </c>
      <c r="AG72">
        <f t="shared" si="31"/>
        <v>-6.2072048178730431E-2</v>
      </c>
      <c r="AH72">
        <f t="shared" si="32"/>
        <v>-1664.9921505251396</v>
      </c>
      <c r="AI72">
        <f t="shared" si="33"/>
        <v>-1665.0542225733184</v>
      </c>
      <c r="AJ72">
        <f t="shared" si="34"/>
        <v>0.55434898579478276</v>
      </c>
      <c r="AK72">
        <f t="shared" ref="AK72:AK89" si="49">G72*SUM(AB72:AB72, AE72:AF72)</f>
        <v>-0.19455035084884695</v>
      </c>
      <c r="AL72">
        <f t="shared" si="35"/>
        <v>-1664.6944239383724</v>
      </c>
      <c r="AN72">
        <f t="shared" si="36"/>
        <v>0</v>
      </c>
      <c r="AO72">
        <f t="shared" si="36"/>
        <v>0</v>
      </c>
      <c r="AP72">
        <f t="shared" si="36"/>
        <v>-2.4937476955643731E-5</v>
      </c>
      <c r="AQ72">
        <f t="shared" si="36"/>
        <v>-0.66891144409305681</v>
      </c>
      <c r="AR72">
        <f t="shared" si="36"/>
        <v>-0.66893638157001245</v>
      </c>
      <c r="AS72">
        <f t="shared" si="36"/>
        <v>2.2270998725282623E-4</v>
      </c>
      <c r="AT72">
        <f t="shared" si="36"/>
        <v>-7.8160702495845278E-5</v>
      </c>
      <c r="AU72">
        <f t="shared" si="23"/>
        <v>-0.66879183228525552</v>
      </c>
      <c r="AW72">
        <v>69</v>
      </c>
      <c r="AX72">
        <f>IF(Z72&gt;0, (R72*SUMPRODUCT(K72:$K$98, X72:$X$98)-K72*$AZ$3)/Z72, 0)</f>
        <v>-671.32465618985009</v>
      </c>
    </row>
    <row r="73" spans="5:50" x14ac:dyDescent="0.25">
      <c r="E73">
        <v>2073</v>
      </c>
      <c r="F73" s="5">
        <f>EconomicRates!C113</f>
        <v>3.5571999999999999E-2</v>
      </c>
      <c r="G73" s="5">
        <f>EconomicRates!D113</f>
        <v>7.0000000000000007E-2</v>
      </c>
      <c r="H73" s="5">
        <f t="shared" si="37"/>
        <v>0.12000000000000001</v>
      </c>
      <c r="I73" s="5">
        <f t="shared" si="38"/>
        <v>1.1200000000000001</v>
      </c>
      <c r="J73">
        <f t="shared" si="39"/>
        <v>0.89285714285714279</v>
      </c>
      <c r="K73">
        <f t="shared" si="47"/>
        <v>3.5870581168145535E-4</v>
      </c>
      <c r="L73" s="2">
        <v>70</v>
      </c>
      <c r="M73" s="6">
        <v>0.424762996</v>
      </c>
      <c r="Q73" s="4">
        <f t="shared" si="48"/>
        <v>12.5</v>
      </c>
      <c r="R73">
        <f t="shared" si="27"/>
        <v>500000</v>
      </c>
      <c r="S73">
        <f t="shared" si="28"/>
        <v>-1243.6912090864037</v>
      </c>
      <c r="U73">
        <f t="shared" si="40"/>
        <v>0.424762996</v>
      </c>
      <c r="V73">
        <f t="shared" si="41"/>
        <v>0.01</v>
      </c>
      <c r="W73">
        <f t="shared" si="42"/>
        <v>4.9657638542984347E-3</v>
      </c>
      <c r="X73">
        <f t="shared" si="43"/>
        <v>2.1092727321803104E-3</v>
      </c>
      <c r="Y73">
        <f t="shared" si="44"/>
        <v>4.9657638542984346E-5</v>
      </c>
      <c r="Z73">
        <f t="shared" si="45"/>
        <v>2.8068334835751399E-3</v>
      </c>
      <c r="AB73">
        <f t="shared" si="46"/>
        <v>-3.3336397122068817</v>
      </c>
      <c r="AC73">
        <f t="shared" si="29"/>
        <v>-3.4908341288917679</v>
      </c>
      <c r="AE73">
        <f t="shared" si="30"/>
        <v>0</v>
      </c>
      <c r="AF73">
        <f t="shared" si="31"/>
        <v>0</v>
      </c>
      <c r="AG73">
        <f t="shared" si="31"/>
        <v>-3.5085418544689245E-2</v>
      </c>
      <c r="AH73">
        <f t="shared" si="32"/>
        <v>-1054.6363660901552</v>
      </c>
      <c r="AI73">
        <f t="shared" si="33"/>
        <v>-1054.6714515086999</v>
      </c>
      <c r="AJ73">
        <f t="shared" si="34"/>
        <v>0.15719441668488621</v>
      </c>
      <c r="AK73">
        <f t="shared" si="49"/>
        <v>-0.23335477985448175</v>
      </c>
      <c r="AL73">
        <f t="shared" si="35"/>
        <v>-1054.7476118718694</v>
      </c>
      <c r="AN73">
        <f t="shared" si="36"/>
        <v>0</v>
      </c>
      <c r="AO73">
        <f t="shared" si="36"/>
        <v>0</v>
      </c>
      <c r="AP73">
        <f t="shared" si="36"/>
        <v>-1.2585343537256341E-5</v>
      </c>
      <c r="AQ73">
        <f t="shared" si="36"/>
        <v>-0.37830419372714963</v>
      </c>
      <c r="AR73">
        <f t="shared" si="36"/>
        <v>-0.37831677907068689</v>
      </c>
      <c r="AS73">
        <f t="shared" si="36"/>
        <v>5.6386550828745014E-5</v>
      </c>
      <c r="AT73">
        <f t="shared" si="36"/>
        <v>-8.37057157174492E-5</v>
      </c>
      <c r="AU73">
        <f t="shared" si="23"/>
        <v>-0.37834409823557552</v>
      </c>
      <c r="AW73">
        <v>70</v>
      </c>
      <c r="AX73">
        <f>IF(Z73&gt;0, (R73*SUMPRODUCT(K73:$K$98, X73:$X$98)-K73*$AZ$3)/Z73, 0)</f>
        <v>-1243.6912090864037</v>
      </c>
    </row>
    <row r="74" spans="5:50" x14ac:dyDescent="0.25">
      <c r="E74">
        <v>2074</v>
      </c>
      <c r="F74" s="5">
        <f>EconomicRates!C114</f>
        <v>3.5571999999999999E-2</v>
      </c>
      <c r="G74" s="5">
        <f>EconomicRates!D114</f>
        <v>7.0000000000000007E-2</v>
      </c>
      <c r="H74" s="5">
        <f t="shared" si="37"/>
        <v>0.12000000000000001</v>
      </c>
      <c r="I74" s="5">
        <f t="shared" si="38"/>
        <v>1.1200000000000001</v>
      </c>
      <c r="J74">
        <f t="shared" si="39"/>
        <v>0.89285714285714279</v>
      </c>
      <c r="K74">
        <f t="shared" si="47"/>
        <v>3.2027304614415652E-4</v>
      </c>
      <c r="L74" s="2">
        <v>71</v>
      </c>
      <c r="M74" s="6">
        <v>0.45242554800000001</v>
      </c>
      <c r="Q74" s="4">
        <f t="shared" si="48"/>
        <v>12.5</v>
      </c>
      <c r="R74">
        <f t="shared" si="27"/>
        <v>500000</v>
      </c>
      <c r="S74">
        <f t="shared" si="28"/>
        <v>-2261.4413740606219</v>
      </c>
      <c r="U74">
        <f t="shared" si="40"/>
        <v>0.45242554800000001</v>
      </c>
      <c r="V74">
        <f t="shared" si="41"/>
        <v>0.01</v>
      </c>
      <c r="W74">
        <f t="shared" si="42"/>
        <v>2.8068334835751399E-3</v>
      </c>
      <c r="X74">
        <f t="shared" si="43"/>
        <v>1.2698831769512317E-3</v>
      </c>
      <c r="Y74">
        <f t="shared" si="44"/>
        <v>2.80683348357514E-5</v>
      </c>
      <c r="Z74">
        <f t="shared" si="45"/>
        <v>1.5088819717881568E-3</v>
      </c>
      <c r="AB74">
        <f t="shared" si="46"/>
        <v>-3.4908341288917679</v>
      </c>
      <c r="AC74">
        <f t="shared" si="29"/>
        <v>-3.41224811957591</v>
      </c>
      <c r="AE74">
        <f t="shared" si="30"/>
        <v>0</v>
      </c>
      <c r="AF74">
        <f t="shared" si="31"/>
        <v>0</v>
      </c>
      <c r="AG74">
        <f t="shared" si="31"/>
        <v>-1.8861024647351961E-2</v>
      </c>
      <c r="AH74">
        <f t="shared" si="32"/>
        <v>-634.94158847561584</v>
      </c>
      <c r="AI74">
        <f t="shared" si="33"/>
        <v>-634.96044950026317</v>
      </c>
      <c r="AJ74">
        <f t="shared" si="34"/>
        <v>-7.8586009315857908E-2</v>
      </c>
      <c r="AK74">
        <f t="shared" si="49"/>
        <v>-0.24435838902242377</v>
      </c>
      <c r="AL74">
        <f t="shared" si="35"/>
        <v>-635.28339389860139</v>
      </c>
      <c r="AN74">
        <f t="shared" si="36"/>
        <v>0</v>
      </c>
      <c r="AO74">
        <f t="shared" si="36"/>
        <v>0</v>
      </c>
      <c r="AP74">
        <f t="shared" si="36"/>
        <v>-6.0406778172074281E-6</v>
      </c>
      <c r="AQ74">
        <f t="shared" si="36"/>
        <v>-0.20335467666469495</v>
      </c>
      <c r="AR74">
        <f t="shared" si="36"/>
        <v>-0.20336071734251215</v>
      </c>
      <c r="AS74">
        <f t="shared" si="36"/>
        <v>-2.5168980587902873E-5</v>
      </c>
      <c r="AT74">
        <f t="shared" si="36"/>
        <v>-7.8261405603090477E-5</v>
      </c>
      <c r="AU74">
        <f t="shared" si="23"/>
        <v>-0.20346414772870314</v>
      </c>
      <c r="AW74">
        <v>71</v>
      </c>
      <c r="AX74">
        <f>IF(Z74&gt;0, (R74*SUMPRODUCT(K74:$K$98, X74:$X$98)-K74*$AZ$3)/Z74, 0)</f>
        <v>-2261.4413740606219</v>
      </c>
    </row>
    <row r="75" spans="5:50" x14ac:dyDescent="0.25">
      <c r="E75">
        <v>2075</v>
      </c>
      <c r="F75" s="5">
        <f>EconomicRates!C115</f>
        <v>3.5571999999999999E-2</v>
      </c>
      <c r="G75" s="5">
        <f>EconomicRates!D115</f>
        <v>7.0000000000000007E-2</v>
      </c>
      <c r="H75" s="5">
        <f t="shared" si="37"/>
        <v>0.12000000000000001</v>
      </c>
      <c r="I75" s="5">
        <f t="shared" si="38"/>
        <v>1.1200000000000001</v>
      </c>
      <c r="J75">
        <f t="shared" si="39"/>
        <v>0.89285714285714279</v>
      </c>
      <c r="K75">
        <f t="shared" si="47"/>
        <v>2.8595807691442546E-4</v>
      </c>
      <c r="L75" s="2">
        <v>72</v>
      </c>
      <c r="M75" s="6">
        <v>0.48020744799999998</v>
      </c>
      <c r="Q75" s="4">
        <f t="shared" si="48"/>
        <v>12.5</v>
      </c>
      <c r="R75">
        <f t="shared" si="27"/>
        <v>500000</v>
      </c>
      <c r="S75">
        <f t="shared" si="28"/>
        <v>-4170.0404258108583</v>
      </c>
      <c r="U75">
        <f t="shared" si="40"/>
        <v>0.48020744799999998</v>
      </c>
      <c r="V75">
        <f t="shared" si="41"/>
        <v>0.01</v>
      </c>
      <c r="W75">
        <f t="shared" si="42"/>
        <v>1.5088819717881568E-3</v>
      </c>
      <c r="X75">
        <f t="shared" si="43"/>
        <v>7.2457636100559878E-4</v>
      </c>
      <c r="Y75">
        <f t="shared" si="44"/>
        <v>1.5088819717881569E-5</v>
      </c>
      <c r="Z75">
        <f t="shared" si="45"/>
        <v>7.6921679106467641E-4</v>
      </c>
      <c r="AB75">
        <f t="shared" si="46"/>
        <v>-3.41224811957591</v>
      </c>
      <c r="AC75">
        <f t="shared" si="29"/>
        <v>-3.2076651149522051</v>
      </c>
      <c r="AE75">
        <f t="shared" si="30"/>
        <v>0</v>
      </c>
      <c r="AF75">
        <f t="shared" si="31"/>
        <v>0</v>
      </c>
      <c r="AG75">
        <f t="shared" si="31"/>
        <v>-9.6152098883084559E-3</v>
      </c>
      <c r="AH75">
        <f t="shared" si="32"/>
        <v>-362.28818050279938</v>
      </c>
      <c r="AI75">
        <f t="shared" si="33"/>
        <v>-362.29779571268767</v>
      </c>
      <c r="AJ75">
        <f t="shared" si="34"/>
        <v>-0.20458300462370493</v>
      </c>
      <c r="AK75">
        <f t="shared" si="49"/>
        <v>-0.23885736837031371</v>
      </c>
      <c r="AL75">
        <f t="shared" si="35"/>
        <v>-362.74123608568169</v>
      </c>
      <c r="AN75">
        <f t="shared" si="36"/>
        <v>0</v>
      </c>
      <c r="AO75">
        <f t="shared" si="36"/>
        <v>0</v>
      </c>
      <c r="AP75">
        <f t="shared" si="36"/>
        <v>-2.7495469287892535E-6</v>
      </c>
      <c r="AQ75">
        <f t="shared" si="36"/>
        <v>-0.10359923138540676</v>
      </c>
      <c r="AR75">
        <f t="shared" si="36"/>
        <v>-0.10360198093233554</v>
      </c>
      <c r="AS75">
        <f t="shared" si="36"/>
        <v>-5.8502162571569674E-5</v>
      </c>
      <c r="AT75">
        <f t="shared" si="36"/>
        <v>-6.8303193716015423E-5</v>
      </c>
      <c r="AU75">
        <f t="shared" si="23"/>
        <v>-0.10372878628862313</v>
      </c>
      <c r="AW75">
        <v>72</v>
      </c>
      <c r="AX75">
        <f>IF(Z75&gt;0, (R75*SUMPRODUCT(K75:$K$98, X75:$X$98)-K75*$AZ$3)/Z75, 0)</f>
        <v>-4170.0404258108583</v>
      </c>
    </row>
    <row r="76" spans="5:50" x14ac:dyDescent="0.25">
      <c r="E76">
        <v>2076</v>
      </c>
      <c r="F76" s="5">
        <f>EconomicRates!C116</f>
        <v>3.5571999999999999E-2</v>
      </c>
      <c r="G76" s="5">
        <f>EconomicRates!D116</f>
        <v>7.0000000000000007E-2</v>
      </c>
      <c r="H76" s="5">
        <f t="shared" si="37"/>
        <v>0.12000000000000001</v>
      </c>
      <c r="I76" s="5">
        <f t="shared" si="38"/>
        <v>1.1200000000000001</v>
      </c>
      <c r="J76">
        <f t="shared" si="39"/>
        <v>0.89285714285714279</v>
      </c>
      <c r="K76">
        <f t="shared" si="47"/>
        <v>2.55319711530737E-4</v>
      </c>
      <c r="L76" s="2">
        <v>73</v>
      </c>
      <c r="M76" s="6">
        <v>0.508136904</v>
      </c>
      <c r="Q76" s="4">
        <f t="shared" si="48"/>
        <v>12.5</v>
      </c>
      <c r="R76">
        <f t="shared" si="27"/>
        <v>500000</v>
      </c>
      <c r="S76">
        <f t="shared" si="28"/>
        <v>-7950.8354282411992</v>
      </c>
      <c r="U76">
        <f t="shared" si="40"/>
        <v>0.508136904</v>
      </c>
      <c r="V76">
        <f t="shared" si="41"/>
        <v>0.01</v>
      </c>
      <c r="W76">
        <f t="shared" si="42"/>
        <v>7.6921679106467641E-4</v>
      </c>
      <c r="X76">
        <f t="shared" si="43"/>
        <v>3.9086743871641951E-4</v>
      </c>
      <c r="Y76">
        <f t="shared" si="44"/>
        <v>7.6921679106467635E-6</v>
      </c>
      <c r="Z76">
        <f t="shared" si="45"/>
        <v>3.7065718443761013E-4</v>
      </c>
      <c r="AB76">
        <f t="shared" si="46"/>
        <v>-3.2076651149522051</v>
      </c>
      <c r="AC76">
        <f t="shared" si="29"/>
        <v>-2.9470342737586832</v>
      </c>
      <c r="AE76">
        <f t="shared" si="30"/>
        <v>0</v>
      </c>
      <c r="AF76">
        <f t="shared" si="31"/>
        <v>0</v>
      </c>
      <c r="AG76">
        <f t="shared" si="31"/>
        <v>-4.6332148054701264E-3</v>
      </c>
      <c r="AH76">
        <f t="shared" si="32"/>
        <v>-195.43371935820974</v>
      </c>
      <c r="AI76">
        <f t="shared" si="33"/>
        <v>-195.43835257301521</v>
      </c>
      <c r="AJ76">
        <f t="shared" si="34"/>
        <v>-0.26063084119352187</v>
      </c>
      <c r="AK76">
        <f t="shared" si="49"/>
        <v>-0.22453655804665437</v>
      </c>
      <c r="AL76">
        <f t="shared" si="35"/>
        <v>-195.92351997225538</v>
      </c>
      <c r="AN76">
        <f t="shared" si="36"/>
        <v>0</v>
      </c>
      <c r="AO76">
        <f t="shared" si="36"/>
        <v>0</v>
      </c>
      <c r="AP76">
        <f t="shared" si="36"/>
        <v>-1.1829510675925724E-6</v>
      </c>
      <c r="AQ76">
        <f t="shared" si="36"/>
        <v>-4.989808084991712E-2</v>
      </c>
      <c r="AR76">
        <f t="shared" si="36"/>
        <v>-4.9899263800984715E-2</v>
      </c>
      <c r="AS76">
        <f t="shared" si="36"/>
        <v>-6.6544191189543328E-5</v>
      </c>
      <c r="AT76">
        <f t="shared" si="36"/>
        <v>-5.7328609228576377E-5</v>
      </c>
      <c r="AU76">
        <f t="shared" si="23"/>
        <v>-5.0023136601402833E-2</v>
      </c>
      <c r="AW76">
        <v>73</v>
      </c>
      <c r="AX76">
        <f>IF(Z76&gt;0, (R76*SUMPRODUCT(K76:$K$98, X76:$X$98)-K76*$AZ$3)/Z76, 0)</f>
        <v>-7950.8354282411992</v>
      </c>
    </row>
    <row r="77" spans="5:50" x14ac:dyDescent="0.25">
      <c r="E77">
        <v>2077</v>
      </c>
      <c r="F77" s="5">
        <f>EconomicRates!C117</f>
        <v>3.5571999999999999E-2</v>
      </c>
      <c r="G77" s="5">
        <f>EconomicRates!D117</f>
        <v>7.0000000000000007E-2</v>
      </c>
      <c r="H77" s="5">
        <f t="shared" si="37"/>
        <v>0.12000000000000001</v>
      </c>
      <c r="I77" s="5">
        <f t="shared" si="38"/>
        <v>1.1200000000000001</v>
      </c>
      <c r="J77">
        <f t="shared" si="39"/>
        <v>0.89285714285714279</v>
      </c>
      <c r="K77">
        <f t="shared" si="47"/>
        <v>2.2796402815244374E-4</v>
      </c>
      <c r="L77" s="2">
        <v>74</v>
      </c>
      <c r="M77" s="6">
        <v>0.53626491099999996</v>
      </c>
      <c r="Q77" s="4">
        <f t="shared" si="48"/>
        <v>12.5</v>
      </c>
      <c r="R77">
        <f t="shared" si="27"/>
        <v>500000</v>
      </c>
      <c r="S77">
        <f t="shared" si="28"/>
        <v>-15886.099553944769</v>
      </c>
      <c r="U77">
        <f t="shared" si="40"/>
        <v>0.53626491099999996</v>
      </c>
      <c r="V77">
        <f t="shared" si="41"/>
        <v>0.01</v>
      </c>
      <c r="W77">
        <f t="shared" si="42"/>
        <v>3.7065718443761013E-4</v>
      </c>
      <c r="X77">
        <f t="shared" si="43"/>
        <v>1.9877044202394557E-4</v>
      </c>
      <c r="Y77">
        <f t="shared" si="44"/>
        <v>3.7065718443761014E-6</v>
      </c>
      <c r="Z77">
        <f t="shared" si="45"/>
        <v>1.6818017056928846E-4</v>
      </c>
      <c r="AB77">
        <f t="shared" si="46"/>
        <v>-2.9470342737586832</v>
      </c>
      <c r="AC77">
        <f t="shared" si="29"/>
        <v>-2.6717269326631286</v>
      </c>
      <c r="AE77">
        <f t="shared" si="30"/>
        <v>0</v>
      </c>
      <c r="AF77">
        <f t="shared" si="31"/>
        <v>0</v>
      </c>
      <c r="AG77">
        <f t="shared" si="31"/>
        <v>-2.1022521321161056E-3</v>
      </c>
      <c r="AH77">
        <f t="shared" si="32"/>
        <v>-99.385221011972789</v>
      </c>
      <c r="AI77">
        <f t="shared" si="33"/>
        <v>-99.387323264104907</v>
      </c>
      <c r="AJ77">
        <f t="shared" si="34"/>
        <v>-0.27530734109555466</v>
      </c>
      <c r="AK77">
        <f t="shared" si="49"/>
        <v>-0.20629239916310785</v>
      </c>
      <c r="AL77">
        <f t="shared" si="35"/>
        <v>-99.868923004363566</v>
      </c>
      <c r="AN77">
        <f t="shared" si="36"/>
        <v>0</v>
      </c>
      <c r="AO77">
        <f t="shared" si="36"/>
        <v>0</v>
      </c>
      <c r="AP77">
        <f t="shared" si="36"/>
        <v>-4.7923786422925077E-7</v>
      </c>
      <c r="AQ77">
        <f t="shared" si="36"/>
        <v>-2.2656255320710209E-2</v>
      </c>
      <c r="AR77">
        <f t="shared" si="36"/>
        <v>-2.2656734558574438E-2</v>
      </c>
      <c r="AS77">
        <f t="shared" si="36"/>
        <v>-6.2760170456081449E-5</v>
      </c>
      <c r="AT77">
        <f t="shared" si="36"/>
        <v>-4.7027246290453881E-5</v>
      </c>
      <c r="AU77">
        <f t="shared" si="23"/>
        <v>-2.2766521975320971E-2</v>
      </c>
      <c r="AW77">
        <v>74</v>
      </c>
      <c r="AX77">
        <f>IF(Z77&gt;0, (R77*SUMPRODUCT(K77:$K$98, X77:$X$98)-K77*$AZ$3)/Z77, 0)</f>
        <v>-15886.099553944769</v>
      </c>
    </row>
    <row r="78" spans="5:50" x14ac:dyDescent="0.25">
      <c r="E78">
        <v>2078</v>
      </c>
      <c r="F78" s="5">
        <f>EconomicRates!C118</f>
        <v>3.5571999999999999E-2</v>
      </c>
      <c r="G78" s="5">
        <f>EconomicRates!D118</f>
        <v>7.0000000000000007E-2</v>
      </c>
      <c r="H78" s="5">
        <f t="shared" si="37"/>
        <v>0.12000000000000001</v>
      </c>
      <c r="I78" s="5">
        <f t="shared" si="38"/>
        <v>1.1200000000000001</v>
      </c>
      <c r="J78">
        <f t="shared" si="39"/>
        <v>0.89285714285714279</v>
      </c>
      <c r="K78">
        <f t="shared" si="47"/>
        <v>2.0353931085039618E-4</v>
      </c>
      <c r="L78" s="2">
        <v>75</v>
      </c>
      <c r="M78" s="6">
        <v>0.564431978</v>
      </c>
      <c r="Q78" s="4">
        <f t="shared" si="48"/>
        <v>12.5</v>
      </c>
      <c r="R78">
        <f t="shared" si="27"/>
        <v>500000</v>
      </c>
      <c r="S78">
        <f t="shared" si="28"/>
        <v>-33588.802328907041</v>
      </c>
      <c r="U78">
        <f t="shared" si="40"/>
        <v>0.564431978</v>
      </c>
      <c r="V78">
        <f t="shared" si="41"/>
        <v>0.01</v>
      </c>
      <c r="W78">
        <f t="shared" si="42"/>
        <v>1.6818017056928846E-4</v>
      </c>
      <c r="X78">
        <f t="shared" si="43"/>
        <v>9.4926266334800872E-5</v>
      </c>
      <c r="Y78">
        <f t="shared" si="44"/>
        <v>1.6818017056928847E-6</v>
      </c>
      <c r="Z78">
        <f t="shared" si="45"/>
        <v>7.1572102528794711E-5</v>
      </c>
      <c r="AB78">
        <f t="shared" si="46"/>
        <v>-2.6717269326631286</v>
      </c>
      <c r="AC78">
        <f t="shared" si="29"/>
        <v>-2.4040212041039535</v>
      </c>
      <c r="AE78">
        <f t="shared" si="30"/>
        <v>0</v>
      </c>
      <c r="AF78">
        <f t="shared" si="31"/>
        <v>0</v>
      </c>
      <c r="AG78">
        <f t="shared" si="31"/>
        <v>-8.9465128160993394E-4</v>
      </c>
      <c r="AH78">
        <f t="shared" si="32"/>
        <v>-47.463133167400436</v>
      </c>
      <c r="AI78">
        <f t="shared" si="33"/>
        <v>-47.464027818682048</v>
      </c>
      <c r="AJ78">
        <f t="shared" si="34"/>
        <v>-0.26770572855917507</v>
      </c>
      <c r="AK78">
        <f t="shared" si="49"/>
        <v>-0.18702088528641903</v>
      </c>
      <c r="AL78">
        <f t="shared" si="35"/>
        <v>-47.918754432527642</v>
      </c>
      <c r="AN78">
        <f t="shared" si="36"/>
        <v>0</v>
      </c>
      <c r="AO78">
        <f t="shared" si="36"/>
        <v>0</v>
      </c>
      <c r="AP78">
        <f t="shared" si="36"/>
        <v>-1.8209670531030968E-7</v>
      </c>
      <c r="AQ78">
        <f t="shared" si="36"/>
        <v>-9.6606134156932665E-3</v>
      </c>
      <c r="AR78">
        <f t="shared" si="36"/>
        <v>-9.6607955123985765E-3</v>
      </c>
      <c r="AS78">
        <f t="shared" si="36"/>
        <v>-5.4488639501637718E-5</v>
      </c>
      <c r="AT78">
        <f t="shared" si="36"/>
        <v>-3.8066102105828727E-5</v>
      </c>
      <c r="AU78">
        <f t="shared" si="23"/>
        <v>-9.7533502540060428E-3</v>
      </c>
      <c r="AW78">
        <v>75</v>
      </c>
      <c r="AX78">
        <f>IF(Z78&gt;0, (R78*SUMPRODUCT(K78:$K$98, X78:$X$98)-K78*$AZ$3)/Z78, 0)</f>
        <v>-33588.802328907041</v>
      </c>
    </row>
    <row r="79" spans="5:50" x14ac:dyDescent="0.25">
      <c r="E79">
        <v>2079</v>
      </c>
      <c r="F79" s="5">
        <f>EconomicRates!C119</f>
        <v>3.5571999999999999E-2</v>
      </c>
      <c r="G79" s="5">
        <f>EconomicRates!D119</f>
        <v>7.0000000000000007E-2</v>
      </c>
      <c r="H79" s="5">
        <f t="shared" si="37"/>
        <v>0.12000000000000001</v>
      </c>
      <c r="I79" s="5">
        <f t="shared" si="38"/>
        <v>1.1200000000000001</v>
      </c>
      <c r="J79">
        <f t="shared" si="39"/>
        <v>0.89285714285714279</v>
      </c>
      <c r="K79">
        <f t="shared" si="47"/>
        <v>1.8173152754499659E-4</v>
      </c>
      <c r="L79" s="2">
        <v>76</v>
      </c>
      <c r="M79" s="6">
        <v>0.59247427200000002</v>
      </c>
      <c r="Q79" s="4">
        <f t="shared" si="48"/>
        <v>12.5</v>
      </c>
      <c r="R79">
        <f t="shared" si="27"/>
        <v>500000</v>
      </c>
      <c r="S79">
        <f t="shared" si="28"/>
        <v>-75722.227366258739</v>
      </c>
      <c r="U79">
        <f t="shared" si="40"/>
        <v>0.59247427200000002</v>
      </c>
      <c r="V79">
        <f t="shared" si="41"/>
        <v>0.01</v>
      </c>
      <c r="W79">
        <f t="shared" si="42"/>
        <v>7.1572102528794711E-5</v>
      </c>
      <c r="X79">
        <f t="shared" si="43"/>
        <v>4.2404629341257008E-5</v>
      </c>
      <c r="Y79">
        <f t="shared" si="44"/>
        <v>7.1572102528794717E-7</v>
      </c>
      <c r="Z79">
        <f t="shared" si="45"/>
        <v>2.8451752162249757E-5</v>
      </c>
      <c r="AB79">
        <f t="shared" si="46"/>
        <v>-2.4040212041039535</v>
      </c>
      <c r="AC79">
        <f t="shared" si="29"/>
        <v>-2.1544300461983199</v>
      </c>
      <c r="AE79">
        <f t="shared" si="30"/>
        <v>0</v>
      </c>
      <c r="AF79">
        <f t="shared" si="31"/>
        <v>0</v>
      </c>
      <c r="AG79">
        <f t="shared" si="31"/>
        <v>-3.5564690202812194E-4</v>
      </c>
      <c r="AH79">
        <f t="shared" si="32"/>
        <v>-21.202314670628503</v>
      </c>
      <c r="AI79">
        <f t="shared" si="33"/>
        <v>-21.202670317530533</v>
      </c>
      <c r="AJ79">
        <f t="shared" si="34"/>
        <v>-0.24959115790563358</v>
      </c>
      <c r="AK79">
        <f t="shared" si="49"/>
        <v>-0.16828148428727677</v>
      </c>
      <c r="AL79">
        <f t="shared" si="35"/>
        <v>-21.620542959723444</v>
      </c>
      <c r="AN79">
        <f t="shared" si="36"/>
        <v>0</v>
      </c>
      <c r="AO79">
        <f t="shared" si="36"/>
        <v>0</v>
      </c>
      <c r="AP79">
        <f t="shared" si="36"/>
        <v>-6.4632254772216341E-8</v>
      </c>
      <c r="AQ79">
        <f t="shared" si="36"/>
        <v>-3.853129032583009E-3</v>
      </c>
      <c r="AR79">
        <f t="shared" si="36"/>
        <v>-3.8531936648377816E-3</v>
      </c>
      <c r="AS79">
        <f t="shared" si="36"/>
        <v>-4.5358582387915239E-5</v>
      </c>
      <c r="AT79">
        <f t="shared" si="36"/>
        <v>-3.0582051197066151E-5</v>
      </c>
      <c r="AU79">
        <f t="shared" si="23"/>
        <v>-3.929134298422763E-3</v>
      </c>
      <c r="AW79">
        <v>76</v>
      </c>
      <c r="AX79">
        <f>IF(Z79&gt;0, (R79*SUMPRODUCT(K79:$K$98, X79:$X$98)-K79*$AZ$3)/Z79, 0)</f>
        <v>-75722.227366258739</v>
      </c>
    </row>
    <row r="80" spans="5:50" x14ac:dyDescent="0.25">
      <c r="E80">
        <v>2080</v>
      </c>
      <c r="F80" s="5">
        <f>EconomicRates!C120</f>
        <v>3.5571999999999999E-2</v>
      </c>
      <c r="G80" s="5">
        <f>EconomicRates!D120</f>
        <v>7.0000000000000007E-2</v>
      </c>
      <c r="H80" s="5">
        <f t="shared" si="37"/>
        <v>0.12000000000000001</v>
      </c>
      <c r="I80" s="5">
        <f t="shared" si="38"/>
        <v>1.1200000000000001</v>
      </c>
      <c r="J80">
        <f t="shared" si="39"/>
        <v>0.89285714285714279</v>
      </c>
      <c r="K80">
        <f t="shared" si="47"/>
        <v>1.6226029245088979E-4</v>
      </c>
      <c r="L80" s="2">
        <v>77</v>
      </c>
      <c r="M80" s="6">
        <v>0.62503115200000003</v>
      </c>
      <c r="Q80" s="4">
        <f t="shared" si="48"/>
        <v>12.5</v>
      </c>
      <c r="R80">
        <f t="shared" si="27"/>
        <v>500000</v>
      </c>
      <c r="S80">
        <f t="shared" si="28"/>
        <v>-185555.44912665381</v>
      </c>
      <c r="U80">
        <f t="shared" si="40"/>
        <v>0.62503115200000003</v>
      </c>
      <c r="V80">
        <f t="shared" si="41"/>
        <v>0.01</v>
      </c>
      <c r="W80">
        <f t="shared" si="42"/>
        <v>2.8451752162249757E-5</v>
      </c>
      <c r="X80">
        <f t="shared" si="43"/>
        <v>1.7783231430389459E-5</v>
      </c>
      <c r="Y80">
        <f t="shared" si="44"/>
        <v>2.8451752162249755E-7</v>
      </c>
      <c r="Z80">
        <f t="shared" si="45"/>
        <v>1.03840032102378E-5</v>
      </c>
      <c r="AB80">
        <f t="shared" si="46"/>
        <v>-2.1544300461983199</v>
      </c>
      <c r="AC80">
        <f t="shared" si="29"/>
        <v>-1.92680837940829</v>
      </c>
      <c r="AE80">
        <f t="shared" si="30"/>
        <v>0</v>
      </c>
      <c r="AF80">
        <f t="shared" si="31"/>
        <v>0</v>
      </c>
      <c r="AG80">
        <f t="shared" si="31"/>
        <v>-1.2980004012797249E-4</v>
      </c>
      <c r="AH80">
        <f t="shared" si="32"/>
        <v>-8.8916157151947299</v>
      </c>
      <c r="AI80">
        <f t="shared" si="33"/>
        <v>-8.8917455152348577</v>
      </c>
      <c r="AJ80">
        <f t="shared" si="34"/>
        <v>-0.22762166679002993</v>
      </c>
      <c r="AK80">
        <f t="shared" si="49"/>
        <v>-0.15081010323388241</v>
      </c>
      <c r="AL80">
        <f t="shared" si="35"/>
        <v>-9.2701772852587698</v>
      </c>
      <c r="AN80">
        <f t="shared" si="36"/>
        <v>0</v>
      </c>
      <c r="AO80">
        <f t="shared" si="36"/>
        <v>0</v>
      </c>
      <c r="AP80">
        <f t="shared" si="36"/>
        <v>-2.1061392471302047E-8</v>
      </c>
      <c r="AQ80">
        <f t="shared" si="36"/>
        <v>-1.4427561663084244E-3</v>
      </c>
      <c r="AR80">
        <f t="shared" si="36"/>
        <v>-1.4427772277008958E-3</v>
      </c>
      <c r="AS80">
        <f t="shared" si="36"/>
        <v>-3.6933958221509247E-5</v>
      </c>
      <c r="AT80">
        <f t="shared" si="36"/>
        <v>-2.4470491455278641E-5</v>
      </c>
      <c r="AU80">
        <f t="shared" si="23"/>
        <v>-1.5041816773776835E-3</v>
      </c>
      <c r="AW80">
        <v>77</v>
      </c>
      <c r="AX80">
        <f>IF(Z80&gt;0, (R80*SUMPRODUCT(K80:$K$98, X80:$X$98)-K80*$AZ$3)/Z80, 0)</f>
        <v>-185555.44912665381</v>
      </c>
    </row>
    <row r="81" spans="2:50" x14ac:dyDescent="0.25">
      <c r="E81">
        <v>2081</v>
      </c>
      <c r="F81" s="5">
        <f>EconomicRates!C121</f>
        <v>3.5571999999999999E-2</v>
      </c>
      <c r="G81" s="5">
        <f>EconomicRates!D121</f>
        <v>7.0000000000000007E-2</v>
      </c>
      <c r="H81" s="5">
        <f t="shared" si="37"/>
        <v>0.12000000000000001</v>
      </c>
      <c r="I81" s="5">
        <f t="shared" si="38"/>
        <v>1.1200000000000001</v>
      </c>
      <c r="J81">
        <f t="shared" si="39"/>
        <v>0.89285714285714279</v>
      </c>
      <c r="K81">
        <f t="shared" si="47"/>
        <v>1.4487526111686588E-4</v>
      </c>
      <c r="L81" s="2">
        <v>78</v>
      </c>
      <c r="M81" s="6">
        <v>0.65741117999999998</v>
      </c>
      <c r="Q81" s="4">
        <f t="shared" si="48"/>
        <v>12.5</v>
      </c>
      <c r="R81">
        <f t="shared" si="27"/>
        <v>500000</v>
      </c>
      <c r="S81">
        <f t="shared" si="28"/>
        <v>-498487.2389834653</v>
      </c>
      <c r="U81">
        <f t="shared" si="40"/>
        <v>0.65741117999999998</v>
      </c>
      <c r="V81">
        <f t="shared" si="41"/>
        <v>0.01</v>
      </c>
      <c r="W81">
        <f t="shared" si="42"/>
        <v>1.03840032102378E-5</v>
      </c>
      <c r="X81">
        <f t="shared" si="43"/>
        <v>6.8265598035662203E-6</v>
      </c>
      <c r="Y81">
        <f t="shared" si="44"/>
        <v>1.0384003210237801E-7</v>
      </c>
      <c r="Z81">
        <f t="shared" si="45"/>
        <v>3.4536033745692015E-6</v>
      </c>
      <c r="AB81">
        <f t="shared" si="46"/>
        <v>-1.92680837940829</v>
      </c>
      <c r="AC81">
        <f t="shared" si="29"/>
        <v>-1.7215772107329799</v>
      </c>
      <c r="AE81">
        <f t="shared" si="30"/>
        <v>0</v>
      </c>
      <c r="AF81">
        <f t="shared" si="31"/>
        <v>0</v>
      </c>
      <c r="AG81">
        <f t="shared" si="31"/>
        <v>-4.3170042182115021E-5</v>
      </c>
      <c r="AH81">
        <f t="shared" si="32"/>
        <v>-3.4132799017831101</v>
      </c>
      <c r="AI81">
        <f t="shared" si="33"/>
        <v>-3.413323071825292</v>
      </c>
      <c r="AJ81">
        <f t="shared" si="34"/>
        <v>-0.2052311686753101</v>
      </c>
      <c r="AK81">
        <f t="shared" si="49"/>
        <v>-0.13487658655858031</v>
      </c>
      <c r="AL81">
        <f t="shared" si="35"/>
        <v>-3.7534308270591823</v>
      </c>
      <c r="AN81">
        <f t="shared" si="36"/>
        <v>0</v>
      </c>
      <c r="AO81">
        <f t="shared" si="36"/>
        <v>0</v>
      </c>
      <c r="AP81">
        <f t="shared" si="36"/>
        <v>-6.2542711335600282E-9</v>
      </c>
      <c r="AQ81">
        <f t="shared" si="36"/>
        <v>-4.9449981703577836E-4</v>
      </c>
      <c r="AR81">
        <f t="shared" si="36"/>
        <v>-4.945060713069119E-4</v>
      </c>
      <c r="AS81">
        <f t="shared" si="36"/>
        <v>-2.9732919151155096E-5</v>
      </c>
      <c r="AT81">
        <f t="shared" si="36"/>
        <v>-1.9540280696225885E-5</v>
      </c>
      <c r="AU81">
        <f t="shared" si="23"/>
        <v>-5.4377927115429291E-4</v>
      </c>
      <c r="AW81">
        <v>78</v>
      </c>
      <c r="AX81">
        <f>IF(Z81&gt;0, (R81*SUMPRODUCT(K81:$K$98, X81:$X$98)-K81*$AZ$3)/Z81, 0)</f>
        <v>-498487.2389834653</v>
      </c>
    </row>
    <row r="82" spans="2:50" x14ac:dyDescent="0.25">
      <c r="E82">
        <v>2082</v>
      </c>
      <c r="F82" s="5">
        <f>EconomicRates!C122</f>
        <v>3.5571999999999999E-2</v>
      </c>
      <c r="G82" s="5">
        <f>EconomicRates!D122</f>
        <v>7.0000000000000007E-2</v>
      </c>
      <c r="H82" s="5">
        <f t="shared" si="37"/>
        <v>0.12000000000000001</v>
      </c>
      <c r="I82" s="5">
        <f t="shared" si="38"/>
        <v>1.1200000000000001</v>
      </c>
      <c r="J82">
        <f t="shared" si="39"/>
        <v>0.89285714285714279</v>
      </c>
      <c r="K82">
        <f t="shared" si="47"/>
        <v>1.2935291171148737E-4</v>
      </c>
      <c r="L82" s="2">
        <v>79</v>
      </c>
      <c r="M82" s="6">
        <v>0.68957421399999996</v>
      </c>
      <c r="Q82" s="4">
        <f t="shared" si="48"/>
        <v>12.5</v>
      </c>
      <c r="R82">
        <f t="shared" si="27"/>
        <v>500000</v>
      </c>
      <c r="S82">
        <f t="shared" si="28"/>
        <v>-1481894.0632421635</v>
      </c>
      <c r="U82">
        <f t="shared" si="40"/>
        <v>0.68957421399999996</v>
      </c>
      <c r="V82">
        <f t="shared" si="41"/>
        <v>0.01</v>
      </c>
      <c r="W82">
        <f t="shared" si="42"/>
        <v>3.4536033745692015E-6</v>
      </c>
      <c r="X82">
        <f t="shared" si="43"/>
        <v>2.3815158324863047E-6</v>
      </c>
      <c r="Y82">
        <f t="shared" si="44"/>
        <v>3.4536033745692013E-8</v>
      </c>
      <c r="Z82">
        <f t="shared" si="45"/>
        <v>1.0375515083372048E-6</v>
      </c>
      <c r="AB82">
        <f t="shared" si="46"/>
        <v>-1.7215772107329799</v>
      </c>
      <c r="AC82">
        <f t="shared" si="29"/>
        <v>-1.5375414205128559</v>
      </c>
      <c r="AE82">
        <f t="shared" si="30"/>
        <v>0</v>
      </c>
      <c r="AF82">
        <f t="shared" si="31"/>
        <v>0</v>
      </c>
      <c r="AG82">
        <f t="shared" si="31"/>
        <v>-1.2969393854215059E-5</v>
      </c>
      <c r="AH82">
        <f t="shared" si="32"/>
        <v>-1.1907579162431523</v>
      </c>
      <c r="AI82">
        <f t="shared" si="33"/>
        <v>-1.1907708856370065</v>
      </c>
      <c r="AJ82">
        <f t="shared" si="34"/>
        <v>-0.18403579022012395</v>
      </c>
      <c r="AK82">
        <f t="shared" si="49"/>
        <v>-0.1205104047513086</v>
      </c>
      <c r="AL82">
        <f t="shared" si="35"/>
        <v>-1.495317080608439</v>
      </c>
      <c r="AN82">
        <f t="shared" si="36"/>
        <v>0</v>
      </c>
      <c r="AO82">
        <f t="shared" si="36"/>
        <v>0</v>
      </c>
      <c r="AP82">
        <f t="shared" si="36"/>
        <v>-1.6776288581757874E-9</v>
      </c>
      <c r="AQ82">
        <f t="shared" si="36"/>
        <v>-1.5402800360955516E-4</v>
      </c>
      <c r="AR82">
        <f t="shared" si="36"/>
        <v>-1.5402968123841334E-4</v>
      </c>
      <c r="AS82">
        <f t="shared" si="36"/>
        <v>-2.3805565324097505E-5</v>
      </c>
      <c r="AT82">
        <f t="shared" si="36"/>
        <v>-1.558837174611163E-5</v>
      </c>
      <c r="AU82">
        <f t="shared" si="23"/>
        <v>-1.9342361830862245E-4</v>
      </c>
      <c r="AW82">
        <v>79</v>
      </c>
      <c r="AX82">
        <f>IF(Z82&gt;0, (R82*SUMPRODUCT(K82:$K$98, X82:$X$98)-K82*$AZ$3)/Z82, 0)</f>
        <v>-1481894.0632421635</v>
      </c>
    </row>
    <row r="83" spans="2:50" x14ac:dyDescent="0.25">
      <c r="E83">
        <v>2083</v>
      </c>
      <c r="F83" s="5">
        <f>EconomicRates!C123</f>
        <v>3.5571999999999999E-2</v>
      </c>
      <c r="G83" s="5">
        <f>EconomicRates!D123</f>
        <v>7.0000000000000007E-2</v>
      </c>
      <c r="H83" s="5">
        <f t="shared" si="37"/>
        <v>0.12000000000000001</v>
      </c>
      <c r="I83" s="5">
        <f t="shared" si="38"/>
        <v>1.1200000000000001</v>
      </c>
      <c r="J83">
        <f t="shared" si="39"/>
        <v>0.89285714285714279</v>
      </c>
      <c r="K83">
        <f t="shared" si="47"/>
        <v>1.1549367117097085E-4</v>
      </c>
      <c r="L83" s="2">
        <v>80</v>
      </c>
      <c r="M83" s="6">
        <v>0.72148010799999995</v>
      </c>
      <c r="Q83" s="4">
        <f t="shared" si="48"/>
        <v>12.5</v>
      </c>
      <c r="R83">
        <f t="shared" si="27"/>
        <v>500000</v>
      </c>
      <c r="S83">
        <f t="shared" si="28"/>
        <v>-4927926.7701674122</v>
      </c>
      <c r="U83">
        <f t="shared" si="40"/>
        <v>0.72148010799999995</v>
      </c>
      <c r="V83">
        <f t="shared" si="41"/>
        <v>0.01</v>
      </c>
      <c r="W83">
        <f t="shared" si="42"/>
        <v>1.0375515083372048E-6</v>
      </c>
      <c r="X83">
        <f t="shared" si="43"/>
        <v>7.4857277429068936E-7</v>
      </c>
      <c r="Y83">
        <f t="shared" si="44"/>
        <v>1.0375515083372047E-8</v>
      </c>
      <c r="Z83">
        <f t="shared" si="45"/>
        <v>2.7860321896314337E-7</v>
      </c>
      <c r="AB83">
        <f t="shared" si="46"/>
        <v>-1.5375414205128559</v>
      </c>
      <c r="AC83">
        <f t="shared" si="29"/>
        <v>-1.3729362609832874</v>
      </c>
      <c r="AE83">
        <f t="shared" si="30"/>
        <v>0</v>
      </c>
      <c r="AF83">
        <f t="shared" si="31"/>
        <v>0</v>
      </c>
      <c r="AG83">
        <f t="shared" si="31"/>
        <v>-3.482540237039292E-6</v>
      </c>
      <c r="AH83">
        <f t="shared" si="32"/>
        <v>-0.37428638714534468</v>
      </c>
      <c r="AI83">
        <f t="shared" si="33"/>
        <v>-0.3742898696855817</v>
      </c>
      <c r="AJ83">
        <f t="shared" si="34"/>
        <v>-0.16460515952956856</v>
      </c>
      <c r="AK83">
        <f t="shared" si="49"/>
        <v>-0.10762789943589993</v>
      </c>
      <c r="AL83">
        <f t="shared" si="35"/>
        <v>-0.6465229286510501</v>
      </c>
      <c r="AN83">
        <f t="shared" si="36"/>
        <v>0</v>
      </c>
      <c r="AO83">
        <f t="shared" si="36"/>
        <v>0</v>
      </c>
      <c r="AP83">
        <f t="shared" si="36"/>
        <v>-4.0221135697629086E-10</v>
      </c>
      <c r="AQ83">
        <f t="shared" si="36"/>
        <v>-4.3227708920735129E-5</v>
      </c>
      <c r="AR83">
        <f t="shared" si="36"/>
        <v>-4.3228111132092102E-5</v>
      </c>
      <c r="AS83">
        <f t="shared" si="36"/>
        <v>-1.901085416775319E-5</v>
      </c>
      <c r="AT83">
        <f t="shared" si="36"/>
        <v>-1.2430341226272145E-5</v>
      </c>
      <c r="AU83">
        <f t="shared" si="23"/>
        <v>-7.4669306526117435E-5</v>
      </c>
      <c r="AW83">
        <v>80</v>
      </c>
      <c r="AX83">
        <f>IF(Z83&gt;0, (R83*SUMPRODUCT(K83:$K$98, X83:$X$98)-K83*$AZ$3)/Z83, 0)</f>
        <v>-4927926.7701674122</v>
      </c>
    </row>
    <row r="84" spans="2:50" x14ac:dyDescent="0.25">
      <c r="E84">
        <v>2084</v>
      </c>
      <c r="F84" s="5">
        <f>EconomicRates!C124</f>
        <v>3.5571999999999999E-2</v>
      </c>
      <c r="G84" s="5">
        <f>EconomicRates!D124</f>
        <v>7.0000000000000007E-2</v>
      </c>
      <c r="H84" s="5">
        <f t="shared" si="37"/>
        <v>0.12000000000000001</v>
      </c>
      <c r="I84" s="5">
        <f t="shared" si="38"/>
        <v>1.1200000000000001</v>
      </c>
      <c r="J84">
        <f t="shared" si="39"/>
        <v>0.89285714285714279</v>
      </c>
      <c r="K84">
        <f t="shared" si="47"/>
        <v>1.031193492597954E-4</v>
      </c>
      <c r="L84" s="2">
        <v>81</v>
      </c>
      <c r="M84" s="6">
        <v>0.75308980400000003</v>
      </c>
      <c r="Q84" s="4">
        <f t="shared" si="48"/>
        <v>12.5</v>
      </c>
      <c r="R84">
        <f t="shared" si="27"/>
        <v>500000</v>
      </c>
      <c r="S84">
        <f t="shared" si="28"/>
        <v>-18572724.773987226</v>
      </c>
      <c r="U84">
        <f t="shared" si="40"/>
        <v>0.75308980400000003</v>
      </c>
      <c r="V84">
        <f t="shared" si="41"/>
        <v>0.01</v>
      </c>
      <c r="W84">
        <f t="shared" si="42"/>
        <v>2.7860321896314337E-7</v>
      </c>
      <c r="X84">
        <f t="shared" si="43"/>
        <v>2.0981324356272272E-7</v>
      </c>
      <c r="Y84">
        <f t="shared" si="44"/>
        <v>2.7860321896314337E-9</v>
      </c>
      <c r="Z84">
        <f t="shared" si="45"/>
        <v>6.600394321078921E-8</v>
      </c>
      <c r="AB84">
        <f t="shared" si="46"/>
        <v>-1.3729362609832874</v>
      </c>
      <c r="AC84">
        <f t="shared" si="29"/>
        <v>-1.2258730712518708</v>
      </c>
      <c r="AE84">
        <f t="shared" si="30"/>
        <v>0</v>
      </c>
      <c r="AF84">
        <f t="shared" si="31"/>
        <v>0</v>
      </c>
      <c r="AG84">
        <f t="shared" si="31"/>
        <v>-8.2504929013486513E-7</v>
      </c>
      <c r="AH84">
        <f t="shared" si="32"/>
        <v>-0.10490662178136136</v>
      </c>
      <c r="AI84">
        <f t="shared" si="33"/>
        <v>-0.10490744683065149</v>
      </c>
      <c r="AJ84">
        <f t="shared" si="34"/>
        <v>-0.14706318973141652</v>
      </c>
      <c r="AK84">
        <f t="shared" si="49"/>
        <v>-9.6105538268830129E-2</v>
      </c>
      <c r="AL84">
        <f t="shared" si="35"/>
        <v>-0.34807617483089814</v>
      </c>
      <c r="AN84">
        <f t="shared" si="36"/>
        <v>0</v>
      </c>
      <c r="AO84">
        <f t="shared" si="36"/>
        <v>0</v>
      </c>
      <c r="AP84">
        <f t="shared" si="36"/>
        <v>-8.5078545905963425E-11</v>
      </c>
      <c r="AQ84">
        <f t="shared" si="36"/>
        <v>-1.0817902571137461E-5</v>
      </c>
      <c r="AR84">
        <f t="shared" si="36"/>
        <v>-1.0817987649683368E-5</v>
      </c>
      <c r="AS84">
        <f t="shared" si="36"/>
        <v>-1.5165060425173498E-5</v>
      </c>
      <c r="AT84">
        <f t="shared" si="36"/>
        <v>-9.9103405665441261E-6</v>
      </c>
      <c r="AU84">
        <f t="shared" si="23"/>
        <v>-3.5893388641400993E-5</v>
      </c>
      <c r="AW84">
        <v>81</v>
      </c>
      <c r="AX84">
        <f>IF(Z84&gt;0, (R84*SUMPRODUCT(K84:$K$98, X84:$X$98)-K84*$AZ$3)/Z84, 0)</f>
        <v>-18572724.773987226</v>
      </c>
    </row>
    <row r="85" spans="2:50" x14ac:dyDescent="0.25">
      <c r="E85">
        <v>2085</v>
      </c>
      <c r="F85" s="5">
        <f>EconomicRates!C125</f>
        <v>3.5571999999999999E-2</v>
      </c>
      <c r="G85" s="5">
        <f>EconomicRates!D125</f>
        <v>7.0000000000000007E-2</v>
      </c>
      <c r="H85" s="5">
        <f t="shared" si="37"/>
        <v>0.12000000000000001</v>
      </c>
      <c r="I85" s="5">
        <f t="shared" si="38"/>
        <v>1.1200000000000001</v>
      </c>
      <c r="J85">
        <f t="shared" si="39"/>
        <v>0.89285714285714279</v>
      </c>
      <c r="K85">
        <f t="shared" si="47"/>
        <v>9.207084755338875E-5</v>
      </c>
      <c r="L85" s="2">
        <v>82</v>
      </c>
      <c r="M85" s="6">
        <v>0.78453892300000005</v>
      </c>
      <c r="Q85" s="4">
        <f t="shared" si="48"/>
        <v>12.5</v>
      </c>
      <c r="R85">
        <f t="shared" si="27"/>
        <v>500000</v>
      </c>
      <c r="S85">
        <f t="shared" si="28"/>
        <v>-80710817.891388819</v>
      </c>
      <c r="U85">
        <f t="shared" si="40"/>
        <v>0.78453892300000005</v>
      </c>
      <c r="V85">
        <f t="shared" si="41"/>
        <v>0.01</v>
      </c>
      <c r="W85">
        <f t="shared" si="42"/>
        <v>6.600394321078921E-8</v>
      </c>
      <c r="X85">
        <f t="shared" si="43"/>
        <v>5.1782662520345733E-8</v>
      </c>
      <c r="Y85">
        <f t="shared" si="44"/>
        <v>6.6003943210789212E-10</v>
      </c>
      <c r="Z85">
        <f t="shared" si="45"/>
        <v>1.3561241258335585E-8</v>
      </c>
      <c r="AB85">
        <f t="shared" si="46"/>
        <v>-1.2258730712518708</v>
      </c>
      <c r="AC85">
        <f t="shared" si="29"/>
        <v>-1.094538873582712</v>
      </c>
      <c r="AE85">
        <f t="shared" si="30"/>
        <v>0</v>
      </c>
      <c r="AF85">
        <f t="shared" si="31"/>
        <v>0</v>
      </c>
      <c r="AG85">
        <f t="shared" si="31"/>
        <v>-1.6951551572919482E-7</v>
      </c>
      <c r="AH85">
        <f t="shared" si="32"/>
        <v>-2.5891331260172866E-2</v>
      </c>
      <c r="AI85">
        <f t="shared" si="33"/>
        <v>-2.5891500775688595E-2</v>
      </c>
      <c r="AJ85">
        <f t="shared" si="34"/>
        <v>-0.13133419766915888</v>
      </c>
      <c r="AK85">
        <f t="shared" si="49"/>
        <v>-8.5811114987630971E-2</v>
      </c>
      <c r="AL85">
        <f t="shared" si="35"/>
        <v>-0.24303681343247843</v>
      </c>
      <c r="AN85">
        <f t="shared" si="36"/>
        <v>0</v>
      </c>
      <c r="AO85">
        <f t="shared" si="36"/>
        <v>0</v>
      </c>
      <c r="AP85">
        <f t="shared" si="36"/>
        <v>-1.5607437206636769E-11</v>
      </c>
      <c r="AQ85">
        <f t="shared" si="36"/>
        <v>-2.3838368134096645E-6</v>
      </c>
      <c r="AR85">
        <f t="shared" si="36"/>
        <v>-2.3838524208468711E-6</v>
      </c>
      <c r="AS85">
        <f t="shared" si="36"/>
        <v>-1.2092050892143751E-5</v>
      </c>
      <c r="AT85">
        <f t="shared" si="36"/>
        <v>-7.9007020864124845E-6</v>
      </c>
      <c r="AU85">
        <f t="shared" si="23"/>
        <v>-2.2376605399403105E-5</v>
      </c>
      <c r="AW85">
        <v>82</v>
      </c>
      <c r="AX85">
        <f>IF(Z85&gt;0, (R85*SUMPRODUCT(K85:$K$98, X85:$X$98)-K85*$AZ$3)/Z85, 0)</f>
        <v>-80710817.891388819</v>
      </c>
    </row>
    <row r="86" spans="2:50" x14ac:dyDescent="0.25">
      <c r="E86">
        <v>2086</v>
      </c>
      <c r="F86" s="5">
        <f>EconomicRates!C126</f>
        <v>3.5571999999999999E-2</v>
      </c>
      <c r="G86" s="5">
        <f>EconomicRates!D126</f>
        <v>7.0000000000000007E-2</v>
      </c>
      <c r="H86" s="5">
        <f t="shared" si="37"/>
        <v>0.12000000000000001</v>
      </c>
      <c r="I86" s="5">
        <f t="shared" si="38"/>
        <v>1.1200000000000001</v>
      </c>
      <c r="J86">
        <f t="shared" si="39"/>
        <v>0.89285714285714279</v>
      </c>
      <c r="K86">
        <f t="shared" si="47"/>
        <v>8.2206113886954235E-5</v>
      </c>
      <c r="L86" s="2">
        <v>83</v>
      </c>
      <c r="M86" s="6">
        <v>0.81598695700000001</v>
      </c>
      <c r="Q86" s="4">
        <f t="shared" si="48"/>
        <v>12.5</v>
      </c>
      <c r="R86">
        <f t="shared" si="27"/>
        <v>500000</v>
      </c>
      <c r="S86">
        <f t="shared" si="28"/>
        <v>-414126330.4659282</v>
      </c>
      <c r="U86">
        <f t="shared" si="40"/>
        <v>0.81598695700000001</v>
      </c>
      <c r="V86">
        <f t="shared" si="41"/>
        <v>0.01</v>
      </c>
      <c r="W86">
        <f t="shared" si="42"/>
        <v>1.3561241258335585E-8</v>
      </c>
      <c r="X86">
        <f t="shared" si="43"/>
        <v>1.1065795987532104E-8</v>
      </c>
      <c r="Y86">
        <f t="shared" si="44"/>
        <v>1.3561241258335585E-10</v>
      </c>
      <c r="Z86">
        <f t="shared" si="45"/>
        <v>2.3598328582201249E-9</v>
      </c>
      <c r="AB86">
        <f t="shared" si="46"/>
        <v>-1.094538873582712</v>
      </c>
      <c r="AC86">
        <f t="shared" si="29"/>
        <v>-0.97726892208762328</v>
      </c>
      <c r="AE86">
        <f t="shared" si="30"/>
        <v>0</v>
      </c>
      <c r="AF86">
        <f t="shared" si="31"/>
        <v>0</v>
      </c>
      <c r="AG86">
        <f t="shared" si="31"/>
        <v>-2.9497910727751562E-8</v>
      </c>
      <c r="AH86">
        <f t="shared" si="32"/>
        <v>-5.5328979937660522E-3</v>
      </c>
      <c r="AI86">
        <f t="shared" si="33"/>
        <v>-5.53292749167678E-3</v>
      </c>
      <c r="AJ86">
        <f t="shared" si="34"/>
        <v>-0.11726995149508868</v>
      </c>
      <c r="AK86">
        <f t="shared" si="49"/>
        <v>-7.6617721150789839E-2</v>
      </c>
      <c r="AL86">
        <f t="shared" si="35"/>
        <v>-0.1994206001375553</v>
      </c>
      <c r="AN86">
        <f t="shared" si="36"/>
        <v>0</v>
      </c>
      <c r="AO86">
        <f t="shared" si="36"/>
        <v>0</v>
      </c>
      <c r="AP86">
        <f t="shared" si="36"/>
        <v>-2.424908608712754E-12</v>
      </c>
      <c r="AQ86">
        <f t="shared" si="36"/>
        <v>-4.548380426004327E-7</v>
      </c>
      <c r="AR86">
        <f t="shared" si="36"/>
        <v>-4.5484046750904141E-7</v>
      </c>
      <c r="AS86">
        <f t="shared" si="36"/>
        <v>-9.6403069881228589E-6</v>
      </c>
      <c r="AT86">
        <f t="shared" si="36"/>
        <v>-6.2984451106807317E-6</v>
      </c>
      <c r="AU86">
        <f t="shared" si="23"/>
        <v>-1.6393592566312632E-5</v>
      </c>
      <c r="AW86">
        <v>83</v>
      </c>
      <c r="AX86">
        <f>IF(Z86&gt;0, (R86*SUMPRODUCT(K86:$K$98, X86:$X$98)-K86*$AZ$3)/Z86, 0)</f>
        <v>-414126330.4659282</v>
      </c>
    </row>
    <row r="87" spans="2:50" x14ac:dyDescent="0.25">
      <c r="E87">
        <v>2087</v>
      </c>
      <c r="F87" s="5">
        <f>EconomicRates!C127</f>
        <v>3.5571999999999999E-2</v>
      </c>
      <c r="G87" s="5">
        <f>EconomicRates!D127</f>
        <v>7.0000000000000007E-2</v>
      </c>
      <c r="H87" s="5">
        <f t="shared" si="37"/>
        <v>0.12000000000000001</v>
      </c>
      <c r="I87" s="5">
        <f t="shared" si="38"/>
        <v>1.1200000000000001</v>
      </c>
      <c r="J87">
        <f t="shared" si="39"/>
        <v>0.89285714285714279</v>
      </c>
      <c r="K87">
        <f t="shared" si="47"/>
        <v>7.3398315970494849E-5</v>
      </c>
      <c r="L87" s="2">
        <v>84</v>
      </c>
      <c r="M87" s="6">
        <v>0.84743607600000004</v>
      </c>
      <c r="Q87" s="4">
        <f t="shared" si="48"/>
        <v>12.5</v>
      </c>
      <c r="R87">
        <f t="shared" si="27"/>
        <v>500000</v>
      </c>
      <c r="S87">
        <f t="shared" si="28"/>
        <v>-2593614219.4764485</v>
      </c>
      <c r="U87">
        <f t="shared" si="40"/>
        <v>0.84743607600000004</v>
      </c>
      <c r="V87">
        <f t="shared" si="41"/>
        <v>0.01</v>
      </c>
      <c r="W87">
        <f t="shared" si="42"/>
        <v>2.3598328582201249E-9</v>
      </c>
      <c r="X87">
        <f t="shared" si="43"/>
        <v>1.9998074973859273E-9</v>
      </c>
      <c r="Y87">
        <f t="shared" si="44"/>
        <v>2.359832858220125E-11</v>
      </c>
      <c r="Z87">
        <f t="shared" si="45"/>
        <v>3.3642703225199637E-10</v>
      </c>
      <c r="AB87">
        <f t="shared" si="46"/>
        <v>-0.97726892208762328</v>
      </c>
      <c r="AC87">
        <f t="shared" si="29"/>
        <v>-0.87256193466503951</v>
      </c>
      <c r="AE87">
        <f t="shared" si="30"/>
        <v>0</v>
      </c>
      <c r="AF87">
        <f t="shared" si="31"/>
        <v>0</v>
      </c>
      <c r="AG87">
        <f t="shared" si="31"/>
        <v>-4.2053379031499547E-9</v>
      </c>
      <c r="AH87">
        <f t="shared" si="32"/>
        <v>-9.9990374869296365E-4</v>
      </c>
      <c r="AI87">
        <f t="shared" si="33"/>
        <v>-9.9990795403086686E-4</v>
      </c>
      <c r="AJ87">
        <f t="shared" si="34"/>
        <v>-0.10470698742258377</v>
      </c>
      <c r="AK87">
        <f t="shared" si="49"/>
        <v>-6.8408824546133631E-2</v>
      </c>
      <c r="AL87">
        <f t="shared" si="35"/>
        <v>-0.17411571992274827</v>
      </c>
      <c r="AN87">
        <f t="shared" si="36"/>
        <v>0</v>
      </c>
      <c r="AO87">
        <f t="shared" si="36"/>
        <v>0</v>
      </c>
      <c r="AP87">
        <f t="shared" si="36"/>
        <v>-3.0866472017809862E-13</v>
      </c>
      <c r="AQ87">
        <f t="shared" si="36"/>
        <v>-7.3391251286648426E-8</v>
      </c>
      <c r="AR87">
        <f t="shared" si="36"/>
        <v>-7.3391559951368601E-8</v>
      </c>
      <c r="AS87">
        <f t="shared" si="36"/>
        <v>-7.6853165471614334E-6</v>
      </c>
      <c r="AT87">
        <f t="shared" si="36"/>
        <v>-5.0210925192072602E-6</v>
      </c>
      <c r="AU87">
        <f t="shared" si="23"/>
        <v>-1.2779800626320062E-5</v>
      </c>
      <c r="AW87">
        <v>84</v>
      </c>
      <c r="AX87">
        <f>IF(Z87&gt;0, (R87*SUMPRODUCT(K87:$K$98, X87:$X$98)-K87*$AZ$3)/Z87, 0)</f>
        <v>-2593614219.4764485</v>
      </c>
    </row>
    <row r="88" spans="2:50" x14ac:dyDescent="0.25">
      <c r="B88" s="6"/>
      <c r="E88">
        <v>2088</v>
      </c>
      <c r="F88" s="5">
        <f>EconomicRates!C128</f>
        <v>3.5571999999999999E-2</v>
      </c>
      <c r="G88" s="5">
        <f>EconomicRates!D128</f>
        <v>7.0000000000000007E-2</v>
      </c>
      <c r="H88" s="5">
        <f t="shared" si="37"/>
        <v>0.12000000000000001</v>
      </c>
      <c r="I88" s="5">
        <f t="shared" si="38"/>
        <v>1.1200000000000001</v>
      </c>
      <c r="J88">
        <f t="shared" si="39"/>
        <v>0.89285714285714279</v>
      </c>
      <c r="K88">
        <f t="shared" si="47"/>
        <v>6.5534210687941824E-5</v>
      </c>
      <c r="L88" s="2">
        <v>85</v>
      </c>
      <c r="M88" s="6">
        <v>0.87888519499999995</v>
      </c>
      <c r="Q88" s="4">
        <f t="shared" si="48"/>
        <v>12.5</v>
      </c>
      <c r="R88">
        <f t="shared" si="27"/>
        <v>500000</v>
      </c>
      <c r="S88">
        <f t="shared" si="28"/>
        <v>-20840851703.042774</v>
      </c>
      <c r="U88">
        <f t="shared" si="40"/>
        <v>0.87888519499999995</v>
      </c>
      <c r="V88">
        <f t="shared" si="41"/>
        <v>0.01</v>
      </c>
      <c r="W88">
        <f t="shared" si="42"/>
        <v>3.3642703225199637E-10</v>
      </c>
      <c r="X88">
        <f t="shared" si="43"/>
        <v>2.956807378440671E-10</v>
      </c>
      <c r="Y88">
        <f t="shared" si="44"/>
        <v>3.3642703225199638E-12</v>
      </c>
      <c r="Z88">
        <f t="shared" si="45"/>
        <v>3.7382024085409309E-11</v>
      </c>
      <c r="AB88">
        <f t="shared" si="46"/>
        <v>-0.87256193466503951</v>
      </c>
      <c r="AC88">
        <f t="shared" si="29"/>
        <v>-0.77907322032358861</v>
      </c>
      <c r="AE88">
        <f t="shared" si="30"/>
        <v>0</v>
      </c>
      <c r="AF88">
        <f t="shared" si="31"/>
        <v>0</v>
      </c>
      <c r="AG88">
        <f t="shared" si="31"/>
        <v>-4.6727530106761639E-10</v>
      </c>
      <c r="AH88">
        <f t="shared" si="32"/>
        <v>-1.4784036892203354E-4</v>
      </c>
      <c r="AI88">
        <f t="shared" si="33"/>
        <v>-1.4784083619733462E-4</v>
      </c>
      <c r="AJ88">
        <f t="shared" si="34"/>
        <v>-9.3488714341450896E-2</v>
      </c>
      <c r="AK88">
        <f t="shared" si="49"/>
        <v>-6.1079335426552771E-2</v>
      </c>
      <c r="AL88">
        <f t="shared" si="35"/>
        <v>-0.15471589060420099</v>
      </c>
      <c r="AN88">
        <f t="shared" si="36"/>
        <v>0</v>
      </c>
      <c r="AO88">
        <f t="shared" si="36"/>
        <v>0</v>
      </c>
      <c r="AP88">
        <f t="shared" si="36"/>
        <v>-3.0622518029436617E-14</v>
      </c>
      <c r="AQ88">
        <f t="shared" si="36"/>
        <v>-9.688601885119592E-9</v>
      </c>
      <c r="AR88">
        <f t="shared" si="36"/>
        <v>-9.6886325076376235E-9</v>
      </c>
      <c r="AS88">
        <f t="shared" si="36"/>
        <v>-6.1267091025974516E-6</v>
      </c>
      <c r="AT88">
        <f t="shared" si="36"/>
        <v>-4.0027860365231781E-6</v>
      </c>
      <c r="AU88">
        <f t="shared" si="23"/>
        <v>-1.0139183771628266E-5</v>
      </c>
      <c r="AW88">
        <v>85</v>
      </c>
      <c r="AX88">
        <f>IF(Z88&gt;0, (R88*SUMPRODUCT(K88:$K$98, X88:$X$98)-K88*$AZ$3)/Z88, 0)</f>
        <v>-20840851703.042774</v>
      </c>
    </row>
    <row r="89" spans="2:50" x14ac:dyDescent="0.25">
      <c r="B89" s="6"/>
      <c r="E89">
        <v>2089</v>
      </c>
      <c r="F89" s="5">
        <f>EconomicRates!C129</f>
        <v>3.5571999999999999E-2</v>
      </c>
      <c r="G89" s="5">
        <f>EconomicRates!D129</f>
        <v>7.0000000000000007E-2</v>
      </c>
      <c r="H89" s="5">
        <f t="shared" si="37"/>
        <v>0.12000000000000001</v>
      </c>
      <c r="I89" s="5">
        <f t="shared" si="38"/>
        <v>1.1200000000000001</v>
      </c>
      <c r="J89">
        <f t="shared" si="39"/>
        <v>0.89285714285714279</v>
      </c>
      <c r="K89">
        <f t="shared" si="47"/>
        <v>5.851268811423377E-5</v>
      </c>
      <c r="L89" s="2">
        <v>86</v>
      </c>
      <c r="M89" s="6">
        <v>1</v>
      </c>
      <c r="Q89" s="4">
        <f t="shared" si="48"/>
        <v>12.5</v>
      </c>
      <c r="R89">
        <f t="shared" si="27"/>
        <v>500000</v>
      </c>
      <c r="S89">
        <f t="shared" si="28"/>
        <v>0</v>
      </c>
      <c r="U89">
        <f t="shared" si="40"/>
        <v>1</v>
      </c>
      <c r="V89">
        <f t="shared" si="41"/>
        <v>0.01</v>
      </c>
      <c r="W89">
        <f t="shared" si="42"/>
        <v>3.7382024085409309E-11</v>
      </c>
      <c r="X89">
        <f t="shared" si="43"/>
        <v>3.7382024085409309E-11</v>
      </c>
      <c r="Y89">
        <f t="shared" si="44"/>
        <v>3.7382024085409309E-13</v>
      </c>
      <c r="Z89">
        <f t="shared" si="45"/>
        <v>0</v>
      </c>
      <c r="AB89">
        <f t="shared" si="46"/>
        <v>-0.77907322032358861</v>
      </c>
      <c r="AC89">
        <f t="shared" si="29"/>
        <v>0</v>
      </c>
      <c r="AE89">
        <f t="shared" si="30"/>
        <v>0</v>
      </c>
      <c r="AF89">
        <f t="shared" si="31"/>
        <v>0</v>
      </c>
      <c r="AG89">
        <f t="shared" si="31"/>
        <v>0</v>
      </c>
      <c r="AH89">
        <f t="shared" si="32"/>
        <v>-1.8691012042704654E-5</v>
      </c>
      <c r="AI89">
        <f t="shared" si="33"/>
        <v>-1.8691012042704654E-5</v>
      </c>
      <c r="AJ89">
        <f t="shared" si="34"/>
        <v>-0.77907322032358861</v>
      </c>
      <c r="AK89">
        <f t="shared" si="49"/>
        <v>-5.4535125422651209E-2</v>
      </c>
      <c r="AL89">
        <f t="shared" si="35"/>
        <v>-0.83362703675828254</v>
      </c>
      <c r="AN89">
        <f t="shared" si="36"/>
        <v>0</v>
      </c>
      <c r="AO89">
        <f t="shared" si="36"/>
        <v>0</v>
      </c>
      <c r="AP89">
        <f t="shared" si="36"/>
        <v>0</v>
      </c>
      <c r="AQ89">
        <f t="shared" si="36"/>
        <v>-1.0936613581941648E-9</v>
      </c>
      <c r="AR89">
        <f t="shared" si="36"/>
        <v>-1.0936613581941648E-9</v>
      </c>
      <c r="AS89">
        <f t="shared" si="36"/>
        <v>-4.558566835894587E-5</v>
      </c>
      <c r="AT89">
        <f t="shared" si="36"/>
        <v>-3.1909967851262114E-6</v>
      </c>
      <c r="AU89">
        <f t="shared" si="23"/>
        <v>-4.8777758805430278E-5</v>
      </c>
      <c r="AW89">
        <v>86</v>
      </c>
      <c r="AX89">
        <f>IF(Z89&gt;0, (R89*SUMPRODUCT(K89:$K$98, X89:$X$98)-K89*$AZ$3)/Z89, 0)</f>
        <v>0</v>
      </c>
    </row>
    <row r="90" spans="2:50" x14ac:dyDescent="0.25">
      <c r="B90" s="6"/>
      <c r="F90" s="5">
        <f>EconomicRates!C130</f>
        <v>3.5571999999999999E-2</v>
      </c>
      <c r="G90" s="5">
        <f>EconomicRates!D130</f>
        <v>7.0000000000000007E-2</v>
      </c>
      <c r="H90" s="5"/>
      <c r="I90" s="5"/>
      <c r="Q90" s="4"/>
      <c r="AX90">
        <f>IF(Z90&gt;0, (R90*SUMPRODUCT(K90:$K$98, X90:$X$98)-K90*$AZ$3)/Z90, 0)</f>
        <v>0</v>
      </c>
    </row>
    <row r="91" spans="2:50" x14ac:dyDescent="0.25">
      <c r="B91" s="6"/>
      <c r="F91" s="5">
        <f>EconomicRates!C131</f>
        <v>3.5571999999999999E-2</v>
      </c>
      <c r="G91" s="5">
        <f>EconomicRates!D131</f>
        <v>7.0000000000000007E-2</v>
      </c>
      <c r="H91" s="5"/>
      <c r="I91" s="5"/>
      <c r="Q91" s="4"/>
      <c r="AN91" s="8">
        <f t="shared" ref="AN91:AU91" si="50">SUM(AN3:AN89)</f>
        <v>13844.942082656196</v>
      </c>
      <c r="AO91" s="8">
        <f t="shared" si="50"/>
        <v>-1384.4942082656198</v>
      </c>
      <c r="AP91" s="8">
        <f t="shared" si="50"/>
        <v>-181.61256598347592</v>
      </c>
      <c r="AQ91" s="8">
        <f t="shared" si="50"/>
        <v>-11888.038673657196</v>
      </c>
      <c r="AR91" s="8">
        <f t="shared" si="50"/>
        <v>390.79663474989366</v>
      </c>
      <c r="AS91" s="8">
        <f t="shared" si="50"/>
        <v>-937.91192339974987</v>
      </c>
      <c r="AT91" s="8">
        <f t="shared" si="50"/>
        <v>547.1152886498536</v>
      </c>
      <c r="AU91" s="8">
        <f t="shared" si="50"/>
        <v>-4.7712617141709365E-13</v>
      </c>
      <c r="AX91">
        <f>IF(Z91&gt;0, (R91*SUMPRODUCT(K91:$K$98, X91:$X$98)-K91*$AZ$3)/Z91, 0)</f>
        <v>0</v>
      </c>
    </row>
    <row r="92" spans="2:50" x14ac:dyDescent="0.25">
      <c r="B92" s="6"/>
      <c r="F92" s="5">
        <f>EconomicRates!C132</f>
        <v>3.5571999999999999E-2</v>
      </c>
      <c r="G92" s="5">
        <f>EconomicRates!D132</f>
        <v>7.0000000000000007E-2</v>
      </c>
      <c r="H92" s="5"/>
      <c r="I92" s="5"/>
      <c r="Q92" s="4"/>
      <c r="AX92">
        <f>IF(Z92&gt;0, (R92*SUMPRODUCT(K92:$K$98, X92:$X$98)-K92*$AZ$3)/Z92, 0)</f>
        <v>0</v>
      </c>
    </row>
    <row r="93" spans="2:50" x14ac:dyDescent="0.25">
      <c r="B93" s="6"/>
      <c r="F93" s="5">
        <f>EconomicRates!C133</f>
        <v>3.5571999999999999E-2</v>
      </c>
      <c r="G93" s="5">
        <f>EconomicRates!D133</f>
        <v>7.0000000000000007E-2</v>
      </c>
      <c r="H93" s="5"/>
      <c r="I93" s="5"/>
      <c r="Q93" s="4"/>
      <c r="AX93">
        <f>IF(Z93&gt;0, (R93*SUMPRODUCT(K93:$K$98, X93:$X$98)-K93*$AZ$3)/Z93, 0)</f>
        <v>0</v>
      </c>
    </row>
    <row r="94" spans="2:50" x14ac:dyDescent="0.25">
      <c r="B94" s="6"/>
      <c r="F94" s="5">
        <f>EconomicRates!C134</f>
        <v>3.5571999999999999E-2</v>
      </c>
      <c r="G94" s="5">
        <f>EconomicRates!D134</f>
        <v>7.0000000000000007E-2</v>
      </c>
      <c r="H94" s="5"/>
      <c r="I94" s="5"/>
      <c r="Q94" s="4"/>
      <c r="AX94">
        <f>IF(Z94&gt;0, (R94*SUMPRODUCT(K94:$K$98, X94:$X$98)-K94*$AZ$3)/Z94, 0)</f>
        <v>0</v>
      </c>
    </row>
    <row r="95" spans="2:50" x14ac:dyDescent="0.25">
      <c r="B95" s="6"/>
      <c r="F95" s="5">
        <f>EconomicRates!C135</f>
        <v>3.5571999999999999E-2</v>
      </c>
      <c r="G95" s="5">
        <f>EconomicRates!D135</f>
        <v>7.0000000000000007E-2</v>
      </c>
      <c r="H95" s="5"/>
      <c r="I95" s="5"/>
      <c r="Q95" s="4"/>
      <c r="AX95">
        <f>IF(Z95&gt;0, (R95*SUMPRODUCT(K95:$K$98, X95:$X$98)-K95*$AZ$3)/Z95, 0)</f>
        <v>0</v>
      </c>
    </row>
    <row r="96" spans="2:50" x14ac:dyDescent="0.25">
      <c r="B96" s="6"/>
      <c r="F96" s="5">
        <f>EconomicRates!C136</f>
        <v>3.5571999999999999E-2</v>
      </c>
      <c r="G96" s="5">
        <f>EconomicRates!D136</f>
        <v>7.0000000000000007E-2</v>
      </c>
      <c r="H96" s="5"/>
      <c r="I96" s="5"/>
      <c r="Q96" s="4"/>
      <c r="AX96">
        <f>IF(Z96&gt;0, (R96*SUMPRODUCT(K96:$K$98, X96:$X$98)-K96*$AZ$3)/Z96, 0)</f>
        <v>0</v>
      </c>
    </row>
    <row r="97" spans="2:50" x14ac:dyDescent="0.25">
      <c r="B97" s="6"/>
      <c r="F97" s="5">
        <f>EconomicRates!C137</f>
        <v>3.5571999999999999E-2</v>
      </c>
      <c r="G97" s="5">
        <f>EconomicRates!D137</f>
        <v>7.0000000000000007E-2</v>
      </c>
      <c r="H97" s="5"/>
      <c r="I97" s="5"/>
      <c r="Q97" s="4"/>
      <c r="AX97">
        <f>IF(Z97&gt;0, (R97*SUMPRODUCT(K97:$K$98, X97:$X$98)-K97*$AZ$3)/Z97, 0)</f>
        <v>0</v>
      </c>
    </row>
    <row r="98" spans="2:50" x14ac:dyDescent="0.25">
      <c r="B98" s="6"/>
      <c r="F98" s="5">
        <f>EconomicRates!C138</f>
        <v>3.5571999999999999E-2</v>
      </c>
      <c r="G98" s="5">
        <f>EconomicRates!D138</f>
        <v>7.0000000000000007E-2</v>
      </c>
      <c r="H98" s="5"/>
      <c r="I98" s="5"/>
      <c r="Q98" s="4"/>
    </row>
    <row r="99" spans="2:50" x14ac:dyDescent="0.25">
      <c r="B99" s="6"/>
    </row>
    <row r="100" spans="2:50" x14ac:dyDescent="0.25">
      <c r="B100" s="6"/>
    </row>
    <row r="101" spans="2:50" x14ac:dyDescent="0.25">
      <c r="B101" s="6"/>
    </row>
    <row r="102" spans="2:50" x14ac:dyDescent="0.25">
      <c r="B102" s="6"/>
    </row>
    <row r="103" spans="2:50" x14ac:dyDescent="0.25">
      <c r="B103" s="6"/>
    </row>
    <row r="104" spans="2:50" x14ac:dyDescent="0.25">
      <c r="B104" s="6"/>
    </row>
    <row r="105" spans="2:50" x14ac:dyDescent="0.25">
      <c r="B105" s="6"/>
    </row>
    <row r="106" spans="2:50" x14ac:dyDescent="0.25">
      <c r="B106" s="6"/>
    </row>
    <row r="107" spans="2:50" x14ac:dyDescent="0.25">
      <c r="B107" s="6"/>
    </row>
    <row r="108" spans="2:50" x14ac:dyDescent="0.25">
      <c r="B108" s="6"/>
    </row>
    <row r="109" spans="2:50" x14ac:dyDescent="0.25">
      <c r="B109" s="6"/>
    </row>
    <row r="110" spans="2:50" x14ac:dyDescent="0.25">
      <c r="B110" s="6"/>
    </row>
    <row r="111" spans="2:50" x14ac:dyDescent="0.25">
      <c r="B111" s="6"/>
    </row>
    <row r="112" spans="2:50" x14ac:dyDescent="0.25">
      <c r="B112" s="6"/>
    </row>
    <row r="113" spans="2:2" x14ac:dyDescent="0.25">
      <c r="B113" s="6"/>
    </row>
    <row r="114" spans="2:2" x14ac:dyDescent="0.25">
      <c r="B114" s="6"/>
    </row>
    <row r="115" spans="2:2" x14ac:dyDescent="0.25">
      <c r="B115" s="6"/>
    </row>
    <row r="116" spans="2:2" x14ac:dyDescent="0.25">
      <c r="B116" s="6"/>
    </row>
    <row r="117" spans="2:2" x14ac:dyDescent="0.25">
      <c r="B117" s="6"/>
    </row>
    <row r="118" spans="2:2" x14ac:dyDescent="0.25">
      <c r="B118" s="6"/>
    </row>
    <row r="119" spans="2:2" x14ac:dyDescent="0.25">
      <c r="B119" s="6"/>
    </row>
    <row r="120" spans="2:2" x14ac:dyDescent="0.25">
      <c r="B120" s="6"/>
    </row>
    <row r="121" spans="2:2" x14ac:dyDescent="0.25">
      <c r="B121" s="6"/>
    </row>
    <row r="122" spans="2:2" x14ac:dyDescent="0.25">
      <c r="B122" s="6"/>
    </row>
    <row r="123" spans="2:2" x14ac:dyDescent="0.25">
      <c r="B123" s="6"/>
    </row>
    <row r="124" spans="2:2" x14ac:dyDescent="0.25">
      <c r="B124" s="6"/>
    </row>
    <row r="125" spans="2:2" x14ac:dyDescent="0.25">
      <c r="B125" s="6"/>
    </row>
    <row r="126" spans="2:2" x14ac:dyDescent="0.25">
      <c r="B126" s="6"/>
    </row>
    <row r="127" spans="2:2" x14ac:dyDescent="0.25">
      <c r="B127" s="6"/>
    </row>
    <row r="128" spans="2:2" x14ac:dyDescent="0.25">
      <c r="B128" s="6"/>
    </row>
    <row r="129" spans="2:2" x14ac:dyDescent="0.25">
      <c r="B129" s="6"/>
    </row>
    <row r="130" spans="2:2" x14ac:dyDescent="0.25">
      <c r="B130" s="6"/>
    </row>
    <row r="131" spans="2:2" x14ac:dyDescent="0.25">
      <c r="B131" s="6"/>
    </row>
    <row r="132" spans="2:2" x14ac:dyDescent="0.25">
      <c r="B132" s="6"/>
    </row>
    <row r="133" spans="2:2" x14ac:dyDescent="0.25">
      <c r="B133" s="6"/>
    </row>
    <row r="134" spans="2:2" x14ac:dyDescent="0.25">
      <c r="B134" s="6"/>
    </row>
    <row r="135" spans="2:2" x14ac:dyDescent="0.25">
      <c r="B135" s="6"/>
    </row>
    <row r="136" spans="2:2" x14ac:dyDescent="0.25">
      <c r="B136" s="6"/>
    </row>
    <row r="137" spans="2:2" x14ac:dyDescent="0.25">
      <c r="B137" s="6"/>
    </row>
    <row r="138" spans="2:2" x14ac:dyDescent="0.25">
      <c r="B138" s="6"/>
    </row>
    <row r="139" spans="2:2" x14ac:dyDescent="0.25">
      <c r="B139" s="6"/>
    </row>
    <row r="140" spans="2:2" x14ac:dyDescent="0.25">
      <c r="B140" s="6"/>
    </row>
    <row r="141" spans="2:2" x14ac:dyDescent="0.25">
      <c r="B141" s="6"/>
    </row>
    <row r="142" spans="2:2" x14ac:dyDescent="0.25">
      <c r="B142" s="6"/>
    </row>
    <row r="143" spans="2:2" x14ac:dyDescent="0.25">
      <c r="B143" s="6"/>
    </row>
    <row r="144" spans="2:2" x14ac:dyDescent="0.25">
      <c r="B144" s="6"/>
    </row>
    <row r="145" spans="2:2" x14ac:dyDescent="0.25">
      <c r="B145" s="6"/>
    </row>
    <row r="146" spans="2:2" x14ac:dyDescent="0.25">
      <c r="B146" s="6"/>
    </row>
    <row r="147" spans="2:2" x14ac:dyDescent="0.25">
      <c r="B147" s="6"/>
    </row>
    <row r="148" spans="2:2" x14ac:dyDescent="0.25">
      <c r="B148" s="6"/>
    </row>
    <row r="149" spans="2:2" x14ac:dyDescent="0.25">
      <c r="B149" s="6"/>
    </row>
    <row r="150" spans="2:2" x14ac:dyDescent="0.25">
      <c r="B150" s="6"/>
    </row>
    <row r="151" spans="2:2" x14ac:dyDescent="0.25">
      <c r="B151" s="6"/>
    </row>
    <row r="152" spans="2:2" x14ac:dyDescent="0.25">
      <c r="B152" s="6"/>
    </row>
    <row r="153" spans="2:2" x14ac:dyDescent="0.25">
      <c r="B153" s="6"/>
    </row>
    <row r="154" spans="2:2" x14ac:dyDescent="0.25">
      <c r="B154" s="6"/>
    </row>
    <row r="155" spans="2:2" x14ac:dyDescent="0.25">
      <c r="B155" s="6"/>
    </row>
    <row r="156" spans="2:2" x14ac:dyDescent="0.25">
      <c r="B156" s="6"/>
    </row>
    <row r="157" spans="2:2" x14ac:dyDescent="0.25">
      <c r="B157" s="6"/>
    </row>
    <row r="158" spans="2:2" x14ac:dyDescent="0.25">
      <c r="B158" s="6"/>
    </row>
    <row r="159" spans="2:2" x14ac:dyDescent="0.25">
      <c r="B159" s="6"/>
    </row>
    <row r="160" spans="2:2" x14ac:dyDescent="0.25">
      <c r="B160" s="6"/>
    </row>
    <row r="161" spans="2:2" x14ac:dyDescent="0.25">
      <c r="B161" s="6"/>
    </row>
    <row r="162" spans="2:2" x14ac:dyDescent="0.25">
      <c r="B162" s="6"/>
    </row>
    <row r="163" spans="2:2" x14ac:dyDescent="0.25">
      <c r="B163" s="6"/>
    </row>
    <row r="164" spans="2:2" x14ac:dyDescent="0.25">
      <c r="B164" s="6"/>
    </row>
  </sheetData>
  <conditionalFormatting sqref="AN91:AU91">
    <cfRule type="cellIs" dxfId="58" priority="1" operator="lessThan">
      <formula>0</formula>
    </cfRule>
  </conditionalFormatting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3AEC3B-C309-415B-B47E-AA49E4D3E9D8}">
  <dimension ref="A1:AZ164"/>
  <sheetViews>
    <sheetView workbookViewId="0">
      <selection activeCell="J53" sqref="J53"/>
    </sheetView>
  </sheetViews>
  <sheetFormatPr defaultRowHeight="15" x14ac:dyDescent="0.25"/>
  <cols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51" width="9.140625" bestFit="1" customWidth="1"/>
  </cols>
  <sheetData>
    <row r="1" spans="1:52" x14ac:dyDescent="0.25">
      <c r="A1" t="s">
        <v>43</v>
      </c>
      <c r="Q1" t="s">
        <v>1</v>
      </c>
      <c r="W1" t="s">
        <v>2</v>
      </c>
      <c r="AB1" t="s">
        <v>45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47</v>
      </c>
    </row>
    <row r="3" spans="1:52" x14ac:dyDescent="0.25">
      <c r="A3" t="s">
        <v>36</v>
      </c>
      <c r="C3" s="2">
        <v>18396.038204511162</v>
      </c>
      <c r="K3">
        <v>1</v>
      </c>
      <c r="L3" s="2">
        <v>0</v>
      </c>
      <c r="O3">
        <f>$C$3</f>
        <v>18396.038204511162</v>
      </c>
      <c r="P3">
        <f>O3*C5</f>
        <v>1839.6038204511162</v>
      </c>
      <c r="Q3" s="4">
        <f>B8</f>
        <v>100</v>
      </c>
      <c r="R3">
        <f t="shared" ref="R3:R66" si="0">$C$6</f>
        <v>500000</v>
      </c>
      <c r="S3">
        <f t="shared" ref="S3:S66" si="1">AX3</f>
        <v>0</v>
      </c>
      <c r="W3">
        <v>1</v>
      </c>
      <c r="Z3">
        <v>1</v>
      </c>
      <c r="AC3">
        <f t="shared" ref="AC3:AC66" si="2">S3*Z3</f>
        <v>0</v>
      </c>
      <c r="AE3">
        <f t="shared" ref="AE3:AE66" si="3">$Z3*O3</f>
        <v>18396.038204511162</v>
      </c>
      <c r="AF3">
        <f t="shared" ref="AF3:AG34" si="4">-$Z3*P3</f>
        <v>-1839.6038204511162</v>
      </c>
      <c r="AG3">
        <f t="shared" si="4"/>
        <v>-100</v>
      </c>
      <c r="AH3">
        <f t="shared" ref="AH3:AH66" si="5">-X3*R3</f>
        <v>0</v>
      </c>
      <c r="AI3">
        <f t="shared" ref="AI3:AI34" si="6">SUM(AE3:AH3)</f>
        <v>16456.434384060045</v>
      </c>
      <c r="AJ3">
        <f t="shared" ref="AJ3:AJ66" si="7">AB3-AC3</f>
        <v>0</v>
      </c>
      <c r="AL3">
        <f t="shared" ref="AL3:AL66" si="8">SUM(AI3:AK3)</f>
        <v>16456.434384060045</v>
      </c>
      <c r="AN3">
        <f t="shared" ref="AN3:AU34" si="9">AE3*$K3</f>
        <v>18396.038204511162</v>
      </c>
      <c r="AO3">
        <f t="shared" si="9"/>
        <v>-1839.6038204511162</v>
      </c>
      <c r="AP3">
        <f t="shared" si="9"/>
        <v>-100</v>
      </c>
      <c r="AQ3">
        <f t="shared" si="9"/>
        <v>0</v>
      </c>
      <c r="AR3">
        <f t="shared" si="9"/>
        <v>16456.434384060045</v>
      </c>
      <c r="AS3">
        <f t="shared" si="9"/>
        <v>0</v>
      </c>
      <c r="AT3">
        <f t="shared" si="9"/>
        <v>0</v>
      </c>
      <c r="AU3">
        <f t="shared" si="9"/>
        <v>16456.434384060045</v>
      </c>
      <c r="AW3">
        <v>0</v>
      </c>
      <c r="AX3">
        <f>IF(Z3&gt;0, (R3*SUMPRODUCT(K3:$K$98, X3:$X$98)-K3*$AZ$3)/Z3, 0)</f>
        <v>0</v>
      </c>
      <c r="AZ3">
        <f>C6*ABS(SUMPRODUCT(X4:X79, K4:K79))/1</f>
        <v>15605.801906085599</v>
      </c>
    </row>
    <row r="4" spans="1:52" x14ac:dyDescent="0.25">
      <c r="A4" t="s">
        <v>14</v>
      </c>
      <c r="C4" t="s">
        <v>37</v>
      </c>
      <c r="E4">
        <v>2004</v>
      </c>
      <c r="F4" s="5">
        <f>EconomicRates!C44</f>
        <v>3.5571999999999999E-2</v>
      </c>
      <c r="G4" s="5">
        <f>EconomicRates!D44</f>
        <v>7.0000000000000007E-2</v>
      </c>
      <c r="H4" s="5">
        <f t="shared" ref="H4:H67" si="10">G4+$C$9</f>
        <v>0.12000000000000001</v>
      </c>
      <c r="I4" s="5">
        <f t="shared" ref="I4:I67" si="11">1+H4</f>
        <v>1.1200000000000001</v>
      </c>
      <c r="J4">
        <f t="shared" ref="J4:J67" si="12">1/I4</f>
        <v>0.89285714285714279</v>
      </c>
      <c r="K4">
        <f>J4</f>
        <v>0.89285714285714279</v>
      </c>
      <c r="L4" s="2">
        <v>1</v>
      </c>
      <c r="M4" s="6">
        <f t="array" ref="M4:M79">Mortalities!B21:B96</f>
        <v>2.9979999999999998E-3</v>
      </c>
      <c r="R4">
        <f t="shared" si="0"/>
        <v>500000</v>
      </c>
      <c r="S4">
        <f t="shared" si="1"/>
        <v>1694.0697224762041</v>
      </c>
      <c r="U4">
        <f t="shared" ref="U4:U67" si="13">M4</f>
        <v>2.9979999999999998E-3</v>
      </c>
      <c r="V4">
        <f t="shared" ref="V4:V67" si="14">$C$10</f>
        <v>0.01</v>
      </c>
      <c r="W4">
        <f t="shared" ref="W4:W67" si="15">Z3</f>
        <v>1</v>
      </c>
      <c r="X4">
        <f t="shared" ref="X4:X67" si="16">U4*W4</f>
        <v>2.9979999999999998E-3</v>
      </c>
      <c r="Y4">
        <f t="shared" ref="Y4:Y67" si="17">V4*W4</f>
        <v>0.01</v>
      </c>
      <c r="Z4">
        <f t="shared" ref="Z4:Z67" si="18">MAX(0, W4-X4-Y4)</f>
        <v>0.98700200000000005</v>
      </c>
      <c r="AB4">
        <f t="shared" ref="AB4:AB67" si="19">AC3</f>
        <v>0</v>
      </c>
      <c r="AC4">
        <f t="shared" si="2"/>
        <v>1672.0502042234584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-1499</v>
      </c>
      <c r="AI4">
        <f t="shared" si="6"/>
        <v>-1499</v>
      </c>
      <c r="AJ4">
        <f t="shared" si="7"/>
        <v>-1672.0502042234584</v>
      </c>
      <c r="AK4">
        <f>G4*SUM(AB4, AE4:AF4)</f>
        <v>0</v>
      </c>
      <c r="AL4">
        <f t="shared" si="8"/>
        <v>-3171.0502042234584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-1338.3928571428571</v>
      </c>
      <c r="AR4">
        <f t="shared" si="9"/>
        <v>-1338.3928571428571</v>
      </c>
      <c r="AS4">
        <f t="shared" si="9"/>
        <v>-1492.9019680566591</v>
      </c>
      <c r="AT4">
        <f t="shared" si="9"/>
        <v>0</v>
      </c>
      <c r="AU4">
        <f t="shared" si="9"/>
        <v>-2831.2948251995163</v>
      </c>
      <c r="AW4">
        <v>1</v>
      </c>
      <c r="AX4">
        <f>IF(Z4&gt;0, (R4*SUMPRODUCT(K4:$K$98, X4:$X$98)-K4*$AZ$3)/Z4, 0)</f>
        <v>1694.0697224762041</v>
      </c>
    </row>
    <row r="5" spans="1:52" x14ac:dyDescent="0.25">
      <c r="C5" s="2">
        <f>'S.26.04.A'!C5</f>
        <v>0.1</v>
      </c>
      <c r="E5">
        <v>2005</v>
      </c>
      <c r="F5" s="5">
        <f>EconomicRates!C45</f>
        <v>3.5571999999999999E-2</v>
      </c>
      <c r="G5" s="5">
        <f>EconomicRates!D45</f>
        <v>7.0000000000000007E-2</v>
      </c>
      <c r="H5" s="5">
        <f t="shared" si="10"/>
        <v>0.12000000000000001</v>
      </c>
      <c r="I5" s="5">
        <f t="shared" si="11"/>
        <v>1.1200000000000001</v>
      </c>
      <c r="J5">
        <f t="shared" si="12"/>
        <v>0.89285714285714279</v>
      </c>
      <c r="K5">
        <f t="shared" ref="K5:K68" si="20">K4*J5</f>
        <v>0.79719387755102034</v>
      </c>
      <c r="L5" s="2">
        <v>2</v>
      </c>
      <c r="M5" s="6">
        <v>3.0469999999999998E-3</v>
      </c>
      <c r="Q5" s="4">
        <f t="shared" ref="Q5:Q68" si="21">$C$8</f>
        <v>12.5</v>
      </c>
      <c r="R5">
        <f t="shared" si="0"/>
        <v>500000</v>
      </c>
      <c r="S5">
        <f t="shared" si="1"/>
        <v>1875.0777297274713</v>
      </c>
      <c r="U5">
        <f t="shared" si="13"/>
        <v>3.0469999999999998E-3</v>
      </c>
      <c r="V5">
        <f t="shared" si="14"/>
        <v>0.01</v>
      </c>
      <c r="W5">
        <f t="shared" si="15"/>
        <v>0.98700200000000005</v>
      </c>
      <c r="X5">
        <f t="shared" si="16"/>
        <v>3.007395094E-3</v>
      </c>
      <c r="Y5">
        <f t="shared" si="17"/>
        <v>9.8700200000000002E-3</v>
      </c>
      <c r="Z5">
        <f t="shared" si="18"/>
        <v>0.97412458490599996</v>
      </c>
      <c r="AB5">
        <f t="shared" si="19"/>
        <v>1672.0502042234584</v>
      </c>
      <c r="AC5">
        <f t="shared" si="2"/>
        <v>1826.5593151372577</v>
      </c>
      <c r="AE5">
        <f t="shared" si="3"/>
        <v>0</v>
      </c>
      <c r="AF5">
        <f t="shared" si="4"/>
        <v>0</v>
      </c>
      <c r="AG5">
        <f t="shared" si="4"/>
        <v>-12.176557311325</v>
      </c>
      <c r="AH5">
        <f t="shared" si="5"/>
        <v>-1503.697547</v>
      </c>
      <c r="AI5">
        <f t="shared" si="6"/>
        <v>-1515.874104311325</v>
      </c>
      <c r="AJ5">
        <f t="shared" si="7"/>
        <v>-154.5091109137993</v>
      </c>
      <c r="AK5">
        <f>G5*SUM(AB5, AE5:AF5)</f>
        <v>117.0435142956421</v>
      </c>
      <c r="AL5">
        <f t="shared" si="8"/>
        <v>-1553.3397009294822</v>
      </c>
      <c r="AN5">
        <f t="shared" si="9"/>
        <v>0</v>
      </c>
      <c r="AO5">
        <f t="shared" si="9"/>
        <v>0</v>
      </c>
      <c r="AP5">
        <f t="shared" si="9"/>
        <v>-9.7070769382374031</v>
      </c>
      <c r="AQ5">
        <f t="shared" si="9"/>
        <v>-1198.7384781568876</v>
      </c>
      <c r="AR5">
        <f t="shared" si="9"/>
        <v>-1208.445555095125</v>
      </c>
      <c r="AS5">
        <f t="shared" si="9"/>
        <v>-123.17371724633234</v>
      </c>
      <c r="AT5">
        <f t="shared" si="9"/>
        <v>93.306373003541211</v>
      </c>
      <c r="AU5">
        <f t="shared" si="9"/>
        <v>-1238.3128993379162</v>
      </c>
      <c r="AW5">
        <v>2</v>
      </c>
      <c r="AX5">
        <f>IF(Z5&gt;0, (R5*SUMPRODUCT(K5:$K$98, X5:$X$98)-K5*$AZ$3)/Z5, 0)</f>
        <v>1875.0777297274713</v>
      </c>
    </row>
    <row r="6" spans="1:52" x14ac:dyDescent="0.25">
      <c r="A6" t="s">
        <v>16</v>
      </c>
      <c r="C6" s="2">
        <f>'S.26.04.D'!C6</f>
        <v>500000</v>
      </c>
      <c r="E6">
        <v>2006</v>
      </c>
      <c r="F6" s="5">
        <f>EconomicRates!C46</f>
        <v>3.5571999999999999E-2</v>
      </c>
      <c r="G6" s="5">
        <f>EconomicRates!D46</f>
        <v>7.0000000000000007E-2</v>
      </c>
      <c r="H6" s="5">
        <f t="shared" si="10"/>
        <v>0.12000000000000001</v>
      </c>
      <c r="I6" s="5">
        <f t="shared" si="11"/>
        <v>1.1200000000000001</v>
      </c>
      <c r="J6">
        <f t="shared" si="12"/>
        <v>0.89285714285714279</v>
      </c>
      <c r="K6">
        <f t="shared" si="20"/>
        <v>0.71178024781341098</v>
      </c>
      <c r="L6" s="2">
        <v>3</v>
      </c>
      <c r="M6" s="6">
        <v>3.104E-3</v>
      </c>
      <c r="Q6" s="4">
        <f t="shared" si="21"/>
        <v>12.5</v>
      </c>
      <c r="R6">
        <f t="shared" si="0"/>
        <v>500000</v>
      </c>
      <c r="S6">
        <f t="shared" si="1"/>
        <v>2039.5790584754789</v>
      </c>
      <c r="U6">
        <f t="shared" si="13"/>
        <v>3.104E-3</v>
      </c>
      <c r="V6">
        <f t="shared" si="14"/>
        <v>0.01</v>
      </c>
      <c r="W6">
        <f t="shared" si="15"/>
        <v>0.97412458490599996</v>
      </c>
      <c r="X6">
        <f t="shared" si="16"/>
        <v>3.0236827115482237E-3</v>
      </c>
      <c r="Y6">
        <f t="shared" si="17"/>
        <v>9.7412458490600002E-3</v>
      </c>
      <c r="Z6">
        <f t="shared" si="18"/>
        <v>0.96135965634539178</v>
      </c>
      <c r="AB6">
        <f t="shared" si="19"/>
        <v>1826.5593151372577</v>
      </c>
      <c r="AC6">
        <f t="shared" si="2"/>
        <v>1960.769022745244</v>
      </c>
      <c r="AE6">
        <f t="shared" si="3"/>
        <v>0</v>
      </c>
      <c r="AF6">
        <f t="shared" si="4"/>
        <v>0</v>
      </c>
      <c r="AG6">
        <f t="shared" si="4"/>
        <v>-12.016995704317397</v>
      </c>
      <c r="AH6">
        <f t="shared" si="5"/>
        <v>-1511.8413557741119</v>
      </c>
      <c r="AI6">
        <f t="shared" si="6"/>
        <v>-1523.8583514784293</v>
      </c>
      <c r="AJ6">
        <f t="shared" si="7"/>
        <v>-134.20970760798627</v>
      </c>
      <c r="AK6">
        <f>G6*SUM(AB6, AE6:AF6)</f>
        <v>127.85915205960805</v>
      </c>
      <c r="AL6">
        <f t="shared" si="8"/>
        <v>-1530.2089070268075</v>
      </c>
      <c r="AN6">
        <f t="shared" si="9"/>
        <v>0</v>
      </c>
      <c r="AO6">
        <f t="shared" si="9"/>
        <v>0</v>
      </c>
      <c r="AP6">
        <f t="shared" si="9"/>
        <v>-8.5534601803917312</v>
      </c>
      <c r="AQ6">
        <f t="shared" si="9"/>
        <v>-1076.0988148674605</v>
      </c>
      <c r="AR6">
        <f t="shared" si="9"/>
        <v>-1084.6522750478523</v>
      </c>
      <c r="AS6">
        <f t="shared" si="9"/>
        <v>-95.527818940177895</v>
      </c>
      <c r="AT6">
        <f t="shared" si="9"/>
        <v>91.007618938200409</v>
      </c>
      <c r="AU6">
        <f t="shared" si="9"/>
        <v>-1089.1724750498299</v>
      </c>
      <c r="AW6">
        <v>3</v>
      </c>
      <c r="AX6">
        <f>IF(Z6&gt;0, (R6*SUMPRODUCT(K6:$K$98, X6:$X$98)-K6*$AZ$3)/Z6, 0)</f>
        <v>2039.5790584754789</v>
      </c>
    </row>
    <row r="7" spans="1:52" x14ac:dyDescent="0.25">
      <c r="A7" t="s">
        <v>15</v>
      </c>
      <c r="B7" t="s">
        <v>37</v>
      </c>
      <c r="C7" t="s">
        <v>46</v>
      </c>
      <c r="E7">
        <v>2007</v>
      </c>
      <c r="F7" s="5">
        <f>EconomicRates!C47</f>
        <v>3.5571999999999999E-2</v>
      </c>
      <c r="G7" s="5">
        <f>EconomicRates!D47</f>
        <v>7.0000000000000007E-2</v>
      </c>
      <c r="H7" s="5">
        <f t="shared" si="10"/>
        <v>0.12000000000000001</v>
      </c>
      <c r="I7" s="5">
        <f t="shared" si="11"/>
        <v>1.1200000000000001</v>
      </c>
      <c r="J7">
        <f t="shared" si="12"/>
        <v>0.89285714285714279</v>
      </c>
      <c r="K7">
        <f t="shared" si="20"/>
        <v>0.63551807840483121</v>
      </c>
      <c r="L7" s="2">
        <v>4</v>
      </c>
      <c r="M7" s="6">
        <v>3.1700000000000001E-3</v>
      </c>
      <c r="Q7" s="4">
        <f t="shared" si="21"/>
        <v>12.5</v>
      </c>
      <c r="R7">
        <f t="shared" si="0"/>
        <v>500000</v>
      </c>
      <c r="S7">
        <f t="shared" si="1"/>
        <v>2186.9987229507574</v>
      </c>
      <c r="U7">
        <f t="shared" si="13"/>
        <v>3.1700000000000001E-3</v>
      </c>
      <c r="V7">
        <f t="shared" si="14"/>
        <v>0.01</v>
      </c>
      <c r="W7">
        <f t="shared" si="15"/>
        <v>0.96135965634539178</v>
      </c>
      <c r="X7">
        <f t="shared" si="16"/>
        <v>3.047510110614892E-3</v>
      </c>
      <c r="Y7">
        <f t="shared" si="17"/>
        <v>9.6135965634539175E-3</v>
      </c>
      <c r="Z7">
        <f t="shared" si="18"/>
        <v>0.94869854967132294</v>
      </c>
      <c r="AB7">
        <f t="shared" si="19"/>
        <v>1960.769022745244</v>
      </c>
      <c r="AC7">
        <f t="shared" si="2"/>
        <v>2074.8025165964191</v>
      </c>
      <c r="AE7">
        <f t="shared" si="3"/>
        <v>0</v>
      </c>
      <c r="AF7">
        <f t="shared" si="4"/>
        <v>0</v>
      </c>
      <c r="AG7">
        <f t="shared" si="4"/>
        <v>-11.858731870891537</v>
      </c>
      <c r="AH7">
        <f t="shared" si="5"/>
        <v>-1523.7550553074461</v>
      </c>
      <c r="AI7">
        <f t="shared" si="6"/>
        <v>-1535.6137871783376</v>
      </c>
      <c r="AJ7">
        <f t="shared" si="7"/>
        <v>-114.03349385117508</v>
      </c>
      <c r="AK7">
        <f>G7*SUM(AB7, AE7:AF7)</f>
        <v>137.2538315921671</v>
      </c>
      <c r="AL7">
        <f t="shared" si="8"/>
        <v>-1512.3934494373457</v>
      </c>
      <c r="AN7">
        <f t="shared" si="9"/>
        <v>0</v>
      </c>
      <c r="AO7">
        <f t="shared" si="9"/>
        <v>0</v>
      </c>
      <c r="AP7">
        <f t="shared" si="9"/>
        <v>-7.5364384909071189</v>
      </c>
      <c r="AQ7">
        <f t="shared" si="9"/>
        <v>-968.3738847086355</v>
      </c>
      <c r="AR7">
        <f t="shared" si="9"/>
        <v>-975.91032319954252</v>
      </c>
      <c r="AS7">
        <f t="shared" si="9"/>
        <v>-72.470346886087924</v>
      </c>
      <c r="AT7">
        <f t="shared" si="9"/>
        <v>87.227291307154346</v>
      </c>
      <c r="AU7">
        <f t="shared" si="9"/>
        <v>-961.15337877847617</v>
      </c>
      <c r="AW7">
        <v>4</v>
      </c>
      <c r="AX7">
        <f>IF(Z7&gt;0, (R7*SUMPRODUCT(K7:$K$98, X7:$X$98)-K7*$AZ$3)/Z7, 0)</f>
        <v>2186.9987229507574</v>
      </c>
    </row>
    <row r="8" spans="1:52" x14ac:dyDescent="0.25">
      <c r="B8" s="2">
        <f>'S.26.04.A'!B8</f>
        <v>100</v>
      </c>
      <c r="C8" s="2">
        <f>'S.26.04.A'!C8</f>
        <v>12.5</v>
      </c>
      <c r="E8">
        <v>2008</v>
      </c>
      <c r="F8" s="5">
        <f>EconomicRates!C48</f>
        <v>3.5571999999999999E-2</v>
      </c>
      <c r="G8" s="5">
        <f>EconomicRates!D48</f>
        <v>7.0000000000000007E-2</v>
      </c>
      <c r="H8" s="5">
        <f t="shared" si="10"/>
        <v>0.12000000000000001</v>
      </c>
      <c r="I8" s="5">
        <f t="shared" si="11"/>
        <v>1.1200000000000001</v>
      </c>
      <c r="J8">
        <f t="shared" si="12"/>
        <v>0.89285714285714279</v>
      </c>
      <c r="K8">
        <f t="shared" si="20"/>
        <v>0.5674268557185993</v>
      </c>
      <c r="L8" s="2">
        <v>5</v>
      </c>
      <c r="M8" s="6">
        <v>3.2390000000000001E-3</v>
      </c>
      <c r="Q8" s="4">
        <f t="shared" si="21"/>
        <v>12.5</v>
      </c>
      <c r="R8">
        <f t="shared" si="0"/>
        <v>500000</v>
      </c>
      <c r="S8">
        <f t="shared" si="1"/>
        <v>2317.0142374767947</v>
      </c>
      <c r="U8">
        <f t="shared" si="13"/>
        <v>3.2390000000000001E-3</v>
      </c>
      <c r="V8">
        <f t="shared" si="14"/>
        <v>0.01</v>
      </c>
      <c r="W8">
        <f t="shared" si="15"/>
        <v>0.94869854967132294</v>
      </c>
      <c r="X8">
        <f t="shared" si="16"/>
        <v>3.072834602385415E-3</v>
      </c>
      <c r="Y8">
        <f t="shared" si="17"/>
        <v>9.4869854967132294E-3</v>
      </c>
      <c r="Z8">
        <f t="shared" si="18"/>
        <v>0.93613872957222433</v>
      </c>
      <c r="AB8">
        <f t="shared" si="19"/>
        <v>2074.8025165964191</v>
      </c>
      <c r="AC8">
        <f t="shared" si="2"/>
        <v>2169.0467646722827</v>
      </c>
      <c r="AE8">
        <f t="shared" si="3"/>
        <v>0</v>
      </c>
      <c r="AF8">
        <f t="shared" si="4"/>
        <v>0</v>
      </c>
      <c r="AG8">
        <f t="shared" si="4"/>
        <v>-11.701734119652803</v>
      </c>
      <c r="AH8">
        <f t="shared" si="5"/>
        <v>-1536.4173011927076</v>
      </c>
      <c r="AI8">
        <f t="shared" si="6"/>
        <v>-1548.1190353123604</v>
      </c>
      <c r="AJ8">
        <f t="shared" si="7"/>
        <v>-94.244248075863652</v>
      </c>
      <c r="AK8">
        <f t="shared" ref="AK8:AK71" si="22">G8*SUM(AB8:AB8, AE8:AF8)</f>
        <v>145.23617616174934</v>
      </c>
      <c r="AL8">
        <f t="shared" si="8"/>
        <v>-1497.1271072264747</v>
      </c>
      <c r="AN8">
        <f t="shared" si="9"/>
        <v>0</v>
      </c>
      <c r="AO8">
        <f t="shared" si="9"/>
        <v>0</v>
      </c>
      <c r="AP8">
        <f t="shared" si="9"/>
        <v>-6.639878197969642</v>
      </c>
      <c r="AQ8">
        <f t="shared" si="9"/>
        <v>-871.80443828743421</v>
      </c>
      <c r="AR8">
        <f t="shared" si="9"/>
        <v>-878.44431648540387</v>
      </c>
      <c r="AS8">
        <f t="shared" si="9"/>
        <v>-53.476717355250962</v>
      </c>
      <c r="AT8">
        <f t="shared" si="9"/>
        <v>82.41090677605402</v>
      </c>
      <c r="AU8">
        <f t="shared" si="9"/>
        <v>-849.51012706460074</v>
      </c>
      <c r="AW8">
        <v>5</v>
      </c>
      <c r="AX8">
        <f>IF(Z8&gt;0, (R8*SUMPRODUCT(K8:$K$98, X8:$X$98)-K8*$AZ$3)/Z8, 0)</f>
        <v>2317.0142374767947</v>
      </c>
    </row>
    <row r="9" spans="1:52" x14ac:dyDescent="0.25">
      <c r="A9" t="s">
        <v>39</v>
      </c>
      <c r="C9" s="2">
        <f>'S.26.04.A'!C9</f>
        <v>0.05</v>
      </c>
      <c r="E9">
        <v>2009</v>
      </c>
      <c r="F9" s="5">
        <f>EconomicRates!C49</f>
        <v>3.5571999999999999E-2</v>
      </c>
      <c r="G9" s="5">
        <f>EconomicRates!D49</f>
        <v>7.0000000000000007E-2</v>
      </c>
      <c r="H9" s="5">
        <f t="shared" si="10"/>
        <v>0.12000000000000001</v>
      </c>
      <c r="I9" s="5">
        <f t="shared" si="11"/>
        <v>1.1200000000000001</v>
      </c>
      <c r="J9">
        <f t="shared" si="12"/>
        <v>0.89285714285714279</v>
      </c>
      <c r="K9">
        <f t="shared" si="20"/>
        <v>0.50663112117732079</v>
      </c>
      <c r="L9" s="2">
        <v>6</v>
      </c>
      <c r="M9" s="6">
        <v>3.3149999999999998E-3</v>
      </c>
      <c r="Q9" s="4">
        <f t="shared" si="21"/>
        <v>12.5</v>
      </c>
      <c r="R9">
        <f t="shared" si="0"/>
        <v>500000</v>
      </c>
      <c r="S9">
        <f t="shared" si="1"/>
        <v>2431.6029392407818</v>
      </c>
      <c r="U9">
        <f t="shared" si="13"/>
        <v>3.3149999999999998E-3</v>
      </c>
      <c r="V9">
        <f t="shared" si="14"/>
        <v>0.01</v>
      </c>
      <c r="W9">
        <f t="shared" si="15"/>
        <v>0.93613872957222433</v>
      </c>
      <c r="X9">
        <f t="shared" si="16"/>
        <v>3.1032998885319233E-3</v>
      </c>
      <c r="Y9">
        <f t="shared" si="17"/>
        <v>9.3613872957222441E-3</v>
      </c>
      <c r="Z9">
        <f t="shared" si="18"/>
        <v>0.92367404238797013</v>
      </c>
      <c r="AB9">
        <f t="shared" si="19"/>
        <v>2169.0467646722827</v>
      </c>
      <c r="AC9">
        <f t="shared" si="2"/>
        <v>2246.0085163710028</v>
      </c>
      <c r="AE9">
        <f t="shared" si="3"/>
        <v>0</v>
      </c>
      <c r="AF9">
        <f t="shared" si="4"/>
        <v>0</v>
      </c>
      <c r="AG9">
        <f t="shared" si="4"/>
        <v>-11.545925529849626</v>
      </c>
      <c r="AH9">
        <f t="shared" si="5"/>
        <v>-1551.6499442659617</v>
      </c>
      <c r="AI9">
        <f t="shared" si="6"/>
        <v>-1563.1958697958114</v>
      </c>
      <c r="AJ9">
        <f t="shared" si="7"/>
        <v>-76.961751698720036</v>
      </c>
      <c r="AK9">
        <f t="shared" si="22"/>
        <v>151.83327352705982</v>
      </c>
      <c r="AL9">
        <f t="shared" si="8"/>
        <v>-1488.3243479674716</v>
      </c>
      <c r="AN9">
        <f t="shared" si="9"/>
        <v>0</v>
      </c>
      <c r="AO9">
        <f t="shared" si="9"/>
        <v>0</v>
      </c>
      <c r="AP9">
        <f t="shared" si="9"/>
        <v>-5.8495251962175674</v>
      </c>
      <c r="AQ9">
        <f t="shared" si="9"/>
        <v>-786.11415093819153</v>
      </c>
      <c r="AR9">
        <f t="shared" si="9"/>
        <v>-791.96367613440907</v>
      </c>
      <c r="AS9">
        <f t="shared" si="9"/>
        <v>-38.991218550893102</v>
      </c>
      <c r="AT9">
        <f t="shared" si="9"/>
        <v>76.92346159903714</v>
      </c>
      <c r="AU9">
        <f t="shared" si="9"/>
        <v>-754.031433086265</v>
      </c>
      <c r="AW9">
        <v>6</v>
      </c>
      <c r="AX9">
        <f>IF(Z9&gt;0, (R9*SUMPRODUCT(K9:$K$98, X9:$X$98)-K9*$AZ$3)/Z9, 0)</f>
        <v>2431.6029392407818</v>
      </c>
    </row>
    <row r="10" spans="1:52" x14ac:dyDescent="0.25">
      <c r="A10" t="s">
        <v>19</v>
      </c>
      <c r="C10" s="2">
        <f>'S.26.04.A'!C10</f>
        <v>0.01</v>
      </c>
      <c r="E10">
        <v>2010</v>
      </c>
      <c r="F10" s="5">
        <f>EconomicRates!C50</f>
        <v>3.5571999999999999E-2</v>
      </c>
      <c r="G10" s="5">
        <f>EconomicRates!D50</f>
        <v>7.0000000000000007E-2</v>
      </c>
      <c r="H10" s="5">
        <f t="shared" si="10"/>
        <v>0.12000000000000001</v>
      </c>
      <c r="I10" s="5">
        <f t="shared" si="11"/>
        <v>1.1200000000000001</v>
      </c>
      <c r="J10">
        <f t="shared" si="12"/>
        <v>0.89285714285714279</v>
      </c>
      <c r="K10">
        <f t="shared" si="20"/>
        <v>0.45234921533689354</v>
      </c>
      <c r="L10" s="2">
        <v>7</v>
      </c>
      <c r="M10" s="6">
        <v>3.3969999999999998E-3</v>
      </c>
      <c r="Q10" s="4">
        <f t="shared" si="21"/>
        <v>12.5</v>
      </c>
      <c r="R10">
        <f t="shared" si="0"/>
        <v>500000</v>
      </c>
      <c r="S10">
        <f t="shared" si="1"/>
        <v>2531.5572206440247</v>
      </c>
      <c r="U10">
        <f t="shared" si="13"/>
        <v>3.3969999999999998E-3</v>
      </c>
      <c r="V10">
        <f t="shared" si="14"/>
        <v>0.01</v>
      </c>
      <c r="W10">
        <f t="shared" si="15"/>
        <v>0.92367404238797013</v>
      </c>
      <c r="X10">
        <f t="shared" si="16"/>
        <v>3.1377207219919342E-3</v>
      </c>
      <c r="Y10">
        <f t="shared" si="17"/>
        <v>9.2367404238797007E-3</v>
      </c>
      <c r="Z10">
        <f t="shared" si="18"/>
        <v>0.91129958124209853</v>
      </c>
      <c r="AB10">
        <f t="shared" si="19"/>
        <v>2246.0085163710028</v>
      </c>
      <c r="AC10">
        <f t="shared" si="2"/>
        <v>2307.0070350633105</v>
      </c>
      <c r="AE10">
        <f t="shared" si="3"/>
        <v>0</v>
      </c>
      <c r="AF10">
        <f t="shared" si="4"/>
        <v>0</v>
      </c>
      <c r="AG10">
        <f t="shared" si="4"/>
        <v>-11.391244765526231</v>
      </c>
      <c r="AH10">
        <f t="shared" si="5"/>
        <v>-1568.8603609959671</v>
      </c>
      <c r="AI10">
        <f t="shared" si="6"/>
        <v>-1580.2516057614932</v>
      </c>
      <c r="AJ10">
        <f t="shared" si="7"/>
        <v>-60.998518692307698</v>
      </c>
      <c r="AK10">
        <f t="shared" si="22"/>
        <v>157.22059614597021</v>
      </c>
      <c r="AL10">
        <f t="shared" si="8"/>
        <v>-1484.0295283078308</v>
      </c>
      <c r="AN10">
        <f t="shared" si="9"/>
        <v>0</v>
      </c>
      <c r="AO10">
        <f t="shared" si="9"/>
        <v>0</v>
      </c>
      <c r="AP10">
        <f t="shared" si="9"/>
        <v>-5.1528206313962865</v>
      </c>
      <c r="AQ10">
        <f t="shared" si="9"/>
        <v>-709.67275326968127</v>
      </c>
      <c r="AR10">
        <f t="shared" si="9"/>
        <v>-714.82557390107752</v>
      </c>
      <c r="AS10">
        <f t="shared" si="9"/>
        <v>-27.592632067178222</v>
      </c>
      <c r="AT10">
        <f t="shared" si="9"/>
        <v>71.118613301428255</v>
      </c>
      <c r="AU10">
        <f t="shared" si="9"/>
        <v>-671.29959266682749</v>
      </c>
      <c r="AW10">
        <v>7</v>
      </c>
      <c r="AX10">
        <f>IF(Z10&gt;0, (R10*SUMPRODUCT(K10:$K$98, X10:$X$98)-K10*$AZ$3)/Z10, 0)</f>
        <v>2531.5572206440247</v>
      </c>
    </row>
    <row r="11" spans="1:52" x14ac:dyDescent="0.25">
      <c r="A11" t="s">
        <v>33</v>
      </c>
      <c r="C11" s="12">
        <f>AU81</f>
        <v>-2.1457768287908019E-12</v>
      </c>
      <c r="E11">
        <v>2011</v>
      </c>
      <c r="F11" s="5">
        <f>EconomicRates!C51</f>
        <v>3.5571999999999999E-2</v>
      </c>
      <c r="G11" s="5">
        <f>EconomicRates!D51</f>
        <v>7.0000000000000007E-2</v>
      </c>
      <c r="H11" s="5">
        <f t="shared" si="10"/>
        <v>0.12000000000000001</v>
      </c>
      <c r="I11" s="5">
        <f t="shared" si="11"/>
        <v>1.1200000000000001</v>
      </c>
      <c r="J11">
        <f t="shared" si="12"/>
        <v>0.89285714285714279</v>
      </c>
      <c r="K11">
        <f t="shared" si="20"/>
        <v>0.40388322797936921</v>
      </c>
      <c r="L11" s="2">
        <v>8</v>
      </c>
      <c r="M11" s="6">
        <v>3.4910000000000002E-3</v>
      </c>
      <c r="Q11" s="4">
        <f t="shared" si="21"/>
        <v>12.5</v>
      </c>
      <c r="R11">
        <f t="shared" si="0"/>
        <v>500000</v>
      </c>
      <c r="S11">
        <f t="shared" si="1"/>
        <v>2618.0991818973521</v>
      </c>
      <c r="U11">
        <f t="shared" si="13"/>
        <v>3.4910000000000002E-3</v>
      </c>
      <c r="V11">
        <f t="shared" si="14"/>
        <v>0.01</v>
      </c>
      <c r="W11">
        <f t="shared" si="15"/>
        <v>0.91129958124209853</v>
      </c>
      <c r="X11">
        <f t="shared" si="16"/>
        <v>3.1813468381161661E-3</v>
      </c>
      <c r="Y11">
        <f t="shared" si="17"/>
        <v>9.1129958124209851E-3</v>
      </c>
      <c r="Z11">
        <f t="shared" si="18"/>
        <v>0.89900523859156134</v>
      </c>
      <c r="AB11">
        <f t="shared" si="19"/>
        <v>2307.0070350633105</v>
      </c>
      <c r="AC11">
        <f t="shared" si="2"/>
        <v>2353.6848796780005</v>
      </c>
      <c r="AE11">
        <f t="shared" si="3"/>
        <v>0</v>
      </c>
      <c r="AF11">
        <f t="shared" si="4"/>
        <v>0</v>
      </c>
      <c r="AG11">
        <f t="shared" si="4"/>
        <v>-11.237565482394517</v>
      </c>
      <c r="AH11">
        <f t="shared" si="5"/>
        <v>-1590.673419058083</v>
      </c>
      <c r="AI11">
        <f t="shared" si="6"/>
        <v>-1601.9109845404776</v>
      </c>
      <c r="AJ11">
        <f t="shared" si="7"/>
        <v>-46.677844614690002</v>
      </c>
      <c r="AK11">
        <f t="shared" si="22"/>
        <v>161.49049245443175</v>
      </c>
      <c r="AL11">
        <f t="shared" si="8"/>
        <v>-1487.0983367007359</v>
      </c>
      <c r="AN11">
        <f t="shared" si="9"/>
        <v>0</v>
      </c>
      <c r="AO11">
        <f t="shared" si="9"/>
        <v>0</v>
      </c>
      <c r="AP11">
        <f t="shared" si="9"/>
        <v>-4.5386642216590349</v>
      </c>
      <c r="AQ11">
        <f t="shared" si="9"/>
        <v>-642.4463151501584</v>
      </c>
      <c r="AR11">
        <f t="shared" si="9"/>
        <v>-646.98497937181753</v>
      </c>
      <c r="AS11">
        <f t="shared" si="9"/>
        <v>-18.852398558100415</v>
      </c>
      <c r="AT11">
        <f t="shared" si="9"/>
        <v>65.223301380473856</v>
      </c>
      <c r="AU11">
        <f t="shared" si="9"/>
        <v>-600.61407654944412</v>
      </c>
      <c r="AW11">
        <v>8</v>
      </c>
      <c r="AX11">
        <f>IF(Z11&gt;0, (R11*SUMPRODUCT(K11:$K$98, X11:$X$98)-K11*$AZ$3)/Z11, 0)</f>
        <v>2618.0991818973521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f>EconomicRates!C52</f>
        <v>3.5571999999999999E-2</v>
      </c>
      <c r="G12" s="5">
        <f>EconomicRates!D52</f>
        <v>7.0000000000000007E-2</v>
      </c>
      <c r="H12" s="5">
        <f t="shared" si="10"/>
        <v>0.12000000000000001</v>
      </c>
      <c r="I12" s="5">
        <f t="shared" si="11"/>
        <v>1.1200000000000001</v>
      </c>
      <c r="J12">
        <f t="shared" si="12"/>
        <v>0.89285714285714279</v>
      </c>
      <c r="K12">
        <f t="shared" si="20"/>
        <v>0.36061002498157962</v>
      </c>
      <c r="L12" s="2">
        <v>9</v>
      </c>
      <c r="M12" s="6">
        <v>3.5990000000000002E-3</v>
      </c>
      <c r="Q12" s="4">
        <f t="shared" si="21"/>
        <v>12.5</v>
      </c>
      <c r="R12">
        <f t="shared" si="0"/>
        <v>500000</v>
      </c>
      <c r="S12">
        <f t="shared" si="1"/>
        <v>2691.2565645207014</v>
      </c>
      <c r="U12">
        <f t="shared" si="13"/>
        <v>3.5990000000000002E-3</v>
      </c>
      <c r="V12">
        <f t="shared" si="14"/>
        <v>0.01</v>
      </c>
      <c r="W12">
        <f t="shared" si="15"/>
        <v>0.89900523859156134</v>
      </c>
      <c r="X12">
        <f t="shared" si="16"/>
        <v>3.2355198536910294E-3</v>
      </c>
      <c r="Y12">
        <f t="shared" si="17"/>
        <v>8.9900523859156138E-3</v>
      </c>
      <c r="Z12">
        <f t="shared" si="18"/>
        <v>0.8867796663519546</v>
      </c>
      <c r="AB12">
        <f t="shared" si="19"/>
        <v>2353.6848796780005</v>
      </c>
      <c r="AC12">
        <f t="shared" si="2"/>
        <v>2386.551598353175</v>
      </c>
      <c r="AE12">
        <f t="shared" si="3"/>
        <v>0</v>
      </c>
      <c r="AF12">
        <f t="shared" si="4"/>
        <v>0</v>
      </c>
      <c r="AG12">
        <f t="shared" si="4"/>
        <v>-11.084745829399433</v>
      </c>
      <c r="AH12">
        <f t="shared" si="5"/>
        <v>-1617.7599268455147</v>
      </c>
      <c r="AI12">
        <f t="shared" si="6"/>
        <v>-1628.8446726749141</v>
      </c>
      <c r="AJ12">
        <f t="shared" si="7"/>
        <v>-32.866718675174525</v>
      </c>
      <c r="AK12">
        <f t="shared" si="22"/>
        <v>164.75794157746006</v>
      </c>
      <c r="AL12">
        <f t="shared" si="8"/>
        <v>-1496.9534497726286</v>
      </c>
      <c r="AN12">
        <f t="shared" si="9"/>
        <v>0</v>
      </c>
      <c r="AO12">
        <f t="shared" si="9"/>
        <v>0</v>
      </c>
      <c r="AP12">
        <f t="shared" si="9"/>
        <v>-3.9972704704541897</v>
      </c>
      <c r="AQ12">
        <f t="shared" si="9"/>
        <v>-583.38044763395942</v>
      </c>
      <c r="AR12">
        <f t="shared" si="9"/>
        <v>-587.3777181044137</v>
      </c>
      <c r="AS12">
        <f t="shared" si="9"/>
        <v>-11.852068242517236</v>
      </c>
      <c r="AT12">
        <f t="shared" si="9"/>
        <v>59.413365428161505</v>
      </c>
      <c r="AU12">
        <f t="shared" si="9"/>
        <v>-539.81642091876938</v>
      </c>
      <c r="AW12">
        <v>9</v>
      </c>
      <c r="AX12">
        <f>IF(Z12&gt;0, (R12*SUMPRODUCT(K12:$K$98, X12:$X$98)-K12*$AZ$3)/Z12, 0)</f>
        <v>2691.2565645207014</v>
      </c>
    </row>
    <row r="13" spans="1:52" x14ac:dyDescent="0.25">
      <c r="E13">
        <v>2013</v>
      </c>
      <c r="F13" s="5">
        <f>EconomicRates!C53</f>
        <v>3.5571999999999999E-2</v>
      </c>
      <c r="G13" s="5">
        <f>EconomicRates!D53</f>
        <v>7.0000000000000007E-2</v>
      </c>
      <c r="H13" s="5">
        <f t="shared" si="10"/>
        <v>0.12000000000000001</v>
      </c>
      <c r="I13" s="5">
        <f t="shared" si="11"/>
        <v>1.1200000000000001</v>
      </c>
      <c r="J13">
        <f t="shared" si="12"/>
        <v>0.89285714285714279</v>
      </c>
      <c r="K13">
        <f t="shared" si="20"/>
        <v>0.32197323659069604</v>
      </c>
      <c r="L13" s="2">
        <v>10</v>
      </c>
      <c r="M13" s="6">
        <v>3.7169999999999998E-3</v>
      </c>
      <c r="Q13" s="4">
        <f t="shared" si="21"/>
        <v>12.5</v>
      </c>
      <c r="R13">
        <f t="shared" si="0"/>
        <v>500000</v>
      </c>
      <c r="S13">
        <f t="shared" si="1"/>
        <v>2751.0702015018469</v>
      </c>
      <c r="U13">
        <f t="shared" si="13"/>
        <v>3.7169999999999998E-3</v>
      </c>
      <c r="V13">
        <f t="shared" si="14"/>
        <v>0.01</v>
      </c>
      <c r="W13">
        <f t="shared" si="15"/>
        <v>0.8867796663519546</v>
      </c>
      <c r="X13">
        <f t="shared" si="16"/>
        <v>3.296160019830215E-3</v>
      </c>
      <c r="Y13">
        <f t="shared" si="17"/>
        <v>8.8677966635195456E-3</v>
      </c>
      <c r="Z13">
        <f t="shared" si="18"/>
        <v>0.8746157096686048</v>
      </c>
      <c r="AB13">
        <f t="shared" si="19"/>
        <v>2386.551598353175</v>
      </c>
      <c r="AC13">
        <f t="shared" si="2"/>
        <v>2406.1292166346893</v>
      </c>
      <c r="AE13">
        <f t="shared" si="3"/>
        <v>0</v>
      </c>
      <c r="AF13">
        <f t="shared" si="4"/>
        <v>0</v>
      </c>
      <c r="AG13">
        <f t="shared" si="4"/>
        <v>-10.93269637085756</v>
      </c>
      <c r="AH13">
        <f t="shared" si="5"/>
        <v>-1648.0800099151074</v>
      </c>
      <c r="AI13">
        <f t="shared" si="6"/>
        <v>-1659.0127062859649</v>
      </c>
      <c r="AJ13">
        <f t="shared" si="7"/>
        <v>-19.577618281514333</v>
      </c>
      <c r="AK13">
        <f t="shared" si="22"/>
        <v>167.05861188472227</v>
      </c>
      <c r="AL13">
        <f t="shared" si="8"/>
        <v>-1511.531712682757</v>
      </c>
      <c r="AN13">
        <f t="shared" si="9"/>
        <v>0</v>
      </c>
      <c r="AO13">
        <f t="shared" si="9"/>
        <v>0</v>
      </c>
      <c r="AP13">
        <f t="shared" si="9"/>
        <v>-3.520035635188365</v>
      </c>
      <c r="AQ13">
        <f t="shared" si="9"/>
        <v>-530.63765495279358</v>
      </c>
      <c r="AR13">
        <f t="shared" si="9"/>
        <v>-534.15769058798185</v>
      </c>
      <c r="AS13">
        <f t="shared" si="9"/>
        <v>-6.3034691228363506</v>
      </c>
      <c r="AT13">
        <f t="shared" si="9"/>
        <v>53.788401968872947</v>
      </c>
      <c r="AU13">
        <f t="shared" si="9"/>
        <v>-486.6727577419453</v>
      </c>
      <c r="AW13">
        <v>10</v>
      </c>
      <c r="AX13">
        <f>IF(Z13&gt;0, (R13*SUMPRODUCT(K13:$K$98, X13:$X$98)-K13*$AZ$3)/Z13, 0)</f>
        <v>2751.0702015018469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10"/>
        <v>0.12000000000000001</v>
      </c>
      <c r="I14" s="5">
        <f t="shared" si="11"/>
        <v>1.1200000000000001</v>
      </c>
      <c r="J14">
        <f t="shared" si="12"/>
        <v>0.89285714285714279</v>
      </c>
      <c r="K14">
        <f t="shared" si="20"/>
        <v>0.28747610409883573</v>
      </c>
      <c r="L14" s="2">
        <v>11</v>
      </c>
      <c r="M14" s="6">
        <v>3.852E-3</v>
      </c>
      <c r="Q14" s="4">
        <f t="shared" si="21"/>
        <v>12.5</v>
      </c>
      <c r="R14">
        <f t="shared" si="0"/>
        <v>500000</v>
      </c>
      <c r="S14">
        <f t="shared" si="1"/>
        <v>2798.6614334932788</v>
      </c>
      <c r="U14">
        <f t="shared" si="13"/>
        <v>3.852E-3</v>
      </c>
      <c r="V14">
        <f t="shared" si="14"/>
        <v>0.01</v>
      </c>
      <c r="W14">
        <f t="shared" si="15"/>
        <v>0.8746157096686048</v>
      </c>
      <c r="X14">
        <f t="shared" si="16"/>
        <v>3.3690197136434655E-3</v>
      </c>
      <c r="Y14">
        <f t="shared" si="17"/>
        <v>8.746157096686049E-3</v>
      </c>
      <c r="Z14">
        <f t="shared" si="18"/>
        <v>0.86250053285827533</v>
      </c>
      <c r="AB14">
        <f t="shared" si="19"/>
        <v>2406.1292166346893</v>
      </c>
      <c r="AC14">
        <f t="shared" si="2"/>
        <v>2413.8469776778575</v>
      </c>
      <c r="AE14">
        <f t="shared" si="3"/>
        <v>0</v>
      </c>
      <c r="AF14">
        <f t="shared" si="4"/>
        <v>0</v>
      </c>
      <c r="AG14">
        <f t="shared" si="4"/>
        <v>-10.781256660728442</v>
      </c>
      <c r="AH14">
        <f t="shared" si="5"/>
        <v>-1684.5098568217327</v>
      </c>
      <c r="AI14">
        <f t="shared" si="6"/>
        <v>-1695.291113482461</v>
      </c>
      <c r="AJ14">
        <f t="shared" si="7"/>
        <v>-7.7177610431681387</v>
      </c>
      <c r="AK14">
        <f t="shared" si="22"/>
        <v>168.42904516442826</v>
      </c>
      <c r="AL14">
        <f t="shared" si="8"/>
        <v>-1534.5798293612008</v>
      </c>
      <c r="AN14">
        <f t="shared" si="9"/>
        <v>0</v>
      </c>
      <c r="AO14">
        <f t="shared" si="9"/>
        <v>0</v>
      </c>
      <c r="AP14">
        <f t="shared" si="9"/>
        <v>-3.0993536621158357</v>
      </c>
      <c r="AQ14">
        <f t="shared" si="9"/>
        <v>-484.2563309551993</v>
      </c>
      <c r="AR14">
        <f t="shared" si="9"/>
        <v>-487.35568461731509</v>
      </c>
      <c r="AS14">
        <f t="shared" si="9"/>
        <v>-2.2186718770557428</v>
      </c>
      <c r="AT14">
        <f t="shared" si="9"/>
        <v>48.419325720956685</v>
      </c>
      <c r="AU14">
        <f t="shared" si="9"/>
        <v>-441.15503077341413</v>
      </c>
      <c r="AW14">
        <v>11</v>
      </c>
      <c r="AX14">
        <f>IF(Z14&gt;0, (R14*SUMPRODUCT(K14:$K$98, X14:$X$98)-K14*$AZ$3)/Z14, 0)</f>
        <v>2798.6614334932788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10"/>
        <v>0.12000000000000001</v>
      </c>
      <c r="I15" s="5">
        <f t="shared" si="11"/>
        <v>1.1200000000000001</v>
      </c>
      <c r="J15">
        <f t="shared" si="12"/>
        <v>0.89285714285714279</v>
      </c>
      <c r="K15">
        <f t="shared" si="20"/>
        <v>0.25667509294538904</v>
      </c>
      <c r="L15" s="2">
        <v>12</v>
      </c>
      <c r="M15" s="6">
        <v>4.0049999999999999E-3</v>
      </c>
      <c r="Q15" s="4">
        <f t="shared" si="21"/>
        <v>12.5</v>
      </c>
      <c r="R15">
        <f t="shared" si="0"/>
        <v>500000</v>
      </c>
      <c r="S15">
        <f t="shared" si="1"/>
        <v>2834.2015565248903</v>
      </c>
      <c r="U15">
        <f t="shared" si="13"/>
        <v>4.0049999999999999E-3</v>
      </c>
      <c r="V15">
        <f t="shared" si="14"/>
        <v>0.01</v>
      </c>
      <c r="W15">
        <f t="shared" si="15"/>
        <v>0.86250053285827533</v>
      </c>
      <c r="X15">
        <f t="shared" si="16"/>
        <v>3.4543146340973926E-3</v>
      </c>
      <c r="Y15">
        <f t="shared" si="17"/>
        <v>8.6250053285827528E-3</v>
      </c>
      <c r="Z15">
        <f t="shared" si="18"/>
        <v>0.85042121289559514</v>
      </c>
      <c r="AB15">
        <f t="shared" si="19"/>
        <v>2413.8469776778575</v>
      </c>
      <c r="AC15">
        <f t="shared" si="2"/>
        <v>2410.2651252904807</v>
      </c>
      <c r="AE15">
        <f t="shared" si="3"/>
        <v>0</v>
      </c>
      <c r="AF15">
        <f t="shared" si="4"/>
        <v>0</v>
      </c>
      <c r="AG15">
        <f t="shared" si="4"/>
        <v>-10.63026516119494</v>
      </c>
      <c r="AH15">
        <f t="shared" si="5"/>
        <v>-1727.1573170486963</v>
      </c>
      <c r="AI15">
        <f t="shared" si="6"/>
        <v>-1737.7875822098913</v>
      </c>
      <c r="AJ15">
        <f t="shared" si="7"/>
        <v>3.5818523873767845</v>
      </c>
      <c r="AK15">
        <f t="shared" si="22"/>
        <v>168.96928843745005</v>
      </c>
      <c r="AL15">
        <f t="shared" si="8"/>
        <v>-1565.2364413850644</v>
      </c>
      <c r="AN15">
        <f t="shared" si="9"/>
        <v>0</v>
      </c>
      <c r="AO15">
        <f t="shared" si="9"/>
        <v>0</v>
      </c>
      <c r="AP15">
        <f t="shared" si="9"/>
        <v>-2.7285242982838422</v>
      </c>
      <c r="AQ15">
        <f t="shared" si="9"/>
        <v>-443.31826488478288</v>
      </c>
      <c r="AR15">
        <f t="shared" si="9"/>
        <v>-446.04678918306672</v>
      </c>
      <c r="AS15">
        <f t="shared" si="9"/>
        <v>0.91937229444659974</v>
      </c>
      <c r="AT15">
        <f t="shared" si="9"/>
        <v>43.370207814598743</v>
      </c>
      <c r="AU15">
        <f t="shared" si="9"/>
        <v>-401.75720907402138</v>
      </c>
      <c r="AW15">
        <v>12</v>
      </c>
      <c r="AX15">
        <f>IF(Z15&gt;0, (R15*SUMPRODUCT(K15:$K$98, X15:$X$98)-K15*$AZ$3)/Z15, 0)</f>
        <v>2834.2015565248903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10"/>
        <v>0.12000000000000001</v>
      </c>
      <c r="I16" s="5">
        <f t="shared" si="11"/>
        <v>1.1200000000000001</v>
      </c>
      <c r="J16">
        <f t="shared" si="12"/>
        <v>0.89285714285714279</v>
      </c>
      <c r="K16">
        <f t="shared" si="20"/>
        <v>0.22917419012981163</v>
      </c>
      <c r="L16" s="2">
        <v>13</v>
      </c>
      <c r="M16" s="6">
        <v>4.1640000000000002E-3</v>
      </c>
      <c r="Q16" s="4">
        <f t="shared" si="21"/>
        <v>12.5</v>
      </c>
      <c r="R16">
        <f t="shared" si="0"/>
        <v>500000</v>
      </c>
      <c r="S16">
        <f t="shared" si="1"/>
        <v>2858.0504925405194</v>
      </c>
      <c r="U16">
        <f t="shared" si="13"/>
        <v>4.1640000000000002E-3</v>
      </c>
      <c r="V16">
        <f t="shared" si="14"/>
        <v>0.01</v>
      </c>
      <c r="W16">
        <f t="shared" si="15"/>
        <v>0.85042121289559514</v>
      </c>
      <c r="X16">
        <f t="shared" si="16"/>
        <v>3.5411539304972582E-3</v>
      </c>
      <c r="Y16">
        <f t="shared" si="17"/>
        <v>8.5042121289559524E-3</v>
      </c>
      <c r="Z16">
        <f t="shared" si="18"/>
        <v>0.83837584683614197</v>
      </c>
      <c r="AB16">
        <f t="shared" si="19"/>
        <v>2410.2651252904807</v>
      </c>
      <c r="AC16">
        <f t="shared" si="2"/>
        <v>2396.1205019841104</v>
      </c>
      <c r="AE16">
        <f t="shared" si="3"/>
        <v>0</v>
      </c>
      <c r="AF16">
        <f t="shared" si="4"/>
        <v>0</v>
      </c>
      <c r="AG16">
        <f t="shared" si="4"/>
        <v>-10.479698085451775</v>
      </c>
      <c r="AH16">
        <f t="shared" si="5"/>
        <v>-1770.5769652486292</v>
      </c>
      <c r="AI16">
        <f t="shared" si="6"/>
        <v>-1781.0566633340809</v>
      </c>
      <c r="AJ16">
        <f t="shared" si="7"/>
        <v>14.144623306370249</v>
      </c>
      <c r="AK16">
        <f t="shared" si="22"/>
        <v>168.71855877033366</v>
      </c>
      <c r="AL16">
        <f t="shared" si="8"/>
        <v>-1598.193481257377</v>
      </c>
      <c r="AN16">
        <f t="shared" si="9"/>
        <v>0</v>
      </c>
      <c r="AO16">
        <f t="shared" si="9"/>
        <v>0</v>
      </c>
      <c r="AP16">
        <f t="shared" si="9"/>
        <v>-2.4016763215383481</v>
      </c>
      <c r="AQ16">
        <f t="shared" si="9"/>
        <v>-405.77054207335425</v>
      </c>
      <c r="AR16">
        <f t="shared" si="9"/>
        <v>-408.17221839489258</v>
      </c>
      <c r="AS16">
        <f t="shared" si="9"/>
        <v>3.2415825909286604</v>
      </c>
      <c r="AT16">
        <f t="shared" si="9"/>
        <v>38.665939066060247</v>
      </c>
      <c r="AU16">
        <f t="shared" si="9"/>
        <v>-366.26469673790365</v>
      </c>
      <c r="AW16">
        <v>13</v>
      </c>
      <c r="AX16">
        <f>IF(Z16&gt;0, (R16*SUMPRODUCT(K16:$K$98, X16:$X$98)-K16*$AZ$3)/Z16, 0)</f>
        <v>2858.0504925405194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10"/>
        <v>0.12000000000000001</v>
      </c>
      <c r="I17" s="5">
        <f t="shared" si="11"/>
        <v>1.1200000000000001</v>
      </c>
      <c r="J17">
        <f t="shared" si="12"/>
        <v>0.89285714285714279</v>
      </c>
      <c r="K17">
        <f t="shared" si="20"/>
        <v>0.20461981261590323</v>
      </c>
      <c r="L17" s="2">
        <v>14</v>
      </c>
      <c r="M17" s="6">
        <v>4.3350000000000003E-3</v>
      </c>
      <c r="Q17" s="4">
        <f t="shared" si="21"/>
        <v>12.5</v>
      </c>
      <c r="R17">
        <f t="shared" si="0"/>
        <v>500000</v>
      </c>
      <c r="S17">
        <f t="shared" si="1"/>
        <v>2872.292020534825</v>
      </c>
      <c r="U17">
        <f t="shared" si="13"/>
        <v>4.3350000000000003E-3</v>
      </c>
      <c r="V17">
        <f t="shared" si="14"/>
        <v>0.01</v>
      </c>
      <c r="W17">
        <f t="shared" si="15"/>
        <v>0.83837584683614197</v>
      </c>
      <c r="X17">
        <f t="shared" si="16"/>
        <v>3.6343592960346757E-3</v>
      </c>
      <c r="Y17">
        <f t="shared" si="17"/>
        <v>8.3837584683614207E-3</v>
      </c>
      <c r="Z17">
        <f t="shared" si="18"/>
        <v>0.82635772907174587</v>
      </c>
      <c r="AB17">
        <f t="shared" si="19"/>
        <v>2396.1205019841104</v>
      </c>
      <c r="AC17">
        <f t="shared" si="2"/>
        <v>2373.5407113200545</v>
      </c>
      <c r="AE17">
        <f t="shared" si="3"/>
        <v>0</v>
      </c>
      <c r="AF17">
        <f t="shared" si="4"/>
        <v>0</v>
      </c>
      <c r="AG17">
        <f t="shared" si="4"/>
        <v>-10.329471613396823</v>
      </c>
      <c r="AH17">
        <f t="shared" si="5"/>
        <v>-1817.1796480173377</v>
      </c>
      <c r="AI17">
        <f t="shared" si="6"/>
        <v>-1827.5091196307346</v>
      </c>
      <c r="AJ17">
        <f t="shared" si="7"/>
        <v>22.579790664055963</v>
      </c>
      <c r="AK17">
        <f t="shared" si="22"/>
        <v>167.72843513888773</v>
      </c>
      <c r="AL17">
        <f t="shared" si="8"/>
        <v>-1637.2008938277909</v>
      </c>
      <c r="AN17">
        <f t="shared" si="9"/>
        <v>0</v>
      </c>
      <c r="AO17">
        <f t="shared" si="9"/>
        <v>0</v>
      </c>
      <c r="AP17">
        <f t="shared" si="9"/>
        <v>-2.1136145459545497</v>
      </c>
      <c r="AQ17">
        <f t="shared" si="9"/>
        <v>-371.83095906674066</v>
      </c>
      <c r="AR17">
        <f t="shared" si="9"/>
        <v>-373.94457361269519</v>
      </c>
      <c r="AS17">
        <f t="shared" si="9"/>
        <v>4.6202725345854523</v>
      </c>
      <c r="AT17">
        <f t="shared" si="9"/>
        <v>34.320560968477885</v>
      </c>
      <c r="AU17">
        <f t="shared" si="9"/>
        <v>-335.00374010963185</v>
      </c>
      <c r="AW17">
        <v>14</v>
      </c>
      <c r="AX17">
        <f>IF(Z17&gt;0, (R17*SUMPRODUCT(K17:$K$98, X17:$X$98)-K17*$AZ$3)/Z17, 0)</f>
        <v>2872.292020534825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10"/>
        <v>0.12000000000000001</v>
      </c>
      <c r="I18" s="5">
        <f t="shared" si="11"/>
        <v>1.1200000000000001</v>
      </c>
      <c r="J18">
        <f t="shared" si="12"/>
        <v>0.89285714285714279</v>
      </c>
      <c r="K18">
        <f t="shared" si="20"/>
        <v>0.1826962612641993</v>
      </c>
      <c r="L18" s="2">
        <v>15</v>
      </c>
      <c r="M18" s="6">
        <v>4.522E-3</v>
      </c>
      <c r="Q18" s="4">
        <f t="shared" si="21"/>
        <v>12.5</v>
      </c>
      <c r="R18">
        <f t="shared" si="0"/>
        <v>500000</v>
      </c>
      <c r="S18">
        <f t="shared" si="1"/>
        <v>2878.1520997059074</v>
      </c>
      <c r="U18">
        <f t="shared" si="13"/>
        <v>4.522E-3</v>
      </c>
      <c r="V18">
        <f t="shared" si="14"/>
        <v>0.01</v>
      </c>
      <c r="W18">
        <f t="shared" si="15"/>
        <v>0.82635772907174587</v>
      </c>
      <c r="X18">
        <f t="shared" si="16"/>
        <v>3.7367896508624346E-3</v>
      </c>
      <c r="Y18">
        <f t="shared" si="17"/>
        <v>8.2635772907174582E-3</v>
      </c>
      <c r="Z18">
        <f t="shared" si="18"/>
        <v>0.81435736213016596</v>
      </c>
      <c r="AB18">
        <f t="shared" si="19"/>
        <v>2373.5407113200545</v>
      </c>
      <c r="AC18">
        <f t="shared" si="2"/>
        <v>2343.8443517259011</v>
      </c>
      <c r="AE18">
        <f t="shared" si="3"/>
        <v>0</v>
      </c>
      <c r="AF18">
        <f t="shared" si="4"/>
        <v>0</v>
      </c>
      <c r="AG18">
        <f t="shared" si="4"/>
        <v>-10.179467026627075</v>
      </c>
      <c r="AH18">
        <f t="shared" si="5"/>
        <v>-1868.3948254312172</v>
      </c>
      <c r="AI18">
        <f t="shared" si="6"/>
        <v>-1878.5742924578442</v>
      </c>
      <c r="AJ18">
        <f t="shared" si="7"/>
        <v>29.696359594153364</v>
      </c>
      <c r="AK18">
        <f t="shared" si="22"/>
        <v>166.14784979240383</v>
      </c>
      <c r="AL18">
        <f t="shared" si="8"/>
        <v>-1682.730083071287</v>
      </c>
      <c r="AN18">
        <f t="shared" si="9"/>
        <v>0</v>
      </c>
      <c r="AO18">
        <f t="shared" si="9"/>
        <v>0</v>
      </c>
      <c r="AP18">
        <f t="shared" si="9"/>
        <v>-1.8597505674269621</v>
      </c>
      <c r="AQ18">
        <f t="shared" si="9"/>
        <v>-341.34874917165968</v>
      </c>
      <c r="AR18">
        <f t="shared" si="9"/>
        <v>-343.20849973908662</v>
      </c>
      <c r="AS18">
        <f t="shared" si="9"/>
        <v>5.4254138710090549</v>
      </c>
      <c r="AT18">
        <f t="shared" si="9"/>
        <v>30.354590974157951</v>
      </c>
      <c r="AU18">
        <f t="shared" si="9"/>
        <v>-307.42849489391966</v>
      </c>
      <c r="AW18">
        <v>15</v>
      </c>
      <c r="AX18">
        <f>IF(Z18&gt;0, (R18*SUMPRODUCT(K18:$K$98, X18:$X$98)-K18*$AZ$3)/Z18, 0)</f>
        <v>2878.1520997059074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10"/>
        <v>0.12000000000000001</v>
      </c>
      <c r="I19" s="5">
        <f t="shared" si="11"/>
        <v>1.1200000000000001</v>
      </c>
      <c r="J19">
        <f t="shared" si="12"/>
        <v>0.89285714285714279</v>
      </c>
      <c r="K19">
        <f t="shared" si="20"/>
        <v>0.16312166184303509</v>
      </c>
      <c r="L19" s="2">
        <v>16</v>
      </c>
      <c r="M19" s="6">
        <v>4.7470000000000004E-3</v>
      </c>
      <c r="Q19" s="4">
        <f t="shared" si="21"/>
        <v>12.5</v>
      </c>
      <c r="R19">
        <f t="shared" si="0"/>
        <v>500000</v>
      </c>
      <c r="S19">
        <f t="shared" si="1"/>
        <v>2876.5234354560616</v>
      </c>
      <c r="U19">
        <f t="shared" si="13"/>
        <v>4.7470000000000004E-3</v>
      </c>
      <c r="V19">
        <f t="shared" si="14"/>
        <v>0.01</v>
      </c>
      <c r="W19">
        <f t="shared" si="15"/>
        <v>0.81435736213016596</v>
      </c>
      <c r="X19">
        <f t="shared" si="16"/>
        <v>3.8657543980318981E-3</v>
      </c>
      <c r="Y19">
        <f t="shared" si="17"/>
        <v>8.1435736213016606E-3</v>
      </c>
      <c r="Z19">
        <f t="shared" si="18"/>
        <v>0.80234803411083233</v>
      </c>
      <c r="AB19">
        <f t="shared" si="19"/>
        <v>2343.8443517259011</v>
      </c>
      <c r="AC19">
        <f t="shared" si="2"/>
        <v>2307.9729235119089</v>
      </c>
      <c r="AE19">
        <f t="shared" si="3"/>
        <v>0</v>
      </c>
      <c r="AF19">
        <f t="shared" si="4"/>
        <v>0</v>
      </c>
      <c r="AG19">
        <f t="shared" si="4"/>
        <v>-10.029350426385404</v>
      </c>
      <c r="AH19">
        <f t="shared" si="5"/>
        <v>-1932.8771990159491</v>
      </c>
      <c r="AI19">
        <f t="shared" si="6"/>
        <v>-1942.9065494423346</v>
      </c>
      <c r="AJ19">
        <f t="shared" si="7"/>
        <v>35.871428213992203</v>
      </c>
      <c r="AK19">
        <f t="shared" si="22"/>
        <v>164.06910462081311</v>
      </c>
      <c r="AL19">
        <f t="shared" si="8"/>
        <v>-1742.9660166075294</v>
      </c>
      <c r="AN19">
        <f t="shared" si="9"/>
        <v>0</v>
      </c>
      <c r="AO19">
        <f t="shared" si="9"/>
        <v>0</v>
      </c>
      <c r="AP19">
        <f t="shared" si="9"/>
        <v>-1.6360043087581397</v>
      </c>
      <c r="AQ19">
        <f t="shared" si="9"/>
        <v>-315.29414084199249</v>
      </c>
      <c r="AR19">
        <f t="shared" si="9"/>
        <v>-316.93014515075066</v>
      </c>
      <c r="AS19">
        <f t="shared" si="9"/>
        <v>5.8514069829495439</v>
      </c>
      <c r="AT19">
        <f t="shared" si="9"/>
        <v>26.763225002845822</v>
      </c>
      <c r="AU19">
        <f t="shared" si="9"/>
        <v>-284.31551316495529</v>
      </c>
      <c r="AW19">
        <v>16</v>
      </c>
      <c r="AX19">
        <f>IF(Z19&gt;0, (R19*SUMPRODUCT(K19:$K$98, X19:$X$98)-K19*$AZ$3)/Z19, 0)</f>
        <v>2876.5234354560616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10"/>
        <v>0.12000000000000001</v>
      </c>
      <c r="I20" s="5">
        <f t="shared" si="11"/>
        <v>1.1200000000000001</v>
      </c>
      <c r="J20">
        <f t="shared" si="12"/>
        <v>0.89285714285714279</v>
      </c>
      <c r="K20">
        <f t="shared" si="20"/>
        <v>0.14564434093128131</v>
      </c>
      <c r="L20" s="2">
        <v>17</v>
      </c>
      <c r="M20" s="6">
        <v>4.9870000000000001E-3</v>
      </c>
      <c r="Q20" s="4">
        <f t="shared" si="21"/>
        <v>12.5</v>
      </c>
      <c r="R20">
        <f t="shared" si="0"/>
        <v>500000</v>
      </c>
      <c r="S20">
        <f t="shared" si="1"/>
        <v>2866.4554756705338</v>
      </c>
      <c r="U20">
        <f t="shared" si="13"/>
        <v>4.9870000000000001E-3</v>
      </c>
      <c r="V20">
        <f t="shared" si="14"/>
        <v>0.01</v>
      </c>
      <c r="W20">
        <f t="shared" si="15"/>
        <v>0.80234803411083233</v>
      </c>
      <c r="X20">
        <f t="shared" si="16"/>
        <v>4.0013096461107211E-3</v>
      </c>
      <c r="Y20">
        <f t="shared" si="17"/>
        <v>8.0234803411083234E-3</v>
      </c>
      <c r="Z20">
        <f t="shared" si="18"/>
        <v>0.79032324412361332</v>
      </c>
      <c r="AB20">
        <f t="shared" si="19"/>
        <v>2307.9729235119089</v>
      </c>
      <c r="AC20">
        <f t="shared" si="2"/>
        <v>2265.4263906678316</v>
      </c>
      <c r="AE20">
        <f t="shared" si="3"/>
        <v>0</v>
      </c>
      <c r="AF20">
        <f t="shared" si="4"/>
        <v>0</v>
      </c>
      <c r="AG20">
        <f t="shared" si="4"/>
        <v>-9.8790405515451667</v>
      </c>
      <c r="AH20">
        <f t="shared" si="5"/>
        <v>-2000.6548230553606</v>
      </c>
      <c r="AI20">
        <f t="shared" si="6"/>
        <v>-2010.5338636069057</v>
      </c>
      <c r="AJ20">
        <f t="shared" si="7"/>
        <v>42.546532844077319</v>
      </c>
      <c r="AK20">
        <f t="shared" si="22"/>
        <v>161.55810464583365</v>
      </c>
      <c r="AL20">
        <f t="shared" si="8"/>
        <v>-1806.4292261169946</v>
      </c>
      <c r="AN20">
        <f t="shared" si="9"/>
        <v>0</v>
      </c>
      <c r="AO20">
        <f t="shared" si="9"/>
        <v>0</v>
      </c>
      <c r="AP20">
        <f t="shared" si="9"/>
        <v>-1.4388263501631977</v>
      </c>
      <c r="AQ20">
        <f t="shared" si="9"/>
        <v>-291.38405313488721</v>
      </c>
      <c r="AR20">
        <f t="shared" si="9"/>
        <v>-292.82287948505041</v>
      </c>
      <c r="AS20">
        <f t="shared" si="9"/>
        <v>6.1966617349867548</v>
      </c>
      <c r="AT20">
        <f t="shared" si="9"/>
        <v>23.530023673249421</v>
      </c>
      <c r="AU20">
        <f t="shared" si="9"/>
        <v>-263.09619407681424</v>
      </c>
      <c r="AW20">
        <v>17</v>
      </c>
      <c r="AX20">
        <f>IF(Z20&gt;0, (R20*SUMPRODUCT(K20:$K$98, X20:$X$98)-K20*$AZ$3)/Z20, 0)</f>
        <v>2866.4554756705338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10"/>
        <v>0.12000000000000001</v>
      </c>
      <c r="I21" s="5">
        <f t="shared" si="11"/>
        <v>1.1200000000000001</v>
      </c>
      <c r="J21">
        <f t="shared" si="12"/>
        <v>0.89285714285714279</v>
      </c>
      <c r="K21">
        <f t="shared" si="20"/>
        <v>0.13003959011721544</v>
      </c>
      <c r="L21" s="2">
        <v>18</v>
      </c>
      <c r="M21" s="6">
        <v>5.2249999999999996E-3</v>
      </c>
      <c r="Q21" s="4">
        <f t="shared" si="21"/>
        <v>12.5</v>
      </c>
      <c r="R21">
        <f t="shared" si="0"/>
        <v>500000</v>
      </c>
      <c r="S21">
        <f t="shared" si="1"/>
        <v>2849.2790035312064</v>
      </c>
      <c r="U21">
        <f t="shared" si="13"/>
        <v>5.2249999999999996E-3</v>
      </c>
      <c r="V21">
        <f t="shared" si="14"/>
        <v>0.01</v>
      </c>
      <c r="W21">
        <f t="shared" si="15"/>
        <v>0.79032324412361332</v>
      </c>
      <c r="X21">
        <f t="shared" si="16"/>
        <v>4.129438950545879E-3</v>
      </c>
      <c r="Y21">
        <f t="shared" si="17"/>
        <v>7.9032324412361341E-3</v>
      </c>
      <c r="Z21">
        <f t="shared" si="18"/>
        <v>0.77829057273183133</v>
      </c>
      <c r="AB21">
        <f t="shared" si="19"/>
        <v>2265.4263906678316</v>
      </c>
      <c r="AC21">
        <f t="shared" si="2"/>
        <v>2217.5669875310841</v>
      </c>
      <c r="AE21">
        <f t="shared" si="3"/>
        <v>0</v>
      </c>
      <c r="AF21">
        <f t="shared" si="4"/>
        <v>0</v>
      </c>
      <c r="AG21">
        <f t="shared" si="4"/>
        <v>-9.7286321591478924</v>
      </c>
      <c r="AH21">
        <f t="shared" si="5"/>
        <v>-2064.7194752729397</v>
      </c>
      <c r="AI21">
        <f t="shared" si="6"/>
        <v>-2074.4481074320875</v>
      </c>
      <c r="AJ21">
        <f t="shared" si="7"/>
        <v>47.85940313674746</v>
      </c>
      <c r="AK21">
        <f t="shared" si="22"/>
        <v>158.57984734674824</v>
      </c>
      <c r="AL21">
        <f t="shared" si="8"/>
        <v>-1868.0088569485918</v>
      </c>
      <c r="AN21">
        <f t="shared" si="9"/>
        <v>0</v>
      </c>
      <c r="AO21">
        <f t="shared" si="9"/>
        <v>0</v>
      </c>
      <c r="AP21">
        <f t="shared" si="9"/>
        <v>-1.2651073383767526</v>
      </c>
      <c r="AQ21">
        <f t="shared" si="9"/>
        <v>-268.4952742715252</v>
      </c>
      <c r="AR21">
        <f t="shared" si="9"/>
        <v>-269.76038160990197</v>
      </c>
      <c r="AS21">
        <f t="shared" si="9"/>
        <v>6.2236171671572151</v>
      </c>
      <c r="AT21">
        <f t="shared" si="9"/>
        <v>20.621658349821736</v>
      </c>
      <c r="AU21">
        <f t="shared" si="9"/>
        <v>-242.915106092923</v>
      </c>
      <c r="AW21">
        <v>18</v>
      </c>
      <c r="AX21">
        <f>IF(Z21&gt;0, (R21*SUMPRODUCT(K21:$K$98, X21:$X$98)-K21*$AZ$3)/Z21, 0)</f>
        <v>2849.2790035312064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10"/>
        <v>0.12000000000000001</v>
      </c>
      <c r="I22" s="5">
        <f t="shared" si="11"/>
        <v>1.1200000000000001</v>
      </c>
      <c r="J22">
        <f t="shared" si="12"/>
        <v>0.89285714285714279</v>
      </c>
      <c r="K22">
        <f t="shared" si="20"/>
        <v>0.11610677689037092</v>
      </c>
      <c r="L22" s="2">
        <v>19</v>
      </c>
      <c r="M22" s="6">
        <v>5.4879999999999998E-3</v>
      </c>
      <c r="Q22" s="4">
        <f t="shared" si="21"/>
        <v>12.5</v>
      </c>
      <c r="R22">
        <f t="shared" si="0"/>
        <v>500000</v>
      </c>
      <c r="S22">
        <f t="shared" si="1"/>
        <v>2827.4621420847438</v>
      </c>
      <c r="U22">
        <f t="shared" si="13"/>
        <v>5.4879999999999998E-3</v>
      </c>
      <c r="V22">
        <f t="shared" si="14"/>
        <v>0.01</v>
      </c>
      <c r="W22">
        <f t="shared" si="15"/>
        <v>0.77829057273183133</v>
      </c>
      <c r="X22">
        <f t="shared" si="16"/>
        <v>4.27125866315229E-3</v>
      </c>
      <c r="Y22">
        <f t="shared" si="17"/>
        <v>7.7829057273183138E-3</v>
      </c>
      <c r="Z22">
        <f t="shared" si="18"/>
        <v>0.76623640834136075</v>
      </c>
      <c r="AB22">
        <f t="shared" si="19"/>
        <v>2217.5669875310841</v>
      </c>
      <c r="AC22">
        <f t="shared" si="2"/>
        <v>2166.5044364721844</v>
      </c>
      <c r="AE22">
        <f t="shared" si="3"/>
        <v>0</v>
      </c>
      <c r="AF22">
        <f t="shared" si="4"/>
        <v>0</v>
      </c>
      <c r="AG22">
        <f t="shared" si="4"/>
        <v>-9.5779551042670086</v>
      </c>
      <c r="AH22">
        <f t="shared" si="5"/>
        <v>-2135.629331576145</v>
      </c>
      <c r="AI22">
        <f t="shared" si="6"/>
        <v>-2145.2072866804119</v>
      </c>
      <c r="AJ22">
        <f t="shared" si="7"/>
        <v>51.062551058899771</v>
      </c>
      <c r="AK22">
        <f t="shared" si="22"/>
        <v>155.2296891271759</v>
      </c>
      <c r="AL22">
        <f t="shared" si="8"/>
        <v>-1938.9150464943364</v>
      </c>
      <c r="AN22">
        <f t="shared" si="9"/>
        <v>0</v>
      </c>
      <c r="AO22">
        <f t="shared" si="9"/>
        <v>0</v>
      </c>
      <c r="AP22">
        <f t="shared" si="9"/>
        <v>-1.112065496357119</v>
      </c>
      <c r="AQ22">
        <f t="shared" si="9"/>
        <v>-247.96103832184346</v>
      </c>
      <c r="AR22">
        <f t="shared" si="9"/>
        <v>-249.07310381820056</v>
      </c>
      <c r="AS22">
        <f t="shared" si="9"/>
        <v>5.9287082232488491</v>
      </c>
      <c r="AT22">
        <f t="shared" si="9"/>
        <v>18.023218882250649</v>
      </c>
      <c r="AU22">
        <f t="shared" si="9"/>
        <v>-225.12117671270107</v>
      </c>
      <c r="AW22">
        <v>19</v>
      </c>
      <c r="AX22">
        <f>IF(Z22&gt;0, (R22*SUMPRODUCT(K22:$K$98, X22:$X$98)-K22*$AZ$3)/Z22, 0)</f>
        <v>2827.4621420847438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10"/>
        <v>0.12000000000000001</v>
      </c>
      <c r="I23" s="5">
        <f t="shared" si="11"/>
        <v>1.1200000000000001</v>
      </c>
      <c r="J23">
        <f t="shared" si="12"/>
        <v>0.89285714285714279</v>
      </c>
      <c r="K23">
        <f t="shared" si="20"/>
        <v>0.10366676508068833</v>
      </c>
      <c r="L23" s="2">
        <v>20</v>
      </c>
      <c r="M23" s="6">
        <v>5.7670000000000004E-3</v>
      </c>
      <c r="Q23" s="4">
        <f t="shared" si="21"/>
        <v>12.5</v>
      </c>
      <c r="R23">
        <f t="shared" si="0"/>
        <v>500000</v>
      </c>
      <c r="S23">
        <f t="shared" si="1"/>
        <v>2801.3860718903406</v>
      </c>
      <c r="U23">
        <f t="shared" si="13"/>
        <v>5.7670000000000004E-3</v>
      </c>
      <c r="V23">
        <f t="shared" si="14"/>
        <v>0.01</v>
      </c>
      <c r="W23">
        <f t="shared" si="15"/>
        <v>0.76623640834136075</v>
      </c>
      <c r="X23">
        <f t="shared" si="16"/>
        <v>4.4188853669046282E-3</v>
      </c>
      <c r="Y23">
        <f t="shared" si="17"/>
        <v>7.6623640834136081E-3</v>
      </c>
      <c r="Z23">
        <f t="shared" si="18"/>
        <v>0.75415515889104257</v>
      </c>
      <c r="AB23">
        <f t="shared" si="19"/>
        <v>2166.5044364721844</v>
      </c>
      <c r="AC23">
        <f t="shared" si="2"/>
        <v>2112.6797581616133</v>
      </c>
      <c r="AE23">
        <f t="shared" si="3"/>
        <v>0</v>
      </c>
      <c r="AF23">
        <f t="shared" si="4"/>
        <v>0</v>
      </c>
      <c r="AG23">
        <f t="shared" si="4"/>
        <v>-9.426939486138032</v>
      </c>
      <c r="AH23">
        <f t="shared" si="5"/>
        <v>-2209.4426834523142</v>
      </c>
      <c r="AI23">
        <f t="shared" si="6"/>
        <v>-2218.8696229384523</v>
      </c>
      <c r="AJ23">
        <f t="shared" si="7"/>
        <v>53.824678310571016</v>
      </c>
      <c r="AK23">
        <f t="shared" si="22"/>
        <v>151.65531055305291</v>
      </c>
      <c r="AL23">
        <f t="shared" si="8"/>
        <v>-2013.3896340748283</v>
      </c>
      <c r="AN23">
        <f t="shared" si="9"/>
        <v>0</v>
      </c>
      <c r="AO23">
        <f t="shared" si="9"/>
        <v>0</v>
      </c>
      <c r="AP23">
        <f t="shared" si="9"/>
        <v>-0.97726032113933603</v>
      </c>
      <c r="AQ23">
        <f t="shared" si="9"/>
        <v>-229.04577562469669</v>
      </c>
      <c r="AR23">
        <f t="shared" si="9"/>
        <v>-230.023035945836</v>
      </c>
      <c r="AS23">
        <f t="shared" si="9"/>
        <v>5.5798302819655854</v>
      </c>
      <c r="AT23">
        <f t="shared" si="9"/>
        <v>15.721615452342169</v>
      </c>
      <c r="AU23">
        <f t="shared" si="9"/>
        <v>-208.72159021152825</v>
      </c>
      <c r="AW23">
        <v>20</v>
      </c>
      <c r="AX23">
        <f>IF(Z23&gt;0, (R23*SUMPRODUCT(K23:$K$98, X23:$X$98)-K23*$AZ$3)/Z23, 0)</f>
        <v>2801.3860718903406</v>
      </c>
    </row>
    <row r="24" spans="5:50" x14ac:dyDescent="0.25">
      <c r="E24">
        <v>2024</v>
      </c>
      <c r="F24" s="5">
        <f>EconomicRates!C64</f>
        <v>3.5571999999999999E-2</v>
      </c>
      <c r="G24" s="5">
        <f>EconomicRates!D64</f>
        <v>7.0000000000000007E-2</v>
      </c>
      <c r="H24" s="5">
        <f t="shared" si="10"/>
        <v>0.12000000000000001</v>
      </c>
      <c r="I24" s="5">
        <f t="shared" si="11"/>
        <v>1.1200000000000001</v>
      </c>
      <c r="J24">
        <f t="shared" si="12"/>
        <v>0.89285714285714279</v>
      </c>
      <c r="K24">
        <f t="shared" si="20"/>
        <v>9.2559611679185999E-2</v>
      </c>
      <c r="L24" s="2">
        <v>21</v>
      </c>
      <c r="M24" s="6">
        <v>6.0780000000000001E-3</v>
      </c>
      <c r="Q24" s="4">
        <f t="shared" si="21"/>
        <v>12.5</v>
      </c>
      <c r="R24">
        <f t="shared" si="0"/>
        <v>500000</v>
      </c>
      <c r="S24">
        <f t="shared" si="1"/>
        <v>2772.0852631926823</v>
      </c>
      <c r="U24">
        <f t="shared" si="13"/>
        <v>6.0780000000000001E-3</v>
      </c>
      <c r="V24">
        <f t="shared" si="14"/>
        <v>0.01</v>
      </c>
      <c r="W24">
        <f t="shared" si="15"/>
        <v>0.75415515889104257</v>
      </c>
      <c r="X24">
        <f t="shared" si="16"/>
        <v>4.5837550557397567E-3</v>
      </c>
      <c r="Y24">
        <f t="shared" si="17"/>
        <v>7.5415515889104261E-3</v>
      </c>
      <c r="Z24">
        <f t="shared" si="18"/>
        <v>0.7420298522463924</v>
      </c>
      <c r="AB24">
        <f t="shared" si="19"/>
        <v>2112.6797581616133</v>
      </c>
      <c r="AC24">
        <f t="shared" si="2"/>
        <v>2056.9700182612678</v>
      </c>
      <c r="AE24">
        <f t="shared" si="3"/>
        <v>0</v>
      </c>
      <c r="AF24">
        <f t="shared" si="4"/>
        <v>0</v>
      </c>
      <c r="AG24">
        <f t="shared" si="4"/>
        <v>-9.2753731530799044</v>
      </c>
      <c r="AH24">
        <f t="shared" si="5"/>
        <v>-2291.8775278698781</v>
      </c>
      <c r="AI24">
        <f t="shared" si="6"/>
        <v>-2301.1529010229578</v>
      </c>
      <c r="AJ24">
        <f t="shared" si="7"/>
        <v>55.709739900345539</v>
      </c>
      <c r="AK24">
        <f t="shared" si="22"/>
        <v>147.88758307131295</v>
      </c>
      <c r="AL24">
        <f t="shared" si="8"/>
        <v>-2097.5555780512996</v>
      </c>
      <c r="AN24">
        <f t="shared" si="9"/>
        <v>0</v>
      </c>
      <c r="AO24">
        <f t="shared" si="9"/>
        <v>0</v>
      </c>
      <c r="AP24">
        <f t="shared" si="9"/>
        <v>-0.858524937228623</v>
      </c>
      <c r="AQ24">
        <f t="shared" si="9"/>
        <v>-212.1352939958887</v>
      </c>
      <c r="AR24">
        <f t="shared" si="9"/>
        <v>-212.99381893311732</v>
      </c>
      <c r="AS24">
        <f t="shared" si="9"/>
        <v>5.1564718919244372</v>
      </c>
      <c r="AT24">
        <f t="shared" si="9"/>
        <v>13.688417261254088</v>
      </c>
      <c r="AU24">
        <f t="shared" si="9"/>
        <v>-194.14892977993881</v>
      </c>
      <c r="AW24">
        <v>21</v>
      </c>
      <c r="AX24">
        <f>IF(Z24&gt;0, (R24*SUMPRODUCT(K24:$K$98, X24:$X$98)-K24*$AZ$3)/Z24, 0)</f>
        <v>2772.0852631926823</v>
      </c>
    </row>
    <row r="25" spans="5:50" x14ac:dyDescent="0.25">
      <c r="E25">
        <v>2025</v>
      </c>
      <c r="F25" s="5">
        <f>EconomicRates!C65</f>
        <v>3.5571999999999999E-2</v>
      </c>
      <c r="G25" s="5">
        <f>EconomicRates!D65</f>
        <v>7.0000000000000007E-2</v>
      </c>
      <c r="H25" s="5">
        <f t="shared" si="10"/>
        <v>0.12000000000000001</v>
      </c>
      <c r="I25" s="5">
        <f t="shared" si="11"/>
        <v>1.1200000000000001</v>
      </c>
      <c r="J25">
        <f t="shared" si="12"/>
        <v>0.89285714285714279</v>
      </c>
      <c r="K25">
        <f t="shared" si="20"/>
        <v>8.2642510427844637E-2</v>
      </c>
      <c r="L25" s="2">
        <v>22</v>
      </c>
      <c r="M25" s="6">
        <v>6.4359999999999999E-3</v>
      </c>
      <c r="Q25" s="4">
        <f t="shared" si="21"/>
        <v>12.5</v>
      </c>
      <c r="R25">
        <f t="shared" si="0"/>
        <v>500000</v>
      </c>
      <c r="S25">
        <f t="shared" si="1"/>
        <v>2739.800357281837</v>
      </c>
      <c r="U25">
        <f t="shared" si="13"/>
        <v>6.4359999999999999E-3</v>
      </c>
      <c r="V25">
        <f t="shared" si="14"/>
        <v>0.01</v>
      </c>
      <c r="W25">
        <f t="shared" si="15"/>
        <v>0.7420298522463924</v>
      </c>
      <c r="X25">
        <f t="shared" si="16"/>
        <v>4.7757041290577814E-3</v>
      </c>
      <c r="Y25">
        <f t="shared" si="17"/>
        <v>7.4202985224639242E-3</v>
      </c>
      <c r="Z25">
        <f t="shared" si="18"/>
        <v>0.72983384959487063</v>
      </c>
      <c r="AB25">
        <f t="shared" si="19"/>
        <v>2056.9700182612678</v>
      </c>
      <c r="AC25">
        <f t="shared" si="2"/>
        <v>1999.599041876405</v>
      </c>
      <c r="AE25">
        <f t="shared" si="3"/>
        <v>0</v>
      </c>
      <c r="AF25">
        <f t="shared" si="4"/>
        <v>0</v>
      </c>
      <c r="AG25">
        <f t="shared" si="4"/>
        <v>-9.1229231199358836</v>
      </c>
      <c r="AH25">
        <f t="shared" si="5"/>
        <v>-2387.8520645288909</v>
      </c>
      <c r="AI25">
        <f t="shared" si="6"/>
        <v>-2396.9749876488268</v>
      </c>
      <c r="AJ25">
        <f t="shared" si="7"/>
        <v>57.370976384862843</v>
      </c>
      <c r="AK25">
        <f t="shared" si="22"/>
        <v>143.98790127828875</v>
      </c>
      <c r="AL25">
        <f t="shared" si="8"/>
        <v>-2195.6161099856754</v>
      </c>
      <c r="AN25">
        <f t="shared" si="9"/>
        <v>0</v>
      </c>
      <c r="AO25">
        <f t="shared" si="9"/>
        <v>0</v>
      </c>
      <c r="AP25">
        <f t="shared" si="9"/>
        <v>-0.75394126907172621</v>
      </c>
      <c r="AQ25">
        <f t="shared" si="9"/>
        <v>-197.33808914297921</v>
      </c>
      <c r="AR25">
        <f t="shared" si="9"/>
        <v>-198.09203041205095</v>
      </c>
      <c r="AS25">
        <f t="shared" si="9"/>
        <v>4.7412815141416562</v>
      </c>
      <c r="AT25">
        <f t="shared" si="9"/>
        <v>11.899521632874443</v>
      </c>
      <c r="AU25">
        <f t="shared" si="9"/>
        <v>-181.45122726503485</v>
      </c>
      <c r="AW25">
        <v>22</v>
      </c>
      <c r="AX25">
        <f>IF(Z25&gt;0, (R25*SUMPRODUCT(K25:$K$98, X25:$X$98)-K25*$AZ$3)/Z25, 0)</f>
        <v>2739.800357281837</v>
      </c>
    </row>
    <row r="26" spans="5:50" x14ac:dyDescent="0.25">
      <c r="E26">
        <v>2026</v>
      </c>
      <c r="F26" s="5">
        <f>EconomicRates!C66</f>
        <v>3.5571999999999999E-2</v>
      </c>
      <c r="G26" s="5">
        <f>EconomicRates!D66</f>
        <v>7.0000000000000007E-2</v>
      </c>
      <c r="H26" s="5">
        <f t="shared" si="10"/>
        <v>0.12000000000000001</v>
      </c>
      <c r="I26" s="5">
        <f t="shared" si="11"/>
        <v>1.1200000000000001</v>
      </c>
      <c r="J26">
        <f t="shared" si="12"/>
        <v>0.89285714285714279</v>
      </c>
      <c r="K26">
        <f t="shared" si="20"/>
        <v>7.3787955739146996E-2</v>
      </c>
      <c r="L26" s="2">
        <v>23</v>
      </c>
      <c r="M26" s="6">
        <v>6.8199999999999997E-3</v>
      </c>
      <c r="Q26" s="4">
        <f t="shared" si="21"/>
        <v>12.5</v>
      </c>
      <c r="R26">
        <f t="shared" si="0"/>
        <v>500000</v>
      </c>
      <c r="S26">
        <f t="shared" si="1"/>
        <v>2704.2319359883841</v>
      </c>
      <c r="U26">
        <f t="shared" si="13"/>
        <v>6.8199999999999997E-3</v>
      </c>
      <c r="V26">
        <f t="shared" si="14"/>
        <v>0.01</v>
      </c>
      <c r="W26">
        <f t="shared" si="15"/>
        <v>0.72983384959487063</v>
      </c>
      <c r="X26">
        <f t="shared" si="16"/>
        <v>4.9774668542370178E-3</v>
      </c>
      <c r="Y26">
        <f t="shared" si="17"/>
        <v>7.2983384959487063E-3</v>
      </c>
      <c r="Z26">
        <f t="shared" si="18"/>
        <v>0.71755804424468483</v>
      </c>
      <c r="AB26">
        <f t="shared" si="19"/>
        <v>1999.599041876405</v>
      </c>
      <c r="AC26">
        <f t="shared" si="2"/>
        <v>1940.4433791718427</v>
      </c>
      <c r="AE26">
        <f t="shared" si="3"/>
        <v>0</v>
      </c>
      <c r="AF26">
        <f t="shared" si="4"/>
        <v>0</v>
      </c>
      <c r="AG26">
        <f t="shared" si="4"/>
        <v>-8.9694755530585599</v>
      </c>
      <c r="AH26">
        <f t="shared" si="5"/>
        <v>-2488.7334271185091</v>
      </c>
      <c r="AI26">
        <f t="shared" si="6"/>
        <v>-2497.7029026715677</v>
      </c>
      <c r="AJ26">
        <f t="shared" si="7"/>
        <v>59.155662704562246</v>
      </c>
      <c r="AK26">
        <f t="shared" si="22"/>
        <v>139.97193293134836</v>
      </c>
      <c r="AL26">
        <f t="shared" si="8"/>
        <v>-2298.5753070356568</v>
      </c>
      <c r="AN26">
        <f t="shared" si="9"/>
        <v>0</v>
      </c>
      <c r="AO26">
        <f t="shared" si="9"/>
        <v>0</v>
      </c>
      <c r="AP26">
        <f t="shared" si="9"/>
        <v>-0.66183926511244606</v>
      </c>
      <c r="AQ26">
        <f t="shared" si="9"/>
        <v>-183.63855196675615</v>
      </c>
      <c r="AR26">
        <f t="shared" si="9"/>
        <v>-184.30039123186862</v>
      </c>
      <c r="AS26">
        <f t="shared" si="9"/>
        <v>4.3649754213641474</v>
      </c>
      <c r="AT26">
        <f t="shared" si="9"/>
        <v>10.328242791861184</v>
      </c>
      <c r="AU26">
        <f t="shared" si="9"/>
        <v>-169.60717301864327</v>
      </c>
      <c r="AW26">
        <v>23</v>
      </c>
      <c r="AX26">
        <f>IF(Z26&gt;0, (R26*SUMPRODUCT(K26:$K$98, X26:$X$98)-K26*$AZ$3)/Z26, 0)</f>
        <v>2704.2319359883841</v>
      </c>
    </row>
    <row r="27" spans="5:50" x14ac:dyDescent="0.25">
      <c r="E27">
        <v>2027</v>
      </c>
      <c r="F27" s="5">
        <f>EconomicRates!C67</f>
        <v>3.5571999999999999E-2</v>
      </c>
      <c r="G27" s="5">
        <f>EconomicRates!D67</f>
        <v>7.0000000000000007E-2</v>
      </c>
      <c r="H27" s="5">
        <f t="shared" si="10"/>
        <v>0.12000000000000001</v>
      </c>
      <c r="I27" s="5">
        <f t="shared" si="11"/>
        <v>1.1200000000000001</v>
      </c>
      <c r="J27">
        <f t="shared" si="12"/>
        <v>0.89285714285714279</v>
      </c>
      <c r="K27">
        <f t="shared" si="20"/>
        <v>6.5882103338524095E-2</v>
      </c>
      <c r="L27" s="2">
        <v>24</v>
      </c>
      <c r="M27" s="6">
        <v>7.2269999999999999E-3</v>
      </c>
      <c r="Q27" s="4">
        <f t="shared" si="21"/>
        <v>12.5</v>
      </c>
      <c r="R27">
        <f t="shared" si="0"/>
        <v>500000</v>
      </c>
      <c r="S27">
        <f t="shared" si="1"/>
        <v>2666.1810368799529</v>
      </c>
      <c r="U27">
        <f t="shared" si="13"/>
        <v>7.2269999999999999E-3</v>
      </c>
      <c r="V27">
        <f t="shared" si="14"/>
        <v>0.01</v>
      </c>
      <c r="W27">
        <f t="shared" si="15"/>
        <v>0.71755804424468483</v>
      </c>
      <c r="X27">
        <f t="shared" si="16"/>
        <v>5.1857919857563372E-3</v>
      </c>
      <c r="Y27">
        <f t="shared" si="17"/>
        <v>7.1755804424468482E-3</v>
      </c>
      <c r="Z27">
        <f t="shared" si="18"/>
        <v>0.70519667181648171</v>
      </c>
      <c r="AB27">
        <f t="shared" si="19"/>
        <v>1940.4433791718427</v>
      </c>
      <c r="AC27">
        <f t="shared" si="2"/>
        <v>1880.181993667959</v>
      </c>
      <c r="AE27">
        <f t="shared" si="3"/>
        <v>0</v>
      </c>
      <c r="AF27">
        <f t="shared" si="4"/>
        <v>0</v>
      </c>
      <c r="AG27">
        <f t="shared" si="4"/>
        <v>-8.8149583977060217</v>
      </c>
      <c r="AH27">
        <f t="shared" si="5"/>
        <v>-2592.8959928781687</v>
      </c>
      <c r="AI27">
        <f t="shared" si="6"/>
        <v>-2601.7109512758748</v>
      </c>
      <c r="AJ27">
        <f t="shared" si="7"/>
        <v>60.26138550388373</v>
      </c>
      <c r="AK27">
        <f t="shared" si="22"/>
        <v>135.83103654202901</v>
      </c>
      <c r="AL27">
        <f t="shared" si="8"/>
        <v>-2405.618529229962</v>
      </c>
      <c r="AN27">
        <f t="shared" si="9"/>
        <v>0</v>
      </c>
      <c r="AO27">
        <f t="shared" si="9"/>
        <v>0</v>
      </c>
      <c r="AP27">
        <f t="shared" si="9"/>
        <v>-0.58074800008245886</v>
      </c>
      <c r="AQ27">
        <f t="shared" si="9"/>
        <v>-170.82544174884455</v>
      </c>
      <c r="AR27">
        <f t="shared" si="9"/>
        <v>-171.40618974892701</v>
      </c>
      <c r="AS27">
        <f t="shared" si="9"/>
        <v>3.9701468270895059</v>
      </c>
      <c r="AT27">
        <f t="shared" si="9"/>
        <v>8.9488343860407973</v>
      </c>
      <c r="AU27">
        <f t="shared" si="9"/>
        <v>-158.4872085357967</v>
      </c>
      <c r="AW27">
        <v>24</v>
      </c>
      <c r="AX27">
        <f>IF(Z27&gt;0, (R27*SUMPRODUCT(K27:$K$98, X27:$X$98)-K27*$AZ$3)/Z27, 0)</f>
        <v>2666.1810368799529</v>
      </c>
    </row>
    <row r="28" spans="5:50" x14ac:dyDescent="0.25">
      <c r="E28">
        <v>2028</v>
      </c>
      <c r="F28" s="5">
        <f>EconomicRates!C68</f>
        <v>3.5571999999999999E-2</v>
      </c>
      <c r="G28" s="5">
        <f>EconomicRates!D68</f>
        <v>7.0000000000000007E-2</v>
      </c>
      <c r="H28" s="5">
        <f t="shared" si="10"/>
        <v>0.12000000000000001</v>
      </c>
      <c r="I28" s="5">
        <f t="shared" si="11"/>
        <v>1.1200000000000001</v>
      </c>
      <c r="J28">
        <f t="shared" si="12"/>
        <v>0.89285714285714279</v>
      </c>
      <c r="K28">
        <f t="shared" si="20"/>
        <v>5.8823306552253651E-2</v>
      </c>
      <c r="L28" s="2">
        <v>25</v>
      </c>
      <c r="M28" s="6">
        <v>7.6860000000000001E-3</v>
      </c>
      <c r="Q28" s="4">
        <f t="shared" si="21"/>
        <v>12.5</v>
      </c>
      <c r="R28">
        <f t="shared" si="0"/>
        <v>500000</v>
      </c>
      <c r="S28">
        <f t="shared" si="1"/>
        <v>2626.6063485950267</v>
      </c>
      <c r="U28">
        <f t="shared" si="13"/>
        <v>7.6860000000000001E-3</v>
      </c>
      <c r="V28">
        <f t="shared" si="14"/>
        <v>0.01</v>
      </c>
      <c r="W28">
        <f t="shared" si="15"/>
        <v>0.70519667181648171</v>
      </c>
      <c r="X28">
        <f t="shared" si="16"/>
        <v>5.4201416195814789E-3</v>
      </c>
      <c r="Y28">
        <f t="shared" si="17"/>
        <v>7.0519667181648173E-3</v>
      </c>
      <c r="Z28">
        <f t="shared" si="18"/>
        <v>0.69272456347873546</v>
      </c>
      <c r="AB28">
        <f t="shared" si="19"/>
        <v>1880.181993667959</v>
      </c>
      <c r="AC28">
        <f t="shared" si="2"/>
        <v>1819.514736260965</v>
      </c>
      <c r="AE28">
        <f t="shared" si="3"/>
        <v>0</v>
      </c>
      <c r="AF28">
        <f t="shared" si="4"/>
        <v>0</v>
      </c>
      <c r="AG28">
        <f t="shared" si="4"/>
        <v>-8.6590570434841929</v>
      </c>
      <c r="AH28">
        <f t="shared" si="5"/>
        <v>-2710.0708097907395</v>
      </c>
      <c r="AI28">
        <f t="shared" si="6"/>
        <v>-2718.7298668342237</v>
      </c>
      <c r="AJ28">
        <f t="shared" si="7"/>
        <v>60.66725740699394</v>
      </c>
      <c r="AK28">
        <f t="shared" si="22"/>
        <v>131.61273955675713</v>
      </c>
      <c r="AL28">
        <f t="shared" si="8"/>
        <v>-2526.4498698704724</v>
      </c>
      <c r="AN28">
        <f t="shared" si="9"/>
        <v>0</v>
      </c>
      <c r="AO28">
        <f t="shared" si="9"/>
        <v>0</v>
      </c>
      <c r="AP28">
        <f t="shared" si="9"/>
        <v>-0.50935436692232183</v>
      </c>
      <c r="AQ28">
        <f t="shared" si="9"/>
        <v>-159.41532602263496</v>
      </c>
      <c r="AR28">
        <f t="shared" si="9"/>
        <v>-159.9246803895573</v>
      </c>
      <c r="AS28">
        <f t="shared" si="9"/>
        <v>3.5686486801360857</v>
      </c>
      <c r="AT28">
        <f t="shared" si="9"/>
        <v>7.7418965251290457</v>
      </c>
      <c r="AU28">
        <f t="shared" si="9"/>
        <v>-148.61413518429214</v>
      </c>
      <c r="AW28">
        <v>25</v>
      </c>
      <c r="AX28">
        <f>IF(Z28&gt;0, (R28*SUMPRODUCT(K28:$K$98, X28:$X$98)-K28*$AZ$3)/Z28, 0)</f>
        <v>2626.6063485950267</v>
      </c>
    </row>
    <row r="29" spans="5:50" x14ac:dyDescent="0.25">
      <c r="E29">
        <v>2029</v>
      </c>
      <c r="F29" s="5">
        <f>EconomicRates!C69</f>
        <v>3.5571999999999999E-2</v>
      </c>
      <c r="G29" s="5">
        <f>EconomicRates!D69</f>
        <v>7.0000000000000007E-2</v>
      </c>
      <c r="H29" s="5">
        <f t="shared" si="10"/>
        <v>0.12000000000000001</v>
      </c>
      <c r="I29" s="5">
        <f t="shared" si="11"/>
        <v>1.1200000000000001</v>
      </c>
      <c r="J29">
        <f t="shared" si="12"/>
        <v>0.89285714285714279</v>
      </c>
      <c r="K29">
        <f t="shared" si="20"/>
        <v>5.2520809421655039E-2</v>
      </c>
      <c r="L29" s="2">
        <v>26</v>
      </c>
      <c r="M29" s="6">
        <v>8.2030000000000002E-3</v>
      </c>
      <c r="Q29" s="4">
        <f t="shared" si="21"/>
        <v>12.5</v>
      </c>
      <c r="R29">
        <f t="shared" si="0"/>
        <v>500000</v>
      </c>
      <c r="S29">
        <f t="shared" si="1"/>
        <v>2585.5262640143433</v>
      </c>
      <c r="U29">
        <f t="shared" si="13"/>
        <v>8.2030000000000002E-3</v>
      </c>
      <c r="V29">
        <f t="shared" si="14"/>
        <v>0.01</v>
      </c>
      <c r="W29">
        <f t="shared" si="15"/>
        <v>0.69272456347873546</v>
      </c>
      <c r="X29">
        <f t="shared" si="16"/>
        <v>5.6824195942160672E-3</v>
      </c>
      <c r="Y29">
        <f t="shared" si="17"/>
        <v>6.9272456347873549E-3</v>
      </c>
      <c r="Z29">
        <f t="shared" si="18"/>
        <v>0.68011489824973204</v>
      </c>
      <c r="AB29">
        <f t="shared" si="19"/>
        <v>1819.514736260965</v>
      </c>
      <c r="AC29">
        <f t="shared" si="2"/>
        <v>1758.4549319721248</v>
      </c>
      <c r="AE29">
        <f t="shared" si="3"/>
        <v>0</v>
      </c>
      <c r="AF29">
        <f t="shared" si="4"/>
        <v>0</v>
      </c>
      <c r="AG29">
        <f t="shared" si="4"/>
        <v>-8.5014362281216513</v>
      </c>
      <c r="AH29">
        <f t="shared" si="5"/>
        <v>-2841.2097971080334</v>
      </c>
      <c r="AI29">
        <f t="shared" si="6"/>
        <v>-2849.7112333361551</v>
      </c>
      <c r="AJ29">
        <f t="shared" si="7"/>
        <v>61.059804288840269</v>
      </c>
      <c r="AK29">
        <f t="shared" si="22"/>
        <v>127.36603153826756</v>
      </c>
      <c r="AL29">
        <f t="shared" si="8"/>
        <v>-2661.2853975090475</v>
      </c>
      <c r="AN29">
        <f t="shared" si="9"/>
        <v>0</v>
      </c>
      <c r="AO29">
        <f t="shared" si="9"/>
        <v>0</v>
      </c>
      <c r="AP29">
        <f t="shared" si="9"/>
        <v>-0.44650231194753109</v>
      </c>
      <c r="AQ29">
        <f t="shared" si="9"/>
        <v>-149.22263828085019</v>
      </c>
      <c r="AR29">
        <f t="shared" si="9"/>
        <v>-149.66914059279773</v>
      </c>
      <c r="AS29">
        <f t="shared" si="9"/>
        <v>3.2069103443777349</v>
      </c>
      <c r="AT29">
        <f t="shared" si="9"/>
        <v>6.6893670692138558</v>
      </c>
      <c r="AU29">
        <f t="shared" si="9"/>
        <v>-139.77286317920615</v>
      </c>
      <c r="AW29">
        <v>26</v>
      </c>
      <c r="AX29">
        <f>IF(Z29&gt;0, (R29*SUMPRODUCT(K29:$K$98, X29:$X$98)-K29*$AZ$3)/Z29, 0)</f>
        <v>2585.5262640143433</v>
      </c>
    </row>
    <row r="30" spans="5:50" x14ac:dyDescent="0.25">
      <c r="E30">
        <v>2030</v>
      </c>
      <c r="F30" s="5">
        <f>EconomicRates!C70</f>
        <v>3.5571999999999999E-2</v>
      </c>
      <c r="G30" s="5">
        <f>EconomicRates!D70</f>
        <v>7.0000000000000007E-2</v>
      </c>
      <c r="H30" s="5">
        <f t="shared" si="10"/>
        <v>0.12000000000000001</v>
      </c>
      <c r="I30" s="5">
        <f t="shared" si="11"/>
        <v>1.1200000000000001</v>
      </c>
      <c r="J30">
        <f t="shared" si="12"/>
        <v>0.89285714285714279</v>
      </c>
      <c r="K30">
        <f t="shared" si="20"/>
        <v>4.6893579840763422E-2</v>
      </c>
      <c r="L30" s="2">
        <v>27</v>
      </c>
      <c r="M30" s="6">
        <v>8.7950000000000007E-3</v>
      </c>
      <c r="Q30" s="4">
        <f t="shared" si="21"/>
        <v>12.5</v>
      </c>
      <c r="R30">
        <f t="shared" si="0"/>
        <v>500000</v>
      </c>
      <c r="S30">
        <f t="shared" si="1"/>
        <v>2543.0361064615622</v>
      </c>
      <c r="U30">
        <f t="shared" si="13"/>
        <v>8.7950000000000007E-3</v>
      </c>
      <c r="V30">
        <f t="shared" si="14"/>
        <v>0.01</v>
      </c>
      <c r="W30">
        <f t="shared" si="15"/>
        <v>0.68011489824973204</v>
      </c>
      <c r="X30">
        <f t="shared" si="16"/>
        <v>5.9816105301063937E-3</v>
      </c>
      <c r="Y30">
        <f t="shared" si="17"/>
        <v>6.8011489824973204E-3</v>
      </c>
      <c r="Z30">
        <f t="shared" si="18"/>
        <v>0.66733213873712838</v>
      </c>
      <c r="AB30">
        <f t="shared" si="19"/>
        <v>1758.4549319721248</v>
      </c>
      <c r="AC30">
        <f t="shared" si="2"/>
        <v>1697.0497238107339</v>
      </c>
      <c r="AE30">
        <f t="shared" si="3"/>
        <v>0</v>
      </c>
      <c r="AF30">
        <f t="shared" si="4"/>
        <v>0</v>
      </c>
      <c r="AG30">
        <f t="shared" si="4"/>
        <v>-8.3416517342141052</v>
      </c>
      <c r="AH30">
        <f t="shared" si="5"/>
        <v>-2990.8052650531968</v>
      </c>
      <c r="AI30">
        <f t="shared" si="6"/>
        <v>-2999.1469167874106</v>
      </c>
      <c r="AJ30">
        <f t="shared" si="7"/>
        <v>61.405208161390874</v>
      </c>
      <c r="AK30">
        <f t="shared" si="22"/>
        <v>123.09184523804875</v>
      </c>
      <c r="AL30">
        <f t="shared" si="8"/>
        <v>-2814.649863387971</v>
      </c>
      <c r="AN30">
        <f t="shared" si="9"/>
        <v>0</v>
      </c>
      <c r="AO30">
        <f t="shared" si="9"/>
        <v>0</v>
      </c>
      <c r="AP30">
        <f t="shared" si="9"/>
        <v>-0.39116991160221182</v>
      </c>
      <c r="AQ30">
        <f t="shared" si="9"/>
        <v>-140.24956548494768</v>
      </c>
      <c r="AR30">
        <f t="shared" si="9"/>
        <v>-140.6407353965499</v>
      </c>
      <c r="AS30">
        <f t="shared" si="9"/>
        <v>2.8795100315548807</v>
      </c>
      <c r="AT30">
        <f t="shared" si="9"/>
        <v>5.7722172724173335</v>
      </c>
      <c r="AU30">
        <f t="shared" si="9"/>
        <v>-131.98900809257768</v>
      </c>
      <c r="AW30">
        <v>27</v>
      </c>
      <c r="AX30">
        <f>IF(Z30&gt;0, (R30*SUMPRODUCT(K30:$K$98, X30:$X$98)-K30*$AZ$3)/Z30, 0)</f>
        <v>2543.0361064615622</v>
      </c>
    </row>
    <row r="31" spans="5:50" x14ac:dyDescent="0.25">
      <c r="E31">
        <v>2031</v>
      </c>
      <c r="F31" s="5">
        <f>EconomicRates!C71</f>
        <v>3.5571999999999999E-2</v>
      </c>
      <c r="G31" s="5">
        <f>EconomicRates!D71</f>
        <v>7.0000000000000007E-2</v>
      </c>
      <c r="H31" s="5">
        <f t="shared" si="10"/>
        <v>0.12000000000000001</v>
      </c>
      <c r="I31" s="5">
        <f t="shared" si="11"/>
        <v>1.1200000000000001</v>
      </c>
      <c r="J31">
        <f t="shared" si="12"/>
        <v>0.89285714285714279</v>
      </c>
      <c r="K31">
        <f t="shared" si="20"/>
        <v>4.1869267714967337E-2</v>
      </c>
      <c r="L31" s="2">
        <v>28</v>
      </c>
      <c r="M31" s="6">
        <v>9.4780000000000003E-3</v>
      </c>
      <c r="Q31" s="4">
        <f t="shared" si="21"/>
        <v>12.5</v>
      </c>
      <c r="R31">
        <f t="shared" si="0"/>
        <v>500000</v>
      </c>
      <c r="S31">
        <f t="shared" si="1"/>
        <v>2499.0432555520615</v>
      </c>
      <c r="U31">
        <f t="shared" si="13"/>
        <v>9.4780000000000003E-3</v>
      </c>
      <c r="V31">
        <f t="shared" si="14"/>
        <v>0.01</v>
      </c>
      <c r="W31">
        <f t="shared" si="15"/>
        <v>0.66733213873712838</v>
      </c>
      <c r="X31">
        <f t="shared" si="16"/>
        <v>6.3249740109505032E-3</v>
      </c>
      <c r="Y31">
        <f t="shared" si="17"/>
        <v>6.6733213873712838E-3</v>
      </c>
      <c r="Z31">
        <f t="shared" si="18"/>
        <v>0.65433384333880651</v>
      </c>
      <c r="AB31">
        <f t="shared" si="19"/>
        <v>1697.0497238107339</v>
      </c>
      <c r="AC31">
        <f t="shared" si="2"/>
        <v>1635.2085780753036</v>
      </c>
      <c r="AE31">
        <f t="shared" si="3"/>
        <v>0</v>
      </c>
      <c r="AF31">
        <f t="shared" si="4"/>
        <v>0</v>
      </c>
      <c r="AG31">
        <f t="shared" si="4"/>
        <v>-8.1791730417350816</v>
      </c>
      <c r="AH31">
        <f t="shared" si="5"/>
        <v>-3162.4870054752514</v>
      </c>
      <c r="AI31">
        <f t="shared" si="6"/>
        <v>-3170.6661785169863</v>
      </c>
      <c r="AJ31">
        <f t="shared" si="7"/>
        <v>61.841145735430246</v>
      </c>
      <c r="AK31">
        <f t="shared" si="22"/>
        <v>118.79348066675138</v>
      </c>
      <c r="AL31">
        <f t="shared" si="8"/>
        <v>-2990.0315521148045</v>
      </c>
      <c r="AN31">
        <f t="shared" si="9"/>
        <v>0</v>
      </c>
      <c r="AO31">
        <f t="shared" si="9"/>
        <v>0</v>
      </c>
      <c r="AP31">
        <f t="shared" si="9"/>
        <v>-0.34245598577144987</v>
      </c>
      <c r="AQ31">
        <f t="shared" si="9"/>
        <v>-132.41101507734868</v>
      </c>
      <c r="AR31">
        <f t="shared" si="9"/>
        <v>-132.75347106312012</v>
      </c>
      <c r="AS31">
        <f t="shared" si="9"/>
        <v>2.5892434865970397</v>
      </c>
      <c r="AT31">
        <f t="shared" si="9"/>
        <v>4.9737960448290099</v>
      </c>
      <c r="AU31">
        <f t="shared" si="9"/>
        <v>-125.19043153169406</v>
      </c>
      <c r="AW31">
        <v>28</v>
      </c>
      <c r="AX31">
        <f>IF(Z31&gt;0, (R31*SUMPRODUCT(K31:$K$98, X31:$X$98)-K31*$AZ$3)/Z31, 0)</f>
        <v>2499.0432555520615</v>
      </c>
    </row>
    <row r="32" spans="5:50" x14ac:dyDescent="0.25">
      <c r="E32">
        <v>2032</v>
      </c>
      <c r="F32" s="5">
        <f>EconomicRates!C72</f>
        <v>3.5571999999999999E-2</v>
      </c>
      <c r="G32" s="5">
        <f>EconomicRates!D72</f>
        <v>7.0000000000000007E-2</v>
      </c>
      <c r="H32" s="5">
        <f t="shared" si="10"/>
        <v>0.12000000000000001</v>
      </c>
      <c r="I32" s="5">
        <f t="shared" si="11"/>
        <v>1.1200000000000001</v>
      </c>
      <c r="J32">
        <f t="shared" si="12"/>
        <v>0.89285714285714279</v>
      </c>
      <c r="K32">
        <f t="shared" si="20"/>
        <v>3.7383274745506546E-2</v>
      </c>
      <c r="L32" s="2">
        <v>29</v>
      </c>
      <c r="M32" s="6">
        <v>1.0265E-2</v>
      </c>
      <c r="Q32" s="4">
        <f t="shared" si="21"/>
        <v>12.5</v>
      </c>
      <c r="R32">
        <f t="shared" si="0"/>
        <v>500000</v>
      </c>
      <c r="S32">
        <f t="shared" si="1"/>
        <v>2453.3917298309329</v>
      </c>
      <c r="U32">
        <f t="shared" si="13"/>
        <v>1.0265E-2</v>
      </c>
      <c r="V32">
        <f t="shared" si="14"/>
        <v>0.01</v>
      </c>
      <c r="W32">
        <f t="shared" si="15"/>
        <v>0.65433384333880651</v>
      </c>
      <c r="X32">
        <f t="shared" si="16"/>
        <v>6.716736901872849E-3</v>
      </c>
      <c r="Y32">
        <f t="shared" si="17"/>
        <v>6.5433384333880651E-3</v>
      </c>
      <c r="Z32">
        <f t="shared" si="18"/>
        <v>0.64107376800354565</v>
      </c>
      <c r="AB32">
        <f t="shared" si="19"/>
        <v>1635.2085780753036</v>
      </c>
      <c r="AC32">
        <f t="shared" si="2"/>
        <v>1572.8050806314532</v>
      </c>
      <c r="AE32">
        <f t="shared" si="3"/>
        <v>0</v>
      </c>
      <c r="AF32">
        <f t="shared" si="4"/>
        <v>0</v>
      </c>
      <c r="AG32">
        <f t="shared" si="4"/>
        <v>-8.0134221000443198</v>
      </c>
      <c r="AH32">
        <f t="shared" si="5"/>
        <v>-3358.3684509364243</v>
      </c>
      <c r="AI32">
        <f t="shared" si="6"/>
        <v>-3366.3818730364687</v>
      </c>
      <c r="AJ32">
        <f t="shared" si="7"/>
        <v>62.403497443850483</v>
      </c>
      <c r="AK32">
        <f t="shared" si="22"/>
        <v>114.46460046527126</v>
      </c>
      <c r="AL32">
        <f t="shared" si="8"/>
        <v>-3189.5137751273469</v>
      </c>
      <c r="AN32">
        <f t="shared" si="9"/>
        <v>0</v>
      </c>
      <c r="AO32">
        <f t="shared" si="9"/>
        <v>0</v>
      </c>
      <c r="AP32">
        <f t="shared" si="9"/>
        <v>-0.29956796001767083</v>
      </c>
      <c r="AQ32">
        <f t="shared" si="9"/>
        <v>-125.54681049799757</v>
      </c>
      <c r="AR32">
        <f t="shared" si="9"/>
        <v>-125.84637845801525</v>
      </c>
      <c r="AS32">
        <f t="shared" si="9"/>
        <v>2.3328470900239782</v>
      </c>
      <c r="AT32">
        <f t="shared" si="9"/>
        <v>4.279061607827872</v>
      </c>
      <c r="AU32">
        <f t="shared" si="9"/>
        <v>-119.23446976016339</v>
      </c>
      <c r="AW32">
        <v>29</v>
      </c>
      <c r="AX32">
        <f>IF(Z32&gt;0, (R32*SUMPRODUCT(K32:$K$98, X32:$X$98)-K32*$AZ$3)/Z32, 0)</f>
        <v>2453.3917298309329</v>
      </c>
    </row>
    <row r="33" spans="5:50" x14ac:dyDescent="0.25">
      <c r="E33">
        <v>2033</v>
      </c>
      <c r="F33" s="5">
        <f>EconomicRates!C73</f>
        <v>3.5571999999999999E-2</v>
      </c>
      <c r="G33" s="5">
        <f>EconomicRates!D73</f>
        <v>7.0000000000000007E-2</v>
      </c>
      <c r="H33" s="5">
        <f t="shared" si="10"/>
        <v>0.12000000000000001</v>
      </c>
      <c r="I33" s="5">
        <f t="shared" si="11"/>
        <v>1.1200000000000001</v>
      </c>
      <c r="J33">
        <f t="shared" si="12"/>
        <v>0.89285714285714279</v>
      </c>
      <c r="K33">
        <f t="shared" si="20"/>
        <v>3.337792387991656E-2</v>
      </c>
      <c r="L33" s="2">
        <v>30</v>
      </c>
      <c r="M33" s="6">
        <v>1.1204E-2</v>
      </c>
      <c r="Q33" s="4">
        <f t="shared" si="21"/>
        <v>12.5</v>
      </c>
      <c r="R33">
        <f t="shared" si="0"/>
        <v>500000</v>
      </c>
      <c r="S33">
        <f t="shared" si="1"/>
        <v>2406.0749729871382</v>
      </c>
      <c r="U33">
        <f t="shared" si="13"/>
        <v>1.1204E-2</v>
      </c>
      <c r="V33">
        <f t="shared" si="14"/>
        <v>0.01</v>
      </c>
      <c r="W33">
        <f t="shared" si="15"/>
        <v>0.64107376800354565</v>
      </c>
      <c r="X33">
        <f t="shared" si="16"/>
        <v>7.1825904967117256E-3</v>
      </c>
      <c r="Y33">
        <f t="shared" si="17"/>
        <v>6.4107376800354565E-3</v>
      </c>
      <c r="Z33">
        <f t="shared" si="18"/>
        <v>0.62748043982679846</v>
      </c>
      <c r="AB33">
        <f t="shared" si="19"/>
        <v>1572.8050806314532</v>
      </c>
      <c r="AC33">
        <f t="shared" si="2"/>
        <v>1509.7649823062218</v>
      </c>
      <c r="AE33">
        <f t="shared" si="3"/>
        <v>0</v>
      </c>
      <c r="AF33">
        <f t="shared" si="4"/>
        <v>0</v>
      </c>
      <c r="AG33">
        <f t="shared" si="4"/>
        <v>-7.8435054978349807</v>
      </c>
      <c r="AH33">
        <f t="shared" si="5"/>
        <v>-3591.2952483558629</v>
      </c>
      <c r="AI33">
        <f t="shared" si="6"/>
        <v>-3599.1387538536978</v>
      </c>
      <c r="AJ33">
        <f t="shared" si="7"/>
        <v>63.040098325231384</v>
      </c>
      <c r="AK33">
        <f t="shared" si="22"/>
        <v>110.09635564420174</v>
      </c>
      <c r="AL33">
        <f t="shared" si="8"/>
        <v>-3426.0022998842646</v>
      </c>
      <c r="AN33">
        <f t="shared" si="9"/>
        <v>0</v>
      </c>
      <c r="AO33">
        <f t="shared" si="9"/>
        <v>0</v>
      </c>
      <c r="AP33">
        <f t="shared" si="9"/>
        <v>-0.26179992945844305</v>
      </c>
      <c r="AQ33">
        <f t="shared" si="9"/>
        <v>-119.86997942992802</v>
      </c>
      <c r="AR33">
        <f t="shared" si="9"/>
        <v>-120.13177935938647</v>
      </c>
      <c r="AS33">
        <f t="shared" si="9"/>
        <v>2.1041476032820285</v>
      </c>
      <c r="AT33">
        <f t="shared" si="9"/>
        <v>3.6747877781483873</v>
      </c>
      <c r="AU33">
        <f t="shared" si="9"/>
        <v>-114.35284397795606</v>
      </c>
      <c r="AW33">
        <v>30</v>
      </c>
      <c r="AX33">
        <f>IF(Z33&gt;0, (R33*SUMPRODUCT(K33:$K$98, X33:$X$98)-K33*$AZ$3)/Z33, 0)</f>
        <v>2406.0749729871382</v>
      </c>
    </row>
    <row r="34" spans="5:50" x14ac:dyDescent="0.25">
      <c r="E34">
        <v>2034</v>
      </c>
      <c r="F34" s="5">
        <f>EconomicRates!C74</f>
        <v>3.5571999999999999E-2</v>
      </c>
      <c r="G34" s="5">
        <f>EconomicRates!D74</f>
        <v>7.0000000000000007E-2</v>
      </c>
      <c r="H34" s="5">
        <f t="shared" si="10"/>
        <v>0.12000000000000001</v>
      </c>
      <c r="I34" s="5">
        <f t="shared" si="11"/>
        <v>1.1200000000000001</v>
      </c>
      <c r="J34">
        <f t="shared" si="12"/>
        <v>0.89285714285714279</v>
      </c>
      <c r="K34">
        <f t="shared" si="20"/>
        <v>2.9801717749925499E-2</v>
      </c>
      <c r="L34" s="2">
        <v>31</v>
      </c>
      <c r="M34" s="6">
        <v>1.2285000000000001E-2</v>
      </c>
      <c r="Q34" s="4">
        <f t="shared" si="21"/>
        <v>12.5</v>
      </c>
      <c r="R34">
        <f t="shared" si="0"/>
        <v>500000</v>
      </c>
      <c r="S34">
        <f t="shared" si="1"/>
        <v>2356.4980386839984</v>
      </c>
      <c r="U34">
        <f t="shared" si="13"/>
        <v>1.2285000000000001E-2</v>
      </c>
      <c r="V34">
        <f t="shared" si="14"/>
        <v>0.01</v>
      </c>
      <c r="W34">
        <f t="shared" si="15"/>
        <v>0.62748043982679846</v>
      </c>
      <c r="X34">
        <f t="shared" si="16"/>
        <v>7.7085972032722196E-3</v>
      </c>
      <c r="Y34">
        <f t="shared" si="17"/>
        <v>6.2748043982679847E-3</v>
      </c>
      <c r="Z34">
        <f t="shared" si="18"/>
        <v>0.61349703822525825</v>
      </c>
      <c r="AB34">
        <f t="shared" si="19"/>
        <v>1509.7649823062218</v>
      </c>
      <c r="AC34">
        <f t="shared" si="2"/>
        <v>1445.7045673162631</v>
      </c>
      <c r="AE34">
        <f t="shared" si="3"/>
        <v>0</v>
      </c>
      <c r="AF34">
        <f t="shared" si="4"/>
        <v>0</v>
      </c>
      <c r="AG34">
        <f t="shared" si="4"/>
        <v>-7.6687129778157281</v>
      </c>
      <c r="AH34">
        <f t="shared" si="5"/>
        <v>-3854.2986016361097</v>
      </c>
      <c r="AI34">
        <f t="shared" si="6"/>
        <v>-3861.9673146139253</v>
      </c>
      <c r="AJ34">
        <f t="shared" si="7"/>
        <v>64.060414989958645</v>
      </c>
      <c r="AK34">
        <f t="shared" si="22"/>
        <v>105.68354876143553</v>
      </c>
      <c r="AL34">
        <f t="shared" si="8"/>
        <v>-3692.2233508625313</v>
      </c>
      <c r="AN34">
        <f t="shared" si="9"/>
        <v>0</v>
      </c>
      <c r="AO34">
        <f t="shared" si="9"/>
        <v>0</v>
      </c>
      <c r="AP34">
        <f t="shared" si="9"/>
        <v>-0.22854081967005502</v>
      </c>
      <c r="AQ34">
        <f t="shared" si="9"/>
        <v>-114.86471904989187</v>
      </c>
      <c r="AR34">
        <f t="shared" si="9"/>
        <v>-115.09325986956193</v>
      </c>
      <c r="AS34">
        <f t="shared" si="9"/>
        <v>1.909110406473844</v>
      </c>
      <c r="AT34">
        <f t="shared" si="9"/>
        <v>3.1495512909987902</v>
      </c>
      <c r="AU34">
        <f t="shared" ref="AU34:AU79" si="23">AL34*$K34</f>
        <v>-110.0345981720893</v>
      </c>
      <c r="AW34">
        <v>31</v>
      </c>
      <c r="AX34">
        <f>IF(Z34&gt;0, (R34*SUMPRODUCT(K34:$K$98, X34:$X$98)-K34*$AZ$3)/Z34, 0)</f>
        <v>2356.4980386839984</v>
      </c>
    </row>
    <row r="35" spans="5:50" x14ac:dyDescent="0.25">
      <c r="E35">
        <v>2035</v>
      </c>
      <c r="F35" s="5">
        <f>EconomicRates!C75</f>
        <v>3.5571999999999999E-2</v>
      </c>
      <c r="G35" s="5">
        <f>EconomicRates!D75</f>
        <v>7.0000000000000007E-2</v>
      </c>
      <c r="H35" s="5">
        <f t="shared" si="10"/>
        <v>0.12000000000000001</v>
      </c>
      <c r="I35" s="5">
        <f t="shared" si="11"/>
        <v>1.1200000000000001</v>
      </c>
      <c r="J35">
        <f t="shared" si="12"/>
        <v>0.89285714285714279</v>
      </c>
      <c r="K35">
        <f t="shared" si="20"/>
        <v>2.660867656243348E-2</v>
      </c>
      <c r="L35" s="2">
        <v>32</v>
      </c>
      <c r="M35" s="6">
        <v>1.3528E-2</v>
      </c>
      <c r="Q35" s="4">
        <f t="shared" si="21"/>
        <v>12.5</v>
      </c>
      <c r="R35">
        <f t="shared" si="0"/>
        <v>500000</v>
      </c>
      <c r="S35">
        <f t="shared" si="1"/>
        <v>2304.7167897756744</v>
      </c>
      <c r="U35">
        <f t="shared" si="13"/>
        <v>1.3528E-2</v>
      </c>
      <c r="V35">
        <f t="shared" si="14"/>
        <v>0.01</v>
      </c>
      <c r="W35">
        <f t="shared" si="15"/>
        <v>0.61349703822525825</v>
      </c>
      <c r="X35">
        <f t="shared" si="16"/>
        <v>8.2993879331112932E-3</v>
      </c>
      <c r="Y35">
        <f t="shared" si="17"/>
        <v>6.1349703822525829E-3</v>
      </c>
      <c r="Z35">
        <f t="shared" si="18"/>
        <v>0.59906267990989437</v>
      </c>
      <c r="AB35">
        <f t="shared" si="19"/>
        <v>1445.7045673162631</v>
      </c>
      <c r="AC35">
        <f t="shared" si="2"/>
        <v>1380.6698165163441</v>
      </c>
      <c r="AE35">
        <f t="shared" si="3"/>
        <v>0</v>
      </c>
      <c r="AF35">
        <f t="shared" ref="AF35:AG66" si="24">-$Z35*P35</f>
        <v>0</v>
      </c>
      <c r="AG35">
        <f t="shared" si="24"/>
        <v>-7.4882834988736793</v>
      </c>
      <c r="AH35">
        <f t="shared" si="5"/>
        <v>-4149.6939665556465</v>
      </c>
      <c r="AI35">
        <f t="shared" ref="AI35:AI66" si="25">SUM(AE35:AH35)</f>
        <v>-4157.1822500545204</v>
      </c>
      <c r="AJ35">
        <f t="shared" si="7"/>
        <v>65.034750799919038</v>
      </c>
      <c r="AK35">
        <f t="shared" si="22"/>
        <v>101.19931971213843</v>
      </c>
      <c r="AL35">
        <f t="shared" si="8"/>
        <v>-3990.9481795424631</v>
      </c>
      <c r="AN35">
        <f t="shared" ref="AN35:AT66" si="26">AE35*$K35</f>
        <v>0</v>
      </c>
      <c r="AO35">
        <f t="shared" si="26"/>
        <v>0</v>
      </c>
      <c r="AP35">
        <f t="shared" si="26"/>
        <v>-0.19925331362933743</v>
      </c>
      <c r="AQ35">
        <f t="shared" si="26"/>
        <v>-110.41786458916086</v>
      </c>
      <c r="AR35">
        <f t="shared" si="26"/>
        <v>-110.6171179027902</v>
      </c>
      <c r="AS35">
        <f t="shared" si="26"/>
        <v>1.7304886493535077</v>
      </c>
      <c r="AT35">
        <f t="shared" si="26"/>
        <v>2.6927799665585903</v>
      </c>
      <c r="AU35">
        <f t="shared" si="23"/>
        <v>-106.19384928687811</v>
      </c>
      <c r="AW35">
        <v>32</v>
      </c>
      <c r="AX35">
        <f>IF(Z35&gt;0, (R35*SUMPRODUCT(K35:$K$98, X35:$X$98)-K35*$AZ$3)/Z35, 0)</f>
        <v>2304.7167897756744</v>
      </c>
    </row>
    <row r="36" spans="5:50" x14ac:dyDescent="0.25">
      <c r="E36">
        <v>2036</v>
      </c>
      <c r="F36" s="5">
        <f>EconomicRates!C76</f>
        <v>3.5571999999999999E-2</v>
      </c>
      <c r="G36" s="5">
        <f>EconomicRates!D76</f>
        <v>7.0000000000000007E-2</v>
      </c>
      <c r="H36" s="5">
        <f t="shared" si="10"/>
        <v>0.12000000000000001</v>
      </c>
      <c r="I36" s="5">
        <f t="shared" si="11"/>
        <v>1.1200000000000001</v>
      </c>
      <c r="J36">
        <f t="shared" si="12"/>
        <v>0.89285714285714279</v>
      </c>
      <c r="K36">
        <f t="shared" si="20"/>
        <v>2.3757746930744176E-2</v>
      </c>
      <c r="L36" s="2">
        <v>33</v>
      </c>
      <c r="M36" s="6">
        <v>1.4963000000000001E-2</v>
      </c>
      <c r="Q36" s="4">
        <f t="shared" si="21"/>
        <v>12.5</v>
      </c>
      <c r="R36">
        <f t="shared" si="0"/>
        <v>500000</v>
      </c>
      <c r="S36">
        <f t="shared" si="1"/>
        <v>2250.8549253720471</v>
      </c>
      <c r="U36">
        <f t="shared" si="13"/>
        <v>1.4963000000000001E-2</v>
      </c>
      <c r="V36">
        <f t="shared" si="14"/>
        <v>0.01</v>
      </c>
      <c r="W36">
        <f t="shared" si="15"/>
        <v>0.59906267990989437</v>
      </c>
      <c r="X36">
        <f t="shared" si="16"/>
        <v>8.9637748794917493E-3</v>
      </c>
      <c r="Y36">
        <f t="shared" si="17"/>
        <v>5.9906267990989439E-3</v>
      </c>
      <c r="Z36">
        <f t="shared" si="18"/>
        <v>0.58410827823130373</v>
      </c>
      <c r="AB36">
        <f t="shared" si="19"/>
        <v>1380.6698165163441</v>
      </c>
      <c r="AC36">
        <f t="shared" si="2"/>
        <v>1314.7429950075161</v>
      </c>
      <c r="AE36">
        <f t="shared" si="3"/>
        <v>0</v>
      </c>
      <c r="AF36">
        <f t="shared" si="24"/>
        <v>0</v>
      </c>
      <c r="AG36">
        <f t="shared" si="24"/>
        <v>-7.301353477891297</v>
      </c>
      <c r="AH36">
        <f t="shared" si="5"/>
        <v>-4481.8874397458749</v>
      </c>
      <c r="AI36">
        <f t="shared" si="25"/>
        <v>-4489.188793223766</v>
      </c>
      <c r="AJ36">
        <f t="shared" si="7"/>
        <v>65.92682150882797</v>
      </c>
      <c r="AK36">
        <f t="shared" si="22"/>
        <v>96.646887156144089</v>
      </c>
      <c r="AL36">
        <f t="shared" si="8"/>
        <v>-4326.6150845587945</v>
      </c>
      <c r="AN36">
        <f t="shared" si="26"/>
        <v>0</v>
      </c>
      <c r="AO36">
        <f t="shared" si="26"/>
        <v>0</v>
      </c>
      <c r="AP36">
        <f t="shared" si="26"/>
        <v>-0.17346370817965026</v>
      </c>
      <c r="AQ36">
        <f t="shared" si="26"/>
        <v>-106.47954756556344</v>
      </c>
      <c r="AR36">
        <f t="shared" si="26"/>
        <v>-106.65301127374308</v>
      </c>
      <c r="AS36">
        <f t="shared" si="26"/>
        <v>1.5662727413550768</v>
      </c>
      <c r="AT36">
        <f t="shared" si="26"/>
        <v>2.2961122866998611</v>
      </c>
      <c r="AU36">
        <f t="shared" si="23"/>
        <v>-102.79062624568816</v>
      </c>
      <c r="AW36">
        <v>33</v>
      </c>
      <c r="AX36">
        <f>IF(Z36&gt;0, (R36*SUMPRODUCT(K36:$K$98, X36:$X$98)-K36*$AZ$3)/Z36, 0)</f>
        <v>2250.8549253720471</v>
      </c>
    </row>
    <row r="37" spans="5:50" x14ac:dyDescent="0.25">
      <c r="E37">
        <v>2037</v>
      </c>
      <c r="F37" s="5">
        <f>EconomicRates!C77</f>
        <v>3.5571999999999999E-2</v>
      </c>
      <c r="G37" s="5">
        <f>EconomicRates!D77</f>
        <v>7.0000000000000007E-2</v>
      </c>
      <c r="H37" s="5">
        <f t="shared" si="10"/>
        <v>0.12000000000000001</v>
      </c>
      <c r="I37" s="5">
        <f t="shared" si="11"/>
        <v>1.1200000000000001</v>
      </c>
      <c r="J37">
        <f t="shared" si="12"/>
        <v>0.89285714285714279</v>
      </c>
      <c r="K37">
        <f t="shared" si="20"/>
        <v>2.1212274045307299E-2</v>
      </c>
      <c r="L37" s="2">
        <v>34</v>
      </c>
      <c r="M37" s="6">
        <v>1.6567999999999999E-2</v>
      </c>
      <c r="Q37" s="4">
        <f t="shared" si="21"/>
        <v>12.5</v>
      </c>
      <c r="R37">
        <f t="shared" si="0"/>
        <v>500000</v>
      </c>
      <c r="S37">
        <f t="shared" si="1"/>
        <v>2194.8825596138577</v>
      </c>
      <c r="U37">
        <f t="shared" si="13"/>
        <v>1.6567999999999999E-2</v>
      </c>
      <c r="V37">
        <f t="shared" si="14"/>
        <v>0.01</v>
      </c>
      <c r="W37">
        <f t="shared" si="15"/>
        <v>0.58410827823130373</v>
      </c>
      <c r="X37">
        <f t="shared" si="16"/>
        <v>9.6775059537362405E-3</v>
      </c>
      <c r="Y37">
        <f t="shared" si="17"/>
        <v>5.8410827823130373E-3</v>
      </c>
      <c r="Z37">
        <f t="shared" si="18"/>
        <v>0.56858968949525446</v>
      </c>
      <c r="AB37">
        <f t="shared" si="19"/>
        <v>1314.7429950075161</v>
      </c>
      <c r="AC37">
        <f t="shared" si="2"/>
        <v>1247.9875930493927</v>
      </c>
      <c r="AE37">
        <f t="shared" si="3"/>
        <v>0</v>
      </c>
      <c r="AF37">
        <f t="shared" si="24"/>
        <v>0</v>
      </c>
      <c r="AG37">
        <f t="shared" si="24"/>
        <v>-7.1073711186906809</v>
      </c>
      <c r="AH37">
        <f t="shared" si="5"/>
        <v>-4838.7529768681206</v>
      </c>
      <c r="AI37">
        <f t="shared" si="25"/>
        <v>-4845.8603479868116</v>
      </c>
      <c r="AJ37">
        <f t="shared" si="7"/>
        <v>66.755401958123457</v>
      </c>
      <c r="AK37">
        <f t="shared" si="22"/>
        <v>92.032009650526135</v>
      </c>
      <c r="AL37">
        <f t="shared" si="8"/>
        <v>-4687.072936378162</v>
      </c>
      <c r="AN37">
        <f t="shared" si="26"/>
        <v>0</v>
      </c>
      <c r="AO37">
        <f t="shared" si="26"/>
        <v>0</v>
      </c>
      <c r="AP37">
        <f t="shared" si="26"/>
        <v>-0.15076350391136903</v>
      </c>
      <c r="AQ37">
        <f t="shared" si="26"/>
        <v>-102.64095418287306</v>
      </c>
      <c r="AR37">
        <f t="shared" si="26"/>
        <v>-102.79171768678444</v>
      </c>
      <c r="AS37">
        <f t="shared" si="26"/>
        <v>1.4160338803403583</v>
      </c>
      <c r="AT37">
        <f t="shared" si="26"/>
        <v>1.9522082096473263</v>
      </c>
      <c r="AU37">
        <f t="shared" si="23"/>
        <v>-99.423475596796763</v>
      </c>
      <c r="AW37">
        <v>34</v>
      </c>
      <c r="AX37">
        <f>IF(Z37&gt;0, (R37*SUMPRODUCT(K37:$K$98, X37:$X$98)-K37*$AZ$3)/Z37, 0)</f>
        <v>2194.8825596138577</v>
      </c>
    </row>
    <row r="38" spans="5:50" x14ac:dyDescent="0.25">
      <c r="E38">
        <v>2038</v>
      </c>
      <c r="F38" s="5">
        <f>EconomicRates!C78</f>
        <v>3.5571999999999999E-2</v>
      </c>
      <c r="G38" s="5">
        <f>EconomicRates!D78</f>
        <v>7.0000000000000007E-2</v>
      </c>
      <c r="H38" s="5">
        <f t="shared" si="10"/>
        <v>0.12000000000000001</v>
      </c>
      <c r="I38" s="5">
        <f t="shared" si="11"/>
        <v>1.1200000000000001</v>
      </c>
      <c r="J38">
        <f t="shared" si="12"/>
        <v>0.89285714285714279</v>
      </c>
      <c r="K38">
        <f t="shared" si="20"/>
        <v>1.8939530397595803E-2</v>
      </c>
      <c r="L38" s="2">
        <v>35</v>
      </c>
      <c r="M38" s="6">
        <v>1.8353999999999999E-2</v>
      </c>
      <c r="Q38" s="4">
        <f t="shared" si="21"/>
        <v>12.5</v>
      </c>
      <c r="R38">
        <f t="shared" si="0"/>
        <v>500000</v>
      </c>
      <c r="S38">
        <f t="shared" si="1"/>
        <v>2137.3452312597828</v>
      </c>
      <c r="U38">
        <f t="shared" si="13"/>
        <v>1.8353999999999999E-2</v>
      </c>
      <c r="V38">
        <f t="shared" si="14"/>
        <v>0.01</v>
      </c>
      <c r="W38">
        <f t="shared" si="15"/>
        <v>0.56858968949525446</v>
      </c>
      <c r="X38">
        <f t="shared" si="16"/>
        <v>1.0435895160995899E-2</v>
      </c>
      <c r="Y38">
        <f t="shared" si="17"/>
        <v>5.6858968949525445E-3</v>
      </c>
      <c r="Z38">
        <f t="shared" si="18"/>
        <v>0.55246789743930602</v>
      </c>
      <c r="AB38">
        <f t="shared" si="19"/>
        <v>1247.9875930493927</v>
      </c>
      <c r="AC38">
        <f t="shared" si="2"/>
        <v>1180.8146260160195</v>
      </c>
      <c r="AE38">
        <f t="shared" si="3"/>
        <v>0</v>
      </c>
      <c r="AF38">
        <f t="shared" si="24"/>
        <v>0</v>
      </c>
      <c r="AG38">
        <f t="shared" si="24"/>
        <v>-6.9058487179913257</v>
      </c>
      <c r="AH38">
        <f t="shared" si="5"/>
        <v>-5217.9475804979502</v>
      </c>
      <c r="AI38">
        <f t="shared" si="25"/>
        <v>-5224.8534292159411</v>
      </c>
      <c r="AJ38">
        <f t="shared" si="7"/>
        <v>67.172967033373197</v>
      </c>
      <c r="AK38">
        <f t="shared" si="22"/>
        <v>87.359131513457498</v>
      </c>
      <c r="AL38">
        <f t="shared" si="8"/>
        <v>-5070.3213306691105</v>
      </c>
      <c r="AN38">
        <f t="shared" si="26"/>
        <v>0</v>
      </c>
      <c r="AO38">
        <f t="shared" si="26"/>
        <v>0</v>
      </c>
      <c r="AP38">
        <f t="shared" si="26"/>
        <v>-0.13079353171559471</v>
      </c>
      <c r="AQ38">
        <f t="shared" si="26"/>
        <v>-98.825476813902398</v>
      </c>
      <c r="AR38">
        <f t="shared" si="26"/>
        <v>-98.956270345617995</v>
      </c>
      <c r="AS38">
        <f t="shared" si="26"/>
        <v>1.2722244510252725</v>
      </c>
      <c r="AT38">
        <f t="shared" si="26"/>
        <v>1.6545409268066977</v>
      </c>
      <c r="AU38">
        <f t="shared" si="23"/>
        <v>-96.029504967786025</v>
      </c>
      <c r="AW38">
        <v>35</v>
      </c>
      <c r="AX38">
        <f>IF(Z38&gt;0, (R38*SUMPRODUCT(K38:$K$98, X38:$X$98)-K38*$AZ$3)/Z38, 0)</f>
        <v>2137.3452312597828</v>
      </c>
    </row>
    <row r="39" spans="5:50" x14ac:dyDescent="0.25">
      <c r="E39">
        <v>2039</v>
      </c>
      <c r="F39" s="5">
        <f>EconomicRates!C79</f>
        <v>3.5571999999999999E-2</v>
      </c>
      <c r="G39" s="5">
        <f>EconomicRates!D79</f>
        <v>7.0000000000000007E-2</v>
      </c>
      <c r="H39" s="5">
        <f t="shared" si="10"/>
        <v>0.12000000000000001</v>
      </c>
      <c r="I39" s="5">
        <f t="shared" si="11"/>
        <v>1.1200000000000001</v>
      </c>
      <c r="J39">
        <f t="shared" si="12"/>
        <v>0.89285714285714279</v>
      </c>
      <c r="K39">
        <f t="shared" si="20"/>
        <v>1.6910294997853393E-2</v>
      </c>
      <c r="L39" s="2">
        <v>36</v>
      </c>
      <c r="M39" s="6">
        <v>2.0303000000000002E-2</v>
      </c>
      <c r="Q39" s="4">
        <f t="shared" si="21"/>
        <v>12.5</v>
      </c>
      <c r="R39">
        <f t="shared" si="0"/>
        <v>500000</v>
      </c>
      <c r="S39">
        <f t="shared" si="1"/>
        <v>2078.7791388329051</v>
      </c>
      <c r="U39">
        <f t="shared" si="13"/>
        <v>2.0303000000000002E-2</v>
      </c>
      <c r="V39">
        <f t="shared" si="14"/>
        <v>0.01</v>
      </c>
      <c r="W39">
        <f t="shared" si="15"/>
        <v>0.55246789743930602</v>
      </c>
      <c r="X39">
        <f t="shared" si="16"/>
        <v>1.1216755721710232E-2</v>
      </c>
      <c r="Y39">
        <f t="shared" si="17"/>
        <v>5.52467897439306E-3</v>
      </c>
      <c r="Z39">
        <f t="shared" si="18"/>
        <v>0.53572646274320279</v>
      </c>
      <c r="AB39">
        <f t="shared" si="19"/>
        <v>1180.8146260160195</v>
      </c>
      <c r="AC39">
        <f t="shared" si="2"/>
        <v>1113.6569948713136</v>
      </c>
      <c r="AE39">
        <f t="shared" si="3"/>
        <v>0</v>
      </c>
      <c r="AF39">
        <f t="shared" si="24"/>
        <v>0</v>
      </c>
      <c r="AG39">
        <f t="shared" si="24"/>
        <v>-6.6965807842900347</v>
      </c>
      <c r="AH39">
        <f t="shared" si="5"/>
        <v>-5608.3778608551156</v>
      </c>
      <c r="AI39">
        <f t="shared" si="25"/>
        <v>-5615.0744416394054</v>
      </c>
      <c r="AJ39">
        <f t="shared" si="7"/>
        <v>67.157631144705874</v>
      </c>
      <c r="AK39">
        <f t="shared" si="22"/>
        <v>82.657023821121371</v>
      </c>
      <c r="AL39">
        <f t="shared" si="8"/>
        <v>-5465.2597866735778</v>
      </c>
      <c r="AN39">
        <f t="shared" si="26"/>
        <v>0</v>
      </c>
      <c r="AO39">
        <f t="shared" si="26"/>
        <v>0</v>
      </c>
      <c r="AP39">
        <f t="shared" si="26"/>
        <v>-0.11324115653930092</v>
      </c>
      <c r="AQ39">
        <f t="shared" si="26"/>
        <v>-94.839324086489981</v>
      </c>
      <c r="AR39">
        <f t="shared" si="26"/>
        <v>-94.952565243029269</v>
      </c>
      <c r="AS39">
        <f t="shared" si="26"/>
        <v>1.1356553540140031</v>
      </c>
      <c r="AT39">
        <f t="shared" si="26"/>
        <v>1.3977546564597574</v>
      </c>
      <c r="AU39">
        <f t="shared" si="23"/>
        <v>-92.419155232555511</v>
      </c>
      <c r="AW39">
        <v>36</v>
      </c>
      <c r="AX39">
        <f>IF(Z39&gt;0, (R39*SUMPRODUCT(K39:$K$98, X39:$X$98)-K39*$AZ$3)/Z39, 0)</f>
        <v>2078.7791388329051</v>
      </c>
    </row>
    <row r="40" spans="5:50" x14ac:dyDescent="0.25">
      <c r="E40">
        <v>2040</v>
      </c>
      <c r="F40" s="5">
        <f>EconomicRates!C80</f>
        <v>3.5571999999999999E-2</v>
      </c>
      <c r="G40" s="5">
        <f>EconomicRates!D80</f>
        <v>7.0000000000000007E-2</v>
      </c>
      <c r="H40" s="5">
        <f t="shared" si="10"/>
        <v>0.12000000000000001</v>
      </c>
      <c r="I40" s="5">
        <f t="shared" si="11"/>
        <v>1.1200000000000001</v>
      </c>
      <c r="J40">
        <f t="shared" si="12"/>
        <v>0.89285714285714279</v>
      </c>
      <c r="K40">
        <f t="shared" si="20"/>
        <v>1.5098477676654815E-2</v>
      </c>
      <c r="L40" s="2">
        <v>37</v>
      </c>
      <c r="M40" s="6">
        <v>2.2446000000000001E-2</v>
      </c>
      <c r="Q40" s="4">
        <f t="shared" si="21"/>
        <v>12.5</v>
      </c>
      <c r="R40">
        <f t="shared" si="0"/>
        <v>500000</v>
      </c>
      <c r="S40">
        <f t="shared" si="1"/>
        <v>2020.0715421892774</v>
      </c>
      <c r="U40">
        <f t="shared" si="13"/>
        <v>2.2446000000000001E-2</v>
      </c>
      <c r="V40">
        <f t="shared" si="14"/>
        <v>0.01</v>
      </c>
      <c r="W40">
        <f t="shared" si="15"/>
        <v>0.53572646274320279</v>
      </c>
      <c r="X40">
        <f t="shared" si="16"/>
        <v>1.202491618273393E-2</v>
      </c>
      <c r="Y40">
        <f t="shared" si="17"/>
        <v>5.3572646274320278E-3</v>
      </c>
      <c r="Z40">
        <f t="shared" si="18"/>
        <v>0.51834428193303683</v>
      </c>
      <c r="AB40">
        <f t="shared" si="19"/>
        <v>1113.6569948713136</v>
      </c>
      <c r="AC40">
        <f t="shared" si="2"/>
        <v>1047.0925329894633</v>
      </c>
      <c r="AE40">
        <f t="shared" si="3"/>
        <v>0</v>
      </c>
      <c r="AF40">
        <f t="shared" si="24"/>
        <v>0</v>
      </c>
      <c r="AG40">
        <f t="shared" si="24"/>
        <v>-6.47930352416296</v>
      </c>
      <c r="AH40">
        <f t="shared" si="5"/>
        <v>-6012.4580913669652</v>
      </c>
      <c r="AI40">
        <f t="shared" si="25"/>
        <v>-6018.937394891128</v>
      </c>
      <c r="AJ40">
        <f t="shared" si="7"/>
        <v>66.56446188185032</v>
      </c>
      <c r="AK40">
        <f t="shared" si="22"/>
        <v>77.955989640991959</v>
      </c>
      <c r="AL40">
        <f t="shared" si="8"/>
        <v>-5874.4169433682855</v>
      </c>
      <c r="AN40">
        <f t="shared" si="26"/>
        <v>0</v>
      </c>
      <c r="AO40">
        <f t="shared" si="26"/>
        <v>0</v>
      </c>
      <c r="AP40">
        <f t="shared" si="26"/>
        <v>-9.7827619619845319E-2</v>
      </c>
      <c r="AQ40">
        <f t="shared" si="26"/>
        <v>-90.778964274326739</v>
      </c>
      <c r="AR40">
        <f t="shared" si="26"/>
        <v>-90.876791893946574</v>
      </c>
      <c r="AS40">
        <f t="shared" si="26"/>
        <v>1.0050220417816573</v>
      </c>
      <c r="AT40">
        <f t="shared" si="26"/>
        <v>1.1770167693560512</v>
      </c>
      <c r="AU40">
        <f t="shared" si="23"/>
        <v>-88.694753082808873</v>
      </c>
      <c r="AW40">
        <v>37</v>
      </c>
      <c r="AX40">
        <f>IF(Z40&gt;0, (R40*SUMPRODUCT(K40:$K$98, X40:$X$98)-K40*$AZ$3)/Z40, 0)</f>
        <v>2020.0715421892774</v>
      </c>
    </row>
    <row r="41" spans="5:50" x14ac:dyDescent="0.25">
      <c r="E41">
        <v>2041</v>
      </c>
      <c r="F41" s="5">
        <f>EconomicRates!C81</f>
        <v>3.5571999999999999E-2</v>
      </c>
      <c r="G41" s="5">
        <f>EconomicRates!D81</f>
        <v>7.0000000000000007E-2</v>
      </c>
      <c r="H41" s="5">
        <f t="shared" si="10"/>
        <v>0.12000000000000001</v>
      </c>
      <c r="I41" s="5">
        <f t="shared" si="11"/>
        <v>1.1200000000000001</v>
      </c>
      <c r="J41">
        <f t="shared" si="12"/>
        <v>0.89285714285714279</v>
      </c>
      <c r="K41">
        <f t="shared" si="20"/>
        <v>1.348078363987037E-2</v>
      </c>
      <c r="L41" s="2">
        <v>38</v>
      </c>
      <c r="M41" s="6">
        <v>2.4856E-2</v>
      </c>
      <c r="Q41" s="4">
        <f t="shared" si="21"/>
        <v>12.5</v>
      </c>
      <c r="R41">
        <f t="shared" si="0"/>
        <v>500000</v>
      </c>
      <c r="S41">
        <f t="shared" si="1"/>
        <v>1962.03149318531</v>
      </c>
      <c r="U41">
        <f t="shared" si="13"/>
        <v>2.4856E-2</v>
      </c>
      <c r="V41">
        <f t="shared" si="14"/>
        <v>0.01</v>
      </c>
      <c r="W41">
        <f t="shared" si="15"/>
        <v>0.51834428193303683</v>
      </c>
      <c r="X41">
        <f t="shared" si="16"/>
        <v>1.2883965471727564E-2</v>
      </c>
      <c r="Y41">
        <f t="shared" si="17"/>
        <v>5.1834428193303682E-3</v>
      </c>
      <c r="Z41">
        <f t="shared" si="18"/>
        <v>0.50027687364197893</v>
      </c>
      <c r="AB41">
        <f t="shared" si="19"/>
        <v>1047.0925329894633</v>
      </c>
      <c r="AC41">
        <f t="shared" si="2"/>
        <v>981.55898139785052</v>
      </c>
      <c r="AE41">
        <f t="shared" si="3"/>
        <v>0</v>
      </c>
      <c r="AF41">
        <f t="shared" si="24"/>
        <v>0</v>
      </c>
      <c r="AG41">
        <f t="shared" si="24"/>
        <v>-6.2534609205247369</v>
      </c>
      <c r="AH41">
        <f t="shared" si="5"/>
        <v>-6441.9827358637822</v>
      </c>
      <c r="AI41">
        <f t="shared" si="25"/>
        <v>-6448.2361967843071</v>
      </c>
      <c r="AJ41">
        <f t="shared" si="7"/>
        <v>65.533551591612763</v>
      </c>
      <c r="AK41">
        <f t="shared" si="22"/>
        <v>73.296477309262443</v>
      </c>
      <c r="AL41">
        <f t="shared" si="8"/>
        <v>-6309.4061678834314</v>
      </c>
      <c r="AN41">
        <f t="shared" si="26"/>
        <v>0</v>
      </c>
      <c r="AO41">
        <f t="shared" si="26"/>
        <v>0</v>
      </c>
      <c r="AP41">
        <f t="shared" si="26"/>
        <v>-8.4301553669978574E-2</v>
      </c>
      <c r="AQ41">
        <f t="shared" si="26"/>
        <v>-86.842975473959839</v>
      </c>
      <c r="AR41">
        <f t="shared" si="26"/>
        <v>-86.927277027629827</v>
      </c>
      <c r="AS41">
        <f t="shared" si="26"/>
        <v>0.88344363015881422</v>
      </c>
      <c r="AT41">
        <f t="shared" si="26"/>
        <v>0.98809395217083495</v>
      </c>
      <c r="AU41">
        <f t="shared" si="23"/>
        <v>-85.055739445300162</v>
      </c>
      <c r="AW41">
        <v>38</v>
      </c>
      <c r="AX41">
        <f>IF(Z41&gt;0, (R41*SUMPRODUCT(K41:$K$98, X41:$X$98)-K41*$AZ$3)/Z41, 0)</f>
        <v>1962.03149318531</v>
      </c>
    </row>
    <row r="42" spans="5:50" x14ac:dyDescent="0.25">
      <c r="E42">
        <v>2042</v>
      </c>
      <c r="F42" s="5">
        <f>EconomicRates!C82</f>
        <v>3.5571999999999999E-2</v>
      </c>
      <c r="G42" s="5">
        <f>EconomicRates!D82</f>
        <v>7.0000000000000007E-2</v>
      </c>
      <c r="H42" s="5">
        <f t="shared" si="10"/>
        <v>0.12000000000000001</v>
      </c>
      <c r="I42" s="5">
        <f t="shared" si="11"/>
        <v>1.1200000000000001</v>
      </c>
      <c r="J42">
        <f t="shared" si="12"/>
        <v>0.89285714285714279</v>
      </c>
      <c r="K42">
        <f t="shared" si="20"/>
        <v>1.2036413964169972E-2</v>
      </c>
      <c r="L42" s="2">
        <v>39</v>
      </c>
      <c r="M42" s="6">
        <v>2.7564999999999999E-2</v>
      </c>
      <c r="Q42" s="4">
        <f t="shared" si="21"/>
        <v>12.5</v>
      </c>
      <c r="R42">
        <f t="shared" si="0"/>
        <v>500000</v>
      </c>
      <c r="S42">
        <f t="shared" si="1"/>
        <v>1905.061444659432</v>
      </c>
      <c r="U42">
        <f t="shared" si="13"/>
        <v>2.7564999999999999E-2</v>
      </c>
      <c r="V42">
        <f t="shared" si="14"/>
        <v>0.01</v>
      </c>
      <c r="W42">
        <f t="shared" si="15"/>
        <v>0.50027687364197893</v>
      </c>
      <c r="X42">
        <f t="shared" si="16"/>
        <v>1.3790132021941149E-2</v>
      </c>
      <c r="Y42">
        <f t="shared" si="17"/>
        <v>5.0027687364197892E-3</v>
      </c>
      <c r="Z42">
        <f t="shared" si="18"/>
        <v>0.48148397288361799</v>
      </c>
      <c r="AB42">
        <f t="shared" si="19"/>
        <v>981.55898139785052</v>
      </c>
      <c r="AC42">
        <f t="shared" si="2"/>
        <v>917.25655296202808</v>
      </c>
      <c r="AE42">
        <f t="shared" si="3"/>
        <v>0</v>
      </c>
      <c r="AF42">
        <f t="shared" si="24"/>
        <v>0</v>
      </c>
      <c r="AG42">
        <f t="shared" si="24"/>
        <v>-6.0185496610452249</v>
      </c>
      <c r="AH42">
        <f t="shared" si="5"/>
        <v>-6895.0660109705741</v>
      </c>
      <c r="AI42">
        <f t="shared" si="25"/>
        <v>-6901.0845606316198</v>
      </c>
      <c r="AJ42">
        <f t="shared" si="7"/>
        <v>64.302428435822435</v>
      </c>
      <c r="AK42">
        <f t="shared" si="22"/>
        <v>68.709128697849536</v>
      </c>
      <c r="AL42">
        <f t="shared" si="8"/>
        <v>-6768.0730034979479</v>
      </c>
      <c r="AN42">
        <f t="shared" si="26"/>
        <v>0</v>
      </c>
      <c r="AO42">
        <f t="shared" si="26"/>
        <v>0</v>
      </c>
      <c r="AP42">
        <f t="shared" si="26"/>
        <v>-7.2441755184255205E-2</v>
      </c>
      <c r="AQ42">
        <f t="shared" si="26"/>
        <v>-82.991868818319972</v>
      </c>
      <c r="AR42">
        <f t="shared" si="26"/>
        <v>-83.06431057350423</v>
      </c>
      <c r="AS42">
        <f t="shared" si="26"/>
        <v>0.77397064755497347</v>
      </c>
      <c r="AT42">
        <f t="shared" si="26"/>
        <v>0.82701151612474799</v>
      </c>
      <c r="AU42">
        <f t="shared" si="23"/>
        <v>-81.463328409824499</v>
      </c>
      <c r="AW42">
        <v>39</v>
      </c>
      <c r="AX42">
        <f>IF(Z42&gt;0, (R42*SUMPRODUCT(K42:$K$98, X42:$X$98)-K42*$AZ$3)/Z42, 0)</f>
        <v>1905.061444659432</v>
      </c>
    </row>
    <row r="43" spans="5:50" x14ac:dyDescent="0.25">
      <c r="E43">
        <v>2043</v>
      </c>
      <c r="F43" s="5">
        <f>EconomicRates!C83</f>
        <v>3.5571999999999999E-2</v>
      </c>
      <c r="G43" s="5">
        <f>EconomicRates!D83</f>
        <v>7.0000000000000007E-2</v>
      </c>
      <c r="H43" s="5">
        <f t="shared" si="10"/>
        <v>0.12000000000000001</v>
      </c>
      <c r="I43" s="5">
        <f t="shared" si="11"/>
        <v>1.1200000000000001</v>
      </c>
      <c r="J43">
        <f t="shared" si="12"/>
        <v>0.89285714285714279</v>
      </c>
      <c r="K43">
        <f t="shared" si="20"/>
        <v>1.0746798182294617E-2</v>
      </c>
      <c r="L43" s="2">
        <v>40</v>
      </c>
      <c r="M43" s="6">
        <v>3.0620999999999999E-2</v>
      </c>
      <c r="Q43" s="4">
        <f t="shared" si="21"/>
        <v>12.5</v>
      </c>
      <c r="R43">
        <f t="shared" si="0"/>
        <v>500000</v>
      </c>
      <c r="S43">
        <f t="shared" si="1"/>
        <v>1849.6271901712939</v>
      </c>
      <c r="U43">
        <f t="shared" si="13"/>
        <v>3.0620999999999999E-2</v>
      </c>
      <c r="V43">
        <f t="shared" si="14"/>
        <v>0.01</v>
      </c>
      <c r="W43">
        <f t="shared" si="15"/>
        <v>0.48148397288361799</v>
      </c>
      <c r="X43">
        <f t="shared" si="16"/>
        <v>1.4743520733669266E-2</v>
      </c>
      <c r="Y43">
        <f t="shared" si="17"/>
        <v>4.8148397288361802E-3</v>
      </c>
      <c r="Z43">
        <f t="shared" si="18"/>
        <v>0.46192561242111257</v>
      </c>
      <c r="AB43">
        <f t="shared" si="19"/>
        <v>917.25655296202808</v>
      </c>
      <c r="AC43">
        <f t="shared" si="2"/>
        <v>854.39017257061664</v>
      </c>
      <c r="AE43">
        <f t="shared" si="3"/>
        <v>0</v>
      </c>
      <c r="AF43">
        <f t="shared" si="24"/>
        <v>0</v>
      </c>
      <c r="AG43">
        <f t="shared" si="24"/>
        <v>-5.7740701552639075</v>
      </c>
      <c r="AH43">
        <f t="shared" si="5"/>
        <v>-7371.7603668346328</v>
      </c>
      <c r="AI43">
        <f t="shared" si="25"/>
        <v>-7377.5344369898967</v>
      </c>
      <c r="AJ43">
        <f t="shared" si="7"/>
        <v>62.86638039141144</v>
      </c>
      <c r="AK43">
        <f t="shared" si="22"/>
        <v>64.207958707341973</v>
      </c>
      <c r="AL43">
        <f t="shared" si="8"/>
        <v>-7250.4600978911431</v>
      </c>
      <c r="AN43">
        <f t="shared" si="26"/>
        <v>0</v>
      </c>
      <c r="AO43">
        <f t="shared" si="26"/>
        <v>0</v>
      </c>
      <c r="AP43">
        <f t="shared" si="26"/>
        <v>-6.2052766649031761E-2</v>
      </c>
      <c r="AQ43">
        <f t="shared" si="26"/>
        <v>-79.222820910609926</v>
      </c>
      <c r="AR43">
        <f t="shared" si="26"/>
        <v>-79.284873677258958</v>
      </c>
      <c r="AS43">
        <f t="shared" si="26"/>
        <v>0.67561230251786242</v>
      </c>
      <c r="AT43">
        <f t="shared" si="26"/>
        <v>0.6900299739249105</v>
      </c>
      <c r="AU43">
        <f t="shared" si="23"/>
        <v>-77.919231400816187</v>
      </c>
      <c r="AW43">
        <v>40</v>
      </c>
      <c r="AX43">
        <f>IF(Z43&gt;0, (R43*SUMPRODUCT(K43:$K$98, X43:$X$98)-K43*$AZ$3)/Z43, 0)</f>
        <v>1849.6271901712939</v>
      </c>
    </row>
    <row r="44" spans="5:50" x14ac:dyDescent="0.25">
      <c r="E44">
        <v>2044</v>
      </c>
      <c r="F44" s="5">
        <f>EconomicRates!C84</f>
        <v>3.5571999999999999E-2</v>
      </c>
      <c r="G44" s="5">
        <f>EconomicRates!D84</f>
        <v>7.0000000000000007E-2</v>
      </c>
      <c r="H44" s="5">
        <f t="shared" si="10"/>
        <v>0.12000000000000001</v>
      </c>
      <c r="I44" s="5">
        <f t="shared" si="11"/>
        <v>1.1200000000000001</v>
      </c>
      <c r="J44">
        <f t="shared" si="12"/>
        <v>0.89285714285714279</v>
      </c>
      <c r="K44">
        <f t="shared" si="20"/>
        <v>9.5953555199059081E-3</v>
      </c>
      <c r="L44" s="2">
        <v>41</v>
      </c>
      <c r="M44" s="6">
        <v>3.3921E-2</v>
      </c>
      <c r="Q44" s="4">
        <f t="shared" si="21"/>
        <v>12.5</v>
      </c>
      <c r="R44">
        <f t="shared" si="0"/>
        <v>500000</v>
      </c>
      <c r="S44">
        <f t="shared" si="1"/>
        <v>1795.8999350763183</v>
      </c>
      <c r="U44">
        <f t="shared" si="13"/>
        <v>3.3921E-2</v>
      </c>
      <c r="V44">
        <f t="shared" si="14"/>
        <v>0.01</v>
      </c>
      <c r="W44">
        <f t="shared" si="15"/>
        <v>0.46192561242111257</v>
      </c>
      <c r="X44">
        <f t="shared" si="16"/>
        <v>1.5668978698936558E-2</v>
      </c>
      <c r="Y44">
        <f t="shared" si="17"/>
        <v>4.6192561242111262E-3</v>
      </c>
      <c r="Z44">
        <f t="shared" si="18"/>
        <v>0.4416373775979649</v>
      </c>
      <c r="AB44">
        <f t="shared" si="19"/>
        <v>854.39017257061664</v>
      </c>
      <c r="AC44">
        <f t="shared" si="2"/>
        <v>793.13653775546061</v>
      </c>
      <c r="AE44">
        <f t="shared" si="3"/>
        <v>0</v>
      </c>
      <c r="AF44">
        <f t="shared" si="24"/>
        <v>0</v>
      </c>
      <c r="AG44">
        <f t="shared" si="24"/>
        <v>-5.5204672199745612</v>
      </c>
      <c r="AH44">
        <f t="shared" si="5"/>
        <v>-7834.4893494682792</v>
      </c>
      <c r="AI44">
        <f t="shared" si="25"/>
        <v>-7840.0098166882535</v>
      </c>
      <c r="AJ44">
        <f t="shared" si="7"/>
        <v>61.253634815156033</v>
      </c>
      <c r="AK44">
        <f t="shared" si="22"/>
        <v>59.807312079943173</v>
      </c>
      <c r="AL44">
        <f t="shared" si="8"/>
        <v>-7718.9488697931538</v>
      </c>
      <c r="AN44">
        <f t="shared" si="26"/>
        <v>0</v>
      </c>
      <c r="AO44">
        <f t="shared" si="26"/>
        <v>0</v>
      </c>
      <c r="AP44">
        <f t="shared" si="26"/>
        <v>-5.2970845611642531E-2</v>
      </c>
      <c r="AQ44">
        <f t="shared" si="26"/>
        <v>-75.174710625064506</v>
      </c>
      <c r="AR44">
        <f t="shared" si="26"/>
        <v>-75.227681470676146</v>
      </c>
      <c r="AS44">
        <f t="shared" si="26"/>
        <v>0.58775040293790815</v>
      </c>
      <c r="AT44">
        <f t="shared" si="26"/>
        <v>0.57387242209701805</v>
      </c>
      <c r="AU44">
        <f t="shared" si="23"/>
        <v>-74.066058645641206</v>
      </c>
      <c r="AW44">
        <v>41</v>
      </c>
      <c r="AX44">
        <f>IF(Z44&gt;0, (R44*SUMPRODUCT(K44:$K$98, X44:$X$98)-K44*$AZ$3)/Z44, 0)</f>
        <v>1795.8999350763183</v>
      </c>
    </row>
    <row r="45" spans="5:50" x14ac:dyDescent="0.25">
      <c r="E45">
        <v>2045</v>
      </c>
      <c r="F45" s="5">
        <f>EconomicRates!C85</f>
        <v>3.5571999999999999E-2</v>
      </c>
      <c r="G45" s="5">
        <f>EconomicRates!D85</f>
        <v>7.0000000000000007E-2</v>
      </c>
      <c r="H45" s="5">
        <f t="shared" si="10"/>
        <v>0.12000000000000001</v>
      </c>
      <c r="I45" s="5">
        <f t="shared" si="11"/>
        <v>1.1200000000000001</v>
      </c>
      <c r="J45">
        <f t="shared" si="12"/>
        <v>0.89285714285714279</v>
      </c>
      <c r="K45">
        <f t="shared" si="20"/>
        <v>8.5672817142017025E-3</v>
      </c>
      <c r="L45" s="2">
        <v>42</v>
      </c>
      <c r="M45" s="6">
        <v>3.7368999999999999E-2</v>
      </c>
      <c r="Q45" s="4">
        <f t="shared" si="21"/>
        <v>12.5</v>
      </c>
      <c r="R45">
        <f t="shared" si="0"/>
        <v>500000</v>
      </c>
      <c r="S45">
        <f t="shared" si="1"/>
        <v>1744.6524542070604</v>
      </c>
      <c r="U45">
        <f t="shared" si="13"/>
        <v>3.7368999999999999E-2</v>
      </c>
      <c r="V45">
        <f t="shared" si="14"/>
        <v>0.01</v>
      </c>
      <c r="W45">
        <f t="shared" si="15"/>
        <v>0.4416373775979649</v>
      </c>
      <c r="X45">
        <f t="shared" si="16"/>
        <v>1.6503547163458351E-2</v>
      </c>
      <c r="Y45">
        <f t="shared" si="17"/>
        <v>4.4163737759796489E-3</v>
      </c>
      <c r="Z45">
        <f t="shared" si="18"/>
        <v>0.42071745665852689</v>
      </c>
      <c r="AB45">
        <f t="shared" si="19"/>
        <v>793.13653775546061</v>
      </c>
      <c r="AC45">
        <f t="shared" si="2"/>
        <v>734.00574328705147</v>
      </c>
      <c r="AE45">
        <f t="shared" si="3"/>
        <v>0</v>
      </c>
      <c r="AF45">
        <f t="shared" si="24"/>
        <v>0</v>
      </c>
      <c r="AG45">
        <f t="shared" si="24"/>
        <v>-5.2589682082315861</v>
      </c>
      <c r="AH45">
        <f t="shared" si="5"/>
        <v>-8251.7735817291759</v>
      </c>
      <c r="AI45">
        <f t="shared" si="25"/>
        <v>-8257.0325499374067</v>
      </c>
      <c r="AJ45">
        <f t="shared" si="7"/>
        <v>59.130794468409135</v>
      </c>
      <c r="AK45">
        <f t="shared" si="22"/>
        <v>55.519557642882248</v>
      </c>
      <c r="AL45">
        <f t="shared" si="8"/>
        <v>-8142.3821978261158</v>
      </c>
      <c r="AN45">
        <f t="shared" si="26"/>
        <v>0</v>
      </c>
      <c r="AO45">
        <f t="shared" si="26"/>
        <v>0</v>
      </c>
      <c r="AP45">
        <f t="shared" si="26"/>
        <v>-4.5055062165950559E-2</v>
      </c>
      <c r="AQ45">
        <f t="shared" si="26"/>
        <v>-70.695268916481055</v>
      </c>
      <c r="AR45">
        <f t="shared" si="26"/>
        <v>-70.740323978646998</v>
      </c>
      <c r="AS45">
        <f t="shared" si="26"/>
        <v>0.50659017419542074</v>
      </c>
      <c r="AT45">
        <f t="shared" si="26"/>
        <v>0.47565169097443244</v>
      </c>
      <c r="AU45">
        <f t="shared" si="23"/>
        <v>-69.758082113477144</v>
      </c>
      <c r="AW45">
        <v>42</v>
      </c>
      <c r="AX45">
        <f>IF(Z45&gt;0, (R45*SUMPRODUCT(K45:$K$98, X45:$X$98)-K45*$AZ$3)/Z45, 0)</f>
        <v>1744.6524542070604</v>
      </c>
    </row>
    <row r="46" spans="5:50" x14ac:dyDescent="0.25">
      <c r="E46">
        <v>2046</v>
      </c>
      <c r="F46" s="5">
        <f>EconomicRates!C86</f>
        <v>3.5571999999999999E-2</v>
      </c>
      <c r="G46" s="5">
        <f>EconomicRates!D86</f>
        <v>7.0000000000000007E-2</v>
      </c>
      <c r="H46" s="5">
        <f t="shared" si="10"/>
        <v>0.12000000000000001</v>
      </c>
      <c r="I46" s="5">
        <f t="shared" si="11"/>
        <v>1.1200000000000001</v>
      </c>
      <c r="J46">
        <f t="shared" si="12"/>
        <v>0.89285714285714279</v>
      </c>
      <c r="K46">
        <f t="shared" si="20"/>
        <v>7.6493586733943769E-3</v>
      </c>
      <c r="L46" s="2">
        <v>43</v>
      </c>
      <c r="M46" s="6">
        <v>5.0548205999999998E-2</v>
      </c>
      <c r="Q46" s="4">
        <f t="shared" si="21"/>
        <v>12.5</v>
      </c>
      <c r="R46">
        <f t="shared" si="0"/>
        <v>500000</v>
      </c>
      <c r="S46">
        <f t="shared" si="1"/>
        <v>1714.4745899380398</v>
      </c>
      <c r="U46">
        <f t="shared" si="13"/>
        <v>5.0548205999999998E-2</v>
      </c>
      <c r="V46">
        <f t="shared" si="14"/>
        <v>0.01</v>
      </c>
      <c r="W46">
        <f t="shared" si="15"/>
        <v>0.42071745665852689</v>
      </c>
      <c r="X46">
        <f t="shared" si="16"/>
        <v>2.1266512666971289E-2</v>
      </c>
      <c r="Y46">
        <f t="shared" si="17"/>
        <v>4.2071745665852693E-3</v>
      </c>
      <c r="Z46">
        <f t="shared" si="18"/>
        <v>0.39524376942497036</v>
      </c>
      <c r="AB46">
        <f t="shared" si="19"/>
        <v>734.00574328705147</v>
      </c>
      <c r="AC46">
        <f t="shared" si="2"/>
        <v>677.63539951044118</v>
      </c>
      <c r="AE46">
        <f t="shared" si="3"/>
        <v>0</v>
      </c>
      <c r="AF46">
        <f t="shared" si="24"/>
        <v>0</v>
      </c>
      <c r="AG46">
        <f t="shared" si="24"/>
        <v>-4.9405471178121294</v>
      </c>
      <c r="AH46">
        <f t="shared" si="5"/>
        <v>-10633.256333485644</v>
      </c>
      <c r="AI46">
        <f t="shared" si="25"/>
        <v>-10638.196880603457</v>
      </c>
      <c r="AJ46">
        <f t="shared" si="7"/>
        <v>56.370343776610298</v>
      </c>
      <c r="AK46">
        <f t="shared" si="22"/>
        <v>51.380402030093606</v>
      </c>
      <c r="AL46">
        <f t="shared" si="8"/>
        <v>-10530.446134796752</v>
      </c>
      <c r="AN46">
        <f t="shared" si="26"/>
        <v>0</v>
      </c>
      <c r="AO46">
        <f t="shared" si="26"/>
        <v>0</v>
      </c>
      <c r="AP46">
        <f t="shared" si="26"/>
        <v>-3.7792016946949801E-2</v>
      </c>
      <c r="AQ46">
        <f t="shared" si="26"/>
        <v>-81.337591560974104</v>
      </c>
      <c r="AR46">
        <f t="shared" si="26"/>
        <v>-81.375383577921056</v>
      </c>
      <c r="AS46">
        <f t="shared" si="26"/>
        <v>0.4311969780898367</v>
      </c>
      <c r="AT46">
        <f t="shared" si="26"/>
        <v>0.39302712391138656</v>
      </c>
      <c r="AU46">
        <f t="shared" si="23"/>
        <v>-80.551159475919832</v>
      </c>
      <c r="AW46">
        <v>43</v>
      </c>
      <c r="AX46">
        <f>IF(Z46&gt;0, (R46*SUMPRODUCT(K46:$K$98, X46:$X$98)-K46*$AZ$3)/Z46, 0)</f>
        <v>1714.4745899380398</v>
      </c>
    </row>
    <row r="47" spans="5:50" x14ac:dyDescent="0.25">
      <c r="E47">
        <v>2047</v>
      </c>
      <c r="F47" s="5">
        <f>EconomicRates!C87</f>
        <v>3.5571999999999999E-2</v>
      </c>
      <c r="G47" s="5">
        <f>EconomicRates!D87</f>
        <v>7.0000000000000007E-2</v>
      </c>
      <c r="H47" s="5">
        <f t="shared" si="10"/>
        <v>0.12000000000000001</v>
      </c>
      <c r="I47" s="5">
        <f t="shared" si="11"/>
        <v>1.1200000000000001</v>
      </c>
      <c r="J47">
        <f t="shared" si="12"/>
        <v>0.89285714285714279</v>
      </c>
      <c r="K47">
        <f t="shared" si="20"/>
        <v>6.8297845298164071E-3</v>
      </c>
      <c r="L47" s="2">
        <v>44</v>
      </c>
      <c r="M47" s="6">
        <v>6.4784177999999998E-2</v>
      </c>
      <c r="Q47" s="4">
        <f t="shared" si="21"/>
        <v>12.5</v>
      </c>
      <c r="R47">
        <f t="shared" si="0"/>
        <v>500000</v>
      </c>
      <c r="S47">
        <f t="shared" si="1"/>
        <v>1665.6045653718604</v>
      </c>
      <c r="U47">
        <f t="shared" si="13"/>
        <v>6.4784177999999998E-2</v>
      </c>
      <c r="V47">
        <f t="shared" si="14"/>
        <v>0.01</v>
      </c>
      <c r="W47">
        <f t="shared" si="15"/>
        <v>0.39524376942497036</v>
      </c>
      <c r="X47">
        <f t="shared" si="16"/>
        <v>2.5605542711818238E-2</v>
      </c>
      <c r="Y47">
        <f t="shared" si="17"/>
        <v>3.9524376942497033E-3</v>
      </c>
      <c r="Z47">
        <f t="shared" si="18"/>
        <v>0.36568578901890242</v>
      </c>
      <c r="AB47">
        <f t="shared" si="19"/>
        <v>677.63539951044118</v>
      </c>
      <c r="AC47">
        <f t="shared" si="2"/>
        <v>609.08791968149478</v>
      </c>
      <c r="AE47">
        <f t="shared" si="3"/>
        <v>0</v>
      </c>
      <c r="AF47">
        <f t="shared" si="24"/>
        <v>0</v>
      </c>
      <c r="AG47">
        <f t="shared" si="24"/>
        <v>-4.5710723627362801</v>
      </c>
      <c r="AH47">
        <f t="shared" si="5"/>
        <v>-12802.771355909119</v>
      </c>
      <c r="AI47">
        <f t="shared" si="25"/>
        <v>-12807.342428271855</v>
      </c>
      <c r="AJ47">
        <f t="shared" si="7"/>
        <v>68.547479828946393</v>
      </c>
      <c r="AK47">
        <f t="shared" si="22"/>
        <v>47.434477965730885</v>
      </c>
      <c r="AL47">
        <f t="shared" si="8"/>
        <v>-12691.360470477177</v>
      </c>
      <c r="AN47">
        <f t="shared" si="26"/>
        <v>0</v>
      </c>
      <c r="AO47">
        <f t="shared" si="26"/>
        <v>0</v>
      </c>
      <c r="AP47">
        <f t="shared" si="26"/>
        <v>-3.1219439307687578E-2</v>
      </c>
      <c r="AQ47">
        <f t="shared" si="26"/>
        <v>-87.440169745364727</v>
      </c>
      <c r="AR47">
        <f t="shared" si="26"/>
        <v>-87.471389184672418</v>
      </c>
      <c r="AS47">
        <f t="shared" si="26"/>
        <v>0.46816451729364028</v>
      </c>
      <c r="AT47">
        <f t="shared" si="26"/>
        <v>0.32396726379026602</v>
      </c>
      <c r="AU47">
        <f t="shared" si="23"/>
        <v>-86.679257403588494</v>
      </c>
      <c r="AW47">
        <v>44</v>
      </c>
      <c r="AX47">
        <f>IF(Z47&gt;0, (R47*SUMPRODUCT(K47:$K$98, X47:$X$98)-K47*$AZ$3)/Z47, 0)</f>
        <v>1665.6045653718604</v>
      </c>
    </row>
    <row r="48" spans="5:50" x14ac:dyDescent="0.25">
      <c r="E48">
        <v>2048</v>
      </c>
      <c r="F48" s="5">
        <f>EconomicRates!C88</f>
        <v>3.5571999999999999E-2</v>
      </c>
      <c r="G48" s="5">
        <f>EconomicRates!D88</f>
        <v>7.0000000000000007E-2</v>
      </c>
      <c r="H48" s="5">
        <f t="shared" si="10"/>
        <v>0.12000000000000001</v>
      </c>
      <c r="I48" s="5">
        <f t="shared" si="11"/>
        <v>1.1200000000000001</v>
      </c>
      <c r="J48">
        <f t="shared" si="12"/>
        <v>0.89285714285714279</v>
      </c>
      <c r="K48">
        <f t="shared" si="20"/>
        <v>6.0980219016217915E-3</v>
      </c>
      <c r="L48" s="2">
        <v>45</v>
      </c>
      <c r="M48" s="6">
        <v>8.0470763000000001E-2</v>
      </c>
      <c r="Q48" s="4">
        <f t="shared" si="21"/>
        <v>12.5</v>
      </c>
      <c r="R48">
        <f t="shared" si="0"/>
        <v>500000</v>
      </c>
      <c r="S48">
        <f t="shared" si="1"/>
        <v>1602.7192443570491</v>
      </c>
      <c r="U48">
        <f t="shared" si="13"/>
        <v>8.0470763000000001E-2</v>
      </c>
      <c r="V48">
        <f t="shared" si="14"/>
        <v>0.01</v>
      </c>
      <c r="W48">
        <f t="shared" si="15"/>
        <v>0.36568578901890242</v>
      </c>
      <c r="X48">
        <f t="shared" si="16"/>
        <v>2.9427014460608098E-2</v>
      </c>
      <c r="Y48">
        <f t="shared" si="17"/>
        <v>3.6568578901890244E-3</v>
      </c>
      <c r="Z48">
        <f t="shared" si="18"/>
        <v>0.33260191666810529</v>
      </c>
      <c r="AB48">
        <f t="shared" si="19"/>
        <v>609.08791968149478</v>
      </c>
      <c r="AC48">
        <f t="shared" si="2"/>
        <v>533.06749255401189</v>
      </c>
      <c r="AE48">
        <f t="shared" si="3"/>
        <v>0</v>
      </c>
      <c r="AF48">
        <f t="shared" si="24"/>
        <v>0</v>
      </c>
      <c r="AG48">
        <f t="shared" si="24"/>
        <v>-4.1575239583513159</v>
      </c>
      <c r="AH48">
        <f t="shared" si="5"/>
        <v>-14713.507230304049</v>
      </c>
      <c r="AI48">
        <f t="shared" si="25"/>
        <v>-14717.6647542624</v>
      </c>
      <c r="AJ48">
        <f t="shared" si="7"/>
        <v>76.02042712748289</v>
      </c>
      <c r="AK48">
        <f t="shared" si="22"/>
        <v>42.636154377704642</v>
      </c>
      <c r="AL48">
        <f t="shared" si="8"/>
        <v>-14599.008172757212</v>
      </c>
      <c r="AN48">
        <f t="shared" si="26"/>
        <v>0</v>
      </c>
      <c r="AO48">
        <f t="shared" si="26"/>
        <v>0</v>
      </c>
      <c r="AP48">
        <f t="shared" si="26"/>
        <v>-2.5352672154543648E-2</v>
      </c>
      <c r="AQ48">
        <f t="shared" si="26"/>
        <v>-89.723289340064667</v>
      </c>
      <c r="AR48">
        <f t="shared" si="26"/>
        <v>-89.748642012219207</v>
      </c>
      <c r="AS48">
        <f t="shared" si="26"/>
        <v>0.46357422959403405</v>
      </c>
      <c r="AT48">
        <f t="shared" si="26"/>
        <v>0.25999620319617073</v>
      </c>
      <c r="AU48">
        <f t="shared" si="23"/>
        <v>-89.02507157942901</v>
      </c>
      <c r="AW48">
        <v>45</v>
      </c>
      <c r="AX48">
        <f>IF(Z48&gt;0, (R48*SUMPRODUCT(K48:$K$98, X48:$X$98)-K48*$AZ$3)/Z48, 0)</f>
        <v>1602.7192443570491</v>
      </c>
    </row>
    <row r="49" spans="5:50" x14ac:dyDescent="0.25">
      <c r="E49">
        <v>2049</v>
      </c>
      <c r="F49" s="5">
        <f>EconomicRates!C89</f>
        <v>3.5571999999999999E-2</v>
      </c>
      <c r="G49" s="5">
        <f>EconomicRates!D89</f>
        <v>7.0000000000000007E-2</v>
      </c>
      <c r="H49" s="5">
        <f t="shared" si="10"/>
        <v>0.12000000000000001</v>
      </c>
      <c r="I49" s="5">
        <f t="shared" si="11"/>
        <v>1.1200000000000001</v>
      </c>
      <c r="J49">
        <f t="shared" si="12"/>
        <v>0.89285714285714279</v>
      </c>
      <c r="K49">
        <f t="shared" si="20"/>
        <v>5.4446624121623132E-3</v>
      </c>
      <c r="L49" s="2">
        <v>46</v>
      </c>
      <c r="M49" s="6">
        <v>9.7818447000000003E-2</v>
      </c>
      <c r="Q49" s="4">
        <f t="shared" si="21"/>
        <v>12.5</v>
      </c>
      <c r="R49">
        <f t="shared" si="0"/>
        <v>500000</v>
      </c>
      <c r="S49">
        <f t="shared" si="1"/>
        <v>1528.403394873917</v>
      </c>
      <c r="U49">
        <f t="shared" si="13"/>
        <v>9.7818447000000003E-2</v>
      </c>
      <c r="V49">
        <f t="shared" si="14"/>
        <v>0.01</v>
      </c>
      <c r="W49">
        <f t="shared" si="15"/>
        <v>0.33260191666810529</v>
      </c>
      <c r="X49">
        <f t="shared" si="16"/>
        <v>3.2534602957697473E-2</v>
      </c>
      <c r="Y49">
        <f t="shared" si="17"/>
        <v>3.326019166681053E-3</v>
      </c>
      <c r="Z49">
        <f t="shared" si="18"/>
        <v>0.29674129454372677</v>
      </c>
      <c r="AB49">
        <f t="shared" si="19"/>
        <v>533.06749255401189</v>
      </c>
      <c r="AC49">
        <f t="shared" si="2"/>
        <v>453.54040197991293</v>
      </c>
      <c r="AE49">
        <f t="shared" si="3"/>
        <v>0</v>
      </c>
      <c r="AF49">
        <f t="shared" si="24"/>
        <v>0</v>
      </c>
      <c r="AG49">
        <f t="shared" si="24"/>
        <v>-3.7092661817965848</v>
      </c>
      <c r="AH49">
        <f t="shared" si="5"/>
        <v>-16267.301478848736</v>
      </c>
      <c r="AI49">
        <f t="shared" si="25"/>
        <v>-16271.010745030533</v>
      </c>
      <c r="AJ49">
        <f t="shared" si="7"/>
        <v>79.527090574098963</v>
      </c>
      <c r="AK49">
        <f t="shared" si="22"/>
        <v>37.314724478780839</v>
      </c>
      <c r="AL49">
        <f t="shared" si="8"/>
        <v>-16154.168929977654</v>
      </c>
      <c r="AN49">
        <f t="shared" si="26"/>
        <v>0</v>
      </c>
      <c r="AO49">
        <f t="shared" si="26"/>
        <v>0</v>
      </c>
      <c r="AP49">
        <f t="shared" si="26"/>
        <v>-2.0195702156732689E-2</v>
      </c>
      <c r="AQ49">
        <f t="shared" si="26"/>
        <v>-88.569964909200124</v>
      </c>
      <c r="AR49">
        <f t="shared" si="26"/>
        <v>-88.590160611356865</v>
      </c>
      <c r="AS49">
        <f t="shared" si="26"/>
        <v>0.43299816079742443</v>
      </c>
      <c r="AT49">
        <f t="shared" si="26"/>
        <v>0.20316607778981099</v>
      </c>
      <c r="AU49">
        <f t="shared" si="23"/>
        <v>-87.953996372769623</v>
      </c>
      <c r="AW49">
        <v>46</v>
      </c>
      <c r="AX49">
        <f>IF(Z49&gt;0, (R49*SUMPRODUCT(K49:$K$98, X49:$X$98)-K49*$AZ$3)/Z49, 0)</f>
        <v>1528.403394873917</v>
      </c>
    </row>
    <row r="50" spans="5:50" x14ac:dyDescent="0.25">
      <c r="E50">
        <v>2050</v>
      </c>
      <c r="F50" s="5">
        <f>EconomicRates!C90</f>
        <v>3.5571999999999999E-2</v>
      </c>
      <c r="G50" s="5">
        <f>EconomicRates!D90</f>
        <v>7.0000000000000007E-2</v>
      </c>
      <c r="H50" s="5">
        <f t="shared" si="10"/>
        <v>0.12000000000000001</v>
      </c>
      <c r="I50" s="5">
        <f t="shared" si="11"/>
        <v>1.1200000000000001</v>
      </c>
      <c r="J50">
        <f t="shared" si="12"/>
        <v>0.89285714285714279</v>
      </c>
      <c r="K50">
        <f t="shared" si="20"/>
        <v>4.8613057251449222E-3</v>
      </c>
      <c r="L50" s="2">
        <v>47</v>
      </c>
      <c r="M50" s="6">
        <v>0.115047869</v>
      </c>
      <c r="Q50" s="4">
        <f t="shared" si="21"/>
        <v>12.5</v>
      </c>
      <c r="R50">
        <f t="shared" si="0"/>
        <v>500000</v>
      </c>
      <c r="S50">
        <f t="shared" si="1"/>
        <v>1440.7726618782199</v>
      </c>
      <c r="U50">
        <f t="shared" si="13"/>
        <v>0.115047869</v>
      </c>
      <c r="V50">
        <f t="shared" si="14"/>
        <v>0.01</v>
      </c>
      <c r="W50">
        <f t="shared" si="15"/>
        <v>0.29674129454372677</v>
      </c>
      <c r="X50">
        <f t="shared" si="16"/>
        <v>3.4139453581557094E-2</v>
      </c>
      <c r="Y50">
        <f t="shared" si="17"/>
        <v>2.967412945437268E-3</v>
      </c>
      <c r="Z50">
        <f t="shared" si="18"/>
        <v>0.25963442801673237</v>
      </c>
      <c r="AB50">
        <f t="shared" si="19"/>
        <v>453.54040197991293</v>
      </c>
      <c r="AC50">
        <f t="shared" si="2"/>
        <v>374.07418596889659</v>
      </c>
      <c r="AE50">
        <f t="shared" si="3"/>
        <v>0</v>
      </c>
      <c r="AF50">
        <f t="shared" si="24"/>
        <v>0</v>
      </c>
      <c r="AG50">
        <f t="shared" si="24"/>
        <v>-3.2454303502091544</v>
      </c>
      <c r="AH50">
        <f t="shared" si="5"/>
        <v>-17069.726790778546</v>
      </c>
      <c r="AI50">
        <f t="shared" si="25"/>
        <v>-17072.972221128755</v>
      </c>
      <c r="AJ50">
        <f t="shared" si="7"/>
        <v>79.466216011016343</v>
      </c>
      <c r="AK50">
        <f t="shared" si="22"/>
        <v>31.747828138593906</v>
      </c>
      <c r="AL50">
        <f t="shared" si="8"/>
        <v>-16961.758176979143</v>
      </c>
      <c r="AN50">
        <f t="shared" si="26"/>
        <v>0</v>
      </c>
      <c r="AO50">
        <f t="shared" si="26"/>
        <v>0</v>
      </c>
      <c r="AP50">
        <f t="shared" si="26"/>
        <v>-1.577702914203085E-2</v>
      </c>
      <c r="AQ50">
        <f t="shared" si="26"/>
        <v>-82.981160574671406</v>
      </c>
      <c r="AR50">
        <f t="shared" si="26"/>
        <v>-82.996937603813436</v>
      </c>
      <c r="AS50">
        <f t="shared" si="26"/>
        <v>0.38630957084995682</v>
      </c>
      <c r="AT50">
        <f t="shared" si="26"/>
        <v>0.15433589869106362</v>
      </c>
      <c r="AU50">
        <f t="shared" si="23"/>
        <v>-82.456292134272402</v>
      </c>
      <c r="AW50">
        <v>47</v>
      </c>
      <c r="AX50">
        <f>IF(Z50&gt;0, (R50*SUMPRODUCT(K50:$K$98, X50:$X$98)-K50*$AZ$3)/Z50, 0)</f>
        <v>1440.7726618782199</v>
      </c>
    </row>
    <row r="51" spans="5:50" x14ac:dyDescent="0.25">
      <c r="E51">
        <v>2051</v>
      </c>
      <c r="F51" s="5">
        <f>EconomicRates!C91</f>
        <v>3.5571999999999999E-2</v>
      </c>
      <c r="G51" s="5">
        <f>EconomicRates!D91</f>
        <v>7.0000000000000007E-2</v>
      </c>
      <c r="H51" s="5">
        <f t="shared" si="10"/>
        <v>0.12000000000000001</v>
      </c>
      <c r="I51" s="5">
        <f t="shared" si="11"/>
        <v>1.1200000000000001</v>
      </c>
      <c r="J51">
        <f t="shared" si="12"/>
        <v>0.89285714285714279</v>
      </c>
      <c r="K51">
        <f t="shared" si="20"/>
        <v>4.3404515403079663E-3</v>
      </c>
      <c r="L51" s="2">
        <v>48</v>
      </c>
      <c r="M51" s="6">
        <v>0.13365521</v>
      </c>
      <c r="Q51" s="4">
        <f t="shared" si="21"/>
        <v>12.5</v>
      </c>
      <c r="R51">
        <f t="shared" si="0"/>
        <v>500000</v>
      </c>
      <c r="S51">
        <f t="shared" si="1"/>
        <v>1345.8035538775573</v>
      </c>
      <c r="U51">
        <f t="shared" si="13"/>
        <v>0.13365521</v>
      </c>
      <c r="V51">
        <f t="shared" si="14"/>
        <v>0.01</v>
      </c>
      <c r="W51">
        <f t="shared" si="15"/>
        <v>0.25963442801673237</v>
      </c>
      <c r="X51">
        <f t="shared" si="16"/>
        <v>3.4701493999806245E-2</v>
      </c>
      <c r="Y51">
        <f t="shared" si="17"/>
        <v>2.5963442801673238E-3</v>
      </c>
      <c r="Z51">
        <f t="shared" si="18"/>
        <v>0.22233658973675879</v>
      </c>
      <c r="AB51">
        <f t="shared" si="19"/>
        <v>374.07418596889659</v>
      </c>
      <c r="AC51">
        <f t="shared" si="2"/>
        <v>299.22137262474644</v>
      </c>
      <c r="AE51">
        <f t="shared" si="3"/>
        <v>0</v>
      </c>
      <c r="AF51">
        <f t="shared" si="24"/>
        <v>0</v>
      </c>
      <c r="AG51">
        <f t="shared" si="24"/>
        <v>-2.779207371709485</v>
      </c>
      <c r="AH51">
        <f t="shared" si="5"/>
        <v>-17350.746999903124</v>
      </c>
      <c r="AI51">
        <f t="shared" si="25"/>
        <v>-17353.526207274834</v>
      </c>
      <c r="AJ51">
        <f t="shared" si="7"/>
        <v>74.85281334415015</v>
      </c>
      <c r="AK51">
        <f t="shared" si="22"/>
        <v>26.185193017822762</v>
      </c>
      <c r="AL51">
        <f t="shared" si="8"/>
        <v>-17252.48820091286</v>
      </c>
      <c r="AN51">
        <f t="shared" si="26"/>
        <v>0</v>
      </c>
      <c r="AO51">
        <f t="shared" si="26"/>
        <v>0</v>
      </c>
      <c r="AP51">
        <f t="shared" si="26"/>
        <v>-1.2063014917371689E-2</v>
      </c>
      <c r="AQ51">
        <f t="shared" si="26"/>
        <v>-75.310076541223339</v>
      </c>
      <c r="AR51">
        <f t="shared" si="26"/>
        <v>-75.322139556140712</v>
      </c>
      <c r="AS51">
        <f t="shared" si="26"/>
        <v>0.32489500897600121</v>
      </c>
      <c r="AT51">
        <f t="shared" si="26"/>
        <v>0.11365556136747021</v>
      </c>
      <c r="AU51">
        <f t="shared" si="23"/>
        <v>-74.883588985797232</v>
      </c>
      <c r="AW51">
        <v>48</v>
      </c>
      <c r="AX51">
        <f>IF(Z51&gt;0, (R51*SUMPRODUCT(K51:$K$98, X51:$X$98)-K51*$AZ$3)/Z51, 0)</f>
        <v>1345.8035538775573</v>
      </c>
    </row>
    <row r="52" spans="5:50" x14ac:dyDescent="0.25">
      <c r="E52">
        <v>2052</v>
      </c>
      <c r="F52" s="5">
        <f>EconomicRates!C92</f>
        <v>3.5571999999999999E-2</v>
      </c>
      <c r="G52" s="5">
        <f>EconomicRates!D92</f>
        <v>7.0000000000000007E-2</v>
      </c>
      <c r="H52" s="5">
        <f t="shared" si="10"/>
        <v>0.12000000000000001</v>
      </c>
      <c r="I52" s="5">
        <f t="shared" si="11"/>
        <v>1.1200000000000001</v>
      </c>
      <c r="J52">
        <f t="shared" si="12"/>
        <v>0.89285714285714279</v>
      </c>
      <c r="K52">
        <f t="shared" si="20"/>
        <v>3.8754031609892553E-3</v>
      </c>
      <c r="L52" s="2">
        <v>49</v>
      </c>
      <c r="M52" s="6">
        <v>0.153152232</v>
      </c>
      <c r="Q52" s="4">
        <f t="shared" si="21"/>
        <v>12.5</v>
      </c>
      <c r="R52">
        <f t="shared" si="0"/>
        <v>500000</v>
      </c>
      <c r="S52">
        <f t="shared" si="1"/>
        <v>1242.4294023950993</v>
      </c>
      <c r="U52">
        <f t="shared" si="13"/>
        <v>0.153152232</v>
      </c>
      <c r="V52">
        <f t="shared" si="14"/>
        <v>0.01</v>
      </c>
      <c r="W52">
        <f t="shared" si="15"/>
        <v>0.22233658973675879</v>
      </c>
      <c r="X52">
        <f t="shared" si="16"/>
        <v>3.4051344973452899E-2</v>
      </c>
      <c r="Y52">
        <f t="shared" si="17"/>
        <v>2.2233658973675879E-3</v>
      </c>
      <c r="Z52">
        <f t="shared" si="18"/>
        <v>0.18606187886593828</v>
      </c>
      <c r="AB52">
        <f t="shared" si="19"/>
        <v>299.22137262474644</v>
      </c>
      <c r="AC52">
        <f t="shared" si="2"/>
        <v>231.16874896791705</v>
      </c>
      <c r="AE52">
        <f t="shared" si="3"/>
        <v>0</v>
      </c>
      <c r="AF52">
        <f t="shared" si="24"/>
        <v>0</v>
      </c>
      <c r="AG52">
        <f t="shared" si="24"/>
        <v>-2.3257734858242287</v>
      </c>
      <c r="AH52">
        <f t="shared" si="5"/>
        <v>-17025.672486726449</v>
      </c>
      <c r="AI52">
        <f t="shared" si="25"/>
        <v>-17027.998260212273</v>
      </c>
      <c r="AJ52">
        <f t="shared" si="7"/>
        <v>68.052623656829383</v>
      </c>
      <c r="AK52">
        <f t="shared" si="22"/>
        <v>20.945496083732252</v>
      </c>
      <c r="AL52">
        <f t="shared" si="8"/>
        <v>-16939.000140471711</v>
      </c>
      <c r="AN52">
        <f t="shared" si="26"/>
        <v>0</v>
      </c>
      <c r="AO52">
        <f t="shared" si="26"/>
        <v>0</v>
      </c>
      <c r="AP52">
        <f t="shared" si="26"/>
        <v>-9.0133099187082143E-3</v>
      </c>
      <c r="AQ52">
        <f t="shared" si="26"/>
        <v>-65.981344973027475</v>
      </c>
      <c r="AR52">
        <f t="shared" si="26"/>
        <v>-65.990358282946175</v>
      </c>
      <c r="AS52">
        <f t="shared" si="26"/>
        <v>0.26373135283328875</v>
      </c>
      <c r="AT52">
        <f t="shared" si="26"/>
        <v>8.1172241731384029E-2</v>
      </c>
      <c r="AU52">
        <f t="shared" si="23"/>
        <v>-65.645454688381506</v>
      </c>
      <c r="AW52">
        <v>49</v>
      </c>
      <c r="AX52">
        <f>IF(Z52&gt;0, (R52*SUMPRODUCT(K52:$K$98, X52:$X$98)-K52*$AZ$3)/Z52, 0)</f>
        <v>1242.4294023950993</v>
      </c>
    </row>
    <row r="53" spans="5:50" x14ac:dyDescent="0.25">
      <c r="E53">
        <v>2053</v>
      </c>
      <c r="F53" s="5">
        <f>EconomicRates!C93</f>
        <v>3.5571999999999999E-2</v>
      </c>
      <c r="G53" s="5">
        <f>EconomicRates!D93</f>
        <v>7.0000000000000007E-2</v>
      </c>
      <c r="H53" s="5">
        <f t="shared" si="10"/>
        <v>0.12000000000000001</v>
      </c>
      <c r="I53" s="5">
        <f t="shared" si="11"/>
        <v>1.1200000000000001</v>
      </c>
      <c r="J53">
        <f t="shared" si="12"/>
        <v>0.89285714285714279</v>
      </c>
      <c r="K53">
        <f t="shared" si="20"/>
        <v>3.4601813937404063E-3</v>
      </c>
      <c r="L53" s="2">
        <v>50</v>
      </c>
      <c r="M53" s="6">
        <v>0.17329698399999999</v>
      </c>
      <c r="Q53" s="4">
        <f t="shared" si="21"/>
        <v>12.5</v>
      </c>
      <c r="R53">
        <f t="shared" si="0"/>
        <v>500000</v>
      </c>
      <c r="S53">
        <f t="shared" si="1"/>
        <v>1129.7073277580059</v>
      </c>
      <c r="U53">
        <f t="shared" si="13"/>
        <v>0.17329698399999999</v>
      </c>
      <c r="V53">
        <f t="shared" si="14"/>
        <v>0.01</v>
      </c>
      <c r="W53">
        <f t="shared" si="15"/>
        <v>0.18606187886593828</v>
      </c>
      <c r="X53">
        <f t="shared" si="16"/>
        <v>3.2243962444840443E-2</v>
      </c>
      <c r="Y53">
        <f t="shared" si="17"/>
        <v>1.8606187886593829E-3</v>
      </c>
      <c r="Z53">
        <f t="shared" si="18"/>
        <v>0.15195729763243843</v>
      </c>
      <c r="AB53">
        <f t="shared" si="19"/>
        <v>231.16874896791705</v>
      </c>
      <c r="AC53">
        <f t="shared" si="2"/>
        <v>171.66727264166997</v>
      </c>
      <c r="AE53">
        <f t="shared" si="3"/>
        <v>0</v>
      </c>
      <c r="AF53">
        <f t="shared" si="24"/>
        <v>0</v>
      </c>
      <c r="AG53">
        <f t="shared" si="24"/>
        <v>-1.8994662204054804</v>
      </c>
      <c r="AH53">
        <f t="shared" si="5"/>
        <v>-16121.981222420221</v>
      </c>
      <c r="AI53">
        <f t="shared" si="25"/>
        <v>-16123.880688640627</v>
      </c>
      <c r="AJ53">
        <f t="shared" si="7"/>
        <v>59.501476326247086</v>
      </c>
      <c r="AK53">
        <f t="shared" si="22"/>
        <v>16.181812427754195</v>
      </c>
      <c r="AL53">
        <f t="shared" si="8"/>
        <v>-16048.197399886625</v>
      </c>
      <c r="AN53">
        <f t="shared" si="26"/>
        <v>0</v>
      </c>
      <c r="AO53">
        <f t="shared" si="26"/>
        <v>0</v>
      </c>
      <c r="AP53">
        <f t="shared" si="26"/>
        <v>-6.572497673885457E-3</v>
      </c>
      <c r="AQ53">
        <f t="shared" si="26"/>
        <v>-55.784979456050664</v>
      </c>
      <c r="AR53">
        <f t="shared" si="26"/>
        <v>-55.79155195372455</v>
      </c>
      <c r="AS53">
        <f t="shared" si="26"/>
        <v>0.20588590128416542</v>
      </c>
      <c r="AT53">
        <f t="shared" si="26"/>
        <v>5.5992006279512341E-2</v>
      </c>
      <c r="AU53">
        <f t="shared" si="23"/>
        <v>-55.529674046160864</v>
      </c>
      <c r="AW53">
        <v>50</v>
      </c>
      <c r="AX53">
        <f>IF(Z53&gt;0, (R53*SUMPRODUCT(K53:$K$98, X53:$X$98)-K53*$AZ$3)/Z53, 0)</f>
        <v>1129.7073277580059</v>
      </c>
    </row>
    <row r="54" spans="5:50" x14ac:dyDescent="0.25">
      <c r="E54">
        <v>2054</v>
      </c>
      <c r="F54" s="5">
        <f>EconomicRates!C94</f>
        <v>3.5571999999999999E-2</v>
      </c>
      <c r="G54" s="5">
        <f>EconomicRates!D94</f>
        <v>7.0000000000000007E-2</v>
      </c>
      <c r="H54" s="5">
        <f t="shared" si="10"/>
        <v>0.12000000000000001</v>
      </c>
      <c r="I54" s="5">
        <f t="shared" si="11"/>
        <v>1.1200000000000001</v>
      </c>
      <c r="J54">
        <f t="shared" si="12"/>
        <v>0.89285714285714279</v>
      </c>
      <c r="K54">
        <f t="shared" si="20"/>
        <v>3.0894476729825052E-3</v>
      </c>
      <c r="L54" s="2">
        <v>51</v>
      </c>
      <c r="M54" s="6">
        <v>0.19491187900000001</v>
      </c>
      <c r="Q54" s="4">
        <f t="shared" si="21"/>
        <v>12.5</v>
      </c>
      <c r="R54">
        <f t="shared" si="0"/>
        <v>500000</v>
      </c>
      <c r="S54">
        <f t="shared" si="1"/>
        <v>1007.0224454697176</v>
      </c>
      <c r="U54">
        <f t="shared" si="13"/>
        <v>0.19491187900000001</v>
      </c>
      <c r="V54">
        <f t="shared" si="14"/>
        <v>0.01</v>
      </c>
      <c r="W54">
        <f t="shared" si="15"/>
        <v>0.15195729763243843</v>
      </c>
      <c r="X54">
        <f t="shared" si="16"/>
        <v>2.9618282409300825E-2</v>
      </c>
      <c r="Y54">
        <f t="shared" si="17"/>
        <v>1.5195729763243843E-3</v>
      </c>
      <c r="Z54">
        <f t="shared" si="18"/>
        <v>0.12081944224681322</v>
      </c>
      <c r="AB54">
        <f t="shared" si="19"/>
        <v>171.66727264166997</v>
      </c>
      <c r="AC54">
        <f t="shared" si="2"/>
        <v>121.66789019167317</v>
      </c>
      <c r="AE54">
        <f t="shared" si="3"/>
        <v>0</v>
      </c>
      <c r="AF54">
        <f t="shared" si="24"/>
        <v>0</v>
      </c>
      <c r="AG54">
        <f t="shared" si="24"/>
        <v>-1.5102430280851653</v>
      </c>
      <c r="AH54">
        <f t="shared" si="5"/>
        <v>-14809.141204650412</v>
      </c>
      <c r="AI54">
        <f t="shared" si="25"/>
        <v>-14810.651447678498</v>
      </c>
      <c r="AJ54">
        <f t="shared" si="7"/>
        <v>49.999382449996801</v>
      </c>
      <c r="AK54">
        <f t="shared" si="22"/>
        <v>12.016709084916899</v>
      </c>
      <c r="AL54">
        <f t="shared" si="8"/>
        <v>-14748.635356143584</v>
      </c>
      <c r="AN54">
        <f t="shared" si="26"/>
        <v>0</v>
      </c>
      <c r="AO54">
        <f t="shared" si="26"/>
        <v>0</v>
      </c>
      <c r="AP54">
        <f t="shared" si="26"/>
        <v>-4.6658168087557661E-3</v>
      </c>
      <c r="AQ54">
        <f t="shared" si="26"/>
        <v>-45.752066833576549</v>
      </c>
      <c r="AR54">
        <f t="shared" si="26"/>
        <v>-45.75673265038531</v>
      </c>
      <c r="AS54">
        <f t="shared" si="26"/>
        <v>0.15447047576070494</v>
      </c>
      <c r="AT54">
        <f t="shared" si="26"/>
        <v>3.7124993919304246E-2</v>
      </c>
      <c r="AU54">
        <f t="shared" si="23"/>
        <v>-45.5651371807053</v>
      </c>
      <c r="AW54">
        <v>51</v>
      </c>
      <c r="AX54">
        <f>IF(Z54&gt;0, (R54*SUMPRODUCT(K54:$K$98, X54:$X$98)-K54*$AZ$3)/Z54, 0)</f>
        <v>1007.0224454697176</v>
      </c>
    </row>
    <row r="55" spans="5:50" x14ac:dyDescent="0.25">
      <c r="E55">
        <v>2055</v>
      </c>
      <c r="F55" s="5">
        <f>EconomicRates!C95</f>
        <v>3.5571999999999999E-2</v>
      </c>
      <c r="G55" s="5">
        <f>EconomicRates!D95</f>
        <v>7.0000000000000007E-2</v>
      </c>
      <c r="H55" s="5">
        <f t="shared" si="10"/>
        <v>0.12000000000000001</v>
      </c>
      <c r="I55" s="5">
        <f t="shared" si="11"/>
        <v>1.1200000000000001</v>
      </c>
      <c r="J55">
        <f t="shared" si="12"/>
        <v>0.89285714285714279</v>
      </c>
      <c r="K55">
        <f t="shared" si="20"/>
        <v>2.758435422305808E-3</v>
      </c>
      <c r="L55" s="2">
        <v>52</v>
      </c>
      <c r="M55" s="6">
        <v>0.21714087100000001</v>
      </c>
      <c r="Q55" s="4">
        <f t="shared" si="21"/>
        <v>12.5</v>
      </c>
      <c r="R55">
        <f t="shared" si="0"/>
        <v>500000</v>
      </c>
      <c r="S55">
        <f t="shared" si="1"/>
        <v>868.32997675558079</v>
      </c>
      <c r="U55">
        <f t="shared" si="13"/>
        <v>0.21714087100000001</v>
      </c>
      <c r="V55">
        <f t="shared" si="14"/>
        <v>0.01</v>
      </c>
      <c r="W55">
        <f t="shared" si="15"/>
        <v>0.12081944224681322</v>
      </c>
      <c r="X55">
        <f t="shared" si="16"/>
        <v>2.6234838923207222E-2</v>
      </c>
      <c r="Y55">
        <f t="shared" si="17"/>
        <v>1.2081944224681322E-3</v>
      </c>
      <c r="Z55">
        <f t="shared" si="18"/>
        <v>9.3376408901137867E-2</v>
      </c>
      <c r="AB55">
        <f t="shared" si="19"/>
        <v>121.66789019167317</v>
      </c>
      <c r="AC55">
        <f t="shared" si="2"/>
        <v>81.081534970644654</v>
      </c>
      <c r="AE55">
        <f t="shared" si="3"/>
        <v>0</v>
      </c>
      <c r="AF55">
        <f t="shared" si="24"/>
        <v>0</v>
      </c>
      <c r="AG55">
        <f t="shared" si="24"/>
        <v>-1.1672051112642234</v>
      </c>
      <c r="AH55">
        <f t="shared" si="5"/>
        <v>-13117.419461603611</v>
      </c>
      <c r="AI55">
        <f t="shared" si="25"/>
        <v>-13118.586666714875</v>
      </c>
      <c r="AJ55">
        <f t="shared" si="7"/>
        <v>40.586355221028512</v>
      </c>
      <c r="AK55">
        <f t="shared" si="22"/>
        <v>8.5167523134171219</v>
      </c>
      <c r="AL55">
        <f t="shared" si="8"/>
        <v>-13069.483559180429</v>
      </c>
      <c r="AN55">
        <f t="shared" si="26"/>
        <v>0</v>
      </c>
      <c r="AO55">
        <f t="shared" si="26"/>
        <v>0</v>
      </c>
      <c r="AP55">
        <f t="shared" si="26"/>
        <v>-3.2196599240076258E-3</v>
      </c>
      <c r="AQ55">
        <f t="shared" si="26"/>
        <v>-36.18355449213098</v>
      </c>
      <c r="AR55">
        <f t="shared" si="26"/>
        <v>-36.186774152054987</v>
      </c>
      <c r="AS55">
        <f t="shared" si="26"/>
        <v>0.11195483990397131</v>
      </c>
      <c r="AT55">
        <f t="shared" si="26"/>
        <v>2.3492911264334726E-2</v>
      </c>
      <c r="AU55">
        <f t="shared" si="23"/>
        <v>-36.05132640088668</v>
      </c>
      <c r="AW55">
        <v>52</v>
      </c>
      <c r="AX55">
        <f>IF(Z55&gt;0, (R55*SUMPRODUCT(K55:$K$98, X55:$X$98)-K55*$AZ$3)/Z55, 0)</f>
        <v>868.32997675558079</v>
      </c>
    </row>
    <row r="56" spans="5:50" x14ac:dyDescent="0.25">
      <c r="E56">
        <v>2056</v>
      </c>
      <c r="F56" s="5">
        <f>EconomicRates!C96</f>
        <v>3.5571999999999999E-2</v>
      </c>
      <c r="G56" s="5">
        <f>EconomicRates!D96</f>
        <v>7.0000000000000007E-2</v>
      </c>
      <c r="H56" s="5">
        <f t="shared" si="10"/>
        <v>0.12000000000000001</v>
      </c>
      <c r="I56" s="5">
        <f t="shared" si="11"/>
        <v>1.1200000000000001</v>
      </c>
      <c r="J56">
        <f t="shared" si="12"/>
        <v>0.89285714285714279</v>
      </c>
      <c r="K56">
        <f t="shared" si="20"/>
        <v>2.4628887699159E-3</v>
      </c>
      <c r="L56" s="2">
        <v>53</v>
      </c>
      <c r="M56" s="6">
        <v>0.240684854</v>
      </c>
      <c r="Q56" s="4">
        <f t="shared" si="21"/>
        <v>12.5</v>
      </c>
      <c r="R56">
        <f t="shared" si="0"/>
        <v>500000</v>
      </c>
      <c r="S56">
        <f t="shared" si="1"/>
        <v>707.60876460272857</v>
      </c>
      <c r="U56">
        <f t="shared" si="13"/>
        <v>0.240684854</v>
      </c>
      <c r="V56">
        <f t="shared" si="14"/>
        <v>0.01</v>
      </c>
      <c r="W56">
        <f t="shared" si="15"/>
        <v>9.3376408901137867E-2</v>
      </c>
      <c r="X56">
        <f t="shared" si="16"/>
        <v>2.2474287343414667E-2</v>
      </c>
      <c r="Y56">
        <f t="shared" si="17"/>
        <v>9.3376408901137868E-4</v>
      </c>
      <c r="Z56">
        <f t="shared" si="18"/>
        <v>6.9968357468711814E-2</v>
      </c>
      <c r="AB56">
        <f t="shared" si="19"/>
        <v>81.081534970644654</v>
      </c>
      <c r="AC56">
        <f t="shared" si="2"/>
        <v>49.510222989717263</v>
      </c>
      <c r="AE56">
        <f t="shared" si="3"/>
        <v>0</v>
      </c>
      <c r="AF56">
        <f t="shared" si="24"/>
        <v>0</v>
      </c>
      <c r="AG56">
        <f t="shared" si="24"/>
        <v>-0.87460446835889771</v>
      </c>
      <c r="AH56">
        <f t="shared" si="5"/>
        <v>-11237.143671707334</v>
      </c>
      <c r="AI56">
        <f t="shared" si="25"/>
        <v>-11238.018276175693</v>
      </c>
      <c r="AJ56">
        <f t="shared" si="7"/>
        <v>31.571311980927391</v>
      </c>
      <c r="AK56">
        <f t="shared" si="22"/>
        <v>5.6757074479451264</v>
      </c>
      <c r="AL56">
        <f t="shared" si="8"/>
        <v>-11200.771256746821</v>
      </c>
      <c r="AN56">
        <f t="shared" si="26"/>
        <v>0</v>
      </c>
      <c r="AO56">
        <f t="shared" si="26"/>
        <v>0</v>
      </c>
      <c r="AP56">
        <f t="shared" si="26"/>
        <v>-2.1540535232393953E-3</v>
      </c>
      <c r="AQ56">
        <f t="shared" si="26"/>
        <v>-27.675834954979514</v>
      </c>
      <c r="AR56">
        <f t="shared" si="26"/>
        <v>-27.677989008502756</v>
      </c>
      <c r="AS56">
        <f t="shared" si="26"/>
        <v>7.7756629729337376E-2</v>
      </c>
      <c r="AT56">
        <f t="shared" si="26"/>
        <v>1.3978636134872085E-2</v>
      </c>
      <c r="AU56">
        <f t="shared" si="23"/>
        <v>-27.586253742638547</v>
      </c>
      <c r="AW56">
        <v>53</v>
      </c>
      <c r="AX56">
        <f>IF(Z56&gt;0, (R56*SUMPRODUCT(K56:$K$98, X56:$X$98)-K56*$AZ$3)/Z56, 0)</f>
        <v>707.60876460272857</v>
      </c>
    </row>
    <row r="57" spans="5:50" x14ac:dyDescent="0.25">
      <c r="E57">
        <v>2057</v>
      </c>
      <c r="F57" s="5">
        <f>EconomicRates!C97</f>
        <v>3.5571999999999999E-2</v>
      </c>
      <c r="G57" s="5">
        <f>EconomicRates!D97</f>
        <v>7.0000000000000007E-2</v>
      </c>
      <c r="H57" s="5">
        <f t="shared" si="10"/>
        <v>0.12000000000000001</v>
      </c>
      <c r="I57" s="5">
        <f t="shared" si="11"/>
        <v>1.1200000000000001</v>
      </c>
      <c r="J57">
        <f t="shared" si="12"/>
        <v>0.89285714285714279</v>
      </c>
      <c r="K57">
        <f t="shared" si="20"/>
        <v>2.1990078302820534E-3</v>
      </c>
      <c r="L57" s="2">
        <v>54</v>
      </c>
      <c r="M57" s="6">
        <v>0.26560892699999999</v>
      </c>
      <c r="Q57" s="4">
        <f t="shared" si="21"/>
        <v>12.5</v>
      </c>
      <c r="R57">
        <f t="shared" si="0"/>
        <v>500000</v>
      </c>
      <c r="S57">
        <f t="shared" si="1"/>
        <v>512.03988385780042</v>
      </c>
      <c r="U57">
        <f t="shared" si="13"/>
        <v>0.26560892699999999</v>
      </c>
      <c r="V57">
        <f t="shared" si="14"/>
        <v>0.01</v>
      </c>
      <c r="W57">
        <f t="shared" si="15"/>
        <v>6.9968357468711814E-2</v>
      </c>
      <c r="X57">
        <f t="shared" si="16"/>
        <v>1.8584220351216981E-2</v>
      </c>
      <c r="Y57">
        <f t="shared" si="17"/>
        <v>6.9968357468711819E-4</v>
      </c>
      <c r="Z57">
        <f t="shared" si="18"/>
        <v>5.0684453542807713E-2</v>
      </c>
      <c r="AB57">
        <f t="shared" si="19"/>
        <v>49.510222989717263</v>
      </c>
      <c r="AC57">
        <f t="shared" si="2"/>
        <v>25.952461705455342</v>
      </c>
      <c r="AE57">
        <f t="shared" si="3"/>
        <v>0</v>
      </c>
      <c r="AF57">
        <f t="shared" si="24"/>
        <v>0</v>
      </c>
      <c r="AG57">
        <f t="shared" si="24"/>
        <v>-0.63355566928509643</v>
      </c>
      <c r="AH57">
        <f t="shared" si="5"/>
        <v>-9292.11017560849</v>
      </c>
      <c r="AI57">
        <f t="shared" si="25"/>
        <v>-9292.7437312777747</v>
      </c>
      <c r="AJ57">
        <f t="shared" si="7"/>
        <v>23.557761284261922</v>
      </c>
      <c r="AK57">
        <f t="shared" si="22"/>
        <v>3.4657156092802088</v>
      </c>
      <c r="AL57">
        <f t="shared" si="8"/>
        <v>-9265.7202543842322</v>
      </c>
      <c r="AN57">
        <f t="shared" si="26"/>
        <v>0</v>
      </c>
      <c r="AO57">
        <f t="shared" si="26"/>
        <v>0</v>
      </c>
      <c r="AP57">
        <f t="shared" si="26"/>
        <v>-1.393193877677514E-3</v>
      </c>
      <c r="AQ57">
        <f t="shared" si="26"/>
        <v>-20.433423036006616</v>
      </c>
      <c r="AR57">
        <f t="shared" si="26"/>
        <v>-20.434816229884291</v>
      </c>
      <c r="AS57">
        <f t="shared" si="26"/>
        <v>5.1803701528007368E-2</v>
      </c>
      <c r="AT57">
        <f t="shared" si="26"/>
        <v>7.621135762337917E-3</v>
      </c>
      <c r="AU57">
        <f t="shared" si="23"/>
        <v>-20.375391392593947</v>
      </c>
      <c r="AW57">
        <v>54</v>
      </c>
      <c r="AX57">
        <f>IF(Z57&gt;0, (R57*SUMPRODUCT(K57:$K$98, X57:$X$98)-K57*$AZ$3)/Z57, 0)</f>
        <v>512.03988385780042</v>
      </c>
    </row>
    <row r="58" spans="5:50" x14ac:dyDescent="0.25">
      <c r="E58">
        <v>2058</v>
      </c>
      <c r="F58" s="5">
        <f>EconomicRates!C98</f>
        <v>3.5571999999999999E-2</v>
      </c>
      <c r="G58" s="5">
        <f>EconomicRates!D98</f>
        <v>7.0000000000000007E-2</v>
      </c>
      <c r="H58" s="5">
        <f t="shared" si="10"/>
        <v>0.12000000000000001</v>
      </c>
      <c r="I58" s="5">
        <f t="shared" si="11"/>
        <v>1.1200000000000001</v>
      </c>
      <c r="J58">
        <f t="shared" si="12"/>
        <v>0.89285714285714279</v>
      </c>
      <c r="K58">
        <f t="shared" si="20"/>
        <v>1.9633998484661188E-3</v>
      </c>
      <c r="L58" s="2">
        <v>55</v>
      </c>
      <c r="M58" s="6">
        <v>0.29099302900000001</v>
      </c>
      <c r="Q58" s="4">
        <f t="shared" si="21"/>
        <v>12.5</v>
      </c>
      <c r="R58">
        <f t="shared" si="0"/>
        <v>500000</v>
      </c>
      <c r="S58">
        <f t="shared" si="1"/>
        <v>259.55984127989427</v>
      </c>
      <c r="U58">
        <f t="shared" si="13"/>
        <v>0.29099302900000001</v>
      </c>
      <c r="V58">
        <f t="shared" si="14"/>
        <v>0.01</v>
      </c>
      <c r="W58">
        <f t="shared" si="15"/>
        <v>5.0684453542807713E-2</v>
      </c>
      <c r="X58">
        <f t="shared" si="16"/>
        <v>1.4748822659631398E-2</v>
      </c>
      <c r="Y58">
        <f t="shared" si="17"/>
        <v>5.0684453542807709E-4</v>
      </c>
      <c r="Z58">
        <f t="shared" si="18"/>
        <v>3.5428786347748237E-2</v>
      </c>
      <c r="AB58">
        <f t="shared" si="19"/>
        <v>25.952461705455342</v>
      </c>
      <c r="AC58">
        <f t="shared" si="2"/>
        <v>9.1958901611608166</v>
      </c>
      <c r="AE58">
        <f t="shared" si="3"/>
        <v>0</v>
      </c>
      <c r="AF58">
        <f t="shared" si="24"/>
        <v>0</v>
      </c>
      <c r="AG58">
        <f t="shared" si="24"/>
        <v>-0.44285982934685297</v>
      </c>
      <c r="AH58">
        <f t="shared" si="5"/>
        <v>-7374.411329815699</v>
      </c>
      <c r="AI58">
        <f t="shared" si="25"/>
        <v>-7374.8541896450461</v>
      </c>
      <c r="AJ58">
        <f t="shared" si="7"/>
        <v>16.756571544294523</v>
      </c>
      <c r="AK58">
        <f t="shared" si="22"/>
        <v>1.8166723193818741</v>
      </c>
      <c r="AL58">
        <f t="shared" si="8"/>
        <v>-7356.2809457813701</v>
      </c>
      <c r="AN58">
        <f t="shared" si="26"/>
        <v>0</v>
      </c>
      <c r="AO58">
        <f t="shared" si="26"/>
        <v>0</v>
      </c>
      <c r="AP58">
        <f t="shared" si="26"/>
        <v>-8.6951092183134237E-4</v>
      </c>
      <c r="AQ58">
        <f t="shared" si="26"/>
        <v>-14.478918087486973</v>
      </c>
      <c r="AR58">
        <f t="shared" si="26"/>
        <v>-14.479787598408805</v>
      </c>
      <c r="AS58">
        <f t="shared" si="26"/>
        <v>3.2899850030879543E-2</v>
      </c>
      <c r="AT58">
        <f t="shared" si="26"/>
        <v>3.5668541565869643E-3</v>
      </c>
      <c r="AU58">
        <f t="shared" si="23"/>
        <v>-14.443320894221339</v>
      </c>
      <c r="AW58">
        <v>55</v>
      </c>
      <c r="AX58">
        <f>IF(Z58&gt;0, (R58*SUMPRODUCT(K58:$K$98, X58:$X$98)-K58*$AZ$3)/Z58, 0)</f>
        <v>259.55984127989427</v>
      </c>
    </row>
    <row r="59" spans="5:50" x14ac:dyDescent="0.25">
      <c r="E59">
        <v>2059</v>
      </c>
      <c r="F59" s="5">
        <f>EconomicRates!C99</f>
        <v>3.5571999999999999E-2</v>
      </c>
      <c r="G59" s="5">
        <f>EconomicRates!D99</f>
        <v>7.0000000000000007E-2</v>
      </c>
      <c r="H59" s="5">
        <f t="shared" si="10"/>
        <v>0.12000000000000001</v>
      </c>
      <c r="I59" s="5">
        <f t="shared" si="11"/>
        <v>1.1200000000000001</v>
      </c>
      <c r="J59">
        <f t="shared" si="12"/>
        <v>0.89285714285714279</v>
      </c>
      <c r="K59">
        <f t="shared" si="20"/>
        <v>1.7530355789876059E-3</v>
      </c>
      <c r="L59" s="2">
        <v>56</v>
      </c>
      <c r="M59" s="6">
        <v>0.31752069599999999</v>
      </c>
      <c r="Q59" s="4">
        <f t="shared" si="21"/>
        <v>12.5</v>
      </c>
      <c r="R59">
        <f t="shared" si="0"/>
        <v>500000</v>
      </c>
      <c r="S59">
        <f t="shared" si="1"/>
        <v>-83.950231515701304</v>
      </c>
      <c r="U59">
        <f t="shared" si="13"/>
        <v>0.31752069599999999</v>
      </c>
      <c r="V59">
        <f t="shared" si="14"/>
        <v>0.01</v>
      </c>
      <c r="W59">
        <f t="shared" si="15"/>
        <v>3.5428786347748237E-2</v>
      </c>
      <c r="X59">
        <f t="shared" si="16"/>
        <v>1.1249372899572318E-2</v>
      </c>
      <c r="Y59">
        <f t="shared" si="17"/>
        <v>3.5428786347748239E-4</v>
      </c>
      <c r="Z59">
        <f t="shared" si="18"/>
        <v>2.3825125584698435E-2</v>
      </c>
      <c r="AB59">
        <f t="shared" si="19"/>
        <v>9.1958901611608166</v>
      </c>
      <c r="AC59">
        <f t="shared" si="2"/>
        <v>-2.0001248087260919</v>
      </c>
      <c r="AE59">
        <f t="shared" si="3"/>
        <v>0</v>
      </c>
      <c r="AF59">
        <f t="shared" si="24"/>
        <v>0</v>
      </c>
      <c r="AG59">
        <f t="shared" si="24"/>
        <v>-0.29781406980873043</v>
      </c>
      <c r="AH59">
        <f t="shared" si="5"/>
        <v>-5624.6864497861588</v>
      </c>
      <c r="AI59">
        <f t="shared" si="25"/>
        <v>-5624.9842638559676</v>
      </c>
      <c r="AJ59">
        <f t="shared" si="7"/>
        <v>11.196014969886908</v>
      </c>
      <c r="AK59">
        <f t="shared" si="22"/>
        <v>0.64371231128125728</v>
      </c>
      <c r="AL59">
        <f t="shared" si="8"/>
        <v>-5613.1445365747995</v>
      </c>
      <c r="AN59">
        <f t="shared" si="26"/>
        <v>0</v>
      </c>
      <c r="AO59">
        <f t="shared" si="26"/>
        <v>0</v>
      </c>
      <c r="AP59">
        <f t="shared" si="26"/>
        <v>-5.2207866029780302E-4</v>
      </c>
      <c r="AQ59">
        <f t="shared" si="26"/>
        <v>-9.8602754671246213</v>
      </c>
      <c r="AR59">
        <f t="shared" si="26"/>
        <v>-9.8607975457849175</v>
      </c>
      <c r="AS59">
        <f t="shared" si="26"/>
        <v>1.9627012585089601E-2</v>
      </c>
      <c r="AT59">
        <f t="shared" si="26"/>
        <v>1.1284505843083888E-3</v>
      </c>
      <c r="AU59">
        <f t="shared" si="23"/>
        <v>-9.8400420826155202</v>
      </c>
      <c r="AW59">
        <v>56</v>
      </c>
      <c r="AX59">
        <f>IF(Z59&gt;0, (R59*SUMPRODUCT(K59:$K$98, X59:$X$98)-K59*$AZ$3)/Z59, 0)</f>
        <v>-83.950231515701304</v>
      </c>
    </row>
    <row r="60" spans="5:50" x14ac:dyDescent="0.25">
      <c r="E60">
        <v>2060</v>
      </c>
      <c r="F60" s="5">
        <f>EconomicRates!C100</f>
        <v>3.5571999999999999E-2</v>
      </c>
      <c r="G60" s="5">
        <f>EconomicRates!D100</f>
        <v>7.0000000000000007E-2</v>
      </c>
      <c r="H60" s="5">
        <f t="shared" si="10"/>
        <v>0.12000000000000001</v>
      </c>
      <c r="I60" s="5">
        <f t="shared" si="11"/>
        <v>1.1200000000000001</v>
      </c>
      <c r="J60">
        <f t="shared" si="12"/>
        <v>0.89285714285714279</v>
      </c>
      <c r="K60">
        <f t="shared" si="20"/>
        <v>1.5652103383817909E-3</v>
      </c>
      <c r="L60" s="2">
        <v>57</v>
      </c>
      <c r="M60" s="6">
        <v>0.344227385</v>
      </c>
      <c r="Q60" s="4">
        <f t="shared" si="21"/>
        <v>12.5</v>
      </c>
      <c r="R60">
        <f t="shared" si="0"/>
        <v>500000</v>
      </c>
      <c r="S60">
        <f t="shared" si="1"/>
        <v>-580.36273236999921</v>
      </c>
      <c r="U60">
        <f t="shared" si="13"/>
        <v>0.344227385</v>
      </c>
      <c r="V60">
        <f t="shared" si="14"/>
        <v>0.01</v>
      </c>
      <c r="W60">
        <f t="shared" si="15"/>
        <v>2.3825125584698435E-2</v>
      </c>
      <c r="X60">
        <f t="shared" si="16"/>
        <v>8.2012606773173378E-3</v>
      </c>
      <c r="Y60">
        <f t="shared" si="17"/>
        <v>2.3825125584698434E-4</v>
      </c>
      <c r="Z60">
        <f t="shared" si="18"/>
        <v>1.5385613651534112E-2</v>
      </c>
      <c r="AB60">
        <f t="shared" si="19"/>
        <v>-2.0001248087260919</v>
      </c>
      <c r="AC60">
        <f t="shared" si="2"/>
        <v>-8.9292367779934985</v>
      </c>
      <c r="AE60">
        <f t="shared" si="3"/>
        <v>0</v>
      </c>
      <c r="AF60">
        <f t="shared" si="24"/>
        <v>0</v>
      </c>
      <c r="AG60">
        <f t="shared" si="24"/>
        <v>-0.19232017064417642</v>
      </c>
      <c r="AH60">
        <f t="shared" si="5"/>
        <v>-4100.6303386586687</v>
      </c>
      <c r="AI60">
        <f t="shared" si="25"/>
        <v>-4100.8226588293128</v>
      </c>
      <c r="AJ60">
        <f t="shared" si="7"/>
        <v>6.9291119692674066</v>
      </c>
      <c r="AK60">
        <f t="shared" si="22"/>
        <v>-0.14000873661082644</v>
      </c>
      <c r="AL60">
        <f t="shared" si="8"/>
        <v>-4094.0335555966562</v>
      </c>
      <c r="AN60">
        <f t="shared" si="26"/>
        <v>0</v>
      </c>
      <c r="AO60">
        <f t="shared" si="26"/>
        <v>0</v>
      </c>
      <c r="AP60">
        <f t="shared" si="26"/>
        <v>-3.0102151937161516E-4</v>
      </c>
      <c r="AQ60">
        <f t="shared" si="26"/>
        <v>-6.418348999950573</v>
      </c>
      <c r="AR60">
        <f t="shared" si="26"/>
        <v>-6.4186500214699445</v>
      </c>
      <c r="AS60">
        <f t="shared" si="26"/>
        <v>1.0845517690102354E-2</v>
      </c>
      <c r="AT60">
        <f t="shared" si="26"/>
        <v>-2.1914312200703868E-4</v>
      </c>
      <c r="AU60">
        <f t="shared" si="23"/>
        <v>-6.4080236469018494</v>
      </c>
      <c r="AW60">
        <v>57</v>
      </c>
      <c r="AX60">
        <f>IF(Z60&gt;0, (R60*SUMPRODUCT(K60:$K$98, X60:$X$98)-K60*$AZ$3)/Z60, 0)</f>
        <v>-580.36273236999921</v>
      </c>
    </row>
    <row r="61" spans="5:50" x14ac:dyDescent="0.25">
      <c r="E61">
        <v>2061</v>
      </c>
      <c r="F61" s="5">
        <f>EconomicRates!C101</f>
        <v>3.5571999999999999E-2</v>
      </c>
      <c r="G61" s="5">
        <f>EconomicRates!D101</f>
        <v>7.0000000000000007E-2</v>
      </c>
      <c r="H61" s="5">
        <f t="shared" si="10"/>
        <v>0.12000000000000001</v>
      </c>
      <c r="I61" s="5">
        <f t="shared" si="11"/>
        <v>1.1200000000000001</v>
      </c>
      <c r="J61">
        <f t="shared" si="12"/>
        <v>0.89285714285714279</v>
      </c>
      <c r="K61">
        <f t="shared" si="20"/>
        <v>1.3975092306980274E-3</v>
      </c>
      <c r="L61" s="2">
        <v>58</v>
      </c>
      <c r="M61" s="6">
        <v>0.370496828</v>
      </c>
      <c r="Q61" s="4">
        <f t="shared" si="21"/>
        <v>12.5</v>
      </c>
      <c r="R61">
        <f t="shared" si="0"/>
        <v>500000</v>
      </c>
      <c r="S61">
        <f t="shared" si="1"/>
        <v>-1335.6303181619569</v>
      </c>
      <c r="U61">
        <f t="shared" si="13"/>
        <v>0.370496828</v>
      </c>
      <c r="V61">
        <f t="shared" si="14"/>
        <v>0.01</v>
      </c>
      <c r="W61">
        <f t="shared" si="15"/>
        <v>1.5385613651534112E-2</v>
      </c>
      <c r="X61">
        <f t="shared" si="16"/>
        <v>5.7003210547268857E-3</v>
      </c>
      <c r="Y61">
        <f t="shared" si="17"/>
        <v>1.5385613651534112E-4</v>
      </c>
      <c r="Z61">
        <f t="shared" si="18"/>
        <v>9.5314364602918852E-3</v>
      </c>
      <c r="AB61">
        <f t="shared" si="19"/>
        <v>-8.9292367779934985</v>
      </c>
      <c r="AC61">
        <f t="shared" si="2"/>
        <v>-12.730475512000126</v>
      </c>
      <c r="AE61">
        <f t="shared" si="3"/>
        <v>0</v>
      </c>
      <c r="AF61">
        <f t="shared" si="24"/>
        <v>0</v>
      </c>
      <c r="AG61">
        <f t="shared" si="24"/>
        <v>-0.11914295575364857</v>
      </c>
      <c r="AH61">
        <f t="shared" si="5"/>
        <v>-2850.1605273634427</v>
      </c>
      <c r="AI61">
        <f t="shared" si="25"/>
        <v>-2850.2796703191962</v>
      </c>
      <c r="AJ61">
        <f t="shared" si="7"/>
        <v>3.8012387340066276</v>
      </c>
      <c r="AK61">
        <f t="shared" si="22"/>
        <v>-0.62504657445954492</v>
      </c>
      <c r="AL61">
        <f t="shared" si="8"/>
        <v>-2847.1034781596491</v>
      </c>
      <c r="AN61">
        <f t="shared" si="26"/>
        <v>0</v>
      </c>
      <c r="AO61">
        <f t="shared" si="26"/>
        <v>0</v>
      </c>
      <c r="AP61">
        <f t="shared" si="26"/>
        <v>-1.6650338043837053E-4</v>
      </c>
      <c r="AQ61">
        <f t="shared" si="26"/>
        <v>-3.9831256459615689</v>
      </c>
      <c r="AR61">
        <f t="shared" si="26"/>
        <v>-3.9832921493420073</v>
      </c>
      <c r="AS61">
        <f t="shared" si="26"/>
        <v>5.3122662188611457E-3</v>
      </c>
      <c r="AT61">
        <f t="shared" si="26"/>
        <v>-8.7350835742339595E-4</v>
      </c>
      <c r="AU61">
        <f t="shared" si="23"/>
        <v>-3.9788533914805693</v>
      </c>
      <c r="AW61">
        <v>58</v>
      </c>
      <c r="AX61">
        <f>IF(Z61&gt;0, (R61*SUMPRODUCT(K61:$K$98, X61:$X$98)-K61*$AZ$3)/Z61, 0)</f>
        <v>-1335.6303181619569</v>
      </c>
    </row>
    <row r="62" spans="5:50" x14ac:dyDescent="0.25">
      <c r="E62">
        <v>2062</v>
      </c>
      <c r="F62" s="5">
        <f>EconomicRates!C102</f>
        <v>3.5571999999999999E-2</v>
      </c>
      <c r="G62" s="5">
        <f>EconomicRates!D102</f>
        <v>7.0000000000000007E-2</v>
      </c>
      <c r="H62" s="5">
        <f t="shared" si="10"/>
        <v>0.12000000000000001</v>
      </c>
      <c r="I62" s="5">
        <f t="shared" si="11"/>
        <v>1.1200000000000001</v>
      </c>
      <c r="J62">
        <f t="shared" si="12"/>
        <v>0.89285714285714279</v>
      </c>
      <c r="K62">
        <f t="shared" si="20"/>
        <v>1.2477760988375245E-3</v>
      </c>
      <c r="L62" s="2">
        <v>59</v>
      </c>
      <c r="M62" s="6">
        <v>0.397394472</v>
      </c>
      <c r="Q62" s="4">
        <f t="shared" si="21"/>
        <v>12.5</v>
      </c>
      <c r="R62">
        <f t="shared" si="0"/>
        <v>500000</v>
      </c>
      <c r="S62">
        <f t="shared" si="1"/>
        <v>-2545.3122196564927</v>
      </c>
      <c r="U62">
        <f t="shared" si="13"/>
        <v>0.397394472</v>
      </c>
      <c r="V62">
        <f t="shared" si="14"/>
        <v>0.01</v>
      </c>
      <c r="W62">
        <f t="shared" si="15"/>
        <v>9.5314364602918852E-3</v>
      </c>
      <c r="X62">
        <f t="shared" si="16"/>
        <v>3.7877401595392429E-3</v>
      </c>
      <c r="Y62">
        <f t="shared" si="17"/>
        <v>9.531436460291885E-5</v>
      </c>
      <c r="Z62">
        <f t="shared" si="18"/>
        <v>5.6483819361497238E-3</v>
      </c>
      <c r="AB62">
        <f t="shared" si="19"/>
        <v>-12.730475512000126</v>
      </c>
      <c r="AC62">
        <f t="shared" si="2"/>
        <v>-14.376895563368892</v>
      </c>
      <c r="AE62">
        <f t="shared" si="3"/>
        <v>0</v>
      </c>
      <c r="AF62">
        <f t="shared" si="24"/>
        <v>0</v>
      </c>
      <c r="AG62">
        <f t="shared" si="24"/>
        <v>-7.0604774201871542E-2</v>
      </c>
      <c r="AH62">
        <f t="shared" si="5"/>
        <v>-1893.8700797696215</v>
      </c>
      <c r="AI62">
        <f t="shared" si="25"/>
        <v>-1893.9406845438234</v>
      </c>
      <c r="AJ62">
        <f t="shared" si="7"/>
        <v>1.6464200513687661</v>
      </c>
      <c r="AK62">
        <f t="shared" si="22"/>
        <v>-0.89113328584000895</v>
      </c>
      <c r="AL62">
        <f t="shared" si="8"/>
        <v>-1893.1853977782946</v>
      </c>
      <c r="AN62">
        <f t="shared" si="26"/>
        <v>0</v>
      </c>
      <c r="AO62">
        <f t="shared" si="26"/>
        <v>0</v>
      </c>
      <c r="AP62">
        <f t="shared" si="26"/>
        <v>-8.8098949712915565E-5</v>
      </c>
      <c r="AQ62">
        <f t="shared" si="26"/>
        <v>-2.3631258198400498</v>
      </c>
      <c r="AR62">
        <f t="shared" si="26"/>
        <v>-2.3632139187897625</v>
      </c>
      <c r="AS62">
        <f t="shared" si="26"/>
        <v>2.0543635887447956E-3</v>
      </c>
      <c r="AT62">
        <f t="shared" si="26"/>
        <v>-1.111934814949711E-3</v>
      </c>
      <c r="AU62">
        <f t="shared" si="23"/>
        <v>-2.3622714900159676</v>
      </c>
      <c r="AW62">
        <v>59</v>
      </c>
      <c r="AX62">
        <f>IF(Z62&gt;0, (R62*SUMPRODUCT(K62:$K$98, X62:$X$98)-K62*$AZ$3)/Z62, 0)</f>
        <v>-2545.3122196564927</v>
      </c>
    </row>
    <row r="63" spans="5:50" x14ac:dyDescent="0.25">
      <c r="E63">
        <v>2063</v>
      </c>
      <c r="F63" s="5">
        <f>EconomicRates!C103</f>
        <v>3.5571999999999999E-2</v>
      </c>
      <c r="G63" s="5">
        <f>EconomicRates!D103</f>
        <v>7.0000000000000007E-2</v>
      </c>
      <c r="H63" s="5">
        <f t="shared" si="10"/>
        <v>0.12000000000000001</v>
      </c>
      <c r="I63" s="5">
        <f t="shared" si="11"/>
        <v>1.1200000000000001</v>
      </c>
      <c r="J63">
        <f t="shared" si="12"/>
        <v>0.89285714285714279</v>
      </c>
      <c r="K63">
        <f t="shared" si="20"/>
        <v>1.114085802533504E-3</v>
      </c>
      <c r="L63" s="2">
        <v>60</v>
      </c>
      <c r="M63" s="6">
        <v>0.424762996</v>
      </c>
      <c r="Q63" s="4">
        <f t="shared" si="21"/>
        <v>12.5</v>
      </c>
      <c r="R63">
        <f t="shared" si="0"/>
        <v>500000</v>
      </c>
      <c r="S63">
        <f t="shared" si="1"/>
        <v>-4589.7811318313261</v>
      </c>
      <c r="U63">
        <f t="shared" si="13"/>
        <v>0.424762996</v>
      </c>
      <c r="V63">
        <f t="shared" si="14"/>
        <v>0.01</v>
      </c>
      <c r="W63">
        <f t="shared" si="15"/>
        <v>5.6483819361497238E-3</v>
      </c>
      <c r="X63">
        <f t="shared" si="16"/>
        <v>2.3992236337512375E-3</v>
      </c>
      <c r="Y63">
        <f t="shared" si="17"/>
        <v>5.6483819361497238E-5</v>
      </c>
      <c r="Z63">
        <f t="shared" si="18"/>
        <v>3.1926744830369893E-3</v>
      </c>
      <c r="AB63">
        <f t="shared" si="19"/>
        <v>-14.376895563368892</v>
      </c>
      <c r="AC63">
        <f t="shared" si="2"/>
        <v>-14.653677102322506</v>
      </c>
      <c r="AE63">
        <f t="shared" si="3"/>
        <v>0</v>
      </c>
      <c r="AF63">
        <f t="shared" si="24"/>
        <v>0</v>
      </c>
      <c r="AG63">
        <f t="shared" si="24"/>
        <v>-3.9908431037962364E-2</v>
      </c>
      <c r="AH63">
        <f t="shared" si="5"/>
        <v>-1199.6118168756188</v>
      </c>
      <c r="AI63">
        <f t="shared" si="25"/>
        <v>-1199.6517253066568</v>
      </c>
      <c r="AJ63">
        <f t="shared" si="7"/>
        <v>0.2767815389536139</v>
      </c>
      <c r="AK63">
        <f t="shared" si="22"/>
        <v>-1.0063826894358225</v>
      </c>
      <c r="AL63">
        <f t="shared" si="8"/>
        <v>-1200.381326457139</v>
      </c>
      <c r="AN63">
        <f t="shared" si="26"/>
        <v>0</v>
      </c>
      <c r="AO63">
        <f t="shared" si="26"/>
        <v>0</v>
      </c>
      <c r="AP63">
        <f t="shared" si="26"/>
        <v>-4.4461416420781301E-5</v>
      </c>
      <c r="AQ63">
        <f t="shared" si="26"/>
        <v>-1.3364704937325487</v>
      </c>
      <c r="AR63">
        <f t="shared" si="26"/>
        <v>-1.3365149551489695</v>
      </c>
      <c r="AS63">
        <f t="shared" si="26"/>
        <v>3.0835838295159524E-4</v>
      </c>
      <c r="AT63">
        <f t="shared" si="26"/>
        <v>-1.1211966662159345E-3</v>
      </c>
      <c r="AU63">
        <f t="shared" si="23"/>
        <v>-1.3373277934322338</v>
      </c>
      <c r="AW63">
        <v>60</v>
      </c>
      <c r="AX63">
        <f>IF(Z63&gt;0, (R63*SUMPRODUCT(K63:$K$98, X63:$X$98)-K63*$AZ$3)/Z63, 0)</f>
        <v>-4589.7811318313261</v>
      </c>
    </row>
    <row r="64" spans="5:50" x14ac:dyDescent="0.25">
      <c r="E64">
        <v>2064</v>
      </c>
      <c r="F64" s="5">
        <f>EconomicRates!C104</f>
        <v>3.5571999999999999E-2</v>
      </c>
      <c r="G64" s="5">
        <f>EconomicRates!D104</f>
        <v>7.0000000000000007E-2</v>
      </c>
      <c r="H64" s="5">
        <f t="shared" si="10"/>
        <v>0.12000000000000001</v>
      </c>
      <c r="I64" s="5">
        <f t="shared" si="11"/>
        <v>1.1200000000000001</v>
      </c>
      <c r="J64">
        <f t="shared" si="12"/>
        <v>0.89285714285714279</v>
      </c>
      <c r="K64">
        <f t="shared" si="20"/>
        <v>9.9471946654777136E-4</v>
      </c>
      <c r="L64" s="2">
        <v>61</v>
      </c>
      <c r="M64" s="6">
        <v>0.45242554800000001</v>
      </c>
      <c r="Q64" s="4">
        <f t="shared" si="21"/>
        <v>12.5</v>
      </c>
      <c r="R64">
        <f t="shared" si="0"/>
        <v>500000</v>
      </c>
      <c r="S64">
        <f t="shared" si="1"/>
        <v>-8231.2755711975533</v>
      </c>
      <c r="U64">
        <f t="shared" si="13"/>
        <v>0.45242554800000001</v>
      </c>
      <c r="V64">
        <f t="shared" si="14"/>
        <v>0.01</v>
      </c>
      <c r="W64">
        <f t="shared" si="15"/>
        <v>3.1926744830369893E-3</v>
      </c>
      <c r="X64">
        <f t="shared" si="16"/>
        <v>1.4444475025736266E-3</v>
      </c>
      <c r="Y64">
        <f t="shared" si="17"/>
        <v>3.1926744830369892E-5</v>
      </c>
      <c r="Z64">
        <f t="shared" si="18"/>
        <v>1.7163002356329927E-3</v>
      </c>
      <c r="AB64">
        <f t="shared" si="19"/>
        <v>-14.653677102322506</v>
      </c>
      <c r="AC64">
        <f t="shared" si="2"/>
        <v>-14.127340202406458</v>
      </c>
      <c r="AE64">
        <f t="shared" si="3"/>
        <v>0</v>
      </c>
      <c r="AF64">
        <f t="shared" si="24"/>
        <v>0</v>
      </c>
      <c r="AG64">
        <f t="shared" si="24"/>
        <v>-2.1453752945412408E-2</v>
      </c>
      <c r="AH64">
        <f t="shared" si="5"/>
        <v>-722.22375128681324</v>
      </c>
      <c r="AI64">
        <f t="shared" si="25"/>
        <v>-722.24520503975862</v>
      </c>
      <c r="AJ64">
        <f t="shared" si="7"/>
        <v>-0.52633689991604804</v>
      </c>
      <c r="AK64">
        <f t="shared" si="22"/>
        <v>-1.0257573971625755</v>
      </c>
      <c r="AL64">
        <f t="shared" si="8"/>
        <v>-723.79729933683723</v>
      </c>
      <c r="AN64">
        <f t="shared" si="26"/>
        <v>0</v>
      </c>
      <c r="AO64">
        <f t="shared" si="26"/>
        <v>0</v>
      </c>
      <c r="AP64">
        <f t="shared" si="26"/>
        <v>-2.1340465685308307E-5</v>
      </c>
      <c r="AQ64">
        <f t="shared" si="26"/>
        <v>-0.71841002460814918</v>
      </c>
      <c r="AR64">
        <f t="shared" si="26"/>
        <v>-0.71843136507383443</v>
      </c>
      <c r="AS64">
        <f t="shared" si="26"/>
        <v>-5.2355756030889901E-4</v>
      </c>
      <c r="AT64">
        <f t="shared" si="26"/>
        <v>-1.0203408509129876E-3</v>
      </c>
      <c r="AU64">
        <f t="shared" si="23"/>
        <v>-0.71997526348505636</v>
      </c>
      <c r="AW64">
        <v>61</v>
      </c>
      <c r="AX64">
        <f>IF(Z64&gt;0, (R64*SUMPRODUCT(K64:$K$98, X64:$X$98)-K64*$AZ$3)/Z64, 0)</f>
        <v>-8231.2755711975533</v>
      </c>
    </row>
    <row r="65" spans="5:50" x14ac:dyDescent="0.25">
      <c r="E65">
        <v>2065</v>
      </c>
      <c r="F65" s="5">
        <f>EconomicRates!C105</f>
        <v>3.5571999999999999E-2</v>
      </c>
      <c r="G65" s="5">
        <f>EconomicRates!D105</f>
        <v>7.0000000000000007E-2</v>
      </c>
      <c r="H65" s="5">
        <f t="shared" si="10"/>
        <v>0.12000000000000001</v>
      </c>
      <c r="I65" s="5">
        <f t="shared" si="11"/>
        <v>1.1200000000000001</v>
      </c>
      <c r="J65">
        <f t="shared" si="12"/>
        <v>0.89285714285714279</v>
      </c>
      <c r="K65">
        <f t="shared" si="20"/>
        <v>8.8814238084622432E-4</v>
      </c>
      <c r="L65" s="2">
        <v>62</v>
      </c>
      <c r="M65" s="6">
        <v>0.48020744799999998</v>
      </c>
      <c r="Q65" s="4">
        <f t="shared" si="21"/>
        <v>12.5</v>
      </c>
      <c r="R65">
        <f t="shared" si="0"/>
        <v>500000</v>
      </c>
      <c r="S65">
        <f t="shared" si="1"/>
        <v>-15066.486899216319</v>
      </c>
      <c r="U65">
        <f t="shared" si="13"/>
        <v>0.48020744799999998</v>
      </c>
      <c r="V65">
        <f t="shared" si="14"/>
        <v>0.01</v>
      </c>
      <c r="W65">
        <f t="shared" si="15"/>
        <v>1.7163002356329927E-3</v>
      </c>
      <c r="X65">
        <f t="shared" si="16"/>
        <v>8.2418015615511812E-4</v>
      </c>
      <c r="Y65">
        <f t="shared" si="17"/>
        <v>1.7163002356329929E-5</v>
      </c>
      <c r="Z65">
        <f t="shared" si="18"/>
        <v>8.7495707712154471E-4</v>
      </c>
      <c r="AB65">
        <f t="shared" si="19"/>
        <v>-14.127340202406458</v>
      </c>
      <c r="AC65">
        <f t="shared" si="2"/>
        <v>-13.182529339828356</v>
      </c>
      <c r="AE65">
        <f t="shared" si="3"/>
        <v>0</v>
      </c>
      <c r="AF65">
        <f t="shared" si="24"/>
        <v>0</v>
      </c>
      <c r="AG65">
        <f t="shared" si="24"/>
        <v>-1.0936963464019308E-2</v>
      </c>
      <c r="AH65">
        <f t="shared" si="5"/>
        <v>-412.09007807755904</v>
      </c>
      <c r="AI65">
        <f t="shared" si="25"/>
        <v>-412.10101504102306</v>
      </c>
      <c r="AJ65">
        <f t="shared" si="7"/>
        <v>-0.94481086257810176</v>
      </c>
      <c r="AK65">
        <f t="shared" si="22"/>
        <v>-0.98891381416845214</v>
      </c>
      <c r="AL65">
        <f t="shared" si="8"/>
        <v>-414.03473971776958</v>
      </c>
      <c r="AN65">
        <f t="shared" si="26"/>
        <v>0</v>
      </c>
      <c r="AO65">
        <f t="shared" si="26"/>
        <v>0</v>
      </c>
      <c r="AP65">
        <f t="shared" si="26"/>
        <v>-9.7135807701622779E-6</v>
      </c>
      <c r="AQ65">
        <f t="shared" si="26"/>
        <v>-0.36599466306690975</v>
      </c>
      <c r="AR65">
        <f t="shared" si="26"/>
        <v>-0.36600437664767993</v>
      </c>
      <c r="AS65">
        <f t="shared" si="26"/>
        <v>-8.3912656893949018E-4</v>
      </c>
      <c r="AT65">
        <f t="shared" si="26"/>
        <v>-8.7829626936728974E-4</v>
      </c>
      <c r="AU65">
        <f t="shared" si="23"/>
        <v>-0.36772179948598666</v>
      </c>
      <c r="AW65">
        <v>62</v>
      </c>
      <c r="AX65">
        <f>IF(Z65&gt;0, (R65*SUMPRODUCT(K65:$K$98, X65:$X$98)-K65*$AZ$3)/Z65, 0)</f>
        <v>-15066.486899216319</v>
      </c>
    </row>
    <row r="66" spans="5:50" x14ac:dyDescent="0.25">
      <c r="E66">
        <v>2066</v>
      </c>
      <c r="F66" s="5">
        <f>EconomicRates!C106</f>
        <v>3.5571999999999999E-2</v>
      </c>
      <c r="G66" s="5">
        <f>EconomicRates!D106</f>
        <v>7.0000000000000007E-2</v>
      </c>
      <c r="H66" s="5">
        <f t="shared" si="10"/>
        <v>0.12000000000000001</v>
      </c>
      <c r="I66" s="5">
        <f t="shared" si="11"/>
        <v>1.1200000000000001</v>
      </c>
      <c r="J66">
        <f t="shared" si="12"/>
        <v>0.89285714285714279</v>
      </c>
      <c r="K66">
        <f t="shared" si="20"/>
        <v>7.9298426861270028E-4</v>
      </c>
      <c r="L66" s="2">
        <v>63</v>
      </c>
      <c r="M66" s="6">
        <v>0.508136904</v>
      </c>
      <c r="Q66" s="4">
        <f t="shared" si="21"/>
        <v>12.5</v>
      </c>
      <c r="R66">
        <f t="shared" si="0"/>
        <v>500000</v>
      </c>
      <c r="S66">
        <f t="shared" si="1"/>
        <v>-28612.980989008069</v>
      </c>
      <c r="U66">
        <f t="shared" si="13"/>
        <v>0.508136904</v>
      </c>
      <c r="V66">
        <f t="shared" si="14"/>
        <v>0.01</v>
      </c>
      <c r="W66">
        <f t="shared" si="15"/>
        <v>8.7495707712154471E-4</v>
      </c>
      <c r="X66">
        <f t="shared" si="16"/>
        <v>4.4459798030143099E-4</v>
      </c>
      <c r="Y66">
        <f t="shared" si="17"/>
        <v>8.7495707712154479E-6</v>
      </c>
      <c r="Z66">
        <f t="shared" si="18"/>
        <v>4.2160952604889827E-4</v>
      </c>
      <c r="AB66">
        <f t="shared" si="19"/>
        <v>-13.182529339828356</v>
      </c>
      <c r="AC66">
        <f t="shared" si="2"/>
        <v>-12.063505353621828</v>
      </c>
      <c r="AE66">
        <f t="shared" si="3"/>
        <v>0</v>
      </c>
      <c r="AF66">
        <f t="shared" si="24"/>
        <v>0</v>
      </c>
      <c r="AG66">
        <f t="shared" si="24"/>
        <v>-5.2701190756112284E-3</v>
      </c>
      <c r="AH66">
        <f t="shared" si="5"/>
        <v>-222.2989901507155</v>
      </c>
      <c r="AI66">
        <f t="shared" si="25"/>
        <v>-222.30426026979111</v>
      </c>
      <c r="AJ66">
        <f t="shared" si="7"/>
        <v>-1.1190239862065283</v>
      </c>
      <c r="AK66">
        <f t="shared" si="22"/>
        <v>-0.92277705378798502</v>
      </c>
      <c r="AL66">
        <f t="shared" si="8"/>
        <v>-224.34606130978565</v>
      </c>
      <c r="AN66">
        <f t="shared" si="26"/>
        <v>0</v>
      </c>
      <c r="AO66">
        <f t="shared" si="26"/>
        <v>0</v>
      </c>
      <c r="AP66">
        <f t="shared" si="26"/>
        <v>-4.1791215206754102E-6</v>
      </c>
      <c r="AQ66">
        <f t="shared" si="26"/>
        <v>-0.176279602118007</v>
      </c>
      <c r="AR66">
        <f t="shared" si="26"/>
        <v>-0.17628378123952768</v>
      </c>
      <c r="AS66">
        <f t="shared" si="26"/>
        <v>-8.8736841726205231E-4</v>
      </c>
      <c r="AT66">
        <f t="shared" si="26"/>
        <v>-7.3174768709064766E-4</v>
      </c>
      <c r="AU66">
        <f t="shared" si="23"/>
        <v>-0.1779028973438804</v>
      </c>
      <c r="AW66">
        <v>63</v>
      </c>
      <c r="AX66">
        <f>IF(Z66&gt;0, (R66*SUMPRODUCT(K66:$K$98, X66:$X$98)-K66*$AZ$3)/Z66, 0)</f>
        <v>-28612.980989008069</v>
      </c>
    </row>
    <row r="67" spans="5:50" x14ac:dyDescent="0.25">
      <c r="E67">
        <v>2067</v>
      </c>
      <c r="F67" s="5">
        <f>EconomicRates!C107</f>
        <v>3.5571999999999999E-2</v>
      </c>
      <c r="G67" s="5">
        <f>EconomicRates!D107</f>
        <v>7.0000000000000007E-2</v>
      </c>
      <c r="H67" s="5">
        <f t="shared" si="10"/>
        <v>0.12000000000000001</v>
      </c>
      <c r="I67" s="5">
        <f t="shared" si="11"/>
        <v>1.1200000000000001</v>
      </c>
      <c r="J67">
        <f t="shared" si="12"/>
        <v>0.89285714285714279</v>
      </c>
      <c r="K67">
        <f t="shared" si="20"/>
        <v>7.0802166840419666E-4</v>
      </c>
      <c r="L67" s="2">
        <v>64</v>
      </c>
      <c r="M67" s="6">
        <v>0.53626491099999996</v>
      </c>
      <c r="Q67" s="4">
        <f t="shared" si="21"/>
        <v>12.5</v>
      </c>
      <c r="R67">
        <f t="shared" ref="R67:R79" si="27">$C$6</f>
        <v>500000</v>
      </c>
      <c r="S67">
        <f t="shared" ref="S67:S79" si="28">AX67</f>
        <v>-57051.387637109809</v>
      </c>
      <c r="U67">
        <f t="shared" si="13"/>
        <v>0.53626491099999996</v>
      </c>
      <c r="V67">
        <f t="shared" si="14"/>
        <v>0.01</v>
      </c>
      <c r="W67">
        <f t="shared" si="15"/>
        <v>4.2160952604889827E-4</v>
      </c>
      <c r="X67">
        <f t="shared" si="16"/>
        <v>2.2609439496336459E-4</v>
      </c>
      <c r="Y67">
        <f t="shared" si="17"/>
        <v>4.2160952604889831E-6</v>
      </c>
      <c r="Z67">
        <f t="shared" si="18"/>
        <v>1.912990358250447E-4</v>
      </c>
      <c r="AB67">
        <f t="shared" si="19"/>
        <v>-12.063505353621828</v>
      </c>
      <c r="AC67">
        <f t="shared" ref="AC67:AC79" si="29">S67*Z67</f>
        <v>-10.913875447459981</v>
      </c>
      <c r="AE67">
        <f t="shared" ref="AE67:AE79" si="30">$Z67*O67</f>
        <v>0</v>
      </c>
      <c r="AF67">
        <f t="shared" ref="AF67:AG79" si="31">-$Z67*P67</f>
        <v>0</v>
      </c>
      <c r="AG67">
        <f t="shared" si="31"/>
        <v>-2.3912379478130586E-3</v>
      </c>
      <c r="AH67">
        <f t="shared" ref="AH67:AH79" si="32">-X67*R67</f>
        <v>-113.0471974816823</v>
      </c>
      <c r="AI67">
        <f t="shared" ref="AI67:AI79" si="33">SUM(AE67:AH67)</f>
        <v>-113.04958871963012</v>
      </c>
      <c r="AJ67">
        <f t="shared" ref="AJ67:AJ79" si="34">AB67-AC67</f>
        <v>-1.1496299061618469</v>
      </c>
      <c r="AK67">
        <f t="shared" si="22"/>
        <v>-0.84444537475352799</v>
      </c>
      <c r="AL67">
        <f t="shared" ref="AL67:AL79" si="35">SUM(AI67:AK67)</f>
        <v>-115.0436640005455</v>
      </c>
      <c r="AN67">
        <f t="shared" ref="AN67:AT79" si="36">AE67*$K67</f>
        <v>0</v>
      </c>
      <c r="AO67">
        <f t="shared" si="36"/>
        <v>0</v>
      </c>
      <c r="AP67">
        <f t="shared" si="36"/>
        <v>-1.6930482813620291E-6</v>
      </c>
      <c r="AQ67">
        <f t="shared" si="36"/>
        <v>-8.0039865369399402E-2</v>
      </c>
      <c r="AR67">
        <f t="shared" si="36"/>
        <v>-8.0041558417680764E-2</v>
      </c>
      <c r="AS67">
        <f t="shared" si="36"/>
        <v>-8.1396288420807091E-4</v>
      </c>
      <c r="AT67">
        <f t="shared" si="36"/>
        <v>-5.9788562310920002E-4</v>
      </c>
      <c r="AU67">
        <f t="shared" si="23"/>
        <v>-8.1453406924998042E-2</v>
      </c>
      <c r="AW67">
        <v>64</v>
      </c>
      <c r="AX67">
        <f>IF(Z67&gt;0, (R67*SUMPRODUCT(K67:$K$98, X67:$X$98)-K67*$AZ$3)/Z67, 0)</f>
        <v>-57051.387637109809</v>
      </c>
    </row>
    <row r="68" spans="5:50" x14ac:dyDescent="0.25">
      <c r="E68">
        <v>2068</v>
      </c>
      <c r="F68" s="5">
        <f>EconomicRates!C108</f>
        <v>3.5571999999999999E-2</v>
      </c>
      <c r="G68" s="5">
        <f>EconomicRates!D108</f>
        <v>7.0000000000000007E-2</v>
      </c>
      <c r="H68" s="5">
        <f t="shared" ref="H68:H79" si="37">G68+$C$9</f>
        <v>0.12000000000000001</v>
      </c>
      <c r="I68" s="5">
        <f t="shared" ref="I68:I79" si="38">1+H68</f>
        <v>1.1200000000000001</v>
      </c>
      <c r="J68">
        <f t="shared" ref="J68:J79" si="39">1/I68</f>
        <v>0.89285714285714279</v>
      </c>
      <c r="K68">
        <f t="shared" si="20"/>
        <v>6.3216220393231843E-4</v>
      </c>
      <c r="L68" s="2">
        <v>65</v>
      </c>
      <c r="M68" s="6">
        <v>0.564431978</v>
      </c>
      <c r="Q68" s="4">
        <f t="shared" si="21"/>
        <v>12.5</v>
      </c>
      <c r="R68">
        <f t="shared" si="27"/>
        <v>500000</v>
      </c>
      <c r="S68">
        <f t="shared" si="28"/>
        <v>-120500.88301662417</v>
      </c>
      <c r="U68">
        <f t="shared" ref="U68:U79" si="40">M68</f>
        <v>0.564431978</v>
      </c>
      <c r="V68">
        <f t="shared" ref="V68:V79" si="41">$C$10</f>
        <v>0.01</v>
      </c>
      <c r="W68">
        <f t="shared" ref="W68:W79" si="42">Z67</f>
        <v>1.912990358250447E-4</v>
      </c>
      <c r="X68">
        <f t="shared" ref="X68:X79" si="43">U68*W68</f>
        <v>1.0797529318022284E-4</v>
      </c>
      <c r="Y68">
        <f t="shared" ref="Y68:Y79" si="44">V68*W68</f>
        <v>1.912990358250447E-6</v>
      </c>
      <c r="Z68">
        <f t="shared" ref="Z68:Z79" si="45">MAX(0, W68-X68-Y68)</f>
        <v>8.1410752286571411E-5</v>
      </c>
      <c r="AB68">
        <f t="shared" ref="AB68:AB79" si="46">AC67</f>
        <v>-10.913875447459981</v>
      </c>
      <c r="AC68">
        <f t="shared" si="29"/>
        <v>-9.8100675375795099</v>
      </c>
      <c r="AE68">
        <f t="shared" si="30"/>
        <v>0</v>
      </c>
      <c r="AF68">
        <f t="shared" si="31"/>
        <v>0</v>
      </c>
      <c r="AG68">
        <f t="shared" si="31"/>
        <v>-1.0176344035821426E-3</v>
      </c>
      <c r="AH68">
        <f t="shared" si="32"/>
        <v>-53.987646590111417</v>
      </c>
      <c r="AI68">
        <f t="shared" si="33"/>
        <v>-53.988664224514999</v>
      </c>
      <c r="AJ68">
        <f t="shared" si="34"/>
        <v>-1.1038079098804712</v>
      </c>
      <c r="AK68">
        <f t="shared" si="22"/>
        <v>-0.76397128132219871</v>
      </c>
      <c r="AL68">
        <f t="shared" si="35"/>
        <v>-55.856443415717671</v>
      </c>
      <c r="AN68">
        <f t="shared" si="36"/>
        <v>0</v>
      </c>
      <c r="AO68">
        <f t="shared" si="36"/>
        <v>0</v>
      </c>
      <c r="AP68">
        <f t="shared" si="36"/>
        <v>-6.4331000736583769E-7</v>
      </c>
      <c r="AQ68">
        <f t="shared" si="36"/>
        <v>-3.4128949653523949E-2</v>
      </c>
      <c r="AR68">
        <f t="shared" si="36"/>
        <v>-3.4129592963531317E-2</v>
      </c>
      <c r="AS68">
        <f t="shared" si="36"/>
        <v>-6.9778564102796457E-4</v>
      </c>
      <c r="AT68">
        <f t="shared" si="36"/>
        <v>-4.8295376894163839E-4</v>
      </c>
      <c r="AU68">
        <f t="shared" si="23"/>
        <v>-3.5310332373500918E-2</v>
      </c>
      <c r="AW68">
        <v>65</v>
      </c>
      <c r="AX68">
        <f>IF(Z68&gt;0, (R68*SUMPRODUCT(K68:$K$98, X68:$X$98)-K68*$AZ$3)/Z68, 0)</f>
        <v>-120500.88301662417</v>
      </c>
    </row>
    <row r="69" spans="5:50" x14ac:dyDescent="0.25">
      <c r="E69">
        <v>2069</v>
      </c>
      <c r="F69" s="5">
        <f>EconomicRates!C109</f>
        <v>3.5571999999999999E-2</v>
      </c>
      <c r="G69" s="5">
        <f>EconomicRates!D109</f>
        <v>7.0000000000000007E-2</v>
      </c>
      <c r="H69" s="5">
        <f t="shared" si="37"/>
        <v>0.12000000000000001</v>
      </c>
      <c r="I69" s="5">
        <f t="shared" si="38"/>
        <v>1.1200000000000001</v>
      </c>
      <c r="J69">
        <f t="shared" si="39"/>
        <v>0.89285714285714279</v>
      </c>
      <c r="K69">
        <f t="shared" ref="K69:K79" si="47">K68*J69</f>
        <v>5.6443053922528431E-4</v>
      </c>
      <c r="L69" s="2">
        <v>66</v>
      </c>
      <c r="M69" s="6">
        <v>0.59247427200000002</v>
      </c>
      <c r="Q69" s="4">
        <f t="shared" ref="Q69:Q79" si="48">$C$8</f>
        <v>12.5</v>
      </c>
      <c r="R69">
        <f t="shared" si="27"/>
        <v>500000</v>
      </c>
      <c r="S69">
        <f t="shared" si="28"/>
        <v>-271520.72524436162</v>
      </c>
      <c r="U69">
        <f t="shared" si="40"/>
        <v>0.59247427200000002</v>
      </c>
      <c r="V69">
        <f t="shared" si="41"/>
        <v>0.01</v>
      </c>
      <c r="W69">
        <f t="shared" si="42"/>
        <v>8.1410752286571411E-5</v>
      </c>
      <c r="X69">
        <f t="shared" si="43"/>
        <v>4.8233776193958734E-5</v>
      </c>
      <c r="Y69">
        <f t="shared" si="44"/>
        <v>8.1410752286571409E-7</v>
      </c>
      <c r="Z69">
        <f t="shared" si="45"/>
        <v>3.2362868569746962E-5</v>
      </c>
      <c r="AB69">
        <f t="shared" si="46"/>
        <v>-9.8100675375795099</v>
      </c>
      <c r="AC69">
        <f t="shared" si="29"/>
        <v>-8.787189545045651</v>
      </c>
      <c r="AE69">
        <f t="shared" si="30"/>
        <v>0</v>
      </c>
      <c r="AF69">
        <f t="shared" si="31"/>
        <v>0</v>
      </c>
      <c r="AG69">
        <f t="shared" si="31"/>
        <v>-4.0453585712183702E-4</v>
      </c>
      <c r="AH69">
        <f t="shared" si="32"/>
        <v>-24.116888096979366</v>
      </c>
      <c r="AI69">
        <f t="shared" si="33"/>
        <v>-24.117292632836488</v>
      </c>
      <c r="AJ69">
        <f t="shared" si="34"/>
        <v>-1.0228779925338589</v>
      </c>
      <c r="AK69">
        <f t="shared" si="22"/>
        <v>-0.68670472763056578</v>
      </c>
      <c r="AL69">
        <f t="shared" si="35"/>
        <v>-25.826875353000911</v>
      </c>
      <c r="AN69">
        <f t="shared" si="36"/>
        <v>0</v>
      </c>
      <c r="AO69">
        <f t="shared" si="36"/>
        <v>0</v>
      </c>
      <c r="AP69">
        <f t="shared" si="36"/>
        <v>-2.2833239197124104E-7</v>
      </c>
      <c r="AQ69">
        <f t="shared" si="36"/>
        <v>-1.3612308153013904E-2</v>
      </c>
      <c r="AR69">
        <f t="shared" si="36"/>
        <v>-1.3612536485405875E-2</v>
      </c>
      <c r="AS69">
        <f t="shared" si="36"/>
        <v>-5.7734357688756237E-4</v>
      </c>
      <c r="AT69">
        <f t="shared" si="36"/>
        <v>-3.8759711970507224E-4</v>
      </c>
      <c r="AU69">
        <f t="shared" si="23"/>
        <v>-1.457747718199851E-2</v>
      </c>
      <c r="AW69">
        <v>66</v>
      </c>
      <c r="AX69">
        <f>IF(Z69&gt;0, (R69*SUMPRODUCT(K69:$K$98, X69:$X$98)-K69*$AZ$3)/Z69, 0)</f>
        <v>-271520.72524436162</v>
      </c>
    </row>
    <row r="70" spans="5:50" x14ac:dyDescent="0.25">
      <c r="E70">
        <v>2070</v>
      </c>
      <c r="F70" s="5">
        <f>EconomicRates!C110</f>
        <v>3.5571999999999999E-2</v>
      </c>
      <c r="G70" s="5">
        <f>EconomicRates!D110</f>
        <v>7.0000000000000007E-2</v>
      </c>
      <c r="H70" s="5">
        <f t="shared" si="37"/>
        <v>0.12000000000000001</v>
      </c>
      <c r="I70" s="5">
        <f t="shared" si="38"/>
        <v>1.1200000000000001</v>
      </c>
      <c r="J70">
        <f t="shared" si="39"/>
        <v>0.89285714285714279</v>
      </c>
      <c r="K70">
        <f t="shared" si="47"/>
        <v>5.0395583859400386E-4</v>
      </c>
      <c r="L70" s="2">
        <v>67</v>
      </c>
      <c r="M70" s="6">
        <v>0.62503115200000003</v>
      </c>
      <c r="Q70" s="4">
        <f t="shared" si="48"/>
        <v>12.5</v>
      </c>
      <c r="R70">
        <f t="shared" si="27"/>
        <v>500000</v>
      </c>
      <c r="S70">
        <f t="shared" si="28"/>
        <v>-665206.47890815802</v>
      </c>
      <c r="U70">
        <f t="shared" si="40"/>
        <v>0.62503115200000003</v>
      </c>
      <c r="V70">
        <f t="shared" si="41"/>
        <v>0.01</v>
      </c>
      <c r="W70">
        <f t="shared" si="42"/>
        <v>3.2362868569746962E-5</v>
      </c>
      <c r="X70">
        <f t="shared" si="43"/>
        <v>2.0227801024173537E-5</v>
      </c>
      <c r="Y70">
        <f t="shared" si="44"/>
        <v>3.2362868569746963E-7</v>
      </c>
      <c r="Z70">
        <f t="shared" si="45"/>
        <v>1.1811438859875955E-5</v>
      </c>
      <c r="AB70">
        <f t="shared" si="46"/>
        <v>-8.787189545045651</v>
      </c>
      <c r="AC70">
        <f t="shared" si="29"/>
        <v>-7.857045654817072</v>
      </c>
      <c r="AE70">
        <f t="shared" si="30"/>
        <v>0</v>
      </c>
      <c r="AF70">
        <f t="shared" si="31"/>
        <v>0</v>
      </c>
      <c r="AG70">
        <f t="shared" si="31"/>
        <v>-1.4764298574844944E-4</v>
      </c>
      <c r="AH70">
        <f t="shared" si="32"/>
        <v>-10.113900512086769</v>
      </c>
      <c r="AI70">
        <f t="shared" si="33"/>
        <v>-10.114048155072517</v>
      </c>
      <c r="AJ70">
        <f t="shared" si="34"/>
        <v>-0.93014389022857902</v>
      </c>
      <c r="AK70">
        <f t="shared" si="22"/>
        <v>-0.6151032681531956</v>
      </c>
      <c r="AL70">
        <f t="shared" si="35"/>
        <v>-11.65929531345429</v>
      </c>
      <c r="AN70">
        <f t="shared" si="36"/>
        <v>0</v>
      </c>
      <c r="AO70">
        <f t="shared" si="36"/>
        <v>0</v>
      </c>
      <c r="AP70">
        <f t="shared" si="36"/>
        <v>-7.4405544695382403E-8</v>
      </c>
      <c r="AQ70">
        <f t="shared" si="36"/>
        <v>-5.0969592140250129E-3</v>
      </c>
      <c r="AR70">
        <f t="shared" si="36"/>
        <v>-5.097033619569708E-3</v>
      </c>
      <c r="AS70">
        <f t="shared" si="36"/>
        <v>-4.687514442132326E-4</v>
      </c>
      <c r="AT70">
        <f t="shared" si="36"/>
        <v>-3.0998488332405612E-4</v>
      </c>
      <c r="AU70">
        <f t="shared" si="23"/>
        <v>-5.8757699471069956E-3</v>
      </c>
      <c r="AW70">
        <v>67</v>
      </c>
      <c r="AX70">
        <f>IF(Z70&gt;0, (R70*SUMPRODUCT(K70:$K$98, X70:$X$98)-K70*$AZ$3)/Z70, 0)</f>
        <v>-665206.47890815802</v>
      </c>
    </row>
    <row r="71" spans="5:50" x14ac:dyDescent="0.25">
      <c r="E71">
        <v>2071</v>
      </c>
      <c r="F71" s="5">
        <f>EconomicRates!C111</f>
        <v>3.5571999999999999E-2</v>
      </c>
      <c r="G71" s="5">
        <f>EconomicRates!D111</f>
        <v>7.0000000000000007E-2</v>
      </c>
      <c r="H71" s="5">
        <f t="shared" si="37"/>
        <v>0.12000000000000001</v>
      </c>
      <c r="I71" s="5">
        <f t="shared" si="38"/>
        <v>1.1200000000000001</v>
      </c>
      <c r="J71">
        <f t="shared" si="39"/>
        <v>0.89285714285714279</v>
      </c>
      <c r="K71">
        <f t="shared" si="47"/>
        <v>4.4996057017321768E-4</v>
      </c>
      <c r="L71" s="2">
        <v>68</v>
      </c>
      <c r="M71" s="6">
        <v>0.65741117999999998</v>
      </c>
      <c r="Q71" s="4">
        <f t="shared" si="48"/>
        <v>12.5</v>
      </c>
      <c r="R71">
        <f t="shared" si="27"/>
        <v>500000</v>
      </c>
      <c r="S71">
        <f t="shared" si="28"/>
        <v>-1786882.19250304</v>
      </c>
      <c r="U71">
        <f t="shared" si="40"/>
        <v>0.65741117999999998</v>
      </c>
      <c r="V71">
        <f t="shared" si="41"/>
        <v>0.01</v>
      </c>
      <c r="W71">
        <f t="shared" si="42"/>
        <v>1.1811438859875955E-5</v>
      </c>
      <c r="X71">
        <f t="shared" si="43"/>
        <v>7.764971958368906E-6</v>
      </c>
      <c r="Y71">
        <f t="shared" si="44"/>
        <v>1.1811438859875954E-7</v>
      </c>
      <c r="Z71">
        <f t="shared" si="45"/>
        <v>3.9283525129082887E-6</v>
      </c>
      <c r="AB71">
        <f t="shared" si="46"/>
        <v>-7.857045654817072</v>
      </c>
      <c r="AC71">
        <f t="shared" si="29"/>
        <v>-7.0195031511903894</v>
      </c>
      <c r="AE71">
        <f t="shared" si="30"/>
        <v>0</v>
      </c>
      <c r="AF71">
        <f t="shared" si="31"/>
        <v>0</v>
      </c>
      <c r="AG71">
        <f t="shared" si="31"/>
        <v>-4.9104406411353609E-5</v>
      </c>
      <c r="AH71">
        <f t="shared" si="32"/>
        <v>-3.882485979184453</v>
      </c>
      <c r="AI71">
        <f t="shared" si="33"/>
        <v>-3.8825350835908643</v>
      </c>
      <c r="AJ71">
        <f t="shared" si="34"/>
        <v>-0.83754250362668259</v>
      </c>
      <c r="AK71">
        <f t="shared" si="22"/>
        <v>-0.54999319583719508</v>
      </c>
      <c r="AL71">
        <f t="shared" si="35"/>
        <v>-5.2700707830547424</v>
      </c>
      <c r="AN71">
        <f t="shared" si="36"/>
        <v>0</v>
      </c>
      <c r="AO71">
        <f t="shared" si="36"/>
        <v>0</v>
      </c>
      <c r="AP71">
        <f t="shared" si="36"/>
        <v>-2.2095046706870076E-8</v>
      </c>
      <c r="AQ71">
        <f t="shared" si="36"/>
        <v>-1.7469656048833598E-3</v>
      </c>
      <c r="AR71">
        <f t="shared" si="36"/>
        <v>-1.7469876999300666E-3</v>
      </c>
      <c r="AS71">
        <f t="shared" si="36"/>
        <v>-3.7686110247616632E-4</v>
      </c>
      <c r="AT71">
        <f t="shared" si="36"/>
        <v>-2.4747525199029445E-4</v>
      </c>
      <c r="AU71">
        <f t="shared" si="23"/>
        <v>-2.3713240543965278E-3</v>
      </c>
      <c r="AW71">
        <v>68</v>
      </c>
      <c r="AX71">
        <f>IF(Z71&gt;0, (R71*SUMPRODUCT(K71:$K$98, X71:$X$98)-K71*$AZ$3)/Z71, 0)</f>
        <v>-1786882.19250304</v>
      </c>
    </row>
    <row r="72" spans="5:50" x14ac:dyDescent="0.25">
      <c r="E72">
        <v>2072</v>
      </c>
      <c r="F72" s="5">
        <f>EconomicRates!C112</f>
        <v>3.5571999999999999E-2</v>
      </c>
      <c r="G72" s="5">
        <f>EconomicRates!D112</f>
        <v>7.0000000000000007E-2</v>
      </c>
      <c r="H72" s="5">
        <f t="shared" si="37"/>
        <v>0.12000000000000001</v>
      </c>
      <c r="I72" s="5">
        <f t="shared" si="38"/>
        <v>1.1200000000000001</v>
      </c>
      <c r="J72">
        <f t="shared" si="39"/>
        <v>0.89285714285714279</v>
      </c>
      <c r="K72">
        <f t="shared" si="47"/>
        <v>4.0175050908323003E-4</v>
      </c>
      <c r="L72" s="2">
        <v>69</v>
      </c>
      <c r="M72" s="6">
        <v>0.68957421399999996</v>
      </c>
      <c r="Q72" s="4">
        <f t="shared" si="48"/>
        <v>12.5</v>
      </c>
      <c r="R72">
        <f t="shared" si="27"/>
        <v>500000</v>
      </c>
      <c r="S72">
        <f t="shared" si="28"/>
        <v>-5311818.5346860811</v>
      </c>
      <c r="U72">
        <f t="shared" si="40"/>
        <v>0.68957421399999996</v>
      </c>
      <c r="V72">
        <f t="shared" si="41"/>
        <v>0.01</v>
      </c>
      <c r="W72">
        <f t="shared" si="42"/>
        <v>3.9283525129082887E-6</v>
      </c>
      <c r="X72">
        <f t="shared" si="43"/>
        <v>2.708890596403658E-6</v>
      </c>
      <c r="Y72">
        <f t="shared" si="44"/>
        <v>3.9283525129082885E-8</v>
      </c>
      <c r="Z72">
        <f t="shared" si="45"/>
        <v>1.1801783913755479E-6</v>
      </c>
      <c r="AB72">
        <f t="shared" si="46"/>
        <v>-7.0195031511903894</v>
      </c>
      <c r="AC72">
        <f t="shared" si="29"/>
        <v>-6.2688934535446394</v>
      </c>
      <c r="AE72">
        <f t="shared" si="30"/>
        <v>0</v>
      </c>
      <c r="AF72">
        <f t="shared" si="31"/>
        <v>0</v>
      </c>
      <c r="AG72">
        <f t="shared" si="31"/>
        <v>-1.4752229892194349E-5</v>
      </c>
      <c r="AH72">
        <f t="shared" si="32"/>
        <v>-1.3544452982018289</v>
      </c>
      <c r="AI72">
        <f t="shared" si="33"/>
        <v>-1.354460050431721</v>
      </c>
      <c r="AJ72">
        <f t="shared" si="34"/>
        <v>-0.75060969764574992</v>
      </c>
      <c r="AK72">
        <f t="shared" ref="AK72:AK79" si="49">G72*SUM(AB72:AB72, AE72:AF72)</f>
        <v>-0.49136522058332732</v>
      </c>
      <c r="AL72">
        <f t="shared" si="35"/>
        <v>-2.5964349686607981</v>
      </c>
      <c r="AN72">
        <f t="shared" si="36"/>
        <v>0</v>
      </c>
      <c r="AO72">
        <f t="shared" si="36"/>
        <v>0</v>
      </c>
      <c r="AP72">
        <f t="shared" si="36"/>
        <v>-5.9267158693019232E-9</v>
      </c>
      <c r="AQ72">
        <f t="shared" si="36"/>
        <v>-5.4414908807797206E-4</v>
      </c>
      <c r="AR72">
        <f t="shared" si="36"/>
        <v>-5.4415501479384133E-4</v>
      </c>
      <c r="AS72">
        <f t="shared" si="36"/>
        <v>-3.0155782815198941E-4</v>
      </c>
      <c r="AT72">
        <f t="shared" si="36"/>
        <v>-1.9740622751514538E-4</v>
      </c>
      <c r="AU72">
        <f t="shared" si="23"/>
        <v>-1.0431190704609762E-3</v>
      </c>
      <c r="AW72">
        <v>69</v>
      </c>
      <c r="AX72">
        <f>IF(Z72&gt;0, (R72*SUMPRODUCT(K72:$K$98, X72:$X$98)-K72*$AZ$3)/Z72, 0)</f>
        <v>-5311818.5346860811</v>
      </c>
    </row>
    <row r="73" spans="5:50" x14ac:dyDescent="0.25">
      <c r="E73">
        <v>2073</v>
      </c>
      <c r="F73" s="5">
        <f>EconomicRates!C113</f>
        <v>3.5571999999999999E-2</v>
      </c>
      <c r="G73" s="5">
        <f>EconomicRates!D113</f>
        <v>7.0000000000000007E-2</v>
      </c>
      <c r="H73" s="5">
        <f t="shared" si="37"/>
        <v>0.12000000000000001</v>
      </c>
      <c r="I73" s="5">
        <f t="shared" si="38"/>
        <v>1.1200000000000001</v>
      </c>
      <c r="J73">
        <f t="shared" si="39"/>
        <v>0.89285714285714279</v>
      </c>
      <c r="K73">
        <f t="shared" si="47"/>
        <v>3.5870581168145535E-4</v>
      </c>
      <c r="L73" s="2">
        <v>70</v>
      </c>
      <c r="M73" s="6">
        <v>0.72148010799999995</v>
      </c>
      <c r="Q73" s="4">
        <f t="shared" si="48"/>
        <v>12.5</v>
      </c>
      <c r="R73">
        <f t="shared" si="27"/>
        <v>500000</v>
      </c>
      <c r="S73">
        <f t="shared" si="28"/>
        <v>-17663825.523413301</v>
      </c>
      <c r="U73">
        <f t="shared" si="40"/>
        <v>0.72148010799999995</v>
      </c>
      <c r="V73">
        <f t="shared" si="41"/>
        <v>0.01</v>
      </c>
      <c r="W73">
        <f t="shared" si="42"/>
        <v>1.1801783913755479E-6</v>
      </c>
      <c r="X73">
        <f t="shared" si="43"/>
        <v>8.514752332688965E-7</v>
      </c>
      <c r="Y73">
        <f t="shared" si="44"/>
        <v>1.180178391375548E-8</v>
      </c>
      <c r="Z73">
        <f t="shared" si="45"/>
        <v>3.1690137419289597E-7</v>
      </c>
      <c r="AB73">
        <f t="shared" si="46"/>
        <v>-6.2688934535446394</v>
      </c>
      <c r="AC73">
        <f t="shared" si="29"/>
        <v>-5.5976905818732252</v>
      </c>
      <c r="AE73">
        <f t="shared" si="30"/>
        <v>0</v>
      </c>
      <c r="AF73">
        <f t="shared" si="31"/>
        <v>0</v>
      </c>
      <c r="AG73">
        <f t="shared" si="31"/>
        <v>-3.9612671774111993E-6</v>
      </c>
      <c r="AH73">
        <f t="shared" si="32"/>
        <v>-0.42573761663444826</v>
      </c>
      <c r="AI73">
        <f t="shared" si="33"/>
        <v>-0.42574157790162565</v>
      </c>
      <c r="AJ73">
        <f t="shared" si="34"/>
        <v>-0.67120287167141424</v>
      </c>
      <c r="AK73">
        <f t="shared" si="49"/>
        <v>-0.43882254174812479</v>
      </c>
      <c r="AL73">
        <f t="shared" si="35"/>
        <v>-1.5357669913211647</v>
      </c>
      <c r="AN73">
        <f t="shared" si="36"/>
        <v>0</v>
      </c>
      <c r="AO73">
        <f t="shared" si="36"/>
        <v>0</v>
      </c>
      <c r="AP73">
        <f t="shared" si="36"/>
        <v>-1.4209295581603918E-9</v>
      </c>
      <c r="AQ73">
        <f t="shared" si="36"/>
        <v>-1.5271455733818803E-4</v>
      </c>
      <c r="AR73">
        <f t="shared" si="36"/>
        <v>-1.5271597826774618E-4</v>
      </c>
      <c r="AS73">
        <f t="shared" si="36"/>
        <v>-2.4076437088581837E-4</v>
      </c>
      <c r="AT73">
        <f t="shared" si="36"/>
        <v>-1.5740819602188044E-4</v>
      </c>
      <c r="AU73">
        <f t="shared" si="23"/>
        <v>-5.5088854517544496E-4</v>
      </c>
      <c r="AW73">
        <v>70</v>
      </c>
      <c r="AX73">
        <f>IF(Z73&gt;0, (R73*SUMPRODUCT(K73:$K$98, X73:$X$98)-K73*$AZ$3)/Z73, 0)</f>
        <v>-17663825.523413301</v>
      </c>
    </row>
    <row r="74" spans="5:50" x14ac:dyDescent="0.25">
      <c r="E74">
        <v>2074</v>
      </c>
      <c r="F74" s="5">
        <f>EconomicRates!C114</f>
        <v>3.5571999999999999E-2</v>
      </c>
      <c r="G74" s="5">
        <f>EconomicRates!D114</f>
        <v>7.0000000000000007E-2</v>
      </c>
      <c r="H74" s="5">
        <f t="shared" si="37"/>
        <v>0.12000000000000001</v>
      </c>
      <c r="I74" s="5">
        <f t="shared" si="38"/>
        <v>1.1200000000000001</v>
      </c>
      <c r="J74">
        <f t="shared" si="39"/>
        <v>0.89285714285714279</v>
      </c>
      <c r="K74">
        <f t="shared" si="47"/>
        <v>3.2027304614415652E-4</v>
      </c>
      <c r="L74" s="2">
        <v>71</v>
      </c>
      <c r="M74" s="6">
        <v>0.75308980400000003</v>
      </c>
      <c r="Q74" s="4">
        <f t="shared" si="48"/>
        <v>12.5</v>
      </c>
      <c r="R74">
        <f t="shared" si="27"/>
        <v>500000</v>
      </c>
      <c r="S74">
        <f t="shared" si="28"/>
        <v>-66572426.64125894</v>
      </c>
      <c r="U74">
        <f t="shared" si="40"/>
        <v>0.75308980400000003</v>
      </c>
      <c r="V74">
        <f t="shared" si="41"/>
        <v>0.01</v>
      </c>
      <c r="W74">
        <f t="shared" si="42"/>
        <v>3.1690137419289597E-7</v>
      </c>
      <c r="X74">
        <f t="shared" si="43"/>
        <v>2.3865519377825872E-7</v>
      </c>
      <c r="Y74">
        <f t="shared" si="44"/>
        <v>3.1690137419289597E-9</v>
      </c>
      <c r="Z74">
        <f t="shared" si="45"/>
        <v>7.5077166672708297E-8</v>
      </c>
      <c r="AB74">
        <f t="shared" si="46"/>
        <v>-5.5976905818732252</v>
      </c>
      <c r="AC74">
        <f t="shared" si="29"/>
        <v>-4.9980691707524434</v>
      </c>
      <c r="AE74">
        <f t="shared" si="30"/>
        <v>0</v>
      </c>
      <c r="AF74">
        <f t="shared" si="31"/>
        <v>0</v>
      </c>
      <c r="AG74">
        <f t="shared" si="31"/>
        <v>-9.3846458340885375E-7</v>
      </c>
      <c r="AH74">
        <f t="shared" si="32"/>
        <v>-0.11932759688912936</v>
      </c>
      <c r="AI74">
        <f t="shared" si="33"/>
        <v>-0.11932853535371277</v>
      </c>
      <c r="AJ74">
        <f t="shared" si="34"/>
        <v>-0.59962141112078182</v>
      </c>
      <c r="AK74">
        <f t="shared" si="49"/>
        <v>-0.39183834073112578</v>
      </c>
      <c r="AL74">
        <f t="shared" si="35"/>
        <v>-1.1107882872056205</v>
      </c>
      <c r="AN74">
        <f t="shared" si="36"/>
        <v>0</v>
      </c>
      <c r="AO74">
        <f t="shared" si="36"/>
        <v>0</v>
      </c>
      <c r="AP74">
        <f t="shared" si="36"/>
        <v>-3.0056491082676045E-10</v>
      </c>
      <c r="AQ74">
        <f t="shared" si="36"/>
        <v>-3.8217412944743433E-5</v>
      </c>
      <c r="AR74">
        <f t="shared" si="36"/>
        <v>-3.8217713509654263E-5</v>
      </c>
      <c r="AS74">
        <f t="shared" si="36"/>
        <v>-1.9204257587291041E-4</v>
      </c>
      <c r="AT74">
        <f t="shared" si="36"/>
        <v>-1.2549525898202958E-4</v>
      </c>
      <c r="AU74">
        <f t="shared" si="23"/>
        <v>-3.5575554836459426E-4</v>
      </c>
      <c r="AW74">
        <v>71</v>
      </c>
      <c r="AX74">
        <f>IF(Z74&gt;0, (R74*SUMPRODUCT(K74:$K$98, X74:$X$98)-K74*$AZ$3)/Z74, 0)</f>
        <v>-66572426.64125894</v>
      </c>
    </row>
    <row r="75" spans="5:50" x14ac:dyDescent="0.25">
      <c r="E75">
        <v>2075</v>
      </c>
      <c r="F75" s="5">
        <f>EconomicRates!C115</f>
        <v>3.5571999999999999E-2</v>
      </c>
      <c r="G75" s="5">
        <f>EconomicRates!D115</f>
        <v>7.0000000000000007E-2</v>
      </c>
      <c r="H75" s="5">
        <f t="shared" si="37"/>
        <v>0.12000000000000001</v>
      </c>
      <c r="I75" s="5">
        <f t="shared" si="38"/>
        <v>1.1200000000000001</v>
      </c>
      <c r="J75">
        <f t="shared" si="39"/>
        <v>0.89285714285714279</v>
      </c>
      <c r="K75">
        <f t="shared" si="47"/>
        <v>2.8595807691442546E-4</v>
      </c>
      <c r="L75" s="2">
        <v>72</v>
      </c>
      <c r="M75" s="6">
        <v>0.78453892300000005</v>
      </c>
      <c r="Q75" s="4">
        <f t="shared" si="48"/>
        <v>12.5</v>
      </c>
      <c r="R75">
        <f t="shared" si="27"/>
        <v>500000</v>
      </c>
      <c r="S75">
        <f t="shared" si="28"/>
        <v>-289301055.3504647</v>
      </c>
      <c r="U75">
        <f t="shared" si="40"/>
        <v>0.78453892300000005</v>
      </c>
      <c r="V75">
        <f t="shared" si="41"/>
        <v>0.01</v>
      </c>
      <c r="W75">
        <f t="shared" si="42"/>
        <v>7.5077166672708297E-8</v>
      </c>
      <c r="X75">
        <f t="shared" si="43"/>
        <v>5.8900959483298063E-8</v>
      </c>
      <c r="Y75">
        <f t="shared" si="44"/>
        <v>7.5077166672708297E-10</v>
      </c>
      <c r="Z75">
        <f t="shared" si="45"/>
        <v>1.5425435522683151E-8</v>
      </c>
      <c r="AB75">
        <f t="shared" si="46"/>
        <v>-4.9980691707524434</v>
      </c>
      <c r="AC75">
        <f t="shared" si="29"/>
        <v>-4.4625947759527831</v>
      </c>
      <c r="AE75">
        <f t="shared" si="30"/>
        <v>0</v>
      </c>
      <c r="AF75">
        <f t="shared" si="31"/>
        <v>0</v>
      </c>
      <c r="AG75">
        <f t="shared" si="31"/>
        <v>-1.9281794403353939E-7</v>
      </c>
      <c r="AH75">
        <f t="shared" si="32"/>
        <v>-2.9450479741649032E-2</v>
      </c>
      <c r="AI75">
        <f t="shared" si="33"/>
        <v>-2.9450672559593067E-2</v>
      </c>
      <c r="AJ75">
        <f t="shared" si="34"/>
        <v>-0.5354743947996603</v>
      </c>
      <c r="AK75">
        <f t="shared" si="49"/>
        <v>-0.34986484195267109</v>
      </c>
      <c r="AL75">
        <f t="shared" si="35"/>
        <v>-0.9147899093119245</v>
      </c>
      <c r="AN75">
        <f t="shared" si="36"/>
        <v>0</v>
      </c>
      <c r="AO75">
        <f t="shared" si="36"/>
        <v>0</v>
      </c>
      <c r="AP75">
        <f t="shared" si="36"/>
        <v>-5.513784847042424E-11</v>
      </c>
      <c r="AQ75">
        <f t="shared" si="36"/>
        <v>-8.4216025511292035E-6</v>
      </c>
      <c r="AR75">
        <f t="shared" si="36"/>
        <v>-8.4216576889776734E-6</v>
      </c>
      <c r="AS75">
        <f t="shared" si="36"/>
        <v>-1.5312322817382669E-4</v>
      </c>
      <c r="AT75">
        <f t="shared" si="36"/>
        <v>-1.0004667738475523E-4</v>
      </c>
      <c r="AU75">
        <f t="shared" si="23"/>
        <v>-2.6159156324755958E-4</v>
      </c>
      <c r="AW75">
        <v>72</v>
      </c>
      <c r="AX75">
        <f>IF(Z75&gt;0, (R75*SUMPRODUCT(K75:$K$98, X75:$X$98)-K75*$AZ$3)/Z75, 0)</f>
        <v>-289301055.3504647</v>
      </c>
    </row>
    <row r="76" spans="5:50" x14ac:dyDescent="0.25">
      <c r="E76">
        <v>2076</v>
      </c>
      <c r="F76" s="5">
        <f>EconomicRates!C116</f>
        <v>3.5571999999999999E-2</v>
      </c>
      <c r="G76" s="5">
        <f>EconomicRates!D116</f>
        <v>7.0000000000000007E-2</v>
      </c>
      <c r="H76" s="5">
        <f t="shared" si="37"/>
        <v>0.12000000000000001</v>
      </c>
      <c r="I76" s="5">
        <f t="shared" si="38"/>
        <v>1.1200000000000001</v>
      </c>
      <c r="J76">
        <f t="shared" si="39"/>
        <v>0.89285714285714279</v>
      </c>
      <c r="K76">
        <f t="shared" si="47"/>
        <v>2.55319711530737E-4</v>
      </c>
      <c r="L76" s="2">
        <v>73</v>
      </c>
      <c r="M76" s="6">
        <v>0.81598695700000001</v>
      </c>
      <c r="Q76" s="4">
        <f t="shared" si="48"/>
        <v>12.5</v>
      </c>
      <c r="R76">
        <f t="shared" si="27"/>
        <v>500000</v>
      </c>
      <c r="S76">
        <f t="shared" si="28"/>
        <v>-1484400154.6464281</v>
      </c>
      <c r="U76">
        <f t="shared" si="40"/>
        <v>0.81598695700000001</v>
      </c>
      <c r="V76">
        <f t="shared" si="41"/>
        <v>0.01</v>
      </c>
      <c r="W76">
        <f t="shared" si="42"/>
        <v>1.5425435522683151E-8</v>
      </c>
      <c r="X76">
        <f t="shared" si="43"/>
        <v>1.2586954192553929E-8</v>
      </c>
      <c r="Y76">
        <f t="shared" si="44"/>
        <v>1.5425435522683151E-10</v>
      </c>
      <c r="Z76">
        <f t="shared" si="45"/>
        <v>2.68422697490239E-9</v>
      </c>
      <c r="AB76">
        <f t="shared" si="46"/>
        <v>-4.4625947759527831</v>
      </c>
      <c r="AC76">
        <f t="shared" si="29"/>
        <v>-3.9844669366512218</v>
      </c>
      <c r="AE76">
        <f t="shared" si="30"/>
        <v>0</v>
      </c>
      <c r="AF76">
        <f t="shared" si="31"/>
        <v>0</v>
      </c>
      <c r="AG76">
        <f t="shared" si="31"/>
        <v>-3.3552837186279877E-8</v>
      </c>
      <c r="AH76">
        <f t="shared" si="32"/>
        <v>-6.2934770962769643E-3</v>
      </c>
      <c r="AI76">
        <f t="shared" si="33"/>
        <v>-6.2935106491141509E-3</v>
      </c>
      <c r="AJ76">
        <f t="shared" si="34"/>
        <v>-0.47812783930156133</v>
      </c>
      <c r="AK76">
        <f t="shared" si="49"/>
        <v>-0.31238163431669486</v>
      </c>
      <c r="AL76">
        <f t="shared" si="35"/>
        <v>-0.79680298426737028</v>
      </c>
      <c r="AN76">
        <f t="shared" si="36"/>
        <v>0</v>
      </c>
      <c r="AO76">
        <f t="shared" si="36"/>
        <v>0</v>
      </c>
      <c r="AP76">
        <f t="shared" si="36"/>
        <v>-8.5667007114387635E-12</v>
      </c>
      <c r="AQ76">
        <f t="shared" si="36"/>
        <v>-1.6068487567467348E-6</v>
      </c>
      <c r="AR76">
        <f t="shared" si="36"/>
        <v>-1.6068573234474463E-6</v>
      </c>
      <c r="AS76">
        <f t="shared" si="36"/>
        <v>-1.2207546200528922E-4</v>
      </c>
      <c r="AT76">
        <f t="shared" si="36"/>
        <v>-7.9757188761238698E-5</v>
      </c>
      <c r="AU76">
        <f t="shared" si="23"/>
        <v>-2.0343950808997534E-4</v>
      </c>
      <c r="AW76">
        <v>73</v>
      </c>
      <c r="AX76">
        <f>IF(Z76&gt;0, (R76*SUMPRODUCT(K76:$K$98, X76:$X$98)-K76*$AZ$3)/Z76, 0)</f>
        <v>-1484400154.6464281</v>
      </c>
    </row>
    <row r="77" spans="5:50" x14ac:dyDescent="0.25">
      <c r="E77">
        <v>2077</v>
      </c>
      <c r="F77" s="5">
        <f>EconomicRates!C117</f>
        <v>3.5571999999999999E-2</v>
      </c>
      <c r="G77" s="5">
        <f>EconomicRates!D117</f>
        <v>7.0000000000000007E-2</v>
      </c>
      <c r="H77" s="5">
        <f t="shared" si="37"/>
        <v>0.12000000000000001</v>
      </c>
      <c r="I77" s="5">
        <f t="shared" si="38"/>
        <v>1.1200000000000001</v>
      </c>
      <c r="J77">
        <f t="shared" si="39"/>
        <v>0.89285714285714279</v>
      </c>
      <c r="K77">
        <f t="shared" si="47"/>
        <v>2.2796402815244374E-4</v>
      </c>
      <c r="L77" s="2">
        <v>74</v>
      </c>
      <c r="M77" s="6">
        <v>0.84743607600000004</v>
      </c>
      <c r="Q77" s="4">
        <f t="shared" si="48"/>
        <v>12.5</v>
      </c>
      <c r="R77">
        <f t="shared" si="27"/>
        <v>500000</v>
      </c>
      <c r="S77">
        <f t="shared" si="28"/>
        <v>-9296586165.4621773</v>
      </c>
      <c r="U77">
        <f t="shared" si="40"/>
        <v>0.84743607600000004</v>
      </c>
      <c r="V77">
        <f t="shared" si="41"/>
        <v>0.01</v>
      </c>
      <c r="W77">
        <f t="shared" si="42"/>
        <v>2.68422697490239E-9</v>
      </c>
      <c r="X77">
        <f t="shared" si="43"/>
        <v>2.2747107747046321E-9</v>
      </c>
      <c r="Y77">
        <f t="shared" si="44"/>
        <v>2.6842269749023902E-11</v>
      </c>
      <c r="Z77">
        <f t="shared" si="45"/>
        <v>3.8267393044873397E-10</v>
      </c>
      <c r="AB77">
        <f t="shared" si="46"/>
        <v>-3.9844669366512218</v>
      </c>
      <c r="AC77">
        <f t="shared" si="29"/>
        <v>-3.5575611676927354</v>
      </c>
      <c r="AE77">
        <f t="shared" si="30"/>
        <v>0</v>
      </c>
      <c r="AF77">
        <f t="shared" si="31"/>
        <v>0</v>
      </c>
      <c r="AG77">
        <f t="shared" si="31"/>
        <v>-4.7834241306091743E-9</v>
      </c>
      <c r="AH77">
        <f t="shared" si="32"/>
        <v>-1.1373553873523161E-3</v>
      </c>
      <c r="AI77">
        <f t="shared" si="33"/>
        <v>-1.1373601707764466E-3</v>
      </c>
      <c r="AJ77">
        <f t="shared" si="34"/>
        <v>-0.42690576895848631</v>
      </c>
      <c r="AK77">
        <f t="shared" si="49"/>
        <v>-0.27891268556558557</v>
      </c>
      <c r="AL77">
        <f t="shared" si="35"/>
        <v>-0.70695581469484825</v>
      </c>
      <c r="AN77">
        <f t="shared" si="36"/>
        <v>0</v>
      </c>
      <c r="AO77">
        <f t="shared" si="36"/>
        <v>0</v>
      </c>
      <c r="AP77">
        <f t="shared" si="36"/>
        <v>-1.0904486331752686E-12</v>
      </c>
      <c r="AQ77">
        <f t="shared" si="36"/>
        <v>-2.5927611554171692E-7</v>
      </c>
      <c r="AR77">
        <f t="shared" si="36"/>
        <v>-2.5927720599035008E-7</v>
      </c>
      <c r="AS77">
        <f t="shared" si="36"/>
        <v>-9.7319158733293011E-5</v>
      </c>
      <c r="AT77">
        <f t="shared" si="36"/>
        <v>-6.3582059304346836E-5</v>
      </c>
      <c r="AU77">
        <f t="shared" si="23"/>
        <v>-1.6116049524363019E-4</v>
      </c>
      <c r="AW77">
        <v>74</v>
      </c>
      <c r="AX77">
        <f>IF(Z77&gt;0, (R77*SUMPRODUCT(K77:$K$98, X77:$X$98)-K77*$AZ$3)/Z77, 0)</f>
        <v>-9296586165.4621773</v>
      </c>
    </row>
    <row r="78" spans="5:50" x14ac:dyDescent="0.25">
      <c r="E78">
        <v>2078</v>
      </c>
      <c r="F78" s="5">
        <f>EconomicRates!C118</f>
        <v>3.5571999999999999E-2</v>
      </c>
      <c r="G78" s="5">
        <f>EconomicRates!D118</f>
        <v>7.0000000000000007E-2</v>
      </c>
      <c r="H78" s="5">
        <f t="shared" si="37"/>
        <v>0.12000000000000001</v>
      </c>
      <c r="I78" s="5">
        <f t="shared" si="38"/>
        <v>1.1200000000000001</v>
      </c>
      <c r="J78">
        <f t="shared" si="39"/>
        <v>0.89285714285714279</v>
      </c>
      <c r="K78">
        <f t="shared" si="47"/>
        <v>2.0353931085039618E-4</v>
      </c>
      <c r="L78" s="2">
        <v>75</v>
      </c>
      <c r="M78" s="6">
        <v>0.87888519499999995</v>
      </c>
      <c r="Q78" s="4">
        <f t="shared" si="48"/>
        <v>12.5</v>
      </c>
      <c r="R78">
        <f t="shared" si="27"/>
        <v>500000</v>
      </c>
      <c r="S78">
        <f t="shared" si="28"/>
        <v>-74702232130.987152</v>
      </c>
      <c r="U78">
        <f t="shared" si="40"/>
        <v>0.87888519499999995</v>
      </c>
      <c r="V78">
        <f t="shared" si="41"/>
        <v>0.01</v>
      </c>
      <c r="W78">
        <f t="shared" si="42"/>
        <v>3.8267393044873397E-10</v>
      </c>
      <c r="X78">
        <f t="shared" si="43"/>
        <v>3.36326451983852E-10</v>
      </c>
      <c r="Y78">
        <f t="shared" si="44"/>
        <v>3.8267393044873396E-12</v>
      </c>
      <c r="Z78">
        <f t="shared" si="45"/>
        <v>4.252073916039463E-11</v>
      </c>
      <c r="AB78">
        <f t="shared" si="46"/>
        <v>-3.5575611676927354</v>
      </c>
      <c r="AC78">
        <f t="shared" si="29"/>
        <v>-3.1763941271409553</v>
      </c>
      <c r="AE78">
        <f t="shared" si="30"/>
        <v>0</v>
      </c>
      <c r="AF78">
        <f t="shared" si="31"/>
        <v>0</v>
      </c>
      <c r="AG78">
        <f t="shared" si="31"/>
        <v>-5.315092395049329E-10</v>
      </c>
      <c r="AH78">
        <f t="shared" si="32"/>
        <v>-1.68163225991926E-4</v>
      </c>
      <c r="AI78">
        <f t="shared" si="33"/>
        <v>-1.6816375750116551E-4</v>
      </c>
      <c r="AJ78">
        <f t="shared" si="34"/>
        <v>-0.38116704055178019</v>
      </c>
      <c r="AK78">
        <f t="shared" si="49"/>
        <v>-0.24902928173849151</v>
      </c>
      <c r="AL78">
        <f t="shared" si="35"/>
        <v>-0.63036448604777284</v>
      </c>
      <c r="AN78">
        <f t="shared" si="36"/>
        <v>0</v>
      </c>
      <c r="AO78">
        <f t="shared" si="36"/>
        <v>0</v>
      </c>
      <c r="AP78">
        <f t="shared" si="36"/>
        <v>-1.0818302431945221E-13</v>
      </c>
      <c r="AQ78">
        <f t="shared" si="36"/>
        <v>-3.4227827128776048E-8</v>
      </c>
      <c r="AR78">
        <f t="shared" si="36"/>
        <v>-3.4227935311800368E-8</v>
      </c>
      <c r="AS78">
        <f t="shared" si="36"/>
        <v>-7.7582476752794351E-5</v>
      </c>
      <c r="AT78">
        <f t="shared" si="36"/>
        <v>-5.0687248386621713E-5</v>
      </c>
      <c r="AU78">
        <f t="shared" si="23"/>
        <v>-1.2830395307472786E-4</v>
      </c>
      <c r="AW78">
        <v>75</v>
      </c>
      <c r="AX78">
        <f>IF(Z78&gt;0, (R78*SUMPRODUCT(K78:$K$98, X78:$X$98)-K78*$AZ$3)/Z78, 0)</f>
        <v>-74702232130.987152</v>
      </c>
    </row>
    <row r="79" spans="5:50" x14ac:dyDescent="0.25">
      <c r="E79">
        <v>2079</v>
      </c>
      <c r="F79" s="5">
        <f>EconomicRates!C119</f>
        <v>3.5571999999999999E-2</v>
      </c>
      <c r="G79" s="5">
        <f>EconomicRates!D119</f>
        <v>7.0000000000000007E-2</v>
      </c>
      <c r="H79" s="5">
        <f t="shared" si="37"/>
        <v>0.12000000000000001</v>
      </c>
      <c r="I79" s="5">
        <f t="shared" si="38"/>
        <v>1.1200000000000001</v>
      </c>
      <c r="J79">
        <f t="shared" si="39"/>
        <v>0.89285714285714279</v>
      </c>
      <c r="K79">
        <f t="shared" si="47"/>
        <v>1.8173152754499659E-4</v>
      </c>
      <c r="L79" s="2">
        <v>76</v>
      </c>
      <c r="M79" s="6">
        <v>1</v>
      </c>
      <c r="Q79" s="4">
        <f t="shared" si="48"/>
        <v>12.5</v>
      </c>
      <c r="R79">
        <f t="shared" si="27"/>
        <v>500000</v>
      </c>
      <c r="S79">
        <f t="shared" si="28"/>
        <v>0</v>
      </c>
      <c r="U79">
        <f t="shared" si="40"/>
        <v>1</v>
      </c>
      <c r="V79">
        <f t="shared" si="41"/>
        <v>0.01</v>
      </c>
      <c r="W79">
        <f t="shared" si="42"/>
        <v>4.252073916039463E-11</v>
      </c>
      <c r="X79">
        <f t="shared" si="43"/>
        <v>4.252073916039463E-11</v>
      </c>
      <c r="Y79">
        <f t="shared" si="44"/>
        <v>4.2520739160394631E-13</v>
      </c>
      <c r="Z79">
        <f t="shared" si="45"/>
        <v>0</v>
      </c>
      <c r="AB79">
        <f t="shared" si="46"/>
        <v>-3.1763941271409553</v>
      </c>
      <c r="AC79">
        <f t="shared" si="29"/>
        <v>0</v>
      </c>
      <c r="AE79">
        <f t="shared" si="30"/>
        <v>0</v>
      </c>
      <c r="AF79">
        <f t="shared" si="31"/>
        <v>0</v>
      </c>
      <c r="AG79">
        <f t="shared" si="31"/>
        <v>0</v>
      </c>
      <c r="AH79">
        <f t="shared" si="32"/>
        <v>-2.1260369580197314E-5</v>
      </c>
      <c r="AI79">
        <f t="shared" si="33"/>
        <v>-2.1260369580197314E-5</v>
      </c>
      <c r="AJ79">
        <f t="shared" si="34"/>
        <v>-3.1763941271409553</v>
      </c>
      <c r="AK79">
        <f t="shared" si="49"/>
        <v>-0.22234758889986689</v>
      </c>
      <c r="AL79">
        <f t="shared" si="35"/>
        <v>-3.3987629764104024</v>
      </c>
      <c r="AN79">
        <f t="shared" si="36"/>
        <v>0</v>
      </c>
      <c r="AO79">
        <f t="shared" si="36"/>
        <v>0</v>
      </c>
      <c r="AP79">
        <f t="shared" si="36"/>
        <v>0</v>
      </c>
      <c r="AQ79">
        <f t="shared" si="36"/>
        <v>-3.863679439980436E-9</v>
      </c>
      <c r="AR79">
        <f t="shared" si="36"/>
        <v>-3.863679439980436E-9</v>
      </c>
      <c r="AS79">
        <f t="shared" si="36"/>
        <v>-5.772509568102819E-4</v>
      </c>
      <c r="AT79">
        <f t="shared" si="36"/>
        <v>-4.0407566976719739E-5</v>
      </c>
      <c r="AU79">
        <f t="shared" si="23"/>
        <v>-6.1766238746644169E-4</v>
      </c>
      <c r="AW79">
        <v>76</v>
      </c>
      <c r="AX79">
        <f>IF(Z79&gt;0, (R79*SUMPRODUCT(K79:$K$98, X79:$X$98)-K79*$AZ$3)/Z79, 0)</f>
        <v>0</v>
      </c>
    </row>
    <row r="80" spans="5:50" x14ac:dyDescent="0.25">
      <c r="F80" s="5">
        <f>EconomicRates!C120</f>
        <v>3.5571999999999999E-2</v>
      </c>
      <c r="G80" s="5">
        <f>EconomicRates!D120</f>
        <v>7.0000000000000007E-2</v>
      </c>
      <c r="H80" s="5"/>
      <c r="I80" s="5"/>
      <c r="M80" s="6"/>
      <c r="Q80" s="4"/>
      <c r="AX80">
        <f>IF(Z80&gt;0, (R80*SUMPRODUCT(K80:$K$98, X80:$X$98)-K80*$AZ$3)/Z80, 0)</f>
        <v>0</v>
      </c>
    </row>
    <row r="81" spans="2:50" x14ac:dyDescent="0.25">
      <c r="F81" s="5">
        <f>EconomicRates!C121</f>
        <v>3.5571999999999999E-2</v>
      </c>
      <c r="G81" s="5">
        <f>EconomicRates!D121</f>
        <v>7.0000000000000007E-2</v>
      </c>
      <c r="H81" s="5"/>
      <c r="I81" s="5"/>
      <c r="M81" s="6"/>
      <c r="Q81" s="4"/>
      <c r="AN81" s="8">
        <f t="shared" ref="AN81:AU81" si="50">SUM(AN3:AN79)</f>
        <v>18396.038204511162</v>
      </c>
      <c r="AO81" s="8">
        <f t="shared" si="50"/>
        <v>-1839.6038204511162</v>
      </c>
      <c r="AP81" s="8">
        <f t="shared" si="50"/>
        <v>-180.81541072956844</v>
      </c>
      <c r="AQ81" s="8">
        <f t="shared" si="50"/>
        <v>-15605.801906085595</v>
      </c>
      <c r="AR81" s="8">
        <f t="shared" si="50"/>
        <v>769.81706724488538</v>
      </c>
      <c r="AS81" s="8">
        <f t="shared" si="50"/>
        <v>-1847.5609613877273</v>
      </c>
      <c r="AT81" s="8">
        <f t="shared" si="50"/>
        <v>1077.7438941428402</v>
      </c>
      <c r="AU81" s="8">
        <f t="shared" si="50"/>
        <v>-2.1457768287908019E-12</v>
      </c>
      <c r="AX81">
        <f>IF(Z81&gt;0, (R81*SUMPRODUCT(K81:$K$98, X81:$X$98)-K81*$AZ$3)/Z81, 0)</f>
        <v>0</v>
      </c>
    </row>
    <row r="82" spans="2:50" x14ac:dyDescent="0.25">
      <c r="F82" s="5">
        <f>EconomicRates!C122</f>
        <v>3.5571999999999999E-2</v>
      </c>
      <c r="G82" s="5">
        <f>EconomicRates!D122</f>
        <v>7.0000000000000007E-2</v>
      </c>
      <c r="H82" s="5"/>
      <c r="I82" s="5"/>
      <c r="M82" s="6"/>
      <c r="Q82" s="4"/>
      <c r="AX82">
        <f>IF(Z82&gt;0, (R82*SUMPRODUCT(K82:$K$98, X82:$X$98)-K82*$AZ$3)/Z82, 0)</f>
        <v>0</v>
      </c>
    </row>
    <row r="83" spans="2:50" x14ac:dyDescent="0.25">
      <c r="F83" s="5">
        <f>EconomicRates!C123</f>
        <v>3.5571999999999999E-2</v>
      </c>
      <c r="G83" s="5">
        <f>EconomicRates!D123</f>
        <v>7.0000000000000007E-2</v>
      </c>
      <c r="H83" s="5"/>
      <c r="I83" s="5"/>
      <c r="M83" s="6"/>
      <c r="Q83" s="4"/>
      <c r="AX83">
        <f>IF(Z83&gt;0, (R83*SUMPRODUCT(K83:$K$98, X83:$X$98)-K83*$AZ$3)/Z83, 0)</f>
        <v>0</v>
      </c>
    </row>
    <row r="84" spans="2:50" x14ac:dyDescent="0.25">
      <c r="F84" s="5">
        <f>EconomicRates!C124</f>
        <v>3.5571999999999999E-2</v>
      </c>
      <c r="G84" s="5">
        <f>EconomicRates!D124</f>
        <v>7.0000000000000007E-2</v>
      </c>
      <c r="H84" s="5"/>
      <c r="I84" s="5"/>
      <c r="M84" s="6"/>
      <c r="Q84" s="4"/>
      <c r="AX84">
        <f>IF(Z84&gt;0, (R84*SUMPRODUCT(K84:$K$98, X84:$X$98)-K84*$AZ$3)/Z84, 0)</f>
        <v>0</v>
      </c>
    </row>
    <row r="85" spans="2:50" x14ac:dyDescent="0.25">
      <c r="F85" s="5">
        <f>EconomicRates!C125</f>
        <v>3.5571999999999999E-2</v>
      </c>
      <c r="G85" s="5">
        <f>EconomicRates!D125</f>
        <v>7.0000000000000007E-2</v>
      </c>
      <c r="H85" s="5"/>
      <c r="I85" s="5"/>
      <c r="M85" s="6"/>
      <c r="Q85" s="4"/>
      <c r="AX85">
        <f>IF(Z85&gt;0, (R85*SUMPRODUCT(K85:$K$98, X85:$X$98)-K85*$AZ$3)/Z85, 0)</f>
        <v>0</v>
      </c>
    </row>
    <row r="86" spans="2:50" x14ac:dyDescent="0.25">
      <c r="F86" s="5">
        <f>EconomicRates!C126</f>
        <v>3.5571999999999999E-2</v>
      </c>
      <c r="G86" s="5">
        <f>EconomicRates!D126</f>
        <v>7.0000000000000007E-2</v>
      </c>
      <c r="H86" s="5"/>
      <c r="I86" s="5"/>
      <c r="M86" s="6"/>
      <c r="Q86" s="4"/>
      <c r="AX86">
        <f>IF(Z86&gt;0, (R86*SUMPRODUCT(K86:$K$98, X86:$X$98)-K86*$AZ$3)/Z86, 0)</f>
        <v>0</v>
      </c>
    </row>
    <row r="87" spans="2:50" x14ac:dyDescent="0.25">
      <c r="F87" s="5">
        <f>EconomicRates!C127</f>
        <v>3.5571999999999999E-2</v>
      </c>
      <c r="G87" s="5">
        <f>EconomicRates!D127</f>
        <v>7.0000000000000007E-2</v>
      </c>
      <c r="H87" s="5"/>
      <c r="I87" s="5"/>
      <c r="M87" s="6"/>
      <c r="Q87" s="4"/>
      <c r="AX87">
        <f>IF(Z87&gt;0, (R87*SUMPRODUCT(K87:$K$98, X87:$X$98)-K87*$AZ$3)/Z87, 0)</f>
        <v>0</v>
      </c>
    </row>
    <row r="88" spans="2:50" x14ac:dyDescent="0.25">
      <c r="B88" s="6"/>
      <c r="F88" s="5">
        <f>EconomicRates!C128</f>
        <v>3.5571999999999999E-2</v>
      </c>
      <c r="G88" s="5">
        <f>EconomicRates!D128</f>
        <v>7.0000000000000007E-2</v>
      </c>
      <c r="H88" s="5"/>
      <c r="I88" s="5"/>
      <c r="M88" s="6"/>
      <c r="Q88" s="4"/>
      <c r="AX88">
        <f>IF(Z88&gt;0, (R88*SUMPRODUCT(K88:$K$98, X88:$X$98)-K88*$AZ$3)/Z88, 0)</f>
        <v>0</v>
      </c>
    </row>
    <row r="89" spans="2:50" x14ac:dyDescent="0.25">
      <c r="B89" s="6"/>
      <c r="F89" s="5">
        <f>EconomicRates!C129</f>
        <v>3.5571999999999999E-2</v>
      </c>
      <c r="G89" s="5">
        <f>EconomicRates!D129</f>
        <v>7.0000000000000007E-2</v>
      </c>
      <c r="H89" s="5"/>
      <c r="I89" s="5"/>
      <c r="M89" s="6"/>
      <c r="Q89" s="4"/>
      <c r="AX89">
        <f>IF(Z89&gt;0, (R89*SUMPRODUCT(K89:$K$98, X89:$X$98)-K89*$AZ$3)/Z89, 0)</f>
        <v>0</v>
      </c>
    </row>
    <row r="90" spans="2:50" x14ac:dyDescent="0.25">
      <c r="B90" s="6"/>
      <c r="F90" s="5">
        <f>EconomicRates!C130</f>
        <v>3.5571999999999999E-2</v>
      </c>
      <c r="G90" s="5">
        <f>EconomicRates!D130</f>
        <v>7.0000000000000007E-2</v>
      </c>
      <c r="H90" s="5"/>
      <c r="I90" s="5"/>
      <c r="Q90" s="4"/>
      <c r="AX90">
        <f>IF(Z90&gt;0, (R90*SUMPRODUCT(K90:$K$98, X90:$X$98)-K90*$AZ$3)/Z90, 0)</f>
        <v>0</v>
      </c>
    </row>
    <row r="91" spans="2:50" x14ac:dyDescent="0.25">
      <c r="B91" s="6"/>
      <c r="F91" s="5">
        <f>EconomicRates!C131</f>
        <v>3.5571999999999999E-2</v>
      </c>
      <c r="G91" s="5">
        <f>EconomicRates!D131</f>
        <v>7.0000000000000007E-2</v>
      </c>
      <c r="H91" s="5"/>
      <c r="I91" s="5"/>
      <c r="Q91" s="4"/>
      <c r="AX91">
        <f>IF(Z91&gt;0, (R91*SUMPRODUCT(K91:$K$98, X91:$X$98)-K91*$AZ$3)/Z91, 0)</f>
        <v>0</v>
      </c>
    </row>
    <row r="92" spans="2:50" x14ac:dyDescent="0.25">
      <c r="B92" s="6"/>
      <c r="F92" s="5">
        <f>EconomicRates!C132</f>
        <v>3.5571999999999999E-2</v>
      </c>
      <c r="G92" s="5">
        <f>EconomicRates!D132</f>
        <v>7.0000000000000007E-2</v>
      </c>
      <c r="H92" s="5"/>
      <c r="I92" s="5"/>
      <c r="Q92" s="4"/>
      <c r="AX92">
        <f>IF(Z92&gt;0, (R92*SUMPRODUCT(K92:$K$98, X92:$X$98)-K92*$AZ$3)/Z92, 0)</f>
        <v>0</v>
      </c>
    </row>
    <row r="93" spans="2:50" x14ac:dyDescent="0.25">
      <c r="B93" s="6"/>
      <c r="F93" s="5">
        <f>EconomicRates!C133</f>
        <v>3.5571999999999999E-2</v>
      </c>
      <c r="G93" s="5">
        <f>EconomicRates!D133</f>
        <v>7.0000000000000007E-2</v>
      </c>
      <c r="H93" s="5"/>
      <c r="I93" s="5"/>
      <c r="Q93" s="4"/>
      <c r="AX93">
        <f>IF(Z93&gt;0, (R93*SUMPRODUCT(K93:$K$98, X93:$X$98)-K93*$AZ$3)/Z93, 0)</f>
        <v>0</v>
      </c>
    </row>
    <row r="94" spans="2:50" x14ac:dyDescent="0.25">
      <c r="B94" s="6"/>
      <c r="F94" s="5">
        <f>EconomicRates!C134</f>
        <v>3.5571999999999999E-2</v>
      </c>
      <c r="G94" s="5">
        <f>EconomicRates!D134</f>
        <v>7.0000000000000007E-2</v>
      </c>
      <c r="H94" s="5"/>
      <c r="I94" s="5"/>
      <c r="Q94" s="4"/>
      <c r="AX94">
        <f>IF(Z94&gt;0, (R94*SUMPRODUCT(K94:$K$98, X94:$X$98)-K94*$AZ$3)/Z94, 0)</f>
        <v>0</v>
      </c>
    </row>
    <row r="95" spans="2:50" x14ac:dyDescent="0.25">
      <c r="B95" s="6"/>
      <c r="F95" s="5">
        <f>EconomicRates!C135</f>
        <v>3.5571999999999999E-2</v>
      </c>
      <c r="G95" s="5">
        <f>EconomicRates!D135</f>
        <v>7.0000000000000007E-2</v>
      </c>
      <c r="H95" s="5"/>
      <c r="I95" s="5"/>
      <c r="Q95" s="4"/>
      <c r="AX95">
        <f>IF(Z95&gt;0, (R95*SUMPRODUCT(K95:$K$98, X95:$X$98)-K95*$AZ$3)/Z95, 0)</f>
        <v>0</v>
      </c>
    </row>
    <row r="96" spans="2:50" x14ac:dyDescent="0.25">
      <c r="B96" s="6"/>
      <c r="F96" s="5">
        <f>EconomicRates!C136</f>
        <v>3.5571999999999999E-2</v>
      </c>
      <c r="G96" s="5">
        <f>EconomicRates!D136</f>
        <v>7.0000000000000007E-2</v>
      </c>
      <c r="H96" s="5"/>
      <c r="I96" s="5"/>
      <c r="Q96" s="4"/>
      <c r="AX96">
        <f>IF(Z96&gt;0, (R96*SUMPRODUCT(K96:$K$98, X96:$X$98)-K96*$AZ$3)/Z96, 0)</f>
        <v>0</v>
      </c>
    </row>
    <row r="97" spans="2:50" x14ac:dyDescent="0.25">
      <c r="B97" s="6"/>
      <c r="F97" s="5">
        <f>EconomicRates!C137</f>
        <v>3.5571999999999999E-2</v>
      </c>
      <c r="G97" s="5">
        <f>EconomicRates!D137</f>
        <v>7.0000000000000007E-2</v>
      </c>
      <c r="H97" s="5"/>
      <c r="I97" s="5"/>
      <c r="Q97" s="4"/>
      <c r="AX97">
        <f>IF(Z97&gt;0, (R97*SUMPRODUCT(K97:$K$98, X97:$X$98)-K97*$AZ$3)/Z97, 0)</f>
        <v>0</v>
      </c>
    </row>
    <row r="98" spans="2:50" x14ac:dyDescent="0.25">
      <c r="B98" s="6"/>
      <c r="F98" s="5">
        <f>EconomicRates!C138</f>
        <v>3.5571999999999999E-2</v>
      </c>
      <c r="G98" s="5">
        <f>EconomicRates!D138</f>
        <v>7.0000000000000007E-2</v>
      </c>
      <c r="H98" s="5"/>
      <c r="I98" s="5"/>
      <c r="Q98" s="4"/>
    </row>
    <row r="99" spans="2:50" x14ac:dyDescent="0.25">
      <c r="B99" s="6"/>
    </row>
    <row r="100" spans="2:50" x14ac:dyDescent="0.25">
      <c r="B100" s="6"/>
    </row>
    <row r="101" spans="2:50" x14ac:dyDescent="0.25">
      <c r="B101" s="6"/>
    </row>
    <row r="102" spans="2:50" x14ac:dyDescent="0.25">
      <c r="B102" s="6"/>
    </row>
    <row r="103" spans="2:50" x14ac:dyDescent="0.25">
      <c r="B103" s="6"/>
    </row>
    <row r="104" spans="2:50" x14ac:dyDescent="0.25">
      <c r="B104" s="6"/>
    </row>
    <row r="105" spans="2:50" x14ac:dyDescent="0.25">
      <c r="B105" s="6"/>
    </row>
    <row r="106" spans="2:50" x14ac:dyDescent="0.25">
      <c r="B106" s="6"/>
    </row>
    <row r="107" spans="2:50" x14ac:dyDescent="0.25">
      <c r="B107" s="6"/>
    </row>
    <row r="108" spans="2:50" x14ac:dyDescent="0.25">
      <c r="B108" s="6"/>
    </row>
    <row r="109" spans="2:50" x14ac:dyDescent="0.25">
      <c r="B109" s="6"/>
    </row>
    <row r="110" spans="2:50" x14ac:dyDescent="0.25">
      <c r="B110" s="6"/>
    </row>
    <row r="111" spans="2:50" x14ac:dyDescent="0.25">
      <c r="B111" s="6"/>
    </row>
    <row r="112" spans="2:50" x14ac:dyDescent="0.25">
      <c r="B112" s="6"/>
    </row>
    <row r="113" spans="2:2" x14ac:dyDescent="0.25">
      <c r="B113" s="6"/>
    </row>
    <row r="114" spans="2:2" x14ac:dyDescent="0.25">
      <c r="B114" s="6"/>
    </row>
    <row r="115" spans="2:2" x14ac:dyDescent="0.25">
      <c r="B115" s="6"/>
    </row>
    <row r="116" spans="2:2" x14ac:dyDescent="0.25">
      <c r="B116" s="6"/>
    </row>
    <row r="117" spans="2:2" x14ac:dyDescent="0.25">
      <c r="B117" s="6"/>
    </row>
    <row r="118" spans="2:2" x14ac:dyDescent="0.25">
      <c r="B118" s="6"/>
    </row>
    <row r="119" spans="2:2" x14ac:dyDescent="0.25">
      <c r="B119" s="6"/>
    </row>
    <row r="120" spans="2:2" x14ac:dyDescent="0.25">
      <c r="B120" s="6"/>
    </row>
    <row r="121" spans="2:2" x14ac:dyDescent="0.25">
      <c r="B121" s="6"/>
    </row>
    <row r="122" spans="2:2" x14ac:dyDescent="0.25">
      <c r="B122" s="6"/>
    </row>
    <row r="123" spans="2:2" x14ac:dyDescent="0.25">
      <c r="B123" s="6"/>
    </row>
    <row r="124" spans="2:2" x14ac:dyDescent="0.25">
      <c r="B124" s="6"/>
    </row>
    <row r="125" spans="2:2" x14ac:dyDescent="0.25">
      <c r="B125" s="6"/>
    </row>
    <row r="126" spans="2:2" x14ac:dyDescent="0.25">
      <c r="B126" s="6"/>
    </row>
    <row r="127" spans="2:2" x14ac:dyDescent="0.25">
      <c r="B127" s="6"/>
    </row>
    <row r="128" spans="2:2" x14ac:dyDescent="0.25">
      <c r="B128" s="6"/>
    </row>
    <row r="129" spans="2:2" x14ac:dyDescent="0.25">
      <c r="B129" s="6"/>
    </row>
    <row r="130" spans="2:2" x14ac:dyDescent="0.25">
      <c r="B130" s="6"/>
    </row>
    <row r="131" spans="2:2" x14ac:dyDescent="0.25">
      <c r="B131" s="6"/>
    </row>
    <row r="132" spans="2:2" x14ac:dyDescent="0.25">
      <c r="B132" s="6"/>
    </row>
    <row r="133" spans="2:2" x14ac:dyDescent="0.25">
      <c r="B133" s="6"/>
    </row>
    <row r="134" spans="2:2" x14ac:dyDescent="0.25">
      <c r="B134" s="6"/>
    </row>
    <row r="135" spans="2:2" x14ac:dyDescent="0.25">
      <c r="B135" s="6"/>
    </row>
    <row r="136" spans="2:2" x14ac:dyDescent="0.25">
      <c r="B136" s="6"/>
    </row>
    <row r="137" spans="2:2" x14ac:dyDescent="0.25">
      <c r="B137" s="6"/>
    </row>
    <row r="138" spans="2:2" x14ac:dyDescent="0.25">
      <c r="B138" s="6"/>
    </row>
    <row r="139" spans="2:2" x14ac:dyDescent="0.25">
      <c r="B139" s="6"/>
    </row>
    <row r="140" spans="2:2" x14ac:dyDescent="0.25">
      <c r="B140" s="6"/>
    </row>
    <row r="141" spans="2:2" x14ac:dyDescent="0.25">
      <c r="B141" s="6"/>
    </row>
    <row r="142" spans="2:2" x14ac:dyDescent="0.25">
      <c r="B142" s="6"/>
    </row>
    <row r="143" spans="2:2" x14ac:dyDescent="0.25">
      <c r="B143" s="6"/>
    </row>
    <row r="144" spans="2:2" x14ac:dyDescent="0.25">
      <c r="B144" s="6"/>
    </row>
    <row r="145" spans="2:2" x14ac:dyDescent="0.25">
      <c r="B145" s="6"/>
    </row>
    <row r="146" spans="2:2" x14ac:dyDescent="0.25">
      <c r="B146" s="6"/>
    </row>
    <row r="147" spans="2:2" x14ac:dyDescent="0.25">
      <c r="B147" s="6"/>
    </row>
    <row r="148" spans="2:2" x14ac:dyDescent="0.25">
      <c r="B148" s="6"/>
    </row>
    <row r="149" spans="2:2" x14ac:dyDescent="0.25">
      <c r="B149" s="6"/>
    </row>
    <row r="150" spans="2:2" x14ac:dyDescent="0.25">
      <c r="B150" s="6"/>
    </row>
    <row r="151" spans="2:2" x14ac:dyDescent="0.25">
      <c r="B151" s="6"/>
    </row>
    <row r="152" spans="2:2" x14ac:dyDescent="0.25">
      <c r="B152" s="6"/>
    </row>
    <row r="153" spans="2:2" x14ac:dyDescent="0.25">
      <c r="B153" s="6"/>
    </row>
    <row r="154" spans="2:2" x14ac:dyDescent="0.25">
      <c r="B154" s="6"/>
    </row>
    <row r="155" spans="2:2" x14ac:dyDescent="0.25">
      <c r="B155" s="6"/>
    </row>
    <row r="156" spans="2:2" x14ac:dyDescent="0.25">
      <c r="B156" s="6"/>
    </row>
    <row r="157" spans="2:2" x14ac:dyDescent="0.25">
      <c r="B157" s="6"/>
    </row>
    <row r="158" spans="2:2" x14ac:dyDescent="0.25">
      <c r="B158" s="6"/>
    </row>
    <row r="159" spans="2:2" x14ac:dyDescent="0.25">
      <c r="B159" s="6"/>
    </row>
    <row r="160" spans="2:2" x14ac:dyDescent="0.25">
      <c r="B160" s="6"/>
    </row>
    <row r="161" spans="2:2" x14ac:dyDescent="0.25">
      <c r="B161" s="6"/>
    </row>
    <row r="162" spans="2:2" x14ac:dyDescent="0.25">
      <c r="B162" s="6"/>
    </row>
    <row r="163" spans="2:2" x14ac:dyDescent="0.25">
      <c r="B163" s="6"/>
    </row>
    <row r="164" spans="2:2" x14ac:dyDescent="0.25">
      <c r="B164" s="6"/>
    </row>
  </sheetData>
  <conditionalFormatting sqref="AN81:AU81">
    <cfRule type="cellIs" dxfId="57" priority="1" operator="lessThan">
      <formula>0</formula>
    </cfRule>
  </conditionalFormatting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0B0895-08EB-4F2A-8E4D-E232F7274A3E}">
  <dimension ref="A1:AZ164"/>
  <sheetViews>
    <sheetView workbookViewId="0">
      <selection activeCell="J53" sqref="J53"/>
    </sheetView>
  </sheetViews>
  <sheetFormatPr defaultRowHeight="15" x14ac:dyDescent="0.25"/>
  <cols>
    <col min="3" max="3" width="10.7109375" customWidth="1"/>
    <col min="4" max="9" width="9.140625" bestFit="1" customWidth="1"/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5" width="9.140625" bestFit="1" customWidth="1"/>
    <col min="36" max="36" width="10.42578125" customWidth="1"/>
    <col min="37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47" width="9.140625" bestFit="1" customWidth="1"/>
  </cols>
  <sheetData>
    <row r="1" spans="1:52" x14ac:dyDescent="0.25">
      <c r="A1" t="s">
        <v>44</v>
      </c>
      <c r="Q1" t="s">
        <v>1</v>
      </c>
      <c r="W1" t="s">
        <v>2</v>
      </c>
      <c r="AB1" t="s">
        <v>45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2">
        <v>29179.944562570839</v>
      </c>
      <c r="K3">
        <v>1</v>
      </c>
      <c r="L3" s="2">
        <v>0</v>
      </c>
      <c r="O3">
        <f>$C$3</f>
        <v>29179.944562570839</v>
      </c>
      <c r="P3" s="2">
        <f>O3*C5</f>
        <v>2917.994456257084</v>
      </c>
      <c r="Q3" s="4">
        <f>B8</f>
        <v>100</v>
      </c>
      <c r="R3">
        <f t="shared" ref="R3:R66" si="0">$C$6</f>
        <v>500000</v>
      </c>
      <c r="S3">
        <f t="shared" ref="S3:S66" si="1">AX3</f>
        <v>0</v>
      </c>
      <c r="W3">
        <v>1</v>
      </c>
      <c r="Z3">
        <v>1</v>
      </c>
      <c r="AC3">
        <f t="shared" ref="AC3:AC66" si="2">S3*Z3</f>
        <v>0</v>
      </c>
      <c r="AE3">
        <f t="shared" ref="AE3:AE66" si="3">$Z3*O3</f>
        <v>29179.944562570839</v>
      </c>
      <c r="AF3">
        <f t="shared" ref="AF3:AG34" si="4">-$Z3*P3</f>
        <v>-2917.994456257084</v>
      </c>
      <c r="AG3">
        <f t="shared" si="4"/>
        <v>-100</v>
      </c>
      <c r="AH3">
        <f t="shared" ref="AH3:AH66" si="5">-X3*R3</f>
        <v>0</v>
      </c>
      <c r="AI3">
        <f t="shared" ref="AI3:AI34" si="6">SUM(AE3:AH3)</f>
        <v>26161.950106313754</v>
      </c>
      <c r="AJ3">
        <f t="shared" ref="AJ3:AJ66" si="7">AB3-AC3</f>
        <v>0</v>
      </c>
      <c r="AL3">
        <f t="shared" ref="AL3:AL66" si="8">SUM(AI3:AK3)</f>
        <v>26161.950106313754</v>
      </c>
      <c r="AN3">
        <f t="shared" ref="AN3:AU34" si="9">AE3*$K3</f>
        <v>29179.944562570839</v>
      </c>
      <c r="AO3">
        <f t="shared" si="9"/>
        <v>-2917.994456257084</v>
      </c>
      <c r="AP3">
        <f t="shared" si="9"/>
        <v>-100</v>
      </c>
      <c r="AQ3">
        <f t="shared" si="9"/>
        <v>0</v>
      </c>
      <c r="AR3">
        <f t="shared" si="9"/>
        <v>26161.950106313754</v>
      </c>
      <c r="AS3">
        <f t="shared" si="9"/>
        <v>0</v>
      </c>
      <c r="AT3">
        <f t="shared" si="9"/>
        <v>0</v>
      </c>
      <c r="AU3">
        <f t="shared" si="9"/>
        <v>26161.950106313754</v>
      </c>
      <c r="AW3">
        <v>0</v>
      </c>
      <c r="AX3">
        <f>IF(Z3&gt;0, (R3*SUMPRODUCT(K3:$K$98, X3:$X$98)-K3*$AZ$3)/Z3, 0)</f>
        <v>0</v>
      </c>
      <c r="AZ3">
        <f>C6*ABS(SUMPRODUCT(X4:X69, K4:K69))/1</f>
        <v>24503.097504182973</v>
      </c>
    </row>
    <row r="4" spans="1:52" x14ac:dyDescent="0.25">
      <c r="A4" t="s">
        <v>14</v>
      </c>
      <c r="C4" t="s">
        <v>37</v>
      </c>
      <c r="E4">
        <v>2004</v>
      </c>
      <c r="F4" s="5">
        <f>EconomicRates!C44</f>
        <v>3.5571999999999999E-2</v>
      </c>
      <c r="G4" s="5">
        <f>EconomicRates!D44</f>
        <v>7.0000000000000007E-2</v>
      </c>
      <c r="H4" s="5">
        <f t="shared" ref="H4:H67" si="10">G4+$C$9</f>
        <v>0.12000000000000001</v>
      </c>
      <c r="I4" s="5">
        <f t="shared" ref="I4:I67" si="11">1+H4</f>
        <v>1.1200000000000001</v>
      </c>
      <c r="J4">
        <f t="shared" ref="J4:J67" si="12">1/I4</f>
        <v>0.89285714285714279</v>
      </c>
      <c r="K4">
        <f>J4</f>
        <v>0.89285714285714279</v>
      </c>
      <c r="L4" s="2">
        <v>1</v>
      </c>
      <c r="M4" s="6">
        <f t="array" ref="M4:M69">Mortalities!B31:B96</f>
        <v>3.852E-3</v>
      </c>
      <c r="R4">
        <f t="shared" si="0"/>
        <v>500000</v>
      </c>
      <c r="S4">
        <f t="shared" si="1"/>
        <v>2662.2087916298333</v>
      </c>
      <c r="U4">
        <f t="shared" ref="U4:U67" si="13">M4</f>
        <v>3.852E-3</v>
      </c>
      <c r="V4">
        <f t="shared" ref="V4:V67" si="14">$C$10</f>
        <v>0.01</v>
      </c>
      <c r="W4">
        <f t="shared" ref="W4:W67" si="15">Z3</f>
        <v>1</v>
      </c>
      <c r="X4">
        <f t="shared" ref="X4:X67" si="16">U4*W4</f>
        <v>3.852E-3</v>
      </c>
      <c r="Y4">
        <f t="shared" ref="Y4:Y67" si="17">V4*W4</f>
        <v>0.01</v>
      </c>
      <c r="Z4">
        <f t="shared" ref="Z4:Z67" si="18">MAX(0, W4-X4-Y4)</f>
        <v>0.98614800000000002</v>
      </c>
      <c r="AB4">
        <f t="shared" ref="AB4:AB67" si="19">AC3</f>
        <v>0</v>
      </c>
      <c r="AC4">
        <f t="shared" si="2"/>
        <v>2625.331875448177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-1926</v>
      </c>
      <c r="AI4">
        <f t="shared" si="6"/>
        <v>-1926</v>
      </c>
      <c r="AJ4">
        <f t="shared" si="7"/>
        <v>-2625.331875448177</v>
      </c>
      <c r="AK4">
        <f>G4*SUM(AB4, AE4:AF4)</f>
        <v>0</v>
      </c>
      <c r="AL4">
        <f t="shared" si="8"/>
        <v>-4551.331875448177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-1719.6428571428571</v>
      </c>
      <c r="AR4">
        <f t="shared" si="9"/>
        <v>-1719.6428571428571</v>
      </c>
      <c r="AS4">
        <f t="shared" si="9"/>
        <v>-2344.0463173644434</v>
      </c>
      <c r="AT4">
        <f t="shared" si="9"/>
        <v>0</v>
      </c>
      <c r="AU4">
        <f t="shared" si="9"/>
        <v>-4063.6891745073008</v>
      </c>
      <c r="AW4">
        <v>1</v>
      </c>
      <c r="AX4">
        <f>IF(Z4&gt;0, (R4*SUMPRODUCT(K4:$K$98, X4:$X$98)-K4*$AZ$3)/Z4, 0)</f>
        <v>2662.2087916298333</v>
      </c>
    </row>
    <row r="5" spans="1:52" x14ac:dyDescent="0.25">
      <c r="C5" s="2">
        <f>'S.26.04.A'!C5</f>
        <v>0.1</v>
      </c>
      <c r="E5">
        <v>2005</v>
      </c>
      <c r="F5" s="5">
        <f>EconomicRates!C45</f>
        <v>3.5571999999999999E-2</v>
      </c>
      <c r="G5" s="5">
        <f>EconomicRates!D45</f>
        <v>7.0000000000000007E-2</v>
      </c>
      <c r="H5" s="5">
        <f t="shared" si="10"/>
        <v>0.12000000000000001</v>
      </c>
      <c r="I5" s="5">
        <f t="shared" si="11"/>
        <v>1.1200000000000001</v>
      </c>
      <c r="J5">
        <f t="shared" si="12"/>
        <v>0.89285714285714279</v>
      </c>
      <c r="K5">
        <f t="shared" ref="K5:K68" si="20">K4*J5</f>
        <v>0.79719387755102034</v>
      </c>
      <c r="L5" s="2">
        <v>2</v>
      </c>
      <c r="M5" s="6">
        <v>4.0049999999999999E-3</v>
      </c>
      <c r="Q5" s="4">
        <f t="shared" ref="Q5:Q68" si="21">$C$8</f>
        <v>12.5</v>
      </c>
      <c r="R5">
        <f t="shared" si="0"/>
        <v>500000</v>
      </c>
      <c r="S5">
        <f t="shared" si="1"/>
        <v>3342.1903566637552</v>
      </c>
      <c r="U5">
        <f t="shared" si="13"/>
        <v>4.0049999999999999E-3</v>
      </c>
      <c r="V5">
        <f t="shared" si="14"/>
        <v>0.01</v>
      </c>
      <c r="W5">
        <f t="shared" si="15"/>
        <v>0.98614800000000002</v>
      </c>
      <c r="X5">
        <f t="shared" si="16"/>
        <v>3.9495227400000001E-3</v>
      </c>
      <c r="Y5">
        <f t="shared" si="17"/>
        <v>9.8614800000000006E-3</v>
      </c>
      <c r="Z5">
        <f t="shared" si="18"/>
        <v>0.97233699726</v>
      </c>
      <c r="AB5">
        <f t="shared" si="19"/>
        <v>2625.331875448177</v>
      </c>
      <c r="AC5">
        <f t="shared" si="2"/>
        <v>3249.735335669764</v>
      </c>
      <c r="AE5">
        <f t="shared" si="3"/>
        <v>0</v>
      </c>
      <c r="AF5">
        <f t="shared" si="4"/>
        <v>0</v>
      </c>
      <c r="AG5">
        <f t="shared" si="4"/>
        <v>-12.15421246575</v>
      </c>
      <c r="AH5">
        <f t="shared" si="5"/>
        <v>-1974.7613699999999</v>
      </c>
      <c r="AI5">
        <f t="shared" si="6"/>
        <v>-1986.91558246575</v>
      </c>
      <c r="AJ5">
        <f t="shared" si="7"/>
        <v>-624.40346022158701</v>
      </c>
      <c r="AK5">
        <f>G5*SUM(AB5, AE5:AF5)</f>
        <v>183.7732312813724</v>
      </c>
      <c r="AL5">
        <f t="shared" si="8"/>
        <v>-2427.5458114059647</v>
      </c>
      <c r="AN5">
        <f t="shared" si="9"/>
        <v>0</v>
      </c>
      <c r="AO5">
        <f t="shared" si="9"/>
        <v>0</v>
      </c>
      <c r="AP5">
        <f t="shared" si="9"/>
        <v>-9.6892637641501906</v>
      </c>
      <c r="AQ5">
        <f t="shared" si="9"/>
        <v>-1574.267673788265</v>
      </c>
      <c r="AR5">
        <f t="shared" si="9"/>
        <v>-1583.9569375524154</v>
      </c>
      <c r="AS5">
        <f t="shared" si="9"/>
        <v>-497.77061561032122</v>
      </c>
      <c r="AT5">
        <f t="shared" si="9"/>
        <v>146.50289483527774</v>
      </c>
      <c r="AU5">
        <f t="shared" si="9"/>
        <v>-1935.2246583274589</v>
      </c>
      <c r="AW5">
        <v>2</v>
      </c>
      <c r="AX5">
        <f>IF(Z5&gt;0, (R5*SUMPRODUCT(K5:$K$98, X5:$X$98)-K5*$AZ$3)/Z5, 0)</f>
        <v>3342.1903566637552</v>
      </c>
    </row>
    <row r="6" spans="1:52" x14ac:dyDescent="0.25">
      <c r="A6" t="s">
        <v>16</v>
      </c>
      <c r="C6" s="2">
        <f>'S.26.04.D'!C6</f>
        <v>500000</v>
      </c>
      <c r="E6">
        <v>2006</v>
      </c>
      <c r="F6" s="5">
        <f>EconomicRates!C46</f>
        <v>3.5571999999999999E-2</v>
      </c>
      <c r="G6" s="5">
        <f>EconomicRates!D46</f>
        <v>7.0000000000000007E-2</v>
      </c>
      <c r="H6" s="5">
        <f t="shared" si="10"/>
        <v>0.12000000000000001</v>
      </c>
      <c r="I6" s="5">
        <f t="shared" si="11"/>
        <v>1.1200000000000001</v>
      </c>
      <c r="J6">
        <f t="shared" si="12"/>
        <v>0.89285714285714279</v>
      </c>
      <c r="K6">
        <f t="shared" si="20"/>
        <v>0.71178024781341098</v>
      </c>
      <c r="L6" s="2">
        <v>3</v>
      </c>
      <c r="M6" s="6">
        <v>4.1640000000000002E-3</v>
      </c>
      <c r="Q6" s="4">
        <f t="shared" si="21"/>
        <v>12.5</v>
      </c>
      <c r="R6">
        <f t="shared" si="0"/>
        <v>500000</v>
      </c>
      <c r="S6">
        <f t="shared" si="1"/>
        <v>3931.2585821084499</v>
      </c>
      <c r="U6">
        <f t="shared" si="13"/>
        <v>4.1640000000000002E-3</v>
      </c>
      <c r="V6">
        <f t="shared" si="14"/>
        <v>0.01</v>
      </c>
      <c r="W6">
        <f t="shared" si="15"/>
        <v>0.97233699726</v>
      </c>
      <c r="X6">
        <f t="shared" si="16"/>
        <v>4.0488112565906405E-3</v>
      </c>
      <c r="Y6">
        <f t="shared" si="17"/>
        <v>9.7233699725999996E-3</v>
      </c>
      <c r="Z6">
        <f t="shared" si="18"/>
        <v>0.95856481603080934</v>
      </c>
      <c r="AB6">
        <f t="shared" si="19"/>
        <v>3249.735335669764</v>
      </c>
      <c r="AC6">
        <f t="shared" si="2"/>
        <v>3768.3661595283265</v>
      </c>
      <c r="AE6">
        <f t="shared" si="3"/>
        <v>0</v>
      </c>
      <c r="AF6">
        <f t="shared" si="4"/>
        <v>0</v>
      </c>
      <c r="AG6">
        <f t="shared" si="4"/>
        <v>-11.982060200385117</v>
      </c>
      <c r="AH6">
        <f t="shared" si="5"/>
        <v>-2024.4056282953202</v>
      </c>
      <c r="AI6">
        <f t="shared" si="6"/>
        <v>-2036.3876884957053</v>
      </c>
      <c r="AJ6">
        <f t="shared" si="7"/>
        <v>-518.63082385856251</v>
      </c>
      <c r="AK6">
        <f>G6*SUM(AB6, AE6:AF6)</f>
        <v>227.4814734968835</v>
      </c>
      <c r="AL6">
        <f t="shared" si="8"/>
        <v>-2327.5370388573842</v>
      </c>
      <c r="AN6">
        <f t="shared" si="9"/>
        <v>0</v>
      </c>
      <c r="AO6">
        <f t="shared" si="9"/>
        <v>0</v>
      </c>
      <c r="AP6">
        <f t="shared" si="9"/>
        <v>-8.5285937787453268</v>
      </c>
      <c r="AQ6">
        <f t="shared" si="9"/>
        <v>-1440.931939782907</v>
      </c>
      <c r="AR6">
        <f t="shared" si="9"/>
        <v>-1449.4605335616523</v>
      </c>
      <c r="AS6">
        <f t="shared" si="9"/>
        <v>-369.15117632972112</v>
      </c>
      <c r="AT6">
        <f t="shared" si="9"/>
        <v>161.91681957857162</v>
      </c>
      <c r="AU6">
        <f t="shared" si="9"/>
        <v>-1656.6948903128018</v>
      </c>
      <c r="AW6">
        <v>3</v>
      </c>
      <c r="AX6">
        <f>IF(Z6&gt;0, (R6*SUMPRODUCT(K6:$K$98, X6:$X$98)-K6*$AZ$3)/Z6, 0)</f>
        <v>3931.2585821084499</v>
      </c>
    </row>
    <row r="7" spans="1:52" x14ac:dyDescent="0.25">
      <c r="A7" t="s">
        <v>15</v>
      </c>
      <c r="B7" t="s">
        <v>37</v>
      </c>
      <c r="C7" t="s">
        <v>46</v>
      </c>
      <c r="E7">
        <v>2007</v>
      </c>
      <c r="F7" s="5">
        <f>EconomicRates!C47</f>
        <v>3.5571999999999999E-2</v>
      </c>
      <c r="G7" s="5">
        <f>EconomicRates!D47</f>
        <v>7.0000000000000007E-2</v>
      </c>
      <c r="H7" s="5">
        <f t="shared" si="10"/>
        <v>0.12000000000000001</v>
      </c>
      <c r="I7" s="5">
        <f t="shared" si="11"/>
        <v>1.1200000000000001</v>
      </c>
      <c r="J7">
        <f t="shared" si="12"/>
        <v>0.89285714285714279</v>
      </c>
      <c r="K7">
        <f t="shared" si="20"/>
        <v>0.63551807840483121</v>
      </c>
      <c r="L7" s="2">
        <v>4</v>
      </c>
      <c r="M7" s="6">
        <v>4.3350000000000003E-3</v>
      </c>
      <c r="Q7" s="4">
        <f t="shared" si="21"/>
        <v>12.5</v>
      </c>
      <c r="R7">
        <f t="shared" si="0"/>
        <v>500000</v>
      </c>
      <c r="S7">
        <f t="shared" si="1"/>
        <v>4441.1388025486804</v>
      </c>
      <c r="U7">
        <f t="shared" si="13"/>
        <v>4.3350000000000003E-3</v>
      </c>
      <c r="V7">
        <f t="shared" si="14"/>
        <v>0.01</v>
      </c>
      <c r="W7">
        <f t="shared" si="15"/>
        <v>0.95856481603080934</v>
      </c>
      <c r="X7">
        <f t="shared" si="16"/>
        <v>4.155378477493559E-3</v>
      </c>
      <c r="Y7">
        <f t="shared" si="17"/>
        <v>9.5856481603080936E-3</v>
      </c>
      <c r="Z7">
        <f t="shared" si="18"/>
        <v>0.94482378939300771</v>
      </c>
      <c r="AB7">
        <f t="shared" si="19"/>
        <v>3768.3661595283265</v>
      </c>
      <c r="AC7">
        <f t="shared" si="2"/>
        <v>4196.093592644369</v>
      </c>
      <c r="AE7">
        <f t="shared" si="3"/>
        <v>0</v>
      </c>
      <c r="AF7">
        <f t="shared" si="4"/>
        <v>0</v>
      </c>
      <c r="AG7">
        <f t="shared" si="4"/>
        <v>-11.810297367412597</v>
      </c>
      <c r="AH7">
        <f t="shared" si="5"/>
        <v>-2077.6892387467797</v>
      </c>
      <c r="AI7">
        <f t="shared" si="6"/>
        <v>-2089.4995361141923</v>
      </c>
      <c r="AJ7">
        <f t="shared" si="7"/>
        <v>-427.72743311604245</v>
      </c>
      <c r="AK7">
        <f>G7*SUM(AB7, AE7:AF7)</f>
        <v>263.78563116698291</v>
      </c>
      <c r="AL7">
        <f t="shared" si="8"/>
        <v>-2253.4413380632518</v>
      </c>
      <c r="AN7">
        <f t="shared" si="9"/>
        <v>0</v>
      </c>
      <c r="AO7">
        <f t="shared" si="9"/>
        <v>0</v>
      </c>
      <c r="AP7">
        <f t="shared" si="9"/>
        <v>-7.5056574883276905</v>
      </c>
      <c r="AQ7">
        <f t="shared" si="9"/>
        <v>-1320.4090725307499</v>
      </c>
      <c r="AR7">
        <f t="shared" si="9"/>
        <v>-1327.9147300190778</v>
      </c>
      <c r="AS7">
        <f t="shared" si="9"/>
        <v>-271.82851637493826</v>
      </c>
      <c r="AT7">
        <f t="shared" si="9"/>
        <v>167.64053743004652</v>
      </c>
      <c r="AU7">
        <f t="shared" si="9"/>
        <v>-1432.1027089639695</v>
      </c>
      <c r="AW7">
        <v>4</v>
      </c>
      <c r="AX7">
        <f>IF(Z7&gt;0, (R7*SUMPRODUCT(K7:$K$98, X7:$X$98)-K7*$AZ$3)/Z7, 0)</f>
        <v>4441.1388025486804</v>
      </c>
    </row>
    <row r="8" spans="1:52" x14ac:dyDescent="0.25">
      <c r="B8" s="2">
        <f>'S.26.04.A'!B8</f>
        <v>100</v>
      </c>
      <c r="C8" s="2">
        <f>'S.26.04.A'!C8</f>
        <v>12.5</v>
      </c>
      <c r="E8">
        <v>2008</v>
      </c>
      <c r="F8" s="5">
        <f>EconomicRates!C48</f>
        <v>3.5571999999999999E-2</v>
      </c>
      <c r="G8" s="5">
        <f>EconomicRates!D48</f>
        <v>7.0000000000000007E-2</v>
      </c>
      <c r="H8" s="5">
        <f t="shared" si="10"/>
        <v>0.12000000000000001</v>
      </c>
      <c r="I8" s="5">
        <f t="shared" si="11"/>
        <v>1.1200000000000001</v>
      </c>
      <c r="J8">
        <f t="shared" si="12"/>
        <v>0.89285714285714279</v>
      </c>
      <c r="K8">
        <f t="shared" si="20"/>
        <v>0.5674268557185993</v>
      </c>
      <c r="L8" s="2">
        <v>5</v>
      </c>
      <c r="M8" s="6">
        <v>4.522E-3</v>
      </c>
      <c r="Q8" s="4">
        <f t="shared" si="21"/>
        <v>12.5</v>
      </c>
      <c r="R8">
        <f t="shared" si="0"/>
        <v>500000</v>
      </c>
      <c r="S8">
        <f t="shared" si="1"/>
        <v>4880.3731747542715</v>
      </c>
      <c r="U8">
        <f t="shared" si="13"/>
        <v>4.522E-3</v>
      </c>
      <c r="V8">
        <f t="shared" si="14"/>
        <v>0.01</v>
      </c>
      <c r="W8">
        <f t="shared" si="15"/>
        <v>0.94482378939300771</v>
      </c>
      <c r="X8">
        <f t="shared" si="16"/>
        <v>4.2724931756351805E-3</v>
      </c>
      <c r="Y8">
        <f t="shared" si="17"/>
        <v>9.4482378939300775E-3</v>
      </c>
      <c r="Z8">
        <f t="shared" si="18"/>
        <v>0.93110305832344242</v>
      </c>
      <c r="AB8">
        <f t="shared" si="19"/>
        <v>4196.093592644369</v>
      </c>
      <c r="AC8">
        <f t="shared" si="2"/>
        <v>4544.1303887733902</v>
      </c>
      <c r="AE8">
        <f t="shared" si="3"/>
        <v>0</v>
      </c>
      <c r="AF8">
        <f t="shared" si="4"/>
        <v>0</v>
      </c>
      <c r="AG8">
        <f t="shared" si="4"/>
        <v>-11.63878822904303</v>
      </c>
      <c r="AH8">
        <f t="shared" si="5"/>
        <v>-2136.2465878175904</v>
      </c>
      <c r="AI8">
        <f t="shared" si="6"/>
        <v>-2147.8853760466336</v>
      </c>
      <c r="AJ8">
        <f t="shared" si="7"/>
        <v>-348.03679612902124</v>
      </c>
      <c r="AK8">
        <f t="shared" ref="AK8:AK69" si="22">G8*SUM(AB8:AB8, AE8:AF8)</f>
        <v>293.72655148510586</v>
      </c>
      <c r="AL8">
        <f t="shared" si="8"/>
        <v>-2202.1956206905488</v>
      </c>
      <c r="AN8">
        <f t="shared" si="9"/>
        <v>0</v>
      </c>
      <c r="AO8">
        <f t="shared" si="9"/>
        <v>0</v>
      </c>
      <c r="AP8">
        <f t="shared" si="9"/>
        <v>-6.6041610091805314</v>
      </c>
      <c r="AQ8">
        <f t="shared" si="9"/>
        <v>-1212.1636843649219</v>
      </c>
      <c r="AR8">
        <f t="shared" si="9"/>
        <v>-1218.7678453741025</v>
      </c>
      <c r="AS8">
        <f t="shared" si="9"/>
        <v>-197.48542490186568</v>
      </c>
      <c r="AT8">
        <f t="shared" si="9"/>
        <v>166.66833355026088</v>
      </c>
      <c r="AU8">
        <f t="shared" si="9"/>
        <v>-1249.5849367257072</v>
      </c>
      <c r="AW8">
        <v>5</v>
      </c>
      <c r="AX8">
        <f>IF(Z8&gt;0, (R8*SUMPRODUCT(K8:$K$98, X8:$X$98)-K8*$AZ$3)/Z8, 0)</f>
        <v>4880.3731747542715</v>
      </c>
    </row>
    <row r="9" spans="1:52" x14ac:dyDescent="0.25">
      <c r="A9" t="s">
        <v>39</v>
      </c>
      <c r="C9" s="2">
        <f>'S.26.04.A'!C9</f>
        <v>0.05</v>
      </c>
      <c r="E9">
        <v>2009</v>
      </c>
      <c r="F9" s="5">
        <f>EconomicRates!C49</f>
        <v>3.5571999999999999E-2</v>
      </c>
      <c r="G9" s="5">
        <f>EconomicRates!D49</f>
        <v>7.0000000000000007E-2</v>
      </c>
      <c r="H9" s="5">
        <f t="shared" si="10"/>
        <v>0.12000000000000001</v>
      </c>
      <c r="I9" s="5">
        <f t="shared" si="11"/>
        <v>1.1200000000000001</v>
      </c>
      <c r="J9">
        <f t="shared" si="12"/>
        <v>0.89285714285714279</v>
      </c>
      <c r="K9">
        <f t="shared" si="20"/>
        <v>0.50663112117732079</v>
      </c>
      <c r="L9" s="2">
        <v>6</v>
      </c>
      <c r="M9" s="6">
        <v>4.7470000000000004E-3</v>
      </c>
      <c r="Q9" s="4">
        <f t="shared" si="21"/>
        <v>12.5</v>
      </c>
      <c r="R9">
        <f t="shared" si="0"/>
        <v>500000</v>
      </c>
      <c r="S9">
        <f t="shared" si="1"/>
        <v>5255.9377081875937</v>
      </c>
      <c r="U9">
        <f t="shared" si="13"/>
        <v>4.7470000000000004E-3</v>
      </c>
      <c r="V9">
        <f t="shared" si="14"/>
        <v>0.01</v>
      </c>
      <c r="W9">
        <f t="shared" si="15"/>
        <v>0.93110305832344242</v>
      </c>
      <c r="X9">
        <f t="shared" si="16"/>
        <v>4.4199462178613818E-3</v>
      </c>
      <c r="Y9">
        <f t="shared" si="17"/>
        <v>9.311030583234424E-3</v>
      </c>
      <c r="Z9">
        <f t="shared" si="18"/>
        <v>0.91737208152234662</v>
      </c>
      <c r="AB9">
        <f t="shared" si="19"/>
        <v>4544.1303887733902</v>
      </c>
      <c r="AC9">
        <f t="shared" si="2"/>
        <v>4821.6505157118445</v>
      </c>
      <c r="AE9">
        <f t="shared" si="3"/>
        <v>0</v>
      </c>
      <c r="AF9">
        <f t="shared" si="4"/>
        <v>0</v>
      </c>
      <c r="AG9">
        <f t="shared" si="4"/>
        <v>-11.467151019029332</v>
      </c>
      <c r="AH9">
        <f t="shared" si="5"/>
        <v>-2209.9731089306911</v>
      </c>
      <c r="AI9">
        <f t="shared" si="6"/>
        <v>-2221.4402599497203</v>
      </c>
      <c r="AJ9">
        <f t="shared" si="7"/>
        <v>-277.52012693845427</v>
      </c>
      <c r="AK9">
        <f t="shared" si="22"/>
        <v>318.08912721413736</v>
      </c>
      <c r="AL9">
        <f t="shared" si="8"/>
        <v>-2180.871259674037</v>
      </c>
      <c r="AN9">
        <f t="shared" si="9"/>
        <v>0</v>
      </c>
      <c r="AO9">
        <f t="shared" si="9"/>
        <v>0</v>
      </c>
      <c r="AP9">
        <f t="shared" si="9"/>
        <v>-5.8096155774804874</v>
      </c>
      <c r="AQ9">
        <f t="shared" si="9"/>
        <v>-1119.6411539492854</v>
      </c>
      <c r="AR9">
        <f t="shared" si="9"/>
        <v>-1125.4507695267657</v>
      </c>
      <c r="AS9">
        <f t="shared" si="9"/>
        <v>-140.60033306010146</v>
      </c>
      <c r="AT9">
        <f t="shared" si="9"/>
        <v>161.15385115481382</v>
      </c>
      <c r="AU9">
        <f t="shared" si="9"/>
        <v>-1104.8972514320533</v>
      </c>
      <c r="AW9">
        <v>6</v>
      </c>
      <c r="AX9">
        <f>IF(Z9&gt;0, (R9*SUMPRODUCT(K9:$K$98, X9:$X$98)-K9*$AZ$3)/Z9, 0)</f>
        <v>5255.9377081875937</v>
      </c>
    </row>
    <row r="10" spans="1:52" x14ac:dyDescent="0.25">
      <c r="A10" t="s">
        <v>19</v>
      </c>
      <c r="C10" s="2">
        <f>'S.26.04.A'!C10</f>
        <v>0.01</v>
      </c>
      <c r="E10">
        <v>2010</v>
      </c>
      <c r="F10" s="5">
        <f>EconomicRates!C50</f>
        <v>3.5571999999999999E-2</v>
      </c>
      <c r="G10" s="5">
        <f>EconomicRates!D50</f>
        <v>7.0000000000000007E-2</v>
      </c>
      <c r="H10" s="5">
        <f t="shared" si="10"/>
        <v>0.12000000000000001</v>
      </c>
      <c r="I10" s="5">
        <f t="shared" si="11"/>
        <v>1.1200000000000001</v>
      </c>
      <c r="J10">
        <f t="shared" si="12"/>
        <v>0.89285714285714279</v>
      </c>
      <c r="K10">
        <f t="shared" si="20"/>
        <v>0.45234921533689354</v>
      </c>
      <c r="L10" s="2">
        <v>7</v>
      </c>
      <c r="M10" s="6">
        <v>4.9870000000000001E-3</v>
      </c>
      <c r="Q10" s="4">
        <f t="shared" si="21"/>
        <v>12.5</v>
      </c>
      <c r="R10">
        <f t="shared" si="0"/>
        <v>500000</v>
      </c>
      <c r="S10">
        <f t="shared" si="1"/>
        <v>5568.7845708007253</v>
      </c>
      <c r="U10">
        <f t="shared" si="13"/>
        <v>4.9870000000000001E-3</v>
      </c>
      <c r="V10">
        <f t="shared" si="14"/>
        <v>0.01</v>
      </c>
      <c r="W10">
        <f t="shared" si="15"/>
        <v>0.91737208152234662</v>
      </c>
      <c r="X10">
        <f t="shared" si="16"/>
        <v>4.5749345705519426E-3</v>
      </c>
      <c r="Y10">
        <f t="shared" si="17"/>
        <v>9.1737208152234666E-3</v>
      </c>
      <c r="Z10">
        <f t="shared" si="18"/>
        <v>0.90362342613657121</v>
      </c>
      <c r="AB10">
        <f t="shared" si="19"/>
        <v>4821.6505157118445</v>
      </c>
      <c r="AC10">
        <f t="shared" si="2"/>
        <v>5032.0841932834264</v>
      </c>
      <c r="AE10">
        <f t="shared" si="3"/>
        <v>0</v>
      </c>
      <c r="AF10">
        <f t="shared" si="4"/>
        <v>0</v>
      </c>
      <c r="AG10">
        <f t="shared" si="4"/>
        <v>-11.29529282670714</v>
      </c>
      <c r="AH10">
        <f t="shared" si="5"/>
        <v>-2287.4672852759713</v>
      </c>
      <c r="AI10">
        <f t="shared" si="6"/>
        <v>-2298.7625781026786</v>
      </c>
      <c r="AJ10">
        <f t="shared" si="7"/>
        <v>-210.43367757158194</v>
      </c>
      <c r="AK10">
        <f t="shared" si="22"/>
        <v>337.51553609982915</v>
      </c>
      <c r="AL10">
        <f t="shared" si="8"/>
        <v>-2171.6807195744314</v>
      </c>
      <c r="AN10">
        <f t="shared" si="9"/>
        <v>0</v>
      </c>
      <c r="AO10">
        <f t="shared" si="9"/>
        <v>0</v>
      </c>
      <c r="AP10">
        <f t="shared" si="9"/>
        <v>-5.109416847161417</v>
      </c>
      <c r="AQ10">
        <f t="shared" si="9"/>
        <v>-1034.7340316033997</v>
      </c>
      <c r="AR10">
        <f t="shared" si="9"/>
        <v>-1039.843448450561</v>
      </c>
      <c r="AS10">
        <f t="shared" si="9"/>
        <v>-95.189508929961946</v>
      </c>
      <c r="AT10">
        <f t="shared" si="9"/>
        <v>152.67488791876869</v>
      </c>
      <c r="AU10">
        <f t="shared" si="9"/>
        <v>-982.35806946175433</v>
      </c>
      <c r="AW10">
        <v>7</v>
      </c>
      <c r="AX10">
        <f>IF(Z10&gt;0, (R10*SUMPRODUCT(K10:$K$98, X10:$X$98)-K10*$AZ$3)/Z10, 0)</f>
        <v>5568.7845708007253</v>
      </c>
    </row>
    <row r="11" spans="1:52" x14ac:dyDescent="0.25">
      <c r="A11" t="s">
        <v>33</v>
      </c>
      <c r="C11" s="12">
        <f>AU71</f>
        <v>7.626364817436837E-14</v>
      </c>
      <c r="E11">
        <v>2011</v>
      </c>
      <c r="F11" s="5">
        <f>EconomicRates!C51</f>
        <v>3.5571999999999999E-2</v>
      </c>
      <c r="G11" s="5">
        <f>EconomicRates!D51</f>
        <v>7.0000000000000007E-2</v>
      </c>
      <c r="H11" s="5">
        <f t="shared" si="10"/>
        <v>0.12000000000000001</v>
      </c>
      <c r="I11" s="5">
        <f t="shared" si="11"/>
        <v>1.1200000000000001</v>
      </c>
      <c r="J11">
        <f t="shared" si="12"/>
        <v>0.89285714285714279</v>
      </c>
      <c r="K11">
        <f t="shared" si="20"/>
        <v>0.40388322797936921</v>
      </c>
      <c r="L11" s="2">
        <v>8</v>
      </c>
      <c r="M11" s="6">
        <v>5.2249999999999996E-3</v>
      </c>
      <c r="Q11" s="4">
        <f t="shared" si="21"/>
        <v>12.5</v>
      </c>
      <c r="R11">
        <f t="shared" si="0"/>
        <v>500000</v>
      </c>
      <c r="S11">
        <f t="shared" si="1"/>
        <v>5826.6282530129492</v>
      </c>
      <c r="U11">
        <f t="shared" si="13"/>
        <v>5.2249999999999996E-3</v>
      </c>
      <c r="V11">
        <f t="shared" si="14"/>
        <v>0.01</v>
      </c>
      <c r="W11">
        <f t="shared" si="15"/>
        <v>0.90362342613657121</v>
      </c>
      <c r="X11">
        <f t="shared" si="16"/>
        <v>4.7214324015635838E-3</v>
      </c>
      <c r="Y11">
        <f t="shared" si="17"/>
        <v>9.0362342613657127E-3</v>
      </c>
      <c r="Z11">
        <f t="shared" si="18"/>
        <v>0.88986575947364199</v>
      </c>
      <c r="AB11">
        <f t="shared" si="19"/>
        <v>5032.0841932834264</v>
      </c>
      <c r="AC11">
        <f t="shared" si="2"/>
        <v>5184.916975537948</v>
      </c>
      <c r="AE11">
        <f t="shared" si="3"/>
        <v>0</v>
      </c>
      <c r="AF11">
        <f t="shared" si="4"/>
        <v>0</v>
      </c>
      <c r="AG11">
        <f t="shared" si="4"/>
        <v>-11.123321993420525</v>
      </c>
      <c r="AH11">
        <f t="shared" si="5"/>
        <v>-2360.7162007817919</v>
      </c>
      <c r="AI11">
        <f t="shared" si="6"/>
        <v>-2371.8395227752126</v>
      </c>
      <c r="AJ11">
        <f t="shared" si="7"/>
        <v>-152.83278225452159</v>
      </c>
      <c r="AK11">
        <f t="shared" si="22"/>
        <v>352.24589352983986</v>
      </c>
      <c r="AL11">
        <f t="shared" si="8"/>
        <v>-2172.4264114998941</v>
      </c>
      <c r="AN11">
        <f t="shared" si="9"/>
        <v>0</v>
      </c>
      <c r="AO11">
        <f t="shared" si="9"/>
        <v>0</v>
      </c>
      <c r="AP11">
        <f t="shared" si="9"/>
        <v>-4.4925231925565932</v>
      </c>
      <c r="AQ11">
        <f t="shared" si="9"/>
        <v>-953.45367951494279</v>
      </c>
      <c r="AR11">
        <f t="shared" si="9"/>
        <v>-957.94620270749942</v>
      </c>
      <c r="AS11">
        <f t="shared" si="9"/>
        <v>-61.726597438024235</v>
      </c>
      <c r="AT11">
        <f t="shared" si="9"/>
        <v>142.26620852130893</v>
      </c>
      <c r="AU11">
        <f t="shared" si="9"/>
        <v>-877.40659162421468</v>
      </c>
      <c r="AW11">
        <v>8</v>
      </c>
      <c r="AX11">
        <f>IF(Z11&gt;0, (R11*SUMPRODUCT(K11:$K$98, X11:$X$98)-K11*$AZ$3)/Z11, 0)</f>
        <v>5826.6282530129492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f>EconomicRates!C52</f>
        <v>3.5571999999999999E-2</v>
      </c>
      <c r="G12" s="5">
        <f>EconomicRates!D52</f>
        <v>7.0000000000000007E-2</v>
      </c>
      <c r="H12" s="5">
        <f t="shared" si="10"/>
        <v>0.12000000000000001</v>
      </c>
      <c r="I12" s="5">
        <f t="shared" si="11"/>
        <v>1.1200000000000001</v>
      </c>
      <c r="J12">
        <f t="shared" si="12"/>
        <v>0.89285714285714279</v>
      </c>
      <c r="K12">
        <f t="shared" si="20"/>
        <v>0.36061002498157962</v>
      </c>
      <c r="L12" s="2">
        <v>9</v>
      </c>
      <c r="M12" s="6">
        <v>5.4879999999999998E-3</v>
      </c>
      <c r="Q12" s="4">
        <f t="shared" si="21"/>
        <v>12.5</v>
      </c>
      <c r="R12">
        <f t="shared" si="0"/>
        <v>500000</v>
      </c>
      <c r="S12">
        <f t="shared" si="1"/>
        <v>6040.2812016226726</v>
      </c>
      <c r="U12">
        <f t="shared" si="13"/>
        <v>5.4879999999999998E-3</v>
      </c>
      <c r="V12">
        <f t="shared" si="14"/>
        <v>0.01</v>
      </c>
      <c r="W12">
        <f t="shared" si="15"/>
        <v>0.88986575947364199</v>
      </c>
      <c r="X12">
        <f t="shared" si="16"/>
        <v>4.8835832879913473E-3</v>
      </c>
      <c r="Y12">
        <f t="shared" si="17"/>
        <v>8.8986575947364206E-3</v>
      </c>
      <c r="Z12">
        <f t="shared" si="18"/>
        <v>0.87608351859091427</v>
      </c>
      <c r="AB12">
        <f t="shared" si="19"/>
        <v>5184.916975537948</v>
      </c>
      <c r="AC12">
        <f t="shared" si="2"/>
        <v>5291.7908083961465</v>
      </c>
      <c r="AE12">
        <f t="shared" si="3"/>
        <v>0</v>
      </c>
      <c r="AF12">
        <f t="shared" si="4"/>
        <v>0</v>
      </c>
      <c r="AG12">
        <f t="shared" si="4"/>
        <v>-10.951043982386429</v>
      </c>
      <c r="AH12">
        <f t="shared" si="5"/>
        <v>-2441.7916439956734</v>
      </c>
      <c r="AI12">
        <f t="shared" si="6"/>
        <v>-2452.7426879780601</v>
      </c>
      <c r="AJ12">
        <f t="shared" si="7"/>
        <v>-106.87383285819851</v>
      </c>
      <c r="AK12">
        <f t="shared" si="22"/>
        <v>362.9441882876564</v>
      </c>
      <c r="AL12">
        <f t="shared" si="8"/>
        <v>-2196.6723325486023</v>
      </c>
      <c r="AN12">
        <f t="shared" si="9"/>
        <v>0</v>
      </c>
      <c r="AO12">
        <f t="shared" si="9"/>
        <v>0</v>
      </c>
      <c r="AP12">
        <f t="shared" si="9"/>
        <v>-3.949056244062747</v>
      </c>
      <c r="AQ12">
        <f t="shared" si="9"/>
        <v>-880.53454574109219</v>
      </c>
      <c r="AR12">
        <f t="shared" si="9"/>
        <v>-884.48360198515502</v>
      </c>
      <c r="AS12">
        <f t="shared" si="9"/>
        <v>-38.539775536872128</v>
      </c>
      <c r="AT12">
        <f t="shared" si="9"/>
        <v>130.88131280533091</v>
      </c>
      <c r="AU12">
        <f t="shared" si="9"/>
        <v>-792.14206471669627</v>
      </c>
      <c r="AW12">
        <v>9</v>
      </c>
      <c r="AX12">
        <f>IF(Z12&gt;0, (R12*SUMPRODUCT(K12:$K$98, X12:$X$98)-K12*$AZ$3)/Z12, 0)</f>
        <v>6040.2812016226726</v>
      </c>
    </row>
    <row r="13" spans="1:52" x14ac:dyDescent="0.25">
      <c r="E13">
        <v>2013</v>
      </c>
      <c r="F13" s="5">
        <f>EconomicRates!C53</f>
        <v>3.5571999999999999E-2</v>
      </c>
      <c r="G13" s="5">
        <f>EconomicRates!D53</f>
        <v>7.0000000000000007E-2</v>
      </c>
      <c r="H13" s="5">
        <f t="shared" si="10"/>
        <v>0.12000000000000001</v>
      </c>
      <c r="I13" s="5">
        <f t="shared" si="11"/>
        <v>1.1200000000000001</v>
      </c>
      <c r="J13">
        <f t="shared" si="12"/>
        <v>0.89285714285714279</v>
      </c>
      <c r="K13">
        <f t="shared" si="20"/>
        <v>0.32197323659069604</v>
      </c>
      <c r="L13" s="2">
        <v>10</v>
      </c>
      <c r="M13" s="6">
        <v>5.7670000000000004E-3</v>
      </c>
      <c r="Q13" s="4">
        <f t="shared" si="21"/>
        <v>12.5</v>
      </c>
      <c r="R13">
        <f t="shared" si="0"/>
        <v>500000</v>
      </c>
      <c r="S13">
        <f t="shared" si="1"/>
        <v>6213.8023253733018</v>
      </c>
      <c r="U13">
        <f t="shared" si="13"/>
        <v>5.7670000000000004E-3</v>
      </c>
      <c r="V13">
        <f t="shared" si="14"/>
        <v>0.01</v>
      </c>
      <c r="W13">
        <f t="shared" si="15"/>
        <v>0.87608351859091427</v>
      </c>
      <c r="X13">
        <f t="shared" si="16"/>
        <v>5.0523736517138033E-3</v>
      </c>
      <c r="Y13">
        <f t="shared" si="17"/>
        <v>8.7608351859091421E-3</v>
      </c>
      <c r="Z13">
        <f t="shared" si="18"/>
        <v>0.86227030975329133</v>
      </c>
      <c r="AB13">
        <f t="shared" si="19"/>
        <v>5291.7908083961465</v>
      </c>
      <c r="AC13">
        <f t="shared" si="2"/>
        <v>5357.9772558453587</v>
      </c>
      <c r="AE13">
        <f t="shared" si="3"/>
        <v>0</v>
      </c>
      <c r="AF13">
        <f t="shared" si="4"/>
        <v>0</v>
      </c>
      <c r="AG13">
        <f t="shared" si="4"/>
        <v>-10.778378871916141</v>
      </c>
      <c r="AH13">
        <f t="shared" si="5"/>
        <v>-2526.1868258569016</v>
      </c>
      <c r="AI13">
        <f t="shared" si="6"/>
        <v>-2536.9652047288178</v>
      </c>
      <c r="AJ13">
        <f t="shared" si="7"/>
        <v>-66.18644744921221</v>
      </c>
      <c r="AK13">
        <f t="shared" si="22"/>
        <v>370.42535658773028</v>
      </c>
      <c r="AL13">
        <f t="shared" si="8"/>
        <v>-2232.7262955902997</v>
      </c>
      <c r="AN13">
        <f t="shared" si="9"/>
        <v>0</v>
      </c>
      <c r="AO13">
        <f t="shared" si="9"/>
        <v>0</v>
      </c>
      <c r="AP13">
        <f t="shared" si="9"/>
        <v>-3.4703495305916152</v>
      </c>
      <c r="AQ13">
        <f t="shared" si="9"/>
        <v>-813.36454855392367</v>
      </c>
      <c r="AR13">
        <f t="shared" si="9"/>
        <v>-816.83489808451532</v>
      </c>
      <c r="AS13">
        <f t="shared" si="9"/>
        <v>-21.310264703662874</v>
      </c>
      <c r="AT13">
        <f t="shared" si="9"/>
        <v>119.26705097581423</v>
      </c>
      <c r="AU13">
        <f t="shared" si="9"/>
        <v>-718.87811181236395</v>
      </c>
      <c r="AW13">
        <v>10</v>
      </c>
      <c r="AX13">
        <f>IF(Z13&gt;0, (R13*SUMPRODUCT(K13:$K$98, X13:$X$98)-K13*$AZ$3)/Z13, 0)</f>
        <v>6213.8023253733018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10"/>
        <v>0.12000000000000001</v>
      </c>
      <c r="I14" s="5">
        <f t="shared" si="11"/>
        <v>1.1200000000000001</v>
      </c>
      <c r="J14">
        <f t="shared" si="12"/>
        <v>0.89285714285714279</v>
      </c>
      <c r="K14">
        <f t="shared" si="20"/>
        <v>0.28747610409883573</v>
      </c>
      <c r="L14" s="2">
        <v>11</v>
      </c>
      <c r="M14" s="6">
        <v>6.0780000000000001E-3</v>
      </c>
      <c r="Q14" s="4">
        <f t="shared" si="21"/>
        <v>12.5</v>
      </c>
      <c r="R14">
        <f t="shared" si="0"/>
        <v>500000</v>
      </c>
      <c r="S14">
        <f t="shared" si="1"/>
        <v>6352.9662510844819</v>
      </c>
      <c r="U14">
        <f t="shared" si="13"/>
        <v>6.0780000000000001E-3</v>
      </c>
      <c r="V14">
        <f t="shared" si="14"/>
        <v>0.01</v>
      </c>
      <c r="W14">
        <f t="shared" si="15"/>
        <v>0.86227030975329133</v>
      </c>
      <c r="X14">
        <f t="shared" si="16"/>
        <v>5.2408789426805049E-3</v>
      </c>
      <c r="Y14">
        <f t="shared" si="17"/>
        <v>8.622703097532913E-3</v>
      </c>
      <c r="Z14">
        <f t="shared" si="18"/>
        <v>0.8484067277130779</v>
      </c>
      <c r="AB14">
        <f t="shared" si="19"/>
        <v>5357.9772558453587</v>
      </c>
      <c r="AC14">
        <f t="shared" si="2"/>
        <v>5389.8993083542055</v>
      </c>
      <c r="AE14">
        <f t="shared" si="3"/>
        <v>0</v>
      </c>
      <c r="AF14">
        <f t="shared" si="4"/>
        <v>0</v>
      </c>
      <c r="AG14">
        <f t="shared" si="4"/>
        <v>-10.605084096413474</v>
      </c>
      <c r="AH14">
        <f t="shared" si="5"/>
        <v>-2620.4394713402526</v>
      </c>
      <c r="AI14">
        <f t="shared" si="6"/>
        <v>-2631.0445554366661</v>
      </c>
      <c r="AJ14">
        <f t="shared" si="7"/>
        <v>-31.922052508846718</v>
      </c>
      <c r="AK14">
        <f t="shared" si="22"/>
        <v>375.05840790917517</v>
      </c>
      <c r="AL14">
        <f t="shared" si="8"/>
        <v>-2287.9082000363378</v>
      </c>
      <c r="AN14">
        <f t="shared" si="9"/>
        <v>0</v>
      </c>
      <c r="AO14">
        <f t="shared" si="9"/>
        <v>0</v>
      </c>
      <c r="AP14">
        <f t="shared" si="9"/>
        <v>-3.0487082596774671</v>
      </c>
      <c r="AQ14">
        <f t="shared" si="9"/>
        <v>-753.31373024770846</v>
      </c>
      <c r="AR14">
        <f t="shared" si="9"/>
        <v>-756.36243850738595</v>
      </c>
      <c r="AS14">
        <f t="shared" si="9"/>
        <v>-9.1768272900817198</v>
      </c>
      <c r="AT14">
        <f t="shared" si="9"/>
        <v>107.82032991524163</v>
      </c>
      <c r="AU14">
        <f t="shared" si="9"/>
        <v>-657.71893588222611</v>
      </c>
      <c r="AW14">
        <v>11</v>
      </c>
      <c r="AX14">
        <f>IF(Z14&gt;0, (R14*SUMPRODUCT(K14:$K$98, X14:$X$98)-K14*$AZ$3)/Z14, 0)</f>
        <v>6352.9662510844819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10"/>
        <v>0.12000000000000001</v>
      </c>
      <c r="I15" s="5">
        <f t="shared" si="11"/>
        <v>1.1200000000000001</v>
      </c>
      <c r="J15">
        <f t="shared" si="12"/>
        <v>0.89285714285714279</v>
      </c>
      <c r="K15">
        <f t="shared" si="20"/>
        <v>0.25667509294538904</v>
      </c>
      <c r="L15" s="2">
        <v>12</v>
      </c>
      <c r="M15" s="6">
        <v>6.4359999999999999E-3</v>
      </c>
      <c r="Q15" s="4">
        <f t="shared" si="21"/>
        <v>12.5</v>
      </c>
      <c r="R15">
        <f t="shared" si="0"/>
        <v>500000</v>
      </c>
      <c r="S15">
        <f t="shared" si="1"/>
        <v>6460.8139426044572</v>
      </c>
      <c r="U15">
        <f t="shared" si="13"/>
        <v>6.4359999999999999E-3</v>
      </c>
      <c r="V15">
        <f t="shared" si="14"/>
        <v>0.01</v>
      </c>
      <c r="W15">
        <f t="shared" si="15"/>
        <v>0.8484067277130779</v>
      </c>
      <c r="X15">
        <f t="shared" si="16"/>
        <v>5.460345699561369E-3</v>
      </c>
      <c r="Y15">
        <f t="shared" si="17"/>
        <v>8.4840672771307798E-3</v>
      </c>
      <c r="Z15">
        <f t="shared" si="18"/>
        <v>0.83446231473638577</v>
      </c>
      <c r="AB15">
        <f t="shared" si="19"/>
        <v>5389.8993083542055</v>
      </c>
      <c r="AC15">
        <f t="shared" si="2"/>
        <v>5391.3057576268302</v>
      </c>
      <c r="AE15">
        <f t="shared" si="3"/>
        <v>0</v>
      </c>
      <c r="AF15">
        <f t="shared" si="4"/>
        <v>0</v>
      </c>
      <c r="AG15">
        <f t="shared" si="4"/>
        <v>-10.430778934204822</v>
      </c>
      <c r="AH15">
        <f t="shared" si="5"/>
        <v>-2730.1728497806844</v>
      </c>
      <c r="AI15">
        <f t="shared" si="6"/>
        <v>-2740.6036287148891</v>
      </c>
      <c r="AJ15">
        <f t="shared" si="7"/>
        <v>-1.4064492726247408</v>
      </c>
      <c r="AK15">
        <f t="shared" si="22"/>
        <v>377.29295158479442</v>
      </c>
      <c r="AL15">
        <f t="shared" si="8"/>
        <v>-2364.7171264027193</v>
      </c>
      <c r="AN15">
        <f t="shared" si="9"/>
        <v>0</v>
      </c>
      <c r="AO15">
        <f t="shared" si="9"/>
        <v>0</v>
      </c>
      <c r="AP15">
        <f t="shared" si="9"/>
        <v>-2.6773211524298288</v>
      </c>
      <c r="AQ15">
        <f t="shared" si="9"/>
        <v>-700.76736997443481</v>
      </c>
      <c r="AR15">
        <f t="shared" si="9"/>
        <v>-703.44469112686465</v>
      </c>
      <c r="AS15">
        <f t="shared" si="9"/>
        <v>-0.36100049777393017</v>
      </c>
      <c r="AT15">
        <f t="shared" si="9"/>
        <v>96.841703415667268</v>
      </c>
      <c r="AU15">
        <f t="shared" si="9"/>
        <v>-606.96398820897127</v>
      </c>
      <c r="AW15">
        <v>12</v>
      </c>
      <c r="AX15">
        <f>IF(Z15&gt;0, (R15*SUMPRODUCT(K15:$K$98, X15:$X$98)-K15*$AZ$3)/Z15, 0)</f>
        <v>6460.8139426044572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10"/>
        <v>0.12000000000000001</v>
      </c>
      <c r="I16" s="5">
        <f t="shared" si="11"/>
        <v>1.1200000000000001</v>
      </c>
      <c r="J16">
        <f t="shared" si="12"/>
        <v>0.89285714285714279</v>
      </c>
      <c r="K16">
        <f t="shared" si="20"/>
        <v>0.22917419012981163</v>
      </c>
      <c r="L16" s="2">
        <v>13</v>
      </c>
      <c r="M16" s="6">
        <v>6.8199999999999997E-3</v>
      </c>
      <c r="Q16" s="4">
        <f t="shared" si="21"/>
        <v>12.5</v>
      </c>
      <c r="R16">
        <f t="shared" si="0"/>
        <v>500000</v>
      </c>
      <c r="S16">
        <f t="shared" si="1"/>
        <v>6538.5438595243086</v>
      </c>
      <c r="U16">
        <f t="shared" si="13"/>
        <v>6.8199999999999997E-3</v>
      </c>
      <c r="V16">
        <f t="shared" si="14"/>
        <v>0.01</v>
      </c>
      <c r="W16">
        <f t="shared" si="15"/>
        <v>0.83446231473638577</v>
      </c>
      <c r="X16">
        <f t="shared" si="16"/>
        <v>5.6910329865021503E-3</v>
      </c>
      <c r="Y16">
        <f t="shared" si="17"/>
        <v>8.3446231473638579E-3</v>
      </c>
      <c r="Z16">
        <f t="shared" si="18"/>
        <v>0.82042665860251973</v>
      </c>
      <c r="AB16">
        <f t="shared" si="19"/>
        <v>5391.3057576268302</v>
      </c>
      <c r="AC16">
        <f t="shared" si="2"/>
        <v>5364.3956907955517</v>
      </c>
      <c r="AE16">
        <f t="shared" si="3"/>
        <v>0</v>
      </c>
      <c r="AF16">
        <f t="shared" si="4"/>
        <v>0</v>
      </c>
      <c r="AG16">
        <f t="shared" si="4"/>
        <v>-10.255333232531497</v>
      </c>
      <c r="AH16">
        <f t="shared" si="5"/>
        <v>-2845.5164932510752</v>
      </c>
      <c r="AI16">
        <f t="shared" si="6"/>
        <v>-2855.7718264836067</v>
      </c>
      <c r="AJ16">
        <f t="shared" si="7"/>
        <v>26.910066831278527</v>
      </c>
      <c r="AK16">
        <f t="shared" si="22"/>
        <v>377.39140303387813</v>
      </c>
      <c r="AL16">
        <f t="shared" si="8"/>
        <v>-2451.4703566184498</v>
      </c>
      <c r="AN16">
        <f t="shared" si="9"/>
        <v>0</v>
      </c>
      <c r="AO16">
        <f t="shared" si="9"/>
        <v>0</v>
      </c>
      <c r="AP16">
        <f t="shared" si="9"/>
        <v>-2.350257688076749</v>
      </c>
      <c r="AQ16">
        <f t="shared" si="9"/>
        <v>-652.11893784183678</v>
      </c>
      <c r="AR16">
        <f t="shared" si="9"/>
        <v>-654.46919552991346</v>
      </c>
      <c r="AS16">
        <f t="shared" si="9"/>
        <v>6.1670927723973632</v>
      </c>
      <c r="AT16">
        <f t="shared" si="9"/>
        <v>86.488369152242356</v>
      </c>
      <c r="AU16">
        <f t="shared" si="9"/>
        <v>-561.8137336052738</v>
      </c>
      <c r="AW16">
        <v>13</v>
      </c>
      <c r="AX16">
        <f>IF(Z16&gt;0, (R16*SUMPRODUCT(K16:$K$98, X16:$X$98)-K16*$AZ$3)/Z16, 0)</f>
        <v>6538.5438595243086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10"/>
        <v>0.12000000000000001</v>
      </c>
      <c r="I17" s="5">
        <f t="shared" si="11"/>
        <v>1.1200000000000001</v>
      </c>
      <c r="J17">
        <f t="shared" si="12"/>
        <v>0.89285714285714279</v>
      </c>
      <c r="K17">
        <f t="shared" si="20"/>
        <v>0.20461981261590323</v>
      </c>
      <c r="L17" s="2">
        <v>14</v>
      </c>
      <c r="M17" s="6">
        <v>7.2269999999999999E-3</v>
      </c>
      <c r="Q17" s="4">
        <f t="shared" si="21"/>
        <v>12.5</v>
      </c>
      <c r="R17">
        <f t="shared" si="0"/>
        <v>500000</v>
      </c>
      <c r="S17">
        <f t="shared" si="1"/>
        <v>6590.5743302481351</v>
      </c>
      <c r="U17">
        <f t="shared" si="13"/>
        <v>7.2269999999999999E-3</v>
      </c>
      <c r="V17">
        <f t="shared" si="14"/>
        <v>0.01</v>
      </c>
      <c r="W17">
        <f t="shared" si="15"/>
        <v>0.82042665860251973</v>
      </c>
      <c r="X17">
        <f t="shared" si="16"/>
        <v>5.9292234617204101E-3</v>
      </c>
      <c r="Y17">
        <f t="shared" si="17"/>
        <v>8.2042665860251971E-3</v>
      </c>
      <c r="Z17">
        <f t="shared" si="18"/>
        <v>0.80629316855477406</v>
      </c>
      <c r="AB17">
        <f t="shared" si="19"/>
        <v>5364.3956907955517</v>
      </c>
      <c r="AC17">
        <f t="shared" si="2"/>
        <v>5313.9350593315266</v>
      </c>
      <c r="AE17">
        <f t="shared" si="3"/>
        <v>0</v>
      </c>
      <c r="AF17">
        <f t="shared" si="4"/>
        <v>0</v>
      </c>
      <c r="AG17">
        <f t="shared" si="4"/>
        <v>-10.078664606934677</v>
      </c>
      <c r="AH17">
        <f t="shared" si="5"/>
        <v>-2964.6117308602052</v>
      </c>
      <c r="AI17">
        <f t="shared" si="6"/>
        <v>-2974.6903954671398</v>
      </c>
      <c r="AJ17">
        <f t="shared" si="7"/>
        <v>50.460631464025028</v>
      </c>
      <c r="AK17">
        <f t="shared" si="22"/>
        <v>375.50769835568866</v>
      </c>
      <c r="AL17">
        <f t="shared" si="8"/>
        <v>-2548.722065647426</v>
      </c>
      <c r="AN17">
        <f t="shared" si="9"/>
        <v>0</v>
      </c>
      <c r="AO17">
        <f t="shared" si="9"/>
        <v>0</v>
      </c>
      <c r="AP17">
        <f t="shared" si="9"/>
        <v>-2.0622944632895095</v>
      </c>
      <c r="AQ17">
        <f t="shared" si="9"/>
        <v>-606.61829684752377</v>
      </c>
      <c r="AR17">
        <f t="shared" si="9"/>
        <v>-608.68059131081316</v>
      </c>
      <c r="AS17">
        <f t="shared" si="9"/>
        <v>10.325244954648952</v>
      </c>
      <c r="AT17">
        <f t="shared" si="9"/>
        <v>76.836314873370128</v>
      </c>
      <c r="AU17">
        <f t="shared" si="9"/>
        <v>-521.51903148279416</v>
      </c>
      <c r="AW17">
        <v>14</v>
      </c>
      <c r="AX17">
        <f>IF(Z17&gt;0, (R17*SUMPRODUCT(K17:$K$98, X17:$X$98)-K17*$AZ$3)/Z17, 0)</f>
        <v>6590.5743302481351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10"/>
        <v>0.12000000000000001</v>
      </c>
      <c r="I18" s="5">
        <f t="shared" si="11"/>
        <v>1.1200000000000001</v>
      </c>
      <c r="J18">
        <f t="shared" si="12"/>
        <v>0.89285714285714279</v>
      </c>
      <c r="K18">
        <f t="shared" si="20"/>
        <v>0.1826962612641993</v>
      </c>
      <c r="L18" s="2">
        <v>15</v>
      </c>
      <c r="M18" s="6">
        <v>7.6860000000000001E-3</v>
      </c>
      <c r="Q18" s="4">
        <f t="shared" si="21"/>
        <v>12.5</v>
      </c>
      <c r="R18">
        <f t="shared" si="0"/>
        <v>500000</v>
      </c>
      <c r="S18">
        <f t="shared" si="1"/>
        <v>6621.5817162096191</v>
      </c>
      <c r="U18">
        <f t="shared" si="13"/>
        <v>7.6860000000000001E-3</v>
      </c>
      <c r="V18">
        <f t="shared" si="14"/>
        <v>0.01</v>
      </c>
      <c r="W18">
        <f t="shared" si="15"/>
        <v>0.80629316855477406</v>
      </c>
      <c r="X18">
        <f t="shared" si="16"/>
        <v>6.197169293511994E-3</v>
      </c>
      <c r="Y18">
        <f t="shared" si="17"/>
        <v>8.0629316855477407E-3</v>
      </c>
      <c r="Z18">
        <f t="shared" si="18"/>
        <v>0.79203306757571434</v>
      </c>
      <c r="AB18">
        <f t="shared" si="19"/>
        <v>5313.9350593315266</v>
      </c>
      <c r="AC18">
        <f t="shared" si="2"/>
        <v>5244.511678892768</v>
      </c>
      <c r="AE18">
        <f t="shared" si="3"/>
        <v>0</v>
      </c>
      <c r="AF18">
        <f t="shared" si="4"/>
        <v>0</v>
      </c>
      <c r="AG18">
        <f t="shared" si="4"/>
        <v>-9.90041334469643</v>
      </c>
      <c r="AH18">
        <f t="shared" si="5"/>
        <v>-3098.5846467559968</v>
      </c>
      <c r="AI18">
        <f t="shared" si="6"/>
        <v>-3108.4850601006933</v>
      </c>
      <c r="AJ18">
        <f t="shared" si="7"/>
        <v>69.423380438758613</v>
      </c>
      <c r="AK18">
        <f t="shared" si="22"/>
        <v>371.9754541532069</v>
      </c>
      <c r="AL18">
        <f t="shared" si="8"/>
        <v>-2667.0862255087277</v>
      </c>
      <c r="AN18">
        <f t="shared" si="9"/>
        <v>0</v>
      </c>
      <c r="AO18">
        <f t="shared" si="9"/>
        <v>0</v>
      </c>
      <c r="AP18">
        <f t="shared" si="9"/>
        <v>-1.8087685030462242</v>
      </c>
      <c r="AQ18">
        <f t="shared" si="9"/>
        <v>-566.09983017297031</v>
      </c>
      <c r="AR18">
        <f t="shared" si="9"/>
        <v>-567.90859867601648</v>
      </c>
      <c r="AS18">
        <f t="shared" si="9"/>
        <v>12.683392050483347</v>
      </c>
      <c r="AT18">
        <f t="shared" si="9"/>
        <v>67.95852475584347</v>
      </c>
      <c r="AU18">
        <f t="shared" si="9"/>
        <v>-487.26668186968971</v>
      </c>
      <c r="AW18">
        <v>15</v>
      </c>
      <c r="AX18">
        <f>IF(Z18&gt;0, (R18*SUMPRODUCT(K18:$K$98, X18:$X$98)-K18*$AZ$3)/Z18, 0)</f>
        <v>6621.5817162096191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10"/>
        <v>0.12000000000000001</v>
      </c>
      <c r="I19" s="5">
        <f t="shared" si="11"/>
        <v>1.1200000000000001</v>
      </c>
      <c r="J19">
        <f t="shared" si="12"/>
        <v>0.89285714285714279</v>
      </c>
      <c r="K19">
        <f t="shared" si="20"/>
        <v>0.16312166184303509</v>
      </c>
      <c r="L19" s="2">
        <v>16</v>
      </c>
      <c r="M19" s="6">
        <v>8.2030000000000002E-3</v>
      </c>
      <c r="Q19" s="4">
        <f t="shared" si="21"/>
        <v>12.5</v>
      </c>
      <c r="R19">
        <f t="shared" si="0"/>
        <v>500000</v>
      </c>
      <c r="S19">
        <f t="shared" si="1"/>
        <v>6633.1611303854279</v>
      </c>
      <c r="U19">
        <f t="shared" si="13"/>
        <v>8.2030000000000002E-3</v>
      </c>
      <c r="V19">
        <f t="shared" si="14"/>
        <v>0.01</v>
      </c>
      <c r="W19">
        <f t="shared" si="15"/>
        <v>0.79203306757571434</v>
      </c>
      <c r="X19">
        <f t="shared" si="16"/>
        <v>6.4970472533235849E-3</v>
      </c>
      <c r="Y19">
        <f t="shared" si="17"/>
        <v>7.9203306757571444E-3</v>
      </c>
      <c r="Z19">
        <f t="shared" si="18"/>
        <v>0.77761568964663363</v>
      </c>
      <c r="AB19">
        <f t="shared" si="19"/>
        <v>5244.511678892768</v>
      </c>
      <c r="AC19">
        <f t="shared" si="2"/>
        <v>5158.0501669419082</v>
      </c>
      <c r="AE19">
        <f t="shared" si="3"/>
        <v>0</v>
      </c>
      <c r="AF19">
        <f t="shared" si="4"/>
        <v>0</v>
      </c>
      <c r="AG19">
        <f t="shared" si="4"/>
        <v>-9.720196120582921</v>
      </c>
      <c r="AH19">
        <f t="shared" si="5"/>
        <v>-3248.5236266617926</v>
      </c>
      <c r="AI19">
        <f t="shared" si="6"/>
        <v>-3258.2438227823754</v>
      </c>
      <c r="AJ19">
        <f t="shared" si="7"/>
        <v>86.461511950859858</v>
      </c>
      <c r="AK19">
        <f t="shared" si="22"/>
        <v>367.11581752249378</v>
      </c>
      <c r="AL19">
        <f t="shared" si="8"/>
        <v>-2804.6664933090219</v>
      </c>
      <c r="AN19">
        <f t="shared" si="9"/>
        <v>0</v>
      </c>
      <c r="AO19">
        <f t="shared" si="9"/>
        <v>0</v>
      </c>
      <c r="AP19">
        <f t="shared" si="9"/>
        <v>-1.5855745446297087</v>
      </c>
      <c r="AQ19">
        <f t="shared" si="9"/>
        <v>-529.90457251743487</v>
      </c>
      <c r="AR19">
        <f t="shared" si="9"/>
        <v>-531.49014706206458</v>
      </c>
      <c r="AS19">
        <f t="shared" si="9"/>
        <v>14.103745514885698</v>
      </c>
      <c r="AT19">
        <f t="shared" si="9"/>
        <v>59.884542243133609</v>
      </c>
      <c r="AU19">
        <f t="shared" si="9"/>
        <v>-457.5018593040453</v>
      </c>
      <c r="AW19">
        <v>16</v>
      </c>
      <c r="AX19">
        <f>IF(Z19&gt;0, (R19*SUMPRODUCT(K19:$K$98, X19:$X$98)-K19*$AZ$3)/Z19, 0)</f>
        <v>6633.1611303854279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10"/>
        <v>0.12000000000000001</v>
      </c>
      <c r="I20" s="5">
        <f t="shared" si="11"/>
        <v>1.1200000000000001</v>
      </c>
      <c r="J20">
        <f t="shared" si="12"/>
        <v>0.89285714285714279</v>
      </c>
      <c r="K20">
        <f t="shared" si="20"/>
        <v>0.14564434093128131</v>
      </c>
      <c r="L20" s="2">
        <v>17</v>
      </c>
      <c r="M20" s="6">
        <v>8.7950000000000007E-3</v>
      </c>
      <c r="Q20" s="4">
        <f t="shared" si="21"/>
        <v>12.5</v>
      </c>
      <c r="R20">
        <f t="shared" si="0"/>
        <v>500000</v>
      </c>
      <c r="S20">
        <f t="shared" si="1"/>
        <v>6626.9874492181261</v>
      </c>
      <c r="U20">
        <f t="shared" si="13"/>
        <v>8.7950000000000007E-3</v>
      </c>
      <c r="V20">
        <f t="shared" si="14"/>
        <v>0.01</v>
      </c>
      <c r="W20">
        <f t="shared" si="15"/>
        <v>0.77761568964663363</v>
      </c>
      <c r="X20">
        <f t="shared" si="16"/>
        <v>6.8391299904421434E-3</v>
      </c>
      <c r="Y20">
        <f t="shared" si="17"/>
        <v>7.7761568964663363E-3</v>
      </c>
      <c r="Z20">
        <f t="shared" si="18"/>
        <v>0.76300040275972514</v>
      </c>
      <c r="AB20">
        <f t="shared" si="19"/>
        <v>5158.0501669419082</v>
      </c>
      <c r="AC20">
        <f t="shared" si="2"/>
        <v>5056.3940928370739</v>
      </c>
      <c r="AE20">
        <f t="shared" si="3"/>
        <v>0</v>
      </c>
      <c r="AF20">
        <f t="shared" si="4"/>
        <v>0</v>
      </c>
      <c r="AG20">
        <f t="shared" si="4"/>
        <v>-9.5375050344965651</v>
      </c>
      <c r="AH20">
        <f t="shared" si="5"/>
        <v>-3419.5649952210715</v>
      </c>
      <c r="AI20">
        <f t="shared" si="6"/>
        <v>-3429.102500255568</v>
      </c>
      <c r="AJ20">
        <f t="shared" si="7"/>
        <v>101.65607410483426</v>
      </c>
      <c r="AK20">
        <f t="shared" si="22"/>
        <v>361.06351168593363</v>
      </c>
      <c r="AL20">
        <f t="shared" si="8"/>
        <v>-2966.3829144648003</v>
      </c>
      <c r="AN20">
        <f t="shared" si="9"/>
        <v>0</v>
      </c>
      <c r="AO20">
        <f t="shared" si="9"/>
        <v>0</v>
      </c>
      <c r="AP20">
        <f t="shared" si="9"/>
        <v>-1.3890836348780298</v>
      </c>
      <c r="AQ20">
        <f t="shared" si="9"/>
        <v>-498.0402900006531</v>
      </c>
      <c r="AR20">
        <f t="shared" si="9"/>
        <v>-499.42937363553114</v>
      </c>
      <c r="AS20">
        <f t="shared" si="9"/>
        <v>14.805631914660079</v>
      </c>
      <c r="AT20">
        <f t="shared" si="9"/>
        <v>52.58685719383179</v>
      </c>
      <c r="AU20">
        <f t="shared" si="9"/>
        <v>-432.03688452703926</v>
      </c>
      <c r="AW20">
        <v>17</v>
      </c>
      <c r="AX20">
        <f>IF(Z20&gt;0, (R20*SUMPRODUCT(K20:$K$98, X20:$X$98)-K20*$AZ$3)/Z20, 0)</f>
        <v>6626.9874492181261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10"/>
        <v>0.12000000000000001</v>
      </c>
      <c r="I21" s="5">
        <f t="shared" si="11"/>
        <v>1.1200000000000001</v>
      </c>
      <c r="J21">
        <f t="shared" si="12"/>
        <v>0.89285714285714279</v>
      </c>
      <c r="K21">
        <f t="shared" si="20"/>
        <v>0.13003959011721544</v>
      </c>
      <c r="L21" s="2">
        <v>18</v>
      </c>
      <c r="M21" s="6">
        <v>9.4780000000000003E-3</v>
      </c>
      <c r="Q21" s="4">
        <f t="shared" si="21"/>
        <v>12.5</v>
      </c>
      <c r="R21">
        <f t="shared" si="0"/>
        <v>500000</v>
      </c>
      <c r="S21">
        <f t="shared" si="1"/>
        <v>6604.0142818451668</v>
      </c>
      <c r="U21">
        <f t="shared" si="13"/>
        <v>9.4780000000000003E-3</v>
      </c>
      <c r="V21">
        <f t="shared" si="14"/>
        <v>0.01</v>
      </c>
      <c r="W21">
        <f t="shared" si="15"/>
        <v>0.76300040275972514</v>
      </c>
      <c r="X21">
        <f t="shared" si="16"/>
        <v>7.2317178173566749E-3</v>
      </c>
      <c r="Y21">
        <f t="shared" si="17"/>
        <v>7.6300040275972519E-3</v>
      </c>
      <c r="Z21">
        <f t="shared" si="18"/>
        <v>0.7481386809147712</v>
      </c>
      <c r="AB21">
        <f t="shared" si="19"/>
        <v>5056.3940928370739</v>
      </c>
      <c r="AC21">
        <f t="shared" si="2"/>
        <v>4940.7185335619533</v>
      </c>
      <c r="AE21">
        <f t="shared" si="3"/>
        <v>0</v>
      </c>
      <c r="AF21">
        <f t="shared" si="4"/>
        <v>0</v>
      </c>
      <c r="AG21">
        <f t="shared" si="4"/>
        <v>-9.3517335114346398</v>
      </c>
      <c r="AH21">
        <f t="shared" si="5"/>
        <v>-3615.8589086783372</v>
      </c>
      <c r="AI21">
        <f t="shared" si="6"/>
        <v>-3625.210642189772</v>
      </c>
      <c r="AJ21">
        <f t="shared" si="7"/>
        <v>115.67555927512058</v>
      </c>
      <c r="AK21">
        <f t="shared" si="22"/>
        <v>353.94758649859523</v>
      </c>
      <c r="AL21">
        <f t="shared" si="8"/>
        <v>-3155.5874964160562</v>
      </c>
      <c r="AN21">
        <f t="shared" si="9"/>
        <v>0</v>
      </c>
      <c r="AO21">
        <f t="shared" si="9"/>
        <v>0</v>
      </c>
      <c r="AP21">
        <f t="shared" si="9"/>
        <v>-1.2160955927123884</v>
      </c>
      <c r="AQ21">
        <f t="shared" si="9"/>
        <v>-470.20481040621291</v>
      </c>
      <c r="AR21">
        <f t="shared" si="9"/>
        <v>-471.42090599892532</v>
      </c>
      <c r="AS21">
        <f t="shared" si="9"/>
        <v>15.042402314716339</v>
      </c>
      <c r="AT21">
        <f t="shared" si="9"/>
        <v>46.027199071254984</v>
      </c>
      <c r="AU21">
        <f t="shared" si="9"/>
        <v>-410.35130461295398</v>
      </c>
      <c r="AW21">
        <v>18</v>
      </c>
      <c r="AX21">
        <f>IF(Z21&gt;0, (R21*SUMPRODUCT(K21:$K$98, X21:$X$98)-K21*$AZ$3)/Z21, 0)</f>
        <v>6604.0142818451668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10"/>
        <v>0.12000000000000001</v>
      </c>
      <c r="I22" s="5">
        <f t="shared" si="11"/>
        <v>1.1200000000000001</v>
      </c>
      <c r="J22">
        <f t="shared" si="12"/>
        <v>0.89285714285714279</v>
      </c>
      <c r="K22">
        <f t="shared" si="20"/>
        <v>0.11610677689037092</v>
      </c>
      <c r="L22" s="2">
        <v>19</v>
      </c>
      <c r="M22" s="6">
        <v>1.0265E-2</v>
      </c>
      <c r="Q22" s="4">
        <f t="shared" si="21"/>
        <v>12.5</v>
      </c>
      <c r="R22">
        <f t="shared" si="0"/>
        <v>500000</v>
      </c>
      <c r="S22">
        <f t="shared" si="1"/>
        <v>6564.8806625632251</v>
      </c>
      <c r="U22">
        <f t="shared" si="13"/>
        <v>1.0265E-2</v>
      </c>
      <c r="V22">
        <f t="shared" si="14"/>
        <v>0.01</v>
      </c>
      <c r="W22">
        <f t="shared" si="15"/>
        <v>0.7481386809147712</v>
      </c>
      <c r="X22">
        <f t="shared" si="16"/>
        <v>7.6796435595901259E-3</v>
      </c>
      <c r="Y22">
        <f t="shared" si="17"/>
        <v>7.481386809147712E-3</v>
      </c>
      <c r="Z22">
        <f t="shared" si="18"/>
        <v>0.73297765054603337</v>
      </c>
      <c r="AB22">
        <f t="shared" si="19"/>
        <v>4940.7185335619533</v>
      </c>
      <c r="AC22">
        <f t="shared" si="2"/>
        <v>4811.9108041606796</v>
      </c>
      <c r="AE22">
        <f t="shared" si="3"/>
        <v>0</v>
      </c>
      <c r="AF22">
        <f t="shared" si="4"/>
        <v>0</v>
      </c>
      <c r="AG22">
        <f t="shared" si="4"/>
        <v>-9.1622206318254165</v>
      </c>
      <c r="AH22">
        <f t="shared" si="5"/>
        <v>-3839.8217797950629</v>
      </c>
      <c r="AI22">
        <f t="shared" si="6"/>
        <v>-3848.9840004268881</v>
      </c>
      <c r="AJ22">
        <f t="shared" si="7"/>
        <v>128.80772940127372</v>
      </c>
      <c r="AK22">
        <f t="shared" si="22"/>
        <v>345.85029734933676</v>
      </c>
      <c r="AL22">
        <f t="shared" si="8"/>
        <v>-3374.3259736762775</v>
      </c>
      <c r="AN22">
        <f t="shared" si="9"/>
        <v>0</v>
      </c>
      <c r="AO22">
        <f t="shared" si="9"/>
        <v>0</v>
      </c>
      <c r="AP22">
        <f t="shared" si="9"/>
        <v>-1.0637959067197069</v>
      </c>
      <c r="AQ22">
        <f t="shared" si="9"/>
        <v>-445.82933068545236</v>
      </c>
      <c r="AR22">
        <f t="shared" si="9"/>
        <v>-446.89312659217205</v>
      </c>
      <c r="AS22">
        <f t="shared" si="9"/>
        <v>14.955450299348959</v>
      </c>
      <c r="AT22">
        <f t="shared" si="9"/>
        <v>40.155563311807889</v>
      </c>
      <c r="AU22">
        <f t="shared" si="9"/>
        <v>-391.78211298101519</v>
      </c>
      <c r="AW22">
        <v>19</v>
      </c>
      <c r="AX22">
        <f>IF(Z22&gt;0, (R22*SUMPRODUCT(K22:$K$98, X22:$X$98)-K22*$AZ$3)/Z22, 0)</f>
        <v>6564.8806625632251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10"/>
        <v>0.12000000000000001</v>
      </c>
      <c r="I23" s="5">
        <f t="shared" si="11"/>
        <v>1.1200000000000001</v>
      </c>
      <c r="J23">
        <f t="shared" si="12"/>
        <v>0.89285714285714279</v>
      </c>
      <c r="K23">
        <f t="shared" si="20"/>
        <v>0.10366676508068833</v>
      </c>
      <c r="L23" s="2">
        <v>20</v>
      </c>
      <c r="M23" s="6">
        <v>1.1204E-2</v>
      </c>
      <c r="Q23" s="4">
        <f t="shared" si="21"/>
        <v>12.5</v>
      </c>
      <c r="R23">
        <f t="shared" si="0"/>
        <v>500000</v>
      </c>
      <c r="S23">
        <f t="shared" si="1"/>
        <v>6510.5499991856059</v>
      </c>
      <c r="U23">
        <f t="shared" si="13"/>
        <v>1.1204E-2</v>
      </c>
      <c r="V23">
        <f t="shared" si="14"/>
        <v>0.01</v>
      </c>
      <c r="W23">
        <f t="shared" si="15"/>
        <v>0.73297765054603337</v>
      </c>
      <c r="X23">
        <f t="shared" si="16"/>
        <v>8.2122815967177586E-3</v>
      </c>
      <c r="Y23">
        <f t="shared" si="17"/>
        <v>7.3297765054603338E-3</v>
      </c>
      <c r="Z23">
        <f t="shared" si="18"/>
        <v>0.71743559244385535</v>
      </c>
      <c r="AB23">
        <f t="shared" si="19"/>
        <v>4811.9108041606796</v>
      </c>
      <c r="AC23">
        <f t="shared" si="2"/>
        <v>4670.9002958010669</v>
      </c>
      <c r="AE23">
        <f t="shared" si="3"/>
        <v>0</v>
      </c>
      <c r="AF23">
        <f t="shared" si="4"/>
        <v>0</v>
      </c>
      <c r="AG23">
        <f t="shared" si="4"/>
        <v>-8.9679449055481921</v>
      </c>
      <c r="AH23">
        <f t="shared" si="5"/>
        <v>-4106.1407983588797</v>
      </c>
      <c r="AI23">
        <f t="shared" si="6"/>
        <v>-4115.1087432644281</v>
      </c>
      <c r="AJ23">
        <f t="shared" si="7"/>
        <v>141.01050835961269</v>
      </c>
      <c r="AK23">
        <f t="shared" si="22"/>
        <v>336.8337562912476</v>
      </c>
      <c r="AL23">
        <f t="shared" si="8"/>
        <v>-3637.2644786135679</v>
      </c>
      <c r="AN23">
        <f t="shared" si="9"/>
        <v>0</v>
      </c>
      <c r="AO23">
        <f t="shared" si="9"/>
        <v>0</v>
      </c>
      <c r="AP23">
        <f t="shared" si="9"/>
        <v>-0.92967783778002011</v>
      </c>
      <c r="AQ23">
        <f t="shared" si="9"/>
        <v>-425.67033353170001</v>
      </c>
      <c r="AR23">
        <f t="shared" si="9"/>
        <v>-426.60001136948006</v>
      </c>
      <c r="AS23">
        <f t="shared" si="9"/>
        <v>14.618103244024406</v>
      </c>
      <c r="AT23">
        <f t="shared" si="9"/>
        <v>34.91846588469059</v>
      </c>
      <c r="AU23">
        <f t="shared" si="9"/>
        <v>-377.06344224076503</v>
      </c>
      <c r="AW23">
        <v>20</v>
      </c>
      <c r="AX23">
        <f>IF(Z23&gt;0, (R23*SUMPRODUCT(K23:$K$98, X23:$X$98)-K23*$AZ$3)/Z23, 0)</f>
        <v>6510.5499991856059</v>
      </c>
    </row>
    <row r="24" spans="5:50" x14ac:dyDescent="0.25">
      <c r="E24">
        <v>2024</v>
      </c>
      <c r="F24" s="5">
        <f>EconomicRates!C64</f>
        <v>3.5571999999999999E-2</v>
      </c>
      <c r="G24" s="5">
        <f>EconomicRates!D64</f>
        <v>7.0000000000000007E-2</v>
      </c>
      <c r="H24" s="5">
        <f t="shared" si="10"/>
        <v>0.12000000000000001</v>
      </c>
      <c r="I24" s="5">
        <f t="shared" si="11"/>
        <v>1.1200000000000001</v>
      </c>
      <c r="J24">
        <f t="shared" si="12"/>
        <v>0.89285714285714279</v>
      </c>
      <c r="K24">
        <f t="shared" si="20"/>
        <v>9.2559611679185999E-2</v>
      </c>
      <c r="L24" s="2">
        <v>21</v>
      </c>
      <c r="M24" s="6">
        <v>1.2285000000000001E-2</v>
      </c>
      <c r="Q24" s="4">
        <f t="shared" si="21"/>
        <v>12.5</v>
      </c>
      <c r="R24">
        <f t="shared" si="0"/>
        <v>500000</v>
      </c>
      <c r="S24">
        <f t="shared" si="1"/>
        <v>6440.0961807431222</v>
      </c>
      <c r="U24">
        <f t="shared" si="13"/>
        <v>1.2285000000000001E-2</v>
      </c>
      <c r="V24">
        <f t="shared" si="14"/>
        <v>0.01</v>
      </c>
      <c r="W24">
        <f t="shared" si="15"/>
        <v>0.71743559244385535</v>
      </c>
      <c r="X24">
        <f t="shared" si="16"/>
        <v>8.8136962531727633E-3</v>
      </c>
      <c r="Y24">
        <f t="shared" si="17"/>
        <v>7.1743559244385538E-3</v>
      </c>
      <c r="Z24">
        <f t="shared" si="18"/>
        <v>0.70144754026624401</v>
      </c>
      <c r="AB24">
        <f t="shared" si="19"/>
        <v>4670.9002958010669</v>
      </c>
      <c r="AC24">
        <f t="shared" si="2"/>
        <v>4517.3896250602957</v>
      </c>
      <c r="AE24">
        <f t="shared" si="3"/>
        <v>0</v>
      </c>
      <c r="AF24">
        <f t="shared" si="4"/>
        <v>0</v>
      </c>
      <c r="AG24">
        <f t="shared" si="4"/>
        <v>-8.7680942533280497</v>
      </c>
      <c r="AH24">
        <f t="shared" si="5"/>
        <v>-4406.848126586382</v>
      </c>
      <c r="AI24">
        <f t="shared" si="6"/>
        <v>-4415.61622083971</v>
      </c>
      <c r="AJ24">
        <f t="shared" si="7"/>
        <v>153.51067074077127</v>
      </c>
      <c r="AK24">
        <f t="shared" si="22"/>
        <v>326.9630207060747</v>
      </c>
      <c r="AL24">
        <f t="shared" si="8"/>
        <v>-3935.1425293928642</v>
      </c>
      <c r="AN24">
        <f t="shared" si="9"/>
        <v>0</v>
      </c>
      <c r="AO24">
        <f t="shared" si="9"/>
        <v>0</v>
      </c>
      <c r="AP24">
        <f t="shared" si="9"/>
        <v>-0.81157139925454658</v>
      </c>
      <c r="AQ24">
        <f t="shared" si="9"/>
        <v>-407.89615132598385</v>
      </c>
      <c r="AR24">
        <f t="shared" si="9"/>
        <v>-408.70772272523834</v>
      </c>
      <c r="AS24">
        <f t="shared" si="9"/>
        <v>14.208888072377169</v>
      </c>
      <c r="AT24">
        <f t="shared" si="9"/>
        <v>30.263570230007925</v>
      </c>
      <c r="AU24">
        <f t="shared" si="9"/>
        <v>-364.23526442285328</v>
      </c>
      <c r="AW24">
        <v>21</v>
      </c>
      <c r="AX24">
        <f>IF(Z24&gt;0, (R24*SUMPRODUCT(K24:$K$98, X24:$X$98)-K24*$AZ$3)/Z24, 0)</f>
        <v>6440.0961807431222</v>
      </c>
    </row>
    <row r="25" spans="5:50" x14ac:dyDescent="0.25">
      <c r="E25">
        <v>2025</v>
      </c>
      <c r="F25" s="5">
        <f>EconomicRates!C65</f>
        <v>3.5571999999999999E-2</v>
      </c>
      <c r="G25" s="5">
        <f>EconomicRates!D65</f>
        <v>7.0000000000000007E-2</v>
      </c>
      <c r="H25" s="5">
        <f t="shared" si="10"/>
        <v>0.12000000000000001</v>
      </c>
      <c r="I25" s="5">
        <f t="shared" si="11"/>
        <v>1.1200000000000001</v>
      </c>
      <c r="J25">
        <f t="shared" si="12"/>
        <v>0.89285714285714279</v>
      </c>
      <c r="K25">
        <f t="shared" si="20"/>
        <v>8.2642510427844637E-2</v>
      </c>
      <c r="L25" s="2">
        <v>22</v>
      </c>
      <c r="M25" s="6">
        <v>1.3528E-2</v>
      </c>
      <c r="Q25" s="4">
        <f t="shared" si="21"/>
        <v>12.5</v>
      </c>
      <c r="R25">
        <f t="shared" si="0"/>
        <v>500000</v>
      </c>
      <c r="S25">
        <f t="shared" si="1"/>
        <v>6354.5252152943322</v>
      </c>
      <c r="U25">
        <f t="shared" si="13"/>
        <v>1.3528E-2</v>
      </c>
      <c r="V25">
        <f t="shared" si="14"/>
        <v>0.01</v>
      </c>
      <c r="W25">
        <f t="shared" si="15"/>
        <v>0.70144754026624401</v>
      </c>
      <c r="X25">
        <f t="shared" si="16"/>
        <v>9.4891823247217483E-3</v>
      </c>
      <c r="Y25">
        <f t="shared" si="17"/>
        <v>7.0144754026624399E-3</v>
      </c>
      <c r="Z25">
        <f t="shared" si="18"/>
        <v>0.68494388253885985</v>
      </c>
      <c r="AB25">
        <f t="shared" si="19"/>
        <v>4517.3896250602957</v>
      </c>
      <c r="AC25">
        <f t="shared" si="2"/>
        <v>4352.4931726547838</v>
      </c>
      <c r="AE25">
        <f t="shared" si="3"/>
        <v>0</v>
      </c>
      <c r="AF25">
        <f t="shared" si="4"/>
        <v>0</v>
      </c>
      <c r="AG25">
        <f t="shared" si="4"/>
        <v>-8.5617985317357483</v>
      </c>
      <c r="AH25">
        <f t="shared" si="5"/>
        <v>-4744.5911623608745</v>
      </c>
      <c r="AI25">
        <f t="shared" si="6"/>
        <v>-4753.1529608926103</v>
      </c>
      <c r="AJ25">
        <f t="shared" si="7"/>
        <v>164.89645240551181</v>
      </c>
      <c r="AK25">
        <f t="shared" si="22"/>
        <v>316.21727375422074</v>
      </c>
      <c r="AL25">
        <f t="shared" si="8"/>
        <v>-4272.039234732878</v>
      </c>
      <c r="AN25">
        <f t="shared" si="9"/>
        <v>0</v>
      </c>
      <c r="AO25">
        <f t="shared" si="9"/>
        <v>0</v>
      </c>
      <c r="AP25">
        <f t="shared" si="9"/>
        <v>-0.70756852444007645</v>
      </c>
      <c r="AQ25">
        <f t="shared" si="9"/>
        <v>-392.10492461126807</v>
      </c>
      <c r="AR25">
        <f t="shared" si="9"/>
        <v>-392.81249313570817</v>
      </c>
      <c r="AS25">
        <f t="shared" si="9"/>
        <v>13.627456787437097</v>
      </c>
      <c r="AT25">
        <f t="shared" si="9"/>
        <v>26.13298934369779</v>
      </c>
      <c r="AU25">
        <f t="shared" si="9"/>
        <v>-353.0520470045733</v>
      </c>
      <c r="AW25">
        <v>22</v>
      </c>
      <c r="AX25">
        <f>IF(Z25&gt;0, (R25*SUMPRODUCT(K25:$K$98, X25:$X$98)-K25*$AZ$3)/Z25, 0)</f>
        <v>6354.5252152943322</v>
      </c>
    </row>
    <row r="26" spans="5:50" x14ac:dyDescent="0.25">
      <c r="E26">
        <v>2026</v>
      </c>
      <c r="F26" s="5">
        <f>EconomicRates!C66</f>
        <v>3.5571999999999999E-2</v>
      </c>
      <c r="G26" s="5">
        <f>EconomicRates!D66</f>
        <v>7.0000000000000007E-2</v>
      </c>
      <c r="H26" s="5">
        <f t="shared" si="10"/>
        <v>0.12000000000000001</v>
      </c>
      <c r="I26" s="5">
        <f t="shared" si="11"/>
        <v>1.1200000000000001</v>
      </c>
      <c r="J26">
        <f t="shared" si="12"/>
        <v>0.89285714285714279</v>
      </c>
      <c r="K26">
        <f t="shared" si="20"/>
        <v>7.3787955739146996E-2</v>
      </c>
      <c r="L26" s="2">
        <v>23</v>
      </c>
      <c r="M26" s="6">
        <v>1.4963000000000001E-2</v>
      </c>
      <c r="Q26" s="4">
        <f t="shared" si="21"/>
        <v>12.5</v>
      </c>
      <c r="R26">
        <f t="shared" si="0"/>
        <v>500000</v>
      </c>
      <c r="S26">
        <f t="shared" si="1"/>
        <v>6254.9668475793342</v>
      </c>
      <c r="U26">
        <f t="shared" si="13"/>
        <v>1.4963000000000001E-2</v>
      </c>
      <c r="V26">
        <f t="shared" si="14"/>
        <v>0.01</v>
      </c>
      <c r="W26">
        <f t="shared" si="15"/>
        <v>0.68494388253885985</v>
      </c>
      <c r="X26">
        <f t="shared" si="16"/>
        <v>1.024881531442896E-2</v>
      </c>
      <c r="Y26">
        <f t="shared" si="17"/>
        <v>6.8494388253885988E-3</v>
      </c>
      <c r="Z26">
        <f t="shared" si="18"/>
        <v>0.66784562839904227</v>
      </c>
      <c r="AB26">
        <f t="shared" si="19"/>
        <v>4352.4931726547838</v>
      </c>
      <c r="AC26">
        <f t="shared" si="2"/>
        <v>4177.3522649367969</v>
      </c>
      <c r="AE26">
        <f t="shared" si="3"/>
        <v>0</v>
      </c>
      <c r="AF26">
        <f t="shared" si="4"/>
        <v>0</v>
      </c>
      <c r="AG26">
        <f t="shared" si="4"/>
        <v>-8.3480703549880282</v>
      </c>
      <c r="AH26">
        <f t="shared" si="5"/>
        <v>-5124.4076572144804</v>
      </c>
      <c r="AI26">
        <f t="shared" si="6"/>
        <v>-5132.755727569468</v>
      </c>
      <c r="AJ26">
        <f t="shared" si="7"/>
        <v>175.14090771798692</v>
      </c>
      <c r="AK26">
        <f t="shared" si="22"/>
        <v>304.67452208583489</v>
      </c>
      <c r="AL26">
        <f t="shared" si="8"/>
        <v>-4652.9402977656464</v>
      </c>
      <c r="AN26">
        <f t="shared" si="9"/>
        <v>0</v>
      </c>
      <c r="AO26">
        <f t="shared" si="9"/>
        <v>0</v>
      </c>
      <c r="AP26">
        <f t="shared" si="9"/>
        <v>-0.61598704586114172</v>
      </c>
      <c r="AQ26">
        <f t="shared" si="9"/>
        <v>-378.11956539988802</v>
      </c>
      <c r="AR26">
        <f t="shared" si="9"/>
        <v>-378.73555244574914</v>
      </c>
      <c r="AS26">
        <f t="shared" si="9"/>
        <v>12.923289546808848</v>
      </c>
      <c r="AT26">
        <f t="shared" si="9"/>
        <v>22.481310150515348</v>
      </c>
      <c r="AU26">
        <f t="shared" si="9"/>
        <v>-343.33095274842498</v>
      </c>
      <c r="AW26">
        <v>23</v>
      </c>
      <c r="AX26">
        <f>IF(Z26&gt;0, (R26*SUMPRODUCT(K26:$K$98, X26:$X$98)-K26*$AZ$3)/Z26, 0)</f>
        <v>6254.9668475793342</v>
      </c>
    </row>
    <row r="27" spans="5:50" x14ac:dyDescent="0.25">
      <c r="E27">
        <v>2027</v>
      </c>
      <c r="F27" s="5">
        <f>EconomicRates!C67</f>
        <v>3.5571999999999999E-2</v>
      </c>
      <c r="G27" s="5">
        <f>EconomicRates!D67</f>
        <v>7.0000000000000007E-2</v>
      </c>
      <c r="H27" s="5">
        <f t="shared" si="10"/>
        <v>0.12000000000000001</v>
      </c>
      <c r="I27" s="5">
        <f t="shared" si="11"/>
        <v>1.1200000000000001</v>
      </c>
      <c r="J27">
        <f t="shared" si="12"/>
        <v>0.89285714285714279</v>
      </c>
      <c r="K27">
        <f t="shared" si="20"/>
        <v>6.5882103338524095E-2</v>
      </c>
      <c r="L27" s="2">
        <v>24</v>
      </c>
      <c r="M27" s="6">
        <v>1.6567999999999999E-2</v>
      </c>
      <c r="Q27" s="4">
        <f t="shared" si="21"/>
        <v>12.5</v>
      </c>
      <c r="R27">
        <f t="shared" si="0"/>
        <v>500000</v>
      </c>
      <c r="S27">
        <f t="shared" si="1"/>
        <v>6142.0341636767389</v>
      </c>
      <c r="U27">
        <f t="shared" si="13"/>
        <v>1.6567999999999999E-2</v>
      </c>
      <c r="V27">
        <f t="shared" si="14"/>
        <v>0.01</v>
      </c>
      <c r="W27">
        <f t="shared" si="15"/>
        <v>0.66784562839904227</v>
      </c>
      <c r="X27">
        <f t="shared" si="16"/>
        <v>1.1064866371315332E-2</v>
      </c>
      <c r="Y27">
        <f t="shared" si="17"/>
        <v>6.6784562839904225E-3</v>
      </c>
      <c r="Z27">
        <f t="shared" si="18"/>
        <v>0.65010230574373651</v>
      </c>
      <c r="AB27">
        <f t="shared" si="19"/>
        <v>4177.3522649367969</v>
      </c>
      <c r="AC27">
        <f t="shared" si="2"/>
        <v>3992.9505717630504</v>
      </c>
      <c r="AE27">
        <f t="shared" si="3"/>
        <v>0</v>
      </c>
      <c r="AF27">
        <f t="shared" si="4"/>
        <v>0</v>
      </c>
      <c r="AG27">
        <f t="shared" si="4"/>
        <v>-8.1262788217967064</v>
      </c>
      <c r="AH27">
        <f t="shared" si="5"/>
        <v>-5532.4331856576664</v>
      </c>
      <c r="AI27">
        <f t="shared" si="6"/>
        <v>-5540.5594644794628</v>
      </c>
      <c r="AJ27">
        <f t="shared" si="7"/>
        <v>184.40169317374648</v>
      </c>
      <c r="AK27">
        <f t="shared" si="22"/>
        <v>292.41465854557583</v>
      </c>
      <c r="AL27">
        <f t="shared" si="8"/>
        <v>-5063.7431127601403</v>
      </c>
      <c r="AN27">
        <f t="shared" si="9"/>
        <v>0</v>
      </c>
      <c r="AO27">
        <f t="shared" si="9"/>
        <v>0</v>
      </c>
      <c r="AP27">
        <f t="shared" si="9"/>
        <v>-0.53537634109527044</v>
      </c>
      <c r="AQ27">
        <f t="shared" si="9"/>
        <v>-364.48833485097845</v>
      </c>
      <c r="AR27">
        <f t="shared" si="9"/>
        <v>-365.02371119207368</v>
      </c>
      <c r="AS27">
        <f t="shared" si="9"/>
        <v>12.148771405471578</v>
      </c>
      <c r="AT27">
        <f t="shared" si="9"/>
        <v>19.264892751998865</v>
      </c>
      <c r="AU27">
        <f t="shared" si="9"/>
        <v>-333.61004703460321</v>
      </c>
      <c r="AW27">
        <v>24</v>
      </c>
      <c r="AX27">
        <f>IF(Z27&gt;0, (R27*SUMPRODUCT(K27:$K$98, X27:$X$98)-K27*$AZ$3)/Z27, 0)</f>
        <v>6142.0341636767389</v>
      </c>
    </row>
    <row r="28" spans="5:50" x14ac:dyDescent="0.25">
      <c r="E28">
        <v>2028</v>
      </c>
      <c r="F28" s="5">
        <f>EconomicRates!C68</f>
        <v>3.5571999999999999E-2</v>
      </c>
      <c r="G28" s="5">
        <f>EconomicRates!D68</f>
        <v>7.0000000000000007E-2</v>
      </c>
      <c r="H28" s="5">
        <f t="shared" si="10"/>
        <v>0.12000000000000001</v>
      </c>
      <c r="I28" s="5">
        <f t="shared" si="11"/>
        <v>1.1200000000000001</v>
      </c>
      <c r="J28">
        <f t="shared" si="12"/>
        <v>0.89285714285714279</v>
      </c>
      <c r="K28">
        <f t="shared" si="20"/>
        <v>5.8823306552253651E-2</v>
      </c>
      <c r="L28" s="2">
        <v>25</v>
      </c>
      <c r="M28" s="6">
        <v>1.8353999999999999E-2</v>
      </c>
      <c r="Q28" s="4">
        <f t="shared" si="21"/>
        <v>12.5</v>
      </c>
      <c r="R28">
        <f t="shared" si="0"/>
        <v>500000</v>
      </c>
      <c r="S28">
        <f t="shared" si="1"/>
        <v>6018.0613383276559</v>
      </c>
      <c r="U28">
        <f t="shared" si="13"/>
        <v>1.8353999999999999E-2</v>
      </c>
      <c r="V28">
        <f t="shared" si="14"/>
        <v>0.01</v>
      </c>
      <c r="W28">
        <f t="shared" si="15"/>
        <v>0.65010230574373651</v>
      </c>
      <c r="X28">
        <f t="shared" si="16"/>
        <v>1.1931977719620538E-2</v>
      </c>
      <c r="Y28">
        <f t="shared" si="17"/>
        <v>6.5010230574373655E-3</v>
      </c>
      <c r="Z28">
        <f t="shared" si="18"/>
        <v>0.63166930496667861</v>
      </c>
      <c r="AB28">
        <f t="shared" si="19"/>
        <v>3992.9505717630504</v>
      </c>
      <c r="AC28">
        <f t="shared" si="2"/>
        <v>3801.42462282827</v>
      </c>
      <c r="AE28">
        <f t="shared" si="3"/>
        <v>0</v>
      </c>
      <c r="AF28">
        <f t="shared" si="4"/>
        <v>0</v>
      </c>
      <c r="AG28">
        <f t="shared" si="4"/>
        <v>-7.8958663120834824</v>
      </c>
      <c r="AH28">
        <f t="shared" si="5"/>
        <v>-5965.9888598102689</v>
      </c>
      <c r="AI28">
        <f t="shared" si="6"/>
        <v>-5973.8847261223527</v>
      </c>
      <c r="AJ28">
        <f t="shared" si="7"/>
        <v>191.52594893478044</v>
      </c>
      <c r="AK28">
        <f t="shared" si="22"/>
        <v>279.50654002341355</v>
      </c>
      <c r="AL28">
        <f t="shared" si="8"/>
        <v>-5502.8522371641584</v>
      </c>
      <c r="AN28">
        <f t="shared" si="9"/>
        <v>0</v>
      </c>
      <c r="AO28">
        <f t="shared" si="9"/>
        <v>0</v>
      </c>
      <c r="AP28">
        <f t="shared" si="9"/>
        <v>-0.46446096457129921</v>
      </c>
      <c r="AQ28">
        <f t="shared" si="9"/>
        <v>-350.93919158794967</v>
      </c>
      <c r="AR28">
        <f t="shared" si="9"/>
        <v>-351.40365255252101</v>
      </c>
      <c r="AS28">
        <f t="shared" si="9"/>
        <v>11.266189606901868</v>
      </c>
      <c r="AT28">
        <f t="shared" si="9"/>
        <v>16.44149888715701</v>
      </c>
      <c r="AU28">
        <f t="shared" si="9"/>
        <v>-323.6959640584621</v>
      </c>
      <c r="AW28">
        <v>25</v>
      </c>
      <c r="AX28">
        <f>IF(Z28&gt;0, (R28*SUMPRODUCT(K28:$K$98, X28:$X$98)-K28*$AZ$3)/Z28, 0)</f>
        <v>6018.0613383276559</v>
      </c>
    </row>
    <row r="29" spans="5:50" x14ac:dyDescent="0.25">
      <c r="E29">
        <v>2029</v>
      </c>
      <c r="F29" s="5">
        <f>EconomicRates!C69</f>
        <v>3.5571999999999999E-2</v>
      </c>
      <c r="G29" s="5">
        <f>EconomicRates!D69</f>
        <v>7.0000000000000007E-2</v>
      </c>
      <c r="H29" s="5">
        <f t="shared" si="10"/>
        <v>0.12000000000000001</v>
      </c>
      <c r="I29" s="5">
        <f t="shared" si="11"/>
        <v>1.1200000000000001</v>
      </c>
      <c r="J29">
        <f t="shared" si="12"/>
        <v>0.89285714285714279</v>
      </c>
      <c r="K29">
        <f t="shared" si="20"/>
        <v>5.2520809421655039E-2</v>
      </c>
      <c r="L29" s="2">
        <v>26</v>
      </c>
      <c r="M29" s="6">
        <v>2.0303000000000002E-2</v>
      </c>
      <c r="Q29" s="4">
        <f t="shared" si="21"/>
        <v>12.5</v>
      </c>
      <c r="R29">
        <f t="shared" si="0"/>
        <v>500000</v>
      </c>
      <c r="S29">
        <f t="shared" si="1"/>
        <v>5885.309950477952</v>
      </c>
      <c r="U29">
        <f t="shared" si="13"/>
        <v>2.0303000000000002E-2</v>
      </c>
      <c r="V29">
        <f t="shared" si="14"/>
        <v>0.01</v>
      </c>
      <c r="W29">
        <f t="shared" si="15"/>
        <v>0.63166930496667861</v>
      </c>
      <c r="X29">
        <f t="shared" si="16"/>
        <v>1.2824781898738476E-2</v>
      </c>
      <c r="Y29">
        <f t="shared" si="17"/>
        <v>6.3166930496667863E-3</v>
      </c>
      <c r="Z29">
        <f t="shared" si="18"/>
        <v>0.61252783001827338</v>
      </c>
      <c r="AB29">
        <f t="shared" si="19"/>
        <v>3801.42462282827</v>
      </c>
      <c r="AC29">
        <f t="shared" si="2"/>
        <v>3604.9161329512121</v>
      </c>
      <c r="AE29">
        <f t="shared" si="3"/>
        <v>0</v>
      </c>
      <c r="AF29">
        <f t="shared" si="4"/>
        <v>0</v>
      </c>
      <c r="AG29">
        <f t="shared" si="4"/>
        <v>-7.6565978752284174</v>
      </c>
      <c r="AH29">
        <f t="shared" si="5"/>
        <v>-6412.3909493692381</v>
      </c>
      <c r="AI29">
        <f t="shared" si="6"/>
        <v>-6420.0475472444668</v>
      </c>
      <c r="AJ29">
        <f t="shared" si="7"/>
        <v>196.50848987705785</v>
      </c>
      <c r="AK29">
        <f t="shared" si="22"/>
        <v>266.09972359797894</v>
      </c>
      <c r="AL29">
        <f t="shared" si="8"/>
        <v>-5957.4393337694291</v>
      </c>
      <c r="AN29">
        <f t="shared" si="9"/>
        <v>0</v>
      </c>
      <c r="AO29">
        <f t="shared" si="9"/>
        <v>0</v>
      </c>
      <c r="AP29">
        <f t="shared" si="9"/>
        <v>-0.4021307178231206</v>
      </c>
      <c r="AQ29">
        <f t="shared" si="9"/>
        <v>-336.7839629889674</v>
      </c>
      <c r="AR29">
        <f t="shared" si="9"/>
        <v>-337.18609370679053</v>
      </c>
      <c r="AS29">
        <f t="shared" si="9"/>
        <v>10.320784946570184</v>
      </c>
      <c r="AT29">
        <f t="shared" si="9"/>
        <v>13.975772870244533</v>
      </c>
      <c r="AU29">
        <f t="shared" si="9"/>
        <v>-312.88953588997578</v>
      </c>
      <c r="AW29">
        <v>26</v>
      </c>
      <c r="AX29">
        <f>IF(Z29&gt;0, (R29*SUMPRODUCT(K29:$K$98, X29:$X$98)-K29*$AZ$3)/Z29, 0)</f>
        <v>5885.309950477952</v>
      </c>
    </row>
    <row r="30" spans="5:50" x14ac:dyDescent="0.25">
      <c r="E30">
        <v>2030</v>
      </c>
      <c r="F30" s="5">
        <f>EconomicRates!C70</f>
        <v>3.5571999999999999E-2</v>
      </c>
      <c r="G30" s="5">
        <f>EconomicRates!D70</f>
        <v>7.0000000000000007E-2</v>
      </c>
      <c r="H30" s="5">
        <f t="shared" si="10"/>
        <v>0.12000000000000001</v>
      </c>
      <c r="I30" s="5">
        <f t="shared" si="11"/>
        <v>1.1200000000000001</v>
      </c>
      <c r="J30">
        <f t="shared" si="12"/>
        <v>0.89285714285714279</v>
      </c>
      <c r="K30">
        <f t="shared" si="20"/>
        <v>4.6893579840763422E-2</v>
      </c>
      <c r="L30" s="2">
        <v>27</v>
      </c>
      <c r="M30" s="6">
        <v>2.2446000000000001E-2</v>
      </c>
      <c r="Q30" s="4">
        <f t="shared" si="21"/>
        <v>12.5</v>
      </c>
      <c r="R30">
        <f t="shared" si="0"/>
        <v>500000</v>
      </c>
      <c r="S30">
        <f t="shared" si="1"/>
        <v>5747.0600891425056</v>
      </c>
      <c r="U30">
        <f t="shared" si="13"/>
        <v>2.2446000000000001E-2</v>
      </c>
      <c r="V30">
        <f t="shared" si="14"/>
        <v>0.01</v>
      </c>
      <c r="W30">
        <f t="shared" si="15"/>
        <v>0.61252783001827338</v>
      </c>
      <c r="X30">
        <f t="shared" si="16"/>
        <v>1.3748799672590165E-2</v>
      </c>
      <c r="Y30">
        <f t="shared" si="17"/>
        <v>6.1252783001827342E-3</v>
      </c>
      <c r="Z30">
        <f t="shared" si="18"/>
        <v>0.59265375204550053</v>
      </c>
      <c r="AB30">
        <f t="shared" si="19"/>
        <v>3604.9161329512121</v>
      </c>
      <c r="AC30">
        <f t="shared" si="2"/>
        <v>3406.0167250612549</v>
      </c>
      <c r="AE30">
        <f t="shared" si="3"/>
        <v>0</v>
      </c>
      <c r="AF30">
        <f t="shared" si="4"/>
        <v>0</v>
      </c>
      <c r="AG30">
        <f t="shared" si="4"/>
        <v>-7.4081719005687567</v>
      </c>
      <c r="AH30">
        <f t="shared" si="5"/>
        <v>-6874.3998362950824</v>
      </c>
      <c r="AI30">
        <f t="shared" si="6"/>
        <v>-6881.8080081956514</v>
      </c>
      <c r="AJ30">
        <f t="shared" si="7"/>
        <v>198.89940788995727</v>
      </c>
      <c r="AK30">
        <f t="shared" si="22"/>
        <v>252.34412930658488</v>
      </c>
      <c r="AL30">
        <f t="shared" si="8"/>
        <v>-6430.5644709991093</v>
      </c>
      <c r="AN30">
        <f t="shared" si="9"/>
        <v>0</v>
      </c>
      <c r="AO30">
        <f t="shared" si="9"/>
        <v>0</v>
      </c>
      <c r="AP30">
        <f t="shared" si="9"/>
        <v>-0.34739570049342111</v>
      </c>
      <c r="AQ30">
        <f t="shared" si="9"/>
        <v>-322.36521758063446</v>
      </c>
      <c r="AR30">
        <f t="shared" si="9"/>
        <v>-322.71261328112786</v>
      </c>
      <c r="AS30">
        <f t="shared" si="9"/>
        <v>9.3271052641682815</v>
      </c>
      <c r="AT30">
        <f t="shared" si="9"/>
        <v>11.833319574986266</v>
      </c>
      <c r="AU30">
        <f t="shared" si="9"/>
        <v>-301.55218844197333</v>
      </c>
      <c r="AW30">
        <v>27</v>
      </c>
      <c r="AX30">
        <f>IF(Z30&gt;0, (R30*SUMPRODUCT(K30:$K$98, X30:$X$98)-K30*$AZ$3)/Z30, 0)</f>
        <v>5747.0600891425056</v>
      </c>
    </row>
    <row r="31" spans="5:50" x14ac:dyDescent="0.25">
      <c r="E31">
        <v>2031</v>
      </c>
      <c r="F31" s="5">
        <f>EconomicRates!C71</f>
        <v>3.5571999999999999E-2</v>
      </c>
      <c r="G31" s="5">
        <f>EconomicRates!D71</f>
        <v>7.0000000000000007E-2</v>
      </c>
      <c r="H31" s="5">
        <f t="shared" si="10"/>
        <v>0.12000000000000001</v>
      </c>
      <c r="I31" s="5">
        <f t="shared" si="11"/>
        <v>1.1200000000000001</v>
      </c>
      <c r="J31">
        <f t="shared" si="12"/>
        <v>0.89285714285714279</v>
      </c>
      <c r="K31">
        <f t="shared" si="20"/>
        <v>4.1869267714967337E-2</v>
      </c>
      <c r="L31" s="2">
        <v>28</v>
      </c>
      <c r="M31" s="6">
        <v>2.4856E-2</v>
      </c>
      <c r="Q31" s="4">
        <f t="shared" si="21"/>
        <v>12.5</v>
      </c>
      <c r="R31">
        <f t="shared" si="0"/>
        <v>500000</v>
      </c>
      <c r="S31">
        <f t="shared" si="1"/>
        <v>5606.2656452443434</v>
      </c>
      <c r="U31">
        <f t="shared" si="13"/>
        <v>2.4856E-2</v>
      </c>
      <c r="V31">
        <f t="shared" si="14"/>
        <v>0.01</v>
      </c>
      <c r="W31">
        <f t="shared" si="15"/>
        <v>0.59265375204550053</v>
      </c>
      <c r="X31">
        <f t="shared" si="16"/>
        <v>1.4731001660842961E-2</v>
      </c>
      <c r="Y31">
        <f t="shared" si="17"/>
        <v>5.9265375204550054E-3</v>
      </c>
      <c r="Z31">
        <f t="shared" si="18"/>
        <v>0.57199621286420255</v>
      </c>
      <c r="AB31">
        <f t="shared" si="19"/>
        <v>3406.0167250612549</v>
      </c>
      <c r="AC31">
        <f t="shared" si="2"/>
        <v>3206.7627173904493</v>
      </c>
      <c r="AE31">
        <f t="shared" si="3"/>
        <v>0</v>
      </c>
      <c r="AF31">
        <f t="shared" si="4"/>
        <v>0</v>
      </c>
      <c r="AG31">
        <f t="shared" si="4"/>
        <v>-7.1499526608025317</v>
      </c>
      <c r="AH31">
        <f t="shared" si="5"/>
        <v>-7365.5008304214807</v>
      </c>
      <c r="AI31">
        <f t="shared" si="6"/>
        <v>-7372.6507830822829</v>
      </c>
      <c r="AJ31">
        <f t="shared" si="7"/>
        <v>199.25400767080555</v>
      </c>
      <c r="AK31">
        <f t="shared" si="22"/>
        <v>238.42117075428786</v>
      </c>
      <c r="AL31">
        <f t="shared" si="8"/>
        <v>-6934.9756046571893</v>
      </c>
      <c r="AN31">
        <f t="shared" si="9"/>
        <v>0</v>
      </c>
      <c r="AO31">
        <f t="shared" si="9"/>
        <v>0</v>
      </c>
      <c r="AP31">
        <f t="shared" si="9"/>
        <v>-0.29936328210448426</v>
      </c>
      <c r="AQ31">
        <f t="shared" si="9"/>
        <v>-308.38812612373124</v>
      </c>
      <c r="AR31">
        <f t="shared" si="9"/>
        <v>-308.68748940583566</v>
      </c>
      <c r="AS31">
        <f t="shared" si="9"/>
        <v>8.3426193904491122</v>
      </c>
      <c r="AT31">
        <f t="shared" si="9"/>
        <v>9.98251982722722</v>
      </c>
      <c r="AU31">
        <f t="shared" si="9"/>
        <v>-290.36235018815933</v>
      </c>
      <c r="AW31">
        <v>28</v>
      </c>
      <c r="AX31">
        <f>IF(Z31&gt;0, (R31*SUMPRODUCT(K31:$K$98, X31:$X$98)-K31*$AZ$3)/Z31, 0)</f>
        <v>5606.2656452443434</v>
      </c>
    </row>
    <row r="32" spans="5:50" x14ac:dyDescent="0.25">
      <c r="E32">
        <v>2032</v>
      </c>
      <c r="F32" s="5">
        <f>EconomicRates!C72</f>
        <v>3.5571999999999999E-2</v>
      </c>
      <c r="G32" s="5">
        <f>EconomicRates!D72</f>
        <v>7.0000000000000007E-2</v>
      </c>
      <c r="H32" s="5">
        <f t="shared" si="10"/>
        <v>0.12000000000000001</v>
      </c>
      <c r="I32" s="5">
        <f t="shared" si="11"/>
        <v>1.1200000000000001</v>
      </c>
      <c r="J32">
        <f t="shared" si="12"/>
        <v>0.89285714285714279</v>
      </c>
      <c r="K32">
        <f t="shared" si="20"/>
        <v>3.7383274745506546E-2</v>
      </c>
      <c r="L32" s="2">
        <v>29</v>
      </c>
      <c r="M32" s="6">
        <v>2.7564999999999999E-2</v>
      </c>
      <c r="Q32" s="4">
        <f t="shared" si="21"/>
        <v>12.5</v>
      </c>
      <c r="R32">
        <f t="shared" si="0"/>
        <v>500000</v>
      </c>
      <c r="S32">
        <f t="shared" si="1"/>
        <v>5464.5688942445995</v>
      </c>
      <c r="U32">
        <f t="shared" si="13"/>
        <v>2.7564999999999999E-2</v>
      </c>
      <c r="V32">
        <f t="shared" si="14"/>
        <v>0.01</v>
      </c>
      <c r="W32">
        <f t="shared" si="15"/>
        <v>0.57199621286420255</v>
      </c>
      <c r="X32">
        <f t="shared" si="16"/>
        <v>1.5767075607601742E-2</v>
      </c>
      <c r="Y32">
        <f t="shared" si="17"/>
        <v>5.7199621286420253E-3</v>
      </c>
      <c r="Z32">
        <f t="shared" si="18"/>
        <v>0.55050917512795883</v>
      </c>
      <c r="AB32">
        <f t="shared" si="19"/>
        <v>3206.7627173904493</v>
      </c>
      <c r="AC32">
        <f t="shared" si="2"/>
        <v>3008.2953144004964</v>
      </c>
      <c r="AE32">
        <f t="shared" si="3"/>
        <v>0</v>
      </c>
      <c r="AF32">
        <f t="shared" si="4"/>
        <v>0</v>
      </c>
      <c r="AG32">
        <f t="shared" si="4"/>
        <v>-6.8813646890994855</v>
      </c>
      <c r="AH32">
        <f t="shared" si="5"/>
        <v>-7883.5378038008712</v>
      </c>
      <c r="AI32">
        <f t="shared" si="6"/>
        <v>-7890.4191684899706</v>
      </c>
      <c r="AJ32">
        <f t="shared" si="7"/>
        <v>198.46740298995292</v>
      </c>
      <c r="AK32">
        <f t="shared" si="22"/>
        <v>224.47339021733148</v>
      </c>
      <c r="AL32">
        <f t="shared" si="8"/>
        <v>-7467.478375282687</v>
      </c>
      <c r="AN32">
        <f t="shared" si="9"/>
        <v>0</v>
      </c>
      <c r="AO32">
        <f t="shared" si="9"/>
        <v>0</v>
      </c>
      <c r="AP32">
        <f t="shared" si="9"/>
        <v>-0.25724794679663332</v>
      </c>
      <c r="AQ32">
        <f t="shared" si="9"/>
        <v>-294.71245968607525</v>
      </c>
      <c r="AR32">
        <f t="shared" si="9"/>
        <v>-294.96970763287186</v>
      </c>
      <c r="AS32">
        <f t="shared" si="9"/>
        <v>7.419361454000577</v>
      </c>
      <c r="AT32">
        <f t="shared" si="9"/>
        <v>8.3915504195498052</v>
      </c>
      <c r="AU32">
        <f t="shared" si="9"/>
        <v>-279.15879575932155</v>
      </c>
      <c r="AW32">
        <v>29</v>
      </c>
      <c r="AX32">
        <f>IF(Z32&gt;0, (R32*SUMPRODUCT(K32:$K$98, X32:$X$98)-K32*$AZ$3)/Z32, 0)</f>
        <v>5464.5688942445995</v>
      </c>
    </row>
    <row r="33" spans="5:50" x14ac:dyDescent="0.25">
      <c r="E33">
        <v>2033</v>
      </c>
      <c r="F33" s="5">
        <f>EconomicRates!C73</f>
        <v>3.5571999999999999E-2</v>
      </c>
      <c r="G33" s="5">
        <f>EconomicRates!D73</f>
        <v>7.0000000000000007E-2</v>
      </c>
      <c r="H33" s="5">
        <f t="shared" si="10"/>
        <v>0.12000000000000001</v>
      </c>
      <c r="I33" s="5">
        <f t="shared" si="11"/>
        <v>1.1200000000000001</v>
      </c>
      <c r="J33">
        <f t="shared" si="12"/>
        <v>0.89285714285714279</v>
      </c>
      <c r="K33">
        <f t="shared" si="20"/>
        <v>3.337792387991656E-2</v>
      </c>
      <c r="L33" s="2">
        <v>30</v>
      </c>
      <c r="M33" s="6">
        <v>3.0620999999999999E-2</v>
      </c>
      <c r="Q33" s="4">
        <f t="shared" si="21"/>
        <v>12.5</v>
      </c>
      <c r="R33">
        <f t="shared" si="0"/>
        <v>500000</v>
      </c>
      <c r="S33">
        <f t="shared" si="1"/>
        <v>5323.7577164865215</v>
      </c>
      <c r="U33">
        <f t="shared" si="13"/>
        <v>3.0620999999999999E-2</v>
      </c>
      <c r="V33">
        <f t="shared" si="14"/>
        <v>0.01</v>
      </c>
      <c r="W33">
        <f t="shared" si="15"/>
        <v>0.55050917512795883</v>
      </c>
      <c r="X33">
        <f t="shared" si="16"/>
        <v>1.6857141451593227E-2</v>
      </c>
      <c r="Y33">
        <f t="shared" si="17"/>
        <v>5.5050917512795882E-3</v>
      </c>
      <c r="Z33">
        <f t="shared" si="18"/>
        <v>0.52814694192508604</v>
      </c>
      <c r="AB33">
        <f t="shared" si="19"/>
        <v>3008.2953144004964</v>
      </c>
      <c r="AC33">
        <f t="shared" si="2"/>
        <v>2811.7263575124357</v>
      </c>
      <c r="AE33">
        <f t="shared" si="3"/>
        <v>0</v>
      </c>
      <c r="AF33">
        <f t="shared" si="4"/>
        <v>0</v>
      </c>
      <c r="AG33">
        <f t="shared" si="4"/>
        <v>-6.6018367740635755</v>
      </c>
      <c r="AH33">
        <f t="shared" si="5"/>
        <v>-8428.5707257966133</v>
      </c>
      <c r="AI33">
        <f t="shared" si="6"/>
        <v>-8435.1725625706767</v>
      </c>
      <c r="AJ33">
        <f t="shared" si="7"/>
        <v>196.56895688806071</v>
      </c>
      <c r="AK33">
        <f t="shared" si="22"/>
        <v>210.58067200803478</v>
      </c>
      <c r="AL33">
        <f t="shared" si="8"/>
        <v>-8028.0229336745815</v>
      </c>
      <c r="AN33">
        <f t="shared" si="9"/>
        <v>0</v>
      </c>
      <c r="AO33">
        <f t="shared" si="9"/>
        <v>0</v>
      </c>
      <c r="AP33">
        <f t="shared" si="9"/>
        <v>-0.22035560531232792</v>
      </c>
      <c r="AQ33">
        <f t="shared" si="9"/>
        <v>-281.32819210213245</v>
      </c>
      <c r="AR33">
        <f t="shared" si="9"/>
        <v>-281.54854770744475</v>
      </c>
      <c r="AS33">
        <f t="shared" si="9"/>
        <v>6.5610636801642901</v>
      </c>
      <c r="AT33">
        <f t="shared" si="9"/>
        <v>7.0287456408658606</v>
      </c>
      <c r="AU33">
        <f t="shared" si="9"/>
        <v>-267.95873838641461</v>
      </c>
      <c r="AW33">
        <v>30</v>
      </c>
      <c r="AX33">
        <f>IF(Z33&gt;0, (R33*SUMPRODUCT(K33:$K$98, X33:$X$98)-K33*$AZ$3)/Z33, 0)</f>
        <v>5323.7577164865215</v>
      </c>
    </row>
    <row r="34" spans="5:50" x14ac:dyDescent="0.25">
      <c r="E34">
        <v>2034</v>
      </c>
      <c r="F34" s="5">
        <f>EconomicRates!C74</f>
        <v>3.5571999999999999E-2</v>
      </c>
      <c r="G34" s="5">
        <f>EconomicRates!D74</f>
        <v>7.0000000000000007E-2</v>
      </c>
      <c r="H34" s="5">
        <f t="shared" si="10"/>
        <v>0.12000000000000001</v>
      </c>
      <c r="I34" s="5">
        <f t="shared" si="11"/>
        <v>1.1200000000000001</v>
      </c>
      <c r="J34">
        <f t="shared" si="12"/>
        <v>0.89285714285714279</v>
      </c>
      <c r="K34">
        <f t="shared" si="20"/>
        <v>2.9801717749925499E-2</v>
      </c>
      <c r="L34" s="2">
        <v>31</v>
      </c>
      <c r="M34" s="6">
        <v>3.3921E-2</v>
      </c>
      <c r="Q34" s="4">
        <f t="shared" si="21"/>
        <v>12.5</v>
      </c>
      <c r="R34">
        <f t="shared" si="0"/>
        <v>500000</v>
      </c>
      <c r="S34">
        <f t="shared" si="1"/>
        <v>5184.7217655288741</v>
      </c>
      <c r="U34">
        <f t="shared" si="13"/>
        <v>3.3921E-2</v>
      </c>
      <c r="V34">
        <f t="shared" si="14"/>
        <v>0.01</v>
      </c>
      <c r="W34">
        <f t="shared" si="15"/>
        <v>0.52814694192508604</v>
      </c>
      <c r="X34">
        <f t="shared" si="16"/>
        <v>1.7915272417040842E-2</v>
      </c>
      <c r="Y34">
        <f t="shared" si="17"/>
        <v>5.2814694192508602E-3</v>
      </c>
      <c r="Z34">
        <f t="shared" si="18"/>
        <v>0.50495020008879432</v>
      </c>
      <c r="AB34">
        <f t="shared" si="19"/>
        <v>2811.7263575124357</v>
      </c>
      <c r="AC34">
        <f t="shared" si="2"/>
        <v>2618.026292908532</v>
      </c>
      <c r="AE34">
        <f t="shared" si="3"/>
        <v>0</v>
      </c>
      <c r="AF34">
        <f t="shared" si="4"/>
        <v>0</v>
      </c>
      <c r="AG34">
        <f t="shared" si="4"/>
        <v>-6.3118775011099286</v>
      </c>
      <c r="AH34">
        <f t="shared" si="5"/>
        <v>-8957.6362085204219</v>
      </c>
      <c r="AI34">
        <f t="shared" si="6"/>
        <v>-8963.9480860215317</v>
      </c>
      <c r="AJ34">
        <f t="shared" si="7"/>
        <v>193.70006460390368</v>
      </c>
      <c r="AK34">
        <f t="shared" si="22"/>
        <v>196.82084502587051</v>
      </c>
      <c r="AL34">
        <f t="shared" si="8"/>
        <v>-8573.4271763917586</v>
      </c>
      <c r="AN34">
        <f t="shared" si="9"/>
        <v>0</v>
      </c>
      <c r="AO34">
        <f t="shared" si="9"/>
        <v>0</v>
      </c>
      <c r="AP34">
        <f t="shared" si="9"/>
        <v>-0.18810479176018316</v>
      </c>
      <c r="AQ34">
        <f t="shared" si="9"/>
        <v>-266.95294599283841</v>
      </c>
      <c r="AR34">
        <f t="shared" si="9"/>
        <v>-267.14105078459858</v>
      </c>
      <c r="AS34">
        <f t="shared" si="9"/>
        <v>5.7725946534678725</v>
      </c>
      <c r="AT34">
        <f t="shared" si="9"/>
        <v>5.8655992707628206</v>
      </c>
      <c r="AU34">
        <f t="shared" ref="AU34:AU69" si="23">AL34*$K34</f>
        <v>-255.50285686036793</v>
      </c>
      <c r="AW34">
        <v>31</v>
      </c>
      <c r="AX34">
        <f>IF(Z34&gt;0, (R34*SUMPRODUCT(K34:$K$98, X34:$X$98)-K34*$AZ$3)/Z34, 0)</f>
        <v>5184.7217655288741</v>
      </c>
    </row>
    <row r="35" spans="5:50" x14ac:dyDescent="0.25">
      <c r="E35">
        <v>2035</v>
      </c>
      <c r="F35" s="5">
        <f>EconomicRates!C75</f>
        <v>3.5571999999999999E-2</v>
      </c>
      <c r="G35" s="5">
        <f>EconomicRates!D75</f>
        <v>7.0000000000000007E-2</v>
      </c>
      <c r="H35" s="5">
        <f t="shared" si="10"/>
        <v>0.12000000000000001</v>
      </c>
      <c r="I35" s="5">
        <f t="shared" si="11"/>
        <v>1.1200000000000001</v>
      </c>
      <c r="J35">
        <f t="shared" si="12"/>
        <v>0.89285714285714279</v>
      </c>
      <c r="K35">
        <f t="shared" si="20"/>
        <v>2.660867656243348E-2</v>
      </c>
      <c r="L35" s="2">
        <v>32</v>
      </c>
      <c r="M35" s="6">
        <v>3.7368999999999999E-2</v>
      </c>
      <c r="Q35" s="4">
        <f t="shared" si="21"/>
        <v>12.5</v>
      </c>
      <c r="R35">
        <f t="shared" si="0"/>
        <v>500000</v>
      </c>
      <c r="S35">
        <f t="shared" si="1"/>
        <v>5050.2185210806047</v>
      </c>
      <c r="U35">
        <f t="shared" si="13"/>
        <v>3.7368999999999999E-2</v>
      </c>
      <c r="V35">
        <f t="shared" si="14"/>
        <v>0.01</v>
      </c>
      <c r="W35">
        <f t="shared" si="15"/>
        <v>0.50495020008879432</v>
      </c>
      <c r="X35">
        <f t="shared" si="16"/>
        <v>1.8869484027118154E-2</v>
      </c>
      <c r="Y35">
        <f t="shared" si="17"/>
        <v>5.0495020008879433E-3</v>
      </c>
      <c r="Z35">
        <f t="shared" si="18"/>
        <v>0.48103121406078825</v>
      </c>
      <c r="AB35">
        <f t="shared" si="19"/>
        <v>2618.026292908532</v>
      </c>
      <c r="AC35">
        <f t="shared" si="2"/>
        <v>2429.3127464676818</v>
      </c>
      <c r="AE35">
        <f t="shared" si="3"/>
        <v>0</v>
      </c>
      <c r="AF35">
        <f t="shared" ref="AF35:AG69" si="24">-$Z35*P35</f>
        <v>0</v>
      </c>
      <c r="AG35">
        <f t="shared" si="24"/>
        <v>-6.0128901757598534</v>
      </c>
      <c r="AH35">
        <f t="shared" si="5"/>
        <v>-9434.7420135590764</v>
      </c>
      <c r="AI35">
        <f t="shared" ref="AI35:AI66" si="25">SUM(AE35:AH35)</f>
        <v>-9440.7549037348363</v>
      </c>
      <c r="AJ35">
        <f t="shared" si="7"/>
        <v>188.71354644085022</v>
      </c>
      <c r="AK35">
        <f t="shared" si="22"/>
        <v>183.26184050359726</v>
      </c>
      <c r="AL35">
        <f t="shared" si="8"/>
        <v>-9068.7795167903896</v>
      </c>
      <c r="AN35">
        <f t="shared" ref="AN35:AT69" si="26">AE35*$K35</f>
        <v>0</v>
      </c>
      <c r="AO35">
        <f t="shared" si="26"/>
        <v>0</v>
      </c>
      <c r="AP35">
        <f t="shared" si="26"/>
        <v>-0.15999504989222774</v>
      </c>
      <c r="AQ35">
        <f t="shared" si="26"/>
        <v>-251.04599868879586</v>
      </c>
      <c r="AR35">
        <f t="shared" si="26"/>
        <v>-251.20599373868808</v>
      </c>
      <c r="AS35">
        <f t="shared" si="26"/>
        <v>5.0214177201943535</v>
      </c>
      <c r="AT35">
        <f t="shared" si="26"/>
        <v>4.8763550401964908</v>
      </c>
      <c r="AU35">
        <f t="shared" si="23"/>
        <v>-241.30822097829724</v>
      </c>
      <c r="AW35">
        <v>32</v>
      </c>
      <c r="AX35">
        <f>IF(Z35&gt;0, (R35*SUMPRODUCT(K35:$K$98, X35:$X$98)-K35*$AZ$3)/Z35, 0)</f>
        <v>5050.2185210806047</v>
      </c>
    </row>
    <row r="36" spans="5:50" x14ac:dyDescent="0.25">
      <c r="E36">
        <v>2036</v>
      </c>
      <c r="F36" s="5">
        <f>EconomicRates!C76</f>
        <v>3.5571999999999999E-2</v>
      </c>
      <c r="G36" s="5">
        <f>EconomicRates!D76</f>
        <v>7.0000000000000007E-2</v>
      </c>
      <c r="H36" s="5">
        <f t="shared" si="10"/>
        <v>0.12000000000000001</v>
      </c>
      <c r="I36" s="5">
        <f t="shared" si="11"/>
        <v>1.1200000000000001</v>
      </c>
      <c r="J36">
        <f t="shared" si="12"/>
        <v>0.89285714285714279</v>
      </c>
      <c r="K36">
        <f t="shared" si="20"/>
        <v>2.3757746930744176E-2</v>
      </c>
      <c r="L36" s="2">
        <v>33</v>
      </c>
      <c r="M36" s="6">
        <v>5.0548205999999998E-2</v>
      </c>
      <c r="Q36" s="4">
        <f t="shared" si="21"/>
        <v>12.5</v>
      </c>
      <c r="R36">
        <f t="shared" si="0"/>
        <v>500000</v>
      </c>
      <c r="S36">
        <f t="shared" si="1"/>
        <v>4974.7628052384653</v>
      </c>
      <c r="U36">
        <f t="shared" si="13"/>
        <v>5.0548205999999998E-2</v>
      </c>
      <c r="V36">
        <f t="shared" si="14"/>
        <v>0.01</v>
      </c>
      <c r="W36">
        <f t="shared" si="15"/>
        <v>0.48103121406078825</v>
      </c>
      <c r="X36">
        <f t="shared" si="16"/>
        <v>2.4315264900774819E-2</v>
      </c>
      <c r="Y36">
        <f t="shared" si="17"/>
        <v>4.8103121406078827E-3</v>
      </c>
      <c r="Z36">
        <f t="shared" si="18"/>
        <v>0.45190563701940556</v>
      </c>
      <c r="AB36">
        <f t="shared" si="19"/>
        <v>2429.3127464676818</v>
      </c>
      <c r="AC36">
        <f t="shared" si="2"/>
        <v>2248.1233545217337</v>
      </c>
      <c r="AE36">
        <f t="shared" si="3"/>
        <v>0</v>
      </c>
      <c r="AF36">
        <f t="shared" si="24"/>
        <v>0</v>
      </c>
      <c r="AG36">
        <f t="shared" si="24"/>
        <v>-5.6488204627425693</v>
      </c>
      <c r="AH36">
        <f t="shared" si="5"/>
        <v>-12157.632450387409</v>
      </c>
      <c r="AI36">
        <f t="shared" si="25"/>
        <v>-12163.281270850151</v>
      </c>
      <c r="AJ36">
        <f t="shared" si="7"/>
        <v>181.18939194594805</v>
      </c>
      <c r="AK36">
        <f t="shared" si="22"/>
        <v>170.05189225273773</v>
      </c>
      <c r="AL36">
        <f t="shared" si="8"/>
        <v>-11812.039986651467</v>
      </c>
      <c r="AN36">
        <f t="shared" si="26"/>
        <v>0</v>
      </c>
      <c r="AO36">
        <f t="shared" si="26"/>
        <v>0</v>
      </c>
      <c r="AP36">
        <f t="shared" si="26"/>
        <v>-0.13420324701104716</v>
      </c>
      <c r="AQ36">
        <f t="shared" si="26"/>
        <v>-288.83795503330725</v>
      </c>
      <c r="AR36">
        <f t="shared" si="26"/>
        <v>-288.9721582803183</v>
      </c>
      <c r="AS36">
        <f t="shared" si="26"/>
        <v>4.304651720387251</v>
      </c>
      <c r="AT36">
        <f t="shared" si="26"/>
        <v>4.0400498212347191</v>
      </c>
      <c r="AU36">
        <f t="shared" si="23"/>
        <v>-280.62745673869637</v>
      </c>
      <c r="AW36">
        <v>33</v>
      </c>
      <c r="AX36">
        <f>IF(Z36&gt;0, (R36*SUMPRODUCT(K36:$K$98, X36:$X$98)-K36*$AZ$3)/Z36, 0)</f>
        <v>4974.7628052384653</v>
      </c>
    </row>
    <row r="37" spans="5:50" x14ac:dyDescent="0.25">
      <c r="E37">
        <v>2037</v>
      </c>
      <c r="F37" s="5">
        <f>EconomicRates!C77</f>
        <v>3.5571999999999999E-2</v>
      </c>
      <c r="G37" s="5">
        <f>EconomicRates!D77</f>
        <v>7.0000000000000007E-2</v>
      </c>
      <c r="H37" s="5">
        <f t="shared" si="10"/>
        <v>0.12000000000000001</v>
      </c>
      <c r="I37" s="5">
        <f t="shared" si="11"/>
        <v>1.1200000000000001</v>
      </c>
      <c r="J37">
        <f t="shared" si="12"/>
        <v>0.89285714285714279</v>
      </c>
      <c r="K37">
        <f t="shared" si="20"/>
        <v>2.1212274045307299E-2</v>
      </c>
      <c r="L37" s="2">
        <v>34</v>
      </c>
      <c r="M37" s="6">
        <v>6.4784177999999998E-2</v>
      </c>
      <c r="Q37" s="4">
        <f t="shared" si="21"/>
        <v>12.5</v>
      </c>
      <c r="R37">
        <f t="shared" si="0"/>
        <v>500000</v>
      </c>
      <c r="S37">
        <f t="shared" si="1"/>
        <v>4835.2256179641154</v>
      </c>
      <c r="U37">
        <f t="shared" si="13"/>
        <v>6.4784177999999998E-2</v>
      </c>
      <c r="V37">
        <f t="shared" si="14"/>
        <v>0.01</v>
      </c>
      <c r="W37">
        <f t="shared" si="15"/>
        <v>0.45190563701940556</v>
      </c>
      <c r="X37">
        <f t="shared" si="16"/>
        <v>2.9276335227868558E-2</v>
      </c>
      <c r="Y37">
        <f t="shared" si="17"/>
        <v>4.5190563701940556E-3</v>
      </c>
      <c r="Z37">
        <f t="shared" si="18"/>
        <v>0.41811024542134295</v>
      </c>
      <c r="AB37">
        <f t="shared" si="19"/>
        <v>2248.1233545217337</v>
      </c>
      <c r="AC37">
        <f t="shared" si="2"/>
        <v>2021.657369794541</v>
      </c>
      <c r="AE37">
        <f t="shared" si="3"/>
        <v>0</v>
      </c>
      <c r="AF37">
        <f t="shared" si="24"/>
        <v>0</v>
      </c>
      <c r="AG37">
        <f t="shared" si="24"/>
        <v>-5.2263780677667873</v>
      </c>
      <c r="AH37">
        <f t="shared" si="5"/>
        <v>-14638.167613934278</v>
      </c>
      <c r="AI37">
        <f t="shared" si="25"/>
        <v>-14643.393992002046</v>
      </c>
      <c r="AJ37">
        <f t="shared" si="7"/>
        <v>226.46598472719279</v>
      </c>
      <c r="AK37">
        <f t="shared" si="22"/>
        <v>157.36863481652136</v>
      </c>
      <c r="AL37">
        <f t="shared" si="8"/>
        <v>-14259.559372458332</v>
      </c>
      <c r="AN37">
        <f t="shared" si="26"/>
        <v>0</v>
      </c>
      <c r="AO37">
        <f t="shared" si="26"/>
        <v>0</v>
      </c>
      <c r="AP37">
        <f t="shared" si="26"/>
        <v>-0.11086336383785274</v>
      </c>
      <c r="AQ37">
        <f t="shared" si="26"/>
        <v>-310.50882294791597</v>
      </c>
      <c r="AR37">
        <f t="shared" si="26"/>
        <v>-310.61968631175381</v>
      </c>
      <c r="AS37">
        <f t="shared" si="26"/>
        <v>4.8038585299735912</v>
      </c>
      <c r="AT37">
        <f t="shared" si="26"/>
        <v>3.3381466078639388</v>
      </c>
      <c r="AU37">
        <f t="shared" si="23"/>
        <v>-302.47768117391632</v>
      </c>
      <c r="AW37">
        <v>34</v>
      </c>
      <c r="AX37">
        <f>IF(Z37&gt;0, (R37*SUMPRODUCT(K37:$K$98, X37:$X$98)-K37*$AZ$3)/Z37, 0)</f>
        <v>4835.2256179641154</v>
      </c>
    </row>
    <row r="38" spans="5:50" x14ac:dyDescent="0.25">
      <c r="E38">
        <v>2038</v>
      </c>
      <c r="F38" s="5">
        <f>EconomicRates!C78</f>
        <v>3.5571999999999999E-2</v>
      </c>
      <c r="G38" s="5">
        <f>EconomicRates!D78</f>
        <v>7.0000000000000007E-2</v>
      </c>
      <c r="H38" s="5">
        <f t="shared" si="10"/>
        <v>0.12000000000000001</v>
      </c>
      <c r="I38" s="5">
        <f t="shared" si="11"/>
        <v>1.1200000000000001</v>
      </c>
      <c r="J38">
        <f t="shared" si="12"/>
        <v>0.89285714285714279</v>
      </c>
      <c r="K38">
        <f t="shared" si="20"/>
        <v>1.8939530397595803E-2</v>
      </c>
      <c r="L38" s="2">
        <v>35</v>
      </c>
      <c r="M38" s="6">
        <v>8.0470763000000001E-2</v>
      </c>
      <c r="Q38" s="4">
        <f t="shared" si="21"/>
        <v>12.5</v>
      </c>
      <c r="R38">
        <f t="shared" si="0"/>
        <v>500000</v>
      </c>
      <c r="S38">
        <f t="shared" si="1"/>
        <v>4646.1070251391802</v>
      </c>
      <c r="U38">
        <f t="shared" si="13"/>
        <v>8.0470763000000001E-2</v>
      </c>
      <c r="V38">
        <f t="shared" si="14"/>
        <v>0.01</v>
      </c>
      <c r="W38">
        <f t="shared" si="15"/>
        <v>0.41811024542134295</v>
      </c>
      <c r="X38">
        <f t="shared" si="16"/>
        <v>3.3645650467172723E-2</v>
      </c>
      <c r="Y38">
        <f t="shared" si="17"/>
        <v>4.1811024542134298E-3</v>
      </c>
      <c r="Z38">
        <f t="shared" si="18"/>
        <v>0.3802834924999568</v>
      </c>
      <c r="AB38">
        <f t="shared" si="19"/>
        <v>2021.657369794541</v>
      </c>
      <c r="AC38">
        <f t="shared" si="2"/>
        <v>1766.837806048512</v>
      </c>
      <c r="AE38">
        <f t="shared" si="3"/>
        <v>0</v>
      </c>
      <c r="AF38">
        <f t="shared" si="24"/>
        <v>0</v>
      </c>
      <c r="AG38">
        <f t="shared" si="24"/>
        <v>-4.7535436562494597</v>
      </c>
      <c r="AH38">
        <f t="shared" si="5"/>
        <v>-16822.825233586362</v>
      </c>
      <c r="AI38">
        <f t="shared" si="25"/>
        <v>-16827.578777242612</v>
      </c>
      <c r="AJ38">
        <f t="shared" si="7"/>
        <v>254.81956374602896</v>
      </c>
      <c r="AK38">
        <f t="shared" si="22"/>
        <v>141.51601588561789</v>
      </c>
      <c r="AL38">
        <f t="shared" si="8"/>
        <v>-16431.243197610966</v>
      </c>
      <c r="AN38">
        <f t="shared" si="26"/>
        <v>0</v>
      </c>
      <c r="AO38">
        <f t="shared" si="26"/>
        <v>0</v>
      </c>
      <c r="AP38">
        <f t="shared" si="26"/>
        <v>-9.0029884573835331E-2</v>
      </c>
      <c r="AQ38">
        <f t="shared" si="26"/>
        <v>-318.6164098849506</v>
      </c>
      <c r="AR38">
        <f t="shared" si="26"/>
        <v>-318.70643976952448</v>
      </c>
      <c r="AS38">
        <f t="shared" si="26"/>
        <v>4.8261628734700173</v>
      </c>
      <c r="AT38">
        <f t="shared" si="26"/>
        <v>2.6802468846123104</v>
      </c>
      <c r="AU38">
        <f t="shared" si="23"/>
        <v>-311.20003001144215</v>
      </c>
      <c r="AW38">
        <v>35</v>
      </c>
      <c r="AX38">
        <f>IF(Z38&gt;0, (R38*SUMPRODUCT(K38:$K$98, X38:$X$98)-K38*$AZ$3)/Z38, 0)</f>
        <v>4646.1070251391802</v>
      </c>
    </row>
    <row r="39" spans="5:50" x14ac:dyDescent="0.25">
      <c r="E39">
        <v>2039</v>
      </c>
      <c r="F39" s="5">
        <f>EconomicRates!C79</f>
        <v>3.5571999999999999E-2</v>
      </c>
      <c r="G39" s="5">
        <f>EconomicRates!D79</f>
        <v>7.0000000000000007E-2</v>
      </c>
      <c r="H39" s="5">
        <f t="shared" si="10"/>
        <v>0.12000000000000001</v>
      </c>
      <c r="I39" s="5">
        <f t="shared" si="11"/>
        <v>1.1200000000000001</v>
      </c>
      <c r="J39">
        <f t="shared" si="12"/>
        <v>0.89285714285714279</v>
      </c>
      <c r="K39">
        <f t="shared" si="20"/>
        <v>1.6910294997853393E-2</v>
      </c>
      <c r="L39" s="2">
        <v>36</v>
      </c>
      <c r="M39" s="6">
        <v>9.7818447000000003E-2</v>
      </c>
      <c r="Q39" s="4">
        <f t="shared" si="21"/>
        <v>12.5</v>
      </c>
      <c r="R39">
        <f t="shared" si="0"/>
        <v>500000</v>
      </c>
      <c r="S39">
        <f t="shared" si="1"/>
        <v>4415.0421060623703</v>
      </c>
      <c r="U39">
        <f t="shared" si="13"/>
        <v>9.7818447000000003E-2</v>
      </c>
      <c r="V39">
        <f t="shared" si="14"/>
        <v>0.01</v>
      </c>
      <c r="W39">
        <f t="shared" si="15"/>
        <v>0.3802834924999568</v>
      </c>
      <c r="X39">
        <f t="shared" si="16"/>
        <v>3.7198740656081926E-2</v>
      </c>
      <c r="Y39">
        <f t="shared" si="17"/>
        <v>3.802834924999568E-3</v>
      </c>
      <c r="Z39">
        <f t="shared" si="18"/>
        <v>0.33928191691887533</v>
      </c>
      <c r="AB39">
        <f t="shared" si="19"/>
        <v>1766.837806048512</v>
      </c>
      <c r="AC39">
        <f t="shared" si="2"/>
        <v>1497.9439490223895</v>
      </c>
      <c r="AE39">
        <f t="shared" si="3"/>
        <v>0</v>
      </c>
      <c r="AF39">
        <f t="shared" si="24"/>
        <v>0</v>
      </c>
      <c r="AG39">
        <f t="shared" si="24"/>
        <v>-4.2410239614859417</v>
      </c>
      <c r="AH39">
        <f t="shared" si="5"/>
        <v>-18599.370328040965</v>
      </c>
      <c r="AI39">
        <f t="shared" si="25"/>
        <v>-18603.611352002452</v>
      </c>
      <c r="AJ39">
        <f t="shared" si="7"/>
        <v>268.89385702612253</v>
      </c>
      <c r="AK39">
        <f t="shared" si="22"/>
        <v>123.67864642339585</v>
      </c>
      <c r="AL39">
        <f t="shared" si="8"/>
        <v>-18211.038848552933</v>
      </c>
      <c r="AN39">
        <f t="shared" si="26"/>
        <v>0</v>
      </c>
      <c r="AO39">
        <f t="shared" si="26"/>
        <v>0</v>
      </c>
      <c r="AP39">
        <f t="shared" si="26"/>
        <v>-7.1716966281692107E-2</v>
      </c>
      <c r="AQ39">
        <f t="shared" si="26"/>
        <v>-314.52083902149394</v>
      </c>
      <c r="AR39">
        <f t="shared" si="26"/>
        <v>-314.59255598777565</v>
      </c>
      <c r="AS39">
        <f t="shared" si="26"/>
        <v>4.5470744454223455</v>
      </c>
      <c r="AT39">
        <f t="shared" si="26"/>
        <v>2.0914423959548292</v>
      </c>
      <c r="AU39">
        <f t="shared" si="23"/>
        <v>-307.95403914639849</v>
      </c>
      <c r="AW39">
        <v>36</v>
      </c>
      <c r="AX39">
        <f>IF(Z39&gt;0, (R39*SUMPRODUCT(K39:$K$98, X39:$X$98)-K39*$AZ$3)/Z39, 0)</f>
        <v>4415.0421060623703</v>
      </c>
    </row>
    <row r="40" spans="5:50" x14ac:dyDescent="0.25">
      <c r="E40">
        <v>2040</v>
      </c>
      <c r="F40" s="5">
        <f>EconomicRates!C80</f>
        <v>3.5571999999999999E-2</v>
      </c>
      <c r="G40" s="5">
        <f>EconomicRates!D80</f>
        <v>7.0000000000000007E-2</v>
      </c>
      <c r="H40" s="5">
        <f t="shared" si="10"/>
        <v>0.12000000000000001</v>
      </c>
      <c r="I40" s="5">
        <f t="shared" si="11"/>
        <v>1.1200000000000001</v>
      </c>
      <c r="J40">
        <f t="shared" si="12"/>
        <v>0.89285714285714279</v>
      </c>
      <c r="K40">
        <f t="shared" si="20"/>
        <v>1.5098477676654815E-2</v>
      </c>
      <c r="L40" s="2">
        <v>37</v>
      </c>
      <c r="M40" s="6">
        <v>0.115047869</v>
      </c>
      <c r="Q40" s="4">
        <f t="shared" si="21"/>
        <v>12.5</v>
      </c>
      <c r="R40">
        <f t="shared" si="0"/>
        <v>500000</v>
      </c>
      <c r="S40">
        <f t="shared" si="1"/>
        <v>4136.081394111965</v>
      </c>
      <c r="U40">
        <f t="shared" si="13"/>
        <v>0.115047869</v>
      </c>
      <c r="V40">
        <f t="shared" si="14"/>
        <v>0.01</v>
      </c>
      <c r="W40">
        <f t="shared" si="15"/>
        <v>0.33928191691887533</v>
      </c>
      <c r="X40">
        <f t="shared" si="16"/>
        <v>3.9033661531751654E-2</v>
      </c>
      <c r="Y40">
        <f t="shared" si="17"/>
        <v>3.3928191691887533E-3</v>
      </c>
      <c r="Z40">
        <f t="shared" si="18"/>
        <v>0.29685543621793492</v>
      </c>
      <c r="AB40">
        <f t="shared" si="19"/>
        <v>1497.9439490223895</v>
      </c>
      <c r="AC40">
        <f t="shared" si="2"/>
        <v>1227.8182464819918</v>
      </c>
      <c r="AE40">
        <f t="shared" si="3"/>
        <v>0</v>
      </c>
      <c r="AF40">
        <f t="shared" si="24"/>
        <v>0</v>
      </c>
      <c r="AG40">
        <f t="shared" si="24"/>
        <v>-3.7106929527241865</v>
      </c>
      <c r="AH40">
        <f t="shared" si="5"/>
        <v>-19516.830765875828</v>
      </c>
      <c r="AI40">
        <f t="shared" si="25"/>
        <v>-19520.541458828553</v>
      </c>
      <c r="AJ40">
        <f t="shared" si="7"/>
        <v>270.1257025403977</v>
      </c>
      <c r="AK40">
        <f t="shared" si="22"/>
        <v>104.85607643156727</v>
      </c>
      <c r="AL40">
        <f t="shared" si="8"/>
        <v>-19145.559679856589</v>
      </c>
      <c r="AN40">
        <f t="shared" si="26"/>
        <v>0</v>
      </c>
      <c r="AO40">
        <f t="shared" si="26"/>
        <v>0</v>
      </c>
      <c r="AP40">
        <f t="shared" si="26"/>
        <v>-5.6025814711626466E-2</v>
      </c>
      <c r="AQ40">
        <f t="shared" si="26"/>
        <v>-294.67443363762607</v>
      </c>
      <c r="AR40">
        <f t="shared" si="26"/>
        <v>-294.7304594523377</v>
      </c>
      <c r="AS40">
        <f t="shared" si="26"/>
        <v>4.0784868896968938</v>
      </c>
      <c r="AT40">
        <f t="shared" si="26"/>
        <v>1.5831671292636296</v>
      </c>
      <c r="AU40">
        <f t="shared" si="23"/>
        <v>-289.06880543337724</v>
      </c>
      <c r="AW40">
        <v>37</v>
      </c>
      <c r="AX40">
        <f>IF(Z40&gt;0, (R40*SUMPRODUCT(K40:$K$98, X40:$X$98)-K40*$AZ$3)/Z40, 0)</f>
        <v>4136.081394111965</v>
      </c>
    </row>
    <row r="41" spans="5:50" x14ac:dyDescent="0.25">
      <c r="E41">
        <v>2041</v>
      </c>
      <c r="F41" s="5">
        <f>EconomicRates!C81</f>
        <v>3.5571999999999999E-2</v>
      </c>
      <c r="G41" s="5">
        <f>EconomicRates!D81</f>
        <v>7.0000000000000007E-2</v>
      </c>
      <c r="H41" s="5">
        <f t="shared" si="10"/>
        <v>0.12000000000000001</v>
      </c>
      <c r="I41" s="5">
        <f t="shared" si="11"/>
        <v>1.1200000000000001</v>
      </c>
      <c r="J41">
        <f t="shared" si="12"/>
        <v>0.89285714285714279</v>
      </c>
      <c r="K41">
        <f t="shared" si="20"/>
        <v>1.348078363987037E-2</v>
      </c>
      <c r="L41" s="2">
        <v>38</v>
      </c>
      <c r="M41" s="6">
        <v>0.13365521</v>
      </c>
      <c r="Q41" s="4">
        <f t="shared" si="21"/>
        <v>12.5</v>
      </c>
      <c r="R41">
        <f t="shared" si="0"/>
        <v>500000</v>
      </c>
      <c r="S41">
        <f t="shared" si="1"/>
        <v>3826.6787611476047</v>
      </c>
      <c r="U41">
        <f t="shared" si="13"/>
        <v>0.13365521</v>
      </c>
      <c r="V41">
        <f t="shared" si="14"/>
        <v>0.01</v>
      </c>
      <c r="W41">
        <f t="shared" si="15"/>
        <v>0.29685543621793492</v>
      </c>
      <c r="X41">
        <f t="shared" si="16"/>
        <v>3.9676275667349693E-2</v>
      </c>
      <c r="Y41">
        <f t="shared" si="17"/>
        <v>2.9685543621793494E-3</v>
      </c>
      <c r="Z41">
        <f t="shared" si="18"/>
        <v>0.25421060618840585</v>
      </c>
      <c r="AB41">
        <f t="shared" si="19"/>
        <v>1227.8182464819918</v>
      </c>
      <c r="AC41">
        <f t="shared" si="2"/>
        <v>972.78232755963052</v>
      </c>
      <c r="AE41">
        <f t="shared" si="3"/>
        <v>0</v>
      </c>
      <c r="AF41">
        <f t="shared" si="24"/>
        <v>0</v>
      </c>
      <c r="AG41">
        <f t="shared" si="24"/>
        <v>-3.1776325773550731</v>
      </c>
      <c r="AH41">
        <f t="shared" si="5"/>
        <v>-19838.137833674846</v>
      </c>
      <c r="AI41">
        <f t="shared" si="25"/>
        <v>-19841.315466252199</v>
      </c>
      <c r="AJ41">
        <f t="shared" si="7"/>
        <v>255.03591892236125</v>
      </c>
      <c r="AK41">
        <f t="shared" si="22"/>
        <v>85.947277253739429</v>
      </c>
      <c r="AL41">
        <f t="shared" si="8"/>
        <v>-19500.332270076098</v>
      </c>
      <c r="AN41">
        <f t="shared" si="26"/>
        <v>0</v>
      </c>
      <c r="AO41">
        <f t="shared" si="26"/>
        <v>0</v>
      </c>
      <c r="AP41">
        <f t="shared" si="26"/>
        <v>-4.2836977262327387E-2</v>
      </c>
      <c r="AQ41">
        <f t="shared" si="26"/>
        <v>-267.4336439536973</v>
      </c>
      <c r="AR41">
        <f t="shared" si="26"/>
        <v>-267.47648093095961</v>
      </c>
      <c r="AS41">
        <f t="shared" si="26"/>
        <v>3.4380840433878737</v>
      </c>
      <c r="AT41">
        <f t="shared" si="26"/>
        <v>1.1586366490936133</v>
      </c>
      <c r="AU41">
        <f t="shared" si="23"/>
        <v>-262.87976023847807</v>
      </c>
      <c r="AW41">
        <v>38</v>
      </c>
      <c r="AX41">
        <f>IF(Z41&gt;0, (R41*SUMPRODUCT(K41:$K$98, X41:$X$98)-K41*$AZ$3)/Z41, 0)</f>
        <v>3826.6787611476047</v>
      </c>
    </row>
    <row r="42" spans="5:50" x14ac:dyDescent="0.25">
      <c r="E42">
        <v>2042</v>
      </c>
      <c r="F42" s="5">
        <f>EconomicRates!C82</f>
        <v>3.5571999999999999E-2</v>
      </c>
      <c r="G42" s="5">
        <f>EconomicRates!D82</f>
        <v>7.0000000000000007E-2</v>
      </c>
      <c r="H42" s="5">
        <f t="shared" si="10"/>
        <v>0.12000000000000001</v>
      </c>
      <c r="I42" s="5">
        <f t="shared" si="11"/>
        <v>1.1200000000000001</v>
      </c>
      <c r="J42">
        <f t="shared" si="12"/>
        <v>0.89285714285714279</v>
      </c>
      <c r="K42">
        <f t="shared" si="20"/>
        <v>1.2036413964169972E-2</v>
      </c>
      <c r="L42" s="2">
        <v>39</v>
      </c>
      <c r="M42" s="6">
        <v>0.153152232</v>
      </c>
      <c r="Q42" s="4">
        <f t="shared" si="21"/>
        <v>12.5</v>
      </c>
      <c r="R42">
        <f t="shared" si="0"/>
        <v>500000</v>
      </c>
      <c r="S42">
        <f t="shared" si="1"/>
        <v>3481.9761706305489</v>
      </c>
      <c r="U42">
        <f t="shared" si="13"/>
        <v>0.153152232</v>
      </c>
      <c r="V42">
        <f t="shared" si="14"/>
        <v>0.01</v>
      </c>
      <c r="W42">
        <f t="shared" si="15"/>
        <v>0.25421060618840585</v>
      </c>
      <c r="X42">
        <f t="shared" si="16"/>
        <v>3.8932921735827367E-2</v>
      </c>
      <c r="Y42">
        <f t="shared" si="17"/>
        <v>2.5421060618840588E-3</v>
      </c>
      <c r="Z42">
        <f t="shared" si="18"/>
        <v>0.21273557839069443</v>
      </c>
      <c r="AB42">
        <f t="shared" si="19"/>
        <v>972.78232755963052</v>
      </c>
      <c r="AC42">
        <f t="shared" si="2"/>
        <v>740.74021460170513</v>
      </c>
      <c r="AE42">
        <f t="shared" si="3"/>
        <v>0</v>
      </c>
      <c r="AF42">
        <f t="shared" si="24"/>
        <v>0</v>
      </c>
      <c r="AG42">
        <f t="shared" si="24"/>
        <v>-2.6591947298836804</v>
      </c>
      <c r="AH42">
        <f t="shared" si="5"/>
        <v>-19466.460867913684</v>
      </c>
      <c r="AI42">
        <f t="shared" si="25"/>
        <v>-19469.120062643568</v>
      </c>
      <c r="AJ42">
        <f t="shared" si="7"/>
        <v>232.04211295792538</v>
      </c>
      <c r="AK42">
        <f t="shared" si="22"/>
        <v>68.094762929174138</v>
      </c>
      <c r="AL42">
        <f t="shared" si="8"/>
        <v>-19168.983186756468</v>
      </c>
      <c r="AN42">
        <f t="shared" si="26"/>
        <v>0</v>
      </c>
      <c r="AO42">
        <f t="shared" si="26"/>
        <v>0</v>
      </c>
      <c r="AP42">
        <f t="shared" si="26"/>
        <v>-3.2007168580219132E-2</v>
      </c>
      <c r="AQ42">
        <f t="shared" si="26"/>
        <v>-234.30638142352458</v>
      </c>
      <c r="AR42">
        <f t="shared" si="26"/>
        <v>-234.33838859210479</v>
      </c>
      <c r="AS42">
        <f t="shared" si="26"/>
        <v>2.792954928682279</v>
      </c>
      <c r="AT42">
        <f t="shared" si="26"/>
        <v>0.81961675540755541</v>
      </c>
      <c r="AU42">
        <f t="shared" si="23"/>
        <v>-230.72581690801496</v>
      </c>
      <c r="AW42">
        <v>39</v>
      </c>
      <c r="AX42">
        <f>IF(Z42&gt;0, (R42*SUMPRODUCT(K42:$K$98, X42:$X$98)-K42*$AZ$3)/Z42, 0)</f>
        <v>3481.9761706305489</v>
      </c>
    </row>
    <row r="43" spans="5:50" x14ac:dyDescent="0.25">
      <c r="E43">
        <v>2043</v>
      </c>
      <c r="F43" s="5">
        <f>EconomicRates!C83</f>
        <v>3.5571999999999999E-2</v>
      </c>
      <c r="G43" s="5">
        <f>EconomicRates!D83</f>
        <v>7.0000000000000007E-2</v>
      </c>
      <c r="H43" s="5">
        <f t="shared" si="10"/>
        <v>0.12000000000000001</v>
      </c>
      <c r="I43" s="5">
        <f t="shared" si="11"/>
        <v>1.1200000000000001</v>
      </c>
      <c r="J43">
        <f t="shared" si="12"/>
        <v>0.89285714285714279</v>
      </c>
      <c r="K43">
        <f t="shared" si="20"/>
        <v>1.0746798182294617E-2</v>
      </c>
      <c r="L43" s="2">
        <v>40</v>
      </c>
      <c r="M43" s="6">
        <v>0.17329698399999999</v>
      </c>
      <c r="Q43" s="4">
        <f t="shared" si="21"/>
        <v>12.5</v>
      </c>
      <c r="R43">
        <f t="shared" si="0"/>
        <v>500000</v>
      </c>
      <c r="S43">
        <f t="shared" si="1"/>
        <v>3096.7415445914739</v>
      </c>
      <c r="U43">
        <f t="shared" si="13"/>
        <v>0.17329698399999999</v>
      </c>
      <c r="V43">
        <f t="shared" si="14"/>
        <v>0.01</v>
      </c>
      <c r="W43">
        <f t="shared" si="15"/>
        <v>0.21273557839069443</v>
      </c>
      <c r="X43">
        <f t="shared" si="16"/>
        <v>3.6866434124602915E-2</v>
      </c>
      <c r="Y43">
        <f t="shared" si="17"/>
        <v>2.1273557839069442E-3</v>
      </c>
      <c r="Z43">
        <f t="shared" si="18"/>
        <v>0.17374178848218458</v>
      </c>
      <c r="AB43">
        <f t="shared" si="19"/>
        <v>740.74021460170513</v>
      </c>
      <c r="AC43">
        <f t="shared" si="2"/>
        <v>538.03341442440546</v>
      </c>
      <c r="AE43">
        <f t="shared" si="3"/>
        <v>0</v>
      </c>
      <c r="AF43">
        <f t="shared" si="24"/>
        <v>0</v>
      </c>
      <c r="AG43">
        <f t="shared" si="24"/>
        <v>-2.171772356027307</v>
      </c>
      <c r="AH43">
        <f t="shared" si="5"/>
        <v>-18433.217062301457</v>
      </c>
      <c r="AI43">
        <f t="shared" si="25"/>
        <v>-18435.388834657486</v>
      </c>
      <c r="AJ43">
        <f t="shared" si="7"/>
        <v>202.70680017729967</v>
      </c>
      <c r="AK43">
        <f t="shared" si="22"/>
        <v>51.851815022119361</v>
      </c>
      <c r="AL43">
        <f t="shared" si="8"/>
        <v>-18180.830219458065</v>
      </c>
      <c r="AN43">
        <f t="shared" si="26"/>
        <v>0</v>
      </c>
      <c r="AO43">
        <f t="shared" si="26"/>
        <v>0</v>
      </c>
      <c r="AP43">
        <f t="shared" si="26"/>
        <v>-2.3339599208111961E-2</v>
      </c>
      <c r="AQ43">
        <f t="shared" si="26"/>
        <v>-198.09806361898342</v>
      </c>
      <c r="AR43">
        <f t="shared" si="26"/>
        <v>-198.12140321819155</v>
      </c>
      <c r="AS43">
        <f t="shared" si="26"/>
        <v>2.1784490716841622</v>
      </c>
      <c r="AT43">
        <f t="shared" si="26"/>
        <v>0.55724099142838901</v>
      </c>
      <c r="AU43">
        <f t="shared" si="23"/>
        <v>-195.38571315507897</v>
      </c>
      <c r="AW43">
        <v>40</v>
      </c>
      <c r="AX43">
        <f>IF(Z43&gt;0, (R43*SUMPRODUCT(K43:$K$98, X43:$X$98)-K43*$AZ$3)/Z43, 0)</f>
        <v>3096.7415445914739</v>
      </c>
    </row>
    <row r="44" spans="5:50" x14ac:dyDescent="0.25">
      <c r="E44">
        <v>2044</v>
      </c>
      <c r="F44" s="5">
        <f>EconomicRates!C84</f>
        <v>3.5571999999999999E-2</v>
      </c>
      <c r="G44" s="5">
        <f>EconomicRates!D84</f>
        <v>7.0000000000000007E-2</v>
      </c>
      <c r="H44" s="5">
        <f t="shared" si="10"/>
        <v>0.12000000000000001</v>
      </c>
      <c r="I44" s="5">
        <f t="shared" si="11"/>
        <v>1.1200000000000001</v>
      </c>
      <c r="J44">
        <f t="shared" si="12"/>
        <v>0.89285714285714279</v>
      </c>
      <c r="K44">
        <f t="shared" si="20"/>
        <v>9.5953555199059081E-3</v>
      </c>
      <c r="L44" s="2">
        <v>41</v>
      </c>
      <c r="M44" s="6">
        <v>0.19491187900000001</v>
      </c>
      <c r="Q44" s="4">
        <f t="shared" si="21"/>
        <v>12.5</v>
      </c>
      <c r="R44">
        <f t="shared" si="0"/>
        <v>500000</v>
      </c>
      <c r="S44">
        <f t="shared" si="1"/>
        <v>2665.0439913755713</v>
      </c>
      <c r="U44">
        <f t="shared" si="13"/>
        <v>0.19491187900000001</v>
      </c>
      <c r="V44">
        <f t="shared" si="14"/>
        <v>0.01</v>
      </c>
      <c r="W44">
        <f t="shared" si="15"/>
        <v>0.17374178848218458</v>
      </c>
      <c r="X44">
        <f t="shared" si="16"/>
        <v>3.3864338453883154E-2</v>
      </c>
      <c r="Y44">
        <f t="shared" si="17"/>
        <v>1.7374178848218458E-3</v>
      </c>
      <c r="Z44">
        <f t="shared" si="18"/>
        <v>0.13814003214347959</v>
      </c>
      <c r="AB44">
        <f t="shared" si="19"/>
        <v>538.03341442440546</v>
      </c>
      <c r="AC44">
        <f t="shared" si="2"/>
        <v>368.14926263240852</v>
      </c>
      <c r="AE44">
        <f t="shared" si="3"/>
        <v>0</v>
      </c>
      <c r="AF44">
        <f t="shared" si="24"/>
        <v>0</v>
      </c>
      <c r="AG44">
        <f t="shared" si="24"/>
        <v>-1.7267504017934949</v>
      </c>
      <c r="AH44">
        <f t="shared" si="5"/>
        <v>-16932.169226941576</v>
      </c>
      <c r="AI44">
        <f t="shared" si="25"/>
        <v>-16933.895977343371</v>
      </c>
      <c r="AJ44">
        <f t="shared" si="7"/>
        <v>169.88415179199694</v>
      </c>
      <c r="AK44">
        <f t="shared" si="22"/>
        <v>37.662339009708383</v>
      </c>
      <c r="AL44">
        <f t="shared" si="8"/>
        <v>-16726.349486541665</v>
      </c>
      <c r="AN44">
        <f t="shared" si="26"/>
        <v>0</v>
      </c>
      <c r="AO44">
        <f t="shared" si="26"/>
        <v>0</v>
      </c>
      <c r="AP44">
        <f t="shared" si="26"/>
        <v>-1.6568783999348958E-2</v>
      </c>
      <c r="AQ44">
        <f t="shared" si="26"/>
        <v>-162.47018345571482</v>
      </c>
      <c r="AR44">
        <f t="shared" si="26"/>
        <v>-162.48675223971418</v>
      </c>
      <c r="AS44">
        <f t="shared" si="26"/>
        <v>1.6300988336418711</v>
      </c>
      <c r="AT44">
        <f t="shared" si="26"/>
        <v>0.36138353250937294</v>
      </c>
      <c r="AU44">
        <f t="shared" si="23"/>
        <v>-160.4952698735629</v>
      </c>
      <c r="AW44">
        <v>41</v>
      </c>
      <c r="AX44">
        <f>IF(Z44&gt;0, (R44*SUMPRODUCT(K44:$K$98, X44:$X$98)-K44*$AZ$3)/Z44, 0)</f>
        <v>2665.0439913755713</v>
      </c>
    </row>
    <row r="45" spans="5:50" x14ac:dyDescent="0.25">
      <c r="E45">
        <v>2045</v>
      </c>
      <c r="F45" s="5">
        <f>EconomicRates!C85</f>
        <v>3.5571999999999999E-2</v>
      </c>
      <c r="G45" s="5">
        <f>EconomicRates!D85</f>
        <v>7.0000000000000007E-2</v>
      </c>
      <c r="H45" s="5">
        <f t="shared" si="10"/>
        <v>0.12000000000000001</v>
      </c>
      <c r="I45" s="5">
        <f t="shared" si="11"/>
        <v>1.1200000000000001</v>
      </c>
      <c r="J45">
        <f t="shared" si="12"/>
        <v>0.89285714285714279</v>
      </c>
      <c r="K45">
        <f t="shared" si="20"/>
        <v>8.5672817142017025E-3</v>
      </c>
      <c r="L45" s="2">
        <v>42</v>
      </c>
      <c r="M45" s="6">
        <v>0.21714087100000001</v>
      </c>
      <c r="Q45" s="4">
        <f t="shared" si="21"/>
        <v>12.5</v>
      </c>
      <c r="R45">
        <f t="shared" si="0"/>
        <v>500000</v>
      </c>
      <c r="S45">
        <f t="shared" si="1"/>
        <v>2162.4583139815704</v>
      </c>
      <c r="U45">
        <f t="shared" si="13"/>
        <v>0.21714087100000001</v>
      </c>
      <c r="V45">
        <f t="shared" si="14"/>
        <v>0.01</v>
      </c>
      <c r="W45">
        <f t="shared" si="15"/>
        <v>0.13814003214347959</v>
      </c>
      <c r="X45">
        <f t="shared" si="16"/>
        <v>2.9995846899603155E-2</v>
      </c>
      <c r="Y45">
        <f t="shared" si="17"/>
        <v>1.381400321434796E-3</v>
      </c>
      <c r="Z45">
        <f t="shared" si="18"/>
        <v>0.10676278492244162</v>
      </c>
      <c r="AB45">
        <f t="shared" si="19"/>
        <v>368.14926263240852</v>
      </c>
      <c r="AC45">
        <f t="shared" si="2"/>
        <v>230.87007187936013</v>
      </c>
      <c r="AE45">
        <f t="shared" si="3"/>
        <v>0</v>
      </c>
      <c r="AF45">
        <f t="shared" si="24"/>
        <v>0</v>
      </c>
      <c r="AG45">
        <f t="shared" si="24"/>
        <v>-1.3345348115305202</v>
      </c>
      <c r="AH45">
        <f t="shared" si="5"/>
        <v>-14997.923449801578</v>
      </c>
      <c r="AI45">
        <f t="shared" si="25"/>
        <v>-14999.257984613108</v>
      </c>
      <c r="AJ45">
        <f t="shared" si="7"/>
        <v>137.2791907530484</v>
      </c>
      <c r="AK45">
        <f t="shared" si="22"/>
        <v>25.770448384268597</v>
      </c>
      <c r="AL45">
        <f t="shared" si="8"/>
        <v>-14836.208345475792</v>
      </c>
      <c r="AN45">
        <f t="shared" si="26"/>
        <v>0</v>
      </c>
      <c r="AO45">
        <f t="shared" si="26"/>
        <v>0</v>
      </c>
      <c r="AP45">
        <f t="shared" si="26"/>
        <v>-1.143333568779104E-2</v>
      </c>
      <c r="AQ45">
        <f t="shared" si="26"/>
        <v>-128.49143532248198</v>
      </c>
      <c r="AR45">
        <f t="shared" si="26"/>
        <v>-128.50286865816977</v>
      </c>
      <c r="AS45">
        <f t="shared" si="26"/>
        <v>1.176109500678999</v>
      </c>
      <c r="AT45">
        <f t="shared" si="26"/>
        <v>0.22078269120932317</v>
      </c>
      <c r="AU45">
        <f t="shared" si="23"/>
        <v>-127.10597646628145</v>
      </c>
      <c r="AW45">
        <v>42</v>
      </c>
      <c r="AX45">
        <f>IF(Z45&gt;0, (R45*SUMPRODUCT(K45:$K$98, X45:$X$98)-K45*$AZ$3)/Z45, 0)</f>
        <v>2162.4583139815704</v>
      </c>
    </row>
    <row r="46" spans="5:50" x14ac:dyDescent="0.25">
      <c r="E46">
        <v>2046</v>
      </c>
      <c r="F46" s="5">
        <f>EconomicRates!C86</f>
        <v>3.5571999999999999E-2</v>
      </c>
      <c r="G46" s="5">
        <f>EconomicRates!D86</f>
        <v>7.0000000000000007E-2</v>
      </c>
      <c r="H46" s="5">
        <f t="shared" si="10"/>
        <v>0.12000000000000001</v>
      </c>
      <c r="I46" s="5">
        <f t="shared" si="11"/>
        <v>1.1200000000000001</v>
      </c>
      <c r="J46">
        <f t="shared" si="12"/>
        <v>0.89285714285714279</v>
      </c>
      <c r="K46">
        <f t="shared" si="20"/>
        <v>7.6493586733943769E-3</v>
      </c>
      <c r="L46" s="2">
        <v>43</v>
      </c>
      <c r="M46" s="6">
        <v>0.240684854</v>
      </c>
      <c r="Q46" s="4">
        <f t="shared" si="21"/>
        <v>12.5</v>
      </c>
      <c r="R46">
        <f t="shared" si="0"/>
        <v>500000</v>
      </c>
      <c r="S46">
        <f t="shared" si="1"/>
        <v>1560.9024911437855</v>
      </c>
      <c r="U46">
        <f t="shared" si="13"/>
        <v>0.240684854</v>
      </c>
      <c r="V46">
        <f t="shared" si="14"/>
        <v>0.01</v>
      </c>
      <c r="W46">
        <f t="shared" si="15"/>
        <v>0.10676278492244162</v>
      </c>
      <c r="X46">
        <f t="shared" si="16"/>
        <v>2.5696185301691262E-2</v>
      </c>
      <c r="Y46">
        <f t="shared" si="17"/>
        <v>1.0676278492244163E-3</v>
      </c>
      <c r="Z46">
        <f t="shared" si="18"/>
        <v>7.9998971771525942E-2</v>
      </c>
      <c r="AB46">
        <f t="shared" si="19"/>
        <v>230.87007187936013</v>
      </c>
      <c r="AC46">
        <f t="shared" si="2"/>
        <v>124.87059432711622</v>
      </c>
      <c r="AE46">
        <f t="shared" si="3"/>
        <v>0</v>
      </c>
      <c r="AF46">
        <f t="shared" si="24"/>
        <v>0</v>
      </c>
      <c r="AG46">
        <f t="shared" si="24"/>
        <v>-0.99998714714407433</v>
      </c>
      <c r="AH46">
        <f t="shared" si="5"/>
        <v>-12848.09265084563</v>
      </c>
      <c r="AI46">
        <f t="shared" si="25"/>
        <v>-12849.092637992775</v>
      </c>
      <c r="AJ46">
        <f t="shared" si="7"/>
        <v>105.9994775522439</v>
      </c>
      <c r="AK46">
        <f t="shared" si="22"/>
        <v>16.16090503155521</v>
      </c>
      <c r="AL46">
        <f t="shared" si="8"/>
        <v>-12726.932255408976</v>
      </c>
      <c r="AN46">
        <f t="shared" si="26"/>
        <v>0</v>
      </c>
      <c r="AO46">
        <f t="shared" si="26"/>
        <v>0</v>
      </c>
      <c r="AP46">
        <f t="shared" si="26"/>
        <v>-7.6492603572894243E-3</v>
      </c>
      <c r="AQ46">
        <f t="shared" si="26"/>
        <v>-98.279668955320574</v>
      </c>
      <c r="AR46">
        <f t="shared" si="26"/>
        <v>-98.287318215677871</v>
      </c>
      <c r="AS46">
        <f t="shared" si="26"/>
        <v>0.8108280229895295</v>
      </c>
      <c r="AT46">
        <f t="shared" si="26"/>
        <v>0.12362055907302967</v>
      </c>
      <c r="AU46">
        <f t="shared" si="23"/>
        <v>-97.352869633615313</v>
      </c>
      <c r="AW46">
        <v>43</v>
      </c>
      <c r="AX46">
        <f>IF(Z46&gt;0, (R46*SUMPRODUCT(K46:$K$98, X46:$X$98)-K46*$AZ$3)/Z46, 0)</f>
        <v>1560.9024911437855</v>
      </c>
    </row>
    <row r="47" spans="5:50" x14ac:dyDescent="0.25">
      <c r="E47">
        <v>2047</v>
      </c>
      <c r="F47" s="5">
        <f>EconomicRates!C87</f>
        <v>3.5571999999999999E-2</v>
      </c>
      <c r="G47" s="5">
        <f>EconomicRates!D87</f>
        <v>7.0000000000000007E-2</v>
      </c>
      <c r="H47" s="5">
        <f t="shared" si="10"/>
        <v>0.12000000000000001</v>
      </c>
      <c r="I47" s="5">
        <f t="shared" si="11"/>
        <v>1.1200000000000001</v>
      </c>
      <c r="J47">
        <f t="shared" si="12"/>
        <v>0.89285714285714279</v>
      </c>
      <c r="K47">
        <f t="shared" si="20"/>
        <v>6.8297845298164071E-3</v>
      </c>
      <c r="L47" s="2">
        <v>44</v>
      </c>
      <c r="M47" s="6">
        <v>0.26560892699999999</v>
      </c>
      <c r="Q47" s="4">
        <f t="shared" si="21"/>
        <v>12.5</v>
      </c>
      <c r="R47">
        <f t="shared" si="0"/>
        <v>500000</v>
      </c>
      <c r="S47">
        <f t="shared" si="1"/>
        <v>805.39421579193606</v>
      </c>
      <c r="U47">
        <f t="shared" si="13"/>
        <v>0.26560892699999999</v>
      </c>
      <c r="V47">
        <f t="shared" si="14"/>
        <v>0.01</v>
      </c>
      <c r="W47">
        <f t="shared" si="15"/>
        <v>7.9998971771525942E-2</v>
      </c>
      <c r="X47">
        <f t="shared" si="16"/>
        <v>2.1248441053338295E-2</v>
      </c>
      <c r="Y47">
        <f t="shared" si="17"/>
        <v>7.9998971771525948E-4</v>
      </c>
      <c r="Z47">
        <f t="shared" si="18"/>
        <v>5.7950541000472387E-2</v>
      </c>
      <c r="AB47">
        <f t="shared" si="19"/>
        <v>124.87059432711622</v>
      </c>
      <c r="AC47">
        <f t="shared" si="2"/>
        <v>46.673030523793898</v>
      </c>
      <c r="AE47">
        <f t="shared" si="3"/>
        <v>0</v>
      </c>
      <c r="AF47">
        <f t="shared" si="24"/>
        <v>0</v>
      </c>
      <c r="AG47">
        <f t="shared" si="24"/>
        <v>-0.7243817625059048</v>
      </c>
      <c r="AH47">
        <f t="shared" si="5"/>
        <v>-10624.220526669147</v>
      </c>
      <c r="AI47">
        <f t="shared" si="25"/>
        <v>-10624.944908431653</v>
      </c>
      <c r="AJ47">
        <f t="shared" si="7"/>
        <v>78.197563803322325</v>
      </c>
      <c r="AK47">
        <f t="shared" si="22"/>
        <v>8.7409416028981362</v>
      </c>
      <c r="AL47">
        <f t="shared" si="8"/>
        <v>-10538.006403025433</v>
      </c>
      <c r="AN47">
        <f t="shared" si="26"/>
        <v>0</v>
      </c>
      <c r="AO47">
        <f t="shared" si="26"/>
        <v>0</v>
      </c>
      <c r="AP47">
        <f t="shared" si="26"/>
        <v>-4.9473713552439713E-3</v>
      </c>
      <c r="AQ47">
        <f t="shared" si="26"/>
        <v>-72.561136994402858</v>
      </c>
      <c r="AR47">
        <f t="shared" si="26"/>
        <v>-72.566084365758101</v>
      </c>
      <c r="AS47">
        <f t="shared" si="26"/>
        <v>0.5340725115332623</v>
      </c>
      <c r="AT47">
        <f t="shared" si="26"/>
        <v>5.9698747735502315E-2</v>
      </c>
      <c r="AU47">
        <f t="shared" si="23"/>
        <v>-71.972313106489338</v>
      </c>
      <c r="AW47">
        <v>44</v>
      </c>
      <c r="AX47">
        <f>IF(Z47&gt;0, (R47*SUMPRODUCT(K47:$K$98, X47:$X$98)-K47*$AZ$3)/Z47, 0)</f>
        <v>805.39421579193606</v>
      </c>
    </row>
    <row r="48" spans="5:50" x14ac:dyDescent="0.25">
      <c r="E48">
        <v>2048</v>
      </c>
      <c r="F48" s="5">
        <f>EconomicRates!C88</f>
        <v>3.5571999999999999E-2</v>
      </c>
      <c r="G48" s="5">
        <f>EconomicRates!D88</f>
        <v>7.0000000000000007E-2</v>
      </c>
      <c r="H48" s="5">
        <f t="shared" si="10"/>
        <v>0.12000000000000001</v>
      </c>
      <c r="I48" s="5">
        <f t="shared" si="11"/>
        <v>1.1200000000000001</v>
      </c>
      <c r="J48">
        <f t="shared" si="12"/>
        <v>0.89285714285714279</v>
      </c>
      <c r="K48">
        <f t="shared" si="20"/>
        <v>6.0980219016217915E-3</v>
      </c>
      <c r="L48" s="2">
        <v>45</v>
      </c>
      <c r="M48" s="6">
        <v>0.29099302900000001</v>
      </c>
      <c r="Q48" s="4">
        <f t="shared" si="21"/>
        <v>12.5</v>
      </c>
      <c r="R48">
        <f t="shared" si="0"/>
        <v>500000</v>
      </c>
      <c r="S48">
        <f t="shared" si="1"/>
        <v>-196.44732939545563</v>
      </c>
      <c r="U48">
        <f t="shared" si="13"/>
        <v>0.29099302900000001</v>
      </c>
      <c r="V48">
        <f t="shared" si="14"/>
        <v>0.01</v>
      </c>
      <c r="W48">
        <f t="shared" si="15"/>
        <v>5.7950541000472387E-2</v>
      </c>
      <c r="X48">
        <f t="shared" si="16"/>
        <v>1.686320345791615E-2</v>
      </c>
      <c r="Y48">
        <f t="shared" si="17"/>
        <v>5.7950541000472387E-4</v>
      </c>
      <c r="Z48">
        <f t="shared" si="18"/>
        <v>4.0507832132551512E-2</v>
      </c>
      <c r="AB48">
        <f t="shared" si="19"/>
        <v>46.673030523793898</v>
      </c>
      <c r="AC48">
        <f t="shared" si="2"/>
        <v>-7.9576554420391687</v>
      </c>
      <c r="AE48">
        <f t="shared" si="3"/>
        <v>0</v>
      </c>
      <c r="AF48">
        <f t="shared" si="24"/>
        <v>0</v>
      </c>
      <c r="AG48">
        <f t="shared" si="24"/>
        <v>-0.50634790165689392</v>
      </c>
      <c r="AH48">
        <f t="shared" si="5"/>
        <v>-8431.6017289580741</v>
      </c>
      <c r="AI48">
        <f t="shared" si="25"/>
        <v>-8432.1080768597312</v>
      </c>
      <c r="AJ48">
        <f t="shared" si="7"/>
        <v>54.630685965833067</v>
      </c>
      <c r="AK48">
        <f t="shared" si="22"/>
        <v>3.2671121366655731</v>
      </c>
      <c r="AL48">
        <f t="shared" si="8"/>
        <v>-8374.210278757233</v>
      </c>
      <c r="AN48">
        <f t="shared" si="26"/>
        <v>0</v>
      </c>
      <c r="AO48">
        <f t="shared" si="26"/>
        <v>0</v>
      </c>
      <c r="AP48">
        <f t="shared" si="26"/>
        <v>-3.0877205941439762E-3</v>
      </c>
      <c r="AQ48">
        <f t="shared" si="26"/>
        <v>-51.416092008938499</v>
      </c>
      <c r="AR48">
        <f t="shared" si="26"/>
        <v>-51.419179729532644</v>
      </c>
      <c r="AS48">
        <f t="shared" si="26"/>
        <v>0.33313911952027225</v>
      </c>
      <c r="AT48">
        <f t="shared" si="26"/>
        <v>1.9922921364441033E-2</v>
      </c>
      <c r="AU48">
        <f t="shared" si="23"/>
        <v>-51.066117688647935</v>
      </c>
      <c r="AW48">
        <v>45</v>
      </c>
      <c r="AX48">
        <f>IF(Z48&gt;0, (R48*SUMPRODUCT(K48:$K$98, X48:$X$98)-K48*$AZ$3)/Z48, 0)</f>
        <v>-196.44732939545563</v>
      </c>
    </row>
    <row r="49" spans="5:50" x14ac:dyDescent="0.25">
      <c r="E49">
        <v>2049</v>
      </c>
      <c r="F49" s="5">
        <f>EconomicRates!C89</f>
        <v>3.5571999999999999E-2</v>
      </c>
      <c r="G49" s="5">
        <f>EconomicRates!D89</f>
        <v>7.0000000000000007E-2</v>
      </c>
      <c r="H49" s="5">
        <f t="shared" si="10"/>
        <v>0.12000000000000001</v>
      </c>
      <c r="I49" s="5">
        <f t="shared" si="11"/>
        <v>1.1200000000000001</v>
      </c>
      <c r="J49">
        <f t="shared" si="12"/>
        <v>0.89285714285714279</v>
      </c>
      <c r="K49">
        <f t="shared" si="20"/>
        <v>5.4446624121623132E-3</v>
      </c>
      <c r="L49" s="2">
        <v>46</v>
      </c>
      <c r="M49" s="6">
        <v>0.31752069599999999</v>
      </c>
      <c r="Q49" s="4">
        <f t="shared" si="21"/>
        <v>12.5</v>
      </c>
      <c r="R49">
        <f t="shared" si="0"/>
        <v>500000</v>
      </c>
      <c r="S49">
        <f t="shared" si="1"/>
        <v>-1591.8992532837231</v>
      </c>
      <c r="U49">
        <f t="shared" si="13"/>
        <v>0.31752069599999999</v>
      </c>
      <c r="V49">
        <f t="shared" si="14"/>
        <v>0.01</v>
      </c>
      <c r="W49">
        <f t="shared" si="15"/>
        <v>4.0507832132551512E-2</v>
      </c>
      <c r="X49">
        <f t="shared" si="16"/>
        <v>1.286207505217892E-2</v>
      </c>
      <c r="Y49">
        <f t="shared" si="17"/>
        <v>4.0507832132551515E-4</v>
      </c>
      <c r="Z49">
        <f t="shared" si="18"/>
        <v>2.7240678759047076E-2</v>
      </c>
      <c r="AB49">
        <f t="shared" si="19"/>
        <v>-7.9576554420391687</v>
      </c>
      <c r="AC49">
        <f t="shared" si="2"/>
        <v>-43.364416175468818</v>
      </c>
      <c r="AE49">
        <f t="shared" si="3"/>
        <v>0</v>
      </c>
      <c r="AF49">
        <f t="shared" si="24"/>
        <v>0</v>
      </c>
      <c r="AG49">
        <f t="shared" si="24"/>
        <v>-0.34050848448808846</v>
      </c>
      <c r="AH49">
        <f t="shared" si="5"/>
        <v>-6431.0375260894598</v>
      </c>
      <c r="AI49">
        <f t="shared" si="25"/>
        <v>-6431.3780345739478</v>
      </c>
      <c r="AJ49">
        <f t="shared" si="7"/>
        <v>35.40676073342965</v>
      </c>
      <c r="AK49">
        <f t="shared" si="22"/>
        <v>-0.55703588094274181</v>
      </c>
      <c r="AL49">
        <f t="shared" si="8"/>
        <v>-6396.5283097214606</v>
      </c>
      <c r="AN49">
        <f t="shared" si="26"/>
        <v>0</v>
      </c>
      <c r="AO49">
        <f t="shared" si="26"/>
        <v>0</v>
      </c>
      <c r="AP49">
        <f t="shared" si="26"/>
        <v>-1.8539537465146493E-3</v>
      </c>
      <c r="AQ49">
        <f t="shared" si="26"/>
        <v>-35.014828289504592</v>
      </c>
      <c r="AR49">
        <f t="shared" si="26"/>
        <v>-35.016682243251111</v>
      </c>
      <c r="AS49">
        <f t="shared" si="26"/>
        <v>0.19277785930172894</v>
      </c>
      <c r="AT49">
        <f t="shared" si="26"/>
        <v>-3.0328723231946679E-3</v>
      </c>
      <c r="AU49">
        <f t="shared" si="23"/>
        <v>-34.826937256272572</v>
      </c>
      <c r="AW49">
        <v>46</v>
      </c>
      <c r="AX49">
        <f>IF(Z49&gt;0, (R49*SUMPRODUCT(K49:$K$98, X49:$X$98)-K49*$AZ$3)/Z49, 0)</f>
        <v>-1591.8992532837231</v>
      </c>
    </row>
    <row r="50" spans="5:50" x14ac:dyDescent="0.25">
      <c r="E50">
        <v>2050</v>
      </c>
      <c r="F50" s="5">
        <f>EconomicRates!C90</f>
        <v>3.5571999999999999E-2</v>
      </c>
      <c r="G50" s="5">
        <f>EconomicRates!D90</f>
        <v>7.0000000000000007E-2</v>
      </c>
      <c r="H50" s="5">
        <f t="shared" si="10"/>
        <v>0.12000000000000001</v>
      </c>
      <c r="I50" s="5">
        <f t="shared" si="11"/>
        <v>1.1200000000000001</v>
      </c>
      <c r="J50">
        <f t="shared" si="12"/>
        <v>0.89285714285714279</v>
      </c>
      <c r="K50">
        <f t="shared" si="20"/>
        <v>4.8613057251449222E-3</v>
      </c>
      <c r="L50" s="2">
        <v>47</v>
      </c>
      <c r="M50" s="6">
        <v>0.344227385</v>
      </c>
      <c r="Q50" s="4">
        <f t="shared" si="21"/>
        <v>12.5</v>
      </c>
      <c r="R50">
        <f t="shared" si="0"/>
        <v>500000</v>
      </c>
      <c r="S50">
        <f t="shared" si="1"/>
        <v>-3643.0085139978887</v>
      </c>
      <c r="U50">
        <f t="shared" si="13"/>
        <v>0.344227385</v>
      </c>
      <c r="V50">
        <f t="shared" si="14"/>
        <v>0.01</v>
      </c>
      <c r="W50">
        <f t="shared" si="15"/>
        <v>2.7240678759047076E-2</v>
      </c>
      <c r="X50">
        <f t="shared" si="16"/>
        <v>9.3769876148518203E-3</v>
      </c>
      <c r="Y50">
        <f t="shared" si="17"/>
        <v>2.7240678759047075E-4</v>
      </c>
      <c r="Z50">
        <f t="shared" si="18"/>
        <v>1.7591284356604783E-2</v>
      </c>
      <c r="AB50">
        <f t="shared" si="19"/>
        <v>-43.364416175468818</v>
      </c>
      <c r="AC50">
        <f t="shared" si="2"/>
        <v>-64.085198683269098</v>
      </c>
      <c r="AE50">
        <f t="shared" si="3"/>
        <v>0</v>
      </c>
      <c r="AF50">
        <f t="shared" si="24"/>
        <v>0</v>
      </c>
      <c r="AG50">
        <f t="shared" si="24"/>
        <v>-0.21989105445755977</v>
      </c>
      <c r="AH50">
        <f t="shared" si="5"/>
        <v>-4688.4938074259098</v>
      </c>
      <c r="AI50">
        <f t="shared" si="25"/>
        <v>-4688.7136984803674</v>
      </c>
      <c r="AJ50">
        <f t="shared" si="7"/>
        <v>20.72078250780028</v>
      </c>
      <c r="AK50">
        <f t="shared" si="22"/>
        <v>-3.0355091322828174</v>
      </c>
      <c r="AL50">
        <f t="shared" si="8"/>
        <v>-4671.0284251048497</v>
      </c>
      <c r="AN50">
        <f t="shared" si="26"/>
        <v>0</v>
      </c>
      <c r="AO50">
        <f t="shared" si="26"/>
        <v>0</v>
      </c>
      <c r="AP50">
        <f t="shared" si="26"/>
        <v>-1.0689576419426893E-3</v>
      </c>
      <c r="AQ50">
        <f t="shared" si="26"/>
        <v>-22.792201788346091</v>
      </c>
      <c r="AR50">
        <f t="shared" si="26"/>
        <v>-22.793270745988032</v>
      </c>
      <c r="AS50">
        <f t="shared" si="26"/>
        <v>0.10073005863465226</v>
      </c>
      <c r="AT50">
        <f t="shared" si="26"/>
        <v>-1.4756537923496155E-2</v>
      </c>
      <c r="AU50">
        <f t="shared" si="23"/>
        <v>-22.707297225276875</v>
      </c>
      <c r="AW50">
        <v>47</v>
      </c>
      <c r="AX50">
        <f>IF(Z50&gt;0, (R50*SUMPRODUCT(K50:$K$98, X50:$X$98)-K50*$AZ$3)/Z50, 0)</f>
        <v>-3643.0085139978887</v>
      </c>
    </row>
    <row r="51" spans="5:50" x14ac:dyDescent="0.25">
      <c r="E51">
        <v>2051</v>
      </c>
      <c r="F51" s="5">
        <f>EconomicRates!C91</f>
        <v>3.5571999999999999E-2</v>
      </c>
      <c r="G51" s="5">
        <f>EconomicRates!D91</f>
        <v>7.0000000000000007E-2</v>
      </c>
      <c r="H51" s="5">
        <f t="shared" si="10"/>
        <v>0.12000000000000001</v>
      </c>
      <c r="I51" s="5">
        <f t="shared" si="11"/>
        <v>1.1200000000000001</v>
      </c>
      <c r="J51">
        <f t="shared" si="12"/>
        <v>0.89285714285714279</v>
      </c>
      <c r="K51">
        <f t="shared" si="20"/>
        <v>4.3404515403079663E-3</v>
      </c>
      <c r="L51" s="2">
        <v>48</v>
      </c>
      <c r="M51" s="6">
        <v>0.370496828</v>
      </c>
      <c r="Q51" s="4">
        <f t="shared" si="21"/>
        <v>12.5</v>
      </c>
      <c r="R51">
        <f t="shared" si="0"/>
        <v>500000</v>
      </c>
      <c r="S51">
        <f t="shared" si="1"/>
        <v>-6800.8658287553235</v>
      </c>
      <c r="U51">
        <f t="shared" si="13"/>
        <v>0.370496828</v>
      </c>
      <c r="V51">
        <f t="shared" si="14"/>
        <v>0.01</v>
      </c>
      <c r="W51">
        <f t="shared" si="15"/>
        <v>1.7591284356604783E-2</v>
      </c>
      <c r="X51">
        <f t="shared" si="16"/>
        <v>6.5175150545680929E-3</v>
      </c>
      <c r="Y51">
        <f t="shared" si="17"/>
        <v>1.7591284356604782E-4</v>
      </c>
      <c r="Z51">
        <f t="shared" si="18"/>
        <v>1.0897856458470643E-2</v>
      </c>
      <c r="AB51">
        <f t="shared" si="19"/>
        <v>-64.085198683269098</v>
      </c>
      <c r="AC51">
        <f t="shared" si="2"/>
        <v>-74.114859595093506</v>
      </c>
      <c r="AE51">
        <f t="shared" si="3"/>
        <v>0</v>
      </c>
      <c r="AF51">
        <f t="shared" si="24"/>
        <v>0</v>
      </c>
      <c r="AG51">
        <f t="shared" si="24"/>
        <v>-0.13622320573088303</v>
      </c>
      <c r="AH51">
        <f t="shared" si="5"/>
        <v>-3258.7575272840463</v>
      </c>
      <c r="AI51">
        <f t="shared" si="25"/>
        <v>-3258.8937504897772</v>
      </c>
      <c r="AJ51">
        <f t="shared" si="7"/>
        <v>10.029660911824408</v>
      </c>
      <c r="AK51">
        <f t="shared" si="22"/>
        <v>-4.4859639078288369</v>
      </c>
      <c r="AL51">
        <f t="shared" si="8"/>
        <v>-3253.3500534857817</v>
      </c>
      <c r="AN51">
        <f t="shared" si="26"/>
        <v>0</v>
      </c>
      <c r="AO51">
        <f t="shared" si="26"/>
        <v>0</v>
      </c>
      <c r="AP51">
        <f t="shared" si="26"/>
        <v>-5.9127022314030026E-4</v>
      </c>
      <c r="AQ51">
        <f t="shared" si="26"/>
        <v>-14.144479128790218</v>
      </c>
      <c r="AR51">
        <f t="shared" si="26"/>
        <v>-14.145070399013358</v>
      </c>
      <c r="AS51">
        <f t="shared" si="26"/>
        <v>4.3533257153494855E-2</v>
      </c>
      <c r="AT51">
        <f t="shared" si="26"/>
        <v>-1.9471108953501619E-2</v>
      </c>
      <c r="AU51">
        <f t="shared" si="23"/>
        <v>-14.121008250813366</v>
      </c>
      <c r="AW51">
        <v>48</v>
      </c>
      <c r="AX51">
        <f>IF(Z51&gt;0, (R51*SUMPRODUCT(K51:$K$98, X51:$X$98)-K51*$AZ$3)/Z51, 0)</f>
        <v>-6800.8658287553235</v>
      </c>
    </row>
    <row r="52" spans="5:50" x14ac:dyDescent="0.25">
      <c r="E52">
        <v>2052</v>
      </c>
      <c r="F52" s="5">
        <f>EconomicRates!C92</f>
        <v>3.5571999999999999E-2</v>
      </c>
      <c r="G52" s="5">
        <f>EconomicRates!D92</f>
        <v>7.0000000000000007E-2</v>
      </c>
      <c r="H52" s="5">
        <f t="shared" si="10"/>
        <v>0.12000000000000001</v>
      </c>
      <c r="I52" s="5">
        <f t="shared" si="11"/>
        <v>1.1200000000000001</v>
      </c>
      <c r="J52">
        <f t="shared" si="12"/>
        <v>0.89285714285714279</v>
      </c>
      <c r="K52">
        <f t="shared" si="20"/>
        <v>3.8754031609892553E-3</v>
      </c>
      <c r="L52" s="2">
        <v>49</v>
      </c>
      <c r="M52" s="6">
        <v>0.397394472</v>
      </c>
      <c r="Q52" s="4">
        <f t="shared" si="21"/>
        <v>12.5</v>
      </c>
      <c r="R52">
        <f t="shared" si="0"/>
        <v>500000</v>
      </c>
      <c r="S52">
        <f t="shared" si="1"/>
        <v>-11901.930306713246</v>
      </c>
      <c r="U52">
        <f t="shared" si="13"/>
        <v>0.397394472</v>
      </c>
      <c r="V52">
        <f t="shared" si="14"/>
        <v>0.01</v>
      </c>
      <c r="W52">
        <f t="shared" si="15"/>
        <v>1.0897856458470643E-2</v>
      </c>
      <c r="X52">
        <f t="shared" si="16"/>
        <v>4.330747913245731E-3</v>
      </c>
      <c r="Y52">
        <f t="shared" si="17"/>
        <v>1.0897856458470643E-4</v>
      </c>
      <c r="Z52">
        <f t="shared" si="18"/>
        <v>6.4581299806402053E-3</v>
      </c>
      <c r="AB52">
        <f t="shared" si="19"/>
        <v>-74.114859595093506</v>
      </c>
      <c r="AC52">
        <f t="shared" si="2"/>
        <v>-76.864212941275085</v>
      </c>
      <c r="AE52">
        <f t="shared" si="3"/>
        <v>0</v>
      </c>
      <c r="AF52">
        <f t="shared" si="24"/>
        <v>0</v>
      </c>
      <c r="AG52">
        <f t="shared" si="24"/>
        <v>-8.072662475800256E-2</v>
      </c>
      <c r="AH52">
        <f t="shared" si="5"/>
        <v>-2165.3739566228655</v>
      </c>
      <c r="AI52">
        <f t="shared" si="25"/>
        <v>-2165.4546832476235</v>
      </c>
      <c r="AJ52">
        <f t="shared" si="7"/>
        <v>2.7493533461815787</v>
      </c>
      <c r="AK52">
        <f t="shared" si="22"/>
        <v>-5.1880401716565459</v>
      </c>
      <c r="AL52">
        <f t="shared" si="8"/>
        <v>-2167.8933700730986</v>
      </c>
      <c r="AN52">
        <f t="shared" si="26"/>
        <v>0</v>
      </c>
      <c r="AO52">
        <f t="shared" si="26"/>
        <v>0</v>
      </c>
      <c r="AP52">
        <f t="shared" si="26"/>
        <v>-3.1284821676315659E-4</v>
      </c>
      <c r="AQ52">
        <f t="shared" si="26"/>
        <v>-8.3916970762200638</v>
      </c>
      <c r="AR52">
        <f t="shared" si="26"/>
        <v>-8.3920099244368274</v>
      </c>
      <c r="AS52">
        <f t="shared" si="26"/>
        <v>1.0654852648468476E-2</v>
      </c>
      <c r="AT52">
        <f t="shared" si="26"/>
        <v>-2.0105747280577017E-2</v>
      </c>
      <c r="AU52">
        <f t="shared" si="23"/>
        <v>-8.4014608190689355</v>
      </c>
      <c r="AW52">
        <v>49</v>
      </c>
      <c r="AX52">
        <f>IF(Z52&gt;0, (R52*SUMPRODUCT(K52:$K$98, X52:$X$98)-K52*$AZ$3)/Z52, 0)</f>
        <v>-11901.930306713246</v>
      </c>
    </row>
    <row r="53" spans="5:50" x14ac:dyDescent="0.25">
      <c r="E53">
        <v>2053</v>
      </c>
      <c r="F53" s="5">
        <f>EconomicRates!C93</f>
        <v>3.5571999999999999E-2</v>
      </c>
      <c r="G53" s="5">
        <f>EconomicRates!D93</f>
        <v>7.0000000000000007E-2</v>
      </c>
      <c r="H53" s="5">
        <f t="shared" si="10"/>
        <v>0.12000000000000001</v>
      </c>
      <c r="I53" s="5">
        <f t="shared" si="11"/>
        <v>1.1200000000000001</v>
      </c>
      <c r="J53">
        <f t="shared" si="12"/>
        <v>0.89285714285714279</v>
      </c>
      <c r="K53">
        <f t="shared" si="20"/>
        <v>3.4601813937404063E-3</v>
      </c>
      <c r="L53" s="2">
        <v>50</v>
      </c>
      <c r="M53" s="6">
        <v>0.424762996</v>
      </c>
      <c r="Q53" s="4">
        <f t="shared" si="21"/>
        <v>12.5</v>
      </c>
      <c r="R53">
        <f t="shared" si="0"/>
        <v>500000</v>
      </c>
      <c r="S53">
        <f t="shared" si="1"/>
        <v>-20568.218410236859</v>
      </c>
      <c r="U53">
        <f t="shared" si="13"/>
        <v>0.424762996</v>
      </c>
      <c r="V53">
        <f t="shared" si="14"/>
        <v>0.01</v>
      </c>
      <c r="W53">
        <f t="shared" si="15"/>
        <v>6.4581299806402053E-3</v>
      </c>
      <c r="X53">
        <f t="shared" si="16"/>
        <v>2.7431746391341555E-3</v>
      </c>
      <c r="Y53">
        <f t="shared" si="17"/>
        <v>6.4581299806402059E-5</v>
      </c>
      <c r="Z53">
        <f t="shared" si="18"/>
        <v>3.6503740416996477E-3</v>
      </c>
      <c r="AB53">
        <f t="shared" si="19"/>
        <v>-76.864212941275085</v>
      </c>
      <c r="AC53">
        <f t="shared" si="2"/>
        <v>-75.081690568737429</v>
      </c>
      <c r="AE53">
        <f t="shared" si="3"/>
        <v>0</v>
      </c>
      <c r="AF53">
        <f t="shared" si="24"/>
        <v>0</v>
      </c>
      <c r="AG53">
        <f t="shared" si="24"/>
        <v>-4.5629675521245597E-2</v>
      </c>
      <c r="AH53">
        <f t="shared" si="5"/>
        <v>-1371.5873195670777</v>
      </c>
      <c r="AI53">
        <f t="shared" si="25"/>
        <v>-1371.6329492425989</v>
      </c>
      <c r="AJ53">
        <f t="shared" si="7"/>
        <v>-1.782522372537656</v>
      </c>
      <c r="AK53">
        <f t="shared" si="22"/>
        <v>-5.3804949058892566</v>
      </c>
      <c r="AL53">
        <f t="shared" si="8"/>
        <v>-1378.7959665210258</v>
      </c>
      <c r="AN53">
        <f t="shared" si="26"/>
        <v>0</v>
      </c>
      <c r="AO53">
        <f t="shared" si="26"/>
        <v>0</v>
      </c>
      <c r="AP53">
        <f t="shared" si="26"/>
        <v>-1.5788695424102608E-4</v>
      </c>
      <c r="AQ53">
        <f t="shared" si="26"/>
        <v>-4.7459409230562786</v>
      </c>
      <c r="AR53">
        <f t="shared" si="26"/>
        <v>-4.7460988100105199</v>
      </c>
      <c r="AS53">
        <f t="shared" si="26"/>
        <v>-6.1678507473808021E-3</v>
      </c>
      <c r="AT53">
        <f t="shared" si="26"/>
        <v>-1.8617488362473043E-2</v>
      </c>
      <c r="AU53">
        <f t="shared" si="23"/>
        <v>-4.7708841491203735</v>
      </c>
      <c r="AW53">
        <v>50</v>
      </c>
      <c r="AX53">
        <f>IF(Z53&gt;0, (R53*SUMPRODUCT(K53:$K$98, X53:$X$98)-K53*$AZ$3)/Z53, 0)</f>
        <v>-20568.218410236859</v>
      </c>
    </row>
    <row r="54" spans="5:50" x14ac:dyDescent="0.25">
      <c r="E54">
        <v>2054</v>
      </c>
      <c r="F54" s="5">
        <f>EconomicRates!C94</f>
        <v>3.5571999999999999E-2</v>
      </c>
      <c r="G54" s="5">
        <f>EconomicRates!D94</f>
        <v>7.0000000000000007E-2</v>
      </c>
      <c r="H54" s="5">
        <f t="shared" si="10"/>
        <v>0.12000000000000001</v>
      </c>
      <c r="I54" s="5">
        <f t="shared" si="11"/>
        <v>1.1200000000000001</v>
      </c>
      <c r="J54">
        <f t="shared" si="12"/>
        <v>0.89285714285714279</v>
      </c>
      <c r="K54">
        <f t="shared" si="20"/>
        <v>3.0894476729825052E-3</v>
      </c>
      <c r="L54" s="2">
        <v>51</v>
      </c>
      <c r="M54" s="6">
        <v>0.45242554800000001</v>
      </c>
      <c r="Q54" s="4">
        <f t="shared" si="21"/>
        <v>12.5</v>
      </c>
      <c r="R54">
        <f t="shared" si="0"/>
        <v>500000</v>
      </c>
      <c r="S54">
        <f t="shared" si="1"/>
        <v>-36050.442271491564</v>
      </c>
      <c r="U54">
        <f t="shared" si="13"/>
        <v>0.45242554800000001</v>
      </c>
      <c r="V54">
        <f t="shared" si="14"/>
        <v>0.01</v>
      </c>
      <c r="W54">
        <f t="shared" si="15"/>
        <v>3.6503740416996477E-3</v>
      </c>
      <c r="X54">
        <f t="shared" si="16"/>
        <v>1.651522476220938E-3</v>
      </c>
      <c r="Y54">
        <f t="shared" si="17"/>
        <v>3.6503740416996478E-5</v>
      </c>
      <c r="Z54">
        <f t="shared" si="18"/>
        <v>1.9623478250617131E-3</v>
      </c>
      <c r="AB54">
        <f t="shared" si="19"/>
        <v>-75.081690568737429</v>
      </c>
      <c r="AC54">
        <f t="shared" si="2"/>
        <v>-70.743506983974314</v>
      </c>
      <c r="AE54">
        <f t="shared" si="3"/>
        <v>0</v>
      </c>
      <c r="AF54">
        <f t="shared" si="24"/>
        <v>0</v>
      </c>
      <c r="AG54">
        <f t="shared" si="24"/>
        <v>-2.4529347813271415E-2</v>
      </c>
      <c r="AH54">
        <f t="shared" si="5"/>
        <v>-825.76123811046898</v>
      </c>
      <c r="AI54">
        <f t="shared" si="25"/>
        <v>-825.78576745828229</v>
      </c>
      <c r="AJ54">
        <f t="shared" si="7"/>
        <v>-4.3381835847631152</v>
      </c>
      <c r="AK54">
        <f t="shared" si="22"/>
        <v>-5.2557183398116205</v>
      </c>
      <c r="AL54">
        <f t="shared" si="8"/>
        <v>-835.37966938285706</v>
      </c>
      <c r="AN54">
        <f t="shared" si="26"/>
        <v>0</v>
      </c>
      <c r="AO54">
        <f t="shared" si="26"/>
        <v>0</v>
      </c>
      <c r="AP54">
        <f t="shared" si="26"/>
        <v>-7.5782136521489874E-5</v>
      </c>
      <c r="AQ54">
        <f t="shared" si="26"/>
        <v>-2.5511461355195406</v>
      </c>
      <c r="AR54">
        <f t="shared" si="26"/>
        <v>-2.5512219176560622</v>
      </c>
      <c r="AS54">
        <f t="shared" si="26"/>
        <v>-1.3402591180917309E-2</v>
      </c>
      <c r="AT54">
        <f t="shared" si="26"/>
        <v>-1.6237266794782487E-2</v>
      </c>
      <c r="AU54">
        <f t="shared" si="23"/>
        <v>-2.5808617756317624</v>
      </c>
      <c r="AW54">
        <v>51</v>
      </c>
      <c r="AX54">
        <f>IF(Z54&gt;0, (R54*SUMPRODUCT(K54:$K$98, X54:$X$98)-K54*$AZ$3)/Z54, 0)</f>
        <v>-36050.442271491564</v>
      </c>
    </row>
    <row r="55" spans="5:50" x14ac:dyDescent="0.25">
      <c r="E55">
        <v>2055</v>
      </c>
      <c r="F55" s="5">
        <f>EconomicRates!C95</f>
        <v>3.5571999999999999E-2</v>
      </c>
      <c r="G55" s="5">
        <f>EconomicRates!D95</f>
        <v>7.0000000000000007E-2</v>
      </c>
      <c r="H55" s="5">
        <f t="shared" si="10"/>
        <v>0.12000000000000001</v>
      </c>
      <c r="I55" s="5">
        <f t="shared" si="11"/>
        <v>1.1200000000000001</v>
      </c>
      <c r="J55">
        <f t="shared" si="12"/>
        <v>0.89285714285714279</v>
      </c>
      <c r="K55">
        <f t="shared" si="20"/>
        <v>2.758435422305808E-3</v>
      </c>
      <c r="L55" s="2">
        <v>52</v>
      </c>
      <c r="M55" s="6">
        <v>0.48020744799999998</v>
      </c>
      <c r="Q55" s="4">
        <f t="shared" si="21"/>
        <v>12.5</v>
      </c>
      <c r="R55">
        <f t="shared" si="0"/>
        <v>500000</v>
      </c>
      <c r="S55">
        <f t="shared" si="1"/>
        <v>-65158.395975998421</v>
      </c>
      <c r="U55">
        <f t="shared" si="13"/>
        <v>0.48020744799999998</v>
      </c>
      <c r="V55">
        <f t="shared" si="14"/>
        <v>0.01</v>
      </c>
      <c r="W55">
        <f t="shared" si="15"/>
        <v>1.9623478250617131E-3</v>
      </c>
      <c r="X55">
        <f t="shared" si="16"/>
        <v>9.4233404116123563E-4</v>
      </c>
      <c r="Y55">
        <f t="shared" si="17"/>
        <v>1.9623478250617133E-5</v>
      </c>
      <c r="Z55">
        <f t="shared" si="18"/>
        <v>1.0003903056498603E-3</v>
      </c>
      <c r="AB55">
        <f t="shared" si="19"/>
        <v>-70.743506983974314</v>
      </c>
      <c r="AC55">
        <f t="shared" si="2"/>
        <v>-65.183827666083687</v>
      </c>
      <c r="AE55">
        <f t="shared" si="3"/>
        <v>0</v>
      </c>
      <c r="AF55">
        <f t="shared" si="24"/>
        <v>0</v>
      </c>
      <c r="AG55">
        <f t="shared" si="24"/>
        <v>-1.2504878820623254E-2</v>
      </c>
      <c r="AH55">
        <f t="shared" si="5"/>
        <v>-471.16702058061782</v>
      </c>
      <c r="AI55">
        <f t="shared" si="25"/>
        <v>-471.17952545943842</v>
      </c>
      <c r="AJ55">
        <f t="shared" si="7"/>
        <v>-5.5596793178906267</v>
      </c>
      <c r="AK55">
        <f t="shared" si="22"/>
        <v>-4.9520454888782028</v>
      </c>
      <c r="AL55">
        <f t="shared" si="8"/>
        <v>-481.69125026620725</v>
      </c>
      <c r="AN55">
        <f t="shared" si="26"/>
        <v>0</v>
      </c>
      <c r="AO55">
        <f t="shared" si="26"/>
        <v>0</v>
      </c>
      <c r="AP55">
        <f t="shared" si="26"/>
        <v>-3.4493900690448856E-5</v>
      </c>
      <c r="AQ55">
        <f t="shared" si="26"/>
        <v>-1.2996837993918657</v>
      </c>
      <c r="AR55">
        <f t="shared" si="26"/>
        <v>-1.2997182932925562</v>
      </c>
      <c r="AS55">
        <f t="shared" si="26"/>
        <v>-1.5336016367130497E-2</v>
      </c>
      <c r="AT55">
        <f t="shared" si="26"/>
        <v>-1.3659897689391317E-2</v>
      </c>
      <c r="AU55">
        <f t="shared" si="23"/>
        <v>-1.3287142073490781</v>
      </c>
      <c r="AW55">
        <v>52</v>
      </c>
      <c r="AX55">
        <f>IF(Z55&gt;0, (R55*SUMPRODUCT(K55:$K$98, X55:$X$98)-K55*$AZ$3)/Z55, 0)</f>
        <v>-65158.395975998421</v>
      </c>
    </row>
    <row r="56" spans="5:50" x14ac:dyDescent="0.25">
      <c r="E56">
        <v>2056</v>
      </c>
      <c r="F56" s="5">
        <f>EconomicRates!C96</f>
        <v>3.5571999999999999E-2</v>
      </c>
      <c r="G56" s="5">
        <f>EconomicRates!D96</f>
        <v>7.0000000000000007E-2</v>
      </c>
      <c r="H56" s="5">
        <f t="shared" si="10"/>
        <v>0.12000000000000001</v>
      </c>
      <c r="I56" s="5">
        <f t="shared" si="11"/>
        <v>1.1200000000000001</v>
      </c>
      <c r="J56">
        <f t="shared" si="12"/>
        <v>0.89285714285714279</v>
      </c>
      <c r="K56">
        <f t="shared" si="20"/>
        <v>2.4628887699159E-3</v>
      </c>
      <c r="L56" s="2">
        <v>53</v>
      </c>
      <c r="M56" s="6">
        <v>0.508136904</v>
      </c>
      <c r="Q56" s="4">
        <f t="shared" si="21"/>
        <v>12.5</v>
      </c>
      <c r="R56">
        <f t="shared" si="0"/>
        <v>500000</v>
      </c>
      <c r="S56">
        <f t="shared" si="1"/>
        <v>-122895.05082747388</v>
      </c>
      <c r="U56">
        <f t="shared" si="13"/>
        <v>0.508136904</v>
      </c>
      <c r="V56">
        <f t="shared" si="14"/>
        <v>0.01</v>
      </c>
      <c r="W56">
        <f t="shared" si="15"/>
        <v>1.0003903056498603E-3</v>
      </c>
      <c r="X56">
        <f t="shared" si="16"/>
        <v>5.0833523270453376E-4</v>
      </c>
      <c r="Y56">
        <f t="shared" si="17"/>
        <v>1.0003903056498603E-5</v>
      </c>
      <c r="Z56">
        <f t="shared" si="18"/>
        <v>4.8205116988882799E-4</v>
      </c>
      <c r="AB56">
        <f t="shared" si="19"/>
        <v>-65.183827666083687</v>
      </c>
      <c r="AC56">
        <f t="shared" si="2"/>
        <v>-59.241703024930764</v>
      </c>
      <c r="AE56">
        <f t="shared" si="3"/>
        <v>0</v>
      </c>
      <c r="AF56">
        <f t="shared" si="24"/>
        <v>0</v>
      </c>
      <c r="AG56">
        <f t="shared" si="24"/>
        <v>-6.0256396236103502E-3</v>
      </c>
      <c r="AH56">
        <f t="shared" si="5"/>
        <v>-254.16761635226689</v>
      </c>
      <c r="AI56">
        <f t="shared" si="25"/>
        <v>-254.17364199189049</v>
      </c>
      <c r="AJ56">
        <f t="shared" si="7"/>
        <v>-5.9421246411529225</v>
      </c>
      <c r="AK56">
        <f t="shared" si="22"/>
        <v>-4.5628679366258584</v>
      </c>
      <c r="AL56">
        <f t="shared" si="8"/>
        <v>-264.67863456966927</v>
      </c>
      <c r="AN56">
        <f t="shared" si="26"/>
        <v>0</v>
      </c>
      <c r="AO56">
        <f t="shared" si="26"/>
        <v>0</v>
      </c>
      <c r="AP56">
        <f t="shared" si="26"/>
        <v>-1.4840480160550203E-5</v>
      </c>
      <c r="AQ56">
        <f t="shared" si="26"/>
        <v>-0.62598656799029095</v>
      </c>
      <c r="AR56">
        <f t="shared" si="26"/>
        <v>-0.62600140847045149</v>
      </c>
      <c r="AS56">
        <f t="shared" si="26"/>
        <v>-1.4634792048136081E-2</v>
      </c>
      <c r="AT56">
        <f t="shared" si="26"/>
        <v>-1.1237836199725161E-2</v>
      </c>
      <c r="AU56">
        <f t="shared" si="23"/>
        <v>-0.65187403671831279</v>
      </c>
      <c r="AW56">
        <v>53</v>
      </c>
      <c r="AX56">
        <f>IF(Z56&gt;0, (R56*SUMPRODUCT(K56:$K$98, X56:$X$98)-K56*$AZ$3)/Z56, 0)</f>
        <v>-122895.05082747388</v>
      </c>
    </row>
    <row r="57" spans="5:50" x14ac:dyDescent="0.25">
      <c r="E57">
        <v>2057</v>
      </c>
      <c r="F57" s="5">
        <f>EconomicRates!C97</f>
        <v>3.5571999999999999E-2</v>
      </c>
      <c r="G57" s="5">
        <f>EconomicRates!D97</f>
        <v>7.0000000000000007E-2</v>
      </c>
      <c r="H57" s="5">
        <f t="shared" si="10"/>
        <v>0.12000000000000001</v>
      </c>
      <c r="I57" s="5">
        <f t="shared" si="11"/>
        <v>1.1200000000000001</v>
      </c>
      <c r="J57">
        <f t="shared" si="12"/>
        <v>0.89285714285714279</v>
      </c>
      <c r="K57">
        <f t="shared" si="20"/>
        <v>2.1990078302820534E-3</v>
      </c>
      <c r="L57" s="2">
        <v>54</v>
      </c>
      <c r="M57" s="6">
        <v>0.53626491099999996</v>
      </c>
      <c r="Q57" s="4">
        <f t="shared" si="21"/>
        <v>12.5</v>
      </c>
      <c r="R57">
        <f t="shared" si="0"/>
        <v>500000</v>
      </c>
      <c r="S57">
        <f t="shared" si="1"/>
        <v>-244152.00817361864</v>
      </c>
      <c r="U57">
        <f t="shared" si="13"/>
        <v>0.53626491099999996</v>
      </c>
      <c r="V57">
        <f t="shared" si="14"/>
        <v>0.01</v>
      </c>
      <c r="W57">
        <f t="shared" si="15"/>
        <v>4.8205116988882799E-4</v>
      </c>
      <c r="X57">
        <f t="shared" si="16"/>
        <v>2.5850712771787821E-4</v>
      </c>
      <c r="Y57">
        <f t="shared" si="17"/>
        <v>4.8205116988882798E-6</v>
      </c>
      <c r="Z57">
        <f t="shared" si="18"/>
        <v>2.187235304720615E-4</v>
      </c>
      <c r="AB57">
        <f t="shared" si="19"/>
        <v>-59.241703024930764</v>
      </c>
      <c r="AC57">
        <f t="shared" si="2"/>
        <v>-53.401789199577486</v>
      </c>
      <c r="AE57">
        <f t="shared" si="3"/>
        <v>0</v>
      </c>
      <c r="AF57">
        <f t="shared" si="24"/>
        <v>0</v>
      </c>
      <c r="AG57">
        <f t="shared" si="24"/>
        <v>-2.7340441309007687E-3</v>
      </c>
      <c r="AH57">
        <f t="shared" si="5"/>
        <v>-129.25356385893912</v>
      </c>
      <c r="AI57">
        <f t="shared" si="25"/>
        <v>-129.25629790307002</v>
      </c>
      <c r="AJ57">
        <f t="shared" si="7"/>
        <v>-5.8399138253532783</v>
      </c>
      <c r="AK57">
        <f t="shared" si="22"/>
        <v>-4.1469192117451543</v>
      </c>
      <c r="AL57">
        <f t="shared" si="8"/>
        <v>-139.24313094016844</v>
      </c>
      <c r="AN57">
        <f t="shared" si="26"/>
        <v>0</v>
      </c>
      <c r="AO57">
        <f t="shared" si="26"/>
        <v>0</v>
      </c>
      <c r="AP57">
        <f t="shared" si="26"/>
        <v>-6.012184452187482E-6</v>
      </c>
      <c r="AQ57">
        <f t="shared" si="26"/>
        <v>-0.28422959901766853</v>
      </c>
      <c r="AR57">
        <f t="shared" si="26"/>
        <v>-0.28423561120212071</v>
      </c>
      <c r="AS57">
        <f t="shared" si="26"/>
        <v>-1.2842016230124279E-2</v>
      </c>
      <c r="AT57">
        <f t="shared" si="26"/>
        <v>-9.1191078181746751E-3</v>
      </c>
      <c r="AU57">
        <f t="shared" si="23"/>
        <v>-0.30619673525041968</v>
      </c>
      <c r="AW57">
        <v>54</v>
      </c>
      <c r="AX57">
        <f>IF(Z57&gt;0, (R57*SUMPRODUCT(K57:$K$98, X57:$X$98)-K57*$AZ$3)/Z57, 0)</f>
        <v>-244152.00817361864</v>
      </c>
    </row>
    <row r="58" spans="5:50" x14ac:dyDescent="0.25">
      <c r="E58">
        <v>2058</v>
      </c>
      <c r="F58" s="5">
        <f>EconomicRates!C98</f>
        <v>3.5571999999999999E-2</v>
      </c>
      <c r="G58" s="5">
        <f>EconomicRates!D98</f>
        <v>7.0000000000000007E-2</v>
      </c>
      <c r="H58" s="5">
        <f t="shared" si="10"/>
        <v>0.12000000000000001</v>
      </c>
      <c r="I58" s="5">
        <f t="shared" si="11"/>
        <v>1.1200000000000001</v>
      </c>
      <c r="J58">
        <f t="shared" si="12"/>
        <v>0.89285714285714279</v>
      </c>
      <c r="K58">
        <f t="shared" si="20"/>
        <v>1.9633998484661188E-3</v>
      </c>
      <c r="L58" s="2">
        <v>55</v>
      </c>
      <c r="M58" s="6">
        <v>0.564431978</v>
      </c>
      <c r="Q58" s="4">
        <f t="shared" si="21"/>
        <v>12.5</v>
      </c>
      <c r="R58">
        <f t="shared" si="0"/>
        <v>500000</v>
      </c>
      <c r="S58">
        <f t="shared" si="1"/>
        <v>-514739.98369724333</v>
      </c>
      <c r="U58">
        <f t="shared" si="13"/>
        <v>0.564431978</v>
      </c>
      <c r="V58">
        <f t="shared" si="14"/>
        <v>0.01</v>
      </c>
      <c r="W58">
        <f t="shared" si="15"/>
        <v>2.187235304720615E-4</v>
      </c>
      <c r="X58">
        <f t="shared" si="16"/>
        <v>1.2345455493948895E-4</v>
      </c>
      <c r="Y58">
        <f t="shared" si="17"/>
        <v>2.1872353047206151E-6</v>
      </c>
      <c r="Z58">
        <f t="shared" si="18"/>
        <v>9.308174022785194E-5</v>
      </c>
      <c r="AB58">
        <f t="shared" si="19"/>
        <v>-53.401789199577486</v>
      </c>
      <c r="AC58">
        <f t="shared" si="2"/>
        <v>-47.912893447395547</v>
      </c>
      <c r="AE58">
        <f t="shared" si="3"/>
        <v>0</v>
      </c>
      <c r="AF58">
        <f t="shared" si="24"/>
        <v>0</v>
      </c>
      <c r="AG58">
        <f t="shared" si="24"/>
        <v>-1.1635217528481493E-3</v>
      </c>
      <c r="AH58">
        <f t="shared" si="5"/>
        <v>-61.727277469744472</v>
      </c>
      <c r="AI58">
        <f t="shared" si="25"/>
        <v>-61.728440991497322</v>
      </c>
      <c r="AJ58">
        <f t="shared" si="7"/>
        <v>-5.4888957521819393</v>
      </c>
      <c r="AK58">
        <f t="shared" si="22"/>
        <v>-3.7381252439704244</v>
      </c>
      <c r="AL58">
        <f t="shared" si="8"/>
        <v>-70.955461987649684</v>
      </c>
      <c r="AN58">
        <f t="shared" si="26"/>
        <v>0</v>
      </c>
      <c r="AO58">
        <f t="shared" si="26"/>
        <v>0</v>
      </c>
      <c r="AP58">
        <f t="shared" si="26"/>
        <v>-2.2844584332290892E-6</v>
      </c>
      <c r="AQ58">
        <f t="shared" si="26"/>
        <v>-0.12119532723032236</v>
      </c>
      <c r="AR58">
        <f t="shared" si="26"/>
        <v>-0.12119761168875559</v>
      </c>
      <c r="AS58">
        <f t="shared" si="26"/>
        <v>-1.0776897088080342E-2</v>
      </c>
      <c r="AT58">
        <f t="shared" si="26"/>
        <v>-7.3394345375589042E-3</v>
      </c>
      <c r="AU58">
        <f t="shared" si="23"/>
        <v>-0.13931394331439484</v>
      </c>
      <c r="AW58">
        <v>55</v>
      </c>
      <c r="AX58">
        <f>IF(Z58&gt;0, (R58*SUMPRODUCT(K58:$K$98, X58:$X$98)-K58*$AZ$3)/Z58, 0)</f>
        <v>-514739.98369724333</v>
      </c>
    </row>
    <row r="59" spans="5:50" x14ac:dyDescent="0.25">
      <c r="E59">
        <v>2059</v>
      </c>
      <c r="F59" s="5">
        <f>EconomicRates!C99</f>
        <v>3.5571999999999999E-2</v>
      </c>
      <c r="G59" s="5">
        <f>EconomicRates!D99</f>
        <v>7.0000000000000007E-2</v>
      </c>
      <c r="H59" s="5">
        <f t="shared" si="10"/>
        <v>0.12000000000000001</v>
      </c>
      <c r="I59" s="5">
        <f t="shared" si="11"/>
        <v>1.1200000000000001</v>
      </c>
      <c r="J59">
        <f t="shared" si="12"/>
        <v>0.89285714285714279</v>
      </c>
      <c r="K59">
        <f t="shared" si="20"/>
        <v>1.7530355789876059E-3</v>
      </c>
      <c r="L59" s="2">
        <v>56</v>
      </c>
      <c r="M59" s="6">
        <v>0.59247427200000002</v>
      </c>
      <c r="Q59" s="4">
        <f t="shared" si="21"/>
        <v>12.5</v>
      </c>
      <c r="R59">
        <f t="shared" si="0"/>
        <v>500000</v>
      </c>
      <c r="S59">
        <f t="shared" si="1"/>
        <v>-1158830.9989966769</v>
      </c>
      <c r="U59">
        <f t="shared" si="13"/>
        <v>0.59247427200000002</v>
      </c>
      <c r="V59">
        <f t="shared" si="14"/>
        <v>0.01</v>
      </c>
      <c r="W59">
        <f t="shared" si="15"/>
        <v>9.308174022785194E-5</v>
      </c>
      <c r="X59">
        <f t="shared" si="16"/>
        <v>5.5148536277989695E-5</v>
      </c>
      <c r="Y59">
        <f t="shared" si="17"/>
        <v>9.3081740227851943E-7</v>
      </c>
      <c r="Z59">
        <f t="shared" si="18"/>
        <v>3.7002386547583726E-5</v>
      </c>
      <c r="AB59">
        <f t="shared" si="19"/>
        <v>-47.912893447395547</v>
      </c>
      <c r="AC59">
        <f t="shared" si="2"/>
        <v>-42.879512568197647</v>
      </c>
      <c r="AE59">
        <f t="shared" si="3"/>
        <v>0</v>
      </c>
      <c r="AF59">
        <f t="shared" si="24"/>
        <v>0</v>
      </c>
      <c r="AG59">
        <f t="shared" si="24"/>
        <v>-4.6252983184479659E-4</v>
      </c>
      <c r="AH59">
        <f t="shared" si="5"/>
        <v>-27.574268138994849</v>
      </c>
      <c r="AI59">
        <f t="shared" si="25"/>
        <v>-27.574730668826692</v>
      </c>
      <c r="AJ59">
        <f t="shared" si="7"/>
        <v>-5.0333808791978996</v>
      </c>
      <c r="AK59">
        <f t="shared" si="22"/>
        <v>-3.3539025413176886</v>
      </c>
      <c r="AL59">
        <f t="shared" si="8"/>
        <v>-35.962014089342283</v>
      </c>
      <c r="AN59">
        <f t="shared" si="26"/>
        <v>0</v>
      </c>
      <c r="AO59">
        <f t="shared" si="26"/>
        <v>0</v>
      </c>
      <c r="AP59">
        <f t="shared" si="26"/>
        <v>-8.1083125156708305E-7</v>
      </c>
      <c r="AQ59">
        <f t="shared" si="26"/>
        <v>-4.8338673112202329E-2</v>
      </c>
      <c r="AR59">
        <f t="shared" si="26"/>
        <v>-4.8339483943453894E-2</v>
      </c>
      <c r="AS59">
        <f t="shared" si="26"/>
        <v>-8.8236957638298339E-3</v>
      </c>
      <c r="AT59">
        <f t="shared" si="26"/>
        <v>-5.8795104833868567E-3</v>
      </c>
      <c r="AU59">
        <f t="shared" si="23"/>
        <v>-6.3042690190670589E-2</v>
      </c>
      <c r="AW59">
        <v>56</v>
      </c>
      <c r="AX59">
        <f>IF(Z59&gt;0, (R59*SUMPRODUCT(K59:$K$98, X59:$X$98)-K59*$AZ$3)/Z59, 0)</f>
        <v>-1158830.9989966769</v>
      </c>
    </row>
    <row r="60" spans="5:50" x14ac:dyDescent="0.25">
      <c r="E60">
        <v>2060</v>
      </c>
      <c r="F60" s="5">
        <f>EconomicRates!C100</f>
        <v>3.5571999999999999E-2</v>
      </c>
      <c r="G60" s="5">
        <f>EconomicRates!D100</f>
        <v>7.0000000000000007E-2</v>
      </c>
      <c r="H60" s="5">
        <f t="shared" si="10"/>
        <v>0.12000000000000001</v>
      </c>
      <c r="I60" s="5">
        <f t="shared" si="11"/>
        <v>1.1200000000000001</v>
      </c>
      <c r="J60">
        <f t="shared" si="12"/>
        <v>0.89285714285714279</v>
      </c>
      <c r="K60">
        <f t="shared" si="20"/>
        <v>1.5652103383817909E-3</v>
      </c>
      <c r="L60" s="2">
        <v>57</v>
      </c>
      <c r="M60" s="6">
        <v>0.62503115200000003</v>
      </c>
      <c r="Q60" s="4">
        <f t="shared" si="21"/>
        <v>12.5</v>
      </c>
      <c r="R60">
        <f t="shared" si="0"/>
        <v>500000</v>
      </c>
      <c r="S60">
        <f t="shared" si="1"/>
        <v>-2837937.8189076525</v>
      </c>
      <c r="U60">
        <f t="shared" si="13"/>
        <v>0.62503115200000003</v>
      </c>
      <c r="V60">
        <f t="shared" si="14"/>
        <v>0.01</v>
      </c>
      <c r="W60">
        <f t="shared" si="15"/>
        <v>3.7002386547583726E-5</v>
      </c>
      <c r="X60">
        <f t="shared" si="16"/>
        <v>2.3127644290585561E-5</v>
      </c>
      <c r="Y60">
        <f t="shared" si="17"/>
        <v>3.7002386547583724E-7</v>
      </c>
      <c r="Z60">
        <f t="shared" si="18"/>
        <v>1.3504718391522327E-5</v>
      </c>
      <c r="AB60">
        <f t="shared" si="19"/>
        <v>-42.879512568197647</v>
      </c>
      <c r="AC60">
        <f t="shared" si="2"/>
        <v>-38.325551056998933</v>
      </c>
      <c r="AE60">
        <f t="shared" si="3"/>
        <v>0</v>
      </c>
      <c r="AF60">
        <f t="shared" si="24"/>
        <v>0</v>
      </c>
      <c r="AG60">
        <f t="shared" si="24"/>
        <v>-1.6880897989402909E-4</v>
      </c>
      <c r="AH60">
        <f t="shared" si="5"/>
        <v>-11.563822145292781</v>
      </c>
      <c r="AI60">
        <f t="shared" si="25"/>
        <v>-11.563990954272674</v>
      </c>
      <c r="AJ60">
        <f t="shared" si="7"/>
        <v>-4.5539615111987146</v>
      </c>
      <c r="AK60">
        <f t="shared" si="22"/>
        <v>-3.0015658797738354</v>
      </c>
      <c r="AL60">
        <f t="shared" si="8"/>
        <v>-19.119518345245226</v>
      </c>
      <c r="AN60">
        <f t="shared" si="26"/>
        <v>0</v>
      </c>
      <c r="AO60">
        <f t="shared" si="26"/>
        <v>0</v>
      </c>
      <c r="AP60">
        <f t="shared" si="26"/>
        <v>-2.6422156054181824E-7</v>
      </c>
      <c r="AQ60">
        <f t="shared" si="26"/>
        <v>-1.8099813973020559E-2</v>
      </c>
      <c r="AR60">
        <f t="shared" si="26"/>
        <v>-1.81000781945811E-2</v>
      </c>
      <c r="AS60">
        <f t="shared" si="26"/>
        <v>-7.1279076379209922E-3</v>
      </c>
      <c r="AT60">
        <f t="shared" si="26"/>
        <v>-4.6980819463560428E-3</v>
      </c>
      <c r="AU60">
        <f t="shared" si="23"/>
        <v>-2.9926067778858138E-2</v>
      </c>
      <c r="AW60">
        <v>57</v>
      </c>
      <c r="AX60">
        <f>IF(Z60&gt;0, (R60*SUMPRODUCT(K60:$K$98, X60:$X$98)-K60*$AZ$3)/Z60, 0)</f>
        <v>-2837937.8189076525</v>
      </c>
    </row>
    <row r="61" spans="5:50" x14ac:dyDescent="0.25">
      <c r="E61">
        <v>2061</v>
      </c>
      <c r="F61" s="5">
        <f>EconomicRates!C101</f>
        <v>3.5571999999999999E-2</v>
      </c>
      <c r="G61" s="5">
        <f>EconomicRates!D101</f>
        <v>7.0000000000000007E-2</v>
      </c>
      <c r="H61" s="5">
        <f t="shared" si="10"/>
        <v>0.12000000000000001</v>
      </c>
      <c r="I61" s="5">
        <f t="shared" si="11"/>
        <v>1.1200000000000001</v>
      </c>
      <c r="J61">
        <f t="shared" si="12"/>
        <v>0.89285714285714279</v>
      </c>
      <c r="K61">
        <f t="shared" si="20"/>
        <v>1.3975092306980274E-3</v>
      </c>
      <c r="L61" s="2">
        <v>58</v>
      </c>
      <c r="M61" s="6">
        <v>0.65741117999999998</v>
      </c>
      <c r="Q61" s="4">
        <f t="shared" si="21"/>
        <v>12.5</v>
      </c>
      <c r="R61">
        <f t="shared" si="0"/>
        <v>500000</v>
      </c>
      <c r="S61">
        <f t="shared" si="1"/>
        <v>-7622022.5717882281</v>
      </c>
      <c r="U61">
        <f t="shared" si="13"/>
        <v>0.65741117999999998</v>
      </c>
      <c r="V61">
        <f t="shared" si="14"/>
        <v>0.01</v>
      </c>
      <c r="W61">
        <f t="shared" si="15"/>
        <v>1.3504718391522327E-5</v>
      </c>
      <c r="X61">
        <f t="shared" si="16"/>
        <v>8.8781528533383955E-6</v>
      </c>
      <c r="Y61">
        <f t="shared" si="17"/>
        <v>1.3504718391522326E-7</v>
      </c>
      <c r="Z61">
        <f t="shared" si="18"/>
        <v>4.4915183542687081E-6</v>
      </c>
      <c r="AB61">
        <f t="shared" si="19"/>
        <v>-38.325551056998933</v>
      </c>
      <c r="AC61">
        <f t="shared" si="2"/>
        <v>-34.234454277837209</v>
      </c>
      <c r="AE61">
        <f t="shared" si="3"/>
        <v>0</v>
      </c>
      <c r="AF61">
        <f t="shared" si="24"/>
        <v>0</v>
      </c>
      <c r="AG61">
        <f t="shared" si="24"/>
        <v>-5.6143979428358852E-5</v>
      </c>
      <c r="AH61">
        <f t="shared" si="5"/>
        <v>-4.4390764266691978</v>
      </c>
      <c r="AI61">
        <f t="shared" si="25"/>
        <v>-4.439132570648626</v>
      </c>
      <c r="AJ61">
        <f t="shared" si="7"/>
        <v>-4.0910967791617239</v>
      </c>
      <c r="AK61">
        <f t="shared" si="22"/>
        <v>-2.6827885739899253</v>
      </c>
      <c r="AL61">
        <f t="shared" si="8"/>
        <v>-11.213017923800276</v>
      </c>
      <c r="AN61">
        <f t="shared" si="26"/>
        <v>0</v>
      </c>
      <c r="AO61">
        <f t="shared" si="26"/>
        <v>0</v>
      </c>
      <c r="AP61">
        <f t="shared" si="26"/>
        <v>-7.8461729499251662E-8</v>
      </c>
      <c r="AQ61">
        <f t="shared" si="26"/>
        <v>-6.2036502820442194E-3</v>
      </c>
      <c r="AR61">
        <f t="shared" si="26"/>
        <v>-6.2037287437737183E-3</v>
      </c>
      <c r="AS61">
        <f t="shared" si="26"/>
        <v>-5.7173455125574786E-3</v>
      </c>
      <c r="AT61">
        <f t="shared" si="26"/>
        <v>-3.7492217961621185E-3</v>
      </c>
      <c r="AU61">
        <f t="shared" si="23"/>
        <v>-1.5670296052493315E-2</v>
      </c>
      <c r="AW61">
        <v>58</v>
      </c>
      <c r="AX61">
        <f>IF(Z61&gt;0, (R61*SUMPRODUCT(K61:$K$98, X61:$X$98)-K61*$AZ$3)/Z61, 0)</f>
        <v>-7622022.5717882281</v>
      </c>
    </row>
    <row r="62" spans="5:50" x14ac:dyDescent="0.25">
      <c r="E62">
        <v>2062</v>
      </c>
      <c r="F62" s="5">
        <f>EconomicRates!C102</f>
        <v>3.5571999999999999E-2</v>
      </c>
      <c r="G62" s="5">
        <f>EconomicRates!D102</f>
        <v>7.0000000000000007E-2</v>
      </c>
      <c r="H62" s="5">
        <f t="shared" si="10"/>
        <v>0.12000000000000001</v>
      </c>
      <c r="I62" s="5">
        <f t="shared" si="11"/>
        <v>1.1200000000000001</v>
      </c>
      <c r="J62">
        <f t="shared" si="12"/>
        <v>0.89285714285714279</v>
      </c>
      <c r="K62">
        <f t="shared" si="20"/>
        <v>1.2477760988375245E-3</v>
      </c>
      <c r="L62" s="2">
        <v>59</v>
      </c>
      <c r="M62" s="6">
        <v>0.68957421399999996</v>
      </c>
      <c r="Q62" s="4">
        <f t="shared" si="21"/>
        <v>12.5</v>
      </c>
      <c r="R62">
        <f t="shared" si="0"/>
        <v>500000</v>
      </c>
      <c r="S62">
        <f t="shared" si="1"/>
        <v>-22656335.366705187</v>
      </c>
      <c r="U62">
        <f t="shared" si="13"/>
        <v>0.68957421399999996</v>
      </c>
      <c r="V62">
        <f t="shared" si="14"/>
        <v>0.01</v>
      </c>
      <c r="W62">
        <f t="shared" si="15"/>
        <v>4.4915183542687081E-6</v>
      </c>
      <c r="X62">
        <f t="shared" si="16"/>
        <v>3.0972352388114176E-6</v>
      </c>
      <c r="Y62">
        <f t="shared" si="17"/>
        <v>4.4915183542687078E-8</v>
      </c>
      <c r="Z62">
        <f t="shared" si="18"/>
        <v>1.3493679319146033E-6</v>
      </c>
      <c r="AB62">
        <f t="shared" si="19"/>
        <v>-34.234454277837209</v>
      </c>
      <c r="AC62">
        <f t="shared" si="2"/>
        <v>-30.571732398534664</v>
      </c>
      <c r="AE62">
        <f t="shared" si="3"/>
        <v>0</v>
      </c>
      <c r="AF62">
        <f t="shared" si="24"/>
        <v>0</v>
      </c>
      <c r="AG62">
        <f t="shared" si="24"/>
        <v>-1.686709914893254E-5</v>
      </c>
      <c r="AH62">
        <f t="shared" si="5"/>
        <v>-1.5486176194057089</v>
      </c>
      <c r="AI62">
        <f t="shared" si="25"/>
        <v>-1.5486344865048578</v>
      </c>
      <c r="AJ62">
        <f t="shared" si="7"/>
        <v>-3.6627218793025449</v>
      </c>
      <c r="AK62">
        <f t="shared" si="22"/>
        <v>-2.3964117994486047</v>
      </c>
      <c r="AL62">
        <f t="shared" si="8"/>
        <v>-7.6077681652560072</v>
      </c>
      <c r="AN62">
        <f t="shared" si="26"/>
        <v>0</v>
      </c>
      <c r="AO62">
        <f t="shared" si="26"/>
        <v>0</v>
      </c>
      <c r="AP62">
        <f t="shared" si="26"/>
        <v>-2.1046363174760773E-8</v>
      </c>
      <c r="AQ62">
        <f t="shared" si="26"/>
        <v>-1.9323280517331096E-3</v>
      </c>
      <c r="AR62">
        <f t="shared" si="26"/>
        <v>-1.9323490980962844E-3</v>
      </c>
      <c r="AS62">
        <f t="shared" si="26"/>
        <v>-4.570256817682976E-3</v>
      </c>
      <c r="AT62">
        <f t="shared" si="26"/>
        <v>-2.9901853663241921E-3</v>
      </c>
      <c r="AU62">
        <f t="shared" si="23"/>
        <v>-9.4927912821034521E-3</v>
      </c>
      <c r="AW62">
        <v>59</v>
      </c>
      <c r="AX62">
        <f>IF(Z62&gt;0, (R62*SUMPRODUCT(K62:$K$98, X62:$X$98)-K62*$AZ$3)/Z62, 0)</f>
        <v>-22656335.366705187</v>
      </c>
    </row>
    <row r="63" spans="5:50" x14ac:dyDescent="0.25">
      <c r="E63">
        <v>2063</v>
      </c>
      <c r="F63" s="5">
        <f>EconomicRates!C103</f>
        <v>3.5571999999999999E-2</v>
      </c>
      <c r="G63" s="5">
        <f>EconomicRates!D103</f>
        <v>7.0000000000000007E-2</v>
      </c>
      <c r="H63" s="5">
        <f t="shared" si="10"/>
        <v>0.12000000000000001</v>
      </c>
      <c r="I63" s="5">
        <f t="shared" si="11"/>
        <v>1.1200000000000001</v>
      </c>
      <c r="J63">
        <f t="shared" si="12"/>
        <v>0.89285714285714279</v>
      </c>
      <c r="K63">
        <f t="shared" si="20"/>
        <v>1.114085802533504E-3</v>
      </c>
      <c r="L63" s="2">
        <v>60</v>
      </c>
      <c r="M63" s="6">
        <v>0.72148010799999995</v>
      </c>
      <c r="Q63" s="4">
        <f t="shared" si="21"/>
        <v>12.5</v>
      </c>
      <c r="R63">
        <f t="shared" si="0"/>
        <v>500000</v>
      </c>
      <c r="S63">
        <f t="shared" si="1"/>
        <v>-75339270.242142946</v>
      </c>
      <c r="U63">
        <f t="shared" si="13"/>
        <v>0.72148010799999995</v>
      </c>
      <c r="V63">
        <f t="shared" si="14"/>
        <v>0.01</v>
      </c>
      <c r="W63">
        <f t="shared" si="15"/>
        <v>1.3493679319146033E-6</v>
      </c>
      <c r="X63">
        <f t="shared" si="16"/>
        <v>9.7354212124948454E-7</v>
      </c>
      <c r="Y63">
        <f t="shared" si="17"/>
        <v>1.3493679319146034E-8</v>
      </c>
      <c r="Z63">
        <f t="shared" si="18"/>
        <v>3.6233213134597272E-7</v>
      </c>
      <c r="AB63">
        <f t="shared" si="19"/>
        <v>-30.571732398534664</v>
      </c>
      <c r="AC63">
        <f t="shared" si="2"/>
        <v>-27.297838360885873</v>
      </c>
      <c r="AE63">
        <f t="shared" si="3"/>
        <v>0</v>
      </c>
      <c r="AF63">
        <f t="shared" si="24"/>
        <v>0</v>
      </c>
      <c r="AG63">
        <f t="shared" si="24"/>
        <v>-4.5291516418246586E-6</v>
      </c>
      <c r="AH63">
        <f t="shared" si="5"/>
        <v>-0.48677106062474229</v>
      </c>
      <c r="AI63">
        <f t="shared" si="25"/>
        <v>-0.48677558977638413</v>
      </c>
      <c r="AJ63">
        <f t="shared" si="7"/>
        <v>-3.2738940376487911</v>
      </c>
      <c r="AK63">
        <f t="shared" si="22"/>
        <v>-2.1400212678974269</v>
      </c>
      <c r="AL63">
        <f t="shared" si="8"/>
        <v>-5.9006908953226018</v>
      </c>
      <c r="AN63">
        <f t="shared" si="26"/>
        <v>0</v>
      </c>
      <c r="AO63">
        <f t="shared" si="26"/>
        <v>0</v>
      </c>
      <c r="AP63">
        <f t="shared" si="26"/>
        <v>-5.0458635416781615E-9</v>
      </c>
      <c r="AQ63">
        <f t="shared" si="26"/>
        <v>-5.4230472772620088E-4</v>
      </c>
      <c r="AR63">
        <f t="shared" si="26"/>
        <v>-5.4230977358974265E-4</v>
      </c>
      <c r="AS63">
        <f t="shared" si="26"/>
        <v>-3.6473988663436071E-3</v>
      </c>
      <c r="AT63">
        <f t="shared" si="26"/>
        <v>-2.3841673116842717E-3</v>
      </c>
      <c r="AU63">
        <f t="shared" si="23"/>
        <v>-6.5738759516176205E-3</v>
      </c>
      <c r="AW63">
        <v>60</v>
      </c>
      <c r="AX63">
        <f>IF(Z63&gt;0, (R63*SUMPRODUCT(K63:$K$98, X63:$X$98)-K63*$AZ$3)/Z63, 0)</f>
        <v>-75339270.242142946</v>
      </c>
    </row>
    <row r="64" spans="5:50" x14ac:dyDescent="0.25">
      <c r="E64">
        <v>2064</v>
      </c>
      <c r="F64" s="5">
        <f>EconomicRates!C104</f>
        <v>3.5571999999999999E-2</v>
      </c>
      <c r="G64" s="5">
        <f>EconomicRates!D104</f>
        <v>7.0000000000000007E-2</v>
      </c>
      <c r="H64" s="5">
        <f t="shared" si="10"/>
        <v>0.12000000000000001</v>
      </c>
      <c r="I64" s="5">
        <f t="shared" si="11"/>
        <v>1.1200000000000001</v>
      </c>
      <c r="J64">
        <f t="shared" si="12"/>
        <v>0.89285714285714279</v>
      </c>
      <c r="K64">
        <f t="shared" si="20"/>
        <v>9.9471946654777136E-4</v>
      </c>
      <c r="L64" s="2">
        <v>61</v>
      </c>
      <c r="M64" s="6">
        <v>0.75308980400000003</v>
      </c>
      <c r="Q64" s="4">
        <f t="shared" si="21"/>
        <v>12.5</v>
      </c>
      <c r="R64">
        <f t="shared" si="0"/>
        <v>500000</v>
      </c>
      <c r="S64">
        <f t="shared" si="1"/>
        <v>-283940885.95577753</v>
      </c>
      <c r="U64">
        <f t="shared" si="13"/>
        <v>0.75308980400000003</v>
      </c>
      <c r="V64">
        <f t="shared" si="14"/>
        <v>0.01</v>
      </c>
      <c r="W64">
        <f t="shared" si="15"/>
        <v>3.6233213134597272E-7</v>
      </c>
      <c r="X64">
        <f t="shared" si="16"/>
        <v>2.7286863377824085E-7</v>
      </c>
      <c r="Y64">
        <f t="shared" si="17"/>
        <v>3.6233213134597273E-9</v>
      </c>
      <c r="Z64">
        <f t="shared" si="18"/>
        <v>8.584017625427214E-8</v>
      </c>
      <c r="AB64">
        <f t="shared" si="19"/>
        <v>-27.297838360885873</v>
      </c>
      <c r="AC64">
        <f t="shared" si="2"/>
        <v>-24.373535696238129</v>
      </c>
      <c r="AE64">
        <f t="shared" si="3"/>
        <v>0</v>
      </c>
      <c r="AF64">
        <f t="shared" si="24"/>
        <v>0</v>
      </c>
      <c r="AG64">
        <f t="shared" si="24"/>
        <v>-1.0730022031784019E-6</v>
      </c>
      <c r="AH64">
        <f t="shared" si="5"/>
        <v>-0.13643431688912042</v>
      </c>
      <c r="AI64">
        <f t="shared" si="25"/>
        <v>-0.13643538989132359</v>
      </c>
      <c r="AJ64">
        <f t="shared" si="7"/>
        <v>-2.9243026646477439</v>
      </c>
      <c r="AK64">
        <f t="shared" si="22"/>
        <v>-1.9108486852620112</v>
      </c>
      <c r="AL64">
        <f t="shared" si="8"/>
        <v>-4.9715867398010793</v>
      </c>
      <c r="AN64">
        <f t="shared" si="26"/>
        <v>0</v>
      </c>
      <c r="AO64">
        <f t="shared" si="26"/>
        <v>0</v>
      </c>
      <c r="AP64">
        <f t="shared" si="26"/>
        <v>-1.0673361791502033E-9</v>
      </c>
      <c r="AQ64">
        <f t="shared" si="26"/>
        <v>-1.3571387091475544E-4</v>
      </c>
      <c r="AR64">
        <f t="shared" si="26"/>
        <v>-1.357149382509346E-4</v>
      </c>
      <c r="AS64">
        <f t="shared" si="26"/>
        <v>-2.9088607866026303E-3</v>
      </c>
      <c r="AT64">
        <f t="shared" si="26"/>
        <v>-1.9007583848573381E-3</v>
      </c>
      <c r="AU64">
        <f t="shared" si="23"/>
        <v>-4.9453341097109036E-3</v>
      </c>
      <c r="AW64">
        <v>61</v>
      </c>
      <c r="AX64">
        <f>IF(Z64&gt;0, (R64*SUMPRODUCT(K64:$K$98, X64:$X$98)-K64*$AZ$3)/Z64, 0)</f>
        <v>-283940885.95577753</v>
      </c>
    </row>
    <row r="65" spans="5:50" x14ac:dyDescent="0.25">
      <c r="E65">
        <v>2065</v>
      </c>
      <c r="F65" s="5">
        <f>EconomicRates!C105</f>
        <v>3.5571999999999999E-2</v>
      </c>
      <c r="G65" s="5">
        <f>EconomicRates!D105</f>
        <v>7.0000000000000007E-2</v>
      </c>
      <c r="H65" s="5">
        <f t="shared" si="10"/>
        <v>0.12000000000000001</v>
      </c>
      <c r="I65" s="5">
        <f t="shared" si="11"/>
        <v>1.1200000000000001</v>
      </c>
      <c r="J65">
        <f t="shared" si="12"/>
        <v>0.89285714285714279</v>
      </c>
      <c r="K65">
        <f t="shared" si="20"/>
        <v>8.8814238084622432E-4</v>
      </c>
      <c r="L65" s="2">
        <v>62</v>
      </c>
      <c r="M65" s="6">
        <v>0.78453892300000005</v>
      </c>
      <c r="Q65" s="4">
        <f t="shared" si="21"/>
        <v>12.5</v>
      </c>
      <c r="R65">
        <f t="shared" si="0"/>
        <v>500000</v>
      </c>
      <c r="S65">
        <f t="shared" si="1"/>
        <v>-1233907744.0924926</v>
      </c>
      <c r="U65">
        <f t="shared" si="13"/>
        <v>0.78453892300000005</v>
      </c>
      <c r="V65">
        <f t="shared" si="14"/>
        <v>0.01</v>
      </c>
      <c r="W65">
        <f t="shared" si="15"/>
        <v>8.584017625427214E-8</v>
      </c>
      <c r="X65">
        <f t="shared" si="16"/>
        <v>6.7344959428656847E-8</v>
      </c>
      <c r="Y65">
        <f t="shared" si="17"/>
        <v>8.5840176254272139E-10</v>
      </c>
      <c r="Z65">
        <f t="shared" si="18"/>
        <v>1.7636815063072573E-8</v>
      </c>
      <c r="AB65">
        <f t="shared" si="19"/>
        <v>-24.373535696238129</v>
      </c>
      <c r="AC65">
        <f t="shared" si="2"/>
        <v>-21.762202687452369</v>
      </c>
      <c r="AE65">
        <f t="shared" si="3"/>
        <v>0</v>
      </c>
      <c r="AF65">
        <f t="shared" si="24"/>
        <v>0</v>
      </c>
      <c r="AG65">
        <f t="shared" si="24"/>
        <v>-2.2046018828840717E-7</v>
      </c>
      <c r="AH65">
        <f t="shared" si="5"/>
        <v>-3.3672479714328421E-2</v>
      </c>
      <c r="AI65">
        <f t="shared" si="25"/>
        <v>-3.3672700174516706E-2</v>
      </c>
      <c r="AJ65">
        <f t="shared" si="7"/>
        <v>-2.6113330087857598</v>
      </c>
      <c r="AK65">
        <f t="shared" si="22"/>
        <v>-1.7061474987366692</v>
      </c>
      <c r="AL65">
        <f t="shared" si="8"/>
        <v>-4.3511532076969459</v>
      </c>
      <c r="AN65">
        <f t="shared" si="26"/>
        <v>0</v>
      </c>
      <c r="AO65">
        <f t="shared" si="26"/>
        <v>0</v>
      </c>
      <c r="AP65">
        <f t="shared" si="26"/>
        <v>-1.9580003650827284E-10</v>
      </c>
      <c r="AQ65">
        <f t="shared" si="26"/>
        <v>-2.9905956302479834E-5</v>
      </c>
      <c r="AR65">
        <f t="shared" si="26"/>
        <v>-2.990615210251634E-5</v>
      </c>
      <c r="AS65">
        <f t="shared" si="26"/>
        <v>-2.3192355156053191E-3</v>
      </c>
      <c r="AT65">
        <f t="shared" si="26"/>
        <v>-1.5153019016028158E-3</v>
      </c>
      <c r="AU65">
        <f t="shared" si="23"/>
        <v>-3.8644435693106515E-3</v>
      </c>
      <c r="AW65">
        <v>62</v>
      </c>
      <c r="AX65">
        <f>IF(Z65&gt;0, (R65*SUMPRODUCT(K65:$K$98, X65:$X$98)-K65*$AZ$3)/Z65, 0)</f>
        <v>-1233907744.0924926</v>
      </c>
    </row>
    <row r="66" spans="5:50" x14ac:dyDescent="0.25">
      <c r="E66">
        <v>2066</v>
      </c>
      <c r="F66" s="5">
        <f>EconomicRates!C106</f>
        <v>3.5571999999999999E-2</v>
      </c>
      <c r="G66" s="5">
        <f>EconomicRates!D106</f>
        <v>7.0000000000000007E-2</v>
      </c>
      <c r="H66" s="5">
        <f t="shared" si="10"/>
        <v>0.12000000000000001</v>
      </c>
      <c r="I66" s="5">
        <f t="shared" si="11"/>
        <v>1.1200000000000001</v>
      </c>
      <c r="J66">
        <f t="shared" si="12"/>
        <v>0.89285714285714279</v>
      </c>
      <c r="K66">
        <f t="shared" si="20"/>
        <v>7.9298426861270028E-4</v>
      </c>
      <c r="L66" s="2">
        <v>63</v>
      </c>
      <c r="M66" s="6">
        <v>0.81598695700000001</v>
      </c>
      <c r="Q66" s="4">
        <f t="shared" si="21"/>
        <v>12.5</v>
      </c>
      <c r="R66">
        <f t="shared" si="0"/>
        <v>500000</v>
      </c>
      <c r="S66">
        <f t="shared" si="1"/>
        <v>-6331162290.1641178</v>
      </c>
      <c r="U66">
        <f t="shared" si="13"/>
        <v>0.81598695700000001</v>
      </c>
      <c r="V66">
        <f t="shared" si="14"/>
        <v>0.01</v>
      </c>
      <c r="W66">
        <f t="shared" si="15"/>
        <v>1.7636815063072573E-8</v>
      </c>
      <c r="X66">
        <f t="shared" si="16"/>
        <v>1.4391411054488352E-8</v>
      </c>
      <c r="Y66">
        <f t="shared" si="17"/>
        <v>1.7636815063072575E-10</v>
      </c>
      <c r="Z66">
        <f t="shared" si="18"/>
        <v>3.0690358579534949E-9</v>
      </c>
      <c r="AB66">
        <f t="shared" si="19"/>
        <v>-21.762202687452369</v>
      </c>
      <c r="AC66">
        <f t="shared" si="2"/>
        <v>-19.430564091036647</v>
      </c>
      <c r="AE66">
        <f t="shared" si="3"/>
        <v>0</v>
      </c>
      <c r="AF66">
        <f t="shared" si="24"/>
        <v>0</v>
      </c>
      <c r="AG66">
        <f t="shared" si="24"/>
        <v>-3.8362948224418687E-8</v>
      </c>
      <c r="AH66">
        <f t="shared" si="5"/>
        <v>-7.1957055272441764E-3</v>
      </c>
      <c r="AI66">
        <f t="shared" si="25"/>
        <v>-7.1957438901924008E-3</v>
      </c>
      <c r="AJ66">
        <f t="shared" si="7"/>
        <v>-2.331638596415722</v>
      </c>
      <c r="AK66">
        <f t="shared" si="22"/>
        <v>-1.5233541881216659</v>
      </c>
      <c r="AL66">
        <f t="shared" si="8"/>
        <v>-3.8621885284275805</v>
      </c>
      <c r="AN66">
        <f t="shared" si="26"/>
        <v>0</v>
      </c>
      <c r="AO66">
        <f t="shared" si="26"/>
        <v>0</v>
      </c>
      <c r="AP66">
        <f t="shared" si="26"/>
        <v>-3.0421214439567538E-11</v>
      </c>
      <c r="AQ66">
        <f t="shared" si="26"/>
        <v>-5.7060812846740881E-6</v>
      </c>
      <c r="AR66">
        <f t="shared" si="26"/>
        <v>-5.7061117058885273E-6</v>
      </c>
      <c r="AS66">
        <f t="shared" si="26"/>
        <v>-1.8489527270478645E-3</v>
      </c>
      <c r="AT66">
        <f t="shared" si="26"/>
        <v>-1.2079959067057531E-3</v>
      </c>
      <c r="AU66">
        <f t="shared" si="23"/>
        <v>-3.0626547454595059E-3</v>
      </c>
      <c r="AW66">
        <v>63</v>
      </c>
      <c r="AX66">
        <f>IF(Z66&gt;0, (R66*SUMPRODUCT(K66:$K$98, X66:$X$98)-K66*$AZ$3)/Z66, 0)</f>
        <v>-6331162290.1641178</v>
      </c>
    </row>
    <row r="67" spans="5:50" x14ac:dyDescent="0.25">
      <c r="E67">
        <v>2067</v>
      </c>
      <c r="F67" s="5">
        <f>EconomicRates!C107</f>
        <v>3.5571999999999999E-2</v>
      </c>
      <c r="G67" s="5">
        <f>EconomicRates!D107</f>
        <v>7.0000000000000007E-2</v>
      </c>
      <c r="H67" s="5">
        <f t="shared" si="10"/>
        <v>0.12000000000000001</v>
      </c>
      <c r="I67" s="5">
        <f t="shared" si="11"/>
        <v>1.1200000000000001</v>
      </c>
      <c r="J67">
        <f t="shared" si="12"/>
        <v>0.89285714285714279</v>
      </c>
      <c r="K67">
        <f t="shared" si="20"/>
        <v>7.0802166840419666E-4</v>
      </c>
      <c r="L67" s="2">
        <v>64</v>
      </c>
      <c r="M67" s="6">
        <v>0.84743607600000004</v>
      </c>
      <c r="Q67" s="4">
        <f t="shared" si="21"/>
        <v>12.5</v>
      </c>
      <c r="R67">
        <f t="shared" ref="R67:R69" si="27">$C$6</f>
        <v>500000</v>
      </c>
      <c r="S67">
        <f t="shared" ref="S67:S69" si="28">AX67</f>
        <v>-39651160952.424957</v>
      </c>
      <c r="U67">
        <f t="shared" si="13"/>
        <v>0.84743607600000004</v>
      </c>
      <c r="V67">
        <f t="shared" si="14"/>
        <v>0.01</v>
      </c>
      <c r="W67">
        <f t="shared" si="15"/>
        <v>3.0690358579534949E-9</v>
      </c>
      <c r="X67">
        <f t="shared" si="16"/>
        <v>2.6008117045674034E-9</v>
      </c>
      <c r="Y67">
        <f t="shared" si="17"/>
        <v>3.069035857953495E-11</v>
      </c>
      <c r="Z67">
        <f t="shared" si="18"/>
        <v>4.3753379480655656E-10</v>
      </c>
      <c r="AB67">
        <f t="shared" si="19"/>
        <v>-19.430564091036647</v>
      </c>
      <c r="AC67">
        <f t="shared" ref="AC67:AC69" si="29">S67*Z67</f>
        <v>-17.34872292000005</v>
      </c>
      <c r="AE67">
        <f t="shared" ref="AE67:AE69" si="30">$Z67*O67</f>
        <v>0</v>
      </c>
      <c r="AF67">
        <f t="shared" si="24"/>
        <v>0</v>
      </c>
      <c r="AG67">
        <f t="shared" si="24"/>
        <v>-5.4691724350819569E-9</v>
      </c>
      <c r="AH67">
        <f t="shared" ref="AH67:AH69" si="31">-X67*R67</f>
        <v>-1.3004058522837016E-3</v>
      </c>
      <c r="AI67">
        <f t="shared" ref="AI67:AI69" si="32">SUM(AE67:AH67)</f>
        <v>-1.3004113214561367E-3</v>
      </c>
      <c r="AJ67">
        <f t="shared" ref="AJ67:AJ69" si="33">AB67-AC67</f>
        <v>-2.0818411710365972</v>
      </c>
      <c r="AK67">
        <f t="shared" si="22"/>
        <v>-1.3601394863725653</v>
      </c>
      <c r="AL67">
        <f t="shared" ref="AL67:AL69" si="34">SUM(AI67:AK67)</f>
        <v>-3.4432810687306183</v>
      </c>
      <c r="AN67">
        <f t="shared" si="26"/>
        <v>0</v>
      </c>
      <c r="AO67">
        <f t="shared" si="26"/>
        <v>0</v>
      </c>
      <c r="AP67">
        <f t="shared" si="26"/>
        <v>-3.8722925922769698E-12</v>
      </c>
      <c r="AQ67">
        <f t="shared" si="26"/>
        <v>-9.2071552113648772E-7</v>
      </c>
      <c r="AR67">
        <f t="shared" si="26"/>
        <v>-9.2071939342907997E-7</v>
      </c>
      <c r="AS67">
        <f t="shared" si="26"/>
        <v>-1.4739886592698781E-3</v>
      </c>
      <c r="AT67">
        <f t="shared" si="26"/>
        <v>-9.6300822840393076E-4</v>
      </c>
      <c r="AU67">
        <f t="shared" si="23"/>
        <v>-2.4379176070672376E-3</v>
      </c>
      <c r="AW67">
        <v>64</v>
      </c>
      <c r="AX67">
        <f>IF(Z67&gt;0, (R67*SUMPRODUCT(K67:$K$98, X67:$X$98)-K67*$AZ$3)/Z67, 0)</f>
        <v>-39651160952.424957</v>
      </c>
    </row>
    <row r="68" spans="5:50" x14ac:dyDescent="0.25">
      <c r="E68">
        <v>2068</v>
      </c>
      <c r="F68" s="5">
        <f>EconomicRates!C108</f>
        <v>3.5571999999999999E-2</v>
      </c>
      <c r="G68" s="5">
        <f>EconomicRates!D108</f>
        <v>7.0000000000000007E-2</v>
      </c>
      <c r="H68" s="5">
        <f t="shared" ref="H68:H69" si="35">G68+$C$9</f>
        <v>0.12000000000000001</v>
      </c>
      <c r="I68" s="5">
        <f t="shared" ref="I68:I69" si="36">1+H68</f>
        <v>1.1200000000000001</v>
      </c>
      <c r="J68">
        <f t="shared" ref="J68:J69" si="37">1/I68</f>
        <v>0.89285714285714279</v>
      </c>
      <c r="K68">
        <f t="shared" si="20"/>
        <v>6.3216220393231843E-4</v>
      </c>
      <c r="L68" s="2">
        <v>65</v>
      </c>
      <c r="M68" s="6">
        <v>0.87888519499999995</v>
      </c>
      <c r="Q68" s="4">
        <f t="shared" si="21"/>
        <v>12.5</v>
      </c>
      <c r="R68">
        <f t="shared" si="27"/>
        <v>500000</v>
      </c>
      <c r="S68">
        <f t="shared" si="28"/>
        <v>-318614824772.38727</v>
      </c>
      <c r="U68">
        <f t="shared" ref="U68:U69" si="38">M68</f>
        <v>0.87888519499999995</v>
      </c>
      <c r="V68">
        <f t="shared" ref="V68:V69" si="39">$C$10</f>
        <v>0.01</v>
      </c>
      <c r="W68">
        <f t="shared" ref="W68:W69" si="40">Z67</f>
        <v>4.3753379480655656E-10</v>
      </c>
      <c r="X68">
        <f t="shared" ref="X68:X69" si="41">U68*W68</f>
        <v>3.8454197456765043E-10</v>
      </c>
      <c r="Y68">
        <f t="shared" ref="Y68:Y69" si="42">V68*W68</f>
        <v>4.3753379480655661E-12</v>
      </c>
      <c r="Z68">
        <f t="shared" ref="Z68:Z69" si="43">MAX(0, W68-X68-Y68)</f>
        <v>4.8616482290840562E-11</v>
      </c>
      <c r="AB68">
        <f t="shared" ref="AB68:AB69" si="44">AC67</f>
        <v>-17.34872292000005</v>
      </c>
      <c r="AC68">
        <f t="shared" si="29"/>
        <v>-15.489931986146035</v>
      </c>
      <c r="AE68">
        <f t="shared" si="30"/>
        <v>0</v>
      </c>
      <c r="AF68">
        <f t="shared" si="24"/>
        <v>0</v>
      </c>
      <c r="AG68">
        <f t="shared" si="24"/>
        <v>-6.0770602863550701E-10</v>
      </c>
      <c r="AH68">
        <f t="shared" si="31"/>
        <v>-1.9227098728382522E-4</v>
      </c>
      <c r="AI68">
        <f t="shared" si="32"/>
        <v>-1.9227159498985387E-4</v>
      </c>
      <c r="AJ68">
        <f t="shared" si="33"/>
        <v>-1.8587909338540154</v>
      </c>
      <c r="AK68">
        <f t="shared" si="22"/>
        <v>-1.2144106044000036</v>
      </c>
      <c r="AL68">
        <f t="shared" si="34"/>
        <v>-3.0733938098490086</v>
      </c>
      <c r="AN68">
        <f t="shared" si="26"/>
        <v>0</v>
      </c>
      <c r="AO68">
        <f t="shared" si="26"/>
        <v>0</v>
      </c>
      <c r="AP68">
        <f t="shared" si="26"/>
        <v>-3.8416878240517875E-13</v>
      </c>
      <c r="AQ68">
        <f t="shared" si="26"/>
        <v>-1.2154645107358571E-7</v>
      </c>
      <c r="AR68">
        <f t="shared" si="26"/>
        <v>-1.2154683524236813E-7</v>
      </c>
      <c r="AS68">
        <f t="shared" si="26"/>
        <v>-1.1750573733945668E-3</v>
      </c>
      <c r="AT68">
        <f t="shared" si="26"/>
        <v>-7.6770448415628518E-4</v>
      </c>
      <c r="AU68">
        <f t="shared" si="23"/>
        <v>-1.9428834043860941E-3</v>
      </c>
      <c r="AW68">
        <v>65</v>
      </c>
      <c r="AX68">
        <f>IF(Z68&gt;0, (R68*SUMPRODUCT(K68:$K$98, X68:$X$98)-K68*$AZ$3)/Z68, 0)</f>
        <v>-318614824772.38727</v>
      </c>
    </row>
    <row r="69" spans="5:50" x14ac:dyDescent="0.25">
      <c r="E69">
        <v>2069</v>
      </c>
      <c r="F69" s="5">
        <f>EconomicRates!C109</f>
        <v>3.5571999999999999E-2</v>
      </c>
      <c r="G69" s="5">
        <f>EconomicRates!D109</f>
        <v>7.0000000000000007E-2</v>
      </c>
      <c r="H69" s="5">
        <f t="shared" si="35"/>
        <v>0.12000000000000001</v>
      </c>
      <c r="I69" s="5">
        <f t="shared" si="36"/>
        <v>1.1200000000000001</v>
      </c>
      <c r="J69">
        <f t="shared" si="37"/>
        <v>0.89285714285714279</v>
      </c>
      <c r="K69">
        <f t="shared" ref="K69" si="45">K68*J69</f>
        <v>5.6443053922528431E-4</v>
      </c>
      <c r="L69" s="2">
        <v>66</v>
      </c>
      <c r="M69" s="6">
        <v>1</v>
      </c>
      <c r="Q69" s="4">
        <f t="shared" ref="Q69" si="46">$C$8</f>
        <v>12.5</v>
      </c>
      <c r="R69">
        <f t="shared" si="27"/>
        <v>500000</v>
      </c>
      <c r="S69">
        <f t="shared" si="28"/>
        <v>0</v>
      </c>
      <c r="U69">
        <f t="shared" si="38"/>
        <v>1</v>
      </c>
      <c r="V69">
        <f t="shared" si="39"/>
        <v>0.01</v>
      </c>
      <c r="W69">
        <f t="shared" si="40"/>
        <v>4.8616482290840562E-11</v>
      </c>
      <c r="X69">
        <f t="shared" si="41"/>
        <v>4.8616482290840562E-11</v>
      </c>
      <c r="Y69">
        <f t="shared" si="42"/>
        <v>4.8616482290840564E-13</v>
      </c>
      <c r="Z69">
        <f t="shared" si="43"/>
        <v>0</v>
      </c>
      <c r="AB69">
        <f t="shared" si="44"/>
        <v>-15.489931986146035</v>
      </c>
      <c r="AC69">
        <f t="shared" si="29"/>
        <v>0</v>
      </c>
      <c r="AE69">
        <f t="shared" si="30"/>
        <v>0</v>
      </c>
      <c r="AF69">
        <f t="shared" si="24"/>
        <v>0</v>
      </c>
      <c r="AG69">
        <f t="shared" si="24"/>
        <v>0</v>
      </c>
      <c r="AH69">
        <f t="shared" si="31"/>
        <v>-2.4308241145420281E-5</v>
      </c>
      <c r="AI69">
        <f t="shared" si="32"/>
        <v>-2.4308241145420281E-5</v>
      </c>
      <c r="AJ69">
        <f t="shared" si="33"/>
        <v>-15.489931986146035</v>
      </c>
      <c r="AK69">
        <f t="shared" si="22"/>
        <v>-1.0842952390302225</v>
      </c>
      <c r="AL69">
        <f t="shared" si="34"/>
        <v>-16.574251533417403</v>
      </c>
      <c r="AN69">
        <f t="shared" si="26"/>
        <v>0</v>
      </c>
      <c r="AO69">
        <f t="shared" si="26"/>
        <v>0</v>
      </c>
      <c r="AP69">
        <f t="shared" si="26"/>
        <v>0</v>
      </c>
      <c r="AQ69">
        <f t="shared" si="26"/>
        <v>-1.3720313657327812E-8</v>
      </c>
      <c r="AR69">
        <f t="shared" si="26"/>
        <v>-1.3720313657327812E-8</v>
      </c>
      <c r="AS69">
        <f t="shared" si="26"/>
        <v>-8.742990663503385E-3</v>
      </c>
      <c r="AT69">
        <f t="shared" si="26"/>
        <v>-6.1200934644523703E-4</v>
      </c>
      <c r="AU69">
        <f t="shared" si="23"/>
        <v>-9.35501373026228E-3</v>
      </c>
      <c r="AW69">
        <v>66</v>
      </c>
      <c r="AX69">
        <f>IF(Z69&gt;0, (R69*SUMPRODUCT(K69:$K$98, X69:$X$98)-K69*$AZ$3)/Z69, 0)</f>
        <v>0</v>
      </c>
    </row>
    <row r="70" spans="5:50" x14ac:dyDescent="0.25">
      <c r="F70" s="5">
        <f>EconomicRates!C110</f>
        <v>3.5571999999999999E-2</v>
      </c>
      <c r="G70" s="5">
        <f>EconomicRates!D110</f>
        <v>7.0000000000000007E-2</v>
      </c>
      <c r="H70" s="5"/>
      <c r="I70" s="5"/>
      <c r="M70" s="6"/>
      <c r="Q70" s="4"/>
      <c r="AX70">
        <f>IF(Z70&gt;0, (R70*SUMPRODUCT(K70:$K$98, X70:$X$98)-K70*$AZ$3)/Z70, 0)</f>
        <v>0</v>
      </c>
    </row>
    <row r="71" spans="5:50" x14ac:dyDescent="0.25">
      <c r="F71" s="5">
        <f>EconomicRates!C111</f>
        <v>3.5571999999999999E-2</v>
      </c>
      <c r="G71" s="5">
        <f>EconomicRates!D111</f>
        <v>7.0000000000000007E-2</v>
      </c>
      <c r="H71" s="5"/>
      <c r="I71" s="5"/>
      <c r="M71" s="6"/>
      <c r="Q71" s="4"/>
      <c r="AN71" s="8">
        <f t="shared" ref="AN71:AU71" si="47">SUM(AN3:AN69)</f>
        <v>29179.944562570839</v>
      </c>
      <c r="AO71" s="8">
        <f t="shared" si="47"/>
        <v>-2917.994456257084</v>
      </c>
      <c r="AP71" s="8">
        <f t="shared" si="47"/>
        <v>-178.90860138920897</v>
      </c>
      <c r="AQ71" s="8">
        <f t="shared" si="47"/>
        <v>-24503.097504182984</v>
      </c>
      <c r="AR71" s="8">
        <f t="shared" si="47"/>
        <v>1579.9440007415719</v>
      </c>
      <c r="AS71" s="8">
        <f t="shared" si="47"/>
        <v>-3791.8656017797721</v>
      </c>
      <c r="AT71" s="8">
        <f t="shared" si="47"/>
        <v>2211.9216010382002</v>
      </c>
      <c r="AU71" s="8">
        <f t="shared" si="47"/>
        <v>7.626364817436837E-14</v>
      </c>
      <c r="AX71">
        <f>IF(Z71&gt;0, (R71*SUMPRODUCT(K71:$K$98, X71:$X$98)-K71*$AZ$3)/Z71, 0)</f>
        <v>0</v>
      </c>
    </row>
    <row r="72" spans="5:50" x14ac:dyDescent="0.25">
      <c r="F72" s="5">
        <f>EconomicRates!C112</f>
        <v>3.5571999999999999E-2</v>
      </c>
      <c r="G72" s="5">
        <f>EconomicRates!D112</f>
        <v>7.0000000000000007E-2</v>
      </c>
      <c r="H72" s="5"/>
      <c r="I72" s="5"/>
      <c r="M72" s="6"/>
      <c r="Q72" s="4"/>
      <c r="AX72">
        <f>IF(Z72&gt;0, (R72*SUMPRODUCT(K72:$K$98, X72:$X$98)-K72*$AZ$3)/Z72, 0)</f>
        <v>0</v>
      </c>
    </row>
    <row r="73" spans="5:50" x14ac:dyDescent="0.25">
      <c r="F73" s="5">
        <f>EconomicRates!C113</f>
        <v>3.5571999999999999E-2</v>
      </c>
      <c r="G73" s="5">
        <f>EconomicRates!D113</f>
        <v>7.0000000000000007E-2</v>
      </c>
      <c r="H73" s="5"/>
      <c r="I73" s="5"/>
      <c r="M73" s="6"/>
      <c r="Q73" s="4"/>
      <c r="AX73">
        <f>IF(Z73&gt;0, (R73*SUMPRODUCT(K73:$K$98, X73:$X$98)-K73*$AZ$3)/Z73, 0)</f>
        <v>0</v>
      </c>
    </row>
    <row r="74" spans="5:50" x14ac:dyDescent="0.25">
      <c r="F74" s="5">
        <f>EconomicRates!C114</f>
        <v>3.5571999999999999E-2</v>
      </c>
      <c r="G74" s="5">
        <f>EconomicRates!D114</f>
        <v>7.0000000000000007E-2</v>
      </c>
      <c r="H74" s="5"/>
      <c r="I74" s="5"/>
      <c r="M74" s="6"/>
      <c r="Q74" s="4"/>
      <c r="AX74">
        <f>IF(Z74&gt;0, (R74*SUMPRODUCT(K74:$K$98, X74:$X$98)-K74*$AZ$3)/Z74, 0)</f>
        <v>0</v>
      </c>
    </row>
    <row r="75" spans="5:50" x14ac:dyDescent="0.25">
      <c r="F75" s="5">
        <f>EconomicRates!C115</f>
        <v>3.5571999999999999E-2</v>
      </c>
      <c r="G75" s="5">
        <f>EconomicRates!D115</f>
        <v>7.0000000000000007E-2</v>
      </c>
      <c r="H75" s="5"/>
      <c r="I75" s="5"/>
      <c r="M75" s="6"/>
      <c r="Q75" s="4"/>
      <c r="AX75">
        <f>IF(Z75&gt;0, (R75*SUMPRODUCT(K75:$K$98, X75:$X$98)-K75*$AZ$3)/Z75, 0)</f>
        <v>0</v>
      </c>
    </row>
    <row r="76" spans="5:50" x14ac:dyDescent="0.25">
      <c r="F76" s="5">
        <f>EconomicRates!C116</f>
        <v>3.5571999999999999E-2</v>
      </c>
      <c r="G76" s="5">
        <f>EconomicRates!D116</f>
        <v>7.0000000000000007E-2</v>
      </c>
      <c r="H76" s="5"/>
      <c r="I76" s="5"/>
      <c r="M76" s="6"/>
      <c r="Q76" s="4"/>
      <c r="AX76">
        <f>IF(Z76&gt;0, (R76*SUMPRODUCT(K76:$K$98, X76:$X$98)-K76*$AZ$3)/Z76, 0)</f>
        <v>0</v>
      </c>
    </row>
    <row r="77" spans="5:50" x14ac:dyDescent="0.25">
      <c r="F77" s="5">
        <f>EconomicRates!C117</f>
        <v>3.5571999999999999E-2</v>
      </c>
      <c r="G77" s="5">
        <f>EconomicRates!D117</f>
        <v>7.0000000000000007E-2</v>
      </c>
      <c r="H77" s="5"/>
      <c r="I77" s="5"/>
      <c r="M77" s="6"/>
      <c r="Q77" s="4"/>
      <c r="AX77">
        <f>IF(Z77&gt;0, (R77*SUMPRODUCT(K77:$K$98, X77:$X$98)-K77*$AZ$3)/Z77, 0)</f>
        <v>0</v>
      </c>
    </row>
    <row r="78" spans="5:50" x14ac:dyDescent="0.25">
      <c r="F78" s="5">
        <f>EconomicRates!C118</f>
        <v>3.5571999999999999E-2</v>
      </c>
      <c r="G78" s="5">
        <f>EconomicRates!D118</f>
        <v>7.0000000000000007E-2</v>
      </c>
      <c r="H78" s="5"/>
      <c r="I78" s="5"/>
      <c r="M78" s="6"/>
      <c r="Q78" s="4"/>
      <c r="AX78">
        <f>IF(Z78&gt;0, (R78*SUMPRODUCT(K78:$K$98, X78:$X$98)-K78*$AZ$3)/Z78, 0)</f>
        <v>0</v>
      </c>
    </row>
    <row r="79" spans="5:50" x14ac:dyDescent="0.25">
      <c r="F79" s="5">
        <f>EconomicRates!C119</f>
        <v>3.5571999999999999E-2</v>
      </c>
      <c r="G79" s="5">
        <f>EconomicRates!D119</f>
        <v>7.0000000000000007E-2</v>
      </c>
      <c r="H79" s="5"/>
      <c r="I79" s="5"/>
      <c r="M79" s="6"/>
      <c r="Q79" s="4"/>
      <c r="AX79">
        <f>IF(Z79&gt;0, (R79*SUMPRODUCT(K79:$K$98, X79:$X$98)-K79*$AZ$3)/Z79, 0)</f>
        <v>0</v>
      </c>
    </row>
    <row r="80" spans="5:50" x14ac:dyDescent="0.25">
      <c r="F80" s="5">
        <f>EconomicRates!C120</f>
        <v>3.5571999999999999E-2</v>
      </c>
      <c r="G80" s="5">
        <f>EconomicRates!D120</f>
        <v>7.0000000000000007E-2</v>
      </c>
      <c r="H80" s="5"/>
      <c r="I80" s="5"/>
      <c r="M80" s="6"/>
      <c r="Q80" s="4"/>
      <c r="AX80">
        <f>IF(Z80&gt;0, (R80*SUMPRODUCT(K80:$K$98, X80:$X$98)-K80*$AZ$3)/Z80, 0)</f>
        <v>0</v>
      </c>
    </row>
    <row r="81" spans="2:50" x14ac:dyDescent="0.25">
      <c r="F81" s="5">
        <f>EconomicRates!C121</f>
        <v>3.5571999999999999E-2</v>
      </c>
      <c r="G81" s="5">
        <f>EconomicRates!D121</f>
        <v>7.0000000000000007E-2</v>
      </c>
      <c r="H81" s="5"/>
      <c r="I81" s="5"/>
      <c r="M81" s="6"/>
      <c r="Q81" s="4"/>
      <c r="AX81">
        <f>IF(Z81&gt;0, (R81*SUMPRODUCT(K81:$K$98, X81:$X$98)-K81*$AZ$3)/Z81, 0)</f>
        <v>0</v>
      </c>
    </row>
    <row r="82" spans="2:50" x14ac:dyDescent="0.25">
      <c r="F82" s="5">
        <f>EconomicRates!C122</f>
        <v>3.5571999999999999E-2</v>
      </c>
      <c r="G82" s="5">
        <f>EconomicRates!D122</f>
        <v>7.0000000000000007E-2</v>
      </c>
      <c r="H82" s="5"/>
      <c r="I82" s="5"/>
      <c r="M82" s="6"/>
      <c r="Q82" s="4"/>
      <c r="AX82">
        <f>IF(Z82&gt;0, (R82*SUMPRODUCT(K82:$K$98, X82:$X$98)-K82*$AZ$3)/Z82, 0)</f>
        <v>0</v>
      </c>
    </row>
    <row r="83" spans="2:50" x14ac:dyDescent="0.25">
      <c r="F83" s="5">
        <f>EconomicRates!C123</f>
        <v>3.5571999999999999E-2</v>
      </c>
      <c r="G83" s="5">
        <f>EconomicRates!D123</f>
        <v>7.0000000000000007E-2</v>
      </c>
      <c r="H83" s="5"/>
      <c r="I83" s="5"/>
      <c r="M83" s="6"/>
      <c r="Q83" s="4"/>
      <c r="AX83">
        <f>IF(Z83&gt;0, (R83*SUMPRODUCT(K83:$K$98, X83:$X$98)-K83*$AZ$3)/Z83, 0)</f>
        <v>0</v>
      </c>
    </row>
    <row r="84" spans="2:50" x14ac:dyDescent="0.25">
      <c r="F84" s="5">
        <f>EconomicRates!C124</f>
        <v>3.5571999999999999E-2</v>
      </c>
      <c r="G84" s="5">
        <f>EconomicRates!D124</f>
        <v>7.0000000000000007E-2</v>
      </c>
      <c r="H84" s="5"/>
      <c r="I84" s="5"/>
      <c r="M84" s="6"/>
      <c r="Q84" s="4"/>
      <c r="AX84">
        <f>IF(Z84&gt;0, (R84*SUMPRODUCT(K84:$K$98, X84:$X$98)-K84*$AZ$3)/Z84, 0)</f>
        <v>0</v>
      </c>
    </row>
    <row r="85" spans="2:50" x14ac:dyDescent="0.25">
      <c r="F85" s="5">
        <f>EconomicRates!C125</f>
        <v>3.5571999999999999E-2</v>
      </c>
      <c r="G85" s="5">
        <f>EconomicRates!D125</f>
        <v>7.0000000000000007E-2</v>
      </c>
      <c r="H85" s="5"/>
      <c r="I85" s="5"/>
      <c r="M85" s="6"/>
      <c r="Q85" s="4"/>
      <c r="AX85">
        <f>IF(Z85&gt;0, (R85*SUMPRODUCT(K85:$K$98, X85:$X$98)-K85*$AZ$3)/Z85, 0)</f>
        <v>0</v>
      </c>
    </row>
    <row r="86" spans="2:50" x14ac:dyDescent="0.25">
      <c r="F86" s="5">
        <f>EconomicRates!C126</f>
        <v>3.5571999999999999E-2</v>
      </c>
      <c r="G86" s="5">
        <f>EconomicRates!D126</f>
        <v>7.0000000000000007E-2</v>
      </c>
      <c r="H86" s="5"/>
      <c r="I86" s="5"/>
      <c r="M86" s="6"/>
      <c r="Q86" s="4"/>
      <c r="AX86">
        <f>IF(Z86&gt;0, (R86*SUMPRODUCT(K86:$K$98, X86:$X$98)-K86*$AZ$3)/Z86, 0)</f>
        <v>0</v>
      </c>
    </row>
    <row r="87" spans="2:50" x14ac:dyDescent="0.25">
      <c r="F87" s="5">
        <f>EconomicRates!C127</f>
        <v>3.5571999999999999E-2</v>
      </c>
      <c r="G87" s="5">
        <f>EconomicRates!D127</f>
        <v>7.0000000000000007E-2</v>
      </c>
      <c r="H87" s="5"/>
      <c r="I87" s="5"/>
      <c r="M87" s="6"/>
      <c r="Q87" s="4"/>
      <c r="AX87">
        <f>IF(Z87&gt;0, (R87*SUMPRODUCT(K87:$K$98, X87:$X$98)-K87*$AZ$3)/Z87, 0)</f>
        <v>0</v>
      </c>
    </row>
    <row r="88" spans="2:50" x14ac:dyDescent="0.25">
      <c r="B88" s="6"/>
      <c r="F88" s="5">
        <f>EconomicRates!C128</f>
        <v>3.5571999999999999E-2</v>
      </c>
      <c r="G88" s="5">
        <f>EconomicRates!D128</f>
        <v>7.0000000000000007E-2</v>
      </c>
      <c r="H88" s="5"/>
      <c r="I88" s="5"/>
      <c r="M88" s="6"/>
      <c r="Q88" s="4"/>
      <c r="AX88">
        <f>IF(Z88&gt;0, (R88*SUMPRODUCT(K88:$K$98, X88:$X$98)-K88*$AZ$3)/Z88, 0)</f>
        <v>0</v>
      </c>
    </row>
    <row r="89" spans="2:50" x14ac:dyDescent="0.25">
      <c r="B89" s="6"/>
      <c r="F89" s="5">
        <f>EconomicRates!C129</f>
        <v>3.5571999999999999E-2</v>
      </c>
      <c r="G89" s="5">
        <f>EconomicRates!D129</f>
        <v>7.0000000000000007E-2</v>
      </c>
      <c r="H89" s="5"/>
      <c r="I89" s="5"/>
      <c r="M89" s="6"/>
      <c r="Q89" s="4"/>
      <c r="AX89">
        <f>IF(Z89&gt;0, (R89*SUMPRODUCT(K89:$K$98, X89:$X$98)-K89*$AZ$3)/Z89, 0)</f>
        <v>0</v>
      </c>
    </row>
    <row r="90" spans="2:50" x14ac:dyDescent="0.25">
      <c r="B90" s="6"/>
      <c r="F90" s="5">
        <f>EconomicRates!C130</f>
        <v>3.5571999999999999E-2</v>
      </c>
      <c r="G90" s="5">
        <f>EconomicRates!D130</f>
        <v>7.0000000000000007E-2</v>
      </c>
      <c r="H90" s="5"/>
      <c r="I90" s="5"/>
      <c r="Q90" s="4"/>
      <c r="AX90">
        <f>IF(Z90&gt;0, (R90*SUMPRODUCT(K90:$K$98, X90:$X$98)-K90*$AZ$3)/Z90, 0)</f>
        <v>0</v>
      </c>
    </row>
    <row r="91" spans="2:50" x14ac:dyDescent="0.25">
      <c r="B91" s="6"/>
      <c r="F91" s="5">
        <f>EconomicRates!C131</f>
        <v>3.5571999999999999E-2</v>
      </c>
      <c r="G91" s="5">
        <f>EconomicRates!D131</f>
        <v>7.0000000000000007E-2</v>
      </c>
      <c r="H91" s="5"/>
      <c r="I91" s="5"/>
      <c r="Q91" s="4"/>
      <c r="AX91">
        <f>IF(Z91&gt;0, (R91*SUMPRODUCT(K91:$K$98, X91:$X$98)-K91*$AZ$3)/Z91, 0)</f>
        <v>0</v>
      </c>
    </row>
    <row r="92" spans="2:50" x14ac:dyDescent="0.25">
      <c r="B92" s="6"/>
      <c r="F92" s="5">
        <f>EconomicRates!C132</f>
        <v>3.5571999999999999E-2</v>
      </c>
      <c r="G92" s="5">
        <f>EconomicRates!D132</f>
        <v>7.0000000000000007E-2</v>
      </c>
      <c r="H92" s="5"/>
      <c r="I92" s="5"/>
      <c r="Q92" s="4"/>
      <c r="AX92">
        <f>IF(Z92&gt;0, (R92*SUMPRODUCT(K92:$K$98, X92:$X$98)-K92*$AZ$3)/Z92, 0)</f>
        <v>0</v>
      </c>
    </row>
    <row r="93" spans="2:50" x14ac:dyDescent="0.25">
      <c r="B93" s="6"/>
      <c r="F93" s="5">
        <f>EconomicRates!C133</f>
        <v>3.5571999999999999E-2</v>
      </c>
      <c r="G93" s="5">
        <f>EconomicRates!D133</f>
        <v>7.0000000000000007E-2</v>
      </c>
      <c r="H93" s="5"/>
      <c r="I93" s="5"/>
      <c r="Q93" s="4"/>
      <c r="AX93">
        <f>IF(Z93&gt;0, (R93*SUMPRODUCT(K93:$K$98, X93:$X$98)-K93*$AZ$3)/Z93, 0)</f>
        <v>0</v>
      </c>
    </row>
    <row r="94" spans="2:50" x14ac:dyDescent="0.25">
      <c r="B94" s="6"/>
      <c r="F94" s="5">
        <f>EconomicRates!C134</f>
        <v>3.5571999999999999E-2</v>
      </c>
      <c r="G94" s="5">
        <f>EconomicRates!D134</f>
        <v>7.0000000000000007E-2</v>
      </c>
      <c r="H94" s="5"/>
      <c r="I94" s="5"/>
      <c r="Q94" s="4"/>
      <c r="AX94">
        <f>IF(Z94&gt;0, (R94*SUMPRODUCT(K94:$K$98, X94:$X$98)-K94*$AZ$3)/Z94, 0)</f>
        <v>0</v>
      </c>
    </row>
    <row r="95" spans="2:50" x14ac:dyDescent="0.25">
      <c r="B95" s="6"/>
      <c r="F95" s="5">
        <f>EconomicRates!C135</f>
        <v>3.5571999999999999E-2</v>
      </c>
      <c r="G95" s="5">
        <f>EconomicRates!D135</f>
        <v>7.0000000000000007E-2</v>
      </c>
      <c r="H95" s="5"/>
      <c r="I95" s="5"/>
      <c r="Q95" s="4"/>
      <c r="AX95">
        <f>IF(Z95&gt;0, (R95*SUMPRODUCT(K95:$K$98, X95:$X$98)-K95*$AZ$3)/Z95, 0)</f>
        <v>0</v>
      </c>
    </row>
    <row r="96" spans="2:50" x14ac:dyDescent="0.25">
      <c r="B96" s="6"/>
      <c r="F96" s="5">
        <f>EconomicRates!C136</f>
        <v>3.5571999999999999E-2</v>
      </c>
      <c r="G96" s="5">
        <f>EconomicRates!D136</f>
        <v>7.0000000000000007E-2</v>
      </c>
      <c r="H96" s="5"/>
      <c r="I96" s="5"/>
      <c r="Q96" s="4"/>
      <c r="AX96">
        <f>IF(Z96&gt;0, (R96*SUMPRODUCT(K96:$K$98, X96:$X$98)-K96*$AZ$3)/Z96, 0)</f>
        <v>0</v>
      </c>
    </row>
    <row r="97" spans="2:50" x14ac:dyDescent="0.25">
      <c r="B97" s="6"/>
      <c r="F97" s="5">
        <f>EconomicRates!C137</f>
        <v>3.5571999999999999E-2</v>
      </c>
      <c r="G97" s="5">
        <f>EconomicRates!D137</f>
        <v>7.0000000000000007E-2</v>
      </c>
      <c r="H97" s="5"/>
      <c r="I97" s="5"/>
      <c r="Q97" s="4"/>
      <c r="AX97">
        <f>IF(Z97&gt;0, (R97*SUMPRODUCT(K97:$K$98, X97:$X$98)-K97*$AZ$3)/Z97, 0)</f>
        <v>0</v>
      </c>
    </row>
    <row r="98" spans="2:50" x14ac:dyDescent="0.25">
      <c r="B98" s="6"/>
      <c r="F98" s="5">
        <f>EconomicRates!C138</f>
        <v>3.5571999999999999E-2</v>
      </c>
      <c r="G98" s="5">
        <f>EconomicRates!D138</f>
        <v>7.0000000000000007E-2</v>
      </c>
      <c r="H98" s="5"/>
      <c r="I98" s="5"/>
      <c r="Q98" s="4"/>
    </row>
    <row r="99" spans="2:50" x14ac:dyDescent="0.25">
      <c r="B99" s="6"/>
    </row>
    <row r="100" spans="2:50" x14ac:dyDescent="0.25">
      <c r="B100" s="6"/>
    </row>
    <row r="101" spans="2:50" x14ac:dyDescent="0.25">
      <c r="B101" s="6"/>
    </row>
    <row r="102" spans="2:50" x14ac:dyDescent="0.25">
      <c r="B102" s="6"/>
    </row>
    <row r="103" spans="2:50" x14ac:dyDescent="0.25">
      <c r="B103" s="6"/>
    </row>
    <row r="104" spans="2:50" x14ac:dyDescent="0.25">
      <c r="B104" s="6"/>
    </row>
    <row r="105" spans="2:50" x14ac:dyDescent="0.25">
      <c r="B105" s="6"/>
    </row>
    <row r="106" spans="2:50" x14ac:dyDescent="0.25">
      <c r="B106" s="6"/>
    </row>
    <row r="107" spans="2:50" x14ac:dyDescent="0.25">
      <c r="B107" s="6"/>
    </row>
    <row r="108" spans="2:50" x14ac:dyDescent="0.25">
      <c r="B108" s="6"/>
    </row>
    <row r="109" spans="2:50" x14ac:dyDescent="0.25">
      <c r="B109" s="6"/>
    </row>
    <row r="110" spans="2:50" x14ac:dyDescent="0.25">
      <c r="B110" s="6"/>
    </row>
    <row r="111" spans="2:50" x14ac:dyDescent="0.25">
      <c r="B111" s="6"/>
    </row>
    <row r="112" spans="2:50" x14ac:dyDescent="0.25">
      <c r="B112" s="6"/>
    </row>
    <row r="113" spans="2:2" x14ac:dyDescent="0.25">
      <c r="B113" s="6"/>
    </row>
    <row r="114" spans="2:2" x14ac:dyDescent="0.25">
      <c r="B114" s="6"/>
    </row>
    <row r="115" spans="2:2" x14ac:dyDescent="0.25">
      <c r="B115" s="6"/>
    </row>
    <row r="116" spans="2:2" x14ac:dyDescent="0.25">
      <c r="B116" s="6"/>
    </row>
    <row r="117" spans="2:2" x14ac:dyDescent="0.25">
      <c r="B117" s="6"/>
    </row>
    <row r="118" spans="2:2" x14ac:dyDescent="0.25">
      <c r="B118" s="6"/>
    </row>
    <row r="119" spans="2:2" x14ac:dyDescent="0.25">
      <c r="B119" s="6"/>
    </row>
    <row r="120" spans="2:2" x14ac:dyDescent="0.25">
      <c r="B120" s="6"/>
    </row>
    <row r="121" spans="2:2" x14ac:dyDescent="0.25">
      <c r="B121" s="6"/>
    </row>
    <row r="122" spans="2:2" x14ac:dyDescent="0.25">
      <c r="B122" s="6"/>
    </row>
    <row r="123" spans="2:2" x14ac:dyDescent="0.25">
      <c r="B123" s="6"/>
    </row>
    <row r="124" spans="2:2" x14ac:dyDescent="0.25">
      <c r="B124" s="6"/>
    </row>
    <row r="125" spans="2:2" x14ac:dyDescent="0.25">
      <c r="B125" s="6"/>
    </row>
    <row r="126" spans="2:2" x14ac:dyDescent="0.25">
      <c r="B126" s="6"/>
    </row>
    <row r="127" spans="2:2" x14ac:dyDescent="0.25">
      <c r="B127" s="6"/>
    </row>
    <row r="128" spans="2:2" x14ac:dyDescent="0.25">
      <c r="B128" s="6"/>
    </row>
    <row r="129" spans="2:2" x14ac:dyDescent="0.25">
      <c r="B129" s="6"/>
    </row>
    <row r="130" spans="2:2" x14ac:dyDescent="0.25">
      <c r="B130" s="6"/>
    </row>
    <row r="131" spans="2:2" x14ac:dyDescent="0.25">
      <c r="B131" s="6"/>
    </row>
    <row r="132" spans="2:2" x14ac:dyDescent="0.25">
      <c r="B132" s="6"/>
    </row>
    <row r="133" spans="2:2" x14ac:dyDescent="0.25">
      <c r="B133" s="6"/>
    </row>
    <row r="134" spans="2:2" x14ac:dyDescent="0.25">
      <c r="B134" s="6"/>
    </row>
    <row r="135" spans="2:2" x14ac:dyDescent="0.25">
      <c r="B135" s="6"/>
    </row>
    <row r="136" spans="2:2" x14ac:dyDescent="0.25">
      <c r="B136" s="6"/>
    </row>
    <row r="137" spans="2:2" x14ac:dyDescent="0.25">
      <c r="B137" s="6"/>
    </row>
    <row r="138" spans="2:2" x14ac:dyDescent="0.25">
      <c r="B138" s="6"/>
    </row>
    <row r="139" spans="2:2" x14ac:dyDescent="0.25">
      <c r="B139" s="6"/>
    </row>
    <row r="140" spans="2:2" x14ac:dyDescent="0.25">
      <c r="B140" s="6"/>
    </row>
    <row r="141" spans="2:2" x14ac:dyDescent="0.25">
      <c r="B141" s="6"/>
    </row>
    <row r="142" spans="2:2" x14ac:dyDescent="0.25">
      <c r="B142" s="6"/>
    </row>
    <row r="143" spans="2:2" x14ac:dyDescent="0.25">
      <c r="B143" s="6"/>
    </row>
    <row r="144" spans="2:2" x14ac:dyDescent="0.25">
      <c r="B144" s="6"/>
    </row>
    <row r="145" spans="2:2" x14ac:dyDescent="0.25">
      <c r="B145" s="6"/>
    </row>
    <row r="146" spans="2:2" x14ac:dyDescent="0.25">
      <c r="B146" s="6"/>
    </row>
    <row r="147" spans="2:2" x14ac:dyDescent="0.25">
      <c r="B147" s="6"/>
    </row>
    <row r="148" spans="2:2" x14ac:dyDescent="0.25">
      <c r="B148" s="6"/>
    </row>
    <row r="149" spans="2:2" x14ac:dyDescent="0.25">
      <c r="B149" s="6"/>
    </row>
    <row r="150" spans="2:2" x14ac:dyDescent="0.25">
      <c r="B150" s="6"/>
    </row>
    <row r="151" spans="2:2" x14ac:dyDescent="0.25">
      <c r="B151" s="6"/>
    </row>
    <row r="152" spans="2:2" x14ac:dyDescent="0.25">
      <c r="B152" s="6"/>
    </row>
    <row r="153" spans="2:2" x14ac:dyDescent="0.25">
      <c r="B153" s="6"/>
    </row>
    <row r="154" spans="2:2" x14ac:dyDescent="0.25">
      <c r="B154" s="6"/>
    </row>
    <row r="155" spans="2:2" x14ac:dyDescent="0.25">
      <c r="B155" s="6"/>
    </row>
    <row r="156" spans="2:2" x14ac:dyDescent="0.25">
      <c r="B156" s="6"/>
    </row>
    <row r="157" spans="2:2" x14ac:dyDescent="0.25">
      <c r="B157" s="6"/>
    </row>
    <row r="158" spans="2:2" x14ac:dyDescent="0.25">
      <c r="B158" s="6"/>
    </row>
    <row r="159" spans="2:2" x14ac:dyDescent="0.25">
      <c r="B159" s="6"/>
    </row>
    <row r="160" spans="2:2" x14ac:dyDescent="0.25">
      <c r="B160" s="6"/>
    </row>
    <row r="161" spans="2:2" x14ac:dyDescent="0.25">
      <c r="B161" s="6"/>
    </row>
    <row r="162" spans="2:2" x14ac:dyDescent="0.25">
      <c r="B162" s="6"/>
    </row>
    <row r="163" spans="2:2" x14ac:dyDescent="0.25">
      <c r="B163" s="6"/>
    </row>
    <row r="164" spans="2:2" x14ac:dyDescent="0.25">
      <c r="B164" s="6"/>
    </row>
  </sheetData>
  <conditionalFormatting sqref="AN71:AU71">
    <cfRule type="cellIs" dxfId="56" priority="1" operator="lessThan">
      <formula>0</formula>
    </cfRule>
  </conditionalFormatting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48E5F6-6672-449A-BE30-9BB38A745A38}">
  <dimension ref="A1:AZ100"/>
  <sheetViews>
    <sheetView workbookViewId="0">
      <selection activeCell="J53" sqref="J53"/>
    </sheetView>
  </sheetViews>
  <sheetFormatPr defaultRowHeight="15" x14ac:dyDescent="0.25"/>
  <cols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47" width="9.140625" bestFit="1" customWidth="1"/>
  </cols>
  <sheetData>
    <row r="1" spans="1:52" x14ac:dyDescent="0.25">
      <c r="A1" t="s">
        <v>0</v>
      </c>
      <c r="Q1" t="s">
        <v>1</v>
      </c>
      <c r="W1" t="s">
        <v>2</v>
      </c>
      <c r="AB1" t="s">
        <v>45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2">
        <v>24075.199426706415</v>
      </c>
      <c r="K3">
        <v>1</v>
      </c>
      <c r="L3" s="2">
        <v>0</v>
      </c>
      <c r="O3">
        <f>$C$3</f>
        <v>24075.199426706415</v>
      </c>
      <c r="P3">
        <f>O3*C5</f>
        <v>2407.5199426706417</v>
      </c>
      <c r="Q3" s="4">
        <f>B8</f>
        <v>100</v>
      </c>
      <c r="R3">
        <f t="shared" ref="R3:R66" si="0">$C$6</f>
        <v>1000000</v>
      </c>
      <c r="S3">
        <f t="shared" ref="S3:S66" si="1">AX3</f>
        <v>0</v>
      </c>
      <c r="W3">
        <v>1</v>
      </c>
      <c r="Z3">
        <v>1</v>
      </c>
      <c r="AC3">
        <f t="shared" ref="AC3:AC66" si="2">S3*Z3</f>
        <v>0</v>
      </c>
      <c r="AE3">
        <f t="shared" ref="AE3:AE66" si="3">$Z3*O3</f>
        <v>24075.199426706415</v>
      </c>
      <c r="AF3">
        <f t="shared" ref="AF3:AG34" si="4">-$Z3*P3</f>
        <v>-2407.5199426706417</v>
      </c>
      <c r="AG3">
        <f t="shared" si="4"/>
        <v>-100</v>
      </c>
      <c r="AH3">
        <f t="shared" ref="AH3:AH66" si="5">-X3*R3</f>
        <v>0</v>
      </c>
      <c r="AI3">
        <f t="shared" ref="AI3:AI34" si="6">SUM(AE3:AH3)</f>
        <v>21567.679484035772</v>
      </c>
      <c r="AJ3">
        <f t="shared" ref="AJ3:AJ66" si="7">AB3-AC3</f>
        <v>0</v>
      </c>
      <c r="AL3">
        <f t="shared" ref="AL3:AL66" si="8">SUM(AI3:AK3)</f>
        <v>21567.679484035772</v>
      </c>
      <c r="AN3">
        <f t="shared" ref="AN3:AU34" si="9">AE3*$K3</f>
        <v>24075.199426706415</v>
      </c>
      <c r="AO3">
        <f t="shared" si="9"/>
        <v>-2407.5199426706417</v>
      </c>
      <c r="AP3">
        <f t="shared" si="9"/>
        <v>-100</v>
      </c>
      <c r="AQ3">
        <f t="shared" si="9"/>
        <v>0</v>
      </c>
      <c r="AR3">
        <f t="shared" si="9"/>
        <v>21567.679484035772</v>
      </c>
      <c r="AS3">
        <f t="shared" si="9"/>
        <v>0</v>
      </c>
      <c r="AT3">
        <f t="shared" si="9"/>
        <v>0</v>
      </c>
      <c r="AU3">
        <f t="shared" si="9"/>
        <v>21567.679484035772</v>
      </c>
      <c r="AW3">
        <v>0</v>
      </c>
      <c r="AX3">
        <f>IF(Z3&gt;0, (R3*SUMPRODUCT(K3:$K$98, X3:$X$98)-K3*$AZ$3)/Z3, 0)</f>
        <v>0</v>
      </c>
      <c r="AZ3">
        <f>C6*SUMPRODUCT(X4:X98, K4:K98)/1</f>
        <v>21019.765836076807</v>
      </c>
    </row>
    <row r="4" spans="1:52" x14ac:dyDescent="0.25">
      <c r="A4" t="s">
        <v>14</v>
      </c>
      <c r="C4" t="s">
        <v>37</v>
      </c>
      <c r="E4">
        <v>2004</v>
      </c>
      <c r="F4" s="5">
        <f>EconomicRates!C44</f>
        <v>3.5571999999999999E-2</v>
      </c>
      <c r="G4" s="5">
        <f>EconomicRates!D44</f>
        <v>7.0000000000000007E-2</v>
      </c>
      <c r="H4" s="5">
        <f t="shared" ref="H4:H67" si="10">G4+$C$9</f>
        <v>0.12000000000000001</v>
      </c>
      <c r="I4" s="5">
        <f t="shared" ref="I4:I67" si="11">1+H4</f>
        <v>1.1200000000000001</v>
      </c>
      <c r="J4">
        <f t="shared" ref="J4:J67" si="12">1/I4</f>
        <v>0.89285714285714279</v>
      </c>
      <c r="K4">
        <f>J4</f>
        <v>0.89285714285714279</v>
      </c>
      <c r="L4" s="2">
        <v>1</v>
      </c>
      <c r="M4" s="6">
        <f t="array" ref="M4:M98">Mortalities!B2:B96</f>
        <v>2.5950000000000001E-3</v>
      </c>
      <c r="R4">
        <f t="shared" si="0"/>
        <v>1000000</v>
      </c>
      <c r="S4">
        <f t="shared" si="1"/>
        <v>2280.8450110654585</v>
      </c>
      <c r="U4">
        <f t="shared" ref="U4:U67" si="13">M4</f>
        <v>2.5950000000000001E-3</v>
      </c>
      <c r="V4">
        <f t="shared" ref="V4:V67" si="14">$C$10</f>
        <v>0.01</v>
      </c>
      <c r="W4">
        <f t="shared" ref="W4:W67" si="15">Z3</f>
        <v>1</v>
      </c>
      <c r="X4">
        <f t="shared" ref="X4:X67" si="16">U4*W4</f>
        <v>2.5950000000000001E-3</v>
      </c>
      <c r="Y4">
        <f t="shared" ref="Y4:Y67" si="17">V4*W4</f>
        <v>0.01</v>
      </c>
      <c r="Z4">
        <f t="shared" ref="Z4:Z67" si="18">MAX(0, W4-X4-Y4)</f>
        <v>0.98740499999999998</v>
      </c>
      <c r="AB4">
        <f t="shared" ref="AB4:AB67" si="19">AC3</f>
        <v>0</v>
      </c>
      <c r="AC4">
        <f t="shared" si="2"/>
        <v>2252.117768151089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-2595</v>
      </c>
      <c r="AI4">
        <f t="shared" si="6"/>
        <v>-2595</v>
      </c>
      <c r="AJ4">
        <f t="shared" si="7"/>
        <v>-2252.117768151089</v>
      </c>
      <c r="AK4">
        <f>G4*SUM(AB4, AE4:AF4)</f>
        <v>0</v>
      </c>
      <c r="AL4">
        <f t="shared" si="8"/>
        <v>-4847.117768151089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-2316.9642857142853</v>
      </c>
      <c r="AR4">
        <f t="shared" si="9"/>
        <v>-2316.9642857142853</v>
      </c>
      <c r="AS4">
        <f t="shared" si="9"/>
        <v>-2010.8194358491864</v>
      </c>
      <c r="AT4">
        <f t="shared" si="9"/>
        <v>0</v>
      </c>
      <c r="AU4">
        <f t="shared" si="9"/>
        <v>-4327.7837215634718</v>
      </c>
      <c r="AW4">
        <v>1</v>
      </c>
      <c r="AX4">
        <f>IF(Z4&gt;0, (R4*SUMPRODUCT(K4:$K$98, X4:$X$98)-K4*$AZ$3)/Z4, 0)</f>
        <v>2280.8450110654585</v>
      </c>
    </row>
    <row r="5" spans="1:52" x14ac:dyDescent="0.25">
      <c r="C5" s="2">
        <f>'S.26.04.A'!C5</f>
        <v>0.1</v>
      </c>
      <c r="E5">
        <v>2005</v>
      </c>
      <c r="F5" s="5">
        <f>EconomicRates!C45</f>
        <v>3.5571999999999999E-2</v>
      </c>
      <c r="G5" s="5">
        <f>EconomicRates!D45</f>
        <v>7.0000000000000007E-2</v>
      </c>
      <c r="H5" s="5">
        <f t="shared" si="10"/>
        <v>0.12000000000000001</v>
      </c>
      <c r="I5" s="5">
        <f t="shared" si="11"/>
        <v>1.1200000000000001</v>
      </c>
      <c r="J5">
        <f t="shared" si="12"/>
        <v>0.89285714285714279</v>
      </c>
      <c r="K5">
        <f t="shared" ref="K5:K68" si="20">K4*J5</f>
        <v>0.79719387755102034</v>
      </c>
      <c r="L5" s="2">
        <v>2</v>
      </c>
      <c r="M5" s="6">
        <v>2.5990000000000002E-3</v>
      </c>
      <c r="Q5" s="4">
        <f t="shared" ref="Q5:Q68" si="21">$C$8</f>
        <v>12.5</v>
      </c>
      <c r="R5">
        <f t="shared" si="0"/>
        <v>1000000</v>
      </c>
      <c r="S5">
        <f t="shared" si="1"/>
        <v>1995.9419550397085</v>
      </c>
      <c r="U5">
        <f t="shared" si="13"/>
        <v>2.5990000000000002E-3</v>
      </c>
      <c r="V5">
        <f t="shared" si="14"/>
        <v>0.01</v>
      </c>
      <c r="W5">
        <f t="shared" si="15"/>
        <v>0.98740499999999998</v>
      </c>
      <c r="X5">
        <f t="shared" si="16"/>
        <v>2.5662655950000001E-3</v>
      </c>
      <c r="Y5">
        <f t="shared" si="17"/>
        <v>9.8740500000000005E-3</v>
      </c>
      <c r="Z5">
        <f t="shared" si="18"/>
        <v>0.97496468440500006</v>
      </c>
      <c r="AB5">
        <f t="shared" si="19"/>
        <v>2252.117768151089</v>
      </c>
      <c r="AC5">
        <f t="shared" si="2"/>
        <v>1945.9729182859883</v>
      </c>
      <c r="AE5">
        <f t="shared" si="3"/>
        <v>0</v>
      </c>
      <c r="AF5">
        <f t="shared" si="4"/>
        <v>0</v>
      </c>
      <c r="AG5">
        <f t="shared" si="4"/>
        <v>-12.187058555062501</v>
      </c>
      <c r="AH5">
        <f t="shared" si="5"/>
        <v>-2566.2655950000003</v>
      </c>
      <c r="AI5">
        <f t="shared" si="6"/>
        <v>-2578.4526535550626</v>
      </c>
      <c r="AJ5">
        <f t="shared" si="7"/>
        <v>306.1448498651007</v>
      </c>
      <c r="AK5">
        <f>G5*SUM(AB5, AE5:AF5)</f>
        <v>157.64824377057624</v>
      </c>
      <c r="AL5">
        <f t="shared" si="8"/>
        <v>-2114.6595599193856</v>
      </c>
      <c r="AN5">
        <f t="shared" si="9"/>
        <v>0</v>
      </c>
      <c r="AO5">
        <f t="shared" si="9"/>
        <v>0</v>
      </c>
      <c r="AP5">
        <f t="shared" si="9"/>
        <v>-9.71544846545161</v>
      </c>
      <c r="AQ5">
        <f t="shared" si="9"/>
        <v>-2045.8112205038267</v>
      </c>
      <c r="AR5">
        <f t="shared" si="9"/>
        <v>-2055.526668969278</v>
      </c>
      <c r="AS5">
        <f t="shared" si="9"/>
        <v>244.05679995623458</v>
      </c>
      <c r="AT5">
        <f t="shared" si="9"/>
        <v>125.67621474057417</v>
      </c>
      <c r="AU5">
        <f t="shared" si="9"/>
        <v>-1685.7936542724692</v>
      </c>
      <c r="AW5">
        <v>2</v>
      </c>
      <c r="AX5">
        <f>IF(Z5&gt;0, (R5*SUMPRODUCT(K5:$K$98, X5:$X$98)-K5*$AZ$3)/Z5, 0)</f>
        <v>1995.9419550397085</v>
      </c>
    </row>
    <row r="6" spans="1:52" x14ac:dyDescent="0.25">
      <c r="A6" t="s">
        <v>16</v>
      </c>
      <c r="C6" s="2">
        <v>1000000</v>
      </c>
      <c r="E6">
        <v>2006</v>
      </c>
      <c r="F6" s="5">
        <f>EconomicRates!C46</f>
        <v>3.5571999999999999E-2</v>
      </c>
      <c r="G6" s="5">
        <f>EconomicRates!D46</f>
        <v>7.0000000000000007E-2</v>
      </c>
      <c r="H6" s="5">
        <f t="shared" si="10"/>
        <v>0.12000000000000001</v>
      </c>
      <c r="I6" s="5">
        <f t="shared" si="11"/>
        <v>1.1200000000000001</v>
      </c>
      <c r="J6">
        <f t="shared" si="12"/>
        <v>0.89285714285714279</v>
      </c>
      <c r="K6">
        <f t="shared" si="20"/>
        <v>0.71178024781341098</v>
      </c>
      <c r="L6" s="2">
        <v>3</v>
      </c>
      <c r="M6" s="6">
        <v>2.6029999999999998E-3</v>
      </c>
      <c r="Q6" s="4">
        <f t="shared" si="21"/>
        <v>12.5</v>
      </c>
      <c r="R6">
        <f t="shared" si="0"/>
        <v>1000000</v>
      </c>
      <c r="S6">
        <f t="shared" si="1"/>
        <v>1761.2717805848868</v>
      </c>
      <c r="U6">
        <f t="shared" si="13"/>
        <v>2.6029999999999998E-3</v>
      </c>
      <c r="V6">
        <f t="shared" si="14"/>
        <v>0.01</v>
      </c>
      <c r="W6">
        <f t="shared" si="15"/>
        <v>0.97496468440500006</v>
      </c>
      <c r="X6">
        <f t="shared" si="16"/>
        <v>2.5378330735062152E-3</v>
      </c>
      <c r="Y6">
        <f t="shared" si="17"/>
        <v>9.7496468440500007E-3</v>
      </c>
      <c r="Z6">
        <f t="shared" si="18"/>
        <v>0.96267720448744387</v>
      </c>
      <c r="AB6">
        <f t="shared" si="19"/>
        <v>1945.9729182859883</v>
      </c>
      <c r="AC6">
        <f t="shared" si="2"/>
        <v>1695.5361940760813</v>
      </c>
      <c r="AE6">
        <f t="shared" si="3"/>
        <v>0</v>
      </c>
      <c r="AF6">
        <f t="shared" si="4"/>
        <v>0</v>
      </c>
      <c r="AG6">
        <f t="shared" si="4"/>
        <v>-12.033465056093048</v>
      </c>
      <c r="AH6">
        <f t="shared" si="5"/>
        <v>-2537.833073506215</v>
      </c>
      <c r="AI6">
        <f t="shared" si="6"/>
        <v>-2549.8665385623081</v>
      </c>
      <c r="AJ6">
        <f t="shared" si="7"/>
        <v>250.43672420990697</v>
      </c>
      <c r="AK6">
        <f>G6*SUM(AB6, AE6:AF6)</f>
        <v>136.21810428001919</v>
      </c>
      <c r="AL6">
        <f t="shared" si="8"/>
        <v>-2163.2117100723817</v>
      </c>
      <c r="AN6">
        <f t="shared" si="9"/>
        <v>0</v>
      </c>
      <c r="AO6">
        <f t="shared" si="9"/>
        <v>0</v>
      </c>
      <c r="AP6">
        <f t="shared" si="9"/>
        <v>-8.5651827396799316</v>
      </c>
      <c r="AQ6">
        <f t="shared" si="9"/>
        <v>-1806.3794539693242</v>
      </c>
      <c r="AR6">
        <f t="shared" si="9"/>
        <v>-1814.944636709004</v>
      </c>
      <c r="AS6">
        <f t="shared" si="9"/>
        <v>178.25591361970643</v>
      </c>
      <c r="AT6">
        <f t="shared" si="9"/>
        <v>96.957356021105113</v>
      </c>
      <c r="AU6">
        <f t="shared" si="9"/>
        <v>-1539.7313670681924</v>
      </c>
      <c r="AW6">
        <v>3</v>
      </c>
      <c r="AX6">
        <f>IF(Z6&gt;0, (R6*SUMPRODUCT(K6:$K$98, X6:$X$98)-K6*$AZ$3)/Z6, 0)</f>
        <v>1761.2717805848868</v>
      </c>
    </row>
    <row r="7" spans="1:52" x14ac:dyDescent="0.25">
      <c r="A7" t="s">
        <v>15</v>
      </c>
      <c r="B7" t="s">
        <v>37</v>
      </c>
      <c r="C7" t="s">
        <v>46</v>
      </c>
      <c r="E7">
        <v>2007</v>
      </c>
      <c r="F7" s="5">
        <f>EconomicRates!C47</f>
        <v>3.5571999999999999E-2</v>
      </c>
      <c r="G7" s="5">
        <f>EconomicRates!D47</f>
        <v>7.0000000000000007E-2</v>
      </c>
      <c r="H7" s="5">
        <f t="shared" si="10"/>
        <v>0.12000000000000001</v>
      </c>
      <c r="I7" s="5">
        <f t="shared" si="11"/>
        <v>1.1200000000000001</v>
      </c>
      <c r="J7">
        <f t="shared" si="12"/>
        <v>0.89285714285714279</v>
      </c>
      <c r="K7">
        <f t="shared" si="20"/>
        <v>0.63551807840483121</v>
      </c>
      <c r="L7" s="2">
        <v>4</v>
      </c>
      <c r="M7" s="6">
        <v>2.6080000000000001E-3</v>
      </c>
      <c r="Q7" s="4">
        <f t="shared" si="21"/>
        <v>12.5</v>
      </c>
      <c r="R7">
        <f t="shared" si="0"/>
        <v>1000000</v>
      </c>
      <c r="S7">
        <f t="shared" si="1"/>
        <v>1569.8129945325336</v>
      </c>
      <c r="U7">
        <f t="shared" si="13"/>
        <v>2.6080000000000001E-3</v>
      </c>
      <c r="V7">
        <f t="shared" si="14"/>
        <v>0.01</v>
      </c>
      <c r="W7">
        <f t="shared" si="15"/>
        <v>0.96267720448744387</v>
      </c>
      <c r="X7">
        <f t="shared" si="16"/>
        <v>2.5106621493032537E-3</v>
      </c>
      <c r="Y7">
        <f t="shared" si="17"/>
        <v>9.6267720448744397E-3</v>
      </c>
      <c r="Z7">
        <f t="shared" si="18"/>
        <v>0.9505397702932662</v>
      </c>
      <c r="AB7">
        <f t="shared" si="19"/>
        <v>1695.5361940760813</v>
      </c>
      <c r="AC7">
        <f t="shared" si="2"/>
        <v>1492.1696832263387</v>
      </c>
      <c r="AE7">
        <f t="shared" si="3"/>
        <v>0</v>
      </c>
      <c r="AF7">
        <f t="shared" si="4"/>
        <v>0</v>
      </c>
      <c r="AG7">
        <f t="shared" si="4"/>
        <v>-11.881747128665827</v>
      </c>
      <c r="AH7">
        <f t="shared" si="5"/>
        <v>-2510.6621493032535</v>
      </c>
      <c r="AI7">
        <f t="shared" si="6"/>
        <v>-2522.5438964319192</v>
      </c>
      <c r="AJ7">
        <f t="shared" si="7"/>
        <v>203.36651084974255</v>
      </c>
      <c r="AK7">
        <f>G7*SUM(AB7, AE7:AF7)</f>
        <v>118.6875335853257</v>
      </c>
      <c r="AL7">
        <f t="shared" si="8"/>
        <v>-2200.489851996851</v>
      </c>
      <c r="AN7">
        <f t="shared" si="9"/>
        <v>0</v>
      </c>
      <c r="AO7">
        <f t="shared" si="9"/>
        <v>0</v>
      </c>
      <c r="AP7">
        <f t="shared" si="9"/>
        <v>-7.551065103301827</v>
      </c>
      <c r="AQ7">
        <f t="shared" si="9"/>
        <v>-1595.5711846489471</v>
      </c>
      <c r="AR7">
        <f t="shared" si="9"/>
        <v>-1603.1222497522488</v>
      </c>
      <c r="AS7">
        <f t="shared" si="9"/>
        <v>129.24309418712363</v>
      </c>
      <c r="AT7">
        <f t="shared" si="9"/>
        <v>75.42807327475505</v>
      </c>
      <c r="AU7">
        <f t="shared" si="9"/>
        <v>-1398.4510822903701</v>
      </c>
      <c r="AW7">
        <v>4</v>
      </c>
      <c r="AX7">
        <f>IF(Z7&gt;0, (R7*SUMPRODUCT(K7:$K$98, X7:$X$98)-K7*$AZ$3)/Z7, 0)</f>
        <v>1569.8129945325336</v>
      </c>
    </row>
    <row r="8" spans="1:52" x14ac:dyDescent="0.25">
      <c r="B8" s="2">
        <f>'S.26.04.A'!B8</f>
        <v>100</v>
      </c>
      <c r="C8" s="2">
        <f>'S.26.04.A'!C8</f>
        <v>12.5</v>
      </c>
      <c r="E8">
        <v>2008</v>
      </c>
      <c r="F8" s="5">
        <f>EconomicRates!C48</f>
        <v>3.5571999999999999E-2</v>
      </c>
      <c r="G8" s="5">
        <f>EconomicRates!D48</f>
        <v>7.0000000000000007E-2</v>
      </c>
      <c r="H8" s="5">
        <f t="shared" si="10"/>
        <v>0.12000000000000001</v>
      </c>
      <c r="I8" s="5">
        <f t="shared" si="11"/>
        <v>1.1200000000000001</v>
      </c>
      <c r="J8">
        <f t="shared" si="12"/>
        <v>0.89285714285714279</v>
      </c>
      <c r="K8">
        <f t="shared" si="20"/>
        <v>0.5674268557185993</v>
      </c>
      <c r="L8" s="2">
        <v>5</v>
      </c>
      <c r="M8" s="6">
        <v>2.614E-3</v>
      </c>
      <c r="Q8" s="4">
        <f t="shared" si="21"/>
        <v>12.5</v>
      </c>
      <c r="R8">
        <f t="shared" si="0"/>
        <v>1000000</v>
      </c>
      <c r="S8">
        <f t="shared" si="1"/>
        <v>1414.7999932437342</v>
      </c>
      <c r="U8">
        <f t="shared" si="13"/>
        <v>2.614E-3</v>
      </c>
      <c r="V8">
        <f t="shared" si="14"/>
        <v>0.01</v>
      </c>
      <c r="W8">
        <f t="shared" si="15"/>
        <v>0.9505397702932662</v>
      </c>
      <c r="X8">
        <f t="shared" si="16"/>
        <v>2.4847109595465978E-3</v>
      </c>
      <c r="Y8">
        <f t="shared" si="17"/>
        <v>9.5053977029326622E-3</v>
      </c>
      <c r="Z8">
        <f t="shared" si="18"/>
        <v>0.9385496616307869</v>
      </c>
      <c r="AB8">
        <f t="shared" si="19"/>
        <v>1492.1696832263387</v>
      </c>
      <c r="AC8">
        <f t="shared" si="2"/>
        <v>1327.8600549341463</v>
      </c>
      <c r="AE8">
        <f t="shared" si="3"/>
        <v>0</v>
      </c>
      <c r="AF8">
        <f t="shared" si="4"/>
        <v>0</v>
      </c>
      <c r="AG8">
        <f t="shared" si="4"/>
        <v>-11.731870770384836</v>
      </c>
      <c r="AH8">
        <f t="shared" si="5"/>
        <v>-2484.7109595465977</v>
      </c>
      <c r="AI8">
        <f t="shared" si="6"/>
        <v>-2496.4428303169825</v>
      </c>
      <c r="AJ8">
        <f t="shared" si="7"/>
        <v>164.30962829219243</v>
      </c>
      <c r="AK8">
        <f>G8*SUM(AB8, AE8:AF8)</f>
        <v>104.45187782584372</v>
      </c>
      <c r="AL8">
        <f t="shared" si="8"/>
        <v>-2227.6813241989462</v>
      </c>
      <c r="AN8">
        <f t="shared" si="9"/>
        <v>0</v>
      </c>
      <c r="AO8">
        <f t="shared" si="9"/>
        <v>0</v>
      </c>
      <c r="AP8">
        <f t="shared" si="9"/>
        <v>-6.6569785429364083</v>
      </c>
      <c r="AQ8">
        <f t="shared" si="9"/>
        <v>-1409.8917271450698</v>
      </c>
      <c r="AR8">
        <f t="shared" si="9"/>
        <v>-1416.5487056880061</v>
      </c>
      <c r="AS8">
        <f t="shared" si="9"/>
        <v>93.23369574613055</v>
      </c>
      <c r="AT8">
        <f t="shared" si="9"/>
        <v>59.268800608621788</v>
      </c>
      <c r="AU8">
        <f t="shared" si="9"/>
        <v>-1264.0462093332537</v>
      </c>
      <c r="AW8">
        <v>5</v>
      </c>
      <c r="AX8">
        <f>IF(Z8&gt;0, (R8*SUMPRODUCT(K8:$K$98, X8:$X$98)-K8*$AZ$3)/Z8, 0)</f>
        <v>1414.7999932437342</v>
      </c>
    </row>
    <row r="9" spans="1:52" x14ac:dyDescent="0.25">
      <c r="A9" t="s">
        <v>39</v>
      </c>
      <c r="C9" s="2">
        <f>'S.26.04.A'!C9</f>
        <v>0.05</v>
      </c>
      <c r="E9">
        <v>2009</v>
      </c>
      <c r="F9" s="5">
        <f>EconomicRates!C49</f>
        <v>3.5571999999999999E-2</v>
      </c>
      <c r="G9" s="5">
        <f>EconomicRates!D49</f>
        <v>7.0000000000000007E-2</v>
      </c>
      <c r="H9" s="5">
        <f t="shared" si="10"/>
        <v>0.12000000000000001</v>
      </c>
      <c r="I9" s="5">
        <f t="shared" si="11"/>
        <v>1.1200000000000001</v>
      </c>
      <c r="J9">
        <f t="shared" si="12"/>
        <v>0.89285714285714279</v>
      </c>
      <c r="K9">
        <f t="shared" si="20"/>
        <v>0.50663112117732079</v>
      </c>
      <c r="L9" s="2">
        <v>6</v>
      </c>
      <c r="M9" s="6">
        <v>2.624E-3</v>
      </c>
      <c r="Q9" s="4">
        <f t="shared" si="21"/>
        <v>12.5</v>
      </c>
      <c r="R9">
        <f t="shared" si="0"/>
        <v>1000000</v>
      </c>
      <c r="S9">
        <f t="shared" si="1"/>
        <v>1290.4700671305368</v>
      </c>
      <c r="U9">
        <f t="shared" si="13"/>
        <v>2.624E-3</v>
      </c>
      <c r="V9">
        <f t="shared" si="14"/>
        <v>0.01</v>
      </c>
      <c r="W9">
        <f t="shared" si="15"/>
        <v>0.9385496616307869</v>
      </c>
      <c r="X9">
        <f t="shared" si="16"/>
        <v>2.4627543121191848E-3</v>
      </c>
      <c r="Y9">
        <f t="shared" si="17"/>
        <v>9.3854966163078694E-3</v>
      </c>
      <c r="Z9">
        <f t="shared" si="18"/>
        <v>0.9267014107023599</v>
      </c>
      <c r="AB9">
        <f t="shared" si="19"/>
        <v>1327.8600549341463</v>
      </c>
      <c r="AC9">
        <f t="shared" si="2"/>
        <v>1195.8804316790374</v>
      </c>
      <c r="AE9">
        <f t="shared" si="3"/>
        <v>0</v>
      </c>
      <c r="AF9">
        <f t="shared" si="4"/>
        <v>0</v>
      </c>
      <c r="AG9">
        <f t="shared" si="4"/>
        <v>-11.583767633779498</v>
      </c>
      <c r="AH9">
        <f t="shared" si="5"/>
        <v>-2462.7543121191848</v>
      </c>
      <c r="AI9">
        <f t="shared" si="6"/>
        <v>-2474.3380797529644</v>
      </c>
      <c r="AJ9">
        <f t="shared" si="7"/>
        <v>131.97962325510889</v>
      </c>
      <c r="AK9">
        <f t="shared" ref="AK9:AK72" si="22">G9*SUM(AB9:AB9, AE9:AF9)</f>
        <v>92.950203845390249</v>
      </c>
      <c r="AL9">
        <f t="shared" si="8"/>
        <v>-2249.4082526524653</v>
      </c>
      <c r="AN9">
        <f t="shared" si="9"/>
        <v>0</v>
      </c>
      <c r="AO9">
        <f t="shared" si="9"/>
        <v>0</v>
      </c>
      <c r="AP9">
        <f t="shared" si="9"/>
        <v>-5.8686971837592674</v>
      </c>
      <c r="AQ9">
        <f t="shared" si="9"/>
        <v>-1247.707978333224</v>
      </c>
      <c r="AR9">
        <f t="shared" si="9"/>
        <v>-1253.5766755169834</v>
      </c>
      <c r="AS9">
        <f t="shared" si="9"/>
        <v>66.864984502296224</v>
      </c>
      <c r="AT9">
        <f t="shared" si="9"/>
        <v>47.091465987850576</v>
      </c>
      <c r="AU9">
        <f t="shared" si="9"/>
        <v>-1139.6202250268366</v>
      </c>
      <c r="AW9">
        <v>6</v>
      </c>
      <c r="AX9">
        <f>IF(Z9&gt;0, (R9*SUMPRODUCT(K9:$K$98, X9:$X$98)-K9*$AZ$3)/Z9, 0)</f>
        <v>1290.4700671305368</v>
      </c>
    </row>
    <row r="10" spans="1:52" x14ac:dyDescent="0.25">
      <c r="A10" t="s">
        <v>19</v>
      </c>
      <c r="C10" s="2">
        <f>'S.26.04.A'!C10</f>
        <v>0.01</v>
      </c>
      <c r="E10">
        <v>2010</v>
      </c>
      <c r="F10" s="5">
        <f>EconomicRates!C50</f>
        <v>3.5571999999999999E-2</v>
      </c>
      <c r="G10" s="5">
        <f>EconomicRates!D50</f>
        <v>7.0000000000000007E-2</v>
      </c>
      <c r="H10" s="5">
        <f t="shared" si="10"/>
        <v>0.12000000000000001</v>
      </c>
      <c r="I10" s="5">
        <f t="shared" si="11"/>
        <v>1.1200000000000001</v>
      </c>
      <c r="J10">
        <f t="shared" si="12"/>
        <v>0.89285714285714279</v>
      </c>
      <c r="K10">
        <f t="shared" si="20"/>
        <v>0.45234921533689354</v>
      </c>
      <c r="L10" s="2">
        <v>7</v>
      </c>
      <c r="M10" s="6">
        <v>2.6350000000000002E-3</v>
      </c>
      <c r="Q10" s="4">
        <f t="shared" si="21"/>
        <v>12.5</v>
      </c>
      <c r="R10">
        <f t="shared" si="0"/>
        <v>1000000</v>
      </c>
      <c r="S10">
        <f t="shared" si="1"/>
        <v>1190.3544100787478</v>
      </c>
      <c r="U10">
        <f t="shared" si="13"/>
        <v>2.6350000000000002E-3</v>
      </c>
      <c r="V10">
        <f t="shared" si="14"/>
        <v>0.01</v>
      </c>
      <c r="W10">
        <f t="shared" si="15"/>
        <v>0.9267014107023599</v>
      </c>
      <c r="X10">
        <f t="shared" si="16"/>
        <v>2.4418582172007187E-3</v>
      </c>
      <c r="Y10">
        <f t="shared" si="17"/>
        <v>9.2670141070235988E-3</v>
      </c>
      <c r="Z10">
        <f t="shared" si="18"/>
        <v>0.91499253837813566</v>
      </c>
      <c r="AB10">
        <f t="shared" si="19"/>
        <v>1195.8804316790374</v>
      </c>
      <c r="AC10">
        <f t="shared" si="2"/>
        <v>1089.1654032475617</v>
      </c>
      <c r="AE10">
        <f t="shared" si="3"/>
        <v>0</v>
      </c>
      <c r="AF10">
        <f t="shared" si="4"/>
        <v>0</v>
      </c>
      <c r="AG10">
        <f t="shared" si="4"/>
        <v>-11.437406729726696</v>
      </c>
      <c r="AH10">
        <f t="shared" si="5"/>
        <v>-2441.8582172007186</v>
      </c>
      <c r="AI10">
        <f t="shared" si="6"/>
        <v>-2453.2956239304453</v>
      </c>
      <c r="AJ10">
        <f t="shared" si="7"/>
        <v>106.71502843147573</v>
      </c>
      <c r="AK10">
        <f t="shared" si="22"/>
        <v>83.71163021753263</v>
      </c>
      <c r="AL10">
        <f t="shared" si="8"/>
        <v>-2262.8689652814369</v>
      </c>
      <c r="AN10">
        <f t="shared" si="9"/>
        <v>0</v>
      </c>
      <c r="AO10">
        <f t="shared" si="9"/>
        <v>0</v>
      </c>
      <c r="AP10">
        <f t="shared" si="9"/>
        <v>-5.173701959680777</v>
      </c>
      <c r="AQ10">
        <f t="shared" si="9"/>
        <v>-1104.5726485146909</v>
      </c>
      <c r="AR10">
        <f t="shared" si="9"/>
        <v>-1109.7463504743716</v>
      </c>
      <c r="AS10">
        <f t="shared" si="9"/>
        <v>48.27245937563233</v>
      </c>
      <c r="AT10">
        <f t="shared" si="9"/>
        <v>37.866890243473073</v>
      </c>
      <c r="AU10">
        <f t="shared" si="9"/>
        <v>-1023.6070008552662</v>
      </c>
      <c r="AW10">
        <v>7</v>
      </c>
      <c r="AX10">
        <f>IF(Z10&gt;0, (R10*SUMPRODUCT(K10:$K$98, X10:$X$98)-K10*$AZ$3)/Z10, 0)</f>
        <v>1190.3544100787478</v>
      </c>
    </row>
    <row r="11" spans="1:52" x14ac:dyDescent="0.25">
      <c r="A11" t="s">
        <v>33</v>
      </c>
      <c r="C11" s="12">
        <f>AU100</f>
        <v>2.0119098918867755E-13</v>
      </c>
      <c r="E11">
        <v>2011</v>
      </c>
      <c r="F11" s="5">
        <f>EconomicRates!C51</f>
        <v>3.5571999999999999E-2</v>
      </c>
      <c r="G11" s="5">
        <f>EconomicRates!D51</f>
        <v>7.0000000000000007E-2</v>
      </c>
      <c r="H11" s="5">
        <f t="shared" si="10"/>
        <v>0.12000000000000001</v>
      </c>
      <c r="I11" s="5">
        <f t="shared" si="11"/>
        <v>1.1200000000000001</v>
      </c>
      <c r="J11">
        <f t="shared" si="12"/>
        <v>0.89285714285714279</v>
      </c>
      <c r="K11">
        <f t="shared" si="20"/>
        <v>0.40388322797936921</v>
      </c>
      <c r="L11" s="2">
        <v>8</v>
      </c>
      <c r="M11" s="6">
        <v>2.647E-3</v>
      </c>
      <c r="Q11" s="4">
        <f t="shared" si="21"/>
        <v>12.5</v>
      </c>
      <c r="R11">
        <f t="shared" si="0"/>
        <v>1000000</v>
      </c>
      <c r="S11">
        <f t="shared" si="1"/>
        <v>1110.59724472574</v>
      </c>
      <c r="U11">
        <f t="shared" si="13"/>
        <v>2.647E-3</v>
      </c>
      <c r="V11">
        <f t="shared" si="14"/>
        <v>0.01</v>
      </c>
      <c r="W11">
        <f t="shared" si="15"/>
        <v>0.91499253837813566</v>
      </c>
      <c r="X11">
        <f t="shared" si="16"/>
        <v>2.4219852490869253E-3</v>
      </c>
      <c r="Y11">
        <f t="shared" si="17"/>
        <v>9.1499253837813571E-3</v>
      </c>
      <c r="Z11">
        <f t="shared" si="18"/>
        <v>0.90342062774526743</v>
      </c>
      <c r="AB11">
        <f t="shared" si="19"/>
        <v>1089.1654032475617</v>
      </c>
      <c r="AC11">
        <f t="shared" si="2"/>
        <v>1003.3364600022924</v>
      </c>
      <c r="AE11">
        <f t="shared" si="3"/>
        <v>0</v>
      </c>
      <c r="AF11">
        <f t="shared" si="4"/>
        <v>0</v>
      </c>
      <c r="AG11">
        <f t="shared" si="4"/>
        <v>-11.292757846815842</v>
      </c>
      <c r="AH11">
        <f t="shared" si="5"/>
        <v>-2421.9852490869253</v>
      </c>
      <c r="AI11">
        <f t="shared" si="6"/>
        <v>-2433.2780069337409</v>
      </c>
      <c r="AJ11">
        <f t="shared" si="7"/>
        <v>85.828943245269329</v>
      </c>
      <c r="AK11">
        <f t="shared" si="22"/>
        <v>76.241578227329327</v>
      </c>
      <c r="AL11">
        <f t="shared" si="8"/>
        <v>-2271.2074854611424</v>
      </c>
      <c r="AN11">
        <f t="shared" si="9"/>
        <v>0</v>
      </c>
      <c r="AO11">
        <f t="shared" si="9"/>
        <v>0</v>
      </c>
      <c r="AP11">
        <f t="shared" si="9"/>
        <v>-4.5609554919613338</v>
      </c>
      <c r="AQ11">
        <f t="shared" si="9"/>
        <v>-978.19922051964397</v>
      </c>
      <c r="AR11">
        <f t="shared" si="9"/>
        <v>-982.76017601160527</v>
      </c>
      <c r="AS11">
        <f t="shared" si="9"/>
        <v>34.66487065195745</v>
      </c>
      <c r="AT11">
        <f t="shared" si="9"/>
        <v>30.792694720695362</v>
      </c>
      <c r="AU11">
        <f t="shared" si="9"/>
        <v>-917.30261063895239</v>
      </c>
      <c r="AW11">
        <v>8</v>
      </c>
      <c r="AX11">
        <f>IF(Z11&gt;0, (R11*SUMPRODUCT(K11:$K$98, X11:$X$98)-K11*$AZ$3)/Z11, 0)</f>
        <v>1110.59724472574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f>EconomicRates!C52</f>
        <v>3.5571999999999999E-2</v>
      </c>
      <c r="G12" s="5">
        <f>EconomicRates!D52</f>
        <v>7.0000000000000007E-2</v>
      </c>
      <c r="H12" s="5">
        <f t="shared" si="10"/>
        <v>0.12000000000000001</v>
      </c>
      <c r="I12" s="5">
        <f t="shared" si="11"/>
        <v>1.1200000000000001</v>
      </c>
      <c r="J12">
        <f t="shared" si="12"/>
        <v>0.89285714285714279</v>
      </c>
      <c r="K12">
        <f t="shared" si="20"/>
        <v>0.36061002498157962</v>
      </c>
      <c r="L12" s="2">
        <v>9</v>
      </c>
      <c r="M12" s="6">
        <v>2.6610000000000002E-3</v>
      </c>
      <c r="Q12" s="4">
        <f t="shared" si="21"/>
        <v>12.5</v>
      </c>
      <c r="R12">
        <f t="shared" si="0"/>
        <v>1000000</v>
      </c>
      <c r="S12">
        <f t="shared" si="1"/>
        <v>1047.9240547534962</v>
      </c>
      <c r="U12">
        <f t="shared" si="13"/>
        <v>2.6610000000000002E-3</v>
      </c>
      <c r="V12">
        <f t="shared" si="14"/>
        <v>0.01</v>
      </c>
      <c r="W12">
        <f t="shared" si="15"/>
        <v>0.90342062774526743</v>
      </c>
      <c r="X12">
        <f t="shared" si="16"/>
        <v>2.4040022904301566E-3</v>
      </c>
      <c r="Y12">
        <f t="shared" si="17"/>
        <v>9.0342062774526749E-3</v>
      </c>
      <c r="Z12">
        <f t="shared" si="18"/>
        <v>0.89198241917738463</v>
      </c>
      <c r="AB12">
        <f t="shared" si="19"/>
        <v>1003.3364600022924</v>
      </c>
      <c r="AC12">
        <f t="shared" si="2"/>
        <v>934.72983347319757</v>
      </c>
      <c r="AE12">
        <f t="shared" si="3"/>
        <v>0</v>
      </c>
      <c r="AF12">
        <f t="shared" si="4"/>
        <v>0</v>
      </c>
      <c r="AG12">
        <f t="shared" si="4"/>
        <v>-11.149780239717307</v>
      </c>
      <c r="AH12">
        <f t="shared" si="5"/>
        <v>-2404.0022904301568</v>
      </c>
      <c r="AI12">
        <f t="shared" si="6"/>
        <v>-2415.1520706698743</v>
      </c>
      <c r="AJ12">
        <f t="shared" si="7"/>
        <v>68.606626529094797</v>
      </c>
      <c r="AK12">
        <f t="shared" si="22"/>
        <v>70.233552200160474</v>
      </c>
      <c r="AL12">
        <f t="shared" si="8"/>
        <v>-2276.3118919406193</v>
      </c>
      <c r="AN12">
        <f t="shared" si="9"/>
        <v>0</v>
      </c>
      <c r="AO12">
        <f t="shared" si="9"/>
        <v>0</v>
      </c>
      <c r="AP12">
        <f t="shared" si="9"/>
        <v>-4.0207225307835808</v>
      </c>
      <c r="AQ12">
        <f t="shared" si="9"/>
        <v>-866.90732600779347</v>
      </c>
      <c r="AR12">
        <f t="shared" si="9"/>
        <v>-870.92804853857717</v>
      </c>
      <c r="AS12">
        <f t="shared" si="9"/>
        <v>24.740237306558779</v>
      </c>
      <c r="AT12">
        <f t="shared" si="9"/>
        <v>25.326923013444944</v>
      </c>
      <c r="AU12">
        <f t="shared" si="9"/>
        <v>-820.86088821857345</v>
      </c>
      <c r="AW12">
        <v>9</v>
      </c>
      <c r="AX12">
        <f>IF(Z12&gt;0, (R12*SUMPRODUCT(K12:$K$98, X12:$X$98)-K12*$AZ$3)/Z12, 0)</f>
        <v>1047.9240547534962</v>
      </c>
    </row>
    <row r="13" spans="1:52" x14ac:dyDescent="0.25">
      <c r="E13">
        <v>2013</v>
      </c>
      <c r="F13" s="5">
        <f>EconomicRates!C53</f>
        <v>3.5571999999999999E-2</v>
      </c>
      <c r="G13" s="5">
        <f>EconomicRates!D53</f>
        <v>7.0000000000000007E-2</v>
      </c>
      <c r="H13" s="5">
        <f t="shared" si="10"/>
        <v>0.12000000000000001</v>
      </c>
      <c r="I13" s="5">
        <f t="shared" si="11"/>
        <v>1.1200000000000001</v>
      </c>
      <c r="J13">
        <f t="shared" si="12"/>
        <v>0.89285714285714279</v>
      </c>
      <c r="K13">
        <f t="shared" si="20"/>
        <v>0.32197323659069604</v>
      </c>
      <c r="L13" s="2">
        <v>10</v>
      </c>
      <c r="M13" s="6">
        <v>2.676E-3</v>
      </c>
      <c r="Q13" s="4">
        <f t="shared" si="21"/>
        <v>12.5</v>
      </c>
      <c r="R13">
        <f t="shared" si="0"/>
        <v>1000000</v>
      </c>
      <c r="S13">
        <f t="shared" si="1"/>
        <v>999.18596825966267</v>
      </c>
      <c r="U13">
        <f t="shared" si="13"/>
        <v>2.676E-3</v>
      </c>
      <c r="V13">
        <f t="shared" si="14"/>
        <v>0.01</v>
      </c>
      <c r="W13">
        <f t="shared" si="15"/>
        <v>0.89198241917738463</v>
      </c>
      <c r="X13">
        <f t="shared" si="16"/>
        <v>2.3869449537186811E-3</v>
      </c>
      <c r="Y13">
        <f t="shared" si="17"/>
        <v>8.9198241917738466E-3</v>
      </c>
      <c r="Z13">
        <f t="shared" si="18"/>
        <v>0.88067565003189208</v>
      </c>
      <c r="AB13">
        <f t="shared" si="19"/>
        <v>934.72983347319757</v>
      </c>
      <c r="AC13">
        <f t="shared" si="2"/>
        <v>879.95875209982387</v>
      </c>
      <c r="AE13">
        <f t="shared" si="3"/>
        <v>0</v>
      </c>
      <c r="AF13">
        <f t="shared" si="4"/>
        <v>0</v>
      </c>
      <c r="AG13">
        <f t="shared" si="4"/>
        <v>-11.00844562539865</v>
      </c>
      <c r="AH13">
        <f t="shared" si="5"/>
        <v>-2386.9449537186811</v>
      </c>
      <c r="AI13">
        <f t="shared" si="6"/>
        <v>-2397.9533993440796</v>
      </c>
      <c r="AJ13">
        <f t="shared" si="7"/>
        <v>54.771081373373704</v>
      </c>
      <c r="AK13">
        <f t="shared" si="22"/>
        <v>65.431088343123832</v>
      </c>
      <c r="AL13">
        <f t="shared" si="8"/>
        <v>-2277.7512296275818</v>
      </c>
      <c r="AN13">
        <f t="shared" si="9"/>
        <v>0</v>
      </c>
      <c r="AO13">
        <f t="shared" si="9"/>
        <v>0</v>
      </c>
      <c r="AP13">
        <f t="shared" si="9"/>
        <v>-3.5444248678422925</v>
      </c>
      <c r="AQ13">
        <f t="shared" si="9"/>
        <v>-768.53239231263296</v>
      </c>
      <c r="AR13">
        <f t="shared" si="9"/>
        <v>-772.07681718047513</v>
      </c>
      <c r="AS13">
        <f t="shared" si="9"/>
        <v>17.634822341357516</v>
      </c>
      <c r="AT13">
        <f t="shared" si="9"/>
        <v>21.067059287487343</v>
      </c>
      <c r="AU13">
        <f t="shared" si="9"/>
        <v>-733.37493555163019</v>
      </c>
      <c r="AW13">
        <v>10</v>
      </c>
      <c r="AX13">
        <f>IF(Z13&gt;0, (R13*SUMPRODUCT(K13:$K$98, X13:$X$98)-K13*$AZ$3)/Z13, 0)</f>
        <v>999.18596825966267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10"/>
        <v>0.12000000000000001</v>
      </c>
      <c r="I14" s="5">
        <f t="shared" si="11"/>
        <v>1.1200000000000001</v>
      </c>
      <c r="J14">
        <f t="shared" si="12"/>
        <v>0.89285714285714279</v>
      </c>
      <c r="K14">
        <f t="shared" si="20"/>
        <v>0.28747610409883573</v>
      </c>
      <c r="L14" s="2">
        <v>11</v>
      </c>
      <c r="M14" s="6">
        <v>2.6930000000000001E-3</v>
      </c>
      <c r="Q14" s="4">
        <f t="shared" si="21"/>
        <v>12.5</v>
      </c>
      <c r="R14">
        <f t="shared" si="0"/>
        <v>1000000</v>
      </c>
      <c r="S14">
        <f t="shared" si="1"/>
        <v>962.10542606096817</v>
      </c>
      <c r="U14">
        <f t="shared" si="13"/>
        <v>2.6930000000000001E-3</v>
      </c>
      <c r="V14">
        <f t="shared" si="14"/>
        <v>0.01</v>
      </c>
      <c r="W14">
        <f t="shared" si="15"/>
        <v>0.88067565003189208</v>
      </c>
      <c r="X14">
        <f t="shared" si="16"/>
        <v>2.3716595255358856E-3</v>
      </c>
      <c r="Y14">
        <f t="shared" si="17"/>
        <v>8.8067565003189206E-3</v>
      </c>
      <c r="Z14">
        <f t="shared" si="18"/>
        <v>0.86949723400603729</v>
      </c>
      <c r="AB14">
        <f t="shared" si="19"/>
        <v>879.95875209982387</v>
      </c>
      <c r="AC14">
        <f t="shared" si="2"/>
        <v>836.54800678221181</v>
      </c>
      <c r="AE14">
        <f t="shared" si="3"/>
        <v>0</v>
      </c>
      <c r="AF14">
        <f t="shared" si="4"/>
        <v>0</v>
      </c>
      <c r="AG14">
        <f t="shared" si="4"/>
        <v>-10.868715425075466</v>
      </c>
      <c r="AH14">
        <f t="shared" si="5"/>
        <v>-2371.6595255358857</v>
      </c>
      <c r="AI14">
        <f t="shared" si="6"/>
        <v>-2382.5282409609613</v>
      </c>
      <c r="AJ14">
        <f t="shared" si="7"/>
        <v>43.410745317612054</v>
      </c>
      <c r="AK14">
        <f t="shared" si="22"/>
        <v>61.597112646987675</v>
      </c>
      <c r="AL14">
        <f t="shared" si="8"/>
        <v>-2277.5203829963616</v>
      </c>
      <c r="AN14">
        <f t="shared" si="9"/>
        <v>0</v>
      </c>
      <c r="AO14">
        <f t="shared" si="9"/>
        <v>0</v>
      </c>
      <c r="AP14">
        <f t="shared" si="9"/>
        <v>-3.1244959669596164</v>
      </c>
      <c r="AQ14">
        <f t="shared" si="9"/>
        <v>-681.79544064994957</v>
      </c>
      <c r="AR14">
        <f t="shared" si="9"/>
        <v>-684.91993661690924</v>
      </c>
      <c r="AS14">
        <f t="shared" si="9"/>
        <v>12.479551939933888</v>
      </c>
      <c r="AT14">
        <f t="shared" si="9"/>
        <v>17.707697967493139</v>
      </c>
      <c r="AU14">
        <f t="shared" si="9"/>
        <v>-654.73268670948221</v>
      </c>
      <c r="AW14">
        <v>11</v>
      </c>
      <c r="AX14">
        <f>IF(Z14&gt;0, (R14*SUMPRODUCT(K14:$K$98, X14:$X$98)-K14*$AZ$3)/Z14, 0)</f>
        <v>962.10542606096817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10"/>
        <v>0.12000000000000001</v>
      </c>
      <c r="I15" s="5">
        <f t="shared" si="11"/>
        <v>1.1200000000000001</v>
      </c>
      <c r="J15">
        <f t="shared" si="12"/>
        <v>0.89285714285714279</v>
      </c>
      <c r="K15">
        <f t="shared" si="20"/>
        <v>0.25667509294538904</v>
      </c>
      <c r="L15" s="2">
        <v>12</v>
      </c>
      <c r="M15" s="6">
        <v>2.7169999999999998E-3</v>
      </c>
      <c r="Q15" s="4">
        <f t="shared" si="21"/>
        <v>12.5</v>
      </c>
      <c r="R15">
        <f t="shared" si="0"/>
        <v>1000000</v>
      </c>
      <c r="S15">
        <f t="shared" si="1"/>
        <v>934.46572826694103</v>
      </c>
      <c r="U15">
        <f t="shared" si="13"/>
        <v>2.7169999999999998E-3</v>
      </c>
      <c r="V15">
        <f t="shared" si="14"/>
        <v>0.01</v>
      </c>
      <c r="W15">
        <f t="shared" si="15"/>
        <v>0.86949723400603729</v>
      </c>
      <c r="X15">
        <f t="shared" si="16"/>
        <v>2.3624239847944029E-3</v>
      </c>
      <c r="Y15">
        <f t="shared" si="17"/>
        <v>8.6949723400603727E-3</v>
      </c>
      <c r="Z15">
        <f t="shared" si="18"/>
        <v>0.85843983768118259</v>
      </c>
      <c r="AB15">
        <f t="shared" si="19"/>
        <v>836.54800678221181</v>
      </c>
      <c r="AC15">
        <f t="shared" si="2"/>
        <v>802.18260809210096</v>
      </c>
      <c r="AE15">
        <f t="shared" si="3"/>
        <v>0</v>
      </c>
      <c r="AF15">
        <f t="shared" si="4"/>
        <v>0</v>
      </c>
      <c r="AG15">
        <f t="shared" si="4"/>
        <v>-10.730497971014783</v>
      </c>
      <c r="AH15">
        <f t="shared" si="5"/>
        <v>-2362.4239847944027</v>
      </c>
      <c r="AI15">
        <f t="shared" si="6"/>
        <v>-2373.1544827654175</v>
      </c>
      <c r="AJ15">
        <f t="shared" si="7"/>
        <v>34.365398690110851</v>
      </c>
      <c r="AK15">
        <f t="shared" si="22"/>
        <v>58.558360474754835</v>
      </c>
      <c r="AL15">
        <f t="shared" si="8"/>
        <v>-2280.2307236005518</v>
      </c>
      <c r="AN15">
        <f t="shared" si="9"/>
        <v>0</v>
      </c>
      <c r="AO15">
        <f t="shared" si="9"/>
        <v>0</v>
      </c>
      <c r="AP15">
        <f t="shared" si="9"/>
        <v>-2.7542515640605281</v>
      </c>
      <c r="AQ15">
        <f t="shared" si="9"/>
        <v>-606.37539587351966</v>
      </c>
      <c r="AR15">
        <f t="shared" si="9"/>
        <v>-609.12964743758016</v>
      </c>
      <c r="AS15">
        <f t="shared" si="9"/>
        <v>8.8207419028895533</v>
      </c>
      <c r="AT15">
        <f t="shared" si="9"/>
        <v>15.030472617587293</v>
      </c>
      <c r="AU15">
        <f t="shared" si="9"/>
        <v>-585.27843291710337</v>
      </c>
      <c r="AW15">
        <v>12</v>
      </c>
      <c r="AX15">
        <f>IF(Z15&gt;0, (R15*SUMPRODUCT(K15:$K$98, X15:$X$98)-K15*$AZ$3)/Z15, 0)</f>
        <v>934.46572826694103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10"/>
        <v>0.12000000000000001</v>
      </c>
      <c r="I16" s="5">
        <f t="shared" si="11"/>
        <v>1.1200000000000001</v>
      </c>
      <c r="J16">
        <f t="shared" si="12"/>
        <v>0.89285714285714279</v>
      </c>
      <c r="K16">
        <f t="shared" si="20"/>
        <v>0.22917419012981163</v>
      </c>
      <c r="L16" s="2">
        <v>13</v>
      </c>
      <c r="M16" s="6">
        <v>2.745E-3</v>
      </c>
      <c r="Q16" s="4">
        <f t="shared" si="21"/>
        <v>12.5</v>
      </c>
      <c r="R16">
        <f t="shared" si="0"/>
        <v>1000000</v>
      </c>
      <c r="S16">
        <f t="shared" si="1"/>
        <v>913.12170237340877</v>
      </c>
      <c r="U16">
        <f t="shared" si="13"/>
        <v>2.745E-3</v>
      </c>
      <c r="V16">
        <f t="shared" si="14"/>
        <v>0.01</v>
      </c>
      <c r="W16">
        <f t="shared" si="15"/>
        <v>0.85843983768118259</v>
      </c>
      <c r="X16">
        <f t="shared" si="16"/>
        <v>2.3564173544348465E-3</v>
      </c>
      <c r="Y16">
        <f t="shared" si="17"/>
        <v>8.5843983768118266E-3</v>
      </c>
      <c r="Z16">
        <f t="shared" si="18"/>
        <v>0.84749902194993598</v>
      </c>
      <c r="AB16">
        <f t="shared" si="19"/>
        <v>802.18260809210096</v>
      </c>
      <c r="AC16">
        <f t="shared" si="2"/>
        <v>773.86974968272443</v>
      </c>
      <c r="AE16">
        <f t="shared" si="3"/>
        <v>0</v>
      </c>
      <c r="AF16">
        <f t="shared" si="4"/>
        <v>0</v>
      </c>
      <c r="AG16">
        <f t="shared" si="4"/>
        <v>-10.593737774374199</v>
      </c>
      <c r="AH16">
        <f t="shared" si="5"/>
        <v>-2356.4173544348464</v>
      </c>
      <c r="AI16">
        <f t="shared" si="6"/>
        <v>-2367.0110922092208</v>
      </c>
      <c r="AJ16">
        <f t="shared" si="7"/>
        <v>28.312858409376531</v>
      </c>
      <c r="AK16">
        <f t="shared" si="22"/>
        <v>56.152782566447073</v>
      </c>
      <c r="AL16">
        <f t="shared" si="8"/>
        <v>-2282.5454512333972</v>
      </c>
      <c r="AN16">
        <f t="shared" si="9"/>
        <v>0</v>
      </c>
      <c r="AO16">
        <f t="shared" si="9"/>
        <v>0</v>
      </c>
      <c r="AP16">
        <f t="shared" si="9"/>
        <v>-2.4278112748898004</v>
      </c>
      <c r="AQ16">
        <f t="shared" si="9"/>
        <v>-540.03003881043924</v>
      </c>
      <c r="AR16">
        <f t="shared" si="9"/>
        <v>-542.45785008532903</v>
      </c>
      <c r="AS16">
        <f t="shared" si="9"/>
        <v>6.4885763962288934</v>
      </c>
      <c r="AT16">
        <f t="shared" si="9"/>
        <v>12.868768468200914</v>
      </c>
      <c r="AU16">
        <f t="shared" si="9"/>
        <v>-523.10050522089921</v>
      </c>
      <c r="AW16">
        <v>13</v>
      </c>
      <c r="AX16">
        <f>IF(Z16&gt;0, (R16*SUMPRODUCT(K16:$K$98, X16:$X$98)-K16*$AZ$3)/Z16, 0)</f>
        <v>913.12170237340877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10"/>
        <v>0.12000000000000001</v>
      </c>
      <c r="I17" s="5">
        <f t="shared" si="11"/>
        <v>1.1200000000000001</v>
      </c>
      <c r="J17">
        <f t="shared" si="12"/>
        <v>0.89285714285714279</v>
      </c>
      <c r="K17">
        <f t="shared" si="20"/>
        <v>0.20461981261590323</v>
      </c>
      <c r="L17" s="2">
        <v>14</v>
      </c>
      <c r="M17" s="6">
        <v>2.7729999999999999E-3</v>
      </c>
      <c r="Q17" s="4">
        <f t="shared" si="21"/>
        <v>12.5</v>
      </c>
      <c r="R17">
        <f t="shared" si="0"/>
        <v>1000000</v>
      </c>
      <c r="S17">
        <f t="shared" si="1"/>
        <v>896.36710464914472</v>
      </c>
      <c r="U17">
        <f t="shared" si="13"/>
        <v>2.7729999999999999E-3</v>
      </c>
      <c r="V17">
        <f t="shared" si="14"/>
        <v>0.01</v>
      </c>
      <c r="W17">
        <f t="shared" si="15"/>
        <v>0.84749902194993598</v>
      </c>
      <c r="X17">
        <f t="shared" si="16"/>
        <v>2.3501147878671725E-3</v>
      </c>
      <c r="Y17">
        <f t="shared" si="17"/>
        <v>8.4749902194993596E-3</v>
      </c>
      <c r="Z17">
        <f t="shared" si="18"/>
        <v>0.83667391694256943</v>
      </c>
      <c r="AB17">
        <f t="shared" si="19"/>
        <v>773.86974968272443</v>
      </c>
      <c r="AC17">
        <f t="shared" si="2"/>
        <v>749.96697646526991</v>
      </c>
      <c r="AE17">
        <f t="shared" si="3"/>
        <v>0</v>
      </c>
      <c r="AF17">
        <f t="shared" si="4"/>
        <v>0</v>
      </c>
      <c r="AG17">
        <f t="shared" si="4"/>
        <v>-10.458423961782119</v>
      </c>
      <c r="AH17">
        <f t="shared" si="5"/>
        <v>-2350.1147878671723</v>
      </c>
      <c r="AI17">
        <f t="shared" si="6"/>
        <v>-2360.5732118289543</v>
      </c>
      <c r="AJ17">
        <f t="shared" si="7"/>
        <v>23.902773217454524</v>
      </c>
      <c r="AK17">
        <f t="shared" si="22"/>
        <v>54.170882477790713</v>
      </c>
      <c r="AL17">
        <f t="shared" si="8"/>
        <v>-2282.4995561337091</v>
      </c>
      <c r="AN17">
        <f t="shared" si="9"/>
        <v>0</v>
      </c>
      <c r="AO17">
        <f t="shared" si="9"/>
        <v>0</v>
      </c>
      <c r="AP17">
        <f t="shared" si="9"/>
        <v>-2.1400007513175292</v>
      </c>
      <c r="AQ17">
        <f t="shared" si="9"/>
        <v>-480.88004751924393</v>
      </c>
      <c r="AR17">
        <f t="shared" si="9"/>
        <v>-483.02004827056146</v>
      </c>
      <c r="AS17">
        <f t="shared" si="9"/>
        <v>4.8909809767559747</v>
      </c>
      <c r="AT17">
        <f t="shared" si="9"/>
        <v>11.084435821843652</v>
      </c>
      <c r="AU17">
        <f t="shared" si="9"/>
        <v>-467.04463147196185</v>
      </c>
      <c r="AW17">
        <v>14</v>
      </c>
      <c r="AX17">
        <f>IF(Z17&gt;0, (R17*SUMPRODUCT(K17:$K$98, X17:$X$98)-K17*$AZ$3)/Z17, 0)</f>
        <v>896.36710464914472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10"/>
        <v>0.12000000000000001</v>
      </c>
      <c r="I18" s="5">
        <f t="shared" si="11"/>
        <v>1.1200000000000001</v>
      </c>
      <c r="J18">
        <f t="shared" si="12"/>
        <v>0.89285714285714279</v>
      </c>
      <c r="K18">
        <f t="shared" si="20"/>
        <v>0.1826962612641993</v>
      </c>
      <c r="L18" s="2">
        <v>15</v>
      </c>
      <c r="M18" s="6">
        <v>2.8019999999999998E-3</v>
      </c>
      <c r="Q18" s="4">
        <f t="shared" si="21"/>
        <v>12.5</v>
      </c>
      <c r="R18">
        <f t="shared" si="0"/>
        <v>1000000</v>
      </c>
      <c r="S18">
        <f t="shared" si="1"/>
        <v>883.71392661544087</v>
      </c>
      <c r="U18">
        <f t="shared" si="13"/>
        <v>2.8019999999999998E-3</v>
      </c>
      <c r="V18">
        <f t="shared" si="14"/>
        <v>0.01</v>
      </c>
      <c r="W18">
        <f t="shared" si="15"/>
        <v>0.83667391694256943</v>
      </c>
      <c r="X18">
        <f t="shared" si="16"/>
        <v>2.3443603152730795E-3</v>
      </c>
      <c r="Y18">
        <f t="shared" si="17"/>
        <v>8.3667391694256937E-3</v>
      </c>
      <c r="Z18">
        <f t="shared" si="18"/>
        <v>0.8259628174578707</v>
      </c>
      <c r="AB18">
        <f t="shared" si="19"/>
        <v>749.96697646526991</v>
      </c>
      <c r="AC18">
        <f t="shared" si="2"/>
        <v>729.91484465404756</v>
      </c>
      <c r="AE18">
        <f t="shared" si="3"/>
        <v>0</v>
      </c>
      <c r="AF18">
        <f t="shared" si="4"/>
        <v>0</v>
      </c>
      <c r="AG18">
        <f t="shared" si="4"/>
        <v>-10.324535218223383</v>
      </c>
      <c r="AH18">
        <f t="shared" si="5"/>
        <v>-2344.3603152730793</v>
      </c>
      <c r="AI18">
        <f t="shared" si="6"/>
        <v>-2354.6848504913028</v>
      </c>
      <c r="AJ18">
        <f t="shared" si="7"/>
        <v>20.052131811222353</v>
      </c>
      <c r="AK18">
        <f t="shared" si="22"/>
        <v>52.4976883525689</v>
      </c>
      <c r="AL18">
        <f t="shared" si="8"/>
        <v>-2282.1350303275117</v>
      </c>
      <c r="AN18">
        <f t="shared" si="9"/>
        <v>0</v>
      </c>
      <c r="AO18">
        <f t="shared" si="9"/>
        <v>0</v>
      </c>
      <c r="AP18">
        <f t="shared" si="9"/>
        <v>-1.8862539836599661</v>
      </c>
      <c r="AQ18">
        <f t="shared" si="9"/>
        <v>-428.30586465655114</v>
      </c>
      <c r="AR18">
        <f t="shared" si="9"/>
        <v>-430.19211864021111</v>
      </c>
      <c r="AS18">
        <f t="shared" si="9"/>
        <v>3.663449512287241</v>
      </c>
      <c r="AT18">
        <f t="shared" si="9"/>
        <v>9.5911313870274402</v>
      </c>
      <c r="AU18">
        <f t="shared" si="9"/>
        <v>-416.93753774089646</v>
      </c>
      <c r="AW18">
        <v>15</v>
      </c>
      <c r="AX18">
        <f>IF(Z18&gt;0, (R18*SUMPRODUCT(K18:$K$98, X18:$X$98)-K18*$AZ$3)/Z18, 0)</f>
        <v>883.71392661544087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10"/>
        <v>0.12000000000000001</v>
      </c>
      <c r="I19" s="5">
        <f t="shared" si="11"/>
        <v>1.1200000000000001</v>
      </c>
      <c r="J19">
        <f t="shared" si="12"/>
        <v>0.89285714285714279</v>
      </c>
      <c r="K19">
        <f t="shared" si="20"/>
        <v>0.16312166184303509</v>
      </c>
      <c r="L19" s="2">
        <v>16</v>
      </c>
      <c r="M19" s="6">
        <v>2.8370000000000001E-3</v>
      </c>
      <c r="Q19" s="4">
        <f t="shared" si="21"/>
        <v>12.5</v>
      </c>
      <c r="R19">
        <f t="shared" si="0"/>
        <v>1000000</v>
      </c>
      <c r="S19">
        <f t="shared" si="1"/>
        <v>874.53705720216499</v>
      </c>
      <c r="U19">
        <f t="shared" si="13"/>
        <v>2.8370000000000001E-3</v>
      </c>
      <c r="V19">
        <f t="shared" si="14"/>
        <v>0.01</v>
      </c>
      <c r="W19">
        <f t="shared" si="15"/>
        <v>0.8259628174578707</v>
      </c>
      <c r="X19">
        <f t="shared" si="16"/>
        <v>2.3432565131279791E-3</v>
      </c>
      <c r="Y19">
        <f t="shared" si="17"/>
        <v>8.2596281745787072E-3</v>
      </c>
      <c r="Z19">
        <f t="shared" si="18"/>
        <v>0.81535993277016405</v>
      </c>
      <c r="AB19">
        <f t="shared" si="19"/>
        <v>729.91484465404756</v>
      </c>
      <c r="AC19">
        <f t="shared" si="2"/>
        <v>713.06247616537439</v>
      </c>
      <c r="AE19">
        <f t="shared" si="3"/>
        <v>0</v>
      </c>
      <c r="AF19">
        <f t="shared" si="4"/>
        <v>0</v>
      </c>
      <c r="AG19">
        <f t="shared" si="4"/>
        <v>-10.19199915962705</v>
      </c>
      <c r="AH19">
        <f t="shared" si="5"/>
        <v>-2343.2565131279789</v>
      </c>
      <c r="AI19">
        <f t="shared" si="6"/>
        <v>-2353.4485122876058</v>
      </c>
      <c r="AJ19">
        <f t="shared" si="7"/>
        <v>16.852368488673164</v>
      </c>
      <c r="AK19">
        <f t="shared" si="22"/>
        <v>51.094039125783333</v>
      </c>
      <c r="AL19">
        <f t="shared" si="8"/>
        <v>-2285.5021046731495</v>
      </c>
      <c r="AN19">
        <f t="shared" si="9"/>
        <v>0</v>
      </c>
      <c r="AO19">
        <f t="shared" si="9"/>
        <v>0</v>
      </c>
      <c r="AP19">
        <f t="shared" si="9"/>
        <v>-1.6625358404211814</v>
      </c>
      <c r="AQ19">
        <f t="shared" si="9"/>
        <v>-382.23589654595168</v>
      </c>
      <c r="AR19">
        <f t="shared" si="9"/>
        <v>-383.89843238637286</v>
      </c>
      <c r="AS19">
        <f t="shared" si="9"/>
        <v>2.7489863538635642</v>
      </c>
      <c r="AT19">
        <f t="shared" si="9"/>
        <v>8.3345445724708327</v>
      </c>
      <c r="AU19">
        <f t="shared" si="9"/>
        <v>-372.81490146003847</v>
      </c>
      <c r="AW19">
        <v>16</v>
      </c>
      <c r="AX19">
        <f>IF(Z19&gt;0, (R19*SUMPRODUCT(K19:$K$98, X19:$X$98)-K19*$AZ$3)/Z19, 0)</f>
        <v>874.53705720216499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10"/>
        <v>0.12000000000000001</v>
      </c>
      <c r="I20" s="5">
        <f t="shared" si="11"/>
        <v>1.1200000000000001</v>
      </c>
      <c r="J20">
        <f t="shared" si="12"/>
        <v>0.89285714285714279</v>
      </c>
      <c r="K20">
        <f t="shared" si="20"/>
        <v>0.14564434093128131</v>
      </c>
      <c r="L20" s="2">
        <v>17</v>
      </c>
      <c r="M20" s="6">
        <v>2.8709999999999999E-3</v>
      </c>
      <c r="Q20" s="4">
        <f t="shared" si="21"/>
        <v>12.5</v>
      </c>
      <c r="R20">
        <f t="shared" si="0"/>
        <v>1000000</v>
      </c>
      <c r="S20">
        <f t="shared" si="1"/>
        <v>867.46894847208785</v>
      </c>
      <c r="U20">
        <f t="shared" si="13"/>
        <v>2.8709999999999999E-3</v>
      </c>
      <c r="V20">
        <f t="shared" si="14"/>
        <v>0.01</v>
      </c>
      <c r="W20">
        <f t="shared" si="15"/>
        <v>0.81535993277016405</v>
      </c>
      <c r="X20">
        <f t="shared" si="16"/>
        <v>2.340898366983141E-3</v>
      </c>
      <c r="Y20">
        <f t="shared" si="17"/>
        <v>8.1535993277016411E-3</v>
      </c>
      <c r="Z20">
        <f t="shared" si="18"/>
        <v>0.80486543507547925</v>
      </c>
      <c r="AB20">
        <f t="shared" si="19"/>
        <v>713.06247616537439</v>
      </c>
      <c r="AC20">
        <f t="shared" si="2"/>
        <v>698.19577262645544</v>
      </c>
      <c r="AE20">
        <f t="shared" si="3"/>
        <v>0</v>
      </c>
      <c r="AF20">
        <f t="shared" si="4"/>
        <v>0</v>
      </c>
      <c r="AG20">
        <f t="shared" si="4"/>
        <v>-10.06081793844349</v>
      </c>
      <c r="AH20">
        <f t="shared" si="5"/>
        <v>-2340.8983669831409</v>
      </c>
      <c r="AI20">
        <f t="shared" si="6"/>
        <v>-2350.9591849215844</v>
      </c>
      <c r="AJ20">
        <f t="shared" si="7"/>
        <v>14.866703538918955</v>
      </c>
      <c r="AK20">
        <f t="shared" si="22"/>
        <v>49.914373331576215</v>
      </c>
      <c r="AL20">
        <f t="shared" si="8"/>
        <v>-2286.1781080510891</v>
      </c>
      <c r="AN20">
        <f t="shared" si="9"/>
        <v>0</v>
      </c>
      <c r="AO20">
        <f t="shared" si="9"/>
        <v>0</v>
      </c>
      <c r="AP20">
        <f t="shared" si="9"/>
        <v>-1.4653011978742145</v>
      </c>
      <c r="AQ20">
        <f t="shared" si="9"/>
        <v>-340.93859984637226</v>
      </c>
      <c r="AR20">
        <f t="shared" si="9"/>
        <v>-342.40390104424648</v>
      </c>
      <c r="AS20">
        <f t="shared" si="9"/>
        <v>2.1652512387465985</v>
      </c>
      <c r="AT20">
        <f t="shared" si="9"/>
        <v>7.2697460068753417</v>
      </c>
      <c r="AU20">
        <f t="shared" si="9"/>
        <v>-332.96890379862452</v>
      </c>
      <c r="AW20">
        <v>17</v>
      </c>
      <c r="AX20">
        <f>IF(Z20&gt;0, (R20*SUMPRODUCT(K20:$K$98, X20:$X$98)-K20*$AZ$3)/Z20, 0)</f>
        <v>867.46894847208785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10"/>
        <v>0.12000000000000001</v>
      </c>
      <c r="I21" s="5">
        <f t="shared" si="11"/>
        <v>1.1200000000000001</v>
      </c>
      <c r="J21">
        <f t="shared" si="12"/>
        <v>0.89285714285714279</v>
      </c>
      <c r="K21">
        <f t="shared" si="20"/>
        <v>0.13003959011721544</v>
      </c>
      <c r="L21" s="2">
        <v>18</v>
      </c>
      <c r="M21" s="6">
        <v>2.9099999999999998E-3</v>
      </c>
      <c r="Q21" s="4">
        <f t="shared" si="21"/>
        <v>12.5</v>
      </c>
      <c r="R21">
        <f t="shared" si="0"/>
        <v>1000000</v>
      </c>
      <c r="S21">
        <f t="shared" si="1"/>
        <v>862.53904351377673</v>
      </c>
      <c r="U21">
        <f t="shared" si="13"/>
        <v>2.9099999999999998E-3</v>
      </c>
      <c r="V21">
        <f t="shared" si="14"/>
        <v>0.01</v>
      </c>
      <c r="W21">
        <f t="shared" si="15"/>
        <v>0.80486543507547925</v>
      </c>
      <c r="X21">
        <f t="shared" si="16"/>
        <v>2.3421584160696444E-3</v>
      </c>
      <c r="Y21">
        <f t="shared" si="17"/>
        <v>8.0486543507547921E-3</v>
      </c>
      <c r="Z21">
        <f t="shared" si="18"/>
        <v>0.79447462230865484</v>
      </c>
      <c r="AB21">
        <f t="shared" si="19"/>
        <v>698.19577262645544</v>
      </c>
      <c r="AC21">
        <f t="shared" si="2"/>
        <v>685.26538082207617</v>
      </c>
      <c r="AE21">
        <f t="shared" si="3"/>
        <v>0</v>
      </c>
      <c r="AF21">
        <f t="shared" si="4"/>
        <v>0</v>
      </c>
      <c r="AG21">
        <f t="shared" si="4"/>
        <v>-9.9309327788581854</v>
      </c>
      <c r="AH21">
        <f t="shared" si="5"/>
        <v>-2342.1584160696443</v>
      </c>
      <c r="AI21">
        <f t="shared" si="6"/>
        <v>-2352.0893488485026</v>
      </c>
      <c r="AJ21">
        <f t="shared" si="7"/>
        <v>12.930391804379269</v>
      </c>
      <c r="AK21">
        <f t="shared" si="22"/>
        <v>48.873704083851884</v>
      </c>
      <c r="AL21">
        <f t="shared" si="8"/>
        <v>-2290.2852529602715</v>
      </c>
      <c r="AN21">
        <f t="shared" si="9"/>
        <v>0</v>
      </c>
      <c r="AO21">
        <f t="shared" si="9"/>
        <v>0</v>
      </c>
      <c r="AP21">
        <f t="shared" si="9"/>
        <v>-1.2914144280443378</v>
      </c>
      <c r="AQ21">
        <f t="shared" si="9"/>
        <v>-304.57332041528309</v>
      </c>
      <c r="AR21">
        <f t="shared" si="9"/>
        <v>-305.86473484332743</v>
      </c>
      <c r="AS21">
        <f t="shared" si="9"/>
        <v>1.6814628502964819</v>
      </c>
      <c r="AT21">
        <f t="shared" si="9"/>
        <v>6.3555164465741774</v>
      </c>
      <c r="AU21">
        <f t="shared" si="9"/>
        <v>-297.82775554645679</v>
      </c>
      <c r="AW21">
        <v>18</v>
      </c>
      <c r="AX21">
        <f>IF(Z21&gt;0, (R21*SUMPRODUCT(K21:$K$98, X21:$X$98)-K21*$AZ$3)/Z21, 0)</f>
        <v>862.53904351377673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10"/>
        <v>0.12000000000000001</v>
      </c>
      <c r="I22" s="5">
        <f t="shared" si="11"/>
        <v>1.1200000000000001</v>
      </c>
      <c r="J22">
        <f t="shared" si="12"/>
        <v>0.89285714285714279</v>
      </c>
      <c r="K22">
        <f t="shared" si="20"/>
        <v>0.11610677689037092</v>
      </c>
      <c r="L22" s="2">
        <v>19</v>
      </c>
      <c r="M22" s="6">
        <v>2.9520000000000002E-3</v>
      </c>
      <c r="Q22" s="4">
        <f t="shared" si="21"/>
        <v>12.5</v>
      </c>
      <c r="R22">
        <f t="shared" si="0"/>
        <v>1000000</v>
      </c>
      <c r="S22">
        <f t="shared" si="1"/>
        <v>858.9260016563145</v>
      </c>
      <c r="U22">
        <f t="shared" si="13"/>
        <v>2.9520000000000002E-3</v>
      </c>
      <c r="V22">
        <f t="shared" si="14"/>
        <v>0.01</v>
      </c>
      <c r="W22">
        <f t="shared" si="15"/>
        <v>0.79447462230865484</v>
      </c>
      <c r="X22">
        <f t="shared" si="16"/>
        <v>2.3452890850551491E-3</v>
      </c>
      <c r="Y22">
        <f t="shared" si="17"/>
        <v>7.9447462230865483E-3</v>
      </c>
      <c r="Z22">
        <f t="shared" si="18"/>
        <v>0.78418458700051319</v>
      </c>
      <c r="AB22">
        <f t="shared" si="19"/>
        <v>685.26538082207617</v>
      </c>
      <c r="AC22">
        <f t="shared" si="2"/>
        <v>673.55653187285907</v>
      </c>
      <c r="AE22">
        <f t="shared" si="3"/>
        <v>0</v>
      </c>
      <c r="AF22">
        <f t="shared" si="4"/>
        <v>0</v>
      </c>
      <c r="AG22">
        <f t="shared" si="4"/>
        <v>-9.8023073375064147</v>
      </c>
      <c r="AH22">
        <f t="shared" si="5"/>
        <v>-2345.2890850551489</v>
      </c>
      <c r="AI22">
        <f t="shared" si="6"/>
        <v>-2355.0913923926555</v>
      </c>
      <c r="AJ22">
        <f t="shared" si="7"/>
        <v>11.708848949217099</v>
      </c>
      <c r="AK22">
        <f t="shared" si="22"/>
        <v>47.968576657545334</v>
      </c>
      <c r="AL22">
        <f t="shared" si="8"/>
        <v>-2295.4139667858931</v>
      </c>
      <c r="AN22">
        <f t="shared" si="9"/>
        <v>0</v>
      </c>
      <c r="AO22">
        <f t="shared" si="9"/>
        <v>0</v>
      </c>
      <c r="AP22">
        <f t="shared" si="9"/>
        <v>-1.1381143110467031</v>
      </c>
      <c r="AQ22">
        <f t="shared" si="9"/>
        <v>-272.30395654192034</v>
      </c>
      <c r="AR22">
        <f t="shared" si="9"/>
        <v>-273.44207085296705</v>
      </c>
      <c r="AS22">
        <f t="shared" si="9"/>
        <v>1.3594767125898037</v>
      </c>
      <c r="AT22">
        <f t="shared" si="9"/>
        <v>5.5694768277262705</v>
      </c>
      <c r="AU22">
        <f t="shared" si="9"/>
        <v>-266.51311731265099</v>
      </c>
      <c r="AW22">
        <v>19</v>
      </c>
      <c r="AX22">
        <f>IF(Z22&gt;0, (R22*SUMPRODUCT(K22:$K$98, X22:$X$98)-K22*$AZ$3)/Z22, 0)</f>
        <v>858.9260016563145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10"/>
        <v>0.12000000000000001</v>
      </c>
      <c r="I23" s="5">
        <f t="shared" si="11"/>
        <v>1.1200000000000001</v>
      </c>
      <c r="J23">
        <f t="shared" si="12"/>
        <v>0.89285714285714279</v>
      </c>
      <c r="K23">
        <f t="shared" si="20"/>
        <v>0.10366676508068833</v>
      </c>
      <c r="L23" s="2">
        <v>20</v>
      </c>
      <c r="M23" s="6">
        <v>2.9979999999999998E-3</v>
      </c>
      <c r="Q23" s="4">
        <f t="shared" si="21"/>
        <v>12.5</v>
      </c>
      <c r="R23">
        <f t="shared" si="0"/>
        <v>1000000</v>
      </c>
      <c r="S23">
        <f t="shared" si="1"/>
        <v>856.26068450301966</v>
      </c>
      <c r="U23">
        <f t="shared" si="13"/>
        <v>2.9979999999999998E-3</v>
      </c>
      <c r="V23">
        <f t="shared" si="14"/>
        <v>0.01</v>
      </c>
      <c r="W23">
        <f t="shared" si="15"/>
        <v>0.78418458700051319</v>
      </c>
      <c r="X23">
        <f t="shared" si="16"/>
        <v>2.3509853918275382E-3</v>
      </c>
      <c r="Y23">
        <f t="shared" si="17"/>
        <v>7.8418458700051322E-3</v>
      </c>
      <c r="Z23">
        <f t="shared" si="18"/>
        <v>0.77399175573868051</v>
      </c>
      <c r="AB23">
        <f t="shared" si="19"/>
        <v>673.55653187285907</v>
      </c>
      <c r="AC23">
        <f t="shared" si="2"/>
        <v>662.73871056849657</v>
      </c>
      <c r="AE23">
        <f t="shared" si="3"/>
        <v>0</v>
      </c>
      <c r="AF23">
        <f t="shared" si="4"/>
        <v>0</v>
      </c>
      <c r="AG23">
        <f t="shared" si="4"/>
        <v>-9.6748969467335062</v>
      </c>
      <c r="AH23">
        <f t="shared" si="5"/>
        <v>-2350.985391827538</v>
      </c>
      <c r="AI23">
        <f t="shared" si="6"/>
        <v>-2360.6602887742715</v>
      </c>
      <c r="AJ23">
        <f t="shared" si="7"/>
        <v>10.817821304362496</v>
      </c>
      <c r="AK23">
        <f t="shared" si="22"/>
        <v>47.148957231100141</v>
      </c>
      <c r="AL23">
        <f t="shared" si="8"/>
        <v>-2302.6935102388088</v>
      </c>
      <c r="AN23">
        <f t="shared" si="9"/>
        <v>0</v>
      </c>
      <c r="AO23">
        <f t="shared" si="9"/>
        <v>0</v>
      </c>
      <c r="AP23">
        <f t="shared" si="9"/>
        <v>-1.0029652689568911</v>
      </c>
      <c r="AQ23">
        <f t="shared" si="9"/>
        <v>-243.71905032271539</v>
      </c>
      <c r="AR23">
        <f t="shared" si="9"/>
        <v>-244.72201559167226</v>
      </c>
      <c r="AS23">
        <f t="shared" si="9"/>
        <v>1.1214485398442122</v>
      </c>
      <c r="AT23">
        <f t="shared" si="9"/>
        <v>4.8877798730758792</v>
      </c>
      <c r="AU23">
        <f t="shared" si="9"/>
        <v>-238.71278717875217</v>
      </c>
      <c r="AW23">
        <v>20</v>
      </c>
      <c r="AX23">
        <f>IF(Z23&gt;0, (R23*SUMPRODUCT(K23:$K$98, X23:$X$98)-K23*$AZ$3)/Z23, 0)</f>
        <v>856.26068450301966</v>
      </c>
    </row>
    <row r="24" spans="5:50" x14ac:dyDescent="0.25">
      <c r="E24">
        <v>2024</v>
      </c>
      <c r="F24" s="5">
        <f>EconomicRates!C64</f>
        <v>3.5571999999999999E-2</v>
      </c>
      <c r="G24" s="5">
        <f>EconomicRates!D64</f>
        <v>7.0000000000000007E-2</v>
      </c>
      <c r="H24" s="5">
        <f t="shared" si="10"/>
        <v>0.12000000000000001</v>
      </c>
      <c r="I24" s="5">
        <f t="shared" si="11"/>
        <v>1.1200000000000001</v>
      </c>
      <c r="J24">
        <f t="shared" si="12"/>
        <v>0.89285714285714279</v>
      </c>
      <c r="K24">
        <f t="shared" si="20"/>
        <v>9.2559611679185999E-2</v>
      </c>
      <c r="L24" s="2">
        <v>21</v>
      </c>
      <c r="M24" s="6">
        <v>3.0469999999999998E-3</v>
      </c>
      <c r="Q24" s="4">
        <f t="shared" si="21"/>
        <v>12.5</v>
      </c>
      <c r="R24">
        <f t="shared" si="0"/>
        <v>1000000</v>
      </c>
      <c r="S24">
        <f t="shared" si="1"/>
        <v>854.16283343896419</v>
      </c>
      <c r="U24">
        <f t="shared" si="13"/>
        <v>3.0469999999999998E-3</v>
      </c>
      <c r="V24">
        <f t="shared" si="14"/>
        <v>0.01</v>
      </c>
      <c r="W24">
        <f t="shared" si="15"/>
        <v>0.77399175573868051</v>
      </c>
      <c r="X24">
        <f t="shared" si="16"/>
        <v>2.3583528797357593E-3</v>
      </c>
      <c r="Y24">
        <f t="shared" si="17"/>
        <v>7.7399175573868049E-3</v>
      </c>
      <c r="Z24">
        <f t="shared" si="18"/>
        <v>0.76389348530155798</v>
      </c>
      <c r="AB24">
        <f t="shared" si="19"/>
        <v>662.73871056849657</v>
      </c>
      <c r="AC24">
        <f t="shared" si="2"/>
        <v>652.48942385074452</v>
      </c>
      <c r="AE24">
        <f t="shared" si="3"/>
        <v>0</v>
      </c>
      <c r="AF24">
        <f t="shared" si="4"/>
        <v>0</v>
      </c>
      <c r="AG24">
        <f t="shared" si="4"/>
        <v>-9.548668566269475</v>
      </c>
      <c r="AH24">
        <f t="shared" si="5"/>
        <v>-2358.3528797357594</v>
      </c>
      <c r="AI24">
        <f t="shared" si="6"/>
        <v>-2367.9015483020289</v>
      </c>
      <c r="AJ24">
        <f t="shared" si="7"/>
        <v>10.249286717752057</v>
      </c>
      <c r="AK24">
        <f t="shared" si="22"/>
        <v>46.391709739794763</v>
      </c>
      <c r="AL24">
        <f t="shared" si="8"/>
        <v>-2311.2605518444821</v>
      </c>
      <c r="AN24">
        <f t="shared" si="9"/>
        <v>0</v>
      </c>
      <c r="AO24">
        <f t="shared" si="9"/>
        <v>0</v>
      </c>
      <c r="AP24">
        <f t="shared" si="9"/>
        <v>-0.88382105454715232</v>
      </c>
      <c r="AQ24">
        <f t="shared" si="9"/>
        <v>-218.28822675083194</v>
      </c>
      <c r="AR24">
        <f t="shared" si="9"/>
        <v>-219.17204780537909</v>
      </c>
      <c r="AS24">
        <f t="shared" si="9"/>
        <v>0.94866999858376921</v>
      </c>
      <c r="AT24">
        <f t="shared" si="9"/>
        <v>4.2939986386489144</v>
      </c>
      <c r="AU24">
        <f t="shared" si="9"/>
        <v>-213.9293791681464</v>
      </c>
      <c r="AW24">
        <v>21</v>
      </c>
      <c r="AX24">
        <f>IF(Z24&gt;0, (R24*SUMPRODUCT(K24:$K$98, X24:$X$98)-K24*$AZ$3)/Z24, 0)</f>
        <v>854.16283343896419</v>
      </c>
    </row>
    <row r="25" spans="5:50" x14ac:dyDescent="0.25">
      <c r="E25">
        <v>2025</v>
      </c>
      <c r="F25" s="5">
        <f>EconomicRates!C65</f>
        <v>3.5571999999999999E-2</v>
      </c>
      <c r="G25" s="5">
        <f>EconomicRates!D65</f>
        <v>7.0000000000000007E-2</v>
      </c>
      <c r="H25" s="5">
        <f t="shared" si="10"/>
        <v>0.12000000000000001</v>
      </c>
      <c r="I25" s="5">
        <f t="shared" si="11"/>
        <v>1.1200000000000001</v>
      </c>
      <c r="J25">
        <f t="shared" si="12"/>
        <v>0.89285714285714279</v>
      </c>
      <c r="K25">
        <f t="shared" si="20"/>
        <v>8.2642510427844637E-2</v>
      </c>
      <c r="L25" s="2">
        <v>22</v>
      </c>
      <c r="M25" s="6">
        <v>3.104E-3</v>
      </c>
      <c r="Q25" s="4">
        <f t="shared" si="21"/>
        <v>12.5</v>
      </c>
      <c r="R25">
        <f t="shared" si="0"/>
        <v>1000000</v>
      </c>
      <c r="S25">
        <f t="shared" si="1"/>
        <v>852.46116548584052</v>
      </c>
      <c r="U25">
        <f t="shared" si="13"/>
        <v>3.104E-3</v>
      </c>
      <c r="V25">
        <f t="shared" si="14"/>
        <v>0.01</v>
      </c>
      <c r="W25">
        <f t="shared" si="15"/>
        <v>0.76389348530155798</v>
      </c>
      <c r="X25">
        <f t="shared" si="16"/>
        <v>2.3711253783760358E-3</v>
      </c>
      <c r="Y25">
        <f t="shared" si="17"/>
        <v>7.63893485301558E-3</v>
      </c>
      <c r="Z25">
        <f t="shared" si="18"/>
        <v>0.75388342507016637</v>
      </c>
      <c r="AB25">
        <f t="shared" si="19"/>
        <v>652.48942385074452</v>
      </c>
      <c r="AC25">
        <f t="shared" si="2"/>
        <v>642.65634317577133</v>
      </c>
      <c r="AE25">
        <f t="shared" si="3"/>
        <v>0</v>
      </c>
      <c r="AF25">
        <f t="shared" si="4"/>
        <v>0</v>
      </c>
      <c r="AG25">
        <f t="shared" si="4"/>
        <v>-9.4235428133770789</v>
      </c>
      <c r="AH25">
        <f t="shared" si="5"/>
        <v>-2371.1253783760358</v>
      </c>
      <c r="AI25">
        <f t="shared" si="6"/>
        <v>-2380.5489211894128</v>
      </c>
      <c r="AJ25">
        <f t="shared" si="7"/>
        <v>9.8330806749731892</v>
      </c>
      <c r="AK25">
        <f t="shared" si="22"/>
        <v>45.674259669552121</v>
      </c>
      <c r="AL25">
        <f t="shared" si="8"/>
        <v>-2325.0415808448874</v>
      </c>
      <c r="AN25">
        <f t="shared" si="9"/>
        <v>0</v>
      </c>
      <c r="AO25">
        <f t="shared" si="9"/>
        <v>0</v>
      </c>
      <c r="AP25">
        <f t="shared" si="9"/>
        <v>-0.77878523522175558</v>
      </c>
      <c r="AQ25">
        <f t="shared" si="9"/>
        <v>-195.95575380816859</v>
      </c>
      <c r="AR25">
        <f t="shared" si="9"/>
        <v>-196.73453904339036</v>
      </c>
      <c r="AS25">
        <f t="shared" si="9"/>
        <v>0.8126304722193094</v>
      </c>
      <c r="AT25">
        <f t="shared" si="9"/>
        <v>3.7746354810250451</v>
      </c>
      <c r="AU25">
        <f t="shared" si="9"/>
        <v>-192.147273090146</v>
      </c>
      <c r="AW25">
        <v>22</v>
      </c>
      <c r="AX25">
        <f>IF(Z25&gt;0, (R25*SUMPRODUCT(K25:$K$98, X25:$X$98)-K25*$AZ$3)/Z25, 0)</f>
        <v>852.46116548584052</v>
      </c>
    </row>
    <row r="26" spans="5:50" x14ac:dyDescent="0.25">
      <c r="E26">
        <v>2026</v>
      </c>
      <c r="F26" s="5">
        <f>EconomicRates!C66</f>
        <v>3.5571999999999999E-2</v>
      </c>
      <c r="G26" s="5">
        <f>EconomicRates!D66</f>
        <v>7.0000000000000007E-2</v>
      </c>
      <c r="H26" s="5">
        <f t="shared" si="10"/>
        <v>0.12000000000000001</v>
      </c>
      <c r="I26" s="5">
        <f t="shared" si="11"/>
        <v>1.1200000000000001</v>
      </c>
      <c r="J26">
        <f t="shared" si="12"/>
        <v>0.89285714285714279</v>
      </c>
      <c r="K26">
        <f t="shared" si="20"/>
        <v>7.3787955739146996E-2</v>
      </c>
      <c r="L26" s="2">
        <v>23</v>
      </c>
      <c r="M26" s="6">
        <v>3.1700000000000001E-3</v>
      </c>
      <c r="Q26" s="4">
        <f t="shared" si="21"/>
        <v>12.5</v>
      </c>
      <c r="R26">
        <f t="shared" si="0"/>
        <v>1000000</v>
      </c>
      <c r="S26">
        <f t="shared" si="1"/>
        <v>850.61790341456731</v>
      </c>
      <c r="U26">
        <f t="shared" si="13"/>
        <v>3.1700000000000001E-3</v>
      </c>
      <c r="V26">
        <f t="shared" si="14"/>
        <v>0.01</v>
      </c>
      <c r="W26">
        <f t="shared" si="15"/>
        <v>0.75388342507016637</v>
      </c>
      <c r="X26">
        <f t="shared" si="16"/>
        <v>2.3898104574724276E-3</v>
      </c>
      <c r="Y26">
        <f t="shared" si="17"/>
        <v>7.5388342507016638E-3</v>
      </c>
      <c r="Z26">
        <f t="shared" si="18"/>
        <v>0.74395478036199225</v>
      </c>
      <c r="AB26">
        <f t="shared" si="19"/>
        <v>642.65634317577133</v>
      </c>
      <c r="AC26">
        <f t="shared" si="2"/>
        <v>632.82125550676278</v>
      </c>
      <c r="AE26">
        <f t="shared" si="3"/>
        <v>0</v>
      </c>
      <c r="AF26">
        <f t="shared" si="4"/>
        <v>0</v>
      </c>
      <c r="AG26">
        <f t="shared" si="4"/>
        <v>-9.2994347545249028</v>
      </c>
      <c r="AH26">
        <f t="shared" si="5"/>
        <v>-2389.8104574724275</v>
      </c>
      <c r="AI26">
        <f t="shared" si="6"/>
        <v>-2399.1098922269525</v>
      </c>
      <c r="AJ26">
        <f t="shared" si="7"/>
        <v>9.8350876690085443</v>
      </c>
      <c r="AK26">
        <f t="shared" si="22"/>
        <v>44.985944022303997</v>
      </c>
      <c r="AL26">
        <f t="shared" si="8"/>
        <v>-2344.2888605356397</v>
      </c>
      <c r="AN26">
        <f t="shared" si="9"/>
        <v>0</v>
      </c>
      <c r="AO26">
        <f t="shared" si="9"/>
        <v>0</v>
      </c>
      <c r="AP26">
        <f t="shared" si="9"/>
        <v>-0.68618628006596882</v>
      </c>
      <c r="AQ26">
        <f t="shared" si="9"/>
        <v>-176.33922826092612</v>
      </c>
      <c r="AR26">
        <f t="shared" si="9"/>
        <v>-177.0254145409921</v>
      </c>
      <c r="AS26">
        <f t="shared" si="9"/>
        <v>0.72571101361143286</v>
      </c>
      <c r="AT26">
        <f t="shared" si="9"/>
        <v>3.3194208464015116</v>
      </c>
      <c r="AU26">
        <f t="shared" si="9"/>
        <v>-172.98028268097914</v>
      </c>
      <c r="AW26">
        <v>23</v>
      </c>
      <c r="AX26">
        <f>IF(Z26&gt;0, (R26*SUMPRODUCT(K26:$K$98, X26:$X$98)-K26*$AZ$3)/Z26, 0)</f>
        <v>850.61790341456731</v>
      </c>
    </row>
    <row r="27" spans="5:50" x14ac:dyDescent="0.25">
      <c r="E27">
        <v>2027</v>
      </c>
      <c r="F27" s="5">
        <f>EconomicRates!C67</f>
        <v>3.5571999999999999E-2</v>
      </c>
      <c r="G27" s="5">
        <f>EconomicRates!D67</f>
        <v>7.0000000000000007E-2</v>
      </c>
      <c r="H27" s="5">
        <f t="shared" si="10"/>
        <v>0.12000000000000001</v>
      </c>
      <c r="I27" s="5">
        <f t="shared" si="11"/>
        <v>1.1200000000000001</v>
      </c>
      <c r="J27">
        <f t="shared" si="12"/>
        <v>0.89285714285714279</v>
      </c>
      <c r="K27">
        <f t="shared" si="20"/>
        <v>6.5882103338524095E-2</v>
      </c>
      <c r="L27" s="2">
        <v>24</v>
      </c>
      <c r="M27" s="6">
        <v>3.2390000000000001E-3</v>
      </c>
      <c r="Q27" s="4">
        <f t="shared" si="21"/>
        <v>12.5</v>
      </c>
      <c r="R27">
        <f t="shared" si="0"/>
        <v>1000000</v>
      </c>
      <c r="S27">
        <f t="shared" si="1"/>
        <v>848.1902669091985</v>
      </c>
      <c r="U27">
        <f t="shared" si="13"/>
        <v>3.2390000000000001E-3</v>
      </c>
      <c r="V27">
        <f t="shared" si="14"/>
        <v>0.01</v>
      </c>
      <c r="W27">
        <f t="shared" si="15"/>
        <v>0.74395478036199225</v>
      </c>
      <c r="X27">
        <f t="shared" si="16"/>
        <v>2.4096695335924928E-3</v>
      </c>
      <c r="Y27">
        <f t="shared" si="17"/>
        <v>7.4395478036199227E-3</v>
      </c>
      <c r="Z27">
        <f t="shared" si="18"/>
        <v>0.73410556302477992</v>
      </c>
      <c r="AB27">
        <f t="shared" si="19"/>
        <v>632.82125550676278</v>
      </c>
      <c r="AC27">
        <f t="shared" si="2"/>
        <v>622.66119344151548</v>
      </c>
      <c r="AE27">
        <f t="shared" si="3"/>
        <v>0</v>
      </c>
      <c r="AF27">
        <f t="shared" si="4"/>
        <v>0</v>
      </c>
      <c r="AG27">
        <f t="shared" si="4"/>
        <v>-9.1763195378097482</v>
      </c>
      <c r="AH27">
        <f t="shared" si="5"/>
        <v>-2409.6695335924928</v>
      </c>
      <c r="AI27">
        <f t="shared" si="6"/>
        <v>-2418.8458531303027</v>
      </c>
      <c r="AJ27">
        <f t="shared" si="7"/>
        <v>10.160062065247303</v>
      </c>
      <c r="AK27">
        <f t="shared" si="22"/>
        <v>44.297487885473402</v>
      </c>
      <c r="AL27">
        <f t="shared" si="8"/>
        <v>-2364.3883031795817</v>
      </c>
      <c r="AN27">
        <f t="shared" si="9"/>
        <v>0</v>
      </c>
      <c r="AO27">
        <f t="shared" si="9"/>
        <v>0</v>
      </c>
      <c r="AP27">
        <f t="shared" si="9"/>
        <v>-0.60455523205729944</v>
      </c>
      <c r="AQ27">
        <f t="shared" si="9"/>
        <v>-158.75409722383378</v>
      </c>
      <c r="AR27">
        <f t="shared" si="9"/>
        <v>-159.35865245589108</v>
      </c>
      <c r="AS27">
        <f t="shared" si="9"/>
        <v>0.66936625890844137</v>
      </c>
      <c r="AT27">
        <f t="shared" si="9"/>
        <v>2.9184116745077779</v>
      </c>
      <c r="AU27">
        <f t="shared" si="9"/>
        <v>-155.77087452247486</v>
      </c>
      <c r="AW27">
        <v>24</v>
      </c>
      <c r="AX27">
        <f>IF(Z27&gt;0, (R27*SUMPRODUCT(K27:$K$98, X27:$X$98)-K27*$AZ$3)/Z27, 0)</f>
        <v>848.1902669091985</v>
      </c>
    </row>
    <row r="28" spans="5:50" x14ac:dyDescent="0.25">
      <c r="E28">
        <v>2028</v>
      </c>
      <c r="F28" s="5">
        <f>EconomicRates!C68</f>
        <v>3.5571999999999999E-2</v>
      </c>
      <c r="G28" s="5">
        <f>EconomicRates!D68</f>
        <v>7.0000000000000007E-2</v>
      </c>
      <c r="H28" s="5">
        <f t="shared" si="10"/>
        <v>0.12000000000000001</v>
      </c>
      <c r="I28" s="5">
        <f t="shared" si="11"/>
        <v>1.1200000000000001</v>
      </c>
      <c r="J28">
        <f t="shared" si="12"/>
        <v>0.89285714285714279</v>
      </c>
      <c r="K28">
        <f t="shared" si="20"/>
        <v>5.8823306552253651E-2</v>
      </c>
      <c r="L28" s="2">
        <v>25</v>
      </c>
      <c r="M28" s="6">
        <v>3.3149999999999998E-3</v>
      </c>
      <c r="Q28" s="4">
        <f t="shared" si="21"/>
        <v>12.5</v>
      </c>
      <c r="R28">
        <f t="shared" si="0"/>
        <v>1000000</v>
      </c>
      <c r="S28">
        <f t="shared" si="1"/>
        <v>845.30607714946245</v>
      </c>
      <c r="U28">
        <f t="shared" si="13"/>
        <v>3.3149999999999998E-3</v>
      </c>
      <c r="V28">
        <f t="shared" si="14"/>
        <v>0.01</v>
      </c>
      <c r="W28">
        <f t="shared" si="15"/>
        <v>0.73410556302477992</v>
      </c>
      <c r="X28">
        <f t="shared" si="16"/>
        <v>2.4335599414271451E-3</v>
      </c>
      <c r="Y28">
        <f t="shared" si="17"/>
        <v>7.3410556302477992E-3</v>
      </c>
      <c r="Z28">
        <f t="shared" si="18"/>
        <v>0.724330947453105</v>
      </c>
      <c r="AB28">
        <f t="shared" si="19"/>
        <v>622.66119344151548</v>
      </c>
      <c r="AC28">
        <f t="shared" si="2"/>
        <v>612.28135174953763</v>
      </c>
      <c r="AE28">
        <f t="shared" si="3"/>
        <v>0</v>
      </c>
      <c r="AF28">
        <f t="shared" si="4"/>
        <v>0</v>
      </c>
      <c r="AG28">
        <f t="shared" si="4"/>
        <v>-9.0541368431638123</v>
      </c>
      <c r="AH28">
        <f t="shared" si="5"/>
        <v>-2433.5599414271451</v>
      </c>
      <c r="AI28">
        <f t="shared" si="6"/>
        <v>-2442.6140782703087</v>
      </c>
      <c r="AJ28">
        <f t="shared" si="7"/>
        <v>10.379841691977845</v>
      </c>
      <c r="AK28">
        <f t="shared" si="22"/>
        <v>43.586283540906088</v>
      </c>
      <c r="AL28">
        <f t="shared" si="8"/>
        <v>-2388.6479530374245</v>
      </c>
      <c r="AN28">
        <f t="shared" si="9"/>
        <v>0</v>
      </c>
      <c r="AO28">
        <f t="shared" si="9"/>
        <v>0</v>
      </c>
      <c r="AP28">
        <f t="shared" si="9"/>
        <v>-0.53259426709147906</v>
      </c>
      <c r="AQ28">
        <f t="shared" si="9"/>
        <v>-143.15004244785339</v>
      </c>
      <c r="AR28">
        <f t="shared" si="9"/>
        <v>-143.68263671494486</v>
      </c>
      <c r="AS28">
        <f t="shared" si="9"/>
        <v>0.61057660981107598</v>
      </c>
      <c r="AT28">
        <f t="shared" si="9"/>
        <v>2.5638893182001667</v>
      </c>
      <c r="AU28">
        <f t="shared" si="9"/>
        <v>-140.50817078693359</v>
      </c>
      <c r="AW28">
        <v>25</v>
      </c>
      <c r="AX28">
        <f>IF(Z28&gt;0, (R28*SUMPRODUCT(K28:$K$98, X28:$X$98)-K28*$AZ$3)/Z28, 0)</f>
        <v>845.30607714946245</v>
      </c>
    </row>
    <row r="29" spans="5:50" x14ac:dyDescent="0.25">
      <c r="E29">
        <v>2029</v>
      </c>
      <c r="F29" s="5">
        <f>EconomicRates!C69</f>
        <v>3.5571999999999999E-2</v>
      </c>
      <c r="G29" s="5">
        <f>EconomicRates!D69</f>
        <v>7.0000000000000007E-2</v>
      </c>
      <c r="H29" s="5">
        <f t="shared" si="10"/>
        <v>0.12000000000000001</v>
      </c>
      <c r="I29" s="5">
        <f t="shared" si="11"/>
        <v>1.1200000000000001</v>
      </c>
      <c r="J29">
        <f t="shared" si="12"/>
        <v>0.89285714285714279</v>
      </c>
      <c r="K29">
        <f t="shared" si="20"/>
        <v>5.2520809421655039E-2</v>
      </c>
      <c r="L29" s="2">
        <v>26</v>
      </c>
      <c r="M29" s="6">
        <v>3.3969999999999998E-3</v>
      </c>
      <c r="Q29" s="4">
        <f t="shared" si="21"/>
        <v>12.5</v>
      </c>
      <c r="R29">
        <f t="shared" si="0"/>
        <v>1000000</v>
      </c>
      <c r="S29">
        <f t="shared" si="1"/>
        <v>841.84931577000373</v>
      </c>
      <c r="U29">
        <f t="shared" si="13"/>
        <v>3.3969999999999998E-3</v>
      </c>
      <c r="V29">
        <f t="shared" si="14"/>
        <v>0.01</v>
      </c>
      <c r="W29">
        <f t="shared" si="15"/>
        <v>0.724330947453105</v>
      </c>
      <c r="X29">
        <f t="shared" si="16"/>
        <v>2.4605522284981978E-3</v>
      </c>
      <c r="Y29">
        <f t="shared" si="17"/>
        <v>7.2433094745310497E-3</v>
      </c>
      <c r="Z29">
        <f t="shared" si="18"/>
        <v>0.71462708575007583</v>
      </c>
      <c r="AB29">
        <f t="shared" si="19"/>
        <v>612.28135174953763</v>
      </c>
      <c r="AC29">
        <f t="shared" si="2"/>
        <v>601.6083231694131</v>
      </c>
      <c r="AE29">
        <f t="shared" si="3"/>
        <v>0</v>
      </c>
      <c r="AF29">
        <f t="shared" si="4"/>
        <v>0</v>
      </c>
      <c r="AG29">
        <f t="shared" si="4"/>
        <v>-8.9328385718759478</v>
      </c>
      <c r="AH29">
        <f t="shared" si="5"/>
        <v>-2460.5522284981976</v>
      </c>
      <c r="AI29">
        <f t="shared" si="6"/>
        <v>-2469.4850670700735</v>
      </c>
      <c r="AJ29">
        <f t="shared" si="7"/>
        <v>10.673028580124537</v>
      </c>
      <c r="AK29">
        <f t="shared" si="22"/>
        <v>42.859694622467636</v>
      </c>
      <c r="AL29">
        <f t="shared" si="8"/>
        <v>-2415.9523438674814</v>
      </c>
      <c r="AN29">
        <f t="shared" si="9"/>
        <v>0</v>
      </c>
      <c r="AO29">
        <f t="shared" si="9"/>
        <v>0</v>
      </c>
      <c r="AP29">
        <f t="shared" si="9"/>
        <v>-0.46915991222790582</v>
      </c>
      <c r="AQ29">
        <f t="shared" si="9"/>
        <v>-129.23019466498243</v>
      </c>
      <c r="AR29">
        <f t="shared" si="9"/>
        <v>-129.69935457721033</v>
      </c>
      <c r="AS29">
        <f t="shared" si="9"/>
        <v>0.56055610000859835</v>
      </c>
      <c r="AT29">
        <f t="shared" si="9"/>
        <v>2.251025853136956</v>
      </c>
      <c r="AU29">
        <f t="shared" si="9"/>
        <v>-126.88777262406479</v>
      </c>
      <c r="AW29">
        <v>26</v>
      </c>
      <c r="AX29">
        <f>IF(Z29&gt;0, (R29*SUMPRODUCT(K29:$K$98, X29:$X$98)-K29*$AZ$3)/Z29, 0)</f>
        <v>841.84931577000373</v>
      </c>
    </row>
    <row r="30" spans="5:50" x14ac:dyDescent="0.25">
      <c r="E30">
        <v>2030</v>
      </c>
      <c r="F30" s="5">
        <f>EconomicRates!C70</f>
        <v>3.5571999999999999E-2</v>
      </c>
      <c r="G30" s="5">
        <f>EconomicRates!D70</f>
        <v>7.0000000000000007E-2</v>
      </c>
      <c r="H30" s="5">
        <f t="shared" si="10"/>
        <v>0.12000000000000001</v>
      </c>
      <c r="I30" s="5">
        <f t="shared" si="11"/>
        <v>1.1200000000000001</v>
      </c>
      <c r="J30">
        <f t="shared" si="12"/>
        <v>0.89285714285714279</v>
      </c>
      <c r="K30">
        <f t="shared" si="20"/>
        <v>4.6893579840763422E-2</v>
      </c>
      <c r="L30" s="2">
        <v>27</v>
      </c>
      <c r="M30" s="6">
        <v>3.4910000000000002E-3</v>
      </c>
      <c r="Q30" s="4">
        <f t="shared" si="21"/>
        <v>12.5</v>
      </c>
      <c r="R30">
        <f t="shared" si="0"/>
        <v>1000000</v>
      </c>
      <c r="S30">
        <f t="shared" si="1"/>
        <v>837.83384812501197</v>
      </c>
      <c r="U30">
        <f t="shared" si="13"/>
        <v>3.4910000000000002E-3</v>
      </c>
      <c r="V30">
        <f t="shared" si="14"/>
        <v>0.01</v>
      </c>
      <c r="W30">
        <f t="shared" si="15"/>
        <v>0.71462708575007583</v>
      </c>
      <c r="X30">
        <f t="shared" si="16"/>
        <v>2.4947631563535149E-3</v>
      </c>
      <c r="Y30">
        <f t="shared" si="17"/>
        <v>7.1462708575007585E-3</v>
      </c>
      <c r="Z30">
        <f t="shared" si="18"/>
        <v>0.70498605173622153</v>
      </c>
      <c r="AB30">
        <f t="shared" si="19"/>
        <v>601.6083231694131</v>
      </c>
      <c r="AC30">
        <f t="shared" si="2"/>
        <v>590.6611766006173</v>
      </c>
      <c r="AE30">
        <f t="shared" si="3"/>
        <v>0</v>
      </c>
      <c r="AF30">
        <f t="shared" si="4"/>
        <v>0</v>
      </c>
      <c r="AG30">
        <f t="shared" si="4"/>
        <v>-8.8123256467027691</v>
      </c>
      <c r="AH30">
        <f t="shared" si="5"/>
        <v>-2494.7631563535147</v>
      </c>
      <c r="AI30">
        <f t="shared" si="6"/>
        <v>-2503.5754820002176</v>
      </c>
      <c r="AJ30">
        <f t="shared" si="7"/>
        <v>10.947146568795802</v>
      </c>
      <c r="AK30">
        <f t="shared" si="22"/>
        <v>42.11258262185892</v>
      </c>
      <c r="AL30">
        <f t="shared" si="8"/>
        <v>-2450.5157528095629</v>
      </c>
      <c r="AN30">
        <f t="shared" si="9"/>
        <v>0</v>
      </c>
      <c r="AO30">
        <f t="shared" si="9"/>
        <v>0</v>
      </c>
      <c r="AP30">
        <f t="shared" si="9"/>
        <v>-0.41324149629646345</v>
      </c>
      <c r="AQ30">
        <f t="shared" si="9"/>
        <v>-116.98837525625849</v>
      </c>
      <c r="AR30">
        <f t="shared" si="9"/>
        <v>-117.40161675255497</v>
      </c>
      <c r="AS30">
        <f t="shared" si="9"/>
        <v>0.51335089165236525</v>
      </c>
      <c r="AT30">
        <f t="shared" si="9"/>
        <v>1.9748097554788875</v>
      </c>
      <c r="AU30">
        <f t="shared" si="9"/>
        <v>-114.91345610542372</v>
      </c>
      <c r="AW30">
        <v>27</v>
      </c>
      <c r="AX30">
        <f>IF(Z30&gt;0, (R30*SUMPRODUCT(K30:$K$98, X30:$X$98)-K30*$AZ$3)/Z30, 0)</f>
        <v>837.83384812501197</v>
      </c>
    </row>
    <row r="31" spans="5:50" x14ac:dyDescent="0.25">
      <c r="E31">
        <v>2031</v>
      </c>
      <c r="F31" s="5">
        <f>EconomicRates!C71</f>
        <v>3.5571999999999999E-2</v>
      </c>
      <c r="G31" s="5">
        <f>EconomicRates!D71</f>
        <v>7.0000000000000007E-2</v>
      </c>
      <c r="H31" s="5">
        <f t="shared" si="10"/>
        <v>0.12000000000000001</v>
      </c>
      <c r="I31" s="5">
        <f t="shared" si="11"/>
        <v>1.1200000000000001</v>
      </c>
      <c r="J31">
        <f t="shared" si="12"/>
        <v>0.89285714285714279</v>
      </c>
      <c r="K31">
        <f t="shared" si="20"/>
        <v>4.1869267714967337E-2</v>
      </c>
      <c r="L31" s="2">
        <v>28</v>
      </c>
      <c r="M31" s="6">
        <v>3.5990000000000002E-3</v>
      </c>
      <c r="Q31" s="4">
        <f t="shared" si="21"/>
        <v>12.5</v>
      </c>
      <c r="R31">
        <f t="shared" si="0"/>
        <v>1000000</v>
      </c>
      <c r="S31">
        <f t="shared" si="1"/>
        <v>833.02206409614075</v>
      </c>
      <c r="U31">
        <f t="shared" si="13"/>
        <v>3.5990000000000002E-3</v>
      </c>
      <c r="V31">
        <f t="shared" si="14"/>
        <v>0.01</v>
      </c>
      <c r="W31">
        <f t="shared" si="15"/>
        <v>0.70498605173622153</v>
      </c>
      <c r="X31">
        <f t="shared" si="16"/>
        <v>2.5372448001986614E-3</v>
      </c>
      <c r="Y31">
        <f t="shared" si="17"/>
        <v>7.0498605173622154E-3</v>
      </c>
      <c r="Z31">
        <f t="shared" si="18"/>
        <v>0.69539894641866062</v>
      </c>
      <c r="AB31">
        <f t="shared" si="19"/>
        <v>590.6611766006173</v>
      </c>
      <c r="AC31">
        <f t="shared" si="2"/>
        <v>579.28266571595429</v>
      </c>
      <c r="AE31">
        <f t="shared" si="3"/>
        <v>0</v>
      </c>
      <c r="AF31">
        <f t="shared" si="4"/>
        <v>0</v>
      </c>
      <c r="AG31">
        <f t="shared" si="4"/>
        <v>-8.692486830233257</v>
      </c>
      <c r="AH31">
        <f t="shared" si="5"/>
        <v>-2537.2448001986613</v>
      </c>
      <c r="AI31">
        <f t="shared" si="6"/>
        <v>-2545.9372870288944</v>
      </c>
      <c r="AJ31">
        <f t="shared" si="7"/>
        <v>11.378510884663001</v>
      </c>
      <c r="AK31">
        <f t="shared" si="22"/>
        <v>41.346282362043212</v>
      </c>
      <c r="AL31">
        <f t="shared" si="8"/>
        <v>-2493.2124937821882</v>
      </c>
      <c r="AN31">
        <f t="shared" si="9"/>
        <v>0</v>
      </c>
      <c r="AO31">
        <f t="shared" si="9"/>
        <v>0</v>
      </c>
      <c r="AP31">
        <f t="shared" si="9"/>
        <v>-0.36394805820386406</v>
      </c>
      <c r="AQ31">
        <f t="shared" si="9"/>
        <v>-106.23258179792656</v>
      </c>
      <c r="AR31">
        <f t="shared" si="9"/>
        <v>-106.59652985613042</v>
      </c>
      <c r="AS31">
        <f t="shared" si="9"/>
        <v>0.47640991842762503</v>
      </c>
      <c r="AT31">
        <f t="shared" si="9"/>
        <v>1.7311385652350193</v>
      </c>
      <c r="AU31">
        <f t="shared" si="9"/>
        <v>-104.38898137246777</v>
      </c>
      <c r="AW31">
        <v>28</v>
      </c>
      <c r="AX31">
        <f>IF(Z31&gt;0, (R31*SUMPRODUCT(K31:$K$98, X31:$X$98)-K31*$AZ$3)/Z31, 0)</f>
        <v>833.02206409614075</v>
      </c>
    </row>
    <row r="32" spans="5:50" x14ac:dyDescent="0.25">
      <c r="E32">
        <v>2032</v>
      </c>
      <c r="F32" s="5">
        <f>EconomicRates!C72</f>
        <v>3.5571999999999999E-2</v>
      </c>
      <c r="G32" s="5">
        <f>EconomicRates!D72</f>
        <v>7.0000000000000007E-2</v>
      </c>
      <c r="H32" s="5">
        <f t="shared" si="10"/>
        <v>0.12000000000000001</v>
      </c>
      <c r="I32" s="5">
        <f t="shared" si="11"/>
        <v>1.1200000000000001</v>
      </c>
      <c r="J32">
        <f t="shared" si="12"/>
        <v>0.89285714285714279</v>
      </c>
      <c r="K32">
        <f t="shared" si="20"/>
        <v>3.7383274745506546E-2</v>
      </c>
      <c r="L32" s="2">
        <v>29</v>
      </c>
      <c r="M32" s="6">
        <v>3.7169999999999998E-3</v>
      </c>
      <c r="Q32" s="4">
        <f t="shared" si="21"/>
        <v>12.5</v>
      </c>
      <c r="R32">
        <f t="shared" si="0"/>
        <v>1000000</v>
      </c>
      <c r="S32">
        <f t="shared" si="1"/>
        <v>827.20157771979632</v>
      </c>
      <c r="U32">
        <f t="shared" si="13"/>
        <v>3.7169999999999998E-3</v>
      </c>
      <c r="V32">
        <f t="shared" si="14"/>
        <v>0.01</v>
      </c>
      <c r="W32">
        <f t="shared" si="15"/>
        <v>0.69539894641866062</v>
      </c>
      <c r="X32">
        <f t="shared" si="16"/>
        <v>2.5847978838381613E-3</v>
      </c>
      <c r="Y32">
        <f t="shared" si="17"/>
        <v>6.9539894641866065E-3</v>
      </c>
      <c r="Z32">
        <f t="shared" si="18"/>
        <v>0.68586015907063591</v>
      </c>
      <c r="AB32">
        <f t="shared" si="19"/>
        <v>579.28266571595429</v>
      </c>
      <c r="AC32">
        <f t="shared" si="2"/>
        <v>567.3446056783805</v>
      </c>
      <c r="AE32">
        <f t="shared" si="3"/>
        <v>0</v>
      </c>
      <c r="AF32">
        <f t="shared" si="4"/>
        <v>0</v>
      </c>
      <c r="AG32">
        <f t="shared" si="4"/>
        <v>-8.5732519883829497</v>
      </c>
      <c r="AH32">
        <f t="shared" si="5"/>
        <v>-2584.7978838381614</v>
      </c>
      <c r="AI32">
        <f t="shared" si="6"/>
        <v>-2593.3711358265446</v>
      </c>
      <c r="AJ32">
        <f t="shared" si="7"/>
        <v>11.938060037573791</v>
      </c>
      <c r="AK32">
        <f t="shared" si="22"/>
        <v>40.549786600116803</v>
      </c>
      <c r="AL32">
        <f t="shared" si="8"/>
        <v>-2540.8832891888537</v>
      </c>
      <c r="AN32">
        <f t="shared" si="9"/>
        <v>0</v>
      </c>
      <c r="AO32">
        <f t="shared" si="9"/>
        <v>0</v>
      </c>
      <c r="AP32">
        <f t="shared" si="9"/>
        <v>-0.32049623454418008</v>
      </c>
      <c r="AQ32">
        <f t="shared" si="9"/>
        <v>-96.628209453125905</v>
      </c>
      <c r="AR32">
        <f t="shared" si="9"/>
        <v>-96.948705687670085</v>
      </c>
      <c r="AS32">
        <f t="shared" si="9"/>
        <v>0.44628377831297322</v>
      </c>
      <c r="AT32">
        <f t="shared" si="9"/>
        <v>1.5158838133438262</v>
      </c>
      <c r="AU32">
        <f t="shared" si="9"/>
        <v>-94.986538096013277</v>
      </c>
      <c r="AW32">
        <v>29</v>
      </c>
      <c r="AX32">
        <f>IF(Z32&gt;0, (R32*SUMPRODUCT(K32:$K$98, X32:$X$98)-K32*$AZ$3)/Z32, 0)</f>
        <v>827.20157771979632</v>
      </c>
    </row>
    <row r="33" spans="5:50" x14ac:dyDescent="0.25">
      <c r="E33">
        <v>2033</v>
      </c>
      <c r="F33" s="5">
        <f>EconomicRates!C73</f>
        <v>3.5571999999999999E-2</v>
      </c>
      <c r="G33" s="5">
        <f>EconomicRates!D73</f>
        <v>7.0000000000000007E-2</v>
      </c>
      <c r="H33" s="5">
        <f t="shared" si="10"/>
        <v>0.12000000000000001</v>
      </c>
      <c r="I33" s="5">
        <f t="shared" si="11"/>
        <v>1.1200000000000001</v>
      </c>
      <c r="J33">
        <f t="shared" si="12"/>
        <v>0.89285714285714279</v>
      </c>
      <c r="K33">
        <f t="shared" si="20"/>
        <v>3.337792387991656E-2</v>
      </c>
      <c r="L33" s="2">
        <v>30</v>
      </c>
      <c r="M33" s="6">
        <v>3.852E-3</v>
      </c>
      <c r="Q33" s="4">
        <f t="shared" si="21"/>
        <v>12.5</v>
      </c>
      <c r="R33">
        <f t="shared" si="0"/>
        <v>1000000</v>
      </c>
      <c r="S33">
        <f t="shared" si="1"/>
        <v>820.43326316374691</v>
      </c>
      <c r="U33">
        <f t="shared" si="13"/>
        <v>3.852E-3</v>
      </c>
      <c r="V33">
        <f t="shared" si="14"/>
        <v>0.01</v>
      </c>
      <c r="W33">
        <f t="shared" si="15"/>
        <v>0.68586015907063591</v>
      </c>
      <c r="X33">
        <f t="shared" si="16"/>
        <v>2.6419333327400893E-3</v>
      </c>
      <c r="Y33">
        <f t="shared" si="17"/>
        <v>6.8586015907063595E-3</v>
      </c>
      <c r="Z33">
        <f t="shared" si="18"/>
        <v>0.67635962414718942</v>
      </c>
      <c r="AB33">
        <f t="shared" si="19"/>
        <v>567.3446056783805</v>
      </c>
      <c r="AC33">
        <f t="shared" si="2"/>
        <v>554.907933511284</v>
      </c>
      <c r="AE33">
        <f t="shared" si="3"/>
        <v>0</v>
      </c>
      <c r="AF33">
        <f t="shared" si="4"/>
        <v>0</v>
      </c>
      <c r="AG33">
        <f t="shared" si="4"/>
        <v>-8.4544953018398683</v>
      </c>
      <c r="AH33">
        <f t="shared" si="5"/>
        <v>-2641.9333327400896</v>
      </c>
      <c r="AI33">
        <f t="shared" si="6"/>
        <v>-2650.3878280419294</v>
      </c>
      <c r="AJ33">
        <f t="shared" si="7"/>
        <v>12.436672167096503</v>
      </c>
      <c r="AK33">
        <f t="shared" si="22"/>
        <v>39.714122397486641</v>
      </c>
      <c r="AL33">
        <f t="shared" si="8"/>
        <v>-2598.2370334773459</v>
      </c>
      <c r="AN33">
        <f t="shared" si="9"/>
        <v>0</v>
      </c>
      <c r="AO33">
        <f t="shared" si="9"/>
        <v>0</v>
      </c>
      <c r="AP33">
        <f t="shared" si="9"/>
        <v>-0.28219350062792331</v>
      </c>
      <c r="AQ33">
        <f t="shared" si="9"/>
        <v>-88.182249676012972</v>
      </c>
      <c r="AR33">
        <f t="shared" si="9"/>
        <v>-88.464443176640899</v>
      </c>
      <c r="AS33">
        <f t="shared" si="9"/>
        <v>0.41511029691282403</v>
      </c>
      <c r="AT33">
        <f t="shared" si="9"/>
        <v>1.3255749543409985</v>
      </c>
      <c r="AU33">
        <f t="shared" si="9"/>
        <v>-86.723757925387062</v>
      </c>
      <c r="AW33">
        <v>30</v>
      </c>
      <c r="AX33">
        <f>IF(Z33&gt;0, (R33*SUMPRODUCT(K33:$K$98, X33:$X$98)-K33*$AZ$3)/Z33, 0)</f>
        <v>820.43326316374691</v>
      </c>
    </row>
    <row r="34" spans="5:50" x14ac:dyDescent="0.25">
      <c r="E34">
        <v>2034</v>
      </c>
      <c r="F34" s="5">
        <f>EconomicRates!C74</f>
        <v>3.5571999999999999E-2</v>
      </c>
      <c r="G34" s="5">
        <f>EconomicRates!D74</f>
        <v>7.0000000000000007E-2</v>
      </c>
      <c r="H34" s="5">
        <f t="shared" si="10"/>
        <v>0.12000000000000001</v>
      </c>
      <c r="I34" s="5">
        <f t="shared" si="11"/>
        <v>1.1200000000000001</v>
      </c>
      <c r="J34">
        <f t="shared" si="12"/>
        <v>0.89285714285714279</v>
      </c>
      <c r="K34">
        <f t="shared" si="20"/>
        <v>2.9801717749925499E-2</v>
      </c>
      <c r="L34" s="2">
        <v>31</v>
      </c>
      <c r="M34" s="6">
        <v>4.0049999999999999E-3</v>
      </c>
      <c r="Q34" s="4">
        <f t="shared" si="21"/>
        <v>12.5</v>
      </c>
      <c r="R34">
        <f t="shared" si="0"/>
        <v>1000000</v>
      </c>
      <c r="S34">
        <f t="shared" si="1"/>
        <v>812.57623940705582</v>
      </c>
      <c r="U34">
        <f t="shared" si="13"/>
        <v>4.0049999999999999E-3</v>
      </c>
      <c r="V34">
        <f t="shared" si="14"/>
        <v>0.01</v>
      </c>
      <c r="W34">
        <f t="shared" si="15"/>
        <v>0.67635962414718942</v>
      </c>
      <c r="X34">
        <f t="shared" si="16"/>
        <v>2.7088202947094936E-3</v>
      </c>
      <c r="Y34">
        <f t="shared" si="17"/>
        <v>6.7635962414718948E-3</v>
      </c>
      <c r="Z34">
        <f t="shared" si="18"/>
        <v>0.66688720761100795</v>
      </c>
      <c r="AB34">
        <f t="shared" si="19"/>
        <v>554.907933511284</v>
      </c>
      <c r="AC34">
        <f t="shared" si="2"/>
        <v>541.89669926922534</v>
      </c>
      <c r="AE34">
        <f t="shared" si="3"/>
        <v>0</v>
      </c>
      <c r="AF34">
        <f t="shared" si="4"/>
        <v>0</v>
      </c>
      <c r="AG34">
        <f t="shared" si="4"/>
        <v>-8.3360900951375996</v>
      </c>
      <c r="AH34">
        <f t="shared" si="5"/>
        <v>-2708.8202947094937</v>
      </c>
      <c r="AI34">
        <f t="shared" si="6"/>
        <v>-2717.1563848046312</v>
      </c>
      <c r="AJ34">
        <f t="shared" si="7"/>
        <v>13.011234242058663</v>
      </c>
      <c r="AK34">
        <f t="shared" si="22"/>
        <v>38.843555345789881</v>
      </c>
      <c r="AL34">
        <f t="shared" si="8"/>
        <v>-2665.301595216783</v>
      </c>
      <c r="AN34">
        <f t="shared" si="9"/>
        <v>0</v>
      </c>
      <c r="AO34">
        <f t="shared" si="9"/>
        <v>0</v>
      </c>
      <c r="AP34">
        <f t="shared" si="9"/>
        <v>-0.24842980415324034</v>
      </c>
      <c r="AQ34">
        <f t="shared" si="9"/>
        <v>-80.727497858202341</v>
      </c>
      <c r="AR34">
        <f t="shared" si="9"/>
        <v>-80.975927662355573</v>
      </c>
      <c r="AS34">
        <f t="shared" si="9"/>
        <v>0.3877571304599981</v>
      </c>
      <c r="AT34">
        <f t="shared" si="9"/>
        <v>1.1576046728188398</v>
      </c>
      <c r="AU34">
        <f t="shared" ref="AU34:AU97" si="23">AL34*$K34</f>
        <v>-79.430565859076751</v>
      </c>
      <c r="AW34">
        <v>31</v>
      </c>
      <c r="AX34">
        <f>IF(Z34&gt;0, (R34*SUMPRODUCT(K34:$K$98, X34:$X$98)-K34*$AZ$3)/Z34, 0)</f>
        <v>812.57623940705582</v>
      </c>
    </row>
    <row r="35" spans="5:50" x14ac:dyDescent="0.25">
      <c r="E35">
        <v>2035</v>
      </c>
      <c r="F35" s="5">
        <f>EconomicRates!C75</f>
        <v>3.5571999999999999E-2</v>
      </c>
      <c r="G35" s="5">
        <f>EconomicRates!D75</f>
        <v>7.0000000000000007E-2</v>
      </c>
      <c r="H35" s="5">
        <f t="shared" si="10"/>
        <v>0.12000000000000001</v>
      </c>
      <c r="I35" s="5">
        <f t="shared" si="11"/>
        <v>1.1200000000000001</v>
      </c>
      <c r="J35">
        <f t="shared" si="12"/>
        <v>0.89285714285714279</v>
      </c>
      <c r="K35">
        <f t="shared" si="20"/>
        <v>2.660867656243348E-2</v>
      </c>
      <c r="L35" s="2">
        <v>32</v>
      </c>
      <c r="M35" s="6">
        <v>4.1640000000000002E-3</v>
      </c>
      <c r="Q35" s="4">
        <f t="shared" si="21"/>
        <v>12.5</v>
      </c>
      <c r="R35">
        <f t="shared" si="0"/>
        <v>1000000</v>
      </c>
      <c r="S35">
        <f t="shared" si="1"/>
        <v>803.54867468657142</v>
      </c>
      <c r="U35">
        <f t="shared" si="13"/>
        <v>4.1640000000000002E-3</v>
      </c>
      <c r="V35">
        <f t="shared" si="14"/>
        <v>0.01</v>
      </c>
      <c r="W35">
        <f t="shared" si="15"/>
        <v>0.66688720761100795</v>
      </c>
      <c r="X35">
        <f t="shared" si="16"/>
        <v>2.776918332492237E-3</v>
      </c>
      <c r="Y35">
        <f t="shared" si="17"/>
        <v>6.6688720761100793E-3</v>
      </c>
      <c r="Z35">
        <f t="shared" si="18"/>
        <v>0.65744141720240556</v>
      </c>
      <c r="AB35">
        <f t="shared" si="19"/>
        <v>541.89669926922534</v>
      </c>
      <c r="AC35">
        <f t="shared" si="2"/>
        <v>528.28617947705425</v>
      </c>
      <c r="AE35">
        <f t="shared" si="3"/>
        <v>0</v>
      </c>
      <c r="AF35">
        <f t="shared" ref="AF35:AG66" si="24">-$Z35*P35</f>
        <v>0</v>
      </c>
      <c r="AG35">
        <f t="shared" si="24"/>
        <v>-8.2180177150300704</v>
      </c>
      <c r="AH35">
        <f t="shared" si="5"/>
        <v>-2776.9183324922369</v>
      </c>
      <c r="AI35">
        <f t="shared" ref="AI35:AI66" si="25">SUM(AE35:AH35)</f>
        <v>-2785.1363502072668</v>
      </c>
      <c r="AJ35">
        <f t="shared" si="7"/>
        <v>13.61051979217109</v>
      </c>
      <c r="AK35">
        <f t="shared" si="22"/>
        <v>37.932768948845776</v>
      </c>
      <c r="AL35">
        <f t="shared" si="8"/>
        <v>-2733.5930614662498</v>
      </c>
      <c r="AN35">
        <f t="shared" ref="AN35:AT66" si="26">AE35*$K35</f>
        <v>0</v>
      </c>
      <c r="AO35">
        <f t="shared" si="26"/>
        <v>0</v>
      </c>
      <c r="AP35">
        <f t="shared" si="26"/>
        <v>-0.21867057536358378</v>
      </c>
      <c r="AQ35">
        <f t="shared" si="26"/>
        <v>-73.890121749578043</v>
      </c>
      <c r="AR35">
        <f t="shared" si="26"/>
        <v>-74.108792324941618</v>
      </c>
      <c r="AS35">
        <f t="shared" si="26"/>
        <v>0.36215791899647987</v>
      </c>
      <c r="AT35">
        <f t="shared" si="26"/>
        <v>1.0093407800773571</v>
      </c>
      <c r="AU35">
        <f t="shared" si="23"/>
        <v>-72.737293625867778</v>
      </c>
      <c r="AW35">
        <v>32</v>
      </c>
      <c r="AX35">
        <f>IF(Z35&gt;0, (R35*SUMPRODUCT(K35:$K$98, X35:$X$98)-K35*$AZ$3)/Z35, 0)</f>
        <v>803.54867468657142</v>
      </c>
    </row>
    <row r="36" spans="5:50" x14ac:dyDescent="0.25">
      <c r="E36">
        <v>2036</v>
      </c>
      <c r="F36" s="5">
        <f>EconomicRates!C76</f>
        <v>3.5571999999999999E-2</v>
      </c>
      <c r="G36" s="5">
        <f>EconomicRates!D76</f>
        <v>7.0000000000000007E-2</v>
      </c>
      <c r="H36" s="5">
        <f t="shared" si="10"/>
        <v>0.12000000000000001</v>
      </c>
      <c r="I36" s="5">
        <f t="shared" si="11"/>
        <v>1.1200000000000001</v>
      </c>
      <c r="J36">
        <f t="shared" si="12"/>
        <v>0.89285714285714279</v>
      </c>
      <c r="K36">
        <f t="shared" si="20"/>
        <v>2.3757746930744176E-2</v>
      </c>
      <c r="L36" s="2">
        <v>33</v>
      </c>
      <c r="M36" s="6">
        <v>4.3350000000000003E-3</v>
      </c>
      <c r="Q36" s="4">
        <f t="shared" si="21"/>
        <v>12.5</v>
      </c>
      <c r="R36">
        <f t="shared" si="0"/>
        <v>1000000</v>
      </c>
      <c r="S36">
        <f t="shared" si="1"/>
        <v>793.68586838996487</v>
      </c>
      <c r="U36">
        <f t="shared" si="13"/>
        <v>4.3350000000000003E-3</v>
      </c>
      <c r="V36">
        <f t="shared" si="14"/>
        <v>0.01</v>
      </c>
      <c r="W36">
        <f t="shared" si="15"/>
        <v>0.65744141720240556</v>
      </c>
      <c r="X36">
        <f t="shared" si="16"/>
        <v>2.8500085435724282E-3</v>
      </c>
      <c r="Y36">
        <f t="shared" si="17"/>
        <v>6.5744141720240554E-3</v>
      </c>
      <c r="Z36">
        <f t="shared" si="18"/>
        <v>0.64801699448680905</v>
      </c>
      <c r="AB36">
        <f t="shared" si="19"/>
        <v>528.28617947705425</v>
      </c>
      <c r="AC36">
        <f t="shared" si="2"/>
        <v>514.32193100071811</v>
      </c>
      <c r="AE36">
        <f t="shared" si="3"/>
        <v>0</v>
      </c>
      <c r="AF36">
        <f t="shared" si="24"/>
        <v>0</v>
      </c>
      <c r="AG36">
        <f t="shared" si="24"/>
        <v>-8.1002124310851134</v>
      </c>
      <c r="AH36">
        <f t="shared" si="5"/>
        <v>-2850.0085435724282</v>
      </c>
      <c r="AI36">
        <f t="shared" si="25"/>
        <v>-2858.1087560035135</v>
      </c>
      <c r="AJ36">
        <f t="shared" si="7"/>
        <v>13.964248476336138</v>
      </c>
      <c r="AK36">
        <f t="shared" si="22"/>
        <v>36.980032563393799</v>
      </c>
      <c r="AL36">
        <f t="shared" si="8"/>
        <v>-2807.1644749637835</v>
      </c>
      <c r="AN36">
        <f t="shared" si="26"/>
        <v>0</v>
      </c>
      <c r="AO36">
        <f t="shared" si="26"/>
        <v>0</v>
      </c>
      <c r="AP36">
        <f t="shared" si="26"/>
        <v>-0.19244279702298817</v>
      </c>
      <c r="AQ36">
        <f t="shared" si="26"/>
        <v>-67.70978172865253</v>
      </c>
      <c r="AR36">
        <f t="shared" si="26"/>
        <v>-67.902224525675521</v>
      </c>
      <c r="AS36">
        <f t="shared" si="26"/>
        <v>0.33175908137882393</v>
      </c>
      <c r="AT36">
        <f t="shared" si="26"/>
        <v>0.87856225513178865</v>
      </c>
      <c r="AU36">
        <f t="shared" si="23"/>
        <v>-66.691903189164918</v>
      </c>
      <c r="AW36">
        <v>33</v>
      </c>
      <c r="AX36">
        <f>IF(Z36&gt;0, (R36*SUMPRODUCT(K36:$K$98, X36:$X$98)-K36*$AZ$3)/Z36, 0)</f>
        <v>793.68586838996487</v>
      </c>
    </row>
    <row r="37" spans="5:50" x14ac:dyDescent="0.25">
      <c r="E37">
        <v>2037</v>
      </c>
      <c r="F37" s="5">
        <f>EconomicRates!C77</f>
        <v>3.5571999999999999E-2</v>
      </c>
      <c r="G37" s="5">
        <f>EconomicRates!D77</f>
        <v>7.0000000000000007E-2</v>
      </c>
      <c r="H37" s="5">
        <f t="shared" si="10"/>
        <v>0.12000000000000001</v>
      </c>
      <c r="I37" s="5">
        <f t="shared" si="11"/>
        <v>1.1200000000000001</v>
      </c>
      <c r="J37">
        <f t="shared" si="12"/>
        <v>0.89285714285714279</v>
      </c>
      <c r="K37">
        <f t="shared" si="20"/>
        <v>2.1212274045307299E-2</v>
      </c>
      <c r="L37" s="2">
        <v>34</v>
      </c>
      <c r="M37" s="6">
        <v>4.522E-3</v>
      </c>
      <c r="Q37" s="4">
        <f t="shared" si="21"/>
        <v>12.5</v>
      </c>
      <c r="R37">
        <f t="shared" si="0"/>
        <v>1000000</v>
      </c>
      <c r="S37">
        <f t="shared" si="1"/>
        <v>783.13859907731046</v>
      </c>
      <c r="U37">
        <f t="shared" si="13"/>
        <v>4.522E-3</v>
      </c>
      <c r="V37">
        <f t="shared" si="14"/>
        <v>0.01</v>
      </c>
      <c r="W37">
        <f t="shared" si="15"/>
        <v>0.64801699448680905</v>
      </c>
      <c r="X37">
        <f t="shared" si="16"/>
        <v>2.9303328490693503E-3</v>
      </c>
      <c r="Y37">
        <f t="shared" si="17"/>
        <v>6.4801699448680909E-3</v>
      </c>
      <c r="Z37">
        <f t="shared" si="18"/>
        <v>0.63860649169287165</v>
      </c>
      <c r="AB37">
        <f t="shared" si="19"/>
        <v>514.32193100071811</v>
      </c>
      <c r="AC37">
        <f t="shared" si="2"/>
        <v>500.11739326603163</v>
      </c>
      <c r="AE37">
        <f t="shared" si="3"/>
        <v>0</v>
      </c>
      <c r="AF37">
        <f t="shared" si="24"/>
        <v>0</v>
      </c>
      <c r="AG37">
        <f t="shared" si="24"/>
        <v>-7.9825811461608955</v>
      </c>
      <c r="AH37">
        <f t="shared" si="5"/>
        <v>-2930.3328490693502</v>
      </c>
      <c r="AI37">
        <f t="shared" si="25"/>
        <v>-2938.3154302155112</v>
      </c>
      <c r="AJ37">
        <f t="shared" si="7"/>
        <v>14.204537734686483</v>
      </c>
      <c r="AK37">
        <f t="shared" si="22"/>
        <v>36.002535170050272</v>
      </c>
      <c r="AL37">
        <f t="shared" si="8"/>
        <v>-2888.1083573107749</v>
      </c>
      <c r="AN37">
        <f t="shared" si="26"/>
        <v>0</v>
      </c>
      <c r="AO37">
        <f t="shared" si="26"/>
        <v>0</v>
      </c>
      <c r="AP37">
        <f t="shared" si="26"/>
        <v>-0.16932869886126817</v>
      </c>
      <c r="AQ37">
        <f t="shared" si="26"/>
        <v>-62.159023438425173</v>
      </c>
      <c r="AR37">
        <f t="shared" si="26"/>
        <v>-62.328352137286437</v>
      </c>
      <c r="AS37">
        <f t="shared" si="26"/>
        <v>0.30131054711507821</v>
      </c>
      <c r="AT37">
        <f t="shared" si="26"/>
        <v>0.76369564235292065</v>
      </c>
      <c r="AU37">
        <f t="shared" si="23"/>
        <v>-61.263345947818451</v>
      </c>
      <c r="AW37">
        <v>34</v>
      </c>
      <c r="AX37">
        <f>IF(Z37&gt;0, (R37*SUMPRODUCT(K37:$K$98, X37:$X$98)-K37*$AZ$3)/Z37, 0)</f>
        <v>783.13859907731046</v>
      </c>
    </row>
    <row r="38" spans="5:50" x14ac:dyDescent="0.25">
      <c r="E38">
        <v>2038</v>
      </c>
      <c r="F38" s="5">
        <f>EconomicRates!C78</f>
        <v>3.5571999999999999E-2</v>
      </c>
      <c r="G38" s="5">
        <f>EconomicRates!D78</f>
        <v>7.0000000000000007E-2</v>
      </c>
      <c r="H38" s="5">
        <f t="shared" si="10"/>
        <v>0.12000000000000001</v>
      </c>
      <c r="I38" s="5">
        <f t="shared" si="11"/>
        <v>1.1200000000000001</v>
      </c>
      <c r="J38">
        <f t="shared" si="12"/>
        <v>0.89285714285714279</v>
      </c>
      <c r="K38">
        <f t="shared" si="20"/>
        <v>1.8939530397595803E-2</v>
      </c>
      <c r="L38" s="2">
        <v>35</v>
      </c>
      <c r="M38" s="6">
        <v>4.7470000000000004E-3</v>
      </c>
      <c r="Q38" s="4">
        <f t="shared" si="21"/>
        <v>12.5</v>
      </c>
      <c r="R38">
        <f t="shared" si="0"/>
        <v>1000000</v>
      </c>
      <c r="S38">
        <f t="shared" si="1"/>
        <v>771.99528063765808</v>
      </c>
      <c r="U38">
        <f t="shared" si="13"/>
        <v>4.7470000000000004E-3</v>
      </c>
      <c r="V38">
        <f t="shared" si="14"/>
        <v>0.01</v>
      </c>
      <c r="W38">
        <f t="shared" si="15"/>
        <v>0.63860649169287165</v>
      </c>
      <c r="X38">
        <f t="shared" si="16"/>
        <v>3.0314650160660618E-3</v>
      </c>
      <c r="Y38">
        <f t="shared" si="17"/>
        <v>6.3860649169287164E-3</v>
      </c>
      <c r="Z38">
        <f t="shared" si="18"/>
        <v>0.62918896175987682</v>
      </c>
      <c r="AB38">
        <f t="shared" si="19"/>
        <v>500.11739326603163</v>
      </c>
      <c r="AC38">
        <f t="shared" si="2"/>
        <v>485.7309091079328</v>
      </c>
      <c r="AE38">
        <f t="shared" si="3"/>
        <v>0</v>
      </c>
      <c r="AF38">
        <f t="shared" si="24"/>
        <v>0</v>
      </c>
      <c r="AG38">
        <f t="shared" si="24"/>
        <v>-7.8648620219984604</v>
      </c>
      <c r="AH38">
        <f t="shared" si="5"/>
        <v>-3031.4650160660617</v>
      </c>
      <c r="AI38">
        <f t="shared" si="25"/>
        <v>-3039.32987808806</v>
      </c>
      <c r="AJ38">
        <f t="shared" si="7"/>
        <v>14.386484158098824</v>
      </c>
      <c r="AK38">
        <f t="shared" si="22"/>
        <v>35.008217528622218</v>
      </c>
      <c r="AL38">
        <f t="shared" si="8"/>
        <v>-2989.935176401339</v>
      </c>
      <c r="AN38">
        <f t="shared" si="26"/>
        <v>0</v>
      </c>
      <c r="AO38">
        <f t="shared" si="26"/>
        <v>0</v>
      </c>
      <c r="AP38">
        <f t="shared" si="26"/>
        <v>-0.14895679333853662</v>
      </c>
      <c r="AQ38">
        <f t="shared" si="26"/>
        <v>-57.414523821031423</v>
      </c>
      <c r="AR38">
        <f t="shared" si="26"/>
        <v>-57.563480614369958</v>
      </c>
      <c r="AS38">
        <f t="shared" si="26"/>
        <v>0.27247325402684314</v>
      </c>
      <c r="AT38">
        <f t="shared" si="26"/>
        <v>0.66303920004898675</v>
      </c>
      <c r="AU38">
        <f t="shared" si="23"/>
        <v>-56.627968160294131</v>
      </c>
      <c r="AW38">
        <v>35</v>
      </c>
      <c r="AX38">
        <f>IF(Z38&gt;0, (R38*SUMPRODUCT(K38:$K$98, X38:$X$98)-K38*$AZ$3)/Z38, 0)</f>
        <v>771.99528063765808</v>
      </c>
    </row>
    <row r="39" spans="5:50" x14ac:dyDescent="0.25">
      <c r="E39">
        <v>2039</v>
      </c>
      <c r="F39" s="5">
        <f>EconomicRates!C79</f>
        <v>3.5571999999999999E-2</v>
      </c>
      <c r="G39" s="5">
        <f>EconomicRates!D79</f>
        <v>7.0000000000000007E-2</v>
      </c>
      <c r="H39" s="5">
        <f t="shared" si="10"/>
        <v>0.12000000000000001</v>
      </c>
      <c r="I39" s="5">
        <f t="shared" si="11"/>
        <v>1.1200000000000001</v>
      </c>
      <c r="J39">
        <f t="shared" si="12"/>
        <v>0.89285714285714279</v>
      </c>
      <c r="K39">
        <f t="shared" si="20"/>
        <v>1.6910294997853393E-2</v>
      </c>
      <c r="L39" s="2">
        <v>36</v>
      </c>
      <c r="M39" s="6">
        <v>4.9870000000000001E-3</v>
      </c>
      <c r="Q39" s="4">
        <f t="shared" si="21"/>
        <v>12.5</v>
      </c>
      <c r="R39">
        <f t="shared" si="0"/>
        <v>1000000</v>
      </c>
      <c r="S39">
        <f t="shared" si="1"/>
        <v>759.92475313543412</v>
      </c>
      <c r="U39">
        <f t="shared" si="13"/>
        <v>4.9870000000000001E-3</v>
      </c>
      <c r="V39">
        <f t="shared" si="14"/>
        <v>0.01</v>
      </c>
      <c r="W39">
        <f t="shared" si="15"/>
        <v>0.62918896175987682</v>
      </c>
      <c r="X39">
        <f t="shared" si="16"/>
        <v>3.1377653522965056E-3</v>
      </c>
      <c r="Y39">
        <f t="shared" si="17"/>
        <v>6.2918896175987683E-3</v>
      </c>
      <c r="Z39">
        <f t="shared" si="18"/>
        <v>0.61975930678998159</v>
      </c>
      <c r="AB39">
        <f t="shared" si="19"/>
        <v>485.7309091079328</v>
      </c>
      <c r="AC39">
        <f t="shared" si="2"/>
        <v>470.97043821576455</v>
      </c>
      <c r="AE39">
        <f t="shared" si="3"/>
        <v>0</v>
      </c>
      <c r="AF39">
        <f t="shared" si="24"/>
        <v>0</v>
      </c>
      <c r="AG39">
        <f t="shared" si="24"/>
        <v>-7.7469913348747701</v>
      </c>
      <c r="AH39">
        <f t="shared" si="5"/>
        <v>-3137.7653522965056</v>
      </c>
      <c r="AI39">
        <f t="shared" si="25"/>
        <v>-3145.5123436313802</v>
      </c>
      <c r="AJ39">
        <f t="shared" si="7"/>
        <v>14.760470892168257</v>
      </c>
      <c r="AK39">
        <f t="shared" si="22"/>
        <v>34.001163637555301</v>
      </c>
      <c r="AL39">
        <f t="shared" si="8"/>
        <v>-3096.7507091016569</v>
      </c>
      <c r="AN39">
        <f t="shared" si="26"/>
        <v>0</v>
      </c>
      <c r="AO39">
        <f t="shared" si="26"/>
        <v>0</v>
      </c>
      <c r="AP39">
        <f t="shared" si="26"/>
        <v>-0.1310039088185464</v>
      </c>
      <c r="AQ39">
        <f t="shared" si="26"/>
        <v>-53.060537741377289</v>
      </c>
      <c r="AR39">
        <f t="shared" si="26"/>
        <v>-53.19154165019583</v>
      </c>
      <c r="AS39">
        <f t="shared" si="26"/>
        <v>0.24960391709379348</v>
      </c>
      <c r="AT39">
        <f t="shared" si="26"/>
        <v>0.57496970738134612</v>
      </c>
      <c r="AU39">
        <f t="shared" si="23"/>
        <v>-52.366968025720695</v>
      </c>
      <c r="AW39">
        <v>36</v>
      </c>
      <c r="AX39">
        <f>IF(Z39&gt;0, (R39*SUMPRODUCT(K39:$K$98, X39:$X$98)-K39*$AZ$3)/Z39, 0)</f>
        <v>759.92475313543412</v>
      </c>
    </row>
    <row r="40" spans="5:50" x14ac:dyDescent="0.25">
      <c r="E40">
        <v>2040</v>
      </c>
      <c r="F40" s="5">
        <f>EconomicRates!C80</f>
        <v>3.5571999999999999E-2</v>
      </c>
      <c r="G40" s="5">
        <f>EconomicRates!D80</f>
        <v>7.0000000000000007E-2</v>
      </c>
      <c r="H40" s="5">
        <f t="shared" si="10"/>
        <v>0.12000000000000001</v>
      </c>
      <c r="I40" s="5">
        <f t="shared" si="11"/>
        <v>1.1200000000000001</v>
      </c>
      <c r="J40">
        <f t="shared" si="12"/>
        <v>0.89285714285714279</v>
      </c>
      <c r="K40">
        <f t="shared" si="20"/>
        <v>1.5098477676654815E-2</v>
      </c>
      <c r="L40" s="2">
        <v>37</v>
      </c>
      <c r="M40" s="6">
        <v>5.2249999999999996E-3</v>
      </c>
      <c r="Q40" s="4">
        <f t="shared" si="21"/>
        <v>12.5</v>
      </c>
      <c r="R40">
        <f t="shared" si="0"/>
        <v>1000000</v>
      </c>
      <c r="S40">
        <f t="shared" si="1"/>
        <v>747.1347534767134</v>
      </c>
      <c r="U40">
        <f t="shared" si="13"/>
        <v>5.2249999999999996E-3</v>
      </c>
      <c r="V40">
        <f t="shared" si="14"/>
        <v>0.01</v>
      </c>
      <c r="W40">
        <f t="shared" si="15"/>
        <v>0.61975930678998159</v>
      </c>
      <c r="X40">
        <f t="shared" si="16"/>
        <v>3.2382423779776536E-3</v>
      </c>
      <c r="Y40">
        <f t="shared" si="17"/>
        <v>6.1975930678998164E-3</v>
      </c>
      <c r="Z40">
        <f t="shared" si="18"/>
        <v>0.61032347134410414</v>
      </c>
      <c r="AB40">
        <f t="shared" si="19"/>
        <v>470.97043821576455</v>
      </c>
      <c r="AC40">
        <f t="shared" si="2"/>
        <v>455.99387630372922</v>
      </c>
      <c r="AE40">
        <f t="shared" si="3"/>
        <v>0</v>
      </c>
      <c r="AF40">
        <f t="shared" si="24"/>
        <v>0</v>
      </c>
      <c r="AG40">
        <f t="shared" si="24"/>
        <v>-7.6290433918013019</v>
      </c>
      <c r="AH40">
        <f t="shared" si="5"/>
        <v>-3238.2423779776536</v>
      </c>
      <c r="AI40">
        <f t="shared" si="25"/>
        <v>-3245.8714213694548</v>
      </c>
      <c r="AJ40">
        <f t="shared" si="7"/>
        <v>14.976561912035322</v>
      </c>
      <c r="AK40">
        <f t="shared" si="22"/>
        <v>32.967930675103524</v>
      </c>
      <c r="AL40">
        <f t="shared" si="8"/>
        <v>-3197.9269287823158</v>
      </c>
      <c r="AN40">
        <f t="shared" si="26"/>
        <v>0</v>
      </c>
      <c r="AO40">
        <f t="shared" si="26"/>
        <v>0</v>
      </c>
      <c r="AP40">
        <f t="shared" si="26"/>
        <v>-0.11518694134534288</v>
      </c>
      <c r="AQ40">
        <f t="shared" si="26"/>
        <v>-48.892530255493206</v>
      </c>
      <c r="AR40">
        <f t="shared" si="26"/>
        <v>-49.007717196838549</v>
      </c>
      <c r="AS40">
        <f t="shared" si="26"/>
        <v>0.22612328570190407</v>
      </c>
      <c r="AT40">
        <f t="shared" si="26"/>
        <v>0.49776556534355404</v>
      </c>
      <c r="AU40">
        <f t="shared" si="23"/>
        <v>-48.28382834579309</v>
      </c>
      <c r="AW40">
        <v>37</v>
      </c>
      <c r="AX40">
        <f>IF(Z40&gt;0, (R40*SUMPRODUCT(K40:$K$98, X40:$X$98)-K40*$AZ$3)/Z40, 0)</f>
        <v>747.1347534767134</v>
      </c>
    </row>
    <row r="41" spans="5:50" x14ac:dyDescent="0.25">
      <c r="E41">
        <v>2041</v>
      </c>
      <c r="F41" s="5">
        <f>EconomicRates!C81</f>
        <v>3.5571999999999999E-2</v>
      </c>
      <c r="G41" s="5">
        <f>EconomicRates!D81</f>
        <v>7.0000000000000007E-2</v>
      </c>
      <c r="H41" s="5">
        <f t="shared" si="10"/>
        <v>0.12000000000000001</v>
      </c>
      <c r="I41" s="5">
        <f t="shared" si="11"/>
        <v>1.1200000000000001</v>
      </c>
      <c r="J41">
        <f t="shared" si="12"/>
        <v>0.89285714285714279</v>
      </c>
      <c r="K41">
        <f t="shared" si="20"/>
        <v>1.348078363987037E-2</v>
      </c>
      <c r="L41" s="2">
        <v>38</v>
      </c>
      <c r="M41" s="6">
        <v>5.4879999999999998E-3</v>
      </c>
      <c r="Q41" s="4">
        <f t="shared" si="21"/>
        <v>12.5</v>
      </c>
      <c r="R41">
        <f t="shared" si="0"/>
        <v>1000000</v>
      </c>
      <c r="S41">
        <f t="shared" si="1"/>
        <v>734.1094117665059</v>
      </c>
      <c r="U41">
        <f t="shared" si="13"/>
        <v>5.4879999999999998E-3</v>
      </c>
      <c r="V41">
        <f t="shared" si="14"/>
        <v>0.01</v>
      </c>
      <c r="W41">
        <f t="shared" si="15"/>
        <v>0.61032347134410414</v>
      </c>
      <c r="X41">
        <f t="shared" si="16"/>
        <v>3.3494552107364434E-3</v>
      </c>
      <c r="Y41">
        <f t="shared" si="17"/>
        <v>6.1032347134410414E-3</v>
      </c>
      <c r="Z41">
        <f t="shared" si="18"/>
        <v>0.60087078141992656</v>
      </c>
      <c r="AB41">
        <f t="shared" si="19"/>
        <v>455.99387630372922</v>
      </c>
      <c r="AC41">
        <f t="shared" si="2"/>
        <v>441.10489589586302</v>
      </c>
      <c r="AE41">
        <f t="shared" si="3"/>
        <v>0</v>
      </c>
      <c r="AF41">
        <f t="shared" si="24"/>
        <v>0</v>
      </c>
      <c r="AG41">
        <f t="shared" si="24"/>
        <v>-7.510884767749082</v>
      </c>
      <c r="AH41">
        <f t="shared" si="5"/>
        <v>-3349.4552107364434</v>
      </c>
      <c r="AI41">
        <f t="shared" si="25"/>
        <v>-3356.9660955041927</v>
      </c>
      <c r="AJ41">
        <f t="shared" si="7"/>
        <v>14.8889804078662</v>
      </c>
      <c r="AK41">
        <f t="shared" si="22"/>
        <v>31.919571341261047</v>
      </c>
      <c r="AL41">
        <f t="shared" si="8"/>
        <v>-3310.1575437550655</v>
      </c>
      <c r="AN41">
        <f t="shared" si="26"/>
        <v>0</v>
      </c>
      <c r="AO41">
        <f t="shared" si="26"/>
        <v>0</v>
      </c>
      <c r="AP41">
        <f t="shared" si="26"/>
        <v>-0.10125261249802339</v>
      </c>
      <c r="AQ41">
        <f t="shared" si="26"/>
        <v>-45.15328100737441</v>
      </c>
      <c r="AR41">
        <f t="shared" si="26"/>
        <v>-45.254533619872433</v>
      </c>
      <c r="AS41">
        <f t="shared" si="26"/>
        <v>0.20071512349671314</v>
      </c>
      <c r="AT41">
        <f t="shared" si="26"/>
        <v>0.43030083512894707</v>
      </c>
      <c r="AU41">
        <f t="shared" si="23"/>
        <v>-44.623517661246773</v>
      </c>
      <c r="AW41">
        <v>38</v>
      </c>
      <c r="AX41">
        <f>IF(Z41&gt;0, (R41*SUMPRODUCT(K41:$K$98, X41:$X$98)-K41*$AZ$3)/Z41, 0)</f>
        <v>734.1094117665059</v>
      </c>
    </row>
    <row r="42" spans="5:50" x14ac:dyDescent="0.25">
      <c r="E42">
        <v>2042</v>
      </c>
      <c r="F42" s="5">
        <f>EconomicRates!C82</f>
        <v>3.5571999999999999E-2</v>
      </c>
      <c r="G42" s="5">
        <f>EconomicRates!D82</f>
        <v>7.0000000000000007E-2</v>
      </c>
      <c r="H42" s="5">
        <f t="shared" si="10"/>
        <v>0.12000000000000001</v>
      </c>
      <c r="I42" s="5">
        <f t="shared" si="11"/>
        <v>1.1200000000000001</v>
      </c>
      <c r="J42">
        <f t="shared" si="12"/>
        <v>0.89285714285714279</v>
      </c>
      <c r="K42">
        <f t="shared" si="20"/>
        <v>1.2036413964169972E-2</v>
      </c>
      <c r="L42" s="2">
        <v>39</v>
      </c>
      <c r="M42" s="6">
        <v>5.7670000000000004E-3</v>
      </c>
      <c r="Q42" s="4">
        <f t="shared" si="21"/>
        <v>12.5</v>
      </c>
      <c r="R42">
        <f t="shared" si="0"/>
        <v>1000000</v>
      </c>
      <c r="S42">
        <f t="shared" si="1"/>
        <v>720.85592939531557</v>
      </c>
      <c r="U42">
        <f t="shared" si="13"/>
        <v>5.7670000000000004E-3</v>
      </c>
      <c r="V42">
        <f t="shared" si="14"/>
        <v>0.01</v>
      </c>
      <c r="W42">
        <f t="shared" si="15"/>
        <v>0.60087078141992656</v>
      </c>
      <c r="X42">
        <f t="shared" si="16"/>
        <v>3.4652217964487165E-3</v>
      </c>
      <c r="Y42">
        <f t="shared" si="17"/>
        <v>6.0087078141992656E-3</v>
      </c>
      <c r="Z42">
        <f t="shared" si="18"/>
        <v>0.59139685180927859</v>
      </c>
      <c r="AB42">
        <f t="shared" si="19"/>
        <v>441.10489589586302</v>
      </c>
      <c r="AC42">
        <f t="shared" si="2"/>
        <v>426.31192725244125</v>
      </c>
      <c r="AE42">
        <f t="shared" si="3"/>
        <v>0</v>
      </c>
      <c r="AF42">
        <f t="shared" si="24"/>
        <v>0</v>
      </c>
      <c r="AG42">
        <f t="shared" si="24"/>
        <v>-7.392460647615982</v>
      </c>
      <c r="AH42">
        <f t="shared" si="5"/>
        <v>-3465.2217964487168</v>
      </c>
      <c r="AI42">
        <f t="shared" si="25"/>
        <v>-3472.6142570963329</v>
      </c>
      <c r="AJ42">
        <f t="shared" si="7"/>
        <v>14.792968643421773</v>
      </c>
      <c r="AK42">
        <f t="shared" si="22"/>
        <v>30.877342712710416</v>
      </c>
      <c r="AL42">
        <f t="shared" si="8"/>
        <v>-3426.9439457402009</v>
      </c>
      <c r="AN42">
        <f t="shared" si="26"/>
        <v>0</v>
      </c>
      <c r="AO42">
        <f t="shared" si="26"/>
        <v>0</v>
      </c>
      <c r="AP42">
        <f t="shared" si="26"/>
        <v>-8.8978716568542005E-2</v>
      </c>
      <c r="AQ42">
        <f t="shared" si="26"/>
        <v>-41.708844019721489</v>
      </c>
      <c r="AR42">
        <f t="shared" si="26"/>
        <v>-41.797822736290037</v>
      </c>
      <c r="AS42">
        <f t="shared" si="26"/>
        <v>0.17805429435121037</v>
      </c>
      <c r="AT42">
        <f t="shared" si="26"/>
        <v>0.37165247900372961</v>
      </c>
      <c r="AU42">
        <f t="shared" si="23"/>
        <v>-41.248115962935096</v>
      </c>
      <c r="AW42">
        <v>39</v>
      </c>
      <c r="AX42">
        <f>IF(Z42&gt;0, (R42*SUMPRODUCT(K42:$K$98, X42:$X$98)-K42*$AZ$3)/Z42, 0)</f>
        <v>720.85592939531557</v>
      </c>
    </row>
    <row r="43" spans="5:50" x14ac:dyDescent="0.25">
      <c r="E43">
        <v>2043</v>
      </c>
      <c r="F43" s="5">
        <f>EconomicRates!C83</f>
        <v>3.5571999999999999E-2</v>
      </c>
      <c r="G43" s="5">
        <f>EconomicRates!D83</f>
        <v>7.0000000000000007E-2</v>
      </c>
      <c r="H43" s="5">
        <f t="shared" si="10"/>
        <v>0.12000000000000001</v>
      </c>
      <c r="I43" s="5">
        <f t="shared" si="11"/>
        <v>1.1200000000000001</v>
      </c>
      <c r="J43">
        <f t="shared" si="12"/>
        <v>0.89285714285714279</v>
      </c>
      <c r="K43">
        <f t="shared" si="20"/>
        <v>1.0746798182294617E-2</v>
      </c>
      <c r="L43" s="2">
        <v>40</v>
      </c>
      <c r="M43" s="6">
        <v>6.0780000000000001E-3</v>
      </c>
      <c r="Q43" s="4">
        <f t="shared" si="21"/>
        <v>12.5</v>
      </c>
      <c r="R43">
        <f t="shared" si="0"/>
        <v>1000000</v>
      </c>
      <c r="S43">
        <f t="shared" si="1"/>
        <v>707.54207152103197</v>
      </c>
      <c r="U43">
        <f t="shared" si="13"/>
        <v>6.0780000000000001E-3</v>
      </c>
      <c r="V43">
        <f t="shared" si="14"/>
        <v>0.01</v>
      </c>
      <c r="W43">
        <f t="shared" si="15"/>
        <v>0.59139685180927859</v>
      </c>
      <c r="X43">
        <f t="shared" si="16"/>
        <v>3.5945100652967953E-3</v>
      </c>
      <c r="Y43">
        <f t="shared" si="17"/>
        <v>5.913968518092786E-3</v>
      </c>
      <c r="Z43">
        <f t="shared" si="18"/>
        <v>0.58188837322588904</v>
      </c>
      <c r="AB43">
        <f t="shared" si="19"/>
        <v>426.31192725244125</v>
      </c>
      <c r="AC43">
        <f t="shared" si="2"/>
        <v>411.71050498624891</v>
      </c>
      <c r="AE43">
        <f t="shared" si="3"/>
        <v>0</v>
      </c>
      <c r="AF43">
        <f t="shared" si="24"/>
        <v>0</v>
      </c>
      <c r="AG43">
        <f t="shared" si="24"/>
        <v>-7.2736046653236128</v>
      </c>
      <c r="AH43">
        <f t="shared" si="5"/>
        <v>-3594.5100652967953</v>
      </c>
      <c r="AI43">
        <f t="shared" si="25"/>
        <v>-3601.7836699621189</v>
      </c>
      <c r="AJ43">
        <f t="shared" si="7"/>
        <v>14.601422266192344</v>
      </c>
      <c r="AK43">
        <f t="shared" si="22"/>
        <v>29.84183490767089</v>
      </c>
      <c r="AL43">
        <f t="shared" si="8"/>
        <v>-3557.3404127882554</v>
      </c>
      <c r="AN43">
        <f t="shared" si="26"/>
        <v>0</v>
      </c>
      <c r="AO43">
        <f t="shared" si="26"/>
        <v>0</v>
      </c>
      <c r="AP43">
        <f t="shared" si="26"/>
        <v>-7.8167961396029453E-2</v>
      </c>
      <c r="AQ43">
        <f t="shared" si="26"/>
        <v>-38.629474235971308</v>
      </c>
      <c r="AR43">
        <f t="shared" si="26"/>
        <v>-38.707642197367335</v>
      </c>
      <c r="AS43">
        <f t="shared" si="26"/>
        <v>0.15691853826923202</v>
      </c>
      <c r="AT43">
        <f t="shared" si="26"/>
        <v>0.32070417714209359</v>
      </c>
      <c r="AU43">
        <f t="shared" si="23"/>
        <v>-38.230019481956006</v>
      </c>
      <c r="AW43">
        <v>40</v>
      </c>
      <c r="AX43">
        <f>IF(Z43&gt;0, (R43*SUMPRODUCT(K43:$K$98, X43:$X$98)-K43*$AZ$3)/Z43, 0)</f>
        <v>707.54207152103197</v>
      </c>
    </row>
    <row r="44" spans="5:50" x14ac:dyDescent="0.25">
      <c r="E44">
        <v>2044</v>
      </c>
      <c r="F44" s="5">
        <f>EconomicRates!C84</f>
        <v>3.5571999999999999E-2</v>
      </c>
      <c r="G44" s="5">
        <f>EconomicRates!D84</f>
        <v>7.0000000000000007E-2</v>
      </c>
      <c r="H44" s="5">
        <f t="shared" si="10"/>
        <v>0.12000000000000001</v>
      </c>
      <c r="I44" s="5">
        <f t="shared" si="11"/>
        <v>1.1200000000000001</v>
      </c>
      <c r="J44">
        <f t="shared" si="12"/>
        <v>0.89285714285714279</v>
      </c>
      <c r="K44">
        <f t="shared" si="20"/>
        <v>9.5953555199059081E-3</v>
      </c>
      <c r="L44" s="2">
        <v>41</v>
      </c>
      <c r="M44" s="6">
        <v>6.4359999999999999E-3</v>
      </c>
      <c r="Q44" s="4">
        <f t="shared" si="21"/>
        <v>12.5</v>
      </c>
      <c r="R44">
        <f t="shared" si="0"/>
        <v>1000000</v>
      </c>
      <c r="S44">
        <f t="shared" si="1"/>
        <v>694.15884953975592</v>
      </c>
      <c r="U44">
        <f t="shared" si="13"/>
        <v>6.4359999999999999E-3</v>
      </c>
      <c r="V44">
        <f t="shared" si="14"/>
        <v>0.01</v>
      </c>
      <c r="W44">
        <f t="shared" si="15"/>
        <v>0.58188837322588904</v>
      </c>
      <c r="X44">
        <f t="shared" si="16"/>
        <v>3.7450335700818216E-3</v>
      </c>
      <c r="Y44">
        <f t="shared" si="17"/>
        <v>5.8188837322588902E-3</v>
      </c>
      <c r="Z44">
        <f t="shared" si="18"/>
        <v>0.5723244559235483</v>
      </c>
      <c r="AB44">
        <f t="shared" si="19"/>
        <v>411.71050498624891</v>
      </c>
      <c r="AC44">
        <f t="shared" si="2"/>
        <v>397.28408588735704</v>
      </c>
      <c r="AE44">
        <f t="shared" si="3"/>
        <v>0</v>
      </c>
      <c r="AF44">
        <f t="shared" si="24"/>
        <v>0</v>
      </c>
      <c r="AG44">
        <f t="shared" si="24"/>
        <v>-7.1540556990443536</v>
      </c>
      <c r="AH44">
        <f t="shared" si="5"/>
        <v>-3745.0335700818218</v>
      </c>
      <c r="AI44">
        <f t="shared" si="25"/>
        <v>-3752.1876257808663</v>
      </c>
      <c r="AJ44">
        <f t="shared" si="7"/>
        <v>14.42641909889187</v>
      </c>
      <c r="AK44">
        <f t="shared" si="22"/>
        <v>28.819735349037426</v>
      </c>
      <c r="AL44">
        <f t="shared" si="8"/>
        <v>-3708.941471332937</v>
      </c>
      <c r="AN44">
        <f t="shared" si="26"/>
        <v>0</v>
      </c>
      <c r="AO44">
        <f t="shared" si="26"/>
        <v>0</v>
      </c>
      <c r="AP44">
        <f t="shared" si="26"/>
        <v>-6.8645707841539561E-2</v>
      </c>
      <c r="AQ44">
        <f t="shared" si="26"/>
        <v>-35.934928538917539</v>
      </c>
      <c r="AR44">
        <f t="shared" si="26"/>
        <v>-36.003574246759079</v>
      </c>
      <c r="AS44">
        <f t="shared" si="26"/>
        <v>0.13842662013302812</v>
      </c>
      <c r="AT44">
        <f t="shared" si="26"/>
        <v>0.27653560666361371</v>
      </c>
      <c r="AU44">
        <f t="shared" si="23"/>
        <v>-35.58861201996244</v>
      </c>
      <c r="AW44">
        <v>41</v>
      </c>
      <c r="AX44">
        <f>IF(Z44&gt;0, (R44*SUMPRODUCT(K44:$K$98, X44:$X$98)-K44*$AZ$3)/Z44, 0)</f>
        <v>694.15884953975592</v>
      </c>
    </row>
    <row r="45" spans="5:50" x14ac:dyDescent="0.25">
      <c r="E45">
        <v>2045</v>
      </c>
      <c r="F45" s="5">
        <f>EconomicRates!C85</f>
        <v>3.5571999999999999E-2</v>
      </c>
      <c r="G45" s="5">
        <f>EconomicRates!D85</f>
        <v>7.0000000000000007E-2</v>
      </c>
      <c r="H45" s="5">
        <f t="shared" si="10"/>
        <v>0.12000000000000001</v>
      </c>
      <c r="I45" s="5">
        <f t="shared" si="11"/>
        <v>1.1200000000000001</v>
      </c>
      <c r="J45">
        <f t="shared" si="12"/>
        <v>0.89285714285714279</v>
      </c>
      <c r="K45">
        <f t="shared" si="20"/>
        <v>8.5672817142017025E-3</v>
      </c>
      <c r="L45" s="2">
        <v>42</v>
      </c>
      <c r="M45" s="6">
        <v>6.8199999999999997E-3</v>
      </c>
      <c r="Q45" s="4">
        <f t="shared" si="21"/>
        <v>12.5</v>
      </c>
      <c r="R45">
        <f t="shared" si="0"/>
        <v>1000000</v>
      </c>
      <c r="S45">
        <f t="shared" si="1"/>
        <v>680.5765369691868</v>
      </c>
      <c r="U45">
        <f t="shared" si="13"/>
        <v>6.8199999999999997E-3</v>
      </c>
      <c r="V45">
        <f t="shared" si="14"/>
        <v>0.01</v>
      </c>
      <c r="W45">
        <f t="shared" si="15"/>
        <v>0.5723244559235483</v>
      </c>
      <c r="X45">
        <f t="shared" si="16"/>
        <v>3.9032527893985993E-3</v>
      </c>
      <c r="Y45">
        <f t="shared" si="17"/>
        <v>5.7232445592354832E-3</v>
      </c>
      <c r="Z45">
        <f t="shared" si="18"/>
        <v>0.56269795857491423</v>
      </c>
      <c r="AB45">
        <f t="shared" si="19"/>
        <v>397.28408588735704</v>
      </c>
      <c r="AC45">
        <f t="shared" si="2"/>
        <v>382.95902800654608</v>
      </c>
      <c r="AE45">
        <f t="shared" si="3"/>
        <v>0</v>
      </c>
      <c r="AF45">
        <f t="shared" si="24"/>
        <v>0</v>
      </c>
      <c r="AG45">
        <f t="shared" si="24"/>
        <v>-7.033724482186428</v>
      </c>
      <c r="AH45">
        <f t="shared" si="5"/>
        <v>-3903.2527893985994</v>
      </c>
      <c r="AI45">
        <f t="shared" si="25"/>
        <v>-3910.2865138807856</v>
      </c>
      <c r="AJ45">
        <f t="shared" si="7"/>
        <v>14.325057880810959</v>
      </c>
      <c r="AK45">
        <f t="shared" si="22"/>
        <v>27.809886012114994</v>
      </c>
      <c r="AL45">
        <f t="shared" si="8"/>
        <v>-3868.1515699878596</v>
      </c>
      <c r="AN45">
        <f t="shared" si="26"/>
        <v>0</v>
      </c>
      <c r="AO45">
        <f t="shared" si="26"/>
        <v>0</v>
      </c>
      <c r="AP45">
        <f t="shared" si="26"/>
        <v>-6.025989913896862E-2</v>
      </c>
      <c r="AQ45">
        <f t="shared" si="26"/>
        <v>-33.440266248521411</v>
      </c>
      <c r="AR45">
        <f t="shared" si="26"/>
        <v>-33.500526147660374</v>
      </c>
      <c r="AS45">
        <f t="shared" si="26"/>
        <v>0.12272680643715272</v>
      </c>
      <c r="AT45">
        <f t="shared" si="26"/>
        <v>0.2382551279056265</v>
      </c>
      <c r="AU45">
        <f t="shared" si="23"/>
        <v>-33.139544213317599</v>
      </c>
      <c r="AW45">
        <v>42</v>
      </c>
      <c r="AX45">
        <f>IF(Z45&gt;0, (R45*SUMPRODUCT(K45:$K$98, X45:$X$98)-K45*$AZ$3)/Z45, 0)</f>
        <v>680.5765369691868</v>
      </c>
    </row>
    <row r="46" spans="5:50" x14ac:dyDescent="0.25">
      <c r="E46">
        <v>2046</v>
      </c>
      <c r="F46" s="5">
        <f>EconomicRates!C86</f>
        <v>3.5571999999999999E-2</v>
      </c>
      <c r="G46" s="5">
        <f>EconomicRates!D86</f>
        <v>7.0000000000000007E-2</v>
      </c>
      <c r="H46" s="5">
        <f t="shared" si="10"/>
        <v>0.12000000000000001</v>
      </c>
      <c r="I46" s="5">
        <f t="shared" si="11"/>
        <v>1.1200000000000001</v>
      </c>
      <c r="J46">
        <f t="shared" si="12"/>
        <v>0.89285714285714279</v>
      </c>
      <c r="K46">
        <f t="shared" si="20"/>
        <v>7.6493586733943769E-3</v>
      </c>
      <c r="L46" s="2">
        <v>43</v>
      </c>
      <c r="M46" s="6">
        <v>7.2269999999999999E-3</v>
      </c>
      <c r="Q46" s="4">
        <f t="shared" si="21"/>
        <v>12.5</v>
      </c>
      <c r="R46">
        <f t="shared" si="0"/>
        <v>1000000</v>
      </c>
      <c r="S46">
        <f t="shared" si="1"/>
        <v>666.92654750392774</v>
      </c>
      <c r="U46">
        <f t="shared" si="13"/>
        <v>7.2269999999999999E-3</v>
      </c>
      <c r="V46">
        <f t="shared" si="14"/>
        <v>0.01</v>
      </c>
      <c r="W46">
        <f t="shared" si="15"/>
        <v>0.56269795857491423</v>
      </c>
      <c r="X46">
        <f t="shared" si="16"/>
        <v>4.0666181466209048E-3</v>
      </c>
      <c r="Y46">
        <f t="shared" si="17"/>
        <v>5.6269795857491426E-3</v>
      </c>
      <c r="Z46">
        <f t="shared" si="18"/>
        <v>0.55300436084254423</v>
      </c>
      <c r="AB46">
        <f t="shared" si="19"/>
        <v>382.95902800654608</v>
      </c>
      <c r="AC46">
        <f t="shared" si="2"/>
        <v>368.81328913133427</v>
      </c>
      <c r="AE46">
        <f t="shared" si="3"/>
        <v>0</v>
      </c>
      <c r="AF46">
        <f t="shared" si="24"/>
        <v>0</v>
      </c>
      <c r="AG46">
        <f t="shared" si="24"/>
        <v>-6.9125545105318027</v>
      </c>
      <c r="AH46">
        <f t="shared" si="5"/>
        <v>-4066.618146620905</v>
      </c>
      <c r="AI46">
        <f t="shared" si="25"/>
        <v>-4073.5307011314367</v>
      </c>
      <c r="AJ46">
        <f t="shared" si="7"/>
        <v>14.145738875211805</v>
      </c>
      <c r="AK46">
        <f t="shared" si="22"/>
        <v>26.807131960458229</v>
      </c>
      <c r="AL46">
        <f t="shared" si="8"/>
        <v>-4032.5778302957665</v>
      </c>
      <c r="AN46">
        <f t="shared" si="26"/>
        <v>0</v>
      </c>
      <c r="AO46">
        <f t="shared" si="26"/>
        <v>0</v>
      </c>
      <c r="AP46">
        <f t="shared" si="26"/>
        <v>-5.2876608800447866E-2</v>
      </c>
      <c r="AQ46">
        <f t="shared" si="26"/>
        <v>-31.107020791237584</v>
      </c>
      <c r="AR46">
        <f t="shared" si="26"/>
        <v>-31.159897400038034</v>
      </c>
      <c r="AS46">
        <f t="shared" si="26"/>
        <v>0.10820583035667344</v>
      </c>
      <c r="AT46">
        <f t="shared" si="26"/>
        <v>0.20505736737055877</v>
      </c>
      <c r="AU46">
        <f t="shared" si="23"/>
        <v>-30.846634202310799</v>
      </c>
      <c r="AW46">
        <v>43</v>
      </c>
      <c r="AX46">
        <f>IF(Z46&gt;0, (R46*SUMPRODUCT(K46:$K$98, X46:$X$98)-K46*$AZ$3)/Z46, 0)</f>
        <v>666.92654750392774</v>
      </c>
    </row>
    <row r="47" spans="5:50" x14ac:dyDescent="0.25">
      <c r="E47">
        <v>2047</v>
      </c>
      <c r="F47" s="5">
        <f>EconomicRates!C87</f>
        <v>3.5571999999999999E-2</v>
      </c>
      <c r="G47" s="5">
        <f>EconomicRates!D87</f>
        <v>7.0000000000000007E-2</v>
      </c>
      <c r="H47" s="5">
        <f t="shared" si="10"/>
        <v>0.12000000000000001</v>
      </c>
      <c r="I47" s="5">
        <f t="shared" si="11"/>
        <v>1.1200000000000001</v>
      </c>
      <c r="J47">
        <f t="shared" si="12"/>
        <v>0.89285714285714279</v>
      </c>
      <c r="K47">
        <f t="shared" si="20"/>
        <v>6.8297845298164071E-3</v>
      </c>
      <c r="L47" s="2">
        <v>44</v>
      </c>
      <c r="M47" s="6">
        <v>7.6860000000000001E-3</v>
      </c>
      <c r="Q47" s="4">
        <f t="shared" si="21"/>
        <v>12.5</v>
      </c>
      <c r="R47">
        <f t="shared" si="0"/>
        <v>1000000</v>
      </c>
      <c r="S47">
        <f t="shared" si="1"/>
        <v>653.38345407953091</v>
      </c>
      <c r="U47">
        <f t="shared" si="13"/>
        <v>7.6860000000000001E-3</v>
      </c>
      <c r="V47">
        <f t="shared" si="14"/>
        <v>0.01</v>
      </c>
      <c r="W47">
        <f t="shared" si="15"/>
        <v>0.55300436084254423</v>
      </c>
      <c r="X47">
        <f t="shared" si="16"/>
        <v>4.2503915174357948E-3</v>
      </c>
      <c r="Y47">
        <f t="shared" si="17"/>
        <v>5.5300436084254421E-3</v>
      </c>
      <c r="Z47">
        <f t="shared" si="18"/>
        <v>0.54322392571668299</v>
      </c>
      <c r="AB47">
        <f t="shared" si="19"/>
        <v>368.81328913133427</v>
      </c>
      <c r="AC47">
        <f t="shared" si="2"/>
        <v>354.93352492340887</v>
      </c>
      <c r="AE47">
        <f t="shared" si="3"/>
        <v>0</v>
      </c>
      <c r="AF47">
        <f t="shared" si="24"/>
        <v>0</v>
      </c>
      <c r="AG47">
        <f t="shared" si="24"/>
        <v>-6.790299071458537</v>
      </c>
      <c r="AH47">
        <f t="shared" si="5"/>
        <v>-4250.3915174357944</v>
      </c>
      <c r="AI47">
        <f t="shared" si="25"/>
        <v>-4257.1818165072527</v>
      </c>
      <c r="AJ47">
        <f t="shared" si="7"/>
        <v>13.879764207925405</v>
      </c>
      <c r="AK47">
        <f t="shared" si="22"/>
        <v>25.8169302391934</v>
      </c>
      <c r="AL47">
        <f t="shared" si="8"/>
        <v>-4217.485122060134</v>
      </c>
      <c r="AN47">
        <f t="shared" si="26"/>
        <v>0</v>
      </c>
      <c r="AO47">
        <f t="shared" si="26"/>
        <v>0</v>
      </c>
      <c r="AP47">
        <f t="shared" si="26"/>
        <v>-4.6376279551074227E-2</v>
      </c>
      <c r="AQ47">
        <f t="shared" si="26"/>
        <v>-29.029258231445873</v>
      </c>
      <c r="AR47">
        <f t="shared" si="26"/>
        <v>-29.075634510996945</v>
      </c>
      <c r="AS47">
        <f t="shared" si="26"/>
        <v>9.4795798864788408E-2</v>
      </c>
      <c r="AT47">
        <f t="shared" si="26"/>
        <v>0.17632407075499248</v>
      </c>
      <c r="AU47">
        <f t="shared" si="23"/>
        <v>-28.804514641377164</v>
      </c>
      <c r="AW47">
        <v>44</v>
      </c>
      <c r="AX47">
        <f>IF(Z47&gt;0, (R47*SUMPRODUCT(K47:$K$98, X47:$X$98)-K47*$AZ$3)/Z47, 0)</f>
        <v>653.38345407953091</v>
      </c>
    </row>
    <row r="48" spans="5:50" x14ac:dyDescent="0.25">
      <c r="E48">
        <v>2048</v>
      </c>
      <c r="F48" s="5">
        <f>EconomicRates!C88</f>
        <v>3.5571999999999999E-2</v>
      </c>
      <c r="G48" s="5">
        <f>EconomicRates!D88</f>
        <v>7.0000000000000007E-2</v>
      </c>
      <c r="H48" s="5">
        <f t="shared" si="10"/>
        <v>0.12000000000000001</v>
      </c>
      <c r="I48" s="5">
        <f t="shared" si="11"/>
        <v>1.1200000000000001</v>
      </c>
      <c r="J48">
        <f t="shared" si="12"/>
        <v>0.89285714285714279</v>
      </c>
      <c r="K48">
        <f t="shared" si="20"/>
        <v>6.0980219016217915E-3</v>
      </c>
      <c r="L48" s="2">
        <v>45</v>
      </c>
      <c r="M48" s="6">
        <v>8.2030000000000002E-3</v>
      </c>
      <c r="Q48" s="4">
        <f t="shared" si="21"/>
        <v>12.5</v>
      </c>
      <c r="R48">
        <f t="shared" si="0"/>
        <v>1000000</v>
      </c>
      <c r="S48">
        <f t="shared" si="1"/>
        <v>639.9080290235795</v>
      </c>
      <c r="U48">
        <f t="shared" si="13"/>
        <v>8.2030000000000002E-3</v>
      </c>
      <c r="V48">
        <f t="shared" si="14"/>
        <v>0.01</v>
      </c>
      <c r="W48">
        <f t="shared" si="15"/>
        <v>0.54322392571668299</v>
      </c>
      <c r="X48">
        <f t="shared" si="16"/>
        <v>4.4560658626539504E-3</v>
      </c>
      <c r="Y48">
        <f t="shared" si="17"/>
        <v>5.4322392571668297E-3</v>
      </c>
      <c r="Z48">
        <f t="shared" si="18"/>
        <v>0.53333562059686224</v>
      </c>
      <c r="AB48">
        <f t="shared" si="19"/>
        <v>354.93352492340887</v>
      </c>
      <c r="AC48">
        <f t="shared" si="2"/>
        <v>341.28574578420569</v>
      </c>
      <c r="AE48">
        <f t="shared" si="3"/>
        <v>0</v>
      </c>
      <c r="AF48">
        <f t="shared" si="24"/>
        <v>0</v>
      </c>
      <c r="AG48">
        <f t="shared" si="24"/>
        <v>-6.6666952574607778</v>
      </c>
      <c r="AH48">
        <f t="shared" si="5"/>
        <v>-4456.0658626539507</v>
      </c>
      <c r="AI48">
        <f t="shared" si="25"/>
        <v>-4462.7325579114113</v>
      </c>
      <c r="AJ48">
        <f t="shared" si="7"/>
        <v>13.64777913920318</v>
      </c>
      <c r="AK48">
        <f t="shared" si="22"/>
        <v>24.845346744638622</v>
      </c>
      <c r="AL48">
        <f t="shared" si="8"/>
        <v>-4424.2394320275689</v>
      </c>
      <c r="AN48">
        <f t="shared" si="26"/>
        <v>0</v>
      </c>
      <c r="AO48">
        <f t="shared" si="26"/>
        <v>0</v>
      </c>
      <c r="AP48">
        <f t="shared" si="26"/>
        <v>-4.065365369143395E-2</v>
      </c>
      <c r="AQ48">
        <f t="shared" si="26"/>
        <v>-27.173187225532992</v>
      </c>
      <c r="AR48">
        <f t="shared" si="26"/>
        <v>-27.213840879224424</v>
      </c>
      <c r="AS48">
        <f t="shared" si="26"/>
        <v>8.3224456099357996E-2</v>
      </c>
      <c r="AT48">
        <f t="shared" si="26"/>
        <v>0.151507468602194</v>
      </c>
      <c r="AU48">
        <f t="shared" si="23"/>
        <v>-26.979108954522871</v>
      </c>
      <c r="AW48">
        <v>45</v>
      </c>
      <c r="AX48">
        <f>IF(Z48&gt;0, (R48*SUMPRODUCT(K48:$K$98, X48:$X$98)-K48*$AZ$3)/Z48, 0)</f>
        <v>639.9080290235795</v>
      </c>
    </row>
    <row r="49" spans="5:50" x14ac:dyDescent="0.25">
      <c r="E49">
        <v>2049</v>
      </c>
      <c r="F49" s="5">
        <f>EconomicRates!C89</f>
        <v>3.5571999999999999E-2</v>
      </c>
      <c r="G49" s="5">
        <f>EconomicRates!D89</f>
        <v>7.0000000000000007E-2</v>
      </c>
      <c r="H49" s="5">
        <f t="shared" si="10"/>
        <v>0.12000000000000001</v>
      </c>
      <c r="I49" s="5">
        <f t="shared" si="11"/>
        <v>1.1200000000000001</v>
      </c>
      <c r="J49">
        <f t="shared" si="12"/>
        <v>0.89285714285714279</v>
      </c>
      <c r="K49">
        <f t="shared" si="20"/>
        <v>5.4446624121623132E-3</v>
      </c>
      <c r="L49" s="2">
        <v>46</v>
      </c>
      <c r="M49" s="6">
        <v>8.7950000000000007E-3</v>
      </c>
      <c r="Q49" s="4">
        <f t="shared" si="21"/>
        <v>12.5</v>
      </c>
      <c r="R49">
        <f t="shared" si="0"/>
        <v>1000000</v>
      </c>
      <c r="S49">
        <f t="shared" si="1"/>
        <v>626.48341076763154</v>
      </c>
      <c r="U49">
        <f t="shared" si="13"/>
        <v>8.7950000000000007E-3</v>
      </c>
      <c r="V49">
        <f t="shared" si="14"/>
        <v>0.01</v>
      </c>
      <c r="W49">
        <f t="shared" si="15"/>
        <v>0.53333562059686224</v>
      </c>
      <c r="X49">
        <f t="shared" si="16"/>
        <v>4.6906867831494042E-3</v>
      </c>
      <c r="Y49">
        <f t="shared" si="17"/>
        <v>5.3333562059686224E-3</v>
      </c>
      <c r="Z49">
        <f t="shared" si="18"/>
        <v>0.52331157760774416</v>
      </c>
      <c r="AB49">
        <f t="shared" si="19"/>
        <v>341.28574578420569</v>
      </c>
      <c r="AC49">
        <f t="shared" si="2"/>
        <v>327.84602203388965</v>
      </c>
      <c r="AE49">
        <f t="shared" si="3"/>
        <v>0</v>
      </c>
      <c r="AF49">
        <f t="shared" si="24"/>
        <v>0</v>
      </c>
      <c r="AG49">
        <f t="shared" si="24"/>
        <v>-6.5413947200968021</v>
      </c>
      <c r="AH49">
        <f t="shared" si="5"/>
        <v>-4690.6867831494046</v>
      </c>
      <c r="AI49">
        <f t="shared" si="25"/>
        <v>-4697.2281778695015</v>
      </c>
      <c r="AJ49">
        <f t="shared" si="7"/>
        <v>13.439723750316034</v>
      </c>
      <c r="AK49">
        <f t="shared" si="22"/>
        <v>23.890002204894401</v>
      </c>
      <c r="AL49">
        <f t="shared" si="8"/>
        <v>-4659.8984519142905</v>
      </c>
      <c r="AN49">
        <f t="shared" si="26"/>
        <v>0</v>
      </c>
      <c r="AO49">
        <f t="shared" si="26"/>
        <v>0</v>
      </c>
      <c r="AP49">
        <f t="shared" si="26"/>
        <v>-3.5615685955628078E-2</v>
      </c>
      <c r="AQ49">
        <f t="shared" si="26"/>
        <v>-25.539206015440119</v>
      </c>
      <c r="AR49">
        <f t="shared" si="26"/>
        <v>-25.574821701395749</v>
      </c>
      <c r="AS49">
        <f t="shared" si="26"/>
        <v>7.3174758733190834E-2</v>
      </c>
      <c r="AT49">
        <f t="shared" si="26"/>
        <v>0.13007299703146333</v>
      </c>
      <c r="AU49">
        <f t="shared" si="23"/>
        <v>-25.371573945631091</v>
      </c>
      <c r="AW49">
        <v>46</v>
      </c>
      <c r="AX49">
        <f>IF(Z49&gt;0, (R49*SUMPRODUCT(K49:$K$98, X49:$X$98)-K49*$AZ$3)/Z49, 0)</f>
        <v>626.48341076763154</v>
      </c>
    </row>
    <row r="50" spans="5:50" x14ac:dyDescent="0.25">
      <c r="E50">
        <v>2050</v>
      </c>
      <c r="F50" s="5">
        <f>EconomicRates!C90</f>
        <v>3.5571999999999999E-2</v>
      </c>
      <c r="G50" s="5">
        <f>EconomicRates!D90</f>
        <v>7.0000000000000007E-2</v>
      </c>
      <c r="H50" s="5">
        <f t="shared" si="10"/>
        <v>0.12000000000000001</v>
      </c>
      <c r="I50" s="5">
        <f t="shared" si="11"/>
        <v>1.1200000000000001</v>
      </c>
      <c r="J50">
        <f t="shared" si="12"/>
        <v>0.89285714285714279</v>
      </c>
      <c r="K50">
        <f t="shared" si="20"/>
        <v>4.8613057251449222E-3</v>
      </c>
      <c r="L50" s="2">
        <v>47</v>
      </c>
      <c r="M50" s="6">
        <v>9.4780000000000003E-3</v>
      </c>
      <c r="Q50" s="4">
        <f t="shared" si="21"/>
        <v>12.5</v>
      </c>
      <c r="R50">
        <f t="shared" si="0"/>
        <v>1000000</v>
      </c>
      <c r="S50">
        <f t="shared" si="1"/>
        <v>613.05298477279064</v>
      </c>
      <c r="U50">
        <f t="shared" si="13"/>
        <v>9.4780000000000003E-3</v>
      </c>
      <c r="V50">
        <f t="shared" si="14"/>
        <v>0.01</v>
      </c>
      <c r="W50">
        <f t="shared" si="15"/>
        <v>0.52331157760774416</v>
      </c>
      <c r="X50">
        <f t="shared" si="16"/>
        <v>4.9599471325661995E-3</v>
      </c>
      <c r="Y50">
        <f t="shared" si="17"/>
        <v>5.2331157760774419E-3</v>
      </c>
      <c r="Z50">
        <f t="shared" si="18"/>
        <v>0.51311851469910053</v>
      </c>
      <c r="AB50">
        <f t="shared" si="19"/>
        <v>327.84602203388965</v>
      </c>
      <c r="AC50">
        <f t="shared" si="2"/>
        <v>314.56883697846462</v>
      </c>
      <c r="AE50">
        <f t="shared" si="3"/>
        <v>0</v>
      </c>
      <c r="AF50">
        <f t="shared" si="24"/>
        <v>0</v>
      </c>
      <c r="AG50">
        <f t="shared" si="24"/>
        <v>-6.4139814337387566</v>
      </c>
      <c r="AH50">
        <f t="shared" si="5"/>
        <v>-4959.9471325661998</v>
      </c>
      <c r="AI50">
        <f t="shared" si="25"/>
        <v>-4966.3611139999384</v>
      </c>
      <c r="AJ50">
        <f t="shared" si="7"/>
        <v>13.277185055425036</v>
      </c>
      <c r="AK50">
        <f t="shared" si="22"/>
        <v>22.949221542372278</v>
      </c>
      <c r="AL50">
        <f t="shared" si="8"/>
        <v>-4930.1347074021405</v>
      </c>
      <c r="AN50">
        <f t="shared" si="26"/>
        <v>0</v>
      </c>
      <c r="AO50">
        <f t="shared" si="26"/>
        <v>0</v>
      </c>
      <c r="AP50">
        <f t="shared" si="26"/>
        <v>-3.1180324664807454E-2</v>
      </c>
      <c r="AQ50">
        <f t="shared" si="26"/>
        <v>-24.111819391960207</v>
      </c>
      <c r="AR50">
        <f t="shared" si="26"/>
        <v>-24.142999716625013</v>
      </c>
      <c r="AS50">
        <f t="shared" si="26"/>
        <v>6.4544455723746327E-2</v>
      </c>
      <c r="AT50">
        <f t="shared" si="26"/>
        <v>0.11156318207155354</v>
      </c>
      <c r="AU50">
        <f t="shared" si="23"/>
        <v>-23.966892078829712</v>
      </c>
      <c r="AW50">
        <v>47</v>
      </c>
      <c r="AX50">
        <f>IF(Z50&gt;0, (R50*SUMPRODUCT(K50:$K$98, X50:$X$98)-K50*$AZ$3)/Z50, 0)</f>
        <v>613.05298477279064</v>
      </c>
    </row>
    <row r="51" spans="5:50" x14ac:dyDescent="0.25">
      <c r="E51">
        <v>2051</v>
      </c>
      <c r="F51" s="5">
        <f>EconomicRates!C91</f>
        <v>3.5571999999999999E-2</v>
      </c>
      <c r="G51" s="5">
        <f>EconomicRates!D91</f>
        <v>7.0000000000000007E-2</v>
      </c>
      <c r="H51" s="5">
        <f t="shared" si="10"/>
        <v>0.12000000000000001</v>
      </c>
      <c r="I51" s="5">
        <f t="shared" si="11"/>
        <v>1.1200000000000001</v>
      </c>
      <c r="J51">
        <f t="shared" si="12"/>
        <v>0.89285714285714279</v>
      </c>
      <c r="K51">
        <f t="shared" si="20"/>
        <v>4.3404515403079663E-3</v>
      </c>
      <c r="L51" s="2">
        <v>48</v>
      </c>
      <c r="M51" s="6">
        <v>1.0265E-2</v>
      </c>
      <c r="Q51" s="4">
        <f t="shared" si="21"/>
        <v>12.5</v>
      </c>
      <c r="R51">
        <f t="shared" si="0"/>
        <v>1000000</v>
      </c>
      <c r="S51">
        <f t="shared" si="1"/>
        <v>599.54875450169595</v>
      </c>
      <c r="U51">
        <f t="shared" si="13"/>
        <v>1.0265E-2</v>
      </c>
      <c r="V51">
        <f t="shared" si="14"/>
        <v>0.01</v>
      </c>
      <c r="W51">
        <f t="shared" si="15"/>
        <v>0.51311851469910053</v>
      </c>
      <c r="X51">
        <f t="shared" si="16"/>
        <v>5.2671615533862667E-3</v>
      </c>
      <c r="Y51">
        <f t="shared" si="17"/>
        <v>5.1311851469910052E-3</v>
      </c>
      <c r="Z51">
        <f t="shared" si="18"/>
        <v>0.50272016799872332</v>
      </c>
      <c r="AB51">
        <f t="shared" si="19"/>
        <v>314.56883697846462</v>
      </c>
      <c r="AC51">
        <f t="shared" si="2"/>
        <v>301.40525058651792</v>
      </c>
      <c r="AE51">
        <f t="shared" si="3"/>
        <v>0</v>
      </c>
      <c r="AF51">
        <f t="shared" si="24"/>
        <v>0</v>
      </c>
      <c r="AG51">
        <f t="shared" si="24"/>
        <v>-6.2840020999840416</v>
      </c>
      <c r="AH51">
        <f t="shared" si="5"/>
        <v>-5267.1615533862669</v>
      </c>
      <c r="AI51">
        <f t="shared" si="25"/>
        <v>-5273.4455554862507</v>
      </c>
      <c r="AJ51">
        <f t="shared" si="7"/>
        <v>13.163586391946694</v>
      </c>
      <c r="AK51">
        <f t="shared" si="22"/>
        <v>22.019818588492527</v>
      </c>
      <c r="AL51">
        <f t="shared" si="8"/>
        <v>-5238.2621505058114</v>
      </c>
      <c r="AN51">
        <f t="shared" si="26"/>
        <v>0</v>
      </c>
      <c r="AO51">
        <f t="shared" si="26"/>
        <v>0</v>
      </c>
      <c r="AP51">
        <f t="shared" si="26"/>
        <v>-2.7275406594174229E-2</v>
      </c>
      <c r="AQ51">
        <f t="shared" si="26"/>
        <v>-22.861859477446323</v>
      </c>
      <c r="AR51">
        <f t="shared" si="26"/>
        <v>-22.889134884040494</v>
      </c>
      <c r="AS51">
        <f t="shared" si="26"/>
        <v>5.7135908830902013E-2</v>
      </c>
      <c r="AT51">
        <f t="shared" si="26"/>
        <v>9.5575955509724378E-2</v>
      </c>
      <c r="AU51">
        <f t="shared" si="23"/>
        <v>-22.73642301969987</v>
      </c>
      <c r="AW51">
        <v>48</v>
      </c>
      <c r="AX51">
        <f>IF(Z51&gt;0, (R51*SUMPRODUCT(K51:$K$98, X51:$X$98)-K51*$AZ$3)/Z51, 0)</f>
        <v>599.54875450169595</v>
      </c>
    </row>
    <row r="52" spans="5:50" x14ac:dyDescent="0.25">
      <c r="E52">
        <v>2052</v>
      </c>
      <c r="F52" s="5">
        <f>EconomicRates!C92</f>
        <v>3.5571999999999999E-2</v>
      </c>
      <c r="G52" s="5">
        <f>EconomicRates!D92</f>
        <v>7.0000000000000007E-2</v>
      </c>
      <c r="H52" s="5">
        <f t="shared" si="10"/>
        <v>0.12000000000000001</v>
      </c>
      <c r="I52" s="5">
        <f t="shared" si="11"/>
        <v>1.1200000000000001</v>
      </c>
      <c r="J52">
        <f t="shared" si="12"/>
        <v>0.89285714285714279</v>
      </c>
      <c r="K52">
        <f t="shared" si="20"/>
        <v>3.8754031609892553E-3</v>
      </c>
      <c r="L52" s="2">
        <v>49</v>
      </c>
      <c r="M52" s="6">
        <v>1.1204E-2</v>
      </c>
      <c r="Q52" s="4">
        <f t="shared" si="21"/>
        <v>12.5</v>
      </c>
      <c r="R52">
        <f t="shared" si="0"/>
        <v>1000000</v>
      </c>
      <c r="S52">
        <f t="shared" si="1"/>
        <v>585.94137359956608</v>
      </c>
      <c r="U52">
        <f t="shared" si="13"/>
        <v>1.1204E-2</v>
      </c>
      <c r="V52">
        <f t="shared" si="14"/>
        <v>0.01</v>
      </c>
      <c r="W52">
        <f t="shared" si="15"/>
        <v>0.50272016799872332</v>
      </c>
      <c r="X52">
        <f t="shared" si="16"/>
        <v>5.6324767622576962E-3</v>
      </c>
      <c r="Y52">
        <f t="shared" si="17"/>
        <v>5.0272016799872334E-3</v>
      </c>
      <c r="Z52">
        <f t="shared" si="18"/>
        <v>0.49206048955647841</v>
      </c>
      <c r="AB52">
        <f t="shared" si="19"/>
        <v>301.40525058651792</v>
      </c>
      <c r="AC52">
        <f t="shared" si="2"/>
        <v>288.31859914479787</v>
      </c>
      <c r="AE52">
        <f t="shared" si="3"/>
        <v>0</v>
      </c>
      <c r="AF52">
        <f t="shared" si="24"/>
        <v>0</v>
      </c>
      <c r="AG52">
        <f t="shared" si="24"/>
        <v>-6.1507561194559806</v>
      </c>
      <c r="AH52">
        <f t="shared" si="5"/>
        <v>-5632.4767622576965</v>
      </c>
      <c r="AI52">
        <f t="shared" si="25"/>
        <v>-5638.6275183771522</v>
      </c>
      <c r="AJ52">
        <f t="shared" si="7"/>
        <v>13.086651441720051</v>
      </c>
      <c r="AK52">
        <f t="shared" si="22"/>
        <v>21.098367541056255</v>
      </c>
      <c r="AL52">
        <f t="shared" si="8"/>
        <v>-5604.4424993943758</v>
      </c>
      <c r="AN52">
        <f t="shared" si="26"/>
        <v>0</v>
      </c>
      <c r="AO52">
        <f t="shared" si="26"/>
        <v>0</v>
      </c>
      <c r="AP52">
        <f t="shared" si="26"/>
        <v>-2.3836659707813714E-2</v>
      </c>
      <c r="AQ52">
        <f t="shared" si="26"/>
        <v>-21.828118248652004</v>
      </c>
      <c r="AR52">
        <f t="shared" si="26"/>
        <v>-21.851954908359815</v>
      </c>
      <c r="AS52">
        <f t="shared" si="26"/>
        <v>5.0716050364006476E-2</v>
      </c>
      <c r="AT52">
        <f t="shared" si="26"/>
        <v>8.176468026032252E-2</v>
      </c>
      <c r="AU52">
        <f t="shared" si="23"/>
        <v>-21.719474177735485</v>
      </c>
      <c r="AW52">
        <v>49</v>
      </c>
      <c r="AX52">
        <f>IF(Z52&gt;0, (R52*SUMPRODUCT(K52:$K$98, X52:$X$98)-K52*$AZ$3)/Z52, 0)</f>
        <v>585.94137359956608</v>
      </c>
    </row>
    <row r="53" spans="5:50" x14ac:dyDescent="0.25">
      <c r="E53">
        <v>2053</v>
      </c>
      <c r="F53" s="5">
        <f>EconomicRates!C93</f>
        <v>3.5571999999999999E-2</v>
      </c>
      <c r="G53" s="5">
        <f>EconomicRates!D93</f>
        <v>7.0000000000000007E-2</v>
      </c>
      <c r="H53" s="5">
        <f t="shared" si="10"/>
        <v>0.12000000000000001</v>
      </c>
      <c r="I53" s="5">
        <f t="shared" si="11"/>
        <v>1.1200000000000001</v>
      </c>
      <c r="J53">
        <f t="shared" si="12"/>
        <v>0.89285714285714279</v>
      </c>
      <c r="K53">
        <f t="shared" si="20"/>
        <v>3.4601813937404063E-3</v>
      </c>
      <c r="L53" s="2">
        <v>50</v>
      </c>
      <c r="M53" s="6">
        <v>1.2285000000000001E-2</v>
      </c>
      <c r="Q53" s="4">
        <f t="shared" si="21"/>
        <v>12.5</v>
      </c>
      <c r="R53">
        <f t="shared" si="0"/>
        <v>1000000</v>
      </c>
      <c r="S53">
        <f t="shared" si="1"/>
        <v>572.06661905500096</v>
      </c>
      <c r="U53">
        <f t="shared" si="13"/>
        <v>1.2285000000000001E-2</v>
      </c>
      <c r="V53">
        <f t="shared" si="14"/>
        <v>0.01</v>
      </c>
      <c r="W53">
        <f t="shared" si="15"/>
        <v>0.49206048955647841</v>
      </c>
      <c r="X53">
        <f t="shared" si="16"/>
        <v>6.044963114201338E-3</v>
      </c>
      <c r="Y53">
        <f t="shared" si="17"/>
        <v>4.9206048955647841E-3</v>
      </c>
      <c r="Z53">
        <f t="shared" si="18"/>
        <v>0.4810949215467123</v>
      </c>
      <c r="AB53">
        <f t="shared" si="19"/>
        <v>288.31859914479787</v>
      </c>
      <c r="AC53">
        <f t="shared" si="2"/>
        <v>275.21834521375865</v>
      </c>
      <c r="AE53">
        <f t="shared" si="3"/>
        <v>0</v>
      </c>
      <c r="AF53">
        <f t="shared" si="24"/>
        <v>0</v>
      </c>
      <c r="AG53">
        <f t="shared" si="24"/>
        <v>-6.0136865193339037</v>
      </c>
      <c r="AH53">
        <f t="shared" si="5"/>
        <v>-6044.9631142013377</v>
      </c>
      <c r="AI53">
        <f t="shared" si="25"/>
        <v>-6050.9768007206712</v>
      </c>
      <c r="AJ53">
        <f t="shared" si="7"/>
        <v>13.100253931039219</v>
      </c>
      <c r="AK53">
        <f t="shared" si="22"/>
        <v>20.182301940135854</v>
      </c>
      <c r="AL53">
        <f t="shared" si="8"/>
        <v>-6017.6942448494965</v>
      </c>
      <c r="AN53">
        <f t="shared" si="26"/>
        <v>0</v>
      </c>
      <c r="AO53">
        <f t="shared" si="26"/>
        <v>0</v>
      </c>
      <c r="AP53">
        <f t="shared" si="26"/>
        <v>-2.0808446201986679E-2</v>
      </c>
      <c r="AQ53">
        <f t="shared" si="26"/>
        <v>-20.916668893606531</v>
      </c>
      <c r="AR53">
        <f t="shared" si="26"/>
        <v>-20.937477339808517</v>
      </c>
      <c r="AS53">
        <f t="shared" si="26"/>
        <v>4.5329254905456522E-2</v>
      </c>
      <c r="AT53">
        <f t="shared" si="26"/>
        <v>6.9834425656108992E-2</v>
      </c>
      <c r="AU53">
        <f t="shared" si="23"/>
        <v>-20.822313659246952</v>
      </c>
      <c r="AW53">
        <v>50</v>
      </c>
      <c r="AX53">
        <f>IF(Z53&gt;0, (R53*SUMPRODUCT(K53:$K$98, X53:$X$98)-K53*$AZ$3)/Z53, 0)</f>
        <v>572.06661905500096</v>
      </c>
    </row>
    <row r="54" spans="5:50" x14ac:dyDescent="0.25">
      <c r="E54">
        <v>2054</v>
      </c>
      <c r="F54" s="5">
        <f>EconomicRates!C94</f>
        <v>3.5571999999999999E-2</v>
      </c>
      <c r="G54" s="5">
        <f>EconomicRates!D94</f>
        <v>7.0000000000000007E-2</v>
      </c>
      <c r="H54" s="5">
        <f t="shared" si="10"/>
        <v>0.12000000000000001</v>
      </c>
      <c r="I54" s="5">
        <f t="shared" si="11"/>
        <v>1.1200000000000001</v>
      </c>
      <c r="J54">
        <f t="shared" si="12"/>
        <v>0.89285714285714279</v>
      </c>
      <c r="K54">
        <f t="shared" si="20"/>
        <v>3.0894476729825052E-3</v>
      </c>
      <c r="L54" s="2">
        <v>51</v>
      </c>
      <c r="M54" s="6">
        <v>1.3528E-2</v>
      </c>
      <c r="Q54" s="4">
        <f t="shared" si="21"/>
        <v>12.5</v>
      </c>
      <c r="R54">
        <f t="shared" si="0"/>
        <v>1000000</v>
      </c>
      <c r="S54">
        <f t="shared" si="1"/>
        <v>557.91391728008318</v>
      </c>
      <c r="U54">
        <f t="shared" si="13"/>
        <v>1.3528E-2</v>
      </c>
      <c r="V54">
        <f t="shared" si="14"/>
        <v>0.01</v>
      </c>
      <c r="W54">
        <f t="shared" si="15"/>
        <v>0.4810949215467123</v>
      </c>
      <c r="X54">
        <f t="shared" si="16"/>
        <v>6.5082520986839238E-3</v>
      </c>
      <c r="Y54">
        <f t="shared" si="17"/>
        <v>4.8109492154671234E-3</v>
      </c>
      <c r="Z54">
        <f t="shared" si="18"/>
        <v>0.46977572023256126</v>
      </c>
      <c r="AB54">
        <f t="shared" si="19"/>
        <v>275.21834521375865</v>
      </c>
      <c r="AC54">
        <f t="shared" si="2"/>
        <v>262.09441231802066</v>
      </c>
      <c r="AE54">
        <f t="shared" si="3"/>
        <v>0</v>
      </c>
      <c r="AF54">
        <f t="shared" si="24"/>
        <v>0</v>
      </c>
      <c r="AG54">
        <f t="shared" si="24"/>
        <v>-5.8721965029070153</v>
      </c>
      <c r="AH54">
        <f t="shared" si="5"/>
        <v>-6508.2520986839236</v>
      </c>
      <c r="AI54">
        <f t="shared" si="25"/>
        <v>-6514.1242951868308</v>
      </c>
      <c r="AJ54">
        <f t="shared" si="7"/>
        <v>13.123932895737994</v>
      </c>
      <c r="AK54">
        <f t="shared" si="22"/>
        <v>19.265284164963109</v>
      </c>
      <c r="AL54">
        <f t="shared" si="8"/>
        <v>-6481.7350781261293</v>
      </c>
      <c r="AN54">
        <f t="shared" si="26"/>
        <v>0</v>
      </c>
      <c r="AO54">
        <f t="shared" si="26"/>
        <v>0</v>
      </c>
      <c r="AP54">
        <f t="shared" si="26"/>
        <v>-1.8141843821202083E-2</v>
      </c>
      <c r="AQ54">
        <f t="shared" si="26"/>
        <v>-20.106904301462553</v>
      </c>
      <c r="AR54">
        <f t="shared" si="26"/>
        <v>-20.125046145283754</v>
      </c>
      <c r="AS54">
        <f t="shared" si="26"/>
        <v>4.0545703945116293E-2</v>
      </c>
      <c r="AT54">
        <f t="shared" si="26"/>
        <v>5.951908733279198E-2</v>
      </c>
      <c r="AU54">
        <f t="shared" si="23"/>
        <v>-20.024981354005845</v>
      </c>
      <c r="AW54">
        <v>51</v>
      </c>
      <c r="AX54">
        <f>IF(Z54&gt;0, (R54*SUMPRODUCT(K54:$K$98, X54:$X$98)-K54*$AZ$3)/Z54, 0)</f>
        <v>557.91391728008318</v>
      </c>
    </row>
    <row r="55" spans="5:50" x14ac:dyDescent="0.25">
      <c r="E55">
        <v>2055</v>
      </c>
      <c r="F55" s="5">
        <f>EconomicRates!C95</f>
        <v>3.5571999999999999E-2</v>
      </c>
      <c r="G55" s="5">
        <f>EconomicRates!D95</f>
        <v>7.0000000000000007E-2</v>
      </c>
      <c r="H55" s="5">
        <f t="shared" si="10"/>
        <v>0.12000000000000001</v>
      </c>
      <c r="I55" s="5">
        <f t="shared" si="11"/>
        <v>1.1200000000000001</v>
      </c>
      <c r="J55">
        <f t="shared" si="12"/>
        <v>0.89285714285714279</v>
      </c>
      <c r="K55">
        <f t="shared" si="20"/>
        <v>2.758435422305808E-3</v>
      </c>
      <c r="L55" s="2">
        <v>52</v>
      </c>
      <c r="M55" s="6">
        <v>1.4963000000000001E-2</v>
      </c>
      <c r="Q55" s="4">
        <f t="shared" si="21"/>
        <v>12.5</v>
      </c>
      <c r="R55">
        <f t="shared" si="0"/>
        <v>1000000</v>
      </c>
      <c r="S55">
        <f t="shared" si="1"/>
        <v>543.49090645198464</v>
      </c>
      <c r="U55">
        <f t="shared" si="13"/>
        <v>1.4963000000000001E-2</v>
      </c>
      <c r="V55">
        <f t="shared" si="14"/>
        <v>0.01</v>
      </c>
      <c r="W55">
        <f t="shared" si="15"/>
        <v>0.46977572023256126</v>
      </c>
      <c r="X55">
        <f t="shared" si="16"/>
        <v>7.0292541018398148E-3</v>
      </c>
      <c r="Y55">
        <f t="shared" si="17"/>
        <v>4.6977572023256123E-3</v>
      </c>
      <c r="Z55">
        <f t="shared" si="18"/>
        <v>0.45804870892839583</v>
      </c>
      <c r="AB55">
        <f t="shared" si="19"/>
        <v>262.09441231802066</v>
      </c>
      <c r="AC55">
        <f t="shared" si="2"/>
        <v>248.94530801465513</v>
      </c>
      <c r="AE55">
        <f t="shared" si="3"/>
        <v>0</v>
      </c>
      <c r="AF55">
        <f t="shared" si="24"/>
        <v>0</v>
      </c>
      <c r="AG55">
        <f t="shared" si="24"/>
        <v>-5.7256088616049476</v>
      </c>
      <c r="AH55">
        <f t="shared" si="5"/>
        <v>-7029.2541018398151</v>
      </c>
      <c r="AI55">
        <f t="shared" si="25"/>
        <v>-7034.9797107014201</v>
      </c>
      <c r="AJ55">
        <f t="shared" si="7"/>
        <v>13.149104303365533</v>
      </c>
      <c r="AK55">
        <f t="shared" si="22"/>
        <v>18.346608862261448</v>
      </c>
      <c r="AL55">
        <f t="shared" si="8"/>
        <v>-7003.4839975357927</v>
      </c>
      <c r="AN55">
        <f t="shared" si="26"/>
        <v>0</v>
      </c>
      <c r="AO55">
        <f t="shared" si="26"/>
        <v>0</v>
      </c>
      <c r="AP55">
        <f t="shared" si="26"/>
        <v>-1.5793722298119119E-2</v>
      </c>
      <c r="AQ55">
        <f t="shared" si="26"/>
        <v>-19.389743506903343</v>
      </c>
      <c r="AR55">
        <f t="shared" si="26"/>
        <v>-19.405537229201464</v>
      </c>
      <c r="AS55">
        <f t="shared" si="26"/>
        <v>3.6270955081997222E-2</v>
      </c>
      <c r="AT55">
        <f t="shared" si="26"/>
        <v>5.0607935764851633E-2</v>
      </c>
      <c r="AU55">
        <f t="shared" si="23"/>
        <v>-19.318658338354613</v>
      </c>
      <c r="AW55">
        <v>52</v>
      </c>
      <c r="AX55">
        <f>IF(Z55&gt;0, (R55*SUMPRODUCT(K55:$K$98, X55:$X$98)-K55*$AZ$3)/Z55, 0)</f>
        <v>543.49090645198464</v>
      </c>
    </row>
    <row r="56" spans="5:50" x14ac:dyDescent="0.25">
      <c r="E56">
        <v>2056</v>
      </c>
      <c r="F56" s="5">
        <f>EconomicRates!C96</f>
        <v>3.5571999999999999E-2</v>
      </c>
      <c r="G56" s="5">
        <f>EconomicRates!D96</f>
        <v>7.0000000000000007E-2</v>
      </c>
      <c r="H56" s="5">
        <f t="shared" si="10"/>
        <v>0.12000000000000001</v>
      </c>
      <c r="I56" s="5">
        <f t="shared" si="11"/>
        <v>1.1200000000000001</v>
      </c>
      <c r="J56">
        <f t="shared" si="12"/>
        <v>0.89285714285714279</v>
      </c>
      <c r="K56">
        <f t="shared" si="20"/>
        <v>2.4628887699159E-3</v>
      </c>
      <c r="L56" s="2">
        <v>53</v>
      </c>
      <c r="M56" s="6">
        <v>1.6567999999999999E-2</v>
      </c>
      <c r="Q56" s="4">
        <f t="shared" si="21"/>
        <v>12.5</v>
      </c>
      <c r="R56">
        <f t="shared" si="0"/>
        <v>1000000</v>
      </c>
      <c r="S56">
        <f t="shared" si="1"/>
        <v>528.77068157028953</v>
      </c>
      <c r="U56">
        <f t="shared" si="13"/>
        <v>1.6567999999999999E-2</v>
      </c>
      <c r="V56">
        <f t="shared" si="14"/>
        <v>0.01</v>
      </c>
      <c r="W56">
        <f t="shared" si="15"/>
        <v>0.45804870892839583</v>
      </c>
      <c r="X56">
        <f t="shared" si="16"/>
        <v>7.5889510095256615E-3</v>
      </c>
      <c r="Y56">
        <f t="shared" si="17"/>
        <v>4.5804870892839581E-3</v>
      </c>
      <c r="Z56">
        <f t="shared" si="18"/>
        <v>0.44587927082958623</v>
      </c>
      <c r="AB56">
        <f t="shared" si="19"/>
        <v>248.94530801465513</v>
      </c>
      <c r="AC56">
        <f t="shared" si="2"/>
        <v>235.76788593462402</v>
      </c>
      <c r="AE56">
        <f t="shared" si="3"/>
        <v>0</v>
      </c>
      <c r="AF56">
        <f t="shared" si="24"/>
        <v>0</v>
      </c>
      <c r="AG56">
        <f t="shared" si="24"/>
        <v>-5.5734908853698277</v>
      </c>
      <c r="AH56">
        <f t="shared" si="5"/>
        <v>-7588.9510095256619</v>
      </c>
      <c r="AI56">
        <f t="shared" si="25"/>
        <v>-7594.524500411032</v>
      </c>
      <c r="AJ56">
        <f t="shared" si="7"/>
        <v>13.177422080031107</v>
      </c>
      <c r="AK56">
        <f t="shared" si="22"/>
        <v>17.426171561025861</v>
      </c>
      <c r="AL56">
        <f t="shared" si="8"/>
        <v>-7563.9209067699758</v>
      </c>
      <c r="AN56">
        <f t="shared" si="26"/>
        <v>0</v>
      </c>
      <c r="AO56">
        <f t="shared" si="26"/>
        <v>0</v>
      </c>
      <c r="AP56">
        <f t="shared" si="26"/>
        <v>-1.3726888110805975E-2</v>
      </c>
      <c r="AQ56">
        <f t="shared" si="26"/>
        <v>-18.690742216802686</v>
      </c>
      <c r="AR56">
        <f t="shared" si="26"/>
        <v>-18.704469104913493</v>
      </c>
      <c r="AS56">
        <f t="shared" si="26"/>
        <v>3.2454524857350432E-2</v>
      </c>
      <c r="AT56">
        <f t="shared" si="26"/>
        <v>4.2918722240278422E-2</v>
      </c>
      <c r="AU56">
        <f t="shared" si="23"/>
        <v>-18.629095857815866</v>
      </c>
      <c r="AW56">
        <v>53</v>
      </c>
      <c r="AX56">
        <f>IF(Z56&gt;0, (R56*SUMPRODUCT(K56:$K$98, X56:$X$98)-K56*$AZ$3)/Z56, 0)</f>
        <v>528.77068157028953</v>
      </c>
    </row>
    <row r="57" spans="5:50" x14ac:dyDescent="0.25">
      <c r="E57">
        <v>2057</v>
      </c>
      <c r="F57" s="5">
        <f>EconomicRates!C97</f>
        <v>3.5571999999999999E-2</v>
      </c>
      <c r="G57" s="5">
        <f>EconomicRates!D97</f>
        <v>7.0000000000000007E-2</v>
      </c>
      <c r="H57" s="5">
        <f t="shared" si="10"/>
        <v>0.12000000000000001</v>
      </c>
      <c r="I57" s="5">
        <f t="shared" si="11"/>
        <v>1.1200000000000001</v>
      </c>
      <c r="J57">
        <f t="shared" si="12"/>
        <v>0.89285714285714279</v>
      </c>
      <c r="K57">
        <f t="shared" si="20"/>
        <v>2.1990078302820534E-3</v>
      </c>
      <c r="L57" s="2">
        <v>54</v>
      </c>
      <c r="M57" s="6">
        <v>1.8353999999999999E-2</v>
      </c>
      <c r="Q57" s="4">
        <f t="shared" si="21"/>
        <v>12.5</v>
      </c>
      <c r="R57">
        <f t="shared" si="0"/>
        <v>1000000</v>
      </c>
      <c r="S57">
        <f t="shared" si="1"/>
        <v>513.86182832779537</v>
      </c>
      <c r="U57">
        <f t="shared" si="13"/>
        <v>1.8353999999999999E-2</v>
      </c>
      <c r="V57">
        <f t="shared" si="14"/>
        <v>0.01</v>
      </c>
      <c r="W57">
        <f t="shared" si="15"/>
        <v>0.44587927082958623</v>
      </c>
      <c r="X57">
        <f t="shared" si="16"/>
        <v>8.1836681368062259E-3</v>
      </c>
      <c r="Y57">
        <f t="shared" si="17"/>
        <v>4.4587927082958626E-3</v>
      </c>
      <c r="Z57">
        <f t="shared" si="18"/>
        <v>0.43323680998448416</v>
      </c>
      <c r="AB57">
        <f t="shared" si="19"/>
        <v>235.76788593462402</v>
      </c>
      <c r="AC57">
        <f t="shared" si="2"/>
        <v>222.62385927752871</v>
      </c>
      <c r="AE57">
        <f t="shared" si="3"/>
        <v>0</v>
      </c>
      <c r="AF57">
        <f t="shared" si="24"/>
        <v>0</v>
      </c>
      <c r="AG57">
        <f t="shared" si="24"/>
        <v>-5.4154601248060521</v>
      </c>
      <c r="AH57">
        <f t="shared" si="5"/>
        <v>-8183.6681368062264</v>
      </c>
      <c r="AI57">
        <f t="shared" si="25"/>
        <v>-8189.0835969310328</v>
      </c>
      <c r="AJ57">
        <f t="shared" si="7"/>
        <v>13.14402665709531</v>
      </c>
      <c r="AK57">
        <f t="shared" si="22"/>
        <v>16.503752015423682</v>
      </c>
      <c r="AL57">
        <f t="shared" si="8"/>
        <v>-8159.4358182585138</v>
      </c>
      <c r="AN57">
        <f t="shared" si="26"/>
        <v>0</v>
      </c>
      <c r="AO57">
        <f t="shared" si="26"/>
        <v>0</v>
      </c>
      <c r="AP57">
        <f t="shared" si="26"/>
        <v>-1.1908639219028735E-2</v>
      </c>
      <c r="AQ57">
        <f t="shared" si="26"/>
        <v>-17.995950313266633</v>
      </c>
      <c r="AR57">
        <f t="shared" si="26"/>
        <v>-18.007858952485662</v>
      </c>
      <c r="AS57">
        <f t="shared" si="26"/>
        <v>2.8903817540388628E-2</v>
      </c>
      <c r="AT57">
        <f t="shared" si="26"/>
        <v>3.6291879910949898E-2</v>
      </c>
      <c r="AU57">
        <f t="shared" si="23"/>
        <v>-17.942663255034326</v>
      </c>
      <c r="AW57">
        <v>54</v>
      </c>
      <c r="AX57">
        <f>IF(Z57&gt;0, (R57*SUMPRODUCT(K57:$K$98, X57:$X$98)-K57*$AZ$3)/Z57, 0)</f>
        <v>513.86182832779537</v>
      </c>
    </row>
    <row r="58" spans="5:50" x14ac:dyDescent="0.25">
      <c r="E58">
        <v>2058</v>
      </c>
      <c r="F58" s="5">
        <f>EconomicRates!C98</f>
        <v>3.5571999999999999E-2</v>
      </c>
      <c r="G58" s="5">
        <f>EconomicRates!D98</f>
        <v>7.0000000000000007E-2</v>
      </c>
      <c r="H58" s="5">
        <f t="shared" si="10"/>
        <v>0.12000000000000001</v>
      </c>
      <c r="I58" s="5">
        <f t="shared" si="11"/>
        <v>1.1200000000000001</v>
      </c>
      <c r="J58">
        <f t="shared" si="12"/>
        <v>0.89285714285714279</v>
      </c>
      <c r="K58">
        <f t="shared" si="20"/>
        <v>1.9633998484661188E-3</v>
      </c>
      <c r="L58" s="2">
        <v>55</v>
      </c>
      <c r="M58" s="6">
        <v>2.0303000000000002E-2</v>
      </c>
      <c r="Q58" s="4">
        <f t="shared" si="21"/>
        <v>12.5</v>
      </c>
      <c r="R58">
        <f t="shared" si="0"/>
        <v>1000000</v>
      </c>
      <c r="S58">
        <f t="shared" si="1"/>
        <v>498.87199623902865</v>
      </c>
      <c r="U58">
        <f t="shared" si="13"/>
        <v>2.0303000000000002E-2</v>
      </c>
      <c r="V58">
        <f t="shared" si="14"/>
        <v>0.01</v>
      </c>
      <c r="W58">
        <f t="shared" si="15"/>
        <v>0.43323680998448416</v>
      </c>
      <c r="X58">
        <f t="shared" si="16"/>
        <v>8.7960069531149831E-3</v>
      </c>
      <c r="Y58">
        <f t="shared" si="17"/>
        <v>4.3323680998448421E-3</v>
      </c>
      <c r="Z58">
        <f t="shared" si="18"/>
        <v>0.42010843493152433</v>
      </c>
      <c r="AB58">
        <f t="shared" si="19"/>
        <v>222.62385927752871</v>
      </c>
      <c r="AC58">
        <f t="shared" si="2"/>
        <v>209.58033357114363</v>
      </c>
      <c r="AE58">
        <f t="shared" si="3"/>
        <v>0</v>
      </c>
      <c r="AF58">
        <f t="shared" si="24"/>
        <v>0</v>
      </c>
      <c r="AG58">
        <f t="shared" si="24"/>
        <v>-5.2513554366440545</v>
      </c>
      <c r="AH58">
        <f t="shared" si="5"/>
        <v>-8796.0069531149838</v>
      </c>
      <c r="AI58">
        <f t="shared" si="25"/>
        <v>-8801.2583085516271</v>
      </c>
      <c r="AJ58">
        <f t="shared" si="7"/>
        <v>13.043525706385083</v>
      </c>
      <c r="AK58">
        <f t="shared" si="22"/>
        <v>15.583670149427011</v>
      </c>
      <c r="AL58">
        <f t="shared" si="8"/>
        <v>-8772.6311126958153</v>
      </c>
      <c r="AN58">
        <f t="shared" si="26"/>
        <v>0</v>
      </c>
      <c r="AO58">
        <f t="shared" si="26"/>
        <v>0</v>
      </c>
      <c r="AP58">
        <f t="shared" si="26"/>
        <v>-1.0310510468548665E-2</v>
      </c>
      <c r="AQ58">
        <f t="shared" si="26"/>
        <v>-17.270078718852886</v>
      </c>
      <c r="AR58">
        <f t="shared" si="26"/>
        <v>-17.280389229321433</v>
      </c>
      <c r="AS58">
        <f t="shared" si="26"/>
        <v>2.5609656395380397E-2</v>
      </c>
      <c r="AT58">
        <f t="shared" si="26"/>
        <v>3.0596975609930972E-2</v>
      </c>
      <c r="AU58">
        <f t="shared" si="23"/>
        <v>-17.224182597316123</v>
      </c>
      <c r="AW58">
        <v>55</v>
      </c>
      <c r="AX58">
        <f>IF(Z58&gt;0, (R58*SUMPRODUCT(K58:$K$98, X58:$X$98)-K58*$AZ$3)/Z58, 0)</f>
        <v>498.87199623902865</v>
      </c>
    </row>
    <row r="59" spans="5:50" x14ac:dyDescent="0.25">
      <c r="E59">
        <v>2059</v>
      </c>
      <c r="F59" s="5">
        <f>EconomicRates!C99</f>
        <v>3.5571999999999999E-2</v>
      </c>
      <c r="G59" s="5">
        <f>EconomicRates!D99</f>
        <v>7.0000000000000007E-2</v>
      </c>
      <c r="H59" s="5">
        <f t="shared" si="10"/>
        <v>0.12000000000000001</v>
      </c>
      <c r="I59" s="5">
        <f t="shared" si="11"/>
        <v>1.1200000000000001</v>
      </c>
      <c r="J59">
        <f t="shared" si="12"/>
        <v>0.89285714285714279</v>
      </c>
      <c r="K59">
        <f t="shared" si="20"/>
        <v>1.7530355789876059E-3</v>
      </c>
      <c r="L59" s="2">
        <v>56</v>
      </c>
      <c r="M59" s="6">
        <v>2.2446000000000001E-2</v>
      </c>
      <c r="Q59" s="4">
        <f t="shared" si="21"/>
        <v>12.5</v>
      </c>
      <c r="R59">
        <f t="shared" si="0"/>
        <v>1000000</v>
      </c>
      <c r="S59">
        <f t="shared" si="1"/>
        <v>483.99238766795668</v>
      </c>
      <c r="U59">
        <f t="shared" si="13"/>
        <v>2.2446000000000001E-2</v>
      </c>
      <c r="V59">
        <f t="shared" si="14"/>
        <v>0.01</v>
      </c>
      <c r="W59">
        <f t="shared" si="15"/>
        <v>0.42010843493152433</v>
      </c>
      <c r="X59">
        <f t="shared" si="16"/>
        <v>9.4297539304729963E-3</v>
      </c>
      <c r="Y59">
        <f t="shared" si="17"/>
        <v>4.2010843493152433E-3</v>
      </c>
      <c r="Z59">
        <f t="shared" si="18"/>
        <v>0.40647759665173605</v>
      </c>
      <c r="AB59">
        <f t="shared" si="19"/>
        <v>209.58033357114363</v>
      </c>
      <c r="AC59">
        <f t="shared" si="2"/>
        <v>196.73206253700636</v>
      </c>
      <c r="AE59">
        <f t="shared" si="3"/>
        <v>0</v>
      </c>
      <c r="AF59">
        <f t="shared" si="24"/>
        <v>0</v>
      </c>
      <c r="AG59">
        <f t="shared" si="24"/>
        <v>-5.0809699581467003</v>
      </c>
      <c r="AH59">
        <f t="shared" si="5"/>
        <v>-9429.7539304729962</v>
      </c>
      <c r="AI59">
        <f t="shared" si="25"/>
        <v>-9434.8349004311422</v>
      </c>
      <c r="AJ59">
        <f t="shared" si="7"/>
        <v>12.848271034137269</v>
      </c>
      <c r="AK59">
        <f t="shared" si="22"/>
        <v>14.670623349980055</v>
      </c>
      <c r="AL59">
        <f t="shared" si="8"/>
        <v>-9407.3160060470236</v>
      </c>
      <c r="AN59">
        <f t="shared" si="26"/>
        <v>0</v>
      </c>
      <c r="AO59">
        <f t="shared" si="26"/>
        <v>0</v>
      </c>
      <c r="AP59">
        <f t="shared" si="26"/>
        <v>-8.9071211123983324E-3</v>
      </c>
      <c r="AQ59">
        <f t="shared" si="26"/>
        <v>-16.530694141217381</v>
      </c>
      <c r="AR59">
        <f t="shared" si="26"/>
        <v>-16.539601262329779</v>
      </c>
      <c r="AS59">
        <f t="shared" si="26"/>
        <v>2.2523476251318515E-2</v>
      </c>
      <c r="AT59">
        <f t="shared" si="26"/>
        <v>2.5718124698441376E-2</v>
      </c>
      <c r="AU59">
        <f t="shared" si="23"/>
        <v>-16.491359661380017</v>
      </c>
      <c r="AW59">
        <v>56</v>
      </c>
      <c r="AX59">
        <f>IF(Z59&gt;0, (R59*SUMPRODUCT(K59:$K$98, X59:$X$98)-K59*$AZ$3)/Z59, 0)</f>
        <v>483.99238766795668</v>
      </c>
    </row>
    <row r="60" spans="5:50" x14ac:dyDescent="0.25">
      <c r="E60">
        <v>2060</v>
      </c>
      <c r="F60" s="5">
        <f>EconomicRates!C100</f>
        <v>3.5571999999999999E-2</v>
      </c>
      <c r="G60" s="5">
        <f>EconomicRates!D100</f>
        <v>7.0000000000000007E-2</v>
      </c>
      <c r="H60" s="5">
        <f t="shared" si="10"/>
        <v>0.12000000000000001</v>
      </c>
      <c r="I60" s="5">
        <f t="shared" si="11"/>
        <v>1.1200000000000001</v>
      </c>
      <c r="J60">
        <f t="shared" si="12"/>
        <v>0.89285714285714279</v>
      </c>
      <c r="K60">
        <f t="shared" si="20"/>
        <v>1.5652103383817909E-3</v>
      </c>
      <c r="L60" s="2">
        <v>57</v>
      </c>
      <c r="M60" s="6">
        <v>2.4856E-2</v>
      </c>
      <c r="Q60" s="4">
        <f t="shared" si="21"/>
        <v>12.5</v>
      </c>
      <c r="R60">
        <f t="shared" si="0"/>
        <v>1000000</v>
      </c>
      <c r="S60">
        <f t="shared" si="1"/>
        <v>469.3983998712219</v>
      </c>
      <c r="U60">
        <f t="shared" si="13"/>
        <v>2.4856E-2</v>
      </c>
      <c r="V60">
        <f t="shared" si="14"/>
        <v>0.01</v>
      </c>
      <c r="W60">
        <f t="shared" si="15"/>
        <v>0.40647759665173605</v>
      </c>
      <c r="X60">
        <f t="shared" si="16"/>
        <v>1.0103407142375551E-2</v>
      </c>
      <c r="Y60">
        <f t="shared" si="17"/>
        <v>4.0647759665173606E-3</v>
      </c>
      <c r="Z60">
        <f t="shared" si="18"/>
        <v>0.3923094135428431</v>
      </c>
      <c r="AB60">
        <f t="shared" si="19"/>
        <v>196.73206253700636</v>
      </c>
      <c r="AC60">
        <f t="shared" si="2"/>
        <v>184.14941097142801</v>
      </c>
      <c r="AE60">
        <f t="shared" si="3"/>
        <v>0</v>
      </c>
      <c r="AF60">
        <f t="shared" si="24"/>
        <v>0</v>
      </c>
      <c r="AG60">
        <f t="shared" si="24"/>
        <v>-4.903867669285539</v>
      </c>
      <c r="AH60">
        <f t="shared" si="5"/>
        <v>-10103.40714237555</v>
      </c>
      <c r="AI60">
        <f t="shared" si="25"/>
        <v>-10108.311010044836</v>
      </c>
      <c r="AJ60">
        <f t="shared" si="7"/>
        <v>12.582651565578345</v>
      </c>
      <c r="AK60">
        <f t="shared" si="22"/>
        <v>13.771244377590445</v>
      </c>
      <c r="AL60">
        <f t="shared" si="8"/>
        <v>-10081.957114101666</v>
      </c>
      <c r="AN60">
        <f t="shared" si="26"/>
        <v>0</v>
      </c>
      <c r="AO60">
        <f t="shared" si="26"/>
        <v>0</v>
      </c>
      <c r="AP60">
        <f t="shared" si="26"/>
        <v>-7.6755843740219428E-3</v>
      </c>
      <c r="AQ60">
        <f t="shared" si="26"/>
        <v>-15.813957312126639</v>
      </c>
      <c r="AR60">
        <f t="shared" si="26"/>
        <v>-15.82163289650066</v>
      </c>
      <c r="AS60">
        <f t="shared" si="26"/>
        <v>1.9694496314699054E-2</v>
      </c>
      <c r="AT60">
        <f t="shared" si="26"/>
        <v>2.1554894072186678E-2</v>
      </c>
      <c r="AU60">
        <f t="shared" si="23"/>
        <v>-15.780383506113774</v>
      </c>
      <c r="AW60">
        <v>57</v>
      </c>
      <c r="AX60">
        <f>IF(Z60&gt;0, (R60*SUMPRODUCT(K60:$K$98, X60:$X$98)-K60*$AZ$3)/Z60, 0)</f>
        <v>469.3983998712219</v>
      </c>
    </row>
    <row r="61" spans="5:50" x14ac:dyDescent="0.25">
      <c r="E61">
        <v>2061</v>
      </c>
      <c r="F61" s="5">
        <f>EconomicRates!C101</f>
        <v>3.5571999999999999E-2</v>
      </c>
      <c r="G61" s="5">
        <f>EconomicRates!D101</f>
        <v>7.0000000000000007E-2</v>
      </c>
      <c r="H61" s="5">
        <f t="shared" si="10"/>
        <v>0.12000000000000001</v>
      </c>
      <c r="I61" s="5">
        <f t="shared" si="11"/>
        <v>1.1200000000000001</v>
      </c>
      <c r="J61">
        <f t="shared" si="12"/>
        <v>0.89285714285714279</v>
      </c>
      <c r="K61">
        <f t="shared" si="20"/>
        <v>1.3975092306980274E-3</v>
      </c>
      <c r="L61" s="2">
        <v>58</v>
      </c>
      <c r="M61" s="6">
        <v>2.7564999999999999E-2</v>
      </c>
      <c r="Q61" s="4">
        <f t="shared" si="21"/>
        <v>12.5</v>
      </c>
      <c r="R61">
        <f t="shared" si="0"/>
        <v>1000000</v>
      </c>
      <c r="S61">
        <f t="shared" si="1"/>
        <v>455.17239196030692</v>
      </c>
      <c r="U61">
        <f t="shared" si="13"/>
        <v>2.7564999999999999E-2</v>
      </c>
      <c r="V61">
        <f t="shared" si="14"/>
        <v>0.01</v>
      </c>
      <c r="W61">
        <f t="shared" si="15"/>
        <v>0.3923094135428431</v>
      </c>
      <c r="X61">
        <f t="shared" si="16"/>
        <v>1.081400898430847E-2</v>
      </c>
      <c r="Y61">
        <f t="shared" si="17"/>
        <v>3.9230941354284309E-3</v>
      </c>
      <c r="Z61">
        <f t="shared" si="18"/>
        <v>0.37757231042310624</v>
      </c>
      <c r="AB61">
        <f t="shared" si="19"/>
        <v>184.14941097142801</v>
      </c>
      <c r="AC61">
        <f t="shared" si="2"/>
        <v>171.86049167326479</v>
      </c>
      <c r="AE61">
        <f t="shared" si="3"/>
        <v>0</v>
      </c>
      <c r="AF61">
        <f t="shared" si="24"/>
        <v>0</v>
      </c>
      <c r="AG61">
        <f t="shared" si="24"/>
        <v>-4.7196538802888277</v>
      </c>
      <c r="AH61">
        <f t="shared" si="5"/>
        <v>-10814.00898430847</v>
      </c>
      <c r="AI61">
        <f t="shared" si="25"/>
        <v>-10818.728638188759</v>
      </c>
      <c r="AJ61">
        <f t="shared" si="7"/>
        <v>12.288919298163222</v>
      </c>
      <c r="AK61">
        <f t="shared" si="22"/>
        <v>12.890458767999961</v>
      </c>
      <c r="AL61">
        <f t="shared" si="8"/>
        <v>-10793.549260122594</v>
      </c>
      <c r="AN61">
        <f t="shared" si="26"/>
        <v>0</v>
      </c>
      <c r="AO61">
        <f t="shared" si="26"/>
        <v>0</v>
      </c>
      <c r="AP61">
        <f t="shared" si="26"/>
        <v>-6.5957598634033996E-3</v>
      </c>
      <c r="AQ61">
        <f t="shared" si="26"/>
        <v>-15.112677376422486</v>
      </c>
      <c r="AR61">
        <f t="shared" si="26"/>
        <v>-15.119273136285891</v>
      </c>
      <c r="AS61">
        <f t="shared" si="26"/>
        <v>1.7173878154486226E-2</v>
      </c>
      <c r="AT61">
        <f t="shared" si="26"/>
        <v>1.8014535116212267E-2</v>
      </c>
      <c r="AU61">
        <f t="shared" si="23"/>
        <v>-15.08408472301519</v>
      </c>
      <c r="AW61">
        <v>58</v>
      </c>
      <c r="AX61">
        <f>IF(Z61&gt;0, (R61*SUMPRODUCT(K61:$K$98, X61:$X$98)-K61*$AZ$3)/Z61, 0)</f>
        <v>455.17239196030692</v>
      </c>
    </row>
    <row r="62" spans="5:50" x14ac:dyDescent="0.25">
      <c r="E62">
        <v>2062</v>
      </c>
      <c r="F62" s="5">
        <f>EconomicRates!C102</f>
        <v>3.5571999999999999E-2</v>
      </c>
      <c r="G62" s="5">
        <f>EconomicRates!D102</f>
        <v>7.0000000000000007E-2</v>
      </c>
      <c r="H62" s="5">
        <f t="shared" si="10"/>
        <v>0.12000000000000001</v>
      </c>
      <c r="I62" s="5">
        <f t="shared" si="11"/>
        <v>1.1200000000000001</v>
      </c>
      <c r="J62">
        <f t="shared" si="12"/>
        <v>0.89285714285714279</v>
      </c>
      <c r="K62">
        <f t="shared" si="20"/>
        <v>1.2477760988375245E-3</v>
      </c>
      <c r="L62" s="2">
        <v>59</v>
      </c>
      <c r="M62" s="6">
        <v>3.0620999999999999E-2</v>
      </c>
      <c r="Q62" s="4">
        <f t="shared" si="21"/>
        <v>12.5</v>
      </c>
      <c r="R62">
        <f t="shared" si="0"/>
        <v>1000000</v>
      </c>
      <c r="S62">
        <f t="shared" si="1"/>
        <v>441.41287749303899</v>
      </c>
      <c r="U62">
        <f t="shared" si="13"/>
        <v>3.0620999999999999E-2</v>
      </c>
      <c r="V62">
        <f t="shared" si="14"/>
        <v>0.01</v>
      </c>
      <c r="W62">
        <f t="shared" si="15"/>
        <v>0.37757231042310624</v>
      </c>
      <c r="X62">
        <f t="shared" si="16"/>
        <v>1.1561641717465937E-2</v>
      </c>
      <c r="Y62">
        <f t="shared" si="17"/>
        <v>3.7757231042310625E-3</v>
      </c>
      <c r="Z62">
        <f t="shared" si="18"/>
        <v>0.36223494560140923</v>
      </c>
      <c r="AB62">
        <f t="shared" si="19"/>
        <v>171.86049167326479</v>
      </c>
      <c r="AC62">
        <f t="shared" si="2"/>
        <v>159.89516966645249</v>
      </c>
      <c r="AE62">
        <f t="shared" si="3"/>
        <v>0</v>
      </c>
      <c r="AF62">
        <f t="shared" si="24"/>
        <v>0</v>
      </c>
      <c r="AG62">
        <f t="shared" si="24"/>
        <v>-4.5279368200176151</v>
      </c>
      <c r="AH62">
        <f t="shared" si="5"/>
        <v>-11561.641717465936</v>
      </c>
      <c r="AI62">
        <f t="shared" si="25"/>
        <v>-11566.169654285954</v>
      </c>
      <c r="AJ62">
        <f t="shared" si="7"/>
        <v>11.965322006812301</v>
      </c>
      <c r="AK62">
        <f t="shared" si="22"/>
        <v>12.030234417128536</v>
      </c>
      <c r="AL62">
        <f t="shared" si="8"/>
        <v>-11542.174097862013</v>
      </c>
      <c r="AN62">
        <f t="shared" si="26"/>
        <v>0</v>
      </c>
      <c r="AO62">
        <f t="shared" si="26"/>
        <v>0</v>
      </c>
      <c r="AP62">
        <f t="shared" si="26"/>
        <v>-5.649851341064366E-3</v>
      </c>
      <c r="AQ62">
        <f t="shared" si="26"/>
        <v>-14.426340198376822</v>
      </c>
      <c r="AR62">
        <f t="shared" si="26"/>
        <v>-14.431990049717886</v>
      </c>
      <c r="AS62">
        <f t="shared" si="26"/>
        <v>1.4930042814995031E-2</v>
      </c>
      <c r="AT62">
        <f t="shared" si="26"/>
        <v>1.5011038969105564E-2</v>
      </c>
      <c r="AU62">
        <f t="shared" si="23"/>
        <v>-14.402048967933785</v>
      </c>
      <c r="AW62">
        <v>59</v>
      </c>
      <c r="AX62">
        <f>IF(Z62&gt;0, (R62*SUMPRODUCT(K62:$K$98, X62:$X$98)-K62*$AZ$3)/Z62, 0)</f>
        <v>441.41287749303899</v>
      </c>
    </row>
    <row r="63" spans="5:50" x14ac:dyDescent="0.25">
      <c r="E63">
        <v>2063</v>
      </c>
      <c r="F63" s="5">
        <f>EconomicRates!C103</f>
        <v>3.5571999999999999E-2</v>
      </c>
      <c r="G63" s="5">
        <f>EconomicRates!D103</f>
        <v>7.0000000000000007E-2</v>
      </c>
      <c r="H63" s="5">
        <f t="shared" si="10"/>
        <v>0.12000000000000001</v>
      </c>
      <c r="I63" s="5">
        <f t="shared" si="11"/>
        <v>1.1200000000000001</v>
      </c>
      <c r="J63">
        <f t="shared" si="12"/>
        <v>0.89285714285714279</v>
      </c>
      <c r="K63">
        <f t="shared" si="20"/>
        <v>1.114085802533504E-3</v>
      </c>
      <c r="L63" s="2">
        <v>60</v>
      </c>
      <c r="M63" s="6">
        <v>3.3921E-2</v>
      </c>
      <c r="Q63" s="4">
        <f t="shared" si="21"/>
        <v>12.5</v>
      </c>
      <c r="R63">
        <f t="shared" si="0"/>
        <v>1000000</v>
      </c>
      <c r="S63">
        <f t="shared" si="1"/>
        <v>428.14948977854624</v>
      </c>
      <c r="U63">
        <f t="shared" si="13"/>
        <v>3.3921E-2</v>
      </c>
      <c r="V63">
        <f t="shared" si="14"/>
        <v>0.01</v>
      </c>
      <c r="W63">
        <f t="shared" si="15"/>
        <v>0.36223494560140923</v>
      </c>
      <c r="X63">
        <f t="shared" si="16"/>
        <v>1.2287371589745402E-2</v>
      </c>
      <c r="Y63">
        <f t="shared" si="17"/>
        <v>3.6223494560140923E-3</v>
      </c>
      <c r="Z63">
        <f t="shared" si="18"/>
        <v>0.34632522455564974</v>
      </c>
      <c r="AB63">
        <f t="shared" si="19"/>
        <v>159.89516966645249</v>
      </c>
      <c r="AC63">
        <f t="shared" si="2"/>
        <v>148.2789681909419</v>
      </c>
      <c r="AE63">
        <f t="shared" si="3"/>
        <v>0</v>
      </c>
      <c r="AF63">
        <f t="shared" si="24"/>
        <v>0</v>
      </c>
      <c r="AG63">
        <f t="shared" si="24"/>
        <v>-4.3290653069456217</v>
      </c>
      <c r="AH63">
        <f t="shared" si="5"/>
        <v>-12287.371589745402</v>
      </c>
      <c r="AI63">
        <f t="shared" si="25"/>
        <v>-12291.700655052347</v>
      </c>
      <c r="AJ63">
        <f t="shared" si="7"/>
        <v>11.616201475510593</v>
      </c>
      <c r="AK63">
        <f t="shared" si="22"/>
        <v>11.192661876651675</v>
      </c>
      <c r="AL63">
        <f t="shared" si="8"/>
        <v>-12268.891791700185</v>
      </c>
      <c r="AN63">
        <f t="shared" si="26"/>
        <v>0</v>
      </c>
      <c r="AO63">
        <f t="shared" si="26"/>
        <v>0</v>
      </c>
      <c r="AP63">
        <f t="shared" si="26"/>
        <v>-4.8229501967084623E-3</v>
      </c>
      <c r="AQ63">
        <f t="shared" si="26"/>
        <v>-13.689186238588883</v>
      </c>
      <c r="AR63">
        <f t="shared" si="26"/>
        <v>-13.694009188785591</v>
      </c>
      <c r="AS63">
        <f t="shared" si="26"/>
        <v>1.2941445143235092E-2</v>
      </c>
      <c r="AT63">
        <f t="shared" si="26"/>
        <v>1.2469585689335635E-2</v>
      </c>
      <c r="AU63">
        <f t="shared" si="23"/>
        <v>-13.668598157953021</v>
      </c>
      <c r="AW63">
        <v>60</v>
      </c>
      <c r="AX63">
        <f>IF(Z63&gt;0, (R63*SUMPRODUCT(K63:$K$98, X63:$X$98)-K63*$AZ$3)/Z63, 0)</f>
        <v>428.14948977854624</v>
      </c>
    </row>
    <row r="64" spans="5:50" x14ac:dyDescent="0.25">
      <c r="E64">
        <v>2064</v>
      </c>
      <c r="F64" s="5">
        <f>EconomicRates!C104</f>
        <v>3.5571999999999999E-2</v>
      </c>
      <c r="G64" s="5">
        <f>EconomicRates!D104</f>
        <v>7.0000000000000007E-2</v>
      </c>
      <c r="H64" s="5">
        <f t="shared" si="10"/>
        <v>0.12000000000000001</v>
      </c>
      <c r="I64" s="5">
        <f t="shared" si="11"/>
        <v>1.1200000000000001</v>
      </c>
      <c r="J64">
        <f t="shared" si="12"/>
        <v>0.89285714285714279</v>
      </c>
      <c r="K64">
        <f t="shared" si="20"/>
        <v>9.9471946654777136E-4</v>
      </c>
      <c r="L64" s="2">
        <v>61</v>
      </c>
      <c r="M64" s="6">
        <v>3.7368999999999999E-2</v>
      </c>
      <c r="Q64" s="4">
        <f t="shared" si="21"/>
        <v>12.5</v>
      </c>
      <c r="R64">
        <f t="shared" si="0"/>
        <v>1000000</v>
      </c>
      <c r="S64">
        <f t="shared" si="1"/>
        <v>415.5515704750697</v>
      </c>
      <c r="U64">
        <f t="shared" si="13"/>
        <v>3.7368999999999999E-2</v>
      </c>
      <c r="V64">
        <f t="shared" si="14"/>
        <v>0.01</v>
      </c>
      <c r="W64">
        <f t="shared" si="15"/>
        <v>0.34632522455564974</v>
      </c>
      <c r="X64">
        <f t="shared" si="16"/>
        <v>1.2941827316420075E-2</v>
      </c>
      <c r="Y64">
        <f t="shared" si="17"/>
        <v>3.4632522455564974E-3</v>
      </c>
      <c r="Z64">
        <f t="shared" si="18"/>
        <v>0.32992014499367317</v>
      </c>
      <c r="AB64">
        <f t="shared" si="19"/>
        <v>148.2789681909419</v>
      </c>
      <c r="AC64">
        <f t="shared" si="2"/>
        <v>137.09883438348359</v>
      </c>
      <c r="AE64">
        <f t="shared" si="3"/>
        <v>0</v>
      </c>
      <c r="AF64">
        <f t="shared" si="24"/>
        <v>0</v>
      </c>
      <c r="AG64">
        <f t="shared" si="24"/>
        <v>-4.1240018124209143</v>
      </c>
      <c r="AH64">
        <f t="shared" si="5"/>
        <v>-12941.827316420075</v>
      </c>
      <c r="AI64">
        <f t="shared" si="25"/>
        <v>-12945.951318232495</v>
      </c>
      <c r="AJ64">
        <f t="shared" si="7"/>
        <v>11.180133807458304</v>
      </c>
      <c r="AK64">
        <f t="shared" si="22"/>
        <v>10.379527773365934</v>
      </c>
      <c r="AL64">
        <f t="shared" si="8"/>
        <v>-12924.391656651671</v>
      </c>
      <c r="AN64">
        <f t="shared" si="26"/>
        <v>0</v>
      </c>
      <c r="AO64">
        <f t="shared" si="26"/>
        <v>0</v>
      </c>
      <c r="AP64">
        <f t="shared" si="26"/>
        <v>-4.1022248828933745E-3</v>
      </c>
      <c r="AQ64">
        <f t="shared" si="26"/>
        <v>-12.873487564342753</v>
      </c>
      <c r="AR64">
        <f t="shared" si="26"/>
        <v>-12.877589789225645</v>
      </c>
      <c r="AS64">
        <f t="shared" si="26"/>
        <v>1.1121096736887628E-2</v>
      </c>
      <c r="AT64">
        <f t="shared" si="26"/>
        <v>1.0324718329740339E-2</v>
      </c>
      <c r="AU64">
        <f t="shared" si="23"/>
        <v>-12.856143974159018</v>
      </c>
      <c r="AW64">
        <v>61</v>
      </c>
      <c r="AX64">
        <f>IF(Z64&gt;0, (R64*SUMPRODUCT(K64:$K$98, X64:$X$98)-K64*$AZ$3)/Z64, 0)</f>
        <v>415.5515704750697</v>
      </c>
    </row>
    <row r="65" spans="5:50" x14ac:dyDescent="0.25">
      <c r="E65">
        <v>2065</v>
      </c>
      <c r="F65" s="5">
        <f>EconomicRates!C105</f>
        <v>3.5571999999999999E-2</v>
      </c>
      <c r="G65" s="5">
        <f>EconomicRates!D105</f>
        <v>7.0000000000000007E-2</v>
      </c>
      <c r="H65" s="5">
        <f t="shared" si="10"/>
        <v>0.12000000000000001</v>
      </c>
      <c r="I65" s="5">
        <f t="shared" si="11"/>
        <v>1.1200000000000001</v>
      </c>
      <c r="J65">
        <f t="shared" si="12"/>
        <v>0.89285714285714279</v>
      </c>
      <c r="K65">
        <f t="shared" si="20"/>
        <v>8.8814238084622432E-4</v>
      </c>
      <c r="L65" s="2">
        <v>62</v>
      </c>
      <c r="M65" s="6">
        <v>5.0548205999999998E-2</v>
      </c>
      <c r="Q65" s="4">
        <f t="shared" si="21"/>
        <v>12.5</v>
      </c>
      <c r="R65">
        <f t="shared" si="0"/>
        <v>1000000</v>
      </c>
      <c r="S65">
        <f t="shared" si="1"/>
        <v>408.02707195164373</v>
      </c>
      <c r="U65">
        <f t="shared" si="13"/>
        <v>5.0548205999999998E-2</v>
      </c>
      <c r="V65">
        <f t="shared" si="14"/>
        <v>0.01</v>
      </c>
      <c r="W65">
        <f t="shared" si="15"/>
        <v>0.32992014499367317</v>
      </c>
      <c r="X65">
        <f t="shared" si="16"/>
        <v>1.6676871452690058E-2</v>
      </c>
      <c r="Y65">
        <f t="shared" si="17"/>
        <v>3.2992014499367318E-3</v>
      </c>
      <c r="Z65">
        <f t="shared" si="18"/>
        <v>0.30994407209104641</v>
      </c>
      <c r="AB65">
        <f t="shared" si="19"/>
        <v>137.09883438348359</v>
      </c>
      <c r="AC65">
        <f t="shared" si="2"/>
        <v>126.46557220407884</v>
      </c>
      <c r="AE65">
        <f t="shared" si="3"/>
        <v>0</v>
      </c>
      <c r="AF65">
        <f t="shared" si="24"/>
        <v>0</v>
      </c>
      <c r="AG65">
        <f t="shared" si="24"/>
        <v>-3.87430090113808</v>
      </c>
      <c r="AH65">
        <f t="shared" si="5"/>
        <v>-16676.871452690059</v>
      </c>
      <c r="AI65">
        <f t="shared" si="25"/>
        <v>-16680.745753591196</v>
      </c>
      <c r="AJ65">
        <f t="shared" si="7"/>
        <v>10.633262179404753</v>
      </c>
      <c r="AK65">
        <f t="shared" si="22"/>
        <v>9.5969184068438516</v>
      </c>
      <c r="AL65">
        <f t="shared" si="8"/>
        <v>-16660.515573004945</v>
      </c>
      <c r="AN65">
        <f t="shared" si="26"/>
        <v>0</v>
      </c>
      <c r="AO65">
        <f t="shared" si="26"/>
        <v>0</v>
      </c>
      <c r="AP65">
        <f t="shared" si="26"/>
        <v>-3.4409308264514468E-3</v>
      </c>
      <c r="AQ65">
        <f t="shared" si="26"/>
        <v>-14.811436317058581</v>
      </c>
      <c r="AR65">
        <f t="shared" si="26"/>
        <v>-14.814877247885031</v>
      </c>
      <c r="AS65">
        <f t="shared" si="26"/>
        <v>9.4438507881786492E-3</v>
      </c>
      <c r="AT65">
        <f t="shared" si="26"/>
        <v>8.5234299626412522E-3</v>
      </c>
      <c r="AU65">
        <f t="shared" si="23"/>
        <v>-14.796909967134209</v>
      </c>
      <c r="AW65">
        <v>62</v>
      </c>
      <c r="AX65">
        <f>IF(Z65&gt;0, (R65*SUMPRODUCT(K65:$K$98, X65:$X$98)-K65*$AZ$3)/Z65, 0)</f>
        <v>408.02707195164373</v>
      </c>
    </row>
    <row r="66" spans="5:50" x14ac:dyDescent="0.25">
      <c r="E66">
        <v>2066</v>
      </c>
      <c r="F66" s="5">
        <f>EconomicRates!C106</f>
        <v>3.5571999999999999E-2</v>
      </c>
      <c r="G66" s="5">
        <f>EconomicRates!D106</f>
        <v>7.0000000000000007E-2</v>
      </c>
      <c r="H66" s="5">
        <f t="shared" si="10"/>
        <v>0.12000000000000001</v>
      </c>
      <c r="I66" s="5">
        <f t="shared" si="11"/>
        <v>1.1200000000000001</v>
      </c>
      <c r="J66">
        <f t="shared" si="12"/>
        <v>0.89285714285714279</v>
      </c>
      <c r="K66">
        <f t="shared" si="20"/>
        <v>7.9298426861270028E-4</v>
      </c>
      <c r="L66" s="2">
        <v>63</v>
      </c>
      <c r="M66" s="6">
        <v>6.4784177999999998E-2</v>
      </c>
      <c r="Q66" s="4">
        <f t="shared" si="21"/>
        <v>12.5</v>
      </c>
      <c r="R66">
        <f t="shared" si="0"/>
        <v>1000000</v>
      </c>
      <c r="S66">
        <f t="shared" si="1"/>
        <v>396.33244620091705</v>
      </c>
      <c r="U66">
        <f t="shared" si="13"/>
        <v>6.4784177999999998E-2</v>
      </c>
      <c r="V66">
        <f t="shared" si="14"/>
        <v>0.01</v>
      </c>
      <c r="W66">
        <f t="shared" si="15"/>
        <v>0.30994407209104641</v>
      </c>
      <c r="X66">
        <f t="shared" si="16"/>
        <v>2.0079471936391181E-2</v>
      </c>
      <c r="Y66">
        <f t="shared" si="17"/>
        <v>3.0994407209104643E-3</v>
      </c>
      <c r="Z66">
        <f t="shared" si="18"/>
        <v>0.28676515943374475</v>
      </c>
      <c r="AB66">
        <f t="shared" si="19"/>
        <v>126.46557220407884</v>
      </c>
      <c r="AC66">
        <f t="shared" si="2"/>
        <v>113.65433712357205</v>
      </c>
      <c r="AE66">
        <f t="shared" si="3"/>
        <v>0</v>
      </c>
      <c r="AF66">
        <f t="shared" si="24"/>
        <v>0</v>
      </c>
      <c r="AG66">
        <f t="shared" si="24"/>
        <v>-3.5845644929218095</v>
      </c>
      <c r="AH66">
        <f t="shared" si="5"/>
        <v>-20079.471936391183</v>
      </c>
      <c r="AI66">
        <f t="shared" si="25"/>
        <v>-20083.056500884104</v>
      </c>
      <c r="AJ66">
        <f t="shared" si="7"/>
        <v>12.81123508050679</v>
      </c>
      <c r="AK66">
        <f t="shared" si="22"/>
        <v>8.8525900542855194</v>
      </c>
      <c r="AL66">
        <f t="shared" si="8"/>
        <v>-20061.392675749314</v>
      </c>
      <c r="AN66">
        <f t="shared" si="26"/>
        <v>0</v>
      </c>
      <c r="AO66">
        <f t="shared" si="26"/>
        <v>0</v>
      </c>
      <c r="AP66">
        <f t="shared" si="26"/>
        <v>-2.8425032527146558E-3</v>
      </c>
      <c r="AQ66">
        <f t="shared" si="26"/>
        <v>-15.922705367608403</v>
      </c>
      <c r="AR66">
        <f t="shared" si="26"/>
        <v>-15.925547870861116</v>
      </c>
      <c r="AS66">
        <f t="shared" si="26"/>
        <v>1.0159107880341045E-2</v>
      </c>
      <c r="AT66">
        <f t="shared" si="26"/>
        <v>7.0199646495256668E-3</v>
      </c>
      <c r="AU66">
        <f t="shared" si="23"/>
        <v>-15.908368798331251</v>
      </c>
      <c r="AW66">
        <v>63</v>
      </c>
      <c r="AX66">
        <f>IF(Z66&gt;0, (R66*SUMPRODUCT(K66:$K$98, X66:$X$98)-K66*$AZ$3)/Z66, 0)</f>
        <v>396.33244620091705</v>
      </c>
    </row>
    <row r="67" spans="5:50" x14ac:dyDescent="0.25">
      <c r="E67">
        <v>2067</v>
      </c>
      <c r="F67" s="5">
        <f>EconomicRates!C107</f>
        <v>3.5571999999999999E-2</v>
      </c>
      <c r="G67" s="5">
        <f>EconomicRates!D107</f>
        <v>7.0000000000000007E-2</v>
      </c>
      <c r="H67" s="5">
        <f t="shared" si="10"/>
        <v>0.12000000000000001</v>
      </c>
      <c r="I67" s="5">
        <f t="shared" si="11"/>
        <v>1.1200000000000001</v>
      </c>
      <c r="J67">
        <f t="shared" si="12"/>
        <v>0.89285714285714279</v>
      </c>
      <c r="K67">
        <f t="shared" si="20"/>
        <v>7.0802166840419666E-4</v>
      </c>
      <c r="L67" s="2">
        <v>64</v>
      </c>
      <c r="M67" s="6">
        <v>8.0470763000000001E-2</v>
      </c>
      <c r="Q67" s="4">
        <f t="shared" si="21"/>
        <v>12.5</v>
      </c>
      <c r="R67">
        <f t="shared" ref="R67:R98" si="27">$C$6</f>
        <v>1000000</v>
      </c>
      <c r="S67">
        <f t="shared" ref="S67:S98" si="28">AX67</f>
        <v>381.55444740265432</v>
      </c>
      <c r="U67">
        <f t="shared" si="13"/>
        <v>8.0470763000000001E-2</v>
      </c>
      <c r="V67">
        <f t="shared" si="14"/>
        <v>0.01</v>
      </c>
      <c r="W67">
        <f t="shared" si="15"/>
        <v>0.28676515943374475</v>
      </c>
      <c r="X67">
        <f t="shared" si="16"/>
        <v>2.3076211181450087E-2</v>
      </c>
      <c r="Y67">
        <f t="shared" si="17"/>
        <v>2.8676515943374475E-3</v>
      </c>
      <c r="Z67">
        <f t="shared" si="18"/>
        <v>0.26082129665795722</v>
      </c>
      <c r="AB67">
        <f t="shared" si="19"/>
        <v>113.65433712357205</v>
      </c>
      <c r="AC67">
        <f t="shared" ref="AC67:AC98" si="29">S67*Z67</f>
        <v>99.517525717170642</v>
      </c>
      <c r="AE67">
        <f t="shared" ref="AE67:AE98" si="30">$Z67*O67</f>
        <v>0</v>
      </c>
      <c r="AF67">
        <f t="shared" ref="AF67:AG98" si="31">-$Z67*P67</f>
        <v>0</v>
      </c>
      <c r="AG67">
        <f t="shared" si="31"/>
        <v>-3.2602662082244653</v>
      </c>
      <c r="AH67">
        <f t="shared" ref="AH67:AH98" si="32">-X67*R67</f>
        <v>-23076.211181450086</v>
      </c>
      <c r="AI67">
        <f t="shared" ref="AI67:AI98" si="33">SUM(AE67:AH67)</f>
        <v>-23079.47144765831</v>
      </c>
      <c r="AJ67">
        <f t="shared" ref="AJ67:AJ98" si="34">AB67-AC67</f>
        <v>14.136811406401407</v>
      </c>
      <c r="AK67">
        <f t="shared" si="22"/>
        <v>7.9558035986500437</v>
      </c>
      <c r="AL67">
        <f t="shared" ref="AL67:AL98" si="35">SUM(AI67:AK67)</f>
        <v>-23057.378832653259</v>
      </c>
      <c r="AN67">
        <f t="shared" ref="AN67:AU98" si="36">AE67*$K67</f>
        <v>0</v>
      </c>
      <c r="AO67">
        <f t="shared" si="36"/>
        <v>0</v>
      </c>
      <c r="AP67">
        <f t="shared" si="36"/>
        <v>-2.30833912018891E-3</v>
      </c>
      <c r="AQ67">
        <f t="shared" si="36"/>
        <v>-16.338457541137867</v>
      </c>
      <c r="AR67">
        <f t="shared" si="36"/>
        <v>-16.340765880258058</v>
      </c>
      <c r="AS67">
        <f t="shared" si="36"/>
        <v>1.0009168797875802E-2</v>
      </c>
      <c r="AT67">
        <f t="shared" si="36"/>
        <v>5.6328813374123161E-3</v>
      </c>
      <c r="AU67">
        <f t="shared" si="23"/>
        <v>-16.32512383012277</v>
      </c>
      <c r="AW67">
        <v>64</v>
      </c>
      <c r="AX67">
        <f>IF(Z67&gt;0, (R67*SUMPRODUCT(K67:$K$98, X67:$X$98)-K67*$AZ$3)/Z67, 0)</f>
        <v>381.55444740265432</v>
      </c>
    </row>
    <row r="68" spans="5:50" x14ac:dyDescent="0.25">
      <c r="E68">
        <v>2068</v>
      </c>
      <c r="F68" s="5">
        <f>EconomicRates!C108</f>
        <v>3.5571999999999999E-2</v>
      </c>
      <c r="G68" s="5">
        <f>EconomicRates!D108</f>
        <v>7.0000000000000007E-2</v>
      </c>
      <c r="H68" s="5">
        <f t="shared" ref="H68:H98" si="37">G68+$C$9</f>
        <v>0.12000000000000001</v>
      </c>
      <c r="I68" s="5">
        <f t="shared" ref="I68:I98" si="38">1+H68</f>
        <v>1.1200000000000001</v>
      </c>
      <c r="J68">
        <f t="shared" ref="J68:J98" si="39">1/I68</f>
        <v>0.89285714285714279</v>
      </c>
      <c r="K68">
        <f t="shared" si="20"/>
        <v>6.3216220393231843E-4</v>
      </c>
      <c r="L68" s="2">
        <v>65</v>
      </c>
      <c r="M68" s="6">
        <v>9.7818447000000003E-2</v>
      </c>
      <c r="Q68" s="4">
        <f t="shared" si="21"/>
        <v>12.5</v>
      </c>
      <c r="R68">
        <f t="shared" si="27"/>
        <v>1000000</v>
      </c>
      <c r="S68">
        <f t="shared" si="28"/>
        <v>364.30440373968031</v>
      </c>
      <c r="U68">
        <f t="shared" ref="U68:U98" si="40">M68</f>
        <v>9.7818447000000003E-2</v>
      </c>
      <c r="V68">
        <f t="shared" ref="V68:V98" si="41">$C$10</f>
        <v>0.01</v>
      </c>
      <c r="W68">
        <f t="shared" ref="W68:W98" si="42">Z67</f>
        <v>0.26082129665795722</v>
      </c>
      <c r="X68">
        <f t="shared" ref="X68:X98" si="43">U68*W68</f>
        <v>2.5513134183607667E-2</v>
      </c>
      <c r="Y68">
        <f t="shared" ref="Y68:Y98" si="44">V68*W68</f>
        <v>2.6082129665795724E-3</v>
      </c>
      <c r="Z68">
        <f t="shared" ref="Z68:Z98" si="45">MAX(0, W68-X68-Y68)</f>
        <v>0.23269994950776998</v>
      </c>
      <c r="AB68">
        <f t="shared" ref="AB68:AB98" si="46">AC67</f>
        <v>99.517525717170642</v>
      </c>
      <c r="AC68">
        <f t="shared" si="29"/>
        <v>84.773616355681852</v>
      </c>
      <c r="AE68">
        <f t="shared" si="30"/>
        <v>0</v>
      </c>
      <c r="AF68">
        <f t="shared" si="31"/>
        <v>0</v>
      </c>
      <c r="AG68">
        <f t="shared" si="31"/>
        <v>-2.9087493688471247</v>
      </c>
      <c r="AH68">
        <f t="shared" si="32"/>
        <v>-25513.134183607668</v>
      </c>
      <c r="AI68">
        <f t="shared" si="33"/>
        <v>-25516.042932976514</v>
      </c>
      <c r="AJ68">
        <f t="shared" si="34"/>
        <v>14.74390936148879</v>
      </c>
      <c r="AK68">
        <f t="shared" si="22"/>
        <v>6.9662268002019454</v>
      </c>
      <c r="AL68">
        <f t="shared" si="35"/>
        <v>-25494.332796814822</v>
      </c>
      <c r="AN68">
        <f t="shared" si="36"/>
        <v>0</v>
      </c>
      <c r="AO68">
        <f t="shared" si="36"/>
        <v>0</v>
      </c>
      <c r="AP68">
        <f t="shared" si="36"/>
        <v>-1.8388014116971386E-3</v>
      </c>
      <c r="AQ68">
        <f t="shared" si="36"/>
        <v>-16.128439134730396</v>
      </c>
      <c r="AR68">
        <f t="shared" si="36"/>
        <v>-16.130277936142093</v>
      </c>
      <c r="AS68">
        <f t="shared" si="36"/>
        <v>9.3205422365370948E-3</v>
      </c>
      <c r="AT68">
        <f t="shared" si="36"/>
        <v>4.4037852871080443E-3</v>
      </c>
      <c r="AU68">
        <f t="shared" si="23"/>
        <v>-16.116553608618446</v>
      </c>
      <c r="AW68">
        <v>65</v>
      </c>
      <c r="AX68">
        <f>IF(Z68&gt;0, (R68*SUMPRODUCT(K68:$K$98, X68:$X$98)-K68*$AZ$3)/Z68, 0)</f>
        <v>364.30440373968031</v>
      </c>
    </row>
    <row r="69" spans="5:50" x14ac:dyDescent="0.25">
      <c r="E69">
        <v>2069</v>
      </c>
      <c r="F69" s="5">
        <f>EconomicRates!C109</f>
        <v>3.5571999999999999E-2</v>
      </c>
      <c r="G69" s="5">
        <f>EconomicRates!D109</f>
        <v>7.0000000000000007E-2</v>
      </c>
      <c r="H69" s="5">
        <f t="shared" si="37"/>
        <v>0.12000000000000001</v>
      </c>
      <c r="I69" s="5">
        <f t="shared" si="38"/>
        <v>1.1200000000000001</v>
      </c>
      <c r="J69">
        <f t="shared" si="39"/>
        <v>0.89285714285714279</v>
      </c>
      <c r="K69">
        <f t="shared" ref="K69:K98" si="47">K68*J69</f>
        <v>5.6443053922528431E-4</v>
      </c>
      <c r="L69" s="2">
        <v>66</v>
      </c>
      <c r="M69" s="6">
        <v>0.115047869</v>
      </c>
      <c r="Q69" s="4">
        <f t="shared" ref="Q69:Q98" si="48">$C$8</f>
        <v>12.5</v>
      </c>
      <c r="R69">
        <f t="shared" si="27"/>
        <v>1000000</v>
      </c>
      <c r="S69">
        <f t="shared" si="28"/>
        <v>344.14748434147612</v>
      </c>
      <c r="U69">
        <f t="shared" si="40"/>
        <v>0.115047869</v>
      </c>
      <c r="V69">
        <f t="shared" si="41"/>
        <v>0.01</v>
      </c>
      <c r="W69">
        <f t="shared" si="42"/>
        <v>0.23269994950776998</v>
      </c>
      <c r="X69">
        <f t="shared" si="43"/>
        <v>2.6771633307276534E-2</v>
      </c>
      <c r="Y69">
        <f t="shared" si="44"/>
        <v>2.3269994950776999E-3</v>
      </c>
      <c r="Z69">
        <f t="shared" si="45"/>
        <v>0.20360131670541576</v>
      </c>
      <c r="AB69">
        <f t="shared" si="46"/>
        <v>84.773616355681852</v>
      </c>
      <c r="AC69">
        <f t="shared" si="29"/>
        <v>70.068880952780987</v>
      </c>
      <c r="AE69">
        <f t="shared" si="30"/>
        <v>0</v>
      </c>
      <c r="AF69">
        <f t="shared" si="31"/>
        <v>0</v>
      </c>
      <c r="AG69">
        <f t="shared" si="31"/>
        <v>-2.5450164588176971</v>
      </c>
      <c r="AH69">
        <f t="shared" si="32"/>
        <v>-26771.633307276534</v>
      </c>
      <c r="AI69">
        <f t="shared" si="33"/>
        <v>-26774.178323735352</v>
      </c>
      <c r="AJ69">
        <f t="shared" si="34"/>
        <v>14.704735402900866</v>
      </c>
      <c r="AK69">
        <f t="shared" si="22"/>
        <v>5.9341531448977305</v>
      </c>
      <c r="AL69">
        <f t="shared" si="35"/>
        <v>-26753.539435187551</v>
      </c>
      <c r="AN69">
        <f t="shared" si="36"/>
        <v>0</v>
      </c>
      <c r="AO69">
        <f t="shared" si="36"/>
        <v>0</v>
      </c>
      <c r="AP69">
        <f t="shared" si="36"/>
        <v>-1.4364850121876963E-3</v>
      </c>
      <c r="AQ69">
        <f t="shared" si="36"/>
        <v>-15.110727423567676</v>
      </c>
      <c r="AR69">
        <f t="shared" si="36"/>
        <v>-15.112163908579864</v>
      </c>
      <c r="AS69">
        <f t="shared" si="36"/>
        <v>8.2998017326244636E-3</v>
      </c>
      <c r="AT69">
        <f t="shared" si="36"/>
        <v>3.3494172594200427E-3</v>
      </c>
      <c r="AU69">
        <f t="shared" si="23"/>
        <v>-15.100514689587818</v>
      </c>
      <c r="AW69">
        <v>66</v>
      </c>
      <c r="AX69">
        <f>IF(Z69&gt;0, (R69*SUMPRODUCT(K69:$K$98, X69:$X$98)-K69*$AZ$3)/Z69, 0)</f>
        <v>344.14748434147612</v>
      </c>
    </row>
    <row r="70" spans="5:50" x14ac:dyDescent="0.25">
      <c r="E70">
        <v>2070</v>
      </c>
      <c r="F70" s="5">
        <f>EconomicRates!C110</f>
        <v>3.5571999999999999E-2</v>
      </c>
      <c r="G70" s="5">
        <f>EconomicRates!D110</f>
        <v>7.0000000000000007E-2</v>
      </c>
      <c r="H70" s="5">
        <f t="shared" si="37"/>
        <v>0.12000000000000001</v>
      </c>
      <c r="I70" s="5">
        <f t="shared" si="38"/>
        <v>1.1200000000000001</v>
      </c>
      <c r="J70">
        <f t="shared" si="39"/>
        <v>0.89285714285714279</v>
      </c>
      <c r="K70">
        <f t="shared" si="47"/>
        <v>5.0395583859400386E-4</v>
      </c>
      <c r="L70" s="2">
        <v>67</v>
      </c>
      <c r="M70" s="6">
        <v>0.13365521</v>
      </c>
      <c r="Q70" s="4">
        <f t="shared" si="48"/>
        <v>12.5</v>
      </c>
      <c r="R70">
        <f t="shared" si="27"/>
        <v>1000000</v>
      </c>
      <c r="S70">
        <f t="shared" si="28"/>
        <v>322.50286019398129</v>
      </c>
      <c r="U70">
        <f t="shared" si="40"/>
        <v>0.13365521</v>
      </c>
      <c r="V70">
        <f t="shared" si="41"/>
        <v>0.01</v>
      </c>
      <c r="W70">
        <f t="shared" si="42"/>
        <v>0.20360131670541576</v>
      </c>
      <c r="X70">
        <f t="shared" si="43"/>
        <v>2.7212376740538849E-2</v>
      </c>
      <c r="Y70">
        <f t="shared" si="44"/>
        <v>2.0360131670541575E-3</v>
      </c>
      <c r="Z70">
        <f t="shared" si="45"/>
        <v>0.17435292679782277</v>
      </c>
      <c r="AB70">
        <f t="shared" si="46"/>
        <v>70.068880952780987</v>
      </c>
      <c r="AC70">
        <f t="shared" si="29"/>
        <v>56.229317575489695</v>
      </c>
      <c r="AE70">
        <f t="shared" si="30"/>
        <v>0</v>
      </c>
      <c r="AF70">
        <f t="shared" si="31"/>
        <v>0</v>
      </c>
      <c r="AG70">
        <f t="shared" si="31"/>
        <v>-2.1794115849727849</v>
      </c>
      <c r="AH70">
        <f t="shared" si="32"/>
        <v>-27212.37674053885</v>
      </c>
      <c r="AI70">
        <f t="shared" si="33"/>
        <v>-27214.556152123823</v>
      </c>
      <c r="AJ70">
        <f t="shared" si="34"/>
        <v>13.839563377291292</v>
      </c>
      <c r="AK70">
        <f t="shared" si="22"/>
        <v>4.9048216666946693</v>
      </c>
      <c r="AL70">
        <f t="shared" si="35"/>
        <v>-27195.811767079835</v>
      </c>
      <c r="AN70">
        <f t="shared" si="36"/>
        <v>0</v>
      </c>
      <c r="AO70">
        <f t="shared" si="36"/>
        <v>0</v>
      </c>
      <c r="AP70">
        <f t="shared" si="36"/>
        <v>-1.0983271929464469E-3</v>
      </c>
      <c r="AQ70">
        <f t="shared" si="36"/>
        <v>-13.713836140414221</v>
      </c>
      <c r="AR70">
        <f t="shared" si="36"/>
        <v>-13.714934467607169</v>
      </c>
      <c r="AS70">
        <f t="shared" si="36"/>
        <v>6.9745287675776974E-3</v>
      </c>
      <c r="AT70">
        <f t="shared" si="36"/>
        <v>2.4718135161931518E-3</v>
      </c>
      <c r="AU70">
        <f t="shared" si="23"/>
        <v>-13.705488125323397</v>
      </c>
      <c r="AW70">
        <v>67</v>
      </c>
      <c r="AX70">
        <f>IF(Z70&gt;0, (R70*SUMPRODUCT(K70:$K$98, X70:$X$98)-K70*$AZ$3)/Z70, 0)</f>
        <v>322.50286019398129</v>
      </c>
    </row>
    <row r="71" spans="5:50" x14ac:dyDescent="0.25">
      <c r="E71">
        <v>2071</v>
      </c>
      <c r="F71" s="5">
        <f>EconomicRates!C111</f>
        <v>3.5571999999999999E-2</v>
      </c>
      <c r="G71" s="5">
        <f>EconomicRates!D111</f>
        <v>7.0000000000000007E-2</v>
      </c>
      <c r="H71" s="5">
        <f t="shared" si="37"/>
        <v>0.12000000000000001</v>
      </c>
      <c r="I71" s="5">
        <f t="shared" si="38"/>
        <v>1.1200000000000001</v>
      </c>
      <c r="J71">
        <f t="shared" si="39"/>
        <v>0.89285714285714279</v>
      </c>
      <c r="K71">
        <f t="shared" si="47"/>
        <v>4.4996057017321768E-4</v>
      </c>
      <c r="L71" s="2">
        <v>68</v>
      </c>
      <c r="M71" s="6">
        <v>0.153152232</v>
      </c>
      <c r="Q71" s="4">
        <f t="shared" si="48"/>
        <v>12.5</v>
      </c>
      <c r="R71">
        <f t="shared" si="27"/>
        <v>1000000</v>
      </c>
      <c r="S71">
        <f t="shared" si="28"/>
        <v>299.16653707068866</v>
      </c>
      <c r="U71">
        <f t="shared" si="40"/>
        <v>0.153152232</v>
      </c>
      <c r="V71">
        <f t="shared" si="41"/>
        <v>0.01</v>
      </c>
      <c r="W71">
        <f t="shared" si="42"/>
        <v>0.17435292679782277</v>
      </c>
      <c r="X71">
        <f t="shared" si="43"/>
        <v>2.6702539894819171E-2</v>
      </c>
      <c r="Y71">
        <f t="shared" si="44"/>
        <v>1.7435292679782277E-3</v>
      </c>
      <c r="Z71">
        <f t="shared" si="45"/>
        <v>0.14590685763502539</v>
      </c>
      <c r="AB71">
        <f t="shared" si="46"/>
        <v>56.229317575489695</v>
      </c>
      <c r="AC71">
        <f t="shared" si="29"/>
        <v>43.650449333536521</v>
      </c>
      <c r="AE71">
        <f t="shared" si="30"/>
        <v>0</v>
      </c>
      <c r="AF71">
        <f t="shared" si="31"/>
        <v>0</v>
      </c>
      <c r="AG71">
        <f t="shared" si="31"/>
        <v>-1.8238357204378175</v>
      </c>
      <c r="AH71">
        <f t="shared" si="32"/>
        <v>-26702.539894819172</v>
      </c>
      <c r="AI71">
        <f t="shared" si="33"/>
        <v>-26704.363730539611</v>
      </c>
      <c r="AJ71">
        <f t="shared" si="34"/>
        <v>12.578868241953174</v>
      </c>
      <c r="AK71">
        <f t="shared" si="22"/>
        <v>3.9360522302842789</v>
      </c>
      <c r="AL71">
        <f t="shared" si="35"/>
        <v>-26687.848810067375</v>
      </c>
      <c r="AN71">
        <f t="shared" si="36"/>
        <v>0</v>
      </c>
      <c r="AO71">
        <f t="shared" si="36"/>
        <v>0</v>
      </c>
      <c r="AP71">
        <f t="shared" si="36"/>
        <v>-8.2065416067048156E-4</v>
      </c>
      <c r="AQ71">
        <f t="shared" si="36"/>
        <v>-12.015090076145928</v>
      </c>
      <c r="AR71">
        <f t="shared" si="36"/>
        <v>-12.015910730306597</v>
      </c>
      <c r="AS71">
        <f t="shared" si="36"/>
        <v>5.65999472628303E-3</v>
      </c>
      <c r="AT71">
        <f t="shared" si="36"/>
        <v>1.7710683057702791E-3</v>
      </c>
      <c r="AU71">
        <f t="shared" si="23"/>
        <v>-12.008479667274544</v>
      </c>
      <c r="AW71">
        <v>68</v>
      </c>
      <c r="AX71">
        <f>IF(Z71&gt;0, (R71*SUMPRODUCT(K71:$K$98, X71:$X$98)-K71*$AZ$3)/Z71, 0)</f>
        <v>299.16653707068866</v>
      </c>
    </row>
    <row r="72" spans="5:50" x14ac:dyDescent="0.25">
      <c r="E72">
        <v>2072</v>
      </c>
      <c r="F72" s="5">
        <f>EconomicRates!C112</f>
        <v>3.5571999999999999E-2</v>
      </c>
      <c r="G72" s="5">
        <f>EconomicRates!D112</f>
        <v>7.0000000000000007E-2</v>
      </c>
      <c r="H72" s="5">
        <f t="shared" si="37"/>
        <v>0.12000000000000001</v>
      </c>
      <c r="I72" s="5">
        <f t="shared" si="38"/>
        <v>1.1200000000000001</v>
      </c>
      <c r="J72">
        <f t="shared" si="39"/>
        <v>0.89285714285714279</v>
      </c>
      <c r="K72">
        <f t="shared" si="47"/>
        <v>4.0175050908323003E-4</v>
      </c>
      <c r="L72" s="2">
        <v>69</v>
      </c>
      <c r="M72" s="6">
        <v>0.17329698399999999</v>
      </c>
      <c r="Q72" s="4">
        <f t="shared" si="48"/>
        <v>12.5</v>
      </c>
      <c r="R72">
        <f t="shared" si="27"/>
        <v>1000000</v>
      </c>
      <c r="S72">
        <f t="shared" si="28"/>
        <v>273.98471906571831</v>
      </c>
      <c r="U72">
        <f t="shared" si="40"/>
        <v>0.17329698399999999</v>
      </c>
      <c r="V72">
        <f t="shared" si="41"/>
        <v>0.01</v>
      </c>
      <c r="W72">
        <f t="shared" si="42"/>
        <v>0.14590685763502539</v>
      </c>
      <c r="X72">
        <f t="shared" si="43"/>
        <v>2.5285218373067273E-2</v>
      </c>
      <c r="Y72">
        <f t="shared" si="44"/>
        <v>1.459068576350254E-3</v>
      </c>
      <c r="Z72">
        <f t="shared" si="45"/>
        <v>0.11916257068560787</v>
      </c>
      <c r="AB72">
        <f t="shared" si="46"/>
        <v>43.650449333536521</v>
      </c>
      <c r="AC72">
        <f t="shared" si="29"/>
        <v>32.648723452445076</v>
      </c>
      <c r="AE72">
        <f t="shared" si="30"/>
        <v>0</v>
      </c>
      <c r="AF72">
        <f t="shared" si="31"/>
        <v>0</v>
      </c>
      <c r="AG72">
        <f t="shared" si="31"/>
        <v>-1.4895321335700984</v>
      </c>
      <c r="AH72">
        <f t="shared" si="32"/>
        <v>-25285.218373067273</v>
      </c>
      <c r="AI72">
        <f t="shared" si="33"/>
        <v>-25286.707905200845</v>
      </c>
      <c r="AJ72">
        <f t="shared" si="34"/>
        <v>11.001725881091446</v>
      </c>
      <c r="AK72">
        <f t="shared" si="22"/>
        <v>3.0555314533475566</v>
      </c>
      <c r="AL72">
        <f t="shared" si="35"/>
        <v>-25272.650647866405</v>
      </c>
      <c r="AN72">
        <f t="shared" si="36"/>
        <v>0</v>
      </c>
      <c r="AO72">
        <f t="shared" si="36"/>
        <v>0</v>
      </c>
      <c r="AP72">
        <f t="shared" si="36"/>
        <v>-5.9842029295761683E-4</v>
      </c>
      <c r="AQ72">
        <f t="shared" si="36"/>
        <v>-10.158349353660418</v>
      </c>
      <c r="AR72">
        <f t="shared" si="36"/>
        <v>-10.158947773953377</v>
      </c>
      <c r="AS72">
        <f t="shared" si="36"/>
        <v>4.4199489735226357E-3</v>
      </c>
      <c r="AT72">
        <f t="shared" si="36"/>
        <v>1.2275613169022027E-3</v>
      </c>
      <c r="AU72">
        <f t="shared" si="23"/>
        <v>-10.153300263662951</v>
      </c>
      <c r="AW72">
        <v>69</v>
      </c>
      <c r="AX72">
        <f>IF(Z72&gt;0, (R72*SUMPRODUCT(K72:$K$98, X72:$X$98)-K72*$AZ$3)/Z72, 0)</f>
        <v>273.98471906571831</v>
      </c>
    </row>
    <row r="73" spans="5:50" x14ac:dyDescent="0.25">
      <c r="E73">
        <v>2073</v>
      </c>
      <c r="F73" s="5">
        <f>EconomicRates!C113</f>
        <v>3.5571999999999999E-2</v>
      </c>
      <c r="G73" s="5">
        <f>EconomicRates!D113</f>
        <v>7.0000000000000007E-2</v>
      </c>
      <c r="H73" s="5">
        <f t="shared" si="37"/>
        <v>0.12000000000000001</v>
      </c>
      <c r="I73" s="5">
        <f t="shared" si="38"/>
        <v>1.1200000000000001</v>
      </c>
      <c r="J73">
        <f t="shared" si="39"/>
        <v>0.89285714285714279</v>
      </c>
      <c r="K73">
        <f t="shared" si="47"/>
        <v>3.5870581168145535E-4</v>
      </c>
      <c r="L73" s="2">
        <v>70</v>
      </c>
      <c r="M73" s="6">
        <v>0.19491187900000001</v>
      </c>
      <c r="Q73" s="4">
        <f t="shared" si="48"/>
        <v>12.5</v>
      </c>
      <c r="R73">
        <f t="shared" si="27"/>
        <v>1000000</v>
      </c>
      <c r="S73">
        <f t="shared" si="28"/>
        <v>246.9283515606657</v>
      </c>
      <c r="U73">
        <f t="shared" si="40"/>
        <v>0.19491187900000001</v>
      </c>
      <c r="V73">
        <f t="shared" si="41"/>
        <v>0.01</v>
      </c>
      <c r="W73">
        <f t="shared" si="42"/>
        <v>0.11916257068560787</v>
      </c>
      <c r="X73">
        <f t="shared" si="43"/>
        <v>2.3226200558802149E-2</v>
      </c>
      <c r="Y73">
        <f t="shared" si="44"/>
        <v>1.1916257068560786E-3</v>
      </c>
      <c r="Z73">
        <f t="shared" si="45"/>
        <v>9.474474441994965E-2</v>
      </c>
      <c r="AB73">
        <f t="shared" si="46"/>
        <v>32.648723452445076</v>
      </c>
      <c r="AC73">
        <f t="shared" si="29"/>
        <v>23.395163558654748</v>
      </c>
      <c r="AE73">
        <f t="shared" si="30"/>
        <v>0</v>
      </c>
      <c r="AF73">
        <f t="shared" si="31"/>
        <v>0</v>
      </c>
      <c r="AG73">
        <f t="shared" si="31"/>
        <v>-1.1843093052493707</v>
      </c>
      <c r="AH73">
        <f t="shared" si="32"/>
        <v>-23226.200558802149</v>
      </c>
      <c r="AI73">
        <f t="shared" si="33"/>
        <v>-23227.384868107398</v>
      </c>
      <c r="AJ73">
        <f t="shared" si="34"/>
        <v>9.2535598937903281</v>
      </c>
      <c r="AK73">
        <f t="shared" ref="AK73:AK98" si="49">G73*SUM(AB73:AB73, AE73:AF73)</f>
        <v>2.2854106416711555</v>
      </c>
      <c r="AL73">
        <f t="shared" si="35"/>
        <v>-23215.845897571937</v>
      </c>
      <c r="AN73">
        <f t="shared" si="36"/>
        <v>0</v>
      </c>
      <c r="AO73">
        <f t="shared" si="36"/>
        <v>0</v>
      </c>
      <c r="AP73">
        <f t="shared" si="36"/>
        <v>-4.2481863062137601E-4</v>
      </c>
      <c r="AQ73">
        <f t="shared" si="36"/>
        <v>-8.3313731237213968</v>
      </c>
      <c r="AR73">
        <f t="shared" si="36"/>
        <v>-8.3317979423520185</v>
      </c>
      <c r="AS73">
        <f t="shared" si="36"/>
        <v>3.3193057126450214E-3</v>
      </c>
      <c r="AT73">
        <f t="shared" si="36"/>
        <v>8.1979007924608759E-4</v>
      </c>
      <c r="AU73">
        <f t="shared" si="23"/>
        <v>-8.3276588465601264</v>
      </c>
      <c r="AW73">
        <v>70</v>
      </c>
      <c r="AX73">
        <f>IF(Z73&gt;0, (R73*SUMPRODUCT(K73:$K$98, X73:$X$98)-K73*$AZ$3)/Z73, 0)</f>
        <v>246.9283515606657</v>
      </c>
    </row>
    <row r="74" spans="5:50" x14ac:dyDescent="0.25">
      <c r="E74">
        <v>2074</v>
      </c>
      <c r="F74" s="5">
        <f>EconomicRates!C114</f>
        <v>3.5571999999999999E-2</v>
      </c>
      <c r="G74" s="5">
        <f>EconomicRates!D114</f>
        <v>7.0000000000000007E-2</v>
      </c>
      <c r="H74" s="5">
        <f t="shared" si="37"/>
        <v>0.12000000000000001</v>
      </c>
      <c r="I74" s="5">
        <f t="shared" si="38"/>
        <v>1.1200000000000001</v>
      </c>
      <c r="J74">
        <f t="shared" si="39"/>
        <v>0.89285714285714279</v>
      </c>
      <c r="K74">
        <f t="shared" si="47"/>
        <v>3.2027304614415652E-4</v>
      </c>
      <c r="L74" s="2">
        <v>71</v>
      </c>
      <c r="M74" s="6">
        <v>0.21714087100000001</v>
      </c>
      <c r="Q74" s="4">
        <f t="shared" si="48"/>
        <v>12.5</v>
      </c>
      <c r="R74">
        <f t="shared" si="27"/>
        <v>1000000</v>
      </c>
      <c r="S74">
        <f t="shared" si="28"/>
        <v>216.75358256733944</v>
      </c>
      <c r="U74">
        <f t="shared" si="40"/>
        <v>0.21714087100000001</v>
      </c>
      <c r="V74">
        <f t="shared" si="41"/>
        <v>0.01</v>
      </c>
      <c r="W74">
        <f t="shared" si="42"/>
        <v>9.474474441994965E-2</v>
      </c>
      <c r="X74">
        <f t="shared" si="43"/>
        <v>2.0572956326020259E-2</v>
      </c>
      <c r="Y74">
        <f t="shared" si="44"/>
        <v>9.4744744419949655E-4</v>
      </c>
      <c r="Z74">
        <f t="shared" si="45"/>
        <v>7.3224340649729894E-2</v>
      </c>
      <c r="AB74">
        <f t="shared" si="46"/>
        <v>23.395163558654748</v>
      </c>
      <c r="AC74">
        <f t="shared" si="29"/>
        <v>15.871638166960217</v>
      </c>
      <c r="AE74">
        <f t="shared" si="30"/>
        <v>0</v>
      </c>
      <c r="AF74">
        <f t="shared" si="31"/>
        <v>0</v>
      </c>
      <c r="AG74">
        <f t="shared" si="31"/>
        <v>-0.91530425812162364</v>
      </c>
      <c r="AH74">
        <f t="shared" si="32"/>
        <v>-20572.956326020259</v>
      </c>
      <c r="AI74">
        <f t="shared" si="33"/>
        <v>-20573.87163027838</v>
      </c>
      <c r="AJ74">
        <f t="shared" si="34"/>
        <v>7.5235253916945304</v>
      </c>
      <c r="AK74">
        <f t="shared" si="49"/>
        <v>1.6376614491058326</v>
      </c>
      <c r="AL74">
        <f t="shared" si="35"/>
        <v>-20564.71044343758</v>
      </c>
      <c r="AN74">
        <f t="shared" si="36"/>
        <v>0</v>
      </c>
      <c r="AO74">
        <f t="shared" si="36"/>
        <v>0</v>
      </c>
      <c r="AP74">
        <f t="shared" si="36"/>
        <v>-2.931472828973297E-4</v>
      </c>
      <c r="AQ74">
        <f t="shared" si="36"/>
        <v>-6.588963390725203</v>
      </c>
      <c r="AR74">
        <f t="shared" si="36"/>
        <v>-6.5892565380081001</v>
      </c>
      <c r="AS74">
        <f t="shared" si="36"/>
        <v>2.4095823949409154E-3</v>
      </c>
      <c r="AT74">
        <f t="shared" si="36"/>
        <v>5.2449882085797857E-4</v>
      </c>
      <c r="AU74">
        <f t="shared" si="23"/>
        <v>-6.5863224567923018</v>
      </c>
      <c r="AW74">
        <v>71</v>
      </c>
      <c r="AX74">
        <f>IF(Z74&gt;0, (R74*SUMPRODUCT(K74:$K$98, X74:$X$98)-K74*$AZ$3)/Z74, 0)</f>
        <v>216.75358256733944</v>
      </c>
    </row>
    <row r="75" spans="5:50" x14ac:dyDescent="0.25">
      <c r="E75">
        <v>2075</v>
      </c>
      <c r="F75" s="5">
        <f>EconomicRates!C115</f>
        <v>3.5571999999999999E-2</v>
      </c>
      <c r="G75" s="5">
        <f>EconomicRates!D115</f>
        <v>7.0000000000000007E-2</v>
      </c>
      <c r="H75" s="5">
        <f t="shared" si="37"/>
        <v>0.12000000000000001</v>
      </c>
      <c r="I75" s="5">
        <f t="shared" si="38"/>
        <v>1.1200000000000001</v>
      </c>
      <c r="J75">
        <f t="shared" si="39"/>
        <v>0.89285714285714279</v>
      </c>
      <c r="K75">
        <f t="shared" si="47"/>
        <v>2.8595807691442546E-4</v>
      </c>
      <c r="L75" s="2">
        <v>72</v>
      </c>
      <c r="M75" s="6">
        <v>0.240684854</v>
      </c>
      <c r="Q75" s="4">
        <f t="shared" si="48"/>
        <v>12.5</v>
      </c>
      <c r="R75">
        <f t="shared" si="27"/>
        <v>1000000</v>
      </c>
      <c r="S75">
        <f t="shared" si="28"/>
        <v>182.32754598394143</v>
      </c>
      <c r="U75">
        <f t="shared" si="40"/>
        <v>0.240684854</v>
      </c>
      <c r="V75">
        <f t="shared" si="41"/>
        <v>0.01</v>
      </c>
      <c r="W75">
        <f t="shared" si="42"/>
        <v>7.3224340649729894E-2</v>
      </c>
      <c r="X75">
        <f t="shared" si="43"/>
        <v>1.7623989738526503E-2</v>
      </c>
      <c r="Y75">
        <f t="shared" si="44"/>
        <v>7.3224340649729897E-4</v>
      </c>
      <c r="Z75">
        <f t="shared" si="45"/>
        <v>5.4868107504706089E-2</v>
      </c>
      <c r="AB75">
        <f t="shared" si="46"/>
        <v>15.871638166960217</v>
      </c>
      <c r="AC75">
        <f t="shared" si="29"/>
        <v>10.003967394116142</v>
      </c>
      <c r="AE75">
        <f t="shared" si="30"/>
        <v>0</v>
      </c>
      <c r="AF75">
        <f t="shared" si="31"/>
        <v>0</v>
      </c>
      <c r="AG75">
        <f t="shared" si="31"/>
        <v>-0.68585134380882606</v>
      </c>
      <c r="AH75">
        <f t="shared" si="32"/>
        <v>-17623.989738526503</v>
      </c>
      <c r="AI75">
        <f t="shared" si="33"/>
        <v>-17624.675589870312</v>
      </c>
      <c r="AJ75">
        <f t="shared" si="34"/>
        <v>5.8676707728440753</v>
      </c>
      <c r="AK75">
        <f t="shared" si="49"/>
        <v>1.1110146716872153</v>
      </c>
      <c r="AL75">
        <f t="shared" si="35"/>
        <v>-17617.696904425782</v>
      </c>
      <c r="AN75">
        <f t="shared" si="36"/>
        <v>0</v>
      </c>
      <c r="AO75">
        <f t="shared" si="36"/>
        <v>0</v>
      </c>
      <c r="AP75">
        <f t="shared" si="36"/>
        <v>-1.9612473132474633E-4</v>
      </c>
      <c r="AQ75">
        <f t="shared" si="36"/>
        <v>-5.0397222131886066</v>
      </c>
      <c r="AR75">
        <f t="shared" si="36"/>
        <v>-5.0399183379199313</v>
      </c>
      <c r="AS75">
        <f t="shared" si="36"/>
        <v>1.6779078501694723E-3</v>
      </c>
      <c r="AT75">
        <f t="shared" si="36"/>
        <v>3.1770361893938788E-4</v>
      </c>
      <c r="AU75">
        <f t="shared" si="23"/>
        <v>-5.0379227264508231</v>
      </c>
      <c r="AW75">
        <v>72</v>
      </c>
      <c r="AX75">
        <f>IF(Z75&gt;0, (R75*SUMPRODUCT(K75:$K$98, X75:$X$98)-K75*$AZ$3)/Z75, 0)</f>
        <v>182.32754598394143</v>
      </c>
    </row>
    <row r="76" spans="5:50" x14ac:dyDescent="0.25">
      <c r="E76">
        <v>2076</v>
      </c>
      <c r="F76" s="5">
        <f>EconomicRates!C116</f>
        <v>3.5571999999999999E-2</v>
      </c>
      <c r="G76" s="5">
        <f>EconomicRates!D116</f>
        <v>7.0000000000000007E-2</v>
      </c>
      <c r="H76" s="5">
        <f t="shared" si="37"/>
        <v>0.12000000000000001</v>
      </c>
      <c r="I76" s="5">
        <f t="shared" si="38"/>
        <v>1.1200000000000001</v>
      </c>
      <c r="J76">
        <f t="shared" si="39"/>
        <v>0.89285714285714279</v>
      </c>
      <c r="K76">
        <f t="shared" si="47"/>
        <v>2.55319711530737E-4</v>
      </c>
      <c r="L76" s="2">
        <v>73</v>
      </c>
      <c r="M76" s="6">
        <v>0.26560892699999999</v>
      </c>
      <c r="Q76" s="4">
        <f t="shared" si="48"/>
        <v>12.5</v>
      </c>
      <c r="R76">
        <f t="shared" si="27"/>
        <v>1000000</v>
      </c>
      <c r="S76">
        <f t="shared" si="28"/>
        <v>141.10252768444596</v>
      </c>
      <c r="U76">
        <f t="shared" si="40"/>
        <v>0.26560892699999999</v>
      </c>
      <c r="V76">
        <f t="shared" si="41"/>
        <v>0.01</v>
      </c>
      <c r="W76">
        <f t="shared" si="42"/>
        <v>5.4868107504706089E-2</v>
      </c>
      <c r="X76">
        <f t="shared" si="43"/>
        <v>1.4573459160845631E-2</v>
      </c>
      <c r="Y76">
        <f t="shared" si="44"/>
        <v>5.4868107504706088E-4</v>
      </c>
      <c r="Z76">
        <f t="shared" si="45"/>
        <v>3.9745967268813395E-2</v>
      </c>
      <c r="AB76">
        <f t="shared" si="46"/>
        <v>10.003967394116142</v>
      </c>
      <c r="AC76">
        <f t="shared" si="29"/>
        <v>5.6082564468928249</v>
      </c>
      <c r="AE76">
        <f t="shared" si="30"/>
        <v>0</v>
      </c>
      <c r="AF76">
        <f t="shared" si="31"/>
        <v>0</v>
      </c>
      <c r="AG76">
        <f t="shared" si="31"/>
        <v>-0.49682459086016745</v>
      </c>
      <c r="AH76">
        <f t="shared" si="32"/>
        <v>-14573.45916084563</v>
      </c>
      <c r="AI76">
        <f t="shared" si="33"/>
        <v>-14573.955985436491</v>
      </c>
      <c r="AJ76">
        <f t="shared" si="34"/>
        <v>4.3957109472233169</v>
      </c>
      <c r="AK76">
        <f t="shared" si="49"/>
        <v>0.70027771758812996</v>
      </c>
      <c r="AL76">
        <f t="shared" si="35"/>
        <v>-14568.85999677168</v>
      </c>
      <c r="AN76">
        <f t="shared" si="36"/>
        <v>0</v>
      </c>
      <c r="AO76">
        <f t="shared" si="36"/>
        <v>0</v>
      </c>
      <c r="AP76">
        <f t="shared" si="36"/>
        <v>-1.2684911121979439E-4</v>
      </c>
      <c r="AQ76">
        <f t="shared" si="36"/>
        <v>-3.7208913889520829</v>
      </c>
      <c r="AR76">
        <f t="shared" si="36"/>
        <v>-3.7210182380633028</v>
      </c>
      <c r="AS76">
        <f t="shared" si="36"/>
        <v>1.1223116510175599E-3</v>
      </c>
      <c r="AT76">
        <f t="shared" si="36"/>
        <v>1.7879470484600426E-4</v>
      </c>
      <c r="AU76">
        <f t="shared" si="23"/>
        <v>-3.7197171317074393</v>
      </c>
      <c r="AW76">
        <v>73</v>
      </c>
      <c r="AX76">
        <f>IF(Z76&gt;0, (R76*SUMPRODUCT(K76:$K$98, X76:$X$98)-K76*$AZ$3)/Z76, 0)</f>
        <v>141.10252768444596</v>
      </c>
    </row>
    <row r="77" spans="5:50" x14ac:dyDescent="0.25">
      <c r="E77">
        <v>2077</v>
      </c>
      <c r="F77" s="5">
        <f>EconomicRates!C117</f>
        <v>3.5571999999999999E-2</v>
      </c>
      <c r="G77" s="5">
        <f>EconomicRates!D117</f>
        <v>7.0000000000000007E-2</v>
      </c>
      <c r="H77" s="5">
        <f t="shared" si="37"/>
        <v>0.12000000000000001</v>
      </c>
      <c r="I77" s="5">
        <f t="shared" si="38"/>
        <v>1.1200000000000001</v>
      </c>
      <c r="J77">
        <f t="shared" si="39"/>
        <v>0.89285714285714279</v>
      </c>
      <c r="K77">
        <f t="shared" si="47"/>
        <v>2.2796402815244374E-4</v>
      </c>
      <c r="L77" s="2">
        <v>74</v>
      </c>
      <c r="M77" s="6">
        <v>0.29099302900000001</v>
      </c>
      <c r="Q77" s="4">
        <f t="shared" si="48"/>
        <v>12.5</v>
      </c>
      <c r="R77">
        <f t="shared" si="27"/>
        <v>1000000</v>
      </c>
      <c r="S77">
        <f t="shared" si="28"/>
        <v>88.629772878700678</v>
      </c>
      <c r="U77">
        <f t="shared" si="40"/>
        <v>0.29099302900000001</v>
      </c>
      <c r="V77">
        <f t="shared" si="41"/>
        <v>0.01</v>
      </c>
      <c r="W77">
        <f t="shared" si="42"/>
        <v>3.9745967268813395E-2</v>
      </c>
      <c r="X77">
        <f t="shared" si="43"/>
        <v>1.1565799406086867E-2</v>
      </c>
      <c r="Y77">
        <f t="shared" si="44"/>
        <v>3.9745967268813395E-4</v>
      </c>
      <c r="Z77">
        <f t="shared" si="45"/>
        <v>2.7782708190038394E-2</v>
      </c>
      <c r="AB77">
        <f t="shared" si="46"/>
        <v>5.6082564468928249</v>
      </c>
      <c r="AC77">
        <f t="shared" si="29"/>
        <v>2.4623751168383201</v>
      </c>
      <c r="AE77">
        <f t="shared" si="30"/>
        <v>0</v>
      </c>
      <c r="AF77">
        <f t="shared" si="31"/>
        <v>0</v>
      </c>
      <c r="AG77">
        <f t="shared" si="31"/>
        <v>-0.34728385237547993</v>
      </c>
      <c r="AH77">
        <f t="shared" si="32"/>
        <v>-11565.799406086868</v>
      </c>
      <c r="AI77">
        <f t="shared" si="33"/>
        <v>-11566.146689939244</v>
      </c>
      <c r="AJ77">
        <f t="shared" si="34"/>
        <v>3.1458813300545048</v>
      </c>
      <c r="AK77">
        <f t="shared" si="49"/>
        <v>0.39257795128249778</v>
      </c>
      <c r="AL77">
        <f t="shared" si="35"/>
        <v>-11562.608230657906</v>
      </c>
      <c r="AN77">
        <f t="shared" si="36"/>
        <v>0</v>
      </c>
      <c r="AO77">
        <f t="shared" si="36"/>
        <v>0</v>
      </c>
      <c r="AP77">
        <f t="shared" si="36"/>
        <v>-7.9168225899813028E-5</v>
      </c>
      <c r="AQ77">
        <f t="shared" si="36"/>
        <v>-2.6365862214147038</v>
      </c>
      <c r="AR77">
        <f t="shared" si="36"/>
        <v>-2.6366653896406036</v>
      </c>
      <c r="AS77">
        <f t="shared" si="36"/>
        <v>7.1714778008879229E-4</v>
      </c>
      <c r="AT77">
        <f t="shared" si="36"/>
        <v>8.9493651138192008E-5</v>
      </c>
      <c r="AU77">
        <f t="shared" si="23"/>
        <v>-2.6358587482093769</v>
      </c>
      <c r="AW77">
        <v>74</v>
      </c>
      <c r="AX77">
        <f>IF(Z77&gt;0, (R77*SUMPRODUCT(K77:$K$98, X77:$X$98)-K77*$AZ$3)/Z77, 0)</f>
        <v>88.629772878700678</v>
      </c>
    </row>
    <row r="78" spans="5:50" x14ac:dyDescent="0.25">
      <c r="E78">
        <v>2078</v>
      </c>
      <c r="F78" s="5">
        <f>EconomicRates!C118</f>
        <v>3.5571999999999999E-2</v>
      </c>
      <c r="G78" s="5">
        <f>EconomicRates!D118</f>
        <v>7.0000000000000007E-2</v>
      </c>
      <c r="H78" s="5">
        <f t="shared" si="37"/>
        <v>0.12000000000000001</v>
      </c>
      <c r="I78" s="5">
        <f t="shared" si="38"/>
        <v>1.1200000000000001</v>
      </c>
      <c r="J78">
        <f t="shared" si="39"/>
        <v>0.89285714285714279</v>
      </c>
      <c r="K78">
        <f t="shared" si="47"/>
        <v>2.0353931085039618E-4</v>
      </c>
      <c r="L78" s="2">
        <v>75</v>
      </c>
      <c r="M78" s="6">
        <v>0.31752069599999999</v>
      </c>
      <c r="Q78" s="4">
        <f t="shared" si="48"/>
        <v>12.5</v>
      </c>
      <c r="R78">
        <f t="shared" si="27"/>
        <v>1000000</v>
      </c>
      <c r="S78">
        <f t="shared" si="28"/>
        <v>18.15475860790475</v>
      </c>
      <c r="U78">
        <f t="shared" si="40"/>
        <v>0.31752069599999999</v>
      </c>
      <c r="V78">
        <f t="shared" si="41"/>
        <v>0.01</v>
      </c>
      <c r="W78">
        <f t="shared" si="42"/>
        <v>2.7782708190038394E-2</v>
      </c>
      <c r="X78">
        <f t="shared" si="43"/>
        <v>8.8215848412658907E-3</v>
      </c>
      <c r="Y78">
        <f t="shared" si="44"/>
        <v>2.7782708190038396E-4</v>
      </c>
      <c r="Z78">
        <f t="shared" si="45"/>
        <v>1.868329626687212E-2</v>
      </c>
      <c r="AB78">
        <f t="shared" si="46"/>
        <v>2.4623751168383201</v>
      </c>
      <c r="AC78">
        <f t="shared" si="29"/>
        <v>0.33919073372503128</v>
      </c>
      <c r="AE78">
        <f t="shared" si="30"/>
        <v>0</v>
      </c>
      <c r="AF78">
        <f t="shared" si="31"/>
        <v>0</v>
      </c>
      <c r="AG78">
        <f t="shared" si="31"/>
        <v>-0.2335412033359015</v>
      </c>
      <c r="AH78">
        <f t="shared" si="32"/>
        <v>-8821.5848412658906</v>
      </c>
      <c r="AI78">
        <f t="shared" si="33"/>
        <v>-8821.818382469226</v>
      </c>
      <c r="AJ78">
        <f t="shared" si="34"/>
        <v>2.1231843831132888</v>
      </c>
      <c r="AK78">
        <f t="shared" si="49"/>
        <v>0.17236625817868242</v>
      </c>
      <c r="AL78">
        <f t="shared" si="35"/>
        <v>-8819.5228318279333</v>
      </c>
      <c r="AN78">
        <f t="shared" si="36"/>
        <v>0</v>
      </c>
      <c r="AO78">
        <f t="shared" si="36"/>
        <v>0</v>
      </c>
      <c r="AP78">
        <f t="shared" si="36"/>
        <v>-4.7534815582161637E-5</v>
      </c>
      <c r="AQ78">
        <f t="shared" si="36"/>
        <v>-1.7955392991995609</v>
      </c>
      <c r="AR78">
        <f t="shared" si="36"/>
        <v>-1.7955868340151431</v>
      </c>
      <c r="AS78">
        <f t="shared" si="36"/>
        <v>4.3215148614720233E-4</v>
      </c>
      <c r="AT78">
        <f t="shared" si="36"/>
        <v>3.5083309403550485E-5</v>
      </c>
      <c r="AU78">
        <f t="shared" si="23"/>
        <v>-1.7951195992195921</v>
      </c>
      <c r="AW78">
        <v>75</v>
      </c>
      <c r="AX78">
        <f>IF(Z78&gt;0, (R78*SUMPRODUCT(K78:$K$98, X78:$X$98)-K78*$AZ$3)/Z78, 0)</f>
        <v>18.15475860790475</v>
      </c>
    </row>
    <row r="79" spans="5:50" x14ac:dyDescent="0.25">
      <c r="E79">
        <v>2079</v>
      </c>
      <c r="F79" s="5">
        <f>EconomicRates!C119</f>
        <v>3.5571999999999999E-2</v>
      </c>
      <c r="G79" s="5">
        <f>EconomicRates!D119</f>
        <v>7.0000000000000007E-2</v>
      </c>
      <c r="H79" s="5">
        <f t="shared" si="37"/>
        <v>0.12000000000000001</v>
      </c>
      <c r="I79" s="5">
        <f t="shared" si="38"/>
        <v>1.1200000000000001</v>
      </c>
      <c r="J79">
        <f t="shared" si="39"/>
        <v>0.89285714285714279</v>
      </c>
      <c r="K79">
        <f t="shared" si="47"/>
        <v>1.8173152754499659E-4</v>
      </c>
      <c r="L79" s="2">
        <v>76</v>
      </c>
      <c r="M79" s="6">
        <v>0.344227385</v>
      </c>
      <c r="Q79" s="4">
        <f t="shared" si="48"/>
        <v>12.5</v>
      </c>
      <c r="R79">
        <f t="shared" si="27"/>
        <v>1000000</v>
      </c>
      <c r="S79">
        <f t="shared" si="28"/>
        <v>-82.713696053339291</v>
      </c>
      <c r="U79">
        <f t="shared" si="40"/>
        <v>0.344227385</v>
      </c>
      <c r="V79">
        <f t="shared" si="41"/>
        <v>0.01</v>
      </c>
      <c r="W79">
        <f t="shared" si="42"/>
        <v>1.868329626687212E-2</v>
      </c>
      <c r="X79">
        <f t="shared" si="43"/>
        <v>6.4313022171256524E-3</v>
      </c>
      <c r="Y79">
        <f t="shared" si="44"/>
        <v>1.8683296266872122E-4</v>
      </c>
      <c r="Z79">
        <f t="shared" si="45"/>
        <v>1.2065161087077747E-2</v>
      </c>
      <c r="AB79">
        <f t="shared" si="46"/>
        <v>0.33919073372503128</v>
      </c>
      <c r="AC79">
        <f t="shared" si="29"/>
        <v>-0.99795406699112543</v>
      </c>
      <c r="AE79">
        <f t="shared" si="30"/>
        <v>0</v>
      </c>
      <c r="AF79">
        <f t="shared" si="31"/>
        <v>0</v>
      </c>
      <c r="AG79">
        <f t="shared" si="31"/>
        <v>-0.15081451358847184</v>
      </c>
      <c r="AH79">
        <f t="shared" si="32"/>
        <v>-6431.3022171256525</v>
      </c>
      <c r="AI79">
        <f t="shared" si="33"/>
        <v>-6431.4530316392411</v>
      </c>
      <c r="AJ79">
        <f t="shared" si="34"/>
        <v>1.3371448007161568</v>
      </c>
      <c r="AK79">
        <f t="shared" si="49"/>
        <v>2.3743351360752191E-2</v>
      </c>
      <c r="AL79">
        <f t="shared" si="35"/>
        <v>-6430.0921434871634</v>
      </c>
      <c r="AN79">
        <f t="shared" si="36"/>
        <v>0</v>
      </c>
      <c r="AO79">
        <f t="shared" si="36"/>
        <v>0</v>
      </c>
      <c r="AP79">
        <f t="shared" si="36"/>
        <v>-2.7407751930388631E-5</v>
      </c>
      <c r="AQ79">
        <f t="shared" si="36"/>
        <v>-1.1687703760217683</v>
      </c>
      <c r="AR79">
        <f t="shared" si="36"/>
        <v>-1.1687977837736985</v>
      </c>
      <c r="AS79">
        <f t="shared" si="36"/>
        <v>2.4300136718299724E-4</v>
      </c>
      <c r="AT79">
        <f t="shared" si="36"/>
        <v>4.3149155118270692E-6</v>
      </c>
      <c r="AU79">
        <f t="shared" si="23"/>
        <v>-1.1685504674910037</v>
      </c>
      <c r="AW79">
        <v>76</v>
      </c>
      <c r="AX79">
        <f>IF(Z79&gt;0, (R79*SUMPRODUCT(K79:$K$98, X79:$X$98)-K79*$AZ$3)/Z79, 0)</f>
        <v>-82.713696053339291</v>
      </c>
    </row>
    <row r="80" spans="5:50" x14ac:dyDescent="0.25">
      <c r="E80">
        <v>2080</v>
      </c>
      <c r="F80" s="5">
        <f>EconomicRates!C120</f>
        <v>3.5571999999999999E-2</v>
      </c>
      <c r="G80" s="5">
        <f>EconomicRates!D120</f>
        <v>7.0000000000000007E-2</v>
      </c>
      <c r="H80" s="5">
        <f t="shared" si="37"/>
        <v>0.12000000000000001</v>
      </c>
      <c r="I80" s="5">
        <f t="shared" si="38"/>
        <v>1.1200000000000001</v>
      </c>
      <c r="J80">
        <f t="shared" si="39"/>
        <v>0.89285714285714279</v>
      </c>
      <c r="K80">
        <f t="shared" si="47"/>
        <v>1.6226029245088979E-4</v>
      </c>
      <c r="L80" s="2">
        <v>77</v>
      </c>
      <c r="M80" s="6">
        <v>0.370496828</v>
      </c>
      <c r="Q80" s="4">
        <f t="shared" si="48"/>
        <v>12.5</v>
      </c>
      <c r="R80">
        <f t="shared" si="27"/>
        <v>1000000</v>
      </c>
      <c r="S80">
        <f t="shared" si="28"/>
        <v>-235.12821530962836</v>
      </c>
      <c r="U80">
        <f t="shared" si="40"/>
        <v>0.370496828</v>
      </c>
      <c r="V80">
        <f t="shared" si="41"/>
        <v>0.01</v>
      </c>
      <c r="W80">
        <f t="shared" si="42"/>
        <v>1.2065161087077747E-2</v>
      </c>
      <c r="X80">
        <f t="shared" si="43"/>
        <v>4.4701039120713373E-3</v>
      </c>
      <c r="Y80">
        <f t="shared" si="44"/>
        <v>1.2065161087077747E-4</v>
      </c>
      <c r="Z80">
        <f t="shared" si="45"/>
        <v>7.4744055641356322E-3</v>
      </c>
      <c r="AB80">
        <f t="shared" si="46"/>
        <v>-0.99795406699112543</v>
      </c>
      <c r="AC80">
        <f t="shared" si="29"/>
        <v>-1.7574436407955671</v>
      </c>
      <c r="AE80">
        <f t="shared" si="30"/>
        <v>0</v>
      </c>
      <c r="AF80">
        <f t="shared" si="31"/>
        <v>0</v>
      </c>
      <c r="AG80">
        <f t="shared" si="31"/>
        <v>-9.3430069551695402E-2</v>
      </c>
      <c r="AH80">
        <f t="shared" si="32"/>
        <v>-4470.1039120713376</v>
      </c>
      <c r="AI80">
        <f t="shared" si="33"/>
        <v>-4470.1973421408893</v>
      </c>
      <c r="AJ80">
        <f t="shared" si="34"/>
        <v>0.75948957380444171</v>
      </c>
      <c r="AK80">
        <f t="shared" si="49"/>
        <v>-6.9856784689378781E-2</v>
      </c>
      <c r="AL80">
        <f t="shared" si="35"/>
        <v>-4469.5077093517739</v>
      </c>
      <c r="AN80">
        <f t="shared" si="36"/>
        <v>0</v>
      </c>
      <c r="AO80">
        <f t="shared" si="36"/>
        <v>0</v>
      </c>
      <c r="AP80">
        <f t="shared" si="36"/>
        <v>-1.5159990409165071E-5</v>
      </c>
      <c r="AQ80">
        <f t="shared" si="36"/>
        <v>-0.72532036805856182</v>
      </c>
      <c r="AR80">
        <f t="shared" si="36"/>
        <v>-0.72533552804897095</v>
      </c>
      <c r="AS80">
        <f t="shared" si="36"/>
        <v>1.2323500035891035E-4</v>
      </c>
      <c r="AT80">
        <f t="shared" si="36"/>
        <v>-1.1334982313377442E-5</v>
      </c>
      <c r="AU80">
        <f t="shared" si="23"/>
        <v>-0.72522362803092533</v>
      </c>
      <c r="AW80">
        <v>77</v>
      </c>
      <c r="AX80">
        <f>IF(Z80&gt;0, (R80*SUMPRODUCT(K80:$K$98, X80:$X$98)-K80*$AZ$3)/Z80, 0)</f>
        <v>-235.12821530962836</v>
      </c>
    </row>
    <row r="81" spans="5:50" x14ac:dyDescent="0.25">
      <c r="E81">
        <v>2081</v>
      </c>
      <c r="F81" s="5">
        <f>EconomicRates!C121</f>
        <v>3.5571999999999999E-2</v>
      </c>
      <c r="G81" s="5">
        <f>EconomicRates!D121</f>
        <v>7.0000000000000007E-2</v>
      </c>
      <c r="H81" s="5">
        <f t="shared" si="37"/>
        <v>0.12000000000000001</v>
      </c>
      <c r="I81" s="5">
        <f t="shared" si="38"/>
        <v>1.1200000000000001</v>
      </c>
      <c r="J81">
        <f t="shared" si="39"/>
        <v>0.89285714285714279</v>
      </c>
      <c r="K81">
        <f t="shared" si="47"/>
        <v>1.4487526111686588E-4</v>
      </c>
      <c r="L81" s="2">
        <v>78</v>
      </c>
      <c r="M81" s="6">
        <v>0.397394472</v>
      </c>
      <c r="Q81" s="4">
        <f t="shared" si="48"/>
        <v>12.5</v>
      </c>
      <c r="R81">
        <f t="shared" si="27"/>
        <v>1000000</v>
      </c>
      <c r="S81">
        <f t="shared" si="28"/>
        <v>-478.02120445837113</v>
      </c>
      <c r="U81">
        <f t="shared" si="40"/>
        <v>0.397394472</v>
      </c>
      <c r="V81">
        <f t="shared" si="41"/>
        <v>0.01</v>
      </c>
      <c r="W81">
        <f t="shared" si="42"/>
        <v>7.4744055641356322E-3</v>
      </c>
      <c r="X81">
        <f t="shared" si="43"/>
        <v>2.9702874526735417E-3</v>
      </c>
      <c r="Y81">
        <f t="shared" si="44"/>
        <v>7.4744055641356324E-5</v>
      </c>
      <c r="Z81">
        <f t="shared" si="45"/>
        <v>4.429374055820735E-3</v>
      </c>
      <c r="AB81">
        <f t="shared" si="46"/>
        <v>-1.7574436407955671</v>
      </c>
      <c r="AC81">
        <f t="shared" si="29"/>
        <v>-2.1173347211600881</v>
      </c>
      <c r="AE81">
        <f t="shared" si="30"/>
        <v>0</v>
      </c>
      <c r="AF81">
        <f t="shared" si="31"/>
        <v>0</v>
      </c>
      <c r="AG81">
        <f t="shared" si="31"/>
        <v>-5.5367175697759188E-2</v>
      </c>
      <c r="AH81">
        <f t="shared" si="32"/>
        <v>-2970.2874526735418</v>
      </c>
      <c r="AI81">
        <f t="shared" si="33"/>
        <v>-2970.3428198492397</v>
      </c>
      <c r="AJ81">
        <f t="shared" si="34"/>
        <v>0.359891080364521</v>
      </c>
      <c r="AK81">
        <f t="shared" si="49"/>
        <v>-0.12302105485568972</v>
      </c>
      <c r="AL81">
        <f t="shared" si="35"/>
        <v>-2970.105949823731</v>
      </c>
      <c r="AN81">
        <f t="shared" si="36"/>
        <v>0</v>
      </c>
      <c r="AO81">
        <f t="shared" si="36"/>
        <v>0</v>
      </c>
      <c r="AP81">
        <f t="shared" si="36"/>
        <v>-8.021334036516253E-6</v>
      </c>
      <c r="AQ81">
        <f t="shared" si="36"/>
        <v>-0.43032117029822975</v>
      </c>
      <c r="AR81">
        <f t="shared" si="36"/>
        <v>-0.43032919163226629</v>
      </c>
      <c r="AS81">
        <f t="shared" si="36"/>
        <v>5.2139314241440943E-5</v>
      </c>
      <c r="AT81">
        <f t="shared" si="36"/>
        <v>-1.7822707445090329E-5</v>
      </c>
      <c r="AU81">
        <f t="shared" si="23"/>
        <v>-0.43029487502546998</v>
      </c>
      <c r="AW81">
        <v>78</v>
      </c>
      <c r="AX81">
        <f>IF(Z81&gt;0, (R81*SUMPRODUCT(K81:$K$98, X81:$X$98)-K81*$AZ$3)/Z81, 0)</f>
        <v>-478.02120445837113</v>
      </c>
    </row>
    <row r="82" spans="5:50" x14ac:dyDescent="0.25">
      <c r="E82">
        <v>2082</v>
      </c>
      <c r="F82" s="5">
        <f>EconomicRates!C122</f>
        <v>3.5571999999999999E-2</v>
      </c>
      <c r="G82" s="5">
        <f>EconomicRates!D122</f>
        <v>7.0000000000000007E-2</v>
      </c>
      <c r="H82" s="5">
        <f t="shared" si="37"/>
        <v>0.12000000000000001</v>
      </c>
      <c r="I82" s="5">
        <f t="shared" si="38"/>
        <v>1.1200000000000001</v>
      </c>
      <c r="J82">
        <f t="shared" si="39"/>
        <v>0.89285714285714279</v>
      </c>
      <c r="K82">
        <f t="shared" si="47"/>
        <v>1.2935291171148737E-4</v>
      </c>
      <c r="L82" s="2">
        <v>79</v>
      </c>
      <c r="M82" s="6">
        <v>0.424762996</v>
      </c>
      <c r="Q82" s="4">
        <f t="shared" si="48"/>
        <v>12.5</v>
      </c>
      <c r="R82">
        <f t="shared" si="27"/>
        <v>1000000</v>
      </c>
      <c r="S82">
        <f t="shared" si="28"/>
        <v>-887.25787689450362</v>
      </c>
      <c r="U82">
        <f t="shared" si="40"/>
        <v>0.424762996</v>
      </c>
      <c r="V82">
        <f t="shared" si="41"/>
        <v>0.01</v>
      </c>
      <c r="W82">
        <f t="shared" si="42"/>
        <v>4.429374055820735E-3</v>
      </c>
      <c r="X82">
        <f t="shared" si="43"/>
        <v>1.8814341943550867E-3</v>
      </c>
      <c r="Y82">
        <f t="shared" si="44"/>
        <v>4.4293740558207352E-5</v>
      </c>
      <c r="Z82">
        <f t="shared" si="45"/>
        <v>2.5036461209074412E-3</v>
      </c>
      <c r="AB82">
        <f t="shared" si="46"/>
        <v>-2.1173347211600881</v>
      </c>
      <c r="AC82">
        <f t="shared" si="29"/>
        <v>-2.221379741731496</v>
      </c>
      <c r="AE82">
        <f t="shared" si="30"/>
        <v>0</v>
      </c>
      <c r="AF82">
        <f t="shared" si="31"/>
        <v>0</v>
      </c>
      <c r="AG82">
        <f t="shared" si="31"/>
        <v>-3.1295576511343015E-2</v>
      </c>
      <c r="AH82">
        <f t="shared" si="32"/>
        <v>-1881.4341943550867</v>
      </c>
      <c r="AI82">
        <f t="shared" si="33"/>
        <v>-1881.4654899315981</v>
      </c>
      <c r="AJ82">
        <f t="shared" si="34"/>
        <v>0.10404502057140785</v>
      </c>
      <c r="AK82">
        <f t="shared" si="49"/>
        <v>-0.14821343048120619</v>
      </c>
      <c r="AL82">
        <f t="shared" si="35"/>
        <v>-1881.5096583415079</v>
      </c>
      <c r="AN82">
        <f t="shared" si="36"/>
        <v>0</v>
      </c>
      <c r="AO82">
        <f t="shared" si="36"/>
        <v>0</v>
      </c>
      <c r="AP82">
        <f t="shared" si="36"/>
        <v>-4.0481739454318507E-6</v>
      </c>
      <c r="AQ82">
        <f t="shared" si="36"/>
        <v>-0.2433689912333869</v>
      </c>
      <c r="AR82">
        <f t="shared" si="36"/>
        <v>-0.24337303940733235</v>
      </c>
      <c r="AS82">
        <f t="shared" si="36"/>
        <v>1.3458526359993207E-5</v>
      </c>
      <c r="AT82">
        <f t="shared" si="36"/>
        <v>-1.9171838787492137E-5</v>
      </c>
      <c r="AU82">
        <f t="shared" si="23"/>
        <v>-0.24337875271975984</v>
      </c>
      <c r="AW82">
        <v>79</v>
      </c>
      <c r="AX82">
        <f>IF(Z82&gt;0, (R82*SUMPRODUCT(K82:$K$98, X82:$X$98)-K82*$AZ$3)/Z82, 0)</f>
        <v>-887.25787689450362</v>
      </c>
    </row>
    <row r="83" spans="5:50" x14ac:dyDescent="0.25">
      <c r="E83">
        <v>2083</v>
      </c>
      <c r="F83" s="5">
        <f>EconomicRates!C123</f>
        <v>3.5571999999999999E-2</v>
      </c>
      <c r="G83" s="5">
        <f>EconomicRates!D123</f>
        <v>7.0000000000000007E-2</v>
      </c>
      <c r="H83" s="5">
        <f t="shared" si="37"/>
        <v>0.12000000000000001</v>
      </c>
      <c r="I83" s="5">
        <f t="shared" si="38"/>
        <v>1.1200000000000001</v>
      </c>
      <c r="J83">
        <f t="shared" si="39"/>
        <v>0.89285714285714279</v>
      </c>
      <c r="K83">
        <f t="shared" si="47"/>
        <v>1.1549367117097085E-4</v>
      </c>
      <c r="L83" s="2">
        <v>80</v>
      </c>
      <c r="M83" s="6">
        <v>0.45242554800000001</v>
      </c>
      <c r="Q83" s="4">
        <f t="shared" si="48"/>
        <v>12.5</v>
      </c>
      <c r="R83">
        <f t="shared" si="27"/>
        <v>1000000</v>
      </c>
      <c r="S83">
        <f t="shared" si="28"/>
        <v>-1614.85763608399</v>
      </c>
      <c r="U83">
        <f t="shared" si="40"/>
        <v>0.45242554800000001</v>
      </c>
      <c r="V83">
        <f t="shared" si="41"/>
        <v>0.01</v>
      </c>
      <c r="W83">
        <f t="shared" si="42"/>
        <v>2.5036461209074412E-3</v>
      </c>
      <c r="X83">
        <f t="shared" si="43"/>
        <v>1.1327134682496234E-3</v>
      </c>
      <c r="Y83">
        <f t="shared" si="44"/>
        <v>2.5036461209074413E-5</v>
      </c>
      <c r="Z83">
        <f t="shared" si="45"/>
        <v>1.3458961914487434E-3</v>
      </c>
      <c r="AB83">
        <f t="shared" si="46"/>
        <v>-2.221379741731496</v>
      </c>
      <c r="AC83">
        <f t="shared" si="29"/>
        <v>-2.1734307421373629</v>
      </c>
      <c r="AE83">
        <f t="shared" si="30"/>
        <v>0</v>
      </c>
      <c r="AF83">
        <f t="shared" si="31"/>
        <v>0</v>
      </c>
      <c r="AG83">
        <f t="shared" si="31"/>
        <v>-1.6823702393109295E-2</v>
      </c>
      <c r="AH83">
        <f t="shared" si="32"/>
        <v>-1132.7134682496232</v>
      </c>
      <c r="AI83">
        <f t="shared" si="33"/>
        <v>-1132.7302919520164</v>
      </c>
      <c r="AJ83">
        <f t="shared" si="34"/>
        <v>-4.7948999594133124E-2</v>
      </c>
      <c r="AK83">
        <f t="shared" si="49"/>
        <v>-0.15549658192120475</v>
      </c>
      <c r="AL83">
        <f t="shared" si="35"/>
        <v>-1132.9337375335317</v>
      </c>
      <c r="AN83">
        <f t="shared" si="36"/>
        <v>0</v>
      </c>
      <c r="AO83">
        <f t="shared" si="36"/>
        <v>0</v>
      </c>
      <c r="AP83">
        <f t="shared" si="36"/>
        <v>-1.9430311520680402E-6</v>
      </c>
      <c r="AQ83">
        <f t="shared" si="36"/>
        <v>-0.13082123683295191</v>
      </c>
      <c r="AR83">
        <f t="shared" si="36"/>
        <v>-0.13082317986410399</v>
      </c>
      <c r="AS83">
        <f t="shared" si="36"/>
        <v>-5.5378059921018255E-6</v>
      </c>
      <c r="AT83">
        <f t="shared" si="36"/>
        <v>-1.7958871100617552E-5</v>
      </c>
      <c r="AU83">
        <f t="shared" si="23"/>
        <v>-0.13084667654119672</v>
      </c>
      <c r="AW83">
        <v>80</v>
      </c>
      <c r="AX83">
        <f>IF(Z83&gt;0, (R83*SUMPRODUCT(K83:$K$98, X83:$X$98)-K83*$AZ$3)/Z83, 0)</f>
        <v>-1614.85763608399</v>
      </c>
    </row>
    <row r="84" spans="5:50" x14ac:dyDescent="0.25">
      <c r="E84">
        <v>2084</v>
      </c>
      <c r="F84" s="5">
        <f>EconomicRates!C124</f>
        <v>3.5571999999999999E-2</v>
      </c>
      <c r="G84" s="5">
        <f>EconomicRates!D124</f>
        <v>7.0000000000000007E-2</v>
      </c>
      <c r="H84" s="5">
        <f t="shared" si="37"/>
        <v>0.12000000000000001</v>
      </c>
      <c r="I84" s="5">
        <f t="shared" si="38"/>
        <v>1.1200000000000001</v>
      </c>
      <c r="J84">
        <f t="shared" si="39"/>
        <v>0.89285714285714279</v>
      </c>
      <c r="K84">
        <f t="shared" si="47"/>
        <v>1.031193492597954E-4</v>
      </c>
      <c r="L84" s="2">
        <v>81</v>
      </c>
      <c r="M84" s="6">
        <v>0.48020744799999998</v>
      </c>
      <c r="Q84" s="4">
        <f t="shared" si="48"/>
        <v>12.5</v>
      </c>
      <c r="R84">
        <f t="shared" si="27"/>
        <v>1000000</v>
      </c>
      <c r="S84">
        <f t="shared" si="28"/>
        <v>-2979.2503213597925</v>
      </c>
      <c r="U84">
        <f t="shared" si="40"/>
        <v>0.48020744799999998</v>
      </c>
      <c r="V84">
        <f t="shared" si="41"/>
        <v>0.01</v>
      </c>
      <c r="W84">
        <f t="shared" si="42"/>
        <v>1.3458961914487434E-3</v>
      </c>
      <c r="X84">
        <f t="shared" si="43"/>
        <v>6.4630937536852052E-4</v>
      </c>
      <c r="Y84">
        <f t="shared" si="44"/>
        <v>1.3458961914487435E-5</v>
      </c>
      <c r="Z84">
        <f t="shared" si="45"/>
        <v>6.8612785416573546E-4</v>
      </c>
      <c r="AB84">
        <f t="shared" si="46"/>
        <v>-2.1734307421373629</v>
      </c>
      <c r="AC84">
        <f t="shared" si="29"/>
        <v>-2.0441466300171722</v>
      </c>
      <c r="AE84">
        <f t="shared" si="30"/>
        <v>0</v>
      </c>
      <c r="AF84">
        <f t="shared" si="31"/>
        <v>0</v>
      </c>
      <c r="AG84">
        <f t="shared" si="31"/>
        <v>-8.5765981770716936E-3</v>
      </c>
      <c r="AH84">
        <f t="shared" si="32"/>
        <v>-646.30937536852048</v>
      </c>
      <c r="AI84">
        <f t="shared" si="33"/>
        <v>-646.31795196669759</v>
      </c>
      <c r="AJ84">
        <f t="shared" si="34"/>
        <v>-0.12928411212019064</v>
      </c>
      <c r="AK84">
        <f t="shared" si="49"/>
        <v>-0.15214015194961542</v>
      </c>
      <c r="AL84">
        <f t="shared" si="35"/>
        <v>-646.59937623076746</v>
      </c>
      <c r="AN84">
        <f t="shared" si="36"/>
        <v>0</v>
      </c>
      <c r="AO84">
        <f t="shared" si="36"/>
        <v>0</v>
      </c>
      <c r="AP84">
        <f t="shared" si="36"/>
        <v>-8.8441322288238054E-7</v>
      </c>
      <c r="AQ84">
        <f t="shared" si="36"/>
        <v>-6.6647002208506667E-2</v>
      </c>
      <c r="AR84">
        <f t="shared" si="36"/>
        <v>-6.664788662172956E-2</v>
      </c>
      <c r="AS84">
        <f t="shared" si="36"/>
        <v>-1.3331693511464486E-5</v>
      </c>
      <c r="AT84">
        <f t="shared" si="36"/>
        <v>-1.5688593465330735E-5</v>
      </c>
      <c r="AU84">
        <f t="shared" si="23"/>
        <v>-6.6676906908706354E-2</v>
      </c>
      <c r="AW84">
        <v>81</v>
      </c>
      <c r="AX84">
        <f>IF(Z84&gt;0, (R84*SUMPRODUCT(K84:$K$98, X84:$X$98)-K84*$AZ$3)/Z84, 0)</f>
        <v>-2979.2503213597925</v>
      </c>
    </row>
    <row r="85" spans="5:50" x14ac:dyDescent="0.25">
      <c r="E85">
        <v>2085</v>
      </c>
      <c r="F85" s="5">
        <f>EconomicRates!C125</f>
        <v>3.5571999999999999E-2</v>
      </c>
      <c r="G85" s="5">
        <f>EconomicRates!D125</f>
        <v>7.0000000000000007E-2</v>
      </c>
      <c r="H85" s="5">
        <f t="shared" si="37"/>
        <v>0.12000000000000001</v>
      </c>
      <c r="I85" s="5">
        <f t="shared" si="38"/>
        <v>1.1200000000000001</v>
      </c>
      <c r="J85">
        <f t="shared" si="39"/>
        <v>0.89285714285714279</v>
      </c>
      <c r="K85">
        <f t="shared" si="47"/>
        <v>9.207084755338875E-5</v>
      </c>
      <c r="L85" s="2">
        <v>82</v>
      </c>
      <c r="M85" s="6">
        <v>0.508136904</v>
      </c>
      <c r="Q85" s="4">
        <f t="shared" si="48"/>
        <v>12.5</v>
      </c>
      <c r="R85">
        <f t="shared" si="27"/>
        <v>1000000</v>
      </c>
      <c r="S85">
        <f t="shared" si="28"/>
        <v>-5681.926269460736</v>
      </c>
      <c r="U85">
        <f t="shared" si="40"/>
        <v>0.508136904</v>
      </c>
      <c r="V85">
        <f t="shared" si="41"/>
        <v>0.01</v>
      </c>
      <c r="W85">
        <f t="shared" si="42"/>
        <v>6.8612785416573546E-4</v>
      </c>
      <c r="X85">
        <f t="shared" si="43"/>
        <v>3.4864688356394031E-4</v>
      </c>
      <c r="Y85">
        <f t="shared" si="44"/>
        <v>6.861278541657355E-6</v>
      </c>
      <c r="Z85">
        <f t="shared" si="45"/>
        <v>3.3061969206013781E-4</v>
      </c>
      <c r="AB85">
        <f t="shared" si="46"/>
        <v>-2.0441466300171722</v>
      </c>
      <c r="AC85">
        <f t="shared" si="29"/>
        <v>-1.8785567135175161</v>
      </c>
      <c r="AE85">
        <f t="shared" si="30"/>
        <v>0</v>
      </c>
      <c r="AF85">
        <f t="shared" si="31"/>
        <v>0</v>
      </c>
      <c r="AG85">
        <f t="shared" si="31"/>
        <v>-4.1327461507517224E-3</v>
      </c>
      <c r="AH85">
        <f t="shared" si="32"/>
        <v>-348.64688356394032</v>
      </c>
      <c r="AI85">
        <f t="shared" si="33"/>
        <v>-348.65101631009105</v>
      </c>
      <c r="AJ85">
        <f t="shared" si="34"/>
        <v>-0.16558991649965615</v>
      </c>
      <c r="AK85">
        <f t="shared" si="49"/>
        <v>-0.14309026410120207</v>
      </c>
      <c r="AL85">
        <f t="shared" si="35"/>
        <v>-348.9596964906919</v>
      </c>
      <c r="AN85">
        <f t="shared" si="36"/>
        <v>0</v>
      </c>
      <c r="AO85">
        <f t="shared" si="36"/>
        <v>0</v>
      </c>
      <c r="AP85">
        <f t="shared" si="36"/>
        <v>-3.8050544082271599E-7</v>
      </c>
      <c r="AQ85">
        <f t="shared" si="36"/>
        <v>-3.2100214066579626E-2</v>
      </c>
      <c r="AR85">
        <f t="shared" si="36"/>
        <v>-3.2100594572020448E-2</v>
      </c>
      <c r="AS85">
        <f t="shared" si="36"/>
        <v>-1.5246003958418214E-5</v>
      </c>
      <c r="AT85">
        <f t="shared" si="36"/>
        <v>-1.3174441892435911E-5</v>
      </c>
      <c r="AU85">
        <f t="shared" si="23"/>
        <v>-3.2129015017871299E-2</v>
      </c>
      <c r="AW85">
        <v>82</v>
      </c>
      <c r="AX85">
        <f>IF(Z85&gt;0, (R85*SUMPRODUCT(K85:$K$98, X85:$X$98)-K85*$AZ$3)/Z85, 0)</f>
        <v>-5681.926269460736</v>
      </c>
    </row>
    <row r="86" spans="5:50" x14ac:dyDescent="0.25">
      <c r="E86">
        <v>2086</v>
      </c>
      <c r="F86" s="5">
        <f>EconomicRates!C126</f>
        <v>3.5571999999999999E-2</v>
      </c>
      <c r="G86" s="5">
        <f>EconomicRates!D126</f>
        <v>7.0000000000000007E-2</v>
      </c>
      <c r="H86" s="5">
        <f t="shared" si="37"/>
        <v>0.12000000000000001</v>
      </c>
      <c r="I86" s="5">
        <f t="shared" si="38"/>
        <v>1.1200000000000001</v>
      </c>
      <c r="J86">
        <f t="shared" si="39"/>
        <v>0.89285714285714279</v>
      </c>
      <c r="K86">
        <f t="shared" si="47"/>
        <v>8.2206113886954235E-5</v>
      </c>
      <c r="L86" s="2">
        <v>83</v>
      </c>
      <c r="M86" s="6">
        <v>0.53626491099999996</v>
      </c>
      <c r="Q86" s="4">
        <f t="shared" si="48"/>
        <v>12.5</v>
      </c>
      <c r="R86">
        <f t="shared" si="27"/>
        <v>1000000</v>
      </c>
      <c r="S86">
        <f t="shared" si="28"/>
        <v>-11354.309018631484</v>
      </c>
      <c r="U86">
        <f t="shared" si="40"/>
        <v>0.53626491099999996</v>
      </c>
      <c r="V86">
        <f t="shared" si="41"/>
        <v>0.01</v>
      </c>
      <c r="W86">
        <f t="shared" si="42"/>
        <v>3.3061969206013781E-4</v>
      </c>
      <c r="X86">
        <f t="shared" si="43"/>
        <v>1.772997397374772E-4</v>
      </c>
      <c r="Y86">
        <f t="shared" si="44"/>
        <v>3.3061969206013782E-6</v>
      </c>
      <c r="Z86">
        <f t="shared" si="45"/>
        <v>1.5001375540205924E-4</v>
      </c>
      <c r="AB86">
        <f t="shared" si="46"/>
        <v>-1.8785567135175161</v>
      </c>
      <c r="AC86">
        <f t="shared" si="29"/>
        <v>-1.7033025358803786</v>
      </c>
      <c r="AE86">
        <f t="shared" si="30"/>
        <v>0</v>
      </c>
      <c r="AF86">
        <f t="shared" si="31"/>
        <v>0</v>
      </c>
      <c r="AG86">
        <f t="shared" si="31"/>
        <v>-1.8751719425257405E-3</v>
      </c>
      <c r="AH86">
        <f t="shared" si="32"/>
        <v>-177.29973973747721</v>
      </c>
      <c r="AI86">
        <f t="shared" si="33"/>
        <v>-177.30161490941973</v>
      </c>
      <c r="AJ86">
        <f t="shared" si="34"/>
        <v>-0.17525417763713746</v>
      </c>
      <c r="AK86">
        <f t="shared" si="49"/>
        <v>-0.13149896994622615</v>
      </c>
      <c r="AL86">
        <f t="shared" si="35"/>
        <v>-177.60836805700308</v>
      </c>
      <c r="AN86">
        <f t="shared" si="36"/>
        <v>0</v>
      </c>
      <c r="AO86">
        <f t="shared" si="36"/>
        <v>0</v>
      </c>
      <c r="AP86">
        <f t="shared" si="36"/>
        <v>-1.5415059826489223E-7</v>
      </c>
      <c r="AQ86">
        <f t="shared" si="36"/>
        <v>-1.4575122596986397E-2</v>
      </c>
      <c r="AR86">
        <f t="shared" si="36"/>
        <v>-1.4575276747584661E-2</v>
      </c>
      <c r="AS86">
        <f t="shared" si="36"/>
        <v>-1.440696488600303E-5</v>
      </c>
      <c r="AT86">
        <f t="shared" si="36"/>
        <v>-1.0810019299416638E-5</v>
      </c>
      <c r="AU86">
        <f t="shared" si="23"/>
        <v>-1.4600493731770079E-2</v>
      </c>
      <c r="AW86">
        <v>83</v>
      </c>
      <c r="AX86">
        <f>IF(Z86&gt;0, (R86*SUMPRODUCT(K86:$K$98, X86:$X$98)-K86*$AZ$3)/Z86, 0)</f>
        <v>-11354.309018631484</v>
      </c>
    </row>
    <row r="87" spans="5:50" x14ac:dyDescent="0.25">
      <c r="E87">
        <v>2087</v>
      </c>
      <c r="F87" s="5">
        <f>EconomicRates!C127</f>
        <v>3.5571999999999999E-2</v>
      </c>
      <c r="G87" s="5">
        <f>EconomicRates!D127</f>
        <v>7.0000000000000007E-2</v>
      </c>
      <c r="H87" s="5">
        <f t="shared" si="37"/>
        <v>0.12000000000000001</v>
      </c>
      <c r="I87" s="5">
        <f t="shared" si="38"/>
        <v>1.1200000000000001</v>
      </c>
      <c r="J87">
        <f t="shared" si="39"/>
        <v>0.89285714285714279</v>
      </c>
      <c r="K87">
        <f t="shared" si="47"/>
        <v>7.3398315970494849E-5</v>
      </c>
      <c r="L87" s="2">
        <v>84</v>
      </c>
      <c r="M87" s="6">
        <v>0.564431978</v>
      </c>
      <c r="Q87" s="4">
        <f t="shared" si="48"/>
        <v>12.5</v>
      </c>
      <c r="R87">
        <f t="shared" si="27"/>
        <v>1000000</v>
      </c>
      <c r="S87">
        <f t="shared" si="28"/>
        <v>-24008.684645033569</v>
      </c>
      <c r="U87">
        <f t="shared" si="40"/>
        <v>0.564431978</v>
      </c>
      <c r="V87">
        <f t="shared" si="41"/>
        <v>0.01</v>
      </c>
      <c r="W87">
        <f t="shared" si="42"/>
        <v>1.5001375540205924E-4</v>
      </c>
      <c r="X87">
        <f t="shared" si="43"/>
        <v>8.4672560688792478E-5</v>
      </c>
      <c r="Y87">
        <f t="shared" si="44"/>
        <v>1.5001375540205923E-6</v>
      </c>
      <c r="Z87">
        <f t="shared" si="45"/>
        <v>6.3841057159246168E-5</v>
      </c>
      <c r="AB87">
        <f t="shared" si="46"/>
        <v>-1.7033025358803786</v>
      </c>
      <c r="AC87">
        <f t="shared" si="29"/>
        <v>-1.532739808741904</v>
      </c>
      <c r="AE87">
        <f t="shared" si="30"/>
        <v>0</v>
      </c>
      <c r="AF87">
        <f t="shared" si="31"/>
        <v>0</v>
      </c>
      <c r="AG87">
        <f t="shared" si="31"/>
        <v>-7.9801321449057708E-4</v>
      </c>
      <c r="AH87">
        <f t="shared" si="32"/>
        <v>-84.672560688792473</v>
      </c>
      <c r="AI87">
        <f t="shared" si="33"/>
        <v>-84.673358702006965</v>
      </c>
      <c r="AJ87">
        <f t="shared" si="34"/>
        <v>-0.17056272713847465</v>
      </c>
      <c r="AK87">
        <f t="shared" si="49"/>
        <v>-0.11923117751162651</v>
      </c>
      <c r="AL87">
        <f t="shared" si="35"/>
        <v>-84.963152606657061</v>
      </c>
      <c r="AN87">
        <f t="shared" si="36"/>
        <v>0</v>
      </c>
      <c r="AO87">
        <f t="shared" si="36"/>
        <v>0</v>
      </c>
      <c r="AP87">
        <f t="shared" si="36"/>
        <v>-5.8572826065809658E-8</v>
      </c>
      <c r="AQ87">
        <f t="shared" si="36"/>
        <v>-6.2148233634668907E-3</v>
      </c>
      <c r="AR87">
        <f t="shared" si="36"/>
        <v>-6.2148819362929566E-3</v>
      </c>
      <c r="AS87">
        <f t="shared" si="36"/>
        <v>-1.2519016939299059E-5</v>
      </c>
      <c r="AT87">
        <f t="shared" si="36"/>
        <v>-8.7513676405325221E-6</v>
      </c>
      <c r="AU87">
        <f t="shared" si="23"/>
        <v>-6.2361523208727884E-3</v>
      </c>
      <c r="AW87">
        <v>84</v>
      </c>
      <c r="AX87">
        <f>IF(Z87&gt;0, (R87*SUMPRODUCT(K87:$K$98, X87:$X$98)-K87*$AZ$3)/Z87, 0)</f>
        <v>-24008.684645033569</v>
      </c>
    </row>
    <row r="88" spans="5:50" x14ac:dyDescent="0.25">
      <c r="E88">
        <v>2088</v>
      </c>
      <c r="F88" s="5">
        <f>EconomicRates!C128</f>
        <v>3.5571999999999999E-2</v>
      </c>
      <c r="G88" s="5">
        <f>EconomicRates!D128</f>
        <v>7.0000000000000007E-2</v>
      </c>
      <c r="H88" s="5">
        <f t="shared" si="37"/>
        <v>0.12000000000000001</v>
      </c>
      <c r="I88" s="5">
        <f t="shared" si="38"/>
        <v>1.1200000000000001</v>
      </c>
      <c r="J88">
        <f t="shared" si="39"/>
        <v>0.89285714285714279</v>
      </c>
      <c r="K88">
        <f t="shared" si="47"/>
        <v>6.5534210687941824E-5</v>
      </c>
      <c r="L88" s="2">
        <v>85</v>
      </c>
      <c r="M88" s="6">
        <v>0.59247427200000002</v>
      </c>
      <c r="Q88" s="4">
        <f t="shared" si="48"/>
        <v>12.5</v>
      </c>
      <c r="R88">
        <f t="shared" si="27"/>
        <v>1000000</v>
      </c>
      <c r="S88">
        <f t="shared" si="28"/>
        <v>-54126.721366887527</v>
      </c>
      <c r="U88">
        <f t="shared" si="40"/>
        <v>0.59247427200000002</v>
      </c>
      <c r="V88">
        <f t="shared" si="41"/>
        <v>0.01</v>
      </c>
      <c r="W88">
        <f t="shared" si="42"/>
        <v>6.3841057159246168E-5</v>
      </c>
      <c r="X88">
        <f t="shared" si="43"/>
        <v>3.7824183864134762E-5</v>
      </c>
      <c r="Y88">
        <f t="shared" si="44"/>
        <v>6.3841057159246166E-7</v>
      </c>
      <c r="Z88">
        <f t="shared" si="45"/>
        <v>2.5378462723518946E-5</v>
      </c>
      <c r="AB88">
        <f t="shared" si="46"/>
        <v>-1.532739808741904</v>
      </c>
      <c r="AC88">
        <f t="shared" si="29"/>
        <v>-1.3736529805558515</v>
      </c>
      <c r="AE88">
        <f t="shared" si="30"/>
        <v>0</v>
      </c>
      <c r="AF88">
        <f t="shared" si="31"/>
        <v>0</v>
      </c>
      <c r="AG88">
        <f t="shared" si="31"/>
        <v>-3.172307840439868E-4</v>
      </c>
      <c r="AH88">
        <f t="shared" si="32"/>
        <v>-37.82418386413476</v>
      </c>
      <c r="AI88">
        <f t="shared" si="33"/>
        <v>-37.824501094918801</v>
      </c>
      <c r="AJ88">
        <f t="shared" si="34"/>
        <v>-0.15908682818605246</v>
      </c>
      <c r="AK88">
        <f t="shared" si="49"/>
        <v>-0.10729178661193328</v>
      </c>
      <c r="AL88">
        <f t="shared" si="35"/>
        <v>-38.090879709716788</v>
      </c>
      <c r="AN88">
        <f t="shared" si="36"/>
        <v>0</v>
      </c>
      <c r="AO88">
        <f t="shared" si="36"/>
        <v>0</v>
      </c>
      <c r="AP88">
        <f t="shared" si="36"/>
        <v>-2.0789469038239603E-8</v>
      </c>
      <c r="AQ88">
        <f t="shared" si="36"/>
        <v>-2.4787780344516569E-3</v>
      </c>
      <c r="AR88">
        <f t="shared" si="36"/>
        <v>-2.4787988239206951E-3</v>
      </c>
      <c r="AS88">
        <f t="shared" si="36"/>
        <v>-1.0425629716021164E-5</v>
      </c>
      <c r="AT88">
        <f t="shared" si="36"/>
        <v>-7.0312825489121314E-6</v>
      </c>
      <c r="AU88">
        <f t="shared" si="23"/>
        <v>-2.4962557361856283E-3</v>
      </c>
      <c r="AW88">
        <v>85</v>
      </c>
      <c r="AX88">
        <f>IF(Z88&gt;0, (R88*SUMPRODUCT(K88:$K$98, X88:$X$98)-K88*$AZ$3)/Z88, 0)</f>
        <v>-54126.721366887527</v>
      </c>
    </row>
    <row r="89" spans="5:50" x14ac:dyDescent="0.25">
      <c r="E89">
        <v>2089</v>
      </c>
      <c r="F89" s="5">
        <f>EconomicRates!C129</f>
        <v>3.5571999999999999E-2</v>
      </c>
      <c r="G89" s="5">
        <f>EconomicRates!D129</f>
        <v>7.0000000000000007E-2</v>
      </c>
      <c r="H89" s="5">
        <f t="shared" si="37"/>
        <v>0.12000000000000001</v>
      </c>
      <c r="I89" s="5">
        <f t="shared" si="38"/>
        <v>1.1200000000000001</v>
      </c>
      <c r="J89">
        <f t="shared" si="39"/>
        <v>0.89285714285714279</v>
      </c>
      <c r="K89">
        <f t="shared" si="47"/>
        <v>5.851268811423377E-5</v>
      </c>
      <c r="L89" s="2">
        <v>86</v>
      </c>
      <c r="M89" s="6">
        <v>0.62503115200000003</v>
      </c>
      <c r="Q89" s="4">
        <f t="shared" si="48"/>
        <v>12.5</v>
      </c>
      <c r="R89">
        <f t="shared" si="27"/>
        <v>1000000</v>
      </c>
      <c r="S89">
        <f t="shared" si="28"/>
        <v>-132638.17748241464</v>
      </c>
      <c r="U89">
        <f t="shared" si="40"/>
        <v>0.62503115200000003</v>
      </c>
      <c r="V89">
        <f t="shared" si="41"/>
        <v>0.01</v>
      </c>
      <c r="W89">
        <f t="shared" si="42"/>
        <v>2.5378462723518946E-5</v>
      </c>
      <c r="X89">
        <f t="shared" si="43"/>
        <v>1.5862329792070106E-5</v>
      </c>
      <c r="Y89">
        <f t="shared" si="44"/>
        <v>2.5378462723518943E-7</v>
      </c>
      <c r="Z89">
        <f t="shared" si="45"/>
        <v>9.2623483042136506E-6</v>
      </c>
      <c r="AB89">
        <f t="shared" si="46"/>
        <v>-1.3736529805558515</v>
      </c>
      <c r="AC89">
        <f t="shared" si="29"/>
        <v>-1.2285409982782325</v>
      </c>
      <c r="AE89">
        <f t="shared" si="30"/>
        <v>0</v>
      </c>
      <c r="AF89">
        <f t="shared" si="31"/>
        <v>0</v>
      </c>
      <c r="AG89">
        <f t="shared" si="31"/>
        <v>-1.1577935380267064E-4</v>
      </c>
      <c r="AH89">
        <f t="shared" si="32"/>
        <v>-15.862329792070106</v>
      </c>
      <c r="AI89">
        <f t="shared" si="33"/>
        <v>-15.862445571423908</v>
      </c>
      <c r="AJ89">
        <f t="shared" si="34"/>
        <v>-0.14511198227761901</v>
      </c>
      <c r="AK89">
        <f t="shared" si="49"/>
        <v>-9.6155708638909612E-2</v>
      </c>
      <c r="AL89">
        <f t="shared" si="35"/>
        <v>-16.103713262340438</v>
      </c>
      <c r="AN89">
        <f t="shared" si="36"/>
        <v>0</v>
      </c>
      <c r="AO89">
        <f t="shared" si="36"/>
        <v>0</v>
      </c>
      <c r="AP89">
        <f t="shared" si="36"/>
        <v>-6.7745612191231926E-9</v>
      </c>
      <c r="AQ89">
        <f t="shared" si="36"/>
        <v>-9.2814755588851679E-4</v>
      </c>
      <c r="AR89">
        <f t="shared" si="36"/>
        <v>-9.2815433044973587E-4</v>
      </c>
      <c r="AS89">
        <f t="shared" si="36"/>
        <v>-8.4908921606485399E-6</v>
      </c>
      <c r="AT89">
        <f t="shared" si="36"/>
        <v>-5.6263289899916518E-6</v>
      </c>
      <c r="AU89">
        <f t="shared" si="23"/>
        <v>-9.4227155160037611E-4</v>
      </c>
      <c r="AW89">
        <v>86</v>
      </c>
      <c r="AX89">
        <f>IF(Z89&gt;0, (R89*SUMPRODUCT(K89:$K$98, X89:$X$98)-K89*$AZ$3)/Z89, 0)</f>
        <v>-132638.17748241464</v>
      </c>
    </row>
    <row r="90" spans="5:50" x14ac:dyDescent="0.25">
      <c r="E90">
        <v>2090</v>
      </c>
      <c r="F90" s="5">
        <f>EconomicRates!C130</f>
        <v>3.5571999999999999E-2</v>
      </c>
      <c r="G90" s="5">
        <f>EconomicRates!D130</f>
        <v>7.0000000000000007E-2</v>
      </c>
      <c r="H90" s="5">
        <f t="shared" si="37"/>
        <v>0.12000000000000001</v>
      </c>
      <c r="I90" s="5">
        <f t="shared" si="38"/>
        <v>1.1200000000000001</v>
      </c>
      <c r="J90">
        <f t="shared" si="39"/>
        <v>0.89285714285714279</v>
      </c>
      <c r="K90">
        <f t="shared" si="47"/>
        <v>5.2243471530565862E-5</v>
      </c>
      <c r="L90" s="2">
        <v>87</v>
      </c>
      <c r="M90">
        <v>0.65741117999999998</v>
      </c>
      <c r="Q90" s="4">
        <f t="shared" si="48"/>
        <v>12.5</v>
      </c>
      <c r="R90">
        <f t="shared" si="27"/>
        <v>1000000</v>
      </c>
      <c r="S90">
        <f t="shared" si="28"/>
        <v>-356329.36866376142</v>
      </c>
      <c r="U90">
        <f t="shared" si="40"/>
        <v>0.65741117999999998</v>
      </c>
      <c r="V90">
        <f t="shared" si="41"/>
        <v>0.01</v>
      </c>
      <c r="W90">
        <f t="shared" si="42"/>
        <v>9.2623483042136506E-6</v>
      </c>
      <c r="X90">
        <f t="shared" si="43"/>
        <v>6.0891713282440948E-6</v>
      </c>
      <c r="Y90">
        <f t="shared" si="44"/>
        <v>9.2623483042136514E-8</v>
      </c>
      <c r="Z90">
        <f t="shared" si="45"/>
        <v>3.0805534929274194E-6</v>
      </c>
      <c r="AB90">
        <f t="shared" si="46"/>
        <v>-1.2285409982782325</v>
      </c>
      <c r="AC90">
        <f t="shared" si="29"/>
        <v>-1.0976916812697723</v>
      </c>
      <c r="AE90">
        <f t="shared" si="30"/>
        <v>0</v>
      </c>
      <c r="AF90">
        <f t="shared" si="31"/>
        <v>0</v>
      </c>
      <c r="AG90">
        <f t="shared" si="31"/>
        <v>-3.8506918661592741E-5</v>
      </c>
      <c r="AH90">
        <f t="shared" si="32"/>
        <v>-6.0891713282440945</v>
      </c>
      <c r="AI90">
        <f t="shared" si="33"/>
        <v>-6.0892098351627562</v>
      </c>
      <c r="AJ90">
        <f t="shared" si="34"/>
        <v>-0.13084931700846014</v>
      </c>
      <c r="AK90">
        <f t="shared" si="49"/>
        <v>-8.5997869879476288E-2</v>
      </c>
      <c r="AL90">
        <f t="shared" si="35"/>
        <v>-6.306057022050692</v>
      </c>
      <c r="AN90">
        <f t="shared" si="36"/>
        <v>0</v>
      </c>
      <c r="AO90">
        <f t="shared" si="36"/>
        <v>0</v>
      </c>
      <c r="AP90">
        <f t="shared" si="36"/>
        <v>-2.0117351088267356E-9</v>
      </c>
      <c r="AQ90">
        <f t="shared" si="36"/>
        <v>-3.1811944893185828E-4</v>
      </c>
      <c r="AR90">
        <f t="shared" si="36"/>
        <v>-3.1812146066696712E-4</v>
      </c>
      <c r="AS90">
        <f t="shared" si="36"/>
        <v>-6.8360225679254746E-6</v>
      </c>
      <c r="AT90">
        <f t="shared" si="36"/>
        <v>-4.4928272667377267E-6</v>
      </c>
      <c r="AU90">
        <f t="shared" si="23"/>
        <v>-3.2945031050163028E-4</v>
      </c>
      <c r="AW90">
        <v>87</v>
      </c>
      <c r="AX90">
        <f>IF(Z90&gt;0, (R90*SUMPRODUCT(K90:$K$98, X90:$X$98)-K90*$AZ$3)/Z90, 0)</f>
        <v>-356329.36866376142</v>
      </c>
    </row>
    <row r="91" spans="5:50" x14ac:dyDescent="0.25">
      <c r="E91">
        <v>2091</v>
      </c>
      <c r="F91" s="5">
        <f>EconomicRates!C131</f>
        <v>3.5571999999999999E-2</v>
      </c>
      <c r="G91" s="5">
        <f>EconomicRates!D131</f>
        <v>7.0000000000000007E-2</v>
      </c>
      <c r="H91" s="5">
        <f t="shared" si="37"/>
        <v>0.12000000000000001</v>
      </c>
      <c r="I91" s="5">
        <f t="shared" si="38"/>
        <v>1.1200000000000001</v>
      </c>
      <c r="J91">
        <f t="shared" si="39"/>
        <v>0.89285714285714279</v>
      </c>
      <c r="K91">
        <f t="shared" si="47"/>
        <v>4.6645956723719519E-5</v>
      </c>
      <c r="L91" s="2">
        <v>88</v>
      </c>
      <c r="M91">
        <v>0.68957421399999996</v>
      </c>
      <c r="Q91" s="4">
        <f t="shared" si="48"/>
        <v>12.5</v>
      </c>
      <c r="R91">
        <f t="shared" si="27"/>
        <v>1000000</v>
      </c>
      <c r="S91">
        <f t="shared" si="28"/>
        <v>-1059292.2395909957</v>
      </c>
      <c r="U91">
        <f t="shared" si="40"/>
        <v>0.68957421399999996</v>
      </c>
      <c r="V91">
        <f t="shared" si="41"/>
        <v>0.01</v>
      </c>
      <c r="W91">
        <f t="shared" si="42"/>
        <v>3.0805534929274194E-6</v>
      </c>
      <c r="X91">
        <f t="shared" si="43"/>
        <v>2.1242702535703798E-6</v>
      </c>
      <c r="Y91">
        <f t="shared" si="44"/>
        <v>3.0805534929274197E-8</v>
      </c>
      <c r="Z91">
        <f t="shared" si="45"/>
        <v>9.2547770442776538E-7</v>
      </c>
      <c r="AB91">
        <f t="shared" si="46"/>
        <v>-1.0976916812697723</v>
      </c>
      <c r="AC91">
        <f t="shared" si="29"/>
        <v>-0.98035135021482112</v>
      </c>
      <c r="AE91">
        <f t="shared" si="30"/>
        <v>0</v>
      </c>
      <c r="AF91">
        <f t="shared" si="31"/>
        <v>0</v>
      </c>
      <c r="AG91">
        <f t="shared" si="31"/>
        <v>-1.1568471305347067E-5</v>
      </c>
      <c r="AH91">
        <f t="shared" si="32"/>
        <v>-2.1242702535703799</v>
      </c>
      <c r="AI91">
        <f t="shared" si="33"/>
        <v>-2.1242818220416853</v>
      </c>
      <c r="AJ91">
        <f t="shared" si="34"/>
        <v>-0.11734033105495123</v>
      </c>
      <c r="AK91">
        <f t="shared" si="49"/>
        <v>-7.6838417688884067E-2</v>
      </c>
      <c r="AL91">
        <f t="shared" si="35"/>
        <v>-2.3184605707855201</v>
      </c>
      <c r="AN91">
        <f t="shared" si="36"/>
        <v>0</v>
      </c>
      <c r="AO91">
        <f t="shared" si="36"/>
        <v>0</v>
      </c>
      <c r="AP91">
        <f t="shared" si="36"/>
        <v>-5.3962241186881031E-10</v>
      </c>
      <c r="AQ91">
        <f t="shared" si="36"/>
        <v>-9.9088618317528631E-5</v>
      </c>
      <c r="AR91">
        <f t="shared" si="36"/>
        <v>-9.9089157939940504E-5</v>
      </c>
      <c r="AS91">
        <f t="shared" si="36"/>
        <v>-5.4734520043361765E-6</v>
      </c>
      <c r="AT91">
        <f t="shared" si="36"/>
        <v>-3.5842015062347705E-6</v>
      </c>
      <c r="AU91">
        <f t="shared" si="23"/>
        <v>-1.0814681145051143E-4</v>
      </c>
      <c r="AW91">
        <v>88</v>
      </c>
      <c r="AX91">
        <f>IF(Z91&gt;0, (R91*SUMPRODUCT(K91:$K$98, X91:$X$98)-K91*$AZ$3)/Z91, 0)</f>
        <v>-1059292.2395909957</v>
      </c>
    </row>
    <row r="92" spans="5:50" x14ac:dyDescent="0.25">
      <c r="E92">
        <v>2092</v>
      </c>
      <c r="F92" s="5">
        <f>EconomicRates!C132</f>
        <v>3.5571999999999999E-2</v>
      </c>
      <c r="G92" s="5">
        <f>EconomicRates!D132</f>
        <v>7.0000000000000007E-2</v>
      </c>
      <c r="H92" s="5">
        <f t="shared" si="37"/>
        <v>0.12000000000000001</v>
      </c>
      <c r="I92" s="5">
        <f t="shared" si="38"/>
        <v>1.1200000000000001</v>
      </c>
      <c r="J92">
        <f t="shared" si="39"/>
        <v>0.89285714285714279</v>
      </c>
      <c r="K92">
        <f t="shared" si="47"/>
        <v>4.1648175646178136E-5</v>
      </c>
      <c r="L92" s="2">
        <v>89</v>
      </c>
      <c r="M92">
        <v>0.72148010799999995</v>
      </c>
      <c r="Q92" s="4">
        <f t="shared" si="48"/>
        <v>12.5</v>
      </c>
      <c r="R92">
        <f t="shared" si="27"/>
        <v>1000000</v>
      </c>
      <c r="S92">
        <f t="shared" si="28"/>
        <v>-3522599.3449869892</v>
      </c>
      <c r="U92">
        <f t="shared" si="40"/>
        <v>0.72148010799999995</v>
      </c>
      <c r="V92">
        <f t="shared" si="41"/>
        <v>0.01</v>
      </c>
      <c r="W92">
        <f t="shared" si="42"/>
        <v>9.2547770442776538E-7</v>
      </c>
      <c r="X92">
        <f t="shared" si="43"/>
        <v>6.6771375414213615E-7</v>
      </c>
      <c r="Y92">
        <f t="shared" si="44"/>
        <v>9.2547770442776539E-9</v>
      </c>
      <c r="Z92">
        <f t="shared" si="45"/>
        <v>2.4850917324135157E-7</v>
      </c>
      <c r="AB92">
        <f t="shared" si="46"/>
        <v>-0.98035135021482112</v>
      </c>
      <c r="AC92">
        <f t="shared" si="29"/>
        <v>-0.87539825088324319</v>
      </c>
      <c r="AE92">
        <f t="shared" si="30"/>
        <v>0</v>
      </c>
      <c r="AF92">
        <f t="shared" si="31"/>
        <v>0</v>
      </c>
      <c r="AG92">
        <f t="shared" si="31"/>
        <v>-3.1063646655168947E-6</v>
      </c>
      <c r="AH92">
        <f t="shared" si="32"/>
        <v>-0.66771375414213618</v>
      </c>
      <c r="AI92">
        <f t="shared" si="33"/>
        <v>-0.66771686050680168</v>
      </c>
      <c r="AJ92">
        <f t="shared" si="34"/>
        <v>-0.10495309933157793</v>
      </c>
      <c r="AK92">
        <f t="shared" si="49"/>
        <v>-6.8624594515037482E-2</v>
      </c>
      <c r="AL92">
        <f t="shared" si="35"/>
        <v>-0.84129455435341705</v>
      </c>
      <c r="AN92">
        <f t="shared" si="36"/>
        <v>0</v>
      </c>
      <c r="AO92">
        <f t="shared" si="36"/>
        <v>0</v>
      </c>
      <c r="AP92">
        <f t="shared" si="36"/>
        <v>-1.2937442121052902E-10</v>
      </c>
      <c r="AQ92">
        <f t="shared" si="36"/>
        <v>-2.7809059713880692E-5</v>
      </c>
      <c r="AR92">
        <f t="shared" si="36"/>
        <v>-2.7809189088301902E-5</v>
      </c>
      <c r="AS92">
        <f t="shared" si="36"/>
        <v>-4.3711051155723389E-6</v>
      </c>
      <c r="AT92">
        <f t="shared" si="36"/>
        <v>-2.8580891660100336E-6</v>
      </c>
      <c r="AU92">
        <f t="shared" si="23"/>
        <v>-3.5038383369884272E-5</v>
      </c>
      <c r="AW92">
        <v>89</v>
      </c>
      <c r="AX92">
        <f>IF(Z92&gt;0, (R92*SUMPRODUCT(K92:$K$98, X92:$X$98)-K92*$AZ$3)/Z92, 0)</f>
        <v>-3522599.3449869892</v>
      </c>
    </row>
    <row r="93" spans="5:50" x14ac:dyDescent="0.25">
      <c r="E93">
        <v>2093</v>
      </c>
      <c r="F93" s="5">
        <f>EconomicRates!C133</f>
        <v>3.5571999999999999E-2</v>
      </c>
      <c r="G93" s="5">
        <f>EconomicRates!D133</f>
        <v>7.0000000000000007E-2</v>
      </c>
      <c r="H93" s="5">
        <f t="shared" si="37"/>
        <v>0.12000000000000001</v>
      </c>
      <c r="I93" s="5">
        <f t="shared" si="38"/>
        <v>1.1200000000000001</v>
      </c>
      <c r="J93">
        <f t="shared" si="39"/>
        <v>0.89285714285714279</v>
      </c>
      <c r="K93">
        <f t="shared" si="47"/>
        <v>3.7185871112659048E-5</v>
      </c>
      <c r="L93" s="2">
        <v>90</v>
      </c>
      <c r="M93">
        <v>0.75308980400000003</v>
      </c>
      <c r="Q93" s="4">
        <f t="shared" si="48"/>
        <v>12.5</v>
      </c>
      <c r="R93">
        <f t="shared" si="27"/>
        <v>1000000</v>
      </c>
      <c r="S93">
        <f t="shared" si="28"/>
        <v>-13276229.31576643</v>
      </c>
      <c r="U93">
        <f t="shared" si="40"/>
        <v>0.75308980400000003</v>
      </c>
      <c r="V93">
        <f t="shared" si="41"/>
        <v>0.01</v>
      </c>
      <c r="W93">
        <f t="shared" si="42"/>
        <v>2.4850917324135157E-7</v>
      </c>
      <c r="X93">
        <f t="shared" si="43"/>
        <v>1.8714972456853151E-7</v>
      </c>
      <c r="Y93">
        <f t="shared" si="44"/>
        <v>2.4850917324135155E-9</v>
      </c>
      <c r="Z93">
        <f t="shared" si="45"/>
        <v>5.8874356940406533E-8</v>
      </c>
      <c r="AB93">
        <f t="shared" si="46"/>
        <v>-0.87539825088324319</v>
      </c>
      <c r="AC93">
        <f t="shared" si="29"/>
        <v>-0.781629463559122</v>
      </c>
      <c r="AE93">
        <f t="shared" si="30"/>
        <v>0</v>
      </c>
      <c r="AF93">
        <f t="shared" si="31"/>
        <v>0</v>
      </c>
      <c r="AG93">
        <f t="shared" si="31"/>
        <v>-7.3592946175508165E-7</v>
      </c>
      <c r="AH93">
        <f t="shared" si="32"/>
        <v>-0.18714972456853152</v>
      </c>
      <c r="AI93">
        <f t="shared" si="33"/>
        <v>-0.18715046049799328</v>
      </c>
      <c r="AJ93">
        <f t="shared" si="34"/>
        <v>-9.3768787324121194E-2</v>
      </c>
      <c r="AK93">
        <f t="shared" si="49"/>
        <v>-6.1277877561827031E-2</v>
      </c>
      <c r="AL93">
        <f t="shared" si="35"/>
        <v>-0.34219712538394148</v>
      </c>
      <c r="AN93">
        <f t="shared" si="36"/>
        <v>0</v>
      </c>
      <c r="AO93">
        <f t="shared" si="36"/>
        <v>0</v>
      </c>
      <c r="AP93">
        <f t="shared" si="36"/>
        <v>-2.7366178112833011E-11</v>
      </c>
      <c r="AQ93">
        <f t="shared" si="36"/>
        <v>-6.9593255365750531E-6</v>
      </c>
      <c r="AR93">
        <f t="shared" si="36"/>
        <v>-6.9593529027531667E-6</v>
      </c>
      <c r="AS93">
        <f t="shared" si="36"/>
        <v>-3.4868740398251083E-6</v>
      </c>
      <c r="AT93">
        <f t="shared" si="36"/>
        <v>-2.278671257071402E-6</v>
      </c>
      <c r="AU93">
        <f t="shared" si="23"/>
        <v>-1.2724898199649676E-5</v>
      </c>
      <c r="AW93">
        <v>90</v>
      </c>
      <c r="AX93">
        <f>IF(Z93&gt;0, (R93*SUMPRODUCT(K93:$K$98, X93:$X$98)-K93*$AZ$3)/Z93, 0)</f>
        <v>-13276229.31576643</v>
      </c>
    </row>
    <row r="94" spans="5:50" x14ac:dyDescent="0.25">
      <c r="E94">
        <v>2094</v>
      </c>
      <c r="F94" s="5">
        <f>EconomicRates!C134</f>
        <v>3.5571999999999999E-2</v>
      </c>
      <c r="G94" s="5">
        <f>EconomicRates!D134</f>
        <v>7.0000000000000007E-2</v>
      </c>
      <c r="H94" s="5">
        <f t="shared" si="37"/>
        <v>0.12000000000000001</v>
      </c>
      <c r="I94" s="5">
        <f t="shared" si="38"/>
        <v>1.1200000000000001</v>
      </c>
      <c r="J94">
        <f t="shared" si="39"/>
        <v>0.89285714285714279</v>
      </c>
      <c r="K94">
        <f t="shared" si="47"/>
        <v>3.3201670636302719E-5</v>
      </c>
      <c r="L94" s="2">
        <v>91</v>
      </c>
      <c r="M94">
        <v>0.78453892300000005</v>
      </c>
      <c r="Q94" s="4">
        <f t="shared" si="48"/>
        <v>12.5</v>
      </c>
      <c r="R94">
        <f t="shared" si="27"/>
        <v>1000000</v>
      </c>
      <c r="S94">
        <f t="shared" si="28"/>
        <v>-57694033.670014359</v>
      </c>
      <c r="U94">
        <f t="shared" si="40"/>
        <v>0.78453892300000005</v>
      </c>
      <c r="V94">
        <f t="shared" si="41"/>
        <v>0.01</v>
      </c>
      <c r="W94">
        <f t="shared" si="42"/>
        <v>5.8874356940406533E-8</v>
      </c>
      <c r="X94">
        <f t="shared" si="43"/>
        <v>4.6189224586344121E-8</v>
      </c>
      <c r="Y94">
        <f t="shared" si="44"/>
        <v>5.8874356940406533E-10</v>
      </c>
      <c r="Z94">
        <f t="shared" si="45"/>
        <v>1.2096388784658347E-8</v>
      </c>
      <c r="AB94">
        <f t="shared" si="46"/>
        <v>-0.781629463559122</v>
      </c>
      <c r="AC94">
        <f t="shared" si="29"/>
        <v>-0.69788946182766276</v>
      </c>
      <c r="AE94">
        <f t="shared" si="30"/>
        <v>0</v>
      </c>
      <c r="AF94">
        <f t="shared" si="31"/>
        <v>0</v>
      </c>
      <c r="AG94">
        <f t="shared" si="31"/>
        <v>-1.5120485980822934E-7</v>
      </c>
      <c r="AH94">
        <f t="shared" si="32"/>
        <v>-4.618922458634412E-2</v>
      </c>
      <c r="AI94">
        <f t="shared" si="33"/>
        <v>-4.6189375791203927E-2</v>
      </c>
      <c r="AJ94">
        <f t="shared" si="34"/>
        <v>-8.3740001731459235E-2</v>
      </c>
      <c r="AK94">
        <f t="shared" si="49"/>
        <v>-5.4714062449138547E-2</v>
      </c>
      <c r="AL94">
        <f t="shared" si="35"/>
        <v>-0.18464343997180169</v>
      </c>
      <c r="AN94">
        <f t="shared" si="36"/>
        <v>0</v>
      </c>
      <c r="AO94">
        <f t="shared" si="36"/>
        <v>0</v>
      </c>
      <c r="AP94">
        <f t="shared" si="36"/>
        <v>-5.0202539539611575E-12</v>
      </c>
      <c r="AQ94">
        <f t="shared" si="36"/>
        <v>-1.5335594216620131E-6</v>
      </c>
      <c r="AR94">
        <f t="shared" si="36"/>
        <v>-1.5335644419159671E-6</v>
      </c>
      <c r="AS94">
        <f t="shared" si="36"/>
        <v>-2.7803079565713287E-6</v>
      </c>
      <c r="AT94">
        <f t="shared" si="36"/>
        <v>-1.8165982806103965E-6</v>
      </c>
      <c r="AU94">
        <f t="shared" si="23"/>
        <v>-6.1304706790976917E-6</v>
      </c>
      <c r="AW94">
        <v>91</v>
      </c>
      <c r="AX94">
        <f>IF(Z94&gt;0, (R94*SUMPRODUCT(K94:$K$98, X94:$X$98)-K94*$AZ$3)/Z94, 0)</f>
        <v>-57694033.670014359</v>
      </c>
    </row>
    <row r="95" spans="5:50" x14ac:dyDescent="0.25">
      <c r="E95">
        <v>2095</v>
      </c>
      <c r="F95" s="5">
        <f>EconomicRates!C135</f>
        <v>3.5571999999999999E-2</v>
      </c>
      <c r="G95" s="5">
        <f>EconomicRates!D135</f>
        <v>7.0000000000000007E-2</v>
      </c>
      <c r="H95" s="5">
        <f t="shared" si="37"/>
        <v>0.12000000000000001</v>
      </c>
      <c r="I95" s="5">
        <f t="shared" si="38"/>
        <v>1.1200000000000001</v>
      </c>
      <c r="J95">
        <f t="shared" si="39"/>
        <v>0.89285714285714279</v>
      </c>
      <c r="K95">
        <f t="shared" si="47"/>
        <v>2.9644348782413141E-5</v>
      </c>
      <c r="L95" s="2">
        <v>92</v>
      </c>
      <c r="M95">
        <v>0.81598695700000001</v>
      </c>
      <c r="Q95" s="4">
        <f t="shared" si="48"/>
        <v>12.5</v>
      </c>
      <c r="R95">
        <f t="shared" si="27"/>
        <v>1000000</v>
      </c>
      <c r="S95">
        <f t="shared" si="28"/>
        <v>-296027466.090904</v>
      </c>
      <c r="U95">
        <f t="shared" si="40"/>
        <v>0.81598695700000001</v>
      </c>
      <c r="V95">
        <f t="shared" si="41"/>
        <v>0.01</v>
      </c>
      <c r="W95">
        <f t="shared" si="42"/>
        <v>1.2096388784658347E-8</v>
      </c>
      <c r="X95">
        <f t="shared" si="43"/>
        <v>9.8704954750822933E-9</v>
      </c>
      <c r="Y95">
        <f t="shared" si="44"/>
        <v>1.2096388784658347E-10</v>
      </c>
      <c r="Z95">
        <f t="shared" si="45"/>
        <v>2.10492942172947E-9</v>
      </c>
      <c r="AB95">
        <f t="shared" si="46"/>
        <v>-0.69788946182766276</v>
      </c>
      <c r="AC95">
        <f t="shared" si="29"/>
        <v>-0.62311692301476684</v>
      </c>
      <c r="AE95">
        <f t="shared" si="30"/>
        <v>0</v>
      </c>
      <c r="AF95">
        <f t="shared" si="31"/>
        <v>0</v>
      </c>
      <c r="AG95">
        <f t="shared" si="31"/>
        <v>-2.6311617771618376E-8</v>
      </c>
      <c r="AH95">
        <f t="shared" si="32"/>
        <v>-9.8704954750822929E-3</v>
      </c>
      <c r="AI95">
        <f t="shared" si="33"/>
        <v>-9.8705217867000646E-3</v>
      </c>
      <c r="AJ95">
        <f t="shared" si="34"/>
        <v>-7.4772538812895917E-2</v>
      </c>
      <c r="AK95">
        <f t="shared" si="49"/>
        <v>-4.8852262327936401E-2</v>
      </c>
      <c r="AL95">
        <f t="shared" si="35"/>
        <v>-0.13349532292753238</v>
      </c>
      <c r="AN95">
        <f t="shared" si="36"/>
        <v>0</v>
      </c>
      <c r="AO95">
        <f t="shared" si="36"/>
        <v>0</v>
      </c>
      <c r="AP95">
        <f t="shared" si="36"/>
        <v>-7.7999077425139512E-13</v>
      </c>
      <c r="AQ95">
        <f t="shared" si="36"/>
        <v>-2.9260441051857016E-7</v>
      </c>
      <c r="AR95">
        <f t="shared" si="36"/>
        <v>-2.9260519050934446E-7</v>
      </c>
      <c r="AS95">
        <f t="shared" si="36"/>
        <v>-2.2165832199160105E-6</v>
      </c>
      <c r="AT95">
        <f t="shared" si="36"/>
        <v>-1.4481935032592889E-6</v>
      </c>
      <c r="AU95">
        <f t="shared" si="23"/>
        <v>-3.9573819136846435E-6</v>
      </c>
      <c r="AW95">
        <v>92</v>
      </c>
      <c r="AX95">
        <f>IF(Z95&gt;0, (R95*SUMPRODUCT(K95:$K$98, X95:$X$98)-K95*$AZ$3)/Z95, 0)</f>
        <v>-296027466.090904</v>
      </c>
    </row>
    <row r="96" spans="5:50" x14ac:dyDescent="0.25">
      <c r="E96">
        <v>2096</v>
      </c>
      <c r="F96" s="5">
        <f>EconomicRates!C136</f>
        <v>3.5571999999999999E-2</v>
      </c>
      <c r="G96" s="5">
        <f>EconomicRates!D136</f>
        <v>7.0000000000000007E-2</v>
      </c>
      <c r="H96" s="5">
        <f t="shared" si="37"/>
        <v>0.12000000000000001</v>
      </c>
      <c r="I96" s="5">
        <f t="shared" si="38"/>
        <v>1.1200000000000001</v>
      </c>
      <c r="J96">
        <f t="shared" si="39"/>
        <v>0.89285714285714279</v>
      </c>
      <c r="K96">
        <f t="shared" si="47"/>
        <v>2.6468168555726015E-5</v>
      </c>
      <c r="L96" s="2">
        <v>93</v>
      </c>
      <c r="M96">
        <v>0.84743607600000004</v>
      </c>
      <c r="Q96" s="4">
        <f t="shared" si="48"/>
        <v>12.5</v>
      </c>
      <c r="R96">
        <f t="shared" si="27"/>
        <v>1000000</v>
      </c>
      <c r="S96">
        <f t="shared" si="28"/>
        <v>-1853977861.469135</v>
      </c>
      <c r="U96">
        <f t="shared" si="40"/>
        <v>0.84743607600000004</v>
      </c>
      <c r="V96">
        <f t="shared" si="41"/>
        <v>0.01</v>
      </c>
      <c r="W96">
        <f t="shared" si="42"/>
        <v>2.10492942172947E-9</v>
      </c>
      <c r="X96">
        <f t="shared" si="43"/>
        <v>1.7837931294073714E-9</v>
      </c>
      <c r="Y96">
        <f t="shared" si="44"/>
        <v>2.1049294217294699E-11</v>
      </c>
      <c r="Z96">
        <f t="shared" si="45"/>
        <v>3.0008699810480392E-10</v>
      </c>
      <c r="AB96">
        <f t="shared" si="46"/>
        <v>-0.62311692301476684</v>
      </c>
      <c r="AC96">
        <f t="shared" si="29"/>
        <v>-0.55635465100103676</v>
      </c>
      <c r="AE96">
        <f t="shared" si="30"/>
        <v>0</v>
      </c>
      <c r="AF96">
        <f t="shared" si="31"/>
        <v>0</v>
      </c>
      <c r="AG96">
        <f t="shared" si="31"/>
        <v>-3.7510874763100491E-9</v>
      </c>
      <c r="AH96">
        <f t="shared" si="32"/>
        <v>-1.7837931294073714E-3</v>
      </c>
      <c r="AI96">
        <f t="shared" si="33"/>
        <v>-1.7837968804948476E-3</v>
      </c>
      <c r="AJ96">
        <f t="shared" si="34"/>
        <v>-6.6762272013730084E-2</v>
      </c>
      <c r="AK96">
        <f t="shared" si="49"/>
        <v>-4.3618184611033686E-2</v>
      </c>
      <c r="AL96">
        <f t="shared" si="35"/>
        <v>-0.11216425350525862</v>
      </c>
      <c r="AN96">
        <f t="shared" si="36"/>
        <v>0</v>
      </c>
      <c r="AO96">
        <f t="shared" si="36"/>
        <v>0</v>
      </c>
      <c r="AP96">
        <f t="shared" si="36"/>
        <v>-9.9284415590247301E-14</v>
      </c>
      <c r="AQ96">
        <f t="shared" si="36"/>
        <v>-4.7213737217700293E-8</v>
      </c>
      <c r="AR96">
        <f t="shared" si="36"/>
        <v>-4.7213836502115886E-8</v>
      </c>
      <c r="AS96">
        <f t="shared" si="36"/>
        <v>-1.7670750688226375E-6</v>
      </c>
      <c r="AT96">
        <f t="shared" si="36"/>
        <v>-1.1544934623796142E-6</v>
      </c>
      <c r="AU96">
        <f t="shared" si="23"/>
        <v>-2.9687823677043676E-6</v>
      </c>
      <c r="AW96">
        <v>93</v>
      </c>
      <c r="AX96">
        <f>IF(Z96&gt;0, (R96*SUMPRODUCT(K96:$K$98, X96:$X$98)-K96*$AZ$3)/Z96, 0)</f>
        <v>-1853977861.469135</v>
      </c>
    </row>
    <row r="97" spans="5:50" x14ac:dyDescent="0.25">
      <c r="E97">
        <v>2097</v>
      </c>
      <c r="F97" s="5">
        <f>EconomicRates!C137</f>
        <v>3.5571999999999999E-2</v>
      </c>
      <c r="G97" s="5">
        <f>EconomicRates!D137</f>
        <v>7.0000000000000007E-2</v>
      </c>
      <c r="H97" s="5">
        <f t="shared" si="37"/>
        <v>0.12000000000000001</v>
      </c>
      <c r="I97" s="5">
        <f t="shared" si="38"/>
        <v>1.1200000000000001</v>
      </c>
      <c r="J97">
        <f t="shared" si="39"/>
        <v>0.89285714285714279</v>
      </c>
      <c r="K97">
        <f t="shared" si="47"/>
        <v>2.3632293353326799E-5</v>
      </c>
      <c r="L97" s="2">
        <v>94</v>
      </c>
      <c r="M97">
        <v>0.87888519499999995</v>
      </c>
      <c r="Q97" s="4">
        <f t="shared" si="48"/>
        <v>12.5</v>
      </c>
      <c r="R97">
        <f t="shared" si="27"/>
        <v>1000000</v>
      </c>
      <c r="S97">
        <f t="shared" si="28"/>
        <v>-14897542360.007719</v>
      </c>
      <c r="U97">
        <f t="shared" si="40"/>
        <v>0.87888519499999995</v>
      </c>
      <c r="V97">
        <f t="shared" si="41"/>
        <v>0.01</v>
      </c>
      <c r="W97">
        <f t="shared" si="42"/>
        <v>3.0008699810480392E-10</v>
      </c>
      <c r="X97">
        <f t="shared" si="43"/>
        <v>2.637420198463052E-10</v>
      </c>
      <c r="Y97">
        <f t="shared" si="44"/>
        <v>3.0008699810480392E-12</v>
      </c>
      <c r="Z97">
        <f t="shared" si="45"/>
        <v>3.3344108277450676E-11</v>
      </c>
      <c r="AB97">
        <f t="shared" si="46"/>
        <v>-0.55635465100103676</v>
      </c>
      <c r="AC97">
        <f t="shared" si="29"/>
        <v>-0.49674526552000547</v>
      </c>
      <c r="AE97">
        <f t="shared" si="30"/>
        <v>0</v>
      </c>
      <c r="AF97">
        <f t="shared" si="31"/>
        <v>0</v>
      </c>
      <c r="AG97">
        <f t="shared" si="31"/>
        <v>-4.1680135346813346E-10</v>
      </c>
      <c r="AH97">
        <f t="shared" si="32"/>
        <v>-2.6374201984630518E-4</v>
      </c>
      <c r="AI97">
        <f t="shared" si="33"/>
        <v>-2.6374243664765865E-4</v>
      </c>
      <c r="AJ97">
        <f t="shared" si="34"/>
        <v>-5.9609385481031285E-2</v>
      </c>
      <c r="AK97">
        <f t="shared" si="49"/>
        <v>-3.8944825570072575E-2</v>
      </c>
      <c r="AL97">
        <f t="shared" si="35"/>
        <v>-9.881795348775152E-2</v>
      </c>
      <c r="AN97">
        <f t="shared" si="36"/>
        <v>0</v>
      </c>
      <c r="AO97">
        <f t="shared" si="36"/>
        <v>0</v>
      </c>
      <c r="AP97">
        <f t="shared" si="36"/>
        <v>-9.8499718552225833E-15</v>
      </c>
      <c r="AQ97">
        <f t="shared" si="36"/>
        <v>-6.2328287826068223E-9</v>
      </c>
      <c r="AR97">
        <f t="shared" si="36"/>
        <v>-6.2328386325786773E-9</v>
      </c>
      <c r="AS97">
        <f t="shared" si="36"/>
        <v>-1.4087064842992707E-6</v>
      </c>
      <c r="AT97">
        <f t="shared" si="36"/>
        <v>-9.2035554246609766E-7</v>
      </c>
      <c r="AU97">
        <f t="shared" si="23"/>
        <v>-2.3352948653979469E-6</v>
      </c>
      <c r="AW97">
        <v>94</v>
      </c>
      <c r="AX97">
        <f>IF(Z97&gt;0, (R97*SUMPRODUCT(K97:$K$98, X97:$X$98)-K97*$AZ$3)/Z97, 0)</f>
        <v>-14897542360.007719</v>
      </c>
    </row>
    <row r="98" spans="5:50" x14ac:dyDescent="0.25">
      <c r="E98">
        <v>2098</v>
      </c>
      <c r="F98" s="5">
        <f>EconomicRates!C138</f>
        <v>3.5571999999999999E-2</v>
      </c>
      <c r="G98" s="5">
        <f>EconomicRates!D138</f>
        <v>7.0000000000000007E-2</v>
      </c>
      <c r="H98" s="5">
        <f t="shared" si="37"/>
        <v>0.12000000000000001</v>
      </c>
      <c r="I98" s="5">
        <f t="shared" si="38"/>
        <v>1.1200000000000001</v>
      </c>
      <c r="J98">
        <f t="shared" si="39"/>
        <v>0.89285714285714279</v>
      </c>
      <c r="K98">
        <f t="shared" si="47"/>
        <v>2.1100261922613211E-5</v>
      </c>
      <c r="L98" s="2">
        <v>95</v>
      </c>
      <c r="M98">
        <v>1</v>
      </c>
      <c r="Q98" s="4">
        <f t="shared" si="48"/>
        <v>12.5</v>
      </c>
      <c r="R98">
        <f t="shared" si="27"/>
        <v>1000000</v>
      </c>
      <c r="S98">
        <f t="shared" si="28"/>
        <v>0</v>
      </c>
      <c r="U98">
        <f t="shared" si="40"/>
        <v>1</v>
      </c>
      <c r="V98">
        <f t="shared" si="41"/>
        <v>0.01</v>
      </c>
      <c r="W98">
        <f t="shared" si="42"/>
        <v>3.3344108277450676E-11</v>
      </c>
      <c r="X98">
        <f t="shared" si="43"/>
        <v>3.3344108277450676E-11</v>
      </c>
      <c r="Y98">
        <f t="shared" si="44"/>
        <v>3.3344108277450675E-13</v>
      </c>
      <c r="Z98">
        <f t="shared" si="45"/>
        <v>0</v>
      </c>
      <c r="AB98">
        <f t="shared" si="46"/>
        <v>-0.49674526552000547</v>
      </c>
      <c r="AC98">
        <f t="shared" si="29"/>
        <v>0</v>
      </c>
      <c r="AE98">
        <f t="shared" si="30"/>
        <v>0</v>
      </c>
      <c r="AF98">
        <f t="shared" si="31"/>
        <v>0</v>
      </c>
      <c r="AG98">
        <f t="shared" si="31"/>
        <v>0</v>
      </c>
      <c r="AH98">
        <f t="shared" si="32"/>
        <v>-3.3344108277450677E-5</v>
      </c>
      <c r="AI98">
        <f t="shared" si="33"/>
        <v>-3.3344108277450677E-5</v>
      </c>
      <c r="AJ98">
        <f t="shared" si="34"/>
        <v>-0.49674526552000547</v>
      </c>
      <c r="AK98">
        <f t="shared" si="49"/>
        <v>-3.4772168586400386E-2</v>
      </c>
      <c r="AL98">
        <f t="shared" si="35"/>
        <v>-0.53155077821468333</v>
      </c>
      <c r="AN98">
        <f t="shared" si="36"/>
        <v>0</v>
      </c>
      <c r="AO98">
        <f t="shared" si="36"/>
        <v>0</v>
      </c>
      <c r="AP98">
        <f t="shared" si="36"/>
        <v>0</v>
      </c>
      <c r="AQ98">
        <f t="shared" si="36"/>
        <v>-7.0356941823018451E-10</v>
      </c>
      <c r="AR98">
        <f t="shared" si="36"/>
        <v>-7.0356941823018451E-10</v>
      </c>
      <c r="AS98">
        <f t="shared" si="36"/>
        <v>-1.0481455211290161E-5</v>
      </c>
      <c r="AT98">
        <f t="shared" si="36"/>
        <v>-7.3370186479031133E-7</v>
      </c>
      <c r="AU98">
        <f t="shared" si="36"/>
        <v>-1.1215860645498702E-5</v>
      </c>
      <c r="AW98">
        <v>95</v>
      </c>
    </row>
    <row r="100" spans="5:50" x14ac:dyDescent="0.25">
      <c r="AN100" s="8">
        <f t="shared" ref="AN100:AU100" si="50">SUM(AN3:AN98)</f>
        <v>24075.199426706415</v>
      </c>
      <c r="AO100" s="8">
        <f t="shared" si="50"/>
        <v>-2407.5199426706417</v>
      </c>
      <c r="AP100" s="8">
        <f t="shared" si="50"/>
        <v>-181.90849551298294</v>
      </c>
      <c r="AQ100" s="8">
        <f t="shared" si="50"/>
        <v>-21019.765836076815</v>
      </c>
      <c r="AR100" s="8">
        <f t="shared" si="50"/>
        <v>466.00515244596858</v>
      </c>
      <c r="AS100" s="8">
        <f t="shared" si="50"/>
        <v>-1118.4123658703336</v>
      </c>
      <c r="AT100" s="8">
        <f t="shared" si="50"/>
        <v>652.40721342436041</v>
      </c>
      <c r="AU100" s="8">
        <f t="shared" si="50"/>
        <v>2.0119098918867755E-13</v>
      </c>
    </row>
  </sheetData>
  <conditionalFormatting sqref="AN100:AU100">
    <cfRule type="cellIs" dxfId="55" priority="1" operator="lessThan">
      <formula>0</formula>
    </cfRule>
  </conditionalFormatting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156F59-C673-43A1-8731-C0BA2378E2A3}">
  <dimension ref="A1:AZ164"/>
  <sheetViews>
    <sheetView workbookViewId="0">
      <selection activeCell="J53" sqref="J53"/>
    </sheetView>
  </sheetViews>
  <sheetFormatPr defaultRowHeight="15" x14ac:dyDescent="0.25"/>
  <cols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47" width="9.140625" bestFit="1" customWidth="1"/>
  </cols>
  <sheetData>
    <row r="1" spans="1:52" x14ac:dyDescent="0.25">
      <c r="A1" t="s">
        <v>41</v>
      </c>
      <c r="Q1" t="s">
        <v>1</v>
      </c>
      <c r="W1" t="s">
        <v>2</v>
      </c>
      <c r="AB1" t="s">
        <v>45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47</v>
      </c>
    </row>
    <row r="3" spans="1:52" x14ac:dyDescent="0.25">
      <c r="A3" t="s">
        <v>36</v>
      </c>
      <c r="C3" s="2">
        <v>27488.092425330757</v>
      </c>
      <c r="K3">
        <v>1</v>
      </c>
      <c r="L3" s="2">
        <v>0</v>
      </c>
      <c r="O3">
        <f>$C$3</f>
        <v>27488.092425330757</v>
      </c>
      <c r="P3">
        <f>O3*C5</f>
        <v>2748.809242533076</v>
      </c>
      <c r="Q3" s="4">
        <f>B8</f>
        <v>100</v>
      </c>
      <c r="R3">
        <f t="shared" ref="R3:R66" si="0">$C$6</f>
        <v>1000000</v>
      </c>
      <c r="S3">
        <f t="shared" ref="S3:S66" si="1">AX3</f>
        <v>0</v>
      </c>
      <c r="W3">
        <v>1</v>
      </c>
      <c r="Z3">
        <v>1</v>
      </c>
      <c r="AC3">
        <f t="shared" ref="AC3:AC66" si="2">S3*Z3</f>
        <v>0</v>
      </c>
      <c r="AE3">
        <f t="shared" ref="AE3:AE66" si="3">$Z3*O3</f>
        <v>27488.092425330757</v>
      </c>
      <c r="AF3">
        <f t="shared" ref="AF3:AG34" si="4">-$Z3*P3</f>
        <v>-2748.809242533076</v>
      </c>
      <c r="AG3">
        <f t="shared" si="4"/>
        <v>-100</v>
      </c>
      <c r="AH3">
        <f t="shared" ref="AH3:AH66" si="5">-X3*R3</f>
        <v>0</v>
      </c>
      <c r="AI3">
        <f t="shared" ref="AI3:AI34" si="6">SUM(AE3:AH3)</f>
        <v>24639.283182797681</v>
      </c>
      <c r="AJ3">
        <f t="shared" ref="AJ3:AJ66" si="7">AB3-AC3</f>
        <v>0</v>
      </c>
      <c r="AL3">
        <f t="shared" ref="AL3:AL66" si="8">SUM(AI3:AK3)</f>
        <v>24639.283182797681</v>
      </c>
      <c r="AN3">
        <f t="shared" ref="AN3:AU34" si="9">AE3*$K3</f>
        <v>27488.092425330757</v>
      </c>
      <c r="AO3">
        <f t="shared" si="9"/>
        <v>-2748.809242533076</v>
      </c>
      <c r="AP3">
        <f t="shared" si="9"/>
        <v>-100</v>
      </c>
      <c r="AQ3">
        <f t="shared" si="9"/>
        <v>0</v>
      </c>
      <c r="AR3">
        <f t="shared" si="9"/>
        <v>24639.283182797681</v>
      </c>
      <c r="AS3">
        <f t="shared" si="9"/>
        <v>0</v>
      </c>
      <c r="AT3">
        <f t="shared" si="9"/>
        <v>0</v>
      </c>
      <c r="AU3">
        <f t="shared" si="9"/>
        <v>24639.283182797681</v>
      </c>
      <c r="AW3">
        <v>0</v>
      </c>
      <c r="AX3">
        <f>IF(Z3&gt;0, (R3*SUMPRODUCT(K3:$K$98, X3:$X$98)-K3*$AZ$3)/Z3, 0)</f>
        <v>0</v>
      </c>
      <c r="AZ3">
        <f>C6*SUMPRODUCT(X4:X89, K4:K89)/1</f>
        <v>23776.077347314411</v>
      </c>
    </row>
    <row r="4" spans="1:52" x14ac:dyDescent="0.25">
      <c r="A4" t="s">
        <v>14</v>
      </c>
      <c r="C4" t="s">
        <v>37</v>
      </c>
      <c r="E4">
        <v>2004</v>
      </c>
      <c r="F4" s="5">
        <f>EconomicRates!C44</f>
        <v>3.5571999999999999E-2</v>
      </c>
      <c r="G4" s="5">
        <f>EconomicRates!D44</f>
        <v>7.0000000000000007E-2</v>
      </c>
      <c r="H4" s="5">
        <f t="shared" ref="H4:H67" si="10">G4+$C$9</f>
        <v>0.12000000000000001</v>
      </c>
      <c r="I4" s="5">
        <f t="shared" ref="I4:I67" si="11">1+H4</f>
        <v>1.1200000000000001</v>
      </c>
      <c r="J4">
        <f t="shared" ref="J4:J67" si="12">1/I4</f>
        <v>0.89285714285714279</v>
      </c>
      <c r="K4">
        <f>J4</f>
        <v>0.89285714285714279</v>
      </c>
      <c r="L4" s="2">
        <v>1</v>
      </c>
      <c r="M4" s="6">
        <f t="array" ref="M4:M89">Mortalities!B11:B96</f>
        <v>2.676E-3</v>
      </c>
      <c r="R4">
        <f t="shared" si="0"/>
        <v>1000000</v>
      </c>
      <c r="S4">
        <f t="shared" si="1"/>
        <v>2580.1427481159485</v>
      </c>
      <c r="U4">
        <f t="shared" ref="U4:U67" si="13">M4</f>
        <v>2.676E-3</v>
      </c>
      <c r="V4">
        <f t="shared" ref="V4:V67" si="14">$C$10</f>
        <v>0.01</v>
      </c>
      <c r="W4">
        <f t="shared" ref="W4:W67" si="15">Z3</f>
        <v>1</v>
      </c>
      <c r="X4">
        <f t="shared" ref="X4:X67" si="16">U4*W4</f>
        <v>2.676E-3</v>
      </c>
      <c r="Y4">
        <f t="shared" ref="Y4:Y67" si="17">V4*W4</f>
        <v>0.01</v>
      </c>
      <c r="Z4">
        <f t="shared" ref="Z4:Z67" si="18">MAX(0, W4-X4-Y4)</f>
        <v>0.98732399999999998</v>
      </c>
      <c r="AB4">
        <f t="shared" ref="AB4:AB67" si="19">AC3</f>
        <v>0</v>
      </c>
      <c r="AC4">
        <f t="shared" si="2"/>
        <v>2547.4368586408309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-2676</v>
      </c>
      <c r="AI4">
        <f t="shared" si="6"/>
        <v>-2676</v>
      </c>
      <c r="AJ4">
        <f t="shared" si="7"/>
        <v>-2547.4368586408309</v>
      </c>
      <c r="AK4">
        <f>G4*SUM(AB4, AE4:AF4)</f>
        <v>0</v>
      </c>
      <c r="AL4">
        <f t="shared" si="8"/>
        <v>-5223.4368586408309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-2389.2857142857142</v>
      </c>
      <c r="AR4">
        <f t="shared" si="9"/>
        <v>-2389.2857142857142</v>
      </c>
      <c r="AS4">
        <f t="shared" si="9"/>
        <v>-2274.4971952150277</v>
      </c>
      <c r="AT4">
        <f t="shared" si="9"/>
        <v>0</v>
      </c>
      <c r="AU4">
        <f t="shared" si="9"/>
        <v>-4663.7829095007419</v>
      </c>
      <c r="AW4">
        <v>1</v>
      </c>
      <c r="AX4">
        <f>IF(Z4&gt;0, (R4*SUMPRODUCT(K4:$K$98, X4:$X$98)-K4*$AZ$3)/Z4, 0)</f>
        <v>2580.1427481159485</v>
      </c>
    </row>
    <row r="5" spans="1:52" x14ac:dyDescent="0.25">
      <c r="C5" s="2">
        <f>'S.26.04.A'!C5</f>
        <v>0.1</v>
      </c>
      <c r="E5">
        <v>2005</v>
      </c>
      <c r="F5" s="5">
        <f>EconomicRates!C45</f>
        <v>3.5571999999999999E-2</v>
      </c>
      <c r="G5" s="5">
        <f>EconomicRates!D45</f>
        <v>7.0000000000000007E-2</v>
      </c>
      <c r="H5" s="5">
        <f t="shared" si="10"/>
        <v>0.12000000000000001</v>
      </c>
      <c r="I5" s="5">
        <f t="shared" si="11"/>
        <v>1.1200000000000001</v>
      </c>
      <c r="J5">
        <f t="shared" si="12"/>
        <v>0.89285714285714279</v>
      </c>
      <c r="K5">
        <f t="shared" ref="K5:K68" si="20">K4*J5</f>
        <v>0.79719387755102034</v>
      </c>
      <c r="L5" s="2">
        <v>2</v>
      </c>
      <c r="M5" s="6">
        <v>2.6930000000000001E-3</v>
      </c>
      <c r="Q5" s="4">
        <f t="shared" ref="Q5:Q68" si="21">$C$8</f>
        <v>12.5</v>
      </c>
      <c r="R5">
        <f t="shared" si="0"/>
        <v>1000000</v>
      </c>
      <c r="S5">
        <f t="shared" si="1"/>
        <v>2495.5565884210255</v>
      </c>
      <c r="U5">
        <f t="shared" si="13"/>
        <v>2.6930000000000001E-3</v>
      </c>
      <c r="V5">
        <f t="shared" si="14"/>
        <v>0.01</v>
      </c>
      <c r="W5">
        <f t="shared" si="15"/>
        <v>0.98732399999999998</v>
      </c>
      <c r="X5">
        <f t="shared" si="16"/>
        <v>2.6588635320000001E-3</v>
      </c>
      <c r="Y5">
        <f t="shared" si="17"/>
        <v>9.8732400000000001E-3</v>
      </c>
      <c r="Z5">
        <f t="shared" si="18"/>
        <v>0.97479189646800002</v>
      </c>
      <c r="AB5">
        <f t="shared" si="19"/>
        <v>2547.4368586408309</v>
      </c>
      <c r="AC5">
        <f t="shared" si="2"/>
        <v>2432.6483395701434</v>
      </c>
      <c r="AE5">
        <f t="shared" si="3"/>
        <v>0</v>
      </c>
      <c r="AF5">
        <f t="shared" si="4"/>
        <v>0</v>
      </c>
      <c r="AG5">
        <f t="shared" si="4"/>
        <v>-12.184898705849999</v>
      </c>
      <c r="AH5">
        <f t="shared" si="5"/>
        <v>-2658.8635319999999</v>
      </c>
      <c r="AI5">
        <f t="shared" si="6"/>
        <v>-2671.04843070585</v>
      </c>
      <c r="AJ5">
        <f t="shared" si="7"/>
        <v>114.78851907068747</v>
      </c>
      <c r="AK5">
        <f>G5*SUM(AB5, AE5:AF5)</f>
        <v>178.32058010485818</v>
      </c>
      <c r="AL5">
        <f t="shared" si="8"/>
        <v>-2377.9393315303046</v>
      </c>
      <c r="AN5">
        <f t="shared" si="9"/>
        <v>0</v>
      </c>
      <c r="AO5">
        <f t="shared" si="9"/>
        <v>0</v>
      </c>
      <c r="AP5">
        <f t="shared" si="9"/>
        <v>-9.7137266468829697</v>
      </c>
      <c r="AQ5">
        <f t="shared" si="9"/>
        <v>-2119.6297289540812</v>
      </c>
      <c r="AR5">
        <f t="shared" si="9"/>
        <v>-2129.3434556009643</v>
      </c>
      <c r="AS5">
        <f t="shared" si="9"/>
        <v>91.508704616300591</v>
      </c>
      <c r="AT5">
        <f t="shared" si="9"/>
        <v>142.15607470093923</v>
      </c>
      <c r="AU5">
        <f t="shared" si="9"/>
        <v>-1895.6786762837248</v>
      </c>
      <c r="AW5">
        <v>2</v>
      </c>
      <c r="AX5">
        <f>IF(Z5&gt;0, (R5*SUMPRODUCT(K5:$K$98, X5:$X$98)-K5*$AZ$3)/Z5, 0)</f>
        <v>2495.5565884210255</v>
      </c>
    </row>
    <row r="6" spans="1:52" x14ac:dyDescent="0.25">
      <c r="A6" t="s">
        <v>16</v>
      </c>
      <c r="C6" s="2">
        <f>'S.26.04.E'!C6</f>
        <v>1000000</v>
      </c>
      <c r="E6">
        <v>2006</v>
      </c>
      <c r="F6" s="5">
        <f>EconomicRates!C46</f>
        <v>3.5571999999999999E-2</v>
      </c>
      <c r="G6" s="5">
        <f>EconomicRates!D46</f>
        <v>7.0000000000000007E-2</v>
      </c>
      <c r="H6" s="5">
        <f t="shared" si="10"/>
        <v>0.12000000000000001</v>
      </c>
      <c r="I6" s="5">
        <f t="shared" si="11"/>
        <v>1.1200000000000001</v>
      </c>
      <c r="J6">
        <f t="shared" si="12"/>
        <v>0.89285714285714279</v>
      </c>
      <c r="K6">
        <f t="shared" si="20"/>
        <v>0.71178024781341098</v>
      </c>
      <c r="L6" s="2">
        <v>3</v>
      </c>
      <c r="M6" s="6">
        <v>2.7169999999999998E-3</v>
      </c>
      <c r="Q6" s="4">
        <f t="shared" si="21"/>
        <v>12.5</v>
      </c>
      <c r="R6">
        <f t="shared" si="0"/>
        <v>1000000</v>
      </c>
      <c r="S6">
        <f t="shared" si="1"/>
        <v>2435.4018237808928</v>
      </c>
      <c r="U6">
        <f t="shared" si="13"/>
        <v>2.7169999999999998E-3</v>
      </c>
      <c r="V6">
        <f t="shared" si="14"/>
        <v>0.01</v>
      </c>
      <c r="W6">
        <f t="shared" si="15"/>
        <v>0.97479189646800002</v>
      </c>
      <c r="X6">
        <f t="shared" si="16"/>
        <v>2.6485095827035558E-3</v>
      </c>
      <c r="Y6">
        <f t="shared" si="17"/>
        <v>9.7479189646800003E-3</v>
      </c>
      <c r="Z6">
        <f t="shared" si="18"/>
        <v>0.96239546792061648</v>
      </c>
      <c r="AB6">
        <f t="shared" si="19"/>
        <v>2432.6483395701434</v>
      </c>
      <c r="AC6">
        <f t="shared" si="2"/>
        <v>2343.8196777723351</v>
      </c>
      <c r="AE6">
        <f t="shared" si="3"/>
        <v>0</v>
      </c>
      <c r="AF6">
        <f t="shared" si="4"/>
        <v>0</v>
      </c>
      <c r="AG6">
        <f t="shared" si="4"/>
        <v>-12.029943349007706</v>
      </c>
      <c r="AH6">
        <f t="shared" si="5"/>
        <v>-2648.5095827035557</v>
      </c>
      <c r="AI6">
        <f t="shared" si="6"/>
        <v>-2660.5395260525634</v>
      </c>
      <c r="AJ6">
        <f t="shared" si="7"/>
        <v>88.828661797808309</v>
      </c>
      <c r="AK6">
        <f>G6*SUM(AB6, AE6:AF6)</f>
        <v>170.28538376991006</v>
      </c>
      <c r="AL6">
        <f t="shared" si="8"/>
        <v>-2401.4254804848451</v>
      </c>
      <c r="AN6">
        <f t="shared" si="9"/>
        <v>0</v>
      </c>
      <c r="AO6">
        <f t="shared" si="9"/>
        <v>0</v>
      </c>
      <c r="AP6">
        <f t="shared" si="9"/>
        <v>-8.5626760581380008</v>
      </c>
      <c r="AQ6">
        <f t="shared" si="9"/>
        <v>-1885.1568071129307</v>
      </c>
      <c r="AR6">
        <f t="shared" si="9"/>
        <v>-1893.7194831710685</v>
      </c>
      <c r="AS6">
        <f t="shared" si="9"/>
        <v>63.226486907377669</v>
      </c>
      <c r="AT6">
        <f t="shared" si="9"/>
        <v>121.20577265874837</v>
      </c>
      <c r="AU6">
        <f t="shared" si="9"/>
        <v>-1709.2872236049427</v>
      </c>
      <c r="AW6">
        <v>3</v>
      </c>
      <c r="AX6">
        <f>IF(Z6&gt;0, (R6*SUMPRODUCT(K6:$K$98, X6:$X$98)-K6*$AZ$3)/Z6, 0)</f>
        <v>2435.4018237808928</v>
      </c>
    </row>
    <row r="7" spans="1:52" x14ac:dyDescent="0.25">
      <c r="A7" t="s">
        <v>15</v>
      </c>
      <c r="B7" t="s">
        <v>37</v>
      </c>
      <c r="C7" t="s">
        <v>46</v>
      </c>
      <c r="E7">
        <v>2007</v>
      </c>
      <c r="F7" s="5">
        <f>EconomicRates!C47</f>
        <v>3.5571999999999999E-2</v>
      </c>
      <c r="G7" s="5">
        <f>EconomicRates!D47</f>
        <v>7.0000000000000007E-2</v>
      </c>
      <c r="H7" s="5">
        <f t="shared" si="10"/>
        <v>0.12000000000000001</v>
      </c>
      <c r="I7" s="5">
        <f t="shared" si="11"/>
        <v>1.1200000000000001</v>
      </c>
      <c r="J7">
        <f t="shared" si="12"/>
        <v>0.89285714285714279</v>
      </c>
      <c r="K7">
        <f t="shared" si="20"/>
        <v>0.63551807840483121</v>
      </c>
      <c r="L7" s="2">
        <v>4</v>
      </c>
      <c r="M7" s="6">
        <v>2.745E-3</v>
      </c>
      <c r="Q7" s="4">
        <f t="shared" si="21"/>
        <v>12.5</v>
      </c>
      <c r="R7">
        <f t="shared" si="0"/>
        <v>1000000</v>
      </c>
      <c r="S7">
        <f t="shared" si="1"/>
        <v>2391.1240950467468</v>
      </c>
      <c r="U7">
        <f t="shared" si="13"/>
        <v>2.745E-3</v>
      </c>
      <c r="V7">
        <f t="shared" si="14"/>
        <v>0.01</v>
      </c>
      <c r="W7">
        <f t="shared" si="15"/>
        <v>0.96239546792061648</v>
      </c>
      <c r="X7">
        <f t="shared" si="16"/>
        <v>2.6417755594420923E-3</v>
      </c>
      <c r="Y7">
        <f t="shared" si="17"/>
        <v>9.6239546792061658E-3</v>
      </c>
      <c r="Z7">
        <f t="shared" si="18"/>
        <v>0.95012973768196818</v>
      </c>
      <c r="AB7">
        <f t="shared" si="19"/>
        <v>2343.8196777723351</v>
      </c>
      <c r="AC7">
        <f t="shared" si="2"/>
        <v>2271.878109191799</v>
      </c>
      <c r="AE7">
        <f t="shared" si="3"/>
        <v>0</v>
      </c>
      <c r="AF7">
        <f t="shared" si="4"/>
        <v>0</v>
      </c>
      <c r="AG7">
        <f t="shared" si="4"/>
        <v>-11.876621721024602</v>
      </c>
      <c r="AH7">
        <f t="shared" si="5"/>
        <v>-2641.7755594420923</v>
      </c>
      <c r="AI7">
        <f t="shared" si="6"/>
        <v>-2653.6521811631169</v>
      </c>
      <c r="AJ7">
        <f t="shared" si="7"/>
        <v>71.941568580536114</v>
      </c>
      <c r="AK7">
        <f>G7*SUM(AB7, AE7:AF7)</f>
        <v>164.06737744406348</v>
      </c>
      <c r="AL7">
        <f t="shared" si="8"/>
        <v>-2417.6432351385174</v>
      </c>
      <c r="AN7">
        <f t="shared" si="9"/>
        <v>0</v>
      </c>
      <c r="AO7">
        <f t="shared" si="9"/>
        <v>0</v>
      </c>
      <c r="AP7">
        <f t="shared" si="9"/>
        <v>-7.5478078140866343</v>
      </c>
      <c r="AQ7">
        <f t="shared" si="9"/>
        <v>-1678.8961271134865</v>
      </c>
      <c r="AR7">
        <f t="shared" si="9"/>
        <v>-1686.4439349275731</v>
      </c>
      <c r="AS7">
        <f t="shared" si="9"/>
        <v>45.720167421731695</v>
      </c>
      <c r="AT7">
        <f t="shared" si="9"/>
        <v>104.26778444217138</v>
      </c>
      <c r="AU7">
        <f t="shared" si="9"/>
        <v>-1536.4559830636701</v>
      </c>
      <c r="AW7">
        <v>4</v>
      </c>
      <c r="AX7">
        <f>IF(Z7&gt;0, (R7*SUMPRODUCT(K7:$K$98, X7:$X$98)-K7*$AZ$3)/Z7, 0)</f>
        <v>2391.1240950467468</v>
      </c>
    </row>
    <row r="8" spans="1:52" x14ac:dyDescent="0.25">
      <c r="B8" s="2">
        <f>'S.26.04.A'!B8</f>
        <v>100</v>
      </c>
      <c r="C8" s="2">
        <f>'S.26.04.A'!C8</f>
        <v>12.5</v>
      </c>
      <c r="E8">
        <v>2008</v>
      </c>
      <c r="F8" s="5">
        <f>EconomicRates!C48</f>
        <v>3.5571999999999999E-2</v>
      </c>
      <c r="G8" s="5">
        <f>EconomicRates!D48</f>
        <v>7.0000000000000007E-2</v>
      </c>
      <c r="H8" s="5">
        <f t="shared" si="10"/>
        <v>0.12000000000000001</v>
      </c>
      <c r="I8" s="5">
        <f t="shared" si="11"/>
        <v>1.1200000000000001</v>
      </c>
      <c r="J8">
        <f t="shared" si="12"/>
        <v>0.89285714285714279</v>
      </c>
      <c r="K8">
        <f t="shared" si="20"/>
        <v>0.5674268557185993</v>
      </c>
      <c r="L8" s="2">
        <v>5</v>
      </c>
      <c r="M8" s="6">
        <v>2.7729999999999999E-3</v>
      </c>
      <c r="Q8" s="4">
        <f t="shared" si="21"/>
        <v>12.5</v>
      </c>
      <c r="R8">
        <f t="shared" si="0"/>
        <v>1000000</v>
      </c>
      <c r="S8">
        <f t="shared" si="1"/>
        <v>2358.1438631364213</v>
      </c>
      <c r="U8">
        <f t="shared" si="13"/>
        <v>2.7729999999999999E-3</v>
      </c>
      <c r="V8">
        <f t="shared" si="14"/>
        <v>0.01</v>
      </c>
      <c r="W8">
        <f t="shared" si="15"/>
        <v>0.95012973768196818</v>
      </c>
      <c r="X8">
        <f t="shared" si="16"/>
        <v>2.6347097625920978E-3</v>
      </c>
      <c r="Y8">
        <f t="shared" si="17"/>
        <v>9.5012973768196819E-3</v>
      </c>
      <c r="Z8">
        <f t="shared" si="18"/>
        <v>0.93799373054255641</v>
      </c>
      <c r="AB8">
        <f t="shared" si="19"/>
        <v>2271.878109191799</v>
      </c>
      <c r="AC8">
        <f t="shared" si="2"/>
        <v>2211.9241593393672</v>
      </c>
      <c r="AE8">
        <f t="shared" si="3"/>
        <v>0</v>
      </c>
      <c r="AF8">
        <f t="shared" si="4"/>
        <v>0</v>
      </c>
      <c r="AG8">
        <f t="shared" si="4"/>
        <v>-11.724921631781955</v>
      </c>
      <c r="AH8">
        <f t="shared" si="5"/>
        <v>-2634.7097625920978</v>
      </c>
      <c r="AI8">
        <f t="shared" si="6"/>
        <v>-2646.4346842238797</v>
      </c>
      <c r="AJ8">
        <f t="shared" si="7"/>
        <v>59.953949852431833</v>
      </c>
      <c r="AK8">
        <f t="shared" ref="AK8:AK71" si="22">G8*SUM(AB8:AB8, AE8:AF8)</f>
        <v>159.03146764342594</v>
      </c>
      <c r="AL8">
        <f t="shared" si="8"/>
        <v>-2427.4492667280219</v>
      </c>
      <c r="AN8">
        <f t="shared" si="9"/>
        <v>0</v>
      </c>
      <c r="AO8">
        <f t="shared" si="9"/>
        <v>0</v>
      </c>
      <c r="AP8">
        <f t="shared" si="9"/>
        <v>-6.6530354150690227</v>
      </c>
      <c r="AQ8">
        <f t="shared" si="9"/>
        <v>-1495.0050763187312</v>
      </c>
      <c r="AR8">
        <f t="shared" si="9"/>
        <v>-1501.6581117338003</v>
      </c>
      <c r="AS8">
        <f t="shared" si="9"/>
        <v>34.019481252675973</v>
      </c>
      <c r="AT8">
        <f t="shared" si="9"/>
        <v>90.23872564522334</v>
      </c>
      <c r="AU8">
        <f t="shared" si="9"/>
        <v>-1377.399904835901</v>
      </c>
      <c r="AW8">
        <v>5</v>
      </c>
      <c r="AX8">
        <f>IF(Z8&gt;0, (R8*SUMPRODUCT(K8:$K$98, X8:$X$98)-K8*$AZ$3)/Z8, 0)</f>
        <v>2358.1438631364213</v>
      </c>
    </row>
    <row r="9" spans="1:52" x14ac:dyDescent="0.25">
      <c r="A9" t="s">
        <v>39</v>
      </c>
      <c r="C9" s="2">
        <f>'S.26.04.A'!C9</f>
        <v>0.05</v>
      </c>
      <c r="E9">
        <v>2009</v>
      </c>
      <c r="F9" s="5">
        <f>EconomicRates!C49</f>
        <v>3.5571999999999999E-2</v>
      </c>
      <c r="G9" s="5">
        <f>EconomicRates!D49</f>
        <v>7.0000000000000007E-2</v>
      </c>
      <c r="H9" s="5">
        <f t="shared" si="10"/>
        <v>0.12000000000000001</v>
      </c>
      <c r="I9" s="5">
        <f t="shared" si="11"/>
        <v>1.1200000000000001</v>
      </c>
      <c r="J9">
        <f t="shared" si="12"/>
        <v>0.89285714285714279</v>
      </c>
      <c r="K9">
        <f t="shared" si="20"/>
        <v>0.50663112117732079</v>
      </c>
      <c r="L9" s="2">
        <v>6</v>
      </c>
      <c r="M9" s="6">
        <v>2.8019999999999998E-3</v>
      </c>
      <c r="Q9" s="4">
        <f t="shared" si="21"/>
        <v>12.5</v>
      </c>
      <c r="R9">
        <f t="shared" si="0"/>
        <v>1000000</v>
      </c>
      <c r="S9">
        <f t="shared" si="1"/>
        <v>2335.2450860025911</v>
      </c>
      <c r="U9">
        <f t="shared" si="13"/>
        <v>2.8019999999999998E-3</v>
      </c>
      <c r="V9">
        <f t="shared" si="14"/>
        <v>0.01</v>
      </c>
      <c r="W9">
        <f t="shared" si="15"/>
        <v>0.93799373054255641</v>
      </c>
      <c r="X9">
        <f t="shared" si="16"/>
        <v>2.6282584329802429E-3</v>
      </c>
      <c r="Y9">
        <f t="shared" si="17"/>
        <v>9.3799373054255647E-3</v>
      </c>
      <c r="Z9">
        <f t="shared" si="18"/>
        <v>0.92598553480415069</v>
      </c>
      <c r="AB9">
        <f t="shared" si="19"/>
        <v>2211.9241593393672</v>
      </c>
      <c r="AC9">
        <f t="shared" si="2"/>
        <v>2162.4031698608742</v>
      </c>
      <c r="AE9">
        <f t="shared" si="3"/>
        <v>0</v>
      </c>
      <c r="AF9">
        <f t="shared" si="4"/>
        <v>0</v>
      </c>
      <c r="AG9">
        <f t="shared" si="4"/>
        <v>-11.574819185051883</v>
      </c>
      <c r="AH9">
        <f t="shared" si="5"/>
        <v>-2628.258432980243</v>
      </c>
      <c r="AI9">
        <f t="shared" si="6"/>
        <v>-2639.8332521652951</v>
      </c>
      <c r="AJ9">
        <f t="shared" si="7"/>
        <v>49.520989478492993</v>
      </c>
      <c r="AK9">
        <f t="shared" si="22"/>
        <v>154.83469115375573</v>
      </c>
      <c r="AL9">
        <f t="shared" si="8"/>
        <v>-2435.4775715330466</v>
      </c>
      <c r="AN9">
        <f t="shared" si="9"/>
        <v>0</v>
      </c>
      <c r="AO9">
        <f t="shared" si="9"/>
        <v>0</v>
      </c>
      <c r="AP9">
        <f t="shared" si="9"/>
        <v>-5.8641636211475978</v>
      </c>
      <c r="AQ9">
        <f t="shared" si="9"/>
        <v>-1331.5575166445287</v>
      </c>
      <c r="AR9">
        <f t="shared" si="9"/>
        <v>-1337.4216802656765</v>
      </c>
      <c r="AS9">
        <f t="shared" si="9"/>
        <v>25.088874421299213</v>
      </c>
      <c r="AT9">
        <f t="shared" si="9"/>
        <v>78.444073176371461</v>
      </c>
      <c r="AU9">
        <f t="shared" si="9"/>
        <v>-1233.8887326680058</v>
      </c>
      <c r="AW9">
        <v>6</v>
      </c>
      <c r="AX9">
        <f>IF(Z9&gt;0, (R9*SUMPRODUCT(K9:$K$98, X9:$X$98)-K9*$AZ$3)/Z9, 0)</f>
        <v>2335.2450860025911</v>
      </c>
    </row>
    <row r="10" spans="1:52" x14ac:dyDescent="0.25">
      <c r="A10" t="s">
        <v>19</v>
      </c>
      <c r="C10" s="2">
        <f>'S.26.04.A'!C10</f>
        <v>0.01</v>
      </c>
      <c r="E10">
        <v>2010</v>
      </c>
      <c r="F10" s="5">
        <f>EconomicRates!C50</f>
        <v>3.5571999999999999E-2</v>
      </c>
      <c r="G10" s="5">
        <f>EconomicRates!D50</f>
        <v>7.0000000000000007E-2</v>
      </c>
      <c r="H10" s="5">
        <f t="shared" si="10"/>
        <v>0.12000000000000001</v>
      </c>
      <c r="I10" s="5">
        <f t="shared" si="11"/>
        <v>1.1200000000000001</v>
      </c>
      <c r="J10">
        <f t="shared" si="12"/>
        <v>0.89285714285714279</v>
      </c>
      <c r="K10">
        <f t="shared" si="20"/>
        <v>0.45234921533689354</v>
      </c>
      <c r="L10" s="2">
        <v>7</v>
      </c>
      <c r="M10" s="6">
        <v>2.8370000000000001E-3</v>
      </c>
      <c r="Q10" s="4">
        <f t="shared" si="21"/>
        <v>12.5</v>
      </c>
      <c r="R10">
        <f t="shared" si="0"/>
        <v>1000000</v>
      </c>
      <c r="S10">
        <f t="shared" si="1"/>
        <v>2320.817808149322</v>
      </c>
      <c r="U10">
        <f t="shared" si="13"/>
        <v>2.8370000000000001E-3</v>
      </c>
      <c r="V10">
        <f t="shared" si="14"/>
        <v>0.01</v>
      </c>
      <c r="W10">
        <f t="shared" si="15"/>
        <v>0.92598553480415069</v>
      </c>
      <c r="X10">
        <f t="shared" si="16"/>
        <v>2.6270209622393757E-3</v>
      </c>
      <c r="Y10">
        <f t="shared" si="17"/>
        <v>9.2598553480415079E-3</v>
      </c>
      <c r="Z10">
        <f t="shared" si="18"/>
        <v>0.91409865849386984</v>
      </c>
      <c r="AB10">
        <f t="shared" si="19"/>
        <v>2162.4031698608742</v>
      </c>
      <c r="AC10">
        <f t="shared" si="2"/>
        <v>2121.4564450379785</v>
      </c>
      <c r="AE10">
        <f t="shared" si="3"/>
        <v>0</v>
      </c>
      <c r="AF10">
        <f t="shared" si="4"/>
        <v>0</v>
      </c>
      <c r="AG10">
        <f t="shared" si="4"/>
        <v>-11.426233231173374</v>
      </c>
      <c r="AH10">
        <f t="shared" si="5"/>
        <v>-2627.0209622393759</v>
      </c>
      <c r="AI10">
        <f t="shared" si="6"/>
        <v>-2638.4471954705491</v>
      </c>
      <c r="AJ10">
        <f t="shared" si="7"/>
        <v>40.946724822895703</v>
      </c>
      <c r="AK10">
        <f t="shared" si="22"/>
        <v>151.3682218902612</v>
      </c>
      <c r="AL10">
        <f t="shared" si="8"/>
        <v>-2446.1322487573921</v>
      </c>
      <c r="AN10">
        <f t="shared" si="9"/>
        <v>0</v>
      </c>
      <c r="AO10">
        <f t="shared" si="9"/>
        <v>0</v>
      </c>
      <c r="AP10">
        <f t="shared" si="9"/>
        <v>-5.1686476363776128</v>
      </c>
      <c r="AQ10">
        <f t="shared" si="9"/>
        <v>-1188.3308709425528</v>
      </c>
      <c r="AR10">
        <f t="shared" si="9"/>
        <v>-1193.4995185789303</v>
      </c>
      <c r="AS10">
        <f t="shared" si="9"/>
        <v>18.522218844252574</v>
      </c>
      <c r="AT10">
        <f t="shared" si="9"/>
        <v>68.471296399000451</v>
      </c>
      <c r="AU10">
        <f t="shared" si="9"/>
        <v>-1106.5060033356772</v>
      </c>
      <c r="AW10">
        <v>7</v>
      </c>
      <c r="AX10">
        <f>IF(Z10&gt;0, (R10*SUMPRODUCT(K10:$K$98, X10:$X$98)-K10*$AZ$3)/Z10, 0)</f>
        <v>2320.817808149322</v>
      </c>
    </row>
    <row r="11" spans="1:52" x14ac:dyDescent="0.25">
      <c r="A11" t="s">
        <v>33</v>
      </c>
      <c r="C11" s="12">
        <f>AU91</f>
        <v>9.7901328428677548E-14</v>
      </c>
      <c r="E11">
        <v>2011</v>
      </c>
      <c r="F11" s="5">
        <f>EconomicRates!C51</f>
        <v>3.5571999999999999E-2</v>
      </c>
      <c r="G11" s="5">
        <f>EconomicRates!D51</f>
        <v>7.0000000000000007E-2</v>
      </c>
      <c r="H11" s="5">
        <f t="shared" si="10"/>
        <v>0.12000000000000001</v>
      </c>
      <c r="I11" s="5">
        <f t="shared" si="11"/>
        <v>1.1200000000000001</v>
      </c>
      <c r="J11">
        <f t="shared" si="12"/>
        <v>0.89285714285714279</v>
      </c>
      <c r="K11">
        <f t="shared" si="20"/>
        <v>0.40388322797936921</v>
      </c>
      <c r="L11" s="2">
        <v>8</v>
      </c>
      <c r="M11" s="6">
        <v>2.8709999999999999E-3</v>
      </c>
      <c r="Q11" s="4">
        <f t="shared" si="21"/>
        <v>12.5</v>
      </c>
      <c r="R11">
        <f t="shared" si="0"/>
        <v>1000000</v>
      </c>
      <c r="S11">
        <f t="shared" si="1"/>
        <v>2311.1821879594677</v>
      </c>
      <c r="U11">
        <f t="shared" si="13"/>
        <v>2.8709999999999999E-3</v>
      </c>
      <c r="V11">
        <f t="shared" si="14"/>
        <v>0.01</v>
      </c>
      <c r="W11">
        <f t="shared" si="15"/>
        <v>0.91409865849386984</v>
      </c>
      <c r="X11">
        <f t="shared" si="16"/>
        <v>2.6243772485359E-3</v>
      </c>
      <c r="Y11">
        <f t="shared" si="17"/>
        <v>9.1409865849386984E-3</v>
      </c>
      <c r="Z11">
        <f t="shared" si="18"/>
        <v>0.90233329466039525</v>
      </c>
      <c r="AB11">
        <f t="shared" si="19"/>
        <v>2121.4564450379785</v>
      </c>
      <c r="AC11">
        <f t="shared" si="2"/>
        <v>2085.4566382218873</v>
      </c>
      <c r="AE11">
        <f t="shared" si="3"/>
        <v>0</v>
      </c>
      <c r="AF11">
        <f t="shared" si="4"/>
        <v>0</v>
      </c>
      <c r="AG11">
        <f t="shared" si="4"/>
        <v>-11.27916618325494</v>
      </c>
      <c r="AH11">
        <f t="shared" si="5"/>
        <v>-2624.3772485359</v>
      </c>
      <c r="AI11">
        <f t="shared" si="6"/>
        <v>-2635.6564147191548</v>
      </c>
      <c r="AJ11">
        <f t="shared" si="7"/>
        <v>35.999806816091223</v>
      </c>
      <c r="AK11">
        <f t="shared" si="22"/>
        <v>148.50195115265851</v>
      </c>
      <c r="AL11">
        <f t="shared" si="8"/>
        <v>-2451.1546567504051</v>
      </c>
      <c r="AN11">
        <f t="shared" si="9"/>
        <v>0</v>
      </c>
      <c r="AO11">
        <f t="shared" si="9"/>
        <v>0</v>
      </c>
      <c r="AP11">
        <f t="shared" si="9"/>
        <v>-4.5554660470087462</v>
      </c>
      <c r="AQ11">
        <f t="shared" si="9"/>
        <v>-1059.9419545742946</v>
      </c>
      <c r="AR11">
        <f t="shared" si="9"/>
        <v>-1064.4974206213033</v>
      </c>
      <c r="AS11">
        <f t="shared" si="9"/>
        <v>14.539718183516621</v>
      </c>
      <c r="AT11">
        <f t="shared" si="9"/>
        <v>59.977447392770323</v>
      </c>
      <c r="AU11">
        <f t="shared" si="9"/>
        <v>-989.98025504501641</v>
      </c>
      <c r="AW11">
        <v>8</v>
      </c>
      <c r="AX11">
        <f>IF(Z11&gt;0, (R11*SUMPRODUCT(K11:$K$98, X11:$X$98)-K11*$AZ$3)/Z11, 0)</f>
        <v>2311.1821879594677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f>EconomicRates!C52</f>
        <v>3.5571999999999999E-2</v>
      </c>
      <c r="G12" s="5">
        <f>EconomicRates!D52</f>
        <v>7.0000000000000007E-2</v>
      </c>
      <c r="H12" s="5">
        <f t="shared" si="10"/>
        <v>0.12000000000000001</v>
      </c>
      <c r="I12" s="5">
        <f t="shared" si="11"/>
        <v>1.1200000000000001</v>
      </c>
      <c r="J12">
        <f t="shared" si="12"/>
        <v>0.89285714285714279</v>
      </c>
      <c r="K12">
        <f t="shared" si="20"/>
        <v>0.36061002498157962</v>
      </c>
      <c r="L12" s="2">
        <v>9</v>
      </c>
      <c r="M12" s="6">
        <v>2.9099999999999998E-3</v>
      </c>
      <c r="Q12" s="4">
        <f t="shared" si="21"/>
        <v>12.5</v>
      </c>
      <c r="R12">
        <f t="shared" si="0"/>
        <v>1000000</v>
      </c>
      <c r="S12">
        <f t="shared" si="1"/>
        <v>2306.520953411135</v>
      </c>
      <c r="U12">
        <f t="shared" si="13"/>
        <v>2.9099999999999998E-3</v>
      </c>
      <c r="V12">
        <f t="shared" si="14"/>
        <v>0.01</v>
      </c>
      <c r="W12">
        <f t="shared" si="15"/>
        <v>0.90233329466039525</v>
      </c>
      <c r="X12">
        <f t="shared" si="16"/>
        <v>2.6257898874617498E-3</v>
      </c>
      <c r="Y12">
        <f t="shared" si="17"/>
        <v>9.0233329466039534E-3</v>
      </c>
      <c r="Z12">
        <f t="shared" si="18"/>
        <v>0.89068417182632953</v>
      </c>
      <c r="AB12">
        <f t="shared" si="19"/>
        <v>2085.4566382218873</v>
      </c>
      <c r="AC12">
        <f t="shared" si="2"/>
        <v>2054.3817051890728</v>
      </c>
      <c r="AE12">
        <f t="shared" si="3"/>
        <v>0</v>
      </c>
      <c r="AF12">
        <f t="shared" si="4"/>
        <v>0</v>
      </c>
      <c r="AG12">
        <f t="shared" si="4"/>
        <v>-11.13355214782912</v>
      </c>
      <c r="AH12">
        <f t="shared" si="5"/>
        <v>-2625.7898874617499</v>
      </c>
      <c r="AI12">
        <f t="shared" si="6"/>
        <v>-2636.923439609579</v>
      </c>
      <c r="AJ12">
        <f t="shared" si="7"/>
        <v>31.074933032814442</v>
      </c>
      <c r="AK12">
        <f t="shared" si="22"/>
        <v>145.98196467553211</v>
      </c>
      <c r="AL12">
        <f t="shared" si="8"/>
        <v>-2459.8665419012323</v>
      </c>
      <c r="AN12">
        <f t="shared" si="9"/>
        <v>0</v>
      </c>
      <c r="AO12">
        <f t="shared" si="9"/>
        <v>0</v>
      </c>
      <c r="AP12">
        <f t="shared" si="9"/>
        <v>-4.0148705181623781</v>
      </c>
      <c r="AQ12">
        <f t="shared" si="9"/>
        <v>-946.8861569139608</v>
      </c>
      <c r="AR12">
        <f t="shared" si="9"/>
        <v>-950.9010274321231</v>
      </c>
      <c r="AS12">
        <f t="shared" si="9"/>
        <v>11.20593237726413</v>
      </c>
      <c r="AT12">
        <f t="shared" si="9"/>
        <v>52.642559928503708</v>
      </c>
      <c r="AU12">
        <f t="shared" si="9"/>
        <v>-887.05253512635522</v>
      </c>
      <c r="AW12">
        <v>9</v>
      </c>
      <c r="AX12">
        <f>IF(Z12&gt;0, (R12*SUMPRODUCT(K12:$K$98, X12:$X$98)-K12*$AZ$3)/Z12, 0)</f>
        <v>2306.520953411135</v>
      </c>
    </row>
    <row r="13" spans="1:52" x14ac:dyDescent="0.25">
      <c r="E13">
        <v>2013</v>
      </c>
      <c r="F13" s="5">
        <f>EconomicRates!C53</f>
        <v>3.5571999999999999E-2</v>
      </c>
      <c r="G13" s="5">
        <f>EconomicRates!D53</f>
        <v>7.0000000000000007E-2</v>
      </c>
      <c r="H13" s="5">
        <f t="shared" si="10"/>
        <v>0.12000000000000001</v>
      </c>
      <c r="I13" s="5">
        <f t="shared" si="11"/>
        <v>1.1200000000000001</v>
      </c>
      <c r="J13">
        <f t="shared" si="12"/>
        <v>0.89285714285714279</v>
      </c>
      <c r="K13">
        <f t="shared" si="20"/>
        <v>0.32197323659069604</v>
      </c>
      <c r="L13" s="2">
        <v>10</v>
      </c>
      <c r="M13" s="6">
        <v>2.9520000000000002E-3</v>
      </c>
      <c r="Q13" s="4">
        <f t="shared" si="21"/>
        <v>12.5</v>
      </c>
      <c r="R13">
        <f t="shared" si="0"/>
        <v>1000000</v>
      </c>
      <c r="S13">
        <f t="shared" si="1"/>
        <v>2304.6480767420326</v>
      </c>
      <c r="U13">
        <f t="shared" si="13"/>
        <v>2.9520000000000002E-3</v>
      </c>
      <c r="V13">
        <f t="shared" si="14"/>
        <v>0.01</v>
      </c>
      <c r="W13">
        <f t="shared" si="15"/>
        <v>0.89068417182632953</v>
      </c>
      <c r="X13">
        <f t="shared" si="16"/>
        <v>2.6292996752313252E-3</v>
      </c>
      <c r="Y13">
        <f t="shared" si="17"/>
        <v>8.9068417182632947E-3</v>
      </c>
      <c r="Z13">
        <f t="shared" si="18"/>
        <v>0.87914803043283496</v>
      </c>
      <c r="AB13">
        <f t="shared" si="19"/>
        <v>2054.3817051890728</v>
      </c>
      <c r="AC13">
        <f t="shared" si="2"/>
        <v>2026.1268175085791</v>
      </c>
      <c r="AE13">
        <f t="shared" si="3"/>
        <v>0</v>
      </c>
      <c r="AF13">
        <f t="shared" si="4"/>
        <v>0</v>
      </c>
      <c r="AG13">
        <f t="shared" si="4"/>
        <v>-10.989350380410437</v>
      </c>
      <c r="AH13">
        <f t="shared" si="5"/>
        <v>-2629.2996752313252</v>
      </c>
      <c r="AI13">
        <f t="shared" si="6"/>
        <v>-2640.2890256117357</v>
      </c>
      <c r="AJ13">
        <f t="shared" si="7"/>
        <v>28.254887680493766</v>
      </c>
      <c r="AK13">
        <f t="shared" si="22"/>
        <v>143.80671936323512</v>
      </c>
      <c r="AL13">
        <f t="shared" si="8"/>
        <v>-2468.2274185680071</v>
      </c>
      <c r="AN13">
        <f t="shared" si="9"/>
        <v>0</v>
      </c>
      <c r="AO13">
        <f t="shared" si="9"/>
        <v>0</v>
      </c>
      <c r="AP13">
        <f t="shared" si="9"/>
        <v>-3.5382767100099453</v>
      </c>
      <c r="AQ13">
        <f t="shared" si="9"/>
        <v>-846.56412640109568</v>
      </c>
      <c r="AR13">
        <f t="shared" si="9"/>
        <v>-850.10240311110567</v>
      </c>
      <c r="AS13">
        <f t="shared" si="9"/>
        <v>9.0973176359951626</v>
      </c>
      <c r="AT13">
        <f t="shared" si="9"/>
        <v>46.301914876870732</v>
      </c>
      <c r="AU13">
        <f t="shared" si="9"/>
        <v>-794.70317059823992</v>
      </c>
      <c r="AW13">
        <v>10</v>
      </c>
      <c r="AX13">
        <f>IF(Z13&gt;0, (R13*SUMPRODUCT(K13:$K$98, X13:$X$98)-K13*$AZ$3)/Z13, 0)</f>
        <v>2304.6480767420326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10"/>
        <v>0.12000000000000001</v>
      </c>
      <c r="I14" s="5">
        <f t="shared" si="11"/>
        <v>1.1200000000000001</v>
      </c>
      <c r="J14">
        <f t="shared" si="12"/>
        <v>0.89285714285714279</v>
      </c>
      <c r="K14">
        <f t="shared" si="20"/>
        <v>0.28747610409883573</v>
      </c>
      <c r="L14" s="2">
        <v>11</v>
      </c>
      <c r="M14" s="6">
        <v>2.9979999999999998E-3</v>
      </c>
      <c r="Q14" s="4">
        <f t="shared" si="21"/>
        <v>12.5</v>
      </c>
      <c r="R14">
        <f t="shared" si="0"/>
        <v>1000000</v>
      </c>
      <c r="S14">
        <f t="shared" si="1"/>
        <v>2304.6226772835189</v>
      </c>
      <c r="U14">
        <f t="shared" si="13"/>
        <v>2.9979999999999998E-3</v>
      </c>
      <c r="V14">
        <f t="shared" si="14"/>
        <v>0.01</v>
      </c>
      <c r="W14">
        <f t="shared" si="15"/>
        <v>0.87914803043283496</v>
      </c>
      <c r="X14">
        <f t="shared" si="16"/>
        <v>2.6356857952376392E-3</v>
      </c>
      <c r="Y14">
        <f t="shared" si="17"/>
        <v>8.7914803043283498E-3</v>
      </c>
      <c r="Z14">
        <f t="shared" si="18"/>
        <v>0.867720864333269</v>
      </c>
      <c r="AB14">
        <f t="shared" si="19"/>
        <v>2026.1268175085791</v>
      </c>
      <c r="AC14">
        <f t="shared" si="2"/>
        <v>1999.7691814945074</v>
      </c>
      <c r="AE14">
        <f t="shared" si="3"/>
        <v>0</v>
      </c>
      <c r="AF14">
        <f t="shared" si="4"/>
        <v>0</v>
      </c>
      <c r="AG14">
        <f t="shared" si="4"/>
        <v>-10.846510804165863</v>
      </c>
      <c r="AH14">
        <f t="shared" si="5"/>
        <v>-2635.685795237639</v>
      </c>
      <c r="AI14">
        <f t="shared" si="6"/>
        <v>-2646.532306041805</v>
      </c>
      <c r="AJ14">
        <f t="shared" si="7"/>
        <v>26.357636014071659</v>
      </c>
      <c r="AK14">
        <f t="shared" si="22"/>
        <v>141.82887722560054</v>
      </c>
      <c r="AL14">
        <f t="shared" si="8"/>
        <v>-2478.345792802133</v>
      </c>
      <c r="AN14">
        <f t="shared" si="9"/>
        <v>0</v>
      </c>
      <c r="AO14">
        <f t="shared" si="9"/>
        <v>0</v>
      </c>
      <c r="AP14">
        <f t="shared" si="9"/>
        <v>-3.118112669047532</v>
      </c>
      <c r="AQ14">
        <f t="shared" si="9"/>
        <v>-757.69668404355809</v>
      </c>
      <c r="AR14">
        <f t="shared" si="9"/>
        <v>-760.8147967126057</v>
      </c>
      <c r="AS14">
        <f t="shared" si="9"/>
        <v>7.5771905145804856</v>
      </c>
      <c r="AT14">
        <f t="shared" si="9"/>
        <v>40.77241307352773</v>
      </c>
      <c r="AU14">
        <f t="shared" si="9"/>
        <v>-712.46519312449755</v>
      </c>
      <c r="AW14">
        <v>11</v>
      </c>
      <c r="AX14">
        <f>IF(Z14&gt;0, (R14*SUMPRODUCT(K14:$K$98, X14:$X$98)-K14*$AZ$3)/Z14, 0)</f>
        <v>2304.6226772835189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10"/>
        <v>0.12000000000000001</v>
      </c>
      <c r="I15" s="5">
        <f t="shared" si="11"/>
        <v>1.1200000000000001</v>
      </c>
      <c r="J15">
        <f t="shared" si="12"/>
        <v>0.89285714285714279</v>
      </c>
      <c r="K15">
        <f t="shared" si="20"/>
        <v>0.25667509294538904</v>
      </c>
      <c r="L15" s="2">
        <v>12</v>
      </c>
      <c r="M15" s="6">
        <v>3.0469999999999998E-3</v>
      </c>
      <c r="Q15" s="4">
        <f t="shared" si="21"/>
        <v>12.5</v>
      </c>
      <c r="R15">
        <f t="shared" si="0"/>
        <v>1000000</v>
      </c>
      <c r="S15">
        <f t="shared" si="1"/>
        <v>2305.4651904448833</v>
      </c>
      <c r="U15">
        <f t="shared" si="13"/>
        <v>3.0469999999999998E-3</v>
      </c>
      <c r="V15">
        <f t="shared" si="14"/>
        <v>0.01</v>
      </c>
      <c r="W15">
        <f t="shared" si="15"/>
        <v>0.867720864333269</v>
      </c>
      <c r="X15">
        <f t="shared" si="16"/>
        <v>2.6439454736234703E-3</v>
      </c>
      <c r="Y15">
        <f t="shared" si="17"/>
        <v>8.6772086433326897E-3</v>
      </c>
      <c r="Z15">
        <f t="shared" si="18"/>
        <v>0.85639971021631289</v>
      </c>
      <c r="AB15">
        <f t="shared" si="19"/>
        <v>1999.7691814945074</v>
      </c>
      <c r="AC15">
        <f t="shared" si="2"/>
        <v>1974.3997210107948</v>
      </c>
      <c r="AE15">
        <f t="shared" si="3"/>
        <v>0</v>
      </c>
      <c r="AF15">
        <f t="shared" si="4"/>
        <v>0</v>
      </c>
      <c r="AG15">
        <f t="shared" si="4"/>
        <v>-10.70499637770391</v>
      </c>
      <c r="AH15">
        <f t="shared" si="5"/>
        <v>-2643.9454736234702</v>
      </c>
      <c r="AI15">
        <f t="shared" si="6"/>
        <v>-2654.6504700011742</v>
      </c>
      <c r="AJ15">
        <f t="shared" si="7"/>
        <v>25.369460483712601</v>
      </c>
      <c r="AK15">
        <f t="shared" si="22"/>
        <v>139.98384270461554</v>
      </c>
      <c r="AL15">
        <f t="shared" si="8"/>
        <v>-2489.2971668128462</v>
      </c>
      <c r="AN15">
        <f t="shared" si="9"/>
        <v>0</v>
      </c>
      <c r="AO15">
        <f t="shared" si="9"/>
        <v>0</v>
      </c>
      <c r="AP15">
        <f t="shared" si="9"/>
        <v>-2.7477059402272044</v>
      </c>
      <c r="AQ15">
        <f t="shared" si="9"/>
        <v>-678.63495018484491</v>
      </c>
      <c r="AR15">
        <f t="shared" si="9"/>
        <v>-681.38265612507212</v>
      </c>
      <c r="AS15">
        <f t="shared" si="9"/>
        <v>6.5117086276313065</v>
      </c>
      <c r="AT15">
        <f t="shared" si="9"/>
        <v>35.930365837059917</v>
      </c>
      <c r="AU15">
        <f t="shared" si="9"/>
        <v>-638.94058166038087</v>
      </c>
      <c r="AW15">
        <v>12</v>
      </c>
      <c r="AX15">
        <f>IF(Z15&gt;0, (R15*SUMPRODUCT(K15:$K$98, X15:$X$98)-K15*$AZ$3)/Z15, 0)</f>
        <v>2305.4651904448833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10"/>
        <v>0.12000000000000001</v>
      </c>
      <c r="I16" s="5">
        <f t="shared" si="11"/>
        <v>1.1200000000000001</v>
      </c>
      <c r="J16">
        <f t="shared" si="12"/>
        <v>0.89285714285714279</v>
      </c>
      <c r="K16">
        <f t="shared" si="20"/>
        <v>0.22917419012981163</v>
      </c>
      <c r="L16" s="2">
        <v>13</v>
      </c>
      <c r="M16" s="6">
        <v>3.104E-3</v>
      </c>
      <c r="Q16" s="4">
        <f t="shared" si="21"/>
        <v>12.5</v>
      </c>
      <c r="R16">
        <f t="shared" si="0"/>
        <v>1000000</v>
      </c>
      <c r="S16">
        <f t="shared" si="1"/>
        <v>2306.7680839680006</v>
      </c>
      <c r="U16">
        <f t="shared" si="13"/>
        <v>3.104E-3</v>
      </c>
      <c r="V16">
        <f t="shared" si="14"/>
        <v>0.01</v>
      </c>
      <c r="W16">
        <f t="shared" si="15"/>
        <v>0.85639971021631289</v>
      </c>
      <c r="X16">
        <f t="shared" si="16"/>
        <v>2.6582647005114353E-3</v>
      </c>
      <c r="Y16">
        <f t="shared" si="17"/>
        <v>8.5639971021631289E-3</v>
      </c>
      <c r="Z16">
        <f t="shared" si="18"/>
        <v>0.84517744841363829</v>
      </c>
      <c r="AB16">
        <f t="shared" si="19"/>
        <v>1974.3997210107948</v>
      </c>
      <c r="AC16">
        <f t="shared" si="2"/>
        <v>1949.628363290092</v>
      </c>
      <c r="AE16">
        <f t="shared" si="3"/>
        <v>0</v>
      </c>
      <c r="AF16">
        <f t="shared" si="4"/>
        <v>0</v>
      </c>
      <c r="AG16">
        <f t="shared" si="4"/>
        <v>-10.564718105170478</v>
      </c>
      <c r="AH16">
        <f t="shared" si="5"/>
        <v>-2658.2647005114354</v>
      </c>
      <c r="AI16">
        <f t="shared" si="6"/>
        <v>-2668.8294186166058</v>
      </c>
      <c r="AJ16">
        <f t="shared" si="7"/>
        <v>24.771357720702781</v>
      </c>
      <c r="AK16">
        <f t="shared" si="22"/>
        <v>138.20798047075564</v>
      </c>
      <c r="AL16">
        <f t="shared" si="8"/>
        <v>-2505.8500804251476</v>
      </c>
      <c r="AN16">
        <f t="shared" si="9"/>
        <v>0</v>
      </c>
      <c r="AO16">
        <f t="shared" si="9"/>
        <v>0</v>
      </c>
      <c r="AP16">
        <f t="shared" si="9"/>
        <v>-2.4211607157022024</v>
      </c>
      <c r="AQ16">
        <f t="shared" si="9"/>
        <v>-609.20565989037448</v>
      </c>
      <c r="AR16">
        <f t="shared" si="9"/>
        <v>-611.62682060607665</v>
      </c>
      <c r="AS16">
        <f t="shared" si="9"/>
        <v>5.6769558440579164</v>
      </c>
      <c r="AT16">
        <f t="shared" si="9"/>
        <v>31.673701993862245</v>
      </c>
      <c r="AU16">
        <f t="shared" si="9"/>
        <v>-574.2761627681565</v>
      </c>
      <c r="AW16">
        <v>13</v>
      </c>
      <c r="AX16">
        <f>IF(Z16&gt;0, (R16*SUMPRODUCT(K16:$K$98, X16:$X$98)-K16*$AZ$3)/Z16, 0)</f>
        <v>2306.7680839680006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10"/>
        <v>0.12000000000000001</v>
      </c>
      <c r="I17" s="5">
        <f t="shared" si="11"/>
        <v>1.1200000000000001</v>
      </c>
      <c r="J17">
        <f t="shared" si="12"/>
        <v>0.89285714285714279</v>
      </c>
      <c r="K17">
        <f t="shared" si="20"/>
        <v>0.20461981261590323</v>
      </c>
      <c r="L17" s="2">
        <v>14</v>
      </c>
      <c r="M17" s="6">
        <v>3.1700000000000001E-3</v>
      </c>
      <c r="Q17" s="4">
        <f t="shared" si="21"/>
        <v>12.5</v>
      </c>
      <c r="R17">
        <f t="shared" si="0"/>
        <v>1000000</v>
      </c>
      <c r="S17">
        <f t="shared" si="1"/>
        <v>2307.1010685831802</v>
      </c>
      <c r="U17">
        <f t="shared" si="13"/>
        <v>3.1700000000000001E-3</v>
      </c>
      <c r="V17">
        <f t="shared" si="14"/>
        <v>0.01</v>
      </c>
      <c r="W17">
        <f t="shared" si="15"/>
        <v>0.84517744841363829</v>
      </c>
      <c r="X17">
        <f t="shared" si="16"/>
        <v>2.6792125114712332E-3</v>
      </c>
      <c r="Y17">
        <f t="shared" si="17"/>
        <v>8.4517744841363825E-3</v>
      </c>
      <c r="Z17">
        <f t="shared" si="18"/>
        <v>0.83404646141803074</v>
      </c>
      <c r="AB17">
        <f t="shared" si="19"/>
        <v>1949.628363290092</v>
      </c>
      <c r="AC17">
        <f t="shared" si="2"/>
        <v>1924.2294823855589</v>
      </c>
      <c r="AE17">
        <f t="shared" si="3"/>
        <v>0</v>
      </c>
      <c r="AF17">
        <f t="shared" si="4"/>
        <v>0</v>
      </c>
      <c r="AG17">
        <f t="shared" si="4"/>
        <v>-10.425580767725384</v>
      </c>
      <c r="AH17">
        <f t="shared" si="5"/>
        <v>-2679.212511471233</v>
      </c>
      <c r="AI17">
        <f t="shared" si="6"/>
        <v>-2689.6380922389585</v>
      </c>
      <c r="AJ17">
        <f t="shared" si="7"/>
        <v>25.398880904533144</v>
      </c>
      <c r="AK17">
        <f t="shared" si="22"/>
        <v>136.47398543030644</v>
      </c>
      <c r="AL17">
        <f t="shared" si="8"/>
        <v>-2527.7652259041188</v>
      </c>
      <c r="AN17">
        <f t="shared" si="9"/>
        <v>0</v>
      </c>
      <c r="AO17">
        <f t="shared" si="9"/>
        <v>0</v>
      </c>
      <c r="AP17">
        <f t="shared" si="9"/>
        <v>-2.1332803831039326</v>
      </c>
      <c r="AQ17">
        <f t="shared" si="9"/>
        <v>-548.21996205542723</v>
      </c>
      <c r="AR17">
        <f t="shared" si="9"/>
        <v>-550.35324243853108</v>
      </c>
      <c r="AS17">
        <f t="shared" si="9"/>
        <v>5.1971142513392143</v>
      </c>
      <c r="AT17">
        <f t="shared" si="9"/>
        <v>27.925281325694812</v>
      </c>
      <c r="AU17">
        <f t="shared" si="9"/>
        <v>-517.23084686149707</v>
      </c>
      <c r="AW17">
        <v>14</v>
      </c>
      <c r="AX17">
        <f>IF(Z17&gt;0, (R17*SUMPRODUCT(K17:$K$98, X17:$X$98)-K17*$AZ$3)/Z17, 0)</f>
        <v>2307.1010685831802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10"/>
        <v>0.12000000000000001</v>
      </c>
      <c r="I18" s="5">
        <f t="shared" si="11"/>
        <v>1.1200000000000001</v>
      </c>
      <c r="J18">
        <f t="shared" si="12"/>
        <v>0.89285714285714279</v>
      </c>
      <c r="K18">
        <f t="shared" si="20"/>
        <v>0.1826962612641993</v>
      </c>
      <c r="L18" s="2">
        <v>15</v>
      </c>
      <c r="M18" s="6">
        <v>3.2390000000000001E-3</v>
      </c>
      <c r="Q18" s="4">
        <f t="shared" si="21"/>
        <v>12.5</v>
      </c>
      <c r="R18">
        <f t="shared" si="0"/>
        <v>1000000</v>
      </c>
      <c r="S18">
        <f t="shared" si="1"/>
        <v>2305.2918011545862</v>
      </c>
      <c r="U18">
        <f t="shared" si="13"/>
        <v>3.2390000000000001E-3</v>
      </c>
      <c r="V18">
        <f t="shared" si="14"/>
        <v>0.01</v>
      </c>
      <c r="W18">
        <f t="shared" si="15"/>
        <v>0.83404646141803074</v>
      </c>
      <c r="X18">
        <f t="shared" si="16"/>
        <v>2.7014764885330018E-3</v>
      </c>
      <c r="Y18">
        <f t="shared" si="17"/>
        <v>8.3404646141803079E-3</v>
      </c>
      <c r="Z18">
        <f t="shared" si="18"/>
        <v>0.82300452031531746</v>
      </c>
      <c r="AB18">
        <f t="shared" si="19"/>
        <v>1924.2294823855589</v>
      </c>
      <c r="AC18">
        <f t="shared" si="2"/>
        <v>1897.2655729960645</v>
      </c>
      <c r="AE18">
        <f t="shared" si="3"/>
        <v>0</v>
      </c>
      <c r="AF18">
        <f t="shared" si="4"/>
        <v>0</v>
      </c>
      <c r="AG18">
        <f t="shared" si="4"/>
        <v>-10.287556503941468</v>
      </c>
      <c r="AH18">
        <f t="shared" si="5"/>
        <v>-2701.4764885330019</v>
      </c>
      <c r="AI18">
        <f t="shared" si="6"/>
        <v>-2711.7640450369436</v>
      </c>
      <c r="AJ18">
        <f t="shared" si="7"/>
        <v>26.963909389494347</v>
      </c>
      <c r="AK18">
        <f t="shared" si="22"/>
        <v>134.69606376698914</v>
      </c>
      <c r="AL18">
        <f t="shared" si="8"/>
        <v>-2550.1040718804602</v>
      </c>
      <c r="AN18">
        <f t="shared" si="9"/>
        <v>0</v>
      </c>
      <c r="AO18">
        <f t="shared" si="9"/>
        <v>0</v>
      </c>
      <c r="AP18">
        <f t="shared" si="9"/>
        <v>-1.8794981108143032</v>
      </c>
      <c r="AQ18">
        <f t="shared" si="9"/>
        <v>-493.54965434811703</v>
      </c>
      <c r="AR18">
        <f t="shared" si="9"/>
        <v>-495.42915245893136</v>
      </c>
      <c r="AS18">
        <f t="shared" si="9"/>
        <v>4.9262054345272555</v>
      </c>
      <c r="AT18">
        <f t="shared" si="9"/>
        <v>24.608467257233098</v>
      </c>
      <c r="AU18">
        <f t="shared" si="9"/>
        <v>-465.89447976717105</v>
      </c>
      <c r="AW18">
        <v>15</v>
      </c>
      <c r="AX18">
        <f>IF(Z18&gt;0, (R18*SUMPRODUCT(K18:$K$98, X18:$X$98)-K18*$AZ$3)/Z18, 0)</f>
        <v>2305.2918011545862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10"/>
        <v>0.12000000000000001</v>
      </c>
      <c r="I19" s="5">
        <f t="shared" si="11"/>
        <v>1.1200000000000001</v>
      </c>
      <c r="J19">
        <f t="shared" si="12"/>
        <v>0.89285714285714279</v>
      </c>
      <c r="K19">
        <f t="shared" si="20"/>
        <v>0.16312166184303509</v>
      </c>
      <c r="L19" s="2">
        <v>16</v>
      </c>
      <c r="M19" s="6">
        <v>3.3149999999999998E-3</v>
      </c>
      <c r="Q19" s="4">
        <f t="shared" si="21"/>
        <v>12.5</v>
      </c>
      <c r="R19">
        <f t="shared" si="0"/>
        <v>1000000</v>
      </c>
      <c r="S19">
        <f t="shared" si="1"/>
        <v>2301.7447451992466</v>
      </c>
      <c r="U19">
        <f t="shared" si="13"/>
        <v>3.3149999999999998E-3</v>
      </c>
      <c r="V19">
        <f t="shared" si="14"/>
        <v>0.01</v>
      </c>
      <c r="W19">
        <f t="shared" si="15"/>
        <v>0.82300452031531746</v>
      </c>
      <c r="X19">
        <f t="shared" si="16"/>
        <v>2.7282599848452772E-3</v>
      </c>
      <c r="Y19">
        <f t="shared" si="17"/>
        <v>8.2300452031531749E-3</v>
      </c>
      <c r="Z19">
        <f t="shared" si="18"/>
        <v>0.812046215127319</v>
      </c>
      <c r="AB19">
        <f t="shared" si="19"/>
        <v>1897.2655729960645</v>
      </c>
      <c r="AC19">
        <f t="shared" si="2"/>
        <v>1869.1231085282434</v>
      </c>
      <c r="AE19">
        <f t="shared" si="3"/>
        <v>0</v>
      </c>
      <c r="AF19">
        <f t="shared" si="4"/>
        <v>0</v>
      </c>
      <c r="AG19">
        <f t="shared" si="4"/>
        <v>-10.150577689091488</v>
      </c>
      <c r="AH19">
        <f t="shared" si="5"/>
        <v>-2728.2599848452774</v>
      </c>
      <c r="AI19">
        <f t="shared" si="6"/>
        <v>-2738.4105625343686</v>
      </c>
      <c r="AJ19">
        <f t="shared" si="7"/>
        <v>28.142464467821128</v>
      </c>
      <c r="AK19">
        <f t="shared" si="22"/>
        <v>132.80859010972452</v>
      </c>
      <c r="AL19">
        <f t="shared" si="8"/>
        <v>-2577.4595079568226</v>
      </c>
      <c r="AN19">
        <f t="shared" si="9"/>
        <v>0</v>
      </c>
      <c r="AO19">
        <f t="shared" si="9"/>
        <v>0</v>
      </c>
      <c r="AP19">
        <f t="shared" si="9"/>
        <v>-1.6557791013114382</v>
      </c>
      <c r="AQ19">
        <f t="shared" si="9"/>
        <v>-445.03830266781534</v>
      </c>
      <c r="AR19">
        <f t="shared" si="9"/>
        <v>-446.6940817691268</v>
      </c>
      <c r="AS19">
        <f t="shared" si="9"/>
        <v>4.5906455723495485</v>
      </c>
      <c r="AT19">
        <f t="shared" si="9"/>
        <v>21.663957925728738</v>
      </c>
      <c r="AU19">
        <f t="shared" si="9"/>
        <v>-420.43947827104842</v>
      </c>
      <c r="AW19">
        <v>16</v>
      </c>
      <c r="AX19">
        <f>IF(Z19&gt;0, (R19*SUMPRODUCT(K19:$K$98, X19:$X$98)-K19*$AZ$3)/Z19, 0)</f>
        <v>2301.7447451992466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10"/>
        <v>0.12000000000000001</v>
      </c>
      <c r="I20" s="5">
        <f t="shared" si="11"/>
        <v>1.1200000000000001</v>
      </c>
      <c r="J20">
        <f t="shared" si="12"/>
        <v>0.89285714285714279</v>
      </c>
      <c r="K20">
        <f t="shared" si="20"/>
        <v>0.14564434093128131</v>
      </c>
      <c r="L20" s="2">
        <v>17</v>
      </c>
      <c r="M20" s="6">
        <v>3.3969999999999998E-3</v>
      </c>
      <c r="Q20" s="4">
        <f t="shared" si="21"/>
        <v>12.5</v>
      </c>
      <c r="R20">
        <f t="shared" si="0"/>
        <v>1000000</v>
      </c>
      <c r="S20">
        <f t="shared" si="1"/>
        <v>2296.183451148142</v>
      </c>
      <c r="U20">
        <f t="shared" si="13"/>
        <v>3.3969999999999998E-3</v>
      </c>
      <c r="V20">
        <f t="shared" si="14"/>
        <v>0.01</v>
      </c>
      <c r="W20">
        <f t="shared" si="15"/>
        <v>0.812046215127319</v>
      </c>
      <c r="X20">
        <f t="shared" si="16"/>
        <v>2.7585209927875024E-3</v>
      </c>
      <c r="Y20">
        <f t="shared" si="17"/>
        <v>8.1204621512731903E-3</v>
      </c>
      <c r="Z20">
        <f t="shared" si="18"/>
        <v>0.80116723198325834</v>
      </c>
      <c r="AB20">
        <f t="shared" si="19"/>
        <v>1869.1231085282434</v>
      </c>
      <c r="AC20">
        <f t="shared" si="2"/>
        <v>1839.6269396821222</v>
      </c>
      <c r="AE20">
        <f t="shared" si="3"/>
        <v>0</v>
      </c>
      <c r="AF20">
        <f t="shared" si="4"/>
        <v>0</v>
      </c>
      <c r="AG20">
        <f t="shared" si="4"/>
        <v>-10.014590399790729</v>
      </c>
      <c r="AH20">
        <f t="shared" si="5"/>
        <v>-2758.5209927875026</v>
      </c>
      <c r="AI20">
        <f t="shared" si="6"/>
        <v>-2768.5355831872935</v>
      </c>
      <c r="AJ20">
        <f t="shared" si="7"/>
        <v>29.496168846121236</v>
      </c>
      <c r="AK20">
        <f t="shared" si="22"/>
        <v>130.83861759697706</v>
      </c>
      <c r="AL20">
        <f t="shared" si="8"/>
        <v>-2608.200796744195</v>
      </c>
      <c r="AN20">
        <f t="shared" si="9"/>
        <v>0</v>
      </c>
      <c r="AO20">
        <f t="shared" si="9"/>
        <v>0</v>
      </c>
      <c r="AP20">
        <f t="shared" si="9"/>
        <v>-1.4585684184742578</v>
      </c>
      <c r="AQ20">
        <f t="shared" si="9"/>
        <v>-401.76297193963961</v>
      </c>
      <c r="AR20">
        <f t="shared" si="9"/>
        <v>-403.22154035811388</v>
      </c>
      <c r="AS20">
        <f t="shared" si="9"/>
        <v>4.2959500715911201</v>
      </c>
      <c r="AT20">
        <f t="shared" si="9"/>
        <v>19.055904228271668</v>
      </c>
      <c r="AU20">
        <f t="shared" si="9"/>
        <v>-379.86968605825109</v>
      </c>
      <c r="AW20">
        <v>17</v>
      </c>
      <c r="AX20">
        <f>IF(Z20&gt;0, (R20*SUMPRODUCT(K20:$K$98, X20:$X$98)-K20*$AZ$3)/Z20, 0)</f>
        <v>2296.183451148142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10"/>
        <v>0.12000000000000001</v>
      </c>
      <c r="I21" s="5">
        <f t="shared" si="11"/>
        <v>1.1200000000000001</v>
      </c>
      <c r="J21">
        <f t="shared" si="12"/>
        <v>0.89285714285714279</v>
      </c>
      <c r="K21">
        <f t="shared" si="20"/>
        <v>0.13003959011721544</v>
      </c>
      <c r="L21" s="2">
        <v>18</v>
      </c>
      <c r="M21" s="6">
        <v>3.4910000000000002E-3</v>
      </c>
      <c r="Q21" s="4">
        <f t="shared" si="21"/>
        <v>12.5</v>
      </c>
      <c r="R21">
        <f t="shared" si="0"/>
        <v>1000000</v>
      </c>
      <c r="S21">
        <f t="shared" si="1"/>
        <v>2288.6871046549477</v>
      </c>
      <c r="U21">
        <f t="shared" si="13"/>
        <v>3.4910000000000002E-3</v>
      </c>
      <c r="V21">
        <f t="shared" si="14"/>
        <v>0.01</v>
      </c>
      <c r="W21">
        <f t="shared" si="15"/>
        <v>0.80116723198325834</v>
      </c>
      <c r="X21">
        <f t="shared" si="16"/>
        <v>2.7968748068535549E-3</v>
      </c>
      <c r="Y21">
        <f t="shared" si="17"/>
        <v>8.0116723198325832E-3</v>
      </c>
      <c r="Z21">
        <f t="shared" si="18"/>
        <v>0.79035868485657224</v>
      </c>
      <c r="AB21">
        <f t="shared" si="19"/>
        <v>1839.6269396821222</v>
      </c>
      <c r="AC21">
        <f t="shared" si="2"/>
        <v>1808.8837300832806</v>
      </c>
      <c r="AE21">
        <f t="shared" si="3"/>
        <v>0</v>
      </c>
      <c r="AF21">
        <f t="shared" si="4"/>
        <v>0</v>
      </c>
      <c r="AG21">
        <f t="shared" si="4"/>
        <v>-9.8794835607071523</v>
      </c>
      <c r="AH21">
        <f t="shared" si="5"/>
        <v>-2796.8748068535547</v>
      </c>
      <c r="AI21">
        <f t="shared" si="6"/>
        <v>-2806.754290414262</v>
      </c>
      <c r="AJ21">
        <f t="shared" si="7"/>
        <v>30.743209598841531</v>
      </c>
      <c r="AK21">
        <f t="shared" si="22"/>
        <v>128.77388577774857</v>
      </c>
      <c r="AL21">
        <f t="shared" si="8"/>
        <v>-2647.2371950376719</v>
      </c>
      <c r="AN21">
        <f t="shared" si="9"/>
        <v>0</v>
      </c>
      <c r="AO21">
        <f t="shared" si="9"/>
        <v>0</v>
      </c>
      <c r="AP21">
        <f t="shared" si="9"/>
        <v>-1.2847239928041263</v>
      </c>
      <c r="AQ21">
        <f t="shared" si="9"/>
        <v>-363.70445349240237</v>
      </c>
      <c r="AR21">
        <f t="shared" si="9"/>
        <v>-364.98917748520648</v>
      </c>
      <c r="AS21">
        <f t="shared" si="9"/>
        <v>3.9978343751209962</v>
      </c>
      <c r="AT21">
        <f t="shared" si="9"/>
        <v>16.745703324339544</v>
      </c>
      <c r="AU21">
        <f t="shared" si="9"/>
        <v>-344.24563978574594</v>
      </c>
      <c r="AW21">
        <v>18</v>
      </c>
      <c r="AX21">
        <f>IF(Z21&gt;0, (R21*SUMPRODUCT(K21:$K$98, X21:$X$98)-K21*$AZ$3)/Z21, 0)</f>
        <v>2288.6871046549477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10"/>
        <v>0.12000000000000001</v>
      </c>
      <c r="I22" s="5">
        <f t="shared" si="11"/>
        <v>1.1200000000000001</v>
      </c>
      <c r="J22">
        <f t="shared" si="12"/>
        <v>0.89285714285714279</v>
      </c>
      <c r="K22">
        <f t="shared" si="20"/>
        <v>0.11610677689037092</v>
      </c>
      <c r="L22" s="2">
        <v>19</v>
      </c>
      <c r="M22" s="6">
        <v>3.5990000000000002E-3</v>
      </c>
      <c r="Q22" s="4">
        <f t="shared" si="21"/>
        <v>12.5</v>
      </c>
      <c r="R22">
        <f t="shared" si="0"/>
        <v>1000000</v>
      </c>
      <c r="S22">
        <f t="shared" si="1"/>
        <v>2278.6336257399571</v>
      </c>
      <c r="U22">
        <f t="shared" si="13"/>
        <v>3.5990000000000002E-3</v>
      </c>
      <c r="V22">
        <f t="shared" si="14"/>
        <v>0.01</v>
      </c>
      <c r="W22">
        <f t="shared" si="15"/>
        <v>0.79035868485657224</v>
      </c>
      <c r="X22">
        <f t="shared" si="16"/>
        <v>2.8445009067988038E-3</v>
      </c>
      <c r="Y22">
        <f t="shared" si="17"/>
        <v>7.9035868485657218E-3</v>
      </c>
      <c r="Z22">
        <f t="shared" si="18"/>
        <v>0.77961059710120773</v>
      </c>
      <c r="AB22">
        <f t="shared" si="19"/>
        <v>1808.8837300832806</v>
      </c>
      <c r="AC22">
        <f t="shared" si="2"/>
        <v>1776.4469215380179</v>
      </c>
      <c r="AE22">
        <f t="shared" si="3"/>
        <v>0</v>
      </c>
      <c r="AF22">
        <f t="shared" si="4"/>
        <v>0</v>
      </c>
      <c r="AG22">
        <f t="shared" si="4"/>
        <v>-9.7451324637650973</v>
      </c>
      <c r="AH22">
        <f t="shared" si="5"/>
        <v>-2844.500906798804</v>
      </c>
      <c r="AI22">
        <f t="shared" si="6"/>
        <v>-2854.246039262569</v>
      </c>
      <c r="AJ22">
        <f t="shared" si="7"/>
        <v>32.436808545262693</v>
      </c>
      <c r="AK22">
        <f t="shared" si="22"/>
        <v>126.62186110582965</v>
      </c>
      <c r="AL22">
        <f t="shared" si="8"/>
        <v>-2695.1873696114767</v>
      </c>
      <c r="AN22">
        <f t="shared" si="9"/>
        <v>0</v>
      </c>
      <c r="AO22">
        <f t="shared" si="9"/>
        <v>0</v>
      </c>
      <c r="AP22">
        <f t="shared" si="9"/>
        <v>-1.1314759207374849</v>
      </c>
      <c r="AQ22">
        <f t="shared" si="9"/>
        <v>-330.26583215014654</v>
      </c>
      <c r="AR22">
        <f t="shared" si="9"/>
        <v>-331.39730807088398</v>
      </c>
      <c r="AS22">
        <f t="shared" si="9"/>
        <v>3.7661332928004927</v>
      </c>
      <c r="AT22">
        <f t="shared" si="9"/>
        <v>14.7016561768581</v>
      </c>
      <c r="AU22">
        <f t="shared" si="9"/>
        <v>-312.92951860122542</v>
      </c>
      <c r="AW22">
        <v>19</v>
      </c>
      <c r="AX22">
        <f>IF(Z22&gt;0, (R22*SUMPRODUCT(K22:$K$98, X22:$X$98)-K22*$AZ$3)/Z22, 0)</f>
        <v>2278.6336257399571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10"/>
        <v>0.12000000000000001</v>
      </c>
      <c r="I23" s="5">
        <f t="shared" si="11"/>
        <v>1.1200000000000001</v>
      </c>
      <c r="J23">
        <f t="shared" si="12"/>
        <v>0.89285714285714279</v>
      </c>
      <c r="K23">
        <f t="shared" si="20"/>
        <v>0.10366676508068833</v>
      </c>
      <c r="L23" s="2">
        <v>20</v>
      </c>
      <c r="M23" s="6">
        <v>3.7169999999999998E-3</v>
      </c>
      <c r="Q23" s="4">
        <f t="shared" si="21"/>
        <v>12.5</v>
      </c>
      <c r="R23">
        <f t="shared" si="0"/>
        <v>1000000</v>
      </c>
      <c r="S23">
        <f t="shared" si="1"/>
        <v>2265.4675350289272</v>
      </c>
      <c r="U23">
        <f t="shared" si="13"/>
        <v>3.7169999999999998E-3</v>
      </c>
      <c r="V23">
        <f t="shared" si="14"/>
        <v>0.01</v>
      </c>
      <c r="W23">
        <f t="shared" si="15"/>
        <v>0.77961059710120773</v>
      </c>
      <c r="X23">
        <f t="shared" si="16"/>
        <v>2.8978125894251888E-3</v>
      </c>
      <c r="Y23">
        <f t="shared" si="17"/>
        <v>7.7961059710120774E-3</v>
      </c>
      <c r="Z23">
        <f t="shared" si="18"/>
        <v>0.76891667854077039</v>
      </c>
      <c r="AB23">
        <f t="shared" si="19"/>
        <v>1776.4469215380179</v>
      </c>
      <c r="AC23">
        <f t="shared" si="2"/>
        <v>1741.9557723763892</v>
      </c>
      <c r="AE23">
        <f t="shared" si="3"/>
        <v>0</v>
      </c>
      <c r="AF23">
        <f t="shared" si="4"/>
        <v>0</v>
      </c>
      <c r="AG23">
        <f t="shared" si="4"/>
        <v>-9.6114584817596302</v>
      </c>
      <c r="AH23">
        <f t="shared" si="5"/>
        <v>-2897.8125894251889</v>
      </c>
      <c r="AI23">
        <f t="shared" si="6"/>
        <v>-2907.4240479069485</v>
      </c>
      <c r="AJ23">
        <f t="shared" si="7"/>
        <v>34.491149161628755</v>
      </c>
      <c r="AK23">
        <f t="shared" si="22"/>
        <v>124.35128450766126</v>
      </c>
      <c r="AL23">
        <f t="shared" si="8"/>
        <v>-2748.5816142376589</v>
      </c>
      <c r="AN23">
        <f t="shared" si="9"/>
        <v>0</v>
      </c>
      <c r="AO23">
        <f t="shared" si="9"/>
        <v>0</v>
      </c>
      <c r="AP23">
        <f t="shared" si="9"/>
        <v>-0.99638880851136491</v>
      </c>
      <c r="AQ23">
        <f t="shared" si="9"/>
        <v>-300.4068569558022</v>
      </c>
      <c r="AR23">
        <f t="shared" si="9"/>
        <v>-301.40324576431357</v>
      </c>
      <c r="AS23">
        <f t="shared" si="9"/>
        <v>3.5755858575015482</v>
      </c>
      <c r="AT23">
        <f t="shared" si="9"/>
        <v>12.891095398537558</v>
      </c>
      <c r="AU23">
        <f t="shared" si="9"/>
        <v>-284.9365645082745</v>
      </c>
      <c r="AW23">
        <v>20</v>
      </c>
      <c r="AX23">
        <f>IF(Z23&gt;0, (R23*SUMPRODUCT(K23:$K$98, X23:$X$98)-K23*$AZ$3)/Z23, 0)</f>
        <v>2265.4675350289272</v>
      </c>
    </row>
    <row r="24" spans="5:50" x14ac:dyDescent="0.25">
      <c r="E24">
        <v>2024</v>
      </c>
      <c r="F24" s="5">
        <f>EconomicRates!C64</f>
        <v>3.5571999999999999E-2</v>
      </c>
      <c r="G24" s="5">
        <f>EconomicRates!D64</f>
        <v>7.0000000000000007E-2</v>
      </c>
      <c r="H24" s="5">
        <f t="shared" si="10"/>
        <v>0.12000000000000001</v>
      </c>
      <c r="I24" s="5">
        <f t="shared" si="11"/>
        <v>1.1200000000000001</v>
      </c>
      <c r="J24">
        <f t="shared" si="12"/>
        <v>0.89285714285714279</v>
      </c>
      <c r="K24">
        <f t="shared" si="20"/>
        <v>9.2559611679185999E-2</v>
      </c>
      <c r="L24" s="2">
        <v>21</v>
      </c>
      <c r="M24" s="6">
        <v>3.852E-3</v>
      </c>
      <c r="Q24" s="4">
        <f t="shared" si="21"/>
        <v>12.5</v>
      </c>
      <c r="R24">
        <f t="shared" si="0"/>
        <v>1000000</v>
      </c>
      <c r="S24">
        <f t="shared" si="1"/>
        <v>2249.387751777097</v>
      </c>
      <c r="U24">
        <f t="shared" si="13"/>
        <v>3.852E-3</v>
      </c>
      <c r="V24">
        <f t="shared" si="14"/>
        <v>0.01</v>
      </c>
      <c r="W24">
        <f t="shared" si="15"/>
        <v>0.76891667854077039</v>
      </c>
      <c r="X24">
        <f t="shared" si="16"/>
        <v>2.9618670457390475E-3</v>
      </c>
      <c r="Y24">
        <f t="shared" si="17"/>
        <v>7.689166785407704E-3</v>
      </c>
      <c r="Z24">
        <f t="shared" si="18"/>
        <v>0.75826564470962365</v>
      </c>
      <c r="AB24">
        <f t="shared" si="19"/>
        <v>1741.9557723763892</v>
      </c>
      <c r="AC24">
        <f t="shared" si="2"/>
        <v>1705.6334538031913</v>
      </c>
      <c r="AE24">
        <f t="shared" si="3"/>
        <v>0</v>
      </c>
      <c r="AF24">
        <f t="shared" si="4"/>
        <v>0</v>
      </c>
      <c r="AG24">
        <f t="shared" si="4"/>
        <v>-9.4783205588702959</v>
      </c>
      <c r="AH24">
        <f t="shared" si="5"/>
        <v>-2961.8670457390476</v>
      </c>
      <c r="AI24">
        <f t="shared" si="6"/>
        <v>-2971.3453662979177</v>
      </c>
      <c r="AJ24">
        <f t="shared" si="7"/>
        <v>36.32231857319789</v>
      </c>
      <c r="AK24">
        <f t="shared" si="22"/>
        <v>121.93690406634725</v>
      </c>
      <c r="AL24">
        <f t="shared" si="8"/>
        <v>-2813.0861436583723</v>
      </c>
      <c r="AN24">
        <f t="shared" si="9"/>
        <v>0</v>
      </c>
      <c r="AO24">
        <f t="shared" si="9"/>
        <v>0</v>
      </c>
      <c r="AP24">
        <f t="shared" si="9"/>
        <v>-0.87730967029987983</v>
      </c>
      <c r="AQ24">
        <f t="shared" si="9"/>
        <v>-274.14926359898408</v>
      </c>
      <c r="AR24">
        <f t="shared" si="9"/>
        <v>-275.02657326928397</v>
      </c>
      <c r="AS24">
        <f t="shared" si="9"/>
        <v>3.3619797024228819</v>
      </c>
      <c r="AT24">
        <f t="shared" si="9"/>
        <v>11.286432489743257</v>
      </c>
      <c r="AU24">
        <f t="shared" si="9"/>
        <v>-260.3781610771178</v>
      </c>
      <c r="AW24">
        <v>21</v>
      </c>
      <c r="AX24">
        <f>IF(Z24&gt;0, (R24*SUMPRODUCT(K24:$K$98, X24:$X$98)-K24*$AZ$3)/Z24, 0)</f>
        <v>2249.387751777097</v>
      </c>
    </row>
    <row r="25" spans="5:50" x14ac:dyDescent="0.25">
      <c r="E25">
        <v>2025</v>
      </c>
      <c r="F25" s="5">
        <f>EconomicRates!C65</f>
        <v>3.5571999999999999E-2</v>
      </c>
      <c r="G25" s="5">
        <f>EconomicRates!D65</f>
        <v>7.0000000000000007E-2</v>
      </c>
      <c r="H25" s="5">
        <f t="shared" si="10"/>
        <v>0.12000000000000001</v>
      </c>
      <c r="I25" s="5">
        <f t="shared" si="11"/>
        <v>1.1200000000000001</v>
      </c>
      <c r="J25">
        <f t="shared" si="12"/>
        <v>0.89285714285714279</v>
      </c>
      <c r="K25">
        <f t="shared" si="20"/>
        <v>8.2642510427844637E-2</v>
      </c>
      <c r="L25" s="2">
        <v>22</v>
      </c>
      <c r="M25" s="6">
        <v>4.0049999999999999E-3</v>
      </c>
      <c r="Q25" s="4">
        <f t="shared" si="21"/>
        <v>12.5</v>
      </c>
      <c r="R25">
        <f t="shared" si="0"/>
        <v>1000000</v>
      </c>
      <c r="S25">
        <f t="shared" si="1"/>
        <v>2230.0308662126404</v>
      </c>
      <c r="U25">
        <f t="shared" si="13"/>
        <v>4.0049999999999999E-3</v>
      </c>
      <c r="V25">
        <f t="shared" si="14"/>
        <v>0.01</v>
      </c>
      <c r="W25">
        <f t="shared" si="15"/>
        <v>0.75826564470962365</v>
      </c>
      <c r="X25">
        <f t="shared" si="16"/>
        <v>3.0368539070620426E-3</v>
      </c>
      <c r="Y25">
        <f t="shared" si="17"/>
        <v>7.5826564470962369E-3</v>
      </c>
      <c r="Z25">
        <f t="shared" si="18"/>
        <v>0.74764613435546545</v>
      </c>
      <c r="AB25">
        <f t="shared" si="19"/>
        <v>1705.6334538031913</v>
      </c>
      <c r="AC25">
        <f t="shared" si="2"/>
        <v>1667.2739566172506</v>
      </c>
      <c r="AE25">
        <f t="shared" si="3"/>
        <v>0</v>
      </c>
      <c r="AF25">
        <f t="shared" si="4"/>
        <v>0</v>
      </c>
      <c r="AG25">
        <f t="shared" si="4"/>
        <v>-9.3455766794433188</v>
      </c>
      <c r="AH25">
        <f t="shared" si="5"/>
        <v>-3036.8539070620427</v>
      </c>
      <c r="AI25">
        <f t="shared" si="6"/>
        <v>-3046.1994837414859</v>
      </c>
      <c r="AJ25">
        <f t="shared" si="7"/>
        <v>38.359497185940654</v>
      </c>
      <c r="AK25">
        <f t="shared" si="22"/>
        <v>119.39434176622341</v>
      </c>
      <c r="AL25">
        <f t="shared" si="8"/>
        <v>-2888.4456447893217</v>
      </c>
      <c r="AN25">
        <f t="shared" si="9"/>
        <v>0</v>
      </c>
      <c r="AO25">
        <f t="shared" si="9"/>
        <v>0</v>
      </c>
      <c r="AP25">
        <f t="shared" si="9"/>
        <v>-0.77234191818511611</v>
      </c>
      <c r="AQ25">
        <f t="shared" si="9"/>
        <v>-250.97323068221559</v>
      </c>
      <c r="AR25">
        <f t="shared" si="9"/>
        <v>-251.74557260040069</v>
      </c>
      <c r="AS25">
        <f t="shared" si="9"/>
        <v>3.1701251461959776</v>
      </c>
      <c r="AT25">
        <f t="shared" si="9"/>
        <v>9.8670481344407648</v>
      </c>
      <c r="AU25">
        <f t="shared" si="9"/>
        <v>-238.70839931976394</v>
      </c>
      <c r="AW25">
        <v>22</v>
      </c>
      <c r="AX25">
        <f>IF(Z25&gt;0, (R25*SUMPRODUCT(K25:$K$98, X25:$X$98)-K25*$AZ$3)/Z25, 0)</f>
        <v>2230.0308662126404</v>
      </c>
    </row>
    <row r="26" spans="5:50" x14ac:dyDescent="0.25">
      <c r="E26">
        <v>2026</v>
      </c>
      <c r="F26" s="5">
        <f>EconomicRates!C66</f>
        <v>3.5571999999999999E-2</v>
      </c>
      <c r="G26" s="5">
        <f>EconomicRates!D66</f>
        <v>7.0000000000000007E-2</v>
      </c>
      <c r="H26" s="5">
        <f t="shared" si="10"/>
        <v>0.12000000000000001</v>
      </c>
      <c r="I26" s="5">
        <f t="shared" si="11"/>
        <v>1.1200000000000001</v>
      </c>
      <c r="J26">
        <f t="shared" si="12"/>
        <v>0.89285714285714279</v>
      </c>
      <c r="K26">
        <f t="shared" si="20"/>
        <v>7.3787955739146996E-2</v>
      </c>
      <c r="L26" s="2">
        <v>23</v>
      </c>
      <c r="M26" s="6">
        <v>4.1640000000000002E-3</v>
      </c>
      <c r="Q26" s="4">
        <f t="shared" si="21"/>
        <v>12.5</v>
      </c>
      <c r="R26">
        <f t="shared" si="0"/>
        <v>1000000</v>
      </c>
      <c r="S26">
        <f t="shared" si="1"/>
        <v>2207.1949156602577</v>
      </c>
      <c r="U26">
        <f t="shared" si="13"/>
        <v>4.1640000000000002E-3</v>
      </c>
      <c r="V26">
        <f t="shared" si="14"/>
        <v>0.01</v>
      </c>
      <c r="W26">
        <f t="shared" si="15"/>
        <v>0.74764613435546545</v>
      </c>
      <c r="X26">
        <f t="shared" si="16"/>
        <v>3.1131985034561585E-3</v>
      </c>
      <c r="Y26">
        <f t="shared" si="17"/>
        <v>7.4764613435546546E-3</v>
      </c>
      <c r="Z26">
        <f t="shared" si="18"/>
        <v>0.73705647450845468</v>
      </c>
      <c r="AB26">
        <f t="shared" si="19"/>
        <v>1667.2739566172506</v>
      </c>
      <c r="AC26">
        <f t="shared" si="2"/>
        <v>1626.8273030895355</v>
      </c>
      <c r="AE26">
        <f t="shared" si="3"/>
        <v>0</v>
      </c>
      <c r="AF26">
        <f t="shared" si="4"/>
        <v>0</v>
      </c>
      <c r="AG26">
        <f t="shared" si="4"/>
        <v>-9.2132059313556844</v>
      </c>
      <c r="AH26">
        <f t="shared" si="5"/>
        <v>-3113.1985034561585</v>
      </c>
      <c r="AI26">
        <f t="shared" si="6"/>
        <v>-3122.4117093875143</v>
      </c>
      <c r="AJ26">
        <f t="shared" si="7"/>
        <v>40.446653527715171</v>
      </c>
      <c r="AK26">
        <f t="shared" si="22"/>
        <v>116.70917696320755</v>
      </c>
      <c r="AL26">
        <f t="shared" si="8"/>
        <v>-2965.2558788965916</v>
      </c>
      <c r="AN26">
        <f t="shared" si="9"/>
        <v>0</v>
      </c>
      <c r="AO26">
        <f t="shared" si="9"/>
        <v>0</v>
      </c>
      <c r="AP26">
        <f t="shared" si="9"/>
        <v>-0.67982363147851987</v>
      </c>
      <c r="AQ26">
        <f t="shared" si="9"/>
        <v>-229.7165533802017</v>
      </c>
      <c r="AR26">
        <f t="shared" si="9"/>
        <v>-230.39637701168022</v>
      </c>
      <c r="AS26">
        <f t="shared" si="9"/>
        <v>2.9844758802996609</v>
      </c>
      <c r="AT26">
        <f t="shared" si="9"/>
        <v>8.6117315841134339</v>
      </c>
      <c r="AU26">
        <f t="shared" si="9"/>
        <v>-218.80016954726713</v>
      </c>
      <c r="AW26">
        <v>23</v>
      </c>
      <c r="AX26">
        <f>IF(Z26&gt;0, (R26*SUMPRODUCT(K26:$K$98, X26:$X$98)-K26*$AZ$3)/Z26, 0)</f>
        <v>2207.1949156602577</v>
      </c>
    </row>
    <row r="27" spans="5:50" x14ac:dyDescent="0.25">
      <c r="E27">
        <v>2027</v>
      </c>
      <c r="F27" s="5">
        <f>EconomicRates!C67</f>
        <v>3.5571999999999999E-2</v>
      </c>
      <c r="G27" s="5">
        <f>EconomicRates!D67</f>
        <v>7.0000000000000007E-2</v>
      </c>
      <c r="H27" s="5">
        <f t="shared" si="10"/>
        <v>0.12000000000000001</v>
      </c>
      <c r="I27" s="5">
        <f t="shared" si="11"/>
        <v>1.1200000000000001</v>
      </c>
      <c r="J27">
        <f t="shared" si="12"/>
        <v>0.89285714285714279</v>
      </c>
      <c r="K27">
        <f t="shared" si="20"/>
        <v>6.5882103338524095E-2</v>
      </c>
      <c r="L27" s="2">
        <v>24</v>
      </c>
      <c r="M27" s="6">
        <v>4.3350000000000003E-3</v>
      </c>
      <c r="Q27" s="4">
        <f t="shared" si="21"/>
        <v>12.5</v>
      </c>
      <c r="R27">
        <f t="shared" si="0"/>
        <v>1000000</v>
      </c>
      <c r="S27">
        <f t="shared" si="1"/>
        <v>2181.8321353208576</v>
      </c>
      <c r="U27">
        <f t="shared" si="13"/>
        <v>4.3350000000000003E-3</v>
      </c>
      <c r="V27">
        <f t="shared" si="14"/>
        <v>0.01</v>
      </c>
      <c r="W27">
        <f t="shared" si="15"/>
        <v>0.73705647450845468</v>
      </c>
      <c r="X27">
        <f t="shared" si="16"/>
        <v>3.1951398169941512E-3</v>
      </c>
      <c r="Y27">
        <f t="shared" si="17"/>
        <v>7.3705647450845466E-3</v>
      </c>
      <c r="Z27">
        <f t="shared" si="18"/>
        <v>0.72649076994637596</v>
      </c>
      <c r="AB27">
        <f t="shared" si="19"/>
        <v>1626.8273030895355</v>
      </c>
      <c r="AC27">
        <f t="shared" si="2"/>
        <v>1585.0809078829955</v>
      </c>
      <c r="AE27">
        <f t="shared" si="3"/>
        <v>0</v>
      </c>
      <c r="AF27">
        <f t="shared" si="4"/>
        <v>0</v>
      </c>
      <c r="AG27">
        <f t="shared" si="4"/>
        <v>-9.0811346243296995</v>
      </c>
      <c r="AH27">
        <f t="shared" si="5"/>
        <v>-3195.1398169941513</v>
      </c>
      <c r="AI27">
        <f t="shared" si="6"/>
        <v>-3204.2209516184807</v>
      </c>
      <c r="AJ27">
        <f t="shared" si="7"/>
        <v>41.746395206540001</v>
      </c>
      <c r="AK27">
        <f t="shared" si="22"/>
        <v>113.87791121626749</v>
      </c>
      <c r="AL27">
        <f t="shared" si="8"/>
        <v>-3048.5966451956733</v>
      </c>
      <c r="AN27">
        <f t="shared" si="9"/>
        <v>0</v>
      </c>
      <c r="AO27">
        <f t="shared" si="9"/>
        <v>0</v>
      </c>
      <c r="AP27">
        <f t="shared" si="9"/>
        <v>-0.59828424975113847</v>
      </c>
      <c r="AQ27">
        <f t="shared" si="9"/>
        <v>-210.50253160424163</v>
      </c>
      <c r="AR27">
        <f t="shared" si="9"/>
        <v>-211.10081585399277</v>
      </c>
      <c r="AS27">
        <f t="shared" si="9"/>
        <v>2.7503403230081354</v>
      </c>
      <c r="AT27">
        <f t="shared" si="9"/>
        <v>7.5025163147254066</v>
      </c>
      <c r="AU27">
        <f t="shared" si="9"/>
        <v>-200.84795921625923</v>
      </c>
      <c r="AW27">
        <v>24</v>
      </c>
      <c r="AX27">
        <f>IF(Z27&gt;0, (R27*SUMPRODUCT(K27:$K$98, X27:$X$98)-K27*$AZ$3)/Z27, 0)</f>
        <v>2181.8321353208576</v>
      </c>
    </row>
    <row r="28" spans="5:50" x14ac:dyDescent="0.25">
      <c r="E28">
        <v>2028</v>
      </c>
      <c r="F28" s="5">
        <f>EconomicRates!C68</f>
        <v>3.5571999999999999E-2</v>
      </c>
      <c r="G28" s="5">
        <f>EconomicRates!D68</f>
        <v>7.0000000000000007E-2</v>
      </c>
      <c r="H28" s="5">
        <f t="shared" si="10"/>
        <v>0.12000000000000001</v>
      </c>
      <c r="I28" s="5">
        <f t="shared" si="11"/>
        <v>1.1200000000000001</v>
      </c>
      <c r="J28">
        <f t="shared" si="12"/>
        <v>0.89285714285714279</v>
      </c>
      <c r="K28">
        <f t="shared" si="20"/>
        <v>5.8823306552253651E-2</v>
      </c>
      <c r="L28" s="2">
        <v>25</v>
      </c>
      <c r="M28" s="6">
        <v>4.522E-3</v>
      </c>
      <c r="Q28" s="4">
        <f t="shared" si="21"/>
        <v>12.5</v>
      </c>
      <c r="R28">
        <f t="shared" si="0"/>
        <v>1000000</v>
      </c>
      <c r="S28">
        <f t="shared" si="1"/>
        <v>2154.3808546671421</v>
      </c>
      <c r="U28">
        <f t="shared" si="13"/>
        <v>4.522E-3</v>
      </c>
      <c r="V28">
        <f t="shared" si="14"/>
        <v>0.01</v>
      </c>
      <c r="W28">
        <f t="shared" si="15"/>
        <v>0.72649076994637596</v>
      </c>
      <c r="X28">
        <f t="shared" si="16"/>
        <v>3.285191261697512E-3</v>
      </c>
      <c r="Y28">
        <f t="shared" si="17"/>
        <v>7.2649076994637596E-3</v>
      </c>
      <c r="Z28">
        <f t="shared" si="18"/>
        <v>0.71594067098521474</v>
      </c>
      <c r="AB28">
        <f t="shared" si="19"/>
        <v>1585.0809078829955</v>
      </c>
      <c r="AC28">
        <f t="shared" si="2"/>
        <v>1542.4088746480941</v>
      </c>
      <c r="AE28">
        <f t="shared" si="3"/>
        <v>0</v>
      </c>
      <c r="AF28">
        <f t="shared" si="4"/>
        <v>0</v>
      </c>
      <c r="AG28">
        <f t="shared" si="4"/>
        <v>-8.9492583873151847</v>
      </c>
      <c r="AH28">
        <f t="shared" si="5"/>
        <v>-3285.1912616975119</v>
      </c>
      <c r="AI28">
        <f t="shared" si="6"/>
        <v>-3294.1405200848271</v>
      </c>
      <c r="AJ28">
        <f t="shared" si="7"/>
        <v>42.672033234901392</v>
      </c>
      <c r="AK28">
        <f t="shared" si="22"/>
        <v>110.95566355180969</v>
      </c>
      <c r="AL28">
        <f t="shared" si="8"/>
        <v>-3140.512823298116</v>
      </c>
      <c r="AN28">
        <f t="shared" si="9"/>
        <v>0</v>
      </c>
      <c r="AO28">
        <f t="shared" si="9"/>
        <v>0</v>
      </c>
      <c r="AP28">
        <f t="shared" si="9"/>
        <v>-0.52642496953236828</v>
      </c>
      <c r="AQ28">
        <f t="shared" si="9"/>
        <v>-193.24581266961769</v>
      </c>
      <c r="AR28">
        <f t="shared" si="9"/>
        <v>-193.77223763915006</v>
      </c>
      <c r="AS28">
        <f t="shared" si="9"/>
        <v>2.5101100921845605</v>
      </c>
      <c r="AT28">
        <f t="shared" si="9"/>
        <v>6.5267790108168189</v>
      </c>
      <c r="AU28">
        <f t="shared" si="9"/>
        <v>-184.73534853614868</v>
      </c>
      <c r="AW28">
        <v>25</v>
      </c>
      <c r="AX28">
        <f>IF(Z28&gt;0, (R28*SUMPRODUCT(K28:$K$98, X28:$X$98)-K28*$AZ$3)/Z28, 0)</f>
        <v>2154.3808546671421</v>
      </c>
    </row>
    <row r="29" spans="5:50" x14ac:dyDescent="0.25">
      <c r="E29">
        <v>2029</v>
      </c>
      <c r="F29" s="5">
        <f>EconomicRates!C69</f>
        <v>3.5571999999999999E-2</v>
      </c>
      <c r="G29" s="5">
        <f>EconomicRates!D69</f>
        <v>7.0000000000000007E-2</v>
      </c>
      <c r="H29" s="5">
        <f t="shared" si="10"/>
        <v>0.12000000000000001</v>
      </c>
      <c r="I29" s="5">
        <f t="shared" si="11"/>
        <v>1.1200000000000001</v>
      </c>
      <c r="J29">
        <f t="shared" si="12"/>
        <v>0.89285714285714279</v>
      </c>
      <c r="K29">
        <f t="shared" si="20"/>
        <v>5.2520809421655039E-2</v>
      </c>
      <c r="L29" s="2">
        <v>26</v>
      </c>
      <c r="M29" s="6">
        <v>4.7470000000000004E-3</v>
      </c>
      <c r="Q29" s="4">
        <f t="shared" si="21"/>
        <v>12.5</v>
      </c>
      <c r="R29">
        <f t="shared" si="0"/>
        <v>1000000</v>
      </c>
      <c r="S29">
        <f t="shared" si="1"/>
        <v>2125.104194047125</v>
      </c>
      <c r="U29">
        <f t="shared" si="13"/>
        <v>4.7470000000000004E-3</v>
      </c>
      <c r="V29">
        <f t="shared" si="14"/>
        <v>0.01</v>
      </c>
      <c r="W29">
        <f t="shared" si="15"/>
        <v>0.71594067098521474</v>
      </c>
      <c r="X29">
        <f t="shared" si="16"/>
        <v>3.3985703651668148E-3</v>
      </c>
      <c r="Y29">
        <f t="shared" si="17"/>
        <v>7.1594067098521477E-3</v>
      </c>
      <c r="Z29">
        <f t="shared" si="18"/>
        <v>0.70538269391019581</v>
      </c>
      <c r="AB29">
        <f t="shared" si="19"/>
        <v>1542.4088746480941</v>
      </c>
      <c r="AC29">
        <f t="shared" si="2"/>
        <v>1499.0117212368166</v>
      </c>
      <c r="AE29">
        <f t="shared" si="3"/>
        <v>0</v>
      </c>
      <c r="AF29">
        <f t="shared" si="4"/>
        <v>0</v>
      </c>
      <c r="AG29">
        <f t="shared" si="4"/>
        <v>-8.8172836738774478</v>
      </c>
      <c r="AH29">
        <f t="shared" si="5"/>
        <v>-3398.570365166815</v>
      </c>
      <c r="AI29">
        <f t="shared" si="6"/>
        <v>-3407.3876488406922</v>
      </c>
      <c r="AJ29">
        <f t="shared" si="7"/>
        <v>43.397153411277486</v>
      </c>
      <c r="AK29">
        <f t="shared" si="22"/>
        <v>107.96862122536659</v>
      </c>
      <c r="AL29">
        <f t="shared" si="8"/>
        <v>-3256.0218742040483</v>
      </c>
      <c r="AN29">
        <f t="shared" si="9"/>
        <v>0</v>
      </c>
      <c r="AO29">
        <f t="shared" si="9"/>
        <v>0</v>
      </c>
      <c r="AP29">
        <f t="shared" si="9"/>
        <v>-0.46309087545238781</v>
      </c>
      <c r="AQ29">
        <f t="shared" si="9"/>
        <v>-178.49566645501088</v>
      </c>
      <c r="AR29">
        <f t="shared" si="9"/>
        <v>-178.95875733046324</v>
      </c>
      <c r="AS29">
        <f t="shared" si="9"/>
        <v>2.2792536237560319</v>
      </c>
      <c r="AT29">
        <f t="shared" si="9"/>
        <v>5.6705993788963376</v>
      </c>
      <c r="AU29">
        <f t="shared" si="9"/>
        <v>-171.00890432781088</v>
      </c>
      <c r="AW29">
        <v>26</v>
      </c>
      <c r="AX29">
        <f>IF(Z29&gt;0, (R29*SUMPRODUCT(K29:$K$98, X29:$X$98)-K29*$AZ$3)/Z29, 0)</f>
        <v>2125.104194047125</v>
      </c>
    </row>
    <row r="30" spans="5:50" x14ac:dyDescent="0.25">
      <c r="E30">
        <v>2030</v>
      </c>
      <c r="F30" s="5">
        <f>EconomicRates!C70</f>
        <v>3.5571999999999999E-2</v>
      </c>
      <c r="G30" s="5">
        <f>EconomicRates!D70</f>
        <v>7.0000000000000007E-2</v>
      </c>
      <c r="H30" s="5">
        <f t="shared" si="10"/>
        <v>0.12000000000000001</v>
      </c>
      <c r="I30" s="5">
        <f t="shared" si="11"/>
        <v>1.1200000000000001</v>
      </c>
      <c r="J30">
        <f t="shared" si="12"/>
        <v>0.89285714285714279</v>
      </c>
      <c r="K30">
        <f t="shared" si="20"/>
        <v>4.6893579840763422E-2</v>
      </c>
      <c r="L30" s="2">
        <v>27</v>
      </c>
      <c r="M30" s="6">
        <v>4.9870000000000001E-3</v>
      </c>
      <c r="Q30" s="4">
        <f t="shared" si="21"/>
        <v>12.5</v>
      </c>
      <c r="R30">
        <f t="shared" si="0"/>
        <v>1000000</v>
      </c>
      <c r="S30">
        <f t="shared" si="1"/>
        <v>2093.1004864622546</v>
      </c>
      <c r="U30">
        <f t="shared" si="13"/>
        <v>4.9870000000000001E-3</v>
      </c>
      <c r="V30">
        <f t="shared" si="14"/>
        <v>0.01</v>
      </c>
      <c r="W30">
        <f t="shared" si="15"/>
        <v>0.70538269391019581</v>
      </c>
      <c r="X30">
        <f t="shared" si="16"/>
        <v>3.5177434945301467E-3</v>
      </c>
      <c r="Y30">
        <f t="shared" si="17"/>
        <v>7.0538269391019585E-3</v>
      </c>
      <c r="Z30">
        <f t="shared" si="18"/>
        <v>0.69481112347656371</v>
      </c>
      <c r="AB30">
        <f t="shared" si="19"/>
        <v>1499.0117212368166</v>
      </c>
      <c r="AC30">
        <f t="shared" si="2"/>
        <v>1454.3095005481812</v>
      </c>
      <c r="AE30">
        <f t="shared" si="3"/>
        <v>0</v>
      </c>
      <c r="AF30">
        <f t="shared" si="4"/>
        <v>0</v>
      </c>
      <c r="AG30">
        <f t="shared" si="4"/>
        <v>-8.6851390434570455</v>
      </c>
      <c r="AH30">
        <f t="shared" si="5"/>
        <v>-3517.7434945301466</v>
      </c>
      <c r="AI30">
        <f t="shared" si="6"/>
        <v>-3526.4286335736037</v>
      </c>
      <c r="AJ30">
        <f t="shared" si="7"/>
        <v>44.702220688635407</v>
      </c>
      <c r="AK30">
        <f t="shared" si="22"/>
        <v>104.93082048657718</v>
      </c>
      <c r="AL30">
        <f t="shared" si="8"/>
        <v>-3376.7955923983914</v>
      </c>
      <c r="AN30">
        <f t="shared" si="9"/>
        <v>0</v>
      </c>
      <c r="AO30">
        <f t="shared" si="9"/>
        <v>0</v>
      </c>
      <c r="AP30">
        <f t="shared" si="9"/>
        <v>-0.40727726116248464</v>
      </c>
      <c r="AQ30">
        <f t="shared" si="9"/>
        <v>-164.95958542007554</v>
      </c>
      <c r="AR30">
        <f t="shared" si="9"/>
        <v>-165.36686268123805</v>
      </c>
      <c r="AS30">
        <f t="shared" si="9"/>
        <v>2.0962471549219508</v>
      </c>
      <c r="AT30">
        <f t="shared" si="9"/>
        <v>4.9205818082441208</v>
      </c>
      <c r="AU30">
        <f t="shared" si="9"/>
        <v>-158.35003371807198</v>
      </c>
      <c r="AW30">
        <v>27</v>
      </c>
      <c r="AX30">
        <f>IF(Z30&gt;0, (R30*SUMPRODUCT(K30:$K$98, X30:$X$98)-K30*$AZ$3)/Z30, 0)</f>
        <v>2093.1004864622546</v>
      </c>
    </row>
    <row r="31" spans="5:50" x14ac:dyDescent="0.25">
      <c r="E31">
        <v>2031</v>
      </c>
      <c r="F31" s="5">
        <f>EconomicRates!C71</f>
        <v>3.5571999999999999E-2</v>
      </c>
      <c r="G31" s="5">
        <f>EconomicRates!D71</f>
        <v>7.0000000000000007E-2</v>
      </c>
      <c r="H31" s="5">
        <f t="shared" si="10"/>
        <v>0.12000000000000001</v>
      </c>
      <c r="I31" s="5">
        <f t="shared" si="11"/>
        <v>1.1200000000000001</v>
      </c>
      <c r="J31">
        <f t="shared" si="12"/>
        <v>0.89285714285714279</v>
      </c>
      <c r="K31">
        <f t="shared" si="20"/>
        <v>4.1869267714967337E-2</v>
      </c>
      <c r="L31" s="2">
        <v>28</v>
      </c>
      <c r="M31" s="6">
        <v>5.2249999999999996E-3</v>
      </c>
      <c r="Q31" s="4">
        <f t="shared" si="21"/>
        <v>12.5</v>
      </c>
      <c r="R31">
        <f t="shared" si="0"/>
        <v>1000000</v>
      </c>
      <c r="S31">
        <f t="shared" si="1"/>
        <v>2058.9610889375599</v>
      </c>
      <c r="U31">
        <f t="shared" si="13"/>
        <v>5.2249999999999996E-3</v>
      </c>
      <c r="V31">
        <f t="shared" si="14"/>
        <v>0.01</v>
      </c>
      <c r="W31">
        <f t="shared" si="15"/>
        <v>0.69481112347656371</v>
      </c>
      <c r="X31">
        <f t="shared" si="16"/>
        <v>3.630388120165045E-3</v>
      </c>
      <c r="Y31">
        <f t="shared" si="17"/>
        <v>6.9481112347656374E-3</v>
      </c>
      <c r="Z31">
        <f t="shared" si="18"/>
        <v>0.68423262412163299</v>
      </c>
      <c r="AB31">
        <f t="shared" si="19"/>
        <v>1454.3095005481812</v>
      </c>
      <c r="AC31">
        <f t="shared" si="2"/>
        <v>1408.8083488480816</v>
      </c>
      <c r="AE31">
        <f t="shared" si="3"/>
        <v>0</v>
      </c>
      <c r="AF31">
        <f t="shared" si="4"/>
        <v>0</v>
      </c>
      <c r="AG31">
        <f t="shared" si="4"/>
        <v>-8.5529078015204121</v>
      </c>
      <c r="AH31">
        <f t="shared" si="5"/>
        <v>-3630.3881201650452</v>
      </c>
      <c r="AI31">
        <f t="shared" si="6"/>
        <v>-3638.9410279665658</v>
      </c>
      <c r="AJ31">
        <f t="shared" si="7"/>
        <v>45.501151700099626</v>
      </c>
      <c r="AK31">
        <f t="shared" si="22"/>
        <v>101.80166503837269</v>
      </c>
      <c r="AL31">
        <f t="shared" si="8"/>
        <v>-3491.638211228093</v>
      </c>
      <c r="AN31">
        <f t="shared" si="9"/>
        <v>0</v>
      </c>
      <c r="AO31">
        <f t="shared" si="9"/>
        <v>0</v>
      </c>
      <c r="AP31">
        <f t="shared" si="9"/>
        <v>-0.35810398648329084</v>
      </c>
      <c r="AQ31">
        <f t="shared" si="9"/>
        <v>-152.00169211242729</v>
      </c>
      <c r="AR31">
        <f t="shared" si="9"/>
        <v>-152.35979609891058</v>
      </c>
      <c r="AS31">
        <f t="shared" si="9"/>
        <v>1.9050999018708124</v>
      </c>
      <c r="AT31">
        <f t="shared" si="9"/>
        <v>4.2623611673210569</v>
      </c>
      <c r="AU31">
        <f t="shared" si="9"/>
        <v>-146.19233502971869</v>
      </c>
      <c r="AW31">
        <v>28</v>
      </c>
      <c r="AX31">
        <f>IF(Z31&gt;0, (R31*SUMPRODUCT(K31:$K$98, X31:$X$98)-K31*$AZ$3)/Z31, 0)</f>
        <v>2058.9610889375599</v>
      </c>
    </row>
    <row r="32" spans="5:50" x14ac:dyDescent="0.25">
      <c r="E32">
        <v>2032</v>
      </c>
      <c r="F32" s="5">
        <f>EconomicRates!C72</f>
        <v>3.5571999999999999E-2</v>
      </c>
      <c r="G32" s="5">
        <f>EconomicRates!D72</f>
        <v>7.0000000000000007E-2</v>
      </c>
      <c r="H32" s="5">
        <f t="shared" si="10"/>
        <v>0.12000000000000001</v>
      </c>
      <c r="I32" s="5">
        <f t="shared" si="11"/>
        <v>1.1200000000000001</v>
      </c>
      <c r="J32">
        <f t="shared" si="12"/>
        <v>0.89285714285714279</v>
      </c>
      <c r="K32">
        <f t="shared" si="20"/>
        <v>3.7383274745506546E-2</v>
      </c>
      <c r="L32" s="2">
        <v>29</v>
      </c>
      <c r="M32" s="6">
        <v>5.4879999999999998E-3</v>
      </c>
      <c r="Q32" s="4">
        <f t="shared" si="21"/>
        <v>12.5</v>
      </c>
      <c r="R32">
        <f t="shared" si="0"/>
        <v>1000000</v>
      </c>
      <c r="S32">
        <f t="shared" si="1"/>
        <v>2024.0419642198331</v>
      </c>
      <c r="U32">
        <f t="shared" si="13"/>
        <v>5.4879999999999998E-3</v>
      </c>
      <c r="V32">
        <f t="shared" si="14"/>
        <v>0.01</v>
      </c>
      <c r="W32">
        <f t="shared" si="15"/>
        <v>0.68423262412163299</v>
      </c>
      <c r="X32">
        <f t="shared" si="16"/>
        <v>3.7550686411795217E-3</v>
      </c>
      <c r="Y32">
        <f t="shared" si="17"/>
        <v>6.84232624121633E-3</v>
      </c>
      <c r="Z32">
        <f t="shared" si="18"/>
        <v>0.67363522923923724</v>
      </c>
      <c r="AB32">
        <f t="shared" si="19"/>
        <v>1408.8083488480816</v>
      </c>
      <c r="AC32">
        <f t="shared" si="2"/>
        <v>1363.4659725570632</v>
      </c>
      <c r="AE32">
        <f t="shared" si="3"/>
        <v>0</v>
      </c>
      <c r="AF32">
        <f t="shared" si="4"/>
        <v>0</v>
      </c>
      <c r="AG32">
        <f t="shared" si="4"/>
        <v>-8.4204403654904656</v>
      </c>
      <c r="AH32">
        <f t="shared" si="5"/>
        <v>-3755.0686411795218</v>
      </c>
      <c r="AI32">
        <f t="shared" si="6"/>
        <v>-3763.4890815450121</v>
      </c>
      <c r="AJ32">
        <f t="shared" si="7"/>
        <v>45.342376291018354</v>
      </c>
      <c r="AK32">
        <f t="shared" si="22"/>
        <v>98.616584419365722</v>
      </c>
      <c r="AL32">
        <f t="shared" si="8"/>
        <v>-3619.5301208346282</v>
      </c>
      <c r="AN32">
        <f t="shared" si="9"/>
        <v>0</v>
      </c>
      <c r="AO32">
        <f t="shared" si="9"/>
        <v>0</v>
      </c>
      <c r="AP32">
        <f t="shared" si="9"/>
        <v>-0.31478363566128365</v>
      </c>
      <c r="AQ32">
        <f t="shared" si="9"/>
        <v>-140.37676270144999</v>
      </c>
      <c r="AR32">
        <f t="shared" si="9"/>
        <v>-140.69154633711128</v>
      </c>
      <c r="AS32">
        <f t="shared" si="9"/>
        <v>1.6950465105012813</v>
      </c>
      <c r="AT32">
        <f t="shared" si="9"/>
        <v>3.686610869812589</v>
      </c>
      <c r="AU32">
        <f t="shared" si="9"/>
        <v>-135.30988895679741</v>
      </c>
      <c r="AW32">
        <v>29</v>
      </c>
      <c r="AX32">
        <f>IF(Z32&gt;0, (R32*SUMPRODUCT(K32:$K$98, X32:$X$98)-K32*$AZ$3)/Z32, 0)</f>
        <v>2024.0419642198331</v>
      </c>
    </row>
    <row r="33" spans="5:50" x14ac:dyDescent="0.25">
      <c r="E33">
        <v>2033</v>
      </c>
      <c r="F33" s="5">
        <f>EconomicRates!C73</f>
        <v>3.5571999999999999E-2</v>
      </c>
      <c r="G33" s="5">
        <f>EconomicRates!D73</f>
        <v>7.0000000000000007E-2</v>
      </c>
      <c r="H33" s="5">
        <f t="shared" si="10"/>
        <v>0.12000000000000001</v>
      </c>
      <c r="I33" s="5">
        <f t="shared" si="11"/>
        <v>1.1200000000000001</v>
      </c>
      <c r="J33">
        <f t="shared" si="12"/>
        <v>0.89285714285714279</v>
      </c>
      <c r="K33">
        <f t="shared" si="20"/>
        <v>3.337792387991656E-2</v>
      </c>
      <c r="L33" s="2">
        <v>30</v>
      </c>
      <c r="M33" s="6">
        <v>5.7670000000000004E-3</v>
      </c>
      <c r="Q33" s="4">
        <f t="shared" si="21"/>
        <v>12.5</v>
      </c>
      <c r="R33">
        <f t="shared" si="0"/>
        <v>1000000</v>
      </c>
      <c r="S33">
        <f t="shared" si="1"/>
        <v>1988.375353977219</v>
      </c>
      <c r="U33">
        <f t="shared" si="13"/>
        <v>5.7670000000000004E-3</v>
      </c>
      <c r="V33">
        <f t="shared" si="14"/>
        <v>0.01</v>
      </c>
      <c r="W33">
        <f t="shared" si="15"/>
        <v>0.67363522923923724</v>
      </c>
      <c r="X33">
        <f t="shared" si="16"/>
        <v>3.8848543670226814E-3</v>
      </c>
      <c r="Y33">
        <f t="shared" si="17"/>
        <v>6.7363522923923726E-3</v>
      </c>
      <c r="Z33">
        <f t="shared" si="18"/>
        <v>0.66301402257982223</v>
      </c>
      <c r="AB33">
        <f t="shared" si="19"/>
        <v>1363.4659725570632</v>
      </c>
      <c r="AC33">
        <f t="shared" si="2"/>
        <v>1318.3207418390139</v>
      </c>
      <c r="AE33">
        <f t="shared" si="3"/>
        <v>0</v>
      </c>
      <c r="AF33">
        <f t="shared" si="4"/>
        <v>0</v>
      </c>
      <c r="AG33">
        <f t="shared" si="4"/>
        <v>-8.2876752822477773</v>
      </c>
      <c r="AH33">
        <f t="shared" si="5"/>
        <v>-3884.8543670226813</v>
      </c>
      <c r="AI33">
        <f t="shared" si="6"/>
        <v>-3893.142042304929</v>
      </c>
      <c r="AJ33">
        <f t="shared" si="7"/>
        <v>45.145230718049334</v>
      </c>
      <c r="AK33">
        <f t="shared" si="22"/>
        <v>95.442618078994428</v>
      </c>
      <c r="AL33">
        <f t="shared" si="8"/>
        <v>-3752.5541935078854</v>
      </c>
      <c r="AN33">
        <f t="shared" si="9"/>
        <v>0</v>
      </c>
      <c r="AO33">
        <f t="shared" si="9"/>
        <v>0</v>
      </c>
      <c r="AP33">
        <f t="shared" si="9"/>
        <v>-0.27662539471233233</v>
      </c>
      <c r="AQ33">
        <f t="shared" si="9"/>
        <v>-129.66837334704448</v>
      </c>
      <c r="AR33">
        <f t="shared" si="9"/>
        <v>-129.94499874175682</v>
      </c>
      <c r="AS33">
        <f t="shared" si="9"/>
        <v>1.5068540744483214</v>
      </c>
      <c r="AT33">
        <f t="shared" si="9"/>
        <v>3.185676441140624</v>
      </c>
      <c r="AU33">
        <f t="shared" si="9"/>
        <v>-125.25246822616788</v>
      </c>
      <c r="AW33">
        <v>30</v>
      </c>
      <c r="AX33">
        <f>IF(Z33&gt;0, (R33*SUMPRODUCT(K33:$K$98, X33:$X$98)-K33*$AZ$3)/Z33, 0)</f>
        <v>1988.375353977219</v>
      </c>
    </row>
    <row r="34" spans="5:50" x14ac:dyDescent="0.25">
      <c r="E34">
        <v>2034</v>
      </c>
      <c r="F34" s="5">
        <f>EconomicRates!C74</f>
        <v>3.5571999999999999E-2</v>
      </c>
      <c r="G34" s="5">
        <f>EconomicRates!D74</f>
        <v>7.0000000000000007E-2</v>
      </c>
      <c r="H34" s="5">
        <f t="shared" si="10"/>
        <v>0.12000000000000001</v>
      </c>
      <c r="I34" s="5">
        <f t="shared" si="11"/>
        <v>1.1200000000000001</v>
      </c>
      <c r="J34">
        <f t="shared" si="12"/>
        <v>0.89285714285714279</v>
      </c>
      <c r="K34">
        <f t="shared" si="20"/>
        <v>2.9801717749925499E-2</v>
      </c>
      <c r="L34" s="2">
        <v>31</v>
      </c>
      <c r="M34" s="6">
        <v>6.0780000000000001E-3</v>
      </c>
      <c r="Q34" s="4">
        <f t="shared" si="21"/>
        <v>12.5</v>
      </c>
      <c r="R34">
        <f t="shared" si="0"/>
        <v>1000000</v>
      </c>
      <c r="S34">
        <f t="shared" si="1"/>
        <v>1952.4374185681982</v>
      </c>
      <c r="U34">
        <f t="shared" si="13"/>
        <v>6.0780000000000001E-3</v>
      </c>
      <c r="V34">
        <f t="shared" si="14"/>
        <v>0.01</v>
      </c>
      <c r="W34">
        <f t="shared" si="15"/>
        <v>0.66301402257982223</v>
      </c>
      <c r="X34">
        <f t="shared" si="16"/>
        <v>4.0297992292401595E-3</v>
      </c>
      <c r="Y34">
        <f t="shared" si="17"/>
        <v>6.6301402257982226E-3</v>
      </c>
      <c r="Z34">
        <f t="shared" si="18"/>
        <v>0.65235408312478382</v>
      </c>
      <c r="AB34">
        <f t="shared" si="19"/>
        <v>1318.3207418390139</v>
      </c>
      <c r="AC34">
        <f t="shared" si="2"/>
        <v>1273.6805220485767</v>
      </c>
      <c r="AE34">
        <f t="shared" si="3"/>
        <v>0</v>
      </c>
      <c r="AF34">
        <f t="shared" si="4"/>
        <v>0</v>
      </c>
      <c r="AG34">
        <f t="shared" si="4"/>
        <v>-8.154426039059798</v>
      </c>
      <c r="AH34">
        <f t="shared" si="5"/>
        <v>-4029.7992292401595</v>
      </c>
      <c r="AI34">
        <f t="shared" si="6"/>
        <v>-4037.9536552792192</v>
      </c>
      <c r="AJ34">
        <f t="shared" si="7"/>
        <v>44.640219790437186</v>
      </c>
      <c r="AK34">
        <f t="shared" si="22"/>
        <v>92.282451928730978</v>
      </c>
      <c r="AL34">
        <f t="shared" si="8"/>
        <v>-3901.030983560051</v>
      </c>
      <c r="AN34">
        <f t="shared" si="9"/>
        <v>0</v>
      </c>
      <c r="AO34">
        <f t="shared" si="9"/>
        <v>0</v>
      </c>
      <c r="AP34">
        <f t="shared" si="9"/>
        <v>-0.24301590322870306</v>
      </c>
      <c r="AQ34">
        <f t="shared" si="9"/>
        <v>-120.09493921868255</v>
      </c>
      <c r="AR34">
        <f t="shared" si="9"/>
        <v>-120.33795512191125</v>
      </c>
      <c r="AS34">
        <f t="shared" si="9"/>
        <v>1.3303552304892474</v>
      </c>
      <c r="AT34">
        <f t="shared" si="9"/>
        <v>2.7501755856511085</v>
      </c>
      <c r="AU34">
        <f t="shared" ref="AU34:AU89" si="23">AL34*$K34</f>
        <v>-116.2574243057709</v>
      </c>
      <c r="AW34">
        <v>31</v>
      </c>
      <c r="AX34">
        <f>IF(Z34&gt;0, (R34*SUMPRODUCT(K34:$K$98, X34:$X$98)-K34*$AZ$3)/Z34, 0)</f>
        <v>1952.4374185681982</v>
      </c>
    </row>
    <row r="35" spans="5:50" x14ac:dyDescent="0.25">
      <c r="E35">
        <v>2035</v>
      </c>
      <c r="F35" s="5">
        <f>EconomicRates!C75</f>
        <v>3.5571999999999999E-2</v>
      </c>
      <c r="G35" s="5">
        <f>EconomicRates!D75</f>
        <v>7.0000000000000007E-2</v>
      </c>
      <c r="H35" s="5">
        <f t="shared" si="10"/>
        <v>0.12000000000000001</v>
      </c>
      <c r="I35" s="5">
        <f t="shared" si="11"/>
        <v>1.1200000000000001</v>
      </c>
      <c r="J35">
        <f t="shared" si="12"/>
        <v>0.89285714285714279</v>
      </c>
      <c r="K35">
        <f t="shared" si="20"/>
        <v>2.660867656243348E-2</v>
      </c>
      <c r="L35" s="2">
        <v>32</v>
      </c>
      <c r="M35" s="6">
        <v>6.4359999999999999E-3</v>
      </c>
      <c r="Q35" s="4">
        <f t="shared" si="21"/>
        <v>12.5</v>
      </c>
      <c r="R35">
        <f t="shared" si="0"/>
        <v>1000000</v>
      </c>
      <c r="S35">
        <f t="shared" si="1"/>
        <v>1916.2130216828757</v>
      </c>
      <c r="U35">
        <f t="shared" si="13"/>
        <v>6.4359999999999999E-3</v>
      </c>
      <c r="V35">
        <f t="shared" si="14"/>
        <v>0.01</v>
      </c>
      <c r="W35">
        <f t="shared" si="15"/>
        <v>0.65235408312478382</v>
      </c>
      <c r="X35">
        <f t="shared" si="16"/>
        <v>4.1985508789911087E-3</v>
      </c>
      <c r="Y35">
        <f t="shared" si="17"/>
        <v>6.5235408312478383E-3</v>
      </c>
      <c r="Z35">
        <f t="shared" si="18"/>
        <v>0.64163199141454486</v>
      </c>
      <c r="AB35">
        <f t="shared" si="19"/>
        <v>1273.6805220485767</v>
      </c>
      <c r="AC35">
        <f t="shared" si="2"/>
        <v>1229.5035770768659</v>
      </c>
      <c r="AE35">
        <f t="shared" si="3"/>
        <v>0</v>
      </c>
      <c r="AF35">
        <f t="shared" ref="AF35:AG66" si="24">-$Z35*P35</f>
        <v>0</v>
      </c>
      <c r="AG35">
        <f t="shared" si="24"/>
        <v>-8.0203998926818105</v>
      </c>
      <c r="AH35">
        <f t="shared" si="5"/>
        <v>-4198.5508789911091</v>
      </c>
      <c r="AI35">
        <f t="shared" ref="AI35:AI66" si="25">SUM(AE35:AH35)</f>
        <v>-4206.5712788837909</v>
      </c>
      <c r="AJ35">
        <f t="shared" si="7"/>
        <v>44.176944971710782</v>
      </c>
      <c r="AK35">
        <f t="shared" si="22"/>
        <v>89.157636543400372</v>
      </c>
      <c r="AL35">
        <f t="shared" si="8"/>
        <v>-4073.2366973686794</v>
      </c>
      <c r="AN35">
        <f t="shared" ref="AN35:AT66" si="26">AE35*$K35</f>
        <v>0</v>
      </c>
      <c r="AO35">
        <f t="shared" si="26"/>
        <v>0</v>
      </c>
      <c r="AP35">
        <f t="shared" si="26"/>
        <v>-0.21341222664574649</v>
      </c>
      <c r="AQ35">
        <f t="shared" si="26"/>
        <v>-111.71788236999521</v>
      </c>
      <c r="AR35">
        <f t="shared" si="26"/>
        <v>-111.93129459664095</v>
      </c>
      <c r="AS35">
        <f t="shared" si="26"/>
        <v>1.1754900402686743</v>
      </c>
      <c r="AT35">
        <f t="shared" si="26"/>
        <v>2.3723667138543401</v>
      </c>
      <c r="AU35">
        <f t="shared" si="23"/>
        <v>-108.38343784251794</v>
      </c>
      <c r="AW35">
        <v>32</v>
      </c>
      <c r="AX35">
        <f>IF(Z35&gt;0, (R35*SUMPRODUCT(K35:$K$98, X35:$X$98)-K35*$AZ$3)/Z35, 0)</f>
        <v>1916.2130216828757</v>
      </c>
    </row>
    <row r="36" spans="5:50" x14ac:dyDescent="0.25">
      <c r="E36">
        <v>2036</v>
      </c>
      <c r="F36" s="5">
        <f>EconomicRates!C76</f>
        <v>3.5571999999999999E-2</v>
      </c>
      <c r="G36" s="5">
        <f>EconomicRates!D76</f>
        <v>7.0000000000000007E-2</v>
      </c>
      <c r="H36" s="5">
        <f t="shared" si="10"/>
        <v>0.12000000000000001</v>
      </c>
      <c r="I36" s="5">
        <f t="shared" si="11"/>
        <v>1.1200000000000001</v>
      </c>
      <c r="J36">
        <f t="shared" si="12"/>
        <v>0.89285714285714279</v>
      </c>
      <c r="K36">
        <f t="shared" si="20"/>
        <v>2.3757746930744176E-2</v>
      </c>
      <c r="L36" s="2">
        <v>33</v>
      </c>
      <c r="M36" s="6">
        <v>6.8199999999999997E-3</v>
      </c>
      <c r="Q36" s="4">
        <f t="shared" si="21"/>
        <v>12.5</v>
      </c>
      <c r="R36">
        <f t="shared" si="0"/>
        <v>1000000</v>
      </c>
      <c r="S36">
        <f t="shared" si="1"/>
        <v>1879.3515063950967</v>
      </c>
      <c r="U36">
        <f t="shared" si="13"/>
        <v>6.8199999999999997E-3</v>
      </c>
      <c r="V36">
        <f t="shared" si="14"/>
        <v>0.01</v>
      </c>
      <c r="W36">
        <f t="shared" si="15"/>
        <v>0.64163199141454486</v>
      </c>
      <c r="X36">
        <f t="shared" si="16"/>
        <v>4.3759301814471959E-3</v>
      </c>
      <c r="Y36">
        <f t="shared" si="17"/>
        <v>6.4163199141454488E-3</v>
      </c>
      <c r="Z36">
        <f t="shared" si="18"/>
        <v>0.63083974131895215</v>
      </c>
      <c r="AB36">
        <f t="shared" si="19"/>
        <v>1229.5035770768659</v>
      </c>
      <c r="AC36">
        <f t="shared" si="2"/>
        <v>1185.5696181416658</v>
      </c>
      <c r="AE36">
        <f t="shared" si="3"/>
        <v>0</v>
      </c>
      <c r="AF36">
        <f t="shared" si="24"/>
        <v>0</v>
      </c>
      <c r="AG36">
        <f t="shared" si="24"/>
        <v>-7.8854967664869022</v>
      </c>
      <c r="AH36">
        <f t="shared" si="5"/>
        <v>-4375.9301814471955</v>
      </c>
      <c r="AI36">
        <f t="shared" si="25"/>
        <v>-4383.8156782136821</v>
      </c>
      <c r="AJ36">
        <f t="shared" si="7"/>
        <v>43.933958935200053</v>
      </c>
      <c r="AK36">
        <f t="shared" si="22"/>
        <v>86.065250395380616</v>
      </c>
      <c r="AL36">
        <f t="shared" si="8"/>
        <v>-4253.8164688831012</v>
      </c>
      <c r="AN36">
        <f t="shared" si="26"/>
        <v>0</v>
      </c>
      <c r="AO36">
        <f t="shared" si="26"/>
        <v>0</v>
      </c>
      <c r="AP36">
        <f t="shared" si="26"/>
        <v>-0.18734163660139733</v>
      </c>
      <c r="AQ36">
        <f t="shared" si="26"/>
        <v>-103.96224183742791</v>
      </c>
      <c r="AR36">
        <f t="shared" si="26"/>
        <v>-104.1495834740293</v>
      </c>
      <c r="AS36">
        <f t="shared" si="26"/>
        <v>1.0437718780481897</v>
      </c>
      <c r="AT36">
        <f t="shared" si="26"/>
        <v>2.0447164384245826</v>
      </c>
      <c r="AU36">
        <f t="shared" si="23"/>
        <v>-101.06109515755652</v>
      </c>
      <c r="AW36">
        <v>33</v>
      </c>
      <c r="AX36">
        <f>IF(Z36&gt;0, (R36*SUMPRODUCT(K36:$K$98, X36:$X$98)-K36*$AZ$3)/Z36, 0)</f>
        <v>1879.3515063950967</v>
      </c>
    </row>
    <row r="37" spans="5:50" x14ac:dyDescent="0.25">
      <c r="E37">
        <v>2037</v>
      </c>
      <c r="F37" s="5">
        <f>EconomicRates!C77</f>
        <v>3.5571999999999999E-2</v>
      </c>
      <c r="G37" s="5">
        <f>EconomicRates!D77</f>
        <v>7.0000000000000007E-2</v>
      </c>
      <c r="H37" s="5">
        <f t="shared" si="10"/>
        <v>0.12000000000000001</v>
      </c>
      <c r="I37" s="5">
        <f t="shared" si="11"/>
        <v>1.1200000000000001</v>
      </c>
      <c r="J37">
        <f t="shared" si="12"/>
        <v>0.89285714285714279</v>
      </c>
      <c r="K37">
        <f t="shared" si="20"/>
        <v>2.1212274045307299E-2</v>
      </c>
      <c r="L37" s="2">
        <v>34</v>
      </c>
      <c r="M37" s="6">
        <v>7.2269999999999999E-3</v>
      </c>
      <c r="Q37" s="4">
        <f t="shared" si="21"/>
        <v>12.5</v>
      </c>
      <c r="R37">
        <f t="shared" si="0"/>
        <v>1000000</v>
      </c>
      <c r="S37">
        <f t="shared" si="1"/>
        <v>1842.2255330057446</v>
      </c>
      <c r="U37">
        <f t="shared" si="13"/>
        <v>7.2269999999999999E-3</v>
      </c>
      <c r="V37">
        <f t="shared" si="14"/>
        <v>0.01</v>
      </c>
      <c r="W37">
        <f t="shared" si="15"/>
        <v>0.63083974131895215</v>
      </c>
      <c r="X37">
        <f t="shared" si="16"/>
        <v>4.5590788105120674E-3</v>
      </c>
      <c r="Y37">
        <f t="shared" si="17"/>
        <v>6.308397413189522E-3</v>
      </c>
      <c r="Z37">
        <f t="shared" si="18"/>
        <v>0.6199722650952505</v>
      </c>
      <c r="AB37">
        <f t="shared" si="19"/>
        <v>1185.5696181416658</v>
      </c>
      <c r="AC37">
        <f t="shared" si="2"/>
        <v>1142.1287365138767</v>
      </c>
      <c r="AE37">
        <f t="shared" si="3"/>
        <v>0</v>
      </c>
      <c r="AF37">
        <f t="shared" si="24"/>
        <v>0</v>
      </c>
      <c r="AG37">
        <f t="shared" si="24"/>
        <v>-7.7496533136906312</v>
      </c>
      <c r="AH37">
        <f t="shared" si="5"/>
        <v>-4559.0788105120673</v>
      </c>
      <c r="AI37">
        <f t="shared" si="25"/>
        <v>-4566.8284638257583</v>
      </c>
      <c r="AJ37">
        <f t="shared" si="7"/>
        <v>43.440881627789167</v>
      </c>
      <c r="AK37">
        <f t="shared" si="22"/>
        <v>82.989873269916615</v>
      </c>
      <c r="AL37">
        <f t="shared" si="8"/>
        <v>-4440.3977089280525</v>
      </c>
      <c r="AN37">
        <f t="shared" si="26"/>
        <v>0</v>
      </c>
      <c r="AO37">
        <f t="shared" si="26"/>
        <v>0</v>
      </c>
      <c r="AP37">
        <f t="shared" si="26"/>
        <v>-0.16438776984612949</v>
      </c>
      <c r="AQ37">
        <f t="shared" si="26"/>
        <v>-96.708429122735595</v>
      </c>
      <c r="AR37">
        <f t="shared" si="26"/>
        <v>-96.872816892581739</v>
      </c>
      <c r="AS37">
        <f t="shared" si="26"/>
        <v>0.92147988585841889</v>
      </c>
      <c r="AT37">
        <f t="shared" si="26"/>
        <v>1.7604039347867941</v>
      </c>
      <c r="AU37">
        <f t="shared" si="23"/>
        <v>-94.190933071936527</v>
      </c>
      <c r="AW37">
        <v>34</v>
      </c>
      <c r="AX37">
        <f>IF(Z37&gt;0, (R37*SUMPRODUCT(K37:$K$98, X37:$X$98)-K37*$AZ$3)/Z37, 0)</f>
        <v>1842.2255330057446</v>
      </c>
    </row>
    <row r="38" spans="5:50" x14ac:dyDescent="0.25">
      <c r="E38">
        <v>2038</v>
      </c>
      <c r="F38" s="5">
        <f>EconomicRates!C78</f>
        <v>3.5571999999999999E-2</v>
      </c>
      <c r="G38" s="5">
        <f>EconomicRates!D78</f>
        <v>7.0000000000000007E-2</v>
      </c>
      <c r="H38" s="5">
        <f t="shared" si="10"/>
        <v>0.12000000000000001</v>
      </c>
      <c r="I38" s="5">
        <f t="shared" si="11"/>
        <v>1.1200000000000001</v>
      </c>
      <c r="J38">
        <f t="shared" si="12"/>
        <v>0.89285714285714279</v>
      </c>
      <c r="K38">
        <f t="shared" si="20"/>
        <v>1.8939530397595803E-2</v>
      </c>
      <c r="L38" s="2">
        <v>35</v>
      </c>
      <c r="M38" s="6">
        <v>7.6860000000000001E-3</v>
      </c>
      <c r="Q38" s="4">
        <f t="shared" si="21"/>
        <v>12.5</v>
      </c>
      <c r="R38">
        <f t="shared" si="0"/>
        <v>1000000</v>
      </c>
      <c r="S38">
        <f t="shared" si="1"/>
        <v>1805.3264572047071</v>
      </c>
      <c r="U38">
        <f t="shared" si="13"/>
        <v>7.6860000000000001E-3</v>
      </c>
      <c r="V38">
        <f t="shared" si="14"/>
        <v>0.01</v>
      </c>
      <c r="W38">
        <f t="shared" si="15"/>
        <v>0.6199722650952505</v>
      </c>
      <c r="X38">
        <f t="shared" si="16"/>
        <v>4.765106829522095E-3</v>
      </c>
      <c r="Y38">
        <f t="shared" si="17"/>
        <v>6.199722650952505E-3</v>
      </c>
      <c r="Z38">
        <f t="shared" si="18"/>
        <v>0.60900743561477588</v>
      </c>
      <c r="AB38">
        <f t="shared" si="19"/>
        <v>1142.1287365138767</v>
      </c>
      <c r="AC38">
        <f t="shared" si="2"/>
        <v>1099.4572361497471</v>
      </c>
      <c r="AE38">
        <f t="shared" si="3"/>
        <v>0</v>
      </c>
      <c r="AF38">
        <f t="shared" si="24"/>
        <v>0</v>
      </c>
      <c r="AG38">
        <f t="shared" si="24"/>
        <v>-7.6125929451846988</v>
      </c>
      <c r="AH38">
        <f t="shared" si="5"/>
        <v>-4765.1068295220948</v>
      </c>
      <c r="AI38">
        <f t="shared" si="25"/>
        <v>-4772.7194224672794</v>
      </c>
      <c r="AJ38">
        <f t="shared" si="7"/>
        <v>42.671500364129543</v>
      </c>
      <c r="AK38">
        <f t="shared" si="22"/>
        <v>79.949011555971381</v>
      </c>
      <c r="AL38">
        <f t="shared" si="8"/>
        <v>-4650.098910547179</v>
      </c>
      <c r="AN38">
        <f t="shared" si="26"/>
        <v>0</v>
      </c>
      <c r="AO38">
        <f t="shared" si="26"/>
        <v>0</v>
      </c>
      <c r="AP38">
        <f t="shared" si="26"/>
        <v>-0.14417893548984898</v>
      </c>
      <c r="AQ38">
        <f t="shared" si="26"/>
        <v>-90.248885645525078</v>
      </c>
      <c r="AR38">
        <f t="shared" si="26"/>
        <v>-90.393064581014926</v>
      </c>
      <c r="AS38">
        <f t="shared" si="26"/>
        <v>0.80817817825745186</v>
      </c>
      <c r="AT38">
        <f t="shared" si="26"/>
        <v>1.5141967346220582</v>
      </c>
      <c r="AU38">
        <f t="shared" si="23"/>
        <v>-88.070689668135429</v>
      </c>
      <c r="AW38">
        <v>35</v>
      </c>
      <c r="AX38">
        <f>IF(Z38&gt;0, (R38*SUMPRODUCT(K38:$K$98, X38:$X$98)-K38*$AZ$3)/Z38, 0)</f>
        <v>1805.3264572047071</v>
      </c>
    </row>
    <row r="39" spans="5:50" x14ac:dyDescent="0.25">
      <c r="E39">
        <v>2039</v>
      </c>
      <c r="F39" s="5">
        <f>EconomicRates!C79</f>
        <v>3.5571999999999999E-2</v>
      </c>
      <c r="G39" s="5">
        <f>EconomicRates!D79</f>
        <v>7.0000000000000007E-2</v>
      </c>
      <c r="H39" s="5">
        <f t="shared" si="10"/>
        <v>0.12000000000000001</v>
      </c>
      <c r="I39" s="5">
        <f t="shared" si="11"/>
        <v>1.1200000000000001</v>
      </c>
      <c r="J39">
        <f t="shared" si="12"/>
        <v>0.89285714285714279</v>
      </c>
      <c r="K39">
        <f t="shared" si="20"/>
        <v>1.6910294997853393E-2</v>
      </c>
      <c r="L39" s="2">
        <v>36</v>
      </c>
      <c r="M39" s="6">
        <v>8.2030000000000002E-3</v>
      </c>
      <c r="Q39" s="4">
        <f t="shared" si="21"/>
        <v>12.5</v>
      </c>
      <c r="R39">
        <f t="shared" si="0"/>
        <v>1000000</v>
      </c>
      <c r="S39">
        <f t="shared" si="1"/>
        <v>1768.552062264873</v>
      </c>
      <c r="U39">
        <f t="shared" si="13"/>
        <v>8.2030000000000002E-3</v>
      </c>
      <c r="V39">
        <f t="shared" si="14"/>
        <v>0.01</v>
      </c>
      <c r="W39">
        <f t="shared" si="15"/>
        <v>0.60900743561477588</v>
      </c>
      <c r="X39">
        <f t="shared" si="16"/>
        <v>4.9956879943480071E-3</v>
      </c>
      <c r="Y39">
        <f t="shared" si="17"/>
        <v>6.0900743561477589E-3</v>
      </c>
      <c r="Z39">
        <f t="shared" si="18"/>
        <v>0.59792167326428014</v>
      </c>
      <c r="AB39">
        <f t="shared" si="19"/>
        <v>1099.4572361497471</v>
      </c>
      <c r="AC39">
        <f t="shared" si="2"/>
        <v>1057.4556083244063</v>
      </c>
      <c r="AE39">
        <f t="shared" si="3"/>
        <v>0</v>
      </c>
      <c r="AF39">
        <f t="shared" si="24"/>
        <v>0</v>
      </c>
      <c r="AG39">
        <f t="shared" si="24"/>
        <v>-7.4740209158035018</v>
      </c>
      <c r="AH39">
        <f t="shared" si="5"/>
        <v>-4995.6879943480071</v>
      </c>
      <c r="AI39">
        <f t="shared" si="25"/>
        <v>-5003.1620152638106</v>
      </c>
      <c r="AJ39">
        <f t="shared" si="7"/>
        <v>42.001627825340847</v>
      </c>
      <c r="AK39">
        <f t="shared" si="22"/>
        <v>76.962006530482313</v>
      </c>
      <c r="AL39">
        <f t="shared" si="8"/>
        <v>-4884.1983809079875</v>
      </c>
      <c r="AN39">
        <f t="shared" si="26"/>
        <v>0</v>
      </c>
      <c r="AO39">
        <f t="shared" si="26"/>
        <v>0</v>
      </c>
      <c r="AP39">
        <f t="shared" si="26"/>
        <v>-0.12638789850636359</v>
      </c>
      <c r="AQ39">
        <f t="shared" si="26"/>
        <v>-84.478557701659355</v>
      </c>
      <c r="AR39">
        <f t="shared" si="26"/>
        <v>-84.604945600165721</v>
      </c>
      <c r="AS39">
        <f t="shared" si="26"/>
        <v>0.71025991691656121</v>
      </c>
      <c r="AT39">
        <f t="shared" si="26"/>
        <v>1.3014502340571752</v>
      </c>
      <c r="AU39">
        <f t="shared" si="23"/>
        <v>-82.59323544919198</v>
      </c>
      <c r="AW39">
        <v>36</v>
      </c>
      <c r="AX39">
        <f>IF(Z39&gt;0, (R39*SUMPRODUCT(K39:$K$98, X39:$X$98)-K39*$AZ$3)/Z39, 0)</f>
        <v>1768.552062264873</v>
      </c>
    </row>
    <row r="40" spans="5:50" x14ac:dyDescent="0.25">
      <c r="E40">
        <v>2040</v>
      </c>
      <c r="F40" s="5">
        <f>EconomicRates!C80</f>
        <v>3.5571999999999999E-2</v>
      </c>
      <c r="G40" s="5">
        <f>EconomicRates!D80</f>
        <v>7.0000000000000007E-2</v>
      </c>
      <c r="H40" s="5">
        <f t="shared" si="10"/>
        <v>0.12000000000000001</v>
      </c>
      <c r="I40" s="5">
        <f t="shared" si="11"/>
        <v>1.1200000000000001</v>
      </c>
      <c r="J40">
        <f t="shared" si="12"/>
        <v>0.89285714285714279</v>
      </c>
      <c r="K40">
        <f t="shared" si="20"/>
        <v>1.5098477676654815E-2</v>
      </c>
      <c r="L40" s="2">
        <v>37</v>
      </c>
      <c r="M40" s="6">
        <v>8.7950000000000007E-3</v>
      </c>
      <c r="Q40" s="4">
        <f t="shared" si="21"/>
        <v>12.5</v>
      </c>
      <c r="R40">
        <f t="shared" si="0"/>
        <v>1000000</v>
      </c>
      <c r="S40">
        <f t="shared" si="1"/>
        <v>1731.8614750271956</v>
      </c>
      <c r="U40">
        <f t="shared" si="13"/>
        <v>8.7950000000000007E-3</v>
      </c>
      <c r="V40">
        <f t="shared" si="14"/>
        <v>0.01</v>
      </c>
      <c r="W40">
        <f t="shared" si="15"/>
        <v>0.59792167326428014</v>
      </c>
      <c r="X40">
        <f t="shared" si="16"/>
        <v>5.2587211163593441E-3</v>
      </c>
      <c r="Y40">
        <f t="shared" si="17"/>
        <v>5.9792167326428013E-3</v>
      </c>
      <c r="Z40">
        <f t="shared" si="18"/>
        <v>0.58668373541527796</v>
      </c>
      <c r="AB40">
        <f t="shared" si="19"/>
        <v>1057.4556083244063</v>
      </c>
      <c r="AC40">
        <f t="shared" si="2"/>
        <v>1016.0549593907683</v>
      </c>
      <c r="AE40">
        <f t="shared" si="3"/>
        <v>0</v>
      </c>
      <c r="AF40">
        <f t="shared" si="24"/>
        <v>0</v>
      </c>
      <c r="AG40">
        <f t="shared" si="24"/>
        <v>-7.3335466926909749</v>
      </c>
      <c r="AH40">
        <f t="shared" si="5"/>
        <v>-5258.7211163593438</v>
      </c>
      <c r="AI40">
        <f t="shared" si="25"/>
        <v>-5266.0546630520348</v>
      </c>
      <c r="AJ40">
        <f t="shared" si="7"/>
        <v>41.400648933637967</v>
      </c>
      <c r="AK40">
        <f t="shared" si="22"/>
        <v>74.021892582708446</v>
      </c>
      <c r="AL40">
        <f t="shared" si="8"/>
        <v>-5150.6321215356884</v>
      </c>
      <c r="AN40">
        <f t="shared" si="26"/>
        <v>0</v>
      </c>
      <c r="AO40">
        <f t="shared" si="26"/>
        <v>0</v>
      </c>
      <c r="AP40">
        <f t="shared" si="26"/>
        <v>-0.11072539103030044</v>
      </c>
      <c r="AQ40">
        <f t="shared" si="26"/>
        <v>-79.398683383104839</v>
      </c>
      <c r="AR40">
        <f t="shared" si="26"/>
        <v>-79.509408774135139</v>
      </c>
      <c r="AS40">
        <f t="shared" si="26"/>
        <v>0.62508677372355581</v>
      </c>
      <c r="AT40">
        <f t="shared" si="26"/>
        <v>1.1176178927437641</v>
      </c>
      <c r="AU40">
        <f t="shared" si="23"/>
        <v>-77.76670410766782</v>
      </c>
      <c r="AW40">
        <v>37</v>
      </c>
      <c r="AX40">
        <f>IF(Z40&gt;0, (R40*SUMPRODUCT(K40:$K$98, X40:$X$98)-K40*$AZ$3)/Z40, 0)</f>
        <v>1731.8614750271956</v>
      </c>
    </row>
    <row r="41" spans="5:50" x14ac:dyDescent="0.25">
      <c r="E41">
        <v>2041</v>
      </c>
      <c r="F41" s="5">
        <f>EconomicRates!C81</f>
        <v>3.5571999999999999E-2</v>
      </c>
      <c r="G41" s="5">
        <f>EconomicRates!D81</f>
        <v>7.0000000000000007E-2</v>
      </c>
      <c r="H41" s="5">
        <f t="shared" si="10"/>
        <v>0.12000000000000001</v>
      </c>
      <c r="I41" s="5">
        <f t="shared" si="11"/>
        <v>1.1200000000000001</v>
      </c>
      <c r="J41">
        <f t="shared" si="12"/>
        <v>0.89285714285714279</v>
      </c>
      <c r="K41">
        <f t="shared" si="20"/>
        <v>1.348078363987037E-2</v>
      </c>
      <c r="L41" s="2">
        <v>38</v>
      </c>
      <c r="M41" s="6">
        <v>9.4780000000000003E-3</v>
      </c>
      <c r="Q41" s="4">
        <f t="shared" si="21"/>
        <v>12.5</v>
      </c>
      <c r="R41">
        <f t="shared" si="0"/>
        <v>1000000</v>
      </c>
      <c r="S41">
        <f t="shared" si="1"/>
        <v>1695.1029971318403</v>
      </c>
      <c r="U41">
        <f t="shared" si="13"/>
        <v>9.4780000000000003E-3</v>
      </c>
      <c r="V41">
        <f t="shared" si="14"/>
        <v>0.01</v>
      </c>
      <c r="W41">
        <f t="shared" si="15"/>
        <v>0.58668373541527796</v>
      </c>
      <c r="X41">
        <f t="shared" si="16"/>
        <v>5.560588444266005E-3</v>
      </c>
      <c r="Y41">
        <f t="shared" si="17"/>
        <v>5.8668373541527798E-3</v>
      </c>
      <c r="Z41">
        <f t="shared" si="18"/>
        <v>0.57525630961685914</v>
      </c>
      <c r="AB41">
        <f t="shared" si="19"/>
        <v>1016.0549593907683</v>
      </c>
      <c r="AC41">
        <f t="shared" si="2"/>
        <v>975.11869455053977</v>
      </c>
      <c r="AE41">
        <f t="shared" si="3"/>
        <v>0</v>
      </c>
      <c r="AF41">
        <f t="shared" si="24"/>
        <v>0</v>
      </c>
      <c r="AG41">
        <f t="shared" si="24"/>
        <v>-7.1907038702107391</v>
      </c>
      <c r="AH41">
        <f t="shared" si="5"/>
        <v>-5560.5884442660054</v>
      </c>
      <c r="AI41">
        <f t="shared" si="25"/>
        <v>-5567.7791481362165</v>
      </c>
      <c r="AJ41">
        <f t="shared" si="7"/>
        <v>40.936264840228546</v>
      </c>
      <c r="AK41">
        <f t="shared" si="22"/>
        <v>71.123847157353794</v>
      </c>
      <c r="AL41">
        <f t="shared" si="8"/>
        <v>-5455.7190361386347</v>
      </c>
      <c r="AN41">
        <f t="shared" si="26"/>
        <v>0</v>
      </c>
      <c r="AO41">
        <f t="shared" si="26"/>
        <v>0</v>
      </c>
      <c r="AP41">
        <f t="shared" si="26"/>
        <v>-9.6936323092689486E-2</v>
      </c>
      <c r="AQ41">
        <f t="shared" si="26"/>
        <v>-74.961089727513396</v>
      </c>
      <c r="AR41">
        <f t="shared" si="26"/>
        <v>-75.058026050606088</v>
      </c>
      <c r="AS41">
        <f t="shared" si="26"/>
        <v>0.55185292933555363</v>
      </c>
      <c r="AT41">
        <f t="shared" si="26"/>
        <v>0.95880519516349572</v>
      </c>
      <c r="AU41">
        <f t="shared" si="23"/>
        <v>-73.547367926107043</v>
      </c>
      <c r="AW41">
        <v>38</v>
      </c>
      <c r="AX41">
        <f>IF(Z41&gt;0, (R41*SUMPRODUCT(K41:$K$98, X41:$X$98)-K41*$AZ$3)/Z41, 0)</f>
        <v>1695.1029971318403</v>
      </c>
    </row>
    <row r="42" spans="5:50" x14ac:dyDescent="0.25">
      <c r="E42">
        <v>2042</v>
      </c>
      <c r="F42" s="5">
        <f>EconomicRates!C82</f>
        <v>3.5571999999999999E-2</v>
      </c>
      <c r="G42" s="5">
        <f>EconomicRates!D82</f>
        <v>7.0000000000000007E-2</v>
      </c>
      <c r="H42" s="5">
        <f t="shared" si="10"/>
        <v>0.12000000000000001</v>
      </c>
      <c r="I42" s="5">
        <f t="shared" si="11"/>
        <v>1.1200000000000001</v>
      </c>
      <c r="J42">
        <f t="shared" si="12"/>
        <v>0.89285714285714279</v>
      </c>
      <c r="K42">
        <f t="shared" si="20"/>
        <v>1.2036413964169972E-2</v>
      </c>
      <c r="L42" s="2">
        <v>39</v>
      </c>
      <c r="M42" s="6">
        <v>1.0265E-2</v>
      </c>
      <c r="Q42" s="4">
        <f t="shared" si="21"/>
        <v>12.5</v>
      </c>
      <c r="R42">
        <f t="shared" si="0"/>
        <v>1000000</v>
      </c>
      <c r="S42">
        <f t="shared" si="1"/>
        <v>1658.0928642910856</v>
      </c>
      <c r="U42">
        <f t="shared" si="13"/>
        <v>1.0265E-2</v>
      </c>
      <c r="V42">
        <f t="shared" si="14"/>
        <v>0.01</v>
      </c>
      <c r="W42">
        <f t="shared" si="15"/>
        <v>0.57525630961685914</v>
      </c>
      <c r="X42">
        <f t="shared" si="16"/>
        <v>5.9050060182170589E-3</v>
      </c>
      <c r="Y42">
        <f t="shared" si="17"/>
        <v>5.7525630961685918E-3</v>
      </c>
      <c r="Z42">
        <f t="shared" si="18"/>
        <v>0.56359874050247349</v>
      </c>
      <c r="AB42">
        <f t="shared" si="19"/>
        <v>975.11869455053977</v>
      </c>
      <c r="AC42">
        <f t="shared" si="2"/>
        <v>934.49904995059455</v>
      </c>
      <c r="AE42">
        <f t="shared" si="3"/>
        <v>0</v>
      </c>
      <c r="AF42">
        <f t="shared" si="24"/>
        <v>0</v>
      </c>
      <c r="AG42">
        <f t="shared" si="24"/>
        <v>-7.0449842562809186</v>
      </c>
      <c r="AH42">
        <f t="shared" si="5"/>
        <v>-5905.0060182170591</v>
      </c>
      <c r="AI42">
        <f t="shared" si="25"/>
        <v>-5912.0510024733403</v>
      </c>
      <c r="AJ42">
        <f t="shared" si="7"/>
        <v>40.619644599945218</v>
      </c>
      <c r="AK42">
        <f t="shared" si="22"/>
        <v>68.258308618537797</v>
      </c>
      <c r="AL42">
        <f t="shared" si="8"/>
        <v>-5803.1730492548577</v>
      </c>
      <c r="AN42">
        <f t="shared" si="26"/>
        <v>0</v>
      </c>
      <c r="AO42">
        <f t="shared" si="26"/>
        <v>0</v>
      </c>
      <c r="AP42">
        <f t="shared" si="26"/>
        <v>-8.4796346879657258E-2</v>
      </c>
      <c r="AQ42">
        <f t="shared" si="26"/>
        <v>-71.075096896175538</v>
      </c>
      <c r="AR42">
        <f t="shared" si="26"/>
        <v>-71.159893243055194</v>
      </c>
      <c r="AS42">
        <f t="shared" si="26"/>
        <v>0.48891485748240204</v>
      </c>
      <c r="AT42">
        <f t="shared" si="26"/>
        <v>0.82158525902679191</v>
      </c>
      <c r="AU42">
        <f t="shared" si="23"/>
        <v>-69.849393126546005</v>
      </c>
      <c r="AW42">
        <v>39</v>
      </c>
      <c r="AX42">
        <f>IF(Z42&gt;0, (R42*SUMPRODUCT(K42:$K$98, X42:$X$98)-K42*$AZ$3)/Z42, 0)</f>
        <v>1658.0928642910856</v>
      </c>
    </row>
    <row r="43" spans="5:50" x14ac:dyDescent="0.25">
      <c r="E43">
        <v>2043</v>
      </c>
      <c r="F43" s="5">
        <f>EconomicRates!C83</f>
        <v>3.5571999999999999E-2</v>
      </c>
      <c r="G43" s="5">
        <f>EconomicRates!D83</f>
        <v>7.0000000000000007E-2</v>
      </c>
      <c r="H43" s="5">
        <f t="shared" si="10"/>
        <v>0.12000000000000001</v>
      </c>
      <c r="I43" s="5">
        <f t="shared" si="11"/>
        <v>1.1200000000000001</v>
      </c>
      <c r="J43">
        <f t="shared" si="12"/>
        <v>0.89285714285714279</v>
      </c>
      <c r="K43">
        <f t="shared" si="20"/>
        <v>1.0746798182294617E-2</v>
      </c>
      <c r="L43" s="2">
        <v>40</v>
      </c>
      <c r="M43" s="6">
        <v>1.1204E-2</v>
      </c>
      <c r="Q43" s="4">
        <f t="shared" si="21"/>
        <v>12.5</v>
      </c>
      <c r="R43">
        <f t="shared" si="0"/>
        <v>1000000</v>
      </c>
      <c r="S43">
        <f t="shared" si="1"/>
        <v>1620.7538958482496</v>
      </c>
      <c r="U43">
        <f t="shared" si="13"/>
        <v>1.1204E-2</v>
      </c>
      <c r="V43">
        <f t="shared" si="14"/>
        <v>0.01</v>
      </c>
      <c r="W43">
        <f t="shared" si="15"/>
        <v>0.56359874050247349</v>
      </c>
      <c r="X43">
        <f t="shared" si="16"/>
        <v>6.3145602885897132E-3</v>
      </c>
      <c r="Y43">
        <f t="shared" si="17"/>
        <v>5.6359874050247354E-3</v>
      </c>
      <c r="Z43">
        <f t="shared" si="18"/>
        <v>0.55164819280885913</v>
      </c>
      <c r="AB43">
        <f t="shared" si="19"/>
        <v>934.49904995059455</v>
      </c>
      <c r="AC43">
        <f t="shared" si="2"/>
        <v>894.08595763260473</v>
      </c>
      <c r="AE43">
        <f t="shared" si="3"/>
        <v>0</v>
      </c>
      <c r="AF43">
        <f t="shared" si="24"/>
        <v>0</v>
      </c>
      <c r="AG43">
        <f t="shared" si="24"/>
        <v>-6.8956024101107394</v>
      </c>
      <c r="AH43">
        <f t="shared" si="5"/>
        <v>-6314.5602885897133</v>
      </c>
      <c r="AI43">
        <f t="shared" si="25"/>
        <v>-6321.4558909998241</v>
      </c>
      <c r="AJ43">
        <f t="shared" si="7"/>
        <v>40.413092317989822</v>
      </c>
      <c r="AK43">
        <f t="shared" si="22"/>
        <v>65.414933496541622</v>
      </c>
      <c r="AL43">
        <f t="shared" si="8"/>
        <v>-6215.6278651852926</v>
      </c>
      <c r="AN43">
        <f t="shared" si="26"/>
        <v>0</v>
      </c>
      <c r="AO43">
        <f t="shared" si="26"/>
        <v>0</v>
      </c>
      <c r="AP43">
        <f t="shared" si="26"/>
        <v>-7.4105647446804479E-2</v>
      </c>
      <c r="AQ43">
        <f t="shared" si="26"/>
        <v>-67.861305031405706</v>
      </c>
      <c r="AR43">
        <f t="shared" si="26"/>
        <v>-67.935410678852506</v>
      </c>
      <c r="AS43">
        <f t="shared" si="26"/>
        <v>0.43431134706387758</v>
      </c>
      <c r="AT43">
        <f t="shared" si="26"/>
        <v>0.70300108839555675</v>
      </c>
      <c r="AU43">
        <f t="shared" si="23"/>
        <v>-66.798098243393071</v>
      </c>
      <c r="AW43">
        <v>40</v>
      </c>
      <c r="AX43">
        <f>IF(Z43&gt;0, (R43*SUMPRODUCT(K43:$K$98, X43:$X$98)-K43*$AZ$3)/Z43, 0)</f>
        <v>1620.7538958482496</v>
      </c>
    </row>
    <row r="44" spans="5:50" x14ac:dyDescent="0.25">
      <c r="E44">
        <v>2044</v>
      </c>
      <c r="F44" s="5">
        <f>EconomicRates!C84</f>
        <v>3.5571999999999999E-2</v>
      </c>
      <c r="G44" s="5">
        <f>EconomicRates!D84</f>
        <v>7.0000000000000007E-2</v>
      </c>
      <c r="H44" s="5">
        <f t="shared" si="10"/>
        <v>0.12000000000000001</v>
      </c>
      <c r="I44" s="5">
        <f t="shared" si="11"/>
        <v>1.1200000000000001</v>
      </c>
      <c r="J44">
        <f t="shared" si="12"/>
        <v>0.89285714285714279</v>
      </c>
      <c r="K44">
        <f t="shared" si="20"/>
        <v>9.5953555199059081E-3</v>
      </c>
      <c r="L44" s="2">
        <v>41</v>
      </c>
      <c r="M44" s="6">
        <v>1.2285000000000001E-2</v>
      </c>
      <c r="Q44" s="4">
        <f t="shared" si="21"/>
        <v>12.5</v>
      </c>
      <c r="R44">
        <f t="shared" si="0"/>
        <v>1000000</v>
      </c>
      <c r="S44">
        <f t="shared" si="1"/>
        <v>1582.6346226232999</v>
      </c>
      <c r="U44">
        <f t="shared" si="13"/>
        <v>1.2285000000000001E-2</v>
      </c>
      <c r="V44">
        <f t="shared" si="14"/>
        <v>0.01</v>
      </c>
      <c r="W44">
        <f t="shared" si="15"/>
        <v>0.55164819280885913</v>
      </c>
      <c r="X44">
        <f t="shared" si="16"/>
        <v>6.7769980486568349E-3</v>
      </c>
      <c r="Y44">
        <f t="shared" si="17"/>
        <v>5.5164819280885914E-3</v>
      </c>
      <c r="Z44">
        <f t="shared" si="18"/>
        <v>0.53935471283211367</v>
      </c>
      <c r="AB44">
        <f t="shared" si="19"/>
        <v>894.08595763260473</v>
      </c>
      <c r="AC44">
        <f t="shared" si="2"/>
        <v>853.60144240315049</v>
      </c>
      <c r="AE44">
        <f t="shared" si="3"/>
        <v>0</v>
      </c>
      <c r="AF44">
        <f t="shared" si="24"/>
        <v>0</v>
      </c>
      <c r="AG44">
        <f t="shared" si="24"/>
        <v>-6.7419339104014213</v>
      </c>
      <c r="AH44">
        <f t="shared" si="5"/>
        <v>-6776.9980486568347</v>
      </c>
      <c r="AI44">
        <f t="shared" si="25"/>
        <v>-6783.7399825672364</v>
      </c>
      <c r="AJ44">
        <f t="shared" si="7"/>
        <v>40.484515229454246</v>
      </c>
      <c r="AK44">
        <f t="shared" si="22"/>
        <v>62.586017034282335</v>
      </c>
      <c r="AL44">
        <f t="shared" si="8"/>
        <v>-6680.6694503034996</v>
      </c>
      <c r="AN44">
        <f t="shared" si="26"/>
        <v>0</v>
      </c>
      <c r="AO44">
        <f t="shared" si="26"/>
        <v>0</v>
      </c>
      <c r="AP44">
        <f t="shared" si="26"/>
        <v>-6.4691252762011098E-2</v>
      </c>
      <c r="AQ44">
        <f t="shared" si="26"/>
        <v>-65.027705634570921</v>
      </c>
      <c r="AR44">
        <f t="shared" si="26"/>
        <v>-65.092396887332939</v>
      </c>
      <c r="AS44">
        <f t="shared" si="26"/>
        <v>0.3884633166776586</v>
      </c>
      <c r="AT44">
        <f t="shared" si="26"/>
        <v>0.60053508401882616</v>
      </c>
      <c r="AU44">
        <f t="shared" si="23"/>
        <v>-64.103398486636451</v>
      </c>
      <c r="AW44">
        <v>41</v>
      </c>
      <c r="AX44">
        <f>IF(Z44&gt;0, (R44*SUMPRODUCT(K44:$K$98, X44:$X$98)-K44*$AZ$3)/Z44, 0)</f>
        <v>1582.6346226232999</v>
      </c>
    </row>
    <row r="45" spans="5:50" x14ac:dyDescent="0.25">
      <c r="E45">
        <v>2045</v>
      </c>
      <c r="F45" s="5">
        <f>EconomicRates!C85</f>
        <v>3.5571999999999999E-2</v>
      </c>
      <c r="G45" s="5">
        <f>EconomicRates!D85</f>
        <v>7.0000000000000007E-2</v>
      </c>
      <c r="H45" s="5">
        <f t="shared" si="10"/>
        <v>0.12000000000000001</v>
      </c>
      <c r="I45" s="5">
        <f t="shared" si="11"/>
        <v>1.1200000000000001</v>
      </c>
      <c r="J45">
        <f t="shared" si="12"/>
        <v>0.89285714285714279</v>
      </c>
      <c r="K45">
        <f t="shared" si="20"/>
        <v>8.5672817142017025E-3</v>
      </c>
      <c r="L45" s="2">
        <v>42</v>
      </c>
      <c r="M45" s="6">
        <v>1.3528E-2</v>
      </c>
      <c r="Q45" s="4">
        <f t="shared" si="21"/>
        <v>12.5</v>
      </c>
      <c r="R45">
        <f t="shared" si="0"/>
        <v>1000000</v>
      </c>
      <c r="S45">
        <f t="shared" si="1"/>
        <v>1543.7092766691221</v>
      </c>
      <c r="U45">
        <f t="shared" si="13"/>
        <v>1.3528E-2</v>
      </c>
      <c r="V45">
        <f t="shared" si="14"/>
        <v>0.01</v>
      </c>
      <c r="W45">
        <f t="shared" si="15"/>
        <v>0.53935471283211367</v>
      </c>
      <c r="X45">
        <f t="shared" si="16"/>
        <v>7.2963905551928334E-3</v>
      </c>
      <c r="Y45">
        <f t="shared" si="17"/>
        <v>5.393547128321137E-3</v>
      </c>
      <c r="Z45">
        <f t="shared" si="18"/>
        <v>0.52666477514859966</v>
      </c>
      <c r="AB45">
        <f t="shared" si="19"/>
        <v>853.60144240315049</v>
      </c>
      <c r="AC45">
        <f t="shared" si="2"/>
        <v>813.0172990917506</v>
      </c>
      <c r="AE45">
        <f t="shared" si="3"/>
        <v>0</v>
      </c>
      <c r="AF45">
        <f t="shared" si="24"/>
        <v>0</v>
      </c>
      <c r="AG45">
        <f t="shared" si="24"/>
        <v>-6.5833096893574954</v>
      </c>
      <c r="AH45">
        <f t="shared" si="5"/>
        <v>-7296.3905551928337</v>
      </c>
      <c r="AI45">
        <f t="shared" si="25"/>
        <v>-7302.9738648821913</v>
      </c>
      <c r="AJ45">
        <f t="shared" si="7"/>
        <v>40.584143311399885</v>
      </c>
      <c r="AK45">
        <f t="shared" si="22"/>
        <v>59.752100968220539</v>
      </c>
      <c r="AL45">
        <f t="shared" si="8"/>
        <v>-7202.6376206025707</v>
      </c>
      <c r="AN45">
        <f t="shared" si="26"/>
        <v>0</v>
      </c>
      <c r="AO45">
        <f t="shared" si="26"/>
        <v>0</v>
      </c>
      <c r="AP45">
        <f t="shared" si="26"/>
        <v>-5.6401068720559361E-2</v>
      </c>
      <c r="AQ45">
        <f t="shared" si="26"/>
        <v>-62.510233383177571</v>
      </c>
      <c r="AR45">
        <f t="shared" si="26"/>
        <v>-62.566634451898132</v>
      </c>
      <c r="AS45">
        <f t="shared" si="26"/>
        <v>0.34769578887829755</v>
      </c>
      <c r="AT45">
        <f t="shared" si="26"/>
        <v>0.51191308201016972</v>
      </c>
      <c r="AU45">
        <f t="shared" si="23"/>
        <v>-61.707025581009667</v>
      </c>
      <c r="AW45">
        <v>42</v>
      </c>
      <c r="AX45">
        <f>IF(Z45&gt;0, (R45*SUMPRODUCT(K45:$K$98, X45:$X$98)-K45*$AZ$3)/Z45, 0)</f>
        <v>1543.7092766691221</v>
      </c>
    </row>
    <row r="46" spans="5:50" x14ac:dyDescent="0.25">
      <c r="E46">
        <v>2046</v>
      </c>
      <c r="F46" s="5">
        <f>EconomicRates!C86</f>
        <v>3.5571999999999999E-2</v>
      </c>
      <c r="G46" s="5">
        <f>EconomicRates!D86</f>
        <v>7.0000000000000007E-2</v>
      </c>
      <c r="H46" s="5">
        <f t="shared" si="10"/>
        <v>0.12000000000000001</v>
      </c>
      <c r="I46" s="5">
        <f t="shared" si="11"/>
        <v>1.1200000000000001</v>
      </c>
      <c r="J46">
        <f t="shared" si="12"/>
        <v>0.89285714285714279</v>
      </c>
      <c r="K46">
        <f t="shared" si="20"/>
        <v>7.6493586733943769E-3</v>
      </c>
      <c r="L46" s="2">
        <v>43</v>
      </c>
      <c r="M46" s="6">
        <v>1.4963000000000001E-2</v>
      </c>
      <c r="Q46" s="4">
        <f t="shared" si="21"/>
        <v>12.5</v>
      </c>
      <c r="R46">
        <f t="shared" si="0"/>
        <v>1000000</v>
      </c>
      <c r="S46">
        <f t="shared" si="1"/>
        <v>1504.0022215524482</v>
      </c>
      <c r="U46">
        <f t="shared" si="13"/>
        <v>1.4963000000000001E-2</v>
      </c>
      <c r="V46">
        <f t="shared" si="14"/>
        <v>0.01</v>
      </c>
      <c r="W46">
        <f t="shared" si="15"/>
        <v>0.52666477514859966</v>
      </c>
      <c r="X46">
        <f t="shared" si="16"/>
        <v>7.8804850305484973E-3</v>
      </c>
      <c r="Y46">
        <f t="shared" si="17"/>
        <v>5.2666477514859969E-3</v>
      </c>
      <c r="Z46">
        <f t="shared" si="18"/>
        <v>0.51351764236656516</v>
      </c>
      <c r="AB46">
        <f t="shared" si="19"/>
        <v>813.0172990917506</v>
      </c>
      <c r="AC46">
        <f t="shared" si="2"/>
        <v>772.33167492568964</v>
      </c>
      <c r="AE46">
        <f t="shared" si="3"/>
        <v>0</v>
      </c>
      <c r="AF46">
        <f t="shared" si="24"/>
        <v>0</v>
      </c>
      <c r="AG46">
        <f t="shared" si="24"/>
        <v>-6.4189705295820643</v>
      </c>
      <c r="AH46">
        <f t="shared" si="5"/>
        <v>-7880.485030548497</v>
      </c>
      <c r="AI46">
        <f t="shared" si="25"/>
        <v>-7886.9040010780791</v>
      </c>
      <c r="AJ46">
        <f t="shared" si="7"/>
        <v>40.685624166060961</v>
      </c>
      <c r="AK46">
        <f t="shared" si="22"/>
        <v>56.911210936422549</v>
      </c>
      <c r="AL46">
        <f t="shared" si="8"/>
        <v>-7789.307165975596</v>
      </c>
      <c r="AN46">
        <f t="shared" si="26"/>
        <v>0</v>
      </c>
      <c r="AO46">
        <f t="shared" si="26"/>
        <v>0</v>
      </c>
      <c r="AP46">
        <f t="shared" si="26"/>
        <v>-4.9101007894721459E-2</v>
      </c>
      <c r="AQ46">
        <f t="shared" si="26"/>
        <v>-60.280656518980699</v>
      </c>
      <c r="AR46">
        <f t="shared" si="26"/>
        <v>-60.329757526875419</v>
      </c>
      <c r="AS46">
        <f t="shared" si="26"/>
        <v>0.31121893209712226</v>
      </c>
      <c r="AT46">
        <f t="shared" si="26"/>
        <v>0.43533426498990074</v>
      </c>
      <c r="AU46">
        <f t="shared" si="23"/>
        <v>-59.583204329788401</v>
      </c>
      <c r="AW46">
        <v>43</v>
      </c>
      <c r="AX46">
        <f>IF(Z46&gt;0, (R46*SUMPRODUCT(K46:$K$98, X46:$X$98)-K46*$AZ$3)/Z46, 0)</f>
        <v>1504.0022215524482</v>
      </c>
    </row>
    <row r="47" spans="5:50" x14ac:dyDescent="0.25">
      <c r="E47">
        <v>2047</v>
      </c>
      <c r="F47" s="5">
        <f>EconomicRates!C87</f>
        <v>3.5571999999999999E-2</v>
      </c>
      <c r="G47" s="5">
        <f>EconomicRates!D87</f>
        <v>7.0000000000000007E-2</v>
      </c>
      <c r="H47" s="5">
        <f t="shared" si="10"/>
        <v>0.12000000000000001</v>
      </c>
      <c r="I47" s="5">
        <f t="shared" si="11"/>
        <v>1.1200000000000001</v>
      </c>
      <c r="J47">
        <f t="shared" si="12"/>
        <v>0.89285714285714279</v>
      </c>
      <c r="K47">
        <f t="shared" si="20"/>
        <v>6.8297845298164071E-3</v>
      </c>
      <c r="L47" s="2">
        <v>44</v>
      </c>
      <c r="M47" s="6">
        <v>1.6567999999999999E-2</v>
      </c>
      <c r="Q47" s="4">
        <f t="shared" si="21"/>
        <v>12.5</v>
      </c>
      <c r="R47">
        <f t="shared" si="0"/>
        <v>1000000</v>
      </c>
      <c r="S47">
        <f t="shared" si="1"/>
        <v>1463.441860659751</v>
      </c>
      <c r="U47">
        <f t="shared" si="13"/>
        <v>1.6567999999999999E-2</v>
      </c>
      <c r="V47">
        <f t="shared" si="14"/>
        <v>0.01</v>
      </c>
      <c r="W47">
        <f t="shared" si="15"/>
        <v>0.51351764236656516</v>
      </c>
      <c r="X47">
        <f t="shared" si="16"/>
        <v>8.5079602987292516E-3</v>
      </c>
      <c r="Y47">
        <f t="shared" si="17"/>
        <v>5.135176423665652E-3</v>
      </c>
      <c r="Z47">
        <f t="shared" si="18"/>
        <v>0.49987450564417024</v>
      </c>
      <c r="AB47">
        <f t="shared" si="19"/>
        <v>772.33167492568964</v>
      </c>
      <c r="AC47">
        <f t="shared" si="2"/>
        <v>731.53727663627774</v>
      </c>
      <c r="AE47">
        <f t="shared" si="3"/>
        <v>0</v>
      </c>
      <c r="AF47">
        <f t="shared" si="24"/>
        <v>0</v>
      </c>
      <c r="AG47">
        <f t="shared" si="24"/>
        <v>-6.248431320552128</v>
      </c>
      <c r="AH47">
        <f t="shared" si="5"/>
        <v>-8507.960298729251</v>
      </c>
      <c r="AI47">
        <f t="shared" si="25"/>
        <v>-8514.2087300498024</v>
      </c>
      <c r="AJ47">
        <f t="shared" si="7"/>
        <v>40.794398289411902</v>
      </c>
      <c r="AK47">
        <f t="shared" si="22"/>
        <v>54.063217244798281</v>
      </c>
      <c r="AL47">
        <f t="shared" si="8"/>
        <v>-8419.3511145155917</v>
      </c>
      <c r="AN47">
        <f t="shared" si="26"/>
        <v>0</v>
      </c>
      <c r="AO47">
        <f t="shared" si="26"/>
        <v>0</v>
      </c>
      <c r="AP47">
        <f t="shared" si="26"/>
        <v>-4.2675439568727228E-2</v>
      </c>
      <c r="AQ47">
        <f t="shared" si="26"/>
        <v>-58.107535628553215</v>
      </c>
      <c r="AR47">
        <f t="shared" si="26"/>
        <v>-58.150211068121941</v>
      </c>
      <c r="AS47">
        <f t="shared" si="26"/>
        <v>0.27861695034019429</v>
      </c>
      <c r="AT47">
        <f t="shared" si="26"/>
        <v>0.3692401247706269</v>
      </c>
      <c r="AU47">
        <f t="shared" si="23"/>
        <v>-57.502353993011113</v>
      </c>
      <c r="AW47">
        <v>44</v>
      </c>
      <c r="AX47">
        <f>IF(Z47&gt;0, (R47*SUMPRODUCT(K47:$K$98, X47:$X$98)-K47*$AZ$3)/Z47, 0)</f>
        <v>1463.441860659751</v>
      </c>
    </row>
    <row r="48" spans="5:50" x14ac:dyDescent="0.25">
      <c r="E48">
        <v>2048</v>
      </c>
      <c r="F48" s="5">
        <f>EconomicRates!C88</f>
        <v>3.5571999999999999E-2</v>
      </c>
      <c r="G48" s="5">
        <f>EconomicRates!D88</f>
        <v>7.0000000000000007E-2</v>
      </c>
      <c r="H48" s="5">
        <f t="shared" si="10"/>
        <v>0.12000000000000001</v>
      </c>
      <c r="I48" s="5">
        <f t="shared" si="11"/>
        <v>1.1200000000000001</v>
      </c>
      <c r="J48">
        <f t="shared" si="12"/>
        <v>0.89285714285714279</v>
      </c>
      <c r="K48">
        <f t="shared" si="20"/>
        <v>6.0980219016217915E-3</v>
      </c>
      <c r="L48" s="2">
        <v>45</v>
      </c>
      <c r="M48" s="6">
        <v>1.8353999999999999E-2</v>
      </c>
      <c r="Q48" s="4">
        <f t="shared" si="21"/>
        <v>12.5</v>
      </c>
      <c r="R48">
        <f t="shared" si="0"/>
        <v>1000000</v>
      </c>
      <c r="S48">
        <f t="shared" si="1"/>
        <v>1422.3320416319877</v>
      </c>
      <c r="U48">
        <f t="shared" si="13"/>
        <v>1.8353999999999999E-2</v>
      </c>
      <c r="V48">
        <f t="shared" si="14"/>
        <v>0.01</v>
      </c>
      <c r="W48">
        <f t="shared" si="15"/>
        <v>0.49987450564417024</v>
      </c>
      <c r="X48">
        <f t="shared" si="16"/>
        <v>9.1746966765931005E-3</v>
      </c>
      <c r="Y48">
        <f t="shared" si="17"/>
        <v>4.9987450564417026E-3</v>
      </c>
      <c r="Z48">
        <f t="shared" si="18"/>
        <v>0.48570106391113543</v>
      </c>
      <c r="AB48">
        <f t="shared" si="19"/>
        <v>731.53727663627774</v>
      </c>
      <c r="AC48">
        <f t="shared" si="2"/>
        <v>690.82818585555378</v>
      </c>
      <c r="AE48">
        <f t="shared" si="3"/>
        <v>0</v>
      </c>
      <c r="AF48">
        <f t="shared" si="24"/>
        <v>0</v>
      </c>
      <c r="AG48">
        <f t="shared" si="24"/>
        <v>-6.0712632988891926</v>
      </c>
      <c r="AH48">
        <f t="shared" si="5"/>
        <v>-9174.6966765931011</v>
      </c>
      <c r="AI48">
        <f t="shared" si="25"/>
        <v>-9180.76793989199</v>
      </c>
      <c r="AJ48">
        <f t="shared" si="7"/>
        <v>40.709090780723955</v>
      </c>
      <c r="AK48">
        <f t="shared" si="22"/>
        <v>51.207609364539444</v>
      </c>
      <c r="AL48">
        <f t="shared" si="8"/>
        <v>-9088.8512397467275</v>
      </c>
      <c r="AN48">
        <f t="shared" si="26"/>
        <v>0</v>
      </c>
      <c r="AO48">
        <f t="shared" si="26"/>
        <v>0</v>
      </c>
      <c r="AP48">
        <f t="shared" si="26"/>
        <v>-3.7022696567138864E-2</v>
      </c>
      <c r="AQ48">
        <f t="shared" si="26"/>
        <v>-55.947501274601393</v>
      </c>
      <c r="AR48">
        <f t="shared" si="26"/>
        <v>-55.984523971168528</v>
      </c>
      <c r="AS48">
        <f t="shared" si="26"/>
        <v>0.24824492717596444</v>
      </c>
      <c r="AT48">
        <f t="shared" si="26"/>
        <v>0.31226512343465468</v>
      </c>
      <c r="AU48">
        <f t="shared" si="23"/>
        <v>-55.424013920557918</v>
      </c>
      <c r="AW48">
        <v>45</v>
      </c>
      <c r="AX48">
        <f>IF(Z48&gt;0, (R48*SUMPRODUCT(K48:$K$98, X48:$X$98)-K48*$AZ$3)/Z48, 0)</f>
        <v>1422.3320416319877</v>
      </c>
    </row>
    <row r="49" spans="5:50" x14ac:dyDescent="0.25">
      <c r="E49">
        <v>2049</v>
      </c>
      <c r="F49" s="5">
        <f>EconomicRates!C89</f>
        <v>3.5571999999999999E-2</v>
      </c>
      <c r="G49" s="5">
        <f>EconomicRates!D89</f>
        <v>7.0000000000000007E-2</v>
      </c>
      <c r="H49" s="5">
        <f t="shared" si="10"/>
        <v>0.12000000000000001</v>
      </c>
      <c r="I49" s="5">
        <f t="shared" si="11"/>
        <v>1.1200000000000001</v>
      </c>
      <c r="J49">
        <f t="shared" si="12"/>
        <v>0.89285714285714279</v>
      </c>
      <c r="K49">
        <f t="shared" si="20"/>
        <v>5.4446624121623132E-3</v>
      </c>
      <c r="L49" s="2">
        <v>46</v>
      </c>
      <c r="M49" s="6">
        <v>2.0303000000000002E-2</v>
      </c>
      <c r="Q49" s="4">
        <f t="shared" si="21"/>
        <v>12.5</v>
      </c>
      <c r="R49">
        <f t="shared" si="0"/>
        <v>1000000</v>
      </c>
      <c r="S49">
        <f t="shared" si="1"/>
        <v>1380.9738299710286</v>
      </c>
      <c r="U49">
        <f t="shared" si="13"/>
        <v>2.0303000000000002E-2</v>
      </c>
      <c r="V49">
        <f t="shared" si="14"/>
        <v>0.01</v>
      </c>
      <c r="W49">
        <f t="shared" si="15"/>
        <v>0.48570106391113543</v>
      </c>
      <c r="X49">
        <f t="shared" si="16"/>
        <v>9.8611887005877839E-3</v>
      </c>
      <c r="Y49">
        <f t="shared" si="17"/>
        <v>4.8570106391113543E-3</v>
      </c>
      <c r="Z49">
        <f t="shared" si="18"/>
        <v>0.47098286457143629</v>
      </c>
      <c r="AB49">
        <f t="shared" si="19"/>
        <v>690.82818585555378</v>
      </c>
      <c r="AC49">
        <f t="shared" si="2"/>
        <v>650.4150103379427</v>
      </c>
      <c r="AE49">
        <f t="shared" si="3"/>
        <v>0</v>
      </c>
      <c r="AF49">
        <f t="shared" si="24"/>
        <v>0</v>
      </c>
      <c r="AG49">
        <f t="shared" si="24"/>
        <v>-5.8872858071429537</v>
      </c>
      <c r="AH49">
        <f t="shared" si="5"/>
        <v>-9861.1887005877834</v>
      </c>
      <c r="AI49">
        <f t="shared" si="25"/>
        <v>-9867.0759863949261</v>
      </c>
      <c r="AJ49">
        <f t="shared" si="7"/>
        <v>40.41317551761108</v>
      </c>
      <c r="AK49">
        <f t="shared" si="22"/>
        <v>48.357973009888767</v>
      </c>
      <c r="AL49">
        <f t="shared" si="8"/>
        <v>-9778.3048378674266</v>
      </c>
      <c r="AN49">
        <f t="shared" si="26"/>
        <v>0</v>
      </c>
      <c r="AO49">
        <f t="shared" si="26"/>
        <v>0</v>
      </c>
      <c r="AP49">
        <f t="shared" si="26"/>
        <v>-3.2054283743807907E-2</v>
      </c>
      <c r="AQ49">
        <f t="shared" si="26"/>
        <v>-53.690843457330026</v>
      </c>
      <c r="AR49">
        <f t="shared" si="26"/>
        <v>-53.722897741073837</v>
      </c>
      <c r="AS49">
        <f t="shared" si="26"/>
        <v>0.22003609769685528</v>
      </c>
      <c r="AT49">
        <f t="shared" si="26"/>
        <v>0.26329283797530101</v>
      </c>
      <c r="AU49">
        <f t="shared" si="23"/>
        <v>-53.239568805401682</v>
      </c>
      <c r="AW49">
        <v>46</v>
      </c>
      <c r="AX49">
        <f>IF(Z49&gt;0, (R49*SUMPRODUCT(K49:$K$98, X49:$X$98)-K49*$AZ$3)/Z49, 0)</f>
        <v>1380.9738299710286</v>
      </c>
    </row>
    <row r="50" spans="5:50" x14ac:dyDescent="0.25">
      <c r="E50">
        <v>2050</v>
      </c>
      <c r="F50" s="5">
        <f>EconomicRates!C90</f>
        <v>3.5571999999999999E-2</v>
      </c>
      <c r="G50" s="5">
        <f>EconomicRates!D90</f>
        <v>7.0000000000000007E-2</v>
      </c>
      <c r="H50" s="5">
        <f t="shared" si="10"/>
        <v>0.12000000000000001</v>
      </c>
      <c r="I50" s="5">
        <f t="shared" si="11"/>
        <v>1.1200000000000001</v>
      </c>
      <c r="J50">
        <f t="shared" si="12"/>
        <v>0.89285714285714279</v>
      </c>
      <c r="K50">
        <f t="shared" si="20"/>
        <v>4.8613057251449222E-3</v>
      </c>
      <c r="L50" s="2">
        <v>47</v>
      </c>
      <c r="M50" s="6">
        <v>2.2446000000000001E-2</v>
      </c>
      <c r="Q50" s="4">
        <f t="shared" si="21"/>
        <v>12.5</v>
      </c>
      <c r="R50">
        <f t="shared" si="0"/>
        <v>1000000</v>
      </c>
      <c r="S50">
        <f t="shared" si="1"/>
        <v>1339.8996832002986</v>
      </c>
      <c r="U50">
        <f t="shared" si="13"/>
        <v>2.2446000000000001E-2</v>
      </c>
      <c r="V50">
        <f t="shared" si="14"/>
        <v>0.01</v>
      </c>
      <c r="W50">
        <f t="shared" si="15"/>
        <v>0.47098286457143629</v>
      </c>
      <c r="X50">
        <f t="shared" si="16"/>
        <v>1.057168137817046E-2</v>
      </c>
      <c r="Y50">
        <f t="shared" si="17"/>
        <v>4.7098286457143632E-3</v>
      </c>
      <c r="Z50">
        <f t="shared" si="18"/>
        <v>0.45570135454755151</v>
      </c>
      <c r="AB50">
        <f t="shared" si="19"/>
        <v>650.4150103379427</v>
      </c>
      <c r="AC50">
        <f t="shared" si="2"/>
        <v>610.59410059221125</v>
      </c>
      <c r="AE50">
        <f t="shared" si="3"/>
        <v>0</v>
      </c>
      <c r="AF50">
        <f t="shared" si="24"/>
        <v>0</v>
      </c>
      <c r="AG50">
        <f t="shared" si="24"/>
        <v>-5.6962669318443941</v>
      </c>
      <c r="AH50">
        <f t="shared" si="5"/>
        <v>-10571.68137817046</v>
      </c>
      <c r="AI50">
        <f t="shared" si="25"/>
        <v>-10577.377645102304</v>
      </c>
      <c r="AJ50">
        <f t="shared" si="7"/>
        <v>39.820909745731456</v>
      </c>
      <c r="AK50">
        <f t="shared" si="22"/>
        <v>45.529050723655992</v>
      </c>
      <c r="AL50">
        <f t="shared" si="8"/>
        <v>-10492.027684632916</v>
      </c>
      <c r="AN50">
        <f t="shared" si="26"/>
        <v>0</v>
      </c>
      <c r="AO50">
        <f t="shared" si="26"/>
        <v>0</v>
      </c>
      <c r="AP50">
        <f t="shared" si="26"/>
        <v>-2.7691295047728853E-2</v>
      </c>
      <c r="AQ50">
        <f t="shared" si="26"/>
        <v>-51.392175208108021</v>
      </c>
      <c r="AR50">
        <f t="shared" si="26"/>
        <v>-51.419866503155745</v>
      </c>
      <c r="AS50">
        <f t="shared" si="26"/>
        <v>0.19358161652740355</v>
      </c>
      <c r="AT50">
        <f t="shared" si="26"/>
        <v>0.22133063494332245</v>
      </c>
      <c r="AU50">
        <f t="shared" si="23"/>
        <v>-51.004954251685021</v>
      </c>
      <c r="AW50">
        <v>47</v>
      </c>
      <c r="AX50">
        <f>IF(Z50&gt;0, (R50*SUMPRODUCT(K50:$K$98, X50:$X$98)-K50*$AZ$3)/Z50, 0)</f>
        <v>1339.8996832002986</v>
      </c>
    </row>
    <row r="51" spans="5:50" x14ac:dyDescent="0.25">
      <c r="E51">
        <v>2051</v>
      </c>
      <c r="F51" s="5">
        <f>EconomicRates!C91</f>
        <v>3.5571999999999999E-2</v>
      </c>
      <c r="G51" s="5">
        <f>EconomicRates!D91</f>
        <v>7.0000000000000007E-2</v>
      </c>
      <c r="H51" s="5">
        <f t="shared" si="10"/>
        <v>0.12000000000000001</v>
      </c>
      <c r="I51" s="5">
        <f t="shared" si="11"/>
        <v>1.1200000000000001</v>
      </c>
      <c r="J51">
        <f t="shared" si="12"/>
        <v>0.89285714285714279</v>
      </c>
      <c r="K51">
        <f t="shared" si="20"/>
        <v>4.3404515403079663E-3</v>
      </c>
      <c r="L51" s="2">
        <v>48</v>
      </c>
      <c r="M51" s="6">
        <v>2.4856E-2</v>
      </c>
      <c r="Q51" s="4">
        <f t="shared" si="21"/>
        <v>12.5</v>
      </c>
      <c r="R51">
        <f t="shared" si="0"/>
        <v>1000000</v>
      </c>
      <c r="S51">
        <f t="shared" si="1"/>
        <v>1299.5978744981385</v>
      </c>
      <c r="U51">
        <f t="shared" si="13"/>
        <v>2.4856E-2</v>
      </c>
      <c r="V51">
        <f t="shared" si="14"/>
        <v>0.01</v>
      </c>
      <c r="W51">
        <f t="shared" si="15"/>
        <v>0.45570135454755151</v>
      </c>
      <c r="X51">
        <f t="shared" si="16"/>
        <v>1.1326912868633941E-2</v>
      </c>
      <c r="Y51">
        <f t="shared" si="17"/>
        <v>4.557013545475515E-3</v>
      </c>
      <c r="Z51">
        <f t="shared" si="18"/>
        <v>0.43981742813344205</v>
      </c>
      <c r="AB51">
        <f t="shared" si="19"/>
        <v>610.59410059221125</v>
      </c>
      <c r="AC51">
        <f t="shared" si="2"/>
        <v>571.58579476945908</v>
      </c>
      <c r="AE51">
        <f t="shared" si="3"/>
        <v>0</v>
      </c>
      <c r="AF51">
        <f t="shared" si="24"/>
        <v>0</v>
      </c>
      <c r="AG51">
        <f t="shared" si="24"/>
        <v>-5.4977178516680256</v>
      </c>
      <c r="AH51">
        <f t="shared" si="5"/>
        <v>-11326.912868633941</v>
      </c>
      <c r="AI51">
        <f t="shared" si="25"/>
        <v>-11332.410586485608</v>
      </c>
      <c r="AJ51">
        <f t="shared" si="7"/>
        <v>39.008305822752163</v>
      </c>
      <c r="AK51">
        <f t="shared" si="22"/>
        <v>42.741587041454792</v>
      </c>
      <c r="AL51">
        <f t="shared" si="8"/>
        <v>-11250.660693621401</v>
      </c>
      <c r="AN51">
        <f t="shared" si="26"/>
        <v>0</v>
      </c>
      <c r="AO51">
        <f t="shared" si="26"/>
        <v>0</v>
      </c>
      <c r="AP51">
        <f t="shared" si="26"/>
        <v>-2.3862577917451087E-2</v>
      </c>
      <c r="AQ51">
        <f t="shared" si="26"/>
        <v>-49.163916407596311</v>
      </c>
      <c r="AR51">
        <f t="shared" si="26"/>
        <v>-49.187778985513759</v>
      </c>
      <c r="AS51">
        <f t="shared" si="26"/>
        <v>0.16931366109316884</v>
      </c>
      <c r="AT51">
        <f t="shared" si="26"/>
        <v>0.18551778730928947</v>
      </c>
      <c r="AU51">
        <f t="shared" si="23"/>
        <v>-48.832947537111302</v>
      </c>
      <c r="AW51">
        <v>48</v>
      </c>
      <c r="AX51">
        <f>IF(Z51&gt;0, (R51*SUMPRODUCT(K51:$K$98, X51:$X$98)-K51*$AZ$3)/Z51, 0)</f>
        <v>1299.5978744981385</v>
      </c>
    </row>
    <row r="52" spans="5:50" x14ac:dyDescent="0.25">
      <c r="E52">
        <v>2052</v>
      </c>
      <c r="F52" s="5">
        <f>EconomicRates!C92</f>
        <v>3.5571999999999999E-2</v>
      </c>
      <c r="G52" s="5">
        <f>EconomicRates!D92</f>
        <v>7.0000000000000007E-2</v>
      </c>
      <c r="H52" s="5">
        <f t="shared" si="10"/>
        <v>0.12000000000000001</v>
      </c>
      <c r="I52" s="5">
        <f t="shared" si="11"/>
        <v>1.1200000000000001</v>
      </c>
      <c r="J52">
        <f t="shared" si="12"/>
        <v>0.89285714285714279</v>
      </c>
      <c r="K52">
        <f t="shared" si="20"/>
        <v>3.8754031609892553E-3</v>
      </c>
      <c r="L52" s="2">
        <v>49</v>
      </c>
      <c r="M52" s="6">
        <v>2.7564999999999999E-2</v>
      </c>
      <c r="Q52" s="4">
        <f t="shared" si="21"/>
        <v>12.5</v>
      </c>
      <c r="R52">
        <f t="shared" si="0"/>
        <v>1000000</v>
      </c>
      <c r="S52">
        <f t="shared" si="1"/>
        <v>1260.298466725189</v>
      </c>
      <c r="U52">
        <f t="shared" si="13"/>
        <v>2.7564999999999999E-2</v>
      </c>
      <c r="V52">
        <f t="shared" si="14"/>
        <v>0.01</v>
      </c>
      <c r="W52">
        <f t="shared" si="15"/>
        <v>0.43981742813344205</v>
      </c>
      <c r="X52">
        <f t="shared" si="16"/>
        <v>1.212356740649833E-2</v>
      </c>
      <c r="Y52">
        <f t="shared" si="17"/>
        <v>4.3981742813344205E-3</v>
      </c>
      <c r="Z52">
        <f t="shared" si="18"/>
        <v>0.42329568644560928</v>
      </c>
      <c r="AB52">
        <f t="shared" si="19"/>
        <v>571.58579476945908</v>
      </c>
      <c r="AC52">
        <f t="shared" si="2"/>
        <v>533.47890459878772</v>
      </c>
      <c r="AE52">
        <f t="shared" si="3"/>
        <v>0</v>
      </c>
      <c r="AF52">
        <f t="shared" si="24"/>
        <v>0</v>
      </c>
      <c r="AG52">
        <f t="shared" si="24"/>
        <v>-5.2911960805701161</v>
      </c>
      <c r="AH52">
        <f t="shared" si="5"/>
        <v>-12123.56740649833</v>
      </c>
      <c r="AI52">
        <f t="shared" si="25"/>
        <v>-12128.858602578901</v>
      </c>
      <c r="AJ52">
        <f t="shared" si="7"/>
        <v>38.106890170671363</v>
      </c>
      <c r="AK52">
        <f t="shared" si="22"/>
        <v>40.01100563386214</v>
      </c>
      <c r="AL52">
        <f t="shared" si="8"/>
        <v>-12050.740706774368</v>
      </c>
      <c r="AN52">
        <f t="shared" si="26"/>
        <v>0</v>
      </c>
      <c r="AO52">
        <f t="shared" si="26"/>
        <v>0</v>
      </c>
      <c r="AP52">
        <f t="shared" si="26"/>
        <v>-2.0505518016055387E-2</v>
      </c>
      <c r="AQ52">
        <f t="shared" si="26"/>
        <v>-46.983711449609935</v>
      </c>
      <c r="AR52">
        <f t="shared" si="26"/>
        <v>-47.004216967625993</v>
      </c>
      <c r="AS52">
        <f t="shared" si="26"/>
        <v>0.14767956262289017</v>
      </c>
      <c r="AT52">
        <f t="shared" si="26"/>
        <v>0.15505877770782825</v>
      </c>
      <c r="AU52">
        <f t="shared" si="23"/>
        <v>-46.70147862729528</v>
      </c>
      <c r="AW52">
        <v>49</v>
      </c>
      <c r="AX52">
        <f>IF(Z52&gt;0, (R52*SUMPRODUCT(K52:$K$98, X52:$X$98)-K52*$AZ$3)/Z52, 0)</f>
        <v>1260.298466725189</v>
      </c>
    </row>
    <row r="53" spans="5:50" x14ac:dyDescent="0.25">
      <c r="E53">
        <v>2053</v>
      </c>
      <c r="F53" s="5">
        <f>EconomicRates!C93</f>
        <v>3.5571999999999999E-2</v>
      </c>
      <c r="G53" s="5">
        <f>EconomicRates!D93</f>
        <v>7.0000000000000007E-2</v>
      </c>
      <c r="H53" s="5">
        <f t="shared" si="10"/>
        <v>0.12000000000000001</v>
      </c>
      <c r="I53" s="5">
        <f t="shared" si="11"/>
        <v>1.1200000000000001</v>
      </c>
      <c r="J53">
        <f t="shared" si="12"/>
        <v>0.89285714285714279</v>
      </c>
      <c r="K53">
        <f t="shared" si="20"/>
        <v>3.4601813937404063E-3</v>
      </c>
      <c r="L53" s="2">
        <v>50</v>
      </c>
      <c r="M53" s="6">
        <v>3.0620999999999999E-2</v>
      </c>
      <c r="Q53" s="4">
        <f t="shared" si="21"/>
        <v>12.5</v>
      </c>
      <c r="R53">
        <f t="shared" si="0"/>
        <v>1000000</v>
      </c>
      <c r="S53">
        <f t="shared" si="1"/>
        <v>1222.2761020874534</v>
      </c>
      <c r="U53">
        <f t="shared" si="13"/>
        <v>3.0620999999999999E-2</v>
      </c>
      <c r="V53">
        <f t="shared" si="14"/>
        <v>0.01</v>
      </c>
      <c r="W53">
        <f t="shared" si="15"/>
        <v>0.42329568644560928</v>
      </c>
      <c r="X53">
        <f t="shared" si="16"/>
        <v>1.2961737214651001E-2</v>
      </c>
      <c r="Y53">
        <f t="shared" si="17"/>
        <v>4.232956864456093E-3</v>
      </c>
      <c r="Z53">
        <f t="shared" si="18"/>
        <v>0.40610099236650221</v>
      </c>
      <c r="AB53">
        <f t="shared" si="19"/>
        <v>533.47890459878772</v>
      </c>
      <c r="AC53">
        <f t="shared" si="2"/>
        <v>496.36753800357502</v>
      </c>
      <c r="AE53">
        <f t="shared" si="3"/>
        <v>0</v>
      </c>
      <c r="AF53">
        <f t="shared" si="24"/>
        <v>0</v>
      </c>
      <c r="AG53">
        <f t="shared" si="24"/>
        <v>-5.0762624045812776</v>
      </c>
      <c r="AH53">
        <f t="shared" si="5"/>
        <v>-12961.737214651001</v>
      </c>
      <c r="AI53">
        <f t="shared" si="25"/>
        <v>-12966.813477055583</v>
      </c>
      <c r="AJ53">
        <f t="shared" si="7"/>
        <v>37.111366595212701</v>
      </c>
      <c r="AK53">
        <f t="shared" si="22"/>
        <v>37.343523321915143</v>
      </c>
      <c r="AL53">
        <f t="shared" si="8"/>
        <v>-12892.358587138455</v>
      </c>
      <c r="AN53">
        <f t="shared" si="26"/>
        <v>0</v>
      </c>
      <c r="AO53">
        <f t="shared" si="26"/>
        <v>0</v>
      </c>
      <c r="AP53">
        <f t="shared" si="26"/>
        <v>-1.756478872207607E-2</v>
      </c>
      <c r="AQ53">
        <f t="shared" si="26"/>
        <v>-44.84996194068799</v>
      </c>
      <c r="AR53">
        <f t="shared" si="26"/>
        <v>-44.867526729410066</v>
      </c>
      <c r="AS53">
        <f t="shared" si="26"/>
        <v>0.12841206018903423</v>
      </c>
      <c r="AT53">
        <f t="shared" si="26"/>
        <v>0.12921536457520172</v>
      </c>
      <c r="AU53">
        <f t="shared" si="23"/>
        <v>-44.609899304645836</v>
      </c>
      <c r="AW53">
        <v>50</v>
      </c>
      <c r="AX53">
        <f>IF(Z53&gt;0, (R53*SUMPRODUCT(K53:$K$98, X53:$X$98)-K53*$AZ$3)/Z53, 0)</f>
        <v>1222.2761020874534</v>
      </c>
    </row>
    <row r="54" spans="5:50" x14ac:dyDescent="0.25">
      <c r="E54">
        <v>2054</v>
      </c>
      <c r="F54" s="5">
        <f>EconomicRates!C94</f>
        <v>3.5571999999999999E-2</v>
      </c>
      <c r="G54" s="5">
        <f>EconomicRates!D94</f>
        <v>7.0000000000000007E-2</v>
      </c>
      <c r="H54" s="5">
        <f t="shared" si="10"/>
        <v>0.12000000000000001</v>
      </c>
      <c r="I54" s="5">
        <f t="shared" si="11"/>
        <v>1.1200000000000001</v>
      </c>
      <c r="J54">
        <f t="shared" si="12"/>
        <v>0.89285714285714279</v>
      </c>
      <c r="K54">
        <f t="shared" si="20"/>
        <v>3.0894476729825052E-3</v>
      </c>
      <c r="L54" s="2">
        <v>51</v>
      </c>
      <c r="M54" s="6">
        <v>3.3921E-2</v>
      </c>
      <c r="Q54" s="4">
        <f t="shared" si="21"/>
        <v>12.5</v>
      </c>
      <c r="R54">
        <f t="shared" si="0"/>
        <v>1000000</v>
      </c>
      <c r="S54">
        <f t="shared" si="1"/>
        <v>1185.6144838012938</v>
      </c>
      <c r="U54">
        <f t="shared" si="13"/>
        <v>3.3921E-2</v>
      </c>
      <c r="V54">
        <f t="shared" si="14"/>
        <v>0.01</v>
      </c>
      <c r="W54">
        <f t="shared" si="15"/>
        <v>0.40610099236650221</v>
      </c>
      <c r="X54">
        <f t="shared" si="16"/>
        <v>1.3775351762064122E-2</v>
      </c>
      <c r="Y54">
        <f t="shared" si="17"/>
        <v>4.061009923665022E-3</v>
      </c>
      <c r="Z54">
        <f t="shared" si="18"/>
        <v>0.38826463068077305</v>
      </c>
      <c r="AB54">
        <f t="shared" si="19"/>
        <v>496.36753800357502</v>
      </c>
      <c r="AC54">
        <f t="shared" si="2"/>
        <v>460.33216968288468</v>
      </c>
      <c r="AE54">
        <f t="shared" si="3"/>
        <v>0</v>
      </c>
      <c r="AF54">
        <f t="shared" si="24"/>
        <v>0</v>
      </c>
      <c r="AG54">
        <f t="shared" si="24"/>
        <v>-4.8533078835096628</v>
      </c>
      <c r="AH54">
        <f t="shared" si="5"/>
        <v>-13775.351762064121</v>
      </c>
      <c r="AI54">
        <f t="shared" si="25"/>
        <v>-13780.205069947631</v>
      </c>
      <c r="AJ54">
        <f t="shared" si="7"/>
        <v>36.035368320690338</v>
      </c>
      <c r="AK54">
        <f t="shared" si="22"/>
        <v>34.745727660250253</v>
      </c>
      <c r="AL54">
        <f t="shared" si="8"/>
        <v>-13709.42397396669</v>
      </c>
      <c r="AN54">
        <f t="shared" si="26"/>
        <v>0</v>
      </c>
      <c r="AO54">
        <f t="shared" si="26"/>
        <v>0</v>
      </c>
      <c r="AP54">
        <f t="shared" si="26"/>
        <v>-1.4994040746976574E-2</v>
      </c>
      <c r="AQ54">
        <f t="shared" si="26"/>
        <v>-42.558228445824454</v>
      </c>
      <c r="AR54">
        <f t="shared" si="26"/>
        <v>-42.573222486571431</v>
      </c>
      <c r="AS54">
        <f t="shared" si="26"/>
        <v>0.11132938480342425</v>
      </c>
      <c r="AT54">
        <f t="shared" si="26"/>
        <v>0.107345107466044</v>
      </c>
      <c r="AU54">
        <f t="shared" si="23"/>
        <v>-42.35454799430196</v>
      </c>
      <c r="AW54">
        <v>51</v>
      </c>
      <c r="AX54">
        <f>IF(Z54&gt;0, (R54*SUMPRODUCT(K54:$K$98, X54:$X$98)-K54*$AZ$3)/Z54, 0)</f>
        <v>1185.6144838012938</v>
      </c>
    </row>
    <row r="55" spans="5:50" x14ac:dyDescent="0.25">
      <c r="E55">
        <v>2055</v>
      </c>
      <c r="F55" s="5">
        <f>EconomicRates!C95</f>
        <v>3.5571999999999999E-2</v>
      </c>
      <c r="G55" s="5">
        <f>EconomicRates!D95</f>
        <v>7.0000000000000007E-2</v>
      </c>
      <c r="H55" s="5">
        <f t="shared" si="10"/>
        <v>0.12000000000000001</v>
      </c>
      <c r="I55" s="5">
        <f t="shared" si="11"/>
        <v>1.1200000000000001</v>
      </c>
      <c r="J55">
        <f t="shared" si="12"/>
        <v>0.89285714285714279</v>
      </c>
      <c r="K55">
        <f t="shared" si="20"/>
        <v>2.758435422305808E-3</v>
      </c>
      <c r="L55" s="2">
        <v>52</v>
      </c>
      <c r="M55" s="6">
        <v>3.7368999999999999E-2</v>
      </c>
      <c r="Q55" s="4">
        <f t="shared" si="21"/>
        <v>12.5</v>
      </c>
      <c r="R55">
        <f t="shared" si="0"/>
        <v>1000000</v>
      </c>
      <c r="S55">
        <f t="shared" si="1"/>
        <v>1150.784734959331</v>
      </c>
      <c r="U55">
        <f t="shared" si="13"/>
        <v>3.7368999999999999E-2</v>
      </c>
      <c r="V55">
        <f t="shared" si="14"/>
        <v>0.01</v>
      </c>
      <c r="W55">
        <f t="shared" si="15"/>
        <v>0.38826463068077305</v>
      </c>
      <c r="X55">
        <f t="shared" si="16"/>
        <v>1.4509060983909809E-2</v>
      </c>
      <c r="Y55">
        <f t="shared" si="17"/>
        <v>3.8826463068077307E-3</v>
      </c>
      <c r="Z55">
        <f t="shared" si="18"/>
        <v>0.36987292339005551</v>
      </c>
      <c r="AB55">
        <f t="shared" si="19"/>
        <v>460.33216968288468</v>
      </c>
      <c r="AC55">
        <f t="shared" si="2"/>
        <v>425.64411411205799</v>
      </c>
      <c r="AE55">
        <f t="shared" si="3"/>
        <v>0</v>
      </c>
      <c r="AF55">
        <f t="shared" si="24"/>
        <v>0</v>
      </c>
      <c r="AG55">
        <f t="shared" si="24"/>
        <v>-4.6234115423756936</v>
      </c>
      <c r="AH55">
        <f t="shared" si="5"/>
        <v>-14509.060983909809</v>
      </c>
      <c r="AI55">
        <f t="shared" si="25"/>
        <v>-14513.684395452185</v>
      </c>
      <c r="AJ55">
        <f t="shared" si="7"/>
        <v>34.688055570826691</v>
      </c>
      <c r="AK55">
        <f t="shared" si="22"/>
        <v>32.223251877801928</v>
      </c>
      <c r="AL55">
        <f t="shared" si="8"/>
        <v>-14446.773088003556</v>
      </c>
      <c r="AN55">
        <f t="shared" si="26"/>
        <v>0</v>
      </c>
      <c r="AO55">
        <f t="shared" si="26"/>
        <v>0</v>
      </c>
      <c r="AP55">
        <f t="shared" si="26"/>
        <v>-1.2753382170386643E-2</v>
      </c>
      <c r="AQ55">
        <f t="shared" si="26"/>
        <v>-40.022307762411977</v>
      </c>
      <c r="AR55">
        <f t="shared" si="26"/>
        <v>-40.035061144582365</v>
      </c>
      <c r="AS55">
        <f t="shared" si="26"/>
        <v>9.5684761217480666E-2</v>
      </c>
      <c r="AT55">
        <f t="shared" si="26"/>
        <v>8.8885759401610989E-2</v>
      </c>
      <c r="AU55">
        <f t="shared" si="23"/>
        <v>-39.850490623963267</v>
      </c>
      <c r="AW55">
        <v>52</v>
      </c>
      <c r="AX55">
        <f>IF(Z55&gt;0, (R55*SUMPRODUCT(K55:$K$98, X55:$X$98)-K55*$AZ$3)/Z55, 0)</f>
        <v>1150.784734959331</v>
      </c>
    </row>
    <row r="56" spans="5:50" x14ac:dyDescent="0.25">
      <c r="E56">
        <v>2056</v>
      </c>
      <c r="F56" s="5">
        <f>EconomicRates!C96</f>
        <v>3.5571999999999999E-2</v>
      </c>
      <c r="G56" s="5">
        <f>EconomicRates!D96</f>
        <v>7.0000000000000007E-2</v>
      </c>
      <c r="H56" s="5">
        <f t="shared" si="10"/>
        <v>0.12000000000000001</v>
      </c>
      <c r="I56" s="5">
        <f t="shared" si="11"/>
        <v>1.1200000000000001</v>
      </c>
      <c r="J56">
        <f t="shared" si="12"/>
        <v>0.89285714285714279</v>
      </c>
      <c r="K56">
        <f t="shared" si="20"/>
        <v>2.4628887699159E-3</v>
      </c>
      <c r="L56" s="2">
        <v>53</v>
      </c>
      <c r="M56" s="6">
        <v>5.0548205999999998E-2</v>
      </c>
      <c r="Q56" s="4">
        <f t="shared" si="21"/>
        <v>12.5</v>
      </c>
      <c r="R56">
        <f t="shared" si="0"/>
        <v>1000000</v>
      </c>
      <c r="S56">
        <f t="shared" si="1"/>
        <v>1129.9967002200688</v>
      </c>
      <c r="U56">
        <f t="shared" si="13"/>
        <v>5.0548205999999998E-2</v>
      </c>
      <c r="V56">
        <f t="shared" si="14"/>
        <v>0.01</v>
      </c>
      <c r="W56">
        <f t="shared" si="15"/>
        <v>0.36987292339005551</v>
      </c>
      <c r="X56">
        <f t="shared" si="16"/>
        <v>1.8696412725342743E-2</v>
      </c>
      <c r="Y56">
        <f t="shared" si="17"/>
        <v>3.6987292339005552E-3</v>
      </c>
      <c r="Z56">
        <f t="shared" si="18"/>
        <v>0.3474777814308122</v>
      </c>
      <c r="AB56">
        <f t="shared" si="19"/>
        <v>425.64411411205799</v>
      </c>
      <c r="AC56">
        <f t="shared" si="2"/>
        <v>392.64874641660805</v>
      </c>
      <c r="AE56">
        <f t="shared" si="3"/>
        <v>0</v>
      </c>
      <c r="AF56">
        <f t="shared" si="24"/>
        <v>0</v>
      </c>
      <c r="AG56">
        <f t="shared" si="24"/>
        <v>-4.3434722678851525</v>
      </c>
      <c r="AH56">
        <f t="shared" si="5"/>
        <v>-18696.412725342743</v>
      </c>
      <c r="AI56">
        <f t="shared" si="25"/>
        <v>-18700.75619761063</v>
      </c>
      <c r="AJ56">
        <f t="shared" si="7"/>
        <v>32.995367695449943</v>
      </c>
      <c r="AK56">
        <f t="shared" si="22"/>
        <v>29.795087987844063</v>
      </c>
      <c r="AL56">
        <f t="shared" si="8"/>
        <v>-18637.965741927335</v>
      </c>
      <c r="AN56">
        <f t="shared" si="26"/>
        <v>0</v>
      </c>
      <c r="AO56">
        <f t="shared" si="26"/>
        <v>0</v>
      </c>
      <c r="AP56">
        <f t="shared" si="26"/>
        <v>-1.0697489071015488E-2</v>
      </c>
      <c r="AQ56">
        <f t="shared" si="26"/>
        <v>-46.047184938959369</v>
      </c>
      <c r="AR56">
        <f t="shared" si="26"/>
        <v>-46.057882428030389</v>
      </c>
      <c r="AS56">
        <f t="shared" si="26"/>
        <v>8.1263920556369537E-2</v>
      </c>
      <c r="AT56">
        <f t="shared" si="26"/>
        <v>7.3381987603917273E-2</v>
      </c>
      <c r="AU56">
        <f t="shared" si="23"/>
        <v>-45.903236519870099</v>
      </c>
      <c r="AW56">
        <v>53</v>
      </c>
      <c r="AX56">
        <f>IF(Z56&gt;0, (R56*SUMPRODUCT(K56:$K$98, X56:$X$98)-K56*$AZ$3)/Z56, 0)</f>
        <v>1129.9967002200688</v>
      </c>
    </row>
    <row r="57" spans="5:50" x14ac:dyDescent="0.25">
      <c r="E57">
        <v>2057</v>
      </c>
      <c r="F57" s="5">
        <f>EconomicRates!C97</f>
        <v>3.5571999999999999E-2</v>
      </c>
      <c r="G57" s="5">
        <f>EconomicRates!D97</f>
        <v>7.0000000000000007E-2</v>
      </c>
      <c r="H57" s="5">
        <f t="shared" si="10"/>
        <v>0.12000000000000001</v>
      </c>
      <c r="I57" s="5">
        <f t="shared" si="11"/>
        <v>1.1200000000000001</v>
      </c>
      <c r="J57">
        <f t="shared" si="12"/>
        <v>0.89285714285714279</v>
      </c>
      <c r="K57">
        <f t="shared" si="20"/>
        <v>2.1990078302820534E-3</v>
      </c>
      <c r="L57" s="2">
        <v>54</v>
      </c>
      <c r="M57" s="6">
        <v>6.4784177999999998E-2</v>
      </c>
      <c r="Q57" s="4">
        <f t="shared" si="21"/>
        <v>12.5</v>
      </c>
      <c r="R57">
        <f t="shared" si="0"/>
        <v>1000000</v>
      </c>
      <c r="S57">
        <f t="shared" si="1"/>
        <v>1097.6188511011783</v>
      </c>
      <c r="U57">
        <f t="shared" si="13"/>
        <v>6.4784177999999998E-2</v>
      </c>
      <c r="V57">
        <f t="shared" si="14"/>
        <v>0.01</v>
      </c>
      <c r="W57">
        <f t="shared" si="15"/>
        <v>0.3474777814308122</v>
      </c>
      <c r="X57">
        <f t="shared" si="16"/>
        <v>2.2511062443258831E-2</v>
      </c>
      <c r="Y57">
        <f t="shared" si="17"/>
        <v>3.4747778143081223E-3</v>
      </c>
      <c r="Z57">
        <f t="shared" si="18"/>
        <v>0.32149194117324525</v>
      </c>
      <c r="AB57">
        <f t="shared" si="19"/>
        <v>392.64874641660805</v>
      </c>
      <c r="AC57">
        <f t="shared" si="2"/>
        <v>352.87561510886508</v>
      </c>
      <c r="AE57">
        <f t="shared" si="3"/>
        <v>0</v>
      </c>
      <c r="AF57">
        <f t="shared" si="24"/>
        <v>0</v>
      </c>
      <c r="AG57">
        <f t="shared" si="24"/>
        <v>-4.0186492646655658</v>
      </c>
      <c r="AH57">
        <f t="shared" si="5"/>
        <v>-22511.06244325883</v>
      </c>
      <c r="AI57">
        <f t="shared" si="25"/>
        <v>-22515.081092523495</v>
      </c>
      <c r="AJ57">
        <f t="shared" si="7"/>
        <v>39.773131307742972</v>
      </c>
      <c r="AK57">
        <f t="shared" si="22"/>
        <v>27.485412249162565</v>
      </c>
      <c r="AL57">
        <f t="shared" si="8"/>
        <v>-22447.822548966589</v>
      </c>
      <c r="AN57">
        <f t="shared" si="26"/>
        <v>0</v>
      </c>
      <c r="AO57">
        <f t="shared" si="26"/>
        <v>0</v>
      </c>
      <c r="AP57">
        <f t="shared" si="26"/>
        <v>-8.837041200156796E-3</v>
      </c>
      <c r="AQ57">
        <f t="shared" si="26"/>
        <v>-49.502002580694423</v>
      </c>
      <c r="AR57">
        <f t="shared" si="26"/>
        <v>-49.510839621894576</v>
      </c>
      <c r="AS57">
        <f t="shared" si="26"/>
        <v>8.7461427180563087E-2</v>
      </c>
      <c r="AT57">
        <f t="shared" si="26"/>
        <v>6.0440636754438747E-2</v>
      </c>
      <c r="AU57">
        <f t="shared" si="23"/>
        <v>-49.362937557959576</v>
      </c>
      <c r="AW57">
        <v>54</v>
      </c>
      <c r="AX57">
        <f>IF(Z57&gt;0, (R57*SUMPRODUCT(K57:$K$98, X57:$X$98)-K57*$AZ$3)/Z57, 0)</f>
        <v>1097.6188511011783</v>
      </c>
    </row>
    <row r="58" spans="5:50" x14ac:dyDescent="0.25">
      <c r="E58">
        <v>2058</v>
      </c>
      <c r="F58" s="5">
        <f>EconomicRates!C98</f>
        <v>3.5571999999999999E-2</v>
      </c>
      <c r="G58" s="5">
        <f>EconomicRates!D98</f>
        <v>7.0000000000000007E-2</v>
      </c>
      <c r="H58" s="5">
        <f t="shared" si="10"/>
        <v>0.12000000000000001</v>
      </c>
      <c r="I58" s="5">
        <f t="shared" si="11"/>
        <v>1.1200000000000001</v>
      </c>
      <c r="J58">
        <f t="shared" si="12"/>
        <v>0.89285714285714279</v>
      </c>
      <c r="K58">
        <f t="shared" si="20"/>
        <v>1.9633998484661188E-3</v>
      </c>
      <c r="L58" s="2">
        <v>55</v>
      </c>
      <c r="M58" s="6">
        <v>8.0470763000000001E-2</v>
      </c>
      <c r="Q58" s="4">
        <f t="shared" si="21"/>
        <v>12.5</v>
      </c>
      <c r="R58">
        <f t="shared" si="0"/>
        <v>1000000</v>
      </c>
      <c r="S58">
        <f t="shared" si="1"/>
        <v>1056.6647334194406</v>
      </c>
      <c r="U58">
        <f t="shared" si="13"/>
        <v>8.0470763000000001E-2</v>
      </c>
      <c r="V58">
        <f t="shared" si="14"/>
        <v>0.01</v>
      </c>
      <c r="W58">
        <f t="shared" si="15"/>
        <v>0.32149194117324525</v>
      </c>
      <c r="X58">
        <f t="shared" si="16"/>
        <v>2.5870701804562159E-2</v>
      </c>
      <c r="Y58">
        <f t="shared" si="17"/>
        <v>3.2149194117324525E-3</v>
      </c>
      <c r="Z58">
        <f t="shared" si="18"/>
        <v>0.29240631995695066</v>
      </c>
      <c r="AB58">
        <f t="shared" si="19"/>
        <v>352.87561510886508</v>
      </c>
      <c r="AC58">
        <f t="shared" si="2"/>
        <v>308.97544612747095</v>
      </c>
      <c r="AE58">
        <f t="shared" si="3"/>
        <v>0</v>
      </c>
      <c r="AF58">
        <f t="shared" si="24"/>
        <v>0</v>
      </c>
      <c r="AG58">
        <f t="shared" si="24"/>
        <v>-3.6550789994618831</v>
      </c>
      <c r="AH58">
        <f t="shared" si="5"/>
        <v>-25870.701804562159</v>
      </c>
      <c r="AI58">
        <f t="shared" si="25"/>
        <v>-25874.356883561621</v>
      </c>
      <c r="AJ58">
        <f t="shared" si="7"/>
        <v>43.900168981394131</v>
      </c>
      <c r="AK58">
        <f t="shared" si="22"/>
        <v>24.701293057620557</v>
      </c>
      <c r="AL58">
        <f t="shared" si="8"/>
        <v>-25805.755421522605</v>
      </c>
      <c r="AN58">
        <f t="shared" si="26"/>
        <v>0</v>
      </c>
      <c r="AO58">
        <f t="shared" si="26"/>
        <v>0</v>
      </c>
      <c r="AP58">
        <f t="shared" si="26"/>
        <v>-7.1763815536751542E-3</v>
      </c>
      <c r="AQ58">
        <f t="shared" si="26"/>
        <v>-50.794532002789488</v>
      </c>
      <c r="AR58">
        <f t="shared" si="26"/>
        <v>-50.801708384343165</v>
      </c>
      <c r="AS58">
        <f t="shared" si="26"/>
        <v>8.619358512570624E-2</v>
      </c>
      <c r="AT58">
        <f t="shared" si="26"/>
        <v>4.8498515046249392E-2</v>
      </c>
      <c r="AU58">
        <f t="shared" si="23"/>
        <v>-50.667016284171204</v>
      </c>
      <c r="AW58">
        <v>55</v>
      </c>
      <c r="AX58">
        <f>IF(Z58&gt;0, (R58*SUMPRODUCT(K58:$K$98, X58:$X$98)-K58*$AZ$3)/Z58, 0)</f>
        <v>1056.6647334194406</v>
      </c>
    </row>
    <row r="59" spans="5:50" x14ac:dyDescent="0.25">
      <c r="E59">
        <v>2059</v>
      </c>
      <c r="F59" s="5">
        <f>EconomicRates!C99</f>
        <v>3.5571999999999999E-2</v>
      </c>
      <c r="G59" s="5">
        <f>EconomicRates!D99</f>
        <v>7.0000000000000007E-2</v>
      </c>
      <c r="H59" s="5">
        <f t="shared" si="10"/>
        <v>0.12000000000000001</v>
      </c>
      <c r="I59" s="5">
        <f t="shared" si="11"/>
        <v>1.1200000000000001</v>
      </c>
      <c r="J59">
        <f t="shared" si="12"/>
        <v>0.89285714285714279</v>
      </c>
      <c r="K59">
        <f t="shared" si="20"/>
        <v>1.7530355789876059E-3</v>
      </c>
      <c r="L59" s="2">
        <v>56</v>
      </c>
      <c r="M59" s="6">
        <v>9.7818447000000003E-2</v>
      </c>
      <c r="Q59" s="4">
        <f t="shared" si="21"/>
        <v>12.5</v>
      </c>
      <c r="R59">
        <f t="shared" si="0"/>
        <v>1000000</v>
      </c>
      <c r="S59">
        <f t="shared" si="1"/>
        <v>1008.8279316816066</v>
      </c>
      <c r="U59">
        <f t="shared" si="13"/>
        <v>9.7818447000000003E-2</v>
      </c>
      <c r="V59">
        <f t="shared" si="14"/>
        <v>0.01</v>
      </c>
      <c r="W59">
        <f t="shared" si="15"/>
        <v>0.29240631995695066</v>
      </c>
      <c r="X59">
        <f t="shared" si="16"/>
        <v>2.860273211117402E-2</v>
      </c>
      <c r="Y59">
        <f t="shared" si="17"/>
        <v>2.9240631995695065E-3</v>
      </c>
      <c r="Z59">
        <f t="shared" si="18"/>
        <v>0.26087952464620712</v>
      </c>
      <c r="AB59">
        <f t="shared" si="19"/>
        <v>308.97544612747095</v>
      </c>
      <c r="AC59">
        <f t="shared" si="2"/>
        <v>263.18255126691383</v>
      </c>
      <c r="AE59">
        <f t="shared" si="3"/>
        <v>0</v>
      </c>
      <c r="AF59">
        <f t="shared" si="24"/>
        <v>0</v>
      </c>
      <c r="AG59">
        <f t="shared" si="24"/>
        <v>-3.2609940580775891</v>
      </c>
      <c r="AH59">
        <f t="shared" si="5"/>
        <v>-28602.73211117402</v>
      </c>
      <c r="AI59">
        <f t="shared" si="25"/>
        <v>-28605.993105232097</v>
      </c>
      <c r="AJ59">
        <f t="shared" si="7"/>
        <v>45.792894860557112</v>
      </c>
      <c r="AK59">
        <f t="shared" si="22"/>
        <v>21.628281228922969</v>
      </c>
      <c r="AL59">
        <f t="shared" si="8"/>
        <v>-28538.571929142614</v>
      </c>
      <c r="AN59">
        <f t="shared" si="26"/>
        <v>0</v>
      </c>
      <c r="AO59">
        <f t="shared" si="26"/>
        <v>0</v>
      </c>
      <c r="AP59">
        <f t="shared" si="26"/>
        <v>-5.716638606677189E-3</v>
      </c>
      <c r="AQ59">
        <f t="shared" si="26"/>
        <v>-50.141607047139338</v>
      </c>
      <c r="AR59">
        <f t="shared" si="26"/>
        <v>-50.147323685746009</v>
      </c>
      <c r="AS59">
        <f t="shared" si="26"/>
        <v>8.0276573955395295E-2</v>
      </c>
      <c r="AT59">
        <f t="shared" si="26"/>
        <v>3.7915146506651745E-2</v>
      </c>
      <c r="AU59">
        <f t="shared" si="23"/>
        <v>-50.029131965283959</v>
      </c>
      <c r="AW59">
        <v>56</v>
      </c>
      <c r="AX59">
        <f>IF(Z59&gt;0, (R59*SUMPRODUCT(K59:$K$98, X59:$X$98)-K59*$AZ$3)/Z59, 0)</f>
        <v>1008.8279316816066</v>
      </c>
    </row>
    <row r="60" spans="5:50" x14ac:dyDescent="0.25">
      <c r="E60">
        <v>2060</v>
      </c>
      <c r="F60" s="5">
        <f>EconomicRates!C100</f>
        <v>3.5571999999999999E-2</v>
      </c>
      <c r="G60" s="5">
        <f>EconomicRates!D100</f>
        <v>7.0000000000000007E-2</v>
      </c>
      <c r="H60" s="5">
        <f t="shared" si="10"/>
        <v>0.12000000000000001</v>
      </c>
      <c r="I60" s="5">
        <f t="shared" si="11"/>
        <v>1.1200000000000001</v>
      </c>
      <c r="J60">
        <f t="shared" si="12"/>
        <v>0.89285714285714279</v>
      </c>
      <c r="K60">
        <f t="shared" si="20"/>
        <v>1.5652103383817909E-3</v>
      </c>
      <c r="L60" s="2">
        <v>57</v>
      </c>
      <c r="M60" s="6">
        <v>0.115047869</v>
      </c>
      <c r="Q60" s="4">
        <f t="shared" si="21"/>
        <v>12.5</v>
      </c>
      <c r="R60">
        <f t="shared" si="0"/>
        <v>1000000</v>
      </c>
      <c r="S60">
        <f t="shared" si="1"/>
        <v>952.90221183675976</v>
      </c>
      <c r="U60">
        <f t="shared" si="13"/>
        <v>0.115047869</v>
      </c>
      <c r="V60">
        <f t="shared" si="14"/>
        <v>0.01</v>
      </c>
      <c r="W60">
        <f t="shared" si="15"/>
        <v>0.26087952464620712</v>
      </c>
      <c r="X60">
        <f t="shared" si="16"/>
        <v>3.0013633376279106E-2</v>
      </c>
      <c r="Y60">
        <f t="shared" si="17"/>
        <v>2.6087952464620714E-3</v>
      </c>
      <c r="Z60">
        <f t="shared" si="18"/>
        <v>0.22825709602346594</v>
      </c>
      <c r="AB60">
        <f t="shared" si="19"/>
        <v>263.18255126691383</v>
      </c>
      <c r="AC60">
        <f t="shared" si="2"/>
        <v>217.50669166819637</v>
      </c>
      <c r="AE60">
        <f t="shared" si="3"/>
        <v>0</v>
      </c>
      <c r="AF60">
        <f t="shared" si="24"/>
        <v>0</v>
      </c>
      <c r="AG60">
        <f t="shared" si="24"/>
        <v>-2.8532137002933244</v>
      </c>
      <c r="AH60">
        <f t="shared" si="5"/>
        <v>-30013.633376279107</v>
      </c>
      <c r="AI60">
        <f t="shared" si="25"/>
        <v>-30016.486589979402</v>
      </c>
      <c r="AJ60">
        <f t="shared" si="7"/>
        <v>45.675859598717466</v>
      </c>
      <c r="AK60">
        <f t="shared" si="22"/>
        <v>18.422778588683968</v>
      </c>
      <c r="AL60">
        <f t="shared" si="8"/>
        <v>-29952.387951792003</v>
      </c>
      <c r="AN60">
        <f t="shared" si="26"/>
        <v>0</v>
      </c>
      <c r="AO60">
        <f t="shared" si="26"/>
        <v>0</v>
      </c>
      <c r="AP60">
        <f t="shared" si="26"/>
        <v>-4.4658795813116766E-3</v>
      </c>
      <c r="AQ60">
        <f t="shared" si="26"/>
        <v>-46.977649252952837</v>
      </c>
      <c r="AR60">
        <f t="shared" si="26"/>
        <v>-46.982115132534148</v>
      </c>
      <c r="AS60">
        <f t="shared" si="26"/>
        <v>7.1492327658387742E-2</v>
      </c>
      <c r="AT60">
        <f t="shared" si="26"/>
        <v>2.8835523508726847E-2</v>
      </c>
      <c r="AU60">
        <f t="shared" si="23"/>
        <v>-46.881787281367039</v>
      </c>
      <c r="AW60">
        <v>57</v>
      </c>
      <c r="AX60">
        <f>IF(Z60&gt;0, (R60*SUMPRODUCT(K60:$K$98, X60:$X$98)-K60*$AZ$3)/Z60, 0)</f>
        <v>952.90221183675976</v>
      </c>
    </row>
    <row r="61" spans="5:50" x14ac:dyDescent="0.25">
      <c r="E61">
        <v>2061</v>
      </c>
      <c r="F61" s="5">
        <f>EconomicRates!C101</f>
        <v>3.5571999999999999E-2</v>
      </c>
      <c r="G61" s="5">
        <f>EconomicRates!D101</f>
        <v>7.0000000000000007E-2</v>
      </c>
      <c r="H61" s="5">
        <f t="shared" si="10"/>
        <v>0.12000000000000001</v>
      </c>
      <c r="I61" s="5">
        <f t="shared" si="11"/>
        <v>1.1200000000000001</v>
      </c>
      <c r="J61">
        <f t="shared" si="12"/>
        <v>0.89285714285714279</v>
      </c>
      <c r="K61">
        <f t="shared" si="20"/>
        <v>1.3975092306980274E-3</v>
      </c>
      <c r="L61" s="2">
        <v>58</v>
      </c>
      <c r="M61" s="6">
        <v>0.13365521</v>
      </c>
      <c r="Q61" s="4">
        <f t="shared" si="21"/>
        <v>12.5</v>
      </c>
      <c r="R61">
        <f t="shared" si="0"/>
        <v>1000000</v>
      </c>
      <c r="S61">
        <f t="shared" si="1"/>
        <v>892.81831635210131</v>
      </c>
      <c r="U61">
        <f t="shared" si="13"/>
        <v>0.13365521</v>
      </c>
      <c r="V61">
        <f t="shared" si="14"/>
        <v>0.01</v>
      </c>
      <c r="W61">
        <f t="shared" si="15"/>
        <v>0.22825709602346594</v>
      </c>
      <c r="X61">
        <f t="shared" si="16"/>
        <v>3.0507750103006506E-2</v>
      </c>
      <c r="Y61">
        <f t="shared" si="17"/>
        <v>2.2825709602346594E-3</v>
      </c>
      <c r="Z61">
        <f t="shared" si="18"/>
        <v>0.1954667749602248</v>
      </c>
      <c r="AB61">
        <f t="shared" si="19"/>
        <v>217.50669166819637</v>
      </c>
      <c r="AC61">
        <f t="shared" si="2"/>
        <v>174.51631692276297</v>
      </c>
      <c r="AE61">
        <f t="shared" si="3"/>
        <v>0</v>
      </c>
      <c r="AF61">
        <f t="shared" si="24"/>
        <v>0</v>
      </c>
      <c r="AG61">
        <f t="shared" si="24"/>
        <v>-2.4433346870028099</v>
      </c>
      <c r="AH61">
        <f t="shared" si="5"/>
        <v>-30507.750103006507</v>
      </c>
      <c r="AI61">
        <f t="shared" si="25"/>
        <v>-30510.19343769351</v>
      </c>
      <c r="AJ61">
        <f t="shared" si="7"/>
        <v>42.9903747454334</v>
      </c>
      <c r="AK61">
        <f t="shared" si="22"/>
        <v>15.225468416773747</v>
      </c>
      <c r="AL61">
        <f t="shared" si="8"/>
        <v>-30451.977594531301</v>
      </c>
      <c r="AN61">
        <f t="shared" si="26"/>
        <v>0</v>
      </c>
      <c r="AO61">
        <f t="shared" si="26"/>
        <v>0</v>
      </c>
      <c r="AP61">
        <f t="shared" si="26"/>
        <v>-3.4145827787711025E-3</v>
      </c>
      <c r="AQ61">
        <f t="shared" si="26"/>
        <v>-42.634862376780291</v>
      </c>
      <c r="AR61">
        <f t="shared" si="26"/>
        <v>-42.638276959559064</v>
      </c>
      <c r="AS61">
        <f t="shared" si="26"/>
        <v>6.0079445537910538E-2</v>
      </c>
      <c r="AT61">
        <f t="shared" si="26"/>
        <v>2.1277732654142595E-2</v>
      </c>
      <c r="AU61">
        <f t="shared" si="23"/>
        <v>-42.556919781367007</v>
      </c>
      <c r="AW61">
        <v>58</v>
      </c>
      <c r="AX61">
        <f>IF(Z61&gt;0, (R61*SUMPRODUCT(K61:$K$98, X61:$X$98)-K61*$AZ$3)/Z61, 0)</f>
        <v>892.81831635210131</v>
      </c>
    </row>
    <row r="62" spans="5:50" x14ac:dyDescent="0.25">
      <c r="E62">
        <v>2062</v>
      </c>
      <c r="F62" s="5">
        <f>EconomicRates!C102</f>
        <v>3.5571999999999999E-2</v>
      </c>
      <c r="G62" s="5">
        <f>EconomicRates!D102</f>
        <v>7.0000000000000007E-2</v>
      </c>
      <c r="H62" s="5">
        <f t="shared" si="10"/>
        <v>0.12000000000000001</v>
      </c>
      <c r="I62" s="5">
        <f t="shared" si="11"/>
        <v>1.1200000000000001</v>
      </c>
      <c r="J62">
        <f t="shared" si="12"/>
        <v>0.89285714285714279</v>
      </c>
      <c r="K62">
        <f t="shared" si="20"/>
        <v>1.2477760988375245E-3</v>
      </c>
      <c r="L62" s="2">
        <v>59</v>
      </c>
      <c r="M62" s="6">
        <v>0.153152232</v>
      </c>
      <c r="Q62" s="4">
        <f t="shared" si="21"/>
        <v>12.5</v>
      </c>
      <c r="R62">
        <f t="shared" si="0"/>
        <v>1000000</v>
      </c>
      <c r="S62">
        <f t="shared" si="1"/>
        <v>828.0039580029719</v>
      </c>
      <c r="U62">
        <f t="shared" si="13"/>
        <v>0.153152232</v>
      </c>
      <c r="V62">
        <f t="shared" si="14"/>
        <v>0.01</v>
      </c>
      <c r="W62">
        <f t="shared" si="15"/>
        <v>0.1954667749602248</v>
      </c>
      <c r="X62">
        <f t="shared" si="16"/>
        <v>2.9936172867000139E-2</v>
      </c>
      <c r="Y62">
        <f t="shared" si="17"/>
        <v>1.9546677496022481E-3</v>
      </c>
      <c r="Z62">
        <f t="shared" si="18"/>
        <v>0.16357593434362241</v>
      </c>
      <c r="AB62">
        <f t="shared" si="19"/>
        <v>174.51631692276297</v>
      </c>
      <c r="AC62">
        <f t="shared" si="2"/>
        <v>135.44152107055362</v>
      </c>
      <c r="AE62">
        <f t="shared" si="3"/>
        <v>0</v>
      </c>
      <c r="AF62">
        <f t="shared" si="24"/>
        <v>0</v>
      </c>
      <c r="AG62">
        <f t="shared" si="24"/>
        <v>-2.04469917929528</v>
      </c>
      <c r="AH62">
        <f t="shared" si="5"/>
        <v>-29936.172867000139</v>
      </c>
      <c r="AI62">
        <f t="shared" si="25"/>
        <v>-29938.217566179435</v>
      </c>
      <c r="AJ62">
        <f t="shared" si="7"/>
        <v>39.074795852209348</v>
      </c>
      <c r="AK62">
        <f t="shared" si="22"/>
        <v>12.216142184593409</v>
      </c>
      <c r="AL62">
        <f t="shared" si="8"/>
        <v>-29886.926628142635</v>
      </c>
      <c r="AN62">
        <f t="shared" si="26"/>
        <v>0</v>
      </c>
      <c r="AO62">
        <f t="shared" si="26"/>
        <v>0</v>
      </c>
      <c r="AP62">
        <f t="shared" si="26"/>
        <v>-2.5513267652373522E-3</v>
      </c>
      <c r="AQ62">
        <f t="shared" si="26"/>
        <v>-37.353640994111181</v>
      </c>
      <c r="AR62">
        <f t="shared" si="26"/>
        <v>-37.356192320876424</v>
      </c>
      <c r="AS62">
        <f t="shared" si="26"/>
        <v>4.875659633134246E-2</v>
      </c>
      <c r="AT62">
        <f t="shared" si="26"/>
        <v>1.5243010237936477E-2</v>
      </c>
      <c r="AU62">
        <f t="shared" si="23"/>
        <v>-37.292192714307149</v>
      </c>
      <c r="AW62">
        <v>59</v>
      </c>
      <c r="AX62">
        <f>IF(Z62&gt;0, (R62*SUMPRODUCT(K62:$K$98, X62:$X$98)-K62*$AZ$3)/Z62, 0)</f>
        <v>828.0039580029719</v>
      </c>
    </row>
    <row r="63" spans="5:50" x14ac:dyDescent="0.25">
      <c r="E63">
        <v>2063</v>
      </c>
      <c r="F63" s="5">
        <f>EconomicRates!C103</f>
        <v>3.5571999999999999E-2</v>
      </c>
      <c r="G63" s="5">
        <f>EconomicRates!D103</f>
        <v>7.0000000000000007E-2</v>
      </c>
      <c r="H63" s="5">
        <f t="shared" si="10"/>
        <v>0.12000000000000001</v>
      </c>
      <c r="I63" s="5">
        <f t="shared" si="11"/>
        <v>1.1200000000000001</v>
      </c>
      <c r="J63">
        <f t="shared" si="12"/>
        <v>0.89285714285714279</v>
      </c>
      <c r="K63">
        <f t="shared" si="20"/>
        <v>1.114085802533504E-3</v>
      </c>
      <c r="L63" s="2">
        <v>60</v>
      </c>
      <c r="M63" s="6">
        <v>0.17329698399999999</v>
      </c>
      <c r="Q63" s="4">
        <f t="shared" si="21"/>
        <v>12.5</v>
      </c>
      <c r="R63">
        <f t="shared" si="0"/>
        <v>1000000</v>
      </c>
      <c r="S63">
        <f t="shared" si="1"/>
        <v>758.02281585794867</v>
      </c>
      <c r="U63">
        <f t="shared" si="13"/>
        <v>0.17329698399999999</v>
      </c>
      <c r="V63">
        <f t="shared" si="14"/>
        <v>0.01</v>
      </c>
      <c r="W63">
        <f t="shared" si="15"/>
        <v>0.16357593434362241</v>
      </c>
      <c r="X63">
        <f t="shared" si="16"/>
        <v>2.8347216076731782E-2</v>
      </c>
      <c r="Y63">
        <f t="shared" si="17"/>
        <v>1.6357593434362242E-3</v>
      </c>
      <c r="Z63">
        <f t="shared" si="18"/>
        <v>0.13359295892345444</v>
      </c>
      <c r="AB63">
        <f t="shared" si="19"/>
        <v>135.44152107055362</v>
      </c>
      <c r="AC63">
        <f t="shared" si="2"/>
        <v>101.2665109019522</v>
      </c>
      <c r="AE63">
        <f t="shared" si="3"/>
        <v>0</v>
      </c>
      <c r="AF63">
        <f t="shared" si="24"/>
        <v>0</v>
      </c>
      <c r="AG63">
        <f t="shared" si="24"/>
        <v>-1.6699119865431804</v>
      </c>
      <c r="AH63">
        <f t="shared" si="5"/>
        <v>-28347.216076731784</v>
      </c>
      <c r="AI63">
        <f t="shared" si="25"/>
        <v>-28348.885988718328</v>
      </c>
      <c r="AJ63">
        <f t="shared" si="7"/>
        <v>34.175010168601418</v>
      </c>
      <c r="AK63">
        <f t="shared" si="22"/>
        <v>9.4809064749387542</v>
      </c>
      <c r="AL63">
        <f t="shared" si="8"/>
        <v>-28305.230072074788</v>
      </c>
      <c r="AN63">
        <f t="shared" si="26"/>
        <v>0</v>
      </c>
      <c r="AO63">
        <f t="shared" si="26"/>
        <v>0</v>
      </c>
      <c r="AP63">
        <f t="shared" si="26"/>
        <v>-1.860425235688277E-3</v>
      </c>
      <c r="AQ63">
        <f t="shared" si="26"/>
        <v>-31.581230972436376</v>
      </c>
      <c r="AR63">
        <f t="shared" si="26"/>
        <v>-31.583091397672064</v>
      </c>
      <c r="AS63">
        <f t="shared" si="26"/>
        <v>3.8073893630276967E-2</v>
      </c>
      <c r="AT63">
        <f t="shared" si="26"/>
        <v>1.0562543298877236E-2</v>
      </c>
      <c r="AU63">
        <f t="shared" si="23"/>
        <v>-31.534454960742909</v>
      </c>
      <c r="AW63">
        <v>60</v>
      </c>
      <c r="AX63">
        <f>IF(Z63&gt;0, (R63*SUMPRODUCT(K63:$K$98, X63:$X$98)-K63*$AZ$3)/Z63, 0)</f>
        <v>758.02281585794867</v>
      </c>
    </row>
    <row r="64" spans="5:50" x14ac:dyDescent="0.25">
      <c r="E64">
        <v>2064</v>
      </c>
      <c r="F64" s="5">
        <f>EconomicRates!C104</f>
        <v>3.5571999999999999E-2</v>
      </c>
      <c r="G64" s="5">
        <f>EconomicRates!D104</f>
        <v>7.0000000000000007E-2</v>
      </c>
      <c r="H64" s="5">
        <f t="shared" si="10"/>
        <v>0.12000000000000001</v>
      </c>
      <c r="I64" s="5">
        <f t="shared" si="11"/>
        <v>1.1200000000000001</v>
      </c>
      <c r="J64">
        <f t="shared" si="12"/>
        <v>0.89285714285714279</v>
      </c>
      <c r="K64">
        <f t="shared" si="20"/>
        <v>9.9471946654777136E-4</v>
      </c>
      <c r="L64" s="2">
        <v>61</v>
      </c>
      <c r="M64" s="6">
        <v>0.19491187900000001</v>
      </c>
      <c r="Q64" s="4">
        <f t="shared" si="21"/>
        <v>12.5</v>
      </c>
      <c r="R64">
        <f t="shared" si="0"/>
        <v>1000000</v>
      </c>
      <c r="S64">
        <f t="shared" si="1"/>
        <v>682.77715540425152</v>
      </c>
      <c r="U64">
        <f t="shared" si="13"/>
        <v>0.19491187900000001</v>
      </c>
      <c r="V64">
        <f t="shared" si="14"/>
        <v>0.01</v>
      </c>
      <c r="W64">
        <f t="shared" si="15"/>
        <v>0.13359295892345444</v>
      </c>
      <c r="X64">
        <f t="shared" si="16"/>
        <v>2.6038854644940324E-2</v>
      </c>
      <c r="Y64">
        <f t="shared" si="17"/>
        <v>1.3359295892345444E-3</v>
      </c>
      <c r="Z64">
        <f t="shared" si="18"/>
        <v>0.10621817468927956</v>
      </c>
      <c r="AB64">
        <f t="shared" si="19"/>
        <v>101.2665109019522</v>
      </c>
      <c r="AC64">
        <f t="shared" si="2"/>
        <v>72.523343166578172</v>
      </c>
      <c r="AE64">
        <f t="shared" si="3"/>
        <v>0</v>
      </c>
      <c r="AF64">
        <f t="shared" si="24"/>
        <v>0</v>
      </c>
      <c r="AG64">
        <f t="shared" si="24"/>
        <v>-1.3277271836159945</v>
      </c>
      <c r="AH64">
        <f t="shared" si="5"/>
        <v>-26038.854644940322</v>
      </c>
      <c r="AI64">
        <f t="shared" si="25"/>
        <v>-26040.182372123938</v>
      </c>
      <c r="AJ64">
        <f t="shared" si="7"/>
        <v>28.74316773537403</v>
      </c>
      <c r="AK64">
        <f t="shared" si="22"/>
        <v>7.0886557631366545</v>
      </c>
      <c r="AL64">
        <f t="shared" si="8"/>
        <v>-26004.350548625425</v>
      </c>
      <c r="AN64">
        <f t="shared" si="26"/>
        <v>0</v>
      </c>
      <c r="AO64">
        <f t="shared" si="26"/>
        <v>0</v>
      </c>
      <c r="AP64">
        <f t="shared" si="26"/>
        <v>-1.320716075807477E-3</v>
      </c>
      <c r="AQ64">
        <f t="shared" si="26"/>
        <v>-25.901355601929996</v>
      </c>
      <c r="AR64">
        <f t="shared" si="26"/>
        <v>-25.902676318005803</v>
      </c>
      <c r="AS64">
        <f t="shared" si="26"/>
        <v>2.8591388476624367E-2</v>
      </c>
      <c r="AT64">
        <f t="shared" si="26"/>
        <v>7.0512238792480777E-3</v>
      </c>
      <c r="AU64">
        <f t="shared" si="23"/>
        <v>-25.867033705649927</v>
      </c>
      <c r="AW64">
        <v>61</v>
      </c>
      <c r="AX64">
        <f>IF(Z64&gt;0, (R64*SUMPRODUCT(K64:$K$98, X64:$X$98)-K64*$AZ$3)/Z64, 0)</f>
        <v>682.77715540425152</v>
      </c>
    </row>
    <row r="65" spans="5:50" x14ac:dyDescent="0.25">
      <c r="E65">
        <v>2065</v>
      </c>
      <c r="F65" s="5">
        <f>EconomicRates!C105</f>
        <v>3.5571999999999999E-2</v>
      </c>
      <c r="G65" s="5">
        <f>EconomicRates!D105</f>
        <v>7.0000000000000007E-2</v>
      </c>
      <c r="H65" s="5">
        <f t="shared" si="10"/>
        <v>0.12000000000000001</v>
      </c>
      <c r="I65" s="5">
        <f t="shared" si="11"/>
        <v>1.1200000000000001</v>
      </c>
      <c r="J65">
        <f t="shared" si="12"/>
        <v>0.89285714285714279</v>
      </c>
      <c r="K65">
        <f t="shared" si="20"/>
        <v>8.8814238084622432E-4</v>
      </c>
      <c r="L65" s="2">
        <v>62</v>
      </c>
      <c r="M65" s="6">
        <v>0.21714087100000001</v>
      </c>
      <c r="Q65" s="4">
        <f t="shared" si="21"/>
        <v>12.5</v>
      </c>
      <c r="R65">
        <f t="shared" si="0"/>
        <v>1000000</v>
      </c>
      <c r="S65">
        <f t="shared" si="1"/>
        <v>598.79355642802477</v>
      </c>
      <c r="U65">
        <f t="shared" si="13"/>
        <v>0.21714087100000001</v>
      </c>
      <c r="V65">
        <f t="shared" si="14"/>
        <v>0.01</v>
      </c>
      <c r="W65">
        <f t="shared" si="15"/>
        <v>0.10621817468927956</v>
      </c>
      <c r="X65">
        <f t="shared" si="16"/>
        <v>2.3064306968060319E-2</v>
      </c>
      <c r="Y65">
        <f t="shared" si="17"/>
        <v>1.0621817468927956E-3</v>
      </c>
      <c r="Z65">
        <f t="shared" si="18"/>
        <v>8.209168597432645E-2</v>
      </c>
      <c r="AB65">
        <f t="shared" si="19"/>
        <v>72.523343166578172</v>
      </c>
      <c r="AC65">
        <f t="shared" si="2"/>
        <v>49.155972597739535</v>
      </c>
      <c r="AE65">
        <f t="shared" si="3"/>
        <v>0</v>
      </c>
      <c r="AF65">
        <f t="shared" si="24"/>
        <v>0</v>
      </c>
      <c r="AG65">
        <f t="shared" si="24"/>
        <v>-1.0261460746790807</v>
      </c>
      <c r="AH65">
        <f t="shared" si="5"/>
        <v>-23064.306968060318</v>
      </c>
      <c r="AI65">
        <f t="shared" si="25"/>
        <v>-23065.333114134999</v>
      </c>
      <c r="AJ65">
        <f t="shared" si="7"/>
        <v>23.367370568838638</v>
      </c>
      <c r="AK65">
        <f t="shared" si="22"/>
        <v>5.0766340216604728</v>
      </c>
      <c r="AL65">
        <f t="shared" si="8"/>
        <v>-23036.8891095445</v>
      </c>
      <c r="AN65">
        <f t="shared" si="26"/>
        <v>0</v>
      </c>
      <c r="AO65">
        <f t="shared" si="26"/>
        <v>0</v>
      </c>
      <c r="AP65">
        <f t="shared" si="26"/>
        <v>-9.1136381786148621E-4</v>
      </c>
      <c r="AQ65">
        <f t="shared" si="26"/>
        <v>-20.484388503181254</v>
      </c>
      <c r="AR65">
        <f t="shared" si="26"/>
        <v>-20.485299866999114</v>
      </c>
      <c r="AS65">
        <f t="shared" si="26"/>
        <v>2.0753552131124339E-2</v>
      </c>
      <c r="AT65">
        <f t="shared" si="26"/>
        <v>4.5087738266824749E-3</v>
      </c>
      <c r="AU65">
        <f t="shared" si="23"/>
        <v>-20.460037541041309</v>
      </c>
      <c r="AW65">
        <v>62</v>
      </c>
      <c r="AX65">
        <f>IF(Z65&gt;0, (R65*SUMPRODUCT(K65:$K$98, X65:$X$98)-K65*$AZ$3)/Z65, 0)</f>
        <v>598.79355642802477</v>
      </c>
    </row>
    <row r="66" spans="5:50" x14ac:dyDescent="0.25">
      <c r="E66">
        <v>2066</v>
      </c>
      <c r="F66" s="5">
        <f>EconomicRates!C106</f>
        <v>3.5571999999999999E-2</v>
      </c>
      <c r="G66" s="5">
        <f>EconomicRates!D106</f>
        <v>7.0000000000000007E-2</v>
      </c>
      <c r="H66" s="5">
        <f t="shared" si="10"/>
        <v>0.12000000000000001</v>
      </c>
      <c r="I66" s="5">
        <f t="shared" si="11"/>
        <v>1.1200000000000001</v>
      </c>
      <c r="J66">
        <f t="shared" si="12"/>
        <v>0.89285714285714279</v>
      </c>
      <c r="K66">
        <f t="shared" si="20"/>
        <v>7.9298426861270028E-4</v>
      </c>
      <c r="L66" s="2">
        <v>63</v>
      </c>
      <c r="M66" s="6">
        <v>0.240684854</v>
      </c>
      <c r="Q66" s="4">
        <f t="shared" si="21"/>
        <v>12.5</v>
      </c>
      <c r="R66">
        <f t="shared" si="0"/>
        <v>1000000</v>
      </c>
      <c r="S66">
        <f t="shared" si="1"/>
        <v>502.89044949281958</v>
      </c>
      <c r="U66">
        <f t="shared" si="13"/>
        <v>0.240684854</v>
      </c>
      <c r="V66">
        <f t="shared" si="14"/>
        <v>0.01</v>
      </c>
      <c r="W66">
        <f t="shared" si="15"/>
        <v>8.209168597432645E-2</v>
      </c>
      <c r="X66">
        <f t="shared" si="16"/>
        <v>1.9758225453344609E-2</v>
      </c>
      <c r="Y66">
        <f t="shared" si="17"/>
        <v>8.2091685974326452E-4</v>
      </c>
      <c r="Z66">
        <f t="shared" si="18"/>
        <v>6.1512543661238574E-2</v>
      </c>
      <c r="AB66">
        <f t="shared" si="19"/>
        <v>49.155972597739535</v>
      </c>
      <c r="AC66">
        <f t="shared" si="2"/>
        <v>30.934070731246955</v>
      </c>
      <c r="AE66">
        <f t="shared" si="3"/>
        <v>0</v>
      </c>
      <c r="AF66">
        <f t="shared" si="24"/>
        <v>0</v>
      </c>
      <c r="AG66">
        <f t="shared" si="24"/>
        <v>-0.76890679576548215</v>
      </c>
      <c r="AH66">
        <f t="shared" si="5"/>
        <v>-19758.22545334461</v>
      </c>
      <c r="AI66">
        <f t="shared" si="25"/>
        <v>-19758.994360140376</v>
      </c>
      <c r="AJ66">
        <f t="shared" si="7"/>
        <v>18.22190186649258</v>
      </c>
      <c r="AK66">
        <f t="shared" si="22"/>
        <v>3.440918081841768</v>
      </c>
      <c r="AL66">
        <f t="shared" si="8"/>
        <v>-19737.331540192044</v>
      </c>
      <c r="AN66">
        <f t="shared" si="26"/>
        <v>0</v>
      </c>
      <c r="AO66">
        <f t="shared" si="26"/>
        <v>0</v>
      </c>
      <c r="AP66">
        <f t="shared" si="26"/>
        <v>-6.0973099307142582E-4</v>
      </c>
      <c r="AQ66">
        <f t="shared" si="26"/>
        <v>-15.667961960205314</v>
      </c>
      <c r="AR66">
        <f t="shared" si="26"/>
        <v>-15.668571691198386</v>
      </c>
      <c r="AS66">
        <f t="shared" si="26"/>
        <v>1.4449681524333017E-2</v>
      </c>
      <c r="AT66">
        <f t="shared" si="26"/>
        <v>2.72859390848551E-3</v>
      </c>
      <c r="AU66">
        <f t="shared" si="23"/>
        <v>-15.65139341576557</v>
      </c>
      <c r="AW66">
        <v>63</v>
      </c>
      <c r="AX66">
        <f>IF(Z66&gt;0, (R66*SUMPRODUCT(K66:$K$98, X66:$X$98)-K66*$AZ$3)/Z66, 0)</f>
        <v>502.89044949281958</v>
      </c>
    </row>
    <row r="67" spans="5:50" x14ac:dyDescent="0.25">
      <c r="E67">
        <v>2067</v>
      </c>
      <c r="F67" s="5">
        <f>EconomicRates!C107</f>
        <v>3.5571999999999999E-2</v>
      </c>
      <c r="G67" s="5">
        <f>EconomicRates!D107</f>
        <v>7.0000000000000007E-2</v>
      </c>
      <c r="H67" s="5">
        <f t="shared" si="10"/>
        <v>0.12000000000000001</v>
      </c>
      <c r="I67" s="5">
        <f t="shared" si="11"/>
        <v>1.1200000000000001</v>
      </c>
      <c r="J67">
        <f t="shared" si="12"/>
        <v>0.89285714285714279</v>
      </c>
      <c r="K67">
        <f t="shared" si="20"/>
        <v>7.0802166840419666E-4</v>
      </c>
      <c r="L67" s="2">
        <v>64</v>
      </c>
      <c r="M67" s="6">
        <v>0.26560892699999999</v>
      </c>
      <c r="Q67" s="4">
        <f t="shared" si="21"/>
        <v>12.5</v>
      </c>
      <c r="R67">
        <f t="shared" ref="R67:R89" si="27">$C$6</f>
        <v>1000000</v>
      </c>
      <c r="S67">
        <f t="shared" ref="S67:S89" si="28">AX67</f>
        <v>387.9380771902828</v>
      </c>
      <c r="U67">
        <f t="shared" si="13"/>
        <v>0.26560892699999999</v>
      </c>
      <c r="V67">
        <f t="shared" si="14"/>
        <v>0.01</v>
      </c>
      <c r="W67">
        <f t="shared" si="15"/>
        <v>6.1512543661238574E-2</v>
      </c>
      <c r="X67">
        <f t="shared" si="16"/>
        <v>1.633828071890223E-2</v>
      </c>
      <c r="Y67">
        <f t="shared" si="17"/>
        <v>6.1512543661238579E-4</v>
      </c>
      <c r="Z67">
        <f t="shared" si="18"/>
        <v>4.4559137505723954E-2</v>
      </c>
      <c r="AB67">
        <f t="shared" si="19"/>
        <v>30.934070731246955</v>
      </c>
      <c r="AC67">
        <f t="shared" ref="AC67:AC89" si="29">S67*Z67</f>
        <v>17.286186125227964</v>
      </c>
      <c r="AE67">
        <f t="shared" ref="AE67:AE89" si="30">$Z67*O67</f>
        <v>0</v>
      </c>
      <c r="AF67">
        <f t="shared" ref="AF67:AG89" si="31">-$Z67*P67</f>
        <v>0</v>
      </c>
      <c r="AG67">
        <f t="shared" si="31"/>
        <v>-0.55698921882154939</v>
      </c>
      <c r="AH67">
        <f t="shared" ref="AH67:AH89" si="32">-X67*R67</f>
        <v>-16338.28071890223</v>
      </c>
      <c r="AI67">
        <f t="shared" ref="AI67:AI89" si="33">SUM(AE67:AH67)</f>
        <v>-16338.837708121051</v>
      </c>
      <c r="AJ67">
        <f t="shared" ref="AJ67:AJ89" si="34">AB67-AC67</f>
        <v>13.647884606018991</v>
      </c>
      <c r="AK67">
        <f t="shared" si="22"/>
        <v>2.1653849511872871</v>
      </c>
      <c r="AL67">
        <f t="shared" ref="AL67:AL89" si="35">SUM(AI67:AK67)</f>
        <v>-16323.024438563845</v>
      </c>
      <c r="AN67">
        <f t="shared" ref="AN67:AT89" si="36">AE67*$K67</f>
        <v>0</v>
      </c>
      <c r="AO67">
        <f t="shared" si="36"/>
        <v>0</v>
      </c>
      <c r="AP67">
        <f t="shared" si="36"/>
        <v>-3.9436043599318357E-4</v>
      </c>
      <c r="AQ67">
        <f t="shared" si="36"/>
        <v>-11.567856773453274</v>
      </c>
      <c r="AR67">
        <f t="shared" si="36"/>
        <v>-11.568251133889268</v>
      </c>
      <c r="AS67">
        <f t="shared" si="36"/>
        <v>9.6629980289415184E-3</v>
      </c>
      <c r="AT67">
        <f t="shared" si="36"/>
        <v>1.5331394658769631E-3</v>
      </c>
      <c r="AU67">
        <f t="shared" si="23"/>
        <v>-11.557054996394449</v>
      </c>
      <c r="AW67">
        <v>64</v>
      </c>
      <c r="AX67">
        <f>IF(Z67&gt;0, (R67*SUMPRODUCT(K67:$K$98, X67:$X$98)-K67*$AZ$3)/Z67, 0)</f>
        <v>387.9380771902828</v>
      </c>
    </row>
    <row r="68" spans="5:50" x14ac:dyDescent="0.25">
      <c r="E68">
        <v>2068</v>
      </c>
      <c r="F68" s="5">
        <f>EconomicRates!C108</f>
        <v>3.5571999999999999E-2</v>
      </c>
      <c r="G68" s="5">
        <f>EconomicRates!D108</f>
        <v>7.0000000000000007E-2</v>
      </c>
      <c r="H68" s="5">
        <f t="shared" ref="H68:H89" si="37">G68+$C$9</f>
        <v>0.12000000000000001</v>
      </c>
      <c r="I68" s="5">
        <f t="shared" ref="I68:I89" si="38">1+H68</f>
        <v>1.1200000000000001</v>
      </c>
      <c r="J68">
        <f t="shared" ref="J68:J89" si="39">1/I68</f>
        <v>0.89285714285714279</v>
      </c>
      <c r="K68">
        <f t="shared" si="20"/>
        <v>6.3216220393231843E-4</v>
      </c>
      <c r="L68" s="2">
        <v>65</v>
      </c>
      <c r="M68" s="6">
        <v>0.29099302900000001</v>
      </c>
      <c r="Q68" s="4">
        <f t="shared" si="21"/>
        <v>12.5</v>
      </c>
      <c r="R68">
        <f t="shared" si="27"/>
        <v>1000000</v>
      </c>
      <c r="S68">
        <f t="shared" si="28"/>
        <v>241.4978703602761</v>
      </c>
      <c r="U68">
        <f t="shared" ref="U68:U89" si="40">M68</f>
        <v>0.29099302900000001</v>
      </c>
      <c r="V68">
        <f t="shared" ref="V68:V89" si="41">$C$10</f>
        <v>0.01</v>
      </c>
      <c r="W68">
        <f t="shared" ref="W68:W89" si="42">Z67</f>
        <v>4.4559137505723954E-2</v>
      </c>
      <c r="X68">
        <f t="shared" ref="X68:X89" si="43">U68*W68</f>
        <v>1.2966398392418119E-2</v>
      </c>
      <c r="Y68">
        <f t="shared" ref="Y68:Y89" si="44">V68*W68</f>
        <v>4.4559137505723956E-4</v>
      </c>
      <c r="Z68">
        <f t="shared" ref="Z68:Z89" si="45">MAX(0, W68-X68-Y68)</f>
        <v>3.1147147738248591E-2</v>
      </c>
      <c r="AB68">
        <f t="shared" ref="AB68:AB89" si="46">AC67</f>
        <v>17.286186125227964</v>
      </c>
      <c r="AC68">
        <f t="shared" si="29"/>
        <v>7.5219698465839251</v>
      </c>
      <c r="AE68">
        <f t="shared" si="30"/>
        <v>0</v>
      </c>
      <c r="AF68">
        <f t="shared" si="31"/>
        <v>0</v>
      </c>
      <c r="AG68">
        <f t="shared" si="31"/>
        <v>-0.38933934672810738</v>
      </c>
      <c r="AH68">
        <f t="shared" si="32"/>
        <v>-12966.398392418119</v>
      </c>
      <c r="AI68">
        <f t="shared" si="33"/>
        <v>-12966.787731764847</v>
      </c>
      <c r="AJ68">
        <f t="shared" si="34"/>
        <v>9.7642162786440387</v>
      </c>
      <c r="AK68">
        <f t="shared" si="22"/>
        <v>1.2100330287659575</v>
      </c>
      <c r="AL68">
        <f t="shared" si="35"/>
        <v>-12955.813482457437</v>
      </c>
      <c r="AN68">
        <f t="shared" si="36"/>
        <v>0</v>
      </c>
      <c r="AO68">
        <f t="shared" si="36"/>
        <v>0</v>
      </c>
      <c r="AP68">
        <f t="shared" si="36"/>
        <v>-2.4612561950520948E-4</v>
      </c>
      <c r="AQ68">
        <f t="shared" si="36"/>
        <v>-8.1968669848155091</v>
      </c>
      <c r="AR68">
        <f t="shared" si="36"/>
        <v>-8.1971131104350139</v>
      </c>
      <c r="AS68">
        <f t="shared" si="36"/>
        <v>6.1725684823794365E-3</v>
      </c>
      <c r="AT68">
        <f t="shared" si="36"/>
        <v>7.6493714629558614E-4</v>
      </c>
      <c r="AU68">
        <f t="shared" si="23"/>
        <v>-8.1901756048063383</v>
      </c>
      <c r="AW68">
        <v>65</v>
      </c>
      <c r="AX68">
        <f>IF(Z68&gt;0, (R68*SUMPRODUCT(K68:$K$98, X68:$X$98)-K68*$AZ$3)/Z68, 0)</f>
        <v>241.4978703602761</v>
      </c>
    </row>
    <row r="69" spans="5:50" x14ac:dyDescent="0.25">
      <c r="E69">
        <v>2069</v>
      </c>
      <c r="F69" s="5">
        <f>EconomicRates!C109</f>
        <v>3.5571999999999999E-2</v>
      </c>
      <c r="G69" s="5">
        <f>EconomicRates!D109</f>
        <v>7.0000000000000007E-2</v>
      </c>
      <c r="H69" s="5">
        <f t="shared" si="37"/>
        <v>0.12000000000000001</v>
      </c>
      <c r="I69" s="5">
        <f t="shared" si="38"/>
        <v>1.1200000000000001</v>
      </c>
      <c r="J69">
        <f t="shared" si="39"/>
        <v>0.89285714285714279</v>
      </c>
      <c r="K69">
        <f t="shared" ref="K69:K89" si="47">K68*J69</f>
        <v>5.6443053922528431E-4</v>
      </c>
      <c r="L69" s="2">
        <v>66</v>
      </c>
      <c r="M69" s="6">
        <v>0.31752069599999999</v>
      </c>
      <c r="Q69" s="4">
        <f t="shared" ref="Q69:Q89" si="48">$C$8</f>
        <v>12.5</v>
      </c>
      <c r="R69">
        <f t="shared" si="27"/>
        <v>1000000</v>
      </c>
      <c r="S69">
        <f t="shared" si="28"/>
        <v>44.662682464473626</v>
      </c>
      <c r="U69">
        <f t="shared" si="40"/>
        <v>0.31752069599999999</v>
      </c>
      <c r="V69">
        <f t="shared" si="41"/>
        <v>0.01</v>
      </c>
      <c r="W69">
        <f t="shared" si="42"/>
        <v>3.1147147738248591E-2</v>
      </c>
      <c r="X69">
        <f t="shared" si="43"/>
        <v>9.8898640282635182E-3</v>
      </c>
      <c r="Y69">
        <f t="shared" si="44"/>
        <v>3.1147147738248593E-4</v>
      </c>
      <c r="Z69">
        <f t="shared" si="45"/>
        <v>2.0945812232602588E-2</v>
      </c>
      <c r="AB69">
        <f t="shared" si="46"/>
        <v>7.5219698465839251</v>
      </c>
      <c r="AC69">
        <f t="shared" si="29"/>
        <v>0.93549616070521679</v>
      </c>
      <c r="AE69">
        <f t="shared" si="30"/>
        <v>0</v>
      </c>
      <c r="AF69">
        <f t="shared" si="31"/>
        <v>0</v>
      </c>
      <c r="AG69">
        <f t="shared" si="31"/>
        <v>-0.26182265290753237</v>
      </c>
      <c r="AH69">
        <f t="shared" si="32"/>
        <v>-9889.8640282635188</v>
      </c>
      <c r="AI69">
        <f t="shared" si="33"/>
        <v>-9890.1258509164254</v>
      </c>
      <c r="AJ69">
        <f t="shared" si="34"/>
        <v>6.5864736858787083</v>
      </c>
      <c r="AK69">
        <f t="shared" si="22"/>
        <v>0.52653788926087486</v>
      </c>
      <c r="AL69">
        <f t="shared" si="35"/>
        <v>-9883.012839341287</v>
      </c>
      <c r="AN69">
        <f t="shared" si="36"/>
        <v>0</v>
      </c>
      <c r="AO69">
        <f t="shared" si="36"/>
        <v>0</v>
      </c>
      <c r="AP69">
        <f t="shared" si="36"/>
        <v>-1.4778070116199294E-4</v>
      </c>
      <c r="AQ69">
        <f t="shared" si="36"/>
        <v>-5.5821412863375199</v>
      </c>
      <c r="AR69">
        <f t="shared" si="36"/>
        <v>-5.5822890670386816</v>
      </c>
      <c r="AS69">
        <f t="shared" si="36"/>
        <v>3.7176068941136651E-3</v>
      </c>
      <c r="AT69">
        <f t="shared" si="36"/>
        <v>2.9719406475805864E-4</v>
      </c>
      <c r="AU69">
        <f t="shared" si="23"/>
        <v>-5.578274266079811</v>
      </c>
      <c r="AW69">
        <v>66</v>
      </c>
      <c r="AX69">
        <f>IF(Z69&gt;0, (R69*SUMPRODUCT(K69:$K$98, X69:$X$98)-K69*$AZ$3)/Z69, 0)</f>
        <v>44.662682464473626</v>
      </c>
    </row>
    <row r="70" spans="5:50" x14ac:dyDescent="0.25">
      <c r="E70">
        <v>2070</v>
      </c>
      <c r="F70" s="5">
        <f>EconomicRates!C110</f>
        <v>3.5571999999999999E-2</v>
      </c>
      <c r="G70" s="5">
        <f>EconomicRates!D110</f>
        <v>7.0000000000000007E-2</v>
      </c>
      <c r="H70" s="5">
        <f t="shared" si="37"/>
        <v>0.12000000000000001</v>
      </c>
      <c r="I70" s="5">
        <f t="shared" si="38"/>
        <v>1.1200000000000001</v>
      </c>
      <c r="J70">
        <f t="shared" si="39"/>
        <v>0.89285714285714279</v>
      </c>
      <c r="K70">
        <f t="shared" si="47"/>
        <v>5.0395583859400386E-4</v>
      </c>
      <c r="L70" s="2">
        <v>67</v>
      </c>
      <c r="M70" s="6">
        <v>0.344227385</v>
      </c>
      <c r="Q70" s="4">
        <f t="shared" si="48"/>
        <v>12.5</v>
      </c>
      <c r="R70">
        <f t="shared" si="27"/>
        <v>1000000</v>
      </c>
      <c r="S70">
        <f t="shared" si="28"/>
        <v>-237.22748363315409</v>
      </c>
      <c r="U70">
        <f t="shared" si="40"/>
        <v>0.344227385</v>
      </c>
      <c r="V70">
        <f t="shared" si="41"/>
        <v>0.01</v>
      </c>
      <c r="W70">
        <f t="shared" si="42"/>
        <v>2.0945812232602588E-2</v>
      </c>
      <c r="X70">
        <f t="shared" si="43"/>
        <v>7.2101221715298001E-3</v>
      </c>
      <c r="Y70">
        <f t="shared" si="44"/>
        <v>2.0945812232602587E-4</v>
      </c>
      <c r="Z70">
        <f t="shared" si="45"/>
        <v>1.3526231938746762E-2</v>
      </c>
      <c r="AB70">
        <f t="shared" si="46"/>
        <v>0.93549616070521679</v>
      </c>
      <c r="AC70">
        <f t="shared" si="29"/>
        <v>-3.2087939658672937</v>
      </c>
      <c r="AE70">
        <f t="shared" si="30"/>
        <v>0</v>
      </c>
      <c r="AF70">
        <f t="shared" si="31"/>
        <v>0</v>
      </c>
      <c r="AG70">
        <f t="shared" si="31"/>
        <v>-0.16907789923433453</v>
      </c>
      <c r="AH70">
        <f t="shared" si="32"/>
        <v>-7210.1221715297997</v>
      </c>
      <c r="AI70">
        <f t="shared" si="33"/>
        <v>-7210.291249429034</v>
      </c>
      <c r="AJ70">
        <f t="shared" si="34"/>
        <v>4.1442901265725105</v>
      </c>
      <c r="AK70">
        <f t="shared" si="22"/>
        <v>6.5484731249365186E-2</v>
      </c>
      <c r="AL70">
        <f t="shared" si="35"/>
        <v>-7206.0814745712123</v>
      </c>
      <c r="AN70">
        <f t="shared" si="36"/>
        <v>0</v>
      </c>
      <c r="AO70">
        <f t="shared" si="36"/>
        <v>0</v>
      </c>
      <c r="AP70">
        <f t="shared" si="36"/>
        <v>-8.5207794496351534E-5</v>
      </c>
      <c r="AQ70">
        <f t="shared" si="36"/>
        <v>-3.6335831653185204</v>
      </c>
      <c r="AR70">
        <f t="shared" si="36"/>
        <v>-3.6336683731130166</v>
      </c>
      <c r="AS70">
        <f t="shared" si="36"/>
        <v>2.0885392061136998E-3</v>
      </c>
      <c r="AT70">
        <f t="shared" si="36"/>
        <v>3.3001412651876805E-5</v>
      </c>
      <c r="AU70">
        <f t="shared" si="23"/>
        <v>-3.631546832494251</v>
      </c>
      <c r="AW70">
        <v>67</v>
      </c>
      <c r="AX70">
        <f>IF(Z70&gt;0, (R70*SUMPRODUCT(K70:$K$98, X70:$X$98)-K70*$AZ$3)/Z70, 0)</f>
        <v>-237.22748363315409</v>
      </c>
    </row>
    <row r="71" spans="5:50" x14ac:dyDescent="0.25">
      <c r="E71">
        <v>2071</v>
      </c>
      <c r="F71" s="5">
        <f>EconomicRates!C111</f>
        <v>3.5571999999999999E-2</v>
      </c>
      <c r="G71" s="5">
        <f>EconomicRates!D111</f>
        <v>7.0000000000000007E-2</v>
      </c>
      <c r="H71" s="5">
        <f t="shared" si="37"/>
        <v>0.12000000000000001</v>
      </c>
      <c r="I71" s="5">
        <f t="shared" si="38"/>
        <v>1.1200000000000001</v>
      </c>
      <c r="J71">
        <f t="shared" si="39"/>
        <v>0.89285714285714279</v>
      </c>
      <c r="K71">
        <f t="shared" si="47"/>
        <v>4.4996057017321768E-4</v>
      </c>
      <c r="L71" s="2">
        <v>68</v>
      </c>
      <c r="M71" s="6">
        <v>0.370496828</v>
      </c>
      <c r="Q71" s="4">
        <f t="shared" si="48"/>
        <v>12.5</v>
      </c>
      <c r="R71">
        <f t="shared" si="27"/>
        <v>1000000</v>
      </c>
      <c r="S71">
        <f t="shared" si="28"/>
        <v>-663.35133796797811</v>
      </c>
      <c r="U71">
        <f t="shared" si="40"/>
        <v>0.370496828</v>
      </c>
      <c r="V71">
        <f t="shared" si="41"/>
        <v>0.01</v>
      </c>
      <c r="W71">
        <f t="shared" si="42"/>
        <v>1.3526231938746762E-2</v>
      </c>
      <c r="X71">
        <f t="shared" si="43"/>
        <v>5.011426028097966E-3</v>
      </c>
      <c r="Y71">
        <f t="shared" si="44"/>
        <v>1.3526231938746763E-4</v>
      </c>
      <c r="Z71">
        <f t="shared" si="45"/>
        <v>8.3795435912613278E-3</v>
      </c>
      <c r="AB71">
        <f t="shared" si="46"/>
        <v>-3.2087939658672937</v>
      </c>
      <c r="AC71">
        <f t="shared" si="29"/>
        <v>-5.5585814528241979</v>
      </c>
      <c r="AE71">
        <f t="shared" si="30"/>
        <v>0</v>
      </c>
      <c r="AF71">
        <f t="shared" si="31"/>
        <v>0</v>
      </c>
      <c r="AG71">
        <f t="shared" si="31"/>
        <v>-0.1047442948907666</v>
      </c>
      <c r="AH71">
        <f t="shared" si="32"/>
        <v>-5011.4260280979661</v>
      </c>
      <c r="AI71">
        <f t="shared" si="33"/>
        <v>-5011.5307723928572</v>
      </c>
      <c r="AJ71">
        <f t="shared" si="34"/>
        <v>2.3497874869569042</v>
      </c>
      <c r="AK71">
        <f t="shared" si="22"/>
        <v>-0.22461557761071058</v>
      </c>
      <c r="AL71">
        <f t="shared" si="35"/>
        <v>-5009.4056004835111</v>
      </c>
      <c r="AN71">
        <f t="shared" si="36"/>
        <v>0</v>
      </c>
      <c r="AO71">
        <f t="shared" si="36"/>
        <v>0</v>
      </c>
      <c r="AP71">
        <f t="shared" si="36"/>
        <v>-4.713080265144099E-5</v>
      </c>
      <c r="AQ71">
        <f t="shared" si="36"/>
        <v>-2.2549441129838645</v>
      </c>
      <c r="AR71">
        <f t="shared" si="36"/>
        <v>-2.2549912437865158</v>
      </c>
      <c r="AS71">
        <f t="shared" si="36"/>
        <v>1.057311717417021E-3</v>
      </c>
      <c r="AT71">
        <f t="shared" si="36"/>
        <v>-1.0106815337150196E-4</v>
      </c>
      <c r="AU71">
        <f t="shared" si="23"/>
        <v>-2.2540350002224705</v>
      </c>
      <c r="AW71">
        <v>68</v>
      </c>
      <c r="AX71">
        <f>IF(Z71&gt;0, (R71*SUMPRODUCT(K71:$K$98, X71:$X$98)-K71*$AZ$3)/Z71, 0)</f>
        <v>-663.35133796797811</v>
      </c>
    </row>
    <row r="72" spans="5:50" x14ac:dyDescent="0.25">
      <c r="E72">
        <v>2072</v>
      </c>
      <c r="F72" s="5">
        <f>EconomicRates!C112</f>
        <v>3.5571999999999999E-2</v>
      </c>
      <c r="G72" s="5">
        <f>EconomicRates!D112</f>
        <v>7.0000000000000007E-2</v>
      </c>
      <c r="H72" s="5">
        <f t="shared" si="37"/>
        <v>0.12000000000000001</v>
      </c>
      <c r="I72" s="5">
        <f t="shared" si="38"/>
        <v>1.1200000000000001</v>
      </c>
      <c r="J72">
        <f t="shared" si="39"/>
        <v>0.89285714285714279</v>
      </c>
      <c r="K72">
        <f t="shared" si="47"/>
        <v>4.0175050908323003E-4</v>
      </c>
      <c r="L72" s="2">
        <v>69</v>
      </c>
      <c r="M72" s="6">
        <v>0.397394472</v>
      </c>
      <c r="Q72" s="4">
        <f t="shared" si="48"/>
        <v>12.5</v>
      </c>
      <c r="R72">
        <f t="shared" si="27"/>
        <v>1000000</v>
      </c>
      <c r="S72">
        <f t="shared" si="28"/>
        <v>-1342.6493123797002</v>
      </c>
      <c r="U72">
        <f t="shared" si="40"/>
        <v>0.397394472</v>
      </c>
      <c r="V72">
        <f t="shared" si="41"/>
        <v>0.01</v>
      </c>
      <c r="W72">
        <f t="shared" si="42"/>
        <v>8.3795435912613278E-3</v>
      </c>
      <c r="X72">
        <f t="shared" si="43"/>
        <v>3.3299843010502791E-3</v>
      </c>
      <c r="Y72">
        <f t="shared" si="44"/>
        <v>8.3795435912613277E-5</v>
      </c>
      <c r="Z72">
        <f t="shared" si="45"/>
        <v>4.9657638542984347E-3</v>
      </c>
      <c r="AB72">
        <f t="shared" si="46"/>
        <v>-5.5585814528241979</v>
      </c>
      <c r="AC72">
        <f t="shared" si="29"/>
        <v>-6.6672794244137634</v>
      </c>
      <c r="AE72">
        <f t="shared" si="30"/>
        <v>0</v>
      </c>
      <c r="AF72">
        <f t="shared" si="31"/>
        <v>0</v>
      </c>
      <c r="AG72">
        <f t="shared" si="31"/>
        <v>-6.2072048178730431E-2</v>
      </c>
      <c r="AH72">
        <f t="shared" si="32"/>
        <v>-3329.9843010502791</v>
      </c>
      <c r="AI72">
        <f t="shared" si="33"/>
        <v>-3330.0463730984579</v>
      </c>
      <c r="AJ72">
        <f t="shared" si="34"/>
        <v>1.1086979715895655</v>
      </c>
      <c r="AK72">
        <f t="shared" ref="AK72:AK89" si="49">G72*SUM(AB72:AB72, AE72:AF72)</f>
        <v>-0.3891007016976939</v>
      </c>
      <c r="AL72">
        <f t="shared" si="35"/>
        <v>-3329.326775828566</v>
      </c>
      <c r="AN72">
        <f t="shared" si="36"/>
        <v>0</v>
      </c>
      <c r="AO72">
        <f t="shared" si="36"/>
        <v>0</v>
      </c>
      <c r="AP72">
        <f t="shared" si="36"/>
        <v>-2.4937476955643731E-5</v>
      </c>
      <c r="AQ72">
        <f t="shared" si="36"/>
        <v>-1.3378228881861136</v>
      </c>
      <c r="AR72">
        <f t="shared" si="36"/>
        <v>-1.3378478256630693</v>
      </c>
      <c r="AS72">
        <f t="shared" si="36"/>
        <v>4.4541997450565246E-4</v>
      </c>
      <c r="AT72">
        <f t="shared" si="36"/>
        <v>-1.5632140499169056E-4</v>
      </c>
      <c r="AU72">
        <f t="shared" si="23"/>
        <v>-1.3375587270935554</v>
      </c>
      <c r="AW72">
        <v>69</v>
      </c>
      <c r="AX72">
        <f>IF(Z72&gt;0, (R72*SUMPRODUCT(K72:$K$98, X72:$X$98)-K72*$AZ$3)/Z72, 0)</f>
        <v>-1342.6493123797002</v>
      </c>
    </row>
    <row r="73" spans="5:50" x14ac:dyDescent="0.25">
      <c r="E73">
        <v>2073</v>
      </c>
      <c r="F73" s="5">
        <f>EconomicRates!C113</f>
        <v>3.5571999999999999E-2</v>
      </c>
      <c r="G73" s="5">
        <f>EconomicRates!D113</f>
        <v>7.0000000000000007E-2</v>
      </c>
      <c r="H73" s="5">
        <f t="shared" si="37"/>
        <v>0.12000000000000001</v>
      </c>
      <c r="I73" s="5">
        <f t="shared" si="38"/>
        <v>1.1200000000000001</v>
      </c>
      <c r="J73">
        <f t="shared" si="39"/>
        <v>0.89285714285714279</v>
      </c>
      <c r="K73">
        <f t="shared" si="47"/>
        <v>3.5870581168145535E-4</v>
      </c>
      <c r="L73" s="2">
        <v>70</v>
      </c>
      <c r="M73" s="6">
        <v>0.424762996</v>
      </c>
      <c r="Q73" s="4">
        <f t="shared" si="48"/>
        <v>12.5</v>
      </c>
      <c r="R73">
        <f t="shared" si="27"/>
        <v>1000000</v>
      </c>
      <c r="S73">
        <f t="shared" si="28"/>
        <v>-2487.3824181728073</v>
      </c>
      <c r="U73">
        <f t="shared" si="40"/>
        <v>0.424762996</v>
      </c>
      <c r="V73">
        <f t="shared" si="41"/>
        <v>0.01</v>
      </c>
      <c r="W73">
        <f t="shared" si="42"/>
        <v>4.9657638542984347E-3</v>
      </c>
      <c r="X73">
        <f t="shared" si="43"/>
        <v>2.1092727321803104E-3</v>
      </c>
      <c r="Y73">
        <f t="shared" si="44"/>
        <v>4.9657638542984346E-5</v>
      </c>
      <c r="Z73">
        <f t="shared" si="45"/>
        <v>2.8068334835751399E-3</v>
      </c>
      <c r="AB73">
        <f t="shared" si="46"/>
        <v>-6.6672794244137634</v>
      </c>
      <c r="AC73">
        <f t="shared" si="29"/>
        <v>-6.9816682577835358</v>
      </c>
      <c r="AE73">
        <f t="shared" si="30"/>
        <v>0</v>
      </c>
      <c r="AF73">
        <f t="shared" si="31"/>
        <v>0</v>
      </c>
      <c r="AG73">
        <f t="shared" si="31"/>
        <v>-3.5085418544689245E-2</v>
      </c>
      <c r="AH73">
        <f t="shared" si="32"/>
        <v>-2109.2727321803104</v>
      </c>
      <c r="AI73">
        <f t="shared" si="33"/>
        <v>-2109.3078175988553</v>
      </c>
      <c r="AJ73">
        <f t="shared" si="34"/>
        <v>0.31438883336977241</v>
      </c>
      <c r="AK73">
        <f t="shared" si="49"/>
        <v>-0.4667095597089635</v>
      </c>
      <c r="AL73">
        <f t="shared" si="35"/>
        <v>-2109.4601383251943</v>
      </c>
      <c r="AN73">
        <f t="shared" si="36"/>
        <v>0</v>
      </c>
      <c r="AO73">
        <f t="shared" si="36"/>
        <v>0</v>
      </c>
      <c r="AP73">
        <f t="shared" si="36"/>
        <v>-1.2585343537256341E-5</v>
      </c>
      <c r="AQ73">
        <f t="shared" si="36"/>
        <v>-0.75660838745429926</v>
      </c>
      <c r="AR73">
        <f t="shared" si="36"/>
        <v>-0.75662097279783658</v>
      </c>
      <c r="AS73">
        <f t="shared" si="36"/>
        <v>1.1277310165749003E-4</v>
      </c>
      <c r="AT73">
        <f t="shared" si="36"/>
        <v>-1.674114314348984E-4</v>
      </c>
      <c r="AU73">
        <f t="shared" si="23"/>
        <v>-0.75667561112761395</v>
      </c>
      <c r="AW73">
        <v>70</v>
      </c>
      <c r="AX73">
        <f>IF(Z73&gt;0, (R73*SUMPRODUCT(K73:$K$98, X73:$X$98)-K73*$AZ$3)/Z73, 0)</f>
        <v>-2487.3824181728073</v>
      </c>
    </row>
    <row r="74" spans="5:50" x14ac:dyDescent="0.25">
      <c r="E74">
        <v>2074</v>
      </c>
      <c r="F74" s="5">
        <f>EconomicRates!C114</f>
        <v>3.5571999999999999E-2</v>
      </c>
      <c r="G74" s="5">
        <f>EconomicRates!D114</f>
        <v>7.0000000000000007E-2</v>
      </c>
      <c r="H74" s="5">
        <f t="shared" si="37"/>
        <v>0.12000000000000001</v>
      </c>
      <c r="I74" s="5">
        <f t="shared" si="38"/>
        <v>1.1200000000000001</v>
      </c>
      <c r="J74">
        <f t="shared" si="39"/>
        <v>0.89285714285714279</v>
      </c>
      <c r="K74">
        <f t="shared" si="47"/>
        <v>3.2027304614415652E-4</v>
      </c>
      <c r="L74" s="2">
        <v>71</v>
      </c>
      <c r="M74" s="6">
        <v>0.45242554800000001</v>
      </c>
      <c r="Q74" s="4">
        <f t="shared" si="48"/>
        <v>12.5</v>
      </c>
      <c r="R74">
        <f t="shared" si="27"/>
        <v>1000000</v>
      </c>
      <c r="S74">
        <f t="shared" si="28"/>
        <v>-4522.8827481212438</v>
      </c>
      <c r="U74">
        <f t="shared" si="40"/>
        <v>0.45242554800000001</v>
      </c>
      <c r="V74">
        <f t="shared" si="41"/>
        <v>0.01</v>
      </c>
      <c r="W74">
        <f t="shared" si="42"/>
        <v>2.8068334835751399E-3</v>
      </c>
      <c r="X74">
        <f t="shared" si="43"/>
        <v>1.2698831769512317E-3</v>
      </c>
      <c r="Y74">
        <f t="shared" si="44"/>
        <v>2.80683348357514E-5</v>
      </c>
      <c r="Z74">
        <f t="shared" si="45"/>
        <v>1.5088819717881568E-3</v>
      </c>
      <c r="AB74">
        <f t="shared" si="46"/>
        <v>-6.9816682577835358</v>
      </c>
      <c r="AC74">
        <f t="shared" si="29"/>
        <v>-6.82449623915182</v>
      </c>
      <c r="AE74">
        <f t="shared" si="30"/>
        <v>0</v>
      </c>
      <c r="AF74">
        <f t="shared" si="31"/>
        <v>0</v>
      </c>
      <c r="AG74">
        <f t="shared" si="31"/>
        <v>-1.8861024647351961E-2</v>
      </c>
      <c r="AH74">
        <f t="shared" si="32"/>
        <v>-1269.8831769512317</v>
      </c>
      <c r="AI74">
        <f t="shared" si="33"/>
        <v>-1269.902037975879</v>
      </c>
      <c r="AJ74">
        <f t="shared" si="34"/>
        <v>-0.15717201863171582</v>
      </c>
      <c r="AK74">
        <f t="shared" si="49"/>
        <v>-0.48871677804484753</v>
      </c>
      <c r="AL74">
        <f t="shared" si="35"/>
        <v>-1270.5479267725555</v>
      </c>
      <c r="AN74">
        <f t="shared" si="36"/>
        <v>0</v>
      </c>
      <c r="AO74">
        <f t="shared" si="36"/>
        <v>0</v>
      </c>
      <c r="AP74">
        <f t="shared" si="36"/>
        <v>-6.0406778172074281E-6</v>
      </c>
      <c r="AQ74">
        <f t="shared" si="36"/>
        <v>-0.4067093533293899</v>
      </c>
      <c r="AR74">
        <f t="shared" si="36"/>
        <v>-0.40671539400720708</v>
      </c>
      <c r="AS74">
        <f t="shared" si="36"/>
        <v>-5.0337961175805745E-5</v>
      </c>
      <c r="AT74">
        <f t="shared" si="36"/>
        <v>-1.5652281120618095E-4</v>
      </c>
      <c r="AU74">
        <f t="shared" si="23"/>
        <v>-0.40692225477958904</v>
      </c>
      <c r="AW74">
        <v>71</v>
      </c>
      <c r="AX74">
        <f>IF(Z74&gt;0, (R74*SUMPRODUCT(K74:$K$98, X74:$X$98)-K74*$AZ$3)/Z74, 0)</f>
        <v>-4522.8827481212438</v>
      </c>
    </row>
    <row r="75" spans="5:50" x14ac:dyDescent="0.25">
      <c r="E75">
        <v>2075</v>
      </c>
      <c r="F75" s="5">
        <f>EconomicRates!C115</f>
        <v>3.5571999999999999E-2</v>
      </c>
      <c r="G75" s="5">
        <f>EconomicRates!D115</f>
        <v>7.0000000000000007E-2</v>
      </c>
      <c r="H75" s="5">
        <f t="shared" si="37"/>
        <v>0.12000000000000001</v>
      </c>
      <c r="I75" s="5">
        <f t="shared" si="38"/>
        <v>1.1200000000000001</v>
      </c>
      <c r="J75">
        <f t="shared" si="39"/>
        <v>0.89285714285714279</v>
      </c>
      <c r="K75">
        <f t="shared" si="47"/>
        <v>2.8595807691442546E-4</v>
      </c>
      <c r="L75" s="2">
        <v>72</v>
      </c>
      <c r="M75" s="6">
        <v>0.48020744799999998</v>
      </c>
      <c r="Q75" s="4">
        <f t="shared" si="48"/>
        <v>12.5</v>
      </c>
      <c r="R75">
        <f t="shared" si="27"/>
        <v>1000000</v>
      </c>
      <c r="S75">
        <f t="shared" si="28"/>
        <v>-8340.0808516217166</v>
      </c>
      <c r="U75">
        <f t="shared" si="40"/>
        <v>0.48020744799999998</v>
      </c>
      <c r="V75">
        <f t="shared" si="41"/>
        <v>0.01</v>
      </c>
      <c r="W75">
        <f t="shared" si="42"/>
        <v>1.5088819717881568E-3</v>
      </c>
      <c r="X75">
        <f t="shared" si="43"/>
        <v>7.2457636100559878E-4</v>
      </c>
      <c r="Y75">
        <f t="shared" si="44"/>
        <v>1.5088819717881569E-5</v>
      </c>
      <c r="Z75">
        <f t="shared" si="45"/>
        <v>7.6921679106467641E-4</v>
      </c>
      <c r="AB75">
        <f t="shared" si="46"/>
        <v>-6.82449623915182</v>
      </c>
      <c r="AC75">
        <f t="shared" si="29"/>
        <v>-6.4153302299044102</v>
      </c>
      <c r="AE75">
        <f t="shared" si="30"/>
        <v>0</v>
      </c>
      <c r="AF75">
        <f t="shared" si="31"/>
        <v>0</v>
      </c>
      <c r="AG75">
        <f t="shared" si="31"/>
        <v>-9.6152098883084559E-3</v>
      </c>
      <c r="AH75">
        <f t="shared" si="32"/>
        <v>-724.57636100559876</v>
      </c>
      <c r="AI75">
        <f t="shared" si="33"/>
        <v>-724.58597621548711</v>
      </c>
      <c r="AJ75">
        <f t="shared" si="34"/>
        <v>-0.40916600924740987</v>
      </c>
      <c r="AK75">
        <f t="shared" si="49"/>
        <v>-0.47771473674062742</v>
      </c>
      <c r="AL75">
        <f t="shared" si="35"/>
        <v>-725.47285696147514</v>
      </c>
      <c r="AN75">
        <f t="shared" si="36"/>
        <v>0</v>
      </c>
      <c r="AO75">
        <f t="shared" si="36"/>
        <v>0</v>
      </c>
      <c r="AP75">
        <f t="shared" si="36"/>
        <v>-2.7495469287892535E-6</v>
      </c>
      <c r="AQ75">
        <f t="shared" si="36"/>
        <v>-0.20719846277081352</v>
      </c>
      <c r="AR75">
        <f t="shared" si="36"/>
        <v>-0.20720121231774233</v>
      </c>
      <c r="AS75">
        <f t="shared" si="36"/>
        <v>-1.1700432514313935E-4</v>
      </c>
      <c r="AT75">
        <f t="shared" si="36"/>
        <v>-1.3660638743203085E-4</v>
      </c>
      <c r="AU75">
        <f t="shared" si="23"/>
        <v>-0.20745482303031748</v>
      </c>
      <c r="AW75">
        <v>72</v>
      </c>
      <c r="AX75">
        <f>IF(Z75&gt;0, (R75*SUMPRODUCT(K75:$K$98, X75:$X$98)-K75*$AZ$3)/Z75, 0)</f>
        <v>-8340.0808516217166</v>
      </c>
    </row>
    <row r="76" spans="5:50" x14ac:dyDescent="0.25">
      <c r="E76">
        <v>2076</v>
      </c>
      <c r="F76" s="5">
        <f>EconomicRates!C116</f>
        <v>3.5571999999999999E-2</v>
      </c>
      <c r="G76" s="5">
        <f>EconomicRates!D116</f>
        <v>7.0000000000000007E-2</v>
      </c>
      <c r="H76" s="5">
        <f t="shared" si="37"/>
        <v>0.12000000000000001</v>
      </c>
      <c r="I76" s="5">
        <f t="shared" si="38"/>
        <v>1.1200000000000001</v>
      </c>
      <c r="J76">
        <f t="shared" si="39"/>
        <v>0.89285714285714279</v>
      </c>
      <c r="K76">
        <f t="shared" si="47"/>
        <v>2.55319711530737E-4</v>
      </c>
      <c r="L76" s="2">
        <v>73</v>
      </c>
      <c r="M76" s="6">
        <v>0.508136904</v>
      </c>
      <c r="Q76" s="4">
        <f t="shared" si="48"/>
        <v>12.5</v>
      </c>
      <c r="R76">
        <f t="shared" si="27"/>
        <v>1000000</v>
      </c>
      <c r="S76">
        <f t="shared" si="28"/>
        <v>-15901.670856482398</v>
      </c>
      <c r="U76">
        <f t="shared" si="40"/>
        <v>0.508136904</v>
      </c>
      <c r="V76">
        <f t="shared" si="41"/>
        <v>0.01</v>
      </c>
      <c r="W76">
        <f t="shared" si="42"/>
        <v>7.6921679106467641E-4</v>
      </c>
      <c r="X76">
        <f t="shared" si="43"/>
        <v>3.9086743871641951E-4</v>
      </c>
      <c r="Y76">
        <f t="shared" si="44"/>
        <v>7.6921679106467635E-6</v>
      </c>
      <c r="Z76">
        <f t="shared" si="45"/>
        <v>3.7065718443761013E-4</v>
      </c>
      <c r="AB76">
        <f t="shared" si="46"/>
        <v>-6.4153302299044102</v>
      </c>
      <c r="AC76">
        <f t="shared" si="29"/>
        <v>-5.8940685475173664</v>
      </c>
      <c r="AE76">
        <f t="shared" si="30"/>
        <v>0</v>
      </c>
      <c r="AF76">
        <f t="shared" si="31"/>
        <v>0</v>
      </c>
      <c r="AG76">
        <f t="shared" si="31"/>
        <v>-4.6332148054701264E-3</v>
      </c>
      <c r="AH76">
        <f t="shared" si="32"/>
        <v>-390.86743871641949</v>
      </c>
      <c r="AI76">
        <f t="shared" si="33"/>
        <v>-390.87207193122498</v>
      </c>
      <c r="AJ76">
        <f t="shared" si="34"/>
        <v>-0.52126168238704373</v>
      </c>
      <c r="AK76">
        <f t="shared" si="49"/>
        <v>-0.44907311609330874</v>
      </c>
      <c r="AL76">
        <f t="shared" si="35"/>
        <v>-391.84240672970532</v>
      </c>
      <c r="AN76">
        <f t="shared" si="36"/>
        <v>0</v>
      </c>
      <c r="AO76">
        <f t="shared" si="36"/>
        <v>0</v>
      </c>
      <c r="AP76">
        <f t="shared" si="36"/>
        <v>-1.1829510675925724E-6</v>
      </c>
      <c r="AQ76">
        <f t="shared" si="36"/>
        <v>-9.979616169983424E-2</v>
      </c>
      <c r="AR76">
        <f t="shared" si="36"/>
        <v>-9.9797344650901842E-2</v>
      </c>
      <c r="AS76">
        <f t="shared" si="36"/>
        <v>-1.3308838237908666E-4</v>
      </c>
      <c r="AT76">
        <f t="shared" si="36"/>
        <v>-1.1465721845715275E-4</v>
      </c>
      <c r="AU76">
        <f t="shared" si="23"/>
        <v>-0.10004509025173808</v>
      </c>
      <c r="AW76">
        <v>73</v>
      </c>
      <c r="AX76">
        <f>IF(Z76&gt;0, (R76*SUMPRODUCT(K76:$K$98, X76:$X$98)-K76*$AZ$3)/Z76, 0)</f>
        <v>-15901.670856482398</v>
      </c>
    </row>
    <row r="77" spans="5:50" x14ac:dyDescent="0.25">
      <c r="E77">
        <v>2077</v>
      </c>
      <c r="F77" s="5">
        <f>EconomicRates!C117</f>
        <v>3.5571999999999999E-2</v>
      </c>
      <c r="G77" s="5">
        <f>EconomicRates!D117</f>
        <v>7.0000000000000007E-2</v>
      </c>
      <c r="H77" s="5">
        <f t="shared" si="37"/>
        <v>0.12000000000000001</v>
      </c>
      <c r="I77" s="5">
        <f t="shared" si="38"/>
        <v>1.1200000000000001</v>
      </c>
      <c r="J77">
        <f t="shared" si="39"/>
        <v>0.89285714285714279</v>
      </c>
      <c r="K77">
        <f t="shared" si="47"/>
        <v>2.2796402815244374E-4</v>
      </c>
      <c r="L77" s="2">
        <v>74</v>
      </c>
      <c r="M77" s="6">
        <v>0.53626491099999996</v>
      </c>
      <c r="Q77" s="4">
        <f t="shared" si="48"/>
        <v>12.5</v>
      </c>
      <c r="R77">
        <f t="shared" si="27"/>
        <v>1000000</v>
      </c>
      <c r="S77">
        <f t="shared" si="28"/>
        <v>-31772.199107889537</v>
      </c>
      <c r="U77">
        <f t="shared" si="40"/>
        <v>0.53626491099999996</v>
      </c>
      <c r="V77">
        <f t="shared" si="41"/>
        <v>0.01</v>
      </c>
      <c r="W77">
        <f t="shared" si="42"/>
        <v>3.7065718443761013E-4</v>
      </c>
      <c r="X77">
        <f t="shared" si="43"/>
        <v>1.9877044202394557E-4</v>
      </c>
      <c r="Y77">
        <f t="shared" si="44"/>
        <v>3.7065718443761014E-6</v>
      </c>
      <c r="Z77">
        <f t="shared" si="45"/>
        <v>1.6818017056928846E-4</v>
      </c>
      <c r="AB77">
        <f t="shared" si="46"/>
        <v>-5.8940685475173664</v>
      </c>
      <c r="AC77">
        <f t="shared" si="29"/>
        <v>-5.3434538653262571</v>
      </c>
      <c r="AE77">
        <f t="shared" si="30"/>
        <v>0</v>
      </c>
      <c r="AF77">
        <f t="shared" si="31"/>
        <v>0</v>
      </c>
      <c r="AG77">
        <f t="shared" si="31"/>
        <v>-2.1022521321161056E-3</v>
      </c>
      <c r="AH77">
        <f t="shared" si="32"/>
        <v>-198.77044202394558</v>
      </c>
      <c r="AI77">
        <f t="shared" si="33"/>
        <v>-198.7725442760777</v>
      </c>
      <c r="AJ77">
        <f t="shared" si="34"/>
        <v>-0.55061468219110932</v>
      </c>
      <c r="AK77">
        <f t="shared" si="49"/>
        <v>-0.4125847983262157</v>
      </c>
      <c r="AL77">
        <f t="shared" si="35"/>
        <v>-199.73574375659501</v>
      </c>
      <c r="AN77">
        <f t="shared" si="36"/>
        <v>0</v>
      </c>
      <c r="AO77">
        <f t="shared" si="36"/>
        <v>0</v>
      </c>
      <c r="AP77">
        <f t="shared" si="36"/>
        <v>-4.7923786422925077E-7</v>
      </c>
      <c r="AQ77">
        <f t="shared" si="36"/>
        <v>-4.5312510641420417E-2</v>
      </c>
      <c r="AR77">
        <f t="shared" si="36"/>
        <v>-4.5312989879284643E-2</v>
      </c>
      <c r="AS77">
        <f t="shared" si="36"/>
        <v>-1.255203409121629E-4</v>
      </c>
      <c r="AT77">
        <f t="shared" si="36"/>
        <v>-9.4054492580907762E-5</v>
      </c>
      <c r="AU77">
        <f t="shared" si="23"/>
        <v>-4.5532564712777716E-2</v>
      </c>
      <c r="AW77">
        <v>74</v>
      </c>
      <c r="AX77">
        <f>IF(Z77&gt;0, (R77*SUMPRODUCT(K77:$K$98, X77:$X$98)-K77*$AZ$3)/Z77, 0)</f>
        <v>-31772.199107889537</v>
      </c>
    </row>
    <row r="78" spans="5:50" x14ac:dyDescent="0.25">
      <c r="E78">
        <v>2078</v>
      </c>
      <c r="F78" s="5">
        <f>EconomicRates!C118</f>
        <v>3.5571999999999999E-2</v>
      </c>
      <c r="G78" s="5">
        <f>EconomicRates!D118</f>
        <v>7.0000000000000007E-2</v>
      </c>
      <c r="H78" s="5">
        <f t="shared" si="37"/>
        <v>0.12000000000000001</v>
      </c>
      <c r="I78" s="5">
        <f t="shared" si="38"/>
        <v>1.1200000000000001</v>
      </c>
      <c r="J78">
        <f t="shared" si="39"/>
        <v>0.89285714285714279</v>
      </c>
      <c r="K78">
        <f t="shared" si="47"/>
        <v>2.0353931085039618E-4</v>
      </c>
      <c r="L78" s="2">
        <v>75</v>
      </c>
      <c r="M78" s="6">
        <v>0.564431978</v>
      </c>
      <c r="Q78" s="4">
        <f t="shared" si="48"/>
        <v>12.5</v>
      </c>
      <c r="R78">
        <f t="shared" si="27"/>
        <v>1000000</v>
      </c>
      <c r="S78">
        <f t="shared" si="28"/>
        <v>-67177.604657814081</v>
      </c>
      <c r="U78">
        <f t="shared" si="40"/>
        <v>0.564431978</v>
      </c>
      <c r="V78">
        <f t="shared" si="41"/>
        <v>0.01</v>
      </c>
      <c r="W78">
        <f t="shared" si="42"/>
        <v>1.6818017056928846E-4</v>
      </c>
      <c r="X78">
        <f t="shared" si="43"/>
        <v>9.4926266334800872E-5</v>
      </c>
      <c r="Y78">
        <f t="shared" si="44"/>
        <v>1.6818017056928847E-6</v>
      </c>
      <c r="Z78">
        <f t="shared" si="45"/>
        <v>7.1572102528794711E-5</v>
      </c>
      <c r="AB78">
        <f t="shared" si="46"/>
        <v>-5.3434538653262571</v>
      </c>
      <c r="AC78">
        <f t="shared" si="29"/>
        <v>-4.808042408207907</v>
      </c>
      <c r="AE78">
        <f t="shared" si="30"/>
        <v>0</v>
      </c>
      <c r="AF78">
        <f t="shared" si="31"/>
        <v>0</v>
      </c>
      <c r="AG78">
        <f t="shared" si="31"/>
        <v>-8.9465128160993394E-4</v>
      </c>
      <c r="AH78">
        <f t="shared" si="32"/>
        <v>-94.926266334800872</v>
      </c>
      <c r="AI78">
        <f t="shared" si="33"/>
        <v>-94.927160986082484</v>
      </c>
      <c r="AJ78">
        <f t="shared" si="34"/>
        <v>-0.53541145711835014</v>
      </c>
      <c r="AK78">
        <f t="shared" si="49"/>
        <v>-0.37404177057283805</v>
      </c>
      <c r="AL78">
        <f t="shared" si="35"/>
        <v>-95.836614213773672</v>
      </c>
      <c r="AN78">
        <f t="shared" si="36"/>
        <v>0</v>
      </c>
      <c r="AO78">
        <f t="shared" si="36"/>
        <v>0</v>
      </c>
      <c r="AP78">
        <f t="shared" si="36"/>
        <v>-1.8209670531030968E-7</v>
      </c>
      <c r="AQ78">
        <f t="shared" si="36"/>
        <v>-1.9321226831386533E-2</v>
      </c>
      <c r="AR78">
        <f t="shared" si="36"/>
        <v>-1.9321408928091845E-2</v>
      </c>
      <c r="AS78">
        <f t="shared" si="36"/>
        <v>-1.0897727900327544E-4</v>
      </c>
      <c r="AT78">
        <f t="shared" si="36"/>
        <v>-7.6132204211657454E-5</v>
      </c>
      <c r="AU78">
        <f t="shared" si="23"/>
        <v>-1.9506518411306777E-2</v>
      </c>
      <c r="AW78">
        <v>75</v>
      </c>
      <c r="AX78">
        <f>IF(Z78&gt;0, (R78*SUMPRODUCT(K78:$K$98, X78:$X$98)-K78*$AZ$3)/Z78, 0)</f>
        <v>-67177.604657814081</v>
      </c>
    </row>
    <row r="79" spans="5:50" x14ac:dyDescent="0.25">
      <c r="E79">
        <v>2079</v>
      </c>
      <c r="F79" s="5">
        <f>EconomicRates!C119</f>
        <v>3.5571999999999999E-2</v>
      </c>
      <c r="G79" s="5">
        <f>EconomicRates!D119</f>
        <v>7.0000000000000007E-2</v>
      </c>
      <c r="H79" s="5">
        <f t="shared" si="37"/>
        <v>0.12000000000000001</v>
      </c>
      <c r="I79" s="5">
        <f t="shared" si="38"/>
        <v>1.1200000000000001</v>
      </c>
      <c r="J79">
        <f t="shared" si="39"/>
        <v>0.89285714285714279</v>
      </c>
      <c r="K79">
        <f t="shared" si="47"/>
        <v>1.8173152754499659E-4</v>
      </c>
      <c r="L79" s="2">
        <v>76</v>
      </c>
      <c r="M79" s="6">
        <v>0.59247427200000002</v>
      </c>
      <c r="Q79" s="4">
        <f t="shared" si="48"/>
        <v>12.5</v>
      </c>
      <c r="R79">
        <f t="shared" si="27"/>
        <v>1000000</v>
      </c>
      <c r="S79">
        <f t="shared" si="28"/>
        <v>-151444.45473251748</v>
      </c>
      <c r="U79">
        <f t="shared" si="40"/>
        <v>0.59247427200000002</v>
      </c>
      <c r="V79">
        <f t="shared" si="41"/>
        <v>0.01</v>
      </c>
      <c r="W79">
        <f t="shared" si="42"/>
        <v>7.1572102528794711E-5</v>
      </c>
      <c r="X79">
        <f t="shared" si="43"/>
        <v>4.2404629341257008E-5</v>
      </c>
      <c r="Y79">
        <f t="shared" si="44"/>
        <v>7.1572102528794717E-7</v>
      </c>
      <c r="Z79">
        <f t="shared" si="45"/>
        <v>2.8451752162249757E-5</v>
      </c>
      <c r="AB79">
        <f t="shared" si="46"/>
        <v>-4.808042408207907</v>
      </c>
      <c r="AC79">
        <f t="shared" si="29"/>
        <v>-4.3088600923966398</v>
      </c>
      <c r="AE79">
        <f t="shared" si="30"/>
        <v>0</v>
      </c>
      <c r="AF79">
        <f t="shared" si="31"/>
        <v>0</v>
      </c>
      <c r="AG79">
        <f t="shared" si="31"/>
        <v>-3.5564690202812194E-4</v>
      </c>
      <c r="AH79">
        <f t="shared" si="32"/>
        <v>-42.404629341257007</v>
      </c>
      <c r="AI79">
        <f t="shared" si="33"/>
        <v>-42.404984988159036</v>
      </c>
      <c r="AJ79">
        <f t="shared" si="34"/>
        <v>-0.49918231581126715</v>
      </c>
      <c r="AK79">
        <f t="shared" si="49"/>
        <v>-0.33656296857455353</v>
      </c>
      <c r="AL79">
        <f t="shared" si="35"/>
        <v>-43.240730272544859</v>
      </c>
      <c r="AN79">
        <f t="shared" si="36"/>
        <v>0</v>
      </c>
      <c r="AO79">
        <f t="shared" si="36"/>
        <v>0</v>
      </c>
      <c r="AP79">
        <f t="shared" si="36"/>
        <v>-6.4632254772216341E-8</v>
      </c>
      <c r="AQ79">
        <f t="shared" si="36"/>
        <v>-7.7062580651660181E-3</v>
      </c>
      <c r="AR79">
        <f t="shared" si="36"/>
        <v>-7.7063226974207911E-3</v>
      </c>
      <c r="AS79">
        <f t="shared" si="36"/>
        <v>-9.0717164775830478E-5</v>
      </c>
      <c r="AT79">
        <f t="shared" si="36"/>
        <v>-6.1164102394132303E-5</v>
      </c>
      <c r="AU79">
        <f t="shared" si="23"/>
        <v>-7.8582039645907539E-3</v>
      </c>
      <c r="AW79">
        <v>76</v>
      </c>
      <c r="AX79">
        <f>IF(Z79&gt;0, (R79*SUMPRODUCT(K79:$K$98, X79:$X$98)-K79*$AZ$3)/Z79, 0)</f>
        <v>-151444.45473251748</v>
      </c>
    </row>
    <row r="80" spans="5:50" x14ac:dyDescent="0.25">
      <c r="E80">
        <v>2080</v>
      </c>
      <c r="F80" s="5">
        <f>EconomicRates!C120</f>
        <v>3.5571999999999999E-2</v>
      </c>
      <c r="G80" s="5">
        <f>EconomicRates!D120</f>
        <v>7.0000000000000007E-2</v>
      </c>
      <c r="H80" s="5">
        <f t="shared" si="37"/>
        <v>0.12000000000000001</v>
      </c>
      <c r="I80" s="5">
        <f t="shared" si="38"/>
        <v>1.1200000000000001</v>
      </c>
      <c r="J80">
        <f t="shared" si="39"/>
        <v>0.89285714285714279</v>
      </c>
      <c r="K80">
        <f t="shared" si="47"/>
        <v>1.6226029245088979E-4</v>
      </c>
      <c r="L80" s="2">
        <v>77</v>
      </c>
      <c r="M80" s="6">
        <v>0.62503115200000003</v>
      </c>
      <c r="Q80" s="4">
        <f t="shared" si="48"/>
        <v>12.5</v>
      </c>
      <c r="R80">
        <f t="shared" si="27"/>
        <v>1000000</v>
      </c>
      <c r="S80">
        <f t="shared" si="28"/>
        <v>-371110.89825330762</v>
      </c>
      <c r="U80">
        <f t="shared" si="40"/>
        <v>0.62503115200000003</v>
      </c>
      <c r="V80">
        <f t="shared" si="41"/>
        <v>0.01</v>
      </c>
      <c r="W80">
        <f t="shared" si="42"/>
        <v>2.8451752162249757E-5</v>
      </c>
      <c r="X80">
        <f t="shared" si="43"/>
        <v>1.7783231430389459E-5</v>
      </c>
      <c r="Y80">
        <f t="shared" si="44"/>
        <v>2.8451752162249755E-7</v>
      </c>
      <c r="Z80">
        <f t="shared" si="45"/>
        <v>1.03840032102378E-5</v>
      </c>
      <c r="AB80">
        <f t="shared" si="46"/>
        <v>-4.3088600923966398</v>
      </c>
      <c r="AC80">
        <f t="shared" si="29"/>
        <v>-3.8536167588165799</v>
      </c>
      <c r="AE80">
        <f t="shared" si="30"/>
        <v>0</v>
      </c>
      <c r="AF80">
        <f t="shared" si="31"/>
        <v>0</v>
      </c>
      <c r="AG80">
        <f t="shared" si="31"/>
        <v>-1.2980004012797249E-4</v>
      </c>
      <c r="AH80">
        <f t="shared" si="32"/>
        <v>-17.78323143038946</v>
      </c>
      <c r="AI80">
        <f t="shared" si="33"/>
        <v>-17.783361230429588</v>
      </c>
      <c r="AJ80">
        <f t="shared" si="34"/>
        <v>-0.45524333358005986</v>
      </c>
      <c r="AK80">
        <f t="shared" si="49"/>
        <v>-0.30162020646776483</v>
      </c>
      <c r="AL80">
        <f t="shared" si="35"/>
        <v>-18.540224770477412</v>
      </c>
      <c r="AN80">
        <f t="shared" si="36"/>
        <v>0</v>
      </c>
      <c r="AO80">
        <f t="shared" si="36"/>
        <v>0</v>
      </c>
      <c r="AP80">
        <f t="shared" si="36"/>
        <v>-2.1061392471302047E-8</v>
      </c>
      <c r="AQ80">
        <f t="shared" si="36"/>
        <v>-2.8855123326168488E-3</v>
      </c>
      <c r="AR80">
        <f t="shared" si="36"/>
        <v>-2.8855333940093204E-3</v>
      </c>
      <c r="AS80">
        <f t="shared" si="36"/>
        <v>-7.3867916443018494E-5</v>
      </c>
      <c r="AT80">
        <f t="shared" si="36"/>
        <v>-4.8940982910557283E-5</v>
      </c>
      <c r="AU80">
        <f t="shared" si="23"/>
        <v>-3.0083422933628958E-3</v>
      </c>
      <c r="AW80">
        <v>77</v>
      </c>
      <c r="AX80">
        <f>IF(Z80&gt;0, (R80*SUMPRODUCT(K80:$K$98, X80:$X$98)-K80*$AZ$3)/Z80, 0)</f>
        <v>-371110.89825330762</v>
      </c>
    </row>
    <row r="81" spans="2:50" x14ac:dyDescent="0.25">
      <c r="E81">
        <v>2081</v>
      </c>
      <c r="F81" s="5">
        <f>EconomicRates!C121</f>
        <v>3.5571999999999999E-2</v>
      </c>
      <c r="G81" s="5">
        <f>EconomicRates!D121</f>
        <v>7.0000000000000007E-2</v>
      </c>
      <c r="H81" s="5">
        <f t="shared" si="37"/>
        <v>0.12000000000000001</v>
      </c>
      <c r="I81" s="5">
        <f t="shared" si="38"/>
        <v>1.1200000000000001</v>
      </c>
      <c r="J81">
        <f t="shared" si="39"/>
        <v>0.89285714285714279</v>
      </c>
      <c r="K81">
        <f t="shared" si="47"/>
        <v>1.4487526111686588E-4</v>
      </c>
      <c r="L81" s="2">
        <v>78</v>
      </c>
      <c r="M81" s="6">
        <v>0.65741117999999998</v>
      </c>
      <c r="Q81" s="4">
        <f t="shared" si="48"/>
        <v>12.5</v>
      </c>
      <c r="R81">
        <f t="shared" si="27"/>
        <v>1000000</v>
      </c>
      <c r="S81">
        <f t="shared" si="28"/>
        <v>-996974.4779669306</v>
      </c>
      <c r="U81">
        <f t="shared" si="40"/>
        <v>0.65741117999999998</v>
      </c>
      <c r="V81">
        <f t="shared" si="41"/>
        <v>0.01</v>
      </c>
      <c r="W81">
        <f t="shared" si="42"/>
        <v>1.03840032102378E-5</v>
      </c>
      <c r="X81">
        <f t="shared" si="43"/>
        <v>6.8265598035662203E-6</v>
      </c>
      <c r="Y81">
        <f t="shared" si="44"/>
        <v>1.0384003210237801E-7</v>
      </c>
      <c r="Z81">
        <f t="shared" si="45"/>
        <v>3.4536033745692015E-6</v>
      </c>
      <c r="AB81">
        <f t="shared" si="46"/>
        <v>-3.8536167588165799</v>
      </c>
      <c r="AC81">
        <f t="shared" si="29"/>
        <v>-3.4431544214659597</v>
      </c>
      <c r="AE81">
        <f t="shared" si="30"/>
        <v>0</v>
      </c>
      <c r="AF81">
        <f t="shared" si="31"/>
        <v>0</v>
      </c>
      <c r="AG81">
        <f t="shared" si="31"/>
        <v>-4.3170042182115021E-5</v>
      </c>
      <c r="AH81">
        <f t="shared" si="32"/>
        <v>-6.8265598035662203</v>
      </c>
      <c r="AI81">
        <f t="shared" si="33"/>
        <v>-6.8266029736084022</v>
      </c>
      <c r="AJ81">
        <f t="shared" si="34"/>
        <v>-0.41046233735062021</v>
      </c>
      <c r="AK81">
        <f t="shared" si="49"/>
        <v>-0.26975317311716063</v>
      </c>
      <c r="AL81">
        <f t="shared" si="35"/>
        <v>-7.5068184840761827</v>
      </c>
      <c r="AN81">
        <f t="shared" si="36"/>
        <v>0</v>
      </c>
      <c r="AO81">
        <f t="shared" si="36"/>
        <v>0</v>
      </c>
      <c r="AP81">
        <f t="shared" si="36"/>
        <v>-6.2542711335600282E-9</v>
      </c>
      <c r="AQ81">
        <f t="shared" si="36"/>
        <v>-9.8899963407155672E-4</v>
      </c>
      <c r="AR81">
        <f t="shared" si="36"/>
        <v>-9.8900588834269026E-4</v>
      </c>
      <c r="AS81">
        <f t="shared" si="36"/>
        <v>-5.9465838302310192E-5</v>
      </c>
      <c r="AT81">
        <f t="shared" si="36"/>
        <v>-3.9080561392451771E-5</v>
      </c>
      <c r="AU81">
        <f t="shared" si="23"/>
        <v>-1.0875522880374523E-3</v>
      </c>
      <c r="AW81">
        <v>78</v>
      </c>
      <c r="AX81">
        <f>IF(Z81&gt;0, (R81*SUMPRODUCT(K81:$K$98, X81:$X$98)-K81*$AZ$3)/Z81, 0)</f>
        <v>-996974.4779669306</v>
      </c>
    </row>
    <row r="82" spans="2:50" x14ac:dyDescent="0.25">
      <c r="E82">
        <v>2082</v>
      </c>
      <c r="F82" s="5">
        <f>EconomicRates!C122</f>
        <v>3.5571999999999999E-2</v>
      </c>
      <c r="G82" s="5">
        <f>EconomicRates!D122</f>
        <v>7.0000000000000007E-2</v>
      </c>
      <c r="H82" s="5">
        <f t="shared" si="37"/>
        <v>0.12000000000000001</v>
      </c>
      <c r="I82" s="5">
        <f t="shared" si="38"/>
        <v>1.1200000000000001</v>
      </c>
      <c r="J82">
        <f t="shared" si="39"/>
        <v>0.89285714285714279</v>
      </c>
      <c r="K82">
        <f t="shared" si="47"/>
        <v>1.2935291171148737E-4</v>
      </c>
      <c r="L82" s="2">
        <v>79</v>
      </c>
      <c r="M82" s="6">
        <v>0.68957421399999996</v>
      </c>
      <c r="Q82" s="4">
        <f t="shared" si="48"/>
        <v>12.5</v>
      </c>
      <c r="R82">
        <f t="shared" si="27"/>
        <v>1000000</v>
      </c>
      <c r="S82">
        <f t="shared" si="28"/>
        <v>-2963788.126484327</v>
      </c>
      <c r="U82">
        <f t="shared" si="40"/>
        <v>0.68957421399999996</v>
      </c>
      <c r="V82">
        <f t="shared" si="41"/>
        <v>0.01</v>
      </c>
      <c r="W82">
        <f t="shared" si="42"/>
        <v>3.4536033745692015E-6</v>
      </c>
      <c r="X82">
        <f t="shared" si="43"/>
        <v>2.3815158324863047E-6</v>
      </c>
      <c r="Y82">
        <f t="shared" si="44"/>
        <v>3.4536033745692013E-8</v>
      </c>
      <c r="Z82">
        <f t="shared" si="45"/>
        <v>1.0375515083372048E-6</v>
      </c>
      <c r="AB82">
        <f t="shared" si="46"/>
        <v>-3.4431544214659597</v>
      </c>
      <c r="AC82">
        <f t="shared" si="29"/>
        <v>-3.0750828410257118</v>
      </c>
      <c r="AE82">
        <f t="shared" si="30"/>
        <v>0</v>
      </c>
      <c r="AF82">
        <f t="shared" si="31"/>
        <v>0</v>
      </c>
      <c r="AG82">
        <f t="shared" si="31"/>
        <v>-1.2969393854215059E-5</v>
      </c>
      <c r="AH82">
        <f t="shared" si="32"/>
        <v>-2.3815158324863046</v>
      </c>
      <c r="AI82">
        <f t="shared" si="33"/>
        <v>-2.381528801880159</v>
      </c>
      <c r="AJ82">
        <f t="shared" si="34"/>
        <v>-0.3680715804402479</v>
      </c>
      <c r="AK82">
        <f t="shared" si="49"/>
        <v>-0.2410208095026172</v>
      </c>
      <c r="AL82">
        <f t="shared" si="35"/>
        <v>-2.9906211918230241</v>
      </c>
      <c r="AN82">
        <f t="shared" si="36"/>
        <v>0</v>
      </c>
      <c r="AO82">
        <f t="shared" si="36"/>
        <v>0</v>
      </c>
      <c r="AP82">
        <f t="shared" si="36"/>
        <v>-1.6776288581757874E-9</v>
      </c>
      <c r="AQ82">
        <f t="shared" si="36"/>
        <v>-3.0805600721911031E-4</v>
      </c>
      <c r="AR82">
        <f t="shared" si="36"/>
        <v>-3.0805768484796852E-4</v>
      </c>
      <c r="AS82">
        <f t="shared" si="36"/>
        <v>-4.761113064819501E-5</v>
      </c>
      <c r="AT82">
        <f t="shared" si="36"/>
        <v>-3.117674349222326E-5</v>
      </c>
      <c r="AU82">
        <f t="shared" si="23"/>
        <v>-3.8684555898838675E-4</v>
      </c>
      <c r="AW82">
        <v>79</v>
      </c>
      <c r="AX82">
        <f>IF(Z82&gt;0, (R82*SUMPRODUCT(K82:$K$98, X82:$X$98)-K82*$AZ$3)/Z82, 0)</f>
        <v>-2963788.126484327</v>
      </c>
    </row>
    <row r="83" spans="2:50" x14ac:dyDescent="0.25">
      <c r="E83">
        <v>2083</v>
      </c>
      <c r="F83" s="5">
        <f>EconomicRates!C123</f>
        <v>3.5571999999999999E-2</v>
      </c>
      <c r="G83" s="5">
        <f>EconomicRates!D123</f>
        <v>7.0000000000000007E-2</v>
      </c>
      <c r="H83" s="5">
        <f t="shared" si="37"/>
        <v>0.12000000000000001</v>
      </c>
      <c r="I83" s="5">
        <f t="shared" si="38"/>
        <v>1.1200000000000001</v>
      </c>
      <c r="J83">
        <f t="shared" si="39"/>
        <v>0.89285714285714279</v>
      </c>
      <c r="K83">
        <f t="shared" si="47"/>
        <v>1.1549367117097085E-4</v>
      </c>
      <c r="L83" s="2">
        <v>80</v>
      </c>
      <c r="M83" s="6">
        <v>0.72148010799999995</v>
      </c>
      <c r="Q83" s="4">
        <f t="shared" si="48"/>
        <v>12.5</v>
      </c>
      <c r="R83">
        <f t="shared" si="27"/>
        <v>1000000</v>
      </c>
      <c r="S83">
        <f t="shared" si="28"/>
        <v>-9855853.5403348245</v>
      </c>
      <c r="U83">
        <f t="shared" si="40"/>
        <v>0.72148010799999995</v>
      </c>
      <c r="V83">
        <f t="shared" si="41"/>
        <v>0.01</v>
      </c>
      <c r="W83">
        <f t="shared" si="42"/>
        <v>1.0375515083372048E-6</v>
      </c>
      <c r="X83">
        <f t="shared" si="43"/>
        <v>7.4857277429068936E-7</v>
      </c>
      <c r="Y83">
        <f t="shared" si="44"/>
        <v>1.0375515083372047E-8</v>
      </c>
      <c r="Z83">
        <f t="shared" si="45"/>
        <v>2.7860321896314337E-7</v>
      </c>
      <c r="AB83">
        <f t="shared" si="46"/>
        <v>-3.0750828410257118</v>
      </c>
      <c r="AC83">
        <f t="shared" si="29"/>
        <v>-2.7458725219665747</v>
      </c>
      <c r="AE83">
        <f t="shared" si="30"/>
        <v>0</v>
      </c>
      <c r="AF83">
        <f t="shared" si="31"/>
        <v>0</v>
      </c>
      <c r="AG83">
        <f t="shared" si="31"/>
        <v>-3.482540237039292E-6</v>
      </c>
      <c r="AH83">
        <f t="shared" si="32"/>
        <v>-0.74857277429068936</v>
      </c>
      <c r="AI83">
        <f t="shared" si="33"/>
        <v>-0.74857625683092643</v>
      </c>
      <c r="AJ83">
        <f t="shared" si="34"/>
        <v>-0.32921031905913711</v>
      </c>
      <c r="AK83">
        <f t="shared" si="49"/>
        <v>-0.21525579887179985</v>
      </c>
      <c r="AL83">
        <f t="shared" si="35"/>
        <v>-1.2930423747618633</v>
      </c>
      <c r="AN83">
        <f t="shared" si="36"/>
        <v>0</v>
      </c>
      <c r="AO83">
        <f t="shared" si="36"/>
        <v>0</v>
      </c>
      <c r="AP83">
        <f t="shared" si="36"/>
        <v>-4.0221135697629086E-10</v>
      </c>
      <c r="AQ83">
        <f t="shared" si="36"/>
        <v>-8.6455417841470257E-5</v>
      </c>
      <c r="AR83">
        <f t="shared" si="36"/>
        <v>-8.6455820052827237E-5</v>
      </c>
      <c r="AS83">
        <f t="shared" si="36"/>
        <v>-3.802170833550638E-5</v>
      </c>
      <c r="AT83">
        <f t="shared" si="36"/>
        <v>-2.4860682452544291E-5</v>
      </c>
      <c r="AU83">
        <f t="shared" si="23"/>
        <v>-1.493382108408779E-4</v>
      </c>
      <c r="AW83">
        <v>80</v>
      </c>
      <c r="AX83">
        <f>IF(Z83&gt;0, (R83*SUMPRODUCT(K83:$K$98, X83:$X$98)-K83*$AZ$3)/Z83, 0)</f>
        <v>-9855853.5403348245</v>
      </c>
    </row>
    <row r="84" spans="2:50" x14ac:dyDescent="0.25">
      <c r="E84">
        <v>2084</v>
      </c>
      <c r="F84" s="5">
        <f>EconomicRates!C124</f>
        <v>3.5571999999999999E-2</v>
      </c>
      <c r="G84" s="5">
        <f>EconomicRates!D124</f>
        <v>7.0000000000000007E-2</v>
      </c>
      <c r="H84" s="5">
        <f t="shared" si="37"/>
        <v>0.12000000000000001</v>
      </c>
      <c r="I84" s="5">
        <f t="shared" si="38"/>
        <v>1.1200000000000001</v>
      </c>
      <c r="J84">
        <f t="shared" si="39"/>
        <v>0.89285714285714279</v>
      </c>
      <c r="K84">
        <f t="shared" si="47"/>
        <v>1.031193492597954E-4</v>
      </c>
      <c r="L84" s="2">
        <v>81</v>
      </c>
      <c r="M84" s="6">
        <v>0.75308980400000003</v>
      </c>
      <c r="Q84" s="4">
        <f t="shared" si="48"/>
        <v>12.5</v>
      </c>
      <c r="R84">
        <f t="shared" si="27"/>
        <v>1000000</v>
      </c>
      <c r="S84">
        <f t="shared" si="28"/>
        <v>-37145449.547974452</v>
      </c>
      <c r="U84">
        <f t="shared" si="40"/>
        <v>0.75308980400000003</v>
      </c>
      <c r="V84">
        <f t="shared" si="41"/>
        <v>0.01</v>
      </c>
      <c r="W84">
        <f t="shared" si="42"/>
        <v>2.7860321896314337E-7</v>
      </c>
      <c r="X84">
        <f t="shared" si="43"/>
        <v>2.0981324356272272E-7</v>
      </c>
      <c r="Y84">
        <f t="shared" si="44"/>
        <v>2.7860321896314337E-9</v>
      </c>
      <c r="Z84">
        <f t="shared" si="45"/>
        <v>6.600394321078921E-8</v>
      </c>
      <c r="AB84">
        <f t="shared" si="46"/>
        <v>-2.7458725219665747</v>
      </c>
      <c r="AC84">
        <f t="shared" si="29"/>
        <v>-2.4517461425037417</v>
      </c>
      <c r="AE84">
        <f t="shared" si="30"/>
        <v>0</v>
      </c>
      <c r="AF84">
        <f t="shared" si="31"/>
        <v>0</v>
      </c>
      <c r="AG84">
        <f t="shared" si="31"/>
        <v>-8.2504929013486513E-7</v>
      </c>
      <c r="AH84">
        <f t="shared" si="32"/>
        <v>-0.20981324356272271</v>
      </c>
      <c r="AI84">
        <f t="shared" si="33"/>
        <v>-0.20981406861201285</v>
      </c>
      <c r="AJ84">
        <f t="shared" si="34"/>
        <v>-0.29412637946283304</v>
      </c>
      <c r="AK84">
        <f t="shared" si="49"/>
        <v>-0.19221107653766026</v>
      </c>
      <c r="AL84">
        <f t="shared" si="35"/>
        <v>-0.69615152461250618</v>
      </c>
      <c r="AN84">
        <f t="shared" si="36"/>
        <v>0</v>
      </c>
      <c r="AO84">
        <f t="shared" si="36"/>
        <v>0</v>
      </c>
      <c r="AP84">
        <f t="shared" si="36"/>
        <v>-8.5078545905963425E-11</v>
      </c>
      <c r="AQ84">
        <f t="shared" si="36"/>
        <v>-2.1635805142274922E-5</v>
      </c>
      <c r="AR84">
        <f t="shared" si="36"/>
        <v>-2.1635890220820829E-5</v>
      </c>
      <c r="AS84">
        <f t="shared" si="36"/>
        <v>-3.0330120850346995E-5</v>
      </c>
      <c r="AT84">
        <f t="shared" si="36"/>
        <v>-1.9820681133088252E-5</v>
      </c>
      <c r="AU84">
        <f t="shared" si="23"/>
        <v>-7.1786692204256079E-5</v>
      </c>
      <c r="AW84">
        <v>81</v>
      </c>
      <c r="AX84">
        <f>IF(Z84&gt;0, (R84*SUMPRODUCT(K84:$K$98, X84:$X$98)-K84*$AZ$3)/Z84, 0)</f>
        <v>-37145449.547974452</v>
      </c>
    </row>
    <row r="85" spans="2:50" x14ac:dyDescent="0.25">
      <c r="E85">
        <v>2085</v>
      </c>
      <c r="F85" s="5">
        <f>EconomicRates!C125</f>
        <v>3.5571999999999999E-2</v>
      </c>
      <c r="G85" s="5">
        <f>EconomicRates!D125</f>
        <v>7.0000000000000007E-2</v>
      </c>
      <c r="H85" s="5">
        <f t="shared" si="37"/>
        <v>0.12000000000000001</v>
      </c>
      <c r="I85" s="5">
        <f t="shared" si="38"/>
        <v>1.1200000000000001</v>
      </c>
      <c r="J85">
        <f t="shared" si="39"/>
        <v>0.89285714285714279</v>
      </c>
      <c r="K85">
        <f t="shared" si="47"/>
        <v>9.207084755338875E-5</v>
      </c>
      <c r="L85" s="2">
        <v>82</v>
      </c>
      <c r="M85" s="6">
        <v>0.78453892300000005</v>
      </c>
      <c r="Q85" s="4">
        <f t="shared" si="48"/>
        <v>12.5</v>
      </c>
      <c r="R85">
        <f t="shared" si="27"/>
        <v>1000000</v>
      </c>
      <c r="S85">
        <f t="shared" si="28"/>
        <v>-161421635.78277764</v>
      </c>
      <c r="U85">
        <f t="shared" si="40"/>
        <v>0.78453892300000005</v>
      </c>
      <c r="V85">
        <f t="shared" si="41"/>
        <v>0.01</v>
      </c>
      <c r="W85">
        <f t="shared" si="42"/>
        <v>6.600394321078921E-8</v>
      </c>
      <c r="X85">
        <f t="shared" si="43"/>
        <v>5.1782662520345733E-8</v>
      </c>
      <c r="Y85">
        <f t="shared" si="44"/>
        <v>6.6003943210789212E-10</v>
      </c>
      <c r="Z85">
        <f t="shared" si="45"/>
        <v>1.3561241258335585E-8</v>
      </c>
      <c r="AB85">
        <f t="shared" si="46"/>
        <v>-2.4517461425037417</v>
      </c>
      <c r="AC85">
        <f t="shared" si="29"/>
        <v>-2.1890777471654239</v>
      </c>
      <c r="AE85">
        <f t="shared" si="30"/>
        <v>0</v>
      </c>
      <c r="AF85">
        <f t="shared" si="31"/>
        <v>0</v>
      </c>
      <c r="AG85">
        <f t="shared" si="31"/>
        <v>-1.6951551572919482E-7</v>
      </c>
      <c r="AH85">
        <f t="shared" si="32"/>
        <v>-5.1782662520345732E-2</v>
      </c>
      <c r="AI85">
        <f t="shared" si="33"/>
        <v>-5.178283203586146E-2</v>
      </c>
      <c r="AJ85">
        <f t="shared" si="34"/>
        <v>-0.26266839533831776</v>
      </c>
      <c r="AK85">
        <f t="shared" si="49"/>
        <v>-0.17162222997526194</v>
      </c>
      <c r="AL85">
        <f t="shared" si="35"/>
        <v>-0.48607345734944118</v>
      </c>
      <c r="AN85">
        <f t="shared" si="36"/>
        <v>0</v>
      </c>
      <c r="AO85">
        <f t="shared" si="36"/>
        <v>0</v>
      </c>
      <c r="AP85">
        <f t="shared" si="36"/>
        <v>-1.5607437206636769E-11</v>
      </c>
      <c r="AQ85">
        <f t="shared" si="36"/>
        <v>-4.767673626819329E-6</v>
      </c>
      <c r="AR85">
        <f t="shared" si="36"/>
        <v>-4.7676892342565356E-6</v>
      </c>
      <c r="AS85">
        <f t="shared" si="36"/>
        <v>-2.4184101784287502E-5</v>
      </c>
      <c r="AT85">
        <f t="shared" si="36"/>
        <v>-1.5801404172824969E-5</v>
      </c>
      <c r="AU85">
        <f t="shared" si="23"/>
        <v>-4.4753195191369005E-5</v>
      </c>
      <c r="AW85">
        <v>82</v>
      </c>
      <c r="AX85">
        <f>IF(Z85&gt;0, (R85*SUMPRODUCT(K85:$K$98, X85:$X$98)-K85*$AZ$3)/Z85, 0)</f>
        <v>-161421635.78277764</v>
      </c>
    </row>
    <row r="86" spans="2:50" x14ac:dyDescent="0.25">
      <c r="E86">
        <v>2086</v>
      </c>
      <c r="F86" s="5">
        <f>EconomicRates!C126</f>
        <v>3.5571999999999999E-2</v>
      </c>
      <c r="G86" s="5">
        <f>EconomicRates!D126</f>
        <v>7.0000000000000007E-2</v>
      </c>
      <c r="H86" s="5">
        <f t="shared" si="37"/>
        <v>0.12000000000000001</v>
      </c>
      <c r="I86" s="5">
        <f t="shared" si="38"/>
        <v>1.1200000000000001</v>
      </c>
      <c r="J86">
        <f t="shared" si="39"/>
        <v>0.89285714285714279</v>
      </c>
      <c r="K86">
        <f t="shared" si="47"/>
        <v>8.2206113886954235E-5</v>
      </c>
      <c r="L86" s="2">
        <v>83</v>
      </c>
      <c r="M86" s="6">
        <v>0.81598695700000001</v>
      </c>
      <c r="Q86" s="4">
        <f t="shared" si="48"/>
        <v>12.5</v>
      </c>
      <c r="R86">
        <f t="shared" si="27"/>
        <v>1000000</v>
      </c>
      <c r="S86">
        <f t="shared" si="28"/>
        <v>-828252660.93185639</v>
      </c>
      <c r="U86">
        <f t="shared" si="40"/>
        <v>0.81598695700000001</v>
      </c>
      <c r="V86">
        <f t="shared" si="41"/>
        <v>0.01</v>
      </c>
      <c r="W86">
        <f t="shared" si="42"/>
        <v>1.3561241258335585E-8</v>
      </c>
      <c r="X86">
        <f t="shared" si="43"/>
        <v>1.1065795987532104E-8</v>
      </c>
      <c r="Y86">
        <f t="shared" si="44"/>
        <v>1.3561241258335585E-10</v>
      </c>
      <c r="Z86">
        <f t="shared" si="45"/>
        <v>2.3598328582201249E-9</v>
      </c>
      <c r="AB86">
        <f t="shared" si="46"/>
        <v>-2.1890777471654239</v>
      </c>
      <c r="AC86">
        <f t="shared" si="29"/>
        <v>-1.9545378441752466</v>
      </c>
      <c r="AE86">
        <f t="shared" si="30"/>
        <v>0</v>
      </c>
      <c r="AF86">
        <f t="shared" si="31"/>
        <v>0</v>
      </c>
      <c r="AG86">
        <f t="shared" si="31"/>
        <v>-2.9497910727751562E-8</v>
      </c>
      <c r="AH86">
        <f t="shared" si="32"/>
        <v>-1.1065795987532104E-2</v>
      </c>
      <c r="AI86">
        <f t="shared" si="33"/>
        <v>-1.1065825485442831E-2</v>
      </c>
      <c r="AJ86">
        <f t="shared" si="34"/>
        <v>-0.23453990299017735</v>
      </c>
      <c r="AK86">
        <f t="shared" si="49"/>
        <v>-0.15323544230157968</v>
      </c>
      <c r="AL86">
        <f t="shared" si="35"/>
        <v>-0.39884117077719983</v>
      </c>
      <c r="AN86">
        <f t="shared" si="36"/>
        <v>0</v>
      </c>
      <c r="AO86">
        <f t="shared" si="36"/>
        <v>0</v>
      </c>
      <c r="AP86">
        <f t="shared" si="36"/>
        <v>-2.424908608712754E-12</v>
      </c>
      <c r="AQ86">
        <f t="shared" si="36"/>
        <v>-9.0967608520086541E-7</v>
      </c>
      <c r="AR86">
        <f t="shared" si="36"/>
        <v>-9.0967851010947406E-7</v>
      </c>
      <c r="AS86">
        <f t="shared" si="36"/>
        <v>-1.9280613976245718E-5</v>
      </c>
      <c r="AT86">
        <f t="shared" si="36"/>
        <v>-1.2596890221361463E-5</v>
      </c>
      <c r="AU86">
        <f t="shared" si="23"/>
        <v>-3.2787182707716655E-5</v>
      </c>
      <c r="AW86">
        <v>83</v>
      </c>
      <c r="AX86">
        <f>IF(Z86&gt;0, (R86*SUMPRODUCT(K86:$K$98, X86:$X$98)-K86*$AZ$3)/Z86, 0)</f>
        <v>-828252660.93185639</v>
      </c>
    </row>
    <row r="87" spans="2:50" x14ac:dyDescent="0.25">
      <c r="E87">
        <v>2087</v>
      </c>
      <c r="F87" s="5">
        <f>EconomicRates!C127</f>
        <v>3.5571999999999999E-2</v>
      </c>
      <c r="G87" s="5">
        <f>EconomicRates!D127</f>
        <v>7.0000000000000007E-2</v>
      </c>
      <c r="H87" s="5">
        <f t="shared" si="37"/>
        <v>0.12000000000000001</v>
      </c>
      <c r="I87" s="5">
        <f t="shared" si="38"/>
        <v>1.1200000000000001</v>
      </c>
      <c r="J87">
        <f t="shared" si="39"/>
        <v>0.89285714285714279</v>
      </c>
      <c r="K87">
        <f t="shared" si="47"/>
        <v>7.3398315970494849E-5</v>
      </c>
      <c r="L87" s="2">
        <v>84</v>
      </c>
      <c r="M87" s="6">
        <v>0.84743607600000004</v>
      </c>
      <c r="Q87" s="4">
        <f t="shared" si="48"/>
        <v>12.5</v>
      </c>
      <c r="R87">
        <f t="shared" si="27"/>
        <v>1000000</v>
      </c>
      <c r="S87">
        <f t="shared" si="28"/>
        <v>-5187228438.9528971</v>
      </c>
      <c r="U87">
        <f t="shared" si="40"/>
        <v>0.84743607600000004</v>
      </c>
      <c r="V87">
        <f t="shared" si="41"/>
        <v>0.01</v>
      </c>
      <c r="W87">
        <f t="shared" si="42"/>
        <v>2.3598328582201249E-9</v>
      </c>
      <c r="X87">
        <f t="shared" si="43"/>
        <v>1.9998074973859273E-9</v>
      </c>
      <c r="Y87">
        <f t="shared" si="44"/>
        <v>2.359832858220125E-11</v>
      </c>
      <c r="Z87">
        <f t="shared" si="45"/>
        <v>3.3642703225199637E-10</v>
      </c>
      <c r="AB87">
        <f t="shared" si="46"/>
        <v>-1.9545378441752466</v>
      </c>
      <c r="AC87">
        <f t="shared" si="29"/>
        <v>-1.745123869330079</v>
      </c>
      <c r="AE87">
        <f t="shared" si="30"/>
        <v>0</v>
      </c>
      <c r="AF87">
        <f t="shared" si="31"/>
        <v>0</v>
      </c>
      <c r="AG87">
        <f t="shared" si="31"/>
        <v>-4.2053379031499547E-9</v>
      </c>
      <c r="AH87">
        <f t="shared" si="32"/>
        <v>-1.9998074973859273E-3</v>
      </c>
      <c r="AI87">
        <f t="shared" si="33"/>
        <v>-1.9998117027238303E-3</v>
      </c>
      <c r="AJ87">
        <f t="shared" si="34"/>
        <v>-0.20941397484516755</v>
      </c>
      <c r="AK87">
        <f t="shared" si="49"/>
        <v>-0.13681764909226726</v>
      </c>
      <c r="AL87">
        <f t="shared" si="35"/>
        <v>-0.34823143564015868</v>
      </c>
      <c r="AN87">
        <f t="shared" si="36"/>
        <v>0</v>
      </c>
      <c r="AO87">
        <f t="shared" si="36"/>
        <v>0</v>
      </c>
      <c r="AP87">
        <f t="shared" si="36"/>
        <v>-3.0866472017809862E-13</v>
      </c>
      <c r="AQ87">
        <f t="shared" si="36"/>
        <v>-1.4678250257329685E-7</v>
      </c>
      <c r="AR87">
        <f t="shared" si="36"/>
        <v>-1.46782811238017E-7</v>
      </c>
      <c r="AS87">
        <f t="shared" si="36"/>
        <v>-1.5370633094322867E-5</v>
      </c>
      <c r="AT87">
        <f t="shared" si="36"/>
        <v>-1.004218503841452E-5</v>
      </c>
      <c r="AU87">
        <f t="shared" si="23"/>
        <v>-2.5559600943975409E-5</v>
      </c>
      <c r="AW87">
        <v>84</v>
      </c>
      <c r="AX87">
        <f>IF(Z87&gt;0, (R87*SUMPRODUCT(K87:$K$98, X87:$X$98)-K87*$AZ$3)/Z87, 0)</f>
        <v>-5187228438.9528971</v>
      </c>
    </row>
    <row r="88" spans="2:50" x14ac:dyDescent="0.25">
      <c r="B88" s="6"/>
      <c r="E88">
        <v>2088</v>
      </c>
      <c r="F88" s="5">
        <f>EconomicRates!C128</f>
        <v>3.5571999999999999E-2</v>
      </c>
      <c r="G88" s="5">
        <f>EconomicRates!D128</f>
        <v>7.0000000000000007E-2</v>
      </c>
      <c r="H88" s="5">
        <f t="shared" si="37"/>
        <v>0.12000000000000001</v>
      </c>
      <c r="I88" s="5">
        <f t="shared" si="38"/>
        <v>1.1200000000000001</v>
      </c>
      <c r="J88">
        <f t="shared" si="39"/>
        <v>0.89285714285714279</v>
      </c>
      <c r="K88">
        <f t="shared" si="47"/>
        <v>6.5534210687941824E-5</v>
      </c>
      <c r="L88" s="2">
        <v>85</v>
      </c>
      <c r="M88" s="6">
        <v>0.87888519499999995</v>
      </c>
      <c r="Q88" s="4">
        <f t="shared" si="48"/>
        <v>12.5</v>
      </c>
      <c r="R88">
        <f t="shared" si="27"/>
        <v>1000000</v>
      </c>
      <c r="S88">
        <f t="shared" si="28"/>
        <v>-41681703406.085548</v>
      </c>
      <c r="U88">
        <f t="shared" si="40"/>
        <v>0.87888519499999995</v>
      </c>
      <c r="V88">
        <f t="shared" si="41"/>
        <v>0.01</v>
      </c>
      <c r="W88">
        <f t="shared" si="42"/>
        <v>3.3642703225199637E-10</v>
      </c>
      <c r="X88">
        <f t="shared" si="43"/>
        <v>2.956807378440671E-10</v>
      </c>
      <c r="Y88">
        <f t="shared" si="44"/>
        <v>3.3642703225199638E-12</v>
      </c>
      <c r="Z88">
        <f t="shared" si="45"/>
        <v>3.7382024085409309E-11</v>
      </c>
      <c r="AB88">
        <f t="shared" si="46"/>
        <v>-1.745123869330079</v>
      </c>
      <c r="AC88">
        <f t="shared" si="29"/>
        <v>-1.5581464406471772</v>
      </c>
      <c r="AE88">
        <f t="shared" si="30"/>
        <v>0</v>
      </c>
      <c r="AF88">
        <f t="shared" si="31"/>
        <v>0</v>
      </c>
      <c r="AG88">
        <f t="shared" si="31"/>
        <v>-4.6727530106761639E-10</v>
      </c>
      <c r="AH88">
        <f t="shared" si="32"/>
        <v>-2.9568073784406708E-4</v>
      </c>
      <c r="AI88">
        <f t="shared" si="33"/>
        <v>-2.9568120511936816E-4</v>
      </c>
      <c r="AJ88">
        <f t="shared" si="34"/>
        <v>-0.18697742868290179</v>
      </c>
      <c r="AK88">
        <f t="shared" si="49"/>
        <v>-0.12215867085310554</v>
      </c>
      <c r="AL88">
        <f t="shared" si="35"/>
        <v>-0.30943178074112671</v>
      </c>
      <c r="AN88">
        <f t="shared" si="36"/>
        <v>0</v>
      </c>
      <c r="AO88">
        <f t="shared" si="36"/>
        <v>0</v>
      </c>
      <c r="AP88">
        <f t="shared" si="36"/>
        <v>-3.0622518029436617E-14</v>
      </c>
      <c r="AQ88">
        <f t="shared" si="36"/>
        <v>-1.9377203770239184E-8</v>
      </c>
      <c r="AR88">
        <f t="shared" si="36"/>
        <v>-1.9377234392757217E-8</v>
      </c>
      <c r="AS88">
        <f t="shared" si="36"/>
        <v>-1.2253418205194903E-5</v>
      </c>
      <c r="AT88">
        <f t="shared" si="36"/>
        <v>-8.0055720730463563E-6</v>
      </c>
      <c r="AU88">
        <f t="shared" si="23"/>
        <v>-2.0278367512634018E-5</v>
      </c>
      <c r="AW88">
        <v>85</v>
      </c>
      <c r="AX88">
        <f>IF(Z88&gt;0, (R88*SUMPRODUCT(K88:$K$98, X88:$X$98)-K88*$AZ$3)/Z88, 0)</f>
        <v>-41681703406.085548</v>
      </c>
    </row>
    <row r="89" spans="2:50" x14ac:dyDescent="0.25">
      <c r="B89" s="6"/>
      <c r="E89">
        <v>2089</v>
      </c>
      <c r="F89" s="5">
        <f>EconomicRates!C129</f>
        <v>3.5571999999999999E-2</v>
      </c>
      <c r="G89" s="5">
        <f>EconomicRates!D129</f>
        <v>7.0000000000000007E-2</v>
      </c>
      <c r="H89" s="5">
        <f t="shared" si="37"/>
        <v>0.12000000000000001</v>
      </c>
      <c r="I89" s="5">
        <f t="shared" si="38"/>
        <v>1.1200000000000001</v>
      </c>
      <c r="J89">
        <f t="shared" si="39"/>
        <v>0.89285714285714279</v>
      </c>
      <c r="K89">
        <f t="shared" si="47"/>
        <v>5.851268811423377E-5</v>
      </c>
      <c r="L89" s="2">
        <v>86</v>
      </c>
      <c r="M89" s="6">
        <v>1</v>
      </c>
      <c r="Q89" s="4">
        <f t="shared" si="48"/>
        <v>12.5</v>
      </c>
      <c r="R89">
        <f t="shared" si="27"/>
        <v>1000000</v>
      </c>
      <c r="S89">
        <f t="shared" si="28"/>
        <v>0</v>
      </c>
      <c r="U89">
        <f t="shared" si="40"/>
        <v>1</v>
      </c>
      <c r="V89">
        <f t="shared" si="41"/>
        <v>0.01</v>
      </c>
      <c r="W89">
        <f t="shared" si="42"/>
        <v>3.7382024085409309E-11</v>
      </c>
      <c r="X89">
        <f t="shared" si="43"/>
        <v>3.7382024085409309E-11</v>
      </c>
      <c r="Y89">
        <f t="shared" si="44"/>
        <v>3.7382024085409309E-13</v>
      </c>
      <c r="Z89">
        <f t="shared" si="45"/>
        <v>0</v>
      </c>
      <c r="AB89">
        <f t="shared" si="46"/>
        <v>-1.5581464406471772</v>
      </c>
      <c r="AC89">
        <f t="shared" si="29"/>
        <v>0</v>
      </c>
      <c r="AE89">
        <f t="shared" si="30"/>
        <v>0</v>
      </c>
      <c r="AF89">
        <f t="shared" si="31"/>
        <v>0</v>
      </c>
      <c r="AG89">
        <f t="shared" si="31"/>
        <v>0</v>
      </c>
      <c r="AH89">
        <f t="shared" si="32"/>
        <v>-3.7382024085409308E-5</v>
      </c>
      <c r="AI89">
        <f t="shared" si="33"/>
        <v>-3.7382024085409308E-5</v>
      </c>
      <c r="AJ89">
        <f t="shared" si="34"/>
        <v>-1.5581464406471772</v>
      </c>
      <c r="AK89">
        <f t="shared" si="49"/>
        <v>-0.10907025084530242</v>
      </c>
      <c r="AL89">
        <f t="shared" si="35"/>
        <v>-1.6672540735165651</v>
      </c>
      <c r="AN89">
        <f t="shared" si="36"/>
        <v>0</v>
      </c>
      <c r="AO89">
        <f t="shared" si="36"/>
        <v>0</v>
      </c>
      <c r="AP89">
        <f t="shared" si="36"/>
        <v>0</v>
      </c>
      <c r="AQ89">
        <f t="shared" si="36"/>
        <v>-2.1873227163883296E-9</v>
      </c>
      <c r="AR89">
        <f t="shared" si="36"/>
        <v>-2.1873227163883296E-9</v>
      </c>
      <c r="AS89">
        <f t="shared" si="36"/>
        <v>-9.117133671789174E-5</v>
      </c>
      <c r="AT89">
        <f t="shared" si="36"/>
        <v>-6.3819935702524228E-6</v>
      </c>
      <c r="AU89">
        <f t="shared" si="23"/>
        <v>-9.7555517610860556E-5</v>
      </c>
      <c r="AW89">
        <v>86</v>
      </c>
      <c r="AX89">
        <f>IF(Z89&gt;0, (R89*SUMPRODUCT(K89:$K$98, X89:$X$98)-K89*$AZ$3)/Z89, 0)</f>
        <v>0</v>
      </c>
    </row>
    <row r="90" spans="2:50" x14ac:dyDescent="0.25">
      <c r="B90" s="6"/>
      <c r="F90" s="5">
        <f>EconomicRates!C130</f>
        <v>3.5571999999999999E-2</v>
      </c>
      <c r="G90" s="5">
        <f>EconomicRates!D130</f>
        <v>7.0000000000000007E-2</v>
      </c>
      <c r="H90" s="5"/>
      <c r="I90" s="5"/>
      <c r="Q90" s="4"/>
      <c r="AX90">
        <f>IF(Z90&gt;0, (R90*SUMPRODUCT(K90:$K$98, X90:$X$98)-K90*$AZ$3)/Z90, 0)</f>
        <v>0</v>
      </c>
    </row>
    <row r="91" spans="2:50" x14ac:dyDescent="0.25">
      <c r="B91" s="6"/>
      <c r="F91" s="5">
        <f>EconomicRates!C131</f>
        <v>3.5571999999999999E-2</v>
      </c>
      <c r="G91" s="5">
        <f>EconomicRates!D131</f>
        <v>7.0000000000000007E-2</v>
      </c>
      <c r="H91" s="5"/>
      <c r="I91" s="5"/>
      <c r="Q91" s="4"/>
      <c r="AN91" s="8">
        <f t="shared" ref="AN91:AU91" si="50">SUM(AN3:AN89)</f>
        <v>27488.092425330757</v>
      </c>
      <c r="AO91" s="8">
        <f t="shared" si="50"/>
        <v>-2748.809242533076</v>
      </c>
      <c r="AP91" s="8">
        <f t="shared" si="50"/>
        <v>-181.61256598347592</v>
      </c>
      <c r="AQ91" s="8">
        <f t="shared" si="50"/>
        <v>-23776.077347314393</v>
      </c>
      <c r="AR91" s="8">
        <f t="shared" si="50"/>
        <v>781.59326949979209</v>
      </c>
      <c r="AS91" s="8">
        <f t="shared" si="50"/>
        <v>-1875.8238467994997</v>
      </c>
      <c r="AT91" s="8">
        <f t="shared" si="50"/>
        <v>1094.2305772997072</v>
      </c>
      <c r="AU91" s="8">
        <f t="shared" si="50"/>
        <v>9.7901328428677548E-14</v>
      </c>
      <c r="AX91">
        <f>IF(Z91&gt;0, (R91*SUMPRODUCT(K91:$K$98, X91:$X$98)-K91*$AZ$3)/Z91, 0)</f>
        <v>0</v>
      </c>
    </row>
    <row r="92" spans="2:50" x14ac:dyDescent="0.25">
      <c r="B92" s="6"/>
      <c r="F92" s="5">
        <f>EconomicRates!C132</f>
        <v>3.5571999999999999E-2</v>
      </c>
      <c r="G92" s="5">
        <f>EconomicRates!D132</f>
        <v>7.0000000000000007E-2</v>
      </c>
      <c r="H92" s="5"/>
      <c r="I92" s="5"/>
      <c r="Q92" s="4"/>
      <c r="AX92">
        <f>IF(Z92&gt;0, (R92*SUMPRODUCT(K92:$K$98, X92:$X$98)-K92*$AZ$3)/Z92, 0)</f>
        <v>0</v>
      </c>
    </row>
    <row r="93" spans="2:50" x14ac:dyDescent="0.25">
      <c r="B93" s="6"/>
      <c r="F93" s="5">
        <f>EconomicRates!C133</f>
        <v>3.5571999999999999E-2</v>
      </c>
      <c r="G93" s="5">
        <f>EconomicRates!D133</f>
        <v>7.0000000000000007E-2</v>
      </c>
      <c r="H93" s="5"/>
      <c r="I93" s="5"/>
      <c r="Q93" s="4"/>
      <c r="AX93">
        <f>IF(Z93&gt;0, (R93*SUMPRODUCT(K93:$K$98, X93:$X$98)-K93*$AZ$3)/Z93, 0)</f>
        <v>0</v>
      </c>
    </row>
    <row r="94" spans="2:50" x14ac:dyDescent="0.25">
      <c r="B94" s="6"/>
      <c r="F94" s="5">
        <f>EconomicRates!C134</f>
        <v>3.5571999999999999E-2</v>
      </c>
      <c r="G94" s="5">
        <f>EconomicRates!D134</f>
        <v>7.0000000000000007E-2</v>
      </c>
      <c r="H94" s="5"/>
      <c r="I94" s="5"/>
      <c r="Q94" s="4"/>
      <c r="AX94">
        <f>IF(Z94&gt;0, (R94*SUMPRODUCT(K94:$K$98, X94:$X$98)-K94*$AZ$3)/Z94, 0)</f>
        <v>0</v>
      </c>
    </row>
    <row r="95" spans="2:50" x14ac:dyDescent="0.25">
      <c r="B95" s="6"/>
      <c r="F95" s="5">
        <f>EconomicRates!C135</f>
        <v>3.5571999999999999E-2</v>
      </c>
      <c r="G95" s="5">
        <f>EconomicRates!D135</f>
        <v>7.0000000000000007E-2</v>
      </c>
      <c r="H95" s="5"/>
      <c r="I95" s="5"/>
      <c r="Q95" s="4"/>
      <c r="AX95">
        <f>IF(Z95&gt;0, (R95*SUMPRODUCT(K95:$K$98, X95:$X$98)-K95*$AZ$3)/Z95, 0)</f>
        <v>0</v>
      </c>
    </row>
    <row r="96" spans="2:50" x14ac:dyDescent="0.25">
      <c r="B96" s="6"/>
      <c r="F96" s="5">
        <f>EconomicRates!C136</f>
        <v>3.5571999999999999E-2</v>
      </c>
      <c r="G96" s="5">
        <f>EconomicRates!D136</f>
        <v>7.0000000000000007E-2</v>
      </c>
      <c r="H96" s="5"/>
      <c r="I96" s="5"/>
      <c r="Q96" s="4"/>
      <c r="AX96">
        <f>IF(Z96&gt;0, (R96*SUMPRODUCT(K96:$K$98, X96:$X$98)-K96*$AZ$3)/Z96, 0)</f>
        <v>0</v>
      </c>
    </row>
    <row r="97" spans="2:50" x14ac:dyDescent="0.25">
      <c r="B97" s="6"/>
      <c r="F97" s="5">
        <f>EconomicRates!C137</f>
        <v>3.5571999999999999E-2</v>
      </c>
      <c r="G97" s="5">
        <f>EconomicRates!D137</f>
        <v>7.0000000000000007E-2</v>
      </c>
      <c r="H97" s="5"/>
      <c r="I97" s="5"/>
      <c r="Q97" s="4"/>
      <c r="AX97">
        <f>IF(Z97&gt;0, (R97*SUMPRODUCT(K97:$K$98, X97:$X$98)-K97*$AZ$3)/Z97, 0)</f>
        <v>0</v>
      </c>
    </row>
    <row r="98" spans="2:50" x14ac:dyDescent="0.25">
      <c r="B98" s="6"/>
      <c r="F98" s="5">
        <f>EconomicRates!C138</f>
        <v>3.5571999999999999E-2</v>
      </c>
      <c r="G98" s="5">
        <f>EconomicRates!D138</f>
        <v>7.0000000000000007E-2</v>
      </c>
      <c r="H98" s="5"/>
      <c r="I98" s="5"/>
      <c r="Q98" s="4"/>
    </row>
    <row r="99" spans="2:50" x14ac:dyDescent="0.25">
      <c r="B99" s="6"/>
    </row>
    <row r="100" spans="2:50" x14ac:dyDescent="0.25">
      <c r="B100" s="6"/>
    </row>
    <row r="101" spans="2:50" x14ac:dyDescent="0.25">
      <c r="B101" s="6"/>
    </row>
    <row r="102" spans="2:50" x14ac:dyDescent="0.25">
      <c r="B102" s="6"/>
    </row>
    <row r="103" spans="2:50" x14ac:dyDescent="0.25">
      <c r="B103" s="6"/>
    </row>
    <row r="104" spans="2:50" x14ac:dyDescent="0.25">
      <c r="B104" s="6"/>
    </row>
    <row r="105" spans="2:50" x14ac:dyDescent="0.25">
      <c r="B105" s="6"/>
    </row>
    <row r="106" spans="2:50" x14ac:dyDescent="0.25">
      <c r="B106" s="6"/>
    </row>
    <row r="107" spans="2:50" x14ac:dyDescent="0.25">
      <c r="B107" s="6"/>
    </row>
    <row r="108" spans="2:50" x14ac:dyDescent="0.25">
      <c r="B108" s="6"/>
    </row>
    <row r="109" spans="2:50" x14ac:dyDescent="0.25">
      <c r="B109" s="6"/>
    </row>
    <row r="110" spans="2:50" x14ac:dyDescent="0.25">
      <c r="B110" s="6"/>
    </row>
    <row r="111" spans="2:50" x14ac:dyDescent="0.25">
      <c r="B111" s="6"/>
    </row>
    <row r="112" spans="2:50" x14ac:dyDescent="0.25">
      <c r="B112" s="6"/>
    </row>
    <row r="113" spans="2:2" x14ac:dyDescent="0.25">
      <c r="B113" s="6"/>
    </row>
    <row r="114" spans="2:2" x14ac:dyDescent="0.25">
      <c r="B114" s="6"/>
    </row>
    <row r="115" spans="2:2" x14ac:dyDescent="0.25">
      <c r="B115" s="6"/>
    </row>
    <row r="116" spans="2:2" x14ac:dyDescent="0.25">
      <c r="B116" s="6"/>
    </row>
    <row r="117" spans="2:2" x14ac:dyDescent="0.25">
      <c r="B117" s="6"/>
    </row>
    <row r="118" spans="2:2" x14ac:dyDescent="0.25">
      <c r="B118" s="6"/>
    </row>
    <row r="119" spans="2:2" x14ac:dyDescent="0.25">
      <c r="B119" s="6"/>
    </row>
    <row r="120" spans="2:2" x14ac:dyDescent="0.25">
      <c r="B120" s="6"/>
    </row>
    <row r="121" spans="2:2" x14ac:dyDescent="0.25">
      <c r="B121" s="6"/>
    </row>
    <row r="122" spans="2:2" x14ac:dyDescent="0.25">
      <c r="B122" s="6"/>
    </row>
    <row r="123" spans="2:2" x14ac:dyDescent="0.25">
      <c r="B123" s="6"/>
    </row>
    <row r="124" spans="2:2" x14ac:dyDescent="0.25">
      <c r="B124" s="6"/>
    </row>
    <row r="125" spans="2:2" x14ac:dyDescent="0.25">
      <c r="B125" s="6"/>
    </row>
    <row r="126" spans="2:2" x14ac:dyDescent="0.25">
      <c r="B126" s="6"/>
    </row>
    <row r="127" spans="2:2" x14ac:dyDescent="0.25">
      <c r="B127" s="6"/>
    </row>
    <row r="128" spans="2:2" x14ac:dyDescent="0.25">
      <c r="B128" s="6"/>
    </row>
    <row r="129" spans="2:2" x14ac:dyDescent="0.25">
      <c r="B129" s="6"/>
    </row>
    <row r="130" spans="2:2" x14ac:dyDescent="0.25">
      <c r="B130" s="6"/>
    </row>
    <row r="131" spans="2:2" x14ac:dyDescent="0.25">
      <c r="B131" s="6"/>
    </row>
    <row r="132" spans="2:2" x14ac:dyDescent="0.25">
      <c r="B132" s="6"/>
    </row>
    <row r="133" spans="2:2" x14ac:dyDescent="0.25">
      <c r="B133" s="6"/>
    </row>
    <row r="134" spans="2:2" x14ac:dyDescent="0.25">
      <c r="B134" s="6"/>
    </row>
    <row r="135" spans="2:2" x14ac:dyDescent="0.25">
      <c r="B135" s="6"/>
    </row>
    <row r="136" spans="2:2" x14ac:dyDescent="0.25">
      <c r="B136" s="6"/>
    </row>
    <row r="137" spans="2:2" x14ac:dyDescent="0.25">
      <c r="B137" s="6"/>
    </row>
    <row r="138" spans="2:2" x14ac:dyDescent="0.25">
      <c r="B138" s="6"/>
    </row>
    <row r="139" spans="2:2" x14ac:dyDescent="0.25">
      <c r="B139" s="6"/>
    </row>
    <row r="140" spans="2:2" x14ac:dyDescent="0.25">
      <c r="B140" s="6"/>
    </row>
    <row r="141" spans="2:2" x14ac:dyDescent="0.25">
      <c r="B141" s="6"/>
    </row>
    <row r="142" spans="2:2" x14ac:dyDescent="0.25">
      <c r="B142" s="6"/>
    </row>
    <row r="143" spans="2:2" x14ac:dyDescent="0.25">
      <c r="B143" s="6"/>
    </row>
    <row r="144" spans="2:2" x14ac:dyDescent="0.25">
      <c r="B144" s="6"/>
    </row>
    <row r="145" spans="2:2" x14ac:dyDescent="0.25">
      <c r="B145" s="6"/>
    </row>
    <row r="146" spans="2:2" x14ac:dyDescent="0.25">
      <c r="B146" s="6"/>
    </row>
    <row r="147" spans="2:2" x14ac:dyDescent="0.25">
      <c r="B147" s="6"/>
    </row>
    <row r="148" spans="2:2" x14ac:dyDescent="0.25">
      <c r="B148" s="6"/>
    </row>
    <row r="149" spans="2:2" x14ac:dyDescent="0.25">
      <c r="B149" s="6"/>
    </row>
    <row r="150" spans="2:2" x14ac:dyDescent="0.25">
      <c r="B150" s="6"/>
    </row>
    <row r="151" spans="2:2" x14ac:dyDescent="0.25">
      <c r="B151" s="6"/>
    </row>
    <row r="152" spans="2:2" x14ac:dyDescent="0.25">
      <c r="B152" s="6"/>
    </row>
    <row r="153" spans="2:2" x14ac:dyDescent="0.25">
      <c r="B153" s="6"/>
    </row>
    <row r="154" spans="2:2" x14ac:dyDescent="0.25">
      <c r="B154" s="6"/>
    </row>
    <row r="155" spans="2:2" x14ac:dyDescent="0.25">
      <c r="B155" s="6"/>
    </row>
    <row r="156" spans="2:2" x14ac:dyDescent="0.25">
      <c r="B156" s="6"/>
    </row>
    <row r="157" spans="2:2" x14ac:dyDescent="0.25">
      <c r="B157" s="6"/>
    </row>
    <row r="158" spans="2:2" x14ac:dyDescent="0.25">
      <c r="B158" s="6"/>
    </row>
    <row r="159" spans="2:2" x14ac:dyDescent="0.25">
      <c r="B159" s="6"/>
    </row>
    <row r="160" spans="2:2" x14ac:dyDescent="0.25">
      <c r="B160" s="6"/>
    </row>
    <row r="161" spans="2:2" x14ac:dyDescent="0.25">
      <c r="B161" s="6"/>
    </row>
    <row r="162" spans="2:2" x14ac:dyDescent="0.25">
      <c r="B162" s="6"/>
    </row>
    <row r="163" spans="2:2" x14ac:dyDescent="0.25">
      <c r="B163" s="6"/>
    </row>
    <row r="164" spans="2:2" x14ac:dyDescent="0.25">
      <c r="B164" s="6"/>
    </row>
  </sheetData>
  <conditionalFormatting sqref="AN91:AU91">
    <cfRule type="cellIs" dxfId="54" priority="1" operator="lessThan">
      <formula>0</formula>
    </cfRule>
  </conditionalFormatting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2976F2-1D21-4DEC-A929-3CEC49F61DEE}">
  <dimension ref="A1:AZ164"/>
  <sheetViews>
    <sheetView workbookViewId="0">
      <selection activeCell="J53" sqref="J53"/>
    </sheetView>
  </sheetViews>
  <sheetFormatPr defaultRowHeight="15" x14ac:dyDescent="0.25"/>
  <cols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51" width="9.140625" bestFit="1" customWidth="1"/>
  </cols>
  <sheetData>
    <row r="1" spans="1:52" x14ac:dyDescent="0.25">
      <c r="A1" t="s">
        <v>43</v>
      </c>
      <c r="Q1" t="s">
        <v>1</v>
      </c>
      <c r="W1" t="s">
        <v>2</v>
      </c>
      <c r="AB1" t="s">
        <v>45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47</v>
      </c>
    </row>
    <row r="3" spans="1:52" x14ac:dyDescent="0.25">
      <c r="A3" t="s">
        <v>36</v>
      </c>
      <c r="C3" s="2">
        <v>36591.170397100592</v>
      </c>
      <c r="K3">
        <v>1</v>
      </c>
      <c r="L3" s="2">
        <v>0</v>
      </c>
      <c r="O3">
        <f>$C$3</f>
        <v>36591.170397100592</v>
      </c>
      <c r="P3">
        <f>O3*C5</f>
        <v>3659.1170397100595</v>
      </c>
      <c r="Q3" s="4">
        <f>B8</f>
        <v>100</v>
      </c>
      <c r="R3">
        <f t="shared" ref="R3:R66" si="0">$C$6</f>
        <v>1000000</v>
      </c>
      <c r="S3">
        <f t="shared" ref="S3:S66" si="1">AX3</f>
        <v>0</v>
      </c>
      <c r="W3">
        <v>1</v>
      </c>
      <c r="Z3">
        <v>1</v>
      </c>
      <c r="AC3">
        <f t="shared" ref="AC3:AC66" si="2">S3*Z3</f>
        <v>0</v>
      </c>
      <c r="AE3">
        <f t="shared" ref="AE3:AE66" si="3">$Z3*O3</f>
        <v>36591.170397100592</v>
      </c>
      <c r="AF3">
        <f t="shared" ref="AF3:AG34" si="4">-$Z3*P3</f>
        <v>-3659.1170397100595</v>
      </c>
      <c r="AG3">
        <f t="shared" si="4"/>
        <v>-100</v>
      </c>
      <c r="AH3">
        <f t="shared" ref="AH3:AH66" si="5">-X3*R3</f>
        <v>0</v>
      </c>
      <c r="AI3">
        <f t="shared" ref="AI3:AI34" si="6">SUM(AE3:AH3)</f>
        <v>32832.053357390534</v>
      </c>
      <c r="AJ3">
        <f t="shared" ref="AJ3:AJ66" si="7">AB3-AC3</f>
        <v>0</v>
      </c>
      <c r="AL3">
        <f t="shared" ref="AL3:AL66" si="8">SUM(AI3:AK3)</f>
        <v>32832.053357390534</v>
      </c>
      <c r="AN3">
        <f t="shared" ref="AN3:AU34" si="9">AE3*$K3</f>
        <v>36591.170397100592</v>
      </c>
      <c r="AO3">
        <f t="shared" si="9"/>
        <v>-3659.1170397100595</v>
      </c>
      <c r="AP3">
        <f t="shared" si="9"/>
        <v>-100</v>
      </c>
      <c r="AQ3">
        <f t="shared" si="9"/>
        <v>0</v>
      </c>
      <c r="AR3">
        <f t="shared" si="9"/>
        <v>32832.053357390534</v>
      </c>
      <c r="AS3">
        <f t="shared" si="9"/>
        <v>0</v>
      </c>
      <c r="AT3">
        <f t="shared" si="9"/>
        <v>0</v>
      </c>
      <c r="AU3">
        <f t="shared" si="9"/>
        <v>32832.053357390534</v>
      </c>
      <c r="AW3">
        <v>0</v>
      </c>
      <c r="AX3">
        <f>IF(Z3&gt;0, (R3*SUMPRODUCT(K3:$K$98, X3:$X$98)-K3*$AZ$3)/Z3, 0)</f>
        <v>0</v>
      </c>
      <c r="AZ3">
        <f>C6*ABS(SUMPRODUCT(X4:X79, K4:K79))/1</f>
        <v>31211.603812171197</v>
      </c>
    </row>
    <row r="4" spans="1:52" x14ac:dyDescent="0.25">
      <c r="A4" t="s">
        <v>14</v>
      </c>
      <c r="C4" t="s">
        <v>37</v>
      </c>
      <c r="E4">
        <v>2004</v>
      </c>
      <c r="F4" s="5">
        <f>EconomicRates!C44</f>
        <v>3.5571999999999999E-2</v>
      </c>
      <c r="G4" s="5">
        <f>EconomicRates!D44</f>
        <v>7.0000000000000007E-2</v>
      </c>
      <c r="H4" s="5">
        <f t="shared" ref="H4:H67" si="10">G4+$C$9</f>
        <v>0.12000000000000001</v>
      </c>
      <c r="I4" s="5">
        <f t="shared" ref="I4:I67" si="11">1+H4</f>
        <v>1.1200000000000001</v>
      </c>
      <c r="J4">
        <f t="shared" ref="J4:J67" si="12">1/I4</f>
        <v>0.89285714285714279</v>
      </c>
      <c r="K4">
        <f>J4</f>
        <v>0.89285714285714279</v>
      </c>
      <c r="L4" s="2">
        <v>1</v>
      </c>
      <c r="M4" s="6">
        <f t="array" ref="M4:M79">Mortalities!B21:B96</f>
        <v>2.9979999999999998E-3</v>
      </c>
      <c r="R4">
        <f t="shared" si="0"/>
        <v>1000000</v>
      </c>
      <c r="S4">
        <f t="shared" si="1"/>
        <v>3388.1394449524082</v>
      </c>
      <c r="U4">
        <f t="shared" ref="U4:U67" si="13">M4</f>
        <v>2.9979999999999998E-3</v>
      </c>
      <c r="V4">
        <f t="shared" ref="V4:V67" si="14">$C$10</f>
        <v>0.01</v>
      </c>
      <c r="W4">
        <f t="shared" ref="W4:W67" si="15">Z3</f>
        <v>1</v>
      </c>
      <c r="X4">
        <f t="shared" ref="X4:X67" si="16">U4*W4</f>
        <v>2.9979999999999998E-3</v>
      </c>
      <c r="Y4">
        <f t="shared" ref="Y4:Y67" si="17">V4*W4</f>
        <v>0.01</v>
      </c>
      <c r="Z4">
        <f t="shared" ref="Z4:Z67" si="18">MAX(0, W4-X4-Y4)</f>
        <v>0.98700200000000005</v>
      </c>
      <c r="AB4">
        <f t="shared" ref="AB4:AB67" si="19">AC3</f>
        <v>0</v>
      </c>
      <c r="AC4">
        <f t="shared" si="2"/>
        <v>3344.1004084469168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-2998</v>
      </c>
      <c r="AI4">
        <f t="shared" si="6"/>
        <v>-2998</v>
      </c>
      <c r="AJ4">
        <f t="shared" si="7"/>
        <v>-3344.1004084469168</v>
      </c>
      <c r="AK4">
        <f>G4*SUM(AB4, AE4:AF4)</f>
        <v>0</v>
      </c>
      <c r="AL4">
        <f t="shared" si="8"/>
        <v>-6342.1004084469168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-2676.7857142857142</v>
      </c>
      <c r="AR4">
        <f t="shared" si="9"/>
        <v>-2676.7857142857142</v>
      </c>
      <c r="AS4">
        <f t="shared" si="9"/>
        <v>-2985.8039361133183</v>
      </c>
      <c r="AT4">
        <f t="shared" si="9"/>
        <v>0</v>
      </c>
      <c r="AU4">
        <f t="shared" si="9"/>
        <v>-5662.5896503990325</v>
      </c>
      <c r="AW4">
        <v>1</v>
      </c>
      <c r="AX4">
        <f>IF(Z4&gt;0, (R4*SUMPRODUCT(K4:$K$98, X4:$X$98)-K4*$AZ$3)/Z4, 0)</f>
        <v>3388.1394449524082</v>
      </c>
    </row>
    <row r="5" spans="1:52" x14ac:dyDescent="0.25">
      <c r="C5" s="2">
        <f>'S.26.04.A'!C5</f>
        <v>0.1</v>
      </c>
      <c r="E5">
        <v>2005</v>
      </c>
      <c r="F5" s="5">
        <f>EconomicRates!C45</f>
        <v>3.5571999999999999E-2</v>
      </c>
      <c r="G5" s="5">
        <f>EconomicRates!D45</f>
        <v>7.0000000000000007E-2</v>
      </c>
      <c r="H5" s="5">
        <f t="shared" si="10"/>
        <v>0.12000000000000001</v>
      </c>
      <c r="I5" s="5">
        <f t="shared" si="11"/>
        <v>1.1200000000000001</v>
      </c>
      <c r="J5">
        <f t="shared" si="12"/>
        <v>0.89285714285714279</v>
      </c>
      <c r="K5">
        <f t="shared" ref="K5:K68" si="20">K4*J5</f>
        <v>0.79719387755102034</v>
      </c>
      <c r="L5" s="2">
        <v>2</v>
      </c>
      <c r="M5" s="6">
        <v>3.0469999999999998E-3</v>
      </c>
      <c r="Q5" s="4">
        <f t="shared" ref="Q5:Q68" si="21">$C$8</f>
        <v>12.5</v>
      </c>
      <c r="R5">
        <f t="shared" si="0"/>
        <v>1000000</v>
      </c>
      <c r="S5">
        <f t="shared" si="1"/>
        <v>3750.1554594549425</v>
      </c>
      <c r="U5">
        <f t="shared" si="13"/>
        <v>3.0469999999999998E-3</v>
      </c>
      <c r="V5">
        <f t="shared" si="14"/>
        <v>0.01</v>
      </c>
      <c r="W5">
        <f t="shared" si="15"/>
        <v>0.98700200000000005</v>
      </c>
      <c r="X5">
        <f t="shared" si="16"/>
        <v>3.007395094E-3</v>
      </c>
      <c r="Y5">
        <f t="shared" si="17"/>
        <v>9.8700200000000002E-3</v>
      </c>
      <c r="Z5">
        <f t="shared" si="18"/>
        <v>0.97412458490599996</v>
      </c>
      <c r="AB5">
        <f t="shared" si="19"/>
        <v>3344.1004084469168</v>
      </c>
      <c r="AC5">
        <f t="shared" si="2"/>
        <v>3653.1186302745155</v>
      </c>
      <c r="AE5">
        <f t="shared" si="3"/>
        <v>0</v>
      </c>
      <c r="AF5">
        <f t="shared" si="4"/>
        <v>0</v>
      </c>
      <c r="AG5">
        <f t="shared" si="4"/>
        <v>-12.176557311325</v>
      </c>
      <c r="AH5">
        <f t="shared" si="5"/>
        <v>-3007.395094</v>
      </c>
      <c r="AI5">
        <f t="shared" si="6"/>
        <v>-3019.5716513113248</v>
      </c>
      <c r="AJ5">
        <f t="shared" si="7"/>
        <v>-309.01822182759861</v>
      </c>
      <c r="AK5">
        <f>G5*SUM(AB5, AE5:AF5)</f>
        <v>234.0870285912842</v>
      </c>
      <c r="AL5">
        <f t="shared" si="8"/>
        <v>-3094.5028445476391</v>
      </c>
      <c r="AN5">
        <f t="shared" si="9"/>
        <v>0</v>
      </c>
      <c r="AO5">
        <f t="shared" si="9"/>
        <v>0</v>
      </c>
      <c r="AP5">
        <f t="shared" si="9"/>
        <v>-9.7070769382374031</v>
      </c>
      <c r="AQ5">
        <f t="shared" si="9"/>
        <v>-2397.4769563137752</v>
      </c>
      <c r="AR5">
        <f t="shared" si="9"/>
        <v>-2407.1840332520123</v>
      </c>
      <c r="AS5">
        <f t="shared" si="9"/>
        <v>-246.34743449266469</v>
      </c>
      <c r="AT5">
        <f t="shared" si="9"/>
        <v>186.61274600708242</v>
      </c>
      <c r="AU5">
        <f t="shared" si="9"/>
        <v>-2466.9187217375948</v>
      </c>
      <c r="AW5">
        <v>2</v>
      </c>
      <c r="AX5">
        <f>IF(Z5&gt;0, (R5*SUMPRODUCT(K5:$K$98, X5:$X$98)-K5*$AZ$3)/Z5, 0)</f>
        <v>3750.1554594549425</v>
      </c>
    </row>
    <row r="6" spans="1:52" x14ac:dyDescent="0.25">
      <c r="A6" t="s">
        <v>16</v>
      </c>
      <c r="C6" s="2">
        <f>'S.26.04.E'!C6</f>
        <v>1000000</v>
      </c>
      <c r="E6">
        <v>2006</v>
      </c>
      <c r="F6" s="5">
        <f>EconomicRates!C46</f>
        <v>3.5571999999999999E-2</v>
      </c>
      <c r="G6" s="5">
        <f>EconomicRates!D46</f>
        <v>7.0000000000000007E-2</v>
      </c>
      <c r="H6" s="5">
        <f t="shared" si="10"/>
        <v>0.12000000000000001</v>
      </c>
      <c r="I6" s="5">
        <f t="shared" si="11"/>
        <v>1.1200000000000001</v>
      </c>
      <c r="J6">
        <f t="shared" si="12"/>
        <v>0.89285714285714279</v>
      </c>
      <c r="K6">
        <f t="shared" si="20"/>
        <v>0.71178024781341098</v>
      </c>
      <c r="L6" s="2">
        <v>3</v>
      </c>
      <c r="M6" s="6">
        <v>3.104E-3</v>
      </c>
      <c r="Q6" s="4">
        <f t="shared" si="21"/>
        <v>12.5</v>
      </c>
      <c r="R6">
        <f t="shared" si="0"/>
        <v>1000000</v>
      </c>
      <c r="S6">
        <f t="shared" si="1"/>
        <v>4079.1581169509577</v>
      </c>
      <c r="U6">
        <f t="shared" si="13"/>
        <v>3.104E-3</v>
      </c>
      <c r="V6">
        <f t="shared" si="14"/>
        <v>0.01</v>
      </c>
      <c r="W6">
        <f t="shared" si="15"/>
        <v>0.97412458490599996</v>
      </c>
      <c r="X6">
        <f t="shared" si="16"/>
        <v>3.0236827115482237E-3</v>
      </c>
      <c r="Y6">
        <f t="shared" si="17"/>
        <v>9.7412458490600002E-3</v>
      </c>
      <c r="Z6">
        <f t="shared" si="18"/>
        <v>0.96135965634539178</v>
      </c>
      <c r="AB6">
        <f t="shared" si="19"/>
        <v>3653.1186302745155</v>
      </c>
      <c r="AC6">
        <f t="shared" si="2"/>
        <v>3921.538045490488</v>
      </c>
      <c r="AE6">
        <f t="shared" si="3"/>
        <v>0</v>
      </c>
      <c r="AF6">
        <f t="shared" si="4"/>
        <v>0</v>
      </c>
      <c r="AG6">
        <f t="shared" si="4"/>
        <v>-12.016995704317397</v>
      </c>
      <c r="AH6">
        <f t="shared" si="5"/>
        <v>-3023.6827115482238</v>
      </c>
      <c r="AI6">
        <f t="shared" si="6"/>
        <v>-3035.699707252541</v>
      </c>
      <c r="AJ6">
        <f t="shared" si="7"/>
        <v>-268.41941521597255</v>
      </c>
      <c r="AK6">
        <f>G6*SUM(AB6, AE6:AF6)</f>
        <v>255.7183041192161</v>
      </c>
      <c r="AL6">
        <f t="shared" si="8"/>
        <v>-3048.4008183492974</v>
      </c>
      <c r="AN6">
        <f t="shared" si="9"/>
        <v>0</v>
      </c>
      <c r="AO6">
        <f t="shared" si="9"/>
        <v>0</v>
      </c>
      <c r="AP6">
        <f t="shared" si="9"/>
        <v>-8.5534601803917312</v>
      </c>
      <c r="AQ6">
        <f t="shared" si="9"/>
        <v>-2152.1976297349211</v>
      </c>
      <c r="AR6">
        <f t="shared" si="9"/>
        <v>-2160.7510899153126</v>
      </c>
      <c r="AS6">
        <f t="shared" si="9"/>
        <v>-191.05563788035579</v>
      </c>
      <c r="AT6">
        <f t="shared" si="9"/>
        <v>182.01523787640082</v>
      </c>
      <c r="AU6">
        <f t="shared" si="9"/>
        <v>-2169.7914899192679</v>
      </c>
      <c r="AW6">
        <v>3</v>
      </c>
      <c r="AX6">
        <f>IF(Z6&gt;0, (R6*SUMPRODUCT(K6:$K$98, X6:$X$98)-K6*$AZ$3)/Z6, 0)</f>
        <v>4079.1581169509577</v>
      </c>
    </row>
    <row r="7" spans="1:52" x14ac:dyDescent="0.25">
      <c r="A7" t="s">
        <v>15</v>
      </c>
      <c r="B7" t="s">
        <v>37</v>
      </c>
      <c r="C7" t="s">
        <v>46</v>
      </c>
      <c r="E7">
        <v>2007</v>
      </c>
      <c r="F7" s="5">
        <f>EconomicRates!C47</f>
        <v>3.5571999999999999E-2</v>
      </c>
      <c r="G7" s="5">
        <f>EconomicRates!D47</f>
        <v>7.0000000000000007E-2</v>
      </c>
      <c r="H7" s="5">
        <f t="shared" si="10"/>
        <v>0.12000000000000001</v>
      </c>
      <c r="I7" s="5">
        <f t="shared" si="11"/>
        <v>1.1200000000000001</v>
      </c>
      <c r="J7">
        <f t="shared" si="12"/>
        <v>0.89285714285714279</v>
      </c>
      <c r="K7">
        <f t="shared" si="20"/>
        <v>0.63551807840483121</v>
      </c>
      <c r="L7" s="2">
        <v>4</v>
      </c>
      <c r="M7" s="6">
        <v>3.1700000000000001E-3</v>
      </c>
      <c r="Q7" s="4">
        <f t="shared" si="21"/>
        <v>12.5</v>
      </c>
      <c r="R7">
        <f t="shared" si="0"/>
        <v>1000000</v>
      </c>
      <c r="S7">
        <f t="shared" si="1"/>
        <v>4373.9974459015148</v>
      </c>
      <c r="U7">
        <f t="shared" si="13"/>
        <v>3.1700000000000001E-3</v>
      </c>
      <c r="V7">
        <f t="shared" si="14"/>
        <v>0.01</v>
      </c>
      <c r="W7">
        <f t="shared" si="15"/>
        <v>0.96135965634539178</v>
      </c>
      <c r="X7">
        <f t="shared" si="16"/>
        <v>3.047510110614892E-3</v>
      </c>
      <c r="Y7">
        <f t="shared" si="17"/>
        <v>9.6135965634539175E-3</v>
      </c>
      <c r="Z7">
        <f t="shared" si="18"/>
        <v>0.94869854967132294</v>
      </c>
      <c r="AB7">
        <f t="shared" si="19"/>
        <v>3921.538045490488</v>
      </c>
      <c r="AC7">
        <f t="shared" si="2"/>
        <v>4149.6050331928382</v>
      </c>
      <c r="AE7">
        <f t="shared" si="3"/>
        <v>0</v>
      </c>
      <c r="AF7">
        <f t="shared" si="4"/>
        <v>0</v>
      </c>
      <c r="AG7">
        <f t="shared" si="4"/>
        <v>-11.858731870891537</v>
      </c>
      <c r="AH7">
        <f t="shared" si="5"/>
        <v>-3047.5101106148923</v>
      </c>
      <c r="AI7">
        <f t="shared" si="6"/>
        <v>-3059.3688424857837</v>
      </c>
      <c r="AJ7">
        <f t="shared" si="7"/>
        <v>-228.06698770235016</v>
      </c>
      <c r="AK7">
        <f>G7*SUM(AB7, AE7:AF7)</f>
        <v>274.50766318433421</v>
      </c>
      <c r="AL7">
        <f t="shared" si="8"/>
        <v>-3012.9281670037999</v>
      </c>
      <c r="AN7">
        <f t="shared" si="9"/>
        <v>0</v>
      </c>
      <c r="AO7">
        <f t="shared" si="9"/>
        <v>0</v>
      </c>
      <c r="AP7">
        <f t="shared" si="9"/>
        <v>-7.5364384909071189</v>
      </c>
      <c r="AQ7">
        <f t="shared" si="9"/>
        <v>-1936.747769417271</v>
      </c>
      <c r="AR7">
        <f t="shared" si="9"/>
        <v>-1944.2842079081779</v>
      </c>
      <c r="AS7">
        <f t="shared" si="9"/>
        <v>-144.94069377217585</v>
      </c>
      <c r="AT7">
        <f t="shared" si="9"/>
        <v>174.45458261430869</v>
      </c>
      <c r="AU7">
        <f t="shared" si="9"/>
        <v>-1914.7703190660452</v>
      </c>
      <c r="AW7">
        <v>4</v>
      </c>
      <c r="AX7">
        <f>IF(Z7&gt;0, (R7*SUMPRODUCT(K7:$K$98, X7:$X$98)-K7*$AZ$3)/Z7, 0)</f>
        <v>4373.9974459015148</v>
      </c>
    </row>
    <row r="8" spans="1:52" x14ac:dyDescent="0.25">
      <c r="B8" s="2">
        <f>'S.26.04.A'!B8</f>
        <v>100</v>
      </c>
      <c r="C8" s="2">
        <f>'S.26.04.A'!C8</f>
        <v>12.5</v>
      </c>
      <c r="E8">
        <v>2008</v>
      </c>
      <c r="F8" s="5">
        <f>EconomicRates!C48</f>
        <v>3.5571999999999999E-2</v>
      </c>
      <c r="G8" s="5">
        <f>EconomicRates!D48</f>
        <v>7.0000000000000007E-2</v>
      </c>
      <c r="H8" s="5">
        <f t="shared" si="10"/>
        <v>0.12000000000000001</v>
      </c>
      <c r="I8" s="5">
        <f t="shared" si="11"/>
        <v>1.1200000000000001</v>
      </c>
      <c r="J8">
        <f t="shared" si="12"/>
        <v>0.89285714285714279</v>
      </c>
      <c r="K8">
        <f t="shared" si="20"/>
        <v>0.5674268557185993</v>
      </c>
      <c r="L8" s="2">
        <v>5</v>
      </c>
      <c r="M8" s="6">
        <v>3.2390000000000001E-3</v>
      </c>
      <c r="Q8" s="4">
        <f t="shared" si="21"/>
        <v>12.5</v>
      </c>
      <c r="R8">
        <f t="shared" si="0"/>
        <v>1000000</v>
      </c>
      <c r="S8">
        <f t="shared" si="1"/>
        <v>4634.0284749535895</v>
      </c>
      <c r="U8">
        <f t="shared" si="13"/>
        <v>3.2390000000000001E-3</v>
      </c>
      <c r="V8">
        <f t="shared" si="14"/>
        <v>0.01</v>
      </c>
      <c r="W8">
        <f t="shared" si="15"/>
        <v>0.94869854967132294</v>
      </c>
      <c r="X8">
        <f t="shared" si="16"/>
        <v>3.072834602385415E-3</v>
      </c>
      <c r="Y8">
        <f t="shared" si="17"/>
        <v>9.4869854967132294E-3</v>
      </c>
      <c r="Z8">
        <f t="shared" si="18"/>
        <v>0.93613872957222433</v>
      </c>
      <c r="AB8">
        <f t="shared" si="19"/>
        <v>4149.6050331928382</v>
      </c>
      <c r="AC8">
        <f t="shared" si="2"/>
        <v>4338.0935293445655</v>
      </c>
      <c r="AE8">
        <f t="shared" si="3"/>
        <v>0</v>
      </c>
      <c r="AF8">
        <f t="shared" si="4"/>
        <v>0</v>
      </c>
      <c r="AG8">
        <f t="shared" si="4"/>
        <v>-11.701734119652803</v>
      </c>
      <c r="AH8">
        <f t="shared" si="5"/>
        <v>-3072.8346023854151</v>
      </c>
      <c r="AI8">
        <f t="shared" si="6"/>
        <v>-3084.536336505068</v>
      </c>
      <c r="AJ8">
        <f t="shared" si="7"/>
        <v>-188.4884961517273</v>
      </c>
      <c r="AK8">
        <f t="shared" ref="AK8:AK71" si="22">G8*SUM(AB8:AB8, AE8:AF8)</f>
        <v>290.47235232349868</v>
      </c>
      <c r="AL8">
        <f t="shared" si="8"/>
        <v>-2982.5524803332964</v>
      </c>
      <c r="AN8">
        <f t="shared" si="9"/>
        <v>0</v>
      </c>
      <c r="AO8">
        <f t="shared" si="9"/>
        <v>0</v>
      </c>
      <c r="AP8">
        <f t="shared" si="9"/>
        <v>-6.639878197969642</v>
      </c>
      <c r="AQ8">
        <f t="shared" si="9"/>
        <v>-1743.6088765748684</v>
      </c>
      <c r="AR8">
        <f t="shared" si="9"/>
        <v>-1750.2487547728381</v>
      </c>
      <c r="AS8">
        <f t="shared" si="9"/>
        <v>-106.95343471050192</v>
      </c>
      <c r="AT8">
        <f t="shared" si="9"/>
        <v>164.82181355210804</v>
      </c>
      <c r="AU8">
        <f t="shared" si="9"/>
        <v>-1692.3803759312318</v>
      </c>
      <c r="AW8">
        <v>5</v>
      </c>
      <c r="AX8">
        <f>IF(Z8&gt;0, (R8*SUMPRODUCT(K8:$K$98, X8:$X$98)-K8*$AZ$3)/Z8, 0)</f>
        <v>4634.0284749535895</v>
      </c>
    </row>
    <row r="9" spans="1:52" x14ac:dyDescent="0.25">
      <c r="A9" t="s">
        <v>39</v>
      </c>
      <c r="C9" s="2">
        <f>'S.26.04.A'!C9</f>
        <v>0.05</v>
      </c>
      <c r="E9">
        <v>2009</v>
      </c>
      <c r="F9" s="5">
        <f>EconomicRates!C49</f>
        <v>3.5571999999999999E-2</v>
      </c>
      <c r="G9" s="5">
        <f>EconomicRates!D49</f>
        <v>7.0000000000000007E-2</v>
      </c>
      <c r="H9" s="5">
        <f t="shared" si="10"/>
        <v>0.12000000000000001</v>
      </c>
      <c r="I9" s="5">
        <f t="shared" si="11"/>
        <v>1.1200000000000001</v>
      </c>
      <c r="J9">
        <f t="shared" si="12"/>
        <v>0.89285714285714279</v>
      </c>
      <c r="K9">
        <f t="shared" si="20"/>
        <v>0.50663112117732079</v>
      </c>
      <c r="L9" s="2">
        <v>6</v>
      </c>
      <c r="M9" s="6">
        <v>3.3149999999999998E-3</v>
      </c>
      <c r="Q9" s="4">
        <f t="shared" si="21"/>
        <v>12.5</v>
      </c>
      <c r="R9">
        <f t="shared" si="0"/>
        <v>1000000</v>
      </c>
      <c r="S9">
        <f t="shared" si="1"/>
        <v>4863.2058784815636</v>
      </c>
      <c r="U9">
        <f t="shared" si="13"/>
        <v>3.3149999999999998E-3</v>
      </c>
      <c r="V9">
        <f t="shared" si="14"/>
        <v>0.01</v>
      </c>
      <c r="W9">
        <f t="shared" si="15"/>
        <v>0.93613872957222433</v>
      </c>
      <c r="X9">
        <f t="shared" si="16"/>
        <v>3.1032998885319233E-3</v>
      </c>
      <c r="Y9">
        <f t="shared" si="17"/>
        <v>9.3613872957222441E-3</v>
      </c>
      <c r="Z9">
        <f t="shared" si="18"/>
        <v>0.92367404238797013</v>
      </c>
      <c r="AB9">
        <f t="shared" si="19"/>
        <v>4338.0935293445655</v>
      </c>
      <c r="AC9">
        <f t="shared" si="2"/>
        <v>4492.0170327420055</v>
      </c>
      <c r="AE9">
        <f t="shared" si="3"/>
        <v>0</v>
      </c>
      <c r="AF9">
        <f t="shared" si="4"/>
        <v>0</v>
      </c>
      <c r="AG9">
        <f t="shared" si="4"/>
        <v>-11.545925529849626</v>
      </c>
      <c r="AH9">
        <f t="shared" si="5"/>
        <v>-3103.2998885319234</v>
      </c>
      <c r="AI9">
        <f t="shared" si="6"/>
        <v>-3114.8458140617731</v>
      </c>
      <c r="AJ9">
        <f t="shared" si="7"/>
        <v>-153.92350339744007</v>
      </c>
      <c r="AK9">
        <f t="shared" si="22"/>
        <v>303.66654705411963</v>
      </c>
      <c r="AL9">
        <f t="shared" si="8"/>
        <v>-2965.1027704050935</v>
      </c>
      <c r="AN9">
        <f t="shared" si="9"/>
        <v>0</v>
      </c>
      <c r="AO9">
        <f t="shared" si="9"/>
        <v>0</v>
      </c>
      <c r="AP9">
        <f t="shared" si="9"/>
        <v>-5.8495251962175674</v>
      </c>
      <c r="AQ9">
        <f t="shared" si="9"/>
        <v>-1572.2283018763831</v>
      </c>
      <c r="AR9">
        <f t="shared" si="9"/>
        <v>-1578.0778270726005</v>
      </c>
      <c r="AS9">
        <f t="shared" si="9"/>
        <v>-77.982437101786203</v>
      </c>
      <c r="AT9">
        <f t="shared" si="9"/>
        <v>153.84692319807428</v>
      </c>
      <c r="AU9">
        <f t="shared" si="9"/>
        <v>-1502.2133409763126</v>
      </c>
      <c r="AW9">
        <v>6</v>
      </c>
      <c r="AX9">
        <f>IF(Z9&gt;0, (R9*SUMPRODUCT(K9:$K$98, X9:$X$98)-K9*$AZ$3)/Z9, 0)</f>
        <v>4863.2058784815636</v>
      </c>
    </row>
    <row r="10" spans="1:52" x14ac:dyDescent="0.25">
      <c r="A10" t="s">
        <v>19</v>
      </c>
      <c r="C10" s="2">
        <f>'S.26.04.A'!C10</f>
        <v>0.01</v>
      </c>
      <c r="E10">
        <v>2010</v>
      </c>
      <c r="F10" s="5">
        <f>EconomicRates!C50</f>
        <v>3.5571999999999999E-2</v>
      </c>
      <c r="G10" s="5">
        <f>EconomicRates!D50</f>
        <v>7.0000000000000007E-2</v>
      </c>
      <c r="H10" s="5">
        <f t="shared" si="10"/>
        <v>0.12000000000000001</v>
      </c>
      <c r="I10" s="5">
        <f t="shared" si="11"/>
        <v>1.1200000000000001</v>
      </c>
      <c r="J10">
        <f t="shared" si="12"/>
        <v>0.89285714285714279</v>
      </c>
      <c r="K10">
        <f t="shared" si="20"/>
        <v>0.45234921533689354</v>
      </c>
      <c r="L10" s="2">
        <v>7</v>
      </c>
      <c r="M10" s="6">
        <v>3.3969999999999998E-3</v>
      </c>
      <c r="Q10" s="4">
        <f t="shared" si="21"/>
        <v>12.5</v>
      </c>
      <c r="R10">
        <f t="shared" si="0"/>
        <v>1000000</v>
      </c>
      <c r="S10">
        <f t="shared" si="1"/>
        <v>5063.1144412880494</v>
      </c>
      <c r="U10">
        <f t="shared" si="13"/>
        <v>3.3969999999999998E-3</v>
      </c>
      <c r="V10">
        <f t="shared" si="14"/>
        <v>0.01</v>
      </c>
      <c r="W10">
        <f t="shared" si="15"/>
        <v>0.92367404238797013</v>
      </c>
      <c r="X10">
        <f t="shared" si="16"/>
        <v>3.1377207219919342E-3</v>
      </c>
      <c r="Y10">
        <f t="shared" si="17"/>
        <v>9.2367404238797007E-3</v>
      </c>
      <c r="Z10">
        <f t="shared" si="18"/>
        <v>0.91129958124209853</v>
      </c>
      <c r="AB10">
        <f t="shared" si="19"/>
        <v>4492.0170327420055</v>
      </c>
      <c r="AC10">
        <f t="shared" si="2"/>
        <v>4614.0140701266209</v>
      </c>
      <c r="AE10">
        <f t="shared" si="3"/>
        <v>0</v>
      </c>
      <c r="AF10">
        <f t="shared" si="4"/>
        <v>0</v>
      </c>
      <c r="AG10">
        <f t="shared" si="4"/>
        <v>-11.391244765526231</v>
      </c>
      <c r="AH10">
        <f t="shared" si="5"/>
        <v>-3137.7207219919342</v>
      </c>
      <c r="AI10">
        <f t="shared" si="6"/>
        <v>-3149.1119667574603</v>
      </c>
      <c r="AJ10">
        <f t="shared" si="7"/>
        <v>-121.9970373846154</v>
      </c>
      <c r="AK10">
        <f t="shared" si="22"/>
        <v>314.44119229194041</v>
      </c>
      <c r="AL10">
        <f t="shared" si="8"/>
        <v>-2956.6678118501354</v>
      </c>
      <c r="AN10">
        <f t="shared" si="9"/>
        <v>0</v>
      </c>
      <c r="AO10">
        <f t="shared" si="9"/>
        <v>0</v>
      </c>
      <c r="AP10">
        <f t="shared" si="9"/>
        <v>-5.1528206313962865</v>
      </c>
      <c r="AQ10">
        <f t="shared" si="9"/>
        <v>-1419.3455065393625</v>
      </c>
      <c r="AR10">
        <f t="shared" si="9"/>
        <v>-1424.4983271707588</v>
      </c>
      <c r="AS10">
        <f t="shared" si="9"/>
        <v>-55.185264134356444</v>
      </c>
      <c r="AT10">
        <f t="shared" si="9"/>
        <v>142.23722660285651</v>
      </c>
      <c r="AU10">
        <f t="shared" si="9"/>
        <v>-1337.4463647022587</v>
      </c>
      <c r="AW10">
        <v>7</v>
      </c>
      <c r="AX10">
        <f>IF(Z10&gt;0, (R10*SUMPRODUCT(K10:$K$98, X10:$X$98)-K10*$AZ$3)/Z10, 0)</f>
        <v>5063.1144412880494</v>
      </c>
    </row>
    <row r="11" spans="1:52" x14ac:dyDescent="0.25">
      <c r="A11" t="s">
        <v>33</v>
      </c>
      <c r="C11" s="12">
        <f>AU81</f>
        <v>3.0259746531396958E-12</v>
      </c>
      <c r="E11">
        <v>2011</v>
      </c>
      <c r="F11" s="5">
        <f>EconomicRates!C51</f>
        <v>3.5571999999999999E-2</v>
      </c>
      <c r="G11" s="5">
        <f>EconomicRates!D51</f>
        <v>7.0000000000000007E-2</v>
      </c>
      <c r="H11" s="5">
        <f t="shared" si="10"/>
        <v>0.12000000000000001</v>
      </c>
      <c r="I11" s="5">
        <f t="shared" si="11"/>
        <v>1.1200000000000001</v>
      </c>
      <c r="J11">
        <f t="shared" si="12"/>
        <v>0.89285714285714279</v>
      </c>
      <c r="K11">
        <f t="shared" si="20"/>
        <v>0.40388322797936921</v>
      </c>
      <c r="L11" s="2">
        <v>8</v>
      </c>
      <c r="M11" s="6">
        <v>3.4910000000000002E-3</v>
      </c>
      <c r="Q11" s="4">
        <f t="shared" si="21"/>
        <v>12.5</v>
      </c>
      <c r="R11">
        <f t="shared" si="0"/>
        <v>1000000</v>
      </c>
      <c r="S11">
        <f t="shared" si="1"/>
        <v>5236.1983637947042</v>
      </c>
      <c r="U11">
        <f t="shared" si="13"/>
        <v>3.4910000000000002E-3</v>
      </c>
      <c r="V11">
        <f t="shared" si="14"/>
        <v>0.01</v>
      </c>
      <c r="W11">
        <f t="shared" si="15"/>
        <v>0.91129958124209853</v>
      </c>
      <c r="X11">
        <f t="shared" si="16"/>
        <v>3.1813468381161661E-3</v>
      </c>
      <c r="Y11">
        <f t="shared" si="17"/>
        <v>9.1129958124209851E-3</v>
      </c>
      <c r="Z11">
        <f t="shared" si="18"/>
        <v>0.89900523859156134</v>
      </c>
      <c r="AB11">
        <f t="shared" si="19"/>
        <v>4614.0140701266209</v>
      </c>
      <c r="AC11">
        <f t="shared" si="2"/>
        <v>4707.3697593560009</v>
      </c>
      <c r="AE11">
        <f t="shared" si="3"/>
        <v>0</v>
      </c>
      <c r="AF11">
        <f t="shared" si="4"/>
        <v>0</v>
      </c>
      <c r="AG11">
        <f t="shared" si="4"/>
        <v>-11.237565482394517</v>
      </c>
      <c r="AH11">
        <f t="shared" si="5"/>
        <v>-3181.3468381161661</v>
      </c>
      <c r="AI11">
        <f t="shared" si="6"/>
        <v>-3192.5844035985606</v>
      </c>
      <c r="AJ11">
        <f t="shared" si="7"/>
        <v>-93.355689229380005</v>
      </c>
      <c r="AK11">
        <f t="shared" si="22"/>
        <v>322.98098490886349</v>
      </c>
      <c r="AL11">
        <f t="shared" si="8"/>
        <v>-2962.9591079190773</v>
      </c>
      <c r="AN11">
        <f t="shared" si="9"/>
        <v>0</v>
      </c>
      <c r="AO11">
        <f t="shared" si="9"/>
        <v>0</v>
      </c>
      <c r="AP11">
        <f t="shared" si="9"/>
        <v>-4.5386642216590349</v>
      </c>
      <c r="AQ11">
        <f t="shared" si="9"/>
        <v>-1284.8926303003168</v>
      </c>
      <c r="AR11">
        <f t="shared" si="9"/>
        <v>-1289.4312945219758</v>
      </c>
      <c r="AS11">
        <f t="shared" si="9"/>
        <v>-37.70479711620083</v>
      </c>
      <c r="AT11">
        <f t="shared" si="9"/>
        <v>130.44660276094771</v>
      </c>
      <c r="AU11">
        <f t="shared" si="9"/>
        <v>-1196.689488877229</v>
      </c>
      <c r="AW11">
        <v>8</v>
      </c>
      <c r="AX11">
        <f>IF(Z11&gt;0, (R11*SUMPRODUCT(K11:$K$98, X11:$X$98)-K11*$AZ$3)/Z11, 0)</f>
        <v>5236.1983637947042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f>EconomicRates!C52</f>
        <v>3.5571999999999999E-2</v>
      </c>
      <c r="G12" s="5">
        <f>EconomicRates!D52</f>
        <v>7.0000000000000007E-2</v>
      </c>
      <c r="H12" s="5">
        <f t="shared" si="10"/>
        <v>0.12000000000000001</v>
      </c>
      <c r="I12" s="5">
        <f t="shared" si="11"/>
        <v>1.1200000000000001</v>
      </c>
      <c r="J12">
        <f t="shared" si="12"/>
        <v>0.89285714285714279</v>
      </c>
      <c r="K12">
        <f t="shared" si="20"/>
        <v>0.36061002498157962</v>
      </c>
      <c r="L12" s="2">
        <v>9</v>
      </c>
      <c r="M12" s="6">
        <v>3.5990000000000002E-3</v>
      </c>
      <c r="Q12" s="4">
        <f t="shared" si="21"/>
        <v>12.5</v>
      </c>
      <c r="R12">
        <f t="shared" si="0"/>
        <v>1000000</v>
      </c>
      <c r="S12">
        <f t="shared" si="1"/>
        <v>5382.5131290414029</v>
      </c>
      <c r="U12">
        <f t="shared" si="13"/>
        <v>3.5990000000000002E-3</v>
      </c>
      <c r="V12">
        <f t="shared" si="14"/>
        <v>0.01</v>
      </c>
      <c r="W12">
        <f t="shared" si="15"/>
        <v>0.89900523859156134</v>
      </c>
      <c r="X12">
        <f t="shared" si="16"/>
        <v>3.2355198536910294E-3</v>
      </c>
      <c r="Y12">
        <f t="shared" si="17"/>
        <v>8.9900523859156138E-3</v>
      </c>
      <c r="Z12">
        <f t="shared" si="18"/>
        <v>0.8867796663519546</v>
      </c>
      <c r="AB12">
        <f t="shared" si="19"/>
        <v>4707.3697593560009</v>
      </c>
      <c r="AC12">
        <f t="shared" si="2"/>
        <v>4773.10319670635</v>
      </c>
      <c r="AE12">
        <f t="shared" si="3"/>
        <v>0</v>
      </c>
      <c r="AF12">
        <f t="shared" si="4"/>
        <v>0</v>
      </c>
      <c r="AG12">
        <f t="shared" si="4"/>
        <v>-11.084745829399433</v>
      </c>
      <c r="AH12">
        <f t="shared" si="5"/>
        <v>-3235.5198536910293</v>
      </c>
      <c r="AI12">
        <f t="shared" si="6"/>
        <v>-3246.6045995204286</v>
      </c>
      <c r="AJ12">
        <f t="shared" si="7"/>
        <v>-65.73343735034905</v>
      </c>
      <c r="AK12">
        <f t="shared" si="22"/>
        <v>329.51588315492012</v>
      </c>
      <c r="AL12">
        <f t="shared" si="8"/>
        <v>-2982.8221537158574</v>
      </c>
      <c r="AN12">
        <f t="shared" si="9"/>
        <v>0</v>
      </c>
      <c r="AO12">
        <f t="shared" si="9"/>
        <v>0</v>
      </c>
      <c r="AP12">
        <f t="shared" si="9"/>
        <v>-3.9972704704541897</v>
      </c>
      <c r="AQ12">
        <f t="shared" si="9"/>
        <v>-1166.7608952679188</v>
      </c>
      <c r="AR12">
        <f t="shared" si="9"/>
        <v>-1170.758165738373</v>
      </c>
      <c r="AS12">
        <f t="shared" si="9"/>
        <v>-23.704136485034471</v>
      </c>
      <c r="AT12">
        <f t="shared" si="9"/>
        <v>118.82673085632301</v>
      </c>
      <c r="AU12">
        <f t="shared" si="9"/>
        <v>-1075.6355713670846</v>
      </c>
      <c r="AW12">
        <v>9</v>
      </c>
      <c r="AX12">
        <f>IF(Z12&gt;0, (R12*SUMPRODUCT(K12:$K$98, X12:$X$98)-K12*$AZ$3)/Z12, 0)</f>
        <v>5382.5131290414029</v>
      </c>
    </row>
    <row r="13" spans="1:52" x14ac:dyDescent="0.25">
      <c r="E13">
        <v>2013</v>
      </c>
      <c r="F13" s="5">
        <f>EconomicRates!C53</f>
        <v>3.5571999999999999E-2</v>
      </c>
      <c r="G13" s="5">
        <f>EconomicRates!D53</f>
        <v>7.0000000000000007E-2</v>
      </c>
      <c r="H13" s="5">
        <f t="shared" si="10"/>
        <v>0.12000000000000001</v>
      </c>
      <c r="I13" s="5">
        <f t="shared" si="11"/>
        <v>1.1200000000000001</v>
      </c>
      <c r="J13">
        <f t="shared" si="12"/>
        <v>0.89285714285714279</v>
      </c>
      <c r="K13">
        <f t="shared" si="20"/>
        <v>0.32197323659069604</v>
      </c>
      <c r="L13" s="2">
        <v>10</v>
      </c>
      <c r="M13" s="6">
        <v>3.7169999999999998E-3</v>
      </c>
      <c r="Q13" s="4">
        <f t="shared" si="21"/>
        <v>12.5</v>
      </c>
      <c r="R13">
        <f t="shared" si="0"/>
        <v>1000000</v>
      </c>
      <c r="S13">
        <f t="shared" si="1"/>
        <v>5502.1404030036938</v>
      </c>
      <c r="U13">
        <f t="shared" si="13"/>
        <v>3.7169999999999998E-3</v>
      </c>
      <c r="V13">
        <f t="shared" si="14"/>
        <v>0.01</v>
      </c>
      <c r="W13">
        <f t="shared" si="15"/>
        <v>0.8867796663519546</v>
      </c>
      <c r="X13">
        <f t="shared" si="16"/>
        <v>3.296160019830215E-3</v>
      </c>
      <c r="Y13">
        <f t="shared" si="17"/>
        <v>8.8677966635195456E-3</v>
      </c>
      <c r="Z13">
        <f t="shared" si="18"/>
        <v>0.8746157096686048</v>
      </c>
      <c r="AB13">
        <f t="shared" si="19"/>
        <v>4773.10319670635</v>
      </c>
      <c r="AC13">
        <f t="shared" si="2"/>
        <v>4812.2584332693787</v>
      </c>
      <c r="AE13">
        <f t="shared" si="3"/>
        <v>0</v>
      </c>
      <c r="AF13">
        <f t="shared" si="4"/>
        <v>0</v>
      </c>
      <c r="AG13">
        <f t="shared" si="4"/>
        <v>-10.93269637085756</v>
      </c>
      <c r="AH13">
        <f t="shared" si="5"/>
        <v>-3296.1600198302149</v>
      </c>
      <c r="AI13">
        <f t="shared" si="6"/>
        <v>-3307.0927162010726</v>
      </c>
      <c r="AJ13">
        <f t="shared" si="7"/>
        <v>-39.155236563028666</v>
      </c>
      <c r="AK13">
        <f t="shared" si="22"/>
        <v>334.11722376944454</v>
      </c>
      <c r="AL13">
        <f t="shared" si="8"/>
        <v>-3012.1307289946567</v>
      </c>
      <c r="AN13">
        <f t="shared" si="9"/>
        <v>0</v>
      </c>
      <c r="AO13">
        <f t="shared" si="9"/>
        <v>0</v>
      </c>
      <c r="AP13">
        <f t="shared" si="9"/>
        <v>-3.520035635188365</v>
      </c>
      <c r="AQ13">
        <f t="shared" si="9"/>
        <v>-1061.2753099055872</v>
      </c>
      <c r="AR13">
        <f t="shared" si="9"/>
        <v>-1064.7953455407755</v>
      </c>
      <c r="AS13">
        <f t="shared" si="9"/>
        <v>-12.606938245672701</v>
      </c>
      <c r="AT13">
        <f t="shared" si="9"/>
        <v>107.57680393774589</v>
      </c>
      <c r="AU13">
        <f t="shared" si="9"/>
        <v>-969.82547984870234</v>
      </c>
      <c r="AW13">
        <v>10</v>
      </c>
      <c r="AX13">
        <f>IF(Z13&gt;0, (R13*SUMPRODUCT(K13:$K$98, X13:$X$98)-K13*$AZ$3)/Z13, 0)</f>
        <v>5502.1404030036938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10"/>
        <v>0.12000000000000001</v>
      </c>
      <c r="I14" s="5">
        <f t="shared" si="11"/>
        <v>1.1200000000000001</v>
      </c>
      <c r="J14">
        <f t="shared" si="12"/>
        <v>0.89285714285714279</v>
      </c>
      <c r="K14">
        <f t="shared" si="20"/>
        <v>0.28747610409883573</v>
      </c>
      <c r="L14" s="2">
        <v>11</v>
      </c>
      <c r="M14" s="6">
        <v>3.852E-3</v>
      </c>
      <c r="Q14" s="4">
        <f t="shared" si="21"/>
        <v>12.5</v>
      </c>
      <c r="R14">
        <f t="shared" si="0"/>
        <v>1000000</v>
      </c>
      <c r="S14">
        <f t="shared" si="1"/>
        <v>5597.3228669865575</v>
      </c>
      <c r="U14">
        <f t="shared" si="13"/>
        <v>3.852E-3</v>
      </c>
      <c r="V14">
        <f t="shared" si="14"/>
        <v>0.01</v>
      </c>
      <c r="W14">
        <f t="shared" si="15"/>
        <v>0.8746157096686048</v>
      </c>
      <c r="X14">
        <f t="shared" si="16"/>
        <v>3.3690197136434655E-3</v>
      </c>
      <c r="Y14">
        <f t="shared" si="17"/>
        <v>8.746157096686049E-3</v>
      </c>
      <c r="Z14">
        <f t="shared" si="18"/>
        <v>0.86250053285827533</v>
      </c>
      <c r="AB14">
        <f t="shared" si="19"/>
        <v>4812.2584332693787</v>
      </c>
      <c r="AC14">
        <f t="shared" si="2"/>
        <v>4827.6939553557149</v>
      </c>
      <c r="AE14">
        <f t="shared" si="3"/>
        <v>0</v>
      </c>
      <c r="AF14">
        <f t="shared" si="4"/>
        <v>0</v>
      </c>
      <c r="AG14">
        <f t="shared" si="4"/>
        <v>-10.781256660728442</v>
      </c>
      <c r="AH14">
        <f t="shared" si="5"/>
        <v>-3369.0197136434654</v>
      </c>
      <c r="AI14">
        <f t="shared" si="6"/>
        <v>-3379.8009703041939</v>
      </c>
      <c r="AJ14">
        <f t="shared" si="7"/>
        <v>-15.435522086336277</v>
      </c>
      <c r="AK14">
        <f t="shared" si="22"/>
        <v>336.85809032885652</v>
      </c>
      <c r="AL14">
        <f t="shared" si="8"/>
        <v>-3058.3784020616736</v>
      </c>
      <c r="AN14">
        <f t="shared" si="9"/>
        <v>0</v>
      </c>
      <c r="AO14">
        <f t="shared" si="9"/>
        <v>0</v>
      </c>
      <c r="AP14">
        <f t="shared" si="9"/>
        <v>-3.0993536621158357</v>
      </c>
      <c r="AQ14">
        <f t="shared" si="9"/>
        <v>-968.51266191039861</v>
      </c>
      <c r="AR14">
        <f t="shared" si="9"/>
        <v>-971.61201557251445</v>
      </c>
      <c r="AS14">
        <f t="shared" si="9"/>
        <v>-4.4373437541114855</v>
      </c>
      <c r="AT14">
        <f t="shared" si="9"/>
        <v>96.83865144191337</v>
      </c>
      <c r="AU14">
        <f t="shared" si="9"/>
        <v>-879.21070788471252</v>
      </c>
      <c r="AW14">
        <v>11</v>
      </c>
      <c r="AX14">
        <f>IF(Z14&gt;0, (R14*SUMPRODUCT(K14:$K$98, X14:$X$98)-K14*$AZ$3)/Z14, 0)</f>
        <v>5597.3228669865575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10"/>
        <v>0.12000000000000001</v>
      </c>
      <c r="I15" s="5">
        <f t="shared" si="11"/>
        <v>1.1200000000000001</v>
      </c>
      <c r="J15">
        <f t="shared" si="12"/>
        <v>0.89285714285714279</v>
      </c>
      <c r="K15">
        <f t="shared" si="20"/>
        <v>0.25667509294538904</v>
      </c>
      <c r="L15" s="2">
        <v>12</v>
      </c>
      <c r="M15" s="6">
        <v>4.0049999999999999E-3</v>
      </c>
      <c r="Q15" s="4">
        <f t="shared" si="21"/>
        <v>12.5</v>
      </c>
      <c r="R15">
        <f t="shared" si="0"/>
        <v>1000000</v>
      </c>
      <c r="S15">
        <f t="shared" si="1"/>
        <v>5668.4031130497806</v>
      </c>
      <c r="U15">
        <f t="shared" si="13"/>
        <v>4.0049999999999999E-3</v>
      </c>
      <c r="V15">
        <f t="shared" si="14"/>
        <v>0.01</v>
      </c>
      <c r="W15">
        <f t="shared" si="15"/>
        <v>0.86250053285827533</v>
      </c>
      <c r="X15">
        <f t="shared" si="16"/>
        <v>3.4543146340973926E-3</v>
      </c>
      <c r="Y15">
        <f t="shared" si="17"/>
        <v>8.6250053285827528E-3</v>
      </c>
      <c r="Z15">
        <f t="shared" si="18"/>
        <v>0.85042121289559514</v>
      </c>
      <c r="AB15">
        <f t="shared" si="19"/>
        <v>4827.6939553557149</v>
      </c>
      <c r="AC15">
        <f t="shared" si="2"/>
        <v>4820.5302505809614</v>
      </c>
      <c r="AE15">
        <f t="shared" si="3"/>
        <v>0</v>
      </c>
      <c r="AF15">
        <f t="shared" si="4"/>
        <v>0</v>
      </c>
      <c r="AG15">
        <f t="shared" si="4"/>
        <v>-10.63026516119494</v>
      </c>
      <c r="AH15">
        <f t="shared" si="5"/>
        <v>-3454.3146340973926</v>
      </c>
      <c r="AI15">
        <f t="shared" si="6"/>
        <v>-3464.9448992585876</v>
      </c>
      <c r="AJ15">
        <f t="shared" si="7"/>
        <v>7.1637047747535689</v>
      </c>
      <c r="AK15">
        <f t="shared" si="22"/>
        <v>337.93857687490009</v>
      </c>
      <c r="AL15">
        <f t="shared" si="8"/>
        <v>-3119.8426176089338</v>
      </c>
      <c r="AN15">
        <f t="shared" si="9"/>
        <v>0</v>
      </c>
      <c r="AO15">
        <f t="shared" si="9"/>
        <v>0</v>
      </c>
      <c r="AP15">
        <f t="shared" si="9"/>
        <v>-2.7285242982838422</v>
      </c>
      <c r="AQ15">
        <f t="shared" si="9"/>
        <v>-886.63652976956575</v>
      </c>
      <c r="AR15">
        <f t="shared" si="9"/>
        <v>-889.36505406784966</v>
      </c>
      <c r="AS15">
        <f t="shared" si="9"/>
        <v>1.8387445888931995</v>
      </c>
      <c r="AT15">
        <f t="shared" si="9"/>
        <v>86.740415629197486</v>
      </c>
      <c r="AU15">
        <f t="shared" si="9"/>
        <v>-800.78589384975896</v>
      </c>
      <c r="AW15">
        <v>12</v>
      </c>
      <c r="AX15">
        <f>IF(Z15&gt;0, (R15*SUMPRODUCT(K15:$K$98, X15:$X$98)-K15*$AZ$3)/Z15, 0)</f>
        <v>5668.4031130497806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10"/>
        <v>0.12000000000000001</v>
      </c>
      <c r="I16" s="5">
        <f t="shared" si="11"/>
        <v>1.1200000000000001</v>
      </c>
      <c r="J16">
        <f t="shared" si="12"/>
        <v>0.89285714285714279</v>
      </c>
      <c r="K16">
        <f t="shared" si="20"/>
        <v>0.22917419012981163</v>
      </c>
      <c r="L16" s="2">
        <v>13</v>
      </c>
      <c r="M16" s="6">
        <v>4.1640000000000002E-3</v>
      </c>
      <c r="Q16" s="4">
        <f t="shared" si="21"/>
        <v>12.5</v>
      </c>
      <c r="R16">
        <f t="shared" si="0"/>
        <v>1000000</v>
      </c>
      <c r="S16">
        <f t="shared" si="1"/>
        <v>5716.1009850810387</v>
      </c>
      <c r="U16">
        <f t="shared" si="13"/>
        <v>4.1640000000000002E-3</v>
      </c>
      <c r="V16">
        <f t="shared" si="14"/>
        <v>0.01</v>
      </c>
      <c r="W16">
        <f t="shared" si="15"/>
        <v>0.85042121289559514</v>
      </c>
      <c r="X16">
        <f t="shared" si="16"/>
        <v>3.5411539304972582E-3</v>
      </c>
      <c r="Y16">
        <f t="shared" si="17"/>
        <v>8.5042121289559524E-3</v>
      </c>
      <c r="Z16">
        <f t="shared" si="18"/>
        <v>0.83837584683614197</v>
      </c>
      <c r="AB16">
        <f t="shared" si="19"/>
        <v>4820.5302505809614</v>
      </c>
      <c r="AC16">
        <f t="shared" si="2"/>
        <v>4792.2410039682209</v>
      </c>
      <c r="AE16">
        <f t="shared" si="3"/>
        <v>0</v>
      </c>
      <c r="AF16">
        <f t="shared" si="4"/>
        <v>0</v>
      </c>
      <c r="AG16">
        <f t="shared" si="4"/>
        <v>-10.479698085451775</v>
      </c>
      <c r="AH16">
        <f t="shared" si="5"/>
        <v>-3541.1539304972584</v>
      </c>
      <c r="AI16">
        <f t="shared" si="6"/>
        <v>-3551.6336285827101</v>
      </c>
      <c r="AJ16">
        <f t="shared" si="7"/>
        <v>28.289246612740499</v>
      </c>
      <c r="AK16">
        <f t="shared" si="22"/>
        <v>337.43711754066732</v>
      </c>
      <c r="AL16">
        <f t="shared" si="8"/>
        <v>-3185.9072644293024</v>
      </c>
      <c r="AN16">
        <f t="shared" si="9"/>
        <v>0</v>
      </c>
      <c r="AO16">
        <f t="shared" si="9"/>
        <v>0</v>
      </c>
      <c r="AP16">
        <f t="shared" si="9"/>
        <v>-2.4016763215383481</v>
      </c>
      <c r="AQ16">
        <f t="shared" si="9"/>
        <v>-811.5410841467085</v>
      </c>
      <c r="AR16">
        <f t="shared" si="9"/>
        <v>-813.94276046824677</v>
      </c>
      <c r="AS16">
        <f t="shared" si="9"/>
        <v>6.4831651818573208</v>
      </c>
      <c r="AT16">
        <f t="shared" si="9"/>
        <v>77.331878132120494</v>
      </c>
      <c r="AU16">
        <f t="shared" si="9"/>
        <v>-730.12771715426902</v>
      </c>
      <c r="AW16">
        <v>13</v>
      </c>
      <c r="AX16">
        <f>IF(Z16&gt;0, (R16*SUMPRODUCT(K16:$K$98, X16:$X$98)-K16*$AZ$3)/Z16, 0)</f>
        <v>5716.1009850810387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10"/>
        <v>0.12000000000000001</v>
      </c>
      <c r="I17" s="5">
        <f t="shared" si="11"/>
        <v>1.1200000000000001</v>
      </c>
      <c r="J17">
        <f t="shared" si="12"/>
        <v>0.89285714285714279</v>
      </c>
      <c r="K17">
        <f t="shared" si="20"/>
        <v>0.20461981261590323</v>
      </c>
      <c r="L17" s="2">
        <v>14</v>
      </c>
      <c r="M17" s="6">
        <v>4.3350000000000003E-3</v>
      </c>
      <c r="Q17" s="4">
        <f t="shared" si="21"/>
        <v>12.5</v>
      </c>
      <c r="R17">
        <f t="shared" si="0"/>
        <v>1000000</v>
      </c>
      <c r="S17">
        <f t="shared" si="1"/>
        <v>5744.5840410696501</v>
      </c>
      <c r="U17">
        <f t="shared" si="13"/>
        <v>4.3350000000000003E-3</v>
      </c>
      <c r="V17">
        <f t="shared" si="14"/>
        <v>0.01</v>
      </c>
      <c r="W17">
        <f t="shared" si="15"/>
        <v>0.83837584683614197</v>
      </c>
      <c r="X17">
        <f t="shared" si="16"/>
        <v>3.6343592960346757E-3</v>
      </c>
      <c r="Y17">
        <f t="shared" si="17"/>
        <v>8.3837584683614207E-3</v>
      </c>
      <c r="Z17">
        <f t="shared" si="18"/>
        <v>0.82635772907174587</v>
      </c>
      <c r="AB17">
        <f t="shared" si="19"/>
        <v>4792.2410039682209</v>
      </c>
      <c r="AC17">
        <f t="shared" si="2"/>
        <v>4747.0814226401089</v>
      </c>
      <c r="AE17">
        <f t="shared" si="3"/>
        <v>0</v>
      </c>
      <c r="AF17">
        <f t="shared" si="4"/>
        <v>0</v>
      </c>
      <c r="AG17">
        <f t="shared" si="4"/>
        <v>-10.329471613396823</v>
      </c>
      <c r="AH17">
        <f t="shared" si="5"/>
        <v>-3634.3592960346755</v>
      </c>
      <c r="AI17">
        <f t="shared" si="6"/>
        <v>-3644.6887676480724</v>
      </c>
      <c r="AJ17">
        <f t="shared" si="7"/>
        <v>45.159581328111926</v>
      </c>
      <c r="AK17">
        <f t="shared" si="22"/>
        <v>335.45687027777547</v>
      </c>
      <c r="AL17">
        <f t="shared" si="8"/>
        <v>-3264.0723160421849</v>
      </c>
      <c r="AN17">
        <f t="shared" si="9"/>
        <v>0</v>
      </c>
      <c r="AO17">
        <f t="shared" si="9"/>
        <v>0</v>
      </c>
      <c r="AP17">
        <f t="shared" si="9"/>
        <v>-2.1136145459545497</v>
      </c>
      <c r="AQ17">
        <f t="shared" si="9"/>
        <v>-743.66191813348132</v>
      </c>
      <c r="AR17">
        <f t="shared" si="9"/>
        <v>-745.77553267943586</v>
      </c>
      <c r="AS17">
        <f t="shared" si="9"/>
        <v>9.2405450691709046</v>
      </c>
      <c r="AT17">
        <f t="shared" si="9"/>
        <v>68.64112193695577</v>
      </c>
      <c r="AU17">
        <f t="shared" si="9"/>
        <v>-667.89386567330916</v>
      </c>
      <c r="AW17">
        <v>14</v>
      </c>
      <c r="AX17">
        <f>IF(Z17&gt;0, (R17*SUMPRODUCT(K17:$K$98, X17:$X$98)-K17*$AZ$3)/Z17, 0)</f>
        <v>5744.5840410696501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10"/>
        <v>0.12000000000000001</v>
      </c>
      <c r="I18" s="5">
        <f t="shared" si="11"/>
        <v>1.1200000000000001</v>
      </c>
      <c r="J18">
        <f t="shared" si="12"/>
        <v>0.89285714285714279</v>
      </c>
      <c r="K18">
        <f t="shared" si="20"/>
        <v>0.1826962612641993</v>
      </c>
      <c r="L18" s="2">
        <v>15</v>
      </c>
      <c r="M18" s="6">
        <v>4.522E-3</v>
      </c>
      <c r="Q18" s="4">
        <f t="shared" si="21"/>
        <v>12.5</v>
      </c>
      <c r="R18">
        <f t="shared" si="0"/>
        <v>1000000</v>
      </c>
      <c r="S18">
        <f t="shared" si="1"/>
        <v>5756.3041994118148</v>
      </c>
      <c r="U18">
        <f t="shared" si="13"/>
        <v>4.522E-3</v>
      </c>
      <c r="V18">
        <f t="shared" si="14"/>
        <v>0.01</v>
      </c>
      <c r="W18">
        <f t="shared" si="15"/>
        <v>0.82635772907174587</v>
      </c>
      <c r="X18">
        <f t="shared" si="16"/>
        <v>3.7367896508624346E-3</v>
      </c>
      <c r="Y18">
        <f t="shared" si="17"/>
        <v>8.2635772907174582E-3</v>
      </c>
      <c r="Z18">
        <f t="shared" si="18"/>
        <v>0.81435736213016596</v>
      </c>
      <c r="AB18">
        <f t="shared" si="19"/>
        <v>4747.0814226401089</v>
      </c>
      <c r="AC18">
        <f t="shared" si="2"/>
        <v>4687.6887034518022</v>
      </c>
      <c r="AE18">
        <f t="shared" si="3"/>
        <v>0</v>
      </c>
      <c r="AF18">
        <f t="shared" si="4"/>
        <v>0</v>
      </c>
      <c r="AG18">
        <f t="shared" si="4"/>
        <v>-10.179467026627075</v>
      </c>
      <c r="AH18">
        <f t="shared" si="5"/>
        <v>-3736.7896508624344</v>
      </c>
      <c r="AI18">
        <f t="shared" si="6"/>
        <v>-3746.9691178890616</v>
      </c>
      <c r="AJ18">
        <f t="shared" si="7"/>
        <v>59.392719188306728</v>
      </c>
      <c r="AK18">
        <f t="shared" si="22"/>
        <v>332.29569958480766</v>
      </c>
      <c r="AL18">
        <f t="shared" si="8"/>
        <v>-3355.2806991159473</v>
      </c>
      <c r="AN18">
        <f t="shared" si="9"/>
        <v>0</v>
      </c>
      <c r="AO18">
        <f t="shared" si="9"/>
        <v>0</v>
      </c>
      <c r="AP18">
        <f t="shared" si="9"/>
        <v>-1.8597505674269621</v>
      </c>
      <c r="AQ18">
        <f t="shared" si="9"/>
        <v>-682.69749834331935</v>
      </c>
      <c r="AR18">
        <f t="shared" si="9"/>
        <v>-684.55724891074635</v>
      </c>
      <c r="AS18">
        <f t="shared" si="9"/>
        <v>10.85082774201811</v>
      </c>
      <c r="AT18">
        <f t="shared" si="9"/>
        <v>60.709181948315901</v>
      </c>
      <c r="AU18">
        <f t="shared" si="9"/>
        <v>-612.99723922041244</v>
      </c>
      <c r="AW18">
        <v>15</v>
      </c>
      <c r="AX18">
        <f>IF(Z18&gt;0, (R18*SUMPRODUCT(K18:$K$98, X18:$X$98)-K18*$AZ$3)/Z18, 0)</f>
        <v>5756.3041994118148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10"/>
        <v>0.12000000000000001</v>
      </c>
      <c r="I19" s="5">
        <f t="shared" si="11"/>
        <v>1.1200000000000001</v>
      </c>
      <c r="J19">
        <f t="shared" si="12"/>
        <v>0.89285714285714279</v>
      </c>
      <c r="K19">
        <f t="shared" si="20"/>
        <v>0.16312166184303509</v>
      </c>
      <c r="L19" s="2">
        <v>16</v>
      </c>
      <c r="M19" s="6">
        <v>4.7470000000000004E-3</v>
      </c>
      <c r="Q19" s="4">
        <f t="shared" si="21"/>
        <v>12.5</v>
      </c>
      <c r="R19">
        <f t="shared" si="0"/>
        <v>1000000</v>
      </c>
      <c r="S19">
        <f t="shared" si="1"/>
        <v>5753.0468709121233</v>
      </c>
      <c r="U19">
        <f t="shared" si="13"/>
        <v>4.7470000000000004E-3</v>
      </c>
      <c r="V19">
        <f t="shared" si="14"/>
        <v>0.01</v>
      </c>
      <c r="W19">
        <f t="shared" si="15"/>
        <v>0.81435736213016596</v>
      </c>
      <c r="X19">
        <f t="shared" si="16"/>
        <v>3.8657543980318981E-3</v>
      </c>
      <c r="Y19">
        <f t="shared" si="17"/>
        <v>8.1435736213016606E-3</v>
      </c>
      <c r="Z19">
        <f t="shared" si="18"/>
        <v>0.80234803411083233</v>
      </c>
      <c r="AB19">
        <f t="shared" si="19"/>
        <v>4687.6887034518022</v>
      </c>
      <c r="AC19">
        <f t="shared" si="2"/>
        <v>4615.9458470238178</v>
      </c>
      <c r="AE19">
        <f t="shared" si="3"/>
        <v>0</v>
      </c>
      <c r="AF19">
        <f t="shared" si="4"/>
        <v>0</v>
      </c>
      <c r="AG19">
        <f t="shared" si="4"/>
        <v>-10.029350426385404</v>
      </c>
      <c r="AH19">
        <f t="shared" si="5"/>
        <v>-3865.7543980318983</v>
      </c>
      <c r="AI19">
        <f t="shared" si="6"/>
        <v>-3875.7837484582838</v>
      </c>
      <c r="AJ19">
        <f t="shared" si="7"/>
        <v>71.742856427984407</v>
      </c>
      <c r="AK19">
        <f t="shared" si="22"/>
        <v>328.13820924162621</v>
      </c>
      <c r="AL19">
        <f t="shared" si="8"/>
        <v>-3475.9026827886732</v>
      </c>
      <c r="AN19">
        <f t="shared" si="9"/>
        <v>0</v>
      </c>
      <c r="AO19">
        <f t="shared" si="9"/>
        <v>0</v>
      </c>
      <c r="AP19">
        <f t="shared" si="9"/>
        <v>-1.6360043087581397</v>
      </c>
      <c r="AQ19">
        <f t="shared" si="9"/>
        <v>-630.58828168398497</v>
      </c>
      <c r="AR19">
        <f t="shared" si="9"/>
        <v>-632.22428599274315</v>
      </c>
      <c r="AS19">
        <f t="shared" si="9"/>
        <v>11.702813965899088</v>
      </c>
      <c r="AT19">
        <f t="shared" si="9"/>
        <v>53.526450005691643</v>
      </c>
      <c r="AU19">
        <f t="shared" si="9"/>
        <v>-566.99502202115241</v>
      </c>
      <c r="AW19">
        <v>16</v>
      </c>
      <c r="AX19">
        <f>IF(Z19&gt;0, (R19*SUMPRODUCT(K19:$K$98, X19:$X$98)-K19*$AZ$3)/Z19, 0)</f>
        <v>5753.0468709121233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10"/>
        <v>0.12000000000000001</v>
      </c>
      <c r="I20" s="5">
        <f t="shared" si="11"/>
        <v>1.1200000000000001</v>
      </c>
      <c r="J20">
        <f t="shared" si="12"/>
        <v>0.89285714285714279</v>
      </c>
      <c r="K20">
        <f t="shared" si="20"/>
        <v>0.14564434093128131</v>
      </c>
      <c r="L20" s="2">
        <v>17</v>
      </c>
      <c r="M20" s="6">
        <v>4.9870000000000001E-3</v>
      </c>
      <c r="Q20" s="4">
        <f t="shared" si="21"/>
        <v>12.5</v>
      </c>
      <c r="R20">
        <f t="shared" si="0"/>
        <v>1000000</v>
      </c>
      <c r="S20">
        <f t="shared" si="1"/>
        <v>5732.9109513410676</v>
      </c>
      <c r="U20">
        <f t="shared" si="13"/>
        <v>4.9870000000000001E-3</v>
      </c>
      <c r="V20">
        <f t="shared" si="14"/>
        <v>0.01</v>
      </c>
      <c r="W20">
        <f t="shared" si="15"/>
        <v>0.80234803411083233</v>
      </c>
      <c r="X20">
        <f t="shared" si="16"/>
        <v>4.0013096461107211E-3</v>
      </c>
      <c r="Y20">
        <f t="shared" si="17"/>
        <v>8.0234803411083234E-3</v>
      </c>
      <c r="Z20">
        <f t="shared" si="18"/>
        <v>0.79032324412361332</v>
      </c>
      <c r="AB20">
        <f t="shared" si="19"/>
        <v>4615.9458470238178</v>
      </c>
      <c r="AC20">
        <f t="shared" si="2"/>
        <v>4530.8527813356632</v>
      </c>
      <c r="AE20">
        <f t="shared" si="3"/>
        <v>0</v>
      </c>
      <c r="AF20">
        <f t="shared" si="4"/>
        <v>0</v>
      </c>
      <c r="AG20">
        <f t="shared" si="4"/>
        <v>-9.8790405515451667</v>
      </c>
      <c r="AH20">
        <f t="shared" si="5"/>
        <v>-4001.3096461107211</v>
      </c>
      <c r="AI20">
        <f t="shared" si="6"/>
        <v>-4011.1886866622663</v>
      </c>
      <c r="AJ20">
        <f t="shared" si="7"/>
        <v>85.093065688154638</v>
      </c>
      <c r="AK20">
        <f t="shared" si="22"/>
        <v>323.1162092916673</v>
      </c>
      <c r="AL20">
        <f t="shared" si="8"/>
        <v>-3602.9794116824442</v>
      </c>
      <c r="AN20">
        <f t="shared" si="9"/>
        <v>0</v>
      </c>
      <c r="AO20">
        <f t="shared" si="9"/>
        <v>0</v>
      </c>
      <c r="AP20">
        <f t="shared" si="9"/>
        <v>-1.4388263501631977</v>
      </c>
      <c r="AQ20">
        <f t="shared" si="9"/>
        <v>-582.76810626977442</v>
      </c>
      <c r="AR20">
        <f t="shared" si="9"/>
        <v>-584.20693261993767</v>
      </c>
      <c r="AS20">
        <f t="shared" si="9"/>
        <v>12.39332346997351</v>
      </c>
      <c r="AT20">
        <f t="shared" si="9"/>
        <v>47.060047346498841</v>
      </c>
      <c r="AU20">
        <f t="shared" si="9"/>
        <v>-524.75356180346523</v>
      </c>
      <c r="AW20">
        <v>17</v>
      </c>
      <c r="AX20">
        <f>IF(Z20&gt;0, (R20*SUMPRODUCT(K20:$K$98, X20:$X$98)-K20*$AZ$3)/Z20, 0)</f>
        <v>5732.9109513410676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10"/>
        <v>0.12000000000000001</v>
      </c>
      <c r="I21" s="5">
        <f t="shared" si="11"/>
        <v>1.1200000000000001</v>
      </c>
      <c r="J21">
        <f t="shared" si="12"/>
        <v>0.89285714285714279</v>
      </c>
      <c r="K21">
        <f t="shared" si="20"/>
        <v>0.13003959011721544</v>
      </c>
      <c r="L21" s="2">
        <v>18</v>
      </c>
      <c r="M21" s="6">
        <v>5.2249999999999996E-3</v>
      </c>
      <c r="Q21" s="4">
        <f t="shared" si="21"/>
        <v>12.5</v>
      </c>
      <c r="R21">
        <f t="shared" si="0"/>
        <v>1000000</v>
      </c>
      <c r="S21">
        <f t="shared" si="1"/>
        <v>5698.5580070624128</v>
      </c>
      <c r="U21">
        <f t="shared" si="13"/>
        <v>5.2249999999999996E-3</v>
      </c>
      <c r="V21">
        <f t="shared" si="14"/>
        <v>0.01</v>
      </c>
      <c r="W21">
        <f t="shared" si="15"/>
        <v>0.79032324412361332</v>
      </c>
      <c r="X21">
        <f t="shared" si="16"/>
        <v>4.129438950545879E-3</v>
      </c>
      <c r="Y21">
        <f t="shared" si="17"/>
        <v>7.9032324412361341E-3</v>
      </c>
      <c r="Z21">
        <f t="shared" si="18"/>
        <v>0.77829057273183133</v>
      </c>
      <c r="AB21">
        <f t="shared" si="19"/>
        <v>4530.8527813356632</v>
      </c>
      <c r="AC21">
        <f t="shared" si="2"/>
        <v>4435.1339750621682</v>
      </c>
      <c r="AE21">
        <f t="shared" si="3"/>
        <v>0</v>
      </c>
      <c r="AF21">
        <f t="shared" si="4"/>
        <v>0</v>
      </c>
      <c r="AG21">
        <f t="shared" si="4"/>
        <v>-9.7286321591478924</v>
      </c>
      <c r="AH21">
        <f t="shared" si="5"/>
        <v>-4129.4389505458794</v>
      </c>
      <c r="AI21">
        <f t="shared" si="6"/>
        <v>-4139.1675827050276</v>
      </c>
      <c r="AJ21">
        <f t="shared" si="7"/>
        <v>95.71880627349492</v>
      </c>
      <c r="AK21">
        <f t="shared" si="22"/>
        <v>317.15969469349648</v>
      </c>
      <c r="AL21">
        <f t="shared" si="8"/>
        <v>-3726.2890817380362</v>
      </c>
      <c r="AN21">
        <f t="shared" si="9"/>
        <v>0</v>
      </c>
      <c r="AO21">
        <f t="shared" si="9"/>
        <v>0</v>
      </c>
      <c r="AP21">
        <f t="shared" si="9"/>
        <v>-1.2651073383767526</v>
      </c>
      <c r="AQ21">
        <f t="shared" si="9"/>
        <v>-536.99054854305041</v>
      </c>
      <c r="AR21">
        <f t="shared" si="9"/>
        <v>-538.25565588142729</v>
      </c>
      <c r="AS21">
        <f t="shared" si="9"/>
        <v>12.44723433431443</v>
      </c>
      <c r="AT21">
        <f t="shared" si="9"/>
        <v>41.243316699643472</v>
      </c>
      <c r="AU21">
        <f t="shared" si="9"/>
        <v>-484.56510484746934</v>
      </c>
      <c r="AW21">
        <v>18</v>
      </c>
      <c r="AX21">
        <f>IF(Z21&gt;0, (R21*SUMPRODUCT(K21:$K$98, X21:$X$98)-K21*$AZ$3)/Z21, 0)</f>
        <v>5698.5580070624128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10"/>
        <v>0.12000000000000001</v>
      </c>
      <c r="I22" s="5">
        <f t="shared" si="11"/>
        <v>1.1200000000000001</v>
      </c>
      <c r="J22">
        <f t="shared" si="12"/>
        <v>0.89285714285714279</v>
      </c>
      <c r="K22">
        <f t="shared" si="20"/>
        <v>0.11610677689037092</v>
      </c>
      <c r="L22" s="2">
        <v>19</v>
      </c>
      <c r="M22" s="6">
        <v>5.4879999999999998E-3</v>
      </c>
      <c r="Q22" s="4">
        <f t="shared" si="21"/>
        <v>12.5</v>
      </c>
      <c r="R22">
        <f t="shared" si="0"/>
        <v>1000000</v>
      </c>
      <c r="S22">
        <f t="shared" si="1"/>
        <v>5654.9242841694877</v>
      </c>
      <c r="U22">
        <f t="shared" si="13"/>
        <v>5.4879999999999998E-3</v>
      </c>
      <c r="V22">
        <f t="shared" si="14"/>
        <v>0.01</v>
      </c>
      <c r="W22">
        <f t="shared" si="15"/>
        <v>0.77829057273183133</v>
      </c>
      <c r="X22">
        <f t="shared" si="16"/>
        <v>4.27125866315229E-3</v>
      </c>
      <c r="Y22">
        <f t="shared" si="17"/>
        <v>7.7829057273183138E-3</v>
      </c>
      <c r="Z22">
        <f t="shared" si="18"/>
        <v>0.76623640834136075</v>
      </c>
      <c r="AB22">
        <f t="shared" si="19"/>
        <v>4435.1339750621682</v>
      </c>
      <c r="AC22">
        <f t="shared" si="2"/>
        <v>4333.0088729443687</v>
      </c>
      <c r="AE22">
        <f t="shared" si="3"/>
        <v>0</v>
      </c>
      <c r="AF22">
        <f t="shared" si="4"/>
        <v>0</v>
      </c>
      <c r="AG22">
        <f t="shared" si="4"/>
        <v>-9.5779551042670086</v>
      </c>
      <c r="AH22">
        <f t="shared" si="5"/>
        <v>-4271.25866315229</v>
      </c>
      <c r="AI22">
        <f t="shared" si="6"/>
        <v>-4280.8366182565569</v>
      </c>
      <c r="AJ22">
        <f t="shared" si="7"/>
        <v>102.12510211779954</v>
      </c>
      <c r="AK22">
        <f t="shared" si="22"/>
        <v>310.4593782543518</v>
      </c>
      <c r="AL22">
        <f t="shared" si="8"/>
        <v>-3868.2521378844058</v>
      </c>
      <c r="AN22">
        <f t="shared" si="9"/>
        <v>0</v>
      </c>
      <c r="AO22">
        <f t="shared" si="9"/>
        <v>0</v>
      </c>
      <c r="AP22">
        <f t="shared" si="9"/>
        <v>-1.112065496357119</v>
      </c>
      <c r="AQ22">
        <f t="shared" si="9"/>
        <v>-495.92207664368692</v>
      </c>
      <c r="AR22">
        <f t="shared" si="9"/>
        <v>-497.03414214004403</v>
      </c>
      <c r="AS22">
        <f t="shared" si="9"/>
        <v>11.857416446497698</v>
      </c>
      <c r="AT22">
        <f t="shared" si="9"/>
        <v>36.046437764501299</v>
      </c>
      <c r="AU22">
        <f t="shared" si="9"/>
        <v>-449.13028792904504</v>
      </c>
      <c r="AW22">
        <v>19</v>
      </c>
      <c r="AX22">
        <f>IF(Z22&gt;0, (R22*SUMPRODUCT(K22:$K$98, X22:$X$98)-K22*$AZ$3)/Z22, 0)</f>
        <v>5654.9242841694877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10"/>
        <v>0.12000000000000001</v>
      </c>
      <c r="I23" s="5">
        <f t="shared" si="11"/>
        <v>1.1200000000000001</v>
      </c>
      <c r="J23">
        <f t="shared" si="12"/>
        <v>0.89285714285714279</v>
      </c>
      <c r="K23">
        <f t="shared" si="20"/>
        <v>0.10366676508068833</v>
      </c>
      <c r="L23" s="2">
        <v>20</v>
      </c>
      <c r="M23" s="6">
        <v>5.7670000000000004E-3</v>
      </c>
      <c r="Q23" s="4">
        <f t="shared" si="21"/>
        <v>12.5</v>
      </c>
      <c r="R23">
        <f t="shared" si="0"/>
        <v>1000000</v>
      </c>
      <c r="S23">
        <f t="shared" si="1"/>
        <v>5602.7721437806813</v>
      </c>
      <c r="U23">
        <f t="shared" si="13"/>
        <v>5.7670000000000004E-3</v>
      </c>
      <c r="V23">
        <f t="shared" si="14"/>
        <v>0.01</v>
      </c>
      <c r="W23">
        <f t="shared" si="15"/>
        <v>0.76623640834136075</v>
      </c>
      <c r="X23">
        <f t="shared" si="16"/>
        <v>4.4188853669046282E-3</v>
      </c>
      <c r="Y23">
        <f t="shared" si="17"/>
        <v>7.6623640834136081E-3</v>
      </c>
      <c r="Z23">
        <f t="shared" si="18"/>
        <v>0.75415515889104257</v>
      </c>
      <c r="AB23">
        <f t="shared" si="19"/>
        <v>4333.0088729443687</v>
      </c>
      <c r="AC23">
        <f t="shared" si="2"/>
        <v>4225.3595163232267</v>
      </c>
      <c r="AE23">
        <f t="shared" si="3"/>
        <v>0</v>
      </c>
      <c r="AF23">
        <f t="shared" si="4"/>
        <v>0</v>
      </c>
      <c r="AG23">
        <f t="shared" si="4"/>
        <v>-9.426939486138032</v>
      </c>
      <c r="AH23">
        <f t="shared" si="5"/>
        <v>-4418.8853669046284</v>
      </c>
      <c r="AI23">
        <f t="shared" si="6"/>
        <v>-4428.312306390766</v>
      </c>
      <c r="AJ23">
        <f t="shared" si="7"/>
        <v>107.64935662114203</v>
      </c>
      <c r="AK23">
        <f t="shared" si="22"/>
        <v>303.31062110610583</v>
      </c>
      <c r="AL23">
        <f t="shared" si="8"/>
        <v>-4017.3523286635182</v>
      </c>
      <c r="AN23">
        <f t="shared" si="9"/>
        <v>0</v>
      </c>
      <c r="AO23">
        <f t="shared" si="9"/>
        <v>0</v>
      </c>
      <c r="AP23">
        <f t="shared" si="9"/>
        <v>-0.97726032113933603</v>
      </c>
      <c r="AQ23">
        <f t="shared" si="9"/>
        <v>-458.09155124939338</v>
      </c>
      <c r="AR23">
        <f t="shared" si="9"/>
        <v>-459.06881157053266</v>
      </c>
      <c r="AS23">
        <f t="shared" si="9"/>
        <v>11.159660563931171</v>
      </c>
      <c r="AT23">
        <f t="shared" si="9"/>
        <v>31.443230904684338</v>
      </c>
      <c r="AU23">
        <f t="shared" si="9"/>
        <v>-416.46592010191711</v>
      </c>
      <c r="AW23">
        <v>20</v>
      </c>
      <c r="AX23">
        <f>IF(Z23&gt;0, (R23*SUMPRODUCT(K23:$K$98, X23:$X$98)-K23*$AZ$3)/Z23, 0)</f>
        <v>5602.7721437806813</v>
      </c>
    </row>
    <row r="24" spans="5:50" x14ac:dyDescent="0.25">
      <c r="E24">
        <v>2024</v>
      </c>
      <c r="F24" s="5">
        <f>EconomicRates!C64</f>
        <v>3.5571999999999999E-2</v>
      </c>
      <c r="G24" s="5">
        <f>EconomicRates!D64</f>
        <v>7.0000000000000007E-2</v>
      </c>
      <c r="H24" s="5">
        <f t="shared" si="10"/>
        <v>0.12000000000000001</v>
      </c>
      <c r="I24" s="5">
        <f t="shared" si="11"/>
        <v>1.1200000000000001</v>
      </c>
      <c r="J24">
        <f t="shared" si="12"/>
        <v>0.89285714285714279</v>
      </c>
      <c r="K24">
        <f t="shared" si="20"/>
        <v>9.2559611679185999E-2</v>
      </c>
      <c r="L24" s="2">
        <v>21</v>
      </c>
      <c r="M24" s="6">
        <v>6.0780000000000001E-3</v>
      </c>
      <c r="Q24" s="4">
        <f t="shared" si="21"/>
        <v>12.5</v>
      </c>
      <c r="R24">
        <f t="shared" si="0"/>
        <v>1000000</v>
      </c>
      <c r="S24">
        <f t="shared" si="1"/>
        <v>5544.1705263853646</v>
      </c>
      <c r="U24">
        <f t="shared" si="13"/>
        <v>6.0780000000000001E-3</v>
      </c>
      <c r="V24">
        <f t="shared" si="14"/>
        <v>0.01</v>
      </c>
      <c r="W24">
        <f t="shared" si="15"/>
        <v>0.75415515889104257</v>
      </c>
      <c r="X24">
        <f t="shared" si="16"/>
        <v>4.5837550557397567E-3</v>
      </c>
      <c r="Y24">
        <f t="shared" si="17"/>
        <v>7.5415515889104261E-3</v>
      </c>
      <c r="Z24">
        <f t="shared" si="18"/>
        <v>0.7420298522463924</v>
      </c>
      <c r="AB24">
        <f t="shared" si="19"/>
        <v>4225.3595163232267</v>
      </c>
      <c r="AC24">
        <f t="shared" si="2"/>
        <v>4113.9400365225356</v>
      </c>
      <c r="AE24">
        <f t="shared" si="3"/>
        <v>0</v>
      </c>
      <c r="AF24">
        <f t="shared" si="4"/>
        <v>0</v>
      </c>
      <c r="AG24">
        <f t="shared" si="4"/>
        <v>-9.2753731530799044</v>
      </c>
      <c r="AH24">
        <f t="shared" si="5"/>
        <v>-4583.7550557397562</v>
      </c>
      <c r="AI24">
        <f t="shared" si="6"/>
        <v>-4593.0304288928364</v>
      </c>
      <c r="AJ24">
        <f t="shared" si="7"/>
        <v>111.41947980069108</v>
      </c>
      <c r="AK24">
        <f t="shared" si="22"/>
        <v>295.77516614262589</v>
      </c>
      <c r="AL24">
        <f t="shared" si="8"/>
        <v>-4185.8357829495199</v>
      </c>
      <c r="AN24">
        <f t="shared" si="9"/>
        <v>0</v>
      </c>
      <c r="AO24">
        <f t="shared" si="9"/>
        <v>0</v>
      </c>
      <c r="AP24">
        <f t="shared" si="9"/>
        <v>-0.858524937228623</v>
      </c>
      <c r="AQ24">
        <f t="shared" si="9"/>
        <v>-424.2705879917774</v>
      </c>
      <c r="AR24">
        <f t="shared" si="9"/>
        <v>-425.12911292900606</v>
      </c>
      <c r="AS24">
        <f t="shared" si="9"/>
        <v>10.312943783848874</v>
      </c>
      <c r="AT24">
        <f t="shared" si="9"/>
        <v>27.376834522508176</v>
      </c>
      <c r="AU24">
        <f t="shared" si="9"/>
        <v>-387.43933462264903</v>
      </c>
      <c r="AW24">
        <v>21</v>
      </c>
      <c r="AX24">
        <f>IF(Z24&gt;0, (R24*SUMPRODUCT(K24:$K$98, X24:$X$98)-K24*$AZ$3)/Z24, 0)</f>
        <v>5544.1705263853646</v>
      </c>
    </row>
    <row r="25" spans="5:50" x14ac:dyDescent="0.25">
      <c r="E25">
        <v>2025</v>
      </c>
      <c r="F25" s="5">
        <f>EconomicRates!C65</f>
        <v>3.5571999999999999E-2</v>
      </c>
      <c r="G25" s="5">
        <f>EconomicRates!D65</f>
        <v>7.0000000000000007E-2</v>
      </c>
      <c r="H25" s="5">
        <f t="shared" si="10"/>
        <v>0.12000000000000001</v>
      </c>
      <c r="I25" s="5">
        <f t="shared" si="11"/>
        <v>1.1200000000000001</v>
      </c>
      <c r="J25">
        <f t="shared" si="12"/>
        <v>0.89285714285714279</v>
      </c>
      <c r="K25">
        <f t="shared" si="20"/>
        <v>8.2642510427844637E-2</v>
      </c>
      <c r="L25" s="2">
        <v>22</v>
      </c>
      <c r="M25" s="6">
        <v>6.4359999999999999E-3</v>
      </c>
      <c r="Q25" s="4">
        <f t="shared" si="21"/>
        <v>12.5</v>
      </c>
      <c r="R25">
        <f t="shared" si="0"/>
        <v>1000000</v>
      </c>
      <c r="S25">
        <f t="shared" si="1"/>
        <v>5479.600714563674</v>
      </c>
      <c r="U25">
        <f t="shared" si="13"/>
        <v>6.4359999999999999E-3</v>
      </c>
      <c r="V25">
        <f t="shared" si="14"/>
        <v>0.01</v>
      </c>
      <c r="W25">
        <f t="shared" si="15"/>
        <v>0.7420298522463924</v>
      </c>
      <c r="X25">
        <f t="shared" si="16"/>
        <v>4.7757041290577814E-3</v>
      </c>
      <c r="Y25">
        <f t="shared" si="17"/>
        <v>7.4202985224639242E-3</v>
      </c>
      <c r="Z25">
        <f t="shared" si="18"/>
        <v>0.72983384959487063</v>
      </c>
      <c r="AB25">
        <f t="shared" si="19"/>
        <v>4113.9400365225356</v>
      </c>
      <c r="AC25">
        <f t="shared" si="2"/>
        <v>3999.1980837528099</v>
      </c>
      <c r="AE25">
        <f t="shared" si="3"/>
        <v>0</v>
      </c>
      <c r="AF25">
        <f t="shared" si="4"/>
        <v>0</v>
      </c>
      <c r="AG25">
        <f t="shared" si="4"/>
        <v>-9.1229231199358836</v>
      </c>
      <c r="AH25">
        <f t="shared" si="5"/>
        <v>-4775.7041290577818</v>
      </c>
      <c r="AI25">
        <f t="shared" si="6"/>
        <v>-4784.8270521777176</v>
      </c>
      <c r="AJ25">
        <f t="shared" si="7"/>
        <v>114.74195276972569</v>
      </c>
      <c r="AK25">
        <f t="shared" si="22"/>
        <v>287.97580255657749</v>
      </c>
      <c r="AL25">
        <f t="shared" si="8"/>
        <v>-4382.1092968514149</v>
      </c>
      <c r="AN25">
        <f t="shared" si="9"/>
        <v>0</v>
      </c>
      <c r="AO25">
        <f t="shared" si="9"/>
        <v>0</v>
      </c>
      <c r="AP25">
        <f t="shared" si="9"/>
        <v>-0.75394126907172621</v>
      </c>
      <c r="AQ25">
        <f t="shared" si="9"/>
        <v>-394.67617828595843</v>
      </c>
      <c r="AR25">
        <f t="shared" si="9"/>
        <v>-395.43011955503016</v>
      </c>
      <c r="AS25">
        <f t="shared" si="9"/>
        <v>9.4825630282833124</v>
      </c>
      <c r="AT25">
        <f t="shared" si="9"/>
        <v>23.799043265748885</v>
      </c>
      <c r="AU25">
        <f t="shared" si="9"/>
        <v>-362.14851326099796</v>
      </c>
      <c r="AW25">
        <v>22</v>
      </c>
      <c r="AX25">
        <f>IF(Z25&gt;0, (R25*SUMPRODUCT(K25:$K$98, X25:$X$98)-K25*$AZ$3)/Z25, 0)</f>
        <v>5479.600714563674</v>
      </c>
    </row>
    <row r="26" spans="5:50" x14ac:dyDescent="0.25">
      <c r="E26">
        <v>2026</v>
      </c>
      <c r="F26" s="5">
        <f>EconomicRates!C66</f>
        <v>3.5571999999999999E-2</v>
      </c>
      <c r="G26" s="5">
        <f>EconomicRates!D66</f>
        <v>7.0000000000000007E-2</v>
      </c>
      <c r="H26" s="5">
        <f t="shared" si="10"/>
        <v>0.12000000000000001</v>
      </c>
      <c r="I26" s="5">
        <f t="shared" si="11"/>
        <v>1.1200000000000001</v>
      </c>
      <c r="J26">
        <f t="shared" si="12"/>
        <v>0.89285714285714279</v>
      </c>
      <c r="K26">
        <f t="shared" si="20"/>
        <v>7.3787955739146996E-2</v>
      </c>
      <c r="L26" s="2">
        <v>23</v>
      </c>
      <c r="M26" s="6">
        <v>6.8199999999999997E-3</v>
      </c>
      <c r="Q26" s="4">
        <f t="shared" si="21"/>
        <v>12.5</v>
      </c>
      <c r="R26">
        <f t="shared" si="0"/>
        <v>1000000</v>
      </c>
      <c r="S26">
        <f t="shared" si="1"/>
        <v>5408.4638719767681</v>
      </c>
      <c r="U26">
        <f t="shared" si="13"/>
        <v>6.8199999999999997E-3</v>
      </c>
      <c r="V26">
        <f t="shared" si="14"/>
        <v>0.01</v>
      </c>
      <c r="W26">
        <f t="shared" si="15"/>
        <v>0.72983384959487063</v>
      </c>
      <c r="X26">
        <f t="shared" si="16"/>
        <v>4.9774668542370178E-3</v>
      </c>
      <c r="Y26">
        <f t="shared" si="17"/>
        <v>7.2983384959487063E-3</v>
      </c>
      <c r="Z26">
        <f t="shared" si="18"/>
        <v>0.71755804424468483</v>
      </c>
      <c r="AB26">
        <f t="shared" si="19"/>
        <v>3999.1980837528099</v>
      </c>
      <c r="AC26">
        <f t="shared" si="2"/>
        <v>3880.8867583436854</v>
      </c>
      <c r="AE26">
        <f t="shared" si="3"/>
        <v>0</v>
      </c>
      <c r="AF26">
        <f t="shared" si="4"/>
        <v>0</v>
      </c>
      <c r="AG26">
        <f t="shared" si="4"/>
        <v>-8.9694755530585599</v>
      </c>
      <c r="AH26">
        <f t="shared" si="5"/>
        <v>-4977.4668542370182</v>
      </c>
      <c r="AI26">
        <f t="shared" si="6"/>
        <v>-4986.4363297900763</v>
      </c>
      <c r="AJ26">
        <f t="shared" si="7"/>
        <v>118.31132540912449</v>
      </c>
      <c r="AK26">
        <f t="shared" si="22"/>
        <v>279.94386586269673</v>
      </c>
      <c r="AL26">
        <f t="shared" si="8"/>
        <v>-4588.1811385182555</v>
      </c>
      <c r="AN26">
        <f t="shared" si="9"/>
        <v>0</v>
      </c>
      <c r="AO26">
        <f t="shared" si="9"/>
        <v>0</v>
      </c>
      <c r="AP26">
        <f t="shared" si="9"/>
        <v>-0.66183926511244606</v>
      </c>
      <c r="AQ26">
        <f t="shared" si="9"/>
        <v>-367.27710393351231</v>
      </c>
      <c r="AR26">
        <f t="shared" si="9"/>
        <v>-367.93894319862477</v>
      </c>
      <c r="AS26">
        <f t="shared" si="9"/>
        <v>8.7299508427282948</v>
      </c>
      <c r="AT26">
        <f t="shared" si="9"/>
        <v>20.656485583722368</v>
      </c>
      <c r="AU26">
        <f t="shared" si="9"/>
        <v>-338.55250677217413</v>
      </c>
      <c r="AW26">
        <v>23</v>
      </c>
      <c r="AX26">
        <f>IF(Z26&gt;0, (R26*SUMPRODUCT(K26:$K$98, X26:$X$98)-K26*$AZ$3)/Z26, 0)</f>
        <v>5408.4638719767681</v>
      </c>
    </row>
    <row r="27" spans="5:50" x14ac:dyDescent="0.25">
      <c r="E27">
        <v>2027</v>
      </c>
      <c r="F27" s="5">
        <f>EconomicRates!C67</f>
        <v>3.5571999999999999E-2</v>
      </c>
      <c r="G27" s="5">
        <f>EconomicRates!D67</f>
        <v>7.0000000000000007E-2</v>
      </c>
      <c r="H27" s="5">
        <f t="shared" si="10"/>
        <v>0.12000000000000001</v>
      </c>
      <c r="I27" s="5">
        <f t="shared" si="11"/>
        <v>1.1200000000000001</v>
      </c>
      <c r="J27">
        <f t="shared" si="12"/>
        <v>0.89285714285714279</v>
      </c>
      <c r="K27">
        <f t="shared" si="20"/>
        <v>6.5882103338524095E-2</v>
      </c>
      <c r="L27" s="2">
        <v>24</v>
      </c>
      <c r="M27" s="6">
        <v>7.2269999999999999E-3</v>
      </c>
      <c r="Q27" s="4">
        <f t="shared" si="21"/>
        <v>12.5</v>
      </c>
      <c r="R27">
        <f t="shared" si="0"/>
        <v>1000000</v>
      </c>
      <c r="S27">
        <f t="shared" si="1"/>
        <v>5332.3620737599058</v>
      </c>
      <c r="U27">
        <f t="shared" si="13"/>
        <v>7.2269999999999999E-3</v>
      </c>
      <c r="V27">
        <f t="shared" si="14"/>
        <v>0.01</v>
      </c>
      <c r="W27">
        <f t="shared" si="15"/>
        <v>0.71755804424468483</v>
      </c>
      <c r="X27">
        <f t="shared" si="16"/>
        <v>5.1857919857563372E-3</v>
      </c>
      <c r="Y27">
        <f t="shared" si="17"/>
        <v>7.1755804424468482E-3</v>
      </c>
      <c r="Z27">
        <f t="shared" si="18"/>
        <v>0.70519667181648171</v>
      </c>
      <c r="AB27">
        <f t="shared" si="19"/>
        <v>3880.8867583436854</v>
      </c>
      <c r="AC27">
        <f t="shared" si="2"/>
        <v>3760.363987335918</v>
      </c>
      <c r="AE27">
        <f t="shared" si="3"/>
        <v>0</v>
      </c>
      <c r="AF27">
        <f t="shared" si="4"/>
        <v>0</v>
      </c>
      <c r="AG27">
        <f t="shared" si="4"/>
        <v>-8.8149583977060217</v>
      </c>
      <c r="AH27">
        <f t="shared" si="5"/>
        <v>-5185.7919857563375</v>
      </c>
      <c r="AI27">
        <f t="shared" si="6"/>
        <v>-5194.606944154043</v>
      </c>
      <c r="AJ27">
        <f t="shared" si="7"/>
        <v>120.52277100776746</v>
      </c>
      <c r="AK27">
        <f t="shared" si="22"/>
        <v>271.66207308405802</v>
      </c>
      <c r="AL27">
        <f t="shared" si="8"/>
        <v>-4802.4221000622174</v>
      </c>
      <c r="AN27">
        <f t="shared" si="9"/>
        <v>0</v>
      </c>
      <c r="AO27">
        <f t="shared" si="9"/>
        <v>0</v>
      </c>
      <c r="AP27">
        <f t="shared" si="9"/>
        <v>-0.58074800008245886</v>
      </c>
      <c r="AQ27">
        <f t="shared" si="9"/>
        <v>-341.65088349768911</v>
      </c>
      <c r="AR27">
        <f t="shared" si="9"/>
        <v>-342.2316314977715</v>
      </c>
      <c r="AS27">
        <f t="shared" si="9"/>
        <v>7.9402936541790119</v>
      </c>
      <c r="AT27">
        <f t="shared" si="9"/>
        <v>17.897668772081595</v>
      </c>
      <c r="AU27">
        <f t="shared" si="9"/>
        <v>-316.39366907151089</v>
      </c>
      <c r="AW27">
        <v>24</v>
      </c>
      <c r="AX27">
        <f>IF(Z27&gt;0, (R27*SUMPRODUCT(K27:$K$98, X27:$X$98)-K27*$AZ$3)/Z27, 0)</f>
        <v>5332.3620737599058</v>
      </c>
    </row>
    <row r="28" spans="5:50" x14ac:dyDescent="0.25">
      <c r="E28">
        <v>2028</v>
      </c>
      <c r="F28" s="5">
        <f>EconomicRates!C68</f>
        <v>3.5571999999999999E-2</v>
      </c>
      <c r="G28" s="5">
        <f>EconomicRates!D68</f>
        <v>7.0000000000000007E-2</v>
      </c>
      <c r="H28" s="5">
        <f t="shared" si="10"/>
        <v>0.12000000000000001</v>
      </c>
      <c r="I28" s="5">
        <f t="shared" si="11"/>
        <v>1.1200000000000001</v>
      </c>
      <c r="J28">
        <f t="shared" si="12"/>
        <v>0.89285714285714279</v>
      </c>
      <c r="K28">
        <f t="shared" si="20"/>
        <v>5.8823306552253651E-2</v>
      </c>
      <c r="L28" s="2">
        <v>25</v>
      </c>
      <c r="M28" s="6">
        <v>7.6860000000000001E-3</v>
      </c>
      <c r="Q28" s="4">
        <f t="shared" si="21"/>
        <v>12.5</v>
      </c>
      <c r="R28">
        <f t="shared" si="0"/>
        <v>1000000</v>
      </c>
      <c r="S28">
        <f t="shared" si="1"/>
        <v>5253.2126971900534</v>
      </c>
      <c r="U28">
        <f t="shared" si="13"/>
        <v>7.6860000000000001E-3</v>
      </c>
      <c r="V28">
        <f t="shared" si="14"/>
        <v>0.01</v>
      </c>
      <c r="W28">
        <f t="shared" si="15"/>
        <v>0.70519667181648171</v>
      </c>
      <c r="X28">
        <f t="shared" si="16"/>
        <v>5.4201416195814789E-3</v>
      </c>
      <c r="Y28">
        <f t="shared" si="17"/>
        <v>7.0519667181648173E-3</v>
      </c>
      <c r="Z28">
        <f t="shared" si="18"/>
        <v>0.69272456347873546</v>
      </c>
      <c r="AB28">
        <f t="shared" si="19"/>
        <v>3760.363987335918</v>
      </c>
      <c r="AC28">
        <f t="shared" si="2"/>
        <v>3639.0294725219301</v>
      </c>
      <c r="AE28">
        <f t="shared" si="3"/>
        <v>0</v>
      </c>
      <c r="AF28">
        <f t="shared" si="4"/>
        <v>0</v>
      </c>
      <c r="AG28">
        <f t="shared" si="4"/>
        <v>-8.6590570434841929</v>
      </c>
      <c r="AH28">
        <f t="shared" si="5"/>
        <v>-5420.1416195814791</v>
      </c>
      <c r="AI28">
        <f t="shared" si="6"/>
        <v>-5428.8006766249637</v>
      </c>
      <c r="AJ28">
        <f t="shared" si="7"/>
        <v>121.33451481398788</v>
      </c>
      <c r="AK28">
        <f t="shared" si="22"/>
        <v>263.22547911351427</v>
      </c>
      <c r="AL28">
        <f t="shared" si="8"/>
        <v>-5044.2406826974611</v>
      </c>
      <c r="AN28">
        <f t="shared" si="9"/>
        <v>0</v>
      </c>
      <c r="AO28">
        <f t="shared" si="9"/>
        <v>0</v>
      </c>
      <c r="AP28">
        <f t="shared" si="9"/>
        <v>-0.50935436692232183</v>
      </c>
      <c r="AQ28">
        <f t="shared" si="9"/>
        <v>-318.83065204526991</v>
      </c>
      <c r="AR28">
        <f t="shared" si="9"/>
        <v>-319.34000641219228</v>
      </c>
      <c r="AS28">
        <f t="shared" si="9"/>
        <v>7.1372973602721714</v>
      </c>
      <c r="AT28">
        <f t="shared" si="9"/>
        <v>15.483793050258091</v>
      </c>
      <c r="AU28">
        <f t="shared" si="9"/>
        <v>-296.71891600166202</v>
      </c>
      <c r="AW28">
        <v>25</v>
      </c>
      <c r="AX28">
        <f>IF(Z28&gt;0, (R28*SUMPRODUCT(K28:$K$98, X28:$X$98)-K28*$AZ$3)/Z28, 0)</f>
        <v>5253.2126971900534</v>
      </c>
    </row>
    <row r="29" spans="5:50" x14ac:dyDescent="0.25">
      <c r="E29">
        <v>2029</v>
      </c>
      <c r="F29" s="5">
        <f>EconomicRates!C69</f>
        <v>3.5571999999999999E-2</v>
      </c>
      <c r="G29" s="5">
        <f>EconomicRates!D69</f>
        <v>7.0000000000000007E-2</v>
      </c>
      <c r="H29" s="5">
        <f t="shared" si="10"/>
        <v>0.12000000000000001</v>
      </c>
      <c r="I29" s="5">
        <f t="shared" si="11"/>
        <v>1.1200000000000001</v>
      </c>
      <c r="J29">
        <f t="shared" si="12"/>
        <v>0.89285714285714279</v>
      </c>
      <c r="K29">
        <f t="shared" si="20"/>
        <v>5.2520809421655039E-2</v>
      </c>
      <c r="L29" s="2">
        <v>26</v>
      </c>
      <c r="M29" s="6">
        <v>8.2030000000000002E-3</v>
      </c>
      <c r="Q29" s="4">
        <f t="shared" si="21"/>
        <v>12.5</v>
      </c>
      <c r="R29">
        <f t="shared" si="0"/>
        <v>1000000</v>
      </c>
      <c r="S29">
        <f t="shared" si="1"/>
        <v>5171.0525280286865</v>
      </c>
      <c r="U29">
        <f t="shared" si="13"/>
        <v>8.2030000000000002E-3</v>
      </c>
      <c r="V29">
        <f t="shared" si="14"/>
        <v>0.01</v>
      </c>
      <c r="W29">
        <f t="shared" si="15"/>
        <v>0.69272456347873546</v>
      </c>
      <c r="X29">
        <f t="shared" si="16"/>
        <v>5.6824195942160672E-3</v>
      </c>
      <c r="Y29">
        <f t="shared" si="17"/>
        <v>6.9272456347873549E-3</v>
      </c>
      <c r="Z29">
        <f t="shared" si="18"/>
        <v>0.68011489824973204</v>
      </c>
      <c r="AB29">
        <f t="shared" si="19"/>
        <v>3639.0294725219301</v>
      </c>
      <c r="AC29">
        <f t="shared" si="2"/>
        <v>3516.9098639442495</v>
      </c>
      <c r="AE29">
        <f t="shared" si="3"/>
        <v>0</v>
      </c>
      <c r="AF29">
        <f t="shared" si="4"/>
        <v>0</v>
      </c>
      <c r="AG29">
        <f t="shared" si="4"/>
        <v>-8.5014362281216513</v>
      </c>
      <c r="AH29">
        <f t="shared" si="5"/>
        <v>-5682.4195942160668</v>
      </c>
      <c r="AI29">
        <f t="shared" si="6"/>
        <v>-5690.9210304441885</v>
      </c>
      <c r="AJ29">
        <f t="shared" si="7"/>
        <v>122.11960857768054</v>
      </c>
      <c r="AK29">
        <f t="shared" si="22"/>
        <v>254.73206307653513</v>
      </c>
      <c r="AL29">
        <f t="shared" si="8"/>
        <v>-5314.0693587899732</v>
      </c>
      <c r="AN29">
        <f t="shared" si="9"/>
        <v>0</v>
      </c>
      <c r="AO29">
        <f t="shared" si="9"/>
        <v>0</v>
      </c>
      <c r="AP29">
        <f t="shared" si="9"/>
        <v>-0.44650231194753109</v>
      </c>
      <c r="AQ29">
        <f t="shared" si="9"/>
        <v>-298.44527656170038</v>
      </c>
      <c r="AR29">
        <f t="shared" si="9"/>
        <v>-298.89177887364792</v>
      </c>
      <c r="AS29">
        <f t="shared" si="9"/>
        <v>6.4138206887554698</v>
      </c>
      <c r="AT29">
        <f t="shared" si="9"/>
        <v>13.378734138427712</v>
      </c>
      <c r="AU29">
        <f t="shared" si="9"/>
        <v>-279.09922404646477</v>
      </c>
      <c r="AW29">
        <v>26</v>
      </c>
      <c r="AX29">
        <f>IF(Z29&gt;0, (R29*SUMPRODUCT(K29:$K$98, X29:$X$98)-K29*$AZ$3)/Z29, 0)</f>
        <v>5171.0525280286865</v>
      </c>
    </row>
    <row r="30" spans="5:50" x14ac:dyDescent="0.25">
      <c r="E30">
        <v>2030</v>
      </c>
      <c r="F30" s="5">
        <f>EconomicRates!C70</f>
        <v>3.5571999999999999E-2</v>
      </c>
      <c r="G30" s="5">
        <f>EconomicRates!D70</f>
        <v>7.0000000000000007E-2</v>
      </c>
      <c r="H30" s="5">
        <f t="shared" si="10"/>
        <v>0.12000000000000001</v>
      </c>
      <c r="I30" s="5">
        <f t="shared" si="11"/>
        <v>1.1200000000000001</v>
      </c>
      <c r="J30">
        <f t="shared" si="12"/>
        <v>0.89285714285714279</v>
      </c>
      <c r="K30">
        <f t="shared" si="20"/>
        <v>4.6893579840763422E-2</v>
      </c>
      <c r="L30" s="2">
        <v>27</v>
      </c>
      <c r="M30" s="6">
        <v>8.7950000000000007E-3</v>
      </c>
      <c r="Q30" s="4">
        <f t="shared" si="21"/>
        <v>12.5</v>
      </c>
      <c r="R30">
        <f t="shared" si="0"/>
        <v>1000000</v>
      </c>
      <c r="S30">
        <f t="shared" si="1"/>
        <v>5086.0722129231244</v>
      </c>
      <c r="U30">
        <f t="shared" si="13"/>
        <v>8.7950000000000007E-3</v>
      </c>
      <c r="V30">
        <f t="shared" si="14"/>
        <v>0.01</v>
      </c>
      <c r="W30">
        <f t="shared" si="15"/>
        <v>0.68011489824973204</v>
      </c>
      <c r="X30">
        <f t="shared" si="16"/>
        <v>5.9816105301063937E-3</v>
      </c>
      <c r="Y30">
        <f t="shared" si="17"/>
        <v>6.8011489824973204E-3</v>
      </c>
      <c r="Z30">
        <f t="shared" si="18"/>
        <v>0.66733213873712838</v>
      </c>
      <c r="AB30">
        <f t="shared" si="19"/>
        <v>3516.9098639442495</v>
      </c>
      <c r="AC30">
        <f t="shared" si="2"/>
        <v>3394.0994476214678</v>
      </c>
      <c r="AE30">
        <f t="shared" si="3"/>
        <v>0</v>
      </c>
      <c r="AF30">
        <f t="shared" si="4"/>
        <v>0</v>
      </c>
      <c r="AG30">
        <f t="shared" si="4"/>
        <v>-8.3416517342141052</v>
      </c>
      <c r="AH30">
        <f t="shared" si="5"/>
        <v>-5981.6105301063935</v>
      </c>
      <c r="AI30">
        <f t="shared" si="6"/>
        <v>-5989.9521818406074</v>
      </c>
      <c r="AJ30">
        <f t="shared" si="7"/>
        <v>122.81041632278175</v>
      </c>
      <c r="AK30">
        <f t="shared" si="22"/>
        <v>246.1836904760975</v>
      </c>
      <c r="AL30">
        <f t="shared" si="8"/>
        <v>-5620.9580750417281</v>
      </c>
      <c r="AN30">
        <f t="shared" si="9"/>
        <v>0</v>
      </c>
      <c r="AO30">
        <f t="shared" si="9"/>
        <v>0</v>
      </c>
      <c r="AP30">
        <f t="shared" si="9"/>
        <v>-0.39116991160221182</v>
      </c>
      <c r="AQ30">
        <f t="shared" si="9"/>
        <v>-280.49913096989536</v>
      </c>
      <c r="AR30">
        <f t="shared" si="9"/>
        <v>-280.89030088149758</v>
      </c>
      <c r="AS30">
        <f t="shared" si="9"/>
        <v>5.7590200631097614</v>
      </c>
      <c r="AT30">
        <f t="shared" si="9"/>
        <v>11.544434544834667</v>
      </c>
      <c r="AU30">
        <f t="shared" si="9"/>
        <v>-263.58684627355314</v>
      </c>
      <c r="AW30">
        <v>27</v>
      </c>
      <c r="AX30">
        <f>IF(Z30&gt;0, (R30*SUMPRODUCT(K30:$K$98, X30:$X$98)-K30*$AZ$3)/Z30, 0)</f>
        <v>5086.0722129231244</v>
      </c>
    </row>
    <row r="31" spans="5:50" x14ac:dyDescent="0.25">
      <c r="E31">
        <v>2031</v>
      </c>
      <c r="F31" s="5">
        <f>EconomicRates!C71</f>
        <v>3.5571999999999999E-2</v>
      </c>
      <c r="G31" s="5">
        <f>EconomicRates!D71</f>
        <v>7.0000000000000007E-2</v>
      </c>
      <c r="H31" s="5">
        <f t="shared" si="10"/>
        <v>0.12000000000000001</v>
      </c>
      <c r="I31" s="5">
        <f t="shared" si="11"/>
        <v>1.1200000000000001</v>
      </c>
      <c r="J31">
        <f t="shared" si="12"/>
        <v>0.89285714285714279</v>
      </c>
      <c r="K31">
        <f t="shared" si="20"/>
        <v>4.1869267714967337E-2</v>
      </c>
      <c r="L31" s="2">
        <v>28</v>
      </c>
      <c r="M31" s="6">
        <v>9.4780000000000003E-3</v>
      </c>
      <c r="Q31" s="4">
        <f t="shared" si="21"/>
        <v>12.5</v>
      </c>
      <c r="R31">
        <f t="shared" si="0"/>
        <v>1000000</v>
      </c>
      <c r="S31">
        <f t="shared" si="1"/>
        <v>4998.086511104123</v>
      </c>
      <c r="U31">
        <f t="shared" si="13"/>
        <v>9.4780000000000003E-3</v>
      </c>
      <c r="V31">
        <f t="shared" si="14"/>
        <v>0.01</v>
      </c>
      <c r="W31">
        <f t="shared" si="15"/>
        <v>0.66733213873712838</v>
      </c>
      <c r="X31">
        <f t="shared" si="16"/>
        <v>6.3249740109505032E-3</v>
      </c>
      <c r="Y31">
        <f t="shared" si="17"/>
        <v>6.6733213873712838E-3</v>
      </c>
      <c r="Z31">
        <f t="shared" si="18"/>
        <v>0.65433384333880651</v>
      </c>
      <c r="AB31">
        <f t="shared" si="19"/>
        <v>3394.0994476214678</v>
      </c>
      <c r="AC31">
        <f t="shared" si="2"/>
        <v>3270.4171561506073</v>
      </c>
      <c r="AE31">
        <f t="shared" si="3"/>
        <v>0</v>
      </c>
      <c r="AF31">
        <f t="shared" si="4"/>
        <v>0</v>
      </c>
      <c r="AG31">
        <f t="shared" si="4"/>
        <v>-8.1791730417350816</v>
      </c>
      <c r="AH31">
        <f t="shared" si="5"/>
        <v>-6324.9740109505028</v>
      </c>
      <c r="AI31">
        <f t="shared" si="6"/>
        <v>-6333.1531839922382</v>
      </c>
      <c r="AJ31">
        <f t="shared" si="7"/>
        <v>123.68229147086049</v>
      </c>
      <c r="AK31">
        <f t="shared" si="22"/>
        <v>237.58696133350276</v>
      </c>
      <c r="AL31">
        <f t="shared" si="8"/>
        <v>-5971.8839311878755</v>
      </c>
      <c r="AN31">
        <f t="shared" si="9"/>
        <v>0</v>
      </c>
      <c r="AO31">
        <f t="shared" si="9"/>
        <v>0</v>
      </c>
      <c r="AP31">
        <f t="shared" si="9"/>
        <v>-0.34245598577144987</v>
      </c>
      <c r="AQ31">
        <f t="shared" si="9"/>
        <v>-264.82203015469736</v>
      </c>
      <c r="AR31">
        <f t="shared" si="9"/>
        <v>-265.1644861404688</v>
      </c>
      <c r="AS31">
        <f t="shared" si="9"/>
        <v>5.1784869731940795</v>
      </c>
      <c r="AT31">
        <f t="shared" si="9"/>
        <v>9.9475920896580199</v>
      </c>
      <c r="AU31">
        <f t="shared" si="9"/>
        <v>-250.03840707761674</v>
      </c>
      <c r="AW31">
        <v>28</v>
      </c>
      <c r="AX31">
        <f>IF(Z31&gt;0, (R31*SUMPRODUCT(K31:$K$98, X31:$X$98)-K31*$AZ$3)/Z31, 0)</f>
        <v>4998.086511104123</v>
      </c>
    </row>
    <row r="32" spans="5:50" x14ac:dyDescent="0.25">
      <c r="E32">
        <v>2032</v>
      </c>
      <c r="F32" s="5">
        <f>EconomicRates!C72</f>
        <v>3.5571999999999999E-2</v>
      </c>
      <c r="G32" s="5">
        <f>EconomicRates!D72</f>
        <v>7.0000000000000007E-2</v>
      </c>
      <c r="H32" s="5">
        <f t="shared" si="10"/>
        <v>0.12000000000000001</v>
      </c>
      <c r="I32" s="5">
        <f t="shared" si="11"/>
        <v>1.1200000000000001</v>
      </c>
      <c r="J32">
        <f t="shared" si="12"/>
        <v>0.89285714285714279</v>
      </c>
      <c r="K32">
        <f t="shared" si="20"/>
        <v>3.7383274745506546E-2</v>
      </c>
      <c r="L32" s="2">
        <v>29</v>
      </c>
      <c r="M32" s="6">
        <v>1.0265E-2</v>
      </c>
      <c r="Q32" s="4">
        <f t="shared" si="21"/>
        <v>12.5</v>
      </c>
      <c r="R32">
        <f t="shared" si="0"/>
        <v>1000000</v>
      </c>
      <c r="S32">
        <f t="shared" si="1"/>
        <v>4906.7834596618659</v>
      </c>
      <c r="U32">
        <f t="shared" si="13"/>
        <v>1.0265E-2</v>
      </c>
      <c r="V32">
        <f t="shared" si="14"/>
        <v>0.01</v>
      </c>
      <c r="W32">
        <f t="shared" si="15"/>
        <v>0.65433384333880651</v>
      </c>
      <c r="X32">
        <f t="shared" si="16"/>
        <v>6.716736901872849E-3</v>
      </c>
      <c r="Y32">
        <f t="shared" si="17"/>
        <v>6.5433384333880651E-3</v>
      </c>
      <c r="Z32">
        <f t="shared" si="18"/>
        <v>0.64107376800354565</v>
      </c>
      <c r="AB32">
        <f t="shared" si="19"/>
        <v>3270.4171561506073</v>
      </c>
      <c r="AC32">
        <f t="shared" si="2"/>
        <v>3145.6101612629063</v>
      </c>
      <c r="AE32">
        <f t="shared" si="3"/>
        <v>0</v>
      </c>
      <c r="AF32">
        <f t="shared" si="4"/>
        <v>0</v>
      </c>
      <c r="AG32">
        <f t="shared" si="4"/>
        <v>-8.0134221000443198</v>
      </c>
      <c r="AH32">
        <f t="shared" si="5"/>
        <v>-6716.7369018728486</v>
      </c>
      <c r="AI32">
        <f t="shared" si="6"/>
        <v>-6724.7503239728931</v>
      </c>
      <c r="AJ32">
        <f t="shared" si="7"/>
        <v>124.80699488770097</v>
      </c>
      <c r="AK32">
        <f t="shared" si="22"/>
        <v>228.92920093054252</v>
      </c>
      <c r="AL32">
        <f t="shared" si="8"/>
        <v>-6371.0141281546494</v>
      </c>
      <c r="AN32">
        <f t="shared" si="9"/>
        <v>0</v>
      </c>
      <c r="AO32">
        <f t="shared" si="9"/>
        <v>0</v>
      </c>
      <c r="AP32">
        <f t="shared" si="9"/>
        <v>-0.29956796001767083</v>
      </c>
      <c r="AQ32">
        <f t="shared" si="9"/>
        <v>-251.09362099599514</v>
      </c>
      <c r="AR32">
        <f t="shared" si="9"/>
        <v>-251.39318895601281</v>
      </c>
      <c r="AS32">
        <f t="shared" si="9"/>
        <v>4.6656941800479563</v>
      </c>
      <c r="AT32">
        <f t="shared" si="9"/>
        <v>8.5581232156557441</v>
      </c>
      <c r="AU32">
        <f t="shared" si="9"/>
        <v>-238.16937156030912</v>
      </c>
      <c r="AW32">
        <v>29</v>
      </c>
      <c r="AX32">
        <f>IF(Z32&gt;0, (R32*SUMPRODUCT(K32:$K$98, X32:$X$98)-K32*$AZ$3)/Z32, 0)</f>
        <v>4906.7834596618659</v>
      </c>
    </row>
    <row r="33" spans="5:50" x14ac:dyDescent="0.25">
      <c r="E33">
        <v>2033</v>
      </c>
      <c r="F33" s="5">
        <f>EconomicRates!C73</f>
        <v>3.5571999999999999E-2</v>
      </c>
      <c r="G33" s="5">
        <f>EconomicRates!D73</f>
        <v>7.0000000000000007E-2</v>
      </c>
      <c r="H33" s="5">
        <f t="shared" si="10"/>
        <v>0.12000000000000001</v>
      </c>
      <c r="I33" s="5">
        <f t="shared" si="11"/>
        <v>1.1200000000000001</v>
      </c>
      <c r="J33">
        <f t="shared" si="12"/>
        <v>0.89285714285714279</v>
      </c>
      <c r="K33">
        <f t="shared" si="20"/>
        <v>3.337792387991656E-2</v>
      </c>
      <c r="L33" s="2">
        <v>30</v>
      </c>
      <c r="M33" s="6">
        <v>1.1204E-2</v>
      </c>
      <c r="Q33" s="4">
        <f t="shared" si="21"/>
        <v>12.5</v>
      </c>
      <c r="R33">
        <f t="shared" si="0"/>
        <v>1000000</v>
      </c>
      <c r="S33">
        <f t="shared" si="1"/>
        <v>4812.1499459742763</v>
      </c>
      <c r="U33">
        <f t="shared" si="13"/>
        <v>1.1204E-2</v>
      </c>
      <c r="V33">
        <f t="shared" si="14"/>
        <v>0.01</v>
      </c>
      <c r="W33">
        <f t="shared" si="15"/>
        <v>0.64107376800354565</v>
      </c>
      <c r="X33">
        <f t="shared" si="16"/>
        <v>7.1825904967117256E-3</v>
      </c>
      <c r="Y33">
        <f t="shared" si="17"/>
        <v>6.4107376800354565E-3</v>
      </c>
      <c r="Z33">
        <f t="shared" si="18"/>
        <v>0.62748043982679846</v>
      </c>
      <c r="AB33">
        <f t="shared" si="19"/>
        <v>3145.6101612629063</v>
      </c>
      <c r="AC33">
        <f t="shared" si="2"/>
        <v>3019.5299646124436</v>
      </c>
      <c r="AE33">
        <f t="shared" si="3"/>
        <v>0</v>
      </c>
      <c r="AF33">
        <f t="shared" si="4"/>
        <v>0</v>
      </c>
      <c r="AG33">
        <f t="shared" si="4"/>
        <v>-7.8435054978349807</v>
      </c>
      <c r="AH33">
        <f t="shared" si="5"/>
        <v>-7182.5904967117258</v>
      </c>
      <c r="AI33">
        <f t="shared" si="6"/>
        <v>-7190.4340022095612</v>
      </c>
      <c r="AJ33">
        <f t="shared" si="7"/>
        <v>126.08019665046277</v>
      </c>
      <c r="AK33">
        <f t="shared" si="22"/>
        <v>220.19271128840347</v>
      </c>
      <c r="AL33">
        <f t="shared" si="8"/>
        <v>-6844.1610942706948</v>
      </c>
      <c r="AN33">
        <f t="shared" si="9"/>
        <v>0</v>
      </c>
      <c r="AO33">
        <f t="shared" si="9"/>
        <v>0</v>
      </c>
      <c r="AP33">
        <f t="shared" si="9"/>
        <v>-0.26179992945844305</v>
      </c>
      <c r="AQ33">
        <f t="shared" si="9"/>
        <v>-239.73995885985605</v>
      </c>
      <c r="AR33">
        <f t="shared" si="9"/>
        <v>-240.00175878931452</v>
      </c>
      <c r="AS33">
        <f t="shared" si="9"/>
        <v>4.2082952065640571</v>
      </c>
      <c r="AT33">
        <f t="shared" si="9"/>
        <v>7.3495755562967746</v>
      </c>
      <c r="AU33">
        <f t="shared" si="9"/>
        <v>-228.44388802645369</v>
      </c>
      <c r="AW33">
        <v>30</v>
      </c>
      <c r="AX33">
        <f>IF(Z33&gt;0, (R33*SUMPRODUCT(K33:$K$98, X33:$X$98)-K33*$AZ$3)/Z33, 0)</f>
        <v>4812.1499459742763</v>
      </c>
    </row>
    <row r="34" spans="5:50" x14ac:dyDescent="0.25">
      <c r="E34">
        <v>2034</v>
      </c>
      <c r="F34" s="5">
        <f>EconomicRates!C74</f>
        <v>3.5571999999999999E-2</v>
      </c>
      <c r="G34" s="5">
        <f>EconomicRates!D74</f>
        <v>7.0000000000000007E-2</v>
      </c>
      <c r="H34" s="5">
        <f t="shared" si="10"/>
        <v>0.12000000000000001</v>
      </c>
      <c r="I34" s="5">
        <f t="shared" si="11"/>
        <v>1.1200000000000001</v>
      </c>
      <c r="J34">
        <f t="shared" si="12"/>
        <v>0.89285714285714279</v>
      </c>
      <c r="K34">
        <f t="shared" si="20"/>
        <v>2.9801717749925499E-2</v>
      </c>
      <c r="L34" s="2">
        <v>31</v>
      </c>
      <c r="M34" s="6">
        <v>1.2285000000000001E-2</v>
      </c>
      <c r="Q34" s="4">
        <f t="shared" si="21"/>
        <v>12.5</v>
      </c>
      <c r="R34">
        <f t="shared" si="0"/>
        <v>1000000</v>
      </c>
      <c r="S34">
        <f t="shared" si="1"/>
        <v>4712.9960773679968</v>
      </c>
      <c r="U34">
        <f t="shared" si="13"/>
        <v>1.2285000000000001E-2</v>
      </c>
      <c r="V34">
        <f t="shared" si="14"/>
        <v>0.01</v>
      </c>
      <c r="W34">
        <f t="shared" si="15"/>
        <v>0.62748043982679846</v>
      </c>
      <c r="X34">
        <f t="shared" si="16"/>
        <v>7.7085972032722196E-3</v>
      </c>
      <c r="Y34">
        <f t="shared" si="17"/>
        <v>6.2748043982679847E-3</v>
      </c>
      <c r="Z34">
        <f t="shared" si="18"/>
        <v>0.61349703822525825</v>
      </c>
      <c r="AB34">
        <f t="shared" si="19"/>
        <v>3019.5299646124436</v>
      </c>
      <c r="AC34">
        <f t="shared" si="2"/>
        <v>2891.4091346325263</v>
      </c>
      <c r="AE34">
        <f t="shared" si="3"/>
        <v>0</v>
      </c>
      <c r="AF34">
        <f t="shared" si="4"/>
        <v>0</v>
      </c>
      <c r="AG34">
        <f t="shared" si="4"/>
        <v>-7.6687129778157281</v>
      </c>
      <c r="AH34">
        <f t="shared" si="5"/>
        <v>-7708.5972032722193</v>
      </c>
      <c r="AI34">
        <f t="shared" si="6"/>
        <v>-7716.2659162500349</v>
      </c>
      <c r="AJ34">
        <f t="shared" si="7"/>
        <v>128.12082997991729</v>
      </c>
      <c r="AK34">
        <f t="shared" si="22"/>
        <v>211.36709752287106</v>
      </c>
      <c r="AL34">
        <f t="shared" si="8"/>
        <v>-7376.7779887472461</v>
      </c>
      <c r="AN34">
        <f t="shared" si="9"/>
        <v>0</v>
      </c>
      <c r="AO34">
        <f t="shared" si="9"/>
        <v>0</v>
      </c>
      <c r="AP34">
        <f t="shared" si="9"/>
        <v>-0.22854081967005502</v>
      </c>
      <c r="AQ34">
        <f t="shared" si="9"/>
        <v>-229.72943809978375</v>
      </c>
      <c r="AR34">
        <f t="shared" si="9"/>
        <v>-229.95797891945381</v>
      </c>
      <c r="AS34">
        <f t="shared" si="9"/>
        <v>3.818220812947688</v>
      </c>
      <c r="AT34">
        <f t="shared" si="9"/>
        <v>6.2991025819975803</v>
      </c>
      <c r="AU34">
        <f t="shared" ref="AU34:AU79" si="23">AL34*$K34</f>
        <v>-219.84065552450852</v>
      </c>
      <c r="AW34">
        <v>31</v>
      </c>
      <c r="AX34">
        <f>IF(Z34&gt;0, (R34*SUMPRODUCT(K34:$K$98, X34:$X$98)-K34*$AZ$3)/Z34, 0)</f>
        <v>4712.9960773679968</v>
      </c>
    </row>
    <row r="35" spans="5:50" x14ac:dyDescent="0.25">
      <c r="E35">
        <v>2035</v>
      </c>
      <c r="F35" s="5">
        <f>EconomicRates!C75</f>
        <v>3.5571999999999999E-2</v>
      </c>
      <c r="G35" s="5">
        <f>EconomicRates!D75</f>
        <v>7.0000000000000007E-2</v>
      </c>
      <c r="H35" s="5">
        <f t="shared" si="10"/>
        <v>0.12000000000000001</v>
      </c>
      <c r="I35" s="5">
        <f t="shared" si="11"/>
        <v>1.1200000000000001</v>
      </c>
      <c r="J35">
        <f t="shared" si="12"/>
        <v>0.89285714285714279</v>
      </c>
      <c r="K35">
        <f t="shared" si="20"/>
        <v>2.660867656243348E-2</v>
      </c>
      <c r="L35" s="2">
        <v>32</v>
      </c>
      <c r="M35" s="6">
        <v>1.3528E-2</v>
      </c>
      <c r="Q35" s="4">
        <f t="shared" si="21"/>
        <v>12.5</v>
      </c>
      <c r="R35">
        <f t="shared" si="0"/>
        <v>1000000</v>
      </c>
      <c r="S35">
        <f t="shared" si="1"/>
        <v>4609.4335795513489</v>
      </c>
      <c r="U35">
        <f t="shared" si="13"/>
        <v>1.3528E-2</v>
      </c>
      <c r="V35">
        <f t="shared" si="14"/>
        <v>0.01</v>
      </c>
      <c r="W35">
        <f t="shared" si="15"/>
        <v>0.61349703822525825</v>
      </c>
      <c r="X35">
        <f t="shared" si="16"/>
        <v>8.2993879331112932E-3</v>
      </c>
      <c r="Y35">
        <f t="shared" si="17"/>
        <v>6.1349703822525829E-3</v>
      </c>
      <c r="Z35">
        <f t="shared" si="18"/>
        <v>0.59906267990989437</v>
      </c>
      <c r="AB35">
        <f t="shared" si="19"/>
        <v>2891.4091346325263</v>
      </c>
      <c r="AC35">
        <f t="shared" si="2"/>
        <v>2761.3396330326882</v>
      </c>
      <c r="AE35">
        <f t="shared" si="3"/>
        <v>0</v>
      </c>
      <c r="AF35">
        <f t="shared" ref="AF35:AG66" si="24">-$Z35*P35</f>
        <v>0</v>
      </c>
      <c r="AG35">
        <f t="shared" si="24"/>
        <v>-7.4882834988736793</v>
      </c>
      <c r="AH35">
        <f t="shared" si="5"/>
        <v>-8299.387933111293</v>
      </c>
      <c r="AI35">
        <f t="shared" ref="AI35:AI66" si="25">SUM(AE35:AH35)</f>
        <v>-8306.876216610166</v>
      </c>
      <c r="AJ35">
        <f t="shared" si="7"/>
        <v>130.06950159983808</v>
      </c>
      <c r="AK35">
        <f t="shared" si="22"/>
        <v>202.39863942427687</v>
      </c>
      <c r="AL35">
        <f t="shared" si="8"/>
        <v>-7974.4080755860514</v>
      </c>
      <c r="AN35">
        <f t="shared" ref="AN35:AT66" si="26">AE35*$K35</f>
        <v>0</v>
      </c>
      <c r="AO35">
        <f t="shared" si="26"/>
        <v>0</v>
      </c>
      <c r="AP35">
        <f t="shared" si="26"/>
        <v>-0.19925331362933743</v>
      </c>
      <c r="AQ35">
        <f t="shared" si="26"/>
        <v>-220.83572917832171</v>
      </c>
      <c r="AR35">
        <f t="shared" si="26"/>
        <v>-221.03498249195101</v>
      </c>
      <c r="AS35">
        <f t="shared" si="26"/>
        <v>3.4609772987070153</v>
      </c>
      <c r="AT35">
        <f t="shared" si="26"/>
        <v>5.3855599331171806</v>
      </c>
      <c r="AU35">
        <f t="shared" si="23"/>
        <v>-212.18844526012683</v>
      </c>
      <c r="AW35">
        <v>32</v>
      </c>
      <c r="AX35">
        <f>IF(Z35&gt;0, (R35*SUMPRODUCT(K35:$K$98, X35:$X$98)-K35*$AZ$3)/Z35, 0)</f>
        <v>4609.4335795513489</v>
      </c>
    </row>
    <row r="36" spans="5:50" x14ac:dyDescent="0.25">
      <c r="E36">
        <v>2036</v>
      </c>
      <c r="F36" s="5">
        <f>EconomicRates!C76</f>
        <v>3.5571999999999999E-2</v>
      </c>
      <c r="G36" s="5">
        <f>EconomicRates!D76</f>
        <v>7.0000000000000007E-2</v>
      </c>
      <c r="H36" s="5">
        <f t="shared" si="10"/>
        <v>0.12000000000000001</v>
      </c>
      <c r="I36" s="5">
        <f t="shared" si="11"/>
        <v>1.1200000000000001</v>
      </c>
      <c r="J36">
        <f t="shared" si="12"/>
        <v>0.89285714285714279</v>
      </c>
      <c r="K36">
        <f t="shared" si="20"/>
        <v>2.3757746930744176E-2</v>
      </c>
      <c r="L36" s="2">
        <v>33</v>
      </c>
      <c r="M36" s="6">
        <v>1.4963000000000001E-2</v>
      </c>
      <c r="Q36" s="4">
        <f t="shared" si="21"/>
        <v>12.5</v>
      </c>
      <c r="R36">
        <f t="shared" si="0"/>
        <v>1000000</v>
      </c>
      <c r="S36">
        <f t="shared" si="1"/>
        <v>4501.7098507440942</v>
      </c>
      <c r="U36">
        <f t="shared" si="13"/>
        <v>1.4963000000000001E-2</v>
      </c>
      <c r="V36">
        <f t="shared" si="14"/>
        <v>0.01</v>
      </c>
      <c r="W36">
        <f t="shared" si="15"/>
        <v>0.59906267990989437</v>
      </c>
      <c r="X36">
        <f t="shared" si="16"/>
        <v>8.9637748794917493E-3</v>
      </c>
      <c r="Y36">
        <f t="shared" si="17"/>
        <v>5.9906267990989439E-3</v>
      </c>
      <c r="Z36">
        <f t="shared" si="18"/>
        <v>0.58410827823130373</v>
      </c>
      <c r="AB36">
        <f t="shared" si="19"/>
        <v>2761.3396330326882</v>
      </c>
      <c r="AC36">
        <f t="shared" si="2"/>
        <v>2629.4859900150323</v>
      </c>
      <c r="AE36">
        <f t="shared" si="3"/>
        <v>0</v>
      </c>
      <c r="AF36">
        <f t="shared" si="24"/>
        <v>0</v>
      </c>
      <c r="AG36">
        <f t="shared" si="24"/>
        <v>-7.301353477891297</v>
      </c>
      <c r="AH36">
        <f t="shared" si="5"/>
        <v>-8963.7748794917497</v>
      </c>
      <c r="AI36">
        <f t="shared" si="25"/>
        <v>-8971.0762329696408</v>
      </c>
      <c r="AJ36">
        <f t="shared" si="7"/>
        <v>131.85364301765594</v>
      </c>
      <c r="AK36">
        <f t="shared" si="22"/>
        <v>193.29377431228818</v>
      </c>
      <c r="AL36">
        <f t="shared" si="8"/>
        <v>-8645.9288156396979</v>
      </c>
      <c r="AN36">
        <f t="shared" si="26"/>
        <v>0</v>
      </c>
      <c r="AO36">
        <f t="shared" si="26"/>
        <v>0</v>
      </c>
      <c r="AP36">
        <f t="shared" si="26"/>
        <v>-0.17346370817965026</v>
      </c>
      <c r="AQ36">
        <f t="shared" si="26"/>
        <v>-212.95909513112687</v>
      </c>
      <c r="AR36">
        <f t="shared" si="26"/>
        <v>-213.13255883930651</v>
      </c>
      <c r="AS36">
        <f t="shared" si="26"/>
        <v>3.1325454827101535</v>
      </c>
      <c r="AT36">
        <f t="shared" si="26"/>
        <v>4.5922245733997222</v>
      </c>
      <c r="AU36">
        <f t="shared" si="23"/>
        <v>-205.40778878319665</v>
      </c>
      <c r="AW36">
        <v>33</v>
      </c>
      <c r="AX36">
        <f>IF(Z36&gt;0, (R36*SUMPRODUCT(K36:$K$98, X36:$X$98)-K36*$AZ$3)/Z36, 0)</f>
        <v>4501.7098507440942</v>
      </c>
    </row>
    <row r="37" spans="5:50" x14ac:dyDescent="0.25">
      <c r="E37">
        <v>2037</v>
      </c>
      <c r="F37" s="5">
        <f>EconomicRates!C77</f>
        <v>3.5571999999999999E-2</v>
      </c>
      <c r="G37" s="5">
        <f>EconomicRates!D77</f>
        <v>7.0000000000000007E-2</v>
      </c>
      <c r="H37" s="5">
        <f t="shared" si="10"/>
        <v>0.12000000000000001</v>
      </c>
      <c r="I37" s="5">
        <f t="shared" si="11"/>
        <v>1.1200000000000001</v>
      </c>
      <c r="J37">
        <f t="shared" si="12"/>
        <v>0.89285714285714279</v>
      </c>
      <c r="K37">
        <f t="shared" si="20"/>
        <v>2.1212274045307299E-2</v>
      </c>
      <c r="L37" s="2">
        <v>34</v>
      </c>
      <c r="M37" s="6">
        <v>1.6567999999999999E-2</v>
      </c>
      <c r="Q37" s="4">
        <f t="shared" si="21"/>
        <v>12.5</v>
      </c>
      <c r="R37">
        <f t="shared" si="0"/>
        <v>1000000</v>
      </c>
      <c r="S37">
        <f t="shared" si="1"/>
        <v>4389.7651192277153</v>
      </c>
      <c r="U37">
        <f t="shared" si="13"/>
        <v>1.6567999999999999E-2</v>
      </c>
      <c r="V37">
        <f t="shared" si="14"/>
        <v>0.01</v>
      </c>
      <c r="W37">
        <f t="shared" si="15"/>
        <v>0.58410827823130373</v>
      </c>
      <c r="X37">
        <f t="shared" si="16"/>
        <v>9.6775059537362405E-3</v>
      </c>
      <c r="Y37">
        <f t="shared" si="17"/>
        <v>5.8410827823130373E-3</v>
      </c>
      <c r="Z37">
        <f t="shared" si="18"/>
        <v>0.56858968949525446</v>
      </c>
      <c r="AB37">
        <f t="shared" si="19"/>
        <v>2629.4859900150323</v>
      </c>
      <c r="AC37">
        <f t="shared" si="2"/>
        <v>2495.9751860987853</v>
      </c>
      <c r="AE37">
        <f t="shared" si="3"/>
        <v>0</v>
      </c>
      <c r="AF37">
        <f t="shared" si="24"/>
        <v>0</v>
      </c>
      <c r="AG37">
        <f t="shared" si="24"/>
        <v>-7.1073711186906809</v>
      </c>
      <c r="AH37">
        <f t="shared" si="5"/>
        <v>-9677.5059537362413</v>
      </c>
      <c r="AI37">
        <f t="shared" si="25"/>
        <v>-9684.6133248549322</v>
      </c>
      <c r="AJ37">
        <f t="shared" si="7"/>
        <v>133.51080391624691</v>
      </c>
      <c r="AK37">
        <f t="shared" si="22"/>
        <v>184.06401930105227</v>
      </c>
      <c r="AL37">
        <f t="shared" si="8"/>
        <v>-9367.0385016376331</v>
      </c>
      <c r="AN37">
        <f t="shared" si="26"/>
        <v>0</v>
      </c>
      <c r="AO37">
        <f t="shared" si="26"/>
        <v>0</v>
      </c>
      <c r="AP37">
        <f t="shared" si="26"/>
        <v>-0.15076350391136903</v>
      </c>
      <c r="AQ37">
        <f t="shared" si="26"/>
        <v>-205.28190836574612</v>
      </c>
      <c r="AR37">
        <f t="shared" si="26"/>
        <v>-205.4326718696575</v>
      </c>
      <c r="AS37">
        <f t="shared" si="26"/>
        <v>2.8320677606807165</v>
      </c>
      <c r="AT37">
        <f t="shared" si="26"/>
        <v>3.9044164192946527</v>
      </c>
      <c r="AU37">
        <f t="shared" si="23"/>
        <v>-198.69618768968215</v>
      </c>
      <c r="AW37">
        <v>34</v>
      </c>
      <c r="AX37">
        <f>IF(Z37&gt;0, (R37*SUMPRODUCT(K37:$K$98, X37:$X$98)-K37*$AZ$3)/Z37, 0)</f>
        <v>4389.7651192277153</v>
      </c>
    </row>
    <row r="38" spans="5:50" x14ac:dyDescent="0.25">
      <c r="E38">
        <v>2038</v>
      </c>
      <c r="F38" s="5">
        <f>EconomicRates!C78</f>
        <v>3.5571999999999999E-2</v>
      </c>
      <c r="G38" s="5">
        <f>EconomicRates!D78</f>
        <v>7.0000000000000007E-2</v>
      </c>
      <c r="H38" s="5">
        <f t="shared" si="10"/>
        <v>0.12000000000000001</v>
      </c>
      <c r="I38" s="5">
        <f t="shared" si="11"/>
        <v>1.1200000000000001</v>
      </c>
      <c r="J38">
        <f t="shared" si="12"/>
        <v>0.89285714285714279</v>
      </c>
      <c r="K38">
        <f t="shared" si="20"/>
        <v>1.8939530397595803E-2</v>
      </c>
      <c r="L38" s="2">
        <v>35</v>
      </c>
      <c r="M38" s="6">
        <v>1.8353999999999999E-2</v>
      </c>
      <c r="Q38" s="4">
        <f t="shared" si="21"/>
        <v>12.5</v>
      </c>
      <c r="R38">
        <f t="shared" si="0"/>
        <v>1000000</v>
      </c>
      <c r="S38">
        <f t="shared" si="1"/>
        <v>4274.6904625195657</v>
      </c>
      <c r="U38">
        <f t="shared" si="13"/>
        <v>1.8353999999999999E-2</v>
      </c>
      <c r="V38">
        <f t="shared" si="14"/>
        <v>0.01</v>
      </c>
      <c r="W38">
        <f t="shared" si="15"/>
        <v>0.56858968949525446</v>
      </c>
      <c r="X38">
        <f t="shared" si="16"/>
        <v>1.0435895160995899E-2</v>
      </c>
      <c r="Y38">
        <f t="shared" si="17"/>
        <v>5.6858968949525445E-3</v>
      </c>
      <c r="Z38">
        <f t="shared" si="18"/>
        <v>0.55246789743930602</v>
      </c>
      <c r="AB38">
        <f t="shared" si="19"/>
        <v>2495.9751860987853</v>
      </c>
      <c r="AC38">
        <f t="shared" si="2"/>
        <v>2361.6292520320389</v>
      </c>
      <c r="AE38">
        <f t="shared" si="3"/>
        <v>0</v>
      </c>
      <c r="AF38">
        <f t="shared" si="24"/>
        <v>0</v>
      </c>
      <c r="AG38">
        <f t="shared" si="24"/>
        <v>-6.9058487179913257</v>
      </c>
      <c r="AH38">
        <f t="shared" si="5"/>
        <v>-10435.8951609959</v>
      </c>
      <c r="AI38">
        <f t="shared" si="25"/>
        <v>-10442.801009713892</v>
      </c>
      <c r="AJ38">
        <f t="shared" si="7"/>
        <v>134.34593406674639</v>
      </c>
      <c r="AK38">
        <f t="shared" si="22"/>
        <v>174.718263026915</v>
      </c>
      <c r="AL38">
        <f t="shared" si="8"/>
        <v>-10133.736812620231</v>
      </c>
      <c r="AN38">
        <f t="shared" si="26"/>
        <v>0</v>
      </c>
      <c r="AO38">
        <f t="shared" si="26"/>
        <v>0</v>
      </c>
      <c r="AP38">
        <f t="shared" si="26"/>
        <v>-0.13079353171559471</v>
      </c>
      <c r="AQ38">
        <f t="shared" si="26"/>
        <v>-197.6509536278048</v>
      </c>
      <c r="AR38">
        <f t="shared" si="26"/>
        <v>-197.78174715952039</v>
      </c>
      <c r="AS38">
        <f t="shared" si="26"/>
        <v>2.544448902050545</v>
      </c>
      <c r="AT38">
        <f t="shared" si="26"/>
        <v>3.3090818536133955</v>
      </c>
      <c r="AU38">
        <f t="shared" si="23"/>
        <v>-191.92821640385648</v>
      </c>
      <c r="AW38">
        <v>35</v>
      </c>
      <c r="AX38">
        <f>IF(Z38&gt;0, (R38*SUMPRODUCT(K38:$K$98, X38:$X$98)-K38*$AZ$3)/Z38, 0)</f>
        <v>4274.6904625195657</v>
      </c>
    </row>
    <row r="39" spans="5:50" x14ac:dyDescent="0.25">
      <c r="E39">
        <v>2039</v>
      </c>
      <c r="F39" s="5">
        <f>EconomicRates!C79</f>
        <v>3.5571999999999999E-2</v>
      </c>
      <c r="G39" s="5">
        <f>EconomicRates!D79</f>
        <v>7.0000000000000007E-2</v>
      </c>
      <c r="H39" s="5">
        <f t="shared" si="10"/>
        <v>0.12000000000000001</v>
      </c>
      <c r="I39" s="5">
        <f t="shared" si="11"/>
        <v>1.1200000000000001</v>
      </c>
      <c r="J39">
        <f t="shared" si="12"/>
        <v>0.89285714285714279</v>
      </c>
      <c r="K39">
        <f t="shared" si="20"/>
        <v>1.6910294997853393E-2</v>
      </c>
      <c r="L39" s="2">
        <v>36</v>
      </c>
      <c r="M39" s="6">
        <v>2.0303000000000002E-2</v>
      </c>
      <c r="Q39" s="4">
        <f t="shared" si="21"/>
        <v>12.5</v>
      </c>
      <c r="R39">
        <f t="shared" si="0"/>
        <v>1000000</v>
      </c>
      <c r="S39">
        <f t="shared" si="1"/>
        <v>4157.5582776658102</v>
      </c>
      <c r="U39">
        <f t="shared" si="13"/>
        <v>2.0303000000000002E-2</v>
      </c>
      <c r="V39">
        <f t="shared" si="14"/>
        <v>0.01</v>
      </c>
      <c r="W39">
        <f t="shared" si="15"/>
        <v>0.55246789743930602</v>
      </c>
      <c r="X39">
        <f t="shared" si="16"/>
        <v>1.1216755721710232E-2</v>
      </c>
      <c r="Y39">
        <f t="shared" si="17"/>
        <v>5.52467897439306E-3</v>
      </c>
      <c r="Z39">
        <f t="shared" si="18"/>
        <v>0.53572646274320279</v>
      </c>
      <c r="AB39">
        <f t="shared" si="19"/>
        <v>2361.6292520320389</v>
      </c>
      <c r="AC39">
        <f t="shared" si="2"/>
        <v>2227.3139897426272</v>
      </c>
      <c r="AE39">
        <f t="shared" si="3"/>
        <v>0</v>
      </c>
      <c r="AF39">
        <f t="shared" si="24"/>
        <v>0</v>
      </c>
      <c r="AG39">
        <f t="shared" si="24"/>
        <v>-6.6965807842900347</v>
      </c>
      <c r="AH39">
        <f t="shared" si="5"/>
        <v>-11216.755721710231</v>
      </c>
      <c r="AI39">
        <f t="shared" si="25"/>
        <v>-11223.452302494521</v>
      </c>
      <c r="AJ39">
        <f t="shared" si="7"/>
        <v>134.31526228941175</v>
      </c>
      <c r="AK39">
        <f t="shared" si="22"/>
        <v>165.31404764224274</v>
      </c>
      <c r="AL39">
        <f t="shared" si="8"/>
        <v>-10923.822992562866</v>
      </c>
      <c r="AN39">
        <f t="shared" si="26"/>
        <v>0</v>
      </c>
      <c r="AO39">
        <f t="shared" si="26"/>
        <v>0</v>
      </c>
      <c r="AP39">
        <f t="shared" si="26"/>
        <v>-0.11324115653930092</v>
      </c>
      <c r="AQ39">
        <f t="shared" si="26"/>
        <v>-189.67864817297996</v>
      </c>
      <c r="AR39">
        <f t="shared" si="26"/>
        <v>-189.79188932951925</v>
      </c>
      <c r="AS39">
        <f t="shared" si="26"/>
        <v>2.2713107080280062</v>
      </c>
      <c r="AT39">
        <f t="shared" si="26"/>
        <v>2.7955093129195148</v>
      </c>
      <c r="AU39">
        <f t="shared" si="23"/>
        <v>-184.7250693085717</v>
      </c>
      <c r="AW39">
        <v>36</v>
      </c>
      <c r="AX39">
        <f>IF(Z39&gt;0, (R39*SUMPRODUCT(K39:$K$98, X39:$X$98)-K39*$AZ$3)/Z39, 0)</f>
        <v>4157.5582776658102</v>
      </c>
    </row>
    <row r="40" spans="5:50" x14ac:dyDescent="0.25">
      <c r="E40">
        <v>2040</v>
      </c>
      <c r="F40" s="5">
        <f>EconomicRates!C80</f>
        <v>3.5571999999999999E-2</v>
      </c>
      <c r="G40" s="5">
        <f>EconomicRates!D80</f>
        <v>7.0000000000000007E-2</v>
      </c>
      <c r="H40" s="5">
        <f t="shared" si="10"/>
        <v>0.12000000000000001</v>
      </c>
      <c r="I40" s="5">
        <f t="shared" si="11"/>
        <v>1.1200000000000001</v>
      </c>
      <c r="J40">
        <f t="shared" si="12"/>
        <v>0.89285714285714279</v>
      </c>
      <c r="K40">
        <f t="shared" si="20"/>
        <v>1.5098477676654815E-2</v>
      </c>
      <c r="L40" s="2">
        <v>37</v>
      </c>
      <c r="M40" s="6">
        <v>2.2446000000000001E-2</v>
      </c>
      <c r="Q40" s="4">
        <f t="shared" si="21"/>
        <v>12.5</v>
      </c>
      <c r="R40">
        <f t="shared" si="0"/>
        <v>1000000</v>
      </c>
      <c r="S40">
        <f t="shared" si="1"/>
        <v>4040.1430843785547</v>
      </c>
      <c r="U40">
        <f t="shared" si="13"/>
        <v>2.2446000000000001E-2</v>
      </c>
      <c r="V40">
        <f t="shared" si="14"/>
        <v>0.01</v>
      </c>
      <c r="W40">
        <f t="shared" si="15"/>
        <v>0.53572646274320279</v>
      </c>
      <c r="X40">
        <f t="shared" si="16"/>
        <v>1.202491618273393E-2</v>
      </c>
      <c r="Y40">
        <f t="shared" si="17"/>
        <v>5.3572646274320278E-3</v>
      </c>
      <c r="Z40">
        <f t="shared" si="18"/>
        <v>0.51834428193303683</v>
      </c>
      <c r="AB40">
        <f t="shared" si="19"/>
        <v>2227.3139897426272</v>
      </c>
      <c r="AC40">
        <f t="shared" si="2"/>
        <v>2094.1850659789266</v>
      </c>
      <c r="AE40">
        <f t="shared" si="3"/>
        <v>0</v>
      </c>
      <c r="AF40">
        <f t="shared" si="24"/>
        <v>0</v>
      </c>
      <c r="AG40">
        <f t="shared" si="24"/>
        <v>-6.47930352416296</v>
      </c>
      <c r="AH40">
        <f t="shared" si="5"/>
        <v>-12024.91618273393</v>
      </c>
      <c r="AI40">
        <f t="shared" si="25"/>
        <v>-12031.395486258094</v>
      </c>
      <c r="AJ40">
        <f t="shared" si="7"/>
        <v>133.12892376370064</v>
      </c>
      <c r="AK40">
        <f t="shared" si="22"/>
        <v>155.91197928198392</v>
      </c>
      <c r="AL40">
        <f t="shared" si="8"/>
        <v>-11742.354583212409</v>
      </c>
      <c r="AN40">
        <f t="shared" si="26"/>
        <v>0</v>
      </c>
      <c r="AO40">
        <f t="shared" si="26"/>
        <v>0</v>
      </c>
      <c r="AP40">
        <f t="shared" si="26"/>
        <v>-9.7827619619845319E-2</v>
      </c>
      <c r="AQ40">
        <f t="shared" si="26"/>
        <v>-181.55792854865348</v>
      </c>
      <c r="AR40">
        <f t="shared" si="26"/>
        <v>-181.65575616827334</v>
      </c>
      <c r="AS40">
        <f t="shared" si="26"/>
        <v>2.0100440835633147</v>
      </c>
      <c r="AT40">
        <f t="shared" si="26"/>
        <v>2.3540335387121023</v>
      </c>
      <c r="AU40">
        <f t="shared" si="23"/>
        <v>-177.29167854599791</v>
      </c>
      <c r="AW40">
        <v>37</v>
      </c>
      <c r="AX40">
        <f>IF(Z40&gt;0, (R40*SUMPRODUCT(K40:$K$98, X40:$X$98)-K40*$AZ$3)/Z40, 0)</f>
        <v>4040.1430843785547</v>
      </c>
    </row>
    <row r="41" spans="5:50" x14ac:dyDescent="0.25">
      <c r="E41">
        <v>2041</v>
      </c>
      <c r="F41" s="5">
        <f>EconomicRates!C81</f>
        <v>3.5571999999999999E-2</v>
      </c>
      <c r="G41" s="5">
        <f>EconomicRates!D81</f>
        <v>7.0000000000000007E-2</v>
      </c>
      <c r="H41" s="5">
        <f t="shared" si="10"/>
        <v>0.12000000000000001</v>
      </c>
      <c r="I41" s="5">
        <f t="shared" si="11"/>
        <v>1.1200000000000001</v>
      </c>
      <c r="J41">
        <f t="shared" si="12"/>
        <v>0.89285714285714279</v>
      </c>
      <c r="K41">
        <f t="shared" si="20"/>
        <v>1.348078363987037E-2</v>
      </c>
      <c r="L41" s="2">
        <v>38</v>
      </c>
      <c r="M41" s="6">
        <v>2.4856E-2</v>
      </c>
      <c r="Q41" s="4">
        <f t="shared" si="21"/>
        <v>12.5</v>
      </c>
      <c r="R41">
        <f t="shared" si="0"/>
        <v>1000000</v>
      </c>
      <c r="S41">
        <f t="shared" si="1"/>
        <v>3924.0629863706199</v>
      </c>
      <c r="U41">
        <f t="shared" si="13"/>
        <v>2.4856E-2</v>
      </c>
      <c r="V41">
        <f t="shared" si="14"/>
        <v>0.01</v>
      </c>
      <c r="W41">
        <f t="shared" si="15"/>
        <v>0.51834428193303683</v>
      </c>
      <c r="X41">
        <f t="shared" si="16"/>
        <v>1.2883965471727564E-2</v>
      </c>
      <c r="Y41">
        <f t="shared" si="17"/>
        <v>5.1834428193303682E-3</v>
      </c>
      <c r="Z41">
        <f t="shared" si="18"/>
        <v>0.50027687364197893</v>
      </c>
      <c r="AB41">
        <f t="shared" si="19"/>
        <v>2094.1850659789266</v>
      </c>
      <c r="AC41">
        <f t="shared" si="2"/>
        <v>1963.117962795701</v>
      </c>
      <c r="AE41">
        <f t="shared" si="3"/>
        <v>0</v>
      </c>
      <c r="AF41">
        <f t="shared" si="24"/>
        <v>0</v>
      </c>
      <c r="AG41">
        <f t="shared" si="24"/>
        <v>-6.2534609205247369</v>
      </c>
      <c r="AH41">
        <f t="shared" si="5"/>
        <v>-12883.965471727564</v>
      </c>
      <c r="AI41">
        <f t="shared" si="25"/>
        <v>-12890.218932648089</v>
      </c>
      <c r="AJ41">
        <f t="shared" si="7"/>
        <v>131.06710318322553</v>
      </c>
      <c r="AK41">
        <f t="shared" si="22"/>
        <v>146.59295461852489</v>
      </c>
      <c r="AL41">
        <f t="shared" si="8"/>
        <v>-12612.558874846338</v>
      </c>
      <c r="AN41">
        <f t="shared" si="26"/>
        <v>0</v>
      </c>
      <c r="AO41">
        <f t="shared" si="26"/>
        <v>0</v>
      </c>
      <c r="AP41">
        <f t="shared" si="26"/>
        <v>-8.4301553669978574E-2</v>
      </c>
      <c r="AQ41">
        <f t="shared" si="26"/>
        <v>-173.68595094791968</v>
      </c>
      <c r="AR41">
        <f t="shared" si="26"/>
        <v>-173.77025250158965</v>
      </c>
      <c r="AS41">
        <f t="shared" si="26"/>
        <v>1.7668872603176284</v>
      </c>
      <c r="AT41">
        <f t="shared" si="26"/>
        <v>1.9761879043416699</v>
      </c>
      <c r="AU41">
        <f t="shared" si="23"/>
        <v>-170.02717733693035</v>
      </c>
      <c r="AW41">
        <v>38</v>
      </c>
      <c r="AX41">
        <f>IF(Z41&gt;0, (R41*SUMPRODUCT(K41:$K$98, X41:$X$98)-K41*$AZ$3)/Z41, 0)</f>
        <v>3924.0629863706199</v>
      </c>
    </row>
    <row r="42" spans="5:50" x14ac:dyDescent="0.25">
      <c r="E42">
        <v>2042</v>
      </c>
      <c r="F42" s="5">
        <f>EconomicRates!C82</f>
        <v>3.5571999999999999E-2</v>
      </c>
      <c r="G42" s="5">
        <f>EconomicRates!D82</f>
        <v>7.0000000000000007E-2</v>
      </c>
      <c r="H42" s="5">
        <f t="shared" si="10"/>
        <v>0.12000000000000001</v>
      </c>
      <c r="I42" s="5">
        <f t="shared" si="11"/>
        <v>1.1200000000000001</v>
      </c>
      <c r="J42">
        <f t="shared" si="12"/>
        <v>0.89285714285714279</v>
      </c>
      <c r="K42">
        <f t="shared" si="20"/>
        <v>1.2036413964169972E-2</v>
      </c>
      <c r="L42" s="2">
        <v>39</v>
      </c>
      <c r="M42" s="6">
        <v>2.7564999999999999E-2</v>
      </c>
      <c r="Q42" s="4">
        <f t="shared" si="21"/>
        <v>12.5</v>
      </c>
      <c r="R42">
        <f t="shared" si="0"/>
        <v>1000000</v>
      </c>
      <c r="S42">
        <f t="shared" si="1"/>
        <v>3810.1228893188641</v>
      </c>
      <c r="U42">
        <f t="shared" si="13"/>
        <v>2.7564999999999999E-2</v>
      </c>
      <c r="V42">
        <f t="shared" si="14"/>
        <v>0.01</v>
      </c>
      <c r="W42">
        <f t="shared" si="15"/>
        <v>0.50027687364197893</v>
      </c>
      <c r="X42">
        <f t="shared" si="16"/>
        <v>1.3790132021941149E-2</v>
      </c>
      <c r="Y42">
        <f t="shared" si="17"/>
        <v>5.0027687364197892E-3</v>
      </c>
      <c r="Z42">
        <f t="shared" si="18"/>
        <v>0.48148397288361799</v>
      </c>
      <c r="AB42">
        <f t="shared" si="19"/>
        <v>1963.117962795701</v>
      </c>
      <c r="AC42">
        <f t="shared" si="2"/>
        <v>1834.5131059240562</v>
      </c>
      <c r="AE42">
        <f t="shared" si="3"/>
        <v>0</v>
      </c>
      <c r="AF42">
        <f t="shared" si="24"/>
        <v>0</v>
      </c>
      <c r="AG42">
        <f t="shared" si="24"/>
        <v>-6.0185496610452249</v>
      </c>
      <c r="AH42">
        <f t="shared" si="5"/>
        <v>-13790.132021941148</v>
      </c>
      <c r="AI42">
        <f t="shared" si="25"/>
        <v>-13796.150571602193</v>
      </c>
      <c r="AJ42">
        <f t="shared" si="7"/>
        <v>128.60485687164487</v>
      </c>
      <c r="AK42">
        <f t="shared" si="22"/>
        <v>137.41825739569907</v>
      </c>
      <c r="AL42">
        <f t="shared" si="8"/>
        <v>-13530.127457334849</v>
      </c>
      <c r="AN42">
        <f t="shared" si="26"/>
        <v>0</v>
      </c>
      <c r="AO42">
        <f t="shared" si="26"/>
        <v>0</v>
      </c>
      <c r="AP42">
        <f t="shared" si="26"/>
        <v>-7.2441755184255205E-2</v>
      </c>
      <c r="AQ42">
        <f t="shared" si="26"/>
        <v>-165.98373763663994</v>
      </c>
      <c r="AR42">
        <f t="shared" si="26"/>
        <v>-166.05617939182417</v>
      </c>
      <c r="AS42">
        <f t="shared" si="26"/>
        <v>1.5479412951099469</v>
      </c>
      <c r="AT42">
        <f t="shared" si="26"/>
        <v>1.654023032249496</v>
      </c>
      <c r="AU42">
        <f t="shared" si="23"/>
        <v>-162.85421506446474</v>
      </c>
      <c r="AW42">
        <v>39</v>
      </c>
      <c r="AX42">
        <f>IF(Z42&gt;0, (R42*SUMPRODUCT(K42:$K$98, X42:$X$98)-K42*$AZ$3)/Z42, 0)</f>
        <v>3810.1228893188641</v>
      </c>
    </row>
    <row r="43" spans="5:50" x14ac:dyDescent="0.25">
      <c r="E43">
        <v>2043</v>
      </c>
      <c r="F43" s="5">
        <f>EconomicRates!C83</f>
        <v>3.5571999999999999E-2</v>
      </c>
      <c r="G43" s="5">
        <f>EconomicRates!D83</f>
        <v>7.0000000000000007E-2</v>
      </c>
      <c r="H43" s="5">
        <f t="shared" si="10"/>
        <v>0.12000000000000001</v>
      </c>
      <c r="I43" s="5">
        <f t="shared" si="11"/>
        <v>1.1200000000000001</v>
      </c>
      <c r="J43">
        <f t="shared" si="12"/>
        <v>0.89285714285714279</v>
      </c>
      <c r="K43">
        <f t="shared" si="20"/>
        <v>1.0746798182294617E-2</v>
      </c>
      <c r="L43" s="2">
        <v>40</v>
      </c>
      <c r="M43" s="6">
        <v>3.0620999999999999E-2</v>
      </c>
      <c r="Q43" s="4">
        <f t="shared" si="21"/>
        <v>12.5</v>
      </c>
      <c r="R43">
        <f t="shared" si="0"/>
        <v>1000000</v>
      </c>
      <c r="S43">
        <f t="shared" si="1"/>
        <v>3699.2543803425879</v>
      </c>
      <c r="U43">
        <f t="shared" si="13"/>
        <v>3.0620999999999999E-2</v>
      </c>
      <c r="V43">
        <f t="shared" si="14"/>
        <v>0.01</v>
      </c>
      <c r="W43">
        <f t="shared" si="15"/>
        <v>0.48148397288361799</v>
      </c>
      <c r="X43">
        <f t="shared" si="16"/>
        <v>1.4743520733669266E-2</v>
      </c>
      <c r="Y43">
        <f t="shared" si="17"/>
        <v>4.8148397288361802E-3</v>
      </c>
      <c r="Z43">
        <f t="shared" si="18"/>
        <v>0.46192561242111257</v>
      </c>
      <c r="AB43">
        <f t="shared" si="19"/>
        <v>1834.5131059240562</v>
      </c>
      <c r="AC43">
        <f t="shared" si="2"/>
        <v>1708.7803451412333</v>
      </c>
      <c r="AE43">
        <f t="shared" si="3"/>
        <v>0</v>
      </c>
      <c r="AF43">
        <f t="shared" si="24"/>
        <v>0</v>
      </c>
      <c r="AG43">
        <f t="shared" si="24"/>
        <v>-5.7740701552639075</v>
      </c>
      <c r="AH43">
        <f t="shared" si="5"/>
        <v>-14743.520733669266</v>
      </c>
      <c r="AI43">
        <f t="shared" si="25"/>
        <v>-14749.29480382453</v>
      </c>
      <c r="AJ43">
        <f t="shared" si="7"/>
        <v>125.73276078282288</v>
      </c>
      <c r="AK43">
        <f t="shared" si="22"/>
        <v>128.41591741468395</v>
      </c>
      <c r="AL43">
        <f t="shared" si="8"/>
        <v>-14495.146125627023</v>
      </c>
      <c r="AN43">
        <f t="shared" si="26"/>
        <v>0</v>
      </c>
      <c r="AO43">
        <f t="shared" si="26"/>
        <v>0</v>
      </c>
      <c r="AP43">
        <f t="shared" si="26"/>
        <v>-6.2052766649031761E-2</v>
      </c>
      <c r="AQ43">
        <f t="shared" si="26"/>
        <v>-158.44564182121985</v>
      </c>
      <c r="AR43">
        <f t="shared" si="26"/>
        <v>-158.50769458786891</v>
      </c>
      <c r="AS43">
        <f t="shared" si="26"/>
        <v>1.3512246050357248</v>
      </c>
      <c r="AT43">
        <f t="shared" si="26"/>
        <v>1.380059947849821</v>
      </c>
      <c r="AU43">
        <f t="shared" si="23"/>
        <v>-155.77641003498334</v>
      </c>
      <c r="AW43">
        <v>40</v>
      </c>
      <c r="AX43">
        <f>IF(Z43&gt;0, (R43*SUMPRODUCT(K43:$K$98, X43:$X$98)-K43*$AZ$3)/Z43, 0)</f>
        <v>3699.2543803425879</v>
      </c>
    </row>
    <row r="44" spans="5:50" x14ac:dyDescent="0.25">
      <c r="E44">
        <v>2044</v>
      </c>
      <c r="F44" s="5">
        <f>EconomicRates!C84</f>
        <v>3.5571999999999999E-2</v>
      </c>
      <c r="G44" s="5">
        <f>EconomicRates!D84</f>
        <v>7.0000000000000007E-2</v>
      </c>
      <c r="H44" s="5">
        <f t="shared" si="10"/>
        <v>0.12000000000000001</v>
      </c>
      <c r="I44" s="5">
        <f t="shared" si="11"/>
        <v>1.1200000000000001</v>
      </c>
      <c r="J44">
        <f t="shared" si="12"/>
        <v>0.89285714285714279</v>
      </c>
      <c r="K44">
        <f t="shared" si="20"/>
        <v>9.5953555199059081E-3</v>
      </c>
      <c r="L44" s="2">
        <v>41</v>
      </c>
      <c r="M44" s="6">
        <v>3.3921E-2</v>
      </c>
      <c r="Q44" s="4">
        <f t="shared" si="21"/>
        <v>12.5</v>
      </c>
      <c r="R44">
        <f t="shared" si="0"/>
        <v>1000000</v>
      </c>
      <c r="S44">
        <f t="shared" si="1"/>
        <v>3591.7998701526367</v>
      </c>
      <c r="U44">
        <f t="shared" si="13"/>
        <v>3.3921E-2</v>
      </c>
      <c r="V44">
        <f t="shared" si="14"/>
        <v>0.01</v>
      </c>
      <c r="W44">
        <f t="shared" si="15"/>
        <v>0.46192561242111257</v>
      </c>
      <c r="X44">
        <f t="shared" si="16"/>
        <v>1.5668978698936558E-2</v>
      </c>
      <c r="Y44">
        <f t="shared" si="17"/>
        <v>4.6192561242111262E-3</v>
      </c>
      <c r="Z44">
        <f t="shared" si="18"/>
        <v>0.4416373775979649</v>
      </c>
      <c r="AB44">
        <f t="shared" si="19"/>
        <v>1708.7803451412333</v>
      </c>
      <c r="AC44">
        <f t="shared" si="2"/>
        <v>1586.2730755109212</v>
      </c>
      <c r="AE44">
        <f t="shared" si="3"/>
        <v>0</v>
      </c>
      <c r="AF44">
        <f t="shared" si="24"/>
        <v>0</v>
      </c>
      <c r="AG44">
        <f t="shared" si="24"/>
        <v>-5.5204672199745612</v>
      </c>
      <c r="AH44">
        <f t="shared" si="5"/>
        <v>-15668.978698936558</v>
      </c>
      <c r="AI44">
        <f t="shared" si="25"/>
        <v>-15674.499166156533</v>
      </c>
      <c r="AJ44">
        <f t="shared" si="7"/>
        <v>122.50726963031207</v>
      </c>
      <c r="AK44">
        <f t="shared" si="22"/>
        <v>119.61462415988635</v>
      </c>
      <c r="AL44">
        <f t="shared" si="8"/>
        <v>-15432.377272366333</v>
      </c>
      <c r="AN44">
        <f t="shared" si="26"/>
        <v>0</v>
      </c>
      <c r="AO44">
        <f t="shared" si="26"/>
        <v>0</v>
      </c>
      <c r="AP44">
        <f t="shared" si="26"/>
        <v>-5.2970845611642531E-2</v>
      </c>
      <c r="AQ44">
        <f t="shared" si="26"/>
        <v>-150.34942125012901</v>
      </c>
      <c r="AR44">
        <f t="shared" si="26"/>
        <v>-150.40239209574065</v>
      </c>
      <c r="AS44">
        <f t="shared" si="26"/>
        <v>1.1755008058758163</v>
      </c>
      <c r="AT44">
        <f t="shared" si="26"/>
        <v>1.1477448441940361</v>
      </c>
      <c r="AU44">
        <f t="shared" si="23"/>
        <v>-148.07914644567077</v>
      </c>
      <c r="AW44">
        <v>41</v>
      </c>
      <c r="AX44">
        <f>IF(Z44&gt;0, (R44*SUMPRODUCT(K44:$K$98, X44:$X$98)-K44*$AZ$3)/Z44, 0)</f>
        <v>3591.7998701526367</v>
      </c>
    </row>
    <row r="45" spans="5:50" x14ac:dyDescent="0.25">
      <c r="E45">
        <v>2045</v>
      </c>
      <c r="F45" s="5">
        <f>EconomicRates!C85</f>
        <v>3.5571999999999999E-2</v>
      </c>
      <c r="G45" s="5">
        <f>EconomicRates!D85</f>
        <v>7.0000000000000007E-2</v>
      </c>
      <c r="H45" s="5">
        <f t="shared" si="10"/>
        <v>0.12000000000000001</v>
      </c>
      <c r="I45" s="5">
        <f t="shared" si="11"/>
        <v>1.1200000000000001</v>
      </c>
      <c r="J45">
        <f t="shared" si="12"/>
        <v>0.89285714285714279</v>
      </c>
      <c r="K45">
        <f t="shared" si="20"/>
        <v>8.5672817142017025E-3</v>
      </c>
      <c r="L45" s="2">
        <v>42</v>
      </c>
      <c r="M45" s="6">
        <v>3.7368999999999999E-2</v>
      </c>
      <c r="Q45" s="4">
        <f t="shared" si="21"/>
        <v>12.5</v>
      </c>
      <c r="R45">
        <f t="shared" si="0"/>
        <v>1000000</v>
      </c>
      <c r="S45">
        <f t="shared" si="1"/>
        <v>3489.3049084141207</v>
      </c>
      <c r="U45">
        <f t="shared" si="13"/>
        <v>3.7368999999999999E-2</v>
      </c>
      <c r="V45">
        <f t="shared" si="14"/>
        <v>0.01</v>
      </c>
      <c r="W45">
        <f t="shared" si="15"/>
        <v>0.4416373775979649</v>
      </c>
      <c r="X45">
        <f t="shared" si="16"/>
        <v>1.6503547163458351E-2</v>
      </c>
      <c r="Y45">
        <f t="shared" si="17"/>
        <v>4.4163737759796489E-3</v>
      </c>
      <c r="Z45">
        <f t="shared" si="18"/>
        <v>0.42071745665852689</v>
      </c>
      <c r="AB45">
        <f t="shared" si="19"/>
        <v>1586.2730755109212</v>
      </c>
      <c r="AC45">
        <f t="shared" si="2"/>
        <v>1468.0114865741029</v>
      </c>
      <c r="AE45">
        <f t="shared" si="3"/>
        <v>0</v>
      </c>
      <c r="AF45">
        <f t="shared" si="24"/>
        <v>0</v>
      </c>
      <c r="AG45">
        <f t="shared" si="24"/>
        <v>-5.2589682082315861</v>
      </c>
      <c r="AH45">
        <f t="shared" si="5"/>
        <v>-16503.547163458352</v>
      </c>
      <c r="AI45">
        <f t="shared" si="25"/>
        <v>-16508.806131666584</v>
      </c>
      <c r="AJ45">
        <f t="shared" si="7"/>
        <v>118.26158893681827</v>
      </c>
      <c r="AK45">
        <f t="shared" si="22"/>
        <v>111.0391152857645</v>
      </c>
      <c r="AL45">
        <f t="shared" si="8"/>
        <v>-16279.505427444003</v>
      </c>
      <c r="AN45">
        <f t="shared" si="26"/>
        <v>0</v>
      </c>
      <c r="AO45">
        <f t="shared" si="26"/>
        <v>0</v>
      </c>
      <c r="AP45">
        <f t="shared" si="26"/>
        <v>-4.5055062165950559E-2</v>
      </c>
      <c r="AQ45">
        <f t="shared" si="26"/>
        <v>-141.39053783296211</v>
      </c>
      <c r="AR45">
        <f t="shared" si="26"/>
        <v>-141.43559289512808</v>
      </c>
      <c r="AS45">
        <f t="shared" si="26"/>
        <v>1.0131803483908415</v>
      </c>
      <c r="AT45">
        <f t="shared" si="26"/>
        <v>0.95130338194886488</v>
      </c>
      <c r="AU45">
        <f t="shared" si="23"/>
        <v>-139.47110916478837</v>
      </c>
      <c r="AW45">
        <v>42</v>
      </c>
      <c r="AX45">
        <f>IF(Z45&gt;0, (R45*SUMPRODUCT(K45:$K$98, X45:$X$98)-K45*$AZ$3)/Z45, 0)</f>
        <v>3489.3049084141207</v>
      </c>
    </row>
    <row r="46" spans="5:50" x14ac:dyDescent="0.25">
      <c r="E46">
        <v>2046</v>
      </c>
      <c r="F46" s="5">
        <f>EconomicRates!C86</f>
        <v>3.5571999999999999E-2</v>
      </c>
      <c r="G46" s="5">
        <f>EconomicRates!D86</f>
        <v>7.0000000000000007E-2</v>
      </c>
      <c r="H46" s="5">
        <f t="shared" si="10"/>
        <v>0.12000000000000001</v>
      </c>
      <c r="I46" s="5">
        <f t="shared" si="11"/>
        <v>1.1200000000000001</v>
      </c>
      <c r="J46">
        <f t="shared" si="12"/>
        <v>0.89285714285714279</v>
      </c>
      <c r="K46">
        <f t="shared" si="20"/>
        <v>7.6493586733943769E-3</v>
      </c>
      <c r="L46" s="2">
        <v>43</v>
      </c>
      <c r="M46" s="6">
        <v>5.0548205999999998E-2</v>
      </c>
      <c r="Q46" s="4">
        <f t="shared" si="21"/>
        <v>12.5</v>
      </c>
      <c r="R46">
        <f t="shared" si="0"/>
        <v>1000000</v>
      </c>
      <c r="S46">
        <f t="shared" si="1"/>
        <v>3428.9491798760796</v>
      </c>
      <c r="U46">
        <f t="shared" si="13"/>
        <v>5.0548205999999998E-2</v>
      </c>
      <c r="V46">
        <f t="shared" si="14"/>
        <v>0.01</v>
      </c>
      <c r="W46">
        <f t="shared" si="15"/>
        <v>0.42071745665852689</v>
      </c>
      <c r="X46">
        <f t="shared" si="16"/>
        <v>2.1266512666971289E-2</v>
      </c>
      <c r="Y46">
        <f t="shared" si="17"/>
        <v>4.2071745665852693E-3</v>
      </c>
      <c r="Z46">
        <f t="shared" si="18"/>
        <v>0.39524376942497036</v>
      </c>
      <c r="AB46">
        <f t="shared" si="19"/>
        <v>1468.0114865741029</v>
      </c>
      <c r="AC46">
        <f t="shared" si="2"/>
        <v>1355.2707990208824</v>
      </c>
      <c r="AE46">
        <f t="shared" si="3"/>
        <v>0</v>
      </c>
      <c r="AF46">
        <f t="shared" si="24"/>
        <v>0</v>
      </c>
      <c r="AG46">
        <f t="shared" si="24"/>
        <v>-4.9405471178121294</v>
      </c>
      <c r="AH46">
        <f t="shared" si="5"/>
        <v>-21266.512666971288</v>
      </c>
      <c r="AI46">
        <f t="shared" si="25"/>
        <v>-21271.453214089099</v>
      </c>
      <c r="AJ46">
        <f t="shared" si="7"/>
        <v>112.7406875532206</v>
      </c>
      <c r="AK46">
        <f t="shared" si="22"/>
        <v>102.76080406018721</v>
      </c>
      <c r="AL46">
        <f t="shared" si="8"/>
        <v>-21055.951722475689</v>
      </c>
      <c r="AN46">
        <f t="shared" si="26"/>
        <v>0</v>
      </c>
      <c r="AO46">
        <f t="shared" si="26"/>
        <v>0</v>
      </c>
      <c r="AP46">
        <f t="shared" si="26"/>
        <v>-3.7792016946949801E-2</v>
      </c>
      <c r="AQ46">
        <f t="shared" si="26"/>
        <v>-162.67518312194821</v>
      </c>
      <c r="AR46">
        <f t="shared" si="26"/>
        <v>-162.71297513889513</v>
      </c>
      <c r="AS46">
        <f t="shared" si="26"/>
        <v>0.8623939561796734</v>
      </c>
      <c r="AT46">
        <f t="shared" si="26"/>
        <v>0.78605424782277311</v>
      </c>
      <c r="AU46">
        <f t="shared" si="23"/>
        <v>-161.06452693489268</v>
      </c>
      <c r="AW46">
        <v>43</v>
      </c>
      <c r="AX46">
        <f>IF(Z46&gt;0, (R46*SUMPRODUCT(K46:$K$98, X46:$X$98)-K46*$AZ$3)/Z46, 0)</f>
        <v>3428.9491798760796</v>
      </c>
    </row>
    <row r="47" spans="5:50" x14ac:dyDescent="0.25">
      <c r="E47">
        <v>2047</v>
      </c>
      <c r="F47" s="5">
        <f>EconomicRates!C87</f>
        <v>3.5571999999999999E-2</v>
      </c>
      <c r="G47" s="5">
        <f>EconomicRates!D87</f>
        <v>7.0000000000000007E-2</v>
      </c>
      <c r="H47" s="5">
        <f t="shared" si="10"/>
        <v>0.12000000000000001</v>
      </c>
      <c r="I47" s="5">
        <f t="shared" si="11"/>
        <v>1.1200000000000001</v>
      </c>
      <c r="J47">
        <f t="shared" si="12"/>
        <v>0.89285714285714279</v>
      </c>
      <c r="K47">
        <f t="shared" si="20"/>
        <v>6.8297845298164071E-3</v>
      </c>
      <c r="L47" s="2">
        <v>44</v>
      </c>
      <c r="M47" s="6">
        <v>6.4784177999999998E-2</v>
      </c>
      <c r="Q47" s="4">
        <f t="shared" si="21"/>
        <v>12.5</v>
      </c>
      <c r="R47">
        <f t="shared" si="0"/>
        <v>1000000</v>
      </c>
      <c r="S47">
        <f t="shared" si="1"/>
        <v>3331.2091307437208</v>
      </c>
      <c r="U47">
        <f t="shared" si="13"/>
        <v>6.4784177999999998E-2</v>
      </c>
      <c r="V47">
        <f t="shared" si="14"/>
        <v>0.01</v>
      </c>
      <c r="W47">
        <f t="shared" si="15"/>
        <v>0.39524376942497036</v>
      </c>
      <c r="X47">
        <f t="shared" si="16"/>
        <v>2.5605542711818238E-2</v>
      </c>
      <c r="Y47">
        <f t="shared" si="17"/>
        <v>3.9524376942497033E-3</v>
      </c>
      <c r="Z47">
        <f t="shared" si="18"/>
        <v>0.36568578901890242</v>
      </c>
      <c r="AB47">
        <f t="shared" si="19"/>
        <v>1355.2707990208824</v>
      </c>
      <c r="AC47">
        <f t="shared" si="2"/>
        <v>1218.1758393629896</v>
      </c>
      <c r="AE47">
        <f t="shared" si="3"/>
        <v>0</v>
      </c>
      <c r="AF47">
        <f t="shared" si="24"/>
        <v>0</v>
      </c>
      <c r="AG47">
        <f t="shared" si="24"/>
        <v>-4.5710723627362801</v>
      </c>
      <c r="AH47">
        <f t="shared" si="5"/>
        <v>-25605.542711818238</v>
      </c>
      <c r="AI47">
        <f t="shared" si="25"/>
        <v>-25610.113784180976</v>
      </c>
      <c r="AJ47">
        <f t="shared" si="7"/>
        <v>137.09495965789279</v>
      </c>
      <c r="AK47">
        <f t="shared" si="22"/>
        <v>94.86895593146177</v>
      </c>
      <c r="AL47">
        <f t="shared" si="8"/>
        <v>-25378.149868591619</v>
      </c>
      <c r="AN47">
        <f t="shared" si="26"/>
        <v>0</v>
      </c>
      <c r="AO47">
        <f t="shared" si="26"/>
        <v>0</v>
      </c>
      <c r="AP47">
        <f t="shared" si="26"/>
        <v>-3.1219439307687578E-2</v>
      </c>
      <c r="AQ47">
        <f t="shared" si="26"/>
        <v>-174.88033949072945</v>
      </c>
      <c r="AR47">
        <f t="shared" si="26"/>
        <v>-174.91155893003716</v>
      </c>
      <c r="AS47">
        <f t="shared" si="26"/>
        <v>0.93632903458728056</v>
      </c>
      <c r="AT47">
        <f t="shared" si="26"/>
        <v>0.64793452758053205</v>
      </c>
      <c r="AU47">
        <f t="shared" si="23"/>
        <v>-173.32729536786934</v>
      </c>
      <c r="AW47">
        <v>44</v>
      </c>
      <c r="AX47">
        <f>IF(Z47&gt;0, (R47*SUMPRODUCT(K47:$K$98, X47:$X$98)-K47*$AZ$3)/Z47, 0)</f>
        <v>3331.2091307437208</v>
      </c>
    </row>
    <row r="48" spans="5:50" x14ac:dyDescent="0.25">
      <c r="E48">
        <v>2048</v>
      </c>
      <c r="F48" s="5">
        <f>EconomicRates!C88</f>
        <v>3.5571999999999999E-2</v>
      </c>
      <c r="G48" s="5">
        <f>EconomicRates!D88</f>
        <v>7.0000000000000007E-2</v>
      </c>
      <c r="H48" s="5">
        <f t="shared" si="10"/>
        <v>0.12000000000000001</v>
      </c>
      <c r="I48" s="5">
        <f t="shared" si="11"/>
        <v>1.1200000000000001</v>
      </c>
      <c r="J48">
        <f t="shared" si="12"/>
        <v>0.89285714285714279</v>
      </c>
      <c r="K48">
        <f t="shared" si="20"/>
        <v>6.0980219016217915E-3</v>
      </c>
      <c r="L48" s="2">
        <v>45</v>
      </c>
      <c r="M48" s="6">
        <v>8.0470763000000001E-2</v>
      </c>
      <c r="Q48" s="4">
        <f t="shared" si="21"/>
        <v>12.5</v>
      </c>
      <c r="R48">
        <f t="shared" si="0"/>
        <v>1000000</v>
      </c>
      <c r="S48">
        <f t="shared" si="1"/>
        <v>3205.4384887140982</v>
      </c>
      <c r="U48">
        <f t="shared" si="13"/>
        <v>8.0470763000000001E-2</v>
      </c>
      <c r="V48">
        <f t="shared" si="14"/>
        <v>0.01</v>
      </c>
      <c r="W48">
        <f t="shared" si="15"/>
        <v>0.36568578901890242</v>
      </c>
      <c r="X48">
        <f t="shared" si="16"/>
        <v>2.9427014460608098E-2</v>
      </c>
      <c r="Y48">
        <f t="shared" si="17"/>
        <v>3.6568578901890244E-3</v>
      </c>
      <c r="Z48">
        <f t="shared" si="18"/>
        <v>0.33260191666810529</v>
      </c>
      <c r="AB48">
        <f t="shared" si="19"/>
        <v>1218.1758393629896</v>
      </c>
      <c r="AC48">
        <f t="shared" si="2"/>
        <v>1066.1349851080238</v>
      </c>
      <c r="AE48">
        <f t="shared" si="3"/>
        <v>0</v>
      </c>
      <c r="AF48">
        <f t="shared" si="24"/>
        <v>0</v>
      </c>
      <c r="AG48">
        <f t="shared" si="24"/>
        <v>-4.1575239583513159</v>
      </c>
      <c r="AH48">
        <f t="shared" si="5"/>
        <v>-29427.014460608098</v>
      </c>
      <c r="AI48">
        <f t="shared" si="25"/>
        <v>-29431.171984566448</v>
      </c>
      <c r="AJ48">
        <f t="shared" si="7"/>
        <v>152.04085425496578</v>
      </c>
      <c r="AK48">
        <f t="shared" si="22"/>
        <v>85.272308755409284</v>
      </c>
      <c r="AL48">
        <f t="shared" si="8"/>
        <v>-29193.858821556074</v>
      </c>
      <c r="AN48">
        <f t="shared" si="26"/>
        <v>0</v>
      </c>
      <c r="AO48">
        <f t="shared" si="26"/>
        <v>0</v>
      </c>
      <c r="AP48">
        <f t="shared" si="26"/>
        <v>-2.5352672154543648E-2</v>
      </c>
      <c r="AQ48">
        <f t="shared" si="26"/>
        <v>-179.44657868012933</v>
      </c>
      <c r="AR48">
        <f t="shared" si="26"/>
        <v>-179.47193135228389</v>
      </c>
      <c r="AS48">
        <f t="shared" si="26"/>
        <v>0.9271484591880681</v>
      </c>
      <c r="AT48">
        <f t="shared" si="26"/>
        <v>0.51999240639234146</v>
      </c>
      <c r="AU48">
        <f t="shared" si="23"/>
        <v>-178.02479048670349</v>
      </c>
      <c r="AW48">
        <v>45</v>
      </c>
      <c r="AX48">
        <f>IF(Z48&gt;0, (R48*SUMPRODUCT(K48:$K$98, X48:$X$98)-K48*$AZ$3)/Z48, 0)</f>
        <v>3205.4384887140982</v>
      </c>
    </row>
    <row r="49" spans="5:50" x14ac:dyDescent="0.25">
      <c r="E49">
        <v>2049</v>
      </c>
      <c r="F49" s="5">
        <f>EconomicRates!C89</f>
        <v>3.5571999999999999E-2</v>
      </c>
      <c r="G49" s="5">
        <f>EconomicRates!D89</f>
        <v>7.0000000000000007E-2</v>
      </c>
      <c r="H49" s="5">
        <f t="shared" si="10"/>
        <v>0.12000000000000001</v>
      </c>
      <c r="I49" s="5">
        <f t="shared" si="11"/>
        <v>1.1200000000000001</v>
      </c>
      <c r="J49">
        <f t="shared" si="12"/>
        <v>0.89285714285714279</v>
      </c>
      <c r="K49">
        <f t="shared" si="20"/>
        <v>5.4446624121623132E-3</v>
      </c>
      <c r="L49" s="2">
        <v>46</v>
      </c>
      <c r="M49" s="6">
        <v>9.7818447000000003E-2</v>
      </c>
      <c r="Q49" s="4">
        <f t="shared" si="21"/>
        <v>12.5</v>
      </c>
      <c r="R49">
        <f t="shared" si="0"/>
        <v>1000000</v>
      </c>
      <c r="S49">
        <f t="shared" si="1"/>
        <v>3056.806789747834</v>
      </c>
      <c r="U49">
        <f t="shared" si="13"/>
        <v>9.7818447000000003E-2</v>
      </c>
      <c r="V49">
        <f t="shared" si="14"/>
        <v>0.01</v>
      </c>
      <c r="W49">
        <f t="shared" si="15"/>
        <v>0.33260191666810529</v>
      </c>
      <c r="X49">
        <f t="shared" si="16"/>
        <v>3.2534602957697473E-2</v>
      </c>
      <c r="Y49">
        <f t="shared" si="17"/>
        <v>3.326019166681053E-3</v>
      </c>
      <c r="Z49">
        <f t="shared" si="18"/>
        <v>0.29674129454372677</v>
      </c>
      <c r="AB49">
        <f t="shared" si="19"/>
        <v>1066.1349851080238</v>
      </c>
      <c r="AC49">
        <f t="shared" si="2"/>
        <v>907.08080395982586</v>
      </c>
      <c r="AE49">
        <f t="shared" si="3"/>
        <v>0</v>
      </c>
      <c r="AF49">
        <f t="shared" si="24"/>
        <v>0</v>
      </c>
      <c r="AG49">
        <f t="shared" si="24"/>
        <v>-3.7092661817965848</v>
      </c>
      <c r="AH49">
        <f t="shared" si="5"/>
        <v>-32534.602957697472</v>
      </c>
      <c r="AI49">
        <f t="shared" si="25"/>
        <v>-32538.312223879268</v>
      </c>
      <c r="AJ49">
        <f t="shared" si="7"/>
        <v>159.05418114819793</v>
      </c>
      <c r="AK49">
        <f t="shared" si="22"/>
        <v>74.629448957561678</v>
      </c>
      <c r="AL49">
        <f t="shared" si="8"/>
        <v>-32304.628593773508</v>
      </c>
      <c r="AN49">
        <f t="shared" si="26"/>
        <v>0</v>
      </c>
      <c r="AO49">
        <f t="shared" si="26"/>
        <v>0</v>
      </c>
      <c r="AP49">
        <f t="shared" si="26"/>
        <v>-2.0195702156732689E-2</v>
      </c>
      <c r="AQ49">
        <f t="shared" si="26"/>
        <v>-177.13992981840025</v>
      </c>
      <c r="AR49">
        <f t="shared" si="26"/>
        <v>-177.16012552055699</v>
      </c>
      <c r="AS49">
        <f t="shared" si="26"/>
        <v>0.86599632159484885</v>
      </c>
      <c r="AT49">
        <f t="shared" si="26"/>
        <v>0.40633215557962199</v>
      </c>
      <c r="AU49">
        <f t="shared" si="23"/>
        <v>-175.88779704338251</v>
      </c>
      <c r="AW49">
        <v>46</v>
      </c>
      <c r="AX49">
        <f>IF(Z49&gt;0, (R49*SUMPRODUCT(K49:$K$98, X49:$X$98)-K49*$AZ$3)/Z49, 0)</f>
        <v>3056.806789747834</v>
      </c>
    </row>
    <row r="50" spans="5:50" x14ac:dyDescent="0.25">
      <c r="E50">
        <v>2050</v>
      </c>
      <c r="F50" s="5">
        <f>EconomicRates!C90</f>
        <v>3.5571999999999999E-2</v>
      </c>
      <c r="G50" s="5">
        <f>EconomicRates!D90</f>
        <v>7.0000000000000007E-2</v>
      </c>
      <c r="H50" s="5">
        <f t="shared" si="10"/>
        <v>0.12000000000000001</v>
      </c>
      <c r="I50" s="5">
        <f t="shared" si="11"/>
        <v>1.1200000000000001</v>
      </c>
      <c r="J50">
        <f t="shared" si="12"/>
        <v>0.89285714285714279</v>
      </c>
      <c r="K50">
        <f t="shared" si="20"/>
        <v>4.8613057251449222E-3</v>
      </c>
      <c r="L50" s="2">
        <v>47</v>
      </c>
      <c r="M50" s="6">
        <v>0.115047869</v>
      </c>
      <c r="Q50" s="4">
        <f t="shared" si="21"/>
        <v>12.5</v>
      </c>
      <c r="R50">
        <f t="shared" si="0"/>
        <v>1000000</v>
      </c>
      <c r="S50">
        <f t="shared" si="1"/>
        <v>2881.5453237564398</v>
      </c>
      <c r="U50">
        <f t="shared" si="13"/>
        <v>0.115047869</v>
      </c>
      <c r="V50">
        <f t="shared" si="14"/>
        <v>0.01</v>
      </c>
      <c r="W50">
        <f t="shared" si="15"/>
        <v>0.29674129454372677</v>
      </c>
      <c r="X50">
        <f t="shared" si="16"/>
        <v>3.4139453581557094E-2</v>
      </c>
      <c r="Y50">
        <f t="shared" si="17"/>
        <v>2.967412945437268E-3</v>
      </c>
      <c r="Z50">
        <f t="shared" si="18"/>
        <v>0.25963442801673237</v>
      </c>
      <c r="AB50">
        <f t="shared" si="19"/>
        <v>907.08080395982586</v>
      </c>
      <c r="AC50">
        <f t="shared" si="2"/>
        <v>748.14837193779317</v>
      </c>
      <c r="AE50">
        <f t="shared" si="3"/>
        <v>0</v>
      </c>
      <c r="AF50">
        <f t="shared" si="24"/>
        <v>0</v>
      </c>
      <c r="AG50">
        <f t="shared" si="24"/>
        <v>-3.2454303502091544</v>
      </c>
      <c r="AH50">
        <f t="shared" si="5"/>
        <v>-34139.453581557093</v>
      </c>
      <c r="AI50">
        <f t="shared" si="25"/>
        <v>-34142.699011907302</v>
      </c>
      <c r="AJ50">
        <f t="shared" si="7"/>
        <v>158.93243202203269</v>
      </c>
      <c r="AK50">
        <f t="shared" si="22"/>
        <v>63.495656277187813</v>
      </c>
      <c r="AL50">
        <f t="shared" si="8"/>
        <v>-33920.270923608077</v>
      </c>
      <c r="AN50">
        <f t="shared" si="26"/>
        <v>0</v>
      </c>
      <c r="AO50">
        <f t="shared" si="26"/>
        <v>0</v>
      </c>
      <c r="AP50">
        <f t="shared" si="26"/>
        <v>-1.577702914203085E-2</v>
      </c>
      <c r="AQ50">
        <f t="shared" si="26"/>
        <v>-165.96232114934281</v>
      </c>
      <c r="AR50">
        <f t="shared" si="26"/>
        <v>-165.97809817848486</v>
      </c>
      <c r="AS50">
        <f t="shared" si="26"/>
        <v>0.77261914169991364</v>
      </c>
      <c r="AT50">
        <f t="shared" si="26"/>
        <v>0.30867179738212724</v>
      </c>
      <c r="AU50">
        <f t="shared" si="23"/>
        <v>-164.89680723940279</v>
      </c>
      <c r="AW50">
        <v>47</v>
      </c>
      <c r="AX50">
        <f>IF(Z50&gt;0, (R50*SUMPRODUCT(K50:$K$98, X50:$X$98)-K50*$AZ$3)/Z50, 0)</f>
        <v>2881.5453237564398</v>
      </c>
    </row>
    <row r="51" spans="5:50" x14ac:dyDescent="0.25">
      <c r="E51">
        <v>2051</v>
      </c>
      <c r="F51" s="5">
        <f>EconomicRates!C91</f>
        <v>3.5571999999999999E-2</v>
      </c>
      <c r="G51" s="5">
        <f>EconomicRates!D91</f>
        <v>7.0000000000000007E-2</v>
      </c>
      <c r="H51" s="5">
        <f t="shared" si="10"/>
        <v>0.12000000000000001</v>
      </c>
      <c r="I51" s="5">
        <f t="shared" si="11"/>
        <v>1.1200000000000001</v>
      </c>
      <c r="J51">
        <f t="shared" si="12"/>
        <v>0.89285714285714279</v>
      </c>
      <c r="K51">
        <f t="shared" si="20"/>
        <v>4.3404515403079663E-3</v>
      </c>
      <c r="L51" s="2">
        <v>48</v>
      </c>
      <c r="M51" s="6">
        <v>0.13365521</v>
      </c>
      <c r="Q51" s="4">
        <f t="shared" si="21"/>
        <v>12.5</v>
      </c>
      <c r="R51">
        <f t="shared" si="0"/>
        <v>1000000</v>
      </c>
      <c r="S51">
        <f t="shared" si="1"/>
        <v>2691.6071077551146</v>
      </c>
      <c r="U51">
        <f t="shared" si="13"/>
        <v>0.13365521</v>
      </c>
      <c r="V51">
        <f t="shared" si="14"/>
        <v>0.01</v>
      </c>
      <c r="W51">
        <f t="shared" si="15"/>
        <v>0.25963442801673237</v>
      </c>
      <c r="X51">
        <f t="shared" si="16"/>
        <v>3.4701493999806245E-2</v>
      </c>
      <c r="Y51">
        <f t="shared" si="17"/>
        <v>2.5963442801673238E-3</v>
      </c>
      <c r="Z51">
        <f t="shared" si="18"/>
        <v>0.22233658973675879</v>
      </c>
      <c r="AB51">
        <f t="shared" si="19"/>
        <v>748.14837193779317</v>
      </c>
      <c r="AC51">
        <f t="shared" si="2"/>
        <v>598.44274524949287</v>
      </c>
      <c r="AE51">
        <f t="shared" si="3"/>
        <v>0</v>
      </c>
      <c r="AF51">
        <f t="shared" si="24"/>
        <v>0</v>
      </c>
      <c r="AG51">
        <f t="shared" si="24"/>
        <v>-2.779207371709485</v>
      </c>
      <c r="AH51">
        <f t="shared" si="5"/>
        <v>-34701.493999806247</v>
      </c>
      <c r="AI51">
        <f t="shared" si="25"/>
        <v>-34704.273207177954</v>
      </c>
      <c r="AJ51">
        <f t="shared" si="7"/>
        <v>149.7056266883003</v>
      </c>
      <c r="AK51">
        <f t="shared" si="22"/>
        <v>52.370386035645524</v>
      </c>
      <c r="AL51">
        <f t="shared" si="8"/>
        <v>-34502.197194454006</v>
      </c>
      <c r="AN51">
        <f t="shared" si="26"/>
        <v>0</v>
      </c>
      <c r="AO51">
        <f t="shared" si="26"/>
        <v>0</v>
      </c>
      <c r="AP51">
        <f t="shared" si="26"/>
        <v>-1.2063014917371689E-2</v>
      </c>
      <c r="AQ51">
        <f t="shared" si="26"/>
        <v>-150.62015308244668</v>
      </c>
      <c r="AR51">
        <f t="shared" si="26"/>
        <v>-150.63221609736402</v>
      </c>
      <c r="AS51">
        <f t="shared" si="26"/>
        <v>0.64979001795200242</v>
      </c>
      <c r="AT51">
        <f t="shared" si="26"/>
        <v>0.22731112273494042</v>
      </c>
      <c r="AU51">
        <f t="shared" si="23"/>
        <v>-149.75511495667709</v>
      </c>
      <c r="AW51">
        <v>48</v>
      </c>
      <c r="AX51">
        <f>IF(Z51&gt;0, (R51*SUMPRODUCT(K51:$K$98, X51:$X$98)-K51*$AZ$3)/Z51, 0)</f>
        <v>2691.6071077551146</v>
      </c>
    </row>
    <row r="52" spans="5:50" x14ac:dyDescent="0.25">
      <c r="E52">
        <v>2052</v>
      </c>
      <c r="F52" s="5">
        <f>EconomicRates!C92</f>
        <v>3.5571999999999999E-2</v>
      </c>
      <c r="G52" s="5">
        <f>EconomicRates!D92</f>
        <v>7.0000000000000007E-2</v>
      </c>
      <c r="H52" s="5">
        <f t="shared" si="10"/>
        <v>0.12000000000000001</v>
      </c>
      <c r="I52" s="5">
        <f t="shared" si="11"/>
        <v>1.1200000000000001</v>
      </c>
      <c r="J52">
        <f t="shared" si="12"/>
        <v>0.89285714285714279</v>
      </c>
      <c r="K52">
        <f t="shared" si="20"/>
        <v>3.8754031609892553E-3</v>
      </c>
      <c r="L52" s="2">
        <v>49</v>
      </c>
      <c r="M52" s="6">
        <v>0.153152232</v>
      </c>
      <c r="Q52" s="4">
        <f t="shared" si="21"/>
        <v>12.5</v>
      </c>
      <c r="R52">
        <f t="shared" si="0"/>
        <v>1000000</v>
      </c>
      <c r="S52">
        <f t="shared" si="1"/>
        <v>2484.8588047901985</v>
      </c>
      <c r="U52">
        <f t="shared" si="13"/>
        <v>0.153152232</v>
      </c>
      <c r="V52">
        <f t="shared" si="14"/>
        <v>0.01</v>
      </c>
      <c r="W52">
        <f t="shared" si="15"/>
        <v>0.22233658973675879</v>
      </c>
      <c r="X52">
        <f t="shared" si="16"/>
        <v>3.4051344973452899E-2</v>
      </c>
      <c r="Y52">
        <f t="shared" si="17"/>
        <v>2.2233658973675879E-3</v>
      </c>
      <c r="Z52">
        <f t="shared" si="18"/>
        <v>0.18606187886593828</v>
      </c>
      <c r="AB52">
        <f t="shared" si="19"/>
        <v>598.44274524949287</v>
      </c>
      <c r="AC52">
        <f t="shared" si="2"/>
        <v>462.33749793583411</v>
      </c>
      <c r="AE52">
        <f t="shared" si="3"/>
        <v>0</v>
      </c>
      <c r="AF52">
        <f t="shared" si="24"/>
        <v>0</v>
      </c>
      <c r="AG52">
        <f t="shared" si="24"/>
        <v>-2.3257734858242287</v>
      </c>
      <c r="AH52">
        <f t="shared" si="5"/>
        <v>-34051.344973452899</v>
      </c>
      <c r="AI52">
        <f t="shared" si="25"/>
        <v>-34053.670746938726</v>
      </c>
      <c r="AJ52">
        <f t="shared" si="7"/>
        <v>136.10524731365877</v>
      </c>
      <c r="AK52">
        <f t="shared" si="22"/>
        <v>41.890992167464503</v>
      </c>
      <c r="AL52">
        <f t="shared" si="8"/>
        <v>-33875.674507457603</v>
      </c>
      <c r="AN52">
        <f t="shared" si="26"/>
        <v>0</v>
      </c>
      <c r="AO52">
        <f t="shared" si="26"/>
        <v>0</v>
      </c>
      <c r="AP52">
        <f t="shared" si="26"/>
        <v>-9.0133099187082143E-3</v>
      </c>
      <c r="AQ52">
        <f t="shared" si="26"/>
        <v>-131.96268994605495</v>
      </c>
      <c r="AR52">
        <f t="shared" si="26"/>
        <v>-131.97170325597367</v>
      </c>
      <c r="AS52">
        <f t="shared" si="26"/>
        <v>0.52746270566657749</v>
      </c>
      <c r="AT52">
        <f t="shared" si="26"/>
        <v>0.16234448346276806</v>
      </c>
      <c r="AU52">
        <f t="shared" si="23"/>
        <v>-131.28189606684433</v>
      </c>
      <c r="AW52">
        <v>49</v>
      </c>
      <c r="AX52">
        <f>IF(Z52&gt;0, (R52*SUMPRODUCT(K52:$K$98, X52:$X$98)-K52*$AZ$3)/Z52, 0)</f>
        <v>2484.8588047901985</v>
      </c>
    </row>
    <row r="53" spans="5:50" x14ac:dyDescent="0.25">
      <c r="E53">
        <v>2053</v>
      </c>
      <c r="F53" s="5">
        <f>EconomicRates!C93</f>
        <v>3.5571999999999999E-2</v>
      </c>
      <c r="G53" s="5">
        <f>EconomicRates!D93</f>
        <v>7.0000000000000007E-2</v>
      </c>
      <c r="H53" s="5">
        <f t="shared" si="10"/>
        <v>0.12000000000000001</v>
      </c>
      <c r="I53" s="5">
        <f t="shared" si="11"/>
        <v>1.1200000000000001</v>
      </c>
      <c r="J53">
        <f t="shared" si="12"/>
        <v>0.89285714285714279</v>
      </c>
      <c r="K53">
        <f t="shared" si="20"/>
        <v>3.4601813937404063E-3</v>
      </c>
      <c r="L53" s="2">
        <v>50</v>
      </c>
      <c r="M53" s="6">
        <v>0.17329698399999999</v>
      </c>
      <c r="Q53" s="4">
        <f t="shared" si="21"/>
        <v>12.5</v>
      </c>
      <c r="R53">
        <f t="shared" si="0"/>
        <v>1000000</v>
      </c>
      <c r="S53">
        <f t="shared" si="1"/>
        <v>2259.4146555160119</v>
      </c>
      <c r="U53">
        <f t="shared" si="13"/>
        <v>0.17329698399999999</v>
      </c>
      <c r="V53">
        <f t="shared" si="14"/>
        <v>0.01</v>
      </c>
      <c r="W53">
        <f t="shared" si="15"/>
        <v>0.18606187886593828</v>
      </c>
      <c r="X53">
        <f t="shared" si="16"/>
        <v>3.2243962444840443E-2</v>
      </c>
      <c r="Y53">
        <f t="shared" si="17"/>
        <v>1.8606187886593829E-3</v>
      </c>
      <c r="Z53">
        <f t="shared" si="18"/>
        <v>0.15195729763243843</v>
      </c>
      <c r="AB53">
        <f t="shared" si="19"/>
        <v>462.33749793583411</v>
      </c>
      <c r="AC53">
        <f t="shared" si="2"/>
        <v>343.33454528333993</v>
      </c>
      <c r="AE53">
        <f t="shared" si="3"/>
        <v>0</v>
      </c>
      <c r="AF53">
        <f t="shared" si="24"/>
        <v>0</v>
      </c>
      <c r="AG53">
        <f t="shared" si="24"/>
        <v>-1.8994662204054804</v>
      </c>
      <c r="AH53">
        <f t="shared" si="5"/>
        <v>-32243.962444840443</v>
      </c>
      <c r="AI53">
        <f t="shared" si="25"/>
        <v>-32245.861911060849</v>
      </c>
      <c r="AJ53">
        <f t="shared" si="7"/>
        <v>119.00295265249417</v>
      </c>
      <c r="AK53">
        <f t="shared" si="22"/>
        <v>32.363624855508391</v>
      </c>
      <c r="AL53">
        <f t="shared" si="8"/>
        <v>-32094.495333552844</v>
      </c>
      <c r="AN53">
        <f t="shared" si="26"/>
        <v>0</v>
      </c>
      <c r="AO53">
        <f t="shared" si="26"/>
        <v>0</v>
      </c>
      <c r="AP53">
        <f t="shared" si="26"/>
        <v>-6.572497673885457E-3</v>
      </c>
      <c r="AQ53">
        <f t="shared" si="26"/>
        <v>-111.56995891210133</v>
      </c>
      <c r="AR53">
        <f t="shared" si="26"/>
        <v>-111.57653140977521</v>
      </c>
      <c r="AS53">
        <f t="shared" si="26"/>
        <v>0.41177180256833085</v>
      </c>
      <c r="AT53">
        <f t="shared" si="26"/>
        <v>0.11198401255902468</v>
      </c>
      <c r="AU53">
        <f t="shared" si="23"/>
        <v>-111.05277559464784</v>
      </c>
      <c r="AW53">
        <v>50</v>
      </c>
      <c r="AX53">
        <f>IF(Z53&gt;0, (R53*SUMPRODUCT(K53:$K$98, X53:$X$98)-K53*$AZ$3)/Z53, 0)</f>
        <v>2259.4146555160119</v>
      </c>
    </row>
    <row r="54" spans="5:50" x14ac:dyDescent="0.25">
      <c r="E54">
        <v>2054</v>
      </c>
      <c r="F54" s="5">
        <f>EconomicRates!C94</f>
        <v>3.5571999999999999E-2</v>
      </c>
      <c r="G54" s="5">
        <f>EconomicRates!D94</f>
        <v>7.0000000000000007E-2</v>
      </c>
      <c r="H54" s="5">
        <f t="shared" si="10"/>
        <v>0.12000000000000001</v>
      </c>
      <c r="I54" s="5">
        <f t="shared" si="11"/>
        <v>1.1200000000000001</v>
      </c>
      <c r="J54">
        <f t="shared" si="12"/>
        <v>0.89285714285714279</v>
      </c>
      <c r="K54">
        <f t="shared" si="20"/>
        <v>3.0894476729825052E-3</v>
      </c>
      <c r="L54" s="2">
        <v>51</v>
      </c>
      <c r="M54" s="6">
        <v>0.19491187900000001</v>
      </c>
      <c r="Q54" s="4">
        <f t="shared" si="21"/>
        <v>12.5</v>
      </c>
      <c r="R54">
        <f t="shared" si="0"/>
        <v>1000000</v>
      </c>
      <c r="S54">
        <f t="shared" si="1"/>
        <v>2014.0448909394352</v>
      </c>
      <c r="U54">
        <f t="shared" si="13"/>
        <v>0.19491187900000001</v>
      </c>
      <c r="V54">
        <f t="shared" si="14"/>
        <v>0.01</v>
      </c>
      <c r="W54">
        <f t="shared" si="15"/>
        <v>0.15195729763243843</v>
      </c>
      <c r="X54">
        <f t="shared" si="16"/>
        <v>2.9618282409300825E-2</v>
      </c>
      <c r="Y54">
        <f t="shared" si="17"/>
        <v>1.5195729763243843E-3</v>
      </c>
      <c r="Z54">
        <f t="shared" si="18"/>
        <v>0.12081944224681322</v>
      </c>
      <c r="AB54">
        <f t="shared" si="19"/>
        <v>343.33454528333993</v>
      </c>
      <c r="AC54">
        <f t="shared" si="2"/>
        <v>243.33578038334633</v>
      </c>
      <c r="AE54">
        <f t="shared" si="3"/>
        <v>0</v>
      </c>
      <c r="AF54">
        <f t="shared" si="24"/>
        <v>0</v>
      </c>
      <c r="AG54">
        <f t="shared" si="24"/>
        <v>-1.5102430280851653</v>
      </c>
      <c r="AH54">
        <f t="shared" si="5"/>
        <v>-29618.282409300824</v>
      </c>
      <c r="AI54">
        <f t="shared" si="25"/>
        <v>-29619.79265232891</v>
      </c>
      <c r="AJ54">
        <f t="shared" si="7"/>
        <v>99.998764899993603</v>
      </c>
      <c r="AK54">
        <f t="shared" si="22"/>
        <v>24.033418169833798</v>
      </c>
      <c r="AL54">
        <f t="shared" si="8"/>
        <v>-29495.760469259083</v>
      </c>
      <c r="AN54">
        <f t="shared" si="26"/>
        <v>0</v>
      </c>
      <c r="AO54">
        <f t="shared" si="26"/>
        <v>0</v>
      </c>
      <c r="AP54">
        <f t="shared" si="26"/>
        <v>-4.6658168087557661E-3</v>
      </c>
      <c r="AQ54">
        <f t="shared" si="26"/>
        <v>-91.504133667153098</v>
      </c>
      <c r="AR54">
        <f t="shared" si="26"/>
        <v>-91.508799483961852</v>
      </c>
      <c r="AS54">
        <f t="shared" si="26"/>
        <v>0.30894095152140988</v>
      </c>
      <c r="AT54">
        <f t="shared" si="26"/>
        <v>7.4249987838608492E-2</v>
      </c>
      <c r="AU54">
        <f t="shared" si="23"/>
        <v>-91.125608544601832</v>
      </c>
      <c r="AW54">
        <v>51</v>
      </c>
      <c r="AX54">
        <f>IF(Z54&gt;0, (R54*SUMPRODUCT(K54:$K$98, X54:$X$98)-K54*$AZ$3)/Z54, 0)</f>
        <v>2014.0448909394352</v>
      </c>
    </row>
    <row r="55" spans="5:50" x14ac:dyDescent="0.25">
      <c r="E55">
        <v>2055</v>
      </c>
      <c r="F55" s="5">
        <f>EconomicRates!C95</f>
        <v>3.5571999999999999E-2</v>
      </c>
      <c r="G55" s="5">
        <f>EconomicRates!D95</f>
        <v>7.0000000000000007E-2</v>
      </c>
      <c r="H55" s="5">
        <f t="shared" si="10"/>
        <v>0.12000000000000001</v>
      </c>
      <c r="I55" s="5">
        <f t="shared" si="11"/>
        <v>1.1200000000000001</v>
      </c>
      <c r="J55">
        <f t="shared" si="12"/>
        <v>0.89285714285714279</v>
      </c>
      <c r="K55">
        <f t="shared" si="20"/>
        <v>2.758435422305808E-3</v>
      </c>
      <c r="L55" s="2">
        <v>52</v>
      </c>
      <c r="M55" s="6">
        <v>0.21714087100000001</v>
      </c>
      <c r="Q55" s="4">
        <f t="shared" si="21"/>
        <v>12.5</v>
      </c>
      <c r="R55">
        <f t="shared" si="0"/>
        <v>1000000</v>
      </c>
      <c r="S55">
        <f t="shared" si="1"/>
        <v>1736.6599535111616</v>
      </c>
      <c r="U55">
        <f t="shared" si="13"/>
        <v>0.21714087100000001</v>
      </c>
      <c r="V55">
        <f t="shared" si="14"/>
        <v>0.01</v>
      </c>
      <c r="W55">
        <f t="shared" si="15"/>
        <v>0.12081944224681322</v>
      </c>
      <c r="X55">
        <f t="shared" si="16"/>
        <v>2.6234838923207222E-2</v>
      </c>
      <c r="Y55">
        <f t="shared" si="17"/>
        <v>1.2081944224681322E-3</v>
      </c>
      <c r="Z55">
        <f t="shared" si="18"/>
        <v>9.3376408901137867E-2</v>
      </c>
      <c r="AB55">
        <f t="shared" si="19"/>
        <v>243.33578038334633</v>
      </c>
      <c r="AC55">
        <f t="shared" si="2"/>
        <v>162.16306994128931</v>
      </c>
      <c r="AE55">
        <f t="shared" si="3"/>
        <v>0</v>
      </c>
      <c r="AF55">
        <f t="shared" si="24"/>
        <v>0</v>
      </c>
      <c r="AG55">
        <f t="shared" si="24"/>
        <v>-1.1672051112642234</v>
      </c>
      <c r="AH55">
        <f t="shared" si="5"/>
        <v>-26234.838923207222</v>
      </c>
      <c r="AI55">
        <f t="shared" si="25"/>
        <v>-26236.006128318488</v>
      </c>
      <c r="AJ55">
        <f t="shared" si="7"/>
        <v>81.172710442057024</v>
      </c>
      <c r="AK55">
        <f t="shared" si="22"/>
        <v>17.033504626834244</v>
      </c>
      <c r="AL55">
        <f t="shared" si="8"/>
        <v>-26137.799913249597</v>
      </c>
      <c r="AN55">
        <f t="shared" si="26"/>
        <v>0</v>
      </c>
      <c r="AO55">
        <f t="shared" si="26"/>
        <v>0</v>
      </c>
      <c r="AP55">
        <f t="shared" si="26"/>
        <v>-3.2196599240076258E-3</v>
      </c>
      <c r="AQ55">
        <f t="shared" si="26"/>
        <v>-72.367108984261961</v>
      </c>
      <c r="AR55">
        <f t="shared" si="26"/>
        <v>-72.370328644185975</v>
      </c>
      <c r="AS55">
        <f t="shared" si="26"/>
        <v>0.22390967980794263</v>
      </c>
      <c r="AT55">
        <f t="shared" si="26"/>
        <v>4.6985822528669452E-2</v>
      </c>
      <c r="AU55">
        <f t="shared" si="23"/>
        <v>-72.09943314184936</v>
      </c>
      <c r="AW55">
        <v>52</v>
      </c>
      <c r="AX55">
        <f>IF(Z55&gt;0, (R55*SUMPRODUCT(K55:$K$98, X55:$X$98)-K55*$AZ$3)/Z55, 0)</f>
        <v>1736.6599535111616</v>
      </c>
    </row>
    <row r="56" spans="5:50" x14ac:dyDescent="0.25">
      <c r="E56">
        <v>2056</v>
      </c>
      <c r="F56" s="5">
        <f>EconomicRates!C96</f>
        <v>3.5571999999999999E-2</v>
      </c>
      <c r="G56" s="5">
        <f>EconomicRates!D96</f>
        <v>7.0000000000000007E-2</v>
      </c>
      <c r="H56" s="5">
        <f t="shared" si="10"/>
        <v>0.12000000000000001</v>
      </c>
      <c r="I56" s="5">
        <f t="shared" si="11"/>
        <v>1.1200000000000001</v>
      </c>
      <c r="J56">
        <f t="shared" si="12"/>
        <v>0.89285714285714279</v>
      </c>
      <c r="K56">
        <f t="shared" si="20"/>
        <v>2.4628887699159E-3</v>
      </c>
      <c r="L56" s="2">
        <v>53</v>
      </c>
      <c r="M56" s="6">
        <v>0.240684854</v>
      </c>
      <c r="Q56" s="4">
        <f t="shared" si="21"/>
        <v>12.5</v>
      </c>
      <c r="R56">
        <f t="shared" si="0"/>
        <v>1000000</v>
      </c>
      <c r="S56">
        <f t="shared" si="1"/>
        <v>1415.2175292054571</v>
      </c>
      <c r="U56">
        <f t="shared" si="13"/>
        <v>0.240684854</v>
      </c>
      <c r="V56">
        <f t="shared" si="14"/>
        <v>0.01</v>
      </c>
      <c r="W56">
        <f t="shared" si="15"/>
        <v>9.3376408901137867E-2</v>
      </c>
      <c r="X56">
        <f t="shared" si="16"/>
        <v>2.2474287343414667E-2</v>
      </c>
      <c r="Y56">
        <f t="shared" si="17"/>
        <v>9.3376408901137868E-4</v>
      </c>
      <c r="Z56">
        <f t="shared" si="18"/>
        <v>6.9968357468711814E-2</v>
      </c>
      <c r="AB56">
        <f t="shared" si="19"/>
        <v>162.16306994128931</v>
      </c>
      <c r="AC56">
        <f t="shared" si="2"/>
        <v>99.020445979434527</v>
      </c>
      <c r="AE56">
        <f t="shared" si="3"/>
        <v>0</v>
      </c>
      <c r="AF56">
        <f t="shared" si="24"/>
        <v>0</v>
      </c>
      <c r="AG56">
        <f t="shared" si="24"/>
        <v>-0.87460446835889771</v>
      </c>
      <c r="AH56">
        <f t="shared" si="5"/>
        <v>-22474.287343414668</v>
      </c>
      <c r="AI56">
        <f t="shared" si="25"/>
        <v>-22475.161947883025</v>
      </c>
      <c r="AJ56">
        <f t="shared" si="7"/>
        <v>63.142623961854781</v>
      </c>
      <c r="AK56">
        <f t="shared" si="22"/>
        <v>11.351414895890253</v>
      </c>
      <c r="AL56">
        <f t="shared" si="8"/>
        <v>-22400.66790902528</v>
      </c>
      <c r="AN56">
        <f t="shared" si="26"/>
        <v>0</v>
      </c>
      <c r="AO56">
        <f t="shared" si="26"/>
        <v>0</v>
      </c>
      <c r="AP56">
        <f t="shared" si="26"/>
        <v>-2.1540535232393953E-3</v>
      </c>
      <c r="AQ56">
        <f t="shared" si="26"/>
        <v>-55.351669909959028</v>
      </c>
      <c r="AR56">
        <f t="shared" si="26"/>
        <v>-55.35382396348227</v>
      </c>
      <c r="AS56">
        <f t="shared" si="26"/>
        <v>0.15551325945867475</v>
      </c>
      <c r="AT56">
        <f t="shared" si="26"/>
        <v>2.795727226974417E-2</v>
      </c>
      <c r="AU56">
        <f t="shared" si="23"/>
        <v>-55.170353431753846</v>
      </c>
      <c r="AW56">
        <v>53</v>
      </c>
      <c r="AX56">
        <f>IF(Z56&gt;0, (R56*SUMPRODUCT(K56:$K$98, X56:$X$98)-K56*$AZ$3)/Z56, 0)</f>
        <v>1415.2175292054571</v>
      </c>
    </row>
    <row r="57" spans="5:50" x14ac:dyDescent="0.25">
      <c r="E57">
        <v>2057</v>
      </c>
      <c r="F57" s="5">
        <f>EconomicRates!C97</f>
        <v>3.5571999999999999E-2</v>
      </c>
      <c r="G57" s="5">
        <f>EconomicRates!D97</f>
        <v>7.0000000000000007E-2</v>
      </c>
      <c r="H57" s="5">
        <f t="shared" si="10"/>
        <v>0.12000000000000001</v>
      </c>
      <c r="I57" s="5">
        <f t="shared" si="11"/>
        <v>1.1200000000000001</v>
      </c>
      <c r="J57">
        <f t="shared" si="12"/>
        <v>0.89285714285714279</v>
      </c>
      <c r="K57">
        <f t="shared" si="20"/>
        <v>2.1990078302820534E-3</v>
      </c>
      <c r="L57" s="2">
        <v>54</v>
      </c>
      <c r="M57" s="6">
        <v>0.26560892699999999</v>
      </c>
      <c r="Q57" s="4">
        <f t="shared" si="21"/>
        <v>12.5</v>
      </c>
      <c r="R57">
        <f t="shared" si="0"/>
        <v>1000000</v>
      </c>
      <c r="S57">
        <f t="shared" si="1"/>
        <v>1024.0797677156008</v>
      </c>
      <c r="U57">
        <f t="shared" si="13"/>
        <v>0.26560892699999999</v>
      </c>
      <c r="V57">
        <f t="shared" si="14"/>
        <v>0.01</v>
      </c>
      <c r="W57">
        <f t="shared" si="15"/>
        <v>6.9968357468711814E-2</v>
      </c>
      <c r="X57">
        <f t="shared" si="16"/>
        <v>1.8584220351216981E-2</v>
      </c>
      <c r="Y57">
        <f t="shared" si="17"/>
        <v>6.9968357468711819E-4</v>
      </c>
      <c r="Z57">
        <f t="shared" si="18"/>
        <v>5.0684453542807713E-2</v>
      </c>
      <c r="AB57">
        <f t="shared" si="19"/>
        <v>99.020445979434527</v>
      </c>
      <c r="AC57">
        <f t="shared" si="2"/>
        <v>51.904923410910683</v>
      </c>
      <c r="AE57">
        <f t="shared" si="3"/>
        <v>0</v>
      </c>
      <c r="AF57">
        <f t="shared" si="24"/>
        <v>0</v>
      </c>
      <c r="AG57">
        <f t="shared" si="24"/>
        <v>-0.63355566928509643</v>
      </c>
      <c r="AH57">
        <f t="shared" si="5"/>
        <v>-18584.22035121698</v>
      </c>
      <c r="AI57">
        <f t="shared" si="25"/>
        <v>-18584.853906886266</v>
      </c>
      <c r="AJ57">
        <f t="shared" si="7"/>
        <v>47.115522568523843</v>
      </c>
      <c r="AK57">
        <f t="shared" si="22"/>
        <v>6.9314312185604177</v>
      </c>
      <c r="AL57">
        <f t="shared" si="8"/>
        <v>-18530.806953099182</v>
      </c>
      <c r="AN57">
        <f t="shared" si="26"/>
        <v>0</v>
      </c>
      <c r="AO57">
        <f t="shared" si="26"/>
        <v>0</v>
      </c>
      <c r="AP57">
        <f t="shared" si="26"/>
        <v>-1.393193877677514E-3</v>
      </c>
      <c r="AQ57">
        <f t="shared" si="26"/>
        <v>-40.866846072013232</v>
      </c>
      <c r="AR57">
        <f t="shared" si="26"/>
        <v>-40.868239265890914</v>
      </c>
      <c r="AS57">
        <f t="shared" si="26"/>
        <v>0.10360740305601474</v>
      </c>
      <c r="AT57">
        <f t="shared" si="26"/>
        <v>1.5242271524675834E-2</v>
      </c>
      <c r="AU57">
        <f t="shared" si="23"/>
        <v>-40.749389591310219</v>
      </c>
      <c r="AW57">
        <v>54</v>
      </c>
      <c r="AX57">
        <f>IF(Z57&gt;0, (R57*SUMPRODUCT(K57:$K$98, X57:$X$98)-K57*$AZ$3)/Z57, 0)</f>
        <v>1024.0797677156008</v>
      </c>
    </row>
    <row r="58" spans="5:50" x14ac:dyDescent="0.25">
      <c r="E58">
        <v>2058</v>
      </c>
      <c r="F58" s="5">
        <f>EconomicRates!C98</f>
        <v>3.5571999999999999E-2</v>
      </c>
      <c r="G58" s="5">
        <f>EconomicRates!D98</f>
        <v>7.0000000000000007E-2</v>
      </c>
      <c r="H58" s="5">
        <f t="shared" si="10"/>
        <v>0.12000000000000001</v>
      </c>
      <c r="I58" s="5">
        <f t="shared" si="11"/>
        <v>1.1200000000000001</v>
      </c>
      <c r="J58">
        <f t="shared" si="12"/>
        <v>0.89285714285714279</v>
      </c>
      <c r="K58">
        <f t="shared" si="20"/>
        <v>1.9633998484661188E-3</v>
      </c>
      <c r="L58" s="2">
        <v>55</v>
      </c>
      <c r="M58" s="6">
        <v>0.29099302900000001</v>
      </c>
      <c r="Q58" s="4">
        <f t="shared" si="21"/>
        <v>12.5</v>
      </c>
      <c r="R58">
        <f t="shared" si="0"/>
        <v>1000000</v>
      </c>
      <c r="S58">
        <f t="shared" si="1"/>
        <v>519.11968255978854</v>
      </c>
      <c r="U58">
        <f t="shared" si="13"/>
        <v>0.29099302900000001</v>
      </c>
      <c r="V58">
        <f t="shared" si="14"/>
        <v>0.01</v>
      </c>
      <c r="W58">
        <f t="shared" si="15"/>
        <v>5.0684453542807713E-2</v>
      </c>
      <c r="X58">
        <f t="shared" si="16"/>
        <v>1.4748822659631398E-2</v>
      </c>
      <c r="Y58">
        <f t="shared" si="17"/>
        <v>5.0684453542807709E-4</v>
      </c>
      <c r="Z58">
        <f t="shared" si="18"/>
        <v>3.5428786347748237E-2</v>
      </c>
      <c r="AB58">
        <f t="shared" si="19"/>
        <v>51.904923410910683</v>
      </c>
      <c r="AC58">
        <f t="shared" si="2"/>
        <v>18.391780322321633</v>
      </c>
      <c r="AE58">
        <f t="shared" si="3"/>
        <v>0</v>
      </c>
      <c r="AF58">
        <f t="shared" si="24"/>
        <v>0</v>
      </c>
      <c r="AG58">
        <f t="shared" si="24"/>
        <v>-0.44285982934685297</v>
      </c>
      <c r="AH58">
        <f t="shared" si="5"/>
        <v>-14748.822659631398</v>
      </c>
      <c r="AI58">
        <f t="shared" si="25"/>
        <v>-14749.265519460745</v>
      </c>
      <c r="AJ58">
        <f t="shared" si="7"/>
        <v>33.513143088589047</v>
      </c>
      <c r="AK58">
        <f t="shared" si="22"/>
        <v>3.6333446387637482</v>
      </c>
      <c r="AL58">
        <f t="shared" si="8"/>
        <v>-14712.119031733393</v>
      </c>
      <c r="AN58">
        <f t="shared" si="26"/>
        <v>0</v>
      </c>
      <c r="AO58">
        <f t="shared" si="26"/>
        <v>0</v>
      </c>
      <c r="AP58">
        <f t="shared" si="26"/>
        <v>-8.6951092183134237E-4</v>
      </c>
      <c r="AQ58">
        <f t="shared" si="26"/>
        <v>-28.957836174973945</v>
      </c>
      <c r="AR58">
        <f t="shared" si="26"/>
        <v>-28.958705685895776</v>
      </c>
      <c r="AS58">
        <f t="shared" si="26"/>
        <v>6.5799700061759087E-2</v>
      </c>
      <c r="AT58">
        <f t="shared" si="26"/>
        <v>7.1337083131739285E-3</v>
      </c>
      <c r="AU58">
        <f t="shared" si="23"/>
        <v>-28.885772277520847</v>
      </c>
      <c r="AW58">
        <v>55</v>
      </c>
      <c r="AX58">
        <f>IF(Z58&gt;0, (R58*SUMPRODUCT(K58:$K$98, X58:$X$98)-K58*$AZ$3)/Z58, 0)</f>
        <v>519.11968255978854</v>
      </c>
    </row>
    <row r="59" spans="5:50" x14ac:dyDescent="0.25">
      <c r="E59">
        <v>2059</v>
      </c>
      <c r="F59" s="5">
        <f>EconomicRates!C99</f>
        <v>3.5571999999999999E-2</v>
      </c>
      <c r="G59" s="5">
        <f>EconomicRates!D99</f>
        <v>7.0000000000000007E-2</v>
      </c>
      <c r="H59" s="5">
        <f t="shared" si="10"/>
        <v>0.12000000000000001</v>
      </c>
      <c r="I59" s="5">
        <f t="shared" si="11"/>
        <v>1.1200000000000001</v>
      </c>
      <c r="J59">
        <f t="shared" si="12"/>
        <v>0.89285714285714279</v>
      </c>
      <c r="K59">
        <f t="shared" si="20"/>
        <v>1.7530355789876059E-3</v>
      </c>
      <c r="L59" s="2">
        <v>56</v>
      </c>
      <c r="M59" s="6">
        <v>0.31752069599999999</v>
      </c>
      <c r="Q59" s="4">
        <f t="shared" si="21"/>
        <v>12.5</v>
      </c>
      <c r="R59">
        <f t="shared" si="0"/>
        <v>1000000</v>
      </c>
      <c r="S59">
        <f t="shared" si="1"/>
        <v>-167.90046303140261</v>
      </c>
      <c r="U59">
        <f t="shared" si="13"/>
        <v>0.31752069599999999</v>
      </c>
      <c r="V59">
        <f t="shared" si="14"/>
        <v>0.01</v>
      </c>
      <c r="W59">
        <f t="shared" si="15"/>
        <v>3.5428786347748237E-2</v>
      </c>
      <c r="X59">
        <f t="shared" si="16"/>
        <v>1.1249372899572318E-2</v>
      </c>
      <c r="Y59">
        <f t="shared" si="17"/>
        <v>3.5428786347748239E-4</v>
      </c>
      <c r="Z59">
        <f t="shared" si="18"/>
        <v>2.3825125584698435E-2</v>
      </c>
      <c r="AB59">
        <f t="shared" si="19"/>
        <v>18.391780322321633</v>
      </c>
      <c r="AC59">
        <f t="shared" si="2"/>
        <v>-4.0002496174521838</v>
      </c>
      <c r="AE59">
        <f t="shared" si="3"/>
        <v>0</v>
      </c>
      <c r="AF59">
        <f t="shared" si="24"/>
        <v>0</v>
      </c>
      <c r="AG59">
        <f t="shared" si="24"/>
        <v>-0.29781406980873043</v>
      </c>
      <c r="AH59">
        <f t="shared" si="5"/>
        <v>-11249.372899572318</v>
      </c>
      <c r="AI59">
        <f t="shared" si="25"/>
        <v>-11249.670713642126</v>
      </c>
      <c r="AJ59">
        <f t="shared" si="7"/>
        <v>22.392029939773817</v>
      </c>
      <c r="AK59">
        <f t="shared" si="22"/>
        <v>1.2874246225625146</v>
      </c>
      <c r="AL59">
        <f t="shared" si="8"/>
        <v>-11225.99125907979</v>
      </c>
      <c r="AN59">
        <f t="shared" si="26"/>
        <v>0</v>
      </c>
      <c r="AO59">
        <f t="shared" si="26"/>
        <v>0</v>
      </c>
      <c r="AP59">
        <f t="shared" si="26"/>
        <v>-5.2207866029780302E-4</v>
      </c>
      <c r="AQ59">
        <f t="shared" si="26"/>
        <v>-19.720550934249243</v>
      </c>
      <c r="AR59">
        <f t="shared" si="26"/>
        <v>-19.721073012909539</v>
      </c>
      <c r="AS59">
        <f t="shared" si="26"/>
        <v>3.9254025170179202E-2</v>
      </c>
      <c r="AT59">
        <f t="shared" si="26"/>
        <v>2.2569011686167776E-3</v>
      </c>
      <c r="AU59">
        <f t="shared" si="23"/>
        <v>-19.679562086570744</v>
      </c>
      <c r="AW59">
        <v>56</v>
      </c>
      <c r="AX59">
        <f>IF(Z59&gt;0, (R59*SUMPRODUCT(K59:$K$98, X59:$X$98)-K59*$AZ$3)/Z59, 0)</f>
        <v>-167.90046303140261</v>
      </c>
    </row>
    <row r="60" spans="5:50" x14ac:dyDescent="0.25">
      <c r="E60">
        <v>2060</v>
      </c>
      <c r="F60" s="5">
        <f>EconomicRates!C100</f>
        <v>3.5571999999999999E-2</v>
      </c>
      <c r="G60" s="5">
        <f>EconomicRates!D100</f>
        <v>7.0000000000000007E-2</v>
      </c>
      <c r="H60" s="5">
        <f t="shared" si="10"/>
        <v>0.12000000000000001</v>
      </c>
      <c r="I60" s="5">
        <f t="shared" si="11"/>
        <v>1.1200000000000001</v>
      </c>
      <c r="J60">
        <f t="shared" si="12"/>
        <v>0.89285714285714279</v>
      </c>
      <c r="K60">
        <f t="shared" si="20"/>
        <v>1.5652103383817909E-3</v>
      </c>
      <c r="L60" s="2">
        <v>57</v>
      </c>
      <c r="M60" s="6">
        <v>0.344227385</v>
      </c>
      <c r="Q60" s="4">
        <f t="shared" si="21"/>
        <v>12.5</v>
      </c>
      <c r="R60">
        <f t="shared" si="0"/>
        <v>1000000</v>
      </c>
      <c r="S60">
        <f t="shared" si="1"/>
        <v>-1160.7254647399984</v>
      </c>
      <c r="U60">
        <f t="shared" si="13"/>
        <v>0.344227385</v>
      </c>
      <c r="V60">
        <f t="shared" si="14"/>
        <v>0.01</v>
      </c>
      <c r="W60">
        <f t="shared" si="15"/>
        <v>2.3825125584698435E-2</v>
      </c>
      <c r="X60">
        <f t="shared" si="16"/>
        <v>8.2012606773173378E-3</v>
      </c>
      <c r="Y60">
        <f t="shared" si="17"/>
        <v>2.3825125584698434E-4</v>
      </c>
      <c r="Z60">
        <f t="shared" si="18"/>
        <v>1.5385613651534112E-2</v>
      </c>
      <c r="AB60">
        <f t="shared" si="19"/>
        <v>-4.0002496174521838</v>
      </c>
      <c r="AC60">
        <f t="shared" si="2"/>
        <v>-17.858473555986997</v>
      </c>
      <c r="AE60">
        <f t="shared" si="3"/>
        <v>0</v>
      </c>
      <c r="AF60">
        <f t="shared" si="24"/>
        <v>0</v>
      </c>
      <c r="AG60">
        <f t="shared" si="24"/>
        <v>-0.19232017064417642</v>
      </c>
      <c r="AH60">
        <f t="shared" si="5"/>
        <v>-8201.2606773173375</v>
      </c>
      <c r="AI60">
        <f t="shared" si="25"/>
        <v>-8201.4529974879824</v>
      </c>
      <c r="AJ60">
        <f t="shared" si="7"/>
        <v>13.858223938534813</v>
      </c>
      <c r="AK60">
        <f t="shared" si="22"/>
        <v>-0.28001747322165288</v>
      </c>
      <c r="AL60">
        <f t="shared" si="8"/>
        <v>-8187.8747910226693</v>
      </c>
      <c r="AN60">
        <f t="shared" si="26"/>
        <v>0</v>
      </c>
      <c r="AO60">
        <f t="shared" si="26"/>
        <v>0</v>
      </c>
      <c r="AP60">
        <f t="shared" si="26"/>
        <v>-3.0102151937161516E-4</v>
      </c>
      <c r="AQ60">
        <f t="shared" si="26"/>
        <v>-12.836697999901146</v>
      </c>
      <c r="AR60">
        <f t="shared" si="26"/>
        <v>-12.836999021420519</v>
      </c>
      <c r="AS60">
        <f t="shared" si="26"/>
        <v>2.1691035380204709E-2</v>
      </c>
      <c r="AT60">
        <f t="shared" si="26"/>
        <v>-4.3828624401407736E-4</v>
      </c>
      <c r="AU60">
        <f t="shared" si="23"/>
        <v>-12.815746272284327</v>
      </c>
      <c r="AW60">
        <v>57</v>
      </c>
      <c r="AX60">
        <f>IF(Z60&gt;0, (R60*SUMPRODUCT(K60:$K$98, X60:$X$98)-K60*$AZ$3)/Z60, 0)</f>
        <v>-1160.7254647399984</v>
      </c>
    </row>
    <row r="61" spans="5:50" x14ac:dyDescent="0.25">
      <c r="E61">
        <v>2061</v>
      </c>
      <c r="F61" s="5">
        <f>EconomicRates!C101</f>
        <v>3.5571999999999999E-2</v>
      </c>
      <c r="G61" s="5">
        <f>EconomicRates!D101</f>
        <v>7.0000000000000007E-2</v>
      </c>
      <c r="H61" s="5">
        <f t="shared" si="10"/>
        <v>0.12000000000000001</v>
      </c>
      <c r="I61" s="5">
        <f t="shared" si="11"/>
        <v>1.1200000000000001</v>
      </c>
      <c r="J61">
        <f t="shared" si="12"/>
        <v>0.89285714285714279</v>
      </c>
      <c r="K61">
        <f t="shared" si="20"/>
        <v>1.3975092306980274E-3</v>
      </c>
      <c r="L61" s="2">
        <v>58</v>
      </c>
      <c r="M61" s="6">
        <v>0.370496828</v>
      </c>
      <c r="Q61" s="4">
        <f t="shared" si="21"/>
        <v>12.5</v>
      </c>
      <c r="R61">
        <f t="shared" si="0"/>
        <v>1000000</v>
      </c>
      <c r="S61">
        <f t="shared" si="1"/>
        <v>-2671.2606363239138</v>
      </c>
      <c r="U61">
        <f t="shared" si="13"/>
        <v>0.370496828</v>
      </c>
      <c r="V61">
        <f t="shared" si="14"/>
        <v>0.01</v>
      </c>
      <c r="W61">
        <f t="shared" si="15"/>
        <v>1.5385613651534112E-2</v>
      </c>
      <c r="X61">
        <f t="shared" si="16"/>
        <v>5.7003210547268857E-3</v>
      </c>
      <c r="Y61">
        <f t="shared" si="17"/>
        <v>1.5385613651534112E-4</v>
      </c>
      <c r="Z61">
        <f t="shared" si="18"/>
        <v>9.5314364602918852E-3</v>
      </c>
      <c r="AB61">
        <f t="shared" si="19"/>
        <v>-17.858473555986997</v>
      </c>
      <c r="AC61">
        <f t="shared" si="2"/>
        <v>-25.460951024000252</v>
      </c>
      <c r="AE61">
        <f t="shared" si="3"/>
        <v>0</v>
      </c>
      <c r="AF61">
        <f t="shared" si="24"/>
        <v>0</v>
      </c>
      <c r="AG61">
        <f t="shared" si="24"/>
        <v>-0.11914295575364857</v>
      </c>
      <c r="AH61">
        <f t="shared" si="5"/>
        <v>-5700.3210547268854</v>
      </c>
      <c r="AI61">
        <f t="shared" si="25"/>
        <v>-5700.4401976826393</v>
      </c>
      <c r="AJ61">
        <f t="shared" si="7"/>
        <v>7.6024774680132552</v>
      </c>
      <c r="AK61">
        <f t="shared" si="22"/>
        <v>-1.2500931489190898</v>
      </c>
      <c r="AL61">
        <f t="shared" si="8"/>
        <v>-5694.0878133635451</v>
      </c>
      <c r="AN61">
        <f t="shared" si="26"/>
        <v>0</v>
      </c>
      <c r="AO61">
        <f t="shared" si="26"/>
        <v>0</v>
      </c>
      <c r="AP61">
        <f t="shared" si="26"/>
        <v>-1.6650338043837053E-4</v>
      </c>
      <c r="AQ61">
        <f t="shared" si="26"/>
        <v>-7.9662512919231379</v>
      </c>
      <c r="AR61">
        <f t="shared" si="26"/>
        <v>-7.9664177953035766</v>
      </c>
      <c r="AS61">
        <f t="shared" si="26"/>
        <v>1.0624532437722291E-2</v>
      </c>
      <c r="AT61">
        <f t="shared" si="26"/>
        <v>-1.7470167148467919E-3</v>
      </c>
      <c r="AU61">
        <f t="shared" si="23"/>
        <v>-7.9575402795807015</v>
      </c>
      <c r="AW61">
        <v>58</v>
      </c>
      <c r="AX61">
        <f>IF(Z61&gt;0, (R61*SUMPRODUCT(K61:$K$98, X61:$X$98)-K61*$AZ$3)/Z61, 0)</f>
        <v>-2671.2606363239138</v>
      </c>
    </row>
    <row r="62" spans="5:50" x14ac:dyDescent="0.25">
      <c r="E62">
        <v>2062</v>
      </c>
      <c r="F62" s="5">
        <f>EconomicRates!C102</f>
        <v>3.5571999999999999E-2</v>
      </c>
      <c r="G62" s="5">
        <f>EconomicRates!D102</f>
        <v>7.0000000000000007E-2</v>
      </c>
      <c r="H62" s="5">
        <f t="shared" si="10"/>
        <v>0.12000000000000001</v>
      </c>
      <c r="I62" s="5">
        <f t="shared" si="11"/>
        <v>1.1200000000000001</v>
      </c>
      <c r="J62">
        <f t="shared" si="12"/>
        <v>0.89285714285714279</v>
      </c>
      <c r="K62">
        <f t="shared" si="20"/>
        <v>1.2477760988375245E-3</v>
      </c>
      <c r="L62" s="2">
        <v>59</v>
      </c>
      <c r="M62" s="6">
        <v>0.397394472</v>
      </c>
      <c r="Q62" s="4">
        <f t="shared" si="21"/>
        <v>12.5</v>
      </c>
      <c r="R62">
        <f t="shared" si="0"/>
        <v>1000000</v>
      </c>
      <c r="S62">
        <f t="shared" si="1"/>
        <v>-5090.6244393129855</v>
      </c>
      <c r="U62">
        <f t="shared" si="13"/>
        <v>0.397394472</v>
      </c>
      <c r="V62">
        <f t="shared" si="14"/>
        <v>0.01</v>
      </c>
      <c r="W62">
        <f t="shared" si="15"/>
        <v>9.5314364602918852E-3</v>
      </c>
      <c r="X62">
        <f t="shared" si="16"/>
        <v>3.7877401595392429E-3</v>
      </c>
      <c r="Y62">
        <f t="shared" si="17"/>
        <v>9.531436460291885E-5</v>
      </c>
      <c r="Z62">
        <f t="shared" si="18"/>
        <v>5.6483819361497238E-3</v>
      </c>
      <c r="AB62">
        <f t="shared" si="19"/>
        <v>-25.460951024000252</v>
      </c>
      <c r="AC62">
        <f t="shared" si="2"/>
        <v>-28.753791126737784</v>
      </c>
      <c r="AE62">
        <f t="shared" si="3"/>
        <v>0</v>
      </c>
      <c r="AF62">
        <f t="shared" si="24"/>
        <v>0</v>
      </c>
      <c r="AG62">
        <f t="shared" si="24"/>
        <v>-7.0604774201871542E-2</v>
      </c>
      <c r="AH62">
        <f t="shared" si="5"/>
        <v>-3787.740159539243</v>
      </c>
      <c r="AI62">
        <f t="shared" si="25"/>
        <v>-3787.8107643134449</v>
      </c>
      <c r="AJ62">
        <f t="shared" si="7"/>
        <v>3.2928401027375322</v>
      </c>
      <c r="AK62">
        <f t="shared" si="22"/>
        <v>-1.7822665716800179</v>
      </c>
      <c r="AL62">
        <f t="shared" si="8"/>
        <v>-3786.3001907823873</v>
      </c>
      <c r="AN62">
        <f t="shared" si="26"/>
        <v>0</v>
      </c>
      <c r="AO62">
        <f t="shared" si="26"/>
        <v>0</v>
      </c>
      <c r="AP62">
        <f t="shared" si="26"/>
        <v>-8.8098949712915565E-5</v>
      </c>
      <c r="AQ62">
        <f t="shared" si="26"/>
        <v>-4.7262516396800995</v>
      </c>
      <c r="AR62">
        <f t="shared" si="26"/>
        <v>-4.7263397386298118</v>
      </c>
      <c r="AS62">
        <f t="shared" si="26"/>
        <v>4.1087271774895911E-3</v>
      </c>
      <c r="AT62">
        <f t="shared" si="26"/>
        <v>-2.223869629899422E-3</v>
      </c>
      <c r="AU62">
        <f t="shared" si="23"/>
        <v>-4.724454881082222</v>
      </c>
      <c r="AW62">
        <v>59</v>
      </c>
      <c r="AX62">
        <f>IF(Z62&gt;0, (R62*SUMPRODUCT(K62:$K$98, X62:$X$98)-K62*$AZ$3)/Z62, 0)</f>
        <v>-5090.6244393129855</v>
      </c>
    </row>
    <row r="63" spans="5:50" x14ac:dyDescent="0.25">
      <c r="E63">
        <v>2063</v>
      </c>
      <c r="F63" s="5">
        <f>EconomicRates!C103</f>
        <v>3.5571999999999999E-2</v>
      </c>
      <c r="G63" s="5">
        <f>EconomicRates!D103</f>
        <v>7.0000000000000007E-2</v>
      </c>
      <c r="H63" s="5">
        <f t="shared" si="10"/>
        <v>0.12000000000000001</v>
      </c>
      <c r="I63" s="5">
        <f t="shared" si="11"/>
        <v>1.1200000000000001</v>
      </c>
      <c r="J63">
        <f t="shared" si="12"/>
        <v>0.89285714285714279</v>
      </c>
      <c r="K63">
        <f t="shared" si="20"/>
        <v>1.114085802533504E-3</v>
      </c>
      <c r="L63" s="2">
        <v>60</v>
      </c>
      <c r="M63" s="6">
        <v>0.424762996</v>
      </c>
      <c r="Q63" s="4">
        <f t="shared" si="21"/>
        <v>12.5</v>
      </c>
      <c r="R63">
        <f t="shared" si="0"/>
        <v>1000000</v>
      </c>
      <c r="S63">
        <f t="shared" si="1"/>
        <v>-9179.5622636626522</v>
      </c>
      <c r="U63">
        <f t="shared" si="13"/>
        <v>0.424762996</v>
      </c>
      <c r="V63">
        <f t="shared" si="14"/>
        <v>0.01</v>
      </c>
      <c r="W63">
        <f t="shared" si="15"/>
        <v>5.6483819361497238E-3</v>
      </c>
      <c r="X63">
        <f t="shared" si="16"/>
        <v>2.3992236337512375E-3</v>
      </c>
      <c r="Y63">
        <f t="shared" si="17"/>
        <v>5.6483819361497238E-5</v>
      </c>
      <c r="Z63">
        <f t="shared" si="18"/>
        <v>3.1926744830369893E-3</v>
      </c>
      <c r="AB63">
        <f t="shared" si="19"/>
        <v>-28.753791126737784</v>
      </c>
      <c r="AC63">
        <f t="shared" si="2"/>
        <v>-29.307354204645012</v>
      </c>
      <c r="AE63">
        <f t="shared" si="3"/>
        <v>0</v>
      </c>
      <c r="AF63">
        <f t="shared" si="24"/>
        <v>0</v>
      </c>
      <c r="AG63">
        <f t="shared" si="24"/>
        <v>-3.9908431037962364E-2</v>
      </c>
      <c r="AH63">
        <f t="shared" si="5"/>
        <v>-2399.2236337512377</v>
      </c>
      <c r="AI63">
        <f t="shared" si="25"/>
        <v>-2399.2635421822756</v>
      </c>
      <c r="AJ63">
        <f t="shared" si="7"/>
        <v>0.55356307790722781</v>
      </c>
      <c r="AK63">
        <f t="shared" si="22"/>
        <v>-2.0127653788716451</v>
      </c>
      <c r="AL63">
        <f t="shared" si="8"/>
        <v>-2400.7227444832401</v>
      </c>
      <c r="AN63">
        <f t="shared" si="26"/>
        <v>0</v>
      </c>
      <c r="AO63">
        <f t="shared" si="26"/>
        <v>0</v>
      </c>
      <c r="AP63">
        <f t="shared" si="26"/>
        <v>-4.4461416420781301E-5</v>
      </c>
      <c r="AQ63">
        <f t="shared" si="26"/>
        <v>-2.6729409874650973</v>
      </c>
      <c r="AR63">
        <f t="shared" si="26"/>
        <v>-2.6729854488815179</v>
      </c>
      <c r="AS63">
        <f t="shared" si="26"/>
        <v>6.1671676590319049E-4</v>
      </c>
      <c r="AT63">
        <f t="shared" si="26"/>
        <v>-2.242393332431869E-3</v>
      </c>
      <c r="AU63">
        <f t="shared" si="23"/>
        <v>-2.6746111254480467</v>
      </c>
      <c r="AW63">
        <v>60</v>
      </c>
      <c r="AX63">
        <f>IF(Z63&gt;0, (R63*SUMPRODUCT(K63:$K$98, X63:$X$98)-K63*$AZ$3)/Z63, 0)</f>
        <v>-9179.5622636626522</v>
      </c>
    </row>
    <row r="64" spans="5:50" x14ac:dyDescent="0.25">
      <c r="E64">
        <v>2064</v>
      </c>
      <c r="F64" s="5">
        <f>EconomicRates!C104</f>
        <v>3.5571999999999999E-2</v>
      </c>
      <c r="G64" s="5">
        <f>EconomicRates!D104</f>
        <v>7.0000000000000007E-2</v>
      </c>
      <c r="H64" s="5">
        <f t="shared" si="10"/>
        <v>0.12000000000000001</v>
      </c>
      <c r="I64" s="5">
        <f t="shared" si="11"/>
        <v>1.1200000000000001</v>
      </c>
      <c r="J64">
        <f t="shared" si="12"/>
        <v>0.89285714285714279</v>
      </c>
      <c r="K64">
        <f t="shared" si="20"/>
        <v>9.9471946654777136E-4</v>
      </c>
      <c r="L64" s="2">
        <v>61</v>
      </c>
      <c r="M64" s="6">
        <v>0.45242554800000001</v>
      </c>
      <c r="Q64" s="4">
        <f t="shared" si="21"/>
        <v>12.5</v>
      </c>
      <c r="R64">
        <f t="shared" si="0"/>
        <v>1000000</v>
      </c>
      <c r="S64">
        <f t="shared" si="1"/>
        <v>-16462.551142395107</v>
      </c>
      <c r="U64">
        <f t="shared" si="13"/>
        <v>0.45242554800000001</v>
      </c>
      <c r="V64">
        <f t="shared" si="14"/>
        <v>0.01</v>
      </c>
      <c r="W64">
        <f t="shared" si="15"/>
        <v>3.1926744830369893E-3</v>
      </c>
      <c r="X64">
        <f t="shared" si="16"/>
        <v>1.4444475025736266E-3</v>
      </c>
      <c r="Y64">
        <f t="shared" si="17"/>
        <v>3.1926744830369892E-5</v>
      </c>
      <c r="Z64">
        <f t="shared" si="18"/>
        <v>1.7163002356329927E-3</v>
      </c>
      <c r="AB64">
        <f t="shared" si="19"/>
        <v>-29.307354204645012</v>
      </c>
      <c r="AC64">
        <f t="shared" si="2"/>
        <v>-28.254680404812916</v>
      </c>
      <c r="AE64">
        <f t="shared" si="3"/>
        <v>0</v>
      </c>
      <c r="AF64">
        <f t="shared" si="24"/>
        <v>0</v>
      </c>
      <c r="AG64">
        <f t="shared" si="24"/>
        <v>-2.1453752945412408E-2</v>
      </c>
      <c r="AH64">
        <f t="shared" si="5"/>
        <v>-1444.4475025736265</v>
      </c>
      <c r="AI64">
        <f t="shared" si="25"/>
        <v>-1444.468956326572</v>
      </c>
      <c r="AJ64">
        <f t="shared" si="7"/>
        <v>-1.0526737998320961</v>
      </c>
      <c r="AK64">
        <f t="shared" si="22"/>
        <v>-2.051514794325151</v>
      </c>
      <c r="AL64">
        <f t="shared" si="8"/>
        <v>-1447.5731449207292</v>
      </c>
      <c r="AN64">
        <f t="shared" si="26"/>
        <v>0</v>
      </c>
      <c r="AO64">
        <f t="shared" si="26"/>
        <v>0</v>
      </c>
      <c r="AP64">
        <f t="shared" si="26"/>
        <v>-2.1340465685308307E-5</v>
      </c>
      <c r="AQ64">
        <f t="shared" si="26"/>
        <v>-1.4368200492162984</v>
      </c>
      <c r="AR64">
        <f t="shared" si="26"/>
        <v>-1.4368413896819838</v>
      </c>
      <c r="AS64">
        <f t="shared" si="26"/>
        <v>-1.047115120617798E-3</v>
      </c>
      <c r="AT64">
        <f t="shared" si="26"/>
        <v>-2.0406817018259753E-3</v>
      </c>
      <c r="AU64">
        <f t="shared" si="23"/>
        <v>-1.4399291865044275</v>
      </c>
      <c r="AW64">
        <v>61</v>
      </c>
      <c r="AX64">
        <f>IF(Z64&gt;0, (R64*SUMPRODUCT(K64:$K$98, X64:$X$98)-K64*$AZ$3)/Z64, 0)</f>
        <v>-16462.551142395107</v>
      </c>
    </row>
    <row r="65" spans="5:50" x14ac:dyDescent="0.25">
      <c r="E65">
        <v>2065</v>
      </c>
      <c r="F65" s="5">
        <f>EconomicRates!C105</f>
        <v>3.5571999999999999E-2</v>
      </c>
      <c r="G65" s="5">
        <f>EconomicRates!D105</f>
        <v>7.0000000000000007E-2</v>
      </c>
      <c r="H65" s="5">
        <f t="shared" si="10"/>
        <v>0.12000000000000001</v>
      </c>
      <c r="I65" s="5">
        <f t="shared" si="11"/>
        <v>1.1200000000000001</v>
      </c>
      <c r="J65">
        <f t="shared" si="12"/>
        <v>0.89285714285714279</v>
      </c>
      <c r="K65">
        <f t="shared" si="20"/>
        <v>8.8814238084622432E-4</v>
      </c>
      <c r="L65" s="2">
        <v>62</v>
      </c>
      <c r="M65" s="6">
        <v>0.48020744799999998</v>
      </c>
      <c r="Q65" s="4">
        <f t="shared" si="21"/>
        <v>12.5</v>
      </c>
      <c r="R65">
        <f t="shared" si="0"/>
        <v>1000000</v>
      </c>
      <c r="S65">
        <f t="shared" si="1"/>
        <v>-30132.973798432638</v>
      </c>
      <c r="U65">
        <f t="shared" si="13"/>
        <v>0.48020744799999998</v>
      </c>
      <c r="V65">
        <f t="shared" si="14"/>
        <v>0.01</v>
      </c>
      <c r="W65">
        <f t="shared" si="15"/>
        <v>1.7163002356329927E-3</v>
      </c>
      <c r="X65">
        <f t="shared" si="16"/>
        <v>8.2418015615511812E-4</v>
      </c>
      <c r="Y65">
        <f t="shared" si="17"/>
        <v>1.7163002356329929E-5</v>
      </c>
      <c r="Z65">
        <f t="shared" si="18"/>
        <v>8.7495707712154471E-4</v>
      </c>
      <c r="AB65">
        <f t="shared" si="19"/>
        <v>-28.254680404812916</v>
      </c>
      <c r="AC65">
        <f t="shared" si="2"/>
        <v>-26.365058679656713</v>
      </c>
      <c r="AE65">
        <f t="shared" si="3"/>
        <v>0</v>
      </c>
      <c r="AF65">
        <f t="shared" si="24"/>
        <v>0</v>
      </c>
      <c r="AG65">
        <f t="shared" si="24"/>
        <v>-1.0936963464019308E-2</v>
      </c>
      <c r="AH65">
        <f t="shared" si="5"/>
        <v>-824.18015615511808</v>
      </c>
      <c r="AI65">
        <f t="shared" si="25"/>
        <v>-824.1910931185821</v>
      </c>
      <c r="AJ65">
        <f t="shared" si="7"/>
        <v>-1.8896217251562035</v>
      </c>
      <c r="AK65">
        <f t="shared" si="22"/>
        <v>-1.9778276283369043</v>
      </c>
      <c r="AL65">
        <f t="shared" si="8"/>
        <v>-828.05854247207515</v>
      </c>
      <c r="AN65">
        <f t="shared" si="26"/>
        <v>0</v>
      </c>
      <c r="AO65">
        <f t="shared" si="26"/>
        <v>0</v>
      </c>
      <c r="AP65">
        <f t="shared" si="26"/>
        <v>-9.7135807701622779E-6</v>
      </c>
      <c r="AQ65">
        <f t="shared" si="26"/>
        <v>-0.73198932613381951</v>
      </c>
      <c r="AR65">
        <f t="shared" si="26"/>
        <v>-0.73199903971458968</v>
      </c>
      <c r="AS65">
        <f t="shared" si="26"/>
        <v>-1.6782531378789804E-3</v>
      </c>
      <c r="AT65">
        <f t="shared" si="26"/>
        <v>-1.7565925387345795E-3</v>
      </c>
      <c r="AU65">
        <f t="shared" si="23"/>
        <v>-0.73543388539120313</v>
      </c>
      <c r="AW65">
        <v>62</v>
      </c>
      <c r="AX65">
        <f>IF(Z65&gt;0, (R65*SUMPRODUCT(K65:$K$98, X65:$X$98)-K65*$AZ$3)/Z65, 0)</f>
        <v>-30132.973798432638</v>
      </c>
    </row>
    <row r="66" spans="5:50" x14ac:dyDescent="0.25">
      <c r="E66">
        <v>2066</v>
      </c>
      <c r="F66" s="5">
        <f>EconomicRates!C106</f>
        <v>3.5571999999999999E-2</v>
      </c>
      <c r="G66" s="5">
        <f>EconomicRates!D106</f>
        <v>7.0000000000000007E-2</v>
      </c>
      <c r="H66" s="5">
        <f t="shared" si="10"/>
        <v>0.12000000000000001</v>
      </c>
      <c r="I66" s="5">
        <f t="shared" si="11"/>
        <v>1.1200000000000001</v>
      </c>
      <c r="J66">
        <f t="shared" si="12"/>
        <v>0.89285714285714279</v>
      </c>
      <c r="K66">
        <f t="shared" si="20"/>
        <v>7.9298426861270028E-4</v>
      </c>
      <c r="L66" s="2">
        <v>63</v>
      </c>
      <c r="M66" s="6">
        <v>0.508136904</v>
      </c>
      <c r="Q66" s="4">
        <f t="shared" si="21"/>
        <v>12.5</v>
      </c>
      <c r="R66">
        <f t="shared" si="0"/>
        <v>1000000</v>
      </c>
      <c r="S66">
        <f t="shared" si="1"/>
        <v>-57225.961978016137</v>
      </c>
      <c r="U66">
        <f t="shared" si="13"/>
        <v>0.508136904</v>
      </c>
      <c r="V66">
        <f t="shared" si="14"/>
        <v>0.01</v>
      </c>
      <c r="W66">
        <f t="shared" si="15"/>
        <v>8.7495707712154471E-4</v>
      </c>
      <c r="X66">
        <f t="shared" si="16"/>
        <v>4.4459798030143099E-4</v>
      </c>
      <c r="Y66">
        <f t="shared" si="17"/>
        <v>8.7495707712154479E-6</v>
      </c>
      <c r="Z66">
        <f t="shared" si="18"/>
        <v>4.2160952604889827E-4</v>
      </c>
      <c r="AB66">
        <f t="shared" si="19"/>
        <v>-26.365058679656713</v>
      </c>
      <c r="AC66">
        <f t="shared" si="2"/>
        <v>-24.127010707243656</v>
      </c>
      <c r="AE66">
        <f t="shared" si="3"/>
        <v>0</v>
      </c>
      <c r="AF66">
        <f t="shared" si="24"/>
        <v>0</v>
      </c>
      <c r="AG66">
        <f t="shared" si="24"/>
        <v>-5.2701190756112284E-3</v>
      </c>
      <c r="AH66">
        <f t="shared" si="5"/>
        <v>-444.59798030143099</v>
      </c>
      <c r="AI66">
        <f t="shared" si="25"/>
        <v>-444.60325042050658</v>
      </c>
      <c r="AJ66">
        <f t="shared" si="7"/>
        <v>-2.2380479724130566</v>
      </c>
      <c r="AK66">
        <f t="shared" si="22"/>
        <v>-1.84555410757597</v>
      </c>
      <c r="AL66">
        <f t="shared" si="8"/>
        <v>-448.6868525004956</v>
      </c>
      <c r="AN66">
        <f t="shared" si="26"/>
        <v>0</v>
      </c>
      <c r="AO66">
        <f t="shared" si="26"/>
        <v>0</v>
      </c>
      <c r="AP66">
        <f t="shared" si="26"/>
        <v>-4.1791215206754102E-6</v>
      </c>
      <c r="AQ66">
        <f t="shared" si="26"/>
        <v>-0.352559204236014</v>
      </c>
      <c r="AR66">
        <f t="shared" si="26"/>
        <v>-0.35256338335753462</v>
      </c>
      <c r="AS66">
        <f t="shared" si="26"/>
        <v>-1.7747368345241046E-3</v>
      </c>
      <c r="AT66">
        <f t="shared" si="26"/>
        <v>-1.4634953741812953E-3</v>
      </c>
      <c r="AU66">
        <f t="shared" si="23"/>
        <v>-0.35580161556624001</v>
      </c>
      <c r="AW66">
        <v>63</v>
      </c>
      <c r="AX66">
        <f>IF(Z66&gt;0, (R66*SUMPRODUCT(K66:$K$98, X66:$X$98)-K66*$AZ$3)/Z66, 0)</f>
        <v>-57225.961978016137</v>
      </c>
    </row>
    <row r="67" spans="5:50" x14ac:dyDescent="0.25">
      <c r="E67">
        <v>2067</v>
      </c>
      <c r="F67" s="5">
        <f>EconomicRates!C107</f>
        <v>3.5571999999999999E-2</v>
      </c>
      <c r="G67" s="5">
        <f>EconomicRates!D107</f>
        <v>7.0000000000000007E-2</v>
      </c>
      <c r="H67" s="5">
        <f t="shared" si="10"/>
        <v>0.12000000000000001</v>
      </c>
      <c r="I67" s="5">
        <f t="shared" si="11"/>
        <v>1.1200000000000001</v>
      </c>
      <c r="J67">
        <f t="shared" si="12"/>
        <v>0.89285714285714279</v>
      </c>
      <c r="K67">
        <f t="shared" si="20"/>
        <v>7.0802166840419666E-4</v>
      </c>
      <c r="L67" s="2">
        <v>64</v>
      </c>
      <c r="M67" s="6">
        <v>0.53626491099999996</v>
      </c>
      <c r="Q67" s="4">
        <f t="shared" si="21"/>
        <v>12.5</v>
      </c>
      <c r="R67">
        <f t="shared" ref="R67:R79" si="27">$C$6</f>
        <v>1000000</v>
      </c>
      <c r="S67">
        <f t="shared" ref="S67:S79" si="28">AX67</f>
        <v>-114102.77527421962</v>
      </c>
      <c r="U67">
        <f t="shared" si="13"/>
        <v>0.53626491099999996</v>
      </c>
      <c r="V67">
        <f t="shared" si="14"/>
        <v>0.01</v>
      </c>
      <c r="W67">
        <f t="shared" si="15"/>
        <v>4.2160952604889827E-4</v>
      </c>
      <c r="X67">
        <f t="shared" si="16"/>
        <v>2.2609439496336459E-4</v>
      </c>
      <c r="Y67">
        <f t="shared" si="17"/>
        <v>4.2160952604889831E-6</v>
      </c>
      <c r="Z67">
        <f t="shared" si="18"/>
        <v>1.912990358250447E-4</v>
      </c>
      <c r="AB67">
        <f t="shared" si="19"/>
        <v>-24.127010707243656</v>
      </c>
      <c r="AC67">
        <f t="shared" ref="AC67:AC79" si="29">S67*Z67</f>
        <v>-21.827750894919962</v>
      </c>
      <c r="AE67">
        <f t="shared" ref="AE67:AE79" si="30">$Z67*O67</f>
        <v>0</v>
      </c>
      <c r="AF67">
        <f t="shared" ref="AF67:AG79" si="31">-$Z67*P67</f>
        <v>0</v>
      </c>
      <c r="AG67">
        <f t="shared" si="31"/>
        <v>-2.3912379478130586E-3</v>
      </c>
      <c r="AH67">
        <f t="shared" ref="AH67:AH79" si="32">-X67*R67</f>
        <v>-226.09439496336461</v>
      </c>
      <c r="AI67">
        <f t="shared" ref="AI67:AI79" si="33">SUM(AE67:AH67)</f>
        <v>-226.09678620131243</v>
      </c>
      <c r="AJ67">
        <f t="shared" ref="AJ67:AJ79" si="34">AB67-AC67</f>
        <v>-2.2992598123236938</v>
      </c>
      <c r="AK67">
        <f t="shared" si="22"/>
        <v>-1.688890749507056</v>
      </c>
      <c r="AL67">
        <f t="shared" ref="AL67:AL79" si="35">SUM(AI67:AK67)</f>
        <v>-230.08493676314319</v>
      </c>
      <c r="AN67">
        <f t="shared" ref="AN67:AT79" si="36">AE67*$K67</f>
        <v>0</v>
      </c>
      <c r="AO67">
        <f t="shared" si="36"/>
        <v>0</v>
      </c>
      <c r="AP67">
        <f t="shared" si="36"/>
        <v>-1.6930482813620291E-6</v>
      </c>
      <c r="AQ67">
        <f t="shared" si="36"/>
        <v>-0.1600797307387988</v>
      </c>
      <c r="AR67">
        <f t="shared" si="36"/>
        <v>-0.16008142378708018</v>
      </c>
      <c r="AS67">
        <f t="shared" si="36"/>
        <v>-1.6279257684161418E-3</v>
      </c>
      <c r="AT67">
        <f t="shared" si="36"/>
        <v>-1.1957712462184E-3</v>
      </c>
      <c r="AU67">
        <f t="shared" si="23"/>
        <v>-0.16290512080171474</v>
      </c>
      <c r="AW67">
        <v>64</v>
      </c>
      <c r="AX67">
        <f>IF(Z67&gt;0, (R67*SUMPRODUCT(K67:$K$98, X67:$X$98)-K67*$AZ$3)/Z67, 0)</f>
        <v>-114102.77527421962</v>
      </c>
    </row>
    <row r="68" spans="5:50" x14ac:dyDescent="0.25">
      <c r="E68">
        <v>2068</v>
      </c>
      <c r="F68" s="5">
        <f>EconomicRates!C108</f>
        <v>3.5571999999999999E-2</v>
      </c>
      <c r="G68" s="5">
        <f>EconomicRates!D108</f>
        <v>7.0000000000000007E-2</v>
      </c>
      <c r="H68" s="5">
        <f t="shared" ref="H68:H79" si="37">G68+$C$9</f>
        <v>0.12000000000000001</v>
      </c>
      <c r="I68" s="5">
        <f t="shared" ref="I68:I79" si="38">1+H68</f>
        <v>1.1200000000000001</v>
      </c>
      <c r="J68">
        <f t="shared" ref="J68:J79" si="39">1/I68</f>
        <v>0.89285714285714279</v>
      </c>
      <c r="K68">
        <f t="shared" si="20"/>
        <v>6.3216220393231843E-4</v>
      </c>
      <c r="L68" s="2">
        <v>65</v>
      </c>
      <c r="M68" s="6">
        <v>0.564431978</v>
      </c>
      <c r="Q68" s="4">
        <f t="shared" si="21"/>
        <v>12.5</v>
      </c>
      <c r="R68">
        <f t="shared" si="27"/>
        <v>1000000</v>
      </c>
      <c r="S68">
        <f t="shared" si="28"/>
        <v>-241001.76603324834</v>
      </c>
      <c r="U68">
        <f t="shared" ref="U68:U79" si="40">M68</f>
        <v>0.564431978</v>
      </c>
      <c r="V68">
        <f t="shared" ref="V68:V79" si="41">$C$10</f>
        <v>0.01</v>
      </c>
      <c r="W68">
        <f t="shared" ref="W68:W79" si="42">Z67</f>
        <v>1.912990358250447E-4</v>
      </c>
      <c r="X68">
        <f t="shared" ref="X68:X79" si="43">U68*W68</f>
        <v>1.0797529318022284E-4</v>
      </c>
      <c r="Y68">
        <f t="shared" ref="Y68:Y79" si="44">V68*W68</f>
        <v>1.912990358250447E-6</v>
      </c>
      <c r="Z68">
        <f t="shared" ref="Z68:Z79" si="45">MAX(0, W68-X68-Y68)</f>
        <v>8.1410752286571411E-5</v>
      </c>
      <c r="AB68">
        <f t="shared" ref="AB68:AB79" si="46">AC67</f>
        <v>-21.827750894919962</v>
      </c>
      <c r="AC68">
        <f t="shared" si="29"/>
        <v>-19.62013507515902</v>
      </c>
      <c r="AE68">
        <f t="shared" si="30"/>
        <v>0</v>
      </c>
      <c r="AF68">
        <f t="shared" si="31"/>
        <v>0</v>
      </c>
      <c r="AG68">
        <f t="shared" si="31"/>
        <v>-1.0176344035821426E-3</v>
      </c>
      <c r="AH68">
        <f t="shared" si="32"/>
        <v>-107.97529318022283</v>
      </c>
      <c r="AI68">
        <f t="shared" si="33"/>
        <v>-107.97631081462642</v>
      </c>
      <c r="AJ68">
        <f t="shared" si="34"/>
        <v>-2.2076158197609423</v>
      </c>
      <c r="AK68">
        <f t="shared" si="22"/>
        <v>-1.5279425626443974</v>
      </c>
      <c r="AL68">
        <f t="shared" si="35"/>
        <v>-111.71186919703176</v>
      </c>
      <c r="AN68">
        <f t="shared" si="36"/>
        <v>0</v>
      </c>
      <c r="AO68">
        <f t="shared" si="36"/>
        <v>0</v>
      </c>
      <c r="AP68">
        <f t="shared" si="36"/>
        <v>-6.4331000736583769E-7</v>
      </c>
      <c r="AQ68">
        <f t="shared" si="36"/>
        <v>-6.8257899307047898E-2</v>
      </c>
      <c r="AR68">
        <f t="shared" si="36"/>
        <v>-6.8258542617055259E-2</v>
      </c>
      <c r="AS68">
        <f t="shared" si="36"/>
        <v>-1.3955712820559291E-3</v>
      </c>
      <c r="AT68">
        <f t="shared" si="36"/>
        <v>-9.6590753788327677E-4</v>
      </c>
      <c r="AU68">
        <f t="shared" si="23"/>
        <v>-7.0620021436994473E-2</v>
      </c>
      <c r="AW68">
        <v>65</v>
      </c>
      <c r="AX68">
        <f>IF(Z68&gt;0, (R68*SUMPRODUCT(K68:$K$98, X68:$X$98)-K68*$AZ$3)/Z68, 0)</f>
        <v>-241001.76603324834</v>
      </c>
    </row>
    <row r="69" spans="5:50" x14ac:dyDescent="0.25">
      <c r="E69">
        <v>2069</v>
      </c>
      <c r="F69" s="5">
        <f>EconomicRates!C109</f>
        <v>3.5571999999999999E-2</v>
      </c>
      <c r="G69" s="5">
        <f>EconomicRates!D109</f>
        <v>7.0000000000000007E-2</v>
      </c>
      <c r="H69" s="5">
        <f t="shared" si="37"/>
        <v>0.12000000000000001</v>
      </c>
      <c r="I69" s="5">
        <f t="shared" si="38"/>
        <v>1.1200000000000001</v>
      </c>
      <c r="J69">
        <f t="shared" si="39"/>
        <v>0.89285714285714279</v>
      </c>
      <c r="K69">
        <f t="shared" ref="K69:K79" si="47">K68*J69</f>
        <v>5.6443053922528431E-4</v>
      </c>
      <c r="L69" s="2">
        <v>66</v>
      </c>
      <c r="M69" s="6">
        <v>0.59247427200000002</v>
      </c>
      <c r="Q69" s="4">
        <f t="shared" ref="Q69:Q79" si="48">$C$8</f>
        <v>12.5</v>
      </c>
      <c r="R69">
        <f t="shared" si="27"/>
        <v>1000000</v>
      </c>
      <c r="S69">
        <f t="shared" si="28"/>
        <v>-543041.45048872323</v>
      </c>
      <c r="U69">
        <f t="shared" si="40"/>
        <v>0.59247427200000002</v>
      </c>
      <c r="V69">
        <f t="shared" si="41"/>
        <v>0.01</v>
      </c>
      <c r="W69">
        <f t="shared" si="42"/>
        <v>8.1410752286571411E-5</v>
      </c>
      <c r="X69">
        <f t="shared" si="43"/>
        <v>4.8233776193958734E-5</v>
      </c>
      <c r="Y69">
        <f t="shared" si="44"/>
        <v>8.1410752286571409E-7</v>
      </c>
      <c r="Z69">
        <f t="shared" si="45"/>
        <v>3.2362868569746962E-5</v>
      </c>
      <c r="AB69">
        <f t="shared" si="46"/>
        <v>-19.62013507515902</v>
      </c>
      <c r="AC69">
        <f t="shared" si="29"/>
        <v>-17.574379090091302</v>
      </c>
      <c r="AE69">
        <f t="shared" si="30"/>
        <v>0</v>
      </c>
      <c r="AF69">
        <f t="shared" si="31"/>
        <v>0</v>
      </c>
      <c r="AG69">
        <f t="shared" si="31"/>
        <v>-4.0453585712183702E-4</v>
      </c>
      <c r="AH69">
        <f t="shared" si="32"/>
        <v>-48.233776193958732</v>
      </c>
      <c r="AI69">
        <f t="shared" si="33"/>
        <v>-48.234180729815854</v>
      </c>
      <c r="AJ69">
        <f t="shared" si="34"/>
        <v>-2.0457559850677178</v>
      </c>
      <c r="AK69">
        <f t="shared" si="22"/>
        <v>-1.3734094552611316</v>
      </c>
      <c r="AL69">
        <f t="shared" si="35"/>
        <v>-51.653346170144708</v>
      </c>
      <c r="AN69">
        <f t="shared" si="36"/>
        <v>0</v>
      </c>
      <c r="AO69">
        <f t="shared" si="36"/>
        <v>0</v>
      </c>
      <c r="AP69">
        <f t="shared" si="36"/>
        <v>-2.2833239197124104E-7</v>
      </c>
      <c r="AQ69">
        <f t="shared" si="36"/>
        <v>-2.7224616306027807E-2</v>
      </c>
      <c r="AR69">
        <f t="shared" si="36"/>
        <v>-2.722484463841978E-2</v>
      </c>
      <c r="AS69">
        <f t="shared" si="36"/>
        <v>-1.1546871537751247E-3</v>
      </c>
      <c r="AT69">
        <f t="shared" si="36"/>
        <v>-7.7519423941014448E-4</v>
      </c>
      <c r="AU69">
        <f t="shared" si="23"/>
        <v>-2.9154726031605051E-2</v>
      </c>
      <c r="AW69">
        <v>66</v>
      </c>
      <c r="AX69">
        <f>IF(Z69&gt;0, (R69*SUMPRODUCT(K69:$K$98, X69:$X$98)-K69*$AZ$3)/Z69, 0)</f>
        <v>-543041.45048872323</v>
      </c>
    </row>
    <row r="70" spans="5:50" x14ac:dyDescent="0.25">
      <c r="E70">
        <v>2070</v>
      </c>
      <c r="F70" s="5">
        <f>EconomicRates!C110</f>
        <v>3.5571999999999999E-2</v>
      </c>
      <c r="G70" s="5">
        <f>EconomicRates!D110</f>
        <v>7.0000000000000007E-2</v>
      </c>
      <c r="H70" s="5">
        <f t="shared" si="37"/>
        <v>0.12000000000000001</v>
      </c>
      <c r="I70" s="5">
        <f t="shared" si="38"/>
        <v>1.1200000000000001</v>
      </c>
      <c r="J70">
        <f t="shared" si="39"/>
        <v>0.89285714285714279</v>
      </c>
      <c r="K70">
        <f t="shared" si="47"/>
        <v>5.0395583859400386E-4</v>
      </c>
      <c r="L70" s="2">
        <v>67</v>
      </c>
      <c r="M70" s="6">
        <v>0.62503115200000003</v>
      </c>
      <c r="Q70" s="4">
        <f t="shared" si="48"/>
        <v>12.5</v>
      </c>
      <c r="R70">
        <f t="shared" si="27"/>
        <v>1000000</v>
      </c>
      <c r="S70">
        <f t="shared" si="28"/>
        <v>-1330412.957816316</v>
      </c>
      <c r="U70">
        <f t="shared" si="40"/>
        <v>0.62503115200000003</v>
      </c>
      <c r="V70">
        <f t="shared" si="41"/>
        <v>0.01</v>
      </c>
      <c r="W70">
        <f t="shared" si="42"/>
        <v>3.2362868569746962E-5</v>
      </c>
      <c r="X70">
        <f t="shared" si="43"/>
        <v>2.0227801024173537E-5</v>
      </c>
      <c r="Y70">
        <f t="shared" si="44"/>
        <v>3.2362868569746963E-7</v>
      </c>
      <c r="Z70">
        <f t="shared" si="45"/>
        <v>1.1811438859875955E-5</v>
      </c>
      <c r="AB70">
        <f t="shared" si="46"/>
        <v>-17.574379090091302</v>
      </c>
      <c r="AC70">
        <f t="shared" si="29"/>
        <v>-15.714091309634144</v>
      </c>
      <c r="AE70">
        <f t="shared" si="30"/>
        <v>0</v>
      </c>
      <c r="AF70">
        <f t="shared" si="31"/>
        <v>0</v>
      </c>
      <c r="AG70">
        <f t="shared" si="31"/>
        <v>-1.4764298574844944E-4</v>
      </c>
      <c r="AH70">
        <f t="shared" si="32"/>
        <v>-20.227801024173537</v>
      </c>
      <c r="AI70">
        <f t="shared" si="33"/>
        <v>-20.227948667159286</v>
      </c>
      <c r="AJ70">
        <f t="shared" si="34"/>
        <v>-1.860287780457158</v>
      </c>
      <c r="AK70">
        <f t="shared" si="22"/>
        <v>-1.2302065363063912</v>
      </c>
      <c r="AL70">
        <f t="shared" si="35"/>
        <v>-23.318442983922836</v>
      </c>
      <c r="AN70">
        <f t="shared" si="36"/>
        <v>0</v>
      </c>
      <c r="AO70">
        <f t="shared" si="36"/>
        <v>0</v>
      </c>
      <c r="AP70">
        <f t="shared" si="36"/>
        <v>-7.4405544695382403E-8</v>
      </c>
      <c r="AQ70">
        <f t="shared" si="36"/>
        <v>-1.0193918428050026E-2</v>
      </c>
      <c r="AR70">
        <f t="shared" si="36"/>
        <v>-1.019399283359472E-2</v>
      </c>
      <c r="AS70">
        <f t="shared" si="36"/>
        <v>-9.375028884264652E-4</v>
      </c>
      <c r="AT70">
        <f t="shared" si="36"/>
        <v>-6.1996976664811224E-4</v>
      </c>
      <c r="AU70">
        <f t="shared" si="23"/>
        <v>-1.1751465488669299E-2</v>
      </c>
      <c r="AW70">
        <v>67</v>
      </c>
      <c r="AX70">
        <f>IF(Z70&gt;0, (R70*SUMPRODUCT(K70:$K$98, X70:$X$98)-K70*$AZ$3)/Z70, 0)</f>
        <v>-1330412.957816316</v>
      </c>
    </row>
    <row r="71" spans="5:50" x14ac:dyDescent="0.25">
      <c r="E71">
        <v>2071</v>
      </c>
      <c r="F71" s="5">
        <f>EconomicRates!C111</f>
        <v>3.5571999999999999E-2</v>
      </c>
      <c r="G71" s="5">
        <f>EconomicRates!D111</f>
        <v>7.0000000000000007E-2</v>
      </c>
      <c r="H71" s="5">
        <f t="shared" si="37"/>
        <v>0.12000000000000001</v>
      </c>
      <c r="I71" s="5">
        <f t="shared" si="38"/>
        <v>1.1200000000000001</v>
      </c>
      <c r="J71">
        <f t="shared" si="39"/>
        <v>0.89285714285714279</v>
      </c>
      <c r="K71">
        <f t="shared" si="47"/>
        <v>4.4996057017321768E-4</v>
      </c>
      <c r="L71" s="2">
        <v>68</v>
      </c>
      <c r="M71" s="6">
        <v>0.65741117999999998</v>
      </c>
      <c r="Q71" s="4">
        <f t="shared" si="48"/>
        <v>12.5</v>
      </c>
      <c r="R71">
        <f t="shared" si="27"/>
        <v>1000000</v>
      </c>
      <c r="S71">
        <f t="shared" si="28"/>
        <v>-3573764.3850060799</v>
      </c>
      <c r="U71">
        <f t="shared" si="40"/>
        <v>0.65741117999999998</v>
      </c>
      <c r="V71">
        <f t="shared" si="41"/>
        <v>0.01</v>
      </c>
      <c r="W71">
        <f t="shared" si="42"/>
        <v>1.1811438859875955E-5</v>
      </c>
      <c r="X71">
        <f t="shared" si="43"/>
        <v>7.764971958368906E-6</v>
      </c>
      <c r="Y71">
        <f t="shared" si="44"/>
        <v>1.1811438859875954E-7</v>
      </c>
      <c r="Z71">
        <f t="shared" si="45"/>
        <v>3.9283525129082887E-6</v>
      </c>
      <c r="AB71">
        <f t="shared" si="46"/>
        <v>-15.714091309634144</v>
      </c>
      <c r="AC71">
        <f t="shared" si="29"/>
        <v>-14.039006302380779</v>
      </c>
      <c r="AE71">
        <f t="shared" si="30"/>
        <v>0</v>
      </c>
      <c r="AF71">
        <f t="shared" si="31"/>
        <v>0</v>
      </c>
      <c r="AG71">
        <f t="shared" si="31"/>
        <v>-4.9104406411353609E-5</v>
      </c>
      <c r="AH71">
        <f t="shared" si="32"/>
        <v>-7.7649719583689061</v>
      </c>
      <c r="AI71">
        <f t="shared" si="33"/>
        <v>-7.7650210627753173</v>
      </c>
      <c r="AJ71">
        <f t="shared" si="34"/>
        <v>-1.6750850072533652</v>
      </c>
      <c r="AK71">
        <f t="shared" si="22"/>
        <v>-1.0999863916743902</v>
      </c>
      <c r="AL71">
        <f t="shared" si="35"/>
        <v>-10.540092461703074</v>
      </c>
      <c r="AN71">
        <f t="shared" si="36"/>
        <v>0</v>
      </c>
      <c r="AO71">
        <f t="shared" si="36"/>
        <v>0</v>
      </c>
      <c r="AP71">
        <f t="shared" si="36"/>
        <v>-2.2095046706870076E-8</v>
      </c>
      <c r="AQ71">
        <f t="shared" si="36"/>
        <v>-3.4939312097667197E-3</v>
      </c>
      <c r="AR71">
        <f t="shared" si="36"/>
        <v>-3.4939533048134264E-3</v>
      </c>
      <c r="AS71">
        <f t="shared" si="36"/>
        <v>-7.5372220495233263E-4</v>
      </c>
      <c r="AT71">
        <f t="shared" si="36"/>
        <v>-4.9495050398058889E-4</v>
      </c>
      <c r="AU71">
        <f t="shared" si="23"/>
        <v>-4.7426260137463485E-3</v>
      </c>
      <c r="AW71">
        <v>68</v>
      </c>
      <c r="AX71">
        <f>IF(Z71&gt;0, (R71*SUMPRODUCT(K71:$K$98, X71:$X$98)-K71*$AZ$3)/Z71, 0)</f>
        <v>-3573764.3850060799</v>
      </c>
    </row>
    <row r="72" spans="5:50" x14ac:dyDescent="0.25">
      <c r="E72">
        <v>2072</v>
      </c>
      <c r="F72" s="5">
        <f>EconomicRates!C112</f>
        <v>3.5571999999999999E-2</v>
      </c>
      <c r="G72" s="5">
        <f>EconomicRates!D112</f>
        <v>7.0000000000000007E-2</v>
      </c>
      <c r="H72" s="5">
        <f t="shared" si="37"/>
        <v>0.12000000000000001</v>
      </c>
      <c r="I72" s="5">
        <f t="shared" si="38"/>
        <v>1.1200000000000001</v>
      </c>
      <c r="J72">
        <f t="shared" si="39"/>
        <v>0.89285714285714279</v>
      </c>
      <c r="K72">
        <f t="shared" si="47"/>
        <v>4.0175050908323003E-4</v>
      </c>
      <c r="L72" s="2">
        <v>69</v>
      </c>
      <c r="M72" s="6">
        <v>0.68957421399999996</v>
      </c>
      <c r="Q72" s="4">
        <f t="shared" si="48"/>
        <v>12.5</v>
      </c>
      <c r="R72">
        <f t="shared" si="27"/>
        <v>1000000</v>
      </c>
      <c r="S72">
        <f t="shared" si="28"/>
        <v>-10623637.069372162</v>
      </c>
      <c r="U72">
        <f t="shared" si="40"/>
        <v>0.68957421399999996</v>
      </c>
      <c r="V72">
        <f t="shared" si="41"/>
        <v>0.01</v>
      </c>
      <c r="W72">
        <f t="shared" si="42"/>
        <v>3.9283525129082887E-6</v>
      </c>
      <c r="X72">
        <f t="shared" si="43"/>
        <v>2.708890596403658E-6</v>
      </c>
      <c r="Y72">
        <f t="shared" si="44"/>
        <v>3.9283525129082885E-8</v>
      </c>
      <c r="Z72">
        <f t="shared" si="45"/>
        <v>1.1801783913755479E-6</v>
      </c>
      <c r="AB72">
        <f t="shared" si="46"/>
        <v>-14.039006302380779</v>
      </c>
      <c r="AC72">
        <f t="shared" si="29"/>
        <v>-12.537786907089279</v>
      </c>
      <c r="AE72">
        <f t="shared" si="30"/>
        <v>0</v>
      </c>
      <c r="AF72">
        <f t="shared" si="31"/>
        <v>0</v>
      </c>
      <c r="AG72">
        <f t="shared" si="31"/>
        <v>-1.4752229892194349E-5</v>
      </c>
      <c r="AH72">
        <f t="shared" si="32"/>
        <v>-2.7088905964036578</v>
      </c>
      <c r="AI72">
        <f t="shared" si="33"/>
        <v>-2.7089053486335501</v>
      </c>
      <c r="AJ72">
        <f t="shared" si="34"/>
        <v>-1.5012193952914998</v>
      </c>
      <c r="AK72">
        <f t="shared" ref="AK72:AK79" si="49">G72*SUM(AB72:AB72, AE72:AF72)</f>
        <v>-0.98273044116665464</v>
      </c>
      <c r="AL72">
        <f t="shared" si="35"/>
        <v>-5.1928551850917044</v>
      </c>
      <c r="AN72">
        <f t="shared" si="36"/>
        <v>0</v>
      </c>
      <c r="AO72">
        <f t="shared" si="36"/>
        <v>0</v>
      </c>
      <c r="AP72">
        <f t="shared" si="36"/>
        <v>-5.9267158693019232E-9</v>
      </c>
      <c r="AQ72">
        <f t="shared" si="36"/>
        <v>-1.0882981761559441E-3</v>
      </c>
      <c r="AR72">
        <f t="shared" si="36"/>
        <v>-1.0883041028718135E-3</v>
      </c>
      <c r="AS72">
        <f t="shared" si="36"/>
        <v>-6.0311565630397882E-4</v>
      </c>
      <c r="AT72">
        <f t="shared" si="36"/>
        <v>-3.9481245503029076E-4</v>
      </c>
      <c r="AU72">
        <f t="shared" si="23"/>
        <v>-2.0862322142060829E-3</v>
      </c>
      <c r="AW72">
        <v>69</v>
      </c>
      <c r="AX72">
        <f>IF(Z72&gt;0, (R72*SUMPRODUCT(K72:$K$98, X72:$X$98)-K72*$AZ$3)/Z72, 0)</f>
        <v>-10623637.069372162</v>
      </c>
    </row>
    <row r="73" spans="5:50" x14ac:dyDescent="0.25">
      <c r="E73">
        <v>2073</v>
      </c>
      <c r="F73" s="5">
        <f>EconomicRates!C113</f>
        <v>3.5571999999999999E-2</v>
      </c>
      <c r="G73" s="5">
        <f>EconomicRates!D113</f>
        <v>7.0000000000000007E-2</v>
      </c>
      <c r="H73" s="5">
        <f t="shared" si="37"/>
        <v>0.12000000000000001</v>
      </c>
      <c r="I73" s="5">
        <f t="shared" si="38"/>
        <v>1.1200000000000001</v>
      </c>
      <c r="J73">
        <f t="shared" si="39"/>
        <v>0.89285714285714279</v>
      </c>
      <c r="K73">
        <f t="shared" si="47"/>
        <v>3.5870581168145535E-4</v>
      </c>
      <c r="L73" s="2">
        <v>70</v>
      </c>
      <c r="M73" s="6">
        <v>0.72148010799999995</v>
      </c>
      <c r="Q73" s="4">
        <f t="shared" si="48"/>
        <v>12.5</v>
      </c>
      <c r="R73">
        <f t="shared" si="27"/>
        <v>1000000</v>
      </c>
      <c r="S73">
        <f t="shared" si="28"/>
        <v>-35327651.046826601</v>
      </c>
      <c r="U73">
        <f t="shared" si="40"/>
        <v>0.72148010799999995</v>
      </c>
      <c r="V73">
        <f t="shared" si="41"/>
        <v>0.01</v>
      </c>
      <c r="W73">
        <f t="shared" si="42"/>
        <v>1.1801783913755479E-6</v>
      </c>
      <c r="X73">
        <f t="shared" si="43"/>
        <v>8.514752332688965E-7</v>
      </c>
      <c r="Y73">
        <f t="shared" si="44"/>
        <v>1.180178391375548E-8</v>
      </c>
      <c r="Z73">
        <f t="shared" si="45"/>
        <v>3.1690137419289597E-7</v>
      </c>
      <c r="AB73">
        <f t="shared" si="46"/>
        <v>-12.537786907089279</v>
      </c>
      <c r="AC73">
        <f t="shared" si="29"/>
        <v>-11.19538116374645</v>
      </c>
      <c r="AE73">
        <f t="shared" si="30"/>
        <v>0</v>
      </c>
      <c r="AF73">
        <f t="shared" si="31"/>
        <v>0</v>
      </c>
      <c r="AG73">
        <f t="shared" si="31"/>
        <v>-3.9612671774111993E-6</v>
      </c>
      <c r="AH73">
        <f t="shared" si="32"/>
        <v>-0.85147523326889651</v>
      </c>
      <c r="AI73">
        <f t="shared" si="33"/>
        <v>-0.8514791945360739</v>
      </c>
      <c r="AJ73">
        <f t="shared" si="34"/>
        <v>-1.3424057433428285</v>
      </c>
      <c r="AK73">
        <f t="shared" si="49"/>
        <v>-0.87764508349624959</v>
      </c>
      <c r="AL73">
        <f t="shared" si="35"/>
        <v>-3.071530021375152</v>
      </c>
      <c r="AN73">
        <f t="shared" si="36"/>
        <v>0</v>
      </c>
      <c r="AO73">
        <f t="shared" si="36"/>
        <v>0</v>
      </c>
      <c r="AP73">
        <f t="shared" si="36"/>
        <v>-1.4209295581603918E-9</v>
      </c>
      <c r="AQ73">
        <f t="shared" si="36"/>
        <v>-3.0542911467637605E-4</v>
      </c>
      <c r="AR73">
        <f t="shared" si="36"/>
        <v>-3.0543053560593421E-4</v>
      </c>
      <c r="AS73">
        <f t="shared" si="36"/>
        <v>-4.8152874177163674E-4</v>
      </c>
      <c r="AT73">
        <f t="shared" si="36"/>
        <v>-3.1481639204376089E-4</v>
      </c>
      <c r="AU73">
        <f t="shared" si="23"/>
        <v>-1.1017756694213319E-3</v>
      </c>
      <c r="AW73">
        <v>70</v>
      </c>
      <c r="AX73">
        <f>IF(Z73&gt;0, (R73*SUMPRODUCT(K73:$K$98, X73:$X$98)-K73*$AZ$3)/Z73, 0)</f>
        <v>-35327651.046826601</v>
      </c>
    </row>
    <row r="74" spans="5:50" x14ac:dyDescent="0.25">
      <c r="E74">
        <v>2074</v>
      </c>
      <c r="F74" s="5">
        <f>EconomicRates!C114</f>
        <v>3.5571999999999999E-2</v>
      </c>
      <c r="G74" s="5">
        <f>EconomicRates!D114</f>
        <v>7.0000000000000007E-2</v>
      </c>
      <c r="H74" s="5">
        <f t="shared" si="37"/>
        <v>0.12000000000000001</v>
      </c>
      <c r="I74" s="5">
        <f t="shared" si="38"/>
        <v>1.1200000000000001</v>
      </c>
      <c r="J74">
        <f t="shared" si="39"/>
        <v>0.89285714285714279</v>
      </c>
      <c r="K74">
        <f t="shared" si="47"/>
        <v>3.2027304614415652E-4</v>
      </c>
      <c r="L74" s="2">
        <v>71</v>
      </c>
      <c r="M74" s="6">
        <v>0.75308980400000003</v>
      </c>
      <c r="Q74" s="4">
        <f t="shared" si="48"/>
        <v>12.5</v>
      </c>
      <c r="R74">
        <f t="shared" si="27"/>
        <v>1000000</v>
      </c>
      <c r="S74">
        <f t="shared" si="28"/>
        <v>-133144853.28251788</v>
      </c>
      <c r="U74">
        <f t="shared" si="40"/>
        <v>0.75308980400000003</v>
      </c>
      <c r="V74">
        <f t="shared" si="41"/>
        <v>0.01</v>
      </c>
      <c r="W74">
        <f t="shared" si="42"/>
        <v>3.1690137419289597E-7</v>
      </c>
      <c r="X74">
        <f t="shared" si="43"/>
        <v>2.3865519377825872E-7</v>
      </c>
      <c r="Y74">
        <f t="shared" si="44"/>
        <v>3.1690137419289597E-9</v>
      </c>
      <c r="Z74">
        <f t="shared" si="45"/>
        <v>7.5077166672708297E-8</v>
      </c>
      <c r="AB74">
        <f t="shared" si="46"/>
        <v>-11.19538116374645</v>
      </c>
      <c r="AC74">
        <f t="shared" si="29"/>
        <v>-9.9961383415048868</v>
      </c>
      <c r="AE74">
        <f t="shared" si="30"/>
        <v>0</v>
      </c>
      <c r="AF74">
        <f t="shared" si="31"/>
        <v>0</v>
      </c>
      <c r="AG74">
        <f t="shared" si="31"/>
        <v>-9.3846458340885375E-7</v>
      </c>
      <c r="AH74">
        <f t="shared" si="32"/>
        <v>-0.23865519377825872</v>
      </c>
      <c r="AI74">
        <f t="shared" si="33"/>
        <v>-0.23865613224284213</v>
      </c>
      <c r="AJ74">
        <f t="shared" si="34"/>
        <v>-1.1992428222415636</v>
      </c>
      <c r="AK74">
        <f t="shared" si="49"/>
        <v>-0.78367668146225156</v>
      </c>
      <c r="AL74">
        <f t="shared" si="35"/>
        <v>-2.2215756359466576</v>
      </c>
      <c r="AN74">
        <f t="shared" si="36"/>
        <v>0</v>
      </c>
      <c r="AO74">
        <f t="shared" si="36"/>
        <v>0</v>
      </c>
      <c r="AP74">
        <f t="shared" si="36"/>
        <v>-3.0056491082676045E-10</v>
      </c>
      <c r="AQ74">
        <f t="shared" si="36"/>
        <v>-7.6434825889486866E-5</v>
      </c>
      <c r="AR74">
        <f t="shared" si="36"/>
        <v>-7.6435126454397703E-5</v>
      </c>
      <c r="AS74">
        <f t="shared" si="36"/>
        <v>-3.8408515174582082E-4</v>
      </c>
      <c r="AT74">
        <f t="shared" si="36"/>
        <v>-2.5099051796405916E-4</v>
      </c>
      <c r="AU74">
        <f t="shared" si="23"/>
        <v>-7.1151079616427779E-4</v>
      </c>
      <c r="AW74">
        <v>71</v>
      </c>
      <c r="AX74">
        <f>IF(Z74&gt;0, (R74*SUMPRODUCT(K74:$K$98, X74:$X$98)-K74*$AZ$3)/Z74, 0)</f>
        <v>-133144853.28251788</v>
      </c>
    </row>
    <row r="75" spans="5:50" x14ac:dyDescent="0.25">
      <c r="E75">
        <v>2075</v>
      </c>
      <c r="F75" s="5">
        <f>EconomicRates!C115</f>
        <v>3.5571999999999999E-2</v>
      </c>
      <c r="G75" s="5">
        <f>EconomicRates!D115</f>
        <v>7.0000000000000007E-2</v>
      </c>
      <c r="H75" s="5">
        <f t="shared" si="37"/>
        <v>0.12000000000000001</v>
      </c>
      <c r="I75" s="5">
        <f t="shared" si="38"/>
        <v>1.1200000000000001</v>
      </c>
      <c r="J75">
        <f t="shared" si="39"/>
        <v>0.89285714285714279</v>
      </c>
      <c r="K75">
        <f t="shared" si="47"/>
        <v>2.8595807691442546E-4</v>
      </c>
      <c r="L75" s="2">
        <v>72</v>
      </c>
      <c r="M75" s="6">
        <v>0.78453892300000005</v>
      </c>
      <c r="Q75" s="4">
        <f t="shared" si="48"/>
        <v>12.5</v>
      </c>
      <c r="R75">
        <f t="shared" si="27"/>
        <v>1000000</v>
      </c>
      <c r="S75">
        <f t="shared" si="28"/>
        <v>-578602110.7009294</v>
      </c>
      <c r="U75">
        <f t="shared" si="40"/>
        <v>0.78453892300000005</v>
      </c>
      <c r="V75">
        <f t="shared" si="41"/>
        <v>0.01</v>
      </c>
      <c r="W75">
        <f t="shared" si="42"/>
        <v>7.5077166672708297E-8</v>
      </c>
      <c r="X75">
        <f t="shared" si="43"/>
        <v>5.8900959483298063E-8</v>
      </c>
      <c r="Y75">
        <f t="shared" si="44"/>
        <v>7.5077166672708297E-10</v>
      </c>
      <c r="Z75">
        <f t="shared" si="45"/>
        <v>1.5425435522683151E-8</v>
      </c>
      <c r="AB75">
        <f t="shared" si="46"/>
        <v>-9.9961383415048868</v>
      </c>
      <c r="AC75">
        <f t="shared" si="29"/>
        <v>-8.9251895519055662</v>
      </c>
      <c r="AE75">
        <f t="shared" si="30"/>
        <v>0</v>
      </c>
      <c r="AF75">
        <f t="shared" si="31"/>
        <v>0</v>
      </c>
      <c r="AG75">
        <f t="shared" si="31"/>
        <v>-1.9281794403353939E-7</v>
      </c>
      <c r="AH75">
        <f t="shared" si="32"/>
        <v>-5.8900959483298064E-2</v>
      </c>
      <c r="AI75">
        <f t="shared" si="33"/>
        <v>-5.8901152301242099E-2</v>
      </c>
      <c r="AJ75">
        <f t="shared" si="34"/>
        <v>-1.0709487895993206</v>
      </c>
      <c r="AK75">
        <f t="shared" si="49"/>
        <v>-0.69972968390534218</v>
      </c>
      <c r="AL75">
        <f t="shared" si="35"/>
        <v>-1.8295796258059049</v>
      </c>
      <c r="AN75">
        <f t="shared" si="36"/>
        <v>0</v>
      </c>
      <c r="AO75">
        <f t="shared" si="36"/>
        <v>0</v>
      </c>
      <c r="AP75">
        <f t="shared" si="36"/>
        <v>-5.513784847042424E-11</v>
      </c>
      <c r="AQ75">
        <f t="shared" si="36"/>
        <v>-1.6843205102258407E-5</v>
      </c>
      <c r="AR75">
        <f t="shared" si="36"/>
        <v>-1.6843260240106877E-5</v>
      </c>
      <c r="AS75">
        <f t="shared" si="36"/>
        <v>-3.0624645634765339E-4</v>
      </c>
      <c r="AT75">
        <f t="shared" si="36"/>
        <v>-2.0009335476951046E-4</v>
      </c>
      <c r="AU75">
        <f t="shared" si="23"/>
        <v>-5.2318307135727077E-4</v>
      </c>
      <c r="AW75">
        <v>72</v>
      </c>
      <c r="AX75">
        <f>IF(Z75&gt;0, (R75*SUMPRODUCT(K75:$K$98, X75:$X$98)-K75*$AZ$3)/Z75, 0)</f>
        <v>-578602110.7009294</v>
      </c>
    </row>
    <row r="76" spans="5:50" x14ac:dyDescent="0.25">
      <c r="E76">
        <v>2076</v>
      </c>
      <c r="F76" s="5">
        <f>EconomicRates!C116</f>
        <v>3.5571999999999999E-2</v>
      </c>
      <c r="G76" s="5">
        <f>EconomicRates!D116</f>
        <v>7.0000000000000007E-2</v>
      </c>
      <c r="H76" s="5">
        <f t="shared" si="37"/>
        <v>0.12000000000000001</v>
      </c>
      <c r="I76" s="5">
        <f t="shared" si="38"/>
        <v>1.1200000000000001</v>
      </c>
      <c r="J76">
        <f t="shared" si="39"/>
        <v>0.89285714285714279</v>
      </c>
      <c r="K76">
        <f t="shared" si="47"/>
        <v>2.55319711530737E-4</v>
      </c>
      <c r="L76" s="2">
        <v>73</v>
      </c>
      <c r="M76" s="6">
        <v>0.81598695700000001</v>
      </c>
      <c r="Q76" s="4">
        <f t="shared" si="48"/>
        <v>12.5</v>
      </c>
      <c r="R76">
        <f t="shared" si="27"/>
        <v>1000000</v>
      </c>
      <c r="S76">
        <f t="shared" si="28"/>
        <v>-2968800309.2928562</v>
      </c>
      <c r="U76">
        <f t="shared" si="40"/>
        <v>0.81598695700000001</v>
      </c>
      <c r="V76">
        <f t="shared" si="41"/>
        <v>0.01</v>
      </c>
      <c r="W76">
        <f t="shared" si="42"/>
        <v>1.5425435522683151E-8</v>
      </c>
      <c r="X76">
        <f t="shared" si="43"/>
        <v>1.2586954192553929E-8</v>
      </c>
      <c r="Y76">
        <f t="shared" si="44"/>
        <v>1.5425435522683151E-10</v>
      </c>
      <c r="Z76">
        <f t="shared" si="45"/>
        <v>2.68422697490239E-9</v>
      </c>
      <c r="AB76">
        <f t="shared" si="46"/>
        <v>-8.9251895519055662</v>
      </c>
      <c r="AC76">
        <f t="shared" si="29"/>
        <v>-7.9689338733024435</v>
      </c>
      <c r="AE76">
        <f t="shared" si="30"/>
        <v>0</v>
      </c>
      <c r="AF76">
        <f t="shared" si="31"/>
        <v>0</v>
      </c>
      <c r="AG76">
        <f t="shared" si="31"/>
        <v>-3.3552837186279877E-8</v>
      </c>
      <c r="AH76">
        <f t="shared" si="32"/>
        <v>-1.2586954192553929E-2</v>
      </c>
      <c r="AI76">
        <f t="shared" si="33"/>
        <v>-1.2586987745391114E-2</v>
      </c>
      <c r="AJ76">
        <f t="shared" si="34"/>
        <v>-0.95625567860312266</v>
      </c>
      <c r="AK76">
        <f t="shared" si="49"/>
        <v>-0.62476326863338971</v>
      </c>
      <c r="AL76">
        <f t="shared" si="35"/>
        <v>-1.5936059349819036</v>
      </c>
      <c r="AN76">
        <f t="shared" si="36"/>
        <v>0</v>
      </c>
      <c r="AO76">
        <f t="shared" si="36"/>
        <v>0</v>
      </c>
      <c r="AP76">
        <f t="shared" si="36"/>
        <v>-8.5667007114387635E-12</v>
      </c>
      <c r="AQ76">
        <f t="shared" si="36"/>
        <v>-3.2136975134934696E-6</v>
      </c>
      <c r="AR76">
        <f t="shared" si="36"/>
        <v>-3.2137060801941809E-6</v>
      </c>
      <c r="AS76">
        <f t="shared" si="36"/>
        <v>-2.4415092401057844E-4</v>
      </c>
      <c r="AT76">
        <f t="shared" si="36"/>
        <v>-1.595143775224774E-4</v>
      </c>
      <c r="AU76">
        <f t="shared" si="23"/>
        <v>-4.0687900761325006E-4</v>
      </c>
      <c r="AW76">
        <v>73</v>
      </c>
      <c r="AX76">
        <f>IF(Z76&gt;0, (R76*SUMPRODUCT(K76:$K$98, X76:$X$98)-K76*$AZ$3)/Z76, 0)</f>
        <v>-2968800309.2928562</v>
      </c>
    </row>
    <row r="77" spans="5:50" x14ac:dyDescent="0.25">
      <c r="E77">
        <v>2077</v>
      </c>
      <c r="F77" s="5">
        <f>EconomicRates!C117</f>
        <v>3.5571999999999999E-2</v>
      </c>
      <c r="G77" s="5">
        <f>EconomicRates!D117</f>
        <v>7.0000000000000007E-2</v>
      </c>
      <c r="H77" s="5">
        <f t="shared" si="37"/>
        <v>0.12000000000000001</v>
      </c>
      <c r="I77" s="5">
        <f t="shared" si="38"/>
        <v>1.1200000000000001</v>
      </c>
      <c r="J77">
        <f t="shared" si="39"/>
        <v>0.89285714285714279</v>
      </c>
      <c r="K77">
        <f t="shared" si="47"/>
        <v>2.2796402815244374E-4</v>
      </c>
      <c r="L77" s="2">
        <v>74</v>
      </c>
      <c r="M77" s="6">
        <v>0.84743607600000004</v>
      </c>
      <c r="Q77" s="4">
        <f t="shared" si="48"/>
        <v>12.5</v>
      </c>
      <c r="R77">
        <f t="shared" si="27"/>
        <v>1000000</v>
      </c>
      <c r="S77">
        <f t="shared" si="28"/>
        <v>-18593172330.924355</v>
      </c>
      <c r="U77">
        <f t="shared" si="40"/>
        <v>0.84743607600000004</v>
      </c>
      <c r="V77">
        <f t="shared" si="41"/>
        <v>0.01</v>
      </c>
      <c r="W77">
        <f t="shared" si="42"/>
        <v>2.68422697490239E-9</v>
      </c>
      <c r="X77">
        <f t="shared" si="43"/>
        <v>2.2747107747046321E-9</v>
      </c>
      <c r="Y77">
        <f t="shared" si="44"/>
        <v>2.6842269749023902E-11</v>
      </c>
      <c r="Z77">
        <f t="shared" si="45"/>
        <v>3.8267393044873397E-10</v>
      </c>
      <c r="AB77">
        <f t="shared" si="46"/>
        <v>-7.9689338733024435</v>
      </c>
      <c r="AC77">
        <f t="shared" si="29"/>
        <v>-7.1151223353854709</v>
      </c>
      <c r="AE77">
        <f t="shared" si="30"/>
        <v>0</v>
      </c>
      <c r="AF77">
        <f t="shared" si="31"/>
        <v>0</v>
      </c>
      <c r="AG77">
        <f t="shared" si="31"/>
        <v>-4.7834241306091743E-9</v>
      </c>
      <c r="AH77">
        <f t="shared" si="32"/>
        <v>-2.2747107747046321E-3</v>
      </c>
      <c r="AI77">
        <f t="shared" si="33"/>
        <v>-2.2747155581287629E-3</v>
      </c>
      <c r="AJ77">
        <f t="shared" si="34"/>
        <v>-0.85381153791697262</v>
      </c>
      <c r="AK77">
        <f t="shared" si="49"/>
        <v>-0.55782537113117114</v>
      </c>
      <c r="AL77">
        <f t="shared" si="35"/>
        <v>-1.4139116246062726</v>
      </c>
      <c r="AN77">
        <f t="shared" si="36"/>
        <v>0</v>
      </c>
      <c r="AO77">
        <f t="shared" si="36"/>
        <v>0</v>
      </c>
      <c r="AP77">
        <f t="shared" si="36"/>
        <v>-1.0904486331752686E-12</v>
      </c>
      <c r="AQ77">
        <f t="shared" si="36"/>
        <v>-5.1855223108343384E-7</v>
      </c>
      <c r="AR77">
        <f t="shared" si="36"/>
        <v>-5.1855332153206711E-7</v>
      </c>
      <c r="AS77">
        <f t="shared" si="36"/>
        <v>-1.9463831746658602E-4</v>
      </c>
      <c r="AT77">
        <f t="shared" si="36"/>
        <v>-1.2716411860869367E-4</v>
      </c>
      <c r="AU77">
        <f t="shared" si="23"/>
        <v>-3.2232098939681178E-4</v>
      </c>
      <c r="AW77">
        <v>74</v>
      </c>
      <c r="AX77">
        <f>IF(Z77&gt;0, (R77*SUMPRODUCT(K77:$K$98, X77:$X$98)-K77*$AZ$3)/Z77, 0)</f>
        <v>-18593172330.924355</v>
      </c>
    </row>
    <row r="78" spans="5:50" x14ac:dyDescent="0.25">
      <c r="E78">
        <v>2078</v>
      </c>
      <c r="F78" s="5">
        <f>EconomicRates!C118</f>
        <v>3.5571999999999999E-2</v>
      </c>
      <c r="G78" s="5">
        <f>EconomicRates!D118</f>
        <v>7.0000000000000007E-2</v>
      </c>
      <c r="H78" s="5">
        <f t="shared" si="37"/>
        <v>0.12000000000000001</v>
      </c>
      <c r="I78" s="5">
        <f t="shared" si="38"/>
        <v>1.1200000000000001</v>
      </c>
      <c r="J78">
        <f t="shared" si="39"/>
        <v>0.89285714285714279</v>
      </c>
      <c r="K78">
        <f t="shared" si="47"/>
        <v>2.0353931085039618E-4</v>
      </c>
      <c r="L78" s="2">
        <v>75</v>
      </c>
      <c r="M78" s="6">
        <v>0.87888519499999995</v>
      </c>
      <c r="Q78" s="4">
        <f t="shared" si="48"/>
        <v>12.5</v>
      </c>
      <c r="R78">
        <f t="shared" si="27"/>
        <v>1000000</v>
      </c>
      <c r="S78">
        <f t="shared" si="28"/>
        <v>-149404464261.9743</v>
      </c>
      <c r="U78">
        <f t="shared" si="40"/>
        <v>0.87888519499999995</v>
      </c>
      <c r="V78">
        <f t="shared" si="41"/>
        <v>0.01</v>
      </c>
      <c r="W78">
        <f t="shared" si="42"/>
        <v>3.8267393044873397E-10</v>
      </c>
      <c r="X78">
        <f t="shared" si="43"/>
        <v>3.36326451983852E-10</v>
      </c>
      <c r="Y78">
        <f t="shared" si="44"/>
        <v>3.8267393044873396E-12</v>
      </c>
      <c r="Z78">
        <f t="shared" si="45"/>
        <v>4.252073916039463E-11</v>
      </c>
      <c r="AB78">
        <f t="shared" si="46"/>
        <v>-7.1151223353854709</v>
      </c>
      <c r="AC78">
        <f t="shared" si="29"/>
        <v>-6.3527882542819105</v>
      </c>
      <c r="AE78">
        <f t="shared" si="30"/>
        <v>0</v>
      </c>
      <c r="AF78">
        <f t="shared" si="31"/>
        <v>0</v>
      </c>
      <c r="AG78">
        <f t="shared" si="31"/>
        <v>-5.315092395049329E-10</v>
      </c>
      <c r="AH78">
        <f t="shared" si="32"/>
        <v>-3.36326451983852E-4</v>
      </c>
      <c r="AI78">
        <f t="shared" si="33"/>
        <v>-3.3632698349309151E-4</v>
      </c>
      <c r="AJ78">
        <f t="shared" si="34"/>
        <v>-0.76233408110356038</v>
      </c>
      <c r="AK78">
        <f t="shared" si="49"/>
        <v>-0.49805856347698302</v>
      </c>
      <c r="AL78">
        <f t="shared" si="35"/>
        <v>-1.2607289715640364</v>
      </c>
      <c r="AN78">
        <f t="shared" si="36"/>
        <v>0</v>
      </c>
      <c r="AO78">
        <f t="shared" si="36"/>
        <v>0</v>
      </c>
      <c r="AP78">
        <f t="shared" si="36"/>
        <v>-1.0818302431945221E-13</v>
      </c>
      <c r="AQ78">
        <f t="shared" si="36"/>
        <v>-6.8455654257552097E-8</v>
      </c>
      <c r="AR78">
        <f t="shared" si="36"/>
        <v>-6.8455762440576417E-8</v>
      </c>
      <c r="AS78">
        <f t="shared" si="36"/>
        <v>-1.551649535055887E-4</v>
      </c>
      <c r="AT78">
        <f t="shared" si="36"/>
        <v>-1.0137449677324343E-4</v>
      </c>
      <c r="AU78">
        <f t="shared" si="23"/>
        <v>-2.5660790604127272E-4</v>
      </c>
      <c r="AW78">
        <v>75</v>
      </c>
      <c r="AX78">
        <f>IF(Z78&gt;0, (R78*SUMPRODUCT(K78:$K$98, X78:$X$98)-K78*$AZ$3)/Z78, 0)</f>
        <v>-149404464261.9743</v>
      </c>
    </row>
    <row r="79" spans="5:50" x14ac:dyDescent="0.25">
      <c r="E79">
        <v>2079</v>
      </c>
      <c r="F79" s="5">
        <f>EconomicRates!C119</f>
        <v>3.5571999999999999E-2</v>
      </c>
      <c r="G79" s="5">
        <f>EconomicRates!D119</f>
        <v>7.0000000000000007E-2</v>
      </c>
      <c r="H79" s="5">
        <f t="shared" si="37"/>
        <v>0.12000000000000001</v>
      </c>
      <c r="I79" s="5">
        <f t="shared" si="38"/>
        <v>1.1200000000000001</v>
      </c>
      <c r="J79">
        <f t="shared" si="39"/>
        <v>0.89285714285714279</v>
      </c>
      <c r="K79">
        <f t="shared" si="47"/>
        <v>1.8173152754499659E-4</v>
      </c>
      <c r="L79" s="2">
        <v>76</v>
      </c>
      <c r="M79" s="6">
        <v>1</v>
      </c>
      <c r="Q79" s="4">
        <f t="shared" si="48"/>
        <v>12.5</v>
      </c>
      <c r="R79">
        <f t="shared" si="27"/>
        <v>1000000</v>
      </c>
      <c r="S79">
        <f t="shared" si="28"/>
        <v>0</v>
      </c>
      <c r="U79">
        <f t="shared" si="40"/>
        <v>1</v>
      </c>
      <c r="V79">
        <f t="shared" si="41"/>
        <v>0.01</v>
      </c>
      <c r="W79">
        <f t="shared" si="42"/>
        <v>4.252073916039463E-11</v>
      </c>
      <c r="X79">
        <f t="shared" si="43"/>
        <v>4.252073916039463E-11</v>
      </c>
      <c r="Y79">
        <f t="shared" si="44"/>
        <v>4.2520739160394631E-13</v>
      </c>
      <c r="Z79">
        <f t="shared" si="45"/>
        <v>0</v>
      </c>
      <c r="AB79">
        <f t="shared" si="46"/>
        <v>-6.3527882542819105</v>
      </c>
      <c r="AC79">
        <f t="shared" si="29"/>
        <v>0</v>
      </c>
      <c r="AE79">
        <f t="shared" si="30"/>
        <v>0</v>
      </c>
      <c r="AF79">
        <f t="shared" si="31"/>
        <v>0</v>
      </c>
      <c r="AG79">
        <f t="shared" si="31"/>
        <v>0</v>
      </c>
      <c r="AH79">
        <f t="shared" si="32"/>
        <v>-4.2520739160394627E-5</v>
      </c>
      <c r="AI79">
        <f t="shared" si="33"/>
        <v>-4.2520739160394627E-5</v>
      </c>
      <c r="AJ79">
        <f t="shared" si="34"/>
        <v>-6.3527882542819105</v>
      </c>
      <c r="AK79">
        <f t="shared" si="49"/>
        <v>-0.44469517779973378</v>
      </c>
      <c r="AL79">
        <f t="shared" si="35"/>
        <v>-6.7975259528208047</v>
      </c>
      <c r="AN79">
        <f t="shared" si="36"/>
        <v>0</v>
      </c>
      <c r="AO79">
        <f t="shared" si="36"/>
        <v>0</v>
      </c>
      <c r="AP79">
        <f t="shared" si="36"/>
        <v>0</v>
      </c>
      <c r="AQ79">
        <f t="shared" si="36"/>
        <v>-7.7273588799608719E-9</v>
      </c>
      <c r="AR79">
        <f t="shared" si="36"/>
        <v>-7.7273588799608719E-9</v>
      </c>
      <c r="AS79">
        <f t="shared" si="36"/>
        <v>-1.1545019136205638E-3</v>
      </c>
      <c r="AT79">
        <f t="shared" si="36"/>
        <v>-8.0815133953439478E-5</v>
      </c>
      <c r="AU79">
        <f t="shared" si="23"/>
        <v>-1.2353247749328834E-3</v>
      </c>
      <c r="AW79">
        <v>76</v>
      </c>
      <c r="AX79">
        <f>IF(Z79&gt;0, (R79*SUMPRODUCT(K79:$K$98, X79:$X$98)-K79*$AZ$3)/Z79, 0)</f>
        <v>0</v>
      </c>
    </row>
    <row r="80" spans="5:50" x14ac:dyDescent="0.25">
      <c r="F80" s="5">
        <f>EconomicRates!C120</f>
        <v>3.5571999999999999E-2</v>
      </c>
      <c r="G80" s="5">
        <f>EconomicRates!D120</f>
        <v>7.0000000000000007E-2</v>
      </c>
      <c r="H80" s="5"/>
      <c r="I80" s="5"/>
      <c r="M80" s="6"/>
      <c r="Q80" s="4"/>
      <c r="AX80">
        <f>IF(Z80&gt;0, (R80*SUMPRODUCT(K80:$K$98, X80:$X$98)-K80*$AZ$3)/Z80, 0)</f>
        <v>0</v>
      </c>
    </row>
    <row r="81" spans="2:50" x14ac:dyDescent="0.25">
      <c r="F81" s="5">
        <f>EconomicRates!C121</f>
        <v>3.5571999999999999E-2</v>
      </c>
      <c r="G81" s="5">
        <f>EconomicRates!D121</f>
        <v>7.0000000000000007E-2</v>
      </c>
      <c r="H81" s="5"/>
      <c r="I81" s="5"/>
      <c r="M81" s="6"/>
      <c r="Q81" s="4"/>
      <c r="AN81" s="8">
        <f t="shared" ref="AN81:AU81" si="50">SUM(AN3:AN79)</f>
        <v>36591.170397100592</v>
      </c>
      <c r="AO81" s="8">
        <f t="shared" si="50"/>
        <v>-3659.1170397100595</v>
      </c>
      <c r="AP81" s="8">
        <f t="shared" si="50"/>
        <v>-180.81541072956844</v>
      </c>
      <c r="AQ81" s="8">
        <f t="shared" si="50"/>
        <v>-31211.60381217119</v>
      </c>
      <c r="AR81" s="8">
        <f t="shared" si="50"/>
        <v>1539.634134489783</v>
      </c>
      <c r="AS81" s="8">
        <f t="shared" si="50"/>
        <v>-3695.1219227754545</v>
      </c>
      <c r="AT81" s="8">
        <f t="shared" si="50"/>
        <v>2155.4877882856804</v>
      </c>
      <c r="AU81" s="8">
        <f t="shared" si="50"/>
        <v>3.0259746531396958E-12</v>
      </c>
      <c r="AX81">
        <f>IF(Z81&gt;0, (R81*SUMPRODUCT(K81:$K$98, X81:$X$98)-K81*$AZ$3)/Z81, 0)</f>
        <v>0</v>
      </c>
    </row>
    <row r="82" spans="2:50" x14ac:dyDescent="0.25">
      <c r="F82" s="5">
        <f>EconomicRates!C122</f>
        <v>3.5571999999999999E-2</v>
      </c>
      <c r="G82" s="5">
        <f>EconomicRates!D122</f>
        <v>7.0000000000000007E-2</v>
      </c>
      <c r="H82" s="5"/>
      <c r="I82" s="5"/>
      <c r="M82" s="6"/>
      <c r="Q82" s="4"/>
      <c r="AX82">
        <f>IF(Z82&gt;0, (R82*SUMPRODUCT(K82:$K$98, X82:$X$98)-K82*$AZ$3)/Z82, 0)</f>
        <v>0</v>
      </c>
    </row>
    <row r="83" spans="2:50" x14ac:dyDescent="0.25">
      <c r="F83" s="5">
        <f>EconomicRates!C123</f>
        <v>3.5571999999999999E-2</v>
      </c>
      <c r="G83" s="5">
        <f>EconomicRates!D123</f>
        <v>7.0000000000000007E-2</v>
      </c>
      <c r="H83" s="5"/>
      <c r="I83" s="5"/>
      <c r="M83" s="6"/>
      <c r="Q83" s="4"/>
      <c r="AX83">
        <f>IF(Z83&gt;0, (R83*SUMPRODUCT(K83:$K$98, X83:$X$98)-K83*$AZ$3)/Z83, 0)</f>
        <v>0</v>
      </c>
    </row>
    <row r="84" spans="2:50" x14ac:dyDescent="0.25">
      <c r="F84" s="5">
        <f>EconomicRates!C124</f>
        <v>3.5571999999999999E-2</v>
      </c>
      <c r="G84" s="5">
        <f>EconomicRates!D124</f>
        <v>7.0000000000000007E-2</v>
      </c>
      <c r="H84" s="5"/>
      <c r="I84" s="5"/>
      <c r="M84" s="6"/>
      <c r="Q84" s="4"/>
      <c r="AX84">
        <f>IF(Z84&gt;0, (R84*SUMPRODUCT(K84:$K$98, X84:$X$98)-K84*$AZ$3)/Z84, 0)</f>
        <v>0</v>
      </c>
    </row>
    <row r="85" spans="2:50" x14ac:dyDescent="0.25">
      <c r="F85" s="5">
        <f>EconomicRates!C125</f>
        <v>3.5571999999999999E-2</v>
      </c>
      <c r="G85" s="5">
        <f>EconomicRates!D125</f>
        <v>7.0000000000000007E-2</v>
      </c>
      <c r="H85" s="5"/>
      <c r="I85" s="5"/>
      <c r="M85" s="6"/>
      <c r="Q85" s="4"/>
      <c r="AX85">
        <f>IF(Z85&gt;0, (R85*SUMPRODUCT(K85:$K$98, X85:$X$98)-K85*$AZ$3)/Z85, 0)</f>
        <v>0</v>
      </c>
    </row>
    <row r="86" spans="2:50" x14ac:dyDescent="0.25">
      <c r="F86" s="5">
        <f>EconomicRates!C126</f>
        <v>3.5571999999999999E-2</v>
      </c>
      <c r="G86" s="5">
        <f>EconomicRates!D126</f>
        <v>7.0000000000000007E-2</v>
      </c>
      <c r="H86" s="5"/>
      <c r="I86" s="5"/>
      <c r="M86" s="6"/>
      <c r="Q86" s="4"/>
      <c r="AX86">
        <f>IF(Z86&gt;0, (R86*SUMPRODUCT(K86:$K$98, X86:$X$98)-K86*$AZ$3)/Z86, 0)</f>
        <v>0</v>
      </c>
    </row>
    <row r="87" spans="2:50" x14ac:dyDescent="0.25">
      <c r="F87" s="5">
        <f>EconomicRates!C127</f>
        <v>3.5571999999999999E-2</v>
      </c>
      <c r="G87" s="5">
        <f>EconomicRates!D127</f>
        <v>7.0000000000000007E-2</v>
      </c>
      <c r="H87" s="5"/>
      <c r="I87" s="5"/>
      <c r="M87" s="6"/>
      <c r="Q87" s="4"/>
      <c r="AX87">
        <f>IF(Z87&gt;0, (R87*SUMPRODUCT(K87:$K$98, X87:$X$98)-K87*$AZ$3)/Z87, 0)</f>
        <v>0</v>
      </c>
    </row>
    <row r="88" spans="2:50" x14ac:dyDescent="0.25">
      <c r="B88" s="6"/>
      <c r="F88" s="5">
        <f>EconomicRates!C128</f>
        <v>3.5571999999999999E-2</v>
      </c>
      <c r="G88" s="5">
        <f>EconomicRates!D128</f>
        <v>7.0000000000000007E-2</v>
      </c>
      <c r="H88" s="5"/>
      <c r="I88" s="5"/>
      <c r="M88" s="6"/>
      <c r="Q88" s="4"/>
      <c r="AX88">
        <f>IF(Z88&gt;0, (R88*SUMPRODUCT(K88:$K$98, X88:$X$98)-K88*$AZ$3)/Z88, 0)</f>
        <v>0</v>
      </c>
    </row>
    <row r="89" spans="2:50" x14ac:dyDescent="0.25">
      <c r="B89" s="6"/>
      <c r="F89" s="5">
        <f>EconomicRates!C129</f>
        <v>3.5571999999999999E-2</v>
      </c>
      <c r="G89" s="5">
        <f>EconomicRates!D129</f>
        <v>7.0000000000000007E-2</v>
      </c>
      <c r="H89" s="5"/>
      <c r="I89" s="5"/>
      <c r="M89" s="6"/>
      <c r="Q89" s="4"/>
      <c r="AX89">
        <f>IF(Z89&gt;0, (R89*SUMPRODUCT(K89:$K$98, X89:$X$98)-K89*$AZ$3)/Z89, 0)</f>
        <v>0</v>
      </c>
    </row>
    <row r="90" spans="2:50" x14ac:dyDescent="0.25">
      <c r="B90" s="6"/>
      <c r="F90" s="5">
        <f>EconomicRates!C130</f>
        <v>3.5571999999999999E-2</v>
      </c>
      <c r="G90" s="5">
        <f>EconomicRates!D130</f>
        <v>7.0000000000000007E-2</v>
      </c>
      <c r="H90" s="5"/>
      <c r="I90" s="5"/>
      <c r="Q90" s="4"/>
      <c r="AX90">
        <f>IF(Z90&gt;0, (R90*SUMPRODUCT(K90:$K$98, X90:$X$98)-K90*$AZ$3)/Z90, 0)</f>
        <v>0</v>
      </c>
    </row>
    <row r="91" spans="2:50" x14ac:dyDescent="0.25">
      <c r="B91" s="6"/>
      <c r="F91" s="5">
        <f>EconomicRates!C131</f>
        <v>3.5571999999999999E-2</v>
      </c>
      <c r="G91" s="5">
        <f>EconomicRates!D131</f>
        <v>7.0000000000000007E-2</v>
      </c>
      <c r="H91" s="5"/>
      <c r="I91" s="5"/>
      <c r="Q91" s="4"/>
      <c r="AX91">
        <f>IF(Z91&gt;0, (R91*SUMPRODUCT(K91:$K$98, X91:$X$98)-K91*$AZ$3)/Z91, 0)</f>
        <v>0</v>
      </c>
    </row>
    <row r="92" spans="2:50" x14ac:dyDescent="0.25">
      <c r="B92" s="6"/>
      <c r="F92" s="5">
        <f>EconomicRates!C132</f>
        <v>3.5571999999999999E-2</v>
      </c>
      <c r="G92" s="5">
        <f>EconomicRates!D132</f>
        <v>7.0000000000000007E-2</v>
      </c>
      <c r="H92" s="5"/>
      <c r="I92" s="5"/>
      <c r="Q92" s="4"/>
      <c r="AX92">
        <f>IF(Z92&gt;0, (R92*SUMPRODUCT(K92:$K$98, X92:$X$98)-K92*$AZ$3)/Z92, 0)</f>
        <v>0</v>
      </c>
    </row>
    <row r="93" spans="2:50" x14ac:dyDescent="0.25">
      <c r="B93" s="6"/>
      <c r="F93" s="5">
        <f>EconomicRates!C133</f>
        <v>3.5571999999999999E-2</v>
      </c>
      <c r="G93" s="5">
        <f>EconomicRates!D133</f>
        <v>7.0000000000000007E-2</v>
      </c>
      <c r="H93" s="5"/>
      <c r="I93" s="5"/>
      <c r="Q93" s="4"/>
      <c r="AX93">
        <f>IF(Z93&gt;0, (R93*SUMPRODUCT(K93:$K$98, X93:$X$98)-K93*$AZ$3)/Z93, 0)</f>
        <v>0</v>
      </c>
    </row>
    <row r="94" spans="2:50" x14ac:dyDescent="0.25">
      <c r="B94" s="6"/>
      <c r="F94" s="5">
        <f>EconomicRates!C134</f>
        <v>3.5571999999999999E-2</v>
      </c>
      <c r="G94" s="5">
        <f>EconomicRates!D134</f>
        <v>7.0000000000000007E-2</v>
      </c>
      <c r="H94" s="5"/>
      <c r="I94" s="5"/>
      <c r="Q94" s="4"/>
      <c r="AX94">
        <f>IF(Z94&gt;0, (R94*SUMPRODUCT(K94:$K$98, X94:$X$98)-K94*$AZ$3)/Z94, 0)</f>
        <v>0</v>
      </c>
    </row>
    <row r="95" spans="2:50" x14ac:dyDescent="0.25">
      <c r="B95" s="6"/>
      <c r="F95" s="5">
        <f>EconomicRates!C135</f>
        <v>3.5571999999999999E-2</v>
      </c>
      <c r="G95" s="5">
        <f>EconomicRates!D135</f>
        <v>7.0000000000000007E-2</v>
      </c>
      <c r="H95" s="5"/>
      <c r="I95" s="5"/>
      <c r="Q95" s="4"/>
      <c r="AX95">
        <f>IF(Z95&gt;0, (R95*SUMPRODUCT(K95:$K$98, X95:$X$98)-K95*$AZ$3)/Z95, 0)</f>
        <v>0</v>
      </c>
    </row>
    <row r="96" spans="2:50" x14ac:dyDescent="0.25">
      <c r="B96" s="6"/>
      <c r="F96" s="5">
        <f>EconomicRates!C136</f>
        <v>3.5571999999999999E-2</v>
      </c>
      <c r="G96" s="5">
        <f>EconomicRates!D136</f>
        <v>7.0000000000000007E-2</v>
      </c>
      <c r="H96" s="5"/>
      <c r="I96" s="5"/>
      <c r="Q96" s="4"/>
      <c r="AX96">
        <f>IF(Z96&gt;0, (R96*SUMPRODUCT(K96:$K$98, X96:$X$98)-K96*$AZ$3)/Z96, 0)</f>
        <v>0</v>
      </c>
    </row>
    <row r="97" spans="2:50" x14ac:dyDescent="0.25">
      <c r="B97" s="6"/>
      <c r="F97" s="5">
        <f>EconomicRates!C137</f>
        <v>3.5571999999999999E-2</v>
      </c>
      <c r="G97" s="5">
        <f>EconomicRates!D137</f>
        <v>7.0000000000000007E-2</v>
      </c>
      <c r="H97" s="5"/>
      <c r="I97" s="5"/>
      <c r="Q97" s="4"/>
      <c r="AX97">
        <f>IF(Z97&gt;0, (R97*SUMPRODUCT(K97:$K$98, X97:$X$98)-K97*$AZ$3)/Z97, 0)</f>
        <v>0</v>
      </c>
    </row>
    <row r="98" spans="2:50" x14ac:dyDescent="0.25">
      <c r="B98" s="6"/>
      <c r="F98" s="5">
        <f>EconomicRates!C138</f>
        <v>3.5571999999999999E-2</v>
      </c>
      <c r="G98" s="5">
        <f>EconomicRates!D138</f>
        <v>7.0000000000000007E-2</v>
      </c>
      <c r="H98" s="5"/>
      <c r="I98" s="5"/>
      <c r="Q98" s="4"/>
    </row>
    <row r="99" spans="2:50" x14ac:dyDescent="0.25">
      <c r="B99" s="6"/>
    </row>
    <row r="100" spans="2:50" x14ac:dyDescent="0.25">
      <c r="B100" s="6"/>
    </row>
    <row r="101" spans="2:50" x14ac:dyDescent="0.25">
      <c r="B101" s="6"/>
    </row>
    <row r="102" spans="2:50" x14ac:dyDescent="0.25">
      <c r="B102" s="6"/>
    </row>
    <row r="103" spans="2:50" x14ac:dyDescent="0.25">
      <c r="B103" s="6"/>
    </row>
    <row r="104" spans="2:50" x14ac:dyDescent="0.25">
      <c r="B104" s="6"/>
    </row>
    <row r="105" spans="2:50" x14ac:dyDescent="0.25">
      <c r="B105" s="6"/>
    </row>
    <row r="106" spans="2:50" x14ac:dyDescent="0.25">
      <c r="B106" s="6"/>
    </row>
    <row r="107" spans="2:50" x14ac:dyDescent="0.25">
      <c r="B107" s="6"/>
    </row>
    <row r="108" spans="2:50" x14ac:dyDescent="0.25">
      <c r="B108" s="6"/>
    </row>
    <row r="109" spans="2:50" x14ac:dyDescent="0.25">
      <c r="B109" s="6"/>
    </row>
    <row r="110" spans="2:50" x14ac:dyDescent="0.25">
      <c r="B110" s="6"/>
    </row>
    <row r="111" spans="2:50" x14ac:dyDescent="0.25">
      <c r="B111" s="6"/>
    </row>
    <row r="112" spans="2:50" x14ac:dyDescent="0.25">
      <c r="B112" s="6"/>
    </row>
    <row r="113" spans="2:2" x14ac:dyDescent="0.25">
      <c r="B113" s="6"/>
    </row>
    <row r="114" spans="2:2" x14ac:dyDescent="0.25">
      <c r="B114" s="6"/>
    </row>
    <row r="115" spans="2:2" x14ac:dyDescent="0.25">
      <c r="B115" s="6"/>
    </row>
    <row r="116" spans="2:2" x14ac:dyDescent="0.25">
      <c r="B116" s="6"/>
    </row>
    <row r="117" spans="2:2" x14ac:dyDescent="0.25">
      <c r="B117" s="6"/>
    </row>
    <row r="118" spans="2:2" x14ac:dyDescent="0.25">
      <c r="B118" s="6"/>
    </row>
    <row r="119" spans="2:2" x14ac:dyDescent="0.25">
      <c r="B119" s="6"/>
    </row>
    <row r="120" spans="2:2" x14ac:dyDescent="0.25">
      <c r="B120" s="6"/>
    </row>
    <row r="121" spans="2:2" x14ac:dyDescent="0.25">
      <c r="B121" s="6"/>
    </row>
    <row r="122" spans="2:2" x14ac:dyDescent="0.25">
      <c r="B122" s="6"/>
    </row>
    <row r="123" spans="2:2" x14ac:dyDescent="0.25">
      <c r="B123" s="6"/>
    </row>
    <row r="124" spans="2:2" x14ac:dyDescent="0.25">
      <c r="B124" s="6"/>
    </row>
    <row r="125" spans="2:2" x14ac:dyDescent="0.25">
      <c r="B125" s="6"/>
    </row>
    <row r="126" spans="2:2" x14ac:dyDescent="0.25">
      <c r="B126" s="6"/>
    </row>
    <row r="127" spans="2:2" x14ac:dyDescent="0.25">
      <c r="B127" s="6"/>
    </row>
    <row r="128" spans="2:2" x14ac:dyDescent="0.25">
      <c r="B128" s="6"/>
    </row>
    <row r="129" spans="2:2" x14ac:dyDescent="0.25">
      <c r="B129" s="6"/>
    </row>
    <row r="130" spans="2:2" x14ac:dyDescent="0.25">
      <c r="B130" s="6"/>
    </row>
    <row r="131" spans="2:2" x14ac:dyDescent="0.25">
      <c r="B131" s="6"/>
    </row>
    <row r="132" spans="2:2" x14ac:dyDescent="0.25">
      <c r="B132" s="6"/>
    </row>
    <row r="133" spans="2:2" x14ac:dyDescent="0.25">
      <c r="B133" s="6"/>
    </row>
    <row r="134" spans="2:2" x14ac:dyDescent="0.25">
      <c r="B134" s="6"/>
    </row>
    <row r="135" spans="2:2" x14ac:dyDescent="0.25">
      <c r="B135" s="6"/>
    </row>
    <row r="136" spans="2:2" x14ac:dyDescent="0.25">
      <c r="B136" s="6"/>
    </row>
    <row r="137" spans="2:2" x14ac:dyDescent="0.25">
      <c r="B137" s="6"/>
    </row>
    <row r="138" spans="2:2" x14ac:dyDescent="0.25">
      <c r="B138" s="6"/>
    </row>
    <row r="139" spans="2:2" x14ac:dyDescent="0.25">
      <c r="B139" s="6"/>
    </row>
    <row r="140" spans="2:2" x14ac:dyDescent="0.25">
      <c r="B140" s="6"/>
    </row>
    <row r="141" spans="2:2" x14ac:dyDescent="0.25">
      <c r="B141" s="6"/>
    </row>
    <row r="142" spans="2:2" x14ac:dyDescent="0.25">
      <c r="B142" s="6"/>
    </row>
    <row r="143" spans="2:2" x14ac:dyDescent="0.25">
      <c r="B143" s="6"/>
    </row>
    <row r="144" spans="2:2" x14ac:dyDescent="0.25">
      <c r="B144" s="6"/>
    </row>
    <row r="145" spans="2:2" x14ac:dyDescent="0.25">
      <c r="B145" s="6"/>
    </row>
    <row r="146" spans="2:2" x14ac:dyDescent="0.25">
      <c r="B146" s="6"/>
    </row>
    <row r="147" spans="2:2" x14ac:dyDescent="0.25">
      <c r="B147" s="6"/>
    </row>
    <row r="148" spans="2:2" x14ac:dyDescent="0.25">
      <c r="B148" s="6"/>
    </row>
    <row r="149" spans="2:2" x14ac:dyDescent="0.25">
      <c r="B149" s="6"/>
    </row>
    <row r="150" spans="2:2" x14ac:dyDescent="0.25">
      <c r="B150" s="6"/>
    </row>
    <row r="151" spans="2:2" x14ac:dyDescent="0.25">
      <c r="B151" s="6"/>
    </row>
    <row r="152" spans="2:2" x14ac:dyDescent="0.25">
      <c r="B152" s="6"/>
    </row>
    <row r="153" spans="2:2" x14ac:dyDescent="0.25">
      <c r="B153" s="6"/>
    </row>
    <row r="154" spans="2:2" x14ac:dyDescent="0.25">
      <c r="B154" s="6"/>
    </row>
    <row r="155" spans="2:2" x14ac:dyDescent="0.25">
      <c r="B155" s="6"/>
    </row>
    <row r="156" spans="2:2" x14ac:dyDescent="0.25">
      <c r="B156" s="6"/>
    </row>
    <row r="157" spans="2:2" x14ac:dyDescent="0.25">
      <c r="B157" s="6"/>
    </row>
    <row r="158" spans="2:2" x14ac:dyDescent="0.25">
      <c r="B158" s="6"/>
    </row>
    <row r="159" spans="2:2" x14ac:dyDescent="0.25">
      <c r="B159" s="6"/>
    </row>
    <row r="160" spans="2:2" x14ac:dyDescent="0.25">
      <c r="B160" s="6"/>
    </row>
    <row r="161" spans="2:2" x14ac:dyDescent="0.25">
      <c r="B161" s="6"/>
    </row>
    <row r="162" spans="2:2" x14ac:dyDescent="0.25">
      <c r="B162" s="6"/>
    </row>
    <row r="163" spans="2:2" x14ac:dyDescent="0.25">
      <c r="B163" s="6"/>
    </row>
    <row r="164" spans="2:2" x14ac:dyDescent="0.25">
      <c r="B164" s="6"/>
    </row>
  </sheetData>
  <conditionalFormatting sqref="AN81:AU81">
    <cfRule type="cellIs" dxfId="53" priority="1" operator="lessThan">
      <formula>0</formula>
    </cfRule>
  </conditionalFormatting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1F8CA9-D9CF-4C25-9F75-076CF91D641E}">
  <dimension ref="A1:AZ164"/>
  <sheetViews>
    <sheetView workbookViewId="0">
      <selection activeCell="J53" sqref="J53"/>
    </sheetView>
  </sheetViews>
  <sheetFormatPr defaultRowHeight="15" x14ac:dyDescent="0.25"/>
  <cols>
    <col min="3" max="3" width="10.7109375" customWidth="1"/>
    <col min="4" max="9" width="9.140625" bestFit="1" customWidth="1"/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5" width="9.140625" bestFit="1" customWidth="1"/>
    <col min="36" max="36" width="10.42578125" customWidth="1"/>
    <col min="37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47" width="9.140625" bestFit="1" customWidth="1"/>
  </cols>
  <sheetData>
    <row r="1" spans="1:52" x14ac:dyDescent="0.25">
      <c r="A1" t="s">
        <v>44</v>
      </c>
      <c r="Q1" t="s">
        <v>1</v>
      </c>
      <c r="W1" t="s">
        <v>2</v>
      </c>
      <c r="AB1" t="s">
        <v>45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2">
        <v>58161.101790264787</v>
      </c>
      <c r="K3">
        <v>1</v>
      </c>
      <c r="L3" s="2">
        <v>0</v>
      </c>
      <c r="O3">
        <f>$C$3</f>
        <v>58161.101790264787</v>
      </c>
      <c r="P3" s="2">
        <f>O3*C5</f>
        <v>5816.1101790264793</v>
      </c>
      <c r="Q3" s="4">
        <f>B8</f>
        <v>100</v>
      </c>
      <c r="R3">
        <f t="shared" ref="R3:R66" si="0">$C$6</f>
        <v>1000000</v>
      </c>
      <c r="S3">
        <f t="shared" ref="S3:S66" si="1">AX3</f>
        <v>0</v>
      </c>
      <c r="W3">
        <v>1</v>
      </c>
      <c r="Z3">
        <v>1</v>
      </c>
      <c r="AC3">
        <f t="shared" ref="AC3:AC66" si="2">S3*Z3</f>
        <v>0</v>
      </c>
      <c r="AE3">
        <f t="shared" ref="AE3:AE66" si="3">$Z3*O3</f>
        <v>58161.101790264787</v>
      </c>
      <c r="AF3">
        <f t="shared" ref="AF3:AG34" si="4">-$Z3*P3</f>
        <v>-5816.1101790264793</v>
      </c>
      <c r="AG3">
        <f t="shared" si="4"/>
        <v>-100</v>
      </c>
      <c r="AH3">
        <f t="shared" ref="AH3:AH66" si="5">-X3*R3</f>
        <v>0</v>
      </c>
      <c r="AI3">
        <f t="shared" ref="AI3:AI34" si="6">SUM(AE3:AH3)</f>
        <v>52244.991611238307</v>
      </c>
      <c r="AJ3">
        <f t="shared" ref="AJ3:AJ66" si="7">AB3-AC3</f>
        <v>0</v>
      </c>
      <c r="AL3">
        <f t="shared" ref="AL3:AL66" si="8">SUM(AI3:AK3)</f>
        <v>52244.991611238307</v>
      </c>
      <c r="AN3">
        <f t="shared" ref="AN3:AU34" si="9">AE3*$K3</f>
        <v>58161.101790264787</v>
      </c>
      <c r="AO3">
        <f t="shared" si="9"/>
        <v>-5816.1101790264793</v>
      </c>
      <c r="AP3">
        <f t="shared" si="9"/>
        <v>-100</v>
      </c>
      <c r="AQ3">
        <f t="shared" si="9"/>
        <v>0</v>
      </c>
      <c r="AR3">
        <f t="shared" si="9"/>
        <v>52244.991611238307</v>
      </c>
      <c r="AS3">
        <f t="shared" si="9"/>
        <v>0</v>
      </c>
      <c r="AT3">
        <f t="shared" si="9"/>
        <v>0</v>
      </c>
      <c r="AU3">
        <f t="shared" si="9"/>
        <v>52244.991611238307</v>
      </c>
      <c r="AW3">
        <v>0</v>
      </c>
      <c r="AX3">
        <f>IF(Z3&gt;0, (R3*SUMPRODUCT(K3:$K$98, X3:$X$98)-K3*$AZ$3)/Z3, 0)</f>
        <v>0</v>
      </c>
      <c r="AZ3">
        <f>C6*ABS(SUMPRODUCT(X4:X69, K4:K69))/1</f>
        <v>49006.195008365947</v>
      </c>
    </row>
    <row r="4" spans="1:52" x14ac:dyDescent="0.25">
      <c r="A4" t="s">
        <v>14</v>
      </c>
      <c r="C4" t="s">
        <v>37</v>
      </c>
      <c r="E4">
        <v>2004</v>
      </c>
      <c r="F4" s="5">
        <f>EconomicRates!C44</f>
        <v>3.5571999999999999E-2</v>
      </c>
      <c r="G4" s="5">
        <f>EconomicRates!D44</f>
        <v>7.0000000000000007E-2</v>
      </c>
      <c r="H4" s="5">
        <f t="shared" ref="H4:H67" si="10">G4+$C$9</f>
        <v>0.12000000000000001</v>
      </c>
      <c r="I4" s="5">
        <f t="shared" ref="I4:I67" si="11">1+H4</f>
        <v>1.1200000000000001</v>
      </c>
      <c r="J4">
        <f t="shared" ref="J4:J67" si="12">1/I4</f>
        <v>0.89285714285714279</v>
      </c>
      <c r="K4">
        <f>J4</f>
        <v>0.89285714285714279</v>
      </c>
      <c r="L4" s="2">
        <v>1</v>
      </c>
      <c r="M4" s="6">
        <f t="array" ref="M4:M69">Mortalities!B31:B96</f>
        <v>3.852E-3</v>
      </c>
      <c r="R4">
        <f t="shared" si="0"/>
        <v>1000000</v>
      </c>
      <c r="S4">
        <f t="shared" si="1"/>
        <v>5324.4175832596666</v>
      </c>
      <c r="U4">
        <f t="shared" ref="U4:U67" si="13">M4</f>
        <v>3.852E-3</v>
      </c>
      <c r="V4">
        <f t="shared" ref="V4:V67" si="14">$C$10</f>
        <v>0.01</v>
      </c>
      <c r="W4">
        <f t="shared" ref="W4:W67" si="15">Z3</f>
        <v>1</v>
      </c>
      <c r="X4">
        <f t="shared" ref="X4:X67" si="16">U4*W4</f>
        <v>3.852E-3</v>
      </c>
      <c r="Y4">
        <f t="shared" ref="Y4:Y67" si="17">V4*W4</f>
        <v>0.01</v>
      </c>
      <c r="Z4">
        <f t="shared" ref="Z4:Z67" si="18">MAX(0, W4-X4-Y4)</f>
        <v>0.98614800000000002</v>
      </c>
      <c r="AB4">
        <f t="shared" ref="AB4:AB67" si="19">AC3</f>
        <v>0</v>
      </c>
      <c r="AC4">
        <f t="shared" si="2"/>
        <v>5250.663750896354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-3852</v>
      </c>
      <c r="AI4">
        <f t="shared" si="6"/>
        <v>-3852</v>
      </c>
      <c r="AJ4">
        <f t="shared" si="7"/>
        <v>-5250.663750896354</v>
      </c>
      <c r="AK4">
        <f>G4*SUM(AB4, AE4:AF4)</f>
        <v>0</v>
      </c>
      <c r="AL4">
        <f t="shared" si="8"/>
        <v>-9102.663750896354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-3439.2857142857142</v>
      </c>
      <c r="AR4">
        <f t="shared" si="9"/>
        <v>-3439.2857142857142</v>
      </c>
      <c r="AS4">
        <f t="shared" si="9"/>
        <v>-4688.0926347288869</v>
      </c>
      <c r="AT4">
        <f t="shared" si="9"/>
        <v>0</v>
      </c>
      <c r="AU4">
        <f t="shared" si="9"/>
        <v>-8127.3783490146016</v>
      </c>
      <c r="AW4">
        <v>1</v>
      </c>
      <c r="AX4">
        <f>IF(Z4&gt;0, (R4*SUMPRODUCT(K4:$K$98, X4:$X$98)-K4*$AZ$3)/Z4, 0)</f>
        <v>5324.4175832596666</v>
      </c>
    </row>
    <row r="5" spans="1:52" x14ac:dyDescent="0.25">
      <c r="C5" s="2">
        <f>'S.26.04.A'!C5</f>
        <v>0.1</v>
      </c>
      <c r="E5">
        <v>2005</v>
      </c>
      <c r="F5" s="5">
        <f>EconomicRates!C45</f>
        <v>3.5571999999999999E-2</v>
      </c>
      <c r="G5" s="5">
        <f>EconomicRates!D45</f>
        <v>7.0000000000000007E-2</v>
      </c>
      <c r="H5" s="5">
        <f t="shared" si="10"/>
        <v>0.12000000000000001</v>
      </c>
      <c r="I5" s="5">
        <f t="shared" si="11"/>
        <v>1.1200000000000001</v>
      </c>
      <c r="J5">
        <f t="shared" si="12"/>
        <v>0.89285714285714279</v>
      </c>
      <c r="K5">
        <f t="shared" ref="K5:K68" si="20">K4*J5</f>
        <v>0.79719387755102034</v>
      </c>
      <c r="L5" s="2">
        <v>2</v>
      </c>
      <c r="M5" s="6">
        <v>4.0049999999999999E-3</v>
      </c>
      <c r="Q5" s="4">
        <f t="shared" ref="Q5:Q68" si="21">$C$8</f>
        <v>12.5</v>
      </c>
      <c r="R5">
        <f t="shared" si="0"/>
        <v>1000000</v>
      </c>
      <c r="S5">
        <f t="shared" si="1"/>
        <v>6684.3807133275104</v>
      </c>
      <c r="U5">
        <f t="shared" si="13"/>
        <v>4.0049999999999999E-3</v>
      </c>
      <c r="V5">
        <f t="shared" si="14"/>
        <v>0.01</v>
      </c>
      <c r="W5">
        <f t="shared" si="15"/>
        <v>0.98614800000000002</v>
      </c>
      <c r="X5">
        <f t="shared" si="16"/>
        <v>3.9495227400000001E-3</v>
      </c>
      <c r="Y5">
        <f t="shared" si="17"/>
        <v>9.8614800000000006E-3</v>
      </c>
      <c r="Z5">
        <f t="shared" si="18"/>
        <v>0.97233699726</v>
      </c>
      <c r="AB5">
        <f t="shared" si="19"/>
        <v>5250.663750896354</v>
      </c>
      <c r="AC5">
        <f t="shared" si="2"/>
        <v>6499.4706713395281</v>
      </c>
      <c r="AE5">
        <f t="shared" si="3"/>
        <v>0</v>
      </c>
      <c r="AF5">
        <f t="shared" si="4"/>
        <v>0</v>
      </c>
      <c r="AG5">
        <f t="shared" si="4"/>
        <v>-12.15421246575</v>
      </c>
      <c r="AH5">
        <f t="shared" si="5"/>
        <v>-3949.5227399999999</v>
      </c>
      <c r="AI5">
        <f t="shared" si="6"/>
        <v>-3961.6769524657498</v>
      </c>
      <c r="AJ5">
        <f t="shared" si="7"/>
        <v>-1248.806920443174</v>
      </c>
      <c r="AK5">
        <f>G5*SUM(AB5, AE5:AF5)</f>
        <v>367.54646256274481</v>
      </c>
      <c r="AL5">
        <f t="shared" si="8"/>
        <v>-4842.9374103461796</v>
      </c>
      <c r="AN5">
        <f t="shared" si="9"/>
        <v>0</v>
      </c>
      <c r="AO5">
        <f t="shared" si="9"/>
        <v>0</v>
      </c>
      <c r="AP5">
        <f t="shared" si="9"/>
        <v>-9.6892637641501906</v>
      </c>
      <c r="AQ5">
        <f t="shared" si="9"/>
        <v>-3148.5353475765301</v>
      </c>
      <c r="AR5">
        <f t="shared" si="9"/>
        <v>-3158.2246113406804</v>
      </c>
      <c r="AS5">
        <f t="shared" si="9"/>
        <v>-995.54123122064243</v>
      </c>
      <c r="AT5">
        <f t="shared" si="9"/>
        <v>293.00578967055549</v>
      </c>
      <c r="AU5">
        <f t="shared" si="9"/>
        <v>-3860.7600528907678</v>
      </c>
      <c r="AW5">
        <v>2</v>
      </c>
      <c r="AX5">
        <f>IF(Z5&gt;0, (R5*SUMPRODUCT(K5:$K$98, X5:$X$98)-K5*$AZ$3)/Z5, 0)</f>
        <v>6684.3807133275104</v>
      </c>
    </row>
    <row r="6" spans="1:52" x14ac:dyDescent="0.25">
      <c r="A6" t="s">
        <v>16</v>
      </c>
      <c r="C6" s="2">
        <f>'S.26.04.E'!C6</f>
        <v>1000000</v>
      </c>
      <c r="E6">
        <v>2006</v>
      </c>
      <c r="F6" s="5">
        <f>EconomicRates!C46</f>
        <v>3.5571999999999999E-2</v>
      </c>
      <c r="G6" s="5">
        <f>EconomicRates!D46</f>
        <v>7.0000000000000007E-2</v>
      </c>
      <c r="H6" s="5">
        <f t="shared" si="10"/>
        <v>0.12000000000000001</v>
      </c>
      <c r="I6" s="5">
        <f t="shared" si="11"/>
        <v>1.1200000000000001</v>
      </c>
      <c r="J6">
        <f t="shared" si="12"/>
        <v>0.89285714285714279</v>
      </c>
      <c r="K6">
        <f t="shared" si="20"/>
        <v>0.71178024781341098</v>
      </c>
      <c r="L6" s="2">
        <v>3</v>
      </c>
      <c r="M6" s="6">
        <v>4.1640000000000002E-3</v>
      </c>
      <c r="Q6" s="4">
        <f t="shared" si="21"/>
        <v>12.5</v>
      </c>
      <c r="R6">
        <f t="shared" si="0"/>
        <v>1000000</v>
      </c>
      <c r="S6">
        <f t="shared" si="1"/>
        <v>7862.5171642168998</v>
      </c>
      <c r="U6">
        <f t="shared" si="13"/>
        <v>4.1640000000000002E-3</v>
      </c>
      <c r="V6">
        <f t="shared" si="14"/>
        <v>0.01</v>
      </c>
      <c r="W6">
        <f t="shared" si="15"/>
        <v>0.97233699726</v>
      </c>
      <c r="X6">
        <f t="shared" si="16"/>
        <v>4.0488112565906405E-3</v>
      </c>
      <c r="Y6">
        <f t="shared" si="17"/>
        <v>9.7233699725999996E-3</v>
      </c>
      <c r="Z6">
        <f t="shared" si="18"/>
        <v>0.95856481603080934</v>
      </c>
      <c r="AB6">
        <f t="shared" si="19"/>
        <v>6499.4706713395281</v>
      </c>
      <c r="AC6">
        <f t="shared" si="2"/>
        <v>7536.7323190566531</v>
      </c>
      <c r="AE6">
        <f t="shared" si="3"/>
        <v>0</v>
      </c>
      <c r="AF6">
        <f t="shared" si="4"/>
        <v>0</v>
      </c>
      <c r="AG6">
        <f t="shared" si="4"/>
        <v>-11.982060200385117</v>
      </c>
      <c r="AH6">
        <f t="shared" si="5"/>
        <v>-4048.8112565906404</v>
      </c>
      <c r="AI6">
        <f t="shared" si="6"/>
        <v>-4060.7933167910255</v>
      </c>
      <c r="AJ6">
        <f t="shared" si="7"/>
        <v>-1037.261647717125</v>
      </c>
      <c r="AK6">
        <f>G6*SUM(AB6, AE6:AF6)</f>
        <v>454.96294699376699</v>
      </c>
      <c r="AL6">
        <f t="shared" si="8"/>
        <v>-4643.0920175143829</v>
      </c>
      <c r="AN6">
        <f t="shared" si="9"/>
        <v>0</v>
      </c>
      <c r="AO6">
        <f t="shared" si="9"/>
        <v>0</v>
      </c>
      <c r="AP6">
        <f t="shared" si="9"/>
        <v>-8.5285937787453268</v>
      </c>
      <c r="AQ6">
        <f t="shared" si="9"/>
        <v>-2881.8638795658139</v>
      </c>
      <c r="AR6">
        <f t="shared" si="9"/>
        <v>-2890.3924733445592</v>
      </c>
      <c r="AS6">
        <f t="shared" si="9"/>
        <v>-738.30235265944225</v>
      </c>
      <c r="AT6">
        <f t="shared" si="9"/>
        <v>323.83363915714324</v>
      </c>
      <c r="AU6">
        <f t="shared" si="9"/>
        <v>-3304.8611868468579</v>
      </c>
      <c r="AW6">
        <v>3</v>
      </c>
      <c r="AX6">
        <f>IF(Z6&gt;0, (R6*SUMPRODUCT(K6:$K$98, X6:$X$98)-K6*$AZ$3)/Z6, 0)</f>
        <v>7862.5171642168998</v>
      </c>
    </row>
    <row r="7" spans="1:52" x14ac:dyDescent="0.25">
      <c r="A7" t="s">
        <v>15</v>
      </c>
      <c r="B7" t="s">
        <v>37</v>
      </c>
      <c r="C7" t="s">
        <v>46</v>
      </c>
      <c r="E7">
        <v>2007</v>
      </c>
      <c r="F7" s="5">
        <f>EconomicRates!C47</f>
        <v>3.5571999999999999E-2</v>
      </c>
      <c r="G7" s="5">
        <f>EconomicRates!D47</f>
        <v>7.0000000000000007E-2</v>
      </c>
      <c r="H7" s="5">
        <f t="shared" si="10"/>
        <v>0.12000000000000001</v>
      </c>
      <c r="I7" s="5">
        <f t="shared" si="11"/>
        <v>1.1200000000000001</v>
      </c>
      <c r="J7">
        <f t="shared" si="12"/>
        <v>0.89285714285714279</v>
      </c>
      <c r="K7">
        <f t="shared" si="20"/>
        <v>0.63551807840483121</v>
      </c>
      <c r="L7" s="2">
        <v>4</v>
      </c>
      <c r="M7" s="6">
        <v>4.3350000000000003E-3</v>
      </c>
      <c r="Q7" s="4">
        <f t="shared" si="21"/>
        <v>12.5</v>
      </c>
      <c r="R7">
        <f t="shared" si="0"/>
        <v>1000000</v>
      </c>
      <c r="S7">
        <f t="shared" si="1"/>
        <v>8882.2776050973607</v>
      </c>
      <c r="U7">
        <f t="shared" si="13"/>
        <v>4.3350000000000003E-3</v>
      </c>
      <c r="V7">
        <f t="shared" si="14"/>
        <v>0.01</v>
      </c>
      <c r="W7">
        <f t="shared" si="15"/>
        <v>0.95856481603080934</v>
      </c>
      <c r="X7">
        <f t="shared" si="16"/>
        <v>4.155378477493559E-3</v>
      </c>
      <c r="Y7">
        <f t="shared" si="17"/>
        <v>9.5856481603080936E-3</v>
      </c>
      <c r="Z7">
        <f t="shared" si="18"/>
        <v>0.94482378939300771</v>
      </c>
      <c r="AB7">
        <f t="shared" si="19"/>
        <v>7536.7323190566531</v>
      </c>
      <c r="AC7">
        <f t="shared" si="2"/>
        <v>8392.187185288738</v>
      </c>
      <c r="AE7">
        <f t="shared" si="3"/>
        <v>0</v>
      </c>
      <c r="AF7">
        <f t="shared" si="4"/>
        <v>0</v>
      </c>
      <c r="AG7">
        <f t="shared" si="4"/>
        <v>-11.810297367412597</v>
      </c>
      <c r="AH7">
        <f t="shared" si="5"/>
        <v>-4155.3784774935593</v>
      </c>
      <c r="AI7">
        <f t="shared" si="6"/>
        <v>-4167.1887748609715</v>
      </c>
      <c r="AJ7">
        <f t="shared" si="7"/>
        <v>-855.4548662320849</v>
      </c>
      <c r="AK7">
        <f>G7*SUM(AB7, AE7:AF7)</f>
        <v>527.57126233396582</v>
      </c>
      <c r="AL7">
        <f t="shared" si="8"/>
        <v>-4495.0723787590905</v>
      </c>
      <c r="AN7">
        <f t="shared" si="9"/>
        <v>0</v>
      </c>
      <c r="AO7">
        <f t="shared" si="9"/>
        <v>0</v>
      </c>
      <c r="AP7">
        <f t="shared" si="9"/>
        <v>-7.5056574883276905</v>
      </c>
      <c r="AQ7">
        <f t="shared" si="9"/>
        <v>-2640.8181450614998</v>
      </c>
      <c r="AR7">
        <f t="shared" si="9"/>
        <v>-2648.3238025498276</v>
      </c>
      <c r="AS7">
        <f t="shared" si="9"/>
        <v>-543.65703274987652</v>
      </c>
      <c r="AT7">
        <f t="shared" si="9"/>
        <v>335.28107486009304</v>
      </c>
      <c r="AU7">
        <f t="shared" si="9"/>
        <v>-2856.6997604396106</v>
      </c>
      <c r="AW7">
        <v>4</v>
      </c>
      <c r="AX7">
        <f>IF(Z7&gt;0, (R7*SUMPRODUCT(K7:$K$98, X7:$X$98)-K7*$AZ$3)/Z7, 0)</f>
        <v>8882.2776050973607</v>
      </c>
    </row>
    <row r="8" spans="1:52" x14ac:dyDescent="0.25">
      <c r="B8" s="2">
        <f>'S.26.04.A'!B8</f>
        <v>100</v>
      </c>
      <c r="C8" s="2">
        <f>'S.26.04.A'!C8</f>
        <v>12.5</v>
      </c>
      <c r="E8">
        <v>2008</v>
      </c>
      <c r="F8" s="5">
        <f>EconomicRates!C48</f>
        <v>3.5571999999999999E-2</v>
      </c>
      <c r="G8" s="5">
        <f>EconomicRates!D48</f>
        <v>7.0000000000000007E-2</v>
      </c>
      <c r="H8" s="5">
        <f t="shared" si="10"/>
        <v>0.12000000000000001</v>
      </c>
      <c r="I8" s="5">
        <f t="shared" si="11"/>
        <v>1.1200000000000001</v>
      </c>
      <c r="J8">
        <f t="shared" si="12"/>
        <v>0.89285714285714279</v>
      </c>
      <c r="K8">
        <f t="shared" si="20"/>
        <v>0.5674268557185993</v>
      </c>
      <c r="L8" s="2">
        <v>5</v>
      </c>
      <c r="M8" s="6">
        <v>4.522E-3</v>
      </c>
      <c r="Q8" s="4">
        <f t="shared" si="21"/>
        <v>12.5</v>
      </c>
      <c r="R8">
        <f t="shared" si="0"/>
        <v>1000000</v>
      </c>
      <c r="S8">
        <f t="shared" si="1"/>
        <v>9760.7463495085431</v>
      </c>
      <c r="U8">
        <f t="shared" si="13"/>
        <v>4.522E-3</v>
      </c>
      <c r="V8">
        <f t="shared" si="14"/>
        <v>0.01</v>
      </c>
      <c r="W8">
        <f t="shared" si="15"/>
        <v>0.94482378939300771</v>
      </c>
      <c r="X8">
        <f t="shared" si="16"/>
        <v>4.2724931756351805E-3</v>
      </c>
      <c r="Y8">
        <f t="shared" si="17"/>
        <v>9.4482378939300775E-3</v>
      </c>
      <c r="Z8">
        <f t="shared" si="18"/>
        <v>0.93110305832344242</v>
      </c>
      <c r="AB8">
        <f t="shared" si="19"/>
        <v>8392.187185288738</v>
      </c>
      <c r="AC8">
        <f t="shared" si="2"/>
        <v>9088.2607775467804</v>
      </c>
      <c r="AE8">
        <f t="shared" si="3"/>
        <v>0</v>
      </c>
      <c r="AF8">
        <f t="shared" si="4"/>
        <v>0</v>
      </c>
      <c r="AG8">
        <f t="shared" si="4"/>
        <v>-11.63878822904303</v>
      </c>
      <c r="AH8">
        <f t="shared" si="5"/>
        <v>-4272.4931756351807</v>
      </c>
      <c r="AI8">
        <f t="shared" si="6"/>
        <v>-4284.1319638642235</v>
      </c>
      <c r="AJ8">
        <f t="shared" si="7"/>
        <v>-696.07359225804248</v>
      </c>
      <c r="AK8">
        <f t="shared" ref="AK8:AK69" si="22">G8*SUM(AB8:AB8, AE8:AF8)</f>
        <v>587.45310297021172</v>
      </c>
      <c r="AL8">
        <f t="shared" si="8"/>
        <v>-4392.7524531520539</v>
      </c>
      <c r="AN8">
        <f t="shared" si="9"/>
        <v>0</v>
      </c>
      <c r="AO8">
        <f t="shared" si="9"/>
        <v>0</v>
      </c>
      <c r="AP8">
        <f t="shared" si="9"/>
        <v>-6.6041610091805314</v>
      </c>
      <c r="AQ8">
        <f t="shared" si="9"/>
        <v>-2424.3273687298438</v>
      </c>
      <c r="AR8">
        <f t="shared" si="9"/>
        <v>-2430.9315297390244</v>
      </c>
      <c r="AS8">
        <f t="shared" si="9"/>
        <v>-394.97084980373137</v>
      </c>
      <c r="AT8">
        <f t="shared" si="9"/>
        <v>333.33666710052177</v>
      </c>
      <c r="AU8">
        <f t="shared" si="9"/>
        <v>-2492.5657124422337</v>
      </c>
      <c r="AW8">
        <v>5</v>
      </c>
      <c r="AX8">
        <f>IF(Z8&gt;0, (R8*SUMPRODUCT(K8:$K$98, X8:$X$98)-K8*$AZ$3)/Z8, 0)</f>
        <v>9760.7463495085431</v>
      </c>
    </row>
    <row r="9" spans="1:52" x14ac:dyDescent="0.25">
      <c r="A9" t="s">
        <v>39</v>
      </c>
      <c r="C9" s="2">
        <f>'S.26.04.A'!C9</f>
        <v>0.05</v>
      </c>
      <c r="E9">
        <v>2009</v>
      </c>
      <c r="F9" s="5">
        <f>EconomicRates!C49</f>
        <v>3.5571999999999999E-2</v>
      </c>
      <c r="G9" s="5">
        <f>EconomicRates!D49</f>
        <v>7.0000000000000007E-2</v>
      </c>
      <c r="H9" s="5">
        <f t="shared" si="10"/>
        <v>0.12000000000000001</v>
      </c>
      <c r="I9" s="5">
        <f t="shared" si="11"/>
        <v>1.1200000000000001</v>
      </c>
      <c r="J9">
        <f t="shared" si="12"/>
        <v>0.89285714285714279</v>
      </c>
      <c r="K9">
        <f t="shared" si="20"/>
        <v>0.50663112117732079</v>
      </c>
      <c r="L9" s="2">
        <v>6</v>
      </c>
      <c r="M9" s="6">
        <v>4.7470000000000004E-3</v>
      </c>
      <c r="Q9" s="4">
        <f t="shared" si="21"/>
        <v>12.5</v>
      </c>
      <c r="R9">
        <f t="shared" si="0"/>
        <v>1000000</v>
      </c>
      <c r="S9">
        <f t="shared" si="1"/>
        <v>10511.875416375187</v>
      </c>
      <c r="U9">
        <f t="shared" si="13"/>
        <v>4.7470000000000004E-3</v>
      </c>
      <c r="V9">
        <f t="shared" si="14"/>
        <v>0.01</v>
      </c>
      <c r="W9">
        <f t="shared" si="15"/>
        <v>0.93110305832344242</v>
      </c>
      <c r="X9">
        <f t="shared" si="16"/>
        <v>4.4199462178613818E-3</v>
      </c>
      <c r="Y9">
        <f t="shared" si="17"/>
        <v>9.311030583234424E-3</v>
      </c>
      <c r="Z9">
        <f t="shared" si="18"/>
        <v>0.91737208152234662</v>
      </c>
      <c r="AB9">
        <f t="shared" si="19"/>
        <v>9088.2607775467804</v>
      </c>
      <c r="AC9">
        <f t="shared" si="2"/>
        <v>9643.301031423689</v>
      </c>
      <c r="AE9">
        <f t="shared" si="3"/>
        <v>0</v>
      </c>
      <c r="AF9">
        <f t="shared" si="4"/>
        <v>0</v>
      </c>
      <c r="AG9">
        <f t="shared" si="4"/>
        <v>-11.467151019029332</v>
      </c>
      <c r="AH9">
        <f t="shared" si="5"/>
        <v>-4419.9462178613821</v>
      </c>
      <c r="AI9">
        <f t="shared" si="6"/>
        <v>-4431.4133688804113</v>
      </c>
      <c r="AJ9">
        <f t="shared" si="7"/>
        <v>-555.04025387690854</v>
      </c>
      <c r="AK9">
        <f t="shared" si="22"/>
        <v>636.17825442827473</v>
      </c>
      <c r="AL9">
        <f t="shared" si="8"/>
        <v>-4350.2753683290448</v>
      </c>
      <c r="AN9">
        <f t="shared" si="9"/>
        <v>0</v>
      </c>
      <c r="AO9">
        <f t="shared" si="9"/>
        <v>0</v>
      </c>
      <c r="AP9">
        <f t="shared" si="9"/>
        <v>-5.8096155774804874</v>
      </c>
      <c r="AQ9">
        <f t="shared" si="9"/>
        <v>-2239.2823078985707</v>
      </c>
      <c r="AR9">
        <f t="shared" si="9"/>
        <v>-2245.0919234760509</v>
      </c>
      <c r="AS9">
        <f t="shared" si="9"/>
        <v>-281.20066612020292</v>
      </c>
      <c r="AT9">
        <f t="shared" si="9"/>
        <v>322.30770230962764</v>
      </c>
      <c r="AU9">
        <f t="shared" si="9"/>
        <v>-2203.984887286626</v>
      </c>
      <c r="AW9">
        <v>6</v>
      </c>
      <c r="AX9">
        <f>IF(Z9&gt;0, (R9*SUMPRODUCT(K9:$K$98, X9:$X$98)-K9*$AZ$3)/Z9, 0)</f>
        <v>10511.875416375187</v>
      </c>
    </row>
    <row r="10" spans="1:52" x14ac:dyDescent="0.25">
      <c r="A10" t="s">
        <v>19</v>
      </c>
      <c r="C10" s="2">
        <f>'S.26.04.A'!C10</f>
        <v>0.01</v>
      </c>
      <c r="E10">
        <v>2010</v>
      </c>
      <c r="F10" s="5">
        <f>EconomicRates!C50</f>
        <v>3.5571999999999999E-2</v>
      </c>
      <c r="G10" s="5">
        <f>EconomicRates!D50</f>
        <v>7.0000000000000007E-2</v>
      </c>
      <c r="H10" s="5">
        <f t="shared" si="10"/>
        <v>0.12000000000000001</v>
      </c>
      <c r="I10" s="5">
        <f t="shared" si="11"/>
        <v>1.1200000000000001</v>
      </c>
      <c r="J10">
        <f t="shared" si="12"/>
        <v>0.89285714285714279</v>
      </c>
      <c r="K10">
        <f t="shared" si="20"/>
        <v>0.45234921533689354</v>
      </c>
      <c r="L10" s="2">
        <v>7</v>
      </c>
      <c r="M10" s="6">
        <v>4.9870000000000001E-3</v>
      </c>
      <c r="Q10" s="4">
        <f t="shared" si="21"/>
        <v>12.5</v>
      </c>
      <c r="R10">
        <f t="shared" si="0"/>
        <v>1000000</v>
      </c>
      <c r="S10">
        <f t="shared" si="1"/>
        <v>11137.569141601451</v>
      </c>
      <c r="U10">
        <f t="shared" si="13"/>
        <v>4.9870000000000001E-3</v>
      </c>
      <c r="V10">
        <f t="shared" si="14"/>
        <v>0.01</v>
      </c>
      <c r="W10">
        <f t="shared" si="15"/>
        <v>0.91737208152234662</v>
      </c>
      <c r="X10">
        <f t="shared" si="16"/>
        <v>4.5749345705519426E-3</v>
      </c>
      <c r="Y10">
        <f t="shared" si="17"/>
        <v>9.1737208152234666E-3</v>
      </c>
      <c r="Z10">
        <f t="shared" si="18"/>
        <v>0.90362342613657121</v>
      </c>
      <c r="AB10">
        <f t="shared" si="19"/>
        <v>9643.301031423689</v>
      </c>
      <c r="AC10">
        <f t="shared" si="2"/>
        <v>10064.168386566853</v>
      </c>
      <c r="AE10">
        <f t="shared" si="3"/>
        <v>0</v>
      </c>
      <c r="AF10">
        <f t="shared" si="4"/>
        <v>0</v>
      </c>
      <c r="AG10">
        <f t="shared" si="4"/>
        <v>-11.29529282670714</v>
      </c>
      <c r="AH10">
        <f t="shared" si="5"/>
        <v>-4574.9345705519427</v>
      </c>
      <c r="AI10">
        <f t="shared" si="6"/>
        <v>-4586.2298633786495</v>
      </c>
      <c r="AJ10">
        <f t="shared" si="7"/>
        <v>-420.86735514316388</v>
      </c>
      <c r="AK10">
        <f t="shared" si="22"/>
        <v>675.0310721996583</v>
      </c>
      <c r="AL10">
        <f t="shared" si="8"/>
        <v>-4332.066146322155</v>
      </c>
      <c r="AN10">
        <f t="shared" si="9"/>
        <v>0</v>
      </c>
      <c r="AO10">
        <f t="shared" si="9"/>
        <v>0</v>
      </c>
      <c r="AP10">
        <f t="shared" si="9"/>
        <v>-5.109416847161417</v>
      </c>
      <c r="AQ10">
        <f t="shared" si="9"/>
        <v>-2069.4680632067993</v>
      </c>
      <c r="AR10">
        <f t="shared" si="9"/>
        <v>-2074.5774800539607</v>
      </c>
      <c r="AS10">
        <f t="shared" si="9"/>
        <v>-190.37901785992389</v>
      </c>
      <c r="AT10">
        <f t="shared" si="9"/>
        <v>305.34977583753738</v>
      </c>
      <c r="AU10">
        <f t="shared" si="9"/>
        <v>-1959.6067220763471</v>
      </c>
      <c r="AW10">
        <v>7</v>
      </c>
      <c r="AX10">
        <f>IF(Z10&gt;0, (R10*SUMPRODUCT(K10:$K$98, X10:$X$98)-K10*$AZ$3)/Z10, 0)</f>
        <v>11137.569141601451</v>
      </c>
    </row>
    <row r="11" spans="1:52" x14ac:dyDescent="0.25">
      <c r="A11" t="s">
        <v>33</v>
      </c>
      <c r="C11" s="12">
        <f>AU71</f>
        <v>4.6745177173512786E-12</v>
      </c>
      <c r="E11">
        <v>2011</v>
      </c>
      <c r="F11" s="5">
        <f>EconomicRates!C51</f>
        <v>3.5571999999999999E-2</v>
      </c>
      <c r="G11" s="5">
        <f>EconomicRates!D51</f>
        <v>7.0000000000000007E-2</v>
      </c>
      <c r="H11" s="5">
        <f t="shared" si="10"/>
        <v>0.12000000000000001</v>
      </c>
      <c r="I11" s="5">
        <f t="shared" si="11"/>
        <v>1.1200000000000001</v>
      </c>
      <c r="J11">
        <f t="shared" si="12"/>
        <v>0.89285714285714279</v>
      </c>
      <c r="K11">
        <f t="shared" si="20"/>
        <v>0.40388322797936921</v>
      </c>
      <c r="L11" s="2">
        <v>8</v>
      </c>
      <c r="M11" s="6">
        <v>5.2249999999999996E-3</v>
      </c>
      <c r="Q11" s="4">
        <f t="shared" si="21"/>
        <v>12.5</v>
      </c>
      <c r="R11">
        <f t="shared" si="0"/>
        <v>1000000</v>
      </c>
      <c r="S11">
        <f t="shared" si="1"/>
        <v>11653.256506025898</v>
      </c>
      <c r="U11">
        <f t="shared" si="13"/>
        <v>5.2249999999999996E-3</v>
      </c>
      <c r="V11">
        <f t="shared" si="14"/>
        <v>0.01</v>
      </c>
      <c r="W11">
        <f t="shared" si="15"/>
        <v>0.90362342613657121</v>
      </c>
      <c r="X11">
        <f t="shared" si="16"/>
        <v>4.7214324015635838E-3</v>
      </c>
      <c r="Y11">
        <f t="shared" si="17"/>
        <v>9.0362342613657127E-3</v>
      </c>
      <c r="Z11">
        <f t="shared" si="18"/>
        <v>0.88986575947364199</v>
      </c>
      <c r="AB11">
        <f t="shared" si="19"/>
        <v>10064.168386566853</v>
      </c>
      <c r="AC11">
        <f t="shared" si="2"/>
        <v>10369.833951075896</v>
      </c>
      <c r="AE11">
        <f t="shared" si="3"/>
        <v>0</v>
      </c>
      <c r="AF11">
        <f t="shared" si="4"/>
        <v>0</v>
      </c>
      <c r="AG11">
        <f t="shared" si="4"/>
        <v>-11.123321993420525</v>
      </c>
      <c r="AH11">
        <f t="shared" si="5"/>
        <v>-4721.4324015635839</v>
      </c>
      <c r="AI11">
        <f t="shared" si="6"/>
        <v>-4732.5557235570041</v>
      </c>
      <c r="AJ11">
        <f t="shared" si="7"/>
        <v>-305.66556450904318</v>
      </c>
      <c r="AK11">
        <f t="shared" si="22"/>
        <v>704.49178705967972</v>
      </c>
      <c r="AL11">
        <f t="shared" si="8"/>
        <v>-4333.7295010063672</v>
      </c>
      <c r="AN11">
        <f t="shared" si="9"/>
        <v>0</v>
      </c>
      <c r="AO11">
        <f t="shared" si="9"/>
        <v>0</v>
      </c>
      <c r="AP11">
        <f t="shared" si="9"/>
        <v>-4.4925231925565932</v>
      </c>
      <c r="AQ11">
        <f t="shared" si="9"/>
        <v>-1906.9073590298856</v>
      </c>
      <c r="AR11">
        <f t="shared" si="9"/>
        <v>-1911.3998822224421</v>
      </c>
      <c r="AS11">
        <f t="shared" si="9"/>
        <v>-123.45319487604847</v>
      </c>
      <c r="AT11">
        <f t="shared" si="9"/>
        <v>284.53241704261785</v>
      </c>
      <c r="AU11">
        <f t="shared" si="9"/>
        <v>-1750.3206600558726</v>
      </c>
      <c r="AW11">
        <v>8</v>
      </c>
      <c r="AX11">
        <f>IF(Z11&gt;0, (R11*SUMPRODUCT(K11:$K$98, X11:$X$98)-K11*$AZ$3)/Z11, 0)</f>
        <v>11653.256506025898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f>EconomicRates!C52</f>
        <v>3.5571999999999999E-2</v>
      </c>
      <c r="G12" s="5">
        <f>EconomicRates!D52</f>
        <v>7.0000000000000007E-2</v>
      </c>
      <c r="H12" s="5">
        <f t="shared" si="10"/>
        <v>0.12000000000000001</v>
      </c>
      <c r="I12" s="5">
        <f t="shared" si="11"/>
        <v>1.1200000000000001</v>
      </c>
      <c r="J12">
        <f t="shared" si="12"/>
        <v>0.89285714285714279</v>
      </c>
      <c r="K12">
        <f t="shared" si="20"/>
        <v>0.36061002498157962</v>
      </c>
      <c r="L12" s="2">
        <v>9</v>
      </c>
      <c r="M12" s="6">
        <v>5.4879999999999998E-3</v>
      </c>
      <c r="Q12" s="4">
        <f t="shared" si="21"/>
        <v>12.5</v>
      </c>
      <c r="R12">
        <f t="shared" si="0"/>
        <v>1000000</v>
      </c>
      <c r="S12">
        <f t="shared" si="1"/>
        <v>12080.562403245345</v>
      </c>
      <c r="U12">
        <f t="shared" si="13"/>
        <v>5.4879999999999998E-3</v>
      </c>
      <c r="V12">
        <f t="shared" si="14"/>
        <v>0.01</v>
      </c>
      <c r="W12">
        <f t="shared" si="15"/>
        <v>0.88986575947364199</v>
      </c>
      <c r="X12">
        <f t="shared" si="16"/>
        <v>4.8835832879913473E-3</v>
      </c>
      <c r="Y12">
        <f t="shared" si="17"/>
        <v>8.8986575947364206E-3</v>
      </c>
      <c r="Z12">
        <f t="shared" si="18"/>
        <v>0.87608351859091427</v>
      </c>
      <c r="AB12">
        <f t="shared" si="19"/>
        <v>10369.833951075896</v>
      </c>
      <c r="AC12">
        <f t="shared" si="2"/>
        <v>10583.581616792293</v>
      </c>
      <c r="AE12">
        <f t="shared" si="3"/>
        <v>0</v>
      </c>
      <c r="AF12">
        <f t="shared" si="4"/>
        <v>0</v>
      </c>
      <c r="AG12">
        <f t="shared" si="4"/>
        <v>-10.951043982386429</v>
      </c>
      <c r="AH12">
        <f t="shared" si="5"/>
        <v>-4883.5832879913469</v>
      </c>
      <c r="AI12">
        <f t="shared" si="6"/>
        <v>-4894.5343319737331</v>
      </c>
      <c r="AJ12">
        <f t="shared" si="7"/>
        <v>-213.74766571639702</v>
      </c>
      <c r="AK12">
        <f t="shared" si="22"/>
        <v>725.8883765753128</v>
      </c>
      <c r="AL12">
        <f t="shared" si="8"/>
        <v>-4382.3936211148175</v>
      </c>
      <c r="AN12">
        <f t="shared" si="9"/>
        <v>0</v>
      </c>
      <c r="AO12">
        <f t="shared" si="9"/>
        <v>0</v>
      </c>
      <c r="AP12">
        <f t="shared" si="9"/>
        <v>-3.949056244062747</v>
      </c>
      <c r="AQ12">
        <f t="shared" si="9"/>
        <v>-1761.0690914821844</v>
      </c>
      <c r="AR12">
        <f t="shared" si="9"/>
        <v>-1765.018147726247</v>
      </c>
      <c r="AS12">
        <f t="shared" si="9"/>
        <v>-77.079551073744256</v>
      </c>
      <c r="AT12">
        <f t="shared" si="9"/>
        <v>261.76262561066181</v>
      </c>
      <c r="AU12">
        <f t="shared" si="9"/>
        <v>-1580.3350731893295</v>
      </c>
      <c r="AW12">
        <v>9</v>
      </c>
      <c r="AX12">
        <f>IF(Z12&gt;0, (R12*SUMPRODUCT(K12:$K$98, X12:$X$98)-K12*$AZ$3)/Z12, 0)</f>
        <v>12080.562403245345</v>
      </c>
    </row>
    <row r="13" spans="1:52" x14ac:dyDescent="0.25">
      <c r="E13">
        <v>2013</v>
      </c>
      <c r="F13" s="5">
        <f>EconomicRates!C53</f>
        <v>3.5571999999999999E-2</v>
      </c>
      <c r="G13" s="5">
        <f>EconomicRates!D53</f>
        <v>7.0000000000000007E-2</v>
      </c>
      <c r="H13" s="5">
        <f t="shared" si="10"/>
        <v>0.12000000000000001</v>
      </c>
      <c r="I13" s="5">
        <f t="shared" si="11"/>
        <v>1.1200000000000001</v>
      </c>
      <c r="J13">
        <f t="shared" si="12"/>
        <v>0.89285714285714279</v>
      </c>
      <c r="K13">
        <f t="shared" si="20"/>
        <v>0.32197323659069604</v>
      </c>
      <c r="L13" s="2">
        <v>10</v>
      </c>
      <c r="M13" s="6">
        <v>5.7670000000000004E-3</v>
      </c>
      <c r="Q13" s="4">
        <f t="shared" si="21"/>
        <v>12.5</v>
      </c>
      <c r="R13">
        <f t="shared" si="0"/>
        <v>1000000</v>
      </c>
      <c r="S13">
        <f t="shared" si="1"/>
        <v>12427.604650746604</v>
      </c>
      <c r="U13">
        <f t="shared" si="13"/>
        <v>5.7670000000000004E-3</v>
      </c>
      <c r="V13">
        <f t="shared" si="14"/>
        <v>0.01</v>
      </c>
      <c r="W13">
        <f t="shared" si="15"/>
        <v>0.87608351859091427</v>
      </c>
      <c r="X13">
        <f t="shared" si="16"/>
        <v>5.0523736517138033E-3</v>
      </c>
      <c r="Y13">
        <f t="shared" si="17"/>
        <v>8.7608351859091421E-3</v>
      </c>
      <c r="Z13">
        <f t="shared" si="18"/>
        <v>0.86227030975329133</v>
      </c>
      <c r="AB13">
        <f t="shared" si="19"/>
        <v>10583.581616792293</v>
      </c>
      <c r="AC13">
        <f t="shared" si="2"/>
        <v>10715.954511690717</v>
      </c>
      <c r="AE13">
        <f t="shared" si="3"/>
        <v>0</v>
      </c>
      <c r="AF13">
        <f t="shared" si="4"/>
        <v>0</v>
      </c>
      <c r="AG13">
        <f t="shared" si="4"/>
        <v>-10.778378871916141</v>
      </c>
      <c r="AH13">
        <f t="shared" si="5"/>
        <v>-5052.3736517138032</v>
      </c>
      <c r="AI13">
        <f t="shared" si="6"/>
        <v>-5063.1520305857193</v>
      </c>
      <c r="AJ13">
        <f t="shared" si="7"/>
        <v>-132.37289489842442</v>
      </c>
      <c r="AK13">
        <f t="shared" si="22"/>
        <v>740.85071317546056</v>
      </c>
      <c r="AL13">
        <f t="shared" si="8"/>
        <v>-4454.6742123086833</v>
      </c>
      <c r="AN13">
        <f t="shared" si="9"/>
        <v>0</v>
      </c>
      <c r="AO13">
        <f t="shared" si="9"/>
        <v>0</v>
      </c>
      <c r="AP13">
        <f t="shared" si="9"/>
        <v>-3.4703495305916152</v>
      </c>
      <c r="AQ13">
        <f t="shared" si="9"/>
        <v>-1626.7290971078473</v>
      </c>
      <c r="AR13">
        <f t="shared" si="9"/>
        <v>-1630.199446638439</v>
      </c>
      <c r="AS13">
        <f t="shared" si="9"/>
        <v>-42.620529407325748</v>
      </c>
      <c r="AT13">
        <f t="shared" si="9"/>
        <v>238.53410195162846</v>
      </c>
      <c r="AU13">
        <f t="shared" si="9"/>
        <v>-1434.2858740941363</v>
      </c>
      <c r="AW13">
        <v>10</v>
      </c>
      <c r="AX13">
        <f>IF(Z13&gt;0, (R13*SUMPRODUCT(K13:$K$98, X13:$X$98)-K13*$AZ$3)/Z13, 0)</f>
        <v>12427.604650746604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10"/>
        <v>0.12000000000000001</v>
      </c>
      <c r="I14" s="5">
        <f t="shared" si="11"/>
        <v>1.1200000000000001</v>
      </c>
      <c r="J14">
        <f t="shared" si="12"/>
        <v>0.89285714285714279</v>
      </c>
      <c r="K14">
        <f t="shared" si="20"/>
        <v>0.28747610409883573</v>
      </c>
      <c r="L14" s="2">
        <v>11</v>
      </c>
      <c r="M14" s="6">
        <v>6.0780000000000001E-3</v>
      </c>
      <c r="Q14" s="4">
        <f t="shared" si="21"/>
        <v>12.5</v>
      </c>
      <c r="R14">
        <f t="shared" si="0"/>
        <v>1000000</v>
      </c>
      <c r="S14">
        <f t="shared" si="1"/>
        <v>12705.932502168964</v>
      </c>
      <c r="U14">
        <f t="shared" si="13"/>
        <v>6.0780000000000001E-3</v>
      </c>
      <c r="V14">
        <f t="shared" si="14"/>
        <v>0.01</v>
      </c>
      <c r="W14">
        <f t="shared" si="15"/>
        <v>0.86227030975329133</v>
      </c>
      <c r="X14">
        <f t="shared" si="16"/>
        <v>5.2408789426805049E-3</v>
      </c>
      <c r="Y14">
        <f t="shared" si="17"/>
        <v>8.622703097532913E-3</v>
      </c>
      <c r="Z14">
        <f t="shared" si="18"/>
        <v>0.8484067277130779</v>
      </c>
      <c r="AB14">
        <f t="shared" si="19"/>
        <v>10715.954511690717</v>
      </c>
      <c r="AC14">
        <f t="shared" si="2"/>
        <v>10779.798616708411</v>
      </c>
      <c r="AE14">
        <f t="shared" si="3"/>
        <v>0</v>
      </c>
      <c r="AF14">
        <f t="shared" si="4"/>
        <v>0</v>
      </c>
      <c r="AG14">
        <f t="shared" si="4"/>
        <v>-10.605084096413474</v>
      </c>
      <c r="AH14">
        <f t="shared" si="5"/>
        <v>-5240.8789426805051</v>
      </c>
      <c r="AI14">
        <f t="shared" si="6"/>
        <v>-5251.4840267769187</v>
      </c>
      <c r="AJ14">
        <f t="shared" si="7"/>
        <v>-63.844105017693437</v>
      </c>
      <c r="AK14">
        <f t="shared" si="22"/>
        <v>750.11681581835035</v>
      </c>
      <c r="AL14">
        <f t="shared" si="8"/>
        <v>-4565.2113159762621</v>
      </c>
      <c r="AN14">
        <f t="shared" si="9"/>
        <v>0</v>
      </c>
      <c r="AO14">
        <f t="shared" si="9"/>
        <v>0</v>
      </c>
      <c r="AP14">
        <f t="shared" si="9"/>
        <v>-3.0487082596774671</v>
      </c>
      <c r="AQ14">
        <f t="shared" si="9"/>
        <v>-1506.6274604954169</v>
      </c>
      <c r="AR14">
        <f t="shared" si="9"/>
        <v>-1509.6761687550945</v>
      </c>
      <c r="AS14">
        <f t="shared" si="9"/>
        <v>-18.35365458016344</v>
      </c>
      <c r="AT14">
        <f t="shared" si="9"/>
        <v>215.64065983048326</v>
      </c>
      <c r="AU14">
        <f t="shared" si="9"/>
        <v>-1312.3891635047748</v>
      </c>
      <c r="AW14">
        <v>11</v>
      </c>
      <c r="AX14">
        <f>IF(Z14&gt;0, (R14*SUMPRODUCT(K14:$K$98, X14:$X$98)-K14*$AZ$3)/Z14, 0)</f>
        <v>12705.932502168964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10"/>
        <v>0.12000000000000001</v>
      </c>
      <c r="I15" s="5">
        <f t="shared" si="11"/>
        <v>1.1200000000000001</v>
      </c>
      <c r="J15">
        <f t="shared" si="12"/>
        <v>0.89285714285714279</v>
      </c>
      <c r="K15">
        <f t="shared" si="20"/>
        <v>0.25667509294538904</v>
      </c>
      <c r="L15" s="2">
        <v>12</v>
      </c>
      <c r="M15" s="6">
        <v>6.4359999999999999E-3</v>
      </c>
      <c r="Q15" s="4">
        <f t="shared" si="21"/>
        <v>12.5</v>
      </c>
      <c r="R15">
        <f t="shared" si="0"/>
        <v>1000000</v>
      </c>
      <c r="S15">
        <f t="shared" si="1"/>
        <v>12921.627885208914</v>
      </c>
      <c r="U15">
        <f t="shared" si="13"/>
        <v>6.4359999999999999E-3</v>
      </c>
      <c r="V15">
        <f t="shared" si="14"/>
        <v>0.01</v>
      </c>
      <c r="W15">
        <f t="shared" si="15"/>
        <v>0.8484067277130779</v>
      </c>
      <c r="X15">
        <f t="shared" si="16"/>
        <v>5.460345699561369E-3</v>
      </c>
      <c r="Y15">
        <f t="shared" si="17"/>
        <v>8.4840672771307798E-3</v>
      </c>
      <c r="Z15">
        <f t="shared" si="18"/>
        <v>0.83446231473638577</v>
      </c>
      <c r="AB15">
        <f t="shared" si="19"/>
        <v>10779.798616708411</v>
      </c>
      <c r="AC15">
        <f t="shared" si="2"/>
        <v>10782.61151525366</v>
      </c>
      <c r="AE15">
        <f t="shared" si="3"/>
        <v>0</v>
      </c>
      <c r="AF15">
        <f t="shared" si="4"/>
        <v>0</v>
      </c>
      <c r="AG15">
        <f t="shared" si="4"/>
        <v>-10.430778934204822</v>
      </c>
      <c r="AH15">
        <f t="shared" si="5"/>
        <v>-5460.3456995613687</v>
      </c>
      <c r="AI15">
        <f t="shared" si="6"/>
        <v>-5470.7764784955734</v>
      </c>
      <c r="AJ15">
        <f t="shared" si="7"/>
        <v>-2.8128985452494817</v>
      </c>
      <c r="AK15">
        <f t="shared" si="22"/>
        <v>754.58590316958885</v>
      </c>
      <c r="AL15">
        <f t="shared" si="8"/>
        <v>-4719.0034738712338</v>
      </c>
      <c r="AN15">
        <f t="shared" si="9"/>
        <v>0</v>
      </c>
      <c r="AO15">
        <f t="shared" si="9"/>
        <v>0</v>
      </c>
      <c r="AP15">
        <f t="shared" si="9"/>
        <v>-2.6773211524298288</v>
      </c>
      <c r="AQ15">
        <f t="shared" si="9"/>
        <v>-1401.5347399488696</v>
      </c>
      <c r="AR15">
        <f t="shared" si="9"/>
        <v>-1404.2120611012995</v>
      </c>
      <c r="AS15">
        <f t="shared" si="9"/>
        <v>-0.72200099554786035</v>
      </c>
      <c r="AT15">
        <f t="shared" si="9"/>
        <v>193.68340683133454</v>
      </c>
      <c r="AU15">
        <f t="shared" si="9"/>
        <v>-1211.2506552655127</v>
      </c>
      <c r="AW15">
        <v>12</v>
      </c>
      <c r="AX15">
        <f>IF(Z15&gt;0, (R15*SUMPRODUCT(K15:$K$98, X15:$X$98)-K15*$AZ$3)/Z15, 0)</f>
        <v>12921.627885208914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10"/>
        <v>0.12000000000000001</v>
      </c>
      <c r="I16" s="5">
        <f t="shared" si="11"/>
        <v>1.1200000000000001</v>
      </c>
      <c r="J16">
        <f t="shared" si="12"/>
        <v>0.89285714285714279</v>
      </c>
      <c r="K16">
        <f t="shared" si="20"/>
        <v>0.22917419012981163</v>
      </c>
      <c r="L16" s="2">
        <v>13</v>
      </c>
      <c r="M16" s="6">
        <v>6.8199999999999997E-3</v>
      </c>
      <c r="Q16" s="4">
        <f t="shared" si="21"/>
        <v>12.5</v>
      </c>
      <c r="R16">
        <f t="shared" si="0"/>
        <v>1000000</v>
      </c>
      <c r="S16">
        <f t="shared" si="1"/>
        <v>13077.087719048617</v>
      </c>
      <c r="U16">
        <f t="shared" si="13"/>
        <v>6.8199999999999997E-3</v>
      </c>
      <c r="V16">
        <f t="shared" si="14"/>
        <v>0.01</v>
      </c>
      <c r="W16">
        <f t="shared" si="15"/>
        <v>0.83446231473638577</v>
      </c>
      <c r="X16">
        <f t="shared" si="16"/>
        <v>5.6910329865021503E-3</v>
      </c>
      <c r="Y16">
        <f t="shared" si="17"/>
        <v>8.3446231473638579E-3</v>
      </c>
      <c r="Z16">
        <f t="shared" si="18"/>
        <v>0.82042665860251973</v>
      </c>
      <c r="AB16">
        <f t="shared" si="19"/>
        <v>10782.61151525366</v>
      </c>
      <c r="AC16">
        <f t="shared" si="2"/>
        <v>10728.791381591103</v>
      </c>
      <c r="AE16">
        <f t="shared" si="3"/>
        <v>0</v>
      </c>
      <c r="AF16">
        <f t="shared" si="4"/>
        <v>0</v>
      </c>
      <c r="AG16">
        <f t="shared" si="4"/>
        <v>-10.255333232531497</v>
      </c>
      <c r="AH16">
        <f t="shared" si="5"/>
        <v>-5691.0329865021504</v>
      </c>
      <c r="AI16">
        <f t="shared" si="6"/>
        <v>-5701.2883197346819</v>
      </c>
      <c r="AJ16">
        <f t="shared" si="7"/>
        <v>53.820133662557055</v>
      </c>
      <c r="AK16">
        <f t="shared" si="22"/>
        <v>754.78280606775627</v>
      </c>
      <c r="AL16">
        <f t="shared" si="8"/>
        <v>-4892.6853800043682</v>
      </c>
      <c r="AN16">
        <f t="shared" si="9"/>
        <v>0</v>
      </c>
      <c r="AO16">
        <f t="shared" si="9"/>
        <v>0</v>
      </c>
      <c r="AP16">
        <f t="shared" si="9"/>
        <v>-2.350257688076749</v>
      </c>
      <c r="AQ16">
        <f t="shared" si="9"/>
        <v>-1304.2378756836736</v>
      </c>
      <c r="AR16">
        <f t="shared" si="9"/>
        <v>-1306.5881333717502</v>
      </c>
      <c r="AS16">
        <f t="shared" si="9"/>
        <v>12.334185544794726</v>
      </c>
      <c r="AT16">
        <f t="shared" si="9"/>
        <v>172.97673830448471</v>
      </c>
      <c r="AU16">
        <f t="shared" si="9"/>
        <v>-1121.2772095224707</v>
      </c>
      <c r="AW16">
        <v>13</v>
      </c>
      <c r="AX16">
        <f>IF(Z16&gt;0, (R16*SUMPRODUCT(K16:$K$98, X16:$X$98)-K16*$AZ$3)/Z16, 0)</f>
        <v>13077.087719048617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10"/>
        <v>0.12000000000000001</v>
      </c>
      <c r="I17" s="5">
        <f t="shared" si="11"/>
        <v>1.1200000000000001</v>
      </c>
      <c r="J17">
        <f t="shared" si="12"/>
        <v>0.89285714285714279</v>
      </c>
      <c r="K17">
        <f t="shared" si="20"/>
        <v>0.20461981261590323</v>
      </c>
      <c r="L17" s="2">
        <v>14</v>
      </c>
      <c r="M17" s="6">
        <v>7.2269999999999999E-3</v>
      </c>
      <c r="Q17" s="4">
        <f t="shared" si="21"/>
        <v>12.5</v>
      </c>
      <c r="R17">
        <f t="shared" si="0"/>
        <v>1000000</v>
      </c>
      <c r="S17">
        <f t="shared" si="1"/>
        <v>13181.14866049627</v>
      </c>
      <c r="U17">
        <f t="shared" si="13"/>
        <v>7.2269999999999999E-3</v>
      </c>
      <c r="V17">
        <f t="shared" si="14"/>
        <v>0.01</v>
      </c>
      <c r="W17">
        <f t="shared" si="15"/>
        <v>0.82042665860251973</v>
      </c>
      <c r="X17">
        <f t="shared" si="16"/>
        <v>5.9292234617204101E-3</v>
      </c>
      <c r="Y17">
        <f t="shared" si="17"/>
        <v>8.2042665860251971E-3</v>
      </c>
      <c r="Z17">
        <f t="shared" si="18"/>
        <v>0.80629316855477406</v>
      </c>
      <c r="AB17">
        <f t="shared" si="19"/>
        <v>10728.791381591103</v>
      </c>
      <c r="AC17">
        <f t="shared" si="2"/>
        <v>10627.870118663053</v>
      </c>
      <c r="AE17">
        <f t="shared" si="3"/>
        <v>0</v>
      </c>
      <c r="AF17">
        <f t="shared" si="4"/>
        <v>0</v>
      </c>
      <c r="AG17">
        <f t="shared" si="4"/>
        <v>-10.078664606934677</v>
      </c>
      <c r="AH17">
        <f t="shared" si="5"/>
        <v>-5929.2234617204103</v>
      </c>
      <c r="AI17">
        <f t="shared" si="6"/>
        <v>-5939.3021263273449</v>
      </c>
      <c r="AJ17">
        <f t="shared" si="7"/>
        <v>100.92126292805006</v>
      </c>
      <c r="AK17">
        <f t="shared" si="22"/>
        <v>751.01539671137732</v>
      </c>
      <c r="AL17">
        <f t="shared" si="8"/>
        <v>-5087.3654666879174</v>
      </c>
      <c r="AN17">
        <f t="shared" si="9"/>
        <v>0</v>
      </c>
      <c r="AO17">
        <f t="shared" si="9"/>
        <v>0</v>
      </c>
      <c r="AP17">
        <f t="shared" si="9"/>
        <v>-2.0622944632895095</v>
      </c>
      <c r="AQ17">
        <f t="shared" si="9"/>
        <v>-1213.2365936950475</v>
      </c>
      <c r="AR17">
        <f t="shared" si="9"/>
        <v>-1215.2988881583369</v>
      </c>
      <c r="AS17">
        <f t="shared" si="9"/>
        <v>20.650489909297903</v>
      </c>
      <c r="AT17">
        <f t="shared" si="9"/>
        <v>153.67262974674026</v>
      </c>
      <c r="AU17">
        <f t="shared" si="9"/>
        <v>-1040.9757685022987</v>
      </c>
      <c r="AW17">
        <v>14</v>
      </c>
      <c r="AX17">
        <f>IF(Z17&gt;0, (R17*SUMPRODUCT(K17:$K$98, X17:$X$98)-K17*$AZ$3)/Z17, 0)</f>
        <v>13181.14866049627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10"/>
        <v>0.12000000000000001</v>
      </c>
      <c r="I18" s="5">
        <f t="shared" si="11"/>
        <v>1.1200000000000001</v>
      </c>
      <c r="J18">
        <f t="shared" si="12"/>
        <v>0.89285714285714279</v>
      </c>
      <c r="K18">
        <f t="shared" si="20"/>
        <v>0.1826962612641993</v>
      </c>
      <c r="L18" s="2">
        <v>15</v>
      </c>
      <c r="M18" s="6">
        <v>7.6860000000000001E-3</v>
      </c>
      <c r="Q18" s="4">
        <f t="shared" si="21"/>
        <v>12.5</v>
      </c>
      <c r="R18">
        <f t="shared" si="0"/>
        <v>1000000</v>
      </c>
      <c r="S18">
        <f t="shared" si="1"/>
        <v>13243.163432419238</v>
      </c>
      <c r="U18">
        <f t="shared" si="13"/>
        <v>7.6860000000000001E-3</v>
      </c>
      <c r="V18">
        <f t="shared" si="14"/>
        <v>0.01</v>
      </c>
      <c r="W18">
        <f t="shared" si="15"/>
        <v>0.80629316855477406</v>
      </c>
      <c r="X18">
        <f t="shared" si="16"/>
        <v>6.197169293511994E-3</v>
      </c>
      <c r="Y18">
        <f t="shared" si="17"/>
        <v>8.0629316855477407E-3</v>
      </c>
      <c r="Z18">
        <f t="shared" si="18"/>
        <v>0.79203306757571434</v>
      </c>
      <c r="AB18">
        <f t="shared" si="19"/>
        <v>10627.870118663053</v>
      </c>
      <c r="AC18">
        <f t="shared" si="2"/>
        <v>10489.023357785536</v>
      </c>
      <c r="AE18">
        <f t="shared" si="3"/>
        <v>0</v>
      </c>
      <c r="AF18">
        <f t="shared" si="4"/>
        <v>0</v>
      </c>
      <c r="AG18">
        <f t="shared" si="4"/>
        <v>-9.90041334469643</v>
      </c>
      <c r="AH18">
        <f t="shared" si="5"/>
        <v>-6197.1692935119936</v>
      </c>
      <c r="AI18">
        <f t="shared" si="6"/>
        <v>-6207.0697068566897</v>
      </c>
      <c r="AJ18">
        <f t="shared" si="7"/>
        <v>138.84676087751723</v>
      </c>
      <c r="AK18">
        <f t="shared" si="22"/>
        <v>743.95090830641379</v>
      </c>
      <c r="AL18">
        <f t="shared" si="8"/>
        <v>-5324.2720376727584</v>
      </c>
      <c r="AN18">
        <f t="shared" si="9"/>
        <v>0</v>
      </c>
      <c r="AO18">
        <f t="shared" si="9"/>
        <v>0</v>
      </c>
      <c r="AP18">
        <f t="shared" si="9"/>
        <v>-1.8087685030462242</v>
      </c>
      <c r="AQ18">
        <f t="shared" si="9"/>
        <v>-1132.1996603459406</v>
      </c>
      <c r="AR18">
        <f t="shared" si="9"/>
        <v>-1134.0084288489868</v>
      </c>
      <c r="AS18">
        <f t="shared" si="9"/>
        <v>25.366784100966694</v>
      </c>
      <c r="AT18">
        <f t="shared" si="9"/>
        <v>135.91704951168694</v>
      </c>
      <c r="AU18">
        <f t="shared" si="9"/>
        <v>-972.72459523633302</v>
      </c>
      <c r="AW18">
        <v>15</v>
      </c>
      <c r="AX18">
        <f>IF(Z18&gt;0, (R18*SUMPRODUCT(K18:$K$98, X18:$X$98)-K18*$AZ$3)/Z18, 0)</f>
        <v>13243.163432419238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10"/>
        <v>0.12000000000000001</v>
      </c>
      <c r="I19" s="5">
        <f t="shared" si="11"/>
        <v>1.1200000000000001</v>
      </c>
      <c r="J19">
        <f t="shared" si="12"/>
        <v>0.89285714285714279</v>
      </c>
      <c r="K19">
        <f t="shared" si="20"/>
        <v>0.16312166184303509</v>
      </c>
      <c r="L19" s="2">
        <v>16</v>
      </c>
      <c r="M19" s="6">
        <v>8.2030000000000002E-3</v>
      </c>
      <c r="Q19" s="4">
        <f t="shared" si="21"/>
        <v>12.5</v>
      </c>
      <c r="R19">
        <f t="shared" si="0"/>
        <v>1000000</v>
      </c>
      <c r="S19">
        <f t="shared" si="1"/>
        <v>13266.322260770856</v>
      </c>
      <c r="U19">
        <f t="shared" si="13"/>
        <v>8.2030000000000002E-3</v>
      </c>
      <c r="V19">
        <f t="shared" si="14"/>
        <v>0.01</v>
      </c>
      <c r="W19">
        <f t="shared" si="15"/>
        <v>0.79203306757571434</v>
      </c>
      <c r="X19">
        <f t="shared" si="16"/>
        <v>6.4970472533235849E-3</v>
      </c>
      <c r="Y19">
        <f t="shared" si="17"/>
        <v>7.9203306757571444E-3</v>
      </c>
      <c r="Z19">
        <f t="shared" si="18"/>
        <v>0.77761568964663363</v>
      </c>
      <c r="AB19">
        <f t="shared" si="19"/>
        <v>10489.023357785536</v>
      </c>
      <c r="AC19">
        <f t="shared" si="2"/>
        <v>10316.100333883816</v>
      </c>
      <c r="AE19">
        <f t="shared" si="3"/>
        <v>0</v>
      </c>
      <c r="AF19">
        <f t="shared" si="4"/>
        <v>0</v>
      </c>
      <c r="AG19">
        <f t="shared" si="4"/>
        <v>-9.720196120582921</v>
      </c>
      <c r="AH19">
        <f t="shared" si="5"/>
        <v>-6497.0472533235852</v>
      </c>
      <c r="AI19">
        <f t="shared" si="6"/>
        <v>-6506.7674494441681</v>
      </c>
      <c r="AJ19">
        <f t="shared" si="7"/>
        <v>172.92302390171972</v>
      </c>
      <c r="AK19">
        <f t="shared" si="22"/>
        <v>734.23163504498757</v>
      </c>
      <c r="AL19">
        <f t="shared" si="8"/>
        <v>-5599.612790497461</v>
      </c>
      <c r="AN19">
        <f t="shared" si="9"/>
        <v>0</v>
      </c>
      <c r="AO19">
        <f t="shared" si="9"/>
        <v>0</v>
      </c>
      <c r="AP19">
        <f t="shared" si="9"/>
        <v>-1.5855745446297087</v>
      </c>
      <c r="AQ19">
        <f t="shared" si="9"/>
        <v>-1059.8091450348697</v>
      </c>
      <c r="AR19">
        <f t="shared" si="9"/>
        <v>-1061.3947195794995</v>
      </c>
      <c r="AS19">
        <f t="shared" si="9"/>
        <v>28.207491029771397</v>
      </c>
      <c r="AT19">
        <f t="shared" si="9"/>
        <v>119.76908448626722</v>
      </c>
      <c r="AU19">
        <f t="shared" si="9"/>
        <v>-913.41814406346089</v>
      </c>
      <c r="AW19">
        <v>16</v>
      </c>
      <c r="AX19">
        <f>IF(Z19&gt;0, (R19*SUMPRODUCT(K19:$K$98, X19:$X$98)-K19*$AZ$3)/Z19, 0)</f>
        <v>13266.322260770856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10"/>
        <v>0.12000000000000001</v>
      </c>
      <c r="I20" s="5">
        <f t="shared" si="11"/>
        <v>1.1200000000000001</v>
      </c>
      <c r="J20">
        <f t="shared" si="12"/>
        <v>0.89285714285714279</v>
      </c>
      <c r="K20">
        <f t="shared" si="20"/>
        <v>0.14564434093128131</v>
      </c>
      <c r="L20" s="2">
        <v>17</v>
      </c>
      <c r="M20" s="6">
        <v>8.7950000000000007E-3</v>
      </c>
      <c r="Q20" s="4">
        <f t="shared" si="21"/>
        <v>12.5</v>
      </c>
      <c r="R20">
        <f t="shared" si="0"/>
        <v>1000000</v>
      </c>
      <c r="S20">
        <f t="shared" si="1"/>
        <v>13253.974898436252</v>
      </c>
      <c r="U20">
        <f t="shared" si="13"/>
        <v>8.7950000000000007E-3</v>
      </c>
      <c r="V20">
        <f t="shared" si="14"/>
        <v>0.01</v>
      </c>
      <c r="W20">
        <f t="shared" si="15"/>
        <v>0.77761568964663363</v>
      </c>
      <c r="X20">
        <f t="shared" si="16"/>
        <v>6.8391299904421434E-3</v>
      </c>
      <c r="Y20">
        <f t="shared" si="17"/>
        <v>7.7761568964663363E-3</v>
      </c>
      <c r="Z20">
        <f t="shared" si="18"/>
        <v>0.76300040275972514</v>
      </c>
      <c r="AB20">
        <f t="shared" si="19"/>
        <v>10316.100333883816</v>
      </c>
      <c r="AC20">
        <f t="shared" si="2"/>
        <v>10112.788185674148</v>
      </c>
      <c r="AE20">
        <f t="shared" si="3"/>
        <v>0</v>
      </c>
      <c r="AF20">
        <f t="shared" si="4"/>
        <v>0</v>
      </c>
      <c r="AG20">
        <f t="shared" si="4"/>
        <v>-9.5375050344965651</v>
      </c>
      <c r="AH20">
        <f t="shared" si="5"/>
        <v>-6839.129990442143</v>
      </c>
      <c r="AI20">
        <f t="shared" si="6"/>
        <v>-6848.6674954766395</v>
      </c>
      <c r="AJ20">
        <f t="shared" si="7"/>
        <v>203.31214820966852</v>
      </c>
      <c r="AK20">
        <f t="shared" si="22"/>
        <v>722.12702337186727</v>
      </c>
      <c r="AL20">
        <f t="shared" si="8"/>
        <v>-5923.228323895104</v>
      </c>
      <c r="AN20">
        <f t="shared" si="9"/>
        <v>0</v>
      </c>
      <c r="AO20">
        <f t="shared" si="9"/>
        <v>0</v>
      </c>
      <c r="AP20">
        <f t="shared" si="9"/>
        <v>-1.3890836348780298</v>
      </c>
      <c r="AQ20">
        <f t="shared" si="9"/>
        <v>-996.0805800013062</v>
      </c>
      <c r="AR20">
        <f t="shared" si="9"/>
        <v>-997.46966363618424</v>
      </c>
      <c r="AS20">
        <f t="shared" si="9"/>
        <v>29.611263829320158</v>
      </c>
      <c r="AT20">
        <f t="shared" si="9"/>
        <v>105.17371438766358</v>
      </c>
      <c r="AU20">
        <f t="shared" si="9"/>
        <v>-862.68468541920049</v>
      </c>
      <c r="AW20">
        <v>17</v>
      </c>
      <c r="AX20">
        <f>IF(Z20&gt;0, (R20*SUMPRODUCT(K20:$K$98, X20:$X$98)-K20*$AZ$3)/Z20, 0)</f>
        <v>13253.974898436252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10"/>
        <v>0.12000000000000001</v>
      </c>
      <c r="I21" s="5">
        <f t="shared" si="11"/>
        <v>1.1200000000000001</v>
      </c>
      <c r="J21">
        <f t="shared" si="12"/>
        <v>0.89285714285714279</v>
      </c>
      <c r="K21">
        <f t="shared" si="20"/>
        <v>0.13003959011721544</v>
      </c>
      <c r="L21" s="2">
        <v>18</v>
      </c>
      <c r="M21" s="6">
        <v>9.4780000000000003E-3</v>
      </c>
      <c r="Q21" s="4">
        <f t="shared" si="21"/>
        <v>12.5</v>
      </c>
      <c r="R21">
        <f t="shared" si="0"/>
        <v>1000000</v>
      </c>
      <c r="S21">
        <f t="shared" si="1"/>
        <v>13208.028563690334</v>
      </c>
      <c r="U21">
        <f t="shared" si="13"/>
        <v>9.4780000000000003E-3</v>
      </c>
      <c r="V21">
        <f t="shared" si="14"/>
        <v>0.01</v>
      </c>
      <c r="W21">
        <f t="shared" si="15"/>
        <v>0.76300040275972514</v>
      </c>
      <c r="X21">
        <f t="shared" si="16"/>
        <v>7.2317178173566749E-3</v>
      </c>
      <c r="Y21">
        <f t="shared" si="17"/>
        <v>7.6300040275972519E-3</v>
      </c>
      <c r="Z21">
        <f t="shared" si="18"/>
        <v>0.7481386809147712</v>
      </c>
      <c r="AB21">
        <f t="shared" si="19"/>
        <v>10112.788185674148</v>
      </c>
      <c r="AC21">
        <f t="shared" si="2"/>
        <v>9881.4370671239067</v>
      </c>
      <c r="AE21">
        <f t="shared" si="3"/>
        <v>0</v>
      </c>
      <c r="AF21">
        <f t="shared" si="4"/>
        <v>0</v>
      </c>
      <c r="AG21">
        <f t="shared" si="4"/>
        <v>-9.3517335114346398</v>
      </c>
      <c r="AH21">
        <f t="shared" si="5"/>
        <v>-7231.7178173566745</v>
      </c>
      <c r="AI21">
        <f t="shared" si="6"/>
        <v>-7241.0695508681092</v>
      </c>
      <c r="AJ21">
        <f t="shared" si="7"/>
        <v>231.35111855024115</v>
      </c>
      <c r="AK21">
        <f t="shared" si="22"/>
        <v>707.89517299719046</v>
      </c>
      <c r="AL21">
        <f t="shared" si="8"/>
        <v>-6301.8232593206776</v>
      </c>
      <c r="AN21">
        <f t="shared" si="9"/>
        <v>0</v>
      </c>
      <c r="AO21">
        <f t="shared" si="9"/>
        <v>0</v>
      </c>
      <c r="AP21">
        <f t="shared" si="9"/>
        <v>-1.2160955927123884</v>
      </c>
      <c r="AQ21">
        <f t="shared" si="9"/>
        <v>-940.40962081242583</v>
      </c>
      <c r="AR21">
        <f t="shared" si="9"/>
        <v>-941.62571640513829</v>
      </c>
      <c r="AS21">
        <f t="shared" si="9"/>
        <v>30.084804629432679</v>
      </c>
      <c r="AT21">
        <f t="shared" si="9"/>
        <v>92.054398142509967</v>
      </c>
      <c r="AU21">
        <f t="shared" si="9"/>
        <v>-819.48651363319561</v>
      </c>
      <c r="AW21">
        <v>18</v>
      </c>
      <c r="AX21">
        <f>IF(Z21&gt;0, (R21*SUMPRODUCT(K21:$K$98, X21:$X$98)-K21*$AZ$3)/Z21, 0)</f>
        <v>13208.028563690334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10"/>
        <v>0.12000000000000001</v>
      </c>
      <c r="I22" s="5">
        <f t="shared" si="11"/>
        <v>1.1200000000000001</v>
      </c>
      <c r="J22">
        <f t="shared" si="12"/>
        <v>0.89285714285714279</v>
      </c>
      <c r="K22">
        <f t="shared" si="20"/>
        <v>0.11610677689037092</v>
      </c>
      <c r="L22" s="2">
        <v>19</v>
      </c>
      <c r="M22" s="6">
        <v>1.0265E-2</v>
      </c>
      <c r="Q22" s="4">
        <f t="shared" si="21"/>
        <v>12.5</v>
      </c>
      <c r="R22">
        <f t="shared" si="0"/>
        <v>1000000</v>
      </c>
      <c r="S22">
        <f t="shared" si="1"/>
        <v>13129.76132512645</v>
      </c>
      <c r="U22">
        <f t="shared" si="13"/>
        <v>1.0265E-2</v>
      </c>
      <c r="V22">
        <f t="shared" si="14"/>
        <v>0.01</v>
      </c>
      <c r="W22">
        <f t="shared" si="15"/>
        <v>0.7481386809147712</v>
      </c>
      <c r="X22">
        <f t="shared" si="16"/>
        <v>7.6796435595901259E-3</v>
      </c>
      <c r="Y22">
        <f t="shared" si="17"/>
        <v>7.481386809147712E-3</v>
      </c>
      <c r="Z22">
        <f t="shared" si="18"/>
        <v>0.73297765054603337</v>
      </c>
      <c r="AB22">
        <f t="shared" si="19"/>
        <v>9881.4370671239067</v>
      </c>
      <c r="AC22">
        <f t="shared" si="2"/>
        <v>9623.8216083213592</v>
      </c>
      <c r="AE22">
        <f t="shared" si="3"/>
        <v>0</v>
      </c>
      <c r="AF22">
        <f t="shared" si="4"/>
        <v>0</v>
      </c>
      <c r="AG22">
        <f t="shared" si="4"/>
        <v>-9.1622206318254165</v>
      </c>
      <c r="AH22">
        <f t="shared" si="5"/>
        <v>-7679.6435595901257</v>
      </c>
      <c r="AI22">
        <f t="shared" si="6"/>
        <v>-7688.805780221951</v>
      </c>
      <c r="AJ22">
        <f t="shared" si="7"/>
        <v>257.61545880254744</v>
      </c>
      <c r="AK22">
        <f t="shared" si="22"/>
        <v>691.70059469867351</v>
      </c>
      <c r="AL22">
        <f t="shared" si="8"/>
        <v>-6739.4897267207298</v>
      </c>
      <c r="AN22">
        <f t="shared" si="9"/>
        <v>0</v>
      </c>
      <c r="AO22">
        <f t="shared" si="9"/>
        <v>0</v>
      </c>
      <c r="AP22">
        <f t="shared" si="9"/>
        <v>-1.0637959067197069</v>
      </c>
      <c r="AQ22">
        <f t="shared" si="9"/>
        <v>-891.65866137090472</v>
      </c>
      <c r="AR22">
        <f t="shared" si="9"/>
        <v>-892.72245727762436</v>
      </c>
      <c r="AS22">
        <f t="shared" si="9"/>
        <v>29.910900598697918</v>
      </c>
      <c r="AT22">
        <f t="shared" si="9"/>
        <v>80.311126623615777</v>
      </c>
      <c r="AU22">
        <f t="shared" si="9"/>
        <v>-782.50043005531063</v>
      </c>
      <c r="AW22">
        <v>19</v>
      </c>
      <c r="AX22">
        <f>IF(Z22&gt;0, (R22*SUMPRODUCT(K22:$K$98, X22:$X$98)-K22*$AZ$3)/Z22, 0)</f>
        <v>13129.76132512645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10"/>
        <v>0.12000000000000001</v>
      </c>
      <c r="I23" s="5">
        <f t="shared" si="11"/>
        <v>1.1200000000000001</v>
      </c>
      <c r="J23">
        <f t="shared" si="12"/>
        <v>0.89285714285714279</v>
      </c>
      <c r="K23">
        <f t="shared" si="20"/>
        <v>0.10366676508068833</v>
      </c>
      <c r="L23" s="2">
        <v>20</v>
      </c>
      <c r="M23" s="6">
        <v>1.1204E-2</v>
      </c>
      <c r="Q23" s="4">
        <f t="shared" si="21"/>
        <v>12.5</v>
      </c>
      <c r="R23">
        <f t="shared" si="0"/>
        <v>1000000</v>
      </c>
      <c r="S23">
        <f t="shared" si="1"/>
        <v>13021.099998371212</v>
      </c>
      <c r="U23">
        <f t="shared" si="13"/>
        <v>1.1204E-2</v>
      </c>
      <c r="V23">
        <f t="shared" si="14"/>
        <v>0.01</v>
      </c>
      <c r="W23">
        <f t="shared" si="15"/>
        <v>0.73297765054603337</v>
      </c>
      <c r="X23">
        <f t="shared" si="16"/>
        <v>8.2122815967177586E-3</v>
      </c>
      <c r="Y23">
        <f t="shared" si="17"/>
        <v>7.3297765054603338E-3</v>
      </c>
      <c r="Z23">
        <f t="shared" si="18"/>
        <v>0.71743559244385535</v>
      </c>
      <c r="AB23">
        <f t="shared" si="19"/>
        <v>9623.8216083213592</v>
      </c>
      <c r="AC23">
        <f t="shared" si="2"/>
        <v>9341.8005916021339</v>
      </c>
      <c r="AE23">
        <f t="shared" si="3"/>
        <v>0</v>
      </c>
      <c r="AF23">
        <f t="shared" si="4"/>
        <v>0</v>
      </c>
      <c r="AG23">
        <f t="shared" si="4"/>
        <v>-8.9679449055481921</v>
      </c>
      <c r="AH23">
        <f t="shared" si="5"/>
        <v>-8212.2815967177594</v>
      </c>
      <c r="AI23">
        <f t="shared" si="6"/>
        <v>-8221.2495416233069</v>
      </c>
      <c r="AJ23">
        <f t="shared" si="7"/>
        <v>282.02101671922537</v>
      </c>
      <c r="AK23">
        <f t="shared" si="22"/>
        <v>673.66751258249519</v>
      </c>
      <c r="AL23">
        <f t="shared" si="8"/>
        <v>-7265.5610123215865</v>
      </c>
      <c r="AN23">
        <f t="shared" si="9"/>
        <v>0</v>
      </c>
      <c r="AO23">
        <f t="shared" si="9"/>
        <v>0</v>
      </c>
      <c r="AP23">
        <f t="shared" si="9"/>
        <v>-0.92967783778002011</v>
      </c>
      <c r="AQ23">
        <f t="shared" si="9"/>
        <v>-851.34066706340002</v>
      </c>
      <c r="AR23">
        <f t="shared" si="9"/>
        <v>-852.2703449011799</v>
      </c>
      <c r="AS23">
        <f t="shared" si="9"/>
        <v>29.236206488048811</v>
      </c>
      <c r="AT23">
        <f t="shared" si="9"/>
        <v>69.836931769381181</v>
      </c>
      <c r="AU23">
        <f t="shared" si="9"/>
        <v>-753.19720664374995</v>
      </c>
      <c r="AW23">
        <v>20</v>
      </c>
      <c r="AX23">
        <f>IF(Z23&gt;0, (R23*SUMPRODUCT(K23:$K$98, X23:$X$98)-K23*$AZ$3)/Z23, 0)</f>
        <v>13021.099998371212</v>
      </c>
    </row>
    <row r="24" spans="5:50" x14ac:dyDescent="0.25">
      <c r="E24">
        <v>2024</v>
      </c>
      <c r="F24" s="5">
        <f>EconomicRates!C64</f>
        <v>3.5571999999999999E-2</v>
      </c>
      <c r="G24" s="5">
        <f>EconomicRates!D64</f>
        <v>7.0000000000000007E-2</v>
      </c>
      <c r="H24" s="5">
        <f t="shared" si="10"/>
        <v>0.12000000000000001</v>
      </c>
      <c r="I24" s="5">
        <f t="shared" si="11"/>
        <v>1.1200000000000001</v>
      </c>
      <c r="J24">
        <f t="shared" si="12"/>
        <v>0.89285714285714279</v>
      </c>
      <c r="K24">
        <f t="shared" si="20"/>
        <v>9.2559611679185999E-2</v>
      </c>
      <c r="L24" s="2">
        <v>21</v>
      </c>
      <c r="M24" s="6">
        <v>1.2285000000000001E-2</v>
      </c>
      <c r="Q24" s="4">
        <f t="shared" si="21"/>
        <v>12.5</v>
      </c>
      <c r="R24">
        <f t="shared" si="0"/>
        <v>1000000</v>
      </c>
      <c r="S24">
        <f t="shared" si="1"/>
        <v>12880.192361486244</v>
      </c>
      <c r="U24">
        <f t="shared" si="13"/>
        <v>1.2285000000000001E-2</v>
      </c>
      <c r="V24">
        <f t="shared" si="14"/>
        <v>0.01</v>
      </c>
      <c r="W24">
        <f t="shared" si="15"/>
        <v>0.71743559244385535</v>
      </c>
      <c r="X24">
        <f t="shared" si="16"/>
        <v>8.8136962531727633E-3</v>
      </c>
      <c r="Y24">
        <f t="shared" si="17"/>
        <v>7.1743559244385538E-3</v>
      </c>
      <c r="Z24">
        <f t="shared" si="18"/>
        <v>0.70144754026624401</v>
      </c>
      <c r="AB24">
        <f t="shared" si="19"/>
        <v>9341.8005916021339</v>
      </c>
      <c r="AC24">
        <f t="shared" si="2"/>
        <v>9034.7792501205913</v>
      </c>
      <c r="AE24">
        <f t="shared" si="3"/>
        <v>0</v>
      </c>
      <c r="AF24">
        <f t="shared" si="4"/>
        <v>0</v>
      </c>
      <c r="AG24">
        <f t="shared" si="4"/>
        <v>-8.7680942533280497</v>
      </c>
      <c r="AH24">
        <f t="shared" si="5"/>
        <v>-8813.696253172764</v>
      </c>
      <c r="AI24">
        <f t="shared" si="6"/>
        <v>-8822.464347426092</v>
      </c>
      <c r="AJ24">
        <f t="shared" si="7"/>
        <v>307.02134148154255</v>
      </c>
      <c r="AK24">
        <f t="shared" si="22"/>
        <v>653.9260414121494</v>
      </c>
      <c r="AL24">
        <f t="shared" si="8"/>
        <v>-7861.5169645324004</v>
      </c>
      <c r="AN24">
        <f t="shared" si="9"/>
        <v>0</v>
      </c>
      <c r="AO24">
        <f t="shared" si="9"/>
        <v>0</v>
      </c>
      <c r="AP24">
        <f t="shared" si="9"/>
        <v>-0.81157139925454658</v>
      </c>
      <c r="AQ24">
        <f t="shared" si="9"/>
        <v>-815.7923026519677</v>
      </c>
      <c r="AR24">
        <f t="shared" si="9"/>
        <v>-816.60387405122219</v>
      </c>
      <c r="AS24">
        <f t="shared" si="9"/>
        <v>28.417776144754338</v>
      </c>
      <c r="AT24">
        <f t="shared" si="9"/>
        <v>60.52714046001585</v>
      </c>
      <c r="AU24">
        <f t="shared" si="9"/>
        <v>-727.65895744645206</v>
      </c>
      <c r="AW24">
        <v>21</v>
      </c>
      <c r="AX24">
        <f>IF(Z24&gt;0, (R24*SUMPRODUCT(K24:$K$98, X24:$X$98)-K24*$AZ$3)/Z24, 0)</f>
        <v>12880.192361486244</v>
      </c>
    </row>
    <row r="25" spans="5:50" x14ac:dyDescent="0.25">
      <c r="E25">
        <v>2025</v>
      </c>
      <c r="F25" s="5">
        <f>EconomicRates!C65</f>
        <v>3.5571999999999999E-2</v>
      </c>
      <c r="G25" s="5">
        <f>EconomicRates!D65</f>
        <v>7.0000000000000007E-2</v>
      </c>
      <c r="H25" s="5">
        <f t="shared" si="10"/>
        <v>0.12000000000000001</v>
      </c>
      <c r="I25" s="5">
        <f t="shared" si="11"/>
        <v>1.1200000000000001</v>
      </c>
      <c r="J25">
        <f t="shared" si="12"/>
        <v>0.89285714285714279</v>
      </c>
      <c r="K25">
        <f t="shared" si="20"/>
        <v>8.2642510427844637E-2</v>
      </c>
      <c r="L25" s="2">
        <v>22</v>
      </c>
      <c r="M25" s="6">
        <v>1.3528E-2</v>
      </c>
      <c r="Q25" s="4">
        <f t="shared" si="21"/>
        <v>12.5</v>
      </c>
      <c r="R25">
        <f t="shared" si="0"/>
        <v>1000000</v>
      </c>
      <c r="S25">
        <f t="shared" si="1"/>
        <v>12709.050430588664</v>
      </c>
      <c r="U25">
        <f t="shared" si="13"/>
        <v>1.3528E-2</v>
      </c>
      <c r="V25">
        <f t="shared" si="14"/>
        <v>0.01</v>
      </c>
      <c r="W25">
        <f t="shared" si="15"/>
        <v>0.70144754026624401</v>
      </c>
      <c r="X25">
        <f t="shared" si="16"/>
        <v>9.4891823247217483E-3</v>
      </c>
      <c r="Y25">
        <f t="shared" si="17"/>
        <v>7.0144754026624399E-3</v>
      </c>
      <c r="Z25">
        <f t="shared" si="18"/>
        <v>0.68494388253885985</v>
      </c>
      <c r="AB25">
        <f t="shared" si="19"/>
        <v>9034.7792501205913</v>
      </c>
      <c r="AC25">
        <f t="shared" si="2"/>
        <v>8704.9863453095677</v>
      </c>
      <c r="AE25">
        <f t="shared" si="3"/>
        <v>0</v>
      </c>
      <c r="AF25">
        <f t="shared" si="4"/>
        <v>0</v>
      </c>
      <c r="AG25">
        <f t="shared" si="4"/>
        <v>-8.5617985317357483</v>
      </c>
      <c r="AH25">
        <f t="shared" si="5"/>
        <v>-9489.182324721749</v>
      </c>
      <c r="AI25">
        <f t="shared" si="6"/>
        <v>-9497.7441232534838</v>
      </c>
      <c r="AJ25">
        <f t="shared" si="7"/>
        <v>329.79290481102362</v>
      </c>
      <c r="AK25">
        <f t="shared" si="22"/>
        <v>632.43454750844148</v>
      </c>
      <c r="AL25">
        <f t="shared" si="8"/>
        <v>-8535.5166709340192</v>
      </c>
      <c r="AN25">
        <f t="shared" si="9"/>
        <v>0</v>
      </c>
      <c r="AO25">
        <f t="shared" si="9"/>
        <v>0</v>
      </c>
      <c r="AP25">
        <f t="shared" si="9"/>
        <v>-0.70756852444007645</v>
      </c>
      <c r="AQ25">
        <f t="shared" si="9"/>
        <v>-784.20984922253615</v>
      </c>
      <c r="AR25">
        <f t="shared" si="9"/>
        <v>-784.91741774697618</v>
      </c>
      <c r="AS25">
        <f t="shared" si="9"/>
        <v>27.254913574874195</v>
      </c>
      <c r="AT25">
        <f t="shared" si="9"/>
        <v>52.265978687395581</v>
      </c>
      <c r="AU25">
        <f t="shared" si="9"/>
        <v>-705.39652548470644</v>
      </c>
      <c r="AW25">
        <v>22</v>
      </c>
      <c r="AX25">
        <f>IF(Z25&gt;0, (R25*SUMPRODUCT(K25:$K$98, X25:$X$98)-K25*$AZ$3)/Z25, 0)</f>
        <v>12709.050430588664</v>
      </c>
    </row>
    <row r="26" spans="5:50" x14ac:dyDescent="0.25">
      <c r="E26">
        <v>2026</v>
      </c>
      <c r="F26" s="5">
        <f>EconomicRates!C66</f>
        <v>3.5571999999999999E-2</v>
      </c>
      <c r="G26" s="5">
        <f>EconomicRates!D66</f>
        <v>7.0000000000000007E-2</v>
      </c>
      <c r="H26" s="5">
        <f t="shared" si="10"/>
        <v>0.12000000000000001</v>
      </c>
      <c r="I26" s="5">
        <f t="shared" si="11"/>
        <v>1.1200000000000001</v>
      </c>
      <c r="J26">
        <f t="shared" si="12"/>
        <v>0.89285714285714279</v>
      </c>
      <c r="K26">
        <f t="shared" si="20"/>
        <v>7.3787955739146996E-2</v>
      </c>
      <c r="L26" s="2">
        <v>23</v>
      </c>
      <c r="M26" s="6">
        <v>1.4963000000000001E-2</v>
      </c>
      <c r="Q26" s="4">
        <f t="shared" si="21"/>
        <v>12.5</v>
      </c>
      <c r="R26">
        <f t="shared" si="0"/>
        <v>1000000</v>
      </c>
      <c r="S26">
        <f t="shared" si="1"/>
        <v>12509.933695158668</v>
      </c>
      <c r="U26">
        <f t="shared" si="13"/>
        <v>1.4963000000000001E-2</v>
      </c>
      <c r="V26">
        <f t="shared" si="14"/>
        <v>0.01</v>
      </c>
      <c r="W26">
        <f t="shared" si="15"/>
        <v>0.68494388253885985</v>
      </c>
      <c r="X26">
        <f t="shared" si="16"/>
        <v>1.024881531442896E-2</v>
      </c>
      <c r="Y26">
        <f t="shared" si="17"/>
        <v>6.8494388253885988E-3</v>
      </c>
      <c r="Z26">
        <f t="shared" si="18"/>
        <v>0.66784562839904227</v>
      </c>
      <c r="AB26">
        <f t="shared" si="19"/>
        <v>8704.9863453095677</v>
      </c>
      <c r="AC26">
        <f t="shared" si="2"/>
        <v>8354.7045298735939</v>
      </c>
      <c r="AE26">
        <f t="shared" si="3"/>
        <v>0</v>
      </c>
      <c r="AF26">
        <f t="shared" si="4"/>
        <v>0</v>
      </c>
      <c r="AG26">
        <f t="shared" si="4"/>
        <v>-8.3480703549880282</v>
      </c>
      <c r="AH26">
        <f t="shared" si="5"/>
        <v>-10248.815314428961</v>
      </c>
      <c r="AI26">
        <f t="shared" si="6"/>
        <v>-10257.163384783949</v>
      </c>
      <c r="AJ26">
        <f t="shared" si="7"/>
        <v>350.28181543597384</v>
      </c>
      <c r="AK26">
        <f t="shared" si="22"/>
        <v>609.34904417166979</v>
      </c>
      <c r="AL26">
        <f t="shared" si="8"/>
        <v>-9297.5325251763061</v>
      </c>
      <c r="AN26">
        <f t="shared" si="9"/>
        <v>0</v>
      </c>
      <c r="AO26">
        <f t="shared" si="9"/>
        <v>0</v>
      </c>
      <c r="AP26">
        <f t="shared" si="9"/>
        <v>-0.61598704586114172</v>
      </c>
      <c r="AQ26">
        <f t="shared" si="9"/>
        <v>-756.23913079977604</v>
      </c>
      <c r="AR26">
        <f t="shared" si="9"/>
        <v>-756.85511784563721</v>
      </c>
      <c r="AS26">
        <f t="shared" si="9"/>
        <v>25.846579093617695</v>
      </c>
      <c r="AT26">
        <f t="shared" si="9"/>
        <v>44.962620301030697</v>
      </c>
      <c r="AU26">
        <f t="shared" si="9"/>
        <v>-686.04591845098889</v>
      </c>
      <c r="AW26">
        <v>23</v>
      </c>
      <c r="AX26">
        <f>IF(Z26&gt;0, (R26*SUMPRODUCT(K26:$K$98, X26:$X$98)-K26*$AZ$3)/Z26, 0)</f>
        <v>12509.933695158668</v>
      </c>
    </row>
    <row r="27" spans="5:50" x14ac:dyDescent="0.25">
      <c r="E27">
        <v>2027</v>
      </c>
      <c r="F27" s="5">
        <f>EconomicRates!C67</f>
        <v>3.5571999999999999E-2</v>
      </c>
      <c r="G27" s="5">
        <f>EconomicRates!D67</f>
        <v>7.0000000000000007E-2</v>
      </c>
      <c r="H27" s="5">
        <f t="shared" si="10"/>
        <v>0.12000000000000001</v>
      </c>
      <c r="I27" s="5">
        <f t="shared" si="11"/>
        <v>1.1200000000000001</v>
      </c>
      <c r="J27">
        <f t="shared" si="12"/>
        <v>0.89285714285714279</v>
      </c>
      <c r="K27">
        <f t="shared" si="20"/>
        <v>6.5882103338524095E-2</v>
      </c>
      <c r="L27" s="2">
        <v>24</v>
      </c>
      <c r="M27" s="6">
        <v>1.6567999999999999E-2</v>
      </c>
      <c r="Q27" s="4">
        <f t="shared" si="21"/>
        <v>12.5</v>
      </c>
      <c r="R27">
        <f t="shared" si="0"/>
        <v>1000000</v>
      </c>
      <c r="S27">
        <f t="shared" si="1"/>
        <v>12284.068327353478</v>
      </c>
      <c r="U27">
        <f t="shared" si="13"/>
        <v>1.6567999999999999E-2</v>
      </c>
      <c r="V27">
        <f t="shared" si="14"/>
        <v>0.01</v>
      </c>
      <c r="W27">
        <f t="shared" si="15"/>
        <v>0.66784562839904227</v>
      </c>
      <c r="X27">
        <f t="shared" si="16"/>
        <v>1.1064866371315332E-2</v>
      </c>
      <c r="Y27">
        <f t="shared" si="17"/>
        <v>6.6784562839904225E-3</v>
      </c>
      <c r="Z27">
        <f t="shared" si="18"/>
        <v>0.65010230574373651</v>
      </c>
      <c r="AB27">
        <f t="shared" si="19"/>
        <v>8354.7045298735939</v>
      </c>
      <c r="AC27">
        <f t="shared" si="2"/>
        <v>7985.9011435261009</v>
      </c>
      <c r="AE27">
        <f t="shared" si="3"/>
        <v>0</v>
      </c>
      <c r="AF27">
        <f t="shared" si="4"/>
        <v>0</v>
      </c>
      <c r="AG27">
        <f t="shared" si="4"/>
        <v>-8.1262788217967064</v>
      </c>
      <c r="AH27">
        <f t="shared" si="5"/>
        <v>-11064.866371315333</v>
      </c>
      <c r="AI27">
        <f t="shared" si="6"/>
        <v>-11072.99265013713</v>
      </c>
      <c r="AJ27">
        <f t="shared" si="7"/>
        <v>368.80338634749296</v>
      </c>
      <c r="AK27">
        <f t="shared" si="22"/>
        <v>584.82931709115167</v>
      </c>
      <c r="AL27">
        <f t="shared" si="8"/>
        <v>-10119.359946698487</v>
      </c>
      <c r="AN27">
        <f t="shared" si="9"/>
        <v>0</v>
      </c>
      <c r="AO27">
        <f t="shared" si="9"/>
        <v>0</v>
      </c>
      <c r="AP27">
        <f t="shared" si="9"/>
        <v>-0.53537634109527044</v>
      </c>
      <c r="AQ27">
        <f t="shared" si="9"/>
        <v>-728.97666970195689</v>
      </c>
      <c r="AR27">
        <f t="shared" si="9"/>
        <v>-729.51204604305224</v>
      </c>
      <c r="AS27">
        <f t="shared" si="9"/>
        <v>24.297542810943156</v>
      </c>
      <c r="AT27">
        <f t="shared" si="9"/>
        <v>38.529785503997729</v>
      </c>
      <c r="AU27">
        <f t="shared" si="9"/>
        <v>-666.68471772811142</v>
      </c>
      <c r="AW27">
        <v>24</v>
      </c>
      <c r="AX27">
        <f>IF(Z27&gt;0, (R27*SUMPRODUCT(K27:$K$98, X27:$X$98)-K27*$AZ$3)/Z27, 0)</f>
        <v>12284.068327353478</v>
      </c>
    </row>
    <row r="28" spans="5:50" x14ac:dyDescent="0.25">
      <c r="E28">
        <v>2028</v>
      </c>
      <c r="F28" s="5">
        <f>EconomicRates!C68</f>
        <v>3.5571999999999999E-2</v>
      </c>
      <c r="G28" s="5">
        <f>EconomicRates!D68</f>
        <v>7.0000000000000007E-2</v>
      </c>
      <c r="H28" s="5">
        <f t="shared" si="10"/>
        <v>0.12000000000000001</v>
      </c>
      <c r="I28" s="5">
        <f t="shared" si="11"/>
        <v>1.1200000000000001</v>
      </c>
      <c r="J28">
        <f t="shared" si="12"/>
        <v>0.89285714285714279</v>
      </c>
      <c r="K28">
        <f t="shared" si="20"/>
        <v>5.8823306552253651E-2</v>
      </c>
      <c r="L28" s="2">
        <v>25</v>
      </c>
      <c r="M28" s="6">
        <v>1.8353999999999999E-2</v>
      </c>
      <c r="Q28" s="4">
        <f t="shared" si="21"/>
        <v>12.5</v>
      </c>
      <c r="R28">
        <f t="shared" si="0"/>
        <v>1000000</v>
      </c>
      <c r="S28">
        <f t="shared" si="1"/>
        <v>12036.122676655312</v>
      </c>
      <c r="U28">
        <f t="shared" si="13"/>
        <v>1.8353999999999999E-2</v>
      </c>
      <c r="V28">
        <f t="shared" si="14"/>
        <v>0.01</v>
      </c>
      <c r="W28">
        <f t="shared" si="15"/>
        <v>0.65010230574373651</v>
      </c>
      <c r="X28">
        <f t="shared" si="16"/>
        <v>1.1931977719620538E-2</v>
      </c>
      <c r="Y28">
        <f t="shared" si="17"/>
        <v>6.5010230574373655E-3</v>
      </c>
      <c r="Z28">
        <f t="shared" si="18"/>
        <v>0.63166930496667861</v>
      </c>
      <c r="AB28">
        <f t="shared" si="19"/>
        <v>7985.9011435261009</v>
      </c>
      <c r="AC28">
        <f t="shared" si="2"/>
        <v>7602.84924565654</v>
      </c>
      <c r="AE28">
        <f t="shared" si="3"/>
        <v>0</v>
      </c>
      <c r="AF28">
        <f t="shared" si="4"/>
        <v>0</v>
      </c>
      <c r="AG28">
        <f t="shared" si="4"/>
        <v>-7.8958663120834824</v>
      </c>
      <c r="AH28">
        <f t="shared" si="5"/>
        <v>-11931.977719620538</v>
      </c>
      <c r="AI28">
        <f t="shared" si="6"/>
        <v>-11939.873585932621</v>
      </c>
      <c r="AJ28">
        <f t="shared" si="7"/>
        <v>383.05189786956089</v>
      </c>
      <c r="AK28">
        <f t="shared" si="22"/>
        <v>559.0130800468271</v>
      </c>
      <c r="AL28">
        <f t="shared" si="8"/>
        <v>-10997.808608016234</v>
      </c>
      <c r="AN28">
        <f t="shared" si="9"/>
        <v>0</v>
      </c>
      <c r="AO28">
        <f t="shared" si="9"/>
        <v>0</v>
      </c>
      <c r="AP28">
        <f t="shared" si="9"/>
        <v>-0.46446096457129921</v>
      </c>
      <c r="AQ28">
        <f t="shared" si="9"/>
        <v>-701.87838317589933</v>
      </c>
      <c r="AR28">
        <f t="shared" si="9"/>
        <v>-702.34284414047067</v>
      </c>
      <c r="AS28">
        <f t="shared" si="9"/>
        <v>22.532379213803736</v>
      </c>
      <c r="AT28">
        <f t="shared" si="9"/>
        <v>32.88299777431402</v>
      </c>
      <c r="AU28">
        <f t="shared" si="9"/>
        <v>-646.92746715235296</v>
      </c>
      <c r="AW28">
        <v>25</v>
      </c>
      <c r="AX28">
        <f>IF(Z28&gt;0, (R28*SUMPRODUCT(K28:$K$98, X28:$X$98)-K28*$AZ$3)/Z28, 0)</f>
        <v>12036.122676655312</v>
      </c>
    </row>
    <row r="29" spans="5:50" x14ac:dyDescent="0.25">
      <c r="E29">
        <v>2029</v>
      </c>
      <c r="F29" s="5">
        <f>EconomicRates!C69</f>
        <v>3.5571999999999999E-2</v>
      </c>
      <c r="G29" s="5">
        <f>EconomicRates!D69</f>
        <v>7.0000000000000007E-2</v>
      </c>
      <c r="H29" s="5">
        <f t="shared" si="10"/>
        <v>0.12000000000000001</v>
      </c>
      <c r="I29" s="5">
        <f t="shared" si="11"/>
        <v>1.1200000000000001</v>
      </c>
      <c r="J29">
        <f t="shared" si="12"/>
        <v>0.89285714285714279</v>
      </c>
      <c r="K29">
        <f t="shared" si="20"/>
        <v>5.2520809421655039E-2</v>
      </c>
      <c r="L29" s="2">
        <v>26</v>
      </c>
      <c r="M29" s="6">
        <v>2.0303000000000002E-2</v>
      </c>
      <c r="Q29" s="4">
        <f t="shared" si="21"/>
        <v>12.5</v>
      </c>
      <c r="R29">
        <f t="shared" si="0"/>
        <v>1000000</v>
      </c>
      <c r="S29">
        <f t="shared" si="1"/>
        <v>11770.619900955904</v>
      </c>
      <c r="U29">
        <f t="shared" si="13"/>
        <v>2.0303000000000002E-2</v>
      </c>
      <c r="V29">
        <f t="shared" si="14"/>
        <v>0.01</v>
      </c>
      <c r="W29">
        <f t="shared" si="15"/>
        <v>0.63166930496667861</v>
      </c>
      <c r="X29">
        <f t="shared" si="16"/>
        <v>1.2824781898738476E-2</v>
      </c>
      <c r="Y29">
        <f t="shared" si="17"/>
        <v>6.3166930496667863E-3</v>
      </c>
      <c r="Z29">
        <f t="shared" si="18"/>
        <v>0.61252783001827338</v>
      </c>
      <c r="AB29">
        <f t="shared" si="19"/>
        <v>7602.84924565654</v>
      </c>
      <c r="AC29">
        <f t="shared" si="2"/>
        <v>7209.8322659024243</v>
      </c>
      <c r="AE29">
        <f t="shared" si="3"/>
        <v>0</v>
      </c>
      <c r="AF29">
        <f t="shared" si="4"/>
        <v>0</v>
      </c>
      <c r="AG29">
        <f t="shared" si="4"/>
        <v>-7.6565978752284174</v>
      </c>
      <c r="AH29">
        <f t="shared" si="5"/>
        <v>-12824.781898738476</v>
      </c>
      <c r="AI29">
        <f t="shared" si="6"/>
        <v>-12832.438496613704</v>
      </c>
      <c r="AJ29">
        <f t="shared" si="7"/>
        <v>393.01697975411571</v>
      </c>
      <c r="AK29">
        <f t="shared" si="22"/>
        <v>532.19944719595787</v>
      </c>
      <c r="AL29">
        <f t="shared" si="8"/>
        <v>-11907.222069663629</v>
      </c>
      <c r="AN29">
        <f t="shared" si="9"/>
        <v>0</v>
      </c>
      <c r="AO29">
        <f t="shared" si="9"/>
        <v>0</v>
      </c>
      <c r="AP29">
        <f t="shared" si="9"/>
        <v>-0.4021307178231206</v>
      </c>
      <c r="AQ29">
        <f t="shared" si="9"/>
        <v>-673.56792597793481</v>
      </c>
      <c r="AR29">
        <f t="shared" si="9"/>
        <v>-673.97005669575788</v>
      </c>
      <c r="AS29">
        <f t="shared" si="9"/>
        <v>20.641569893140367</v>
      </c>
      <c r="AT29">
        <f t="shared" si="9"/>
        <v>27.951545740489067</v>
      </c>
      <c r="AU29">
        <f t="shared" si="9"/>
        <v>-625.37694106212837</v>
      </c>
      <c r="AW29">
        <v>26</v>
      </c>
      <c r="AX29">
        <f>IF(Z29&gt;0, (R29*SUMPRODUCT(K29:$K$98, X29:$X$98)-K29*$AZ$3)/Z29, 0)</f>
        <v>11770.619900955904</v>
      </c>
    </row>
    <row r="30" spans="5:50" x14ac:dyDescent="0.25">
      <c r="E30">
        <v>2030</v>
      </c>
      <c r="F30" s="5">
        <f>EconomicRates!C70</f>
        <v>3.5571999999999999E-2</v>
      </c>
      <c r="G30" s="5">
        <f>EconomicRates!D70</f>
        <v>7.0000000000000007E-2</v>
      </c>
      <c r="H30" s="5">
        <f t="shared" si="10"/>
        <v>0.12000000000000001</v>
      </c>
      <c r="I30" s="5">
        <f t="shared" si="11"/>
        <v>1.1200000000000001</v>
      </c>
      <c r="J30">
        <f t="shared" si="12"/>
        <v>0.89285714285714279</v>
      </c>
      <c r="K30">
        <f t="shared" si="20"/>
        <v>4.6893579840763422E-2</v>
      </c>
      <c r="L30" s="2">
        <v>27</v>
      </c>
      <c r="M30" s="6">
        <v>2.2446000000000001E-2</v>
      </c>
      <c r="Q30" s="4">
        <f t="shared" si="21"/>
        <v>12.5</v>
      </c>
      <c r="R30">
        <f t="shared" si="0"/>
        <v>1000000</v>
      </c>
      <c r="S30">
        <f t="shared" si="1"/>
        <v>11494.120178285011</v>
      </c>
      <c r="U30">
        <f t="shared" si="13"/>
        <v>2.2446000000000001E-2</v>
      </c>
      <c r="V30">
        <f t="shared" si="14"/>
        <v>0.01</v>
      </c>
      <c r="W30">
        <f t="shared" si="15"/>
        <v>0.61252783001827338</v>
      </c>
      <c r="X30">
        <f t="shared" si="16"/>
        <v>1.3748799672590165E-2</v>
      </c>
      <c r="Y30">
        <f t="shared" si="17"/>
        <v>6.1252783001827342E-3</v>
      </c>
      <c r="Z30">
        <f t="shared" si="18"/>
        <v>0.59265375204550053</v>
      </c>
      <c r="AB30">
        <f t="shared" si="19"/>
        <v>7209.8322659024243</v>
      </c>
      <c r="AC30">
        <f t="shared" si="2"/>
        <v>6812.0334501225097</v>
      </c>
      <c r="AE30">
        <f t="shared" si="3"/>
        <v>0</v>
      </c>
      <c r="AF30">
        <f t="shared" si="4"/>
        <v>0</v>
      </c>
      <c r="AG30">
        <f t="shared" si="4"/>
        <v>-7.4081719005687567</v>
      </c>
      <c r="AH30">
        <f t="shared" si="5"/>
        <v>-13748.799672590165</v>
      </c>
      <c r="AI30">
        <f t="shared" si="6"/>
        <v>-13756.207844490733</v>
      </c>
      <c r="AJ30">
        <f t="shared" si="7"/>
        <v>397.79881577991455</v>
      </c>
      <c r="AK30">
        <f t="shared" si="22"/>
        <v>504.68825861316975</v>
      </c>
      <c r="AL30">
        <f t="shared" si="8"/>
        <v>-12853.720770097649</v>
      </c>
      <c r="AN30">
        <f t="shared" si="9"/>
        <v>0</v>
      </c>
      <c r="AO30">
        <f t="shared" si="9"/>
        <v>0</v>
      </c>
      <c r="AP30">
        <f t="shared" si="9"/>
        <v>-0.34739570049342111</v>
      </c>
      <c r="AQ30">
        <f t="shared" si="9"/>
        <v>-644.73043516126893</v>
      </c>
      <c r="AR30">
        <f t="shared" si="9"/>
        <v>-645.07783086176232</v>
      </c>
      <c r="AS30">
        <f t="shared" si="9"/>
        <v>18.654210528336563</v>
      </c>
      <c r="AT30">
        <f t="shared" si="9"/>
        <v>23.666639149972532</v>
      </c>
      <c r="AU30">
        <f t="shared" si="9"/>
        <v>-602.75698118345315</v>
      </c>
      <c r="AW30">
        <v>27</v>
      </c>
      <c r="AX30">
        <f>IF(Z30&gt;0, (R30*SUMPRODUCT(K30:$K$98, X30:$X$98)-K30*$AZ$3)/Z30, 0)</f>
        <v>11494.120178285011</v>
      </c>
    </row>
    <row r="31" spans="5:50" x14ac:dyDescent="0.25">
      <c r="E31">
        <v>2031</v>
      </c>
      <c r="F31" s="5">
        <f>EconomicRates!C71</f>
        <v>3.5571999999999999E-2</v>
      </c>
      <c r="G31" s="5">
        <f>EconomicRates!D71</f>
        <v>7.0000000000000007E-2</v>
      </c>
      <c r="H31" s="5">
        <f t="shared" si="10"/>
        <v>0.12000000000000001</v>
      </c>
      <c r="I31" s="5">
        <f t="shared" si="11"/>
        <v>1.1200000000000001</v>
      </c>
      <c r="J31">
        <f t="shared" si="12"/>
        <v>0.89285714285714279</v>
      </c>
      <c r="K31">
        <f t="shared" si="20"/>
        <v>4.1869267714967337E-2</v>
      </c>
      <c r="L31" s="2">
        <v>28</v>
      </c>
      <c r="M31" s="6">
        <v>2.4856E-2</v>
      </c>
      <c r="Q31" s="4">
        <f t="shared" si="21"/>
        <v>12.5</v>
      </c>
      <c r="R31">
        <f t="shared" si="0"/>
        <v>1000000</v>
      </c>
      <c r="S31">
        <f t="shared" si="1"/>
        <v>11212.531290488687</v>
      </c>
      <c r="U31">
        <f t="shared" si="13"/>
        <v>2.4856E-2</v>
      </c>
      <c r="V31">
        <f t="shared" si="14"/>
        <v>0.01</v>
      </c>
      <c r="W31">
        <f t="shared" si="15"/>
        <v>0.59265375204550053</v>
      </c>
      <c r="X31">
        <f t="shared" si="16"/>
        <v>1.4731001660842961E-2</v>
      </c>
      <c r="Y31">
        <f t="shared" si="17"/>
        <v>5.9265375204550054E-3</v>
      </c>
      <c r="Z31">
        <f t="shared" si="18"/>
        <v>0.57199621286420255</v>
      </c>
      <c r="AB31">
        <f t="shared" si="19"/>
        <v>6812.0334501225097</v>
      </c>
      <c r="AC31">
        <f t="shared" si="2"/>
        <v>6413.5254347808986</v>
      </c>
      <c r="AE31">
        <f t="shared" si="3"/>
        <v>0</v>
      </c>
      <c r="AF31">
        <f t="shared" si="4"/>
        <v>0</v>
      </c>
      <c r="AG31">
        <f t="shared" si="4"/>
        <v>-7.1499526608025317</v>
      </c>
      <c r="AH31">
        <f t="shared" si="5"/>
        <v>-14731.001660842961</v>
      </c>
      <c r="AI31">
        <f t="shared" si="6"/>
        <v>-14738.151613503764</v>
      </c>
      <c r="AJ31">
        <f t="shared" si="7"/>
        <v>398.5080153416111</v>
      </c>
      <c r="AK31">
        <f t="shared" si="22"/>
        <v>476.84234150857571</v>
      </c>
      <c r="AL31">
        <f t="shared" si="8"/>
        <v>-13862.801256653576</v>
      </c>
      <c r="AN31">
        <f t="shared" si="9"/>
        <v>0</v>
      </c>
      <c r="AO31">
        <f t="shared" si="9"/>
        <v>0</v>
      </c>
      <c r="AP31">
        <f t="shared" si="9"/>
        <v>-0.29936328210448426</v>
      </c>
      <c r="AQ31">
        <f t="shared" si="9"/>
        <v>-616.77625224746248</v>
      </c>
      <c r="AR31">
        <f t="shared" si="9"/>
        <v>-617.0756155295669</v>
      </c>
      <c r="AS31">
        <f t="shared" si="9"/>
        <v>16.685238780898224</v>
      </c>
      <c r="AT31">
        <f t="shared" si="9"/>
        <v>19.96503965445444</v>
      </c>
      <c r="AU31">
        <f t="shared" si="9"/>
        <v>-580.42533709421423</v>
      </c>
      <c r="AW31">
        <v>28</v>
      </c>
      <c r="AX31">
        <f>IF(Z31&gt;0, (R31*SUMPRODUCT(K31:$K$98, X31:$X$98)-K31*$AZ$3)/Z31, 0)</f>
        <v>11212.531290488687</v>
      </c>
    </row>
    <row r="32" spans="5:50" x14ac:dyDescent="0.25">
      <c r="E32">
        <v>2032</v>
      </c>
      <c r="F32" s="5">
        <f>EconomicRates!C72</f>
        <v>3.5571999999999999E-2</v>
      </c>
      <c r="G32" s="5">
        <f>EconomicRates!D72</f>
        <v>7.0000000000000007E-2</v>
      </c>
      <c r="H32" s="5">
        <f t="shared" si="10"/>
        <v>0.12000000000000001</v>
      </c>
      <c r="I32" s="5">
        <f t="shared" si="11"/>
        <v>1.1200000000000001</v>
      </c>
      <c r="J32">
        <f t="shared" si="12"/>
        <v>0.89285714285714279</v>
      </c>
      <c r="K32">
        <f t="shared" si="20"/>
        <v>3.7383274745506546E-2</v>
      </c>
      <c r="L32" s="2">
        <v>29</v>
      </c>
      <c r="M32" s="6">
        <v>2.7564999999999999E-2</v>
      </c>
      <c r="Q32" s="4">
        <f t="shared" si="21"/>
        <v>12.5</v>
      </c>
      <c r="R32">
        <f t="shared" si="0"/>
        <v>1000000</v>
      </c>
      <c r="S32">
        <f t="shared" si="1"/>
        <v>10929.137788489199</v>
      </c>
      <c r="U32">
        <f t="shared" si="13"/>
        <v>2.7564999999999999E-2</v>
      </c>
      <c r="V32">
        <f t="shared" si="14"/>
        <v>0.01</v>
      </c>
      <c r="W32">
        <f t="shared" si="15"/>
        <v>0.57199621286420255</v>
      </c>
      <c r="X32">
        <f t="shared" si="16"/>
        <v>1.5767075607601742E-2</v>
      </c>
      <c r="Y32">
        <f t="shared" si="17"/>
        <v>5.7199621286420253E-3</v>
      </c>
      <c r="Z32">
        <f t="shared" si="18"/>
        <v>0.55050917512795883</v>
      </c>
      <c r="AB32">
        <f t="shared" si="19"/>
        <v>6413.5254347808986</v>
      </c>
      <c r="AC32">
        <f t="shared" si="2"/>
        <v>6016.5906288009928</v>
      </c>
      <c r="AE32">
        <f t="shared" si="3"/>
        <v>0</v>
      </c>
      <c r="AF32">
        <f t="shared" si="4"/>
        <v>0</v>
      </c>
      <c r="AG32">
        <f t="shared" si="4"/>
        <v>-6.8813646890994855</v>
      </c>
      <c r="AH32">
        <f t="shared" si="5"/>
        <v>-15767.075607601742</v>
      </c>
      <c r="AI32">
        <f t="shared" si="6"/>
        <v>-15773.956972290842</v>
      </c>
      <c r="AJ32">
        <f t="shared" si="7"/>
        <v>396.93480597990583</v>
      </c>
      <c r="AK32">
        <f t="shared" si="22"/>
        <v>448.94678043466297</v>
      </c>
      <c r="AL32">
        <f t="shared" si="8"/>
        <v>-14928.075385876275</v>
      </c>
      <c r="AN32">
        <f t="shared" si="9"/>
        <v>0</v>
      </c>
      <c r="AO32">
        <f t="shared" si="9"/>
        <v>0</v>
      </c>
      <c r="AP32">
        <f t="shared" si="9"/>
        <v>-0.25724794679663332</v>
      </c>
      <c r="AQ32">
        <f t="shared" si="9"/>
        <v>-589.4249193721505</v>
      </c>
      <c r="AR32">
        <f t="shared" si="9"/>
        <v>-589.68216731894711</v>
      </c>
      <c r="AS32">
        <f t="shared" si="9"/>
        <v>14.838722908001154</v>
      </c>
      <c r="AT32">
        <f t="shared" si="9"/>
        <v>16.78310083909961</v>
      </c>
      <c r="AU32">
        <f t="shared" si="9"/>
        <v>-558.06034357184637</v>
      </c>
      <c r="AW32">
        <v>29</v>
      </c>
      <c r="AX32">
        <f>IF(Z32&gt;0, (R32*SUMPRODUCT(K32:$K$98, X32:$X$98)-K32*$AZ$3)/Z32, 0)</f>
        <v>10929.137788489199</v>
      </c>
    </row>
    <row r="33" spans="5:50" x14ac:dyDescent="0.25">
      <c r="E33">
        <v>2033</v>
      </c>
      <c r="F33" s="5">
        <f>EconomicRates!C73</f>
        <v>3.5571999999999999E-2</v>
      </c>
      <c r="G33" s="5">
        <f>EconomicRates!D73</f>
        <v>7.0000000000000007E-2</v>
      </c>
      <c r="H33" s="5">
        <f t="shared" si="10"/>
        <v>0.12000000000000001</v>
      </c>
      <c r="I33" s="5">
        <f t="shared" si="11"/>
        <v>1.1200000000000001</v>
      </c>
      <c r="J33">
        <f t="shared" si="12"/>
        <v>0.89285714285714279</v>
      </c>
      <c r="K33">
        <f t="shared" si="20"/>
        <v>3.337792387991656E-2</v>
      </c>
      <c r="L33" s="2">
        <v>30</v>
      </c>
      <c r="M33" s="6">
        <v>3.0620999999999999E-2</v>
      </c>
      <c r="Q33" s="4">
        <f t="shared" si="21"/>
        <v>12.5</v>
      </c>
      <c r="R33">
        <f t="shared" si="0"/>
        <v>1000000</v>
      </c>
      <c r="S33">
        <f t="shared" si="1"/>
        <v>10647.515432973043</v>
      </c>
      <c r="U33">
        <f t="shared" si="13"/>
        <v>3.0620999999999999E-2</v>
      </c>
      <c r="V33">
        <f t="shared" si="14"/>
        <v>0.01</v>
      </c>
      <c r="W33">
        <f t="shared" si="15"/>
        <v>0.55050917512795883</v>
      </c>
      <c r="X33">
        <f t="shared" si="16"/>
        <v>1.6857141451593227E-2</v>
      </c>
      <c r="Y33">
        <f t="shared" si="17"/>
        <v>5.5050917512795882E-3</v>
      </c>
      <c r="Z33">
        <f t="shared" si="18"/>
        <v>0.52814694192508604</v>
      </c>
      <c r="AB33">
        <f t="shared" si="19"/>
        <v>6016.5906288009928</v>
      </c>
      <c r="AC33">
        <f t="shared" si="2"/>
        <v>5623.4527150248714</v>
      </c>
      <c r="AE33">
        <f t="shared" si="3"/>
        <v>0</v>
      </c>
      <c r="AF33">
        <f t="shared" si="4"/>
        <v>0</v>
      </c>
      <c r="AG33">
        <f t="shared" si="4"/>
        <v>-6.6018367740635755</v>
      </c>
      <c r="AH33">
        <f t="shared" si="5"/>
        <v>-16857.141451593227</v>
      </c>
      <c r="AI33">
        <f t="shared" si="6"/>
        <v>-16863.743288367292</v>
      </c>
      <c r="AJ33">
        <f t="shared" si="7"/>
        <v>393.13791377612142</v>
      </c>
      <c r="AK33">
        <f t="shared" si="22"/>
        <v>421.16134401606956</v>
      </c>
      <c r="AL33">
        <f t="shared" si="8"/>
        <v>-16049.444030575101</v>
      </c>
      <c r="AN33">
        <f t="shared" si="9"/>
        <v>0</v>
      </c>
      <c r="AO33">
        <f t="shared" si="9"/>
        <v>0</v>
      </c>
      <c r="AP33">
        <f t="shared" si="9"/>
        <v>-0.22035560531232792</v>
      </c>
      <c r="AQ33">
        <f t="shared" si="9"/>
        <v>-562.6563842042649</v>
      </c>
      <c r="AR33">
        <f t="shared" si="9"/>
        <v>-562.8767398095772</v>
      </c>
      <c r="AS33">
        <f t="shared" si="9"/>
        <v>13.12212736032858</v>
      </c>
      <c r="AT33">
        <f t="shared" si="9"/>
        <v>14.057491281731721</v>
      </c>
      <c r="AU33">
        <f t="shared" si="9"/>
        <v>-535.69712116751691</v>
      </c>
      <c r="AW33">
        <v>30</v>
      </c>
      <c r="AX33">
        <f>IF(Z33&gt;0, (R33*SUMPRODUCT(K33:$K$98, X33:$X$98)-K33*$AZ$3)/Z33, 0)</f>
        <v>10647.515432973043</v>
      </c>
    </row>
    <row r="34" spans="5:50" x14ac:dyDescent="0.25">
      <c r="E34">
        <v>2034</v>
      </c>
      <c r="F34" s="5">
        <f>EconomicRates!C74</f>
        <v>3.5571999999999999E-2</v>
      </c>
      <c r="G34" s="5">
        <f>EconomicRates!D74</f>
        <v>7.0000000000000007E-2</v>
      </c>
      <c r="H34" s="5">
        <f t="shared" si="10"/>
        <v>0.12000000000000001</v>
      </c>
      <c r="I34" s="5">
        <f t="shared" si="11"/>
        <v>1.1200000000000001</v>
      </c>
      <c r="J34">
        <f t="shared" si="12"/>
        <v>0.89285714285714279</v>
      </c>
      <c r="K34">
        <f t="shared" si="20"/>
        <v>2.9801717749925499E-2</v>
      </c>
      <c r="L34" s="2">
        <v>31</v>
      </c>
      <c r="M34" s="6">
        <v>3.3921E-2</v>
      </c>
      <c r="Q34" s="4">
        <f t="shared" si="21"/>
        <v>12.5</v>
      </c>
      <c r="R34">
        <f t="shared" si="0"/>
        <v>1000000</v>
      </c>
      <c r="S34">
        <f t="shared" si="1"/>
        <v>10369.443531057748</v>
      </c>
      <c r="U34">
        <f t="shared" si="13"/>
        <v>3.3921E-2</v>
      </c>
      <c r="V34">
        <f t="shared" si="14"/>
        <v>0.01</v>
      </c>
      <c r="W34">
        <f t="shared" si="15"/>
        <v>0.52814694192508604</v>
      </c>
      <c r="X34">
        <f t="shared" si="16"/>
        <v>1.7915272417040842E-2</v>
      </c>
      <c r="Y34">
        <f t="shared" si="17"/>
        <v>5.2814694192508602E-3</v>
      </c>
      <c r="Z34">
        <f t="shared" si="18"/>
        <v>0.50495020008879432</v>
      </c>
      <c r="AB34">
        <f t="shared" si="19"/>
        <v>5623.4527150248714</v>
      </c>
      <c r="AC34">
        <f t="shared" si="2"/>
        <v>5236.052585817064</v>
      </c>
      <c r="AE34">
        <f t="shared" si="3"/>
        <v>0</v>
      </c>
      <c r="AF34">
        <f t="shared" si="4"/>
        <v>0</v>
      </c>
      <c r="AG34">
        <f t="shared" si="4"/>
        <v>-6.3118775011099286</v>
      </c>
      <c r="AH34">
        <f t="shared" si="5"/>
        <v>-17915.272417040844</v>
      </c>
      <c r="AI34">
        <f t="shared" si="6"/>
        <v>-17921.584294541954</v>
      </c>
      <c r="AJ34">
        <f t="shared" si="7"/>
        <v>387.40012920780737</v>
      </c>
      <c r="AK34">
        <f t="shared" si="22"/>
        <v>393.64169005174102</v>
      </c>
      <c r="AL34">
        <f t="shared" si="8"/>
        <v>-17140.542475282407</v>
      </c>
      <c r="AN34">
        <f t="shared" si="9"/>
        <v>0</v>
      </c>
      <c r="AO34">
        <f t="shared" si="9"/>
        <v>0</v>
      </c>
      <c r="AP34">
        <f t="shared" si="9"/>
        <v>-0.18810479176018316</v>
      </c>
      <c r="AQ34">
        <f t="shared" si="9"/>
        <v>-533.90589198567682</v>
      </c>
      <c r="AR34">
        <f t="shared" si="9"/>
        <v>-534.09399677743693</v>
      </c>
      <c r="AS34">
        <f t="shared" si="9"/>
        <v>11.545189306935745</v>
      </c>
      <c r="AT34">
        <f t="shared" si="9"/>
        <v>11.731198541525641</v>
      </c>
      <c r="AU34">
        <f t="shared" ref="AU34:AU69" si="23">AL34*$K34</f>
        <v>-510.81760892897569</v>
      </c>
      <c r="AW34">
        <v>31</v>
      </c>
      <c r="AX34">
        <f>IF(Z34&gt;0, (R34*SUMPRODUCT(K34:$K$98, X34:$X$98)-K34*$AZ$3)/Z34, 0)</f>
        <v>10369.443531057748</v>
      </c>
    </row>
    <row r="35" spans="5:50" x14ac:dyDescent="0.25">
      <c r="E35">
        <v>2035</v>
      </c>
      <c r="F35" s="5">
        <f>EconomicRates!C75</f>
        <v>3.5571999999999999E-2</v>
      </c>
      <c r="G35" s="5">
        <f>EconomicRates!D75</f>
        <v>7.0000000000000007E-2</v>
      </c>
      <c r="H35" s="5">
        <f t="shared" si="10"/>
        <v>0.12000000000000001</v>
      </c>
      <c r="I35" s="5">
        <f t="shared" si="11"/>
        <v>1.1200000000000001</v>
      </c>
      <c r="J35">
        <f t="shared" si="12"/>
        <v>0.89285714285714279</v>
      </c>
      <c r="K35">
        <f t="shared" si="20"/>
        <v>2.660867656243348E-2</v>
      </c>
      <c r="L35" s="2">
        <v>32</v>
      </c>
      <c r="M35" s="6">
        <v>3.7368999999999999E-2</v>
      </c>
      <c r="Q35" s="4">
        <f t="shared" si="21"/>
        <v>12.5</v>
      </c>
      <c r="R35">
        <f t="shared" si="0"/>
        <v>1000000</v>
      </c>
      <c r="S35">
        <f t="shared" si="1"/>
        <v>10100.437042161209</v>
      </c>
      <c r="U35">
        <f t="shared" si="13"/>
        <v>3.7368999999999999E-2</v>
      </c>
      <c r="V35">
        <f t="shared" si="14"/>
        <v>0.01</v>
      </c>
      <c r="W35">
        <f t="shared" si="15"/>
        <v>0.50495020008879432</v>
      </c>
      <c r="X35">
        <f t="shared" si="16"/>
        <v>1.8869484027118154E-2</v>
      </c>
      <c r="Y35">
        <f t="shared" si="17"/>
        <v>5.0495020008879433E-3</v>
      </c>
      <c r="Z35">
        <f t="shared" si="18"/>
        <v>0.48103121406078825</v>
      </c>
      <c r="AB35">
        <f t="shared" si="19"/>
        <v>5236.052585817064</v>
      </c>
      <c r="AC35">
        <f t="shared" si="2"/>
        <v>4858.6254929353636</v>
      </c>
      <c r="AE35">
        <f t="shared" si="3"/>
        <v>0</v>
      </c>
      <c r="AF35">
        <f t="shared" ref="AF35:AG69" si="24">-$Z35*P35</f>
        <v>0</v>
      </c>
      <c r="AG35">
        <f t="shared" si="24"/>
        <v>-6.0128901757598534</v>
      </c>
      <c r="AH35">
        <f t="shared" si="5"/>
        <v>-18869.484027118153</v>
      </c>
      <c r="AI35">
        <f t="shared" ref="AI35:AI66" si="25">SUM(AE35:AH35)</f>
        <v>-18875.496917293913</v>
      </c>
      <c r="AJ35">
        <f t="shared" si="7"/>
        <v>377.42709288170045</v>
      </c>
      <c r="AK35">
        <f t="shared" si="22"/>
        <v>366.52368100719451</v>
      </c>
      <c r="AL35">
        <f t="shared" si="8"/>
        <v>-18131.546143405016</v>
      </c>
      <c r="AN35">
        <f t="shared" ref="AN35:AT69" si="26">AE35*$K35</f>
        <v>0</v>
      </c>
      <c r="AO35">
        <f t="shared" si="26"/>
        <v>0</v>
      </c>
      <c r="AP35">
        <f t="shared" si="26"/>
        <v>-0.15999504989222774</v>
      </c>
      <c r="AQ35">
        <f t="shared" si="26"/>
        <v>-502.09199737759172</v>
      </c>
      <c r="AR35">
        <f t="shared" si="26"/>
        <v>-502.25199242748391</v>
      </c>
      <c r="AS35">
        <f t="shared" si="26"/>
        <v>10.042835440388707</v>
      </c>
      <c r="AT35">
        <f t="shared" si="26"/>
        <v>9.7527100803929816</v>
      </c>
      <c r="AU35">
        <f t="shared" si="23"/>
        <v>-482.45644690670218</v>
      </c>
      <c r="AW35">
        <v>32</v>
      </c>
      <c r="AX35">
        <f>IF(Z35&gt;0, (R35*SUMPRODUCT(K35:$K$98, X35:$X$98)-K35*$AZ$3)/Z35, 0)</f>
        <v>10100.437042161209</v>
      </c>
    </row>
    <row r="36" spans="5:50" x14ac:dyDescent="0.25">
      <c r="E36">
        <v>2036</v>
      </c>
      <c r="F36" s="5">
        <f>EconomicRates!C76</f>
        <v>3.5571999999999999E-2</v>
      </c>
      <c r="G36" s="5">
        <f>EconomicRates!D76</f>
        <v>7.0000000000000007E-2</v>
      </c>
      <c r="H36" s="5">
        <f t="shared" si="10"/>
        <v>0.12000000000000001</v>
      </c>
      <c r="I36" s="5">
        <f t="shared" si="11"/>
        <v>1.1200000000000001</v>
      </c>
      <c r="J36">
        <f t="shared" si="12"/>
        <v>0.89285714285714279</v>
      </c>
      <c r="K36">
        <f t="shared" si="20"/>
        <v>2.3757746930744176E-2</v>
      </c>
      <c r="L36" s="2">
        <v>33</v>
      </c>
      <c r="M36" s="6">
        <v>5.0548205999999998E-2</v>
      </c>
      <c r="Q36" s="4">
        <f t="shared" si="21"/>
        <v>12.5</v>
      </c>
      <c r="R36">
        <f t="shared" si="0"/>
        <v>1000000</v>
      </c>
      <c r="S36">
        <f t="shared" si="1"/>
        <v>9949.5256104769305</v>
      </c>
      <c r="U36">
        <f t="shared" si="13"/>
        <v>5.0548205999999998E-2</v>
      </c>
      <c r="V36">
        <f t="shared" si="14"/>
        <v>0.01</v>
      </c>
      <c r="W36">
        <f t="shared" si="15"/>
        <v>0.48103121406078825</v>
      </c>
      <c r="X36">
        <f t="shared" si="16"/>
        <v>2.4315264900774819E-2</v>
      </c>
      <c r="Y36">
        <f t="shared" si="17"/>
        <v>4.8103121406078827E-3</v>
      </c>
      <c r="Z36">
        <f t="shared" si="18"/>
        <v>0.45190563701940556</v>
      </c>
      <c r="AB36">
        <f t="shared" si="19"/>
        <v>4858.6254929353636</v>
      </c>
      <c r="AC36">
        <f t="shared" si="2"/>
        <v>4496.2467090434675</v>
      </c>
      <c r="AE36">
        <f t="shared" si="3"/>
        <v>0</v>
      </c>
      <c r="AF36">
        <f t="shared" si="24"/>
        <v>0</v>
      </c>
      <c r="AG36">
        <f t="shared" si="24"/>
        <v>-5.6488204627425693</v>
      </c>
      <c r="AH36">
        <f t="shared" si="5"/>
        <v>-24315.264900774819</v>
      </c>
      <c r="AI36">
        <f t="shared" si="25"/>
        <v>-24320.913721237561</v>
      </c>
      <c r="AJ36">
        <f t="shared" si="7"/>
        <v>362.37878389189609</v>
      </c>
      <c r="AK36">
        <f t="shared" si="22"/>
        <v>340.10378450547546</v>
      </c>
      <c r="AL36">
        <f t="shared" si="8"/>
        <v>-23618.431152840189</v>
      </c>
      <c r="AN36">
        <f t="shared" si="26"/>
        <v>0</v>
      </c>
      <c r="AO36">
        <f t="shared" si="26"/>
        <v>0</v>
      </c>
      <c r="AP36">
        <f t="shared" si="26"/>
        <v>-0.13420324701104716</v>
      </c>
      <c r="AQ36">
        <f t="shared" si="26"/>
        <v>-577.67591006661451</v>
      </c>
      <c r="AR36">
        <f t="shared" si="26"/>
        <v>-577.81011331362561</v>
      </c>
      <c r="AS36">
        <f t="shared" si="26"/>
        <v>8.6093034407745019</v>
      </c>
      <c r="AT36">
        <f t="shared" si="26"/>
        <v>8.0800996424694382</v>
      </c>
      <c r="AU36">
        <f t="shared" si="23"/>
        <v>-561.12071023038163</v>
      </c>
      <c r="AW36">
        <v>33</v>
      </c>
      <c r="AX36">
        <f>IF(Z36&gt;0, (R36*SUMPRODUCT(K36:$K$98, X36:$X$98)-K36*$AZ$3)/Z36, 0)</f>
        <v>9949.5256104769305</v>
      </c>
    </row>
    <row r="37" spans="5:50" x14ac:dyDescent="0.25">
      <c r="E37">
        <v>2037</v>
      </c>
      <c r="F37" s="5">
        <f>EconomicRates!C77</f>
        <v>3.5571999999999999E-2</v>
      </c>
      <c r="G37" s="5">
        <f>EconomicRates!D77</f>
        <v>7.0000000000000007E-2</v>
      </c>
      <c r="H37" s="5">
        <f t="shared" si="10"/>
        <v>0.12000000000000001</v>
      </c>
      <c r="I37" s="5">
        <f t="shared" si="11"/>
        <v>1.1200000000000001</v>
      </c>
      <c r="J37">
        <f t="shared" si="12"/>
        <v>0.89285714285714279</v>
      </c>
      <c r="K37">
        <f t="shared" si="20"/>
        <v>2.1212274045307299E-2</v>
      </c>
      <c r="L37" s="2">
        <v>34</v>
      </c>
      <c r="M37" s="6">
        <v>6.4784177999999998E-2</v>
      </c>
      <c r="Q37" s="4">
        <f t="shared" si="21"/>
        <v>12.5</v>
      </c>
      <c r="R37">
        <f t="shared" si="0"/>
        <v>1000000</v>
      </c>
      <c r="S37">
        <f t="shared" si="1"/>
        <v>9670.4512359282307</v>
      </c>
      <c r="U37">
        <f t="shared" si="13"/>
        <v>6.4784177999999998E-2</v>
      </c>
      <c r="V37">
        <f t="shared" si="14"/>
        <v>0.01</v>
      </c>
      <c r="W37">
        <f t="shared" si="15"/>
        <v>0.45190563701940556</v>
      </c>
      <c r="X37">
        <f t="shared" si="16"/>
        <v>2.9276335227868558E-2</v>
      </c>
      <c r="Y37">
        <f t="shared" si="17"/>
        <v>4.5190563701940556E-3</v>
      </c>
      <c r="Z37">
        <f t="shared" si="18"/>
        <v>0.41811024542134295</v>
      </c>
      <c r="AB37">
        <f t="shared" si="19"/>
        <v>4496.2467090434675</v>
      </c>
      <c r="AC37">
        <f t="shared" si="2"/>
        <v>4043.3147395890819</v>
      </c>
      <c r="AE37">
        <f t="shared" si="3"/>
        <v>0</v>
      </c>
      <c r="AF37">
        <f t="shared" si="24"/>
        <v>0</v>
      </c>
      <c r="AG37">
        <f t="shared" si="24"/>
        <v>-5.2263780677667873</v>
      </c>
      <c r="AH37">
        <f t="shared" si="5"/>
        <v>-29276.335227868556</v>
      </c>
      <c r="AI37">
        <f t="shared" si="25"/>
        <v>-29281.561605936324</v>
      </c>
      <c r="AJ37">
        <f t="shared" si="7"/>
        <v>452.93196945438558</v>
      </c>
      <c r="AK37">
        <f t="shared" si="22"/>
        <v>314.73726963304273</v>
      </c>
      <c r="AL37">
        <f t="shared" si="8"/>
        <v>-28513.892366848897</v>
      </c>
      <c r="AN37">
        <f t="shared" si="26"/>
        <v>0</v>
      </c>
      <c r="AO37">
        <f t="shared" si="26"/>
        <v>0</v>
      </c>
      <c r="AP37">
        <f t="shared" si="26"/>
        <v>-0.11086336383785274</v>
      </c>
      <c r="AQ37">
        <f t="shared" si="26"/>
        <v>-621.01764589583195</v>
      </c>
      <c r="AR37">
        <f t="shared" si="26"/>
        <v>-621.12850925966984</v>
      </c>
      <c r="AS37">
        <f t="shared" si="26"/>
        <v>9.6077170599471824</v>
      </c>
      <c r="AT37">
        <f t="shared" si="26"/>
        <v>6.6762932157278776</v>
      </c>
      <c r="AU37">
        <f t="shared" si="23"/>
        <v>-604.84449898399475</v>
      </c>
      <c r="AW37">
        <v>34</v>
      </c>
      <c r="AX37">
        <f>IF(Z37&gt;0, (R37*SUMPRODUCT(K37:$K$98, X37:$X$98)-K37*$AZ$3)/Z37, 0)</f>
        <v>9670.4512359282307</v>
      </c>
    </row>
    <row r="38" spans="5:50" x14ac:dyDescent="0.25">
      <c r="E38">
        <v>2038</v>
      </c>
      <c r="F38" s="5">
        <f>EconomicRates!C78</f>
        <v>3.5571999999999999E-2</v>
      </c>
      <c r="G38" s="5">
        <f>EconomicRates!D78</f>
        <v>7.0000000000000007E-2</v>
      </c>
      <c r="H38" s="5">
        <f t="shared" si="10"/>
        <v>0.12000000000000001</v>
      </c>
      <c r="I38" s="5">
        <f t="shared" si="11"/>
        <v>1.1200000000000001</v>
      </c>
      <c r="J38">
        <f t="shared" si="12"/>
        <v>0.89285714285714279</v>
      </c>
      <c r="K38">
        <f t="shared" si="20"/>
        <v>1.8939530397595803E-2</v>
      </c>
      <c r="L38" s="2">
        <v>35</v>
      </c>
      <c r="M38" s="6">
        <v>8.0470763000000001E-2</v>
      </c>
      <c r="Q38" s="4">
        <f t="shared" si="21"/>
        <v>12.5</v>
      </c>
      <c r="R38">
        <f t="shared" si="0"/>
        <v>1000000</v>
      </c>
      <c r="S38">
        <f t="shared" si="1"/>
        <v>9292.2140502783604</v>
      </c>
      <c r="U38">
        <f t="shared" si="13"/>
        <v>8.0470763000000001E-2</v>
      </c>
      <c r="V38">
        <f t="shared" si="14"/>
        <v>0.01</v>
      </c>
      <c r="W38">
        <f t="shared" si="15"/>
        <v>0.41811024542134295</v>
      </c>
      <c r="X38">
        <f t="shared" si="16"/>
        <v>3.3645650467172723E-2</v>
      </c>
      <c r="Y38">
        <f t="shared" si="17"/>
        <v>4.1811024542134298E-3</v>
      </c>
      <c r="Z38">
        <f t="shared" si="18"/>
        <v>0.3802834924999568</v>
      </c>
      <c r="AB38">
        <f t="shared" si="19"/>
        <v>4043.3147395890819</v>
      </c>
      <c r="AC38">
        <f t="shared" si="2"/>
        <v>3533.675612097024</v>
      </c>
      <c r="AE38">
        <f t="shared" si="3"/>
        <v>0</v>
      </c>
      <c r="AF38">
        <f t="shared" si="24"/>
        <v>0</v>
      </c>
      <c r="AG38">
        <f t="shared" si="24"/>
        <v>-4.7535436562494597</v>
      </c>
      <c r="AH38">
        <f t="shared" si="5"/>
        <v>-33645.650467172723</v>
      </c>
      <c r="AI38">
        <f t="shared" si="25"/>
        <v>-33650.40401082897</v>
      </c>
      <c r="AJ38">
        <f t="shared" si="7"/>
        <v>509.63912749205792</v>
      </c>
      <c r="AK38">
        <f t="shared" si="22"/>
        <v>283.03203177123578</v>
      </c>
      <c r="AL38">
        <f t="shared" si="8"/>
        <v>-32857.73285156567</v>
      </c>
      <c r="AN38">
        <f t="shared" si="26"/>
        <v>0</v>
      </c>
      <c r="AO38">
        <f t="shared" si="26"/>
        <v>0</v>
      </c>
      <c r="AP38">
        <f t="shared" si="26"/>
        <v>-9.0029884573835331E-2</v>
      </c>
      <c r="AQ38">
        <f t="shared" si="26"/>
        <v>-637.2328197699012</v>
      </c>
      <c r="AR38">
        <f t="shared" si="26"/>
        <v>-637.32284965447502</v>
      </c>
      <c r="AS38">
        <f t="shared" si="26"/>
        <v>9.6523257469400345</v>
      </c>
      <c r="AT38">
        <f t="shared" si="26"/>
        <v>5.3604937692246208</v>
      </c>
      <c r="AU38">
        <f t="shared" si="23"/>
        <v>-622.31003013831025</v>
      </c>
      <c r="AW38">
        <v>35</v>
      </c>
      <c r="AX38">
        <f>IF(Z38&gt;0, (R38*SUMPRODUCT(K38:$K$98, X38:$X$98)-K38*$AZ$3)/Z38, 0)</f>
        <v>9292.2140502783604</v>
      </c>
    </row>
    <row r="39" spans="5:50" x14ac:dyDescent="0.25">
      <c r="E39">
        <v>2039</v>
      </c>
      <c r="F39" s="5">
        <f>EconomicRates!C79</f>
        <v>3.5571999999999999E-2</v>
      </c>
      <c r="G39" s="5">
        <f>EconomicRates!D79</f>
        <v>7.0000000000000007E-2</v>
      </c>
      <c r="H39" s="5">
        <f t="shared" si="10"/>
        <v>0.12000000000000001</v>
      </c>
      <c r="I39" s="5">
        <f t="shared" si="11"/>
        <v>1.1200000000000001</v>
      </c>
      <c r="J39">
        <f t="shared" si="12"/>
        <v>0.89285714285714279</v>
      </c>
      <c r="K39">
        <f t="shared" si="20"/>
        <v>1.6910294997853393E-2</v>
      </c>
      <c r="L39" s="2">
        <v>36</v>
      </c>
      <c r="M39" s="6">
        <v>9.7818447000000003E-2</v>
      </c>
      <c r="Q39" s="4">
        <f t="shared" si="21"/>
        <v>12.5</v>
      </c>
      <c r="R39">
        <f t="shared" si="0"/>
        <v>1000000</v>
      </c>
      <c r="S39">
        <f t="shared" si="1"/>
        <v>8830.0842121247406</v>
      </c>
      <c r="U39">
        <f t="shared" si="13"/>
        <v>9.7818447000000003E-2</v>
      </c>
      <c r="V39">
        <f t="shared" si="14"/>
        <v>0.01</v>
      </c>
      <c r="W39">
        <f t="shared" si="15"/>
        <v>0.3802834924999568</v>
      </c>
      <c r="X39">
        <f t="shared" si="16"/>
        <v>3.7198740656081926E-2</v>
      </c>
      <c r="Y39">
        <f t="shared" si="17"/>
        <v>3.802834924999568E-3</v>
      </c>
      <c r="Z39">
        <f t="shared" si="18"/>
        <v>0.33928191691887533</v>
      </c>
      <c r="AB39">
        <f t="shared" si="19"/>
        <v>3533.675612097024</v>
      </c>
      <c r="AC39">
        <f t="shared" si="2"/>
        <v>2995.8878980447789</v>
      </c>
      <c r="AE39">
        <f t="shared" si="3"/>
        <v>0</v>
      </c>
      <c r="AF39">
        <f t="shared" si="24"/>
        <v>0</v>
      </c>
      <c r="AG39">
        <f t="shared" si="24"/>
        <v>-4.2410239614859417</v>
      </c>
      <c r="AH39">
        <f t="shared" si="5"/>
        <v>-37198.740656081929</v>
      </c>
      <c r="AI39">
        <f t="shared" si="25"/>
        <v>-37202.981680043413</v>
      </c>
      <c r="AJ39">
        <f t="shared" si="7"/>
        <v>537.78771405224506</v>
      </c>
      <c r="AK39">
        <f t="shared" si="22"/>
        <v>247.35729284679169</v>
      </c>
      <c r="AL39">
        <f t="shared" si="8"/>
        <v>-36417.836673144375</v>
      </c>
      <c r="AN39">
        <f t="shared" si="26"/>
        <v>0</v>
      </c>
      <c r="AO39">
        <f t="shared" si="26"/>
        <v>0</v>
      </c>
      <c r="AP39">
        <f t="shared" si="26"/>
        <v>-7.1716966281692107E-2</v>
      </c>
      <c r="AQ39">
        <f t="shared" si="26"/>
        <v>-629.04167804298788</v>
      </c>
      <c r="AR39">
        <f t="shared" si="26"/>
        <v>-629.11339500926954</v>
      </c>
      <c r="AS39">
        <f t="shared" si="26"/>
        <v>9.094148890844691</v>
      </c>
      <c r="AT39">
        <f t="shared" si="26"/>
        <v>4.1828847919096583</v>
      </c>
      <c r="AU39">
        <f t="shared" si="23"/>
        <v>-615.8363613265152</v>
      </c>
      <c r="AW39">
        <v>36</v>
      </c>
      <c r="AX39">
        <f>IF(Z39&gt;0, (R39*SUMPRODUCT(K39:$K$98, X39:$X$98)-K39*$AZ$3)/Z39, 0)</f>
        <v>8830.0842121247406</v>
      </c>
    </row>
    <row r="40" spans="5:50" x14ac:dyDescent="0.25">
      <c r="E40">
        <v>2040</v>
      </c>
      <c r="F40" s="5">
        <f>EconomicRates!C80</f>
        <v>3.5571999999999999E-2</v>
      </c>
      <c r="G40" s="5">
        <f>EconomicRates!D80</f>
        <v>7.0000000000000007E-2</v>
      </c>
      <c r="H40" s="5">
        <f t="shared" si="10"/>
        <v>0.12000000000000001</v>
      </c>
      <c r="I40" s="5">
        <f t="shared" si="11"/>
        <v>1.1200000000000001</v>
      </c>
      <c r="J40">
        <f t="shared" si="12"/>
        <v>0.89285714285714279</v>
      </c>
      <c r="K40">
        <f t="shared" si="20"/>
        <v>1.5098477676654815E-2</v>
      </c>
      <c r="L40" s="2">
        <v>37</v>
      </c>
      <c r="M40" s="6">
        <v>0.115047869</v>
      </c>
      <c r="Q40" s="4">
        <f t="shared" si="21"/>
        <v>12.5</v>
      </c>
      <c r="R40">
        <f t="shared" si="0"/>
        <v>1000000</v>
      </c>
      <c r="S40">
        <f t="shared" si="1"/>
        <v>8272.16278822393</v>
      </c>
      <c r="U40">
        <f t="shared" si="13"/>
        <v>0.115047869</v>
      </c>
      <c r="V40">
        <f t="shared" si="14"/>
        <v>0.01</v>
      </c>
      <c r="W40">
        <f t="shared" si="15"/>
        <v>0.33928191691887533</v>
      </c>
      <c r="X40">
        <f t="shared" si="16"/>
        <v>3.9033661531751654E-2</v>
      </c>
      <c r="Y40">
        <f t="shared" si="17"/>
        <v>3.3928191691887533E-3</v>
      </c>
      <c r="Z40">
        <f t="shared" si="18"/>
        <v>0.29685543621793492</v>
      </c>
      <c r="AB40">
        <f t="shared" si="19"/>
        <v>2995.8878980447789</v>
      </c>
      <c r="AC40">
        <f t="shared" si="2"/>
        <v>2455.6364929639835</v>
      </c>
      <c r="AE40">
        <f t="shared" si="3"/>
        <v>0</v>
      </c>
      <c r="AF40">
        <f t="shared" si="24"/>
        <v>0</v>
      </c>
      <c r="AG40">
        <f t="shared" si="24"/>
        <v>-3.7106929527241865</v>
      </c>
      <c r="AH40">
        <f t="shared" si="5"/>
        <v>-39033.661531751655</v>
      </c>
      <c r="AI40">
        <f t="shared" si="25"/>
        <v>-39037.372224704377</v>
      </c>
      <c r="AJ40">
        <f t="shared" si="7"/>
        <v>540.25140508079539</v>
      </c>
      <c r="AK40">
        <f t="shared" si="22"/>
        <v>209.71215286313455</v>
      </c>
      <c r="AL40">
        <f t="shared" si="8"/>
        <v>-38287.40866676045</v>
      </c>
      <c r="AN40">
        <f t="shared" si="26"/>
        <v>0</v>
      </c>
      <c r="AO40">
        <f t="shared" si="26"/>
        <v>0</v>
      </c>
      <c r="AP40">
        <f t="shared" si="26"/>
        <v>-5.6025814711626466E-2</v>
      </c>
      <c r="AQ40">
        <f t="shared" si="26"/>
        <v>-589.34886727525213</v>
      </c>
      <c r="AR40">
        <f t="shared" si="26"/>
        <v>-589.40489308996371</v>
      </c>
      <c r="AS40">
        <f t="shared" si="26"/>
        <v>8.1569737793937875</v>
      </c>
      <c r="AT40">
        <f t="shared" si="26"/>
        <v>3.1663342585272591</v>
      </c>
      <c r="AU40">
        <f t="shared" si="23"/>
        <v>-578.08158505204267</v>
      </c>
      <c r="AW40">
        <v>37</v>
      </c>
      <c r="AX40">
        <f>IF(Z40&gt;0, (R40*SUMPRODUCT(K40:$K$98, X40:$X$98)-K40*$AZ$3)/Z40, 0)</f>
        <v>8272.16278822393</v>
      </c>
    </row>
    <row r="41" spans="5:50" x14ac:dyDescent="0.25">
      <c r="E41">
        <v>2041</v>
      </c>
      <c r="F41" s="5">
        <f>EconomicRates!C81</f>
        <v>3.5571999999999999E-2</v>
      </c>
      <c r="G41" s="5">
        <f>EconomicRates!D81</f>
        <v>7.0000000000000007E-2</v>
      </c>
      <c r="H41" s="5">
        <f t="shared" si="10"/>
        <v>0.12000000000000001</v>
      </c>
      <c r="I41" s="5">
        <f t="shared" si="11"/>
        <v>1.1200000000000001</v>
      </c>
      <c r="J41">
        <f t="shared" si="12"/>
        <v>0.89285714285714279</v>
      </c>
      <c r="K41">
        <f t="shared" si="20"/>
        <v>1.348078363987037E-2</v>
      </c>
      <c r="L41" s="2">
        <v>38</v>
      </c>
      <c r="M41" s="6">
        <v>0.13365521</v>
      </c>
      <c r="Q41" s="4">
        <f t="shared" si="21"/>
        <v>12.5</v>
      </c>
      <c r="R41">
        <f t="shared" si="0"/>
        <v>1000000</v>
      </c>
      <c r="S41">
        <f t="shared" si="1"/>
        <v>7653.3575222952095</v>
      </c>
      <c r="U41">
        <f t="shared" si="13"/>
        <v>0.13365521</v>
      </c>
      <c r="V41">
        <f t="shared" si="14"/>
        <v>0.01</v>
      </c>
      <c r="W41">
        <f t="shared" si="15"/>
        <v>0.29685543621793492</v>
      </c>
      <c r="X41">
        <f t="shared" si="16"/>
        <v>3.9676275667349693E-2</v>
      </c>
      <c r="Y41">
        <f t="shared" si="17"/>
        <v>2.9685543621793494E-3</v>
      </c>
      <c r="Z41">
        <f t="shared" si="18"/>
        <v>0.25421060618840585</v>
      </c>
      <c r="AB41">
        <f t="shared" si="19"/>
        <v>2455.6364929639835</v>
      </c>
      <c r="AC41">
        <f t="shared" si="2"/>
        <v>1945.564655119261</v>
      </c>
      <c r="AE41">
        <f t="shared" si="3"/>
        <v>0</v>
      </c>
      <c r="AF41">
        <f t="shared" si="24"/>
        <v>0</v>
      </c>
      <c r="AG41">
        <f t="shared" si="24"/>
        <v>-3.1776325773550731</v>
      </c>
      <c r="AH41">
        <f t="shared" si="5"/>
        <v>-39676.275667349692</v>
      </c>
      <c r="AI41">
        <f t="shared" si="25"/>
        <v>-39679.453299927045</v>
      </c>
      <c r="AJ41">
        <f t="shared" si="7"/>
        <v>510.07183784472249</v>
      </c>
      <c r="AK41">
        <f t="shared" si="22"/>
        <v>171.89455450747886</v>
      </c>
      <c r="AL41">
        <f t="shared" si="8"/>
        <v>-38997.486907574843</v>
      </c>
      <c r="AN41">
        <f t="shared" si="26"/>
        <v>0</v>
      </c>
      <c r="AO41">
        <f t="shared" si="26"/>
        <v>0</v>
      </c>
      <c r="AP41">
        <f t="shared" si="26"/>
        <v>-4.2836977262327387E-2</v>
      </c>
      <c r="AQ41">
        <f t="shared" si="26"/>
        <v>-534.8672879073946</v>
      </c>
      <c r="AR41">
        <f t="shared" si="26"/>
        <v>-534.91012488465685</v>
      </c>
      <c r="AS41">
        <f t="shared" si="26"/>
        <v>6.8761680867757473</v>
      </c>
      <c r="AT41">
        <f t="shared" si="26"/>
        <v>2.3172732981872266</v>
      </c>
      <c r="AU41">
        <f t="shared" si="23"/>
        <v>-525.71668349969389</v>
      </c>
      <c r="AW41">
        <v>38</v>
      </c>
      <c r="AX41">
        <f>IF(Z41&gt;0, (R41*SUMPRODUCT(K41:$K$98, X41:$X$98)-K41*$AZ$3)/Z41, 0)</f>
        <v>7653.3575222952095</v>
      </c>
    </row>
    <row r="42" spans="5:50" x14ac:dyDescent="0.25">
      <c r="E42">
        <v>2042</v>
      </c>
      <c r="F42" s="5">
        <f>EconomicRates!C82</f>
        <v>3.5571999999999999E-2</v>
      </c>
      <c r="G42" s="5">
        <f>EconomicRates!D82</f>
        <v>7.0000000000000007E-2</v>
      </c>
      <c r="H42" s="5">
        <f t="shared" si="10"/>
        <v>0.12000000000000001</v>
      </c>
      <c r="I42" s="5">
        <f t="shared" si="11"/>
        <v>1.1200000000000001</v>
      </c>
      <c r="J42">
        <f t="shared" si="12"/>
        <v>0.89285714285714279</v>
      </c>
      <c r="K42">
        <f t="shared" si="20"/>
        <v>1.2036413964169972E-2</v>
      </c>
      <c r="L42" s="2">
        <v>39</v>
      </c>
      <c r="M42" s="6">
        <v>0.153152232</v>
      </c>
      <c r="Q42" s="4">
        <f t="shared" si="21"/>
        <v>12.5</v>
      </c>
      <c r="R42">
        <f t="shared" si="0"/>
        <v>1000000</v>
      </c>
      <c r="S42">
        <f t="shared" si="1"/>
        <v>6963.9523412610979</v>
      </c>
      <c r="U42">
        <f t="shared" si="13"/>
        <v>0.153152232</v>
      </c>
      <c r="V42">
        <f t="shared" si="14"/>
        <v>0.01</v>
      </c>
      <c r="W42">
        <f t="shared" si="15"/>
        <v>0.25421060618840585</v>
      </c>
      <c r="X42">
        <f t="shared" si="16"/>
        <v>3.8932921735827367E-2</v>
      </c>
      <c r="Y42">
        <f t="shared" si="17"/>
        <v>2.5421060618840588E-3</v>
      </c>
      <c r="Z42">
        <f t="shared" si="18"/>
        <v>0.21273557839069443</v>
      </c>
      <c r="AB42">
        <f t="shared" si="19"/>
        <v>1945.564655119261</v>
      </c>
      <c r="AC42">
        <f t="shared" si="2"/>
        <v>1481.4804292034103</v>
      </c>
      <c r="AE42">
        <f t="shared" si="3"/>
        <v>0</v>
      </c>
      <c r="AF42">
        <f t="shared" si="24"/>
        <v>0</v>
      </c>
      <c r="AG42">
        <f t="shared" si="24"/>
        <v>-2.6591947298836804</v>
      </c>
      <c r="AH42">
        <f t="shared" si="5"/>
        <v>-38932.921735827367</v>
      </c>
      <c r="AI42">
        <f t="shared" si="25"/>
        <v>-38935.580930557247</v>
      </c>
      <c r="AJ42">
        <f t="shared" si="7"/>
        <v>464.08422591585077</v>
      </c>
      <c r="AK42">
        <f t="shared" si="22"/>
        <v>136.18952585834828</v>
      </c>
      <c r="AL42">
        <f t="shared" si="8"/>
        <v>-38335.307178783049</v>
      </c>
      <c r="AN42">
        <f t="shared" si="26"/>
        <v>0</v>
      </c>
      <c r="AO42">
        <f t="shared" si="26"/>
        <v>0</v>
      </c>
      <c r="AP42">
        <f t="shared" si="26"/>
        <v>-3.2007168580219132E-2</v>
      </c>
      <c r="AQ42">
        <f t="shared" si="26"/>
        <v>-468.61276284704917</v>
      </c>
      <c r="AR42">
        <f t="shared" si="26"/>
        <v>-468.64477001562932</v>
      </c>
      <c r="AS42">
        <f t="shared" si="26"/>
        <v>5.585909857364558</v>
      </c>
      <c r="AT42">
        <f t="shared" si="26"/>
        <v>1.6392335108151108</v>
      </c>
      <c r="AU42">
        <f t="shared" si="23"/>
        <v>-461.41962664744966</v>
      </c>
      <c r="AW42">
        <v>39</v>
      </c>
      <c r="AX42">
        <f>IF(Z42&gt;0, (R42*SUMPRODUCT(K42:$K$98, X42:$X$98)-K42*$AZ$3)/Z42, 0)</f>
        <v>6963.9523412610979</v>
      </c>
    </row>
    <row r="43" spans="5:50" x14ac:dyDescent="0.25">
      <c r="E43">
        <v>2043</v>
      </c>
      <c r="F43" s="5">
        <f>EconomicRates!C83</f>
        <v>3.5571999999999999E-2</v>
      </c>
      <c r="G43" s="5">
        <f>EconomicRates!D83</f>
        <v>7.0000000000000007E-2</v>
      </c>
      <c r="H43" s="5">
        <f t="shared" si="10"/>
        <v>0.12000000000000001</v>
      </c>
      <c r="I43" s="5">
        <f t="shared" si="11"/>
        <v>1.1200000000000001</v>
      </c>
      <c r="J43">
        <f t="shared" si="12"/>
        <v>0.89285714285714279</v>
      </c>
      <c r="K43">
        <f t="shared" si="20"/>
        <v>1.0746798182294617E-2</v>
      </c>
      <c r="L43" s="2">
        <v>40</v>
      </c>
      <c r="M43" s="6">
        <v>0.17329698399999999</v>
      </c>
      <c r="Q43" s="4">
        <f t="shared" si="21"/>
        <v>12.5</v>
      </c>
      <c r="R43">
        <f t="shared" si="0"/>
        <v>1000000</v>
      </c>
      <c r="S43">
        <f t="shared" si="1"/>
        <v>6193.4830891829479</v>
      </c>
      <c r="U43">
        <f t="shared" si="13"/>
        <v>0.17329698399999999</v>
      </c>
      <c r="V43">
        <f t="shared" si="14"/>
        <v>0.01</v>
      </c>
      <c r="W43">
        <f t="shared" si="15"/>
        <v>0.21273557839069443</v>
      </c>
      <c r="X43">
        <f t="shared" si="16"/>
        <v>3.6866434124602915E-2</v>
      </c>
      <c r="Y43">
        <f t="shared" si="17"/>
        <v>2.1273557839069442E-3</v>
      </c>
      <c r="Z43">
        <f t="shared" si="18"/>
        <v>0.17374178848218458</v>
      </c>
      <c r="AB43">
        <f t="shared" si="19"/>
        <v>1481.4804292034103</v>
      </c>
      <c r="AC43">
        <f t="shared" si="2"/>
        <v>1076.0668288488109</v>
      </c>
      <c r="AE43">
        <f t="shared" si="3"/>
        <v>0</v>
      </c>
      <c r="AF43">
        <f t="shared" si="24"/>
        <v>0</v>
      </c>
      <c r="AG43">
        <f t="shared" si="24"/>
        <v>-2.171772356027307</v>
      </c>
      <c r="AH43">
        <f t="shared" si="5"/>
        <v>-36866.434124602914</v>
      </c>
      <c r="AI43">
        <f t="shared" si="25"/>
        <v>-36868.605896958943</v>
      </c>
      <c r="AJ43">
        <f t="shared" si="7"/>
        <v>405.41360035459934</v>
      </c>
      <c r="AK43">
        <f t="shared" si="22"/>
        <v>103.70363004423872</v>
      </c>
      <c r="AL43">
        <f t="shared" si="8"/>
        <v>-36359.488666560101</v>
      </c>
      <c r="AN43">
        <f t="shared" si="26"/>
        <v>0</v>
      </c>
      <c r="AO43">
        <f t="shared" si="26"/>
        <v>0</v>
      </c>
      <c r="AP43">
        <f t="shared" si="26"/>
        <v>-2.3339599208111961E-2</v>
      </c>
      <c r="AQ43">
        <f t="shared" si="26"/>
        <v>-396.19612723796683</v>
      </c>
      <c r="AR43">
        <f t="shared" si="26"/>
        <v>-396.21946683717499</v>
      </c>
      <c r="AS43">
        <f t="shared" si="26"/>
        <v>4.3568981433683245</v>
      </c>
      <c r="AT43">
        <f t="shared" si="26"/>
        <v>1.114481982856778</v>
      </c>
      <c r="AU43">
        <f t="shared" si="23"/>
        <v>-390.74808671094979</v>
      </c>
      <c r="AW43">
        <v>40</v>
      </c>
      <c r="AX43">
        <f>IF(Z43&gt;0, (R43*SUMPRODUCT(K43:$K$98, X43:$X$98)-K43*$AZ$3)/Z43, 0)</f>
        <v>6193.4830891829479</v>
      </c>
    </row>
    <row r="44" spans="5:50" x14ac:dyDescent="0.25">
      <c r="E44">
        <v>2044</v>
      </c>
      <c r="F44" s="5">
        <f>EconomicRates!C84</f>
        <v>3.5571999999999999E-2</v>
      </c>
      <c r="G44" s="5">
        <f>EconomicRates!D84</f>
        <v>7.0000000000000007E-2</v>
      </c>
      <c r="H44" s="5">
        <f t="shared" si="10"/>
        <v>0.12000000000000001</v>
      </c>
      <c r="I44" s="5">
        <f t="shared" si="11"/>
        <v>1.1200000000000001</v>
      </c>
      <c r="J44">
        <f t="shared" si="12"/>
        <v>0.89285714285714279</v>
      </c>
      <c r="K44">
        <f t="shared" si="20"/>
        <v>9.5953555199059081E-3</v>
      </c>
      <c r="L44" s="2">
        <v>41</v>
      </c>
      <c r="M44" s="6">
        <v>0.19491187900000001</v>
      </c>
      <c r="Q44" s="4">
        <f t="shared" si="21"/>
        <v>12.5</v>
      </c>
      <c r="R44">
        <f t="shared" si="0"/>
        <v>1000000</v>
      </c>
      <c r="S44">
        <f t="shared" si="1"/>
        <v>5330.0879827511426</v>
      </c>
      <c r="U44">
        <f t="shared" si="13"/>
        <v>0.19491187900000001</v>
      </c>
      <c r="V44">
        <f t="shared" si="14"/>
        <v>0.01</v>
      </c>
      <c r="W44">
        <f t="shared" si="15"/>
        <v>0.17374178848218458</v>
      </c>
      <c r="X44">
        <f t="shared" si="16"/>
        <v>3.3864338453883154E-2</v>
      </c>
      <c r="Y44">
        <f t="shared" si="17"/>
        <v>1.7374178848218458E-3</v>
      </c>
      <c r="Z44">
        <f t="shared" si="18"/>
        <v>0.13814003214347959</v>
      </c>
      <c r="AB44">
        <f t="shared" si="19"/>
        <v>1076.0668288488109</v>
      </c>
      <c r="AC44">
        <f t="shared" si="2"/>
        <v>736.29852526481704</v>
      </c>
      <c r="AE44">
        <f t="shared" si="3"/>
        <v>0</v>
      </c>
      <c r="AF44">
        <f t="shared" si="24"/>
        <v>0</v>
      </c>
      <c r="AG44">
        <f t="shared" si="24"/>
        <v>-1.7267504017934949</v>
      </c>
      <c r="AH44">
        <f t="shared" si="5"/>
        <v>-33864.338453883152</v>
      </c>
      <c r="AI44">
        <f t="shared" si="25"/>
        <v>-33866.065204284947</v>
      </c>
      <c r="AJ44">
        <f t="shared" si="7"/>
        <v>339.76830358399388</v>
      </c>
      <c r="AK44">
        <f t="shared" si="22"/>
        <v>75.324678019416766</v>
      </c>
      <c r="AL44">
        <f t="shared" si="8"/>
        <v>-33450.972222681536</v>
      </c>
      <c r="AN44">
        <f t="shared" si="26"/>
        <v>0</v>
      </c>
      <c r="AO44">
        <f t="shared" si="26"/>
        <v>0</v>
      </c>
      <c r="AP44">
        <f t="shared" si="26"/>
        <v>-1.6568783999348958E-2</v>
      </c>
      <c r="AQ44">
        <f t="shared" si="26"/>
        <v>-324.94036691142963</v>
      </c>
      <c r="AR44">
        <f t="shared" si="26"/>
        <v>-324.95693569542897</v>
      </c>
      <c r="AS44">
        <f t="shared" si="26"/>
        <v>3.2601976672837423</v>
      </c>
      <c r="AT44">
        <f t="shared" si="26"/>
        <v>0.72276706501874588</v>
      </c>
      <c r="AU44">
        <f t="shared" si="23"/>
        <v>-320.97397096312648</v>
      </c>
      <c r="AW44">
        <v>41</v>
      </c>
      <c r="AX44">
        <f>IF(Z44&gt;0, (R44*SUMPRODUCT(K44:$K$98, X44:$X$98)-K44*$AZ$3)/Z44, 0)</f>
        <v>5330.0879827511426</v>
      </c>
    </row>
    <row r="45" spans="5:50" x14ac:dyDescent="0.25">
      <c r="E45">
        <v>2045</v>
      </c>
      <c r="F45" s="5">
        <f>EconomicRates!C85</f>
        <v>3.5571999999999999E-2</v>
      </c>
      <c r="G45" s="5">
        <f>EconomicRates!D85</f>
        <v>7.0000000000000007E-2</v>
      </c>
      <c r="H45" s="5">
        <f t="shared" si="10"/>
        <v>0.12000000000000001</v>
      </c>
      <c r="I45" s="5">
        <f t="shared" si="11"/>
        <v>1.1200000000000001</v>
      </c>
      <c r="J45">
        <f t="shared" si="12"/>
        <v>0.89285714285714279</v>
      </c>
      <c r="K45">
        <f t="shared" si="20"/>
        <v>8.5672817142017025E-3</v>
      </c>
      <c r="L45" s="2">
        <v>42</v>
      </c>
      <c r="M45" s="6">
        <v>0.21714087100000001</v>
      </c>
      <c r="Q45" s="4">
        <f t="shared" si="21"/>
        <v>12.5</v>
      </c>
      <c r="R45">
        <f t="shared" si="0"/>
        <v>1000000</v>
      </c>
      <c r="S45">
        <f t="shared" si="1"/>
        <v>4324.9166279631409</v>
      </c>
      <c r="U45">
        <f t="shared" si="13"/>
        <v>0.21714087100000001</v>
      </c>
      <c r="V45">
        <f t="shared" si="14"/>
        <v>0.01</v>
      </c>
      <c r="W45">
        <f t="shared" si="15"/>
        <v>0.13814003214347959</v>
      </c>
      <c r="X45">
        <f t="shared" si="16"/>
        <v>2.9995846899603155E-2</v>
      </c>
      <c r="Y45">
        <f t="shared" si="17"/>
        <v>1.381400321434796E-3</v>
      </c>
      <c r="Z45">
        <f t="shared" si="18"/>
        <v>0.10676278492244162</v>
      </c>
      <c r="AB45">
        <f t="shared" si="19"/>
        <v>736.29852526481704</v>
      </c>
      <c r="AC45">
        <f t="shared" si="2"/>
        <v>461.74014375872025</v>
      </c>
      <c r="AE45">
        <f t="shared" si="3"/>
        <v>0</v>
      </c>
      <c r="AF45">
        <f t="shared" si="24"/>
        <v>0</v>
      </c>
      <c r="AG45">
        <f t="shared" si="24"/>
        <v>-1.3345348115305202</v>
      </c>
      <c r="AH45">
        <f t="shared" si="5"/>
        <v>-29995.846899603155</v>
      </c>
      <c r="AI45">
        <f t="shared" si="25"/>
        <v>-29997.181434414684</v>
      </c>
      <c r="AJ45">
        <f t="shared" si="7"/>
        <v>274.55838150609679</v>
      </c>
      <c r="AK45">
        <f t="shared" si="22"/>
        <v>51.540896768537195</v>
      </c>
      <c r="AL45">
        <f t="shared" si="8"/>
        <v>-29671.082156140052</v>
      </c>
      <c r="AN45">
        <f t="shared" si="26"/>
        <v>0</v>
      </c>
      <c r="AO45">
        <f t="shared" si="26"/>
        <v>0</v>
      </c>
      <c r="AP45">
        <f t="shared" si="26"/>
        <v>-1.143333568779104E-2</v>
      </c>
      <c r="AQ45">
        <f t="shared" si="26"/>
        <v>-256.98287064496395</v>
      </c>
      <c r="AR45">
        <f t="shared" si="26"/>
        <v>-256.99430398065169</v>
      </c>
      <c r="AS45">
        <f t="shared" si="26"/>
        <v>2.352219001357998</v>
      </c>
      <c r="AT45">
        <f t="shared" si="26"/>
        <v>0.44156538241864635</v>
      </c>
      <c r="AU45">
        <f t="shared" si="23"/>
        <v>-254.2005195968751</v>
      </c>
      <c r="AW45">
        <v>42</v>
      </c>
      <c r="AX45">
        <f>IF(Z45&gt;0, (R45*SUMPRODUCT(K45:$K$98, X45:$X$98)-K45*$AZ$3)/Z45, 0)</f>
        <v>4324.9166279631409</v>
      </c>
    </row>
    <row r="46" spans="5:50" x14ac:dyDescent="0.25">
      <c r="E46">
        <v>2046</v>
      </c>
      <c r="F46" s="5">
        <f>EconomicRates!C86</f>
        <v>3.5571999999999999E-2</v>
      </c>
      <c r="G46" s="5">
        <f>EconomicRates!D86</f>
        <v>7.0000000000000007E-2</v>
      </c>
      <c r="H46" s="5">
        <f t="shared" si="10"/>
        <v>0.12000000000000001</v>
      </c>
      <c r="I46" s="5">
        <f t="shared" si="11"/>
        <v>1.1200000000000001</v>
      </c>
      <c r="J46">
        <f t="shared" si="12"/>
        <v>0.89285714285714279</v>
      </c>
      <c r="K46">
        <f t="shared" si="20"/>
        <v>7.6493586733943769E-3</v>
      </c>
      <c r="L46" s="2">
        <v>43</v>
      </c>
      <c r="M46" s="6">
        <v>0.240684854</v>
      </c>
      <c r="Q46" s="4">
        <f t="shared" si="21"/>
        <v>12.5</v>
      </c>
      <c r="R46">
        <f t="shared" si="0"/>
        <v>1000000</v>
      </c>
      <c r="S46">
        <f t="shared" si="1"/>
        <v>3121.804982287571</v>
      </c>
      <c r="U46">
        <f t="shared" si="13"/>
        <v>0.240684854</v>
      </c>
      <c r="V46">
        <f t="shared" si="14"/>
        <v>0.01</v>
      </c>
      <c r="W46">
        <f t="shared" si="15"/>
        <v>0.10676278492244162</v>
      </c>
      <c r="X46">
        <f t="shared" si="16"/>
        <v>2.5696185301691262E-2</v>
      </c>
      <c r="Y46">
        <f t="shared" si="17"/>
        <v>1.0676278492244163E-3</v>
      </c>
      <c r="Z46">
        <f t="shared" si="18"/>
        <v>7.9998971771525942E-2</v>
      </c>
      <c r="AB46">
        <f t="shared" si="19"/>
        <v>461.74014375872025</v>
      </c>
      <c r="AC46">
        <f t="shared" si="2"/>
        <v>249.74118865423245</v>
      </c>
      <c r="AE46">
        <f t="shared" si="3"/>
        <v>0</v>
      </c>
      <c r="AF46">
        <f t="shared" si="24"/>
        <v>0</v>
      </c>
      <c r="AG46">
        <f t="shared" si="24"/>
        <v>-0.99998714714407433</v>
      </c>
      <c r="AH46">
        <f t="shared" si="5"/>
        <v>-25696.185301691261</v>
      </c>
      <c r="AI46">
        <f t="shared" si="25"/>
        <v>-25697.185288838406</v>
      </c>
      <c r="AJ46">
        <f t="shared" si="7"/>
        <v>211.99895510448781</v>
      </c>
      <c r="AK46">
        <f t="shared" si="22"/>
        <v>32.321810063110419</v>
      </c>
      <c r="AL46">
        <f t="shared" si="8"/>
        <v>-25452.864523670807</v>
      </c>
      <c r="AN46">
        <f t="shared" si="26"/>
        <v>0</v>
      </c>
      <c r="AO46">
        <f t="shared" si="26"/>
        <v>0</v>
      </c>
      <c r="AP46">
        <f t="shared" si="26"/>
        <v>-7.6492603572894243E-3</v>
      </c>
      <c r="AQ46">
        <f t="shared" si="26"/>
        <v>-196.55933791064115</v>
      </c>
      <c r="AR46">
        <f t="shared" si="26"/>
        <v>-196.56698717099843</v>
      </c>
      <c r="AS46">
        <f t="shared" si="26"/>
        <v>1.621656045979059</v>
      </c>
      <c r="AT46">
        <f t="shared" si="26"/>
        <v>0.24724111814605934</v>
      </c>
      <c r="AU46">
        <f t="shared" si="23"/>
        <v>-194.69809000687331</v>
      </c>
      <c r="AW46">
        <v>43</v>
      </c>
      <c r="AX46">
        <f>IF(Z46&gt;0, (R46*SUMPRODUCT(K46:$K$98, X46:$X$98)-K46*$AZ$3)/Z46, 0)</f>
        <v>3121.804982287571</v>
      </c>
    </row>
    <row r="47" spans="5:50" x14ac:dyDescent="0.25">
      <c r="E47">
        <v>2047</v>
      </c>
      <c r="F47" s="5">
        <f>EconomicRates!C87</f>
        <v>3.5571999999999999E-2</v>
      </c>
      <c r="G47" s="5">
        <f>EconomicRates!D87</f>
        <v>7.0000000000000007E-2</v>
      </c>
      <c r="H47" s="5">
        <f t="shared" si="10"/>
        <v>0.12000000000000001</v>
      </c>
      <c r="I47" s="5">
        <f t="shared" si="11"/>
        <v>1.1200000000000001</v>
      </c>
      <c r="J47">
        <f t="shared" si="12"/>
        <v>0.89285714285714279</v>
      </c>
      <c r="K47">
        <f t="shared" si="20"/>
        <v>6.8297845298164071E-3</v>
      </c>
      <c r="L47" s="2">
        <v>44</v>
      </c>
      <c r="M47" s="6">
        <v>0.26560892699999999</v>
      </c>
      <c r="Q47" s="4">
        <f t="shared" si="21"/>
        <v>12.5</v>
      </c>
      <c r="R47">
        <f t="shared" si="0"/>
        <v>1000000</v>
      </c>
      <c r="S47">
        <f t="shared" si="1"/>
        <v>1610.7884315838721</v>
      </c>
      <c r="U47">
        <f t="shared" si="13"/>
        <v>0.26560892699999999</v>
      </c>
      <c r="V47">
        <f t="shared" si="14"/>
        <v>0.01</v>
      </c>
      <c r="W47">
        <f t="shared" si="15"/>
        <v>7.9998971771525942E-2</v>
      </c>
      <c r="X47">
        <f t="shared" si="16"/>
        <v>2.1248441053338295E-2</v>
      </c>
      <c r="Y47">
        <f t="shared" si="17"/>
        <v>7.9998971771525948E-4</v>
      </c>
      <c r="Z47">
        <f t="shared" si="18"/>
        <v>5.7950541000472387E-2</v>
      </c>
      <c r="AB47">
        <f t="shared" si="19"/>
        <v>249.74118865423245</v>
      </c>
      <c r="AC47">
        <f t="shared" si="2"/>
        <v>93.346061047587796</v>
      </c>
      <c r="AE47">
        <f t="shared" si="3"/>
        <v>0</v>
      </c>
      <c r="AF47">
        <f t="shared" si="24"/>
        <v>0</v>
      </c>
      <c r="AG47">
        <f t="shared" si="24"/>
        <v>-0.7243817625059048</v>
      </c>
      <c r="AH47">
        <f t="shared" si="5"/>
        <v>-21248.441053338294</v>
      </c>
      <c r="AI47">
        <f t="shared" si="25"/>
        <v>-21249.1654351008</v>
      </c>
      <c r="AJ47">
        <f t="shared" si="7"/>
        <v>156.39512760664465</v>
      </c>
      <c r="AK47">
        <f t="shared" si="22"/>
        <v>17.481883205796272</v>
      </c>
      <c r="AL47">
        <f t="shared" si="8"/>
        <v>-21075.288424288359</v>
      </c>
      <c r="AN47">
        <f t="shared" si="26"/>
        <v>0</v>
      </c>
      <c r="AO47">
        <f t="shared" si="26"/>
        <v>0</v>
      </c>
      <c r="AP47">
        <f t="shared" si="26"/>
        <v>-4.9473713552439713E-3</v>
      </c>
      <c r="AQ47">
        <f t="shared" si="26"/>
        <v>-145.12227398880572</v>
      </c>
      <c r="AR47">
        <f t="shared" si="26"/>
        <v>-145.12722136016097</v>
      </c>
      <c r="AS47">
        <f t="shared" si="26"/>
        <v>1.0681450230665246</v>
      </c>
      <c r="AT47">
        <f t="shared" si="26"/>
        <v>0.11939749547100463</v>
      </c>
      <c r="AU47">
        <f t="shared" si="23"/>
        <v>-143.93967884162345</v>
      </c>
      <c r="AW47">
        <v>44</v>
      </c>
      <c r="AX47">
        <f>IF(Z47&gt;0, (R47*SUMPRODUCT(K47:$K$98, X47:$X$98)-K47*$AZ$3)/Z47, 0)</f>
        <v>1610.7884315838721</v>
      </c>
    </row>
    <row r="48" spans="5:50" x14ac:dyDescent="0.25">
      <c r="E48">
        <v>2048</v>
      </c>
      <c r="F48" s="5">
        <f>EconomicRates!C88</f>
        <v>3.5571999999999999E-2</v>
      </c>
      <c r="G48" s="5">
        <f>EconomicRates!D88</f>
        <v>7.0000000000000007E-2</v>
      </c>
      <c r="H48" s="5">
        <f t="shared" si="10"/>
        <v>0.12000000000000001</v>
      </c>
      <c r="I48" s="5">
        <f t="shared" si="11"/>
        <v>1.1200000000000001</v>
      </c>
      <c r="J48">
        <f t="shared" si="12"/>
        <v>0.89285714285714279</v>
      </c>
      <c r="K48">
        <f t="shared" si="20"/>
        <v>6.0980219016217915E-3</v>
      </c>
      <c r="L48" s="2">
        <v>45</v>
      </c>
      <c r="M48" s="6">
        <v>0.29099302900000001</v>
      </c>
      <c r="Q48" s="4">
        <f t="shared" si="21"/>
        <v>12.5</v>
      </c>
      <c r="R48">
        <f t="shared" si="0"/>
        <v>1000000</v>
      </c>
      <c r="S48">
        <f t="shared" si="1"/>
        <v>-392.89465879091125</v>
      </c>
      <c r="U48">
        <f t="shared" si="13"/>
        <v>0.29099302900000001</v>
      </c>
      <c r="V48">
        <f t="shared" si="14"/>
        <v>0.01</v>
      </c>
      <c r="W48">
        <f t="shared" si="15"/>
        <v>5.7950541000472387E-2</v>
      </c>
      <c r="X48">
        <f t="shared" si="16"/>
        <v>1.686320345791615E-2</v>
      </c>
      <c r="Y48">
        <f t="shared" si="17"/>
        <v>5.7950541000472387E-4</v>
      </c>
      <c r="Z48">
        <f t="shared" si="18"/>
        <v>4.0507832132551512E-2</v>
      </c>
      <c r="AB48">
        <f t="shared" si="19"/>
        <v>93.346061047587796</v>
      </c>
      <c r="AC48">
        <f t="shared" si="2"/>
        <v>-15.915310884078337</v>
      </c>
      <c r="AE48">
        <f t="shared" si="3"/>
        <v>0</v>
      </c>
      <c r="AF48">
        <f t="shared" si="24"/>
        <v>0</v>
      </c>
      <c r="AG48">
        <f t="shared" si="24"/>
        <v>-0.50634790165689392</v>
      </c>
      <c r="AH48">
        <f t="shared" si="5"/>
        <v>-16863.203457916148</v>
      </c>
      <c r="AI48">
        <f t="shared" si="25"/>
        <v>-16863.709805817805</v>
      </c>
      <c r="AJ48">
        <f t="shared" si="7"/>
        <v>109.26137193166613</v>
      </c>
      <c r="AK48">
        <f t="shared" si="22"/>
        <v>6.5342242733311462</v>
      </c>
      <c r="AL48">
        <f t="shared" si="8"/>
        <v>-16747.914209612809</v>
      </c>
      <c r="AN48">
        <f t="shared" si="26"/>
        <v>0</v>
      </c>
      <c r="AO48">
        <f t="shared" si="26"/>
        <v>0</v>
      </c>
      <c r="AP48">
        <f t="shared" si="26"/>
        <v>-3.0877205941439762E-3</v>
      </c>
      <c r="AQ48">
        <f t="shared" si="26"/>
        <v>-102.832184017877</v>
      </c>
      <c r="AR48">
        <f t="shared" si="26"/>
        <v>-102.83527173847115</v>
      </c>
      <c r="AS48">
        <f t="shared" si="26"/>
        <v>0.66627823904054451</v>
      </c>
      <c r="AT48">
        <f t="shared" si="26"/>
        <v>3.9845842728882065E-2</v>
      </c>
      <c r="AU48">
        <f t="shared" si="23"/>
        <v>-102.12914765670172</v>
      </c>
      <c r="AW48">
        <v>45</v>
      </c>
      <c r="AX48">
        <f>IF(Z48&gt;0, (R48*SUMPRODUCT(K48:$K$98, X48:$X$98)-K48*$AZ$3)/Z48, 0)</f>
        <v>-392.89465879091125</v>
      </c>
    </row>
    <row r="49" spans="5:50" x14ac:dyDescent="0.25">
      <c r="E49">
        <v>2049</v>
      </c>
      <c r="F49" s="5">
        <f>EconomicRates!C89</f>
        <v>3.5571999999999999E-2</v>
      </c>
      <c r="G49" s="5">
        <f>EconomicRates!D89</f>
        <v>7.0000000000000007E-2</v>
      </c>
      <c r="H49" s="5">
        <f t="shared" si="10"/>
        <v>0.12000000000000001</v>
      </c>
      <c r="I49" s="5">
        <f t="shared" si="11"/>
        <v>1.1200000000000001</v>
      </c>
      <c r="J49">
        <f t="shared" si="12"/>
        <v>0.89285714285714279</v>
      </c>
      <c r="K49">
        <f t="shared" si="20"/>
        <v>5.4446624121623132E-3</v>
      </c>
      <c r="L49" s="2">
        <v>46</v>
      </c>
      <c r="M49" s="6">
        <v>0.31752069599999999</v>
      </c>
      <c r="Q49" s="4">
        <f t="shared" si="21"/>
        <v>12.5</v>
      </c>
      <c r="R49">
        <f t="shared" si="0"/>
        <v>1000000</v>
      </c>
      <c r="S49">
        <f t="shared" si="1"/>
        <v>-3183.7985065674461</v>
      </c>
      <c r="U49">
        <f t="shared" si="13"/>
        <v>0.31752069599999999</v>
      </c>
      <c r="V49">
        <f t="shared" si="14"/>
        <v>0.01</v>
      </c>
      <c r="W49">
        <f t="shared" si="15"/>
        <v>4.0507832132551512E-2</v>
      </c>
      <c r="X49">
        <f t="shared" si="16"/>
        <v>1.286207505217892E-2</v>
      </c>
      <c r="Y49">
        <f t="shared" si="17"/>
        <v>4.0507832132551515E-4</v>
      </c>
      <c r="Z49">
        <f t="shared" si="18"/>
        <v>2.7240678759047076E-2</v>
      </c>
      <c r="AB49">
        <f t="shared" si="19"/>
        <v>-15.915310884078337</v>
      </c>
      <c r="AC49">
        <f t="shared" si="2"/>
        <v>-86.728832350937637</v>
      </c>
      <c r="AE49">
        <f t="shared" si="3"/>
        <v>0</v>
      </c>
      <c r="AF49">
        <f t="shared" si="24"/>
        <v>0</v>
      </c>
      <c r="AG49">
        <f t="shared" si="24"/>
        <v>-0.34050848448808846</v>
      </c>
      <c r="AH49">
        <f t="shared" si="5"/>
        <v>-12862.07505217892</v>
      </c>
      <c r="AI49">
        <f t="shared" si="25"/>
        <v>-12862.415560663409</v>
      </c>
      <c r="AJ49">
        <f t="shared" si="7"/>
        <v>70.813521466859299</v>
      </c>
      <c r="AK49">
        <f t="shared" si="22"/>
        <v>-1.1140717618854836</v>
      </c>
      <c r="AL49">
        <f t="shared" si="8"/>
        <v>-12792.716110958434</v>
      </c>
      <c r="AN49">
        <f t="shared" si="26"/>
        <v>0</v>
      </c>
      <c r="AO49">
        <f t="shared" si="26"/>
        <v>0</v>
      </c>
      <c r="AP49">
        <f t="shared" si="26"/>
        <v>-1.8539537465146493E-3</v>
      </c>
      <c r="AQ49">
        <f t="shared" si="26"/>
        <v>-70.029656579009185</v>
      </c>
      <c r="AR49">
        <f t="shared" si="26"/>
        <v>-70.031510532755703</v>
      </c>
      <c r="AS49">
        <f t="shared" si="26"/>
        <v>0.38555571860345789</v>
      </c>
      <c r="AT49">
        <f t="shared" si="26"/>
        <v>-6.0657446463893358E-3</v>
      </c>
      <c r="AU49">
        <f t="shared" si="23"/>
        <v>-69.65202055879864</v>
      </c>
      <c r="AW49">
        <v>46</v>
      </c>
      <c r="AX49">
        <f>IF(Z49&gt;0, (R49*SUMPRODUCT(K49:$K$98, X49:$X$98)-K49*$AZ$3)/Z49, 0)</f>
        <v>-3183.7985065674461</v>
      </c>
    </row>
    <row r="50" spans="5:50" x14ac:dyDescent="0.25">
      <c r="E50">
        <v>2050</v>
      </c>
      <c r="F50" s="5">
        <f>EconomicRates!C90</f>
        <v>3.5571999999999999E-2</v>
      </c>
      <c r="G50" s="5">
        <f>EconomicRates!D90</f>
        <v>7.0000000000000007E-2</v>
      </c>
      <c r="H50" s="5">
        <f t="shared" si="10"/>
        <v>0.12000000000000001</v>
      </c>
      <c r="I50" s="5">
        <f t="shared" si="11"/>
        <v>1.1200000000000001</v>
      </c>
      <c r="J50">
        <f t="shared" si="12"/>
        <v>0.89285714285714279</v>
      </c>
      <c r="K50">
        <f t="shared" si="20"/>
        <v>4.8613057251449222E-3</v>
      </c>
      <c r="L50" s="2">
        <v>47</v>
      </c>
      <c r="M50" s="6">
        <v>0.344227385</v>
      </c>
      <c r="Q50" s="4">
        <f t="shared" si="21"/>
        <v>12.5</v>
      </c>
      <c r="R50">
        <f t="shared" si="0"/>
        <v>1000000</v>
      </c>
      <c r="S50">
        <f t="shared" si="1"/>
        <v>-7286.0170279957774</v>
      </c>
      <c r="U50">
        <f t="shared" si="13"/>
        <v>0.344227385</v>
      </c>
      <c r="V50">
        <f t="shared" si="14"/>
        <v>0.01</v>
      </c>
      <c r="W50">
        <f t="shared" si="15"/>
        <v>2.7240678759047076E-2</v>
      </c>
      <c r="X50">
        <f t="shared" si="16"/>
        <v>9.3769876148518203E-3</v>
      </c>
      <c r="Y50">
        <f t="shared" si="17"/>
        <v>2.7240678759047075E-4</v>
      </c>
      <c r="Z50">
        <f t="shared" si="18"/>
        <v>1.7591284356604783E-2</v>
      </c>
      <c r="AB50">
        <f t="shared" si="19"/>
        <v>-86.728832350937637</v>
      </c>
      <c r="AC50">
        <f t="shared" si="2"/>
        <v>-128.1703973665382</v>
      </c>
      <c r="AE50">
        <f t="shared" si="3"/>
        <v>0</v>
      </c>
      <c r="AF50">
        <f t="shared" si="24"/>
        <v>0</v>
      </c>
      <c r="AG50">
        <f t="shared" si="24"/>
        <v>-0.21989105445755977</v>
      </c>
      <c r="AH50">
        <f t="shared" si="5"/>
        <v>-9376.9876148518197</v>
      </c>
      <c r="AI50">
        <f t="shared" si="25"/>
        <v>-9377.2075059062772</v>
      </c>
      <c r="AJ50">
        <f t="shared" si="7"/>
        <v>41.44156501560056</v>
      </c>
      <c r="AK50">
        <f t="shared" si="22"/>
        <v>-6.0710182645656348</v>
      </c>
      <c r="AL50">
        <f t="shared" si="8"/>
        <v>-9341.8369591552419</v>
      </c>
      <c r="AN50">
        <f t="shared" si="26"/>
        <v>0</v>
      </c>
      <c r="AO50">
        <f t="shared" si="26"/>
        <v>0</v>
      </c>
      <c r="AP50">
        <f t="shared" si="26"/>
        <v>-1.0689576419426893E-3</v>
      </c>
      <c r="AQ50">
        <f t="shared" si="26"/>
        <v>-45.584403576692182</v>
      </c>
      <c r="AR50">
        <f t="shared" si="26"/>
        <v>-45.585472534334123</v>
      </c>
      <c r="AS50">
        <f t="shared" si="26"/>
        <v>0.20146011726930452</v>
      </c>
      <c r="AT50">
        <f t="shared" si="26"/>
        <v>-2.9513075846992309E-2</v>
      </c>
      <c r="AU50">
        <f t="shared" si="23"/>
        <v>-45.413525492911809</v>
      </c>
      <c r="AW50">
        <v>47</v>
      </c>
      <c r="AX50">
        <f>IF(Z50&gt;0, (R50*SUMPRODUCT(K50:$K$98, X50:$X$98)-K50*$AZ$3)/Z50, 0)</f>
        <v>-7286.0170279957774</v>
      </c>
    </row>
    <row r="51" spans="5:50" x14ac:dyDescent="0.25">
      <c r="E51">
        <v>2051</v>
      </c>
      <c r="F51" s="5">
        <f>EconomicRates!C91</f>
        <v>3.5571999999999999E-2</v>
      </c>
      <c r="G51" s="5">
        <f>EconomicRates!D91</f>
        <v>7.0000000000000007E-2</v>
      </c>
      <c r="H51" s="5">
        <f t="shared" si="10"/>
        <v>0.12000000000000001</v>
      </c>
      <c r="I51" s="5">
        <f t="shared" si="11"/>
        <v>1.1200000000000001</v>
      </c>
      <c r="J51">
        <f t="shared" si="12"/>
        <v>0.89285714285714279</v>
      </c>
      <c r="K51">
        <f t="shared" si="20"/>
        <v>4.3404515403079663E-3</v>
      </c>
      <c r="L51" s="2">
        <v>48</v>
      </c>
      <c r="M51" s="6">
        <v>0.370496828</v>
      </c>
      <c r="Q51" s="4">
        <f t="shared" si="21"/>
        <v>12.5</v>
      </c>
      <c r="R51">
        <f t="shared" si="0"/>
        <v>1000000</v>
      </c>
      <c r="S51">
        <f t="shared" si="1"/>
        <v>-13601.731657510647</v>
      </c>
      <c r="U51">
        <f t="shared" si="13"/>
        <v>0.370496828</v>
      </c>
      <c r="V51">
        <f t="shared" si="14"/>
        <v>0.01</v>
      </c>
      <c r="W51">
        <f t="shared" si="15"/>
        <v>1.7591284356604783E-2</v>
      </c>
      <c r="X51">
        <f t="shared" si="16"/>
        <v>6.5175150545680929E-3</v>
      </c>
      <c r="Y51">
        <f t="shared" si="17"/>
        <v>1.7591284356604782E-4</v>
      </c>
      <c r="Z51">
        <f t="shared" si="18"/>
        <v>1.0897856458470643E-2</v>
      </c>
      <c r="AB51">
        <f t="shared" si="19"/>
        <v>-128.1703973665382</v>
      </c>
      <c r="AC51">
        <f t="shared" si="2"/>
        <v>-148.22971919018701</v>
      </c>
      <c r="AE51">
        <f t="shared" si="3"/>
        <v>0</v>
      </c>
      <c r="AF51">
        <f t="shared" si="24"/>
        <v>0</v>
      </c>
      <c r="AG51">
        <f t="shared" si="24"/>
        <v>-0.13622320573088303</v>
      </c>
      <c r="AH51">
        <f t="shared" si="5"/>
        <v>-6517.5150545680926</v>
      </c>
      <c r="AI51">
        <f t="shared" si="25"/>
        <v>-6517.6512777738235</v>
      </c>
      <c r="AJ51">
        <f t="shared" si="7"/>
        <v>20.059321823648816</v>
      </c>
      <c r="AK51">
        <f t="shared" si="22"/>
        <v>-8.9719278156576738</v>
      </c>
      <c r="AL51">
        <f t="shared" si="8"/>
        <v>-6506.5638837658325</v>
      </c>
      <c r="AN51">
        <f t="shared" si="26"/>
        <v>0</v>
      </c>
      <c r="AO51">
        <f t="shared" si="26"/>
        <v>0</v>
      </c>
      <c r="AP51">
        <f t="shared" si="26"/>
        <v>-5.9127022314030026E-4</v>
      </c>
      <c r="AQ51">
        <f t="shared" si="26"/>
        <v>-28.288958257580436</v>
      </c>
      <c r="AR51">
        <f t="shared" si="26"/>
        <v>-28.289549527803576</v>
      </c>
      <c r="AS51">
        <f t="shared" si="26"/>
        <v>8.7066514306989709E-2</v>
      </c>
      <c r="AT51">
        <f t="shared" si="26"/>
        <v>-3.8942217907003238E-2</v>
      </c>
      <c r="AU51">
        <f t="shared" si="23"/>
        <v>-28.241425231403593</v>
      </c>
      <c r="AW51">
        <v>48</v>
      </c>
      <c r="AX51">
        <f>IF(Z51&gt;0, (R51*SUMPRODUCT(K51:$K$98, X51:$X$98)-K51*$AZ$3)/Z51, 0)</f>
        <v>-13601.731657510647</v>
      </c>
    </row>
    <row r="52" spans="5:50" x14ac:dyDescent="0.25">
      <c r="E52">
        <v>2052</v>
      </c>
      <c r="F52" s="5">
        <f>EconomicRates!C92</f>
        <v>3.5571999999999999E-2</v>
      </c>
      <c r="G52" s="5">
        <f>EconomicRates!D92</f>
        <v>7.0000000000000007E-2</v>
      </c>
      <c r="H52" s="5">
        <f t="shared" si="10"/>
        <v>0.12000000000000001</v>
      </c>
      <c r="I52" s="5">
        <f t="shared" si="11"/>
        <v>1.1200000000000001</v>
      </c>
      <c r="J52">
        <f t="shared" si="12"/>
        <v>0.89285714285714279</v>
      </c>
      <c r="K52">
        <f t="shared" si="20"/>
        <v>3.8754031609892553E-3</v>
      </c>
      <c r="L52" s="2">
        <v>49</v>
      </c>
      <c r="M52" s="6">
        <v>0.397394472</v>
      </c>
      <c r="Q52" s="4">
        <f t="shared" si="21"/>
        <v>12.5</v>
      </c>
      <c r="R52">
        <f t="shared" si="0"/>
        <v>1000000</v>
      </c>
      <c r="S52">
        <f t="shared" si="1"/>
        <v>-23803.860613426492</v>
      </c>
      <c r="U52">
        <f t="shared" si="13"/>
        <v>0.397394472</v>
      </c>
      <c r="V52">
        <f t="shared" si="14"/>
        <v>0.01</v>
      </c>
      <c r="W52">
        <f t="shared" si="15"/>
        <v>1.0897856458470643E-2</v>
      </c>
      <c r="X52">
        <f t="shared" si="16"/>
        <v>4.330747913245731E-3</v>
      </c>
      <c r="Y52">
        <f t="shared" si="17"/>
        <v>1.0897856458470643E-4</v>
      </c>
      <c r="Z52">
        <f t="shared" si="18"/>
        <v>6.4581299806402053E-3</v>
      </c>
      <c r="AB52">
        <f t="shared" si="19"/>
        <v>-148.22971919018701</v>
      </c>
      <c r="AC52">
        <f t="shared" si="2"/>
        <v>-153.72842588255017</v>
      </c>
      <c r="AE52">
        <f t="shared" si="3"/>
        <v>0</v>
      </c>
      <c r="AF52">
        <f t="shared" si="24"/>
        <v>0</v>
      </c>
      <c r="AG52">
        <f t="shared" si="24"/>
        <v>-8.072662475800256E-2</v>
      </c>
      <c r="AH52">
        <f t="shared" si="5"/>
        <v>-4330.7479132457311</v>
      </c>
      <c r="AI52">
        <f t="shared" si="25"/>
        <v>-4330.8286398704895</v>
      </c>
      <c r="AJ52">
        <f t="shared" si="7"/>
        <v>5.4987066923631573</v>
      </c>
      <c r="AK52">
        <f t="shared" si="22"/>
        <v>-10.376080343313092</v>
      </c>
      <c r="AL52">
        <f t="shared" si="8"/>
        <v>-4335.7060135214397</v>
      </c>
      <c r="AN52">
        <f t="shared" si="26"/>
        <v>0</v>
      </c>
      <c r="AO52">
        <f t="shared" si="26"/>
        <v>0</v>
      </c>
      <c r="AP52">
        <f t="shared" si="26"/>
        <v>-3.1284821676315659E-4</v>
      </c>
      <c r="AQ52">
        <f t="shared" si="26"/>
        <v>-16.783394152440128</v>
      </c>
      <c r="AR52">
        <f t="shared" si="26"/>
        <v>-16.783707000656893</v>
      </c>
      <c r="AS52">
        <f t="shared" si="26"/>
        <v>2.1309705296936952E-2</v>
      </c>
      <c r="AT52">
        <f t="shared" si="26"/>
        <v>-4.0211494561154033E-2</v>
      </c>
      <c r="AU52">
        <f t="shared" si="23"/>
        <v>-16.802608789921109</v>
      </c>
      <c r="AW52">
        <v>49</v>
      </c>
      <c r="AX52">
        <f>IF(Z52&gt;0, (R52*SUMPRODUCT(K52:$K$98, X52:$X$98)-K52*$AZ$3)/Z52, 0)</f>
        <v>-23803.860613426492</v>
      </c>
    </row>
    <row r="53" spans="5:50" x14ac:dyDescent="0.25">
      <c r="E53">
        <v>2053</v>
      </c>
      <c r="F53" s="5">
        <f>EconomicRates!C93</f>
        <v>3.5571999999999999E-2</v>
      </c>
      <c r="G53" s="5">
        <f>EconomicRates!D93</f>
        <v>7.0000000000000007E-2</v>
      </c>
      <c r="H53" s="5">
        <f t="shared" si="10"/>
        <v>0.12000000000000001</v>
      </c>
      <c r="I53" s="5">
        <f t="shared" si="11"/>
        <v>1.1200000000000001</v>
      </c>
      <c r="J53">
        <f t="shared" si="12"/>
        <v>0.89285714285714279</v>
      </c>
      <c r="K53">
        <f t="shared" si="20"/>
        <v>3.4601813937404063E-3</v>
      </c>
      <c r="L53" s="2">
        <v>50</v>
      </c>
      <c r="M53" s="6">
        <v>0.424762996</v>
      </c>
      <c r="Q53" s="4">
        <f t="shared" si="21"/>
        <v>12.5</v>
      </c>
      <c r="R53">
        <f t="shared" si="0"/>
        <v>1000000</v>
      </c>
      <c r="S53">
        <f t="shared" si="1"/>
        <v>-41136.436820473718</v>
      </c>
      <c r="U53">
        <f t="shared" si="13"/>
        <v>0.424762996</v>
      </c>
      <c r="V53">
        <f t="shared" si="14"/>
        <v>0.01</v>
      </c>
      <c r="W53">
        <f t="shared" si="15"/>
        <v>6.4581299806402053E-3</v>
      </c>
      <c r="X53">
        <f t="shared" si="16"/>
        <v>2.7431746391341555E-3</v>
      </c>
      <c r="Y53">
        <f t="shared" si="17"/>
        <v>6.4581299806402059E-5</v>
      </c>
      <c r="Z53">
        <f t="shared" si="18"/>
        <v>3.6503740416996477E-3</v>
      </c>
      <c r="AB53">
        <f t="shared" si="19"/>
        <v>-153.72842588255017</v>
      </c>
      <c r="AC53">
        <f t="shared" si="2"/>
        <v>-150.16338113747486</v>
      </c>
      <c r="AE53">
        <f t="shared" si="3"/>
        <v>0</v>
      </c>
      <c r="AF53">
        <f t="shared" si="24"/>
        <v>0</v>
      </c>
      <c r="AG53">
        <f t="shared" si="24"/>
        <v>-4.5629675521245597E-2</v>
      </c>
      <c r="AH53">
        <f t="shared" si="5"/>
        <v>-2743.1746391341553</v>
      </c>
      <c r="AI53">
        <f t="shared" si="25"/>
        <v>-2743.2202688096768</v>
      </c>
      <c r="AJ53">
        <f t="shared" si="7"/>
        <v>-3.565044745075312</v>
      </c>
      <c r="AK53">
        <f t="shared" si="22"/>
        <v>-10.760989811778513</v>
      </c>
      <c r="AL53">
        <f t="shared" si="8"/>
        <v>-2757.5463033665305</v>
      </c>
      <c r="AN53">
        <f t="shared" si="26"/>
        <v>0</v>
      </c>
      <c r="AO53">
        <f t="shared" si="26"/>
        <v>0</v>
      </c>
      <c r="AP53">
        <f t="shared" si="26"/>
        <v>-1.5788695424102608E-4</v>
      </c>
      <c r="AQ53">
        <f t="shared" si="26"/>
        <v>-9.4918818461125571</v>
      </c>
      <c r="AR53">
        <f t="shared" si="26"/>
        <v>-9.4920397330667985</v>
      </c>
      <c r="AS53">
        <f t="shared" si="26"/>
        <v>-1.2335701494761604E-2</v>
      </c>
      <c r="AT53">
        <f t="shared" si="26"/>
        <v>-3.7234976724946085E-2</v>
      </c>
      <c r="AU53">
        <f t="shared" si="23"/>
        <v>-9.5416104112865074</v>
      </c>
      <c r="AW53">
        <v>50</v>
      </c>
      <c r="AX53">
        <f>IF(Z53&gt;0, (R53*SUMPRODUCT(K53:$K$98, X53:$X$98)-K53*$AZ$3)/Z53, 0)</f>
        <v>-41136.436820473718</v>
      </c>
    </row>
    <row r="54" spans="5:50" x14ac:dyDescent="0.25">
      <c r="E54">
        <v>2054</v>
      </c>
      <c r="F54" s="5">
        <f>EconomicRates!C94</f>
        <v>3.5571999999999999E-2</v>
      </c>
      <c r="G54" s="5">
        <f>EconomicRates!D94</f>
        <v>7.0000000000000007E-2</v>
      </c>
      <c r="H54" s="5">
        <f t="shared" si="10"/>
        <v>0.12000000000000001</v>
      </c>
      <c r="I54" s="5">
        <f t="shared" si="11"/>
        <v>1.1200000000000001</v>
      </c>
      <c r="J54">
        <f t="shared" si="12"/>
        <v>0.89285714285714279</v>
      </c>
      <c r="K54">
        <f t="shared" si="20"/>
        <v>3.0894476729825052E-3</v>
      </c>
      <c r="L54" s="2">
        <v>51</v>
      </c>
      <c r="M54" s="6">
        <v>0.45242554800000001</v>
      </c>
      <c r="Q54" s="4">
        <f t="shared" si="21"/>
        <v>12.5</v>
      </c>
      <c r="R54">
        <f t="shared" si="0"/>
        <v>1000000</v>
      </c>
      <c r="S54">
        <f t="shared" si="1"/>
        <v>-72100.884542983127</v>
      </c>
      <c r="U54">
        <f t="shared" si="13"/>
        <v>0.45242554800000001</v>
      </c>
      <c r="V54">
        <f t="shared" si="14"/>
        <v>0.01</v>
      </c>
      <c r="W54">
        <f t="shared" si="15"/>
        <v>3.6503740416996477E-3</v>
      </c>
      <c r="X54">
        <f t="shared" si="16"/>
        <v>1.651522476220938E-3</v>
      </c>
      <c r="Y54">
        <f t="shared" si="17"/>
        <v>3.6503740416996478E-5</v>
      </c>
      <c r="Z54">
        <f t="shared" si="18"/>
        <v>1.9623478250617131E-3</v>
      </c>
      <c r="AB54">
        <f t="shared" si="19"/>
        <v>-150.16338113747486</v>
      </c>
      <c r="AC54">
        <f t="shared" si="2"/>
        <v>-141.48701396794863</v>
      </c>
      <c r="AE54">
        <f t="shared" si="3"/>
        <v>0</v>
      </c>
      <c r="AF54">
        <f t="shared" si="24"/>
        <v>0</v>
      </c>
      <c r="AG54">
        <f t="shared" si="24"/>
        <v>-2.4529347813271415E-2</v>
      </c>
      <c r="AH54">
        <f t="shared" si="5"/>
        <v>-1651.522476220938</v>
      </c>
      <c r="AI54">
        <f t="shared" si="25"/>
        <v>-1651.5470055687513</v>
      </c>
      <c r="AJ54">
        <f t="shared" si="7"/>
        <v>-8.6763671695262303</v>
      </c>
      <c r="AK54">
        <f t="shared" si="22"/>
        <v>-10.511436679623241</v>
      </c>
      <c r="AL54">
        <f t="shared" si="8"/>
        <v>-1670.7348094179008</v>
      </c>
      <c r="AN54">
        <f t="shared" si="26"/>
        <v>0</v>
      </c>
      <c r="AO54">
        <f t="shared" si="26"/>
        <v>0</v>
      </c>
      <c r="AP54">
        <f t="shared" si="26"/>
        <v>-7.5782136521489874E-5</v>
      </c>
      <c r="AQ54">
        <f t="shared" si="26"/>
        <v>-5.1022922710390812</v>
      </c>
      <c r="AR54">
        <f t="shared" si="26"/>
        <v>-5.1023680531756028</v>
      </c>
      <c r="AS54">
        <f t="shared" si="26"/>
        <v>-2.6805182361834618E-2</v>
      </c>
      <c r="AT54">
        <f t="shared" si="26"/>
        <v>-3.2474533589564973E-2</v>
      </c>
      <c r="AU54">
        <f t="shared" si="23"/>
        <v>-5.1616477691270033</v>
      </c>
      <c r="AW54">
        <v>51</v>
      </c>
      <c r="AX54">
        <f>IF(Z54&gt;0, (R54*SUMPRODUCT(K54:$K$98, X54:$X$98)-K54*$AZ$3)/Z54, 0)</f>
        <v>-72100.884542983127</v>
      </c>
    </row>
    <row r="55" spans="5:50" x14ac:dyDescent="0.25">
      <c r="E55">
        <v>2055</v>
      </c>
      <c r="F55" s="5">
        <f>EconomicRates!C95</f>
        <v>3.5571999999999999E-2</v>
      </c>
      <c r="G55" s="5">
        <f>EconomicRates!D95</f>
        <v>7.0000000000000007E-2</v>
      </c>
      <c r="H55" s="5">
        <f t="shared" si="10"/>
        <v>0.12000000000000001</v>
      </c>
      <c r="I55" s="5">
        <f t="shared" si="11"/>
        <v>1.1200000000000001</v>
      </c>
      <c r="J55">
        <f t="shared" si="12"/>
        <v>0.89285714285714279</v>
      </c>
      <c r="K55">
        <f t="shared" si="20"/>
        <v>2.758435422305808E-3</v>
      </c>
      <c r="L55" s="2">
        <v>52</v>
      </c>
      <c r="M55" s="6">
        <v>0.48020744799999998</v>
      </c>
      <c r="Q55" s="4">
        <f t="shared" si="21"/>
        <v>12.5</v>
      </c>
      <c r="R55">
        <f t="shared" si="0"/>
        <v>1000000</v>
      </c>
      <c r="S55">
        <f t="shared" si="1"/>
        <v>-130316.79195199684</v>
      </c>
      <c r="U55">
        <f t="shared" si="13"/>
        <v>0.48020744799999998</v>
      </c>
      <c r="V55">
        <f t="shared" si="14"/>
        <v>0.01</v>
      </c>
      <c r="W55">
        <f t="shared" si="15"/>
        <v>1.9623478250617131E-3</v>
      </c>
      <c r="X55">
        <f t="shared" si="16"/>
        <v>9.4233404116123563E-4</v>
      </c>
      <c r="Y55">
        <f t="shared" si="17"/>
        <v>1.9623478250617133E-5</v>
      </c>
      <c r="Z55">
        <f t="shared" si="18"/>
        <v>1.0003903056498603E-3</v>
      </c>
      <c r="AB55">
        <f t="shared" si="19"/>
        <v>-141.48701396794863</v>
      </c>
      <c r="AC55">
        <f t="shared" si="2"/>
        <v>-130.36765533216737</v>
      </c>
      <c r="AE55">
        <f t="shared" si="3"/>
        <v>0</v>
      </c>
      <c r="AF55">
        <f t="shared" si="24"/>
        <v>0</v>
      </c>
      <c r="AG55">
        <f t="shared" si="24"/>
        <v>-1.2504878820623254E-2</v>
      </c>
      <c r="AH55">
        <f t="shared" si="5"/>
        <v>-942.33404116123563</v>
      </c>
      <c r="AI55">
        <f t="shared" si="25"/>
        <v>-942.3465460400563</v>
      </c>
      <c r="AJ55">
        <f t="shared" si="7"/>
        <v>-11.119358635781253</v>
      </c>
      <c r="AK55">
        <f t="shared" si="22"/>
        <v>-9.9040909777564057</v>
      </c>
      <c r="AL55">
        <f t="shared" si="8"/>
        <v>-963.36999565359395</v>
      </c>
      <c r="AN55">
        <f t="shared" si="26"/>
        <v>0</v>
      </c>
      <c r="AO55">
        <f t="shared" si="26"/>
        <v>0</v>
      </c>
      <c r="AP55">
        <f t="shared" si="26"/>
        <v>-3.4493900690448856E-5</v>
      </c>
      <c r="AQ55">
        <f t="shared" si="26"/>
        <v>-2.5993675987837315</v>
      </c>
      <c r="AR55">
        <f t="shared" si="26"/>
        <v>-2.5994020926844223</v>
      </c>
      <c r="AS55">
        <f t="shared" si="26"/>
        <v>-3.0672032734260994E-2</v>
      </c>
      <c r="AT55">
        <f t="shared" si="26"/>
        <v>-2.7319795378782635E-2</v>
      </c>
      <c r="AU55">
        <f t="shared" si="23"/>
        <v>-2.6573939207974657</v>
      </c>
      <c r="AW55">
        <v>52</v>
      </c>
      <c r="AX55">
        <f>IF(Z55&gt;0, (R55*SUMPRODUCT(K55:$K$98, X55:$X$98)-K55*$AZ$3)/Z55, 0)</f>
        <v>-130316.79195199684</v>
      </c>
    </row>
    <row r="56" spans="5:50" x14ac:dyDescent="0.25">
      <c r="E56">
        <v>2056</v>
      </c>
      <c r="F56" s="5">
        <f>EconomicRates!C96</f>
        <v>3.5571999999999999E-2</v>
      </c>
      <c r="G56" s="5">
        <f>EconomicRates!D96</f>
        <v>7.0000000000000007E-2</v>
      </c>
      <c r="H56" s="5">
        <f t="shared" si="10"/>
        <v>0.12000000000000001</v>
      </c>
      <c r="I56" s="5">
        <f t="shared" si="11"/>
        <v>1.1200000000000001</v>
      </c>
      <c r="J56">
        <f t="shared" si="12"/>
        <v>0.89285714285714279</v>
      </c>
      <c r="K56">
        <f t="shared" si="20"/>
        <v>2.4628887699159E-3</v>
      </c>
      <c r="L56" s="2">
        <v>53</v>
      </c>
      <c r="M56" s="6">
        <v>0.508136904</v>
      </c>
      <c r="Q56" s="4">
        <f t="shared" si="21"/>
        <v>12.5</v>
      </c>
      <c r="R56">
        <f t="shared" si="0"/>
        <v>1000000</v>
      </c>
      <c r="S56">
        <f t="shared" si="1"/>
        <v>-245790.10165494776</v>
      </c>
      <c r="U56">
        <f t="shared" si="13"/>
        <v>0.508136904</v>
      </c>
      <c r="V56">
        <f t="shared" si="14"/>
        <v>0.01</v>
      </c>
      <c r="W56">
        <f t="shared" si="15"/>
        <v>1.0003903056498603E-3</v>
      </c>
      <c r="X56">
        <f t="shared" si="16"/>
        <v>5.0833523270453376E-4</v>
      </c>
      <c r="Y56">
        <f t="shared" si="17"/>
        <v>1.0003903056498603E-5</v>
      </c>
      <c r="Z56">
        <f t="shared" si="18"/>
        <v>4.8205116988882799E-4</v>
      </c>
      <c r="AB56">
        <f t="shared" si="19"/>
        <v>-130.36765533216737</v>
      </c>
      <c r="AC56">
        <f t="shared" si="2"/>
        <v>-118.48340604986153</v>
      </c>
      <c r="AE56">
        <f t="shared" si="3"/>
        <v>0</v>
      </c>
      <c r="AF56">
        <f t="shared" si="24"/>
        <v>0</v>
      </c>
      <c r="AG56">
        <f t="shared" si="24"/>
        <v>-6.0256396236103502E-3</v>
      </c>
      <c r="AH56">
        <f t="shared" si="5"/>
        <v>-508.33523270453378</v>
      </c>
      <c r="AI56">
        <f t="shared" si="25"/>
        <v>-508.34125834415738</v>
      </c>
      <c r="AJ56">
        <f t="shared" si="7"/>
        <v>-11.884249282305845</v>
      </c>
      <c r="AK56">
        <f t="shared" si="22"/>
        <v>-9.1257358732517169</v>
      </c>
      <c r="AL56">
        <f t="shared" si="8"/>
        <v>-529.351243499715</v>
      </c>
      <c r="AN56">
        <f t="shared" si="26"/>
        <v>0</v>
      </c>
      <c r="AO56">
        <f t="shared" si="26"/>
        <v>0</v>
      </c>
      <c r="AP56">
        <f t="shared" si="26"/>
        <v>-1.4840480160550203E-5</v>
      </c>
      <c r="AQ56">
        <f t="shared" si="26"/>
        <v>-1.2519731359805819</v>
      </c>
      <c r="AR56">
        <f t="shared" si="26"/>
        <v>-1.2519879764607424</v>
      </c>
      <c r="AS56">
        <f t="shared" si="26"/>
        <v>-2.9269584096272162E-2</v>
      </c>
      <c r="AT56">
        <f t="shared" si="26"/>
        <v>-2.2475672399450322E-2</v>
      </c>
      <c r="AU56">
        <f t="shared" si="23"/>
        <v>-1.303733232956465</v>
      </c>
      <c r="AW56">
        <v>53</v>
      </c>
      <c r="AX56">
        <f>IF(Z56&gt;0, (R56*SUMPRODUCT(K56:$K$98, X56:$X$98)-K56*$AZ$3)/Z56, 0)</f>
        <v>-245790.10165494776</v>
      </c>
    </row>
    <row r="57" spans="5:50" x14ac:dyDescent="0.25">
      <c r="E57">
        <v>2057</v>
      </c>
      <c r="F57" s="5">
        <f>EconomicRates!C97</f>
        <v>3.5571999999999999E-2</v>
      </c>
      <c r="G57" s="5">
        <f>EconomicRates!D97</f>
        <v>7.0000000000000007E-2</v>
      </c>
      <c r="H57" s="5">
        <f t="shared" si="10"/>
        <v>0.12000000000000001</v>
      </c>
      <c r="I57" s="5">
        <f t="shared" si="11"/>
        <v>1.1200000000000001</v>
      </c>
      <c r="J57">
        <f t="shared" si="12"/>
        <v>0.89285714285714279</v>
      </c>
      <c r="K57">
        <f t="shared" si="20"/>
        <v>2.1990078302820534E-3</v>
      </c>
      <c r="L57" s="2">
        <v>54</v>
      </c>
      <c r="M57" s="6">
        <v>0.53626491099999996</v>
      </c>
      <c r="Q57" s="4">
        <f t="shared" si="21"/>
        <v>12.5</v>
      </c>
      <c r="R57">
        <f t="shared" si="0"/>
        <v>1000000</v>
      </c>
      <c r="S57">
        <f t="shared" si="1"/>
        <v>-488304.01634723728</v>
      </c>
      <c r="U57">
        <f t="shared" si="13"/>
        <v>0.53626491099999996</v>
      </c>
      <c r="V57">
        <f t="shared" si="14"/>
        <v>0.01</v>
      </c>
      <c r="W57">
        <f t="shared" si="15"/>
        <v>4.8205116988882799E-4</v>
      </c>
      <c r="X57">
        <f t="shared" si="16"/>
        <v>2.5850712771787821E-4</v>
      </c>
      <c r="Y57">
        <f t="shared" si="17"/>
        <v>4.8205116988882798E-6</v>
      </c>
      <c r="Z57">
        <f t="shared" si="18"/>
        <v>2.187235304720615E-4</v>
      </c>
      <c r="AB57">
        <f t="shared" si="19"/>
        <v>-118.48340604986153</v>
      </c>
      <c r="AC57">
        <f t="shared" si="2"/>
        <v>-106.80357839915497</v>
      </c>
      <c r="AE57">
        <f t="shared" si="3"/>
        <v>0</v>
      </c>
      <c r="AF57">
        <f t="shared" si="24"/>
        <v>0</v>
      </c>
      <c r="AG57">
        <f t="shared" si="24"/>
        <v>-2.7340441309007687E-3</v>
      </c>
      <c r="AH57">
        <f t="shared" si="5"/>
        <v>-258.50712771787823</v>
      </c>
      <c r="AI57">
        <f t="shared" si="25"/>
        <v>-258.50986176200911</v>
      </c>
      <c r="AJ57">
        <f t="shared" si="7"/>
        <v>-11.679827650706557</v>
      </c>
      <c r="AK57">
        <f t="shared" si="22"/>
        <v>-8.2938384234903086</v>
      </c>
      <c r="AL57">
        <f t="shared" si="8"/>
        <v>-278.48352783620595</v>
      </c>
      <c r="AN57">
        <f t="shared" si="26"/>
        <v>0</v>
      </c>
      <c r="AO57">
        <f t="shared" si="26"/>
        <v>0</v>
      </c>
      <c r="AP57">
        <f t="shared" si="26"/>
        <v>-6.012184452187482E-6</v>
      </c>
      <c r="AQ57">
        <f t="shared" si="26"/>
        <v>-0.56845919803533707</v>
      </c>
      <c r="AR57">
        <f t="shared" si="26"/>
        <v>-0.56846521021978924</v>
      </c>
      <c r="AS57">
        <f t="shared" si="26"/>
        <v>-2.5684032460248557E-2</v>
      </c>
      <c r="AT57">
        <f t="shared" si="26"/>
        <v>-1.823821563634935E-2</v>
      </c>
      <c r="AU57">
        <f t="shared" si="23"/>
        <v>-0.61238745831638708</v>
      </c>
      <c r="AW57">
        <v>54</v>
      </c>
      <c r="AX57">
        <f>IF(Z57&gt;0, (R57*SUMPRODUCT(K57:$K$98, X57:$X$98)-K57*$AZ$3)/Z57, 0)</f>
        <v>-488304.01634723728</v>
      </c>
    </row>
    <row r="58" spans="5:50" x14ac:dyDescent="0.25">
      <c r="E58">
        <v>2058</v>
      </c>
      <c r="F58" s="5">
        <f>EconomicRates!C98</f>
        <v>3.5571999999999999E-2</v>
      </c>
      <c r="G58" s="5">
        <f>EconomicRates!D98</f>
        <v>7.0000000000000007E-2</v>
      </c>
      <c r="H58" s="5">
        <f t="shared" si="10"/>
        <v>0.12000000000000001</v>
      </c>
      <c r="I58" s="5">
        <f t="shared" si="11"/>
        <v>1.1200000000000001</v>
      </c>
      <c r="J58">
        <f t="shared" si="12"/>
        <v>0.89285714285714279</v>
      </c>
      <c r="K58">
        <f t="shared" si="20"/>
        <v>1.9633998484661188E-3</v>
      </c>
      <c r="L58" s="2">
        <v>55</v>
      </c>
      <c r="M58" s="6">
        <v>0.564431978</v>
      </c>
      <c r="Q58" s="4">
        <f t="shared" si="21"/>
        <v>12.5</v>
      </c>
      <c r="R58">
        <f t="shared" si="0"/>
        <v>1000000</v>
      </c>
      <c r="S58">
        <f t="shared" si="1"/>
        <v>-1029479.9673944867</v>
      </c>
      <c r="U58">
        <f t="shared" si="13"/>
        <v>0.564431978</v>
      </c>
      <c r="V58">
        <f t="shared" si="14"/>
        <v>0.01</v>
      </c>
      <c r="W58">
        <f t="shared" si="15"/>
        <v>2.187235304720615E-4</v>
      </c>
      <c r="X58">
        <f t="shared" si="16"/>
        <v>1.2345455493948895E-4</v>
      </c>
      <c r="Y58">
        <f t="shared" si="17"/>
        <v>2.1872353047206151E-6</v>
      </c>
      <c r="Z58">
        <f t="shared" si="18"/>
        <v>9.308174022785194E-5</v>
      </c>
      <c r="AB58">
        <f t="shared" si="19"/>
        <v>-106.80357839915497</v>
      </c>
      <c r="AC58">
        <f t="shared" si="2"/>
        <v>-95.825786894791094</v>
      </c>
      <c r="AE58">
        <f t="shared" si="3"/>
        <v>0</v>
      </c>
      <c r="AF58">
        <f t="shared" si="24"/>
        <v>0</v>
      </c>
      <c r="AG58">
        <f t="shared" si="24"/>
        <v>-1.1635217528481493E-3</v>
      </c>
      <c r="AH58">
        <f t="shared" si="5"/>
        <v>-123.45455493948894</v>
      </c>
      <c r="AI58">
        <f t="shared" si="25"/>
        <v>-123.45571846124179</v>
      </c>
      <c r="AJ58">
        <f t="shared" si="7"/>
        <v>-10.977791504363879</v>
      </c>
      <c r="AK58">
        <f t="shared" si="22"/>
        <v>-7.4762504879408489</v>
      </c>
      <c r="AL58">
        <f t="shared" si="8"/>
        <v>-141.90976045354651</v>
      </c>
      <c r="AN58">
        <f t="shared" si="26"/>
        <v>0</v>
      </c>
      <c r="AO58">
        <f t="shared" si="26"/>
        <v>0</v>
      </c>
      <c r="AP58">
        <f t="shared" si="26"/>
        <v>-2.2844584332290892E-6</v>
      </c>
      <c r="AQ58">
        <f t="shared" si="26"/>
        <v>-0.24239065446064473</v>
      </c>
      <c r="AR58">
        <f t="shared" si="26"/>
        <v>-0.24239293891907795</v>
      </c>
      <c r="AS58">
        <f t="shared" si="26"/>
        <v>-2.1553794176160684E-2</v>
      </c>
      <c r="AT58">
        <f t="shared" si="26"/>
        <v>-1.4678869075117808E-2</v>
      </c>
      <c r="AU58">
        <f t="shared" si="23"/>
        <v>-0.27862560217035642</v>
      </c>
      <c r="AW58">
        <v>55</v>
      </c>
      <c r="AX58">
        <f>IF(Z58&gt;0, (R58*SUMPRODUCT(K58:$K$98, X58:$X$98)-K58*$AZ$3)/Z58, 0)</f>
        <v>-1029479.9673944867</v>
      </c>
    </row>
    <row r="59" spans="5:50" x14ac:dyDescent="0.25">
      <c r="E59">
        <v>2059</v>
      </c>
      <c r="F59" s="5">
        <f>EconomicRates!C99</f>
        <v>3.5571999999999999E-2</v>
      </c>
      <c r="G59" s="5">
        <f>EconomicRates!D99</f>
        <v>7.0000000000000007E-2</v>
      </c>
      <c r="H59" s="5">
        <f t="shared" si="10"/>
        <v>0.12000000000000001</v>
      </c>
      <c r="I59" s="5">
        <f t="shared" si="11"/>
        <v>1.1200000000000001</v>
      </c>
      <c r="J59">
        <f t="shared" si="12"/>
        <v>0.89285714285714279</v>
      </c>
      <c r="K59">
        <f t="shared" si="20"/>
        <v>1.7530355789876059E-3</v>
      </c>
      <c r="L59" s="2">
        <v>56</v>
      </c>
      <c r="M59" s="6">
        <v>0.59247427200000002</v>
      </c>
      <c r="Q59" s="4">
        <f t="shared" si="21"/>
        <v>12.5</v>
      </c>
      <c r="R59">
        <f t="shared" si="0"/>
        <v>1000000</v>
      </c>
      <c r="S59">
        <f t="shared" si="1"/>
        <v>-2317661.9979933538</v>
      </c>
      <c r="U59">
        <f t="shared" si="13"/>
        <v>0.59247427200000002</v>
      </c>
      <c r="V59">
        <f t="shared" si="14"/>
        <v>0.01</v>
      </c>
      <c r="W59">
        <f t="shared" si="15"/>
        <v>9.308174022785194E-5</v>
      </c>
      <c r="X59">
        <f t="shared" si="16"/>
        <v>5.5148536277989695E-5</v>
      </c>
      <c r="Y59">
        <f t="shared" si="17"/>
        <v>9.3081740227851943E-7</v>
      </c>
      <c r="Z59">
        <f t="shared" si="18"/>
        <v>3.7002386547583726E-5</v>
      </c>
      <c r="AB59">
        <f t="shared" si="19"/>
        <v>-95.825786894791094</v>
      </c>
      <c r="AC59">
        <f t="shared" si="2"/>
        <v>-85.759025136395294</v>
      </c>
      <c r="AE59">
        <f t="shared" si="3"/>
        <v>0</v>
      </c>
      <c r="AF59">
        <f t="shared" si="24"/>
        <v>0</v>
      </c>
      <c r="AG59">
        <f t="shared" si="24"/>
        <v>-4.6252983184479659E-4</v>
      </c>
      <c r="AH59">
        <f t="shared" si="5"/>
        <v>-55.148536277989699</v>
      </c>
      <c r="AI59">
        <f t="shared" si="25"/>
        <v>-55.148998807821542</v>
      </c>
      <c r="AJ59">
        <f t="shared" si="7"/>
        <v>-10.066761758395799</v>
      </c>
      <c r="AK59">
        <f t="shared" si="22"/>
        <v>-6.7078050826353772</v>
      </c>
      <c r="AL59">
        <f t="shared" si="8"/>
        <v>-71.923565648852716</v>
      </c>
      <c r="AN59">
        <f t="shared" si="26"/>
        <v>0</v>
      </c>
      <c r="AO59">
        <f t="shared" si="26"/>
        <v>0</v>
      </c>
      <c r="AP59">
        <f t="shared" si="26"/>
        <v>-8.1083125156708305E-7</v>
      </c>
      <c r="AQ59">
        <f t="shared" si="26"/>
        <v>-9.6677346224404659E-2</v>
      </c>
      <c r="AR59">
        <f t="shared" si="26"/>
        <v>-9.667815705565623E-2</v>
      </c>
      <c r="AS59">
        <f t="shared" si="26"/>
        <v>-1.7647391527659668E-2</v>
      </c>
      <c r="AT59">
        <f t="shared" si="26"/>
        <v>-1.1759020966773713E-2</v>
      </c>
      <c r="AU59">
        <f t="shared" si="23"/>
        <v>-0.12608456955008959</v>
      </c>
      <c r="AW59">
        <v>56</v>
      </c>
      <c r="AX59">
        <f>IF(Z59&gt;0, (R59*SUMPRODUCT(K59:$K$98, X59:$X$98)-K59*$AZ$3)/Z59, 0)</f>
        <v>-2317661.9979933538</v>
      </c>
    </row>
    <row r="60" spans="5:50" x14ac:dyDescent="0.25">
      <c r="E60">
        <v>2060</v>
      </c>
      <c r="F60" s="5">
        <f>EconomicRates!C100</f>
        <v>3.5571999999999999E-2</v>
      </c>
      <c r="G60" s="5">
        <f>EconomicRates!D100</f>
        <v>7.0000000000000007E-2</v>
      </c>
      <c r="H60" s="5">
        <f t="shared" si="10"/>
        <v>0.12000000000000001</v>
      </c>
      <c r="I60" s="5">
        <f t="shared" si="11"/>
        <v>1.1200000000000001</v>
      </c>
      <c r="J60">
        <f t="shared" si="12"/>
        <v>0.89285714285714279</v>
      </c>
      <c r="K60">
        <f t="shared" si="20"/>
        <v>1.5652103383817909E-3</v>
      </c>
      <c r="L60" s="2">
        <v>57</v>
      </c>
      <c r="M60" s="6">
        <v>0.62503115200000003</v>
      </c>
      <c r="Q60" s="4">
        <f t="shared" si="21"/>
        <v>12.5</v>
      </c>
      <c r="R60">
        <f t="shared" si="0"/>
        <v>1000000</v>
      </c>
      <c r="S60">
        <f t="shared" si="1"/>
        <v>-5675875.637815305</v>
      </c>
      <c r="U60">
        <f t="shared" si="13"/>
        <v>0.62503115200000003</v>
      </c>
      <c r="V60">
        <f t="shared" si="14"/>
        <v>0.01</v>
      </c>
      <c r="W60">
        <f t="shared" si="15"/>
        <v>3.7002386547583726E-5</v>
      </c>
      <c r="X60">
        <f t="shared" si="16"/>
        <v>2.3127644290585561E-5</v>
      </c>
      <c r="Y60">
        <f t="shared" si="17"/>
        <v>3.7002386547583724E-7</v>
      </c>
      <c r="Z60">
        <f t="shared" si="18"/>
        <v>1.3504718391522327E-5</v>
      </c>
      <c r="AB60">
        <f t="shared" si="19"/>
        <v>-85.759025136395294</v>
      </c>
      <c r="AC60">
        <f t="shared" si="2"/>
        <v>-76.651102113997865</v>
      </c>
      <c r="AE60">
        <f t="shared" si="3"/>
        <v>0</v>
      </c>
      <c r="AF60">
        <f t="shared" si="24"/>
        <v>0</v>
      </c>
      <c r="AG60">
        <f t="shared" si="24"/>
        <v>-1.6880897989402909E-4</v>
      </c>
      <c r="AH60">
        <f t="shared" si="5"/>
        <v>-23.127644290585561</v>
      </c>
      <c r="AI60">
        <f t="shared" si="25"/>
        <v>-23.127813099565454</v>
      </c>
      <c r="AJ60">
        <f t="shared" si="7"/>
        <v>-9.1079230223974292</v>
      </c>
      <c r="AK60">
        <f t="shared" si="22"/>
        <v>-6.0031317595476708</v>
      </c>
      <c r="AL60">
        <f t="shared" si="8"/>
        <v>-38.238867881510558</v>
      </c>
      <c r="AN60">
        <f t="shared" si="26"/>
        <v>0</v>
      </c>
      <c r="AO60">
        <f t="shared" si="26"/>
        <v>0</v>
      </c>
      <c r="AP60">
        <f t="shared" si="26"/>
        <v>-2.6422156054181824E-7</v>
      </c>
      <c r="AQ60">
        <f t="shared" si="26"/>
        <v>-3.6199627946041119E-2</v>
      </c>
      <c r="AR60">
        <f t="shared" si="26"/>
        <v>-3.6199892167601659E-2</v>
      </c>
      <c r="AS60">
        <f t="shared" si="26"/>
        <v>-1.4255815275841984E-2</v>
      </c>
      <c r="AT60">
        <f t="shared" si="26"/>
        <v>-9.3961638927120856E-3</v>
      </c>
      <c r="AU60">
        <f t="shared" si="23"/>
        <v>-5.9851871336155736E-2</v>
      </c>
      <c r="AW60">
        <v>57</v>
      </c>
      <c r="AX60">
        <f>IF(Z60&gt;0, (R60*SUMPRODUCT(K60:$K$98, X60:$X$98)-K60*$AZ$3)/Z60, 0)</f>
        <v>-5675875.637815305</v>
      </c>
    </row>
    <row r="61" spans="5:50" x14ac:dyDescent="0.25">
      <c r="E61">
        <v>2061</v>
      </c>
      <c r="F61" s="5">
        <f>EconomicRates!C101</f>
        <v>3.5571999999999999E-2</v>
      </c>
      <c r="G61" s="5">
        <f>EconomicRates!D101</f>
        <v>7.0000000000000007E-2</v>
      </c>
      <c r="H61" s="5">
        <f t="shared" si="10"/>
        <v>0.12000000000000001</v>
      </c>
      <c r="I61" s="5">
        <f t="shared" si="11"/>
        <v>1.1200000000000001</v>
      </c>
      <c r="J61">
        <f t="shared" si="12"/>
        <v>0.89285714285714279</v>
      </c>
      <c r="K61">
        <f t="shared" si="20"/>
        <v>1.3975092306980274E-3</v>
      </c>
      <c r="L61" s="2">
        <v>58</v>
      </c>
      <c r="M61" s="6">
        <v>0.65741117999999998</v>
      </c>
      <c r="Q61" s="4">
        <f t="shared" si="21"/>
        <v>12.5</v>
      </c>
      <c r="R61">
        <f t="shared" si="0"/>
        <v>1000000</v>
      </c>
      <c r="S61">
        <f t="shared" si="1"/>
        <v>-15244045.143576456</v>
      </c>
      <c r="U61">
        <f t="shared" si="13"/>
        <v>0.65741117999999998</v>
      </c>
      <c r="V61">
        <f t="shared" si="14"/>
        <v>0.01</v>
      </c>
      <c r="W61">
        <f t="shared" si="15"/>
        <v>1.3504718391522327E-5</v>
      </c>
      <c r="X61">
        <f t="shared" si="16"/>
        <v>8.8781528533383955E-6</v>
      </c>
      <c r="Y61">
        <f t="shared" si="17"/>
        <v>1.3504718391522326E-7</v>
      </c>
      <c r="Z61">
        <f t="shared" si="18"/>
        <v>4.4915183542687081E-6</v>
      </c>
      <c r="AB61">
        <f t="shared" si="19"/>
        <v>-76.651102113997865</v>
      </c>
      <c r="AC61">
        <f t="shared" si="2"/>
        <v>-68.468908555674417</v>
      </c>
      <c r="AE61">
        <f t="shared" si="3"/>
        <v>0</v>
      </c>
      <c r="AF61">
        <f t="shared" si="24"/>
        <v>0</v>
      </c>
      <c r="AG61">
        <f t="shared" si="24"/>
        <v>-5.6143979428358852E-5</v>
      </c>
      <c r="AH61">
        <f t="shared" si="5"/>
        <v>-8.8781528533383955</v>
      </c>
      <c r="AI61">
        <f t="shared" si="25"/>
        <v>-8.8782089973178238</v>
      </c>
      <c r="AJ61">
        <f t="shared" si="7"/>
        <v>-8.1821935583234477</v>
      </c>
      <c r="AK61">
        <f t="shared" si="22"/>
        <v>-5.3655771479798506</v>
      </c>
      <c r="AL61">
        <f t="shared" si="8"/>
        <v>-22.425979703621124</v>
      </c>
      <c r="AN61">
        <f t="shared" si="26"/>
        <v>0</v>
      </c>
      <c r="AO61">
        <f t="shared" si="26"/>
        <v>0</v>
      </c>
      <c r="AP61">
        <f t="shared" si="26"/>
        <v>-7.8461729499251662E-8</v>
      </c>
      <c r="AQ61">
        <f t="shared" si="26"/>
        <v>-1.2407300564088439E-2</v>
      </c>
      <c r="AR61">
        <f t="shared" si="26"/>
        <v>-1.2407379025817938E-2</v>
      </c>
      <c r="AS61">
        <f t="shared" si="26"/>
        <v>-1.1434691025114957E-2</v>
      </c>
      <c r="AT61">
        <f t="shared" si="26"/>
        <v>-7.498443592324237E-3</v>
      </c>
      <c r="AU61">
        <f t="shared" si="23"/>
        <v>-3.1340513643257135E-2</v>
      </c>
      <c r="AW61">
        <v>58</v>
      </c>
      <c r="AX61">
        <f>IF(Z61&gt;0, (R61*SUMPRODUCT(K61:$K$98, X61:$X$98)-K61*$AZ$3)/Z61, 0)</f>
        <v>-15244045.143576456</v>
      </c>
    </row>
    <row r="62" spans="5:50" x14ac:dyDescent="0.25">
      <c r="E62">
        <v>2062</v>
      </c>
      <c r="F62" s="5">
        <f>EconomicRates!C102</f>
        <v>3.5571999999999999E-2</v>
      </c>
      <c r="G62" s="5">
        <f>EconomicRates!D102</f>
        <v>7.0000000000000007E-2</v>
      </c>
      <c r="H62" s="5">
        <f t="shared" si="10"/>
        <v>0.12000000000000001</v>
      </c>
      <c r="I62" s="5">
        <f t="shared" si="11"/>
        <v>1.1200000000000001</v>
      </c>
      <c r="J62">
        <f t="shared" si="12"/>
        <v>0.89285714285714279</v>
      </c>
      <c r="K62">
        <f t="shared" si="20"/>
        <v>1.2477760988375245E-3</v>
      </c>
      <c r="L62" s="2">
        <v>59</v>
      </c>
      <c r="M62" s="6">
        <v>0.68957421399999996</v>
      </c>
      <c r="Q62" s="4">
        <f t="shared" si="21"/>
        <v>12.5</v>
      </c>
      <c r="R62">
        <f t="shared" si="0"/>
        <v>1000000</v>
      </c>
      <c r="S62">
        <f t="shared" si="1"/>
        <v>-45312670.733410373</v>
      </c>
      <c r="U62">
        <f t="shared" si="13"/>
        <v>0.68957421399999996</v>
      </c>
      <c r="V62">
        <f t="shared" si="14"/>
        <v>0.01</v>
      </c>
      <c r="W62">
        <f t="shared" si="15"/>
        <v>4.4915183542687081E-6</v>
      </c>
      <c r="X62">
        <f t="shared" si="16"/>
        <v>3.0972352388114176E-6</v>
      </c>
      <c r="Y62">
        <f t="shared" si="17"/>
        <v>4.4915183542687078E-8</v>
      </c>
      <c r="Z62">
        <f t="shared" si="18"/>
        <v>1.3493679319146033E-6</v>
      </c>
      <c r="AB62">
        <f t="shared" si="19"/>
        <v>-68.468908555674417</v>
      </c>
      <c r="AC62">
        <f t="shared" si="2"/>
        <v>-61.143464797069328</v>
      </c>
      <c r="AE62">
        <f t="shared" si="3"/>
        <v>0</v>
      </c>
      <c r="AF62">
        <f t="shared" si="24"/>
        <v>0</v>
      </c>
      <c r="AG62">
        <f t="shared" si="24"/>
        <v>-1.686709914893254E-5</v>
      </c>
      <c r="AH62">
        <f t="shared" si="5"/>
        <v>-3.0972352388114177</v>
      </c>
      <c r="AI62">
        <f t="shared" si="25"/>
        <v>-3.0972521059105667</v>
      </c>
      <c r="AJ62">
        <f t="shared" si="7"/>
        <v>-7.3254437586050898</v>
      </c>
      <c r="AK62">
        <f t="shared" si="22"/>
        <v>-4.7928235988972094</v>
      </c>
      <c r="AL62">
        <f t="shared" si="8"/>
        <v>-15.215519463412866</v>
      </c>
      <c r="AN62">
        <f t="shared" si="26"/>
        <v>0</v>
      </c>
      <c r="AO62">
        <f t="shared" si="26"/>
        <v>0</v>
      </c>
      <c r="AP62">
        <f t="shared" si="26"/>
        <v>-2.1046363174760773E-8</v>
      </c>
      <c r="AQ62">
        <f t="shared" si="26"/>
        <v>-3.8646561034662193E-3</v>
      </c>
      <c r="AR62">
        <f t="shared" si="26"/>
        <v>-3.8646771498293941E-3</v>
      </c>
      <c r="AS62">
        <f t="shared" si="26"/>
        <v>-9.140513635365952E-3</v>
      </c>
      <c r="AT62">
        <f t="shared" si="26"/>
        <v>-5.9803707326483843E-3</v>
      </c>
      <c r="AU62">
        <f t="shared" si="23"/>
        <v>-1.8985561517843728E-2</v>
      </c>
      <c r="AW62">
        <v>59</v>
      </c>
      <c r="AX62">
        <f>IF(Z62&gt;0, (R62*SUMPRODUCT(K62:$K$98, X62:$X$98)-K62*$AZ$3)/Z62, 0)</f>
        <v>-45312670.733410373</v>
      </c>
    </row>
    <row r="63" spans="5:50" x14ac:dyDescent="0.25">
      <c r="E63">
        <v>2063</v>
      </c>
      <c r="F63" s="5">
        <f>EconomicRates!C103</f>
        <v>3.5571999999999999E-2</v>
      </c>
      <c r="G63" s="5">
        <f>EconomicRates!D103</f>
        <v>7.0000000000000007E-2</v>
      </c>
      <c r="H63" s="5">
        <f t="shared" si="10"/>
        <v>0.12000000000000001</v>
      </c>
      <c r="I63" s="5">
        <f t="shared" si="11"/>
        <v>1.1200000000000001</v>
      </c>
      <c r="J63">
        <f t="shared" si="12"/>
        <v>0.89285714285714279</v>
      </c>
      <c r="K63">
        <f t="shared" si="20"/>
        <v>1.114085802533504E-3</v>
      </c>
      <c r="L63" s="2">
        <v>60</v>
      </c>
      <c r="M63" s="6">
        <v>0.72148010799999995</v>
      </c>
      <c r="Q63" s="4">
        <f t="shared" si="21"/>
        <v>12.5</v>
      </c>
      <c r="R63">
        <f t="shared" si="0"/>
        <v>1000000</v>
      </c>
      <c r="S63">
        <f t="shared" si="1"/>
        <v>-150678540.48428589</v>
      </c>
      <c r="U63">
        <f t="shared" si="13"/>
        <v>0.72148010799999995</v>
      </c>
      <c r="V63">
        <f t="shared" si="14"/>
        <v>0.01</v>
      </c>
      <c r="W63">
        <f t="shared" si="15"/>
        <v>1.3493679319146033E-6</v>
      </c>
      <c r="X63">
        <f t="shared" si="16"/>
        <v>9.7354212124948454E-7</v>
      </c>
      <c r="Y63">
        <f t="shared" si="17"/>
        <v>1.3493679319146034E-8</v>
      </c>
      <c r="Z63">
        <f t="shared" si="18"/>
        <v>3.6233213134597272E-7</v>
      </c>
      <c r="AB63">
        <f t="shared" si="19"/>
        <v>-61.143464797069328</v>
      </c>
      <c r="AC63">
        <f t="shared" si="2"/>
        <v>-54.595676721771746</v>
      </c>
      <c r="AE63">
        <f t="shared" si="3"/>
        <v>0</v>
      </c>
      <c r="AF63">
        <f t="shared" si="24"/>
        <v>0</v>
      </c>
      <c r="AG63">
        <f t="shared" si="24"/>
        <v>-4.5291516418246586E-6</v>
      </c>
      <c r="AH63">
        <f t="shared" si="5"/>
        <v>-0.97354212124948458</v>
      </c>
      <c r="AI63">
        <f t="shared" si="25"/>
        <v>-0.97354665040112642</v>
      </c>
      <c r="AJ63">
        <f t="shared" si="7"/>
        <v>-6.5477880752975821</v>
      </c>
      <c r="AK63">
        <f t="shared" si="22"/>
        <v>-4.2800425357948537</v>
      </c>
      <c r="AL63">
        <f t="shared" si="8"/>
        <v>-11.801377261493563</v>
      </c>
      <c r="AN63">
        <f t="shared" si="26"/>
        <v>0</v>
      </c>
      <c r="AO63">
        <f t="shared" si="26"/>
        <v>0</v>
      </c>
      <c r="AP63">
        <f t="shared" si="26"/>
        <v>-5.0458635416781615E-9</v>
      </c>
      <c r="AQ63">
        <f t="shared" si="26"/>
        <v>-1.0846094554524018E-3</v>
      </c>
      <c r="AR63">
        <f t="shared" si="26"/>
        <v>-1.0846145013159436E-3</v>
      </c>
      <c r="AS63">
        <f t="shared" si="26"/>
        <v>-7.2947977326872143E-3</v>
      </c>
      <c r="AT63">
        <f t="shared" si="26"/>
        <v>-4.7683346233685434E-3</v>
      </c>
      <c r="AU63">
        <f t="shared" si="23"/>
        <v>-1.3147746857371701E-2</v>
      </c>
      <c r="AW63">
        <v>60</v>
      </c>
      <c r="AX63">
        <f>IF(Z63&gt;0, (R63*SUMPRODUCT(K63:$K$98, X63:$X$98)-K63*$AZ$3)/Z63, 0)</f>
        <v>-150678540.48428589</v>
      </c>
    </row>
    <row r="64" spans="5:50" x14ac:dyDescent="0.25">
      <c r="E64">
        <v>2064</v>
      </c>
      <c r="F64" s="5">
        <f>EconomicRates!C104</f>
        <v>3.5571999999999999E-2</v>
      </c>
      <c r="G64" s="5">
        <f>EconomicRates!D104</f>
        <v>7.0000000000000007E-2</v>
      </c>
      <c r="H64" s="5">
        <f t="shared" si="10"/>
        <v>0.12000000000000001</v>
      </c>
      <c r="I64" s="5">
        <f t="shared" si="11"/>
        <v>1.1200000000000001</v>
      </c>
      <c r="J64">
        <f t="shared" si="12"/>
        <v>0.89285714285714279</v>
      </c>
      <c r="K64">
        <f t="shared" si="20"/>
        <v>9.9471946654777136E-4</v>
      </c>
      <c r="L64" s="2">
        <v>61</v>
      </c>
      <c r="M64" s="6">
        <v>0.75308980400000003</v>
      </c>
      <c r="Q64" s="4">
        <f t="shared" si="21"/>
        <v>12.5</v>
      </c>
      <c r="R64">
        <f t="shared" si="0"/>
        <v>1000000</v>
      </c>
      <c r="S64">
        <f t="shared" si="1"/>
        <v>-567881771.91155505</v>
      </c>
      <c r="U64">
        <f t="shared" si="13"/>
        <v>0.75308980400000003</v>
      </c>
      <c r="V64">
        <f t="shared" si="14"/>
        <v>0.01</v>
      </c>
      <c r="W64">
        <f t="shared" si="15"/>
        <v>3.6233213134597272E-7</v>
      </c>
      <c r="X64">
        <f t="shared" si="16"/>
        <v>2.7286863377824085E-7</v>
      </c>
      <c r="Y64">
        <f t="shared" si="17"/>
        <v>3.6233213134597273E-9</v>
      </c>
      <c r="Z64">
        <f t="shared" si="18"/>
        <v>8.584017625427214E-8</v>
      </c>
      <c r="AB64">
        <f t="shared" si="19"/>
        <v>-54.595676721771746</v>
      </c>
      <c r="AC64">
        <f t="shared" si="2"/>
        <v>-48.747071392476258</v>
      </c>
      <c r="AE64">
        <f t="shared" si="3"/>
        <v>0</v>
      </c>
      <c r="AF64">
        <f t="shared" si="24"/>
        <v>0</v>
      </c>
      <c r="AG64">
        <f t="shared" si="24"/>
        <v>-1.0730022031784019E-6</v>
      </c>
      <c r="AH64">
        <f t="shared" si="5"/>
        <v>-0.27286863377824083</v>
      </c>
      <c r="AI64">
        <f t="shared" si="25"/>
        <v>-0.27286970678044403</v>
      </c>
      <c r="AJ64">
        <f t="shared" si="7"/>
        <v>-5.8486053292954878</v>
      </c>
      <c r="AK64">
        <f t="shared" si="22"/>
        <v>-3.8216973705240225</v>
      </c>
      <c r="AL64">
        <f t="shared" si="8"/>
        <v>-9.9431724065999543</v>
      </c>
      <c r="AN64">
        <f t="shared" si="26"/>
        <v>0</v>
      </c>
      <c r="AO64">
        <f t="shared" si="26"/>
        <v>0</v>
      </c>
      <c r="AP64">
        <f t="shared" si="26"/>
        <v>-1.0673361791502033E-9</v>
      </c>
      <c r="AQ64">
        <f t="shared" si="26"/>
        <v>-2.7142774182951088E-4</v>
      </c>
      <c r="AR64">
        <f t="shared" si="26"/>
        <v>-2.7142880916569006E-4</v>
      </c>
      <c r="AS64">
        <f t="shared" si="26"/>
        <v>-5.8177215732052607E-3</v>
      </c>
      <c r="AT64">
        <f t="shared" si="26"/>
        <v>-3.8015167697146761E-3</v>
      </c>
      <c r="AU64">
        <f t="shared" si="23"/>
        <v>-9.8906671520856259E-3</v>
      </c>
      <c r="AW64">
        <v>61</v>
      </c>
      <c r="AX64">
        <f>IF(Z64&gt;0, (R64*SUMPRODUCT(K64:$K$98, X64:$X$98)-K64*$AZ$3)/Z64, 0)</f>
        <v>-567881771.91155505</v>
      </c>
    </row>
    <row r="65" spans="5:50" x14ac:dyDescent="0.25">
      <c r="E65">
        <v>2065</v>
      </c>
      <c r="F65" s="5">
        <f>EconomicRates!C105</f>
        <v>3.5571999999999999E-2</v>
      </c>
      <c r="G65" s="5">
        <f>EconomicRates!D105</f>
        <v>7.0000000000000007E-2</v>
      </c>
      <c r="H65" s="5">
        <f t="shared" si="10"/>
        <v>0.12000000000000001</v>
      </c>
      <c r="I65" s="5">
        <f t="shared" si="11"/>
        <v>1.1200000000000001</v>
      </c>
      <c r="J65">
        <f t="shared" si="12"/>
        <v>0.89285714285714279</v>
      </c>
      <c r="K65">
        <f t="shared" si="20"/>
        <v>8.8814238084622432E-4</v>
      </c>
      <c r="L65" s="2">
        <v>62</v>
      </c>
      <c r="M65" s="6">
        <v>0.78453892300000005</v>
      </c>
      <c r="Q65" s="4">
        <f t="shared" si="21"/>
        <v>12.5</v>
      </c>
      <c r="R65">
        <f t="shared" si="0"/>
        <v>1000000</v>
      </c>
      <c r="S65">
        <f t="shared" si="1"/>
        <v>-2467815488.1849852</v>
      </c>
      <c r="U65">
        <f t="shared" si="13"/>
        <v>0.78453892300000005</v>
      </c>
      <c r="V65">
        <f t="shared" si="14"/>
        <v>0.01</v>
      </c>
      <c r="W65">
        <f t="shared" si="15"/>
        <v>8.584017625427214E-8</v>
      </c>
      <c r="X65">
        <f t="shared" si="16"/>
        <v>6.7344959428656847E-8</v>
      </c>
      <c r="Y65">
        <f t="shared" si="17"/>
        <v>8.5840176254272139E-10</v>
      </c>
      <c r="Z65">
        <f t="shared" si="18"/>
        <v>1.7636815063072573E-8</v>
      </c>
      <c r="AB65">
        <f t="shared" si="19"/>
        <v>-48.747071392476258</v>
      </c>
      <c r="AC65">
        <f t="shared" si="2"/>
        <v>-43.524405374904738</v>
      </c>
      <c r="AE65">
        <f t="shared" si="3"/>
        <v>0</v>
      </c>
      <c r="AF65">
        <f t="shared" si="24"/>
        <v>0</v>
      </c>
      <c r="AG65">
        <f t="shared" si="24"/>
        <v>-2.2046018828840717E-7</v>
      </c>
      <c r="AH65">
        <f t="shared" si="5"/>
        <v>-6.7344959428656842E-2</v>
      </c>
      <c r="AI65">
        <f t="shared" si="25"/>
        <v>-6.7345179888845128E-2</v>
      </c>
      <c r="AJ65">
        <f t="shared" si="7"/>
        <v>-5.2226660175715196</v>
      </c>
      <c r="AK65">
        <f t="shared" si="22"/>
        <v>-3.4122949974733383</v>
      </c>
      <c r="AL65">
        <f t="shared" si="8"/>
        <v>-8.7023061949337031</v>
      </c>
      <c r="AN65">
        <f t="shared" si="26"/>
        <v>0</v>
      </c>
      <c r="AO65">
        <f t="shared" si="26"/>
        <v>0</v>
      </c>
      <c r="AP65">
        <f t="shared" si="26"/>
        <v>-1.9580003650827284E-10</v>
      </c>
      <c r="AQ65">
        <f t="shared" si="26"/>
        <v>-5.9811912604959667E-5</v>
      </c>
      <c r="AR65">
        <f t="shared" si="26"/>
        <v>-5.9812108404996178E-5</v>
      </c>
      <c r="AS65">
        <f t="shared" si="26"/>
        <v>-4.6384710312106382E-3</v>
      </c>
      <c r="AT65">
        <f t="shared" si="26"/>
        <v>-3.0306038032056315E-3</v>
      </c>
      <c r="AU65">
        <f t="shared" si="23"/>
        <v>-7.7288869428212663E-3</v>
      </c>
      <c r="AW65">
        <v>62</v>
      </c>
      <c r="AX65">
        <f>IF(Z65&gt;0, (R65*SUMPRODUCT(K65:$K$98, X65:$X$98)-K65*$AZ$3)/Z65, 0)</f>
        <v>-2467815488.1849852</v>
      </c>
    </row>
    <row r="66" spans="5:50" x14ac:dyDescent="0.25">
      <c r="E66">
        <v>2066</v>
      </c>
      <c r="F66" s="5">
        <f>EconomicRates!C106</f>
        <v>3.5571999999999999E-2</v>
      </c>
      <c r="G66" s="5">
        <f>EconomicRates!D106</f>
        <v>7.0000000000000007E-2</v>
      </c>
      <c r="H66" s="5">
        <f t="shared" si="10"/>
        <v>0.12000000000000001</v>
      </c>
      <c r="I66" s="5">
        <f t="shared" si="11"/>
        <v>1.1200000000000001</v>
      </c>
      <c r="J66">
        <f t="shared" si="12"/>
        <v>0.89285714285714279</v>
      </c>
      <c r="K66">
        <f t="shared" si="20"/>
        <v>7.9298426861270028E-4</v>
      </c>
      <c r="L66" s="2">
        <v>63</v>
      </c>
      <c r="M66" s="6">
        <v>0.81598695700000001</v>
      </c>
      <c r="Q66" s="4">
        <f t="shared" si="21"/>
        <v>12.5</v>
      </c>
      <c r="R66">
        <f t="shared" si="0"/>
        <v>1000000</v>
      </c>
      <c r="S66">
        <f t="shared" si="1"/>
        <v>-12662324580.328236</v>
      </c>
      <c r="U66">
        <f t="shared" si="13"/>
        <v>0.81598695700000001</v>
      </c>
      <c r="V66">
        <f t="shared" si="14"/>
        <v>0.01</v>
      </c>
      <c r="W66">
        <f t="shared" si="15"/>
        <v>1.7636815063072573E-8</v>
      </c>
      <c r="X66">
        <f t="shared" si="16"/>
        <v>1.4391411054488352E-8</v>
      </c>
      <c r="Y66">
        <f t="shared" si="17"/>
        <v>1.7636815063072575E-10</v>
      </c>
      <c r="Z66">
        <f t="shared" si="18"/>
        <v>3.0690358579534949E-9</v>
      </c>
      <c r="AB66">
        <f t="shared" si="19"/>
        <v>-43.524405374904738</v>
      </c>
      <c r="AC66">
        <f t="shared" si="2"/>
        <v>-38.861128182073294</v>
      </c>
      <c r="AE66">
        <f t="shared" si="3"/>
        <v>0</v>
      </c>
      <c r="AF66">
        <f t="shared" si="24"/>
        <v>0</v>
      </c>
      <c r="AG66">
        <f t="shared" si="24"/>
        <v>-3.8362948224418687E-8</v>
      </c>
      <c r="AH66">
        <f t="shared" si="5"/>
        <v>-1.4391411054488353E-2</v>
      </c>
      <c r="AI66">
        <f t="shared" si="25"/>
        <v>-1.4391449417436577E-2</v>
      </c>
      <c r="AJ66">
        <f t="shared" si="7"/>
        <v>-4.663277192831444</v>
      </c>
      <c r="AK66">
        <f t="shared" si="22"/>
        <v>-3.0467083762433318</v>
      </c>
      <c r="AL66">
        <f t="shared" si="8"/>
        <v>-7.7243770184922127</v>
      </c>
      <c r="AN66">
        <f t="shared" si="26"/>
        <v>0</v>
      </c>
      <c r="AO66">
        <f t="shared" si="26"/>
        <v>0</v>
      </c>
      <c r="AP66">
        <f t="shared" si="26"/>
        <v>-3.0421214439567538E-11</v>
      </c>
      <c r="AQ66">
        <f t="shared" si="26"/>
        <v>-1.1412162569348176E-5</v>
      </c>
      <c r="AR66">
        <f t="shared" si="26"/>
        <v>-1.1412192990562616E-5</v>
      </c>
      <c r="AS66">
        <f t="shared" si="26"/>
        <v>-3.6979054540957289E-3</v>
      </c>
      <c r="AT66">
        <f t="shared" si="26"/>
        <v>-2.4159918134115063E-3</v>
      </c>
      <c r="AU66">
        <f t="shared" si="23"/>
        <v>-6.1253094604977977E-3</v>
      </c>
      <c r="AW66">
        <v>63</v>
      </c>
      <c r="AX66">
        <f>IF(Z66&gt;0, (R66*SUMPRODUCT(K66:$K$98, X66:$X$98)-K66*$AZ$3)/Z66, 0)</f>
        <v>-12662324580.328236</v>
      </c>
    </row>
    <row r="67" spans="5:50" x14ac:dyDescent="0.25">
      <c r="E67">
        <v>2067</v>
      </c>
      <c r="F67" s="5">
        <f>EconomicRates!C107</f>
        <v>3.5571999999999999E-2</v>
      </c>
      <c r="G67" s="5">
        <f>EconomicRates!D107</f>
        <v>7.0000000000000007E-2</v>
      </c>
      <c r="H67" s="5">
        <f t="shared" si="10"/>
        <v>0.12000000000000001</v>
      </c>
      <c r="I67" s="5">
        <f t="shared" si="11"/>
        <v>1.1200000000000001</v>
      </c>
      <c r="J67">
        <f t="shared" si="12"/>
        <v>0.89285714285714279</v>
      </c>
      <c r="K67">
        <f t="shared" si="20"/>
        <v>7.0802166840419666E-4</v>
      </c>
      <c r="L67" s="2">
        <v>64</v>
      </c>
      <c r="M67" s="6">
        <v>0.84743607600000004</v>
      </c>
      <c r="Q67" s="4">
        <f t="shared" si="21"/>
        <v>12.5</v>
      </c>
      <c r="R67">
        <f t="shared" ref="R67:R69" si="27">$C$6</f>
        <v>1000000</v>
      </c>
      <c r="S67">
        <f t="shared" ref="S67:S69" si="28">AX67</f>
        <v>-79302321904.849915</v>
      </c>
      <c r="U67">
        <f t="shared" si="13"/>
        <v>0.84743607600000004</v>
      </c>
      <c r="V67">
        <f t="shared" si="14"/>
        <v>0.01</v>
      </c>
      <c r="W67">
        <f t="shared" si="15"/>
        <v>3.0690358579534949E-9</v>
      </c>
      <c r="X67">
        <f t="shared" si="16"/>
        <v>2.6008117045674034E-9</v>
      </c>
      <c r="Y67">
        <f t="shared" si="17"/>
        <v>3.069035857953495E-11</v>
      </c>
      <c r="Z67">
        <f t="shared" si="18"/>
        <v>4.3753379480655656E-10</v>
      </c>
      <c r="AB67">
        <f t="shared" si="19"/>
        <v>-38.861128182073294</v>
      </c>
      <c r="AC67">
        <f t="shared" ref="AC67:AC69" si="29">S67*Z67</f>
        <v>-34.6974458400001</v>
      </c>
      <c r="AE67">
        <f t="shared" ref="AE67:AE69" si="30">$Z67*O67</f>
        <v>0</v>
      </c>
      <c r="AF67">
        <f t="shared" si="24"/>
        <v>0</v>
      </c>
      <c r="AG67">
        <f t="shared" si="24"/>
        <v>-5.4691724350819569E-9</v>
      </c>
      <c r="AH67">
        <f t="shared" ref="AH67:AH69" si="31">-X67*R67</f>
        <v>-2.6008117045674033E-3</v>
      </c>
      <c r="AI67">
        <f t="shared" ref="AI67:AI69" si="32">SUM(AE67:AH67)</f>
        <v>-2.6008171737398385E-3</v>
      </c>
      <c r="AJ67">
        <f t="shared" ref="AJ67:AJ69" si="33">AB67-AC67</f>
        <v>-4.1636823420731943</v>
      </c>
      <c r="AK67">
        <f t="shared" si="22"/>
        <v>-2.7202789727451306</v>
      </c>
      <c r="AL67">
        <f t="shared" ref="AL67:AL69" si="34">SUM(AI67:AK67)</f>
        <v>-6.8865621319920649</v>
      </c>
      <c r="AN67">
        <f t="shared" si="26"/>
        <v>0</v>
      </c>
      <c r="AO67">
        <f t="shared" si="26"/>
        <v>0</v>
      </c>
      <c r="AP67">
        <f t="shared" si="26"/>
        <v>-3.8722925922769698E-12</v>
      </c>
      <c r="AQ67">
        <f t="shared" si="26"/>
        <v>-1.8414310422729754E-6</v>
      </c>
      <c r="AR67">
        <f t="shared" si="26"/>
        <v>-1.8414349145655678E-6</v>
      </c>
      <c r="AS67">
        <f t="shared" si="26"/>
        <v>-2.9479773185397563E-3</v>
      </c>
      <c r="AT67">
        <f t="shared" si="26"/>
        <v>-1.9260164568078615E-3</v>
      </c>
      <c r="AU67">
        <f t="shared" si="23"/>
        <v>-4.8758352102621838E-3</v>
      </c>
      <c r="AW67">
        <v>64</v>
      </c>
      <c r="AX67">
        <f>IF(Z67&gt;0, (R67*SUMPRODUCT(K67:$K$98, X67:$X$98)-K67*$AZ$3)/Z67, 0)</f>
        <v>-79302321904.849915</v>
      </c>
    </row>
    <row r="68" spans="5:50" x14ac:dyDescent="0.25">
      <c r="E68">
        <v>2068</v>
      </c>
      <c r="F68" s="5">
        <f>EconomicRates!C108</f>
        <v>3.5571999999999999E-2</v>
      </c>
      <c r="G68" s="5">
        <f>EconomicRates!D108</f>
        <v>7.0000000000000007E-2</v>
      </c>
      <c r="H68" s="5">
        <f t="shared" ref="H68:H69" si="35">G68+$C$9</f>
        <v>0.12000000000000001</v>
      </c>
      <c r="I68" s="5">
        <f t="shared" ref="I68:I69" si="36">1+H68</f>
        <v>1.1200000000000001</v>
      </c>
      <c r="J68">
        <f t="shared" ref="J68:J69" si="37">1/I68</f>
        <v>0.89285714285714279</v>
      </c>
      <c r="K68">
        <f t="shared" si="20"/>
        <v>6.3216220393231843E-4</v>
      </c>
      <c r="L68" s="2">
        <v>65</v>
      </c>
      <c r="M68" s="6">
        <v>0.87888519499999995</v>
      </c>
      <c r="Q68" s="4">
        <f t="shared" si="21"/>
        <v>12.5</v>
      </c>
      <c r="R68">
        <f t="shared" si="27"/>
        <v>1000000</v>
      </c>
      <c r="S68">
        <f t="shared" si="28"/>
        <v>-637229649544.77454</v>
      </c>
      <c r="U68">
        <f t="shared" ref="U68:U69" si="38">M68</f>
        <v>0.87888519499999995</v>
      </c>
      <c r="V68">
        <f t="shared" ref="V68:V69" si="39">$C$10</f>
        <v>0.01</v>
      </c>
      <c r="W68">
        <f t="shared" ref="W68:W69" si="40">Z67</f>
        <v>4.3753379480655656E-10</v>
      </c>
      <c r="X68">
        <f t="shared" ref="X68:X69" si="41">U68*W68</f>
        <v>3.8454197456765043E-10</v>
      </c>
      <c r="Y68">
        <f t="shared" ref="Y68:Y69" si="42">V68*W68</f>
        <v>4.3753379480655661E-12</v>
      </c>
      <c r="Z68">
        <f t="shared" ref="Z68:Z69" si="43">MAX(0, W68-X68-Y68)</f>
        <v>4.8616482290840562E-11</v>
      </c>
      <c r="AB68">
        <f t="shared" ref="AB68:AB69" si="44">AC67</f>
        <v>-34.6974458400001</v>
      </c>
      <c r="AC68">
        <f t="shared" si="29"/>
        <v>-30.979863972292069</v>
      </c>
      <c r="AE68">
        <f t="shared" si="30"/>
        <v>0</v>
      </c>
      <c r="AF68">
        <f t="shared" si="24"/>
        <v>0</v>
      </c>
      <c r="AG68">
        <f t="shared" si="24"/>
        <v>-6.0770602863550701E-10</v>
      </c>
      <c r="AH68">
        <f t="shared" si="31"/>
        <v>-3.8454197456765045E-4</v>
      </c>
      <c r="AI68">
        <f t="shared" si="32"/>
        <v>-3.8454258227367907E-4</v>
      </c>
      <c r="AJ68">
        <f t="shared" si="33"/>
        <v>-3.7175818677080308</v>
      </c>
      <c r="AK68">
        <f t="shared" si="22"/>
        <v>-2.4288212088000072</v>
      </c>
      <c r="AL68">
        <f t="shared" si="34"/>
        <v>-6.1467876190903112</v>
      </c>
      <c r="AN68">
        <f t="shared" si="26"/>
        <v>0</v>
      </c>
      <c r="AO68">
        <f t="shared" si="26"/>
        <v>0</v>
      </c>
      <c r="AP68">
        <f t="shared" si="26"/>
        <v>-3.8416878240517875E-13</v>
      </c>
      <c r="AQ68">
        <f t="shared" si="26"/>
        <v>-2.4309290214717143E-7</v>
      </c>
      <c r="AR68">
        <f t="shared" si="26"/>
        <v>-2.4309328631595382E-7</v>
      </c>
      <c r="AS68">
        <f t="shared" si="26"/>
        <v>-2.3501147467891335E-3</v>
      </c>
      <c r="AT68">
        <f t="shared" si="26"/>
        <v>-1.5354089683125704E-3</v>
      </c>
      <c r="AU68">
        <f t="shared" si="23"/>
        <v>-3.8857668083880194E-3</v>
      </c>
      <c r="AW68">
        <v>65</v>
      </c>
      <c r="AX68">
        <f>IF(Z68&gt;0, (R68*SUMPRODUCT(K68:$K$98, X68:$X$98)-K68*$AZ$3)/Z68, 0)</f>
        <v>-637229649544.77454</v>
      </c>
    </row>
    <row r="69" spans="5:50" x14ac:dyDescent="0.25">
      <c r="E69">
        <v>2069</v>
      </c>
      <c r="F69" s="5">
        <f>EconomicRates!C109</f>
        <v>3.5571999999999999E-2</v>
      </c>
      <c r="G69" s="5">
        <f>EconomicRates!D109</f>
        <v>7.0000000000000007E-2</v>
      </c>
      <c r="H69" s="5">
        <f t="shared" si="35"/>
        <v>0.12000000000000001</v>
      </c>
      <c r="I69" s="5">
        <f t="shared" si="36"/>
        <v>1.1200000000000001</v>
      </c>
      <c r="J69">
        <f t="shared" si="37"/>
        <v>0.89285714285714279</v>
      </c>
      <c r="K69">
        <f t="shared" ref="K69" si="45">K68*J69</f>
        <v>5.6443053922528431E-4</v>
      </c>
      <c r="L69" s="2">
        <v>66</v>
      </c>
      <c r="M69" s="6">
        <v>1</v>
      </c>
      <c r="Q69" s="4">
        <f t="shared" ref="Q69" si="46">$C$8</f>
        <v>12.5</v>
      </c>
      <c r="R69">
        <f t="shared" si="27"/>
        <v>1000000</v>
      </c>
      <c r="S69">
        <f t="shared" si="28"/>
        <v>0</v>
      </c>
      <c r="U69">
        <f t="shared" si="38"/>
        <v>1</v>
      </c>
      <c r="V69">
        <f t="shared" si="39"/>
        <v>0.01</v>
      </c>
      <c r="W69">
        <f t="shared" si="40"/>
        <v>4.8616482290840562E-11</v>
      </c>
      <c r="X69">
        <f t="shared" si="41"/>
        <v>4.8616482290840562E-11</v>
      </c>
      <c r="Y69">
        <f t="shared" si="42"/>
        <v>4.8616482290840564E-13</v>
      </c>
      <c r="Z69">
        <f t="shared" si="43"/>
        <v>0</v>
      </c>
      <c r="AB69">
        <f t="shared" si="44"/>
        <v>-30.979863972292069</v>
      </c>
      <c r="AC69">
        <f t="shared" si="29"/>
        <v>0</v>
      </c>
      <c r="AE69">
        <f t="shared" si="30"/>
        <v>0</v>
      </c>
      <c r="AF69">
        <f t="shared" si="24"/>
        <v>0</v>
      </c>
      <c r="AG69">
        <f t="shared" si="24"/>
        <v>0</v>
      </c>
      <c r="AH69">
        <f t="shared" si="31"/>
        <v>-4.8616482290840562E-5</v>
      </c>
      <c r="AI69">
        <f t="shared" si="32"/>
        <v>-4.8616482290840562E-5</v>
      </c>
      <c r="AJ69">
        <f t="shared" si="33"/>
        <v>-30.979863972292069</v>
      </c>
      <c r="AK69">
        <f t="shared" si="22"/>
        <v>-2.168590478060445</v>
      </c>
      <c r="AL69">
        <f t="shared" si="34"/>
        <v>-33.148503066834806</v>
      </c>
      <c r="AN69">
        <f t="shared" si="26"/>
        <v>0</v>
      </c>
      <c r="AO69">
        <f t="shared" si="26"/>
        <v>0</v>
      </c>
      <c r="AP69">
        <f t="shared" si="26"/>
        <v>0</v>
      </c>
      <c r="AQ69">
        <f t="shared" si="26"/>
        <v>-2.7440627314655625E-8</v>
      </c>
      <c r="AR69">
        <f t="shared" si="26"/>
        <v>-2.7440627314655625E-8</v>
      </c>
      <c r="AS69">
        <f t="shared" si="26"/>
        <v>-1.748598132700677E-2</v>
      </c>
      <c r="AT69">
        <f t="shared" si="26"/>
        <v>-1.2240186928904741E-3</v>
      </c>
      <c r="AU69">
        <f t="shared" si="23"/>
        <v>-1.871002746052456E-2</v>
      </c>
      <c r="AW69">
        <v>66</v>
      </c>
      <c r="AX69">
        <f>IF(Z69&gt;0, (R69*SUMPRODUCT(K69:$K$98, X69:$X$98)-K69*$AZ$3)/Z69, 0)</f>
        <v>0</v>
      </c>
    </row>
    <row r="70" spans="5:50" x14ac:dyDescent="0.25">
      <c r="F70" s="5">
        <f>EconomicRates!C110</f>
        <v>3.5571999999999999E-2</v>
      </c>
      <c r="G70" s="5">
        <f>EconomicRates!D110</f>
        <v>7.0000000000000007E-2</v>
      </c>
      <c r="H70" s="5"/>
      <c r="I70" s="5"/>
      <c r="M70" s="6"/>
      <c r="Q70" s="4"/>
      <c r="AX70">
        <f>IF(Z70&gt;0, (R70*SUMPRODUCT(K70:$K$98, X70:$X$98)-K70*$AZ$3)/Z70, 0)</f>
        <v>0</v>
      </c>
    </row>
    <row r="71" spans="5:50" x14ac:dyDescent="0.25">
      <c r="F71" s="5">
        <f>EconomicRates!C111</f>
        <v>3.5571999999999999E-2</v>
      </c>
      <c r="G71" s="5">
        <f>EconomicRates!D111</f>
        <v>7.0000000000000007E-2</v>
      </c>
      <c r="H71" s="5"/>
      <c r="I71" s="5"/>
      <c r="M71" s="6"/>
      <c r="Q71" s="4"/>
      <c r="AN71" s="8">
        <f t="shared" ref="AN71:AU71" si="47">SUM(AN3:AN69)</f>
        <v>58161.101790264787</v>
      </c>
      <c r="AO71" s="8">
        <f t="shared" si="47"/>
        <v>-5816.1101790264793</v>
      </c>
      <c r="AP71" s="8">
        <f t="shared" si="47"/>
        <v>-178.90860138920897</v>
      </c>
      <c r="AQ71" s="8">
        <f t="shared" si="47"/>
        <v>-49006.195008365969</v>
      </c>
      <c r="AR71" s="8">
        <f t="shared" si="47"/>
        <v>3159.8880014831366</v>
      </c>
      <c r="AS71" s="8">
        <f t="shared" si="47"/>
        <v>-7583.7312035595442</v>
      </c>
      <c r="AT71" s="8">
        <f t="shared" si="47"/>
        <v>4423.8432020764003</v>
      </c>
      <c r="AU71" s="8">
        <f t="shared" si="47"/>
        <v>4.6745177173512786E-12</v>
      </c>
      <c r="AX71">
        <f>IF(Z71&gt;0, (R71*SUMPRODUCT(K71:$K$98, X71:$X$98)-K71*$AZ$3)/Z71, 0)</f>
        <v>0</v>
      </c>
    </row>
    <row r="72" spans="5:50" x14ac:dyDescent="0.25">
      <c r="F72" s="5">
        <f>EconomicRates!C112</f>
        <v>3.5571999999999999E-2</v>
      </c>
      <c r="G72" s="5">
        <f>EconomicRates!D112</f>
        <v>7.0000000000000007E-2</v>
      </c>
      <c r="H72" s="5"/>
      <c r="I72" s="5"/>
      <c r="M72" s="6"/>
      <c r="Q72" s="4"/>
      <c r="AX72">
        <f>IF(Z72&gt;0, (R72*SUMPRODUCT(K72:$K$98, X72:$X$98)-K72*$AZ$3)/Z72, 0)</f>
        <v>0</v>
      </c>
    </row>
    <row r="73" spans="5:50" x14ac:dyDescent="0.25">
      <c r="F73" s="5">
        <f>EconomicRates!C113</f>
        <v>3.5571999999999999E-2</v>
      </c>
      <c r="G73" s="5">
        <f>EconomicRates!D113</f>
        <v>7.0000000000000007E-2</v>
      </c>
      <c r="H73" s="5"/>
      <c r="I73" s="5"/>
      <c r="M73" s="6"/>
      <c r="Q73" s="4"/>
      <c r="AX73">
        <f>IF(Z73&gt;0, (R73*SUMPRODUCT(K73:$K$98, X73:$X$98)-K73*$AZ$3)/Z73, 0)</f>
        <v>0</v>
      </c>
    </row>
    <row r="74" spans="5:50" x14ac:dyDescent="0.25">
      <c r="F74" s="5">
        <f>EconomicRates!C114</f>
        <v>3.5571999999999999E-2</v>
      </c>
      <c r="G74" s="5">
        <f>EconomicRates!D114</f>
        <v>7.0000000000000007E-2</v>
      </c>
      <c r="H74" s="5"/>
      <c r="I74" s="5"/>
      <c r="M74" s="6"/>
      <c r="Q74" s="4"/>
      <c r="AX74">
        <f>IF(Z74&gt;0, (R74*SUMPRODUCT(K74:$K$98, X74:$X$98)-K74*$AZ$3)/Z74, 0)</f>
        <v>0</v>
      </c>
    </row>
    <row r="75" spans="5:50" x14ac:dyDescent="0.25">
      <c r="F75" s="5">
        <f>EconomicRates!C115</f>
        <v>3.5571999999999999E-2</v>
      </c>
      <c r="G75" s="5">
        <f>EconomicRates!D115</f>
        <v>7.0000000000000007E-2</v>
      </c>
      <c r="H75" s="5"/>
      <c r="I75" s="5"/>
      <c r="M75" s="6"/>
      <c r="Q75" s="4"/>
      <c r="AX75">
        <f>IF(Z75&gt;0, (R75*SUMPRODUCT(K75:$K$98, X75:$X$98)-K75*$AZ$3)/Z75, 0)</f>
        <v>0</v>
      </c>
    </row>
    <row r="76" spans="5:50" x14ac:dyDescent="0.25">
      <c r="F76" s="5">
        <f>EconomicRates!C116</f>
        <v>3.5571999999999999E-2</v>
      </c>
      <c r="G76" s="5">
        <f>EconomicRates!D116</f>
        <v>7.0000000000000007E-2</v>
      </c>
      <c r="H76" s="5"/>
      <c r="I76" s="5"/>
      <c r="M76" s="6"/>
      <c r="Q76" s="4"/>
      <c r="AX76">
        <f>IF(Z76&gt;0, (R76*SUMPRODUCT(K76:$K$98, X76:$X$98)-K76*$AZ$3)/Z76, 0)</f>
        <v>0</v>
      </c>
    </row>
    <row r="77" spans="5:50" x14ac:dyDescent="0.25">
      <c r="F77" s="5">
        <f>EconomicRates!C117</f>
        <v>3.5571999999999999E-2</v>
      </c>
      <c r="G77" s="5">
        <f>EconomicRates!D117</f>
        <v>7.0000000000000007E-2</v>
      </c>
      <c r="H77" s="5"/>
      <c r="I77" s="5"/>
      <c r="M77" s="6"/>
      <c r="Q77" s="4"/>
      <c r="AX77">
        <f>IF(Z77&gt;0, (R77*SUMPRODUCT(K77:$K$98, X77:$X$98)-K77*$AZ$3)/Z77, 0)</f>
        <v>0</v>
      </c>
    </row>
    <row r="78" spans="5:50" x14ac:dyDescent="0.25">
      <c r="F78" s="5">
        <f>EconomicRates!C118</f>
        <v>3.5571999999999999E-2</v>
      </c>
      <c r="G78" s="5">
        <f>EconomicRates!D118</f>
        <v>7.0000000000000007E-2</v>
      </c>
      <c r="H78" s="5"/>
      <c r="I78" s="5"/>
      <c r="M78" s="6"/>
      <c r="Q78" s="4"/>
      <c r="AX78">
        <f>IF(Z78&gt;0, (R78*SUMPRODUCT(K78:$K$98, X78:$X$98)-K78*$AZ$3)/Z78, 0)</f>
        <v>0</v>
      </c>
    </row>
    <row r="79" spans="5:50" x14ac:dyDescent="0.25">
      <c r="F79" s="5">
        <f>EconomicRates!C119</f>
        <v>3.5571999999999999E-2</v>
      </c>
      <c r="G79" s="5">
        <f>EconomicRates!D119</f>
        <v>7.0000000000000007E-2</v>
      </c>
      <c r="H79" s="5"/>
      <c r="I79" s="5"/>
      <c r="M79" s="6"/>
      <c r="Q79" s="4"/>
      <c r="AX79">
        <f>IF(Z79&gt;0, (R79*SUMPRODUCT(K79:$K$98, X79:$X$98)-K79*$AZ$3)/Z79, 0)</f>
        <v>0</v>
      </c>
    </row>
    <row r="80" spans="5:50" x14ac:dyDescent="0.25">
      <c r="F80" s="5">
        <f>EconomicRates!C120</f>
        <v>3.5571999999999999E-2</v>
      </c>
      <c r="G80" s="5">
        <f>EconomicRates!D120</f>
        <v>7.0000000000000007E-2</v>
      </c>
      <c r="H80" s="5"/>
      <c r="I80" s="5"/>
      <c r="M80" s="6"/>
      <c r="Q80" s="4"/>
      <c r="AX80">
        <f>IF(Z80&gt;0, (R80*SUMPRODUCT(K80:$K$98, X80:$X$98)-K80*$AZ$3)/Z80, 0)</f>
        <v>0</v>
      </c>
    </row>
    <row r="81" spans="2:50" x14ac:dyDescent="0.25">
      <c r="F81" s="5">
        <f>EconomicRates!C121</f>
        <v>3.5571999999999999E-2</v>
      </c>
      <c r="G81" s="5">
        <f>EconomicRates!D121</f>
        <v>7.0000000000000007E-2</v>
      </c>
      <c r="H81" s="5"/>
      <c r="I81" s="5"/>
      <c r="M81" s="6"/>
      <c r="Q81" s="4"/>
      <c r="AX81">
        <f>IF(Z81&gt;0, (R81*SUMPRODUCT(K81:$K$98, X81:$X$98)-K81*$AZ$3)/Z81, 0)</f>
        <v>0</v>
      </c>
    </row>
    <row r="82" spans="2:50" x14ac:dyDescent="0.25">
      <c r="F82" s="5">
        <f>EconomicRates!C122</f>
        <v>3.5571999999999999E-2</v>
      </c>
      <c r="G82" s="5">
        <f>EconomicRates!D122</f>
        <v>7.0000000000000007E-2</v>
      </c>
      <c r="H82" s="5"/>
      <c r="I82" s="5"/>
      <c r="M82" s="6"/>
      <c r="Q82" s="4"/>
      <c r="AX82">
        <f>IF(Z82&gt;0, (R82*SUMPRODUCT(K82:$K$98, X82:$X$98)-K82*$AZ$3)/Z82, 0)</f>
        <v>0</v>
      </c>
    </row>
    <row r="83" spans="2:50" x14ac:dyDescent="0.25">
      <c r="F83" s="5">
        <f>EconomicRates!C123</f>
        <v>3.5571999999999999E-2</v>
      </c>
      <c r="G83" s="5">
        <f>EconomicRates!D123</f>
        <v>7.0000000000000007E-2</v>
      </c>
      <c r="H83" s="5"/>
      <c r="I83" s="5"/>
      <c r="M83" s="6"/>
      <c r="Q83" s="4"/>
      <c r="AX83">
        <f>IF(Z83&gt;0, (R83*SUMPRODUCT(K83:$K$98, X83:$X$98)-K83*$AZ$3)/Z83, 0)</f>
        <v>0</v>
      </c>
    </row>
    <row r="84" spans="2:50" x14ac:dyDescent="0.25">
      <c r="F84" s="5">
        <f>EconomicRates!C124</f>
        <v>3.5571999999999999E-2</v>
      </c>
      <c r="G84" s="5">
        <f>EconomicRates!D124</f>
        <v>7.0000000000000007E-2</v>
      </c>
      <c r="H84" s="5"/>
      <c r="I84" s="5"/>
      <c r="M84" s="6"/>
      <c r="Q84" s="4"/>
      <c r="AX84">
        <f>IF(Z84&gt;0, (R84*SUMPRODUCT(K84:$K$98, X84:$X$98)-K84*$AZ$3)/Z84, 0)</f>
        <v>0</v>
      </c>
    </row>
    <row r="85" spans="2:50" x14ac:dyDescent="0.25">
      <c r="F85" s="5">
        <f>EconomicRates!C125</f>
        <v>3.5571999999999999E-2</v>
      </c>
      <c r="G85" s="5">
        <f>EconomicRates!D125</f>
        <v>7.0000000000000007E-2</v>
      </c>
      <c r="H85" s="5"/>
      <c r="I85" s="5"/>
      <c r="M85" s="6"/>
      <c r="Q85" s="4"/>
      <c r="AX85">
        <f>IF(Z85&gt;0, (R85*SUMPRODUCT(K85:$K$98, X85:$X$98)-K85*$AZ$3)/Z85, 0)</f>
        <v>0</v>
      </c>
    </row>
    <row r="86" spans="2:50" x14ac:dyDescent="0.25">
      <c r="F86" s="5">
        <f>EconomicRates!C126</f>
        <v>3.5571999999999999E-2</v>
      </c>
      <c r="G86" s="5">
        <f>EconomicRates!D126</f>
        <v>7.0000000000000007E-2</v>
      </c>
      <c r="H86" s="5"/>
      <c r="I86" s="5"/>
      <c r="M86" s="6"/>
      <c r="Q86" s="4"/>
      <c r="AX86">
        <f>IF(Z86&gt;0, (R86*SUMPRODUCT(K86:$K$98, X86:$X$98)-K86*$AZ$3)/Z86, 0)</f>
        <v>0</v>
      </c>
    </row>
    <row r="87" spans="2:50" x14ac:dyDescent="0.25">
      <c r="F87" s="5">
        <f>EconomicRates!C127</f>
        <v>3.5571999999999999E-2</v>
      </c>
      <c r="G87" s="5">
        <f>EconomicRates!D127</f>
        <v>7.0000000000000007E-2</v>
      </c>
      <c r="H87" s="5"/>
      <c r="I87" s="5"/>
      <c r="M87" s="6"/>
      <c r="Q87" s="4"/>
      <c r="AX87">
        <f>IF(Z87&gt;0, (R87*SUMPRODUCT(K87:$K$98, X87:$X$98)-K87*$AZ$3)/Z87, 0)</f>
        <v>0</v>
      </c>
    </row>
    <row r="88" spans="2:50" x14ac:dyDescent="0.25">
      <c r="B88" s="6"/>
      <c r="F88" s="5">
        <f>EconomicRates!C128</f>
        <v>3.5571999999999999E-2</v>
      </c>
      <c r="G88" s="5">
        <f>EconomicRates!D128</f>
        <v>7.0000000000000007E-2</v>
      </c>
      <c r="H88" s="5"/>
      <c r="I88" s="5"/>
      <c r="M88" s="6"/>
      <c r="Q88" s="4"/>
      <c r="AX88">
        <f>IF(Z88&gt;0, (R88*SUMPRODUCT(K88:$K$98, X88:$X$98)-K88*$AZ$3)/Z88, 0)</f>
        <v>0</v>
      </c>
    </row>
    <row r="89" spans="2:50" x14ac:dyDescent="0.25">
      <c r="B89" s="6"/>
      <c r="F89" s="5">
        <f>EconomicRates!C129</f>
        <v>3.5571999999999999E-2</v>
      </c>
      <c r="G89" s="5">
        <f>EconomicRates!D129</f>
        <v>7.0000000000000007E-2</v>
      </c>
      <c r="H89" s="5"/>
      <c r="I89" s="5"/>
      <c r="M89" s="6"/>
      <c r="Q89" s="4"/>
      <c r="AX89">
        <f>IF(Z89&gt;0, (R89*SUMPRODUCT(K89:$K$98, X89:$X$98)-K89*$AZ$3)/Z89, 0)</f>
        <v>0</v>
      </c>
    </row>
    <row r="90" spans="2:50" x14ac:dyDescent="0.25">
      <c r="B90" s="6"/>
      <c r="F90" s="5">
        <f>EconomicRates!C130</f>
        <v>3.5571999999999999E-2</v>
      </c>
      <c r="G90" s="5">
        <f>EconomicRates!D130</f>
        <v>7.0000000000000007E-2</v>
      </c>
      <c r="H90" s="5"/>
      <c r="I90" s="5"/>
      <c r="Q90" s="4"/>
      <c r="AX90">
        <f>IF(Z90&gt;0, (R90*SUMPRODUCT(K90:$K$98, X90:$X$98)-K90*$AZ$3)/Z90, 0)</f>
        <v>0</v>
      </c>
    </row>
    <row r="91" spans="2:50" x14ac:dyDescent="0.25">
      <c r="B91" s="6"/>
      <c r="F91" s="5">
        <f>EconomicRates!C131</f>
        <v>3.5571999999999999E-2</v>
      </c>
      <c r="G91" s="5">
        <f>EconomicRates!D131</f>
        <v>7.0000000000000007E-2</v>
      </c>
      <c r="H91" s="5"/>
      <c r="I91" s="5"/>
      <c r="Q91" s="4"/>
      <c r="AX91">
        <f>IF(Z91&gt;0, (R91*SUMPRODUCT(K91:$K$98, X91:$X$98)-K91*$AZ$3)/Z91, 0)</f>
        <v>0</v>
      </c>
    </row>
    <row r="92" spans="2:50" x14ac:dyDescent="0.25">
      <c r="B92" s="6"/>
      <c r="F92" s="5">
        <f>EconomicRates!C132</f>
        <v>3.5571999999999999E-2</v>
      </c>
      <c r="G92" s="5">
        <f>EconomicRates!D132</f>
        <v>7.0000000000000007E-2</v>
      </c>
      <c r="H92" s="5"/>
      <c r="I92" s="5"/>
      <c r="Q92" s="4"/>
      <c r="AX92">
        <f>IF(Z92&gt;0, (R92*SUMPRODUCT(K92:$K$98, X92:$X$98)-K92*$AZ$3)/Z92, 0)</f>
        <v>0</v>
      </c>
    </row>
    <row r="93" spans="2:50" x14ac:dyDescent="0.25">
      <c r="B93" s="6"/>
      <c r="F93" s="5">
        <f>EconomicRates!C133</f>
        <v>3.5571999999999999E-2</v>
      </c>
      <c r="G93" s="5">
        <f>EconomicRates!D133</f>
        <v>7.0000000000000007E-2</v>
      </c>
      <c r="H93" s="5"/>
      <c r="I93" s="5"/>
      <c r="Q93" s="4"/>
      <c r="AX93">
        <f>IF(Z93&gt;0, (R93*SUMPRODUCT(K93:$K$98, X93:$X$98)-K93*$AZ$3)/Z93, 0)</f>
        <v>0</v>
      </c>
    </row>
    <row r="94" spans="2:50" x14ac:dyDescent="0.25">
      <c r="B94" s="6"/>
      <c r="F94" s="5">
        <f>EconomicRates!C134</f>
        <v>3.5571999999999999E-2</v>
      </c>
      <c r="G94" s="5">
        <f>EconomicRates!D134</f>
        <v>7.0000000000000007E-2</v>
      </c>
      <c r="H94" s="5"/>
      <c r="I94" s="5"/>
      <c r="Q94" s="4"/>
      <c r="AX94">
        <f>IF(Z94&gt;0, (R94*SUMPRODUCT(K94:$K$98, X94:$X$98)-K94*$AZ$3)/Z94, 0)</f>
        <v>0</v>
      </c>
    </row>
    <row r="95" spans="2:50" x14ac:dyDescent="0.25">
      <c r="B95" s="6"/>
      <c r="F95" s="5">
        <f>EconomicRates!C135</f>
        <v>3.5571999999999999E-2</v>
      </c>
      <c r="G95" s="5">
        <f>EconomicRates!D135</f>
        <v>7.0000000000000007E-2</v>
      </c>
      <c r="H95" s="5"/>
      <c r="I95" s="5"/>
      <c r="Q95" s="4"/>
      <c r="AX95">
        <f>IF(Z95&gt;0, (R95*SUMPRODUCT(K95:$K$98, X95:$X$98)-K95*$AZ$3)/Z95, 0)</f>
        <v>0</v>
      </c>
    </row>
    <row r="96" spans="2:50" x14ac:dyDescent="0.25">
      <c r="B96" s="6"/>
      <c r="F96" s="5">
        <f>EconomicRates!C136</f>
        <v>3.5571999999999999E-2</v>
      </c>
      <c r="G96" s="5">
        <f>EconomicRates!D136</f>
        <v>7.0000000000000007E-2</v>
      </c>
      <c r="H96" s="5"/>
      <c r="I96" s="5"/>
      <c r="Q96" s="4"/>
      <c r="AX96">
        <f>IF(Z96&gt;0, (R96*SUMPRODUCT(K96:$K$98, X96:$X$98)-K96*$AZ$3)/Z96, 0)</f>
        <v>0</v>
      </c>
    </row>
    <row r="97" spans="2:50" x14ac:dyDescent="0.25">
      <c r="B97" s="6"/>
      <c r="F97" s="5">
        <f>EconomicRates!C137</f>
        <v>3.5571999999999999E-2</v>
      </c>
      <c r="G97" s="5">
        <f>EconomicRates!D137</f>
        <v>7.0000000000000007E-2</v>
      </c>
      <c r="H97" s="5"/>
      <c r="I97" s="5"/>
      <c r="Q97" s="4"/>
      <c r="AX97">
        <f>IF(Z97&gt;0, (R97*SUMPRODUCT(K97:$K$98, X97:$X$98)-K97*$AZ$3)/Z97, 0)</f>
        <v>0</v>
      </c>
    </row>
    <row r="98" spans="2:50" x14ac:dyDescent="0.25">
      <c r="B98" s="6"/>
      <c r="F98" s="5">
        <f>EconomicRates!C138</f>
        <v>3.5571999999999999E-2</v>
      </c>
      <c r="G98" s="5">
        <f>EconomicRates!D138</f>
        <v>7.0000000000000007E-2</v>
      </c>
      <c r="H98" s="5"/>
      <c r="I98" s="5"/>
      <c r="Q98" s="4"/>
    </row>
    <row r="99" spans="2:50" x14ac:dyDescent="0.25">
      <c r="B99" s="6"/>
    </row>
    <row r="100" spans="2:50" x14ac:dyDescent="0.25">
      <c r="B100" s="6"/>
    </row>
    <row r="101" spans="2:50" x14ac:dyDescent="0.25">
      <c r="B101" s="6"/>
    </row>
    <row r="102" spans="2:50" x14ac:dyDescent="0.25">
      <c r="B102" s="6"/>
    </row>
    <row r="103" spans="2:50" x14ac:dyDescent="0.25">
      <c r="B103" s="6"/>
    </row>
    <row r="104" spans="2:50" x14ac:dyDescent="0.25">
      <c r="B104" s="6"/>
    </row>
    <row r="105" spans="2:50" x14ac:dyDescent="0.25">
      <c r="B105" s="6"/>
    </row>
    <row r="106" spans="2:50" x14ac:dyDescent="0.25">
      <c r="B106" s="6"/>
    </row>
    <row r="107" spans="2:50" x14ac:dyDescent="0.25">
      <c r="B107" s="6"/>
    </row>
    <row r="108" spans="2:50" x14ac:dyDescent="0.25">
      <c r="B108" s="6"/>
    </row>
    <row r="109" spans="2:50" x14ac:dyDescent="0.25">
      <c r="B109" s="6"/>
    </row>
    <row r="110" spans="2:50" x14ac:dyDescent="0.25">
      <c r="B110" s="6"/>
    </row>
    <row r="111" spans="2:50" x14ac:dyDescent="0.25">
      <c r="B111" s="6"/>
    </row>
    <row r="112" spans="2:50" x14ac:dyDescent="0.25">
      <c r="B112" s="6"/>
    </row>
    <row r="113" spans="2:2" x14ac:dyDescent="0.25">
      <c r="B113" s="6"/>
    </row>
    <row r="114" spans="2:2" x14ac:dyDescent="0.25">
      <c r="B114" s="6"/>
    </row>
    <row r="115" spans="2:2" x14ac:dyDescent="0.25">
      <c r="B115" s="6"/>
    </row>
    <row r="116" spans="2:2" x14ac:dyDescent="0.25">
      <c r="B116" s="6"/>
    </row>
    <row r="117" spans="2:2" x14ac:dyDescent="0.25">
      <c r="B117" s="6"/>
    </row>
    <row r="118" spans="2:2" x14ac:dyDescent="0.25">
      <c r="B118" s="6"/>
    </row>
    <row r="119" spans="2:2" x14ac:dyDescent="0.25">
      <c r="B119" s="6"/>
    </row>
    <row r="120" spans="2:2" x14ac:dyDescent="0.25">
      <c r="B120" s="6"/>
    </row>
    <row r="121" spans="2:2" x14ac:dyDescent="0.25">
      <c r="B121" s="6"/>
    </row>
    <row r="122" spans="2:2" x14ac:dyDescent="0.25">
      <c r="B122" s="6"/>
    </row>
    <row r="123" spans="2:2" x14ac:dyDescent="0.25">
      <c r="B123" s="6"/>
    </row>
    <row r="124" spans="2:2" x14ac:dyDescent="0.25">
      <c r="B124" s="6"/>
    </row>
    <row r="125" spans="2:2" x14ac:dyDescent="0.25">
      <c r="B125" s="6"/>
    </row>
    <row r="126" spans="2:2" x14ac:dyDescent="0.25">
      <c r="B126" s="6"/>
    </row>
    <row r="127" spans="2:2" x14ac:dyDescent="0.25">
      <c r="B127" s="6"/>
    </row>
    <row r="128" spans="2:2" x14ac:dyDescent="0.25">
      <c r="B128" s="6"/>
    </row>
    <row r="129" spans="2:2" x14ac:dyDescent="0.25">
      <c r="B129" s="6"/>
    </row>
    <row r="130" spans="2:2" x14ac:dyDescent="0.25">
      <c r="B130" s="6"/>
    </row>
    <row r="131" spans="2:2" x14ac:dyDescent="0.25">
      <c r="B131" s="6"/>
    </row>
    <row r="132" spans="2:2" x14ac:dyDescent="0.25">
      <c r="B132" s="6"/>
    </row>
    <row r="133" spans="2:2" x14ac:dyDescent="0.25">
      <c r="B133" s="6"/>
    </row>
    <row r="134" spans="2:2" x14ac:dyDescent="0.25">
      <c r="B134" s="6"/>
    </row>
    <row r="135" spans="2:2" x14ac:dyDescent="0.25">
      <c r="B135" s="6"/>
    </row>
    <row r="136" spans="2:2" x14ac:dyDescent="0.25">
      <c r="B136" s="6"/>
    </row>
    <row r="137" spans="2:2" x14ac:dyDescent="0.25">
      <c r="B137" s="6"/>
    </row>
    <row r="138" spans="2:2" x14ac:dyDescent="0.25">
      <c r="B138" s="6"/>
    </row>
    <row r="139" spans="2:2" x14ac:dyDescent="0.25">
      <c r="B139" s="6"/>
    </row>
    <row r="140" spans="2:2" x14ac:dyDescent="0.25">
      <c r="B140" s="6"/>
    </row>
    <row r="141" spans="2:2" x14ac:dyDescent="0.25">
      <c r="B141" s="6"/>
    </row>
    <row r="142" spans="2:2" x14ac:dyDescent="0.25">
      <c r="B142" s="6"/>
    </row>
    <row r="143" spans="2:2" x14ac:dyDescent="0.25">
      <c r="B143" s="6"/>
    </row>
    <row r="144" spans="2:2" x14ac:dyDescent="0.25">
      <c r="B144" s="6"/>
    </row>
    <row r="145" spans="2:2" x14ac:dyDescent="0.25">
      <c r="B145" s="6"/>
    </row>
    <row r="146" spans="2:2" x14ac:dyDescent="0.25">
      <c r="B146" s="6"/>
    </row>
    <row r="147" spans="2:2" x14ac:dyDescent="0.25">
      <c r="B147" s="6"/>
    </row>
    <row r="148" spans="2:2" x14ac:dyDescent="0.25">
      <c r="B148" s="6"/>
    </row>
    <row r="149" spans="2:2" x14ac:dyDescent="0.25">
      <c r="B149" s="6"/>
    </row>
    <row r="150" spans="2:2" x14ac:dyDescent="0.25">
      <c r="B150" s="6"/>
    </row>
    <row r="151" spans="2:2" x14ac:dyDescent="0.25">
      <c r="B151" s="6"/>
    </row>
    <row r="152" spans="2:2" x14ac:dyDescent="0.25">
      <c r="B152" s="6"/>
    </row>
    <row r="153" spans="2:2" x14ac:dyDescent="0.25">
      <c r="B153" s="6"/>
    </row>
    <row r="154" spans="2:2" x14ac:dyDescent="0.25">
      <c r="B154" s="6"/>
    </row>
    <row r="155" spans="2:2" x14ac:dyDescent="0.25">
      <c r="B155" s="6"/>
    </row>
    <row r="156" spans="2:2" x14ac:dyDescent="0.25">
      <c r="B156" s="6"/>
    </row>
    <row r="157" spans="2:2" x14ac:dyDescent="0.25">
      <c r="B157" s="6"/>
    </row>
    <row r="158" spans="2:2" x14ac:dyDescent="0.25">
      <c r="B158" s="6"/>
    </row>
    <row r="159" spans="2:2" x14ac:dyDescent="0.25">
      <c r="B159" s="6"/>
    </row>
    <row r="160" spans="2:2" x14ac:dyDescent="0.25">
      <c r="B160" s="6"/>
    </row>
    <row r="161" spans="2:2" x14ac:dyDescent="0.25">
      <c r="B161" s="6"/>
    </row>
    <row r="162" spans="2:2" x14ac:dyDescent="0.25">
      <c r="B162" s="6"/>
    </row>
    <row r="163" spans="2:2" x14ac:dyDescent="0.25">
      <c r="B163" s="6"/>
    </row>
    <row r="164" spans="2:2" x14ac:dyDescent="0.25">
      <c r="B164" s="6"/>
    </row>
  </sheetData>
  <conditionalFormatting sqref="AN71:AU71">
    <cfRule type="cellIs" dxfId="52" priority="1" operator="lessThan">
      <formula>0</formula>
    </cfRule>
  </conditionalFormatting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7002BC-C189-4FAA-BF57-F98982DC8493}">
  <dimension ref="A1:AZ100"/>
  <sheetViews>
    <sheetView workbookViewId="0">
      <selection activeCell="J53" sqref="J53"/>
    </sheetView>
  </sheetViews>
  <sheetFormatPr defaultRowHeight="15" x14ac:dyDescent="0.25"/>
  <cols>
    <col min="3" max="3" width="9.28515625" bestFit="1" customWidth="1"/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47" width="9.140625" bestFit="1" customWidth="1"/>
  </cols>
  <sheetData>
    <row r="1" spans="1:52" x14ac:dyDescent="0.25">
      <c r="A1" t="s">
        <v>0</v>
      </c>
      <c r="Q1" t="s">
        <v>1</v>
      </c>
      <c r="W1" t="s">
        <v>2</v>
      </c>
      <c r="AB1" t="s">
        <v>45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2">
        <v>47948.278302842846</v>
      </c>
      <c r="K3">
        <v>1</v>
      </c>
      <c r="L3" s="2">
        <v>0</v>
      </c>
      <c r="O3">
        <f>$C$3</f>
        <v>47948.278302842846</v>
      </c>
      <c r="P3">
        <f>O3*C5</f>
        <v>4794.8278302842846</v>
      </c>
      <c r="Q3" s="4">
        <f>B8</f>
        <v>100</v>
      </c>
      <c r="R3">
        <f t="shared" ref="R3:R66" si="0">$C$6</f>
        <v>2000000</v>
      </c>
      <c r="S3">
        <f t="shared" ref="S3:S66" si="1">AX3</f>
        <v>0</v>
      </c>
      <c r="W3">
        <v>1</v>
      </c>
      <c r="Z3">
        <v>1</v>
      </c>
      <c r="AC3">
        <f t="shared" ref="AC3:AC66" si="2">S3*Z3</f>
        <v>0</v>
      </c>
      <c r="AE3">
        <f t="shared" ref="AE3:AE66" si="3">$Z3*O3</f>
        <v>47948.278302842846</v>
      </c>
      <c r="AF3">
        <f t="shared" ref="AF3:AG34" si="4">-$Z3*P3</f>
        <v>-4794.8278302842846</v>
      </c>
      <c r="AG3">
        <f t="shared" si="4"/>
        <v>-100</v>
      </c>
      <c r="AH3">
        <f t="shared" ref="AH3:AH66" si="5">-X3*R3</f>
        <v>0</v>
      </c>
      <c r="AI3">
        <f t="shared" ref="AI3:AI34" si="6">SUM(AE3:AH3)</f>
        <v>43053.450472558558</v>
      </c>
      <c r="AJ3">
        <f t="shared" ref="AJ3:AJ66" si="7">AB3-AC3</f>
        <v>0</v>
      </c>
      <c r="AL3">
        <f t="shared" ref="AL3:AL66" si="8">SUM(AI3:AK3)</f>
        <v>43053.450472558558</v>
      </c>
      <c r="AN3">
        <f t="shared" ref="AN3:AU34" si="9">AE3*$K3</f>
        <v>47948.278302842846</v>
      </c>
      <c r="AO3">
        <f t="shared" si="9"/>
        <v>-4794.8278302842846</v>
      </c>
      <c r="AP3">
        <f t="shared" si="9"/>
        <v>-100</v>
      </c>
      <c r="AQ3">
        <f t="shared" si="9"/>
        <v>0</v>
      </c>
      <c r="AR3">
        <f t="shared" si="9"/>
        <v>43053.450472558558</v>
      </c>
      <c r="AS3">
        <f t="shared" si="9"/>
        <v>0</v>
      </c>
      <c r="AT3">
        <f t="shared" si="9"/>
        <v>0</v>
      </c>
      <c r="AU3">
        <f t="shared" si="9"/>
        <v>43053.450472558558</v>
      </c>
      <c r="AW3">
        <v>0</v>
      </c>
      <c r="AX3">
        <f>IF(Z3&gt;0, (R3*SUMPRODUCT(K3:$K$98, X3:$X$98)-K3*$AZ$3)/Z3, 0)</f>
        <v>0</v>
      </c>
      <c r="AZ3">
        <f>C6*SUMPRODUCT(X4:X98, K4:K98)/1</f>
        <v>42039.531672153615</v>
      </c>
    </row>
    <row r="4" spans="1:52" x14ac:dyDescent="0.25">
      <c r="A4" t="s">
        <v>14</v>
      </c>
      <c r="C4" t="s">
        <v>37</v>
      </c>
      <c r="E4">
        <v>2004</v>
      </c>
      <c r="F4" s="5">
        <f>EconomicRates!C44</f>
        <v>3.5571999999999999E-2</v>
      </c>
      <c r="G4" s="5">
        <f>EconomicRates!D44</f>
        <v>7.0000000000000007E-2</v>
      </c>
      <c r="H4" s="5">
        <f t="shared" ref="H4:H67" si="10">G4+$C$9</f>
        <v>0.12000000000000001</v>
      </c>
      <c r="I4" s="5">
        <f t="shared" ref="I4:I67" si="11">1+H4</f>
        <v>1.1200000000000001</v>
      </c>
      <c r="J4">
        <f t="shared" ref="J4:J67" si="12">1/I4</f>
        <v>0.89285714285714279</v>
      </c>
      <c r="K4">
        <f>J4</f>
        <v>0.89285714285714279</v>
      </c>
      <c r="L4" s="2">
        <v>1</v>
      </c>
      <c r="M4" s="6">
        <f t="array" ref="M4:M98">Mortalities!B2:B96</f>
        <v>2.5950000000000001E-3</v>
      </c>
      <c r="R4">
        <f t="shared" si="0"/>
        <v>2000000</v>
      </c>
      <c r="S4">
        <f t="shared" si="1"/>
        <v>4561.690022130917</v>
      </c>
      <c r="U4">
        <f t="shared" ref="U4:U67" si="13">M4</f>
        <v>2.5950000000000001E-3</v>
      </c>
      <c r="V4">
        <f t="shared" ref="V4:V67" si="14">$C$10</f>
        <v>0.01</v>
      </c>
      <c r="W4">
        <f t="shared" ref="W4:W67" si="15">Z3</f>
        <v>1</v>
      </c>
      <c r="X4">
        <f t="shared" ref="X4:X67" si="16">U4*W4</f>
        <v>2.5950000000000001E-3</v>
      </c>
      <c r="Y4">
        <f t="shared" ref="Y4:Y67" si="17">V4*W4</f>
        <v>0.01</v>
      </c>
      <c r="Z4">
        <f t="shared" ref="Z4:Z67" si="18">MAX(0, W4-X4-Y4)</f>
        <v>0.98740499999999998</v>
      </c>
      <c r="AB4">
        <f t="shared" ref="AB4:AB67" si="19">AC3</f>
        <v>0</v>
      </c>
      <c r="AC4">
        <f t="shared" si="2"/>
        <v>4504.2355363021779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-5190</v>
      </c>
      <c r="AI4">
        <f t="shared" si="6"/>
        <v>-5190</v>
      </c>
      <c r="AJ4">
        <f t="shared" si="7"/>
        <v>-4504.2355363021779</v>
      </c>
      <c r="AK4">
        <f>G4*SUM(AB4, AE4:AF4)</f>
        <v>0</v>
      </c>
      <c r="AL4">
        <f t="shared" si="8"/>
        <v>-9694.2355363021779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-4633.9285714285706</v>
      </c>
      <c r="AR4">
        <f t="shared" si="9"/>
        <v>-4633.9285714285706</v>
      </c>
      <c r="AS4">
        <f t="shared" si="9"/>
        <v>-4021.6388716983729</v>
      </c>
      <c r="AT4">
        <f t="shared" si="9"/>
        <v>0</v>
      </c>
      <c r="AU4">
        <f t="shared" si="9"/>
        <v>-8655.5674431269435</v>
      </c>
      <c r="AW4">
        <v>1</v>
      </c>
      <c r="AX4">
        <f>IF(Z4&gt;0, (R4*SUMPRODUCT(K4:$K$98, X4:$X$98)-K4*$AZ$3)/Z4, 0)</f>
        <v>4561.690022130917</v>
      </c>
    </row>
    <row r="5" spans="1:52" x14ac:dyDescent="0.25">
      <c r="C5" s="2">
        <f>'S.26.04.A'!C5</f>
        <v>0.1</v>
      </c>
      <c r="E5">
        <v>2005</v>
      </c>
      <c r="F5" s="5">
        <f>EconomicRates!C45</f>
        <v>3.5571999999999999E-2</v>
      </c>
      <c r="G5" s="5">
        <f>EconomicRates!D45</f>
        <v>7.0000000000000007E-2</v>
      </c>
      <c r="H5" s="5">
        <f t="shared" si="10"/>
        <v>0.12000000000000001</v>
      </c>
      <c r="I5" s="5">
        <f t="shared" si="11"/>
        <v>1.1200000000000001</v>
      </c>
      <c r="J5">
        <f t="shared" si="12"/>
        <v>0.89285714285714279</v>
      </c>
      <c r="K5">
        <f t="shared" ref="K5:K68" si="20">K4*J5</f>
        <v>0.79719387755102034</v>
      </c>
      <c r="L5" s="2">
        <v>2</v>
      </c>
      <c r="M5" s="6">
        <v>2.5990000000000002E-3</v>
      </c>
      <c r="Q5" s="4">
        <f t="shared" ref="Q5:Q68" si="21">$C$8</f>
        <v>12.5</v>
      </c>
      <c r="R5">
        <f t="shared" si="0"/>
        <v>2000000</v>
      </c>
      <c r="S5">
        <f t="shared" si="1"/>
        <v>3991.8839100794171</v>
      </c>
      <c r="U5">
        <f t="shared" si="13"/>
        <v>2.5990000000000002E-3</v>
      </c>
      <c r="V5">
        <f t="shared" si="14"/>
        <v>0.01</v>
      </c>
      <c r="W5">
        <f t="shared" si="15"/>
        <v>0.98740499999999998</v>
      </c>
      <c r="X5">
        <f t="shared" si="16"/>
        <v>2.5662655950000001E-3</v>
      </c>
      <c r="Y5">
        <f t="shared" si="17"/>
        <v>9.8740500000000005E-3</v>
      </c>
      <c r="Z5">
        <f t="shared" si="18"/>
        <v>0.97496468440500006</v>
      </c>
      <c r="AB5">
        <f t="shared" si="19"/>
        <v>4504.2355363021779</v>
      </c>
      <c r="AC5">
        <f t="shared" si="2"/>
        <v>3891.9458365719765</v>
      </c>
      <c r="AE5">
        <f t="shared" si="3"/>
        <v>0</v>
      </c>
      <c r="AF5">
        <f t="shared" si="4"/>
        <v>0</v>
      </c>
      <c r="AG5">
        <f t="shared" si="4"/>
        <v>-12.187058555062501</v>
      </c>
      <c r="AH5">
        <f t="shared" si="5"/>
        <v>-5132.5311900000006</v>
      </c>
      <c r="AI5">
        <f t="shared" si="6"/>
        <v>-5144.7182485550629</v>
      </c>
      <c r="AJ5">
        <f t="shared" si="7"/>
        <v>612.28969973020139</v>
      </c>
      <c r="AK5">
        <f>G5*SUM(AB5, AE5:AF5)</f>
        <v>315.29648754115249</v>
      </c>
      <c r="AL5">
        <f t="shared" si="8"/>
        <v>-4217.1320612837089</v>
      </c>
      <c r="AN5">
        <f t="shared" si="9"/>
        <v>0</v>
      </c>
      <c r="AO5">
        <f t="shared" si="9"/>
        <v>0</v>
      </c>
      <c r="AP5">
        <f t="shared" si="9"/>
        <v>-9.71544846545161</v>
      </c>
      <c r="AQ5">
        <f t="shared" si="9"/>
        <v>-4091.6224410076534</v>
      </c>
      <c r="AR5">
        <f t="shared" si="9"/>
        <v>-4101.337889473105</v>
      </c>
      <c r="AS5">
        <f t="shared" si="9"/>
        <v>488.11359991246917</v>
      </c>
      <c r="AT5">
        <f t="shared" si="9"/>
        <v>251.35242948114833</v>
      </c>
      <c r="AU5">
        <f t="shared" si="9"/>
        <v>-3361.8718600794869</v>
      </c>
      <c r="AW5">
        <v>2</v>
      </c>
      <c r="AX5">
        <f>IF(Z5&gt;0, (R5*SUMPRODUCT(K5:$K$98, X5:$X$98)-K5*$AZ$3)/Z5, 0)</f>
        <v>3991.8839100794171</v>
      </c>
    </row>
    <row r="6" spans="1:52" x14ac:dyDescent="0.25">
      <c r="A6" t="s">
        <v>16</v>
      </c>
      <c r="C6" s="2">
        <v>2000000</v>
      </c>
      <c r="E6">
        <v>2006</v>
      </c>
      <c r="F6" s="5">
        <f>EconomicRates!C46</f>
        <v>3.5571999999999999E-2</v>
      </c>
      <c r="G6" s="5">
        <f>EconomicRates!D46</f>
        <v>7.0000000000000007E-2</v>
      </c>
      <c r="H6" s="5">
        <f t="shared" si="10"/>
        <v>0.12000000000000001</v>
      </c>
      <c r="I6" s="5">
        <f t="shared" si="11"/>
        <v>1.1200000000000001</v>
      </c>
      <c r="J6">
        <f t="shared" si="12"/>
        <v>0.89285714285714279</v>
      </c>
      <c r="K6">
        <f t="shared" si="20"/>
        <v>0.71178024781341098</v>
      </c>
      <c r="L6" s="2">
        <v>3</v>
      </c>
      <c r="M6" s="6">
        <v>2.6029999999999998E-3</v>
      </c>
      <c r="Q6" s="4">
        <f t="shared" si="21"/>
        <v>12.5</v>
      </c>
      <c r="R6">
        <f t="shared" si="0"/>
        <v>2000000</v>
      </c>
      <c r="S6">
        <f t="shared" si="1"/>
        <v>3522.5435611697735</v>
      </c>
      <c r="U6">
        <f t="shared" si="13"/>
        <v>2.6029999999999998E-3</v>
      </c>
      <c r="V6">
        <f t="shared" si="14"/>
        <v>0.01</v>
      </c>
      <c r="W6">
        <f t="shared" si="15"/>
        <v>0.97496468440500006</v>
      </c>
      <c r="X6">
        <f t="shared" si="16"/>
        <v>2.5378330735062152E-3</v>
      </c>
      <c r="Y6">
        <f t="shared" si="17"/>
        <v>9.7496468440500007E-3</v>
      </c>
      <c r="Z6">
        <f t="shared" si="18"/>
        <v>0.96267720448744387</v>
      </c>
      <c r="AB6">
        <f t="shared" si="19"/>
        <v>3891.9458365719765</v>
      </c>
      <c r="AC6">
        <f t="shared" si="2"/>
        <v>3391.0723881521626</v>
      </c>
      <c r="AE6">
        <f t="shared" si="3"/>
        <v>0</v>
      </c>
      <c r="AF6">
        <f t="shared" si="4"/>
        <v>0</v>
      </c>
      <c r="AG6">
        <f t="shared" si="4"/>
        <v>-12.033465056093048</v>
      </c>
      <c r="AH6">
        <f t="shared" si="5"/>
        <v>-5075.66614701243</v>
      </c>
      <c r="AI6">
        <f t="shared" si="6"/>
        <v>-5087.6996120685226</v>
      </c>
      <c r="AJ6">
        <f t="shared" si="7"/>
        <v>500.87344841981394</v>
      </c>
      <c r="AK6">
        <f>G6*SUM(AB6, AE6:AF6)</f>
        <v>272.43620856003838</v>
      </c>
      <c r="AL6">
        <f t="shared" si="8"/>
        <v>-4314.3899550886699</v>
      </c>
      <c r="AN6">
        <f t="shared" si="9"/>
        <v>0</v>
      </c>
      <c r="AO6">
        <f t="shared" si="9"/>
        <v>0</v>
      </c>
      <c r="AP6">
        <f t="shared" si="9"/>
        <v>-8.5651827396799316</v>
      </c>
      <c r="AQ6">
        <f t="shared" si="9"/>
        <v>-3612.7589079386485</v>
      </c>
      <c r="AR6">
        <f t="shared" si="9"/>
        <v>-3621.324090678328</v>
      </c>
      <c r="AS6">
        <f t="shared" si="9"/>
        <v>356.51182723941287</v>
      </c>
      <c r="AT6">
        <f t="shared" si="9"/>
        <v>193.91471204221023</v>
      </c>
      <c r="AU6">
        <f t="shared" si="9"/>
        <v>-3070.8975513967043</v>
      </c>
      <c r="AW6">
        <v>3</v>
      </c>
      <c r="AX6">
        <f>IF(Z6&gt;0, (R6*SUMPRODUCT(K6:$K$98, X6:$X$98)-K6*$AZ$3)/Z6, 0)</f>
        <v>3522.5435611697735</v>
      </c>
    </row>
    <row r="7" spans="1:52" x14ac:dyDescent="0.25">
      <c r="A7" t="s">
        <v>15</v>
      </c>
      <c r="B7" t="s">
        <v>37</v>
      </c>
      <c r="C7" t="s">
        <v>46</v>
      </c>
      <c r="E7">
        <v>2007</v>
      </c>
      <c r="F7" s="5">
        <f>EconomicRates!C47</f>
        <v>3.5571999999999999E-2</v>
      </c>
      <c r="G7" s="5">
        <f>EconomicRates!D47</f>
        <v>7.0000000000000007E-2</v>
      </c>
      <c r="H7" s="5">
        <f t="shared" si="10"/>
        <v>0.12000000000000001</v>
      </c>
      <c r="I7" s="5">
        <f t="shared" si="11"/>
        <v>1.1200000000000001</v>
      </c>
      <c r="J7">
        <f t="shared" si="12"/>
        <v>0.89285714285714279</v>
      </c>
      <c r="K7">
        <f t="shared" si="20"/>
        <v>0.63551807840483121</v>
      </c>
      <c r="L7" s="2">
        <v>4</v>
      </c>
      <c r="M7" s="6">
        <v>2.6080000000000001E-3</v>
      </c>
      <c r="Q7" s="4">
        <f t="shared" si="21"/>
        <v>12.5</v>
      </c>
      <c r="R7">
        <f t="shared" si="0"/>
        <v>2000000</v>
      </c>
      <c r="S7">
        <f t="shared" si="1"/>
        <v>3139.6259890650672</v>
      </c>
      <c r="U7">
        <f t="shared" si="13"/>
        <v>2.6080000000000001E-3</v>
      </c>
      <c r="V7">
        <f t="shared" si="14"/>
        <v>0.01</v>
      </c>
      <c r="W7">
        <f t="shared" si="15"/>
        <v>0.96267720448744387</v>
      </c>
      <c r="X7">
        <f t="shared" si="16"/>
        <v>2.5106621493032537E-3</v>
      </c>
      <c r="Y7">
        <f t="shared" si="17"/>
        <v>9.6267720448744397E-3</v>
      </c>
      <c r="Z7">
        <f t="shared" si="18"/>
        <v>0.9505397702932662</v>
      </c>
      <c r="AB7">
        <f t="shared" si="19"/>
        <v>3391.0723881521626</v>
      </c>
      <c r="AC7">
        <f t="shared" si="2"/>
        <v>2984.3393664526775</v>
      </c>
      <c r="AE7">
        <f t="shared" si="3"/>
        <v>0</v>
      </c>
      <c r="AF7">
        <f t="shared" si="4"/>
        <v>0</v>
      </c>
      <c r="AG7">
        <f t="shared" si="4"/>
        <v>-11.881747128665827</v>
      </c>
      <c r="AH7">
        <f t="shared" si="5"/>
        <v>-5021.324298606507</v>
      </c>
      <c r="AI7">
        <f t="shared" si="6"/>
        <v>-5033.2060457351727</v>
      </c>
      <c r="AJ7">
        <f t="shared" si="7"/>
        <v>406.73302169948511</v>
      </c>
      <c r="AK7">
        <f>G7*SUM(AB7, AE7:AF7)</f>
        <v>237.37506717065139</v>
      </c>
      <c r="AL7">
        <f t="shared" si="8"/>
        <v>-4389.0979568650364</v>
      </c>
      <c r="AN7">
        <f t="shared" si="9"/>
        <v>0</v>
      </c>
      <c r="AO7">
        <f t="shared" si="9"/>
        <v>0</v>
      </c>
      <c r="AP7">
        <f t="shared" si="9"/>
        <v>-7.551065103301827</v>
      </c>
      <c r="AQ7">
        <f t="shared" si="9"/>
        <v>-3191.1423692978942</v>
      </c>
      <c r="AR7">
        <f t="shared" si="9"/>
        <v>-3198.6934344011961</v>
      </c>
      <c r="AS7">
        <f t="shared" si="9"/>
        <v>258.48618837424726</v>
      </c>
      <c r="AT7">
        <f t="shared" si="9"/>
        <v>150.8561465495101</v>
      </c>
      <c r="AU7">
        <f t="shared" si="9"/>
        <v>-2789.3510994774388</v>
      </c>
      <c r="AW7">
        <v>4</v>
      </c>
      <c r="AX7">
        <f>IF(Z7&gt;0, (R7*SUMPRODUCT(K7:$K$98, X7:$X$98)-K7*$AZ$3)/Z7, 0)</f>
        <v>3139.6259890650672</v>
      </c>
    </row>
    <row r="8" spans="1:52" x14ac:dyDescent="0.25">
      <c r="B8" s="2">
        <f>'S.26.04.A'!B8</f>
        <v>100</v>
      </c>
      <c r="C8" s="2">
        <f>'S.26.04.A'!C8</f>
        <v>12.5</v>
      </c>
      <c r="E8">
        <v>2008</v>
      </c>
      <c r="F8" s="5">
        <f>EconomicRates!C48</f>
        <v>3.5571999999999999E-2</v>
      </c>
      <c r="G8" s="5">
        <f>EconomicRates!D48</f>
        <v>7.0000000000000007E-2</v>
      </c>
      <c r="H8" s="5">
        <f t="shared" si="10"/>
        <v>0.12000000000000001</v>
      </c>
      <c r="I8" s="5">
        <f t="shared" si="11"/>
        <v>1.1200000000000001</v>
      </c>
      <c r="J8">
        <f t="shared" si="12"/>
        <v>0.89285714285714279</v>
      </c>
      <c r="K8">
        <f t="shared" si="20"/>
        <v>0.5674268557185993</v>
      </c>
      <c r="L8" s="2">
        <v>5</v>
      </c>
      <c r="M8" s="6">
        <v>2.614E-3</v>
      </c>
      <c r="Q8" s="4">
        <f t="shared" si="21"/>
        <v>12.5</v>
      </c>
      <c r="R8">
        <f t="shared" si="0"/>
        <v>2000000</v>
      </c>
      <c r="S8">
        <f t="shared" si="1"/>
        <v>2829.5999864874684</v>
      </c>
      <c r="U8">
        <f t="shared" si="13"/>
        <v>2.614E-3</v>
      </c>
      <c r="V8">
        <f t="shared" si="14"/>
        <v>0.01</v>
      </c>
      <c r="W8">
        <f t="shared" si="15"/>
        <v>0.9505397702932662</v>
      </c>
      <c r="X8">
        <f t="shared" si="16"/>
        <v>2.4847109595465978E-3</v>
      </c>
      <c r="Y8">
        <f t="shared" si="17"/>
        <v>9.5053977029326622E-3</v>
      </c>
      <c r="Z8">
        <f t="shared" si="18"/>
        <v>0.9385496616307869</v>
      </c>
      <c r="AB8">
        <f t="shared" si="19"/>
        <v>2984.3393664526775</v>
      </c>
      <c r="AC8">
        <f t="shared" si="2"/>
        <v>2655.7201098682926</v>
      </c>
      <c r="AE8">
        <f t="shared" si="3"/>
        <v>0</v>
      </c>
      <c r="AF8">
        <f t="shared" si="4"/>
        <v>0</v>
      </c>
      <c r="AG8">
        <f t="shared" si="4"/>
        <v>-11.731870770384836</v>
      </c>
      <c r="AH8">
        <f t="shared" si="5"/>
        <v>-4969.4219190931954</v>
      </c>
      <c r="AI8">
        <f t="shared" si="6"/>
        <v>-4981.1537898635806</v>
      </c>
      <c r="AJ8">
        <f t="shared" si="7"/>
        <v>328.61925658438486</v>
      </c>
      <c r="AK8">
        <f>G8*SUM(AB8, AE8:AF8)</f>
        <v>208.90375565168745</v>
      </c>
      <c r="AL8">
        <f t="shared" si="8"/>
        <v>-4443.630777627508</v>
      </c>
      <c r="AN8">
        <f t="shared" si="9"/>
        <v>0</v>
      </c>
      <c r="AO8">
        <f t="shared" si="9"/>
        <v>0</v>
      </c>
      <c r="AP8">
        <f t="shared" si="9"/>
        <v>-6.6569785429364083</v>
      </c>
      <c r="AQ8">
        <f t="shared" si="9"/>
        <v>-2819.7834542901396</v>
      </c>
      <c r="AR8">
        <f t="shared" si="9"/>
        <v>-2826.4404328330761</v>
      </c>
      <c r="AS8">
        <f t="shared" si="9"/>
        <v>186.4673914922611</v>
      </c>
      <c r="AT8">
        <f t="shared" si="9"/>
        <v>118.53760121724358</v>
      </c>
      <c r="AU8">
        <f t="shared" si="9"/>
        <v>-2521.435440123571</v>
      </c>
      <c r="AW8">
        <v>5</v>
      </c>
      <c r="AX8">
        <f>IF(Z8&gt;0, (R8*SUMPRODUCT(K8:$K$98, X8:$X$98)-K8*$AZ$3)/Z8, 0)</f>
        <v>2829.5999864874684</v>
      </c>
    </row>
    <row r="9" spans="1:52" x14ac:dyDescent="0.25">
      <c r="A9" t="s">
        <v>39</v>
      </c>
      <c r="C9" s="2">
        <f>'S.26.04.A'!C9</f>
        <v>0.05</v>
      </c>
      <c r="E9">
        <v>2009</v>
      </c>
      <c r="F9" s="5">
        <f>EconomicRates!C49</f>
        <v>3.5571999999999999E-2</v>
      </c>
      <c r="G9" s="5">
        <f>EconomicRates!D49</f>
        <v>7.0000000000000007E-2</v>
      </c>
      <c r="H9" s="5">
        <f t="shared" si="10"/>
        <v>0.12000000000000001</v>
      </c>
      <c r="I9" s="5">
        <f t="shared" si="11"/>
        <v>1.1200000000000001</v>
      </c>
      <c r="J9">
        <f t="shared" si="12"/>
        <v>0.89285714285714279</v>
      </c>
      <c r="K9">
        <f t="shared" si="20"/>
        <v>0.50663112117732079</v>
      </c>
      <c r="L9" s="2">
        <v>6</v>
      </c>
      <c r="M9" s="6">
        <v>2.624E-3</v>
      </c>
      <c r="Q9" s="4">
        <f t="shared" si="21"/>
        <v>12.5</v>
      </c>
      <c r="R9">
        <f t="shared" si="0"/>
        <v>2000000</v>
      </c>
      <c r="S9">
        <f t="shared" si="1"/>
        <v>2580.9401342610736</v>
      </c>
      <c r="U9">
        <f t="shared" si="13"/>
        <v>2.624E-3</v>
      </c>
      <c r="V9">
        <f t="shared" si="14"/>
        <v>0.01</v>
      </c>
      <c r="W9">
        <f t="shared" si="15"/>
        <v>0.9385496616307869</v>
      </c>
      <c r="X9">
        <f t="shared" si="16"/>
        <v>2.4627543121191848E-3</v>
      </c>
      <c r="Y9">
        <f t="shared" si="17"/>
        <v>9.3854966163078694E-3</v>
      </c>
      <c r="Z9">
        <f t="shared" si="18"/>
        <v>0.9267014107023599</v>
      </c>
      <c r="AB9">
        <f t="shared" si="19"/>
        <v>2655.7201098682926</v>
      </c>
      <c r="AC9">
        <f t="shared" si="2"/>
        <v>2391.7608633580749</v>
      </c>
      <c r="AE9">
        <f t="shared" si="3"/>
        <v>0</v>
      </c>
      <c r="AF9">
        <f t="shared" si="4"/>
        <v>0</v>
      </c>
      <c r="AG9">
        <f t="shared" si="4"/>
        <v>-11.583767633779498</v>
      </c>
      <c r="AH9">
        <f t="shared" si="5"/>
        <v>-4925.5086242383695</v>
      </c>
      <c r="AI9">
        <f t="shared" si="6"/>
        <v>-4937.0923918721492</v>
      </c>
      <c r="AJ9">
        <f t="shared" si="7"/>
        <v>263.95924651021778</v>
      </c>
      <c r="AK9">
        <f t="shared" ref="AK9:AK72" si="22">G9*SUM(AB9:AB9, AE9:AF9)</f>
        <v>185.9004076907805</v>
      </c>
      <c r="AL9">
        <f t="shared" si="8"/>
        <v>-4487.232737671151</v>
      </c>
      <c r="AN9">
        <f t="shared" si="9"/>
        <v>0</v>
      </c>
      <c r="AO9">
        <f t="shared" si="9"/>
        <v>0</v>
      </c>
      <c r="AP9">
        <f t="shared" si="9"/>
        <v>-5.8686971837592674</v>
      </c>
      <c r="AQ9">
        <f t="shared" si="9"/>
        <v>-2495.415956666448</v>
      </c>
      <c r="AR9">
        <f t="shared" si="9"/>
        <v>-2501.2846538502072</v>
      </c>
      <c r="AS9">
        <f t="shared" si="9"/>
        <v>133.72996900459245</v>
      </c>
      <c r="AT9">
        <f t="shared" si="9"/>
        <v>94.182931975701152</v>
      </c>
      <c r="AU9">
        <f t="shared" si="9"/>
        <v>-2273.371752869914</v>
      </c>
      <c r="AW9">
        <v>6</v>
      </c>
      <c r="AX9">
        <f>IF(Z9&gt;0, (R9*SUMPRODUCT(K9:$K$98, X9:$X$98)-K9*$AZ$3)/Z9, 0)</f>
        <v>2580.9401342610736</v>
      </c>
    </row>
    <row r="10" spans="1:52" x14ac:dyDescent="0.25">
      <c r="A10" t="s">
        <v>19</v>
      </c>
      <c r="C10" s="2">
        <f>'S.26.04.A'!C10</f>
        <v>0.01</v>
      </c>
      <c r="E10">
        <v>2010</v>
      </c>
      <c r="F10" s="5">
        <f>EconomicRates!C50</f>
        <v>3.5571999999999999E-2</v>
      </c>
      <c r="G10" s="5">
        <f>EconomicRates!D50</f>
        <v>7.0000000000000007E-2</v>
      </c>
      <c r="H10" s="5">
        <f t="shared" si="10"/>
        <v>0.12000000000000001</v>
      </c>
      <c r="I10" s="5">
        <f t="shared" si="11"/>
        <v>1.1200000000000001</v>
      </c>
      <c r="J10">
        <f t="shared" si="12"/>
        <v>0.89285714285714279</v>
      </c>
      <c r="K10">
        <f t="shared" si="20"/>
        <v>0.45234921533689354</v>
      </c>
      <c r="L10" s="2">
        <v>7</v>
      </c>
      <c r="M10" s="6">
        <v>2.6350000000000002E-3</v>
      </c>
      <c r="Q10" s="4">
        <f t="shared" si="21"/>
        <v>12.5</v>
      </c>
      <c r="R10">
        <f t="shared" si="0"/>
        <v>2000000</v>
      </c>
      <c r="S10">
        <f t="shared" si="1"/>
        <v>2380.7088201574957</v>
      </c>
      <c r="U10">
        <f t="shared" si="13"/>
        <v>2.6350000000000002E-3</v>
      </c>
      <c r="V10">
        <f t="shared" si="14"/>
        <v>0.01</v>
      </c>
      <c r="W10">
        <f t="shared" si="15"/>
        <v>0.9267014107023599</v>
      </c>
      <c r="X10">
        <f t="shared" si="16"/>
        <v>2.4418582172007187E-3</v>
      </c>
      <c r="Y10">
        <f t="shared" si="17"/>
        <v>9.2670141070235988E-3</v>
      </c>
      <c r="Z10">
        <f t="shared" si="18"/>
        <v>0.91499253837813566</v>
      </c>
      <c r="AB10">
        <f t="shared" si="19"/>
        <v>2391.7608633580749</v>
      </c>
      <c r="AC10">
        <f t="shared" si="2"/>
        <v>2178.3308064951234</v>
      </c>
      <c r="AE10">
        <f t="shared" si="3"/>
        <v>0</v>
      </c>
      <c r="AF10">
        <f t="shared" si="4"/>
        <v>0</v>
      </c>
      <c r="AG10">
        <f t="shared" si="4"/>
        <v>-11.437406729726696</v>
      </c>
      <c r="AH10">
        <f t="shared" si="5"/>
        <v>-4883.7164344014373</v>
      </c>
      <c r="AI10">
        <f t="shared" si="6"/>
        <v>-4895.153841131164</v>
      </c>
      <c r="AJ10">
        <f t="shared" si="7"/>
        <v>213.43005686295146</v>
      </c>
      <c r="AK10">
        <f t="shared" si="22"/>
        <v>167.42326043506526</v>
      </c>
      <c r="AL10">
        <f t="shared" si="8"/>
        <v>-4514.3005238331471</v>
      </c>
      <c r="AN10">
        <f t="shared" si="9"/>
        <v>0</v>
      </c>
      <c r="AO10">
        <f t="shared" si="9"/>
        <v>0</v>
      </c>
      <c r="AP10">
        <f t="shared" si="9"/>
        <v>-5.173701959680777</v>
      </c>
      <c r="AQ10">
        <f t="shared" si="9"/>
        <v>-2209.1452970293817</v>
      </c>
      <c r="AR10">
        <f t="shared" si="9"/>
        <v>-2214.3189989890625</v>
      </c>
      <c r="AS10">
        <f t="shared" si="9"/>
        <v>96.54491875126466</v>
      </c>
      <c r="AT10">
        <f t="shared" si="9"/>
        <v>75.733780486946145</v>
      </c>
      <c r="AU10">
        <f t="shared" si="9"/>
        <v>-2042.0402997508515</v>
      </c>
      <c r="AW10">
        <v>7</v>
      </c>
      <c r="AX10">
        <f>IF(Z10&gt;0, (R10*SUMPRODUCT(K10:$K$98, X10:$X$98)-K10*$AZ$3)/Z10, 0)</f>
        <v>2380.7088201574957</v>
      </c>
    </row>
    <row r="11" spans="1:52" x14ac:dyDescent="0.25">
      <c r="A11" t="s">
        <v>33</v>
      </c>
      <c r="C11" s="12">
        <f>AU100</f>
        <v>-1.2934590125856203E-12</v>
      </c>
      <c r="E11">
        <v>2011</v>
      </c>
      <c r="F11" s="5">
        <f>EconomicRates!C51</f>
        <v>3.5571999999999999E-2</v>
      </c>
      <c r="G11" s="5">
        <f>EconomicRates!D51</f>
        <v>7.0000000000000007E-2</v>
      </c>
      <c r="H11" s="5">
        <f t="shared" si="10"/>
        <v>0.12000000000000001</v>
      </c>
      <c r="I11" s="5">
        <f t="shared" si="11"/>
        <v>1.1200000000000001</v>
      </c>
      <c r="J11">
        <f t="shared" si="12"/>
        <v>0.89285714285714279</v>
      </c>
      <c r="K11">
        <f t="shared" si="20"/>
        <v>0.40388322797936921</v>
      </c>
      <c r="L11" s="2">
        <v>8</v>
      </c>
      <c r="M11" s="6">
        <v>2.647E-3</v>
      </c>
      <c r="Q11" s="4">
        <f t="shared" si="21"/>
        <v>12.5</v>
      </c>
      <c r="R11">
        <f t="shared" si="0"/>
        <v>2000000</v>
      </c>
      <c r="S11">
        <f t="shared" si="1"/>
        <v>2221.19448945148</v>
      </c>
      <c r="U11">
        <f t="shared" si="13"/>
        <v>2.647E-3</v>
      </c>
      <c r="V11">
        <f t="shared" si="14"/>
        <v>0.01</v>
      </c>
      <c r="W11">
        <f t="shared" si="15"/>
        <v>0.91499253837813566</v>
      </c>
      <c r="X11">
        <f t="shared" si="16"/>
        <v>2.4219852490869253E-3</v>
      </c>
      <c r="Y11">
        <f t="shared" si="17"/>
        <v>9.1499253837813571E-3</v>
      </c>
      <c r="Z11">
        <f t="shared" si="18"/>
        <v>0.90342062774526743</v>
      </c>
      <c r="AB11">
        <f t="shared" si="19"/>
        <v>2178.3308064951234</v>
      </c>
      <c r="AC11">
        <f t="shared" si="2"/>
        <v>2006.6729200045847</v>
      </c>
      <c r="AE11">
        <f t="shared" si="3"/>
        <v>0</v>
      </c>
      <c r="AF11">
        <f t="shared" si="4"/>
        <v>0</v>
      </c>
      <c r="AG11">
        <f t="shared" si="4"/>
        <v>-11.292757846815842</v>
      </c>
      <c r="AH11">
        <f t="shared" si="5"/>
        <v>-4843.9704981738505</v>
      </c>
      <c r="AI11">
        <f t="shared" si="6"/>
        <v>-4855.2632560206666</v>
      </c>
      <c r="AJ11">
        <f t="shared" si="7"/>
        <v>171.65788649053866</v>
      </c>
      <c r="AK11">
        <f t="shared" si="22"/>
        <v>152.48315645465865</v>
      </c>
      <c r="AL11">
        <f t="shared" si="8"/>
        <v>-4531.1222130754695</v>
      </c>
      <c r="AN11">
        <f t="shared" si="9"/>
        <v>0</v>
      </c>
      <c r="AO11">
        <f t="shared" si="9"/>
        <v>0</v>
      </c>
      <c r="AP11">
        <f t="shared" si="9"/>
        <v>-4.5609554919613338</v>
      </c>
      <c r="AQ11">
        <f t="shared" si="9"/>
        <v>-1956.3984410392879</v>
      </c>
      <c r="AR11">
        <f t="shared" si="9"/>
        <v>-1960.9593965312492</v>
      </c>
      <c r="AS11">
        <f t="shared" si="9"/>
        <v>69.329741303914901</v>
      </c>
      <c r="AT11">
        <f t="shared" si="9"/>
        <v>61.585389441390724</v>
      </c>
      <c r="AU11">
        <f t="shared" si="9"/>
        <v>-1830.0442657859437</v>
      </c>
      <c r="AW11">
        <v>8</v>
      </c>
      <c r="AX11">
        <f>IF(Z11&gt;0, (R11*SUMPRODUCT(K11:$K$98, X11:$X$98)-K11*$AZ$3)/Z11, 0)</f>
        <v>2221.19448945148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f>EconomicRates!C52</f>
        <v>3.5571999999999999E-2</v>
      </c>
      <c r="G12" s="5">
        <f>EconomicRates!D52</f>
        <v>7.0000000000000007E-2</v>
      </c>
      <c r="H12" s="5">
        <f t="shared" si="10"/>
        <v>0.12000000000000001</v>
      </c>
      <c r="I12" s="5">
        <f t="shared" si="11"/>
        <v>1.1200000000000001</v>
      </c>
      <c r="J12">
        <f t="shared" si="12"/>
        <v>0.89285714285714279</v>
      </c>
      <c r="K12">
        <f t="shared" si="20"/>
        <v>0.36061002498157962</v>
      </c>
      <c r="L12" s="2">
        <v>9</v>
      </c>
      <c r="M12" s="6">
        <v>2.6610000000000002E-3</v>
      </c>
      <c r="Q12" s="4">
        <f t="shared" si="21"/>
        <v>12.5</v>
      </c>
      <c r="R12">
        <f t="shared" si="0"/>
        <v>2000000</v>
      </c>
      <c r="S12">
        <f t="shared" si="1"/>
        <v>2095.8481095069924</v>
      </c>
      <c r="U12">
        <f t="shared" si="13"/>
        <v>2.6610000000000002E-3</v>
      </c>
      <c r="V12">
        <f t="shared" si="14"/>
        <v>0.01</v>
      </c>
      <c r="W12">
        <f t="shared" si="15"/>
        <v>0.90342062774526743</v>
      </c>
      <c r="X12">
        <f t="shared" si="16"/>
        <v>2.4040022904301566E-3</v>
      </c>
      <c r="Y12">
        <f t="shared" si="17"/>
        <v>9.0342062774526749E-3</v>
      </c>
      <c r="Z12">
        <f t="shared" si="18"/>
        <v>0.89198241917738463</v>
      </c>
      <c r="AB12">
        <f t="shared" si="19"/>
        <v>2006.6729200045847</v>
      </c>
      <c r="AC12">
        <f t="shared" si="2"/>
        <v>1869.4596669463951</v>
      </c>
      <c r="AE12">
        <f t="shared" si="3"/>
        <v>0</v>
      </c>
      <c r="AF12">
        <f t="shared" si="4"/>
        <v>0</v>
      </c>
      <c r="AG12">
        <f t="shared" si="4"/>
        <v>-11.149780239717307</v>
      </c>
      <c r="AH12">
        <f t="shared" si="5"/>
        <v>-4808.0045808603136</v>
      </c>
      <c r="AI12">
        <f t="shared" si="6"/>
        <v>-4819.1543611000307</v>
      </c>
      <c r="AJ12">
        <f t="shared" si="7"/>
        <v>137.21325305818959</v>
      </c>
      <c r="AK12">
        <f t="shared" si="22"/>
        <v>140.46710440032095</v>
      </c>
      <c r="AL12">
        <f t="shared" si="8"/>
        <v>-4541.4740036415205</v>
      </c>
      <c r="AN12">
        <f t="shared" si="9"/>
        <v>0</v>
      </c>
      <c r="AO12">
        <f t="shared" si="9"/>
        <v>0</v>
      </c>
      <c r="AP12">
        <f t="shared" si="9"/>
        <v>-4.0207225307835808</v>
      </c>
      <c r="AQ12">
        <f t="shared" si="9"/>
        <v>-1733.8146520155869</v>
      </c>
      <c r="AR12">
        <f t="shared" si="9"/>
        <v>-1737.8353745463705</v>
      </c>
      <c r="AS12">
        <f t="shared" si="9"/>
        <v>49.480474613117558</v>
      </c>
      <c r="AT12">
        <f t="shared" si="9"/>
        <v>50.653846026889887</v>
      </c>
      <c r="AU12">
        <f t="shared" si="9"/>
        <v>-1637.7010539063631</v>
      </c>
      <c r="AW12">
        <v>9</v>
      </c>
      <c r="AX12">
        <f>IF(Z12&gt;0, (R12*SUMPRODUCT(K12:$K$98, X12:$X$98)-K12*$AZ$3)/Z12, 0)</f>
        <v>2095.8481095069924</v>
      </c>
    </row>
    <row r="13" spans="1:52" x14ac:dyDescent="0.25">
      <c r="E13">
        <v>2013</v>
      </c>
      <c r="F13" s="5">
        <f>EconomicRates!C53</f>
        <v>3.5571999999999999E-2</v>
      </c>
      <c r="G13" s="5">
        <f>EconomicRates!D53</f>
        <v>7.0000000000000007E-2</v>
      </c>
      <c r="H13" s="5">
        <f t="shared" si="10"/>
        <v>0.12000000000000001</v>
      </c>
      <c r="I13" s="5">
        <f t="shared" si="11"/>
        <v>1.1200000000000001</v>
      </c>
      <c r="J13">
        <f t="shared" si="12"/>
        <v>0.89285714285714279</v>
      </c>
      <c r="K13">
        <f t="shared" si="20"/>
        <v>0.32197323659069604</v>
      </c>
      <c r="L13" s="2">
        <v>10</v>
      </c>
      <c r="M13" s="6">
        <v>2.676E-3</v>
      </c>
      <c r="Q13" s="4">
        <f t="shared" si="21"/>
        <v>12.5</v>
      </c>
      <c r="R13">
        <f t="shared" si="0"/>
        <v>2000000</v>
      </c>
      <c r="S13">
        <f t="shared" si="1"/>
        <v>1998.3719365193253</v>
      </c>
      <c r="U13">
        <f t="shared" si="13"/>
        <v>2.676E-3</v>
      </c>
      <c r="V13">
        <f t="shared" si="14"/>
        <v>0.01</v>
      </c>
      <c r="W13">
        <f t="shared" si="15"/>
        <v>0.89198241917738463</v>
      </c>
      <c r="X13">
        <f t="shared" si="16"/>
        <v>2.3869449537186811E-3</v>
      </c>
      <c r="Y13">
        <f t="shared" si="17"/>
        <v>8.9198241917738466E-3</v>
      </c>
      <c r="Z13">
        <f t="shared" si="18"/>
        <v>0.88067565003189208</v>
      </c>
      <c r="AB13">
        <f t="shared" si="19"/>
        <v>1869.4596669463951</v>
      </c>
      <c r="AC13">
        <f t="shared" si="2"/>
        <v>1759.9175041996477</v>
      </c>
      <c r="AE13">
        <f t="shared" si="3"/>
        <v>0</v>
      </c>
      <c r="AF13">
        <f t="shared" si="4"/>
        <v>0</v>
      </c>
      <c r="AG13">
        <f t="shared" si="4"/>
        <v>-11.00844562539865</v>
      </c>
      <c r="AH13">
        <f t="shared" si="5"/>
        <v>-4773.8899074373621</v>
      </c>
      <c r="AI13">
        <f t="shared" si="6"/>
        <v>-4784.8983530627611</v>
      </c>
      <c r="AJ13">
        <f t="shared" si="7"/>
        <v>109.54216274674741</v>
      </c>
      <c r="AK13">
        <f t="shared" si="22"/>
        <v>130.86217668624766</v>
      </c>
      <c r="AL13">
        <f t="shared" si="8"/>
        <v>-4544.4940136297655</v>
      </c>
      <c r="AN13">
        <f t="shared" si="9"/>
        <v>0</v>
      </c>
      <c r="AO13">
        <f t="shared" si="9"/>
        <v>0</v>
      </c>
      <c r="AP13">
        <f t="shared" si="9"/>
        <v>-3.5444248678422925</v>
      </c>
      <c r="AQ13">
        <f t="shared" si="9"/>
        <v>-1537.0647846252659</v>
      </c>
      <c r="AR13">
        <f t="shared" si="9"/>
        <v>-1540.6092094931082</v>
      </c>
      <c r="AS13">
        <f t="shared" si="9"/>
        <v>35.269644682715033</v>
      </c>
      <c r="AT13">
        <f t="shared" si="9"/>
        <v>42.134118574974686</v>
      </c>
      <c r="AU13">
        <f t="shared" si="9"/>
        <v>-1463.2054462354183</v>
      </c>
      <c r="AW13">
        <v>10</v>
      </c>
      <c r="AX13">
        <f>IF(Z13&gt;0, (R13*SUMPRODUCT(K13:$K$98, X13:$X$98)-K13*$AZ$3)/Z13, 0)</f>
        <v>1998.3719365193253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10"/>
        <v>0.12000000000000001</v>
      </c>
      <c r="I14" s="5">
        <f t="shared" si="11"/>
        <v>1.1200000000000001</v>
      </c>
      <c r="J14">
        <f t="shared" si="12"/>
        <v>0.89285714285714279</v>
      </c>
      <c r="K14">
        <f t="shared" si="20"/>
        <v>0.28747610409883573</v>
      </c>
      <c r="L14" s="2">
        <v>11</v>
      </c>
      <c r="M14" s="6">
        <v>2.6930000000000001E-3</v>
      </c>
      <c r="Q14" s="4">
        <f t="shared" si="21"/>
        <v>12.5</v>
      </c>
      <c r="R14">
        <f t="shared" si="0"/>
        <v>2000000</v>
      </c>
      <c r="S14">
        <f t="shared" si="1"/>
        <v>1924.2108521219363</v>
      </c>
      <c r="U14">
        <f t="shared" si="13"/>
        <v>2.6930000000000001E-3</v>
      </c>
      <c r="V14">
        <f t="shared" si="14"/>
        <v>0.01</v>
      </c>
      <c r="W14">
        <f t="shared" si="15"/>
        <v>0.88067565003189208</v>
      </c>
      <c r="X14">
        <f t="shared" si="16"/>
        <v>2.3716595255358856E-3</v>
      </c>
      <c r="Y14">
        <f t="shared" si="17"/>
        <v>8.8067565003189206E-3</v>
      </c>
      <c r="Z14">
        <f t="shared" si="18"/>
        <v>0.86949723400603729</v>
      </c>
      <c r="AB14">
        <f t="shared" si="19"/>
        <v>1759.9175041996477</v>
      </c>
      <c r="AC14">
        <f t="shared" si="2"/>
        <v>1673.0960135644236</v>
      </c>
      <c r="AE14">
        <f t="shared" si="3"/>
        <v>0</v>
      </c>
      <c r="AF14">
        <f t="shared" si="4"/>
        <v>0</v>
      </c>
      <c r="AG14">
        <f t="shared" si="4"/>
        <v>-10.868715425075466</v>
      </c>
      <c r="AH14">
        <f t="shared" si="5"/>
        <v>-4743.3190510717714</v>
      </c>
      <c r="AI14">
        <f t="shared" si="6"/>
        <v>-4754.187766496847</v>
      </c>
      <c r="AJ14">
        <f t="shared" si="7"/>
        <v>86.821490635224109</v>
      </c>
      <c r="AK14">
        <f t="shared" si="22"/>
        <v>123.19422529397535</v>
      </c>
      <c r="AL14">
        <f t="shared" si="8"/>
        <v>-4544.1720505676476</v>
      </c>
      <c r="AN14">
        <f t="shared" si="9"/>
        <v>0</v>
      </c>
      <c r="AO14">
        <f t="shared" si="9"/>
        <v>0</v>
      </c>
      <c r="AP14">
        <f t="shared" si="9"/>
        <v>-3.1244959669596164</v>
      </c>
      <c r="AQ14">
        <f t="shared" si="9"/>
        <v>-1363.5908812998991</v>
      </c>
      <c r="AR14">
        <f t="shared" si="9"/>
        <v>-1366.7153772668589</v>
      </c>
      <c r="AS14">
        <f t="shared" si="9"/>
        <v>24.959103879867776</v>
      </c>
      <c r="AT14">
        <f t="shared" si="9"/>
        <v>35.415395934986279</v>
      </c>
      <c r="AU14">
        <f t="shared" si="9"/>
        <v>-1306.3408774520049</v>
      </c>
      <c r="AW14">
        <v>11</v>
      </c>
      <c r="AX14">
        <f>IF(Z14&gt;0, (R14*SUMPRODUCT(K14:$K$98, X14:$X$98)-K14*$AZ$3)/Z14, 0)</f>
        <v>1924.2108521219363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10"/>
        <v>0.12000000000000001</v>
      </c>
      <c r="I15" s="5">
        <f t="shared" si="11"/>
        <v>1.1200000000000001</v>
      </c>
      <c r="J15">
        <f t="shared" si="12"/>
        <v>0.89285714285714279</v>
      </c>
      <c r="K15">
        <f t="shared" si="20"/>
        <v>0.25667509294538904</v>
      </c>
      <c r="L15" s="2">
        <v>12</v>
      </c>
      <c r="M15" s="6">
        <v>2.7169999999999998E-3</v>
      </c>
      <c r="Q15" s="4">
        <f t="shared" si="21"/>
        <v>12.5</v>
      </c>
      <c r="R15">
        <f t="shared" si="0"/>
        <v>2000000</v>
      </c>
      <c r="S15">
        <f t="shared" si="1"/>
        <v>1868.9314565338821</v>
      </c>
      <c r="U15">
        <f t="shared" si="13"/>
        <v>2.7169999999999998E-3</v>
      </c>
      <c r="V15">
        <f t="shared" si="14"/>
        <v>0.01</v>
      </c>
      <c r="W15">
        <f t="shared" si="15"/>
        <v>0.86949723400603729</v>
      </c>
      <c r="X15">
        <f t="shared" si="16"/>
        <v>2.3624239847944029E-3</v>
      </c>
      <c r="Y15">
        <f t="shared" si="17"/>
        <v>8.6949723400603727E-3</v>
      </c>
      <c r="Z15">
        <f t="shared" si="18"/>
        <v>0.85843983768118259</v>
      </c>
      <c r="AB15">
        <f t="shared" si="19"/>
        <v>1673.0960135644236</v>
      </c>
      <c r="AC15">
        <f t="shared" si="2"/>
        <v>1604.3652161842019</v>
      </c>
      <c r="AE15">
        <f t="shared" si="3"/>
        <v>0</v>
      </c>
      <c r="AF15">
        <f t="shared" si="4"/>
        <v>0</v>
      </c>
      <c r="AG15">
        <f t="shared" si="4"/>
        <v>-10.730497971014783</v>
      </c>
      <c r="AH15">
        <f t="shared" si="5"/>
        <v>-4724.8479695888054</v>
      </c>
      <c r="AI15">
        <f t="shared" si="6"/>
        <v>-4735.5784675598206</v>
      </c>
      <c r="AJ15">
        <f t="shared" si="7"/>
        <v>68.730797380221702</v>
      </c>
      <c r="AK15">
        <f t="shared" si="22"/>
        <v>117.11672094950967</v>
      </c>
      <c r="AL15">
        <f t="shared" si="8"/>
        <v>-4549.7309492300892</v>
      </c>
      <c r="AN15">
        <f t="shared" si="9"/>
        <v>0</v>
      </c>
      <c r="AO15">
        <f t="shared" si="9"/>
        <v>0</v>
      </c>
      <c r="AP15">
        <f t="shared" si="9"/>
        <v>-2.7542515640605281</v>
      </c>
      <c r="AQ15">
        <f t="shared" si="9"/>
        <v>-1212.7507917470393</v>
      </c>
      <c r="AR15">
        <f t="shared" si="9"/>
        <v>-1215.5050433111001</v>
      </c>
      <c r="AS15">
        <f t="shared" si="9"/>
        <v>17.641483805779107</v>
      </c>
      <c r="AT15">
        <f t="shared" si="9"/>
        <v>30.060945235174586</v>
      </c>
      <c r="AU15">
        <f t="shared" si="9"/>
        <v>-1167.8026142701463</v>
      </c>
      <c r="AW15">
        <v>12</v>
      </c>
      <c r="AX15">
        <f>IF(Z15&gt;0, (R15*SUMPRODUCT(K15:$K$98, X15:$X$98)-K15*$AZ$3)/Z15, 0)</f>
        <v>1868.9314565338821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10"/>
        <v>0.12000000000000001</v>
      </c>
      <c r="I16" s="5">
        <f t="shared" si="11"/>
        <v>1.1200000000000001</v>
      </c>
      <c r="J16">
        <f t="shared" si="12"/>
        <v>0.89285714285714279</v>
      </c>
      <c r="K16">
        <f t="shared" si="20"/>
        <v>0.22917419012981163</v>
      </c>
      <c r="L16" s="2">
        <v>13</v>
      </c>
      <c r="M16" s="6">
        <v>2.745E-3</v>
      </c>
      <c r="Q16" s="4">
        <f t="shared" si="21"/>
        <v>12.5</v>
      </c>
      <c r="R16">
        <f t="shared" si="0"/>
        <v>2000000</v>
      </c>
      <c r="S16">
        <f t="shared" si="1"/>
        <v>1826.2434047468175</v>
      </c>
      <c r="U16">
        <f t="shared" si="13"/>
        <v>2.745E-3</v>
      </c>
      <c r="V16">
        <f t="shared" si="14"/>
        <v>0.01</v>
      </c>
      <c r="W16">
        <f t="shared" si="15"/>
        <v>0.85843983768118259</v>
      </c>
      <c r="X16">
        <f t="shared" si="16"/>
        <v>2.3564173544348465E-3</v>
      </c>
      <c r="Y16">
        <f t="shared" si="17"/>
        <v>8.5843983768118266E-3</v>
      </c>
      <c r="Z16">
        <f t="shared" si="18"/>
        <v>0.84749902194993598</v>
      </c>
      <c r="AB16">
        <f t="shared" si="19"/>
        <v>1604.3652161842019</v>
      </c>
      <c r="AC16">
        <f t="shared" si="2"/>
        <v>1547.7394993654489</v>
      </c>
      <c r="AE16">
        <f t="shared" si="3"/>
        <v>0</v>
      </c>
      <c r="AF16">
        <f t="shared" si="4"/>
        <v>0</v>
      </c>
      <c r="AG16">
        <f t="shared" si="4"/>
        <v>-10.593737774374199</v>
      </c>
      <c r="AH16">
        <f t="shared" si="5"/>
        <v>-4712.8347088696928</v>
      </c>
      <c r="AI16">
        <f t="shared" si="6"/>
        <v>-4723.4284466440668</v>
      </c>
      <c r="AJ16">
        <f t="shared" si="7"/>
        <v>56.625716818753062</v>
      </c>
      <c r="AK16">
        <f t="shared" si="22"/>
        <v>112.30556513289415</v>
      </c>
      <c r="AL16">
        <f t="shared" si="8"/>
        <v>-4554.4971646924196</v>
      </c>
      <c r="AN16">
        <f t="shared" si="9"/>
        <v>0</v>
      </c>
      <c r="AO16">
        <f t="shared" si="9"/>
        <v>0</v>
      </c>
      <c r="AP16">
        <f t="shared" si="9"/>
        <v>-2.4278112748898004</v>
      </c>
      <c r="AQ16">
        <f t="shared" si="9"/>
        <v>-1080.0600776208785</v>
      </c>
      <c r="AR16">
        <f t="shared" si="9"/>
        <v>-1082.4878888957683</v>
      </c>
      <c r="AS16">
        <f t="shared" si="9"/>
        <v>12.977152792457787</v>
      </c>
      <c r="AT16">
        <f t="shared" si="9"/>
        <v>25.737536936401828</v>
      </c>
      <c r="AU16">
        <f t="shared" si="9"/>
        <v>-1043.7731991669086</v>
      </c>
      <c r="AW16">
        <v>13</v>
      </c>
      <c r="AX16">
        <f>IF(Z16&gt;0, (R16*SUMPRODUCT(K16:$K$98, X16:$X$98)-K16*$AZ$3)/Z16, 0)</f>
        <v>1826.2434047468175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10"/>
        <v>0.12000000000000001</v>
      </c>
      <c r="I17" s="5">
        <f t="shared" si="11"/>
        <v>1.1200000000000001</v>
      </c>
      <c r="J17">
        <f t="shared" si="12"/>
        <v>0.89285714285714279</v>
      </c>
      <c r="K17">
        <f t="shared" si="20"/>
        <v>0.20461981261590323</v>
      </c>
      <c r="L17" s="2">
        <v>14</v>
      </c>
      <c r="M17" s="6">
        <v>2.7729999999999999E-3</v>
      </c>
      <c r="Q17" s="4">
        <f t="shared" si="21"/>
        <v>12.5</v>
      </c>
      <c r="R17">
        <f t="shared" si="0"/>
        <v>2000000</v>
      </c>
      <c r="S17">
        <f t="shared" si="1"/>
        <v>1792.7342092982894</v>
      </c>
      <c r="U17">
        <f t="shared" si="13"/>
        <v>2.7729999999999999E-3</v>
      </c>
      <c r="V17">
        <f t="shared" si="14"/>
        <v>0.01</v>
      </c>
      <c r="W17">
        <f t="shared" si="15"/>
        <v>0.84749902194993598</v>
      </c>
      <c r="X17">
        <f t="shared" si="16"/>
        <v>2.3501147878671725E-3</v>
      </c>
      <c r="Y17">
        <f t="shared" si="17"/>
        <v>8.4749902194993596E-3</v>
      </c>
      <c r="Z17">
        <f t="shared" si="18"/>
        <v>0.83667391694256943</v>
      </c>
      <c r="AB17">
        <f t="shared" si="19"/>
        <v>1547.7394993654489</v>
      </c>
      <c r="AC17">
        <f t="shared" si="2"/>
        <v>1499.9339529305398</v>
      </c>
      <c r="AE17">
        <f t="shared" si="3"/>
        <v>0</v>
      </c>
      <c r="AF17">
        <f t="shared" si="4"/>
        <v>0</v>
      </c>
      <c r="AG17">
        <f t="shared" si="4"/>
        <v>-10.458423961782119</v>
      </c>
      <c r="AH17">
        <f t="shared" si="5"/>
        <v>-4700.2295757343445</v>
      </c>
      <c r="AI17">
        <f t="shared" si="6"/>
        <v>-4710.687999696127</v>
      </c>
      <c r="AJ17">
        <f t="shared" si="7"/>
        <v>47.805546434909047</v>
      </c>
      <c r="AK17">
        <f t="shared" si="22"/>
        <v>108.34176495558143</v>
      </c>
      <c r="AL17">
        <f t="shared" si="8"/>
        <v>-4554.5406883056366</v>
      </c>
      <c r="AN17">
        <f t="shared" si="9"/>
        <v>0</v>
      </c>
      <c r="AO17">
        <f t="shared" si="9"/>
        <v>0</v>
      </c>
      <c r="AP17">
        <f t="shared" si="9"/>
        <v>-2.1400007513175292</v>
      </c>
      <c r="AQ17">
        <f t="shared" si="9"/>
        <v>-961.76009503848786</v>
      </c>
      <c r="AR17">
        <f t="shared" si="9"/>
        <v>-963.9000957898055</v>
      </c>
      <c r="AS17">
        <f t="shared" si="9"/>
        <v>9.7819619535119493</v>
      </c>
      <c r="AT17">
        <f t="shared" si="9"/>
        <v>22.168871643687304</v>
      </c>
      <c r="AU17">
        <f t="shared" si="9"/>
        <v>-931.94926219260628</v>
      </c>
      <c r="AW17">
        <v>14</v>
      </c>
      <c r="AX17">
        <f>IF(Z17&gt;0, (R17*SUMPRODUCT(K17:$K$98, X17:$X$98)-K17*$AZ$3)/Z17, 0)</f>
        <v>1792.7342092982894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10"/>
        <v>0.12000000000000001</v>
      </c>
      <c r="I18" s="5">
        <f t="shared" si="11"/>
        <v>1.1200000000000001</v>
      </c>
      <c r="J18">
        <f t="shared" si="12"/>
        <v>0.89285714285714279</v>
      </c>
      <c r="K18">
        <f t="shared" si="20"/>
        <v>0.1826962612641993</v>
      </c>
      <c r="L18" s="2">
        <v>15</v>
      </c>
      <c r="M18" s="6">
        <v>2.8019999999999998E-3</v>
      </c>
      <c r="Q18" s="4">
        <f t="shared" si="21"/>
        <v>12.5</v>
      </c>
      <c r="R18">
        <f t="shared" si="0"/>
        <v>2000000</v>
      </c>
      <c r="S18">
        <f t="shared" si="1"/>
        <v>1767.4278532308817</v>
      </c>
      <c r="U18">
        <f t="shared" si="13"/>
        <v>2.8019999999999998E-3</v>
      </c>
      <c r="V18">
        <f t="shared" si="14"/>
        <v>0.01</v>
      </c>
      <c r="W18">
        <f t="shared" si="15"/>
        <v>0.83667391694256943</v>
      </c>
      <c r="X18">
        <f t="shared" si="16"/>
        <v>2.3443603152730795E-3</v>
      </c>
      <c r="Y18">
        <f t="shared" si="17"/>
        <v>8.3667391694256937E-3</v>
      </c>
      <c r="Z18">
        <f t="shared" si="18"/>
        <v>0.8259628174578707</v>
      </c>
      <c r="AB18">
        <f t="shared" si="19"/>
        <v>1499.9339529305398</v>
      </c>
      <c r="AC18">
        <f t="shared" si="2"/>
        <v>1459.8296893080951</v>
      </c>
      <c r="AE18">
        <f t="shared" si="3"/>
        <v>0</v>
      </c>
      <c r="AF18">
        <f t="shared" si="4"/>
        <v>0</v>
      </c>
      <c r="AG18">
        <f t="shared" si="4"/>
        <v>-10.324535218223383</v>
      </c>
      <c r="AH18">
        <f t="shared" si="5"/>
        <v>-4688.7206305461586</v>
      </c>
      <c r="AI18">
        <f t="shared" si="6"/>
        <v>-4699.0451657643816</v>
      </c>
      <c r="AJ18">
        <f t="shared" si="7"/>
        <v>40.104263622444705</v>
      </c>
      <c r="AK18">
        <f t="shared" si="22"/>
        <v>104.9953767051378</v>
      </c>
      <c r="AL18">
        <f t="shared" si="8"/>
        <v>-4553.9455254367995</v>
      </c>
      <c r="AN18">
        <f t="shared" si="9"/>
        <v>0</v>
      </c>
      <c r="AO18">
        <f t="shared" si="9"/>
        <v>0</v>
      </c>
      <c r="AP18">
        <f t="shared" si="9"/>
        <v>-1.8862539836599661</v>
      </c>
      <c r="AQ18">
        <f t="shared" si="9"/>
        <v>-856.61172931310227</v>
      </c>
      <c r="AR18">
        <f t="shared" si="9"/>
        <v>-858.49798329676219</v>
      </c>
      <c r="AS18">
        <f t="shared" si="9"/>
        <v>7.3268990245744821</v>
      </c>
      <c r="AT18">
        <f t="shared" si="9"/>
        <v>19.18226277405488</v>
      </c>
      <c r="AU18">
        <f t="shared" si="9"/>
        <v>-831.98882149813289</v>
      </c>
      <c r="AW18">
        <v>15</v>
      </c>
      <c r="AX18">
        <f>IF(Z18&gt;0, (R18*SUMPRODUCT(K18:$K$98, X18:$X$98)-K18*$AZ$3)/Z18, 0)</f>
        <v>1767.4278532308817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10"/>
        <v>0.12000000000000001</v>
      </c>
      <c r="I19" s="5">
        <f t="shared" si="11"/>
        <v>1.1200000000000001</v>
      </c>
      <c r="J19">
        <f t="shared" si="12"/>
        <v>0.89285714285714279</v>
      </c>
      <c r="K19">
        <f t="shared" si="20"/>
        <v>0.16312166184303509</v>
      </c>
      <c r="L19" s="2">
        <v>16</v>
      </c>
      <c r="M19" s="6">
        <v>2.8370000000000001E-3</v>
      </c>
      <c r="Q19" s="4">
        <f t="shared" si="21"/>
        <v>12.5</v>
      </c>
      <c r="R19">
        <f t="shared" si="0"/>
        <v>2000000</v>
      </c>
      <c r="S19">
        <f t="shared" si="1"/>
        <v>1749.07411440433</v>
      </c>
      <c r="U19">
        <f t="shared" si="13"/>
        <v>2.8370000000000001E-3</v>
      </c>
      <c r="V19">
        <f t="shared" si="14"/>
        <v>0.01</v>
      </c>
      <c r="W19">
        <f t="shared" si="15"/>
        <v>0.8259628174578707</v>
      </c>
      <c r="X19">
        <f t="shared" si="16"/>
        <v>2.3432565131279791E-3</v>
      </c>
      <c r="Y19">
        <f t="shared" si="17"/>
        <v>8.2596281745787072E-3</v>
      </c>
      <c r="Z19">
        <f t="shared" si="18"/>
        <v>0.81535993277016405</v>
      </c>
      <c r="AB19">
        <f t="shared" si="19"/>
        <v>1459.8296893080951</v>
      </c>
      <c r="AC19">
        <f t="shared" si="2"/>
        <v>1426.1249523307488</v>
      </c>
      <c r="AE19">
        <f t="shared" si="3"/>
        <v>0</v>
      </c>
      <c r="AF19">
        <f t="shared" si="4"/>
        <v>0</v>
      </c>
      <c r="AG19">
        <f t="shared" si="4"/>
        <v>-10.19199915962705</v>
      </c>
      <c r="AH19">
        <f t="shared" si="5"/>
        <v>-4686.5130262559578</v>
      </c>
      <c r="AI19">
        <f t="shared" si="6"/>
        <v>-4696.7050254155847</v>
      </c>
      <c r="AJ19">
        <f t="shared" si="7"/>
        <v>33.704736977346329</v>
      </c>
      <c r="AK19">
        <f t="shared" si="22"/>
        <v>102.18807825156667</v>
      </c>
      <c r="AL19">
        <f t="shared" si="8"/>
        <v>-4560.812210186672</v>
      </c>
      <c r="AN19">
        <f t="shared" si="9"/>
        <v>0</v>
      </c>
      <c r="AO19">
        <f t="shared" si="9"/>
        <v>0</v>
      </c>
      <c r="AP19">
        <f t="shared" si="9"/>
        <v>-1.6625358404211814</v>
      </c>
      <c r="AQ19">
        <f t="shared" si="9"/>
        <v>-764.47179309190335</v>
      </c>
      <c r="AR19">
        <f t="shared" si="9"/>
        <v>-766.13432893232448</v>
      </c>
      <c r="AS19">
        <f t="shared" si="9"/>
        <v>5.4979727077271283</v>
      </c>
      <c r="AT19">
        <f t="shared" si="9"/>
        <v>16.669089144941665</v>
      </c>
      <c r="AU19">
        <f t="shared" si="9"/>
        <v>-743.96726707965581</v>
      </c>
      <c r="AW19">
        <v>16</v>
      </c>
      <c r="AX19">
        <f>IF(Z19&gt;0, (R19*SUMPRODUCT(K19:$K$98, X19:$X$98)-K19*$AZ$3)/Z19, 0)</f>
        <v>1749.07411440433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10"/>
        <v>0.12000000000000001</v>
      </c>
      <c r="I20" s="5">
        <f t="shared" si="11"/>
        <v>1.1200000000000001</v>
      </c>
      <c r="J20">
        <f t="shared" si="12"/>
        <v>0.89285714285714279</v>
      </c>
      <c r="K20">
        <f t="shared" si="20"/>
        <v>0.14564434093128131</v>
      </c>
      <c r="L20" s="2">
        <v>17</v>
      </c>
      <c r="M20" s="6">
        <v>2.8709999999999999E-3</v>
      </c>
      <c r="Q20" s="4">
        <f t="shared" si="21"/>
        <v>12.5</v>
      </c>
      <c r="R20">
        <f t="shared" si="0"/>
        <v>2000000</v>
      </c>
      <c r="S20">
        <f t="shared" si="1"/>
        <v>1734.9378969441757</v>
      </c>
      <c r="U20">
        <f t="shared" si="13"/>
        <v>2.8709999999999999E-3</v>
      </c>
      <c r="V20">
        <f t="shared" si="14"/>
        <v>0.01</v>
      </c>
      <c r="W20">
        <f t="shared" si="15"/>
        <v>0.81535993277016405</v>
      </c>
      <c r="X20">
        <f t="shared" si="16"/>
        <v>2.340898366983141E-3</v>
      </c>
      <c r="Y20">
        <f t="shared" si="17"/>
        <v>8.1535993277016411E-3</v>
      </c>
      <c r="Z20">
        <f t="shared" si="18"/>
        <v>0.80486543507547925</v>
      </c>
      <c r="AB20">
        <f t="shared" si="19"/>
        <v>1426.1249523307488</v>
      </c>
      <c r="AC20">
        <f t="shared" si="2"/>
        <v>1396.3915452529109</v>
      </c>
      <c r="AE20">
        <f t="shared" si="3"/>
        <v>0</v>
      </c>
      <c r="AF20">
        <f t="shared" si="4"/>
        <v>0</v>
      </c>
      <c r="AG20">
        <f t="shared" si="4"/>
        <v>-10.06081793844349</v>
      </c>
      <c r="AH20">
        <f t="shared" si="5"/>
        <v>-4681.7967339662819</v>
      </c>
      <c r="AI20">
        <f t="shared" si="6"/>
        <v>-4691.8575519047254</v>
      </c>
      <c r="AJ20">
        <f t="shared" si="7"/>
        <v>29.73340707783791</v>
      </c>
      <c r="AK20">
        <f t="shared" si="22"/>
        <v>99.82874666315243</v>
      </c>
      <c r="AL20">
        <f t="shared" si="8"/>
        <v>-4562.2953981637347</v>
      </c>
      <c r="AN20">
        <f t="shared" si="9"/>
        <v>0</v>
      </c>
      <c r="AO20">
        <f t="shared" si="9"/>
        <v>0</v>
      </c>
      <c r="AP20">
        <f t="shared" si="9"/>
        <v>-1.4653011978742145</v>
      </c>
      <c r="AQ20">
        <f t="shared" si="9"/>
        <v>-681.87719969274451</v>
      </c>
      <c r="AR20">
        <f t="shared" si="9"/>
        <v>-683.34250089061868</v>
      </c>
      <c r="AS20">
        <f t="shared" si="9"/>
        <v>4.3305024774931971</v>
      </c>
      <c r="AT20">
        <f t="shared" si="9"/>
        <v>14.539492013750683</v>
      </c>
      <c r="AU20">
        <f t="shared" si="9"/>
        <v>-664.47250639937477</v>
      </c>
      <c r="AW20">
        <v>17</v>
      </c>
      <c r="AX20">
        <f>IF(Z20&gt;0, (R20*SUMPRODUCT(K20:$K$98, X20:$X$98)-K20*$AZ$3)/Z20, 0)</f>
        <v>1734.9378969441757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10"/>
        <v>0.12000000000000001</v>
      </c>
      <c r="I21" s="5">
        <f t="shared" si="11"/>
        <v>1.1200000000000001</v>
      </c>
      <c r="J21">
        <f t="shared" si="12"/>
        <v>0.89285714285714279</v>
      </c>
      <c r="K21">
        <f t="shared" si="20"/>
        <v>0.13003959011721544</v>
      </c>
      <c r="L21" s="2">
        <v>18</v>
      </c>
      <c r="M21" s="6">
        <v>2.9099999999999998E-3</v>
      </c>
      <c r="Q21" s="4">
        <f t="shared" si="21"/>
        <v>12.5</v>
      </c>
      <c r="R21">
        <f t="shared" si="0"/>
        <v>2000000</v>
      </c>
      <c r="S21">
        <f t="shared" si="1"/>
        <v>1725.0780870275535</v>
      </c>
      <c r="U21">
        <f t="shared" si="13"/>
        <v>2.9099999999999998E-3</v>
      </c>
      <c r="V21">
        <f t="shared" si="14"/>
        <v>0.01</v>
      </c>
      <c r="W21">
        <f t="shared" si="15"/>
        <v>0.80486543507547925</v>
      </c>
      <c r="X21">
        <f t="shared" si="16"/>
        <v>2.3421584160696444E-3</v>
      </c>
      <c r="Y21">
        <f t="shared" si="17"/>
        <v>8.0486543507547921E-3</v>
      </c>
      <c r="Z21">
        <f t="shared" si="18"/>
        <v>0.79447462230865484</v>
      </c>
      <c r="AB21">
        <f t="shared" si="19"/>
        <v>1396.3915452529109</v>
      </c>
      <c r="AC21">
        <f t="shared" si="2"/>
        <v>1370.5307616441523</v>
      </c>
      <c r="AE21">
        <f t="shared" si="3"/>
        <v>0</v>
      </c>
      <c r="AF21">
        <f t="shared" si="4"/>
        <v>0</v>
      </c>
      <c r="AG21">
        <f t="shared" si="4"/>
        <v>-9.9309327788581854</v>
      </c>
      <c r="AH21">
        <f t="shared" si="5"/>
        <v>-4684.3168321392886</v>
      </c>
      <c r="AI21">
        <f t="shared" si="6"/>
        <v>-4694.2477649181465</v>
      </c>
      <c r="AJ21">
        <f t="shared" si="7"/>
        <v>25.860783608758538</v>
      </c>
      <c r="AK21">
        <f t="shared" si="22"/>
        <v>97.747408167703767</v>
      </c>
      <c r="AL21">
        <f t="shared" si="8"/>
        <v>-4570.6395731416842</v>
      </c>
      <c r="AN21">
        <f t="shared" si="9"/>
        <v>0</v>
      </c>
      <c r="AO21">
        <f t="shared" si="9"/>
        <v>0</v>
      </c>
      <c r="AP21">
        <f t="shared" si="9"/>
        <v>-1.2914144280443378</v>
      </c>
      <c r="AQ21">
        <f t="shared" si="9"/>
        <v>-609.14664083056618</v>
      </c>
      <c r="AR21">
        <f t="shared" si="9"/>
        <v>-610.43805525861046</v>
      </c>
      <c r="AS21">
        <f t="shared" si="9"/>
        <v>3.3629257005929638</v>
      </c>
      <c r="AT21">
        <f t="shared" si="9"/>
        <v>12.711032893148355</v>
      </c>
      <c r="AU21">
        <f t="shared" si="9"/>
        <v>-594.36409666486918</v>
      </c>
      <c r="AW21">
        <v>18</v>
      </c>
      <c r="AX21">
        <f>IF(Z21&gt;0, (R21*SUMPRODUCT(K21:$K$98, X21:$X$98)-K21*$AZ$3)/Z21, 0)</f>
        <v>1725.0780870275535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10"/>
        <v>0.12000000000000001</v>
      </c>
      <c r="I22" s="5">
        <f t="shared" si="11"/>
        <v>1.1200000000000001</v>
      </c>
      <c r="J22">
        <f t="shared" si="12"/>
        <v>0.89285714285714279</v>
      </c>
      <c r="K22">
        <f t="shared" si="20"/>
        <v>0.11610677689037092</v>
      </c>
      <c r="L22" s="2">
        <v>19</v>
      </c>
      <c r="M22" s="6">
        <v>2.9520000000000002E-3</v>
      </c>
      <c r="Q22" s="4">
        <f t="shared" si="21"/>
        <v>12.5</v>
      </c>
      <c r="R22">
        <f t="shared" si="0"/>
        <v>2000000</v>
      </c>
      <c r="S22">
        <f t="shared" si="1"/>
        <v>1717.852003312629</v>
      </c>
      <c r="U22">
        <f t="shared" si="13"/>
        <v>2.9520000000000002E-3</v>
      </c>
      <c r="V22">
        <f t="shared" si="14"/>
        <v>0.01</v>
      </c>
      <c r="W22">
        <f t="shared" si="15"/>
        <v>0.79447462230865484</v>
      </c>
      <c r="X22">
        <f t="shared" si="16"/>
        <v>2.3452890850551491E-3</v>
      </c>
      <c r="Y22">
        <f t="shared" si="17"/>
        <v>7.9447462230865483E-3</v>
      </c>
      <c r="Z22">
        <f t="shared" si="18"/>
        <v>0.78418458700051319</v>
      </c>
      <c r="AB22">
        <f t="shared" si="19"/>
        <v>1370.5307616441523</v>
      </c>
      <c r="AC22">
        <f t="shared" si="2"/>
        <v>1347.1130637457181</v>
      </c>
      <c r="AE22">
        <f t="shared" si="3"/>
        <v>0</v>
      </c>
      <c r="AF22">
        <f t="shared" si="4"/>
        <v>0</v>
      </c>
      <c r="AG22">
        <f t="shared" si="4"/>
        <v>-9.8023073375064147</v>
      </c>
      <c r="AH22">
        <f t="shared" si="5"/>
        <v>-4690.5781701102978</v>
      </c>
      <c r="AI22">
        <f t="shared" si="6"/>
        <v>-4700.380477447804</v>
      </c>
      <c r="AJ22">
        <f t="shared" si="7"/>
        <v>23.417697898434199</v>
      </c>
      <c r="AK22">
        <f t="shared" si="22"/>
        <v>95.937153315090669</v>
      </c>
      <c r="AL22">
        <f t="shared" si="8"/>
        <v>-4581.0256262342791</v>
      </c>
      <c r="AN22">
        <f t="shared" si="9"/>
        <v>0</v>
      </c>
      <c r="AO22">
        <f t="shared" si="9"/>
        <v>0</v>
      </c>
      <c r="AP22">
        <f t="shared" si="9"/>
        <v>-1.1381143110467031</v>
      </c>
      <c r="AQ22">
        <f t="shared" si="9"/>
        <v>-544.60791308384069</v>
      </c>
      <c r="AR22">
        <f t="shared" si="9"/>
        <v>-545.74602739488739</v>
      </c>
      <c r="AS22">
        <f t="shared" si="9"/>
        <v>2.7189534251796075</v>
      </c>
      <c r="AT22">
        <f t="shared" si="9"/>
        <v>11.138953655452541</v>
      </c>
      <c r="AU22">
        <f t="shared" si="9"/>
        <v>-531.88812031425516</v>
      </c>
      <c r="AW22">
        <v>19</v>
      </c>
      <c r="AX22">
        <f>IF(Z22&gt;0, (R22*SUMPRODUCT(K22:$K$98, X22:$X$98)-K22*$AZ$3)/Z22, 0)</f>
        <v>1717.852003312629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10"/>
        <v>0.12000000000000001</v>
      </c>
      <c r="I23" s="5">
        <f t="shared" si="11"/>
        <v>1.1200000000000001</v>
      </c>
      <c r="J23">
        <f t="shared" si="12"/>
        <v>0.89285714285714279</v>
      </c>
      <c r="K23">
        <f t="shared" si="20"/>
        <v>0.10366676508068833</v>
      </c>
      <c r="L23" s="2">
        <v>20</v>
      </c>
      <c r="M23" s="6">
        <v>2.9979999999999998E-3</v>
      </c>
      <c r="Q23" s="4">
        <f t="shared" si="21"/>
        <v>12.5</v>
      </c>
      <c r="R23">
        <f t="shared" si="0"/>
        <v>2000000</v>
      </c>
      <c r="S23">
        <f t="shared" si="1"/>
        <v>1712.5213690060393</v>
      </c>
      <c r="U23">
        <f t="shared" si="13"/>
        <v>2.9979999999999998E-3</v>
      </c>
      <c r="V23">
        <f t="shared" si="14"/>
        <v>0.01</v>
      </c>
      <c r="W23">
        <f t="shared" si="15"/>
        <v>0.78418458700051319</v>
      </c>
      <c r="X23">
        <f t="shared" si="16"/>
        <v>2.3509853918275382E-3</v>
      </c>
      <c r="Y23">
        <f t="shared" si="17"/>
        <v>7.8418458700051322E-3</v>
      </c>
      <c r="Z23">
        <f t="shared" si="18"/>
        <v>0.77399175573868051</v>
      </c>
      <c r="AB23">
        <f t="shared" si="19"/>
        <v>1347.1130637457181</v>
      </c>
      <c r="AC23">
        <f t="shared" si="2"/>
        <v>1325.4774211369931</v>
      </c>
      <c r="AE23">
        <f t="shared" si="3"/>
        <v>0</v>
      </c>
      <c r="AF23">
        <f t="shared" si="4"/>
        <v>0</v>
      </c>
      <c r="AG23">
        <f t="shared" si="4"/>
        <v>-9.6748969467335062</v>
      </c>
      <c r="AH23">
        <f t="shared" si="5"/>
        <v>-4701.970783655076</v>
      </c>
      <c r="AI23">
        <f t="shared" si="6"/>
        <v>-4711.6456806018095</v>
      </c>
      <c r="AJ23">
        <f t="shared" si="7"/>
        <v>21.635642608724993</v>
      </c>
      <c r="AK23">
        <f t="shared" si="22"/>
        <v>94.297914462200282</v>
      </c>
      <c r="AL23">
        <f t="shared" si="8"/>
        <v>-4595.7121235308841</v>
      </c>
      <c r="AN23">
        <f t="shared" si="9"/>
        <v>0</v>
      </c>
      <c r="AO23">
        <f t="shared" si="9"/>
        <v>0</v>
      </c>
      <c r="AP23">
        <f t="shared" si="9"/>
        <v>-1.0029652689568911</v>
      </c>
      <c r="AQ23">
        <f t="shared" si="9"/>
        <v>-487.43810064543078</v>
      </c>
      <c r="AR23">
        <f t="shared" si="9"/>
        <v>-488.44106591438765</v>
      </c>
      <c r="AS23">
        <f t="shared" si="9"/>
        <v>2.2428970796884244</v>
      </c>
      <c r="AT23">
        <f t="shared" si="9"/>
        <v>9.7755597461517585</v>
      </c>
      <c r="AU23">
        <f t="shared" si="9"/>
        <v>-476.42260908854746</v>
      </c>
      <c r="AW23">
        <v>20</v>
      </c>
      <c r="AX23">
        <f>IF(Z23&gt;0, (R23*SUMPRODUCT(K23:$K$98, X23:$X$98)-K23*$AZ$3)/Z23, 0)</f>
        <v>1712.5213690060393</v>
      </c>
    </row>
    <row r="24" spans="5:50" x14ac:dyDescent="0.25">
      <c r="E24">
        <v>2024</v>
      </c>
      <c r="F24" s="5">
        <f>EconomicRates!C64</f>
        <v>3.5571999999999999E-2</v>
      </c>
      <c r="G24" s="5">
        <f>EconomicRates!D64</f>
        <v>7.0000000000000007E-2</v>
      </c>
      <c r="H24" s="5">
        <f t="shared" si="10"/>
        <v>0.12000000000000001</v>
      </c>
      <c r="I24" s="5">
        <f t="shared" si="11"/>
        <v>1.1200000000000001</v>
      </c>
      <c r="J24">
        <f t="shared" si="12"/>
        <v>0.89285714285714279</v>
      </c>
      <c r="K24">
        <f t="shared" si="20"/>
        <v>9.2559611679185999E-2</v>
      </c>
      <c r="L24" s="2">
        <v>21</v>
      </c>
      <c r="M24" s="6">
        <v>3.0469999999999998E-3</v>
      </c>
      <c r="Q24" s="4">
        <f t="shared" si="21"/>
        <v>12.5</v>
      </c>
      <c r="R24">
        <f t="shared" si="0"/>
        <v>2000000</v>
      </c>
      <c r="S24">
        <f t="shared" si="1"/>
        <v>1708.3256668779284</v>
      </c>
      <c r="U24">
        <f t="shared" si="13"/>
        <v>3.0469999999999998E-3</v>
      </c>
      <c r="V24">
        <f t="shared" si="14"/>
        <v>0.01</v>
      </c>
      <c r="W24">
        <f t="shared" si="15"/>
        <v>0.77399175573868051</v>
      </c>
      <c r="X24">
        <f t="shared" si="16"/>
        <v>2.3583528797357593E-3</v>
      </c>
      <c r="Y24">
        <f t="shared" si="17"/>
        <v>7.7399175573868049E-3</v>
      </c>
      <c r="Z24">
        <f t="shared" si="18"/>
        <v>0.76389348530155798</v>
      </c>
      <c r="AB24">
        <f t="shared" si="19"/>
        <v>1325.4774211369931</v>
      </c>
      <c r="AC24">
        <f t="shared" si="2"/>
        <v>1304.978847701489</v>
      </c>
      <c r="AE24">
        <f t="shared" si="3"/>
        <v>0</v>
      </c>
      <c r="AF24">
        <f t="shared" si="4"/>
        <v>0</v>
      </c>
      <c r="AG24">
        <f t="shared" si="4"/>
        <v>-9.548668566269475</v>
      </c>
      <c r="AH24">
        <f t="shared" si="5"/>
        <v>-4716.7057594715188</v>
      </c>
      <c r="AI24">
        <f t="shared" si="6"/>
        <v>-4726.2544280377879</v>
      </c>
      <c r="AJ24">
        <f t="shared" si="7"/>
        <v>20.498573435504113</v>
      </c>
      <c r="AK24">
        <f t="shared" si="22"/>
        <v>92.783419479589526</v>
      </c>
      <c r="AL24">
        <f t="shared" si="8"/>
        <v>-4612.9724351226942</v>
      </c>
      <c r="AN24">
        <f t="shared" si="9"/>
        <v>0</v>
      </c>
      <c r="AO24">
        <f t="shared" si="9"/>
        <v>0</v>
      </c>
      <c r="AP24">
        <f t="shared" si="9"/>
        <v>-0.88382105454715232</v>
      </c>
      <c r="AQ24">
        <f t="shared" si="9"/>
        <v>-436.57645350166388</v>
      </c>
      <c r="AR24">
        <f t="shared" si="9"/>
        <v>-437.46027455621095</v>
      </c>
      <c r="AS24">
        <f t="shared" si="9"/>
        <v>1.8973399971675384</v>
      </c>
      <c r="AT24">
        <f t="shared" si="9"/>
        <v>8.5879972772978288</v>
      </c>
      <c r="AU24">
        <f t="shared" si="9"/>
        <v>-426.97493728174561</v>
      </c>
      <c r="AW24">
        <v>21</v>
      </c>
      <c r="AX24">
        <f>IF(Z24&gt;0, (R24*SUMPRODUCT(K24:$K$98, X24:$X$98)-K24*$AZ$3)/Z24, 0)</f>
        <v>1708.3256668779284</v>
      </c>
    </row>
    <row r="25" spans="5:50" x14ac:dyDescent="0.25">
      <c r="E25">
        <v>2025</v>
      </c>
      <c r="F25" s="5">
        <f>EconomicRates!C65</f>
        <v>3.5571999999999999E-2</v>
      </c>
      <c r="G25" s="5">
        <f>EconomicRates!D65</f>
        <v>7.0000000000000007E-2</v>
      </c>
      <c r="H25" s="5">
        <f t="shared" si="10"/>
        <v>0.12000000000000001</v>
      </c>
      <c r="I25" s="5">
        <f t="shared" si="11"/>
        <v>1.1200000000000001</v>
      </c>
      <c r="J25">
        <f t="shared" si="12"/>
        <v>0.89285714285714279</v>
      </c>
      <c r="K25">
        <f t="shared" si="20"/>
        <v>8.2642510427844637E-2</v>
      </c>
      <c r="L25" s="2">
        <v>22</v>
      </c>
      <c r="M25" s="6">
        <v>3.104E-3</v>
      </c>
      <c r="Q25" s="4">
        <f t="shared" si="21"/>
        <v>12.5</v>
      </c>
      <c r="R25">
        <f t="shared" si="0"/>
        <v>2000000</v>
      </c>
      <c r="S25">
        <f t="shared" si="1"/>
        <v>1704.922330971681</v>
      </c>
      <c r="U25">
        <f t="shared" si="13"/>
        <v>3.104E-3</v>
      </c>
      <c r="V25">
        <f t="shared" si="14"/>
        <v>0.01</v>
      </c>
      <c r="W25">
        <f t="shared" si="15"/>
        <v>0.76389348530155798</v>
      </c>
      <c r="X25">
        <f t="shared" si="16"/>
        <v>2.3711253783760358E-3</v>
      </c>
      <c r="Y25">
        <f t="shared" si="17"/>
        <v>7.63893485301558E-3</v>
      </c>
      <c r="Z25">
        <f t="shared" si="18"/>
        <v>0.75388342507016637</v>
      </c>
      <c r="AB25">
        <f t="shared" si="19"/>
        <v>1304.978847701489</v>
      </c>
      <c r="AC25">
        <f t="shared" si="2"/>
        <v>1285.3126863515427</v>
      </c>
      <c r="AE25">
        <f t="shared" si="3"/>
        <v>0</v>
      </c>
      <c r="AF25">
        <f t="shared" si="4"/>
        <v>0</v>
      </c>
      <c r="AG25">
        <f t="shared" si="4"/>
        <v>-9.4235428133770789</v>
      </c>
      <c r="AH25">
        <f t="shared" si="5"/>
        <v>-4742.2507567520715</v>
      </c>
      <c r="AI25">
        <f t="shared" si="6"/>
        <v>-4751.6742995654486</v>
      </c>
      <c r="AJ25">
        <f t="shared" si="7"/>
        <v>19.666161349946378</v>
      </c>
      <c r="AK25">
        <f t="shared" si="22"/>
        <v>91.348519339104243</v>
      </c>
      <c r="AL25">
        <f t="shared" si="8"/>
        <v>-4640.6596188763979</v>
      </c>
      <c r="AN25">
        <f t="shared" si="9"/>
        <v>0</v>
      </c>
      <c r="AO25">
        <f t="shared" si="9"/>
        <v>0</v>
      </c>
      <c r="AP25">
        <f t="shared" si="9"/>
        <v>-0.77878523522175558</v>
      </c>
      <c r="AQ25">
        <f t="shared" si="9"/>
        <v>-391.91150761633719</v>
      </c>
      <c r="AR25">
        <f t="shared" si="9"/>
        <v>-392.69029285155892</v>
      </c>
      <c r="AS25">
        <f t="shared" si="9"/>
        <v>1.6252609444386188</v>
      </c>
      <c r="AT25">
        <f t="shared" si="9"/>
        <v>7.5492709620500902</v>
      </c>
      <c r="AU25">
        <f t="shared" si="9"/>
        <v>-383.51576094507021</v>
      </c>
      <c r="AW25">
        <v>22</v>
      </c>
      <c r="AX25">
        <f>IF(Z25&gt;0, (R25*SUMPRODUCT(K25:$K$98, X25:$X$98)-K25*$AZ$3)/Z25, 0)</f>
        <v>1704.922330971681</v>
      </c>
    </row>
    <row r="26" spans="5:50" x14ac:dyDescent="0.25">
      <c r="E26">
        <v>2026</v>
      </c>
      <c r="F26" s="5">
        <f>EconomicRates!C66</f>
        <v>3.5571999999999999E-2</v>
      </c>
      <c r="G26" s="5">
        <f>EconomicRates!D66</f>
        <v>7.0000000000000007E-2</v>
      </c>
      <c r="H26" s="5">
        <f t="shared" si="10"/>
        <v>0.12000000000000001</v>
      </c>
      <c r="I26" s="5">
        <f t="shared" si="11"/>
        <v>1.1200000000000001</v>
      </c>
      <c r="J26">
        <f t="shared" si="12"/>
        <v>0.89285714285714279</v>
      </c>
      <c r="K26">
        <f t="shared" si="20"/>
        <v>7.3787955739146996E-2</v>
      </c>
      <c r="L26" s="2">
        <v>23</v>
      </c>
      <c r="M26" s="6">
        <v>3.1700000000000001E-3</v>
      </c>
      <c r="Q26" s="4">
        <f t="shared" si="21"/>
        <v>12.5</v>
      </c>
      <c r="R26">
        <f t="shared" si="0"/>
        <v>2000000</v>
      </c>
      <c r="S26">
        <f t="shared" si="1"/>
        <v>1701.2358068291346</v>
      </c>
      <c r="U26">
        <f t="shared" si="13"/>
        <v>3.1700000000000001E-3</v>
      </c>
      <c r="V26">
        <f t="shared" si="14"/>
        <v>0.01</v>
      </c>
      <c r="W26">
        <f t="shared" si="15"/>
        <v>0.75388342507016637</v>
      </c>
      <c r="X26">
        <f t="shared" si="16"/>
        <v>2.3898104574724276E-3</v>
      </c>
      <c r="Y26">
        <f t="shared" si="17"/>
        <v>7.5388342507016638E-3</v>
      </c>
      <c r="Z26">
        <f t="shared" si="18"/>
        <v>0.74395478036199225</v>
      </c>
      <c r="AB26">
        <f t="shared" si="19"/>
        <v>1285.3126863515427</v>
      </c>
      <c r="AC26">
        <f t="shared" si="2"/>
        <v>1265.6425110135256</v>
      </c>
      <c r="AE26">
        <f t="shared" si="3"/>
        <v>0</v>
      </c>
      <c r="AF26">
        <f t="shared" si="4"/>
        <v>0</v>
      </c>
      <c r="AG26">
        <f t="shared" si="4"/>
        <v>-9.2994347545249028</v>
      </c>
      <c r="AH26">
        <f t="shared" si="5"/>
        <v>-4779.620914944855</v>
      </c>
      <c r="AI26">
        <f t="shared" si="6"/>
        <v>-4788.9203496993796</v>
      </c>
      <c r="AJ26">
        <f t="shared" si="7"/>
        <v>19.670175338017089</v>
      </c>
      <c r="AK26">
        <f t="shared" si="22"/>
        <v>89.971888044607994</v>
      </c>
      <c r="AL26">
        <f t="shared" si="8"/>
        <v>-4679.2782863167549</v>
      </c>
      <c r="AN26">
        <f t="shared" si="9"/>
        <v>0</v>
      </c>
      <c r="AO26">
        <f t="shared" si="9"/>
        <v>0</v>
      </c>
      <c r="AP26">
        <f t="shared" si="9"/>
        <v>-0.68618628006596882</v>
      </c>
      <c r="AQ26">
        <f t="shared" si="9"/>
        <v>-352.67845652185224</v>
      </c>
      <c r="AR26">
        <f t="shared" si="9"/>
        <v>-353.36464280191819</v>
      </c>
      <c r="AS26">
        <f t="shared" si="9"/>
        <v>1.4514220272228657</v>
      </c>
      <c r="AT26">
        <f t="shared" si="9"/>
        <v>6.6388416928030232</v>
      </c>
      <c r="AU26">
        <f t="shared" si="9"/>
        <v>-345.27437908189233</v>
      </c>
      <c r="AW26">
        <v>23</v>
      </c>
      <c r="AX26">
        <f>IF(Z26&gt;0, (R26*SUMPRODUCT(K26:$K$98, X26:$X$98)-K26*$AZ$3)/Z26, 0)</f>
        <v>1701.2358068291346</v>
      </c>
    </row>
    <row r="27" spans="5:50" x14ac:dyDescent="0.25">
      <c r="E27">
        <v>2027</v>
      </c>
      <c r="F27" s="5">
        <f>EconomicRates!C67</f>
        <v>3.5571999999999999E-2</v>
      </c>
      <c r="G27" s="5">
        <f>EconomicRates!D67</f>
        <v>7.0000000000000007E-2</v>
      </c>
      <c r="H27" s="5">
        <f t="shared" si="10"/>
        <v>0.12000000000000001</v>
      </c>
      <c r="I27" s="5">
        <f t="shared" si="11"/>
        <v>1.1200000000000001</v>
      </c>
      <c r="J27">
        <f t="shared" si="12"/>
        <v>0.89285714285714279</v>
      </c>
      <c r="K27">
        <f t="shared" si="20"/>
        <v>6.5882103338524095E-2</v>
      </c>
      <c r="L27" s="2">
        <v>24</v>
      </c>
      <c r="M27" s="6">
        <v>3.2390000000000001E-3</v>
      </c>
      <c r="Q27" s="4">
        <f t="shared" si="21"/>
        <v>12.5</v>
      </c>
      <c r="R27">
        <f t="shared" si="0"/>
        <v>2000000</v>
      </c>
      <c r="S27">
        <f t="shared" si="1"/>
        <v>1696.380533818397</v>
      </c>
      <c r="U27">
        <f t="shared" si="13"/>
        <v>3.2390000000000001E-3</v>
      </c>
      <c r="V27">
        <f t="shared" si="14"/>
        <v>0.01</v>
      </c>
      <c r="W27">
        <f t="shared" si="15"/>
        <v>0.74395478036199225</v>
      </c>
      <c r="X27">
        <f t="shared" si="16"/>
        <v>2.4096695335924928E-3</v>
      </c>
      <c r="Y27">
        <f t="shared" si="17"/>
        <v>7.4395478036199227E-3</v>
      </c>
      <c r="Z27">
        <f t="shared" si="18"/>
        <v>0.73410556302477992</v>
      </c>
      <c r="AB27">
        <f t="shared" si="19"/>
        <v>1265.6425110135256</v>
      </c>
      <c r="AC27">
        <f t="shared" si="2"/>
        <v>1245.322386883031</v>
      </c>
      <c r="AE27">
        <f t="shared" si="3"/>
        <v>0</v>
      </c>
      <c r="AF27">
        <f t="shared" si="4"/>
        <v>0</v>
      </c>
      <c r="AG27">
        <f t="shared" si="4"/>
        <v>-9.1763195378097482</v>
      </c>
      <c r="AH27">
        <f t="shared" si="5"/>
        <v>-4819.3390671849857</v>
      </c>
      <c r="AI27">
        <f t="shared" si="6"/>
        <v>-4828.5153867227955</v>
      </c>
      <c r="AJ27">
        <f t="shared" si="7"/>
        <v>20.320124130494605</v>
      </c>
      <c r="AK27">
        <f t="shared" si="22"/>
        <v>88.594975770946803</v>
      </c>
      <c r="AL27">
        <f t="shared" si="8"/>
        <v>-4719.6002868213536</v>
      </c>
      <c r="AN27">
        <f t="shared" si="9"/>
        <v>0</v>
      </c>
      <c r="AO27">
        <f t="shared" si="9"/>
        <v>0</v>
      </c>
      <c r="AP27">
        <f t="shared" si="9"/>
        <v>-0.60455523205729944</v>
      </c>
      <c r="AQ27">
        <f t="shared" si="9"/>
        <v>-317.50819444766756</v>
      </c>
      <c r="AR27">
        <f t="shared" si="9"/>
        <v>-318.11274967972486</v>
      </c>
      <c r="AS27">
        <f t="shared" si="9"/>
        <v>1.3387325178168827</v>
      </c>
      <c r="AT27">
        <f t="shared" si="9"/>
        <v>5.8368233490155559</v>
      </c>
      <c r="AU27">
        <f t="shared" si="9"/>
        <v>-310.93719381289236</v>
      </c>
      <c r="AW27">
        <v>24</v>
      </c>
      <c r="AX27">
        <f>IF(Z27&gt;0, (R27*SUMPRODUCT(K27:$K$98, X27:$X$98)-K27*$AZ$3)/Z27, 0)</f>
        <v>1696.380533818397</v>
      </c>
    </row>
    <row r="28" spans="5:50" x14ac:dyDescent="0.25">
      <c r="E28">
        <v>2028</v>
      </c>
      <c r="F28" s="5">
        <f>EconomicRates!C68</f>
        <v>3.5571999999999999E-2</v>
      </c>
      <c r="G28" s="5">
        <f>EconomicRates!D68</f>
        <v>7.0000000000000007E-2</v>
      </c>
      <c r="H28" s="5">
        <f t="shared" si="10"/>
        <v>0.12000000000000001</v>
      </c>
      <c r="I28" s="5">
        <f t="shared" si="11"/>
        <v>1.1200000000000001</v>
      </c>
      <c r="J28">
        <f t="shared" si="12"/>
        <v>0.89285714285714279</v>
      </c>
      <c r="K28">
        <f t="shared" si="20"/>
        <v>5.8823306552253651E-2</v>
      </c>
      <c r="L28" s="2">
        <v>25</v>
      </c>
      <c r="M28" s="6">
        <v>3.3149999999999998E-3</v>
      </c>
      <c r="Q28" s="4">
        <f t="shared" si="21"/>
        <v>12.5</v>
      </c>
      <c r="R28">
        <f t="shared" si="0"/>
        <v>2000000</v>
      </c>
      <c r="S28">
        <f t="shared" si="1"/>
        <v>1690.6121542989249</v>
      </c>
      <c r="U28">
        <f t="shared" si="13"/>
        <v>3.3149999999999998E-3</v>
      </c>
      <c r="V28">
        <f t="shared" si="14"/>
        <v>0.01</v>
      </c>
      <c r="W28">
        <f t="shared" si="15"/>
        <v>0.73410556302477992</v>
      </c>
      <c r="X28">
        <f t="shared" si="16"/>
        <v>2.4335599414271451E-3</v>
      </c>
      <c r="Y28">
        <f t="shared" si="17"/>
        <v>7.3410556302477992E-3</v>
      </c>
      <c r="Z28">
        <f t="shared" si="18"/>
        <v>0.724330947453105</v>
      </c>
      <c r="AB28">
        <f t="shared" si="19"/>
        <v>1245.322386883031</v>
      </c>
      <c r="AC28">
        <f t="shared" si="2"/>
        <v>1224.5627034990753</v>
      </c>
      <c r="AE28">
        <f t="shared" si="3"/>
        <v>0</v>
      </c>
      <c r="AF28">
        <f t="shared" si="4"/>
        <v>0</v>
      </c>
      <c r="AG28">
        <f t="shared" si="4"/>
        <v>-9.0541368431638123</v>
      </c>
      <c r="AH28">
        <f t="shared" si="5"/>
        <v>-4867.1198828542902</v>
      </c>
      <c r="AI28">
        <f t="shared" si="6"/>
        <v>-4876.1740196974542</v>
      </c>
      <c r="AJ28">
        <f t="shared" si="7"/>
        <v>20.759683383955689</v>
      </c>
      <c r="AK28">
        <f t="shared" si="22"/>
        <v>87.172567081812176</v>
      </c>
      <c r="AL28">
        <f t="shared" si="8"/>
        <v>-4768.2417692316867</v>
      </c>
      <c r="AN28">
        <f t="shared" si="9"/>
        <v>0</v>
      </c>
      <c r="AO28">
        <f t="shared" si="9"/>
        <v>0</v>
      </c>
      <c r="AP28">
        <f t="shared" si="9"/>
        <v>-0.53259426709147906</v>
      </c>
      <c r="AQ28">
        <f t="shared" si="9"/>
        <v>-286.30008489570679</v>
      </c>
      <c r="AR28">
        <f t="shared" si="9"/>
        <v>-286.83267916279829</v>
      </c>
      <c r="AS28">
        <f t="shared" si="9"/>
        <v>1.221153219622152</v>
      </c>
      <c r="AT28">
        <f t="shared" si="9"/>
        <v>5.1277786364003335</v>
      </c>
      <c r="AU28">
        <f t="shared" si="9"/>
        <v>-280.4837473067758</v>
      </c>
      <c r="AW28">
        <v>25</v>
      </c>
      <c r="AX28">
        <f>IF(Z28&gt;0, (R28*SUMPRODUCT(K28:$K$98, X28:$X$98)-K28*$AZ$3)/Z28, 0)</f>
        <v>1690.6121542989249</v>
      </c>
    </row>
    <row r="29" spans="5:50" x14ac:dyDescent="0.25">
      <c r="E29">
        <v>2029</v>
      </c>
      <c r="F29" s="5">
        <f>EconomicRates!C69</f>
        <v>3.5571999999999999E-2</v>
      </c>
      <c r="G29" s="5">
        <f>EconomicRates!D69</f>
        <v>7.0000000000000007E-2</v>
      </c>
      <c r="H29" s="5">
        <f t="shared" si="10"/>
        <v>0.12000000000000001</v>
      </c>
      <c r="I29" s="5">
        <f t="shared" si="11"/>
        <v>1.1200000000000001</v>
      </c>
      <c r="J29">
        <f t="shared" si="12"/>
        <v>0.89285714285714279</v>
      </c>
      <c r="K29">
        <f t="shared" si="20"/>
        <v>5.2520809421655039E-2</v>
      </c>
      <c r="L29" s="2">
        <v>26</v>
      </c>
      <c r="M29" s="6">
        <v>3.3969999999999998E-3</v>
      </c>
      <c r="Q29" s="4">
        <f t="shared" si="21"/>
        <v>12.5</v>
      </c>
      <c r="R29">
        <f t="shared" si="0"/>
        <v>2000000</v>
      </c>
      <c r="S29">
        <f t="shared" si="1"/>
        <v>1683.6986315400075</v>
      </c>
      <c r="U29">
        <f t="shared" si="13"/>
        <v>3.3969999999999998E-3</v>
      </c>
      <c r="V29">
        <f t="shared" si="14"/>
        <v>0.01</v>
      </c>
      <c r="W29">
        <f t="shared" si="15"/>
        <v>0.724330947453105</v>
      </c>
      <c r="X29">
        <f t="shared" si="16"/>
        <v>2.4605522284981978E-3</v>
      </c>
      <c r="Y29">
        <f t="shared" si="17"/>
        <v>7.2433094745310497E-3</v>
      </c>
      <c r="Z29">
        <f t="shared" si="18"/>
        <v>0.71462708575007583</v>
      </c>
      <c r="AB29">
        <f t="shared" si="19"/>
        <v>1224.5627034990753</v>
      </c>
      <c r="AC29">
        <f t="shared" si="2"/>
        <v>1203.2166463388262</v>
      </c>
      <c r="AE29">
        <f t="shared" si="3"/>
        <v>0</v>
      </c>
      <c r="AF29">
        <f t="shared" si="4"/>
        <v>0</v>
      </c>
      <c r="AG29">
        <f t="shared" si="4"/>
        <v>-8.9328385718759478</v>
      </c>
      <c r="AH29">
        <f t="shared" si="5"/>
        <v>-4921.1044569963951</v>
      </c>
      <c r="AI29">
        <f t="shared" si="6"/>
        <v>-4930.0372955682715</v>
      </c>
      <c r="AJ29">
        <f t="shared" si="7"/>
        <v>21.346057160249075</v>
      </c>
      <c r="AK29">
        <f t="shared" si="22"/>
        <v>85.719389244935272</v>
      </c>
      <c r="AL29">
        <f t="shared" si="8"/>
        <v>-4822.9718491630874</v>
      </c>
      <c r="AN29">
        <f t="shared" si="9"/>
        <v>0</v>
      </c>
      <c r="AO29">
        <f t="shared" si="9"/>
        <v>0</v>
      </c>
      <c r="AP29">
        <f t="shared" si="9"/>
        <v>-0.46915991222790582</v>
      </c>
      <c r="AQ29">
        <f t="shared" si="9"/>
        <v>-258.46038932996487</v>
      </c>
      <c r="AR29">
        <f t="shared" si="9"/>
        <v>-258.92954924219282</v>
      </c>
      <c r="AS29">
        <f t="shared" si="9"/>
        <v>1.1211122000171967</v>
      </c>
      <c r="AT29">
        <f t="shared" si="9"/>
        <v>4.502051706273912</v>
      </c>
      <c r="AU29">
        <f t="shared" si="9"/>
        <v>-253.30638533590169</v>
      </c>
      <c r="AW29">
        <v>26</v>
      </c>
      <c r="AX29">
        <f>IF(Z29&gt;0, (R29*SUMPRODUCT(K29:$K$98, X29:$X$98)-K29*$AZ$3)/Z29, 0)</f>
        <v>1683.6986315400075</v>
      </c>
    </row>
    <row r="30" spans="5:50" x14ac:dyDescent="0.25">
      <c r="E30">
        <v>2030</v>
      </c>
      <c r="F30" s="5">
        <f>EconomicRates!C70</f>
        <v>3.5571999999999999E-2</v>
      </c>
      <c r="G30" s="5">
        <f>EconomicRates!D70</f>
        <v>7.0000000000000007E-2</v>
      </c>
      <c r="H30" s="5">
        <f t="shared" si="10"/>
        <v>0.12000000000000001</v>
      </c>
      <c r="I30" s="5">
        <f t="shared" si="11"/>
        <v>1.1200000000000001</v>
      </c>
      <c r="J30">
        <f t="shared" si="12"/>
        <v>0.89285714285714279</v>
      </c>
      <c r="K30">
        <f t="shared" si="20"/>
        <v>4.6893579840763422E-2</v>
      </c>
      <c r="L30" s="2">
        <v>27</v>
      </c>
      <c r="M30" s="6">
        <v>3.4910000000000002E-3</v>
      </c>
      <c r="Q30" s="4">
        <f t="shared" si="21"/>
        <v>12.5</v>
      </c>
      <c r="R30">
        <f t="shared" si="0"/>
        <v>2000000</v>
      </c>
      <c r="S30">
        <f t="shared" si="1"/>
        <v>1675.6676962500239</v>
      </c>
      <c r="U30">
        <f t="shared" si="13"/>
        <v>3.4910000000000002E-3</v>
      </c>
      <c r="V30">
        <f t="shared" si="14"/>
        <v>0.01</v>
      </c>
      <c r="W30">
        <f t="shared" si="15"/>
        <v>0.71462708575007583</v>
      </c>
      <c r="X30">
        <f t="shared" si="16"/>
        <v>2.4947631563535149E-3</v>
      </c>
      <c r="Y30">
        <f t="shared" si="17"/>
        <v>7.1462708575007585E-3</v>
      </c>
      <c r="Z30">
        <f t="shared" si="18"/>
        <v>0.70498605173622153</v>
      </c>
      <c r="AB30">
        <f t="shared" si="19"/>
        <v>1203.2166463388262</v>
      </c>
      <c r="AC30">
        <f t="shared" si="2"/>
        <v>1181.3223532012346</v>
      </c>
      <c r="AE30">
        <f t="shared" si="3"/>
        <v>0</v>
      </c>
      <c r="AF30">
        <f t="shared" si="4"/>
        <v>0</v>
      </c>
      <c r="AG30">
        <f t="shared" si="4"/>
        <v>-8.8123256467027691</v>
      </c>
      <c r="AH30">
        <f t="shared" si="5"/>
        <v>-4989.5263127070293</v>
      </c>
      <c r="AI30">
        <f t="shared" si="6"/>
        <v>-4998.3386383537318</v>
      </c>
      <c r="AJ30">
        <f t="shared" si="7"/>
        <v>21.894293137591603</v>
      </c>
      <c r="AK30">
        <f t="shared" si="22"/>
        <v>84.225165243717839</v>
      </c>
      <c r="AL30">
        <f t="shared" si="8"/>
        <v>-4892.2191799724224</v>
      </c>
      <c r="AN30">
        <f t="shared" si="9"/>
        <v>0</v>
      </c>
      <c r="AO30">
        <f t="shared" si="9"/>
        <v>0</v>
      </c>
      <c r="AP30">
        <f t="shared" si="9"/>
        <v>-0.41324149629646345</v>
      </c>
      <c r="AQ30">
        <f t="shared" si="9"/>
        <v>-233.97675051251699</v>
      </c>
      <c r="AR30">
        <f t="shared" si="9"/>
        <v>-234.38999200881344</v>
      </c>
      <c r="AS30">
        <f t="shared" si="9"/>
        <v>1.0267017833047305</v>
      </c>
      <c r="AT30">
        <f t="shared" si="9"/>
        <v>3.949619510957775</v>
      </c>
      <c r="AU30">
        <f t="shared" si="9"/>
        <v>-229.41367071455093</v>
      </c>
      <c r="AW30">
        <v>27</v>
      </c>
      <c r="AX30">
        <f>IF(Z30&gt;0, (R30*SUMPRODUCT(K30:$K$98, X30:$X$98)-K30*$AZ$3)/Z30, 0)</f>
        <v>1675.6676962500239</v>
      </c>
    </row>
    <row r="31" spans="5:50" x14ac:dyDescent="0.25">
      <c r="E31">
        <v>2031</v>
      </c>
      <c r="F31" s="5">
        <f>EconomicRates!C71</f>
        <v>3.5571999999999999E-2</v>
      </c>
      <c r="G31" s="5">
        <f>EconomicRates!D71</f>
        <v>7.0000000000000007E-2</v>
      </c>
      <c r="H31" s="5">
        <f t="shared" si="10"/>
        <v>0.12000000000000001</v>
      </c>
      <c r="I31" s="5">
        <f t="shared" si="11"/>
        <v>1.1200000000000001</v>
      </c>
      <c r="J31">
        <f t="shared" si="12"/>
        <v>0.89285714285714279</v>
      </c>
      <c r="K31">
        <f t="shared" si="20"/>
        <v>4.1869267714967337E-2</v>
      </c>
      <c r="L31" s="2">
        <v>28</v>
      </c>
      <c r="M31" s="6">
        <v>3.5990000000000002E-3</v>
      </c>
      <c r="Q31" s="4">
        <f t="shared" si="21"/>
        <v>12.5</v>
      </c>
      <c r="R31">
        <f t="shared" si="0"/>
        <v>2000000</v>
      </c>
      <c r="S31">
        <f t="shared" si="1"/>
        <v>1666.0441281922815</v>
      </c>
      <c r="U31">
        <f t="shared" si="13"/>
        <v>3.5990000000000002E-3</v>
      </c>
      <c r="V31">
        <f t="shared" si="14"/>
        <v>0.01</v>
      </c>
      <c r="W31">
        <f t="shared" si="15"/>
        <v>0.70498605173622153</v>
      </c>
      <c r="X31">
        <f t="shared" si="16"/>
        <v>2.5372448001986614E-3</v>
      </c>
      <c r="Y31">
        <f t="shared" si="17"/>
        <v>7.0498605173622154E-3</v>
      </c>
      <c r="Z31">
        <f t="shared" si="18"/>
        <v>0.69539894641866062</v>
      </c>
      <c r="AB31">
        <f t="shared" si="19"/>
        <v>1181.3223532012346</v>
      </c>
      <c r="AC31">
        <f t="shared" si="2"/>
        <v>1158.5653314319086</v>
      </c>
      <c r="AE31">
        <f t="shared" si="3"/>
        <v>0</v>
      </c>
      <c r="AF31">
        <f t="shared" si="4"/>
        <v>0</v>
      </c>
      <c r="AG31">
        <f t="shared" si="4"/>
        <v>-8.692486830233257</v>
      </c>
      <c r="AH31">
        <f t="shared" si="5"/>
        <v>-5074.4896003973226</v>
      </c>
      <c r="AI31">
        <f t="shared" si="6"/>
        <v>-5083.1820872275557</v>
      </c>
      <c r="AJ31">
        <f t="shared" si="7"/>
        <v>22.757021769326002</v>
      </c>
      <c r="AK31">
        <f t="shared" si="22"/>
        <v>82.692564724086424</v>
      </c>
      <c r="AL31">
        <f t="shared" si="8"/>
        <v>-4977.7325007341442</v>
      </c>
      <c r="AN31">
        <f t="shared" si="9"/>
        <v>0</v>
      </c>
      <c r="AO31">
        <f t="shared" si="9"/>
        <v>0</v>
      </c>
      <c r="AP31">
        <f t="shared" si="9"/>
        <v>-0.36394805820386406</v>
      </c>
      <c r="AQ31">
        <f t="shared" si="9"/>
        <v>-212.46516359585311</v>
      </c>
      <c r="AR31">
        <f t="shared" si="9"/>
        <v>-212.82911165405699</v>
      </c>
      <c r="AS31">
        <f t="shared" si="9"/>
        <v>0.95281983685525007</v>
      </c>
      <c r="AT31">
        <f t="shared" si="9"/>
        <v>3.4622771304700386</v>
      </c>
      <c r="AU31">
        <f t="shared" si="9"/>
        <v>-208.41401468673172</v>
      </c>
      <c r="AW31">
        <v>28</v>
      </c>
      <c r="AX31">
        <f>IF(Z31&gt;0, (R31*SUMPRODUCT(K31:$K$98, X31:$X$98)-K31*$AZ$3)/Z31, 0)</f>
        <v>1666.0441281922815</v>
      </c>
    </row>
    <row r="32" spans="5:50" x14ac:dyDescent="0.25">
      <c r="E32">
        <v>2032</v>
      </c>
      <c r="F32" s="5">
        <f>EconomicRates!C72</f>
        <v>3.5571999999999999E-2</v>
      </c>
      <c r="G32" s="5">
        <f>EconomicRates!D72</f>
        <v>7.0000000000000007E-2</v>
      </c>
      <c r="H32" s="5">
        <f t="shared" si="10"/>
        <v>0.12000000000000001</v>
      </c>
      <c r="I32" s="5">
        <f t="shared" si="11"/>
        <v>1.1200000000000001</v>
      </c>
      <c r="J32">
        <f t="shared" si="12"/>
        <v>0.89285714285714279</v>
      </c>
      <c r="K32">
        <f t="shared" si="20"/>
        <v>3.7383274745506546E-2</v>
      </c>
      <c r="L32" s="2">
        <v>29</v>
      </c>
      <c r="M32" s="6">
        <v>3.7169999999999998E-3</v>
      </c>
      <c r="Q32" s="4">
        <f t="shared" si="21"/>
        <v>12.5</v>
      </c>
      <c r="R32">
        <f t="shared" si="0"/>
        <v>2000000</v>
      </c>
      <c r="S32">
        <f t="shared" si="1"/>
        <v>1654.4031554395926</v>
      </c>
      <c r="U32">
        <f t="shared" si="13"/>
        <v>3.7169999999999998E-3</v>
      </c>
      <c r="V32">
        <f t="shared" si="14"/>
        <v>0.01</v>
      </c>
      <c r="W32">
        <f t="shared" si="15"/>
        <v>0.69539894641866062</v>
      </c>
      <c r="X32">
        <f t="shared" si="16"/>
        <v>2.5847978838381613E-3</v>
      </c>
      <c r="Y32">
        <f t="shared" si="17"/>
        <v>6.9539894641866065E-3</v>
      </c>
      <c r="Z32">
        <f t="shared" si="18"/>
        <v>0.68586015907063591</v>
      </c>
      <c r="AB32">
        <f t="shared" si="19"/>
        <v>1158.5653314319086</v>
      </c>
      <c r="AC32">
        <f t="shared" si="2"/>
        <v>1134.689211356761</v>
      </c>
      <c r="AE32">
        <f t="shared" si="3"/>
        <v>0</v>
      </c>
      <c r="AF32">
        <f t="shared" si="4"/>
        <v>0</v>
      </c>
      <c r="AG32">
        <f t="shared" si="4"/>
        <v>-8.5732519883829497</v>
      </c>
      <c r="AH32">
        <f t="shared" si="5"/>
        <v>-5169.5957676763228</v>
      </c>
      <c r="AI32">
        <f t="shared" si="6"/>
        <v>-5178.169019664706</v>
      </c>
      <c r="AJ32">
        <f t="shared" si="7"/>
        <v>23.876120075147583</v>
      </c>
      <c r="AK32">
        <f t="shared" si="22"/>
        <v>81.099573200233607</v>
      </c>
      <c r="AL32">
        <f t="shared" si="8"/>
        <v>-5073.1933263893243</v>
      </c>
      <c r="AN32">
        <f t="shared" si="9"/>
        <v>0</v>
      </c>
      <c r="AO32">
        <f t="shared" si="9"/>
        <v>0</v>
      </c>
      <c r="AP32">
        <f t="shared" si="9"/>
        <v>-0.32049623454418008</v>
      </c>
      <c r="AQ32">
        <f t="shared" si="9"/>
        <v>-193.25641890625181</v>
      </c>
      <c r="AR32">
        <f t="shared" si="9"/>
        <v>-193.57691514079599</v>
      </c>
      <c r="AS32">
        <f t="shared" si="9"/>
        <v>0.89256755662594645</v>
      </c>
      <c r="AT32">
        <f t="shared" si="9"/>
        <v>3.0317676266876523</v>
      </c>
      <c r="AU32">
        <f t="shared" si="9"/>
        <v>-189.65257995748237</v>
      </c>
      <c r="AW32">
        <v>29</v>
      </c>
      <c r="AX32">
        <f>IF(Z32&gt;0, (R32*SUMPRODUCT(K32:$K$98, X32:$X$98)-K32*$AZ$3)/Z32, 0)</f>
        <v>1654.4031554395926</v>
      </c>
    </row>
    <row r="33" spans="5:50" x14ac:dyDescent="0.25">
      <c r="E33">
        <v>2033</v>
      </c>
      <c r="F33" s="5">
        <f>EconomicRates!C73</f>
        <v>3.5571999999999999E-2</v>
      </c>
      <c r="G33" s="5">
        <f>EconomicRates!D73</f>
        <v>7.0000000000000007E-2</v>
      </c>
      <c r="H33" s="5">
        <f t="shared" si="10"/>
        <v>0.12000000000000001</v>
      </c>
      <c r="I33" s="5">
        <f t="shared" si="11"/>
        <v>1.1200000000000001</v>
      </c>
      <c r="J33">
        <f t="shared" si="12"/>
        <v>0.89285714285714279</v>
      </c>
      <c r="K33">
        <f t="shared" si="20"/>
        <v>3.337792387991656E-2</v>
      </c>
      <c r="L33" s="2">
        <v>30</v>
      </c>
      <c r="M33" s="6">
        <v>3.852E-3</v>
      </c>
      <c r="Q33" s="4">
        <f t="shared" si="21"/>
        <v>12.5</v>
      </c>
      <c r="R33">
        <f t="shared" si="0"/>
        <v>2000000</v>
      </c>
      <c r="S33">
        <f t="shared" si="1"/>
        <v>1640.8665263274938</v>
      </c>
      <c r="U33">
        <f t="shared" si="13"/>
        <v>3.852E-3</v>
      </c>
      <c r="V33">
        <f t="shared" si="14"/>
        <v>0.01</v>
      </c>
      <c r="W33">
        <f t="shared" si="15"/>
        <v>0.68586015907063591</v>
      </c>
      <c r="X33">
        <f t="shared" si="16"/>
        <v>2.6419333327400893E-3</v>
      </c>
      <c r="Y33">
        <f t="shared" si="17"/>
        <v>6.8586015907063595E-3</v>
      </c>
      <c r="Z33">
        <f t="shared" si="18"/>
        <v>0.67635962414718942</v>
      </c>
      <c r="AB33">
        <f t="shared" si="19"/>
        <v>1134.689211356761</v>
      </c>
      <c r="AC33">
        <f t="shared" si="2"/>
        <v>1109.815867022568</v>
      </c>
      <c r="AE33">
        <f t="shared" si="3"/>
        <v>0</v>
      </c>
      <c r="AF33">
        <f t="shared" si="4"/>
        <v>0</v>
      </c>
      <c r="AG33">
        <f t="shared" si="4"/>
        <v>-8.4544953018398683</v>
      </c>
      <c r="AH33">
        <f t="shared" si="5"/>
        <v>-5283.8666654801791</v>
      </c>
      <c r="AI33">
        <f t="shared" si="6"/>
        <v>-5292.3211607820185</v>
      </c>
      <c r="AJ33">
        <f t="shared" si="7"/>
        <v>24.873344334193007</v>
      </c>
      <c r="AK33">
        <f t="shared" si="22"/>
        <v>79.428244794973281</v>
      </c>
      <c r="AL33">
        <f t="shared" si="8"/>
        <v>-5188.0195716528524</v>
      </c>
      <c r="AN33">
        <f t="shared" si="9"/>
        <v>0</v>
      </c>
      <c r="AO33">
        <f t="shared" si="9"/>
        <v>0</v>
      </c>
      <c r="AP33">
        <f t="shared" si="9"/>
        <v>-0.28219350062792331</v>
      </c>
      <c r="AQ33">
        <f t="shared" si="9"/>
        <v>-176.36449935202594</v>
      </c>
      <c r="AR33">
        <f t="shared" si="9"/>
        <v>-176.64669285265387</v>
      </c>
      <c r="AS33">
        <f t="shared" si="9"/>
        <v>0.83022059382564806</v>
      </c>
      <c r="AT33">
        <f t="shared" si="9"/>
        <v>2.651149908681997</v>
      </c>
      <c r="AU33">
        <f t="shared" si="9"/>
        <v>-173.16532235014623</v>
      </c>
      <c r="AW33">
        <v>30</v>
      </c>
      <c r="AX33">
        <f>IF(Z33&gt;0, (R33*SUMPRODUCT(K33:$K$98, X33:$X$98)-K33*$AZ$3)/Z33, 0)</f>
        <v>1640.8665263274938</v>
      </c>
    </row>
    <row r="34" spans="5:50" x14ac:dyDescent="0.25">
      <c r="E34">
        <v>2034</v>
      </c>
      <c r="F34" s="5">
        <f>EconomicRates!C74</f>
        <v>3.5571999999999999E-2</v>
      </c>
      <c r="G34" s="5">
        <f>EconomicRates!D74</f>
        <v>7.0000000000000007E-2</v>
      </c>
      <c r="H34" s="5">
        <f t="shared" si="10"/>
        <v>0.12000000000000001</v>
      </c>
      <c r="I34" s="5">
        <f t="shared" si="11"/>
        <v>1.1200000000000001</v>
      </c>
      <c r="J34">
        <f t="shared" si="12"/>
        <v>0.89285714285714279</v>
      </c>
      <c r="K34">
        <f t="shared" si="20"/>
        <v>2.9801717749925499E-2</v>
      </c>
      <c r="L34" s="2">
        <v>31</v>
      </c>
      <c r="M34" s="6">
        <v>4.0049999999999999E-3</v>
      </c>
      <c r="Q34" s="4">
        <f t="shared" si="21"/>
        <v>12.5</v>
      </c>
      <c r="R34">
        <f t="shared" si="0"/>
        <v>2000000</v>
      </c>
      <c r="S34">
        <f t="shared" si="1"/>
        <v>1625.1524788141116</v>
      </c>
      <c r="U34">
        <f t="shared" si="13"/>
        <v>4.0049999999999999E-3</v>
      </c>
      <c r="V34">
        <f t="shared" si="14"/>
        <v>0.01</v>
      </c>
      <c r="W34">
        <f t="shared" si="15"/>
        <v>0.67635962414718942</v>
      </c>
      <c r="X34">
        <f t="shared" si="16"/>
        <v>2.7088202947094936E-3</v>
      </c>
      <c r="Y34">
        <f t="shared" si="17"/>
        <v>6.7635962414718948E-3</v>
      </c>
      <c r="Z34">
        <f t="shared" si="18"/>
        <v>0.66688720761100795</v>
      </c>
      <c r="AB34">
        <f t="shared" si="19"/>
        <v>1109.815867022568</v>
      </c>
      <c r="AC34">
        <f t="shared" si="2"/>
        <v>1083.7933985384507</v>
      </c>
      <c r="AE34">
        <f t="shared" si="3"/>
        <v>0</v>
      </c>
      <c r="AF34">
        <f t="shared" si="4"/>
        <v>0</v>
      </c>
      <c r="AG34">
        <f t="shared" si="4"/>
        <v>-8.3360900951375996</v>
      </c>
      <c r="AH34">
        <f t="shared" si="5"/>
        <v>-5417.6405894189875</v>
      </c>
      <c r="AI34">
        <f t="shared" si="6"/>
        <v>-5425.976679514125</v>
      </c>
      <c r="AJ34">
        <f t="shared" si="7"/>
        <v>26.022468484117326</v>
      </c>
      <c r="AK34">
        <f t="shared" si="22"/>
        <v>77.687110691579761</v>
      </c>
      <c r="AL34">
        <f t="shared" si="8"/>
        <v>-5322.2671003384285</v>
      </c>
      <c r="AN34">
        <f t="shared" si="9"/>
        <v>0</v>
      </c>
      <c r="AO34">
        <f t="shared" si="9"/>
        <v>0</v>
      </c>
      <c r="AP34">
        <f t="shared" si="9"/>
        <v>-0.24842980415324034</v>
      </c>
      <c r="AQ34">
        <f t="shared" si="9"/>
        <v>-161.45499571640468</v>
      </c>
      <c r="AR34">
        <f t="shared" si="9"/>
        <v>-161.70342552055791</v>
      </c>
      <c r="AS34">
        <f t="shared" si="9"/>
        <v>0.7755142609199962</v>
      </c>
      <c r="AT34">
        <f t="shared" si="9"/>
        <v>2.3152093456376797</v>
      </c>
      <c r="AU34">
        <f t="shared" ref="AU34:AU97" si="23">AL34*$K34</f>
        <v>-158.61270191400027</v>
      </c>
      <c r="AW34">
        <v>31</v>
      </c>
      <c r="AX34">
        <f>IF(Z34&gt;0, (R34*SUMPRODUCT(K34:$K$98, X34:$X$98)-K34*$AZ$3)/Z34, 0)</f>
        <v>1625.1524788141116</v>
      </c>
    </row>
    <row r="35" spans="5:50" x14ac:dyDescent="0.25">
      <c r="E35">
        <v>2035</v>
      </c>
      <c r="F35" s="5">
        <f>EconomicRates!C75</f>
        <v>3.5571999999999999E-2</v>
      </c>
      <c r="G35" s="5">
        <f>EconomicRates!D75</f>
        <v>7.0000000000000007E-2</v>
      </c>
      <c r="H35" s="5">
        <f t="shared" si="10"/>
        <v>0.12000000000000001</v>
      </c>
      <c r="I35" s="5">
        <f t="shared" si="11"/>
        <v>1.1200000000000001</v>
      </c>
      <c r="J35">
        <f t="shared" si="12"/>
        <v>0.89285714285714279</v>
      </c>
      <c r="K35">
        <f t="shared" si="20"/>
        <v>2.660867656243348E-2</v>
      </c>
      <c r="L35" s="2">
        <v>32</v>
      </c>
      <c r="M35" s="6">
        <v>4.1640000000000002E-3</v>
      </c>
      <c r="Q35" s="4">
        <f t="shared" si="21"/>
        <v>12.5</v>
      </c>
      <c r="R35">
        <f t="shared" si="0"/>
        <v>2000000</v>
      </c>
      <c r="S35">
        <f t="shared" si="1"/>
        <v>1607.0973493731428</v>
      </c>
      <c r="U35">
        <f t="shared" si="13"/>
        <v>4.1640000000000002E-3</v>
      </c>
      <c r="V35">
        <f t="shared" si="14"/>
        <v>0.01</v>
      </c>
      <c r="W35">
        <f t="shared" si="15"/>
        <v>0.66688720761100795</v>
      </c>
      <c r="X35">
        <f t="shared" si="16"/>
        <v>2.776918332492237E-3</v>
      </c>
      <c r="Y35">
        <f t="shared" si="17"/>
        <v>6.6688720761100793E-3</v>
      </c>
      <c r="Z35">
        <f t="shared" si="18"/>
        <v>0.65744141720240556</v>
      </c>
      <c r="AB35">
        <f t="shared" si="19"/>
        <v>1083.7933985384507</v>
      </c>
      <c r="AC35">
        <f t="shared" si="2"/>
        <v>1056.5723589541085</v>
      </c>
      <c r="AE35">
        <f t="shared" si="3"/>
        <v>0</v>
      </c>
      <c r="AF35">
        <f t="shared" ref="AF35:AG66" si="24">-$Z35*P35</f>
        <v>0</v>
      </c>
      <c r="AG35">
        <f t="shared" si="24"/>
        <v>-8.2180177150300704</v>
      </c>
      <c r="AH35">
        <f t="shared" si="5"/>
        <v>-5553.8366649844738</v>
      </c>
      <c r="AI35">
        <f t="shared" ref="AI35:AI66" si="25">SUM(AE35:AH35)</f>
        <v>-5562.0546826995042</v>
      </c>
      <c r="AJ35">
        <f t="shared" si="7"/>
        <v>27.221039584342179</v>
      </c>
      <c r="AK35">
        <f t="shared" si="22"/>
        <v>75.865537897691553</v>
      </c>
      <c r="AL35">
        <f t="shared" si="8"/>
        <v>-5458.9681052174701</v>
      </c>
      <c r="AN35">
        <f t="shared" ref="AN35:AT66" si="26">AE35*$K35</f>
        <v>0</v>
      </c>
      <c r="AO35">
        <f t="shared" si="26"/>
        <v>0</v>
      </c>
      <c r="AP35">
        <f t="shared" si="26"/>
        <v>-0.21867057536358378</v>
      </c>
      <c r="AQ35">
        <f t="shared" si="26"/>
        <v>-147.78024349915609</v>
      </c>
      <c r="AR35">
        <f t="shared" si="26"/>
        <v>-147.99891407451969</v>
      </c>
      <c r="AS35">
        <f t="shared" si="26"/>
        <v>0.72431583799295973</v>
      </c>
      <c r="AT35">
        <f t="shared" si="26"/>
        <v>2.0186815601547141</v>
      </c>
      <c r="AU35">
        <f t="shared" si="23"/>
        <v>-145.25591667637201</v>
      </c>
      <c r="AW35">
        <v>32</v>
      </c>
      <c r="AX35">
        <f>IF(Z35&gt;0, (R35*SUMPRODUCT(K35:$K$98, X35:$X$98)-K35*$AZ$3)/Z35, 0)</f>
        <v>1607.0973493731428</v>
      </c>
    </row>
    <row r="36" spans="5:50" x14ac:dyDescent="0.25">
      <c r="E36">
        <v>2036</v>
      </c>
      <c r="F36" s="5">
        <f>EconomicRates!C76</f>
        <v>3.5571999999999999E-2</v>
      </c>
      <c r="G36" s="5">
        <f>EconomicRates!D76</f>
        <v>7.0000000000000007E-2</v>
      </c>
      <c r="H36" s="5">
        <f t="shared" si="10"/>
        <v>0.12000000000000001</v>
      </c>
      <c r="I36" s="5">
        <f t="shared" si="11"/>
        <v>1.1200000000000001</v>
      </c>
      <c r="J36">
        <f t="shared" si="12"/>
        <v>0.89285714285714279</v>
      </c>
      <c r="K36">
        <f t="shared" si="20"/>
        <v>2.3757746930744176E-2</v>
      </c>
      <c r="L36" s="2">
        <v>33</v>
      </c>
      <c r="M36" s="6">
        <v>4.3350000000000003E-3</v>
      </c>
      <c r="Q36" s="4">
        <f t="shared" si="21"/>
        <v>12.5</v>
      </c>
      <c r="R36">
        <f t="shared" si="0"/>
        <v>2000000</v>
      </c>
      <c r="S36">
        <f t="shared" si="1"/>
        <v>1587.3717367799297</v>
      </c>
      <c r="U36">
        <f t="shared" si="13"/>
        <v>4.3350000000000003E-3</v>
      </c>
      <c r="V36">
        <f t="shared" si="14"/>
        <v>0.01</v>
      </c>
      <c r="W36">
        <f t="shared" si="15"/>
        <v>0.65744141720240556</v>
      </c>
      <c r="X36">
        <f t="shared" si="16"/>
        <v>2.8500085435724282E-3</v>
      </c>
      <c r="Y36">
        <f t="shared" si="17"/>
        <v>6.5744141720240554E-3</v>
      </c>
      <c r="Z36">
        <f t="shared" si="18"/>
        <v>0.64801699448680905</v>
      </c>
      <c r="AB36">
        <f t="shared" si="19"/>
        <v>1056.5723589541085</v>
      </c>
      <c r="AC36">
        <f t="shared" si="2"/>
        <v>1028.6438620014362</v>
      </c>
      <c r="AE36">
        <f t="shared" si="3"/>
        <v>0</v>
      </c>
      <c r="AF36">
        <f t="shared" si="24"/>
        <v>0</v>
      </c>
      <c r="AG36">
        <f t="shared" si="24"/>
        <v>-8.1002124310851134</v>
      </c>
      <c r="AH36">
        <f t="shared" si="5"/>
        <v>-5700.0170871448563</v>
      </c>
      <c r="AI36">
        <f t="shared" si="25"/>
        <v>-5708.1172995759416</v>
      </c>
      <c r="AJ36">
        <f t="shared" si="7"/>
        <v>27.928496952672276</v>
      </c>
      <c r="AK36">
        <f t="shared" si="22"/>
        <v>73.960065126787597</v>
      </c>
      <c r="AL36">
        <f t="shared" si="8"/>
        <v>-5606.2287374964817</v>
      </c>
      <c r="AN36">
        <f t="shared" si="26"/>
        <v>0</v>
      </c>
      <c r="AO36">
        <f t="shared" si="26"/>
        <v>0</v>
      </c>
      <c r="AP36">
        <f t="shared" si="26"/>
        <v>-0.19244279702298817</v>
      </c>
      <c r="AQ36">
        <f t="shared" si="26"/>
        <v>-135.41956345730506</v>
      </c>
      <c r="AR36">
        <f t="shared" si="26"/>
        <v>-135.61200625432807</v>
      </c>
      <c r="AS36">
        <f t="shared" si="26"/>
        <v>0.66351816275764786</v>
      </c>
      <c r="AT36">
        <f t="shared" si="26"/>
        <v>1.7571245102635773</v>
      </c>
      <c r="AU36">
        <f t="shared" si="23"/>
        <v>-133.19136358130683</v>
      </c>
      <c r="AW36">
        <v>33</v>
      </c>
      <c r="AX36">
        <f>IF(Z36&gt;0, (R36*SUMPRODUCT(K36:$K$98, X36:$X$98)-K36*$AZ$3)/Z36, 0)</f>
        <v>1587.3717367799297</v>
      </c>
    </row>
    <row r="37" spans="5:50" x14ac:dyDescent="0.25">
      <c r="E37">
        <v>2037</v>
      </c>
      <c r="F37" s="5">
        <f>EconomicRates!C77</f>
        <v>3.5571999999999999E-2</v>
      </c>
      <c r="G37" s="5">
        <f>EconomicRates!D77</f>
        <v>7.0000000000000007E-2</v>
      </c>
      <c r="H37" s="5">
        <f t="shared" si="10"/>
        <v>0.12000000000000001</v>
      </c>
      <c r="I37" s="5">
        <f t="shared" si="11"/>
        <v>1.1200000000000001</v>
      </c>
      <c r="J37">
        <f t="shared" si="12"/>
        <v>0.89285714285714279</v>
      </c>
      <c r="K37">
        <f t="shared" si="20"/>
        <v>2.1212274045307299E-2</v>
      </c>
      <c r="L37" s="2">
        <v>34</v>
      </c>
      <c r="M37" s="6">
        <v>4.522E-3</v>
      </c>
      <c r="Q37" s="4">
        <f t="shared" si="21"/>
        <v>12.5</v>
      </c>
      <c r="R37">
        <f t="shared" si="0"/>
        <v>2000000</v>
      </c>
      <c r="S37">
        <f t="shared" si="1"/>
        <v>1566.2771981546209</v>
      </c>
      <c r="U37">
        <f t="shared" si="13"/>
        <v>4.522E-3</v>
      </c>
      <c r="V37">
        <f t="shared" si="14"/>
        <v>0.01</v>
      </c>
      <c r="W37">
        <f t="shared" si="15"/>
        <v>0.64801699448680905</v>
      </c>
      <c r="X37">
        <f t="shared" si="16"/>
        <v>2.9303328490693503E-3</v>
      </c>
      <c r="Y37">
        <f t="shared" si="17"/>
        <v>6.4801699448680909E-3</v>
      </c>
      <c r="Z37">
        <f t="shared" si="18"/>
        <v>0.63860649169287165</v>
      </c>
      <c r="AB37">
        <f t="shared" si="19"/>
        <v>1028.6438620014362</v>
      </c>
      <c r="AC37">
        <f t="shared" si="2"/>
        <v>1000.2347865320633</v>
      </c>
      <c r="AE37">
        <f t="shared" si="3"/>
        <v>0</v>
      </c>
      <c r="AF37">
        <f t="shared" si="24"/>
        <v>0</v>
      </c>
      <c r="AG37">
        <f t="shared" si="24"/>
        <v>-7.9825811461608955</v>
      </c>
      <c r="AH37">
        <f t="shared" si="5"/>
        <v>-5860.6656981387005</v>
      </c>
      <c r="AI37">
        <f t="shared" si="25"/>
        <v>-5868.648279284861</v>
      </c>
      <c r="AJ37">
        <f t="shared" si="7"/>
        <v>28.409075469372965</v>
      </c>
      <c r="AK37">
        <f t="shared" si="22"/>
        <v>72.005070340100545</v>
      </c>
      <c r="AL37">
        <f t="shared" si="8"/>
        <v>-5768.2341334753883</v>
      </c>
      <c r="AN37">
        <f t="shared" si="26"/>
        <v>0</v>
      </c>
      <c r="AO37">
        <f t="shared" si="26"/>
        <v>0</v>
      </c>
      <c r="AP37">
        <f t="shared" si="26"/>
        <v>-0.16932869886126817</v>
      </c>
      <c r="AQ37">
        <f t="shared" si="26"/>
        <v>-124.31804687685035</v>
      </c>
      <c r="AR37">
        <f t="shared" si="26"/>
        <v>-124.4873755757116</v>
      </c>
      <c r="AS37">
        <f t="shared" si="26"/>
        <v>0.60262109423015642</v>
      </c>
      <c r="AT37">
        <f t="shared" si="26"/>
        <v>1.5273912847058413</v>
      </c>
      <c r="AU37">
        <f t="shared" si="23"/>
        <v>-122.35736319677562</v>
      </c>
      <c r="AW37">
        <v>34</v>
      </c>
      <c r="AX37">
        <f>IF(Z37&gt;0, (R37*SUMPRODUCT(K37:$K$98, X37:$X$98)-K37*$AZ$3)/Z37, 0)</f>
        <v>1566.2771981546209</v>
      </c>
    </row>
    <row r="38" spans="5:50" x14ac:dyDescent="0.25">
      <c r="E38">
        <v>2038</v>
      </c>
      <c r="F38" s="5">
        <f>EconomicRates!C78</f>
        <v>3.5571999999999999E-2</v>
      </c>
      <c r="G38" s="5">
        <f>EconomicRates!D78</f>
        <v>7.0000000000000007E-2</v>
      </c>
      <c r="H38" s="5">
        <f t="shared" si="10"/>
        <v>0.12000000000000001</v>
      </c>
      <c r="I38" s="5">
        <f t="shared" si="11"/>
        <v>1.1200000000000001</v>
      </c>
      <c r="J38">
        <f t="shared" si="12"/>
        <v>0.89285714285714279</v>
      </c>
      <c r="K38">
        <f t="shared" si="20"/>
        <v>1.8939530397595803E-2</v>
      </c>
      <c r="L38" s="2">
        <v>35</v>
      </c>
      <c r="M38" s="6">
        <v>4.7470000000000004E-3</v>
      </c>
      <c r="Q38" s="4">
        <f t="shared" si="21"/>
        <v>12.5</v>
      </c>
      <c r="R38">
        <f t="shared" si="0"/>
        <v>2000000</v>
      </c>
      <c r="S38">
        <f t="shared" si="1"/>
        <v>1543.9905612753162</v>
      </c>
      <c r="U38">
        <f t="shared" si="13"/>
        <v>4.7470000000000004E-3</v>
      </c>
      <c r="V38">
        <f t="shared" si="14"/>
        <v>0.01</v>
      </c>
      <c r="W38">
        <f t="shared" si="15"/>
        <v>0.63860649169287165</v>
      </c>
      <c r="X38">
        <f t="shared" si="16"/>
        <v>3.0314650160660618E-3</v>
      </c>
      <c r="Y38">
        <f t="shared" si="17"/>
        <v>6.3860649169287164E-3</v>
      </c>
      <c r="Z38">
        <f t="shared" si="18"/>
        <v>0.62918896175987682</v>
      </c>
      <c r="AB38">
        <f t="shared" si="19"/>
        <v>1000.2347865320633</v>
      </c>
      <c r="AC38">
        <f t="shared" si="2"/>
        <v>971.46181821586561</v>
      </c>
      <c r="AE38">
        <f t="shared" si="3"/>
        <v>0</v>
      </c>
      <c r="AF38">
        <f t="shared" si="24"/>
        <v>0</v>
      </c>
      <c r="AG38">
        <f t="shared" si="24"/>
        <v>-7.8648620219984604</v>
      </c>
      <c r="AH38">
        <f t="shared" si="5"/>
        <v>-6062.9300321321234</v>
      </c>
      <c r="AI38">
        <f t="shared" si="25"/>
        <v>-6070.7948941541217</v>
      </c>
      <c r="AJ38">
        <f t="shared" si="7"/>
        <v>28.772968316197648</v>
      </c>
      <c r="AK38">
        <f t="shared" si="22"/>
        <v>70.016435057244436</v>
      </c>
      <c r="AL38">
        <f t="shared" si="8"/>
        <v>-5972.0054907806798</v>
      </c>
      <c r="AN38">
        <f t="shared" si="26"/>
        <v>0</v>
      </c>
      <c r="AO38">
        <f t="shared" si="26"/>
        <v>0</v>
      </c>
      <c r="AP38">
        <f t="shared" si="26"/>
        <v>-0.14895679333853662</v>
      </c>
      <c r="AQ38">
        <f t="shared" si="26"/>
        <v>-114.82904764206285</v>
      </c>
      <c r="AR38">
        <f t="shared" si="26"/>
        <v>-114.97800443540139</v>
      </c>
      <c r="AS38">
        <f t="shared" si="26"/>
        <v>0.54494650805368627</v>
      </c>
      <c r="AT38">
        <f t="shared" si="26"/>
        <v>1.3260784000979735</v>
      </c>
      <c r="AU38">
        <f t="shared" si="23"/>
        <v>-113.10697952724972</v>
      </c>
      <c r="AW38">
        <v>35</v>
      </c>
      <c r="AX38">
        <f>IF(Z38&gt;0, (R38*SUMPRODUCT(K38:$K$98, X38:$X$98)-K38*$AZ$3)/Z38, 0)</f>
        <v>1543.9905612753162</v>
      </c>
    </row>
    <row r="39" spans="5:50" x14ac:dyDescent="0.25">
      <c r="E39">
        <v>2039</v>
      </c>
      <c r="F39" s="5">
        <f>EconomicRates!C79</f>
        <v>3.5571999999999999E-2</v>
      </c>
      <c r="G39" s="5">
        <f>EconomicRates!D79</f>
        <v>7.0000000000000007E-2</v>
      </c>
      <c r="H39" s="5">
        <f t="shared" si="10"/>
        <v>0.12000000000000001</v>
      </c>
      <c r="I39" s="5">
        <f t="shared" si="11"/>
        <v>1.1200000000000001</v>
      </c>
      <c r="J39">
        <f t="shared" si="12"/>
        <v>0.89285714285714279</v>
      </c>
      <c r="K39">
        <f t="shared" si="20"/>
        <v>1.6910294997853393E-2</v>
      </c>
      <c r="L39" s="2">
        <v>36</v>
      </c>
      <c r="M39" s="6">
        <v>4.9870000000000001E-3</v>
      </c>
      <c r="Q39" s="4">
        <f t="shared" si="21"/>
        <v>12.5</v>
      </c>
      <c r="R39">
        <f t="shared" si="0"/>
        <v>2000000</v>
      </c>
      <c r="S39">
        <f t="shared" si="1"/>
        <v>1519.8495062708682</v>
      </c>
      <c r="U39">
        <f t="shared" si="13"/>
        <v>4.9870000000000001E-3</v>
      </c>
      <c r="V39">
        <f t="shared" si="14"/>
        <v>0.01</v>
      </c>
      <c r="W39">
        <f t="shared" si="15"/>
        <v>0.62918896175987682</v>
      </c>
      <c r="X39">
        <f t="shared" si="16"/>
        <v>3.1377653522965056E-3</v>
      </c>
      <c r="Y39">
        <f t="shared" si="17"/>
        <v>6.2918896175987683E-3</v>
      </c>
      <c r="Z39">
        <f t="shared" si="18"/>
        <v>0.61975930678998159</v>
      </c>
      <c r="AB39">
        <f t="shared" si="19"/>
        <v>971.46181821586561</v>
      </c>
      <c r="AC39">
        <f t="shared" si="2"/>
        <v>941.94087643152909</v>
      </c>
      <c r="AE39">
        <f t="shared" si="3"/>
        <v>0</v>
      </c>
      <c r="AF39">
        <f t="shared" si="24"/>
        <v>0</v>
      </c>
      <c r="AG39">
        <f t="shared" si="24"/>
        <v>-7.7469913348747701</v>
      </c>
      <c r="AH39">
        <f t="shared" si="5"/>
        <v>-6275.5307045930113</v>
      </c>
      <c r="AI39">
        <f t="shared" si="25"/>
        <v>-6283.2776959278863</v>
      </c>
      <c r="AJ39">
        <f t="shared" si="7"/>
        <v>29.520941784336515</v>
      </c>
      <c r="AK39">
        <f t="shared" si="22"/>
        <v>68.002327275110602</v>
      </c>
      <c r="AL39">
        <f t="shared" si="8"/>
        <v>-6185.7544268684396</v>
      </c>
      <c r="AN39">
        <f t="shared" si="26"/>
        <v>0</v>
      </c>
      <c r="AO39">
        <f t="shared" si="26"/>
        <v>0</v>
      </c>
      <c r="AP39">
        <f t="shared" si="26"/>
        <v>-0.1310039088185464</v>
      </c>
      <c r="AQ39">
        <f t="shared" si="26"/>
        <v>-106.12107548275458</v>
      </c>
      <c r="AR39">
        <f t="shared" si="26"/>
        <v>-106.25207939157313</v>
      </c>
      <c r="AS39">
        <f t="shared" si="26"/>
        <v>0.49920783418758696</v>
      </c>
      <c r="AT39">
        <f t="shared" si="26"/>
        <v>1.1499394147626922</v>
      </c>
      <c r="AU39">
        <f t="shared" si="23"/>
        <v>-104.60293214262286</v>
      </c>
      <c r="AW39">
        <v>36</v>
      </c>
      <c r="AX39">
        <f>IF(Z39&gt;0, (R39*SUMPRODUCT(K39:$K$98, X39:$X$98)-K39*$AZ$3)/Z39, 0)</f>
        <v>1519.8495062708682</v>
      </c>
    </row>
    <row r="40" spans="5:50" x14ac:dyDescent="0.25">
      <c r="E40">
        <v>2040</v>
      </c>
      <c r="F40" s="5">
        <f>EconomicRates!C80</f>
        <v>3.5571999999999999E-2</v>
      </c>
      <c r="G40" s="5">
        <f>EconomicRates!D80</f>
        <v>7.0000000000000007E-2</v>
      </c>
      <c r="H40" s="5">
        <f t="shared" si="10"/>
        <v>0.12000000000000001</v>
      </c>
      <c r="I40" s="5">
        <f t="shared" si="11"/>
        <v>1.1200000000000001</v>
      </c>
      <c r="J40">
        <f t="shared" si="12"/>
        <v>0.89285714285714279</v>
      </c>
      <c r="K40">
        <f t="shared" si="20"/>
        <v>1.5098477676654815E-2</v>
      </c>
      <c r="L40" s="2">
        <v>37</v>
      </c>
      <c r="M40" s="6">
        <v>5.2249999999999996E-3</v>
      </c>
      <c r="Q40" s="4">
        <f t="shared" si="21"/>
        <v>12.5</v>
      </c>
      <c r="R40">
        <f t="shared" si="0"/>
        <v>2000000</v>
      </c>
      <c r="S40">
        <f t="shared" si="1"/>
        <v>1494.2695069534268</v>
      </c>
      <c r="U40">
        <f t="shared" si="13"/>
        <v>5.2249999999999996E-3</v>
      </c>
      <c r="V40">
        <f t="shared" si="14"/>
        <v>0.01</v>
      </c>
      <c r="W40">
        <f t="shared" si="15"/>
        <v>0.61975930678998159</v>
      </c>
      <c r="X40">
        <f t="shared" si="16"/>
        <v>3.2382423779776536E-3</v>
      </c>
      <c r="Y40">
        <f t="shared" si="17"/>
        <v>6.1975930678998164E-3</v>
      </c>
      <c r="Z40">
        <f t="shared" si="18"/>
        <v>0.61032347134410414</v>
      </c>
      <c r="AB40">
        <f t="shared" si="19"/>
        <v>941.94087643152909</v>
      </c>
      <c r="AC40">
        <f t="shared" si="2"/>
        <v>911.98775260745845</v>
      </c>
      <c r="AE40">
        <f t="shared" si="3"/>
        <v>0</v>
      </c>
      <c r="AF40">
        <f t="shared" si="24"/>
        <v>0</v>
      </c>
      <c r="AG40">
        <f t="shared" si="24"/>
        <v>-7.6290433918013019</v>
      </c>
      <c r="AH40">
        <f t="shared" si="5"/>
        <v>-6476.4847559553073</v>
      </c>
      <c r="AI40">
        <f t="shared" si="25"/>
        <v>-6484.1137993471084</v>
      </c>
      <c r="AJ40">
        <f t="shared" si="7"/>
        <v>29.953123824070644</v>
      </c>
      <c r="AK40">
        <f t="shared" si="22"/>
        <v>65.935861350207048</v>
      </c>
      <c r="AL40">
        <f t="shared" si="8"/>
        <v>-6388.2248141728305</v>
      </c>
      <c r="AN40">
        <f t="shared" si="26"/>
        <v>0</v>
      </c>
      <c r="AO40">
        <f t="shared" si="26"/>
        <v>0</v>
      </c>
      <c r="AP40">
        <f t="shared" si="26"/>
        <v>-0.11518694134534288</v>
      </c>
      <c r="AQ40">
        <f t="shared" si="26"/>
        <v>-97.785060510986412</v>
      </c>
      <c r="AR40">
        <f t="shared" si="26"/>
        <v>-97.900247452331755</v>
      </c>
      <c r="AS40">
        <f t="shared" si="26"/>
        <v>0.45224657140380814</v>
      </c>
      <c r="AT40">
        <f t="shared" si="26"/>
        <v>0.99553113068710808</v>
      </c>
      <c r="AU40">
        <f t="shared" si="23"/>
        <v>-96.452469750240837</v>
      </c>
      <c r="AW40">
        <v>37</v>
      </c>
      <c r="AX40">
        <f>IF(Z40&gt;0, (R40*SUMPRODUCT(K40:$K$98, X40:$X$98)-K40*$AZ$3)/Z40, 0)</f>
        <v>1494.2695069534268</v>
      </c>
    </row>
    <row r="41" spans="5:50" x14ac:dyDescent="0.25">
      <c r="E41">
        <v>2041</v>
      </c>
      <c r="F41" s="5">
        <f>EconomicRates!C81</f>
        <v>3.5571999999999999E-2</v>
      </c>
      <c r="G41" s="5">
        <f>EconomicRates!D81</f>
        <v>7.0000000000000007E-2</v>
      </c>
      <c r="H41" s="5">
        <f t="shared" si="10"/>
        <v>0.12000000000000001</v>
      </c>
      <c r="I41" s="5">
        <f t="shared" si="11"/>
        <v>1.1200000000000001</v>
      </c>
      <c r="J41">
        <f t="shared" si="12"/>
        <v>0.89285714285714279</v>
      </c>
      <c r="K41">
        <f t="shared" si="20"/>
        <v>1.348078363987037E-2</v>
      </c>
      <c r="L41" s="2">
        <v>38</v>
      </c>
      <c r="M41" s="6">
        <v>5.4879999999999998E-3</v>
      </c>
      <c r="Q41" s="4">
        <f t="shared" si="21"/>
        <v>12.5</v>
      </c>
      <c r="R41">
        <f t="shared" si="0"/>
        <v>2000000</v>
      </c>
      <c r="S41">
        <f t="shared" si="1"/>
        <v>1468.2188235330118</v>
      </c>
      <c r="U41">
        <f t="shared" si="13"/>
        <v>5.4879999999999998E-3</v>
      </c>
      <c r="V41">
        <f t="shared" si="14"/>
        <v>0.01</v>
      </c>
      <c r="W41">
        <f t="shared" si="15"/>
        <v>0.61032347134410414</v>
      </c>
      <c r="X41">
        <f t="shared" si="16"/>
        <v>3.3494552107364434E-3</v>
      </c>
      <c r="Y41">
        <f t="shared" si="17"/>
        <v>6.1032347134410414E-3</v>
      </c>
      <c r="Z41">
        <f t="shared" si="18"/>
        <v>0.60087078141992656</v>
      </c>
      <c r="AB41">
        <f t="shared" si="19"/>
        <v>911.98775260745845</v>
      </c>
      <c r="AC41">
        <f t="shared" si="2"/>
        <v>882.20979179172605</v>
      </c>
      <c r="AE41">
        <f t="shared" si="3"/>
        <v>0</v>
      </c>
      <c r="AF41">
        <f t="shared" si="24"/>
        <v>0</v>
      </c>
      <c r="AG41">
        <f t="shared" si="24"/>
        <v>-7.510884767749082</v>
      </c>
      <c r="AH41">
        <f t="shared" si="5"/>
        <v>-6698.9104214728868</v>
      </c>
      <c r="AI41">
        <f t="shared" si="25"/>
        <v>-6706.4213062406361</v>
      </c>
      <c r="AJ41">
        <f t="shared" si="7"/>
        <v>29.777960815732399</v>
      </c>
      <c r="AK41">
        <f t="shared" si="22"/>
        <v>63.839142682522095</v>
      </c>
      <c r="AL41">
        <f t="shared" si="8"/>
        <v>-6612.8042027423817</v>
      </c>
      <c r="AN41">
        <f t="shared" si="26"/>
        <v>0</v>
      </c>
      <c r="AO41">
        <f t="shared" si="26"/>
        <v>0</v>
      </c>
      <c r="AP41">
        <f t="shared" si="26"/>
        <v>-0.10125261249802339</v>
      </c>
      <c r="AQ41">
        <f t="shared" si="26"/>
        <v>-90.30656201474882</v>
      </c>
      <c r="AR41">
        <f t="shared" si="26"/>
        <v>-90.40781462724685</v>
      </c>
      <c r="AS41">
        <f t="shared" si="26"/>
        <v>0.40143024699342628</v>
      </c>
      <c r="AT41">
        <f t="shared" si="26"/>
        <v>0.86060167025789414</v>
      </c>
      <c r="AU41">
        <f t="shared" si="23"/>
        <v>-89.14578270999553</v>
      </c>
      <c r="AW41">
        <v>38</v>
      </c>
      <c r="AX41">
        <f>IF(Z41&gt;0, (R41*SUMPRODUCT(K41:$K$98, X41:$X$98)-K41*$AZ$3)/Z41, 0)</f>
        <v>1468.2188235330118</v>
      </c>
    </row>
    <row r="42" spans="5:50" x14ac:dyDescent="0.25">
      <c r="E42">
        <v>2042</v>
      </c>
      <c r="F42" s="5">
        <f>EconomicRates!C82</f>
        <v>3.5571999999999999E-2</v>
      </c>
      <c r="G42" s="5">
        <f>EconomicRates!D82</f>
        <v>7.0000000000000007E-2</v>
      </c>
      <c r="H42" s="5">
        <f t="shared" si="10"/>
        <v>0.12000000000000001</v>
      </c>
      <c r="I42" s="5">
        <f t="shared" si="11"/>
        <v>1.1200000000000001</v>
      </c>
      <c r="J42">
        <f t="shared" si="12"/>
        <v>0.89285714285714279</v>
      </c>
      <c r="K42">
        <f t="shared" si="20"/>
        <v>1.2036413964169972E-2</v>
      </c>
      <c r="L42" s="2">
        <v>39</v>
      </c>
      <c r="M42" s="6">
        <v>5.7670000000000004E-3</v>
      </c>
      <c r="Q42" s="4">
        <f t="shared" si="21"/>
        <v>12.5</v>
      </c>
      <c r="R42">
        <f t="shared" si="0"/>
        <v>2000000</v>
      </c>
      <c r="S42">
        <f t="shared" si="1"/>
        <v>1441.7118587906311</v>
      </c>
      <c r="U42">
        <f t="shared" si="13"/>
        <v>5.7670000000000004E-3</v>
      </c>
      <c r="V42">
        <f t="shared" si="14"/>
        <v>0.01</v>
      </c>
      <c r="W42">
        <f t="shared" si="15"/>
        <v>0.60087078141992656</v>
      </c>
      <c r="X42">
        <f t="shared" si="16"/>
        <v>3.4652217964487165E-3</v>
      </c>
      <c r="Y42">
        <f t="shared" si="17"/>
        <v>6.0087078141992656E-3</v>
      </c>
      <c r="Z42">
        <f t="shared" si="18"/>
        <v>0.59139685180927859</v>
      </c>
      <c r="AB42">
        <f t="shared" si="19"/>
        <v>882.20979179172605</v>
      </c>
      <c r="AC42">
        <f t="shared" si="2"/>
        <v>852.6238545048825</v>
      </c>
      <c r="AE42">
        <f t="shared" si="3"/>
        <v>0</v>
      </c>
      <c r="AF42">
        <f t="shared" si="24"/>
        <v>0</v>
      </c>
      <c r="AG42">
        <f t="shared" si="24"/>
        <v>-7.392460647615982</v>
      </c>
      <c r="AH42">
        <f t="shared" si="5"/>
        <v>-6930.4435928974335</v>
      </c>
      <c r="AI42">
        <f t="shared" si="25"/>
        <v>-6937.8360535450493</v>
      </c>
      <c r="AJ42">
        <f t="shared" si="7"/>
        <v>29.585937286843546</v>
      </c>
      <c r="AK42">
        <f t="shared" si="22"/>
        <v>61.754685425420831</v>
      </c>
      <c r="AL42">
        <f t="shared" si="8"/>
        <v>-6846.4954308327851</v>
      </c>
      <c r="AN42">
        <f t="shared" si="26"/>
        <v>0</v>
      </c>
      <c r="AO42">
        <f t="shared" si="26"/>
        <v>0</v>
      </c>
      <c r="AP42">
        <f t="shared" si="26"/>
        <v>-8.8978716568542005E-2</v>
      </c>
      <c r="AQ42">
        <f t="shared" si="26"/>
        <v>-83.417688039442979</v>
      </c>
      <c r="AR42">
        <f t="shared" si="26"/>
        <v>-83.506666756011526</v>
      </c>
      <c r="AS42">
        <f t="shared" si="26"/>
        <v>0.35610858870242074</v>
      </c>
      <c r="AT42">
        <f t="shared" si="26"/>
        <v>0.74330495800745922</v>
      </c>
      <c r="AU42">
        <f t="shared" si="23"/>
        <v>-82.407253209301643</v>
      </c>
      <c r="AW42">
        <v>39</v>
      </c>
      <c r="AX42">
        <f>IF(Z42&gt;0, (R42*SUMPRODUCT(K42:$K$98, X42:$X$98)-K42*$AZ$3)/Z42, 0)</f>
        <v>1441.7118587906311</v>
      </c>
    </row>
    <row r="43" spans="5:50" x14ac:dyDescent="0.25">
      <c r="E43">
        <v>2043</v>
      </c>
      <c r="F43" s="5">
        <f>EconomicRates!C83</f>
        <v>3.5571999999999999E-2</v>
      </c>
      <c r="G43" s="5">
        <f>EconomicRates!D83</f>
        <v>7.0000000000000007E-2</v>
      </c>
      <c r="H43" s="5">
        <f t="shared" si="10"/>
        <v>0.12000000000000001</v>
      </c>
      <c r="I43" s="5">
        <f t="shared" si="11"/>
        <v>1.1200000000000001</v>
      </c>
      <c r="J43">
        <f t="shared" si="12"/>
        <v>0.89285714285714279</v>
      </c>
      <c r="K43">
        <f t="shared" si="20"/>
        <v>1.0746798182294617E-2</v>
      </c>
      <c r="L43" s="2">
        <v>40</v>
      </c>
      <c r="M43" s="6">
        <v>6.0780000000000001E-3</v>
      </c>
      <c r="Q43" s="4">
        <f t="shared" si="21"/>
        <v>12.5</v>
      </c>
      <c r="R43">
        <f t="shared" si="0"/>
        <v>2000000</v>
      </c>
      <c r="S43">
        <f t="shared" si="1"/>
        <v>1415.0841430420639</v>
      </c>
      <c r="U43">
        <f t="shared" si="13"/>
        <v>6.0780000000000001E-3</v>
      </c>
      <c r="V43">
        <f t="shared" si="14"/>
        <v>0.01</v>
      </c>
      <c r="W43">
        <f t="shared" si="15"/>
        <v>0.59139685180927859</v>
      </c>
      <c r="X43">
        <f t="shared" si="16"/>
        <v>3.5945100652967953E-3</v>
      </c>
      <c r="Y43">
        <f t="shared" si="17"/>
        <v>5.913968518092786E-3</v>
      </c>
      <c r="Z43">
        <f t="shared" si="18"/>
        <v>0.58188837322588904</v>
      </c>
      <c r="AB43">
        <f t="shared" si="19"/>
        <v>852.6238545048825</v>
      </c>
      <c r="AC43">
        <f t="shared" si="2"/>
        <v>823.42100997249781</v>
      </c>
      <c r="AE43">
        <f t="shared" si="3"/>
        <v>0</v>
      </c>
      <c r="AF43">
        <f t="shared" si="24"/>
        <v>0</v>
      </c>
      <c r="AG43">
        <f t="shared" si="24"/>
        <v>-7.2736046653236128</v>
      </c>
      <c r="AH43">
        <f t="shared" si="5"/>
        <v>-7189.0201305935907</v>
      </c>
      <c r="AI43">
        <f t="shared" si="25"/>
        <v>-7196.2937352589142</v>
      </c>
      <c r="AJ43">
        <f t="shared" si="7"/>
        <v>29.202844532384688</v>
      </c>
      <c r="AK43">
        <f t="shared" si="22"/>
        <v>59.68366981534178</v>
      </c>
      <c r="AL43">
        <f t="shared" si="8"/>
        <v>-7107.4072209111873</v>
      </c>
      <c r="AN43">
        <f t="shared" si="26"/>
        <v>0</v>
      </c>
      <c r="AO43">
        <f t="shared" si="26"/>
        <v>0</v>
      </c>
      <c r="AP43">
        <f t="shared" si="26"/>
        <v>-7.8167961396029453E-2</v>
      </c>
      <c r="AQ43">
        <f t="shared" si="26"/>
        <v>-77.258948471942617</v>
      </c>
      <c r="AR43">
        <f t="shared" si="26"/>
        <v>-77.337116433338636</v>
      </c>
      <c r="AS43">
        <f t="shared" si="26"/>
        <v>0.31383707653846404</v>
      </c>
      <c r="AT43">
        <f t="shared" si="26"/>
        <v>0.64140835428418719</v>
      </c>
      <c r="AU43">
        <f t="shared" si="23"/>
        <v>-76.381871002515979</v>
      </c>
      <c r="AW43">
        <v>40</v>
      </c>
      <c r="AX43">
        <f>IF(Z43&gt;0, (R43*SUMPRODUCT(K43:$K$98, X43:$X$98)-K43*$AZ$3)/Z43, 0)</f>
        <v>1415.0841430420639</v>
      </c>
    </row>
    <row r="44" spans="5:50" x14ac:dyDescent="0.25">
      <c r="E44">
        <v>2044</v>
      </c>
      <c r="F44" s="5">
        <f>EconomicRates!C84</f>
        <v>3.5571999999999999E-2</v>
      </c>
      <c r="G44" s="5">
        <f>EconomicRates!D84</f>
        <v>7.0000000000000007E-2</v>
      </c>
      <c r="H44" s="5">
        <f t="shared" si="10"/>
        <v>0.12000000000000001</v>
      </c>
      <c r="I44" s="5">
        <f t="shared" si="11"/>
        <v>1.1200000000000001</v>
      </c>
      <c r="J44">
        <f t="shared" si="12"/>
        <v>0.89285714285714279</v>
      </c>
      <c r="K44">
        <f t="shared" si="20"/>
        <v>9.5953555199059081E-3</v>
      </c>
      <c r="L44" s="2">
        <v>41</v>
      </c>
      <c r="M44" s="6">
        <v>6.4359999999999999E-3</v>
      </c>
      <c r="Q44" s="4">
        <f t="shared" si="21"/>
        <v>12.5</v>
      </c>
      <c r="R44">
        <f t="shared" si="0"/>
        <v>2000000</v>
      </c>
      <c r="S44">
        <f t="shared" si="1"/>
        <v>1388.3176990795118</v>
      </c>
      <c r="U44">
        <f t="shared" si="13"/>
        <v>6.4359999999999999E-3</v>
      </c>
      <c r="V44">
        <f t="shared" si="14"/>
        <v>0.01</v>
      </c>
      <c r="W44">
        <f t="shared" si="15"/>
        <v>0.58188837322588904</v>
      </c>
      <c r="X44">
        <f t="shared" si="16"/>
        <v>3.7450335700818216E-3</v>
      </c>
      <c r="Y44">
        <f t="shared" si="17"/>
        <v>5.8188837322588902E-3</v>
      </c>
      <c r="Z44">
        <f t="shared" si="18"/>
        <v>0.5723244559235483</v>
      </c>
      <c r="AB44">
        <f t="shared" si="19"/>
        <v>823.42100997249781</v>
      </c>
      <c r="AC44">
        <f t="shared" si="2"/>
        <v>794.56817177471407</v>
      </c>
      <c r="AE44">
        <f t="shared" si="3"/>
        <v>0</v>
      </c>
      <c r="AF44">
        <f t="shared" si="24"/>
        <v>0</v>
      </c>
      <c r="AG44">
        <f t="shared" si="24"/>
        <v>-7.1540556990443536</v>
      </c>
      <c r="AH44">
        <f t="shared" si="5"/>
        <v>-7490.0671401636437</v>
      </c>
      <c r="AI44">
        <f t="shared" si="25"/>
        <v>-7497.2211958626876</v>
      </c>
      <c r="AJ44">
        <f t="shared" si="7"/>
        <v>28.85283819778374</v>
      </c>
      <c r="AK44">
        <f t="shared" si="22"/>
        <v>57.639470698074852</v>
      </c>
      <c r="AL44">
        <f t="shared" si="8"/>
        <v>-7410.7288869668291</v>
      </c>
      <c r="AN44">
        <f t="shared" si="26"/>
        <v>0</v>
      </c>
      <c r="AO44">
        <f t="shared" si="26"/>
        <v>0</v>
      </c>
      <c r="AP44">
        <f t="shared" si="26"/>
        <v>-6.8645707841539561E-2</v>
      </c>
      <c r="AQ44">
        <f t="shared" si="26"/>
        <v>-71.869857077835078</v>
      </c>
      <c r="AR44">
        <f t="shared" si="26"/>
        <v>-71.938502785676619</v>
      </c>
      <c r="AS44">
        <f t="shared" si="26"/>
        <v>0.27685324026605623</v>
      </c>
      <c r="AT44">
        <f t="shared" si="26"/>
        <v>0.55307121332722742</v>
      </c>
      <c r="AU44">
        <f t="shared" si="23"/>
        <v>-71.108578332083326</v>
      </c>
      <c r="AW44">
        <v>41</v>
      </c>
      <c r="AX44">
        <f>IF(Z44&gt;0, (R44*SUMPRODUCT(K44:$K$98, X44:$X$98)-K44*$AZ$3)/Z44, 0)</f>
        <v>1388.3176990795118</v>
      </c>
    </row>
    <row r="45" spans="5:50" x14ac:dyDescent="0.25">
      <c r="E45">
        <v>2045</v>
      </c>
      <c r="F45" s="5">
        <f>EconomicRates!C85</f>
        <v>3.5571999999999999E-2</v>
      </c>
      <c r="G45" s="5">
        <f>EconomicRates!D85</f>
        <v>7.0000000000000007E-2</v>
      </c>
      <c r="H45" s="5">
        <f t="shared" si="10"/>
        <v>0.12000000000000001</v>
      </c>
      <c r="I45" s="5">
        <f t="shared" si="11"/>
        <v>1.1200000000000001</v>
      </c>
      <c r="J45">
        <f t="shared" si="12"/>
        <v>0.89285714285714279</v>
      </c>
      <c r="K45">
        <f t="shared" si="20"/>
        <v>8.5672817142017025E-3</v>
      </c>
      <c r="L45" s="2">
        <v>42</v>
      </c>
      <c r="M45" s="6">
        <v>6.8199999999999997E-3</v>
      </c>
      <c r="Q45" s="4">
        <f t="shared" si="21"/>
        <v>12.5</v>
      </c>
      <c r="R45">
        <f t="shared" si="0"/>
        <v>2000000</v>
      </c>
      <c r="S45">
        <f t="shared" si="1"/>
        <v>1361.1530739383736</v>
      </c>
      <c r="U45">
        <f t="shared" si="13"/>
        <v>6.8199999999999997E-3</v>
      </c>
      <c r="V45">
        <f t="shared" si="14"/>
        <v>0.01</v>
      </c>
      <c r="W45">
        <f t="shared" si="15"/>
        <v>0.5723244559235483</v>
      </c>
      <c r="X45">
        <f t="shared" si="16"/>
        <v>3.9032527893985993E-3</v>
      </c>
      <c r="Y45">
        <f t="shared" si="17"/>
        <v>5.7232445592354832E-3</v>
      </c>
      <c r="Z45">
        <f t="shared" si="18"/>
        <v>0.56269795857491423</v>
      </c>
      <c r="AB45">
        <f t="shared" si="19"/>
        <v>794.56817177471407</v>
      </c>
      <c r="AC45">
        <f t="shared" si="2"/>
        <v>765.91805601309215</v>
      </c>
      <c r="AE45">
        <f t="shared" si="3"/>
        <v>0</v>
      </c>
      <c r="AF45">
        <f t="shared" si="24"/>
        <v>0</v>
      </c>
      <c r="AG45">
        <f t="shared" si="24"/>
        <v>-7.033724482186428</v>
      </c>
      <c r="AH45">
        <f t="shared" si="5"/>
        <v>-7806.5055787971987</v>
      </c>
      <c r="AI45">
        <f t="shared" si="25"/>
        <v>-7813.5393032793854</v>
      </c>
      <c r="AJ45">
        <f t="shared" si="7"/>
        <v>28.650115761621919</v>
      </c>
      <c r="AK45">
        <f t="shared" si="22"/>
        <v>55.619772024229988</v>
      </c>
      <c r="AL45">
        <f t="shared" si="8"/>
        <v>-7729.2694154935334</v>
      </c>
      <c r="AN45">
        <f t="shared" si="26"/>
        <v>0</v>
      </c>
      <c r="AO45">
        <f t="shared" si="26"/>
        <v>0</v>
      </c>
      <c r="AP45">
        <f t="shared" si="26"/>
        <v>-6.025989913896862E-2</v>
      </c>
      <c r="AQ45">
        <f t="shared" si="26"/>
        <v>-66.880532497042822</v>
      </c>
      <c r="AR45">
        <f t="shared" si="26"/>
        <v>-66.940792396181791</v>
      </c>
      <c r="AS45">
        <f t="shared" si="26"/>
        <v>0.24545361287430545</v>
      </c>
      <c r="AT45">
        <f t="shared" si="26"/>
        <v>0.476510255811253</v>
      </c>
      <c r="AU45">
        <f t="shared" si="23"/>
        <v>-66.218828527496228</v>
      </c>
      <c r="AW45">
        <v>42</v>
      </c>
      <c r="AX45">
        <f>IF(Z45&gt;0, (R45*SUMPRODUCT(K45:$K$98, X45:$X$98)-K45*$AZ$3)/Z45, 0)</f>
        <v>1361.1530739383736</v>
      </c>
    </row>
    <row r="46" spans="5:50" x14ac:dyDescent="0.25">
      <c r="E46">
        <v>2046</v>
      </c>
      <c r="F46" s="5">
        <f>EconomicRates!C86</f>
        <v>3.5571999999999999E-2</v>
      </c>
      <c r="G46" s="5">
        <f>EconomicRates!D86</f>
        <v>7.0000000000000007E-2</v>
      </c>
      <c r="H46" s="5">
        <f t="shared" si="10"/>
        <v>0.12000000000000001</v>
      </c>
      <c r="I46" s="5">
        <f t="shared" si="11"/>
        <v>1.1200000000000001</v>
      </c>
      <c r="J46">
        <f t="shared" si="12"/>
        <v>0.89285714285714279</v>
      </c>
      <c r="K46">
        <f t="shared" si="20"/>
        <v>7.6493586733943769E-3</v>
      </c>
      <c r="L46" s="2">
        <v>43</v>
      </c>
      <c r="M46" s="6">
        <v>7.2269999999999999E-3</v>
      </c>
      <c r="Q46" s="4">
        <f t="shared" si="21"/>
        <v>12.5</v>
      </c>
      <c r="R46">
        <f t="shared" si="0"/>
        <v>2000000</v>
      </c>
      <c r="S46">
        <f t="shared" si="1"/>
        <v>1333.8530950078555</v>
      </c>
      <c r="U46">
        <f t="shared" si="13"/>
        <v>7.2269999999999999E-3</v>
      </c>
      <c r="V46">
        <f t="shared" si="14"/>
        <v>0.01</v>
      </c>
      <c r="W46">
        <f t="shared" si="15"/>
        <v>0.56269795857491423</v>
      </c>
      <c r="X46">
        <f t="shared" si="16"/>
        <v>4.0666181466209048E-3</v>
      </c>
      <c r="Y46">
        <f t="shared" si="17"/>
        <v>5.6269795857491426E-3</v>
      </c>
      <c r="Z46">
        <f t="shared" si="18"/>
        <v>0.55300436084254423</v>
      </c>
      <c r="AB46">
        <f t="shared" si="19"/>
        <v>765.91805601309215</v>
      </c>
      <c r="AC46">
        <f t="shared" si="2"/>
        <v>737.62657826266854</v>
      </c>
      <c r="AE46">
        <f t="shared" si="3"/>
        <v>0</v>
      </c>
      <c r="AF46">
        <f t="shared" si="24"/>
        <v>0</v>
      </c>
      <c r="AG46">
        <f t="shared" si="24"/>
        <v>-6.9125545105318027</v>
      </c>
      <c r="AH46">
        <f t="shared" si="5"/>
        <v>-8133.23629324181</v>
      </c>
      <c r="AI46">
        <f t="shared" si="25"/>
        <v>-8140.1488477523417</v>
      </c>
      <c r="AJ46">
        <f t="shared" si="7"/>
        <v>28.29147775042361</v>
      </c>
      <c r="AK46">
        <f t="shared" si="22"/>
        <v>53.614263920916457</v>
      </c>
      <c r="AL46">
        <f t="shared" si="8"/>
        <v>-8058.2431060810013</v>
      </c>
      <c r="AN46">
        <f t="shared" si="26"/>
        <v>0</v>
      </c>
      <c r="AO46">
        <f t="shared" si="26"/>
        <v>0</v>
      </c>
      <c r="AP46">
        <f t="shared" si="26"/>
        <v>-5.2876608800447866E-2</v>
      </c>
      <c r="AQ46">
        <f t="shared" si="26"/>
        <v>-62.214041582475168</v>
      </c>
      <c r="AR46">
        <f t="shared" si="26"/>
        <v>-62.266918191275622</v>
      </c>
      <c r="AS46">
        <f t="shared" si="26"/>
        <v>0.21641166071334689</v>
      </c>
      <c r="AT46">
        <f t="shared" si="26"/>
        <v>0.41011473474111754</v>
      </c>
      <c r="AU46">
        <f t="shared" si="23"/>
        <v>-61.640391795821152</v>
      </c>
      <c r="AW46">
        <v>43</v>
      </c>
      <c r="AX46">
        <f>IF(Z46&gt;0, (R46*SUMPRODUCT(K46:$K$98, X46:$X$98)-K46*$AZ$3)/Z46, 0)</f>
        <v>1333.8530950078555</v>
      </c>
    </row>
    <row r="47" spans="5:50" x14ac:dyDescent="0.25">
      <c r="E47">
        <v>2047</v>
      </c>
      <c r="F47" s="5">
        <f>EconomicRates!C87</f>
        <v>3.5571999999999999E-2</v>
      </c>
      <c r="G47" s="5">
        <f>EconomicRates!D87</f>
        <v>7.0000000000000007E-2</v>
      </c>
      <c r="H47" s="5">
        <f t="shared" si="10"/>
        <v>0.12000000000000001</v>
      </c>
      <c r="I47" s="5">
        <f t="shared" si="11"/>
        <v>1.1200000000000001</v>
      </c>
      <c r="J47">
        <f t="shared" si="12"/>
        <v>0.89285714285714279</v>
      </c>
      <c r="K47">
        <f t="shared" si="20"/>
        <v>6.8297845298164071E-3</v>
      </c>
      <c r="L47" s="2">
        <v>44</v>
      </c>
      <c r="M47" s="6">
        <v>7.6860000000000001E-3</v>
      </c>
      <c r="Q47" s="4">
        <f t="shared" si="21"/>
        <v>12.5</v>
      </c>
      <c r="R47">
        <f t="shared" si="0"/>
        <v>2000000</v>
      </c>
      <c r="S47">
        <f t="shared" si="1"/>
        <v>1306.7669081590618</v>
      </c>
      <c r="U47">
        <f t="shared" si="13"/>
        <v>7.6860000000000001E-3</v>
      </c>
      <c r="V47">
        <f t="shared" si="14"/>
        <v>0.01</v>
      </c>
      <c r="W47">
        <f t="shared" si="15"/>
        <v>0.55300436084254423</v>
      </c>
      <c r="X47">
        <f t="shared" si="16"/>
        <v>4.2503915174357948E-3</v>
      </c>
      <c r="Y47">
        <f t="shared" si="17"/>
        <v>5.5300436084254421E-3</v>
      </c>
      <c r="Z47">
        <f t="shared" si="18"/>
        <v>0.54322392571668299</v>
      </c>
      <c r="AB47">
        <f t="shared" si="19"/>
        <v>737.62657826266854</v>
      </c>
      <c r="AC47">
        <f t="shared" si="2"/>
        <v>709.86704984681774</v>
      </c>
      <c r="AE47">
        <f t="shared" si="3"/>
        <v>0</v>
      </c>
      <c r="AF47">
        <f t="shared" si="24"/>
        <v>0</v>
      </c>
      <c r="AG47">
        <f t="shared" si="24"/>
        <v>-6.790299071458537</v>
      </c>
      <c r="AH47">
        <f t="shared" si="5"/>
        <v>-8500.7830348715888</v>
      </c>
      <c r="AI47">
        <f t="shared" si="25"/>
        <v>-8507.5733339430481</v>
      </c>
      <c r="AJ47">
        <f t="shared" si="7"/>
        <v>27.759528415850809</v>
      </c>
      <c r="AK47">
        <f t="shared" si="22"/>
        <v>51.633860478386801</v>
      </c>
      <c r="AL47">
        <f t="shared" si="8"/>
        <v>-8428.1799450488106</v>
      </c>
      <c r="AN47">
        <f t="shared" si="26"/>
        <v>0</v>
      </c>
      <c r="AO47">
        <f t="shared" si="26"/>
        <v>0</v>
      </c>
      <c r="AP47">
        <f t="shared" si="26"/>
        <v>-4.6376279551074227E-2</v>
      </c>
      <c r="AQ47">
        <f t="shared" si="26"/>
        <v>-58.058516462891745</v>
      </c>
      <c r="AR47">
        <f t="shared" si="26"/>
        <v>-58.104892742442821</v>
      </c>
      <c r="AS47">
        <f t="shared" si="26"/>
        <v>0.18959159772957682</v>
      </c>
      <c r="AT47">
        <f t="shared" si="26"/>
        <v>0.35264814150998497</v>
      </c>
      <c r="AU47">
        <f t="shared" si="23"/>
        <v>-57.562653003203266</v>
      </c>
      <c r="AW47">
        <v>44</v>
      </c>
      <c r="AX47">
        <f>IF(Z47&gt;0, (R47*SUMPRODUCT(K47:$K$98, X47:$X$98)-K47*$AZ$3)/Z47, 0)</f>
        <v>1306.7669081590618</v>
      </c>
    </row>
    <row r="48" spans="5:50" x14ac:dyDescent="0.25">
      <c r="E48">
        <v>2048</v>
      </c>
      <c r="F48" s="5">
        <f>EconomicRates!C88</f>
        <v>3.5571999999999999E-2</v>
      </c>
      <c r="G48" s="5">
        <f>EconomicRates!D88</f>
        <v>7.0000000000000007E-2</v>
      </c>
      <c r="H48" s="5">
        <f t="shared" si="10"/>
        <v>0.12000000000000001</v>
      </c>
      <c r="I48" s="5">
        <f t="shared" si="11"/>
        <v>1.1200000000000001</v>
      </c>
      <c r="J48">
        <f t="shared" si="12"/>
        <v>0.89285714285714279</v>
      </c>
      <c r="K48">
        <f t="shared" si="20"/>
        <v>6.0980219016217915E-3</v>
      </c>
      <c r="L48" s="2">
        <v>45</v>
      </c>
      <c r="M48" s="6">
        <v>8.2030000000000002E-3</v>
      </c>
      <c r="Q48" s="4">
        <f t="shared" si="21"/>
        <v>12.5</v>
      </c>
      <c r="R48">
        <f t="shared" si="0"/>
        <v>2000000</v>
      </c>
      <c r="S48">
        <f t="shared" si="1"/>
        <v>1279.816058047159</v>
      </c>
      <c r="U48">
        <f t="shared" si="13"/>
        <v>8.2030000000000002E-3</v>
      </c>
      <c r="V48">
        <f t="shared" si="14"/>
        <v>0.01</v>
      </c>
      <c r="W48">
        <f t="shared" si="15"/>
        <v>0.54322392571668299</v>
      </c>
      <c r="X48">
        <f t="shared" si="16"/>
        <v>4.4560658626539504E-3</v>
      </c>
      <c r="Y48">
        <f t="shared" si="17"/>
        <v>5.4322392571668297E-3</v>
      </c>
      <c r="Z48">
        <f t="shared" si="18"/>
        <v>0.53333562059686224</v>
      </c>
      <c r="AB48">
        <f t="shared" si="19"/>
        <v>709.86704984681774</v>
      </c>
      <c r="AC48">
        <f t="shared" si="2"/>
        <v>682.57149156841137</v>
      </c>
      <c r="AE48">
        <f t="shared" si="3"/>
        <v>0</v>
      </c>
      <c r="AF48">
        <f t="shared" si="24"/>
        <v>0</v>
      </c>
      <c r="AG48">
        <f t="shared" si="24"/>
        <v>-6.6666952574607778</v>
      </c>
      <c r="AH48">
        <f t="shared" si="5"/>
        <v>-8912.1317253079014</v>
      </c>
      <c r="AI48">
        <f t="shared" si="25"/>
        <v>-8918.7984205653629</v>
      </c>
      <c r="AJ48">
        <f t="shared" si="7"/>
        <v>27.295558278406361</v>
      </c>
      <c r="AK48">
        <f t="shared" si="22"/>
        <v>49.690693489277244</v>
      </c>
      <c r="AL48">
        <f t="shared" si="8"/>
        <v>-8841.8121687976782</v>
      </c>
      <c r="AN48">
        <f t="shared" si="26"/>
        <v>0</v>
      </c>
      <c r="AO48">
        <f t="shared" si="26"/>
        <v>0</v>
      </c>
      <c r="AP48">
        <f t="shared" si="26"/>
        <v>-4.065365369143395E-2</v>
      </c>
      <c r="AQ48">
        <f t="shared" si="26"/>
        <v>-54.346374451065984</v>
      </c>
      <c r="AR48">
        <f t="shared" si="26"/>
        <v>-54.387028104757427</v>
      </c>
      <c r="AS48">
        <f t="shared" si="26"/>
        <v>0.16644891219871599</v>
      </c>
      <c r="AT48">
        <f t="shared" si="26"/>
        <v>0.30301493720438799</v>
      </c>
      <c r="AU48">
        <f t="shared" si="23"/>
        <v>-53.917564255354314</v>
      </c>
      <c r="AW48">
        <v>45</v>
      </c>
      <c r="AX48">
        <f>IF(Z48&gt;0, (R48*SUMPRODUCT(K48:$K$98, X48:$X$98)-K48*$AZ$3)/Z48, 0)</f>
        <v>1279.816058047159</v>
      </c>
    </row>
    <row r="49" spans="5:50" x14ac:dyDescent="0.25">
      <c r="E49">
        <v>2049</v>
      </c>
      <c r="F49" s="5">
        <f>EconomicRates!C89</f>
        <v>3.5571999999999999E-2</v>
      </c>
      <c r="G49" s="5">
        <f>EconomicRates!D89</f>
        <v>7.0000000000000007E-2</v>
      </c>
      <c r="H49" s="5">
        <f t="shared" si="10"/>
        <v>0.12000000000000001</v>
      </c>
      <c r="I49" s="5">
        <f t="shared" si="11"/>
        <v>1.1200000000000001</v>
      </c>
      <c r="J49">
        <f t="shared" si="12"/>
        <v>0.89285714285714279</v>
      </c>
      <c r="K49">
        <f t="shared" si="20"/>
        <v>5.4446624121623132E-3</v>
      </c>
      <c r="L49" s="2">
        <v>46</v>
      </c>
      <c r="M49" s="6">
        <v>8.7950000000000007E-3</v>
      </c>
      <c r="Q49" s="4">
        <f t="shared" si="21"/>
        <v>12.5</v>
      </c>
      <c r="R49">
        <f t="shared" si="0"/>
        <v>2000000</v>
      </c>
      <c r="S49">
        <f t="shared" si="1"/>
        <v>1252.9668215352631</v>
      </c>
      <c r="U49">
        <f t="shared" si="13"/>
        <v>8.7950000000000007E-3</v>
      </c>
      <c r="V49">
        <f t="shared" si="14"/>
        <v>0.01</v>
      </c>
      <c r="W49">
        <f t="shared" si="15"/>
        <v>0.53333562059686224</v>
      </c>
      <c r="X49">
        <f t="shared" si="16"/>
        <v>4.6906867831494042E-3</v>
      </c>
      <c r="Y49">
        <f t="shared" si="17"/>
        <v>5.3333562059686224E-3</v>
      </c>
      <c r="Z49">
        <f t="shared" si="18"/>
        <v>0.52331157760774416</v>
      </c>
      <c r="AB49">
        <f t="shared" si="19"/>
        <v>682.57149156841137</v>
      </c>
      <c r="AC49">
        <f t="shared" si="2"/>
        <v>655.69204406777931</v>
      </c>
      <c r="AE49">
        <f t="shared" si="3"/>
        <v>0</v>
      </c>
      <c r="AF49">
        <f t="shared" si="24"/>
        <v>0</v>
      </c>
      <c r="AG49">
        <f t="shared" si="24"/>
        <v>-6.5413947200968021</v>
      </c>
      <c r="AH49">
        <f t="shared" si="5"/>
        <v>-9381.3735662988092</v>
      </c>
      <c r="AI49">
        <f t="shared" si="25"/>
        <v>-9387.9149610189052</v>
      </c>
      <c r="AJ49">
        <f t="shared" si="7"/>
        <v>26.879447500632068</v>
      </c>
      <c r="AK49">
        <f t="shared" si="22"/>
        <v>47.780004409788802</v>
      </c>
      <c r="AL49">
        <f t="shared" si="8"/>
        <v>-9313.2555091084832</v>
      </c>
      <c r="AN49">
        <f t="shared" si="26"/>
        <v>0</v>
      </c>
      <c r="AO49">
        <f t="shared" si="26"/>
        <v>0</v>
      </c>
      <c r="AP49">
        <f t="shared" si="26"/>
        <v>-3.5615685955628078E-2</v>
      </c>
      <c r="AQ49">
        <f t="shared" si="26"/>
        <v>-51.078412030880237</v>
      </c>
      <c r="AR49">
        <f t="shared" si="26"/>
        <v>-51.114027716835864</v>
      </c>
      <c r="AS49">
        <f t="shared" si="26"/>
        <v>0.14634951746638167</v>
      </c>
      <c r="AT49">
        <f t="shared" si="26"/>
        <v>0.26014599406292666</v>
      </c>
      <c r="AU49">
        <f t="shared" si="23"/>
        <v>-50.707532205306549</v>
      </c>
      <c r="AW49">
        <v>46</v>
      </c>
      <c r="AX49">
        <f>IF(Z49&gt;0, (R49*SUMPRODUCT(K49:$K$98, X49:$X$98)-K49*$AZ$3)/Z49, 0)</f>
        <v>1252.9668215352631</v>
      </c>
    </row>
    <row r="50" spans="5:50" x14ac:dyDescent="0.25">
      <c r="E50">
        <v>2050</v>
      </c>
      <c r="F50" s="5">
        <f>EconomicRates!C90</f>
        <v>3.5571999999999999E-2</v>
      </c>
      <c r="G50" s="5">
        <f>EconomicRates!D90</f>
        <v>7.0000000000000007E-2</v>
      </c>
      <c r="H50" s="5">
        <f t="shared" si="10"/>
        <v>0.12000000000000001</v>
      </c>
      <c r="I50" s="5">
        <f t="shared" si="11"/>
        <v>1.1200000000000001</v>
      </c>
      <c r="J50">
        <f t="shared" si="12"/>
        <v>0.89285714285714279</v>
      </c>
      <c r="K50">
        <f t="shared" si="20"/>
        <v>4.8613057251449222E-3</v>
      </c>
      <c r="L50" s="2">
        <v>47</v>
      </c>
      <c r="M50" s="6">
        <v>9.4780000000000003E-3</v>
      </c>
      <c r="Q50" s="4">
        <f t="shared" si="21"/>
        <v>12.5</v>
      </c>
      <c r="R50">
        <f t="shared" si="0"/>
        <v>2000000</v>
      </c>
      <c r="S50">
        <f t="shared" si="1"/>
        <v>1226.1059695455813</v>
      </c>
      <c r="U50">
        <f t="shared" si="13"/>
        <v>9.4780000000000003E-3</v>
      </c>
      <c r="V50">
        <f t="shared" si="14"/>
        <v>0.01</v>
      </c>
      <c r="W50">
        <f t="shared" si="15"/>
        <v>0.52331157760774416</v>
      </c>
      <c r="X50">
        <f t="shared" si="16"/>
        <v>4.9599471325661995E-3</v>
      </c>
      <c r="Y50">
        <f t="shared" si="17"/>
        <v>5.2331157760774419E-3</v>
      </c>
      <c r="Z50">
        <f t="shared" si="18"/>
        <v>0.51311851469910053</v>
      </c>
      <c r="AB50">
        <f t="shared" si="19"/>
        <v>655.69204406777931</v>
      </c>
      <c r="AC50">
        <f t="shared" si="2"/>
        <v>629.13767395692923</v>
      </c>
      <c r="AE50">
        <f t="shared" si="3"/>
        <v>0</v>
      </c>
      <c r="AF50">
        <f t="shared" si="24"/>
        <v>0</v>
      </c>
      <c r="AG50">
        <f t="shared" si="24"/>
        <v>-6.4139814337387566</v>
      </c>
      <c r="AH50">
        <f t="shared" si="5"/>
        <v>-9919.8942651323996</v>
      </c>
      <c r="AI50">
        <f t="shared" si="25"/>
        <v>-9926.3082465661391</v>
      </c>
      <c r="AJ50">
        <f t="shared" si="7"/>
        <v>26.554370110850073</v>
      </c>
      <c r="AK50">
        <f t="shared" si="22"/>
        <v>45.898443084744557</v>
      </c>
      <c r="AL50">
        <f t="shared" si="8"/>
        <v>-9853.8554333705433</v>
      </c>
      <c r="AN50">
        <f t="shared" si="26"/>
        <v>0</v>
      </c>
      <c r="AO50">
        <f t="shared" si="26"/>
        <v>0</v>
      </c>
      <c r="AP50">
        <f t="shared" si="26"/>
        <v>-3.1180324664807454E-2</v>
      </c>
      <c r="AQ50">
        <f t="shared" si="26"/>
        <v>-48.223638783920414</v>
      </c>
      <c r="AR50">
        <f t="shared" si="26"/>
        <v>-48.254819108585224</v>
      </c>
      <c r="AS50">
        <f t="shared" si="26"/>
        <v>0.12908891144749265</v>
      </c>
      <c r="AT50">
        <f t="shared" si="26"/>
        <v>0.22312636414310708</v>
      </c>
      <c r="AU50">
        <f t="shared" si="23"/>
        <v>-47.902603832994622</v>
      </c>
      <c r="AW50">
        <v>47</v>
      </c>
      <c r="AX50">
        <f>IF(Z50&gt;0, (R50*SUMPRODUCT(K50:$K$98, X50:$X$98)-K50*$AZ$3)/Z50, 0)</f>
        <v>1226.1059695455813</v>
      </c>
    </row>
    <row r="51" spans="5:50" x14ac:dyDescent="0.25">
      <c r="E51">
        <v>2051</v>
      </c>
      <c r="F51" s="5">
        <f>EconomicRates!C91</f>
        <v>3.5571999999999999E-2</v>
      </c>
      <c r="G51" s="5">
        <f>EconomicRates!D91</f>
        <v>7.0000000000000007E-2</v>
      </c>
      <c r="H51" s="5">
        <f t="shared" si="10"/>
        <v>0.12000000000000001</v>
      </c>
      <c r="I51" s="5">
        <f t="shared" si="11"/>
        <v>1.1200000000000001</v>
      </c>
      <c r="J51">
        <f t="shared" si="12"/>
        <v>0.89285714285714279</v>
      </c>
      <c r="K51">
        <f t="shared" si="20"/>
        <v>4.3404515403079663E-3</v>
      </c>
      <c r="L51" s="2">
        <v>48</v>
      </c>
      <c r="M51" s="6">
        <v>1.0265E-2</v>
      </c>
      <c r="Q51" s="4">
        <f t="shared" si="21"/>
        <v>12.5</v>
      </c>
      <c r="R51">
        <f t="shared" si="0"/>
        <v>2000000</v>
      </c>
      <c r="S51">
        <f t="shared" si="1"/>
        <v>1199.0975090033919</v>
      </c>
      <c r="U51">
        <f t="shared" si="13"/>
        <v>1.0265E-2</v>
      </c>
      <c r="V51">
        <f t="shared" si="14"/>
        <v>0.01</v>
      </c>
      <c r="W51">
        <f t="shared" si="15"/>
        <v>0.51311851469910053</v>
      </c>
      <c r="X51">
        <f t="shared" si="16"/>
        <v>5.2671615533862667E-3</v>
      </c>
      <c r="Y51">
        <f t="shared" si="17"/>
        <v>5.1311851469910052E-3</v>
      </c>
      <c r="Z51">
        <f t="shared" si="18"/>
        <v>0.50272016799872332</v>
      </c>
      <c r="AB51">
        <f t="shared" si="19"/>
        <v>629.13767395692923</v>
      </c>
      <c r="AC51">
        <f t="shared" si="2"/>
        <v>602.81050117303585</v>
      </c>
      <c r="AE51">
        <f t="shared" si="3"/>
        <v>0</v>
      </c>
      <c r="AF51">
        <f t="shared" si="24"/>
        <v>0</v>
      </c>
      <c r="AG51">
        <f t="shared" si="24"/>
        <v>-6.2840020999840416</v>
      </c>
      <c r="AH51">
        <f t="shared" si="5"/>
        <v>-10534.323106772534</v>
      </c>
      <c r="AI51">
        <f t="shared" si="25"/>
        <v>-10540.607108872518</v>
      </c>
      <c r="AJ51">
        <f t="shared" si="7"/>
        <v>26.327172783893388</v>
      </c>
      <c r="AK51">
        <f t="shared" si="22"/>
        <v>44.039637176985053</v>
      </c>
      <c r="AL51">
        <f t="shared" si="8"/>
        <v>-10470.24029891164</v>
      </c>
      <c r="AN51">
        <f t="shared" si="26"/>
        <v>0</v>
      </c>
      <c r="AO51">
        <f t="shared" si="26"/>
        <v>0</v>
      </c>
      <c r="AP51">
        <f t="shared" si="26"/>
        <v>-2.7275406594174229E-2</v>
      </c>
      <c r="AQ51">
        <f t="shared" si="26"/>
        <v>-45.723718954892647</v>
      </c>
      <c r="AR51">
        <f t="shared" si="26"/>
        <v>-45.750994361486825</v>
      </c>
      <c r="AS51">
        <f t="shared" si="26"/>
        <v>0.11427181766180403</v>
      </c>
      <c r="AT51">
        <f t="shared" si="26"/>
        <v>0.19115191101944876</v>
      </c>
      <c r="AU51">
        <f t="shared" si="23"/>
        <v>-45.44557063280557</v>
      </c>
      <c r="AW51">
        <v>48</v>
      </c>
      <c r="AX51">
        <f>IF(Z51&gt;0, (R51*SUMPRODUCT(K51:$K$98, X51:$X$98)-K51*$AZ$3)/Z51, 0)</f>
        <v>1199.0975090033919</v>
      </c>
    </row>
    <row r="52" spans="5:50" x14ac:dyDescent="0.25">
      <c r="E52">
        <v>2052</v>
      </c>
      <c r="F52" s="5">
        <f>EconomicRates!C92</f>
        <v>3.5571999999999999E-2</v>
      </c>
      <c r="G52" s="5">
        <f>EconomicRates!D92</f>
        <v>7.0000000000000007E-2</v>
      </c>
      <c r="H52" s="5">
        <f t="shared" si="10"/>
        <v>0.12000000000000001</v>
      </c>
      <c r="I52" s="5">
        <f t="shared" si="11"/>
        <v>1.1200000000000001</v>
      </c>
      <c r="J52">
        <f t="shared" si="12"/>
        <v>0.89285714285714279</v>
      </c>
      <c r="K52">
        <f t="shared" si="20"/>
        <v>3.8754031609892553E-3</v>
      </c>
      <c r="L52" s="2">
        <v>49</v>
      </c>
      <c r="M52" s="6">
        <v>1.1204E-2</v>
      </c>
      <c r="Q52" s="4">
        <f t="shared" si="21"/>
        <v>12.5</v>
      </c>
      <c r="R52">
        <f t="shared" si="0"/>
        <v>2000000</v>
      </c>
      <c r="S52">
        <f t="shared" si="1"/>
        <v>1171.8827471991322</v>
      </c>
      <c r="U52">
        <f t="shared" si="13"/>
        <v>1.1204E-2</v>
      </c>
      <c r="V52">
        <f t="shared" si="14"/>
        <v>0.01</v>
      </c>
      <c r="W52">
        <f t="shared" si="15"/>
        <v>0.50272016799872332</v>
      </c>
      <c r="X52">
        <f t="shared" si="16"/>
        <v>5.6324767622576962E-3</v>
      </c>
      <c r="Y52">
        <f t="shared" si="17"/>
        <v>5.0272016799872334E-3</v>
      </c>
      <c r="Z52">
        <f t="shared" si="18"/>
        <v>0.49206048955647841</v>
      </c>
      <c r="AB52">
        <f t="shared" si="19"/>
        <v>602.81050117303585</v>
      </c>
      <c r="AC52">
        <f t="shared" si="2"/>
        <v>576.63719828959574</v>
      </c>
      <c r="AE52">
        <f t="shared" si="3"/>
        <v>0</v>
      </c>
      <c r="AF52">
        <f t="shared" si="24"/>
        <v>0</v>
      </c>
      <c r="AG52">
        <f t="shared" si="24"/>
        <v>-6.1507561194559806</v>
      </c>
      <c r="AH52">
        <f t="shared" si="5"/>
        <v>-11264.953524515393</v>
      </c>
      <c r="AI52">
        <f t="shared" si="25"/>
        <v>-11271.104280634849</v>
      </c>
      <c r="AJ52">
        <f t="shared" si="7"/>
        <v>26.173302883440101</v>
      </c>
      <c r="AK52">
        <f t="shared" si="22"/>
        <v>42.196735082112511</v>
      </c>
      <c r="AL52">
        <f t="shared" si="8"/>
        <v>-11202.734242669296</v>
      </c>
      <c r="AN52">
        <f t="shared" si="26"/>
        <v>0</v>
      </c>
      <c r="AO52">
        <f t="shared" si="26"/>
        <v>0</v>
      </c>
      <c r="AP52">
        <f t="shared" si="26"/>
        <v>-2.3836659707813714E-2</v>
      </c>
      <c r="AQ52">
        <f t="shared" si="26"/>
        <v>-43.656236497304008</v>
      </c>
      <c r="AR52">
        <f t="shared" si="26"/>
        <v>-43.680073157011819</v>
      </c>
      <c r="AS52">
        <f t="shared" si="26"/>
        <v>0.10143210072801295</v>
      </c>
      <c r="AT52">
        <f t="shared" si="26"/>
        <v>0.16352936052064504</v>
      </c>
      <c r="AU52">
        <f t="shared" si="23"/>
        <v>-43.415111695763159</v>
      </c>
      <c r="AW52">
        <v>49</v>
      </c>
      <c r="AX52">
        <f>IF(Z52&gt;0, (R52*SUMPRODUCT(K52:$K$98, X52:$X$98)-K52*$AZ$3)/Z52, 0)</f>
        <v>1171.8827471991322</v>
      </c>
    </row>
    <row r="53" spans="5:50" x14ac:dyDescent="0.25">
      <c r="E53">
        <v>2053</v>
      </c>
      <c r="F53" s="5">
        <f>EconomicRates!C93</f>
        <v>3.5571999999999999E-2</v>
      </c>
      <c r="G53" s="5">
        <f>EconomicRates!D93</f>
        <v>7.0000000000000007E-2</v>
      </c>
      <c r="H53" s="5">
        <f t="shared" si="10"/>
        <v>0.12000000000000001</v>
      </c>
      <c r="I53" s="5">
        <f t="shared" si="11"/>
        <v>1.1200000000000001</v>
      </c>
      <c r="J53">
        <f t="shared" si="12"/>
        <v>0.89285714285714279</v>
      </c>
      <c r="K53">
        <f t="shared" si="20"/>
        <v>3.4601813937404063E-3</v>
      </c>
      <c r="L53" s="2">
        <v>50</v>
      </c>
      <c r="M53" s="6">
        <v>1.2285000000000001E-2</v>
      </c>
      <c r="Q53" s="4">
        <f t="shared" si="21"/>
        <v>12.5</v>
      </c>
      <c r="R53">
        <f t="shared" si="0"/>
        <v>2000000</v>
      </c>
      <c r="S53">
        <f t="shared" si="1"/>
        <v>1144.1332381100019</v>
      </c>
      <c r="U53">
        <f t="shared" si="13"/>
        <v>1.2285000000000001E-2</v>
      </c>
      <c r="V53">
        <f t="shared" si="14"/>
        <v>0.01</v>
      </c>
      <c r="W53">
        <f t="shared" si="15"/>
        <v>0.49206048955647841</v>
      </c>
      <c r="X53">
        <f t="shared" si="16"/>
        <v>6.044963114201338E-3</v>
      </c>
      <c r="Y53">
        <f t="shared" si="17"/>
        <v>4.9206048955647841E-3</v>
      </c>
      <c r="Z53">
        <f t="shared" si="18"/>
        <v>0.4810949215467123</v>
      </c>
      <c r="AB53">
        <f t="shared" si="19"/>
        <v>576.63719828959574</v>
      </c>
      <c r="AC53">
        <f t="shared" si="2"/>
        <v>550.43669042751731</v>
      </c>
      <c r="AE53">
        <f t="shared" si="3"/>
        <v>0</v>
      </c>
      <c r="AF53">
        <f t="shared" si="24"/>
        <v>0</v>
      </c>
      <c r="AG53">
        <f t="shared" si="24"/>
        <v>-6.0136865193339037</v>
      </c>
      <c r="AH53">
        <f t="shared" si="5"/>
        <v>-12089.926228402675</v>
      </c>
      <c r="AI53">
        <f t="shared" si="25"/>
        <v>-12095.93991492201</v>
      </c>
      <c r="AJ53">
        <f t="shared" si="7"/>
        <v>26.200507862078439</v>
      </c>
      <c r="AK53">
        <f t="shared" si="22"/>
        <v>40.364603880271709</v>
      </c>
      <c r="AL53">
        <f t="shared" si="8"/>
        <v>-12029.37480317966</v>
      </c>
      <c r="AN53">
        <f t="shared" si="26"/>
        <v>0</v>
      </c>
      <c r="AO53">
        <f t="shared" si="26"/>
        <v>0</v>
      </c>
      <c r="AP53">
        <f t="shared" si="26"/>
        <v>-2.0808446201986679E-2</v>
      </c>
      <c r="AQ53">
        <f t="shared" si="26"/>
        <v>-41.833337787213061</v>
      </c>
      <c r="AR53">
        <f t="shared" si="26"/>
        <v>-41.854146233415051</v>
      </c>
      <c r="AS53">
        <f t="shared" si="26"/>
        <v>9.0658509810913043E-2</v>
      </c>
      <c r="AT53">
        <f t="shared" si="26"/>
        <v>0.13966885131221798</v>
      </c>
      <c r="AU53">
        <f t="shared" si="23"/>
        <v>-41.62381887229192</v>
      </c>
      <c r="AW53">
        <v>50</v>
      </c>
      <c r="AX53">
        <f>IF(Z53&gt;0, (R53*SUMPRODUCT(K53:$K$98, X53:$X$98)-K53*$AZ$3)/Z53, 0)</f>
        <v>1144.1332381100019</v>
      </c>
    </row>
    <row r="54" spans="5:50" x14ac:dyDescent="0.25">
      <c r="E54">
        <v>2054</v>
      </c>
      <c r="F54" s="5">
        <f>EconomicRates!C94</f>
        <v>3.5571999999999999E-2</v>
      </c>
      <c r="G54" s="5">
        <f>EconomicRates!D94</f>
        <v>7.0000000000000007E-2</v>
      </c>
      <c r="H54" s="5">
        <f t="shared" si="10"/>
        <v>0.12000000000000001</v>
      </c>
      <c r="I54" s="5">
        <f t="shared" si="11"/>
        <v>1.1200000000000001</v>
      </c>
      <c r="J54">
        <f t="shared" si="12"/>
        <v>0.89285714285714279</v>
      </c>
      <c r="K54">
        <f t="shared" si="20"/>
        <v>3.0894476729825052E-3</v>
      </c>
      <c r="L54" s="2">
        <v>51</v>
      </c>
      <c r="M54" s="6">
        <v>1.3528E-2</v>
      </c>
      <c r="Q54" s="4">
        <f t="shared" si="21"/>
        <v>12.5</v>
      </c>
      <c r="R54">
        <f t="shared" si="0"/>
        <v>2000000</v>
      </c>
      <c r="S54">
        <f t="shared" si="1"/>
        <v>1115.8278345601664</v>
      </c>
      <c r="U54">
        <f t="shared" si="13"/>
        <v>1.3528E-2</v>
      </c>
      <c r="V54">
        <f t="shared" si="14"/>
        <v>0.01</v>
      </c>
      <c r="W54">
        <f t="shared" si="15"/>
        <v>0.4810949215467123</v>
      </c>
      <c r="X54">
        <f t="shared" si="16"/>
        <v>6.5082520986839238E-3</v>
      </c>
      <c r="Y54">
        <f t="shared" si="17"/>
        <v>4.8109492154671234E-3</v>
      </c>
      <c r="Z54">
        <f t="shared" si="18"/>
        <v>0.46977572023256126</v>
      </c>
      <c r="AB54">
        <f t="shared" si="19"/>
        <v>550.43669042751731</v>
      </c>
      <c r="AC54">
        <f t="shared" si="2"/>
        <v>524.18882463604132</v>
      </c>
      <c r="AE54">
        <f t="shared" si="3"/>
        <v>0</v>
      </c>
      <c r="AF54">
        <f t="shared" si="24"/>
        <v>0</v>
      </c>
      <c r="AG54">
        <f t="shared" si="24"/>
        <v>-5.8721965029070153</v>
      </c>
      <c r="AH54">
        <f t="shared" si="5"/>
        <v>-13016.504197367847</v>
      </c>
      <c r="AI54">
        <f t="shared" si="25"/>
        <v>-13022.376393870754</v>
      </c>
      <c r="AJ54">
        <f t="shared" si="7"/>
        <v>26.247865791475988</v>
      </c>
      <c r="AK54">
        <f t="shared" si="22"/>
        <v>38.530568329926218</v>
      </c>
      <c r="AL54">
        <f t="shared" si="8"/>
        <v>-12957.597959749352</v>
      </c>
      <c r="AN54">
        <f t="shared" si="26"/>
        <v>0</v>
      </c>
      <c r="AO54">
        <f t="shared" si="26"/>
        <v>0</v>
      </c>
      <c r="AP54">
        <f t="shared" si="26"/>
        <v>-1.8141843821202083E-2</v>
      </c>
      <c r="AQ54">
        <f t="shared" si="26"/>
        <v>-40.213808602925106</v>
      </c>
      <c r="AR54">
        <f t="shared" si="26"/>
        <v>-40.23195044674631</v>
      </c>
      <c r="AS54">
        <f t="shared" si="26"/>
        <v>8.1091407890232586E-2</v>
      </c>
      <c r="AT54">
        <f t="shared" si="26"/>
        <v>0.11903817466558396</v>
      </c>
      <c r="AU54">
        <f t="shared" si="23"/>
        <v>-40.031820864190493</v>
      </c>
      <c r="AW54">
        <v>51</v>
      </c>
      <c r="AX54">
        <f>IF(Z54&gt;0, (R54*SUMPRODUCT(K54:$K$98, X54:$X$98)-K54*$AZ$3)/Z54, 0)</f>
        <v>1115.8278345601664</v>
      </c>
    </row>
    <row r="55" spans="5:50" x14ac:dyDescent="0.25">
      <c r="E55">
        <v>2055</v>
      </c>
      <c r="F55" s="5">
        <f>EconomicRates!C95</f>
        <v>3.5571999999999999E-2</v>
      </c>
      <c r="G55" s="5">
        <f>EconomicRates!D95</f>
        <v>7.0000000000000007E-2</v>
      </c>
      <c r="H55" s="5">
        <f t="shared" si="10"/>
        <v>0.12000000000000001</v>
      </c>
      <c r="I55" s="5">
        <f t="shared" si="11"/>
        <v>1.1200000000000001</v>
      </c>
      <c r="J55">
        <f t="shared" si="12"/>
        <v>0.89285714285714279</v>
      </c>
      <c r="K55">
        <f t="shared" si="20"/>
        <v>2.758435422305808E-3</v>
      </c>
      <c r="L55" s="2">
        <v>52</v>
      </c>
      <c r="M55" s="6">
        <v>1.4963000000000001E-2</v>
      </c>
      <c r="Q55" s="4">
        <f t="shared" si="21"/>
        <v>12.5</v>
      </c>
      <c r="R55">
        <f t="shared" si="0"/>
        <v>2000000</v>
      </c>
      <c r="S55">
        <f t="shared" si="1"/>
        <v>1086.9818129039693</v>
      </c>
      <c r="U55">
        <f t="shared" si="13"/>
        <v>1.4963000000000001E-2</v>
      </c>
      <c r="V55">
        <f t="shared" si="14"/>
        <v>0.01</v>
      </c>
      <c r="W55">
        <f t="shared" si="15"/>
        <v>0.46977572023256126</v>
      </c>
      <c r="X55">
        <f t="shared" si="16"/>
        <v>7.0292541018398148E-3</v>
      </c>
      <c r="Y55">
        <f t="shared" si="17"/>
        <v>4.6977572023256123E-3</v>
      </c>
      <c r="Z55">
        <f t="shared" si="18"/>
        <v>0.45804870892839583</v>
      </c>
      <c r="AB55">
        <f t="shared" si="19"/>
        <v>524.18882463604132</v>
      </c>
      <c r="AC55">
        <f t="shared" si="2"/>
        <v>497.89061602931025</v>
      </c>
      <c r="AE55">
        <f t="shared" si="3"/>
        <v>0</v>
      </c>
      <c r="AF55">
        <f t="shared" si="24"/>
        <v>0</v>
      </c>
      <c r="AG55">
        <f t="shared" si="24"/>
        <v>-5.7256088616049476</v>
      </c>
      <c r="AH55">
        <f t="shared" si="5"/>
        <v>-14058.50820367963</v>
      </c>
      <c r="AI55">
        <f t="shared" si="25"/>
        <v>-14064.233812541235</v>
      </c>
      <c r="AJ55">
        <f t="shared" si="7"/>
        <v>26.298208606731066</v>
      </c>
      <c r="AK55">
        <f t="shared" si="22"/>
        <v>36.693217724522896</v>
      </c>
      <c r="AL55">
        <f t="shared" si="8"/>
        <v>-14001.24238620998</v>
      </c>
      <c r="AN55">
        <f t="shared" si="26"/>
        <v>0</v>
      </c>
      <c r="AO55">
        <f t="shared" si="26"/>
        <v>0</v>
      </c>
      <c r="AP55">
        <f t="shared" si="26"/>
        <v>-1.5793722298119119E-2</v>
      </c>
      <c r="AQ55">
        <f t="shared" si="26"/>
        <v>-38.779487013806687</v>
      </c>
      <c r="AR55">
        <f t="shared" si="26"/>
        <v>-38.795280736104807</v>
      </c>
      <c r="AS55">
        <f t="shared" si="26"/>
        <v>7.2541910163994444E-2</v>
      </c>
      <c r="AT55">
        <f t="shared" si="26"/>
        <v>0.10121587152970327</v>
      </c>
      <c r="AU55">
        <f t="shared" si="23"/>
        <v>-38.621522954411105</v>
      </c>
      <c r="AW55">
        <v>52</v>
      </c>
      <c r="AX55">
        <f>IF(Z55&gt;0, (R55*SUMPRODUCT(K55:$K$98, X55:$X$98)-K55*$AZ$3)/Z55, 0)</f>
        <v>1086.9818129039693</v>
      </c>
    </row>
    <row r="56" spans="5:50" x14ac:dyDescent="0.25">
      <c r="E56">
        <v>2056</v>
      </c>
      <c r="F56" s="5">
        <f>EconomicRates!C96</f>
        <v>3.5571999999999999E-2</v>
      </c>
      <c r="G56" s="5">
        <f>EconomicRates!D96</f>
        <v>7.0000000000000007E-2</v>
      </c>
      <c r="H56" s="5">
        <f t="shared" si="10"/>
        <v>0.12000000000000001</v>
      </c>
      <c r="I56" s="5">
        <f t="shared" si="11"/>
        <v>1.1200000000000001</v>
      </c>
      <c r="J56">
        <f t="shared" si="12"/>
        <v>0.89285714285714279</v>
      </c>
      <c r="K56">
        <f t="shared" si="20"/>
        <v>2.4628887699159E-3</v>
      </c>
      <c r="L56" s="2">
        <v>53</v>
      </c>
      <c r="M56" s="6">
        <v>1.6567999999999999E-2</v>
      </c>
      <c r="Q56" s="4">
        <f t="shared" si="21"/>
        <v>12.5</v>
      </c>
      <c r="R56">
        <f t="shared" si="0"/>
        <v>2000000</v>
      </c>
      <c r="S56">
        <f t="shared" si="1"/>
        <v>1057.5413631405791</v>
      </c>
      <c r="U56">
        <f t="shared" si="13"/>
        <v>1.6567999999999999E-2</v>
      </c>
      <c r="V56">
        <f t="shared" si="14"/>
        <v>0.01</v>
      </c>
      <c r="W56">
        <f t="shared" si="15"/>
        <v>0.45804870892839583</v>
      </c>
      <c r="X56">
        <f t="shared" si="16"/>
        <v>7.5889510095256615E-3</v>
      </c>
      <c r="Y56">
        <f t="shared" si="17"/>
        <v>4.5804870892839581E-3</v>
      </c>
      <c r="Z56">
        <f t="shared" si="18"/>
        <v>0.44587927082958623</v>
      </c>
      <c r="AB56">
        <f t="shared" si="19"/>
        <v>497.89061602931025</v>
      </c>
      <c r="AC56">
        <f t="shared" si="2"/>
        <v>471.53577186924804</v>
      </c>
      <c r="AE56">
        <f t="shared" si="3"/>
        <v>0</v>
      </c>
      <c r="AF56">
        <f t="shared" si="24"/>
        <v>0</v>
      </c>
      <c r="AG56">
        <f t="shared" si="24"/>
        <v>-5.5734908853698277</v>
      </c>
      <c r="AH56">
        <f t="shared" si="5"/>
        <v>-15177.902019051324</v>
      </c>
      <c r="AI56">
        <f t="shared" si="25"/>
        <v>-15183.475509936694</v>
      </c>
      <c r="AJ56">
        <f t="shared" si="7"/>
        <v>26.354844160062214</v>
      </c>
      <c r="AK56">
        <f t="shared" si="22"/>
        <v>34.852343122051721</v>
      </c>
      <c r="AL56">
        <f t="shared" si="8"/>
        <v>-15122.268322654581</v>
      </c>
      <c r="AN56">
        <f t="shared" si="26"/>
        <v>0</v>
      </c>
      <c r="AO56">
        <f t="shared" si="26"/>
        <v>0</v>
      </c>
      <c r="AP56">
        <f t="shared" si="26"/>
        <v>-1.3726888110805975E-2</v>
      </c>
      <c r="AQ56">
        <f t="shared" si="26"/>
        <v>-37.381484433605372</v>
      </c>
      <c r="AR56">
        <f t="shared" si="26"/>
        <v>-37.395211321716175</v>
      </c>
      <c r="AS56">
        <f t="shared" si="26"/>
        <v>6.4909049714700864E-2</v>
      </c>
      <c r="AT56">
        <f t="shared" si="26"/>
        <v>8.5837444480556843E-2</v>
      </c>
      <c r="AU56">
        <f t="shared" si="23"/>
        <v>-37.244464827520922</v>
      </c>
      <c r="AW56">
        <v>53</v>
      </c>
      <c r="AX56">
        <f>IF(Z56&gt;0, (R56*SUMPRODUCT(K56:$K$98, X56:$X$98)-K56*$AZ$3)/Z56, 0)</f>
        <v>1057.5413631405791</v>
      </c>
    </row>
    <row r="57" spans="5:50" x14ac:dyDescent="0.25">
      <c r="E57">
        <v>2057</v>
      </c>
      <c r="F57" s="5">
        <f>EconomicRates!C97</f>
        <v>3.5571999999999999E-2</v>
      </c>
      <c r="G57" s="5">
        <f>EconomicRates!D97</f>
        <v>7.0000000000000007E-2</v>
      </c>
      <c r="H57" s="5">
        <f t="shared" si="10"/>
        <v>0.12000000000000001</v>
      </c>
      <c r="I57" s="5">
        <f t="shared" si="11"/>
        <v>1.1200000000000001</v>
      </c>
      <c r="J57">
        <f t="shared" si="12"/>
        <v>0.89285714285714279</v>
      </c>
      <c r="K57">
        <f t="shared" si="20"/>
        <v>2.1990078302820534E-3</v>
      </c>
      <c r="L57" s="2">
        <v>54</v>
      </c>
      <c r="M57" s="6">
        <v>1.8353999999999999E-2</v>
      </c>
      <c r="Q57" s="4">
        <f t="shared" si="21"/>
        <v>12.5</v>
      </c>
      <c r="R57">
        <f t="shared" si="0"/>
        <v>2000000</v>
      </c>
      <c r="S57">
        <f t="shared" si="1"/>
        <v>1027.7236566555907</v>
      </c>
      <c r="U57">
        <f t="shared" si="13"/>
        <v>1.8353999999999999E-2</v>
      </c>
      <c r="V57">
        <f t="shared" si="14"/>
        <v>0.01</v>
      </c>
      <c r="W57">
        <f t="shared" si="15"/>
        <v>0.44587927082958623</v>
      </c>
      <c r="X57">
        <f t="shared" si="16"/>
        <v>8.1836681368062259E-3</v>
      </c>
      <c r="Y57">
        <f t="shared" si="17"/>
        <v>4.4587927082958626E-3</v>
      </c>
      <c r="Z57">
        <f t="shared" si="18"/>
        <v>0.43323680998448416</v>
      </c>
      <c r="AB57">
        <f t="shared" si="19"/>
        <v>471.53577186924804</v>
      </c>
      <c r="AC57">
        <f t="shared" si="2"/>
        <v>445.24771855505742</v>
      </c>
      <c r="AE57">
        <f t="shared" si="3"/>
        <v>0</v>
      </c>
      <c r="AF57">
        <f t="shared" si="24"/>
        <v>0</v>
      </c>
      <c r="AG57">
        <f t="shared" si="24"/>
        <v>-5.4154601248060521</v>
      </c>
      <c r="AH57">
        <f t="shared" si="5"/>
        <v>-16367.336273612453</v>
      </c>
      <c r="AI57">
        <f t="shared" si="25"/>
        <v>-16372.751733737259</v>
      </c>
      <c r="AJ57">
        <f t="shared" si="7"/>
        <v>26.28805331419062</v>
      </c>
      <c r="AK57">
        <f t="shared" si="22"/>
        <v>33.007504030847365</v>
      </c>
      <c r="AL57">
        <f t="shared" si="8"/>
        <v>-16313.456176392221</v>
      </c>
      <c r="AN57">
        <f t="shared" si="26"/>
        <v>0</v>
      </c>
      <c r="AO57">
        <f t="shared" si="26"/>
        <v>0</v>
      </c>
      <c r="AP57">
        <f t="shared" si="26"/>
        <v>-1.1908639219028735E-2</v>
      </c>
      <c r="AQ57">
        <f t="shared" si="26"/>
        <v>-35.991900626533265</v>
      </c>
      <c r="AR57">
        <f t="shared" si="26"/>
        <v>-36.003809265752295</v>
      </c>
      <c r="AS57">
        <f t="shared" si="26"/>
        <v>5.7807635080777256E-2</v>
      </c>
      <c r="AT57">
        <f t="shared" si="26"/>
        <v>7.2583759821899796E-2</v>
      </c>
      <c r="AU57">
        <f t="shared" si="23"/>
        <v>-35.873417870849622</v>
      </c>
      <c r="AW57">
        <v>54</v>
      </c>
      <c r="AX57">
        <f>IF(Z57&gt;0, (R57*SUMPRODUCT(K57:$K$98, X57:$X$98)-K57*$AZ$3)/Z57, 0)</f>
        <v>1027.7236566555907</v>
      </c>
    </row>
    <row r="58" spans="5:50" x14ac:dyDescent="0.25">
      <c r="E58">
        <v>2058</v>
      </c>
      <c r="F58" s="5">
        <f>EconomicRates!C98</f>
        <v>3.5571999999999999E-2</v>
      </c>
      <c r="G58" s="5">
        <f>EconomicRates!D98</f>
        <v>7.0000000000000007E-2</v>
      </c>
      <c r="H58" s="5">
        <f t="shared" si="10"/>
        <v>0.12000000000000001</v>
      </c>
      <c r="I58" s="5">
        <f t="shared" si="11"/>
        <v>1.1200000000000001</v>
      </c>
      <c r="J58">
        <f t="shared" si="12"/>
        <v>0.89285714285714279</v>
      </c>
      <c r="K58">
        <f t="shared" si="20"/>
        <v>1.9633998484661188E-3</v>
      </c>
      <c r="L58" s="2">
        <v>55</v>
      </c>
      <c r="M58" s="6">
        <v>2.0303000000000002E-2</v>
      </c>
      <c r="Q58" s="4">
        <f t="shared" si="21"/>
        <v>12.5</v>
      </c>
      <c r="R58">
        <f t="shared" si="0"/>
        <v>2000000</v>
      </c>
      <c r="S58">
        <f t="shared" si="1"/>
        <v>997.74399247805729</v>
      </c>
      <c r="U58">
        <f t="shared" si="13"/>
        <v>2.0303000000000002E-2</v>
      </c>
      <c r="V58">
        <f t="shared" si="14"/>
        <v>0.01</v>
      </c>
      <c r="W58">
        <f t="shared" si="15"/>
        <v>0.43323680998448416</v>
      </c>
      <c r="X58">
        <f t="shared" si="16"/>
        <v>8.7960069531149831E-3</v>
      </c>
      <c r="Y58">
        <f t="shared" si="17"/>
        <v>4.3323680998448421E-3</v>
      </c>
      <c r="Z58">
        <f t="shared" si="18"/>
        <v>0.42010843493152433</v>
      </c>
      <c r="AB58">
        <f t="shared" si="19"/>
        <v>445.24771855505742</v>
      </c>
      <c r="AC58">
        <f t="shared" si="2"/>
        <v>419.16066714228725</v>
      </c>
      <c r="AE58">
        <f t="shared" si="3"/>
        <v>0</v>
      </c>
      <c r="AF58">
        <f t="shared" si="24"/>
        <v>0</v>
      </c>
      <c r="AG58">
        <f t="shared" si="24"/>
        <v>-5.2513554366440545</v>
      </c>
      <c r="AH58">
        <f t="shared" si="5"/>
        <v>-17592.013906229968</v>
      </c>
      <c r="AI58">
        <f t="shared" si="25"/>
        <v>-17597.265261666613</v>
      </c>
      <c r="AJ58">
        <f t="shared" si="7"/>
        <v>26.087051412770165</v>
      </c>
      <c r="AK58">
        <f t="shared" si="22"/>
        <v>31.167340298854022</v>
      </c>
      <c r="AL58">
        <f t="shared" si="8"/>
        <v>-17540.010869954989</v>
      </c>
      <c r="AN58">
        <f t="shared" si="26"/>
        <v>0</v>
      </c>
      <c r="AO58">
        <f t="shared" si="26"/>
        <v>0</v>
      </c>
      <c r="AP58">
        <f t="shared" si="26"/>
        <v>-1.0310510468548665E-2</v>
      </c>
      <c r="AQ58">
        <f t="shared" si="26"/>
        <v>-34.540157437705773</v>
      </c>
      <c r="AR58">
        <f t="shared" si="26"/>
        <v>-34.550467948174322</v>
      </c>
      <c r="AS58">
        <f t="shared" si="26"/>
        <v>5.1219312790760793E-2</v>
      </c>
      <c r="AT58">
        <f t="shared" si="26"/>
        <v>6.1193951219861945E-2</v>
      </c>
      <c r="AU58">
        <f t="shared" si="23"/>
        <v>-34.438054684163703</v>
      </c>
      <c r="AW58">
        <v>55</v>
      </c>
      <c r="AX58">
        <f>IF(Z58&gt;0, (R58*SUMPRODUCT(K58:$K$98, X58:$X$98)-K58*$AZ$3)/Z58, 0)</f>
        <v>997.74399247805729</v>
      </c>
    </row>
    <row r="59" spans="5:50" x14ac:dyDescent="0.25">
      <c r="E59">
        <v>2059</v>
      </c>
      <c r="F59" s="5">
        <f>EconomicRates!C99</f>
        <v>3.5571999999999999E-2</v>
      </c>
      <c r="G59" s="5">
        <f>EconomicRates!D99</f>
        <v>7.0000000000000007E-2</v>
      </c>
      <c r="H59" s="5">
        <f t="shared" si="10"/>
        <v>0.12000000000000001</v>
      </c>
      <c r="I59" s="5">
        <f t="shared" si="11"/>
        <v>1.1200000000000001</v>
      </c>
      <c r="J59">
        <f t="shared" si="12"/>
        <v>0.89285714285714279</v>
      </c>
      <c r="K59">
        <f t="shared" si="20"/>
        <v>1.7530355789876059E-3</v>
      </c>
      <c r="L59" s="2">
        <v>56</v>
      </c>
      <c r="M59" s="6">
        <v>2.2446000000000001E-2</v>
      </c>
      <c r="Q59" s="4">
        <f t="shared" si="21"/>
        <v>12.5</v>
      </c>
      <c r="R59">
        <f t="shared" si="0"/>
        <v>2000000</v>
      </c>
      <c r="S59">
        <f t="shared" si="1"/>
        <v>967.98477533591335</v>
      </c>
      <c r="U59">
        <f t="shared" si="13"/>
        <v>2.2446000000000001E-2</v>
      </c>
      <c r="V59">
        <f t="shared" si="14"/>
        <v>0.01</v>
      </c>
      <c r="W59">
        <f t="shared" si="15"/>
        <v>0.42010843493152433</v>
      </c>
      <c r="X59">
        <f t="shared" si="16"/>
        <v>9.4297539304729963E-3</v>
      </c>
      <c r="Y59">
        <f t="shared" si="17"/>
        <v>4.2010843493152433E-3</v>
      </c>
      <c r="Z59">
        <f t="shared" si="18"/>
        <v>0.40647759665173605</v>
      </c>
      <c r="AB59">
        <f t="shared" si="19"/>
        <v>419.16066714228725</v>
      </c>
      <c r="AC59">
        <f t="shared" si="2"/>
        <v>393.46412507401271</v>
      </c>
      <c r="AE59">
        <f t="shared" si="3"/>
        <v>0</v>
      </c>
      <c r="AF59">
        <f t="shared" si="24"/>
        <v>0</v>
      </c>
      <c r="AG59">
        <f t="shared" si="24"/>
        <v>-5.0809699581467003</v>
      </c>
      <c r="AH59">
        <f t="shared" si="5"/>
        <v>-18859.507860945992</v>
      </c>
      <c r="AI59">
        <f t="shared" si="25"/>
        <v>-18864.58883090414</v>
      </c>
      <c r="AJ59">
        <f t="shared" si="7"/>
        <v>25.696542068274539</v>
      </c>
      <c r="AK59">
        <f t="shared" si="22"/>
        <v>29.341246699960109</v>
      </c>
      <c r="AL59">
        <f t="shared" si="8"/>
        <v>-18809.551042135903</v>
      </c>
      <c r="AN59">
        <f t="shared" si="26"/>
        <v>0</v>
      </c>
      <c r="AO59">
        <f t="shared" si="26"/>
        <v>0</v>
      </c>
      <c r="AP59">
        <f t="shared" si="26"/>
        <v>-8.9071211123983324E-3</v>
      </c>
      <c r="AQ59">
        <f t="shared" si="26"/>
        <v>-33.061388282434763</v>
      </c>
      <c r="AR59">
        <f t="shared" si="26"/>
        <v>-33.070295403547163</v>
      </c>
      <c r="AS59">
        <f t="shared" si="26"/>
        <v>4.504695250263703E-2</v>
      </c>
      <c r="AT59">
        <f t="shared" si="26"/>
        <v>5.1436249396882752E-2</v>
      </c>
      <c r="AU59">
        <f t="shared" si="23"/>
        <v>-32.97381220164764</v>
      </c>
      <c r="AW59">
        <v>56</v>
      </c>
      <c r="AX59">
        <f>IF(Z59&gt;0, (R59*SUMPRODUCT(K59:$K$98, X59:$X$98)-K59*$AZ$3)/Z59, 0)</f>
        <v>967.98477533591335</v>
      </c>
    </row>
    <row r="60" spans="5:50" x14ac:dyDescent="0.25">
      <c r="E60">
        <v>2060</v>
      </c>
      <c r="F60" s="5">
        <f>EconomicRates!C100</f>
        <v>3.5571999999999999E-2</v>
      </c>
      <c r="G60" s="5">
        <f>EconomicRates!D100</f>
        <v>7.0000000000000007E-2</v>
      </c>
      <c r="H60" s="5">
        <f t="shared" si="10"/>
        <v>0.12000000000000001</v>
      </c>
      <c r="I60" s="5">
        <f t="shared" si="11"/>
        <v>1.1200000000000001</v>
      </c>
      <c r="J60">
        <f t="shared" si="12"/>
        <v>0.89285714285714279</v>
      </c>
      <c r="K60">
        <f t="shared" si="20"/>
        <v>1.5652103383817909E-3</v>
      </c>
      <c r="L60" s="2">
        <v>57</v>
      </c>
      <c r="M60" s="6">
        <v>2.4856E-2</v>
      </c>
      <c r="Q60" s="4">
        <f t="shared" si="21"/>
        <v>12.5</v>
      </c>
      <c r="R60">
        <f t="shared" si="0"/>
        <v>2000000</v>
      </c>
      <c r="S60">
        <f t="shared" si="1"/>
        <v>938.7967997424438</v>
      </c>
      <c r="U60">
        <f t="shared" si="13"/>
        <v>2.4856E-2</v>
      </c>
      <c r="V60">
        <f t="shared" si="14"/>
        <v>0.01</v>
      </c>
      <c r="W60">
        <f t="shared" si="15"/>
        <v>0.40647759665173605</v>
      </c>
      <c r="X60">
        <f t="shared" si="16"/>
        <v>1.0103407142375551E-2</v>
      </c>
      <c r="Y60">
        <f t="shared" si="17"/>
        <v>4.0647759665173606E-3</v>
      </c>
      <c r="Z60">
        <f t="shared" si="18"/>
        <v>0.3923094135428431</v>
      </c>
      <c r="AB60">
        <f t="shared" si="19"/>
        <v>393.46412507401271</v>
      </c>
      <c r="AC60">
        <f t="shared" si="2"/>
        <v>368.29882194285602</v>
      </c>
      <c r="AE60">
        <f t="shared" si="3"/>
        <v>0</v>
      </c>
      <c r="AF60">
        <f t="shared" si="24"/>
        <v>0</v>
      </c>
      <c r="AG60">
        <f t="shared" si="24"/>
        <v>-4.903867669285539</v>
      </c>
      <c r="AH60">
        <f t="shared" si="5"/>
        <v>-20206.814284751101</v>
      </c>
      <c r="AI60">
        <f t="shared" si="25"/>
        <v>-20211.718152420388</v>
      </c>
      <c r="AJ60">
        <f t="shared" si="7"/>
        <v>25.165303131156691</v>
      </c>
      <c r="AK60">
        <f t="shared" si="22"/>
        <v>27.542488755180891</v>
      </c>
      <c r="AL60">
        <f t="shared" si="8"/>
        <v>-20159.010360534048</v>
      </c>
      <c r="AN60">
        <f t="shared" si="26"/>
        <v>0</v>
      </c>
      <c r="AO60">
        <f t="shared" si="26"/>
        <v>0</v>
      </c>
      <c r="AP60">
        <f t="shared" si="26"/>
        <v>-7.6755843740219428E-3</v>
      </c>
      <c r="AQ60">
        <f t="shared" si="26"/>
        <v>-31.627914624253279</v>
      </c>
      <c r="AR60">
        <f t="shared" si="26"/>
        <v>-31.635590208627303</v>
      </c>
      <c r="AS60">
        <f t="shared" si="26"/>
        <v>3.9388992629398108E-2</v>
      </c>
      <c r="AT60">
        <f t="shared" si="26"/>
        <v>4.3109788144373357E-2</v>
      </c>
      <c r="AU60">
        <f t="shared" si="23"/>
        <v>-31.553091427853527</v>
      </c>
      <c r="AW60">
        <v>57</v>
      </c>
      <c r="AX60">
        <f>IF(Z60&gt;0, (R60*SUMPRODUCT(K60:$K$98, X60:$X$98)-K60*$AZ$3)/Z60, 0)</f>
        <v>938.7967997424438</v>
      </c>
    </row>
    <row r="61" spans="5:50" x14ac:dyDescent="0.25">
      <c r="E61">
        <v>2061</v>
      </c>
      <c r="F61" s="5">
        <f>EconomicRates!C101</f>
        <v>3.5571999999999999E-2</v>
      </c>
      <c r="G61" s="5">
        <f>EconomicRates!D101</f>
        <v>7.0000000000000007E-2</v>
      </c>
      <c r="H61" s="5">
        <f t="shared" si="10"/>
        <v>0.12000000000000001</v>
      </c>
      <c r="I61" s="5">
        <f t="shared" si="11"/>
        <v>1.1200000000000001</v>
      </c>
      <c r="J61">
        <f t="shared" si="12"/>
        <v>0.89285714285714279</v>
      </c>
      <c r="K61">
        <f t="shared" si="20"/>
        <v>1.3975092306980274E-3</v>
      </c>
      <c r="L61" s="2">
        <v>58</v>
      </c>
      <c r="M61" s="6">
        <v>2.7564999999999999E-2</v>
      </c>
      <c r="Q61" s="4">
        <f t="shared" si="21"/>
        <v>12.5</v>
      </c>
      <c r="R61">
        <f t="shared" si="0"/>
        <v>2000000</v>
      </c>
      <c r="S61">
        <f t="shared" si="1"/>
        <v>910.34478392061385</v>
      </c>
      <c r="U61">
        <f t="shared" si="13"/>
        <v>2.7564999999999999E-2</v>
      </c>
      <c r="V61">
        <f t="shared" si="14"/>
        <v>0.01</v>
      </c>
      <c r="W61">
        <f t="shared" si="15"/>
        <v>0.3923094135428431</v>
      </c>
      <c r="X61">
        <f t="shared" si="16"/>
        <v>1.081400898430847E-2</v>
      </c>
      <c r="Y61">
        <f t="shared" si="17"/>
        <v>3.9230941354284309E-3</v>
      </c>
      <c r="Z61">
        <f t="shared" si="18"/>
        <v>0.37757231042310624</v>
      </c>
      <c r="AB61">
        <f t="shared" si="19"/>
        <v>368.29882194285602</v>
      </c>
      <c r="AC61">
        <f t="shared" si="2"/>
        <v>343.72098334652958</v>
      </c>
      <c r="AE61">
        <f t="shared" si="3"/>
        <v>0</v>
      </c>
      <c r="AF61">
        <f t="shared" si="24"/>
        <v>0</v>
      </c>
      <c r="AG61">
        <f t="shared" si="24"/>
        <v>-4.7196538802888277</v>
      </c>
      <c r="AH61">
        <f t="shared" si="5"/>
        <v>-21628.017968616939</v>
      </c>
      <c r="AI61">
        <f t="shared" si="25"/>
        <v>-21632.737622497229</v>
      </c>
      <c r="AJ61">
        <f t="shared" si="7"/>
        <v>24.577838596326444</v>
      </c>
      <c r="AK61">
        <f t="shared" si="22"/>
        <v>25.780917535999922</v>
      </c>
      <c r="AL61">
        <f t="shared" si="8"/>
        <v>-21582.378866364899</v>
      </c>
      <c r="AN61">
        <f t="shared" si="26"/>
        <v>0</v>
      </c>
      <c r="AO61">
        <f t="shared" si="26"/>
        <v>0</v>
      </c>
      <c r="AP61">
        <f t="shared" si="26"/>
        <v>-6.5957598634033996E-3</v>
      </c>
      <c r="AQ61">
        <f t="shared" si="26"/>
        <v>-30.225354752844972</v>
      </c>
      <c r="AR61">
        <f t="shared" si="26"/>
        <v>-30.231950512708377</v>
      </c>
      <c r="AS61">
        <f t="shared" si="26"/>
        <v>3.4347756308972452E-2</v>
      </c>
      <c r="AT61">
        <f t="shared" si="26"/>
        <v>3.6029070232424534E-2</v>
      </c>
      <c r="AU61">
        <f t="shared" si="23"/>
        <v>-30.161573686166975</v>
      </c>
      <c r="AW61">
        <v>58</v>
      </c>
      <c r="AX61">
        <f>IF(Z61&gt;0, (R61*SUMPRODUCT(K61:$K$98, X61:$X$98)-K61*$AZ$3)/Z61, 0)</f>
        <v>910.34478392061385</v>
      </c>
    </row>
    <row r="62" spans="5:50" x14ac:dyDescent="0.25">
      <c r="E62">
        <v>2062</v>
      </c>
      <c r="F62" s="5">
        <f>EconomicRates!C102</f>
        <v>3.5571999999999999E-2</v>
      </c>
      <c r="G62" s="5">
        <f>EconomicRates!D102</f>
        <v>7.0000000000000007E-2</v>
      </c>
      <c r="H62" s="5">
        <f t="shared" si="10"/>
        <v>0.12000000000000001</v>
      </c>
      <c r="I62" s="5">
        <f t="shared" si="11"/>
        <v>1.1200000000000001</v>
      </c>
      <c r="J62">
        <f t="shared" si="12"/>
        <v>0.89285714285714279</v>
      </c>
      <c r="K62">
        <f t="shared" si="20"/>
        <v>1.2477760988375245E-3</v>
      </c>
      <c r="L62" s="2">
        <v>59</v>
      </c>
      <c r="M62" s="6">
        <v>3.0620999999999999E-2</v>
      </c>
      <c r="Q62" s="4">
        <f t="shared" si="21"/>
        <v>12.5</v>
      </c>
      <c r="R62">
        <f t="shared" si="0"/>
        <v>2000000</v>
      </c>
      <c r="S62">
        <f t="shared" si="1"/>
        <v>882.82575498607798</v>
      </c>
      <c r="U62">
        <f t="shared" si="13"/>
        <v>3.0620999999999999E-2</v>
      </c>
      <c r="V62">
        <f t="shared" si="14"/>
        <v>0.01</v>
      </c>
      <c r="W62">
        <f t="shared" si="15"/>
        <v>0.37757231042310624</v>
      </c>
      <c r="X62">
        <f t="shared" si="16"/>
        <v>1.1561641717465937E-2</v>
      </c>
      <c r="Y62">
        <f t="shared" si="17"/>
        <v>3.7757231042310625E-3</v>
      </c>
      <c r="Z62">
        <f t="shared" si="18"/>
        <v>0.36223494560140923</v>
      </c>
      <c r="AB62">
        <f t="shared" si="19"/>
        <v>343.72098334652958</v>
      </c>
      <c r="AC62">
        <f t="shared" si="2"/>
        <v>319.79033933290498</v>
      </c>
      <c r="AE62">
        <f t="shared" si="3"/>
        <v>0</v>
      </c>
      <c r="AF62">
        <f t="shared" si="24"/>
        <v>0</v>
      </c>
      <c r="AG62">
        <f t="shared" si="24"/>
        <v>-4.5279368200176151</v>
      </c>
      <c r="AH62">
        <f t="shared" si="5"/>
        <v>-23123.283434931873</v>
      </c>
      <c r="AI62">
        <f t="shared" si="25"/>
        <v>-23127.81137175189</v>
      </c>
      <c r="AJ62">
        <f t="shared" si="7"/>
        <v>23.930644013624601</v>
      </c>
      <c r="AK62">
        <f t="shared" si="22"/>
        <v>24.060468834257073</v>
      </c>
      <c r="AL62">
        <f t="shared" si="8"/>
        <v>-23079.820258904008</v>
      </c>
      <c r="AN62">
        <f t="shared" si="26"/>
        <v>0</v>
      </c>
      <c r="AO62">
        <f t="shared" si="26"/>
        <v>0</v>
      </c>
      <c r="AP62">
        <f t="shared" si="26"/>
        <v>-5.649851341064366E-3</v>
      </c>
      <c r="AQ62">
        <f t="shared" si="26"/>
        <v>-28.852680396753644</v>
      </c>
      <c r="AR62">
        <f t="shared" si="26"/>
        <v>-28.85833024809471</v>
      </c>
      <c r="AS62">
        <f t="shared" si="26"/>
        <v>2.9860085629990062E-2</v>
      </c>
      <c r="AT62">
        <f t="shared" si="26"/>
        <v>3.0022077938211128E-2</v>
      </c>
      <c r="AU62">
        <f t="shared" si="23"/>
        <v>-28.798448084526509</v>
      </c>
      <c r="AW62">
        <v>59</v>
      </c>
      <c r="AX62">
        <f>IF(Z62&gt;0, (R62*SUMPRODUCT(K62:$K$98, X62:$X$98)-K62*$AZ$3)/Z62, 0)</f>
        <v>882.82575498607798</v>
      </c>
    </row>
    <row r="63" spans="5:50" x14ac:dyDescent="0.25">
      <c r="E63">
        <v>2063</v>
      </c>
      <c r="F63" s="5">
        <f>EconomicRates!C103</f>
        <v>3.5571999999999999E-2</v>
      </c>
      <c r="G63" s="5">
        <f>EconomicRates!D103</f>
        <v>7.0000000000000007E-2</v>
      </c>
      <c r="H63" s="5">
        <f t="shared" si="10"/>
        <v>0.12000000000000001</v>
      </c>
      <c r="I63" s="5">
        <f t="shared" si="11"/>
        <v>1.1200000000000001</v>
      </c>
      <c r="J63">
        <f t="shared" si="12"/>
        <v>0.89285714285714279</v>
      </c>
      <c r="K63">
        <f t="shared" si="20"/>
        <v>1.114085802533504E-3</v>
      </c>
      <c r="L63" s="2">
        <v>60</v>
      </c>
      <c r="M63" s="6">
        <v>3.3921E-2</v>
      </c>
      <c r="Q63" s="4">
        <f t="shared" si="21"/>
        <v>12.5</v>
      </c>
      <c r="R63">
        <f t="shared" si="0"/>
        <v>2000000</v>
      </c>
      <c r="S63">
        <f t="shared" si="1"/>
        <v>856.29897955709248</v>
      </c>
      <c r="U63">
        <f t="shared" si="13"/>
        <v>3.3921E-2</v>
      </c>
      <c r="V63">
        <f t="shared" si="14"/>
        <v>0.01</v>
      </c>
      <c r="W63">
        <f t="shared" si="15"/>
        <v>0.36223494560140923</v>
      </c>
      <c r="X63">
        <f t="shared" si="16"/>
        <v>1.2287371589745402E-2</v>
      </c>
      <c r="Y63">
        <f t="shared" si="17"/>
        <v>3.6223494560140923E-3</v>
      </c>
      <c r="Z63">
        <f t="shared" si="18"/>
        <v>0.34632522455564974</v>
      </c>
      <c r="AB63">
        <f t="shared" si="19"/>
        <v>319.79033933290498</v>
      </c>
      <c r="AC63">
        <f t="shared" si="2"/>
        <v>296.55793638188379</v>
      </c>
      <c r="AE63">
        <f t="shared" si="3"/>
        <v>0</v>
      </c>
      <c r="AF63">
        <f t="shared" si="24"/>
        <v>0</v>
      </c>
      <c r="AG63">
        <f t="shared" si="24"/>
        <v>-4.3290653069456217</v>
      </c>
      <c r="AH63">
        <f t="shared" si="5"/>
        <v>-24574.743179490804</v>
      </c>
      <c r="AI63">
        <f t="shared" si="25"/>
        <v>-24579.07224479775</v>
      </c>
      <c r="AJ63">
        <f t="shared" si="7"/>
        <v>23.232402951021186</v>
      </c>
      <c r="AK63">
        <f t="shared" si="22"/>
        <v>22.38532375330335</v>
      </c>
      <c r="AL63">
        <f t="shared" si="8"/>
        <v>-24533.454518093426</v>
      </c>
      <c r="AN63">
        <f t="shared" si="26"/>
        <v>0</v>
      </c>
      <c r="AO63">
        <f t="shared" si="26"/>
        <v>0</v>
      </c>
      <c r="AP63">
        <f t="shared" si="26"/>
        <v>-4.8229501967084623E-3</v>
      </c>
      <c r="AQ63">
        <f t="shared" si="26"/>
        <v>-27.378372477177766</v>
      </c>
      <c r="AR63">
        <f t="shared" si="26"/>
        <v>-27.383195427374474</v>
      </c>
      <c r="AS63">
        <f t="shared" si="26"/>
        <v>2.5882890286470183E-2</v>
      </c>
      <c r="AT63">
        <f t="shared" si="26"/>
        <v>2.4939171378671271E-2</v>
      </c>
      <c r="AU63">
        <f t="shared" si="23"/>
        <v>-27.332373365709334</v>
      </c>
      <c r="AW63">
        <v>60</v>
      </c>
      <c r="AX63">
        <f>IF(Z63&gt;0, (R63*SUMPRODUCT(K63:$K$98, X63:$X$98)-K63*$AZ$3)/Z63, 0)</f>
        <v>856.29897955709248</v>
      </c>
    </row>
    <row r="64" spans="5:50" x14ac:dyDescent="0.25">
      <c r="E64">
        <v>2064</v>
      </c>
      <c r="F64" s="5">
        <f>EconomicRates!C104</f>
        <v>3.5571999999999999E-2</v>
      </c>
      <c r="G64" s="5">
        <f>EconomicRates!D104</f>
        <v>7.0000000000000007E-2</v>
      </c>
      <c r="H64" s="5">
        <f t="shared" si="10"/>
        <v>0.12000000000000001</v>
      </c>
      <c r="I64" s="5">
        <f t="shared" si="11"/>
        <v>1.1200000000000001</v>
      </c>
      <c r="J64">
        <f t="shared" si="12"/>
        <v>0.89285714285714279</v>
      </c>
      <c r="K64">
        <f t="shared" si="20"/>
        <v>9.9471946654777136E-4</v>
      </c>
      <c r="L64" s="2">
        <v>61</v>
      </c>
      <c r="M64" s="6">
        <v>3.7368999999999999E-2</v>
      </c>
      <c r="Q64" s="4">
        <f t="shared" si="21"/>
        <v>12.5</v>
      </c>
      <c r="R64">
        <f t="shared" si="0"/>
        <v>2000000</v>
      </c>
      <c r="S64">
        <f t="shared" si="1"/>
        <v>831.10314095013939</v>
      </c>
      <c r="U64">
        <f t="shared" si="13"/>
        <v>3.7368999999999999E-2</v>
      </c>
      <c r="V64">
        <f t="shared" si="14"/>
        <v>0.01</v>
      </c>
      <c r="W64">
        <f t="shared" si="15"/>
        <v>0.34632522455564974</v>
      </c>
      <c r="X64">
        <f t="shared" si="16"/>
        <v>1.2941827316420075E-2</v>
      </c>
      <c r="Y64">
        <f t="shared" si="17"/>
        <v>3.4632522455564974E-3</v>
      </c>
      <c r="Z64">
        <f t="shared" si="18"/>
        <v>0.32992014499367317</v>
      </c>
      <c r="AB64">
        <f t="shared" si="19"/>
        <v>296.55793638188379</v>
      </c>
      <c r="AC64">
        <f t="shared" si="2"/>
        <v>274.19766876696718</v>
      </c>
      <c r="AE64">
        <f t="shared" si="3"/>
        <v>0</v>
      </c>
      <c r="AF64">
        <f t="shared" si="24"/>
        <v>0</v>
      </c>
      <c r="AG64">
        <f t="shared" si="24"/>
        <v>-4.1240018124209143</v>
      </c>
      <c r="AH64">
        <f t="shared" si="5"/>
        <v>-25883.654632840149</v>
      </c>
      <c r="AI64">
        <f t="shared" si="25"/>
        <v>-25887.778634652572</v>
      </c>
      <c r="AJ64">
        <f t="shared" si="7"/>
        <v>22.360267614916609</v>
      </c>
      <c r="AK64">
        <f t="shared" si="22"/>
        <v>20.759055546731869</v>
      </c>
      <c r="AL64">
        <f t="shared" si="8"/>
        <v>-25844.659311490923</v>
      </c>
      <c r="AN64">
        <f t="shared" si="26"/>
        <v>0</v>
      </c>
      <c r="AO64">
        <f t="shared" si="26"/>
        <v>0</v>
      </c>
      <c r="AP64">
        <f t="shared" si="26"/>
        <v>-4.1022248828933745E-3</v>
      </c>
      <c r="AQ64">
        <f t="shared" si="26"/>
        <v>-25.746975128685506</v>
      </c>
      <c r="AR64">
        <f t="shared" si="26"/>
        <v>-25.751077353568398</v>
      </c>
      <c r="AS64">
        <f t="shared" si="26"/>
        <v>2.2242193473775256E-2</v>
      </c>
      <c r="AT64">
        <f t="shared" si="26"/>
        <v>2.0649436659480679E-2</v>
      </c>
      <c r="AU64">
        <f t="shared" si="23"/>
        <v>-25.708185723435143</v>
      </c>
      <c r="AW64">
        <v>61</v>
      </c>
      <c r="AX64">
        <f>IF(Z64&gt;0, (R64*SUMPRODUCT(K64:$K$98, X64:$X$98)-K64*$AZ$3)/Z64, 0)</f>
        <v>831.10314095013939</v>
      </c>
    </row>
    <row r="65" spans="5:50" x14ac:dyDescent="0.25">
      <c r="E65">
        <v>2065</v>
      </c>
      <c r="F65" s="5">
        <f>EconomicRates!C105</f>
        <v>3.5571999999999999E-2</v>
      </c>
      <c r="G65" s="5">
        <f>EconomicRates!D105</f>
        <v>7.0000000000000007E-2</v>
      </c>
      <c r="H65" s="5">
        <f t="shared" si="10"/>
        <v>0.12000000000000001</v>
      </c>
      <c r="I65" s="5">
        <f t="shared" si="11"/>
        <v>1.1200000000000001</v>
      </c>
      <c r="J65">
        <f t="shared" si="12"/>
        <v>0.89285714285714279</v>
      </c>
      <c r="K65">
        <f t="shared" si="20"/>
        <v>8.8814238084622432E-4</v>
      </c>
      <c r="L65" s="2">
        <v>62</v>
      </c>
      <c r="M65" s="6">
        <v>5.0548205999999998E-2</v>
      </c>
      <c r="Q65" s="4">
        <f t="shared" si="21"/>
        <v>12.5</v>
      </c>
      <c r="R65">
        <f t="shared" si="0"/>
        <v>2000000</v>
      </c>
      <c r="S65">
        <f t="shared" si="1"/>
        <v>816.05414390328747</v>
      </c>
      <c r="U65">
        <f t="shared" si="13"/>
        <v>5.0548205999999998E-2</v>
      </c>
      <c r="V65">
        <f t="shared" si="14"/>
        <v>0.01</v>
      </c>
      <c r="W65">
        <f t="shared" si="15"/>
        <v>0.32992014499367317</v>
      </c>
      <c r="X65">
        <f t="shared" si="16"/>
        <v>1.6676871452690058E-2</v>
      </c>
      <c r="Y65">
        <f t="shared" si="17"/>
        <v>3.2992014499367318E-3</v>
      </c>
      <c r="Z65">
        <f t="shared" si="18"/>
        <v>0.30994407209104641</v>
      </c>
      <c r="AB65">
        <f t="shared" si="19"/>
        <v>274.19766876696718</v>
      </c>
      <c r="AC65">
        <f t="shared" si="2"/>
        <v>252.93114440815768</v>
      </c>
      <c r="AE65">
        <f t="shared" si="3"/>
        <v>0</v>
      </c>
      <c r="AF65">
        <f t="shared" si="24"/>
        <v>0</v>
      </c>
      <c r="AG65">
        <f t="shared" si="24"/>
        <v>-3.87430090113808</v>
      </c>
      <c r="AH65">
        <f t="shared" si="5"/>
        <v>-33353.742905380117</v>
      </c>
      <c r="AI65">
        <f t="shared" si="25"/>
        <v>-33357.617206281255</v>
      </c>
      <c r="AJ65">
        <f t="shared" si="7"/>
        <v>21.266524358809505</v>
      </c>
      <c r="AK65">
        <f t="shared" si="22"/>
        <v>19.193836813687703</v>
      </c>
      <c r="AL65">
        <f t="shared" si="8"/>
        <v>-33317.156845108751</v>
      </c>
      <c r="AN65">
        <f t="shared" si="26"/>
        <v>0</v>
      </c>
      <c r="AO65">
        <f t="shared" si="26"/>
        <v>0</v>
      </c>
      <c r="AP65">
        <f t="shared" si="26"/>
        <v>-3.4409308264514468E-3</v>
      </c>
      <c r="AQ65">
        <f t="shared" si="26"/>
        <v>-29.622872634117162</v>
      </c>
      <c r="AR65">
        <f t="shared" si="26"/>
        <v>-29.626313564943612</v>
      </c>
      <c r="AS65">
        <f t="shared" si="26"/>
        <v>1.8887701576357298E-2</v>
      </c>
      <c r="AT65">
        <f t="shared" si="26"/>
        <v>1.7046859925282504E-2</v>
      </c>
      <c r="AU65">
        <f t="shared" si="23"/>
        <v>-29.590379003441967</v>
      </c>
      <c r="AW65">
        <v>62</v>
      </c>
      <c r="AX65">
        <f>IF(Z65&gt;0, (R65*SUMPRODUCT(K65:$K$98, X65:$X$98)-K65*$AZ$3)/Z65, 0)</f>
        <v>816.05414390328747</v>
      </c>
    </row>
    <row r="66" spans="5:50" x14ac:dyDescent="0.25">
      <c r="E66">
        <v>2066</v>
      </c>
      <c r="F66" s="5">
        <f>EconomicRates!C106</f>
        <v>3.5571999999999999E-2</v>
      </c>
      <c r="G66" s="5">
        <f>EconomicRates!D106</f>
        <v>7.0000000000000007E-2</v>
      </c>
      <c r="H66" s="5">
        <f t="shared" si="10"/>
        <v>0.12000000000000001</v>
      </c>
      <c r="I66" s="5">
        <f t="shared" si="11"/>
        <v>1.1200000000000001</v>
      </c>
      <c r="J66">
        <f t="shared" si="12"/>
        <v>0.89285714285714279</v>
      </c>
      <c r="K66">
        <f t="shared" si="20"/>
        <v>7.9298426861270028E-4</v>
      </c>
      <c r="L66" s="2">
        <v>63</v>
      </c>
      <c r="M66" s="6">
        <v>6.4784177999999998E-2</v>
      </c>
      <c r="Q66" s="4">
        <f t="shared" si="21"/>
        <v>12.5</v>
      </c>
      <c r="R66">
        <f t="shared" si="0"/>
        <v>2000000</v>
      </c>
      <c r="S66">
        <f t="shared" si="1"/>
        <v>792.66489240183409</v>
      </c>
      <c r="U66">
        <f t="shared" si="13"/>
        <v>6.4784177999999998E-2</v>
      </c>
      <c r="V66">
        <f t="shared" si="14"/>
        <v>0.01</v>
      </c>
      <c r="W66">
        <f t="shared" si="15"/>
        <v>0.30994407209104641</v>
      </c>
      <c r="X66">
        <f t="shared" si="16"/>
        <v>2.0079471936391181E-2</v>
      </c>
      <c r="Y66">
        <f t="shared" si="17"/>
        <v>3.0994407209104643E-3</v>
      </c>
      <c r="Z66">
        <f t="shared" si="18"/>
        <v>0.28676515943374475</v>
      </c>
      <c r="AB66">
        <f t="shared" si="19"/>
        <v>252.93114440815768</v>
      </c>
      <c r="AC66">
        <f t="shared" si="2"/>
        <v>227.3086742471441</v>
      </c>
      <c r="AE66">
        <f t="shared" si="3"/>
        <v>0</v>
      </c>
      <c r="AF66">
        <f t="shared" si="24"/>
        <v>0</v>
      </c>
      <c r="AG66">
        <f t="shared" si="24"/>
        <v>-3.5845644929218095</v>
      </c>
      <c r="AH66">
        <f t="shared" si="5"/>
        <v>-40158.943872782365</v>
      </c>
      <c r="AI66">
        <f t="shared" si="25"/>
        <v>-40162.528437275287</v>
      </c>
      <c r="AJ66">
        <f t="shared" si="7"/>
        <v>25.622470161013581</v>
      </c>
      <c r="AK66">
        <f t="shared" si="22"/>
        <v>17.705180108571039</v>
      </c>
      <c r="AL66">
        <f t="shared" si="8"/>
        <v>-40119.200787005706</v>
      </c>
      <c r="AN66">
        <f t="shared" si="26"/>
        <v>0</v>
      </c>
      <c r="AO66">
        <f t="shared" si="26"/>
        <v>0</v>
      </c>
      <c r="AP66">
        <f t="shared" si="26"/>
        <v>-2.8425032527146558E-3</v>
      </c>
      <c r="AQ66">
        <f t="shared" si="26"/>
        <v>-31.845410735216806</v>
      </c>
      <c r="AR66">
        <f t="shared" si="26"/>
        <v>-31.848253238469518</v>
      </c>
      <c r="AS66">
        <f t="shared" si="26"/>
        <v>2.0318215760682091E-2</v>
      </c>
      <c r="AT66">
        <f t="shared" si="26"/>
        <v>1.4039929299051334E-2</v>
      </c>
      <c r="AU66">
        <f t="shared" si="23"/>
        <v>-31.813895093409791</v>
      </c>
      <c r="AW66">
        <v>63</v>
      </c>
      <c r="AX66">
        <f>IF(Z66&gt;0, (R66*SUMPRODUCT(K66:$K$98, X66:$X$98)-K66*$AZ$3)/Z66, 0)</f>
        <v>792.66489240183409</v>
      </c>
    </row>
    <row r="67" spans="5:50" x14ac:dyDescent="0.25">
      <c r="E67">
        <v>2067</v>
      </c>
      <c r="F67" s="5">
        <f>EconomicRates!C107</f>
        <v>3.5571999999999999E-2</v>
      </c>
      <c r="G67" s="5">
        <f>EconomicRates!D107</f>
        <v>7.0000000000000007E-2</v>
      </c>
      <c r="H67" s="5">
        <f t="shared" si="10"/>
        <v>0.12000000000000001</v>
      </c>
      <c r="I67" s="5">
        <f t="shared" si="11"/>
        <v>1.1200000000000001</v>
      </c>
      <c r="J67">
        <f t="shared" si="12"/>
        <v>0.89285714285714279</v>
      </c>
      <c r="K67">
        <f t="shared" si="20"/>
        <v>7.0802166840419666E-4</v>
      </c>
      <c r="L67" s="2">
        <v>64</v>
      </c>
      <c r="M67" s="6">
        <v>8.0470763000000001E-2</v>
      </c>
      <c r="Q67" s="4">
        <f t="shared" si="21"/>
        <v>12.5</v>
      </c>
      <c r="R67">
        <f t="shared" ref="R67:R98" si="27">$C$6</f>
        <v>2000000</v>
      </c>
      <c r="S67">
        <f t="shared" ref="S67:S98" si="28">AX67</f>
        <v>763.10889480530864</v>
      </c>
      <c r="U67">
        <f t="shared" si="13"/>
        <v>8.0470763000000001E-2</v>
      </c>
      <c r="V67">
        <f t="shared" si="14"/>
        <v>0.01</v>
      </c>
      <c r="W67">
        <f t="shared" si="15"/>
        <v>0.28676515943374475</v>
      </c>
      <c r="X67">
        <f t="shared" si="16"/>
        <v>2.3076211181450087E-2</v>
      </c>
      <c r="Y67">
        <f t="shared" si="17"/>
        <v>2.8676515943374475E-3</v>
      </c>
      <c r="Z67">
        <f t="shared" si="18"/>
        <v>0.26082129665795722</v>
      </c>
      <c r="AB67">
        <f t="shared" si="19"/>
        <v>227.3086742471441</v>
      </c>
      <c r="AC67">
        <f t="shared" ref="AC67:AC98" si="29">S67*Z67</f>
        <v>199.03505143434128</v>
      </c>
      <c r="AE67">
        <f t="shared" ref="AE67:AE98" si="30">$Z67*O67</f>
        <v>0</v>
      </c>
      <c r="AF67">
        <f t="shared" ref="AF67:AG98" si="31">-$Z67*P67</f>
        <v>0</v>
      </c>
      <c r="AG67">
        <f t="shared" si="31"/>
        <v>-3.2602662082244653</v>
      </c>
      <c r="AH67">
        <f t="shared" ref="AH67:AH98" si="32">-X67*R67</f>
        <v>-46152.422362900172</v>
      </c>
      <c r="AI67">
        <f t="shared" ref="AI67:AI98" si="33">SUM(AE67:AH67)</f>
        <v>-46155.682629108393</v>
      </c>
      <c r="AJ67">
        <f t="shared" ref="AJ67:AJ98" si="34">AB67-AC67</f>
        <v>28.273622812802813</v>
      </c>
      <c r="AK67">
        <f t="shared" si="22"/>
        <v>15.911607197300087</v>
      </c>
      <c r="AL67">
        <f t="shared" ref="AL67:AL98" si="35">SUM(AI67:AK67)</f>
        <v>-46111.497399098291</v>
      </c>
      <c r="AN67">
        <f t="shared" ref="AN67:AU98" si="36">AE67*$K67</f>
        <v>0</v>
      </c>
      <c r="AO67">
        <f t="shared" si="36"/>
        <v>0</v>
      </c>
      <c r="AP67">
        <f t="shared" si="36"/>
        <v>-2.30833912018891E-3</v>
      </c>
      <c r="AQ67">
        <f t="shared" si="36"/>
        <v>-32.676915082275734</v>
      </c>
      <c r="AR67">
        <f t="shared" si="36"/>
        <v>-32.679223421395925</v>
      </c>
      <c r="AS67">
        <f t="shared" si="36"/>
        <v>2.0018337595751605E-2</v>
      </c>
      <c r="AT67">
        <f t="shared" si="36"/>
        <v>1.1265762674824632E-2</v>
      </c>
      <c r="AU67">
        <f t="shared" si="23"/>
        <v>-32.647939321125349</v>
      </c>
      <c r="AW67">
        <v>64</v>
      </c>
      <c r="AX67">
        <f>IF(Z67&gt;0, (R67*SUMPRODUCT(K67:$K$98, X67:$X$98)-K67*$AZ$3)/Z67, 0)</f>
        <v>763.10889480530864</v>
      </c>
    </row>
    <row r="68" spans="5:50" x14ac:dyDescent="0.25">
      <c r="E68">
        <v>2068</v>
      </c>
      <c r="F68" s="5">
        <f>EconomicRates!C108</f>
        <v>3.5571999999999999E-2</v>
      </c>
      <c r="G68" s="5">
        <f>EconomicRates!D108</f>
        <v>7.0000000000000007E-2</v>
      </c>
      <c r="H68" s="5">
        <f t="shared" ref="H68:H98" si="37">G68+$C$9</f>
        <v>0.12000000000000001</v>
      </c>
      <c r="I68" s="5">
        <f t="shared" ref="I68:I98" si="38">1+H68</f>
        <v>1.1200000000000001</v>
      </c>
      <c r="J68">
        <f t="shared" ref="J68:J98" si="39">1/I68</f>
        <v>0.89285714285714279</v>
      </c>
      <c r="K68">
        <f t="shared" si="20"/>
        <v>6.3216220393231843E-4</v>
      </c>
      <c r="L68" s="2">
        <v>65</v>
      </c>
      <c r="M68" s="6">
        <v>9.7818447000000003E-2</v>
      </c>
      <c r="Q68" s="4">
        <f t="shared" si="21"/>
        <v>12.5</v>
      </c>
      <c r="R68">
        <f t="shared" si="27"/>
        <v>2000000</v>
      </c>
      <c r="S68">
        <f t="shared" si="28"/>
        <v>728.60880747936062</v>
      </c>
      <c r="U68">
        <f t="shared" ref="U68:U98" si="40">M68</f>
        <v>9.7818447000000003E-2</v>
      </c>
      <c r="V68">
        <f t="shared" ref="V68:V98" si="41">$C$10</f>
        <v>0.01</v>
      </c>
      <c r="W68">
        <f t="shared" ref="W68:W98" si="42">Z67</f>
        <v>0.26082129665795722</v>
      </c>
      <c r="X68">
        <f t="shared" ref="X68:X98" si="43">U68*W68</f>
        <v>2.5513134183607667E-2</v>
      </c>
      <c r="Y68">
        <f t="shared" ref="Y68:Y98" si="44">V68*W68</f>
        <v>2.6082129665795724E-3</v>
      </c>
      <c r="Z68">
        <f t="shared" ref="Z68:Z98" si="45">MAX(0, W68-X68-Y68)</f>
        <v>0.23269994950776998</v>
      </c>
      <c r="AB68">
        <f t="shared" ref="AB68:AB98" si="46">AC67</f>
        <v>199.03505143434128</v>
      </c>
      <c r="AC68">
        <f t="shared" si="29"/>
        <v>169.5472327113637</v>
      </c>
      <c r="AE68">
        <f t="shared" si="30"/>
        <v>0</v>
      </c>
      <c r="AF68">
        <f t="shared" si="31"/>
        <v>0</v>
      </c>
      <c r="AG68">
        <f t="shared" si="31"/>
        <v>-2.9087493688471247</v>
      </c>
      <c r="AH68">
        <f t="shared" si="32"/>
        <v>-51026.268367215336</v>
      </c>
      <c r="AI68">
        <f t="shared" si="33"/>
        <v>-51029.177116584186</v>
      </c>
      <c r="AJ68">
        <f t="shared" si="34"/>
        <v>29.487818722977579</v>
      </c>
      <c r="AK68">
        <f t="shared" si="22"/>
        <v>13.932453600403891</v>
      </c>
      <c r="AL68">
        <f t="shared" si="35"/>
        <v>-50985.756844260803</v>
      </c>
      <c r="AN68">
        <f t="shared" si="36"/>
        <v>0</v>
      </c>
      <c r="AO68">
        <f t="shared" si="36"/>
        <v>0</v>
      </c>
      <c r="AP68">
        <f t="shared" si="36"/>
        <v>-1.8388014116971386E-3</v>
      </c>
      <c r="AQ68">
        <f t="shared" si="36"/>
        <v>-32.256878269460792</v>
      </c>
      <c r="AR68">
        <f t="shared" si="36"/>
        <v>-32.258717070872486</v>
      </c>
      <c r="AS68">
        <f t="shared" si="36"/>
        <v>1.864108447307419E-2</v>
      </c>
      <c r="AT68">
        <f t="shared" si="36"/>
        <v>8.8075705742160885E-3</v>
      </c>
      <c r="AU68">
        <f t="shared" si="23"/>
        <v>-32.231268415825198</v>
      </c>
      <c r="AW68">
        <v>65</v>
      </c>
      <c r="AX68">
        <f>IF(Z68&gt;0, (R68*SUMPRODUCT(K68:$K$98, X68:$X$98)-K68*$AZ$3)/Z68, 0)</f>
        <v>728.60880747936062</v>
      </c>
    </row>
    <row r="69" spans="5:50" x14ac:dyDescent="0.25">
      <c r="E69">
        <v>2069</v>
      </c>
      <c r="F69" s="5">
        <f>EconomicRates!C109</f>
        <v>3.5571999999999999E-2</v>
      </c>
      <c r="G69" s="5">
        <f>EconomicRates!D109</f>
        <v>7.0000000000000007E-2</v>
      </c>
      <c r="H69" s="5">
        <f t="shared" si="37"/>
        <v>0.12000000000000001</v>
      </c>
      <c r="I69" s="5">
        <f t="shared" si="38"/>
        <v>1.1200000000000001</v>
      </c>
      <c r="J69">
        <f t="shared" si="39"/>
        <v>0.89285714285714279</v>
      </c>
      <c r="K69">
        <f t="shared" ref="K69:K98" si="47">K68*J69</f>
        <v>5.6443053922528431E-4</v>
      </c>
      <c r="L69" s="2">
        <v>66</v>
      </c>
      <c r="M69" s="6">
        <v>0.115047869</v>
      </c>
      <c r="Q69" s="4">
        <f t="shared" ref="Q69:Q98" si="48">$C$8</f>
        <v>12.5</v>
      </c>
      <c r="R69">
        <f t="shared" si="27"/>
        <v>2000000</v>
      </c>
      <c r="S69">
        <f t="shared" si="28"/>
        <v>688.29496868295223</v>
      </c>
      <c r="U69">
        <f t="shared" si="40"/>
        <v>0.115047869</v>
      </c>
      <c r="V69">
        <f t="shared" si="41"/>
        <v>0.01</v>
      </c>
      <c r="W69">
        <f t="shared" si="42"/>
        <v>0.23269994950776998</v>
      </c>
      <c r="X69">
        <f t="shared" si="43"/>
        <v>2.6771633307276534E-2</v>
      </c>
      <c r="Y69">
        <f t="shared" si="44"/>
        <v>2.3269994950776999E-3</v>
      </c>
      <c r="Z69">
        <f t="shared" si="45"/>
        <v>0.20360131670541576</v>
      </c>
      <c r="AB69">
        <f t="shared" si="46"/>
        <v>169.5472327113637</v>
      </c>
      <c r="AC69">
        <f t="shared" si="29"/>
        <v>140.13776190556197</v>
      </c>
      <c r="AE69">
        <f t="shared" si="30"/>
        <v>0</v>
      </c>
      <c r="AF69">
        <f t="shared" si="31"/>
        <v>0</v>
      </c>
      <c r="AG69">
        <f t="shared" si="31"/>
        <v>-2.5450164588176971</v>
      </c>
      <c r="AH69">
        <f t="shared" si="32"/>
        <v>-53543.266614553067</v>
      </c>
      <c r="AI69">
        <f t="shared" si="33"/>
        <v>-53545.811631011886</v>
      </c>
      <c r="AJ69">
        <f t="shared" si="34"/>
        <v>29.409470805801732</v>
      </c>
      <c r="AK69">
        <f t="shared" si="22"/>
        <v>11.868306289795461</v>
      </c>
      <c r="AL69">
        <f t="shared" si="35"/>
        <v>-53504.533853916284</v>
      </c>
      <c r="AN69">
        <f t="shared" si="36"/>
        <v>0</v>
      </c>
      <c r="AO69">
        <f t="shared" si="36"/>
        <v>0</v>
      </c>
      <c r="AP69">
        <f t="shared" si="36"/>
        <v>-1.4364850121876963E-3</v>
      </c>
      <c r="AQ69">
        <f t="shared" si="36"/>
        <v>-30.221454847135352</v>
      </c>
      <c r="AR69">
        <f t="shared" si="36"/>
        <v>-30.22289133214754</v>
      </c>
      <c r="AS69">
        <f t="shared" si="36"/>
        <v>1.6599603465248927E-2</v>
      </c>
      <c r="AT69">
        <f t="shared" si="36"/>
        <v>6.6988345188400853E-3</v>
      </c>
      <c r="AU69">
        <f t="shared" si="23"/>
        <v>-30.199592894163448</v>
      </c>
      <c r="AW69">
        <v>66</v>
      </c>
      <c r="AX69">
        <f>IF(Z69&gt;0, (R69*SUMPRODUCT(K69:$K$98, X69:$X$98)-K69*$AZ$3)/Z69, 0)</f>
        <v>688.29496868295223</v>
      </c>
    </row>
    <row r="70" spans="5:50" x14ac:dyDescent="0.25">
      <c r="E70">
        <v>2070</v>
      </c>
      <c r="F70" s="5">
        <f>EconomicRates!C110</f>
        <v>3.5571999999999999E-2</v>
      </c>
      <c r="G70" s="5">
        <f>EconomicRates!D110</f>
        <v>7.0000000000000007E-2</v>
      </c>
      <c r="H70" s="5">
        <f t="shared" si="37"/>
        <v>0.12000000000000001</v>
      </c>
      <c r="I70" s="5">
        <f t="shared" si="38"/>
        <v>1.1200000000000001</v>
      </c>
      <c r="J70">
        <f t="shared" si="39"/>
        <v>0.89285714285714279</v>
      </c>
      <c r="K70">
        <f t="shared" si="47"/>
        <v>5.0395583859400386E-4</v>
      </c>
      <c r="L70" s="2">
        <v>67</v>
      </c>
      <c r="M70" s="6">
        <v>0.13365521</v>
      </c>
      <c r="Q70" s="4">
        <f t="shared" si="48"/>
        <v>12.5</v>
      </c>
      <c r="R70">
        <f t="shared" si="27"/>
        <v>2000000</v>
      </c>
      <c r="S70">
        <f t="shared" si="28"/>
        <v>645.00572038796258</v>
      </c>
      <c r="U70">
        <f t="shared" si="40"/>
        <v>0.13365521</v>
      </c>
      <c r="V70">
        <f t="shared" si="41"/>
        <v>0.01</v>
      </c>
      <c r="W70">
        <f t="shared" si="42"/>
        <v>0.20360131670541576</v>
      </c>
      <c r="X70">
        <f t="shared" si="43"/>
        <v>2.7212376740538849E-2</v>
      </c>
      <c r="Y70">
        <f t="shared" si="44"/>
        <v>2.0360131670541575E-3</v>
      </c>
      <c r="Z70">
        <f t="shared" si="45"/>
        <v>0.17435292679782277</v>
      </c>
      <c r="AB70">
        <f t="shared" si="46"/>
        <v>140.13776190556197</v>
      </c>
      <c r="AC70">
        <f t="shared" si="29"/>
        <v>112.45863515097939</v>
      </c>
      <c r="AE70">
        <f t="shared" si="30"/>
        <v>0</v>
      </c>
      <c r="AF70">
        <f t="shared" si="31"/>
        <v>0</v>
      </c>
      <c r="AG70">
        <f t="shared" si="31"/>
        <v>-2.1794115849727849</v>
      </c>
      <c r="AH70">
        <f t="shared" si="32"/>
        <v>-54424.7534810777</v>
      </c>
      <c r="AI70">
        <f t="shared" si="33"/>
        <v>-54426.932892662669</v>
      </c>
      <c r="AJ70">
        <f t="shared" si="34"/>
        <v>27.679126754582583</v>
      </c>
      <c r="AK70">
        <f t="shared" si="22"/>
        <v>9.8096433333893387</v>
      </c>
      <c r="AL70">
        <f t="shared" si="35"/>
        <v>-54389.444122574692</v>
      </c>
      <c r="AN70">
        <f t="shared" si="36"/>
        <v>0</v>
      </c>
      <c r="AO70">
        <f t="shared" si="36"/>
        <v>0</v>
      </c>
      <c r="AP70">
        <f t="shared" si="36"/>
        <v>-1.0983271929464469E-3</v>
      </c>
      <c r="AQ70">
        <f t="shared" si="36"/>
        <v>-27.427672280828443</v>
      </c>
      <c r="AR70">
        <f t="shared" si="36"/>
        <v>-27.428770608021388</v>
      </c>
      <c r="AS70">
        <f t="shared" si="36"/>
        <v>1.3949057535155395E-2</v>
      </c>
      <c r="AT70">
        <f t="shared" si="36"/>
        <v>4.9436270323863036E-3</v>
      </c>
      <c r="AU70">
        <f t="shared" si="23"/>
        <v>-27.409877923453845</v>
      </c>
      <c r="AW70">
        <v>67</v>
      </c>
      <c r="AX70">
        <f>IF(Z70&gt;0, (R70*SUMPRODUCT(K70:$K$98, X70:$X$98)-K70*$AZ$3)/Z70, 0)</f>
        <v>645.00572038796258</v>
      </c>
    </row>
    <row r="71" spans="5:50" x14ac:dyDescent="0.25">
      <c r="E71">
        <v>2071</v>
      </c>
      <c r="F71" s="5">
        <f>EconomicRates!C111</f>
        <v>3.5571999999999999E-2</v>
      </c>
      <c r="G71" s="5">
        <f>EconomicRates!D111</f>
        <v>7.0000000000000007E-2</v>
      </c>
      <c r="H71" s="5">
        <f t="shared" si="37"/>
        <v>0.12000000000000001</v>
      </c>
      <c r="I71" s="5">
        <f t="shared" si="38"/>
        <v>1.1200000000000001</v>
      </c>
      <c r="J71">
        <f t="shared" si="39"/>
        <v>0.89285714285714279</v>
      </c>
      <c r="K71">
        <f t="shared" si="47"/>
        <v>4.4996057017321768E-4</v>
      </c>
      <c r="L71" s="2">
        <v>68</v>
      </c>
      <c r="M71" s="6">
        <v>0.153152232</v>
      </c>
      <c r="Q71" s="4">
        <f t="shared" si="48"/>
        <v>12.5</v>
      </c>
      <c r="R71">
        <f t="shared" si="27"/>
        <v>2000000</v>
      </c>
      <c r="S71">
        <f t="shared" si="28"/>
        <v>598.33307414137732</v>
      </c>
      <c r="U71">
        <f t="shared" si="40"/>
        <v>0.153152232</v>
      </c>
      <c r="V71">
        <f t="shared" si="41"/>
        <v>0.01</v>
      </c>
      <c r="W71">
        <f t="shared" si="42"/>
        <v>0.17435292679782277</v>
      </c>
      <c r="X71">
        <f t="shared" si="43"/>
        <v>2.6702539894819171E-2</v>
      </c>
      <c r="Y71">
        <f t="shared" si="44"/>
        <v>1.7435292679782277E-3</v>
      </c>
      <c r="Z71">
        <f t="shared" si="45"/>
        <v>0.14590685763502539</v>
      </c>
      <c r="AB71">
        <f t="shared" si="46"/>
        <v>112.45863515097939</v>
      </c>
      <c r="AC71">
        <f t="shared" si="29"/>
        <v>87.300898667073042</v>
      </c>
      <c r="AE71">
        <f t="shared" si="30"/>
        <v>0</v>
      </c>
      <c r="AF71">
        <f t="shared" si="31"/>
        <v>0</v>
      </c>
      <c r="AG71">
        <f t="shared" si="31"/>
        <v>-1.8238357204378175</v>
      </c>
      <c r="AH71">
        <f t="shared" si="32"/>
        <v>-53405.079789638345</v>
      </c>
      <c r="AI71">
        <f t="shared" si="33"/>
        <v>-53406.903625358784</v>
      </c>
      <c r="AJ71">
        <f t="shared" si="34"/>
        <v>25.157736483906348</v>
      </c>
      <c r="AK71">
        <f t="shared" si="22"/>
        <v>7.8721044605685577</v>
      </c>
      <c r="AL71">
        <f t="shared" si="35"/>
        <v>-53373.873784414311</v>
      </c>
      <c r="AN71">
        <f t="shared" si="36"/>
        <v>0</v>
      </c>
      <c r="AO71">
        <f t="shared" si="36"/>
        <v>0</v>
      </c>
      <c r="AP71">
        <f t="shared" si="36"/>
        <v>-8.2065416067048156E-4</v>
      </c>
      <c r="AQ71">
        <f t="shared" si="36"/>
        <v>-24.030180152291855</v>
      </c>
      <c r="AR71">
        <f t="shared" si="36"/>
        <v>-24.031000806452525</v>
      </c>
      <c r="AS71">
        <f t="shared" si="36"/>
        <v>1.131998945256606E-2</v>
      </c>
      <c r="AT71">
        <f t="shared" si="36"/>
        <v>3.5421366115405582E-3</v>
      </c>
      <c r="AU71">
        <f t="shared" si="23"/>
        <v>-24.016138680388419</v>
      </c>
      <c r="AW71">
        <v>68</v>
      </c>
      <c r="AX71">
        <f>IF(Z71&gt;0, (R71*SUMPRODUCT(K71:$K$98, X71:$X$98)-K71*$AZ$3)/Z71, 0)</f>
        <v>598.33307414137732</v>
      </c>
    </row>
    <row r="72" spans="5:50" x14ac:dyDescent="0.25">
      <c r="E72">
        <v>2072</v>
      </c>
      <c r="F72" s="5">
        <f>EconomicRates!C112</f>
        <v>3.5571999999999999E-2</v>
      </c>
      <c r="G72" s="5">
        <f>EconomicRates!D112</f>
        <v>7.0000000000000007E-2</v>
      </c>
      <c r="H72" s="5">
        <f t="shared" si="37"/>
        <v>0.12000000000000001</v>
      </c>
      <c r="I72" s="5">
        <f t="shared" si="38"/>
        <v>1.1200000000000001</v>
      </c>
      <c r="J72">
        <f t="shared" si="39"/>
        <v>0.89285714285714279</v>
      </c>
      <c r="K72">
        <f t="shared" si="47"/>
        <v>4.0175050908323003E-4</v>
      </c>
      <c r="L72" s="2">
        <v>69</v>
      </c>
      <c r="M72" s="6">
        <v>0.17329698399999999</v>
      </c>
      <c r="Q72" s="4">
        <f t="shared" si="48"/>
        <v>12.5</v>
      </c>
      <c r="R72">
        <f t="shared" si="27"/>
        <v>2000000</v>
      </c>
      <c r="S72">
        <f t="shared" si="28"/>
        <v>547.96943813143662</v>
      </c>
      <c r="U72">
        <f t="shared" si="40"/>
        <v>0.17329698399999999</v>
      </c>
      <c r="V72">
        <f t="shared" si="41"/>
        <v>0.01</v>
      </c>
      <c r="W72">
        <f t="shared" si="42"/>
        <v>0.14590685763502539</v>
      </c>
      <c r="X72">
        <f t="shared" si="43"/>
        <v>2.5285218373067273E-2</v>
      </c>
      <c r="Y72">
        <f t="shared" si="44"/>
        <v>1.459068576350254E-3</v>
      </c>
      <c r="Z72">
        <f t="shared" si="45"/>
        <v>0.11916257068560787</v>
      </c>
      <c r="AB72">
        <f t="shared" si="46"/>
        <v>87.300898667073042</v>
      </c>
      <c r="AC72">
        <f t="shared" si="29"/>
        <v>65.297446904890151</v>
      </c>
      <c r="AE72">
        <f t="shared" si="30"/>
        <v>0</v>
      </c>
      <c r="AF72">
        <f t="shared" si="31"/>
        <v>0</v>
      </c>
      <c r="AG72">
        <f t="shared" si="31"/>
        <v>-1.4895321335700984</v>
      </c>
      <c r="AH72">
        <f t="shared" si="32"/>
        <v>-50570.436746134546</v>
      </c>
      <c r="AI72">
        <f t="shared" si="33"/>
        <v>-50571.926278268118</v>
      </c>
      <c r="AJ72">
        <f t="shared" si="34"/>
        <v>22.003451762182891</v>
      </c>
      <c r="AK72">
        <f t="shared" si="22"/>
        <v>6.1110629066951132</v>
      </c>
      <c r="AL72">
        <f t="shared" si="35"/>
        <v>-50543.811763599238</v>
      </c>
      <c r="AN72">
        <f t="shared" si="36"/>
        <v>0</v>
      </c>
      <c r="AO72">
        <f t="shared" si="36"/>
        <v>0</v>
      </c>
      <c r="AP72">
        <f t="shared" si="36"/>
        <v>-5.9842029295761683E-4</v>
      </c>
      <c r="AQ72">
        <f t="shared" si="36"/>
        <v>-20.316698707320835</v>
      </c>
      <c r="AR72">
        <f t="shared" si="36"/>
        <v>-20.317297127613795</v>
      </c>
      <c r="AS72">
        <f t="shared" si="36"/>
        <v>8.8398979470452714E-3</v>
      </c>
      <c r="AT72">
        <f t="shared" si="36"/>
        <v>2.4551226338044053E-3</v>
      </c>
      <c r="AU72">
        <f t="shared" si="23"/>
        <v>-20.306002107032946</v>
      </c>
      <c r="AW72">
        <v>69</v>
      </c>
      <c r="AX72">
        <f>IF(Z72&gt;0, (R72*SUMPRODUCT(K72:$K$98, X72:$X$98)-K72*$AZ$3)/Z72, 0)</f>
        <v>547.96943813143662</v>
      </c>
    </row>
    <row r="73" spans="5:50" x14ac:dyDescent="0.25">
      <c r="E73">
        <v>2073</v>
      </c>
      <c r="F73" s="5">
        <f>EconomicRates!C113</f>
        <v>3.5571999999999999E-2</v>
      </c>
      <c r="G73" s="5">
        <f>EconomicRates!D113</f>
        <v>7.0000000000000007E-2</v>
      </c>
      <c r="H73" s="5">
        <f t="shared" si="37"/>
        <v>0.12000000000000001</v>
      </c>
      <c r="I73" s="5">
        <f t="shared" si="38"/>
        <v>1.1200000000000001</v>
      </c>
      <c r="J73">
        <f t="shared" si="39"/>
        <v>0.89285714285714279</v>
      </c>
      <c r="K73">
        <f t="shared" si="47"/>
        <v>3.5870581168145535E-4</v>
      </c>
      <c r="L73" s="2">
        <v>70</v>
      </c>
      <c r="M73" s="6">
        <v>0.19491187900000001</v>
      </c>
      <c r="Q73" s="4">
        <f t="shared" si="48"/>
        <v>12.5</v>
      </c>
      <c r="R73">
        <f t="shared" si="27"/>
        <v>2000000</v>
      </c>
      <c r="S73">
        <f t="shared" si="28"/>
        <v>493.85670312133141</v>
      </c>
      <c r="U73">
        <f t="shared" si="40"/>
        <v>0.19491187900000001</v>
      </c>
      <c r="V73">
        <f t="shared" si="41"/>
        <v>0.01</v>
      </c>
      <c r="W73">
        <f t="shared" si="42"/>
        <v>0.11916257068560787</v>
      </c>
      <c r="X73">
        <f t="shared" si="43"/>
        <v>2.3226200558802149E-2</v>
      </c>
      <c r="Y73">
        <f t="shared" si="44"/>
        <v>1.1916257068560786E-3</v>
      </c>
      <c r="Z73">
        <f t="shared" si="45"/>
        <v>9.474474441994965E-2</v>
      </c>
      <c r="AB73">
        <f t="shared" si="46"/>
        <v>65.297446904890151</v>
      </c>
      <c r="AC73">
        <f t="shared" si="29"/>
        <v>46.790327117309495</v>
      </c>
      <c r="AE73">
        <f t="shared" si="30"/>
        <v>0</v>
      </c>
      <c r="AF73">
        <f t="shared" si="31"/>
        <v>0</v>
      </c>
      <c r="AG73">
        <f t="shared" si="31"/>
        <v>-1.1843093052493707</v>
      </c>
      <c r="AH73">
        <f t="shared" si="32"/>
        <v>-46452.401117604299</v>
      </c>
      <c r="AI73">
        <f t="shared" si="33"/>
        <v>-46453.585426909551</v>
      </c>
      <c r="AJ73">
        <f t="shared" si="34"/>
        <v>18.507119787580656</v>
      </c>
      <c r="AK73">
        <f t="shared" ref="AK73:AK98" si="49">G73*SUM(AB73:AB73, AE73:AF73)</f>
        <v>4.570821283342311</v>
      </c>
      <c r="AL73">
        <f t="shared" si="35"/>
        <v>-46430.507485838629</v>
      </c>
      <c r="AN73">
        <f t="shared" si="36"/>
        <v>0</v>
      </c>
      <c r="AO73">
        <f t="shared" si="36"/>
        <v>0</v>
      </c>
      <c r="AP73">
        <f t="shared" si="36"/>
        <v>-4.2481863062137601E-4</v>
      </c>
      <c r="AQ73">
        <f t="shared" si="36"/>
        <v>-16.662746247442794</v>
      </c>
      <c r="AR73">
        <f t="shared" si="36"/>
        <v>-16.663171066073417</v>
      </c>
      <c r="AS73">
        <f t="shared" si="36"/>
        <v>6.6386114252900428E-3</v>
      </c>
      <c r="AT73">
        <f t="shared" si="36"/>
        <v>1.6395801584921752E-3</v>
      </c>
      <c r="AU73">
        <f t="shared" si="23"/>
        <v>-16.654892874489633</v>
      </c>
      <c r="AW73">
        <v>70</v>
      </c>
      <c r="AX73">
        <f>IF(Z73&gt;0, (R73*SUMPRODUCT(K73:$K$98, X73:$X$98)-K73*$AZ$3)/Z73, 0)</f>
        <v>493.85670312133141</v>
      </c>
    </row>
    <row r="74" spans="5:50" x14ac:dyDescent="0.25">
      <c r="E74">
        <v>2074</v>
      </c>
      <c r="F74" s="5">
        <f>EconomicRates!C114</f>
        <v>3.5571999999999999E-2</v>
      </c>
      <c r="G74" s="5">
        <f>EconomicRates!D114</f>
        <v>7.0000000000000007E-2</v>
      </c>
      <c r="H74" s="5">
        <f t="shared" si="37"/>
        <v>0.12000000000000001</v>
      </c>
      <c r="I74" s="5">
        <f t="shared" si="38"/>
        <v>1.1200000000000001</v>
      </c>
      <c r="J74">
        <f t="shared" si="39"/>
        <v>0.89285714285714279</v>
      </c>
      <c r="K74">
        <f t="shared" si="47"/>
        <v>3.2027304614415652E-4</v>
      </c>
      <c r="L74" s="2">
        <v>71</v>
      </c>
      <c r="M74" s="6">
        <v>0.21714087100000001</v>
      </c>
      <c r="Q74" s="4">
        <f t="shared" si="48"/>
        <v>12.5</v>
      </c>
      <c r="R74">
        <f t="shared" si="27"/>
        <v>2000000</v>
      </c>
      <c r="S74">
        <f t="shared" si="28"/>
        <v>433.50716513467887</v>
      </c>
      <c r="U74">
        <f t="shared" si="40"/>
        <v>0.21714087100000001</v>
      </c>
      <c r="V74">
        <f t="shared" si="41"/>
        <v>0.01</v>
      </c>
      <c r="W74">
        <f t="shared" si="42"/>
        <v>9.474474441994965E-2</v>
      </c>
      <c r="X74">
        <f t="shared" si="43"/>
        <v>2.0572956326020259E-2</v>
      </c>
      <c r="Y74">
        <f t="shared" si="44"/>
        <v>9.4744744419949655E-4</v>
      </c>
      <c r="Z74">
        <f t="shared" si="45"/>
        <v>7.3224340649729894E-2</v>
      </c>
      <c r="AB74">
        <f t="shared" si="46"/>
        <v>46.790327117309495</v>
      </c>
      <c r="AC74">
        <f t="shared" si="29"/>
        <v>31.743276333920434</v>
      </c>
      <c r="AE74">
        <f t="shared" si="30"/>
        <v>0</v>
      </c>
      <c r="AF74">
        <f t="shared" si="31"/>
        <v>0</v>
      </c>
      <c r="AG74">
        <f t="shared" si="31"/>
        <v>-0.91530425812162364</v>
      </c>
      <c r="AH74">
        <f t="shared" si="32"/>
        <v>-41145.912652040519</v>
      </c>
      <c r="AI74">
        <f t="shared" si="33"/>
        <v>-41146.827956298643</v>
      </c>
      <c r="AJ74">
        <f t="shared" si="34"/>
        <v>15.047050783389061</v>
      </c>
      <c r="AK74">
        <f t="shared" si="49"/>
        <v>3.2753228982116651</v>
      </c>
      <c r="AL74">
        <f t="shared" si="35"/>
        <v>-41128.505582617043</v>
      </c>
      <c r="AN74">
        <f t="shared" si="36"/>
        <v>0</v>
      </c>
      <c r="AO74">
        <f t="shared" si="36"/>
        <v>0</v>
      </c>
      <c r="AP74">
        <f t="shared" si="36"/>
        <v>-2.931472828973297E-4</v>
      </c>
      <c r="AQ74">
        <f t="shared" si="36"/>
        <v>-13.177926781450406</v>
      </c>
      <c r="AR74">
        <f t="shared" si="36"/>
        <v>-13.178219928733304</v>
      </c>
      <c r="AS74">
        <f t="shared" si="36"/>
        <v>4.8191647898818309E-3</v>
      </c>
      <c r="AT74">
        <f t="shared" si="36"/>
        <v>1.0489976417159571E-3</v>
      </c>
      <c r="AU74">
        <f t="shared" si="23"/>
        <v>-13.172351766301707</v>
      </c>
      <c r="AW74">
        <v>71</v>
      </c>
      <c r="AX74">
        <f>IF(Z74&gt;0, (R74*SUMPRODUCT(K74:$K$98, X74:$X$98)-K74*$AZ$3)/Z74, 0)</f>
        <v>433.50716513467887</v>
      </c>
    </row>
    <row r="75" spans="5:50" x14ac:dyDescent="0.25">
      <c r="E75">
        <v>2075</v>
      </c>
      <c r="F75" s="5">
        <f>EconomicRates!C115</f>
        <v>3.5571999999999999E-2</v>
      </c>
      <c r="G75" s="5">
        <f>EconomicRates!D115</f>
        <v>7.0000000000000007E-2</v>
      </c>
      <c r="H75" s="5">
        <f t="shared" si="37"/>
        <v>0.12000000000000001</v>
      </c>
      <c r="I75" s="5">
        <f t="shared" si="38"/>
        <v>1.1200000000000001</v>
      </c>
      <c r="J75">
        <f t="shared" si="39"/>
        <v>0.89285714285714279</v>
      </c>
      <c r="K75">
        <f t="shared" si="47"/>
        <v>2.8595807691442546E-4</v>
      </c>
      <c r="L75" s="2">
        <v>72</v>
      </c>
      <c r="M75" s="6">
        <v>0.240684854</v>
      </c>
      <c r="Q75" s="4">
        <f t="shared" si="48"/>
        <v>12.5</v>
      </c>
      <c r="R75">
        <f t="shared" si="27"/>
        <v>2000000</v>
      </c>
      <c r="S75">
        <f t="shared" si="28"/>
        <v>364.65509196788287</v>
      </c>
      <c r="U75">
        <f t="shared" si="40"/>
        <v>0.240684854</v>
      </c>
      <c r="V75">
        <f t="shared" si="41"/>
        <v>0.01</v>
      </c>
      <c r="W75">
        <f t="shared" si="42"/>
        <v>7.3224340649729894E-2</v>
      </c>
      <c r="X75">
        <f t="shared" si="43"/>
        <v>1.7623989738526503E-2</v>
      </c>
      <c r="Y75">
        <f t="shared" si="44"/>
        <v>7.3224340649729897E-4</v>
      </c>
      <c r="Z75">
        <f t="shared" si="45"/>
        <v>5.4868107504706089E-2</v>
      </c>
      <c r="AB75">
        <f t="shared" si="46"/>
        <v>31.743276333920434</v>
      </c>
      <c r="AC75">
        <f t="shared" si="29"/>
        <v>20.007934788232284</v>
      </c>
      <c r="AE75">
        <f t="shared" si="30"/>
        <v>0</v>
      </c>
      <c r="AF75">
        <f t="shared" si="31"/>
        <v>0</v>
      </c>
      <c r="AG75">
        <f t="shared" si="31"/>
        <v>-0.68585134380882606</v>
      </c>
      <c r="AH75">
        <f t="shared" si="32"/>
        <v>-35247.979477053006</v>
      </c>
      <c r="AI75">
        <f t="shared" si="33"/>
        <v>-35248.665328396812</v>
      </c>
      <c r="AJ75">
        <f t="shared" si="34"/>
        <v>11.735341545688151</v>
      </c>
      <c r="AK75">
        <f t="shared" si="49"/>
        <v>2.2220293433744307</v>
      </c>
      <c r="AL75">
        <f t="shared" si="35"/>
        <v>-35234.707957507751</v>
      </c>
      <c r="AN75">
        <f t="shared" si="36"/>
        <v>0</v>
      </c>
      <c r="AO75">
        <f t="shared" si="36"/>
        <v>0</v>
      </c>
      <c r="AP75">
        <f t="shared" si="36"/>
        <v>-1.9612473132474633E-4</v>
      </c>
      <c r="AQ75">
        <f t="shared" si="36"/>
        <v>-10.079444426377213</v>
      </c>
      <c r="AR75">
        <f t="shared" si="36"/>
        <v>-10.079640551108538</v>
      </c>
      <c r="AS75">
        <f t="shared" si="36"/>
        <v>3.3558157003389447E-3</v>
      </c>
      <c r="AT75">
        <f t="shared" si="36"/>
        <v>6.3540723787877576E-4</v>
      </c>
      <c r="AU75">
        <f t="shared" si="23"/>
        <v>-10.07564932817032</v>
      </c>
      <c r="AW75">
        <v>72</v>
      </c>
      <c r="AX75">
        <f>IF(Z75&gt;0, (R75*SUMPRODUCT(K75:$K$98, X75:$X$98)-K75*$AZ$3)/Z75, 0)</f>
        <v>364.65509196788287</v>
      </c>
    </row>
    <row r="76" spans="5:50" x14ac:dyDescent="0.25">
      <c r="E76">
        <v>2076</v>
      </c>
      <c r="F76" s="5">
        <f>EconomicRates!C116</f>
        <v>3.5571999999999999E-2</v>
      </c>
      <c r="G76" s="5">
        <f>EconomicRates!D116</f>
        <v>7.0000000000000007E-2</v>
      </c>
      <c r="H76" s="5">
        <f t="shared" si="37"/>
        <v>0.12000000000000001</v>
      </c>
      <c r="I76" s="5">
        <f t="shared" si="38"/>
        <v>1.1200000000000001</v>
      </c>
      <c r="J76">
        <f t="shared" si="39"/>
        <v>0.89285714285714279</v>
      </c>
      <c r="K76">
        <f t="shared" si="47"/>
        <v>2.55319711530737E-4</v>
      </c>
      <c r="L76" s="2">
        <v>73</v>
      </c>
      <c r="M76" s="6">
        <v>0.26560892699999999</v>
      </c>
      <c r="Q76" s="4">
        <f t="shared" si="48"/>
        <v>12.5</v>
      </c>
      <c r="R76">
        <f t="shared" si="27"/>
        <v>2000000</v>
      </c>
      <c r="S76">
        <f t="shared" si="28"/>
        <v>282.20505536889192</v>
      </c>
      <c r="U76">
        <f t="shared" si="40"/>
        <v>0.26560892699999999</v>
      </c>
      <c r="V76">
        <f t="shared" si="41"/>
        <v>0.01</v>
      </c>
      <c r="W76">
        <f t="shared" si="42"/>
        <v>5.4868107504706089E-2</v>
      </c>
      <c r="X76">
        <f t="shared" si="43"/>
        <v>1.4573459160845631E-2</v>
      </c>
      <c r="Y76">
        <f t="shared" si="44"/>
        <v>5.4868107504706088E-4</v>
      </c>
      <c r="Z76">
        <f t="shared" si="45"/>
        <v>3.9745967268813395E-2</v>
      </c>
      <c r="AB76">
        <f t="shared" si="46"/>
        <v>20.007934788232284</v>
      </c>
      <c r="AC76">
        <f t="shared" si="29"/>
        <v>11.21651289378565</v>
      </c>
      <c r="AE76">
        <f t="shared" si="30"/>
        <v>0</v>
      </c>
      <c r="AF76">
        <f t="shared" si="31"/>
        <v>0</v>
      </c>
      <c r="AG76">
        <f t="shared" si="31"/>
        <v>-0.49682459086016745</v>
      </c>
      <c r="AH76">
        <f t="shared" si="32"/>
        <v>-29146.918321691261</v>
      </c>
      <c r="AI76">
        <f t="shared" si="33"/>
        <v>-29147.415146282121</v>
      </c>
      <c r="AJ76">
        <f t="shared" si="34"/>
        <v>8.7914218944466338</v>
      </c>
      <c r="AK76">
        <f t="shared" si="49"/>
        <v>1.4005554351762599</v>
      </c>
      <c r="AL76">
        <f t="shared" si="35"/>
        <v>-29137.2231689525</v>
      </c>
      <c r="AN76">
        <f t="shared" si="36"/>
        <v>0</v>
      </c>
      <c r="AO76">
        <f t="shared" si="36"/>
        <v>0</v>
      </c>
      <c r="AP76">
        <f t="shared" si="36"/>
        <v>-1.2684911121979439E-4</v>
      </c>
      <c r="AQ76">
        <f t="shared" si="36"/>
        <v>-7.4417827779041659</v>
      </c>
      <c r="AR76">
        <f t="shared" si="36"/>
        <v>-7.4419096270153853</v>
      </c>
      <c r="AS76">
        <f t="shared" si="36"/>
        <v>2.2446233020351198E-3</v>
      </c>
      <c r="AT76">
        <f t="shared" si="36"/>
        <v>3.5758940969200852E-4</v>
      </c>
      <c r="AU76">
        <f t="shared" si="23"/>
        <v>-7.4393074143036584</v>
      </c>
      <c r="AW76">
        <v>73</v>
      </c>
      <c r="AX76">
        <f>IF(Z76&gt;0, (R76*SUMPRODUCT(K76:$K$98, X76:$X$98)-K76*$AZ$3)/Z76, 0)</f>
        <v>282.20505536889192</v>
      </c>
    </row>
    <row r="77" spans="5:50" x14ac:dyDescent="0.25">
      <c r="E77">
        <v>2077</v>
      </c>
      <c r="F77" s="5">
        <f>EconomicRates!C117</f>
        <v>3.5571999999999999E-2</v>
      </c>
      <c r="G77" s="5">
        <f>EconomicRates!D117</f>
        <v>7.0000000000000007E-2</v>
      </c>
      <c r="H77" s="5">
        <f t="shared" si="37"/>
        <v>0.12000000000000001</v>
      </c>
      <c r="I77" s="5">
        <f t="shared" si="38"/>
        <v>1.1200000000000001</v>
      </c>
      <c r="J77">
        <f t="shared" si="39"/>
        <v>0.89285714285714279</v>
      </c>
      <c r="K77">
        <f t="shared" si="47"/>
        <v>2.2796402815244374E-4</v>
      </c>
      <c r="L77" s="2">
        <v>74</v>
      </c>
      <c r="M77" s="6">
        <v>0.29099302900000001</v>
      </c>
      <c r="Q77" s="4">
        <f t="shared" si="48"/>
        <v>12.5</v>
      </c>
      <c r="R77">
        <f t="shared" si="27"/>
        <v>2000000</v>
      </c>
      <c r="S77">
        <f t="shared" si="28"/>
        <v>177.25954575740136</v>
      </c>
      <c r="U77">
        <f t="shared" si="40"/>
        <v>0.29099302900000001</v>
      </c>
      <c r="V77">
        <f t="shared" si="41"/>
        <v>0.01</v>
      </c>
      <c r="W77">
        <f t="shared" si="42"/>
        <v>3.9745967268813395E-2</v>
      </c>
      <c r="X77">
        <f t="shared" si="43"/>
        <v>1.1565799406086867E-2</v>
      </c>
      <c r="Y77">
        <f t="shared" si="44"/>
        <v>3.9745967268813395E-4</v>
      </c>
      <c r="Z77">
        <f t="shared" si="45"/>
        <v>2.7782708190038394E-2</v>
      </c>
      <c r="AB77">
        <f t="shared" si="46"/>
        <v>11.21651289378565</v>
      </c>
      <c r="AC77">
        <f t="shared" si="29"/>
        <v>4.9247502336766402</v>
      </c>
      <c r="AE77">
        <f t="shared" si="30"/>
        <v>0</v>
      </c>
      <c r="AF77">
        <f t="shared" si="31"/>
        <v>0</v>
      </c>
      <c r="AG77">
        <f t="shared" si="31"/>
        <v>-0.34728385237547993</v>
      </c>
      <c r="AH77">
        <f t="shared" si="32"/>
        <v>-23131.598812173735</v>
      </c>
      <c r="AI77">
        <f t="shared" si="33"/>
        <v>-23131.946096026109</v>
      </c>
      <c r="AJ77">
        <f t="shared" si="34"/>
        <v>6.2917626601090095</v>
      </c>
      <c r="AK77">
        <f t="shared" si="49"/>
        <v>0.78515590256499557</v>
      </c>
      <c r="AL77">
        <f t="shared" si="35"/>
        <v>-23124.869177463435</v>
      </c>
      <c r="AN77">
        <f t="shared" si="36"/>
        <v>0</v>
      </c>
      <c r="AO77">
        <f t="shared" si="36"/>
        <v>0</v>
      </c>
      <c r="AP77">
        <f t="shared" si="36"/>
        <v>-7.9168225899813028E-5</v>
      </c>
      <c r="AQ77">
        <f t="shared" si="36"/>
        <v>-5.2731724428294076</v>
      </c>
      <c r="AR77">
        <f t="shared" si="36"/>
        <v>-5.2732516110553069</v>
      </c>
      <c r="AS77">
        <f t="shared" si="36"/>
        <v>1.4342955601775846E-3</v>
      </c>
      <c r="AT77">
        <f t="shared" si="36"/>
        <v>1.7898730227638402E-4</v>
      </c>
      <c r="AU77">
        <f t="shared" si="23"/>
        <v>-5.2716383281928527</v>
      </c>
      <c r="AW77">
        <v>74</v>
      </c>
      <c r="AX77">
        <f>IF(Z77&gt;0, (R77*SUMPRODUCT(K77:$K$98, X77:$X$98)-K77*$AZ$3)/Z77, 0)</f>
        <v>177.25954575740136</v>
      </c>
    </row>
    <row r="78" spans="5:50" x14ac:dyDescent="0.25">
      <c r="E78">
        <v>2078</v>
      </c>
      <c r="F78" s="5">
        <f>EconomicRates!C118</f>
        <v>3.5571999999999999E-2</v>
      </c>
      <c r="G78" s="5">
        <f>EconomicRates!D118</f>
        <v>7.0000000000000007E-2</v>
      </c>
      <c r="H78" s="5">
        <f t="shared" si="37"/>
        <v>0.12000000000000001</v>
      </c>
      <c r="I78" s="5">
        <f t="shared" si="38"/>
        <v>1.1200000000000001</v>
      </c>
      <c r="J78">
        <f t="shared" si="39"/>
        <v>0.89285714285714279</v>
      </c>
      <c r="K78">
        <f t="shared" si="47"/>
        <v>2.0353931085039618E-4</v>
      </c>
      <c r="L78" s="2">
        <v>75</v>
      </c>
      <c r="M78" s="6">
        <v>0.31752069599999999</v>
      </c>
      <c r="Q78" s="4">
        <f t="shared" si="48"/>
        <v>12.5</v>
      </c>
      <c r="R78">
        <f t="shared" si="27"/>
        <v>2000000</v>
      </c>
      <c r="S78">
        <f t="shared" si="28"/>
        <v>36.3095172158095</v>
      </c>
      <c r="U78">
        <f t="shared" si="40"/>
        <v>0.31752069599999999</v>
      </c>
      <c r="V78">
        <f t="shared" si="41"/>
        <v>0.01</v>
      </c>
      <c r="W78">
        <f t="shared" si="42"/>
        <v>2.7782708190038394E-2</v>
      </c>
      <c r="X78">
        <f t="shared" si="43"/>
        <v>8.8215848412658907E-3</v>
      </c>
      <c r="Y78">
        <f t="shared" si="44"/>
        <v>2.7782708190038396E-4</v>
      </c>
      <c r="Z78">
        <f t="shared" si="45"/>
        <v>1.868329626687212E-2</v>
      </c>
      <c r="AB78">
        <f t="shared" si="46"/>
        <v>4.9247502336766402</v>
      </c>
      <c r="AC78">
        <f t="shared" si="29"/>
        <v>0.67838146745006256</v>
      </c>
      <c r="AE78">
        <f t="shared" si="30"/>
        <v>0</v>
      </c>
      <c r="AF78">
        <f t="shared" si="31"/>
        <v>0</v>
      </c>
      <c r="AG78">
        <f t="shared" si="31"/>
        <v>-0.2335412033359015</v>
      </c>
      <c r="AH78">
        <f t="shared" si="32"/>
        <v>-17643.169682531781</v>
      </c>
      <c r="AI78">
        <f t="shared" si="33"/>
        <v>-17643.403223735117</v>
      </c>
      <c r="AJ78">
        <f t="shared" si="34"/>
        <v>4.2463687662265777</v>
      </c>
      <c r="AK78">
        <f t="shared" si="49"/>
        <v>0.34473251635736485</v>
      </c>
      <c r="AL78">
        <f t="shared" si="35"/>
        <v>-17638.812122452531</v>
      </c>
      <c r="AN78">
        <f t="shared" si="36"/>
        <v>0</v>
      </c>
      <c r="AO78">
        <f t="shared" si="36"/>
        <v>0</v>
      </c>
      <c r="AP78">
        <f t="shared" si="36"/>
        <v>-4.7534815582161637E-5</v>
      </c>
      <c r="AQ78">
        <f t="shared" si="36"/>
        <v>-3.5910785983991218</v>
      </c>
      <c r="AR78">
        <f t="shared" si="36"/>
        <v>-3.5911261332147042</v>
      </c>
      <c r="AS78">
        <f t="shared" si="36"/>
        <v>8.6430297229440466E-4</v>
      </c>
      <c r="AT78">
        <f t="shared" si="36"/>
        <v>7.0166618807100971E-5</v>
      </c>
      <c r="AU78">
        <f t="shared" si="23"/>
        <v>-3.5901916636236022</v>
      </c>
      <c r="AW78">
        <v>75</v>
      </c>
      <c r="AX78">
        <f>IF(Z78&gt;0, (R78*SUMPRODUCT(K78:$K$98, X78:$X$98)-K78*$AZ$3)/Z78, 0)</f>
        <v>36.3095172158095</v>
      </c>
    </row>
    <row r="79" spans="5:50" x14ac:dyDescent="0.25">
      <c r="E79">
        <v>2079</v>
      </c>
      <c r="F79" s="5">
        <f>EconomicRates!C119</f>
        <v>3.5571999999999999E-2</v>
      </c>
      <c r="G79" s="5">
        <f>EconomicRates!D119</f>
        <v>7.0000000000000007E-2</v>
      </c>
      <c r="H79" s="5">
        <f t="shared" si="37"/>
        <v>0.12000000000000001</v>
      </c>
      <c r="I79" s="5">
        <f t="shared" si="38"/>
        <v>1.1200000000000001</v>
      </c>
      <c r="J79">
        <f t="shared" si="39"/>
        <v>0.89285714285714279</v>
      </c>
      <c r="K79">
        <f t="shared" si="47"/>
        <v>1.8173152754499659E-4</v>
      </c>
      <c r="L79" s="2">
        <v>76</v>
      </c>
      <c r="M79" s="6">
        <v>0.344227385</v>
      </c>
      <c r="Q79" s="4">
        <f t="shared" si="48"/>
        <v>12.5</v>
      </c>
      <c r="R79">
        <f t="shared" si="27"/>
        <v>2000000</v>
      </c>
      <c r="S79">
        <f t="shared" si="28"/>
        <v>-165.42739210667858</v>
      </c>
      <c r="U79">
        <f t="shared" si="40"/>
        <v>0.344227385</v>
      </c>
      <c r="V79">
        <f t="shared" si="41"/>
        <v>0.01</v>
      </c>
      <c r="W79">
        <f t="shared" si="42"/>
        <v>1.868329626687212E-2</v>
      </c>
      <c r="X79">
        <f t="shared" si="43"/>
        <v>6.4313022171256524E-3</v>
      </c>
      <c r="Y79">
        <f t="shared" si="44"/>
        <v>1.8683296266872122E-4</v>
      </c>
      <c r="Z79">
        <f t="shared" si="45"/>
        <v>1.2065161087077747E-2</v>
      </c>
      <c r="AB79">
        <f t="shared" si="46"/>
        <v>0.67838146745006256</v>
      </c>
      <c r="AC79">
        <f t="shared" si="29"/>
        <v>-1.9959081339822509</v>
      </c>
      <c r="AE79">
        <f t="shared" si="30"/>
        <v>0</v>
      </c>
      <c r="AF79">
        <f t="shared" si="31"/>
        <v>0</v>
      </c>
      <c r="AG79">
        <f t="shared" si="31"/>
        <v>-0.15081451358847184</v>
      </c>
      <c r="AH79">
        <f t="shared" si="32"/>
        <v>-12862.604434251305</v>
      </c>
      <c r="AI79">
        <f t="shared" si="33"/>
        <v>-12862.755248764894</v>
      </c>
      <c r="AJ79">
        <f t="shared" si="34"/>
        <v>2.6742896014323136</v>
      </c>
      <c r="AK79">
        <f t="shared" si="49"/>
        <v>4.7486702721504383E-2</v>
      </c>
      <c r="AL79">
        <f t="shared" si="35"/>
        <v>-12860.033472460738</v>
      </c>
      <c r="AN79">
        <f t="shared" si="36"/>
        <v>0</v>
      </c>
      <c r="AO79">
        <f t="shared" si="36"/>
        <v>0</v>
      </c>
      <c r="AP79">
        <f t="shared" si="36"/>
        <v>-2.7407751930388631E-5</v>
      </c>
      <c r="AQ79">
        <f t="shared" si="36"/>
        <v>-2.3375407520435365</v>
      </c>
      <c r="AR79">
        <f t="shared" si="36"/>
        <v>-2.3375681597954667</v>
      </c>
      <c r="AS79">
        <f t="shared" si="36"/>
        <v>4.8600273436599447E-4</v>
      </c>
      <c r="AT79">
        <f t="shared" si="36"/>
        <v>8.6298310236541385E-6</v>
      </c>
      <c r="AU79">
        <f t="shared" si="23"/>
        <v>-2.3370735272300767</v>
      </c>
      <c r="AW79">
        <v>76</v>
      </c>
      <c r="AX79">
        <f>IF(Z79&gt;0, (R79*SUMPRODUCT(K79:$K$98, X79:$X$98)-K79*$AZ$3)/Z79, 0)</f>
        <v>-165.42739210667858</v>
      </c>
    </row>
    <row r="80" spans="5:50" x14ac:dyDescent="0.25">
      <c r="E80">
        <v>2080</v>
      </c>
      <c r="F80" s="5">
        <f>EconomicRates!C120</f>
        <v>3.5571999999999999E-2</v>
      </c>
      <c r="G80" s="5">
        <f>EconomicRates!D120</f>
        <v>7.0000000000000007E-2</v>
      </c>
      <c r="H80" s="5">
        <f t="shared" si="37"/>
        <v>0.12000000000000001</v>
      </c>
      <c r="I80" s="5">
        <f t="shared" si="38"/>
        <v>1.1200000000000001</v>
      </c>
      <c r="J80">
        <f t="shared" si="39"/>
        <v>0.89285714285714279</v>
      </c>
      <c r="K80">
        <f t="shared" si="47"/>
        <v>1.6226029245088979E-4</v>
      </c>
      <c r="L80" s="2">
        <v>77</v>
      </c>
      <c r="M80" s="6">
        <v>0.370496828</v>
      </c>
      <c r="Q80" s="4">
        <f t="shared" si="48"/>
        <v>12.5</v>
      </c>
      <c r="R80">
        <f t="shared" si="27"/>
        <v>2000000</v>
      </c>
      <c r="S80">
        <f t="shared" si="28"/>
        <v>-470.25643061925672</v>
      </c>
      <c r="U80">
        <f t="shared" si="40"/>
        <v>0.370496828</v>
      </c>
      <c r="V80">
        <f t="shared" si="41"/>
        <v>0.01</v>
      </c>
      <c r="W80">
        <f t="shared" si="42"/>
        <v>1.2065161087077747E-2</v>
      </c>
      <c r="X80">
        <f t="shared" si="43"/>
        <v>4.4701039120713373E-3</v>
      </c>
      <c r="Y80">
        <f t="shared" si="44"/>
        <v>1.2065161087077747E-4</v>
      </c>
      <c r="Z80">
        <f t="shared" si="45"/>
        <v>7.4744055641356322E-3</v>
      </c>
      <c r="AB80">
        <f t="shared" si="46"/>
        <v>-1.9959081339822509</v>
      </c>
      <c r="AC80">
        <f t="shared" si="29"/>
        <v>-3.5148872815911343</v>
      </c>
      <c r="AE80">
        <f t="shared" si="30"/>
        <v>0</v>
      </c>
      <c r="AF80">
        <f t="shared" si="31"/>
        <v>0</v>
      </c>
      <c r="AG80">
        <f t="shared" si="31"/>
        <v>-9.3430069551695402E-2</v>
      </c>
      <c r="AH80">
        <f t="shared" si="32"/>
        <v>-8940.2078241426752</v>
      </c>
      <c r="AI80">
        <f t="shared" si="33"/>
        <v>-8940.3012542122269</v>
      </c>
      <c r="AJ80">
        <f t="shared" si="34"/>
        <v>1.5189791476088834</v>
      </c>
      <c r="AK80">
        <f t="shared" si="49"/>
        <v>-0.13971356937875756</v>
      </c>
      <c r="AL80">
        <f t="shared" si="35"/>
        <v>-8938.9219886339961</v>
      </c>
      <c r="AN80">
        <f t="shared" si="36"/>
        <v>0</v>
      </c>
      <c r="AO80">
        <f t="shared" si="36"/>
        <v>0</v>
      </c>
      <c r="AP80">
        <f t="shared" si="36"/>
        <v>-1.5159990409165071E-5</v>
      </c>
      <c r="AQ80">
        <f t="shared" si="36"/>
        <v>-1.4506407361171236</v>
      </c>
      <c r="AR80">
        <f t="shared" si="36"/>
        <v>-1.4506558961075326</v>
      </c>
      <c r="AS80">
        <f t="shared" si="36"/>
        <v>2.464700007178207E-4</v>
      </c>
      <c r="AT80">
        <f t="shared" si="36"/>
        <v>-2.2669964626754883E-5</v>
      </c>
      <c r="AU80">
        <f t="shared" si="23"/>
        <v>-1.4504320960714416</v>
      </c>
      <c r="AW80">
        <v>77</v>
      </c>
      <c r="AX80">
        <f>IF(Z80&gt;0, (R80*SUMPRODUCT(K80:$K$98, X80:$X$98)-K80*$AZ$3)/Z80, 0)</f>
        <v>-470.25643061925672</v>
      </c>
    </row>
    <row r="81" spans="5:50" x14ac:dyDescent="0.25">
      <c r="E81">
        <v>2081</v>
      </c>
      <c r="F81" s="5">
        <f>EconomicRates!C121</f>
        <v>3.5571999999999999E-2</v>
      </c>
      <c r="G81" s="5">
        <f>EconomicRates!D121</f>
        <v>7.0000000000000007E-2</v>
      </c>
      <c r="H81" s="5">
        <f t="shared" si="37"/>
        <v>0.12000000000000001</v>
      </c>
      <c r="I81" s="5">
        <f t="shared" si="38"/>
        <v>1.1200000000000001</v>
      </c>
      <c r="J81">
        <f t="shared" si="39"/>
        <v>0.89285714285714279</v>
      </c>
      <c r="K81">
        <f t="shared" si="47"/>
        <v>1.4487526111686588E-4</v>
      </c>
      <c r="L81" s="2">
        <v>78</v>
      </c>
      <c r="M81" s="6">
        <v>0.397394472</v>
      </c>
      <c r="Q81" s="4">
        <f t="shared" si="48"/>
        <v>12.5</v>
      </c>
      <c r="R81">
        <f t="shared" si="27"/>
        <v>2000000</v>
      </c>
      <c r="S81">
        <f t="shared" si="28"/>
        <v>-956.04240891674226</v>
      </c>
      <c r="U81">
        <f t="shared" si="40"/>
        <v>0.397394472</v>
      </c>
      <c r="V81">
        <f t="shared" si="41"/>
        <v>0.01</v>
      </c>
      <c r="W81">
        <f t="shared" si="42"/>
        <v>7.4744055641356322E-3</v>
      </c>
      <c r="X81">
        <f t="shared" si="43"/>
        <v>2.9702874526735417E-3</v>
      </c>
      <c r="Y81">
        <f t="shared" si="44"/>
        <v>7.4744055641356324E-5</v>
      </c>
      <c r="Z81">
        <f t="shared" si="45"/>
        <v>4.429374055820735E-3</v>
      </c>
      <c r="AB81">
        <f t="shared" si="46"/>
        <v>-3.5148872815911343</v>
      </c>
      <c r="AC81">
        <f t="shared" si="29"/>
        <v>-4.2346694423201763</v>
      </c>
      <c r="AE81">
        <f t="shared" si="30"/>
        <v>0</v>
      </c>
      <c r="AF81">
        <f t="shared" si="31"/>
        <v>0</v>
      </c>
      <c r="AG81">
        <f t="shared" si="31"/>
        <v>-5.5367175697759188E-2</v>
      </c>
      <c r="AH81">
        <f t="shared" si="32"/>
        <v>-5940.5749053470836</v>
      </c>
      <c r="AI81">
        <f t="shared" si="33"/>
        <v>-5940.6302725227815</v>
      </c>
      <c r="AJ81">
        <f t="shared" si="34"/>
        <v>0.719782160729042</v>
      </c>
      <c r="AK81">
        <f t="shared" si="49"/>
        <v>-0.24604210971137944</v>
      </c>
      <c r="AL81">
        <f t="shared" si="35"/>
        <v>-5940.156532471764</v>
      </c>
      <c r="AN81">
        <f t="shared" si="36"/>
        <v>0</v>
      </c>
      <c r="AO81">
        <f t="shared" si="36"/>
        <v>0</v>
      </c>
      <c r="AP81">
        <f t="shared" si="36"/>
        <v>-8.021334036516253E-6</v>
      </c>
      <c r="AQ81">
        <f t="shared" si="36"/>
        <v>-0.8606423405964595</v>
      </c>
      <c r="AR81">
        <f t="shared" si="36"/>
        <v>-0.86065036193049604</v>
      </c>
      <c r="AS81">
        <f t="shared" si="36"/>
        <v>1.0427862848288189E-4</v>
      </c>
      <c r="AT81">
        <f t="shared" si="36"/>
        <v>-3.5645414890180657E-5</v>
      </c>
      <c r="AU81">
        <f t="shared" si="23"/>
        <v>-0.86058172871690342</v>
      </c>
      <c r="AW81">
        <v>78</v>
      </c>
      <c r="AX81">
        <f>IF(Z81&gt;0, (R81*SUMPRODUCT(K81:$K$98, X81:$X$98)-K81*$AZ$3)/Z81, 0)</f>
        <v>-956.04240891674226</v>
      </c>
    </row>
    <row r="82" spans="5:50" x14ac:dyDescent="0.25">
      <c r="E82">
        <v>2082</v>
      </c>
      <c r="F82" s="5">
        <f>EconomicRates!C122</f>
        <v>3.5571999999999999E-2</v>
      </c>
      <c r="G82" s="5">
        <f>EconomicRates!D122</f>
        <v>7.0000000000000007E-2</v>
      </c>
      <c r="H82" s="5">
        <f t="shared" si="37"/>
        <v>0.12000000000000001</v>
      </c>
      <c r="I82" s="5">
        <f t="shared" si="38"/>
        <v>1.1200000000000001</v>
      </c>
      <c r="J82">
        <f t="shared" si="39"/>
        <v>0.89285714285714279</v>
      </c>
      <c r="K82">
        <f t="shared" si="47"/>
        <v>1.2935291171148737E-4</v>
      </c>
      <c r="L82" s="2">
        <v>79</v>
      </c>
      <c r="M82" s="6">
        <v>0.424762996</v>
      </c>
      <c r="Q82" s="4">
        <f t="shared" si="48"/>
        <v>12.5</v>
      </c>
      <c r="R82">
        <f t="shared" si="27"/>
        <v>2000000</v>
      </c>
      <c r="S82">
        <f t="shared" si="28"/>
        <v>-1774.5157537890072</v>
      </c>
      <c r="U82">
        <f t="shared" si="40"/>
        <v>0.424762996</v>
      </c>
      <c r="V82">
        <f t="shared" si="41"/>
        <v>0.01</v>
      </c>
      <c r="W82">
        <f t="shared" si="42"/>
        <v>4.429374055820735E-3</v>
      </c>
      <c r="X82">
        <f t="shared" si="43"/>
        <v>1.8814341943550867E-3</v>
      </c>
      <c r="Y82">
        <f t="shared" si="44"/>
        <v>4.4293740558207352E-5</v>
      </c>
      <c r="Z82">
        <f t="shared" si="45"/>
        <v>2.5036461209074412E-3</v>
      </c>
      <c r="AB82">
        <f t="shared" si="46"/>
        <v>-4.2346694423201763</v>
      </c>
      <c r="AC82">
        <f t="shared" si="29"/>
        <v>-4.442759483462992</v>
      </c>
      <c r="AE82">
        <f t="shared" si="30"/>
        <v>0</v>
      </c>
      <c r="AF82">
        <f t="shared" si="31"/>
        <v>0</v>
      </c>
      <c r="AG82">
        <f t="shared" si="31"/>
        <v>-3.1295576511343015E-2</v>
      </c>
      <c r="AH82">
        <f t="shared" si="32"/>
        <v>-3762.8683887101733</v>
      </c>
      <c r="AI82">
        <f t="shared" si="33"/>
        <v>-3762.8996842866845</v>
      </c>
      <c r="AJ82">
        <f t="shared" si="34"/>
        <v>0.20809004114281571</v>
      </c>
      <c r="AK82">
        <f t="shared" si="49"/>
        <v>-0.29642686096241239</v>
      </c>
      <c r="AL82">
        <f t="shared" si="35"/>
        <v>-3762.9880211065042</v>
      </c>
      <c r="AN82">
        <f t="shared" si="36"/>
        <v>0</v>
      </c>
      <c r="AO82">
        <f t="shared" si="36"/>
        <v>0</v>
      </c>
      <c r="AP82">
        <f t="shared" si="36"/>
        <v>-4.0481739454318507E-6</v>
      </c>
      <c r="AQ82">
        <f t="shared" si="36"/>
        <v>-0.4867379824667738</v>
      </c>
      <c r="AR82">
        <f t="shared" si="36"/>
        <v>-0.48674203064071919</v>
      </c>
      <c r="AS82">
        <f t="shared" si="36"/>
        <v>2.6917052719986413E-5</v>
      </c>
      <c r="AT82">
        <f t="shared" si="36"/>
        <v>-3.8343677574984275E-5</v>
      </c>
      <c r="AU82">
        <f t="shared" si="23"/>
        <v>-0.48675345726557423</v>
      </c>
      <c r="AW82">
        <v>79</v>
      </c>
      <c r="AX82">
        <f>IF(Z82&gt;0, (R82*SUMPRODUCT(K82:$K$98, X82:$X$98)-K82*$AZ$3)/Z82, 0)</f>
        <v>-1774.5157537890072</v>
      </c>
    </row>
    <row r="83" spans="5:50" x14ac:dyDescent="0.25">
      <c r="E83">
        <v>2083</v>
      </c>
      <c r="F83" s="5">
        <f>EconomicRates!C123</f>
        <v>3.5571999999999999E-2</v>
      </c>
      <c r="G83" s="5">
        <f>EconomicRates!D123</f>
        <v>7.0000000000000007E-2</v>
      </c>
      <c r="H83" s="5">
        <f t="shared" si="37"/>
        <v>0.12000000000000001</v>
      </c>
      <c r="I83" s="5">
        <f t="shared" si="38"/>
        <v>1.1200000000000001</v>
      </c>
      <c r="J83">
        <f t="shared" si="39"/>
        <v>0.89285714285714279</v>
      </c>
      <c r="K83">
        <f t="shared" si="47"/>
        <v>1.1549367117097085E-4</v>
      </c>
      <c r="L83" s="2">
        <v>80</v>
      </c>
      <c r="M83" s="6">
        <v>0.45242554800000001</v>
      </c>
      <c r="Q83" s="4">
        <f t="shared" si="48"/>
        <v>12.5</v>
      </c>
      <c r="R83">
        <f t="shared" si="27"/>
        <v>2000000</v>
      </c>
      <c r="S83">
        <f t="shared" si="28"/>
        <v>-3229.7152721679799</v>
      </c>
      <c r="U83">
        <f t="shared" si="40"/>
        <v>0.45242554800000001</v>
      </c>
      <c r="V83">
        <f t="shared" si="41"/>
        <v>0.01</v>
      </c>
      <c r="W83">
        <f t="shared" si="42"/>
        <v>2.5036461209074412E-3</v>
      </c>
      <c r="X83">
        <f t="shared" si="43"/>
        <v>1.1327134682496234E-3</v>
      </c>
      <c r="Y83">
        <f t="shared" si="44"/>
        <v>2.5036461209074413E-5</v>
      </c>
      <c r="Z83">
        <f t="shared" si="45"/>
        <v>1.3458961914487434E-3</v>
      </c>
      <c r="AB83">
        <f t="shared" si="46"/>
        <v>-4.442759483462992</v>
      </c>
      <c r="AC83">
        <f t="shared" si="29"/>
        <v>-4.3468614842747257</v>
      </c>
      <c r="AE83">
        <f t="shared" si="30"/>
        <v>0</v>
      </c>
      <c r="AF83">
        <f t="shared" si="31"/>
        <v>0</v>
      </c>
      <c r="AG83">
        <f t="shared" si="31"/>
        <v>-1.6823702393109295E-2</v>
      </c>
      <c r="AH83">
        <f t="shared" si="32"/>
        <v>-2265.4269364992465</v>
      </c>
      <c r="AI83">
        <f t="shared" si="33"/>
        <v>-2265.4437602016396</v>
      </c>
      <c r="AJ83">
        <f t="shared" si="34"/>
        <v>-9.5897999188266247E-2</v>
      </c>
      <c r="AK83">
        <f t="shared" si="49"/>
        <v>-0.31099316384240949</v>
      </c>
      <c r="AL83">
        <f t="shared" si="35"/>
        <v>-2265.8506513646703</v>
      </c>
      <c r="AN83">
        <f t="shared" si="36"/>
        <v>0</v>
      </c>
      <c r="AO83">
        <f t="shared" si="36"/>
        <v>0</v>
      </c>
      <c r="AP83">
        <f t="shared" si="36"/>
        <v>-1.9430311520680402E-6</v>
      </c>
      <c r="AQ83">
        <f t="shared" si="36"/>
        <v>-0.26164247366590382</v>
      </c>
      <c r="AR83">
        <f t="shared" si="36"/>
        <v>-0.2616444166970559</v>
      </c>
      <c r="AS83">
        <f t="shared" si="36"/>
        <v>-1.1075611984203651E-5</v>
      </c>
      <c r="AT83">
        <f t="shared" si="36"/>
        <v>-3.5917742201235104E-5</v>
      </c>
      <c r="AU83">
        <f t="shared" si="23"/>
        <v>-0.26169141005124136</v>
      </c>
      <c r="AW83">
        <v>80</v>
      </c>
      <c r="AX83">
        <f>IF(Z83&gt;0, (R83*SUMPRODUCT(K83:$K$98, X83:$X$98)-K83*$AZ$3)/Z83, 0)</f>
        <v>-3229.7152721679799</v>
      </c>
    </row>
    <row r="84" spans="5:50" x14ac:dyDescent="0.25">
      <c r="E84">
        <v>2084</v>
      </c>
      <c r="F84" s="5">
        <f>EconomicRates!C124</f>
        <v>3.5571999999999999E-2</v>
      </c>
      <c r="G84" s="5">
        <f>EconomicRates!D124</f>
        <v>7.0000000000000007E-2</v>
      </c>
      <c r="H84" s="5">
        <f t="shared" si="37"/>
        <v>0.12000000000000001</v>
      </c>
      <c r="I84" s="5">
        <f t="shared" si="38"/>
        <v>1.1200000000000001</v>
      </c>
      <c r="J84">
        <f t="shared" si="39"/>
        <v>0.89285714285714279</v>
      </c>
      <c r="K84">
        <f t="shared" si="47"/>
        <v>1.031193492597954E-4</v>
      </c>
      <c r="L84" s="2">
        <v>81</v>
      </c>
      <c r="M84" s="6">
        <v>0.48020744799999998</v>
      </c>
      <c r="Q84" s="4">
        <f t="shared" si="48"/>
        <v>12.5</v>
      </c>
      <c r="R84">
        <f t="shared" si="27"/>
        <v>2000000</v>
      </c>
      <c r="S84">
        <f t="shared" si="28"/>
        <v>-5958.5006427195849</v>
      </c>
      <c r="U84">
        <f t="shared" si="40"/>
        <v>0.48020744799999998</v>
      </c>
      <c r="V84">
        <f t="shared" si="41"/>
        <v>0.01</v>
      </c>
      <c r="W84">
        <f t="shared" si="42"/>
        <v>1.3458961914487434E-3</v>
      </c>
      <c r="X84">
        <f t="shared" si="43"/>
        <v>6.4630937536852052E-4</v>
      </c>
      <c r="Y84">
        <f t="shared" si="44"/>
        <v>1.3458961914487435E-5</v>
      </c>
      <c r="Z84">
        <f t="shared" si="45"/>
        <v>6.8612785416573546E-4</v>
      </c>
      <c r="AB84">
        <f t="shared" si="46"/>
        <v>-4.3468614842747257</v>
      </c>
      <c r="AC84">
        <f t="shared" si="29"/>
        <v>-4.0882932600343445</v>
      </c>
      <c r="AE84">
        <f t="shared" si="30"/>
        <v>0</v>
      </c>
      <c r="AF84">
        <f t="shared" si="31"/>
        <v>0</v>
      </c>
      <c r="AG84">
        <f t="shared" si="31"/>
        <v>-8.5765981770716936E-3</v>
      </c>
      <c r="AH84">
        <f t="shared" si="32"/>
        <v>-1292.618750737041</v>
      </c>
      <c r="AI84">
        <f t="shared" si="33"/>
        <v>-1292.6273273352181</v>
      </c>
      <c r="AJ84">
        <f t="shared" si="34"/>
        <v>-0.25856822424038128</v>
      </c>
      <c r="AK84">
        <f t="shared" si="49"/>
        <v>-0.30428030389923083</v>
      </c>
      <c r="AL84">
        <f t="shared" si="35"/>
        <v>-1293.1901758633578</v>
      </c>
      <c r="AN84">
        <f t="shared" si="36"/>
        <v>0</v>
      </c>
      <c r="AO84">
        <f t="shared" si="36"/>
        <v>0</v>
      </c>
      <c r="AP84">
        <f t="shared" si="36"/>
        <v>-8.8441322288238054E-7</v>
      </c>
      <c r="AQ84">
        <f t="shared" si="36"/>
        <v>-0.13329400441701333</v>
      </c>
      <c r="AR84">
        <f t="shared" si="36"/>
        <v>-0.13329488883023621</v>
      </c>
      <c r="AS84">
        <f t="shared" si="36"/>
        <v>-2.6663387022928972E-5</v>
      </c>
      <c r="AT84">
        <f t="shared" si="36"/>
        <v>-3.1377186930661469E-5</v>
      </c>
      <c r="AU84">
        <f t="shared" si="23"/>
        <v>-0.13335292940418983</v>
      </c>
      <c r="AW84">
        <v>81</v>
      </c>
      <c r="AX84">
        <f>IF(Z84&gt;0, (R84*SUMPRODUCT(K84:$K$98, X84:$X$98)-K84*$AZ$3)/Z84, 0)</f>
        <v>-5958.5006427195849</v>
      </c>
    </row>
    <row r="85" spans="5:50" x14ac:dyDescent="0.25">
      <c r="E85">
        <v>2085</v>
      </c>
      <c r="F85" s="5">
        <f>EconomicRates!C125</f>
        <v>3.5571999999999999E-2</v>
      </c>
      <c r="G85" s="5">
        <f>EconomicRates!D125</f>
        <v>7.0000000000000007E-2</v>
      </c>
      <c r="H85" s="5">
        <f t="shared" si="37"/>
        <v>0.12000000000000001</v>
      </c>
      <c r="I85" s="5">
        <f t="shared" si="38"/>
        <v>1.1200000000000001</v>
      </c>
      <c r="J85">
        <f t="shared" si="39"/>
        <v>0.89285714285714279</v>
      </c>
      <c r="K85">
        <f t="shared" si="47"/>
        <v>9.207084755338875E-5</v>
      </c>
      <c r="L85" s="2">
        <v>82</v>
      </c>
      <c r="M85" s="6">
        <v>0.508136904</v>
      </c>
      <c r="Q85" s="4">
        <f t="shared" si="48"/>
        <v>12.5</v>
      </c>
      <c r="R85">
        <f t="shared" si="27"/>
        <v>2000000</v>
      </c>
      <c r="S85">
        <f t="shared" si="28"/>
        <v>-11363.852538921472</v>
      </c>
      <c r="U85">
        <f t="shared" si="40"/>
        <v>0.508136904</v>
      </c>
      <c r="V85">
        <f t="shared" si="41"/>
        <v>0.01</v>
      </c>
      <c r="W85">
        <f t="shared" si="42"/>
        <v>6.8612785416573546E-4</v>
      </c>
      <c r="X85">
        <f t="shared" si="43"/>
        <v>3.4864688356394031E-4</v>
      </c>
      <c r="Y85">
        <f t="shared" si="44"/>
        <v>6.861278541657355E-6</v>
      </c>
      <c r="Z85">
        <f t="shared" si="45"/>
        <v>3.3061969206013781E-4</v>
      </c>
      <c r="AB85">
        <f t="shared" si="46"/>
        <v>-4.0882932600343445</v>
      </c>
      <c r="AC85">
        <f t="shared" si="29"/>
        <v>-3.7571134270350321</v>
      </c>
      <c r="AE85">
        <f t="shared" si="30"/>
        <v>0</v>
      </c>
      <c r="AF85">
        <f t="shared" si="31"/>
        <v>0</v>
      </c>
      <c r="AG85">
        <f t="shared" si="31"/>
        <v>-4.1327461507517224E-3</v>
      </c>
      <c r="AH85">
        <f t="shared" si="32"/>
        <v>-697.29376712788064</v>
      </c>
      <c r="AI85">
        <f t="shared" si="33"/>
        <v>-697.29789987403137</v>
      </c>
      <c r="AJ85">
        <f t="shared" si="34"/>
        <v>-0.33117983299931231</v>
      </c>
      <c r="AK85">
        <f t="shared" si="49"/>
        <v>-0.28618052820240414</v>
      </c>
      <c r="AL85">
        <f t="shared" si="35"/>
        <v>-697.91526023523306</v>
      </c>
      <c r="AN85">
        <f t="shared" si="36"/>
        <v>0</v>
      </c>
      <c r="AO85">
        <f t="shared" si="36"/>
        <v>0</v>
      </c>
      <c r="AP85">
        <f t="shared" si="36"/>
        <v>-3.8050544082271599E-7</v>
      </c>
      <c r="AQ85">
        <f t="shared" si="36"/>
        <v>-6.4200428133159251E-2</v>
      </c>
      <c r="AR85">
        <f t="shared" si="36"/>
        <v>-6.4200808638600074E-2</v>
      </c>
      <c r="AS85">
        <f t="shared" si="36"/>
        <v>-3.0492007916836429E-5</v>
      </c>
      <c r="AT85">
        <f t="shared" si="36"/>
        <v>-2.6348883784871823E-5</v>
      </c>
      <c r="AU85">
        <f t="shared" si="23"/>
        <v>-6.4257649530301775E-2</v>
      </c>
      <c r="AW85">
        <v>82</v>
      </c>
      <c r="AX85">
        <f>IF(Z85&gt;0, (R85*SUMPRODUCT(K85:$K$98, X85:$X$98)-K85*$AZ$3)/Z85, 0)</f>
        <v>-11363.852538921472</v>
      </c>
    </row>
    <row r="86" spans="5:50" x14ac:dyDescent="0.25">
      <c r="E86">
        <v>2086</v>
      </c>
      <c r="F86" s="5">
        <f>EconomicRates!C126</f>
        <v>3.5571999999999999E-2</v>
      </c>
      <c r="G86" s="5">
        <f>EconomicRates!D126</f>
        <v>7.0000000000000007E-2</v>
      </c>
      <c r="H86" s="5">
        <f t="shared" si="37"/>
        <v>0.12000000000000001</v>
      </c>
      <c r="I86" s="5">
        <f t="shared" si="38"/>
        <v>1.1200000000000001</v>
      </c>
      <c r="J86">
        <f t="shared" si="39"/>
        <v>0.89285714285714279</v>
      </c>
      <c r="K86">
        <f t="shared" si="47"/>
        <v>8.2206113886954235E-5</v>
      </c>
      <c r="L86" s="2">
        <v>83</v>
      </c>
      <c r="M86" s="6">
        <v>0.53626491099999996</v>
      </c>
      <c r="Q86" s="4">
        <f t="shared" si="48"/>
        <v>12.5</v>
      </c>
      <c r="R86">
        <f t="shared" si="27"/>
        <v>2000000</v>
      </c>
      <c r="S86">
        <f t="shared" si="28"/>
        <v>-22708.618037262968</v>
      </c>
      <c r="U86">
        <f t="shared" si="40"/>
        <v>0.53626491099999996</v>
      </c>
      <c r="V86">
        <f t="shared" si="41"/>
        <v>0.01</v>
      </c>
      <c r="W86">
        <f t="shared" si="42"/>
        <v>3.3061969206013781E-4</v>
      </c>
      <c r="X86">
        <f t="shared" si="43"/>
        <v>1.772997397374772E-4</v>
      </c>
      <c r="Y86">
        <f t="shared" si="44"/>
        <v>3.3061969206013782E-6</v>
      </c>
      <c r="Z86">
        <f t="shared" si="45"/>
        <v>1.5001375540205924E-4</v>
      </c>
      <c r="AB86">
        <f t="shared" si="46"/>
        <v>-3.7571134270350321</v>
      </c>
      <c r="AC86">
        <f t="shared" si="29"/>
        <v>-3.4066050717607572</v>
      </c>
      <c r="AE86">
        <f t="shared" si="30"/>
        <v>0</v>
      </c>
      <c r="AF86">
        <f t="shared" si="31"/>
        <v>0</v>
      </c>
      <c r="AG86">
        <f t="shared" si="31"/>
        <v>-1.8751719425257405E-3</v>
      </c>
      <c r="AH86">
        <f t="shared" si="32"/>
        <v>-354.59947947495442</v>
      </c>
      <c r="AI86">
        <f t="shared" si="33"/>
        <v>-354.60135464689694</v>
      </c>
      <c r="AJ86">
        <f t="shared" si="34"/>
        <v>-0.35050835527427493</v>
      </c>
      <c r="AK86">
        <f t="shared" si="49"/>
        <v>-0.26299793989245229</v>
      </c>
      <c r="AL86">
        <f t="shared" si="35"/>
        <v>-355.21486094206364</v>
      </c>
      <c r="AN86">
        <f t="shared" si="36"/>
        <v>0</v>
      </c>
      <c r="AO86">
        <f t="shared" si="36"/>
        <v>0</v>
      </c>
      <c r="AP86">
        <f t="shared" si="36"/>
        <v>-1.5415059826489223E-7</v>
      </c>
      <c r="AQ86">
        <f t="shared" si="36"/>
        <v>-2.9150245193972794E-2</v>
      </c>
      <c r="AR86">
        <f t="shared" si="36"/>
        <v>-2.9150399344571056E-2</v>
      </c>
      <c r="AS86">
        <f t="shared" si="36"/>
        <v>-2.881392977200606E-5</v>
      </c>
      <c r="AT86">
        <f t="shared" si="36"/>
        <v>-2.1620038598833276E-5</v>
      </c>
      <c r="AU86">
        <f t="shared" si="23"/>
        <v>-2.9200833312941894E-2</v>
      </c>
      <c r="AW86">
        <v>83</v>
      </c>
      <c r="AX86">
        <f>IF(Z86&gt;0, (R86*SUMPRODUCT(K86:$K$98, X86:$X$98)-K86*$AZ$3)/Z86, 0)</f>
        <v>-22708.618037262968</v>
      </c>
    </row>
    <row r="87" spans="5:50" x14ac:dyDescent="0.25">
      <c r="E87">
        <v>2087</v>
      </c>
      <c r="F87" s="5">
        <f>EconomicRates!C127</f>
        <v>3.5571999999999999E-2</v>
      </c>
      <c r="G87" s="5">
        <f>EconomicRates!D127</f>
        <v>7.0000000000000007E-2</v>
      </c>
      <c r="H87" s="5">
        <f t="shared" si="37"/>
        <v>0.12000000000000001</v>
      </c>
      <c r="I87" s="5">
        <f t="shared" si="38"/>
        <v>1.1200000000000001</v>
      </c>
      <c r="J87">
        <f t="shared" si="39"/>
        <v>0.89285714285714279</v>
      </c>
      <c r="K87">
        <f t="shared" si="47"/>
        <v>7.3398315970494849E-5</v>
      </c>
      <c r="L87" s="2">
        <v>84</v>
      </c>
      <c r="M87" s="6">
        <v>0.564431978</v>
      </c>
      <c r="Q87" s="4">
        <f t="shared" si="48"/>
        <v>12.5</v>
      </c>
      <c r="R87">
        <f t="shared" si="27"/>
        <v>2000000</v>
      </c>
      <c r="S87">
        <f t="shared" si="28"/>
        <v>-48017.369290067138</v>
      </c>
      <c r="U87">
        <f t="shared" si="40"/>
        <v>0.564431978</v>
      </c>
      <c r="V87">
        <f t="shared" si="41"/>
        <v>0.01</v>
      </c>
      <c r="W87">
        <f t="shared" si="42"/>
        <v>1.5001375540205924E-4</v>
      </c>
      <c r="X87">
        <f t="shared" si="43"/>
        <v>8.4672560688792478E-5</v>
      </c>
      <c r="Y87">
        <f t="shared" si="44"/>
        <v>1.5001375540205923E-6</v>
      </c>
      <c r="Z87">
        <f t="shared" si="45"/>
        <v>6.3841057159246168E-5</v>
      </c>
      <c r="AB87">
        <f t="shared" si="46"/>
        <v>-3.4066050717607572</v>
      </c>
      <c r="AC87">
        <f t="shared" si="29"/>
        <v>-3.0654796174838079</v>
      </c>
      <c r="AE87">
        <f t="shared" si="30"/>
        <v>0</v>
      </c>
      <c r="AF87">
        <f t="shared" si="31"/>
        <v>0</v>
      </c>
      <c r="AG87">
        <f t="shared" si="31"/>
        <v>-7.9801321449057708E-4</v>
      </c>
      <c r="AH87">
        <f t="shared" si="32"/>
        <v>-169.34512137758495</v>
      </c>
      <c r="AI87">
        <f t="shared" si="33"/>
        <v>-169.34591939079942</v>
      </c>
      <c r="AJ87">
        <f t="shared" si="34"/>
        <v>-0.34112545427694929</v>
      </c>
      <c r="AK87">
        <f t="shared" si="49"/>
        <v>-0.23846235502325303</v>
      </c>
      <c r="AL87">
        <f t="shared" si="35"/>
        <v>-169.92550720009962</v>
      </c>
      <c r="AN87">
        <f t="shared" si="36"/>
        <v>0</v>
      </c>
      <c r="AO87">
        <f t="shared" si="36"/>
        <v>0</v>
      </c>
      <c r="AP87">
        <f t="shared" si="36"/>
        <v>-5.8572826065809658E-8</v>
      </c>
      <c r="AQ87">
        <f t="shared" si="36"/>
        <v>-1.2429646726933781E-2</v>
      </c>
      <c r="AR87">
        <f t="shared" si="36"/>
        <v>-1.2429705299759846E-2</v>
      </c>
      <c r="AS87">
        <f t="shared" si="36"/>
        <v>-2.5038033878598118E-5</v>
      </c>
      <c r="AT87">
        <f t="shared" si="36"/>
        <v>-1.7502735281065044E-5</v>
      </c>
      <c r="AU87">
        <f t="shared" si="23"/>
        <v>-1.247224606891951E-2</v>
      </c>
      <c r="AW87">
        <v>84</v>
      </c>
      <c r="AX87">
        <f>IF(Z87&gt;0, (R87*SUMPRODUCT(K87:$K$98, X87:$X$98)-K87*$AZ$3)/Z87, 0)</f>
        <v>-48017.369290067138</v>
      </c>
    </row>
    <row r="88" spans="5:50" x14ac:dyDescent="0.25">
      <c r="E88">
        <v>2088</v>
      </c>
      <c r="F88" s="5">
        <f>EconomicRates!C128</f>
        <v>3.5571999999999999E-2</v>
      </c>
      <c r="G88" s="5">
        <f>EconomicRates!D128</f>
        <v>7.0000000000000007E-2</v>
      </c>
      <c r="H88" s="5">
        <f t="shared" si="37"/>
        <v>0.12000000000000001</v>
      </c>
      <c r="I88" s="5">
        <f t="shared" si="38"/>
        <v>1.1200000000000001</v>
      </c>
      <c r="J88">
        <f t="shared" si="39"/>
        <v>0.89285714285714279</v>
      </c>
      <c r="K88">
        <f t="shared" si="47"/>
        <v>6.5534210687941824E-5</v>
      </c>
      <c r="L88" s="2">
        <v>85</v>
      </c>
      <c r="M88" s="6">
        <v>0.59247427200000002</v>
      </c>
      <c r="Q88" s="4">
        <f t="shared" si="48"/>
        <v>12.5</v>
      </c>
      <c r="R88">
        <f t="shared" si="27"/>
        <v>2000000</v>
      </c>
      <c r="S88">
        <f t="shared" si="28"/>
        <v>-108253.44273377505</v>
      </c>
      <c r="U88">
        <f t="shared" si="40"/>
        <v>0.59247427200000002</v>
      </c>
      <c r="V88">
        <f t="shared" si="41"/>
        <v>0.01</v>
      </c>
      <c r="W88">
        <f t="shared" si="42"/>
        <v>6.3841057159246168E-5</v>
      </c>
      <c r="X88">
        <f t="shared" si="43"/>
        <v>3.7824183864134762E-5</v>
      </c>
      <c r="Y88">
        <f t="shared" si="44"/>
        <v>6.3841057159246166E-7</v>
      </c>
      <c r="Z88">
        <f t="shared" si="45"/>
        <v>2.5378462723518946E-5</v>
      </c>
      <c r="AB88">
        <f t="shared" si="46"/>
        <v>-3.0654796174838079</v>
      </c>
      <c r="AC88">
        <f t="shared" si="29"/>
        <v>-2.747305961111703</v>
      </c>
      <c r="AE88">
        <f t="shared" si="30"/>
        <v>0</v>
      </c>
      <c r="AF88">
        <f t="shared" si="31"/>
        <v>0</v>
      </c>
      <c r="AG88">
        <f t="shared" si="31"/>
        <v>-3.172307840439868E-4</v>
      </c>
      <c r="AH88">
        <f t="shared" si="32"/>
        <v>-75.64836772826952</v>
      </c>
      <c r="AI88">
        <f t="shared" si="33"/>
        <v>-75.648684959053568</v>
      </c>
      <c r="AJ88">
        <f t="shared" si="34"/>
        <v>-0.31817365637210493</v>
      </c>
      <c r="AK88">
        <f t="shared" si="49"/>
        <v>-0.21458357322386656</v>
      </c>
      <c r="AL88">
        <f t="shared" si="35"/>
        <v>-76.181442188649541</v>
      </c>
      <c r="AN88">
        <f t="shared" si="36"/>
        <v>0</v>
      </c>
      <c r="AO88">
        <f t="shared" si="36"/>
        <v>0</v>
      </c>
      <c r="AP88">
        <f t="shared" si="36"/>
        <v>-2.0789469038239603E-8</v>
      </c>
      <c r="AQ88">
        <f t="shared" si="36"/>
        <v>-4.9575560689033137E-3</v>
      </c>
      <c r="AR88">
        <f t="shared" si="36"/>
        <v>-4.9575768583723524E-3</v>
      </c>
      <c r="AS88">
        <f t="shared" si="36"/>
        <v>-2.0851259432042327E-5</v>
      </c>
      <c r="AT88">
        <f t="shared" si="36"/>
        <v>-1.4062565097824263E-5</v>
      </c>
      <c r="AU88">
        <f t="shared" si="23"/>
        <v>-4.9924906829022188E-3</v>
      </c>
      <c r="AW88">
        <v>85</v>
      </c>
      <c r="AX88">
        <f>IF(Z88&gt;0, (R88*SUMPRODUCT(K88:$K$98, X88:$X$98)-K88*$AZ$3)/Z88, 0)</f>
        <v>-108253.44273377505</v>
      </c>
    </row>
    <row r="89" spans="5:50" x14ac:dyDescent="0.25">
      <c r="E89">
        <v>2089</v>
      </c>
      <c r="F89" s="5">
        <f>EconomicRates!C129</f>
        <v>3.5571999999999999E-2</v>
      </c>
      <c r="G89" s="5">
        <f>EconomicRates!D129</f>
        <v>7.0000000000000007E-2</v>
      </c>
      <c r="H89" s="5">
        <f t="shared" si="37"/>
        <v>0.12000000000000001</v>
      </c>
      <c r="I89" s="5">
        <f t="shared" si="38"/>
        <v>1.1200000000000001</v>
      </c>
      <c r="J89">
        <f t="shared" si="39"/>
        <v>0.89285714285714279</v>
      </c>
      <c r="K89">
        <f t="shared" si="47"/>
        <v>5.851268811423377E-5</v>
      </c>
      <c r="L89" s="2">
        <v>86</v>
      </c>
      <c r="M89" s="6">
        <v>0.62503115200000003</v>
      </c>
      <c r="Q89" s="4">
        <f t="shared" si="48"/>
        <v>12.5</v>
      </c>
      <c r="R89">
        <f t="shared" si="27"/>
        <v>2000000</v>
      </c>
      <c r="S89">
        <f t="shared" si="28"/>
        <v>-265276.35496482928</v>
      </c>
      <c r="U89">
        <f t="shared" si="40"/>
        <v>0.62503115200000003</v>
      </c>
      <c r="V89">
        <f t="shared" si="41"/>
        <v>0.01</v>
      </c>
      <c r="W89">
        <f t="shared" si="42"/>
        <v>2.5378462723518946E-5</v>
      </c>
      <c r="X89">
        <f t="shared" si="43"/>
        <v>1.5862329792070106E-5</v>
      </c>
      <c r="Y89">
        <f t="shared" si="44"/>
        <v>2.5378462723518943E-7</v>
      </c>
      <c r="Z89">
        <f t="shared" si="45"/>
        <v>9.2623483042136506E-6</v>
      </c>
      <c r="AB89">
        <f t="shared" si="46"/>
        <v>-2.747305961111703</v>
      </c>
      <c r="AC89">
        <f t="shared" si="29"/>
        <v>-2.457081996556465</v>
      </c>
      <c r="AE89">
        <f t="shared" si="30"/>
        <v>0</v>
      </c>
      <c r="AF89">
        <f t="shared" si="31"/>
        <v>0</v>
      </c>
      <c r="AG89">
        <f t="shared" si="31"/>
        <v>-1.1577935380267064E-4</v>
      </c>
      <c r="AH89">
        <f t="shared" si="32"/>
        <v>-31.724659584140213</v>
      </c>
      <c r="AI89">
        <f t="shared" si="33"/>
        <v>-31.724775363494015</v>
      </c>
      <c r="AJ89">
        <f t="shared" si="34"/>
        <v>-0.29022396455523802</v>
      </c>
      <c r="AK89">
        <f t="shared" si="49"/>
        <v>-0.19231141727781922</v>
      </c>
      <c r="AL89">
        <f t="shared" si="35"/>
        <v>-32.207310745327071</v>
      </c>
      <c r="AN89">
        <f t="shared" si="36"/>
        <v>0</v>
      </c>
      <c r="AO89">
        <f t="shared" si="36"/>
        <v>0</v>
      </c>
      <c r="AP89">
        <f t="shared" si="36"/>
        <v>-6.7745612191231926E-9</v>
      </c>
      <c r="AQ89">
        <f t="shared" si="36"/>
        <v>-1.8562951117770336E-3</v>
      </c>
      <c r="AR89">
        <f t="shared" si="36"/>
        <v>-1.8563018863382527E-3</v>
      </c>
      <c r="AS89">
        <f t="shared" si="36"/>
        <v>-1.698178432129708E-5</v>
      </c>
      <c r="AT89">
        <f t="shared" si="36"/>
        <v>-1.1252657979983304E-5</v>
      </c>
      <c r="AU89">
        <f t="shared" si="23"/>
        <v>-1.8845363286395329E-3</v>
      </c>
      <c r="AW89">
        <v>86</v>
      </c>
      <c r="AX89">
        <f>IF(Z89&gt;0, (R89*SUMPRODUCT(K89:$K$98, X89:$X$98)-K89*$AZ$3)/Z89, 0)</f>
        <v>-265276.35496482928</v>
      </c>
    </row>
    <row r="90" spans="5:50" x14ac:dyDescent="0.25">
      <c r="E90">
        <v>2090</v>
      </c>
      <c r="F90" s="5">
        <f>EconomicRates!C130</f>
        <v>3.5571999999999999E-2</v>
      </c>
      <c r="G90" s="5">
        <f>EconomicRates!D130</f>
        <v>7.0000000000000007E-2</v>
      </c>
      <c r="H90" s="5">
        <f t="shared" si="37"/>
        <v>0.12000000000000001</v>
      </c>
      <c r="I90" s="5">
        <f t="shared" si="38"/>
        <v>1.1200000000000001</v>
      </c>
      <c r="J90">
        <f t="shared" si="39"/>
        <v>0.89285714285714279</v>
      </c>
      <c r="K90">
        <f t="shared" si="47"/>
        <v>5.2243471530565862E-5</v>
      </c>
      <c r="L90" s="2">
        <v>87</v>
      </c>
      <c r="M90">
        <v>0.65741117999999998</v>
      </c>
      <c r="Q90" s="4">
        <f t="shared" si="48"/>
        <v>12.5</v>
      </c>
      <c r="R90">
        <f t="shared" si="27"/>
        <v>2000000</v>
      </c>
      <c r="S90">
        <f t="shared" si="28"/>
        <v>-712658.73732752283</v>
      </c>
      <c r="U90">
        <f t="shared" si="40"/>
        <v>0.65741117999999998</v>
      </c>
      <c r="V90">
        <f t="shared" si="41"/>
        <v>0.01</v>
      </c>
      <c r="W90">
        <f t="shared" si="42"/>
        <v>9.2623483042136506E-6</v>
      </c>
      <c r="X90">
        <f t="shared" si="43"/>
        <v>6.0891713282440948E-6</v>
      </c>
      <c r="Y90">
        <f t="shared" si="44"/>
        <v>9.2623483042136514E-8</v>
      </c>
      <c r="Z90">
        <f t="shared" si="45"/>
        <v>3.0805534929274194E-6</v>
      </c>
      <c r="AB90">
        <f t="shared" si="46"/>
        <v>-2.457081996556465</v>
      </c>
      <c r="AC90">
        <f t="shared" si="29"/>
        <v>-2.1953833625395447</v>
      </c>
      <c r="AE90">
        <f t="shared" si="30"/>
        <v>0</v>
      </c>
      <c r="AF90">
        <f t="shared" si="31"/>
        <v>0</v>
      </c>
      <c r="AG90">
        <f t="shared" si="31"/>
        <v>-3.8506918661592741E-5</v>
      </c>
      <c r="AH90">
        <f t="shared" si="32"/>
        <v>-12.178342656488189</v>
      </c>
      <c r="AI90">
        <f t="shared" si="33"/>
        <v>-12.178381163406851</v>
      </c>
      <c r="AJ90">
        <f t="shared" si="34"/>
        <v>-0.26169863401692028</v>
      </c>
      <c r="AK90">
        <f t="shared" si="49"/>
        <v>-0.17199573975895258</v>
      </c>
      <c r="AL90">
        <f t="shared" si="35"/>
        <v>-12.612075537182722</v>
      </c>
      <c r="AN90">
        <f t="shared" si="36"/>
        <v>0</v>
      </c>
      <c r="AO90">
        <f t="shared" si="36"/>
        <v>0</v>
      </c>
      <c r="AP90">
        <f t="shared" si="36"/>
        <v>-2.0117351088267356E-9</v>
      </c>
      <c r="AQ90">
        <f t="shared" si="36"/>
        <v>-6.3623889786371655E-4</v>
      </c>
      <c r="AR90">
        <f t="shared" si="36"/>
        <v>-6.3624090959882534E-4</v>
      </c>
      <c r="AS90">
        <f t="shared" si="36"/>
        <v>-1.3672045135850949E-5</v>
      </c>
      <c r="AT90">
        <f t="shared" si="36"/>
        <v>-8.9856545334754535E-6</v>
      </c>
      <c r="AU90">
        <f t="shared" si="23"/>
        <v>-6.5889860926815166E-4</v>
      </c>
      <c r="AW90">
        <v>87</v>
      </c>
      <c r="AX90">
        <f>IF(Z90&gt;0, (R90*SUMPRODUCT(K90:$K$98, X90:$X$98)-K90*$AZ$3)/Z90, 0)</f>
        <v>-712658.73732752283</v>
      </c>
    </row>
    <row r="91" spans="5:50" x14ac:dyDescent="0.25">
      <c r="E91">
        <v>2091</v>
      </c>
      <c r="F91" s="5">
        <f>EconomicRates!C131</f>
        <v>3.5571999999999999E-2</v>
      </c>
      <c r="G91" s="5">
        <f>EconomicRates!D131</f>
        <v>7.0000000000000007E-2</v>
      </c>
      <c r="H91" s="5">
        <f t="shared" si="37"/>
        <v>0.12000000000000001</v>
      </c>
      <c r="I91" s="5">
        <f t="shared" si="38"/>
        <v>1.1200000000000001</v>
      </c>
      <c r="J91">
        <f t="shared" si="39"/>
        <v>0.89285714285714279</v>
      </c>
      <c r="K91">
        <f t="shared" si="47"/>
        <v>4.6645956723719519E-5</v>
      </c>
      <c r="L91" s="2">
        <v>88</v>
      </c>
      <c r="M91">
        <v>0.68957421399999996</v>
      </c>
      <c r="Q91" s="4">
        <f t="shared" si="48"/>
        <v>12.5</v>
      </c>
      <c r="R91">
        <f t="shared" si="27"/>
        <v>2000000</v>
      </c>
      <c r="S91">
        <f t="shared" si="28"/>
        <v>-2118584.4791819914</v>
      </c>
      <c r="U91">
        <f t="shared" si="40"/>
        <v>0.68957421399999996</v>
      </c>
      <c r="V91">
        <f t="shared" si="41"/>
        <v>0.01</v>
      </c>
      <c r="W91">
        <f t="shared" si="42"/>
        <v>3.0805534929274194E-6</v>
      </c>
      <c r="X91">
        <f t="shared" si="43"/>
        <v>2.1242702535703798E-6</v>
      </c>
      <c r="Y91">
        <f t="shared" si="44"/>
        <v>3.0805534929274197E-8</v>
      </c>
      <c r="Z91">
        <f t="shared" si="45"/>
        <v>9.2547770442776538E-7</v>
      </c>
      <c r="AB91">
        <f t="shared" si="46"/>
        <v>-2.1953833625395447</v>
      </c>
      <c r="AC91">
        <f t="shared" si="29"/>
        <v>-1.9607027004296422</v>
      </c>
      <c r="AE91">
        <f t="shared" si="30"/>
        <v>0</v>
      </c>
      <c r="AF91">
        <f t="shared" si="31"/>
        <v>0</v>
      </c>
      <c r="AG91">
        <f t="shared" si="31"/>
        <v>-1.1568471305347067E-5</v>
      </c>
      <c r="AH91">
        <f t="shared" si="32"/>
        <v>-4.2485405071407598</v>
      </c>
      <c r="AI91">
        <f t="shared" si="33"/>
        <v>-4.2485520756120652</v>
      </c>
      <c r="AJ91">
        <f t="shared" si="34"/>
        <v>-0.23468066210990246</v>
      </c>
      <c r="AK91">
        <f t="shared" si="49"/>
        <v>-0.15367683537776813</v>
      </c>
      <c r="AL91">
        <f t="shared" si="35"/>
        <v>-4.6369095730997358</v>
      </c>
      <c r="AN91">
        <f t="shared" si="36"/>
        <v>0</v>
      </c>
      <c r="AO91">
        <f t="shared" si="36"/>
        <v>0</v>
      </c>
      <c r="AP91">
        <f t="shared" si="36"/>
        <v>-5.3962241186881031E-10</v>
      </c>
      <c r="AQ91">
        <f t="shared" si="36"/>
        <v>-1.9817723663505726E-4</v>
      </c>
      <c r="AR91">
        <f t="shared" si="36"/>
        <v>-1.9817777625746912E-4</v>
      </c>
      <c r="AS91">
        <f t="shared" si="36"/>
        <v>-1.0946904008672353E-5</v>
      </c>
      <c r="AT91">
        <f t="shared" si="36"/>
        <v>-7.168403012469541E-6</v>
      </c>
      <c r="AU91">
        <f t="shared" si="23"/>
        <v>-2.1629308327861103E-4</v>
      </c>
      <c r="AW91">
        <v>88</v>
      </c>
      <c r="AX91">
        <f>IF(Z91&gt;0, (R91*SUMPRODUCT(K91:$K$98, X91:$X$98)-K91*$AZ$3)/Z91, 0)</f>
        <v>-2118584.4791819914</v>
      </c>
    </row>
    <row r="92" spans="5:50" x14ac:dyDescent="0.25">
      <c r="E92">
        <v>2092</v>
      </c>
      <c r="F92" s="5">
        <f>EconomicRates!C132</f>
        <v>3.5571999999999999E-2</v>
      </c>
      <c r="G92" s="5">
        <f>EconomicRates!D132</f>
        <v>7.0000000000000007E-2</v>
      </c>
      <c r="H92" s="5">
        <f t="shared" si="37"/>
        <v>0.12000000000000001</v>
      </c>
      <c r="I92" s="5">
        <f t="shared" si="38"/>
        <v>1.1200000000000001</v>
      </c>
      <c r="J92">
        <f t="shared" si="39"/>
        <v>0.89285714285714279</v>
      </c>
      <c r="K92">
        <f t="shared" si="47"/>
        <v>4.1648175646178136E-5</v>
      </c>
      <c r="L92" s="2">
        <v>89</v>
      </c>
      <c r="M92">
        <v>0.72148010799999995</v>
      </c>
      <c r="Q92" s="4">
        <f t="shared" si="48"/>
        <v>12.5</v>
      </c>
      <c r="R92">
        <f t="shared" si="27"/>
        <v>2000000</v>
      </c>
      <c r="S92">
        <f t="shared" si="28"/>
        <v>-7045198.6899739783</v>
      </c>
      <c r="U92">
        <f t="shared" si="40"/>
        <v>0.72148010799999995</v>
      </c>
      <c r="V92">
        <f t="shared" si="41"/>
        <v>0.01</v>
      </c>
      <c r="W92">
        <f t="shared" si="42"/>
        <v>9.2547770442776538E-7</v>
      </c>
      <c r="X92">
        <f t="shared" si="43"/>
        <v>6.6771375414213615E-7</v>
      </c>
      <c r="Y92">
        <f t="shared" si="44"/>
        <v>9.2547770442776539E-9</v>
      </c>
      <c r="Z92">
        <f t="shared" si="45"/>
        <v>2.4850917324135157E-7</v>
      </c>
      <c r="AB92">
        <f t="shared" si="46"/>
        <v>-1.9607027004296422</v>
      </c>
      <c r="AC92">
        <f t="shared" si="29"/>
        <v>-1.7507965017664864</v>
      </c>
      <c r="AE92">
        <f t="shared" si="30"/>
        <v>0</v>
      </c>
      <c r="AF92">
        <f t="shared" si="31"/>
        <v>0</v>
      </c>
      <c r="AG92">
        <f t="shared" si="31"/>
        <v>-3.1063646655168947E-6</v>
      </c>
      <c r="AH92">
        <f t="shared" si="32"/>
        <v>-1.3354275082842724</v>
      </c>
      <c r="AI92">
        <f t="shared" si="33"/>
        <v>-1.3354306146489379</v>
      </c>
      <c r="AJ92">
        <f t="shared" si="34"/>
        <v>-0.20990619866315585</v>
      </c>
      <c r="AK92">
        <f t="shared" si="49"/>
        <v>-0.13724918903007496</v>
      </c>
      <c r="AL92">
        <f t="shared" si="35"/>
        <v>-1.6825860023421686</v>
      </c>
      <c r="AN92">
        <f t="shared" si="36"/>
        <v>0</v>
      </c>
      <c r="AO92">
        <f t="shared" si="36"/>
        <v>0</v>
      </c>
      <c r="AP92">
        <f t="shared" si="36"/>
        <v>-1.2937442121052902E-10</v>
      </c>
      <c r="AQ92">
        <f t="shared" si="36"/>
        <v>-5.5618119427761383E-5</v>
      </c>
      <c r="AR92">
        <f t="shared" si="36"/>
        <v>-5.5618248802182594E-5</v>
      </c>
      <c r="AS92">
        <f t="shared" si="36"/>
        <v>-8.7422102311446778E-6</v>
      </c>
      <c r="AT92">
        <f t="shared" si="36"/>
        <v>-5.7161783320200672E-6</v>
      </c>
      <c r="AU92">
        <f t="shared" si="23"/>
        <v>-7.0076637365347333E-5</v>
      </c>
      <c r="AW92">
        <v>89</v>
      </c>
      <c r="AX92">
        <f>IF(Z92&gt;0, (R92*SUMPRODUCT(K92:$K$98, X92:$X$98)-K92*$AZ$3)/Z92, 0)</f>
        <v>-7045198.6899739783</v>
      </c>
    </row>
    <row r="93" spans="5:50" x14ac:dyDescent="0.25">
      <c r="E93">
        <v>2093</v>
      </c>
      <c r="F93" s="5">
        <f>EconomicRates!C133</f>
        <v>3.5571999999999999E-2</v>
      </c>
      <c r="G93" s="5">
        <f>EconomicRates!D133</f>
        <v>7.0000000000000007E-2</v>
      </c>
      <c r="H93" s="5">
        <f t="shared" si="37"/>
        <v>0.12000000000000001</v>
      </c>
      <c r="I93" s="5">
        <f t="shared" si="38"/>
        <v>1.1200000000000001</v>
      </c>
      <c r="J93">
        <f t="shared" si="39"/>
        <v>0.89285714285714279</v>
      </c>
      <c r="K93">
        <f t="shared" si="47"/>
        <v>3.7185871112659048E-5</v>
      </c>
      <c r="L93" s="2">
        <v>90</v>
      </c>
      <c r="M93">
        <v>0.75308980400000003</v>
      </c>
      <c r="Q93" s="4">
        <f t="shared" si="48"/>
        <v>12.5</v>
      </c>
      <c r="R93">
        <f t="shared" si="27"/>
        <v>2000000</v>
      </c>
      <c r="S93">
        <f t="shared" si="28"/>
        <v>-26552458.631532859</v>
      </c>
      <c r="U93">
        <f t="shared" si="40"/>
        <v>0.75308980400000003</v>
      </c>
      <c r="V93">
        <f t="shared" si="41"/>
        <v>0.01</v>
      </c>
      <c r="W93">
        <f t="shared" si="42"/>
        <v>2.4850917324135157E-7</v>
      </c>
      <c r="X93">
        <f t="shared" si="43"/>
        <v>1.8714972456853151E-7</v>
      </c>
      <c r="Y93">
        <f t="shared" si="44"/>
        <v>2.4850917324135155E-9</v>
      </c>
      <c r="Z93">
        <f t="shared" si="45"/>
        <v>5.8874356940406533E-8</v>
      </c>
      <c r="AB93">
        <f t="shared" si="46"/>
        <v>-1.7507965017664864</v>
      </c>
      <c r="AC93">
        <f t="shared" si="29"/>
        <v>-1.563258927118244</v>
      </c>
      <c r="AE93">
        <f t="shared" si="30"/>
        <v>0</v>
      </c>
      <c r="AF93">
        <f t="shared" si="31"/>
        <v>0</v>
      </c>
      <c r="AG93">
        <f t="shared" si="31"/>
        <v>-7.3592946175508165E-7</v>
      </c>
      <c r="AH93">
        <f t="shared" si="32"/>
        <v>-0.37429944913706303</v>
      </c>
      <c r="AI93">
        <f t="shared" si="33"/>
        <v>-0.37430018506652479</v>
      </c>
      <c r="AJ93">
        <f t="shared" si="34"/>
        <v>-0.18753757464824239</v>
      </c>
      <c r="AK93">
        <f t="shared" si="49"/>
        <v>-0.12255575512365406</v>
      </c>
      <c r="AL93">
        <f t="shared" si="35"/>
        <v>-0.68439351483842126</v>
      </c>
      <c r="AN93">
        <f t="shared" si="36"/>
        <v>0</v>
      </c>
      <c r="AO93">
        <f t="shared" si="36"/>
        <v>0</v>
      </c>
      <c r="AP93">
        <f t="shared" si="36"/>
        <v>-2.7366178112833011E-11</v>
      </c>
      <c r="AQ93">
        <f t="shared" si="36"/>
        <v>-1.3918651073150106E-5</v>
      </c>
      <c r="AR93">
        <f t="shared" si="36"/>
        <v>-1.391867843932822E-5</v>
      </c>
      <c r="AS93">
        <f t="shared" si="36"/>
        <v>-6.9737480796502166E-6</v>
      </c>
      <c r="AT93">
        <f t="shared" si="36"/>
        <v>-4.5573425141428041E-6</v>
      </c>
      <c r="AU93">
        <f t="shared" si="23"/>
        <v>-2.5449769033121241E-5</v>
      </c>
      <c r="AW93">
        <v>90</v>
      </c>
      <c r="AX93">
        <f>IF(Z93&gt;0, (R93*SUMPRODUCT(K93:$K$98, X93:$X$98)-K93*$AZ$3)/Z93, 0)</f>
        <v>-26552458.631532859</v>
      </c>
    </row>
    <row r="94" spans="5:50" x14ac:dyDescent="0.25">
      <c r="E94">
        <v>2094</v>
      </c>
      <c r="F94" s="5">
        <f>EconomicRates!C134</f>
        <v>3.5571999999999999E-2</v>
      </c>
      <c r="G94" s="5">
        <f>EconomicRates!D134</f>
        <v>7.0000000000000007E-2</v>
      </c>
      <c r="H94" s="5">
        <f t="shared" si="37"/>
        <v>0.12000000000000001</v>
      </c>
      <c r="I94" s="5">
        <f t="shared" si="38"/>
        <v>1.1200000000000001</v>
      </c>
      <c r="J94">
        <f t="shared" si="39"/>
        <v>0.89285714285714279</v>
      </c>
      <c r="K94">
        <f t="shared" si="47"/>
        <v>3.3201670636302719E-5</v>
      </c>
      <c r="L94" s="2">
        <v>91</v>
      </c>
      <c r="M94">
        <v>0.78453892300000005</v>
      </c>
      <c r="Q94" s="4">
        <f t="shared" si="48"/>
        <v>12.5</v>
      </c>
      <c r="R94">
        <f t="shared" si="27"/>
        <v>2000000</v>
      </c>
      <c r="S94">
        <f t="shared" si="28"/>
        <v>-115388067.34002872</v>
      </c>
      <c r="U94">
        <f t="shared" si="40"/>
        <v>0.78453892300000005</v>
      </c>
      <c r="V94">
        <f t="shared" si="41"/>
        <v>0.01</v>
      </c>
      <c r="W94">
        <f t="shared" si="42"/>
        <v>5.8874356940406533E-8</v>
      </c>
      <c r="X94">
        <f t="shared" si="43"/>
        <v>4.6189224586344121E-8</v>
      </c>
      <c r="Y94">
        <f t="shared" si="44"/>
        <v>5.8874356940406533E-10</v>
      </c>
      <c r="Z94">
        <f t="shared" si="45"/>
        <v>1.2096388784658347E-8</v>
      </c>
      <c r="AB94">
        <f t="shared" si="46"/>
        <v>-1.563258927118244</v>
      </c>
      <c r="AC94">
        <f t="shared" si="29"/>
        <v>-1.3957789236553255</v>
      </c>
      <c r="AE94">
        <f t="shared" si="30"/>
        <v>0</v>
      </c>
      <c r="AF94">
        <f t="shared" si="31"/>
        <v>0</v>
      </c>
      <c r="AG94">
        <f t="shared" si="31"/>
        <v>-1.5120485980822934E-7</v>
      </c>
      <c r="AH94">
        <f t="shared" si="32"/>
        <v>-9.237844917268824E-2</v>
      </c>
      <c r="AI94">
        <f t="shared" si="33"/>
        <v>-9.2378600377548054E-2</v>
      </c>
      <c r="AJ94">
        <f t="shared" si="34"/>
        <v>-0.16748000346291847</v>
      </c>
      <c r="AK94">
        <f t="shared" si="49"/>
        <v>-0.10942812489827709</v>
      </c>
      <c r="AL94">
        <f t="shared" si="35"/>
        <v>-0.36928672873874363</v>
      </c>
      <c r="AN94">
        <f t="shared" si="36"/>
        <v>0</v>
      </c>
      <c r="AO94">
        <f t="shared" si="36"/>
        <v>0</v>
      </c>
      <c r="AP94">
        <f t="shared" si="36"/>
        <v>-5.0202539539611575E-12</v>
      </c>
      <c r="AQ94">
        <f t="shared" si="36"/>
        <v>-3.0671188433240262E-6</v>
      </c>
      <c r="AR94">
        <f t="shared" si="36"/>
        <v>-3.0671238635779806E-6</v>
      </c>
      <c r="AS94">
        <f t="shared" si="36"/>
        <v>-5.5606159131426575E-6</v>
      </c>
      <c r="AT94">
        <f t="shared" si="36"/>
        <v>-3.633196561220793E-6</v>
      </c>
      <c r="AU94">
        <f t="shared" si="23"/>
        <v>-1.2260936337941431E-5</v>
      </c>
      <c r="AW94">
        <v>91</v>
      </c>
      <c r="AX94">
        <f>IF(Z94&gt;0, (R94*SUMPRODUCT(K94:$K$98, X94:$X$98)-K94*$AZ$3)/Z94, 0)</f>
        <v>-115388067.34002872</v>
      </c>
    </row>
    <row r="95" spans="5:50" x14ac:dyDescent="0.25">
      <c r="E95">
        <v>2095</v>
      </c>
      <c r="F95" s="5">
        <f>EconomicRates!C135</f>
        <v>3.5571999999999999E-2</v>
      </c>
      <c r="G95" s="5">
        <f>EconomicRates!D135</f>
        <v>7.0000000000000007E-2</v>
      </c>
      <c r="H95" s="5">
        <f t="shared" si="37"/>
        <v>0.12000000000000001</v>
      </c>
      <c r="I95" s="5">
        <f t="shared" si="38"/>
        <v>1.1200000000000001</v>
      </c>
      <c r="J95">
        <f t="shared" si="39"/>
        <v>0.89285714285714279</v>
      </c>
      <c r="K95">
        <f t="shared" si="47"/>
        <v>2.9644348782413141E-5</v>
      </c>
      <c r="L95" s="2">
        <v>92</v>
      </c>
      <c r="M95">
        <v>0.81598695700000001</v>
      </c>
      <c r="Q95" s="4">
        <f t="shared" si="48"/>
        <v>12.5</v>
      </c>
      <c r="R95">
        <f t="shared" si="27"/>
        <v>2000000</v>
      </c>
      <c r="S95">
        <f t="shared" si="28"/>
        <v>-592054932.18180799</v>
      </c>
      <c r="U95">
        <f t="shared" si="40"/>
        <v>0.81598695700000001</v>
      </c>
      <c r="V95">
        <f t="shared" si="41"/>
        <v>0.01</v>
      </c>
      <c r="W95">
        <f t="shared" si="42"/>
        <v>1.2096388784658347E-8</v>
      </c>
      <c r="X95">
        <f t="shared" si="43"/>
        <v>9.8704954750822933E-9</v>
      </c>
      <c r="Y95">
        <f t="shared" si="44"/>
        <v>1.2096388784658347E-10</v>
      </c>
      <c r="Z95">
        <f t="shared" si="45"/>
        <v>2.10492942172947E-9</v>
      </c>
      <c r="AB95">
        <f t="shared" si="46"/>
        <v>-1.3957789236553255</v>
      </c>
      <c r="AC95">
        <f t="shared" si="29"/>
        <v>-1.2462338460295337</v>
      </c>
      <c r="AE95">
        <f t="shared" si="30"/>
        <v>0</v>
      </c>
      <c r="AF95">
        <f t="shared" si="31"/>
        <v>0</v>
      </c>
      <c r="AG95">
        <f t="shared" si="31"/>
        <v>-2.6311617771618376E-8</v>
      </c>
      <c r="AH95">
        <f t="shared" si="32"/>
        <v>-1.9740990950164586E-2</v>
      </c>
      <c r="AI95">
        <f t="shared" si="33"/>
        <v>-1.9741017261782356E-2</v>
      </c>
      <c r="AJ95">
        <f t="shared" si="34"/>
        <v>-0.14954507762579183</v>
      </c>
      <c r="AK95">
        <f t="shared" si="49"/>
        <v>-9.7704524655872801E-2</v>
      </c>
      <c r="AL95">
        <f t="shared" si="35"/>
        <v>-0.26699061954344699</v>
      </c>
      <c r="AN95">
        <f t="shared" si="36"/>
        <v>0</v>
      </c>
      <c r="AO95">
        <f t="shared" si="36"/>
        <v>0</v>
      </c>
      <c r="AP95">
        <f t="shared" si="36"/>
        <v>-7.7999077425139512E-13</v>
      </c>
      <c r="AQ95">
        <f t="shared" si="36"/>
        <v>-5.8520882103714033E-7</v>
      </c>
      <c r="AR95">
        <f t="shared" si="36"/>
        <v>-5.8520960102791452E-7</v>
      </c>
      <c r="AS95">
        <f t="shared" si="36"/>
        <v>-4.4331664398320211E-6</v>
      </c>
      <c r="AT95">
        <f t="shared" si="36"/>
        <v>-2.8963870065185777E-6</v>
      </c>
      <c r="AU95">
        <f t="shared" si="23"/>
        <v>-7.9147630473785131E-6</v>
      </c>
      <c r="AW95">
        <v>92</v>
      </c>
      <c r="AX95">
        <f>IF(Z95&gt;0, (R95*SUMPRODUCT(K95:$K$98, X95:$X$98)-K95*$AZ$3)/Z95, 0)</f>
        <v>-592054932.18180799</v>
      </c>
    </row>
    <row r="96" spans="5:50" x14ac:dyDescent="0.25">
      <c r="E96">
        <v>2096</v>
      </c>
      <c r="F96" s="5">
        <f>EconomicRates!C136</f>
        <v>3.5571999999999999E-2</v>
      </c>
      <c r="G96" s="5">
        <f>EconomicRates!D136</f>
        <v>7.0000000000000007E-2</v>
      </c>
      <c r="H96" s="5">
        <f t="shared" si="37"/>
        <v>0.12000000000000001</v>
      </c>
      <c r="I96" s="5">
        <f t="shared" si="38"/>
        <v>1.1200000000000001</v>
      </c>
      <c r="J96">
        <f t="shared" si="39"/>
        <v>0.89285714285714279</v>
      </c>
      <c r="K96">
        <f t="shared" si="47"/>
        <v>2.6468168555726015E-5</v>
      </c>
      <c r="L96" s="2">
        <v>93</v>
      </c>
      <c r="M96">
        <v>0.84743607600000004</v>
      </c>
      <c r="Q96" s="4">
        <f t="shared" si="48"/>
        <v>12.5</v>
      </c>
      <c r="R96">
        <f t="shared" si="27"/>
        <v>2000000</v>
      </c>
      <c r="S96">
        <f t="shared" si="28"/>
        <v>-3707955722.9382701</v>
      </c>
      <c r="U96">
        <f t="shared" si="40"/>
        <v>0.84743607600000004</v>
      </c>
      <c r="V96">
        <f t="shared" si="41"/>
        <v>0.01</v>
      </c>
      <c r="W96">
        <f t="shared" si="42"/>
        <v>2.10492942172947E-9</v>
      </c>
      <c r="X96">
        <f t="shared" si="43"/>
        <v>1.7837931294073714E-9</v>
      </c>
      <c r="Y96">
        <f t="shared" si="44"/>
        <v>2.1049294217294699E-11</v>
      </c>
      <c r="Z96">
        <f t="shared" si="45"/>
        <v>3.0008699810480392E-10</v>
      </c>
      <c r="AB96">
        <f t="shared" si="46"/>
        <v>-1.2462338460295337</v>
      </c>
      <c r="AC96">
        <f t="shared" si="29"/>
        <v>-1.1127093020020735</v>
      </c>
      <c r="AE96">
        <f t="shared" si="30"/>
        <v>0</v>
      </c>
      <c r="AF96">
        <f t="shared" si="31"/>
        <v>0</v>
      </c>
      <c r="AG96">
        <f t="shared" si="31"/>
        <v>-3.7510874763100491E-9</v>
      </c>
      <c r="AH96">
        <f t="shared" si="32"/>
        <v>-3.5675862588147428E-3</v>
      </c>
      <c r="AI96">
        <f t="shared" si="33"/>
        <v>-3.5675900099022191E-3</v>
      </c>
      <c r="AJ96">
        <f t="shared" si="34"/>
        <v>-0.13352454402746017</v>
      </c>
      <c r="AK96">
        <f t="shared" si="49"/>
        <v>-8.7236369222067373E-2</v>
      </c>
      <c r="AL96">
        <f t="shared" si="35"/>
        <v>-0.22432850325942977</v>
      </c>
      <c r="AN96">
        <f t="shared" si="36"/>
        <v>0</v>
      </c>
      <c r="AO96">
        <f t="shared" si="36"/>
        <v>0</v>
      </c>
      <c r="AP96">
        <f t="shared" si="36"/>
        <v>-9.9284415590247301E-14</v>
      </c>
      <c r="AQ96">
        <f t="shared" si="36"/>
        <v>-9.4427474435400585E-8</v>
      </c>
      <c r="AR96">
        <f t="shared" si="36"/>
        <v>-9.4427573719816172E-8</v>
      </c>
      <c r="AS96">
        <f t="shared" si="36"/>
        <v>-3.534150137645275E-6</v>
      </c>
      <c r="AT96">
        <f t="shared" si="36"/>
        <v>-2.3089869247592285E-6</v>
      </c>
      <c r="AU96">
        <f t="shared" si="23"/>
        <v>-5.9375646361243196E-6</v>
      </c>
      <c r="AW96">
        <v>93</v>
      </c>
      <c r="AX96">
        <f>IF(Z96&gt;0, (R96*SUMPRODUCT(K96:$K$98, X96:$X$98)-K96*$AZ$3)/Z96, 0)</f>
        <v>-3707955722.9382701</v>
      </c>
    </row>
    <row r="97" spans="5:50" x14ac:dyDescent="0.25">
      <c r="E97">
        <v>2097</v>
      </c>
      <c r="F97" s="5">
        <f>EconomicRates!C137</f>
        <v>3.5571999999999999E-2</v>
      </c>
      <c r="G97" s="5">
        <f>EconomicRates!D137</f>
        <v>7.0000000000000007E-2</v>
      </c>
      <c r="H97" s="5">
        <f t="shared" si="37"/>
        <v>0.12000000000000001</v>
      </c>
      <c r="I97" s="5">
        <f t="shared" si="38"/>
        <v>1.1200000000000001</v>
      </c>
      <c r="J97">
        <f t="shared" si="39"/>
        <v>0.89285714285714279</v>
      </c>
      <c r="K97">
        <f t="shared" si="47"/>
        <v>2.3632293353326799E-5</v>
      </c>
      <c r="L97" s="2">
        <v>94</v>
      </c>
      <c r="M97">
        <v>0.87888519499999995</v>
      </c>
      <c r="Q97" s="4">
        <f t="shared" si="48"/>
        <v>12.5</v>
      </c>
      <c r="R97">
        <f t="shared" si="27"/>
        <v>2000000</v>
      </c>
      <c r="S97">
        <f t="shared" si="28"/>
        <v>-29795084720.015438</v>
      </c>
      <c r="U97">
        <f t="shared" si="40"/>
        <v>0.87888519499999995</v>
      </c>
      <c r="V97">
        <f t="shared" si="41"/>
        <v>0.01</v>
      </c>
      <c r="W97">
        <f t="shared" si="42"/>
        <v>3.0008699810480392E-10</v>
      </c>
      <c r="X97">
        <f t="shared" si="43"/>
        <v>2.637420198463052E-10</v>
      </c>
      <c r="Y97">
        <f t="shared" si="44"/>
        <v>3.0008699810480392E-12</v>
      </c>
      <c r="Z97">
        <f t="shared" si="45"/>
        <v>3.3344108277450676E-11</v>
      </c>
      <c r="AB97">
        <f t="shared" si="46"/>
        <v>-1.1127093020020735</v>
      </c>
      <c r="AC97">
        <f t="shared" si="29"/>
        <v>-0.99349053104001095</v>
      </c>
      <c r="AE97">
        <f t="shared" si="30"/>
        <v>0</v>
      </c>
      <c r="AF97">
        <f t="shared" si="31"/>
        <v>0</v>
      </c>
      <c r="AG97">
        <f t="shared" si="31"/>
        <v>-4.1680135346813346E-10</v>
      </c>
      <c r="AH97">
        <f t="shared" si="32"/>
        <v>-5.2748403969261036E-4</v>
      </c>
      <c r="AI97">
        <f t="shared" si="33"/>
        <v>-5.2748445649396388E-4</v>
      </c>
      <c r="AJ97">
        <f t="shared" si="34"/>
        <v>-0.11921877096206257</v>
      </c>
      <c r="AK97">
        <f t="shared" si="49"/>
        <v>-7.788965114014515E-2</v>
      </c>
      <c r="AL97">
        <f t="shared" si="35"/>
        <v>-0.19763590655870167</v>
      </c>
      <c r="AN97">
        <f t="shared" si="36"/>
        <v>0</v>
      </c>
      <c r="AO97">
        <f t="shared" si="36"/>
        <v>0</v>
      </c>
      <c r="AP97">
        <f t="shared" si="36"/>
        <v>-9.8499718552225833E-15</v>
      </c>
      <c r="AQ97">
        <f t="shared" si="36"/>
        <v>-1.2465657565213645E-8</v>
      </c>
      <c r="AR97">
        <f t="shared" si="36"/>
        <v>-1.2465667415185501E-8</v>
      </c>
      <c r="AS97">
        <f t="shared" si="36"/>
        <v>-2.8174129685985414E-6</v>
      </c>
      <c r="AT97">
        <f t="shared" si="36"/>
        <v>-1.8407110849321953E-6</v>
      </c>
      <c r="AU97">
        <f t="shared" si="23"/>
        <v>-4.6705897209459213E-6</v>
      </c>
      <c r="AW97">
        <v>94</v>
      </c>
      <c r="AX97">
        <f>IF(Z97&gt;0, (R97*SUMPRODUCT(K97:$K$98, X97:$X$98)-K97*$AZ$3)/Z97, 0)</f>
        <v>-29795084720.015438</v>
      </c>
    </row>
    <row r="98" spans="5:50" x14ac:dyDescent="0.25">
      <c r="E98">
        <v>2098</v>
      </c>
      <c r="F98" s="5">
        <f>EconomicRates!C138</f>
        <v>3.5571999999999999E-2</v>
      </c>
      <c r="G98" s="5">
        <f>EconomicRates!D138</f>
        <v>7.0000000000000007E-2</v>
      </c>
      <c r="H98" s="5">
        <f t="shared" si="37"/>
        <v>0.12000000000000001</v>
      </c>
      <c r="I98" s="5">
        <f t="shared" si="38"/>
        <v>1.1200000000000001</v>
      </c>
      <c r="J98">
        <f t="shared" si="39"/>
        <v>0.89285714285714279</v>
      </c>
      <c r="K98">
        <f t="shared" si="47"/>
        <v>2.1100261922613211E-5</v>
      </c>
      <c r="L98" s="2">
        <v>95</v>
      </c>
      <c r="M98">
        <v>1</v>
      </c>
      <c r="Q98" s="4">
        <f t="shared" si="48"/>
        <v>12.5</v>
      </c>
      <c r="R98">
        <f t="shared" si="27"/>
        <v>2000000</v>
      </c>
      <c r="S98">
        <f t="shared" si="28"/>
        <v>0</v>
      </c>
      <c r="U98">
        <f t="shared" si="40"/>
        <v>1</v>
      </c>
      <c r="V98">
        <f t="shared" si="41"/>
        <v>0.01</v>
      </c>
      <c r="W98">
        <f t="shared" si="42"/>
        <v>3.3344108277450676E-11</v>
      </c>
      <c r="X98">
        <f t="shared" si="43"/>
        <v>3.3344108277450676E-11</v>
      </c>
      <c r="Y98">
        <f t="shared" si="44"/>
        <v>3.3344108277450675E-13</v>
      </c>
      <c r="Z98">
        <f t="shared" si="45"/>
        <v>0</v>
      </c>
      <c r="AB98">
        <f t="shared" si="46"/>
        <v>-0.99349053104001095</v>
      </c>
      <c r="AC98">
        <f t="shared" si="29"/>
        <v>0</v>
      </c>
      <c r="AE98">
        <f t="shared" si="30"/>
        <v>0</v>
      </c>
      <c r="AF98">
        <f t="shared" si="31"/>
        <v>0</v>
      </c>
      <c r="AG98">
        <f t="shared" si="31"/>
        <v>0</v>
      </c>
      <c r="AH98">
        <f t="shared" si="32"/>
        <v>-6.6688216554901353E-5</v>
      </c>
      <c r="AI98">
        <f t="shared" si="33"/>
        <v>-6.6688216554901353E-5</v>
      </c>
      <c r="AJ98">
        <f t="shared" si="34"/>
        <v>-0.99349053104001095</v>
      </c>
      <c r="AK98">
        <f t="shared" si="49"/>
        <v>-6.9544337172800771E-2</v>
      </c>
      <c r="AL98">
        <f t="shared" si="35"/>
        <v>-1.0631015564293667</v>
      </c>
      <c r="AN98">
        <f t="shared" si="36"/>
        <v>0</v>
      </c>
      <c r="AO98">
        <f t="shared" si="36"/>
        <v>0</v>
      </c>
      <c r="AP98">
        <f t="shared" si="36"/>
        <v>0</v>
      </c>
      <c r="AQ98">
        <f t="shared" si="36"/>
        <v>-1.407138836460369E-9</v>
      </c>
      <c r="AR98">
        <f t="shared" si="36"/>
        <v>-1.407138836460369E-9</v>
      </c>
      <c r="AS98">
        <f t="shared" si="36"/>
        <v>-2.0962910422580322E-5</v>
      </c>
      <c r="AT98">
        <f t="shared" si="36"/>
        <v>-1.4674037295806227E-6</v>
      </c>
      <c r="AU98">
        <f t="shared" si="36"/>
        <v>-2.2431721290997405E-5</v>
      </c>
      <c r="AW98">
        <v>95</v>
      </c>
    </row>
    <row r="100" spans="5:50" x14ac:dyDescent="0.25">
      <c r="AN100" s="8">
        <f t="shared" ref="AN100:AU100" si="50">SUM(AN3:AN98)</f>
        <v>47948.278302842846</v>
      </c>
      <c r="AO100" s="8">
        <f t="shared" si="50"/>
        <v>-4794.8278302842846</v>
      </c>
      <c r="AP100" s="8">
        <f t="shared" si="50"/>
        <v>-181.90849551298294</v>
      </c>
      <c r="AQ100" s="8">
        <f t="shared" si="50"/>
        <v>-42039.531672153629</v>
      </c>
      <c r="AR100" s="8">
        <f t="shared" si="50"/>
        <v>932.01030489193511</v>
      </c>
      <c r="AS100" s="8">
        <f t="shared" si="50"/>
        <v>-2236.8247317406672</v>
      </c>
      <c r="AT100" s="8">
        <f t="shared" si="50"/>
        <v>1304.8144268487208</v>
      </c>
      <c r="AU100" s="8">
        <f t="shared" si="50"/>
        <v>-1.2934590125856203E-12</v>
      </c>
    </row>
  </sheetData>
  <conditionalFormatting sqref="AN100:AU100">
    <cfRule type="cellIs" dxfId="51" priority="1" operator="lessThan">
      <formula>0</formula>
    </cfRule>
  </conditionalFormatting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781345-D9C3-4D82-8253-5C44BCACFBBD}">
  <dimension ref="A1:AZ164"/>
  <sheetViews>
    <sheetView workbookViewId="0">
      <selection activeCell="J53" sqref="J53"/>
    </sheetView>
  </sheetViews>
  <sheetFormatPr defaultRowHeight="15" x14ac:dyDescent="0.25"/>
  <cols>
    <col min="3" max="3" width="9.28515625" bestFit="1" customWidth="1"/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47" width="9.140625" bestFit="1" customWidth="1"/>
  </cols>
  <sheetData>
    <row r="1" spans="1:52" x14ac:dyDescent="0.25">
      <c r="A1" t="s">
        <v>41</v>
      </c>
      <c r="Q1" t="s">
        <v>1</v>
      </c>
      <c r="W1" t="s">
        <v>2</v>
      </c>
      <c r="AB1" t="s">
        <v>45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47</v>
      </c>
    </row>
    <row r="3" spans="1:52" x14ac:dyDescent="0.25">
      <c r="A3" t="s">
        <v>36</v>
      </c>
      <c r="C3" s="2">
        <v>54774.393110679877</v>
      </c>
      <c r="K3">
        <v>1</v>
      </c>
      <c r="L3" s="2">
        <v>0</v>
      </c>
      <c r="O3">
        <f>$C$3</f>
        <v>54774.393110679877</v>
      </c>
      <c r="P3">
        <f>O3*C5</f>
        <v>5477.4393110679885</v>
      </c>
      <c r="Q3" s="4">
        <f>B8</f>
        <v>100</v>
      </c>
      <c r="R3">
        <f t="shared" ref="R3:R66" si="0">$C$6</f>
        <v>2000000</v>
      </c>
      <c r="S3">
        <f t="shared" ref="S3:S66" si="1">AX3</f>
        <v>0</v>
      </c>
      <c r="W3">
        <v>1</v>
      </c>
      <c r="Z3">
        <v>1</v>
      </c>
      <c r="AC3">
        <f t="shared" ref="AC3:AC66" si="2">S3*Z3</f>
        <v>0</v>
      </c>
      <c r="AE3">
        <f t="shared" ref="AE3:AE66" si="3">$Z3*O3</f>
        <v>54774.393110679877</v>
      </c>
      <c r="AF3">
        <f t="shared" ref="AF3:AG34" si="4">-$Z3*P3</f>
        <v>-5477.4393110679885</v>
      </c>
      <c r="AG3">
        <f t="shared" si="4"/>
        <v>-100</v>
      </c>
      <c r="AH3">
        <f t="shared" ref="AH3:AH66" si="5">-X3*R3</f>
        <v>0</v>
      </c>
      <c r="AI3">
        <f t="shared" ref="AI3:AI34" si="6">SUM(AE3:AH3)</f>
        <v>49196.953799611889</v>
      </c>
      <c r="AJ3">
        <f t="shared" ref="AJ3:AJ66" si="7">AB3-AC3</f>
        <v>0</v>
      </c>
      <c r="AL3">
        <f t="shared" ref="AL3:AL66" si="8">SUM(AI3:AK3)</f>
        <v>49196.953799611889</v>
      </c>
      <c r="AN3">
        <f t="shared" ref="AN3:AU34" si="9">AE3*$K3</f>
        <v>54774.393110679877</v>
      </c>
      <c r="AO3">
        <f t="shared" si="9"/>
        <v>-5477.4393110679885</v>
      </c>
      <c r="AP3">
        <f t="shared" si="9"/>
        <v>-100</v>
      </c>
      <c r="AQ3">
        <f t="shared" si="9"/>
        <v>0</v>
      </c>
      <c r="AR3">
        <f t="shared" si="9"/>
        <v>49196.953799611889</v>
      </c>
      <c r="AS3">
        <f t="shared" si="9"/>
        <v>0</v>
      </c>
      <c r="AT3">
        <f t="shared" si="9"/>
        <v>0</v>
      </c>
      <c r="AU3">
        <f t="shared" si="9"/>
        <v>49196.953799611889</v>
      </c>
      <c r="AW3">
        <v>0</v>
      </c>
      <c r="AX3">
        <f>IF(Z3&gt;0, (R3*SUMPRODUCT(K3:$K$98, X3:$X$98)-K3*$AZ$3)/Z3, 0)</f>
        <v>0</v>
      </c>
      <c r="AZ3">
        <f>C6*SUMPRODUCT(X4:X89, K4:K89)/1</f>
        <v>47552.154694628822</v>
      </c>
    </row>
    <row r="4" spans="1:52" x14ac:dyDescent="0.25">
      <c r="A4" t="s">
        <v>14</v>
      </c>
      <c r="C4" t="s">
        <v>37</v>
      </c>
      <c r="E4">
        <v>2004</v>
      </c>
      <c r="F4" s="5">
        <f>EconomicRates!C44</f>
        <v>3.5571999999999999E-2</v>
      </c>
      <c r="G4" s="5">
        <f>EconomicRates!D44</f>
        <v>7.0000000000000007E-2</v>
      </c>
      <c r="H4" s="5">
        <f t="shared" ref="H4:H67" si="10">G4+$C$9</f>
        <v>0.12000000000000001</v>
      </c>
      <c r="I4" s="5">
        <f t="shared" ref="I4:I67" si="11">1+H4</f>
        <v>1.1200000000000001</v>
      </c>
      <c r="J4">
        <f t="shared" ref="J4:J67" si="12">1/I4</f>
        <v>0.89285714285714279</v>
      </c>
      <c r="K4">
        <f>J4</f>
        <v>0.89285714285714279</v>
      </c>
      <c r="L4" s="2">
        <v>1</v>
      </c>
      <c r="M4" s="6">
        <f t="array" ref="M4:M89">Mortalities!B11:B96</f>
        <v>2.676E-3</v>
      </c>
      <c r="R4">
        <f t="shared" si="0"/>
        <v>2000000</v>
      </c>
      <c r="S4">
        <f t="shared" si="1"/>
        <v>5160.285496231897</v>
      </c>
      <c r="U4">
        <f t="shared" ref="U4:U67" si="13">M4</f>
        <v>2.676E-3</v>
      </c>
      <c r="V4">
        <f t="shared" ref="V4:V67" si="14">$C$10</f>
        <v>0.01</v>
      </c>
      <c r="W4">
        <f t="shared" ref="W4:W67" si="15">Z3</f>
        <v>1</v>
      </c>
      <c r="X4">
        <f t="shared" ref="X4:X67" si="16">U4*W4</f>
        <v>2.676E-3</v>
      </c>
      <c r="Y4">
        <f t="shared" ref="Y4:Y67" si="17">V4*W4</f>
        <v>0.01</v>
      </c>
      <c r="Z4">
        <f t="shared" ref="Z4:Z67" si="18">MAX(0, W4-X4-Y4)</f>
        <v>0.98732399999999998</v>
      </c>
      <c r="AB4">
        <f t="shared" ref="AB4:AB67" si="19">AC3</f>
        <v>0</v>
      </c>
      <c r="AC4">
        <f t="shared" si="2"/>
        <v>5094.8737172816618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-5352</v>
      </c>
      <c r="AI4">
        <f t="shared" si="6"/>
        <v>-5352</v>
      </c>
      <c r="AJ4">
        <f t="shared" si="7"/>
        <v>-5094.8737172816618</v>
      </c>
      <c r="AK4">
        <f>G4*SUM(AB4, AE4:AF4)</f>
        <v>0</v>
      </c>
      <c r="AL4">
        <f t="shared" si="8"/>
        <v>-10446.873717281662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-4778.5714285714284</v>
      </c>
      <c r="AR4">
        <f t="shared" si="9"/>
        <v>-4778.5714285714284</v>
      </c>
      <c r="AS4">
        <f t="shared" si="9"/>
        <v>-4548.9943904300553</v>
      </c>
      <c r="AT4">
        <f t="shared" si="9"/>
        <v>0</v>
      </c>
      <c r="AU4">
        <f t="shared" si="9"/>
        <v>-9327.5658190014838</v>
      </c>
      <c r="AW4">
        <v>1</v>
      </c>
      <c r="AX4">
        <f>IF(Z4&gt;0, (R4*SUMPRODUCT(K4:$K$98, X4:$X$98)-K4*$AZ$3)/Z4, 0)</f>
        <v>5160.285496231897</v>
      </c>
    </row>
    <row r="5" spans="1:52" x14ac:dyDescent="0.25">
      <c r="C5" s="2">
        <f>'S.26.04.A'!C5</f>
        <v>0.1</v>
      </c>
      <c r="E5">
        <v>2005</v>
      </c>
      <c r="F5" s="5">
        <f>EconomicRates!C45</f>
        <v>3.5571999999999999E-2</v>
      </c>
      <c r="G5" s="5">
        <f>EconomicRates!D45</f>
        <v>7.0000000000000007E-2</v>
      </c>
      <c r="H5" s="5">
        <f t="shared" si="10"/>
        <v>0.12000000000000001</v>
      </c>
      <c r="I5" s="5">
        <f t="shared" si="11"/>
        <v>1.1200000000000001</v>
      </c>
      <c r="J5">
        <f t="shared" si="12"/>
        <v>0.89285714285714279</v>
      </c>
      <c r="K5">
        <f t="shared" ref="K5:K68" si="20">K4*J5</f>
        <v>0.79719387755102034</v>
      </c>
      <c r="L5" s="2">
        <v>2</v>
      </c>
      <c r="M5" s="6">
        <v>2.6930000000000001E-3</v>
      </c>
      <c r="Q5" s="4">
        <f t="shared" ref="Q5:Q68" si="21">$C$8</f>
        <v>12.5</v>
      </c>
      <c r="R5">
        <f t="shared" si="0"/>
        <v>2000000</v>
      </c>
      <c r="S5">
        <f t="shared" si="1"/>
        <v>4991.113176842051</v>
      </c>
      <c r="U5">
        <f t="shared" si="13"/>
        <v>2.6930000000000001E-3</v>
      </c>
      <c r="V5">
        <f t="shared" si="14"/>
        <v>0.01</v>
      </c>
      <c r="W5">
        <f t="shared" si="15"/>
        <v>0.98732399999999998</v>
      </c>
      <c r="X5">
        <f t="shared" si="16"/>
        <v>2.6588635320000001E-3</v>
      </c>
      <c r="Y5">
        <f t="shared" si="17"/>
        <v>9.8732400000000001E-3</v>
      </c>
      <c r="Z5">
        <f t="shared" si="18"/>
        <v>0.97479189646800002</v>
      </c>
      <c r="AB5">
        <f t="shared" si="19"/>
        <v>5094.8737172816618</v>
      </c>
      <c r="AC5">
        <f t="shared" si="2"/>
        <v>4865.2966791402869</v>
      </c>
      <c r="AE5">
        <f t="shared" si="3"/>
        <v>0</v>
      </c>
      <c r="AF5">
        <f t="shared" si="4"/>
        <v>0</v>
      </c>
      <c r="AG5">
        <f t="shared" si="4"/>
        <v>-12.184898705849999</v>
      </c>
      <c r="AH5">
        <f t="shared" si="5"/>
        <v>-5317.7270639999997</v>
      </c>
      <c r="AI5">
        <f t="shared" si="6"/>
        <v>-5329.9119627058499</v>
      </c>
      <c r="AJ5">
        <f t="shared" si="7"/>
        <v>229.57703814137494</v>
      </c>
      <c r="AK5">
        <f>G5*SUM(AB5, AE5:AF5)</f>
        <v>356.64116020971636</v>
      </c>
      <c r="AL5">
        <f t="shared" si="8"/>
        <v>-4743.693764354759</v>
      </c>
      <c r="AN5">
        <f t="shared" si="9"/>
        <v>0</v>
      </c>
      <c r="AO5">
        <f t="shared" si="9"/>
        <v>0</v>
      </c>
      <c r="AP5">
        <f t="shared" si="9"/>
        <v>-9.7137266468829697</v>
      </c>
      <c r="AQ5">
        <f t="shared" si="9"/>
        <v>-4239.2594579081624</v>
      </c>
      <c r="AR5">
        <f t="shared" si="9"/>
        <v>-4248.9731845550459</v>
      </c>
      <c r="AS5">
        <f t="shared" si="9"/>
        <v>183.01740923260118</v>
      </c>
      <c r="AT5">
        <f t="shared" si="9"/>
        <v>284.31214940187846</v>
      </c>
      <c r="AU5">
        <f t="shared" si="9"/>
        <v>-3781.6436259205666</v>
      </c>
      <c r="AW5">
        <v>2</v>
      </c>
      <c r="AX5">
        <f>IF(Z5&gt;0, (R5*SUMPRODUCT(K5:$K$98, X5:$X$98)-K5*$AZ$3)/Z5, 0)</f>
        <v>4991.113176842051</v>
      </c>
    </row>
    <row r="6" spans="1:52" x14ac:dyDescent="0.25">
      <c r="A6" t="s">
        <v>16</v>
      </c>
      <c r="C6" s="2">
        <f>'S.26.04.F'!C6</f>
        <v>2000000</v>
      </c>
      <c r="E6">
        <v>2006</v>
      </c>
      <c r="F6" s="5">
        <f>EconomicRates!C46</f>
        <v>3.5571999999999999E-2</v>
      </c>
      <c r="G6" s="5">
        <f>EconomicRates!D46</f>
        <v>7.0000000000000007E-2</v>
      </c>
      <c r="H6" s="5">
        <f t="shared" si="10"/>
        <v>0.12000000000000001</v>
      </c>
      <c r="I6" s="5">
        <f t="shared" si="11"/>
        <v>1.1200000000000001</v>
      </c>
      <c r="J6">
        <f t="shared" si="12"/>
        <v>0.89285714285714279</v>
      </c>
      <c r="K6">
        <f t="shared" si="20"/>
        <v>0.71178024781341098</v>
      </c>
      <c r="L6" s="2">
        <v>3</v>
      </c>
      <c r="M6" s="6">
        <v>2.7169999999999998E-3</v>
      </c>
      <c r="Q6" s="4">
        <f t="shared" si="21"/>
        <v>12.5</v>
      </c>
      <c r="R6">
        <f t="shared" si="0"/>
        <v>2000000</v>
      </c>
      <c r="S6">
        <f t="shared" si="1"/>
        <v>4870.8036475617855</v>
      </c>
      <c r="U6">
        <f t="shared" si="13"/>
        <v>2.7169999999999998E-3</v>
      </c>
      <c r="V6">
        <f t="shared" si="14"/>
        <v>0.01</v>
      </c>
      <c r="W6">
        <f t="shared" si="15"/>
        <v>0.97479189646800002</v>
      </c>
      <c r="X6">
        <f t="shared" si="16"/>
        <v>2.6485095827035558E-3</v>
      </c>
      <c r="Y6">
        <f t="shared" si="17"/>
        <v>9.7479189646800003E-3</v>
      </c>
      <c r="Z6">
        <f t="shared" si="18"/>
        <v>0.96239546792061648</v>
      </c>
      <c r="AB6">
        <f t="shared" si="19"/>
        <v>4865.2966791402869</v>
      </c>
      <c r="AC6">
        <f t="shared" si="2"/>
        <v>4687.6393555446703</v>
      </c>
      <c r="AE6">
        <f t="shared" si="3"/>
        <v>0</v>
      </c>
      <c r="AF6">
        <f t="shared" si="4"/>
        <v>0</v>
      </c>
      <c r="AG6">
        <f t="shared" si="4"/>
        <v>-12.029943349007706</v>
      </c>
      <c r="AH6">
        <f t="shared" si="5"/>
        <v>-5297.0191654071114</v>
      </c>
      <c r="AI6">
        <f t="shared" si="6"/>
        <v>-5309.0491087561195</v>
      </c>
      <c r="AJ6">
        <f t="shared" si="7"/>
        <v>177.65732359561662</v>
      </c>
      <c r="AK6">
        <f>G6*SUM(AB6, AE6:AF6)</f>
        <v>340.57076753982011</v>
      </c>
      <c r="AL6">
        <f t="shared" si="8"/>
        <v>-4790.8210176206831</v>
      </c>
      <c r="AN6">
        <f t="shared" si="9"/>
        <v>0</v>
      </c>
      <c r="AO6">
        <f t="shared" si="9"/>
        <v>0</v>
      </c>
      <c r="AP6">
        <f t="shared" si="9"/>
        <v>-8.5626760581380008</v>
      </c>
      <c r="AQ6">
        <f t="shared" si="9"/>
        <v>-3770.3136142258613</v>
      </c>
      <c r="AR6">
        <f t="shared" si="9"/>
        <v>-3778.8762902839994</v>
      </c>
      <c r="AS6">
        <f t="shared" si="9"/>
        <v>126.45297381475534</v>
      </c>
      <c r="AT6">
        <f t="shared" si="9"/>
        <v>242.41154531749675</v>
      </c>
      <c r="AU6">
        <f t="shared" si="9"/>
        <v>-3410.0117711517478</v>
      </c>
      <c r="AW6">
        <v>3</v>
      </c>
      <c r="AX6">
        <f>IF(Z6&gt;0, (R6*SUMPRODUCT(K6:$K$98, X6:$X$98)-K6*$AZ$3)/Z6, 0)</f>
        <v>4870.8036475617855</v>
      </c>
    </row>
    <row r="7" spans="1:52" x14ac:dyDescent="0.25">
      <c r="A7" t="s">
        <v>15</v>
      </c>
      <c r="B7" t="s">
        <v>37</v>
      </c>
      <c r="C7" t="s">
        <v>46</v>
      </c>
      <c r="E7">
        <v>2007</v>
      </c>
      <c r="F7" s="5">
        <f>EconomicRates!C47</f>
        <v>3.5571999999999999E-2</v>
      </c>
      <c r="G7" s="5">
        <f>EconomicRates!D47</f>
        <v>7.0000000000000007E-2</v>
      </c>
      <c r="H7" s="5">
        <f t="shared" si="10"/>
        <v>0.12000000000000001</v>
      </c>
      <c r="I7" s="5">
        <f t="shared" si="11"/>
        <v>1.1200000000000001</v>
      </c>
      <c r="J7">
        <f t="shared" si="12"/>
        <v>0.89285714285714279</v>
      </c>
      <c r="K7">
        <f t="shared" si="20"/>
        <v>0.63551807840483121</v>
      </c>
      <c r="L7" s="2">
        <v>4</v>
      </c>
      <c r="M7" s="6">
        <v>2.745E-3</v>
      </c>
      <c r="Q7" s="4">
        <f t="shared" si="21"/>
        <v>12.5</v>
      </c>
      <c r="R7">
        <f t="shared" si="0"/>
        <v>2000000</v>
      </c>
      <c r="S7">
        <f t="shared" si="1"/>
        <v>4782.2481900934936</v>
      </c>
      <c r="U7">
        <f t="shared" si="13"/>
        <v>2.745E-3</v>
      </c>
      <c r="V7">
        <f t="shared" si="14"/>
        <v>0.01</v>
      </c>
      <c r="W7">
        <f t="shared" si="15"/>
        <v>0.96239546792061648</v>
      </c>
      <c r="X7">
        <f t="shared" si="16"/>
        <v>2.6417755594420923E-3</v>
      </c>
      <c r="Y7">
        <f t="shared" si="17"/>
        <v>9.6239546792061658E-3</v>
      </c>
      <c r="Z7">
        <f t="shared" si="18"/>
        <v>0.95012973768196818</v>
      </c>
      <c r="AB7">
        <f t="shared" si="19"/>
        <v>4687.6393555446703</v>
      </c>
      <c r="AC7">
        <f t="shared" si="2"/>
        <v>4543.756218383598</v>
      </c>
      <c r="AE7">
        <f t="shared" si="3"/>
        <v>0</v>
      </c>
      <c r="AF7">
        <f t="shared" si="4"/>
        <v>0</v>
      </c>
      <c r="AG7">
        <f t="shared" si="4"/>
        <v>-11.876621721024602</v>
      </c>
      <c r="AH7">
        <f t="shared" si="5"/>
        <v>-5283.5511188841847</v>
      </c>
      <c r="AI7">
        <f t="shared" si="6"/>
        <v>-5295.4277406052097</v>
      </c>
      <c r="AJ7">
        <f t="shared" si="7"/>
        <v>143.88313716107223</v>
      </c>
      <c r="AK7">
        <f>G7*SUM(AB7, AE7:AF7)</f>
        <v>328.13475488812696</v>
      </c>
      <c r="AL7">
        <f t="shared" si="8"/>
        <v>-4823.4098485560107</v>
      </c>
      <c r="AN7">
        <f t="shared" si="9"/>
        <v>0</v>
      </c>
      <c r="AO7">
        <f t="shared" si="9"/>
        <v>0</v>
      </c>
      <c r="AP7">
        <f t="shared" si="9"/>
        <v>-7.5478078140866343</v>
      </c>
      <c r="AQ7">
        <f t="shared" si="9"/>
        <v>-3357.792254226973</v>
      </c>
      <c r="AR7">
        <f t="shared" si="9"/>
        <v>-3365.3400620410598</v>
      </c>
      <c r="AS7">
        <f t="shared" si="9"/>
        <v>91.44033484346339</v>
      </c>
      <c r="AT7">
        <f t="shared" si="9"/>
        <v>208.53556888434275</v>
      </c>
      <c r="AU7">
        <f t="shared" si="9"/>
        <v>-3065.3641583132539</v>
      </c>
      <c r="AW7">
        <v>4</v>
      </c>
      <c r="AX7">
        <f>IF(Z7&gt;0, (R7*SUMPRODUCT(K7:$K$98, X7:$X$98)-K7*$AZ$3)/Z7, 0)</f>
        <v>4782.2481900934936</v>
      </c>
    </row>
    <row r="8" spans="1:52" x14ac:dyDescent="0.25">
      <c r="B8" s="2">
        <f>'S.26.04.A'!B8</f>
        <v>100</v>
      </c>
      <c r="C8" s="2">
        <f>'S.26.04.A'!C8</f>
        <v>12.5</v>
      </c>
      <c r="E8">
        <v>2008</v>
      </c>
      <c r="F8" s="5">
        <f>EconomicRates!C48</f>
        <v>3.5571999999999999E-2</v>
      </c>
      <c r="G8" s="5">
        <f>EconomicRates!D48</f>
        <v>7.0000000000000007E-2</v>
      </c>
      <c r="H8" s="5">
        <f t="shared" si="10"/>
        <v>0.12000000000000001</v>
      </c>
      <c r="I8" s="5">
        <f t="shared" si="11"/>
        <v>1.1200000000000001</v>
      </c>
      <c r="J8">
        <f t="shared" si="12"/>
        <v>0.89285714285714279</v>
      </c>
      <c r="K8">
        <f t="shared" si="20"/>
        <v>0.5674268557185993</v>
      </c>
      <c r="L8" s="2">
        <v>5</v>
      </c>
      <c r="M8" s="6">
        <v>2.7729999999999999E-3</v>
      </c>
      <c r="Q8" s="4">
        <f t="shared" si="21"/>
        <v>12.5</v>
      </c>
      <c r="R8">
        <f t="shared" si="0"/>
        <v>2000000</v>
      </c>
      <c r="S8">
        <f t="shared" si="1"/>
        <v>4716.2877262728425</v>
      </c>
      <c r="U8">
        <f t="shared" si="13"/>
        <v>2.7729999999999999E-3</v>
      </c>
      <c r="V8">
        <f t="shared" si="14"/>
        <v>0.01</v>
      </c>
      <c r="W8">
        <f t="shared" si="15"/>
        <v>0.95012973768196818</v>
      </c>
      <c r="X8">
        <f t="shared" si="16"/>
        <v>2.6347097625920978E-3</v>
      </c>
      <c r="Y8">
        <f t="shared" si="17"/>
        <v>9.5012973768196819E-3</v>
      </c>
      <c r="Z8">
        <f t="shared" si="18"/>
        <v>0.93799373054255641</v>
      </c>
      <c r="AB8">
        <f t="shared" si="19"/>
        <v>4543.756218383598</v>
      </c>
      <c r="AC8">
        <f t="shared" si="2"/>
        <v>4423.8483186787344</v>
      </c>
      <c r="AE8">
        <f t="shared" si="3"/>
        <v>0</v>
      </c>
      <c r="AF8">
        <f t="shared" si="4"/>
        <v>0</v>
      </c>
      <c r="AG8">
        <f t="shared" si="4"/>
        <v>-11.724921631781955</v>
      </c>
      <c r="AH8">
        <f t="shared" si="5"/>
        <v>-5269.4195251841957</v>
      </c>
      <c r="AI8">
        <f t="shared" si="6"/>
        <v>-5281.144446815978</v>
      </c>
      <c r="AJ8">
        <f t="shared" si="7"/>
        <v>119.90789970486367</v>
      </c>
      <c r="AK8">
        <f t="shared" ref="AK8:AK71" si="22">G8*SUM(AB8:AB8, AE8:AF8)</f>
        <v>318.06293528685188</v>
      </c>
      <c r="AL8">
        <f t="shared" si="8"/>
        <v>-4843.1736118242625</v>
      </c>
      <c r="AN8">
        <f t="shared" si="9"/>
        <v>0</v>
      </c>
      <c r="AO8">
        <f t="shared" si="9"/>
        <v>0</v>
      </c>
      <c r="AP8">
        <f t="shared" si="9"/>
        <v>-6.6530354150690227</v>
      </c>
      <c r="AQ8">
        <f t="shared" si="9"/>
        <v>-2990.0101526374624</v>
      </c>
      <c r="AR8">
        <f t="shared" si="9"/>
        <v>-2996.663188052532</v>
      </c>
      <c r="AS8">
        <f t="shared" si="9"/>
        <v>68.038962505351947</v>
      </c>
      <c r="AT8">
        <f t="shared" si="9"/>
        <v>180.47745129044668</v>
      </c>
      <c r="AU8">
        <f t="shared" si="9"/>
        <v>-2748.1467742567334</v>
      </c>
      <c r="AW8">
        <v>5</v>
      </c>
      <c r="AX8">
        <f>IF(Z8&gt;0, (R8*SUMPRODUCT(K8:$K$98, X8:$X$98)-K8*$AZ$3)/Z8, 0)</f>
        <v>4716.2877262728425</v>
      </c>
    </row>
    <row r="9" spans="1:52" x14ac:dyDescent="0.25">
      <c r="A9" t="s">
        <v>39</v>
      </c>
      <c r="C9" s="2">
        <f>'S.26.04.A'!C9</f>
        <v>0.05</v>
      </c>
      <c r="E9">
        <v>2009</v>
      </c>
      <c r="F9" s="5">
        <f>EconomicRates!C49</f>
        <v>3.5571999999999999E-2</v>
      </c>
      <c r="G9" s="5">
        <f>EconomicRates!D49</f>
        <v>7.0000000000000007E-2</v>
      </c>
      <c r="H9" s="5">
        <f t="shared" si="10"/>
        <v>0.12000000000000001</v>
      </c>
      <c r="I9" s="5">
        <f t="shared" si="11"/>
        <v>1.1200000000000001</v>
      </c>
      <c r="J9">
        <f t="shared" si="12"/>
        <v>0.89285714285714279</v>
      </c>
      <c r="K9">
        <f t="shared" si="20"/>
        <v>0.50663112117732079</v>
      </c>
      <c r="L9" s="2">
        <v>6</v>
      </c>
      <c r="M9" s="6">
        <v>2.8019999999999998E-3</v>
      </c>
      <c r="Q9" s="4">
        <f t="shared" si="21"/>
        <v>12.5</v>
      </c>
      <c r="R9">
        <f t="shared" si="0"/>
        <v>2000000</v>
      </c>
      <c r="S9">
        <f t="shared" si="1"/>
        <v>4670.4901720051821</v>
      </c>
      <c r="U9">
        <f t="shared" si="13"/>
        <v>2.8019999999999998E-3</v>
      </c>
      <c r="V9">
        <f t="shared" si="14"/>
        <v>0.01</v>
      </c>
      <c r="W9">
        <f t="shared" si="15"/>
        <v>0.93799373054255641</v>
      </c>
      <c r="X9">
        <f t="shared" si="16"/>
        <v>2.6282584329802429E-3</v>
      </c>
      <c r="Y9">
        <f t="shared" si="17"/>
        <v>9.3799373054255647E-3</v>
      </c>
      <c r="Z9">
        <f t="shared" si="18"/>
        <v>0.92598553480415069</v>
      </c>
      <c r="AB9">
        <f t="shared" si="19"/>
        <v>4423.8483186787344</v>
      </c>
      <c r="AC9">
        <f t="shared" si="2"/>
        <v>4324.8063397217484</v>
      </c>
      <c r="AE9">
        <f t="shared" si="3"/>
        <v>0</v>
      </c>
      <c r="AF9">
        <f t="shared" si="4"/>
        <v>0</v>
      </c>
      <c r="AG9">
        <f t="shared" si="4"/>
        <v>-11.574819185051883</v>
      </c>
      <c r="AH9">
        <f t="shared" si="5"/>
        <v>-5256.516865960486</v>
      </c>
      <c r="AI9">
        <f t="shared" si="6"/>
        <v>-5268.0916851455377</v>
      </c>
      <c r="AJ9">
        <f t="shared" si="7"/>
        <v>99.041978956985986</v>
      </c>
      <c r="AK9">
        <f t="shared" si="22"/>
        <v>309.66938230751146</v>
      </c>
      <c r="AL9">
        <f t="shared" si="8"/>
        <v>-4859.3803238810406</v>
      </c>
      <c r="AN9">
        <f t="shared" si="9"/>
        <v>0</v>
      </c>
      <c r="AO9">
        <f t="shared" si="9"/>
        <v>0</v>
      </c>
      <c r="AP9">
        <f t="shared" si="9"/>
        <v>-5.8641636211475978</v>
      </c>
      <c r="AQ9">
        <f t="shared" si="9"/>
        <v>-2663.1150332890575</v>
      </c>
      <c r="AR9">
        <f t="shared" si="9"/>
        <v>-2668.9791969102048</v>
      </c>
      <c r="AS9">
        <f t="shared" si="9"/>
        <v>50.177748842598426</v>
      </c>
      <c r="AT9">
        <f t="shared" si="9"/>
        <v>156.88814635274292</v>
      </c>
      <c r="AU9">
        <f t="shared" si="9"/>
        <v>-2461.9133017148638</v>
      </c>
      <c r="AW9">
        <v>6</v>
      </c>
      <c r="AX9">
        <f>IF(Z9&gt;0, (R9*SUMPRODUCT(K9:$K$98, X9:$X$98)-K9*$AZ$3)/Z9, 0)</f>
        <v>4670.4901720051821</v>
      </c>
    </row>
    <row r="10" spans="1:52" x14ac:dyDescent="0.25">
      <c r="A10" t="s">
        <v>19</v>
      </c>
      <c r="C10" s="2">
        <f>'S.26.04.A'!C10</f>
        <v>0.01</v>
      </c>
      <c r="E10">
        <v>2010</v>
      </c>
      <c r="F10" s="5">
        <f>EconomicRates!C50</f>
        <v>3.5571999999999999E-2</v>
      </c>
      <c r="G10" s="5">
        <f>EconomicRates!D50</f>
        <v>7.0000000000000007E-2</v>
      </c>
      <c r="H10" s="5">
        <f t="shared" si="10"/>
        <v>0.12000000000000001</v>
      </c>
      <c r="I10" s="5">
        <f t="shared" si="11"/>
        <v>1.1200000000000001</v>
      </c>
      <c r="J10">
        <f t="shared" si="12"/>
        <v>0.89285714285714279</v>
      </c>
      <c r="K10">
        <f t="shared" si="20"/>
        <v>0.45234921533689354</v>
      </c>
      <c r="L10" s="2">
        <v>7</v>
      </c>
      <c r="M10" s="6">
        <v>2.8370000000000001E-3</v>
      </c>
      <c r="Q10" s="4">
        <f t="shared" si="21"/>
        <v>12.5</v>
      </c>
      <c r="R10">
        <f t="shared" si="0"/>
        <v>2000000</v>
      </c>
      <c r="S10">
        <f t="shared" si="1"/>
        <v>4641.635616298644</v>
      </c>
      <c r="U10">
        <f t="shared" si="13"/>
        <v>2.8370000000000001E-3</v>
      </c>
      <c r="V10">
        <f t="shared" si="14"/>
        <v>0.01</v>
      </c>
      <c r="W10">
        <f t="shared" si="15"/>
        <v>0.92598553480415069</v>
      </c>
      <c r="X10">
        <f t="shared" si="16"/>
        <v>2.6270209622393757E-3</v>
      </c>
      <c r="Y10">
        <f t="shared" si="17"/>
        <v>9.2598553480415079E-3</v>
      </c>
      <c r="Z10">
        <f t="shared" si="18"/>
        <v>0.91409865849386984</v>
      </c>
      <c r="AB10">
        <f t="shared" si="19"/>
        <v>4324.8063397217484</v>
      </c>
      <c r="AC10">
        <f t="shared" si="2"/>
        <v>4242.912890075957</v>
      </c>
      <c r="AE10">
        <f t="shared" si="3"/>
        <v>0</v>
      </c>
      <c r="AF10">
        <f t="shared" si="4"/>
        <v>0</v>
      </c>
      <c r="AG10">
        <f t="shared" si="4"/>
        <v>-11.426233231173374</v>
      </c>
      <c r="AH10">
        <f t="shared" si="5"/>
        <v>-5254.0419244787518</v>
      </c>
      <c r="AI10">
        <f t="shared" si="6"/>
        <v>-5265.4681577099254</v>
      </c>
      <c r="AJ10">
        <f t="shared" si="7"/>
        <v>81.893449645791407</v>
      </c>
      <c r="AK10">
        <f t="shared" si="22"/>
        <v>302.73644378052239</v>
      </c>
      <c r="AL10">
        <f t="shared" si="8"/>
        <v>-4880.8382642836114</v>
      </c>
      <c r="AN10">
        <f t="shared" si="9"/>
        <v>0</v>
      </c>
      <c r="AO10">
        <f t="shared" si="9"/>
        <v>0</v>
      </c>
      <c r="AP10">
        <f t="shared" si="9"/>
        <v>-5.1686476363776128</v>
      </c>
      <c r="AQ10">
        <f t="shared" si="9"/>
        <v>-2376.6617418851056</v>
      </c>
      <c r="AR10">
        <f t="shared" si="9"/>
        <v>-2381.8303895214831</v>
      </c>
      <c r="AS10">
        <f t="shared" si="9"/>
        <v>37.044437688505148</v>
      </c>
      <c r="AT10">
        <f t="shared" si="9"/>
        <v>136.9425927980009</v>
      </c>
      <c r="AU10">
        <f t="shared" si="9"/>
        <v>-2207.8433590349769</v>
      </c>
      <c r="AW10">
        <v>7</v>
      </c>
      <c r="AX10">
        <f>IF(Z10&gt;0, (R10*SUMPRODUCT(K10:$K$98, X10:$X$98)-K10*$AZ$3)/Z10, 0)</f>
        <v>4641.635616298644</v>
      </c>
    </row>
    <row r="11" spans="1:52" x14ac:dyDescent="0.25">
      <c r="A11" t="s">
        <v>33</v>
      </c>
      <c r="C11" s="12">
        <f>AU91</f>
        <v>5.8089799788961505E-12</v>
      </c>
      <c r="E11">
        <v>2011</v>
      </c>
      <c r="F11" s="5">
        <f>EconomicRates!C51</f>
        <v>3.5571999999999999E-2</v>
      </c>
      <c r="G11" s="5">
        <f>EconomicRates!D51</f>
        <v>7.0000000000000007E-2</v>
      </c>
      <c r="H11" s="5">
        <f t="shared" si="10"/>
        <v>0.12000000000000001</v>
      </c>
      <c r="I11" s="5">
        <f t="shared" si="11"/>
        <v>1.1200000000000001</v>
      </c>
      <c r="J11">
        <f t="shared" si="12"/>
        <v>0.89285714285714279</v>
      </c>
      <c r="K11">
        <f t="shared" si="20"/>
        <v>0.40388322797936921</v>
      </c>
      <c r="L11" s="2">
        <v>8</v>
      </c>
      <c r="M11" s="6">
        <v>2.8709999999999999E-3</v>
      </c>
      <c r="Q11" s="4">
        <f t="shared" si="21"/>
        <v>12.5</v>
      </c>
      <c r="R11">
        <f t="shared" si="0"/>
        <v>2000000</v>
      </c>
      <c r="S11">
        <f t="shared" si="1"/>
        <v>4622.3643759189354</v>
      </c>
      <c r="U11">
        <f t="shared" si="13"/>
        <v>2.8709999999999999E-3</v>
      </c>
      <c r="V11">
        <f t="shared" si="14"/>
        <v>0.01</v>
      </c>
      <c r="W11">
        <f t="shared" si="15"/>
        <v>0.91409865849386984</v>
      </c>
      <c r="X11">
        <f t="shared" si="16"/>
        <v>2.6243772485359E-3</v>
      </c>
      <c r="Y11">
        <f t="shared" si="17"/>
        <v>9.1409865849386984E-3</v>
      </c>
      <c r="Z11">
        <f t="shared" si="18"/>
        <v>0.90233329466039525</v>
      </c>
      <c r="AB11">
        <f t="shared" si="19"/>
        <v>4242.912890075957</v>
      </c>
      <c r="AC11">
        <f t="shared" si="2"/>
        <v>4170.9132764437745</v>
      </c>
      <c r="AE11">
        <f t="shared" si="3"/>
        <v>0</v>
      </c>
      <c r="AF11">
        <f t="shared" si="4"/>
        <v>0</v>
      </c>
      <c r="AG11">
        <f t="shared" si="4"/>
        <v>-11.27916618325494</v>
      </c>
      <c r="AH11">
        <f t="shared" si="5"/>
        <v>-5248.7544970718</v>
      </c>
      <c r="AI11">
        <f t="shared" si="6"/>
        <v>-5260.0336632550552</v>
      </c>
      <c r="AJ11">
        <f t="shared" si="7"/>
        <v>71.999613632182445</v>
      </c>
      <c r="AK11">
        <f t="shared" si="22"/>
        <v>297.00390230531701</v>
      </c>
      <c r="AL11">
        <f t="shared" si="8"/>
        <v>-4891.0301473175559</v>
      </c>
      <c r="AN11">
        <f t="shared" si="9"/>
        <v>0</v>
      </c>
      <c r="AO11">
        <f t="shared" si="9"/>
        <v>0</v>
      </c>
      <c r="AP11">
        <f t="shared" si="9"/>
        <v>-4.5554660470087462</v>
      </c>
      <c r="AQ11">
        <f t="shared" si="9"/>
        <v>-2119.8839091485893</v>
      </c>
      <c r="AR11">
        <f t="shared" si="9"/>
        <v>-2124.4393751955981</v>
      </c>
      <c r="AS11">
        <f t="shared" si="9"/>
        <v>29.079436367033242</v>
      </c>
      <c r="AT11">
        <f t="shared" si="9"/>
        <v>119.95489478554065</v>
      </c>
      <c r="AU11">
        <f t="shared" si="9"/>
        <v>-1975.4050440430242</v>
      </c>
      <c r="AW11">
        <v>8</v>
      </c>
      <c r="AX11">
        <f>IF(Z11&gt;0, (R11*SUMPRODUCT(K11:$K$98, X11:$X$98)-K11*$AZ$3)/Z11, 0)</f>
        <v>4622.3643759189354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f>EconomicRates!C52</f>
        <v>3.5571999999999999E-2</v>
      </c>
      <c r="G12" s="5">
        <f>EconomicRates!D52</f>
        <v>7.0000000000000007E-2</v>
      </c>
      <c r="H12" s="5">
        <f t="shared" si="10"/>
        <v>0.12000000000000001</v>
      </c>
      <c r="I12" s="5">
        <f t="shared" si="11"/>
        <v>1.1200000000000001</v>
      </c>
      <c r="J12">
        <f t="shared" si="12"/>
        <v>0.89285714285714279</v>
      </c>
      <c r="K12">
        <f t="shared" si="20"/>
        <v>0.36061002498157962</v>
      </c>
      <c r="L12" s="2">
        <v>9</v>
      </c>
      <c r="M12" s="6">
        <v>2.9099999999999998E-3</v>
      </c>
      <c r="Q12" s="4">
        <f t="shared" si="21"/>
        <v>12.5</v>
      </c>
      <c r="R12">
        <f t="shared" si="0"/>
        <v>2000000</v>
      </c>
      <c r="S12">
        <f t="shared" si="1"/>
        <v>4613.04190682227</v>
      </c>
      <c r="U12">
        <f t="shared" si="13"/>
        <v>2.9099999999999998E-3</v>
      </c>
      <c r="V12">
        <f t="shared" si="14"/>
        <v>0.01</v>
      </c>
      <c r="W12">
        <f t="shared" si="15"/>
        <v>0.90233329466039525</v>
      </c>
      <c r="X12">
        <f t="shared" si="16"/>
        <v>2.6257898874617498E-3</v>
      </c>
      <c r="Y12">
        <f t="shared" si="17"/>
        <v>9.0233329466039534E-3</v>
      </c>
      <c r="Z12">
        <f t="shared" si="18"/>
        <v>0.89068417182632953</v>
      </c>
      <c r="AB12">
        <f t="shared" si="19"/>
        <v>4170.9132764437745</v>
      </c>
      <c r="AC12">
        <f t="shared" si="2"/>
        <v>4108.7634103781456</v>
      </c>
      <c r="AE12">
        <f t="shared" si="3"/>
        <v>0</v>
      </c>
      <c r="AF12">
        <f t="shared" si="4"/>
        <v>0</v>
      </c>
      <c r="AG12">
        <f t="shared" si="4"/>
        <v>-11.13355214782912</v>
      </c>
      <c r="AH12">
        <f t="shared" si="5"/>
        <v>-5251.5797749234998</v>
      </c>
      <c r="AI12">
        <f t="shared" si="6"/>
        <v>-5262.7133270713293</v>
      </c>
      <c r="AJ12">
        <f t="shared" si="7"/>
        <v>62.149866065628885</v>
      </c>
      <c r="AK12">
        <f t="shared" si="22"/>
        <v>291.96392935106422</v>
      </c>
      <c r="AL12">
        <f t="shared" si="8"/>
        <v>-4908.5995316546359</v>
      </c>
      <c r="AN12">
        <f t="shared" si="9"/>
        <v>0</v>
      </c>
      <c r="AO12">
        <f t="shared" si="9"/>
        <v>0</v>
      </c>
      <c r="AP12">
        <f t="shared" si="9"/>
        <v>-4.0148705181623781</v>
      </c>
      <c r="AQ12">
        <f t="shared" si="9"/>
        <v>-1893.7723138279216</v>
      </c>
      <c r="AR12">
        <f t="shared" si="9"/>
        <v>-1897.7871843460841</v>
      </c>
      <c r="AS12">
        <f t="shared" si="9"/>
        <v>22.41186475452826</v>
      </c>
      <c r="AT12">
        <f t="shared" si="9"/>
        <v>105.28511985700742</v>
      </c>
      <c r="AU12">
        <f t="shared" si="9"/>
        <v>-1770.0901997345484</v>
      </c>
      <c r="AW12">
        <v>9</v>
      </c>
      <c r="AX12">
        <f>IF(Z12&gt;0, (R12*SUMPRODUCT(K12:$K$98, X12:$X$98)-K12*$AZ$3)/Z12, 0)</f>
        <v>4613.04190682227</v>
      </c>
    </row>
    <row r="13" spans="1:52" x14ac:dyDescent="0.25">
      <c r="E13">
        <v>2013</v>
      </c>
      <c r="F13" s="5">
        <f>EconomicRates!C53</f>
        <v>3.5571999999999999E-2</v>
      </c>
      <c r="G13" s="5">
        <f>EconomicRates!D53</f>
        <v>7.0000000000000007E-2</v>
      </c>
      <c r="H13" s="5">
        <f t="shared" si="10"/>
        <v>0.12000000000000001</v>
      </c>
      <c r="I13" s="5">
        <f t="shared" si="11"/>
        <v>1.1200000000000001</v>
      </c>
      <c r="J13">
        <f t="shared" si="12"/>
        <v>0.89285714285714279</v>
      </c>
      <c r="K13">
        <f t="shared" si="20"/>
        <v>0.32197323659069604</v>
      </c>
      <c r="L13" s="2">
        <v>10</v>
      </c>
      <c r="M13" s="6">
        <v>2.9520000000000002E-3</v>
      </c>
      <c r="Q13" s="4">
        <f t="shared" si="21"/>
        <v>12.5</v>
      </c>
      <c r="R13">
        <f t="shared" si="0"/>
        <v>2000000</v>
      </c>
      <c r="S13">
        <f t="shared" si="1"/>
        <v>4609.2961534840651</v>
      </c>
      <c r="U13">
        <f t="shared" si="13"/>
        <v>2.9520000000000002E-3</v>
      </c>
      <c r="V13">
        <f t="shared" si="14"/>
        <v>0.01</v>
      </c>
      <c r="W13">
        <f t="shared" si="15"/>
        <v>0.89068417182632953</v>
      </c>
      <c r="X13">
        <f t="shared" si="16"/>
        <v>2.6292996752313252E-3</v>
      </c>
      <c r="Y13">
        <f t="shared" si="17"/>
        <v>8.9068417182632947E-3</v>
      </c>
      <c r="Z13">
        <f t="shared" si="18"/>
        <v>0.87914803043283496</v>
      </c>
      <c r="AB13">
        <f t="shared" si="19"/>
        <v>4108.7634103781456</v>
      </c>
      <c r="AC13">
        <f t="shared" si="2"/>
        <v>4052.2536350171581</v>
      </c>
      <c r="AE13">
        <f t="shared" si="3"/>
        <v>0</v>
      </c>
      <c r="AF13">
        <f t="shared" si="4"/>
        <v>0</v>
      </c>
      <c r="AG13">
        <f t="shared" si="4"/>
        <v>-10.989350380410437</v>
      </c>
      <c r="AH13">
        <f t="shared" si="5"/>
        <v>-5258.5993504626504</v>
      </c>
      <c r="AI13">
        <f t="shared" si="6"/>
        <v>-5269.5887008430609</v>
      </c>
      <c r="AJ13">
        <f t="shared" si="7"/>
        <v>56.509775360987533</v>
      </c>
      <c r="AK13">
        <f t="shared" si="22"/>
        <v>287.61343872647024</v>
      </c>
      <c r="AL13">
        <f t="shared" si="8"/>
        <v>-4925.4654867556037</v>
      </c>
      <c r="AN13">
        <f t="shared" si="9"/>
        <v>0</v>
      </c>
      <c r="AO13">
        <f t="shared" si="9"/>
        <v>0</v>
      </c>
      <c r="AP13">
        <f t="shared" si="9"/>
        <v>-3.5382767100099453</v>
      </c>
      <c r="AQ13">
        <f t="shared" si="9"/>
        <v>-1693.1282528021914</v>
      </c>
      <c r="AR13">
        <f t="shared" si="9"/>
        <v>-1696.6665295122014</v>
      </c>
      <c r="AS13">
        <f t="shared" si="9"/>
        <v>18.194635271990325</v>
      </c>
      <c r="AT13">
        <f t="shared" si="9"/>
        <v>92.603829753741465</v>
      </c>
      <c r="AU13">
        <f t="shared" si="9"/>
        <v>-1585.8680644864698</v>
      </c>
      <c r="AW13">
        <v>10</v>
      </c>
      <c r="AX13">
        <f>IF(Z13&gt;0, (R13*SUMPRODUCT(K13:$K$98, X13:$X$98)-K13*$AZ$3)/Z13, 0)</f>
        <v>4609.2961534840651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10"/>
        <v>0.12000000000000001</v>
      </c>
      <c r="I14" s="5">
        <f t="shared" si="11"/>
        <v>1.1200000000000001</v>
      </c>
      <c r="J14">
        <f t="shared" si="12"/>
        <v>0.89285714285714279</v>
      </c>
      <c r="K14">
        <f t="shared" si="20"/>
        <v>0.28747610409883573</v>
      </c>
      <c r="L14" s="2">
        <v>11</v>
      </c>
      <c r="M14" s="6">
        <v>2.9979999999999998E-3</v>
      </c>
      <c r="Q14" s="4">
        <f t="shared" si="21"/>
        <v>12.5</v>
      </c>
      <c r="R14">
        <f t="shared" si="0"/>
        <v>2000000</v>
      </c>
      <c r="S14">
        <f t="shared" si="1"/>
        <v>4609.2453545670378</v>
      </c>
      <c r="U14">
        <f t="shared" si="13"/>
        <v>2.9979999999999998E-3</v>
      </c>
      <c r="V14">
        <f t="shared" si="14"/>
        <v>0.01</v>
      </c>
      <c r="W14">
        <f t="shared" si="15"/>
        <v>0.87914803043283496</v>
      </c>
      <c r="X14">
        <f t="shared" si="16"/>
        <v>2.6356857952376392E-3</v>
      </c>
      <c r="Y14">
        <f t="shared" si="17"/>
        <v>8.7914803043283498E-3</v>
      </c>
      <c r="Z14">
        <f t="shared" si="18"/>
        <v>0.867720864333269</v>
      </c>
      <c r="AB14">
        <f t="shared" si="19"/>
        <v>4052.2536350171581</v>
      </c>
      <c r="AC14">
        <f t="shared" si="2"/>
        <v>3999.5383629890148</v>
      </c>
      <c r="AE14">
        <f t="shared" si="3"/>
        <v>0</v>
      </c>
      <c r="AF14">
        <f t="shared" si="4"/>
        <v>0</v>
      </c>
      <c r="AG14">
        <f t="shared" si="4"/>
        <v>-10.846510804165863</v>
      </c>
      <c r="AH14">
        <f t="shared" si="5"/>
        <v>-5271.371590475278</v>
      </c>
      <c r="AI14">
        <f t="shared" si="6"/>
        <v>-5282.2181012794435</v>
      </c>
      <c r="AJ14">
        <f t="shared" si="7"/>
        <v>52.715272028143318</v>
      </c>
      <c r="AK14">
        <f t="shared" si="22"/>
        <v>283.65775445120107</v>
      </c>
      <c r="AL14">
        <f t="shared" si="8"/>
        <v>-4945.8450748000987</v>
      </c>
      <c r="AN14">
        <f t="shared" si="9"/>
        <v>0</v>
      </c>
      <c r="AO14">
        <f t="shared" si="9"/>
        <v>0</v>
      </c>
      <c r="AP14">
        <f t="shared" si="9"/>
        <v>-3.118112669047532</v>
      </c>
      <c r="AQ14">
        <f t="shared" si="9"/>
        <v>-1515.3933680871162</v>
      </c>
      <c r="AR14">
        <f t="shared" si="9"/>
        <v>-1518.5114807561638</v>
      </c>
      <c r="AS14">
        <f t="shared" si="9"/>
        <v>15.154381029160971</v>
      </c>
      <c r="AT14">
        <f t="shared" si="9"/>
        <v>81.54482614705546</v>
      </c>
      <c r="AU14">
        <f t="shared" si="9"/>
        <v>-1421.8122735799473</v>
      </c>
      <c r="AW14">
        <v>11</v>
      </c>
      <c r="AX14">
        <f>IF(Z14&gt;0, (R14*SUMPRODUCT(K14:$K$98, X14:$X$98)-K14*$AZ$3)/Z14, 0)</f>
        <v>4609.2453545670378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10"/>
        <v>0.12000000000000001</v>
      </c>
      <c r="I15" s="5">
        <f t="shared" si="11"/>
        <v>1.1200000000000001</v>
      </c>
      <c r="J15">
        <f t="shared" si="12"/>
        <v>0.89285714285714279</v>
      </c>
      <c r="K15">
        <f t="shared" si="20"/>
        <v>0.25667509294538904</v>
      </c>
      <c r="L15" s="2">
        <v>12</v>
      </c>
      <c r="M15" s="6">
        <v>3.0469999999999998E-3</v>
      </c>
      <c r="Q15" s="4">
        <f t="shared" si="21"/>
        <v>12.5</v>
      </c>
      <c r="R15">
        <f t="shared" si="0"/>
        <v>2000000</v>
      </c>
      <c r="S15">
        <f t="shared" si="1"/>
        <v>4610.9303808897666</v>
      </c>
      <c r="U15">
        <f t="shared" si="13"/>
        <v>3.0469999999999998E-3</v>
      </c>
      <c r="V15">
        <f t="shared" si="14"/>
        <v>0.01</v>
      </c>
      <c r="W15">
        <f t="shared" si="15"/>
        <v>0.867720864333269</v>
      </c>
      <c r="X15">
        <f t="shared" si="16"/>
        <v>2.6439454736234703E-3</v>
      </c>
      <c r="Y15">
        <f t="shared" si="17"/>
        <v>8.6772086433326897E-3</v>
      </c>
      <c r="Z15">
        <f t="shared" si="18"/>
        <v>0.85639971021631289</v>
      </c>
      <c r="AB15">
        <f t="shared" si="19"/>
        <v>3999.5383629890148</v>
      </c>
      <c r="AC15">
        <f t="shared" si="2"/>
        <v>3948.7994420215896</v>
      </c>
      <c r="AE15">
        <f t="shared" si="3"/>
        <v>0</v>
      </c>
      <c r="AF15">
        <f t="shared" si="4"/>
        <v>0</v>
      </c>
      <c r="AG15">
        <f t="shared" si="4"/>
        <v>-10.70499637770391</v>
      </c>
      <c r="AH15">
        <f t="shared" si="5"/>
        <v>-5287.8909472469404</v>
      </c>
      <c r="AI15">
        <f t="shared" si="6"/>
        <v>-5298.595943624644</v>
      </c>
      <c r="AJ15">
        <f t="shared" si="7"/>
        <v>50.738920967425202</v>
      </c>
      <c r="AK15">
        <f t="shared" si="22"/>
        <v>279.96768540923108</v>
      </c>
      <c r="AL15">
        <f t="shared" si="8"/>
        <v>-4967.8893372479879</v>
      </c>
      <c r="AN15">
        <f t="shared" si="9"/>
        <v>0</v>
      </c>
      <c r="AO15">
        <f t="shared" si="9"/>
        <v>0</v>
      </c>
      <c r="AP15">
        <f t="shared" si="9"/>
        <v>-2.7477059402272044</v>
      </c>
      <c r="AQ15">
        <f t="shared" si="9"/>
        <v>-1357.2699003696898</v>
      </c>
      <c r="AR15">
        <f t="shared" si="9"/>
        <v>-1360.0176063099168</v>
      </c>
      <c r="AS15">
        <f t="shared" si="9"/>
        <v>13.023417255262613</v>
      </c>
      <c r="AT15">
        <f t="shared" si="9"/>
        <v>71.860731674119833</v>
      </c>
      <c r="AU15">
        <f t="shared" si="9"/>
        <v>-1275.1334573805345</v>
      </c>
      <c r="AW15">
        <v>12</v>
      </c>
      <c r="AX15">
        <f>IF(Z15&gt;0, (R15*SUMPRODUCT(K15:$K$98, X15:$X$98)-K15*$AZ$3)/Z15, 0)</f>
        <v>4610.9303808897666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10"/>
        <v>0.12000000000000001</v>
      </c>
      <c r="I16" s="5">
        <f t="shared" si="11"/>
        <v>1.1200000000000001</v>
      </c>
      <c r="J16">
        <f t="shared" si="12"/>
        <v>0.89285714285714279</v>
      </c>
      <c r="K16">
        <f t="shared" si="20"/>
        <v>0.22917419012981163</v>
      </c>
      <c r="L16" s="2">
        <v>13</v>
      </c>
      <c r="M16" s="6">
        <v>3.104E-3</v>
      </c>
      <c r="Q16" s="4">
        <f t="shared" si="21"/>
        <v>12.5</v>
      </c>
      <c r="R16">
        <f t="shared" si="0"/>
        <v>2000000</v>
      </c>
      <c r="S16">
        <f t="shared" si="1"/>
        <v>4613.5361679360012</v>
      </c>
      <c r="U16">
        <f t="shared" si="13"/>
        <v>3.104E-3</v>
      </c>
      <c r="V16">
        <f t="shared" si="14"/>
        <v>0.01</v>
      </c>
      <c r="W16">
        <f t="shared" si="15"/>
        <v>0.85639971021631289</v>
      </c>
      <c r="X16">
        <f t="shared" si="16"/>
        <v>2.6582647005114353E-3</v>
      </c>
      <c r="Y16">
        <f t="shared" si="17"/>
        <v>8.5639971021631289E-3</v>
      </c>
      <c r="Z16">
        <f t="shared" si="18"/>
        <v>0.84517744841363829</v>
      </c>
      <c r="AB16">
        <f t="shared" si="19"/>
        <v>3948.7994420215896</v>
      </c>
      <c r="AC16">
        <f t="shared" si="2"/>
        <v>3899.256726580184</v>
      </c>
      <c r="AE16">
        <f t="shared" si="3"/>
        <v>0</v>
      </c>
      <c r="AF16">
        <f t="shared" si="4"/>
        <v>0</v>
      </c>
      <c r="AG16">
        <f t="shared" si="4"/>
        <v>-10.564718105170478</v>
      </c>
      <c r="AH16">
        <f t="shared" si="5"/>
        <v>-5316.5294010228708</v>
      </c>
      <c r="AI16">
        <f t="shared" si="6"/>
        <v>-5327.0941191280417</v>
      </c>
      <c r="AJ16">
        <f t="shared" si="7"/>
        <v>49.542715441405562</v>
      </c>
      <c r="AK16">
        <f t="shared" si="22"/>
        <v>276.41596094151129</v>
      </c>
      <c r="AL16">
        <f t="shared" si="8"/>
        <v>-5001.1354427451251</v>
      </c>
      <c r="AN16">
        <f t="shared" si="9"/>
        <v>0</v>
      </c>
      <c r="AO16">
        <f t="shared" si="9"/>
        <v>0</v>
      </c>
      <c r="AP16">
        <f t="shared" si="9"/>
        <v>-2.4211607157022024</v>
      </c>
      <c r="AQ16">
        <f t="shared" si="9"/>
        <v>-1218.411319780749</v>
      </c>
      <c r="AR16">
        <f t="shared" si="9"/>
        <v>-1220.8324804964514</v>
      </c>
      <c r="AS16">
        <f t="shared" si="9"/>
        <v>11.353911688115833</v>
      </c>
      <c r="AT16">
        <f t="shared" si="9"/>
        <v>63.347403987724491</v>
      </c>
      <c r="AU16">
        <f t="shared" si="9"/>
        <v>-1146.131164820611</v>
      </c>
      <c r="AW16">
        <v>13</v>
      </c>
      <c r="AX16">
        <f>IF(Z16&gt;0, (R16*SUMPRODUCT(K16:$K$98, X16:$X$98)-K16*$AZ$3)/Z16, 0)</f>
        <v>4613.5361679360012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10"/>
        <v>0.12000000000000001</v>
      </c>
      <c r="I17" s="5">
        <f t="shared" si="11"/>
        <v>1.1200000000000001</v>
      </c>
      <c r="J17">
        <f t="shared" si="12"/>
        <v>0.89285714285714279</v>
      </c>
      <c r="K17">
        <f t="shared" si="20"/>
        <v>0.20461981261590323</v>
      </c>
      <c r="L17" s="2">
        <v>14</v>
      </c>
      <c r="M17" s="6">
        <v>3.1700000000000001E-3</v>
      </c>
      <c r="Q17" s="4">
        <f t="shared" si="21"/>
        <v>12.5</v>
      </c>
      <c r="R17">
        <f t="shared" si="0"/>
        <v>2000000</v>
      </c>
      <c r="S17">
        <f t="shared" si="1"/>
        <v>4614.2021371663604</v>
      </c>
      <c r="U17">
        <f t="shared" si="13"/>
        <v>3.1700000000000001E-3</v>
      </c>
      <c r="V17">
        <f t="shared" si="14"/>
        <v>0.01</v>
      </c>
      <c r="W17">
        <f t="shared" si="15"/>
        <v>0.84517744841363829</v>
      </c>
      <c r="X17">
        <f t="shared" si="16"/>
        <v>2.6792125114712332E-3</v>
      </c>
      <c r="Y17">
        <f t="shared" si="17"/>
        <v>8.4517744841363825E-3</v>
      </c>
      <c r="Z17">
        <f t="shared" si="18"/>
        <v>0.83404646141803074</v>
      </c>
      <c r="AB17">
        <f t="shared" si="19"/>
        <v>3899.256726580184</v>
      </c>
      <c r="AC17">
        <f t="shared" si="2"/>
        <v>3848.4589647711177</v>
      </c>
      <c r="AE17">
        <f t="shared" si="3"/>
        <v>0</v>
      </c>
      <c r="AF17">
        <f t="shared" si="4"/>
        <v>0</v>
      </c>
      <c r="AG17">
        <f t="shared" si="4"/>
        <v>-10.425580767725384</v>
      </c>
      <c r="AH17">
        <f t="shared" si="5"/>
        <v>-5358.4250229424661</v>
      </c>
      <c r="AI17">
        <f t="shared" si="6"/>
        <v>-5368.8506037101915</v>
      </c>
      <c r="AJ17">
        <f t="shared" si="7"/>
        <v>50.797761809066287</v>
      </c>
      <c r="AK17">
        <f t="shared" si="22"/>
        <v>272.94797086061288</v>
      </c>
      <c r="AL17">
        <f t="shared" si="8"/>
        <v>-5045.1048710405121</v>
      </c>
      <c r="AN17">
        <f t="shared" si="9"/>
        <v>0</v>
      </c>
      <c r="AO17">
        <f t="shared" si="9"/>
        <v>0</v>
      </c>
      <c r="AP17">
        <f t="shared" si="9"/>
        <v>-2.1332803831039326</v>
      </c>
      <c r="AQ17">
        <f t="shared" si="9"/>
        <v>-1096.4399241108545</v>
      </c>
      <c r="AR17">
        <f t="shared" si="9"/>
        <v>-1098.5732044939584</v>
      </c>
      <c r="AS17">
        <f t="shared" si="9"/>
        <v>10.394228502678429</v>
      </c>
      <c r="AT17">
        <f t="shared" si="9"/>
        <v>55.850562651389623</v>
      </c>
      <c r="AU17">
        <f t="shared" si="9"/>
        <v>-1032.3284133398902</v>
      </c>
      <c r="AW17">
        <v>14</v>
      </c>
      <c r="AX17">
        <f>IF(Z17&gt;0, (R17*SUMPRODUCT(K17:$K$98, X17:$X$98)-K17*$AZ$3)/Z17, 0)</f>
        <v>4614.2021371663604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10"/>
        <v>0.12000000000000001</v>
      </c>
      <c r="I18" s="5">
        <f t="shared" si="11"/>
        <v>1.1200000000000001</v>
      </c>
      <c r="J18">
        <f t="shared" si="12"/>
        <v>0.89285714285714279</v>
      </c>
      <c r="K18">
        <f t="shared" si="20"/>
        <v>0.1826962612641993</v>
      </c>
      <c r="L18" s="2">
        <v>15</v>
      </c>
      <c r="M18" s="6">
        <v>3.2390000000000001E-3</v>
      </c>
      <c r="Q18" s="4">
        <f t="shared" si="21"/>
        <v>12.5</v>
      </c>
      <c r="R18">
        <f t="shared" si="0"/>
        <v>2000000</v>
      </c>
      <c r="S18">
        <f t="shared" si="1"/>
        <v>4610.5836023091724</v>
      </c>
      <c r="U18">
        <f t="shared" si="13"/>
        <v>3.2390000000000001E-3</v>
      </c>
      <c r="V18">
        <f t="shared" si="14"/>
        <v>0.01</v>
      </c>
      <c r="W18">
        <f t="shared" si="15"/>
        <v>0.83404646141803074</v>
      </c>
      <c r="X18">
        <f t="shared" si="16"/>
        <v>2.7014764885330018E-3</v>
      </c>
      <c r="Y18">
        <f t="shared" si="17"/>
        <v>8.3404646141803079E-3</v>
      </c>
      <c r="Z18">
        <f t="shared" si="18"/>
        <v>0.82300452031531746</v>
      </c>
      <c r="AB18">
        <f t="shared" si="19"/>
        <v>3848.4589647711177</v>
      </c>
      <c r="AC18">
        <f t="shared" si="2"/>
        <v>3794.531145992129</v>
      </c>
      <c r="AE18">
        <f t="shared" si="3"/>
        <v>0</v>
      </c>
      <c r="AF18">
        <f t="shared" si="4"/>
        <v>0</v>
      </c>
      <c r="AG18">
        <f t="shared" si="4"/>
        <v>-10.287556503941468</v>
      </c>
      <c r="AH18">
        <f t="shared" si="5"/>
        <v>-5402.9529770660038</v>
      </c>
      <c r="AI18">
        <f t="shared" si="6"/>
        <v>-5413.240533569945</v>
      </c>
      <c r="AJ18">
        <f t="shared" si="7"/>
        <v>53.927818778988694</v>
      </c>
      <c r="AK18">
        <f t="shared" si="22"/>
        <v>269.39212753397828</v>
      </c>
      <c r="AL18">
        <f t="shared" si="8"/>
        <v>-5089.9205872569783</v>
      </c>
      <c r="AN18">
        <f t="shared" si="9"/>
        <v>0</v>
      </c>
      <c r="AO18">
        <f t="shared" si="9"/>
        <v>0</v>
      </c>
      <c r="AP18">
        <f t="shared" si="9"/>
        <v>-1.8794981108143032</v>
      </c>
      <c r="AQ18">
        <f t="shared" si="9"/>
        <v>-987.09930869623406</v>
      </c>
      <c r="AR18">
        <f t="shared" si="9"/>
        <v>-988.97880680704827</v>
      </c>
      <c r="AS18">
        <f t="shared" si="9"/>
        <v>9.8524108690545109</v>
      </c>
      <c r="AT18">
        <f t="shared" si="9"/>
        <v>49.216934514466196</v>
      </c>
      <c r="AU18">
        <f t="shared" si="9"/>
        <v>-929.90946142352766</v>
      </c>
      <c r="AW18">
        <v>15</v>
      </c>
      <c r="AX18">
        <f>IF(Z18&gt;0, (R18*SUMPRODUCT(K18:$K$98, X18:$X$98)-K18*$AZ$3)/Z18, 0)</f>
        <v>4610.5836023091724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10"/>
        <v>0.12000000000000001</v>
      </c>
      <c r="I19" s="5">
        <f t="shared" si="11"/>
        <v>1.1200000000000001</v>
      </c>
      <c r="J19">
        <f t="shared" si="12"/>
        <v>0.89285714285714279</v>
      </c>
      <c r="K19">
        <f t="shared" si="20"/>
        <v>0.16312166184303509</v>
      </c>
      <c r="L19" s="2">
        <v>16</v>
      </c>
      <c r="M19" s="6">
        <v>3.3149999999999998E-3</v>
      </c>
      <c r="Q19" s="4">
        <f t="shared" si="21"/>
        <v>12.5</v>
      </c>
      <c r="R19">
        <f t="shared" si="0"/>
        <v>2000000</v>
      </c>
      <c r="S19">
        <f t="shared" si="1"/>
        <v>4603.4894903984932</v>
      </c>
      <c r="U19">
        <f t="shared" si="13"/>
        <v>3.3149999999999998E-3</v>
      </c>
      <c r="V19">
        <f t="shared" si="14"/>
        <v>0.01</v>
      </c>
      <c r="W19">
        <f t="shared" si="15"/>
        <v>0.82300452031531746</v>
      </c>
      <c r="X19">
        <f t="shared" si="16"/>
        <v>2.7282599848452772E-3</v>
      </c>
      <c r="Y19">
        <f t="shared" si="17"/>
        <v>8.2300452031531749E-3</v>
      </c>
      <c r="Z19">
        <f t="shared" si="18"/>
        <v>0.812046215127319</v>
      </c>
      <c r="AB19">
        <f t="shared" si="19"/>
        <v>3794.531145992129</v>
      </c>
      <c r="AC19">
        <f t="shared" si="2"/>
        <v>3738.2462170564868</v>
      </c>
      <c r="AE19">
        <f t="shared" si="3"/>
        <v>0</v>
      </c>
      <c r="AF19">
        <f t="shared" si="4"/>
        <v>0</v>
      </c>
      <c r="AG19">
        <f t="shared" si="4"/>
        <v>-10.150577689091488</v>
      </c>
      <c r="AH19">
        <f t="shared" si="5"/>
        <v>-5456.5199696905547</v>
      </c>
      <c r="AI19">
        <f t="shared" si="6"/>
        <v>-5466.6705473796465</v>
      </c>
      <c r="AJ19">
        <f t="shared" si="7"/>
        <v>56.284928935642256</v>
      </c>
      <c r="AK19">
        <f t="shared" si="22"/>
        <v>265.61718021944904</v>
      </c>
      <c r="AL19">
        <f t="shared" si="8"/>
        <v>-5144.7684382245552</v>
      </c>
      <c r="AN19">
        <f t="shared" si="9"/>
        <v>0</v>
      </c>
      <c r="AO19">
        <f t="shared" si="9"/>
        <v>0</v>
      </c>
      <c r="AP19">
        <f t="shared" si="9"/>
        <v>-1.6557791013114382</v>
      </c>
      <c r="AQ19">
        <f t="shared" si="9"/>
        <v>-890.07660533563069</v>
      </c>
      <c r="AR19">
        <f t="shared" si="9"/>
        <v>-891.7323844369422</v>
      </c>
      <c r="AS19">
        <f t="shared" si="9"/>
        <v>9.181291144699097</v>
      </c>
      <c r="AT19">
        <f t="shared" si="9"/>
        <v>43.327915851457476</v>
      </c>
      <c r="AU19">
        <f t="shared" si="9"/>
        <v>-839.22317744078566</v>
      </c>
      <c r="AW19">
        <v>16</v>
      </c>
      <c r="AX19">
        <f>IF(Z19&gt;0, (R19*SUMPRODUCT(K19:$K$98, X19:$X$98)-K19*$AZ$3)/Z19, 0)</f>
        <v>4603.4894903984932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10"/>
        <v>0.12000000000000001</v>
      </c>
      <c r="I20" s="5">
        <f t="shared" si="11"/>
        <v>1.1200000000000001</v>
      </c>
      <c r="J20">
        <f t="shared" si="12"/>
        <v>0.89285714285714279</v>
      </c>
      <c r="K20">
        <f t="shared" si="20"/>
        <v>0.14564434093128131</v>
      </c>
      <c r="L20" s="2">
        <v>17</v>
      </c>
      <c r="M20" s="6">
        <v>3.3969999999999998E-3</v>
      </c>
      <c r="Q20" s="4">
        <f t="shared" si="21"/>
        <v>12.5</v>
      </c>
      <c r="R20">
        <f t="shared" si="0"/>
        <v>2000000</v>
      </c>
      <c r="S20">
        <f t="shared" si="1"/>
        <v>4592.366902296284</v>
      </c>
      <c r="U20">
        <f t="shared" si="13"/>
        <v>3.3969999999999998E-3</v>
      </c>
      <c r="V20">
        <f t="shared" si="14"/>
        <v>0.01</v>
      </c>
      <c r="W20">
        <f t="shared" si="15"/>
        <v>0.812046215127319</v>
      </c>
      <c r="X20">
        <f t="shared" si="16"/>
        <v>2.7585209927875024E-3</v>
      </c>
      <c r="Y20">
        <f t="shared" si="17"/>
        <v>8.1204621512731903E-3</v>
      </c>
      <c r="Z20">
        <f t="shared" si="18"/>
        <v>0.80116723198325834</v>
      </c>
      <c r="AB20">
        <f t="shared" si="19"/>
        <v>3738.2462170564868</v>
      </c>
      <c r="AC20">
        <f t="shared" si="2"/>
        <v>3679.2538793642443</v>
      </c>
      <c r="AE20">
        <f t="shared" si="3"/>
        <v>0</v>
      </c>
      <c r="AF20">
        <f t="shared" si="4"/>
        <v>0</v>
      </c>
      <c r="AG20">
        <f t="shared" si="4"/>
        <v>-10.014590399790729</v>
      </c>
      <c r="AH20">
        <f t="shared" si="5"/>
        <v>-5517.0419855750051</v>
      </c>
      <c r="AI20">
        <f t="shared" si="6"/>
        <v>-5527.056575974796</v>
      </c>
      <c r="AJ20">
        <f t="shared" si="7"/>
        <v>58.992337692242472</v>
      </c>
      <c r="AK20">
        <f t="shared" si="22"/>
        <v>261.67723519395412</v>
      </c>
      <c r="AL20">
        <f t="shared" si="8"/>
        <v>-5206.3870030885992</v>
      </c>
      <c r="AN20">
        <f t="shared" si="9"/>
        <v>0</v>
      </c>
      <c r="AO20">
        <f t="shared" si="9"/>
        <v>0</v>
      </c>
      <c r="AP20">
        <f t="shared" si="9"/>
        <v>-1.4585684184742578</v>
      </c>
      <c r="AQ20">
        <f t="shared" si="9"/>
        <v>-803.52594387927923</v>
      </c>
      <c r="AR20">
        <f t="shared" si="9"/>
        <v>-804.98451229775355</v>
      </c>
      <c r="AS20">
        <f t="shared" si="9"/>
        <v>8.5919001431822402</v>
      </c>
      <c r="AT20">
        <f t="shared" si="9"/>
        <v>38.111808456543336</v>
      </c>
      <c r="AU20">
        <f t="shared" si="9"/>
        <v>-758.28080369802797</v>
      </c>
      <c r="AW20">
        <v>17</v>
      </c>
      <c r="AX20">
        <f>IF(Z20&gt;0, (R20*SUMPRODUCT(K20:$K$98, X20:$X$98)-K20*$AZ$3)/Z20, 0)</f>
        <v>4592.366902296284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10"/>
        <v>0.12000000000000001</v>
      </c>
      <c r="I21" s="5">
        <f t="shared" si="11"/>
        <v>1.1200000000000001</v>
      </c>
      <c r="J21">
        <f t="shared" si="12"/>
        <v>0.89285714285714279</v>
      </c>
      <c r="K21">
        <f t="shared" si="20"/>
        <v>0.13003959011721544</v>
      </c>
      <c r="L21" s="2">
        <v>18</v>
      </c>
      <c r="M21" s="6">
        <v>3.4910000000000002E-3</v>
      </c>
      <c r="Q21" s="4">
        <f t="shared" si="21"/>
        <v>12.5</v>
      </c>
      <c r="R21">
        <f t="shared" si="0"/>
        <v>2000000</v>
      </c>
      <c r="S21">
        <f t="shared" si="1"/>
        <v>4577.3742093098954</v>
      </c>
      <c r="U21">
        <f t="shared" si="13"/>
        <v>3.4910000000000002E-3</v>
      </c>
      <c r="V21">
        <f t="shared" si="14"/>
        <v>0.01</v>
      </c>
      <c r="W21">
        <f t="shared" si="15"/>
        <v>0.80116723198325834</v>
      </c>
      <c r="X21">
        <f t="shared" si="16"/>
        <v>2.7968748068535549E-3</v>
      </c>
      <c r="Y21">
        <f t="shared" si="17"/>
        <v>8.0116723198325832E-3</v>
      </c>
      <c r="Z21">
        <f t="shared" si="18"/>
        <v>0.79035868485657224</v>
      </c>
      <c r="AB21">
        <f t="shared" si="19"/>
        <v>3679.2538793642443</v>
      </c>
      <c r="AC21">
        <f t="shared" si="2"/>
        <v>3617.7674601665612</v>
      </c>
      <c r="AE21">
        <f t="shared" si="3"/>
        <v>0</v>
      </c>
      <c r="AF21">
        <f t="shared" si="4"/>
        <v>0</v>
      </c>
      <c r="AG21">
        <f t="shared" si="4"/>
        <v>-9.8794835607071523</v>
      </c>
      <c r="AH21">
        <f t="shared" si="5"/>
        <v>-5593.7496137071093</v>
      </c>
      <c r="AI21">
        <f t="shared" si="6"/>
        <v>-5603.6290972678162</v>
      </c>
      <c r="AJ21">
        <f t="shared" si="7"/>
        <v>61.486419197683063</v>
      </c>
      <c r="AK21">
        <f t="shared" si="22"/>
        <v>257.54777155549715</v>
      </c>
      <c r="AL21">
        <f t="shared" si="8"/>
        <v>-5284.594906514636</v>
      </c>
      <c r="AN21">
        <f t="shared" si="9"/>
        <v>0</v>
      </c>
      <c r="AO21">
        <f t="shared" si="9"/>
        <v>0</v>
      </c>
      <c r="AP21">
        <f t="shared" si="9"/>
        <v>-1.2847239928041263</v>
      </c>
      <c r="AQ21">
        <f t="shared" si="9"/>
        <v>-727.40890698480473</v>
      </c>
      <c r="AR21">
        <f t="shared" si="9"/>
        <v>-728.69363097760879</v>
      </c>
      <c r="AS21">
        <f t="shared" si="9"/>
        <v>7.9956687502419923</v>
      </c>
      <c r="AT21">
        <f t="shared" si="9"/>
        <v>33.491406648679089</v>
      </c>
      <c r="AU21">
        <f t="shared" si="9"/>
        <v>-687.2065555786877</v>
      </c>
      <c r="AW21">
        <v>18</v>
      </c>
      <c r="AX21">
        <f>IF(Z21&gt;0, (R21*SUMPRODUCT(K21:$K$98, X21:$X$98)-K21*$AZ$3)/Z21, 0)</f>
        <v>4577.3742093098954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10"/>
        <v>0.12000000000000001</v>
      </c>
      <c r="I22" s="5">
        <f t="shared" si="11"/>
        <v>1.1200000000000001</v>
      </c>
      <c r="J22">
        <f t="shared" si="12"/>
        <v>0.89285714285714279</v>
      </c>
      <c r="K22">
        <f t="shared" si="20"/>
        <v>0.11610677689037092</v>
      </c>
      <c r="L22" s="2">
        <v>19</v>
      </c>
      <c r="M22" s="6">
        <v>3.5990000000000002E-3</v>
      </c>
      <c r="Q22" s="4">
        <f t="shared" si="21"/>
        <v>12.5</v>
      </c>
      <c r="R22">
        <f t="shared" si="0"/>
        <v>2000000</v>
      </c>
      <c r="S22">
        <f t="shared" si="1"/>
        <v>4557.2672514799142</v>
      </c>
      <c r="U22">
        <f t="shared" si="13"/>
        <v>3.5990000000000002E-3</v>
      </c>
      <c r="V22">
        <f t="shared" si="14"/>
        <v>0.01</v>
      </c>
      <c r="W22">
        <f t="shared" si="15"/>
        <v>0.79035868485657224</v>
      </c>
      <c r="X22">
        <f t="shared" si="16"/>
        <v>2.8445009067988038E-3</v>
      </c>
      <c r="Y22">
        <f t="shared" si="17"/>
        <v>7.9035868485657218E-3</v>
      </c>
      <c r="Z22">
        <f t="shared" si="18"/>
        <v>0.77961059710120773</v>
      </c>
      <c r="AB22">
        <f t="shared" si="19"/>
        <v>3617.7674601665612</v>
      </c>
      <c r="AC22">
        <f t="shared" si="2"/>
        <v>3552.8938430760359</v>
      </c>
      <c r="AE22">
        <f t="shared" si="3"/>
        <v>0</v>
      </c>
      <c r="AF22">
        <f t="shared" si="4"/>
        <v>0</v>
      </c>
      <c r="AG22">
        <f t="shared" si="4"/>
        <v>-9.7451324637650973</v>
      </c>
      <c r="AH22">
        <f t="shared" si="5"/>
        <v>-5689.0018135976079</v>
      </c>
      <c r="AI22">
        <f t="shared" si="6"/>
        <v>-5698.7469460613729</v>
      </c>
      <c r="AJ22">
        <f t="shared" si="7"/>
        <v>64.873617090525386</v>
      </c>
      <c r="AK22">
        <f t="shared" si="22"/>
        <v>253.2437222116593</v>
      </c>
      <c r="AL22">
        <f t="shared" si="8"/>
        <v>-5380.6296067591875</v>
      </c>
      <c r="AN22">
        <f t="shared" si="9"/>
        <v>0</v>
      </c>
      <c r="AO22">
        <f t="shared" si="9"/>
        <v>0</v>
      </c>
      <c r="AP22">
        <f t="shared" si="9"/>
        <v>-1.1314759207374849</v>
      </c>
      <c r="AQ22">
        <f t="shared" si="9"/>
        <v>-660.53166430029307</v>
      </c>
      <c r="AR22">
        <f t="shared" si="9"/>
        <v>-661.66314022103052</v>
      </c>
      <c r="AS22">
        <f t="shared" si="9"/>
        <v>7.5322665856009854</v>
      </c>
      <c r="AT22">
        <f t="shared" si="9"/>
        <v>29.403312353716199</v>
      </c>
      <c r="AU22">
        <f t="shared" si="9"/>
        <v>-624.72756128171318</v>
      </c>
      <c r="AW22">
        <v>19</v>
      </c>
      <c r="AX22">
        <f>IF(Z22&gt;0, (R22*SUMPRODUCT(K22:$K$98, X22:$X$98)-K22*$AZ$3)/Z22, 0)</f>
        <v>4557.2672514799142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10"/>
        <v>0.12000000000000001</v>
      </c>
      <c r="I23" s="5">
        <f t="shared" si="11"/>
        <v>1.1200000000000001</v>
      </c>
      <c r="J23">
        <f t="shared" si="12"/>
        <v>0.89285714285714279</v>
      </c>
      <c r="K23">
        <f t="shared" si="20"/>
        <v>0.10366676508068833</v>
      </c>
      <c r="L23" s="2">
        <v>20</v>
      </c>
      <c r="M23" s="6">
        <v>3.7169999999999998E-3</v>
      </c>
      <c r="Q23" s="4">
        <f t="shared" si="21"/>
        <v>12.5</v>
      </c>
      <c r="R23">
        <f t="shared" si="0"/>
        <v>2000000</v>
      </c>
      <c r="S23">
        <f t="shared" si="1"/>
        <v>4530.9350700578543</v>
      </c>
      <c r="U23">
        <f t="shared" si="13"/>
        <v>3.7169999999999998E-3</v>
      </c>
      <c r="V23">
        <f t="shared" si="14"/>
        <v>0.01</v>
      </c>
      <c r="W23">
        <f t="shared" si="15"/>
        <v>0.77961059710120773</v>
      </c>
      <c r="X23">
        <f t="shared" si="16"/>
        <v>2.8978125894251888E-3</v>
      </c>
      <c r="Y23">
        <f t="shared" si="17"/>
        <v>7.7961059710120774E-3</v>
      </c>
      <c r="Z23">
        <f t="shared" si="18"/>
        <v>0.76891667854077039</v>
      </c>
      <c r="AB23">
        <f t="shared" si="19"/>
        <v>3552.8938430760359</v>
      </c>
      <c r="AC23">
        <f t="shared" si="2"/>
        <v>3483.9115447527784</v>
      </c>
      <c r="AE23">
        <f t="shared" si="3"/>
        <v>0</v>
      </c>
      <c r="AF23">
        <f t="shared" si="4"/>
        <v>0</v>
      </c>
      <c r="AG23">
        <f t="shared" si="4"/>
        <v>-9.6114584817596302</v>
      </c>
      <c r="AH23">
        <f t="shared" si="5"/>
        <v>-5795.6251788503778</v>
      </c>
      <c r="AI23">
        <f t="shared" si="6"/>
        <v>-5805.2366373321374</v>
      </c>
      <c r="AJ23">
        <f t="shared" si="7"/>
        <v>68.98229832325751</v>
      </c>
      <c r="AK23">
        <f t="shared" si="22"/>
        <v>248.70256901532252</v>
      </c>
      <c r="AL23">
        <f t="shared" si="8"/>
        <v>-5487.5517699935572</v>
      </c>
      <c r="AN23">
        <f t="shared" si="9"/>
        <v>0</v>
      </c>
      <c r="AO23">
        <f t="shared" si="9"/>
        <v>0</v>
      </c>
      <c r="AP23">
        <f t="shared" si="9"/>
        <v>-0.99638880851136491</v>
      </c>
      <c r="AQ23">
        <f t="shared" si="9"/>
        <v>-600.8137139116044</v>
      </c>
      <c r="AR23">
        <f t="shared" si="9"/>
        <v>-601.81010272011576</v>
      </c>
      <c r="AS23">
        <f t="shared" si="9"/>
        <v>7.1511717150030965</v>
      </c>
      <c r="AT23">
        <f t="shared" si="9"/>
        <v>25.782190797075117</v>
      </c>
      <c r="AU23">
        <f t="shared" si="9"/>
        <v>-568.87674020803752</v>
      </c>
      <c r="AW23">
        <v>20</v>
      </c>
      <c r="AX23">
        <f>IF(Z23&gt;0, (R23*SUMPRODUCT(K23:$K$98, X23:$X$98)-K23*$AZ$3)/Z23, 0)</f>
        <v>4530.9350700578543</v>
      </c>
    </row>
    <row r="24" spans="5:50" x14ac:dyDescent="0.25">
      <c r="E24">
        <v>2024</v>
      </c>
      <c r="F24" s="5">
        <f>EconomicRates!C64</f>
        <v>3.5571999999999999E-2</v>
      </c>
      <c r="G24" s="5">
        <f>EconomicRates!D64</f>
        <v>7.0000000000000007E-2</v>
      </c>
      <c r="H24" s="5">
        <f t="shared" si="10"/>
        <v>0.12000000000000001</v>
      </c>
      <c r="I24" s="5">
        <f t="shared" si="11"/>
        <v>1.1200000000000001</v>
      </c>
      <c r="J24">
        <f t="shared" si="12"/>
        <v>0.89285714285714279</v>
      </c>
      <c r="K24">
        <f t="shared" si="20"/>
        <v>9.2559611679185999E-2</v>
      </c>
      <c r="L24" s="2">
        <v>21</v>
      </c>
      <c r="M24" s="6">
        <v>3.852E-3</v>
      </c>
      <c r="Q24" s="4">
        <f t="shared" si="21"/>
        <v>12.5</v>
      </c>
      <c r="R24">
        <f t="shared" si="0"/>
        <v>2000000</v>
      </c>
      <c r="S24">
        <f t="shared" si="1"/>
        <v>4498.7755035541941</v>
      </c>
      <c r="U24">
        <f t="shared" si="13"/>
        <v>3.852E-3</v>
      </c>
      <c r="V24">
        <f t="shared" si="14"/>
        <v>0.01</v>
      </c>
      <c r="W24">
        <f t="shared" si="15"/>
        <v>0.76891667854077039</v>
      </c>
      <c r="X24">
        <f t="shared" si="16"/>
        <v>2.9618670457390475E-3</v>
      </c>
      <c r="Y24">
        <f t="shared" si="17"/>
        <v>7.689166785407704E-3</v>
      </c>
      <c r="Z24">
        <f t="shared" si="18"/>
        <v>0.75826564470962365</v>
      </c>
      <c r="AB24">
        <f t="shared" si="19"/>
        <v>3483.9115447527784</v>
      </c>
      <c r="AC24">
        <f t="shared" si="2"/>
        <v>3411.2669076063826</v>
      </c>
      <c r="AE24">
        <f t="shared" si="3"/>
        <v>0</v>
      </c>
      <c r="AF24">
        <f t="shared" si="4"/>
        <v>0</v>
      </c>
      <c r="AG24">
        <f t="shared" si="4"/>
        <v>-9.4783205588702959</v>
      </c>
      <c r="AH24">
        <f t="shared" si="5"/>
        <v>-5923.7340914780953</v>
      </c>
      <c r="AI24">
        <f t="shared" si="6"/>
        <v>-5933.2124120369654</v>
      </c>
      <c r="AJ24">
        <f t="shared" si="7"/>
        <v>72.64463714639578</v>
      </c>
      <c r="AK24">
        <f t="shared" si="22"/>
        <v>243.87380813269451</v>
      </c>
      <c r="AL24">
        <f t="shared" si="8"/>
        <v>-5616.6939667578745</v>
      </c>
      <c r="AN24">
        <f t="shared" si="9"/>
        <v>0</v>
      </c>
      <c r="AO24">
        <f t="shared" si="9"/>
        <v>0</v>
      </c>
      <c r="AP24">
        <f t="shared" si="9"/>
        <v>-0.87730967029987983</v>
      </c>
      <c r="AQ24">
        <f t="shared" si="9"/>
        <v>-548.29852719796816</v>
      </c>
      <c r="AR24">
        <f t="shared" si="9"/>
        <v>-549.17583686826799</v>
      </c>
      <c r="AS24">
        <f t="shared" si="9"/>
        <v>6.7239594048457638</v>
      </c>
      <c r="AT24">
        <f t="shared" si="9"/>
        <v>22.572864979486514</v>
      </c>
      <c r="AU24">
        <f t="shared" si="9"/>
        <v>-519.87901248393564</v>
      </c>
      <c r="AW24">
        <v>21</v>
      </c>
      <c r="AX24">
        <f>IF(Z24&gt;0, (R24*SUMPRODUCT(K24:$K$98, X24:$X$98)-K24*$AZ$3)/Z24, 0)</f>
        <v>4498.7755035541941</v>
      </c>
    </row>
    <row r="25" spans="5:50" x14ac:dyDescent="0.25">
      <c r="E25">
        <v>2025</v>
      </c>
      <c r="F25" s="5">
        <f>EconomicRates!C65</f>
        <v>3.5571999999999999E-2</v>
      </c>
      <c r="G25" s="5">
        <f>EconomicRates!D65</f>
        <v>7.0000000000000007E-2</v>
      </c>
      <c r="H25" s="5">
        <f t="shared" si="10"/>
        <v>0.12000000000000001</v>
      </c>
      <c r="I25" s="5">
        <f t="shared" si="11"/>
        <v>1.1200000000000001</v>
      </c>
      <c r="J25">
        <f t="shared" si="12"/>
        <v>0.89285714285714279</v>
      </c>
      <c r="K25">
        <f t="shared" si="20"/>
        <v>8.2642510427844637E-2</v>
      </c>
      <c r="L25" s="2">
        <v>22</v>
      </c>
      <c r="M25" s="6">
        <v>4.0049999999999999E-3</v>
      </c>
      <c r="Q25" s="4">
        <f t="shared" si="21"/>
        <v>12.5</v>
      </c>
      <c r="R25">
        <f t="shared" si="0"/>
        <v>2000000</v>
      </c>
      <c r="S25">
        <f t="shared" si="1"/>
        <v>4460.0617324252808</v>
      </c>
      <c r="U25">
        <f t="shared" si="13"/>
        <v>4.0049999999999999E-3</v>
      </c>
      <c r="V25">
        <f t="shared" si="14"/>
        <v>0.01</v>
      </c>
      <c r="W25">
        <f t="shared" si="15"/>
        <v>0.75826564470962365</v>
      </c>
      <c r="X25">
        <f t="shared" si="16"/>
        <v>3.0368539070620426E-3</v>
      </c>
      <c r="Y25">
        <f t="shared" si="17"/>
        <v>7.5826564470962369E-3</v>
      </c>
      <c r="Z25">
        <f t="shared" si="18"/>
        <v>0.74764613435546545</v>
      </c>
      <c r="AB25">
        <f t="shared" si="19"/>
        <v>3411.2669076063826</v>
      </c>
      <c r="AC25">
        <f t="shared" si="2"/>
        <v>3334.5479132345013</v>
      </c>
      <c r="AE25">
        <f t="shared" si="3"/>
        <v>0</v>
      </c>
      <c r="AF25">
        <f t="shared" si="4"/>
        <v>0</v>
      </c>
      <c r="AG25">
        <f t="shared" si="4"/>
        <v>-9.3455766794433188</v>
      </c>
      <c r="AH25">
        <f t="shared" si="5"/>
        <v>-6073.7078141240854</v>
      </c>
      <c r="AI25">
        <f t="shared" si="6"/>
        <v>-6083.0533908035286</v>
      </c>
      <c r="AJ25">
        <f t="shared" si="7"/>
        <v>76.718994371881308</v>
      </c>
      <c r="AK25">
        <f t="shared" si="22"/>
        <v>238.78868353244681</v>
      </c>
      <c r="AL25">
        <f t="shared" si="8"/>
        <v>-5767.5457128992002</v>
      </c>
      <c r="AN25">
        <f t="shared" si="9"/>
        <v>0</v>
      </c>
      <c r="AO25">
        <f t="shared" si="9"/>
        <v>0</v>
      </c>
      <c r="AP25">
        <f t="shared" si="9"/>
        <v>-0.77234191818511611</v>
      </c>
      <c r="AQ25">
        <f t="shared" si="9"/>
        <v>-501.94646136443117</v>
      </c>
      <c r="AR25">
        <f t="shared" si="9"/>
        <v>-502.71880328261631</v>
      </c>
      <c r="AS25">
        <f t="shared" si="9"/>
        <v>6.3402502923919553</v>
      </c>
      <c r="AT25">
        <f t="shared" si="9"/>
        <v>19.73409626888153</v>
      </c>
      <c r="AU25">
        <f t="shared" si="9"/>
        <v>-476.64445672134281</v>
      </c>
      <c r="AW25">
        <v>22</v>
      </c>
      <c r="AX25">
        <f>IF(Z25&gt;0, (R25*SUMPRODUCT(K25:$K$98, X25:$X$98)-K25*$AZ$3)/Z25, 0)</f>
        <v>4460.0617324252808</v>
      </c>
    </row>
    <row r="26" spans="5:50" x14ac:dyDescent="0.25">
      <c r="E26">
        <v>2026</v>
      </c>
      <c r="F26" s="5">
        <f>EconomicRates!C66</f>
        <v>3.5571999999999999E-2</v>
      </c>
      <c r="G26" s="5">
        <f>EconomicRates!D66</f>
        <v>7.0000000000000007E-2</v>
      </c>
      <c r="H26" s="5">
        <f t="shared" si="10"/>
        <v>0.12000000000000001</v>
      </c>
      <c r="I26" s="5">
        <f t="shared" si="11"/>
        <v>1.1200000000000001</v>
      </c>
      <c r="J26">
        <f t="shared" si="12"/>
        <v>0.89285714285714279</v>
      </c>
      <c r="K26">
        <f t="shared" si="20"/>
        <v>7.3787955739146996E-2</v>
      </c>
      <c r="L26" s="2">
        <v>23</v>
      </c>
      <c r="M26" s="6">
        <v>4.1640000000000002E-3</v>
      </c>
      <c r="Q26" s="4">
        <f t="shared" si="21"/>
        <v>12.5</v>
      </c>
      <c r="R26">
        <f t="shared" si="0"/>
        <v>2000000</v>
      </c>
      <c r="S26">
        <f t="shared" si="1"/>
        <v>4414.3898313205154</v>
      </c>
      <c r="U26">
        <f t="shared" si="13"/>
        <v>4.1640000000000002E-3</v>
      </c>
      <c r="V26">
        <f t="shared" si="14"/>
        <v>0.01</v>
      </c>
      <c r="W26">
        <f t="shared" si="15"/>
        <v>0.74764613435546545</v>
      </c>
      <c r="X26">
        <f t="shared" si="16"/>
        <v>3.1131985034561585E-3</v>
      </c>
      <c r="Y26">
        <f t="shared" si="17"/>
        <v>7.4764613435546546E-3</v>
      </c>
      <c r="Z26">
        <f t="shared" si="18"/>
        <v>0.73705647450845468</v>
      </c>
      <c r="AB26">
        <f t="shared" si="19"/>
        <v>3334.5479132345013</v>
      </c>
      <c r="AC26">
        <f t="shared" si="2"/>
        <v>3253.6546061790709</v>
      </c>
      <c r="AE26">
        <f t="shared" si="3"/>
        <v>0</v>
      </c>
      <c r="AF26">
        <f t="shared" si="4"/>
        <v>0</v>
      </c>
      <c r="AG26">
        <f t="shared" si="4"/>
        <v>-9.2132059313556844</v>
      </c>
      <c r="AH26">
        <f t="shared" si="5"/>
        <v>-6226.397006912317</v>
      </c>
      <c r="AI26">
        <f t="shared" si="6"/>
        <v>-6235.6102128436723</v>
      </c>
      <c r="AJ26">
        <f t="shared" si="7"/>
        <v>80.893307055430341</v>
      </c>
      <c r="AK26">
        <f t="shared" si="22"/>
        <v>233.41835392641511</v>
      </c>
      <c r="AL26">
        <f t="shared" si="8"/>
        <v>-5921.298551861827</v>
      </c>
      <c r="AN26">
        <f t="shared" si="9"/>
        <v>0</v>
      </c>
      <c r="AO26">
        <f t="shared" si="9"/>
        <v>0</v>
      </c>
      <c r="AP26">
        <f t="shared" si="9"/>
        <v>-0.67982363147851987</v>
      </c>
      <c r="AQ26">
        <f t="shared" si="9"/>
        <v>-459.4331067604034</v>
      </c>
      <c r="AR26">
        <f t="shared" si="9"/>
        <v>-460.11293039188189</v>
      </c>
      <c r="AS26">
        <f t="shared" si="9"/>
        <v>5.9689517605993219</v>
      </c>
      <c r="AT26">
        <f t="shared" si="9"/>
        <v>17.223463168226868</v>
      </c>
      <c r="AU26">
        <f t="shared" si="9"/>
        <v>-436.92051546305572</v>
      </c>
      <c r="AW26">
        <v>23</v>
      </c>
      <c r="AX26">
        <f>IF(Z26&gt;0, (R26*SUMPRODUCT(K26:$K$98, X26:$X$98)-K26*$AZ$3)/Z26, 0)</f>
        <v>4414.3898313205154</v>
      </c>
    </row>
    <row r="27" spans="5:50" x14ac:dyDescent="0.25">
      <c r="E27">
        <v>2027</v>
      </c>
      <c r="F27" s="5">
        <f>EconomicRates!C67</f>
        <v>3.5571999999999999E-2</v>
      </c>
      <c r="G27" s="5">
        <f>EconomicRates!D67</f>
        <v>7.0000000000000007E-2</v>
      </c>
      <c r="H27" s="5">
        <f t="shared" si="10"/>
        <v>0.12000000000000001</v>
      </c>
      <c r="I27" s="5">
        <f t="shared" si="11"/>
        <v>1.1200000000000001</v>
      </c>
      <c r="J27">
        <f t="shared" si="12"/>
        <v>0.89285714285714279</v>
      </c>
      <c r="K27">
        <f t="shared" si="20"/>
        <v>6.5882103338524095E-2</v>
      </c>
      <c r="L27" s="2">
        <v>24</v>
      </c>
      <c r="M27" s="6">
        <v>4.3350000000000003E-3</v>
      </c>
      <c r="Q27" s="4">
        <f t="shared" si="21"/>
        <v>12.5</v>
      </c>
      <c r="R27">
        <f t="shared" si="0"/>
        <v>2000000</v>
      </c>
      <c r="S27">
        <f t="shared" si="1"/>
        <v>4363.6642706417151</v>
      </c>
      <c r="U27">
        <f t="shared" si="13"/>
        <v>4.3350000000000003E-3</v>
      </c>
      <c r="V27">
        <f t="shared" si="14"/>
        <v>0.01</v>
      </c>
      <c r="W27">
        <f t="shared" si="15"/>
        <v>0.73705647450845468</v>
      </c>
      <c r="X27">
        <f t="shared" si="16"/>
        <v>3.1951398169941512E-3</v>
      </c>
      <c r="Y27">
        <f t="shared" si="17"/>
        <v>7.3705647450845466E-3</v>
      </c>
      <c r="Z27">
        <f t="shared" si="18"/>
        <v>0.72649076994637596</v>
      </c>
      <c r="AB27">
        <f t="shared" si="19"/>
        <v>3253.6546061790709</v>
      </c>
      <c r="AC27">
        <f t="shared" si="2"/>
        <v>3170.1618157659909</v>
      </c>
      <c r="AE27">
        <f t="shared" si="3"/>
        <v>0</v>
      </c>
      <c r="AF27">
        <f t="shared" si="4"/>
        <v>0</v>
      </c>
      <c r="AG27">
        <f t="shared" si="4"/>
        <v>-9.0811346243296995</v>
      </c>
      <c r="AH27">
        <f t="shared" si="5"/>
        <v>-6390.2796339883025</v>
      </c>
      <c r="AI27">
        <f t="shared" si="6"/>
        <v>-6399.3607686126325</v>
      </c>
      <c r="AJ27">
        <f t="shared" si="7"/>
        <v>83.492790413080002</v>
      </c>
      <c r="AK27">
        <f t="shared" si="22"/>
        <v>227.75582243253498</v>
      </c>
      <c r="AL27">
        <f t="shared" si="8"/>
        <v>-6088.1121557670176</v>
      </c>
      <c r="AN27">
        <f t="shared" si="9"/>
        <v>0</v>
      </c>
      <c r="AO27">
        <f t="shared" si="9"/>
        <v>0</v>
      </c>
      <c r="AP27">
        <f t="shared" si="9"/>
        <v>-0.59828424975113847</v>
      </c>
      <c r="AQ27">
        <f t="shared" si="9"/>
        <v>-421.00506320848325</v>
      </c>
      <c r="AR27">
        <f t="shared" si="9"/>
        <v>-421.60334745823445</v>
      </c>
      <c r="AS27">
        <f t="shared" si="9"/>
        <v>5.5006806460162707</v>
      </c>
      <c r="AT27">
        <f t="shared" si="9"/>
        <v>15.005032629450813</v>
      </c>
      <c r="AU27">
        <f t="shared" si="9"/>
        <v>-401.09763418276737</v>
      </c>
      <c r="AW27">
        <v>24</v>
      </c>
      <c r="AX27">
        <f>IF(Z27&gt;0, (R27*SUMPRODUCT(K27:$K$98, X27:$X$98)-K27*$AZ$3)/Z27, 0)</f>
        <v>4363.6642706417151</v>
      </c>
    </row>
    <row r="28" spans="5:50" x14ac:dyDescent="0.25">
      <c r="E28">
        <v>2028</v>
      </c>
      <c r="F28" s="5">
        <f>EconomicRates!C68</f>
        <v>3.5571999999999999E-2</v>
      </c>
      <c r="G28" s="5">
        <f>EconomicRates!D68</f>
        <v>7.0000000000000007E-2</v>
      </c>
      <c r="H28" s="5">
        <f t="shared" si="10"/>
        <v>0.12000000000000001</v>
      </c>
      <c r="I28" s="5">
        <f t="shared" si="11"/>
        <v>1.1200000000000001</v>
      </c>
      <c r="J28">
        <f t="shared" si="12"/>
        <v>0.89285714285714279</v>
      </c>
      <c r="K28">
        <f t="shared" si="20"/>
        <v>5.8823306552253651E-2</v>
      </c>
      <c r="L28" s="2">
        <v>25</v>
      </c>
      <c r="M28" s="6">
        <v>4.522E-3</v>
      </c>
      <c r="Q28" s="4">
        <f t="shared" si="21"/>
        <v>12.5</v>
      </c>
      <c r="R28">
        <f t="shared" si="0"/>
        <v>2000000</v>
      </c>
      <c r="S28">
        <f t="shared" si="1"/>
        <v>4308.7617093342842</v>
      </c>
      <c r="U28">
        <f t="shared" si="13"/>
        <v>4.522E-3</v>
      </c>
      <c r="V28">
        <f t="shared" si="14"/>
        <v>0.01</v>
      </c>
      <c r="W28">
        <f t="shared" si="15"/>
        <v>0.72649076994637596</v>
      </c>
      <c r="X28">
        <f t="shared" si="16"/>
        <v>3.285191261697512E-3</v>
      </c>
      <c r="Y28">
        <f t="shared" si="17"/>
        <v>7.2649076994637596E-3</v>
      </c>
      <c r="Z28">
        <f t="shared" si="18"/>
        <v>0.71594067098521474</v>
      </c>
      <c r="AB28">
        <f t="shared" si="19"/>
        <v>3170.1618157659909</v>
      </c>
      <c r="AC28">
        <f t="shared" si="2"/>
        <v>3084.8177492961881</v>
      </c>
      <c r="AE28">
        <f t="shared" si="3"/>
        <v>0</v>
      </c>
      <c r="AF28">
        <f t="shared" si="4"/>
        <v>0</v>
      </c>
      <c r="AG28">
        <f t="shared" si="4"/>
        <v>-8.9492583873151847</v>
      </c>
      <c r="AH28">
        <f t="shared" si="5"/>
        <v>-6570.3825233950238</v>
      </c>
      <c r="AI28">
        <f t="shared" si="6"/>
        <v>-6579.331781782339</v>
      </c>
      <c r="AJ28">
        <f t="shared" si="7"/>
        <v>85.344066469802783</v>
      </c>
      <c r="AK28">
        <f t="shared" si="22"/>
        <v>221.91132710361939</v>
      </c>
      <c r="AL28">
        <f t="shared" si="8"/>
        <v>-6272.0763882089168</v>
      </c>
      <c r="AN28">
        <f t="shared" si="9"/>
        <v>0</v>
      </c>
      <c r="AO28">
        <f t="shared" si="9"/>
        <v>0</v>
      </c>
      <c r="AP28">
        <f t="shared" si="9"/>
        <v>-0.52642496953236828</v>
      </c>
      <c r="AQ28">
        <f t="shared" si="9"/>
        <v>-386.49162533923538</v>
      </c>
      <c r="AR28">
        <f t="shared" si="9"/>
        <v>-387.01805030876773</v>
      </c>
      <c r="AS28">
        <f t="shared" si="9"/>
        <v>5.020220184369121</v>
      </c>
      <c r="AT28">
        <f t="shared" si="9"/>
        <v>13.053558021633638</v>
      </c>
      <c r="AU28">
        <f t="shared" si="9"/>
        <v>-368.94427210276501</v>
      </c>
      <c r="AW28">
        <v>25</v>
      </c>
      <c r="AX28">
        <f>IF(Z28&gt;0, (R28*SUMPRODUCT(K28:$K$98, X28:$X$98)-K28*$AZ$3)/Z28, 0)</f>
        <v>4308.7617093342842</v>
      </c>
    </row>
    <row r="29" spans="5:50" x14ac:dyDescent="0.25">
      <c r="E29">
        <v>2029</v>
      </c>
      <c r="F29" s="5">
        <f>EconomicRates!C69</f>
        <v>3.5571999999999999E-2</v>
      </c>
      <c r="G29" s="5">
        <f>EconomicRates!D69</f>
        <v>7.0000000000000007E-2</v>
      </c>
      <c r="H29" s="5">
        <f t="shared" si="10"/>
        <v>0.12000000000000001</v>
      </c>
      <c r="I29" s="5">
        <f t="shared" si="11"/>
        <v>1.1200000000000001</v>
      </c>
      <c r="J29">
        <f t="shared" si="12"/>
        <v>0.89285714285714279</v>
      </c>
      <c r="K29">
        <f t="shared" si="20"/>
        <v>5.2520809421655039E-2</v>
      </c>
      <c r="L29" s="2">
        <v>26</v>
      </c>
      <c r="M29" s="6">
        <v>4.7470000000000004E-3</v>
      </c>
      <c r="Q29" s="4">
        <f t="shared" si="21"/>
        <v>12.5</v>
      </c>
      <c r="R29">
        <f t="shared" si="0"/>
        <v>2000000</v>
      </c>
      <c r="S29">
        <f t="shared" si="1"/>
        <v>4250.20838809425</v>
      </c>
      <c r="U29">
        <f t="shared" si="13"/>
        <v>4.7470000000000004E-3</v>
      </c>
      <c r="V29">
        <f t="shared" si="14"/>
        <v>0.01</v>
      </c>
      <c r="W29">
        <f t="shared" si="15"/>
        <v>0.71594067098521474</v>
      </c>
      <c r="X29">
        <f t="shared" si="16"/>
        <v>3.3985703651668148E-3</v>
      </c>
      <c r="Y29">
        <f t="shared" si="17"/>
        <v>7.1594067098521477E-3</v>
      </c>
      <c r="Z29">
        <f t="shared" si="18"/>
        <v>0.70538269391019581</v>
      </c>
      <c r="AB29">
        <f t="shared" si="19"/>
        <v>3084.8177492961881</v>
      </c>
      <c r="AC29">
        <f t="shared" si="2"/>
        <v>2998.0234424736332</v>
      </c>
      <c r="AE29">
        <f t="shared" si="3"/>
        <v>0</v>
      </c>
      <c r="AF29">
        <f t="shared" si="4"/>
        <v>0</v>
      </c>
      <c r="AG29">
        <f t="shared" si="4"/>
        <v>-8.8172836738774478</v>
      </c>
      <c r="AH29">
        <f t="shared" si="5"/>
        <v>-6797.14073033363</v>
      </c>
      <c r="AI29">
        <f t="shared" si="6"/>
        <v>-6805.9580140075077</v>
      </c>
      <c r="AJ29">
        <f t="shared" si="7"/>
        <v>86.794306822554972</v>
      </c>
      <c r="AK29">
        <f t="shared" si="22"/>
        <v>215.93724245073318</v>
      </c>
      <c r="AL29">
        <f t="shared" si="8"/>
        <v>-6503.2264647342199</v>
      </c>
      <c r="AN29">
        <f t="shared" si="9"/>
        <v>0</v>
      </c>
      <c r="AO29">
        <f t="shared" si="9"/>
        <v>0</v>
      </c>
      <c r="AP29">
        <f t="shared" si="9"/>
        <v>-0.46309087545238781</v>
      </c>
      <c r="AQ29">
        <f t="shared" si="9"/>
        <v>-356.99133291002175</v>
      </c>
      <c r="AR29">
        <f t="shared" si="9"/>
        <v>-357.45442378547415</v>
      </c>
      <c r="AS29">
        <f t="shared" si="9"/>
        <v>4.5585072475120638</v>
      </c>
      <c r="AT29">
        <f t="shared" si="9"/>
        <v>11.341198757792675</v>
      </c>
      <c r="AU29">
        <f t="shared" si="9"/>
        <v>-341.55471778016943</v>
      </c>
      <c r="AW29">
        <v>26</v>
      </c>
      <c r="AX29">
        <f>IF(Z29&gt;0, (R29*SUMPRODUCT(K29:$K$98, X29:$X$98)-K29*$AZ$3)/Z29, 0)</f>
        <v>4250.20838809425</v>
      </c>
    </row>
    <row r="30" spans="5:50" x14ac:dyDescent="0.25">
      <c r="E30">
        <v>2030</v>
      </c>
      <c r="F30" s="5">
        <f>EconomicRates!C70</f>
        <v>3.5571999999999999E-2</v>
      </c>
      <c r="G30" s="5">
        <f>EconomicRates!D70</f>
        <v>7.0000000000000007E-2</v>
      </c>
      <c r="H30" s="5">
        <f t="shared" si="10"/>
        <v>0.12000000000000001</v>
      </c>
      <c r="I30" s="5">
        <f t="shared" si="11"/>
        <v>1.1200000000000001</v>
      </c>
      <c r="J30">
        <f t="shared" si="12"/>
        <v>0.89285714285714279</v>
      </c>
      <c r="K30">
        <f t="shared" si="20"/>
        <v>4.6893579840763422E-2</v>
      </c>
      <c r="L30" s="2">
        <v>27</v>
      </c>
      <c r="M30" s="6">
        <v>4.9870000000000001E-3</v>
      </c>
      <c r="Q30" s="4">
        <f t="shared" si="21"/>
        <v>12.5</v>
      </c>
      <c r="R30">
        <f t="shared" si="0"/>
        <v>2000000</v>
      </c>
      <c r="S30">
        <f t="shared" si="1"/>
        <v>4186.2009729245092</v>
      </c>
      <c r="U30">
        <f t="shared" si="13"/>
        <v>4.9870000000000001E-3</v>
      </c>
      <c r="V30">
        <f t="shared" si="14"/>
        <v>0.01</v>
      </c>
      <c r="W30">
        <f t="shared" si="15"/>
        <v>0.70538269391019581</v>
      </c>
      <c r="X30">
        <f t="shared" si="16"/>
        <v>3.5177434945301467E-3</v>
      </c>
      <c r="Y30">
        <f t="shared" si="17"/>
        <v>7.0538269391019585E-3</v>
      </c>
      <c r="Z30">
        <f t="shared" si="18"/>
        <v>0.69481112347656371</v>
      </c>
      <c r="AB30">
        <f t="shared" si="19"/>
        <v>2998.0234424736332</v>
      </c>
      <c r="AC30">
        <f t="shared" si="2"/>
        <v>2908.6190010963624</v>
      </c>
      <c r="AE30">
        <f t="shared" si="3"/>
        <v>0</v>
      </c>
      <c r="AF30">
        <f t="shared" si="4"/>
        <v>0</v>
      </c>
      <c r="AG30">
        <f t="shared" si="4"/>
        <v>-8.6851390434570455</v>
      </c>
      <c r="AH30">
        <f t="shared" si="5"/>
        <v>-7035.4869890602931</v>
      </c>
      <c r="AI30">
        <f t="shared" si="6"/>
        <v>-7044.1721281037499</v>
      </c>
      <c r="AJ30">
        <f t="shared" si="7"/>
        <v>89.404441377270814</v>
      </c>
      <c r="AK30">
        <f t="shared" si="22"/>
        <v>209.86164097315435</v>
      </c>
      <c r="AL30">
        <f t="shared" si="8"/>
        <v>-6744.9060457533251</v>
      </c>
      <c r="AN30">
        <f t="shared" si="9"/>
        <v>0</v>
      </c>
      <c r="AO30">
        <f t="shared" si="9"/>
        <v>0</v>
      </c>
      <c r="AP30">
        <f t="shared" si="9"/>
        <v>-0.40727726116248464</v>
      </c>
      <c r="AQ30">
        <f t="shared" si="9"/>
        <v>-329.91917084015108</v>
      </c>
      <c r="AR30">
        <f t="shared" si="9"/>
        <v>-330.32644810131359</v>
      </c>
      <c r="AS30">
        <f t="shared" si="9"/>
        <v>4.1924943098439016</v>
      </c>
      <c r="AT30">
        <f t="shared" si="9"/>
        <v>9.8411636164882417</v>
      </c>
      <c r="AU30">
        <f t="shared" si="9"/>
        <v>-316.29279017498146</v>
      </c>
      <c r="AW30">
        <v>27</v>
      </c>
      <c r="AX30">
        <f>IF(Z30&gt;0, (R30*SUMPRODUCT(K30:$K$98, X30:$X$98)-K30*$AZ$3)/Z30, 0)</f>
        <v>4186.2009729245092</v>
      </c>
    </row>
    <row r="31" spans="5:50" x14ac:dyDescent="0.25">
      <c r="E31">
        <v>2031</v>
      </c>
      <c r="F31" s="5">
        <f>EconomicRates!C71</f>
        <v>3.5571999999999999E-2</v>
      </c>
      <c r="G31" s="5">
        <f>EconomicRates!D71</f>
        <v>7.0000000000000007E-2</v>
      </c>
      <c r="H31" s="5">
        <f t="shared" si="10"/>
        <v>0.12000000000000001</v>
      </c>
      <c r="I31" s="5">
        <f t="shared" si="11"/>
        <v>1.1200000000000001</v>
      </c>
      <c r="J31">
        <f t="shared" si="12"/>
        <v>0.89285714285714279</v>
      </c>
      <c r="K31">
        <f t="shared" si="20"/>
        <v>4.1869267714967337E-2</v>
      </c>
      <c r="L31" s="2">
        <v>28</v>
      </c>
      <c r="M31" s="6">
        <v>5.2249999999999996E-3</v>
      </c>
      <c r="Q31" s="4">
        <f t="shared" si="21"/>
        <v>12.5</v>
      </c>
      <c r="R31">
        <f t="shared" si="0"/>
        <v>2000000</v>
      </c>
      <c r="S31">
        <f t="shared" si="1"/>
        <v>4117.9221778751198</v>
      </c>
      <c r="U31">
        <f t="shared" si="13"/>
        <v>5.2249999999999996E-3</v>
      </c>
      <c r="V31">
        <f t="shared" si="14"/>
        <v>0.01</v>
      </c>
      <c r="W31">
        <f t="shared" si="15"/>
        <v>0.69481112347656371</v>
      </c>
      <c r="X31">
        <f t="shared" si="16"/>
        <v>3.630388120165045E-3</v>
      </c>
      <c r="Y31">
        <f t="shared" si="17"/>
        <v>6.9481112347656374E-3</v>
      </c>
      <c r="Z31">
        <f t="shared" si="18"/>
        <v>0.68423262412163299</v>
      </c>
      <c r="AB31">
        <f t="shared" si="19"/>
        <v>2908.6190010963624</v>
      </c>
      <c r="AC31">
        <f t="shared" si="2"/>
        <v>2817.6166976961631</v>
      </c>
      <c r="AE31">
        <f t="shared" si="3"/>
        <v>0</v>
      </c>
      <c r="AF31">
        <f t="shared" si="4"/>
        <v>0</v>
      </c>
      <c r="AG31">
        <f t="shared" si="4"/>
        <v>-8.5529078015204121</v>
      </c>
      <c r="AH31">
        <f t="shared" si="5"/>
        <v>-7260.7762403300903</v>
      </c>
      <c r="AI31">
        <f t="shared" si="6"/>
        <v>-7269.329148131611</v>
      </c>
      <c r="AJ31">
        <f t="shared" si="7"/>
        <v>91.002303400199253</v>
      </c>
      <c r="AK31">
        <f t="shared" si="22"/>
        <v>203.60333007674538</v>
      </c>
      <c r="AL31">
        <f t="shared" si="8"/>
        <v>-6974.7235146546655</v>
      </c>
      <c r="AN31">
        <f t="shared" si="9"/>
        <v>0</v>
      </c>
      <c r="AO31">
        <f t="shared" si="9"/>
        <v>0</v>
      </c>
      <c r="AP31">
        <f t="shared" si="9"/>
        <v>-0.35810398648329084</v>
      </c>
      <c r="AQ31">
        <f t="shared" si="9"/>
        <v>-304.00338422485459</v>
      </c>
      <c r="AR31">
        <f t="shared" si="9"/>
        <v>-304.36148821133787</v>
      </c>
      <c r="AS31">
        <f t="shared" si="9"/>
        <v>3.8101998037416247</v>
      </c>
      <c r="AT31">
        <f t="shared" si="9"/>
        <v>8.5247223346421137</v>
      </c>
      <c r="AU31">
        <f t="shared" si="9"/>
        <v>-292.0265660729541</v>
      </c>
      <c r="AW31">
        <v>28</v>
      </c>
      <c r="AX31">
        <f>IF(Z31&gt;0, (R31*SUMPRODUCT(K31:$K$98, X31:$X$98)-K31*$AZ$3)/Z31, 0)</f>
        <v>4117.9221778751198</v>
      </c>
    </row>
    <row r="32" spans="5:50" x14ac:dyDescent="0.25">
      <c r="E32">
        <v>2032</v>
      </c>
      <c r="F32" s="5">
        <f>EconomicRates!C72</f>
        <v>3.5571999999999999E-2</v>
      </c>
      <c r="G32" s="5">
        <f>EconomicRates!D72</f>
        <v>7.0000000000000007E-2</v>
      </c>
      <c r="H32" s="5">
        <f t="shared" si="10"/>
        <v>0.12000000000000001</v>
      </c>
      <c r="I32" s="5">
        <f t="shared" si="11"/>
        <v>1.1200000000000001</v>
      </c>
      <c r="J32">
        <f t="shared" si="12"/>
        <v>0.89285714285714279</v>
      </c>
      <c r="K32">
        <f t="shared" si="20"/>
        <v>3.7383274745506546E-2</v>
      </c>
      <c r="L32" s="2">
        <v>29</v>
      </c>
      <c r="M32" s="6">
        <v>5.4879999999999998E-3</v>
      </c>
      <c r="Q32" s="4">
        <f t="shared" si="21"/>
        <v>12.5</v>
      </c>
      <c r="R32">
        <f t="shared" si="0"/>
        <v>2000000</v>
      </c>
      <c r="S32">
        <f t="shared" si="1"/>
        <v>4048.0839284396661</v>
      </c>
      <c r="U32">
        <f t="shared" si="13"/>
        <v>5.4879999999999998E-3</v>
      </c>
      <c r="V32">
        <f t="shared" si="14"/>
        <v>0.01</v>
      </c>
      <c r="W32">
        <f t="shared" si="15"/>
        <v>0.68423262412163299</v>
      </c>
      <c r="X32">
        <f t="shared" si="16"/>
        <v>3.7550686411795217E-3</v>
      </c>
      <c r="Y32">
        <f t="shared" si="17"/>
        <v>6.84232624121633E-3</v>
      </c>
      <c r="Z32">
        <f t="shared" si="18"/>
        <v>0.67363522923923724</v>
      </c>
      <c r="AB32">
        <f t="shared" si="19"/>
        <v>2817.6166976961631</v>
      </c>
      <c r="AC32">
        <f t="shared" si="2"/>
        <v>2726.9319451141264</v>
      </c>
      <c r="AE32">
        <f t="shared" si="3"/>
        <v>0</v>
      </c>
      <c r="AF32">
        <f t="shared" si="4"/>
        <v>0</v>
      </c>
      <c r="AG32">
        <f t="shared" si="4"/>
        <v>-8.4204403654904656</v>
      </c>
      <c r="AH32">
        <f t="shared" si="5"/>
        <v>-7510.1372823590436</v>
      </c>
      <c r="AI32">
        <f t="shared" si="6"/>
        <v>-7518.557722724534</v>
      </c>
      <c r="AJ32">
        <f t="shared" si="7"/>
        <v>90.684752582036708</v>
      </c>
      <c r="AK32">
        <f t="shared" si="22"/>
        <v>197.23316883873144</v>
      </c>
      <c r="AL32">
        <f t="shared" si="8"/>
        <v>-7230.639801303766</v>
      </c>
      <c r="AN32">
        <f t="shared" si="9"/>
        <v>0</v>
      </c>
      <c r="AO32">
        <f t="shared" si="9"/>
        <v>0</v>
      </c>
      <c r="AP32">
        <f t="shared" si="9"/>
        <v>-0.31478363566128365</v>
      </c>
      <c r="AQ32">
        <f t="shared" si="9"/>
        <v>-280.75352540289998</v>
      </c>
      <c r="AR32">
        <f t="shared" si="9"/>
        <v>-281.06830903856127</v>
      </c>
      <c r="AS32">
        <f t="shared" si="9"/>
        <v>3.3900930210025626</v>
      </c>
      <c r="AT32">
        <f t="shared" si="9"/>
        <v>7.373221739625178</v>
      </c>
      <c r="AU32">
        <f t="shared" si="9"/>
        <v>-270.30499427793353</v>
      </c>
      <c r="AW32">
        <v>29</v>
      </c>
      <c r="AX32">
        <f>IF(Z32&gt;0, (R32*SUMPRODUCT(K32:$K$98, X32:$X$98)-K32*$AZ$3)/Z32, 0)</f>
        <v>4048.0839284396661</v>
      </c>
    </row>
    <row r="33" spans="5:50" x14ac:dyDescent="0.25">
      <c r="E33">
        <v>2033</v>
      </c>
      <c r="F33" s="5">
        <f>EconomicRates!C73</f>
        <v>3.5571999999999999E-2</v>
      </c>
      <c r="G33" s="5">
        <f>EconomicRates!D73</f>
        <v>7.0000000000000007E-2</v>
      </c>
      <c r="H33" s="5">
        <f t="shared" si="10"/>
        <v>0.12000000000000001</v>
      </c>
      <c r="I33" s="5">
        <f t="shared" si="11"/>
        <v>1.1200000000000001</v>
      </c>
      <c r="J33">
        <f t="shared" si="12"/>
        <v>0.89285714285714279</v>
      </c>
      <c r="K33">
        <f t="shared" si="20"/>
        <v>3.337792387991656E-2</v>
      </c>
      <c r="L33" s="2">
        <v>30</v>
      </c>
      <c r="M33" s="6">
        <v>5.7670000000000004E-3</v>
      </c>
      <c r="Q33" s="4">
        <f t="shared" si="21"/>
        <v>12.5</v>
      </c>
      <c r="R33">
        <f t="shared" si="0"/>
        <v>2000000</v>
      </c>
      <c r="S33">
        <f t="shared" si="1"/>
        <v>3976.750707954438</v>
      </c>
      <c r="U33">
        <f t="shared" si="13"/>
        <v>5.7670000000000004E-3</v>
      </c>
      <c r="V33">
        <f t="shared" si="14"/>
        <v>0.01</v>
      </c>
      <c r="W33">
        <f t="shared" si="15"/>
        <v>0.67363522923923724</v>
      </c>
      <c r="X33">
        <f t="shared" si="16"/>
        <v>3.8848543670226814E-3</v>
      </c>
      <c r="Y33">
        <f t="shared" si="17"/>
        <v>6.7363522923923726E-3</v>
      </c>
      <c r="Z33">
        <f t="shared" si="18"/>
        <v>0.66301402257982223</v>
      </c>
      <c r="AB33">
        <f t="shared" si="19"/>
        <v>2726.9319451141264</v>
      </c>
      <c r="AC33">
        <f t="shared" si="2"/>
        <v>2636.6414836780277</v>
      </c>
      <c r="AE33">
        <f t="shared" si="3"/>
        <v>0</v>
      </c>
      <c r="AF33">
        <f t="shared" si="4"/>
        <v>0</v>
      </c>
      <c r="AG33">
        <f t="shared" si="4"/>
        <v>-8.2876752822477773</v>
      </c>
      <c r="AH33">
        <f t="shared" si="5"/>
        <v>-7769.7087340453627</v>
      </c>
      <c r="AI33">
        <f t="shared" si="6"/>
        <v>-7777.9964093276103</v>
      </c>
      <c r="AJ33">
        <f t="shared" si="7"/>
        <v>90.290461436098667</v>
      </c>
      <c r="AK33">
        <f t="shared" si="22"/>
        <v>190.88523615798886</v>
      </c>
      <c r="AL33">
        <f t="shared" si="8"/>
        <v>-7496.8207117335223</v>
      </c>
      <c r="AN33">
        <f t="shared" si="9"/>
        <v>0</v>
      </c>
      <c r="AO33">
        <f t="shared" si="9"/>
        <v>0</v>
      </c>
      <c r="AP33">
        <f t="shared" si="9"/>
        <v>-0.27662539471233233</v>
      </c>
      <c r="AQ33">
        <f t="shared" si="9"/>
        <v>-259.33674669408896</v>
      </c>
      <c r="AR33">
        <f t="shared" si="9"/>
        <v>-259.61337208880133</v>
      </c>
      <c r="AS33">
        <f t="shared" si="9"/>
        <v>3.0137081488966428</v>
      </c>
      <c r="AT33">
        <f t="shared" si="9"/>
        <v>6.371352882281248</v>
      </c>
      <c r="AU33">
        <f t="shared" si="9"/>
        <v>-250.22831105762339</v>
      </c>
      <c r="AW33">
        <v>30</v>
      </c>
      <c r="AX33">
        <f>IF(Z33&gt;0, (R33*SUMPRODUCT(K33:$K$98, X33:$X$98)-K33*$AZ$3)/Z33, 0)</f>
        <v>3976.750707954438</v>
      </c>
    </row>
    <row r="34" spans="5:50" x14ac:dyDescent="0.25">
      <c r="E34">
        <v>2034</v>
      </c>
      <c r="F34" s="5">
        <f>EconomicRates!C74</f>
        <v>3.5571999999999999E-2</v>
      </c>
      <c r="G34" s="5">
        <f>EconomicRates!D74</f>
        <v>7.0000000000000007E-2</v>
      </c>
      <c r="H34" s="5">
        <f t="shared" si="10"/>
        <v>0.12000000000000001</v>
      </c>
      <c r="I34" s="5">
        <f t="shared" si="11"/>
        <v>1.1200000000000001</v>
      </c>
      <c r="J34">
        <f t="shared" si="12"/>
        <v>0.89285714285714279</v>
      </c>
      <c r="K34">
        <f t="shared" si="20"/>
        <v>2.9801717749925499E-2</v>
      </c>
      <c r="L34" s="2">
        <v>31</v>
      </c>
      <c r="M34" s="6">
        <v>6.0780000000000001E-3</v>
      </c>
      <c r="Q34" s="4">
        <f t="shared" si="21"/>
        <v>12.5</v>
      </c>
      <c r="R34">
        <f t="shared" si="0"/>
        <v>2000000</v>
      </c>
      <c r="S34">
        <f t="shared" si="1"/>
        <v>3904.8748371363963</v>
      </c>
      <c r="U34">
        <f t="shared" si="13"/>
        <v>6.0780000000000001E-3</v>
      </c>
      <c r="V34">
        <f t="shared" si="14"/>
        <v>0.01</v>
      </c>
      <c r="W34">
        <f t="shared" si="15"/>
        <v>0.66301402257982223</v>
      </c>
      <c r="X34">
        <f t="shared" si="16"/>
        <v>4.0297992292401595E-3</v>
      </c>
      <c r="Y34">
        <f t="shared" si="17"/>
        <v>6.6301402257982226E-3</v>
      </c>
      <c r="Z34">
        <f t="shared" si="18"/>
        <v>0.65235408312478382</v>
      </c>
      <c r="AB34">
        <f t="shared" si="19"/>
        <v>2636.6414836780277</v>
      </c>
      <c r="AC34">
        <f t="shared" si="2"/>
        <v>2547.3610440971534</v>
      </c>
      <c r="AE34">
        <f t="shared" si="3"/>
        <v>0</v>
      </c>
      <c r="AF34">
        <f t="shared" si="4"/>
        <v>0</v>
      </c>
      <c r="AG34">
        <f t="shared" si="4"/>
        <v>-8.154426039059798</v>
      </c>
      <c r="AH34">
        <f t="shared" si="5"/>
        <v>-8059.5984584803191</v>
      </c>
      <c r="AI34">
        <f t="shared" si="6"/>
        <v>-8067.7528845193792</v>
      </c>
      <c r="AJ34">
        <f t="shared" si="7"/>
        <v>89.280439580874372</v>
      </c>
      <c r="AK34">
        <f t="shared" si="22"/>
        <v>184.56490385746196</v>
      </c>
      <c r="AL34">
        <f t="shared" si="8"/>
        <v>-7793.9075410810428</v>
      </c>
      <c r="AN34">
        <f t="shared" si="9"/>
        <v>0</v>
      </c>
      <c r="AO34">
        <f t="shared" si="9"/>
        <v>0</v>
      </c>
      <c r="AP34">
        <f t="shared" si="9"/>
        <v>-0.24301590322870306</v>
      </c>
      <c r="AQ34">
        <f t="shared" si="9"/>
        <v>-240.18987843736511</v>
      </c>
      <c r="AR34">
        <f t="shared" si="9"/>
        <v>-240.43289434059383</v>
      </c>
      <c r="AS34">
        <f t="shared" si="9"/>
        <v>2.6607104609784948</v>
      </c>
      <c r="AT34">
        <f t="shared" si="9"/>
        <v>5.5003511713022171</v>
      </c>
      <c r="AU34">
        <f t="shared" ref="AU34:AU89" si="23">AL34*$K34</f>
        <v>-232.2718327083131</v>
      </c>
      <c r="AW34">
        <v>31</v>
      </c>
      <c r="AX34">
        <f>IF(Z34&gt;0, (R34*SUMPRODUCT(K34:$K$98, X34:$X$98)-K34*$AZ$3)/Z34, 0)</f>
        <v>3904.8748371363963</v>
      </c>
    </row>
    <row r="35" spans="5:50" x14ac:dyDescent="0.25">
      <c r="E35">
        <v>2035</v>
      </c>
      <c r="F35" s="5">
        <f>EconomicRates!C75</f>
        <v>3.5571999999999999E-2</v>
      </c>
      <c r="G35" s="5">
        <f>EconomicRates!D75</f>
        <v>7.0000000000000007E-2</v>
      </c>
      <c r="H35" s="5">
        <f t="shared" si="10"/>
        <v>0.12000000000000001</v>
      </c>
      <c r="I35" s="5">
        <f t="shared" si="11"/>
        <v>1.1200000000000001</v>
      </c>
      <c r="J35">
        <f t="shared" si="12"/>
        <v>0.89285714285714279</v>
      </c>
      <c r="K35">
        <f t="shared" si="20"/>
        <v>2.660867656243348E-2</v>
      </c>
      <c r="L35" s="2">
        <v>32</v>
      </c>
      <c r="M35" s="6">
        <v>6.4359999999999999E-3</v>
      </c>
      <c r="Q35" s="4">
        <f t="shared" si="21"/>
        <v>12.5</v>
      </c>
      <c r="R35">
        <f t="shared" si="0"/>
        <v>2000000</v>
      </c>
      <c r="S35">
        <f t="shared" si="1"/>
        <v>3832.4260433657514</v>
      </c>
      <c r="U35">
        <f t="shared" si="13"/>
        <v>6.4359999999999999E-3</v>
      </c>
      <c r="V35">
        <f t="shared" si="14"/>
        <v>0.01</v>
      </c>
      <c r="W35">
        <f t="shared" si="15"/>
        <v>0.65235408312478382</v>
      </c>
      <c r="X35">
        <f t="shared" si="16"/>
        <v>4.1985508789911087E-3</v>
      </c>
      <c r="Y35">
        <f t="shared" si="17"/>
        <v>6.5235408312478383E-3</v>
      </c>
      <c r="Z35">
        <f t="shared" si="18"/>
        <v>0.64163199141454486</v>
      </c>
      <c r="AB35">
        <f t="shared" si="19"/>
        <v>2547.3610440971534</v>
      </c>
      <c r="AC35">
        <f t="shared" si="2"/>
        <v>2459.0071541537318</v>
      </c>
      <c r="AE35">
        <f t="shared" si="3"/>
        <v>0</v>
      </c>
      <c r="AF35">
        <f t="shared" ref="AF35:AG66" si="24">-$Z35*P35</f>
        <v>0</v>
      </c>
      <c r="AG35">
        <f t="shared" si="24"/>
        <v>-8.0203998926818105</v>
      </c>
      <c r="AH35">
        <f t="shared" si="5"/>
        <v>-8397.1017579822183</v>
      </c>
      <c r="AI35">
        <f t="shared" ref="AI35:AI66" si="25">SUM(AE35:AH35)</f>
        <v>-8405.1221578749009</v>
      </c>
      <c r="AJ35">
        <f t="shared" si="7"/>
        <v>88.353889943421564</v>
      </c>
      <c r="AK35">
        <f t="shared" si="22"/>
        <v>178.31527308680074</v>
      </c>
      <c r="AL35">
        <f t="shared" si="8"/>
        <v>-8138.452994844678</v>
      </c>
      <c r="AN35">
        <f t="shared" ref="AN35:AT66" si="26">AE35*$K35</f>
        <v>0</v>
      </c>
      <c r="AO35">
        <f t="shared" si="26"/>
        <v>0</v>
      </c>
      <c r="AP35">
        <f t="shared" si="26"/>
        <v>-0.21341222664574649</v>
      </c>
      <c r="AQ35">
        <f t="shared" si="26"/>
        <v>-223.43576473999042</v>
      </c>
      <c r="AR35">
        <f t="shared" si="26"/>
        <v>-223.64917696663619</v>
      </c>
      <c r="AS35">
        <f t="shared" si="26"/>
        <v>2.3509800805373486</v>
      </c>
      <c r="AT35">
        <f t="shared" si="26"/>
        <v>4.7447334277086801</v>
      </c>
      <c r="AU35">
        <f t="shared" si="23"/>
        <v>-216.55346345839015</v>
      </c>
      <c r="AW35">
        <v>32</v>
      </c>
      <c r="AX35">
        <f>IF(Z35&gt;0, (R35*SUMPRODUCT(K35:$K$98, X35:$X$98)-K35*$AZ$3)/Z35, 0)</f>
        <v>3832.4260433657514</v>
      </c>
    </row>
    <row r="36" spans="5:50" x14ac:dyDescent="0.25">
      <c r="E36">
        <v>2036</v>
      </c>
      <c r="F36" s="5">
        <f>EconomicRates!C76</f>
        <v>3.5571999999999999E-2</v>
      </c>
      <c r="G36" s="5">
        <f>EconomicRates!D76</f>
        <v>7.0000000000000007E-2</v>
      </c>
      <c r="H36" s="5">
        <f t="shared" si="10"/>
        <v>0.12000000000000001</v>
      </c>
      <c r="I36" s="5">
        <f t="shared" si="11"/>
        <v>1.1200000000000001</v>
      </c>
      <c r="J36">
        <f t="shared" si="12"/>
        <v>0.89285714285714279</v>
      </c>
      <c r="K36">
        <f t="shared" si="20"/>
        <v>2.3757746930744176E-2</v>
      </c>
      <c r="L36" s="2">
        <v>33</v>
      </c>
      <c r="M36" s="6">
        <v>6.8199999999999997E-3</v>
      </c>
      <c r="Q36" s="4">
        <f t="shared" si="21"/>
        <v>12.5</v>
      </c>
      <c r="R36">
        <f t="shared" si="0"/>
        <v>2000000</v>
      </c>
      <c r="S36">
        <f t="shared" si="1"/>
        <v>3758.7030127901935</v>
      </c>
      <c r="U36">
        <f t="shared" si="13"/>
        <v>6.8199999999999997E-3</v>
      </c>
      <c r="V36">
        <f t="shared" si="14"/>
        <v>0.01</v>
      </c>
      <c r="W36">
        <f t="shared" si="15"/>
        <v>0.64163199141454486</v>
      </c>
      <c r="X36">
        <f t="shared" si="16"/>
        <v>4.3759301814471959E-3</v>
      </c>
      <c r="Y36">
        <f t="shared" si="17"/>
        <v>6.4163199141454488E-3</v>
      </c>
      <c r="Z36">
        <f t="shared" si="18"/>
        <v>0.63083974131895215</v>
      </c>
      <c r="AB36">
        <f t="shared" si="19"/>
        <v>2459.0071541537318</v>
      </c>
      <c r="AC36">
        <f t="shared" si="2"/>
        <v>2371.1392362833317</v>
      </c>
      <c r="AE36">
        <f t="shared" si="3"/>
        <v>0</v>
      </c>
      <c r="AF36">
        <f t="shared" si="24"/>
        <v>0</v>
      </c>
      <c r="AG36">
        <f t="shared" si="24"/>
        <v>-7.8854967664869022</v>
      </c>
      <c r="AH36">
        <f t="shared" si="5"/>
        <v>-8751.8603628943911</v>
      </c>
      <c r="AI36">
        <f t="shared" si="25"/>
        <v>-8759.7458596608776</v>
      </c>
      <c r="AJ36">
        <f t="shared" si="7"/>
        <v>87.867917870400106</v>
      </c>
      <c r="AK36">
        <f t="shared" si="22"/>
        <v>172.13050079076123</v>
      </c>
      <c r="AL36">
        <f t="shared" si="8"/>
        <v>-8499.7474409997158</v>
      </c>
      <c r="AN36">
        <f t="shared" si="26"/>
        <v>0</v>
      </c>
      <c r="AO36">
        <f t="shared" si="26"/>
        <v>0</v>
      </c>
      <c r="AP36">
        <f t="shared" si="26"/>
        <v>-0.18734163660139733</v>
      </c>
      <c r="AQ36">
        <f t="shared" si="26"/>
        <v>-207.92448367485582</v>
      </c>
      <c r="AR36">
        <f t="shared" si="26"/>
        <v>-208.11182531145721</v>
      </c>
      <c r="AS36">
        <f t="shared" si="26"/>
        <v>2.0875437560963794</v>
      </c>
      <c r="AT36">
        <f t="shared" si="26"/>
        <v>4.0894328768491652</v>
      </c>
      <c r="AU36">
        <f t="shared" si="23"/>
        <v>-201.93484867851166</v>
      </c>
      <c r="AW36">
        <v>33</v>
      </c>
      <c r="AX36">
        <f>IF(Z36&gt;0, (R36*SUMPRODUCT(K36:$K$98, X36:$X$98)-K36*$AZ$3)/Z36, 0)</f>
        <v>3758.7030127901935</v>
      </c>
    </row>
    <row r="37" spans="5:50" x14ac:dyDescent="0.25">
      <c r="E37">
        <v>2037</v>
      </c>
      <c r="F37" s="5">
        <f>EconomicRates!C77</f>
        <v>3.5571999999999999E-2</v>
      </c>
      <c r="G37" s="5">
        <f>EconomicRates!D77</f>
        <v>7.0000000000000007E-2</v>
      </c>
      <c r="H37" s="5">
        <f t="shared" si="10"/>
        <v>0.12000000000000001</v>
      </c>
      <c r="I37" s="5">
        <f t="shared" si="11"/>
        <v>1.1200000000000001</v>
      </c>
      <c r="J37">
        <f t="shared" si="12"/>
        <v>0.89285714285714279</v>
      </c>
      <c r="K37">
        <f t="shared" si="20"/>
        <v>2.1212274045307299E-2</v>
      </c>
      <c r="L37" s="2">
        <v>34</v>
      </c>
      <c r="M37" s="6">
        <v>7.2269999999999999E-3</v>
      </c>
      <c r="Q37" s="4">
        <f t="shared" si="21"/>
        <v>12.5</v>
      </c>
      <c r="R37">
        <f t="shared" si="0"/>
        <v>2000000</v>
      </c>
      <c r="S37">
        <f t="shared" si="1"/>
        <v>3684.4510660114893</v>
      </c>
      <c r="U37">
        <f t="shared" si="13"/>
        <v>7.2269999999999999E-3</v>
      </c>
      <c r="V37">
        <f t="shared" si="14"/>
        <v>0.01</v>
      </c>
      <c r="W37">
        <f t="shared" si="15"/>
        <v>0.63083974131895215</v>
      </c>
      <c r="X37">
        <f t="shared" si="16"/>
        <v>4.5590788105120674E-3</v>
      </c>
      <c r="Y37">
        <f t="shared" si="17"/>
        <v>6.308397413189522E-3</v>
      </c>
      <c r="Z37">
        <f t="shared" si="18"/>
        <v>0.6199722650952505</v>
      </c>
      <c r="AB37">
        <f t="shared" si="19"/>
        <v>2371.1392362833317</v>
      </c>
      <c r="AC37">
        <f t="shared" si="2"/>
        <v>2284.2574730277533</v>
      </c>
      <c r="AE37">
        <f t="shared" si="3"/>
        <v>0</v>
      </c>
      <c r="AF37">
        <f t="shared" si="24"/>
        <v>0</v>
      </c>
      <c r="AG37">
        <f t="shared" si="24"/>
        <v>-7.7496533136906312</v>
      </c>
      <c r="AH37">
        <f t="shared" si="5"/>
        <v>-9118.1576210241346</v>
      </c>
      <c r="AI37">
        <f t="shared" si="25"/>
        <v>-9125.9072743378256</v>
      </c>
      <c r="AJ37">
        <f t="shared" si="7"/>
        <v>86.881763255578335</v>
      </c>
      <c r="AK37">
        <f t="shared" si="22"/>
        <v>165.97974653983323</v>
      </c>
      <c r="AL37">
        <f t="shared" si="8"/>
        <v>-8873.045764542414</v>
      </c>
      <c r="AN37">
        <f t="shared" si="26"/>
        <v>0</v>
      </c>
      <c r="AO37">
        <f t="shared" si="26"/>
        <v>0</v>
      </c>
      <c r="AP37">
        <f t="shared" si="26"/>
        <v>-0.16438776984612949</v>
      </c>
      <c r="AQ37">
        <f t="shared" si="26"/>
        <v>-193.41685824547119</v>
      </c>
      <c r="AR37">
        <f t="shared" si="26"/>
        <v>-193.58124601531733</v>
      </c>
      <c r="AS37">
        <f t="shared" si="26"/>
        <v>1.8429597717168378</v>
      </c>
      <c r="AT37">
        <f t="shared" si="26"/>
        <v>3.5208078695735883</v>
      </c>
      <c r="AU37">
        <f t="shared" si="23"/>
        <v>-188.21747837402691</v>
      </c>
      <c r="AW37">
        <v>34</v>
      </c>
      <c r="AX37">
        <f>IF(Z37&gt;0, (R37*SUMPRODUCT(K37:$K$98, X37:$X$98)-K37*$AZ$3)/Z37, 0)</f>
        <v>3684.4510660114893</v>
      </c>
    </row>
    <row r="38" spans="5:50" x14ac:dyDescent="0.25">
      <c r="E38">
        <v>2038</v>
      </c>
      <c r="F38" s="5">
        <f>EconomicRates!C78</f>
        <v>3.5571999999999999E-2</v>
      </c>
      <c r="G38" s="5">
        <f>EconomicRates!D78</f>
        <v>7.0000000000000007E-2</v>
      </c>
      <c r="H38" s="5">
        <f t="shared" si="10"/>
        <v>0.12000000000000001</v>
      </c>
      <c r="I38" s="5">
        <f t="shared" si="11"/>
        <v>1.1200000000000001</v>
      </c>
      <c r="J38">
        <f t="shared" si="12"/>
        <v>0.89285714285714279</v>
      </c>
      <c r="K38">
        <f t="shared" si="20"/>
        <v>1.8939530397595803E-2</v>
      </c>
      <c r="L38" s="2">
        <v>35</v>
      </c>
      <c r="M38" s="6">
        <v>7.6860000000000001E-3</v>
      </c>
      <c r="Q38" s="4">
        <f t="shared" si="21"/>
        <v>12.5</v>
      </c>
      <c r="R38">
        <f t="shared" si="0"/>
        <v>2000000</v>
      </c>
      <c r="S38">
        <f t="shared" si="1"/>
        <v>3610.6529144094143</v>
      </c>
      <c r="U38">
        <f t="shared" si="13"/>
        <v>7.6860000000000001E-3</v>
      </c>
      <c r="V38">
        <f t="shared" si="14"/>
        <v>0.01</v>
      </c>
      <c r="W38">
        <f t="shared" si="15"/>
        <v>0.6199722650952505</v>
      </c>
      <c r="X38">
        <f t="shared" si="16"/>
        <v>4.765106829522095E-3</v>
      </c>
      <c r="Y38">
        <f t="shared" si="17"/>
        <v>6.199722650952505E-3</v>
      </c>
      <c r="Z38">
        <f t="shared" si="18"/>
        <v>0.60900743561477588</v>
      </c>
      <c r="AB38">
        <f t="shared" si="19"/>
        <v>2284.2574730277533</v>
      </c>
      <c r="AC38">
        <f t="shared" si="2"/>
        <v>2198.9144722994943</v>
      </c>
      <c r="AE38">
        <f t="shared" si="3"/>
        <v>0</v>
      </c>
      <c r="AF38">
        <f t="shared" si="24"/>
        <v>0</v>
      </c>
      <c r="AG38">
        <f t="shared" si="24"/>
        <v>-7.6125929451846988</v>
      </c>
      <c r="AH38">
        <f t="shared" si="5"/>
        <v>-9530.2136590441896</v>
      </c>
      <c r="AI38">
        <f t="shared" si="25"/>
        <v>-9537.8262519893742</v>
      </c>
      <c r="AJ38">
        <f t="shared" si="7"/>
        <v>85.343000728259085</v>
      </c>
      <c r="AK38">
        <f t="shared" si="22"/>
        <v>159.89802311194276</v>
      </c>
      <c r="AL38">
        <f t="shared" si="8"/>
        <v>-9292.5852281491734</v>
      </c>
      <c r="AN38">
        <f t="shared" si="26"/>
        <v>0</v>
      </c>
      <c r="AO38">
        <f t="shared" si="26"/>
        <v>0</v>
      </c>
      <c r="AP38">
        <f t="shared" si="26"/>
        <v>-0.14417893548984898</v>
      </c>
      <c r="AQ38">
        <f t="shared" si="26"/>
        <v>-180.49777129105016</v>
      </c>
      <c r="AR38">
        <f t="shared" si="26"/>
        <v>-180.64195022653999</v>
      </c>
      <c r="AS38">
        <f t="shared" si="26"/>
        <v>1.6163563565149037</v>
      </c>
      <c r="AT38">
        <f t="shared" si="26"/>
        <v>3.0283934692441163</v>
      </c>
      <c r="AU38">
        <f t="shared" si="23"/>
        <v>-175.997200400781</v>
      </c>
      <c r="AW38">
        <v>35</v>
      </c>
      <c r="AX38">
        <f>IF(Z38&gt;0, (R38*SUMPRODUCT(K38:$K$98, X38:$X$98)-K38*$AZ$3)/Z38, 0)</f>
        <v>3610.6529144094143</v>
      </c>
    </row>
    <row r="39" spans="5:50" x14ac:dyDescent="0.25">
      <c r="E39">
        <v>2039</v>
      </c>
      <c r="F39" s="5">
        <f>EconomicRates!C79</f>
        <v>3.5571999999999999E-2</v>
      </c>
      <c r="G39" s="5">
        <f>EconomicRates!D79</f>
        <v>7.0000000000000007E-2</v>
      </c>
      <c r="H39" s="5">
        <f t="shared" si="10"/>
        <v>0.12000000000000001</v>
      </c>
      <c r="I39" s="5">
        <f t="shared" si="11"/>
        <v>1.1200000000000001</v>
      </c>
      <c r="J39">
        <f t="shared" si="12"/>
        <v>0.89285714285714279</v>
      </c>
      <c r="K39">
        <f t="shared" si="20"/>
        <v>1.6910294997853393E-2</v>
      </c>
      <c r="L39" s="2">
        <v>36</v>
      </c>
      <c r="M39" s="6">
        <v>8.2030000000000002E-3</v>
      </c>
      <c r="Q39" s="4">
        <f t="shared" si="21"/>
        <v>12.5</v>
      </c>
      <c r="R39">
        <f t="shared" si="0"/>
        <v>2000000</v>
      </c>
      <c r="S39">
        <f t="shared" si="1"/>
        <v>3537.1041245297461</v>
      </c>
      <c r="U39">
        <f t="shared" si="13"/>
        <v>8.2030000000000002E-3</v>
      </c>
      <c r="V39">
        <f t="shared" si="14"/>
        <v>0.01</v>
      </c>
      <c r="W39">
        <f t="shared" si="15"/>
        <v>0.60900743561477588</v>
      </c>
      <c r="X39">
        <f t="shared" si="16"/>
        <v>4.9956879943480071E-3</v>
      </c>
      <c r="Y39">
        <f t="shared" si="17"/>
        <v>6.0900743561477589E-3</v>
      </c>
      <c r="Z39">
        <f t="shared" si="18"/>
        <v>0.59792167326428014</v>
      </c>
      <c r="AB39">
        <f t="shared" si="19"/>
        <v>2198.9144722994943</v>
      </c>
      <c r="AC39">
        <f t="shared" si="2"/>
        <v>2114.9112166488126</v>
      </c>
      <c r="AE39">
        <f t="shared" si="3"/>
        <v>0</v>
      </c>
      <c r="AF39">
        <f t="shared" si="24"/>
        <v>0</v>
      </c>
      <c r="AG39">
        <f t="shared" si="24"/>
        <v>-7.4740209158035018</v>
      </c>
      <c r="AH39">
        <f t="shared" si="5"/>
        <v>-9991.3759886960142</v>
      </c>
      <c r="AI39">
        <f t="shared" si="25"/>
        <v>-9998.8500096118169</v>
      </c>
      <c r="AJ39">
        <f t="shared" si="7"/>
        <v>84.003255650681695</v>
      </c>
      <c r="AK39">
        <f t="shared" si="22"/>
        <v>153.92401306096463</v>
      </c>
      <c r="AL39">
        <f t="shared" si="8"/>
        <v>-9760.9227409001705</v>
      </c>
      <c r="AN39">
        <f t="shared" si="26"/>
        <v>0</v>
      </c>
      <c r="AO39">
        <f t="shared" si="26"/>
        <v>0</v>
      </c>
      <c r="AP39">
        <f t="shared" si="26"/>
        <v>-0.12638789850636359</v>
      </c>
      <c r="AQ39">
        <f t="shared" si="26"/>
        <v>-168.95711540331871</v>
      </c>
      <c r="AR39">
        <f t="shared" si="26"/>
        <v>-169.08350330182506</v>
      </c>
      <c r="AS39">
        <f t="shared" si="26"/>
        <v>1.4205198338331224</v>
      </c>
      <c r="AT39">
        <f t="shared" si="26"/>
        <v>2.6029004681143504</v>
      </c>
      <c r="AU39">
        <f t="shared" si="23"/>
        <v>-165.06008299987758</v>
      </c>
      <c r="AW39">
        <v>36</v>
      </c>
      <c r="AX39">
        <f>IF(Z39&gt;0, (R39*SUMPRODUCT(K39:$K$98, X39:$X$98)-K39*$AZ$3)/Z39, 0)</f>
        <v>3537.1041245297461</v>
      </c>
    </row>
    <row r="40" spans="5:50" x14ac:dyDescent="0.25">
      <c r="E40">
        <v>2040</v>
      </c>
      <c r="F40" s="5">
        <f>EconomicRates!C80</f>
        <v>3.5571999999999999E-2</v>
      </c>
      <c r="G40" s="5">
        <f>EconomicRates!D80</f>
        <v>7.0000000000000007E-2</v>
      </c>
      <c r="H40" s="5">
        <f t="shared" si="10"/>
        <v>0.12000000000000001</v>
      </c>
      <c r="I40" s="5">
        <f t="shared" si="11"/>
        <v>1.1200000000000001</v>
      </c>
      <c r="J40">
        <f t="shared" si="12"/>
        <v>0.89285714285714279</v>
      </c>
      <c r="K40">
        <f t="shared" si="20"/>
        <v>1.5098477676654815E-2</v>
      </c>
      <c r="L40" s="2">
        <v>37</v>
      </c>
      <c r="M40" s="6">
        <v>8.7950000000000007E-3</v>
      </c>
      <c r="Q40" s="4">
        <f t="shared" si="21"/>
        <v>12.5</v>
      </c>
      <c r="R40">
        <f t="shared" si="0"/>
        <v>2000000</v>
      </c>
      <c r="S40">
        <f t="shared" si="1"/>
        <v>3463.7229500543913</v>
      </c>
      <c r="U40">
        <f t="shared" si="13"/>
        <v>8.7950000000000007E-3</v>
      </c>
      <c r="V40">
        <f t="shared" si="14"/>
        <v>0.01</v>
      </c>
      <c r="W40">
        <f t="shared" si="15"/>
        <v>0.59792167326428014</v>
      </c>
      <c r="X40">
        <f t="shared" si="16"/>
        <v>5.2587211163593441E-3</v>
      </c>
      <c r="Y40">
        <f t="shared" si="17"/>
        <v>5.9792167326428013E-3</v>
      </c>
      <c r="Z40">
        <f t="shared" si="18"/>
        <v>0.58668373541527796</v>
      </c>
      <c r="AB40">
        <f t="shared" si="19"/>
        <v>2114.9112166488126</v>
      </c>
      <c r="AC40">
        <f t="shared" si="2"/>
        <v>2032.1099187815366</v>
      </c>
      <c r="AE40">
        <f t="shared" si="3"/>
        <v>0</v>
      </c>
      <c r="AF40">
        <f t="shared" si="24"/>
        <v>0</v>
      </c>
      <c r="AG40">
        <f t="shared" si="24"/>
        <v>-7.3335466926909749</v>
      </c>
      <c r="AH40">
        <f t="shared" si="5"/>
        <v>-10517.442232718688</v>
      </c>
      <c r="AI40">
        <f t="shared" si="25"/>
        <v>-10524.775779411379</v>
      </c>
      <c r="AJ40">
        <f t="shared" si="7"/>
        <v>82.801297867275935</v>
      </c>
      <c r="AK40">
        <f t="shared" si="22"/>
        <v>148.04378516541689</v>
      </c>
      <c r="AL40">
        <f t="shared" si="8"/>
        <v>-10293.930696378686</v>
      </c>
      <c r="AN40">
        <f t="shared" si="26"/>
        <v>0</v>
      </c>
      <c r="AO40">
        <f t="shared" si="26"/>
        <v>0</v>
      </c>
      <c r="AP40">
        <f t="shared" si="26"/>
        <v>-0.11072539103030044</v>
      </c>
      <c r="AQ40">
        <f t="shared" si="26"/>
        <v>-158.79736676620968</v>
      </c>
      <c r="AR40">
        <f t="shared" si="26"/>
        <v>-158.90809215723996</v>
      </c>
      <c r="AS40">
        <f t="shared" si="26"/>
        <v>1.2501735474471116</v>
      </c>
      <c r="AT40">
        <f t="shared" si="26"/>
        <v>2.2352357854875282</v>
      </c>
      <c r="AU40">
        <f t="shared" si="23"/>
        <v>-155.42268282430533</v>
      </c>
      <c r="AW40">
        <v>37</v>
      </c>
      <c r="AX40">
        <f>IF(Z40&gt;0, (R40*SUMPRODUCT(K40:$K$98, X40:$X$98)-K40*$AZ$3)/Z40, 0)</f>
        <v>3463.7229500543913</v>
      </c>
    </row>
    <row r="41" spans="5:50" x14ac:dyDescent="0.25">
      <c r="E41">
        <v>2041</v>
      </c>
      <c r="F41" s="5">
        <f>EconomicRates!C81</f>
        <v>3.5571999999999999E-2</v>
      </c>
      <c r="G41" s="5">
        <f>EconomicRates!D81</f>
        <v>7.0000000000000007E-2</v>
      </c>
      <c r="H41" s="5">
        <f t="shared" si="10"/>
        <v>0.12000000000000001</v>
      </c>
      <c r="I41" s="5">
        <f t="shared" si="11"/>
        <v>1.1200000000000001</v>
      </c>
      <c r="J41">
        <f t="shared" si="12"/>
        <v>0.89285714285714279</v>
      </c>
      <c r="K41">
        <f t="shared" si="20"/>
        <v>1.348078363987037E-2</v>
      </c>
      <c r="L41" s="2">
        <v>38</v>
      </c>
      <c r="M41" s="6">
        <v>9.4780000000000003E-3</v>
      </c>
      <c r="Q41" s="4">
        <f t="shared" si="21"/>
        <v>12.5</v>
      </c>
      <c r="R41">
        <f t="shared" si="0"/>
        <v>2000000</v>
      </c>
      <c r="S41">
        <f t="shared" si="1"/>
        <v>3390.2059942636806</v>
      </c>
      <c r="U41">
        <f t="shared" si="13"/>
        <v>9.4780000000000003E-3</v>
      </c>
      <c r="V41">
        <f t="shared" si="14"/>
        <v>0.01</v>
      </c>
      <c r="W41">
        <f t="shared" si="15"/>
        <v>0.58668373541527796</v>
      </c>
      <c r="X41">
        <f t="shared" si="16"/>
        <v>5.560588444266005E-3</v>
      </c>
      <c r="Y41">
        <f t="shared" si="17"/>
        <v>5.8668373541527798E-3</v>
      </c>
      <c r="Z41">
        <f t="shared" si="18"/>
        <v>0.57525630961685914</v>
      </c>
      <c r="AB41">
        <f t="shared" si="19"/>
        <v>2032.1099187815366</v>
      </c>
      <c r="AC41">
        <f t="shared" si="2"/>
        <v>1950.2373891010795</v>
      </c>
      <c r="AE41">
        <f t="shared" si="3"/>
        <v>0</v>
      </c>
      <c r="AF41">
        <f t="shared" si="24"/>
        <v>0</v>
      </c>
      <c r="AG41">
        <f t="shared" si="24"/>
        <v>-7.1907038702107391</v>
      </c>
      <c r="AH41">
        <f t="shared" si="5"/>
        <v>-11121.176888532011</v>
      </c>
      <c r="AI41">
        <f t="shared" si="25"/>
        <v>-11128.367592402221</v>
      </c>
      <c r="AJ41">
        <f t="shared" si="7"/>
        <v>81.872529680457092</v>
      </c>
      <c r="AK41">
        <f t="shared" si="22"/>
        <v>142.24769431470759</v>
      </c>
      <c r="AL41">
        <f t="shared" si="8"/>
        <v>-10904.247368407057</v>
      </c>
      <c r="AN41">
        <f t="shared" si="26"/>
        <v>0</v>
      </c>
      <c r="AO41">
        <f t="shared" si="26"/>
        <v>0</v>
      </c>
      <c r="AP41">
        <f t="shared" si="26"/>
        <v>-9.6936323092689486E-2</v>
      </c>
      <c r="AQ41">
        <f t="shared" si="26"/>
        <v>-149.92217945502679</v>
      </c>
      <c r="AR41">
        <f t="shared" si="26"/>
        <v>-150.01911577811947</v>
      </c>
      <c r="AS41">
        <f t="shared" si="26"/>
        <v>1.1037058586711073</v>
      </c>
      <c r="AT41">
        <f t="shared" si="26"/>
        <v>1.9176103903269914</v>
      </c>
      <c r="AU41">
        <f t="shared" si="23"/>
        <v>-146.99779952912138</v>
      </c>
      <c r="AW41">
        <v>38</v>
      </c>
      <c r="AX41">
        <f>IF(Z41&gt;0, (R41*SUMPRODUCT(K41:$K$98, X41:$X$98)-K41*$AZ$3)/Z41, 0)</f>
        <v>3390.2059942636806</v>
      </c>
    </row>
    <row r="42" spans="5:50" x14ac:dyDescent="0.25">
      <c r="E42">
        <v>2042</v>
      </c>
      <c r="F42" s="5">
        <f>EconomicRates!C82</f>
        <v>3.5571999999999999E-2</v>
      </c>
      <c r="G42" s="5">
        <f>EconomicRates!D82</f>
        <v>7.0000000000000007E-2</v>
      </c>
      <c r="H42" s="5">
        <f t="shared" si="10"/>
        <v>0.12000000000000001</v>
      </c>
      <c r="I42" s="5">
        <f t="shared" si="11"/>
        <v>1.1200000000000001</v>
      </c>
      <c r="J42">
        <f t="shared" si="12"/>
        <v>0.89285714285714279</v>
      </c>
      <c r="K42">
        <f t="shared" si="20"/>
        <v>1.2036413964169972E-2</v>
      </c>
      <c r="L42" s="2">
        <v>39</v>
      </c>
      <c r="M42" s="6">
        <v>1.0265E-2</v>
      </c>
      <c r="Q42" s="4">
        <f t="shared" si="21"/>
        <v>12.5</v>
      </c>
      <c r="R42">
        <f t="shared" si="0"/>
        <v>2000000</v>
      </c>
      <c r="S42">
        <f t="shared" si="1"/>
        <v>3316.1857285821711</v>
      </c>
      <c r="U42">
        <f t="shared" si="13"/>
        <v>1.0265E-2</v>
      </c>
      <c r="V42">
        <f t="shared" si="14"/>
        <v>0.01</v>
      </c>
      <c r="W42">
        <f t="shared" si="15"/>
        <v>0.57525630961685914</v>
      </c>
      <c r="X42">
        <f t="shared" si="16"/>
        <v>5.9050060182170589E-3</v>
      </c>
      <c r="Y42">
        <f t="shared" si="17"/>
        <v>5.7525630961685918E-3</v>
      </c>
      <c r="Z42">
        <f t="shared" si="18"/>
        <v>0.56359874050247349</v>
      </c>
      <c r="AB42">
        <f t="shared" si="19"/>
        <v>1950.2373891010795</v>
      </c>
      <c r="AC42">
        <f t="shared" si="2"/>
        <v>1868.9980999011891</v>
      </c>
      <c r="AE42">
        <f t="shared" si="3"/>
        <v>0</v>
      </c>
      <c r="AF42">
        <f t="shared" si="24"/>
        <v>0</v>
      </c>
      <c r="AG42">
        <f t="shared" si="24"/>
        <v>-7.0449842562809186</v>
      </c>
      <c r="AH42">
        <f t="shared" si="5"/>
        <v>-11810.012036434118</v>
      </c>
      <c r="AI42">
        <f t="shared" si="25"/>
        <v>-11817.057020690399</v>
      </c>
      <c r="AJ42">
        <f t="shared" si="7"/>
        <v>81.239289199890436</v>
      </c>
      <c r="AK42">
        <f t="shared" si="22"/>
        <v>136.51661723707559</v>
      </c>
      <c r="AL42">
        <f t="shared" si="8"/>
        <v>-11599.301114253434</v>
      </c>
      <c r="AN42">
        <f t="shared" si="26"/>
        <v>0</v>
      </c>
      <c r="AO42">
        <f t="shared" si="26"/>
        <v>0</v>
      </c>
      <c r="AP42">
        <f t="shared" si="26"/>
        <v>-8.4796346879657258E-2</v>
      </c>
      <c r="AQ42">
        <f t="shared" si="26"/>
        <v>-142.15019379235108</v>
      </c>
      <c r="AR42">
        <f t="shared" si="26"/>
        <v>-142.23499013923075</v>
      </c>
      <c r="AS42">
        <f t="shared" si="26"/>
        <v>0.97782971496480409</v>
      </c>
      <c r="AT42">
        <f t="shared" si="26"/>
        <v>1.6431705180535838</v>
      </c>
      <c r="AU42">
        <f t="shared" si="23"/>
        <v>-139.61398990621237</v>
      </c>
      <c r="AW42">
        <v>39</v>
      </c>
      <c r="AX42">
        <f>IF(Z42&gt;0, (R42*SUMPRODUCT(K42:$K$98, X42:$X$98)-K42*$AZ$3)/Z42, 0)</f>
        <v>3316.1857285821711</v>
      </c>
    </row>
    <row r="43" spans="5:50" x14ac:dyDescent="0.25">
      <c r="E43">
        <v>2043</v>
      </c>
      <c r="F43" s="5">
        <f>EconomicRates!C83</f>
        <v>3.5571999999999999E-2</v>
      </c>
      <c r="G43" s="5">
        <f>EconomicRates!D83</f>
        <v>7.0000000000000007E-2</v>
      </c>
      <c r="H43" s="5">
        <f t="shared" si="10"/>
        <v>0.12000000000000001</v>
      </c>
      <c r="I43" s="5">
        <f t="shared" si="11"/>
        <v>1.1200000000000001</v>
      </c>
      <c r="J43">
        <f t="shared" si="12"/>
        <v>0.89285714285714279</v>
      </c>
      <c r="K43">
        <f t="shared" si="20"/>
        <v>1.0746798182294617E-2</v>
      </c>
      <c r="L43" s="2">
        <v>40</v>
      </c>
      <c r="M43" s="6">
        <v>1.1204E-2</v>
      </c>
      <c r="Q43" s="4">
        <f t="shared" si="21"/>
        <v>12.5</v>
      </c>
      <c r="R43">
        <f t="shared" si="0"/>
        <v>2000000</v>
      </c>
      <c r="S43">
        <f t="shared" si="1"/>
        <v>3241.5077916964992</v>
      </c>
      <c r="U43">
        <f t="shared" si="13"/>
        <v>1.1204E-2</v>
      </c>
      <c r="V43">
        <f t="shared" si="14"/>
        <v>0.01</v>
      </c>
      <c r="W43">
        <f t="shared" si="15"/>
        <v>0.56359874050247349</v>
      </c>
      <c r="X43">
        <f t="shared" si="16"/>
        <v>6.3145602885897132E-3</v>
      </c>
      <c r="Y43">
        <f t="shared" si="17"/>
        <v>5.6359874050247354E-3</v>
      </c>
      <c r="Z43">
        <f t="shared" si="18"/>
        <v>0.55164819280885913</v>
      </c>
      <c r="AB43">
        <f t="shared" si="19"/>
        <v>1868.9980999011891</v>
      </c>
      <c r="AC43">
        <f t="shared" si="2"/>
        <v>1788.1719152652095</v>
      </c>
      <c r="AE43">
        <f t="shared" si="3"/>
        <v>0</v>
      </c>
      <c r="AF43">
        <f t="shared" si="24"/>
        <v>0</v>
      </c>
      <c r="AG43">
        <f t="shared" si="24"/>
        <v>-6.8956024101107394</v>
      </c>
      <c r="AH43">
        <f t="shared" si="5"/>
        <v>-12629.120577179427</v>
      </c>
      <c r="AI43">
        <f t="shared" si="25"/>
        <v>-12636.016179589536</v>
      </c>
      <c r="AJ43">
        <f t="shared" si="7"/>
        <v>80.826184635979644</v>
      </c>
      <c r="AK43">
        <f t="shared" si="22"/>
        <v>130.82986699308324</v>
      </c>
      <c r="AL43">
        <f t="shared" si="8"/>
        <v>-12424.360127960474</v>
      </c>
      <c r="AN43">
        <f t="shared" si="26"/>
        <v>0</v>
      </c>
      <c r="AO43">
        <f t="shared" si="26"/>
        <v>0</v>
      </c>
      <c r="AP43">
        <f t="shared" si="26"/>
        <v>-7.4105647446804479E-2</v>
      </c>
      <c r="AQ43">
        <f t="shared" si="26"/>
        <v>-135.72261006281141</v>
      </c>
      <c r="AR43">
        <f t="shared" si="26"/>
        <v>-135.79671571025821</v>
      </c>
      <c r="AS43">
        <f t="shared" si="26"/>
        <v>0.86862269412775517</v>
      </c>
      <c r="AT43">
        <f t="shared" si="26"/>
        <v>1.4060021767911135</v>
      </c>
      <c r="AU43">
        <f t="shared" si="23"/>
        <v>-133.52209083933934</v>
      </c>
      <c r="AW43">
        <v>40</v>
      </c>
      <c r="AX43">
        <f>IF(Z43&gt;0, (R43*SUMPRODUCT(K43:$K$98, X43:$X$98)-K43*$AZ$3)/Z43, 0)</f>
        <v>3241.5077916964992</v>
      </c>
    </row>
    <row r="44" spans="5:50" x14ac:dyDescent="0.25">
      <c r="E44">
        <v>2044</v>
      </c>
      <c r="F44" s="5">
        <f>EconomicRates!C84</f>
        <v>3.5571999999999999E-2</v>
      </c>
      <c r="G44" s="5">
        <f>EconomicRates!D84</f>
        <v>7.0000000000000007E-2</v>
      </c>
      <c r="H44" s="5">
        <f t="shared" si="10"/>
        <v>0.12000000000000001</v>
      </c>
      <c r="I44" s="5">
        <f t="shared" si="11"/>
        <v>1.1200000000000001</v>
      </c>
      <c r="J44">
        <f t="shared" si="12"/>
        <v>0.89285714285714279</v>
      </c>
      <c r="K44">
        <f t="shared" si="20"/>
        <v>9.5953555199059081E-3</v>
      </c>
      <c r="L44" s="2">
        <v>41</v>
      </c>
      <c r="M44" s="6">
        <v>1.2285000000000001E-2</v>
      </c>
      <c r="Q44" s="4">
        <f t="shared" si="21"/>
        <v>12.5</v>
      </c>
      <c r="R44">
        <f t="shared" si="0"/>
        <v>2000000</v>
      </c>
      <c r="S44">
        <f t="shared" si="1"/>
        <v>3165.2692452465999</v>
      </c>
      <c r="U44">
        <f t="shared" si="13"/>
        <v>1.2285000000000001E-2</v>
      </c>
      <c r="V44">
        <f t="shared" si="14"/>
        <v>0.01</v>
      </c>
      <c r="W44">
        <f t="shared" si="15"/>
        <v>0.55164819280885913</v>
      </c>
      <c r="X44">
        <f t="shared" si="16"/>
        <v>6.7769980486568349E-3</v>
      </c>
      <c r="Y44">
        <f t="shared" si="17"/>
        <v>5.5164819280885914E-3</v>
      </c>
      <c r="Z44">
        <f t="shared" si="18"/>
        <v>0.53935471283211367</v>
      </c>
      <c r="AB44">
        <f t="shared" si="19"/>
        <v>1788.1719152652095</v>
      </c>
      <c r="AC44">
        <f t="shared" si="2"/>
        <v>1707.202884806301</v>
      </c>
      <c r="AE44">
        <f t="shared" si="3"/>
        <v>0</v>
      </c>
      <c r="AF44">
        <f t="shared" si="24"/>
        <v>0</v>
      </c>
      <c r="AG44">
        <f t="shared" si="24"/>
        <v>-6.7419339104014213</v>
      </c>
      <c r="AH44">
        <f t="shared" si="5"/>
        <v>-13553.996097313669</v>
      </c>
      <c r="AI44">
        <f t="shared" si="25"/>
        <v>-13560.738031224071</v>
      </c>
      <c r="AJ44">
        <f t="shared" si="7"/>
        <v>80.969030458908492</v>
      </c>
      <c r="AK44">
        <f t="shared" si="22"/>
        <v>125.17203406856467</v>
      </c>
      <c r="AL44">
        <f t="shared" si="8"/>
        <v>-13354.596966696598</v>
      </c>
      <c r="AN44">
        <f t="shared" si="26"/>
        <v>0</v>
      </c>
      <c r="AO44">
        <f t="shared" si="26"/>
        <v>0</v>
      </c>
      <c r="AP44">
        <f t="shared" si="26"/>
        <v>-6.4691252762011098E-2</v>
      </c>
      <c r="AQ44">
        <f t="shared" si="26"/>
        <v>-130.05541126914184</v>
      </c>
      <c r="AR44">
        <f t="shared" si="26"/>
        <v>-130.12010252190387</v>
      </c>
      <c r="AS44">
        <f t="shared" si="26"/>
        <v>0.7769266333553172</v>
      </c>
      <c r="AT44">
        <f t="shared" si="26"/>
        <v>1.2010701680376523</v>
      </c>
      <c r="AU44">
        <f t="shared" si="23"/>
        <v>-128.1421057205109</v>
      </c>
      <c r="AW44">
        <v>41</v>
      </c>
      <c r="AX44">
        <f>IF(Z44&gt;0, (R44*SUMPRODUCT(K44:$K$98, X44:$X$98)-K44*$AZ$3)/Z44, 0)</f>
        <v>3165.2692452465999</v>
      </c>
    </row>
    <row r="45" spans="5:50" x14ac:dyDescent="0.25">
      <c r="E45">
        <v>2045</v>
      </c>
      <c r="F45" s="5">
        <f>EconomicRates!C85</f>
        <v>3.5571999999999999E-2</v>
      </c>
      <c r="G45" s="5">
        <f>EconomicRates!D85</f>
        <v>7.0000000000000007E-2</v>
      </c>
      <c r="H45" s="5">
        <f t="shared" si="10"/>
        <v>0.12000000000000001</v>
      </c>
      <c r="I45" s="5">
        <f t="shared" si="11"/>
        <v>1.1200000000000001</v>
      </c>
      <c r="J45">
        <f t="shared" si="12"/>
        <v>0.89285714285714279</v>
      </c>
      <c r="K45">
        <f t="shared" si="20"/>
        <v>8.5672817142017025E-3</v>
      </c>
      <c r="L45" s="2">
        <v>42</v>
      </c>
      <c r="M45" s="6">
        <v>1.3528E-2</v>
      </c>
      <c r="Q45" s="4">
        <f t="shared" si="21"/>
        <v>12.5</v>
      </c>
      <c r="R45">
        <f t="shared" si="0"/>
        <v>2000000</v>
      </c>
      <c r="S45">
        <f t="shared" si="1"/>
        <v>3087.4185533382442</v>
      </c>
      <c r="U45">
        <f t="shared" si="13"/>
        <v>1.3528E-2</v>
      </c>
      <c r="V45">
        <f t="shared" si="14"/>
        <v>0.01</v>
      </c>
      <c r="W45">
        <f t="shared" si="15"/>
        <v>0.53935471283211367</v>
      </c>
      <c r="X45">
        <f t="shared" si="16"/>
        <v>7.2963905551928334E-3</v>
      </c>
      <c r="Y45">
        <f t="shared" si="17"/>
        <v>5.393547128321137E-3</v>
      </c>
      <c r="Z45">
        <f t="shared" si="18"/>
        <v>0.52666477514859966</v>
      </c>
      <c r="AB45">
        <f t="shared" si="19"/>
        <v>1707.202884806301</v>
      </c>
      <c r="AC45">
        <f t="shared" si="2"/>
        <v>1626.0345981835012</v>
      </c>
      <c r="AE45">
        <f t="shared" si="3"/>
        <v>0</v>
      </c>
      <c r="AF45">
        <f t="shared" si="24"/>
        <v>0</v>
      </c>
      <c r="AG45">
        <f t="shared" si="24"/>
        <v>-6.5833096893574954</v>
      </c>
      <c r="AH45">
        <f t="shared" si="5"/>
        <v>-14592.781110385667</v>
      </c>
      <c r="AI45">
        <f t="shared" si="25"/>
        <v>-14599.364420075024</v>
      </c>
      <c r="AJ45">
        <f t="shared" si="7"/>
        <v>81.168286622799769</v>
      </c>
      <c r="AK45">
        <f t="shared" si="22"/>
        <v>119.50420193644108</v>
      </c>
      <c r="AL45">
        <f t="shared" si="8"/>
        <v>-14398.691931515783</v>
      </c>
      <c r="AN45">
        <f t="shared" si="26"/>
        <v>0</v>
      </c>
      <c r="AO45">
        <f t="shared" si="26"/>
        <v>0</v>
      </c>
      <c r="AP45">
        <f t="shared" si="26"/>
        <v>-5.6401068720559361E-2</v>
      </c>
      <c r="AQ45">
        <f t="shared" si="26"/>
        <v>-125.02046676635514</v>
      </c>
      <c r="AR45">
        <f t="shared" si="26"/>
        <v>-125.0768678350757</v>
      </c>
      <c r="AS45">
        <f t="shared" si="26"/>
        <v>0.6953915777565951</v>
      </c>
      <c r="AT45">
        <f t="shared" si="26"/>
        <v>1.0238261640203394</v>
      </c>
      <c r="AU45">
        <f t="shared" si="23"/>
        <v>-123.35765009329876</v>
      </c>
      <c r="AW45">
        <v>42</v>
      </c>
      <c r="AX45">
        <f>IF(Z45&gt;0, (R45*SUMPRODUCT(K45:$K$98, X45:$X$98)-K45*$AZ$3)/Z45, 0)</f>
        <v>3087.4185533382442</v>
      </c>
    </row>
    <row r="46" spans="5:50" x14ac:dyDescent="0.25">
      <c r="E46">
        <v>2046</v>
      </c>
      <c r="F46" s="5">
        <f>EconomicRates!C86</f>
        <v>3.5571999999999999E-2</v>
      </c>
      <c r="G46" s="5">
        <f>EconomicRates!D86</f>
        <v>7.0000000000000007E-2</v>
      </c>
      <c r="H46" s="5">
        <f t="shared" si="10"/>
        <v>0.12000000000000001</v>
      </c>
      <c r="I46" s="5">
        <f t="shared" si="11"/>
        <v>1.1200000000000001</v>
      </c>
      <c r="J46">
        <f t="shared" si="12"/>
        <v>0.89285714285714279</v>
      </c>
      <c r="K46">
        <f t="shared" si="20"/>
        <v>7.6493586733943769E-3</v>
      </c>
      <c r="L46" s="2">
        <v>43</v>
      </c>
      <c r="M46" s="6">
        <v>1.4963000000000001E-2</v>
      </c>
      <c r="Q46" s="4">
        <f t="shared" si="21"/>
        <v>12.5</v>
      </c>
      <c r="R46">
        <f t="shared" si="0"/>
        <v>2000000</v>
      </c>
      <c r="S46">
        <f t="shared" si="1"/>
        <v>3008.0044431048964</v>
      </c>
      <c r="U46">
        <f t="shared" si="13"/>
        <v>1.4963000000000001E-2</v>
      </c>
      <c r="V46">
        <f t="shared" si="14"/>
        <v>0.01</v>
      </c>
      <c r="W46">
        <f t="shared" si="15"/>
        <v>0.52666477514859966</v>
      </c>
      <c r="X46">
        <f t="shared" si="16"/>
        <v>7.8804850305484973E-3</v>
      </c>
      <c r="Y46">
        <f t="shared" si="17"/>
        <v>5.2666477514859969E-3</v>
      </c>
      <c r="Z46">
        <f t="shared" si="18"/>
        <v>0.51351764236656516</v>
      </c>
      <c r="AB46">
        <f t="shared" si="19"/>
        <v>1626.0345981835012</v>
      </c>
      <c r="AC46">
        <f t="shared" si="2"/>
        <v>1544.6633498513793</v>
      </c>
      <c r="AE46">
        <f t="shared" si="3"/>
        <v>0</v>
      </c>
      <c r="AF46">
        <f t="shared" si="24"/>
        <v>0</v>
      </c>
      <c r="AG46">
        <f t="shared" si="24"/>
        <v>-6.4189705295820643</v>
      </c>
      <c r="AH46">
        <f t="shared" si="5"/>
        <v>-15760.970061096994</v>
      </c>
      <c r="AI46">
        <f t="shared" si="25"/>
        <v>-15767.389031626575</v>
      </c>
      <c r="AJ46">
        <f t="shared" si="7"/>
        <v>81.371248332121922</v>
      </c>
      <c r="AK46">
        <f t="shared" si="22"/>
        <v>113.8224218728451</v>
      </c>
      <c r="AL46">
        <f t="shared" si="8"/>
        <v>-15572.195361421609</v>
      </c>
      <c r="AN46">
        <f t="shared" si="26"/>
        <v>0</v>
      </c>
      <c r="AO46">
        <f t="shared" si="26"/>
        <v>0</v>
      </c>
      <c r="AP46">
        <f t="shared" si="26"/>
        <v>-4.9101007894721459E-2</v>
      </c>
      <c r="AQ46">
        <f t="shared" si="26"/>
        <v>-120.5613130379614</v>
      </c>
      <c r="AR46">
        <f t="shared" si="26"/>
        <v>-120.6104140458561</v>
      </c>
      <c r="AS46">
        <f t="shared" si="26"/>
        <v>0.62243786419424452</v>
      </c>
      <c r="AT46">
        <f t="shared" si="26"/>
        <v>0.87066852997980149</v>
      </c>
      <c r="AU46">
        <f t="shared" si="23"/>
        <v>-119.11730765168207</v>
      </c>
      <c r="AW46">
        <v>43</v>
      </c>
      <c r="AX46">
        <f>IF(Z46&gt;0, (R46*SUMPRODUCT(K46:$K$98, X46:$X$98)-K46*$AZ$3)/Z46, 0)</f>
        <v>3008.0044431048964</v>
      </c>
    </row>
    <row r="47" spans="5:50" x14ac:dyDescent="0.25">
      <c r="E47">
        <v>2047</v>
      </c>
      <c r="F47" s="5">
        <f>EconomicRates!C87</f>
        <v>3.5571999999999999E-2</v>
      </c>
      <c r="G47" s="5">
        <f>EconomicRates!D87</f>
        <v>7.0000000000000007E-2</v>
      </c>
      <c r="H47" s="5">
        <f t="shared" si="10"/>
        <v>0.12000000000000001</v>
      </c>
      <c r="I47" s="5">
        <f t="shared" si="11"/>
        <v>1.1200000000000001</v>
      </c>
      <c r="J47">
        <f t="shared" si="12"/>
        <v>0.89285714285714279</v>
      </c>
      <c r="K47">
        <f t="shared" si="20"/>
        <v>6.8297845298164071E-3</v>
      </c>
      <c r="L47" s="2">
        <v>44</v>
      </c>
      <c r="M47" s="6">
        <v>1.6567999999999999E-2</v>
      </c>
      <c r="Q47" s="4">
        <f t="shared" si="21"/>
        <v>12.5</v>
      </c>
      <c r="R47">
        <f t="shared" si="0"/>
        <v>2000000</v>
      </c>
      <c r="S47">
        <f t="shared" si="1"/>
        <v>2926.883721319502</v>
      </c>
      <c r="U47">
        <f t="shared" si="13"/>
        <v>1.6567999999999999E-2</v>
      </c>
      <c r="V47">
        <f t="shared" si="14"/>
        <v>0.01</v>
      </c>
      <c r="W47">
        <f t="shared" si="15"/>
        <v>0.51351764236656516</v>
      </c>
      <c r="X47">
        <f t="shared" si="16"/>
        <v>8.5079602987292516E-3</v>
      </c>
      <c r="Y47">
        <f t="shared" si="17"/>
        <v>5.135176423665652E-3</v>
      </c>
      <c r="Z47">
        <f t="shared" si="18"/>
        <v>0.49987450564417024</v>
      </c>
      <c r="AB47">
        <f t="shared" si="19"/>
        <v>1544.6633498513793</v>
      </c>
      <c r="AC47">
        <f t="shared" si="2"/>
        <v>1463.0745532725555</v>
      </c>
      <c r="AE47">
        <f t="shared" si="3"/>
        <v>0</v>
      </c>
      <c r="AF47">
        <f t="shared" si="24"/>
        <v>0</v>
      </c>
      <c r="AG47">
        <f t="shared" si="24"/>
        <v>-6.248431320552128</v>
      </c>
      <c r="AH47">
        <f t="shared" si="5"/>
        <v>-17015.920597458502</v>
      </c>
      <c r="AI47">
        <f t="shared" si="25"/>
        <v>-17022.169028779055</v>
      </c>
      <c r="AJ47">
        <f t="shared" si="7"/>
        <v>81.588796578823803</v>
      </c>
      <c r="AK47">
        <f t="shared" si="22"/>
        <v>108.12643448959656</v>
      </c>
      <c r="AL47">
        <f t="shared" si="8"/>
        <v>-16832.453797710634</v>
      </c>
      <c r="AN47">
        <f t="shared" si="26"/>
        <v>0</v>
      </c>
      <c r="AO47">
        <f t="shared" si="26"/>
        <v>0</v>
      </c>
      <c r="AP47">
        <f t="shared" si="26"/>
        <v>-4.2675439568727228E-2</v>
      </c>
      <c r="AQ47">
        <f t="shared" si="26"/>
        <v>-116.21507125710643</v>
      </c>
      <c r="AR47">
        <f t="shared" si="26"/>
        <v>-116.25774669667517</v>
      </c>
      <c r="AS47">
        <f t="shared" si="26"/>
        <v>0.55723390068038858</v>
      </c>
      <c r="AT47">
        <f t="shared" si="26"/>
        <v>0.7384802495412538</v>
      </c>
      <c r="AU47">
        <f t="shared" si="23"/>
        <v>-114.96203254645351</v>
      </c>
      <c r="AW47">
        <v>44</v>
      </c>
      <c r="AX47">
        <f>IF(Z47&gt;0, (R47*SUMPRODUCT(K47:$K$98, X47:$X$98)-K47*$AZ$3)/Z47, 0)</f>
        <v>2926.883721319502</v>
      </c>
    </row>
    <row r="48" spans="5:50" x14ac:dyDescent="0.25">
      <c r="E48">
        <v>2048</v>
      </c>
      <c r="F48" s="5">
        <f>EconomicRates!C88</f>
        <v>3.5571999999999999E-2</v>
      </c>
      <c r="G48" s="5">
        <f>EconomicRates!D88</f>
        <v>7.0000000000000007E-2</v>
      </c>
      <c r="H48" s="5">
        <f t="shared" si="10"/>
        <v>0.12000000000000001</v>
      </c>
      <c r="I48" s="5">
        <f t="shared" si="11"/>
        <v>1.1200000000000001</v>
      </c>
      <c r="J48">
        <f t="shared" si="12"/>
        <v>0.89285714285714279</v>
      </c>
      <c r="K48">
        <f t="shared" si="20"/>
        <v>6.0980219016217915E-3</v>
      </c>
      <c r="L48" s="2">
        <v>45</v>
      </c>
      <c r="M48" s="6">
        <v>1.8353999999999999E-2</v>
      </c>
      <c r="Q48" s="4">
        <f t="shared" si="21"/>
        <v>12.5</v>
      </c>
      <c r="R48">
        <f t="shared" si="0"/>
        <v>2000000</v>
      </c>
      <c r="S48">
        <f t="shared" si="1"/>
        <v>2844.6640832639755</v>
      </c>
      <c r="U48">
        <f t="shared" si="13"/>
        <v>1.8353999999999999E-2</v>
      </c>
      <c r="V48">
        <f t="shared" si="14"/>
        <v>0.01</v>
      </c>
      <c r="W48">
        <f t="shared" si="15"/>
        <v>0.49987450564417024</v>
      </c>
      <c r="X48">
        <f t="shared" si="16"/>
        <v>9.1746966765931005E-3</v>
      </c>
      <c r="Y48">
        <f t="shared" si="17"/>
        <v>4.9987450564417026E-3</v>
      </c>
      <c r="Z48">
        <f t="shared" si="18"/>
        <v>0.48570106391113543</v>
      </c>
      <c r="AB48">
        <f t="shared" si="19"/>
        <v>1463.0745532725555</v>
      </c>
      <c r="AC48">
        <f t="shared" si="2"/>
        <v>1381.6563717111076</v>
      </c>
      <c r="AE48">
        <f t="shared" si="3"/>
        <v>0</v>
      </c>
      <c r="AF48">
        <f t="shared" si="24"/>
        <v>0</v>
      </c>
      <c r="AG48">
        <f t="shared" si="24"/>
        <v>-6.0712632988891926</v>
      </c>
      <c r="AH48">
        <f t="shared" si="5"/>
        <v>-18349.393353186202</v>
      </c>
      <c r="AI48">
        <f t="shared" si="25"/>
        <v>-18355.464616485093</v>
      </c>
      <c r="AJ48">
        <f t="shared" si="7"/>
        <v>81.418181561447909</v>
      </c>
      <c r="AK48">
        <f t="shared" si="22"/>
        <v>102.41521872907889</v>
      </c>
      <c r="AL48">
        <f t="shared" si="8"/>
        <v>-18171.631216194568</v>
      </c>
      <c r="AN48">
        <f t="shared" si="26"/>
        <v>0</v>
      </c>
      <c r="AO48">
        <f t="shared" si="26"/>
        <v>0</v>
      </c>
      <c r="AP48">
        <f t="shared" si="26"/>
        <v>-3.7022696567138864E-2</v>
      </c>
      <c r="AQ48">
        <f t="shared" si="26"/>
        <v>-111.89500254920279</v>
      </c>
      <c r="AR48">
        <f t="shared" si="26"/>
        <v>-111.93202524576994</v>
      </c>
      <c r="AS48">
        <f t="shared" si="26"/>
        <v>0.49648985435192888</v>
      </c>
      <c r="AT48">
        <f t="shared" si="26"/>
        <v>0.62453024686930936</v>
      </c>
      <c r="AU48">
        <f t="shared" si="23"/>
        <v>-110.8110051445487</v>
      </c>
      <c r="AW48">
        <v>45</v>
      </c>
      <c r="AX48">
        <f>IF(Z48&gt;0, (R48*SUMPRODUCT(K48:$K$98, X48:$X$98)-K48*$AZ$3)/Z48, 0)</f>
        <v>2844.6640832639755</v>
      </c>
    </row>
    <row r="49" spans="5:50" x14ac:dyDescent="0.25">
      <c r="E49">
        <v>2049</v>
      </c>
      <c r="F49" s="5">
        <f>EconomicRates!C89</f>
        <v>3.5571999999999999E-2</v>
      </c>
      <c r="G49" s="5">
        <f>EconomicRates!D89</f>
        <v>7.0000000000000007E-2</v>
      </c>
      <c r="H49" s="5">
        <f t="shared" si="10"/>
        <v>0.12000000000000001</v>
      </c>
      <c r="I49" s="5">
        <f t="shared" si="11"/>
        <v>1.1200000000000001</v>
      </c>
      <c r="J49">
        <f t="shared" si="12"/>
        <v>0.89285714285714279</v>
      </c>
      <c r="K49">
        <f t="shared" si="20"/>
        <v>5.4446624121623132E-3</v>
      </c>
      <c r="L49" s="2">
        <v>46</v>
      </c>
      <c r="M49" s="6">
        <v>2.0303000000000002E-2</v>
      </c>
      <c r="Q49" s="4">
        <f t="shared" si="21"/>
        <v>12.5</v>
      </c>
      <c r="R49">
        <f t="shared" si="0"/>
        <v>2000000</v>
      </c>
      <c r="S49">
        <f t="shared" si="1"/>
        <v>2761.9476599420573</v>
      </c>
      <c r="U49">
        <f t="shared" si="13"/>
        <v>2.0303000000000002E-2</v>
      </c>
      <c r="V49">
        <f t="shared" si="14"/>
        <v>0.01</v>
      </c>
      <c r="W49">
        <f t="shared" si="15"/>
        <v>0.48570106391113543</v>
      </c>
      <c r="X49">
        <f t="shared" si="16"/>
        <v>9.8611887005877839E-3</v>
      </c>
      <c r="Y49">
        <f t="shared" si="17"/>
        <v>4.8570106391113543E-3</v>
      </c>
      <c r="Z49">
        <f t="shared" si="18"/>
        <v>0.47098286457143629</v>
      </c>
      <c r="AB49">
        <f t="shared" si="19"/>
        <v>1381.6563717111076</v>
      </c>
      <c r="AC49">
        <f t="shared" si="2"/>
        <v>1300.8300206758854</v>
      </c>
      <c r="AE49">
        <f t="shared" si="3"/>
        <v>0</v>
      </c>
      <c r="AF49">
        <f t="shared" si="24"/>
        <v>0</v>
      </c>
      <c r="AG49">
        <f t="shared" si="24"/>
        <v>-5.8872858071429537</v>
      </c>
      <c r="AH49">
        <f t="shared" si="5"/>
        <v>-19722.377401175567</v>
      </c>
      <c r="AI49">
        <f t="shared" si="25"/>
        <v>-19728.264686982711</v>
      </c>
      <c r="AJ49">
        <f t="shared" si="7"/>
        <v>80.82635103522216</v>
      </c>
      <c r="AK49">
        <f t="shared" si="22"/>
        <v>96.715946019777533</v>
      </c>
      <c r="AL49">
        <f t="shared" si="8"/>
        <v>-19550.722389927712</v>
      </c>
      <c r="AN49">
        <f t="shared" si="26"/>
        <v>0</v>
      </c>
      <c r="AO49">
        <f t="shared" si="26"/>
        <v>0</v>
      </c>
      <c r="AP49">
        <f t="shared" si="26"/>
        <v>-3.2054283743807907E-2</v>
      </c>
      <c r="AQ49">
        <f t="shared" si="26"/>
        <v>-107.38168691466005</v>
      </c>
      <c r="AR49">
        <f t="shared" si="26"/>
        <v>-107.41374119840387</v>
      </c>
      <c r="AS49">
        <f t="shared" si="26"/>
        <v>0.44007219539371056</v>
      </c>
      <c r="AT49">
        <f t="shared" si="26"/>
        <v>0.52658567595060202</v>
      </c>
      <c r="AU49">
        <f t="shared" si="23"/>
        <v>-106.44708332705956</v>
      </c>
      <c r="AW49">
        <v>46</v>
      </c>
      <c r="AX49">
        <f>IF(Z49&gt;0, (R49*SUMPRODUCT(K49:$K$98, X49:$X$98)-K49*$AZ$3)/Z49, 0)</f>
        <v>2761.9476599420573</v>
      </c>
    </row>
    <row r="50" spans="5:50" x14ac:dyDescent="0.25">
      <c r="E50">
        <v>2050</v>
      </c>
      <c r="F50" s="5">
        <f>EconomicRates!C90</f>
        <v>3.5571999999999999E-2</v>
      </c>
      <c r="G50" s="5">
        <f>EconomicRates!D90</f>
        <v>7.0000000000000007E-2</v>
      </c>
      <c r="H50" s="5">
        <f t="shared" si="10"/>
        <v>0.12000000000000001</v>
      </c>
      <c r="I50" s="5">
        <f t="shared" si="11"/>
        <v>1.1200000000000001</v>
      </c>
      <c r="J50">
        <f t="shared" si="12"/>
        <v>0.89285714285714279</v>
      </c>
      <c r="K50">
        <f t="shared" si="20"/>
        <v>4.8613057251449222E-3</v>
      </c>
      <c r="L50" s="2">
        <v>47</v>
      </c>
      <c r="M50" s="6">
        <v>2.2446000000000001E-2</v>
      </c>
      <c r="Q50" s="4">
        <f t="shared" si="21"/>
        <v>12.5</v>
      </c>
      <c r="R50">
        <f t="shared" si="0"/>
        <v>2000000</v>
      </c>
      <c r="S50">
        <f t="shared" si="1"/>
        <v>2679.7993664005971</v>
      </c>
      <c r="U50">
        <f t="shared" si="13"/>
        <v>2.2446000000000001E-2</v>
      </c>
      <c r="V50">
        <f t="shared" si="14"/>
        <v>0.01</v>
      </c>
      <c r="W50">
        <f t="shared" si="15"/>
        <v>0.47098286457143629</v>
      </c>
      <c r="X50">
        <f t="shared" si="16"/>
        <v>1.057168137817046E-2</v>
      </c>
      <c r="Y50">
        <f t="shared" si="17"/>
        <v>4.7098286457143632E-3</v>
      </c>
      <c r="Z50">
        <f t="shared" si="18"/>
        <v>0.45570135454755151</v>
      </c>
      <c r="AB50">
        <f t="shared" si="19"/>
        <v>1300.8300206758854</v>
      </c>
      <c r="AC50">
        <f t="shared" si="2"/>
        <v>1221.1882011844225</v>
      </c>
      <c r="AE50">
        <f t="shared" si="3"/>
        <v>0</v>
      </c>
      <c r="AF50">
        <f t="shared" si="24"/>
        <v>0</v>
      </c>
      <c r="AG50">
        <f t="shared" si="24"/>
        <v>-5.6962669318443941</v>
      </c>
      <c r="AH50">
        <f t="shared" si="5"/>
        <v>-21143.362756340921</v>
      </c>
      <c r="AI50">
        <f t="shared" si="25"/>
        <v>-21149.059023272766</v>
      </c>
      <c r="AJ50">
        <f t="shared" si="7"/>
        <v>79.641819491462911</v>
      </c>
      <c r="AK50">
        <f t="shared" si="22"/>
        <v>91.058101447311984</v>
      </c>
      <c r="AL50">
        <f t="shared" si="8"/>
        <v>-20978.35910233399</v>
      </c>
      <c r="AN50">
        <f t="shared" si="26"/>
        <v>0</v>
      </c>
      <c r="AO50">
        <f t="shared" si="26"/>
        <v>0</v>
      </c>
      <c r="AP50">
        <f t="shared" si="26"/>
        <v>-2.7691295047728853E-2</v>
      </c>
      <c r="AQ50">
        <f t="shared" si="26"/>
        <v>-102.78435041621604</v>
      </c>
      <c r="AR50">
        <f t="shared" si="26"/>
        <v>-102.81204171126377</v>
      </c>
      <c r="AS50">
        <f t="shared" si="26"/>
        <v>0.3871632330548071</v>
      </c>
      <c r="AT50">
        <f t="shared" si="26"/>
        <v>0.44266126988664489</v>
      </c>
      <c r="AU50">
        <f t="shared" si="23"/>
        <v>-101.98221720832233</v>
      </c>
      <c r="AW50">
        <v>47</v>
      </c>
      <c r="AX50">
        <f>IF(Z50&gt;0, (R50*SUMPRODUCT(K50:$K$98, X50:$X$98)-K50*$AZ$3)/Z50, 0)</f>
        <v>2679.7993664005971</v>
      </c>
    </row>
    <row r="51" spans="5:50" x14ac:dyDescent="0.25">
      <c r="E51">
        <v>2051</v>
      </c>
      <c r="F51" s="5">
        <f>EconomicRates!C91</f>
        <v>3.5571999999999999E-2</v>
      </c>
      <c r="G51" s="5">
        <f>EconomicRates!D91</f>
        <v>7.0000000000000007E-2</v>
      </c>
      <c r="H51" s="5">
        <f t="shared" si="10"/>
        <v>0.12000000000000001</v>
      </c>
      <c r="I51" s="5">
        <f t="shared" si="11"/>
        <v>1.1200000000000001</v>
      </c>
      <c r="J51">
        <f t="shared" si="12"/>
        <v>0.89285714285714279</v>
      </c>
      <c r="K51">
        <f t="shared" si="20"/>
        <v>4.3404515403079663E-3</v>
      </c>
      <c r="L51" s="2">
        <v>48</v>
      </c>
      <c r="M51" s="6">
        <v>2.4856E-2</v>
      </c>
      <c r="Q51" s="4">
        <f t="shared" si="21"/>
        <v>12.5</v>
      </c>
      <c r="R51">
        <f t="shared" si="0"/>
        <v>2000000</v>
      </c>
      <c r="S51">
        <f t="shared" si="1"/>
        <v>2599.195748996277</v>
      </c>
      <c r="U51">
        <f t="shared" si="13"/>
        <v>2.4856E-2</v>
      </c>
      <c r="V51">
        <f t="shared" si="14"/>
        <v>0.01</v>
      </c>
      <c r="W51">
        <f t="shared" si="15"/>
        <v>0.45570135454755151</v>
      </c>
      <c r="X51">
        <f t="shared" si="16"/>
        <v>1.1326912868633941E-2</v>
      </c>
      <c r="Y51">
        <f t="shared" si="17"/>
        <v>4.557013545475515E-3</v>
      </c>
      <c r="Z51">
        <f t="shared" si="18"/>
        <v>0.43981742813344205</v>
      </c>
      <c r="AB51">
        <f t="shared" si="19"/>
        <v>1221.1882011844225</v>
      </c>
      <c r="AC51">
        <f t="shared" si="2"/>
        <v>1143.1715895389182</v>
      </c>
      <c r="AE51">
        <f t="shared" si="3"/>
        <v>0</v>
      </c>
      <c r="AF51">
        <f t="shared" si="24"/>
        <v>0</v>
      </c>
      <c r="AG51">
        <f t="shared" si="24"/>
        <v>-5.4977178516680256</v>
      </c>
      <c r="AH51">
        <f t="shared" si="5"/>
        <v>-22653.825737267882</v>
      </c>
      <c r="AI51">
        <f t="shared" si="25"/>
        <v>-22659.323455119549</v>
      </c>
      <c r="AJ51">
        <f t="shared" si="7"/>
        <v>78.016611645504327</v>
      </c>
      <c r="AK51">
        <f t="shared" si="22"/>
        <v>85.483174082909585</v>
      </c>
      <c r="AL51">
        <f t="shared" si="8"/>
        <v>-22495.823669391135</v>
      </c>
      <c r="AN51">
        <f t="shared" si="26"/>
        <v>0</v>
      </c>
      <c r="AO51">
        <f t="shared" si="26"/>
        <v>0</v>
      </c>
      <c r="AP51">
        <f t="shared" si="26"/>
        <v>-2.3862577917451087E-2</v>
      </c>
      <c r="AQ51">
        <f t="shared" si="26"/>
        <v>-98.327832815192622</v>
      </c>
      <c r="AR51">
        <f t="shared" si="26"/>
        <v>-98.351695393110077</v>
      </c>
      <c r="AS51">
        <f t="shared" si="26"/>
        <v>0.33862732218633768</v>
      </c>
      <c r="AT51">
        <f t="shared" si="26"/>
        <v>0.37103557461857894</v>
      </c>
      <c r="AU51">
        <f t="shared" si="23"/>
        <v>-97.642032496305163</v>
      </c>
      <c r="AW51">
        <v>48</v>
      </c>
      <c r="AX51">
        <f>IF(Z51&gt;0, (R51*SUMPRODUCT(K51:$K$98, X51:$X$98)-K51*$AZ$3)/Z51, 0)</f>
        <v>2599.195748996277</v>
      </c>
    </row>
    <row r="52" spans="5:50" x14ac:dyDescent="0.25">
      <c r="E52">
        <v>2052</v>
      </c>
      <c r="F52" s="5">
        <f>EconomicRates!C92</f>
        <v>3.5571999999999999E-2</v>
      </c>
      <c r="G52" s="5">
        <f>EconomicRates!D92</f>
        <v>7.0000000000000007E-2</v>
      </c>
      <c r="H52" s="5">
        <f t="shared" si="10"/>
        <v>0.12000000000000001</v>
      </c>
      <c r="I52" s="5">
        <f t="shared" si="11"/>
        <v>1.1200000000000001</v>
      </c>
      <c r="J52">
        <f t="shared" si="12"/>
        <v>0.89285714285714279</v>
      </c>
      <c r="K52">
        <f t="shared" si="20"/>
        <v>3.8754031609892553E-3</v>
      </c>
      <c r="L52" s="2">
        <v>49</v>
      </c>
      <c r="M52" s="6">
        <v>2.7564999999999999E-2</v>
      </c>
      <c r="Q52" s="4">
        <f t="shared" si="21"/>
        <v>12.5</v>
      </c>
      <c r="R52">
        <f t="shared" si="0"/>
        <v>2000000</v>
      </c>
      <c r="S52">
        <f t="shared" si="1"/>
        <v>2520.5969334503779</v>
      </c>
      <c r="U52">
        <f t="shared" si="13"/>
        <v>2.7564999999999999E-2</v>
      </c>
      <c r="V52">
        <f t="shared" si="14"/>
        <v>0.01</v>
      </c>
      <c r="W52">
        <f t="shared" si="15"/>
        <v>0.43981742813344205</v>
      </c>
      <c r="X52">
        <f t="shared" si="16"/>
        <v>1.212356740649833E-2</v>
      </c>
      <c r="Y52">
        <f t="shared" si="17"/>
        <v>4.3981742813344205E-3</v>
      </c>
      <c r="Z52">
        <f t="shared" si="18"/>
        <v>0.42329568644560928</v>
      </c>
      <c r="AB52">
        <f t="shared" si="19"/>
        <v>1143.1715895389182</v>
      </c>
      <c r="AC52">
        <f t="shared" si="2"/>
        <v>1066.9578091975754</v>
      </c>
      <c r="AE52">
        <f t="shared" si="3"/>
        <v>0</v>
      </c>
      <c r="AF52">
        <f t="shared" si="24"/>
        <v>0</v>
      </c>
      <c r="AG52">
        <f t="shared" si="24"/>
        <v>-5.2911960805701161</v>
      </c>
      <c r="AH52">
        <f t="shared" si="5"/>
        <v>-24247.134812996661</v>
      </c>
      <c r="AI52">
        <f t="shared" si="25"/>
        <v>-24252.42600907723</v>
      </c>
      <c r="AJ52">
        <f t="shared" si="7"/>
        <v>76.213780341342726</v>
      </c>
      <c r="AK52">
        <f t="shared" si="22"/>
        <v>80.022011267724281</v>
      </c>
      <c r="AL52">
        <f t="shared" si="8"/>
        <v>-24096.190217468164</v>
      </c>
      <c r="AN52">
        <f t="shared" si="26"/>
        <v>0</v>
      </c>
      <c r="AO52">
        <f t="shared" si="26"/>
        <v>0</v>
      </c>
      <c r="AP52">
        <f t="shared" si="26"/>
        <v>-2.0505518016055387E-2</v>
      </c>
      <c r="AQ52">
        <f t="shared" si="26"/>
        <v>-93.967422899219869</v>
      </c>
      <c r="AR52">
        <f t="shared" si="26"/>
        <v>-93.987928417235921</v>
      </c>
      <c r="AS52">
        <f t="shared" si="26"/>
        <v>0.29535912524578034</v>
      </c>
      <c r="AT52">
        <f t="shared" si="26"/>
        <v>0.3101175554156565</v>
      </c>
      <c r="AU52">
        <f t="shared" si="23"/>
        <v>-93.382451736574495</v>
      </c>
      <c r="AW52">
        <v>49</v>
      </c>
      <c r="AX52">
        <f>IF(Z52&gt;0, (R52*SUMPRODUCT(K52:$K$98, X52:$X$98)-K52*$AZ$3)/Z52, 0)</f>
        <v>2520.5969334503779</v>
      </c>
    </row>
    <row r="53" spans="5:50" x14ac:dyDescent="0.25">
      <c r="E53">
        <v>2053</v>
      </c>
      <c r="F53" s="5">
        <f>EconomicRates!C93</f>
        <v>3.5571999999999999E-2</v>
      </c>
      <c r="G53" s="5">
        <f>EconomicRates!D93</f>
        <v>7.0000000000000007E-2</v>
      </c>
      <c r="H53" s="5">
        <f t="shared" si="10"/>
        <v>0.12000000000000001</v>
      </c>
      <c r="I53" s="5">
        <f t="shared" si="11"/>
        <v>1.1200000000000001</v>
      </c>
      <c r="J53">
        <f t="shared" si="12"/>
        <v>0.89285714285714279</v>
      </c>
      <c r="K53">
        <f t="shared" si="20"/>
        <v>3.4601813937404063E-3</v>
      </c>
      <c r="L53" s="2">
        <v>50</v>
      </c>
      <c r="M53" s="6">
        <v>3.0620999999999999E-2</v>
      </c>
      <c r="Q53" s="4">
        <f t="shared" si="21"/>
        <v>12.5</v>
      </c>
      <c r="R53">
        <f t="shared" si="0"/>
        <v>2000000</v>
      </c>
      <c r="S53">
        <f t="shared" si="1"/>
        <v>2444.5522041749068</v>
      </c>
      <c r="U53">
        <f t="shared" si="13"/>
        <v>3.0620999999999999E-2</v>
      </c>
      <c r="V53">
        <f t="shared" si="14"/>
        <v>0.01</v>
      </c>
      <c r="W53">
        <f t="shared" si="15"/>
        <v>0.42329568644560928</v>
      </c>
      <c r="X53">
        <f t="shared" si="16"/>
        <v>1.2961737214651001E-2</v>
      </c>
      <c r="Y53">
        <f t="shared" si="17"/>
        <v>4.232956864456093E-3</v>
      </c>
      <c r="Z53">
        <f t="shared" si="18"/>
        <v>0.40610099236650221</v>
      </c>
      <c r="AB53">
        <f t="shared" si="19"/>
        <v>1066.9578091975754</v>
      </c>
      <c r="AC53">
        <f t="shared" si="2"/>
        <v>992.73507600715004</v>
      </c>
      <c r="AE53">
        <f t="shared" si="3"/>
        <v>0</v>
      </c>
      <c r="AF53">
        <f t="shared" si="24"/>
        <v>0</v>
      </c>
      <c r="AG53">
        <f t="shared" si="24"/>
        <v>-5.0762624045812776</v>
      </c>
      <c r="AH53">
        <f t="shared" si="5"/>
        <v>-25923.474429302001</v>
      </c>
      <c r="AI53">
        <f t="shared" si="25"/>
        <v>-25928.550691706583</v>
      </c>
      <c r="AJ53">
        <f t="shared" si="7"/>
        <v>74.222733190425402</v>
      </c>
      <c r="AK53">
        <f t="shared" si="22"/>
        <v>74.687046643830286</v>
      </c>
      <c r="AL53">
        <f t="shared" si="8"/>
        <v>-25779.640911872328</v>
      </c>
      <c r="AN53">
        <f t="shared" si="26"/>
        <v>0</v>
      </c>
      <c r="AO53">
        <f t="shared" si="26"/>
        <v>0</v>
      </c>
      <c r="AP53">
        <f t="shared" si="26"/>
        <v>-1.756478872207607E-2</v>
      </c>
      <c r="AQ53">
        <f t="shared" si="26"/>
        <v>-89.69992388137598</v>
      </c>
      <c r="AR53">
        <f t="shared" si="26"/>
        <v>-89.717488670098064</v>
      </c>
      <c r="AS53">
        <f t="shared" si="26"/>
        <v>0.25682412037806845</v>
      </c>
      <c r="AT53">
        <f t="shared" si="26"/>
        <v>0.25843072915040344</v>
      </c>
      <c r="AU53">
        <f t="shared" si="23"/>
        <v>-89.202233820569589</v>
      </c>
      <c r="AW53">
        <v>50</v>
      </c>
      <c r="AX53">
        <f>IF(Z53&gt;0, (R53*SUMPRODUCT(K53:$K$98, X53:$X$98)-K53*$AZ$3)/Z53, 0)</f>
        <v>2444.5522041749068</v>
      </c>
    </row>
    <row r="54" spans="5:50" x14ac:dyDescent="0.25">
      <c r="E54">
        <v>2054</v>
      </c>
      <c r="F54" s="5">
        <f>EconomicRates!C94</f>
        <v>3.5571999999999999E-2</v>
      </c>
      <c r="G54" s="5">
        <f>EconomicRates!D94</f>
        <v>7.0000000000000007E-2</v>
      </c>
      <c r="H54" s="5">
        <f t="shared" si="10"/>
        <v>0.12000000000000001</v>
      </c>
      <c r="I54" s="5">
        <f t="shared" si="11"/>
        <v>1.1200000000000001</v>
      </c>
      <c r="J54">
        <f t="shared" si="12"/>
        <v>0.89285714285714279</v>
      </c>
      <c r="K54">
        <f t="shared" si="20"/>
        <v>3.0894476729825052E-3</v>
      </c>
      <c r="L54" s="2">
        <v>51</v>
      </c>
      <c r="M54" s="6">
        <v>3.3921E-2</v>
      </c>
      <c r="Q54" s="4">
        <f t="shared" si="21"/>
        <v>12.5</v>
      </c>
      <c r="R54">
        <f t="shared" si="0"/>
        <v>2000000</v>
      </c>
      <c r="S54">
        <f t="shared" si="1"/>
        <v>2371.2289676025875</v>
      </c>
      <c r="U54">
        <f t="shared" si="13"/>
        <v>3.3921E-2</v>
      </c>
      <c r="V54">
        <f t="shared" si="14"/>
        <v>0.01</v>
      </c>
      <c r="W54">
        <f t="shared" si="15"/>
        <v>0.40610099236650221</v>
      </c>
      <c r="X54">
        <f t="shared" si="16"/>
        <v>1.3775351762064122E-2</v>
      </c>
      <c r="Y54">
        <f t="shared" si="17"/>
        <v>4.061009923665022E-3</v>
      </c>
      <c r="Z54">
        <f t="shared" si="18"/>
        <v>0.38826463068077305</v>
      </c>
      <c r="AB54">
        <f t="shared" si="19"/>
        <v>992.73507600715004</v>
      </c>
      <c r="AC54">
        <f t="shared" si="2"/>
        <v>920.66433936576937</v>
      </c>
      <c r="AE54">
        <f t="shared" si="3"/>
        <v>0</v>
      </c>
      <c r="AF54">
        <f t="shared" si="24"/>
        <v>0</v>
      </c>
      <c r="AG54">
        <f t="shared" si="24"/>
        <v>-4.8533078835096628</v>
      </c>
      <c r="AH54">
        <f t="shared" si="5"/>
        <v>-27550.703524128243</v>
      </c>
      <c r="AI54">
        <f t="shared" si="25"/>
        <v>-27555.556832011753</v>
      </c>
      <c r="AJ54">
        <f t="shared" si="7"/>
        <v>72.070736641380677</v>
      </c>
      <c r="AK54">
        <f t="shared" si="22"/>
        <v>69.491455320500506</v>
      </c>
      <c r="AL54">
        <f t="shared" si="8"/>
        <v>-27413.99464004987</v>
      </c>
      <c r="AN54">
        <f t="shared" si="26"/>
        <v>0</v>
      </c>
      <c r="AO54">
        <f t="shared" si="26"/>
        <v>0</v>
      </c>
      <c r="AP54">
        <f t="shared" si="26"/>
        <v>-1.4994040746976574E-2</v>
      </c>
      <c r="AQ54">
        <f t="shared" si="26"/>
        <v>-85.116456891648909</v>
      </c>
      <c r="AR54">
        <f t="shared" si="26"/>
        <v>-85.131450932395879</v>
      </c>
      <c r="AS54">
        <f t="shared" si="26"/>
        <v>0.22265876960684849</v>
      </c>
      <c r="AT54">
        <f t="shared" si="26"/>
        <v>0.21469021493208801</v>
      </c>
      <c r="AU54">
        <f t="shared" si="23"/>
        <v>-84.694101947856936</v>
      </c>
      <c r="AW54">
        <v>51</v>
      </c>
      <c r="AX54">
        <f>IF(Z54&gt;0, (R54*SUMPRODUCT(K54:$K$98, X54:$X$98)-K54*$AZ$3)/Z54, 0)</f>
        <v>2371.2289676025875</v>
      </c>
    </row>
    <row r="55" spans="5:50" x14ac:dyDescent="0.25">
      <c r="E55">
        <v>2055</v>
      </c>
      <c r="F55" s="5">
        <f>EconomicRates!C95</f>
        <v>3.5571999999999999E-2</v>
      </c>
      <c r="G55" s="5">
        <f>EconomicRates!D95</f>
        <v>7.0000000000000007E-2</v>
      </c>
      <c r="H55" s="5">
        <f t="shared" si="10"/>
        <v>0.12000000000000001</v>
      </c>
      <c r="I55" s="5">
        <f t="shared" si="11"/>
        <v>1.1200000000000001</v>
      </c>
      <c r="J55">
        <f t="shared" si="12"/>
        <v>0.89285714285714279</v>
      </c>
      <c r="K55">
        <f t="shared" si="20"/>
        <v>2.758435422305808E-3</v>
      </c>
      <c r="L55" s="2">
        <v>52</v>
      </c>
      <c r="M55" s="6">
        <v>3.7368999999999999E-2</v>
      </c>
      <c r="Q55" s="4">
        <f t="shared" si="21"/>
        <v>12.5</v>
      </c>
      <c r="R55">
        <f t="shared" si="0"/>
        <v>2000000</v>
      </c>
      <c r="S55">
        <f t="shared" si="1"/>
        <v>2301.569469918662</v>
      </c>
      <c r="U55">
        <f t="shared" si="13"/>
        <v>3.7368999999999999E-2</v>
      </c>
      <c r="V55">
        <f t="shared" si="14"/>
        <v>0.01</v>
      </c>
      <c r="W55">
        <f t="shared" si="15"/>
        <v>0.38826463068077305</v>
      </c>
      <c r="X55">
        <f t="shared" si="16"/>
        <v>1.4509060983909809E-2</v>
      </c>
      <c r="Y55">
        <f t="shared" si="17"/>
        <v>3.8826463068077307E-3</v>
      </c>
      <c r="Z55">
        <f t="shared" si="18"/>
        <v>0.36987292339005551</v>
      </c>
      <c r="AB55">
        <f t="shared" si="19"/>
        <v>920.66433936576937</v>
      </c>
      <c r="AC55">
        <f t="shared" si="2"/>
        <v>851.28822822411598</v>
      </c>
      <c r="AE55">
        <f t="shared" si="3"/>
        <v>0</v>
      </c>
      <c r="AF55">
        <f t="shared" si="24"/>
        <v>0</v>
      </c>
      <c r="AG55">
        <f t="shared" si="24"/>
        <v>-4.6234115423756936</v>
      </c>
      <c r="AH55">
        <f t="shared" si="5"/>
        <v>-29018.121967819618</v>
      </c>
      <c r="AI55">
        <f t="shared" si="25"/>
        <v>-29022.745379361993</v>
      </c>
      <c r="AJ55">
        <f t="shared" si="7"/>
        <v>69.376111141653382</v>
      </c>
      <c r="AK55">
        <f t="shared" si="22"/>
        <v>64.446503755603857</v>
      </c>
      <c r="AL55">
        <f t="shared" si="8"/>
        <v>-28888.922764464736</v>
      </c>
      <c r="AN55">
        <f t="shared" si="26"/>
        <v>0</v>
      </c>
      <c r="AO55">
        <f t="shared" si="26"/>
        <v>0</v>
      </c>
      <c r="AP55">
        <f t="shared" si="26"/>
        <v>-1.2753382170386643E-2</v>
      </c>
      <c r="AQ55">
        <f t="shared" si="26"/>
        <v>-80.044615524823953</v>
      </c>
      <c r="AR55">
        <f t="shared" si="26"/>
        <v>-80.057368906994341</v>
      </c>
      <c r="AS55">
        <f t="shared" si="26"/>
        <v>0.19136952243496133</v>
      </c>
      <c r="AT55">
        <f t="shared" si="26"/>
        <v>0.17777151880322198</v>
      </c>
      <c r="AU55">
        <f t="shared" si="23"/>
        <v>-79.688227865756161</v>
      </c>
      <c r="AW55">
        <v>52</v>
      </c>
      <c r="AX55">
        <f>IF(Z55&gt;0, (R55*SUMPRODUCT(K55:$K$98, X55:$X$98)-K55*$AZ$3)/Z55, 0)</f>
        <v>2301.569469918662</v>
      </c>
    </row>
    <row r="56" spans="5:50" x14ac:dyDescent="0.25">
      <c r="E56">
        <v>2056</v>
      </c>
      <c r="F56" s="5">
        <f>EconomicRates!C96</f>
        <v>3.5571999999999999E-2</v>
      </c>
      <c r="G56" s="5">
        <f>EconomicRates!D96</f>
        <v>7.0000000000000007E-2</v>
      </c>
      <c r="H56" s="5">
        <f t="shared" si="10"/>
        <v>0.12000000000000001</v>
      </c>
      <c r="I56" s="5">
        <f t="shared" si="11"/>
        <v>1.1200000000000001</v>
      </c>
      <c r="J56">
        <f t="shared" si="12"/>
        <v>0.89285714285714279</v>
      </c>
      <c r="K56">
        <f t="shared" si="20"/>
        <v>2.4628887699159E-3</v>
      </c>
      <c r="L56" s="2">
        <v>53</v>
      </c>
      <c r="M56" s="6">
        <v>5.0548205999999998E-2</v>
      </c>
      <c r="Q56" s="4">
        <f t="shared" si="21"/>
        <v>12.5</v>
      </c>
      <c r="R56">
        <f t="shared" si="0"/>
        <v>2000000</v>
      </c>
      <c r="S56">
        <f t="shared" si="1"/>
        <v>2259.9934004401375</v>
      </c>
      <c r="U56">
        <f t="shared" si="13"/>
        <v>5.0548205999999998E-2</v>
      </c>
      <c r="V56">
        <f t="shared" si="14"/>
        <v>0.01</v>
      </c>
      <c r="W56">
        <f t="shared" si="15"/>
        <v>0.36987292339005551</v>
      </c>
      <c r="X56">
        <f t="shared" si="16"/>
        <v>1.8696412725342743E-2</v>
      </c>
      <c r="Y56">
        <f t="shared" si="17"/>
        <v>3.6987292339005552E-3</v>
      </c>
      <c r="Z56">
        <f t="shared" si="18"/>
        <v>0.3474777814308122</v>
      </c>
      <c r="AB56">
        <f t="shared" si="19"/>
        <v>851.28822822411598</v>
      </c>
      <c r="AC56">
        <f t="shared" si="2"/>
        <v>785.2974928332161</v>
      </c>
      <c r="AE56">
        <f t="shared" si="3"/>
        <v>0</v>
      </c>
      <c r="AF56">
        <f t="shared" si="24"/>
        <v>0</v>
      </c>
      <c r="AG56">
        <f t="shared" si="24"/>
        <v>-4.3434722678851525</v>
      </c>
      <c r="AH56">
        <f t="shared" si="5"/>
        <v>-37392.825450685486</v>
      </c>
      <c r="AI56">
        <f t="shared" si="25"/>
        <v>-37397.168922953373</v>
      </c>
      <c r="AJ56">
        <f t="shared" si="7"/>
        <v>65.990735390899886</v>
      </c>
      <c r="AK56">
        <f t="shared" si="22"/>
        <v>59.590175975688126</v>
      </c>
      <c r="AL56">
        <f t="shared" si="8"/>
        <v>-37271.588011586784</v>
      </c>
      <c r="AN56">
        <f t="shared" si="26"/>
        <v>0</v>
      </c>
      <c r="AO56">
        <f t="shared" si="26"/>
        <v>0</v>
      </c>
      <c r="AP56">
        <f t="shared" si="26"/>
        <v>-1.0697489071015488E-2</v>
      </c>
      <c r="AQ56">
        <f t="shared" si="26"/>
        <v>-92.094369877918737</v>
      </c>
      <c r="AR56">
        <f t="shared" si="26"/>
        <v>-92.105067366989758</v>
      </c>
      <c r="AS56">
        <f t="shared" si="26"/>
        <v>0.16252784111273907</v>
      </c>
      <c r="AT56">
        <f t="shared" si="26"/>
        <v>0.14676397520783455</v>
      </c>
      <c r="AU56">
        <f t="shared" si="23"/>
        <v>-91.795775550669177</v>
      </c>
      <c r="AW56">
        <v>53</v>
      </c>
      <c r="AX56">
        <f>IF(Z56&gt;0, (R56*SUMPRODUCT(K56:$K$98, X56:$X$98)-K56*$AZ$3)/Z56, 0)</f>
        <v>2259.9934004401375</v>
      </c>
    </row>
    <row r="57" spans="5:50" x14ac:dyDescent="0.25">
      <c r="E57">
        <v>2057</v>
      </c>
      <c r="F57" s="5">
        <f>EconomicRates!C97</f>
        <v>3.5571999999999999E-2</v>
      </c>
      <c r="G57" s="5">
        <f>EconomicRates!D97</f>
        <v>7.0000000000000007E-2</v>
      </c>
      <c r="H57" s="5">
        <f t="shared" si="10"/>
        <v>0.12000000000000001</v>
      </c>
      <c r="I57" s="5">
        <f t="shared" si="11"/>
        <v>1.1200000000000001</v>
      </c>
      <c r="J57">
        <f t="shared" si="12"/>
        <v>0.89285714285714279</v>
      </c>
      <c r="K57">
        <f t="shared" si="20"/>
        <v>2.1990078302820534E-3</v>
      </c>
      <c r="L57" s="2">
        <v>54</v>
      </c>
      <c r="M57" s="6">
        <v>6.4784177999999998E-2</v>
      </c>
      <c r="Q57" s="4">
        <f t="shared" si="21"/>
        <v>12.5</v>
      </c>
      <c r="R57">
        <f t="shared" si="0"/>
        <v>2000000</v>
      </c>
      <c r="S57">
        <f t="shared" si="1"/>
        <v>2195.2377022023566</v>
      </c>
      <c r="U57">
        <f t="shared" si="13"/>
        <v>6.4784177999999998E-2</v>
      </c>
      <c r="V57">
        <f t="shared" si="14"/>
        <v>0.01</v>
      </c>
      <c r="W57">
        <f t="shared" si="15"/>
        <v>0.3474777814308122</v>
      </c>
      <c r="X57">
        <f t="shared" si="16"/>
        <v>2.2511062443258831E-2</v>
      </c>
      <c r="Y57">
        <f t="shared" si="17"/>
        <v>3.4747778143081223E-3</v>
      </c>
      <c r="Z57">
        <f t="shared" si="18"/>
        <v>0.32149194117324525</v>
      </c>
      <c r="AB57">
        <f t="shared" si="19"/>
        <v>785.2974928332161</v>
      </c>
      <c r="AC57">
        <f t="shared" si="2"/>
        <v>705.75123021773015</v>
      </c>
      <c r="AE57">
        <f t="shared" si="3"/>
        <v>0</v>
      </c>
      <c r="AF57">
        <f t="shared" si="24"/>
        <v>0</v>
      </c>
      <c r="AG57">
        <f t="shared" si="24"/>
        <v>-4.0186492646655658</v>
      </c>
      <c r="AH57">
        <f t="shared" si="5"/>
        <v>-45022.12488651766</v>
      </c>
      <c r="AI57">
        <f t="shared" si="25"/>
        <v>-45026.143535782328</v>
      </c>
      <c r="AJ57">
        <f t="shared" si="7"/>
        <v>79.546262615485944</v>
      </c>
      <c r="AK57">
        <f t="shared" si="22"/>
        <v>54.970824498325129</v>
      </c>
      <c r="AL57">
        <f t="shared" si="8"/>
        <v>-44891.626448668518</v>
      </c>
      <c r="AN57">
        <f t="shared" si="26"/>
        <v>0</v>
      </c>
      <c r="AO57">
        <f t="shared" si="26"/>
        <v>0</v>
      </c>
      <c r="AP57">
        <f t="shared" si="26"/>
        <v>-8.837041200156796E-3</v>
      </c>
      <c r="AQ57">
        <f t="shared" si="26"/>
        <v>-99.004005161388847</v>
      </c>
      <c r="AR57">
        <f t="shared" si="26"/>
        <v>-99.012842202588999</v>
      </c>
      <c r="AS57">
        <f t="shared" si="26"/>
        <v>0.17492285436112617</v>
      </c>
      <c r="AT57">
        <f t="shared" si="26"/>
        <v>0.12088127350887749</v>
      </c>
      <c r="AU57">
        <f t="shared" si="23"/>
        <v>-98.717038074718999</v>
      </c>
      <c r="AW57">
        <v>54</v>
      </c>
      <c r="AX57">
        <f>IF(Z57&gt;0, (R57*SUMPRODUCT(K57:$K$98, X57:$X$98)-K57*$AZ$3)/Z57, 0)</f>
        <v>2195.2377022023566</v>
      </c>
    </row>
    <row r="58" spans="5:50" x14ac:dyDescent="0.25">
      <c r="E58">
        <v>2058</v>
      </c>
      <c r="F58" s="5">
        <f>EconomicRates!C98</f>
        <v>3.5571999999999999E-2</v>
      </c>
      <c r="G58" s="5">
        <f>EconomicRates!D98</f>
        <v>7.0000000000000007E-2</v>
      </c>
      <c r="H58" s="5">
        <f t="shared" si="10"/>
        <v>0.12000000000000001</v>
      </c>
      <c r="I58" s="5">
        <f t="shared" si="11"/>
        <v>1.1200000000000001</v>
      </c>
      <c r="J58">
        <f t="shared" si="12"/>
        <v>0.89285714285714279</v>
      </c>
      <c r="K58">
        <f t="shared" si="20"/>
        <v>1.9633998484661188E-3</v>
      </c>
      <c r="L58" s="2">
        <v>55</v>
      </c>
      <c r="M58" s="6">
        <v>8.0470763000000001E-2</v>
      </c>
      <c r="Q58" s="4">
        <f t="shared" si="21"/>
        <v>12.5</v>
      </c>
      <c r="R58">
        <f t="shared" si="0"/>
        <v>2000000</v>
      </c>
      <c r="S58">
        <f t="shared" si="1"/>
        <v>2113.3294668388812</v>
      </c>
      <c r="U58">
        <f t="shared" si="13"/>
        <v>8.0470763000000001E-2</v>
      </c>
      <c r="V58">
        <f t="shared" si="14"/>
        <v>0.01</v>
      </c>
      <c r="W58">
        <f t="shared" si="15"/>
        <v>0.32149194117324525</v>
      </c>
      <c r="X58">
        <f t="shared" si="16"/>
        <v>2.5870701804562159E-2</v>
      </c>
      <c r="Y58">
        <f t="shared" si="17"/>
        <v>3.2149194117324525E-3</v>
      </c>
      <c r="Z58">
        <f t="shared" si="18"/>
        <v>0.29240631995695066</v>
      </c>
      <c r="AB58">
        <f t="shared" si="19"/>
        <v>705.75123021773015</v>
      </c>
      <c r="AC58">
        <f t="shared" si="2"/>
        <v>617.95089225494189</v>
      </c>
      <c r="AE58">
        <f t="shared" si="3"/>
        <v>0</v>
      </c>
      <c r="AF58">
        <f t="shared" si="24"/>
        <v>0</v>
      </c>
      <c r="AG58">
        <f t="shared" si="24"/>
        <v>-3.6550789994618831</v>
      </c>
      <c r="AH58">
        <f t="shared" si="5"/>
        <v>-51741.403609124318</v>
      </c>
      <c r="AI58">
        <f t="shared" si="25"/>
        <v>-51745.058688123783</v>
      </c>
      <c r="AJ58">
        <f t="shared" si="7"/>
        <v>87.800337962788262</v>
      </c>
      <c r="AK58">
        <f t="shared" si="22"/>
        <v>49.402586115241114</v>
      </c>
      <c r="AL58">
        <f t="shared" si="8"/>
        <v>-51607.855764045751</v>
      </c>
      <c r="AN58">
        <f t="shared" si="26"/>
        <v>0</v>
      </c>
      <c r="AO58">
        <f t="shared" si="26"/>
        <v>0</v>
      </c>
      <c r="AP58">
        <f t="shared" si="26"/>
        <v>-7.1763815536751542E-3</v>
      </c>
      <c r="AQ58">
        <f t="shared" si="26"/>
        <v>-101.58906400557898</v>
      </c>
      <c r="AR58">
        <f t="shared" si="26"/>
        <v>-101.59624038713265</v>
      </c>
      <c r="AS58">
        <f t="shared" si="26"/>
        <v>0.17238717025141248</v>
      </c>
      <c r="AT58">
        <f t="shared" si="26"/>
        <v>9.6997030092498784E-2</v>
      </c>
      <c r="AU58">
        <f t="shared" si="23"/>
        <v>-101.32685618678875</v>
      </c>
      <c r="AW58">
        <v>55</v>
      </c>
      <c r="AX58">
        <f>IF(Z58&gt;0, (R58*SUMPRODUCT(K58:$K$98, X58:$X$98)-K58*$AZ$3)/Z58, 0)</f>
        <v>2113.3294668388812</v>
      </c>
    </row>
    <row r="59" spans="5:50" x14ac:dyDescent="0.25">
      <c r="E59">
        <v>2059</v>
      </c>
      <c r="F59" s="5">
        <f>EconomicRates!C99</f>
        <v>3.5571999999999999E-2</v>
      </c>
      <c r="G59" s="5">
        <f>EconomicRates!D99</f>
        <v>7.0000000000000007E-2</v>
      </c>
      <c r="H59" s="5">
        <f t="shared" si="10"/>
        <v>0.12000000000000001</v>
      </c>
      <c r="I59" s="5">
        <f t="shared" si="11"/>
        <v>1.1200000000000001</v>
      </c>
      <c r="J59">
        <f t="shared" si="12"/>
        <v>0.89285714285714279</v>
      </c>
      <c r="K59">
        <f t="shared" si="20"/>
        <v>1.7530355789876059E-3</v>
      </c>
      <c r="L59" s="2">
        <v>56</v>
      </c>
      <c r="M59" s="6">
        <v>9.7818447000000003E-2</v>
      </c>
      <c r="Q59" s="4">
        <f t="shared" si="21"/>
        <v>12.5</v>
      </c>
      <c r="R59">
        <f t="shared" si="0"/>
        <v>2000000</v>
      </c>
      <c r="S59">
        <f t="shared" si="1"/>
        <v>2017.6558633632133</v>
      </c>
      <c r="U59">
        <f t="shared" si="13"/>
        <v>9.7818447000000003E-2</v>
      </c>
      <c r="V59">
        <f t="shared" si="14"/>
        <v>0.01</v>
      </c>
      <c r="W59">
        <f t="shared" si="15"/>
        <v>0.29240631995695066</v>
      </c>
      <c r="X59">
        <f t="shared" si="16"/>
        <v>2.860273211117402E-2</v>
      </c>
      <c r="Y59">
        <f t="shared" si="17"/>
        <v>2.9240631995695065E-3</v>
      </c>
      <c r="Z59">
        <f t="shared" si="18"/>
        <v>0.26087952464620712</v>
      </c>
      <c r="AB59">
        <f t="shared" si="19"/>
        <v>617.95089225494189</v>
      </c>
      <c r="AC59">
        <f t="shared" si="2"/>
        <v>526.36510253382767</v>
      </c>
      <c r="AE59">
        <f t="shared" si="3"/>
        <v>0</v>
      </c>
      <c r="AF59">
        <f t="shared" si="24"/>
        <v>0</v>
      </c>
      <c r="AG59">
        <f t="shared" si="24"/>
        <v>-3.2609940580775891</v>
      </c>
      <c r="AH59">
        <f t="shared" si="5"/>
        <v>-57205.46422234804</v>
      </c>
      <c r="AI59">
        <f t="shared" si="25"/>
        <v>-57208.725216406121</v>
      </c>
      <c r="AJ59">
        <f t="shared" si="7"/>
        <v>91.585789721114224</v>
      </c>
      <c r="AK59">
        <f t="shared" si="22"/>
        <v>43.256562457845938</v>
      </c>
      <c r="AL59">
        <f t="shared" si="8"/>
        <v>-57073.882864227155</v>
      </c>
      <c r="AN59">
        <f t="shared" si="26"/>
        <v>0</v>
      </c>
      <c r="AO59">
        <f t="shared" si="26"/>
        <v>0</v>
      </c>
      <c r="AP59">
        <f t="shared" si="26"/>
        <v>-5.716638606677189E-3</v>
      </c>
      <c r="AQ59">
        <f t="shared" si="26"/>
        <v>-100.28321409427868</v>
      </c>
      <c r="AR59">
        <f t="shared" si="26"/>
        <v>-100.28893073288536</v>
      </c>
      <c r="AS59">
        <f t="shared" si="26"/>
        <v>0.16055314791079059</v>
      </c>
      <c r="AT59">
        <f t="shared" si="26"/>
        <v>7.583029301330349E-2</v>
      </c>
      <c r="AU59">
        <f t="shared" si="23"/>
        <v>-100.05254729196125</v>
      </c>
      <c r="AW59">
        <v>56</v>
      </c>
      <c r="AX59">
        <f>IF(Z59&gt;0, (R59*SUMPRODUCT(K59:$K$98, X59:$X$98)-K59*$AZ$3)/Z59, 0)</f>
        <v>2017.6558633632133</v>
      </c>
    </row>
    <row r="60" spans="5:50" x14ac:dyDescent="0.25">
      <c r="E60">
        <v>2060</v>
      </c>
      <c r="F60" s="5">
        <f>EconomicRates!C100</f>
        <v>3.5571999999999999E-2</v>
      </c>
      <c r="G60" s="5">
        <f>EconomicRates!D100</f>
        <v>7.0000000000000007E-2</v>
      </c>
      <c r="H60" s="5">
        <f t="shared" si="10"/>
        <v>0.12000000000000001</v>
      </c>
      <c r="I60" s="5">
        <f t="shared" si="11"/>
        <v>1.1200000000000001</v>
      </c>
      <c r="J60">
        <f t="shared" si="12"/>
        <v>0.89285714285714279</v>
      </c>
      <c r="K60">
        <f t="shared" si="20"/>
        <v>1.5652103383817909E-3</v>
      </c>
      <c r="L60" s="2">
        <v>57</v>
      </c>
      <c r="M60" s="6">
        <v>0.115047869</v>
      </c>
      <c r="Q60" s="4">
        <f t="shared" si="21"/>
        <v>12.5</v>
      </c>
      <c r="R60">
        <f t="shared" si="0"/>
        <v>2000000</v>
      </c>
      <c r="S60">
        <f t="shared" si="1"/>
        <v>1905.8044236735195</v>
      </c>
      <c r="U60">
        <f t="shared" si="13"/>
        <v>0.115047869</v>
      </c>
      <c r="V60">
        <f t="shared" si="14"/>
        <v>0.01</v>
      </c>
      <c r="W60">
        <f t="shared" si="15"/>
        <v>0.26087952464620712</v>
      </c>
      <c r="X60">
        <f t="shared" si="16"/>
        <v>3.0013633376279106E-2</v>
      </c>
      <c r="Y60">
        <f t="shared" si="17"/>
        <v>2.6087952464620714E-3</v>
      </c>
      <c r="Z60">
        <f t="shared" si="18"/>
        <v>0.22825709602346594</v>
      </c>
      <c r="AB60">
        <f t="shared" si="19"/>
        <v>526.36510253382767</v>
      </c>
      <c r="AC60">
        <f t="shared" si="2"/>
        <v>435.01338333639274</v>
      </c>
      <c r="AE60">
        <f t="shared" si="3"/>
        <v>0</v>
      </c>
      <c r="AF60">
        <f t="shared" si="24"/>
        <v>0</v>
      </c>
      <c r="AG60">
        <f t="shared" si="24"/>
        <v>-2.8532137002933244</v>
      </c>
      <c r="AH60">
        <f t="shared" si="5"/>
        <v>-60027.266752558215</v>
      </c>
      <c r="AI60">
        <f t="shared" si="25"/>
        <v>-60030.119966258506</v>
      </c>
      <c r="AJ60">
        <f t="shared" si="7"/>
        <v>91.351719197434932</v>
      </c>
      <c r="AK60">
        <f t="shared" si="22"/>
        <v>36.845557177367937</v>
      </c>
      <c r="AL60">
        <f t="shared" si="8"/>
        <v>-59901.922689883708</v>
      </c>
      <c r="AN60">
        <f t="shared" si="26"/>
        <v>0</v>
      </c>
      <c r="AO60">
        <f t="shared" si="26"/>
        <v>0</v>
      </c>
      <c r="AP60">
        <f t="shared" si="26"/>
        <v>-4.4658795813116766E-3</v>
      </c>
      <c r="AQ60">
        <f t="shared" si="26"/>
        <v>-93.955298505905674</v>
      </c>
      <c r="AR60">
        <f t="shared" si="26"/>
        <v>-93.959764385486977</v>
      </c>
      <c r="AS60">
        <f t="shared" si="26"/>
        <v>0.14298465531677548</v>
      </c>
      <c r="AT60">
        <f t="shared" si="26"/>
        <v>5.7671047017453694E-2</v>
      </c>
      <c r="AU60">
        <f t="shared" si="23"/>
        <v>-93.75910868315276</v>
      </c>
      <c r="AW60">
        <v>57</v>
      </c>
      <c r="AX60">
        <f>IF(Z60&gt;0, (R60*SUMPRODUCT(K60:$K$98, X60:$X$98)-K60*$AZ$3)/Z60, 0)</f>
        <v>1905.8044236735195</v>
      </c>
    </row>
    <row r="61" spans="5:50" x14ac:dyDescent="0.25">
      <c r="E61">
        <v>2061</v>
      </c>
      <c r="F61" s="5">
        <f>EconomicRates!C101</f>
        <v>3.5571999999999999E-2</v>
      </c>
      <c r="G61" s="5">
        <f>EconomicRates!D101</f>
        <v>7.0000000000000007E-2</v>
      </c>
      <c r="H61" s="5">
        <f t="shared" si="10"/>
        <v>0.12000000000000001</v>
      </c>
      <c r="I61" s="5">
        <f t="shared" si="11"/>
        <v>1.1200000000000001</v>
      </c>
      <c r="J61">
        <f t="shared" si="12"/>
        <v>0.89285714285714279</v>
      </c>
      <c r="K61">
        <f t="shared" si="20"/>
        <v>1.3975092306980274E-3</v>
      </c>
      <c r="L61" s="2">
        <v>58</v>
      </c>
      <c r="M61" s="6">
        <v>0.13365521</v>
      </c>
      <c r="Q61" s="4">
        <f t="shared" si="21"/>
        <v>12.5</v>
      </c>
      <c r="R61">
        <f t="shared" si="0"/>
        <v>2000000</v>
      </c>
      <c r="S61">
        <f t="shared" si="1"/>
        <v>1785.6366327042026</v>
      </c>
      <c r="U61">
        <f t="shared" si="13"/>
        <v>0.13365521</v>
      </c>
      <c r="V61">
        <f t="shared" si="14"/>
        <v>0.01</v>
      </c>
      <c r="W61">
        <f t="shared" si="15"/>
        <v>0.22825709602346594</v>
      </c>
      <c r="X61">
        <f t="shared" si="16"/>
        <v>3.0507750103006506E-2</v>
      </c>
      <c r="Y61">
        <f t="shared" si="17"/>
        <v>2.2825709602346594E-3</v>
      </c>
      <c r="Z61">
        <f t="shared" si="18"/>
        <v>0.1954667749602248</v>
      </c>
      <c r="AB61">
        <f t="shared" si="19"/>
        <v>435.01338333639274</v>
      </c>
      <c r="AC61">
        <f t="shared" si="2"/>
        <v>349.03263384552594</v>
      </c>
      <c r="AE61">
        <f t="shared" si="3"/>
        <v>0</v>
      </c>
      <c r="AF61">
        <f t="shared" si="24"/>
        <v>0</v>
      </c>
      <c r="AG61">
        <f t="shared" si="24"/>
        <v>-2.4433346870028099</v>
      </c>
      <c r="AH61">
        <f t="shared" si="5"/>
        <v>-61015.500206013014</v>
      </c>
      <c r="AI61">
        <f t="shared" si="25"/>
        <v>-61017.94354070002</v>
      </c>
      <c r="AJ61">
        <f t="shared" si="7"/>
        <v>85.980749490866799</v>
      </c>
      <c r="AK61">
        <f t="shared" si="22"/>
        <v>30.450936833547495</v>
      </c>
      <c r="AL61">
        <f t="shared" si="8"/>
        <v>-60901.511854375603</v>
      </c>
      <c r="AN61">
        <f t="shared" si="26"/>
        <v>0</v>
      </c>
      <c r="AO61">
        <f t="shared" si="26"/>
        <v>0</v>
      </c>
      <c r="AP61">
        <f t="shared" si="26"/>
        <v>-3.4145827787711025E-3</v>
      </c>
      <c r="AQ61">
        <f t="shared" si="26"/>
        <v>-85.269724753560581</v>
      </c>
      <c r="AR61">
        <f t="shared" si="26"/>
        <v>-85.273139336339355</v>
      </c>
      <c r="AS61">
        <f t="shared" si="26"/>
        <v>0.12015889107582108</v>
      </c>
      <c r="AT61">
        <f t="shared" si="26"/>
        <v>4.255546530828519E-2</v>
      </c>
      <c r="AU61">
        <f t="shared" si="23"/>
        <v>-85.110424979955241</v>
      </c>
      <c r="AW61">
        <v>58</v>
      </c>
      <c r="AX61">
        <f>IF(Z61&gt;0, (R61*SUMPRODUCT(K61:$K$98, X61:$X$98)-K61*$AZ$3)/Z61, 0)</f>
        <v>1785.6366327042026</v>
      </c>
    </row>
    <row r="62" spans="5:50" x14ac:dyDescent="0.25">
      <c r="E62">
        <v>2062</v>
      </c>
      <c r="F62" s="5">
        <f>EconomicRates!C102</f>
        <v>3.5571999999999999E-2</v>
      </c>
      <c r="G62" s="5">
        <f>EconomicRates!D102</f>
        <v>7.0000000000000007E-2</v>
      </c>
      <c r="H62" s="5">
        <f t="shared" si="10"/>
        <v>0.12000000000000001</v>
      </c>
      <c r="I62" s="5">
        <f t="shared" si="11"/>
        <v>1.1200000000000001</v>
      </c>
      <c r="J62">
        <f t="shared" si="12"/>
        <v>0.89285714285714279</v>
      </c>
      <c r="K62">
        <f t="shared" si="20"/>
        <v>1.2477760988375245E-3</v>
      </c>
      <c r="L62" s="2">
        <v>59</v>
      </c>
      <c r="M62" s="6">
        <v>0.153152232</v>
      </c>
      <c r="Q62" s="4">
        <f t="shared" si="21"/>
        <v>12.5</v>
      </c>
      <c r="R62">
        <f t="shared" si="0"/>
        <v>2000000</v>
      </c>
      <c r="S62">
        <f t="shared" si="1"/>
        <v>1656.0079160059438</v>
      </c>
      <c r="U62">
        <f t="shared" si="13"/>
        <v>0.153152232</v>
      </c>
      <c r="V62">
        <f t="shared" si="14"/>
        <v>0.01</v>
      </c>
      <c r="W62">
        <f t="shared" si="15"/>
        <v>0.1954667749602248</v>
      </c>
      <c r="X62">
        <f t="shared" si="16"/>
        <v>2.9936172867000139E-2</v>
      </c>
      <c r="Y62">
        <f t="shared" si="17"/>
        <v>1.9546677496022481E-3</v>
      </c>
      <c r="Z62">
        <f t="shared" si="18"/>
        <v>0.16357593434362241</v>
      </c>
      <c r="AB62">
        <f t="shared" si="19"/>
        <v>349.03263384552594</v>
      </c>
      <c r="AC62">
        <f t="shared" si="2"/>
        <v>270.88304214110724</v>
      </c>
      <c r="AE62">
        <f t="shared" si="3"/>
        <v>0</v>
      </c>
      <c r="AF62">
        <f t="shared" si="24"/>
        <v>0</v>
      </c>
      <c r="AG62">
        <f t="shared" si="24"/>
        <v>-2.04469917929528</v>
      </c>
      <c r="AH62">
        <f t="shared" si="5"/>
        <v>-59872.345734000279</v>
      </c>
      <c r="AI62">
        <f t="shared" si="25"/>
        <v>-59874.390433179571</v>
      </c>
      <c r="AJ62">
        <f t="shared" si="7"/>
        <v>78.149591704418697</v>
      </c>
      <c r="AK62">
        <f t="shared" si="22"/>
        <v>24.432284369186817</v>
      </c>
      <c r="AL62">
        <f t="shared" si="8"/>
        <v>-59771.808557105971</v>
      </c>
      <c r="AN62">
        <f t="shared" si="26"/>
        <v>0</v>
      </c>
      <c r="AO62">
        <f t="shared" si="26"/>
        <v>0</v>
      </c>
      <c r="AP62">
        <f t="shared" si="26"/>
        <v>-2.5513267652373522E-3</v>
      </c>
      <c r="AQ62">
        <f t="shared" si="26"/>
        <v>-74.707281988222363</v>
      </c>
      <c r="AR62">
        <f t="shared" si="26"/>
        <v>-74.709833314987605</v>
      </c>
      <c r="AS62">
        <f t="shared" si="26"/>
        <v>9.7513192662684919E-2</v>
      </c>
      <c r="AT62">
        <f t="shared" si="26"/>
        <v>3.0486020475872955E-2</v>
      </c>
      <c r="AU62">
        <f t="shared" si="23"/>
        <v>-74.581834101849054</v>
      </c>
      <c r="AW62">
        <v>59</v>
      </c>
      <c r="AX62">
        <f>IF(Z62&gt;0, (R62*SUMPRODUCT(K62:$K$98, X62:$X$98)-K62*$AZ$3)/Z62, 0)</f>
        <v>1656.0079160059438</v>
      </c>
    </row>
    <row r="63" spans="5:50" x14ac:dyDescent="0.25">
      <c r="E63">
        <v>2063</v>
      </c>
      <c r="F63" s="5">
        <f>EconomicRates!C103</f>
        <v>3.5571999999999999E-2</v>
      </c>
      <c r="G63" s="5">
        <f>EconomicRates!D103</f>
        <v>7.0000000000000007E-2</v>
      </c>
      <c r="H63" s="5">
        <f t="shared" si="10"/>
        <v>0.12000000000000001</v>
      </c>
      <c r="I63" s="5">
        <f t="shared" si="11"/>
        <v>1.1200000000000001</v>
      </c>
      <c r="J63">
        <f t="shared" si="12"/>
        <v>0.89285714285714279</v>
      </c>
      <c r="K63">
        <f t="shared" si="20"/>
        <v>1.114085802533504E-3</v>
      </c>
      <c r="L63" s="2">
        <v>60</v>
      </c>
      <c r="M63" s="6">
        <v>0.17329698399999999</v>
      </c>
      <c r="Q63" s="4">
        <f t="shared" si="21"/>
        <v>12.5</v>
      </c>
      <c r="R63">
        <f t="shared" si="0"/>
        <v>2000000</v>
      </c>
      <c r="S63">
        <f t="shared" si="1"/>
        <v>1516.0456317158973</v>
      </c>
      <c r="U63">
        <f t="shared" si="13"/>
        <v>0.17329698399999999</v>
      </c>
      <c r="V63">
        <f t="shared" si="14"/>
        <v>0.01</v>
      </c>
      <c r="W63">
        <f t="shared" si="15"/>
        <v>0.16357593434362241</v>
      </c>
      <c r="X63">
        <f t="shared" si="16"/>
        <v>2.8347216076731782E-2</v>
      </c>
      <c r="Y63">
        <f t="shared" si="17"/>
        <v>1.6357593434362242E-3</v>
      </c>
      <c r="Z63">
        <f t="shared" si="18"/>
        <v>0.13359295892345444</v>
      </c>
      <c r="AB63">
        <f t="shared" si="19"/>
        <v>270.88304214110724</v>
      </c>
      <c r="AC63">
        <f t="shared" si="2"/>
        <v>202.5330218039044</v>
      </c>
      <c r="AE63">
        <f t="shared" si="3"/>
        <v>0</v>
      </c>
      <c r="AF63">
        <f t="shared" si="24"/>
        <v>0</v>
      </c>
      <c r="AG63">
        <f t="shared" si="24"/>
        <v>-1.6699119865431804</v>
      </c>
      <c r="AH63">
        <f t="shared" si="5"/>
        <v>-56694.432153463567</v>
      </c>
      <c r="AI63">
        <f t="shared" si="25"/>
        <v>-56696.102065450112</v>
      </c>
      <c r="AJ63">
        <f t="shared" si="7"/>
        <v>68.350020337202835</v>
      </c>
      <c r="AK63">
        <f t="shared" si="22"/>
        <v>18.961812949877508</v>
      </c>
      <c r="AL63">
        <f t="shared" si="8"/>
        <v>-56608.790232163032</v>
      </c>
      <c r="AN63">
        <f t="shared" si="26"/>
        <v>0</v>
      </c>
      <c r="AO63">
        <f t="shared" si="26"/>
        <v>0</v>
      </c>
      <c r="AP63">
        <f t="shared" si="26"/>
        <v>-1.860425235688277E-3</v>
      </c>
      <c r="AQ63">
        <f t="shared" si="26"/>
        <v>-63.162461944872753</v>
      </c>
      <c r="AR63">
        <f t="shared" si="26"/>
        <v>-63.164322370108437</v>
      </c>
      <c r="AS63">
        <f t="shared" si="26"/>
        <v>7.6147787260553934E-2</v>
      </c>
      <c r="AT63">
        <f t="shared" si="26"/>
        <v>2.1125086597754472E-2</v>
      </c>
      <c r="AU63">
        <f t="shared" si="23"/>
        <v>-63.067049496250128</v>
      </c>
      <c r="AW63">
        <v>60</v>
      </c>
      <c r="AX63">
        <f>IF(Z63&gt;0, (R63*SUMPRODUCT(K63:$K$98, X63:$X$98)-K63*$AZ$3)/Z63, 0)</f>
        <v>1516.0456317158973</v>
      </c>
    </row>
    <row r="64" spans="5:50" x14ac:dyDescent="0.25">
      <c r="E64">
        <v>2064</v>
      </c>
      <c r="F64" s="5">
        <f>EconomicRates!C104</f>
        <v>3.5571999999999999E-2</v>
      </c>
      <c r="G64" s="5">
        <f>EconomicRates!D104</f>
        <v>7.0000000000000007E-2</v>
      </c>
      <c r="H64" s="5">
        <f t="shared" si="10"/>
        <v>0.12000000000000001</v>
      </c>
      <c r="I64" s="5">
        <f t="shared" si="11"/>
        <v>1.1200000000000001</v>
      </c>
      <c r="J64">
        <f t="shared" si="12"/>
        <v>0.89285714285714279</v>
      </c>
      <c r="K64">
        <f t="shared" si="20"/>
        <v>9.9471946654777136E-4</v>
      </c>
      <c r="L64" s="2">
        <v>61</v>
      </c>
      <c r="M64" s="6">
        <v>0.19491187900000001</v>
      </c>
      <c r="Q64" s="4">
        <f t="shared" si="21"/>
        <v>12.5</v>
      </c>
      <c r="R64">
        <f t="shared" si="0"/>
        <v>2000000</v>
      </c>
      <c r="S64">
        <f t="shared" si="1"/>
        <v>1365.554310808503</v>
      </c>
      <c r="U64">
        <f t="shared" si="13"/>
        <v>0.19491187900000001</v>
      </c>
      <c r="V64">
        <f t="shared" si="14"/>
        <v>0.01</v>
      </c>
      <c r="W64">
        <f t="shared" si="15"/>
        <v>0.13359295892345444</v>
      </c>
      <c r="X64">
        <f t="shared" si="16"/>
        <v>2.6038854644940324E-2</v>
      </c>
      <c r="Y64">
        <f t="shared" si="17"/>
        <v>1.3359295892345444E-3</v>
      </c>
      <c r="Z64">
        <f t="shared" si="18"/>
        <v>0.10621817468927956</v>
      </c>
      <c r="AB64">
        <f t="shared" si="19"/>
        <v>202.5330218039044</v>
      </c>
      <c r="AC64">
        <f t="shared" si="2"/>
        <v>145.04668633315634</v>
      </c>
      <c r="AE64">
        <f t="shared" si="3"/>
        <v>0</v>
      </c>
      <c r="AF64">
        <f t="shared" si="24"/>
        <v>0</v>
      </c>
      <c r="AG64">
        <f t="shared" si="24"/>
        <v>-1.3277271836159945</v>
      </c>
      <c r="AH64">
        <f t="shared" si="5"/>
        <v>-52077.709289880644</v>
      </c>
      <c r="AI64">
        <f t="shared" si="25"/>
        <v>-52079.037017064264</v>
      </c>
      <c r="AJ64">
        <f t="shared" si="7"/>
        <v>57.48633547074806</v>
      </c>
      <c r="AK64">
        <f t="shared" si="22"/>
        <v>14.177311526273309</v>
      </c>
      <c r="AL64">
        <f t="shared" si="8"/>
        <v>-52007.373370067238</v>
      </c>
      <c r="AN64">
        <f t="shared" si="26"/>
        <v>0</v>
      </c>
      <c r="AO64">
        <f t="shared" si="26"/>
        <v>0</v>
      </c>
      <c r="AP64">
        <f t="shared" si="26"/>
        <v>-1.320716075807477E-3</v>
      </c>
      <c r="AQ64">
        <f t="shared" si="26"/>
        <v>-51.802711203859992</v>
      </c>
      <c r="AR64">
        <f t="shared" si="26"/>
        <v>-51.804031919935802</v>
      </c>
      <c r="AS64">
        <f t="shared" si="26"/>
        <v>5.7182776953248735E-2</v>
      </c>
      <c r="AT64">
        <f t="shared" si="26"/>
        <v>1.4102447758496155E-2</v>
      </c>
      <c r="AU64">
        <f t="shared" si="23"/>
        <v>-51.732746695224051</v>
      </c>
      <c r="AW64">
        <v>61</v>
      </c>
      <c r="AX64">
        <f>IF(Z64&gt;0, (R64*SUMPRODUCT(K64:$K$98, X64:$X$98)-K64*$AZ$3)/Z64, 0)</f>
        <v>1365.554310808503</v>
      </c>
    </row>
    <row r="65" spans="5:50" x14ac:dyDescent="0.25">
      <c r="E65">
        <v>2065</v>
      </c>
      <c r="F65" s="5">
        <f>EconomicRates!C105</f>
        <v>3.5571999999999999E-2</v>
      </c>
      <c r="G65" s="5">
        <f>EconomicRates!D105</f>
        <v>7.0000000000000007E-2</v>
      </c>
      <c r="H65" s="5">
        <f t="shared" si="10"/>
        <v>0.12000000000000001</v>
      </c>
      <c r="I65" s="5">
        <f t="shared" si="11"/>
        <v>1.1200000000000001</v>
      </c>
      <c r="J65">
        <f t="shared" si="12"/>
        <v>0.89285714285714279</v>
      </c>
      <c r="K65">
        <f t="shared" si="20"/>
        <v>8.8814238084622432E-4</v>
      </c>
      <c r="L65" s="2">
        <v>62</v>
      </c>
      <c r="M65" s="6">
        <v>0.21714087100000001</v>
      </c>
      <c r="Q65" s="4">
        <f t="shared" si="21"/>
        <v>12.5</v>
      </c>
      <c r="R65">
        <f t="shared" si="0"/>
        <v>2000000</v>
      </c>
      <c r="S65">
        <f t="shared" si="1"/>
        <v>1197.5871128560495</v>
      </c>
      <c r="U65">
        <f t="shared" si="13"/>
        <v>0.21714087100000001</v>
      </c>
      <c r="V65">
        <f t="shared" si="14"/>
        <v>0.01</v>
      </c>
      <c r="W65">
        <f t="shared" si="15"/>
        <v>0.10621817468927956</v>
      </c>
      <c r="X65">
        <f t="shared" si="16"/>
        <v>2.3064306968060319E-2</v>
      </c>
      <c r="Y65">
        <f t="shared" si="17"/>
        <v>1.0621817468927956E-3</v>
      </c>
      <c r="Z65">
        <f t="shared" si="18"/>
        <v>8.209168597432645E-2</v>
      </c>
      <c r="AB65">
        <f t="shared" si="19"/>
        <v>145.04668633315634</v>
      </c>
      <c r="AC65">
        <f t="shared" si="2"/>
        <v>98.311945195479069</v>
      </c>
      <c r="AE65">
        <f t="shared" si="3"/>
        <v>0</v>
      </c>
      <c r="AF65">
        <f t="shared" si="24"/>
        <v>0</v>
      </c>
      <c r="AG65">
        <f t="shared" si="24"/>
        <v>-1.0261460746790807</v>
      </c>
      <c r="AH65">
        <f t="shared" si="5"/>
        <v>-46128.613936120637</v>
      </c>
      <c r="AI65">
        <f t="shared" si="25"/>
        <v>-46129.640082195314</v>
      </c>
      <c r="AJ65">
        <f t="shared" si="7"/>
        <v>46.734741137677275</v>
      </c>
      <c r="AK65">
        <f t="shared" si="22"/>
        <v>10.153268043320946</v>
      </c>
      <c r="AL65">
        <f t="shared" si="8"/>
        <v>-46072.752073014315</v>
      </c>
      <c r="AN65">
        <f t="shared" si="26"/>
        <v>0</v>
      </c>
      <c r="AO65">
        <f t="shared" si="26"/>
        <v>0</v>
      </c>
      <c r="AP65">
        <f t="shared" si="26"/>
        <v>-9.1136381786148621E-4</v>
      </c>
      <c r="AQ65">
        <f t="shared" si="26"/>
        <v>-40.968777006362508</v>
      </c>
      <c r="AR65">
        <f t="shared" si="26"/>
        <v>-40.969688370180364</v>
      </c>
      <c r="AS65">
        <f t="shared" si="26"/>
        <v>4.1507104262248677E-2</v>
      </c>
      <c r="AT65">
        <f t="shared" si="26"/>
        <v>9.0175476533649497E-3</v>
      </c>
      <c r="AU65">
        <f t="shared" si="23"/>
        <v>-40.919163718264748</v>
      </c>
      <c r="AW65">
        <v>62</v>
      </c>
      <c r="AX65">
        <f>IF(Z65&gt;0, (R65*SUMPRODUCT(K65:$K$98, X65:$X$98)-K65*$AZ$3)/Z65, 0)</f>
        <v>1197.5871128560495</v>
      </c>
    </row>
    <row r="66" spans="5:50" x14ac:dyDescent="0.25">
      <c r="E66">
        <v>2066</v>
      </c>
      <c r="F66" s="5">
        <f>EconomicRates!C106</f>
        <v>3.5571999999999999E-2</v>
      </c>
      <c r="G66" s="5">
        <f>EconomicRates!D106</f>
        <v>7.0000000000000007E-2</v>
      </c>
      <c r="H66" s="5">
        <f t="shared" si="10"/>
        <v>0.12000000000000001</v>
      </c>
      <c r="I66" s="5">
        <f t="shared" si="11"/>
        <v>1.1200000000000001</v>
      </c>
      <c r="J66">
        <f t="shared" si="12"/>
        <v>0.89285714285714279</v>
      </c>
      <c r="K66">
        <f t="shared" si="20"/>
        <v>7.9298426861270028E-4</v>
      </c>
      <c r="L66" s="2">
        <v>63</v>
      </c>
      <c r="M66" s="6">
        <v>0.240684854</v>
      </c>
      <c r="Q66" s="4">
        <f t="shared" si="21"/>
        <v>12.5</v>
      </c>
      <c r="R66">
        <f t="shared" si="0"/>
        <v>2000000</v>
      </c>
      <c r="S66">
        <f t="shared" si="1"/>
        <v>1005.7808989856392</v>
      </c>
      <c r="U66">
        <f t="shared" si="13"/>
        <v>0.240684854</v>
      </c>
      <c r="V66">
        <f t="shared" si="14"/>
        <v>0.01</v>
      </c>
      <c r="W66">
        <f t="shared" si="15"/>
        <v>8.209168597432645E-2</v>
      </c>
      <c r="X66">
        <f t="shared" si="16"/>
        <v>1.9758225453344609E-2</v>
      </c>
      <c r="Y66">
        <f t="shared" si="17"/>
        <v>8.2091685974326452E-4</v>
      </c>
      <c r="Z66">
        <f t="shared" si="18"/>
        <v>6.1512543661238574E-2</v>
      </c>
      <c r="AB66">
        <f t="shared" si="19"/>
        <v>98.311945195479069</v>
      </c>
      <c r="AC66">
        <f t="shared" si="2"/>
        <v>61.868141462493909</v>
      </c>
      <c r="AE66">
        <f t="shared" si="3"/>
        <v>0</v>
      </c>
      <c r="AF66">
        <f t="shared" si="24"/>
        <v>0</v>
      </c>
      <c r="AG66">
        <f t="shared" si="24"/>
        <v>-0.76890679576548215</v>
      </c>
      <c r="AH66">
        <f t="shared" si="5"/>
        <v>-39516.450906689221</v>
      </c>
      <c r="AI66">
        <f t="shared" si="25"/>
        <v>-39517.21981348499</v>
      </c>
      <c r="AJ66">
        <f t="shared" si="7"/>
        <v>36.44380373298516</v>
      </c>
      <c r="AK66">
        <f t="shared" si="22"/>
        <v>6.8818361636835359</v>
      </c>
      <c r="AL66">
        <f t="shared" si="8"/>
        <v>-39473.894173588327</v>
      </c>
      <c r="AN66">
        <f t="shared" si="26"/>
        <v>0</v>
      </c>
      <c r="AO66">
        <f t="shared" si="26"/>
        <v>0</v>
      </c>
      <c r="AP66">
        <f t="shared" si="26"/>
        <v>-6.0973099307142582E-4</v>
      </c>
      <c r="AQ66">
        <f t="shared" si="26"/>
        <v>-31.335923920410629</v>
      </c>
      <c r="AR66">
        <f t="shared" si="26"/>
        <v>-31.336533651403702</v>
      </c>
      <c r="AS66">
        <f t="shared" si="26"/>
        <v>2.8899363048666034E-2</v>
      </c>
      <c r="AT66">
        <f t="shared" si="26"/>
        <v>5.45718781697102E-3</v>
      </c>
      <c r="AU66">
        <f t="shared" si="23"/>
        <v>-31.302177100538071</v>
      </c>
      <c r="AW66">
        <v>63</v>
      </c>
      <c r="AX66">
        <f>IF(Z66&gt;0, (R66*SUMPRODUCT(K66:$K$98, X66:$X$98)-K66*$AZ$3)/Z66, 0)</f>
        <v>1005.7808989856392</v>
      </c>
    </row>
    <row r="67" spans="5:50" x14ac:dyDescent="0.25">
      <c r="E67">
        <v>2067</v>
      </c>
      <c r="F67" s="5">
        <f>EconomicRates!C107</f>
        <v>3.5571999999999999E-2</v>
      </c>
      <c r="G67" s="5">
        <f>EconomicRates!D107</f>
        <v>7.0000000000000007E-2</v>
      </c>
      <c r="H67" s="5">
        <f t="shared" si="10"/>
        <v>0.12000000000000001</v>
      </c>
      <c r="I67" s="5">
        <f t="shared" si="11"/>
        <v>1.1200000000000001</v>
      </c>
      <c r="J67">
        <f t="shared" si="12"/>
        <v>0.89285714285714279</v>
      </c>
      <c r="K67">
        <f t="shared" si="20"/>
        <v>7.0802166840419666E-4</v>
      </c>
      <c r="L67" s="2">
        <v>64</v>
      </c>
      <c r="M67" s="6">
        <v>0.26560892699999999</v>
      </c>
      <c r="Q67" s="4">
        <f t="shared" si="21"/>
        <v>12.5</v>
      </c>
      <c r="R67">
        <f t="shared" ref="R67:R89" si="27">$C$6</f>
        <v>2000000</v>
      </c>
      <c r="S67">
        <f t="shared" ref="S67:S89" si="28">AX67</f>
        <v>775.87615438056559</v>
      </c>
      <c r="U67">
        <f t="shared" si="13"/>
        <v>0.26560892699999999</v>
      </c>
      <c r="V67">
        <f t="shared" si="14"/>
        <v>0.01</v>
      </c>
      <c r="W67">
        <f t="shared" si="15"/>
        <v>6.1512543661238574E-2</v>
      </c>
      <c r="X67">
        <f t="shared" si="16"/>
        <v>1.633828071890223E-2</v>
      </c>
      <c r="Y67">
        <f t="shared" si="17"/>
        <v>6.1512543661238579E-4</v>
      </c>
      <c r="Z67">
        <f t="shared" si="18"/>
        <v>4.4559137505723954E-2</v>
      </c>
      <c r="AB67">
        <f t="shared" si="19"/>
        <v>61.868141462493909</v>
      </c>
      <c r="AC67">
        <f t="shared" ref="AC67:AC89" si="29">S67*Z67</f>
        <v>34.572372250455928</v>
      </c>
      <c r="AE67">
        <f t="shared" ref="AE67:AE89" si="30">$Z67*O67</f>
        <v>0</v>
      </c>
      <c r="AF67">
        <f t="shared" ref="AF67:AG89" si="31">-$Z67*P67</f>
        <v>0</v>
      </c>
      <c r="AG67">
        <f t="shared" si="31"/>
        <v>-0.55698921882154939</v>
      </c>
      <c r="AH67">
        <f t="shared" ref="AH67:AH89" si="32">-X67*R67</f>
        <v>-32676.561437804459</v>
      </c>
      <c r="AI67">
        <f t="shared" ref="AI67:AI89" si="33">SUM(AE67:AH67)</f>
        <v>-32677.118427023281</v>
      </c>
      <c r="AJ67">
        <f t="shared" ref="AJ67:AJ89" si="34">AB67-AC67</f>
        <v>27.295769212037982</v>
      </c>
      <c r="AK67">
        <f t="shared" si="22"/>
        <v>4.3307699023745743</v>
      </c>
      <c r="AL67">
        <f t="shared" ref="AL67:AL89" si="35">SUM(AI67:AK67)</f>
        <v>-32645.491887908869</v>
      </c>
      <c r="AN67">
        <f t="shared" ref="AN67:AT89" si="36">AE67*$K67</f>
        <v>0</v>
      </c>
      <c r="AO67">
        <f t="shared" si="36"/>
        <v>0</v>
      </c>
      <c r="AP67">
        <f t="shared" si="36"/>
        <v>-3.9436043599318357E-4</v>
      </c>
      <c r="AQ67">
        <f t="shared" si="36"/>
        <v>-23.135713546906548</v>
      </c>
      <c r="AR67">
        <f t="shared" si="36"/>
        <v>-23.136107907342542</v>
      </c>
      <c r="AS67">
        <f t="shared" si="36"/>
        <v>1.9325996057883037E-2</v>
      </c>
      <c r="AT67">
        <f t="shared" si="36"/>
        <v>3.0662789317539262E-3</v>
      </c>
      <c r="AU67">
        <f t="shared" si="23"/>
        <v>-23.113715632352907</v>
      </c>
      <c r="AW67">
        <v>64</v>
      </c>
      <c r="AX67">
        <f>IF(Z67&gt;0, (R67*SUMPRODUCT(K67:$K$98, X67:$X$98)-K67*$AZ$3)/Z67, 0)</f>
        <v>775.87615438056559</v>
      </c>
    </row>
    <row r="68" spans="5:50" x14ac:dyDescent="0.25">
      <c r="E68">
        <v>2068</v>
      </c>
      <c r="F68" s="5">
        <f>EconomicRates!C108</f>
        <v>3.5571999999999999E-2</v>
      </c>
      <c r="G68" s="5">
        <f>EconomicRates!D108</f>
        <v>7.0000000000000007E-2</v>
      </c>
      <c r="H68" s="5">
        <f t="shared" ref="H68:H89" si="37">G68+$C$9</f>
        <v>0.12000000000000001</v>
      </c>
      <c r="I68" s="5">
        <f t="shared" ref="I68:I89" si="38">1+H68</f>
        <v>1.1200000000000001</v>
      </c>
      <c r="J68">
        <f t="shared" ref="J68:J89" si="39">1/I68</f>
        <v>0.89285714285714279</v>
      </c>
      <c r="K68">
        <f t="shared" si="20"/>
        <v>6.3216220393231843E-4</v>
      </c>
      <c r="L68" s="2">
        <v>65</v>
      </c>
      <c r="M68" s="6">
        <v>0.29099302900000001</v>
      </c>
      <c r="Q68" s="4">
        <f t="shared" si="21"/>
        <v>12.5</v>
      </c>
      <c r="R68">
        <f t="shared" si="27"/>
        <v>2000000</v>
      </c>
      <c r="S68">
        <f t="shared" si="28"/>
        <v>482.99574072055219</v>
      </c>
      <c r="U68">
        <f t="shared" ref="U68:U89" si="40">M68</f>
        <v>0.29099302900000001</v>
      </c>
      <c r="V68">
        <f t="shared" ref="V68:V89" si="41">$C$10</f>
        <v>0.01</v>
      </c>
      <c r="W68">
        <f t="shared" ref="W68:W89" si="42">Z67</f>
        <v>4.4559137505723954E-2</v>
      </c>
      <c r="X68">
        <f t="shared" ref="X68:X89" si="43">U68*W68</f>
        <v>1.2966398392418119E-2</v>
      </c>
      <c r="Y68">
        <f t="shared" ref="Y68:Y89" si="44">V68*W68</f>
        <v>4.4559137505723956E-4</v>
      </c>
      <c r="Z68">
        <f t="shared" ref="Z68:Z89" si="45">MAX(0, W68-X68-Y68)</f>
        <v>3.1147147738248591E-2</v>
      </c>
      <c r="AB68">
        <f t="shared" ref="AB68:AB89" si="46">AC67</f>
        <v>34.572372250455928</v>
      </c>
      <c r="AC68">
        <f t="shared" si="29"/>
        <v>15.04393969316785</v>
      </c>
      <c r="AE68">
        <f t="shared" si="30"/>
        <v>0</v>
      </c>
      <c r="AF68">
        <f t="shared" si="31"/>
        <v>0</v>
      </c>
      <c r="AG68">
        <f t="shared" si="31"/>
        <v>-0.38933934672810738</v>
      </c>
      <c r="AH68">
        <f t="shared" si="32"/>
        <v>-25932.796784836239</v>
      </c>
      <c r="AI68">
        <f t="shared" si="33"/>
        <v>-25933.186124182968</v>
      </c>
      <c r="AJ68">
        <f t="shared" si="34"/>
        <v>19.528432557288077</v>
      </c>
      <c r="AK68">
        <f t="shared" si="22"/>
        <v>2.4200660575319151</v>
      </c>
      <c r="AL68">
        <f t="shared" si="35"/>
        <v>-25911.237625568148</v>
      </c>
      <c r="AN68">
        <f t="shared" si="36"/>
        <v>0</v>
      </c>
      <c r="AO68">
        <f t="shared" si="36"/>
        <v>0</v>
      </c>
      <c r="AP68">
        <f t="shared" si="36"/>
        <v>-2.4612561950520948E-4</v>
      </c>
      <c r="AQ68">
        <f t="shared" si="36"/>
        <v>-16.393733969631018</v>
      </c>
      <c r="AR68">
        <f t="shared" si="36"/>
        <v>-16.393980095250523</v>
      </c>
      <c r="AS68">
        <f t="shared" si="36"/>
        <v>1.2345136964758873E-2</v>
      </c>
      <c r="AT68">
        <f t="shared" si="36"/>
        <v>1.5298742925911723E-3</v>
      </c>
      <c r="AU68">
        <f t="shared" si="23"/>
        <v>-16.380105083993175</v>
      </c>
      <c r="AW68">
        <v>65</v>
      </c>
      <c r="AX68">
        <f>IF(Z68&gt;0, (R68*SUMPRODUCT(K68:$K$98, X68:$X$98)-K68*$AZ$3)/Z68, 0)</f>
        <v>482.99574072055219</v>
      </c>
    </row>
    <row r="69" spans="5:50" x14ac:dyDescent="0.25">
      <c r="E69">
        <v>2069</v>
      </c>
      <c r="F69" s="5">
        <f>EconomicRates!C109</f>
        <v>3.5571999999999999E-2</v>
      </c>
      <c r="G69" s="5">
        <f>EconomicRates!D109</f>
        <v>7.0000000000000007E-2</v>
      </c>
      <c r="H69" s="5">
        <f t="shared" si="37"/>
        <v>0.12000000000000001</v>
      </c>
      <c r="I69" s="5">
        <f t="shared" si="38"/>
        <v>1.1200000000000001</v>
      </c>
      <c r="J69">
        <f t="shared" si="39"/>
        <v>0.89285714285714279</v>
      </c>
      <c r="K69">
        <f t="shared" ref="K69:K89" si="47">K68*J69</f>
        <v>5.6443053922528431E-4</v>
      </c>
      <c r="L69" s="2">
        <v>66</v>
      </c>
      <c r="M69" s="6">
        <v>0.31752069599999999</v>
      </c>
      <c r="Q69" s="4">
        <f t="shared" ref="Q69:Q89" si="48">$C$8</f>
        <v>12.5</v>
      </c>
      <c r="R69">
        <f t="shared" si="27"/>
        <v>2000000</v>
      </c>
      <c r="S69">
        <f t="shared" si="28"/>
        <v>89.325364928947252</v>
      </c>
      <c r="U69">
        <f t="shared" si="40"/>
        <v>0.31752069599999999</v>
      </c>
      <c r="V69">
        <f t="shared" si="41"/>
        <v>0.01</v>
      </c>
      <c r="W69">
        <f t="shared" si="42"/>
        <v>3.1147147738248591E-2</v>
      </c>
      <c r="X69">
        <f t="shared" si="43"/>
        <v>9.8898640282635182E-3</v>
      </c>
      <c r="Y69">
        <f t="shared" si="44"/>
        <v>3.1147147738248593E-4</v>
      </c>
      <c r="Z69">
        <f t="shared" si="45"/>
        <v>2.0945812232602588E-2</v>
      </c>
      <c r="AB69">
        <f t="shared" si="46"/>
        <v>15.04393969316785</v>
      </c>
      <c r="AC69">
        <f t="shared" si="29"/>
        <v>1.8709923214104336</v>
      </c>
      <c r="AE69">
        <f t="shared" si="30"/>
        <v>0</v>
      </c>
      <c r="AF69">
        <f t="shared" si="31"/>
        <v>0</v>
      </c>
      <c r="AG69">
        <f t="shared" si="31"/>
        <v>-0.26182265290753237</v>
      </c>
      <c r="AH69">
        <f t="shared" si="32"/>
        <v>-19779.728056527038</v>
      </c>
      <c r="AI69">
        <f t="shared" si="33"/>
        <v>-19779.989879179946</v>
      </c>
      <c r="AJ69">
        <f t="shared" si="34"/>
        <v>13.172947371757417</v>
      </c>
      <c r="AK69">
        <f t="shared" si="22"/>
        <v>1.0530757785217497</v>
      </c>
      <c r="AL69">
        <f t="shared" si="35"/>
        <v>-19765.763856029669</v>
      </c>
      <c r="AN69">
        <f t="shared" si="36"/>
        <v>0</v>
      </c>
      <c r="AO69">
        <f t="shared" si="36"/>
        <v>0</v>
      </c>
      <c r="AP69">
        <f t="shared" si="36"/>
        <v>-1.4778070116199294E-4</v>
      </c>
      <c r="AQ69">
        <f t="shared" si="36"/>
        <v>-11.16428257267504</v>
      </c>
      <c r="AR69">
        <f t="shared" si="36"/>
        <v>-11.164430353376202</v>
      </c>
      <c r="AS69">
        <f t="shared" si="36"/>
        <v>7.4352137882273302E-3</v>
      </c>
      <c r="AT69">
        <f t="shared" si="36"/>
        <v>5.9438812951611729E-4</v>
      </c>
      <c r="AU69">
        <f t="shared" si="23"/>
        <v>-11.156400751458461</v>
      </c>
      <c r="AW69">
        <v>66</v>
      </c>
      <c r="AX69">
        <f>IF(Z69&gt;0, (R69*SUMPRODUCT(K69:$K$98, X69:$X$98)-K69*$AZ$3)/Z69, 0)</f>
        <v>89.325364928947252</v>
      </c>
    </row>
    <row r="70" spans="5:50" x14ac:dyDescent="0.25">
      <c r="E70">
        <v>2070</v>
      </c>
      <c r="F70" s="5">
        <f>EconomicRates!C110</f>
        <v>3.5571999999999999E-2</v>
      </c>
      <c r="G70" s="5">
        <f>EconomicRates!D110</f>
        <v>7.0000000000000007E-2</v>
      </c>
      <c r="H70" s="5">
        <f t="shared" si="37"/>
        <v>0.12000000000000001</v>
      </c>
      <c r="I70" s="5">
        <f t="shared" si="38"/>
        <v>1.1200000000000001</v>
      </c>
      <c r="J70">
        <f t="shared" si="39"/>
        <v>0.89285714285714279</v>
      </c>
      <c r="K70">
        <f t="shared" si="47"/>
        <v>5.0395583859400386E-4</v>
      </c>
      <c r="L70" s="2">
        <v>67</v>
      </c>
      <c r="M70" s="6">
        <v>0.344227385</v>
      </c>
      <c r="Q70" s="4">
        <f t="shared" si="48"/>
        <v>12.5</v>
      </c>
      <c r="R70">
        <f t="shared" si="27"/>
        <v>2000000</v>
      </c>
      <c r="S70">
        <f t="shared" si="28"/>
        <v>-474.45496726630819</v>
      </c>
      <c r="U70">
        <f t="shared" si="40"/>
        <v>0.344227385</v>
      </c>
      <c r="V70">
        <f t="shared" si="41"/>
        <v>0.01</v>
      </c>
      <c r="W70">
        <f t="shared" si="42"/>
        <v>2.0945812232602588E-2</v>
      </c>
      <c r="X70">
        <f t="shared" si="43"/>
        <v>7.2101221715298001E-3</v>
      </c>
      <c r="Y70">
        <f t="shared" si="44"/>
        <v>2.0945812232602587E-4</v>
      </c>
      <c r="Z70">
        <f t="shared" si="45"/>
        <v>1.3526231938746762E-2</v>
      </c>
      <c r="AB70">
        <f t="shared" si="46"/>
        <v>1.8709923214104336</v>
      </c>
      <c r="AC70">
        <f t="shared" si="29"/>
        <v>-6.4175879317345874</v>
      </c>
      <c r="AE70">
        <f t="shared" si="30"/>
        <v>0</v>
      </c>
      <c r="AF70">
        <f t="shared" si="31"/>
        <v>0</v>
      </c>
      <c r="AG70">
        <f t="shared" si="31"/>
        <v>-0.16907789923433453</v>
      </c>
      <c r="AH70">
        <f t="shared" si="32"/>
        <v>-14420.244343059599</v>
      </c>
      <c r="AI70">
        <f t="shared" si="33"/>
        <v>-14420.413420958834</v>
      </c>
      <c r="AJ70">
        <f t="shared" si="34"/>
        <v>8.288580253145021</v>
      </c>
      <c r="AK70">
        <f t="shared" si="22"/>
        <v>0.13096946249873037</v>
      </c>
      <c r="AL70">
        <f t="shared" si="35"/>
        <v>-14411.99387124319</v>
      </c>
      <c r="AN70">
        <f t="shared" si="36"/>
        <v>0</v>
      </c>
      <c r="AO70">
        <f t="shared" si="36"/>
        <v>0</v>
      </c>
      <c r="AP70">
        <f t="shared" si="36"/>
        <v>-8.5207794496351534E-5</v>
      </c>
      <c r="AQ70">
        <f t="shared" si="36"/>
        <v>-7.2671663306370409</v>
      </c>
      <c r="AR70">
        <f t="shared" si="36"/>
        <v>-7.2672515384315366</v>
      </c>
      <c r="AS70">
        <f t="shared" si="36"/>
        <v>4.1770784122273997E-3</v>
      </c>
      <c r="AT70">
        <f t="shared" si="36"/>
        <v>6.600282530375361E-5</v>
      </c>
      <c r="AU70">
        <f t="shared" si="23"/>
        <v>-7.2630084571940063</v>
      </c>
      <c r="AW70">
        <v>67</v>
      </c>
      <c r="AX70">
        <f>IF(Z70&gt;0, (R70*SUMPRODUCT(K70:$K$98, X70:$X$98)-K70*$AZ$3)/Z70, 0)</f>
        <v>-474.45496726630819</v>
      </c>
    </row>
    <row r="71" spans="5:50" x14ac:dyDescent="0.25">
      <c r="E71">
        <v>2071</v>
      </c>
      <c r="F71" s="5">
        <f>EconomicRates!C111</f>
        <v>3.5571999999999999E-2</v>
      </c>
      <c r="G71" s="5">
        <f>EconomicRates!D111</f>
        <v>7.0000000000000007E-2</v>
      </c>
      <c r="H71" s="5">
        <f t="shared" si="37"/>
        <v>0.12000000000000001</v>
      </c>
      <c r="I71" s="5">
        <f t="shared" si="38"/>
        <v>1.1200000000000001</v>
      </c>
      <c r="J71">
        <f t="shared" si="39"/>
        <v>0.89285714285714279</v>
      </c>
      <c r="K71">
        <f t="shared" si="47"/>
        <v>4.4996057017321768E-4</v>
      </c>
      <c r="L71" s="2">
        <v>68</v>
      </c>
      <c r="M71" s="6">
        <v>0.370496828</v>
      </c>
      <c r="Q71" s="4">
        <f t="shared" si="48"/>
        <v>12.5</v>
      </c>
      <c r="R71">
        <f t="shared" si="27"/>
        <v>2000000</v>
      </c>
      <c r="S71">
        <f t="shared" si="28"/>
        <v>-1326.7026759359562</v>
      </c>
      <c r="U71">
        <f t="shared" si="40"/>
        <v>0.370496828</v>
      </c>
      <c r="V71">
        <f t="shared" si="41"/>
        <v>0.01</v>
      </c>
      <c r="W71">
        <f t="shared" si="42"/>
        <v>1.3526231938746762E-2</v>
      </c>
      <c r="X71">
        <f t="shared" si="43"/>
        <v>5.011426028097966E-3</v>
      </c>
      <c r="Y71">
        <f t="shared" si="44"/>
        <v>1.3526231938746763E-4</v>
      </c>
      <c r="Z71">
        <f t="shared" si="45"/>
        <v>8.3795435912613278E-3</v>
      </c>
      <c r="AB71">
        <f t="shared" si="46"/>
        <v>-6.4175879317345874</v>
      </c>
      <c r="AC71">
        <f t="shared" si="29"/>
        <v>-11.117162905648396</v>
      </c>
      <c r="AE71">
        <f t="shared" si="30"/>
        <v>0</v>
      </c>
      <c r="AF71">
        <f t="shared" si="31"/>
        <v>0</v>
      </c>
      <c r="AG71">
        <f t="shared" si="31"/>
        <v>-0.1047442948907666</v>
      </c>
      <c r="AH71">
        <f t="shared" si="32"/>
        <v>-10022.852056195932</v>
      </c>
      <c r="AI71">
        <f t="shared" si="33"/>
        <v>-10022.956800490823</v>
      </c>
      <c r="AJ71">
        <f t="shared" si="34"/>
        <v>4.6995749739138084</v>
      </c>
      <c r="AK71">
        <f t="shared" si="22"/>
        <v>-0.44923115522142115</v>
      </c>
      <c r="AL71">
        <f t="shared" si="35"/>
        <v>-10018.706456672131</v>
      </c>
      <c r="AN71">
        <f t="shared" si="36"/>
        <v>0</v>
      </c>
      <c r="AO71">
        <f t="shared" si="36"/>
        <v>0</v>
      </c>
      <c r="AP71">
        <f t="shared" si="36"/>
        <v>-4.713080265144099E-5</v>
      </c>
      <c r="AQ71">
        <f t="shared" si="36"/>
        <v>-4.5098882259677291</v>
      </c>
      <c r="AR71">
        <f t="shared" si="36"/>
        <v>-4.5099353567703808</v>
      </c>
      <c r="AS71">
        <f t="shared" si="36"/>
        <v>2.114623434834042E-3</v>
      </c>
      <c r="AT71">
        <f t="shared" si="36"/>
        <v>-2.0213630674300391E-4</v>
      </c>
      <c r="AU71">
        <f t="shared" si="23"/>
        <v>-4.5080228696422893</v>
      </c>
      <c r="AW71">
        <v>68</v>
      </c>
      <c r="AX71">
        <f>IF(Z71&gt;0, (R71*SUMPRODUCT(K71:$K$98, X71:$X$98)-K71*$AZ$3)/Z71, 0)</f>
        <v>-1326.7026759359562</v>
      </c>
    </row>
    <row r="72" spans="5:50" x14ac:dyDescent="0.25">
      <c r="E72">
        <v>2072</v>
      </c>
      <c r="F72" s="5">
        <f>EconomicRates!C112</f>
        <v>3.5571999999999999E-2</v>
      </c>
      <c r="G72" s="5">
        <f>EconomicRates!D112</f>
        <v>7.0000000000000007E-2</v>
      </c>
      <c r="H72" s="5">
        <f t="shared" si="37"/>
        <v>0.12000000000000001</v>
      </c>
      <c r="I72" s="5">
        <f t="shared" si="38"/>
        <v>1.1200000000000001</v>
      </c>
      <c r="J72">
        <f t="shared" si="39"/>
        <v>0.89285714285714279</v>
      </c>
      <c r="K72">
        <f t="shared" si="47"/>
        <v>4.0175050908323003E-4</v>
      </c>
      <c r="L72" s="2">
        <v>69</v>
      </c>
      <c r="M72" s="6">
        <v>0.397394472</v>
      </c>
      <c r="Q72" s="4">
        <f t="shared" si="48"/>
        <v>12.5</v>
      </c>
      <c r="R72">
        <f t="shared" si="27"/>
        <v>2000000</v>
      </c>
      <c r="S72">
        <f t="shared" si="28"/>
        <v>-2685.2986247594004</v>
      </c>
      <c r="U72">
        <f t="shared" si="40"/>
        <v>0.397394472</v>
      </c>
      <c r="V72">
        <f t="shared" si="41"/>
        <v>0.01</v>
      </c>
      <c r="W72">
        <f t="shared" si="42"/>
        <v>8.3795435912613278E-3</v>
      </c>
      <c r="X72">
        <f t="shared" si="43"/>
        <v>3.3299843010502791E-3</v>
      </c>
      <c r="Y72">
        <f t="shared" si="44"/>
        <v>8.3795435912613277E-5</v>
      </c>
      <c r="Z72">
        <f t="shared" si="45"/>
        <v>4.9657638542984347E-3</v>
      </c>
      <c r="AB72">
        <f t="shared" si="46"/>
        <v>-11.117162905648396</v>
      </c>
      <c r="AC72">
        <f t="shared" si="29"/>
        <v>-13.334558848827527</v>
      </c>
      <c r="AE72">
        <f t="shared" si="30"/>
        <v>0</v>
      </c>
      <c r="AF72">
        <f t="shared" si="31"/>
        <v>0</v>
      </c>
      <c r="AG72">
        <f t="shared" si="31"/>
        <v>-6.2072048178730431E-2</v>
      </c>
      <c r="AH72">
        <f t="shared" si="32"/>
        <v>-6659.9686021005582</v>
      </c>
      <c r="AI72">
        <f t="shared" si="33"/>
        <v>-6660.0306741487366</v>
      </c>
      <c r="AJ72">
        <f t="shared" si="34"/>
        <v>2.217395943179131</v>
      </c>
      <c r="AK72">
        <f t="shared" ref="AK72:AK89" si="49">G72*SUM(AB72:AB72, AE72:AF72)</f>
        <v>-0.77820140339538779</v>
      </c>
      <c r="AL72">
        <f t="shared" si="35"/>
        <v>-6658.5914796089528</v>
      </c>
      <c r="AN72">
        <f t="shared" si="36"/>
        <v>0</v>
      </c>
      <c r="AO72">
        <f t="shared" si="36"/>
        <v>0</v>
      </c>
      <c r="AP72">
        <f t="shared" si="36"/>
        <v>-2.4937476955643731E-5</v>
      </c>
      <c r="AQ72">
        <f t="shared" si="36"/>
        <v>-2.6756457763722272</v>
      </c>
      <c r="AR72">
        <f t="shared" si="36"/>
        <v>-2.6756707138491826</v>
      </c>
      <c r="AS72">
        <f t="shared" si="36"/>
        <v>8.9083994901130491E-4</v>
      </c>
      <c r="AT72">
        <f t="shared" si="36"/>
        <v>-3.1264280998338111E-4</v>
      </c>
      <c r="AU72">
        <f t="shared" si="23"/>
        <v>-2.6750925167101549</v>
      </c>
      <c r="AW72">
        <v>69</v>
      </c>
      <c r="AX72">
        <f>IF(Z72&gt;0, (R72*SUMPRODUCT(K72:$K$98, X72:$X$98)-K72*$AZ$3)/Z72, 0)</f>
        <v>-2685.2986247594004</v>
      </c>
    </row>
    <row r="73" spans="5:50" x14ac:dyDescent="0.25">
      <c r="E73">
        <v>2073</v>
      </c>
      <c r="F73" s="5">
        <f>EconomicRates!C113</f>
        <v>3.5571999999999999E-2</v>
      </c>
      <c r="G73" s="5">
        <f>EconomicRates!D113</f>
        <v>7.0000000000000007E-2</v>
      </c>
      <c r="H73" s="5">
        <f t="shared" si="37"/>
        <v>0.12000000000000001</v>
      </c>
      <c r="I73" s="5">
        <f t="shared" si="38"/>
        <v>1.1200000000000001</v>
      </c>
      <c r="J73">
        <f t="shared" si="39"/>
        <v>0.89285714285714279</v>
      </c>
      <c r="K73">
        <f t="shared" si="47"/>
        <v>3.5870581168145535E-4</v>
      </c>
      <c r="L73" s="2">
        <v>70</v>
      </c>
      <c r="M73" s="6">
        <v>0.424762996</v>
      </c>
      <c r="Q73" s="4">
        <f t="shared" si="48"/>
        <v>12.5</v>
      </c>
      <c r="R73">
        <f t="shared" si="27"/>
        <v>2000000</v>
      </c>
      <c r="S73">
        <f t="shared" si="28"/>
        <v>-4974.7648363456146</v>
      </c>
      <c r="U73">
        <f t="shared" si="40"/>
        <v>0.424762996</v>
      </c>
      <c r="V73">
        <f t="shared" si="41"/>
        <v>0.01</v>
      </c>
      <c r="W73">
        <f t="shared" si="42"/>
        <v>4.9657638542984347E-3</v>
      </c>
      <c r="X73">
        <f t="shared" si="43"/>
        <v>2.1092727321803104E-3</v>
      </c>
      <c r="Y73">
        <f t="shared" si="44"/>
        <v>4.9657638542984346E-5</v>
      </c>
      <c r="Z73">
        <f t="shared" si="45"/>
        <v>2.8068334835751399E-3</v>
      </c>
      <c r="AB73">
        <f t="shared" si="46"/>
        <v>-13.334558848827527</v>
      </c>
      <c r="AC73">
        <f t="shared" si="29"/>
        <v>-13.963336515567072</v>
      </c>
      <c r="AE73">
        <f t="shared" si="30"/>
        <v>0</v>
      </c>
      <c r="AF73">
        <f t="shared" si="31"/>
        <v>0</v>
      </c>
      <c r="AG73">
        <f t="shared" si="31"/>
        <v>-3.5085418544689245E-2</v>
      </c>
      <c r="AH73">
        <f t="shared" si="32"/>
        <v>-4218.5454643606208</v>
      </c>
      <c r="AI73">
        <f t="shared" si="33"/>
        <v>-4218.5805497791653</v>
      </c>
      <c r="AJ73">
        <f t="shared" si="34"/>
        <v>0.62877766673954483</v>
      </c>
      <c r="AK73">
        <f t="shared" si="49"/>
        <v>-0.93341911941792699</v>
      </c>
      <c r="AL73">
        <f t="shared" si="35"/>
        <v>-4218.8851912318432</v>
      </c>
      <c r="AN73">
        <f t="shared" si="36"/>
        <v>0</v>
      </c>
      <c r="AO73">
        <f t="shared" si="36"/>
        <v>0</v>
      </c>
      <c r="AP73">
        <f t="shared" si="36"/>
        <v>-1.2585343537256341E-5</v>
      </c>
      <c r="AQ73">
        <f t="shared" si="36"/>
        <v>-1.5132167749085985</v>
      </c>
      <c r="AR73">
        <f t="shared" si="36"/>
        <v>-1.5132293602521356</v>
      </c>
      <c r="AS73">
        <f t="shared" si="36"/>
        <v>2.2554620331498006E-4</v>
      </c>
      <c r="AT73">
        <f t="shared" si="36"/>
        <v>-3.348228628697968E-4</v>
      </c>
      <c r="AU73">
        <f t="shared" si="23"/>
        <v>-1.5133386369116903</v>
      </c>
      <c r="AW73">
        <v>70</v>
      </c>
      <c r="AX73">
        <f>IF(Z73&gt;0, (R73*SUMPRODUCT(K73:$K$98, X73:$X$98)-K73*$AZ$3)/Z73, 0)</f>
        <v>-4974.7648363456146</v>
      </c>
    </row>
    <row r="74" spans="5:50" x14ac:dyDescent="0.25">
      <c r="E74">
        <v>2074</v>
      </c>
      <c r="F74" s="5">
        <f>EconomicRates!C114</f>
        <v>3.5571999999999999E-2</v>
      </c>
      <c r="G74" s="5">
        <f>EconomicRates!D114</f>
        <v>7.0000000000000007E-2</v>
      </c>
      <c r="H74" s="5">
        <f t="shared" si="37"/>
        <v>0.12000000000000001</v>
      </c>
      <c r="I74" s="5">
        <f t="shared" si="38"/>
        <v>1.1200000000000001</v>
      </c>
      <c r="J74">
        <f t="shared" si="39"/>
        <v>0.89285714285714279</v>
      </c>
      <c r="K74">
        <f t="shared" si="47"/>
        <v>3.2027304614415652E-4</v>
      </c>
      <c r="L74" s="2">
        <v>71</v>
      </c>
      <c r="M74" s="6">
        <v>0.45242554800000001</v>
      </c>
      <c r="Q74" s="4">
        <f t="shared" si="48"/>
        <v>12.5</v>
      </c>
      <c r="R74">
        <f t="shared" si="27"/>
        <v>2000000</v>
      </c>
      <c r="S74">
        <f t="shared" si="28"/>
        <v>-9045.7654962424876</v>
      </c>
      <c r="U74">
        <f t="shared" si="40"/>
        <v>0.45242554800000001</v>
      </c>
      <c r="V74">
        <f t="shared" si="41"/>
        <v>0.01</v>
      </c>
      <c r="W74">
        <f t="shared" si="42"/>
        <v>2.8068334835751399E-3</v>
      </c>
      <c r="X74">
        <f t="shared" si="43"/>
        <v>1.2698831769512317E-3</v>
      </c>
      <c r="Y74">
        <f t="shared" si="44"/>
        <v>2.80683348357514E-5</v>
      </c>
      <c r="Z74">
        <f t="shared" si="45"/>
        <v>1.5088819717881568E-3</v>
      </c>
      <c r="AB74">
        <f t="shared" si="46"/>
        <v>-13.963336515567072</v>
      </c>
      <c r="AC74">
        <f t="shared" si="29"/>
        <v>-13.64899247830364</v>
      </c>
      <c r="AE74">
        <f t="shared" si="30"/>
        <v>0</v>
      </c>
      <c r="AF74">
        <f t="shared" si="31"/>
        <v>0</v>
      </c>
      <c r="AG74">
        <f t="shared" si="31"/>
        <v>-1.8861024647351961E-2</v>
      </c>
      <c r="AH74">
        <f t="shared" si="32"/>
        <v>-2539.7663539024634</v>
      </c>
      <c r="AI74">
        <f t="shared" si="33"/>
        <v>-2539.7852149271107</v>
      </c>
      <c r="AJ74">
        <f t="shared" si="34"/>
        <v>-0.31434403726343163</v>
      </c>
      <c r="AK74">
        <f t="shared" si="49"/>
        <v>-0.97743355608969507</v>
      </c>
      <c r="AL74">
        <f t="shared" si="35"/>
        <v>-2541.0769925204636</v>
      </c>
      <c r="AN74">
        <f t="shared" si="36"/>
        <v>0</v>
      </c>
      <c r="AO74">
        <f t="shared" si="36"/>
        <v>0</v>
      </c>
      <c r="AP74">
        <f t="shared" si="36"/>
        <v>-6.0406778172074281E-6</v>
      </c>
      <c r="AQ74">
        <f t="shared" si="36"/>
        <v>-0.8134187066587798</v>
      </c>
      <c r="AR74">
        <f t="shared" si="36"/>
        <v>-0.81342474733659698</v>
      </c>
      <c r="AS74">
        <f t="shared" si="36"/>
        <v>-1.0067592235161149E-4</v>
      </c>
      <c r="AT74">
        <f t="shared" si="36"/>
        <v>-3.1304562241236191E-4</v>
      </c>
      <c r="AU74">
        <f t="shared" si="23"/>
        <v>-0.81383846888136091</v>
      </c>
      <c r="AW74">
        <v>71</v>
      </c>
      <c r="AX74">
        <f>IF(Z74&gt;0, (R74*SUMPRODUCT(K74:$K$98, X74:$X$98)-K74*$AZ$3)/Z74, 0)</f>
        <v>-9045.7654962424876</v>
      </c>
    </row>
    <row r="75" spans="5:50" x14ac:dyDescent="0.25">
      <c r="E75">
        <v>2075</v>
      </c>
      <c r="F75" s="5">
        <f>EconomicRates!C115</f>
        <v>3.5571999999999999E-2</v>
      </c>
      <c r="G75" s="5">
        <f>EconomicRates!D115</f>
        <v>7.0000000000000007E-2</v>
      </c>
      <c r="H75" s="5">
        <f t="shared" si="37"/>
        <v>0.12000000000000001</v>
      </c>
      <c r="I75" s="5">
        <f t="shared" si="38"/>
        <v>1.1200000000000001</v>
      </c>
      <c r="J75">
        <f t="shared" si="39"/>
        <v>0.89285714285714279</v>
      </c>
      <c r="K75">
        <f t="shared" si="47"/>
        <v>2.8595807691442546E-4</v>
      </c>
      <c r="L75" s="2">
        <v>72</v>
      </c>
      <c r="M75" s="6">
        <v>0.48020744799999998</v>
      </c>
      <c r="Q75" s="4">
        <f t="shared" si="48"/>
        <v>12.5</v>
      </c>
      <c r="R75">
        <f t="shared" si="27"/>
        <v>2000000</v>
      </c>
      <c r="S75">
        <f t="shared" si="28"/>
        <v>-16680.161703243433</v>
      </c>
      <c r="U75">
        <f t="shared" si="40"/>
        <v>0.48020744799999998</v>
      </c>
      <c r="V75">
        <f t="shared" si="41"/>
        <v>0.01</v>
      </c>
      <c r="W75">
        <f t="shared" si="42"/>
        <v>1.5088819717881568E-3</v>
      </c>
      <c r="X75">
        <f t="shared" si="43"/>
        <v>7.2457636100559878E-4</v>
      </c>
      <c r="Y75">
        <f t="shared" si="44"/>
        <v>1.5088819717881569E-5</v>
      </c>
      <c r="Z75">
        <f t="shared" si="45"/>
        <v>7.6921679106467641E-4</v>
      </c>
      <c r="AB75">
        <f t="shared" si="46"/>
        <v>-13.64899247830364</v>
      </c>
      <c r="AC75">
        <f t="shared" si="29"/>
        <v>-12.83066045980882</v>
      </c>
      <c r="AE75">
        <f t="shared" si="30"/>
        <v>0</v>
      </c>
      <c r="AF75">
        <f t="shared" si="31"/>
        <v>0</v>
      </c>
      <c r="AG75">
        <f t="shared" si="31"/>
        <v>-9.6152098883084559E-3</v>
      </c>
      <c r="AH75">
        <f t="shared" si="32"/>
        <v>-1449.1527220111975</v>
      </c>
      <c r="AI75">
        <f t="shared" si="33"/>
        <v>-1449.1623372210859</v>
      </c>
      <c r="AJ75">
        <f t="shared" si="34"/>
        <v>-0.81833201849481974</v>
      </c>
      <c r="AK75">
        <f t="shared" si="49"/>
        <v>-0.95542947348125484</v>
      </c>
      <c r="AL75">
        <f t="shared" si="35"/>
        <v>-1450.9360987130619</v>
      </c>
      <c r="AN75">
        <f t="shared" si="36"/>
        <v>0</v>
      </c>
      <c r="AO75">
        <f t="shared" si="36"/>
        <v>0</v>
      </c>
      <c r="AP75">
        <f t="shared" si="36"/>
        <v>-2.7495469287892535E-6</v>
      </c>
      <c r="AQ75">
        <f t="shared" si="36"/>
        <v>-0.41439692554162705</v>
      </c>
      <c r="AR75">
        <f t="shared" si="36"/>
        <v>-0.41439967508855585</v>
      </c>
      <c r="AS75">
        <f t="shared" si="36"/>
        <v>-2.340086502862787E-4</v>
      </c>
      <c r="AT75">
        <f t="shared" si="36"/>
        <v>-2.7321277486406169E-4</v>
      </c>
      <c r="AU75">
        <f t="shared" si="23"/>
        <v>-0.41490689651370616</v>
      </c>
      <c r="AW75">
        <v>72</v>
      </c>
      <c r="AX75">
        <f>IF(Z75&gt;0, (R75*SUMPRODUCT(K75:$K$98, X75:$X$98)-K75*$AZ$3)/Z75, 0)</f>
        <v>-16680.161703243433</v>
      </c>
    </row>
    <row r="76" spans="5:50" x14ac:dyDescent="0.25">
      <c r="E76">
        <v>2076</v>
      </c>
      <c r="F76" s="5">
        <f>EconomicRates!C116</f>
        <v>3.5571999999999999E-2</v>
      </c>
      <c r="G76" s="5">
        <f>EconomicRates!D116</f>
        <v>7.0000000000000007E-2</v>
      </c>
      <c r="H76" s="5">
        <f t="shared" si="37"/>
        <v>0.12000000000000001</v>
      </c>
      <c r="I76" s="5">
        <f t="shared" si="38"/>
        <v>1.1200000000000001</v>
      </c>
      <c r="J76">
        <f t="shared" si="39"/>
        <v>0.89285714285714279</v>
      </c>
      <c r="K76">
        <f t="shared" si="47"/>
        <v>2.55319711530737E-4</v>
      </c>
      <c r="L76" s="2">
        <v>73</v>
      </c>
      <c r="M76" s="6">
        <v>0.508136904</v>
      </c>
      <c r="Q76" s="4">
        <f t="shared" si="48"/>
        <v>12.5</v>
      </c>
      <c r="R76">
        <f t="shared" si="27"/>
        <v>2000000</v>
      </c>
      <c r="S76">
        <f t="shared" si="28"/>
        <v>-31803.341712964797</v>
      </c>
      <c r="U76">
        <f t="shared" si="40"/>
        <v>0.508136904</v>
      </c>
      <c r="V76">
        <f t="shared" si="41"/>
        <v>0.01</v>
      </c>
      <c r="W76">
        <f t="shared" si="42"/>
        <v>7.6921679106467641E-4</v>
      </c>
      <c r="X76">
        <f t="shared" si="43"/>
        <v>3.9086743871641951E-4</v>
      </c>
      <c r="Y76">
        <f t="shared" si="44"/>
        <v>7.6921679106467635E-6</v>
      </c>
      <c r="Z76">
        <f t="shared" si="45"/>
        <v>3.7065718443761013E-4</v>
      </c>
      <c r="AB76">
        <f t="shared" si="46"/>
        <v>-12.83066045980882</v>
      </c>
      <c r="AC76">
        <f t="shared" si="29"/>
        <v>-11.788137095034733</v>
      </c>
      <c r="AE76">
        <f t="shared" si="30"/>
        <v>0</v>
      </c>
      <c r="AF76">
        <f t="shared" si="31"/>
        <v>0</v>
      </c>
      <c r="AG76">
        <f t="shared" si="31"/>
        <v>-4.6332148054701264E-3</v>
      </c>
      <c r="AH76">
        <f t="shared" si="32"/>
        <v>-781.73487743283897</v>
      </c>
      <c r="AI76">
        <f t="shared" si="33"/>
        <v>-781.73951064764447</v>
      </c>
      <c r="AJ76">
        <f t="shared" si="34"/>
        <v>-1.0425233647740875</v>
      </c>
      <c r="AK76">
        <f t="shared" si="49"/>
        <v>-0.89814623218661749</v>
      </c>
      <c r="AL76">
        <f t="shared" si="35"/>
        <v>-783.68018024460514</v>
      </c>
      <c r="AN76">
        <f t="shared" si="36"/>
        <v>0</v>
      </c>
      <c r="AO76">
        <f t="shared" si="36"/>
        <v>0</v>
      </c>
      <c r="AP76">
        <f t="shared" si="36"/>
        <v>-1.1829510675925724E-6</v>
      </c>
      <c r="AQ76">
        <f t="shared" si="36"/>
        <v>-0.19959232339966848</v>
      </c>
      <c r="AR76">
        <f t="shared" si="36"/>
        <v>-0.19959350635073608</v>
      </c>
      <c r="AS76">
        <f t="shared" si="36"/>
        <v>-2.6617676475817331E-4</v>
      </c>
      <c r="AT76">
        <f t="shared" si="36"/>
        <v>-2.2931443691430551E-4</v>
      </c>
      <c r="AU76">
        <f t="shared" si="23"/>
        <v>-0.20008899755240855</v>
      </c>
      <c r="AW76">
        <v>73</v>
      </c>
      <c r="AX76">
        <f>IF(Z76&gt;0, (R76*SUMPRODUCT(K76:$K$98, X76:$X$98)-K76*$AZ$3)/Z76, 0)</f>
        <v>-31803.341712964797</v>
      </c>
    </row>
    <row r="77" spans="5:50" x14ac:dyDescent="0.25">
      <c r="E77">
        <v>2077</v>
      </c>
      <c r="F77" s="5">
        <f>EconomicRates!C117</f>
        <v>3.5571999999999999E-2</v>
      </c>
      <c r="G77" s="5">
        <f>EconomicRates!D117</f>
        <v>7.0000000000000007E-2</v>
      </c>
      <c r="H77" s="5">
        <f t="shared" si="37"/>
        <v>0.12000000000000001</v>
      </c>
      <c r="I77" s="5">
        <f t="shared" si="38"/>
        <v>1.1200000000000001</v>
      </c>
      <c r="J77">
        <f t="shared" si="39"/>
        <v>0.89285714285714279</v>
      </c>
      <c r="K77">
        <f t="shared" si="47"/>
        <v>2.2796402815244374E-4</v>
      </c>
      <c r="L77" s="2">
        <v>74</v>
      </c>
      <c r="M77" s="6">
        <v>0.53626491099999996</v>
      </c>
      <c r="Q77" s="4">
        <f t="shared" si="48"/>
        <v>12.5</v>
      </c>
      <c r="R77">
        <f t="shared" si="27"/>
        <v>2000000</v>
      </c>
      <c r="S77">
        <f t="shared" si="28"/>
        <v>-63544.398215779074</v>
      </c>
      <c r="U77">
        <f t="shared" si="40"/>
        <v>0.53626491099999996</v>
      </c>
      <c r="V77">
        <f t="shared" si="41"/>
        <v>0.01</v>
      </c>
      <c r="W77">
        <f t="shared" si="42"/>
        <v>3.7065718443761013E-4</v>
      </c>
      <c r="X77">
        <f t="shared" si="43"/>
        <v>1.9877044202394557E-4</v>
      </c>
      <c r="Y77">
        <f t="shared" si="44"/>
        <v>3.7065718443761014E-6</v>
      </c>
      <c r="Z77">
        <f t="shared" si="45"/>
        <v>1.6818017056928846E-4</v>
      </c>
      <c r="AB77">
        <f t="shared" si="46"/>
        <v>-11.788137095034733</v>
      </c>
      <c r="AC77">
        <f t="shared" si="29"/>
        <v>-10.686907730652514</v>
      </c>
      <c r="AE77">
        <f t="shared" si="30"/>
        <v>0</v>
      </c>
      <c r="AF77">
        <f t="shared" si="31"/>
        <v>0</v>
      </c>
      <c r="AG77">
        <f t="shared" si="31"/>
        <v>-2.1022521321161056E-3</v>
      </c>
      <c r="AH77">
        <f t="shared" si="32"/>
        <v>-397.54088404789115</v>
      </c>
      <c r="AI77">
        <f t="shared" si="33"/>
        <v>-397.54298630002324</v>
      </c>
      <c r="AJ77">
        <f t="shared" si="34"/>
        <v>-1.1012293643822186</v>
      </c>
      <c r="AK77">
        <f t="shared" si="49"/>
        <v>-0.82516959665243139</v>
      </c>
      <c r="AL77">
        <f t="shared" si="35"/>
        <v>-399.46938526105788</v>
      </c>
      <c r="AN77">
        <f t="shared" si="36"/>
        <v>0</v>
      </c>
      <c r="AO77">
        <f t="shared" si="36"/>
        <v>0</v>
      </c>
      <c r="AP77">
        <f t="shared" si="36"/>
        <v>-4.7923786422925077E-7</v>
      </c>
      <c r="AQ77">
        <f t="shared" si="36"/>
        <v>-9.0625021282840834E-2</v>
      </c>
      <c r="AR77">
        <f t="shared" si="36"/>
        <v>-9.062550052070506E-2</v>
      </c>
      <c r="AS77">
        <f t="shared" si="36"/>
        <v>-2.5104068182432579E-4</v>
      </c>
      <c r="AT77">
        <f t="shared" si="36"/>
        <v>-1.8810898516181552E-4</v>
      </c>
      <c r="AU77">
        <f t="shared" si="23"/>
        <v>-9.1064650187691193E-2</v>
      </c>
      <c r="AW77">
        <v>74</v>
      </c>
      <c r="AX77">
        <f>IF(Z77&gt;0, (R77*SUMPRODUCT(K77:$K$98, X77:$X$98)-K77*$AZ$3)/Z77, 0)</f>
        <v>-63544.398215779074</v>
      </c>
    </row>
    <row r="78" spans="5:50" x14ac:dyDescent="0.25">
      <c r="E78">
        <v>2078</v>
      </c>
      <c r="F78" s="5">
        <f>EconomicRates!C118</f>
        <v>3.5571999999999999E-2</v>
      </c>
      <c r="G78" s="5">
        <f>EconomicRates!D118</f>
        <v>7.0000000000000007E-2</v>
      </c>
      <c r="H78" s="5">
        <f t="shared" si="37"/>
        <v>0.12000000000000001</v>
      </c>
      <c r="I78" s="5">
        <f t="shared" si="38"/>
        <v>1.1200000000000001</v>
      </c>
      <c r="J78">
        <f t="shared" si="39"/>
        <v>0.89285714285714279</v>
      </c>
      <c r="K78">
        <f t="shared" si="47"/>
        <v>2.0353931085039618E-4</v>
      </c>
      <c r="L78" s="2">
        <v>75</v>
      </c>
      <c r="M78" s="6">
        <v>0.564431978</v>
      </c>
      <c r="Q78" s="4">
        <f t="shared" si="48"/>
        <v>12.5</v>
      </c>
      <c r="R78">
        <f t="shared" si="27"/>
        <v>2000000</v>
      </c>
      <c r="S78">
        <f t="shared" si="28"/>
        <v>-134355.20931562816</v>
      </c>
      <c r="U78">
        <f t="shared" si="40"/>
        <v>0.564431978</v>
      </c>
      <c r="V78">
        <f t="shared" si="41"/>
        <v>0.01</v>
      </c>
      <c r="W78">
        <f t="shared" si="42"/>
        <v>1.6818017056928846E-4</v>
      </c>
      <c r="X78">
        <f t="shared" si="43"/>
        <v>9.4926266334800872E-5</v>
      </c>
      <c r="Y78">
        <f t="shared" si="44"/>
        <v>1.6818017056928847E-6</v>
      </c>
      <c r="Z78">
        <f t="shared" si="45"/>
        <v>7.1572102528794711E-5</v>
      </c>
      <c r="AB78">
        <f t="shared" si="46"/>
        <v>-10.686907730652514</v>
      </c>
      <c r="AC78">
        <f t="shared" si="29"/>
        <v>-9.6160848164158139</v>
      </c>
      <c r="AE78">
        <f t="shared" si="30"/>
        <v>0</v>
      </c>
      <c r="AF78">
        <f t="shared" si="31"/>
        <v>0</v>
      </c>
      <c r="AG78">
        <f t="shared" si="31"/>
        <v>-8.9465128160993394E-4</v>
      </c>
      <c r="AH78">
        <f t="shared" si="32"/>
        <v>-189.85253266960174</v>
      </c>
      <c r="AI78">
        <f t="shared" si="33"/>
        <v>-189.85342732088336</v>
      </c>
      <c r="AJ78">
        <f t="shared" si="34"/>
        <v>-1.0708229142367003</v>
      </c>
      <c r="AK78">
        <f t="shared" si="49"/>
        <v>-0.7480835411456761</v>
      </c>
      <c r="AL78">
        <f t="shared" si="35"/>
        <v>-191.67233377626573</v>
      </c>
      <c r="AN78">
        <f t="shared" si="36"/>
        <v>0</v>
      </c>
      <c r="AO78">
        <f t="shared" si="36"/>
        <v>0</v>
      </c>
      <c r="AP78">
        <f t="shared" si="36"/>
        <v>-1.8209670531030968E-7</v>
      </c>
      <c r="AQ78">
        <f t="shared" si="36"/>
        <v>-3.8642453662773066E-2</v>
      </c>
      <c r="AR78">
        <f t="shared" si="36"/>
        <v>-3.8642635759478378E-2</v>
      </c>
      <c r="AS78">
        <f t="shared" si="36"/>
        <v>-2.1795455800655087E-4</v>
      </c>
      <c r="AT78">
        <f t="shared" si="36"/>
        <v>-1.5226440842331491E-4</v>
      </c>
      <c r="AU78">
        <f t="shared" si="23"/>
        <v>-3.9012854725908243E-2</v>
      </c>
      <c r="AW78">
        <v>75</v>
      </c>
      <c r="AX78">
        <f>IF(Z78&gt;0, (R78*SUMPRODUCT(K78:$K$98, X78:$X$98)-K78*$AZ$3)/Z78, 0)</f>
        <v>-134355.20931562816</v>
      </c>
    </row>
    <row r="79" spans="5:50" x14ac:dyDescent="0.25">
      <c r="E79">
        <v>2079</v>
      </c>
      <c r="F79" s="5">
        <f>EconomicRates!C119</f>
        <v>3.5571999999999999E-2</v>
      </c>
      <c r="G79" s="5">
        <f>EconomicRates!D119</f>
        <v>7.0000000000000007E-2</v>
      </c>
      <c r="H79" s="5">
        <f t="shared" si="37"/>
        <v>0.12000000000000001</v>
      </c>
      <c r="I79" s="5">
        <f t="shared" si="38"/>
        <v>1.1200000000000001</v>
      </c>
      <c r="J79">
        <f t="shared" si="39"/>
        <v>0.89285714285714279</v>
      </c>
      <c r="K79">
        <f t="shared" si="47"/>
        <v>1.8173152754499659E-4</v>
      </c>
      <c r="L79" s="2">
        <v>76</v>
      </c>
      <c r="M79" s="6">
        <v>0.59247427200000002</v>
      </c>
      <c r="Q79" s="4">
        <f t="shared" si="48"/>
        <v>12.5</v>
      </c>
      <c r="R79">
        <f t="shared" si="27"/>
        <v>2000000</v>
      </c>
      <c r="S79">
        <f t="shared" si="28"/>
        <v>-302888.90946503496</v>
      </c>
      <c r="U79">
        <f t="shared" si="40"/>
        <v>0.59247427200000002</v>
      </c>
      <c r="V79">
        <f t="shared" si="41"/>
        <v>0.01</v>
      </c>
      <c r="W79">
        <f t="shared" si="42"/>
        <v>7.1572102528794711E-5</v>
      </c>
      <c r="X79">
        <f t="shared" si="43"/>
        <v>4.2404629341257008E-5</v>
      </c>
      <c r="Y79">
        <f t="shared" si="44"/>
        <v>7.1572102528794717E-7</v>
      </c>
      <c r="Z79">
        <f t="shared" si="45"/>
        <v>2.8451752162249757E-5</v>
      </c>
      <c r="AB79">
        <f t="shared" si="46"/>
        <v>-9.6160848164158139</v>
      </c>
      <c r="AC79">
        <f t="shared" si="29"/>
        <v>-8.6177201847932796</v>
      </c>
      <c r="AE79">
        <f t="shared" si="30"/>
        <v>0</v>
      </c>
      <c r="AF79">
        <f t="shared" si="31"/>
        <v>0</v>
      </c>
      <c r="AG79">
        <f t="shared" si="31"/>
        <v>-3.5564690202812194E-4</v>
      </c>
      <c r="AH79">
        <f t="shared" si="32"/>
        <v>-84.809258682514013</v>
      </c>
      <c r="AI79">
        <f t="shared" si="33"/>
        <v>-84.809614329416036</v>
      </c>
      <c r="AJ79">
        <f t="shared" si="34"/>
        <v>-0.9983646316225343</v>
      </c>
      <c r="AK79">
        <f t="shared" si="49"/>
        <v>-0.67312593714910707</v>
      </c>
      <c r="AL79">
        <f t="shared" si="35"/>
        <v>-86.481104898187681</v>
      </c>
      <c r="AN79">
        <f t="shared" si="36"/>
        <v>0</v>
      </c>
      <c r="AO79">
        <f t="shared" si="36"/>
        <v>0</v>
      </c>
      <c r="AP79">
        <f t="shared" si="36"/>
        <v>-6.4632254772216341E-8</v>
      </c>
      <c r="AQ79">
        <f t="shared" si="36"/>
        <v>-1.5412516130332036E-2</v>
      </c>
      <c r="AR79">
        <f t="shared" si="36"/>
        <v>-1.5412580762586808E-2</v>
      </c>
      <c r="AS79">
        <f t="shared" si="36"/>
        <v>-1.8143432955166096E-4</v>
      </c>
      <c r="AT79">
        <f t="shared" si="36"/>
        <v>-1.2232820478826461E-4</v>
      </c>
      <c r="AU79">
        <f t="shared" si="23"/>
        <v>-1.5716343296926734E-2</v>
      </c>
      <c r="AW79">
        <v>76</v>
      </c>
      <c r="AX79">
        <f>IF(Z79&gt;0, (R79*SUMPRODUCT(K79:$K$98, X79:$X$98)-K79*$AZ$3)/Z79, 0)</f>
        <v>-302888.90946503496</v>
      </c>
    </row>
    <row r="80" spans="5:50" x14ac:dyDescent="0.25">
      <c r="E80">
        <v>2080</v>
      </c>
      <c r="F80" s="5">
        <f>EconomicRates!C120</f>
        <v>3.5571999999999999E-2</v>
      </c>
      <c r="G80" s="5">
        <f>EconomicRates!D120</f>
        <v>7.0000000000000007E-2</v>
      </c>
      <c r="H80" s="5">
        <f t="shared" si="37"/>
        <v>0.12000000000000001</v>
      </c>
      <c r="I80" s="5">
        <f t="shared" si="38"/>
        <v>1.1200000000000001</v>
      </c>
      <c r="J80">
        <f t="shared" si="39"/>
        <v>0.89285714285714279</v>
      </c>
      <c r="K80">
        <f t="shared" si="47"/>
        <v>1.6226029245088979E-4</v>
      </c>
      <c r="L80" s="2">
        <v>77</v>
      </c>
      <c r="M80" s="6">
        <v>0.62503115200000003</v>
      </c>
      <c r="Q80" s="4">
        <f t="shared" si="48"/>
        <v>12.5</v>
      </c>
      <c r="R80">
        <f t="shared" si="27"/>
        <v>2000000</v>
      </c>
      <c r="S80">
        <f t="shared" si="28"/>
        <v>-742221.79650661524</v>
      </c>
      <c r="U80">
        <f t="shared" si="40"/>
        <v>0.62503115200000003</v>
      </c>
      <c r="V80">
        <f t="shared" si="41"/>
        <v>0.01</v>
      </c>
      <c r="W80">
        <f t="shared" si="42"/>
        <v>2.8451752162249757E-5</v>
      </c>
      <c r="X80">
        <f t="shared" si="43"/>
        <v>1.7783231430389459E-5</v>
      </c>
      <c r="Y80">
        <f t="shared" si="44"/>
        <v>2.8451752162249755E-7</v>
      </c>
      <c r="Z80">
        <f t="shared" si="45"/>
        <v>1.03840032102378E-5</v>
      </c>
      <c r="AB80">
        <f t="shared" si="46"/>
        <v>-8.6177201847932796</v>
      </c>
      <c r="AC80">
        <f t="shared" si="29"/>
        <v>-7.7072335176331599</v>
      </c>
      <c r="AE80">
        <f t="shared" si="30"/>
        <v>0</v>
      </c>
      <c r="AF80">
        <f t="shared" si="31"/>
        <v>0</v>
      </c>
      <c r="AG80">
        <f t="shared" si="31"/>
        <v>-1.2980004012797249E-4</v>
      </c>
      <c r="AH80">
        <f t="shared" si="32"/>
        <v>-35.56646286077892</v>
      </c>
      <c r="AI80">
        <f t="shared" si="33"/>
        <v>-35.566592660819047</v>
      </c>
      <c r="AJ80">
        <f t="shared" si="34"/>
        <v>-0.91048666716011972</v>
      </c>
      <c r="AK80">
        <f t="shared" si="49"/>
        <v>-0.60324041293552966</v>
      </c>
      <c r="AL80">
        <f t="shared" si="35"/>
        <v>-37.080319740914696</v>
      </c>
      <c r="AN80">
        <f t="shared" si="36"/>
        <v>0</v>
      </c>
      <c r="AO80">
        <f t="shared" si="36"/>
        <v>0</v>
      </c>
      <c r="AP80">
        <f t="shared" si="36"/>
        <v>-2.1061392471302047E-8</v>
      </c>
      <c r="AQ80">
        <f t="shared" si="36"/>
        <v>-5.7710246652336976E-3</v>
      </c>
      <c r="AR80">
        <f t="shared" si="36"/>
        <v>-5.7710457266261696E-3</v>
      </c>
      <c r="AS80">
        <f t="shared" si="36"/>
        <v>-1.4773583288603699E-4</v>
      </c>
      <c r="AT80">
        <f t="shared" si="36"/>
        <v>-9.7881965821114566E-5</v>
      </c>
      <c r="AU80">
        <f t="shared" si="23"/>
        <v>-6.0166635253333205E-3</v>
      </c>
      <c r="AW80">
        <v>77</v>
      </c>
      <c r="AX80">
        <f>IF(Z80&gt;0, (R80*SUMPRODUCT(K80:$K$98, X80:$X$98)-K80*$AZ$3)/Z80, 0)</f>
        <v>-742221.79650661524</v>
      </c>
    </row>
    <row r="81" spans="2:50" x14ac:dyDescent="0.25">
      <c r="E81">
        <v>2081</v>
      </c>
      <c r="F81" s="5">
        <f>EconomicRates!C121</f>
        <v>3.5571999999999999E-2</v>
      </c>
      <c r="G81" s="5">
        <f>EconomicRates!D121</f>
        <v>7.0000000000000007E-2</v>
      </c>
      <c r="H81" s="5">
        <f t="shared" si="37"/>
        <v>0.12000000000000001</v>
      </c>
      <c r="I81" s="5">
        <f t="shared" si="38"/>
        <v>1.1200000000000001</v>
      </c>
      <c r="J81">
        <f t="shared" si="39"/>
        <v>0.89285714285714279</v>
      </c>
      <c r="K81">
        <f t="shared" si="47"/>
        <v>1.4487526111686588E-4</v>
      </c>
      <c r="L81" s="2">
        <v>78</v>
      </c>
      <c r="M81" s="6">
        <v>0.65741117999999998</v>
      </c>
      <c r="Q81" s="4">
        <f t="shared" si="48"/>
        <v>12.5</v>
      </c>
      <c r="R81">
        <f t="shared" si="27"/>
        <v>2000000</v>
      </c>
      <c r="S81">
        <f t="shared" si="28"/>
        <v>-1993948.9559338612</v>
      </c>
      <c r="U81">
        <f t="shared" si="40"/>
        <v>0.65741117999999998</v>
      </c>
      <c r="V81">
        <f t="shared" si="41"/>
        <v>0.01</v>
      </c>
      <c r="W81">
        <f t="shared" si="42"/>
        <v>1.03840032102378E-5</v>
      </c>
      <c r="X81">
        <f t="shared" si="43"/>
        <v>6.8265598035662203E-6</v>
      </c>
      <c r="Y81">
        <f t="shared" si="44"/>
        <v>1.0384003210237801E-7</v>
      </c>
      <c r="Z81">
        <f t="shared" si="45"/>
        <v>3.4536033745692015E-6</v>
      </c>
      <c r="AB81">
        <f t="shared" si="46"/>
        <v>-7.7072335176331599</v>
      </c>
      <c r="AC81">
        <f t="shared" si="29"/>
        <v>-6.8863088429319195</v>
      </c>
      <c r="AE81">
        <f t="shared" si="30"/>
        <v>0</v>
      </c>
      <c r="AF81">
        <f t="shared" si="31"/>
        <v>0</v>
      </c>
      <c r="AG81">
        <f t="shared" si="31"/>
        <v>-4.3170042182115021E-5</v>
      </c>
      <c r="AH81">
        <f t="shared" si="32"/>
        <v>-13.653119607132441</v>
      </c>
      <c r="AI81">
        <f t="shared" si="33"/>
        <v>-13.653162777174623</v>
      </c>
      <c r="AJ81">
        <f t="shared" si="34"/>
        <v>-0.82092467470124042</v>
      </c>
      <c r="AK81">
        <f t="shared" si="49"/>
        <v>-0.53950634623432125</v>
      </c>
      <c r="AL81">
        <f t="shared" si="35"/>
        <v>-15.013593798110184</v>
      </c>
      <c r="AN81">
        <f t="shared" si="36"/>
        <v>0</v>
      </c>
      <c r="AO81">
        <f t="shared" si="36"/>
        <v>0</v>
      </c>
      <c r="AP81">
        <f t="shared" si="36"/>
        <v>-6.2542711335600282E-9</v>
      </c>
      <c r="AQ81">
        <f t="shared" si="36"/>
        <v>-1.9779992681431134E-3</v>
      </c>
      <c r="AR81">
        <f t="shared" si="36"/>
        <v>-1.9780055224142474E-3</v>
      </c>
      <c r="AS81">
        <f t="shared" si="36"/>
        <v>-1.1893167660462038E-4</v>
      </c>
      <c r="AT81">
        <f t="shared" si="36"/>
        <v>-7.8161122784903541E-5</v>
      </c>
      <c r="AU81">
        <f t="shared" si="23"/>
        <v>-2.175098321803771E-3</v>
      </c>
      <c r="AW81">
        <v>78</v>
      </c>
      <c r="AX81">
        <f>IF(Z81&gt;0, (R81*SUMPRODUCT(K81:$K$98, X81:$X$98)-K81*$AZ$3)/Z81, 0)</f>
        <v>-1993948.9559338612</v>
      </c>
    </row>
    <row r="82" spans="2:50" x14ac:dyDescent="0.25">
      <c r="E82">
        <v>2082</v>
      </c>
      <c r="F82" s="5">
        <f>EconomicRates!C122</f>
        <v>3.5571999999999999E-2</v>
      </c>
      <c r="G82" s="5">
        <f>EconomicRates!D122</f>
        <v>7.0000000000000007E-2</v>
      </c>
      <c r="H82" s="5">
        <f t="shared" si="37"/>
        <v>0.12000000000000001</v>
      </c>
      <c r="I82" s="5">
        <f t="shared" si="38"/>
        <v>1.1200000000000001</v>
      </c>
      <c r="J82">
        <f t="shared" si="39"/>
        <v>0.89285714285714279</v>
      </c>
      <c r="K82">
        <f t="shared" si="47"/>
        <v>1.2935291171148737E-4</v>
      </c>
      <c r="L82" s="2">
        <v>79</v>
      </c>
      <c r="M82" s="6">
        <v>0.68957421399999996</v>
      </c>
      <c r="Q82" s="4">
        <f t="shared" si="48"/>
        <v>12.5</v>
      </c>
      <c r="R82">
        <f t="shared" si="27"/>
        <v>2000000</v>
      </c>
      <c r="S82">
        <f t="shared" si="28"/>
        <v>-5927576.252968654</v>
      </c>
      <c r="U82">
        <f t="shared" si="40"/>
        <v>0.68957421399999996</v>
      </c>
      <c r="V82">
        <f t="shared" si="41"/>
        <v>0.01</v>
      </c>
      <c r="W82">
        <f t="shared" si="42"/>
        <v>3.4536033745692015E-6</v>
      </c>
      <c r="X82">
        <f t="shared" si="43"/>
        <v>2.3815158324863047E-6</v>
      </c>
      <c r="Y82">
        <f t="shared" si="44"/>
        <v>3.4536033745692013E-8</v>
      </c>
      <c r="Z82">
        <f t="shared" si="45"/>
        <v>1.0375515083372048E-6</v>
      </c>
      <c r="AB82">
        <f t="shared" si="46"/>
        <v>-6.8863088429319195</v>
      </c>
      <c r="AC82">
        <f t="shared" si="29"/>
        <v>-6.1501656820514237</v>
      </c>
      <c r="AE82">
        <f t="shared" si="30"/>
        <v>0</v>
      </c>
      <c r="AF82">
        <f t="shared" si="31"/>
        <v>0</v>
      </c>
      <c r="AG82">
        <f t="shared" si="31"/>
        <v>-1.2969393854215059E-5</v>
      </c>
      <c r="AH82">
        <f t="shared" si="32"/>
        <v>-4.7630316649726092</v>
      </c>
      <c r="AI82">
        <f t="shared" si="33"/>
        <v>-4.7630446343664632</v>
      </c>
      <c r="AJ82">
        <f t="shared" si="34"/>
        <v>-0.73614316088049581</v>
      </c>
      <c r="AK82">
        <f t="shared" si="49"/>
        <v>-0.4820416190052344</v>
      </c>
      <c r="AL82">
        <f t="shared" si="35"/>
        <v>-5.9812294142521933</v>
      </c>
      <c r="AN82">
        <f t="shared" si="36"/>
        <v>0</v>
      </c>
      <c r="AO82">
        <f t="shared" si="36"/>
        <v>0</v>
      </c>
      <c r="AP82">
        <f t="shared" si="36"/>
        <v>-1.6776288581757874E-9</v>
      </c>
      <c r="AQ82">
        <f t="shared" si="36"/>
        <v>-6.1611201443822062E-4</v>
      </c>
      <c r="AR82">
        <f t="shared" si="36"/>
        <v>-6.1611369206707872E-4</v>
      </c>
      <c r="AS82">
        <f t="shared" si="36"/>
        <v>-9.522226129639002E-5</v>
      </c>
      <c r="AT82">
        <f t="shared" si="36"/>
        <v>-6.235348698444652E-5</v>
      </c>
      <c r="AU82">
        <f t="shared" si="23"/>
        <v>-7.7368944034791529E-4</v>
      </c>
      <c r="AW82">
        <v>79</v>
      </c>
      <c r="AX82">
        <f>IF(Z82&gt;0, (R82*SUMPRODUCT(K82:$K$98, X82:$X$98)-K82*$AZ$3)/Z82, 0)</f>
        <v>-5927576.252968654</v>
      </c>
    </row>
    <row r="83" spans="2:50" x14ac:dyDescent="0.25">
      <c r="E83">
        <v>2083</v>
      </c>
      <c r="F83" s="5">
        <f>EconomicRates!C123</f>
        <v>3.5571999999999999E-2</v>
      </c>
      <c r="G83" s="5">
        <f>EconomicRates!D123</f>
        <v>7.0000000000000007E-2</v>
      </c>
      <c r="H83" s="5">
        <f t="shared" si="37"/>
        <v>0.12000000000000001</v>
      </c>
      <c r="I83" s="5">
        <f t="shared" si="38"/>
        <v>1.1200000000000001</v>
      </c>
      <c r="J83">
        <f t="shared" si="39"/>
        <v>0.89285714285714279</v>
      </c>
      <c r="K83">
        <f t="shared" si="47"/>
        <v>1.1549367117097085E-4</v>
      </c>
      <c r="L83" s="2">
        <v>80</v>
      </c>
      <c r="M83" s="6">
        <v>0.72148010799999995</v>
      </c>
      <c r="Q83" s="4">
        <f t="shared" si="48"/>
        <v>12.5</v>
      </c>
      <c r="R83">
        <f t="shared" si="27"/>
        <v>2000000</v>
      </c>
      <c r="S83">
        <f t="shared" si="28"/>
        <v>-19711707.080669649</v>
      </c>
      <c r="U83">
        <f t="shared" si="40"/>
        <v>0.72148010799999995</v>
      </c>
      <c r="V83">
        <f t="shared" si="41"/>
        <v>0.01</v>
      </c>
      <c r="W83">
        <f t="shared" si="42"/>
        <v>1.0375515083372048E-6</v>
      </c>
      <c r="X83">
        <f t="shared" si="43"/>
        <v>7.4857277429068936E-7</v>
      </c>
      <c r="Y83">
        <f t="shared" si="44"/>
        <v>1.0375515083372047E-8</v>
      </c>
      <c r="Z83">
        <f t="shared" si="45"/>
        <v>2.7860321896314337E-7</v>
      </c>
      <c r="AB83">
        <f t="shared" si="46"/>
        <v>-6.1501656820514237</v>
      </c>
      <c r="AC83">
        <f t="shared" si="29"/>
        <v>-5.4917450439331494</v>
      </c>
      <c r="AE83">
        <f t="shared" si="30"/>
        <v>0</v>
      </c>
      <c r="AF83">
        <f t="shared" si="31"/>
        <v>0</v>
      </c>
      <c r="AG83">
        <f t="shared" si="31"/>
        <v>-3.482540237039292E-6</v>
      </c>
      <c r="AH83">
        <f t="shared" si="32"/>
        <v>-1.4971455485813787</v>
      </c>
      <c r="AI83">
        <f t="shared" si="33"/>
        <v>-1.4971490311216158</v>
      </c>
      <c r="AJ83">
        <f t="shared" si="34"/>
        <v>-0.65842063811827423</v>
      </c>
      <c r="AK83">
        <f t="shared" si="49"/>
        <v>-0.43051159774359971</v>
      </c>
      <c r="AL83">
        <f t="shared" si="35"/>
        <v>-2.5860812669834896</v>
      </c>
      <c r="AN83">
        <f t="shared" si="36"/>
        <v>0</v>
      </c>
      <c r="AO83">
        <f t="shared" si="36"/>
        <v>0</v>
      </c>
      <c r="AP83">
        <f t="shared" si="36"/>
        <v>-4.0221135697629086E-10</v>
      </c>
      <c r="AQ83">
        <f t="shared" si="36"/>
        <v>-1.7291083568294051E-4</v>
      </c>
      <c r="AR83">
        <f t="shared" si="36"/>
        <v>-1.7291123789429751E-4</v>
      </c>
      <c r="AS83">
        <f t="shared" si="36"/>
        <v>-7.604341667101276E-5</v>
      </c>
      <c r="AT83">
        <f t="shared" si="36"/>
        <v>-4.9721364905088582E-5</v>
      </c>
      <c r="AU83">
        <f t="shared" si="23"/>
        <v>-2.9867601947039882E-4</v>
      </c>
      <c r="AW83">
        <v>80</v>
      </c>
      <c r="AX83">
        <f>IF(Z83&gt;0, (R83*SUMPRODUCT(K83:$K$98, X83:$X$98)-K83*$AZ$3)/Z83, 0)</f>
        <v>-19711707.080669649</v>
      </c>
    </row>
    <row r="84" spans="2:50" x14ac:dyDescent="0.25">
      <c r="E84">
        <v>2084</v>
      </c>
      <c r="F84" s="5">
        <f>EconomicRates!C124</f>
        <v>3.5571999999999999E-2</v>
      </c>
      <c r="G84" s="5">
        <f>EconomicRates!D124</f>
        <v>7.0000000000000007E-2</v>
      </c>
      <c r="H84" s="5">
        <f t="shared" si="37"/>
        <v>0.12000000000000001</v>
      </c>
      <c r="I84" s="5">
        <f t="shared" si="38"/>
        <v>1.1200000000000001</v>
      </c>
      <c r="J84">
        <f t="shared" si="39"/>
        <v>0.89285714285714279</v>
      </c>
      <c r="K84">
        <f t="shared" si="47"/>
        <v>1.031193492597954E-4</v>
      </c>
      <c r="L84" s="2">
        <v>81</v>
      </c>
      <c r="M84" s="6">
        <v>0.75308980400000003</v>
      </c>
      <c r="Q84" s="4">
        <f t="shared" si="48"/>
        <v>12.5</v>
      </c>
      <c r="R84">
        <f t="shared" si="27"/>
        <v>2000000</v>
      </c>
      <c r="S84">
        <f t="shared" si="28"/>
        <v>-74290899.095948905</v>
      </c>
      <c r="U84">
        <f t="shared" si="40"/>
        <v>0.75308980400000003</v>
      </c>
      <c r="V84">
        <f t="shared" si="41"/>
        <v>0.01</v>
      </c>
      <c r="W84">
        <f t="shared" si="42"/>
        <v>2.7860321896314337E-7</v>
      </c>
      <c r="X84">
        <f t="shared" si="43"/>
        <v>2.0981324356272272E-7</v>
      </c>
      <c r="Y84">
        <f t="shared" si="44"/>
        <v>2.7860321896314337E-9</v>
      </c>
      <c r="Z84">
        <f t="shared" si="45"/>
        <v>6.600394321078921E-8</v>
      </c>
      <c r="AB84">
        <f t="shared" si="46"/>
        <v>-5.4917450439331494</v>
      </c>
      <c r="AC84">
        <f t="shared" si="29"/>
        <v>-4.9034922850074834</v>
      </c>
      <c r="AE84">
        <f t="shared" si="30"/>
        <v>0</v>
      </c>
      <c r="AF84">
        <f t="shared" si="31"/>
        <v>0</v>
      </c>
      <c r="AG84">
        <f t="shared" si="31"/>
        <v>-8.2504929013486513E-7</v>
      </c>
      <c r="AH84">
        <f t="shared" si="32"/>
        <v>-0.41962648712544542</v>
      </c>
      <c r="AI84">
        <f t="shared" si="33"/>
        <v>-0.41962731217473553</v>
      </c>
      <c r="AJ84">
        <f t="shared" si="34"/>
        <v>-0.58825275892566609</v>
      </c>
      <c r="AK84">
        <f t="shared" si="49"/>
        <v>-0.38442215307532052</v>
      </c>
      <c r="AL84">
        <f t="shared" si="35"/>
        <v>-1.3923022241757221</v>
      </c>
      <c r="AN84">
        <f t="shared" si="36"/>
        <v>0</v>
      </c>
      <c r="AO84">
        <f t="shared" si="36"/>
        <v>0</v>
      </c>
      <c r="AP84">
        <f t="shared" si="36"/>
        <v>-8.5078545905963425E-11</v>
      </c>
      <c r="AQ84">
        <f t="shared" si="36"/>
        <v>-4.3271610284549844E-5</v>
      </c>
      <c r="AR84">
        <f t="shared" si="36"/>
        <v>-4.3271695363095751E-5</v>
      </c>
      <c r="AS84">
        <f t="shared" si="36"/>
        <v>-6.066024170069399E-5</v>
      </c>
      <c r="AT84">
        <f t="shared" si="36"/>
        <v>-3.9641362266176504E-5</v>
      </c>
      <c r="AU84">
        <f t="shared" si="23"/>
        <v>-1.4357329932996625E-4</v>
      </c>
      <c r="AW84">
        <v>81</v>
      </c>
      <c r="AX84">
        <f>IF(Z84&gt;0, (R84*SUMPRODUCT(K84:$K$98, X84:$X$98)-K84*$AZ$3)/Z84, 0)</f>
        <v>-74290899.095948905</v>
      </c>
    </row>
    <row r="85" spans="2:50" x14ac:dyDescent="0.25">
      <c r="E85">
        <v>2085</v>
      </c>
      <c r="F85" s="5">
        <f>EconomicRates!C125</f>
        <v>3.5571999999999999E-2</v>
      </c>
      <c r="G85" s="5">
        <f>EconomicRates!D125</f>
        <v>7.0000000000000007E-2</v>
      </c>
      <c r="H85" s="5">
        <f t="shared" si="37"/>
        <v>0.12000000000000001</v>
      </c>
      <c r="I85" s="5">
        <f t="shared" si="38"/>
        <v>1.1200000000000001</v>
      </c>
      <c r="J85">
        <f t="shared" si="39"/>
        <v>0.89285714285714279</v>
      </c>
      <c r="K85">
        <f t="shared" si="47"/>
        <v>9.207084755338875E-5</v>
      </c>
      <c r="L85" s="2">
        <v>82</v>
      </c>
      <c r="M85" s="6">
        <v>0.78453892300000005</v>
      </c>
      <c r="Q85" s="4">
        <f t="shared" si="48"/>
        <v>12.5</v>
      </c>
      <c r="R85">
        <f t="shared" si="27"/>
        <v>2000000</v>
      </c>
      <c r="S85">
        <f t="shared" si="28"/>
        <v>-322843271.56555527</v>
      </c>
      <c r="U85">
        <f t="shared" si="40"/>
        <v>0.78453892300000005</v>
      </c>
      <c r="V85">
        <f t="shared" si="41"/>
        <v>0.01</v>
      </c>
      <c r="W85">
        <f t="shared" si="42"/>
        <v>6.600394321078921E-8</v>
      </c>
      <c r="X85">
        <f t="shared" si="43"/>
        <v>5.1782662520345733E-8</v>
      </c>
      <c r="Y85">
        <f t="shared" si="44"/>
        <v>6.6003943210789212E-10</v>
      </c>
      <c r="Z85">
        <f t="shared" si="45"/>
        <v>1.3561241258335585E-8</v>
      </c>
      <c r="AB85">
        <f t="shared" si="46"/>
        <v>-4.9034922850074834</v>
      </c>
      <c r="AC85">
        <f t="shared" si="29"/>
        <v>-4.3781554943308478</v>
      </c>
      <c r="AE85">
        <f t="shared" si="30"/>
        <v>0</v>
      </c>
      <c r="AF85">
        <f t="shared" si="31"/>
        <v>0</v>
      </c>
      <c r="AG85">
        <f t="shared" si="31"/>
        <v>-1.6951551572919482E-7</v>
      </c>
      <c r="AH85">
        <f t="shared" si="32"/>
        <v>-0.10356532504069146</v>
      </c>
      <c r="AI85">
        <f t="shared" si="33"/>
        <v>-0.1035654945562072</v>
      </c>
      <c r="AJ85">
        <f t="shared" si="34"/>
        <v>-0.52533679067663552</v>
      </c>
      <c r="AK85">
        <f t="shared" si="49"/>
        <v>-0.34324445995052388</v>
      </c>
      <c r="AL85">
        <f t="shared" si="35"/>
        <v>-0.97214674518336663</v>
      </c>
      <c r="AN85">
        <f t="shared" si="36"/>
        <v>0</v>
      </c>
      <c r="AO85">
        <f t="shared" si="36"/>
        <v>0</v>
      </c>
      <c r="AP85">
        <f t="shared" si="36"/>
        <v>-1.5607437206636769E-11</v>
      </c>
      <c r="AQ85">
        <f t="shared" si="36"/>
        <v>-9.535347253638658E-6</v>
      </c>
      <c r="AR85">
        <f t="shared" si="36"/>
        <v>-9.5353628610758654E-6</v>
      </c>
      <c r="AS85">
        <f t="shared" si="36"/>
        <v>-4.8368203568575003E-5</v>
      </c>
      <c r="AT85">
        <f t="shared" si="36"/>
        <v>-3.1602808345649938E-5</v>
      </c>
      <c r="AU85">
        <f t="shared" si="23"/>
        <v>-8.9506374775300806E-5</v>
      </c>
      <c r="AW85">
        <v>82</v>
      </c>
      <c r="AX85">
        <f>IF(Z85&gt;0, (R85*SUMPRODUCT(K85:$K$98, X85:$X$98)-K85*$AZ$3)/Z85, 0)</f>
        <v>-322843271.56555527</v>
      </c>
    </row>
    <row r="86" spans="2:50" x14ac:dyDescent="0.25">
      <c r="E86">
        <v>2086</v>
      </c>
      <c r="F86" s="5">
        <f>EconomicRates!C126</f>
        <v>3.5571999999999999E-2</v>
      </c>
      <c r="G86" s="5">
        <f>EconomicRates!D126</f>
        <v>7.0000000000000007E-2</v>
      </c>
      <c r="H86" s="5">
        <f t="shared" si="37"/>
        <v>0.12000000000000001</v>
      </c>
      <c r="I86" s="5">
        <f t="shared" si="38"/>
        <v>1.1200000000000001</v>
      </c>
      <c r="J86">
        <f t="shared" si="39"/>
        <v>0.89285714285714279</v>
      </c>
      <c r="K86">
        <f t="shared" si="47"/>
        <v>8.2206113886954235E-5</v>
      </c>
      <c r="L86" s="2">
        <v>83</v>
      </c>
      <c r="M86" s="6">
        <v>0.81598695700000001</v>
      </c>
      <c r="Q86" s="4">
        <f t="shared" si="48"/>
        <v>12.5</v>
      </c>
      <c r="R86">
        <f t="shared" si="27"/>
        <v>2000000</v>
      </c>
      <c r="S86">
        <f t="shared" si="28"/>
        <v>-1656505321.8637128</v>
      </c>
      <c r="U86">
        <f t="shared" si="40"/>
        <v>0.81598695700000001</v>
      </c>
      <c r="V86">
        <f t="shared" si="41"/>
        <v>0.01</v>
      </c>
      <c r="W86">
        <f t="shared" si="42"/>
        <v>1.3561241258335585E-8</v>
      </c>
      <c r="X86">
        <f t="shared" si="43"/>
        <v>1.1065795987532104E-8</v>
      </c>
      <c r="Y86">
        <f t="shared" si="44"/>
        <v>1.3561241258335585E-10</v>
      </c>
      <c r="Z86">
        <f t="shared" si="45"/>
        <v>2.3598328582201249E-9</v>
      </c>
      <c r="AB86">
        <f t="shared" si="46"/>
        <v>-4.3781554943308478</v>
      </c>
      <c r="AC86">
        <f t="shared" si="29"/>
        <v>-3.9090756883504931</v>
      </c>
      <c r="AE86">
        <f t="shared" si="30"/>
        <v>0</v>
      </c>
      <c r="AF86">
        <f t="shared" si="31"/>
        <v>0</v>
      </c>
      <c r="AG86">
        <f t="shared" si="31"/>
        <v>-2.9497910727751562E-8</v>
      </c>
      <c r="AH86">
        <f t="shared" si="32"/>
        <v>-2.2131591975064209E-2</v>
      </c>
      <c r="AI86">
        <f t="shared" si="33"/>
        <v>-2.2131621472974938E-2</v>
      </c>
      <c r="AJ86">
        <f t="shared" si="34"/>
        <v>-0.4690798059803547</v>
      </c>
      <c r="AK86">
        <f t="shared" si="49"/>
        <v>-0.30647088460315935</v>
      </c>
      <c r="AL86">
        <f t="shared" si="35"/>
        <v>-0.79768231205648898</v>
      </c>
      <c r="AN86">
        <f t="shared" si="36"/>
        <v>0</v>
      </c>
      <c r="AO86">
        <f t="shared" si="36"/>
        <v>0</v>
      </c>
      <c r="AP86">
        <f t="shared" si="36"/>
        <v>-2.424908608712754E-12</v>
      </c>
      <c r="AQ86">
        <f t="shared" si="36"/>
        <v>-1.8193521704017308E-6</v>
      </c>
      <c r="AR86">
        <f t="shared" si="36"/>
        <v>-1.8193545953103396E-6</v>
      </c>
      <c r="AS86">
        <f t="shared" si="36"/>
        <v>-3.8561227952491436E-5</v>
      </c>
      <c r="AT86">
        <f t="shared" si="36"/>
        <v>-2.5193780442722927E-5</v>
      </c>
      <c r="AU86">
        <f t="shared" si="23"/>
        <v>-6.5574362990524702E-5</v>
      </c>
      <c r="AW86">
        <v>83</v>
      </c>
      <c r="AX86">
        <f>IF(Z86&gt;0, (R86*SUMPRODUCT(K86:$K$98, X86:$X$98)-K86*$AZ$3)/Z86, 0)</f>
        <v>-1656505321.8637128</v>
      </c>
    </row>
    <row r="87" spans="2:50" x14ac:dyDescent="0.25">
      <c r="E87">
        <v>2087</v>
      </c>
      <c r="F87" s="5">
        <f>EconomicRates!C127</f>
        <v>3.5571999999999999E-2</v>
      </c>
      <c r="G87" s="5">
        <f>EconomicRates!D127</f>
        <v>7.0000000000000007E-2</v>
      </c>
      <c r="H87" s="5">
        <f t="shared" si="37"/>
        <v>0.12000000000000001</v>
      </c>
      <c r="I87" s="5">
        <f t="shared" si="38"/>
        <v>1.1200000000000001</v>
      </c>
      <c r="J87">
        <f t="shared" si="39"/>
        <v>0.89285714285714279</v>
      </c>
      <c r="K87">
        <f t="shared" si="47"/>
        <v>7.3398315970494849E-5</v>
      </c>
      <c r="L87" s="2">
        <v>84</v>
      </c>
      <c r="M87" s="6">
        <v>0.84743607600000004</v>
      </c>
      <c r="Q87" s="4">
        <f t="shared" si="48"/>
        <v>12.5</v>
      </c>
      <c r="R87">
        <f t="shared" si="27"/>
        <v>2000000</v>
      </c>
      <c r="S87">
        <f t="shared" si="28"/>
        <v>-10374456877.905794</v>
      </c>
      <c r="U87">
        <f t="shared" si="40"/>
        <v>0.84743607600000004</v>
      </c>
      <c r="V87">
        <f t="shared" si="41"/>
        <v>0.01</v>
      </c>
      <c r="W87">
        <f t="shared" si="42"/>
        <v>2.3598328582201249E-9</v>
      </c>
      <c r="X87">
        <f t="shared" si="43"/>
        <v>1.9998074973859273E-9</v>
      </c>
      <c r="Y87">
        <f t="shared" si="44"/>
        <v>2.359832858220125E-11</v>
      </c>
      <c r="Z87">
        <f t="shared" si="45"/>
        <v>3.3642703225199637E-10</v>
      </c>
      <c r="AB87">
        <f t="shared" si="46"/>
        <v>-3.9090756883504931</v>
      </c>
      <c r="AC87">
        <f t="shared" si="29"/>
        <v>-3.490247738660158</v>
      </c>
      <c r="AE87">
        <f t="shared" si="30"/>
        <v>0</v>
      </c>
      <c r="AF87">
        <f t="shared" si="31"/>
        <v>0</v>
      </c>
      <c r="AG87">
        <f t="shared" si="31"/>
        <v>-4.2053379031499547E-9</v>
      </c>
      <c r="AH87">
        <f t="shared" si="32"/>
        <v>-3.9996149947718546E-3</v>
      </c>
      <c r="AI87">
        <f t="shared" si="33"/>
        <v>-3.999619200109758E-3</v>
      </c>
      <c r="AJ87">
        <f t="shared" si="34"/>
        <v>-0.4188279496903351</v>
      </c>
      <c r="AK87">
        <f t="shared" si="49"/>
        <v>-0.27363529818453453</v>
      </c>
      <c r="AL87">
        <f t="shared" si="35"/>
        <v>-0.6964628670749794</v>
      </c>
      <c r="AN87">
        <f t="shared" si="36"/>
        <v>0</v>
      </c>
      <c r="AO87">
        <f t="shared" si="36"/>
        <v>0</v>
      </c>
      <c r="AP87">
        <f t="shared" si="36"/>
        <v>-3.0866472017809862E-13</v>
      </c>
      <c r="AQ87">
        <f t="shared" si="36"/>
        <v>-2.935650051465937E-7</v>
      </c>
      <c r="AR87">
        <f t="shared" si="36"/>
        <v>-2.9356531381131388E-7</v>
      </c>
      <c r="AS87">
        <f t="shared" si="36"/>
        <v>-3.0741266188645734E-5</v>
      </c>
      <c r="AT87">
        <f t="shared" si="36"/>
        <v>-2.0084370076829041E-5</v>
      </c>
      <c r="AU87">
        <f t="shared" si="23"/>
        <v>-5.111920157928609E-5</v>
      </c>
      <c r="AW87">
        <v>84</v>
      </c>
      <c r="AX87">
        <f>IF(Z87&gt;0, (R87*SUMPRODUCT(K87:$K$98, X87:$X$98)-K87*$AZ$3)/Z87, 0)</f>
        <v>-10374456877.905794</v>
      </c>
    </row>
    <row r="88" spans="2:50" x14ac:dyDescent="0.25">
      <c r="B88" s="6"/>
      <c r="E88">
        <v>2088</v>
      </c>
      <c r="F88" s="5">
        <f>EconomicRates!C128</f>
        <v>3.5571999999999999E-2</v>
      </c>
      <c r="G88" s="5">
        <f>EconomicRates!D128</f>
        <v>7.0000000000000007E-2</v>
      </c>
      <c r="H88" s="5">
        <f t="shared" si="37"/>
        <v>0.12000000000000001</v>
      </c>
      <c r="I88" s="5">
        <f t="shared" si="38"/>
        <v>1.1200000000000001</v>
      </c>
      <c r="J88">
        <f t="shared" si="39"/>
        <v>0.89285714285714279</v>
      </c>
      <c r="K88">
        <f t="shared" si="47"/>
        <v>6.5534210687941824E-5</v>
      </c>
      <c r="L88" s="2">
        <v>85</v>
      </c>
      <c r="M88" s="6">
        <v>0.87888519499999995</v>
      </c>
      <c r="Q88" s="4">
        <f t="shared" si="48"/>
        <v>12.5</v>
      </c>
      <c r="R88">
        <f t="shared" si="27"/>
        <v>2000000</v>
      </c>
      <c r="S88">
        <f t="shared" si="28"/>
        <v>-83363406812.171097</v>
      </c>
      <c r="U88">
        <f t="shared" si="40"/>
        <v>0.87888519499999995</v>
      </c>
      <c r="V88">
        <f t="shared" si="41"/>
        <v>0.01</v>
      </c>
      <c r="W88">
        <f t="shared" si="42"/>
        <v>3.3642703225199637E-10</v>
      </c>
      <c r="X88">
        <f t="shared" si="43"/>
        <v>2.956807378440671E-10</v>
      </c>
      <c r="Y88">
        <f t="shared" si="44"/>
        <v>3.3642703225199638E-12</v>
      </c>
      <c r="Z88">
        <f t="shared" si="45"/>
        <v>3.7382024085409309E-11</v>
      </c>
      <c r="AB88">
        <f t="shared" si="46"/>
        <v>-3.490247738660158</v>
      </c>
      <c r="AC88">
        <f t="shared" si="29"/>
        <v>-3.1162928812943544</v>
      </c>
      <c r="AE88">
        <f t="shared" si="30"/>
        <v>0</v>
      </c>
      <c r="AF88">
        <f t="shared" si="31"/>
        <v>0</v>
      </c>
      <c r="AG88">
        <f t="shared" si="31"/>
        <v>-4.6727530106761639E-10</v>
      </c>
      <c r="AH88">
        <f t="shared" si="32"/>
        <v>-5.9136147568813417E-4</v>
      </c>
      <c r="AI88">
        <f t="shared" si="33"/>
        <v>-5.9136194296343519E-4</v>
      </c>
      <c r="AJ88">
        <f t="shared" si="34"/>
        <v>-0.37395485736580358</v>
      </c>
      <c r="AK88">
        <f t="shared" si="49"/>
        <v>-0.24431734170621108</v>
      </c>
      <c r="AL88">
        <f t="shared" si="35"/>
        <v>-0.61886356101497808</v>
      </c>
      <c r="AN88">
        <f t="shared" si="36"/>
        <v>0</v>
      </c>
      <c r="AO88">
        <f t="shared" si="36"/>
        <v>0</v>
      </c>
      <c r="AP88">
        <f t="shared" si="36"/>
        <v>-3.0622518029436617E-14</v>
      </c>
      <c r="AQ88">
        <f t="shared" si="36"/>
        <v>-3.8754407540478368E-8</v>
      </c>
      <c r="AR88">
        <f t="shared" si="36"/>
        <v>-3.8754438162996401E-8</v>
      </c>
      <c r="AS88">
        <f t="shared" si="36"/>
        <v>-2.4506836410389807E-5</v>
      </c>
      <c r="AT88">
        <f t="shared" si="36"/>
        <v>-1.6011144146092713E-5</v>
      </c>
      <c r="AU88">
        <f t="shared" si="23"/>
        <v>-4.0556734994645512E-5</v>
      </c>
      <c r="AW88">
        <v>85</v>
      </c>
      <c r="AX88">
        <f>IF(Z88&gt;0, (R88*SUMPRODUCT(K88:$K$98, X88:$X$98)-K88*$AZ$3)/Z88, 0)</f>
        <v>-83363406812.171097</v>
      </c>
    </row>
    <row r="89" spans="2:50" x14ac:dyDescent="0.25">
      <c r="B89" s="6"/>
      <c r="E89">
        <v>2089</v>
      </c>
      <c r="F89" s="5">
        <f>EconomicRates!C129</f>
        <v>3.5571999999999999E-2</v>
      </c>
      <c r="G89" s="5">
        <f>EconomicRates!D129</f>
        <v>7.0000000000000007E-2</v>
      </c>
      <c r="H89" s="5">
        <f t="shared" si="37"/>
        <v>0.12000000000000001</v>
      </c>
      <c r="I89" s="5">
        <f t="shared" si="38"/>
        <v>1.1200000000000001</v>
      </c>
      <c r="J89">
        <f t="shared" si="39"/>
        <v>0.89285714285714279</v>
      </c>
      <c r="K89">
        <f t="shared" si="47"/>
        <v>5.851268811423377E-5</v>
      </c>
      <c r="L89" s="2">
        <v>86</v>
      </c>
      <c r="M89" s="6">
        <v>1</v>
      </c>
      <c r="Q89" s="4">
        <f t="shared" si="48"/>
        <v>12.5</v>
      </c>
      <c r="R89">
        <f t="shared" si="27"/>
        <v>2000000</v>
      </c>
      <c r="S89">
        <f t="shared" si="28"/>
        <v>0</v>
      </c>
      <c r="U89">
        <f t="shared" si="40"/>
        <v>1</v>
      </c>
      <c r="V89">
        <f t="shared" si="41"/>
        <v>0.01</v>
      </c>
      <c r="W89">
        <f t="shared" si="42"/>
        <v>3.7382024085409309E-11</v>
      </c>
      <c r="X89">
        <f t="shared" si="43"/>
        <v>3.7382024085409309E-11</v>
      </c>
      <c r="Y89">
        <f t="shared" si="44"/>
        <v>3.7382024085409309E-13</v>
      </c>
      <c r="Z89">
        <f t="shared" si="45"/>
        <v>0</v>
      </c>
      <c r="AB89">
        <f t="shared" si="46"/>
        <v>-3.1162928812943544</v>
      </c>
      <c r="AC89">
        <f t="shared" si="29"/>
        <v>0</v>
      </c>
      <c r="AE89">
        <f t="shared" si="30"/>
        <v>0</v>
      </c>
      <c r="AF89">
        <f t="shared" si="31"/>
        <v>0</v>
      </c>
      <c r="AG89">
        <f t="shared" si="31"/>
        <v>0</v>
      </c>
      <c r="AH89">
        <f t="shared" si="32"/>
        <v>-7.4764048170818616E-5</v>
      </c>
      <c r="AI89">
        <f t="shared" si="33"/>
        <v>-7.4764048170818616E-5</v>
      </c>
      <c r="AJ89">
        <f t="shared" si="34"/>
        <v>-3.1162928812943544</v>
      </c>
      <c r="AK89">
        <f t="shared" si="49"/>
        <v>-0.21814050169060484</v>
      </c>
      <c r="AL89">
        <f t="shared" si="35"/>
        <v>-3.3345081470331301</v>
      </c>
      <c r="AN89">
        <f t="shared" si="36"/>
        <v>0</v>
      </c>
      <c r="AO89">
        <f t="shared" si="36"/>
        <v>0</v>
      </c>
      <c r="AP89">
        <f t="shared" si="36"/>
        <v>0</v>
      </c>
      <c r="AQ89">
        <f t="shared" si="36"/>
        <v>-4.3746454327766593E-9</v>
      </c>
      <c r="AR89">
        <f t="shared" si="36"/>
        <v>-4.3746454327766593E-9</v>
      </c>
      <c r="AS89">
        <f t="shared" si="36"/>
        <v>-1.8234267343578348E-4</v>
      </c>
      <c r="AT89">
        <f t="shared" si="36"/>
        <v>-1.2763987140504846E-5</v>
      </c>
      <c r="AU89">
        <f t="shared" si="23"/>
        <v>-1.9511103522172111E-4</v>
      </c>
      <c r="AW89">
        <v>86</v>
      </c>
      <c r="AX89">
        <f>IF(Z89&gt;0, (R89*SUMPRODUCT(K89:$K$98, X89:$X$98)-K89*$AZ$3)/Z89, 0)</f>
        <v>0</v>
      </c>
    </row>
    <row r="90" spans="2:50" x14ac:dyDescent="0.25">
      <c r="B90" s="6"/>
      <c r="F90" s="5">
        <f>EconomicRates!C130</f>
        <v>3.5571999999999999E-2</v>
      </c>
      <c r="G90" s="5">
        <f>EconomicRates!D130</f>
        <v>7.0000000000000007E-2</v>
      </c>
      <c r="H90" s="5"/>
      <c r="I90" s="5"/>
      <c r="Q90" s="4"/>
      <c r="AX90">
        <f>IF(Z90&gt;0, (R90*SUMPRODUCT(K90:$K$98, X90:$X$98)-K90*$AZ$3)/Z90, 0)</f>
        <v>0</v>
      </c>
    </row>
    <row r="91" spans="2:50" x14ac:dyDescent="0.25">
      <c r="B91" s="6"/>
      <c r="F91" s="5">
        <f>EconomicRates!C131</f>
        <v>3.5571999999999999E-2</v>
      </c>
      <c r="G91" s="5">
        <f>EconomicRates!D131</f>
        <v>7.0000000000000007E-2</v>
      </c>
      <c r="H91" s="5"/>
      <c r="I91" s="5"/>
      <c r="Q91" s="4"/>
      <c r="AN91" s="8">
        <f t="shared" ref="AN91:AU91" si="50">SUM(AN3:AN89)</f>
        <v>54774.393110679877</v>
      </c>
      <c r="AO91" s="8">
        <f t="shared" si="50"/>
        <v>-5477.4393110679885</v>
      </c>
      <c r="AP91" s="8">
        <f t="shared" si="50"/>
        <v>-181.61256598347592</v>
      </c>
      <c r="AQ91" s="8">
        <f t="shared" si="50"/>
        <v>-47552.154694628785</v>
      </c>
      <c r="AR91" s="8">
        <f t="shared" si="50"/>
        <v>1563.1865389995892</v>
      </c>
      <c r="AS91" s="8">
        <f t="shared" si="50"/>
        <v>-3751.6476935989995</v>
      </c>
      <c r="AT91" s="8">
        <f t="shared" si="50"/>
        <v>2188.4611545994144</v>
      </c>
      <c r="AU91" s="8">
        <f t="shared" si="50"/>
        <v>5.8089799788961505E-12</v>
      </c>
      <c r="AX91">
        <f>IF(Z91&gt;0, (R91*SUMPRODUCT(K91:$K$98, X91:$X$98)-K91*$AZ$3)/Z91, 0)</f>
        <v>0</v>
      </c>
    </row>
    <row r="92" spans="2:50" x14ac:dyDescent="0.25">
      <c r="B92" s="6"/>
      <c r="F92" s="5">
        <f>EconomicRates!C132</f>
        <v>3.5571999999999999E-2</v>
      </c>
      <c r="G92" s="5">
        <f>EconomicRates!D132</f>
        <v>7.0000000000000007E-2</v>
      </c>
      <c r="H92" s="5"/>
      <c r="I92" s="5"/>
      <c r="Q92" s="4"/>
      <c r="AX92">
        <f>IF(Z92&gt;0, (R92*SUMPRODUCT(K92:$K$98, X92:$X$98)-K92*$AZ$3)/Z92, 0)</f>
        <v>0</v>
      </c>
    </row>
    <row r="93" spans="2:50" x14ac:dyDescent="0.25">
      <c r="B93" s="6"/>
      <c r="F93" s="5">
        <f>EconomicRates!C133</f>
        <v>3.5571999999999999E-2</v>
      </c>
      <c r="G93" s="5">
        <f>EconomicRates!D133</f>
        <v>7.0000000000000007E-2</v>
      </c>
      <c r="H93" s="5"/>
      <c r="I93" s="5"/>
      <c r="Q93" s="4"/>
      <c r="AX93">
        <f>IF(Z93&gt;0, (R93*SUMPRODUCT(K93:$K$98, X93:$X$98)-K93*$AZ$3)/Z93, 0)</f>
        <v>0</v>
      </c>
    </row>
    <row r="94" spans="2:50" x14ac:dyDescent="0.25">
      <c r="B94" s="6"/>
      <c r="F94" s="5">
        <f>EconomicRates!C134</f>
        <v>3.5571999999999999E-2</v>
      </c>
      <c r="G94" s="5">
        <f>EconomicRates!D134</f>
        <v>7.0000000000000007E-2</v>
      </c>
      <c r="H94" s="5"/>
      <c r="I94" s="5"/>
      <c r="Q94" s="4"/>
      <c r="AX94">
        <f>IF(Z94&gt;0, (R94*SUMPRODUCT(K94:$K$98, X94:$X$98)-K94*$AZ$3)/Z94, 0)</f>
        <v>0</v>
      </c>
    </row>
    <row r="95" spans="2:50" x14ac:dyDescent="0.25">
      <c r="B95" s="6"/>
      <c r="F95" s="5">
        <f>EconomicRates!C135</f>
        <v>3.5571999999999999E-2</v>
      </c>
      <c r="G95" s="5">
        <f>EconomicRates!D135</f>
        <v>7.0000000000000007E-2</v>
      </c>
      <c r="H95" s="5"/>
      <c r="I95" s="5"/>
      <c r="Q95" s="4"/>
      <c r="AX95">
        <f>IF(Z95&gt;0, (R95*SUMPRODUCT(K95:$K$98, X95:$X$98)-K95*$AZ$3)/Z95, 0)</f>
        <v>0</v>
      </c>
    </row>
    <row r="96" spans="2:50" x14ac:dyDescent="0.25">
      <c r="B96" s="6"/>
      <c r="F96" s="5">
        <f>EconomicRates!C136</f>
        <v>3.5571999999999999E-2</v>
      </c>
      <c r="G96" s="5">
        <f>EconomicRates!D136</f>
        <v>7.0000000000000007E-2</v>
      </c>
      <c r="H96" s="5"/>
      <c r="I96" s="5"/>
      <c r="Q96" s="4"/>
      <c r="AX96">
        <f>IF(Z96&gt;0, (R96*SUMPRODUCT(K96:$K$98, X96:$X$98)-K96*$AZ$3)/Z96, 0)</f>
        <v>0</v>
      </c>
    </row>
    <row r="97" spans="2:50" x14ac:dyDescent="0.25">
      <c r="B97" s="6"/>
      <c r="F97" s="5">
        <f>EconomicRates!C137</f>
        <v>3.5571999999999999E-2</v>
      </c>
      <c r="G97" s="5">
        <f>EconomicRates!D137</f>
        <v>7.0000000000000007E-2</v>
      </c>
      <c r="H97" s="5"/>
      <c r="I97" s="5"/>
      <c r="Q97" s="4"/>
      <c r="AX97">
        <f>IF(Z97&gt;0, (R97*SUMPRODUCT(K97:$K$98, X97:$X$98)-K97*$AZ$3)/Z97, 0)</f>
        <v>0</v>
      </c>
    </row>
    <row r="98" spans="2:50" x14ac:dyDescent="0.25">
      <c r="B98" s="6"/>
      <c r="F98" s="5">
        <f>EconomicRates!C138</f>
        <v>3.5571999999999999E-2</v>
      </c>
      <c r="G98" s="5">
        <f>EconomicRates!D138</f>
        <v>7.0000000000000007E-2</v>
      </c>
      <c r="H98" s="5"/>
      <c r="I98" s="5"/>
      <c r="Q98" s="4"/>
    </row>
    <row r="99" spans="2:50" x14ac:dyDescent="0.25">
      <c r="B99" s="6"/>
    </row>
    <row r="100" spans="2:50" x14ac:dyDescent="0.25">
      <c r="B100" s="6"/>
    </row>
    <row r="101" spans="2:50" x14ac:dyDescent="0.25">
      <c r="B101" s="6"/>
    </row>
    <row r="102" spans="2:50" x14ac:dyDescent="0.25">
      <c r="B102" s="6"/>
    </row>
    <row r="103" spans="2:50" x14ac:dyDescent="0.25">
      <c r="B103" s="6"/>
    </row>
    <row r="104" spans="2:50" x14ac:dyDescent="0.25">
      <c r="B104" s="6"/>
    </row>
    <row r="105" spans="2:50" x14ac:dyDescent="0.25">
      <c r="B105" s="6"/>
    </row>
    <row r="106" spans="2:50" x14ac:dyDescent="0.25">
      <c r="B106" s="6"/>
    </row>
    <row r="107" spans="2:50" x14ac:dyDescent="0.25">
      <c r="B107" s="6"/>
    </row>
    <row r="108" spans="2:50" x14ac:dyDescent="0.25">
      <c r="B108" s="6"/>
    </row>
    <row r="109" spans="2:50" x14ac:dyDescent="0.25">
      <c r="B109" s="6"/>
    </row>
    <row r="110" spans="2:50" x14ac:dyDescent="0.25">
      <c r="B110" s="6"/>
    </row>
    <row r="111" spans="2:50" x14ac:dyDescent="0.25">
      <c r="B111" s="6"/>
    </row>
    <row r="112" spans="2:50" x14ac:dyDescent="0.25">
      <c r="B112" s="6"/>
    </row>
    <row r="113" spans="2:2" x14ac:dyDescent="0.25">
      <c r="B113" s="6"/>
    </row>
    <row r="114" spans="2:2" x14ac:dyDescent="0.25">
      <c r="B114" s="6"/>
    </row>
    <row r="115" spans="2:2" x14ac:dyDescent="0.25">
      <c r="B115" s="6"/>
    </row>
    <row r="116" spans="2:2" x14ac:dyDescent="0.25">
      <c r="B116" s="6"/>
    </row>
    <row r="117" spans="2:2" x14ac:dyDescent="0.25">
      <c r="B117" s="6"/>
    </row>
    <row r="118" spans="2:2" x14ac:dyDescent="0.25">
      <c r="B118" s="6"/>
    </row>
    <row r="119" spans="2:2" x14ac:dyDescent="0.25">
      <c r="B119" s="6"/>
    </row>
    <row r="120" spans="2:2" x14ac:dyDescent="0.25">
      <c r="B120" s="6"/>
    </row>
    <row r="121" spans="2:2" x14ac:dyDescent="0.25">
      <c r="B121" s="6"/>
    </row>
    <row r="122" spans="2:2" x14ac:dyDescent="0.25">
      <c r="B122" s="6"/>
    </row>
    <row r="123" spans="2:2" x14ac:dyDescent="0.25">
      <c r="B123" s="6"/>
    </row>
    <row r="124" spans="2:2" x14ac:dyDescent="0.25">
      <c r="B124" s="6"/>
    </row>
    <row r="125" spans="2:2" x14ac:dyDescent="0.25">
      <c r="B125" s="6"/>
    </row>
    <row r="126" spans="2:2" x14ac:dyDescent="0.25">
      <c r="B126" s="6"/>
    </row>
    <row r="127" spans="2:2" x14ac:dyDescent="0.25">
      <c r="B127" s="6"/>
    </row>
    <row r="128" spans="2:2" x14ac:dyDescent="0.25">
      <c r="B128" s="6"/>
    </row>
    <row r="129" spans="2:2" x14ac:dyDescent="0.25">
      <c r="B129" s="6"/>
    </row>
    <row r="130" spans="2:2" x14ac:dyDescent="0.25">
      <c r="B130" s="6"/>
    </row>
    <row r="131" spans="2:2" x14ac:dyDescent="0.25">
      <c r="B131" s="6"/>
    </row>
    <row r="132" spans="2:2" x14ac:dyDescent="0.25">
      <c r="B132" s="6"/>
    </row>
    <row r="133" spans="2:2" x14ac:dyDescent="0.25">
      <c r="B133" s="6"/>
    </row>
    <row r="134" spans="2:2" x14ac:dyDescent="0.25">
      <c r="B134" s="6"/>
    </row>
    <row r="135" spans="2:2" x14ac:dyDescent="0.25">
      <c r="B135" s="6"/>
    </row>
    <row r="136" spans="2:2" x14ac:dyDescent="0.25">
      <c r="B136" s="6"/>
    </row>
    <row r="137" spans="2:2" x14ac:dyDescent="0.25">
      <c r="B137" s="6"/>
    </row>
    <row r="138" spans="2:2" x14ac:dyDescent="0.25">
      <c r="B138" s="6"/>
    </row>
    <row r="139" spans="2:2" x14ac:dyDescent="0.25">
      <c r="B139" s="6"/>
    </row>
    <row r="140" spans="2:2" x14ac:dyDescent="0.25">
      <c r="B140" s="6"/>
    </row>
    <row r="141" spans="2:2" x14ac:dyDescent="0.25">
      <c r="B141" s="6"/>
    </row>
    <row r="142" spans="2:2" x14ac:dyDescent="0.25">
      <c r="B142" s="6"/>
    </row>
    <row r="143" spans="2:2" x14ac:dyDescent="0.25">
      <c r="B143" s="6"/>
    </row>
    <row r="144" spans="2:2" x14ac:dyDescent="0.25">
      <c r="B144" s="6"/>
    </row>
    <row r="145" spans="2:2" x14ac:dyDescent="0.25">
      <c r="B145" s="6"/>
    </row>
    <row r="146" spans="2:2" x14ac:dyDescent="0.25">
      <c r="B146" s="6"/>
    </row>
    <row r="147" spans="2:2" x14ac:dyDescent="0.25">
      <c r="B147" s="6"/>
    </row>
    <row r="148" spans="2:2" x14ac:dyDescent="0.25">
      <c r="B148" s="6"/>
    </row>
    <row r="149" spans="2:2" x14ac:dyDescent="0.25">
      <c r="B149" s="6"/>
    </row>
    <row r="150" spans="2:2" x14ac:dyDescent="0.25">
      <c r="B150" s="6"/>
    </row>
    <row r="151" spans="2:2" x14ac:dyDescent="0.25">
      <c r="B151" s="6"/>
    </row>
    <row r="152" spans="2:2" x14ac:dyDescent="0.25">
      <c r="B152" s="6"/>
    </row>
    <row r="153" spans="2:2" x14ac:dyDescent="0.25">
      <c r="B153" s="6"/>
    </row>
    <row r="154" spans="2:2" x14ac:dyDescent="0.25">
      <c r="B154" s="6"/>
    </row>
    <row r="155" spans="2:2" x14ac:dyDescent="0.25">
      <c r="B155" s="6"/>
    </row>
    <row r="156" spans="2:2" x14ac:dyDescent="0.25">
      <c r="B156" s="6"/>
    </row>
    <row r="157" spans="2:2" x14ac:dyDescent="0.25">
      <c r="B157" s="6"/>
    </row>
    <row r="158" spans="2:2" x14ac:dyDescent="0.25">
      <c r="B158" s="6"/>
    </row>
    <row r="159" spans="2:2" x14ac:dyDescent="0.25">
      <c r="B159" s="6"/>
    </row>
    <row r="160" spans="2:2" x14ac:dyDescent="0.25">
      <c r="B160" s="6"/>
    </row>
    <row r="161" spans="2:2" x14ac:dyDescent="0.25">
      <c r="B161" s="6"/>
    </row>
    <row r="162" spans="2:2" x14ac:dyDescent="0.25">
      <c r="B162" s="6"/>
    </row>
    <row r="163" spans="2:2" x14ac:dyDescent="0.25">
      <c r="B163" s="6"/>
    </row>
    <row r="164" spans="2:2" x14ac:dyDescent="0.25">
      <c r="B164" s="6"/>
    </row>
  </sheetData>
  <conditionalFormatting sqref="AN91:AU91">
    <cfRule type="cellIs" dxfId="50" priority="1" operator="lessThan">
      <formula>0</formula>
    </cfRule>
  </conditionalFormatting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8911B78-EA51-4F77-A4D6-DD683C1AD7FA}">
  <dimension ref="A1:AZ164"/>
  <sheetViews>
    <sheetView workbookViewId="0">
      <selection activeCell="J53" sqref="J53"/>
    </sheetView>
  </sheetViews>
  <sheetFormatPr defaultRowHeight="15" x14ac:dyDescent="0.25"/>
  <cols>
    <col min="3" max="3" width="9.28515625" bestFit="1" customWidth="1"/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51" width="9.140625" bestFit="1" customWidth="1"/>
  </cols>
  <sheetData>
    <row r="1" spans="1:52" x14ac:dyDescent="0.25">
      <c r="A1" t="s">
        <v>43</v>
      </c>
      <c r="Q1" t="s">
        <v>1</v>
      </c>
      <c r="W1" t="s">
        <v>2</v>
      </c>
      <c r="AB1" t="s">
        <v>45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47</v>
      </c>
    </row>
    <row r="3" spans="1:52" x14ac:dyDescent="0.25">
      <c r="A3" t="s">
        <v>36</v>
      </c>
      <c r="C3" s="11">
        <v>72981.434782279423</v>
      </c>
      <c r="K3">
        <v>1</v>
      </c>
      <c r="L3" s="2">
        <v>0</v>
      </c>
      <c r="O3">
        <f>$C$3</f>
        <v>72981.434782279423</v>
      </c>
      <c r="P3">
        <f>O3*C5</f>
        <v>7298.143478227943</v>
      </c>
      <c r="Q3" s="4">
        <f>B8</f>
        <v>100</v>
      </c>
      <c r="R3">
        <f t="shared" ref="R3:R66" si="0">$C$6</f>
        <v>2000000</v>
      </c>
      <c r="S3">
        <f t="shared" ref="S3:S66" si="1">AX3</f>
        <v>0</v>
      </c>
      <c r="W3">
        <v>1</v>
      </c>
      <c r="Z3">
        <v>1</v>
      </c>
      <c r="AC3">
        <f t="shared" ref="AC3:AC66" si="2">S3*Z3</f>
        <v>0</v>
      </c>
      <c r="AE3">
        <f t="shared" ref="AE3:AE66" si="3">$Z3*O3</f>
        <v>72981.434782279423</v>
      </c>
      <c r="AF3">
        <f t="shared" ref="AF3:AG34" si="4">-$Z3*P3</f>
        <v>-7298.143478227943</v>
      </c>
      <c r="AG3">
        <f t="shared" si="4"/>
        <v>-100</v>
      </c>
      <c r="AH3">
        <f t="shared" ref="AH3:AH66" si="5">-X3*R3</f>
        <v>0</v>
      </c>
      <c r="AI3">
        <f t="shared" ref="AI3:AI34" si="6">SUM(AE3:AH3)</f>
        <v>65583.291304051483</v>
      </c>
      <c r="AJ3">
        <f t="shared" ref="AJ3:AJ66" si="7">AB3-AC3</f>
        <v>0</v>
      </c>
      <c r="AL3">
        <f t="shared" ref="AL3:AL66" si="8">SUM(AI3:AK3)</f>
        <v>65583.291304051483</v>
      </c>
      <c r="AN3">
        <f t="shared" ref="AN3:AU34" si="9">AE3*$K3</f>
        <v>72981.434782279423</v>
      </c>
      <c r="AO3">
        <f t="shared" si="9"/>
        <v>-7298.143478227943</v>
      </c>
      <c r="AP3">
        <f t="shared" si="9"/>
        <v>-100</v>
      </c>
      <c r="AQ3">
        <f t="shared" si="9"/>
        <v>0</v>
      </c>
      <c r="AR3">
        <f t="shared" si="9"/>
        <v>65583.291304051483</v>
      </c>
      <c r="AS3">
        <f t="shared" si="9"/>
        <v>0</v>
      </c>
      <c r="AT3">
        <f t="shared" si="9"/>
        <v>0</v>
      </c>
      <c r="AU3">
        <f t="shared" si="9"/>
        <v>65583.291304051483</v>
      </c>
      <c r="AW3">
        <v>0</v>
      </c>
      <c r="AX3">
        <f>IF(Z3&gt;0, (R3*SUMPRODUCT(K3:$K$98, X3:$X$98)-K3*$AZ$3)/Z3, 0)</f>
        <v>0</v>
      </c>
      <c r="AZ3">
        <f>C6*ABS(SUMPRODUCT(X4:X79, K4:K79))/1</f>
        <v>62423.207624342394</v>
      </c>
    </row>
    <row r="4" spans="1:52" x14ac:dyDescent="0.25">
      <c r="A4" t="s">
        <v>14</v>
      </c>
      <c r="C4" t="s">
        <v>37</v>
      </c>
      <c r="E4">
        <v>2004</v>
      </c>
      <c r="F4" s="5">
        <f>EconomicRates!C44</f>
        <v>3.5571999999999999E-2</v>
      </c>
      <c r="G4" s="5">
        <f>EconomicRates!D44</f>
        <v>7.0000000000000007E-2</v>
      </c>
      <c r="H4" s="5">
        <f t="shared" ref="H4:H67" si="10">G4+$C$9</f>
        <v>0.12000000000000001</v>
      </c>
      <c r="I4" s="5">
        <f t="shared" ref="I4:I67" si="11">1+H4</f>
        <v>1.1200000000000001</v>
      </c>
      <c r="J4">
        <f t="shared" ref="J4:J67" si="12">1/I4</f>
        <v>0.89285714285714279</v>
      </c>
      <c r="K4">
        <f>J4</f>
        <v>0.89285714285714279</v>
      </c>
      <c r="L4" s="2">
        <v>1</v>
      </c>
      <c r="M4" s="6">
        <f t="array" ref="M4:M79">Mortalities!B21:B96</f>
        <v>2.9979999999999998E-3</v>
      </c>
      <c r="R4">
        <f t="shared" si="0"/>
        <v>2000000</v>
      </c>
      <c r="S4">
        <f t="shared" si="1"/>
        <v>6776.2788899048164</v>
      </c>
      <c r="U4">
        <f t="shared" ref="U4:U67" si="13">M4</f>
        <v>2.9979999999999998E-3</v>
      </c>
      <c r="V4">
        <f t="shared" ref="V4:V67" si="14">$C$10</f>
        <v>0.01</v>
      </c>
      <c r="W4">
        <f t="shared" ref="W4:W67" si="15">Z3</f>
        <v>1</v>
      </c>
      <c r="X4">
        <f t="shared" ref="X4:X67" si="16">U4*W4</f>
        <v>2.9979999999999998E-3</v>
      </c>
      <c r="Y4">
        <f t="shared" ref="Y4:Y67" si="17">V4*W4</f>
        <v>0.01</v>
      </c>
      <c r="Z4">
        <f t="shared" ref="Z4:Z67" si="18">MAX(0, W4-X4-Y4)</f>
        <v>0.98700200000000005</v>
      </c>
      <c r="AB4">
        <f t="shared" ref="AB4:AB67" si="19">AC3</f>
        <v>0</v>
      </c>
      <c r="AC4">
        <f t="shared" si="2"/>
        <v>6688.2008168938337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-5996</v>
      </c>
      <c r="AI4">
        <f t="shared" si="6"/>
        <v>-5996</v>
      </c>
      <c r="AJ4">
        <f t="shared" si="7"/>
        <v>-6688.2008168938337</v>
      </c>
      <c r="AK4">
        <f>G4*SUM(AB4, AE4:AF4)</f>
        <v>0</v>
      </c>
      <c r="AL4">
        <f t="shared" si="8"/>
        <v>-12684.200816893834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-5353.5714285714284</v>
      </c>
      <c r="AR4">
        <f t="shared" si="9"/>
        <v>-5353.5714285714284</v>
      </c>
      <c r="AS4">
        <f t="shared" si="9"/>
        <v>-5971.6078722266366</v>
      </c>
      <c r="AT4">
        <f t="shared" si="9"/>
        <v>0</v>
      </c>
      <c r="AU4">
        <f t="shared" si="9"/>
        <v>-11325.179300798065</v>
      </c>
      <c r="AW4">
        <v>1</v>
      </c>
      <c r="AX4">
        <f>IF(Z4&gt;0, (R4*SUMPRODUCT(K4:$K$98, X4:$X$98)-K4*$AZ$3)/Z4, 0)</f>
        <v>6776.2788899048164</v>
      </c>
    </row>
    <row r="5" spans="1:52" x14ac:dyDescent="0.25">
      <c r="C5" s="2">
        <f>'S.26.04.A'!C5</f>
        <v>0.1</v>
      </c>
      <c r="E5">
        <v>2005</v>
      </c>
      <c r="F5" s="5">
        <f>EconomicRates!C45</f>
        <v>3.5571999999999999E-2</v>
      </c>
      <c r="G5" s="5">
        <f>EconomicRates!D45</f>
        <v>7.0000000000000007E-2</v>
      </c>
      <c r="H5" s="5">
        <f t="shared" si="10"/>
        <v>0.12000000000000001</v>
      </c>
      <c r="I5" s="5">
        <f t="shared" si="11"/>
        <v>1.1200000000000001</v>
      </c>
      <c r="J5">
        <f t="shared" si="12"/>
        <v>0.89285714285714279</v>
      </c>
      <c r="K5">
        <f t="shared" ref="K5:K68" si="20">K4*J5</f>
        <v>0.79719387755102034</v>
      </c>
      <c r="L5" s="2">
        <v>2</v>
      </c>
      <c r="M5" s="6">
        <v>3.0469999999999998E-3</v>
      </c>
      <c r="Q5" s="4">
        <f t="shared" ref="Q5:Q68" si="21">$C$8</f>
        <v>12.5</v>
      </c>
      <c r="R5">
        <f t="shared" si="0"/>
        <v>2000000</v>
      </c>
      <c r="S5">
        <f t="shared" si="1"/>
        <v>7500.310918909885</v>
      </c>
      <c r="U5">
        <f t="shared" si="13"/>
        <v>3.0469999999999998E-3</v>
      </c>
      <c r="V5">
        <f t="shared" si="14"/>
        <v>0.01</v>
      </c>
      <c r="W5">
        <f t="shared" si="15"/>
        <v>0.98700200000000005</v>
      </c>
      <c r="X5">
        <f t="shared" si="16"/>
        <v>3.007395094E-3</v>
      </c>
      <c r="Y5">
        <f t="shared" si="17"/>
        <v>9.8700200000000002E-3</v>
      </c>
      <c r="Z5">
        <f t="shared" si="18"/>
        <v>0.97412458490599996</v>
      </c>
      <c r="AB5">
        <f t="shared" si="19"/>
        <v>6688.2008168938337</v>
      </c>
      <c r="AC5">
        <f t="shared" si="2"/>
        <v>7306.2372605490309</v>
      </c>
      <c r="AE5">
        <f t="shared" si="3"/>
        <v>0</v>
      </c>
      <c r="AF5">
        <f t="shared" si="4"/>
        <v>0</v>
      </c>
      <c r="AG5">
        <f t="shared" si="4"/>
        <v>-12.176557311325</v>
      </c>
      <c r="AH5">
        <f t="shared" si="5"/>
        <v>-6014.7901879999999</v>
      </c>
      <c r="AI5">
        <f t="shared" si="6"/>
        <v>-6026.9667453113252</v>
      </c>
      <c r="AJ5">
        <f t="shared" si="7"/>
        <v>-618.03644365519722</v>
      </c>
      <c r="AK5">
        <f>G5*SUM(AB5, AE5:AF5)</f>
        <v>468.17405718256839</v>
      </c>
      <c r="AL5">
        <f t="shared" si="8"/>
        <v>-6176.8291317839539</v>
      </c>
      <c r="AN5">
        <f t="shared" si="9"/>
        <v>0</v>
      </c>
      <c r="AO5">
        <f t="shared" si="9"/>
        <v>0</v>
      </c>
      <c r="AP5">
        <f t="shared" si="9"/>
        <v>-9.7070769382374031</v>
      </c>
      <c r="AQ5">
        <f t="shared" si="9"/>
        <v>-4794.9539126275504</v>
      </c>
      <c r="AR5">
        <f t="shared" si="9"/>
        <v>-4804.6609895657884</v>
      </c>
      <c r="AS5">
        <f t="shared" si="9"/>
        <v>-492.69486898532938</v>
      </c>
      <c r="AT5">
        <f t="shared" si="9"/>
        <v>373.22549201416484</v>
      </c>
      <c r="AU5">
        <f t="shared" si="9"/>
        <v>-4924.1303665369524</v>
      </c>
      <c r="AW5">
        <v>2</v>
      </c>
      <c r="AX5">
        <f>IF(Z5&gt;0, (R5*SUMPRODUCT(K5:$K$98, X5:$X$98)-K5*$AZ$3)/Z5, 0)</f>
        <v>7500.310918909885</v>
      </c>
    </row>
    <row r="6" spans="1:52" x14ac:dyDescent="0.25">
      <c r="A6" t="s">
        <v>16</v>
      </c>
      <c r="C6" s="2">
        <f>'S.26.04.F'!C6</f>
        <v>2000000</v>
      </c>
      <c r="E6">
        <v>2006</v>
      </c>
      <c r="F6" s="5">
        <f>EconomicRates!C46</f>
        <v>3.5571999999999999E-2</v>
      </c>
      <c r="G6" s="5">
        <f>EconomicRates!D46</f>
        <v>7.0000000000000007E-2</v>
      </c>
      <c r="H6" s="5">
        <f t="shared" si="10"/>
        <v>0.12000000000000001</v>
      </c>
      <c r="I6" s="5">
        <f t="shared" si="11"/>
        <v>1.1200000000000001</v>
      </c>
      <c r="J6">
        <f t="shared" si="12"/>
        <v>0.89285714285714279</v>
      </c>
      <c r="K6">
        <f t="shared" si="20"/>
        <v>0.71178024781341098</v>
      </c>
      <c r="L6" s="2">
        <v>3</v>
      </c>
      <c r="M6" s="6">
        <v>3.104E-3</v>
      </c>
      <c r="Q6" s="4">
        <f t="shared" si="21"/>
        <v>12.5</v>
      </c>
      <c r="R6">
        <f t="shared" si="0"/>
        <v>2000000</v>
      </c>
      <c r="S6">
        <f t="shared" si="1"/>
        <v>8158.3162339019154</v>
      </c>
      <c r="U6">
        <f t="shared" si="13"/>
        <v>3.104E-3</v>
      </c>
      <c r="V6">
        <f t="shared" si="14"/>
        <v>0.01</v>
      </c>
      <c r="W6">
        <f t="shared" si="15"/>
        <v>0.97412458490599996</v>
      </c>
      <c r="X6">
        <f t="shared" si="16"/>
        <v>3.0236827115482237E-3</v>
      </c>
      <c r="Y6">
        <f t="shared" si="17"/>
        <v>9.7412458490600002E-3</v>
      </c>
      <c r="Z6">
        <f t="shared" si="18"/>
        <v>0.96135965634539178</v>
      </c>
      <c r="AB6">
        <f t="shared" si="19"/>
        <v>7306.2372605490309</v>
      </c>
      <c r="AC6">
        <f t="shared" si="2"/>
        <v>7843.076090980976</v>
      </c>
      <c r="AE6">
        <f t="shared" si="3"/>
        <v>0</v>
      </c>
      <c r="AF6">
        <f t="shared" si="4"/>
        <v>0</v>
      </c>
      <c r="AG6">
        <f t="shared" si="4"/>
        <v>-12.016995704317397</v>
      </c>
      <c r="AH6">
        <f t="shared" si="5"/>
        <v>-6047.3654230964476</v>
      </c>
      <c r="AI6">
        <f t="shared" si="6"/>
        <v>-6059.3824188007648</v>
      </c>
      <c r="AJ6">
        <f t="shared" si="7"/>
        <v>-536.8388304319451</v>
      </c>
      <c r="AK6">
        <f>G6*SUM(AB6, AE6:AF6)</f>
        <v>511.4366082384322</v>
      </c>
      <c r="AL6">
        <f t="shared" si="8"/>
        <v>-6084.7846409942777</v>
      </c>
      <c r="AN6">
        <f t="shared" si="9"/>
        <v>0</v>
      </c>
      <c r="AO6">
        <f t="shared" si="9"/>
        <v>0</v>
      </c>
      <c r="AP6">
        <f t="shared" si="9"/>
        <v>-8.5534601803917312</v>
      </c>
      <c r="AQ6">
        <f t="shared" si="9"/>
        <v>-4304.3952594698421</v>
      </c>
      <c r="AR6">
        <f t="shared" si="9"/>
        <v>-4312.9487196502341</v>
      </c>
      <c r="AS6">
        <f t="shared" si="9"/>
        <v>-382.11127576071158</v>
      </c>
      <c r="AT6">
        <f t="shared" si="9"/>
        <v>364.03047575280164</v>
      </c>
      <c r="AU6">
        <f t="shared" si="9"/>
        <v>-4331.0295196581437</v>
      </c>
      <c r="AW6">
        <v>3</v>
      </c>
      <c r="AX6">
        <f>IF(Z6&gt;0, (R6*SUMPRODUCT(K6:$K$98, X6:$X$98)-K6*$AZ$3)/Z6, 0)</f>
        <v>8158.3162339019154</v>
      </c>
    </row>
    <row r="7" spans="1:52" x14ac:dyDescent="0.25">
      <c r="A7" t="s">
        <v>15</v>
      </c>
      <c r="B7" t="s">
        <v>37</v>
      </c>
      <c r="C7" t="s">
        <v>46</v>
      </c>
      <c r="E7">
        <v>2007</v>
      </c>
      <c r="F7" s="5">
        <f>EconomicRates!C47</f>
        <v>3.5571999999999999E-2</v>
      </c>
      <c r="G7" s="5">
        <f>EconomicRates!D47</f>
        <v>7.0000000000000007E-2</v>
      </c>
      <c r="H7" s="5">
        <f t="shared" si="10"/>
        <v>0.12000000000000001</v>
      </c>
      <c r="I7" s="5">
        <f t="shared" si="11"/>
        <v>1.1200000000000001</v>
      </c>
      <c r="J7">
        <f t="shared" si="12"/>
        <v>0.89285714285714279</v>
      </c>
      <c r="K7">
        <f t="shared" si="20"/>
        <v>0.63551807840483121</v>
      </c>
      <c r="L7" s="2">
        <v>4</v>
      </c>
      <c r="M7" s="6">
        <v>3.1700000000000001E-3</v>
      </c>
      <c r="Q7" s="4">
        <f t="shared" si="21"/>
        <v>12.5</v>
      </c>
      <c r="R7">
        <f t="shared" si="0"/>
        <v>2000000</v>
      </c>
      <c r="S7">
        <f t="shared" si="1"/>
        <v>8747.9948918030295</v>
      </c>
      <c r="U7">
        <f t="shared" si="13"/>
        <v>3.1700000000000001E-3</v>
      </c>
      <c r="V7">
        <f t="shared" si="14"/>
        <v>0.01</v>
      </c>
      <c r="W7">
        <f t="shared" si="15"/>
        <v>0.96135965634539178</v>
      </c>
      <c r="X7">
        <f t="shared" si="16"/>
        <v>3.047510110614892E-3</v>
      </c>
      <c r="Y7">
        <f t="shared" si="17"/>
        <v>9.6135965634539175E-3</v>
      </c>
      <c r="Z7">
        <f t="shared" si="18"/>
        <v>0.94869854967132294</v>
      </c>
      <c r="AB7">
        <f t="shared" si="19"/>
        <v>7843.076090980976</v>
      </c>
      <c r="AC7">
        <f t="shared" si="2"/>
        <v>8299.2100663856763</v>
      </c>
      <c r="AE7">
        <f t="shared" si="3"/>
        <v>0</v>
      </c>
      <c r="AF7">
        <f t="shared" si="4"/>
        <v>0</v>
      </c>
      <c r="AG7">
        <f t="shared" si="4"/>
        <v>-11.858731870891537</v>
      </c>
      <c r="AH7">
        <f t="shared" si="5"/>
        <v>-6095.0202212297845</v>
      </c>
      <c r="AI7">
        <f t="shared" si="6"/>
        <v>-6106.878953100676</v>
      </c>
      <c r="AJ7">
        <f t="shared" si="7"/>
        <v>-456.13397540470032</v>
      </c>
      <c r="AK7">
        <f>G7*SUM(AB7, AE7:AF7)</f>
        <v>549.01532636866841</v>
      </c>
      <c r="AL7">
        <f t="shared" si="8"/>
        <v>-6013.9976021367074</v>
      </c>
      <c r="AN7">
        <f t="shared" si="9"/>
        <v>0</v>
      </c>
      <c r="AO7">
        <f t="shared" si="9"/>
        <v>0</v>
      </c>
      <c r="AP7">
        <f t="shared" si="9"/>
        <v>-7.5364384909071189</v>
      </c>
      <c r="AQ7">
        <f t="shared" si="9"/>
        <v>-3873.495538834542</v>
      </c>
      <c r="AR7">
        <f t="shared" si="9"/>
        <v>-3881.0319773254491</v>
      </c>
      <c r="AS7">
        <f t="shared" si="9"/>
        <v>-289.8813875443517</v>
      </c>
      <c r="AT7">
        <f t="shared" si="9"/>
        <v>348.90916522861738</v>
      </c>
      <c r="AU7">
        <f t="shared" si="9"/>
        <v>-3822.0041996411828</v>
      </c>
      <c r="AW7">
        <v>4</v>
      </c>
      <c r="AX7">
        <f>IF(Z7&gt;0, (R7*SUMPRODUCT(K7:$K$98, X7:$X$98)-K7*$AZ$3)/Z7, 0)</f>
        <v>8747.9948918030295</v>
      </c>
    </row>
    <row r="8" spans="1:52" x14ac:dyDescent="0.25">
      <c r="B8" s="2">
        <f>'S.26.04.A'!B8</f>
        <v>100</v>
      </c>
      <c r="C8" s="2">
        <f>'S.26.04.A'!C8</f>
        <v>12.5</v>
      </c>
      <c r="E8">
        <v>2008</v>
      </c>
      <c r="F8" s="5">
        <f>EconomicRates!C48</f>
        <v>3.5571999999999999E-2</v>
      </c>
      <c r="G8" s="5">
        <f>EconomicRates!D48</f>
        <v>7.0000000000000007E-2</v>
      </c>
      <c r="H8" s="5">
        <f t="shared" si="10"/>
        <v>0.12000000000000001</v>
      </c>
      <c r="I8" s="5">
        <f t="shared" si="11"/>
        <v>1.1200000000000001</v>
      </c>
      <c r="J8">
        <f t="shared" si="12"/>
        <v>0.89285714285714279</v>
      </c>
      <c r="K8">
        <f t="shared" si="20"/>
        <v>0.5674268557185993</v>
      </c>
      <c r="L8" s="2">
        <v>5</v>
      </c>
      <c r="M8" s="6">
        <v>3.2390000000000001E-3</v>
      </c>
      <c r="Q8" s="4">
        <f t="shared" si="21"/>
        <v>12.5</v>
      </c>
      <c r="R8">
        <f t="shared" si="0"/>
        <v>2000000</v>
      </c>
      <c r="S8">
        <f t="shared" si="1"/>
        <v>9268.0569499071789</v>
      </c>
      <c r="U8">
        <f t="shared" si="13"/>
        <v>3.2390000000000001E-3</v>
      </c>
      <c r="V8">
        <f t="shared" si="14"/>
        <v>0.01</v>
      </c>
      <c r="W8">
        <f t="shared" si="15"/>
        <v>0.94869854967132294</v>
      </c>
      <c r="X8">
        <f t="shared" si="16"/>
        <v>3.072834602385415E-3</v>
      </c>
      <c r="Y8">
        <f t="shared" si="17"/>
        <v>9.4869854967132294E-3</v>
      </c>
      <c r="Z8">
        <f t="shared" si="18"/>
        <v>0.93613872957222433</v>
      </c>
      <c r="AB8">
        <f t="shared" si="19"/>
        <v>8299.2100663856763</v>
      </c>
      <c r="AC8">
        <f t="shared" si="2"/>
        <v>8676.1870586891309</v>
      </c>
      <c r="AE8">
        <f t="shared" si="3"/>
        <v>0</v>
      </c>
      <c r="AF8">
        <f t="shared" si="4"/>
        <v>0</v>
      </c>
      <c r="AG8">
        <f t="shared" si="4"/>
        <v>-11.701734119652803</v>
      </c>
      <c r="AH8">
        <f t="shared" si="5"/>
        <v>-6145.6692047708302</v>
      </c>
      <c r="AI8">
        <f t="shared" si="6"/>
        <v>-6157.3709388904826</v>
      </c>
      <c r="AJ8">
        <f t="shared" si="7"/>
        <v>-376.97699230345461</v>
      </c>
      <c r="AK8">
        <f t="shared" ref="AK8:AK71" si="22">G8*SUM(AB8:AB8, AE8:AF8)</f>
        <v>580.94470464699737</v>
      </c>
      <c r="AL8">
        <f t="shared" si="8"/>
        <v>-5953.4032265469395</v>
      </c>
      <c r="AN8">
        <f t="shared" si="9"/>
        <v>0</v>
      </c>
      <c r="AO8">
        <f t="shared" si="9"/>
        <v>0</v>
      </c>
      <c r="AP8">
        <f t="shared" si="9"/>
        <v>-6.639878197969642</v>
      </c>
      <c r="AQ8">
        <f t="shared" si="9"/>
        <v>-3487.2177531497368</v>
      </c>
      <c r="AR8">
        <f t="shared" si="9"/>
        <v>-3493.857631347706</v>
      </c>
      <c r="AS8">
        <f t="shared" si="9"/>
        <v>-213.90686942100385</v>
      </c>
      <c r="AT8">
        <f t="shared" si="9"/>
        <v>329.64362710421608</v>
      </c>
      <c r="AU8">
        <f t="shared" si="9"/>
        <v>-3378.120873664494</v>
      </c>
      <c r="AW8">
        <v>5</v>
      </c>
      <c r="AX8">
        <f>IF(Z8&gt;0, (R8*SUMPRODUCT(K8:$K$98, X8:$X$98)-K8*$AZ$3)/Z8, 0)</f>
        <v>9268.0569499071789</v>
      </c>
    </row>
    <row r="9" spans="1:52" x14ac:dyDescent="0.25">
      <c r="A9" t="s">
        <v>39</v>
      </c>
      <c r="C9" s="2">
        <f>'S.26.04.A'!C9</f>
        <v>0.05</v>
      </c>
      <c r="E9">
        <v>2009</v>
      </c>
      <c r="F9" s="5">
        <f>EconomicRates!C49</f>
        <v>3.5571999999999999E-2</v>
      </c>
      <c r="G9" s="5">
        <f>EconomicRates!D49</f>
        <v>7.0000000000000007E-2</v>
      </c>
      <c r="H9" s="5">
        <f t="shared" si="10"/>
        <v>0.12000000000000001</v>
      </c>
      <c r="I9" s="5">
        <f t="shared" si="11"/>
        <v>1.1200000000000001</v>
      </c>
      <c r="J9">
        <f t="shared" si="12"/>
        <v>0.89285714285714279</v>
      </c>
      <c r="K9">
        <f t="shared" si="20"/>
        <v>0.50663112117732079</v>
      </c>
      <c r="L9" s="2">
        <v>6</v>
      </c>
      <c r="M9" s="6">
        <v>3.3149999999999998E-3</v>
      </c>
      <c r="Q9" s="4">
        <f t="shared" si="21"/>
        <v>12.5</v>
      </c>
      <c r="R9">
        <f t="shared" si="0"/>
        <v>2000000</v>
      </c>
      <c r="S9">
        <f t="shared" si="1"/>
        <v>9726.4117569631271</v>
      </c>
      <c r="U9">
        <f t="shared" si="13"/>
        <v>3.3149999999999998E-3</v>
      </c>
      <c r="V9">
        <f t="shared" si="14"/>
        <v>0.01</v>
      </c>
      <c r="W9">
        <f t="shared" si="15"/>
        <v>0.93613872957222433</v>
      </c>
      <c r="X9">
        <f t="shared" si="16"/>
        <v>3.1032998885319233E-3</v>
      </c>
      <c r="Y9">
        <f t="shared" si="17"/>
        <v>9.3613872957222441E-3</v>
      </c>
      <c r="Z9">
        <f t="shared" si="18"/>
        <v>0.92367404238797013</v>
      </c>
      <c r="AB9">
        <f t="shared" si="19"/>
        <v>8676.1870586891309</v>
      </c>
      <c r="AC9">
        <f t="shared" si="2"/>
        <v>8984.0340654840111</v>
      </c>
      <c r="AE9">
        <f t="shared" si="3"/>
        <v>0</v>
      </c>
      <c r="AF9">
        <f t="shared" si="4"/>
        <v>0</v>
      </c>
      <c r="AG9">
        <f t="shared" si="4"/>
        <v>-11.545925529849626</v>
      </c>
      <c r="AH9">
        <f t="shared" si="5"/>
        <v>-6206.5997770638469</v>
      </c>
      <c r="AI9">
        <f t="shared" si="6"/>
        <v>-6218.1457025936961</v>
      </c>
      <c r="AJ9">
        <f t="shared" si="7"/>
        <v>-307.84700679488014</v>
      </c>
      <c r="AK9">
        <f t="shared" si="22"/>
        <v>607.33309410823927</v>
      </c>
      <c r="AL9">
        <f t="shared" si="8"/>
        <v>-5918.6596152803368</v>
      </c>
      <c r="AN9">
        <f t="shared" si="9"/>
        <v>0</v>
      </c>
      <c r="AO9">
        <f t="shared" si="9"/>
        <v>0</v>
      </c>
      <c r="AP9">
        <f t="shared" si="9"/>
        <v>-5.8495251962175674</v>
      </c>
      <c r="AQ9">
        <f t="shared" si="9"/>
        <v>-3144.4566037527661</v>
      </c>
      <c r="AR9">
        <f t="shared" si="9"/>
        <v>-3150.3061289489833</v>
      </c>
      <c r="AS9">
        <f t="shared" si="9"/>
        <v>-155.96487420357241</v>
      </c>
      <c r="AT9">
        <f t="shared" si="9"/>
        <v>307.69384639614856</v>
      </c>
      <c r="AU9">
        <f t="shared" si="9"/>
        <v>-2998.577156756407</v>
      </c>
      <c r="AW9">
        <v>6</v>
      </c>
      <c r="AX9">
        <f>IF(Z9&gt;0, (R9*SUMPRODUCT(K9:$K$98, X9:$X$98)-K9*$AZ$3)/Z9, 0)</f>
        <v>9726.4117569631271</v>
      </c>
    </row>
    <row r="10" spans="1:52" x14ac:dyDescent="0.25">
      <c r="A10" t="s">
        <v>19</v>
      </c>
      <c r="C10" s="2">
        <f>'S.26.04.A'!C10</f>
        <v>0.01</v>
      </c>
      <c r="E10">
        <v>2010</v>
      </c>
      <c r="F10" s="5">
        <f>EconomicRates!C50</f>
        <v>3.5571999999999999E-2</v>
      </c>
      <c r="G10" s="5">
        <f>EconomicRates!D50</f>
        <v>7.0000000000000007E-2</v>
      </c>
      <c r="H10" s="5">
        <f t="shared" si="10"/>
        <v>0.12000000000000001</v>
      </c>
      <c r="I10" s="5">
        <f t="shared" si="11"/>
        <v>1.1200000000000001</v>
      </c>
      <c r="J10">
        <f t="shared" si="12"/>
        <v>0.89285714285714279</v>
      </c>
      <c r="K10">
        <f t="shared" si="20"/>
        <v>0.45234921533689354</v>
      </c>
      <c r="L10" s="2">
        <v>7</v>
      </c>
      <c r="M10" s="6">
        <v>3.3969999999999998E-3</v>
      </c>
      <c r="Q10" s="4">
        <f t="shared" si="21"/>
        <v>12.5</v>
      </c>
      <c r="R10">
        <f t="shared" si="0"/>
        <v>2000000</v>
      </c>
      <c r="S10">
        <f t="shared" si="1"/>
        <v>10126.228882576099</v>
      </c>
      <c r="U10">
        <f t="shared" si="13"/>
        <v>3.3969999999999998E-3</v>
      </c>
      <c r="V10">
        <f t="shared" si="14"/>
        <v>0.01</v>
      </c>
      <c r="W10">
        <f t="shared" si="15"/>
        <v>0.92367404238797013</v>
      </c>
      <c r="X10">
        <f t="shared" si="16"/>
        <v>3.1377207219919342E-3</v>
      </c>
      <c r="Y10">
        <f t="shared" si="17"/>
        <v>9.2367404238797007E-3</v>
      </c>
      <c r="Z10">
        <f t="shared" si="18"/>
        <v>0.91129958124209853</v>
      </c>
      <c r="AB10">
        <f t="shared" si="19"/>
        <v>8984.0340654840111</v>
      </c>
      <c r="AC10">
        <f t="shared" si="2"/>
        <v>9228.0281402532419</v>
      </c>
      <c r="AE10">
        <f t="shared" si="3"/>
        <v>0</v>
      </c>
      <c r="AF10">
        <f t="shared" si="4"/>
        <v>0</v>
      </c>
      <c r="AG10">
        <f t="shared" si="4"/>
        <v>-11.391244765526231</v>
      </c>
      <c r="AH10">
        <f t="shared" si="5"/>
        <v>-6275.4414439838683</v>
      </c>
      <c r="AI10">
        <f t="shared" si="6"/>
        <v>-6286.8326887493949</v>
      </c>
      <c r="AJ10">
        <f t="shared" si="7"/>
        <v>-243.99407476923079</v>
      </c>
      <c r="AK10">
        <f t="shared" si="22"/>
        <v>628.88238458388082</v>
      </c>
      <c r="AL10">
        <f t="shared" si="8"/>
        <v>-5901.9443789347451</v>
      </c>
      <c r="AN10">
        <f t="shared" si="9"/>
        <v>0</v>
      </c>
      <c r="AO10">
        <f t="shared" si="9"/>
        <v>0</v>
      </c>
      <c r="AP10">
        <f t="shared" si="9"/>
        <v>-5.1528206313962865</v>
      </c>
      <c r="AQ10">
        <f t="shared" si="9"/>
        <v>-2838.6910130787251</v>
      </c>
      <c r="AR10">
        <f t="shared" si="9"/>
        <v>-2843.8438337101215</v>
      </c>
      <c r="AS10">
        <f t="shared" si="9"/>
        <v>-110.37052826871289</v>
      </c>
      <c r="AT10">
        <f t="shared" si="9"/>
        <v>284.47445320571302</v>
      </c>
      <c r="AU10">
        <f t="shared" si="9"/>
        <v>-2669.7399087731214</v>
      </c>
      <c r="AW10">
        <v>7</v>
      </c>
      <c r="AX10">
        <f>IF(Z10&gt;0, (R10*SUMPRODUCT(K10:$K$98, X10:$X$98)-K10*$AZ$3)/Z10, 0)</f>
        <v>10126.228882576099</v>
      </c>
    </row>
    <row r="11" spans="1:52" x14ac:dyDescent="0.25">
      <c r="A11" t="s">
        <v>33</v>
      </c>
      <c r="C11" s="12">
        <f>AU81</f>
        <v>1.6377836586922712E-12</v>
      </c>
      <c r="E11">
        <v>2011</v>
      </c>
      <c r="F11" s="5">
        <f>EconomicRates!C51</f>
        <v>3.5571999999999999E-2</v>
      </c>
      <c r="G11" s="5">
        <f>EconomicRates!D51</f>
        <v>7.0000000000000007E-2</v>
      </c>
      <c r="H11" s="5">
        <f t="shared" si="10"/>
        <v>0.12000000000000001</v>
      </c>
      <c r="I11" s="5">
        <f t="shared" si="11"/>
        <v>1.1200000000000001</v>
      </c>
      <c r="J11">
        <f t="shared" si="12"/>
        <v>0.89285714285714279</v>
      </c>
      <c r="K11">
        <f t="shared" si="20"/>
        <v>0.40388322797936921</v>
      </c>
      <c r="L11" s="2">
        <v>8</v>
      </c>
      <c r="M11" s="6">
        <v>3.4910000000000002E-3</v>
      </c>
      <c r="Q11" s="4">
        <f t="shared" si="21"/>
        <v>12.5</v>
      </c>
      <c r="R11">
        <f t="shared" si="0"/>
        <v>2000000</v>
      </c>
      <c r="S11">
        <f t="shared" si="1"/>
        <v>10472.396727589408</v>
      </c>
      <c r="U11">
        <f t="shared" si="13"/>
        <v>3.4910000000000002E-3</v>
      </c>
      <c r="V11">
        <f t="shared" si="14"/>
        <v>0.01</v>
      </c>
      <c r="W11">
        <f t="shared" si="15"/>
        <v>0.91129958124209853</v>
      </c>
      <c r="X11">
        <f t="shared" si="16"/>
        <v>3.1813468381161661E-3</v>
      </c>
      <c r="Y11">
        <f t="shared" si="17"/>
        <v>9.1129958124209851E-3</v>
      </c>
      <c r="Z11">
        <f t="shared" si="18"/>
        <v>0.89900523859156134</v>
      </c>
      <c r="AB11">
        <f t="shared" si="19"/>
        <v>9228.0281402532419</v>
      </c>
      <c r="AC11">
        <f t="shared" si="2"/>
        <v>9414.7395187120019</v>
      </c>
      <c r="AE11">
        <f t="shared" si="3"/>
        <v>0</v>
      </c>
      <c r="AF11">
        <f t="shared" si="4"/>
        <v>0</v>
      </c>
      <c r="AG11">
        <f t="shared" si="4"/>
        <v>-11.237565482394517</v>
      </c>
      <c r="AH11">
        <f t="shared" si="5"/>
        <v>-6362.6936762323321</v>
      </c>
      <c r="AI11">
        <f t="shared" si="6"/>
        <v>-6373.9312417147266</v>
      </c>
      <c r="AJ11">
        <f t="shared" si="7"/>
        <v>-186.71137845876001</v>
      </c>
      <c r="AK11">
        <f t="shared" si="22"/>
        <v>645.96196981772698</v>
      </c>
      <c r="AL11">
        <f t="shared" si="8"/>
        <v>-5914.68065035576</v>
      </c>
      <c r="AN11">
        <f t="shared" si="9"/>
        <v>0</v>
      </c>
      <c r="AO11">
        <f t="shared" si="9"/>
        <v>0</v>
      </c>
      <c r="AP11">
        <f t="shared" si="9"/>
        <v>-4.5386642216590349</v>
      </c>
      <c r="AQ11">
        <f t="shared" si="9"/>
        <v>-2569.7852606006336</v>
      </c>
      <c r="AR11">
        <f t="shared" si="9"/>
        <v>-2574.3239248222926</v>
      </c>
      <c r="AS11">
        <f t="shared" si="9"/>
        <v>-75.409594232401659</v>
      </c>
      <c r="AT11">
        <f t="shared" si="9"/>
        <v>260.89320552189542</v>
      </c>
      <c r="AU11">
        <f t="shared" si="9"/>
        <v>-2388.840313532799</v>
      </c>
      <c r="AW11">
        <v>8</v>
      </c>
      <c r="AX11">
        <f>IF(Z11&gt;0, (R11*SUMPRODUCT(K11:$K$98, X11:$X$98)-K11*$AZ$3)/Z11, 0)</f>
        <v>10472.396727589408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f>EconomicRates!C52</f>
        <v>3.5571999999999999E-2</v>
      </c>
      <c r="G12" s="5">
        <f>EconomicRates!D52</f>
        <v>7.0000000000000007E-2</v>
      </c>
      <c r="H12" s="5">
        <f t="shared" si="10"/>
        <v>0.12000000000000001</v>
      </c>
      <c r="I12" s="5">
        <f t="shared" si="11"/>
        <v>1.1200000000000001</v>
      </c>
      <c r="J12">
        <f t="shared" si="12"/>
        <v>0.89285714285714279</v>
      </c>
      <c r="K12">
        <f t="shared" si="20"/>
        <v>0.36061002498157962</v>
      </c>
      <c r="L12" s="2">
        <v>9</v>
      </c>
      <c r="M12" s="6">
        <v>3.5990000000000002E-3</v>
      </c>
      <c r="Q12" s="4">
        <f t="shared" si="21"/>
        <v>12.5</v>
      </c>
      <c r="R12">
        <f t="shared" si="0"/>
        <v>2000000</v>
      </c>
      <c r="S12">
        <f t="shared" si="1"/>
        <v>10765.026258082806</v>
      </c>
      <c r="U12">
        <f t="shared" si="13"/>
        <v>3.5990000000000002E-3</v>
      </c>
      <c r="V12">
        <f t="shared" si="14"/>
        <v>0.01</v>
      </c>
      <c r="W12">
        <f t="shared" si="15"/>
        <v>0.89900523859156134</v>
      </c>
      <c r="X12">
        <f t="shared" si="16"/>
        <v>3.2355198536910294E-3</v>
      </c>
      <c r="Y12">
        <f t="shared" si="17"/>
        <v>8.9900523859156138E-3</v>
      </c>
      <c r="Z12">
        <f t="shared" si="18"/>
        <v>0.8867796663519546</v>
      </c>
      <c r="AB12">
        <f t="shared" si="19"/>
        <v>9414.7395187120019</v>
      </c>
      <c r="AC12">
        <f t="shared" si="2"/>
        <v>9546.2063934127</v>
      </c>
      <c r="AE12">
        <f t="shared" si="3"/>
        <v>0</v>
      </c>
      <c r="AF12">
        <f t="shared" si="4"/>
        <v>0</v>
      </c>
      <c r="AG12">
        <f t="shared" si="4"/>
        <v>-11.084745829399433</v>
      </c>
      <c r="AH12">
        <f t="shared" si="5"/>
        <v>-6471.0397073820586</v>
      </c>
      <c r="AI12">
        <f t="shared" si="6"/>
        <v>-6482.1244532114579</v>
      </c>
      <c r="AJ12">
        <f t="shared" si="7"/>
        <v>-131.4668747006981</v>
      </c>
      <c r="AK12">
        <f t="shared" si="22"/>
        <v>659.03176630984024</v>
      </c>
      <c r="AL12">
        <f t="shared" si="8"/>
        <v>-5954.5595616023156</v>
      </c>
      <c r="AN12">
        <f t="shared" si="9"/>
        <v>0</v>
      </c>
      <c r="AO12">
        <f t="shared" si="9"/>
        <v>0</v>
      </c>
      <c r="AP12">
        <f t="shared" si="9"/>
        <v>-3.9972704704541897</v>
      </c>
      <c r="AQ12">
        <f t="shared" si="9"/>
        <v>-2333.5217905358377</v>
      </c>
      <c r="AR12">
        <f t="shared" si="9"/>
        <v>-2337.5190610062918</v>
      </c>
      <c r="AS12">
        <f t="shared" si="9"/>
        <v>-47.408272970068943</v>
      </c>
      <c r="AT12">
        <f t="shared" si="9"/>
        <v>237.65346171264602</v>
      </c>
      <c r="AU12">
        <f t="shared" si="9"/>
        <v>-2147.273872263715</v>
      </c>
      <c r="AW12">
        <v>9</v>
      </c>
      <c r="AX12">
        <f>IF(Z12&gt;0, (R12*SUMPRODUCT(K12:$K$98, X12:$X$98)-K12*$AZ$3)/Z12, 0)</f>
        <v>10765.026258082806</v>
      </c>
    </row>
    <row r="13" spans="1:52" x14ac:dyDescent="0.25">
      <c r="E13">
        <v>2013</v>
      </c>
      <c r="F13" s="5">
        <f>EconomicRates!C53</f>
        <v>3.5571999999999999E-2</v>
      </c>
      <c r="G13" s="5">
        <f>EconomicRates!D53</f>
        <v>7.0000000000000007E-2</v>
      </c>
      <c r="H13" s="5">
        <f t="shared" si="10"/>
        <v>0.12000000000000001</v>
      </c>
      <c r="I13" s="5">
        <f t="shared" si="11"/>
        <v>1.1200000000000001</v>
      </c>
      <c r="J13">
        <f t="shared" si="12"/>
        <v>0.89285714285714279</v>
      </c>
      <c r="K13">
        <f t="shared" si="20"/>
        <v>0.32197323659069604</v>
      </c>
      <c r="L13" s="2">
        <v>10</v>
      </c>
      <c r="M13" s="6">
        <v>3.7169999999999998E-3</v>
      </c>
      <c r="Q13" s="4">
        <f t="shared" si="21"/>
        <v>12.5</v>
      </c>
      <c r="R13">
        <f t="shared" si="0"/>
        <v>2000000</v>
      </c>
      <c r="S13">
        <f t="shared" si="1"/>
        <v>11004.280806007388</v>
      </c>
      <c r="U13">
        <f t="shared" si="13"/>
        <v>3.7169999999999998E-3</v>
      </c>
      <c r="V13">
        <f t="shared" si="14"/>
        <v>0.01</v>
      </c>
      <c r="W13">
        <f t="shared" si="15"/>
        <v>0.8867796663519546</v>
      </c>
      <c r="X13">
        <f t="shared" si="16"/>
        <v>3.296160019830215E-3</v>
      </c>
      <c r="Y13">
        <f t="shared" si="17"/>
        <v>8.8677966635195456E-3</v>
      </c>
      <c r="Z13">
        <f t="shared" si="18"/>
        <v>0.8746157096686048</v>
      </c>
      <c r="AB13">
        <f t="shared" si="19"/>
        <v>9546.2063934127</v>
      </c>
      <c r="AC13">
        <f t="shared" si="2"/>
        <v>9624.5168665387573</v>
      </c>
      <c r="AE13">
        <f t="shared" si="3"/>
        <v>0</v>
      </c>
      <c r="AF13">
        <f t="shared" si="4"/>
        <v>0</v>
      </c>
      <c r="AG13">
        <f t="shared" si="4"/>
        <v>-10.93269637085756</v>
      </c>
      <c r="AH13">
        <f t="shared" si="5"/>
        <v>-6592.3200396604298</v>
      </c>
      <c r="AI13">
        <f t="shared" si="6"/>
        <v>-6603.252736031287</v>
      </c>
      <c r="AJ13">
        <f t="shared" si="7"/>
        <v>-78.310473126057332</v>
      </c>
      <c r="AK13">
        <f t="shared" si="22"/>
        <v>668.23444753888907</v>
      </c>
      <c r="AL13">
        <f t="shared" si="8"/>
        <v>-6013.3287616184552</v>
      </c>
      <c r="AN13">
        <f t="shared" si="9"/>
        <v>0</v>
      </c>
      <c r="AO13">
        <f t="shared" si="9"/>
        <v>0</v>
      </c>
      <c r="AP13">
        <f t="shared" si="9"/>
        <v>-3.520035635188365</v>
      </c>
      <c r="AQ13">
        <f t="shared" si="9"/>
        <v>-2122.5506198111743</v>
      </c>
      <c r="AR13">
        <f t="shared" si="9"/>
        <v>-2126.0706554463627</v>
      </c>
      <c r="AS13">
        <f t="shared" si="9"/>
        <v>-25.213876491345403</v>
      </c>
      <c r="AT13">
        <f t="shared" si="9"/>
        <v>215.15360787549179</v>
      </c>
      <c r="AU13">
        <f t="shared" si="9"/>
        <v>-1936.1309240622161</v>
      </c>
      <c r="AW13">
        <v>10</v>
      </c>
      <c r="AX13">
        <f>IF(Z13&gt;0, (R13*SUMPRODUCT(K13:$K$98, X13:$X$98)-K13*$AZ$3)/Z13, 0)</f>
        <v>11004.280806007388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10"/>
        <v>0.12000000000000001</v>
      </c>
      <c r="I14" s="5">
        <f t="shared" si="11"/>
        <v>1.1200000000000001</v>
      </c>
      <c r="J14">
        <f t="shared" si="12"/>
        <v>0.89285714285714279</v>
      </c>
      <c r="K14">
        <f t="shared" si="20"/>
        <v>0.28747610409883573</v>
      </c>
      <c r="L14" s="2">
        <v>11</v>
      </c>
      <c r="M14" s="6">
        <v>3.852E-3</v>
      </c>
      <c r="Q14" s="4">
        <f t="shared" si="21"/>
        <v>12.5</v>
      </c>
      <c r="R14">
        <f t="shared" si="0"/>
        <v>2000000</v>
      </c>
      <c r="S14">
        <f t="shared" si="1"/>
        <v>11194.645733973115</v>
      </c>
      <c r="U14">
        <f t="shared" si="13"/>
        <v>3.852E-3</v>
      </c>
      <c r="V14">
        <f t="shared" si="14"/>
        <v>0.01</v>
      </c>
      <c r="W14">
        <f t="shared" si="15"/>
        <v>0.8746157096686048</v>
      </c>
      <c r="X14">
        <f t="shared" si="16"/>
        <v>3.3690197136434655E-3</v>
      </c>
      <c r="Y14">
        <f t="shared" si="17"/>
        <v>8.746157096686049E-3</v>
      </c>
      <c r="Z14">
        <f t="shared" si="18"/>
        <v>0.86250053285827533</v>
      </c>
      <c r="AB14">
        <f t="shared" si="19"/>
        <v>9624.5168665387573</v>
      </c>
      <c r="AC14">
        <f t="shared" si="2"/>
        <v>9655.3879107114299</v>
      </c>
      <c r="AE14">
        <f t="shared" si="3"/>
        <v>0</v>
      </c>
      <c r="AF14">
        <f t="shared" si="4"/>
        <v>0</v>
      </c>
      <c r="AG14">
        <f t="shared" si="4"/>
        <v>-10.781256660728442</v>
      </c>
      <c r="AH14">
        <f t="shared" si="5"/>
        <v>-6738.0394272869307</v>
      </c>
      <c r="AI14">
        <f t="shared" si="6"/>
        <v>-6748.8206839476588</v>
      </c>
      <c r="AJ14">
        <f t="shared" si="7"/>
        <v>-30.871044172672555</v>
      </c>
      <c r="AK14">
        <f t="shared" si="22"/>
        <v>673.71618065771304</v>
      </c>
      <c r="AL14">
        <f t="shared" si="8"/>
        <v>-6105.9755474626181</v>
      </c>
      <c r="AN14">
        <f t="shared" si="9"/>
        <v>0</v>
      </c>
      <c r="AO14">
        <f t="shared" si="9"/>
        <v>0</v>
      </c>
      <c r="AP14">
        <f t="shared" si="9"/>
        <v>-3.0993536621158357</v>
      </c>
      <c r="AQ14">
        <f t="shared" si="9"/>
        <v>-1937.0253238207972</v>
      </c>
      <c r="AR14">
        <f t="shared" si="9"/>
        <v>-1940.1246774829128</v>
      </c>
      <c r="AS14">
        <f t="shared" si="9"/>
        <v>-8.874687508222971</v>
      </c>
      <c r="AT14">
        <f t="shared" si="9"/>
        <v>193.67730288382674</v>
      </c>
      <c r="AU14">
        <f t="shared" si="9"/>
        <v>-1755.322062107309</v>
      </c>
      <c r="AW14">
        <v>11</v>
      </c>
      <c r="AX14">
        <f>IF(Z14&gt;0, (R14*SUMPRODUCT(K14:$K$98, X14:$X$98)-K14*$AZ$3)/Z14, 0)</f>
        <v>11194.645733973115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10"/>
        <v>0.12000000000000001</v>
      </c>
      <c r="I15" s="5">
        <f t="shared" si="11"/>
        <v>1.1200000000000001</v>
      </c>
      <c r="J15">
        <f t="shared" si="12"/>
        <v>0.89285714285714279</v>
      </c>
      <c r="K15">
        <f t="shared" si="20"/>
        <v>0.25667509294538904</v>
      </c>
      <c r="L15" s="2">
        <v>12</v>
      </c>
      <c r="M15" s="6">
        <v>4.0049999999999999E-3</v>
      </c>
      <c r="Q15" s="4">
        <f t="shared" si="21"/>
        <v>12.5</v>
      </c>
      <c r="R15">
        <f t="shared" si="0"/>
        <v>2000000</v>
      </c>
      <c r="S15">
        <f t="shared" si="1"/>
        <v>11336.806226099561</v>
      </c>
      <c r="U15">
        <f t="shared" si="13"/>
        <v>4.0049999999999999E-3</v>
      </c>
      <c r="V15">
        <f t="shared" si="14"/>
        <v>0.01</v>
      </c>
      <c r="W15">
        <f t="shared" si="15"/>
        <v>0.86250053285827533</v>
      </c>
      <c r="X15">
        <f t="shared" si="16"/>
        <v>3.4543146340973926E-3</v>
      </c>
      <c r="Y15">
        <f t="shared" si="17"/>
        <v>8.6250053285827528E-3</v>
      </c>
      <c r="Z15">
        <f t="shared" si="18"/>
        <v>0.85042121289559514</v>
      </c>
      <c r="AB15">
        <f t="shared" si="19"/>
        <v>9655.3879107114299</v>
      </c>
      <c r="AC15">
        <f t="shared" si="2"/>
        <v>9641.0605011619227</v>
      </c>
      <c r="AE15">
        <f t="shared" si="3"/>
        <v>0</v>
      </c>
      <c r="AF15">
        <f t="shared" si="4"/>
        <v>0</v>
      </c>
      <c r="AG15">
        <f t="shared" si="4"/>
        <v>-10.63026516119494</v>
      </c>
      <c r="AH15">
        <f t="shared" si="5"/>
        <v>-6908.6292681947853</v>
      </c>
      <c r="AI15">
        <f t="shared" si="6"/>
        <v>-6919.2595333559802</v>
      </c>
      <c r="AJ15">
        <f t="shared" si="7"/>
        <v>14.327409549507138</v>
      </c>
      <c r="AK15">
        <f t="shared" si="22"/>
        <v>675.87715374980019</v>
      </c>
      <c r="AL15">
        <f t="shared" si="8"/>
        <v>-6229.0549700566726</v>
      </c>
      <c r="AN15">
        <f t="shared" si="9"/>
        <v>0</v>
      </c>
      <c r="AO15">
        <f t="shared" si="9"/>
        <v>0</v>
      </c>
      <c r="AP15">
        <f t="shared" si="9"/>
        <v>-2.7285242982838422</v>
      </c>
      <c r="AQ15">
        <f t="shared" si="9"/>
        <v>-1773.2730595391315</v>
      </c>
      <c r="AR15">
        <f t="shared" si="9"/>
        <v>-1776.0015838374154</v>
      </c>
      <c r="AS15">
        <f t="shared" si="9"/>
        <v>3.6774891777863989</v>
      </c>
      <c r="AT15">
        <f t="shared" si="9"/>
        <v>173.48083125839497</v>
      </c>
      <c r="AU15">
        <f t="shared" si="9"/>
        <v>-1598.843263401234</v>
      </c>
      <c r="AW15">
        <v>12</v>
      </c>
      <c r="AX15">
        <f>IF(Z15&gt;0, (R15*SUMPRODUCT(K15:$K$98, X15:$X$98)-K15*$AZ$3)/Z15, 0)</f>
        <v>11336.806226099561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10"/>
        <v>0.12000000000000001</v>
      </c>
      <c r="I16" s="5">
        <f t="shared" si="11"/>
        <v>1.1200000000000001</v>
      </c>
      <c r="J16">
        <f t="shared" si="12"/>
        <v>0.89285714285714279</v>
      </c>
      <c r="K16">
        <f t="shared" si="20"/>
        <v>0.22917419012981163</v>
      </c>
      <c r="L16" s="2">
        <v>13</v>
      </c>
      <c r="M16" s="6">
        <v>4.1640000000000002E-3</v>
      </c>
      <c r="Q16" s="4">
        <f t="shared" si="21"/>
        <v>12.5</v>
      </c>
      <c r="R16">
        <f t="shared" si="0"/>
        <v>2000000</v>
      </c>
      <c r="S16">
        <f t="shared" si="1"/>
        <v>11432.201970162077</v>
      </c>
      <c r="U16">
        <f t="shared" si="13"/>
        <v>4.1640000000000002E-3</v>
      </c>
      <c r="V16">
        <f t="shared" si="14"/>
        <v>0.01</v>
      </c>
      <c r="W16">
        <f t="shared" si="15"/>
        <v>0.85042121289559514</v>
      </c>
      <c r="X16">
        <f t="shared" si="16"/>
        <v>3.5411539304972582E-3</v>
      </c>
      <c r="Y16">
        <f t="shared" si="17"/>
        <v>8.5042121289559524E-3</v>
      </c>
      <c r="Z16">
        <f t="shared" si="18"/>
        <v>0.83837584683614197</v>
      </c>
      <c r="AB16">
        <f t="shared" si="19"/>
        <v>9641.0605011619227</v>
      </c>
      <c r="AC16">
        <f t="shared" si="2"/>
        <v>9584.4820079364417</v>
      </c>
      <c r="AE16">
        <f t="shared" si="3"/>
        <v>0</v>
      </c>
      <c r="AF16">
        <f t="shared" si="4"/>
        <v>0</v>
      </c>
      <c r="AG16">
        <f t="shared" si="4"/>
        <v>-10.479698085451775</v>
      </c>
      <c r="AH16">
        <f t="shared" si="5"/>
        <v>-7082.3078609945169</v>
      </c>
      <c r="AI16">
        <f t="shared" si="6"/>
        <v>-7092.7875590799686</v>
      </c>
      <c r="AJ16">
        <f t="shared" si="7"/>
        <v>56.578493225480997</v>
      </c>
      <c r="AK16">
        <f t="shared" si="22"/>
        <v>674.87423508133463</v>
      </c>
      <c r="AL16">
        <f t="shared" si="8"/>
        <v>-6361.334830773153</v>
      </c>
      <c r="AN16">
        <f t="shared" si="9"/>
        <v>0</v>
      </c>
      <c r="AO16">
        <f t="shared" si="9"/>
        <v>0</v>
      </c>
      <c r="AP16">
        <f t="shared" si="9"/>
        <v>-2.4016763215383481</v>
      </c>
      <c r="AQ16">
        <f t="shared" si="9"/>
        <v>-1623.082168293417</v>
      </c>
      <c r="AR16">
        <f t="shared" si="9"/>
        <v>-1625.4838446149554</v>
      </c>
      <c r="AS16">
        <f t="shared" si="9"/>
        <v>12.966330363714642</v>
      </c>
      <c r="AT16">
        <f t="shared" si="9"/>
        <v>154.66375626424099</v>
      </c>
      <c r="AU16">
        <f t="shared" si="9"/>
        <v>-1457.8537579869997</v>
      </c>
      <c r="AW16">
        <v>13</v>
      </c>
      <c r="AX16">
        <f>IF(Z16&gt;0, (R16*SUMPRODUCT(K16:$K$98, X16:$X$98)-K16*$AZ$3)/Z16, 0)</f>
        <v>11432.201970162077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10"/>
        <v>0.12000000000000001</v>
      </c>
      <c r="I17" s="5">
        <f t="shared" si="11"/>
        <v>1.1200000000000001</v>
      </c>
      <c r="J17">
        <f t="shared" si="12"/>
        <v>0.89285714285714279</v>
      </c>
      <c r="K17">
        <f t="shared" si="20"/>
        <v>0.20461981261590323</v>
      </c>
      <c r="L17" s="2">
        <v>14</v>
      </c>
      <c r="M17" s="6">
        <v>4.3350000000000003E-3</v>
      </c>
      <c r="Q17" s="4">
        <f t="shared" si="21"/>
        <v>12.5</v>
      </c>
      <c r="R17">
        <f t="shared" si="0"/>
        <v>2000000</v>
      </c>
      <c r="S17">
        <f t="shared" si="1"/>
        <v>11489.1680821393</v>
      </c>
      <c r="U17">
        <f t="shared" si="13"/>
        <v>4.3350000000000003E-3</v>
      </c>
      <c r="V17">
        <f t="shared" si="14"/>
        <v>0.01</v>
      </c>
      <c r="W17">
        <f t="shared" si="15"/>
        <v>0.83837584683614197</v>
      </c>
      <c r="X17">
        <f t="shared" si="16"/>
        <v>3.6343592960346757E-3</v>
      </c>
      <c r="Y17">
        <f t="shared" si="17"/>
        <v>8.3837584683614207E-3</v>
      </c>
      <c r="Z17">
        <f t="shared" si="18"/>
        <v>0.82635772907174587</v>
      </c>
      <c r="AB17">
        <f t="shared" si="19"/>
        <v>9584.4820079364417</v>
      </c>
      <c r="AC17">
        <f t="shared" si="2"/>
        <v>9494.1628452802179</v>
      </c>
      <c r="AE17">
        <f t="shared" si="3"/>
        <v>0</v>
      </c>
      <c r="AF17">
        <f t="shared" si="4"/>
        <v>0</v>
      </c>
      <c r="AG17">
        <f t="shared" si="4"/>
        <v>-10.329471613396823</v>
      </c>
      <c r="AH17">
        <f t="shared" si="5"/>
        <v>-7268.718592069351</v>
      </c>
      <c r="AI17">
        <f t="shared" si="6"/>
        <v>-7279.0480636827479</v>
      </c>
      <c r="AJ17">
        <f t="shared" si="7"/>
        <v>90.319162656223853</v>
      </c>
      <c r="AK17">
        <f t="shared" si="22"/>
        <v>670.91374055555093</v>
      </c>
      <c r="AL17">
        <f t="shared" si="8"/>
        <v>-6517.8151604709728</v>
      </c>
      <c r="AN17">
        <f t="shared" si="9"/>
        <v>0</v>
      </c>
      <c r="AO17">
        <f t="shared" si="9"/>
        <v>0</v>
      </c>
      <c r="AP17">
        <f t="shared" si="9"/>
        <v>-2.1136145459545497</v>
      </c>
      <c r="AQ17">
        <f t="shared" si="9"/>
        <v>-1487.3238362669626</v>
      </c>
      <c r="AR17">
        <f t="shared" si="9"/>
        <v>-1489.4374508129172</v>
      </c>
      <c r="AS17">
        <f t="shared" si="9"/>
        <v>18.481090138341809</v>
      </c>
      <c r="AT17">
        <f t="shared" si="9"/>
        <v>137.28224387391154</v>
      </c>
      <c r="AU17">
        <f t="shared" si="9"/>
        <v>-1333.6741168006638</v>
      </c>
      <c r="AW17">
        <v>14</v>
      </c>
      <c r="AX17">
        <f>IF(Z17&gt;0, (R17*SUMPRODUCT(K17:$K$98, X17:$X$98)-K17*$AZ$3)/Z17, 0)</f>
        <v>11489.1680821393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10"/>
        <v>0.12000000000000001</v>
      </c>
      <c r="I18" s="5">
        <f t="shared" si="11"/>
        <v>1.1200000000000001</v>
      </c>
      <c r="J18">
        <f t="shared" si="12"/>
        <v>0.89285714285714279</v>
      </c>
      <c r="K18">
        <f t="shared" si="20"/>
        <v>0.1826962612641993</v>
      </c>
      <c r="L18" s="2">
        <v>15</v>
      </c>
      <c r="M18" s="6">
        <v>4.522E-3</v>
      </c>
      <c r="Q18" s="4">
        <f t="shared" si="21"/>
        <v>12.5</v>
      </c>
      <c r="R18">
        <f t="shared" si="0"/>
        <v>2000000</v>
      </c>
      <c r="S18">
        <f t="shared" si="1"/>
        <v>11512.60839882363</v>
      </c>
      <c r="U18">
        <f t="shared" si="13"/>
        <v>4.522E-3</v>
      </c>
      <c r="V18">
        <f t="shared" si="14"/>
        <v>0.01</v>
      </c>
      <c r="W18">
        <f t="shared" si="15"/>
        <v>0.82635772907174587</v>
      </c>
      <c r="X18">
        <f t="shared" si="16"/>
        <v>3.7367896508624346E-3</v>
      </c>
      <c r="Y18">
        <f t="shared" si="17"/>
        <v>8.2635772907174582E-3</v>
      </c>
      <c r="Z18">
        <f t="shared" si="18"/>
        <v>0.81435736213016596</v>
      </c>
      <c r="AB18">
        <f t="shared" si="19"/>
        <v>9494.1628452802179</v>
      </c>
      <c r="AC18">
        <f t="shared" si="2"/>
        <v>9375.3774069036044</v>
      </c>
      <c r="AE18">
        <f t="shared" si="3"/>
        <v>0</v>
      </c>
      <c r="AF18">
        <f t="shared" si="4"/>
        <v>0</v>
      </c>
      <c r="AG18">
        <f t="shared" si="4"/>
        <v>-10.179467026627075</v>
      </c>
      <c r="AH18">
        <f t="shared" si="5"/>
        <v>-7473.5793017248689</v>
      </c>
      <c r="AI18">
        <f t="shared" si="6"/>
        <v>-7483.7587687514961</v>
      </c>
      <c r="AJ18">
        <f t="shared" si="7"/>
        <v>118.78543837661346</v>
      </c>
      <c r="AK18">
        <f t="shared" si="22"/>
        <v>664.59139916961533</v>
      </c>
      <c r="AL18">
        <f t="shared" si="8"/>
        <v>-6700.3819312052674</v>
      </c>
      <c r="AN18">
        <f t="shared" si="9"/>
        <v>0</v>
      </c>
      <c r="AO18">
        <f t="shared" si="9"/>
        <v>0</v>
      </c>
      <c r="AP18">
        <f t="shared" si="9"/>
        <v>-1.8597505674269621</v>
      </c>
      <c r="AQ18">
        <f t="shared" si="9"/>
        <v>-1365.3949966866387</v>
      </c>
      <c r="AR18">
        <f t="shared" si="9"/>
        <v>-1367.2547472540657</v>
      </c>
      <c r="AS18">
        <f t="shared" si="9"/>
        <v>21.70165548403622</v>
      </c>
      <c r="AT18">
        <f t="shared" si="9"/>
        <v>121.4183638966318</v>
      </c>
      <c r="AU18">
        <f t="shared" si="9"/>
        <v>-1224.1347278733979</v>
      </c>
      <c r="AW18">
        <v>15</v>
      </c>
      <c r="AX18">
        <f>IF(Z18&gt;0, (R18*SUMPRODUCT(K18:$K$98, X18:$X$98)-K18*$AZ$3)/Z18, 0)</f>
        <v>11512.60839882363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10"/>
        <v>0.12000000000000001</v>
      </c>
      <c r="I19" s="5">
        <f t="shared" si="11"/>
        <v>1.1200000000000001</v>
      </c>
      <c r="J19">
        <f t="shared" si="12"/>
        <v>0.89285714285714279</v>
      </c>
      <c r="K19">
        <f t="shared" si="20"/>
        <v>0.16312166184303509</v>
      </c>
      <c r="L19" s="2">
        <v>16</v>
      </c>
      <c r="M19" s="6">
        <v>4.7470000000000004E-3</v>
      </c>
      <c r="Q19" s="4">
        <f t="shared" si="21"/>
        <v>12.5</v>
      </c>
      <c r="R19">
        <f t="shared" si="0"/>
        <v>2000000</v>
      </c>
      <c r="S19">
        <f t="shared" si="1"/>
        <v>11506.093741824247</v>
      </c>
      <c r="U19">
        <f t="shared" si="13"/>
        <v>4.7470000000000004E-3</v>
      </c>
      <c r="V19">
        <f t="shared" si="14"/>
        <v>0.01</v>
      </c>
      <c r="W19">
        <f t="shared" si="15"/>
        <v>0.81435736213016596</v>
      </c>
      <c r="X19">
        <f t="shared" si="16"/>
        <v>3.8657543980318981E-3</v>
      </c>
      <c r="Y19">
        <f t="shared" si="17"/>
        <v>8.1435736213016606E-3</v>
      </c>
      <c r="Z19">
        <f t="shared" si="18"/>
        <v>0.80234803411083233</v>
      </c>
      <c r="AB19">
        <f t="shared" si="19"/>
        <v>9375.3774069036044</v>
      </c>
      <c r="AC19">
        <f t="shared" si="2"/>
        <v>9231.8916940476356</v>
      </c>
      <c r="AE19">
        <f t="shared" si="3"/>
        <v>0</v>
      </c>
      <c r="AF19">
        <f t="shared" si="4"/>
        <v>0</v>
      </c>
      <c r="AG19">
        <f t="shared" si="4"/>
        <v>-10.029350426385404</v>
      </c>
      <c r="AH19">
        <f t="shared" si="5"/>
        <v>-7731.5087960637966</v>
      </c>
      <c r="AI19">
        <f t="shared" si="6"/>
        <v>-7741.538146490182</v>
      </c>
      <c r="AJ19">
        <f t="shared" si="7"/>
        <v>143.48571285596881</v>
      </c>
      <c r="AK19">
        <f t="shared" si="22"/>
        <v>656.27641848325243</v>
      </c>
      <c r="AL19">
        <f t="shared" si="8"/>
        <v>-6941.776015150961</v>
      </c>
      <c r="AN19">
        <f t="shared" si="9"/>
        <v>0</v>
      </c>
      <c r="AO19">
        <f t="shared" si="9"/>
        <v>0</v>
      </c>
      <c r="AP19">
        <f t="shared" si="9"/>
        <v>-1.6360043087581397</v>
      </c>
      <c r="AQ19">
        <f t="shared" si="9"/>
        <v>-1261.1765633679699</v>
      </c>
      <c r="AR19">
        <f t="shared" si="9"/>
        <v>-1262.8125676767281</v>
      </c>
      <c r="AS19">
        <f t="shared" si="9"/>
        <v>23.405627931798175</v>
      </c>
      <c r="AT19">
        <f t="shared" si="9"/>
        <v>107.05290001138329</v>
      </c>
      <c r="AU19">
        <f t="shared" si="9"/>
        <v>-1132.3540397335466</v>
      </c>
      <c r="AW19">
        <v>16</v>
      </c>
      <c r="AX19">
        <f>IF(Z19&gt;0, (R19*SUMPRODUCT(K19:$K$98, X19:$X$98)-K19*$AZ$3)/Z19, 0)</f>
        <v>11506.093741824247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10"/>
        <v>0.12000000000000001</v>
      </c>
      <c r="I20" s="5">
        <f t="shared" si="11"/>
        <v>1.1200000000000001</v>
      </c>
      <c r="J20">
        <f t="shared" si="12"/>
        <v>0.89285714285714279</v>
      </c>
      <c r="K20">
        <f t="shared" si="20"/>
        <v>0.14564434093128131</v>
      </c>
      <c r="L20" s="2">
        <v>17</v>
      </c>
      <c r="M20" s="6">
        <v>4.9870000000000001E-3</v>
      </c>
      <c r="Q20" s="4">
        <f t="shared" si="21"/>
        <v>12.5</v>
      </c>
      <c r="R20">
        <f t="shared" si="0"/>
        <v>2000000</v>
      </c>
      <c r="S20">
        <f t="shared" si="1"/>
        <v>11465.821902682135</v>
      </c>
      <c r="U20">
        <f t="shared" si="13"/>
        <v>4.9870000000000001E-3</v>
      </c>
      <c r="V20">
        <f t="shared" si="14"/>
        <v>0.01</v>
      </c>
      <c r="W20">
        <f t="shared" si="15"/>
        <v>0.80234803411083233</v>
      </c>
      <c r="X20">
        <f t="shared" si="16"/>
        <v>4.0013096461107211E-3</v>
      </c>
      <c r="Y20">
        <f t="shared" si="17"/>
        <v>8.0234803411083234E-3</v>
      </c>
      <c r="Z20">
        <f t="shared" si="18"/>
        <v>0.79032324412361332</v>
      </c>
      <c r="AB20">
        <f t="shared" si="19"/>
        <v>9231.8916940476356</v>
      </c>
      <c r="AC20">
        <f t="shared" si="2"/>
        <v>9061.7055626713263</v>
      </c>
      <c r="AE20">
        <f t="shared" si="3"/>
        <v>0</v>
      </c>
      <c r="AF20">
        <f t="shared" si="4"/>
        <v>0</v>
      </c>
      <c r="AG20">
        <f t="shared" si="4"/>
        <v>-9.8790405515451667</v>
      </c>
      <c r="AH20">
        <f t="shared" si="5"/>
        <v>-8002.6192922214423</v>
      </c>
      <c r="AI20">
        <f t="shared" si="6"/>
        <v>-8012.4983327729879</v>
      </c>
      <c r="AJ20">
        <f t="shared" si="7"/>
        <v>170.18613137630928</v>
      </c>
      <c r="AK20">
        <f t="shared" si="22"/>
        <v>646.23241858333461</v>
      </c>
      <c r="AL20">
        <f t="shared" si="8"/>
        <v>-7196.0797828133436</v>
      </c>
      <c r="AN20">
        <f t="shared" si="9"/>
        <v>0</v>
      </c>
      <c r="AO20">
        <f t="shared" si="9"/>
        <v>0</v>
      </c>
      <c r="AP20">
        <f t="shared" si="9"/>
        <v>-1.4388263501631977</v>
      </c>
      <c r="AQ20">
        <f t="shared" si="9"/>
        <v>-1165.5362125395488</v>
      </c>
      <c r="AR20">
        <f t="shared" si="9"/>
        <v>-1166.9750388897121</v>
      </c>
      <c r="AS20">
        <f t="shared" si="9"/>
        <v>24.786646939947019</v>
      </c>
      <c r="AT20">
        <f t="shared" si="9"/>
        <v>94.120094692997682</v>
      </c>
      <c r="AU20">
        <f t="shared" si="9"/>
        <v>-1048.0682972567674</v>
      </c>
      <c r="AW20">
        <v>17</v>
      </c>
      <c r="AX20">
        <f>IF(Z20&gt;0, (R20*SUMPRODUCT(K20:$K$98, X20:$X$98)-K20*$AZ$3)/Z20, 0)</f>
        <v>11465.821902682135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10"/>
        <v>0.12000000000000001</v>
      </c>
      <c r="I21" s="5">
        <f t="shared" si="11"/>
        <v>1.1200000000000001</v>
      </c>
      <c r="J21">
        <f t="shared" si="12"/>
        <v>0.89285714285714279</v>
      </c>
      <c r="K21">
        <f t="shared" si="20"/>
        <v>0.13003959011721544</v>
      </c>
      <c r="L21" s="2">
        <v>18</v>
      </c>
      <c r="M21" s="6">
        <v>5.2249999999999996E-3</v>
      </c>
      <c r="Q21" s="4">
        <f t="shared" si="21"/>
        <v>12.5</v>
      </c>
      <c r="R21">
        <f t="shared" si="0"/>
        <v>2000000</v>
      </c>
      <c r="S21">
        <f t="shared" si="1"/>
        <v>11397.116014124826</v>
      </c>
      <c r="U21">
        <f t="shared" si="13"/>
        <v>5.2249999999999996E-3</v>
      </c>
      <c r="V21">
        <f t="shared" si="14"/>
        <v>0.01</v>
      </c>
      <c r="W21">
        <f t="shared" si="15"/>
        <v>0.79032324412361332</v>
      </c>
      <c r="X21">
        <f t="shared" si="16"/>
        <v>4.129438950545879E-3</v>
      </c>
      <c r="Y21">
        <f t="shared" si="17"/>
        <v>7.9032324412361341E-3</v>
      </c>
      <c r="Z21">
        <f t="shared" si="18"/>
        <v>0.77829057273183133</v>
      </c>
      <c r="AB21">
        <f t="shared" si="19"/>
        <v>9061.7055626713263</v>
      </c>
      <c r="AC21">
        <f t="shared" si="2"/>
        <v>8870.2679501243365</v>
      </c>
      <c r="AE21">
        <f t="shared" si="3"/>
        <v>0</v>
      </c>
      <c r="AF21">
        <f t="shared" si="4"/>
        <v>0</v>
      </c>
      <c r="AG21">
        <f t="shared" si="4"/>
        <v>-9.7286321591478924</v>
      </c>
      <c r="AH21">
        <f t="shared" si="5"/>
        <v>-8258.8779010917588</v>
      </c>
      <c r="AI21">
        <f t="shared" si="6"/>
        <v>-8268.6065332509061</v>
      </c>
      <c r="AJ21">
        <f t="shared" si="7"/>
        <v>191.43761254698984</v>
      </c>
      <c r="AK21">
        <f t="shared" si="22"/>
        <v>634.31938938699295</v>
      </c>
      <c r="AL21">
        <f t="shared" si="8"/>
        <v>-7442.8495313169233</v>
      </c>
      <c r="AN21">
        <f t="shared" si="9"/>
        <v>0</v>
      </c>
      <c r="AO21">
        <f t="shared" si="9"/>
        <v>0</v>
      </c>
      <c r="AP21">
        <f t="shared" si="9"/>
        <v>-1.2651073383767526</v>
      </c>
      <c r="AQ21">
        <f t="shared" si="9"/>
        <v>-1073.9810970861008</v>
      </c>
      <c r="AR21">
        <f t="shared" si="9"/>
        <v>-1075.2462044244776</v>
      </c>
      <c r="AS21">
        <f t="shared" si="9"/>
        <v>24.894468668628861</v>
      </c>
      <c r="AT21">
        <f t="shared" si="9"/>
        <v>82.486633399286944</v>
      </c>
      <c r="AU21">
        <f t="shared" si="9"/>
        <v>-967.86510235656181</v>
      </c>
      <c r="AW21">
        <v>18</v>
      </c>
      <c r="AX21">
        <f>IF(Z21&gt;0, (R21*SUMPRODUCT(K21:$K$98, X21:$X$98)-K21*$AZ$3)/Z21, 0)</f>
        <v>11397.116014124826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10"/>
        <v>0.12000000000000001</v>
      </c>
      <c r="I22" s="5">
        <f t="shared" si="11"/>
        <v>1.1200000000000001</v>
      </c>
      <c r="J22">
        <f t="shared" si="12"/>
        <v>0.89285714285714279</v>
      </c>
      <c r="K22">
        <f t="shared" si="20"/>
        <v>0.11610677689037092</v>
      </c>
      <c r="L22" s="2">
        <v>19</v>
      </c>
      <c r="M22" s="6">
        <v>5.4879999999999998E-3</v>
      </c>
      <c r="Q22" s="4">
        <f t="shared" si="21"/>
        <v>12.5</v>
      </c>
      <c r="R22">
        <f t="shared" si="0"/>
        <v>2000000</v>
      </c>
      <c r="S22">
        <f t="shared" si="1"/>
        <v>11309.848568338975</v>
      </c>
      <c r="U22">
        <f t="shared" si="13"/>
        <v>5.4879999999999998E-3</v>
      </c>
      <c r="V22">
        <f t="shared" si="14"/>
        <v>0.01</v>
      </c>
      <c r="W22">
        <f t="shared" si="15"/>
        <v>0.77829057273183133</v>
      </c>
      <c r="X22">
        <f t="shared" si="16"/>
        <v>4.27125866315229E-3</v>
      </c>
      <c r="Y22">
        <f t="shared" si="17"/>
        <v>7.7829057273183138E-3</v>
      </c>
      <c r="Z22">
        <f t="shared" si="18"/>
        <v>0.76623640834136075</v>
      </c>
      <c r="AB22">
        <f t="shared" si="19"/>
        <v>8870.2679501243365</v>
      </c>
      <c r="AC22">
        <f t="shared" si="2"/>
        <v>8666.0177458887374</v>
      </c>
      <c r="AE22">
        <f t="shared" si="3"/>
        <v>0</v>
      </c>
      <c r="AF22">
        <f t="shared" si="4"/>
        <v>0</v>
      </c>
      <c r="AG22">
        <f t="shared" si="4"/>
        <v>-9.5779551042670086</v>
      </c>
      <c r="AH22">
        <f t="shared" si="5"/>
        <v>-8542.5173263045799</v>
      </c>
      <c r="AI22">
        <f t="shared" si="6"/>
        <v>-8552.0952814088469</v>
      </c>
      <c r="AJ22">
        <f t="shared" si="7"/>
        <v>204.25020423559909</v>
      </c>
      <c r="AK22">
        <f t="shared" si="22"/>
        <v>620.91875650870361</v>
      </c>
      <c r="AL22">
        <f t="shared" si="8"/>
        <v>-7726.9263206645446</v>
      </c>
      <c r="AN22">
        <f t="shared" si="9"/>
        <v>0</v>
      </c>
      <c r="AO22">
        <f t="shared" si="9"/>
        <v>0</v>
      </c>
      <c r="AP22">
        <f t="shared" si="9"/>
        <v>-1.112065496357119</v>
      </c>
      <c r="AQ22">
        <f t="shared" si="9"/>
        <v>-991.84415328737384</v>
      </c>
      <c r="AR22">
        <f t="shared" si="9"/>
        <v>-992.95621878373095</v>
      </c>
      <c r="AS22">
        <f t="shared" si="9"/>
        <v>23.714832892995396</v>
      </c>
      <c r="AT22">
        <f t="shared" si="9"/>
        <v>72.092875529002598</v>
      </c>
      <c r="AU22">
        <f t="shared" si="9"/>
        <v>-897.14851036173297</v>
      </c>
      <c r="AW22">
        <v>19</v>
      </c>
      <c r="AX22">
        <f>IF(Z22&gt;0, (R22*SUMPRODUCT(K22:$K$98, X22:$X$98)-K22*$AZ$3)/Z22, 0)</f>
        <v>11309.848568338975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10"/>
        <v>0.12000000000000001</v>
      </c>
      <c r="I23" s="5">
        <f t="shared" si="11"/>
        <v>1.1200000000000001</v>
      </c>
      <c r="J23">
        <f t="shared" si="12"/>
        <v>0.89285714285714279</v>
      </c>
      <c r="K23">
        <f t="shared" si="20"/>
        <v>0.10366676508068833</v>
      </c>
      <c r="L23" s="2">
        <v>20</v>
      </c>
      <c r="M23" s="6">
        <v>5.7670000000000004E-3</v>
      </c>
      <c r="Q23" s="4">
        <f t="shared" si="21"/>
        <v>12.5</v>
      </c>
      <c r="R23">
        <f t="shared" si="0"/>
        <v>2000000</v>
      </c>
      <c r="S23">
        <f t="shared" si="1"/>
        <v>11205.544287561363</v>
      </c>
      <c r="U23">
        <f t="shared" si="13"/>
        <v>5.7670000000000004E-3</v>
      </c>
      <c r="V23">
        <f t="shared" si="14"/>
        <v>0.01</v>
      </c>
      <c r="W23">
        <f t="shared" si="15"/>
        <v>0.76623640834136075</v>
      </c>
      <c r="X23">
        <f t="shared" si="16"/>
        <v>4.4188853669046282E-3</v>
      </c>
      <c r="Y23">
        <f t="shared" si="17"/>
        <v>7.6623640834136081E-3</v>
      </c>
      <c r="Z23">
        <f t="shared" si="18"/>
        <v>0.75415515889104257</v>
      </c>
      <c r="AB23">
        <f t="shared" si="19"/>
        <v>8666.0177458887374</v>
      </c>
      <c r="AC23">
        <f t="shared" si="2"/>
        <v>8450.7190326464533</v>
      </c>
      <c r="AE23">
        <f t="shared" si="3"/>
        <v>0</v>
      </c>
      <c r="AF23">
        <f t="shared" si="4"/>
        <v>0</v>
      </c>
      <c r="AG23">
        <f t="shared" si="4"/>
        <v>-9.426939486138032</v>
      </c>
      <c r="AH23">
        <f t="shared" si="5"/>
        <v>-8837.7707338092569</v>
      </c>
      <c r="AI23">
        <f t="shared" si="6"/>
        <v>-8847.1976732953954</v>
      </c>
      <c r="AJ23">
        <f t="shared" si="7"/>
        <v>215.29871324228407</v>
      </c>
      <c r="AK23">
        <f t="shared" si="22"/>
        <v>606.62124221221165</v>
      </c>
      <c r="AL23">
        <f t="shared" si="8"/>
        <v>-8025.2777178408996</v>
      </c>
      <c r="AN23">
        <f t="shared" si="9"/>
        <v>0</v>
      </c>
      <c r="AO23">
        <f t="shared" si="9"/>
        <v>0</v>
      </c>
      <c r="AP23">
        <f t="shared" si="9"/>
        <v>-0.97726032113933603</v>
      </c>
      <c r="AQ23">
        <f t="shared" si="9"/>
        <v>-916.18310249878675</v>
      </c>
      <c r="AR23">
        <f t="shared" si="9"/>
        <v>-917.16036281992604</v>
      </c>
      <c r="AS23">
        <f t="shared" si="9"/>
        <v>22.319321127862342</v>
      </c>
      <c r="AT23">
        <f t="shared" si="9"/>
        <v>62.886461809368676</v>
      </c>
      <c r="AU23">
        <f t="shared" si="9"/>
        <v>-831.95457988269504</v>
      </c>
      <c r="AW23">
        <v>20</v>
      </c>
      <c r="AX23">
        <f>IF(Z23&gt;0, (R23*SUMPRODUCT(K23:$K$98, X23:$X$98)-K23*$AZ$3)/Z23, 0)</f>
        <v>11205.544287561363</v>
      </c>
    </row>
    <row r="24" spans="5:50" x14ac:dyDescent="0.25">
      <c r="E24">
        <v>2024</v>
      </c>
      <c r="F24" s="5">
        <f>EconomicRates!C64</f>
        <v>3.5571999999999999E-2</v>
      </c>
      <c r="G24" s="5">
        <f>EconomicRates!D64</f>
        <v>7.0000000000000007E-2</v>
      </c>
      <c r="H24" s="5">
        <f t="shared" si="10"/>
        <v>0.12000000000000001</v>
      </c>
      <c r="I24" s="5">
        <f t="shared" si="11"/>
        <v>1.1200000000000001</v>
      </c>
      <c r="J24">
        <f t="shared" si="12"/>
        <v>0.89285714285714279</v>
      </c>
      <c r="K24">
        <f t="shared" si="20"/>
        <v>9.2559611679185999E-2</v>
      </c>
      <c r="L24" s="2">
        <v>21</v>
      </c>
      <c r="M24" s="6">
        <v>6.0780000000000001E-3</v>
      </c>
      <c r="Q24" s="4">
        <f t="shared" si="21"/>
        <v>12.5</v>
      </c>
      <c r="R24">
        <f t="shared" si="0"/>
        <v>2000000</v>
      </c>
      <c r="S24">
        <f t="shared" si="1"/>
        <v>11088.341052770729</v>
      </c>
      <c r="U24">
        <f t="shared" si="13"/>
        <v>6.0780000000000001E-3</v>
      </c>
      <c r="V24">
        <f t="shared" si="14"/>
        <v>0.01</v>
      </c>
      <c r="W24">
        <f t="shared" si="15"/>
        <v>0.75415515889104257</v>
      </c>
      <c r="X24">
        <f t="shared" si="16"/>
        <v>4.5837550557397567E-3</v>
      </c>
      <c r="Y24">
        <f t="shared" si="17"/>
        <v>7.5415515889104261E-3</v>
      </c>
      <c r="Z24">
        <f t="shared" si="18"/>
        <v>0.7420298522463924</v>
      </c>
      <c r="AB24">
        <f t="shared" si="19"/>
        <v>8450.7190326464533</v>
      </c>
      <c r="AC24">
        <f t="shared" si="2"/>
        <v>8227.8800730450712</v>
      </c>
      <c r="AE24">
        <f t="shared" si="3"/>
        <v>0</v>
      </c>
      <c r="AF24">
        <f t="shared" si="4"/>
        <v>0</v>
      </c>
      <c r="AG24">
        <f t="shared" si="4"/>
        <v>-9.2753731530799044</v>
      </c>
      <c r="AH24">
        <f t="shared" si="5"/>
        <v>-9167.5101114795125</v>
      </c>
      <c r="AI24">
        <f t="shared" si="6"/>
        <v>-9176.7854846325918</v>
      </c>
      <c r="AJ24">
        <f t="shared" si="7"/>
        <v>222.83895960138216</v>
      </c>
      <c r="AK24">
        <f t="shared" si="22"/>
        <v>591.55033228525178</v>
      </c>
      <c r="AL24">
        <f t="shared" si="8"/>
        <v>-8362.3961927459586</v>
      </c>
      <c r="AN24">
        <f t="shared" si="9"/>
        <v>0</v>
      </c>
      <c r="AO24">
        <f t="shared" si="9"/>
        <v>0</v>
      </c>
      <c r="AP24">
        <f t="shared" si="9"/>
        <v>-0.858524937228623</v>
      </c>
      <c r="AQ24">
        <f t="shared" si="9"/>
        <v>-848.54117598355481</v>
      </c>
      <c r="AR24">
        <f t="shared" si="9"/>
        <v>-849.3997009207834</v>
      </c>
      <c r="AS24">
        <f t="shared" si="9"/>
        <v>20.625887567697749</v>
      </c>
      <c r="AT24">
        <f t="shared" si="9"/>
        <v>54.753669045016352</v>
      </c>
      <c r="AU24">
        <f t="shared" si="9"/>
        <v>-774.02014430806935</v>
      </c>
      <c r="AW24">
        <v>21</v>
      </c>
      <c r="AX24">
        <f>IF(Z24&gt;0, (R24*SUMPRODUCT(K24:$K$98, X24:$X$98)-K24*$AZ$3)/Z24, 0)</f>
        <v>11088.341052770729</v>
      </c>
    </row>
    <row r="25" spans="5:50" x14ac:dyDescent="0.25">
      <c r="E25">
        <v>2025</v>
      </c>
      <c r="F25" s="5">
        <f>EconomicRates!C65</f>
        <v>3.5571999999999999E-2</v>
      </c>
      <c r="G25" s="5">
        <f>EconomicRates!D65</f>
        <v>7.0000000000000007E-2</v>
      </c>
      <c r="H25" s="5">
        <f t="shared" si="10"/>
        <v>0.12000000000000001</v>
      </c>
      <c r="I25" s="5">
        <f t="shared" si="11"/>
        <v>1.1200000000000001</v>
      </c>
      <c r="J25">
        <f t="shared" si="12"/>
        <v>0.89285714285714279</v>
      </c>
      <c r="K25">
        <f t="shared" si="20"/>
        <v>8.2642510427844637E-2</v>
      </c>
      <c r="L25" s="2">
        <v>22</v>
      </c>
      <c r="M25" s="6">
        <v>6.4359999999999999E-3</v>
      </c>
      <c r="Q25" s="4">
        <f t="shared" si="21"/>
        <v>12.5</v>
      </c>
      <c r="R25">
        <f t="shared" si="0"/>
        <v>2000000</v>
      </c>
      <c r="S25">
        <f t="shared" si="1"/>
        <v>10959.201429127348</v>
      </c>
      <c r="U25">
        <f t="shared" si="13"/>
        <v>6.4359999999999999E-3</v>
      </c>
      <c r="V25">
        <f t="shared" si="14"/>
        <v>0.01</v>
      </c>
      <c r="W25">
        <f t="shared" si="15"/>
        <v>0.7420298522463924</v>
      </c>
      <c r="X25">
        <f t="shared" si="16"/>
        <v>4.7757041290577814E-3</v>
      </c>
      <c r="Y25">
        <f t="shared" si="17"/>
        <v>7.4202985224639242E-3</v>
      </c>
      <c r="Z25">
        <f t="shared" si="18"/>
        <v>0.72983384959487063</v>
      </c>
      <c r="AB25">
        <f t="shared" si="19"/>
        <v>8227.8800730450712</v>
      </c>
      <c r="AC25">
        <f t="shared" si="2"/>
        <v>7998.3961675056198</v>
      </c>
      <c r="AE25">
        <f t="shared" si="3"/>
        <v>0</v>
      </c>
      <c r="AF25">
        <f t="shared" si="4"/>
        <v>0</v>
      </c>
      <c r="AG25">
        <f t="shared" si="4"/>
        <v>-9.1229231199358836</v>
      </c>
      <c r="AH25">
        <f t="shared" si="5"/>
        <v>-9551.4082581155635</v>
      </c>
      <c r="AI25">
        <f t="shared" si="6"/>
        <v>-9560.5311812354994</v>
      </c>
      <c r="AJ25">
        <f t="shared" si="7"/>
        <v>229.48390553945137</v>
      </c>
      <c r="AK25">
        <f t="shared" si="22"/>
        <v>575.95160511315498</v>
      </c>
      <c r="AL25">
        <f t="shared" si="8"/>
        <v>-8755.0956705828939</v>
      </c>
      <c r="AN25">
        <f t="shared" si="9"/>
        <v>0</v>
      </c>
      <c r="AO25">
        <f t="shared" si="9"/>
        <v>0</v>
      </c>
      <c r="AP25">
        <f t="shared" si="9"/>
        <v>-0.75394126907172621</v>
      </c>
      <c r="AQ25">
        <f t="shared" si="9"/>
        <v>-789.35235657191686</v>
      </c>
      <c r="AR25">
        <f t="shared" si="9"/>
        <v>-790.10629784098853</v>
      </c>
      <c r="AS25">
        <f t="shared" si="9"/>
        <v>18.965126056566625</v>
      </c>
      <c r="AT25">
        <f t="shared" si="9"/>
        <v>47.598086531497771</v>
      </c>
      <c r="AU25">
        <f t="shared" si="9"/>
        <v>-723.54308525292424</v>
      </c>
      <c r="AW25">
        <v>22</v>
      </c>
      <c r="AX25">
        <f>IF(Z25&gt;0, (R25*SUMPRODUCT(K25:$K$98, X25:$X$98)-K25*$AZ$3)/Z25, 0)</f>
        <v>10959.201429127348</v>
      </c>
    </row>
    <row r="26" spans="5:50" x14ac:dyDescent="0.25">
      <c r="E26">
        <v>2026</v>
      </c>
      <c r="F26" s="5">
        <f>EconomicRates!C66</f>
        <v>3.5571999999999999E-2</v>
      </c>
      <c r="G26" s="5">
        <f>EconomicRates!D66</f>
        <v>7.0000000000000007E-2</v>
      </c>
      <c r="H26" s="5">
        <f t="shared" si="10"/>
        <v>0.12000000000000001</v>
      </c>
      <c r="I26" s="5">
        <f t="shared" si="11"/>
        <v>1.1200000000000001</v>
      </c>
      <c r="J26">
        <f t="shared" si="12"/>
        <v>0.89285714285714279</v>
      </c>
      <c r="K26">
        <f t="shared" si="20"/>
        <v>7.3787955739146996E-2</v>
      </c>
      <c r="L26" s="2">
        <v>23</v>
      </c>
      <c r="M26" s="6">
        <v>6.8199999999999997E-3</v>
      </c>
      <c r="Q26" s="4">
        <f t="shared" si="21"/>
        <v>12.5</v>
      </c>
      <c r="R26">
        <f t="shared" si="0"/>
        <v>2000000</v>
      </c>
      <c r="S26">
        <f t="shared" si="1"/>
        <v>10816.927743953536</v>
      </c>
      <c r="U26">
        <f t="shared" si="13"/>
        <v>6.8199999999999997E-3</v>
      </c>
      <c r="V26">
        <f t="shared" si="14"/>
        <v>0.01</v>
      </c>
      <c r="W26">
        <f t="shared" si="15"/>
        <v>0.72983384959487063</v>
      </c>
      <c r="X26">
        <f t="shared" si="16"/>
        <v>4.9774668542370178E-3</v>
      </c>
      <c r="Y26">
        <f t="shared" si="17"/>
        <v>7.2983384959487063E-3</v>
      </c>
      <c r="Z26">
        <f t="shared" si="18"/>
        <v>0.71755804424468483</v>
      </c>
      <c r="AB26">
        <f t="shared" si="19"/>
        <v>7998.3961675056198</v>
      </c>
      <c r="AC26">
        <f t="shared" si="2"/>
        <v>7761.7735166873708</v>
      </c>
      <c r="AE26">
        <f t="shared" si="3"/>
        <v>0</v>
      </c>
      <c r="AF26">
        <f t="shared" si="4"/>
        <v>0</v>
      </c>
      <c r="AG26">
        <f t="shared" si="4"/>
        <v>-8.9694755530585599</v>
      </c>
      <c r="AH26">
        <f t="shared" si="5"/>
        <v>-9954.9337084740364</v>
      </c>
      <c r="AI26">
        <f t="shared" si="6"/>
        <v>-9963.9031840270945</v>
      </c>
      <c r="AJ26">
        <f t="shared" si="7"/>
        <v>236.62265081824899</v>
      </c>
      <c r="AK26">
        <f t="shared" si="22"/>
        <v>559.88773172539345</v>
      </c>
      <c r="AL26">
        <f t="shared" si="8"/>
        <v>-9167.3928014834528</v>
      </c>
      <c r="AN26">
        <f t="shared" si="9"/>
        <v>0</v>
      </c>
      <c r="AO26">
        <f t="shared" si="9"/>
        <v>0</v>
      </c>
      <c r="AP26">
        <f t="shared" si="9"/>
        <v>-0.66183926511244606</v>
      </c>
      <c r="AQ26">
        <f t="shared" si="9"/>
        <v>-734.55420786702462</v>
      </c>
      <c r="AR26">
        <f t="shared" si="9"/>
        <v>-735.21604713213708</v>
      </c>
      <c r="AS26">
        <f t="shared" si="9"/>
        <v>17.45990168545659</v>
      </c>
      <c r="AT26">
        <f t="shared" si="9"/>
        <v>41.312971167444736</v>
      </c>
      <c r="AU26">
        <f t="shared" si="9"/>
        <v>-676.44317427923579</v>
      </c>
      <c r="AW26">
        <v>23</v>
      </c>
      <c r="AX26">
        <f>IF(Z26&gt;0, (R26*SUMPRODUCT(K26:$K$98, X26:$X$98)-K26*$AZ$3)/Z26, 0)</f>
        <v>10816.927743953536</v>
      </c>
    </row>
    <row r="27" spans="5:50" x14ac:dyDescent="0.25">
      <c r="E27">
        <v>2027</v>
      </c>
      <c r="F27" s="5">
        <f>EconomicRates!C67</f>
        <v>3.5571999999999999E-2</v>
      </c>
      <c r="G27" s="5">
        <f>EconomicRates!D67</f>
        <v>7.0000000000000007E-2</v>
      </c>
      <c r="H27" s="5">
        <f t="shared" si="10"/>
        <v>0.12000000000000001</v>
      </c>
      <c r="I27" s="5">
        <f t="shared" si="11"/>
        <v>1.1200000000000001</v>
      </c>
      <c r="J27">
        <f t="shared" si="12"/>
        <v>0.89285714285714279</v>
      </c>
      <c r="K27">
        <f t="shared" si="20"/>
        <v>6.5882103338524095E-2</v>
      </c>
      <c r="L27" s="2">
        <v>24</v>
      </c>
      <c r="M27" s="6">
        <v>7.2269999999999999E-3</v>
      </c>
      <c r="Q27" s="4">
        <f t="shared" si="21"/>
        <v>12.5</v>
      </c>
      <c r="R27">
        <f t="shared" si="0"/>
        <v>2000000</v>
      </c>
      <c r="S27">
        <f t="shared" si="1"/>
        <v>10664.724147519812</v>
      </c>
      <c r="U27">
        <f t="shared" si="13"/>
        <v>7.2269999999999999E-3</v>
      </c>
      <c r="V27">
        <f t="shared" si="14"/>
        <v>0.01</v>
      </c>
      <c r="W27">
        <f t="shared" si="15"/>
        <v>0.71755804424468483</v>
      </c>
      <c r="X27">
        <f t="shared" si="16"/>
        <v>5.1857919857563372E-3</v>
      </c>
      <c r="Y27">
        <f t="shared" si="17"/>
        <v>7.1755804424468482E-3</v>
      </c>
      <c r="Z27">
        <f t="shared" si="18"/>
        <v>0.70519667181648171</v>
      </c>
      <c r="AB27">
        <f t="shared" si="19"/>
        <v>7761.7735166873708</v>
      </c>
      <c r="AC27">
        <f t="shared" si="2"/>
        <v>7520.7279746718359</v>
      </c>
      <c r="AE27">
        <f t="shared" si="3"/>
        <v>0</v>
      </c>
      <c r="AF27">
        <f t="shared" si="4"/>
        <v>0</v>
      </c>
      <c r="AG27">
        <f t="shared" si="4"/>
        <v>-8.8149583977060217</v>
      </c>
      <c r="AH27">
        <f t="shared" si="5"/>
        <v>-10371.583971512675</v>
      </c>
      <c r="AI27">
        <f t="shared" si="6"/>
        <v>-10380.398929910381</v>
      </c>
      <c r="AJ27">
        <f t="shared" si="7"/>
        <v>241.04554201553492</v>
      </c>
      <c r="AK27">
        <f t="shared" si="22"/>
        <v>543.32414616811604</v>
      </c>
      <c r="AL27">
        <f t="shared" si="8"/>
        <v>-9596.0292417267319</v>
      </c>
      <c r="AN27">
        <f t="shared" si="9"/>
        <v>0</v>
      </c>
      <c r="AO27">
        <f t="shared" si="9"/>
        <v>0</v>
      </c>
      <c r="AP27">
        <f t="shared" si="9"/>
        <v>-0.58074800008245886</v>
      </c>
      <c r="AQ27">
        <f t="shared" si="9"/>
        <v>-683.30176699537822</v>
      </c>
      <c r="AR27">
        <f t="shared" si="9"/>
        <v>-683.88251499546072</v>
      </c>
      <c r="AS27">
        <f t="shared" si="9"/>
        <v>15.880587308358024</v>
      </c>
      <c r="AT27">
        <f t="shared" si="9"/>
        <v>35.795337544163189</v>
      </c>
      <c r="AU27">
        <f t="shared" si="9"/>
        <v>-632.2065901429396</v>
      </c>
      <c r="AW27">
        <v>24</v>
      </c>
      <c r="AX27">
        <f>IF(Z27&gt;0, (R27*SUMPRODUCT(K27:$K$98, X27:$X$98)-K27*$AZ$3)/Z27, 0)</f>
        <v>10664.724147519812</v>
      </c>
    </row>
    <row r="28" spans="5:50" x14ac:dyDescent="0.25">
      <c r="E28">
        <v>2028</v>
      </c>
      <c r="F28" s="5">
        <f>EconomicRates!C68</f>
        <v>3.5571999999999999E-2</v>
      </c>
      <c r="G28" s="5">
        <f>EconomicRates!D68</f>
        <v>7.0000000000000007E-2</v>
      </c>
      <c r="H28" s="5">
        <f t="shared" si="10"/>
        <v>0.12000000000000001</v>
      </c>
      <c r="I28" s="5">
        <f t="shared" si="11"/>
        <v>1.1200000000000001</v>
      </c>
      <c r="J28">
        <f t="shared" si="12"/>
        <v>0.89285714285714279</v>
      </c>
      <c r="K28">
        <f t="shared" si="20"/>
        <v>5.8823306552253651E-2</v>
      </c>
      <c r="L28" s="2">
        <v>25</v>
      </c>
      <c r="M28" s="6">
        <v>7.6860000000000001E-3</v>
      </c>
      <c r="Q28" s="4">
        <f t="shared" si="21"/>
        <v>12.5</v>
      </c>
      <c r="R28">
        <f t="shared" si="0"/>
        <v>2000000</v>
      </c>
      <c r="S28">
        <f t="shared" si="1"/>
        <v>10506.425394380107</v>
      </c>
      <c r="U28">
        <f t="shared" si="13"/>
        <v>7.6860000000000001E-3</v>
      </c>
      <c r="V28">
        <f t="shared" si="14"/>
        <v>0.01</v>
      </c>
      <c r="W28">
        <f t="shared" si="15"/>
        <v>0.70519667181648171</v>
      </c>
      <c r="X28">
        <f t="shared" si="16"/>
        <v>5.4201416195814789E-3</v>
      </c>
      <c r="Y28">
        <f t="shared" si="17"/>
        <v>7.0519667181648173E-3</v>
      </c>
      <c r="Z28">
        <f t="shared" si="18"/>
        <v>0.69272456347873546</v>
      </c>
      <c r="AB28">
        <f t="shared" si="19"/>
        <v>7520.7279746718359</v>
      </c>
      <c r="AC28">
        <f t="shared" si="2"/>
        <v>7278.0589450438601</v>
      </c>
      <c r="AE28">
        <f t="shared" si="3"/>
        <v>0</v>
      </c>
      <c r="AF28">
        <f t="shared" si="4"/>
        <v>0</v>
      </c>
      <c r="AG28">
        <f t="shared" si="4"/>
        <v>-8.6590570434841929</v>
      </c>
      <c r="AH28">
        <f t="shared" si="5"/>
        <v>-10840.283239162958</v>
      </c>
      <c r="AI28">
        <f t="shared" si="6"/>
        <v>-10848.942296206442</v>
      </c>
      <c r="AJ28">
        <f t="shared" si="7"/>
        <v>242.66902962797576</v>
      </c>
      <c r="AK28">
        <f t="shared" si="22"/>
        <v>526.45095822702854</v>
      </c>
      <c r="AL28">
        <f t="shared" si="8"/>
        <v>-10079.822308351437</v>
      </c>
      <c r="AN28">
        <f t="shared" si="9"/>
        <v>0</v>
      </c>
      <c r="AO28">
        <f t="shared" si="9"/>
        <v>0</v>
      </c>
      <c r="AP28">
        <f t="shared" si="9"/>
        <v>-0.50935436692232183</v>
      </c>
      <c r="AQ28">
        <f t="shared" si="9"/>
        <v>-637.66130409053983</v>
      </c>
      <c r="AR28">
        <f t="shared" si="9"/>
        <v>-638.1706584574622</v>
      </c>
      <c r="AS28">
        <f t="shared" si="9"/>
        <v>14.274594720544343</v>
      </c>
      <c r="AT28">
        <f t="shared" si="9"/>
        <v>30.967586100516183</v>
      </c>
      <c r="AU28">
        <f t="shared" si="9"/>
        <v>-592.92847763640157</v>
      </c>
      <c r="AW28">
        <v>25</v>
      </c>
      <c r="AX28">
        <f>IF(Z28&gt;0, (R28*SUMPRODUCT(K28:$K$98, X28:$X$98)-K28*$AZ$3)/Z28, 0)</f>
        <v>10506.425394380107</v>
      </c>
    </row>
    <row r="29" spans="5:50" x14ac:dyDescent="0.25">
      <c r="E29">
        <v>2029</v>
      </c>
      <c r="F29" s="5">
        <f>EconomicRates!C69</f>
        <v>3.5571999999999999E-2</v>
      </c>
      <c r="G29" s="5">
        <f>EconomicRates!D69</f>
        <v>7.0000000000000007E-2</v>
      </c>
      <c r="H29" s="5">
        <f t="shared" si="10"/>
        <v>0.12000000000000001</v>
      </c>
      <c r="I29" s="5">
        <f t="shared" si="11"/>
        <v>1.1200000000000001</v>
      </c>
      <c r="J29">
        <f t="shared" si="12"/>
        <v>0.89285714285714279</v>
      </c>
      <c r="K29">
        <f t="shared" si="20"/>
        <v>5.2520809421655039E-2</v>
      </c>
      <c r="L29" s="2">
        <v>26</v>
      </c>
      <c r="M29" s="6">
        <v>8.2030000000000002E-3</v>
      </c>
      <c r="Q29" s="4">
        <f t="shared" si="21"/>
        <v>12.5</v>
      </c>
      <c r="R29">
        <f t="shared" si="0"/>
        <v>2000000</v>
      </c>
      <c r="S29">
        <f t="shared" si="1"/>
        <v>10342.105056057373</v>
      </c>
      <c r="U29">
        <f t="shared" si="13"/>
        <v>8.2030000000000002E-3</v>
      </c>
      <c r="V29">
        <f t="shared" si="14"/>
        <v>0.01</v>
      </c>
      <c r="W29">
        <f t="shared" si="15"/>
        <v>0.69272456347873546</v>
      </c>
      <c r="X29">
        <f t="shared" si="16"/>
        <v>5.6824195942160672E-3</v>
      </c>
      <c r="Y29">
        <f t="shared" si="17"/>
        <v>6.9272456347873549E-3</v>
      </c>
      <c r="Z29">
        <f t="shared" si="18"/>
        <v>0.68011489824973204</v>
      </c>
      <c r="AB29">
        <f t="shared" si="19"/>
        <v>7278.0589450438601</v>
      </c>
      <c r="AC29">
        <f t="shared" si="2"/>
        <v>7033.8197278884991</v>
      </c>
      <c r="AE29">
        <f t="shared" si="3"/>
        <v>0</v>
      </c>
      <c r="AF29">
        <f t="shared" si="4"/>
        <v>0</v>
      </c>
      <c r="AG29">
        <f t="shared" si="4"/>
        <v>-8.5014362281216513</v>
      </c>
      <c r="AH29">
        <f t="shared" si="5"/>
        <v>-11364.839188432134</v>
      </c>
      <c r="AI29">
        <f t="shared" si="6"/>
        <v>-11373.340624660255</v>
      </c>
      <c r="AJ29">
        <f t="shared" si="7"/>
        <v>244.23921715536108</v>
      </c>
      <c r="AK29">
        <f t="shared" si="22"/>
        <v>509.46412615307025</v>
      </c>
      <c r="AL29">
        <f t="shared" si="8"/>
        <v>-10619.637281351825</v>
      </c>
      <c r="AN29">
        <f t="shared" si="9"/>
        <v>0</v>
      </c>
      <c r="AO29">
        <f t="shared" si="9"/>
        <v>0</v>
      </c>
      <c r="AP29">
        <f t="shared" si="9"/>
        <v>-0.44650231194753109</v>
      </c>
      <c r="AQ29">
        <f t="shared" si="9"/>
        <v>-596.89055312340076</v>
      </c>
      <c r="AR29">
        <f t="shared" si="9"/>
        <v>-597.33705543534836</v>
      </c>
      <c r="AS29">
        <f t="shared" si="9"/>
        <v>12.82764137751094</v>
      </c>
      <c r="AT29">
        <f t="shared" si="9"/>
        <v>26.757468276855423</v>
      </c>
      <c r="AU29">
        <f t="shared" si="9"/>
        <v>-557.75194578098206</v>
      </c>
      <c r="AW29">
        <v>26</v>
      </c>
      <c r="AX29">
        <f>IF(Z29&gt;0, (R29*SUMPRODUCT(K29:$K$98, X29:$X$98)-K29*$AZ$3)/Z29, 0)</f>
        <v>10342.105056057373</v>
      </c>
    </row>
    <row r="30" spans="5:50" x14ac:dyDescent="0.25">
      <c r="E30">
        <v>2030</v>
      </c>
      <c r="F30" s="5">
        <f>EconomicRates!C70</f>
        <v>3.5571999999999999E-2</v>
      </c>
      <c r="G30" s="5">
        <f>EconomicRates!D70</f>
        <v>7.0000000000000007E-2</v>
      </c>
      <c r="H30" s="5">
        <f t="shared" si="10"/>
        <v>0.12000000000000001</v>
      </c>
      <c r="I30" s="5">
        <f t="shared" si="11"/>
        <v>1.1200000000000001</v>
      </c>
      <c r="J30">
        <f t="shared" si="12"/>
        <v>0.89285714285714279</v>
      </c>
      <c r="K30">
        <f t="shared" si="20"/>
        <v>4.6893579840763422E-2</v>
      </c>
      <c r="L30" s="2">
        <v>27</v>
      </c>
      <c r="M30" s="6">
        <v>8.7950000000000007E-3</v>
      </c>
      <c r="Q30" s="4">
        <f t="shared" si="21"/>
        <v>12.5</v>
      </c>
      <c r="R30">
        <f t="shared" si="0"/>
        <v>2000000</v>
      </c>
      <c r="S30">
        <f t="shared" si="1"/>
        <v>10172.144425846249</v>
      </c>
      <c r="U30">
        <f t="shared" si="13"/>
        <v>8.7950000000000007E-3</v>
      </c>
      <c r="V30">
        <f t="shared" si="14"/>
        <v>0.01</v>
      </c>
      <c r="W30">
        <f t="shared" si="15"/>
        <v>0.68011489824973204</v>
      </c>
      <c r="X30">
        <f t="shared" si="16"/>
        <v>5.9816105301063937E-3</v>
      </c>
      <c r="Y30">
        <f t="shared" si="17"/>
        <v>6.8011489824973204E-3</v>
      </c>
      <c r="Z30">
        <f t="shared" si="18"/>
        <v>0.66733213873712838</v>
      </c>
      <c r="AB30">
        <f t="shared" si="19"/>
        <v>7033.8197278884991</v>
      </c>
      <c r="AC30">
        <f t="shared" si="2"/>
        <v>6788.1988952429356</v>
      </c>
      <c r="AE30">
        <f t="shared" si="3"/>
        <v>0</v>
      </c>
      <c r="AF30">
        <f t="shared" si="4"/>
        <v>0</v>
      </c>
      <c r="AG30">
        <f t="shared" si="4"/>
        <v>-8.3416517342141052</v>
      </c>
      <c r="AH30">
        <f t="shared" si="5"/>
        <v>-11963.221060212787</v>
      </c>
      <c r="AI30">
        <f t="shared" si="6"/>
        <v>-11971.562711947001</v>
      </c>
      <c r="AJ30">
        <f t="shared" si="7"/>
        <v>245.6208326455635</v>
      </c>
      <c r="AK30">
        <f t="shared" si="22"/>
        <v>492.36738095219499</v>
      </c>
      <c r="AL30">
        <f t="shared" si="8"/>
        <v>-11233.574498349242</v>
      </c>
      <c r="AN30">
        <f t="shared" si="9"/>
        <v>0</v>
      </c>
      <c r="AO30">
        <f t="shared" si="9"/>
        <v>0</v>
      </c>
      <c r="AP30">
        <f t="shared" si="9"/>
        <v>-0.39116991160221182</v>
      </c>
      <c r="AQ30">
        <f t="shared" si="9"/>
        <v>-560.99826193979072</v>
      </c>
      <c r="AR30">
        <f t="shared" si="9"/>
        <v>-561.38943185139294</v>
      </c>
      <c r="AS30">
        <f t="shared" si="9"/>
        <v>11.518040126219523</v>
      </c>
      <c r="AT30">
        <f t="shared" si="9"/>
        <v>23.088869089669334</v>
      </c>
      <c r="AU30">
        <f t="shared" si="9"/>
        <v>-526.78252263550405</v>
      </c>
      <c r="AW30">
        <v>27</v>
      </c>
      <c r="AX30">
        <f>IF(Z30&gt;0, (R30*SUMPRODUCT(K30:$K$98, X30:$X$98)-K30*$AZ$3)/Z30, 0)</f>
        <v>10172.144425846249</v>
      </c>
    </row>
    <row r="31" spans="5:50" x14ac:dyDescent="0.25">
      <c r="E31">
        <v>2031</v>
      </c>
      <c r="F31" s="5">
        <f>EconomicRates!C71</f>
        <v>3.5571999999999999E-2</v>
      </c>
      <c r="G31" s="5">
        <f>EconomicRates!D71</f>
        <v>7.0000000000000007E-2</v>
      </c>
      <c r="H31" s="5">
        <f t="shared" si="10"/>
        <v>0.12000000000000001</v>
      </c>
      <c r="I31" s="5">
        <f t="shared" si="11"/>
        <v>1.1200000000000001</v>
      </c>
      <c r="J31">
        <f t="shared" si="12"/>
        <v>0.89285714285714279</v>
      </c>
      <c r="K31">
        <f t="shared" si="20"/>
        <v>4.1869267714967337E-2</v>
      </c>
      <c r="L31" s="2">
        <v>28</v>
      </c>
      <c r="M31" s="6">
        <v>9.4780000000000003E-3</v>
      </c>
      <c r="Q31" s="4">
        <f t="shared" si="21"/>
        <v>12.5</v>
      </c>
      <c r="R31">
        <f t="shared" si="0"/>
        <v>2000000</v>
      </c>
      <c r="S31">
        <f t="shared" si="1"/>
        <v>9996.173022208246</v>
      </c>
      <c r="U31">
        <f t="shared" si="13"/>
        <v>9.4780000000000003E-3</v>
      </c>
      <c r="V31">
        <f t="shared" si="14"/>
        <v>0.01</v>
      </c>
      <c r="W31">
        <f t="shared" si="15"/>
        <v>0.66733213873712838</v>
      </c>
      <c r="X31">
        <f t="shared" si="16"/>
        <v>6.3249740109505032E-3</v>
      </c>
      <c r="Y31">
        <f t="shared" si="17"/>
        <v>6.6733213873712838E-3</v>
      </c>
      <c r="Z31">
        <f t="shared" si="18"/>
        <v>0.65433384333880651</v>
      </c>
      <c r="AB31">
        <f t="shared" si="19"/>
        <v>6788.1988952429356</v>
      </c>
      <c r="AC31">
        <f t="shared" si="2"/>
        <v>6540.8343123012146</v>
      </c>
      <c r="AE31">
        <f t="shared" si="3"/>
        <v>0</v>
      </c>
      <c r="AF31">
        <f t="shared" si="4"/>
        <v>0</v>
      </c>
      <c r="AG31">
        <f t="shared" si="4"/>
        <v>-8.1791730417350816</v>
      </c>
      <c r="AH31">
        <f t="shared" si="5"/>
        <v>-12649.948021901006</v>
      </c>
      <c r="AI31">
        <f t="shared" si="6"/>
        <v>-12658.127194942741</v>
      </c>
      <c r="AJ31">
        <f t="shared" si="7"/>
        <v>247.36458294172098</v>
      </c>
      <c r="AK31">
        <f t="shared" si="22"/>
        <v>475.17392266700551</v>
      </c>
      <c r="AL31">
        <f t="shared" si="8"/>
        <v>-11935.588689334016</v>
      </c>
      <c r="AN31">
        <f t="shared" si="9"/>
        <v>0</v>
      </c>
      <c r="AO31">
        <f t="shared" si="9"/>
        <v>0</v>
      </c>
      <c r="AP31">
        <f t="shared" si="9"/>
        <v>-0.34245598577144987</v>
      </c>
      <c r="AQ31">
        <f t="shared" si="9"/>
        <v>-529.64406030939472</v>
      </c>
      <c r="AR31">
        <f t="shared" si="9"/>
        <v>-529.98651629516621</v>
      </c>
      <c r="AS31">
        <f t="shared" si="9"/>
        <v>10.356973946388159</v>
      </c>
      <c r="AT31">
        <f t="shared" si="9"/>
        <v>19.89518417931604</v>
      </c>
      <c r="AU31">
        <f t="shared" si="9"/>
        <v>-499.73435816946204</v>
      </c>
      <c r="AW31">
        <v>28</v>
      </c>
      <c r="AX31">
        <f>IF(Z31&gt;0, (R31*SUMPRODUCT(K31:$K$98, X31:$X$98)-K31*$AZ$3)/Z31, 0)</f>
        <v>9996.173022208246</v>
      </c>
    </row>
    <row r="32" spans="5:50" x14ac:dyDescent="0.25">
      <c r="E32">
        <v>2032</v>
      </c>
      <c r="F32" s="5">
        <f>EconomicRates!C72</f>
        <v>3.5571999999999999E-2</v>
      </c>
      <c r="G32" s="5">
        <f>EconomicRates!D72</f>
        <v>7.0000000000000007E-2</v>
      </c>
      <c r="H32" s="5">
        <f t="shared" si="10"/>
        <v>0.12000000000000001</v>
      </c>
      <c r="I32" s="5">
        <f t="shared" si="11"/>
        <v>1.1200000000000001</v>
      </c>
      <c r="J32">
        <f t="shared" si="12"/>
        <v>0.89285714285714279</v>
      </c>
      <c r="K32">
        <f t="shared" si="20"/>
        <v>3.7383274745506546E-2</v>
      </c>
      <c r="L32" s="2">
        <v>29</v>
      </c>
      <c r="M32" s="6">
        <v>1.0265E-2</v>
      </c>
      <c r="Q32" s="4">
        <f t="shared" si="21"/>
        <v>12.5</v>
      </c>
      <c r="R32">
        <f t="shared" si="0"/>
        <v>2000000</v>
      </c>
      <c r="S32">
        <f t="shared" si="1"/>
        <v>9813.5669193237318</v>
      </c>
      <c r="U32">
        <f t="shared" si="13"/>
        <v>1.0265E-2</v>
      </c>
      <c r="V32">
        <f t="shared" si="14"/>
        <v>0.01</v>
      </c>
      <c r="W32">
        <f t="shared" si="15"/>
        <v>0.65433384333880651</v>
      </c>
      <c r="X32">
        <f t="shared" si="16"/>
        <v>6.716736901872849E-3</v>
      </c>
      <c r="Y32">
        <f t="shared" si="17"/>
        <v>6.5433384333880651E-3</v>
      </c>
      <c r="Z32">
        <f t="shared" si="18"/>
        <v>0.64107376800354565</v>
      </c>
      <c r="AB32">
        <f t="shared" si="19"/>
        <v>6540.8343123012146</v>
      </c>
      <c r="AC32">
        <f t="shared" si="2"/>
        <v>6291.2203225258127</v>
      </c>
      <c r="AE32">
        <f t="shared" si="3"/>
        <v>0</v>
      </c>
      <c r="AF32">
        <f t="shared" si="4"/>
        <v>0</v>
      </c>
      <c r="AG32">
        <f t="shared" si="4"/>
        <v>-8.0134221000443198</v>
      </c>
      <c r="AH32">
        <f t="shared" si="5"/>
        <v>-13433.473803745697</v>
      </c>
      <c r="AI32">
        <f t="shared" si="6"/>
        <v>-13441.487225845742</v>
      </c>
      <c r="AJ32">
        <f t="shared" si="7"/>
        <v>249.61398977540193</v>
      </c>
      <c r="AK32">
        <f t="shared" si="22"/>
        <v>457.85840186108504</v>
      </c>
      <c r="AL32">
        <f t="shared" si="8"/>
        <v>-12734.014834209254</v>
      </c>
      <c r="AN32">
        <f t="shared" si="9"/>
        <v>0</v>
      </c>
      <c r="AO32">
        <f t="shared" si="9"/>
        <v>0</v>
      </c>
      <c r="AP32">
        <f t="shared" si="9"/>
        <v>-0.29956796001767083</v>
      </c>
      <c r="AQ32">
        <f t="shared" si="9"/>
        <v>-502.18724199199028</v>
      </c>
      <c r="AR32">
        <f t="shared" si="9"/>
        <v>-502.48680995200795</v>
      </c>
      <c r="AS32">
        <f t="shared" si="9"/>
        <v>9.3313883600959127</v>
      </c>
      <c r="AT32">
        <f t="shared" si="9"/>
        <v>17.116246431311488</v>
      </c>
      <c r="AU32">
        <f t="shared" si="9"/>
        <v>-476.03917516060056</v>
      </c>
      <c r="AW32">
        <v>29</v>
      </c>
      <c r="AX32">
        <f>IF(Z32&gt;0, (R32*SUMPRODUCT(K32:$K$98, X32:$X$98)-K32*$AZ$3)/Z32, 0)</f>
        <v>9813.5669193237318</v>
      </c>
    </row>
    <row r="33" spans="5:50" x14ac:dyDescent="0.25">
      <c r="E33">
        <v>2033</v>
      </c>
      <c r="F33" s="5">
        <f>EconomicRates!C73</f>
        <v>3.5571999999999999E-2</v>
      </c>
      <c r="G33" s="5">
        <f>EconomicRates!D73</f>
        <v>7.0000000000000007E-2</v>
      </c>
      <c r="H33" s="5">
        <f t="shared" si="10"/>
        <v>0.12000000000000001</v>
      </c>
      <c r="I33" s="5">
        <f t="shared" si="11"/>
        <v>1.1200000000000001</v>
      </c>
      <c r="J33">
        <f t="shared" si="12"/>
        <v>0.89285714285714279</v>
      </c>
      <c r="K33">
        <f t="shared" si="20"/>
        <v>3.337792387991656E-2</v>
      </c>
      <c r="L33" s="2">
        <v>30</v>
      </c>
      <c r="M33" s="6">
        <v>1.1204E-2</v>
      </c>
      <c r="Q33" s="4">
        <f t="shared" si="21"/>
        <v>12.5</v>
      </c>
      <c r="R33">
        <f t="shared" si="0"/>
        <v>2000000</v>
      </c>
      <c r="S33">
        <f t="shared" si="1"/>
        <v>9624.2998919485526</v>
      </c>
      <c r="U33">
        <f t="shared" si="13"/>
        <v>1.1204E-2</v>
      </c>
      <c r="V33">
        <f t="shared" si="14"/>
        <v>0.01</v>
      </c>
      <c r="W33">
        <f t="shared" si="15"/>
        <v>0.64107376800354565</v>
      </c>
      <c r="X33">
        <f t="shared" si="16"/>
        <v>7.1825904967117256E-3</v>
      </c>
      <c r="Y33">
        <f t="shared" si="17"/>
        <v>6.4107376800354565E-3</v>
      </c>
      <c r="Z33">
        <f t="shared" si="18"/>
        <v>0.62748043982679846</v>
      </c>
      <c r="AB33">
        <f t="shared" si="19"/>
        <v>6291.2203225258127</v>
      </c>
      <c r="AC33">
        <f t="shared" si="2"/>
        <v>6039.0599292248871</v>
      </c>
      <c r="AE33">
        <f t="shared" si="3"/>
        <v>0</v>
      </c>
      <c r="AF33">
        <f t="shared" si="4"/>
        <v>0</v>
      </c>
      <c r="AG33">
        <f t="shared" si="4"/>
        <v>-7.8435054978349807</v>
      </c>
      <c r="AH33">
        <f t="shared" si="5"/>
        <v>-14365.180993423452</v>
      </c>
      <c r="AI33">
        <f t="shared" si="6"/>
        <v>-14373.024498921286</v>
      </c>
      <c r="AJ33">
        <f t="shared" si="7"/>
        <v>252.16039330092553</v>
      </c>
      <c r="AK33">
        <f t="shared" si="22"/>
        <v>440.38542257680695</v>
      </c>
      <c r="AL33">
        <f t="shared" si="8"/>
        <v>-13680.478683043553</v>
      </c>
      <c r="AN33">
        <f t="shared" si="9"/>
        <v>0</v>
      </c>
      <c r="AO33">
        <f t="shared" si="9"/>
        <v>0</v>
      </c>
      <c r="AP33">
        <f t="shared" si="9"/>
        <v>-0.26179992945844305</v>
      </c>
      <c r="AQ33">
        <f t="shared" si="9"/>
        <v>-479.47991771971209</v>
      </c>
      <c r="AR33">
        <f t="shared" si="9"/>
        <v>-479.74171764917054</v>
      </c>
      <c r="AS33">
        <f t="shared" si="9"/>
        <v>8.4165904131281142</v>
      </c>
      <c r="AT33">
        <f t="shared" si="9"/>
        <v>14.699151112593549</v>
      </c>
      <c r="AU33">
        <f t="shared" si="9"/>
        <v>-456.62597612344888</v>
      </c>
      <c r="AW33">
        <v>30</v>
      </c>
      <c r="AX33">
        <f>IF(Z33&gt;0, (R33*SUMPRODUCT(K33:$K$98, X33:$X$98)-K33*$AZ$3)/Z33, 0)</f>
        <v>9624.2998919485526</v>
      </c>
    </row>
    <row r="34" spans="5:50" x14ac:dyDescent="0.25">
      <c r="E34">
        <v>2034</v>
      </c>
      <c r="F34" s="5">
        <f>EconomicRates!C74</f>
        <v>3.5571999999999999E-2</v>
      </c>
      <c r="G34" s="5">
        <f>EconomicRates!D74</f>
        <v>7.0000000000000007E-2</v>
      </c>
      <c r="H34" s="5">
        <f t="shared" si="10"/>
        <v>0.12000000000000001</v>
      </c>
      <c r="I34" s="5">
        <f t="shared" si="11"/>
        <v>1.1200000000000001</v>
      </c>
      <c r="J34">
        <f t="shared" si="12"/>
        <v>0.89285714285714279</v>
      </c>
      <c r="K34">
        <f t="shared" si="20"/>
        <v>2.9801717749925499E-2</v>
      </c>
      <c r="L34" s="2">
        <v>31</v>
      </c>
      <c r="M34" s="6">
        <v>1.2285000000000001E-2</v>
      </c>
      <c r="Q34" s="4">
        <f t="shared" si="21"/>
        <v>12.5</v>
      </c>
      <c r="R34">
        <f t="shared" si="0"/>
        <v>2000000</v>
      </c>
      <c r="S34">
        <f t="shared" si="1"/>
        <v>9425.9921547359936</v>
      </c>
      <c r="U34">
        <f t="shared" si="13"/>
        <v>1.2285000000000001E-2</v>
      </c>
      <c r="V34">
        <f t="shared" si="14"/>
        <v>0.01</v>
      </c>
      <c r="W34">
        <f t="shared" si="15"/>
        <v>0.62748043982679846</v>
      </c>
      <c r="X34">
        <f t="shared" si="16"/>
        <v>7.7085972032722196E-3</v>
      </c>
      <c r="Y34">
        <f t="shared" si="17"/>
        <v>6.2748043982679847E-3</v>
      </c>
      <c r="Z34">
        <f t="shared" si="18"/>
        <v>0.61349703822525825</v>
      </c>
      <c r="AB34">
        <f t="shared" si="19"/>
        <v>6039.0599292248871</v>
      </c>
      <c r="AC34">
        <f t="shared" si="2"/>
        <v>5782.8182692650525</v>
      </c>
      <c r="AE34">
        <f t="shared" si="3"/>
        <v>0</v>
      </c>
      <c r="AF34">
        <f t="shared" si="4"/>
        <v>0</v>
      </c>
      <c r="AG34">
        <f t="shared" si="4"/>
        <v>-7.6687129778157281</v>
      </c>
      <c r="AH34">
        <f t="shared" si="5"/>
        <v>-15417.194406544439</v>
      </c>
      <c r="AI34">
        <f t="shared" si="6"/>
        <v>-15424.863119522255</v>
      </c>
      <c r="AJ34">
        <f t="shared" si="7"/>
        <v>256.24165995983458</v>
      </c>
      <c r="AK34">
        <f t="shared" si="22"/>
        <v>422.73419504574213</v>
      </c>
      <c r="AL34">
        <f t="shared" si="8"/>
        <v>-14745.887264516678</v>
      </c>
      <c r="AN34">
        <f t="shared" si="9"/>
        <v>0</v>
      </c>
      <c r="AO34">
        <f t="shared" si="9"/>
        <v>0</v>
      </c>
      <c r="AP34">
        <f t="shared" si="9"/>
        <v>-0.22854081967005502</v>
      </c>
      <c r="AQ34">
        <f t="shared" si="9"/>
        <v>-459.4588761995675</v>
      </c>
      <c r="AR34">
        <f t="shared" si="9"/>
        <v>-459.68741701923761</v>
      </c>
      <c r="AS34">
        <f t="shared" si="9"/>
        <v>7.636441625895376</v>
      </c>
      <c r="AT34">
        <f t="shared" si="9"/>
        <v>12.598205163995161</v>
      </c>
      <c r="AU34">
        <f t="shared" ref="AU34:AU79" si="23">AL34*$K34</f>
        <v>-439.45277022934704</v>
      </c>
      <c r="AW34">
        <v>31</v>
      </c>
      <c r="AX34">
        <f>IF(Z34&gt;0, (R34*SUMPRODUCT(K34:$K$98, X34:$X$98)-K34*$AZ$3)/Z34, 0)</f>
        <v>9425.9921547359936</v>
      </c>
    </row>
    <row r="35" spans="5:50" x14ac:dyDescent="0.25">
      <c r="E35">
        <v>2035</v>
      </c>
      <c r="F35" s="5">
        <f>EconomicRates!C75</f>
        <v>3.5571999999999999E-2</v>
      </c>
      <c r="G35" s="5">
        <f>EconomicRates!D75</f>
        <v>7.0000000000000007E-2</v>
      </c>
      <c r="H35" s="5">
        <f t="shared" si="10"/>
        <v>0.12000000000000001</v>
      </c>
      <c r="I35" s="5">
        <f t="shared" si="11"/>
        <v>1.1200000000000001</v>
      </c>
      <c r="J35">
        <f t="shared" si="12"/>
        <v>0.89285714285714279</v>
      </c>
      <c r="K35">
        <f t="shared" si="20"/>
        <v>2.660867656243348E-2</v>
      </c>
      <c r="L35" s="2">
        <v>32</v>
      </c>
      <c r="M35" s="6">
        <v>1.3528E-2</v>
      </c>
      <c r="Q35" s="4">
        <f t="shared" si="21"/>
        <v>12.5</v>
      </c>
      <c r="R35">
        <f t="shared" si="0"/>
        <v>2000000</v>
      </c>
      <c r="S35">
        <f t="shared" si="1"/>
        <v>9218.8671591026978</v>
      </c>
      <c r="U35">
        <f t="shared" si="13"/>
        <v>1.3528E-2</v>
      </c>
      <c r="V35">
        <f t="shared" si="14"/>
        <v>0.01</v>
      </c>
      <c r="W35">
        <f t="shared" si="15"/>
        <v>0.61349703822525825</v>
      </c>
      <c r="X35">
        <f t="shared" si="16"/>
        <v>8.2993879331112932E-3</v>
      </c>
      <c r="Y35">
        <f t="shared" si="17"/>
        <v>6.1349703822525829E-3</v>
      </c>
      <c r="Z35">
        <f t="shared" si="18"/>
        <v>0.59906267990989437</v>
      </c>
      <c r="AB35">
        <f t="shared" si="19"/>
        <v>5782.8182692650525</v>
      </c>
      <c r="AC35">
        <f t="shared" si="2"/>
        <v>5522.6792660653764</v>
      </c>
      <c r="AE35">
        <f t="shared" si="3"/>
        <v>0</v>
      </c>
      <c r="AF35">
        <f t="shared" ref="AF35:AG66" si="24">-$Z35*P35</f>
        <v>0</v>
      </c>
      <c r="AG35">
        <f t="shared" si="24"/>
        <v>-7.4882834988736793</v>
      </c>
      <c r="AH35">
        <f t="shared" si="5"/>
        <v>-16598.775866222586</v>
      </c>
      <c r="AI35">
        <f t="shared" ref="AI35:AI66" si="25">SUM(AE35:AH35)</f>
        <v>-16606.264149721461</v>
      </c>
      <c r="AJ35">
        <f t="shared" si="7"/>
        <v>260.13900319967615</v>
      </c>
      <c r="AK35">
        <f t="shared" si="22"/>
        <v>404.79727884855373</v>
      </c>
      <c r="AL35">
        <f t="shared" si="8"/>
        <v>-15941.327867673232</v>
      </c>
      <c r="AN35">
        <f t="shared" ref="AN35:AT66" si="26">AE35*$K35</f>
        <v>0</v>
      </c>
      <c r="AO35">
        <f t="shared" si="26"/>
        <v>0</v>
      </c>
      <c r="AP35">
        <f t="shared" si="26"/>
        <v>-0.19925331362933743</v>
      </c>
      <c r="AQ35">
        <f t="shared" si="26"/>
        <v>-441.67145835664343</v>
      </c>
      <c r="AR35">
        <f t="shared" si="26"/>
        <v>-441.87071167027278</v>
      </c>
      <c r="AS35">
        <f t="shared" si="26"/>
        <v>6.9219545974140306</v>
      </c>
      <c r="AT35">
        <f t="shared" si="26"/>
        <v>10.771119866234361</v>
      </c>
      <c r="AU35">
        <f t="shared" si="23"/>
        <v>-424.17763720662441</v>
      </c>
      <c r="AW35">
        <v>32</v>
      </c>
      <c r="AX35">
        <f>IF(Z35&gt;0, (R35*SUMPRODUCT(K35:$K$98, X35:$X$98)-K35*$AZ$3)/Z35, 0)</f>
        <v>9218.8671591026978</v>
      </c>
    </row>
    <row r="36" spans="5:50" x14ac:dyDescent="0.25">
      <c r="E36">
        <v>2036</v>
      </c>
      <c r="F36" s="5">
        <f>EconomicRates!C76</f>
        <v>3.5571999999999999E-2</v>
      </c>
      <c r="G36" s="5">
        <f>EconomicRates!D76</f>
        <v>7.0000000000000007E-2</v>
      </c>
      <c r="H36" s="5">
        <f t="shared" si="10"/>
        <v>0.12000000000000001</v>
      </c>
      <c r="I36" s="5">
        <f t="shared" si="11"/>
        <v>1.1200000000000001</v>
      </c>
      <c r="J36">
        <f t="shared" si="12"/>
        <v>0.89285714285714279</v>
      </c>
      <c r="K36">
        <f t="shared" si="20"/>
        <v>2.3757746930744176E-2</v>
      </c>
      <c r="L36" s="2">
        <v>33</v>
      </c>
      <c r="M36" s="6">
        <v>1.4963000000000001E-2</v>
      </c>
      <c r="Q36" s="4">
        <f t="shared" si="21"/>
        <v>12.5</v>
      </c>
      <c r="R36">
        <f t="shared" si="0"/>
        <v>2000000</v>
      </c>
      <c r="S36">
        <f t="shared" si="1"/>
        <v>9003.4197014881884</v>
      </c>
      <c r="U36">
        <f t="shared" si="13"/>
        <v>1.4963000000000001E-2</v>
      </c>
      <c r="V36">
        <f t="shared" si="14"/>
        <v>0.01</v>
      </c>
      <c r="W36">
        <f t="shared" si="15"/>
        <v>0.59906267990989437</v>
      </c>
      <c r="X36">
        <f t="shared" si="16"/>
        <v>8.9637748794917493E-3</v>
      </c>
      <c r="Y36">
        <f t="shared" si="17"/>
        <v>5.9906267990989439E-3</v>
      </c>
      <c r="Z36">
        <f t="shared" si="18"/>
        <v>0.58410827823130373</v>
      </c>
      <c r="AB36">
        <f t="shared" si="19"/>
        <v>5522.6792660653764</v>
      </c>
      <c r="AC36">
        <f t="shared" si="2"/>
        <v>5258.9719800300645</v>
      </c>
      <c r="AE36">
        <f t="shared" si="3"/>
        <v>0</v>
      </c>
      <c r="AF36">
        <f t="shared" si="24"/>
        <v>0</v>
      </c>
      <c r="AG36">
        <f t="shared" si="24"/>
        <v>-7.301353477891297</v>
      </c>
      <c r="AH36">
        <f t="shared" si="5"/>
        <v>-17927.549758983499</v>
      </c>
      <c r="AI36">
        <f t="shared" si="25"/>
        <v>-17934.851112461391</v>
      </c>
      <c r="AJ36">
        <f t="shared" si="7"/>
        <v>263.70728603531188</v>
      </c>
      <c r="AK36">
        <f t="shared" si="22"/>
        <v>386.58754862457636</v>
      </c>
      <c r="AL36">
        <f t="shared" si="8"/>
        <v>-17284.556277801505</v>
      </c>
      <c r="AN36">
        <f t="shared" si="26"/>
        <v>0</v>
      </c>
      <c r="AO36">
        <f t="shared" si="26"/>
        <v>0</v>
      </c>
      <c r="AP36">
        <f t="shared" si="26"/>
        <v>-0.17346370817965026</v>
      </c>
      <c r="AQ36">
        <f t="shared" si="26"/>
        <v>-425.91819026225375</v>
      </c>
      <c r="AR36">
        <f t="shared" si="26"/>
        <v>-426.09165397043336</v>
      </c>
      <c r="AS36">
        <f t="shared" si="26"/>
        <v>6.2650909654203071</v>
      </c>
      <c r="AT36">
        <f t="shared" si="26"/>
        <v>9.1844491467994445</v>
      </c>
      <c r="AU36">
        <f t="shared" si="23"/>
        <v>-410.64211385821369</v>
      </c>
      <c r="AW36">
        <v>33</v>
      </c>
      <c r="AX36">
        <f>IF(Z36&gt;0, (R36*SUMPRODUCT(K36:$K$98, X36:$X$98)-K36*$AZ$3)/Z36, 0)</f>
        <v>9003.4197014881884</v>
      </c>
    </row>
    <row r="37" spans="5:50" x14ac:dyDescent="0.25">
      <c r="E37">
        <v>2037</v>
      </c>
      <c r="F37" s="5">
        <f>EconomicRates!C77</f>
        <v>3.5571999999999999E-2</v>
      </c>
      <c r="G37" s="5">
        <f>EconomicRates!D77</f>
        <v>7.0000000000000007E-2</v>
      </c>
      <c r="H37" s="5">
        <f t="shared" si="10"/>
        <v>0.12000000000000001</v>
      </c>
      <c r="I37" s="5">
        <f t="shared" si="11"/>
        <v>1.1200000000000001</v>
      </c>
      <c r="J37">
        <f t="shared" si="12"/>
        <v>0.89285714285714279</v>
      </c>
      <c r="K37">
        <f t="shared" si="20"/>
        <v>2.1212274045307299E-2</v>
      </c>
      <c r="L37" s="2">
        <v>34</v>
      </c>
      <c r="M37" s="6">
        <v>1.6567999999999999E-2</v>
      </c>
      <c r="Q37" s="4">
        <f t="shared" si="21"/>
        <v>12.5</v>
      </c>
      <c r="R37">
        <f t="shared" si="0"/>
        <v>2000000</v>
      </c>
      <c r="S37">
        <f t="shared" si="1"/>
        <v>8779.5302384554307</v>
      </c>
      <c r="U37">
        <f t="shared" si="13"/>
        <v>1.6567999999999999E-2</v>
      </c>
      <c r="V37">
        <f t="shared" si="14"/>
        <v>0.01</v>
      </c>
      <c r="W37">
        <f t="shared" si="15"/>
        <v>0.58410827823130373</v>
      </c>
      <c r="X37">
        <f t="shared" si="16"/>
        <v>9.6775059537362405E-3</v>
      </c>
      <c r="Y37">
        <f t="shared" si="17"/>
        <v>5.8410827823130373E-3</v>
      </c>
      <c r="Z37">
        <f t="shared" si="18"/>
        <v>0.56858968949525446</v>
      </c>
      <c r="AB37">
        <f t="shared" si="19"/>
        <v>5258.9719800300645</v>
      </c>
      <c r="AC37">
        <f t="shared" si="2"/>
        <v>4991.9503721975707</v>
      </c>
      <c r="AE37">
        <f t="shared" si="3"/>
        <v>0</v>
      </c>
      <c r="AF37">
        <f t="shared" si="24"/>
        <v>0</v>
      </c>
      <c r="AG37">
        <f t="shared" si="24"/>
        <v>-7.1073711186906809</v>
      </c>
      <c r="AH37">
        <f t="shared" si="5"/>
        <v>-19355.011907472483</v>
      </c>
      <c r="AI37">
        <f t="shared" si="25"/>
        <v>-19362.119278591173</v>
      </c>
      <c r="AJ37">
        <f t="shared" si="7"/>
        <v>267.02160783249383</v>
      </c>
      <c r="AK37">
        <f t="shared" si="22"/>
        <v>368.12803860210454</v>
      </c>
      <c r="AL37">
        <f t="shared" si="8"/>
        <v>-18726.969632156575</v>
      </c>
      <c r="AN37">
        <f t="shared" si="26"/>
        <v>0</v>
      </c>
      <c r="AO37">
        <f t="shared" si="26"/>
        <v>0</v>
      </c>
      <c r="AP37">
        <f t="shared" si="26"/>
        <v>-0.15076350391136903</v>
      </c>
      <c r="AQ37">
        <f t="shared" si="26"/>
        <v>-410.56381673149224</v>
      </c>
      <c r="AR37">
        <f t="shared" si="26"/>
        <v>-410.71458023540362</v>
      </c>
      <c r="AS37">
        <f t="shared" si="26"/>
        <v>5.6641355213614331</v>
      </c>
      <c r="AT37">
        <f t="shared" si="26"/>
        <v>7.8088328385893053</v>
      </c>
      <c r="AU37">
        <f t="shared" si="23"/>
        <v>-397.24161187545292</v>
      </c>
      <c r="AW37">
        <v>34</v>
      </c>
      <c r="AX37">
        <f>IF(Z37&gt;0, (R37*SUMPRODUCT(K37:$K$98, X37:$X$98)-K37*$AZ$3)/Z37, 0)</f>
        <v>8779.5302384554307</v>
      </c>
    </row>
    <row r="38" spans="5:50" x14ac:dyDescent="0.25">
      <c r="E38">
        <v>2038</v>
      </c>
      <c r="F38" s="5">
        <f>EconomicRates!C78</f>
        <v>3.5571999999999999E-2</v>
      </c>
      <c r="G38" s="5">
        <f>EconomicRates!D78</f>
        <v>7.0000000000000007E-2</v>
      </c>
      <c r="H38" s="5">
        <f t="shared" si="10"/>
        <v>0.12000000000000001</v>
      </c>
      <c r="I38" s="5">
        <f t="shared" si="11"/>
        <v>1.1200000000000001</v>
      </c>
      <c r="J38">
        <f t="shared" si="12"/>
        <v>0.89285714285714279</v>
      </c>
      <c r="K38">
        <f t="shared" si="20"/>
        <v>1.8939530397595803E-2</v>
      </c>
      <c r="L38" s="2">
        <v>35</v>
      </c>
      <c r="M38" s="6">
        <v>1.8353999999999999E-2</v>
      </c>
      <c r="Q38" s="4">
        <f t="shared" si="21"/>
        <v>12.5</v>
      </c>
      <c r="R38">
        <f t="shared" si="0"/>
        <v>2000000</v>
      </c>
      <c r="S38">
        <f t="shared" si="1"/>
        <v>8549.3809250391314</v>
      </c>
      <c r="U38">
        <f t="shared" si="13"/>
        <v>1.8353999999999999E-2</v>
      </c>
      <c r="V38">
        <f t="shared" si="14"/>
        <v>0.01</v>
      </c>
      <c r="W38">
        <f t="shared" si="15"/>
        <v>0.56858968949525446</v>
      </c>
      <c r="X38">
        <f t="shared" si="16"/>
        <v>1.0435895160995899E-2</v>
      </c>
      <c r="Y38">
        <f t="shared" si="17"/>
        <v>5.6858968949525445E-3</v>
      </c>
      <c r="Z38">
        <f t="shared" si="18"/>
        <v>0.55246789743930602</v>
      </c>
      <c r="AB38">
        <f t="shared" si="19"/>
        <v>4991.9503721975707</v>
      </c>
      <c r="AC38">
        <f t="shared" si="2"/>
        <v>4723.2585040640779</v>
      </c>
      <c r="AE38">
        <f t="shared" si="3"/>
        <v>0</v>
      </c>
      <c r="AF38">
        <f t="shared" si="24"/>
        <v>0</v>
      </c>
      <c r="AG38">
        <f t="shared" si="24"/>
        <v>-6.9058487179913257</v>
      </c>
      <c r="AH38">
        <f t="shared" si="5"/>
        <v>-20871.790321991801</v>
      </c>
      <c r="AI38">
        <f t="shared" si="25"/>
        <v>-20878.696170709791</v>
      </c>
      <c r="AJ38">
        <f t="shared" si="7"/>
        <v>268.69186813349279</v>
      </c>
      <c r="AK38">
        <f t="shared" si="22"/>
        <v>349.43652605382999</v>
      </c>
      <c r="AL38">
        <f t="shared" si="8"/>
        <v>-20260.567776522468</v>
      </c>
      <c r="AN38">
        <f t="shared" si="26"/>
        <v>0</v>
      </c>
      <c r="AO38">
        <f t="shared" si="26"/>
        <v>0</v>
      </c>
      <c r="AP38">
        <f t="shared" si="26"/>
        <v>-0.13079353171559471</v>
      </c>
      <c r="AQ38">
        <f t="shared" si="26"/>
        <v>-395.30190725560959</v>
      </c>
      <c r="AR38">
        <f t="shared" si="26"/>
        <v>-395.43270078732519</v>
      </c>
      <c r="AS38">
        <f t="shared" si="26"/>
        <v>5.0888978041010899</v>
      </c>
      <c r="AT38">
        <f t="shared" si="26"/>
        <v>6.6181637072267909</v>
      </c>
      <c r="AU38">
        <f t="shared" si="23"/>
        <v>-383.72563927599731</v>
      </c>
      <c r="AW38">
        <v>35</v>
      </c>
      <c r="AX38">
        <f>IF(Z38&gt;0, (R38*SUMPRODUCT(K38:$K$98, X38:$X$98)-K38*$AZ$3)/Z38, 0)</f>
        <v>8549.3809250391314</v>
      </c>
    </row>
    <row r="39" spans="5:50" x14ac:dyDescent="0.25">
      <c r="E39">
        <v>2039</v>
      </c>
      <c r="F39" s="5">
        <f>EconomicRates!C79</f>
        <v>3.5571999999999999E-2</v>
      </c>
      <c r="G39" s="5">
        <f>EconomicRates!D79</f>
        <v>7.0000000000000007E-2</v>
      </c>
      <c r="H39" s="5">
        <f t="shared" si="10"/>
        <v>0.12000000000000001</v>
      </c>
      <c r="I39" s="5">
        <f t="shared" si="11"/>
        <v>1.1200000000000001</v>
      </c>
      <c r="J39">
        <f t="shared" si="12"/>
        <v>0.89285714285714279</v>
      </c>
      <c r="K39">
        <f t="shared" si="20"/>
        <v>1.6910294997853393E-2</v>
      </c>
      <c r="L39" s="2">
        <v>36</v>
      </c>
      <c r="M39" s="6">
        <v>2.0303000000000002E-2</v>
      </c>
      <c r="Q39" s="4">
        <f t="shared" si="21"/>
        <v>12.5</v>
      </c>
      <c r="R39">
        <f t="shared" si="0"/>
        <v>2000000</v>
      </c>
      <c r="S39">
        <f t="shared" si="1"/>
        <v>8315.1165553316205</v>
      </c>
      <c r="U39">
        <f t="shared" si="13"/>
        <v>2.0303000000000002E-2</v>
      </c>
      <c r="V39">
        <f t="shared" si="14"/>
        <v>0.01</v>
      </c>
      <c r="W39">
        <f t="shared" si="15"/>
        <v>0.55246789743930602</v>
      </c>
      <c r="X39">
        <f t="shared" si="16"/>
        <v>1.1216755721710232E-2</v>
      </c>
      <c r="Y39">
        <f t="shared" si="17"/>
        <v>5.52467897439306E-3</v>
      </c>
      <c r="Z39">
        <f t="shared" si="18"/>
        <v>0.53572646274320279</v>
      </c>
      <c r="AB39">
        <f t="shared" si="19"/>
        <v>4723.2585040640779</v>
      </c>
      <c r="AC39">
        <f t="shared" si="2"/>
        <v>4454.6279794852544</v>
      </c>
      <c r="AE39">
        <f t="shared" si="3"/>
        <v>0</v>
      </c>
      <c r="AF39">
        <f t="shared" si="24"/>
        <v>0</v>
      </c>
      <c r="AG39">
        <f t="shared" si="24"/>
        <v>-6.6965807842900347</v>
      </c>
      <c r="AH39">
        <f t="shared" si="5"/>
        <v>-22433.511443420462</v>
      </c>
      <c r="AI39">
        <f t="shared" si="25"/>
        <v>-22440.208024204752</v>
      </c>
      <c r="AJ39">
        <f t="shared" si="7"/>
        <v>268.6305245788235</v>
      </c>
      <c r="AK39">
        <f t="shared" si="22"/>
        <v>330.62809528448548</v>
      </c>
      <c r="AL39">
        <f t="shared" si="8"/>
        <v>-21840.949404341442</v>
      </c>
      <c r="AN39">
        <f t="shared" si="26"/>
        <v>0</v>
      </c>
      <c r="AO39">
        <f t="shared" si="26"/>
        <v>0</v>
      </c>
      <c r="AP39">
        <f t="shared" si="26"/>
        <v>-0.11324115653930092</v>
      </c>
      <c r="AQ39">
        <f t="shared" si="26"/>
        <v>-379.35729634595992</v>
      </c>
      <c r="AR39">
        <f t="shared" si="26"/>
        <v>-379.47053750249921</v>
      </c>
      <c r="AS39">
        <f t="shared" si="26"/>
        <v>4.5426214160560123</v>
      </c>
      <c r="AT39">
        <f t="shared" si="26"/>
        <v>5.5910186258390295</v>
      </c>
      <c r="AU39">
        <f t="shared" si="23"/>
        <v>-369.33689746060412</v>
      </c>
      <c r="AW39">
        <v>36</v>
      </c>
      <c r="AX39">
        <f>IF(Z39&gt;0, (R39*SUMPRODUCT(K39:$K$98, X39:$X$98)-K39*$AZ$3)/Z39, 0)</f>
        <v>8315.1165553316205</v>
      </c>
    </row>
    <row r="40" spans="5:50" x14ac:dyDescent="0.25">
      <c r="E40">
        <v>2040</v>
      </c>
      <c r="F40" s="5">
        <f>EconomicRates!C80</f>
        <v>3.5571999999999999E-2</v>
      </c>
      <c r="G40" s="5">
        <f>EconomicRates!D80</f>
        <v>7.0000000000000007E-2</v>
      </c>
      <c r="H40" s="5">
        <f t="shared" si="10"/>
        <v>0.12000000000000001</v>
      </c>
      <c r="I40" s="5">
        <f t="shared" si="11"/>
        <v>1.1200000000000001</v>
      </c>
      <c r="J40">
        <f t="shared" si="12"/>
        <v>0.89285714285714279</v>
      </c>
      <c r="K40">
        <f t="shared" si="20"/>
        <v>1.5098477676654815E-2</v>
      </c>
      <c r="L40" s="2">
        <v>37</v>
      </c>
      <c r="M40" s="6">
        <v>2.2446000000000001E-2</v>
      </c>
      <c r="Q40" s="4">
        <f t="shared" si="21"/>
        <v>12.5</v>
      </c>
      <c r="R40">
        <f t="shared" si="0"/>
        <v>2000000</v>
      </c>
      <c r="S40">
        <f t="shared" si="1"/>
        <v>8080.2861687571094</v>
      </c>
      <c r="U40">
        <f t="shared" si="13"/>
        <v>2.2446000000000001E-2</v>
      </c>
      <c r="V40">
        <f t="shared" si="14"/>
        <v>0.01</v>
      </c>
      <c r="W40">
        <f t="shared" si="15"/>
        <v>0.53572646274320279</v>
      </c>
      <c r="X40">
        <f t="shared" si="16"/>
        <v>1.202491618273393E-2</v>
      </c>
      <c r="Y40">
        <f t="shared" si="17"/>
        <v>5.3572646274320278E-3</v>
      </c>
      <c r="Z40">
        <f t="shared" si="18"/>
        <v>0.51834428193303683</v>
      </c>
      <c r="AB40">
        <f t="shared" si="19"/>
        <v>4454.6279794852544</v>
      </c>
      <c r="AC40">
        <f t="shared" si="2"/>
        <v>4188.3701319578531</v>
      </c>
      <c r="AE40">
        <f t="shared" si="3"/>
        <v>0</v>
      </c>
      <c r="AF40">
        <f t="shared" si="24"/>
        <v>0</v>
      </c>
      <c r="AG40">
        <f t="shared" si="24"/>
        <v>-6.47930352416296</v>
      </c>
      <c r="AH40">
        <f t="shared" si="5"/>
        <v>-24049.832365467861</v>
      </c>
      <c r="AI40">
        <f t="shared" si="25"/>
        <v>-24056.311668992024</v>
      </c>
      <c r="AJ40">
        <f t="shared" si="7"/>
        <v>266.25784752740128</v>
      </c>
      <c r="AK40">
        <f t="shared" si="22"/>
        <v>311.82395856396784</v>
      </c>
      <c r="AL40">
        <f t="shared" si="8"/>
        <v>-23478.229862900655</v>
      </c>
      <c r="AN40">
        <f t="shared" si="26"/>
        <v>0</v>
      </c>
      <c r="AO40">
        <f t="shared" si="26"/>
        <v>0</v>
      </c>
      <c r="AP40">
        <f t="shared" si="26"/>
        <v>-9.7827619619845319E-2</v>
      </c>
      <c r="AQ40">
        <f t="shared" si="26"/>
        <v>-363.11585709730696</v>
      </c>
      <c r="AR40">
        <f t="shared" si="26"/>
        <v>-363.21368471692682</v>
      </c>
      <c r="AS40">
        <f t="shared" si="26"/>
        <v>4.0200881671266293</v>
      </c>
      <c r="AT40">
        <f t="shared" si="26"/>
        <v>4.7080670774242046</v>
      </c>
      <c r="AU40">
        <f t="shared" si="23"/>
        <v>-354.48552947237596</v>
      </c>
      <c r="AW40">
        <v>37</v>
      </c>
      <c r="AX40">
        <f>IF(Z40&gt;0, (R40*SUMPRODUCT(K40:$K$98, X40:$X$98)-K40*$AZ$3)/Z40, 0)</f>
        <v>8080.2861687571094</v>
      </c>
    </row>
    <row r="41" spans="5:50" x14ac:dyDescent="0.25">
      <c r="E41">
        <v>2041</v>
      </c>
      <c r="F41" s="5">
        <f>EconomicRates!C81</f>
        <v>3.5571999999999999E-2</v>
      </c>
      <c r="G41" s="5">
        <f>EconomicRates!D81</f>
        <v>7.0000000000000007E-2</v>
      </c>
      <c r="H41" s="5">
        <f t="shared" si="10"/>
        <v>0.12000000000000001</v>
      </c>
      <c r="I41" s="5">
        <f t="shared" si="11"/>
        <v>1.1200000000000001</v>
      </c>
      <c r="J41">
        <f t="shared" si="12"/>
        <v>0.89285714285714279</v>
      </c>
      <c r="K41">
        <f t="shared" si="20"/>
        <v>1.348078363987037E-2</v>
      </c>
      <c r="L41" s="2">
        <v>38</v>
      </c>
      <c r="M41" s="6">
        <v>2.4856E-2</v>
      </c>
      <c r="Q41" s="4">
        <f t="shared" si="21"/>
        <v>12.5</v>
      </c>
      <c r="R41">
        <f t="shared" si="0"/>
        <v>2000000</v>
      </c>
      <c r="S41">
        <f t="shared" si="1"/>
        <v>7848.1259727412398</v>
      </c>
      <c r="U41">
        <f t="shared" si="13"/>
        <v>2.4856E-2</v>
      </c>
      <c r="V41">
        <f t="shared" si="14"/>
        <v>0.01</v>
      </c>
      <c r="W41">
        <f t="shared" si="15"/>
        <v>0.51834428193303683</v>
      </c>
      <c r="X41">
        <f t="shared" si="16"/>
        <v>1.2883965471727564E-2</v>
      </c>
      <c r="Y41">
        <f t="shared" si="17"/>
        <v>5.1834428193303682E-3</v>
      </c>
      <c r="Z41">
        <f t="shared" si="18"/>
        <v>0.50027687364197893</v>
      </c>
      <c r="AB41">
        <f t="shared" si="19"/>
        <v>4188.3701319578531</v>
      </c>
      <c r="AC41">
        <f t="shared" si="2"/>
        <v>3926.2359255914021</v>
      </c>
      <c r="AE41">
        <f t="shared" si="3"/>
        <v>0</v>
      </c>
      <c r="AF41">
        <f t="shared" si="24"/>
        <v>0</v>
      </c>
      <c r="AG41">
        <f t="shared" si="24"/>
        <v>-6.2534609205247369</v>
      </c>
      <c r="AH41">
        <f t="shared" si="5"/>
        <v>-25767.930943455129</v>
      </c>
      <c r="AI41">
        <f t="shared" si="25"/>
        <v>-25774.184404375654</v>
      </c>
      <c r="AJ41">
        <f t="shared" si="7"/>
        <v>262.13420636645105</v>
      </c>
      <c r="AK41">
        <f t="shared" si="22"/>
        <v>293.18590923704977</v>
      </c>
      <c r="AL41">
        <f t="shared" si="8"/>
        <v>-25218.864288772151</v>
      </c>
      <c r="AN41">
        <f t="shared" si="26"/>
        <v>0</v>
      </c>
      <c r="AO41">
        <f t="shared" si="26"/>
        <v>0</v>
      </c>
      <c r="AP41">
        <f t="shared" si="26"/>
        <v>-8.4301553669978574E-2</v>
      </c>
      <c r="AQ41">
        <f t="shared" si="26"/>
        <v>-347.37190189583936</v>
      </c>
      <c r="AR41">
        <f t="shared" si="26"/>
        <v>-347.45620344950936</v>
      </c>
      <c r="AS41">
        <f t="shared" si="26"/>
        <v>3.5337745206352569</v>
      </c>
      <c r="AT41">
        <f t="shared" si="26"/>
        <v>3.9523758086833398</v>
      </c>
      <c r="AU41">
        <f t="shared" si="23"/>
        <v>-339.9700531201907</v>
      </c>
      <c r="AW41">
        <v>38</v>
      </c>
      <c r="AX41">
        <f>IF(Z41&gt;0, (R41*SUMPRODUCT(K41:$K$98, X41:$X$98)-K41*$AZ$3)/Z41, 0)</f>
        <v>7848.1259727412398</v>
      </c>
    </row>
    <row r="42" spans="5:50" x14ac:dyDescent="0.25">
      <c r="E42">
        <v>2042</v>
      </c>
      <c r="F42" s="5">
        <f>EconomicRates!C82</f>
        <v>3.5571999999999999E-2</v>
      </c>
      <c r="G42" s="5">
        <f>EconomicRates!D82</f>
        <v>7.0000000000000007E-2</v>
      </c>
      <c r="H42" s="5">
        <f t="shared" si="10"/>
        <v>0.12000000000000001</v>
      </c>
      <c r="I42" s="5">
        <f t="shared" si="11"/>
        <v>1.1200000000000001</v>
      </c>
      <c r="J42">
        <f t="shared" si="12"/>
        <v>0.89285714285714279</v>
      </c>
      <c r="K42">
        <f t="shared" si="20"/>
        <v>1.2036413964169972E-2</v>
      </c>
      <c r="L42" s="2">
        <v>39</v>
      </c>
      <c r="M42" s="6">
        <v>2.7564999999999999E-2</v>
      </c>
      <c r="Q42" s="4">
        <f t="shared" si="21"/>
        <v>12.5</v>
      </c>
      <c r="R42">
        <f t="shared" si="0"/>
        <v>2000000</v>
      </c>
      <c r="S42">
        <f t="shared" si="1"/>
        <v>7620.2457786377281</v>
      </c>
      <c r="U42">
        <f t="shared" si="13"/>
        <v>2.7564999999999999E-2</v>
      </c>
      <c r="V42">
        <f t="shared" si="14"/>
        <v>0.01</v>
      </c>
      <c r="W42">
        <f t="shared" si="15"/>
        <v>0.50027687364197893</v>
      </c>
      <c r="X42">
        <f t="shared" si="16"/>
        <v>1.3790132021941149E-2</v>
      </c>
      <c r="Y42">
        <f t="shared" si="17"/>
        <v>5.0027687364197892E-3</v>
      </c>
      <c r="Z42">
        <f t="shared" si="18"/>
        <v>0.48148397288361799</v>
      </c>
      <c r="AB42">
        <f t="shared" si="19"/>
        <v>3926.2359255914021</v>
      </c>
      <c r="AC42">
        <f t="shared" si="2"/>
        <v>3669.0262118481123</v>
      </c>
      <c r="AE42">
        <f t="shared" si="3"/>
        <v>0</v>
      </c>
      <c r="AF42">
        <f t="shared" si="24"/>
        <v>0</v>
      </c>
      <c r="AG42">
        <f t="shared" si="24"/>
        <v>-6.0185496610452249</v>
      </c>
      <c r="AH42">
        <f t="shared" si="5"/>
        <v>-27580.264043882296</v>
      </c>
      <c r="AI42">
        <f t="shared" si="25"/>
        <v>-27586.282593543343</v>
      </c>
      <c r="AJ42">
        <f t="shared" si="7"/>
        <v>257.20971374328974</v>
      </c>
      <c r="AK42">
        <f t="shared" si="22"/>
        <v>274.83651479139814</v>
      </c>
      <c r="AL42">
        <f t="shared" si="8"/>
        <v>-27054.236365008655</v>
      </c>
      <c r="AN42">
        <f t="shared" si="26"/>
        <v>0</v>
      </c>
      <c r="AO42">
        <f t="shared" si="26"/>
        <v>0</v>
      </c>
      <c r="AP42">
        <f t="shared" si="26"/>
        <v>-7.2441755184255205E-2</v>
      </c>
      <c r="AQ42">
        <f t="shared" si="26"/>
        <v>-331.96747527327989</v>
      </c>
      <c r="AR42">
        <f t="shared" si="26"/>
        <v>-332.03991702846412</v>
      </c>
      <c r="AS42">
        <f t="shared" si="26"/>
        <v>3.0958825902198939</v>
      </c>
      <c r="AT42">
        <f t="shared" si="26"/>
        <v>3.308046064498992</v>
      </c>
      <c r="AU42">
        <f t="shared" si="23"/>
        <v>-325.63598837374525</v>
      </c>
      <c r="AW42">
        <v>39</v>
      </c>
      <c r="AX42">
        <f>IF(Z42&gt;0, (R42*SUMPRODUCT(K42:$K$98, X42:$X$98)-K42*$AZ$3)/Z42, 0)</f>
        <v>7620.2457786377281</v>
      </c>
    </row>
    <row r="43" spans="5:50" x14ac:dyDescent="0.25">
      <c r="E43">
        <v>2043</v>
      </c>
      <c r="F43" s="5">
        <f>EconomicRates!C83</f>
        <v>3.5571999999999999E-2</v>
      </c>
      <c r="G43" s="5">
        <f>EconomicRates!D83</f>
        <v>7.0000000000000007E-2</v>
      </c>
      <c r="H43" s="5">
        <f t="shared" si="10"/>
        <v>0.12000000000000001</v>
      </c>
      <c r="I43" s="5">
        <f t="shared" si="11"/>
        <v>1.1200000000000001</v>
      </c>
      <c r="J43">
        <f t="shared" si="12"/>
        <v>0.89285714285714279</v>
      </c>
      <c r="K43">
        <f t="shared" si="20"/>
        <v>1.0746798182294617E-2</v>
      </c>
      <c r="L43" s="2">
        <v>40</v>
      </c>
      <c r="M43" s="6">
        <v>3.0620999999999999E-2</v>
      </c>
      <c r="Q43" s="4">
        <f t="shared" si="21"/>
        <v>12.5</v>
      </c>
      <c r="R43">
        <f t="shared" si="0"/>
        <v>2000000</v>
      </c>
      <c r="S43">
        <f t="shared" si="1"/>
        <v>7398.5087606851757</v>
      </c>
      <c r="U43">
        <f t="shared" si="13"/>
        <v>3.0620999999999999E-2</v>
      </c>
      <c r="V43">
        <f t="shared" si="14"/>
        <v>0.01</v>
      </c>
      <c r="W43">
        <f t="shared" si="15"/>
        <v>0.48148397288361799</v>
      </c>
      <c r="X43">
        <f t="shared" si="16"/>
        <v>1.4743520733669266E-2</v>
      </c>
      <c r="Y43">
        <f t="shared" si="17"/>
        <v>4.8148397288361802E-3</v>
      </c>
      <c r="Z43">
        <f t="shared" si="18"/>
        <v>0.46192561242111257</v>
      </c>
      <c r="AB43">
        <f t="shared" si="19"/>
        <v>3669.0262118481123</v>
      </c>
      <c r="AC43">
        <f t="shared" si="2"/>
        <v>3417.5606902824666</v>
      </c>
      <c r="AE43">
        <f t="shared" si="3"/>
        <v>0</v>
      </c>
      <c r="AF43">
        <f t="shared" si="24"/>
        <v>0</v>
      </c>
      <c r="AG43">
        <f t="shared" si="24"/>
        <v>-5.7740701552639075</v>
      </c>
      <c r="AH43">
        <f t="shared" si="5"/>
        <v>-29487.041467338531</v>
      </c>
      <c r="AI43">
        <f t="shared" si="25"/>
        <v>-29492.815537493796</v>
      </c>
      <c r="AJ43">
        <f t="shared" si="7"/>
        <v>251.46552156564576</v>
      </c>
      <c r="AK43">
        <f t="shared" si="22"/>
        <v>256.83183482936789</v>
      </c>
      <c r="AL43">
        <f t="shared" si="8"/>
        <v>-28984.518181098781</v>
      </c>
      <c r="AN43">
        <f t="shared" si="26"/>
        <v>0</v>
      </c>
      <c r="AO43">
        <f t="shared" si="26"/>
        <v>0</v>
      </c>
      <c r="AP43">
        <f t="shared" si="26"/>
        <v>-6.2052766649031761E-2</v>
      </c>
      <c r="AQ43">
        <f t="shared" si="26"/>
        <v>-316.8912836424397</v>
      </c>
      <c r="AR43">
        <f t="shared" si="26"/>
        <v>-316.95333640908876</v>
      </c>
      <c r="AS43">
        <f t="shared" si="26"/>
        <v>2.7024492100714497</v>
      </c>
      <c r="AT43">
        <f t="shared" si="26"/>
        <v>2.760119895699642</v>
      </c>
      <c r="AU43">
        <f t="shared" si="23"/>
        <v>-311.49076730331768</v>
      </c>
      <c r="AW43">
        <v>40</v>
      </c>
      <c r="AX43">
        <f>IF(Z43&gt;0, (R43*SUMPRODUCT(K43:$K$98, X43:$X$98)-K43*$AZ$3)/Z43, 0)</f>
        <v>7398.5087606851757</v>
      </c>
    </row>
    <row r="44" spans="5:50" x14ac:dyDescent="0.25">
      <c r="E44">
        <v>2044</v>
      </c>
      <c r="F44" s="5">
        <f>EconomicRates!C84</f>
        <v>3.5571999999999999E-2</v>
      </c>
      <c r="G44" s="5">
        <f>EconomicRates!D84</f>
        <v>7.0000000000000007E-2</v>
      </c>
      <c r="H44" s="5">
        <f t="shared" si="10"/>
        <v>0.12000000000000001</v>
      </c>
      <c r="I44" s="5">
        <f t="shared" si="11"/>
        <v>1.1200000000000001</v>
      </c>
      <c r="J44">
        <f t="shared" si="12"/>
        <v>0.89285714285714279</v>
      </c>
      <c r="K44">
        <f t="shared" si="20"/>
        <v>9.5953555199059081E-3</v>
      </c>
      <c r="L44" s="2">
        <v>41</v>
      </c>
      <c r="M44" s="6">
        <v>3.3921E-2</v>
      </c>
      <c r="Q44" s="4">
        <f t="shared" si="21"/>
        <v>12.5</v>
      </c>
      <c r="R44">
        <f t="shared" si="0"/>
        <v>2000000</v>
      </c>
      <c r="S44">
        <f t="shared" si="1"/>
        <v>7183.5997403052734</v>
      </c>
      <c r="U44">
        <f t="shared" si="13"/>
        <v>3.3921E-2</v>
      </c>
      <c r="V44">
        <f t="shared" si="14"/>
        <v>0.01</v>
      </c>
      <c r="W44">
        <f t="shared" si="15"/>
        <v>0.46192561242111257</v>
      </c>
      <c r="X44">
        <f t="shared" si="16"/>
        <v>1.5668978698936558E-2</v>
      </c>
      <c r="Y44">
        <f t="shared" si="17"/>
        <v>4.6192561242111262E-3</v>
      </c>
      <c r="Z44">
        <f t="shared" si="18"/>
        <v>0.4416373775979649</v>
      </c>
      <c r="AB44">
        <f t="shared" si="19"/>
        <v>3417.5606902824666</v>
      </c>
      <c r="AC44">
        <f t="shared" si="2"/>
        <v>3172.5461510218424</v>
      </c>
      <c r="AE44">
        <f t="shared" si="3"/>
        <v>0</v>
      </c>
      <c r="AF44">
        <f t="shared" si="24"/>
        <v>0</v>
      </c>
      <c r="AG44">
        <f t="shared" si="24"/>
        <v>-5.5204672199745612</v>
      </c>
      <c r="AH44">
        <f t="shared" si="5"/>
        <v>-31337.957397873117</v>
      </c>
      <c r="AI44">
        <f t="shared" si="25"/>
        <v>-31343.477865093093</v>
      </c>
      <c r="AJ44">
        <f t="shared" si="7"/>
        <v>245.01453926062413</v>
      </c>
      <c r="AK44">
        <f t="shared" si="22"/>
        <v>239.22924831977269</v>
      </c>
      <c r="AL44">
        <f t="shared" si="8"/>
        <v>-30859.234077512694</v>
      </c>
      <c r="AN44">
        <f t="shared" si="26"/>
        <v>0</v>
      </c>
      <c r="AO44">
        <f t="shared" si="26"/>
        <v>0</v>
      </c>
      <c r="AP44">
        <f t="shared" si="26"/>
        <v>-5.2970845611642531E-2</v>
      </c>
      <c r="AQ44">
        <f t="shared" si="26"/>
        <v>-300.69884250025802</v>
      </c>
      <c r="AR44">
        <f t="shared" si="26"/>
        <v>-300.75181334586966</v>
      </c>
      <c r="AS44">
        <f t="shared" si="26"/>
        <v>2.3510016117516326</v>
      </c>
      <c r="AT44">
        <f t="shared" si="26"/>
        <v>2.2954896883880722</v>
      </c>
      <c r="AU44">
        <f t="shared" si="23"/>
        <v>-296.10532204572991</v>
      </c>
      <c r="AW44">
        <v>41</v>
      </c>
      <c r="AX44">
        <f>IF(Z44&gt;0, (R44*SUMPRODUCT(K44:$K$98, X44:$X$98)-K44*$AZ$3)/Z44, 0)</f>
        <v>7183.5997403052734</v>
      </c>
    </row>
    <row r="45" spans="5:50" x14ac:dyDescent="0.25">
      <c r="E45">
        <v>2045</v>
      </c>
      <c r="F45" s="5">
        <f>EconomicRates!C85</f>
        <v>3.5571999999999999E-2</v>
      </c>
      <c r="G45" s="5">
        <f>EconomicRates!D85</f>
        <v>7.0000000000000007E-2</v>
      </c>
      <c r="H45" s="5">
        <f t="shared" si="10"/>
        <v>0.12000000000000001</v>
      </c>
      <c r="I45" s="5">
        <f t="shared" si="11"/>
        <v>1.1200000000000001</v>
      </c>
      <c r="J45">
        <f t="shared" si="12"/>
        <v>0.89285714285714279</v>
      </c>
      <c r="K45">
        <f t="shared" si="20"/>
        <v>8.5672817142017025E-3</v>
      </c>
      <c r="L45" s="2">
        <v>42</v>
      </c>
      <c r="M45" s="6">
        <v>3.7368999999999999E-2</v>
      </c>
      <c r="Q45" s="4">
        <f t="shared" si="21"/>
        <v>12.5</v>
      </c>
      <c r="R45">
        <f t="shared" si="0"/>
        <v>2000000</v>
      </c>
      <c r="S45">
        <f t="shared" si="1"/>
        <v>6978.6098168282415</v>
      </c>
      <c r="U45">
        <f t="shared" si="13"/>
        <v>3.7368999999999999E-2</v>
      </c>
      <c r="V45">
        <f t="shared" si="14"/>
        <v>0.01</v>
      </c>
      <c r="W45">
        <f t="shared" si="15"/>
        <v>0.4416373775979649</v>
      </c>
      <c r="X45">
        <f t="shared" si="16"/>
        <v>1.6503547163458351E-2</v>
      </c>
      <c r="Y45">
        <f t="shared" si="17"/>
        <v>4.4163737759796489E-3</v>
      </c>
      <c r="Z45">
        <f t="shared" si="18"/>
        <v>0.42071745665852689</v>
      </c>
      <c r="AB45">
        <f t="shared" si="19"/>
        <v>3172.5461510218424</v>
      </c>
      <c r="AC45">
        <f t="shared" si="2"/>
        <v>2936.0229731482059</v>
      </c>
      <c r="AE45">
        <f t="shared" si="3"/>
        <v>0</v>
      </c>
      <c r="AF45">
        <f t="shared" si="24"/>
        <v>0</v>
      </c>
      <c r="AG45">
        <f t="shared" si="24"/>
        <v>-5.2589682082315861</v>
      </c>
      <c r="AH45">
        <f t="shared" si="5"/>
        <v>-33007.094326916704</v>
      </c>
      <c r="AI45">
        <f t="shared" si="25"/>
        <v>-33012.353295124936</v>
      </c>
      <c r="AJ45">
        <f t="shared" si="7"/>
        <v>236.52317787363654</v>
      </c>
      <c r="AK45">
        <f t="shared" si="22"/>
        <v>222.07823057152899</v>
      </c>
      <c r="AL45">
        <f t="shared" si="8"/>
        <v>-32553.751886679773</v>
      </c>
      <c r="AN45">
        <f t="shared" si="26"/>
        <v>0</v>
      </c>
      <c r="AO45">
        <f t="shared" si="26"/>
        <v>0</v>
      </c>
      <c r="AP45">
        <f t="shared" si="26"/>
        <v>-4.5055062165950559E-2</v>
      </c>
      <c r="AQ45">
        <f t="shared" si="26"/>
        <v>-282.78107566592422</v>
      </c>
      <c r="AR45">
        <f t="shared" si="26"/>
        <v>-282.82613072809016</v>
      </c>
      <c r="AS45">
        <f t="shared" si="26"/>
        <v>2.026360696781683</v>
      </c>
      <c r="AT45">
        <f t="shared" si="26"/>
        <v>1.9026067638977298</v>
      </c>
      <c r="AU45">
        <f t="shared" si="23"/>
        <v>-278.8971632674108</v>
      </c>
      <c r="AW45">
        <v>42</v>
      </c>
      <c r="AX45">
        <f>IF(Z45&gt;0, (R45*SUMPRODUCT(K45:$K$98, X45:$X$98)-K45*$AZ$3)/Z45, 0)</f>
        <v>6978.6098168282415</v>
      </c>
    </row>
    <row r="46" spans="5:50" x14ac:dyDescent="0.25">
      <c r="E46">
        <v>2046</v>
      </c>
      <c r="F46" s="5">
        <f>EconomicRates!C86</f>
        <v>3.5571999999999999E-2</v>
      </c>
      <c r="G46" s="5">
        <f>EconomicRates!D86</f>
        <v>7.0000000000000007E-2</v>
      </c>
      <c r="H46" s="5">
        <f t="shared" si="10"/>
        <v>0.12000000000000001</v>
      </c>
      <c r="I46" s="5">
        <f t="shared" si="11"/>
        <v>1.1200000000000001</v>
      </c>
      <c r="J46">
        <f t="shared" si="12"/>
        <v>0.89285714285714279</v>
      </c>
      <c r="K46">
        <f t="shared" si="20"/>
        <v>7.6493586733943769E-3</v>
      </c>
      <c r="L46" s="2">
        <v>43</v>
      </c>
      <c r="M46" s="6">
        <v>5.0548205999999998E-2</v>
      </c>
      <c r="Q46" s="4">
        <f t="shared" si="21"/>
        <v>12.5</v>
      </c>
      <c r="R46">
        <f t="shared" si="0"/>
        <v>2000000</v>
      </c>
      <c r="S46">
        <f t="shared" si="1"/>
        <v>6857.8983597521592</v>
      </c>
      <c r="U46">
        <f t="shared" si="13"/>
        <v>5.0548205999999998E-2</v>
      </c>
      <c r="V46">
        <f t="shared" si="14"/>
        <v>0.01</v>
      </c>
      <c r="W46">
        <f t="shared" si="15"/>
        <v>0.42071745665852689</v>
      </c>
      <c r="X46">
        <f t="shared" si="16"/>
        <v>2.1266512666971289E-2</v>
      </c>
      <c r="Y46">
        <f t="shared" si="17"/>
        <v>4.2071745665852693E-3</v>
      </c>
      <c r="Z46">
        <f t="shared" si="18"/>
        <v>0.39524376942497036</v>
      </c>
      <c r="AB46">
        <f t="shared" si="19"/>
        <v>2936.0229731482059</v>
      </c>
      <c r="AC46">
        <f t="shared" si="2"/>
        <v>2710.5415980417647</v>
      </c>
      <c r="AE46">
        <f t="shared" si="3"/>
        <v>0</v>
      </c>
      <c r="AF46">
        <f t="shared" si="24"/>
        <v>0</v>
      </c>
      <c r="AG46">
        <f t="shared" si="24"/>
        <v>-4.9405471178121294</v>
      </c>
      <c r="AH46">
        <f t="shared" si="5"/>
        <v>-42533.025333942576</v>
      </c>
      <c r="AI46">
        <f t="shared" si="25"/>
        <v>-42537.965881060387</v>
      </c>
      <c r="AJ46">
        <f t="shared" si="7"/>
        <v>225.48137510644119</v>
      </c>
      <c r="AK46">
        <f t="shared" si="22"/>
        <v>205.52160812037442</v>
      </c>
      <c r="AL46">
        <f t="shared" si="8"/>
        <v>-42106.962897833568</v>
      </c>
      <c r="AN46">
        <f t="shared" si="26"/>
        <v>0</v>
      </c>
      <c r="AO46">
        <f t="shared" si="26"/>
        <v>0</v>
      </c>
      <c r="AP46">
        <f t="shared" si="26"/>
        <v>-3.7792016946949801E-2</v>
      </c>
      <c r="AQ46">
        <f t="shared" si="26"/>
        <v>-325.35036624389642</v>
      </c>
      <c r="AR46">
        <f t="shared" si="26"/>
        <v>-325.38815826084334</v>
      </c>
      <c r="AS46">
        <f t="shared" si="26"/>
        <v>1.7247879123593468</v>
      </c>
      <c r="AT46">
        <f t="shared" si="26"/>
        <v>1.5721084956455462</v>
      </c>
      <c r="AU46">
        <f t="shared" si="23"/>
        <v>-322.09126185283844</v>
      </c>
      <c r="AW46">
        <v>43</v>
      </c>
      <c r="AX46">
        <f>IF(Z46&gt;0, (R46*SUMPRODUCT(K46:$K$98, X46:$X$98)-K46*$AZ$3)/Z46, 0)</f>
        <v>6857.8983597521592</v>
      </c>
    </row>
    <row r="47" spans="5:50" x14ac:dyDescent="0.25">
      <c r="E47">
        <v>2047</v>
      </c>
      <c r="F47" s="5">
        <f>EconomicRates!C87</f>
        <v>3.5571999999999999E-2</v>
      </c>
      <c r="G47" s="5">
        <f>EconomicRates!D87</f>
        <v>7.0000000000000007E-2</v>
      </c>
      <c r="H47" s="5">
        <f t="shared" si="10"/>
        <v>0.12000000000000001</v>
      </c>
      <c r="I47" s="5">
        <f t="shared" si="11"/>
        <v>1.1200000000000001</v>
      </c>
      <c r="J47">
        <f t="shared" si="12"/>
        <v>0.89285714285714279</v>
      </c>
      <c r="K47">
        <f t="shared" si="20"/>
        <v>6.8297845298164071E-3</v>
      </c>
      <c r="L47" s="2">
        <v>44</v>
      </c>
      <c r="M47" s="6">
        <v>6.4784177999999998E-2</v>
      </c>
      <c r="Q47" s="4">
        <f t="shared" si="21"/>
        <v>12.5</v>
      </c>
      <c r="R47">
        <f t="shared" si="0"/>
        <v>2000000</v>
      </c>
      <c r="S47">
        <f t="shared" si="1"/>
        <v>6662.4182614874417</v>
      </c>
      <c r="U47">
        <f t="shared" si="13"/>
        <v>6.4784177999999998E-2</v>
      </c>
      <c r="V47">
        <f t="shared" si="14"/>
        <v>0.01</v>
      </c>
      <c r="W47">
        <f t="shared" si="15"/>
        <v>0.39524376942497036</v>
      </c>
      <c r="X47">
        <f t="shared" si="16"/>
        <v>2.5605542711818238E-2</v>
      </c>
      <c r="Y47">
        <f t="shared" si="17"/>
        <v>3.9524376942497033E-3</v>
      </c>
      <c r="Z47">
        <f t="shared" si="18"/>
        <v>0.36568578901890242</v>
      </c>
      <c r="AB47">
        <f t="shared" si="19"/>
        <v>2710.5415980417647</v>
      </c>
      <c r="AC47">
        <f t="shared" si="2"/>
        <v>2436.3516787259791</v>
      </c>
      <c r="AE47">
        <f t="shared" si="3"/>
        <v>0</v>
      </c>
      <c r="AF47">
        <f t="shared" si="24"/>
        <v>0</v>
      </c>
      <c r="AG47">
        <f t="shared" si="24"/>
        <v>-4.5710723627362801</v>
      </c>
      <c r="AH47">
        <f t="shared" si="5"/>
        <v>-51211.085423636476</v>
      </c>
      <c r="AI47">
        <f t="shared" si="25"/>
        <v>-51215.65649599921</v>
      </c>
      <c r="AJ47">
        <f t="shared" si="7"/>
        <v>274.18991931578557</v>
      </c>
      <c r="AK47">
        <f t="shared" si="22"/>
        <v>189.73791186292354</v>
      </c>
      <c r="AL47">
        <f t="shared" si="8"/>
        <v>-50751.728664820497</v>
      </c>
      <c r="AN47">
        <f t="shared" si="26"/>
        <v>0</v>
      </c>
      <c r="AO47">
        <f t="shared" si="26"/>
        <v>0</v>
      </c>
      <c r="AP47">
        <f t="shared" si="26"/>
        <v>-3.1219439307687578E-2</v>
      </c>
      <c r="AQ47">
        <f t="shared" si="26"/>
        <v>-349.76067898145891</v>
      </c>
      <c r="AR47">
        <f t="shared" si="26"/>
        <v>-349.79189842076659</v>
      </c>
      <c r="AS47">
        <f t="shared" si="26"/>
        <v>1.8726580691745611</v>
      </c>
      <c r="AT47">
        <f t="shared" si="26"/>
        <v>1.2958690551610641</v>
      </c>
      <c r="AU47">
        <f t="shared" si="23"/>
        <v>-346.62337129643095</v>
      </c>
      <c r="AW47">
        <v>44</v>
      </c>
      <c r="AX47">
        <f>IF(Z47&gt;0, (R47*SUMPRODUCT(K47:$K$98, X47:$X$98)-K47*$AZ$3)/Z47, 0)</f>
        <v>6662.4182614874417</v>
      </c>
    </row>
    <row r="48" spans="5:50" x14ac:dyDescent="0.25">
      <c r="E48">
        <v>2048</v>
      </c>
      <c r="F48" s="5">
        <f>EconomicRates!C88</f>
        <v>3.5571999999999999E-2</v>
      </c>
      <c r="G48" s="5">
        <f>EconomicRates!D88</f>
        <v>7.0000000000000007E-2</v>
      </c>
      <c r="H48" s="5">
        <f t="shared" si="10"/>
        <v>0.12000000000000001</v>
      </c>
      <c r="I48" s="5">
        <f t="shared" si="11"/>
        <v>1.1200000000000001</v>
      </c>
      <c r="J48">
        <f t="shared" si="12"/>
        <v>0.89285714285714279</v>
      </c>
      <c r="K48">
        <f t="shared" si="20"/>
        <v>6.0980219016217915E-3</v>
      </c>
      <c r="L48" s="2">
        <v>45</v>
      </c>
      <c r="M48" s="6">
        <v>8.0470763000000001E-2</v>
      </c>
      <c r="Q48" s="4">
        <f t="shared" si="21"/>
        <v>12.5</v>
      </c>
      <c r="R48">
        <f t="shared" si="0"/>
        <v>2000000</v>
      </c>
      <c r="S48">
        <f t="shared" si="1"/>
        <v>6410.8769774281964</v>
      </c>
      <c r="U48">
        <f t="shared" si="13"/>
        <v>8.0470763000000001E-2</v>
      </c>
      <c r="V48">
        <f t="shared" si="14"/>
        <v>0.01</v>
      </c>
      <c r="W48">
        <f t="shared" si="15"/>
        <v>0.36568578901890242</v>
      </c>
      <c r="X48">
        <f t="shared" si="16"/>
        <v>2.9427014460608098E-2</v>
      </c>
      <c r="Y48">
        <f t="shared" si="17"/>
        <v>3.6568578901890244E-3</v>
      </c>
      <c r="Z48">
        <f t="shared" si="18"/>
        <v>0.33260191666810529</v>
      </c>
      <c r="AB48">
        <f t="shared" si="19"/>
        <v>2436.3516787259791</v>
      </c>
      <c r="AC48">
        <f t="shared" si="2"/>
        <v>2132.2699702160476</v>
      </c>
      <c r="AE48">
        <f t="shared" si="3"/>
        <v>0</v>
      </c>
      <c r="AF48">
        <f t="shared" si="24"/>
        <v>0</v>
      </c>
      <c r="AG48">
        <f t="shared" si="24"/>
        <v>-4.1575239583513159</v>
      </c>
      <c r="AH48">
        <f t="shared" si="5"/>
        <v>-58854.028921216195</v>
      </c>
      <c r="AI48">
        <f t="shared" si="25"/>
        <v>-58858.18644517455</v>
      </c>
      <c r="AJ48">
        <f t="shared" si="7"/>
        <v>304.08170850993156</v>
      </c>
      <c r="AK48">
        <f t="shared" si="22"/>
        <v>170.54461751081857</v>
      </c>
      <c r="AL48">
        <f t="shared" si="8"/>
        <v>-58383.560119153801</v>
      </c>
      <c r="AN48">
        <f t="shared" si="26"/>
        <v>0</v>
      </c>
      <c r="AO48">
        <f t="shared" si="26"/>
        <v>0</v>
      </c>
      <c r="AP48">
        <f t="shared" si="26"/>
        <v>-2.5352672154543648E-2</v>
      </c>
      <c r="AQ48">
        <f t="shared" si="26"/>
        <v>-358.89315736025867</v>
      </c>
      <c r="AR48">
        <f t="shared" si="26"/>
        <v>-358.91851003241328</v>
      </c>
      <c r="AS48">
        <f t="shared" si="26"/>
        <v>1.8542969183761362</v>
      </c>
      <c r="AT48">
        <f t="shared" si="26"/>
        <v>1.0399848127846829</v>
      </c>
      <c r="AU48">
        <f t="shared" si="23"/>
        <v>-356.02422830125244</v>
      </c>
      <c r="AW48">
        <v>45</v>
      </c>
      <c r="AX48">
        <f>IF(Z48&gt;0, (R48*SUMPRODUCT(K48:$K$98, X48:$X$98)-K48*$AZ$3)/Z48, 0)</f>
        <v>6410.8769774281964</v>
      </c>
    </row>
    <row r="49" spans="5:50" x14ac:dyDescent="0.25">
      <c r="E49">
        <v>2049</v>
      </c>
      <c r="F49" s="5">
        <f>EconomicRates!C89</f>
        <v>3.5571999999999999E-2</v>
      </c>
      <c r="G49" s="5">
        <f>EconomicRates!D89</f>
        <v>7.0000000000000007E-2</v>
      </c>
      <c r="H49" s="5">
        <f t="shared" si="10"/>
        <v>0.12000000000000001</v>
      </c>
      <c r="I49" s="5">
        <f t="shared" si="11"/>
        <v>1.1200000000000001</v>
      </c>
      <c r="J49">
        <f t="shared" si="12"/>
        <v>0.89285714285714279</v>
      </c>
      <c r="K49">
        <f t="shared" si="20"/>
        <v>5.4446624121623132E-3</v>
      </c>
      <c r="L49" s="2">
        <v>46</v>
      </c>
      <c r="M49" s="6">
        <v>9.7818447000000003E-2</v>
      </c>
      <c r="Q49" s="4">
        <f t="shared" si="21"/>
        <v>12.5</v>
      </c>
      <c r="R49">
        <f t="shared" si="0"/>
        <v>2000000</v>
      </c>
      <c r="S49">
        <f t="shared" si="1"/>
        <v>6113.6135794956681</v>
      </c>
      <c r="U49">
        <f t="shared" si="13"/>
        <v>9.7818447000000003E-2</v>
      </c>
      <c r="V49">
        <f t="shared" si="14"/>
        <v>0.01</v>
      </c>
      <c r="W49">
        <f t="shared" si="15"/>
        <v>0.33260191666810529</v>
      </c>
      <c r="X49">
        <f t="shared" si="16"/>
        <v>3.2534602957697473E-2</v>
      </c>
      <c r="Y49">
        <f t="shared" si="17"/>
        <v>3.326019166681053E-3</v>
      </c>
      <c r="Z49">
        <f t="shared" si="18"/>
        <v>0.29674129454372677</v>
      </c>
      <c r="AB49">
        <f t="shared" si="19"/>
        <v>2132.2699702160476</v>
      </c>
      <c r="AC49">
        <f t="shared" si="2"/>
        <v>1814.1616079196517</v>
      </c>
      <c r="AE49">
        <f t="shared" si="3"/>
        <v>0</v>
      </c>
      <c r="AF49">
        <f t="shared" si="24"/>
        <v>0</v>
      </c>
      <c r="AG49">
        <f t="shared" si="24"/>
        <v>-3.7092661817965848</v>
      </c>
      <c r="AH49">
        <f t="shared" si="5"/>
        <v>-65069.205915394945</v>
      </c>
      <c r="AI49">
        <f t="shared" si="25"/>
        <v>-65072.91518157674</v>
      </c>
      <c r="AJ49">
        <f t="shared" si="7"/>
        <v>318.10836229639585</v>
      </c>
      <c r="AK49">
        <f t="shared" si="22"/>
        <v>149.25889791512336</v>
      </c>
      <c r="AL49">
        <f t="shared" si="8"/>
        <v>-64605.547921365222</v>
      </c>
      <c r="AN49">
        <f t="shared" si="26"/>
        <v>0</v>
      </c>
      <c r="AO49">
        <f t="shared" si="26"/>
        <v>0</v>
      </c>
      <c r="AP49">
        <f t="shared" si="26"/>
        <v>-2.0195702156732689E-2</v>
      </c>
      <c r="AQ49">
        <f t="shared" si="26"/>
        <v>-354.2798596368005</v>
      </c>
      <c r="AR49">
        <f t="shared" si="26"/>
        <v>-354.30005533895724</v>
      </c>
      <c r="AS49">
        <f t="shared" si="26"/>
        <v>1.7319926431896977</v>
      </c>
      <c r="AT49">
        <f t="shared" si="26"/>
        <v>0.81266431115924398</v>
      </c>
      <c r="AU49">
        <f t="shared" si="23"/>
        <v>-351.75539838460827</v>
      </c>
      <c r="AW49">
        <v>46</v>
      </c>
      <c r="AX49">
        <f>IF(Z49&gt;0, (R49*SUMPRODUCT(K49:$K$98, X49:$X$98)-K49*$AZ$3)/Z49, 0)</f>
        <v>6113.6135794956681</v>
      </c>
    </row>
    <row r="50" spans="5:50" x14ac:dyDescent="0.25">
      <c r="E50">
        <v>2050</v>
      </c>
      <c r="F50" s="5">
        <f>EconomicRates!C90</f>
        <v>3.5571999999999999E-2</v>
      </c>
      <c r="G50" s="5">
        <f>EconomicRates!D90</f>
        <v>7.0000000000000007E-2</v>
      </c>
      <c r="H50" s="5">
        <f t="shared" si="10"/>
        <v>0.12000000000000001</v>
      </c>
      <c r="I50" s="5">
        <f t="shared" si="11"/>
        <v>1.1200000000000001</v>
      </c>
      <c r="J50">
        <f t="shared" si="12"/>
        <v>0.89285714285714279</v>
      </c>
      <c r="K50">
        <f t="shared" si="20"/>
        <v>4.8613057251449222E-3</v>
      </c>
      <c r="L50" s="2">
        <v>47</v>
      </c>
      <c r="M50" s="6">
        <v>0.115047869</v>
      </c>
      <c r="Q50" s="4">
        <f t="shared" si="21"/>
        <v>12.5</v>
      </c>
      <c r="R50">
        <f t="shared" si="0"/>
        <v>2000000</v>
      </c>
      <c r="S50">
        <f t="shared" si="1"/>
        <v>5763.0906475128795</v>
      </c>
      <c r="U50">
        <f t="shared" si="13"/>
        <v>0.115047869</v>
      </c>
      <c r="V50">
        <f t="shared" si="14"/>
        <v>0.01</v>
      </c>
      <c r="W50">
        <f t="shared" si="15"/>
        <v>0.29674129454372677</v>
      </c>
      <c r="X50">
        <f t="shared" si="16"/>
        <v>3.4139453581557094E-2</v>
      </c>
      <c r="Y50">
        <f t="shared" si="17"/>
        <v>2.967412945437268E-3</v>
      </c>
      <c r="Z50">
        <f t="shared" si="18"/>
        <v>0.25963442801673237</v>
      </c>
      <c r="AB50">
        <f t="shared" si="19"/>
        <v>1814.1616079196517</v>
      </c>
      <c r="AC50">
        <f t="shared" si="2"/>
        <v>1496.2967438755863</v>
      </c>
      <c r="AE50">
        <f t="shared" si="3"/>
        <v>0</v>
      </c>
      <c r="AF50">
        <f t="shared" si="24"/>
        <v>0</v>
      </c>
      <c r="AG50">
        <f t="shared" si="24"/>
        <v>-3.2454303502091544</v>
      </c>
      <c r="AH50">
        <f t="shared" si="5"/>
        <v>-68278.907163114185</v>
      </c>
      <c r="AI50">
        <f t="shared" si="25"/>
        <v>-68282.152593464401</v>
      </c>
      <c r="AJ50">
        <f t="shared" si="7"/>
        <v>317.86486404406537</v>
      </c>
      <c r="AK50">
        <f t="shared" si="22"/>
        <v>126.99131255437563</v>
      </c>
      <c r="AL50">
        <f t="shared" si="8"/>
        <v>-67837.296416865953</v>
      </c>
      <c r="AN50">
        <f t="shared" si="26"/>
        <v>0</v>
      </c>
      <c r="AO50">
        <f t="shared" si="26"/>
        <v>0</v>
      </c>
      <c r="AP50">
        <f t="shared" si="26"/>
        <v>-1.577702914203085E-2</v>
      </c>
      <c r="AQ50">
        <f t="shared" si="26"/>
        <v>-331.92464229868563</v>
      </c>
      <c r="AR50">
        <f t="shared" si="26"/>
        <v>-331.94041932782767</v>
      </c>
      <c r="AS50">
        <f t="shared" si="26"/>
        <v>1.5452382833998273</v>
      </c>
      <c r="AT50">
        <f t="shared" si="26"/>
        <v>0.61734359476425449</v>
      </c>
      <c r="AU50">
        <f t="shared" si="23"/>
        <v>-329.77783744966359</v>
      </c>
      <c r="AW50">
        <v>47</v>
      </c>
      <c r="AX50">
        <f>IF(Z50&gt;0, (R50*SUMPRODUCT(K50:$K$98, X50:$X$98)-K50*$AZ$3)/Z50, 0)</f>
        <v>5763.0906475128795</v>
      </c>
    </row>
    <row r="51" spans="5:50" x14ac:dyDescent="0.25">
      <c r="E51">
        <v>2051</v>
      </c>
      <c r="F51" s="5">
        <f>EconomicRates!C91</f>
        <v>3.5571999999999999E-2</v>
      </c>
      <c r="G51" s="5">
        <f>EconomicRates!D91</f>
        <v>7.0000000000000007E-2</v>
      </c>
      <c r="H51" s="5">
        <f t="shared" si="10"/>
        <v>0.12000000000000001</v>
      </c>
      <c r="I51" s="5">
        <f t="shared" si="11"/>
        <v>1.1200000000000001</v>
      </c>
      <c r="J51">
        <f t="shared" si="12"/>
        <v>0.89285714285714279</v>
      </c>
      <c r="K51">
        <f t="shared" si="20"/>
        <v>4.3404515403079663E-3</v>
      </c>
      <c r="L51" s="2">
        <v>48</v>
      </c>
      <c r="M51" s="6">
        <v>0.13365521</v>
      </c>
      <c r="Q51" s="4">
        <f t="shared" si="21"/>
        <v>12.5</v>
      </c>
      <c r="R51">
        <f t="shared" si="0"/>
        <v>2000000</v>
      </c>
      <c r="S51">
        <f t="shared" si="1"/>
        <v>5383.2142155102292</v>
      </c>
      <c r="U51">
        <f t="shared" si="13"/>
        <v>0.13365521</v>
      </c>
      <c r="V51">
        <f t="shared" si="14"/>
        <v>0.01</v>
      </c>
      <c r="W51">
        <f t="shared" si="15"/>
        <v>0.25963442801673237</v>
      </c>
      <c r="X51">
        <f t="shared" si="16"/>
        <v>3.4701493999806245E-2</v>
      </c>
      <c r="Y51">
        <f t="shared" si="17"/>
        <v>2.5963442801673238E-3</v>
      </c>
      <c r="Z51">
        <f t="shared" si="18"/>
        <v>0.22233658973675879</v>
      </c>
      <c r="AB51">
        <f t="shared" si="19"/>
        <v>1496.2967438755863</v>
      </c>
      <c r="AC51">
        <f t="shared" si="2"/>
        <v>1196.8854904989857</v>
      </c>
      <c r="AE51">
        <f t="shared" si="3"/>
        <v>0</v>
      </c>
      <c r="AF51">
        <f t="shared" si="24"/>
        <v>0</v>
      </c>
      <c r="AG51">
        <f t="shared" si="24"/>
        <v>-2.779207371709485</v>
      </c>
      <c r="AH51">
        <f t="shared" si="5"/>
        <v>-69402.987999612495</v>
      </c>
      <c r="AI51">
        <f t="shared" si="25"/>
        <v>-69405.767206984208</v>
      </c>
      <c r="AJ51">
        <f t="shared" si="7"/>
        <v>299.4112533766006</v>
      </c>
      <c r="AK51">
        <f t="shared" si="22"/>
        <v>104.74077207129105</v>
      </c>
      <c r="AL51">
        <f t="shared" si="8"/>
        <v>-69001.615181536312</v>
      </c>
      <c r="AN51">
        <f t="shared" si="26"/>
        <v>0</v>
      </c>
      <c r="AO51">
        <f t="shared" si="26"/>
        <v>0</v>
      </c>
      <c r="AP51">
        <f t="shared" si="26"/>
        <v>-1.2063014917371689E-2</v>
      </c>
      <c r="AQ51">
        <f t="shared" si="26"/>
        <v>-301.24030616489335</v>
      </c>
      <c r="AR51">
        <f t="shared" si="26"/>
        <v>-301.25236917981073</v>
      </c>
      <c r="AS51">
        <f t="shared" si="26"/>
        <v>1.2995800359040048</v>
      </c>
      <c r="AT51">
        <f t="shared" si="26"/>
        <v>0.45462224546988084</v>
      </c>
      <c r="AU51">
        <f t="shared" si="23"/>
        <v>-299.49816689843681</v>
      </c>
      <c r="AW51">
        <v>48</v>
      </c>
      <c r="AX51">
        <f>IF(Z51&gt;0, (R51*SUMPRODUCT(K51:$K$98, X51:$X$98)-K51*$AZ$3)/Z51, 0)</f>
        <v>5383.2142155102292</v>
      </c>
    </row>
    <row r="52" spans="5:50" x14ac:dyDescent="0.25">
      <c r="E52">
        <v>2052</v>
      </c>
      <c r="F52" s="5">
        <f>EconomicRates!C92</f>
        <v>3.5571999999999999E-2</v>
      </c>
      <c r="G52" s="5">
        <f>EconomicRates!D92</f>
        <v>7.0000000000000007E-2</v>
      </c>
      <c r="H52" s="5">
        <f t="shared" si="10"/>
        <v>0.12000000000000001</v>
      </c>
      <c r="I52" s="5">
        <f t="shared" si="11"/>
        <v>1.1200000000000001</v>
      </c>
      <c r="J52">
        <f t="shared" si="12"/>
        <v>0.89285714285714279</v>
      </c>
      <c r="K52">
        <f t="shared" si="20"/>
        <v>3.8754031609892553E-3</v>
      </c>
      <c r="L52" s="2">
        <v>49</v>
      </c>
      <c r="M52" s="6">
        <v>0.153152232</v>
      </c>
      <c r="Q52" s="4">
        <f t="shared" si="21"/>
        <v>12.5</v>
      </c>
      <c r="R52">
        <f t="shared" si="0"/>
        <v>2000000</v>
      </c>
      <c r="S52">
        <f t="shared" si="1"/>
        <v>4969.717609580397</v>
      </c>
      <c r="U52">
        <f t="shared" si="13"/>
        <v>0.153152232</v>
      </c>
      <c r="V52">
        <f t="shared" si="14"/>
        <v>0.01</v>
      </c>
      <c r="W52">
        <f t="shared" si="15"/>
        <v>0.22233658973675879</v>
      </c>
      <c r="X52">
        <f t="shared" si="16"/>
        <v>3.4051344973452899E-2</v>
      </c>
      <c r="Y52">
        <f t="shared" si="17"/>
        <v>2.2233658973675879E-3</v>
      </c>
      <c r="Z52">
        <f t="shared" si="18"/>
        <v>0.18606187886593828</v>
      </c>
      <c r="AB52">
        <f t="shared" si="19"/>
        <v>1196.8854904989857</v>
      </c>
      <c r="AC52">
        <f t="shared" si="2"/>
        <v>924.67499587166822</v>
      </c>
      <c r="AE52">
        <f t="shared" si="3"/>
        <v>0</v>
      </c>
      <c r="AF52">
        <f t="shared" si="24"/>
        <v>0</v>
      </c>
      <c r="AG52">
        <f t="shared" si="24"/>
        <v>-2.3257734858242287</v>
      </c>
      <c r="AH52">
        <f t="shared" si="5"/>
        <v>-68102.689946905797</v>
      </c>
      <c r="AI52">
        <f t="shared" si="25"/>
        <v>-68105.015720391617</v>
      </c>
      <c r="AJ52">
        <f t="shared" si="7"/>
        <v>272.21049462731753</v>
      </c>
      <c r="AK52">
        <f t="shared" si="22"/>
        <v>83.781984334929007</v>
      </c>
      <c r="AL52">
        <f t="shared" si="8"/>
        <v>-67749.023241429371</v>
      </c>
      <c r="AN52">
        <f t="shared" si="26"/>
        <v>0</v>
      </c>
      <c r="AO52">
        <f t="shared" si="26"/>
        <v>0</v>
      </c>
      <c r="AP52">
        <f t="shared" si="26"/>
        <v>-9.0133099187082143E-3</v>
      </c>
      <c r="AQ52">
        <f t="shared" si="26"/>
        <v>-263.9253798921099</v>
      </c>
      <c r="AR52">
        <f t="shared" si="26"/>
        <v>-263.93439320202862</v>
      </c>
      <c r="AS52">
        <f t="shared" si="26"/>
        <v>1.054925411333155</v>
      </c>
      <c r="AT52">
        <f t="shared" si="26"/>
        <v>0.32468896692553612</v>
      </c>
      <c r="AU52">
        <f t="shared" si="23"/>
        <v>-262.55477882376988</v>
      </c>
      <c r="AW52">
        <v>49</v>
      </c>
      <c r="AX52">
        <f>IF(Z52&gt;0, (R52*SUMPRODUCT(K52:$K$98, X52:$X$98)-K52*$AZ$3)/Z52, 0)</f>
        <v>4969.717609580397</v>
      </c>
    </row>
    <row r="53" spans="5:50" x14ac:dyDescent="0.25">
      <c r="E53">
        <v>2053</v>
      </c>
      <c r="F53" s="5">
        <f>EconomicRates!C93</f>
        <v>3.5571999999999999E-2</v>
      </c>
      <c r="G53" s="5">
        <f>EconomicRates!D93</f>
        <v>7.0000000000000007E-2</v>
      </c>
      <c r="H53" s="5">
        <f t="shared" si="10"/>
        <v>0.12000000000000001</v>
      </c>
      <c r="I53" s="5">
        <f t="shared" si="11"/>
        <v>1.1200000000000001</v>
      </c>
      <c r="J53">
        <f t="shared" si="12"/>
        <v>0.89285714285714279</v>
      </c>
      <c r="K53">
        <f t="shared" si="20"/>
        <v>3.4601813937404063E-3</v>
      </c>
      <c r="L53" s="2">
        <v>50</v>
      </c>
      <c r="M53" s="6">
        <v>0.17329698399999999</v>
      </c>
      <c r="Q53" s="4">
        <f t="shared" si="21"/>
        <v>12.5</v>
      </c>
      <c r="R53">
        <f t="shared" si="0"/>
        <v>2000000</v>
      </c>
      <c r="S53">
        <f t="shared" si="1"/>
        <v>4518.8293110320237</v>
      </c>
      <c r="U53">
        <f t="shared" si="13"/>
        <v>0.17329698399999999</v>
      </c>
      <c r="V53">
        <f t="shared" si="14"/>
        <v>0.01</v>
      </c>
      <c r="W53">
        <f t="shared" si="15"/>
        <v>0.18606187886593828</v>
      </c>
      <c r="X53">
        <f t="shared" si="16"/>
        <v>3.2243962444840443E-2</v>
      </c>
      <c r="Y53">
        <f t="shared" si="17"/>
        <v>1.8606187886593829E-3</v>
      </c>
      <c r="Z53">
        <f t="shared" si="18"/>
        <v>0.15195729763243843</v>
      </c>
      <c r="AB53">
        <f t="shared" si="19"/>
        <v>924.67499587166822</v>
      </c>
      <c r="AC53">
        <f t="shared" si="2"/>
        <v>686.66909056667987</v>
      </c>
      <c r="AE53">
        <f t="shared" si="3"/>
        <v>0</v>
      </c>
      <c r="AF53">
        <f t="shared" si="24"/>
        <v>0</v>
      </c>
      <c r="AG53">
        <f t="shared" si="24"/>
        <v>-1.8994662204054804</v>
      </c>
      <c r="AH53">
        <f t="shared" si="5"/>
        <v>-64487.924889680886</v>
      </c>
      <c r="AI53">
        <f t="shared" si="25"/>
        <v>-64489.824355901292</v>
      </c>
      <c r="AJ53">
        <f t="shared" si="7"/>
        <v>238.00590530498835</v>
      </c>
      <c r="AK53">
        <f t="shared" si="22"/>
        <v>64.727249711016782</v>
      </c>
      <c r="AL53">
        <f t="shared" si="8"/>
        <v>-64187.091200885283</v>
      </c>
      <c r="AN53">
        <f t="shared" si="26"/>
        <v>0</v>
      </c>
      <c r="AO53">
        <f t="shared" si="26"/>
        <v>0</v>
      </c>
      <c r="AP53">
        <f t="shared" si="26"/>
        <v>-6.572497673885457E-3</v>
      </c>
      <c r="AQ53">
        <f t="shared" si="26"/>
        <v>-223.13991782420266</v>
      </c>
      <c r="AR53">
        <f t="shared" si="26"/>
        <v>-223.14649032187654</v>
      </c>
      <c r="AS53">
        <f t="shared" si="26"/>
        <v>0.82354360513666169</v>
      </c>
      <c r="AT53">
        <f t="shared" si="26"/>
        <v>0.22396802511804936</v>
      </c>
      <c r="AU53">
        <f t="shared" si="23"/>
        <v>-222.0989786916218</v>
      </c>
      <c r="AW53">
        <v>50</v>
      </c>
      <c r="AX53">
        <f>IF(Z53&gt;0, (R53*SUMPRODUCT(K53:$K$98, X53:$X$98)-K53*$AZ$3)/Z53, 0)</f>
        <v>4518.8293110320237</v>
      </c>
    </row>
    <row r="54" spans="5:50" x14ac:dyDescent="0.25">
      <c r="E54">
        <v>2054</v>
      </c>
      <c r="F54" s="5">
        <f>EconomicRates!C94</f>
        <v>3.5571999999999999E-2</v>
      </c>
      <c r="G54" s="5">
        <f>EconomicRates!D94</f>
        <v>7.0000000000000007E-2</v>
      </c>
      <c r="H54" s="5">
        <f t="shared" si="10"/>
        <v>0.12000000000000001</v>
      </c>
      <c r="I54" s="5">
        <f t="shared" si="11"/>
        <v>1.1200000000000001</v>
      </c>
      <c r="J54">
        <f t="shared" si="12"/>
        <v>0.89285714285714279</v>
      </c>
      <c r="K54">
        <f t="shared" si="20"/>
        <v>3.0894476729825052E-3</v>
      </c>
      <c r="L54" s="2">
        <v>51</v>
      </c>
      <c r="M54" s="6">
        <v>0.19491187900000001</v>
      </c>
      <c r="Q54" s="4">
        <f t="shared" si="21"/>
        <v>12.5</v>
      </c>
      <c r="R54">
        <f t="shared" si="0"/>
        <v>2000000</v>
      </c>
      <c r="S54">
        <f t="shared" si="1"/>
        <v>4028.0897818788703</v>
      </c>
      <c r="U54">
        <f t="shared" si="13"/>
        <v>0.19491187900000001</v>
      </c>
      <c r="V54">
        <f t="shared" si="14"/>
        <v>0.01</v>
      </c>
      <c r="W54">
        <f t="shared" si="15"/>
        <v>0.15195729763243843</v>
      </c>
      <c r="X54">
        <f t="shared" si="16"/>
        <v>2.9618282409300825E-2</v>
      </c>
      <c r="Y54">
        <f t="shared" si="17"/>
        <v>1.5195729763243843E-3</v>
      </c>
      <c r="Z54">
        <f t="shared" si="18"/>
        <v>0.12081944224681322</v>
      </c>
      <c r="AB54">
        <f t="shared" si="19"/>
        <v>686.66909056667987</v>
      </c>
      <c r="AC54">
        <f t="shared" si="2"/>
        <v>486.67156076669266</v>
      </c>
      <c r="AE54">
        <f t="shared" si="3"/>
        <v>0</v>
      </c>
      <c r="AF54">
        <f t="shared" si="24"/>
        <v>0</v>
      </c>
      <c r="AG54">
        <f t="shared" si="24"/>
        <v>-1.5102430280851653</v>
      </c>
      <c r="AH54">
        <f t="shared" si="5"/>
        <v>-59236.564818601648</v>
      </c>
      <c r="AI54">
        <f t="shared" si="25"/>
        <v>-59238.07506162973</v>
      </c>
      <c r="AJ54">
        <f t="shared" si="7"/>
        <v>199.99752979998721</v>
      </c>
      <c r="AK54">
        <f t="shared" si="22"/>
        <v>48.066836339667596</v>
      </c>
      <c r="AL54">
        <f t="shared" si="8"/>
        <v>-58990.010695490077</v>
      </c>
      <c r="AN54">
        <f t="shared" si="26"/>
        <v>0</v>
      </c>
      <c r="AO54">
        <f t="shared" si="26"/>
        <v>0</v>
      </c>
      <c r="AP54">
        <f t="shared" si="26"/>
        <v>-4.6658168087557661E-3</v>
      </c>
      <c r="AQ54">
        <f t="shared" si="26"/>
        <v>-183.0082673343062</v>
      </c>
      <c r="AR54">
        <f t="shared" si="26"/>
        <v>-183.01293315111494</v>
      </c>
      <c r="AS54">
        <f t="shared" si="26"/>
        <v>0.61788190304281976</v>
      </c>
      <c r="AT54">
        <f t="shared" si="26"/>
        <v>0.14849997567721698</v>
      </c>
      <c r="AU54">
        <f t="shared" si="23"/>
        <v>-182.2465512723949</v>
      </c>
      <c r="AW54">
        <v>51</v>
      </c>
      <c r="AX54">
        <f>IF(Z54&gt;0, (R54*SUMPRODUCT(K54:$K$98, X54:$X$98)-K54*$AZ$3)/Z54, 0)</f>
        <v>4028.0897818788703</v>
      </c>
    </row>
    <row r="55" spans="5:50" x14ac:dyDescent="0.25">
      <c r="E55">
        <v>2055</v>
      </c>
      <c r="F55" s="5">
        <f>EconomicRates!C95</f>
        <v>3.5571999999999999E-2</v>
      </c>
      <c r="G55" s="5">
        <f>EconomicRates!D95</f>
        <v>7.0000000000000007E-2</v>
      </c>
      <c r="H55" s="5">
        <f t="shared" si="10"/>
        <v>0.12000000000000001</v>
      </c>
      <c r="I55" s="5">
        <f t="shared" si="11"/>
        <v>1.1200000000000001</v>
      </c>
      <c r="J55">
        <f t="shared" si="12"/>
        <v>0.89285714285714279</v>
      </c>
      <c r="K55">
        <f t="shared" si="20"/>
        <v>2.758435422305808E-3</v>
      </c>
      <c r="L55" s="2">
        <v>52</v>
      </c>
      <c r="M55" s="6">
        <v>0.21714087100000001</v>
      </c>
      <c r="Q55" s="4">
        <f t="shared" si="21"/>
        <v>12.5</v>
      </c>
      <c r="R55">
        <f t="shared" si="0"/>
        <v>2000000</v>
      </c>
      <c r="S55">
        <f t="shared" si="1"/>
        <v>3473.3199070223232</v>
      </c>
      <c r="U55">
        <f t="shared" si="13"/>
        <v>0.21714087100000001</v>
      </c>
      <c r="V55">
        <f t="shared" si="14"/>
        <v>0.01</v>
      </c>
      <c r="W55">
        <f t="shared" si="15"/>
        <v>0.12081944224681322</v>
      </c>
      <c r="X55">
        <f t="shared" si="16"/>
        <v>2.6234838923207222E-2</v>
      </c>
      <c r="Y55">
        <f t="shared" si="17"/>
        <v>1.2081944224681322E-3</v>
      </c>
      <c r="Z55">
        <f t="shared" si="18"/>
        <v>9.3376408901137867E-2</v>
      </c>
      <c r="AB55">
        <f t="shared" si="19"/>
        <v>486.67156076669266</v>
      </c>
      <c r="AC55">
        <f t="shared" si="2"/>
        <v>324.32613988257862</v>
      </c>
      <c r="AE55">
        <f t="shared" si="3"/>
        <v>0</v>
      </c>
      <c r="AF55">
        <f t="shared" si="24"/>
        <v>0</v>
      </c>
      <c r="AG55">
        <f t="shared" si="24"/>
        <v>-1.1672051112642234</v>
      </c>
      <c r="AH55">
        <f t="shared" si="5"/>
        <v>-52469.677846414445</v>
      </c>
      <c r="AI55">
        <f t="shared" si="25"/>
        <v>-52470.845051525706</v>
      </c>
      <c r="AJ55">
        <f t="shared" si="7"/>
        <v>162.34542088411405</v>
      </c>
      <c r="AK55">
        <f t="shared" si="22"/>
        <v>34.067009253668488</v>
      </c>
      <c r="AL55">
        <f t="shared" si="8"/>
        <v>-52274.432621387925</v>
      </c>
      <c r="AN55">
        <f t="shared" si="26"/>
        <v>0</v>
      </c>
      <c r="AO55">
        <f t="shared" si="26"/>
        <v>0</v>
      </c>
      <c r="AP55">
        <f t="shared" si="26"/>
        <v>-3.2196599240076258E-3</v>
      </c>
      <c r="AQ55">
        <f t="shared" si="26"/>
        <v>-144.73421796852392</v>
      </c>
      <c r="AR55">
        <f t="shared" si="26"/>
        <v>-144.73743762844794</v>
      </c>
      <c r="AS55">
        <f t="shared" si="26"/>
        <v>0.44781935961588526</v>
      </c>
      <c r="AT55">
        <f t="shared" si="26"/>
        <v>9.3971645057338904E-2</v>
      </c>
      <c r="AU55">
        <f t="shared" si="23"/>
        <v>-144.19564662377471</v>
      </c>
      <c r="AW55">
        <v>52</v>
      </c>
      <c r="AX55">
        <f>IF(Z55&gt;0, (R55*SUMPRODUCT(K55:$K$98, X55:$X$98)-K55*$AZ$3)/Z55, 0)</f>
        <v>3473.3199070223232</v>
      </c>
    </row>
    <row r="56" spans="5:50" x14ac:dyDescent="0.25">
      <c r="E56">
        <v>2056</v>
      </c>
      <c r="F56" s="5">
        <f>EconomicRates!C96</f>
        <v>3.5571999999999999E-2</v>
      </c>
      <c r="G56" s="5">
        <f>EconomicRates!D96</f>
        <v>7.0000000000000007E-2</v>
      </c>
      <c r="H56" s="5">
        <f t="shared" si="10"/>
        <v>0.12000000000000001</v>
      </c>
      <c r="I56" s="5">
        <f t="shared" si="11"/>
        <v>1.1200000000000001</v>
      </c>
      <c r="J56">
        <f t="shared" si="12"/>
        <v>0.89285714285714279</v>
      </c>
      <c r="K56">
        <f t="shared" si="20"/>
        <v>2.4628887699159E-3</v>
      </c>
      <c r="L56" s="2">
        <v>53</v>
      </c>
      <c r="M56" s="6">
        <v>0.240684854</v>
      </c>
      <c r="Q56" s="4">
        <f t="shared" si="21"/>
        <v>12.5</v>
      </c>
      <c r="R56">
        <f t="shared" si="0"/>
        <v>2000000</v>
      </c>
      <c r="S56">
        <f t="shared" si="1"/>
        <v>2830.4350584109143</v>
      </c>
      <c r="U56">
        <f t="shared" si="13"/>
        <v>0.240684854</v>
      </c>
      <c r="V56">
        <f t="shared" si="14"/>
        <v>0.01</v>
      </c>
      <c r="W56">
        <f t="shared" si="15"/>
        <v>9.3376408901137867E-2</v>
      </c>
      <c r="X56">
        <f t="shared" si="16"/>
        <v>2.2474287343414667E-2</v>
      </c>
      <c r="Y56">
        <f t="shared" si="17"/>
        <v>9.3376408901137868E-4</v>
      </c>
      <c r="Z56">
        <f t="shared" si="18"/>
        <v>6.9968357468711814E-2</v>
      </c>
      <c r="AB56">
        <f t="shared" si="19"/>
        <v>324.32613988257862</v>
      </c>
      <c r="AC56">
        <f t="shared" si="2"/>
        <v>198.04089195886905</v>
      </c>
      <c r="AE56">
        <f t="shared" si="3"/>
        <v>0</v>
      </c>
      <c r="AF56">
        <f t="shared" si="24"/>
        <v>0</v>
      </c>
      <c r="AG56">
        <f t="shared" si="24"/>
        <v>-0.87460446835889771</v>
      </c>
      <c r="AH56">
        <f t="shared" si="5"/>
        <v>-44948.574686829335</v>
      </c>
      <c r="AI56">
        <f t="shared" si="25"/>
        <v>-44949.449291297693</v>
      </c>
      <c r="AJ56">
        <f t="shared" si="7"/>
        <v>126.28524792370956</v>
      </c>
      <c r="AK56">
        <f t="shared" si="22"/>
        <v>22.702829791780506</v>
      </c>
      <c r="AL56">
        <f t="shared" si="8"/>
        <v>-44800.461213582203</v>
      </c>
      <c r="AN56">
        <f t="shared" si="26"/>
        <v>0</v>
      </c>
      <c r="AO56">
        <f t="shared" si="26"/>
        <v>0</v>
      </c>
      <c r="AP56">
        <f t="shared" si="26"/>
        <v>-2.1540535232393953E-3</v>
      </c>
      <c r="AQ56">
        <f t="shared" si="26"/>
        <v>-110.70333981991806</v>
      </c>
      <c r="AR56">
        <f t="shared" si="26"/>
        <v>-110.7054938734413</v>
      </c>
      <c r="AS56">
        <f t="shared" si="26"/>
        <v>0.3110265189173495</v>
      </c>
      <c r="AT56">
        <f t="shared" si="26"/>
        <v>5.5914544539488339E-2</v>
      </c>
      <c r="AU56">
        <f t="shared" si="23"/>
        <v>-110.33855280998446</v>
      </c>
      <c r="AW56">
        <v>53</v>
      </c>
      <c r="AX56">
        <f>IF(Z56&gt;0, (R56*SUMPRODUCT(K56:$K$98, X56:$X$98)-K56*$AZ$3)/Z56, 0)</f>
        <v>2830.4350584109143</v>
      </c>
    </row>
    <row r="57" spans="5:50" x14ac:dyDescent="0.25">
      <c r="E57">
        <v>2057</v>
      </c>
      <c r="F57" s="5">
        <f>EconomicRates!C97</f>
        <v>3.5571999999999999E-2</v>
      </c>
      <c r="G57" s="5">
        <f>EconomicRates!D97</f>
        <v>7.0000000000000007E-2</v>
      </c>
      <c r="H57" s="5">
        <f t="shared" si="10"/>
        <v>0.12000000000000001</v>
      </c>
      <c r="I57" s="5">
        <f t="shared" si="11"/>
        <v>1.1200000000000001</v>
      </c>
      <c r="J57">
        <f t="shared" si="12"/>
        <v>0.89285714285714279</v>
      </c>
      <c r="K57">
        <f t="shared" si="20"/>
        <v>2.1990078302820534E-3</v>
      </c>
      <c r="L57" s="2">
        <v>54</v>
      </c>
      <c r="M57" s="6">
        <v>0.26560892699999999</v>
      </c>
      <c r="Q57" s="4">
        <f t="shared" si="21"/>
        <v>12.5</v>
      </c>
      <c r="R57">
        <f t="shared" si="0"/>
        <v>2000000</v>
      </c>
      <c r="S57">
        <f t="shared" si="1"/>
        <v>2048.1595354312017</v>
      </c>
      <c r="U57">
        <f t="shared" si="13"/>
        <v>0.26560892699999999</v>
      </c>
      <c r="V57">
        <f t="shared" si="14"/>
        <v>0.01</v>
      </c>
      <c r="W57">
        <f t="shared" si="15"/>
        <v>6.9968357468711814E-2</v>
      </c>
      <c r="X57">
        <f t="shared" si="16"/>
        <v>1.8584220351216981E-2</v>
      </c>
      <c r="Y57">
        <f t="shared" si="17"/>
        <v>6.9968357468711819E-4</v>
      </c>
      <c r="Z57">
        <f t="shared" si="18"/>
        <v>5.0684453542807713E-2</v>
      </c>
      <c r="AB57">
        <f t="shared" si="19"/>
        <v>198.04089195886905</v>
      </c>
      <c r="AC57">
        <f t="shared" si="2"/>
        <v>103.80984682182137</v>
      </c>
      <c r="AE57">
        <f t="shared" si="3"/>
        <v>0</v>
      </c>
      <c r="AF57">
        <f t="shared" si="24"/>
        <v>0</v>
      </c>
      <c r="AG57">
        <f t="shared" si="24"/>
        <v>-0.63355566928509643</v>
      </c>
      <c r="AH57">
        <f t="shared" si="5"/>
        <v>-37168.44070243396</v>
      </c>
      <c r="AI57">
        <f t="shared" si="25"/>
        <v>-37169.074258103246</v>
      </c>
      <c r="AJ57">
        <f t="shared" si="7"/>
        <v>94.231045137047687</v>
      </c>
      <c r="AK57">
        <f t="shared" si="22"/>
        <v>13.862862437120835</v>
      </c>
      <c r="AL57">
        <f t="shared" si="8"/>
        <v>-37060.980350529077</v>
      </c>
      <c r="AN57">
        <f t="shared" si="26"/>
        <v>0</v>
      </c>
      <c r="AO57">
        <f t="shared" si="26"/>
        <v>0</v>
      </c>
      <c r="AP57">
        <f t="shared" si="26"/>
        <v>-1.393193877677514E-3</v>
      </c>
      <c r="AQ57">
        <f t="shared" si="26"/>
        <v>-81.733692144026463</v>
      </c>
      <c r="AR57">
        <f t="shared" si="26"/>
        <v>-81.735085337904138</v>
      </c>
      <c r="AS57">
        <f t="shared" si="26"/>
        <v>0.20721480611202947</v>
      </c>
      <c r="AT57">
        <f t="shared" si="26"/>
        <v>3.0484543049351668E-2</v>
      </c>
      <c r="AU57">
        <f t="shared" si="23"/>
        <v>-81.497385988742764</v>
      </c>
      <c r="AW57">
        <v>54</v>
      </c>
      <c r="AX57">
        <f>IF(Z57&gt;0, (R57*SUMPRODUCT(K57:$K$98, X57:$X$98)-K57*$AZ$3)/Z57, 0)</f>
        <v>2048.1595354312017</v>
      </c>
    </row>
    <row r="58" spans="5:50" x14ac:dyDescent="0.25">
      <c r="E58">
        <v>2058</v>
      </c>
      <c r="F58" s="5">
        <f>EconomicRates!C98</f>
        <v>3.5571999999999999E-2</v>
      </c>
      <c r="G58" s="5">
        <f>EconomicRates!D98</f>
        <v>7.0000000000000007E-2</v>
      </c>
      <c r="H58" s="5">
        <f t="shared" si="10"/>
        <v>0.12000000000000001</v>
      </c>
      <c r="I58" s="5">
        <f t="shared" si="11"/>
        <v>1.1200000000000001</v>
      </c>
      <c r="J58">
        <f t="shared" si="12"/>
        <v>0.89285714285714279</v>
      </c>
      <c r="K58">
        <f t="shared" si="20"/>
        <v>1.9633998484661188E-3</v>
      </c>
      <c r="L58" s="2">
        <v>55</v>
      </c>
      <c r="M58" s="6">
        <v>0.29099302900000001</v>
      </c>
      <c r="Q58" s="4">
        <f t="shared" si="21"/>
        <v>12.5</v>
      </c>
      <c r="R58">
        <f t="shared" si="0"/>
        <v>2000000</v>
      </c>
      <c r="S58">
        <f t="shared" si="1"/>
        <v>1038.2393651195771</v>
      </c>
      <c r="U58">
        <f t="shared" si="13"/>
        <v>0.29099302900000001</v>
      </c>
      <c r="V58">
        <f t="shared" si="14"/>
        <v>0.01</v>
      </c>
      <c r="W58">
        <f t="shared" si="15"/>
        <v>5.0684453542807713E-2</v>
      </c>
      <c r="X58">
        <f t="shared" si="16"/>
        <v>1.4748822659631398E-2</v>
      </c>
      <c r="Y58">
        <f t="shared" si="17"/>
        <v>5.0684453542807709E-4</v>
      </c>
      <c r="Z58">
        <f t="shared" si="18"/>
        <v>3.5428786347748237E-2</v>
      </c>
      <c r="AB58">
        <f t="shared" si="19"/>
        <v>103.80984682182137</v>
      </c>
      <c r="AC58">
        <f t="shared" si="2"/>
        <v>36.783560644643266</v>
      </c>
      <c r="AE58">
        <f t="shared" si="3"/>
        <v>0</v>
      </c>
      <c r="AF58">
        <f t="shared" si="24"/>
        <v>0</v>
      </c>
      <c r="AG58">
        <f t="shared" si="24"/>
        <v>-0.44285982934685297</v>
      </c>
      <c r="AH58">
        <f t="shared" si="5"/>
        <v>-29497.645319262796</v>
      </c>
      <c r="AI58">
        <f t="shared" si="25"/>
        <v>-29498.088179092141</v>
      </c>
      <c r="AJ58">
        <f t="shared" si="7"/>
        <v>67.026286177178093</v>
      </c>
      <c r="AK58">
        <f t="shared" si="22"/>
        <v>7.2666892775274965</v>
      </c>
      <c r="AL58">
        <f t="shared" si="8"/>
        <v>-29423.795203637437</v>
      </c>
      <c r="AN58">
        <f t="shared" si="26"/>
        <v>0</v>
      </c>
      <c r="AO58">
        <f t="shared" si="26"/>
        <v>0</v>
      </c>
      <c r="AP58">
        <f t="shared" si="26"/>
        <v>-8.6951092183134237E-4</v>
      </c>
      <c r="AQ58">
        <f t="shared" si="26"/>
        <v>-57.91567234994789</v>
      </c>
      <c r="AR58">
        <f t="shared" si="26"/>
        <v>-57.916541860869721</v>
      </c>
      <c r="AS58">
        <f t="shared" si="26"/>
        <v>0.13159940012351817</v>
      </c>
      <c r="AT58">
        <f t="shared" si="26"/>
        <v>1.4267416626347857E-2</v>
      </c>
      <c r="AU58">
        <f t="shared" si="23"/>
        <v>-57.770675044119855</v>
      </c>
      <c r="AW58">
        <v>55</v>
      </c>
      <c r="AX58">
        <f>IF(Z58&gt;0, (R58*SUMPRODUCT(K58:$K$98, X58:$X$98)-K58*$AZ$3)/Z58, 0)</f>
        <v>1038.2393651195771</v>
      </c>
    </row>
    <row r="59" spans="5:50" x14ac:dyDescent="0.25">
      <c r="E59">
        <v>2059</v>
      </c>
      <c r="F59" s="5">
        <f>EconomicRates!C99</f>
        <v>3.5571999999999999E-2</v>
      </c>
      <c r="G59" s="5">
        <f>EconomicRates!D99</f>
        <v>7.0000000000000007E-2</v>
      </c>
      <c r="H59" s="5">
        <f t="shared" si="10"/>
        <v>0.12000000000000001</v>
      </c>
      <c r="I59" s="5">
        <f t="shared" si="11"/>
        <v>1.1200000000000001</v>
      </c>
      <c r="J59">
        <f t="shared" si="12"/>
        <v>0.89285714285714279</v>
      </c>
      <c r="K59">
        <f t="shared" si="20"/>
        <v>1.7530355789876059E-3</v>
      </c>
      <c r="L59" s="2">
        <v>56</v>
      </c>
      <c r="M59" s="6">
        <v>0.31752069599999999</v>
      </c>
      <c r="Q59" s="4">
        <f t="shared" si="21"/>
        <v>12.5</v>
      </c>
      <c r="R59">
        <f t="shared" si="0"/>
        <v>2000000</v>
      </c>
      <c r="S59">
        <f t="shared" si="1"/>
        <v>-335.80092606280522</v>
      </c>
      <c r="U59">
        <f t="shared" si="13"/>
        <v>0.31752069599999999</v>
      </c>
      <c r="V59">
        <f t="shared" si="14"/>
        <v>0.01</v>
      </c>
      <c r="W59">
        <f t="shared" si="15"/>
        <v>3.5428786347748237E-2</v>
      </c>
      <c r="X59">
        <f t="shared" si="16"/>
        <v>1.1249372899572318E-2</v>
      </c>
      <c r="Y59">
        <f t="shared" si="17"/>
        <v>3.5428786347748239E-4</v>
      </c>
      <c r="Z59">
        <f t="shared" si="18"/>
        <v>2.3825125584698435E-2</v>
      </c>
      <c r="AB59">
        <f t="shared" si="19"/>
        <v>36.783560644643266</v>
      </c>
      <c r="AC59">
        <f t="shared" si="2"/>
        <v>-8.0004992349043675</v>
      </c>
      <c r="AE59">
        <f t="shared" si="3"/>
        <v>0</v>
      </c>
      <c r="AF59">
        <f t="shared" si="24"/>
        <v>0</v>
      </c>
      <c r="AG59">
        <f t="shared" si="24"/>
        <v>-0.29781406980873043</v>
      </c>
      <c r="AH59">
        <f t="shared" si="5"/>
        <v>-22498.745799144635</v>
      </c>
      <c r="AI59">
        <f t="shared" si="25"/>
        <v>-22499.043613214442</v>
      </c>
      <c r="AJ59">
        <f t="shared" si="7"/>
        <v>44.784059879547634</v>
      </c>
      <c r="AK59">
        <f t="shared" si="22"/>
        <v>2.5748492451250291</v>
      </c>
      <c r="AL59">
        <f t="shared" si="8"/>
        <v>-22451.68470408977</v>
      </c>
      <c r="AN59">
        <f t="shared" si="26"/>
        <v>0</v>
      </c>
      <c r="AO59">
        <f t="shared" si="26"/>
        <v>0</v>
      </c>
      <c r="AP59">
        <f t="shared" si="26"/>
        <v>-5.2207866029780302E-4</v>
      </c>
      <c r="AQ59">
        <f t="shared" si="26"/>
        <v>-39.441101868498485</v>
      </c>
      <c r="AR59">
        <f t="shared" si="26"/>
        <v>-39.441623947158774</v>
      </c>
      <c r="AS59">
        <f t="shared" si="26"/>
        <v>7.8508050340358404E-2</v>
      </c>
      <c r="AT59">
        <f t="shared" si="26"/>
        <v>4.5138023372335552E-3</v>
      </c>
      <c r="AU59">
        <f t="shared" si="23"/>
        <v>-39.358602094481185</v>
      </c>
      <c r="AW59">
        <v>56</v>
      </c>
      <c r="AX59">
        <f>IF(Z59&gt;0, (R59*SUMPRODUCT(K59:$K$98, X59:$X$98)-K59*$AZ$3)/Z59, 0)</f>
        <v>-335.80092606280522</v>
      </c>
    </row>
    <row r="60" spans="5:50" x14ac:dyDescent="0.25">
      <c r="E60">
        <v>2060</v>
      </c>
      <c r="F60" s="5">
        <f>EconomicRates!C100</f>
        <v>3.5571999999999999E-2</v>
      </c>
      <c r="G60" s="5">
        <f>EconomicRates!D100</f>
        <v>7.0000000000000007E-2</v>
      </c>
      <c r="H60" s="5">
        <f t="shared" si="10"/>
        <v>0.12000000000000001</v>
      </c>
      <c r="I60" s="5">
        <f t="shared" si="11"/>
        <v>1.1200000000000001</v>
      </c>
      <c r="J60">
        <f t="shared" si="12"/>
        <v>0.89285714285714279</v>
      </c>
      <c r="K60">
        <f t="shared" si="20"/>
        <v>1.5652103383817909E-3</v>
      </c>
      <c r="L60" s="2">
        <v>57</v>
      </c>
      <c r="M60" s="6">
        <v>0.344227385</v>
      </c>
      <c r="Q60" s="4">
        <f t="shared" si="21"/>
        <v>12.5</v>
      </c>
      <c r="R60">
        <f t="shared" si="0"/>
        <v>2000000</v>
      </c>
      <c r="S60">
        <f t="shared" si="1"/>
        <v>-2321.4509294799968</v>
      </c>
      <c r="U60">
        <f t="shared" si="13"/>
        <v>0.344227385</v>
      </c>
      <c r="V60">
        <f t="shared" si="14"/>
        <v>0.01</v>
      </c>
      <c r="W60">
        <f t="shared" si="15"/>
        <v>2.3825125584698435E-2</v>
      </c>
      <c r="X60">
        <f t="shared" si="16"/>
        <v>8.2012606773173378E-3</v>
      </c>
      <c r="Y60">
        <f t="shared" si="17"/>
        <v>2.3825125584698434E-4</v>
      </c>
      <c r="Z60">
        <f t="shared" si="18"/>
        <v>1.5385613651534112E-2</v>
      </c>
      <c r="AB60">
        <f t="shared" si="19"/>
        <v>-8.0004992349043675</v>
      </c>
      <c r="AC60">
        <f t="shared" si="2"/>
        <v>-35.716947111973994</v>
      </c>
      <c r="AE60">
        <f t="shared" si="3"/>
        <v>0</v>
      </c>
      <c r="AF60">
        <f t="shared" si="24"/>
        <v>0</v>
      </c>
      <c r="AG60">
        <f t="shared" si="24"/>
        <v>-0.19232017064417642</v>
      </c>
      <c r="AH60">
        <f t="shared" si="5"/>
        <v>-16402.521354634675</v>
      </c>
      <c r="AI60">
        <f t="shared" si="25"/>
        <v>-16402.71367480532</v>
      </c>
      <c r="AJ60">
        <f t="shared" si="7"/>
        <v>27.716447877069626</v>
      </c>
      <c r="AK60">
        <f t="shared" si="22"/>
        <v>-0.56003494644330576</v>
      </c>
      <c r="AL60">
        <f t="shared" si="8"/>
        <v>-16375.557261874694</v>
      </c>
      <c r="AN60">
        <f t="shared" si="26"/>
        <v>0</v>
      </c>
      <c r="AO60">
        <f t="shared" si="26"/>
        <v>0</v>
      </c>
      <c r="AP60">
        <f t="shared" si="26"/>
        <v>-3.0102151937161516E-4</v>
      </c>
      <c r="AQ60">
        <f t="shared" si="26"/>
        <v>-25.673395999802292</v>
      </c>
      <c r="AR60">
        <f t="shared" si="26"/>
        <v>-25.673697021321665</v>
      </c>
      <c r="AS60">
        <f t="shared" si="26"/>
        <v>4.3382070760409418E-2</v>
      </c>
      <c r="AT60">
        <f t="shared" si="26"/>
        <v>-8.7657248802815472E-4</v>
      </c>
      <c r="AU60">
        <f t="shared" si="23"/>
        <v>-25.631191523049285</v>
      </c>
      <c r="AW60">
        <v>57</v>
      </c>
      <c r="AX60">
        <f>IF(Z60&gt;0, (R60*SUMPRODUCT(K60:$K$98, X60:$X$98)-K60*$AZ$3)/Z60, 0)</f>
        <v>-2321.4509294799968</v>
      </c>
    </row>
    <row r="61" spans="5:50" x14ac:dyDescent="0.25">
      <c r="E61">
        <v>2061</v>
      </c>
      <c r="F61" s="5">
        <f>EconomicRates!C101</f>
        <v>3.5571999999999999E-2</v>
      </c>
      <c r="G61" s="5">
        <f>EconomicRates!D101</f>
        <v>7.0000000000000007E-2</v>
      </c>
      <c r="H61" s="5">
        <f t="shared" si="10"/>
        <v>0.12000000000000001</v>
      </c>
      <c r="I61" s="5">
        <f t="shared" si="11"/>
        <v>1.1200000000000001</v>
      </c>
      <c r="J61">
        <f t="shared" si="12"/>
        <v>0.89285714285714279</v>
      </c>
      <c r="K61">
        <f t="shared" si="20"/>
        <v>1.3975092306980274E-3</v>
      </c>
      <c r="L61" s="2">
        <v>58</v>
      </c>
      <c r="M61" s="6">
        <v>0.370496828</v>
      </c>
      <c r="Q61" s="4">
        <f t="shared" si="21"/>
        <v>12.5</v>
      </c>
      <c r="R61">
        <f t="shared" si="0"/>
        <v>2000000</v>
      </c>
      <c r="S61">
        <f t="shared" si="1"/>
        <v>-5342.5212726478276</v>
      </c>
      <c r="U61">
        <f t="shared" si="13"/>
        <v>0.370496828</v>
      </c>
      <c r="V61">
        <f t="shared" si="14"/>
        <v>0.01</v>
      </c>
      <c r="W61">
        <f t="shared" si="15"/>
        <v>1.5385613651534112E-2</v>
      </c>
      <c r="X61">
        <f t="shared" si="16"/>
        <v>5.7003210547268857E-3</v>
      </c>
      <c r="Y61">
        <f t="shared" si="17"/>
        <v>1.5385613651534112E-4</v>
      </c>
      <c r="Z61">
        <f t="shared" si="18"/>
        <v>9.5314364602918852E-3</v>
      </c>
      <c r="AB61">
        <f t="shared" si="19"/>
        <v>-35.716947111973994</v>
      </c>
      <c r="AC61">
        <f t="shared" si="2"/>
        <v>-50.921902048000504</v>
      </c>
      <c r="AE61">
        <f t="shared" si="3"/>
        <v>0</v>
      </c>
      <c r="AF61">
        <f t="shared" si="24"/>
        <v>0</v>
      </c>
      <c r="AG61">
        <f t="shared" si="24"/>
        <v>-0.11914295575364857</v>
      </c>
      <c r="AH61">
        <f t="shared" si="5"/>
        <v>-11400.642109453771</v>
      </c>
      <c r="AI61">
        <f t="shared" si="25"/>
        <v>-11400.761252409524</v>
      </c>
      <c r="AJ61">
        <f t="shared" si="7"/>
        <v>15.20495493602651</v>
      </c>
      <c r="AK61">
        <f t="shared" si="22"/>
        <v>-2.5001862978381797</v>
      </c>
      <c r="AL61">
        <f t="shared" si="8"/>
        <v>-11388.056483771335</v>
      </c>
      <c r="AN61">
        <f t="shared" si="26"/>
        <v>0</v>
      </c>
      <c r="AO61">
        <f t="shared" si="26"/>
        <v>0</v>
      </c>
      <c r="AP61">
        <f t="shared" si="26"/>
        <v>-1.6650338043837053E-4</v>
      </c>
      <c r="AQ61">
        <f t="shared" si="26"/>
        <v>-15.932502583846276</v>
      </c>
      <c r="AR61">
        <f t="shared" si="26"/>
        <v>-15.932669087226714</v>
      </c>
      <c r="AS61">
        <f t="shared" si="26"/>
        <v>2.1249064875444583E-2</v>
      </c>
      <c r="AT61">
        <f t="shared" si="26"/>
        <v>-3.4940334296935838E-3</v>
      </c>
      <c r="AU61">
        <f t="shared" si="23"/>
        <v>-15.914914055780962</v>
      </c>
      <c r="AW61">
        <v>58</v>
      </c>
      <c r="AX61">
        <f>IF(Z61&gt;0, (R61*SUMPRODUCT(K61:$K$98, X61:$X$98)-K61*$AZ$3)/Z61, 0)</f>
        <v>-5342.5212726478276</v>
      </c>
    </row>
    <row r="62" spans="5:50" x14ac:dyDescent="0.25">
      <c r="E62">
        <v>2062</v>
      </c>
      <c r="F62" s="5">
        <f>EconomicRates!C102</f>
        <v>3.5571999999999999E-2</v>
      </c>
      <c r="G62" s="5">
        <f>EconomicRates!D102</f>
        <v>7.0000000000000007E-2</v>
      </c>
      <c r="H62" s="5">
        <f t="shared" si="10"/>
        <v>0.12000000000000001</v>
      </c>
      <c r="I62" s="5">
        <f t="shared" si="11"/>
        <v>1.1200000000000001</v>
      </c>
      <c r="J62">
        <f t="shared" si="12"/>
        <v>0.89285714285714279</v>
      </c>
      <c r="K62">
        <f t="shared" si="20"/>
        <v>1.2477760988375245E-3</v>
      </c>
      <c r="L62" s="2">
        <v>59</v>
      </c>
      <c r="M62" s="6">
        <v>0.397394472</v>
      </c>
      <c r="Q62" s="4">
        <f t="shared" si="21"/>
        <v>12.5</v>
      </c>
      <c r="R62">
        <f t="shared" si="0"/>
        <v>2000000</v>
      </c>
      <c r="S62">
        <f t="shared" si="1"/>
        <v>-10181.248878625971</v>
      </c>
      <c r="U62">
        <f t="shared" si="13"/>
        <v>0.397394472</v>
      </c>
      <c r="V62">
        <f t="shared" si="14"/>
        <v>0.01</v>
      </c>
      <c r="W62">
        <f t="shared" si="15"/>
        <v>9.5314364602918852E-3</v>
      </c>
      <c r="X62">
        <f t="shared" si="16"/>
        <v>3.7877401595392429E-3</v>
      </c>
      <c r="Y62">
        <f t="shared" si="17"/>
        <v>9.531436460291885E-5</v>
      </c>
      <c r="Z62">
        <f t="shared" si="18"/>
        <v>5.6483819361497238E-3</v>
      </c>
      <c r="AB62">
        <f t="shared" si="19"/>
        <v>-50.921902048000504</v>
      </c>
      <c r="AC62">
        <f t="shared" si="2"/>
        <v>-57.507582253475569</v>
      </c>
      <c r="AE62">
        <f t="shared" si="3"/>
        <v>0</v>
      </c>
      <c r="AF62">
        <f t="shared" si="24"/>
        <v>0</v>
      </c>
      <c r="AG62">
        <f t="shared" si="24"/>
        <v>-7.0604774201871542E-2</v>
      </c>
      <c r="AH62">
        <f t="shared" si="5"/>
        <v>-7575.480319078486</v>
      </c>
      <c r="AI62">
        <f t="shared" si="25"/>
        <v>-7575.5509238526874</v>
      </c>
      <c r="AJ62">
        <f t="shared" si="7"/>
        <v>6.5856802054750645</v>
      </c>
      <c r="AK62">
        <f t="shared" si="22"/>
        <v>-3.5645331433600358</v>
      </c>
      <c r="AL62">
        <f t="shared" si="8"/>
        <v>-7572.5297767905722</v>
      </c>
      <c r="AN62">
        <f t="shared" si="26"/>
        <v>0</v>
      </c>
      <c r="AO62">
        <f t="shared" si="26"/>
        <v>0</v>
      </c>
      <c r="AP62">
        <f t="shared" si="26"/>
        <v>-8.8098949712915565E-5</v>
      </c>
      <c r="AQ62">
        <f t="shared" si="26"/>
        <v>-9.4525032793601991</v>
      </c>
      <c r="AR62">
        <f t="shared" si="26"/>
        <v>-9.4525913783099114</v>
      </c>
      <c r="AS62">
        <f t="shared" si="26"/>
        <v>8.2174543549791822E-3</v>
      </c>
      <c r="AT62">
        <f t="shared" si="26"/>
        <v>-4.4477392597988439E-3</v>
      </c>
      <c r="AU62">
        <f t="shared" si="23"/>
        <v>-9.4488216632147299</v>
      </c>
      <c r="AW62">
        <v>59</v>
      </c>
      <c r="AX62">
        <f>IF(Z62&gt;0, (R62*SUMPRODUCT(K62:$K$98, X62:$X$98)-K62*$AZ$3)/Z62, 0)</f>
        <v>-10181.248878625971</v>
      </c>
    </row>
    <row r="63" spans="5:50" x14ac:dyDescent="0.25">
      <c r="E63">
        <v>2063</v>
      </c>
      <c r="F63" s="5">
        <f>EconomicRates!C103</f>
        <v>3.5571999999999999E-2</v>
      </c>
      <c r="G63" s="5">
        <f>EconomicRates!D103</f>
        <v>7.0000000000000007E-2</v>
      </c>
      <c r="H63" s="5">
        <f t="shared" si="10"/>
        <v>0.12000000000000001</v>
      </c>
      <c r="I63" s="5">
        <f t="shared" si="11"/>
        <v>1.1200000000000001</v>
      </c>
      <c r="J63">
        <f t="shared" si="12"/>
        <v>0.89285714285714279</v>
      </c>
      <c r="K63">
        <f t="shared" si="20"/>
        <v>1.114085802533504E-3</v>
      </c>
      <c r="L63" s="2">
        <v>60</v>
      </c>
      <c r="M63" s="6">
        <v>0.424762996</v>
      </c>
      <c r="Q63" s="4">
        <f t="shared" si="21"/>
        <v>12.5</v>
      </c>
      <c r="R63">
        <f t="shared" si="0"/>
        <v>2000000</v>
      </c>
      <c r="S63">
        <f t="shared" si="1"/>
        <v>-18359.124527325304</v>
      </c>
      <c r="U63">
        <f t="shared" si="13"/>
        <v>0.424762996</v>
      </c>
      <c r="V63">
        <f t="shared" si="14"/>
        <v>0.01</v>
      </c>
      <c r="W63">
        <f t="shared" si="15"/>
        <v>5.6483819361497238E-3</v>
      </c>
      <c r="X63">
        <f t="shared" si="16"/>
        <v>2.3992236337512375E-3</v>
      </c>
      <c r="Y63">
        <f t="shared" si="17"/>
        <v>5.6483819361497238E-5</v>
      </c>
      <c r="Z63">
        <f t="shared" si="18"/>
        <v>3.1926744830369893E-3</v>
      </c>
      <c r="AB63">
        <f t="shared" si="19"/>
        <v>-57.507582253475569</v>
      </c>
      <c r="AC63">
        <f t="shared" si="2"/>
        <v>-58.614708409290024</v>
      </c>
      <c r="AE63">
        <f t="shared" si="3"/>
        <v>0</v>
      </c>
      <c r="AF63">
        <f t="shared" si="24"/>
        <v>0</v>
      </c>
      <c r="AG63">
        <f t="shared" si="24"/>
        <v>-3.9908431037962364E-2</v>
      </c>
      <c r="AH63">
        <f t="shared" si="5"/>
        <v>-4798.4472675024754</v>
      </c>
      <c r="AI63">
        <f t="shared" si="25"/>
        <v>-4798.4871759335138</v>
      </c>
      <c r="AJ63">
        <f t="shared" si="7"/>
        <v>1.1071261558144556</v>
      </c>
      <c r="AK63">
        <f t="shared" si="22"/>
        <v>-4.0255307577432902</v>
      </c>
      <c r="AL63">
        <f t="shared" si="8"/>
        <v>-4801.4055805354428</v>
      </c>
      <c r="AN63">
        <f t="shared" si="26"/>
        <v>0</v>
      </c>
      <c r="AO63">
        <f t="shared" si="26"/>
        <v>0</v>
      </c>
      <c r="AP63">
        <f t="shared" si="26"/>
        <v>-4.4461416420781301E-5</v>
      </c>
      <c r="AQ63">
        <f t="shared" si="26"/>
        <v>-5.3458819749301947</v>
      </c>
      <c r="AR63">
        <f t="shared" si="26"/>
        <v>-5.3459264363466161</v>
      </c>
      <c r="AS63">
        <f t="shared" si="26"/>
        <v>1.233433531806381E-3</v>
      </c>
      <c r="AT63">
        <f t="shared" si="26"/>
        <v>-4.484786664863738E-3</v>
      </c>
      <c r="AU63">
        <f t="shared" si="23"/>
        <v>-5.3491777894796737</v>
      </c>
      <c r="AW63">
        <v>60</v>
      </c>
      <c r="AX63">
        <f>IF(Z63&gt;0, (R63*SUMPRODUCT(K63:$K$98, X63:$X$98)-K63*$AZ$3)/Z63, 0)</f>
        <v>-18359.124527325304</v>
      </c>
    </row>
    <row r="64" spans="5:50" x14ac:dyDescent="0.25">
      <c r="E64">
        <v>2064</v>
      </c>
      <c r="F64" s="5">
        <f>EconomicRates!C104</f>
        <v>3.5571999999999999E-2</v>
      </c>
      <c r="G64" s="5">
        <f>EconomicRates!D104</f>
        <v>7.0000000000000007E-2</v>
      </c>
      <c r="H64" s="5">
        <f t="shared" si="10"/>
        <v>0.12000000000000001</v>
      </c>
      <c r="I64" s="5">
        <f t="shared" si="11"/>
        <v>1.1200000000000001</v>
      </c>
      <c r="J64">
        <f t="shared" si="12"/>
        <v>0.89285714285714279</v>
      </c>
      <c r="K64">
        <f t="shared" si="20"/>
        <v>9.9471946654777136E-4</v>
      </c>
      <c r="L64" s="2">
        <v>61</v>
      </c>
      <c r="M64" s="6">
        <v>0.45242554800000001</v>
      </c>
      <c r="Q64" s="4">
        <f t="shared" si="21"/>
        <v>12.5</v>
      </c>
      <c r="R64">
        <f t="shared" si="0"/>
        <v>2000000</v>
      </c>
      <c r="S64">
        <f t="shared" si="1"/>
        <v>-32925.102284790213</v>
      </c>
      <c r="U64">
        <f t="shared" si="13"/>
        <v>0.45242554800000001</v>
      </c>
      <c r="V64">
        <f t="shared" si="14"/>
        <v>0.01</v>
      </c>
      <c r="W64">
        <f t="shared" si="15"/>
        <v>3.1926744830369893E-3</v>
      </c>
      <c r="X64">
        <f t="shared" si="16"/>
        <v>1.4444475025736266E-3</v>
      </c>
      <c r="Y64">
        <f t="shared" si="17"/>
        <v>3.1926744830369892E-5</v>
      </c>
      <c r="Z64">
        <f t="shared" si="18"/>
        <v>1.7163002356329927E-3</v>
      </c>
      <c r="AB64">
        <f t="shared" si="19"/>
        <v>-58.614708409290024</v>
      </c>
      <c r="AC64">
        <f t="shared" si="2"/>
        <v>-56.509360809625832</v>
      </c>
      <c r="AE64">
        <f t="shared" si="3"/>
        <v>0</v>
      </c>
      <c r="AF64">
        <f t="shared" si="24"/>
        <v>0</v>
      </c>
      <c r="AG64">
        <f t="shared" si="24"/>
        <v>-2.1453752945412408E-2</v>
      </c>
      <c r="AH64">
        <f t="shared" si="5"/>
        <v>-2888.895005147253</v>
      </c>
      <c r="AI64">
        <f t="shared" si="25"/>
        <v>-2888.9164589001984</v>
      </c>
      <c r="AJ64">
        <f t="shared" si="7"/>
        <v>-2.1053475996641922</v>
      </c>
      <c r="AK64">
        <f t="shared" si="22"/>
        <v>-4.1030295886503021</v>
      </c>
      <c r="AL64">
        <f t="shared" si="8"/>
        <v>-2895.1248360885129</v>
      </c>
      <c r="AN64">
        <f t="shared" si="26"/>
        <v>0</v>
      </c>
      <c r="AO64">
        <f t="shared" si="26"/>
        <v>0</v>
      </c>
      <c r="AP64">
        <f t="shared" si="26"/>
        <v>-2.1340465685308307E-5</v>
      </c>
      <c r="AQ64">
        <f t="shared" si="26"/>
        <v>-2.8736400984325967</v>
      </c>
      <c r="AR64">
        <f t="shared" si="26"/>
        <v>-2.873661438898282</v>
      </c>
      <c r="AS64">
        <f t="shared" si="26"/>
        <v>-2.094230241235596E-3</v>
      </c>
      <c r="AT64">
        <f t="shared" si="26"/>
        <v>-4.0813634036519506E-3</v>
      </c>
      <c r="AU64">
        <f t="shared" si="23"/>
        <v>-2.8798370325431697</v>
      </c>
      <c r="AW64">
        <v>61</v>
      </c>
      <c r="AX64">
        <f>IF(Z64&gt;0, (R64*SUMPRODUCT(K64:$K$98, X64:$X$98)-K64*$AZ$3)/Z64, 0)</f>
        <v>-32925.102284790213</v>
      </c>
    </row>
    <row r="65" spans="5:50" x14ac:dyDescent="0.25">
      <c r="E65">
        <v>2065</v>
      </c>
      <c r="F65" s="5">
        <f>EconomicRates!C105</f>
        <v>3.5571999999999999E-2</v>
      </c>
      <c r="G65" s="5">
        <f>EconomicRates!D105</f>
        <v>7.0000000000000007E-2</v>
      </c>
      <c r="H65" s="5">
        <f t="shared" si="10"/>
        <v>0.12000000000000001</v>
      </c>
      <c r="I65" s="5">
        <f t="shared" si="11"/>
        <v>1.1200000000000001</v>
      </c>
      <c r="J65">
        <f t="shared" si="12"/>
        <v>0.89285714285714279</v>
      </c>
      <c r="K65">
        <f t="shared" si="20"/>
        <v>8.8814238084622432E-4</v>
      </c>
      <c r="L65" s="2">
        <v>62</v>
      </c>
      <c r="M65" s="6">
        <v>0.48020744799999998</v>
      </c>
      <c r="Q65" s="4">
        <f t="shared" si="21"/>
        <v>12.5</v>
      </c>
      <c r="R65">
        <f t="shared" si="0"/>
        <v>2000000</v>
      </c>
      <c r="S65">
        <f t="shared" si="1"/>
        <v>-60265.947596865277</v>
      </c>
      <c r="U65">
        <f t="shared" si="13"/>
        <v>0.48020744799999998</v>
      </c>
      <c r="V65">
        <f t="shared" si="14"/>
        <v>0.01</v>
      </c>
      <c r="W65">
        <f t="shared" si="15"/>
        <v>1.7163002356329927E-3</v>
      </c>
      <c r="X65">
        <f t="shared" si="16"/>
        <v>8.2418015615511812E-4</v>
      </c>
      <c r="Y65">
        <f t="shared" si="17"/>
        <v>1.7163002356329929E-5</v>
      </c>
      <c r="Z65">
        <f t="shared" si="18"/>
        <v>8.7495707712154471E-4</v>
      </c>
      <c r="AB65">
        <f t="shared" si="19"/>
        <v>-56.509360809625832</v>
      </c>
      <c r="AC65">
        <f t="shared" si="2"/>
        <v>-52.730117359313425</v>
      </c>
      <c r="AE65">
        <f t="shared" si="3"/>
        <v>0</v>
      </c>
      <c r="AF65">
        <f t="shared" si="24"/>
        <v>0</v>
      </c>
      <c r="AG65">
        <f t="shared" si="24"/>
        <v>-1.0936963464019308E-2</v>
      </c>
      <c r="AH65">
        <f t="shared" si="5"/>
        <v>-1648.3603123102362</v>
      </c>
      <c r="AI65">
        <f t="shared" si="25"/>
        <v>-1648.3712492737002</v>
      </c>
      <c r="AJ65">
        <f t="shared" si="7"/>
        <v>-3.779243450312407</v>
      </c>
      <c r="AK65">
        <f t="shared" si="22"/>
        <v>-3.9556552566738086</v>
      </c>
      <c r="AL65">
        <f t="shared" si="8"/>
        <v>-1656.1061479806863</v>
      </c>
      <c r="AN65">
        <f t="shared" si="26"/>
        <v>0</v>
      </c>
      <c r="AO65">
        <f t="shared" si="26"/>
        <v>0</v>
      </c>
      <c r="AP65">
        <f t="shared" si="26"/>
        <v>-9.7135807701622779E-6</v>
      </c>
      <c r="AQ65">
        <f t="shared" si="26"/>
        <v>-1.463978652267639</v>
      </c>
      <c r="AR65">
        <f t="shared" si="26"/>
        <v>-1.4639883658484092</v>
      </c>
      <c r="AS65">
        <f t="shared" si="26"/>
        <v>-3.3565062757579607E-3</v>
      </c>
      <c r="AT65">
        <f t="shared" si="26"/>
        <v>-3.513185077469159E-3</v>
      </c>
      <c r="AU65">
        <f t="shared" si="23"/>
        <v>-1.4708580572016361</v>
      </c>
      <c r="AW65">
        <v>62</v>
      </c>
      <c r="AX65">
        <f>IF(Z65&gt;0, (R65*SUMPRODUCT(K65:$K$98, X65:$X$98)-K65*$AZ$3)/Z65, 0)</f>
        <v>-60265.947596865277</v>
      </c>
    </row>
    <row r="66" spans="5:50" x14ac:dyDescent="0.25">
      <c r="E66">
        <v>2066</v>
      </c>
      <c r="F66" s="5">
        <f>EconomicRates!C106</f>
        <v>3.5571999999999999E-2</v>
      </c>
      <c r="G66" s="5">
        <f>EconomicRates!D106</f>
        <v>7.0000000000000007E-2</v>
      </c>
      <c r="H66" s="5">
        <f t="shared" si="10"/>
        <v>0.12000000000000001</v>
      </c>
      <c r="I66" s="5">
        <f t="shared" si="11"/>
        <v>1.1200000000000001</v>
      </c>
      <c r="J66">
        <f t="shared" si="12"/>
        <v>0.89285714285714279</v>
      </c>
      <c r="K66">
        <f t="shared" si="20"/>
        <v>7.9298426861270028E-4</v>
      </c>
      <c r="L66" s="2">
        <v>63</v>
      </c>
      <c r="M66" s="6">
        <v>0.508136904</v>
      </c>
      <c r="Q66" s="4">
        <f t="shared" si="21"/>
        <v>12.5</v>
      </c>
      <c r="R66">
        <f t="shared" si="0"/>
        <v>2000000</v>
      </c>
      <c r="S66">
        <f t="shared" si="1"/>
        <v>-114451.92395603227</v>
      </c>
      <c r="U66">
        <f t="shared" si="13"/>
        <v>0.508136904</v>
      </c>
      <c r="V66">
        <f t="shared" si="14"/>
        <v>0.01</v>
      </c>
      <c r="W66">
        <f t="shared" si="15"/>
        <v>8.7495707712154471E-4</v>
      </c>
      <c r="X66">
        <f t="shared" si="16"/>
        <v>4.4459798030143099E-4</v>
      </c>
      <c r="Y66">
        <f t="shared" si="17"/>
        <v>8.7495707712154479E-6</v>
      </c>
      <c r="Z66">
        <f t="shared" si="18"/>
        <v>4.2160952604889827E-4</v>
      </c>
      <c r="AB66">
        <f t="shared" si="19"/>
        <v>-52.730117359313425</v>
      </c>
      <c r="AC66">
        <f t="shared" si="2"/>
        <v>-48.254021414487312</v>
      </c>
      <c r="AE66">
        <f t="shared" si="3"/>
        <v>0</v>
      </c>
      <c r="AF66">
        <f t="shared" si="24"/>
        <v>0</v>
      </c>
      <c r="AG66">
        <f t="shared" si="24"/>
        <v>-5.2701190756112284E-3</v>
      </c>
      <c r="AH66">
        <f t="shared" si="5"/>
        <v>-889.19596060286199</v>
      </c>
      <c r="AI66">
        <f t="shared" si="25"/>
        <v>-889.20123072193758</v>
      </c>
      <c r="AJ66">
        <f t="shared" si="7"/>
        <v>-4.4760959448261133</v>
      </c>
      <c r="AK66">
        <f t="shared" si="22"/>
        <v>-3.6911082151519401</v>
      </c>
      <c r="AL66">
        <f t="shared" si="8"/>
        <v>-897.36843488191573</v>
      </c>
      <c r="AN66">
        <f t="shared" si="26"/>
        <v>0</v>
      </c>
      <c r="AO66">
        <f t="shared" si="26"/>
        <v>0</v>
      </c>
      <c r="AP66">
        <f t="shared" si="26"/>
        <v>-4.1791215206754102E-6</v>
      </c>
      <c r="AQ66">
        <f t="shared" si="26"/>
        <v>-0.705118408472028</v>
      </c>
      <c r="AR66">
        <f t="shared" si="26"/>
        <v>-0.70512258759354862</v>
      </c>
      <c r="AS66">
        <f t="shared" si="26"/>
        <v>-3.5494736690482092E-3</v>
      </c>
      <c r="AT66">
        <f t="shared" si="26"/>
        <v>-2.9269907483625906E-3</v>
      </c>
      <c r="AU66">
        <f t="shared" si="23"/>
        <v>-0.71159905201095952</v>
      </c>
      <c r="AW66">
        <v>63</v>
      </c>
      <c r="AX66">
        <f>IF(Z66&gt;0, (R66*SUMPRODUCT(K66:$K$98, X66:$X$98)-K66*$AZ$3)/Z66, 0)</f>
        <v>-114451.92395603227</v>
      </c>
    </row>
    <row r="67" spans="5:50" x14ac:dyDescent="0.25">
      <c r="E67">
        <v>2067</v>
      </c>
      <c r="F67" s="5">
        <f>EconomicRates!C107</f>
        <v>3.5571999999999999E-2</v>
      </c>
      <c r="G67" s="5">
        <f>EconomicRates!D107</f>
        <v>7.0000000000000007E-2</v>
      </c>
      <c r="H67" s="5">
        <f t="shared" si="10"/>
        <v>0.12000000000000001</v>
      </c>
      <c r="I67" s="5">
        <f t="shared" si="11"/>
        <v>1.1200000000000001</v>
      </c>
      <c r="J67">
        <f t="shared" si="12"/>
        <v>0.89285714285714279</v>
      </c>
      <c r="K67">
        <f t="shared" si="20"/>
        <v>7.0802166840419666E-4</v>
      </c>
      <c r="L67" s="2">
        <v>64</v>
      </c>
      <c r="M67" s="6">
        <v>0.53626491099999996</v>
      </c>
      <c r="Q67" s="4">
        <f t="shared" si="21"/>
        <v>12.5</v>
      </c>
      <c r="R67">
        <f t="shared" ref="R67:R79" si="27">$C$6</f>
        <v>2000000</v>
      </c>
      <c r="S67">
        <f t="shared" ref="S67:S79" si="28">AX67</f>
        <v>-228205.55054843923</v>
      </c>
      <c r="U67">
        <f t="shared" si="13"/>
        <v>0.53626491099999996</v>
      </c>
      <c r="V67">
        <f t="shared" si="14"/>
        <v>0.01</v>
      </c>
      <c r="W67">
        <f t="shared" si="15"/>
        <v>4.2160952604889827E-4</v>
      </c>
      <c r="X67">
        <f t="shared" si="16"/>
        <v>2.2609439496336459E-4</v>
      </c>
      <c r="Y67">
        <f t="shared" si="17"/>
        <v>4.2160952604889831E-6</v>
      </c>
      <c r="Z67">
        <f t="shared" si="18"/>
        <v>1.912990358250447E-4</v>
      </c>
      <c r="AB67">
        <f t="shared" si="19"/>
        <v>-48.254021414487312</v>
      </c>
      <c r="AC67">
        <f t="shared" ref="AC67:AC79" si="29">S67*Z67</f>
        <v>-43.655501789839924</v>
      </c>
      <c r="AE67">
        <f t="shared" ref="AE67:AE79" si="30">$Z67*O67</f>
        <v>0</v>
      </c>
      <c r="AF67">
        <f t="shared" ref="AF67:AG79" si="31">-$Z67*P67</f>
        <v>0</v>
      </c>
      <c r="AG67">
        <f t="shared" si="31"/>
        <v>-2.3912379478130586E-3</v>
      </c>
      <c r="AH67">
        <f t="shared" ref="AH67:AH79" si="32">-X67*R67</f>
        <v>-452.18878992672921</v>
      </c>
      <c r="AI67">
        <f t="shared" ref="AI67:AI79" si="33">SUM(AE67:AH67)</f>
        <v>-452.191181164677</v>
      </c>
      <c r="AJ67">
        <f t="shared" ref="AJ67:AJ79" si="34">AB67-AC67</f>
        <v>-4.5985196246473876</v>
      </c>
      <c r="AK67">
        <f t="shared" si="22"/>
        <v>-3.377781499014112</v>
      </c>
      <c r="AL67">
        <f t="shared" ref="AL67:AL79" si="35">SUM(AI67:AK67)</f>
        <v>-460.16748228833853</v>
      </c>
      <c r="AN67">
        <f t="shared" ref="AN67:AT79" si="36">AE67*$K67</f>
        <v>0</v>
      </c>
      <c r="AO67">
        <f t="shared" si="36"/>
        <v>0</v>
      </c>
      <c r="AP67">
        <f t="shared" si="36"/>
        <v>-1.6930482813620291E-6</v>
      </c>
      <c r="AQ67">
        <f t="shared" si="36"/>
        <v>-0.32015946147759761</v>
      </c>
      <c r="AR67">
        <f t="shared" si="36"/>
        <v>-0.32016115452587895</v>
      </c>
      <c r="AS67">
        <f t="shared" si="36"/>
        <v>-3.2558515368322836E-3</v>
      </c>
      <c r="AT67">
        <f t="shared" si="36"/>
        <v>-2.3915424924368001E-3</v>
      </c>
      <c r="AU67">
        <f t="shared" si="23"/>
        <v>-0.32580854855514807</v>
      </c>
      <c r="AW67">
        <v>64</v>
      </c>
      <c r="AX67">
        <f>IF(Z67&gt;0, (R67*SUMPRODUCT(K67:$K$98, X67:$X$98)-K67*$AZ$3)/Z67, 0)</f>
        <v>-228205.55054843923</v>
      </c>
    </row>
    <row r="68" spans="5:50" x14ac:dyDescent="0.25">
      <c r="E68">
        <v>2068</v>
      </c>
      <c r="F68" s="5">
        <f>EconomicRates!C108</f>
        <v>3.5571999999999999E-2</v>
      </c>
      <c r="G68" s="5">
        <f>EconomicRates!D108</f>
        <v>7.0000000000000007E-2</v>
      </c>
      <c r="H68" s="5">
        <f t="shared" ref="H68:H79" si="37">G68+$C$9</f>
        <v>0.12000000000000001</v>
      </c>
      <c r="I68" s="5">
        <f t="shared" ref="I68:I79" si="38">1+H68</f>
        <v>1.1200000000000001</v>
      </c>
      <c r="J68">
        <f t="shared" ref="J68:J79" si="39">1/I68</f>
        <v>0.89285714285714279</v>
      </c>
      <c r="K68">
        <f t="shared" si="20"/>
        <v>6.3216220393231843E-4</v>
      </c>
      <c r="L68" s="2">
        <v>65</v>
      </c>
      <c r="M68" s="6">
        <v>0.564431978</v>
      </c>
      <c r="Q68" s="4">
        <f t="shared" si="21"/>
        <v>12.5</v>
      </c>
      <c r="R68">
        <f t="shared" si="27"/>
        <v>2000000</v>
      </c>
      <c r="S68">
        <f t="shared" si="28"/>
        <v>-482003.53206649667</v>
      </c>
      <c r="U68">
        <f t="shared" ref="U68:U79" si="40">M68</f>
        <v>0.564431978</v>
      </c>
      <c r="V68">
        <f t="shared" ref="V68:V79" si="41">$C$10</f>
        <v>0.01</v>
      </c>
      <c r="W68">
        <f t="shared" ref="W68:W79" si="42">Z67</f>
        <v>1.912990358250447E-4</v>
      </c>
      <c r="X68">
        <f t="shared" ref="X68:X79" si="43">U68*W68</f>
        <v>1.0797529318022284E-4</v>
      </c>
      <c r="Y68">
        <f t="shared" ref="Y68:Y79" si="44">V68*W68</f>
        <v>1.912990358250447E-6</v>
      </c>
      <c r="Z68">
        <f t="shared" ref="Z68:Z79" si="45">MAX(0, W68-X68-Y68)</f>
        <v>8.1410752286571411E-5</v>
      </c>
      <c r="AB68">
        <f t="shared" ref="AB68:AB79" si="46">AC67</f>
        <v>-43.655501789839924</v>
      </c>
      <c r="AC68">
        <f t="shared" si="29"/>
        <v>-39.24027015031804</v>
      </c>
      <c r="AE68">
        <f t="shared" si="30"/>
        <v>0</v>
      </c>
      <c r="AF68">
        <f t="shared" si="31"/>
        <v>0</v>
      </c>
      <c r="AG68">
        <f t="shared" si="31"/>
        <v>-1.0176344035821426E-3</v>
      </c>
      <c r="AH68">
        <f t="shared" si="32"/>
        <v>-215.95058636044567</v>
      </c>
      <c r="AI68">
        <f t="shared" si="33"/>
        <v>-215.95160399484925</v>
      </c>
      <c r="AJ68">
        <f t="shared" si="34"/>
        <v>-4.4152316395218847</v>
      </c>
      <c r="AK68">
        <f t="shared" si="22"/>
        <v>-3.0558851252887949</v>
      </c>
      <c r="AL68">
        <f t="shared" si="35"/>
        <v>-223.42272075965994</v>
      </c>
      <c r="AN68">
        <f t="shared" si="36"/>
        <v>0</v>
      </c>
      <c r="AO68">
        <f t="shared" si="36"/>
        <v>0</v>
      </c>
      <c r="AP68">
        <f t="shared" si="36"/>
        <v>-6.4331000736583769E-7</v>
      </c>
      <c r="AQ68">
        <f t="shared" si="36"/>
        <v>-0.1365157986140958</v>
      </c>
      <c r="AR68">
        <f t="shared" si="36"/>
        <v>-0.13651644192410317</v>
      </c>
      <c r="AS68">
        <f t="shared" si="36"/>
        <v>-2.7911425641118583E-3</v>
      </c>
      <c r="AT68">
        <f t="shared" si="36"/>
        <v>-1.9318150757665535E-3</v>
      </c>
      <c r="AU68">
        <f t="shared" si="23"/>
        <v>-0.14123939956398157</v>
      </c>
      <c r="AW68">
        <v>65</v>
      </c>
      <c r="AX68">
        <f>IF(Z68&gt;0, (R68*SUMPRODUCT(K68:$K$98, X68:$X$98)-K68*$AZ$3)/Z68, 0)</f>
        <v>-482003.53206649667</v>
      </c>
    </row>
    <row r="69" spans="5:50" x14ac:dyDescent="0.25">
      <c r="E69">
        <v>2069</v>
      </c>
      <c r="F69" s="5">
        <f>EconomicRates!C109</f>
        <v>3.5571999999999999E-2</v>
      </c>
      <c r="G69" s="5">
        <f>EconomicRates!D109</f>
        <v>7.0000000000000007E-2</v>
      </c>
      <c r="H69" s="5">
        <f t="shared" si="37"/>
        <v>0.12000000000000001</v>
      </c>
      <c r="I69" s="5">
        <f t="shared" si="38"/>
        <v>1.1200000000000001</v>
      </c>
      <c r="J69">
        <f t="shared" si="39"/>
        <v>0.89285714285714279</v>
      </c>
      <c r="K69">
        <f t="shared" ref="K69:K79" si="47">K68*J69</f>
        <v>5.6443053922528431E-4</v>
      </c>
      <c r="L69" s="2">
        <v>66</v>
      </c>
      <c r="M69" s="6">
        <v>0.59247427200000002</v>
      </c>
      <c r="Q69" s="4">
        <f t="shared" ref="Q69:Q79" si="48">$C$8</f>
        <v>12.5</v>
      </c>
      <c r="R69">
        <f t="shared" si="27"/>
        <v>2000000</v>
      </c>
      <c r="S69">
        <f t="shared" si="28"/>
        <v>-1086082.9009774465</v>
      </c>
      <c r="U69">
        <f t="shared" si="40"/>
        <v>0.59247427200000002</v>
      </c>
      <c r="V69">
        <f t="shared" si="41"/>
        <v>0.01</v>
      </c>
      <c r="W69">
        <f t="shared" si="42"/>
        <v>8.1410752286571411E-5</v>
      </c>
      <c r="X69">
        <f t="shared" si="43"/>
        <v>4.8233776193958734E-5</v>
      </c>
      <c r="Y69">
        <f t="shared" si="44"/>
        <v>8.1410752286571409E-7</v>
      </c>
      <c r="Z69">
        <f t="shared" si="45"/>
        <v>3.2362868569746962E-5</v>
      </c>
      <c r="AB69">
        <f t="shared" si="46"/>
        <v>-39.24027015031804</v>
      </c>
      <c r="AC69">
        <f t="shared" si="29"/>
        <v>-35.148758180182604</v>
      </c>
      <c r="AE69">
        <f t="shared" si="30"/>
        <v>0</v>
      </c>
      <c r="AF69">
        <f t="shared" si="31"/>
        <v>0</v>
      </c>
      <c r="AG69">
        <f t="shared" si="31"/>
        <v>-4.0453585712183702E-4</v>
      </c>
      <c r="AH69">
        <f t="shared" si="32"/>
        <v>-96.467552387917465</v>
      </c>
      <c r="AI69">
        <f t="shared" si="33"/>
        <v>-96.46795692377458</v>
      </c>
      <c r="AJ69">
        <f t="shared" si="34"/>
        <v>-4.0915119701354357</v>
      </c>
      <c r="AK69">
        <f t="shared" si="22"/>
        <v>-2.7468189105222631</v>
      </c>
      <c r="AL69">
        <f t="shared" si="35"/>
        <v>-103.30628780443227</v>
      </c>
      <c r="AN69">
        <f t="shared" si="36"/>
        <v>0</v>
      </c>
      <c r="AO69">
        <f t="shared" si="36"/>
        <v>0</v>
      </c>
      <c r="AP69">
        <f t="shared" si="36"/>
        <v>-2.2833239197124104E-7</v>
      </c>
      <c r="AQ69">
        <f t="shared" si="36"/>
        <v>-5.4449232612055615E-2</v>
      </c>
      <c r="AR69">
        <f t="shared" si="36"/>
        <v>-5.4449460944447588E-2</v>
      </c>
      <c r="AS69">
        <f t="shared" si="36"/>
        <v>-2.3093743075502495E-3</v>
      </c>
      <c r="AT69">
        <f t="shared" si="36"/>
        <v>-1.550388478820289E-3</v>
      </c>
      <c r="AU69">
        <f t="shared" si="23"/>
        <v>-5.8309223730818122E-2</v>
      </c>
      <c r="AW69">
        <v>66</v>
      </c>
      <c r="AX69">
        <f>IF(Z69&gt;0, (R69*SUMPRODUCT(K69:$K$98, X69:$X$98)-K69*$AZ$3)/Z69, 0)</f>
        <v>-1086082.9009774465</v>
      </c>
    </row>
    <row r="70" spans="5:50" x14ac:dyDescent="0.25">
      <c r="E70">
        <v>2070</v>
      </c>
      <c r="F70" s="5">
        <f>EconomicRates!C110</f>
        <v>3.5571999999999999E-2</v>
      </c>
      <c r="G70" s="5">
        <f>EconomicRates!D110</f>
        <v>7.0000000000000007E-2</v>
      </c>
      <c r="H70" s="5">
        <f t="shared" si="37"/>
        <v>0.12000000000000001</v>
      </c>
      <c r="I70" s="5">
        <f t="shared" si="38"/>
        <v>1.1200000000000001</v>
      </c>
      <c r="J70">
        <f t="shared" si="39"/>
        <v>0.89285714285714279</v>
      </c>
      <c r="K70">
        <f t="shared" si="47"/>
        <v>5.0395583859400386E-4</v>
      </c>
      <c r="L70" s="2">
        <v>67</v>
      </c>
      <c r="M70" s="6">
        <v>0.62503115200000003</v>
      </c>
      <c r="Q70" s="4">
        <f t="shared" si="48"/>
        <v>12.5</v>
      </c>
      <c r="R70">
        <f t="shared" si="27"/>
        <v>2000000</v>
      </c>
      <c r="S70">
        <f t="shared" si="28"/>
        <v>-2660825.9156326321</v>
      </c>
      <c r="U70">
        <f t="shared" si="40"/>
        <v>0.62503115200000003</v>
      </c>
      <c r="V70">
        <f t="shared" si="41"/>
        <v>0.01</v>
      </c>
      <c r="W70">
        <f t="shared" si="42"/>
        <v>3.2362868569746962E-5</v>
      </c>
      <c r="X70">
        <f t="shared" si="43"/>
        <v>2.0227801024173537E-5</v>
      </c>
      <c r="Y70">
        <f t="shared" si="44"/>
        <v>3.2362868569746963E-7</v>
      </c>
      <c r="Z70">
        <f t="shared" si="45"/>
        <v>1.1811438859875955E-5</v>
      </c>
      <c r="AB70">
        <f t="shared" si="46"/>
        <v>-35.148758180182604</v>
      </c>
      <c r="AC70">
        <f t="shared" si="29"/>
        <v>-31.428182619268288</v>
      </c>
      <c r="AE70">
        <f t="shared" si="30"/>
        <v>0</v>
      </c>
      <c r="AF70">
        <f t="shared" si="31"/>
        <v>0</v>
      </c>
      <c r="AG70">
        <f t="shared" si="31"/>
        <v>-1.4764298574844944E-4</v>
      </c>
      <c r="AH70">
        <f t="shared" si="32"/>
        <v>-40.455602048347075</v>
      </c>
      <c r="AI70">
        <f t="shared" si="33"/>
        <v>-40.455749691332827</v>
      </c>
      <c r="AJ70">
        <f t="shared" si="34"/>
        <v>-3.7205755609143161</v>
      </c>
      <c r="AK70">
        <f t="shared" si="22"/>
        <v>-2.4604130726127824</v>
      </c>
      <c r="AL70">
        <f t="shared" si="35"/>
        <v>-46.63673832485992</v>
      </c>
      <c r="AN70">
        <f t="shared" si="36"/>
        <v>0</v>
      </c>
      <c r="AO70">
        <f t="shared" si="36"/>
        <v>0</v>
      </c>
      <c r="AP70">
        <f t="shared" si="36"/>
        <v>-7.4405544695382403E-8</v>
      </c>
      <c r="AQ70">
        <f t="shared" si="36"/>
        <v>-2.0387836856100051E-2</v>
      </c>
      <c r="AR70">
        <f t="shared" si="36"/>
        <v>-2.0387911261644746E-2</v>
      </c>
      <c r="AS70">
        <f t="shared" si="36"/>
        <v>-1.8750057768529304E-3</v>
      </c>
      <c r="AT70">
        <f t="shared" si="36"/>
        <v>-1.2399395332962245E-3</v>
      </c>
      <c r="AU70">
        <f t="shared" si="23"/>
        <v>-2.3502856571793899E-2</v>
      </c>
      <c r="AW70">
        <v>67</v>
      </c>
      <c r="AX70">
        <f>IF(Z70&gt;0, (R70*SUMPRODUCT(K70:$K$98, X70:$X$98)-K70*$AZ$3)/Z70, 0)</f>
        <v>-2660825.9156326321</v>
      </c>
    </row>
    <row r="71" spans="5:50" x14ac:dyDescent="0.25">
      <c r="E71">
        <v>2071</v>
      </c>
      <c r="F71" s="5">
        <f>EconomicRates!C111</f>
        <v>3.5571999999999999E-2</v>
      </c>
      <c r="G71" s="5">
        <f>EconomicRates!D111</f>
        <v>7.0000000000000007E-2</v>
      </c>
      <c r="H71" s="5">
        <f t="shared" si="37"/>
        <v>0.12000000000000001</v>
      </c>
      <c r="I71" s="5">
        <f t="shared" si="38"/>
        <v>1.1200000000000001</v>
      </c>
      <c r="J71">
        <f t="shared" si="39"/>
        <v>0.89285714285714279</v>
      </c>
      <c r="K71">
        <f t="shared" si="47"/>
        <v>4.4996057017321768E-4</v>
      </c>
      <c r="L71" s="2">
        <v>68</v>
      </c>
      <c r="M71" s="6">
        <v>0.65741117999999998</v>
      </c>
      <c r="Q71" s="4">
        <f t="shared" si="48"/>
        <v>12.5</v>
      </c>
      <c r="R71">
        <f t="shared" si="27"/>
        <v>2000000</v>
      </c>
      <c r="S71">
        <f t="shared" si="28"/>
        <v>-7147528.7700121598</v>
      </c>
      <c r="U71">
        <f t="shared" si="40"/>
        <v>0.65741117999999998</v>
      </c>
      <c r="V71">
        <f t="shared" si="41"/>
        <v>0.01</v>
      </c>
      <c r="W71">
        <f t="shared" si="42"/>
        <v>1.1811438859875955E-5</v>
      </c>
      <c r="X71">
        <f t="shared" si="43"/>
        <v>7.764971958368906E-6</v>
      </c>
      <c r="Y71">
        <f t="shared" si="44"/>
        <v>1.1811438859875954E-7</v>
      </c>
      <c r="Z71">
        <f t="shared" si="45"/>
        <v>3.9283525129082887E-6</v>
      </c>
      <c r="AB71">
        <f t="shared" si="46"/>
        <v>-31.428182619268288</v>
      </c>
      <c r="AC71">
        <f t="shared" si="29"/>
        <v>-28.078012604761557</v>
      </c>
      <c r="AE71">
        <f t="shared" si="30"/>
        <v>0</v>
      </c>
      <c r="AF71">
        <f t="shared" si="31"/>
        <v>0</v>
      </c>
      <c r="AG71">
        <f t="shared" si="31"/>
        <v>-4.9104406411353609E-5</v>
      </c>
      <c r="AH71">
        <f t="shared" si="32"/>
        <v>-15.529943916737812</v>
      </c>
      <c r="AI71">
        <f t="shared" si="33"/>
        <v>-15.529993021144223</v>
      </c>
      <c r="AJ71">
        <f t="shared" si="34"/>
        <v>-3.3501700145067304</v>
      </c>
      <c r="AK71">
        <f t="shared" si="22"/>
        <v>-2.1999727833487803</v>
      </c>
      <c r="AL71">
        <f t="shared" si="35"/>
        <v>-21.080135818999732</v>
      </c>
      <c r="AN71">
        <f t="shared" si="36"/>
        <v>0</v>
      </c>
      <c r="AO71">
        <f t="shared" si="36"/>
        <v>0</v>
      </c>
      <c r="AP71">
        <f t="shared" si="36"/>
        <v>-2.2095046706870076E-8</v>
      </c>
      <c r="AQ71">
        <f t="shared" si="36"/>
        <v>-6.9878624195334393E-3</v>
      </c>
      <c r="AR71">
        <f t="shared" si="36"/>
        <v>-6.9878845145801465E-3</v>
      </c>
      <c r="AS71">
        <f t="shared" si="36"/>
        <v>-1.5074444099046653E-3</v>
      </c>
      <c r="AT71">
        <f t="shared" si="36"/>
        <v>-9.8990100796117779E-4</v>
      </c>
      <c r="AU71">
        <f t="shared" si="23"/>
        <v>-9.485229932445988E-3</v>
      </c>
      <c r="AW71">
        <v>68</v>
      </c>
      <c r="AX71">
        <f>IF(Z71&gt;0, (R71*SUMPRODUCT(K71:$K$98, X71:$X$98)-K71*$AZ$3)/Z71, 0)</f>
        <v>-7147528.7700121598</v>
      </c>
    </row>
    <row r="72" spans="5:50" x14ac:dyDescent="0.25">
      <c r="E72">
        <v>2072</v>
      </c>
      <c r="F72" s="5">
        <f>EconomicRates!C112</f>
        <v>3.5571999999999999E-2</v>
      </c>
      <c r="G72" s="5">
        <f>EconomicRates!D112</f>
        <v>7.0000000000000007E-2</v>
      </c>
      <c r="H72" s="5">
        <f t="shared" si="37"/>
        <v>0.12000000000000001</v>
      </c>
      <c r="I72" s="5">
        <f t="shared" si="38"/>
        <v>1.1200000000000001</v>
      </c>
      <c r="J72">
        <f t="shared" si="39"/>
        <v>0.89285714285714279</v>
      </c>
      <c r="K72">
        <f t="shared" si="47"/>
        <v>4.0175050908323003E-4</v>
      </c>
      <c r="L72" s="2">
        <v>69</v>
      </c>
      <c r="M72" s="6">
        <v>0.68957421399999996</v>
      </c>
      <c r="Q72" s="4">
        <f t="shared" si="48"/>
        <v>12.5</v>
      </c>
      <c r="R72">
        <f t="shared" si="27"/>
        <v>2000000</v>
      </c>
      <c r="S72">
        <f t="shared" si="28"/>
        <v>-21247274.138744324</v>
      </c>
      <c r="U72">
        <f t="shared" si="40"/>
        <v>0.68957421399999996</v>
      </c>
      <c r="V72">
        <f t="shared" si="41"/>
        <v>0.01</v>
      </c>
      <c r="W72">
        <f t="shared" si="42"/>
        <v>3.9283525129082887E-6</v>
      </c>
      <c r="X72">
        <f t="shared" si="43"/>
        <v>2.708890596403658E-6</v>
      </c>
      <c r="Y72">
        <f t="shared" si="44"/>
        <v>3.9283525129082885E-8</v>
      </c>
      <c r="Z72">
        <f t="shared" si="45"/>
        <v>1.1801783913755479E-6</v>
      </c>
      <c r="AB72">
        <f t="shared" si="46"/>
        <v>-28.078012604761557</v>
      </c>
      <c r="AC72">
        <f t="shared" si="29"/>
        <v>-25.075573814178558</v>
      </c>
      <c r="AE72">
        <f t="shared" si="30"/>
        <v>0</v>
      </c>
      <c r="AF72">
        <f t="shared" si="31"/>
        <v>0</v>
      </c>
      <c r="AG72">
        <f t="shared" si="31"/>
        <v>-1.4752229892194349E-5</v>
      </c>
      <c r="AH72">
        <f t="shared" si="32"/>
        <v>-5.4177811928073156</v>
      </c>
      <c r="AI72">
        <f t="shared" si="33"/>
        <v>-5.4177959450372075</v>
      </c>
      <c r="AJ72">
        <f t="shared" si="34"/>
        <v>-3.0024387905829997</v>
      </c>
      <c r="AK72">
        <f t="shared" ref="AK72:AK79" si="49">G72*SUM(AB72:AB72, AE72:AF72)</f>
        <v>-1.9654608823333093</v>
      </c>
      <c r="AL72">
        <f t="shared" si="35"/>
        <v>-10.385695617953516</v>
      </c>
      <c r="AN72">
        <f t="shared" si="36"/>
        <v>0</v>
      </c>
      <c r="AO72">
        <f t="shared" si="36"/>
        <v>0</v>
      </c>
      <c r="AP72">
        <f t="shared" si="36"/>
        <v>-5.9267158693019232E-9</v>
      </c>
      <c r="AQ72">
        <f t="shared" si="36"/>
        <v>-2.1765963523118883E-3</v>
      </c>
      <c r="AR72">
        <f t="shared" si="36"/>
        <v>-2.1766022790277576E-3</v>
      </c>
      <c r="AS72">
        <f t="shared" si="36"/>
        <v>-1.2062313126079576E-3</v>
      </c>
      <c r="AT72">
        <f t="shared" si="36"/>
        <v>-7.8962491006058153E-4</v>
      </c>
      <c r="AU72">
        <f t="shared" si="23"/>
        <v>-4.172458501696296E-3</v>
      </c>
      <c r="AW72">
        <v>69</v>
      </c>
      <c r="AX72">
        <f>IF(Z72&gt;0, (R72*SUMPRODUCT(K72:$K$98, X72:$X$98)-K72*$AZ$3)/Z72, 0)</f>
        <v>-21247274.138744324</v>
      </c>
    </row>
    <row r="73" spans="5:50" x14ac:dyDescent="0.25">
      <c r="E73">
        <v>2073</v>
      </c>
      <c r="F73" s="5">
        <f>EconomicRates!C113</f>
        <v>3.5571999999999999E-2</v>
      </c>
      <c r="G73" s="5">
        <f>EconomicRates!D113</f>
        <v>7.0000000000000007E-2</v>
      </c>
      <c r="H73" s="5">
        <f t="shared" si="37"/>
        <v>0.12000000000000001</v>
      </c>
      <c r="I73" s="5">
        <f t="shared" si="38"/>
        <v>1.1200000000000001</v>
      </c>
      <c r="J73">
        <f t="shared" si="39"/>
        <v>0.89285714285714279</v>
      </c>
      <c r="K73">
        <f t="shared" si="47"/>
        <v>3.5870581168145535E-4</v>
      </c>
      <c r="L73" s="2">
        <v>70</v>
      </c>
      <c r="M73" s="6">
        <v>0.72148010799999995</v>
      </c>
      <c r="Q73" s="4">
        <f t="shared" si="48"/>
        <v>12.5</v>
      </c>
      <c r="R73">
        <f t="shared" si="27"/>
        <v>2000000</v>
      </c>
      <c r="S73">
        <f t="shared" si="28"/>
        <v>-70655302.093653202</v>
      </c>
      <c r="U73">
        <f t="shared" si="40"/>
        <v>0.72148010799999995</v>
      </c>
      <c r="V73">
        <f t="shared" si="41"/>
        <v>0.01</v>
      </c>
      <c r="W73">
        <f t="shared" si="42"/>
        <v>1.1801783913755479E-6</v>
      </c>
      <c r="X73">
        <f t="shared" si="43"/>
        <v>8.514752332688965E-7</v>
      </c>
      <c r="Y73">
        <f t="shared" si="44"/>
        <v>1.180178391375548E-8</v>
      </c>
      <c r="Z73">
        <f t="shared" si="45"/>
        <v>3.1690137419289597E-7</v>
      </c>
      <c r="AB73">
        <f t="shared" si="46"/>
        <v>-25.075573814178558</v>
      </c>
      <c r="AC73">
        <f t="shared" si="29"/>
        <v>-22.390762327492901</v>
      </c>
      <c r="AE73">
        <f t="shared" si="30"/>
        <v>0</v>
      </c>
      <c r="AF73">
        <f t="shared" si="31"/>
        <v>0</v>
      </c>
      <c r="AG73">
        <f t="shared" si="31"/>
        <v>-3.9612671774111993E-6</v>
      </c>
      <c r="AH73">
        <f t="shared" si="32"/>
        <v>-1.702950466537793</v>
      </c>
      <c r="AI73">
        <f t="shared" si="33"/>
        <v>-1.7029544278049704</v>
      </c>
      <c r="AJ73">
        <f t="shared" si="34"/>
        <v>-2.6848114866856569</v>
      </c>
      <c r="AK73">
        <f t="shared" si="49"/>
        <v>-1.7552901669924992</v>
      </c>
      <c r="AL73">
        <f t="shared" si="35"/>
        <v>-6.1430560814831265</v>
      </c>
      <c r="AN73">
        <f t="shared" si="36"/>
        <v>0</v>
      </c>
      <c r="AO73">
        <f t="shared" si="36"/>
        <v>0</v>
      </c>
      <c r="AP73">
        <f t="shared" si="36"/>
        <v>-1.4209295581603918E-9</v>
      </c>
      <c r="AQ73">
        <f t="shared" si="36"/>
        <v>-6.1085822935275211E-4</v>
      </c>
      <c r="AR73">
        <f t="shared" si="36"/>
        <v>-6.1085965028231026E-4</v>
      </c>
      <c r="AS73">
        <f t="shared" si="36"/>
        <v>-9.6305748354327347E-4</v>
      </c>
      <c r="AT73">
        <f t="shared" si="36"/>
        <v>-6.2963278408752178E-4</v>
      </c>
      <c r="AU73">
        <f t="shared" si="23"/>
        <v>-2.2035499179131053E-3</v>
      </c>
      <c r="AW73">
        <v>70</v>
      </c>
      <c r="AX73">
        <f>IF(Z73&gt;0, (R73*SUMPRODUCT(K73:$K$98, X73:$X$98)-K73*$AZ$3)/Z73, 0)</f>
        <v>-70655302.093653202</v>
      </c>
    </row>
    <row r="74" spans="5:50" x14ac:dyDescent="0.25">
      <c r="E74">
        <v>2074</v>
      </c>
      <c r="F74" s="5">
        <f>EconomicRates!C114</f>
        <v>3.5571999999999999E-2</v>
      </c>
      <c r="G74" s="5">
        <f>EconomicRates!D114</f>
        <v>7.0000000000000007E-2</v>
      </c>
      <c r="H74" s="5">
        <f t="shared" si="37"/>
        <v>0.12000000000000001</v>
      </c>
      <c r="I74" s="5">
        <f t="shared" si="38"/>
        <v>1.1200000000000001</v>
      </c>
      <c r="J74">
        <f t="shared" si="39"/>
        <v>0.89285714285714279</v>
      </c>
      <c r="K74">
        <f t="shared" si="47"/>
        <v>3.2027304614415652E-4</v>
      </c>
      <c r="L74" s="2">
        <v>71</v>
      </c>
      <c r="M74" s="6">
        <v>0.75308980400000003</v>
      </c>
      <c r="Q74" s="4">
        <f t="shared" si="48"/>
        <v>12.5</v>
      </c>
      <c r="R74">
        <f t="shared" si="27"/>
        <v>2000000</v>
      </c>
      <c r="S74">
        <f t="shared" si="28"/>
        <v>-266289706.56503576</v>
      </c>
      <c r="U74">
        <f t="shared" si="40"/>
        <v>0.75308980400000003</v>
      </c>
      <c r="V74">
        <f t="shared" si="41"/>
        <v>0.01</v>
      </c>
      <c r="W74">
        <f t="shared" si="42"/>
        <v>3.1690137419289597E-7</v>
      </c>
      <c r="X74">
        <f t="shared" si="43"/>
        <v>2.3865519377825872E-7</v>
      </c>
      <c r="Y74">
        <f t="shared" si="44"/>
        <v>3.1690137419289597E-9</v>
      </c>
      <c r="Z74">
        <f t="shared" si="45"/>
        <v>7.5077166672708297E-8</v>
      </c>
      <c r="AB74">
        <f t="shared" si="46"/>
        <v>-22.390762327492901</v>
      </c>
      <c r="AC74">
        <f t="shared" si="29"/>
        <v>-19.992276683009774</v>
      </c>
      <c r="AE74">
        <f t="shared" si="30"/>
        <v>0</v>
      </c>
      <c r="AF74">
        <f t="shared" si="31"/>
        <v>0</v>
      </c>
      <c r="AG74">
        <f t="shared" si="31"/>
        <v>-9.3846458340885375E-7</v>
      </c>
      <c r="AH74">
        <f t="shared" si="32"/>
        <v>-0.47731038755651745</v>
      </c>
      <c r="AI74">
        <f t="shared" si="33"/>
        <v>-0.47731132602110088</v>
      </c>
      <c r="AJ74">
        <f t="shared" si="34"/>
        <v>-2.3984856444831273</v>
      </c>
      <c r="AK74">
        <f t="shared" si="49"/>
        <v>-1.5673533629245031</v>
      </c>
      <c r="AL74">
        <f t="shared" si="35"/>
        <v>-4.443150333428731</v>
      </c>
      <c r="AN74">
        <f t="shared" si="36"/>
        <v>0</v>
      </c>
      <c r="AO74">
        <f t="shared" si="36"/>
        <v>0</v>
      </c>
      <c r="AP74">
        <f t="shared" si="36"/>
        <v>-3.0056491082676045E-10</v>
      </c>
      <c r="AQ74">
        <f t="shared" si="36"/>
        <v>-1.5286965177897373E-4</v>
      </c>
      <c r="AR74">
        <f t="shared" si="36"/>
        <v>-1.5286995234388458E-4</v>
      </c>
      <c r="AS74">
        <f t="shared" si="36"/>
        <v>-7.6817030349164163E-4</v>
      </c>
      <c r="AT74">
        <f t="shared" si="36"/>
        <v>-5.0198103592811831E-4</v>
      </c>
      <c r="AU74">
        <f t="shared" si="23"/>
        <v>-1.4230212917636443E-3</v>
      </c>
      <c r="AW74">
        <v>71</v>
      </c>
      <c r="AX74">
        <f>IF(Z74&gt;0, (R74*SUMPRODUCT(K74:$K$98, X74:$X$98)-K74*$AZ$3)/Z74, 0)</f>
        <v>-266289706.56503576</v>
      </c>
    </row>
    <row r="75" spans="5:50" x14ac:dyDescent="0.25">
      <c r="E75">
        <v>2075</v>
      </c>
      <c r="F75" s="5">
        <f>EconomicRates!C115</f>
        <v>3.5571999999999999E-2</v>
      </c>
      <c r="G75" s="5">
        <f>EconomicRates!D115</f>
        <v>7.0000000000000007E-2</v>
      </c>
      <c r="H75" s="5">
        <f t="shared" si="37"/>
        <v>0.12000000000000001</v>
      </c>
      <c r="I75" s="5">
        <f t="shared" si="38"/>
        <v>1.1200000000000001</v>
      </c>
      <c r="J75">
        <f t="shared" si="39"/>
        <v>0.89285714285714279</v>
      </c>
      <c r="K75">
        <f t="shared" si="47"/>
        <v>2.8595807691442546E-4</v>
      </c>
      <c r="L75" s="2">
        <v>72</v>
      </c>
      <c r="M75" s="6">
        <v>0.78453892300000005</v>
      </c>
      <c r="Q75" s="4">
        <f t="shared" si="48"/>
        <v>12.5</v>
      </c>
      <c r="R75">
        <f t="shared" si="27"/>
        <v>2000000</v>
      </c>
      <c r="S75">
        <f t="shared" si="28"/>
        <v>-1157204221.4018588</v>
      </c>
      <c r="U75">
        <f t="shared" si="40"/>
        <v>0.78453892300000005</v>
      </c>
      <c r="V75">
        <f t="shared" si="41"/>
        <v>0.01</v>
      </c>
      <c r="W75">
        <f t="shared" si="42"/>
        <v>7.5077166672708297E-8</v>
      </c>
      <c r="X75">
        <f t="shared" si="43"/>
        <v>5.8900959483298063E-8</v>
      </c>
      <c r="Y75">
        <f t="shared" si="44"/>
        <v>7.5077166672708297E-10</v>
      </c>
      <c r="Z75">
        <f t="shared" si="45"/>
        <v>1.5425435522683151E-8</v>
      </c>
      <c r="AB75">
        <f t="shared" si="46"/>
        <v>-19.992276683009774</v>
      </c>
      <c r="AC75">
        <f t="shared" si="29"/>
        <v>-17.850379103811132</v>
      </c>
      <c r="AE75">
        <f t="shared" si="30"/>
        <v>0</v>
      </c>
      <c r="AF75">
        <f t="shared" si="31"/>
        <v>0</v>
      </c>
      <c r="AG75">
        <f t="shared" si="31"/>
        <v>-1.9281794403353939E-7</v>
      </c>
      <c r="AH75">
        <f t="shared" si="32"/>
        <v>-0.11780191896659613</v>
      </c>
      <c r="AI75">
        <f t="shared" si="33"/>
        <v>-0.11780211178454016</v>
      </c>
      <c r="AJ75">
        <f t="shared" si="34"/>
        <v>-2.1418975791986412</v>
      </c>
      <c r="AK75">
        <f t="shared" si="49"/>
        <v>-1.3994593678106844</v>
      </c>
      <c r="AL75">
        <f t="shared" si="35"/>
        <v>-3.6591590587938656</v>
      </c>
      <c r="AN75">
        <f t="shared" si="36"/>
        <v>0</v>
      </c>
      <c r="AO75">
        <f t="shared" si="36"/>
        <v>0</v>
      </c>
      <c r="AP75">
        <f t="shared" si="36"/>
        <v>-5.513784847042424E-11</v>
      </c>
      <c r="AQ75">
        <f t="shared" si="36"/>
        <v>-3.3686410204516814E-5</v>
      </c>
      <c r="AR75">
        <f t="shared" si="36"/>
        <v>-3.3686465342365277E-5</v>
      </c>
      <c r="AS75">
        <f t="shared" si="36"/>
        <v>-6.1249291269530677E-4</v>
      </c>
      <c r="AT75">
        <f t="shared" si="36"/>
        <v>-4.0018670953902093E-4</v>
      </c>
      <c r="AU75">
        <f t="shared" si="23"/>
        <v>-1.0463660875766928E-3</v>
      </c>
      <c r="AW75">
        <v>72</v>
      </c>
      <c r="AX75">
        <f>IF(Z75&gt;0, (R75*SUMPRODUCT(K75:$K$98, X75:$X$98)-K75*$AZ$3)/Z75, 0)</f>
        <v>-1157204221.4018588</v>
      </c>
    </row>
    <row r="76" spans="5:50" x14ac:dyDescent="0.25">
      <c r="E76">
        <v>2076</v>
      </c>
      <c r="F76" s="5">
        <f>EconomicRates!C116</f>
        <v>3.5571999999999999E-2</v>
      </c>
      <c r="G76" s="5">
        <f>EconomicRates!D116</f>
        <v>7.0000000000000007E-2</v>
      </c>
      <c r="H76" s="5">
        <f t="shared" si="37"/>
        <v>0.12000000000000001</v>
      </c>
      <c r="I76" s="5">
        <f t="shared" si="38"/>
        <v>1.1200000000000001</v>
      </c>
      <c r="J76">
        <f t="shared" si="39"/>
        <v>0.89285714285714279</v>
      </c>
      <c r="K76">
        <f t="shared" si="47"/>
        <v>2.55319711530737E-4</v>
      </c>
      <c r="L76" s="2">
        <v>73</v>
      </c>
      <c r="M76" s="6">
        <v>0.81598695700000001</v>
      </c>
      <c r="Q76" s="4">
        <f t="shared" si="48"/>
        <v>12.5</v>
      </c>
      <c r="R76">
        <f t="shared" si="27"/>
        <v>2000000</v>
      </c>
      <c r="S76">
        <f t="shared" si="28"/>
        <v>-5937600618.5857124</v>
      </c>
      <c r="U76">
        <f t="shared" si="40"/>
        <v>0.81598695700000001</v>
      </c>
      <c r="V76">
        <f t="shared" si="41"/>
        <v>0.01</v>
      </c>
      <c r="W76">
        <f t="shared" si="42"/>
        <v>1.5425435522683151E-8</v>
      </c>
      <c r="X76">
        <f t="shared" si="43"/>
        <v>1.2586954192553929E-8</v>
      </c>
      <c r="Y76">
        <f t="shared" si="44"/>
        <v>1.5425435522683151E-10</v>
      </c>
      <c r="Z76">
        <f t="shared" si="45"/>
        <v>2.68422697490239E-9</v>
      </c>
      <c r="AB76">
        <f t="shared" si="46"/>
        <v>-17.850379103811132</v>
      </c>
      <c r="AC76">
        <f t="shared" si="29"/>
        <v>-15.937867746604887</v>
      </c>
      <c r="AE76">
        <f t="shared" si="30"/>
        <v>0</v>
      </c>
      <c r="AF76">
        <f t="shared" si="31"/>
        <v>0</v>
      </c>
      <c r="AG76">
        <f t="shared" si="31"/>
        <v>-3.3552837186279877E-8</v>
      </c>
      <c r="AH76">
        <f t="shared" si="32"/>
        <v>-2.5173908385107857E-2</v>
      </c>
      <c r="AI76">
        <f t="shared" si="33"/>
        <v>-2.5173941937945043E-2</v>
      </c>
      <c r="AJ76">
        <f t="shared" si="34"/>
        <v>-1.9125113572062453</v>
      </c>
      <c r="AK76">
        <f t="shared" si="49"/>
        <v>-1.2495265372667794</v>
      </c>
      <c r="AL76">
        <f t="shared" si="35"/>
        <v>-3.1872118364109698</v>
      </c>
      <c r="AN76">
        <f t="shared" si="36"/>
        <v>0</v>
      </c>
      <c r="AO76">
        <f t="shared" si="36"/>
        <v>0</v>
      </c>
      <c r="AP76">
        <f t="shared" si="36"/>
        <v>-8.5667007114387635E-12</v>
      </c>
      <c r="AQ76">
        <f t="shared" si="36"/>
        <v>-6.4273950269869391E-6</v>
      </c>
      <c r="AR76">
        <f t="shared" si="36"/>
        <v>-6.4274035936876504E-6</v>
      </c>
      <c r="AS76">
        <f t="shared" si="36"/>
        <v>-4.8830184802115689E-4</v>
      </c>
      <c r="AT76">
        <f t="shared" si="36"/>
        <v>-3.1902875504495479E-4</v>
      </c>
      <c r="AU76">
        <f t="shared" si="23"/>
        <v>-8.1375800665979938E-4</v>
      </c>
      <c r="AW76">
        <v>73</v>
      </c>
      <c r="AX76">
        <f>IF(Z76&gt;0, (R76*SUMPRODUCT(K76:$K$98, X76:$X$98)-K76*$AZ$3)/Z76, 0)</f>
        <v>-5937600618.5857124</v>
      </c>
    </row>
    <row r="77" spans="5:50" x14ac:dyDescent="0.25">
      <c r="E77">
        <v>2077</v>
      </c>
      <c r="F77" s="5">
        <f>EconomicRates!C117</f>
        <v>3.5571999999999999E-2</v>
      </c>
      <c r="G77" s="5">
        <f>EconomicRates!D117</f>
        <v>7.0000000000000007E-2</v>
      </c>
      <c r="H77" s="5">
        <f t="shared" si="37"/>
        <v>0.12000000000000001</v>
      </c>
      <c r="I77" s="5">
        <f t="shared" si="38"/>
        <v>1.1200000000000001</v>
      </c>
      <c r="J77">
        <f t="shared" si="39"/>
        <v>0.89285714285714279</v>
      </c>
      <c r="K77">
        <f t="shared" si="47"/>
        <v>2.2796402815244374E-4</v>
      </c>
      <c r="L77" s="2">
        <v>74</v>
      </c>
      <c r="M77" s="6">
        <v>0.84743607600000004</v>
      </c>
      <c r="Q77" s="4">
        <f t="shared" si="48"/>
        <v>12.5</v>
      </c>
      <c r="R77">
        <f t="shared" si="27"/>
        <v>2000000</v>
      </c>
      <c r="S77">
        <f t="shared" si="28"/>
        <v>-37186344661.848709</v>
      </c>
      <c r="U77">
        <f t="shared" si="40"/>
        <v>0.84743607600000004</v>
      </c>
      <c r="V77">
        <f t="shared" si="41"/>
        <v>0.01</v>
      </c>
      <c r="W77">
        <f t="shared" si="42"/>
        <v>2.68422697490239E-9</v>
      </c>
      <c r="X77">
        <f t="shared" si="43"/>
        <v>2.2747107747046321E-9</v>
      </c>
      <c r="Y77">
        <f t="shared" si="44"/>
        <v>2.6842269749023902E-11</v>
      </c>
      <c r="Z77">
        <f t="shared" si="45"/>
        <v>3.8267393044873397E-10</v>
      </c>
      <c r="AB77">
        <f t="shared" si="46"/>
        <v>-15.937867746604887</v>
      </c>
      <c r="AC77">
        <f t="shared" si="29"/>
        <v>-14.230244670770942</v>
      </c>
      <c r="AE77">
        <f t="shared" si="30"/>
        <v>0</v>
      </c>
      <c r="AF77">
        <f t="shared" si="31"/>
        <v>0</v>
      </c>
      <c r="AG77">
        <f t="shared" si="31"/>
        <v>-4.7834241306091743E-9</v>
      </c>
      <c r="AH77">
        <f t="shared" si="32"/>
        <v>-4.5494215494092643E-3</v>
      </c>
      <c r="AI77">
        <f t="shared" si="33"/>
        <v>-4.549426332833395E-3</v>
      </c>
      <c r="AJ77">
        <f t="shared" si="34"/>
        <v>-1.7076230758339452</v>
      </c>
      <c r="AK77">
        <f t="shared" si="49"/>
        <v>-1.1156507422623423</v>
      </c>
      <c r="AL77">
        <f t="shared" si="35"/>
        <v>-2.8278232444291209</v>
      </c>
      <c r="AN77">
        <f t="shared" si="36"/>
        <v>0</v>
      </c>
      <c r="AO77">
        <f t="shared" si="36"/>
        <v>0</v>
      </c>
      <c r="AP77">
        <f t="shared" si="36"/>
        <v>-1.0904486331752686E-12</v>
      </c>
      <c r="AQ77">
        <f t="shared" si="36"/>
        <v>-1.0371044621668677E-6</v>
      </c>
      <c r="AR77">
        <f t="shared" si="36"/>
        <v>-1.037105552615501E-6</v>
      </c>
      <c r="AS77">
        <f t="shared" si="36"/>
        <v>-3.8927663493317204E-4</v>
      </c>
      <c r="AT77">
        <f t="shared" si="36"/>
        <v>-2.5432823721738734E-4</v>
      </c>
      <c r="AU77">
        <f t="shared" si="23"/>
        <v>-6.4464197770317487E-4</v>
      </c>
      <c r="AW77">
        <v>74</v>
      </c>
      <c r="AX77">
        <f>IF(Z77&gt;0, (R77*SUMPRODUCT(K77:$K$98, X77:$X$98)-K77*$AZ$3)/Z77, 0)</f>
        <v>-37186344661.848709</v>
      </c>
    </row>
    <row r="78" spans="5:50" x14ac:dyDescent="0.25">
      <c r="E78">
        <v>2078</v>
      </c>
      <c r="F78" s="5">
        <f>EconomicRates!C118</f>
        <v>3.5571999999999999E-2</v>
      </c>
      <c r="G78" s="5">
        <f>EconomicRates!D118</f>
        <v>7.0000000000000007E-2</v>
      </c>
      <c r="H78" s="5">
        <f t="shared" si="37"/>
        <v>0.12000000000000001</v>
      </c>
      <c r="I78" s="5">
        <f t="shared" si="38"/>
        <v>1.1200000000000001</v>
      </c>
      <c r="J78">
        <f t="shared" si="39"/>
        <v>0.89285714285714279</v>
      </c>
      <c r="K78">
        <f t="shared" si="47"/>
        <v>2.0353931085039618E-4</v>
      </c>
      <c r="L78" s="2">
        <v>75</v>
      </c>
      <c r="M78" s="6">
        <v>0.87888519499999995</v>
      </c>
      <c r="Q78" s="4">
        <f t="shared" si="48"/>
        <v>12.5</v>
      </c>
      <c r="R78">
        <f t="shared" si="27"/>
        <v>2000000</v>
      </c>
      <c r="S78">
        <f t="shared" si="28"/>
        <v>-298808928523.94861</v>
      </c>
      <c r="U78">
        <f t="shared" si="40"/>
        <v>0.87888519499999995</v>
      </c>
      <c r="V78">
        <f t="shared" si="41"/>
        <v>0.01</v>
      </c>
      <c r="W78">
        <f t="shared" si="42"/>
        <v>3.8267393044873397E-10</v>
      </c>
      <c r="X78">
        <f t="shared" si="43"/>
        <v>3.36326451983852E-10</v>
      </c>
      <c r="Y78">
        <f t="shared" si="44"/>
        <v>3.8267393044873396E-12</v>
      </c>
      <c r="Z78">
        <f t="shared" si="45"/>
        <v>4.252073916039463E-11</v>
      </c>
      <c r="AB78">
        <f t="shared" si="46"/>
        <v>-14.230244670770942</v>
      </c>
      <c r="AC78">
        <f t="shared" si="29"/>
        <v>-12.705576508563821</v>
      </c>
      <c r="AE78">
        <f t="shared" si="30"/>
        <v>0</v>
      </c>
      <c r="AF78">
        <f t="shared" si="31"/>
        <v>0</v>
      </c>
      <c r="AG78">
        <f t="shared" si="31"/>
        <v>-5.315092395049329E-10</v>
      </c>
      <c r="AH78">
        <f t="shared" si="32"/>
        <v>-6.7265290396770401E-4</v>
      </c>
      <c r="AI78">
        <f t="shared" si="33"/>
        <v>-6.7265343547694351E-4</v>
      </c>
      <c r="AJ78">
        <f t="shared" si="34"/>
        <v>-1.5246681622071208</v>
      </c>
      <c r="AK78">
        <f t="shared" si="49"/>
        <v>-0.99611712695396604</v>
      </c>
      <c r="AL78">
        <f t="shared" si="35"/>
        <v>-2.5214579425965638</v>
      </c>
      <c r="AN78">
        <f t="shared" si="36"/>
        <v>0</v>
      </c>
      <c r="AO78">
        <f t="shared" si="36"/>
        <v>0</v>
      </c>
      <c r="AP78">
        <f t="shared" si="36"/>
        <v>-1.0818302431945221E-13</v>
      </c>
      <c r="AQ78">
        <f t="shared" si="36"/>
        <v>-1.3691130851510419E-7</v>
      </c>
      <c r="AR78">
        <f t="shared" si="36"/>
        <v>-1.3691141669812853E-7</v>
      </c>
      <c r="AS78">
        <f t="shared" si="36"/>
        <v>-3.103299070111774E-4</v>
      </c>
      <c r="AT78">
        <f t="shared" si="36"/>
        <v>-2.0274899354648685E-4</v>
      </c>
      <c r="AU78">
        <f t="shared" si="23"/>
        <v>-5.1321581197436245E-4</v>
      </c>
      <c r="AW78">
        <v>75</v>
      </c>
      <c r="AX78">
        <f>IF(Z78&gt;0, (R78*SUMPRODUCT(K78:$K$98, X78:$X$98)-K78*$AZ$3)/Z78, 0)</f>
        <v>-298808928523.94861</v>
      </c>
    </row>
    <row r="79" spans="5:50" x14ac:dyDescent="0.25">
      <c r="E79">
        <v>2079</v>
      </c>
      <c r="F79" s="5">
        <f>EconomicRates!C119</f>
        <v>3.5571999999999999E-2</v>
      </c>
      <c r="G79" s="5">
        <f>EconomicRates!D119</f>
        <v>7.0000000000000007E-2</v>
      </c>
      <c r="H79" s="5">
        <f t="shared" si="37"/>
        <v>0.12000000000000001</v>
      </c>
      <c r="I79" s="5">
        <f t="shared" si="38"/>
        <v>1.1200000000000001</v>
      </c>
      <c r="J79">
        <f t="shared" si="39"/>
        <v>0.89285714285714279</v>
      </c>
      <c r="K79">
        <f t="shared" si="47"/>
        <v>1.8173152754499659E-4</v>
      </c>
      <c r="L79" s="2">
        <v>76</v>
      </c>
      <c r="M79" s="6">
        <v>1</v>
      </c>
      <c r="Q79" s="4">
        <f t="shared" si="48"/>
        <v>12.5</v>
      </c>
      <c r="R79">
        <f t="shared" si="27"/>
        <v>2000000</v>
      </c>
      <c r="S79">
        <f t="shared" si="28"/>
        <v>0</v>
      </c>
      <c r="U79">
        <f t="shared" si="40"/>
        <v>1</v>
      </c>
      <c r="V79">
        <f t="shared" si="41"/>
        <v>0.01</v>
      </c>
      <c r="W79">
        <f t="shared" si="42"/>
        <v>4.252073916039463E-11</v>
      </c>
      <c r="X79">
        <f t="shared" si="43"/>
        <v>4.252073916039463E-11</v>
      </c>
      <c r="Y79">
        <f t="shared" si="44"/>
        <v>4.2520739160394631E-13</v>
      </c>
      <c r="Z79">
        <f t="shared" si="45"/>
        <v>0</v>
      </c>
      <c r="AB79">
        <f t="shared" si="46"/>
        <v>-12.705576508563821</v>
      </c>
      <c r="AC79">
        <f t="shared" si="29"/>
        <v>0</v>
      </c>
      <c r="AE79">
        <f t="shared" si="30"/>
        <v>0</v>
      </c>
      <c r="AF79">
        <f t="shared" si="31"/>
        <v>0</v>
      </c>
      <c r="AG79">
        <f t="shared" si="31"/>
        <v>0</v>
      </c>
      <c r="AH79">
        <f t="shared" si="32"/>
        <v>-8.5041478320789255E-5</v>
      </c>
      <c r="AI79">
        <f t="shared" si="33"/>
        <v>-8.5041478320789255E-5</v>
      </c>
      <c r="AJ79">
        <f t="shared" si="34"/>
        <v>-12.705576508563821</v>
      </c>
      <c r="AK79">
        <f t="shared" si="49"/>
        <v>-0.88939035559946755</v>
      </c>
      <c r="AL79">
        <f t="shared" si="35"/>
        <v>-13.595051905641609</v>
      </c>
      <c r="AN79">
        <f t="shared" si="36"/>
        <v>0</v>
      </c>
      <c r="AO79">
        <f t="shared" si="36"/>
        <v>0</v>
      </c>
      <c r="AP79">
        <f t="shared" si="36"/>
        <v>0</v>
      </c>
      <c r="AQ79">
        <f t="shared" si="36"/>
        <v>-1.5454717759921744E-8</v>
      </c>
      <c r="AR79">
        <f t="shared" si="36"/>
        <v>-1.5454717759921744E-8</v>
      </c>
      <c r="AS79">
        <f t="shared" si="36"/>
        <v>-2.3090038272411276E-3</v>
      </c>
      <c r="AT79">
        <f t="shared" si="36"/>
        <v>-1.6163026790687896E-4</v>
      </c>
      <c r="AU79">
        <f t="shared" si="23"/>
        <v>-2.4706495498657667E-3</v>
      </c>
      <c r="AW79">
        <v>76</v>
      </c>
      <c r="AX79">
        <f>IF(Z79&gt;0, (R79*SUMPRODUCT(K79:$K$98, X79:$X$98)-K79*$AZ$3)/Z79, 0)</f>
        <v>0</v>
      </c>
    </row>
    <row r="80" spans="5:50" x14ac:dyDescent="0.25">
      <c r="F80" s="5">
        <f>EconomicRates!C120</f>
        <v>3.5571999999999999E-2</v>
      </c>
      <c r="G80" s="5">
        <f>EconomicRates!D120</f>
        <v>7.0000000000000007E-2</v>
      </c>
      <c r="H80" s="5"/>
      <c r="I80" s="5"/>
      <c r="M80" s="6"/>
      <c r="Q80" s="4"/>
      <c r="AX80">
        <f>IF(Z80&gt;0, (R80*SUMPRODUCT(K80:$K$98, X80:$X$98)-K80*$AZ$3)/Z80, 0)</f>
        <v>0</v>
      </c>
    </row>
    <row r="81" spans="2:50" x14ac:dyDescent="0.25">
      <c r="F81" s="5">
        <f>EconomicRates!C121</f>
        <v>3.5571999999999999E-2</v>
      </c>
      <c r="G81" s="5">
        <f>EconomicRates!D121</f>
        <v>7.0000000000000007E-2</v>
      </c>
      <c r="H81" s="5"/>
      <c r="I81" s="5"/>
      <c r="M81" s="6"/>
      <c r="Q81" s="4"/>
      <c r="AN81" s="8">
        <f t="shared" ref="AN81:AU81" si="50">SUM(AN3:AN79)</f>
        <v>72981.434782279423</v>
      </c>
      <c r="AO81" s="8">
        <f t="shared" si="50"/>
        <v>-7298.143478227943</v>
      </c>
      <c r="AP81" s="8">
        <f t="shared" si="50"/>
        <v>-180.81541072956844</v>
      </c>
      <c r="AQ81" s="8">
        <f t="shared" si="50"/>
        <v>-62423.20762434238</v>
      </c>
      <c r="AR81" s="8">
        <f t="shared" si="50"/>
        <v>3079.2682689795333</v>
      </c>
      <c r="AS81" s="8">
        <f t="shared" si="50"/>
        <v>-7390.2438455509091</v>
      </c>
      <c r="AT81" s="8">
        <f t="shared" si="50"/>
        <v>4310.9755765713608</v>
      </c>
      <c r="AU81" s="8">
        <f t="shared" si="50"/>
        <v>1.6377836586922712E-12</v>
      </c>
      <c r="AX81">
        <f>IF(Z81&gt;0, (R81*SUMPRODUCT(K81:$K$98, X81:$X$98)-K81*$AZ$3)/Z81, 0)</f>
        <v>0</v>
      </c>
    </row>
    <row r="82" spans="2:50" x14ac:dyDescent="0.25">
      <c r="F82" s="5">
        <f>EconomicRates!C122</f>
        <v>3.5571999999999999E-2</v>
      </c>
      <c r="G82" s="5">
        <f>EconomicRates!D122</f>
        <v>7.0000000000000007E-2</v>
      </c>
      <c r="H82" s="5"/>
      <c r="I82" s="5"/>
      <c r="M82" s="6"/>
      <c r="Q82" s="4"/>
      <c r="AX82">
        <f>IF(Z82&gt;0, (R82*SUMPRODUCT(K82:$K$98, X82:$X$98)-K82*$AZ$3)/Z82, 0)</f>
        <v>0</v>
      </c>
    </row>
    <row r="83" spans="2:50" x14ac:dyDescent="0.25">
      <c r="F83" s="5">
        <f>EconomicRates!C123</f>
        <v>3.5571999999999999E-2</v>
      </c>
      <c r="G83" s="5">
        <f>EconomicRates!D123</f>
        <v>7.0000000000000007E-2</v>
      </c>
      <c r="H83" s="5"/>
      <c r="I83" s="5"/>
      <c r="M83" s="6"/>
      <c r="Q83" s="4"/>
      <c r="AX83">
        <f>IF(Z83&gt;0, (R83*SUMPRODUCT(K83:$K$98, X83:$X$98)-K83*$AZ$3)/Z83, 0)</f>
        <v>0</v>
      </c>
    </row>
    <row r="84" spans="2:50" x14ac:dyDescent="0.25">
      <c r="F84" s="5">
        <f>EconomicRates!C124</f>
        <v>3.5571999999999999E-2</v>
      </c>
      <c r="G84" s="5">
        <f>EconomicRates!D124</f>
        <v>7.0000000000000007E-2</v>
      </c>
      <c r="H84" s="5"/>
      <c r="I84" s="5"/>
      <c r="M84" s="6"/>
      <c r="Q84" s="4"/>
      <c r="AX84">
        <f>IF(Z84&gt;0, (R84*SUMPRODUCT(K84:$K$98, X84:$X$98)-K84*$AZ$3)/Z84, 0)</f>
        <v>0</v>
      </c>
    </row>
    <row r="85" spans="2:50" x14ac:dyDescent="0.25">
      <c r="F85" s="5">
        <f>EconomicRates!C125</f>
        <v>3.5571999999999999E-2</v>
      </c>
      <c r="G85" s="5">
        <f>EconomicRates!D125</f>
        <v>7.0000000000000007E-2</v>
      </c>
      <c r="H85" s="5"/>
      <c r="I85" s="5"/>
      <c r="M85" s="6"/>
      <c r="Q85" s="4"/>
      <c r="AX85">
        <f>IF(Z85&gt;0, (R85*SUMPRODUCT(K85:$K$98, X85:$X$98)-K85*$AZ$3)/Z85, 0)</f>
        <v>0</v>
      </c>
    </row>
    <row r="86" spans="2:50" x14ac:dyDescent="0.25">
      <c r="F86" s="5">
        <f>EconomicRates!C126</f>
        <v>3.5571999999999999E-2</v>
      </c>
      <c r="G86" s="5">
        <f>EconomicRates!D126</f>
        <v>7.0000000000000007E-2</v>
      </c>
      <c r="H86" s="5"/>
      <c r="I86" s="5"/>
      <c r="M86" s="6"/>
      <c r="Q86" s="4"/>
      <c r="AX86">
        <f>IF(Z86&gt;0, (R86*SUMPRODUCT(K86:$K$98, X86:$X$98)-K86*$AZ$3)/Z86, 0)</f>
        <v>0</v>
      </c>
    </row>
    <row r="87" spans="2:50" x14ac:dyDescent="0.25">
      <c r="F87" s="5">
        <f>EconomicRates!C127</f>
        <v>3.5571999999999999E-2</v>
      </c>
      <c r="G87" s="5">
        <f>EconomicRates!D127</f>
        <v>7.0000000000000007E-2</v>
      </c>
      <c r="H87" s="5"/>
      <c r="I87" s="5"/>
      <c r="M87" s="6"/>
      <c r="Q87" s="4"/>
      <c r="AX87">
        <f>IF(Z87&gt;0, (R87*SUMPRODUCT(K87:$K$98, X87:$X$98)-K87*$AZ$3)/Z87, 0)</f>
        <v>0</v>
      </c>
    </row>
    <row r="88" spans="2:50" x14ac:dyDescent="0.25">
      <c r="B88" s="6"/>
      <c r="F88" s="5">
        <f>EconomicRates!C128</f>
        <v>3.5571999999999999E-2</v>
      </c>
      <c r="G88" s="5">
        <f>EconomicRates!D128</f>
        <v>7.0000000000000007E-2</v>
      </c>
      <c r="H88" s="5"/>
      <c r="I88" s="5"/>
      <c r="M88" s="6"/>
      <c r="Q88" s="4"/>
      <c r="AX88">
        <f>IF(Z88&gt;0, (R88*SUMPRODUCT(K88:$K$98, X88:$X$98)-K88*$AZ$3)/Z88, 0)</f>
        <v>0</v>
      </c>
    </row>
    <row r="89" spans="2:50" x14ac:dyDescent="0.25">
      <c r="B89" s="6"/>
      <c r="F89" s="5">
        <f>EconomicRates!C129</f>
        <v>3.5571999999999999E-2</v>
      </c>
      <c r="G89" s="5">
        <f>EconomicRates!D129</f>
        <v>7.0000000000000007E-2</v>
      </c>
      <c r="H89" s="5"/>
      <c r="I89" s="5"/>
      <c r="M89" s="6"/>
      <c r="Q89" s="4"/>
      <c r="AX89">
        <f>IF(Z89&gt;0, (R89*SUMPRODUCT(K89:$K$98, X89:$X$98)-K89*$AZ$3)/Z89, 0)</f>
        <v>0</v>
      </c>
    </row>
    <row r="90" spans="2:50" x14ac:dyDescent="0.25">
      <c r="B90" s="6"/>
      <c r="F90" s="5">
        <f>EconomicRates!C130</f>
        <v>3.5571999999999999E-2</v>
      </c>
      <c r="G90" s="5">
        <f>EconomicRates!D130</f>
        <v>7.0000000000000007E-2</v>
      </c>
      <c r="H90" s="5"/>
      <c r="I90" s="5"/>
      <c r="Q90" s="4"/>
      <c r="AX90">
        <f>IF(Z90&gt;0, (R90*SUMPRODUCT(K90:$K$98, X90:$X$98)-K90*$AZ$3)/Z90, 0)</f>
        <v>0</v>
      </c>
    </row>
    <row r="91" spans="2:50" x14ac:dyDescent="0.25">
      <c r="B91" s="6"/>
      <c r="F91" s="5">
        <f>EconomicRates!C131</f>
        <v>3.5571999999999999E-2</v>
      </c>
      <c r="G91" s="5">
        <f>EconomicRates!D131</f>
        <v>7.0000000000000007E-2</v>
      </c>
      <c r="H91" s="5"/>
      <c r="I91" s="5"/>
      <c r="Q91" s="4"/>
      <c r="AX91">
        <f>IF(Z91&gt;0, (R91*SUMPRODUCT(K91:$K$98, X91:$X$98)-K91*$AZ$3)/Z91, 0)</f>
        <v>0</v>
      </c>
    </row>
    <row r="92" spans="2:50" x14ac:dyDescent="0.25">
      <c r="B92" s="6"/>
      <c r="F92" s="5">
        <f>EconomicRates!C132</f>
        <v>3.5571999999999999E-2</v>
      </c>
      <c r="G92" s="5">
        <f>EconomicRates!D132</f>
        <v>7.0000000000000007E-2</v>
      </c>
      <c r="H92" s="5"/>
      <c r="I92" s="5"/>
      <c r="Q92" s="4"/>
      <c r="AX92">
        <f>IF(Z92&gt;0, (R92*SUMPRODUCT(K92:$K$98, X92:$X$98)-K92*$AZ$3)/Z92, 0)</f>
        <v>0</v>
      </c>
    </row>
    <row r="93" spans="2:50" x14ac:dyDescent="0.25">
      <c r="B93" s="6"/>
      <c r="F93" s="5">
        <f>EconomicRates!C133</f>
        <v>3.5571999999999999E-2</v>
      </c>
      <c r="G93" s="5">
        <f>EconomicRates!D133</f>
        <v>7.0000000000000007E-2</v>
      </c>
      <c r="H93" s="5"/>
      <c r="I93" s="5"/>
      <c r="Q93" s="4"/>
      <c r="AX93">
        <f>IF(Z93&gt;0, (R93*SUMPRODUCT(K93:$K$98, X93:$X$98)-K93*$AZ$3)/Z93, 0)</f>
        <v>0</v>
      </c>
    </row>
    <row r="94" spans="2:50" x14ac:dyDescent="0.25">
      <c r="B94" s="6"/>
      <c r="F94" s="5">
        <f>EconomicRates!C134</f>
        <v>3.5571999999999999E-2</v>
      </c>
      <c r="G94" s="5">
        <f>EconomicRates!D134</f>
        <v>7.0000000000000007E-2</v>
      </c>
      <c r="H94" s="5"/>
      <c r="I94" s="5"/>
      <c r="Q94" s="4"/>
      <c r="AX94">
        <f>IF(Z94&gt;0, (R94*SUMPRODUCT(K94:$K$98, X94:$X$98)-K94*$AZ$3)/Z94, 0)</f>
        <v>0</v>
      </c>
    </row>
    <row r="95" spans="2:50" x14ac:dyDescent="0.25">
      <c r="B95" s="6"/>
      <c r="F95" s="5">
        <f>EconomicRates!C135</f>
        <v>3.5571999999999999E-2</v>
      </c>
      <c r="G95" s="5">
        <f>EconomicRates!D135</f>
        <v>7.0000000000000007E-2</v>
      </c>
      <c r="H95" s="5"/>
      <c r="I95" s="5"/>
      <c r="Q95" s="4"/>
      <c r="AX95">
        <f>IF(Z95&gt;0, (R95*SUMPRODUCT(K95:$K$98, X95:$X$98)-K95*$AZ$3)/Z95, 0)</f>
        <v>0</v>
      </c>
    </row>
    <row r="96" spans="2:50" x14ac:dyDescent="0.25">
      <c r="B96" s="6"/>
      <c r="F96" s="5">
        <f>EconomicRates!C136</f>
        <v>3.5571999999999999E-2</v>
      </c>
      <c r="G96" s="5">
        <f>EconomicRates!D136</f>
        <v>7.0000000000000007E-2</v>
      </c>
      <c r="H96" s="5"/>
      <c r="I96" s="5"/>
      <c r="Q96" s="4"/>
      <c r="AX96">
        <f>IF(Z96&gt;0, (R96*SUMPRODUCT(K96:$K$98, X96:$X$98)-K96*$AZ$3)/Z96, 0)</f>
        <v>0</v>
      </c>
    </row>
    <row r="97" spans="2:50" x14ac:dyDescent="0.25">
      <c r="B97" s="6"/>
      <c r="F97" s="5">
        <f>EconomicRates!C137</f>
        <v>3.5571999999999999E-2</v>
      </c>
      <c r="G97" s="5">
        <f>EconomicRates!D137</f>
        <v>7.0000000000000007E-2</v>
      </c>
      <c r="H97" s="5"/>
      <c r="I97" s="5"/>
      <c r="Q97" s="4"/>
      <c r="AX97">
        <f>IF(Z97&gt;0, (R97*SUMPRODUCT(K97:$K$98, X97:$X$98)-K97*$AZ$3)/Z97, 0)</f>
        <v>0</v>
      </c>
    </row>
    <row r="98" spans="2:50" x14ac:dyDescent="0.25">
      <c r="B98" s="6"/>
      <c r="F98" s="5">
        <f>EconomicRates!C138</f>
        <v>3.5571999999999999E-2</v>
      </c>
      <c r="G98" s="5">
        <f>EconomicRates!D138</f>
        <v>7.0000000000000007E-2</v>
      </c>
      <c r="H98" s="5"/>
      <c r="I98" s="5"/>
      <c r="Q98" s="4"/>
    </row>
    <row r="99" spans="2:50" x14ac:dyDescent="0.25">
      <c r="B99" s="6"/>
    </row>
    <row r="100" spans="2:50" x14ac:dyDescent="0.25">
      <c r="B100" s="6"/>
    </row>
    <row r="101" spans="2:50" x14ac:dyDescent="0.25">
      <c r="B101" s="6"/>
    </row>
    <row r="102" spans="2:50" x14ac:dyDescent="0.25">
      <c r="B102" s="6"/>
    </row>
    <row r="103" spans="2:50" x14ac:dyDescent="0.25">
      <c r="B103" s="6"/>
    </row>
    <row r="104" spans="2:50" x14ac:dyDescent="0.25">
      <c r="B104" s="6"/>
    </row>
    <row r="105" spans="2:50" x14ac:dyDescent="0.25">
      <c r="B105" s="6"/>
    </row>
    <row r="106" spans="2:50" x14ac:dyDescent="0.25">
      <c r="B106" s="6"/>
    </row>
    <row r="107" spans="2:50" x14ac:dyDescent="0.25">
      <c r="B107" s="6"/>
    </row>
    <row r="108" spans="2:50" x14ac:dyDescent="0.25">
      <c r="B108" s="6"/>
    </row>
    <row r="109" spans="2:50" x14ac:dyDescent="0.25">
      <c r="B109" s="6"/>
    </row>
    <row r="110" spans="2:50" x14ac:dyDescent="0.25">
      <c r="B110" s="6"/>
    </row>
    <row r="111" spans="2:50" x14ac:dyDescent="0.25">
      <c r="B111" s="6"/>
    </row>
    <row r="112" spans="2:50" x14ac:dyDescent="0.25">
      <c r="B112" s="6"/>
    </row>
    <row r="113" spans="2:2" x14ac:dyDescent="0.25">
      <c r="B113" s="6"/>
    </row>
    <row r="114" spans="2:2" x14ac:dyDescent="0.25">
      <c r="B114" s="6"/>
    </row>
    <row r="115" spans="2:2" x14ac:dyDescent="0.25">
      <c r="B115" s="6"/>
    </row>
    <row r="116" spans="2:2" x14ac:dyDescent="0.25">
      <c r="B116" s="6"/>
    </row>
    <row r="117" spans="2:2" x14ac:dyDescent="0.25">
      <c r="B117" s="6"/>
    </row>
    <row r="118" spans="2:2" x14ac:dyDescent="0.25">
      <c r="B118" s="6"/>
    </row>
    <row r="119" spans="2:2" x14ac:dyDescent="0.25">
      <c r="B119" s="6"/>
    </row>
    <row r="120" spans="2:2" x14ac:dyDescent="0.25">
      <c r="B120" s="6"/>
    </row>
    <row r="121" spans="2:2" x14ac:dyDescent="0.25">
      <c r="B121" s="6"/>
    </row>
    <row r="122" spans="2:2" x14ac:dyDescent="0.25">
      <c r="B122" s="6"/>
    </row>
    <row r="123" spans="2:2" x14ac:dyDescent="0.25">
      <c r="B123" s="6"/>
    </row>
    <row r="124" spans="2:2" x14ac:dyDescent="0.25">
      <c r="B124" s="6"/>
    </row>
    <row r="125" spans="2:2" x14ac:dyDescent="0.25">
      <c r="B125" s="6"/>
    </row>
    <row r="126" spans="2:2" x14ac:dyDescent="0.25">
      <c r="B126" s="6"/>
    </row>
    <row r="127" spans="2:2" x14ac:dyDescent="0.25">
      <c r="B127" s="6"/>
    </row>
    <row r="128" spans="2:2" x14ac:dyDescent="0.25">
      <c r="B128" s="6"/>
    </row>
    <row r="129" spans="2:2" x14ac:dyDescent="0.25">
      <c r="B129" s="6"/>
    </row>
    <row r="130" spans="2:2" x14ac:dyDescent="0.25">
      <c r="B130" s="6"/>
    </row>
    <row r="131" spans="2:2" x14ac:dyDescent="0.25">
      <c r="B131" s="6"/>
    </row>
    <row r="132" spans="2:2" x14ac:dyDescent="0.25">
      <c r="B132" s="6"/>
    </row>
    <row r="133" spans="2:2" x14ac:dyDescent="0.25">
      <c r="B133" s="6"/>
    </row>
    <row r="134" spans="2:2" x14ac:dyDescent="0.25">
      <c r="B134" s="6"/>
    </row>
    <row r="135" spans="2:2" x14ac:dyDescent="0.25">
      <c r="B135" s="6"/>
    </row>
    <row r="136" spans="2:2" x14ac:dyDescent="0.25">
      <c r="B136" s="6"/>
    </row>
    <row r="137" spans="2:2" x14ac:dyDescent="0.25">
      <c r="B137" s="6"/>
    </row>
    <row r="138" spans="2:2" x14ac:dyDescent="0.25">
      <c r="B138" s="6"/>
    </row>
    <row r="139" spans="2:2" x14ac:dyDescent="0.25">
      <c r="B139" s="6"/>
    </row>
    <row r="140" spans="2:2" x14ac:dyDescent="0.25">
      <c r="B140" s="6"/>
    </row>
    <row r="141" spans="2:2" x14ac:dyDescent="0.25">
      <c r="B141" s="6"/>
    </row>
    <row r="142" spans="2:2" x14ac:dyDescent="0.25">
      <c r="B142" s="6"/>
    </row>
    <row r="143" spans="2:2" x14ac:dyDescent="0.25">
      <c r="B143" s="6"/>
    </row>
    <row r="144" spans="2:2" x14ac:dyDescent="0.25">
      <c r="B144" s="6"/>
    </row>
    <row r="145" spans="2:2" x14ac:dyDescent="0.25">
      <c r="B145" s="6"/>
    </row>
    <row r="146" spans="2:2" x14ac:dyDescent="0.25">
      <c r="B146" s="6"/>
    </row>
    <row r="147" spans="2:2" x14ac:dyDescent="0.25">
      <c r="B147" s="6"/>
    </row>
    <row r="148" spans="2:2" x14ac:dyDescent="0.25">
      <c r="B148" s="6"/>
    </row>
    <row r="149" spans="2:2" x14ac:dyDescent="0.25">
      <c r="B149" s="6"/>
    </row>
    <row r="150" spans="2:2" x14ac:dyDescent="0.25">
      <c r="B150" s="6"/>
    </row>
    <row r="151" spans="2:2" x14ac:dyDescent="0.25">
      <c r="B151" s="6"/>
    </row>
    <row r="152" spans="2:2" x14ac:dyDescent="0.25">
      <c r="B152" s="6"/>
    </row>
    <row r="153" spans="2:2" x14ac:dyDescent="0.25">
      <c r="B153" s="6"/>
    </row>
    <row r="154" spans="2:2" x14ac:dyDescent="0.25">
      <c r="B154" s="6"/>
    </row>
    <row r="155" spans="2:2" x14ac:dyDescent="0.25">
      <c r="B155" s="6"/>
    </row>
    <row r="156" spans="2:2" x14ac:dyDescent="0.25">
      <c r="B156" s="6"/>
    </row>
    <row r="157" spans="2:2" x14ac:dyDescent="0.25">
      <c r="B157" s="6"/>
    </row>
    <row r="158" spans="2:2" x14ac:dyDescent="0.25">
      <c r="B158" s="6"/>
    </row>
    <row r="159" spans="2:2" x14ac:dyDescent="0.25">
      <c r="B159" s="6"/>
    </row>
    <row r="160" spans="2:2" x14ac:dyDescent="0.25">
      <c r="B160" s="6"/>
    </row>
    <row r="161" spans="2:2" x14ac:dyDescent="0.25">
      <c r="B161" s="6"/>
    </row>
    <row r="162" spans="2:2" x14ac:dyDescent="0.25">
      <c r="B162" s="6"/>
    </row>
    <row r="163" spans="2:2" x14ac:dyDescent="0.25">
      <c r="B163" s="6"/>
    </row>
    <row r="164" spans="2:2" x14ac:dyDescent="0.25">
      <c r="B164" s="6"/>
    </row>
  </sheetData>
  <conditionalFormatting sqref="AN81:AU81">
    <cfRule type="cellIs" dxfId="49" priority="1" operator="lessThan">
      <formula>0</formula>
    </cfRule>
  </conditionalFormatting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8A18B1-8DA2-4A0C-8716-203F94B7F1A8}">
  <dimension ref="A1:AZ164"/>
  <sheetViews>
    <sheetView workbookViewId="0">
      <selection activeCell="J53" sqref="J53"/>
    </sheetView>
  </sheetViews>
  <sheetFormatPr defaultRowHeight="15" x14ac:dyDescent="0.25"/>
  <cols>
    <col min="3" max="3" width="10.7109375" customWidth="1"/>
    <col min="4" max="9" width="9.140625" bestFit="1" customWidth="1"/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5" width="9.140625" bestFit="1" customWidth="1"/>
    <col min="36" max="36" width="10.42578125" customWidth="1"/>
    <col min="37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47" width="9.140625" bestFit="1" customWidth="1"/>
  </cols>
  <sheetData>
    <row r="1" spans="1:52" x14ac:dyDescent="0.25">
      <c r="A1" t="s">
        <v>44</v>
      </c>
      <c r="Q1" t="s">
        <v>1</v>
      </c>
      <c r="W1" t="s">
        <v>2</v>
      </c>
      <c r="AB1" t="s">
        <v>45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11">
        <v>116123.41624565268</v>
      </c>
      <c r="K3">
        <v>1</v>
      </c>
      <c r="L3" s="2">
        <v>0</v>
      </c>
      <c r="O3">
        <f>$C$3</f>
        <v>116123.41624565268</v>
      </c>
      <c r="P3" s="2">
        <f>O3*C5</f>
        <v>11612.34162456527</v>
      </c>
      <c r="Q3" s="4">
        <f>B8</f>
        <v>100</v>
      </c>
      <c r="R3">
        <f t="shared" ref="R3:R66" si="0">$C$6</f>
        <v>2000000</v>
      </c>
      <c r="S3">
        <f t="shared" ref="S3:S66" si="1">AX3</f>
        <v>0</v>
      </c>
      <c r="W3">
        <v>1</v>
      </c>
      <c r="Z3">
        <v>1</v>
      </c>
      <c r="AC3">
        <f t="shared" ref="AC3:AC66" si="2">S3*Z3</f>
        <v>0</v>
      </c>
      <c r="AE3">
        <f t="shared" ref="AE3:AE66" si="3">$Z3*O3</f>
        <v>116123.41624565268</v>
      </c>
      <c r="AF3">
        <f t="shared" ref="AF3:AG34" si="4">-$Z3*P3</f>
        <v>-11612.34162456527</v>
      </c>
      <c r="AG3">
        <f t="shared" si="4"/>
        <v>-100</v>
      </c>
      <c r="AH3">
        <f t="shared" ref="AH3:AH66" si="5">-X3*R3</f>
        <v>0</v>
      </c>
      <c r="AI3">
        <f t="shared" ref="AI3:AI34" si="6">SUM(AE3:AH3)</f>
        <v>104411.07462108741</v>
      </c>
      <c r="AJ3">
        <f t="shared" ref="AJ3:AJ66" si="7">AB3-AC3</f>
        <v>0</v>
      </c>
      <c r="AL3">
        <f t="shared" ref="AL3:AL66" si="8">SUM(AI3:AK3)</f>
        <v>104411.07462108741</v>
      </c>
      <c r="AN3">
        <f t="shared" ref="AN3:AU34" si="9">AE3*$K3</f>
        <v>116123.41624565268</v>
      </c>
      <c r="AO3">
        <f t="shared" si="9"/>
        <v>-11612.34162456527</v>
      </c>
      <c r="AP3">
        <f t="shared" si="9"/>
        <v>-100</v>
      </c>
      <c r="AQ3">
        <f t="shared" si="9"/>
        <v>0</v>
      </c>
      <c r="AR3">
        <f t="shared" si="9"/>
        <v>104411.07462108741</v>
      </c>
      <c r="AS3">
        <f t="shared" si="9"/>
        <v>0</v>
      </c>
      <c r="AT3">
        <f t="shared" si="9"/>
        <v>0</v>
      </c>
      <c r="AU3">
        <f t="shared" si="9"/>
        <v>104411.07462108741</v>
      </c>
      <c r="AW3">
        <v>0</v>
      </c>
      <c r="AX3">
        <f>IF(Z3&gt;0, (R3*SUMPRODUCT(K3:$K$98, X3:$X$98)-K3*$AZ$3)/Z3, 0)</f>
        <v>0</v>
      </c>
      <c r="AZ3">
        <f>C6*ABS(SUMPRODUCT(X4:X69, K4:K69))/1</f>
        <v>98012.390016731893</v>
      </c>
    </row>
    <row r="4" spans="1:52" x14ac:dyDescent="0.25">
      <c r="A4" t="s">
        <v>14</v>
      </c>
      <c r="C4" t="s">
        <v>37</v>
      </c>
      <c r="E4">
        <v>2004</v>
      </c>
      <c r="F4" s="5">
        <f>EconomicRates!C44</f>
        <v>3.5571999999999999E-2</v>
      </c>
      <c r="G4" s="5">
        <f>EconomicRates!D44</f>
        <v>7.0000000000000007E-2</v>
      </c>
      <c r="H4" s="5">
        <f t="shared" ref="H4:H67" si="10">G4+$C$9</f>
        <v>0.12000000000000001</v>
      </c>
      <c r="I4" s="5">
        <f t="shared" ref="I4:I67" si="11">1+H4</f>
        <v>1.1200000000000001</v>
      </c>
      <c r="J4">
        <f t="shared" ref="J4:J67" si="12">1/I4</f>
        <v>0.89285714285714279</v>
      </c>
      <c r="K4">
        <f>J4</f>
        <v>0.89285714285714279</v>
      </c>
      <c r="L4" s="2">
        <v>1</v>
      </c>
      <c r="M4" s="6">
        <f t="array" ref="M4:M69">Mortalities!B31:B96</f>
        <v>3.852E-3</v>
      </c>
      <c r="R4">
        <f t="shared" si="0"/>
        <v>2000000</v>
      </c>
      <c r="S4">
        <f t="shared" si="1"/>
        <v>10648.835166519333</v>
      </c>
      <c r="U4">
        <f t="shared" ref="U4:U67" si="13">M4</f>
        <v>3.852E-3</v>
      </c>
      <c r="V4">
        <f t="shared" ref="V4:V67" si="14">$C$10</f>
        <v>0.01</v>
      </c>
      <c r="W4">
        <f t="shared" ref="W4:W67" si="15">Z3</f>
        <v>1</v>
      </c>
      <c r="X4">
        <f t="shared" ref="X4:X67" si="16">U4*W4</f>
        <v>3.852E-3</v>
      </c>
      <c r="Y4">
        <f t="shared" ref="Y4:Y67" si="17">V4*W4</f>
        <v>0.01</v>
      </c>
      <c r="Z4">
        <f t="shared" ref="Z4:Z67" si="18">MAX(0, W4-X4-Y4)</f>
        <v>0.98614800000000002</v>
      </c>
      <c r="AB4">
        <f t="shared" ref="AB4:AB67" si="19">AC3</f>
        <v>0</v>
      </c>
      <c r="AC4">
        <f t="shared" si="2"/>
        <v>10501.327501792708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-7704</v>
      </c>
      <c r="AI4">
        <f t="shared" si="6"/>
        <v>-7704</v>
      </c>
      <c r="AJ4">
        <f t="shared" si="7"/>
        <v>-10501.327501792708</v>
      </c>
      <c r="AK4">
        <f>G4*SUM(AB4, AE4:AF4)</f>
        <v>0</v>
      </c>
      <c r="AL4">
        <f t="shared" si="8"/>
        <v>-18205.327501792708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-6878.5714285714284</v>
      </c>
      <c r="AR4">
        <f t="shared" si="9"/>
        <v>-6878.5714285714284</v>
      </c>
      <c r="AS4">
        <f t="shared" si="9"/>
        <v>-9376.1852694577738</v>
      </c>
      <c r="AT4">
        <f t="shared" si="9"/>
        <v>0</v>
      </c>
      <c r="AU4">
        <f t="shared" si="9"/>
        <v>-16254.756698029203</v>
      </c>
      <c r="AW4">
        <v>1</v>
      </c>
      <c r="AX4">
        <f>IF(Z4&gt;0, (R4*SUMPRODUCT(K4:$K$98, X4:$X$98)-K4*$AZ$3)/Z4, 0)</f>
        <v>10648.835166519333</v>
      </c>
    </row>
    <row r="5" spans="1:52" x14ac:dyDescent="0.25">
      <c r="C5" s="2">
        <f>'S.26.04.A'!C5</f>
        <v>0.1</v>
      </c>
      <c r="E5">
        <v>2005</v>
      </c>
      <c r="F5" s="5">
        <f>EconomicRates!C45</f>
        <v>3.5571999999999999E-2</v>
      </c>
      <c r="G5" s="5">
        <f>EconomicRates!D45</f>
        <v>7.0000000000000007E-2</v>
      </c>
      <c r="H5" s="5">
        <f t="shared" si="10"/>
        <v>0.12000000000000001</v>
      </c>
      <c r="I5" s="5">
        <f t="shared" si="11"/>
        <v>1.1200000000000001</v>
      </c>
      <c r="J5">
        <f t="shared" si="12"/>
        <v>0.89285714285714279</v>
      </c>
      <c r="K5">
        <f t="shared" ref="K5:K68" si="20">K4*J5</f>
        <v>0.79719387755102034</v>
      </c>
      <c r="L5" s="2">
        <v>2</v>
      </c>
      <c r="M5" s="6">
        <v>4.0049999999999999E-3</v>
      </c>
      <c r="Q5" s="4">
        <f t="shared" ref="Q5:Q68" si="21">$C$8</f>
        <v>12.5</v>
      </c>
      <c r="R5">
        <f t="shared" si="0"/>
        <v>2000000</v>
      </c>
      <c r="S5">
        <f t="shared" si="1"/>
        <v>13368.761426655021</v>
      </c>
      <c r="U5">
        <f t="shared" si="13"/>
        <v>4.0049999999999999E-3</v>
      </c>
      <c r="V5">
        <f t="shared" si="14"/>
        <v>0.01</v>
      </c>
      <c r="W5">
        <f t="shared" si="15"/>
        <v>0.98614800000000002</v>
      </c>
      <c r="X5">
        <f t="shared" si="16"/>
        <v>3.9495227400000001E-3</v>
      </c>
      <c r="Y5">
        <f t="shared" si="17"/>
        <v>9.8614800000000006E-3</v>
      </c>
      <c r="Z5">
        <f t="shared" si="18"/>
        <v>0.97233699726</v>
      </c>
      <c r="AB5">
        <f t="shared" si="19"/>
        <v>10501.327501792708</v>
      </c>
      <c r="AC5">
        <f t="shared" si="2"/>
        <v>12998.941342679056</v>
      </c>
      <c r="AE5">
        <f t="shared" si="3"/>
        <v>0</v>
      </c>
      <c r="AF5">
        <f t="shared" si="4"/>
        <v>0</v>
      </c>
      <c r="AG5">
        <f t="shared" si="4"/>
        <v>-12.15421246575</v>
      </c>
      <c r="AH5">
        <f t="shared" si="5"/>
        <v>-7899.0454799999998</v>
      </c>
      <c r="AI5">
        <f t="shared" si="6"/>
        <v>-7911.1996924657496</v>
      </c>
      <c r="AJ5">
        <f t="shared" si="7"/>
        <v>-2497.613840886348</v>
      </c>
      <c r="AK5">
        <f>G5*SUM(AB5, AE5:AF5)</f>
        <v>735.09292512548961</v>
      </c>
      <c r="AL5">
        <f t="shared" si="8"/>
        <v>-9673.7206082266093</v>
      </c>
      <c r="AN5">
        <f t="shared" si="9"/>
        <v>0</v>
      </c>
      <c r="AO5">
        <f t="shared" si="9"/>
        <v>0</v>
      </c>
      <c r="AP5">
        <f t="shared" si="9"/>
        <v>-9.6892637641501906</v>
      </c>
      <c r="AQ5">
        <f t="shared" si="9"/>
        <v>-6297.0706951530601</v>
      </c>
      <c r="AR5">
        <f t="shared" si="9"/>
        <v>-6306.7599589172105</v>
      </c>
      <c r="AS5">
        <f t="shared" si="9"/>
        <v>-1991.0824624412849</v>
      </c>
      <c r="AT5">
        <f t="shared" si="9"/>
        <v>586.01157934111097</v>
      </c>
      <c r="AU5">
        <f t="shared" si="9"/>
        <v>-7711.8308420173853</v>
      </c>
      <c r="AW5">
        <v>2</v>
      </c>
      <c r="AX5">
        <f>IF(Z5&gt;0, (R5*SUMPRODUCT(K5:$K$98, X5:$X$98)-K5*$AZ$3)/Z5, 0)</f>
        <v>13368.761426655021</v>
      </c>
    </row>
    <row r="6" spans="1:52" x14ac:dyDescent="0.25">
      <c r="A6" t="s">
        <v>16</v>
      </c>
      <c r="C6" s="2">
        <f>'S.26.04.F'!C6</f>
        <v>2000000</v>
      </c>
      <c r="E6">
        <v>2006</v>
      </c>
      <c r="F6" s="5">
        <f>EconomicRates!C46</f>
        <v>3.5571999999999999E-2</v>
      </c>
      <c r="G6" s="5">
        <f>EconomicRates!D46</f>
        <v>7.0000000000000007E-2</v>
      </c>
      <c r="H6" s="5">
        <f t="shared" si="10"/>
        <v>0.12000000000000001</v>
      </c>
      <c r="I6" s="5">
        <f t="shared" si="11"/>
        <v>1.1200000000000001</v>
      </c>
      <c r="J6">
        <f t="shared" si="12"/>
        <v>0.89285714285714279</v>
      </c>
      <c r="K6">
        <f t="shared" si="20"/>
        <v>0.71178024781341098</v>
      </c>
      <c r="L6" s="2">
        <v>3</v>
      </c>
      <c r="M6" s="6">
        <v>4.1640000000000002E-3</v>
      </c>
      <c r="Q6" s="4">
        <f t="shared" si="21"/>
        <v>12.5</v>
      </c>
      <c r="R6">
        <f t="shared" si="0"/>
        <v>2000000</v>
      </c>
      <c r="S6">
        <f t="shared" si="1"/>
        <v>15725.0343284338</v>
      </c>
      <c r="U6">
        <f t="shared" si="13"/>
        <v>4.1640000000000002E-3</v>
      </c>
      <c r="V6">
        <f t="shared" si="14"/>
        <v>0.01</v>
      </c>
      <c r="W6">
        <f t="shared" si="15"/>
        <v>0.97233699726</v>
      </c>
      <c r="X6">
        <f t="shared" si="16"/>
        <v>4.0488112565906405E-3</v>
      </c>
      <c r="Y6">
        <f t="shared" si="17"/>
        <v>9.7233699725999996E-3</v>
      </c>
      <c r="Z6">
        <f t="shared" si="18"/>
        <v>0.95856481603080934</v>
      </c>
      <c r="AB6">
        <f t="shared" si="19"/>
        <v>12998.941342679056</v>
      </c>
      <c r="AC6">
        <f t="shared" si="2"/>
        <v>15073.464638113306</v>
      </c>
      <c r="AE6">
        <f t="shared" si="3"/>
        <v>0</v>
      </c>
      <c r="AF6">
        <f t="shared" si="4"/>
        <v>0</v>
      </c>
      <c r="AG6">
        <f t="shared" si="4"/>
        <v>-11.982060200385117</v>
      </c>
      <c r="AH6">
        <f t="shared" si="5"/>
        <v>-8097.6225131812807</v>
      </c>
      <c r="AI6">
        <f t="shared" si="6"/>
        <v>-8109.6045733816654</v>
      </c>
      <c r="AJ6">
        <f t="shared" si="7"/>
        <v>-2074.52329543425</v>
      </c>
      <c r="AK6">
        <f>G6*SUM(AB6, AE6:AF6)</f>
        <v>909.92589398753398</v>
      </c>
      <c r="AL6">
        <f t="shared" si="8"/>
        <v>-9274.2019748283801</v>
      </c>
      <c r="AN6">
        <f t="shared" si="9"/>
        <v>0</v>
      </c>
      <c r="AO6">
        <f t="shared" si="9"/>
        <v>0</v>
      </c>
      <c r="AP6">
        <f t="shared" si="9"/>
        <v>-8.5285937787453268</v>
      </c>
      <c r="AQ6">
        <f t="shared" si="9"/>
        <v>-5763.7277591316279</v>
      </c>
      <c r="AR6">
        <f t="shared" si="9"/>
        <v>-5772.2563529103727</v>
      </c>
      <c r="AS6">
        <f t="shared" si="9"/>
        <v>-1476.6047053188845</v>
      </c>
      <c r="AT6">
        <f t="shared" si="9"/>
        <v>647.66727831428648</v>
      </c>
      <c r="AU6">
        <f t="shared" si="9"/>
        <v>-6601.19377991497</v>
      </c>
      <c r="AW6">
        <v>3</v>
      </c>
      <c r="AX6">
        <f>IF(Z6&gt;0, (R6*SUMPRODUCT(K6:$K$98, X6:$X$98)-K6*$AZ$3)/Z6, 0)</f>
        <v>15725.0343284338</v>
      </c>
    </row>
    <row r="7" spans="1:52" x14ac:dyDescent="0.25">
      <c r="A7" t="s">
        <v>15</v>
      </c>
      <c r="B7" t="s">
        <v>37</v>
      </c>
      <c r="C7" t="s">
        <v>46</v>
      </c>
      <c r="E7">
        <v>2007</v>
      </c>
      <c r="F7" s="5">
        <f>EconomicRates!C47</f>
        <v>3.5571999999999999E-2</v>
      </c>
      <c r="G7" s="5">
        <f>EconomicRates!D47</f>
        <v>7.0000000000000007E-2</v>
      </c>
      <c r="H7" s="5">
        <f t="shared" si="10"/>
        <v>0.12000000000000001</v>
      </c>
      <c r="I7" s="5">
        <f t="shared" si="11"/>
        <v>1.1200000000000001</v>
      </c>
      <c r="J7">
        <f t="shared" si="12"/>
        <v>0.89285714285714279</v>
      </c>
      <c r="K7">
        <f t="shared" si="20"/>
        <v>0.63551807840483121</v>
      </c>
      <c r="L7" s="2">
        <v>4</v>
      </c>
      <c r="M7" s="6">
        <v>4.3350000000000003E-3</v>
      </c>
      <c r="Q7" s="4">
        <f t="shared" si="21"/>
        <v>12.5</v>
      </c>
      <c r="R7">
        <f t="shared" si="0"/>
        <v>2000000</v>
      </c>
      <c r="S7">
        <f t="shared" si="1"/>
        <v>17764.555210194721</v>
      </c>
      <c r="U7">
        <f t="shared" si="13"/>
        <v>4.3350000000000003E-3</v>
      </c>
      <c r="V7">
        <f t="shared" si="14"/>
        <v>0.01</v>
      </c>
      <c r="W7">
        <f t="shared" si="15"/>
        <v>0.95856481603080934</v>
      </c>
      <c r="X7">
        <f t="shared" si="16"/>
        <v>4.155378477493559E-3</v>
      </c>
      <c r="Y7">
        <f t="shared" si="17"/>
        <v>9.5856481603080936E-3</v>
      </c>
      <c r="Z7">
        <f t="shared" si="18"/>
        <v>0.94482378939300771</v>
      </c>
      <c r="AB7">
        <f t="shared" si="19"/>
        <v>15073.464638113306</v>
      </c>
      <c r="AC7">
        <f t="shared" si="2"/>
        <v>16784.374370577476</v>
      </c>
      <c r="AE7">
        <f t="shared" si="3"/>
        <v>0</v>
      </c>
      <c r="AF7">
        <f t="shared" si="4"/>
        <v>0</v>
      </c>
      <c r="AG7">
        <f t="shared" si="4"/>
        <v>-11.810297367412597</v>
      </c>
      <c r="AH7">
        <f t="shared" si="5"/>
        <v>-8310.7569549871187</v>
      </c>
      <c r="AI7">
        <f t="shared" si="6"/>
        <v>-8322.5672523545309</v>
      </c>
      <c r="AJ7">
        <f t="shared" si="7"/>
        <v>-1710.9097324641698</v>
      </c>
      <c r="AK7">
        <f>G7*SUM(AB7, AE7:AF7)</f>
        <v>1055.1425246679316</v>
      </c>
      <c r="AL7">
        <f t="shared" si="8"/>
        <v>-8978.3344601507688</v>
      </c>
      <c r="AN7">
        <f t="shared" si="9"/>
        <v>0</v>
      </c>
      <c r="AO7">
        <f t="shared" si="9"/>
        <v>0</v>
      </c>
      <c r="AP7">
        <f t="shared" si="9"/>
        <v>-7.5056574883276905</v>
      </c>
      <c r="AQ7">
        <f t="shared" si="9"/>
        <v>-5281.6362901229995</v>
      </c>
      <c r="AR7">
        <f t="shared" si="9"/>
        <v>-5289.1419476113279</v>
      </c>
      <c r="AS7">
        <f t="shared" si="9"/>
        <v>-1087.314065499753</v>
      </c>
      <c r="AT7">
        <f t="shared" si="9"/>
        <v>670.56214972018608</v>
      </c>
      <c r="AU7">
        <f t="shared" si="9"/>
        <v>-5705.8938633908938</v>
      </c>
      <c r="AW7">
        <v>4</v>
      </c>
      <c r="AX7">
        <f>IF(Z7&gt;0, (R7*SUMPRODUCT(K7:$K$98, X7:$X$98)-K7*$AZ$3)/Z7, 0)</f>
        <v>17764.555210194721</v>
      </c>
    </row>
    <row r="8" spans="1:52" x14ac:dyDescent="0.25">
      <c r="B8" s="2">
        <f>'S.26.04.A'!B8</f>
        <v>100</v>
      </c>
      <c r="C8" s="2">
        <f>'S.26.04.A'!C8</f>
        <v>12.5</v>
      </c>
      <c r="E8">
        <v>2008</v>
      </c>
      <c r="F8" s="5">
        <f>EconomicRates!C48</f>
        <v>3.5571999999999999E-2</v>
      </c>
      <c r="G8" s="5">
        <f>EconomicRates!D48</f>
        <v>7.0000000000000007E-2</v>
      </c>
      <c r="H8" s="5">
        <f t="shared" si="10"/>
        <v>0.12000000000000001</v>
      </c>
      <c r="I8" s="5">
        <f t="shared" si="11"/>
        <v>1.1200000000000001</v>
      </c>
      <c r="J8">
        <f t="shared" si="12"/>
        <v>0.89285714285714279</v>
      </c>
      <c r="K8">
        <f t="shared" si="20"/>
        <v>0.5674268557185993</v>
      </c>
      <c r="L8" s="2">
        <v>5</v>
      </c>
      <c r="M8" s="6">
        <v>4.522E-3</v>
      </c>
      <c r="Q8" s="4">
        <f t="shared" si="21"/>
        <v>12.5</v>
      </c>
      <c r="R8">
        <f t="shared" si="0"/>
        <v>2000000</v>
      </c>
      <c r="S8">
        <f t="shared" si="1"/>
        <v>19521.492699017086</v>
      </c>
      <c r="U8">
        <f t="shared" si="13"/>
        <v>4.522E-3</v>
      </c>
      <c r="V8">
        <f t="shared" si="14"/>
        <v>0.01</v>
      </c>
      <c r="W8">
        <f t="shared" si="15"/>
        <v>0.94482378939300771</v>
      </c>
      <c r="X8">
        <f t="shared" si="16"/>
        <v>4.2724931756351805E-3</v>
      </c>
      <c r="Y8">
        <f t="shared" si="17"/>
        <v>9.4482378939300775E-3</v>
      </c>
      <c r="Z8">
        <f t="shared" si="18"/>
        <v>0.93110305832344242</v>
      </c>
      <c r="AB8">
        <f t="shared" si="19"/>
        <v>16784.374370577476</v>
      </c>
      <c r="AC8">
        <f t="shared" si="2"/>
        <v>18176.521555093561</v>
      </c>
      <c r="AE8">
        <f t="shared" si="3"/>
        <v>0</v>
      </c>
      <c r="AF8">
        <f t="shared" si="4"/>
        <v>0</v>
      </c>
      <c r="AG8">
        <f t="shared" si="4"/>
        <v>-11.63878822904303</v>
      </c>
      <c r="AH8">
        <f t="shared" si="5"/>
        <v>-8544.9863512703614</v>
      </c>
      <c r="AI8">
        <f t="shared" si="6"/>
        <v>-8556.6251394994051</v>
      </c>
      <c r="AJ8">
        <f t="shared" si="7"/>
        <v>-1392.147184516085</v>
      </c>
      <c r="AK8">
        <f t="shared" ref="AK8:AK69" si="22">G8*SUM(AB8:AB8, AE8:AF8)</f>
        <v>1174.9062059404234</v>
      </c>
      <c r="AL8">
        <f t="shared" si="8"/>
        <v>-8773.866118075066</v>
      </c>
      <c r="AN8">
        <f t="shared" si="9"/>
        <v>0</v>
      </c>
      <c r="AO8">
        <f t="shared" si="9"/>
        <v>0</v>
      </c>
      <c r="AP8">
        <f t="shared" si="9"/>
        <v>-6.6041610091805314</v>
      </c>
      <c r="AQ8">
        <f t="shared" si="9"/>
        <v>-4848.6547374596876</v>
      </c>
      <c r="AR8">
        <f t="shared" si="9"/>
        <v>-4855.2588984688682</v>
      </c>
      <c r="AS8">
        <f t="shared" si="9"/>
        <v>-789.94169960746274</v>
      </c>
      <c r="AT8">
        <f t="shared" si="9"/>
        <v>666.67333420104353</v>
      </c>
      <c r="AU8">
        <f t="shared" si="9"/>
        <v>-4978.5272638752876</v>
      </c>
      <c r="AW8">
        <v>5</v>
      </c>
      <c r="AX8">
        <f>IF(Z8&gt;0, (R8*SUMPRODUCT(K8:$K$98, X8:$X$98)-K8*$AZ$3)/Z8, 0)</f>
        <v>19521.492699017086</v>
      </c>
    </row>
    <row r="9" spans="1:52" x14ac:dyDescent="0.25">
      <c r="A9" t="s">
        <v>39</v>
      </c>
      <c r="C9" s="2">
        <f>'S.26.04.A'!C9</f>
        <v>0.05</v>
      </c>
      <c r="E9">
        <v>2009</v>
      </c>
      <c r="F9" s="5">
        <f>EconomicRates!C49</f>
        <v>3.5571999999999999E-2</v>
      </c>
      <c r="G9" s="5">
        <f>EconomicRates!D49</f>
        <v>7.0000000000000007E-2</v>
      </c>
      <c r="H9" s="5">
        <f t="shared" si="10"/>
        <v>0.12000000000000001</v>
      </c>
      <c r="I9" s="5">
        <f t="shared" si="11"/>
        <v>1.1200000000000001</v>
      </c>
      <c r="J9">
        <f t="shared" si="12"/>
        <v>0.89285714285714279</v>
      </c>
      <c r="K9">
        <f t="shared" si="20"/>
        <v>0.50663112117732079</v>
      </c>
      <c r="L9" s="2">
        <v>6</v>
      </c>
      <c r="M9" s="6">
        <v>4.7470000000000004E-3</v>
      </c>
      <c r="Q9" s="4">
        <f t="shared" si="21"/>
        <v>12.5</v>
      </c>
      <c r="R9">
        <f t="shared" si="0"/>
        <v>2000000</v>
      </c>
      <c r="S9">
        <f t="shared" si="1"/>
        <v>21023.750832750375</v>
      </c>
      <c r="U9">
        <f t="shared" si="13"/>
        <v>4.7470000000000004E-3</v>
      </c>
      <c r="V9">
        <f t="shared" si="14"/>
        <v>0.01</v>
      </c>
      <c r="W9">
        <f t="shared" si="15"/>
        <v>0.93110305832344242</v>
      </c>
      <c r="X9">
        <f t="shared" si="16"/>
        <v>4.4199462178613818E-3</v>
      </c>
      <c r="Y9">
        <f t="shared" si="17"/>
        <v>9.311030583234424E-3</v>
      </c>
      <c r="Z9">
        <f t="shared" si="18"/>
        <v>0.91737208152234662</v>
      </c>
      <c r="AB9">
        <f t="shared" si="19"/>
        <v>18176.521555093561</v>
      </c>
      <c r="AC9">
        <f t="shared" si="2"/>
        <v>19286.602062847378</v>
      </c>
      <c r="AE9">
        <f t="shared" si="3"/>
        <v>0</v>
      </c>
      <c r="AF9">
        <f t="shared" si="4"/>
        <v>0</v>
      </c>
      <c r="AG9">
        <f t="shared" si="4"/>
        <v>-11.467151019029332</v>
      </c>
      <c r="AH9">
        <f t="shared" si="5"/>
        <v>-8839.8924357227643</v>
      </c>
      <c r="AI9">
        <f t="shared" si="6"/>
        <v>-8851.3595867417935</v>
      </c>
      <c r="AJ9">
        <f t="shared" si="7"/>
        <v>-1110.0805077538171</v>
      </c>
      <c r="AK9">
        <f t="shared" si="22"/>
        <v>1272.3565088565495</v>
      </c>
      <c r="AL9">
        <f t="shared" si="8"/>
        <v>-8689.0835856390604</v>
      </c>
      <c r="AN9">
        <f t="shared" si="9"/>
        <v>0</v>
      </c>
      <c r="AO9">
        <f t="shared" si="9"/>
        <v>0</v>
      </c>
      <c r="AP9">
        <f t="shared" si="9"/>
        <v>-5.8096155774804874</v>
      </c>
      <c r="AQ9">
        <f t="shared" si="9"/>
        <v>-4478.5646157971414</v>
      </c>
      <c r="AR9">
        <f t="shared" si="9"/>
        <v>-4484.3742313746216</v>
      </c>
      <c r="AS9">
        <f t="shared" si="9"/>
        <v>-562.40133224040585</v>
      </c>
      <c r="AT9">
        <f t="shared" si="9"/>
        <v>644.61540461925529</v>
      </c>
      <c r="AU9">
        <f t="shared" si="9"/>
        <v>-4402.1601589957718</v>
      </c>
      <c r="AW9">
        <v>6</v>
      </c>
      <c r="AX9">
        <f>IF(Z9&gt;0, (R9*SUMPRODUCT(K9:$K$98, X9:$X$98)-K9*$AZ$3)/Z9, 0)</f>
        <v>21023.750832750375</v>
      </c>
    </row>
    <row r="10" spans="1:52" x14ac:dyDescent="0.25">
      <c r="A10" t="s">
        <v>19</v>
      </c>
      <c r="C10" s="2">
        <f>'S.26.04.A'!C10</f>
        <v>0.01</v>
      </c>
      <c r="E10">
        <v>2010</v>
      </c>
      <c r="F10" s="5">
        <f>EconomicRates!C50</f>
        <v>3.5571999999999999E-2</v>
      </c>
      <c r="G10" s="5">
        <f>EconomicRates!D50</f>
        <v>7.0000000000000007E-2</v>
      </c>
      <c r="H10" s="5">
        <f t="shared" si="10"/>
        <v>0.12000000000000001</v>
      </c>
      <c r="I10" s="5">
        <f t="shared" si="11"/>
        <v>1.1200000000000001</v>
      </c>
      <c r="J10">
        <f t="shared" si="12"/>
        <v>0.89285714285714279</v>
      </c>
      <c r="K10">
        <f t="shared" si="20"/>
        <v>0.45234921533689354</v>
      </c>
      <c r="L10" s="2">
        <v>7</v>
      </c>
      <c r="M10" s="6">
        <v>4.9870000000000001E-3</v>
      </c>
      <c r="Q10" s="4">
        <f t="shared" si="21"/>
        <v>12.5</v>
      </c>
      <c r="R10">
        <f t="shared" si="0"/>
        <v>2000000</v>
      </c>
      <c r="S10">
        <f t="shared" si="1"/>
        <v>22275.138283202901</v>
      </c>
      <c r="U10">
        <f t="shared" si="13"/>
        <v>4.9870000000000001E-3</v>
      </c>
      <c r="V10">
        <f t="shared" si="14"/>
        <v>0.01</v>
      </c>
      <c r="W10">
        <f t="shared" si="15"/>
        <v>0.91737208152234662</v>
      </c>
      <c r="X10">
        <f t="shared" si="16"/>
        <v>4.5749345705519426E-3</v>
      </c>
      <c r="Y10">
        <f t="shared" si="17"/>
        <v>9.1737208152234666E-3</v>
      </c>
      <c r="Z10">
        <f t="shared" si="18"/>
        <v>0.90362342613657121</v>
      </c>
      <c r="AB10">
        <f t="shared" si="19"/>
        <v>19286.602062847378</v>
      </c>
      <c r="AC10">
        <f t="shared" si="2"/>
        <v>20128.336773133706</v>
      </c>
      <c r="AE10">
        <f t="shared" si="3"/>
        <v>0</v>
      </c>
      <c r="AF10">
        <f t="shared" si="4"/>
        <v>0</v>
      </c>
      <c r="AG10">
        <f t="shared" si="4"/>
        <v>-11.29529282670714</v>
      </c>
      <c r="AH10">
        <f t="shared" si="5"/>
        <v>-9149.8691411038853</v>
      </c>
      <c r="AI10">
        <f t="shared" si="6"/>
        <v>-9161.1644339305931</v>
      </c>
      <c r="AJ10">
        <f t="shared" si="7"/>
        <v>-841.73471028632775</v>
      </c>
      <c r="AK10">
        <f t="shared" si="22"/>
        <v>1350.0621443993166</v>
      </c>
      <c r="AL10">
        <f t="shared" si="8"/>
        <v>-8652.836999817604</v>
      </c>
      <c r="AN10">
        <f t="shared" si="9"/>
        <v>0</v>
      </c>
      <c r="AO10">
        <f t="shared" si="9"/>
        <v>0</v>
      </c>
      <c r="AP10">
        <f t="shared" si="9"/>
        <v>-5.109416847161417</v>
      </c>
      <c r="AQ10">
        <f t="shared" si="9"/>
        <v>-4138.9361264135987</v>
      </c>
      <c r="AR10">
        <f t="shared" si="9"/>
        <v>-4144.0455432607605</v>
      </c>
      <c r="AS10">
        <f t="shared" si="9"/>
        <v>-380.75803571984778</v>
      </c>
      <c r="AT10">
        <f t="shared" si="9"/>
        <v>610.69955167507476</v>
      </c>
      <c r="AU10">
        <f t="shared" si="9"/>
        <v>-3914.1040273055332</v>
      </c>
      <c r="AW10">
        <v>7</v>
      </c>
      <c r="AX10">
        <f>IF(Z10&gt;0, (R10*SUMPRODUCT(K10:$K$98, X10:$X$98)-K10*$AZ$3)/Z10, 0)</f>
        <v>22275.138283202901</v>
      </c>
    </row>
    <row r="11" spans="1:52" x14ac:dyDescent="0.25">
      <c r="A11" t="s">
        <v>33</v>
      </c>
      <c r="C11" s="12">
        <f>AU71</f>
        <v>-3.9411460206473237E-12</v>
      </c>
      <c r="E11">
        <v>2011</v>
      </c>
      <c r="F11" s="5">
        <f>EconomicRates!C51</f>
        <v>3.5571999999999999E-2</v>
      </c>
      <c r="G11" s="5">
        <f>EconomicRates!D51</f>
        <v>7.0000000000000007E-2</v>
      </c>
      <c r="H11" s="5">
        <f t="shared" si="10"/>
        <v>0.12000000000000001</v>
      </c>
      <c r="I11" s="5">
        <f t="shared" si="11"/>
        <v>1.1200000000000001</v>
      </c>
      <c r="J11">
        <f t="shared" si="12"/>
        <v>0.89285714285714279</v>
      </c>
      <c r="K11">
        <f t="shared" si="20"/>
        <v>0.40388322797936921</v>
      </c>
      <c r="L11" s="2">
        <v>8</v>
      </c>
      <c r="M11" s="6">
        <v>5.2249999999999996E-3</v>
      </c>
      <c r="Q11" s="4">
        <f t="shared" si="21"/>
        <v>12.5</v>
      </c>
      <c r="R11">
        <f t="shared" si="0"/>
        <v>2000000</v>
      </c>
      <c r="S11">
        <f t="shared" si="1"/>
        <v>23306.513012051797</v>
      </c>
      <c r="U11">
        <f t="shared" si="13"/>
        <v>5.2249999999999996E-3</v>
      </c>
      <c r="V11">
        <f t="shared" si="14"/>
        <v>0.01</v>
      </c>
      <c r="W11">
        <f t="shared" si="15"/>
        <v>0.90362342613657121</v>
      </c>
      <c r="X11">
        <f t="shared" si="16"/>
        <v>4.7214324015635838E-3</v>
      </c>
      <c r="Y11">
        <f t="shared" si="17"/>
        <v>9.0362342613657127E-3</v>
      </c>
      <c r="Z11">
        <f t="shared" si="18"/>
        <v>0.88986575947364199</v>
      </c>
      <c r="AB11">
        <f t="shared" si="19"/>
        <v>20128.336773133706</v>
      </c>
      <c r="AC11">
        <f t="shared" si="2"/>
        <v>20739.667902151792</v>
      </c>
      <c r="AE11">
        <f t="shared" si="3"/>
        <v>0</v>
      </c>
      <c r="AF11">
        <f t="shared" si="4"/>
        <v>0</v>
      </c>
      <c r="AG11">
        <f t="shared" si="4"/>
        <v>-11.123321993420525</v>
      </c>
      <c r="AH11">
        <f t="shared" si="5"/>
        <v>-9442.8648031271678</v>
      </c>
      <c r="AI11">
        <f t="shared" si="6"/>
        <v>-9453.9881251205879</v>
      </c>
      <c r="AJ11">
        <f t="shared" si="7"/>
        <v>-611.33112901808636</v>
      </c>
      <c r="AK11">
        <f t="shared" si="22"/>
        <v>1408.9835741193594</v>
      </c>
      <c r="AL11">
        <f t="shared" si="8"/>
        <v>-8656.3356800193142</v>
      </c>
      <c r="AN11">
        <f t="shared" si="9"/>
        <v>0</v>
      </c>
      <c r="AO11">
        <f t="shared" si="9"/>
        <v>0</v>
      </c>
      <c r="AP11">
        <f t="shared" si="9"/>
        <v>-4.4925231925565932</v>
      </c>
      <c r="AQ11">
        <f t="shared" si="9"/>
        <v>-3813.8147180597712</v>
      </c>
      <c r="AR11">
        <f t="shared" si="9"/>
        <v>-3818.3072412523275</v>
      </c>
      <c r="AS11">
        <f t="shared" si="9"/>
        <v>-246.90638975209694</v>
      </c>
      <c r="AT11">
        <f t="shared" si="9"/>
        <v>569.0648340852357</v>
      </c>
      <c r="AU11">
        <f t="shared" si="9"/>
        <v>-3496.1487969191885</v>
      </c>
      <c r="AW11">
        <v>8</v>
      </c>
      <c r="AX11">
        <f>IF(Z11&gt;0, (R11*SUMPRODUCT(K11:$K$98, X11:$X$98)-K11*$AZ$3)/Z11, 0)</f>
        <v>23306.513012051797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f>EconomicRates!C52</f>
        <v>3.5571999999999999E-2</v>
      </c>
      <c r="G12" s="5">
        <f>EconomicRates!D52</f>
        <v>7.0000000000000007E-2</v>
      </c>
      <c r="H12" s="5">
        <f t="shared" si="10"/>
        <v>0.12000000000000001</v>
      </c>
      <c r="I12" s="5">
        <f t="shared" si="11"/>
        <v>1.1200000000000001</v>
      </c>
      <c r="J12">
        <f t="shared" si="12"/>
        <v>0.89285714285714279</v>
      </c>
      <c r="K12">
        <f t="shared" si="20"/>
        <v>0.36061002498157962</v>
      </c>
      <c r="L12" s="2">
        <v>9</v>
      </c>
      <c r="M12" s="6">
        <v>5.4879999999999998E-3</v>
      </c>
      <c r="Q12" s="4">
        <f t="shared" si="21"/>
        <v>12.5</v>
      </c>
      <c r="R12">
        <f t="shared" si="0"/>
        <v>2000000</v>
      </c>
      <c r="S12">
        <f t="shared" si="1"/>
        <v>24161.12480649069</v>
      </c>
      <c r="U12">
        <f t="shared" si="13"/>
        <v>5.4879999999999998E-3</v>
      </c>
      <c r="V12">
        <f t="shared" si="14"/>
        <v>0.01</v>
      </c>
      <c r="W12">
        <f t="shared" si="15"/>
        <v>0.88986575947364199</v>
      </c>
      <c r="X12">
        <f t="shared" si="16"/>
        <v>4.8835832879913473E-3</v>
      </c>
      <c r="Y12">
        <f t="shared" si="17"/>
        <v>8.8986575947364206E-3</v>
      </c>
      <c r="Z12">
        <f t="shared" si="18"/>
        <v>0.87608351859091427</v>
      </c>
      <c r="AB12">
        <f t="shared" si="19"/>
        <v>20739.667902151792</v>
      </c>
      <c r="AC12">
        <f t="shared" si="2"/>
        <v>21167.163233584586</v>
      </c>
      <c r="AE12">
        <f t="shared" si="3"/>
        <v>0</v>
      </c>
      <c r="AF12">
        <f t="shared" si="4"/>
        <v>0</v>
      </c>
      <c r="AG12">
        <f t="shared" si="4"/>
        <v>-10.951043982386429</v>
      </c>
      <c r="AH12">
        <f t="shared" si="5"/>
        <v>-9767.1665759826938</v>
      </c>
      <c r="AI12">
        <f t="shared" si="6"/>
        <v>-9778.1176199650799</v>
      </c>
      <c r="AJ12">
        <f t="shared" si="7"/>
        <v>-427.49533143279405</v>
      </c>
      <c r="AK12">
        <f t="shared" si="22"/>
        <v>1451.7767531506256</v>
      </c>
      <c r="AL12">
        <f t="shared" si="8"/>
        <v>-8753.8361982472488</v>
      </c>
      <c r="AN12">
        <f t="shared" si="9"/>
        <v>0</v>
      </c>
      <c r="AO12">
        <f t="shared" si="9"/>
        <v>0</v>
      </c>
      <c r="AP12">
        <f t="shared" si="9"/>
        <v>-3.949056244062747</v>
      </c>
      <c r="AQ12">
        <f t="shared" si="9"/>
        <v>-3522.1381829643688</v>
      </c>
      <c r="AR12">
        <f t="shared" si="9"/>
        <v>-3526.0872392084316</v>
      </c>
      <c r="AS12">
        <f t="shared" si="9"/>
        <v>-154.15910214748851</v>
      </c>
      <c r="AT12">
        <f t="shared" si="9"/>
        <v>523.52525122132363</v>
      </c>
      <c r="AU12">
        <f t="shared" si="9"/>
        <v>-3156.7210901345966</v>
      </c>
      <c r="AW12">
        <v>9</v>
      </c>
      <c r="AX12">
        <f>IF(Z12&gt;0, (R12*SUMPRODUCT(K12:$K$98, X12:$X$98)-K12*$AZ$3)/Z12, 0)</f>
        <v>24161.12480649069</v>
      </c>
    </row>
    <row r="13" spans="1:52" x14ac:dyDescent="0.25">
      <c r="E13">
        <v>2013</v>
      </c>
      <c r="F13" s="5">
        <f>EconomicRates!C53</f>
        <v>3.5571999999999999E-2</v>
      </c>
      <c r="G13" s="5">
        <f>EconomicRates!D53</f>
        <v>7.0000000000000007E-2</v>
      </c>
      <c r="H13" s="5">
        <f t="shared" si="10"/>
        <v>0.12000000000000001</v>
      </c>
      <c r="I13" s="5">
        <f t="shared" si="11"/>
        <v>1.1200000000000001</v>
      </c>
      <c r="J13">
        <f t="shared" si="12"/>
        <v>0.89285714285714279</v>
      </c>
      <c r="K13">
        <f t="shared" si="20"/>
        <v>0.32197323659069604</v>
      </c>
      <c r="L13" s="2">
        <v>10</v>
      </c>
      <c r="M13" s="6">
        <v>5.7670000000000004E-3</v>
      </c>
      <c r="Q13" s="4">
        <f t="shared" si="21"/>
        <v>12.5</v>
      </c>
      <c r="R13">
        <f t="shared" si="0"/>
        <v>2000000</v>
      </c>
      <c r="S13">
        <f t="shared" si="1"/>
        <v>24855.209301493207</v>
      </c>
      <c r="U13">
        <f t="shared" si="13"/>
        <v>5.7670000000000004E-3</v>
      </c>
      <c r="V13">
        <f t="shared" si="14"/>
        <v>0.01</v>
      </c>
      <c r="W13">
        <f t="shared" si="15"/>
        <v>0.87608351859091427</v>
      </c>
      <c r="X13">
        <f t="shared" si="16"/>
        <v>5.0523736517138033E-3</v>
      </c>
      <c r="Y13">
        <f t="shared" si="17"/>
        <v>8.7608351859091421E-3</v>
      </c>
      <c r="Z13">
        <f t="shared" si="18"/>
        <v>0.86227030975329133</v>
      </c>
      <c r="AB13">
        <f t="shared" si="19"/>
        <v>21167.163233584586</v>
      </c>
      <c r="AC13">
        <f t="shared" si="2"/>
        <v>21431.909023381435</v>
      </c>
      <c r="AE13">
        <f t="shared" si="3"/>
        <v>0</v>
      </c>
      <c r="AF13">
        <f t="shared" si="4"/>
        <v>0</v>
      </c>
      <c r="AG13">
        <f t="shared" si="4"/>
        <v>-10.778378871916141</v>
      </c>
      <c r="AH13">
        <f t="shared" si="5"/>
        <v>-10104.747303427606</v>
      </c>
      <c r="AI13">
        <f t="shared" si="6"/>
        <v>-10115.525682299522</v>
      </c>
      <c r="AJ13">
        <f t="shared" si="7"/>
        <v>-264.74578979684884</v>
      </c>
      <c r="AK13">
        <f t="shared" si="22"/>
        <v>1481.7014263509211</v>
      </c>
      <c r="AL13">
        <f t="shared" si="8"/>
        <v>-8898.5700457454495</v>
      </c>
      <c r="AN13">
        <f t="shared" si="9"/>
        <v>0</v>
      </c>
      <c r="AO13">
        <f t="shared" si="9"/>
        <v>0</v>
      </c>
      <c r="AP13">
        <f t="shared" si="9"/>
        <v>-3.4703495305916152</v>
      </c>
      <c r="AQ13">
        <f t="shared" si="9"/>
        <v>-3253.4581942156947</v>
      </c>
      <c r="AR13">
        <f t="shared" si="9"/>
        <v>-3256.9285437462859</v>
      </c>
      <c r="AS13">
        <f t="shared" si="9"/>
        <v>-85.241058814651495</v>
      </c>
      <c r="AT13">
        <f t="shared" si="9"/>
        <v>477.06820390325692</v>
      </c>
      <c r="AU13">
        <f t="shared" si="9"/>
        <v>-2865.1013986576804</v>
      </c>
      <c r="AW13">
        <v>10</v>
      </c>
      <c r="AX13">
        <f>IF(Z13&gt;0, (R13*SUMPRODUCT(K13:$K$98, X13:$X$98)-K13*$AZ$3)/Z13, 0)</f>
        <v>24855.209301493207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10"/>
        <v>0.12000000000000001</v>
      </c>
      <c r="I14" s="5">
        <f t="shared" si="11"/>
        <v>1.1200000000000001</v>
      </c>
      <c r="J14">
        <f t="shared" si="12"/>
        <v>0.89285714285714279</v>
      </c>
      <c r="K14">
        <f t="shared" si="20"/>
        <v>0.28747610409883573</v>
      </c>
      <c r="L14" s="2">
        <v>11</v>
      </c>
      <c r="M14" s="6">
        <v>6.0780000000000001E-3</v>
      </c>
      <c r="Q14" s="4">
        <f t="shared" si="21"/>
        <v>12.5</v>
      </c>
      <c r="R14">
        <f t="shared" si="0"/>
        <v>2000000</v>
      </c>
      <c r="S14">
        <f t="shared" si="1"/>
        <v>25411.865004337928</v>
      </c>
      <c r="U14">
        <f t="shared" si="13"/>
        <v>6.0780000000000001E-3</v>
      </c>
      <c r="V14">
        <f t="shared" si="14"/>
        <v>0.01</v>
      </c>
      <c r="W14">
        <f t="shared" si="15"/>
        <v>0.86227030975329133</v>
      </c>
      <c r="X14">
        <f t="shared" si="16"/>
        <v>5.2408789426805049E-3</v>
      </c>
      <c r="Y14">
        <f t="shared" si="17"/>
        <v>8.622703097532913E-3</v>
      </c>
      <c r="Z14">
        <f t="shared" si="18"/>
        <v>0.8484067277130779</v>
      </c>
      <c r="AB14">
        <f t="shared" si="19"/>
        <v>21431.909023381435</v>
      </c>
      <c r="AC14">
        <f t="shared" si="2"/>
        <v>21559.597233416822</v>
      </c>
      <c r="AE14">
        <f t="shared" si="3"/>
        <v>0</v>
      </c>
      <c r="AF14">
        <f t="shared" si="4"/>
        <v>0</v>
      </c>
      <c r="AG14">
        <f t="shared" si="4"/>
        <v>-10.605084096413474</v>
      </c>
      <c r="AH14">
        <f t="shared" si="5"/>
        <v>-10481.75788536101</v>
      </c>
      <c r="AI14">
        <f t="shared" si="6"/>
        <v>-10492.362969457423</v>
      </c>
      <c r="AJ14">
        <f t="shared" si="7"/>
        <v>-127.68821003538687</v>
      </c>
      <c r="AK14">
        <f t="shared" si="22"/>
        <v>1500.2336316367007</v>
      </c>
      <c r="AL14">
        <f t="shared" si="8"/>
        <v>-9119.8175478561097</v>
      </c>
      <c r="AN14">
        <f t="shared" si="9"/>
        <v>0</v>
      </c>
      <c r="AO14">
        <f t="shared" si="9"/>
        <v>0</v>
      </c>
      <c r="AP14">
        <f t="shared" si="9"/>
        <v>-3.0487082596774671</v>
      </c>
      <c r="AQ14">
        <f t="shared" si="9"/>
        <v>-3013.2549209908339</v>
      </c>
      <c r="AR14">
        <f t="shared" si="9"/>
        <v>-3016.3036292505112</v>
      </c>
      <c r="AS14">
        <f t="shared" si="9"/>
        <v>-36.707309160326879</v>
      </c>
      <c r="AT14">
        <f t="shared" si="9"/>
        <v>431.28131966096652</v>
      </c>
      <c r="AU14">
        <f t="shared" si="9"/>
        <v>-2621.7296187498719</v>
      </c>
      <c r="AW14">
        <v>11</v>
      </c>
      <c r="AX14">
        <f>IF(Z14&gt;0, (R14*SUMPRODUCT(K14:$K$98, X14:$X$98)-K14*$AZ$3)/Z14, 0)</f>
        <v>25411.865004337928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10"/>
        <v>0.12000000000000001</v>
      </c>
      <c r="I15" s="5">
        <f t="shared" si="11"/>
        <v>1.1200000000000001</v>
      </c>
      <c r="J15">
        <f t="shared" si="12"/>
        <v>0.89285714285714279</v>
      </c>
      <c r="K15">
        <f t="shared" si="20"/>
        <v>0.25667509294538904</v>
      </c>
      <c r="L15" s="2">
        <v>12</v>
      </c>
      <c r="M15" s="6">
        <v>6.4359999999999999E-3</v>
      </c>
      <c r="Q15" s="4">
        <f t="shared" si="21"/>
        <v>12.5</v>
      </c>
      <c r="R15">
        <f t="shared" si="0"/>
        <v>2000000</v>
      </c>
      <c r="S15">
        <f t="shared" si="1"/>
        <v>25843.255770417829</v>
      </c>
      <c r="U15">
        <f t="shared" si="13"/>
        <v>6.4359999999999999E-3</v>
      </c>
      <c r="V15">
        <f t="shared" si="14"/>
        <v>0.01</v>
      </c>
      <c r="W15">
        <f t="shared" si="15"/>
        <v>0.8484067277130779</v>
      </c>
      <c r="X15">
        <f t="shared" si="16"/>
        <v>5.460345699561369E-3</v>
      </c>
      <c r="Y15">
        <f t="shared" si="17"/>
        <v>8.4840672771307798E-3</v>
      </c>
      <c r="Z15">
        <f t="shared" si="18"/>
        <v>0.83446231473638577</v>
      </c>
      <c r="AB15">
        <f t="shared" si="19"/>
        <v>21559.597233416822</v>
      </c>
      <c r="AC15">
        <f t="shared" si="2"/>
        <v>21565.223030507321</v>
      </c>
      <c r="AE15">
        <f t="shared" si="3"/>
        <v>0</v>
      </c>
      <c r="AF15">
        <f t="shared" si="4"/>
        <v>0</v>
      </c>
      <c r="AG15">
        <f t="shared" si="4"/>
        <v>-10.430778934204822</v>
      </c>
      <c r="AH15">
        <f t="shared" si="5"/>
        <v>-10920.691399122737</v>
      </c>
      <c r="AI15">
        <f t="shared" si="6"/>
        <v>-10931.122178056943</v>
      </c>
      <c r="AJ15">
        <f t="shared" si="7"/>
        <v>-5.6257970904989634</v>
      </c>
      <c r="AK15">
        <f t="shared" si="22"/>
        <v>1509.1718063391777</v>
      </c>
      <c r="AL15">
        <f t="shared" si="8"/>
        <v>-9427.5761688082639</v>
      </c>
      <c r="AN15">
        <f t="shared" si="9"/>
        <v>0</v>
      </c>
      <c r="AO15">
        <f t="shared" si="9"/>
        <v>0</v>
      </c>
      <c r="AP15">
        <f t="shared" si="9"/>
        <v>-2.6773211524298288</v>
      </c>
      <c r="AQ15">
        <f t="shared" si="9"/>
        <v>-2803.0694798977393</v>
      </c>
      <c r="AR15">
        <f t="shared" si="9"/>
        <v>-2805.7468010501693</v>
      </c>
      <c r="AS15">
        <f t="shared" si="9"/>
        <v>-1.4440019910957207</v>
      </c>
      <c r="AT15">
        <f t="shared" si="9"/>
        <v>387.36681366266907</v>
      </c>
      <c r="AU15">
        <f t="shared" si="9"/>
        <v>-2419.8239893785958</v>
      </c>
      <c r="AW15">
        <v>12</v>
      </c>
      <c r="AX15">
        <f>IF(Z15&gt;0, (R15*SUMPRODUCT(K15:$K$98, X15:$X$98)-K15*$AZ$3)/Z15, 0)</f>
        <v>25843.255770417829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10"/>
        <v>0.12000000000000001</v>
      </c>
      <c r="I16" s="5">
        <f t="shared" si="11"/>
        <v>1.1200000000000001</v>
      </c>
      <c r="J16">
        <f t="shared" si="12"/>
        <v>0.89285714285714279</v>
      </c>
      <c r="K16">
        <f t="shared" si="20"/>
        <v>0.22917419012981163</v>
      </c>
      <c r="L16" s="2">
        <v>13</v>
      </c>
      <c r="M16" s="6">
        <v>6.8199999999999997E-3</v>
      </c>
      <c r="Q16" s="4">
        <f t="shared" si="21"/>
        <v>12.5</v>
      </c>
      <c r="R16">
        <f t="shared" si="0"/>
        <v>2000000</v>
      </c>
      <c r="S16">
        <f t="shared" si="1"/>
        <v>26154.175438097234</v>
      </c>
      <c r="U16">
        <f t="shared" si="13"/>
        <v>6.8199999999999997E-3</v>
      </c>
      <c r="V16">
        <f t="shared" si="14"/>
        <v>0.01</v>
      </c>
      <c r="W16">
        <f t="shared" si="15"/>
        <v>0.83446231473638577</v>
      </c>
      <c r="X16">
        <f t="shared" si="16"/>
        <v>5.6910329865021503E-3</v>
      </c>
      <c r="Y16">
        <f t="shared" si="17"/>
        <v>8.3446231473638579E-3</v>
      </c>
      <c r="Z16">
        <f t="shared" si="18"/>
        <v>0.82042665860251973</v>
      </c>
      <c r="AB16">
        <f t="shared" si="19"/>
        <v>21565.223030507321</v>
      </c>
      <c r="AC16">
        <f t="shared" si="2"/>
        <v>21457.582763182207</v>
      </c>
      <c r="AE16">
        <f t="shared" si="3"/>
        <v>0</v>
      </c>
      <c r="AF16">
        <f t="shared" si="4"/>
        <v>0</v>
      </c>
      <c r="AG16">
        <f t="shared" si="4"/>
        <v>-10.255333232531497</v>
      </c>
      <c r="AH16">
        <f t="shared" si="5"/>
        <v>-11382.065973004301</v>
      </c>
      <c r="AI16">
        <f t="shared" si="6"/>
        <v>-11392.321306236832</v>
      </c>
      <c r="AJ16">
        <f t="shared" si="7"/>
        <v>107.64026732511411</v>
      </c>
      <c r="AK16">
        <f t="shared" si="22"/>
        <v>1509.5656121355125</v>
      </c>
      <c r="AL16">
        <f t="shared" si="8"/>
        <v>-9775.1154267762049</v>
      </c>
      <c r="AN16">
        <f t="shared" si="9"/>
        <v>0</v>
      </c>
      <c r="AO16">
        <f t="shared" si="9"/>
        <v>0</v>
      </c>
      <c r="AP16">
        <f t="shared" si="9"/>
        <v>-2.350257688076749</v>
      </c>
      <c r="AQ16">
        <f t="shared" si="9"/>
        <v>-2608.4757513673471</v>
      </c>
      <c r="AR16">
        <f t="shared" si="9"/>
        <v>-2610.826009055424</v>
      </c>
      <c r="AS16">
        <f t="shared" si="9"/>
        <v>24.668371089589453</v>
      </c>
      <c r="AT16">
        <f t="shared" si="9"/>
        <v>345.95347660896942</v>
      </c>
      <c r="AU16">
        <f t="shared" si="9"/>
        <v>-2240.2041613568649</v>
      </c>
      <c r="AW16">
        <v>13</v>
      </c>
      <c r="AX16">
        <f>IF(Z16&gt;0, (R16*SUMPRODUCT(K16:$K$98, X16:$X$98)-K16*$AZ$3)/Z16, 0)</f>
        <v>26154.175438097234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10"/>
        <v>0.12000000000000001</v>
      </c>
      <c r="I17" s="5">
        <f t="shared" si="11"/>
        <v>1.1200000000000001</v>
      </c>
      <c r="J17">
        <f t="shared" si="12"/>
        <v>0.89285714285714279</v>
      </c>
      <c r="K17">
        <f t="shared" si="20"/>
        <v>0.20461981261590323</v>
      </c>
      <c r="L17" s="2">
        <v>14</v>
      </c>
      <c r="M17" s="6">
        <v>7.2269999999999999E-3</v>
      </c>
      <c r="Q17" s="4">
        <f t="shared" si="21"/>
        <v>12.5</v>
      </c>
      <c r="R17">
        <f t="shared" si="0"/>
        <v>2000000</v>
      </c>
      <c r="S17">
        <f t="shared" si="1"/>
        <v>26362.29732099254</v>
      </c>
      <c r="U17">
        <f t="shared" si="13"/>
        <v>7.2269999999999999E-3</v>
      </c>
      <c r="V17">
        <f t="shared" si="14"/>
        <v>0.01</v>
      </c>
      <c r="W17">
        <f t="shared" si="15"/>
        <v>0.82042665860251973</v>
      </c>
      <c r="X17">
        <f t="shared" si="16"/>
        <v>5.9292234617204101E-3</v>
      </c>
      <c r="Y17">
        <f t="shared" si="17"/>
        <v>8.2042665860251971E-3</v>
      </c>
      <c r="Z17">
        <f t="shared" si="18"/>
        <v>0.80629316855477406</v>
      </c>
      <c r="AB17">
        <f t="shared" si="19"/>
        <v>21457.582763182207</v>
      </c>
      <c r="AC17">
        <f t="shared" si="2"/>
        <v>21255.740237326107</v>
      </c>
      <c r="AE17">
        <f t="shared" si="3"/>
        <v>0</v>
      </c>
      <c r="AF17">
        <f t="shared" si="4"/>
        <v>0</v>
      </c>
      <c r="AG17">
        <f t="shared" si="4"/>
        <v>-10.078664606934677</v>
      </c>
      <c r="AH17">
        <f t="shared" si="5"/>
        <v>-11858.446923440821</v>
      </c>
      <c r="AI17">
        <f t="shared" si="6"/>
        <v>-11868.525588047756</v>
      </c>
      <c r="AJ17">
        <f t="shared" si="7"/>
        <v>201.84252585610011</v>
      </c>
      <c r="AK17">
        <f t="shared" si="22"/>
        <v>1502.0307934227546</v>
      </c>
      <c r="AL17">
        <f t="shared" si="8"/>
        <v>-10164.652268768901</v>
      </c>
      <c r="AN17">
        <f t="shared" si="9"/>
        <v>0</v>
      </c>
      <c r="AO17">
        <f t="shared" si="9"/>
        <v>0</v>
      </c>
      <c r="AP17">
        <f t="shared" si="9"/>
        <v>-2.0622944632895095</v>
      </c>
      <c r="AQ17">
        <f t="shared" si="9"/>
        <v>-2426.4731873900951</v>
      </c>
      <c r="AR17">
        <f t="shared" si="9"/>
        <v>-2428.5354818533847</v>
      </c>
      <c r="AS17">
        <f t="shared" si="9"/>
        <v>41.300979818595806</v>
      </c>
      <c r="AT17">
        <f t="shared" si="9"/>
        <v>307.34525949348051</v>
      </c>
      <c r="AU17">
        <f t="shared" si="9"/>
        <v>-2079.8892425413082</v>
      </c>
      <c r="AW17">
        <v>14</v>
      </c>
      <c r="AX17">
        <f>IF(Z17&gt;0, (R17*SUMPRODUCT(K17:$K$98, X17:$X$98)-K17*$AZ$3)/Z17, 0)</f>
        <v>26362.29732099254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10"/>
        <v>0.12000000000000001</v>
      </c>
      <c r="I18" s="5">
        <f t="shared" si="11"/>
        <v>1.1200000000000001</v>
      </c>
      <c r="J18">
        <f t="shared" si="12"/>
        <v>0.89285714285714279</v>
      </c>
      <c r="K18">
        <f t="shared" si="20"/>
        <v>0.1826962612641993</v>
      </c>
      <c r="L18" s="2">
        <v>15</v>
      </c>
      <c r="M18" s="6">
        <v>7.6860000000000001E-3</v>
      </c>
      <c r="Q18" s="4">
        <f t="shared" si="21"/>
        <v>12.5</v>
      </c>
      <c r="R18">
        <f t="shared" si="0"/>
        <v>2000000</v>
      </c>
      <c r="S18">
        <f t="shared" si="1"/>
        <v>26486.326864838476</v>
      </c>
      <c r="U18">
        <f t="shared" si="13"/>
        <v>7.6860000000000001E-3</v>
      </c>
      <c r="V18">
        <f t="shared" si="14"/>
        <v>0.01</v>
      </c>
      <c r="W18">
        <f t="shared" si="15"/>
        <v>0.80629316855477406</v>
      </c>
      <c r="X18">
        <f t="shared" si="16"/>
        <v>6.197169293511994E-3</v>
      </c>
      <c r="Y18">
        <f t="shared" si="17"/>
        <v>8.0629316855477407E-3</v>
      </c>
      <c r="Z18">
        <f t="shared" si="18"/>
        <v>0.79203306757571434</v>
      </c>
      <c r="AB18">
        <f t="shared" si="19"/>
        <v>21255.740237326107</v>
      </c>
      <c r="AC18">
        <f t="shared" si="2"/>
        <v>20978.046715571072</v>
      </c>
      <c r="AE18">
        <f t="shared" si="3"/>
        <v>0</v>
      </c>
      <c r="AF18">
        <f t="shared" si="4"/>
        <v>0</v>
      </c>
      <c r="AG18">
        <f t="shared" si="4"/>
        <v>-9.90041334469643</v>
      </c>
      <c r="AH18">
        <f t="shared" si="5"/>
        <v>-12394.338587023987</v>
      </c>
      <c r="AI18">
        <f t="shared" si="6"/>
        <v>-12404.239000368683</v>
      </c>
      <c r="AJ18">
        <f t="shared" si="7"/>
        <v>277.69352175503445</v>
      </c>
      <c r="AK18">
        <f t="shared" si="22"/>
        <v>1487.9018166128276</v>
      </c>
      <c r="AL18">
        <f t="shared" si="8"/>
        <v>-10638.643662000821</v>
      </c>
      <c r="AN18">
        <f t="shared" si="9"/>
        <v>0</v>
      </c>
      <c r="AO18">
        <f t="shared" si="9"/>
        <v>0</v>
      </c>
      <c r="AP18">
        <f t="shared" si="9"/>
        <v>-1.8087685030462242</v>
      </c>
      <c r="AQ18">
        <f t="shared" si="9"/>
        <v>-2264.3993206918813</v>
      </c>
      <c r="AR18">
        <f t="shared" si="9"/>
        <v>-2266.2080891949272</v>
      </c>
      <c r="AS18">
        <f t="shared" si="9"/>
        <v>50.733568201933387</v>
      </c>
      <c r="AT18">
        <f t="shared" si="9"/>
        <v>271.83409902337388</v>
      </c>
      <c r="AU18">
        <f t="shared" si="9"/>
        <v>-1943.6404219696199</v>
      </c>
      <c r="AW18">
        <v>15</v>
      </c>
      <c r="AX18">
        <f>IF(Z18&gt;0, (R18*SUMPRODUCT(K18:$K$98, X18:$X$98)-K18*$AZ$3)/Z18, 0)</f>
        <v>26486.326864838476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10"/>
        <v>0.12000000000000001</v>
      </c>
      <c r="I19" s="5">
        <f t="shared" si="11"/>
        <v>1.1200000000000001</v>
      </c>
      <c r="J19">
        <f t="shared" si="12"/>
        <v>0.89285714285714279</v>
      </c>
      <c r="K19">
        <f t="shared" si="20"/>
        <v>0.16312166184303509</v>
      </c>
      <c r="L19" s="2">
        <v>16</v>
      </c>
      <c r="M19" s="6">
        <v>8.2030000000000002E-3</v>
      </c>
      <c r="Q19" s="4">
        <f t="shared" si="21"/>
        <v>12.5</v>
      </c>
      <c r="R19">
        <f t="shared" si="0"/>
        <v>2000000</v>
      </c>
      <c r="S19">
        <f t="shared" si="1"/>
        <v>26532.644521541712</v>
      </c>
      <c r="U19">
        <f t="shared" si="13"/>
        <v>8.2030000000000002E-3</v>
      </c>
      <c r="V19">
        <f t="shared" si="14"/>
        <v>0.01</v>
      </c>
      <c r="W19">
        <f t="shared" si="15"/>
        <v>0.79203306757571434</v>
      </c>
      <c r="X19">
        <f t="shared" si="16"/>
        <v>6.4970472533235849E-3</v>
      </c>
      <c r="Y19">
        <f t="shared" si="17"/>
        <v>7.9203306757571444E-3</v>
      </c>
      <c r="Z19">
        <f t="shared" si="18"/>
        <v>0.77761568964663363</v>
      </c>
      <c r="AB19">
        <f t="shared" si="19"/>
        <v>20978.046715571072</v>
      </c>
      <c r="AC19">
        <f t="shared" si="2"/>
        <v>20632.200667767633</v>
      </c>
      <c r="AE19">
        <f t="shared" si="3"/>
        <v>0</v>
      </c>
      <c r="AF19">
        <f t="shared" si="4"/>
        <v>0</v>
      </c>
      <c r="AG19">
        <f t="shared" si="4"/>
        <v>-9.720196120582921</v>
      </c>
      <c r="AH19">
        <f t="shared" si="5"/>
        <v>-12994.09450664717</v>
      </c>
      <c r="AI19">
        <f t="shared" si="6"/>
        <v>-13003.814702767753</v>
      </c>
      <c r="AJ19">
        <f t="shared" si="7"/>
        <v>345.84604780343943</v>
      </c>
      <c r="AK19">
        <f t="shared" si="22"/>
        <v>1468.4632700899751</v>
      </c>
      <c r="AL19">
        <f t="shared" si="8"/>
        <v>-11189.505384874339</v>
      </c>
      <c r="AN19">
        <f t="shared" si="9"/>
        <v>0</v>
      </c>
      <c r="AO19">
        <f t="shared" si="9"/>
        <v>0</v>
      </c>
      <c r="AP19">
        <f t="shared" si="9"/>
        <v>-1.5855745446297087</v>
      </c>
      <c r="AQ19">
        <f t="shared" si="9"/>
        <v>-2119.6182900697395</v>
      </c>
      <c r="AR19">
        <f t="shared" si="9"/>
        <v>-2121.2038646143692</v>
      </c>
      <c r="AS19">
        <f t="shared" si="9"/>
        <v>56.414982059542794</v>
      </c>
      <c r="AT19">
        <f t="shared" si="9"/>
        <v>239.53816897253444</v>
      </c>
      <c r="AU19">
        <f t="shared" si="9"/>
        <v>-1825.2507135822921</v>
      </c>
      <c r="AW19">
        <v>16</v>
      </c>
      <c r="AX19">
        <f>IF(Z19&gt;0, (R19*SUMPRODUCT(K19:$K$98, X19:$X$98)-K19*$AZ$3)/Z19, 0)</f>
        <v>26532.644521541712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10"/>
        <v>0.12000000000000001</v>
      </c>
      <c r="I20" s="5">
        <f t="shared" si="11"/>
        <v>1.1200000000000001</v>
      </c>
      <c r="J20">
        <f t="shared" si="12"/>
        <v>0.89285714285714279</v>
      </c>
      <c r="K20">
        <f t="shared" si="20"/>
        <v>0.14564434093128131</v>
      </c>
      <c r="L20" s="2">
        <v>17</v>
      </c>
      <c r="M20" s="6">
        <v>8.7950000000000007E-3</v>
      </c>
      <c r="Q20" s="4">
        <f t="shared" si="21"/>
        <v>12.5</v>
      </c>
      <c r="R20">
        <f t="shared" si="0"/>
        <v>2000000</v>
      </c>
      <c r="S20">
        <f t="shared" si="1"/>
        <v>26507.949796872505</v>
      </c>
      <c r="U20">
        <f t="shared" si="13"/>
        <v>8.7950000000000007E-3</v>
      </c>
      <c r="V20">
        <f t="shared" si="14"/>
        <v>0.01</v>
      </c>
      <c r="W20">
        <f t="shared" si="15"/>
        <v>0.77761568964663363</v>
      </c>
      <c r="X20">
        <f t="shared" si="16"/>
        <v>6.8391299904421434E-3</v>
      </c>
      <c r="Y20">
        <f t="shared" si="17"/>
        <v>7.7761568964663363E-3</v>
      </c>
      <c r="Z20">
        <f t="shared" si="18"/>
        <v>0.76300040275972514</v>
      </c>
      <c r="AB20">
        <f t="shared" si="19"/>
        <v>20632.200667767633</v>
      </c>
      <c r="AC20">
        <f t="shared" si="2"/>
        <v>20225.576371348296</v>
      </c>
      <c r="AE20">
        <f t="shared" si="3"/>
        <v>0</v>
      </c>
      <c r="AF20">
        <f t="shared" si="4"/>
        <v>0</v>
      </c>
      <c r="AG20">
        <f t="shared" si="4"/>
        <v>-9.5375050344965651</v>
      </c>
      <c r="AH20">
        <f t="shared" si="5"/>
        <v>-13678.259980884286</v>
      </c>
      <c r="AI20">
        <f t="shared" si="6"/>
        <v>-13687.797485918783</v>
      </c>
      <c r="AJ20">
        <f t="shared" si="7"/>
        <v>406.62429641933704</v>
      </c>
      <c r="AK20">
        <f t="shared" si="22"/>
        <v>1444.2540467437345</v>
      </c>
      <c r="AL20">
        <f t="shared" si="8"/>
        <v>-11836.919142755713</v>
      </c>
      <c r="AN20">
        <f t="shared" si="9"/>
        <v>0</v>
      </c>
      <c r="AO20">
        <f t="shared" si="9"/>
        <v>0</v>
      </c>
      <c r="AP20">
        <f t="shared" si="9"/>
        <v>-1.3890836348780298</v>
      </c>
      <c r="AQ20">
        <f t="shared" si="9"/>
        <v>-1992.1611600026124</v>
      </c>
      <c r="AR20">
        <f t="shared" si="9"/>
        <v>-1993.5502436374904</v>
      </c>
      <c r="AS20">
        <f t="shared" si="9"/>
        <v>59.222527658640317</v>
      </c>
      <c r="AT20">
        <f t="shared" si="9"/>
        <v>210.34742877532716</v>
      </c>
      <c r="AU20">
        <f t="shared" si="9"/>
        <v>-1723.9802872035232</v>
      </c>
      <c r="AW20">
        <v>17</v>
      </c>
      <c r="AX20">
        <f>IF(Z20&gt;0, (R20*SUMPRODUCT(K20:$K$98, X20:$X$98)-K20*$AZ$3)/Z20, 0)</f>
        <v>26507.949796872505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10"/>
        <v>0.12000000000000001</v>
      </c>
      <c r="I21" s="5">
        <f t="shared" si="11"/>
        <v>1.1200000000000001</v>
      </c>
      <c r="J21">
        <f t="shared" si="12"/>
        <v>0.89285714285714279</v>
      </c>
      <c r="K21">
        <f t="shared" si="20"/>
        <v>0.13003959011721544</v>
      </c>
      <c r="L21" s="2">
        <v>18</v>
      </c>
      <c r="M21" s="6">
        <v>9.4780000000000003E-3</v>
      </c>
      <c r="Q21" s="4">
        <f t="shared" si="21"/>
        <v>12.5</v>
      </c>
      <c r="R21">
        <f t="shared" si="0"/>
        <v>2000000</v>
      </c>
      <c r="S21">
        <f t="shared" si="1"/>
        <v>26416.057127380667</v>
      </c>
      <c r="U21">
        <f t="shared" si="13"/>
        <v>9.4780000000000003E-3</v>
      </c>
      <c r="V21">
        <f t="shared" si="14"/>
        <v>0.01</v>
      </c>
      <c r="W21">
        <f t="shared" si="15"/>
        <v>0.76300040275972514</v>
      </c>
      <c r="X21">
        <f t="shared" si="16"/>
        <v>7.2317178173566749E-3</v>
      </c>
      <c r="Y21">
        <f t="shared" si="17"/>
        <v>7.6300040275972519E-3</v>
      </c>
      <c r="Z21">
        <f t="shared" si="18"/>
        <v>0.7481386809147712</v>
      </c>
      <c r="AB21">
        <f t="shared" si="19"/>
        <v>20225.576371348296</v>
      </c>
      <c r="AC21">
        <f t="shared" si="2"/>
        <v>19762.874134247813</v>
      </c>
      <c r="AE21">
        <f t="shared" si="3"/>
        <v>0</v>
      </c>
      <c r="AF21">
        <f t="shared" si="4"/>
        <v>0</v>
      </c>
      <c r="AG21">
        <f t="shared" si="4"/>
        <v>-9.3517335114346398</v>
      </c>
      <c r="AH21">
        <f t="shared" si="5"/>
        <v>-14463.435634713349</v>
      </c>
      <c r="AI21">
        <f t="shared" si="6"/>
        <v>-14472.787368224783</v>
      </c>
      <c r="AJ21">
        <f t="shared" si="7"/>
        <v>462.70223710048231</v>
      </c>
      <c r="AK21">
        <f t="shared" si="22"/>
        <v>1415.7903459943809</v>
      </c>
      <c r="AL21">
        <f t="shared" si="8"/>
        <v>-12594.29478512992</v>
      </c>
      <c r="AN21">
        <f t="shared" si="9"/>
        <v>0</v>
      </c>
      <c r="AO21">
        <f t="shared" si="9"/>
        <v>0</v>
      </c>
      <c r="AP21">
        <f t="shared" si="9"/>
        <v>-1.2160955927123884</v>
      </c>
      <c r="AQ21">
        <f t="shared" si="9"/>
        <v>-1880.8192416248517</v>
      </c>
      <c r="AR21">
        <f t="shared" si="9"/>
        <v>-1882.0353372175639</v>
      </c>
      <c r="AS21">
        <f t="shared" si="9"/>
        <v>60.169609258865357</v>
      </c>
      <c r="AT21">
        <f t="shared" si="9"/>
        <v>184.10879628501993</v>
      </c>
      <c r="AU21">
        <f t="shared" si="9"/>
        <v>-1637.7569316736788</v>
      </c>
      <c r="AW21">
        <v>18</v>
      </c>
      <c r="AX21">
        <f>IF(Z21&gt;0, (R21*SUMPRODUCT(K21:$K$98, X21:$X$98)-K21*$AZ$3)/Z21, 0)</f>
        <v>26416.057127380667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10"/>
        <v>0.12000000000000001</v>
      </c>
      <c r="I22" s="5">
        <f t="shared" si="11"/>
        <v>1.1200000000000001</v>
      </c>
      <c r="J22">
        <f t="shared" si="12"/>
        <v>0.89285714285714279</v>
      </c>
      <c r="K22">
        <f t="shared" si="20"/>
        <v>0.11610677689037092</v>
      </c>
      <c r="L22" s="2">
        <v>19</v>
      </c>
      <c r="M22" s="6">
        <v>1.0265E-2</v>
      </c>
      <c r="Q22" s="4">
        <f t="shared" si="21"/>
        <v>12.5</v>
      </c>
      <c r="R22">
        <f t="shared" si="0"/>
        <v>2000000</v>
      </c>
      <c r="S22">
        <f t="shared" si="1"/>
        <v>26259.5226502529</v>
      </c>
      <c r="U22">
        <f t="shared" si="13"/>
        <v>1.0265E-2</v>
      </c>
      <c r="V22">
        <f t="shared" si="14"/>
        <v>0.01</v>
      </c>
      <c r="W22">
        <f t="shared" si="15"/>
        <v>0.7481386809147712</v>
      </c>
      <c r="X22">
        <f t="shared" si="16"/>
        <v>7.6796435595901259E-3</v>
      </c>
      <c r="Y22">
        <f t="shared" si="17"/>
        <v>7.481386809147712E-3</v>
      </c>
      <c r="Z22">
        <f t="shared" si="18"/>
        <v>0.73297765054603337</v>
      </c>
      <c r="AB22">
        <f t="shared" si="19"/>
        <v>19762.874134247813</v>
      </c>
      <c r="AC22">
        <f t="shared" si="2"/>
        <v>19247.643216642718</v>
      </c>
      <c r="AE22">
        <f t="shared" si="3"/>
        <v>0</v>
      </c>
      <c r="AF22">
        <f t="shared" si="4"/>
        <v>0</v>
      </c>
      <c r="AG22">
        <f t="shared" si="4"/>
        <v>-9.1622206318254165</v>
      </c>
      <c r="AH22">
        <f t="shared" si="5"/>
        <v>-15359.287119180251</v>
      </c>
      <c r="AI22">
        <f t="shared" si="6"/>
        <v>-15368.449339812078</v>
      </c>
      <c r="AJ22">
        <f t="shared" si="7"/>
        <v>515.23091760509487</v>
      </c>
      <c r="AK22">
        <f t="shared" si="22"/>
        <v>1383.401189397347</v>
      </c>
      <c r="AL22">
        <f t="shared" si="8"/>
        <v>-13469.817232809635</v>
      </c>
      <c r="AN22">
        <f t="shared" si="9"/>
        <v>0</v>
      </c>
      <c r="AO22">
        <f t="shared" si="9"/>
        <v>0</v>
      </c>
      <c r="AP22">
        <f t="shared" si="9"/>
        <v>-1.0637959067197069</v>
      </c>
      <c r="AQ22">
        <f t="shared" si="9"/>
        <v>-1783.3173227418094</v>
      </c>
      <c r="AR22">
        <f t="shared" si="9"/>
        <v>-1784.3811186485293</v>
      </c>
      <c r="AS22">
        <f t="shared" si="9"/>
        <v>59.821801197395835</v>
      </c>
      <c r="AT22">
        <f t="shared" si="9"/>
        <v>160.62225324723155</v>
      </c>
      <c r="AU22">
        <f t="shared" si="9"/>
        <v>-1563.9370642039019</v>
      </c>
      <c r="AW22">
        <v>19</v>
      </c>
      <c r="AX22">
        <f>IF(Z22&gt;0, (R22*SUMPRODUCT(K22:$K$98, X22:$X$98)-K22*$AZ$3)/Z22, 0)</f>
        <v>26259.5226502529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10"/>
        <v>0.12000000000000001</v>
      </c>
      <c r="I23" s="5">
        <f t="shared" si="11"/>
        <v>1.1200000000000001</v>
      </c>
      <c r="J23">
        <f t="shared" si="12"/>
        <v>0.89285714285714279</v>
      </c>
      <c r="K23">
        <f t="shared" si="20"/>
        <v>0.10366676508068833</v>
      </c>
      <c r="L23" s="2">
        <v>20</v>
      </c>
      <c r="M23" s="6">
        <v>1.1204E-2</v>
      </c>
      <c r="Q23" s="4">
        <f t="shared" si="21"/>
        <v>12.5</v>
      </c>
      <c r="R23">
        <f t="shared" si="0"/>
        <v>2000000</v>
      </c>
      <c r="S23">
        <f t="shared" si="1"/>
        <v>26042.199996742424</v>
      </c>
      <c r="U23">
        <f t="shared" si="13"/>
        <v>1.1204E-2</v>
      </c>
      <c r="V23">
        <f t="shared" si="14"/>
        <v>0.01</v>
      </c>
      <c r="W23">
        <f t="shared" si="15"/>
        <v>0.73297765054603337</v>
      </c>
      <c r="X23">
        <f t="shared" si="16"/>
        <v>8.2122815967177586E-3</v>
      </c>
      <c r="Y23">
        <f t="shared" si="17"/>
        <v>7.3297765054603338E-3</v>
      </c>
      <c r="Z23">
        <f t="shared" si="18"/>
        <v>0.71743559244385535</v>
      </c>
      <c r="AB23">
        <f t="shared" si="19"/>
        <v>19247.643216642718</v>
      </c>
      <c r="AC23">
        <f t="shared" si="2"/>
        <v>18683.601183204268</v>
      </c>
      <c r="AE23">
        <f t="shared" si="3"/>
        <v>0</v>
      </c>
      <c r="AF23">
        <f t="shared" si="4"/>
        <v>0</v>
      </c>
      <c r="AG23">
        <f t="shared" si="4"/>
        <v>-8.9679449055481921</v>
      </c>
      <c r="AH23">
        <f t="shared" si="5"/>
        <v>-16424.563193435519</v>
      </c>
      <c r="AI23">
        <f t="shared" si="6"/>
        <v>-16433.531138341066</v>
      </c>
      <c r="AJ23">
        <f t="shared" si="7"/>
        <v>564.04203343845074</v>
      </c>
      <c r="AK23">
        <f t="shared" si="22"/>
        <v>1347.3350251649904</v>
      </c>
      <c r="AL23">
        <f t="shared" si="8"/>
        <v>-14522.154079737626</v>
      </c>
      <c r="AN23">
        <f t="shared" si="9"/>
        <v>0</v>
      </c>
      <c r="AO23">
        <f t="shared" si="9"/>
        <v>0</v>
      </c>
      <c r="AP23">
        <f t="shared" si="9"/>
        <v>-0.92967783778002011</v>
      </c>
      <c r="AQ23">
        <f t="shared" si="9"/>
        <v>-1702.6813341268</v>
      </c>
      <c r="AR23">
        <f t="shared" si="9"/>
        <v>-1703.6110119645798</v>
      </c>
      <c r="AS23">
        <f t="shared" si="9"/>
        <v>58.472412976097623</v>
      </c>
      <c r="AT23">
        <f t="shared" si="9"/>
        <v>139.67386353876236</v>
      </c>
      <c r="AU23">
        <f t="shared" si="9"/>
        <v>-1505.4647354497199</v>
      </c>
      <c r="AW23">
        <v>20</v>
      </c>
      <c r="AX23">
        <f>IF(Z23&gt;0, (R23*SUMPRODUCT(K23:$K$98, X23:$X$98)-K23*$AZ$3)/Z23, 0)</f>
        <v>26042.199996742424</v>
      </c>
    </row>
    <row r="24" spans="5:50" x14ac:dyDescent="0.25">
      <c r="E24">
        <v>2024</v>
      </c>
      <c r="F24" s="5">
        <f>EconomicRates!C64</f>
        <v>3.5571999999999999E-2</v>
      </c>
      <c r="G24" s="5">
        <f>EconomicRates!D64</f>
        <v>7.0000000000000007E-2</v>
      </c>
      <c r="H24" s="5">
        <f t="shared" si="10"/>
        <v>0.12000000000000001</v>
      </c>
      <c r="I24" s="5">
        <f t="shared" si="11"/>
        <v>1.1200000000000001</v>
      </c>
      <c r="J24">
        <f t="shared" si="12"/>
        <v>0.89285714285714279</v>
      </c>
      <c r="K24">
        <f t="shared" si="20"/>
        <v>9.2559611679185999E-2</v>
      </c>
      <c r="L24" s="2">
        <v>21</v>
      </c>
      <c r="M24" s="6">
        <v>1.2285000000000001E-2</v>
      </c>
      <c r="Q24" s="4">
        <f t="shared" si="21"/>
        <v>12.5</v>
      </c>
      <c r="R24">
        <f t="shared" si="0"/>
        <v>2000000</v>
      </c>
      <c r="S24">
        <f t="shared" si="1"/>
        <v>25760.384722972489</v>
      </c>
      <c r="U24">
        <f t="shared" si="13"/>
        <v>1.2285000000000001E-2</v>
      </c>
      <c r="V24">
        <f t="shared" si="14"/>
        <v>0.01</v>
      </c>
      <c r="W24">
        <f t="shared" si="15"/>
        <v>0.71743559244385535</v>
      </c>
      <c r="X24">
        <f t="shared" si="16"/>
        <v>8.8136962531727633E-3</v>
      </c>
      <c r="Y24">
        <f t="shared" si="17"/>
        <v>7.1743559244385538E-3</v>
      </c>
      <c r="Z24">
        <f t="shared" si="18"/>
        <v>0.70144754026624401</v>
      </c>
      <c r="AB24">
        <f t="shared" si="19"/>
        <v>18683.601183204268</v>
      </c>
      <c r="AC24">
        <f t="shared" si="2"/>
        <v>18069.558500241183</v>
      </c>
      <c r="AE24">
        <f t="shared" si="3"/>
        <v>0</v>
      </c>
      <c r="AF24">
        <f t="shared" si="4"/>
        <v>0</v>
      </c>
      <c r="AG24">
        <f t="shared" si="4"/>
        <v>-8.7680942533280497</v>
      </c>
      <c r="AH24">
        <f t="shared" si="5"/>
        <v>-17627.392506345528</v>
      </c>
      <c r="AI24">
        <f t="shared" si="6"/>
        <v>-17636.160600598858</v>
      </c>
      <c r="AJ24">
        <f t="shared" si="7"/>
        <v>614.0426829630851</v>
      </c>
      <c r="AK24">
        <f t="shared" si="22"/>
        <v>1307.8520828242988</v>
      </c>
      <c r="AL24">
        <f t="shared" si="8"/>
        <v>-15714.265834811475</v>
      </c>
      <c r="AN24">
        <f t="shared" si="9"/>
        <v>0</v>
      </c>
      <c r="AO24">
        <f t="shared" si="9"/>
        <v>0</v>
      </c>
      <c r="AP24">
        <f t="shared" si="9"/>
        <v>-0.81157139925454658</v>
      </c>
      <c r="AQ24">
        <f t="shared" si="9"/>
        <v>-1631.5846053039354</v>
      </c>
      <c r="AR24">
        <f t="shared" si="9"/>
        <v>-1632.3961767031899</v>
      </c>
      <c r="AS24">
        <f t="shared" si="9"/>
        <v>56.835552289508676</v>
      </c>
      <c r="AT24">
        <f t="shared" si="9"/>
        <v>121.0542809200317</v>
      </c>
      <c r="AU24">
        <f t="shared" si="9"/>
        <v>-1454.5063434936496</v>
      </c>
      <c r="AW24">
        <v>21</v>
      </c>
      <c r="AX24">
        <f>IF(Z24&gt;0, (R24*SUMPRODUCT(K24:$K$98, X24:$X$98)-K24*$AZ$3)/Z24, 0)</f>
        <v>25760.384722972489</v>
      </c>
    </row>
    <row r="25" spans="5:50" x14ac:dyDescent="0.25">
      <c r="E25">
        <v>2025</v>
      </c>
      <c r="F25" s="5">
        <f>EconomicRates!C65</f>
        <v>3.5571999999999999E-2</v>
      </c>
      <c r="G25" s="5">
        <f>EconomicRates!D65</f>
        <v>7.0000000000000007E-2</v>
      </c>
      <c r="H25" s="5">
        <f t="shared" si="10"/>
        <v>0.12000000000000001</v>
      </c>
      <c r="I25" s="5">
        <f t="shared" si="11"/>
        <v>1.1200000000000001</v>
      </c>
      <c r="J25">
        <f t="shared" si="12"/>
        <v>0.89285714285714279</v>
      </c>
      <c r="K25">
        <f t="shared" si="20"/>
        <v>8.2642510427844637E-2</v>
      </c>
      <c r="L25" s="2">
        <v>22</v>
      </c>
      <c r="M25" s="6">
        <v>1.3528E-2</v>
      </c>
      <c r="Q25" s="4">
        <f t="shared" si="21"/>
        <v>12.5</v>
      </c>
      <c r="R25">
        <f t="shared" si="0"/>
        <v>2000000</v>
      </c>
      <c r="S25">
        <f t="shared" si="1"/>
        <v>25418.100861177329</v>
      </c>
      <c r="U25">
        <f t="shared" si="13"/>
        <v>1.3528E-2</v>
      </c>
      <c r="V25">
        <f t="shared" si="14"/>
        <v>0.01</v>
      </c>
      <c r="W25">
        <f t="shared" si="15"/>
        <v>0.70144754026624401</v>
      </c>
      <c r="X25">
        <f t="shared" si="16"/>
        <v>9.4891823247217483E-3</v>
      </c>
      <c r="Y25">
        <f t="shared" si="17"/>
        <v>7.0144754026624399E-3</v>
      </c>
      <c r="Z25">
        <f t="shared" si="18"/>
        <v>0.68494388253885985</v>
      </c>
      <c r="AB25">
        <f t="shared" si="19"/>
        <v>18069.558500241183</v>
      </c>
      <c r="AC25">
        <f t="shared" si="2"/>
        <v>17409.972690619135</v>
      </c>
      <c r="AE25">
        <f t="shared" si="3"/>
        <v>0</v>
      </c>
      <c r="AF25">
        <f t="shared" si="4"/>
        <v>0</v>
      </c>
      <c r="AG25">
        <f t="shared" si="4"/>
        <v>-8.5617985317357483</v>
      </c>
      <c r="AH25">
        <f t="shared" si="5"/>
        <v>-18978.364649443498</v>
      </c>
      <c r="AI25">
        <f t="shared" si="6"/>
        <v>-18986.926447975235</v>
      </c>
      <c r="AJ25">
        <f t="shared" si="7"/>
        <v>659.58580962204724</v>
      </c>
      <c r="AK25">
        <f t="shared" si="22"/>
        <v>1264.869095016883</v>
      </c>
      <c r="AL25">
        <f t="shared" si="8"/>
        <v>-17062.471543336305</v>
      </c>
      <c r="AN25">
        <f t="shared" si="9"/>
        <v>0</v>
      </c>
      <c r="AO25">
        <f t="shared" si="9"/>
        <v>0</v>
      </c>
      <c r="AP25">
        <f t="shared" si="9"/>
        <v>-0.70756852444007645</v>
      </c>
      <c r="AQ25">
        <f t="shared" si="9"/>
        <v>-1568.4196984450723</v>
      </c>
      <c r="AR25">
        <f t="shared" si="9"/>
        <v>-1569.1272669695124</v>
      </c>
      <c r="AS25">
        <f t="shared" si="9"/>
        <v>54.509827149748389</v>
      </c>
      <c r="AT25">
        <f t="shared" si="9"/>
        <v>104.53195737479116</v>
      </c>
      <c r="AU25">
        <f t="shared" si="9"/>
        <v>-1410.085482444973</v>
      </c>
      <c r="AW25">
        <v>22</v>
      </c>
      <c r="AX25">
        <f>IF(Z25&gt;0, (R25*SUMPRODUCT(K25:$K$98, X25:$X$98)-K25*$AZ$3)/Z25, 0)</f>
        <v>25418.100861177329</v>
      </c>
    </row>
    <row r="26" spans="5:50" x14ac:dyDescent="0.25">
      <c r="E26">
        <v>2026</v>
      </c>
      <c r="F26" s="5">
        <f>EconomicRates!C66</f>
        <v>3.5571999999999999E-2</v>
      </c>
      <c r="G26" s="5">
        <f>EconomicRates!D66</f>
        <v>7.0000000000000007E-2</v>
      </c>
      <c r="H26" s="5">
        <f t="shared" si="10"/>
        <v>0.12000000000000001</v>
      </c>
      <c r="I26" s="5">
        <f t="shared" si="11"/>
        <v>1.1200000000000001</v>
      </c>
      <c r="J26">
        <f t="shared" si="12"/>
        <v>0.89285714285714279</v>
      </c>
      <c r="K26">
        <f t="shared" si="20"/>
        <v>7.3787955739146996E-2</v>
      </c>
      <c r="L26" s="2">
        <v>23</v>
      </c>
      <c r="M26" s="6">
        <v>1.4963000000000001E-2</v>
      </c>
      <c r="Q26" s="4">
        <f t="shared" si="21"/>
        <v>12.5</v>
      </c>
      <c r="R26">
        <f t="shared" si="0"/>
        <v>2000000</v>
      </c>
      <c r="S26">
        <f t="shared" si="1"/>
        <v>25019.867390317337</v>
      </c>
      <c r="U26">
        <f t="shared" si="13"/>
        <v>1.4963000000000001E-2</v>
      </c>
      <c r="V26">
        <f t="shared" si="14"/>
        <v>0.01</v>
      </c>
      <c r="W26">
        <f t="shared" si="15"/>
        <v>0.68494388253885985</v>
      </c>
      <c r="X26">
        <f t="shared" si="16"/>
        <v>1.024881531442896E-2</v>
      </c>
      <c r="Y26">
        <f t="shared" si="17"/>
        <v>6.8494388253885988E-3</v>
      </c>
      <c r="Z26">
        <f t="shared" si="18"/>
        <v>0.66784562839904227</v>
      </c>
      <c r="AB26">
        <f t="shared" si="19"/>
        <v>17409.972690619135</v>
      </c>
      <c r="AC26">
        <f t="shared" si="2"/>
        <v>16709.409059747188</v>
      </c>
      <c r="AE26">
        <f t="shared" si="3"/>
        <v>0</v>
      </c>
      <c r="AF26">
        <f t="shared" si="4"/>
        <v>0</v>
      </c>
      <c r="AG26">
        <f t="shared" si="4"/>
        <v>-8.3480703549880282</v>
      </c>
      <c r="AH26">
        <f t="shared" si="5"/>
        <v>-20497.630628857922</v>
      </c>
      <c r="AI26">
        <f t="shared" si="6"/>
        <v>-20505.978699212908</v>
      </c>
      <c r="AJ26">
        <f t="shared" si="7"/>
        <v>700.56363087194768</v>
      </c>
      <c r="AK26">
        <f t="shared" si="22"/>
        <v>1218.6980883433396</v>
      </c>
      <c r="AL26">
        <f t="shared" si="8"/>
        <v>-18586.716979997622</v>
      </c>
      <c r="AN26">
        <f t="shared" si="9"/>
        <v>0</v>
      </c>
      <c r="AO26">
        <f t="shared" si="9"/>
        <v>0</v>
      </c>
      <c r="AP26">
        <f t="shared" si="9"/>
        <v>-0.61598704586114172</v>
      </c>
      <c r="AQ26">
        <f t="shared" si="9"/>
        <v>-1512.4782615995521</v>
      </c>
      <c r="AR26">
        <f t="shared" si="9"/>
        <v>-1513.0942486454132</v>
      </c>
      <c r="AS26">
        <f t="shared" si="9"/>
        <v>51.69315818723539</v>
      </c>
      <c r="AT26">
        <f t="shared" si="9"/>
        <v>89.925240602061393</v>
      </c>
      <c r="AU26">
        <f t="shared" si="9"/>
        <v>-1371.4758498561164</v>
      </c>
      <c r="AW26">
        <v>23</v>
      </c>
      <c r="AX26">
        <f>IF(Z26&gt;0, (R26*SUMPRODUCT(K26:$K$98, X26:$X$98)-K26*$AZ$3)/Z26, 0)</f>
        <v>25019.867390317337</v>
      </c>
    </row>
    <row r="27" spans="5:50" x14ac:dyDescent="0.25">
      <c r="E27">
        <v>2027</v>
      </c>
      <c r="F27" s="5">
        <f>EconomicRates!C67</f>
        <v>3.5571999999999999E-2</v>
      </c>
      <c r="G27" s="5">
        <f>EconomicRates!D67</f>
        <v>7.0000000000000007E-2</v>
      </c>
      <c r="H27" s="5">
        <f t="shared" si="10"/>
        <v>0.12000000000000001</v>
      </c>
      <c r="I27" s="5">
        <f t="shared" si="11"/>
        <v>1.1200000000000001</v>
      </c>
      <c r="J27">
        <f t="shared" si="12"/>
        <v>0.89285714285714279</v>
      </c>
      <c r="K27">
        <f t="shared" si="20"/>
        <v>6.5882103338524095E-2</v>
      </c>
      <c r="L27" s="2">
        <v>24</v>
      </c>
      <c r="M27" s="6">
        <v>1.6567999999999999E-2</v>
      </c>
      <c r="Q27" s="4">
        <f t="shared" si="21"/>
        <v>12.5</v>
      </c>
      <c r="R27">
        <f t="shared" si="0"/>
        <v>2000000</v>
      </c>
      <c r="S27">
        <f t="shared" si="1"/>
        <v>24568.136654706956</v>
      </c>
      <c r="U27">
        <f t="shared" si="13"/>
        <v>1.6567999999999999E-2</v>
      </c>
      <c r="V27">
        <f t="shared" si="14"/>
        <v>0.01</v>
      </c>
      <c r="W27">
        <f t="shared" si="15"/>
        <v>0.66784562839904227</v>
      </c>
      <c r="X27">
        <f t="shared" si="16"/>
        <v>1.1064866371315332E-2</v>
      </c>
      <c r="Y27">
        <f t="shared" si="17"/>
        <v>6.6784562839904225E-3</v>
      </c>
      <c r="Z27">
        <f t="shared" si="18"/>
        <v>0.65010230574373651</v>
      </c>
      <c r="AB27">
        <f t="shared" si="19"/>
        <v>16709.409059747188</v>
      </c>
      <c r="AC27">
        <f t="shared" si="2"/>
        <v>15971.802287052202</v>
      </c>
      <c r="AE27">
        <f t="shared" si="3"/>
        <v>0</v>
      </c>
      <c r="AF27">
        <f t="shared" si="4"/>
        <v>0</v>
      </c>
      <c r="AG27">
        <f t="shared" si="4"/>
        <v>-8.1262788217967064</v>
      </c>
      <c r="AH27">
        <f t="shared" si="5"/>
        <v>-22129.732742630666</v>
      </c>
      <c r="AI27">
        <f t="shared" si="6"/>
        <v>-22137.859021452463</v>
      </c>
      <c r="AJ27">
        <f t="shared" si="7"/>
        <v>737.60677269498592</v>
      </c>
      <c r="AK27">
        <f t="shared" si="22"/>
        <v>1169.6586341823033</v>
      </c>
      <c r="AL27">
        <f t="shared" si="8"/>
        <v>-20230.593614575173</v>
      </c>
      <c r="AN27">
        <f t="shared" si="9"/>
        <v>0</v>
      </c>
      <c r="AO27">
        <f t="shared" si="9"/>
        <v>0</v>
      </c>
      <c r="AP27">
        <f t="shared" si="9"/>
        <v>-0.53537634109527044</v>
      </c>
      <c r="AQ27">
        <f t="shared" si="9"/>
        <v>-1457.9533394039138</v>
      </c>
      <c r="AR27">
        <f t="shared" si="9"/>
        <v>-1458.4887157450091</v>
      </c>
      <c r="AS27">
        <f t="shared" si="9"/>
        <v>48.595085621886312</v>
      </c>
      <c r="AT27">
        <f t="shared" si="9"/>
        <v>77.059571007995459</v>
      </c>
      <c r="AU27">
        <f t="shared" si="9"/>
        <v>-1332.8340591151273</v>
      </c>
      <c r="AW27">
        <v>24</v>
      </c>
      <c r="AX27">
        <f>IF(Z27&gt;0, (R27*SUMPRODUCT(K27:$K$98, X27:$X$98)-K27*$AZ$3)/Z27, 0)</f>
        <v>24568.136654706956</v>
      </c>
    </row>
    <row r="28" spans="5:50" x14ac:dyDescent="0.25">
      <c r="E28">
        <v>2028</v>
      </c>
      <c r="F28" s="5">
        <f>EconomicRates!C68</f>
        <v>3.5571999999999999E-2</v>
      </c>
      <c r="G28" s="5">
        <f>EconomicRates!D68</f>
        <v>7.0000000000000007E-2</v>
      </c>
      <c r="H28" s="5">
        <f t="shared" si="10"/>
        <v>0.12000000000000001</v>
      </c>
      <c r="I28" s="5">
        <f t="shared" si="11"/>
        <v>1.1200000000000001</v>
      </c>
      <c r="J28">
        <f t="shared" si="12"/>
        <v>0.89285714285714279</v>
      </c>
      <c r="K28">
        <f t="shared" si="20"/>
        <v>5.8823306552253651E-2</v>
      </c>
      <c r="L28" s="2">
        <v>25</v>
      </c>
      <c r="M28" s="6">
        <v>1.8353999999999999E-2</v>
      </c>
      <c r="Q28" s="4">
        <f t="shared" si="21"/>
        <v>12.5</v>
      </c>
      <c r="R28">
        <f t="shared" si="0"/>
        <v>2000000</v>
      </c>
      <c r="S28">
        <f t="shared" si="1"/>
        <v>24072.245353310624</v>
      </c>
      <c r="U28">
        <f t="shared" si="13"/>
        <v>1.8353999999999999E-2</v>
      </c>
      <c r="V28">
        <f t="shared" si="14"/>
        <v>0.01</v>
      </c>
      <c r="W28">
        <f t="shared" si="15"/>
        <v>0.65010230574373651</v>
      </c>
      <c r="X28">
        <f t="shared" si="16"/>
        <v>1.1931977719620538E-2</v>
      </c>
      <c r="Y28">
        <f t="shared" si="17"/>
        <v>6.5010230574373655E-3</v>
      </c>
      <c r="Z28">
        <f t="shared" si="18"/>
        <v>0.63166930496667861</v>
      </c>
      <c r="AB28">
        <f t="shared" si="19"/>
        <v>15971.802287052202</v>
      </c>
      <c r="AC28">
        <f t="shared" si="2"/>
        <v>15205.69849131308</v>
      </c>
      <c r="AE28">
        <f t="shared" si="3"/>
        <v>0</v>
      </c>
      <c r="AF28">
        <f t="shared" si="4"/>
        <v>0</v>
      </c>
      <c r="AG28">
        <f t="shared" si="4"/>
        <v>-7.8958663120834824</v>
      </c>
      <c r="AH28">
        <f t="shared" si="5"/>
        <v>-23863.955439241076</v>
      </c>
      <c r="AI28">
        <f t="shared" si="6"/>
        <v>-23871.851305553158</v>
      </c>
      <c r="AJ28">
        <f t="shared" si="7"/>
        <v>766.10379573912178</v>
      </c>
      <c r="AK28">
        <f t="shared" si="22"/>
        <v>1118.0261600936542</v>
      </c>
      <c r="AL28">
        <f t="shared" si="8"/>
        <v>-21987.721349720381</v>
      </c>
      <c r="AN28">
        <f t="shared" si="9"/>
        <v>0</v>
      </c>
      <c r="AO28">
        <f t="shared" si="9"/>
        <v>0</v>
      </c>
      <c r="AP28">
        <f t="shared" si="9"/>
        <v>-0.46446096457129921</v>
      </c>
      <c r="AQ28">
        <f t="shared" si="9"/>
        <v>-1403.7567663517987</v>
      </c>
      <c r="AR28">
        <f t="shared" si="9"/>
        <v>-1404.22122731637</v>
      </c>
      <c r="AS28">
        <f t="shared" si="9"/>
        <v>45.064758427607472</v>
      </c>
      <c r="AT28">
        <f t="shared" si="9"/>
        <v>65.765995548628041</v>
      </c>
      <c r="AU28">
        <f t="shared" si="9"/>
        <v>-1293.3904733401343</v>
      </c>
      <c r="AW28">
        <v>25</v>
      </c>
      <c r="AX28">
        <f>IF(Z28&gt;0, (R28*SUMPRODUCT(K28:$K$98, X28:$X$98)-K28*$AZ$3)/Z28, 0)</f>
        <v>24072.245353310624</v>
      </c>
    </row>
    <row r="29" spans="5:50" x14ac:dyDescent="0.25">
      <c r="E29">
        <v>2029</v>
      </c>
      <c r="F29" s="5">
        <f>EconomicRates!C69</f>
        <v>3.5571999999999999E-2</v>
      </c>
      <c r="G29" s="5">
        <f>EconomicRates!D69</f>
        <v>7.0000000000000007E-2</v>
      </c>
      <c r="H29" s="5">
        <f t="shared" si="10"/>
        <v>0.12000000000000001</v>
      </c>
      <c r="I29" s="5">
        <f t="shared" si="11"/>
        <v>1.1200000000000001</v>
      </c>
      <c r="J29">
        <f t="shared" si="12"/>
        <v>0.89285714285714279</v>
      </c>
      <c r="K29">
        <f t="shared" si="20"/>
        <v>5.2520809421655039E-2</v>
      </c>
      <c r="L29" s="2">
        <v>26</v>
      </c>
      <c r="M29" s="6">
        <v>2.0303000000000002E-2</v>
      </c>
      <c r="Q29" s="4">
        <f t="shared" si="21"/>
        <v>12.5</v>
      </c>
      <c r="R29">
        <f t="shared" si="0"/>
        <v>2000000</v>
      </c>
      <c r="S29">
        <f t="shared" si="1"/>
        <v>23541.239801911808</v>
      </c>
      <c r="U29">
        <f t="shared" si="13"/>
        <v>2.0303000000000002E-2</v>
      </c>
      <c r="V29">
        <f t="shared" si="14"/>
        <v>0.01</v>
      </c>
      <c r="W29">
        <f t="shared" si="15"/>
        <v>0.63166930496667861</v>
      </c>
      <c r="X29">
        <f t="shared" si="16"/>
        <v>1.2824781898738476E-2</v>
      </c>
      <c r="Y29">
        <f t="shared" si="17"/>
        <v>6.3166930496667863E-3</v>
      </c>
      <c r="Z29">
        <f t="shared" si="18"/>
        <v>0.61252783001827338</v>
      </c>
      <c r="AB29">
        <f t="shared" si="19"/>
        <v>15205.69849131308</v>
      </c>
      <c r="AC29">
        <f t="shared" si="2"/>
        <v>14419.664531804849</v>
      </c>
      <c r="AE29">
        <f t="shared" si="3"/>
        <v>0</v>
      </c>
      <c r="AF29">
        <f t="shared" si="4"/>
        <v>0</v>
      </c>
      <c r="AG29">
        <f t="shared" si="4"/>
        <v>-7.6565978752284174</v>
      </c>
      <c r="AH29">
        <f t="shared" si="5"/>
        <v>-25649.563797476952</v>
      </c>
      <c r="AI29">
        <f t="shared" si="6"/>
        <v>-25657.220395352182</v>
      </c>
      <c r="AJ29">
        <f t="shared" si="7"/>
        <v>786.03395950823142</v>
      </c>
      <c r="AK29">
        <f t="shared" si="22"/>
        <v>1064.3988943919157</v>
      </c>
      <c r="AL29">
        <f t="shared" si="8"/>
        <v>-23806.787541452031</v>
      </c>
      <c r="AN29">
        <f t="shared" si="9"/>
        <v>0</v>
      </c>
      <c r="AO29">
        <f t="shared" si="9"/>
        <v>0</v>
      </c>
      <c r="AP29">
        <f t="shared" si="9"/>
        <v>-0.4021307178231206</v>
      </c>
      <c r="AQ29">
        <f t="shared" si="9"/>
        <v>-1347.1358519558696</v>
      </c>
      <c r="AR29">
        <f t="shared" si="9"/>
        <v>-1347.5379826736928</v>
      </c>
      <c r="AS29">
        <f t="shared" si="9"/>
        <v>41.283139786280735</v>
      </c>
      <c r="AT29">
        <f t="shared" si="9"/>
        <v>55.903091480978134</v>
      </c>
      <c r="AU29">
        <f t="shared" si="9"/>
        <v>-1250.3517514064336</v>
      </c>
      <c r="AW29">
        <v>26</v>
      </c>
      <c r="AX29">
        <f>IF(Z29&gt;0, (R29*SUMPRODUCT(K29:$K$98, X29:$X$98)-K29*$AZ$3)/Z29, 0)</f>
        <v>23541.239801911808</v>
      </c>
    </row>
    <row r="30" spans="5:50" x14ac:dyDescent="0.25">
      <c r="E30">
        <v>2030</v>
      </c>
      <c r="F30" s="5">
        <f>EconomicRates!C70</f>
        <v>3.5571999999999999E-2</v>
      </c>
      <c r="G30" s="5">
        <f>EconomicRates!D70</f>
        <v>7.0000000000000007E-2</v>
      </c>
      <c r="H30" s="5">
        <f t="shared" si="10"/>
        <v>0.12000000000000001</v>
      </c>
      <c r="I30" s="5">
        <f t="shared" si="11"/>
        <v>1.1200000000000001</v>
      </c>
      <c r="J30">
        <f t="shared" si="12"/>
        <v>0.89285714285714279</v>
      </c>
      <c r="K30">
        <f t="shared" si="20"/>
        <v>4.6893579840763422E-2</v>
      </c>
      <c r="L30" s="2">
        <v>27</v>
      </c>
      <c r="M30" s="6">
        <v>2.2446000000000001E-2</v>
      </c>
      <c r="Q30" s="4">
        <f t="shared" si="21"/>
        <v>12.5</v>
      </c>
      <c r="R30">
        <f t="shared" si="0"/>
        <v>2000000</v>
      </c>
      <c r="S30">
        <f t="shared" si="1"/>
        <v>22988.240356570022</v>
      </c>
      <c r="U30">
        <f t="shared" si="13"/>
        <v>2.2446000000000001E-2</v>
      </c>
      <c r="V30">
        <f t="shared" si="14"/>
        <v>0.01</v>
      </c>
      <c r="W30">
        <f t="shared" si="15"/>
        <v>0.61252783001827338</v>
      </c>
      <c r="X30">
        <f t="shared" si="16"/>
        <v>1.3748799672590165E-2</v>
      </c>
      <c r="Y30">
        <f t="shared" si="17"/>
        <v>6.1252783001827342E-3</v>
      </c>
      <c r="Z30">
        <f t="shared" si="18"/>
        <v>0.59265375204550053</v>
      </c>
      <c r="AB30">
        <f t="shared" si="19"/>
        <v>14419.664531804849</v>
      </c>
      <c r="AC30">
        <f t="shared" si="2"/>
        <v>13624.066900245019</v>
      </c>
      <c r="AE30">
        <f t="shared" si="3"/>
        <v>0</v>
      </c>
      <c r="AF30">
        <f t="shared" si="4"/>
        <v>0</v>
      </c>
      <c r="AG30">
        <f t="shared" si="4"/>
        <v>-7.4081719005687567</v>
      </c>
      <c r="AH30">
        <f t="shared" si="5"/>
        <v>-27497.59934518033</v>
      </c>
      <c r="AI30">
        <f t="shared" si="6"/>
        <v>-27505.0075170809</v>
      </c>
      <c r="AJ30">
        <f t="shared" si="7"/>
        <v>795.5976315598291</v>
      </c>
      <c r="AK30">
        <f t="shared" si="22"/>
        <v>1009.3765172263395</v>
      </c>
      <c r="AL30">
        <f t="shared" si="8"/>
        <v>-25700.033368294728</v>
      </c>
      <c r="AN30">
        <f t="shared" si="9"/>
        <v>0</v>
      </c>
      <c r="AO30">
        <f t="shared" si="9"/>
        <v>0</v>
      </c>
      <c r="AP30">
        <f t="shared" si="9"/>
        <v>-0.34739570049342111</v>
      </c>
      <c r="AQ30">
        <f t="shared" si="9"/>
        <v>-1289.4608703225379</v>
      </c>
      <c r="AR30">
        <f t="shared" si="9"/>
        <v>-1289.8082660230314</v>
      </c>
      <c r="AS30">
        <f t="shared" si="9"/>
        <v>37.308421056673126</v>
      </c>
      <c r="AT30">
        <f t="shared" si="9"/>
        <v>47.333278299945064</v>
      </c>
      <c r="AU30">
        <f t="shared" si="9"/>
        <v>-1205.1665666664128</v>
      </c>
      <c r="AW30">
        <v>27</v>
      </c>
      <c r="AX30">
        <f>IF(Z30&gt;0, (R30*SUMPRODUCT(K30:$K$98, X30:$X$98)-K30*$AZ$3)/Z30, 0)</f>
        <v>22988.240356570022</v>
      </c>
    </row>
    <row r="31" spans="5:50" x14ac:dyDescent="0.25">
      <c r="E31">
        <v>2031</v>
      </c>
      <c r="F31" s="5">
        <f>EconomicRates!C71</f>
        <v>3.5571999999999999E-2</v>
      </c>
      <c r="G31" s="5">
        <f>EconomicRates!D71</f>
        <v>7.0000000000000007E-2</v>
      </c>
      <c r="H31" s="5">
        <f t="shared" si="10"/>
        <v>0.12000000000000001</v>
      </c>
      <c r="I31" s="5">
        <f t="shared" si="11"/>
        <v>1.1200000000000001</v>
      </c>
      <c r="J31">
        <f t="shared" si="12"/>
        <v>0.89285714285714279</v>
      </c>
      <c r="K31">
        <f t="shared" si="20"/>
        <v>4.1869267714967337E-2</v>
      </c>
      <c r="L31" s="2">
        <v>28</v>
      </c>
      <c r="M31" s="6">
        <v>2.4856E-2</v>
      </c>
      <c r="Q31" s="4">
        <f t="shared" si="21"/>
        <v>12.5</v>
      </c>
      <c r="R31">
        <f t="shared" si="0"/>
        <v>2000000</v>
      </c>
      <c r="S31">
        <f t="shared" si="1"/>
        <v>22425.062580977374</v>
      </c>
      <c r="U31">
        <f t="shared" si="13"/>
        <v>2.4856E-2</v>
      </c>
      <c r="V31">
        <f t="shared" si="14"/>
        <v>0.01</v>
      </c>
      <c r="W31">
        <f t="shared" si="15"/>
        <v>0.59265375204550053</v>
      </c>
      <c r="X31">
        <f t="shared" si="16"/>
        <v>1.4731001660842961E-2</v>
      </c>
      <c r="Y31">
        <f t="shared" si="17"/>
        <v>5.9265375204550054E-3</v>
      </c>
      <c r="Z31">
        <f t="shared" si="18"/>
        <v>0.57199621286420255</v>
      </c>
      <c r="AB31">
        <f t="shared" si="19"/>
        <v>13624.066900245019</v>
      </c>
      <c r="AC31">
        <f t="shared" si="2"/>
        <v>12827.050869561797</v>
      </c>
      <c r="AE31">
        <f t="shared" si="3"/>
        <v>0</v>
      </c>
      <c r="AF31">
        <f t="shared" si="4"/>
        <v>0</v>
      </c>
      <c r="AG31">
        <f t="shared" si="4"/>
        <v>-7.1499526608025317</v>
      </c>
      <c r="AH31">
        <f t="shared" si="5"/>
        <v>-29462.003321685923</v>
      </c>
      <c r="AI31">
        <f t="shared" si="6"/>
        <v>-29469.153274346725</v>
      </c>
      <c r="AJ31">
        <f t="shared" si="7"/>
        <v>797.0160306832222</v>
      </c>
      <c r="AK31">
        <f t="shared" si="22"/>
        <v>953.68468301715143</v>
      </c>
      <c r="AL31">
        <f t="shared" si="8"/>
        <v>-27718.45256064635</v>
      </c>
      <c r="AN31">
        <f t="shared" si="9"/>
        <v>0</v>
      </c>
      <c r="AO31">
        <f t="shared" si="9"/>
        <v>0</v>
      </c>
      <c r="AP31">
        <f t="shared" si="9"/>
        <v>-0.29936328210448426</v>
      </c>
      <c r="AQ31">
        <f t="shared" si="9"/>
        <v>-1233.552504494925</v>
      </c>
      <c r="AR31">
        <f t="shared" si="9"/>
        <v>-1233.8518677770294</v>
      </c>
      <c r="AS31">
        <f t="shared" si="9"/>
        <v>33.370477561796449</v>
      </c>
      <c r="AT31">
        <f t="shared" si="9"/>
        <v>39.93007930890888</v>
      </c>
      <c r="AU31">
        <f t="shared" si="9"/>
        <v>-1160.551310906324</v>
      </c>
      <c r="AW31">
        <v>28</v>
      </c>
      <c r="AX31">
        <f>IF(Z31&gt;0, (R31*SUMPRODUCT(K31:$K$98, X31:$X$98)-K31*$AZ$3)/Z31, 0)</f>
        <v>22425.062580977374</v>
      </c>
    </row>
    <row r="32" spans="5:50" x14ac:dyDescent="0.25">
      <c r="E32">
        <v>2032</v>
      </c>
      <c r="F32" s="5">
        <f>EconomicRates!C72</f>
        <v>3.5571999999999999E-2</v>
      </c>
      <c r="G32" s="5">
        <f>EconomicRates!D72</f>
        <v>7.0000000000000007E-2</v>
      </c>
      <c r="H32" s="5">
        <f t="shared" si="10"/>
        <v>0.12000000000000001</v>
      </c>
      <c r="I32" s="5">
        <f t="shared" si="11"/>
        <v>1.1200000000000001</v>
      </c>
      <c r="J32">
        <f t="shared" si="12"/>
        <v>0.89285714285714279</v>
      </c>
      <c r="K32">
        <f t="shared" si="20"/>
        <v>3.7383274745506546E-2</v>
      </c>
      <c r="L32" s="2">
        <v>29</v>
      </c>
      <c r="M32" s="6">
        <v>2.7564999999999999E-2</v>
      </c>
      <c r="Q32" s="4">
        <f t="shared" si="21"/>
        <v>12.5</v>
      </c>
      <c r="R32">
        <f t="shared" si="0"/>
        <v>2000000</v>
      </c>
      <c r="S32">
        <f t="shared" si="1"/>
        <v>21858.275576978398</v>
      </c>
      <c r="U32">
        <f t="shared" si="13"/>
        <v>2.7564999999999999E-2</v>
      </c>
      <c r="V32">
        <f t="shared" si="14"/>
        <v>0.01</v>
      </c>
      <c r="W32">
        <f t="shared" si="15"/>
        <v>0.57199621286420255</v>
      </c>
      <c r="X32">
        <f t="shared" si="16"/>
        <v>1.5767075607601742E-2</v>
      </c>
      <c r="Y32">
        <f t="shared" si="17"/>
        <v>5.7199621286420253E-3</v>
      </c>
      <c r="Z32">
        <f t="shared" si="18"/>
        <v>0.55050917512795883</v>
      </c>
      <c r="AB32">
        <f t="shared" si="19"/>
        <v>12827.050869561797</v>
      </c>
      <c r="AC32">
        <f t="shared" si="2"/>
        <v>12033.181257601986</v>
      </c>
      <c r="AE32">
        <f t="shared" si="3"/>
        <v>0</v>
      </c>
      <c r="AF32">
        <f t="shared" si="4"/>
        <v>0</v>
      </c>
      <c r="AG32">
        <f t="shared" si="4"/>
        <v>-6.8813646890994855</v>
      </c>
      <c r="AH32">
        <f t="shared" si="5"/>
        <v>-31534.151215203485</v>
      </c>
      <c r="AI32">
        <f t="shared" si="6"/>
        <v>-31541.032579892584</v>
      </c>
      <c r="AJ32">
        <f t="shared" si="7"/>
        <v>793.86961195981166</v>
      </c>
      <c r="AK32">
        <f t="shared" si="22"/>
        <v>897.89356086932594</v>
      </c>
      <c r="AL32">
        <f t="shared" si="8"/>
        <v>-29849.26940706345</v>
      </c>
      <c r="AN32">
        <f t="shared" si="9"/>
        <v>0</v>
      </c>
      <c r="AO32">
        <f t="shared" si="9"/>
        <v>0</v>
      </c>
      <c r="AP32">
        <f t="shared" si="9"/>
        <v>-0.25724794679663332</v>
      </c>
      <c r="AQ32">
        <f t="shared" si="9"/>
        <v>-1178.849838744301</v>
      </c>
      <c r="AR32">
        <f t="shared" si="9"/>
        <v>-1179.1070866910977</v>
      </c>
      <c r="AS32">
        <f t="shared" si="9"/>
        <v>29.677445816002308</v>
      </c>
      <c r="AT32">
        <f t="shared" si="9"/>
        <v>33.566201678199221</v>
      </c>
      <c r="AU32">
        <f t="shared" si="9"/>
        <v>-1115.8634391968963</v>
      </c>
      <c r="AW32">
        <v>29</v>
      </c>
      <c r="AX32">
        <f>IF(Z32&gt;0, (R32*SUMPRODUCT(K32:$K$98, X32:$X$98)-K32*$AZ$3)/Z32, 0)</f>
        <v>21858.275576978398</v>
      </c>
    </row>
    <row r="33" spans="5:50" x14ac:dyDescent="0.25">
      <c r="E33">
        <v>2033</v>
      </c>
      <c r="F33" s="5">
        <f>EconomicRates!C73</f>
        <v>3.5571999999999999E-2</v>
      </c>
      <c r="G33" s="5">
        <f>EconomicRates!D73</f>
        <v>7.0000000000000007E-2</v>
      </c>
      <c r="H33" s="5">
        <f t="shared" si="10"/>
        <v>0.12000000000000001</v>
      </c>
      <c r="I33" s="5">
        <f t="shared" si="11"/>
        <v>1.1200000000000001</v>
      </c>
      <c r="J33">
        <f t="shared" si="12"/>
        <v>0.89285714285714279</v>
      </c>
      <c r="K33">
        <f t="shared" si="20"/>
        <v>3.337792387991656E-2</v>
      </c>
      <c r="L33" s="2">
        <v>30</v>
      </c>
      <c r="M33" s="6">
        <v>3.0620999999999999E-2</v>
      </c>
      <c r="Q33" s="4">
        <f t="shared" si="21"/>
        <v>12.5</v>
      </c>
      <c r="R33">
        <f t="shared" si="0"/>
        <v>2000000</v>
      </c>
      <c r="S33">
        <f t="shared" si="1"/>
        <v>21295.030865946086</v>
      </c>
      <c r="U33">
        <f t="shared" si="13"/>
        <v>3.0620999999999999E-2</v>
      </c>
      <c r="V33">
        <f t="shared" si="14"/>
        <v>0.01</v>
      </c>
      <c r="W33">
        <f t="shared" si="15"/>
        <v>0.55050917512795883</v>
      </c>
      <c r="X33">
        <f t="shared" si="16"/>
        <v>1.6857141451593227E-2</v>
      </c>
      <c r="Y33">
        <f t="shared" si="17"/>
        <v>5.5050917512795882E-3</v>
      </c>
      <c r="Z33">
        <f t="shared" si="18"/>
        <v>0.52814694192508604</v>
      </c>
      <c r="AB33">
        <f t="shared" si="19"/>
        <v>12033.181257601986</v>
      </c>
      <c r="AC33">
        <f t="shared" si="2"/>
        <v>11246.905430049743</v>
      </c>
      <c r="AE33">
        <f t="shared" si="3"/>
        <v>0</v>
      </c>
      <c r="AF33">
        <f t="shared" si="4"/>
        <v>0</v>
      </c>
      <c r="AG33">
        <f t="shared" si="4"/>
        <v>-6.6018367740635755</v>
      </c>
      <c r="AH33">
        <f t="shared" si="5"/>
        <v>-33714.282903186453</v>
      </c>
      <c r="AI33">
        <f t="shared" si="6"/>
        <v>-33720.884739960515</v>
      </c>
      <c r="AJ33">
        <f t="shared" si="7"/>
        <v>786.27582755224284</v>
      </c>
      <c r="AK33">
        <f t="shared" si="22"/>
        <v>842.32268803213913</v>
      </c>
      <c r="AL33">
        <f t="shared" si="8"/>
        <v>-32092.286224376134</v>
      </c>
      <c r="AN33">
        <f t="shared" si="9"/>
        <v>0</v>
      </c>
      <c r="AO33">
        <f t="shared" si="9"/>
        <v>0</v>
      </c>
      <c r="AP33">
        <f t="shared" si="9"/>
        <v>-0.22035560531232792</v>
      </c>
      <c r="AQ33">
        <f t="shared" si="9"/>
        <v>-1125.3127684085298</v>
      </c>
      <c r="AR33">
        <f t="shared" si="9"/>
        <v>-1125.5331240138421</v>
      </c>
      <c r="AS33">
        <f t="shared" si="9"/>
        <v>26.24425472065716</v>
      </c>
      <c r="AT33">
        <f t="shared" si="9"/>
        <v>28.114982563463442</v>
      </c>
      <c r="AU33">
        <f t="shared" si="9"/>
        <v>-1071.1738867297215</v>
      </c>
      <c r="AW33">
        <v>30</v>
      </c>
      <c r="AX33">
        <f>IF(Z33&gt;0, (R33*SUMPRODUCT(K33:$K$98, X33:$X$98)-K33*$AZ$3)/Z33, 0)</f>
        <v>21295.030865946086</v>
      </c>
    </row>
    <row r="34" spans="5:50" x14ac:dyDescent="0.25">
      <c r="E34">
        <v>2034</v>
      </c>
      <c r="F34" s="5">
        <f>EconomicRates!C74</f>
        <v>3.5571999999999999E-2</v>
      </c>
      <c r="G34" s="5">
        <f>EconomicRates!D74</f>
        <v>7.0000000000000007E-2</v>
      </c>
      <c r="H34" s="5">
        <f t="shared" si="10"/>
        <v>0.12000000000000001</v>
      </c>
      <c r="I34" s="5">
        <f t="shared" si="11"/>
        <v>1.1200000000000001</v>
      </c>
      <c r="J34">
        <f t="shared" si="12"/>
        <v>0.89285714285714279</v>
      </c>
      <c r="K34">
        <f t="shared" si="20"/>
        <v>2.9801717749925499E-2</v>
      </c>
      <c r="L34" s="2">
        <v>31</v>
      </c>
      <c r="M34" s="6">
        <v>3.3921E-2</v>
      </c>
      <c r="Q34" s="4">
        <f t="shared" si="21"/>
        <v>12.5</v>
      </c>
      <c r="R34">
        <f t="shared" si="0"/>
        <v>2000000</v>
      </c>
      <c r="S34">
        <f t="shared" si="1"/>
        <v>20738.887062115497</v>
      </c>
      <c r="U34">
        <f t="shared" si="13"/>
        <v>3.3921E-2</v>
      </c>
      <c r="V34">
        <f t="shared" si="14"/>
        <v>0.01</v>
      </c>
      <c r="W34">
        <f t="shared" si="15"/>
        <v>0.52814694192508604</v>
      </c>
      <c r="X34">
        <f t="shared" si="16"/>
        <v>1.7915272417040842E-2</v>
      </c>
      <c r="Y34">
        <f t="shared" si="17"/>
        <v>5.2814694192508602E-3</v>
      </c>
      <c r="Z34">
        <f t="shared" si="18"/>
        <v>0.50495020008879432</v>
      </c>
      <c r="AB34">
        <f t="shared" si="19"/>
        <v>11246.905430049743</v>
      </c>
      <c r="AC34">
        <f t="shared" si="2"/>
        <v>10472.105171634128</v>
      </c>
      <c r="AE34">
        <f t="shared" si="3"/>
        <v>0</v>
      </c>
      <c r="AF34">
        <f t="shared" si="4"/>
        <v>0</v>
      </c>
      <c r="AG34">
        <f t="shared" si="4"/>
        <v>-6.3118775011099286</v>
      </c>
      <c r="AH34">
        <f t="shared" si="5"/>
        <v>-35830.544834081687</v>
      </c>
      <c r="AI34">
        <f t="shared" si="6"/>
        <v>-35836.856711582797</v>
      </c>
      <c r="AJ34">
        <f t="shared" si="7"/>
        <v>774.80025841561473</v>
      </c>
      <c r="AK34">
        <f t="shared" si="22"/>
        <v>787.28338010348205</v>
      </c>
      <c r="AL34">
        <f t="shared" si="8"/>
        <v>-34274.773073063705</v>
      </c>
      <c r="AN34">
        <f t="shared" si="9"/>
        <v>0</v>
      </c>
      <c r="AO34">
        <f t="shared" si="9"/>
        <v>0</v>
      </c>
      <c r="AP34">
        <f t="shared" si="9"/>
        <v>-0.18810479176018316</v>
      </c>
      <c r="AQ34">
        <f t="shared" si="9"/>
        <v>-1067.8117839713536</v>
      </c>
      <c r="AR34">
        <f t="shared" si="9"/>
        <v>-1067.9998887631139</v>
      </c>
      <c r="AS34">
        <f t="shared" si="9"/>
        <v>23.09037861387149</v>
      </c>
      <c r="AT34">
        <f t="shared" si="9"/>
        <v>23.462397083051282</v>
      </c>
      <c r="AU34">
        <f t="shared" ref="AU34:AU69" si="23">AL34*$K34</f>
        <v>-1021.4471130661912</v>
      </c>
      <c r="AW34">
        <v>31</v>
      </c>
      <c r="AX34">
        <f>IF(Z34&gt;0, (R34*SUMPRODUCT(K34:$K$98, X34:$X$98)-K34*$AZ$3)/Z34, 0)</f>
        <v>20738.887062115497</v>
      </c>
    </row>
    <row r="35" spans="5:50" x14ac:dyDescent="0.25">
      <c r="E35">
        <v>2035</v>
      </c>
      <c r="F35" s="5">
        <f>EconomicRates!C75</f>
        <v>3.5571999999999999E-2</v>
      </c>
      <c r="G35" s="5">
        <f>EconomicRates!D75</f>
        <v>7.0000000000000007E-2</v>
      </c>
      <c r="H35" s="5">
        <f t="shared" si="10"/>
        <v>0.12000000000000001</v>
      </c>
      <c r="I35" s="5">
        <f t="shared" si="11"/>
        <v>1.1200000000000001</v>
      </c>
      <c r="J35">
        <f t="shared" si="12"/>
        <v>0.89285714285714279</v>
      </c>
      <c r="K35">
        <f t="shared" si="20"/>
        <v>2.660867656243348E-2</v>
      </c>
      <c r="L35" s="2">
        <v>32</v>
      </c>
      <c r="M35" s="6">
        <v>3.7368999999999999E-2</v>
      </c>
      <c r="Q35" s="4">
        <f t="shared" si="21"/>
        <v>12.5</v>
      </c>
      <c r="R35">
        <f t="shared" si="0"/>
        <v>2000000</v>
      </c>
      <c r="S35">
        <f t="shared" si="1"/>
        <v>20200.874084322419</v>
      </c>
      <c r="U35">
        <f t="shared" si="13"/>
        <v>3.7368999999999999E-2</v>
      </c>
      <c r="V35">
        <f t="shared" si="14"/>
        <v>0.01</v>
      </c>
      <c r="W35">
        <f t="shared" si="15"/>
        <v>0.50495020008879432</v>
      </c>
      <c r="X35">
        <f t="shared" si="16"/>
        <v>1.8869484027118154E-2</v>
      </c>
      <c r="Y35">
        <f t="shared" si="17"/>
        <v>5.0495020008879433E-3</v>
      </c>
      <c r="Z35">
        <f t="shared" si="18"/>
        <v>0.48103121406078825</v>
      </c>
      <c r="AB35">
        <f t="shared" si="19"/>
        <v>10472.105171634128</v>
      </c>
      <c r="AC35">
        <f t="shared" si="2"/>
        <v>9717.2509858707272</v>
      </c>
      <c r="AE35">
        <f t="shared" si="3"/>
        <v>0</v>
      </c>
      <c r="AF35">
        <f t="shared" ref="AF35:AG69" si="24">-$Z35*P35</f>
        <v>0</v>
      </c>
      <c r="AG35">
        <f t="shared" si="24"/>
        <v>-6.0128901757598534</v>
      </c>
      <c r="AH35">
        <f t="shared" si="5"/>
        <v>-37738.968054236306</v>
      </c>
      <c r="AI35">
        <f t="shared" ref="AI35:AI66" si="25">SUM(AE35:AH35)</f>
        <v>-37744.980944412069</v>
      </c>
      <c r="AJ35">
        <f t="shared" si="7"/>
        <v>754.85418576340089</v>
      </c>
      <c r="AK35">
        <f t="shared" si="22"/>
        <v>733.04736201438902</v>
      </c>
      <c r="AL35">
        <f t="shared" si="8"/>
        <v>-36257.079396634275</v>
      </c>
      <c r="AN35">
        <f t="shared" ref="AN35:AT69" si="26">AE35*$K35</f>
        <v>0</v>
      </c>
      <c r="AO35">
        <f t="shared" si="26"/>
        <v>0</v>
      </c>
      <c r="AP35">
        <f t="shared" si="26"/>
        <v>-0.15999504989222774</v>
      </c>
      <c r="AQ35">
        <f t="shared" si="26"/>
        <v>-1004.1839947551834</v>
      </c>
      <c r="AR35">
        <f t="shared" si="26"/>
        <v>-1004.3439898050757</v>
      </c>
      <c r="AS35">
        <f t="shared" si="26"/>
        <v>20.085670880777414</v>
      </c>
      <c r="AT35">
        <f t="shared" si="26"/>
        <v>19.505420160785963</v>
      </c>
      <c r="AU35">
        <f t="shared" si="23"/>
        <v>-964.75289876351223</v>
      </c>
      <c r="AW35">
        <v>32</v>
      </c>
      <c r="AX35">
        <f>IF(Z35&gt;0, (R35*SUMPRODUCT(K35:$K$98, X35:$X$98)-K35*$AZ$3)/Z35, 0)</f>
        <v>20200.874084322419</v>
      </c>
    </row>
    <row r="36" spans="5:50" x14ac:dyDescent="0.25">
      <c r="E36">
        <v>2036</v>
      </c>
      <c r="F36" s="5">
        <f>EconomicRates!C76</f>
        <v>3.5571999999999999E-2</v>
      </c>
      <c r="G36" s="5">
        <f>EconomicRates!D76</f>
        <v>7.0000000000000007E-2</v>
      </c>
      <c r="H36" s="5">
        <f t="shared" si="10"/>
        <v>0.12000000000000001</v>
      </c>
      <c r="I36" s="5">
        <f t="shared" si="11"/>
        <v>1.1200000000000001</v>
      </c>
      <c r="J36">
        <f t="shared" si="12"/>
        <v>0.89285714285714279</v>
      </c>
      <c r="K36">
        <f t="shared" si="20"/>
        <v>2.3757746930744176E-2</v>
      </c>
      <c r="L36" s="2">
        <v>33</v>
      </c>
      <c r="M36" s="6">
        <v>5.0548205999999998E-2</v>
      </c>
      <c r="Q36" s="4">
        <f t="shared" si="21"/>
        <v>12.5</v>
      </c>
      <c r="R36">
        <f t="shared" si="0"/>
        <v>2000000</v>
      </c>
      <c r="S36">
        <f t="shared" si="1"/>
        <v>19899.051220953861</v>
      </c>
      <c r="U36">
        <f t="shared" si="13"/>
        <v>5.0548205999999998E-2</v>
      </c>
      <c r="V36">
        <f t="shared" si="14"/>
        <v>0.01</v>
      </c>
      <c r="W36">
        <f t="shared" si="15"/>
        <v>0.48103121406078825</v>
      </c>
      <c r="X36">
        <f t="shared" si="16"/>
        <v>2.4315264900774819E-2</v>
      </c>
      <c r="Y36">
        <f t="shared" si="17"/>
        <v>4.8103121406078827E-3</v>
      </c>
      <c r="Z36">
        <f t="shared" si="18"/>
        <v>0.45190563701940556</v>
      </c>
      <c r="AB36">
        <f t="shared" si="19"/>
        <v>9717.2509858707272</v>
      </c>
      <c r="AC36">
        <f t="shared" si="2"/>
        <v>8992.493418086935</v>
      </c>
      <c r="AE36">
        <f t="shared" si="3"/>
        <v>0</v>
      </c>
      <c r="AF36">
        <f t="shared" si="24"/>
        <v>0</v>
      </c>
      <c r="AG36">
        <f t="shared" si="24"/>
        <v>-5.6488204627425693</v>
      </c>
      <c r="AH36">
        <f t="shared" si="5"/>
        <v>-48630.529801549637</v>
      </c>
      <c r="AI36">
        <f t="shared" si="25"/>
        <v>-48636.178622012383</v>
      </c>
      <c r="AJ36">
        <f t="shared" si="7"/>
        <v>724.75756778379218</v>
      </c>
      <c r="AK36">
        <f t="shared" si="22"/>
        <v>680.20756901095092</v>
      </c>
      <c r="AL36">
        <f t="shared" si="8"/>
        <v>-47231.213485217639</v>
      </c>
      <c r="AN36">
        <f t="shared" si="26"/>
        <v>0</v>
      </c>
      <c r="AO36">
        <f t="shared" si="26"/>
        <v>0</v>
      </c>
      <c r="AP36">
        <f t="shared" si="26"/>
        <v>-0.13420324701104716</v>
      </c>
      <c r="AQ36">
        <f t="shared" si="26"/>
        <v>-1155.351820133229</v>
      </c>
      <c r="AR36">
        <f t="shared" si="26"/>
        <v>-1155.4860233802401</v>
      </c>
      <c r="AS36">
        <f t="shared" si="26"/>
        <v>17.218606881549004</v>
      </c>
      <c r="AT36">
        <f t="shared" si="26"/>
        <v>16.160199284938876</v>
      </c>
      <c r="AU36">
        <f t="shared" si="23"/>
        <v>-1122.1072172137524</v>
      </c>
      <c r="AW36">
        <v>33</v>
      </c>
      <c r="AX36">
        <f>IF(Z36&gt;0, (R36*SUMPRODUCT(K36:$K$98, X36:$X$98)-K36*$AZ$3)/Z36, 0)</f>
        <v>19899.051220953861</v>
      </c>
    </row>
    <row r="37" spans="5:50" x14ac:dyDescent="0.25">
      <c r="E37">
        <v>2037</v>
      </c>
      <c r="F37" s="5">
        <f>EconomicRates!C77</f>
        <v>3.5571999999999999E-2</v>
      </c>
      <c r="G37" s="5">
        <f>EconomicRates!D77</f>
        <v>7.0000000000000007E-2</v>
      </c>
      <c r="H37" s="5">
        <f t="shared" si="10"/>
        <v>0.12000000000000001</v>
      </c>
      <c r="I37" s="5">
        <f t="shared" si="11"/>
        <v>1.1200000000000001</v>
      </c>
      <c r="J37">
        <f t="shared" si="12"/>
        <v>0.89285714285714279</v>
      </c>
      <c r="K37">
        <f t="shared" si="20"/>
        <v>2.1212274045307299E-2</v>
      </c>
      <c r="L37" s="2">
        <v>34</v>
      </c>
      <c r="M37" s="6">
        <v>6.4784177999999998E-2</v>
      </c>
      <c r="Q37" s="4">
        <f t="shared" si="21"/>
        <v>12.5</v>
      </c>
      <c r="R37">
        <f t="shared" si="0"/>
        <v>2000000</v>
      </c>
      <c r="S37">
        <f t="shared" si="1"/>
        <v>19340.902471856461</v>
      </c>
      <c r="U37">
        <f t="shared" si="13"/>
        <v>6.4784177999999998E-2</v>
      </c>
      <c r="V37">
        <f t="shared" si="14"/>
        <v>0.01</v>
      </c>
      <c r="W37">
        <f t="shared" si="15"/>
        <v>0.45190563701940556</v>
      </c>
      <c r="X37">
        <f t="shared" si="16"/>
        <v>2.9276335227868558E-2</v>
      </c>
      <c r="Y37">
        <f t="shared" si="17"/>
        <v>4.5190563701940556E-3</v>
      </c>
      <c r="Z37">
        <f t="shared" si="18"/>
        <v>0.41811024542134295</v>
      </c>
      <c r="AB37">
        <f t="shared" si="19"/>
        <v>8992.493418086935</v>
      </c>
      <c r="AC37">
        <f t="shared" si="2"/>
        <v>8086.6294791781638</v>
      </c>
      <c r="AE37">
        <f t="shared" si="3"/>
        <v>0</v>
      </c>
      <c r="AF37">
        <f t="shared" si="24"/>
        <v>0</v>
      </c>
      <c r="AG37">
        <f t="shared" si="24"/>
        <v>-5.2263780677667873</v>
      </c>
      <c r="AH37">
        <f t="shared" si="5"/>
        <v>-58552.670455737112</v>
      </c>
      <c r="AI37">
        <f t="shared" si="25"/>
        <v>-58557.89683380488</v>
      </c>
      <c r="AJ37">
        <f t="shared" si="7"/>
        <v>905.86393890877116</v>
      </c>
      <c r="AK37">
        <f t="shared" si="22"/>
        <v>629.47453926608546</v>
      </c>
      <c r="AL37">
        <f t="shared" si="8"/>
        <v>-57022.558355630026</v>
      </c>
      <c r="AN37">
        <f t="shared" si="26"/>
        <v>0</v>
      </c>
      <c r="AO37">
        <f t="shared" si="26"/>
        <v>0</v>
      </c>
      <c r="AP37">
        <f t="shared" si="26"/>
        <v>-0.11086336383785274</v>
      </c>
      <c r="AQ37">
        <f t="shared" si="26"/>
        <v>-1242.0352917916639</v>
      </c>
      <c r="AR37">
        <f t="shared" si="26"/>
        <v>-1242.1461551555017</v>
      </c>
      <c r="AS37">
        <f t="shared" si="26"/>
        <v>19.215434119894365</v>
      </c>
      <c r="AT37">
        <f t="shared" si="26"/>
        <v>13.352586431455755</v>
      </c>
      <c r="AU37">
        <f t="shared" si="23"/>
        <v>-1209.5781346041517</v>
      </c>
      <c r="AW37">
        <v>34</v>
      </c>
      <c r="AX37">
        <f>IF(Z37&gt;0, (R37*SUMPRODUCT(K37:$K$98, X37:$X$98)-K37*$AZ$3)/Z37, 0)</f>
        <v>19340.902471856461</v>
      </c>
    </row>
    <row r="38" spans="5:50" x14ac:dyDescent="0.25">
      <c r="E38">
        <v>2038</v>
      </c>
      <c r="F38" s="5">
        <f>EconomicRates!C78</f>
        <v>3.5571999999999999E-2</v>
      </c>
      <c r="G38" s="5">
        <f>EconomicRates!D78</f>
        <v>7.0000000000000007E-2</v>
      </c>
      <c r="H38" s="5">
        <f t="shared" si="10"/>
        <v>0.12000000000000001</v>
      </c>
      <c r="I38" s="5">
        <f t="shared" si="11"/>
        <v>1.1200000000000001</v>
      </c>
      <c r="J38">
        <f t="shared" si="12"/>
        <v>0.89285714285714279</v>
      </c>
      <c r="K38">
        <f t="shared" si="20"/>
        <v>1.8939530397595803E-2</v>
      </c>
      <c r="L38" s="2">
        <v>35</v>
      </c>
      <c r="M38" s="6">
        <v>8.0470763000000001E-2</v>
      </c>
      <c r="Q38" s="4">
        <f t="shared" si="21"/>
        <v>12.5</v>
      </c>
      <c r="R38">
        <f t="shared" si="0"/>
        <v>2000000</v>
      </c>
      <c r="S38">
        <f t="shared" si="1"/>
        <v>18584.428100556721</v>
      </c>
      <c r="U38">
        <f t="shared" si="13"/>
        <v>8.0470763000000001E-2</v>
      </c>
      <c r="V38">
        <f t="shared" si="14"/>
        <v>0.01</v>
      </c>
      <c r="W38">
        <f t="shared" si="15"/>
        <v>0.41811024542134295</v>
      </c>
      <c r="X38">
        <f t="shared" si="16"/>
        <v>3.3645650467172723E-2</v>
      </c>
      <c r="Y38">
        <f t="shared" si="17"/>
        <v>4.1811024542134298E-3</v>
      </c>
      <c r="Z38">
        <f t="shared" si="18"/>
        <v>0.3802834924999568</v>
      </c>
      <c r="AB38">
        <f t="shared" si="19"/>
        <v>8086.6294791781638</v>
      </c>
      <c r="AC38">
        <f t="shared" si="2"/>
        <v>7067.351224194048</v>
      </c>
      <c r="AE38">
        <f t="shared" si="3"/>
        <v>0</v>
      </c>
      <c r="AF38">
        <f t="shared" si="24"/>
        <v>0</v>
      </c>
      <c r="AG38">
        <f t="shared" si="24"/>
        <v>-4.7535436562494597</v>
      </c>
      <c r="AH38">
        <f t="shared" si="5"/>
        <v>-67291.300934345447</v>
      </c>
      <c r="AI38">
        <f t="shared" si="25"/>
        <v>-67296.054478001693</v>
      </c>
      <c r="AJ38">
        <f t="shared" si="7"/>
        <v>1019.2782549841158</v>
      </c>
      <c r="AK38">
        <f t="shared" si="22"/>
        <v>566.06406354247156</v>
      </c>
      <c r="AL38">
        <f t="shared" si="8"/>
        <v>-65710.712159475108</v>
      </c>
      <c r="AN38">
        <f t="shared" si="26"/>
        <v>0</v>
      </c>
      <c r="AO38">
        <f t="shared" si="26"/>
        <v>0</v>
      </c>
      <c r="AP38">
        <f t="shared" si="26"/>
        <v>-9.0029884573835331E-2</v>
      </c>
      <c r="AQ38">
        <f t="shared" si="26"/>
        <v>-1274.4656395398024</v>
      </c>
      <c r="AR38">
        <f t="shared" si="26"/>
        <v>-1274.5556694243762</v>
      </c>
      <c r="AS38">
        <f t="shared" si="26"/>
        <v>19.304651493880069</v>
      </c>
      <c r="AT38">
        <f t="shared" si="26"/>
        <v>10.720987538449242</v>
      </c>
      <c r="AU38">
        <f t="shared" si="23"/>
        <v>-1244.5300303920469</v>
      </c>
      <c r="AW38">
        <v>35</v>
      </c>
      <c r="AX38">
        <f>IF(Z38&gt;0, (R38*SUMPRODUCT(K38:$K$98, X38:$X$98)-K38*$AZ$3)/Z38, 0)</f>
        <v>18584.428100556721</v>
      </c>
    </row>
    <row r="39" spans="5:50" x14ac:dyDescent="0.25">
      <c r="E39">
        <v>2039</v>
      </c>
      <c r="F39" s="5">
        <f>EconomicRates!C79</f>
        <v>3.5571999999999999E-2</v>
      </c>
      <c r="G39" s="5">
        <f>EconomicRates!D79</f>
        <v>7.0000000000000007E-2</v>
      </c>
      <c r="H39" s="5">
        <f t="shared" si="10"/>
        <v>0.12000000000000001</v>
      </c>
      <c r="I39" s="5">
        <f t="shared" si="11"/>
        <v>1.1200000000000001</v>
      </c>
      <c r="J39">
        <f t="shared" si="12"/>
        <v>0.89285714285714279</v>
      </c>
      <c r="K39">
        <f t="shared" si="20"/>
        <v>1.6910294997853393E-2</v>
      </c>
      <c r="L39" s="2">
        <v>36</v>
      </c>
      <c r="M39" s="6">
        <v>9.7818447000000003E-2</v>
      </c>
      <c r="Q39" s="4">
        <f t="shared" si="21"/>
        <v>12.5</v>
      </c>
      <c r="R39">
        <f t="shared" si="0"/>
        <v>2000000</v>
      </c>
      <c r="S39">
        <f t="shared" si="1"/>
        <v>17660.168424249481</v>
      </c>
      <c r="U39">
        <f t="shared" si="13"/>
        <v>9.7818447000000003E-2</v>
      </c>
      <c r="V39">
        <f t="shared" si="14"/>
        <v>0.01</v>
      </c>
      <c r="W39">
        <f t="shared" si="15"/>
        <v>0.3802834924999568</v>
      </c>
      <c r="X39">
        <f t="shared" si="16"/>
        <v>3.7198740656081926E-2</v>
      </c>
      <c r="Y39">
        <f t="shared" si="17"/>
        <v>3.802834924999568E-3</v>
      </c>
      <c r="Z39">
        <f t="shared" si="18"/>
        <v>0.33928191691887533</v>
      </c>
      <c r="AB39">
        <f t="shared" si="19"/>
        <v>7067.351224194048</v>
      </c>
      <c r="AC39">
        <f t="shared" si="2"/>
        <v>5991.7757960895578</v>
      </c>
      <c r="AE39">
        <f t="shared" si="3"/>
        <v>0</v>
      </c>
      <c r="AF39">
        <f t="shared" si="24"/>
        <v>0</v>
      </c>
      <c r="AG39">
        <f t="shared" si="24"/>
        <v>-4.2410239614859417</v>
      </c>
      <c r="AH39">
        <f t="shared" si="5"/>
        <v>-74397.481312163858</v>
      </c>
      <c r="AI39">
        <f t="shared" si="25"/>
        <v>-74401.722336125342</v>
      </c>
      <c r="AJ39">
        <f t="shared" si="7"/>
        <v>1075.5754281044901</v>
      </c>
      <c r="AK39">
        <f t="shared" si="22"/>
        <v>494.71458569358339</v>
      </c>
      <c r="AL39">
        <f t="shared" si="8"/>
        <v>-72831.432322327266</v>
      </c>
      <c r="AN39">
        <f t="shared" si="26"/>
        <v>0</v>
      </c>
      <c r="AO39">
        <f t="shared" si="26"/>
        <v>0</v>
      </c>
      <c r="AP39">
        <f t="shared" si="26"/>
        <v>-7.1716966281692107E-2</v>
      </c>
      <c r="AQ39">
        <f t="shared" si="26"/>
        <v>-1258.0833560859758</v>
      </c>
      <c r="AR39">
        <f t="shared" si="26"/>
        <v>-1258.1550730522574</v>
      </c>
      <c r="AS39">
        <f t="shared" si="26"/>
        <v>18.188297781689382</v>
      </c>
      <c r="AT39">
        <f t="shared" si="26"/>
        <v>8.3657695838193167</v>
      </c>
      <c r="AU39">
        <f t="shared" si="23"/>
        <v>-1231.6010056867487</v>
      </c>
      <c r="AW39">
        <v>36</v>
      </c>
      <c r="AX39">
        <f>IF(Z39&gt;0, (R39*SUMPRODUCT(K39:$K$98, X39:$X$98)-K39*$AZ$3)/Z39, 0)</f>
        <v>17660.168424249481</v>
      </c>
    </row>
    <row r="40" spans="5:50" x14ac:dyDescent="0.25">
      <c r="E40">
        <v>2040</v>
      </c>
      <c r="F40" s="5">
        <f>EconomicRates!C80</f>
        <v>3.5571999999999999E-2</v>
      </c>
      <c r="G40" s="5">
        <f>EconomicRates!D80</f>
        <v>7.0000000000000007E-2</v>
      </c>
      <c r="H40" s="5">
        <f t="shared" si="10"/>
        <v>0.12000000000000001</v>
      </c>
      <c r="I40" s="5">
        <f t="shared" si="11"/>
        <v>1.1200000000000001</v>
      </c>
      <c r="J40">
        <f t="shared" si="12"/>
        <v>0.89285714285714279</v>
      </c>
      <c r="K40">
        <f t="shared" si="20"/>
        <v>1.5098477676654815E-2</v>
      </c>
      <c r="L40" s="2">
        <v>37</v>
      </c>
      <c r="M40" s="6">
        <v>0.115047869</v>
      </c>
      <c r="Q40" s="4">
        <f t="shared" si="21"/>
        <v>12.5</v>
      </c>
      <c r="R40">
        <f t="shared" si="0"/>
        <v>2000000</v>
      </c>
      <c r="S40">
        <f t="shared" si="1"/>
        <v>16544.32557644786</v>
      </c>
      <c r="U40">
        <f t="shared" si="13"/>
        <v>0.115047869</v>
      </c>
      <c r="V40">
        <f t="shared" si="14"/>
        <v>0.01</v>
      </c>
      <c r="W40">
        <f t="shared" si="15"/>
        <v>0.33928191691887533</v>
      </c>
      <c r="X40">
        <f t="shared" si="16"/>
        <v>3.9033661531751654E-2</v>
      </c>
      <c r="Y40">
        <f t="shared" si="17"/>
        <v>3.3928191691887533E-3</v>
      </c>
      <c r="Z40">
        <f t="shared" si="18"/>
        <v>0.29685543621793492</v>
      </c>
      <c r="AB40">
        <f t="shared" si="19"/>
        <v>5991.7757960895578</v>
      </c>
      <c r="AC40">
        <f t="shared" si="2"/>
        <v>4911.2729859279671</v>
      </c>
      <c r="AE40">
        <f t="shared" si="3"/>
        <v>0</v>
      </c>
      <c r="AF40">
        <f t="shared" si="24"/>
        <v>0</v>
      </c>
      <c r="AG40">
        <f t="shared" si="24"/>
        <v>-3.7106929527241865</v>
      </c>
      <c r="AH40">
        <f t="shared" si="5"/>
        <v>-78067.323063503311</v>
      </c>
      <c r="AI40">
        <f t="shared" si="25"/>
        <v>-78071.033756456032</v>
      </c>
      <c r="AJ40">
        <f t="shared" si="7"/>
        <v>1080.5028101615908</v>
      </c>
      <c r="AK40">
        <f t="shared" si="22"/>
        <v>419.4243057262691</v>
      </c>
      <c r="AL40">
        <f t="shared" si="8"/>
        <v>-76571.106640568178</v>
      </c>
      <c r="AN40">
        <f t="shared" si="26"/>
        <v>0</v>
      </c>
      <c r="AO40">
        <f t="shared" si="26"/>
        <v>0</v>
      </c>
      <c r="AP40">
        <f t="shared" si="26"/>
        <v>-5.6025814711626466E-2</v>
      </c>
      <c r="AQ40">
        <f t="shared" si="26"/>
        <v>-1178.6977345505043</v>
      </c>
      <c r="AR40">
        <f t="shared" si="26"/>
        <v>-1178.7537603652158</v>
      </c>
      <c r="AS40">
        <f t="shared" si="26"/>
        <v>16.313947558787575</v>
      </c>
      <c r="AT40">
        <f t="shared" si="26"/>
        <v>6.3326685170545183</v>
      </c>
      <c r="AU40">
        <f t="shared" si="23"/>
        <v>-1156.1071442893738</v>
      </c>
      <c r="AW40">
        <v>37</v>
      </c>
      <c r="AX40">
        <f>IF(Z40&gt;0, (R40*SUMPRODUCT(K40:$K$98, X40:$X$98)-K40*$AZ$3)/Z40, 0)</f>
        <v>16544.32557644786</v>
      </c>
    </row>
    <row r="41" spans="5:50" x14ac:dyDescent="0.25">
      <c r="E41">
        <v>2041</v>
      </c>
      <c r="F41" s="5">
        <f>EconomicRates!C81</f>
        <v>3.5571999999999999E-2</v>
      </c>
      <c r="G41" s="5">
        <f>EconomicRates!D81</f>
        <v>7.0000000000000007E-2</v>
      </c>
      <c r="H41" s="5">
        <f t="shared" si="10"/>
        <v>0.12000000000000001</v>
      </c>
      <c r="I41" s="5">
        <f t="shared" si="11"/>
        <v>1.1200000000000001</v>
      </c>
      <c r="J41">
        <f t="shared" si="12"/>
        <v>0.89285714285714279</v>
      </c>
      <c r="K41">
        <f t="shared" si="20"/>
        <v>1.348078363987037E-2</v>
      </c>
      <c r="L41" s="2">
        <v>38</v>
      </c>
      <c r="M41" s="6">
        <v>0.13365521</v>
      </c>
      <c r="Q41" s="4">
        <f t="shared" si="21"/>
        <v>12.5</v>
      </c>
      <c r="R41">
        <f t="shared" si="0"/>
        <v>2000000</v>
      </c>
      <c r="S41">
        <f t="shared" si="1"/>
        <v>15306.715044590419</v>
      </c>
      <c r="U41">
        <f t="shared" si="13"/>
        <v>0.13365521</v>
      </c>
      <c r="V41">
        <f t="shared" si="14"/>
        <v>0.01</v>
      </c>
      <c r="W41">
        <f t="shared" si="15"/>
        <v>0.29685543621793492</v>
      </c>
      <c r="X41">
        <f t="shared" si="16"/>
        <v>3.9676275667349693E-2</v>
      </c>
      <c r="Y41">
        <f t="shared" si="17"/>
        <v>2.9685543621793494E-3</v>
      </c>
      <c r="Z41">
        <f t="shared" si="18"/>
        <v>0.25421060618840585</v>
      </c>
      <c r="AB41">
        <f t="shared" si="19"/>
        <v>4911.2729859279671</v>
      </c>
      <c r="AC41">
        <f t="shared" si="2"/>
        <v>3891.1293102385221</v>
      </c>
      <c r="AE41">
        <f t="shared" si="3"/>
        <v>0</v>
      </c>
      <c r="AF41">
        <f t="shared" si="24"/>
        <v>0</v>
      </c>
      <c r="AG41">
        <f t="shared" si="24"/>
        <v>-3.1776325773550731</v>
      </c>
      <c r="AH41">
        <f t="shared" si="5"/>
        <v>-79352.551334699383</v>
      </c>
      <c r="AI41">
        <f t="shared" si="25"/>
        <v>-79355.728967276737</v>
      </c>
      <c r="AJ41">
        <f t="shared" si="7"/>
        <v>1020.143675689445</v>
      </c>
      <c r="AK41">
        <f t="shared" si="22"/>
        <v>343.78910901495772</v>
      </c>
      <c r="AL41">
        <f t="shared" si="8"/>
        <v>-77991.796182572332</v>
      </c>
      <c r="AN41">
        <f t="shared" si="26"/>
        <v>0</v>
      </c>
      <c r="AO41">
        <f t="shared" si="26"/>
        <v>0</v>
      </c>
      <c r="AP41">
        <f t="shared" si="26"/>
        <v>-4.2836977262327387E-2</v>
      </c>
      <c r="AQ41">
        <f t="shared" si="26"/>
        <v>-1069.7345758147892</v>
      </c>
      <c r="AR41">
        <f t="shared" si="26"/>
        <v>-1069.7774127920513</v>
      </c>
      <c r="AS41">
        <f t="shared" si="26"/>
        <v>13.752336173551495</v>
      </c>
      <c r="AT41">
        <f t="shared" si="26"/>
        <v>4.6345465963744532</v>
      </c>
      <c r="AU41">
        <f t="shared" si="23"/>
        <v>-1051.3905300221254</v>
      </c>
      <c r="AW41">
        <v>38</v>
      </c>
      <c r="AX41">
        <f>IF(Z41&gt;0, (R41*SUMPRODUCT(K41:$K$98, X41:$X$98)-K41*$AZ$3)/Z41, 0)</f>
        <v>15306.715044590419</v>
      </c>
    </row>
    <row r="42" spans="5:50" x14ac:dyDescent="0.25">
      <c r="E42">
        <v>2042</v>
      </c>
      <c r="F42" s="5">
        <f>EconomicRates!C82</f>
        <v>3.5571999999999999E-2</v>
      </c>
      <c r="G42" s="5">
        <f>EconomicRates!D82</f>
        <v>7.0000000000000007E-2</v>
      </c>
      <c r="H42" s="5">
        <f t="shared" si="10"/>
        <v>0.12000000000000001</v>
      </c>
      <c r="I42" s="5">
        <f t="shared" si="11"/>
        <v>1.1200000000000001</v>
      </c>
      <c r="J42">
        <f t="shared" si="12"/>
        <v>0.89285714285714279</v>
      </c>
      <c r="K42">
        <f t="shared" si="20"/>
        <v>1.2036413964169972E-2</v>
      </c>
      <c r="L42" s="2">
        <v>39</v>
      </c>
      <c r="M42" s="6">
        <v>0.153152232</v>
      </c>
      <c r="Q42" s="4">
        <f t="shared" si="21"/>
        <v>12.5</v>
      </c>
      <c r="R42">
        <f t="shared" si="0"/>
        <v>2000000</v>
      </c>
      <c r="S42">
        <f t="shared" si="1"/>
        <v>13927.904682522196</v>
      </c>
      <c r="U42">
        <f t="shared" si="13"/>
        <v>0.153152232</v>
      </c>
      <c r="V42">
        <f t="shared" si="14"/>
        <v>0.01</v>
      </c>
      <c r="W42">
        <f t="shared" si="15"/>
        <v>0.25421060618840585</v>
      </c>
      <c r="X42">
        <f t="shared" si="16"/>
        <v>3.8932921735827367E-2</v>
      </c>
      <c r="Y42">
        <f t="shared" si="17"/>
        <v>2.5421060618840588E-3</v>
      </c>
      <c r="Z42">
        <f t="shared" si="18"/>
        <v>0.21273557839069443</v>
      </c>
      <c r="AB42">
        <f t="shared" si="19"/>
        <v>3891.1293102385221</v>
      </c>
      <c r="AC42">
        <f t="shared" si="2"/>
        <v>2962.9608584068205</v>
      </c>
      <c r="AE42">
        <f t="shared" si="3"/>
        <v>0</v>
      </c>
      <c r="AF42">
        <f t="shared" si="24"/>
        <v>0</v>
      </c>
      <c r="AG42">
        <f t="shared" si="24"/>
        <v>-2.6591947298836804</v>
      </c>
      <c r="AH42">
        <f t="shared" si="5"/>
        <v>-77865.843471654734</v>
      </c>
      <c r="AI42">
        <f t="shared" si="25"/>
        <v>-77868.502666384622</v>
      </c>
      <c r="AJ42">
        <f t="shared" si="7"/>
        <v>928.16845183170153</v>
      </c>
      <c r="AK42">
        <f t="shared" si="22"/>
        <v>272.37905171669655</v>
      </c>
      <c r="AL42">
        <f t="shared" si="8"/>
        <v>-76667.955162836224</v>
      </c>
      <c r="AN42">
        <f t="shared" si="26"/>
        <v>0</v>
      </c>
      <c r="AO42">
        <f t="shared" si="26"/>
        <v>0</v>
      </c>
      <c r="AP42">
        <f t="shared" si="26"/>
        <v>-3.2007168580219132E-2</v>
      </c>
      <c r="AQ42">
        <f t="shared" si="26"/>
        <v>-937.22552569409834</v>
      </c>
      <c r="AR42">
        <f t="shared" si="26"/>
        <v>-937.25753286267854</v>
      </c>
      <c r="AS42">
        <f t="shared" si="26"/>
        <v>11.171819714729116</v>
      </c>
      <c r="AT42">
        <f t="shared" si="26"/>
        <v>3.2784670216302216</v>
      </c>
      <c r="AU42">
        <f t="shared" si="23"/>
        <v>-922.80724612631923</v>
      </c>
      <c r="AW42">
        <v>39</v>
      </c>
      <c r="AX42">
        <f>IF(Z42&gt;0, (R42*SUMPRODUCT(K42:$K$98, X42:$X$98)-K42*$AZ$3)/Z42, 0)</f>
        <v>13927.904682522196</v>
      </c>
    </row>
    <row r="43" spans="5:50" x14ac:dyDescent="0.25">
      <c r="E43">
        <v>2043</v>
      </c>
      <c r="F43" s="5">
        <f>EconomicRates!C83</f>
        <v>3.5571999999999999E-2</v>
      </c>
      <c r="G43" s="5">
        <f>EconomicRates!D83</f>
        <v>7.0000000000000007E-2</v>
      </c>
      <c r="H43" s="5">
        <f t="shared" si="10"/>
        <v>0.12000000000000001</v>
      </c>
      <c r="I43" s="5">
        <f t="shared" si="11"/>
        <v>1.1200000000000001</v>
      </c>
      <c r="J43">
        <f t="shared" si="12"/>
        <v>0.89285714285714279</v>
      </c>
      <c r="K43">
        <f t="shared" si="20"/>
        <v>1.0746798182294617E-2</v>
      </c>
      <c r="L43" s="2">
        <v>40</v>
      </c>
      <c r="M43" s="6">
        <v>0.17329698399999999</v>
      </c>
      <c r="Q43" s="4">
        <f t="shared" si="21"/>
        <v>12.5</v>
      </c>
      <c r="R43">
        <f t="shared" si="0"/>
        <v>2000000</v>
      </c>
      <c r="S43">
        <f t="shared" si="1"/>
        <v>12386.966178365896</v>
      </c>
      <c r="U43">
        <f t="shared" si="13"/>
        <v>0.17329698399999999</v>
      </c>
      <c r="V43">
        <f t="shared" si="14"/>
        <v>0.01</v>
      </c>
      <c r="W43">
        <f t="shared" si="15"/>
        <v>0.21273557839069443</v>
      </c>
      <c r="X43">
        <f t="shared" si="16"/>
        <v>3.6866434124602915E-2</v>
      </c>
      <c r="Y43">
        <f t="shared" si="17"/>
        <v>2.1273557839069442E-3</v>
      </c>
      <c r="Z43">
        <f t="shared" si="18"/>
        <v>0.17374178848218458</v>
      </c>
      <c r="AB43">
        <f t="shared" si="19"/>
        <v>2962.9608584068205</v>
      </c>
      <c r="AC43">
        <f t="shared" si="2"/>
        <v>2152.1336576976219</v>
      </c>
      <c r="AE43">
        <f t="shared" si="3"/>
        <v>0</v>
      </c>
      <c r="AF43">
        <f t="shared" si="24"/>
        <v>0</v>
      </c>
      <c r="AG43">
        <f t="shared" si="24"/>
        <v>-2.171772356027307</v>
      </c>
      <c r="AH43">
        <f t="shared" si="5"/>
        <v>-73732.868249205829</v>
      </c>
      <c r="AI43">
        <f t="shared" si="25"/>
        <v>-73735.040021561857</v>
      </c>
      <c r="AJ43">
        <f t="shared" si="7"/>
        <v>810.82720070919868</v>
      </c>
      <c r="AK43">
        <f t="shared" si="22"/>
        <v>207.40726008847744</v>
      </c>
      <c r="AL43">
        <f t="shared" si="8"/>
        <v>-72716.805560764173</v>
      </c>
      <c r="AN43">
        <f t="shared" si="26"/>
        <v>0</v>
      </c>
      <c r="AO43">
        <f t="shared" si="26"/>
        <v>0</v>
      </c>
      <c r="AP43">
        <f t="shared" si="26"/>
        <v>-2.3339599208111961E-2</v>
      </c>
      <c r="AQ43">
        <f t="shared" si="26"/>
        <v>-792.39225447593367</v>
      </c>
      <c r="AR43">
        <f t="shared" si="26"/>
        <v>-792.41559407514183</v>
      </c>
      <c r="AS43">
        <f t="shared" si="26"/>
        <v>8.713796286736649</v>
      </c>
      <c r="AT43">
        <f t="shared" si="26"/>
        <v>2.228963965713556</v>
      </c>
      <c r="AU43">
        <f t="shared" si="23"/>
        <v>-781.47283382269154</v>
      </c>
      <c r="AW43">
        <v>40</v>
      </c>
      <c r="AX43">
        <f>IF(Z43&gt;0, (R43*SUMPRODUCT(K43:$K$98, X43:$X$98)-K43*$AZ$3)/Z43, 0)</f>
        <v>12386.966178365896</v>
      </c>
    </row>
    <row r="44" spans="5:50" x14ac:dyDescent="0.25">
      <c r="E44">
        <v>2044</v>
      </c>
      <c r="F44" s="5">
        <f>EconomicRates!C84</f>
        <v>3.5571999999999999E-2</v>
      </c>
      <c r="G44" s="5">
        <f>EconomicRates!D84</f>
        <v>7.0000000000000007E-2</v>
      </c>
      <c r="H44" s="5">
        <f t="shared" si="10"/>
        <v>0.12000000000000001</v>
      </c>
      <c r="I44" s="5">
        <f t="shared" si="11"/>
        <v>1.1200000000000001</v>
      </c>
      <c r="J44">
        <f t="shared" si="12"/>
        <v>0.89285714285714279</v>
      </c>
      <c r="K44">
        <f t="shared" si="20"/>
        <v>9.5953555199059081E-3</v>
      </c>
      <c r="L44" s="2">
        <v>41</v>
      </c>
      <c r="M44" s="6">
        <v>0.19491187900000001</v>
      </c>
      <c r="Q44" s="4">
        <f t="shared" si="21"/>
        <v>12.5</v>
      </c>
      <c r="R44">
        <f t="shared" si="0"/>
        <v>2000000</v>
      </c>
      <c r="S44">
        <f t="shared" si="1"/>
        <v>10660.175965502285</v>
      </c>
      <c r="U44">
        <f t="shared" si="13"/>
        <v>0.19491187900000001</v>
      </c>
      <c r="V44">
        <f t="shared" si="14"/>
        <v>0.01</v>
      </c>
      <c r="W44">
        <f t="shared" si="15"/>
        <v>0.17374178848218458</v>
      </c>
      <c r="X44">
        <f t="shared" si="16"/>
        <v>3.3864338453883154E-2</v>
      </c>
      <c r="Y44">
        <f t="shared" si="17"/>
        <v>1.7374178848218458E-3</v>
      </c>
      <c r="Z44">
        <f t="shared" si="18"/>
        <v>0.13814003214347959</v>
      </c>
      <c r="AB44">
        <f t="shared" si="19"/>
        <v>2152.1336576976219</v>
      </c>
      <c r="AC44">
        <f t="shared" si="2"/>
        <v>1472.5970505296341</v>
      </c>
      <c r="AE44">
        <f t="shared" si="3"/>
        <v>0</v>
      </c>
      <c r="AF44">
        <f t="shared" si="24"/>
        <v>0</v>
      </c>
      <c r="AG44">
        <f t="shared" si="24"/>
        <v>-1.7267504017934949</v>
      </c>
      <c r="AH44">
        <f t="shared" si="5"/>
        <v>-67728.676907766305</v>
      </c>
      <c r="AI44">
        <f t="shared" si="25"/>
        <v>-67730.403658168099</v>
      </c>
      <c r="AJ44">
        <f t="shared" si="7"/>
        <v>679.53660716798777</v>
      </c>
      <c r="AK44">
        <f t="shared" si="22"/>
        <v>150.64935603883353</v>
      </c>
      <c r="AL44">
        <f t="shared" si="8"/>
        <v>-66900.217694961277</v>
      </c>
      <c r="AN44">
        <f t="shared" si="26"/>
        <v>0</v>
      </c>
      <c r="AO44">
        <f t="shared" si="26"/>
        <v>0</v>
      </c>
      <c r="AP44">
        <f t="shared" si="26"/>
        <v>-1.6568783999348958E-2</v>
      </c>
      <c r="AQ44">
        <f t="shared" si="26"/>
        <v>-649.88073382285927</v>
      </c>
      <c r="AR44">
        <f t="shared" si="26"/>
        <v>-649.8973026068586</v>
      </c>
      <c r="AS44">
        <f t="shared" si="26"/>
        <v>6.5203953345674845</v>
      </c>
      <c r="AT44">
        <f t="shared" si="26"/>
        <v>1.4455341300374918</v>
      </c>
      <c r="AU44">
        <f t="shared" si="23"/>
        <v>-641.93137314225362</v>
      </c>
      <c r="AW44">
        <v>41</v>
      </c>
      <c r="AX44">
        <f>IF(Z44&gt;0, (R44*SUMPRODUCT(K44:$K$98, X44:$X$98)-K44*$AZ$3)/Z44, 0)</f>
        <v>10660.175965502285</v>
      </c>
    </row>
    <row r="45" spans="5:50" x14ac:dyDescent="0.25">
      <c r="E45">
        <v>2045</v>
      </c>
      <c r="F45" s="5">
        <f>EconomicRates!C85</f>
        <v>3.5571999999999999E-2</v>
      </c>
      <c r="G45" s="5">
        <f>EconomicRates!D85</f>
        <v>7.0000000000000007E-2</v>
      </c>
      <c r="H45" s="5">
        <f t="shared" si="10"/>
        <v>0.12000000000000001</v>
      </c>
      <c r="I45" s="5">
        <f t="shared" si="11"/>
        <v>1.1200000000000001</v>
      </c>
      <c r="J45">
        <f t="shared" si="12"/>
        <v>0.89285714285714279</v>
      </c>
      <c r="K45">
        <f t="shared" si="20"/>
        <v>8.5672817142017025E-3</v>
      </c>
      <c r="L45" s="2">
        <v>42</v>
      </c>
      <c r="M45" s="6">
        <v>0.21714087100000001</v>
      </c>
      <c r="Q45" s="4">
        <f t="shared" si="21"/>
        <v>12.5</v>
      </c>
      <c r="R45">
        <f t="shared" si="0"/>
        <v>2000000</v>
      </c>
      <c r="S45">
        <f t="shared" si="1"/>
        <v>8649.8332559262817</v>
      </c>
      <c r="U45">
        <f t="shared" si="13"/>
        <v>0.21714087100000001</v>
      </c>
      <c r="V45">
        <f t="shared" si="14"/>
        <v>0.01</v>
      </c>
      <c r="W45">
        <f t="shared" si="15"/>
        <v>0.13814003214347959</v>
      </c>
      <c r="X45">
        <f t="shared" si="16"/>
        <v>2.9995846899603155E-2</v>
      </c>
      <c r="Y45">
        <f t="shared" si="17"/>
        <v>1.381400321434796E-3</v>
      </c>
      <c r="Z45">
        <f t="shared" si="18"/>
        <v>0.10676278492244162</v>
      </c>
      <c r="AB45">
        <f t="shared" si="19"/>
        <v>1472.5970505296341</v>
      </c>
      <c r="AC45">
        <f t="shared" si="2"/>
        <v>923.4802875174405</v>
      </c>
      <c r="AE45">
        <f t="shared" si="3"/>
        <v>0</v>
      </c>
      <c r="AF45">
        <f t="shared" si="24"/>
        <v>0</v>
      </c>
      <c r="AG45">
        <f t="shared" si="24"/>
        <v>-1.3345348115305202</v>
      </c>
      <c r="AH45">
        <f t="shared" si="5"/>
        <v>-59991.69379920631</v>
      </c>
      <c r="AI45">
        <f t="shared" si="25"/>
        <v>-59993.028334017843</v>
      </c>
      <c r="AJ45">
        <f t="shared" si="7"/>
        <v>549.11676301219359</v>
      </c>
      <c r="AK45">
        <f t="shared" si="22"/>
        <v>103.08179353707439</v>
      </c>
      <c r="AL45">
        <f t="shared" si="8"/>
        <v>-59340.829777468578</v>
      </c>
      <c r="AN45">
        <f t="shared" si="26"/>
        <v>0</v>
      </c>
      <c r="AO45">
        <f t="shared" si="26"/>
        <v>0</v>
      </c>
      <c r="AP45">
        <f t="shared" si="26"/>
        <v>-1.143333568779104E-2</v>
      </c>
      <c r="AQ45">
        <f t="shared" si="26"/>
        <v>-513.96574128992791</v>
      </c>
      <c r="AR45">
        <f t="shared" si="26"/>
        <v>-513.9771746256157</v>
      </c>
      <c r="AS45">
        <f t="shared" si="26"/>
        <v>4.704438002715996</v>
      </c>
      <c r="AT45">
        <f t="shared" si="26"/>
        <v>0.88313076483729269</v>
      </c>
      <c r="AU45">
        <f t="shared" si="23"/>
        <v>-508.38960585806245</v>
      </c>
      <c r="AW45">
        <v>42</v>
      </c>
      <c r="AX45">
        <f>IF(Z45&gt;0, (R45*SUMPRODUCT(K45:$K$98, X45:$X$98)-K45*$AZ$3)/Z45, 0)</f>
        <v>8649.8332559262817</v>
      </c>
    </row>
    <row r="46" spans="5:50" x14ac:dyDescent="0.25">
      <c r="E46">
        <v>2046</v>
      </c>
      <c r="F46" s="5">
        <f>EconomicRates!C86</f>
        <v>3.5571999999999999E-2</v>
      </c>
      <c r="G46" s="5">
        <f>EconomicRates!D86</f>
        <v>7.0000000000000007E-2</v>
      </c>
      <c r="H46" s="5">
        <f t="shared" si="10"/>
        <v>0.12000000000000001</v>
      </c>
      <c r="I46" s="5">
        <f t="shared" si="11"/>
        <v>1.1200000000000001</v>
      </c>
      <c r="J46">
        <f t="shared" si="12"/>
        <v>0.89285714285714279</v>
      </c>
      <c r="K46">
        <f t="shared" si="20"/>
        <v>7.6493586733943769E-3</v>
      </c>
      <c r="L46" s="2">
        <v>43</v>
      </c>
      <c r="M46" s="6">
        <v>0.240684854</v>
      </c>
      <c r="Q46" s="4">
        <f t="shared" si="21"/>
        <v>12.5</v>
      </c>
      <c r="R46">
        <f t="shared" si="0"/>
        <v>2000000</v>
      </c>
      <c r="S46">
        <f t="shared" si="1"/>
        <v>6243.6099645751419</v>
      </c>
      <c r="U46">
        <f t="shared" si="13"/>
        <v>0.240684854</v>
      </c>
      <c r="V46">
        <f t="shared" si="14"/>
        <v>0.01</v>
      </c>
      <c r="W46">
        <f t="shared" si="15"/>
        <v>0.10676278492244162</v>
      </c>
      <c r="X46">
        <f t="shared" si="16"/>
        <v>2.5696185301691262E-2</v>
      </c>
      <c r="Y46">
        <f t="shared" si="17"/>
        <v>1.0676278492244163E-3</v>
      </c>
      <c r="Z46">
        <f t="shared" si="18"/>
        <v>7.9998971771525942E-2</v>
      </c>
      <c r="AB46">
        <f t="shared" si="19"/>
        <v>923.4802875174405</v>
      </c>
      <c r="AC46">
        <f t="shared" si="2"/>
        <v>499.48237730846489</v>
      </c>
      <c r="AE46">
        <f t="shared" si="3"/>
        <v>0</v>
      </c>
      <c r="AF46">
        <f t="shared" si="24"/>
        <v>0</v>
      </c>
      <c r="AG46">
        <f t="shared" si="24"/>
        <v>-0.99998714714407433</v>
      </c>
      <c r="AH46">
        <f t="shared" si="5"/>
        <v>-51392.370603382522</v>
      </c>
      <c r="AI46">
        <f t="shared" si="25"/>
        <v>-51393.370590529667</v>
      </c>
      <c r="AJ46">
        <f t="shared" si="7"/>
        <v>423.99791020897561</v>
      </c>
      <c r="AK46">
        <f t="shared" si="22"/>
        <v>64.643620126220839</v>
      </c>
      <c r="AL46">
        <f t="shared" si="8"/>
        <v>-50904.72906019447</v>
      </c>
      <c r="AN46">
        <f t="shared" si="26"/>
        <v>0</v>
      </c>
      <c r="AO46">
        <f t="shared" si="26"/>
        <v>0</v>
      </c>
      <c r="AP46">
        <f t="shared" si="26"/>
        <v>-7.6492603572894243E-3</v>
      </c>
      <c r="AQ46">
        <f t="shared" si="26"/>
        <v>-393.1186758212823</v>
      </c>
      <c r="AR46">
        <f t="shared" si="26"/>
        <v>-393.12632508163961</v>
      </c>
      <c r="AS46">
        <f t="shared" si="26"/>
        <v>3.243312091958118</v>
      </c>
      <c r="AT46">
        <f t="shared" si="26"/>
        <v>0.49448223629211868</v>
      </c>
      <c r="AU46">
        <f t="shared" si="23"/>
        <v>-389.38853075338938</v>
      </c>
      <c r="AW46">
        <v>43</v>
      </c>
      <c r="AX46">
        <f>IF(Z46&gt;0, (R46*SUMPRODUCT(K46:$K$98, X46:$X$98)-K46*$AZ$3)/Z46, 0)</f>
        <v>6243.6099645751419</v>
      </c>
    </row>
    <row r="47" spans="5:50" x14ac:dyDescent="0.25">
      <c r="E47">
        <v>2047</v>
      </c>
      <c r="F47" s="5">
        <f>EconomicRates!C87</f>
        <v>3.5571999999999999E-2</v>
      </c>
      <c r="G47" s="5">
        <f>EconomicRates!D87</f>
        <v>7.0000000000000007E-2</v>
      </c>
      <c r="H47" s="5">
        <f t="shared" si="10"/>
        <v>0.12000000000000001</v>
      </c>
      <c r="I47" s="5">
        <f t="shared" si="11"/>
        <v>1.1200000000000001</v>
      </c>
      <c r="J47">
        <f t="shared" si="12"/>
        <v>0.89285714285714279</v>
      </c>
      <c r="K47">
        <f t="shared" si="20"/>
        <v>6.8297845298164071E-3</v>
      </c>
      <c r="L47" s="2">
        <v>44</v>
      </c>
      <c r="M47" s="6">
        <v>0.26560892699999999</v>
      </c>
      <c r="Q47" s="4">
        <f t="shared" si="21"/>
        <v>12.5</v>
      </c>
      <c r="R47">
        <f t="shared" si="0"/>
        <v>2000000</v>
      </c>
      <c r="S47">
        <f t="shared" si="1"/>
        <v>3221.5768631677442</v>
      </c>
      <c r="U47">
        <f t="shared" si="13"/>
        <v>0.26560892699999999</v>
      </c>
      <c r="V47">
        <f t="shared" si="14"/>
        <v>0.01</v>
      </c>
      <c r="W47">
        <f t="shared" si="15"/>
        <v>7.9998971771525942E-2</v>
      </c>
      <c r="X47">
        <f t="shared" si="16"/>
        <v>2.1248441053338295E-2</v>
      </c>
      <c r="Y47">
        <f t="shared" si="17"/>
        <v>7.9998971771525948E-4</v>
      </c>
      <c r="Z47">
        <f t="shared" si="18"/>
        <v>5.7950541000472387E-2</v>
      </c>
      <c r="AB47">
        <f t="shared" si="19"/>
        <v>499.48237730846489</v>
      </c>
      <c r="AC47">
        <f t="shared" si="2"/>
        <v>186.69212209517559</v>
      </c>
      <c r="AE47">
        <f t="shared" si="3"/>
        <v>0</v>
      </c>
      <c r="AF47">
        <f t="shared" si="24"/>
        <v>0</v>
      </c>
      <c r="AG47">
        <f t="shared" si="24"/>
        <v>-0.7243817625059048</v>
      </c>
      <c r="AH47">
        <f t="shared" si="5"/>
        <v>-42496.882106676589</v>
      </c>
      <c r="AI47">
        <f t="shared" si="25"/>
        <v>-42497.606488439094</v>
      </c>
      <c r="AJ47">
        <f t="shared" si="7"/>
        <v>312.7902552132893</v>
      </c>
      <c r="AK47">
        <f t="shared" si="22"/>
        <v>34.963766411592545</v>
      </c>
      <c r="AL47">
        <f t="shared" si="8"/>
        <v>-42149.852466814213</v>
      </c>
      <c r="AN47">
        <f t="shared" si="26"/>
        <v>0</v>
      </c>
      <c r="AO47">
        <f t="shared" si="26"/>
        <v>0</v>
      </c>
      <c r="AP47">
        <f t="shared" si="26"/>
        <v>-4.9473713552439713E-3</v>
      </c>
      <c r="AQ47">
        <f t="shared" si="26"/>
        <v>-290.24454797761143</v>
      </c>
      <c r="AR47">
        <f t="shared" si="26"/>
        <v>-290.24949534896672</v>
      </c>
      <c r="AS47">
        <f t="shared" si="26"/>
        <v>2.1362900461330492</v>
      </c>
      <c r="AT47">
        <f t="shared" si="26"/>
        <v>0.23879499094200926</v>
      </c>
      <c r="AU47">
        <f t="shared" si="23"/>
        <v>-287.87441031189161</v>
      </c>
      <c r="AW47">
        <v>44</v>
      </c>
      <c r="AX47">
        <f>IF(Z47&gt;0, (R47*SUMPRODUCT(K47:$K$98, X47:$X$98)-K47*$AZ$3)/Z47, 0)</f>
        <v>3221.5768631677442</v>
      </c>
    </row>
    <row r="48" spans="5:50" x14ac:dyDescent="0.25">
      <c r="E48">
        <v>2048</v>
      </c>
      <c r="F48" s="5">
        <f>EconomicRates!C88</f>
        <v>3.5571999999999999E-2</v>
      </c>
      <c r="G48" s="5">
        <f>EconomicRates!D88</f>
        <v>7.0000000000000007E-2</v>
      </c>
      <c r="H48" s="5">
        <f t="shared" si="10"/>
        <v>0.12000000000000001</v>
      </c>
      <c r="I48" s="5">
        <f t="shared" si="11"/>
        <v>1.1200000000000001</v>
      </c>
      <c r="J48">
        <f t="shared" si="12"/>
        <v>0.89285714285714279</v>
      </c>
      <c r="K48">
        <f t="shared" si="20"/>
        <v>6.0980219016217915E-3</v>
      </c>
      <c r="L48" s="2">
        <v>45</v>
      </c>
      <c r="M48" s="6">
        <v>0.29099302900000001</v>
      </c>
      <c r="Q48" s="4">
        <f t="shared" si="21"/>
        <v>12.5</v>
      </c>
      <c r="R48">
        <f t="shared" si="0"/>
        <v>2000000</v>
      </c>
      <c r="S48">
        <f t="shared" si="1"/>
        <v>-785.7893175818225</v>
      </c>
      <c r="U48">
        <f t="shared" si="13"/>
        <v>0.29099302900000001</v>
      </c>
      <c r="V48">
        <f t="shared" si="14"/>
        <v>0.01</v>
      </c>
      <c r="W48">
        <f t="shared" si="15"/>
        <v>5.7950541000472387E-2</v>
      </c>
      <c r="X48">
        <f t="shared" si="16"/>
        <v>1.686320345791615E-2</v>
      </c>
      <c r="Y48">
        <f t="shared" si="17"/>
        <v>5.7950541000472387E-4</v>
      </c>
      <c r="Z48">
        <f t="shared" si="18"/>
        <v>4.0507832132551512E-2</v>
      </c>
      <c r="AB48">
        <f t="shared" si="19"/>
        <v>186.69212209517559</v>
      </c>
      <c r="AC48">
        <f t="shared" si="2"/>
        <v>-31.830621768156675</v>
      </c>
      <c r="AE48">
        <f t="shared" si="3"/>
        <v>0</v>
      </c>
      <c r="AF48">
        <f t="shared" si="24"/>
        <v>0</v>
      </c>
      <c r="AG48">
        <f t="shared" si="24"/>
        <v>-0.50634790165689392</v>
      </c>
      <c r="AH48">
        <f t="shared" si="5"/>
        <v>-33726.406915832296</v>
      </c>
      <c r="AI48">
        <f t="shared" si="25"/>
        <v>-33726.91326373395</v>
      </c>
      <c r="AJ48">
        <f t="shared" si="7"/>
        <v>218.52274386333227</v>
      </c>
      <c r="AK48">
        <f t="shared" si="22"/>
        <v>13.068448546662292</v>
      </c>
      <c r="AL48">
        <f t="shared" si="8"/>
        <v>-33495.322071323957</v>
      </c>
      <c r="AN48">
        <f t="shared" si="26"/>
        <v>0</v>
      </c>
      <c r="AO48">
        <f t="shared" si="26"/>
        <v>0</v>
      </c>
      <c r="AP48">
        <f t="shared" si="26"/>
        <v>-3.0877205941439762E-3</v>
      </c>
      <c r="AQ48">
        <f t="shared" si="26"/>
        <v>-205.66436803575399</v>
      </c>
      <c r="AR48">
        <f t="shared" si="26"/>
        <v>-205.66745575634812</v>
      </c>
      <c r="AS48">
        <f t="shared" si="26"/>
        <v>1.332556478081089</v>
      </c>
      <c r="AT48">
        <f t="shared" si="26"/>
        <v>7.969168545776413E-2</v>
      </c>
      <c r="AU48">
        <f t="shared" si="23"/>
        <v>-204.25520759280928</v>
      </c>
      <c r="AW48">
        <v>45</v>
      </c>
      <c r="AX48">
        <f>IF(Z48&gt;0, (R48*SUMPRODUCT(K48:$K$98, X48:$X$98)-K48*$AZ$3)/Z48, 0)</f>
        <v>-785.7893175818225</v>
      </c>
    </row>
    <row r="49" spans="5:50" x14ac:dyDescent="0.25">
      <c r="E49">
        <v>2049</v>
      </c>
      <c r="F49" s="5">
        <f>EconomicRates!C89</f>
        <v>3.5571999999999999E-2</v>
      </c>
      <c r="G49" s="5">
        <f>EconomicRates!D89</f>
        <v>7.0000000000000007E-2</v>
      </c>
      <c r="H49" s="5">
        <f t="shared" si="10"/>
        <v>0.12000000000000001</v>
      </c>
      <c r="I49" s="5">
        <f t="shared" si="11"/>
        <v>1.1200000000000001</v>
      </c>
      <c r="J49">
        <f t="shared" si="12"/>
        <v>0.89285714285714279</v>
      </c>
      <c r="K49">
        <f t="shared" si="20"/>
        <v>5.4446624121623132E-3</v>
      </c>
      <c r="L49" s="2">
        <v>46</v>
      </c>
      <c r="M49" s="6">
        <v>0.31752069599999999</v>
      </c>
      <c r="Q49" s="4">
        <f t="shared" si="21"/>
        <v>12.5</v>
      </c>
      <c r="R49">
        <f t="shared" si="0"/>
        <v>2000000</v>
      </c>
      <c r="S49">
        <f t="shared" si="1"/>
        <v>-6367.5970131348922</v>
      </c>
      <c r="U49">
        <f t="shared" si="13"/>
        <v>0.31752069599999999</v>
      </c>
      <c r="V49">
        <f t="shared" si="14"/>
        <v>0.01</v>
      </c>
      <c r="W49">
        <f t="shared" si="15"/>
        <v>4.0507832132551512E-2</v>
      </c>
      <c r="X49">
        <f t="shared" si="16"/>
        <v>1.286207505217892E-2</v>
      </c>
      <c r="Y49">
        <f t="shared" si="17"/>
        <v>4.0507832132551515E-4</v>
      </c>
      <c r="Z49">
        <f t="shared" si="18"/>
        <v>2.7240678759047076E-2</v>
      </c>
      <c r="AB49">
        <f t="shared" si="19"/>
        <v>-31.830621768156675</v>
      </c>
      <c r="AC49">
        <f t="shared" si="2"/>
        <v>-173.45766470187527</v>
      </c>
      <c r="AE49">
        <f t="shared" si="3"/>
        <v>0</v>
      </c>
      <c r="AF49">
        <f t="shared" si="24"/>
        <v>0</v>
      </c>
      <c r="AG49">
        <f t="shared" si="24"/>
        <v>-0.34050848448808846</v>
      </c>
      <c r="AH49">
        <f t="shared" si="5"/>
        <v>-25724.150104357839</v>
      </c>
      <c r="AI49">
        <f t="shared" si="25"/>
        <v>-25724.490612842328</v>
      </c>
      <c r="AJ49">
        <f t="shared" si="7"/>
        <v>141.6270429337186</v>
      </c>
      <c r="AK49">
        <f t="shared" si="22"/>
        <v>-2.2281435237709672</v>
      </c>
      <c r="AL49">
        <f t="shared" si="8"/>
        <v>-25585.091713432379</v>
      </c>
      <c r="AN49">
        <f t="shared" si="26"/>
        <v>0</v>
      </c>
      <c r="AO49">
        <f t="shared" si="26"/>
        <v>0</v>
      </c>
      <c r="AP49">
        <f t="shared" si="26"/>
        <v>-1.8539537465146493E-3</v>
      </c>
      <c r="AQ49">
        <f t="shared" si="26"/>
        <v>-140.05931315801837</v>
      </c>
      <c r="AR49">
        <f t="shared" si="26"/>
        <v>-140.06116711176489</v>
      </c>
      <c r="AS49">
        <f t="shared" si="26"/>
        <v>0.77111143720691577</v>
      </c>
      <c r="AT49">
        <f t="shared" si="26"/>
        <v>-1.2131489292778672E-2</v>
      </c>
      <c r="AU49">
        <f t="shared" si="23"/>
        <v>-139.30218716385076</v>
      </c>
      <c r="AW49">
        <v>46</v>
      </c>
      <c r="AX49">
        <f>IF(Z49&gt;0, (R49*SUMPRODUCT(K49:$K$98, X49:$X$98)-K49*$AZ$3)/Z49, 0)</f>
        <v>-6367.5970131348922</v>
      </c>
    </row>
    <row r="50" spans="5:50" x14ac:dyDescent="0.25">
      <c r="E50">
        <v>2050</v>
      </c>
      <c r="F50" s="5">
        <f>EconomicRates!C90</f>
        <v>3.5571999999999999E-2</v>
      </c>
      <c r="G50" s="5">
        <f>EconomicRates!D90</f>
        <v>7.0000000000000007E-2</v>
      </c>
      <c r="H50" s="5">
        <f t="shared" si="10"/>
        <v>0.12000000000000001</v>
      </c>
      <c r="I50" s="5">
        <f t="shared" si="11"/>
        <v>1.1200000000000001</v>
      </c>
      <c r="J50">
        <f t="shared" si="12"/>
        <v>0.89285714285714279</v>
      </c>
      <c r="K50">
        <f t="shared" si="20"/>
        <v>4.8613057251449222E-3</v>
      </c>
      <c r="L50" s="2">
        <v>47</v>
      </c>
      <c r="M50" s="6">
        <v>0.344227385</v>
      </c>
      <c r="Q50" s="4">
        <f t="shared" si="21"/>
        <v>12.5</v>
      </c>
      <c r="R50">
        <f t="shared" si="0"/>
        <v>2000000</v>
      </c>
      <c r="S50">
        <f t="shared" si="1"/>
        <v>-14572.034055991555</v>
      </c>
      <c r="U50">
        <f t="shared" si="13"/>
        <v>0.344227385</v>
      </c>
      <c r="V50">
        <f t="shared" si="14"/>
        <v>0.01</v>
      </c>
      <c r="W50">
        <f t="shared" si="15"/>
        <v>2.7240678759047076E-2</v>
      </c>
      <c r="X50">
        <f t="shared" si="16"/>
        <v>9.3769876148518203E-3</v>
      </c>
      <c r="Y50">
        <f t="shared" si="17"/>
        <v>2.7240678759047075E-4</v>
      </c>
      <c r="Z50">
        <f t="shared" si="18"/>
        <v>1.7591284356604783E-2</v>
      </c>
      <c r="AB50">
        <f t="shared" si="19"/>
        <v>-173.45766470187527</v>
      </c>
      <c r="AC50">
        <f t="shared" si="2"/>
        <v>-256.34079473307639</v>
      </c>
      <c r="AE50">
        <f t="shared" si="3"/>
        <v>0</v>
      </c>
      <c r="AF50">
        <f t="shared" si="24"/>
        <v>0</v>
      </c>
      <c r="AG50">
        <f t="shared" si="24"/>
        <v>-0.21989105445755977</v>
      </c>
      <c r="AH50">
        <f t="shared" si="5"/>
        <v>-18753.975229703639</v>
      </c>
      <c r="AI50">
        <f t="shared" si="25"/>
        <v>-18754.195120758097</v>
      </c>
      <c r="AJ50">
        <f t="shared" si="7"/>
        <v>82.883130031201119</v>
      </c>
      <c r="AK50">
        <f t="shared" si="22"/>
        <v>-12.14203652913127</v>
      </c>
      <c r="AL50">
        <f t="shared" si="8"/>
        <v>-18683.454027256026</v>
      </c>
      <c r="AN50">
        <f t="shared" si="26"/>
        <v>0</v>
      </c>
      <c r="AO50">
        <f t="shared" si="26"/>
        <v>0</v>
      </c>
      <c r="AP50">
        <f t="shared" si="26"/>
        <v>-1.0689576419426893E-3</v>
      </c>
      <c r="AQ50">
        <f t="shared" si="26"/>
        <v>-91.168807153384364</v>
      </c>
      <c r="AR50">
        <f t="shared" si="26"/>
        <v>-91.169876111026298</v>
      </c>
      <c r="AS50">
        <f t="shared" si="26"/>
        <v>0.40292023453860903</v>
      </c>
      <c r="AT50">
        <f t="shared" si="26"/>
        <v>-5.9026151693984619E-2</v>
      </c>
      <c r="AU50">
        <f t="shared" si="23"/>
        <v>-90.82598202818167</v>
      </c>
      <c r="AW50">
        <v>47</v>
      </c>
      <c r="AX50">
        <f>IF(Z50&gt;0, (R50*SUMPRODUCT(K50:$K$98, X50:$X$98)-K50*$AZ$3)/Z50, 0)</f>
        <v>-14572.034055991555</v>
      </c>
    </row>
    <row r="51" spans="5:50" x14ac:dyDescent="0.25">
      <c r="E51">
        <v>2051</v>
      </c>
      <c r="F51" s="5">
        <f>EconomicRates!C91</f>
        <v>3.5571999999999999E-2</v>
      </c>
      <c r="G51" s="5">
        <f>EconomicRates!D91</f>
        <v>7.0000000000000007E-2</v>
      </c>
      <c r="H51" s="5">
        <f t="shared" si="10"/>
        <v>0.12000000000000001</v>
      </c>
      <c r="I51" s="5">
        <f t="shared" si="11"/>
        <v>1.1200000000000001</v>
      </c>
      <c r="J51">
        <f t="shared" si="12"/>
        <v>0.89285714285714279</v>
      </c>
      <c r="K51">
        <f t="shared" si="20"/>
        <v>4.3404515403079663E-3</v>
      </c>
      <c r="L51" s="2">
        <v>48</v>
      </c>
      <c r="M51" s="6">
        <v>0.370496828</v>
      </c>
      <c r="Q51" s="4">
        <f t="shared" si="21"/>
        <v>12.5</v>
      </c>
      <c r="R51">
        <f t="shared" si="0"/>
        <v>2000000</v>
      </c>
      <c r="S51">
        <f t="shared" si="1"/>
        <v>-27203.463315021294</v>
      </c>
      <c r="U51">
        <f t="shared" si="13"/>
        <v>0.370496828</v>
      </c>
      <c r="V51">
        <f t="shared" si="14"/>
        <v>0.01</v>
      </c>
      <c r="W51">
        <f t="shared" si="15"/>
        <v>1.7591284356604783E-2</v>
      </c>
      <c r="X51">
        <f t="shared" si="16"/>
        <v>6.5175150545680929E-3</v>
      </c>
      <c r="Y51">
        <f t="shared" si="17"/>
        <v>1.7591284356604782E-4</v>
      </c>
      <c r="Z51">
        <f t="shared" si="18"/>
        <v>1.0897856458470643E-2</v>
      </c>
      <c r="AB51">
        <f t="shared" si="19"/>
        <v>-256.34079473307639</v>
      </c>
      <c r="AC51">
        <f t="shared" si="2"/>
        <v>-296.45943838037402</v>
      </c>
      <c r="AE51">
        <f t="shared" si="3"/>
        <v>0</v>
      </c>
      <c r="AF51">
        <f t="shared" si="24"/>
        <v>0</v>
      </c>
      <c r="AG51">
        <f t="shared" si="24"/>
        <v>-0.13622320573088303</v>
      </c>
      <c r="AH51">
        <f t="shared" si="5"/>
        <v>-13035.030109136185</v>
      </c>
      <c r="AI51">
        <f t="shared" si="25"/>
        <v>-13035.166332341916</v>
      </c>
      <c r="AJ51">
        <f t="shared" si="7"/>
        <v>40.118643647297631</v>
      </c>
      <c r="AK51">
        <f t="shared" si="22"/>
        <v>-17.943855631315348</v>
      </c>
      <c r="AL51">
        <f t="shared" si="8"/>
        <v>-13012.991544325934</v>
      </c>
      <c r="AN51">
        <f t="shared" si="26"/>
        <v>0</v>
      </c>
      <c r="AO51">
        <f t="shared" si="26"/>
        <v>0</v>
      </c>
      <c r="AP51">
        <f t="shared" si="26"/>
        <v>-5.9127022314030026E-4</v>
      </c>
      <c r="AQ51">
        <f t="shared" si="26"/>
        <v>-56.577916515160872</v>
      </c>
      <c r="AR51">
        <f t="shared" si="26"/>
        <v>-56.578507785384012</v>
      </c>
      <c r="AS51">
        <f t="shared" si="26"/>
        <v>0.17413302861397942</v>
      </c>
      <c r="AT51">
        <f t="shared" si="26"/>
        <v>-7.7884435814006475E-2</v>
      </c>
      <c r="AU51">
        <f t="shared" si="23"/>
        <v>-56.482259192584046</v>
      </c>
      <c r="AW51">
        <v>48</v>
      </c>
      <c r="AX51">
        <f>IF(Z51&gt;0, (R51*SUMPRODUCT(K51:$K$98, X51:$X$98)-K51*$AZ$3)/Z51, 0)</f>
        <v>-27203.463315021294</v>
      </c>
    </row>
    <row r="52" spans="5:50" x14ac:dyDescent="0.25">
      <c r="E52">
        <v>2052</v>
      </c>
      <c r="F52" s="5">
        <f>EconomicRates!C92</f>
        <v>3.5571999999999999E-2</v>
      </c>
      <c r="G52" s="5">
        <f>EconomicRates!D92</f>
        <v>7.0000000000000007E-2</v>
      </c>
      <c r="H52" s="5">
        <f t="shared" si="10"/>
        <v>0.12000000000000001</v>
      </c>
      <c r="I52" s="5">
        <f t="shared" si="11"/>
        <v>1.1200000000000001</v>
      </c>
      <c r="J52">
        <f t="shared" si="12"/>
        <v>0.89285714285714279</v>
      </c>
      <c r="K52">
        <f t="shared" si="20"/>
        <v>3.8754031609892553E-3</v>
      </c>
      <c r="L52" s="2">
        <v>49</v>
      </c>
      <c r="M52" s="6">
        <v>0.397394472</v>
      </c>
      <c r="Q52" s="4">
        <f t="shared" si="21"/>
        <v>12.5</v>
      </c>
      <c r="R52">
        <f t="shared" si="0"/>
        <v>2000000</v>
      </c>
      <c r="S52">
        <f t="shared" si="1"/>
        <v>-47607.721226852984</v>
      </c>
      <c r="U52">
        <f t="shared" si="13"/>
        <v>0.397394472</v>
      </c>
      <c r="V52">
        <f t="shared" si="14"/>
        <v>0.01</v>
      </c>
      <c r="W52">
        <f t="shared" si="15"/>
        <v>1.0897856458470643E-2</v>
      </c>
      <c r="X52">
        <f t="shared" si="16"/>
        <v>4.330747913245731E-3</v>
      </c>
      <c r="Y52">
        <f t="shared" si="17"/>
        <v>1.0897856458470643E-4</v>
      </c>
      <c r="Z52">
        <f t="shared" si="18"/>
        <v>6.4581299806402053E-3</v>
      </c>
      <c r="AB52">
        <f t="shared" si="19"/>
        <v>-296.45943838037402</v>
      </c>
      <c r="AC52">
        <f t="shared" si="2"/>
        <v>-307.45685176510034</v>
      </c>
      <c r="AE52">
        <f t="shared" si="3"/>
        <v>0</v>
      </c>
      <c r="AF52">
        <f t="shared" si="24"/>
        <v>0</v>
      </c>
      <c r="AG52">
        <f t="shared" si="24"/>
        <v>-8.072662475800256E-2</v>
      </c>
      <c r="AH52">
        <f t="shared" si="5"/>
        <v>-8661.4958264914621</v>
      </c>
      <c r="AI52">
        <f t="shared" si="25"/>
        <v>-8661.5765531162197</v>
      </c>
      <c r="AJ52">
        <f t="shared" si="7"/>
        <v>10.997413384726315</v>
      </c>
      <c r="AK52">
        <f t="shared" si="22"/>
        <v>-20.752160686626183</v>
      </c>
      <c r="AL52">
        <f t="shared" si="8"/>
        <v>-8671.33130041812</v>
      </c>
      <c r="AN52">
        <f t="shared" si="26"/>
        <v>0</v>
      </c>
      <c r="AO52">
        <f t="shared" si="26"/>
        <v>0</v>
      </c>
      <c r="AP52">
        <f t="shared" si="26"/>
        <v>-3.1284821676315659E-4</v>
      </c>
      <c r="AQ52">
        <f t="shared" si="26"/>
        <v>-33.566788304880255</v>
      </c>
      <c r="AR52">
        <f t="shared" si="26"/>
        <v>-33.567101153097013</v>
      </c>
      <c r="AS52">
        <f t="shared" si="26"/>
        <v>4.2619410593873905E-2</v>
      </c>
      <c r="AT52">
        <f t="shared" si="26"/>
        <v>-8.0422989122308067E-2</v>
      </c>
      <c r="AU52">
        <f t="shared" si="23"/>
        <v>-33.604904731625453</v>
      </c>
      <c r="AW52">
        <v>49</v>
      </c>
      <c r="AX52">
        <f>IF(Z52&gt;0, (R52*SUMPRODUCT(K52:$K$98, X52:$X$98)-K52*$AZ$3)/Z52, 0)</f>
        <v>-47607.721226852984</v>
      </c>
    </row>
    <row r="53" spans="5:50" x14ac:dyDescent="0.25">
      <c r="E53">
        <v>2053</v>
      </c>
      <c r="F53" s="5">
        <f>EconomicRates!C93</f>
        <v>3.5571999999999999E-2</v>
      </c>
      <c r="G53" s="5">
        <f>EconomicRates!D93</f>
        <v>7.0000000000000007E-2</v>
      </c>
      <c r="H53" s="5">
        <f t="shared" si="10"/>
        <v>0.12000000000000001</v>
      </c>
      <c r="I53" s="5">
        <f t="shared" si="11"/>
        <v>1.1200000000000001</v>
      </c>
      <c r="J53">
        <f t="shared" si="12"/>
        <v>0.89285714285714279</v>
      </c>
      <c r="K53">
        <f t="shared" si="20"/>
        <v>3.4601813937404063E-3</v>
      </c>
      <c r="L53" s="2">
        <v>50</v>
      </c>
      <c r="M53" s="6">
        <v>0.424762996</v>
      </c>
      <c r="Q53" s="4">
        <f t="shared" si="21"/>
        <v>12.5</v>
      </c>
      <c r="R53">
        <f t="shared" si="0"/>
        <v>2000000</v>
      </c>
      <c r="S53">
        <f t="shared" si="1"/>
        <v>-82272.873640947437</v>
      </c>
      <c r="U53">
        <f t="shared" si="13"/>
        <v>0.424762996</v>
      </c>
      <c r="V53">
        <f t="shared" si="14"/>
        <v>0.01</v>
      </c>
      <c r="W53">
        <f t="shared" si="15"/>
        <v>6.4581299806402053E-3</v>
      </c>
      <c r="X53">
        <f t="shared" si="16"/>
        <v>2.7431746391341555E-3</v>
      </c>
      <c r="Y53">
        <f t="shared" si="17"/>
        <v>6.4581299806402059E-5</v>
      </c>
      <c r="Z53">
        <f t="shared" si="18"/>
        <v>3.6503740416996477E-3</v>
      </c>
      <c r="AB53">
        <f t="shared" si="19"/>
        <v>-307.45685176510034</v>
      </c>
      <c r="AC53">
        <f t="shared" si="2"/>
        <v>-300.32676227494971</v>
      </c>
      <c r="AE53">
        <f t="shared" si="3"/>
        <v>0</v>
      </c>
      <c r="AF53">
        <f t="shared" si="24"/>
        <v>0</v>
      </c>
      <c r="AG53">
        <f t="shared" si="24"/>
        <v>-4.5629675521245597E-2</v>
      </c>
      <c r="AH53">
        <f t="shared" si="5"/>
        <v>-5486.3492782683106</v>
      </c>
      <c r="AI53">
        <f t="shared" si="25"/>
        <v>-5486.3949079438316</v>
      </c>
      <c r="AJ53">
        <f t="shared" si="7"/>
        <v>-7.130089490150624</v>
      </c>
      <c r="AK53">
        <f t="shared" si="22"/>
        <v>-21.521979623557026</v>
      </c>
      <c r="AL53">
        <f t="shared" si="8"/>
        <v>-5515.0469770575392</v>
      </c>
      <c r="AN53">
        <f t="shared" si="26"/>
        <v>0</v>
      </c>
      <c r="AO53">
        <f t="shared" si="26"/>
        <v>0</v>
      </c>
      <c r="AP53">
        <f t="shared" si="26"/>
        <v>-1.5788695424102608E-4</v>
      </c>
      <c r="AQ53">
        <f t="shared" si="26"/>
        <v>-18.983763692225114</v>
      </c>
      <c r="AR53">
        <f t="shared" si="26"/>
        <v>-18.983921579179356</v>
      </c>
      <c r="AS53">
        <f t="shared" si="26"/>
        <v>-2.4671402989523208E-2</v>
      </c>
      <c r="AT53">
        <f t="shared" si="26"/>
        <v>-7.4469953449892171E-2</v>
      </c>
      <c r="AU53">
        <f t="shared" si="23"/>
        <v>-19.08306293561877</v>
      </c>
      <c r="AW53">
        <v>50</v>
      </c>
      <c r="AX53">
        <f>IF(Z53&gt;0, (R53*SUMPRODUCT(K53:$K$98, X53:$X$98)-K53*$AZ$3)/Z53, 0)</f>
        <v>-82272.873640947437</v>
      </c>
    </row>
    <row r="54" spans="5:50" x14ac:dyDescent="0.25">
      <c r="E54">
        <v>2054</v>
      </c>
      <c r="F54" s="5">
        <f>EconomicRates!C94</f>
        <v>3.5571999999999999E-2</v>
      </c>
      <c r="G54" s="5">
        <f>EconomicRates!D94</f>
        <v>7.0000000000000007E-2</v>
      </c>
      <c r="H54" s="5">
        <f t="shared" si="10"/>
        <v>0.12000000000000001</v>
      </c>
      <c r="I54" s="5">
        <f t="shared" si="11"/>
        <v>1.1200000000000001</v>
      </c>
      <c r="J54">
        <f t="shared" si="12"/>
        <v>0.89285714285714279</v>
      </c>
      <c r="K54">
        <f t="shared" si="20"/>
        <v>3.0894476729825052E-3</v>
      </c>
      <c r="L54" s="2">
        <v>51</v>
      </c>
      <c r="M54" s="6">
        <v>0.45242554800000001</v>
      </c>
      <c r="Q54" s="4">
        <f t="shared" si="21"/>
        <v>12.5</v>
      </c>
      <c r="R54">
        <f t="shared" si="0"/>
        <v>2000000</v>
      </c>
      <c r="S54">
        <f t="shared" si="1"/>
        <v>-144201.76908596625</v>
      </c>
      <c r="U54">
        <f t="shared" si="13"/>
        <v>0.45242554800000001</v>
      </c>
      <c r="V54">
        <f t="shared" si="14"/>
        <v>0.01</v>
      </c>
      <c r="W54">
        <f t="shared" si="15"/>
        <v>3.6503740416996477E-3</v>
      </c>
      <c r="X54">
        <f t="shared" si="16"/>
        <v>1.651522476220938E-3</v>
      </c>
      <c r="Y54">
        <f t="shared" si="17"/>
        <v>3.6503740416996478E-5</v>
      </c>
      <c r="Z54">
        <f t="shared" si="18"/>
        <v>1.9623478250617131E-3</v>
      </c>
      <c r="AB54">
        <f t="shared" si="19"/>
        <v>-300.32676227494971</v>
      </c>
      <c r="AC54">
        <f t="shared" si="2"/>
        <v>-282.97402793589725</v>
      </c>
      <c r="AE54">
        <f t="shared" si="3"/>
        <v>0</v>
      </c>
      <c r="AF54">
        <f t="shared" si="24"/>
        <v>0</v>
      </c>
      <c r="AG54">
        <f t="shared" si="24"/>
        <v>-2.4529347813271415E-2</v>
      </c>
      <c r="AH54">
        <f t="shared" si="5"/>
        <v>-3303.0449524418759</v>
      </c>
      <c r="AI54">
        <f t="shared" si="25"/>
        <v>-3303.0694817896892</v>
      </c>
      <c r="AJ54">
        <f t="shared" si="7"/>
        <v>-17.352734339052461</v>
      </c>
      <c r="AK54">
        <f t="shared" si="22"/>
        <v>-21.022873359246482</v>
      </c>
      <c r="AL54">
        <f t="shared" si="8"/>
        <v>-3341.4450894879883</v>
      </c>
      <c r="AN54">
        <f t="shared" si="26"/>
        <v>0</v>
      </c>
      <c r="AO54">
        <f t="shared" si="26"/>
        <v>0</v>
      </c>
      <c r="AP54">
        <f t="shared" si="26"/>
        <v>-7.5782136521489874E-5</v>
      </c>
      <c r="AQ54">
        <f t="shared" si="26"/>
        <v>-10.204584542078162</v>
      </c>
      <c r="AR54">
        <f t="shared" si="26"/>
        <v>-10.204660324214684</v>
      </c>
      <c r="AS54">
        <f t="shared" si="26"/>
        <v>-5.3610364723669236E-2</v>
      </c>
      <c r="AT54">
        <f t="shared" si="26"/>
        <v>-6.4949067179129946E-2</v>
      </c>
      <c r="AU54">
        <f t="shared" si="23"/>
        <v>-10.323219756117485</v>
      </c>
      <c r="AW54">
        <v>51</v>
      </c>
      <c r="AX54">
        <f>IF(Z54&gt;0, (R54*SUMPRODUCT(K54:$K$98, X54:$X$98)-K54*$AZ$3)/Z54, 0)</f>
        <v>-144201.76908596625</v>
      </c>
    </row>
    <row r="55" spans="5:50" x14ac:dyDescent="0.25">
      <c r="E55">
        <v>2055</v>
      </c>
      <c r="F55" s="5">
        <f>EconomicRates!C95</f>
        <v>3.5571999999999999E-2</v>
      </c>
      <c r="G55" s="5">
        <f>EconomicRates!D95</f>
        <v>7.0000000000000007E-2</v>
      </c>
      <c r="H55" s="5">
        <f t="shared" si="10"/>
        <v>0.12000000000000001</v>
      </c>
      <c r="I55" s="5">
        <f t="shared" si="11"/>
        <v>1.1200000000000001</v>
      </c>
      <c r="J55">
        <f t="shared" si="12"/>
        <v>0.89285714285714279</v>
      </c>
      <c r="K55">
        <f t="shared" si="20"/>
        <v>2.758435422305808E-3</v>
      </c>
      <c r="L55" s="2">
        <v>52</v>
      </c>
      <c r="M55" s="6">
        <v>0.48020744799999998</v>
      </c>
      <c r="Q55" s="4">
        <f t="shared" si="21"/>
        <v>12.5</v>
      </c>
      <c r="R55">
        <f t="shared" si="0"/>
        <v>2000000</v>
      </c>
      <c r="S55">
        <f t="shared" si="1"/>
        <v>-260633.58390399368</v>
      </c>
      <c r="U55">
        <f t="shared" si="13"/>
        <v>0.48020744799999998</v>
      </c>
      <c r="V55">
        <f t="shared" si="14"/>
        <v>0.01</v>
      </c>
      <c r="W55">
        <f t="shared" si="15"/>
        <v>1.9623478250617131E-3</v>
      </c>
      <c r="X55">
        <f t="shared" si="16"/>
        <v>9.4233404116123563E-4</v>
      </c>
      <c r="Y55">
        <f t="shared" si="17"/>
        <v>1.9623478250617133E-5</v>
      </c>
      <c r="Z55">
        <f t="shared" si="18"/>
        <v>1.0003903056498603E-3</v>
      </c>
      <c r="AB55">
        <f t="shared" si="19"/>
        <v>-282.97402793589725</v>
      </c>
      <c r="AC55">
        <f t="shared" si="2"/>
        <v>-260.73531066433475</v>
      </c>
      <c r="AE55">
        <f t="shared" si="3"/>
        <v>0</v>
      </c>
      <c r="AF55">
        <f t="shared" si="24"/>
        <v>0</v>
      </c>
      <c r="AG55">
        <f t="shared" si="24"/>
        <v>-1.2504878820623254E-2</v>
      </c>
      <c r="AH55">
        <f t="shared" si="5"/>
        <v>-1884.6680823224713</v>
      </c>
      <c r="AI55">
        <f t="shared" si="25"/>
        <v>-1884.6805872012919</v>
      </c>
      <c r="AJ55">
        <f t="shared" si="7"/>
        <v>-22.238717271562507</v>
      </c>
      <c r="AK55">
        <f t="shared" si="22"/>
        <v>-19.808181955512811</v>
      </c>
      <c r="AL55">
        <f t="shared" si="8"/>
        <v>-1926.7274864283672</v>
      </c>
      <c r="AN55">
        <f t="shared" si="26"/>
        <v>0</v>
      </c>
      <c r="AO55">
        <f t="shared" si="26"/>
        <v>0</v>
      </c>
      <c r="AP55">
        <f t="shared" si="26"/>
        <v>-3.4493900690448856E-5</v>
      </c>
      <c r="AQ55">
        <f t="shared" si="26"/>
        <v>-5.1987351975674629</v>
      </c>
      <c r="AR55">
        <f t="shared" si="26"/>
        <v>-5.1987696914681543</v>
      </c>
      <c r="AS55">
        <f t="shared" si="26"/>
        <v>-6.1344065468521988E-2</v>
      </c>
      <c r="AT55">
        <f t="shared" si="26"/>
        <v>-5.4639590757565269E-2</v>
      </c>
      <c r="AU55">
        <f t="shared" si="23"/>
        <v>-5.314753347694241</v>
      </c>
      <c r="AW55">
        <v>52</v>
      </c>
      <c r="AX55">
        <f>IF(Z55&gt;0, (R55*SUMPRODUCT(K55:$K$98, X55:$X$98)-K55*$AZ$3)/Z55, 0)</f>
        <v>-260633.58390399368</v>
      </c>
    </row>
    <row r="56" spans="5:50" x14ac:dyDescent="0.25">
      <c r="E56">
        <v>2056</v>
      </c>
      <c r="F56" s="5">
        <f>EconomicRates!C96</f>
        <v>3.5571999999999999E-2</v>
      </c>
      <c r="G56" s="5">
        <f>EconomicRates!D96</f>
        <v>7.0000000000000007E-2</v>
      </c>
      <c r="H56" s="5">
        <f t="shared" si="10"/>
        <v>0.12000000000000001</v>
      </c>
      <c r="I56" s="5">
        <f t="shared" si="11"/>
        <v>1.1200000000000001</v>
      </c>
      <c r="J56">
        <f t="shared" si="12"/>
        <v>0.89285714285714279</v>
      </c>
      <c r="K56">
        <f t="shared" si="20"/>
        <v>2.4628887699159E-3</v>
      </c>
      <c r="L56" s="2">
        <v>53</v>
      </c>
      <c r="M56" s="6">
        <v>0.508136904</v>
      </c>
      <c r="Q56" s="4">
        <f t="shared" si="21"/>
        <v>12.5</v>
      </c>
      <c r="R56">
        <f t="shared" si="0"/>
        <v>2000000</v>
      </c>
      <c r="S56">
        <f t="shared" si="1"/>
        <v>-491580.20330989553</v>
      </c>
      <c r="U56">
        <f t="shared" si="13"/>
        <v>0.508136904</v>
      </c>
      <c r="V56">
        <f t="shared" si="14"/>
        <v>0.01</v>
      </c>
      <c r="W56">
        <f t="shared" si="15"/>
        <v>1.0003903056498603E-3</v>
      </c>
      <c r="X56">
        <f t="shared" si="16"/>
        <v>5.0833523270453376E-4</v>
      </c>
      <c r="Y56">
        <f t="shared" si="17"/>
        <v>1.0003903056498603E-5</v>
      </c>
      <c r="Z56">
        <f t="shared" si="18"/>
        <v>4.8205116988882799E-4</v>
      </c>
      <c r="AB56">
        <f t="shared" si="19"/>
        <v>-260.73531066433475</v>
      </c>
      <c r="AC56">
        <f t="shared" si="2"/>
        <v>-236.96681209972306</v>
      </c>
      <c r="AE56">
        <f t="shared" si="3"/>
        <v>0</v>
      </c>
      <c r="AF56">
        <f t="shared" si="24"/>
        <v>0</v>
      </c>
      <c r="AG56">
        <f t="shared" si="24"/>
        <v>-6.0256396236103502E-3</v>
      </c>
      <c r="AH56">
        <f t="shared" si="5"/>
        <v>-1016.6704654090676</v>
      </c>
      <c r="AI56">
        <f t="shared" si="25"/>
        <v>-1016.6764910486912</v>
      </c>
      <c r="AJ56">
        <f t="shared" si="7"/>
        <v>-23.76849856461169</v>
      </c>
      <c r="AK56">
        <f t="shared" si="22"/>
        <v>-18.251471746503434</v>
      </c>
      <c r="AL56">
        <f t="shared" si="8"/>
        <v>-1058.6964613598063</v>
      </c>
      <c r="AN56">
        <f t="shared" si="26"/>
        <v>0</v>
      </c>
      <c r="AO56">
        <f t="shared" si="26"/>
        <v>0</v>
      </c>
      <c r="AP56">
        <f t="shared" si="26"/>
        <v>-1.4840480160550203E-5</v>
      </c>
      <c r="AQ56">
        <f t="shared" si="26"/>
        <v>-2.5039462719611638</v>
      </c>
      <c r="AR56">
        <f t="shared" si="26"/>
        <v>-2.5039611124413246</v>
      </c>
      <c r="AS56">
        <f t="shared" si="26"/>
        <v>-5.8539168192544323E-2</v>
      </c>
      <c r="AT56">
        <f t="shared" si="26"/>
        <v>-4.4951344798900644E-2</v>
      </c>
      <c r="AU56">
        <f t="shared" si="23"/>
        <v>-2.6074516254327698</v>
      </c>
      <c r="AW56">
        <v>53</v>
      </c>
      <c r="AX56">
        <f>IF(Z56&gt;0, (R56*SUMPRODUCT(K56:$K$98, X56:$X$98)-K56*$AZ$3)/Z56, 0)</f>
        <v>-491580.20330989553</v>
      </c>
    </row>
    <row r="57" spans="5:50" x14ac:dyDescent="0.25">
      <c r="E57">
        <v>2057</v>
      </c>
      <c r="F57" s="5">
        <f>EconomicRates!C97</f>
        <v>3.5571999999999999E-2</v>
      </c>
      <c r="G57" s="5">
        <f>EconomicRates!D97</f>
        <v>7.0000000000000007E-2</v>
      </c>
      <c r="H57" s="5">
        <f t="shared" si="10"/>
        <v>0.12000000000000001</v>
      </c>
      <c r="I57" s="5">
        <f t="shared" si="11"/>
        <v>1.1200000000000001</v>
      </c>
      <c r="J57">
        <f t="shared" si="12"/>
        <v>0.89285714285714279</v>
      </c>
      <c r="K57">
        <f t="shared" si="20"/>
        <v>2.1990078302820534E-3</v>
      </c>
      <c r="L57" s="2">
        <v>54</v>
      </c>
      <c r="M57" s="6">
        <v>0.53626491099999996</v>
      </c>
      <c r="Q57" s="4">
        <f t="shared" si="21"/>
        <v>12.5</v>
      </c>
      <c r="R57">
        <f t="shared" si="0"/>
        <v>2000000</v>
      </c>
      <c r="S57">
        <f t="shared" si="1"/>
        <v>-976608.03269447456</v>
      </c>
      <c r="U57">
        <f t="shared" si="13"/>
        <v>0.53626491099999996</v>
      </c>
      <c r="V57">
        <f t="shared" si="14"/>
        <v>0.01</v>
      </c>
      <c r="W57">
        <f t="shared" si="15"/>
        <v>4.8205116988882799E-4</v>
      </c>
      <c r="X57">
        <f t="shared" si="16"/>
        <v>2.5850712771787821E-4</v>
      </c>
      <c r="Y57">
        <f t="shared" si="17"/>
        <v>4.8205116988882798E-6</v>
      </c>
      <c r="Z57">
        <f t="shared" si="18"/>
        <v>2.187235304720615E-4</v>
      </c>
      <c r="AB57">
        <f t="shared" si="19"/>
        <v>-236.96681209972306</v>
      </c>
      <c r="AC57">
        <f t="shared" si="2"/>
        <v>-213.60715679830994</v>
      </c>
      <c r="AE57">
        <f t="shared" si="3"/>
        <v>0</v>
      </c>
      <c r="AF57">
        <f t="shared" si="24"/>
        <v>0</v>
      </c>
      <c r="AG57">
        <f t="shared" si="24"/>
        <v>-2.7340441309007687E-3</v>
      </c>
      <c r="AH57">
        <f t="shared" si="5"/>
        <v>-517.01425543575647</v>
      </c>
      <c r="AI57">
        <f t="shared" si="25"/>
        <v>-517.01698947988734</v>
      </c>
      <c r="AJ57">
        <f t="shared" si="7"/>
        <v>-23.359655301413113</v>
      </c>
      <c r="AK57">
        <f t="shared" si="22"/>
        <v>-16.587676846980617</v>
      </c>
      <c r="AL57">
        <f t="shared" si="8"/>
        <v>-556.96432162828103</v>
      </c>
      <c r="AN57">
        <f t="shared" si="26"/>
        <v>0</v>
      </c>
      <c r="AO57">
        <f t="shared" si="26"/>
        <v>0</v>
      </c>
      <c r="AP57">
        <f t="shared" si="26"/>
        <v>-6.012184452187482E-6</v>
      </c>
      <c r="AQ57">
        <f t="shared" si="26"/>
        <v>-1.1369183960706741</v>
      </c>
      <c r="AR57">
        <f t="shared" si="26"/>
        <v>-1.1369244082551262</v>
      </c>
      <c r="AS57">
        <f t="shared" si="26"/>
        <v>-5.1368064920497114E-2</v>
      </c>
      <c r="AT57">
        <f t="shared" si="26"/>
        <v>-3.6476431272698701E-2</v>
      </c>
      <c r="AU57">
        <f t="shared" si="23"/>
        <v>-1.2247689044483221</v>
      </c>
      <c r="AW57">
        <v>54</v>
      </c>
      <c r="AX57">
        <f>IF(Z57&gt;0, (R57*SUMPRODUCT(K57:$K$98, X57:$X$98)-K57*$AZ$3)/Z57, 0)</f>
        <v>-976608.03269447456</v>
      </c>
    </row>
    <row r="58" spans="5:50" x14ac:dyDescent="0.25">
      <c r="E58">
        <v>2058</v>
      </c>
      <c r="F58" s="5">
        <f>EconomicRates!C98</f>
        <v>3.5571999999999999E-2</v>
      </c>
      <c r="G58" s="5">
        <f>EconomicRates!D98</f>
        <v>7.0000000000000007E-2</v>
      </c>
      <c r="H58" s="5">
        <f t="shared" si="10"/>
        <v>0.12000000000000001</v>
      </c>
      <c r="I58" s="5">
        <f t="shared" si="11"/>
        <v>1.1200000000000001</v>
      </c>
      <c r="J58">
        <f t="shared" si="12"/>
        <v>0.89285714285714279</v>
      </c>
      <c r="K58">
        <f t="shared" si="20"/>
        <v>1.9633998484661188E-3</v>
      </c>
      <c r="L58" s="2">
        <v>55</v>
      </c>
      <c r="M58" s="6">
        <v>0.564431978</v>
      </c>
      <c r="Q58" s="4">
        <f t="shared" si="21"/>
        <v>12.5</v>
      </c>
      <c r="R58">
        <f t="shared" si="0"/>
        <v>2000000</v>
      </c>
      <c r="S58">
        <f t="shared" si="1"/>
        <v>-2058959.9347889733</v>
      </c>
      <c r="U58">
        <f t="shared" si="13"/>
        <v>0.564431978</v>
      </c>
      <c r="V58">
        <f t="shared" si="14"/>
        <v>0.01</v>
      </c>
      <c r="W58">
        <f t="shared" si="15"/>
        <v>2.187235304720615E-4</v>
      </c>
      <c r="X58">
        <f t="shared" si="16"/>
        <v>1.2345455493948895E-4</v>
      </c>
      <c r="Y58">
        <f t="shared" si="17"/>
        <v>2.1872353047206151E-6</v>
      </c>
      <c r="Z58">
        <f t="shared" si="18"/>
        <v>9.308174022785194E-5</v>
      </c>
      <c r="AB58">
        <f t="shared" si="19"/>
        <v>-213.60715679830994</v>
      </c>
      <c r="AC58">
        <f t="shared" si="2"/>
        <v>-191.65157378958219</v>
      </c>
      <c r="AE58">
        <f t="shared" si="3"/>
        <v>0</v>
      </c>
      <c r="AF58">
        <f t="shared" si="24"/>
        <v>0</v>
      </c>
      <c r="AG58">
        <f t="shared" si="24"/>
        <v>-1.1635217528481493E-3</v>
      </c>
      <c r="AH58">
        <f t="shared" si="5"/>
        <v>-246.90910987897789</v>
      </c>
      <c r="AI58">
        <f t="shared" si="25"/>
        <v>-246.91027340073074</v>
      </c>
      <c r="AJ58">
        <f t="shared" si="7"/>
        <v>-21.955583008727757</v>
      </c>
      <c r="AK58">
        <f t="shared" si="22"/>
        <v>-14.952500975881698</v>
      </c>
      <c r="AL58">
        <f t="shared" si="8"/>
        <v>-283.81835738534022</v>
      </c>
      <c r="AN58">
        <f t="shared" si="26"/>
        <v>0</v>
      </c>
      <c r="AO58">
        <f t="shared" si="26"/>
        <v>0</v>
      </c>
      <c r="AP58">
        <f t="shared" si="26"/>
        <v>-2.2844584332290892E-6</v>
      </c>
      <c r="AQ58">
        <f t="shared" si="26"/>
        <v>-0.48478130892128946</v>
      </c>
      <c r="AR58">
        <f t="shared" si="26"/>
        <v>-0.48478359337972271</v>
      </c>
      <c r="AS58">
        <f t="shared" si="26"/>
        <v>-4.3107588352321369E-2</v>
      </c>
      <c r="AT58">
        <f t="shared" si="26"/>
        <v>-2.9357738150235617E-2</v>
      </c>
      <c r="AU58">
        <f t="shared" si="23"/>
        <v>-0.55724891988227976</v>
      </c>
      <c r="AW58">
        <v>55</v>
      </c>
      <c r="AX58">
        <f>IF(Z58&gt;0, (R58*SUMPRODUCT(K58:$K$98, X58:$X$98)-K58*$AZ$3)/Z58, 0)</f>
        <v>-2058959.9347889733</v>
      </c>
    </row>
    <row r="59" spans="5:50" x14ac:dyDescent="0.25">
      <c r="E59">
        <v>2059</v>
      </c>
      <c r="F59" s="5">
        <f>EconomicRates!C99</f>
        <v>3.5571999999999999E-2</v>
      </c>
      <c r="G59" s="5">
        <f>EconomicRates!D99</f>
        <v>7.0000000000000007E-2</v>
      </c>
      <c r="H59" s="5">
        <f t="shared" si="10"/>
        <v>0.12000000000000001</v>
      </c>
      <c r="I59" s="5">
        <f t="shared" si="11"/>
        <v>1.1200000000000001</v>
      </c>
      <c r="J59">
        <f t="shared" si="12"/>
        <v>0.89285714285714279</v>
      </c>
      <c r="K59">
        <f t="shared" si="20"/>
        <v>1.7530355789876059E-3</v>
      </c>
      <c r="L59" s="2">
        <v>56</v>
      </c>
      <c r="M59" s="6">
        <v>0.59247427200000002</v>
      </c>
      <c r="Q59" s="4">
        <f t="shared" si="21"/>
        <v>12.5</v>
      </c>
      <c r="R59">
        <f t="shared" si="0"/>
        <v>2000000</v>
      </c>
      <c r="S59">
        <f t="shared" si="1"/>
        <v>-4635323.9959867075</v>
      </c>
      <c r="U59">
        <f t="shared" si="13"/>
        <v>0.59247427200000002</v>
      </c>
      <c r="V59">
        <f t="shared" si="14"/>
        <v>0.01</v>
      </c>
      <c r="W59">
        <f t="shared" si="15"/>
        <v>9.308174022785194E-5</v>
      </c>
      <c r="X59">
        <f t="shared" si="16"/>
        <v>5.5148536277989695E-5</v>
      </c>
      <c r="Y59">
        <f t="shared" si="17"/>
        <v>9.3081740227851943E-7</v>
      </c>
      <c r="Z59">
        <f t="shared" si="18"/>
        <v>3.7002386547583726E-5</v>
      </c>
      <c r="AB59">
        <f t="shared" si="19"/>
        <v>-191.65157378958219</v>
      </c>
      <c r="AC59">
        <f t="shared" si="2"/>
        <v>-171.51805027279059</v>
      </c>
      <c r="AE59">
        <f t="shared" si="3"/>
        <v>0</v>
      </c>
      <c r="AF59">
        <f t="shared" si="24"/>
        <v>0</v>
      </c>
      <c r="AG59">
        <f t="shared" si="24"/>
        <v>-4.6252983184479659E-4</v>
      </c>
      <c r="AH59">
        <f t="shared" si="5"/>
        <v>-110.2970725559794</v>
      </c>
      <c r="AI59">
        <f t="shared" si="25"/>
        <v>-110.29753508581125</v>
      </c>
      <c r="AJ59">
        <f t="shared" si="7"/>
        <v>-20.133523516791598</v>
      </c>
      <c r="AK59">
        <f t="shared" si="22"/>
        <v>-13.415610165270754</v>
      </c>
      <c r="AL59">
        <f t="shared" si="8"/>
        <v>-143.84666876787358</v>
      </c>
      <c r="AN59">
        <f t="shared" si="26"/>
        <v>0</v>
      </c>
      <c r="AO59">
        <f t="shared" si="26"/>
        <v>0</v>
      </c>
      <c r="AP59">
        <f t="shared" si="26"/>
        <v>-8.1083125156708305E-7</v>
      </c>
      <c r="AQ59">
        <f t="shared" si="26"/>
        <v>-0.19335469244880932</v>
      </c>
      <c r="AR59">
        <f t="shared" si="26"/>
        <v>-0.1933555032800609</v>
      </c>
      <c r="AS59">
        <f t="shared" si="26"/>
        <v>-3.5294783055319336E-2</v>
      </c>
      <c r="AT59">
        <f t="shared" si="26"/>
        <v>-2.3518041933547427E-2</v>
      </c>
      <c r="AU59">
        <f t="shared" si="23"/>
        <v>-0.25216832826892766</v>
      </c>
      <c r="AW59">
        <v>56</v>
      </c>
      <c r="AX59">
        <f>IF(Z59&gt;0, (R59*SUMPRODUCT(K59:$K$98, X59:$X$98)-K59*$AZ$3)/Z59, 0)</f>
        <v>-4635323.9959867075</v>
      </c>
    </row>
    <row r="60" spans="5:50" x14ac:dyDescent="0.25">
      <c r="E60">
        <v>2060</v>
      </c>
      <c r="F60" s="5">
        <f>EconomicRates!C100</f>
        <v>3.5571999999999999E-2</v>
      </c>
      <c r="G60" s="5">
        <f>EconomicRates!D100</f>
        <v>7.0000000000000007E-2</v>
      </c>
      <c r="H60" s="5">
        <f t="shared" si="10"/>
        <v>0.12000000000000001</v>
      </c>
      <c r="I60" s="5">
        <f t="shared" si="11"/>
        <v>1.1200000000000001</v>
      </c>
      <c r="J60">
        <f t="shared" si="12"/>
        <v>0.89285714285714279</v>
      </c>
      <c r="K60">
        <f t="shared" si="20"/>
        <v>1.5652103383817909E-3</v>
      </c>
      <c r="L60" s="2">
        <v>57</v>
      </c>
      <c r="M60" s="6">
        <v>0.62503115200000003</v>
      </c>
      <c r="Q60" s="4">
        <f t="shared" si="21"/>
        <v>12.5</v>
      </c>
      <c r="R60">
        <f t="shared" si="0"/>
        <v>2000000</v>
      </c>
      <c r="S60">
        <f t="shared" si="1"/>
        <v>-11351751.27563061</v>
      </c>
      <c r="U60">
        <f t="shared" si="13"/>
        <v>0.62503115200000003</v>
      </c>
      <c r="V60">
        <f t="shared" si="14"/>
        <v>0.01</v>
      </c>
      <c r="W60">
        <f t="shared" si="15"/>
        <v>3.7002386547583726E-5</v>
      </c>
      <c r="X60">
        <f t="shared" si="16"/>
        <v>2.3127644290585561E-5</v>
      </c>
      <c r="Y60">
        <f t="shared" si="17"/>
        <v>3.7002386547583724E-7</v>
      </c>
      <c r="Z60">
        <f t="shared" si="18"/>
        <v>1.3504718391522327E-5</v>
      </c>
      <c r="AB60">
        <f t="shared" si="19"/>
        <v>-171.51805027279059</v>
      </c>
      <c r="AC60">
        <f t="shared" si="2"/>
        <v>-153.30220422799573</v>
      </c>
      <c r="AE60">
        <f t="shared" si="3"/>
        <v>0</v>
      </c>
      <c r="AF60">
        <f t="shared" si="24"/>
        <v>0</v>
      </c>
      <c r="AG60">
        <f t="shared" si="24"/>
        <v>-1.6880897989402909E-4</v>
      </c>
      <c r="AH60">
        <f t="shared" si="5"/>
        <v>-46.255288581171122</v>
      </c>
      <c r="AI60">
        <f t="shared" si="25"/>
        <v>-46.255457390151015</v>
      </c>
      <c r="AJ60">
        <f t="shared" si="7"/>
        <v>-18.215846044794858</v>
      </c>
      <c r="AK60">
        <f t="shared" si="22"/>
        <v>-12.006263519095342</v>
      </c>
      <c r="AL60">
        <f t="shared" si="8"/>
        <v>-76.477566954041208</v>
      </c>
      <c r="AN60">
        <f t="shared" si="26"/>
        <v>0</v>
      </c>
      <c r="AO60">
        <f t="shared" si="26"/>
        <v>0</v>
      </c>
      <c r="AP60">
        <f t="shared" si="26"/>
        <v>-2.6422156054181824E-7</v>
      </c>
      <c r="AQ60">
        <f t="shared" si="26"/>
        <v>-7.2399255892082237E-2</v>
      </c>
      <c r="AR60">
        <f t="shared" si="26"/>
        <v>-7.2399520113642785E-2</v>
      </c>
      <c r="AS60">
        <f t="shared" si="26"/>
        <v>-2.8511630551683969E-2</v>
      </c>
      <c r="AT60">
        <f t="shared" si="26"/>
        <v>-1.8792327785424171E-2</v>
      </c>
      <c r="AU60">
        <f t="shared" si="23"/>
        <v>-0.11970347845075091</v>
      </c>
      <c r="AW60">
        <v>57</v>
      </c>
      <c r="AX60">
        <f>IF(Z60&gt;0, (R60*SUMPRODUCT(K60:$K$98, X60:$X$98)-K60*$AZ$3)/Z60, 0)</f>
        <v>-11351751.27563061</v>
      </c>
    </row>
    <row r="61" spans="5:50" x14ac:dyDescent="0.25">
      <c r="E61">
        <v>2061</v>
      </c>
      <c r="F61" s="5">
        <f>EconomicRates!C101</f>
        <v>3.5571999999999999E-2</v>
      </c>
      <c r="G61" s="5">
        <f>EconomicRates!D101</f>
        <v>7.0000000000000007E-2</v>
      </c>
      <c r="H61" s="5">
        <f t="shared" si="10"/>
        <v>0.12000000000000001</v>
      </c>
      <c r="I61" s="5">
        <f t="shared" si="11"/>
        <v>1.1200000000000001</v>
      </c>
      <c r="J61">
        <f t="shared" si="12"/>
        <v>0.89285714285714279</v>
      </c>
      <c r="K61">
        <f t="shared" si="20"/>
        <v>1.3975092306980274E-3</v>
      </c>
      <c r="L61" s="2">
        <v>58</v>
      </c>
      <c r="M61" s="6">
        <v>0.65741117999999998</v>
      </c>
      <c r="Q61" s="4">
        <f t="shared" si="21"/>
        <v>12.5</v>
      </c>
      <c r="R61">
        <f t="shared" si="0"/>
        <v>2000000</v>
      </c>
      <c r="S61">
        <f t="shared" si="1"/>
        <v>-30488090.287152912</v>
      </c>
      <c r="U61">
        <f t="shared" si="13"/>
        <v>0.65741117999999998</v>
      </c>
      <c r="V61">
        <f t="shared" si="14"/>
        <v>0.01</v>
      </c>
      <c r="W61">
        <f t="shared" si="15"/>
        <v>1.3504718391522327E-5</v>
      </c>
      <c r="X61">
        <f t="shared" si="16"/>
        <v>8.8781528533383955E-6</v>
      </c>
      <c r="Y61">
        <f t="shared" si="17"/>
        <v>1.3504718391522326E-7</v>
      </c>
      <c r="Z61">
        <f t="shared" si="18"/>
        <v>4.4915183542687081E-6</v>
      </c>
      <c r="AB61">
        <f t="shared" si="19"/>
        <v>-153.30220422799573</v>
      </c>
      <c r="AC61">
        <f t="shared" si="2"/>
        <v>-136.93781711134883</v>
      </c>
      <c r="AE61">
        <f t="shared" si="3"/>
        <v>0</v>
      </c>
      <c r="AF61">
        <f t="shared" si="24"/>
        <v>0</v>
      </c>
      <c r="AG61">
        <f t="shared" si="24"/>
        <v>-5.6143979428358852E-5</v>
      </c>
      <c r="AH61">
        <f t="shared" si="5"/>
        <v>-17.756305706676791</v>
      </c>
      <c r="AI61">
        <f t="shared" si="25"/>
        <v>-17.756361850656219</v>
      </c>
      <c r="AJ61">
        <f t="shared" si="7"/>
        <v>-16.364387116646895</v>
      </c>
      <c r="AK61">
        <f t="shared" si="22"/>
        <v>-10.731154295959701</v>
      </c>
      <c r="AL61">
        <f t="shared" si="8"/>
        <v>-44.851903263262813</v>
      </c>
      <c r="AN61">
        <f t="shared" si="26"/>
        <v>0</v>
      </c>
      <c r="AO61">
        <f t="shared" si="26"/>
        <v>0</v>
      </c>
      <c r="AP61">
        <f t="shared" si="26"/>
        <v>-7.8461729499251662E-8</v>
      </c>
      <c r="AQ61">
        <f t="shared" si="26"/>
        <v>-2.4814601128176877E-2</v>
      </c>
      <c r="AR61">
        <f t="shared" si="26"/>
        <v>-2.4814679589906376E-2</v>
      </c>
      <c r="AS61">
        <f t="shared" si="26"/>
        <v>-2.2869382050229915E-2</v>
      </c>
      <c r="AT61">
        <f t="shared" si="26"/>
        <v>-1.4996887184648474E-2</v>
      </c>
      <c r="AU61">
        <f t="shared" si="23"/>
        <v>-6.2680948824784755E-2</v>
      </c>
      <c r="AW61">
        <v>58</v>
      </c>
      <c r="AX61">
        <f>IF(Z61&gt;0, (R61*SUMPRODUCT(K61:$K$98, X61:$X$98)-K61*$AZ$3)/Z61, 0)</f>
        <v>-30488090.287152912</v>
      </c>
    </row>
    <row r="62" spans="5:50" x14ac:dyDescent="0.25">
      <c r="E62">
        <v>2062</v>
      </c>
      <c r="F62" s="5">
        <f>EconomicRates!C102</f>
        <v>3.5571999999999999E-2</v>
      </c>
      <c r="G62" s="5">
        <f>EconomicRates!D102</f>
        <v>7.0000000000000007E-2</v>
      </c>
      <c r="H62" s="5">
        <f t="shared" si="10"/>
        <v>0.12000000000000001</v>
      </c>
      <c r="I62" s="5">
        <f t="shared" si="11"/>
        <v>1.1200000000000001</v>
      </c>
      <c r="J62">
        <f t="shared" si="12"/>
        <v>0.89285714285714279</v>
      </c>
      <c r="K62">
        <f t="shared" si="20"/>
        <v>1.2477760988375245E-3</v>
      </c>
      <c r="L62" s="2">
        <v>59</v>
      </c>
      <c r="M62" s="6">
        <v>0.68957421399999996</v>
      </c>
      <c r="Q62" s="4">
        <f t="shared" si="21"/>
        <v>12.5</v>
      </c>
      <c r="R62">
        <f t="shared" si="0"/>
        <v>2000000</v>
      </c>
      <c r="S62">
        <f t="shared" si="1"/>
        <v>-90625341.466820747</v>
      </c>
      <c r="U62">
        <f t="shared" si="13"/>
        <v>0.68957421399999996</v>
      </c>
      <c r="V62">
        <f t="shared" si="14"/>
        <v>0.01</v>
      </c>
      <c r="W62">
        <f t="shared" si="15"/>
        <v>4.4915183542687081E-6</v>
      </c>
      <c r="X62">
        <f t="shared" si="16"/>
        <v>3.0972352388114176E-6</v>
      </c>
      <c r="Y62">
        <f t="shared" si="17"/>
        <v>4.4915183542687078E-8</v>
      </c>
      <c r="Z62">
        <f t="shared" si="18"/>
        <v>1.3493679319146033E-6</v>
      </c>
      <c r="AB62">
        <f t="shared" si="19"/>
        <v>-136.93781711134883</v>
      </c>
      <c r="AC62">
        <f t="shared" si="2"/>
        <v>-122.28692959413866</v>
      </c>
      <c r="AE62">
        <f t="shared" si="3"/>
        <v>0</v>
      </c>
      <c r="AF62">
        <f t="shared" si="24"/>
        <v>0</v>
      </c>
      <c r="AG62">
        <f t="shared" si="24"/>
        <v>-1.686709914893254E-5</v>
      </c>
      <c r="AH62">
        <f t="shared" si="5"/>
        <v>-6.1944704776228354</v>
      </c>
      <c r="AI62">
        <f t="shared" si="25"/>
        <v>-6.1944873447219839</v>
      </c>
      <c r="AJ62">
        <f t="shared" si="7"/>
        <v>-14.65088751721018</v>
      </c>
      <c r="AK62">
        <f t="shared" si="22"/>
        <v>-9.5856471977944189</v>
      </c>
      <c r="AL62">
        <f t="shared" si="8"/>
        <v>-30.431022059726583</v>
      </c>
      <c r="AN62">
        <f t="shared" si="26"/>
        <v>0</v>
      </c>
      <c r="AO62">
        <f t="shared" si="26"/>
        <v>0</v>
      </c>
      <c r="AP62">
        <f t="shared" si="26"/>
        <v>-2.1046363174760773E-8</v>
      </c>
      <c r="AQ62">
        <f t="shared" si="26"/>
        <v>-7.7293122069324385E-3</v>
      </c>
      <c r="AR62">
        <f t="shared" si="26"/>
        <v>-7.7293332532956125E-3</v>
      </c>
      <c r="AS62">
        <f t="shared" si="26"/>
        <v>-1.8281027270731904E-2</v>
      </c>
      <c r="AT62">
        <f t="shared" si="26"/>
        <v>-1.1960741465296769E-2</v>
      </c>
      <c r="AU62">
        <f t="shared" si="23"/>
        <v>-3.7971101989324282E-2</v>
      </c>
      <c r="AW62">
        <v>59</v>
      </c>
      <c r="AX62">
        <f>IF(Z62&gt;0, (R62*SUMPRODUCT(K62:$K$98, X62:$X$98)-K62*$AZ$3)/Z62, 0)</f>
        <v>-90625341.466820747</v>
      </c>
    </row>
    <row r="63" spans="5:50" x14ac:dyDescent="0.25">
      <c r="E63">
        <v>2063</v>
      </c>
      <c r="F63" s="5">
        <f>EconomicRates!C103</f>
        <v>3.5571999999999999E-2</v>
      </c>
      <c r="G63" s="5">
        <f>EconomicRates!D103</f>
        <v>7.0000000000000007E-2</v>
      </c>
      <c r="H63" s="5">
        <f t="shared" si="10"/>
        <v>0.12000000000000001</v>
      </c>
      <c r="I63" s="5">
        <f t="shared" si="11"/>
        <v>1.1200000000000001</v>
      </c>
      <c r="J63">
        <f t="shared" si="12"/>
        <v>0.89285714285714279</v>
      </c>
      <c r="K63">
        <f t="shared" si="20"/>
        <v>1.114085802533504E-3</v>
      </c>
      <c r="L63" s="2">
        <v>60</v>
      </c>
      <c r="M63" s="6">
        <v>0.72148010799999995</v>
      </c>
      <c r="Q63" s="4">
        <f t="shared" si="21"/>
        <v>12.5</v>
      </c>
      <c r="R63">
        <f t="shared" si="0"/>
        <v>2000000</v>
      </c>
      <c r="S63">
        <f t="shared" si="1"/>
        <v>-301357080.96857178</v>
      </c>
      <c r="U63">
        <f t="shared" si="13"/>
        <v>0.72148010799999995</v>
      </c>
      <c r="V63">
        <f t="shared" si="14"/>
        <v>0.01</v>
      </c>
      <c r="W63">
        <f t="shared" si="15"/>
        <v>1.3493679319146033E-6</v>
      </c>
      <c r="X63">
        <f t="shared" si="16"/>
        <v>9.7354212124948454E-7</v>
      </c>
      <c r="Y63">
        <f t="shared" si="17"/>
        <v>1.3493679319146034E-8</v>
      </c>
      <c r="Z63">
        <f t="shared" si="18"/>
        <v>3.6233213134597272E-7</v>
      </c>
      <c r="AB63">
        <f t="shared" si="19"/>
        <v>-122.28692959413866</v>
      </c>
      <c r="AC63">
        <f t="shared" si="2"/>
        <v>-109.19135344354349</v>
      </c>
      <c r="AE63">
        <f t="shared" si="3"/>
        <v>0</v>
      </c>
      <c r="AF63">
        <f t="shared" si="24"/>
        <v>0</v>
      </c>
      <c r="AG63">
        <f t="shared" si="24"/>
        <v>-4.5291516418246586E-6</v>
      </c>
      <c r="AH63">
        <f t="shared" si="5"/>
        <v>-1.9470842424989692</v>
      </c>
      <c r="AI63">
        <f t="shared" si="25"/>
        <v>-1.9470887716506109</v>
      </c>
      <c r="AJ63">
        <f t="shared" si="7"/>
        <v>-13.095576150595164</v>
      </c>
      <c r="AK63">
        <f t="shared" si="22"/>
        <v>-8.5600850715897074</v>
      </c>
      <c r="AL63">
        <f t="shared" si="8"/>
        <v>-23.602749993835481</v>
      </c>
      <c r="AN63">
        <f t="shared" si="26"/>
        <v>0</v>
      </c>
      <c r="AO63">
        <f t="shared" si="26"/>
        <v>0</v>
      </c>
      <c r="AP63">
        <f t="shared" si="26"/>
        <v>-5.0458635416781615E-9</v>
      </c>
      <c r="AQ63">
        <f t="shared" si="26"/>
        <v>-2.1692189109048035E-3</v>
      </c>
      <c r="AR63">
        <f t="shared" si="26"/>
        <v>-2.1692239567683452E-3</v>
      </c>
      <c r="AS63">
        <f t="shared" si="26"/>
        <v>-1.4589595465374429E-2</v>
      </c>
      <c r="AT63">
        <f t="shared" si="26"/>
        <v>-9.5366692467370867E-3</v>
      </c>
      <c r="AU63">
        <f t="shared" si="23"/>
        <v>-2.6295488668879857E-2</v>
      </c>
      <c r="AW63">
        <v>60</v>
      </c>
      <c r="AX63">
        <f>IF(Z63&gt;0, (R63*SUMPRODUCT(K63:$K$98, X63:$X$98)-K63*$AZ$3)/Z63, 0)</f>
        <v>-301357080.96857178</v>
      </c>
    </row>
    <row r="64" spans="5:50" x14ac:dyDescent="0.25">
      <c r="E64">
        <v>2064</v>
      </c>
      <c r="F64" s="5">
        <f>EconomicRates!C104</f>
        <v>3.5571999999999999E-2</v>
      </c>
      <c r="G64" s="5">
        <f>EconomicRates!D104</f>
        <v>7.0000000000000007E-2</v>
      </c>
      <c r="H64" s="5">
        <f t="shared" si="10"/>
        <v>0.12000000000000001</v>
      </c>
      <c r="I64" s="5">
        <f t="shared" si="11"/>
        <v>1.1200000000000001</v>
      </c>
      <c r="J64">
        <f t="shared" si="12"/>
        <v>0.89285714285714279</v>
      </c>
      <c r="K64">
        <f t="shared" si="20"/>
        <v>9.9471946654777136E-4</v>
      </c>
      <c r="L64" s="2">
        <v>61</v>
      </c>
      <c r="M64" s="6">
        <v>0.75308980400000003</v>
      </c>
      <c r="Q64" s="4">
        <f t="shared" si="21"/>
        <v>12.5</v>
      </c>
      <c r="R64">
        <f t="shared" si="0"/>
        <v>2000000</v>
      </c>
      <c r="S64">
        <f t="shared" si="1"/>
        <v>-1135763543.8231101</v>
      </c>
      <c r="U64">
        <f t="shared" si="13"/>
        <v>0.75308980400000003</v>
      </c>
      <c r="V64">
        <f t="shared" si="14"/>
        <v>0.01</v>
      </c>
      <c r="W64">
        <f t="shared" si="15"/>
        <v>3.6233213134597272E-7</v>
      </c>
      <c r="X64">
        <f t="shared" si="16"/>
        <v>2.7286863377824085E-7</v>
      </c>
      <c r="Y64">
        <f t="shared" si="17"/>
        <v>3.6233213134597273E-9</v>
      </c>
      <c r="Z64">
        <f t="shared" si="18"/>
        <v>8.584017625427214E-8</v>
      </c>
      <c r="AB64">
        <f t="shared" si="19"/>
        <v>-109.19135344354349</v>
      </c>
      <c r="AC64">
        <f t="shared" si="2"/>
        <v>-97.494142784952516</v>
      </c>
      <c r="AE64">
        <f t="shared" si="3"/>
        <v>0</v>
      </c>
      <c r="AF64">
        <f t="shared" si="24"/>
        <v>0</v>
      </c>
      <c r="AG64">
        <f t="shared" si="24"/>
        <v>-1.0730022031784019E-6</v>
      </c>
      <c r="AH64">
        <f t="shared" si="5"/>
        <v>-0.54573726755648166</v>
      </c>
      <c r="AI64">
        <f t="shared" si="25"/>
        <v>-0.54573834055868486</v>
      </c>
      <c r="AJ64">
        <f t="shared" si="7"/>
        <v>-11.697210658590976</v>
      </c>
      <c r="AK64">
        <f t="shared" si="22"/>
        <v>-7.6433947410480449</v>
      </c>
      <c r="AL64">
        <f t="shared" si="8"/>
        <v>-19.886343740197706</v>
      </c>
      <c r="AN64">
        <f t="shared" si="26"/>
        <v>0</v>
      </c>
      <c r="AO64">
        <f t="shared" si="26"/>
        <v>0</v>
      </c>
      <c r="AP64">
        <f t="shared" si="26"/>
        <v>-1.0673361791502033E-9</v>
      </c>
      <c r="AQ64">
        <f t="shared" si="26"/>
        <v>-5.4285548365902176E-4</v>
      </c>
      <c r="AR64">
        <f t="shared" si="26"/>
        <v>-5.4285655099520094E-4</v>
      </c>
      <c r="AS64">
        <f t="shared" si="26"/>
        <v>-1.1635443146410521E-2</v>
      </c>
      <c r="AT64">
        <f t="shared" si="26"/>
        <v>-7.6030335394293522E-3</v>
      </c>
      <c r="AU64">
        <f t="shared" si="23"/>
        <v>-1.9781333236835074E-2</v>
      </c>
      <c r="AW64">
        <v>61</v>
      </c>
      <c r="AX64">
        <f>IF(Z64&gt;0, (R64*SUMPRODUCT(K64:$K$98, X64:$X$98)-K64*$AZ$3)/Z64, 0)</f>
        <v>-1135763543.8231101</v>
      </c>
    </row>
    <row r="65" spans="5:50" x14ac:dyDescent="0.25">
      <c r="E65">
        <v>2065</v>
      </c>
      <c r="F65" s="5">
        <f>EconomicRates!C105</f>
        <v>3.5571999999999999E-2</v>
      </c>
      <c r="G65" s="5">
        <f>EconomicRates!D105</f>
        <v>7.0000000000000007E-2</v>
      </c>
      <c r="H65" s="5">
        <f t="shared" si="10"/>
        <v>0.12000000000000001</v>
      </c>
      <c r="I65" s="5">
        <f t="shared" si="11"/>
        <v>1.1200000000000001</v>
      </c>
      <c r="J65">
        <f t="shared" si="12"/>
        <v>0.89285714285714279</v>
      </c>
      <c r="K65">
        <f t="shared" si="20"/>
        <v>8.8814238084622432E-4</v>
      </c>
      <c r="L65" s="2">
        <v>62</v>
      </c>
      <c r="M65" s="6">
        <v>0.78453892300000005</v>
      </c>
      <c r="Q65" s="4">
        <f t="shared" si="21"/>
        <v>12.5</v>
      </c>
      <c r="R65">
        <f t="shared" si="0"/>
        <v>2000000</v>
      </c>
      <c r="S65">
        <f t="shared" si="1"/>
        <v>-4935630976.3699703</v>
      </c>
      <c r="U65">
        <f t="shared" si="13"/>
        <v>0.78453892300000005</v>
      </c>
      <c r="V65">
        <f t="shared" si="14"/>
        <v>0.01</v>
      </c>
      <c r="W65">
        <f t="shared" si="15"/>
        <v>8.584017625427214E-8</v>
      </c>
      <c r="X65">
        <f t="shared" si="16"/>
        <v>6.7344959428656847E-8</v>
      </c>
      <c r="Y65">
        <f t="shared" si="17"/>
        <v>8.5840176254272139E-10</v>
      </c>
      <c r="Z65">
        <f t="shared" si="18"/>
        <v>1.7636815063072573E-8</v>
      </c>
      <c r="AB65">
        <f t="shared" si="19"/>
        <v>-97.494142784952516</v>
      </c>
      <c r="AC65">
        <f t="shared" si="2"/>
        <v>-87.048810749809476</v>
      </c>
      <c r="AE65">
        <f t="shared" si="3"/>
        <v>0</v>
      </c>
      <c r="AF65">
        <f t="shared" si="24"/>
        <v>0</v>
      </c>
      <c r="AG65">
        <f t="shared" si="24"/>
        <v>-2.2046018828840717E-7</v>
      </c>
      <c r="AH65">
        <f t="shared" si="5"/>
        <v>-0.13468991885731368</v>
      </c>
      <c r="AI65">
        <f t="shared" si="25"/>
        <v>-0.13469013931750198</v>
      </c>
      <c r="AJ65">
        <f t="shared" si="7"/>
        <v>-10.445332035143039</v>
      </c>
      <c r="AK65">
        <f t="shared" si="22"/>
        <v>-6.8245899949466766</v>
      </c>
      <c r="AL65">
        <f t="shared" si="8"/>
        <v>-17.404612169407219</v>
      </c>
      <c r="AN65">
        <f t="shared" si="26"/>
        <v>0</v>
      </c>
      <c r="AO65">
        <f t="shared" si="26"/>
        <v>0</v>
      </c>
      <c r="AP65">
        <f t="shared" si="26"/>
        <v>-1.9580003650827284E-10</v>
      </c>
      <c r="AQ65">
        <f t="shared" si="26"/>
        <v>-1.1962382520991933E-4</v>
      </c>
      <c r="AR65">
        <f t="shared" si="26"/>
        <v>-1.1962402100995585E-4</v>
      </c>
      <c r="AS65">
        <f t="shared" si="26"/>
        <v>-9.2769420624212763E-3</v>
      </c>
      <c r="AT65">
        <f t="shared" si="26"/>
        <v>-6.0612076064112631E-3</v>
      </c>
      <c r="AU65">
        <f t="shared" si="23"/>
        <v>-1.5457773689842497E-2</v>
      </c>
      <c r="AW65">
        <v>62</v>
      </c>
      <c r="AX65">
        <f>IF(Z65&gt;0, (R65*SUMPRODUCT(K65:$K$98, X65:$X$98)-K65*$AZ$3)/Z65, 0)</f>
        <v>-4935630976.3699703</v>
      </c>
    </row>
    <row r="66" spans="5:50" x14ac:dyDescent="0.25">
      <c r="E66">
        <v>2066</v>
      </c>
      <c r="F66" s="5">
        <f>EconomicRates!C106</f>
        <v>3.5571999999999999E-2</v>
      </c>
      <c r="G66" s="5">
        <f>EconomicRates!D106</f>
        <v>7.0000000000000007E-2</v>
      </c>
      <c r="H66" s="5">
        <f t="shared" si="10"/>
        <v>0.12000000000000001</v>
      </c>
      <c r="I66" s="5">
        <f t="shared" si="11"/>
        <v>1.1200000000000001</v>
      </c>
      <c r="J66">
        <f t="shared" si="12"/>
        <v>0.89285714285714279</v>
      </c>
      <c r="K66">
        <f t="shared" si="20"/>
        <v>7.9298426861270028E-4</v>
      </c>
      <c r="L66" s="2">
        <v>63</v>
      </c>
      <c r="M66" s="6">
        <v>0.81598695700000001</v>
      </c>
      <c r="Q66" s="4">
        <f t="shared" si="21"/>
        <v>12.5</v>
      </c>
      <c r="R66">
        <f t="shared" si="0"/>
        <v>2000000</v>
      </c>
      <c r="S66">
        <f t="shared" si="1"/>
        <v>-25324649160.656471</v>
      </c>
      <c r="U66">
        <f t="shared" si="13"/>
        <v>0.81598695700000001</v>
      </c>
      <c r="V66">
        <f t="shared" si="14"/>
        <v>0.01</v>
      </c>
      <c r="W66">
        <f t="shared" si="15"/>
        <v>1.7636815063072573E-8</v>
      </c>
      <c r="X66">
        <f t="shared" si="16"/>
        <v>1.4391411054488352E-8</v>
      </c>
      <c r="Y66">
        <f t="shared" si="17"/>
        <v>1.7636815063072575E-10</v>
      </c>
      <c r="Z66">
        <f t="shared" si="18"/>
        <v>3.0690358579534949E-9</v>
      </c>
      <c r="AB66">
        <f t="shared" si="19"/>
        <v>-87.048810749809476</v>
      </c>
      <c r="AC66">
        <f t="shared" si="2"/>
        <v>-77.722256364146588</v>
      </c>
      <c r="AE66">
        <f t="shared" si="3"/>
        <v>0</v>
      </c>
      <c r="AF66">
        <f t="shared" si="24"/>
        <v>0</v>
      </c>
      <c r="AG66">
        <f t="shared" si="24"/>
        <v>-3.8362948224418687E-8</v>
      </c>
      <c r="AH66">
        <f t="shared" si="5"/>
        <v>-2.8782822108976706E-2</v>
      </c>
      <c r="AI66">
        <f t="shared" si="25"/>
        <v>-2.878286047192493E-2</v>
      </c>
      <c r="AJ66">
        <f t="shared" si="7"/>
        <v>-9.3265543856628881</v>
      </c>
      <c r="AK66">
        <f t="shared" si="22"/>
        <v>-6.0934167524866636</v>
      </c>
      <c r="AL66">
        <f t="shared" si="8"/>
        <v>-15.448753998621477</v>
      </c>
      <c r="AN66">
        <f t="shared" si="26"/>
        <v>0</v>
      </c>
      <c r="AO66">
        <f t="shared" si="26"/>
        <v>0</v>
      </c>
      <c r="AP66">
        <f t="shared" si="26"/>
        <v>-3.0421214439567538E-11</v>
      </c>
      <c r="AQ66">
        <f t="shared" si="26"/>
        <v>-2.2824325138696352E-5</v>
      </c>
      <c r="AR66">
        <f t="shared" si="26"/>
        <v>-2.2824355559910792E-5</v>
      </c>
      <c r="AS66">
        <f t="shared" si="26"/>
        <v>-7.3958109081914579E-3</v>
      </c>
      <c r="AT66">
        <f t="shared" si="26"/>
        <v>-4.8319836268230125E-3</v>
      </c>
      <c r="AU66">
        <f t="shared" si="23"/>
        <v>-1.2250618890574381E-2</v>
      </c>
      <c r="AW66">
        <v>63</v>
      </c>
      <c r="AX66">
        <f>IF(Z66&gt;0, (R66*SUMPRODUCT(K66:$K$98, X66:$X$98)-K66*$AZ$3)/Z66, 0)</f>
        <v>-25324649160.656471</v>
      </c>
    </row>
    <row r="67" spans="5:50" x14ac:dyDescent="0.25">
      <c r="E67">
        <v>2067</v>
      </c>
      <c r="F67" s="5">
        <f>EconomicRates!C107</f>
        <v>3.5571999999999999E-2</v>
      </c>
      <c r="G67" s="5">
        <f>EconomicRates!D107</f>
        <v>7.0000000000000007E-2</v>
      </c>
      <c r="H67" s="5">
        <f t="shared" si="10"/>
        <v>0.12000000000000001</v>
      </c>
      <c r="I67" s="5">
        <f t="shared" si="11"/>
        <v>1.1200000000000001</v>
      </c>
      <c r="J67">
        <f t="shared" si="12"/>
        <v>0.89285714285714279</v>
      </c>
      <c r="K67">
        <f t="shared" si="20"/>
        <v>7.0802166840419666E-4</v>
      </c>
      <c r="L67" s="2">
        <v>64</v>
      </c>
      <c r="M67" s="6">
        <v>0.84743607600000004</v>
      </c>
      <c r="Q67" s="4">
        <f t="shared" si="21"/>
        <v>12.5</v>
      </c>
      <c r="R67">
        <f t="shared" ref="R67:R69" si="27">$C$6</f>
        <v>2000000</v>
      </c>
      <c r="S67">
        <f t="shared" ref="S67:S69" si="28">AX67</f>
        <v>-158604643809.69983</v>
      </c>
      <c r="U67">
        <f t="shared" si="13"/>
        <v>0.84743607600000004</v>
      </c>
      <c r="V67">
        <f t="shared" si="14"/>
        <v>0.01</v>
      </c>
      <c r="W67">
        <f t="shared" si="15"/>
        <v>3.0690358579534949E-9</v>
      </c>
      <c r="X67">
        <f t="shared" si="16"/>
        <v>2.6008117045674034E-9</v>
      </c>
      <c r="Y67">
        <f t="shared" si="17"/>
        <v>3.069035857953495E-11</v>
      </c>
      <c r="Z67">
        <f t="shared" si="18"/>
        <v>4.3753379480655656E-10</v>
      </c>
      <c r="AB67">
        <f t="shared" si="19"/>
        <v>-77.722256364146588</v>
      </c>
      <c r="AC67">
        <f t="shared" ref="AC67:AC69" si="29">S67*Z67</f>
        <v>-69.3948916800002</v>
      </c>
      <c r="AE67">
        <f t="shared" ref="AE67:AE69" si="30">$Z67*O67</f>
        <v>0</v>
      </c>
      <c r="AF67">
        <f t="shared" si="24"/>
        <v>0</v>
      </c>
      <c r="AG67">
        <f t="shared" si="24"/>
        <v>-5.4691724350819569E-9</v>
      </c>
      <c r="AH67">
        <f t="shared" ref="AH67:AH69" si="31">-X67*R67</f>
        <v>-5.2016234091348066E-3</v>
      </c>
      <c r="AI67">
        <f t="shared" ref="AI67:AI69" si="32">SUM(AE67:AH67)</f>
        <v>-5.2016288783072418E-3</v>
      </c>
      <c r="AJ67">
        <f t="shared" ref="AJ67:AJ69" si="33">AB67-AC67</f>
        <v>-8.3273646841463886</v>
      </c>
      <c r="AK67">
        <f t="shared" si="22"/>
        <v>-5.4405579454902613</v>
      </c>
      <c r="AL67">
        <f t="shared" ref="AL67:AL69" si="34">SUM(AI67:AK67)</f>
        <v>-13.773124258514958</v>
      </c>
      <c r="AN67">
        <f t="shared" si="26"/>
        <v>0</v>
      </c>
      <c r="AO67">
        <f t="shared" si="26"/>
        <v>0</v>
      </c>
      <c r="AP67">
        <f t="shared" si="26"/>
        <v>-3.8722925922769698E-12</v>
      </c>
      <c r="AQ67">
        <f t="shared" si="26"/>
        <v>-3.6828620845459509E-6</v>
      </c>
      <c r="AR67">
        <f t="shared" si="26"/>
        <v>-3.6828659568385432E-6</v>
      </c>
      <c r="AS67">
        <f t="shared" si="26"/>
        <v>-5.8959546370795125E-3</v>
      </c>
      <c r="AT67">
        <f t="shared" si="26"/>
        <v>-3.852032913615723E-3</v>
      </c>
      <c r="AU67">
        <f t="shared" si="23"/>
        <v>-9.7516704166520744E-3</v>
      </c>
      <c r="AW67">
        <v>64</v>
      </c>
      <c r="AX67">
        <f>IF(Z67&gt;0, (R67*SUMPRODUCT(K67:$K$98, X67:$X$98)-K67*$AZ$3)/Z67, 0)</f>
        <v>-158604643809.69983</v>
      </c>
    </row>
    <row r="68" spans="5:50" x14ac:dyDescent="0.25">
      <c r="E68">
        <v>2068</v>
      </c>
      <c r="F68" s="5">
        <f>EconomicRates!C108</f>
        <v>3.5571999999999999E-2</v>
      </c>
      <c r="G68" s="5">
        <f>EconomicRates!D108</f>
        <v>7.0000000000000007E-2</v>
      </c>
      <c r="H68" s="5">
        <f t="shared" ref="H68:H69" si="35">G68+$C$9</f>
        <v>0.12000000000000001</v>
      </c>
      <c r="I68" s="5">
        <f t="shared" ref="I68:I69" si="36">1+H68</f>
        <v>1.1200000000000001</v>
      </c>
      <c r="J68">
        <f t="shared" ref="J68:J69" si="37">1/I68</f>
        <v>0.89285714285714279</v>
      </c>
      <c r="K68">
        <f t="shared" si="20"/>
        <v>6.3216220393231843E-4</v>
      </c>
      <c r="L68" s="2">
        <v>65</v>
      </c>
      <c r="M68" s="6">
        <v>0.87888519499999995</v>
      </c>
      <c r="Q68" s="4">
        <f t="shared" si="21"/>
        <v>12.5</v>
      </c>
      <c r="R68">
        <f t="shared" si="27"/>
        <v>2000000</v>
      </c>
      <c r="S68">
        <f t="shared" si="28"/>
        <v>-1274459299089.5491</v>
      </c>
      <c r="U68">
        <f t="shared" ref="U68:U69" si="38">M68</f>
        <v>0.87888519499999995</v>
      </c>
      <c r="V68">
        <f t="shared" ref="V68:V69" si="39">$C$10</f>
        <v>0.01</v>
      </c>
      <c r="W68">
        <f t="shared" ref="W68:W69" si="40">Z67</f>
        <v>4.3753379480655656E-10</v>
      </c>
      <c r="X68">
        <f t="shared" ref="X68:X69" si="41">U68*W68</f>
        <v>3.8454197456765043E-10</v>
      </c>
      <c r="Y68">
        <f t="shared" ref="Y68:Y69" si="42">V68*W68</f>
        <v>4.3753379480655661E-12</v>
      </c>
      <c r="Z68">
        <f t="shared" ref="Z68:Z69" si="43">MAX(0, W68-X68-Y68)</f>
        <v>4.8616482290840562E-11</v>
      </c>
      <c r="AB68">
        <f t="shared" ref="AB68:AB69" si="44">AC67</f>
        <v>-69.3948916800002</v>
      </c>
      <c r="AC68">
        <f t="shared" si="29"/>
        <v>-61.959727944584138</v>
      </c>
      <c r="AE68">
        <f t="shared" si="30"/>
        <v>0</v>
      </c>
      <c r="AF68">
        <f t="shared" si="24"/>
        <v>0</v>
      </c>
      <c r="AG68">
        <f t="shared" si="24"/>
        <v>-6.0770602863550701E-10</v>
      </c>
      <c r="AH68">
        <f t="shared" si="31"/>
        <v>-7.6908394913530089E-4</v>
      </c>
      <c r="AI68">
        <f t="shared" si="32"/>
        <v>-7.6908455684132951E-4</v>
      </c>
      <c r="AJ68">
        <f t="shared" si="33"/>
        <v>-7.4351637354160616</v>
      </c>
      <c r="AK68">
        <f t="shared" si="22"/>
        <v>-4.8576424176000144</v>
      </c>
      <c r="AL68">
        <f t="shared" si="34"/>
        <v>-12.293575237572917</v>
      </c>
      <c r="AN68">
        <f t="shared" si="26"/>
        <v>0</v>
      </c>
      <c r="AO68">
        <f t="shared" si="26"/>
        <v>0</v>
      </c>
      <c r="AP68">
        <f t="shared" si="26"/>
        <v>-3.8416878240517875E-13</v>
      </c>
      <c r="AQ68">
        <f t="shared" si="26"/>
        <v>-4.8618580429434285E-7</v>
      </c>
      <c r="AR68">
        <f t="shared" si="26"/>
        <v>-4.861861884631253E-7</v>
      </c>
      <c r="AS68">
        <f t="shared" si="26"/>
        <v>-4.700229493578267E-3</v>
      </c>
      <c r="AT68">
        <f t="shared" si="26"/>
        <v>-3.0708179366251407E-3</v>
      </c>
      <c r="AU68">
        <f t="shared" si="23"/>
        <v>-7.7715336163918704E-3</v>
      </c>
      <c r="AW68">
        <v>65</v>
      </c>
      <c r="AX68">
        <f>IF(Z68&gt;0, (R68*SUMPRODUCT(K68:$K$98, X68:$X$98)-K68*$AZ$3)/Z68, 0)</f>
        <v>-1274459299089.5491</v>
      </c>
    </row>
    <row r="69" spans="5:50" x14ac:dyDescent="0.25">
      <c r="E69">
        <v>2069</v>
      </c>
      <c r="F69" s="5">
        <f>EconomicRates!C109</f>
        <v>3.5571999999999999E-2</v>
      </c>
      <c r="G69" s="5">
        <f>EconomicRates!D109</f>
        <v>7.0000000000000007E-2</v>
      </c>
      <c r="H69" s="5">
        <f t="shared" si="35"/>
        <v>0.12000000000000001</v>
      </c>
      <c r="I69" s="5">
        <f t="shared" si="36"/>
        <v>1.1200000000000001</v>
      </c>
      <c r="J69">
        <f t="shared" si="37"/>
        <v>0.89285714285714279</v>
      </c>
      <c r="K69">
        <f t="shared" ref="K69" si="45">K68*J69</f>
        <v>5.6443053922528431E-4</v>
      </c>
      <c r="L69" s="2">
        <v>66</v>
      </c>
      <c r="M69" s="6">
        <v>1</v>
      </c>
      <c r="Q69" s="4">
        <f t="shared" ref="Q69" si="46">$C$8</f>
        <v>12.5</v>
      </c>
      <c r="R69">
        <f t="shared" si="27"/>
        <v>2000000</v>
      </c>
      <c r="S69">
        <f t="shared" si="28"/>
        <v>0</v>
      </c>
      <c r="U69">
        <f t="shared" si="38"/>
        <v>1</v>
      </c>
      <c r="V69">
        <f t="shared" si="39"/>
        <v>0.01</v>
      </c>
      <c r="W69">
        <f t="shared" si="40"/>
        <v>4.8616482290840562E-11</v>
      </c>
      <c r="X69">
        <f t="shared" si="41"/>
        <v>4.8616482290840562E-11</v>
      </c>
      <c r="Y69">
        <f t="shared" si="42"/>
        <v>4.8616482290840564E-13</v>
      </c>
      <c r="Z69">
        <f t="shared" si="43"/>
        <v>0</v>
      </c>
      <c r="AB69">
        <f t="shared" si="44"/>
        <v>-61.959727944584138</v>
      </c>
      <c r="AC69">
        <f t="shared" si="29"/>
        <v>0</v>
      </c>
      <c r="AE69">
        <f t="shared" si="30"/>
        <v>0</v>
      </c>
      <c r="AF69">
        <f t="shared" si="24"/>
        <v>0</v>
      </c>
      <c r="AG69">
        <f t="shared" si="24"/>
        <v>0</v>
      </c>
      <c r="AH69">
        <f t="shared" si="31"/>
        <v>-9.7232964581681124E-5</v>
      </c>
      <c r="AI69">
        <f t="shared" si="32"/>
        <v>-9.7232964581681124E-5</v>
      </c>
      <c r="AJ69">
        <f t="shared" si="33"/>
        <v>-61.959727944584138</v>
      </c>
      <c r="AK69">
        <f t="shared" si="22"/>
        <v>-4.3371809561208901</v>
      </c>
      <c r="AL69">
        <f t="shared" si="34"/>
        <v>-66.297006133669612</v>
      </c>
      <c r="AN69">
        <f t="shared" si="26"/>
        <v>0</v>
      </c>
      <c r="AO69">
        <f t="shared" si="26"/>
        <v>0</v>
      </c>
      <c r="AP69">
        <f t="shared" si="26"/>
        <v>0</v>
      </c>
      <c r="AQ69">
        <f t="shared" si="26"/>
        <v>-5.488125462931125E-8</v>
      </c>
      <c r="AR69">
        <f t="shared" si="26"/>
        <v>-5.488125462931125E-8</v>
      </c>
      <c r="AS69">
        <f t="shared" si="26"/>
        <v>-3.497196265401354E-2</v>
      </c>
      <c r="AT69">
        <f t="shared" si="26"/>
        <v>-2.4480373857809481E-3</v>
      </c>
      <c r="AU69">
        <f t="shared" si="23"/>
        <v>-3.742005492104912E-2</v>
      </c>
      <c r="AW69">
        <v>66</v>
      </c>
      <c r="AX69">
        <f>IF(Z69&gt;0, (R69*SUMPRODUCT(K69:$K$98, X69:$X$98)-K69*$AZ$3)/Z69, 0)</f>
        <v>0</v>
      </c>
    </row>
    <row r="70" spans="5:50" x14ac:dyDescent="0.25">
      <c r="F70" s="5">
        <f>EconomicRates!C110</f>
        <v>3.5571999999999999E-2</v>
      </c>
      <c r="G70" s="5">
        <f>EconomicRates!D110</f>
        <v>7.0000000000000007E-2</v>
      </c>
      <c r="H70" s="5"/>
      <c r="I70" s="5"/>
      <c r="M70" s="6"/>
      <c r="Q70" s="4"/>
      <c r="AX70">
        <f>IF(Z70&gt;0, (R70*SUMPRODUCT(K70:$K$98, X70:$X$98)-K70*$AZ$3)/Z70, 0)</f>
        <v>0</v>
      </c>
    </row>
    <row r="71" spans="5:50" x14ac:dyDescent="0.25">
      <c r="F71" s="5">
        <f>EconomicRates!C111</f>
        <v>3.5571999999999999E-2</v>
      </c>
      <c r="G71" s="5">
        <f>EconomicRates!D111</f>
        <v>7.0000000000000007E-2</v>
      </c>
      <c r="H71" s="5"/>
      <c r="I71" s="5"/>
      <c r="M71" s="6"/>
      <c r="Q71" s="4"/>
      <c r="AN71" s="8">
        <f t="shared" ref="AN71:AU71" si="47">SUM(AN3:AN69)</f>
        <v>116123.41624565268</v>
      </c>
      <c r="AO71" s="8">
        <f t="shared" si="47"/>
        <v>-11612.34162456527</v>
      </c>
      <c r="AP71" s="8">
        <f t="shared" si="47"/>
        <v>-178.90860138920897</v>
      </c>
      <c r="AQ71" s="8">
        <f t="shared" si="47"/>
        <v>-98012.390016731937</v>
      </c>
      <c r="AR71" s="8">
        <f t="shared" si="47"/>
        <v>6319.7760029662695</v>
      </c>
      <c r="AS71" s="8">
        <f t="shared" si="47"/>
        <v>-15167.462407119088</v>
      </c>
      <c r="AT71" s="8">
        <f t="shared" si="47"/>
        <v>8847.6864041528006</v>
      </c>
      <c r="AU71" s="8">
        <f t="shared" si="47"/>
        <v>-3.9411460206473237E-12</v>
      </c>
      <c r="AX71">
        <f>IF(Z71&gt;0, (R71*SUMPRODUCT(K71:$K$98, X71:$X$98)-K71*$AZ$3)/Z71, 0)</f>
        <v>0</v>
      </c>
    </row>
    <row r="72" spans="5:50" x14ac:dyDescent="0.25">
      <c r="F72" s="5">
        <f>EconomicRates!C112</f>
        <v>3.5571999999999999E-2</v>
      </c>
      <c r="G72" s="5">
        <f>EconomicRates!D112</f>
        <v>7.0000000000000007E-2</v>
      </c>
      <c r="H72" s="5"/>
      <c r="I72" s="5"/>
      <c r="M72" s="6"/>
      <c r="Q72" s="4"/>
      <c r="AX72">
        <f>IF(Z72&gt;0, (R72*SUMPRODUCT(K72:$K$98, X72:$X$98)-K72*$AZ$3)/Z72, 0)</f>
        <v>0</v>
      </c>
    </row>
    <row r="73" spans="5:50" x14ac:dyDescent="0.25">
      <c r="F73" s="5">
        <f>EconomicRates!C113</f>
        <v>3.5571999999999999E-2</v>
      </c>
      <c r="G73" s="5">
        <f>EconomicRates!D113</f>
        <v>7.0000000000000007E-2</v>
      </c>
      <c r="H73" s="5"/>
      <c r="I73" s="5"/>
      <c r="M73" s="6"/>
      <c r="Q73" s="4"/>
      <c r="AX73">
        <f>IF(Z73&gt;0, (R73*SUMPRODUCT(K73:$K$98, X73:$X$98)-K73*$AZ$3)/Z73, 0)</f>
        <v>0</v>
      </c>
    </row>
    <row r="74" spans="5:50" x14ac:dyDescent="0.25">
      <c r="F74" s="5">
        <f>EconomicRates!C114</f>
        <v>3.5571999999999999E-2</v>
      </c>
      <c r="G74" s="5">
        <f>EconomicRates!D114</f>
        <v>7.0000000000000007E-2</v>
      </c>
      <c r="H74" s="5"/>
      <c r="I74" s="5"/>
      <c r="M74" s="6"/>
      <c r="Q74" s="4"/>
      <c r="AX74">
        <f>IF(Z74&gt;0, (R74*SUMPRODUCT(K74:$K$98, X74:$X$98)-K74*$AZ$3)/Z74, 0)</f>
        <v>0</v>
      </c>
    </row>
    <row r="75" spans="5:50" x14ac:dyDescent="0.25">
      <c r="F75" s="5">
        <f>EconomicRates!C115</f>
        <v>3.5571999999999999E-2</v>
      </c>
      <c r="G75" s="5">
        <f>EconomicRates!D115</f>
        <v>7.0000000000000007E-2</v>
      </c>
      <c r="H75" s="5"/>
      <c r="I75" s="5"/>
      <c r="M75" s="6"/>
      <c r="Q75" s="4"/>
      <c r="AX75">
        <f>IF(Z75&gt;0, (R75*SUMPRODUCT(K75:$K$98, X75:$X$98)-K75*$AZ$3)/Z75, 0)</f>
        <v>0</v>
      </c>
    </row>
    <row r="76" spans="5:50" x14ac:dyDescent="0.25">
      <c r="F76" s="5">
        <f>EconomicRates!C116</f>
        <v>3.5571999999999999E-2</v>
      </c>
      <c r="G76" s="5">
        <f>EconomicRates!D116</f>
        <v>7.0000000000000007E-2</v>
      </c>
      <c r="H76" s="5"/>
      <c r="I76" s="5"/>
      <c r="M76" s="6"/>
      <c r="Q76" s="4"/>
      <c r="AX76">
        <f>IF(Z76&gt;0, (R76*SUMPRODUCT(K76:$K$98, X76:$X$98)-K76*$AZ$3)/Z76, 0)</f>
        <v>0</v>
      </c>
    </row>
    <row r="77" spans="5:50" x14ac:dyDescent="0.25">
      <c r="F77" s="5">
        <f>EconomicRates!C117</f>
        <v>3.5571999999999999E-2</v>
      </c>
      <c r="G77" s="5">
        <f>EconomicRates!D117</f>
        <v>7.0000000000000007E-2</v>
      </c>
      <c r="H77" s="5"/>
      <c r="I77" s="5"/>
      <c r="M77" s="6"/>
      <c r="Q77" s="4"/>
      <c r="AX77">
        <f>IF(Z77&gt;0, (R77*SUMPRODUCT(K77:$K$98, X77:$X$98)-K77*$AZ$3)/Z77, 0)</f>
        <v>0</v>
      </c>
    </row>
    <row r="78" spans="5:50" x14ac:dyDescent="0.25">
      <c r="F78" s="5">
        <f>EconomicRates!C118</f>
        <v>3.5571999999999999E-2</v>
      </c>
      <c r="G78" s="5">
        <f>EconomicRates!D118</f>
        <v>7.0000000000000007E-2</v>
      </c>
      <c r="H78" s="5"/>
      <c r="I78" s="5"/>
      <c r="M78" s="6"/>
      <c r="Q78" s="4"/>
      <c r="AX78">
        <f>IF(Z78&gt;0, (R78*SUMPRODUCT(K78:$K$98, X78:$X$98)-K78*$AZ$3)/Z78, 0)</f>
        <v>0</v>
      </c>
    </row>
    <row r="79" spans="5:50" x14ac:dyDescent="0.25">
      <c r="F79" s="5">
        <f>EconomicRates!C119</f>
        <v>3.5571999999999999E-2</v>
      </c>
      <c r="G79" s="5">
        <f>EconomicRates!D119</f>
        <v>7.0000000000000007E-2</v>
      </c>
      <c r="H79" s="5"/>
      <c r="I79" s="5"/>
      <c r="M79" s="6"/>
      <c r="Q79" s="4"/>
      <c r="AX79">
        <f>IF(Z79&gt;0, (R79*SUMPRODUCT(K79:$K$98, X79:$X$98)-K79*$AZ$3)/Z79, 0)</f>
        <v>0</v>
      </c>
    </row>
    <row r="80" spans="5:50" x14ac:dyDescent="0.25">
      <c r="F80" s="5">
        <f>EconomicRates!C120</f>
        <v>3.5571999999999999E-2</v>
      </c>
      <c r="G80" s="5">
        <f>EconomicRates!D120</f>
        <v>7.0000000000000007E-2</v>
      </c>
      <c r="H80" s="5"/>
      <c r="I80" s="5"/>
      <c r="M80" s="6"/>
      <c r="Q80" s="4"/>
      <c r="AX80">
        <f>IF(Z80&gt;0, (R80*SUMPRODUCT(K80:$K$98, X80:$X$98)-K80*$AZ$3)/Z80, 0)</f>
        <v>0</v>
      </c>
    </row>
    <row r="81" spans="2:50" x14ac:dyDescent="0.25">
      <c r="F81" s="5">
        <f>EconomicRates!C121</f>
        <v>3.5571999999999999E-2</v>
      </c>
      <c r="G81" s="5">
        <f>EconomicRates!D121</f>
        <v>7.0000000000000007E-2</v>
      </c>
      <c r="H81" s="5"/>
      <c r="I81" s="5"/>
      <c r="M81" s="6"/>
      <c r="Q81" s="4"/>
      <c r="AX81">
        <f>IF(Z81&gt;0, (R81*SUMPRODUCT(K81:$K$98, X81:$X$98)-K81*$AZ$3)/Z81, 0)</f>
        <v>0</v>
      </c>
    </row>
    <row r="82" spans="2:50" x14ac:dyDescent="0.25">
      <c r="F82" s="5">
        <f>EconomicRates!C122</f>
        <v>3.5571999999999999E-2</v>
      </c>
      <c r="G82" s="5">
        <f>EconomicRates!D122</f>
        <v>7.0000000000000007E-2</v>
      </c>
      <c r="H82" s="5"/>
      <c r="I82" s="5"/>
      <c r="M82" s="6"/>
      <c r="Q82" s="4"/>
      <c r="AX82">
        <f>IF(Z82&gt;0, (R82*SUMPRODUCT(K82:$K$98, X82:$X$98)-K82*$AZ$3)/Z82, 0)</f>
        <v>0</v>
      </c>
    </row>
    <row r="83" spans="2:50" x14ac:dyDescent="0.25">
      <c r="F83" s="5">
        <f>EconomicRates!C123</f>
        <v>3.5571999999999999E-2</v>
      </c>
      <c r="G83" s="5">
        <f>EconomicRates!D123</f>
        <v>7.0000000000000007E-2</v>
      </c>
      <c r="H83" s="5"/>
      <c r="I83" s="5"/>
      <c r="M83" s="6"/>
      <c r="Q83" s="4"/>
      <c r="AX83">
        <f>IF(Z83&gt;0, (R83*SUMPRODUCT(K83:$K$98, X83:$X$98)-K83*$AZ$3)/Z83, 0)</f>
        <v>0</v>
      </c>
    </row>
    <row r="84" spans="2:50" x14ac:dyDescent="0.25">
      <c r="F84" s="5">
        <f>EconomicRates!C124</f>
        <v>3.5571999999999999E-2</v>
      </c>
      <c r="G84" s="5">
        <f>EconomicRates!D124</f>
        <v>7.0000000000000007E-2</v>
      </c>
      <c r="H84" s="5"/>
      <c r="I84" s="5"/>
      <c r="M84" s="6"/>
      <c r="Q84" s="4"/>
      <c r="AX84">
        <f>IF(Z84&gt;0, (R84*SUMPRODUCT(K84:$K$98, X84:$X$98)-K84*$AZ$3)/Z84, 0)</f>
        <v>0</v>
      </c>
    </row>
    <row r="85" spans="2:50" x14ac:dyDescent="0.25">
      <c r="F85" s="5">
        <f>EconomicRates!C125</f>
        <v>3.5571999999999999E-2</v>
      </c>
      <c r="G85" s="5">
        <f>EconomicRates!D125</f>
        <v>7.0000000000000007E-2</v>
      </c>
      <c r="H85" s="5"/>
      <c r="I85" s="5"/>
      <c r="M85" s="6"/>
      <c r="Q85" s="4"/>
      <c r="AX85">
        <f>IF(Z85&gt;0, (R85*SUMPRODUCT(K85:$K$98, X85:$X$98)-K85*$AZ$3)/Z85, 0)</f>
        <v>0</v>
      </c>
    </row>
    <row r="86" spans="2:50" x14ac:dyDescent="0.25">
      <c r="F86" s="5">
        <f>EconomicRates!C126</f>
        <v>3.5571999999999999E-2</v>
      </c>
      <c r="G86" s="5">
        <f>EconomicRates!D126</f>
        <v>7.0000000000000007E-2</v>
      </c>
      <c r="H86" s="5"/>
      <c r="I86" s="5"/>
      <c r="M86" s="6"/>
      <c r="Q86" s="4"/>
      <c r="AX86">
        <f>IF(Z86&gt;0, (R86*SUMPRODUCT(K86:$K$98, X86:$X$98)-K86*$AZ$3)/Z86, 0)</f>
        <v>0</v>
      </c>
    </row>
    <row r="87" spans="2:50" x14ac:dyDescent="0.25">
      <c r="F87" s="5">
        <f>EconomicRates!C127</f>
        <v>3.5571999999999999E-2</v>
      </c>
      <c r="G87" s="5">
        <f>EconomicRates!D127</f>
        <v>7.0000000000000007E-2</v>
      </c>
      <c r="H87" s="5"/>
      <c r="I87" s="5"/>
      <c r="M87" s="6"/>
      <c r="Q87" s="4"/>
      <c r="AX87">
        <f>IF(Z87&gt;0, (R87*SUMPRODUCT(K87:$K$98, X87:$X$98)-K87*$AZ$3)/Z87, 0)</f>
        <v>0</v>
      </c>
    </row>
    <row r="88" spans="2:50" x14ac:dyDescent="0.25">
      <c r="B88" s="6"/>
      <c r="F88" s="5">
        <f>EconomicRates!C128</f>
        <v>3.5571999999999999E-2</v>
      </c>
      <c r="G88" s="5">
        <f>EconomicRates!D128</f>
        <v>7.0000000000000007E-2</v>
      </c>
      <c r="H88" s="5"/>
      <c r="I88" s="5"/>
      <c r="M88" s="6"/>
      <c r="Q88" s="4"/>
      <c r="AX88">
        <f>IF(Z88&gt;0, (R88*SUMPRODUCT(K88:$K$98, X88:$X$98)-K88*$AZ$3)/Z88, 0)</f>
        <v>0</v>
      </c>
    </row>
    <row r="89" spans="2:50" x14ac:dyDescent="0.25">
      <c r="B89" s="6"/>
      <c r="F89" s="5">
        <f>EconomicRates!C129</f>
        <v>3.5571999999999999E-2</v>
      </c>
      <c r="G89" s="5">
        <f>EconomicRates!D129</f>
        <v>7.0000000000000007E-2</v>
      </c>
      <c r="H89" s="5"/>
      <c r="I89" s="5"/>
      <c r="M89" s="6"/>
      <c r="Q89" s="4"/>
      <c r="AX89">
        <f>IF(Z89&gt;0, (R89*SUMPRODUCT(K89:$K$98, X89:$X$98)-K89*$AZ$3)/Z89, 0)</f>
        <v>0</v>
      </c>
    </row>
    <row r="90" spans="2:50" x14ac:dyDescent="0.25">
      <c r="B90" s="6"/>
      <c r="F90" s="5">
        <f>EconomicRates!C130</f>
        <v>3.5571999999999999E-2</v>
      </c>
      <c r="G90" s="5">
        <f>EconomicRates!D130</f>
        <v>7.0000000000000007E-2</v>
      </c>
      <c r="H90" s="5"/>
      <c r="I90" s="5"/>
      <c r="Q90" s="4"/>
      <c r="AX90">
        <f>IF(Z90&gt;0, (R90*SUMPRODUCT(K90:$K$98, X90:$X$98)-K90*$AZ$3)/Z90, 0)</f>
        <v>0</v>
      </c>
    </row>
    <row r="91" spans="2:50" x14ac:dyDescent="0.25">
      <c r="B91" s="6"/>
      <c r="F91" s="5">
        <f>EconomicRates!C131</f>
        <v>3.5571999999999999E-2</v>
      </c>
      <c r="G91" s="5">
        <f>EconomicRates!D131</f>
        <v>7.0000000000000007E-2</v>
      </c>
      <c r="H91" s="5"/>
      <c r="I91" s="5"/>
      <c r="Q91" s="4"/>
      <c r="AX91">
        <f>IF(Z91&gt;0, (R91*SUMPRODUCT(K91:$K$98, X91:$X$98)-K91*$AZ$3)/Z91, 0)</f>
        <v>0</v>
      </c>
    </row>
    <row r="92" spans="2:50" x14ac:dyDescent="0.25">
      <c r="B92" s="6"/>
      <c r="F92" s="5">
        <f>EconomicRates!C132</f>
        <v>3.5571999999999999E-2</v>
      </c>
      <c r="G92" s="5">
        <f>EconomicRates!D132</f>
        <v>7.0000000000000007E-2</v>
      </c>
      <c r="H92" s="5"/>
      <c r="I92" s="5"/>
      <c r="Q92" s="4"/>
      <c r="AX92">
        <f>IF(Z92&gt;0, (R92*SUMPRODUCT(K92:$K$98, X92:$X$98)-K92*$AZ$3)/Z92, 0)</f>
        <v>0</v>
      </c>
    </row>
    <row r="93" spans="2:50" x14ac:dyDescent="0.25">
      <c r="B93" s="6"/>
      <c r="F93" s="5">
        <f>EconomicRates!C133</f>
        <v>3.5571999999999999E-2</v>
      </c>
      <c r="G93" s="5">
        <f>EconomicRates!D133</f>
        <v>7.0000000000000007E-2</v>
      </c>
      <c r="H93" s="5"/>
      <c r="I93" s="5"/>
      <c r="Q93" s="4"/>
      <c r="AX93">
        <f>IF(Z93&gt;0, (R93*SUMPRODUCT(K93:$K$98, X93:$X$98)-K93*$AZ$3)/Z93, 0)</f>
        <v>0</v>
      </c>
    </row>
    <row r="94" spans="2:50" x14ac:dyDescent="0.25">
      <c r="B94" s="6"/>
      <c r="F94" s="5">
        <f>EconomicRates!C134</f>
        <v>3.5571999999999999E-2</v>
      </c>
      <c r="G94" s="5">
        <f>EconomicRates!D134</f>
        <v>7.0000000000000007E-2</v>
      </c>
      <c r="H94" s="5"/>
      <c r="I94" s="5"/>
      <c r="Q94" s="4"/>
      <c r="AX94">
        <f>IF(Z94&gt;0, (R94*SUMPRODUCT(K94:$K$98, X94:$X$98)-K94*$AZ$3)/Z94, 0)</f>
        <v>0</v>
      </c>
    </row>
    <row r="95" spans="2:50" x14ac:dyDescent="0.25">
      <c r="B95" s="6"/>
      <c r="F95" s="5">
        <f>EconomicRates!C135</f>
        <v>3.5571999999999999E-2</v>
      </c>
      <c r="G95" s="5">
        <f>EconomicRates!D135</f>
        <v>7.0000000000000007E-2</v>
      </c>
      <c r="H95" s="5"/>
      <c r="I95" s="5"/>
      <c r="Q95" s="4"/>
      <c r="AX95">
        <f>IF(Z95&gt;0, (R95*SUMPRODUCT(K95:$K$98, X95:$X$98)-K95*$AZ$3)/Z95, 0)</f>
        <v>0</v>
      </c>
    </row>
    <row r="96" spans="2:50" x14ac:dyDescent="0.25">
      <c r="B96" s="6"/>
      <c r="F96" s="5">
        <f>EconomicRates!C136</f>
        <v>3.5571999999999999E-2</v>
      </c>
      <c r="G96" s="5">
        <f>EconomicRates!D136</f>
        <v>7.0000000000000007E-2</v>
      </c>
      <c r="H96" s="5"/>
      <c r="I96" s="5"/>
      <c r="Q96" s="4"/>
      <c r="AX96">
        <f>IF(Z96&gt;0, (R96*SUMPRODUCT(K96:$K$98, X96:$X$98)-K96*$AZ$3)/Z96, 0)</f>
        <v>0</v>
      </c>
    </row>
    <row r="97" spans="2:50" x14ac:dyDescent="0.25">
      <c r="B97" s="6"/>
      <c r="F97" s="5">
        <f>EconomicRates!C137</f>
        <v>3.5571999999999999E-2</v>
      </c>
      <c r="G97" s="5">
        <f>EconomicRates!D137</f>
        <v>7.0000000000000007E-2</v>
      </c>
      <c r="H97" s="5"/>
      <c r="I97" s="5"/>
      <c r="Q97" s="4"/>
      <c r="AX97">
        <f>IF(Z97&gt;0, (R97*SUMPRODUCT(K97:$K$98, X97:$X$98)-K97*$AZ$3)/Z97, 0)</f>
        <v>0</v>
      </c>
    </row>
    <row r="98" spans="2:50" x14ac:dyDescent="0.25">
      <c r="B98" s="6"/>
      <c r="F98" s="5">
        <f>EconomicRates!C138</f>
        <v>3.5571999999999999E-2</v>
      </c>
      <c r="G98" s="5">
        <f>EconomicRates!D138</f>
        <v>7.0000000000000007E-2</v>
      </c>
      <c r="H98" s="5"/>
      <c r="I98" s="5"/>
      <c r="Q98" s="4"/>
    </row>
    <row r="99" spans="2:50" x14ac:dyDescent="0.25">
      <c r="B99" s="6"/>
    </row>
    <row r="100" spans="2:50" x14ac:dyDescent="0.25">
      <c r="B100" s="6"/>
    </row>
    <row r="101" spans="2:50" x14ac:dyDescent="0.25">
      <c r="B101" s="6"/>
    </row>
    <row r="102" spans="2:50" x14ac:dyDescent="0.25">
      <c r="B102" s="6"/>
    </row>
    <row r="103" spans="2:50" x14ac:dyDescent="0.25">
      <c r="B103" s="6"/>
    </row>
    <row r="104" spans="2:50" x14ac:dyDescent="0.25">
      <c r="B104" s="6"/>
    </row>
    <row r="105" spans="2:50" x14ac:dyDescent="0.25">
      <c r="B105" s="6"/>
    </row>
    <row r="106" spans="2:50" x14ac:dyDescent="0.25">
      <c r="B106" s="6"/>
    </row>
    <row r="107" spans="2:50" x14ac:dyDescent="0.25">
      <c r="B107" s="6"/>
    </row>
    <row r="108" spans="2:50" x14ac:dyDescent="0.25">
      <c r="B108" s="6"/>
    </row>
    <row r="109" spans="2:50" x14ac:dyDescent="0.25">
      <c r="B109" s="6"/>
    </row>
    <row r="110" spans="2:50" x14ac:dyDescent="0.25">
      <c r="B110" s="6"/>
    </row>
    <row r="111" spans="2:50" x14ac:dyDescent="0.25">
      <c r="B111" s="6"/>
    </row>
    <row r="112" spans="2:50" x14ac:dyDescent="0.25">
      <c r="B112" s="6"/>
    </row>
    <row r="113" spans="2:2" x14ac:dyDescent="0.25">
      <c r="B113" s="6"/>
    </row>
    <row r="114" spans="2:2" x14ac:dyDescent="0.25">
      <c r="B114" s="6"/>
    </row>
    <row r="115" spans="2:2" x14ac:dyDescent="0.25">
      <c r="B115" s="6"/>
    </row>
    <row r="116" spans="2:2" x14ac:dyDescent="0.25">
      <c r="B116" s="6"/>
    </row>
    <row r="117" spans="2:2" x14ac:dyDescent="0.25">
      <c r="B117" s="6"/>
    </row>
    <row r="118" spans="2:2" x14ac:dyDescent="0.25">
      <c r="B118" s="6"/>
    </row>
    <row r="119" spans="2:2" x14ac:dyDescent="0.25">
      <c r="B119" s="6"/>
    </row>
    <row r="120" spans="2:2" x14ac:dyDescent="0.25">
      <c r="B120" s="6"/>
    </row>
    <row r="121" spans="2:2" x14ac:dyDescent="0.25">
      <c r="B121" s="6"/>
    </row>
    <row r="122" spans="2:2" x14ac:dyDescent="0.25">
      <c r="B122" s="6"/>
    </row>
    <row r="123" spans="2:2" x14ac:dyDescent="0.25">
      <c r="B123" s="6"/>
    </row>
    <row r="124" spans="2:2" x14ac:dyDescent="0.25">
      <c r="B124" s="6"/>
    </row>
    <row r="125" spans="2:2" x14ac:dyDescent="0.25">
      <c r="B125" s="6"/>
    </row>
    <row r="126" spans="2:2" x14ac:dyDescent="0.25">
      <c r="B126" s="6"/>
    </row>
    <row r="127" spans="2:2" x14ac:dyDescent="0.25">
      <c r="B127" s="6"/>
    </row>
    <row r="128" spans="2:2" x14ac:dyDescent="0.25">
      <c r="B128" s="6"/>
    </row>
    <row r="129" spans="2:2" x14ac:dyDescent="0.25">
      <c r="B129" s="6"/>
    </row>
    <row r="130" spans="2:2" x14ac:dyDescent="0.25">
      <c r="B130" s="6"/>
    </row>
    <row r="131" spans="2:2" x14ac:dyDescent="0.25">
      <c r="B131" s="6"/>
    </row>
    <row r="132" spans="2:2" x14ac:dyDescent="0.25">
      <c r="B132" s="6"/>
    </row>
    <row r="133" spans="2:2" x14ac:dyDescent="0.25">
      <c r="B133" s="6"/>
    </row>
    <row r="134" spans="2:2" x14ac:dyDescent="0.25">
      <c r="B134" s="6"/>
    </row>
    <row r="135" spans="2:2" x14ac:dyDescent="0.25">
      <c r="B135" s="6"/>
    </row>
    <row r="136" spans="2:2" x14ac:dyDescent="0.25">
      <c r="B136" s="6"/>
    </row>
    <row r="137" spans="2:2" x14ac:dyDescent="0.25">
      <c r="B137" s="6"/>
    </row>
    <row r="138" spans="2:2" x14ac:dyDescent="0.25">
      <c r="B138" s="6"/>
    </row>
    <row r="139" spans="2:2" x14ac:dyDescent="0.25">
      <c r="B139" s="6"/>
    </row>
    <row r="140" spans="2:2" x14ac:dyDescent="0.25">
      <c r="B140" s="6"/>
    </row>
    <row r="141" spans="2:2" x14ac:dyDescent="0.25">
      <c r="B141" s="6"/>
    </row>
    <row r="142" spans="2:2" x14ac:dyDescent="0.25">
      <c r="B142" s="6"/>
    </row>
    <row r="143" spans="2:2" x14ac:dyDescent="0.25">
      <c r="B143" s="6"/>
    </row>
    <row r="144" spans="2:2" x14ac:dyDescent="0.25">
      <c r="B144" s="6"/>
    </row>
    <row r="145" spans="2:2" x14ac:dyDescent="0.25">
      <c r="B145" s="6"/>
    </row>
    <row r="146" spans="2:2" x14ac:dyDescent="0.25">
      <c r="B146" s="6"/>
    </row>
    <row r="147" spans="2:2" x14ac:dyDescent="0.25">
      <c r="B147" s="6"/>
    </row>
    <row r="148" spans="2:2" x14ac:dyDescent="0.25">
      <c r="B148" s="6"/>
    </row>
    <row r="149" spans="2:2" x14ac:dyDescent="0.25">
      <c r="B149" s="6"/>
    </row>
    <row r="150" spans="2:2" x14ac:dyDescent="0.25">
      <c r="B150" s="6"/>
    </row>
    <row r="151" spans="2:2" x14ac:dyDescent="0.25">
      <c r="B151" s="6"/>
    </row>
    <row r="152" spans="2:2" x14ac:dyDescent="0.25">
      <c r="B152" s="6"/>
    </row>
    <row r="153" spans="2:2" x14ac:dyDescent="0.25">
      <c r="B153" s="6"/>
    </row>
    <row r="154" spans="2:2" x14ac:dyDescent="0.25">
      <c r="B154" s="6"/>
    </row>
    <row r="155" spans="2:2" x14ac:dyDescent="0.25">
      <c r="B155" s="6"/>
    </row>
    <row r="156" spans="2:2" x14ac:dyDescent="0.25">
      <c r="B156" s="6"/>
    </row>
    <row r="157" spans="2:2" x14ac:dyDescent="0.25">
      <c r="B157" s="6"/>
    </row>
    <row r="158" spans="2:2" x14ac:dyDescent="0.25">
      <c r="B158" s="6"/>
    </row>
    <row r="159" spans="2:2" x14ac:dyDescent="0.25">
      <c r="B159" s="6"/>
    </row>
    <row r="160" spans="2:2" x14ac:dyDescent="0.25">
      <c r="B160" s="6"/>
    </row>
    <row r="161" spans="2:2" x14ac:dyDescent="0.25">
      <c r="B161" s="6"/>
    </row>
    <row r="162" spans="2:2" x14ac:dyDescent="0.25">
      <c r="B162" s="6"/>
    </row>
    <row r="163" spans="2:2" x14ac:dyDescent="0.25">
      <c r="B163" s="6"/>
    </row>
    <row r="164" spans="2:2" x14ac:dyDescent="0.25">
      <c r="B164" s="6"/>
    </row>
  </sheetData>
  <conditionalFormatting sqref="AN71:AU71">
    <cfRule type="cellIs" dxfId="48" priority="1" operator="lessThan">
      <formula>0</formula>
    </cfRule>
  </conditionalFormatting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0C301F-A2E1-48A9-A51F-FE7133535521}">
  <dimension ref="A1:AZ29"/>
  <sheetViews>
    <sheetView workbookViewId="0">
      <selection activeCell="J53" sqref="J53"/>
    </sheetView>
  </sheetViews>
  <sheetFormatPr defaultRowHeight="15" x14ac:dyDescent="0.25"/>
  <cols>
    <col min="3" max="3" width="9.28515625" bestFit="1" customWidth="1"/>
    <col min="11" max="11" width="9.28515625" bestFit="1" customWidth="1"/>
    <col min="12" max="13" width="9.140625" bestFit="1" customWidth="1"/>
    <col min="14" max="14" width="9.28515625" bestFit="1" customWidth="1"/>
    <col min="15" max="21" width="9.140625" bestFit="1" customWidth="1"/>
    <col min="22" max="22" width="9.28515625" bestFit="1" customWidth="1"/>
    <col min="23" max="24" width="9.140625" bestFit="1" customWidth="1"/>
    <col min="25" max="26" width="9.28515625" bestFit="1" customWidth="1"/>
    <col min="27" max="32" width="9.140625" bestFit="1" customWidth="1"/>
    <col min="33" max="33" width="9.42578125" bestFit="1" customWidth="1"/>
    <col min="34" max="34" width="9.140625" bestFit="1" customWidth="1"/>
    <col min="35" max="35" width="9.42578125" bestFit="1" customWidth="1"/>
    <col min="36" max="36" width="12.5703125" customWidth="1"/>
    <col min="41" max="41" width="9.85546875" bestFit="1" customWidth="1"/>
    <col min="44" max="44" width="10.42578125" bestFit="1" customWidth="1"/>
    <col min="45" max="45" width="18" customWidth="1"/>
  </cols>
  <sheetData>
    <row r="1" spans="1:52" x14ac:dyDescent="0.25">
      <c r="A1" t="s">
        <v>0</v>
      </c>
      <c r="Q1" s="1" t="s">
        <v>1</v>
      </c>
      <c r="W1" s="1" t="s">
        <v>2</v>
      </c>
      <c r="AC1" s="1" t="s">
        <v>3</v>
      </c>
      <c r="AQ1" s="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34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2">
        <f>'T.26.04.A'!C3*(1+C12)</f>
        <v>186.95330245860873</v>
      </c>
      <c r="K3">
        <v>1</v>
      </c>
      <c r="L3" s="2">
        <v>0</v>
      </c>
      <c r="O3">
        <f>$C$3</f>
        <v>186.95330245860873</v>
      </c>
      <c r="P3">
        <f>O3*B5</f>
        <v>149.56264196688699</v>
      </c>
      <c r="Q3" s="4">
        <f>B8</f>
        <v>100</v>
      </c>
      <c r="R3">
        <f t="shared" ref="R3:R23" si="0">$C$6</f>
        <v>50000</v>
      </c>
      <c r="S3">
        <f>AX3</f>
        <v>0</v>
      </c>
      <c r="W3">
        <v>1</v>
      </c>
      <c r="Z3">
        <v>1</v>
      </c>
      <c r="AC3">
        <f>AX4</f>
        <v>3.5474350731766129</v>
      </c>
      <c r="AE3">
        <f t="shared" ref="AE3:AE23" si="1">$Z3*O3</f>
        <v>186.95330245860873</v>
      </c>
      <c r="AF3">
        <f t="shared" ref="AF3:AG23" si="2">-$Z3*P3</f>
        <v>-149.56264196688699</v>
      </c>
      <c r="AG3">
        <f t="shared" si="2"/>
        <v>-100</v>
      </c>
      <c r="AH3">
        <f t="shared" ref="AH3:AH23" si="3">-X3*R3</f>
        <v>0</v>
      </c>
      <c r="AI3">
        <f t="shared" ref="AI3:AI23" si="4">SUM(AE3:AH3)</f>
        <v>-62.609339508278254</v>
      </c>
      <c r="AJ3">
        <f t="shared" ref="AJ3:AJ23" si="5">AB3-AC3</f>
        <v>-3.5474350731766129</v>
      </c>
      <c r="AL3">
        <f t="shared" ref="AL3:AL23" si="6">SUM(AI3:AK3)</f>
        <v>-66.156774581454869</v>
      </c>
      <c r="AN3">
        <f t="shared" ref="AN3:AU23" si="7">AE3*$K3</f>
        <v>186.95330245860873</v>
      </c>
      <c r="AO3">
        <f t="shared" si="7"/>
        <v>-149.56264196688699</v>
      </c>
      <c r="AP3">
        <f t="shared" si="7"/>
        <v>-100</v>
      </c>
      <c r="AQ3">
        <f t="shared" si="7"/>
        <v>0</v>
      </c>
      <c r="AR3">
        <f t="shared" si="7"/>
        <v>-62.609339508278254</v>
      </c>
      <c r="AS3">
        <f t="shared" si="7"/>
        <v>-3.5474350731766129</v>
      </c>
      <c r="AT3">
        <f t="shared" si="7"/>
        <v>0</v>
      </c>
      <c r="AU3">
        <f t="shared" si="7"/>
        <v>-66.156774581454869</v>
      </c>
      <c r="AW3">
        <v>0</v>
      </c>
      <c r="AX3">
        <f>(R3*SUMPRODUCT(K4:$K$23, X4:$X$23)-$AZ$3*SUMPRODUCT(K3:$K$22, W4:$W$23))/Z3</f>
        <v>0</v>
      </c>
      <c r="AZ3">
        <f>$C$6*SUMPRODUCT(K4:$K$23, X4:$X$23)/SUMPRODUCT(K3:K22, W4:W23)</f>
        <v>123.02499778023022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5">
        <f>EconomicRates!C44</f>
        <v>3.5571999999999999E-2</v>
      </c>
      <c r="G4" s="5">
        <f>EconomicRates!D44</f>
        <v>7.0000000000000007E-2</v>
      </c>
      <c r="H4" s="5">
        <f t="shared" ref="H4:H23" si="8">F4+$C$9</f>
        <v>8.5572000000000009E-2</v>
      </c>
      <c r="I4" s="5">
        <f t="shared" ref="I4:I23" si="9">1+H4</f>
        <v>1.085572</v>
      </c>
      <c r="J4">
        <f t="shared" ref="J4:J23" si="10">1/I4</f>
        <v>0.92117335377109955</v>
      </c>
      <c r="K4">
        <f>J4</f>
        <v>0.92117335377109955</v>
      </c>
      <c r="L4" s="2">
        <v>1</v>
      </c>
      <c r="M4" s="6">
        <f t="array" ref="M4:M23">Mortalities!B2:B21</f>
        <v>2.5950000000000001E-3</v>
      </c>
      <c r="R4">
        <f t="shared" si="0"/>
        <v>50000</v>
      </c>
      <c r="S4">
        <f t="shared" ref="S4:S23" si="11">AX4</f>
        <v>3.5474350731766129</v>
      </c>
      <c r="U4">
        <f t="shared" ref="U4:U23" si="12">M4</f>
        <v>2.5950000000000001E-3</v>
      </c>
      <c r="V4">
        <f t="shared" ref="V4:V23" si="13">$C$10</f>
        <v>0.01</v>
      </c>
      <c r="W4">
        <f t="shared" ref="W4:W23" si="14">Z3</f>
        <v>1</v>
      </c>
      <c r="X4">
        <f t="shared" ref="X4:X23" si="15">U4*W4</f>
        <v>2.5950000000000001E-3</v>
      </c>
      <c r="Y4">
        <f t="shared" ref="Y4:Y23" si="16">V4*W4</f>
        <v>0.01</v>
      </c>
      <c r="Z4">
        <f t="shared" ref="Z4:Z23" si="17">MAX(0, W4-X4-Y4)</f>
        <v>0.98740499999999998</v>
      </c>
      <c r="AB4">
        <f t="shared" ref="AB4:AB23" si="18">AC3</f>
        <v>3.5474350731766129</v>
      </c>
      <c r="AC4">
        <f t="shared" ref="AC4:AC23" si="19">AX5</f>
        <v>6.6886378408893332</v>
      </c>
      <c r="AE4">
        <f t="shared" si="1"/>
        <v>0</v>
      </c>
      <c r="AF4">
        <f t="shared" si="2"/>
        <v>0</v>
      </c>
      <c r="AG4">
        <f t="shared" si="2"/>
        <v>0</v>
      </c>
      <c r="AH4">
        <f t="shared" si="3"/>
        <v>-129.75</v>
      </c>
      <c r="AI4">
        <f t="shared" si="4"/>
        <v>-129.75</v>
      </c>
      <c r="AJ4">
        <f t="shared" si="5"/>
        <v>-3.1412027677127203</v>
      </c>
      <c r="AK4">
        <f>G4*MAX(0, SUM(AB4:AB4, AE4:AF4))</f>
        <v>0.24832045512236292</v>
      </c>
      <c r="AL4">
        <f t="shared" si="6"/>
        <v>-132.64288231259036</v>
      </c>
      <c r="AN4">
        <f t="shared" si="7"/>
        <v>0</v>
      </c>
      <c r="AO4">
        <f t="shared" si="7"/>
        <v>0</v>
      </c>
      <c r="AP4">
        <f t="shared" si="7"/>
        <v>0</v>
      </c>
      <c r="AQ4">
        <f t="shared" si="7"/>
        <v>-119.52224265180017</v>
      </c>
      <c r="AR4">
        <f t="shared" si="7"/>
        <v>-119.52224265180017</v>
      </c>
      <c r="AS4">
        <f t="shared" si="7"/>
        <v>-2.8935922884089869</v>
      </c>
      <c r="AT4">
        <f t="shared" si="7"/>
        <v>0.22874618645503286</v>
      </c>
      <c r="AU4">
        <f t="shared" si="7"/>
        <v>-122.18708875375413</v>
      </c>
      <c r="AW4">
        <v>1</v>
      </c>
      <c r="AX4">
        <f>(R4*SUMPRODUCT(K5:$K$23, X5:$X$23)-$AZ$3*SUMPRODUCT(K4:$K$22, W5:$W$23))/Z4</f>
        <v>3.5474350731766129</v>
      </c>
    </row>
    <row r="5" spans="1:52" x14ac:dyDescent="0.25">
      <c r="B5" s="2">
        <v>0.8</v>
      </c>
      <c r="C5" s="2">
        <v>0.05</v>
      </c>
      <c r="E5">
        <v>2005</v>
      </c>
      <c r="F5" s="5">
        <f>EconomicRates!C45</f>
        <v>3.5571999999999999E-2</v>
      </c>
      <c r="G5" s="5">
        <f>EconomicRates!D45</f>
        <v>7.0000000000000007E-2</v>
      </c>
      <c r="H5" s="5">
        <f t="shared" si="8"/>
        <v>8.5572000000000009E-2</v>
      </c>
      <c r="I5" s="5">
        <f t="shared" si="9"/>
        <v>1.085572</v>
      </c>
      <c r="J5">
        <f t="shared" si="10"/>
        <v>0.92117335377109955</v>
      </c>
      <c r="K5">
        <f t="shared" ref="K5:K23" si="20">K4*J5</f>
        <v>0.84856034769789535</v>
      </c>
      <c r="L5" s="2">
        <v>2</v>
      </c>
      <c r="M5" s="6">
        <v>2.5990000000000002E-3</v>
      </c>
      <c r="O5">
        <f t="shared" ref="O5:O23" si="21">$C$3</f>
        <v>186.95330245860873</v>
      </c>
      <c r="P5">
        <f t="shared" ref="P5:P23" si="22">O5*$C$5</f>
        <v>9.3476651229304366</v>
      </c>
      <c r="Q5" s="4">
        <f t="shared" ref="Q5:Q23" si="23">$C$8</f>
        <v>12.5</v>
      </c>
      <c r="R5">
        <f t="shared" si="0"/>
        <v>50000</v>
      </c>
      <c r="S5">
        <f t="shared" si="11"/>
        <v>6.6886378408893332</v>
      </c>
      <c r="U5">
        <f t="shared" si="12"/>
        <v>2.5990000000000002E-3</v>
      </c>
      <c r="V5">
        <f t="shared" si="13"/>
        <v>0.01</v>
      </c>
      <c r="W5">
        <f t="shared" si="14"/>
        <v>0.98740499999999998</v>
      </c>
      <c r="X5">
        <f t="shared" si="15"/>
        <v>2.5662655950000001E-3</v>
      </c>
      <c r="Y5">
        <f t="shared" si="16"/>
        <v>9.8740500000000005E-3</v>
      </c>
      <c r="Z5">
        <f t="shared" si="17"/>
        <v>0.97496468440500006</v>
      </c>
      <c r="AB5">
        <f t="shared" si="18"/>
        <v>6.6886378408893332</v>
      </c>
      <c r="AC5">
        <f t="shared" si="19"/>
        <v>9.4675884958369849</v>
      </c>
      <c r="AE5">
        <f t="shared" si="1"/>
        <v>182.27286753003</v>
      </c>
      <c r="AF5">
        <f t="shared" si="2"/>
        <v>-9.1136433765014999</v>
      </c>
      <c r="AG5">
        <f t="shared" si="2"/>
        <v>-12.187058555062501</v>
      </c>
      <c r="AH5">
        <f t="shared" si="3"/>
        <v>-128.31327974999999</v>
      </c>
      <c r="AI5">
        <f t="shared" si="4"/>
        <v>32.658885848466014</v>
      </c>
      <c r="AJ5">
        <f t="shared" si="5"/>
        <v>-2.7789506549476517</v>
      </c>
      <c r="AK5">
        <f t="shared" ref="AK5:AK23" si="24">G5*SUM(AB5:AB5, AE5:AF5)</f>
        <v>12.589350339609249</v>
      </c>
      <c r="AL5">
        <f t="shared" si="6"/>
        <v>42.469285533127611</v>
      </c>
      <c r="AN5">
        <f t="shared" si="7"/>
        <v>154.66952784717466</v>
      </c>
      <c r="AO5">
        <f t="shared" si="7"/>
        <v>-7.7334763923587335</v>
      </c>
      <c r="AP5">
        <f t="shared" si="7"/>
        <v>-10.341454644898446</v>
      </c>
      <c r="AQ5">
        <f t="shared" si="7"/>
        <v>-108.8815612789173</v>
      </c>
      <c r="AR5">
        <f t="shared" si="7"/>
        <v>27.713035531000195</v>
      </c>
      <c r="AS5">
        <f t="shared" si="7"/>
        <v>-2.3581073339976735</v>
      </c>
      <c r="AT5">
        <f t="shared" si="7"/>
        <v>10.682823501469441</v>
      </c>
      <c r="AU5">
        <f t="shared" si="7"/>
        <v>36.037751698471965</v>
      </c>
      <c r="AW5">
        <v>2</v>
      </c>
      <c r="AX5">
        <f>(R5*SUMPRODUCT(K6:$K$23, X6:$X$23)-$AZ$3*SUMPRODUCT(K5:$K$22, W6:$W$23))/Z5</f>
        <v>6.6886378408893332</v>
      </c>
    </row>
    <row r="6" spans="1:52" x14ac:dyDescent="0.25">
      <c r="A6" t="s">
        <v>16</v>
      </c>
      <c r="C6" s="2">
        <v>50000</v>
      </c>
      <c r="E6">
        <v>2006</v>
      </c>
      <c r="F6" s="5">
        <f>EconomicRates!C46</f>
        <v>3.5571999999999999E-2</v>
      </c>
      <c r="G6" s="5">
        <f>EconomicRates!D46</f>
        <v>7.0000000000000007E-2</v>
      </c>
      <c r="H6" s="5">
        <f t="shared" si="8"/>
        <v>8.5572000000000009E-2</v>
      </c>
      <c r="I6" s="5">
        <f t="shared" si="9"/>
        <v>1.085572</v>
      </c>
      <c r="J6">
        <f t="shared" si="10"/>
        <v>0.92117335377109955</v>
      </c>
      <c r="K6">
        <f t="shared" si="20"/>
        <v>0.78167118136604063</v>
      </c>
      <c r="L6" s="2">
        <v>3</v>
      </c>
      <c r="M6" s="6">
        <v>2.6029999999999998E-3</v>
      </c>
      <c r="O6">
        <f t="shared" si="21"/>
        <v>186.95330245860873</v>
      </c>
      <c r="P6">
        <f t="shared" si="22"/>
        <v>9.3476651229304366</v>
      </c>
      <c r="Q6" s="4">
        <f t="shared" si="23"/>
        <v>12.5</v>
      </c>
      <c r="R6">
        <f t="shared" si="0"/>
        <v>50000</v>
      </c>
      <c r="S6">
        <f t="shared" si="11"/>
        <v>9.4675884958369849</v>
      </c>
      <c r="U6">
        <f t="shared" si="12"/>
        <v>2.6029999999999998E-3</v>
      </c>
      <c r="V6">
        <f t="shared" si="13"/>
        <v>0.01</v>
      </c>
      <c r="W6">
        <f t="shared" si="14"/>
        <v>0.97496468440500006</v>
      </c>
      <c r="X6">
        <f t="shared" si="15"/>
        <v>2.5378330735062152E-3</v>
      </c>
      <c r="Y6">
        <f t="shared" si="16"/>
        <v>9.7496468440500007E-3</v>
      </c>
      <c r="Z6">
        <f t="shared" si="17"/>
        <v>0.96267720448744387</v>
      </c>
      <c r="AB6">
        <f t="shared" si="18"/>
        <v>9.4675884958369849</v>
      </c>
      <c r="AC6">
        <f t="shared" si="19"/>
        <v>11.887432452073238</v>
      </c>
      <c r="AE6">
        <f t="shared" si="1"/>
        <v>179.97568258054903</v>
      </c>
      <c r="AF6">
        <f t="shared" si="2"/>
        <v>-8.9987841290274506</v>
      </c>
      <c r="AG6">
        <f t="shared" si="2"/>
        <v>-12.033465056093048</v>
      </c>
      <c r="AH6">
        <f t="shared" si="3"/>
        <v>-126.89165367531076</v>
      </c>
      <c r="AI6">
        <f t="shared" si="4"/>
        <v>32.051779720117779</v>
      </c>
      <c r="AJ6">
        <f t="shared" si="5"/>
        <v>-2.419843956236253</v>
      </c>
      <c r="AK6">
        <f t="shared" si="24"/>
        <v>12.631114086315101</v>
      </c>
      <c r="AL6">
        <f t="shared" si="6"/>
        <v>42.263049850196623</v>
      </c>
      <c r="AN6">
        <f t="shared" si="7"/>
        <v>140.6818044198973</v>
      </c>
      <c r="AO6">
        <f t="shared" si="7"/>
        <v>-7.0340902209948641</v>
      </c>
      <c r="AP6">
        <f t="shared" si="7"/>
        <v>-9.4062128463232213</v>
      </c>
      <c r="AQ6">
        <f t="shared" si="7"/>
        <v>-99.18754883387065</v>
      </c>
      <c r="AR6">
        <f t="shared" si="7"/>
        <v>25.053952518708567</v>
      </c>
      <c r="AS6">
        <f t="shared" si="7"/>
        <v>-1.8915222839926655</v>
      </c>
      <c r="AT6">
        <f t="shared" si="7"/>
        <v>9.8733778698191621</v>
      </c>
      <c r="AU6">
        <f t="shared" si="7"/>
        <v>33.035808104535064</v>
      </c>
      <c r="AW6">
        <v>3</v>
      </c>
      <c r="AX6">
        <f>(R6*SUMPRODUCT(K7:$K$23, X7:$X$23)-$AZ$3*SUMPRODUCT(K6:$K$22, W7:$W$23))/Z6</f>
        <v>9.4675884958369849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5">
        <f>EconomicRates!C47</f>
        <v>3.5571999999999999E-2</v>
      </c>
      <c r="G7" s="5">
        <f>EconomicRates!D47</f>
        <v>7.0000000000000007E-2</v>
      </c>
      <c r="H7" s="5">
        <f t="shared" si="8"/>
        <v>8.5572000000000009E-2</v>
      </c>
      <c r="I7" s="5">
        <f t="shared" si="9"/>
        <v>1.085572</v>
      </c>
      <c r="J7">
        <f t="shared" si="10"/>
        <v>0.92117335377109955</v>
      </c>
      <c r="K7">
        <f t="shared" si="20"/>
        <v>0.72005466368517301</v>
      </c>
      <c r="L7" s="2">
        <v>4</v>
      </c>
      <c r="M7" s="6">
        <v>2.6080000000000001E-3</v>
      </c>
      <c r="O7">
        <f t="shared" si="21"/>
        <v>186.95330245860873</v>
      </c>
      <c r="P7">
        <f t="shared" si="22"/>
        <v>9.3476651229304366</v>
      </c>
      <c r="Q7" s="4">
        <f t="shared" si="23"/>
        <v>12.5</v>
      </c>
      <c r="R7">
        <f t="shared" si="0"/>
        <v>50000</v>
      </c>
      <c r="S7">
        <f t="shared" si="11"/>
        <v>11.887432452073238</v>
      </c>
      <c r="U7">
        <f t="shared" si="12"/>
        <v>2.6080000000000001E-3</v>
      </c>
      <c r="V7">
        <f t="shared" si="13"/>
        <v>0.01</v>
      </c>
      <c r="W7">
        <f t="shared" si="14"/>
        <v>0.96267720448744387</v>
      </c>
      <c r="X7">
        <f t="shared" si="15"/>
        <v>2.5106621493032537E-3</v>
      </c>
      <c r="Y7">
        <f t="shared" si="16"/>
        <v>9.6267720448744397E-3</v>
      </c>
      <c r="Z7">
        <f t="shared" si="17"/>
        <v>0.9505397702932662</v>
      </c>
      <c r="AB7">
        <f t="shared" si="18"/>
        <v>11.887432452073238</v>
      </c>
      <c r="AC7">
        <f t="shared" si="19"/>
        <v>13.955512035894211</v>
      </c>
      <c r="AE7">
        <f t="shared" si="1"/>
        <v>177.70654917457347</v>
      </c>
      <c r="AF7">
        <f t="shared" si="2"/>
        <v>-8.885327458728673</v>
      </c>
      <c r="AG7">
        <f t="shared" si="2"/>
        <v>-11.881747128665827</v>
      </c>
      <c r="AH7">
        <f t="shared" si="3"/>
        <v>-125.53310746516269</v>
      </c>
      <c r="AI7">
        <f t="shared" si="4"/>
        <v>31.406367122016263</v>
      </c>
      <c r="AJ7">
        <f t="shared" si="5"/>
        <v>-2.0680795838209729</v>
      </c>
      <c r="AK7">
        <f t="shared" si="24"/>
        <v>12.649605791754261</v>
      </c>
      <c r="AL7">
        <f t="shared" si="6"/>
        <v>41.98789332994955</v>
      </c>
      <c r="AN7">
        <f t="shared" si="7"/>
        <v>127.95842950055015</v>
      </c>
      <c r="AO7">
        <f t="shared" si="7"/>
        <v>-6.3979214750275073</v>
      </c>
      <c r="AP7">
        <f t="shared" si="7"/>
        <v>-8.5555074327237417</v>
      </c>
      <c r="AQ7">
        <f t="shared" si="7"/>
        <v>-90.390699477182395</v>
      </c>
      <c r="AR7">
        <f t="shared" si="7"/>
        <v>22.614301115616495</v>
      </c>
      <c r="AS7">
        <f t="shared" si="7"/>
        <v>-1.4891303492023833</v>
      </c>
      <c r="AT7">
        <f t="shared" si="7"/>
        <v>9.1084076441316313</v>
      </c>
      <c r="AU7">
        <f t="shared" si="7"/>
        <v>30.233578410545743</v>
      </c>
      <c r="AW7">
        <v>4</v>
      </c>
      <c r="AX7">
        <f>(R7*SUMPRODUCT(K8:$K$23, X8:$X$23)-$AZ$3*SUMPRODUCT(K7:$K$22, W8:$W$23))/Z7</f>
        <v>11.887432452073238</v>
      </c>
    </row>
    <row r="8" spans="1:52" x14ac:dyDescent="0.25">
      <c r="B8" s="2">
        <f>'T.26.04.A'!B8</f>
        <v>100</v>
      </c>
      <c r="C8" s="2">
        <f>'T.26.04.A'!C8</f>
        <v>12.5</v>
      </c>
      <c r="E8">
        <v>2008</v>
      </c>
      <c r="F8" s="5">
        <f>EconomicRates!C48</f>
        <v>3.5571999999999999E-2</v>
      </c>
      <c r="G8" s="5">
        <f>EconomicRates!D48</f>
        <v>7.0000000000000007E-2</v>
      </c>
      <c r="H8" s="5">
        <f t="shared" si="8"/>
        <v>8.5572000000000009E-2</v>
      </c>
      <c r="I8" s="5">
        <f t="shared" si="9"/>
        <v>1.085572</v>
      </c>
      <c r="J8">
        <f t="shared" si="10"/>
        <v>0.92117335377109955</v>
      </c>
      <c r="K8">
        <f t="shared" si="20"/>
        <v>0.66329516944539202</v>
      </c>
      <c r="L8" s="2">
        <v>5</v>
      </c>
      <c r="M8" s="6">
        <v>2.614E-3</v>
      </c>
      <c r="O8">
        <f t="shared" si="21"/>
        <v>186.95330245860873</v>
      </c>
      <c r="P8">
        <f t="shared" si="22"/>
        <v>9.3476651229304366</v>
      </c>
      <c r="Q8" s="4">
        <f t="shared" si="23"/>
        <v>12.5</v>
      </c>
      <c r="R8">
        <f t="shared" si="0"/>
        <v>50000</v>
      </c>
      <c r="S8">
        <f t="shared" si="11"/>
        <v>13.955512035894211</v>
      </c>
      <c r="U8">
        <f t="shared" si="12"/>
        <v>2.614E-3</v>
      </c>
      <c r="V8">
        <f t="shared" si="13"/>
        <v>0.01</v>
      </c>
      <c r="W8">
        <f t="shared" si="14"/>
        <v>0.9505397702932662</v>
      </c>
      <c r="X8">
        <f t="shared" si="15"/>
        <v>2.4847109595465978E-3</v>
      </c>
      <c r="Y8">
        <f t="shared" si="16"/>
        <v>9.5053977029326622E-3</v>
      </c>
      <c r="Z8">
        <f t="shared" si="17"/>
        <v>0.9385496616307869</v>
      </c>
      <c r="AB8">
        <f t="shared" si="18"/>
        <v>13.955512035894211</v>
      </c>
      <c r="AC8">
        <f t="shared" si="19"/>
        <v>15.58971286566964</v>
      </c>
      <c r="AE8">
        <f t="shared" si="1"/>
        <v>175.46495876328538</v>
      </c>
      <c r="AF8">
        <f t="shared" si="2"/>
        <v>-8.7732479381642694</v>
      </c>
      <c r="AG8">
        <f t="shared" si="2"/>
        <v>-11.731870770384836</v>
      </c>
      <c r="AH8">
        <f t="shared" si="3"/>
        <v>-124.23554797732989</v>
      </c>
      <c r="AI8">
        <f t="shared" si="4"/>
        <v>30.724292077406389</v>
      </c>
      <c r="AJ8">
        <f t="shared" si="5"/>
        <v>-1.6342008297754287</v>
      </c>
      <c r="AK8">
        <f t="shared" si="24"/>
        <v>12.645305600271072</v>
      </c>
      <c r="AL8">
        <f t="shared" si="6"/>
        <v>41.735396847902031</v>
      </c>
      <c r="AN8">
        <f t="shared" si="7"/>
        <v>116.3850595546221</v>
      </c>
      <c r="AO8">
        <f t="shared" si="7"/>
        <v>-5.8192529777311055</v>
      </c>
      <c r="AP8">
        <f t="shared" si="7"/>
        <v>-7.7816932105538514</v>
      </c>
      <c r="AQ8">
        <f t="shared" si="7"/>
        <v>-82.40483884676415</v>
      </c>
      <c r="AR8">
        <f t="shared" si="7"/>
        <v>20.379274519572988</v>
      </c>
      <c r="AS8">
        <f t="shared" si="7"/>
        <v>-1.0839575162936932</v>
      </c>
      <c r="AT8">
        <f t="shared" si="7"/>
        <v>8.3875701208205662</v>
      </c>
      <c r="AU8">
        <f t="shared" si="7"/>
        <v>27.682887124099857</v>
      </c>
      <c r="AW8">
        <v>5</v>
      </c>
      <c r="AX8">
        <f>(R8*SUMPRODUCT(K9:$K$23, X9:$X$23)-$AZ$3*SUMPRODUCT(K8:$K$22, W9:$W$23))/Z8</f>
        <v>13.955512035894211</v>
      </c>
    </row>
    <row r="9" spans="1:52" x14ac:dyDescent="0.25">
      <c r="A9" t="s">
        <v>39</v>
      </c>
      <c r="C9" s="2">
        <f>0.05</f>
        <v>0.05</v>
      </c>
      <c r="E9">
        <v>2009</v>
      </c>
      <c r="F9" s="5">
        <f>EconomicRates!C49</f>
        <v>3.5571999999999999E-2</v>
      </c>
      <c r="G9" s="5">
        <f>EconomicRates!D49</f>
        <v>7.0000000000000007E-2</v>
      </c>
      <c r="H9" s="5">
        <f t="shared" si="8"/>
        <v>8.5572000000000009E-2</v>
      </c>
      <c r="I9" s="5">
        <f t="shared" si="9"/>
        <v>1.085572</v>
      </c>
      <c r="J9">
        <f t="shared" si="10"/>
        <v>0.92117335377109955</v>
      </c>
      <c r="K9">
        <f t="shared" si="20"/>
        <v>0.61100983577818146</v>
      </c>
      <c r="L9" s="2">
        <v>6</v>
      </c>
      <c r="M9" s="6">
        <v>2.624E-3</v>
      </c>
      <c r="O9">
        <f t="shared" si="21"/>
        <v>186.95330245860873</v>
      </c>
      <c r="P9">
        <f t="shared" si="22"/>
        <v>9.3476651229304366</v>
      </c>
      <c r="Q9" s="4">
        <f t="shared" si="23"/>
        <v>12.5</v>
      </c>
      <c r="R9">
        <f t="shared" si="0"/>
        <v>50000</v>
      </c>
      <c r="S9">
        <f t="shared" si="11"/>
        <v>15.58971286566964</v>
      </c>
      <c r="U9">
        <f t="shared" si="12"/>
        <v>2.624E-3</v>
      </c>
      <c r="V9">
        <f t="shared" si="13"/>
        <v>0.01</v>
      </c>
      <c r="W9">
        <f t="shared" si="14"/>
        <v>0.9385496616307869</v>
      </c>
      <c r="X9">
        <f t="shared" si="15"/>
        <v>2.4627543121191848E-3</v>
      </c>
      <c r="Y9">
        <f t="shared" si="16"/>
        <v>9.3854966163078694E-3</v>
      </c>
      <c r="Z9">
        <f t="shared" si="17"/>
        <v>0.9267014107023599</v>
      </c>
      <c r="AB9">
        <f t="shared" si="18"/>
        <v>15.58971286566964</v>
      </c>
      <c r="AC9">
        <f t="shared" si="19"/>
        <v>16.81671797384044</v>
      </c>
      <c r="AE9">
        <f t="shared" si="1"/>
        <v>173.24988912385768</v>
      </c>
      <c r="AF9">
        <f t="shared" si="2"/>
        <v>-8.6624944561928832</v>
      </c>
      <c r="AG9">
        <f t="shared" si="2"/>
        <v>-11.583767633779498</v>
      </c>
      <c r="AH9">
        <f t="shared" si="3"/>
        <v>-123.13771560595924</v>
      </c>
      <c r="AI9">
        <f t="shared" si="4"/>
        <v>29.865911427926051</v>
      </c>
      <c r="AJ9">
        <f t="shared" si="5"/>
        <v>-1.2270051081708004</v>
      </c>
      <c r="AK9">
        <f t="shared" si="24"/>
        <v>12.612397527333412</v>
      </c>
      <c r="AL9">
        <f t="shared" si="6"/>
        <v>41.251303847088664</v>
      </c>
      <c r="AN9">
        <f t="shared" si="7"/>
        <v>105.85738630215643</v>
      </c>
      <c r="AO9">
        <f t="shared" si="7"/>
        <v>-5.2928693151078212</v>
      </c>
      <c r="AP9">
        <f t="shared" si="7"/>
        <v>-7.0777959596082249</v>
      </c>
      <c r="AQ9">
        <f t="shared" si="7"/>
        <v>-75.238355390497574</v>
      </c>
      <c r="AR9">
        <f t="shared" si="7"/>
        <v>18.248365636942808</v>
      </c>
      <c r="AS9">
        <f t="shared" si="7"/>
        <v>-0.74971218964243058</v>
      </c>
      <c r="AT9">
        <f t="shared" si="7"/>
        <v>7.7062989419451302</v>
      </c>
      <c r="AU9">
        <f t="shared" si="7"/>
        <v>25.204952389245509</v>
      </c>
      <c r="AW9">
        <v>6</v>
      </c>
      <c r="AX9">
        <f>(R9*SUMPRODUCT(K10:$K$23, X10:$X$23)-$AZ$3*SUMPRODUCT(K9:$K$22, W10:$W$23))/Z9</f>
        <v>15.58971286566964</v>
      </c>
    </row>
    <row r="10" spans="1:52" x14ac:dyDescent="0.25">
      <c r="A10" t="s">
        <v>19</v>
      </c>
      <c r="C10" s="2">
        <v>0.01</v>
      </c>
      <c r="E10">
        <v>2010</v>
      </c>
      <c r="F10" s="5">
        <f>EconomicRates!C50</f>
        <v>3.5571999999999999E-2</v>
      </c>
      <c r="G10" s="5">
        <f>EconomicRates!D50</f>
        <v>7.0000000000000007E-2</v>
      </c>
      <c r="H10" s="5">
        <f t="shared" si="8"/>
        <v>8.5572000000000009E-2</v>
      </c>
      <c r="I10" s="5">
        <f t="shared" si="9"/>
        <v>1.085572</v>
      </c>
      <c r="J10">
        <f t="shared" si="10"/>
        <v>0.92117335377109955</v>
      </c>
      <c r="K10">
        <f t="shared" si="20"/>
        <v>0.5628459796109162</v>
      </c>
      <c r="L10" s="2">
        <v>7</v>
      </c>
      <c r="M10" s="6">
        <v>2.6350000000000002E-3</v>
      </c>
      <c r="O10">
        <f t="shared" si="21"/>
        <v>186.95330245860873</v>
      </c>
      <c r="P10">
        <f t="shared" si="22"/>
        <v>9.3476651229304366</v>
      </c>
      <c r="Q10" s="4">
        <f t="shared" si="23"/>
        <v>12.5</v>
      </c>
      <c r="R10">
        <f t="shared" si="0"/>
        <v>50000</v>
      </c>
      <c r="S10">
        <f t="shared" si="11"/>
        <v>16.81671797384044</v>
      </c>
      <c r="U10">
        <f t="shared" si="12"/>
        <v>2.6350000000000002E-3</v>
      </c>
      <c r="V10">
        <f t="shared" si="13"/>
        <v>0.01</v>
      </c>
      <c r="W10">
        <f t="shared" si="14"/>
        <v>0.9267014107023599</v>
      </c>
      <c r="X10">
        <f t="shared" si="15"/>
        <v>2.4418582172007187E-3</v>
      </c>
      <c r="Y10">
        <f t="shared" si="16"/>
        <v>9.2670141070235988E-3</v>
      </c>
      <c r="Z10">
        <f t="shared" si="17"/>
        <v>0.91499253837813566</v>
      </c>
      <c r="AB10">
        <f t="shared" si="18"/>
        <v>16.81671797384044</v>
      </c>
      <c r="AC10">
        <f t="shared" si="19"/>
        <v>17.663576194969991</v>
      </c>
      <c r="AE10">
        <f t="shared" si="1"/>
        <v>171.06087677477777</v>
      </c>
      <c r="AF10">
        <f t="shared" si="2"/>
        <v>-8.553043838738887</v>
      </c>
      <c r="AG10">
        <f t="shared" si="2"/>
        <v>-11.437406729726696</v>
      </c>
      <c r="AH10">
        <f t="shared" si="3"/>
        <v>-122.09291086003593</v>
      </c>
      <c r="AI10">
        <f t="shared" si="4"/>
        <v>28.977515346276263</v>
      </c>
      <c r="AJ10">
        <f t="shared" si="5"/>
        <v>-0.84685822112955123</v>
      </c>
      <c r="AK10">
        <f t="shared" si="24"/>
        <v>12.552718563691554</v>
      </c>
      <c r="AL10">
        <f t="shared" si="6"/>
        <v>40.683375688838268</v>
      </c>
      <c r="AN10">
        <f t="shared" si="7"/>
        <v>96.280926761402014</v>
      </c>
      <c r="AO10">
        <f t="shared" si="7"/>
        <v>-4.8140463380701002</v>
      </c>
      <c r="AP10">
        <f t="shared" si="7"/>
        <v>-6.4374983950015077</v>
      </c>
      <c r="AQ10">
        <f t="shared" si="7"/>
        <v>-68.719504016565196</v>
      </c>
      <c r="AR10">
        <f t="shared" si="7"/>
        <v>16.309878011765221</v>
      </c>
      <c r="AS10">
        <f t="shared" si="7"/>
        <v>-0.47665074506322014</v>
      </c>
      <c r="AT10">
        <f t="shared" si="7"/>
        <v>7.0652471767611056</v>
      </c>
      <c r="AU10">
        <f t="shared" si="7"/>
        <v>22.898474443463108</v>
      </c>
      <c r="AW10">
        <v>7</v>
      </c>
      <c r="AX10">
        <f>(R10*SUMPRODUCT(K11:$K$23, X11:$X$23)-$AZ$3*SUMPRODUCT(K10:$K$22, W11:$W$23))/Z10</f>
        <v>16.81671797384044</v>
      </c>
    </row>
    <row r="11" spans="1:52" x14ac:dyDescent="0.25">
      <c r="A11" t="s">
        <v>33</v>
      </c>
      <c r="C11" s="7">
        <f>AU25</f>
        <v>135.29661011553659</v>
      </c>
      <c r="E11">
        <v>2011</v>
      </c>
      <c r="F11" s="5">
        <f>EconomicRates!C51</f>
        <v>3.5571999999999999E-2</v>
      </c>
      <c r="G11" s="5">
        <f>EconomicRates!D51</f>
        <v>7.0000000000000007E-2</v>
      </c>
      <c r="H11" s="5">
        <f t="shared" si="8"/>
        <v>8.5572000000000009E-2</v>
      </c>
      <c r="I11" s="5">
        <f t="shared" si="9"/>
        <v>1.085572</v>
      </c>
      <c r="J11">
        <f t="shared" si="10"/>
        <v>0.92117335377109955</v>
      </c>
      <c r="K11">
        <f t="shared" si="20"/>
        <v>0.51847871869476758</v>
      </c>
      <c r="L11" s="2">
        <v>8</v>
      </c>
      <c r="M11" s="6">
        <v>2.647E-3</v>
      </c>
      <c r="O11">
        <f t="shared" si="21"/>
        <v>186.95330245860873</v>
      </c>
      <c r="P11">
        <f t="shared" si="22"/>
        <v>9.3476651229304366</v>
      </c>
      <c r="Q11" s="4">
        <f t="shared" si="23"/>
        <v>12.5</v>
      </c>
      <c r="R11">
        <f t="shared" si="0"/>
        <v>50000</v>
      </c>
      <c r="S11">
        <f t="shared" si="11"/>
        <v>17.663576194969991</v>
      </c>
      <c r="U11">
        <f t="shared" si="12"/>
        <v>2.647E-3</v>
      </c>
      <c r="V11">
        <f t="shared" si="13"/>
        <v>0.01</v>
      </c>
      <c r="W11">
        <f t="shared" si="14"/>
        <v>0.91499253837813566</v>
      </c>
      <c r="X11">
        <f t="shared" si="15"/>
        <v>2.4219852490869253E-3</v>
      </c>
      <c r="Y11">
        <f t="shared" si="16"/>
        <v>9.1499253837813571E-3</v>
      </c>
      <c r="Z11">
        <f t="shared" si="17"/>
        <v>0.90342062774526743</v>
      </c>
      <c r="AB11">
        <f t="shared" si="18"/>
        <v>17.663576194969991</v>
      </c>
      <c r="AC11">
        <f t="shared" si="19"/>
        <v>18.133155087903223</v>
      </c>
      <c r="AE11">
        <f t="shared" si="1"/>
        <v>168.89746986620716</v>
      </c>
      <c r="AF11">
        <f t="shared" si="2"/>
        <v>-8.4448734933103573</v>
      </c>
      <c r="AG11">
        <f t="shared" si="2"/>
        <v>-11.292757846815842</v>
      </c>
      <c r="AH11">
        <f t="shared" si="3"/>
        <v>-121.09926245434626</v>
      </c>
      <c r="AI11">
        <f t="shared" si="4"/>
        <v>28.060576071734701</v>
      </c>
      <c r="AJ11">
        <f t="shared" si="5"/>
        <v>-0.46957889293323163</v>
      </c>
      <c r="AK11">
        <f t="shared" si="24"/>
        <v>12.468132079750676</v>
      </c>
      <c r="AL11">
        <f t="shared" si="6"/>
        <v>40.059129258552147</v>
      </c>
      <c r="AN11">
        <f t="shared" si="7"/>
        <v>87.569743767019204</v>
      </c>
      <c r="AO11">
        <f t="shared" si="7"/>
        <v>-4.3784871883509604</v>
      </c>
      <c r="AP11">
        <f t="shared" si="7"/>
        <v>-5.85505461894736</v>
      </c>
      <c r="AQ11">
        <f t="shared" si="7"/>
        <v>-62.787390432210827</v>
      </c>
      <c r="AR11">
        <f t="shared" si="7"/>
        <v>14.548811527510063</v>
      </c>
      <c r="AS11">
        <f t="shared" si="7"/>
        <v>-0.2434666627341294</v>
      </c>
      <c r="AT11">
        <f t="shared" si="7"/>
        <v>6.4644611452262586</v>
      </c>
      <c r="AU11">
        <f t="shared" si="7"/>
        <v>20.769806010002192</v>
      </c>
      <c r="AW11">
        <v>8</v>
      </c>
      <c r="AX11">
        <f>(R11*SUMPRODUCT(K12:$K$23, X12:$X$23)-$AZ$3*SUMPRODUCT(K11:$K$22, W12:$W$23))/Z11</f>
        <v>17.663576194969991</v>
      </c>
    </row>
    <row r="12" spans="1:52" x14ac:dyDescent="0.25">
      <c r="A12" t="s">
        <v>40</v>
      </c>
      <c r="C12">
        <v>0.1</v>
      </c>
      <c r="E12">
        <v>2012</v>
      </c>
      <c r="F12" s="5">
        <f>EconomicRates!C52</f>
        <v>3.5571999999999999E-2</v>
      </c>
      <c r="G12" s="5">
        <f>EconomicRates!D52</f>
        <v>7.0000000000000007E-2</v>
      </c>
      <c r="H12" s="5">
        <f t="shared" si="8"/>
        <v>8.5572000000000009E-2</v>
      </c>
      <c r="I12" s="5">
        <f t="shared" si="9"/>
        <v>1.085572</v>
      </c>
      <c r="J12">
        <f t="shared" si="10"/>
        <v>0.92117335377109955</v>
      </c>
      <c r="K12">
        <f t="shared" si="20"/>
        <v>0.47760878015900154</v>
      </c>
      <c r="L12" s="2">
        <v>9</v>
      </c>
      <c r="M12" s="6">
        <v>2.6610000000000002E-3</v>
      </c>
      <c r="O12">
        <f t="shared" si="21"/>
        <v>186.95330245860873</v>
      </c>
      <c r="P12">
        <f t="shared" si="22"/>
        <v>9.3476651229304366</v>
      </c>
      <c r="Q12" s="4">
        <f t="shared" si="23"/>
        <v>12.5</v>
      </c>
      <c r="R12">
        <f t="shared" si="0"/>
        <v>50000</v>
      </c>
      <c r="S12">
        <f t="shared" si="11"/>
        <v>18.133155087903223</v>
      </c>
      <c r="U12">
        <f t="shared" si="12"/>
        <v>2.6610000000000002E-3</v>
      </c>
      <c r="V12">
        <f t="shared" si="13"/>
        <v>0.01</v>
      </c>
      <c r="W12">
        <f t="shared" si="14"/>
        <v>0.90342062774526743</v>
      </c>
      <c r="X12">
        <f t="shared" si="15"/>
        <v>2.4040022904301566E-3</v>
      </c>
      <c r="Y12">
        <f t="shared" si="16"/>
        <v>9.0342062774526749E-3</v>
      </c>
      <c r="Z12">
        <f t="shared" si="17"/>
        <v>0.89198241917738463</v>
      </c>
      <c r="AB12">
        <f t="shared" si="18"/>
        <v>18.133155087903223</v>
      </c>
      <c r="AC12">
        <f t="shared" si="19"/>
        <v>18.255670621457217</v>
      </c>
      <c r="AE12">
        <f t="shared" si="1"/>
        <v>166.7590590002311</v>
      </c>
      <c r="AF12">
        <f t="shared" si="2"/>
        <v>-8.3379529500115552</v>
      </c>
      <c r="AG12">
        <f t="shared" si="2"/>
        <v>-11.149780239717307</v>
      </c>
      <c r="AH12">
        <f t="shared" si="3"/>
        <v>-120.20011452150783</v>
      </c>
      <c r="AI12">
        <f t="shared" si="4"/>
        <v>27.071211288994419</v>
      </c>
      <c r="AJ12">
        <f t="shared" si="5"/>
        <v>-0.12251553355399381</v>
      </c>
      <c r="AK12">
        <f t="shared" si="24"/>
        <v>12.358798279668594</v>
      </c>
      <c r="AL12">
        <f t="shared" si="6"/>
        <v>39.307494035109016</v>
      </c>
      <c r="AN12">
        <f t="shared" si="7"/>
        <v>79.64559074956334</v>
      </c>
      <c r="AO12">
        <f t="shared" si="7"/>
        <v>-3.9822795374781674</v>
      </c>
      <c r="AP12">
        <f t="shared" si="7"/>
        <v>-5.3252329393323228</v>
      </c>
      <c r="AQ12">
        <f t="shared" si="7"/>
        <v>-57.408630071589641</v>
      </c>
      <c r="AR12">
        <f t="shared" si="7"/>
        <v>12.929448201163217</v>
      </c>
      <c r="AS12">
        <f t="shared" si="7"/>
        <v>-5.8514494531252202E-2</v>
      </c>
      <c r="AT12">
        <f t="shared" si="7"/>
        <v>5.9026705705836839</v>
      </c>
      <c r="AU12">
        <f t="shared" si="7"/>
        <v>18.773604277215647</v>
      </c>
      <c r="AW12">
        <v>9</v>
      </c>
      <c r="AX12">
        <f>(R12*SUMPRODUCT(K13:$K$23, X13:$X$23)-$AZ$3*SUMPRODUCT(K12:$K$22, W13:$W$23))/Z12</f>
        <v>18.133155087903223</v>
      </c>
    </row>
    <row r="13" spans="1:52" x14ac:dyDescent="0.25">
      <c r="E13">
        <v>2013</v>
      </c>
      <c r="F13" s="5">
        <f>EconomicRates!C53</f>
        <v>3.5571999999999999E-2</v>
      </c>
      <c r="G13" s="5">
        <f>EconomicRates!D53</f>
        <v>7.0000000000000007E-2</v>
      </c>
      <c r="H13" s="5">
        <f t="shared" si="8"/>
        <v>8.5572000000000009E-2</v>
      </c>
      <c r="I13" s="5">
        <f t="shared" si="9"/>
        <v>1.085572</v>
      </c>
      <c r="J13">
        <f t="shared" si="10"/>
        <v>0.92117335377109955</v>
      </c>
      <c r="K13">
        <f t="shared" si="20"/>
        <v>0.43996048180959124</v>
      </c>
      <c r="L13" s="2">
        <v>10</v>
      </c>
      <c r="M13" s="6">
        <v>2.676E-3</v>
      </c>
      <c r="O13">
        <f t="shared" si="21"/>
        <v>186.95330245860873</v>
      </c>
      <c r="P13">
        <f t="shared" si="22"/>
        <v>9.3476651229304366</v>
      </c>
      <c r="Q13" s="4">
        <f t="shared" si="23"/>
        <v>12.5</v>
      </c>
      <c r="R13">
        <f t="shared" si="0"/>
        <v>50000</v>
      </c>
      <c r="S13">
        <f t="shared" si="11"/>
        <v>18.255670621457217</v>
      </c>
      <c r="U13">
        <f t="shared" si="12"/>
        <v>2.676E-3</v>
      </c>
      <c r="V13">
        <f t="shared" si="13"/>
        <v>0.01</v>
      </c>
      <c r="W13">
        <f t="shared" si="14"/>
        <v>0.89198241917738463</v>
      </c>
      <c r="X13">
        <f t="shared" si="15"/>
        <v>2.3869449537186811E-3</v>
      </c>
      <c r="Y13">
        <f t="shared" si="16"/>
        <v>8.9198241917738466E-3</v>
      </c>
      <c r="Z13">
        <f t="shared" si="17"/>
        <v>0.88067565003189208</v>
      </c>
      <c r="AB13">
        <f t="shared" si="18"/>
        <v>18.255670621457217</v>
      </c>
      <c r="AC13">
        <f t="shared" si="19"/>
        <v>18.039852933182271</v>
      </c>
      <c r="AE13">
        <f t="shared" si="1"/>
        <v>164.64522116834416</v>
      </c>
      <c r="AF13">
        <f t="shared" si="2"/>
        <v>-8.2322610584172082</v>
      </c>
      <c r="AG13">
        <f t="shared" si="2"/>
        <v>-11.00844562539865</v>
      </c>
      <c r="AH13">
        <f t="shared" si="3"/>
        <v>-119.34724768593405</v>
      </c>
      <c r="AI13">
        <f t="shared" si="4"/>
        <v>26.057266798594256</v>
      </c>
      <c r="AJ13">
        <f t="shared" si="5"/>
        <v>0.21581768827494585</v>
      </c>
      <c r="AK13">
        <f t="shared" si="24"/>
        <v>12.226804151196895</v>
      </c>
      <c r="AL13">
        <f t="shared" si="6"/>
        <v>38.499888638066096</v>
      </c>
      <c r="AN13">
        <f t="shared" si="7"/>
        <v>72.437390832871415</v>
      </c>
      <c r="AO13">
        <f t="shared" si="7"/>
        <v>-3.6218695416435707</v>
      </c>
      <c r="AP13">
        <f t="shared" si="7"/>
        <v>-4.8432810413250769</v>
      </c>
      <c r="AQ13">
        <f t="shared" si="7"/>
        <v>-52.508072594552168</v>
      </c>
      <c r="AR13">
        <f t="shared" si="7"/>
        <v>11.464167655350593</v>
      </c>
      <c r="AS13">
        <f t="shared" si="7"/>
        <v>9.495125411647734E-2</v>
      </c>
      <c r="AT13">
        <f t="shared" si="7"/>
        <v>5.3793106453520956</v>
      </c>
      <c r="AU13">
        <f t="shared" si="7"/>
        <v>16.938429554819166</v>
      </c>
      <c r="AW13">
        <v>10</v>
      </c>
      <c r="AX13">
        <f>(R13*SUMPRODUCT(K14:$K$23, X14:$X$23)-$AZ$3*SUMPRODUCT(K13:$K$22, W14:$W$23))/Z13</f>
        <v>18.255670621457217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8"/>
        <v>8.5572000000000009E-2</v>
      </c>
      <c r="I14" s="5">
        <f t="shared" si="9"/>
        <v>1.085572</v>
      </c>
      <c r="J14">
        <f t="shared" si="10"/>
        <v>0.92117335377109955</v>
      </c>
      <c r="K14">
        <f t="shared" si="20"/>
        <v>0.40527987255529002</v>
      </c>
      <c r="L14" s="2">
        <v>11</v>
      </c>
      <c r="M14" s="6">
        <v>2.6930000000000001E-3</v>
      </c>
      <c r="O14">
        <f t="shared" si="21"/>
        <v>186.95330245860873</v>
      </c>
      <c r="P14">
        <f t="shared" si="22"/>
        <v>9.3476651229304366</v>
      </c>
      <c r="Q14" s="4">
        <f t="shared" si="23"/>
        <v>12.5</v>
      </c>
      <c r="R14">
        <f t="shared" si="0"/>
        <v>50000</v>
      </c>
      <c r="S14">
        <f t="shared" si="11"/>
        <v>18.039852933182271</v>
      </c>
      <c r="U14">
        <f t="shared" si="12"/>
        <v>2.6930000000000001E-3</v>
      </c>
      <c r="V14">
        <f t="shared" si="13"/>
        <v>0.01</v>
      </c>
      <c r="W14">
        <f t="shared" si="14"/>
        <v>0.88067565003189208</v>
      </c>
      <c r="X14">
        <f t="shared" si="15"/>
        <v>2.3716595255358856E-3</v>
      </c>
      <c r="Y14">
        <f t="shared" si="16"/>
        <v>8.8067565003189206E-3</v>
      </c>
      <c r="Z14">
        <f t="shared" si="17"/>
        <v>0.86949723400603729</v>
      </c>
      <c r="AB14">
        <f t="shared" si="18"/>
        <v>18.039852933182271</v>
      </c>
      <c r="AC14">
        <f t="shared" si="19"/>
        <v>17.403437177361504</v>
      </c>
      <c r="AE14">
        <f t="shared" si="1"/>
        <v>162.55537937605439</v>
      </c>
      <c r="AF14">
        <f t="shared" si="2"/>
        <v>-8.1277689688027195</v>
      </c>
      <c r="AG14">
        <f t="shared" si="2"/>
        <v>-10.868715425075466</v>
      </c>
      <c r="AH14">
        <f t="shared" si="3"/>
        <v>-118.58297627679428</v>
      </c>
      <c r="AI14">
        <f t="shared" si="4"/>
        <v>24.975918705381929</v>
      </c>
      <c r="AJ14">
        <f t="shared" si="5"/>
        <v>0.63641575582076726</v>
      </c>
      <c r="AK14">
        <f t="shared" si="24"/>
        <v>12.072722433830377</v>
      </c>
      <c r="AL14">
        <f t="shared" si="6"/>
        <v>37.685056895033071</v>
      </c>
      <c r="AN14">
        <f t="shared" si="7"/>
        <v>65.880423436704149</v>
      </c>
      <c r="AO14">
        <f t="shared" si="7"/>
        <v>-3.2940211718352073</v>
      </c>
      <c r="AP14">
        <f t="shared" si="7"/>
        <v>-4.4048716023142997</v>
      </c>
      <c r="AQ14">
        <f t="shared" si="7"/>
        <v>-48.059293512686168</v>
      </c>
      <c r="AR14">
        <f t="shared" si="7"/>
        <v>10.122237149868472</v>
      </c>
      <c r="AS14">
        <f t="shared" si="7"/>
        <v>0.25792649641121912</v>
      </c>
      <c r="AT14">
        <f t="shared" si="7"/>
        <v>4.8928314093781662</v>
      </c>
      <c r="AU14">
        <f t="shared" si="7"/>
        <v>15.272995055657857</v>
      </c>
      <c r="AW14">
        <v>11</v>
      </c>
      <c r="AX14">
        <f>(R14*SUMPRODUCT(K15:$K$23, X15:$X$23)-$AZ$3*SUMPRODUCT(K14:$K$22, W15:$W$23))/Z14</f>
        <v>18.039852933182271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8"/>
        <v>8.5572000000000009E-2</v>
      </c>
      <c r="I15" s="5">
        <f t="shared" si="9"/>
        <v>1.085572</v>
      </c>
      <c r="J15">
        <f t="shared" si="10"/>
        <v>0.92117335377109955</v>
      </c>
      <c r="K15">
        <f t="shared" si="20"/>
        <v>0.37333301941768032</v>
      </c>
      <c r="L15" s="2">
        <v>12</v>
      </c>
      <c r="M15" s="6">
        <v>2.7169999999999998E-3</v>
      </c>
      <c r="O15">
        <f t="shared" si="21"/>
        <v>186.95330245860873</v>
      </c>
      <c r="P15">
        <f t="shared" si="22"/>
        <v>9.3476651229304366</v>
      </c>
      <c r="Q15" s="4">
        <f t="shared" si="23"/>
        <v>12.5</v>
      </c>
      <c r="R15">
        <f t="shared" si="0"/>
        <v>50000</v>
      </c>
      <c r="S15">
        <f t="shared" si="11"/>
        <v>17.403437177361504</v>
      </c>
      <c r="U15">
        <f t="shared" si="12"/>
        <v>2.7169999999999998E-3</v>
      </c>
      <c r="V15">
        <f t="shared" si="13"/>
        <v>0.01</v>
      </c>
      <c r="W15">
        <f t="shared" si="14"/>
        <v>0.86949723400603729</v>
      </c>
      <c r="X15">
        <f t="shared" si="15"/>
        <v>2.3624239847944029E-3</v>
      </c>
      <c r="Y15">
        <f t="shared" si="16"/>
        <v>8.6949723400603727E-3</v>
      </c>
      <c r="Z15">
        <f t="shared" si="17"/>
        <v>0.85843983768118259</v>
      </c>
      <c r="AB15">
        <f t="shared" si="18"/>
        <v>17.403437177361504</v>
      </c>
      <c r="AC15">
        <f t="shared" si="19"/>
        <v>16.340102713038139</v>
      </c>
      <c r="AE15">
        <f t="shared" si="1"/>
        <v>160.48816261652911</v>
      </c>
      <c r="AF15">
        <f t="shared" si="2"/>
        <v>-8.0244081308264565</v>
      </c>
      <c r="AG15">
        <f t="shared" si="2"/>
        <v>-10.730497971014783</v>
      </c>
      <c r="AH15">
        <f t="shared" si="3"/>
        <v>-118.12119923972014</v>
      </c>
      <c r="AI15">
        <f t="shared" si="4"/>
        <v>23.612057274967725</v>
      </c>
      <c r="AJ15">
        <f t="shared" si="5"/>
        <v>1.0633344643233649</v>
      </c>
      <c r="AK15">
        <f t="shared" si="24"/>
        <v>11.890703416414491</v>
      </c>
      <c r="AL15">
        <f t="shared" si="6"/>
        <v>36.566095155705582</v>
      </c>
      <c r="AN15">
        <f t="shared" si="7"/>
        <v>59.915530330424502</v>
      </c>
      <c r="AO15">
        <f t="shared" si="7"/>
        <v>-2.9957765165212256</v>
      </c>
      <c r="AP15">
        <f t="shared" si="7"/>
        <v>-4.0060492073742413</v>
      </c>
      <c r="AQ15">
        <f t="shared" si="7"/>
        <v>-44.098543969402122</v>
      </c>
      <c r="AR15">
        <f t="shared" si="7"/>
        <v>8.8151606371269065</v>
      </c>
      <c r="AS15">
        <f t="shared" si="7"/>
        <v>0.39697786621672349</v>
      </c>
      <c r="AT15">
        <f t="shared" si="7"/>
        <v>4.439192209450149</v>
      </c>
      <c r="AU15">
        <f t="shared" si="7"/>
        <v>13.651330712793779</v>
      </c>
      <c r="AW15">
        <v>12</v>
      </c>
      <c r="AX15">
        <f>(R15*SUMPRODUCT(K16:$K$23, X16:$X$23)-$AZ$3*SUMPRODUCT(K15:$K$22, W16:$W$23))/Z15</f>
        <v>17.403437177361504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8"/>
        <v>8.5572000000000009E-2</v>
      </c>
      <c r="I16" s="5">
        <f t="shared" si="9"/>
        <v>1.085572</v>
      </c>
      <c r="J16">
        <f t="shared" si="10"/>
        <v>0.92117335377109955</v>
      </c>
      <c r="K16">
        <f t="shared" si="20"/>
        <v>0.34390442957047562</v>
      </c>
      <c r="L16" s="2">
        <v>13</v>
      </c>
      <c r="M16" s="6">
        <v>2.745E-3</v>
      </c>
      <c r="O16">
        <f t="shared" si="21"/>
        <v>186.95330245860873</v>
      </c>
      <c r="P16">
        <f t="shared" si="22"/>
        <v>9.3476651229304366</v>
      </c>
      <c r="Q16" s="4">
        <f t="shared" si="23"/>
        <v>12.5</v>
      </c>
      <c r="R16">
        <f t="shared" si="0"/>
        <v>50000</v>
      </c>
      <c r="S16">
        <f t="shared" si="11"/>
        <v>16.340102713038139</v>
      </c>
      <c r="U16">
        <f t="shared" si="12"/>
        <v>2.745E-3</v>
      </c>
      <c r="V16">
        <f t="shared" si="13"/>
        <v>0.01</v>
      </c>
      <c r="W16">
        <f t="shared" si="14"/>
        <v>0.85843983768118259</v>
      </c>
      <c r="X16">
        <f t="shared" si="15"/>
        <v>2.3564173544348465E-3</v>
      </c>
      <c r="Y16">
        <f t="shared" si="16"/>
        <v>8.5843983768118266E-3</v>
      </c>
      <c r="Z16">
        <f t="shared" si="17"/>
        <v>0.84749902194993598</v>
      </c>
      <c r="AB16">
        <f t="shared" si="18"/>
        <v>16.340102713038139</v>
      </c>
      <c r="AC16">
        <f t="shared" si="19"/>
        <v>14.915753829873797</v>
      </c>
      <c r="AE16">
        <f t="shared" si="1"/>
        <v>158.44274098398145</v>
      </c>
      <c r="AF16">
        <f t="shared" si="2"/>
        <v>-7.9221370491990735</v>
      </c>
      <c r="AG16">
        <f t="shared" si="2"/>
        <v>-10.593737774374199</v>
      </c>
      <c r="AH16">
        <f t="shared" si="3"/>
        <v>-117.82086772174232</v>
      </c>
      <c r="AI16">
        <f t="shared" si="4"/>
        <v>22.10599843866585</v>
      </c>
      <c r="AJ16">
        <f t="shared" si="5"/>
        <v>1.4243488831643418</v>
      </c>
      <c r="AK16">
        <f t="shared" si="24"/>
        <v>11.680249465347437</v>
      </c>
      <c r="AL16">
        <f t="shared" si="6"/>
        <v>35.210596787177629</v>
      </c>
      <c r="AN16">
        <f t="shared" si="7"/>
        <v>54.489160457678757</v>
      </c>
      <c r="AO16">
        <f t="shared" si="7"/>
        <v>-2.7244580228839381</v>
      </c>
      <c r="AP16">
        <f t="shared" si="7"/>
        <v>-3.643233346315359</v>
      </c>
      <c r="AQ16">
        <f t="shared" si="7"/>
        <v>-40.519118305344257</v>
      </c>
      <c r="AR16">
        <f t="shared" si="7"/>
        <v>7.6023507831352042</v>
      </c>
      <c r="AS16">
        <f t="shared" si="7"/>
        <v>0.489839890173977</v>
      </c>
      <c r="AT16">
        <f t="shared" si="7"/>
        <v>4.0168895296211629</v>
      </c>
      <c r="AU16">
        <f t="shared" si="7"/>
        <v>12.109080202930343</v>
      </c>
      <c r="AW16">
        <v>13</v>
      </c>
      <c r="AX16">
        <f>(R16*SUMPRODUCT(K17:$K$23, X17:$X$23)-$AZ$3*SUMPRODUCT(K16:$K$22, W17:$W$23))/Z16</f>
        <v>16.340102713038139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8"/>
        <v>8.5572000000000009E-2</v>
      </c>
      <c r="I17" s="5">
        <f t="shared" si="9"/>
        <v>1.085572</v>
      </c>
      <c r="J17">
        <f t="shared" si="10"/>
        <v>0.92117335377109955</v>
      </c>
      <c r="K17">
        <f t="shared" si="20"/>
        <v>0.31679559676417191</v>
      </c>
      <c r="L17" s="2">
        <v>14</v>
      </c>
      <c r="M17" s="6">
        <v>2.7729999999999999E-3</v>
      </c>
      <c r="O17">
        <f t="shared" si="21"/>
        <v>186.95330245860873</v>
      </c>
      <c r="P17">
        <f t="shared" si="22"/>
        <v>9.3476651229304366</v>
      </c>
      <c r="Q17" s="4">
        <f t="shared" si="23"/>
        <v>12.5</v>
      </c>
      <c r="R17">
        <f t="shared" si="0"/>
        <v>50000</v>
      </c>
      <c r="S17">
        <f t="shared" si="11"/>
        <v>14.915753829873797</v>
      </c>
      <c r="U17">
        <f t="shared" si="12"/>
        <v>2.7729999999999999E-3</v>
      </c>
      <c r="V17">
        <f t="shared" si="13"/>
        <v>0.01</v>
      </c>
      <c r="W17">
        <f t="shared" si="14"/>
        <v>0.84749902194993598</v>
      </c>
      <c r="X17">
        <f t="shared" si="15"/>
        <v>2.3501147878671725E-3</v>
      </c>
      <c r="Y17">
        <f t="shared" si="16"/>
        <v>8.4749902194993596E-3</v>
      </c>
      <c r="Z17">
        <f t="shared" si="17"/>
        <v>0.83667391694256943</v>
      </c>
      <c r="AB17">
        <f t="shared" si="18"/>
        <v>14.915753829873797</v>
      </c>
      <c r="AC17">
        <f t="shared" si="19"/>
        <v>13.173685852256508</v>
      </c>
      <c r="AE17">
        <f t="shared" si="1"/>
        <v>156.41895185339305</v>
      </c>
      <c r="AF17">
        <f t="shared" si="2"/>
        <v>-7.8209475926696532</v>
      </c>
      <c r="AG17">
        <f t="shared" si="2"/>
        <v>-10.458423961782119</v>
      </c>
      <c r="AH17">
        <f t="shared" si="3"/>
        <v>-117.50573939335862</v>
      </c>
      <c r="AI17">
        <f t="shared" si="4"/>
        <v>20.633840905582645</v>
      </c>
      <c r="AJ17">
        <f t="shared" si="5"/>
        <v>1.7420679776172889</v>
      </c>
      <c r="AK17">
        <f t="shared" si="24"/>
        <v>11.445963066341806</v>
      </c>
      <c r="AL17">
        <f t="shared" si="6"/>
        <v>33.821871949541737</v>
      </c>
      <c r="AN17">
        <f t="shared" si="7"/>
        <v>49.552835197621924</v>
      </c>
      <c r="AO17">
        <f t="shared" si="7"/>
        <v>-2.4776417598810965</v>
      </c>
      <c r="AP17">
        <f t="shared" si="7"/>
        <v>-3.3131826601854812</v>
      </c>
      <c r="AQ17">
        <f t="shared" si="7"/>
        <v>-37.225300834334305</v>
      </c>
      <c r="AR17">
        <f t="shared" si="7"/>
        <v>6.5367099432210347</v>
      </c>
      <c r="AS17">
        <f t="shared" si="7"/>
        <v>0.55187946457302306</v>
      </c>
      <c r="AT17">
        <f t="shared" si="7"/>
        <v>3.6260307001424232</v>
      </c>
      <c r="AU17">
        <f t="shared" si="7"/>
        <v>10.714620107936481</v>
      </c>
      <c r="AW17">
        <v>14</v>
      </c>
      <c r="AX17">
        <f>(R17*SUMPRODUCT(K18:$K$23, X18:$X$23)-$AZ$3*SUMPRODUCT(K17:$K$22, W18:$W$23))/Z17</f>
        <v>14.915753829873797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8"/>
        <v>8.5572000000000009E-2</v>
      </c>
      <c r="I18" s="5">
        <f t="shared" si="9"/>
        <v>1.085572</v>
      </c>
      <c r="J18">
        <f t="shared" si="10"/>
        <v>0.92117335377109955</v>
      </c>
      <c r="K18">
        <f t="shared" si="20"/>
        <v>0.29182366233116913</v>
      </c>
      <c r="L18" s="2">
        <v>15</v>
      </c>
      <c r="M18" s="6">
        <v>2.8019999999999998E-3</v>
      </c>
      <c r="O18">
        <f t="shared" si="21"/>
        <v>186.95330245860873</v>
      </c>
      <c r="P18">
        <f t="shared" si="22"/>
        <v>9.3476651229304366</v>
      </c>
      <c r="Q18" s="4">
        <f t="shared" si="23"/>
        <v>12.5</v>
      </c>
      <c r="R18">
        <f t="shared" si="0"/>
        <v>50000</v>
      </c>
      <c r="S18">
        <f t="shared" si="11"/>
        <v>13.173685852256508</v>
      </c>
      <c r="U18">
        <f t="shared" si="12"/>
        <v>2.8019999999999998E-3</v>
      </c>
      <c r="V18">
        <f t="shared" si="13"/>
        <v>0.01</v>
      </c>
      <c r="W18">
        <f t="shared" si="14"/>
        <v>0.83667391694256943</v>
      </c>
      <c r="X18">
        <f t="shared" si="15"/>
        <v>2.3443603152730795E-3</v>
      </c>
      <c r="Y18">
        <f t="shared" si="16"/>
        <v>8.3667391694256937E-3</v>
      </c>
      <c r="Z18">
        <f t="shared" si="17"/>
        <v>0.8259628174578707</v>
      </c>
      <c r="AB18">
        <f t="shared" si="18"/>
        <v>13.173685852256508</v>
      </c>
      <c r="AC18">
        <f t="shared" si="19"/>
        <v>11.085452435958343</v>
      </c>
      <c r="AE18">
        <f t="shared" si="1"/>
        <v>154.41647643176594</v>
      </c>
      <c r="AF18">
        <f t="shared" si="2"/>
        <v>-7.7208238215882963</v>
      </c>
      <c r="AG18">
        <f t="shared" si="2"/>
        <v>-10.324535218223383</v>
      </c>
      <c r="AH18">
        <f t="shared" si="3"/>
        <v>-117.21801576365398</v>
      </c>
      <c r="AI18">
        <f t="shared" si="4"/>
        <v>19.153101628300291</v>
      </c>
      <c r="AJ18">
        <f t="shared" si="5"/>
        <v>2.0882334162981646</v>
      </c>
      <c r="AK18">
        <f t="shared" si="24"/>
        <v>11.190853692370393</v>
      </c>
      <c r="AL18">
        <f t="shared" si="6"/>
        <v>32.432188736968854</v>
      </c>
      <c r="AN18">
        <f t="shared" si="7"/>
        <v>45.062381676592601</v>
      </c>
      <c r="AO18">
        <f t="shared" si="7"/>
        <v>-2.2531190838296298</v>
      </c>
      <c r="AP18">
        <f t="shared" si="7"/>
        <v>-3.012943679249084</v>
      </c>
      <c r="AQ18">
        <f t="shared" si="7"/>
        <v>-34.206990651342217</v>
      </c>
      <c r="AR18">
        <f t="shared" si="7"/>
        <v>5.5893282621716702</v>
      </c>
      <c r="AS18">
        <f t="shared" si="7"/>
        <v>0.60939592334645931</v>
      </c>
      <c r="AT18">
        <f t="shared" si="7"/>
        <v>3.2657559091198149</v>
      </c>
      <c r="AU18">
        <f t="shared" si="7"/>
        <v>9.4644800946379455</v>
      </c>
      <c r="AW18">
        <v>15</v>
      </c>
      <c r="AX18">
        <f>(R18*SUMPRODUCT(K19:$K$23, X19:$X$23)-$AZ$3*SUMPRODUCT(K18:$K$22, W19:$W$23))/Z18</f>
        <v>13.173685852256508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8"/>
        <v>8.5572000000000009E-2</v>
      </c>
      <c r="I19" s="5">
        <f t="shared" si="9"/>
        <v>1.085572</v>
      </c>
      <c r="J19">
        <f t="shared" si="10"/>
        <v>0.92117335377109955</v>
      </c>
      <c r="K19">
        <f t="shared" si="20"/>
        <v>0.26882018173936795</v>
      </c>
      <c r="L19" s="2">
        <v>16</v>
      </c>
      <c r="M19" s="6">
        <v>2.8370000000000001E-3</v>
      </c>
      <c r="O19">
        <f t="shared" si="21"/>
        <v>186.95330245860873</v>
      </c>
      <c r="P19">
        <f t="shared" si="22"/>
        <v>9.3476651229304366</v>
      </c>
      <c r="Q19" s="4">
        <f t="shared" si="23"/>
        <v>12.5</v>
      </c>
      <c r="R19">
        <f t="shared" si="0"/>
        <v>50000</v>
      </c>
      <c r="S19">
        <f t="shared" si="11"/>
        <v>11.085452435958343</v>
      </c>
      <c r="U19">
        <f t="shared" si="12"/>
        <v>2.8370000000000001E-3</v>
      </c>
      <c r="V19">
        <f t="shared" si="13"/>
        <v>0.01</v>
      </c>
      <c r="W19">
        <f t="shared" si="14"/>
        <v>0.8259628174578707</v>
      </c>
      <c r="X19">
        <f t="shared" si="15"/>
        <v>2.3432565131279791E-3</v>
      </c>
      <c r="Y19">
        <f t="shared" si="16"/>
        <v>8.2596281745787072E-3</v>
      </c>
      <c r="Z19">
        <f t="shared" si="17"/>
        <v>0.81535993277016405</v>
      </c>
      <c r="AB19">
        <f t="shared" si="18"/>
        <v>11.085452435958343</v>
      </c>
      <c r="AC19">
        <f t="shared" si="19"/>
        <v>8.7220311292721693</v>
      </c>
      <c r="AE19">
        <f t="shared" si="1"/>
        <v>152.43423212381137</v>
      </c>
      <c r="AF19">
        <f t="shared" si="2"/>
        <v>-7.6217116061905683</v>
      </c>
      <c r="AG19">
        <f t="shared" si="2"/>
        <v>-10.19199915962705</v>
      </c>
      <c r="AH19">
        <f t="shared" si="3"/>
        <v>-117.16282565639895</v>
      </c>
      <c r="AI19">
        <f t="shared" si="4"/>
        <v>17.457695701594815</v>
      </c>
      <c r="AJ19">
        <f t="shared" si="5"/>
        <v>2.363421306686174</v>
      </c>
      <c r="AK19">
        <f t="shared" si="24"/>
        <v>10.912858106750541</v>
      </c>
      <c r="AL19">
        <f t="shared" si="6"/>
        <v>30.73397511503153</v>
      </c>
      <c r="AN19">
        <f t="shared" si="7"/>
        <v>40.977397982823973</v>
      </c>
      <c r="AO19">
        <f t="shared" si="7"/>
        <v>-2.0488698991411987</v>
      </c>
      <c r="AP19">
        <f t="shared" si="7"/>
        <v>-2.7398150663784291</v>
      </c>
      <c r="AQ19">
        <f t="shared" si="7"/>
        <v>-31.495732086051049</v>
      </c>
      <c r="AR19">
        <f t="shared" si="7"/>
        <v>4.6929809312533006</v>
      </c>
      <c r="AS19">
        <f t="shared" si="7"/>
        <v>0.63533534519007173</v>
      </c>
      <c r="AT19">
        <f t="shared" si="7"/>
        <v>2.9335964995526154</v>
      </c>
      <c r="AU19">
        <f t="shared" si="7"/>
        <v>8.2619127759959881</v>
      </c>
      <c r="AW19">
        <v>16</v>
      </c>
      <c r="AX19">
        <f>(R19*SUMPRODUCT(K20:$K$23, X20:$X$23)-$AZ$3*SUMPRODUCT(K19:$K$22, W20:$W$23))/Z19</f>
        <v>11.085452435958343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8"/>
        <v>8.5572000000000009E-2</v>
      </c>
      <c r="I20" s="5">
        <f t="shared" si="9"/>
        <v>1.085572</v>
      </c>
      <c r="J20">
        <f t="shared" si="10"/>
        <v>0.92117335377109955</v>
      </c>
      <c r="K20">
        <f t="shared" si="20"/>
        <v>0.24762998837421007</v>
      </c>
      <c r="L20" s="2">
        <v>17</v>
      </c>
      <c r="M20" s="6">
        <v>2.8709999999999999E-3</v>
      </c>
      <c r="O20">
        <f t="shared" si="21"/>
        <v>186.95330245860873</v>
      </c>
      <c r="P20">
        <f t="shared" si="22"/>
        <v>9.3476651229304366</v>
      </c>
      <c r="Q20" s="4">
        <f t="shared" si="23"/>
        <v>12.5</v>
      </c>
      <c r="R20">
        <f t="shared" si="0"/>
        <v>50000</v>
      </c>
      <c r="S20">
        <f t="shared" si="11"/>
        <v>8.7220311292721693</v>
      </c>
      <c r="U20">
        <f t="shared" si="12"/>
        <v>2.8709999999999999E-3</v>
      </c>
      <c r="V20">
        <f t="shared" si="13"/>
        <v>0.01</v>
      </c>
      <c r="W20">
        <f t="shared" si="14"/>
        <v>0.81535993277016405</v>
      </c>
      <c r="X20">
        <f t="shared" si="15"/>
        <v>2.340898366983141E-3</v>
      </c>
      <c r="Y20">
        <f t="shared" si="16"/>
        <v>8.1535993277016411E-3</v>
      </c>
      <c r="Z20">
        <f t="shared" si="17"/>
        <v>0.80486543507547925</v>
      </c>
      <c r="AB20">
        <f t="shared" si="18"/>
        <v>8.7220311292721693</v>
      </c>
      <c r="AC20">
        <f t="shared" si="19"/>
        <v>6.0751132394865275</v>
      </c>
      <c r="AE20">
        <f t="shared" si="1"/>
        <v>150.47225112214579</v>
      </c>
      <c r="AF20">
        <f t="shared" si="2"/>
        <v>-7.5236125561072891</v>
      </c>
      <c r="AG20">
        <f t="shared" si="2"/>
        <v>-10.06081793844349</v>
      </c>
      <c r="AH20">
        <f t="shared" si="3"/>
        <v>-117.04491834915706</v>
      </c>
      <c r="AI20">
        <f t="shared" si="4"/>
        <v>15.842902278437975</v>
      </c>
      <c r="AJ20">
        <f t="shared" si="5"/>
        <v>2.6469178897856418</v>
      </c>
      <c r="AK20">
        <f t="shared" si="24"/>
        <v>10.616946878671749</v>
      </c>
      <c r="AL20">
        <f t="shared" si="6"/>
        <v>29.106767046895364</v>
      </c>
      <c r="AN20">
        <f t="shared" si="7"/>
        <v>37.261441796018183</v>
      </c>
      <c r="AO20">
        <f t="shared" si="7"/>
        <v>-1.863072089800909</v>
      </c>
      <c r="AP20">
        <f t="shared" si="7"/>
        <v>-2.4913602291318058</v>
      </c>
      <c r="AQ20">
        <f t="shared" si="7"/>
        <v>-28.983831770062128</v>
      </c>
      <c r="AR20">
        <f t="shared" si="7"/>
        <v>3.923177707023342</v>
      </c>
      <c r="AS20">
        <f t="shared" si="7"/>
        <v>0.65545624627510712</v>
      </c>
      <c r="AT20">
        <f t="shared" si="7"/>
        <v>2.6290744321350914</v>
      </c>
      <c r="AU20">
        <f t="shared" si="7"/>
        <v>7.2077083854335395</v>
      </c>
      <c r="AW20">
        <v>17</v>
      </c>
      <c r="AX20">
        <f>(R20*SUMPRODUCT(K21:$K$23, X21:$X$23)-$AZ$3*SUMPRODUCT(K20:$K$22, W21:$W$23))/Z20</f>
        <v>8.7220311292721693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8"/>
        <v>8.5572000000000009E-2</v>
      </c>
      <c r="I21" s="5">
        <f t="shared" si="9"/>
        <v>1.085572</v>
      </c>
      <c r="J21">
        <f t="shared" si="10"/>
        <v>0.92117335377109955</v>
      </c>
      <c r="K21">
        <f t="shared" si="20"/>
        <v>0.22811014688496947</v>
      </c>
      <c r="L21" s="2">
        <v>18</v>
      </c>
      <c r="M21" s="6">
        <v>2.9099999999999998E-3</v>
      </c>
      <c r="O21">
        <f t="shared" si="21"/>
        <v>186.95330245860873</v>
      </c>
      <c r="P21">
        <f t="shared" si="22"/>
        <v>9.3476651229304366</v>
      </c>
      <c r="Q21" s="4">
        <f t="shared" si="23"/>
        <v>12.5</v>
      </c>
      <c r="R21">
        <f t="shared" si="0"/>
        <v>50000</v>
      </c>
      <c r="S21">
        <f t="shared" si="11"/>
        <v>6.0751132394865275</v>
      </c>
      <c r="U21">
        <f t="shared" si="12"/>
        <v>2.9099999999999998E-3</v>
      </c>
      <c r="V21">
        <f t="shared" si="13"/>
        <v>0.01</v>
      </c>
      <c r="W21">
        <f t="shared" si="14"/>
        <v>0.80486543507547925</v>
      </c>
      <c r="X21">
        <f t="shared" si="15"/>
        <v>2.3421584160696444E-3</v>
      </c>
      <c r="Y21">
        <f t="shared" si="16"/>
        <v>8.0486543507547921E-3</v>
      </c>
      <c r="Z21">
        <f t="shared" si="17"/>
        <v>0.79447462230865484</v>
      </c>
      <c r="AB21">
        <f t="shared" si="18"/>
        <v>6.0751132394865275</v>
      </c>
      <c r="AC21">
        <f t="shared" si="19"/>
        <v>3.1643089009406444</v>
      </c>
      <c r="AE21">
        <f t="shared" si="1"/>
        <v>148.52965436015887</v>
      </c>
      <c r="AF21">
        <f t="shared" si="2"/>
        <v>-7.4264827180079447</v>
      </c>
      <c r="AG21">
        <f t="shared" si="2"/>
        <v>-9.9309327788581854</v>
      </c>
      <c r="AH21">
        <f t="shared" si="3"/>
        <v>-117.10792080348222</v>
      </c>
      <c r="AI21">
        <f t="shared" si="4"/>
        <v>14.064318059810518</v>
      </c>
      <c r="AJ21">
        <f t="shared" si="5"/>
        <v>2.9108043385458831</v>
      </c>
      <c r="AK21">
        <f t="shared" si="24"/>
        <v>10.302479941714624</v>
      </c>
      <c r="AL21">
        <f t="shared" si="6"/>
        <v>27.277602340071027</v>
      </c>
      <c r="AN21">
        <f t="shared" si="7"/>
        <v>33.881121272869585</v>
      </c>
      <c r="AO21">
        <f t="shared" si="7"/>
        <v>-1.6940560636434796</v>
      </c>
      <c r="AP21">
        <f t="shared" si="7"/>
        <v>-2.2653465348900985</v>
      </c>
      <c r="AQ21">
        <f t="shared" si="7"/>
        <v>-26.7135050158757</v>
      </c>
      <c r="AR21">
        <f t="shared" si="7"/>
        <v>3.208213658460306</v>
      </c>
      <c r="AS21">
        <f t="shared" si="7"/>
        <v>0.66398400521910783</v>
      </c>
      <c r="AT21">
        <f t="shared" si="7"/>
        <v>2.3501002127839747</v>
      </c>
      <c r="AU21">
        <f t="shared" si="7"/>
        <v>6.2222978764633892</v>
      </c>
      <c r="AW21">
        <v>18</v>
      </c>
      <c r="AX21">
        <f>(R21*SUMPRODUCT(K22:$K$23, X22:$X$23)-$AZ$3*SUMPRODUCT(K21:$K$22, W22:$W$23))/Z21</f>
        <v>6.0751132394865275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8"/>
        <v>8.5572000000000009E-2</v>
      </c>
      <c r="I22" s="5">
        <f t="shared" si="9"/>
        <v>1.085572</v>
      </c>
      <c r="J22">
        <f t="shared" si="10"/>
        <v>0.92117335377109955</v>
      </c>
      <c r="K22">
        <f t="shared" si="20"/>
        <v>0.21012898903524546</v>
      </c>
      <c r="L22" s="2">
        <v>19</v>
      </c>
      <c r="M22" s="6">
        <v>2.9520000000000002E-3</v>
      </c>
      <c r="O22">
        <f t="shared" si="21"/>
        <v>186.95330245860873</v>
      </c>
      <c r="P22">
        <f t="shared" si="22"/>
        <v>9.3476651229304366</v>
      </c>
      <c r="Q22" s="4">
        <f t="shared" si="23"/>
        <v>12.5</v>
      </c>
      <c r="R22">
        <f t="shared" si="0"/>
        <v>50000</v>
      </c>
      <c r="S22">
        <f t="shared" si="11"/>
        <v>3.1643089009406444</v>
      </c>
      <c r="U22">
        <f t="shared" si="12"/>
        <v>2.9520000000000002E-3</v>
      </c>
      <c r="V22">
        <f t="shared" si="13"/>
        <v>0.01</v>
      </c>
      <c r="W22">
        <f t="shared" si="14"/>
        <v>0.79447462230865484</v>
      </c>
      <c r="X22">
        <f t="shared" si="15"/>
        <v>2.3452890850551491E-3</v>
      </c>
      <c r="Y22">
        <f t="shared" si="16"/>
        <v>7.9447462230865483E-3</v>
      </c>
      <c r="Z22">
        <f t="shared" si="17"/>
        <v>0.78418458700051319</v>
      </c>
      <c r="AB22">
        <f t="shared" si="18"/>
        <v>3.1643089009406444</v>
      </c>
      <c r="AC22">
        <f t="shared" si="19"/>
        <v>3.2059802319961301</v>
      </c>
      <c r="AE22">
        <f t="shared" si="1"/>
        <v>146.60589827688611</v>
      </c>
      <c r="AF22">
        <f t="shared" si="2"/>
        <v>-7.3302949138443054</v>
      </c>
      <c r="AG22">
        <f t="shared" si="2"/>
        <v>-9.8023073375064147</v>
      </c>
      <c r="AH22">
        <f t="shared" si="3"/>
        <v>-117.26445425275746</v>
      </c>
      <c r="AI22">
        <f t="shared" si="4"/>
        <v>12.208841772777916</v>
      </c>
      <c r="AJ22">
        <f t="shared" si="5"/>
        <v>-4.1671331055485705E-2</v>
      </c>
      <c r="AK22">
        <f t="shared" si="24"/>
        <v>9.970793858478773</v>
      </c>
      <c r="AL22">
        <f t="shared" si="6"/>
        <v>22.137964300201205</v>
      </c>
      <c r="AN22">
        <f t="shared" si="7"/>
        <v>30.806149191526114</v>
      </c>
      <c r="AO22">
        <f t="shared" si="7"/>
        <v>-1.5403074595763055</v>
      </c>
      <c r="AP22">
        <f t="shared" si="7"/>
        <v>-2.0597489310429915</v>
      </c>
      <c r="AQ22">
        <f t="shared" si="7"/>
        <v>-24.640661221901716</v>
      </c>
      <c r="AR22">
        <f t="shared" si="7"/>
        <v>2.5654315790050974</v>
      </c>
      <c r="AS22">
        <f t="shared" si="7"/>
        <v>-8.7563546664422391E-3</v>
      </c>
      <c r="AT22">
        <f t="shared" si="7"/>
        <v>2.095152833360979</v>
      </c>
      <c r="AU22">
        <f t="shared" si="7"/>
        <v>4.6518280576996345</v>
      </c>
      <c r="AW22">
        <v>19</v>
      </c>
      <c r="AX22">
        <f>(R22*SUMPRODUCT(K23:$K$23, X23:$X$23)-$AZ$3*SUMPRODUCT(K22:$K$22, W23:$W$23))/Z22</f>
        <v>3.1643089009406444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8"/>
        <v>8.5572000000000009E-2</v>
      </c>
      <c r="I23" s="5">
        <f t="shared" si="9"/>
        <v>1.085572</v>
      </c>
      <c r="J23">
        <f t="shared" si="10"/>
        <v>0.92117335377109955</v>
      </c>
      <c r="K23">
        <f t="shared" si="20"/>
        <v>0.19356522555412767</v>
      </c>
      <c r="L23" s="2">
        <v>20</v>
      </c>
      <c r="M23" s="6">
        <v>2.9979999999999998E-3</v>
      </c>
      <c r="O23">
        <f t="shared" si="21"/>
        <v>186.95330245860873</v>
      </c>
      <c r="P23">
        <f t="shared" si="22"/>
        <v>9.3476651229304366</v>
      </c>
      <c r="Q23" s="4">
        <f t="shared" si="23"/>
        <v>12.5</v>
      </c>
      <c r="R23">
        <f t="shared" si="0"/>
        <v>50000</v>
      </c>
      <c r="S23">
        <f t="shared" si="11"/>
        <v>3.2059802319961301</v>
      </c>
      <c r="U23">
        <f t="shared" si="12"/>
        <v>2.9979999999999998E-3</v>
      </c>
      <c r="V23">
        <f t="shared" si="13"/>
        <v>0.01</v>
      </c>
      <c r="W23">
        <f t="shared" si="14"/>
        <v>0.78418458700051319</v>
      </c>
      <c r="X23">
        <f t="shared" si="15"/>
        <v>2.3509853918275382E-3</v>
      </c>
      <c r="Y23">
        <f t="shared" si="16"/>
        <v>7.8418458700051322E-3</v>
      </c>
      <c r="Z23">
        <f t="shared" si="17"/>
        <v>0.77399175573868051</v>
      </c>
      <c r="AB23">
        <f t="shared" si="18"/>
        <v>3.2059802319961301</v>
      </c>
      <c r="AC23">
        <f t="shared" si="19"/>
        <v>0</v>
      </c>
      <c r="AE23">
        <f t="shared" si="1"/>
        <v>144.70031481108316</v>
      </c>
      <c r="AF23">
        <f t="shared" si="2"/>
        <v>-7.2350157405541573</v>
      </c>
      <c r="AG23">
        <f t="shared" si="2"/>
        <v>-9.6748969467335062</v>
      </c>
      <c r="AH23">
        <f t="shared" si="3"/>
        <v>-117.54926959137691</v>
      </c>
      <c r="AI23">
        <f t="shared" si="4"/>
        <v>10.241132532418575</v>
      </c>
      <c r="AJ23">
        <f t="shared" si="5"/>
        <v>3.2059802319961301</v>
      </c>
      <c r="AK23">
        <f t="shared" si="24"/>
        <v>9.84698955117676</v>
      </c>
      <c r="AL23">
        <f t="shared" si="6"/>
        <v>23.294102315591466</v>
      </c>
      <c r="AN23">
        <f t="shared" si="7"/>
        <v>28.008949074160594</v>
      </c>
      <c r="AO23">
        <f t="shared" si="7"/>
        <v>-1.4004474537080296</v>
      </c>
      <c r="AP23">
        <f t="shared" si="7"/>
        <v>-1.8727236097074123</v>
      </c>
      <c r="AQ23">
        <f t="shared" si="7"/>
        <v>-22.753450882177834</v>
      </c>
      <c r="AR23">
        <f t="shared" si="7"/>
        <v>1.9823271285673163</v>
      </c>
      <c r="AS23">
        <f t="shared" si="7"/>
        <v>0.62056628672840553</v>
      </c>
      <c r="AT23">
        <f t="shared" si="7"/>
        <v>1.9060347535026678</v>
      </c>
      <c r="AU23">
        <f t="shared" si="7"/>
        <v>4.5089281687983895</v>
      </c>
      <c r="AW23">
        <v>20</v>
      </c>
      <c r="AX23">
        <f>(R23*SUMPRODUCT(K$23:$K24, X$23:$X24)-$AZ$3*SUMPRODUCT(K$22:$K23, W$23:$W24))/Z23</f>
        <v>3.2059802319961301</v>
      </c>
    </row>
    <row r="25" spans="5:50" x14ac:dyDescent="0.25">
      <c r="AN25" s="8">
        <f t="shared" ref="AN25:AU25" si="25">SUM(AN3:AN23)</f>
        <v>1614.2745526102863</v>
      </c>
      <c r="AO25" s="8">
        <f t="shared" si="25"/>
        <v>-220.92870447447089</v>
      </c>
      <c r="AP25" s="8">
        <f t="shared" si="25"/>
        <v>-195.43300595530295</v>
      </c>
      <c r="AQ25" s="8">
        <f t="shared" si="25"/>
        <v>-1155.7452718431275</v>
      </c>
      <c r="AR25" s="8">
        <f t="shared" si="25"/>
        <v>42.167570337384376</v>
      </c>
      <c r="AS25" s="8">
        <f t="shared" si="25"/>
        <v>-9.8245325134589176</v>
      </c>
      <c r="AT25" s="8">
        <f t="shared" si="25"/>
        <v>102.95357229161115</v>
      </c>
      <c r="AU25" s="9">
        <f t="shared" si="25"/>
        <v>135.29661011553659</v>
      </c>
    </row>
    <row r="29" spans="5:50" x14ac:dyDescent="0.25">
      <c r="AF29" s="10"/>
      <c r="AG29" s="10"/>
      <c r="AH29" s="10"/>
      <c r="AI29" s="10"/>
      <c r="AJ29" s="10"/>
      <c r="AK29" s="10"/>
      <c r="AL29" s="10"/>
      <c r="AM29" s="10"/>
    </row>
  </sheetData>
  <conditionalFormatting sqref="AN25:AU25">
    <cfRule type="cellIs" dxfId="47" priority="1" operator="lessThan">
      <formula>0</formula>
    </cfRule>
  </conditionalFormatting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640205-FC4D-4DEE-AA37-46AB34ABB039}">
  <dimension ref="A1:AZ29"/>
  <sheetViews>
    <sheetView workbookViewId="0">
      <selection activeCell="J53" sqref="J53"/>
    </sheetView>
  </sheetViews>
  <sheetFormatPr defaultRowHeight="15" x14ac:dyDescent="0.25"/>
  <cols>
    <col min="3" max="3" width="9.28515625" bestFit="1" customWidth="1"/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40" max="40" width="9.85546875" bestFit="1" customWidth="1"/>
    <col min="43" max="43" width="10.42578125" bestFit="1" customWidth="1"/>
  </cols>
  <sheetData>
    <row r="1" spans="1:52" x14ac:dyDescent="0.25">
      <c r="A1" t="s">
        <v>41</v>
      </c>
      <c r="Q1" s="1" t="s">
        <v>1</v>
      </c>
      <c r="W1" s="1" t="s">
        <v>2</v>
      </c>
      <c r="AC1" s="1" t="s">
        <v>3</v>
      </c>
      <c r="AQ1" s="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42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2">
        <f>'T.35.04.A'!C3*(1+C12)</f>
        <v>252.24246040255073</v>
      </c>
      <c r="K3">
        <v>1</v>
      </c>
      <c r="L3" s="2">
        <v>0</v>
      </c>
      <c r="O3">
        <f>$C$3</f>
        <v>252.24246040255073</v>
      </c>
      <c r="P3">
        <f>O3*B5</f>
        <v>201.7939683220406</v>
      </c>
      <c r="Q3" s="4">
        <f>B8</f>
        <v>100</v>
      </c>
      <c r="R3">
        <f t="shared" ref="R3:R23" si="0">$C$6</f>
        <v>50000</v>
      </c>
      <c r="S3">
        <f>AX3</f>
        <v>2.2737367544323206E-13</v>
      </c>
      <c r="W3">
        <v>1</v>
      </c>
      <c r="Z3">
        <v>1</v>
      </c>
      <c r="AC3">
        <f t="shared" ref="AC3:AC23" si="1">S3*Z3</f>
        <v>2.2737367544323206E-13</v>
      </c>
      <c r="AE3">
        <f t="shared" ref="AE3:AE23" si="2">$Z3*O3</f>
        <v>252.24246040255073</v>
      </c>
      <c r="AF3">
        <f t="shared" ref="AF3:AG23" si="3">-$Z3*P3</f>
        <v>-201.7939683220406</v>
      </c>
      <c r="AG3">
        <f t="shared" si="3"/>
        <v>-100</v>
      </c>
      <c r="AH3">
        <f t="shared" ref="AH3:AH23" si="4">-X3*R3</f>
        <v>0</v>
      </c>
      <c r="AI3">
        <f t="shared" ref="AI3:AI23" si="5">SUM(AE3:AH3)</f>
        <v>-49.551507919489865</v>
      </c>
      <c r="AJ3">
        <f t="shared" ref="AJ3:AJ23" si="6">AB3-AC3</f>
        <v>-2.2737367544323206E-13</v>
      </c>
      <c r="AL3">
        <f t="shared" ref="AL3:AL23" si="7">SUM(AI3:AK3)</f>
        <v>-49.551507919490092</v>
      </c>
      <c r="AN3">
        <f t="shared" ref="AN3:AU23" si="8">AE3*$K3</f>
        <v>252.24246040255073</v>
      </c>
      <c r="AO3">
        <f t="shared" si="8"/>
        <v>-201.7939683220406</v>
      </c>
      <c r="AP3">
        <f t="shared" si="8"/>
        <v>-100</v>
      </c>
      <c r="AQ3">
        <f t="shared" si="8"/>
        <v>0</v>
      </c>
      <c r="AR3">
        <f t="shared" si="8"/>
        <v>-49.551507919489865</v>
      </c>
      <c r="AS3">
        <f t="shared" si="8"/>
        <v>-2.2737367544323206E-13</v>
      </c>
      <c r="AT3">
        <f t="shared" si="8"/>
        <v>0</v>
      </c>
      <c r="AU3">
        <f t="shared" si="8"/>
        <v>-49.551507919490092</v>
      </c>
      <c r="AW3">
        <v>0</v>
      </c>
      <c r="AX3">
        <f>(R3*SUMPRODUCT(K4:$K$23, X4:$X$23)-$AZ$3*SUMPRODUCT(K3:$K$22, W4:$W$23))/Z3</f>
        <v>2.2737367544323206E-13</v>
      </c>
      <c r="AZ3">
        <f>$C$6*SUMPRODUCT(K4:$K$23, X4:$X$23)/SUMPRODUCT(K3:K22, W4:W23)</f>
        <v>133.84642728408883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5">
        <f>EconomicRates!C44</f>
        <v>3.5571999999999999E-2</v>
      </c>
      <c r="G4" s="5">
        <f>EconomicRates!D44</f>
        <v>7.0000000000000007E-2</v>
      </c>
      <c r="H4" s="5">
        <f t="shared" ref="H4:H23" si="9">F4+$C$9</f>
        <v>8.5572000000000009E-2</v>
      </c>
      <c r="I4" s="5">
        <f t="shared" ref="I4:I23" si="10">1+H4</f>
        <v>1.085572</v>
      </c>
      <c r="J4">
        <f t="shared" ref="J4:J23" si="11">1/I4</f>
        <v>0.92117335377109955</v>
      </c>
      <c r="K4">
        <f>J4</f>
        <v>0.92117335377109955</v>
      </c>
      <c r="L4" s="2">
        <v>1</v>
      </c>
      <c r="M4" s="6">
        <f t="array" ref="M4:M23">Mortalities!B11:B30</f>
        <v>2.676E-3</v>
      </c>
      <c r="R4">
        <f t="shared" si="0"/>
        <v>50000</v>
      </c>
      <c r="S4">
        <f t="shared" ref="S4:S23" si="12">AX4</f>
        <v>10.729438917230267</v>
      </c>
      <c r="U4">
        <f t="shared" ref="U4:U23" si="13">M4</f>
        <v>2.676E-3</v>
      </c>
      <c r="V4">
        <f t="shared" ref="V4:V23" si="14">$C$10</f>
        <v>0.01</v>
      </c>
      <c r="W4">
        <f t="shared" ref="W4:W23" si="15">Z3</f>
        <v>1</v>
      </c>
      <c r="X4">
        <f t="shared" ref="X4:X23" si="16">U4*W4</f>
        <v>2.676E-3</v>
      </c>
      <c r="Y4">
        <f t="shared" ref="Y4:Y23" si="17">V4*W4</f>
        <v>0.01</v>
      </c>
      <c r="Z4">
        <f t="shared" ref="Z4:Z23" si="18">MAX(0, W4-X4-Y4)</f>
        <v>0.98732399999999998</v>
      </c>
      <c r="AB4">
        <f t="shared" ref="AB4:AB23" si="19">AC3</f>
        <v>2.2737367544323206E-13</v>
      </c>
      <c r="AC4">
        <f t="shared" si="1"/>
        <v>10.593432549515455</v>
      </c>
      <c r="AE4">
        <f t="shared" si="2"/>
        <v>0</v>
      </c>
      <c r="AF4">
        <f t="shared" si="3"/>
        <v>0</v>
      </c>
      <c r="AG4">
        <f t="shared" si="3"/>
        <v>0</v>
      </c>
      <c r="AH4">
        <f t="shared" si="4"/>
        <v>-133.80000000000001</v>
      </c>
      <c r="AI4">
        <f t="shared" si="5"/>
        <v>-133.80000000000001</v>
      </c>
      <c r="AJ4">
        <f t="shared" si="6"/>
        <v>-10.593432549515228</v>
      </c>
      <c r="AK4">
        <f t="shared" ref="AK4:AK23" si="20">H4*SUM(AB4:AB4, AE4:AF4)</f>
        <v>1.9456820155028256E-14</v>
      </c>
      <c r="AL4">
        <f t="shared" si="7"/>
        <v>-144.39343254951521</v>
      </c>
      <c r="AN4">
        <f t="shared" si="8"/>
        <v>0</v>
      </c>
      <c r="AO4">
        <f t="shared" si="8"/>
        <v>0</v>
      </c>
      <c r="AP4">
        <f t="shared" si="8"/>
        <v>0</v>
      </c>
      <c r="AQ4">
        <f t="shared" si="8"/>
        <v>-123.25299473457314</v>
      </c>
      <c r="AR4">
        <f t="shared" si="8"/>
        <v>-123.25299473457314</v>
      </c>
      <c r="AS4">
        <f t="shared" si="8"/>
        <v>-9.758387789584873</v>
      </c>
      <c r="AT4">
        <f t="shared" si="8"/>
        <v>1.7923104275928503E-14</v>
      </c>
      <c r="AU4">
        <f t="shared" si="8"/>
        <v>-133.01138252415797</v>
      </c>
      <c r="AW4">
        <v>1</v>
      </c>
      <c r="AX4">
        <f>(R4*SUMPRODUCT(K5:$K$23, X5:$X$23)-$AZ$3*SUMPRODUCT(K4:$K$22, W5:$W$23))/Z4</f>
        <v>10.729438917230267</v>
      </c>
    </row>
    <row r="5" spans="1:52" x14ac:dyDescent="0.25">
      <c r="B5" s="2">
        <f>'T.26.04.A'!B5</f>
        <v>0.8</v>
      </c>
      <c r="C5" s="2">
        <f>'T.26.04.A'!C5</f>
        <v>0.05</v>
      </c>
      <c r="E5">
        <v>2005</v>
      </c>
      <c r="F5" s="5">
        <f>EconomicRates!C45</f>
        <v>3.5571999999999999E-2</v>
      </c>
      <c r="G5" s="5">
        <f>EconomicRates!D45</f>
        <v>7.0000000000000007E-2</v>
      </c>
      <c r="H5" s="5">
        <f t="shared" si="9"/>
        <v>8.5572000000000009E-2</v>
      </c>
      <c r="I5" s="5">
        <f t="shared" si="10"/>
        <v>1.085572</v>
      </c>
      <c r="J5">
        <f t="shared" si="11"/>
        <v>0.92117335377109955</v>
      </c>
      <c r="K5">
        <f t="shared" ref="K5:K23" si="21">K4*J5</f>
        <v>0.84856034769789535</v>
      </c>
      <c r="L5" s="2">
        <v>2</v>
      </c>
      <c r="M5" s="6">
        <v>2.6930000000000001E-3</v>
      </c>
      <c r="O5">
        <f t="shared" ref="O5:O23" si="22">$C$3</f>
        <v>252.24246040255073</v>
      </c>
      <c r="P5">
        <f t="shared" ref="P5:P23" si="23">O5*$C$5</f>
        <v>12.612123020127537</v>
      </c>
      <c r="Q5" s="4">
        <f t="shared" ref="Q5:Q23" si="24">$C$8</f>
        <v>12.5</v>
      </c>
      <c r="R5">
        <f t="shared" si="0"/>
        <v>50000</v>
      </c>
      <c r="S5">
        <f t="shared" si="12"/>
        <v>20.020672811265712</v>
      </c>
      <c r="U5">
        <f t="shared" si="13"/>
        <v>2.6930000000000001E-3</v>
      </c>
      <c r="V5">
        <f t="shared" si="14"/>
        <v>0.01</v>
      </c>
      <c r="W5">
        <f t="shared" si="15"/>
        <v>0.98732399999999998</v>
      </c>
      <c r="X5">
        <f t="shared" si="16"/>
        <v>2.6588635320000001E-3</v>
      </c>
      <c r="Y5">
        <f t="shared" si="17"/>
        <v>9.8732400000000001E-3</v>
      </c>
      <c r="Z5">
        <f t="shared" si="18"/>
        <v>0.97479189646800002</v>
      </c>
      <c r="AB5">
        <f t="shared" si="19"/>
        <v>10.593432549515455</v>
      </c>
      <c r="AC5">
        <f t="shared" si="1"/>
        <v>19.515989618259027</v>
      </c>
      <c r="AE5">
        <f t="shared" si="2"/>
        <v>245.88390634555682</v>
      </c>
      <c r="AF5">
        <f t="shared" si="3"/>
        <v>-12.294195317277842</v>
      </c>
      <c r="AG5">
        <f t="shared" si="3"/>
        <v>-12.184898705849999</v>
      </c>
      <c r="AH5">
        <f t="shared" si="4"/>
        <v>-132.94317660000002</v>
      </c>
      <c r="AI5">
        <f t="shared" si="5"/>
        <v>88.461635722428952</v>
      </c>
      <c r="AJ5">
        <f t="shared" si="6"/>
        <v>-8.922557068743572</v>
      </c>
      <c r="AK5">
        <f t="shared" si="20"/>
        <v>20.895239962239028</v>
      </c>
      <c r="AL5">
        <f t="shared" si="7"/>
        <v>100.43431861592441</v>
      </c>
      <c r="AN5">
        <f t="shared" si="8"/>
        <v>208.64733306190243</v>
      </c>
      <c r="AO5">
        <f t="shared" si="8"/>
        <v>-10.432366653095121</v>
      </c>
      <c r="AP5">
        <f t="shared" si="8"/>
        <v>-10.33962188249971</v>
      </c>
      <c r="AQ5">
        <f t="shared" si="8"/>
        <v>-112.81030815975872</v>
      </c>
      <c r="AR5">
        <f t="shared" si="8"/>
        <v>75.065036366548867</v>
      </c>
      <c r="AS5">
        <f t="shared" si="8"/>
        <v>-7.5713281286073597</v>
      </c>
      <c r="AT5">
        <f t="shared" si="8"/>
        <v>17.730872087588509</v>
      </c>
      <c r="AU5">
        <f t="shared" si="8"/>
        <v>85.224580325530027</v>
      </c>
      <c r="AW5">
        <v>2</v>
      </c>
      <c r="AX5">
        <f>(R5*SUMPRODUCT(K6:$K$23, X6:$X$23)-$AZ$3*SUMPRODUCT(K5:$K$22, W6:$W$23))/Z5</f>
        <v>20.020672811265712</v>
      </c>
    </row>
    <row r="6" spans="1:52" x14ac:dyDescent="0.25">
      <c r="A6" t="s">
        <v>16</v>
      </c>
      <c r="C6" s="2">
        <f>'T.26.04.A'!C6</f>
        <v>50000</v>
      </c>
      <c r="E6">
        <v>2006</v>
      </c>
      <c r="F6" s="5">
        <f>EconomicRates!C46</f>
        <v>3.5571999999999999E-2</v>
      </c>
      <c r="G6" s="5">
        <f>EconomicRates!D46</f>
        <v>7.0000000000000007E-2</v>
      </c>
      <c r="H6" s="5">
        <f t="shared" si="9"/>
        <v>8.5572000000000009E-2</v>
      </c>
      <c r="I6" s="5">
        <f t="shared" si="10"/>
        <v>1.085572</v>
      </c>
      <c r="J6">
        <f t="shared" si="11"/>
        <v>0.92117335377109955</v>
      </c>
      <c r="K6">
        <f t="shared" si="21"/>
        <v>0.78167118136604063</v>
      </c>
      <c r="L6" s="2">
        <v>3</v>
      </c>
      <c r="M6" s="6">
        <v>2.7169999999999998E-3</v>
      </c>
      <c r="O6">
        <f t="shared" si="22"/>
        <v>252.24246040255073</v>
      </c>
      <c r="P6">
        <f t="shared" si="23"/>
        <v>12.612123020127537</v>
      </c>
      <c r="Q6" s="4">
        <f t="shared" si="24"/>
        <v>12.5</v>
      </c>
      <c r="R6">
        <f t="shared" si="0"/>
        <v>50000</v>
      </c>
      <c r="S6">
        <f t="shared" si="12"/>
        <v>27.760443253855971</v>
      </c>
      <c r="U6">
        <f t="shared" si="13"/>
        <v>2.7169999999999998E-3</v>
      </c>
      <c r="V6">
        <f t="shared" si="14"/>
        <v>0.01</v>
      </c>
      <c r="W6">
        <f t="shared" si="15"/>
        <v>0.97479189646800002</v>
      </c>
      <c r="X6">
        <f t="shared" si="16"/>
        <v>2.6485095827035558E-3</v>
      </c>
      <c r="Y6">
        <f t="shared" si="17"/>
        <v>9.7479189646800003E-3</v>
      </c>
      <c r="Z6">
        <f t="shared" si="18"/>
        <v>0.96239546792061648</v>
      </c>
      <c r="AB6">
        <f t="shared" si="19"/>
        <v>19.515989618259027</v>
      </c>
      <c r="AC6">
        <f t="shared" si="1"/>
        <v>26.716524774978438</v>
      </c>
      <c r="AE6">
        <f t="shared" si="2"/>
        <v>242.75700070856038</v>
      </c>
      <c r="AF6">
        <f t="shared" si="3"/>
        <v>-12.13785003542802</v>
      </c>
      <c r="AG6">
        <f t="shared" si="3"/>
        <v>-12.029943349007706</v>
      </c>
      <c r="AH6">
        <f t="shared" si="4"/>
        <v>-132.4254791351778</v>
      </c>
      <c r="AI6">
        <f t="shared" si="5"/>
        <v>86.163728188946862</v>
      </c>
      <c r="AJ6">
        <f t="shared" si="6"/>
        <v>-7.2005351567194111</v>
      </c>
      <c r="AK6">
        <f t="shared" si="20"/>
        <v>21.404564225014948</v>
      </c>
      <c r="AL6">
        <f t="shared" si="7"/>
        <v>100.3677572572424</v>
      </c>
      <c r="AN6">
        <f t="shared" si="8"/>
        <v>189.75615152873715</v>
      </c>
      <c r="AO6">
        <f t="shared" si="8"/>
        <v>-9.4878075764368592</v>
      </c>
      <c r="AP6">
        <f t="shared" si="8"/>
        <v>-9.4034600293853963</v>
      </c>
      <c r="AQ6">
        <f t="shared" si="8"/>
        <v>-103.51318071855839</v>
      </c>
      <c r="AR6">
        <f t="shared" si="8"/>
        <v>67.351703204356511</v>
      </c>
      <c r="AS6">
        <f t="shared" si="8"/>
        <v>-5.6284508224205707</v>
      </c>
      <c r="AT6">
        <f t="shared" si="8"/>
        <v>16.731331004392725</v>
      </c>
      <c r="AU6">
        <f t="shared" si="8"/>
        <v>78.454583386328665</v>
      </c>
      <c r="AW6">
        <v>3</v>
      </c>
      <c r="AX6">
        <f>(R6*SUMPRODUCT(K7:$K$23, X7:$X$23)-$AZ$3*SUMPRODUCT(K6:$K$22, W7:$W$23))/Z6</f>
        <v>27.760443253855971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5">
        <f>EconomicRates!C47</f>
        <v>3.5571999999999999E-2</v>
      </c>
      <c r="G7" s="5">
        <f>EconomicRates!D47</f>
        <v>7.0000000000000007E-2</v>
      </c>
      <c r="H7" s="5">
        <f t="shared" si="9"/>
        <v>8.5572000000000009E-2</v>
      </c>
      <c r="I7" s="5">
        <f t="shared" si="10"/>
        <v>1.085572</v>
      </c>
      <c r="J7">
        <f t="shared" si="11"/>
        <v>0.92117335377109955</v>
      </c>
      <c r="K7">
        <f t="shared" si="21"/>
        <v>0.72005466368517301</v>
      </c>
      <c r="L7" s="2">
        <v>4</v>
      </c>
      <c r="M7" s="6">
        <v>2.745E-3</v>
      </c>
      <c r="O7">
        <f t="shared" si="22"/>
        <v>252.24246040255073</v>
      </c>
      <c r="P7">
        <f t="shared" si="23"/>
        <v>12.612123020127537</v>
      </c>
      <c r="Q7" s="4">
        <f t="shared" si="24"/>
        <v>12.5</v>
      </c>
      <c r="R7">
        <f t="shared" si="0"/>
        <v>50000</v>
      </c>
      <c r="S7">
        <f t="shared" si="12"/>
        <v>33.990038642340082</v>
      </c>
      <c r="U7">
        <f t="shared" si="13"/>
        <v>2.745E-3</v>
      </c>
      <c r="V7">
        <f t="shared" si="14"/>
        <v>0.01</v>
      </c>
      <c r="W7">
        <f t="shared" si="15"/>
        <v>0.96239546792061648</v>
      </c>
      <c r="X7">
        <f t="shared" si="16"/>
        <v>2.6417755594420923E-3</v>
      </c>
      <c r="Y7">
        <f t="shared" si="17"/>
        <v>9.6239546792061658E-3</v>
      </c>
      <c r="Z7">
        <f t="shared" si="18"/>
        <v>0.95012973768196818</v>
      </c>
      <c r="AB7">
        <f t="shared" si="19"/>
        <v>26.716524774978438</v>
      </c>
      <c r="AC7">
        <f t="shared" si="1"/>
        <v>32.294946499046546</v>
      </c>
      <c r="AE7">
        <f t="shared" si="2"/>
        <v>239.66306273452977</v>
      </c>
      <c r="AF7">
        <f t="shared" si="3"/>
        <v>-11.983153136726489</v>
      </c>
      <c r="AG7">
        <f t="shared" si="3"/>
        <v>-11.876621721024602</v>
      </c>
      <c r="AH7">
        <f t="shared" si="4"/>
        <v>-132.08877797210462</v>
      </c>
      <c r="AI7">
        <f t="shared" si="5"/>
        <v>83.71450990467406</v>
      </c>
      <c r="AJ7">
        <f t="shared" si="6"/>
        <v>-5.5784217240681073</v>
      </c>
      <c r="AK7">
        <f t="shared" si="20"/>
        <v>21.769211682147681</v>
      </c>
      <c r="AL7">
        <f t="shared" si="7"/>
        <v>99.905299862753637</v>
      </c>
      <c r="AN7">
        <f t="shared" si="8"/>
        <v>172.57050603507037</v>
      </c>
      <c r="AO7">
        <f t="shared" si="8"/>
        <v>-8.628525301753518</v>
      </c>
      <c r="AP7">
        <f t="shared" si="8"/>
        <v>-8.5518168590483903</v>
      </c>
      <c r="AQ7">
        <f t="shared" si="8"/>
        <v>-95.111140599289286</v>
      </c>
      <c r="AR7">
        <f t="shared" si="8"/>
        <v>60.279023274979167</v>
      </c>
      <c r="AS7">
        <f t="shared" si="8"/>
        <v>-4.0167685784179241</v>
      </c>
      <c r="AT7">
        <f t="shared" si="8"/>
        <v>15.675022396480188</v>
      </c>
      <c r="AU7">
        <f t="shared" si="8"/>
        <v>71.93727709304143</v>
      </c>
      <c r="AW7">
        <v>4</v>
      </c>
      <c r="AX7">
        <f>(R7*SUMPRODUCT(K8:$K$23, X8:$X$23)-$AZ$3*SUMPRODUCT(K7:$K$22, W8:$W$23))/Z7</f>
        <v>33.990038642340082</v>
      </c>
    </row>
    <row r="8" spans="1:52" x14ac:dyDescent="0.25">
      <c r="B8" s="2">
        <f>'T.26.04.A'!B8</f>
        <v>100</v>
      </c>
      <c r="C8" s="2">
        <f>'T.26.04.A'!C8</f>
        <v>12.5</v>
      </c>
      <c r="E8">
        <v>2008</v>
      </c>
      <c r="F8" s="5">
        <f>EconomicRates!C48</f>
        <v>3.5571999999999999E-2</v>
      </c>
      <c r="G8" s="5">
        <f>EconomicRates!D48</f>
        <v>7.0000000000000007E-2</v>
      </c>
      <c r="H8" s="5">
        <f t="shared" si="9"/>
        <v>8.5572000000000009E-2</v>
      </c>
      <c r="I8" s="5">
        <f t="shared" si="10"/>
        <v>1.085572</v>
      </c>
      <c r="J8">
        <f t="shared" si="11"/>
        <v>0.92117335377109955</v>
      </c>
      <c r="K8">
        <f t="shared" si="21"/>
        <v>0.66329516944539202</v>
      </c>
      <c r="L8" s="2">
        <v>5</v>
      </c>
      <c r="M8" s="6">
        <v>2.7729999999999999E-3</v>
      </c>
      <c r="O8">
        <f t="shared" si="22"/>
        <v>252.24246040255073</v>
      </c>
      <c r="P8">
        <f t="shared" si="23"/>
        <v>12.612123020127537</v>
      </c>
      <c r="Q8" s="4">
        <f t="shared" si="24"/>
        <v>12.5</v>
      </c>
      <c r="R8">
        <f t="shared" si="0"/>
        <v>50000</v>
      </c>
      <c r="S8">
        <f t="shared" si="12"/>
        <v>38.897748524141939</v>
      </c>
      <c r="U8">
        <f t="shared" si="13"/>
        <v>2.7729999999999999E-3</v>
      </c>
      <c r="V8">
        <f t="shared" si="14"/>
        <v>0.01</v>
      </c>
      <c r="W8">
        <f t="shared" si="15"/>
        <v>0.95012973768196818</v>
      </c>
      <c r="X8">
        <f t="shared" si="16"/>
        <v>2.6347097625920978E-3</v>
      </c>
      <c r="Y8">
        <f t="shared" si="17"/>
        <v>9.5012973768196819E-3</v>
      </c>
      <c r="Z8">
        <f t="shared" si="18"/>
        <v>0.93799373054255641</v>
      </c>
      <c r="AB8">
        <f t="shared" si="19"/>
        <v>32.294946499046546</v>
      </c>
      <c r="AC8">
        <f t="shared" si="1"/>
        <v>36.485844247866112</v>
      </c>
      <c r="AE8">
        <f t="shared" si="2"/>
        <v>236.60184643422164</v>
      </c>
      <c r="AF8">
        <f t="shared" si="3"/>
        <v>-11.830092321711081</v>
      </c>
      <c r="AG8">
        <f t="shared" si="3"/>
        <v>-11.724921631781955</v>
      </c>
      <c r="AH8">
        <f t="shared" si="4"/>
        <v>-131.7354881296049</v>
      </c>
      <c r="AI8">
        <f t="shared" si="5"/>
        <v>81.311344351123694</v>
      </c>
      <c r="AJ8">
        <f t="shared" si="6"/>
        <v>-4.190897748819566</v>
      </c>
      <c r="AK8">
        <f t="shared" si="20"/>
        <v>21.997711704732168</v>
      </c>
      <c r="AL8">
        <f t="shared" si="7"/>
        <v>99.118158307036296</v>
      </c>
      <c r="AN8">
        <f t="shared" si="8"/>
        <v>156.93686182167966</v>
      </c>
      <c r="AO8">
        <f t="shared" si="8"/>
        <v>-7.8468430910839828</v>
      </c>
      <c r="AP8">
        <f t="shared" si="8"/>
        <v>-7.7770838804867539</v>
      </c>
      <c r="AQ8">
        <f t="shared" si="8"/>
        <v>-87.37951292089771</v>
      </c>
      <c r="AR8">
        <f t="shared" si="8"/>
        <v>53.933421929211207</v>
      </c>
      <c r="AS8">
        <f t="shared" si="8"/>
        <v>-2.7798022324315861</v>
      </c>
      <c r="AT8">
        <f t="shared" si="8"/>
        <v>14.590975912601207</v>
      </c>
      <c r="AU8">
        <f t="shared" si="8"/>
        <v>65.744595609380823</v>
      </c>
      <c r="AW8">
        <v>5</v>
      </c>
      <c r="AX8">
        <f>(R8*SUMPRODUCT(K9:$K$23, X9:$X$23)-$AZ$3*SUMPRODUCT(K8:$K$22, W9:$W$23))/Z8</f>
        <v>38.897748524141939</v>
      </c>
    </row>
    <row r="9" spans="1:52" x14ac:dyDescent="0.25">
      <c r="A9" t="s">
        <v>39</v>
      </c>
      <c r="C9" s="2">
        <f>'T.26.04.A'!C9</f>
        <v>0.05</v>
      </c>
      <c r="E9">
        <v>2009</v>
      </c>
      <c r="F9" s="5">
        <f>EconomicRates!C49</f>
        <v>3.5571999999999999E-2</v>
      </c>
      <c r="G9" s="5">
        <f>EconomicRates!D49</f>
        <v>7.0000000000000007E-2</v>
      </c>
      <c r="H9" s="5">
        <f t="shared" si="9"/>
        <v>8.5572000000000009E-2</v>
      </c>
      <c r="I9" s="5">
        <f t="shared" si="10"/>
        <v>1.085572</v>
      </c>
      <c r="J9">
        <f t="shared" si="11"/>
        <v>0.92117335377109955</v>
      </c>
      <c r="K9">
        <f t="shared" si="21"/>
        <v>0.61100983577818146</v>
      </c>
      <c r="L9" s="2">
        <v>6</v>
      </c>
      <c r="M9" s="6">
        <v>2.8019999999999998E-3</v>
      </c>
      <c r="O9">
        <f t="shared" si="22"/>
        <v>252.24246040255073</v>
      </c>
      <c r="P9">
        <f t="shared" si="23"/>
        <v>12.612123020127537</v>
      </c>
      <c r="Q9" s="4">
        <f t="shared" si="24"/>
        <v>12.5</v>
      </c>
      <c r="R9">
        <f t="shared" si="0"/>
        <v>50000</v>
      </c>
      <c r="S9">
        <f t="shared" si="12"/>
        <v>42.620587963791415</v>
      </c>
      <c r="U9">
        <f t="shared" si="13"/>
        <v>2.8019999999999998E-3</v>
      </c>
      <c r="V9">
        <f t="shared" si="14"/>
        <v>0.01</v>
      </c>
      <c r="W9">
        <f t="shared" si="15"/>
        <v>0.93799373054255641</v>
      </c>
      <c r="X9">
        <f t="shared" si="16"/>
        <v>2.6282584329802429E-3</v>
      </c>
      <c r="Y9">
        <f t="shared" si="17"/>
        <v>9.3799373054255647E-3</v>
      </c>
      <c r="Z9">
        <f t="shared" si="18"/>
        <v>0.92598553480415069</v>
      </c>
      <c r="AB9">
        <f t="shared" si="19"/>
        <v>36.485844247866112</v>
      </c>
      <c r="AC9">
        <f t="shared" si="1"/>
        <v>39.466047939318742</v>
      </c>
      <c r="AE9">
        <f t="shared" si="2"/>
        <v>233.57286959617073</v>
      </c>
      <c r="AF9">
        <f t="shared" si="3"/>
        <v>-11.678643479808537</v>
      </c>
      <c r="AG9">
        <f t="shared" si="3"/>
        <v>-11.574819185051883</v>
      </c>
      <c r="AH9">
        <f t="shared" si="4"/>
        <v>-131.41292164901213</v>
      </c>
      <c r="AI9">
        <f t="shared" si="5"/>
        <v>78.906485282298178</v>
      </c>
      <c r="AJ9">
        <f t="shared" si="6"/>
        <v>-2.9802036914526298</v>
      </c>
      <c r="AK9">
        <f t="shared" si="20"/>
        <v>22.110099381207746</v>
      </c>
      <c r="AL9">
        <f t="shared" si="7"/>
        <v>98.036380972053294</v>
      </c>
      <c r="AN9">
        <f t="shared" si="8"/>
        <v>142.71532069419487</v>
      </c>
      <c r="AO9">
        <f t="shared" si="8"/>
        <v>-7.1357660347097438</v>
      </c>
      <c r="AP9">
        <f t="shared" si="8"/>
        <v>-7.0723283694206955</v>
      </c>
      <c r="AQ9">
        <f t="shared" si="8"/>
        <v>-80.294587675893936</v>
      </c>
      <c r="AR9">
        <f t="shared" si="8"/>
        <v>48.212638614170501</v>
      </c>
      <c r="AS9">
        <f t="shared" si="8"/>
        <v>-1.8209337681000015</v>
      </c>
      <c r="AT9">
        <f t="shared" si="8"/>
        <v>13.509488191951016</v>
      </c>
      <c r="AU9">
        <f t="shared" si="8"/>
        <v>59.901193038021518</v>
      </c>
      <c r="AW9">
        <v>6</v>
      </c>
      <c r="AX9">
        <f>(R9*SUMPRODUCT(K10:$K$23, X10:$X$23)-$AZ$3*SUMPRODUCT(K9:$K$22, W10:$W$23))/Z9</f>
        <v>42.620587963791415</v>
      </c>
    </row>
    <row r="10" spans="1:52" x14ac:dyDescent="0.25">
      <c r="A10" t="s">
        <v>19</v>
      </c>
      <c r="C10" s="2">
        <f>'T.26.04.A'!C10</f>
        <v>0.01</v>
      </c>
      <c r="E10">
        <v>2010</v>
      </c>
      <c r="F10" s="5">
        <f>EconomicRates!C50</f>
        <v>3.5571999999999999E-2</v>
      </c>
      <c r="G10" s="5">
        <f>EconomicRates!D50</f>
        <v>7.0000000000000007E-2</v>
      </c>
      <c r="H10" s="5">
        <f t="shared" si="9"/>
        <v>8.5572000000000009E-2</v>
      </c>
      <c r="I10" s="5">
        <f t="shared" si="10"/>
        <v>1.085572</v>
      </c>
      <c r="J10">
        <f t="shared" si="11"/>
        <v>0.92117335377109955</v>
      </c>
      <c r="K10">
        <f t="shared" si="21"/>
        <v>0.5628459796109162</v>
      </c>
      <c r="L10" s="2">
        <v>7</v>
      </c>
      <c r="M10" s="6">
        <v>2.8370000000000001E-3</v>
      </c>
      <c r="O10">
        <f t="shared" si="22"/>
        <v>252.24246040255073</v>
      </c>
      <c r="P10">
        <f t="shared" si="23"/>
        <v>12.612123020127537</v>
      </c>
      <c r="Q10" s="4">
        <f t="shared" si="24"/>
        <v>12.5</v>
      </c>
      <c r="R10">
        <f t="shared" si="0"/>
        <v>50000</v>
      </c>
      <c r="S10">
        <f t="shared" si="12"/>
        <v>45.141855306905185</v>
      </c>
      <c r="U10">
        <f t="shared" si="13"/>
        <v>2.8370000000000001E-3</v>
      </c>
      <c r="V10">
        <f t="shared" si="14"/>
        <v>0.01</v>
      </c>
      <c r="W10">
        <f t="shared" si="15"/>
        <v>0.92598553480415069</v>
      </c>
      <c r="X10">
        <f t="shared" si="16"/>
        <v>2.6270209622393757E-3</v>
      </c>
      <c r="Y10">
        <f t="shared" si="17"/>
        <v>9.2598553480415079E-3</v>
      </c>
      <c r="Z10">
        <f t="shared" si="18"/>
        <v>0.91409865849386984</v>
      </c>
      <c r="AB10">
        <f t="shared" si="19"/>
        <v>39.466047939318742</v>
      </c>
      <c r="AC10">
        <f t="shared" si="1"/>
        <v>41.264109377966406</v>
      </c>
      <c r="AE10">
        <f t="shared" si="2"/>
        <v>230.57449466916472</v>
      </c>
      <c r="AF10">
        <f t="shared" si="3"/>
        <v>-11.528724733458237</v>
      </c>
      <c r="AG10">
        <f t="shared" si="3"/>
        <v>-11.426233231173374</v>
      </c>
      <c r="AH10">
        <f t="shared" si="4"/>
        <v>-131.35104811196879</v>
      </c>
      <c r="AI10">
        <f t="shared" si="5"/>
        <v>76.268488592564324</v>
      </c>
      <c r="AJ10">
        <f t="shared" si="6"/>
        <v>-1.7980614386476645</v>
      </c>
      <c r="AK10">
        <f t="shared" si="20"/>
        <v>22.121373279201659</v>
      </c>
      <c r="AL10">
        <f t="shared" si="7"/>
        <v>96.591800433118323</v>
      </c>
      <c r="AN10">
        <f t="shared" si="8"/>
        <v>129.77792732535801</v>
      </c>
      <c r="AO10">
        <f t="shared" si="8"/>
        <v>-6.4888963662679</v>
      </c>
      <c r="AP10">
        <f t="shared" si="8"/>
        <v>-6.4312094362625816</v>
      </c>
      <c r="AQ10">
        <f t="shared" si="8"/>
        <v>-73.930409347501666</v>
      </c>
      <c r="AR10">
        <f t="shared" si="8"/>
        <v>42.927412175325856</v>
      </c>
      <c r="AS10">
        <f t="shared" si="8"/>
        <v>-1.012031651836258</v>
      </c>
      <c r="AT10">
        <f t="shared" si="8"/>
        <v>12.450926013671003</v>
      </c>
      <c r="AU10">
        <f t="shared" si="8"/>
        <v>54.366306537160604</v>
      </c>
      <c r="AW10">
        <v>7</v>
      </c>
      <c r="AX10">
        <f>(R10*SUMPRODUCT(K11:$K$23, X11:$X$23)-$AZ$3*SUMPRODUCT(K10:$K$22, W11:$W$23))/Z10</f>
        <v>45.141855306905185</v>
      </c>
    </row>
    <row r="11" spans="1:52" x14ac:dyDescent="0.25">
      <c r="A11" t="s">
        <v>33</v>
      </c>
      <c r="C11" s="7">
        <f>AU25</f>
        <v>580.92675046523789</v>
      </c>
      <c r="E11">
        <v>2011</v>
      </c>
      <c r="F11" s="5">
        <f>EconomicRates!C51</f>
        <v>3.5571999999999999E-2</v>
      </c>
      <c r="G11" s="5">
        <f>EconomicRates!D51</f>
        <v>7.0000000000000007E-2</v>
      </c>
      <c r="H11" s="5">
        <f t="shared" si="9"/>
        <v>8.5572000000000009E-2</v>
      </c>
      <c r="I11" s="5">
        <f t="shared" si="10"/>
        <v>1.085572</v>
      </c>
      <c r="J11">
        <f t="shared" si="11"/>
        <v>0.92117335377109955</v>
      </c>
      <c r="K11">
        <f t="shared" si="21"/>
        <v>0.51847871869476758</v>
      </c>
      <c r="L11" s="2">
        <v>8</v>
      </c>
      <c r="M11" s="6">
        <v>2.8709999999999999E-3</v>
      </c>
      <c r="O11">
        <f t="shared" si="22"/>
        <v>252.24246040255073</v>
      </c>
      <c r="P11">
        <f t="shared" si="23"/>
        <v>12.612123020127537</v>
      </c>
      <c r="Q11" s="4">
        <f t="shared" si="24"/>
        <v>12.5</v>
      </c>
      <c r="R11">
        <f t="shared" si="0"/>
        <v>50000</v>
      </c>
      <c r="S11">
        <f t="shared" si="12"/>
        <v>46.649585535837396</v>
      </c>
      <c r="U11">
        <f t="shared" si="13"/>
        <v>2.8709999999999999E-3</v>
      </c>
      <c r="V11">
        <f t="shared" si="14"/>
        <v>0.01</v>
      </c>
      <c r="W11">
        <f t="shared" si="15"/>
        <v>0.91409865849386984</v>
      </c>
      <c r="X11">
        <f t="shared" si="16"/>
        <v>2.6243772485359E-3</v>
      </c>
      <c r="Y11">
        <f t="shared" si="17"/>
        <v>9.1409865849386984E-3</v>
      </c>
      <c r="Z11">
        <f t="shared" si="18"/>
        <v>0.90233329466039525</v>
      </c>
      <c r="AB11">
        <f t="shared" si="19"/>
        <v>41.264109377966406</v>
      </c>
      <c r="AC11">
        <f t="shared" si="1"/>
        <v>42.093474211094076</v>
      </c>
      <c r="AE11">
        <f t="shared" si="2"/>
        <v>227.60677034827791</v>
      </c>
      <c r="AF11">
        <f t="shared" si="3"/>
        <v>-11.380338517413895</v>
      </c>
      <c r="AG11">
        <f t="shared" si="3"/>
        <v>-11.27916618325494</v>
      </c>
      <c r="AH11">
        <f t="shared" si="4"/>
        <v>-131.218862426795</v>
      </c>
      <c r="AI11">
        <f t="shared" si="5"/>
        <v>73.728403220814073</v>
      </c>
      <c r="AJ11">
        <f t="shared" si="6"/>
        <v>-0.82936483312766995</v>
      </c>
      <c r="AK11">
        <f t="shared" si="20"/>
        <v>22.033980592322038</v>
      </c>
      <c r="AL11">
        <f t="shared" si="7"/>
        <v>94.933018980008441</v>
      </c>
      <c r="AN11">
        <f t="shared" si="8"/>
        <v>118.00926665642935</v>
      </c>
      <c r="AO11">
        <f t="shared" si="8"/>
        <v>-5.9004633328214675</v>
      </c>
      <c r="AP11">
        <f t="shared" si="8"/>
        <v>-5.8480076306393736</v>
      </c>
      <c r="AQ11">
        <f t="shared" si="8"/>
        <v>-68.034187659629652</v>
      </c>
      <c r="AR11">
        <f t="shared" si="8"/>
        <v>38.226608033338856</v>
      </c>
      <c r="AS11">
        <f t="shared" si="8"/>
        <v>-0.43000801601053407</v>
      </c>
      <c r="AT11">
        <f t="shared" si="8"/>
        <v>11.424150025252507</v>
      </c>
      <c r="AU11">
        <f t="shared" si="8"/>
        <v>49.220750042580825</v>
      </c>
      <c r="AW11">
        <v>8</v>
      </c>
      <c r="AX11">
        <f>(R11*SUMPRODUCT(K12:$K$23, X12:$X$23)-$AZ$3*SUMPRODUCT(K11:$K$22, W12:$W$23))/Z11</f>
        <v>46.649585535837396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f>EconomicRates!C52</f>
        <v>3.5571999999999999E-2</v>
      </c>
      <c r="G12" s="5">
        <f>EconomicRates!D52</f>
        <v>7.0000000000000007E-2</v>
      </c>
      <c r="H12" s="5">
        <f t="shared" si="9"/>
        <v>8.5572000000000009E-2</v>
      </c>
      <c r="I12" s="5">
        <f t="shared" si="10"/>
        <v>1.085572</v>
      </c>
      <c r="J12">
        <f t="shared" si="11"/>
        <v>0.92117335377109955</v>
      </c>
      <c r="K12">
        <f t="shared" si="21"/>
        <v>0.47760878015900154</v>
      </c>
      <c r="L12" s="2">
        <v>9</v>
      </c>
      <c r="M12" s="6">
        <v>2.9099999999999998E-3</v>
      </c>
      <c r="O12">
        <f t="shared" si="22"/>
        <v>252.24246040255073</v>
      </c>
      <c r="P12">
        <f t="shared" si="23"/>
        <v>12.612123020127537</v>
      </c>
      <c r="Q12" s="4">
        <f t="shared" si="24"/>
        <v>12.5</v>
      </c>
      <c r="R12">
        <f t="shared" si="0"/>
        <v>50000</v>
      </c>
      <c r="S12">
        <f t="shared" si="12"/>
        <v>47.162905249601756</v>
      </c>
      <c r="U12">
        <f t="shared" si="13"/>
        <v>2.9099999999999998E-3</v>
      </c>
      <c r="V12">
        <f t="shared" si="14"/>
        <v>0.01</v>
      </c>
      <c r="W12">
        <f t="shared" si="15"/>
        <v>0.90233329466039525</v>
      </c>
      <c r="X12">
        <f t="shared" si="16"/>
        <v>2.6257898874617498E-3</v>
      </c>
      <c r="Y12">
        <f t="shared" si="17"/>
        <v>9.0233329466039534E-3</v>
      </c>
      <c r="Z12">
        <f t="shared" si="18"/>
        <v>0.89068417182632953</v>
      </c>
      <c r="AB12">
        <f t="shared" si="19"/>
        <v>42.093474211094076</v>
      </c>
      <c r="AC12">
        <f t="shared" si="1"/>
        <v>42.007253203165192</v>
      </c>
      <c r="AE12">
        <f t="shared" si="2"/>
        <v>224.66836694308162</v>
      </c>
      <c r="AF12">
        <f t="shared" si="3"/>
        <v>-11.233418347154082</v>
      </c>
      <c r="AG12">
        <f t="shared" si="3"/>
        <v>-11.13355214782912</v>
      </c>
      <c r="AH12">
        <f t="shared" si="4"/>
        <v>-131.28949437308748</v>
      </c>
      <c r="AI12">
        <f t="shared" si="5"/>
        <v>71.011902075010966</v>
      </c>
      <c r="AJ12">
        <f t="shared" si="6"/>
        <v>8.6221007928884319E-2</v>
      </c>
      <c r="AK12">
        <f t="shared" si="20"/>
        <v>21.866078196442459</v>
      </c>
      <c r="AL12">
        <f t="shared" si="7"/>
        <v>92.964201279382308</v>
      </c>
      <c r="AN12">
        <f t="shared" si="8"/>
        <v>107.30358467600016</v>
      </c>
      <c r="AO12">
        <f t="shared" si="8"/>
        <v>-5.3651792338000082</v>
      </c>
      <c r="AP12">
        <f t="shared" si="8"/>
        <v>-5.317482260161297</v>
      </c>
      <c r="AQ12">
        <f t="shared" si="8"/>
        <v>-62.705015255222406</v>
      </c>
      <c r="AR12">
        <f t="shared" si="8"/>
        <v>33.915907926816459</v>
      </c>
      <c r="AS12">
        <f t="shared" si="8"/>
        <v>4.1179910420994038E-2</v>
      </c>
      <c r="AT12">
        <f t="shared" si="8"/>
        <v>10.443430934264223</v>
      </c>
      <c r="AU12">
        <f t="shared" si="8"/>
        <v>44.400518771501673</v>
      </c>
      <c r="AW12">
        <v>9</v>
      </c>
      <c r="AX12">
        <f>(R12*SUMPRODUCT(K13:$K$23, X13:$X$23)-$AZ$3*SUMPRODUCT(K12:$K$22, W13:$W$23))/Z12</f>
        <v>47.162905249601756</v>
      </c>
    </row>
    <row r="13" spans="1:52" x14ac:dyDescent="0.25">
      <c r="E13">
        <v>2013</v>
      </c>
      <c r="F13" s="5">
        <f>EconomicRates!C53</f>
        <v>3.5571999999999999E-2</v>
      </c>
      <c r="G13" s="5">
        <f>EconomicRates!D53</f>
        <v>7.0000000000000007E-2</v>
      </c>
      <c r="H13" s="5">
        <f t="shared" si="9"/>
        <v>8.5572000000000009E-2</v>
      </c>
      <c r="I13" s="5">
        <f t="shared" si="10"/>
        <v>1.085572</v>
      </c>
      <c r="J13">
        <f t="shared" si="11"/>
        <v>0.92117335377109955</v>
      </c>
      <c r="K13">
        <f t="shared" si="21"/>
        <v>0.43996048180959124</v>
      </c>
      <c r="L13" s="2">
        <v>10</v>
      </c>
      <c r="M13" s="6">
        <v>2.9520000000000002E-3</v>
      </c>
      <c r="O13">
        <f t="shared" si="22"/>
        <v>252.24246040255073</v>
      </c>
      <c r="P13">
        <f t="shared" si="23"/>
        <v>12.612123020127537</v>
      </c>
      <c r="Q13" s="4">
        <f t="shared" si="24"/>
        <v>12.5</v>
      </c>
      <c r="R13">
        <f t="shared" si="0"/>
        <v>50000</v>
      </c>
      <c r="S13">
        <f t="shared" si="12"/>
        <v>46.756557936696368</v>
      </c>
      <c r="U13">
        <f t="shared" si="13"/>
        <v>2.9520000000000002E-3</v>
      </c>
      <c r="V13">
        <f t="shared" si="14"/>
        <v>0.01</v>
      </c>
      <c r="W13">
        <f t="shared" si="15"/>
        <v>0.89068417182632953</v>
      </c>
      <c r="X13">
        <f t="shared" si="16"/>
        <v>2.6292996752313252E-3</v>
      </c>
      <c r="Y13">
        <f t="shared" si="17"/>
        <v>8.9068417182632947E-3</v>
      </c>
      <c r="Z13">
        <f t="shared" si="18"/>
        <v>0.87914803043283496</v>
      </c>
      <c r="AB13">
        <f t="shared" si="19"/>
        <v>42.007253203165192</v>
      </c>
      <c r="AC13">
        <f t="shared" si="1"/>
        <v>41.105935819865351</v>
      </c>
      <c r="AE13">
        <f t="shared" si="2"/>
        <v>221.75846225443485</v>
      </c>
      <c r="AF13">
        <f t="shared" si="3"/>
        <v>-11.087923112721743</v>
      </c>
      <c r="AG13">
        <f t="shared" si="3"/>
        <v>-10.989350380410437</v>
      </c>
      <c r="AH13">
        <f t="shared" si="4"/>
        <v>-131.46498376156626</v>
      </c>
      <c r="AI13">
        <f t="shared" si="5"/>
        <v>68.216204999736419</v>
      </c>
      <c r="AJ13">
        <f t="shared" si="6"/>
        <v>0.90131738329984046</v>
      </c>
      <c r="AK13">
        <f t="shared" si="20"/>
        <v>21.622144046535929</v>
      </c>
      <c r="AL13">
        <f t="shared" si="7"/>
        <v>90.739666429572196</v>
      </c>
      <c r="AN13">
        <f t="shared" si="8"/>
        <v>97.564959898815204</v>
      </c>
      <c r="AO13">
        <f t="shared" si="8"/>
        <v>-4.8782479949407609</v>
      </c>
      <c r="AP13">
        <f t="shared" si="8"/>
        <v>-4.834879888139791</v>
      </c>
      <c r="AQ13">
        <f t="shared" si="8"/>
        <v>-57.839397596828782</v>
      </c>
      <c r="AR13">
        <f t="shared" si="8"/>
        <v>30.012434418905883</v>
      </c>
      <c r="AS13">
        <f t="shared" si="8"/>
        <v>0.39654403021995782</v>
      </c>
      <c r="AT13">
        <f t="shared" si="8"/>
        <v>9.5128889124703324</v>
      </c>
      <c r="AU13">
        <f t="shared" si="8"/>
        <v>39.921867361596178</v>
      </c>
      <c r="AW13">
        <v>10</v>
      </c>
      <c r="AX13">
        <f>(R13*SUMPRODUCT(K14:$K$23, X14:$X$23)-$AZ$3*SUMPRODUCT(K13:$K$22, W14:$W$23))/Z13</f>
        <v>46.756557936696368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9"/>
        <v>8.5572000000000009E-2</v>
      </c>
      <c r="I14" s="5">
        <f t="shared" si="10"/>
        <v>1.085572</v>
      </c>
      <c r="J14">
        <f t="shared" si="11"/>
        <v>0.92117335377109955</v>
      </c>
      <c r="K14">
        <f t="shared" si="21"/>
        <v>0.40527987255529002</v>
      </c>
      <c r="L14" s="2">
        <v>11</v>
      </c>
      <c r="M14" s="6">
        <v>2.9979999999999998E-3</v>
      </c>
      <c r="O14">
        <f t="shared" si="22"/>
        <v>252.24246040255073</v>
      </c>
      <c r="P14">
        <f t="shared" si="23"/>
        <v>12.612123020127537</v>
      </c>
      <c r="Q14" s="4">
        <f t="shared" si="24"/>
        <v>12.5</v>
      </c>
      <c r="R14">
        <f t="shared" si="0"/>
        <v>50000</v>
      </c>
      <c r="S14">
        <f t="shared" si="12"/>
        <v>45.483437396336058</v>
      </c>
      <c r="U14">
        <f t="shared" si="13"/>
        <v>2.9979999999999998E-3</v>
      </c>
      <c r="V14">
        <f t="shared" si="14"/>
        <v>0.01</v>
      </c>
      <c r="W14">
        <f t="shared" si="15"/>
        <v>0.87914803043283496</v>
      </c>
      <c r="X14">
        <f t="shared" si="16"/>
        <v>2.6356857952376392E-3</v>
      </c>
      <c r="Y14">
        <f t="shared" si="17"/>
        <v>8.7914803043283498E-3</v>
      </c>
      <c r="Z14">
        <f t="shared" si="18"/>
        <v>0.867720864333269</v>
      </c>
      <c r="AB14">
        <f t="shared" si="19"/>
        <v>41.105935819865351</v>
      </c>
      <c r="AC14">
        <f t="shared" si="1"/>
        <v>39.466927610396851</v>
      </c>
      <c r="AE14">
        <f t="shared" si="2"/>
        <v>218.87604576205172</v>
      </c>
      <c r="AF14">
        <f t="shared" si="3"/>
        <v>-10.943802288102585</v>
      </c>
      <c r="AG14">
        <f t="shared" si="3"/>
        <v>-10.846510804165863</v>
      </c>
      <c r="AH14">
        <f t="shared" si="4"/>
        <v>-131.78428976188195</v>
      </c>
      <c r="AI14">
        <f t="shared" si="5"/>
        <v>65.301442907901333</v>
      </c>
      <c r="AJ14">
        <f t="shared" si="6"/>
        <v>1.6390082094684999</v>
      </c>
      <c r="AK14">
        <f t="shared" si="20"/>
        <v>21.310695078530298</v>
      </c>
      <c r="AL14">
        <f t="shared" si="7"/>
        <v>88.251146195900134</v>
      </c>
      <c r="AN14">
        <f t="shared" si="8"/>
        <v>88.706055931850145</v>
      </c>
      <c r="AO14">
        <f t="shared" si="8"/>
        <v>-4.4353027965925067</v>
      </c>
      <c r="AP14">
        <f t="shared" si="8"/>
        <v>-4.3958725163819174</v>
      </c>
      <c r="AQ14">
        <f t="shared" si="8"/>
        <v>-53.409520159484927</v>
      </c>
      <c r="AR14">
        <f t="shared" si="8"/>
        <v>26.465360459390798</v>
      </c>
      <c r="AS14">
        <f t="shared" si="8"/>
        <v>0.66425703825046778</v>
      </c>
      <c r="AT14">
        <f t="shared" si="8"/>
        <v>8.6367957854914046</v>
      </c>
      <c r="AU14">
        <f t="shared" si="8"/>
        <v>35.766413283132671</v>
      </c>
      <c r="AW14">
        <v>11</v>
      </c>
      <c r="AX14">
        <f>(R14*SUMPRODUCT(K15:$K$23, X15:$X$23)-$AZ$3*SUMPRODUCT(K14:$K$22, W15:$W$23))/Z14</f>
        <v>45.483437396336058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9"/>
        <v>8.5572000000000009E-2</v>
      </c>
      <c r="I15" s="5">
        <f t="shared" si="10"/>
        <v>1.085572</v>
      </c>
      <c r="J15">
        <f t="shared" si="11"/>
        <v>0.92117335377109955</v>
      </c>
      <c r="K15">
        <f t="shared" si="21"/>
        <v>0.37333301941768032</v>
      </c>
      <c r="L15" s="2">
        <v>12</v>
      </c>
      <c r="M15" s="6">
        <v>3.0469999999999998E-3</v>
      </c>
      <c r="O15">
        <f t="shared" si="22"/>
        <v>252.24246040255073</v>
      </c>
      <c r="P15">
        <f t="shared" si="23"/>
        <v>12.612123020127537</v>
      </c>
      <c r="Q15" s="4">
        <f t="shared" si="24"/>
        <v>12.5</v>
      </c>
      <c r="R15">
        <f t="shared" si="0"/>
        <v>50000</v>
      </c>
      <c r="S15">
        <f t="shared" si="12"/>
        <v>43.417888065316987</v>
      </c>
      <c r="U15">
        <f t="shared" si="13"/>
        <v>3.0469999999999998E-3</v>
      </c>
      <c r="V15">
        <f t="shared" si="14"/>
        <v>0.01</v>
      </c>
      <c r="W15">
        <f t="shared" si="15"/>
        <v>0.867720864333269</v>
      </c>
      <c r="X15">
        <f t="shared" si="16"/>
        <v>2.6439454736234703E-3</v>
      </c>
      <c r="Y15">
        <f t="shared" si="17"/>
        <v>8.6772086433326897E-3</v>
      </c>
      <c r="Z15">
        <f t="shared" si="18"/>
        <v>0.85639971021631289</v>
      </c>
      <c r="AB15">
        <f t="shared" si="19"/>
        <v>39.466927610396851</v>
      </c>
      <c r="AC15">
        <f t="shared" si="1"/>
        <v>37.183066757341777</v>
      </c>
      <c r="AE15">
        <f t="shared" si="2"/>
        <v>216.02036999299423</v>
      </c>
      <c r="AF15">
        <f t="shared" si="3"/>
        <v>-10.801018499649713</v>
      </c>
      <c r="AG15">
        <f t="shared" si="3"/>
        <v>-10.70499637770391</v>
      </c>
      <c r="AH15">
        <f t="shared" si="4"/>
        <v>-132.19727368117353</v>
      </c>
      <c r="AI15">
        <f t="shared" si="5"/>
        <v>62.317081434467099</v>
      </c>
      <c r="AJ15">
        <f t="shared" si="6"/>
        <v>2.2838608530550744</v>
      </c>
      <c r="AK15">
        <f t="shared" si="20"/>
        <v>20.93829427546536</v>
      </c>
      <c r="AL15">
        <f t="shared" si="7"/>
        <v>85.539236562987526</v>
      </c>
      <c r="AN15">
        <f t="shared" si="8"/>
        <v>80.647536985209001</v>
      </c>
      <c r="AO15">
        <f t="shared" si="8"/>
        <v>-4.0323768492604506</v>
      </c>
      <c r="AP15">
        <f t="shared" si="8"/>
        <v>-3.9965286205435313</v>
      </c>
      <c r="AQ15">
        <f t="shared" si="8"/>
        <v>-49.353607342177959</v>
      </c>
      <c r="AR15">
        <f t="shared" si="8"/>
        <v>23.265024173227072</v>
      </c>
      <c r="AS15">
        <f t="shared" si="8"/>
        <v>0.85264066820089002</v>
      </c>
      <c r="AT15">
        <f t="shared" si="8"/>
        <v>7.8169566233154137</v>
      </c>
      <c r="AU15">
        <f t="shared" si="8"/>
        <v>31.934621464743373</v>
      </c>
      <c r="AW15">
        <v>12</v>
      </c>
      <c r="AX15">
        <f>(R15*SUMPRODUCT(K16:$K$23, X16:$X$23)-$AZ$3*SUMPRODUCT(K15:$K$22, W16:$W$23))/Z15</f>
        <v>43.417888065316987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9"/>
        <v>8.5572000000000009E-2</v>
      </c>
      <c r="I16" s="5">
        <f t="shared" si="10"/>
        <v>1.085572</v>
      </c>
      <c r="J16">
        <f t="shared" si="11"/>
        <v>0.92117335377109955</v>
      </c>
      <c r="K16">
        <f t="shared" si="21"/>
        <v>0.34390442957047562</v>
      </c>
      <c r="L16" s="2">
        <v>13</v>
      </c>
      <c r="M16" s="6">
        <v>3.104E-3</v>
      </c>
      <c r="O16">
        <f t="shared" si="22"/>
        <v>252.24246040255073</v>
      </c>
      <c r="P16">
        <f t="shared" si="23"/>
        <v>12.612123020127537</v>
      </c>
      <c r="Q16" s="4">
        <f t="shared" si="24"/>
        <v>12.5</v>
      </c>
      <c r="R16">
        <f t="shared" si="0"/>
        <v>50000</v>
      </c>
      <c r="S16">
        <f t="shared" si="12"/>
        <v>40.544506647323608</v>
      </c>
      <c r="U16">
        <f t="shared" si="13"/>
        <v>3.104E-3</v>
      </c>
      <c r="V16">
        <f t="shared" si="14"/>
        <v>0.01</v>
      </c>
      <c r="W16">
        <f t="shared" si="15"/>
        <v>0.85639971021631289</v>
      </c>
      <c r="X16">
        <f t="shared" si="16"/>
        <v>2.6582647005114353E-3</v>
      </c>
      <c r="Y16">
        <f t="shared" si="17"/>
        <v>8.5639971021631289E-3</v>
      </c>
      <c r="Z16">
        <f t="shared" si="18"/>
        <v>0.84517744841363829</v>
      </c>
      <c r="AB16">
        <f t="shared" si="19"/>
        <v>37.183066757341777</v>
      </c>
      <c r="AC16">
        <f t="shared" si="1"/>
        <v>34.267302675374765</v>
      </c>
      <c r="AE16">
        <f t="shared" si="2"/>
        <v>213.18963906460601</v>
      </c>
      <c r="AF16">
        <f t="shared" si="3"/>
        <v>-10.659481953230301</v>
      </c>
      <c r="AG16">
        <f t="shared" si="3"/>
        <v>-10.564718105170478</v>
      </c>
      <c r="AH16">
        <f t="shared" si="4"/>
        <v>-132.91323502557177</v>
      </c>
      <c r="AI16">
        <f t="shared" si="5"/>
        <v>59.052203980633465</v>
      </c>
      <c r="AJ16">
        <f t="shared" si="6"/>
        <v>2.9157640819670121</v>
      </c>
      <c r="AK16">
        <f t="shared" si="20"/>
        <v>20.512739992893895</v>
      </c>
      <c r="AL16">
        <f t="shared" si="7"/>
        <v>82.480708055494375</v>
      </c>
      <c r="AN16">
        <f t="shared" si="8"/>
        <v>73.31686121284892</v>
      </c>
      <c r="AO16">
        <f t="shared" si="8"/>
        <v>-3.6658430606424459</v>
      </c>
      <c r="AP16">
        <f t="shared" si="8"/>
        <v>-3.6332533535315292</v>
      </c>
      <c r="AQ16">
        <f t="shared" si="8"/>
        <v>-45.70945027383582</v>
      </c>
      <c r="AR16">
        <f t="shared" si="8"/>
        <v>20.308314524839123</v>
      </c>
      <c r="AS16">
        <f t="shared" si="8"/>
        <v>1.0027441833709467</v>
      </c>
      <c r="AT16">
        <f t="shared" si="8"/>
        <v>7.0544221461836569</v>
      </c>
      <c r="AU16">
        <f t="shared" si="8"/>
        <v>28.365480854393727</v>
      </c>
      <c r="AW16">
        <v>13</v>
      </c>
      <c r="AX16">
        <f>(R16*SUMPRODUCT(K17:$K$23, X17:$X$23)-$AZ$3*SUMPRODUCT(K16:$K$22, W17:$W$23))/Z16</f>
        <v>40.544506647323608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9"/>
        <v>8.5572000000000009E-2</v>
      </c>
      <c r="I17" s="5">
        <f t="shared" si="10"/>
        <v>1.085572</v>
      </c>
      <c r="J17">
        <f t="shared" si="11"/>
        <v>0.92117335377109955</v>
      </c>
      <c r="K17">
        <f t="shared" si="21"/>
        <v>0.31679559676417191</v>
      </c>
      <c r="L17" s="2">
        <v>14</v>
      </c>
      <c r="M17" s="6">
        <v>3.1700000000000001E-3</v>
      </c>
      <c r="O17">
        <f t="shared" si="22"/>
        <v>252.24246040255073</v>
      </c>
      <c r="P17">
        <f t="shared" si="23"/>
        <v>12.612123020127537</v>
      </c>
      <c r="Q17" s="4">
        <f t="shared" si="24"/>
        <v>12.5</v>
      </c>
      <c r="R17">
        <f t="shared" si="0"/>
        <v>50000</v>
      </c>
      <c r="S17">
        <f t="shared" si="12"/>
        <v>36.848072905549209</v>
      </c>
      <c r="U17">
        <f t="shared" si="13"/>
        <v>3.1700000000000001E-3</v>
      </c>
      <c r="V17">
        <f t="shared" si="14"/>
        <v>0.01</v>
      </c>
      <c r="W17">
        <f t="shared" si="15"/>
        <v>0.84517744841363829</v>
      </c>
      <c r="X17">
        <f t="shared" si="16"/>
        <v>2.6792125114712332E-3</v>
      </c>
      <c r="Y17">
        <f t="shared" si="17"/>
        <v>8.4517744841363825E-3</v>
      </c>
      <c r="Z17">
        <f t="shared" si="18"/>
        <v>0.83404646141803074</v>
      </c>
      <c r="AB17">
        <f t="shared" si="19"/>
        <v>34.267302675374765</v>
      </c>
      <c r="AC17">
        <f t="shared" si="1"/>
        <v>30.733004816946931</v>
      </c>
      <c r="AE17">
        <f t="shared" si="2"/>
        <v>210.38193151812519</v>
      </c>
      <c r="AF17">
        <f t="shared" si="3"/>
        <v>-10.519096575906259</v>
      </c>
      <c r="AG17">
        <f t="shared" si="3"/>
        <v>-10.425580767725384</v>
      </c>
      <c r="AH17">
        <f t="shared" si="4"/>
        <v>-133.96062557356166</v>
      </c>
      <c r="AI17">
        <f t="shared" si="5"/>
        <v>55.476628600931889</v>
      </c>
      <c r="AJ17">
        <f t="shared" si="6"/>
        <v>3.5342978584278342</v>
      </c>
      <c r="AK17">
        <f t="shared" si="20"/>
        <v>20.034984136212731</v>
      </c>
      <c r="AL17">
        <f t="shared" si="7"/>
        <v>79.045910595572451</v>
      </c>
      <c r="AN17">
        <f t="shared" si="8"/>
        <v>66.648069543683619</v>
      </c>
      <c r="AO17">
        <f t="shared" si="8"/>
        <v>-3.3324034771841804</v>
      </c>
      <c r="AP17">
        <f t="shared" si="8"/>
        <v>-3.3027780809246363</v>
      </c>
      <c r="AQ17">
        <f t="shared" si="8"/>
        <v>-42.438136321478254</v>
      </c>
      <c r="AR17">
        <f t="shared" si="8"/>
        <v>17.574751664096546</v>
      </c>
      <c r="AS17">
        <f t="shared" si="8"/>
        <v>1.1196499992029805</v>
      </c>
      <c r="AT17">
        <f t="shared" si="8"/>
        <v>6.3469947555922293</v>
      </c>
      <c r="AU17">
        <f t="shared" si="8"/>
        <v>25.041396418891754</v>
      </c>
      <c r="AW17">
        <v>14</v>
      </c>
      <c r="AX17">
        <f>(R17*SUMPRODUCT(K18:$K$23, X18:$X$23)-$AZ$3*SUMPRODUCT(K17:$K$22, W18:$W$23))/Z17</f>
        <v>36.848072905549209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9"/>
        <v>8.5572000000000009E-2</v>
      </c>
      <c r="I18" s="5">
        <f t="shared" si="10"/>
        <v>1.085572</v>
      </c>
      <c r="J18">
        <f t="shared" si="11"/>
        <v>0.92117335377109955</v>
      </c>
      <c r="K18">
        <f t="shared" si="21"/>
        <v>0.29182366233116913</v>
      </c>
      <c r="L18" s="2">
        <v>15</v>
      </c>
      <c r="M18" s="6">
        <v>3.2390000000000001E-3</v>
      </c>
      <c r="O18">
        <f t="shared" si="22"/>
        <v>252.24246040255073</v>
      </c>
      <c r="P18">
        <f t="shared" si="23"/>
        <v>12.612123020127537</v>
      </c>
      <c r="Q18" s="4">
        <f t="shared" si="24"/>
        <v>12.5</v>
      </c>
      <c r="R18">
        <f t="shared" si="0"/>
        <v>50000</v>
      </c>
      <c r="S18">
        <f t="shared" si="12"/>
        <v>32.418376483496644</v>
      </c>
      <c r="U18">
        <f t="shared" si="13"/>
        <v>3.2390000000000001E-3</v>
      </c>
      <c r="V18">
        <f t="shared" si="14"/>
        <v>0.01</v>
      </c>
      <c r="W18">
        <f t="shared" si="15"/>
        <v>0.83404646141803074</v>
      </c>
      <c r="X18">
        <f t="shared" si="16"/>
        <v>2.7014764885330018E-3</v>
      </c>
      <c r="Y18">
        <f t="shared" si="17"/>
        <v>8.3404646141803079E-3</v>
      </c>
      <c r="Z18">
        <f t="shared" si="18"/>
        <v>0.82300452031531746</v>
      </c>
      <c r="AB18">
        <f t="shared" si="19"/>
        <v>30.733004816946931</v>
      </c>
      <c r="AC18">
        <f t="shared" si="1"/>
        <v>26.680470387201524</v>
      </c>
      <c r="AE18">
        <f t="shared" si="2"/>
        <v>207.59668512675671</v>
      </c>
      <c r="AF18">
        <f t="shared" si="3"/>
        <v>-10.379834256337837</v>
      </c>
      <c r="AG18">
        <f t="shared" si="3"/>
        <v>-10.287556503941468</v>
      </c>
      <c r="AH18">
        <f t="shared" si="4"/>
        <v>-135.07382442665008</v>
      </c>
      <c r="AI18">
        <f t="shared" si="5"/>
        <v>51.855469939827344</v>
      </c>
      <c r="AJ18">
        <f t="shared" si="6"/>
        <v>4.0525344297454069</v>
      </c>
      <c r="AK18">
        <f t="shared" si="20"/>
        <v>19.50612505087927</v>
      </c>
      <c r="AL18">
        <f t="shared" si="7"/>
        <v>75.414129420452014</v>
      </c>
      <c r="AN18">
        <f t="shared" si="8"/>
        <v>60.581624941500692</v>
      </c>
      <c r="AO18">
        <f t="shared" si="8"/>
        <v>-3.0290812470750348</v>
      </c>
      <c r="AP18">
        <f t="shared" si="8"/>
        <v>-3.002152415419038</v>
      </c>
      <c r="AQ18">
        <f t="shared" si="8"/>
        <v>-39.417738129262354</v>
      </c>
      <c r="AR18">
        <f t="shared" si="8"/>
        <v>15.132653149744266</v>
      </c>
      <c r="AS18">
        <f t="shared" si="8"/>
        <v>1.1826254390114608</v>
      </c>
      <c r="AT18">
        <f t="shared" si="8"/>
        <v>5.6923488502373516</v>
      </c>
      <c r="AU18">
        <f t="shared" si="8"/>
        <v>22.007627438993076</v>
      </c>
      <c r="AW18">
        <v>15</v>
      </c>
      <c r="AX18">
        <f>(R18*SUMPRODUCT(K19:$K$23, X19:$X$23)-$AZ$3*SUMPRODUCT(K18:$K$22, W19:$W$23))/Z18</f>
        <v>32.418376483496644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9"/>
        <v>8.5572000000000009E-2</v>
      </c>
      <c r="I19" s="5">
        <f t="shared" si="10"/>
        <v>1.085572</v>
      </c>
      <c r="J19">
        <f t="shared" si="11"/>
        <v>0.92117335377109955</v>
      </c>
      <c r="K19">
        <f t="shared" si="21"/>
        <v>0.26882018173936795</v>
      </c>
      <c r="L19" s="2">
        <v>16</v>
      </c>
      <c r="M19" s="6">
        <v>3.3149999999999998E-3</v>
      </c>
      <c r="O19">
        <f t="shared" si="22"/>
        <v>252.24246040255073</v>
      </c>
      <c r="P19">
        <f t="shared" si="23"/>
        <v>12.612123020127537</v>
      </c>
      <c r="Q19" s="4">
        <f t="shared" si="24"/>
        <v>12.5</v>
      </c>
      <c r="R19">
        <f t="shared" si="0"/>
        <v>50000</v>
      </c>
      <c r="S19">
        <f t="shared" si="12"/>
        <v>27.284276096405325</v>
      </c>
      <c r="U19">
        <f t="shared" si="13"/>
        <v>3.3149999999999998E-3</v>
      </c>
      <c r="V19">
        <f t="shared" si="14"/>
        <v>0.01</v>
      </c>
      <c r="W19">
        <f t="shared" si="15"/>
        <v>0.82300452031531746</v>
      </c>
      <c r="X19">
        <f t="shared" si="16"/>
        <v>2.7282599848452772E-3</v>
      </c>
      <c r="Y19">
        <f t="shared" si="17"/>
        <v>8.2300452031531749E-3</v>
      </c>
      <c r="Z19">
        <f t="shared" si="18"/>
        <v>0.812046215127319</v>
      </c>
      <c r="AB19">
        <f t="shared" si="19"/>
        <v>26.680470387201524</v>
      </c>
      <c r="AC19">
        <f t="shared" si="1"/>
        <v>22.156093136574725</v>
      </c>
      <c r="AE19">
        <f t="shared" si="2"/>
        <v>204.83253526429397</v>
      </c>
      <c r="AF19">
        <f t="shared" si="3"/>
        <v>-10.241626763214699</v>
      </c>
      <c r="AG19">
        <f t="shared" si="3"/>
        <v>-10.150577689091488</v>
      </c>
      <c r="AH19">
        <f t="shared" si="4"/>
        <v>-136.41299924226385</v>
      </c>
      <c r="AI19">
        <f t="shared" si="5"/>
        <v>48.027331569723941</v>
      </c>
      <c r="AJ19">
        <f t="shared" si="6"/>
        <v>4.5243772506267987</v>
      </c>
      <c r="AK19">
        <f t="shared" si="20"/>
        <v>18.934634434227966</v>
      </c>
      <c r="AL19">
        <f t="shared" si="7"/>
        <v>71.486343254578713</v>
      </c>
      <c r="AN19">
        <f t="shared" si="8"/>
        <v>55.063119355882996</v>
      </c>
      <c r="AO19">
        <f t="shared" si="8"/>
        <v>-2.7531559677941502</v>
      </c>
      <c r="AP19">
        <f t="shared" si="8"/>
        <v>-2.7286801391411473</v>
      </c>
      <c r="AQ19">
        <f t="shared" si="8"/>
        <v>-36.670567247917631</v>
      </c>
      <c r="AR19">
        <f t="shared" si="8"/>
        <v>12.910716001030073</v>
      </c>
      <c r="AS19">
        <f t="shared" si="8"/>
        <v>1.2162439147709578</v>
      </c>
      <c r="AT19">
        <f t="shared" si="8"/>
        <v>5.0900118697776566</v>
      </c>
      <c r="AU19">
        <f t="shared" si="8"/>
        <v>19.216971785578689</v>
      </c>
      <c r="AW19">
        <v>16</v>
      </c>
      <c r="AX19">
        <f>(R19*SUMPRODUCT(K20:$K$23, X20:$X$23)-$AZ$3*SUMPRODUCT(K19:$K$22, W20:$W$23))/Z19</f>
        <v>27.284276096405325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9"/>
        <v>8.5572000000000009E-2</v>
      </c>
      <c r="I20" s="5">
        <f t="shared" si="10"/>
        <v>1.085572</v>
      </c>
      <c r="J20">
        <f t="shared" si="11"/>
        <v>0.92117335377109955</v>
      </c>
      <c r="K20">
        <f t="shared" si="21"/>
        <v>0.24762998837421007</v>
      </c>
      <c r="L20" s="2">
        <v>17</v>
      </c>
      <c r="M20" s="6">
        <v>3.3969999999999998E-3</v>
      </c>
      <c r="O20">
        <f t="shared" si="22"/>
        <v>252.24246040255073</v>
      </c>
      <c r="P20">
        <f t="shared" si="23"/>
        <v>12.612123020127537</v>
      </c>
      <c r="Q20" s="4">
        <f t="shared" si="24"/>
        <v>12.5</v>
      </c>
      <c r="R20">
        <f t="shared" si="0"/>
        <v>50000</v>
      </c>
      <c r="S20">
        <f t="shared" si="12"/>
        <v>21.492883640856174</v>
      </c>
      <c r="U20">
        <f t="shared" si="13"/>
        <v>3.3969999999999998E-3</v>
      </c>
      <c r="V20">
        <f t="shared" si="14"/>
        <v>0.01</v>
      </c>
      <c r="W20">
        <f t="shared" si="15"/>
        <v>0.812046215127319</v>
      </c>
      <c r="X20">
        <f t="shared" si="16"/>
        <v>2.7585209927875024E-3</v>
      </c>
      <c r="Y20">
        <f t="shared" si="17"/>
        <v>8.1204621512731903E-3</v>
      </c>
      <c r="Z20">
        <f t="shared" si="18"/>
        <v>0.80116723198325834</v>
      </c>
      <c r="AB20">
        <f t="shared" si="19"/>
        <v>22.156093136574725</v>
      </c>
      <c r="AC20">
        <f t="shared" si="1"/>
        <v>17.219394093882997</v>
      </c>
      <c r="AE20">
        <f t="shared" si="2"/>
        <v>202.08839378935821</v>
      </c>
      <c r="AF20">
        <f t="shared" si="3"/>
        <v>-10.104419689467912</v>
      </c>
      <c r="AG20">
        <f t="shared" si="3"/>
        <v>-10.014590399790729</v>
      </c>
      <c r="AH20">
        <f t="shared" si="4"/>
        <v>-137.92604963937512</v>
      </c>
      <c r="AI20">
        <f t="shared" si="5"/>
        <v>44.043334060724447</v>
      </c>
      <c r="AJ20">
        <f t="shared" si="6"/>
        <v>4.9366990426917283</v>
      </c>
      <c r="AK20">
        <f t="shared" si="20"/>
        <v>18.324393833558787</v>
      </c>
      <c r="AL20">
        <f t="shared" si="7"/>
        <v>67.304426936974963</v>
      </c>
      <c r="AN20">
        <f t="shared" si="8"/>
        <v>50.043146604621562</v>
      </c>
      <c r="AO20">
        <f t="shared" si="8"/>
        <v>-2.5021573302310784</v>
      </c>
      <c r="AP20">
        <f t="shared" si="8"/>
        <v>-2.4799129042726538</v>
      </c>
      <c r="AQ20">
        <f t="shared" si="8"/>
        <v>-34.15462606869918</v>
      </c>
      <c r="AR20">
        <f t="shared" si="8"/>
        <v>10.906450301418646</v>
      </c>
      <c r="AS20">
        <f t="shared" si="8"/>
        <v>1.2224747265487268</v>
      </c>
      <c r="AT20">
        <f t="shared" si="8"/>
        <v>4.5376694319686095</v>
      </c>
      <c r="AU20">
        <f t="shared" si="8"/>
        <v>16.666594459935983</v>
      </c>
      <c r="AW20">
        <v>17</v>
      </c>
      <c r="AX20">
        <f>(R20*SUMPRODUCT(K21:$K$23, X21:$X$23)-$AZ$3*SUMPRODUCT(K20:$K$22, W21:$W$23))/Z20</f>
        <v>21.492883640856174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9"/>
        <v>8.5572000000000009E-2</v>
      </c>
      <c r="I21" s="5">
        <f t="shared" si="10"/>
        <v>1.085572</v>
      </c>
      <c r="J21">
        <f t="shared" si="11"/>
        <v>0.92117335377109955</v>
      </c>
      <c r="K21">
        <f t="shared" si="21"/>
        <v>0.22811014688496947</v>
      </c>
      <c r="L21" s="2">
        <v>18</v>
      </c>
      <c r="M21" s="6">
        <v>3.4910000000000002E-3</v>
      </c>
      <c r="O21">
        <f t="shared" si="22"/>
        <v>252.24246040255073</v>
      </c>
      <c r="P21">
        <f t="shared" si="23"/>
        <v>12.612123020127537</v>
      </c>
      <c r="Q21" s="4">
        <f t="shared" si="24"/>
        <v>12.5</v>
      </c>
      <c r="R21">
        <f t="shared" si="0"/>
        <v>50000</v>
      </c>
      <c r="S21">
        <f t="shared" si="12"/>
        <v>15.023326431257317</v>
      </c>
      <c r="U21">
        <f t="shared" si="13"/>
        <v>3.4910000000000002E-3</v>
      </c>
      <c r="V21">
        <f t="shared" si="14"/>
        <v>0.01</v>
      </c>
      <c r="W21">
        <f t="shared" si="15"/>
        <v>0.80116723198325834</v>
      </c>
      <c r="X21">
        <f t="shared" si="16"/>
        <v>2.7968748068535549E-3</v>
      </c>
      <c r="Y21">
        <f t="shared" si="17"/>
        <v>8.0116723198325832E-3</v>
      </c>
      <c r="Z21">
        <f t="shared" si="18"/>
        <v>0.79035868485657224</v>
      </c>
      <c r="AB21">
        <f t="shared" si="19"/>
        <v>17.219394093882997</v>
      </c>
      <c r="AC21">
        <f t="shared" si="1"/>
        <v>11.873816520379513</v>
      </c>
      <c r="AE21">
        <f t="shared" si="2"/>
        <v>199.362019268746</v>
      </c>
      <c r="AF21">
        <f t="shared" si="3"/>
        <v>-9.9681009634373012</v>
      </c>
      <c r="AG21">
        <f t="shared" si="3"/>
        <v>-9.8794835607071523</v>
      </c>
      <c r="AH21">
        <f t="shared" si="4"/>
        <v>-139.84374034267773</v>
      </c>
      <c r="AI21">
        <f t="shared" si="5"/>
        <v>39.670694401923811</v>
      </c>
      <c r="AJ21">
        <f t="shared" si="6"/>
        <v>5.3455775735034834</v>
      </c>
      <c r="AK21">
        <f t="shared" si="20"/>
        <v>17.680314368623634</v>
      </c>
      <c r="AL21">
        <f t="shared" si="7"/>
        <v>62.696586344050928</v>
      </c>
      <c r="AN21">
        <f t="shared" si="8"/>
        <v>45.476499498677761</v>
      </c>
      <c r="AO21">
        <f t="shared" si="8"/>
        <v>-2.2738249749338886</v>
      </c>
      <c r="AP21">
        <f t="shared" si="8"/>
        <v>-2.2536104461805495</v>
      </c>
      <c r="AQ21">
        <f t="shared" si="8"/>
        <v>-31.899776150511748</v>
      </c>
      <c r="AR21">
        <f t="shared" si="8"/>
        <v>9.0492879270515765</v>
      </c>
      <c r="AS21">
        <f t="shared" si="8"/>
        <v>1.2193804854768784</v>
      </c>
      <c r="AT21">
        <f t="shared" si="8"/>
        <v>4.0330591075991737</v>
      </c>
      <c r="AU21">
        <f t="shared" si="8"/>
        <v>14.301727520127628</v>
      </c>
      <c r="AW21">
        <v>18</v>
      </c>
      <c r="AX21">
        <f>(R21*SUMPRODUCT(K22:$K$23, X22:$X$23)-$AZ$3*SUMPRODUCT(K21:$K$22, W22:$W$23))/Z21</f>
        <v>15.023326431257317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9"/>
        <v>8.5572000000000009E-2</v>
      </c>
      <c r="I22" s="5">
        <f t="shared" si="10"/>
        <v>1.085572</v>
      </c>
      <c r="J22">
        <f t="shared" si="11"/>
        <v>0.92117335377109955</v>
      </c>
      <c r="K22">
        <f t="shared" si="21"/>
        <v>0.21012898903524546</v>
      </c>
      <c r="L22" s="2">
        <v>19</v>
      </c>
      <c r="M22" s="6">
        <v>3.5990000000000002E-3</v>
      </c>
      <c r="O22">
        <f t="shared" si="22"/>
        <v>252.24246040255073</v>
      </c>
      <c r="P22">
        <f t="shared" si="23"/>
        <v>12.612123020127537</v>
      </c>
      <c r="Q22" s="4">
        <f t="shared" si="24"/>
        <v>12.5</v>
      </c>
      <c r="R22">
        <f t="shared" si="0"/>
        <v>50000</v>
      </c>
      <c r="S22">
        <f t="shared" si="12"/>
        <v>7.8490827180495444</v>
      </c>
      <c r="U22">
        <f t="shared" si="13"/>
        <v>3.5990000000000002E-3</v>
      </c>
      <c r="V22">
        <f t="shared" si="14"/>
        <v>0.01</v>
      </c>
      <c r="W22">
        <f t="shared" si="15"/>
        <v>0.79035868485657224</v>
      </c>
      <c r="X22">
        <f t="shared" si="16"/>
        <v>2.8445009067988038E-3</v>
      </c>
      <c r="Y22">
        <f t="shared" si="17"/>
        <v>7.9035868485657218E-3</v>
      </c>
      <c r="Z22">
        <f t="shared" si="18"/>
        <v>0.77961059710120773</v>
      </c>
      <c r="AB22">
        <f t="shared" si="19"/>
        <v>11.873816520379513</v>
      </c>
      <c r="AC22">
        <f t="shared" si="1"/>
        <v>6.1192280645153758</v>
      </c>
      <c r="AE22">
        <f t="shared" si="2"/>
        <v>196.65089516871032</v>
      </c>
      <c r="AF22">
        <f t="shared" si="3"/>
        <v>-9.8325447584355175</v>
      </c>
      <c r="AG22">
        <f t="shared" si="3"/>
        <v>-9.7451324637650973</v>
      </c>
      <c r="AH22">
        <f t="shared" si="4"/>
        <v>-142.22504533994018</v>
      </c>
      <c r="AI22">
        <f t="shared" si="5"/>
        <v>34.848172606569534</v>
      </c>
      <c r="AJ22">
        <f t="shared" si="6"/>
        <v>5.7545884558641376</v>
      </c>
      <c r="AK22">
        <f t="shared" si="20"/>
        <v>17.002486108589952</v>
      </c>
      <c r="AL22">
        <f t="shared" si="7"/>
        <v>57.60524717102362</v>
      </c>
      <c r="AN22">
        <f t="shared" si="8"/>
        <v>41.322053794677139</v>
      </c>
      <c r="AO22">
        <f t="shared" si="8"/>
        <v>-2.066102689733857</v>
      </c>
      <c r="AP22">
        <f t="shared" si="8"/>
        <v>-2.0477348326255109</v>
      </c>
      <c r="AQ22">
        <f t="shared" si="8"/>
        <v>-29.88560499277358</v>
      </c>
      <c r="AR22">
        <f t="shared" si="8"/>
        <v>7.3226112795441907</v>
      </c>
      <c r="AS22">
        <f t="shared" si="8"/>
        <v>1.2092058545446254</v>
      </c>
      <c r="AT22">
        <f t="shared" si="8"/>
        <v>3.5727152170838115</v>
      </c>
      <c r="AU22">
        <f t="shared" si="8"/>
        <v>12.104532351172628</v>
      </c>
      <c r="AW22">
        <v>19</v>
      </c>
      <c r="AX22">
        <f>(R22*SUMPRODUCT(K23:$K$23, X23:$X$23)-$AZ$3*SUMPRODUCT(K22:$K$22, W23:$W$23))/Z22</f>
        <v>7.8490827180495444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9"/>
        <v>8.5572000000000009E-2</v>
      </c>
      <c r="I23" s="5">
        <f t="shared" si="10"/>
        <v>1.085572</v>
      </c>
      <c r="J23">
        <f t="shared" si="11"/>
        <v>0.92117335377109955</v>
      </c>
      <c r="K23">
        <f t="shared" si="21"/>
        <v>0.19356522555412767</v>
      </c>
      <c r="L23" s="2">
        <v>20</v>
      </c>
      <c r="M23" s="6">
        <v>3.7169999999999998E-3</v>
      </c>
      <c r="O23">
        <f t="shared" si="22"/>
        <v>252.24246040255073</v>
      </c>
      <c r="P23">
        <f t="shared" si="23"/>
        <v>12.612123020127537</v>
      </c>
      <c r="Q23" s="4">
        <f t="shared" si="24"/>
        <v>12.5</v>
      </c>
      <c r="R23">
        <f t="shared" si="0"/>
        <v>50000</v>
      </c>
      <c r="S23">
        <f t="shared" si="12"/>
        <v>7.9582459781315755</v>
      </c>
      <c r="U23">
        <f t="shared" si="13"/>
        <v>3.7169999999999998E-3</v>
      </c>
      <c r="V23">
        <f t="shared" si="14"/>
        <v>0.01</v>
      </c>
      <c r="W23">
        <f t="shared" si="15"/>
        <v>0.77961059710120773</v>
      </c>
      <c r="X23">
        <f t="shared" si="16"/>
        <v>2.8978125894251888E-3</v>
      </c>
      <c r="Y23">
        <f t="shared" si="17"/>
        <v>7.7961059710120774E-3</v>
      </c>
      <c r="Z23">
        <f t="shared" si="18"/>
        <v>0.76891667854077039</v>
      </c>
      <c r="AB23">
        <f t="shared" si="19"/>
        <v>6.1192280645153758</v>
      </c>
      <c r="AC23">
        <f t="shared" si="1"/>
        <v>6.1192280645153758</v>
      </c>
      <c r="AE23">
        <f t="shared" si="2"/>
        <v>193.95343483968111</v>
      </c>
      <c r="AF23">
        <f t="shared" si="3"/>
        <v>-9.6976717419840561</v>
      </c>
      <c r="AG23">
        <f t="shared" si="3"/>
        <v>-9.6114584817596302</v>
      </c>
      <c r="AH23">
        <f t="shared" si="4"/>
        <v>-144.89062947125944</v>
      </c>
      <c r="AI23">
        <f t="shared" si="5"/>
        <v>29.75367514467797</v>
      </c>
      <c r="AJ23">
        <f t="shared" si="6"/>
        <v>0</v>
      </c>
      <c r="AK23">
        <f t="shared" si="20"/>
        <v>16.290768743732841</v>
      </c>
      <c r="AL23">
        <f t="shared" si="7"/>
        <v>46.044443888410811</v>
      </c>
      <c r="AN23">
        <f t="shared" si="8"/>
        <v>37.542640361740681</v>
      </c>
      <c r="AO23">
        <f t="shared" si="8"/>
        <v>-1.8771320180870339</v>
      </c>
      <c r="AP23">
        <f t="shared" si="8"/>
        <v>-1.8604441289259364</v>
      </c>
      <c r="AQ23">
        <f t="shared" si="8"/>
        <v>-28.045787374283872</v>
      </c>
      <c r="AR23">
        <f t="shared" si="8"/>
        <v>5.7592768404438335</v>
      </c>
      <c r="AS23">
        <f t="shared" si="8"/>
        <v>0</v>
      </c>
      <c r="AT23">
        <f t="shared" si="8"/>
        <v>3.1533263263307805</v>
      </c>
      <c r="AU23">
        <f t="shared" si="8"/>
        <v>8.9126031667746144</v>
      </c>
      <c r="AW23">
        <v>20</v>
      </c>
      <c r="AX23">
        <f>(R23*SUMPRODUCT(K$23:$K24, X$23:$X24)-$AZ$3*SUMPRODUCT(K$22:$K23, W$23:$W24))/Z23</f>
        <v>7.9582459781315755</v>
      </c>
    </row>
    <row r="25" spans="5:50" x14ac:dyDescent="0.25">
      <c r="AN25" s="8">
        <f t="shared" ref="AN25:AU25" si="25">SUM(AN3:AN23)</f>
        <v>2174.8719803314302</v>
      </c>
      <c r="AO25" s="8">
        <f t="shared" si="25"/>
        <v>-297.92544431848461</v>
      </c>
      <c r="AP25" s="8">
        <f t="shared" si="25"/>
        <v>-195.27685767399043</v>
      </c>
      <c r="AQ25" s="8">
        <f t="shared" si="25"/>
        <v>-1255.8555487285792</v>
      </c>
      <c r="AR25" s="8">
        <f t="shared" si="25"/>
        <v>425.81412961037643</v>
      </c>
      <c r="AS25" s="8">
        <f t="shared" si="25"/>
        <v>-22.890764737390448</v>
      </c>
      <c r="AT25" s="8">
        <f t="shared" si="25"/>
        <v>178.00338559225182</v>
      </c>
      <c r="AU25" s="9">
        <f t="shared" si="25"/>
        <v>580.92675046523789</v>
      </c>
    </row>
    <row r="29" spans="5:50" x14ac:dyDescent="0.25">
      <c r="AE29" s="10"/>
      <c r="AF29" s="10"/>
      <c r="AG29" s="10"/>
      <c r="AH29" s="10"/>
      <c r="AI29" s="10"/>
      <c r="AJ29" s="10"/>
      <c r="AK29" s="10"/>
      <c r="AL29" s="10"/>
    </row>
  </sheetData>
  <conditionalFormatting sqref="AN25:AU25">
    <cfRule type="cellIs" dxfId="46" priority="1" operator="lessThan">
      <formula>0</formula>
    </cfRule>
  </conditionalFormatting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27F236-DB5E-4AE8-964A-FDEB7EDF8A2E}">
  <dimension ref="A1:AZ29"/>
  <sheetViews>
    <sheetView workbookViewId="0">
      <selection activeCell="J53" sqref="J53"/>
    </sheetView>
  </sheetViews>
  <sheetFormatPr defaultRowHeight="15" x14ac:dyDescent="0.25"/>
  <cols>
    <col min="6" max="9" width="9.140625" bestFit="1" customWidth="1"/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</cols>
  <sheetData>
    <row r="1" spans="1:52" x14ac:dyDescent="0.25">
      <c r="A1" t="s">
        <v>43</v>
      </c>
      <c r="Q1" s="1" t="s">
        <v>1</v>
      </c>
      <c r="W1" s="1" t="s">
        <v>2</v>
      </c>
      <c r="AC1" s="1" t="s">
        <v>3</v>
      </c>
      <c r="AQ1" s="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42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2">
        <f>'T.45.04.A'!C3*(1+C12)</f>
        <v>305.53999605543726</v>
      </c>
      <c r="K3">
        <v>1</v>
      </c>
      <c r="L3" s="2">
        <v>0</v>
      </c>
      <c r="O3">
        <f>$C$3</f>
        <v>305.53999605543726</v>
      </c>
      <c r="P3">
        <f>O3*B5</f>
        <v>244.43199684434981</v>
      </c>
      <c r="Q3" s="4">
        <f>B8</f>
        <v>100</v>
      </c>
      <c r="R3">
        <f t="shared" ref="R3:R23" si="0">$C$6</f>
        <v>50000</v>
      </c>
      <c r="S3">
        <f>AX3</f>
        <v>0</v>
      </c>
      <c r="W3">
        <v>1</v>
      </c>
      <c r="Z3">
        <v>1</v>
      </c>
      <c r="AC3">
        <f t="shared" ref="AC3:AC23" si="1">S3*Z3</f>
        <v>0</v>
      </c>
      <c r="AE3">
        <f t="shared" ref="AE3:AE23" si="2">$Z3*O3</f>
        <v>305.53999605543726</v>
      </c>
      <c r="AF3">
        <f t="shared" ref="AF3:AG23" si="3">-$Z3*P3</f>
        <v>-244.43199684434981</v>
      </c>
      <c r="AG3">
        <f t="shared" si="3"/>
        <v>-100</v>
      </c>
      <c r="AH3">
        <f t="shared" ref="AH3:AH23" si="4">-X3*R3</f>
        <v>0</v>
      </c>
      <c r="AI3">
        <f t="shared" ref="AI3:AI23" si="5">SUM(AE3:AH3)</f>
        <v>-38.892000788912554</v>
      </c>
      <c r="AJ3">
        <f t="shared" ref="AJ3:AJ23" si="6">AB3-AC3</f>
        <v>0</v>
      </c>
      <c r="AL3">
        <f t="shared" ref="AL3:AL23" si="7">SUM(AI3:AK3)</f>
        <v>-38.892000788912554</v>
      </c>
      <c r="AN3">
        <f t="shared" ref="AN3:AU23" si="8">AE3*$K3</f>
        <v>305.53999605543726</v>
      </c>
      <c r="AO3">
        <f t="shared" si="8"/>
        <v>-244.43199684434981</v>
      </c>
      <c r="AP3">
        <f t="shared" si="8"/>
        <v>-100</v>
      </c>
      <c r="AQ3">
        <f t="shared" si="8"/>
        <v>0</v>
      </c>
      <c r="AR3">
        <f t="shared" si="8"/>
        <v>-38.892000788912554</v>
      </c>
      <c r="AS3">
        <f t="shared" si="8"/>
        <v>0</v>
      </c>
      <c r="AT3">
        <f t="shared" si="8"/>
        <v>0</v>
      </c>
      <c r="AU3">
        <f t="shared" si="8"/>
        <v>-38.892000788912554</v>
      </c>
      <c r="AW3">
        <v>0</v>
      </c>
      <c r="AX3">
        <f>(R3*SUMPRODUCT(K4:$K$23, X4:$X$23)-$AZ$3*SUMPRODUCT(K3:$K$22, W4:$W$23))/Z3</f>
        <v>0</v>
      </c>
      <c r="AZ3">
        <f>$C$6*SUMPRODUCT(K4:$K$23, X4:$X$23)/SUMPRODUCT(K3:K22, W4:W23)</f>
        <v>166.11605863792093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5">
        <f>EconomicRates!C44</f>
        <v>3.5571999999999999E-2</v>
      </c>
      <c r="G4" s="5">
        <f>EconomicRates!D44</f>
        <v>7.0000000000000007E-2</v>
      </c>
      <c r="H4" s="5">
        <f t="shared" ref="H4:H23" si="9">F4+$C$9</f>
        <v>8.5572000000000009E-2</v>
      </c>
      <c r="I4" s="5">
        <f t="shared" ref="I4:I23" si="10">1+H4</f>
        <v>1.085572</v>
      </c>
      <c r="J4">
        <f t="shared" ref="J4:J23" si="11">1/I4</f>
        <v>0.92117335377109955</v>
      </c>
      <c r="K4">
        <f>J4</f>
        <v>0.92117335377109955</v>
      </c>
      <c r="L4" s="2">
        <v>1</v>
      </c>
      <c r="M4" s="6">
        <f t="array" ref="M4:M23">Mortalities!B21:B40</f>
        <v>2.9979999999999998E-3</v>
      </c>
      <c r="R4">
        <f t="shared" si="0"/>
        <v>50000</v>
      </c>
      <c r="S4">
        <f t="shared" ref="S4:S23" si="12">AX4</f>
        <v>28.401333439682357</v>
      </c>
      <c r="U4">
        <f t="shared" ref="U4:U23" si="13">M4</f>
        <v>2.9979999999999998E-3</v>
      </c>
      <c r="V4">
        <f t="shared" ref="V4:V23" si="14">$C$10</f>
        <v>0.01</v>
      </c>
      <c r="W4">
        <f t="shared" ref="W4:W23" si="15">Z3</f>
        <v>1</v>
      </c>
      <c r="X4">
        <f t="shared" ref="X4:X23" si="16">U4*W4</f>
        <v>2.9979999999999998E-3</v>
      </c>
      <c r="Y4">
        <f t="shared" ref="Y4:Y23" si="17">V4*W4</f>
        <v>0.01</v>
      </c>
      <c r="Z4">
        <f t="shared" ref="Z4:Z23" si="18">MAX(0, W4-X4-Y4)</f>
        <v>0.98700200000000005</v>
      </c>
      <c r="AB4">
        <f t="shared" ref="AB4:AB23" si="19">AC3</f>
        <v>0</v>
      </c>
      <c r="AC4">
        <f t="shared" si="1"/>
        <v>28.032172907633367</v>
      </c>
      <c r="AE4">
        <f t="shared" si="2"/>
        <v>0</v>
      </c>
      <c r="AF4">
        <f t="shared" si="3"/>
        <v>0</v>
      </c>
      <c r="AG4">
        <f t="shared" si="3"/>
        <v>0</v>
      </c>
      <c r="AH4">
        <f t="shared" si="4"/>
        <v>-149.89999999999998</v>
      </c>
      <c r="AI4">
        <f t="shared" si="5"/>
        <v>-149.89999999999998</v>
      </c>
      <c r="AJ4">
        <f t="shared" si="6"/>
        <v>-28.032172907633367</v>
      </c>
      <c r="AK4">
        <f t="shared" ref="AK4:AK23" si="20">H4*SUM(AB4:AB4, AE4:AF4)</f>
        <v>0</v>
      </c>
      <c r="AL4">
        <f t="shared" si="7"/>
        <v>-177.93217290763334</v>
      </c>
      <c r="AN4">
        <f t="shared" si="8"/>
        <v>0</v>
      </c>
      <c r="AO4">
        <f t="shared" si="8"/>
        <v>0</v>
      </c>
      <c r="AP4">
        <f t="shared" si="8"/>
        <v>0</v>
      </c>
      <c r="AQ4">
        <f t="shared" si="8"/>
        <v>-138.08388573028779</v>
      </c>
      <c r="AR4">
        <f t="shared" si="8"/>
        <v>-138.08388573028779</v>
      </c>
      <c r="AS4">
        <f t="shared" si="8"/>
        <v>-25.822490730815982</v>
      </c>
      <c r="AT4">
        <f t="shared" si="8"/>
        <v>0</v>
      </c>
      <c r="AU4">
        <f t="shared" si="8"/>
        <v>-163.90637646110378</v>
      </c>
      <c r="AW4">
        <v>1</v>
      </c>
      <c r="AX4">
        <f>(R4*SUMPRODUCT(K5:$K$23, X5:$X$23)-$AZ$3*SUMPRODUCT(K4:$K$22, W5:$W$23))/Z4</f>
        <v>28.401333439682357</v>
      </c>
    </row>
    <row r="5" spans="1:52" x14ac:dyDescent="0.25">
      <c r="B5" s="2">
        <f>'T.26.04.A'!B5</f>
        <v>0.8</v>
      </c>
      <c r="C5" s="2">
        <f>'T.26.04.A'!C5</f>
        <v>0.05</v>
      </c>
      <c r="E5">
        <v>2005</v>
      </c>
      <c r="F5" s="5">
        <f>EconomicRates!C45</f>
        <v>3.5571999999999999E-2</v>
      </c>
      <c r="G5" s="5">
        <f>EconomicRates!D45</f>
        <v>7.0000000000000007E-2</v>
      </c>
      <c r="H5" s="5">
        <f t="shared" si="9"/>
        <v>8.5572000000000009E-2</v>
      </c>
      <c r="I5" s="5">
        <f t="shared" si="10"/>
        <v>1.085572</v>
      </c>
      <c r="J5">
        <f t="shared" si="11"/>
        <v>0.92117335377109955</v>
      </c>
      <c r="K5">
        <f t="shared" ref="K5:K23" si="21">K4*J5</f>
        <v>0.84856034769789535</v>
      </c>
      <c r="L5" s="2">
        <v>2</v>
      </c>
      <c r="M5" s="6">
        <v>3.0469999999999998E-3</v>
      </c>
      <c r="O5">
        <f t="shared" ref="O5:O23" si="22">$C$3</f>
        <v>305.53999605543726</v>
      </c>
      <c r="P5">
        <f t="shared" ref="P5:P23" si="23">O5*$C$5</f>
        <v>15.276999802771863</v>
      </c>
      <c r="Q5" s="4">
        <f t="shared" ref="Q5:Q23" si="24">$C$8</f>
        <v>12.5</v>
      </c>
      <c r="R5">
        <f t="shared" si="0"/>
        <v>50000</v>
      </c>
      <c r="S5">
        <f t="shared" si="12"/>
        <v>52.834178850095462</v>
      </c>
      <c r="U5">
        <f t="shared" si="13"/>
        <v>3.0469999999999998E-3</v>
      </c>
      <c r="V5">
        <f t="shared" si="14"/>
        <v>0.01</v>
      </c>
      <c r="W5">
        <f t="shared" si="15"/>
        <v>0.98700200000000005</v>
      </c>
      <c r="X5">
        <f t="shared" si="16"/>
        <v>3.007395094E-3</v>
      </c>
      <c r="Y5">
        <f t="shared" si="17"/>
        <v>9.8700200000000002E-3</v>
      </c>
      <c r="Z5">
        <f t="shared" si="18"/>
        <v>0.97412458490599996</v>
      </c>
      <c r="AB5">
        <f t="shared" si="19"/>
        <v>28.032172907633367</v>
      </c>
      <c r="AC5">
        <f t="shared" si="1"/>
        <v>51.467072541198604</v>
      </c>
      <c r="AE5">
        <f t="shared" si="2"/>
        <v>297.63402182968366</v>
      </c>
      <c r="AF5">
        <f t="shared" si="3"/>
        <v>-14.881701091484185</v>
      </c>
      <c r="AG5">
        <f t="shared" si="3"/>
        <v>-12.176557311325</v>
      </c>
      <c r="AH5">
        <f t="shared" si="4"/>
        <v>-150.36975469999999</v>
      </c>
      <c r="AI5">
        <f t="shared" si="5"/>
        <v>120.20600872687453</v>
      </c>
      <c r="AJ5">
        <f t="shared" si="6"/>
        <v>-23.434899633565237</v>
      </c>
      <c r="AK5">
        <f t="shared" si="20"/>
        <v>26.594450690261212</v>
      </c>
      <c r="AL5">
        <f t="shared" si="7"/>
        <v>123.3655597835705</v>
      </c>
      <c r="AN5">
        <f t="shared" si="8"/>
        <v>252.56042905051933</v>
      </c>
      <c r="AO5">
        <f t="shared" si="8"/>
        <v>-12.628021452525969</v>
      </c>
      <c r="AP5">
        <f t="shared" si="8"/>
        <v>-10.332543705861292</v>
      </c>
      <c r="AQ5">
        <f t="shared" si="8"/>
        <v>-127.59781133147922</v>
      </c>
      <c r="AR5">
        <f t="shared" si="8"/>
        <v>102.0020525606529</v>
      </c>
      <c r="AS5">
        <f t="shared" si="8"/>
        <v>-19.8859265813234</v>
      </c>
      <c r="AT5">
        <f t="shared" si="8"/>
        <v>22.566996324562588</v>
      </c>
      <c r="AU5">
        <f t="shared" si="8"/>
        <v>104.68312230389208</v>
      </c>
      <c r="AW5">
        <v>2</v>
      </c>
      <c r="AX5">
        <f>(R5*SUMPRODUCT(K6:$K$23, X6:$X$23)-$AZ$3*SUMPRODUCT(K5:$K$22, W6:$W$23))/Z5</f>
        <v>52.834178850095462</v>
      </c>
    </row>
    <row r="6" spans="1:52" x14ac:dyDescent="0.25">
      <c r="A6" t="s">
        <v>16</v>
      </c>
      <c r="C6" s="2">
        <f>'T.26.04.A'!C6</f>
        <v>50000</v>
      </c>
      <c r="E6">
        <v>2006</v>
      </c>
      <c r="F6" s="5">
        <f>EconomicRates!C46</f>
        <v>3.5571999999999999E-2</v>
      </c>
      <c r="G6" s="5">
        <f>EconomicRates!D46</f>
        <v>7.0000000000000007E-2</v>
      </c>
      <c r="H6" s="5">
        <f t="shared" si="9"/>
        <v>8.5572000000000009E-2</v>
      </c>
      <c r="I6" s="5">
        <f t="shared" si="10"/>
        <v>1.085572</v>
      </c>
      <c r="J6">
        <f t="shared" si="11"/>
        <v>0.92117335377109955</v>
      </c>
      <c r="K6">
        <f t="shared" si="21"/>
        <v>0.78167118136604063</v>
      </c>
      <c r="L6" s="2">
        <v>3</v>
      </c>
      <c r="M6" s="6">
        <v>3.104E-3</v>
      </c>
      <c r="O6">
        <f t="shared" si="22"/>
        <v>305.53999605543726</v>
      </c>
      <c r="P6">
        <f t="shared" si="23"/>
        <v>15.276999802771863</v>
      </c>
      <c r="Q6" s="4">
        <f t="shared" si="24"/>
        <v>12.5</v>
      </c>
      <c r="R6">
        <f t="shared" si="0"/>
        <v>50000</v>
      </c>
      <c r="S6">
        <f t="shared" si="12"/>
        <v>73.440678630862578</v>
      </c>
      <c r="U6">
        <f t="shared" si="13"/>
        <v>3.104E-3</v>
      </c>
      <c r="V6">
        <f t="shared" si="14"/>
        <v>0.01</v>
      </c>
      <c r="W6">
        <f t="shared" si="15"/>
        <v>0.97412458490599996</v>
      </c>
      <c r="X6">
        <f t="shared" si="16"/>
        <v>3.0236827115482237E-3</v>
      </c>
      <c r="Y6">
        <f t="shared" si="17"/>
        <v>9.7412458490600002E-3</v>
      </c>
      <c r="Z6">
        <f t="shared" si="18"/>
        <v>0.96135965634539178</v>
      </c>
      <c r="AB6">
        <f t="shared" si="19"/>
        <v>51.467072541198604</v>
      </c>
      <c r="AC6">
        <f t="shared" si="1"/>
        <v>70.602905570338407</v>
      </c>
      <c r="AE6">
        <f t="shared" si="2"/>
        <v>293.73382560762752</v>
      </c>
      <c r="AF6">
        <f t="shared" si="3"/>
        <v>-14.686691280381377</v>
      </c>
      <c r="AG6">
        <f t="shared" si="3"/>
        <v>-12.016995704317397</v>
      </c>
      <c r="AH6">
        <f t="shared" si="4"/>
        <v>-151.18413557741118</v>
      </c>
      <c r="AI6">
        <f t="shared" si="5"/>
        <v>115.84600304551756</v>
      </c>
      <c r="AJ6">
        <f t="shared" si="6"/>
        <v>-19.135833029139803</v>
      </c>
      <c r="AK6">
        <f t="shared" si="20"/>
        <v>28.282761710146559</v>
      </c>
      <c r="AL6">
        <f t="shared" si="7"/>
        <v>124.99293172652432</v>
      </c>
      <c r="AN6">
        <f t="shared" si="8"/>
        <v>229.60326646988077</v>
      </c>
      <c r="AO6">
        <f t="shared" si="8"/>
        <v>-11.480163323494038</v>
      </c>
      <c r="AP6">
        <f t="shared" si="8"/>
        <v>-9.3933392286644146</v>
      </c>
      <c r="AQ6">
        <f t="shared" si="8"/>
        <v>-118.17628186059865</v>
      </c>
      <c r="AR6">
        <f t="shared" si="8"/>
        <v>90.553482057123659</v>
      </c>
      <c r="AS6">
        <f t="shared" si="8"/>
        <v>-14.95792921031101</v>
      </c>
      <c r="AT6">
        <f t="shared" si="8"/>
        <v>22.10781975826448</v>
      </c>
      <c r="AU6">
        <f t="shared" si="8"/>
        <v>97.703372605077121</v>
      </c>
      <c r="AW6">
        <v>3</v>
      </c>
      <c r="AX6">
        <f>(R6*SUMPRODUCT(K7:$K$23, X7:$X$23)-$AZ$3*SUMPRODUCT(K6:$K$22, W7:$W$23))/Z6</f>
        <v>73.440678630862578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5">
        <f>EconomicRates!C47</f>
        <v>3.5571999999999999E-2</v>
      </c>
      <c r="G7" s="5">
        <f>EconomicRates!D47</f>
        <v>7.0000000000000007E-2</v>
      </c>
      <c r="H7" s="5">
        <f t="shared" si="9"/>
        <v>8.5572000000000009E-2</v>
      </c>
      <c r="I7" s="5">
        <f t="shared" si="10"/>
        <v>1.085572</v>
      </c>
      <c r="J7">
        <f t="shared" si="11"/>
        <v>0.92117335377109955</v>
      </c>
      <c r="K7">
        <f t="shared" si="21"/>
        <v>0.72005466368517301</v>
      </c>
      <c r="L7" s="2">
        <v>4</v>
      </c>
      <c r="M7" s="6">
        <v>3.1700000000000001E-3</v>
      </c>
      <c r="O7">
        <f t="shared" si="22"/>
        <v>305.53999605543726</v>
      </c>
      <c r="P7">
        <f t="shared" si="23"/>
        <v>15.276999802771863</v>
      </c>
      <c r="Q7" s="4">
        <f t="shared" si="24"/>
        <v>12.5</v>
      </c>
      <c r="R7">
        <f t="shared" si="0"/>
        <v>50000</v>
      </c>
      <c r="S7">
        <f t="shared" si="12"/>
        <v>90.350060533361159</v>
      </c>
      <c r="U7">
        <f t="shared" si="13"/>
        <v>3.1700000000000001E-3</v>
      </c>
      <c r="V7">
        <f t="shared" si="14"/>
        <v>0.01</v>
      </c>
      <c r="W7">
        <f t="shared" si="15"/>
        <v>0.96135965634539178</v>
      </c>
      <c r="X7">
        <f t="shared" si="16"/>
        <v>3.047510110614892E-3</v>
      </c>
      <c r="Y7">
        <f t="shared" si="17"/>
        <v>9.6135965634539175E-3</v>
      </c>
      <c r="Z7">
        <f t="shared" si="18"/>
        <v>0.94869854967132294</v>
      </c>
      <c r="AB7">
        <f t="shared" si="19"/>
        <v>70.602905570338407</v>
      </c>
      <c r="AC7">
        <f t="shared" si="1"/>
        <v>85.714971390715959</v>
      </c>
      <c r="AE7">
        <f t="shared" si="2"/>
        <v>289.86535112437508</v>
      </c>
      <c r="AF7">
        <f t="shared" si="3"/>
        <v>-14.493267556218754</v>
      </c>
      <c r="AG7">
        <f t="shared" si="3"/>
        <v>-11.858731870891537</v>
      </c>
      <c r="AH7">
        <f t="shared" si="4"/>
        <v>-152.37550553074459</v>
      </c>
      <c r="AI7">
        <f t="shared" si="5"/>
        <v>111.13784616652021</v>
      </c>
      <c r="AJ7">
        <f t="shared" si="6"/>
        <v>-15.112065820377552</v>
      </c>
      <c r="AK7">
        <f t="shared" si="20"/>
        <v>29.605771770559272</v>
      </c>
      <c r="AL7">
        <f t="shared" si="7"/>
        <v>125.63155211670193</v>
      </c>
      <c r="AN7">
        <f t="shared" si="8"/>
        <v>208.71889791784648</v>
      </c>
      <c r="AO7">
        <f t="shared" si="8"/>
        <v>-10.435944895892325</v>
      </c>
      <c r="AP7">
        <f t="shared" si="8"/>
        <v>-8.5389351890274483</v>
      </c>
      <c r="AQ7">
        <f t="shared" si="8"/>
        <v>-109.71869338879851</v>
      </c>
      <c r="AR7">
        <f t="shared" si="8"/>
        <v>80.025324444128202</v>
      </c>
      <c r="AS7">
        <f t="shared" si="8"/>
        <v>-10.881513471880156</v>
      </c>
      <c r="AT7">
        <f t="shared" si="8"/>
        <v>21.317774035390045</v>
      </c>
      <c r="AU7">
        <f t="shared" si="8"/>
        <v>90.461585007638092</v>
      </c>
      <c r="AW7">
        <v>4</v>
      </c>
      <c r="AX7">
        <f>(R7*SUMPRODUCT(K8:$K$23, X8:$X$23)-$AZ$3*SUMPRODUCT(K7:$K$22, W8:$W$23))/Z7</f>
        <v>90.350060533361159</v>
      </c>
    </row>
    <row r="8" spans="1:52" x14ac:dyDescent="0.25">
      <c r="B8" s="2">
        <f>'T.26.04.A'!B8</f>
        <v>100</v>
      </c>
      <c r="C8" s="2">
        <f>'T.26.04.A'!C8</f>
        <v>12.5</v>
      </c>
      <c r="E8">
        <v>2008</v>
      </c>
      <c r="F8" s="5">
        <f>EconomicRates!C48</f>
        <v>3.5571999999999999E-2</v>
      </c>
      <c r="G8" s="5">
        <f>EconomicRates!D48</f>
        <v>7.0000000000000007E-2</v>
      </c>
      <c r="H8" s="5">
        <f t="shared" si="9"/>
        <v>8.5572000000000009E-2</v>
      </c>
      <c r="I8" s="5">
        <f t="shared" si="10"/>
        <v>1.085572</v>
      </c>
      <c r="J8">
        <f t="shared" si="11"/>
        <v>0.92117335377109955</v>
      </c>
      <c r="K8">
        <f t="shared" si="21"/>
        <v>0.66329516944539202</v>
      </c>
      <c r="L8" s="2">
        <v>5</v>
      </c>
      <c r="M8" s="6">
        <v>3.2390000000000001E-3</v>
      </c>
      <c r="O8">
        <f t="shared" si="22"/>
        <v>305.53999605543726</v>
      </c>
      <c r="P8">
        <f t="shared" si="23"/>
        <v>15.276999802771863</v>
      </c>
      <c r="Q8" s="4">
        <f t="shared" si="24"/>
        <v>12.5</v>
      </c>
      <c r="R8">
        <f t="shared" si="0"/>
        <v>50000</v>
      </c>
      <c r="S8">
        <f t="shared" si="12"/>
        <v>103.91781857705625</v>
      </c>
      <c r="U8">
        <f t="shared" si="13"/>
        <v>3.2390000000000001E-3</v>
      </c>
      <c r="V8">
        <f t="shared" si="14"/>
        <v>0.01</v>
      </c>
      <c r="W8">
        <f t="shared" si="15"/>
        <v>0.94869854967132294</v>
      </c>
      <c r="X8">
        <f t="shared" si="16"/>
        <v>3.072834602385415E-3</v>
      </c>
      <c r="Y8">
        <f t="shared" si="17"/>
        <v>9.4869854967132294E-3</v>
      </c>
      <c r="Z8">
        <f t="shared" si="18"/>
        <v>0.93613872957222433</v>
      </c>
      <c r="AB8">
        <f t="shared" si="19"/>
        <v>85.714971390715959</v>
      </c>
      <c r="AC8">
        <f t="shared" si="1"/>
        <v>97.281494662642331</v>
      </c>
      <c r="AE8">
        <f t="shared" si="2"/>
        <v>286.02782374083944</v>
      </c>
      <c r="AF8">
        <f t="shared" si="3"/>
        <v>-14.301391187041974</v>
      </c>
      <c r="AG8">
        <f t="shared" si="3"/>
        <v>-11.701734119652803</v>
      </c>
      <c r="AH8">
        <f t="shared" si="4"/>
        <v>-153.64173011927076</v>
      </c>
      <c r="AI8">
        <f t="shared" si="5"/>
        <v>106.38296831487386</v>
      </c>
      <c r="AJ8">
        <f t="shared" si="6"/>
        <v>-11.566523271926371</v>
      </c>
      <c r="AK8">
        <f t="shared" si="20"/>
        <v>30.586975818339905</v>
      </c>
      <c r="AL8">
        <f t="shared" si="7"/>
        <v>125.4034208612874</v>
      </c>
      <c r="AN8">
        <f t="shared" si="8"/>
        <v>189.72087381427681</v>
      </c>
      <c r="AO8">
        <f t="shared" si="8"/>
        <v>-9.4860436907138421</v>
      </c>
      <c r="AP8">
        <f t="shared" si="8"/>
        <v>-7.7617037157000315</v>
      </c>
      <c r="AQ8">
        <f t="shared" si="8"/>
        <v>-101.9098174133449</v>
      </c>
      <c r="AR8">
        <f t="shared" si="8"/>
        <v>70.563308994518025</v>
      </c>
      <c r="AS8">
        <f t="shared" si="8"/>
        <v>-7.672019013546473</v>
      </c>
      <c r="AT8">
        <f t="shared" si="8"/>
        <v>20.288193308247877</v>
      </c>
      <c r="AU8">
        <f t="shared" si="8"/>
        <v>83.179483289219434</v>
      </c>
      <c r="AW8">
        <v>5</v>
      </c>
      <c r="AX8">
        <f>(R8*SUMPRODUCT(K9:$K$23, X9:$X$23)-$AZ$3*SUMPRODUCT(K8:$K$22, W9:$W$23))/Z8</f>
        <v>103.91781857705625</v>
      </c>
    </row>
    <row r="9" spans="1:52" x14ac:dyDescent="0.25">
      <c r="A9" t="s">
        <v>39</v>
      </c>
      <c r="C9" s="2">
        <f>'T.26.04.A'!C9</f>
        <v>0.05</v>
      </c>
      <c r="E9">
        <v>2009</v>
      </c>
      <c r="F9" s="5">
        <f>EconomicRates!C49</f>
        <v>3.5571999999999999E-2</v>
      </c>
      <c r="G9" s="5">
        <f>EconomicRates!D49</f>
        <v>7.0000000000000007E-2</v>
      </c>
      <c r="H9" s="5">
        <f t="shared" si="9"/>
        <v>8.5572000000000009E-2</v>
      </c>
      <c r="I9" s="5">
        <f t="shared" si="10"/>
        <v>1.085572</v>
      </c>
      <c r="J9">
        <f t="shared" si="11"/>
        <v>0.92117335377109955</v>
      </c>
      <c r="K9">
        <f t="shared" si="21"/>
        <v>0.61100983577818146</v>
      </c>
      <c r="L9" s="2">
        <v>6</v>
      </c>
      <c r="M9" s="6">
        <v>3.3149999999999998E-3</v>
      </c>
      <c r="O9">
        <f t="shared" si="22"/>
        <v>305.53999605543726</v>
      </c>
      <c r="P9">
        <f t="shared" si="23"/>
        <v>15.276999802771863</v>
      </c>
      <c r="Q9" s="4">
        <f t="shared" si="24"/>
        <v>12.5</v>
      </c>
      <c r="R9">
        <f t="shared" si="0"/>
        <v>50000</v>
      </c>
      <c r="S9">
        <f t="shared" si="12"/>
        <v>114.34948089680408</v>
      </c>
      <c r="U9">
        <f t="shared" si="13"/>
        <v>3.3149999999999998E-3</v>
      </c>
      <c r="V9">
        <f t="shared" si="14"/>
        <v>0.01</v>
      </c>
      <c r="W9">
        <f t="shared" si="15"/>
        <v>0.93613872957222433</v>
      </c>
      <c r="X9">
        <f t="shared" si="16"/>
        <v>3.1032998885319233E-3</v>
      </c>
      <c r="Y9">
        <f t="shared" si="17"/>
        <v>9.3613872957222441E-3</v>
      </c>
      <c r="Z9">
        <f t="shared" si="18"/>
        <v>0.92367404238797013</v>
      </c>
      <c r="AB9">
        <f t="shared" si="19"/>
        <v>97.281494662642331</v>
      </c>
      <c r="AC9">
        <f t="shared" si="1"/>
        <v>105.62164726491699</v>
      </c>
      <c r="AE9">
        <f t="shared" si="2"/>
        <v>282.21936326773016</v>
      </c>
      <c r="AF9">
        <f t="shared" si="3"/>
        <v>-14.110968163386509</v>
      </c>
      <c r="AG9">
        <f t="shared" si="3"/>
        <v>-11.545925529849626</v>
      </c>
      <c r="AH9">
        <f t="shared" si="4"/>
        <v>-155.16499442659617</v>
      </c>
      <c r="AI9">
        <f t="shared" si="5"/>
        <v>101.39747514789784</v>
      </c>
      <c r="AJ9">
        <f t="shared" si="6"/>
        <v>-8.3401526022746566</v>
      </c>
      <c r="AK9">
        <f t="shared" si="20"/>
        <v>31.267143647140525</v>
      </c>
      <c r="AL9">
        <f t="shared" si="7"/>
        <v>124.32446619276371</v>
      </c>
      <c r="AN9">
        <f t="shared" si="8"/>
        <v>172.43880680363876</v>
      </c>
      <c r="AO9">
        <f t="shared" si="8"/>
        <v>-8.6219403401819381</v>
      </c>
      <c r="AP9">
        <f t="shared" si="8"/>
        <v>-7.054674061900533</v>
      </c>
      <c r="AQ9">
        <f t="shared" si="8"/>
        <v>-94.807337763116962</v>
      </c>
      <c r="AR9">
        <f t="shared" si="8"/>
        <v>61.954854638439294</v>
      </c>
      <c r="AS9">
        <f t="shared" si="8"/>
        <v>-5.0959152718808109</v>
      </c>
      <c r="AT9">
        <f t="shared" si="8"/>
        <v>19.104532305092143</v>
      </c>
      <c r="AU9">
        <f t="shared" si="8"/>
        <v>75.963471671650623</v>
      </c>
      <c r="AW9">
        <v>6</v>
      </c>
      <c r="AX9">
        <f>(R9*SUMPRODUCT(K10:$K$23, X10:$X$23)-$AZ$3*SUMPRODUCT(K9:$K$22, W10:$W$23))/Z9</f>
        <v>114.34948089680408</v>
      </c>
    </row>
    <row r="10" spans="1:52" x14ac:dyDescent="0.25">
      <c r="A10" t="s">
        <v>19</v>
      </c>
      <c r="C10" s="2">
        <f>'T.26.04.A'!C10</f>
        <v>0.01</v>
      </c>
      <c r="E10">
        <v>2010</v>
      </c>
      <c r="F10" s="5">
        <f>EconomicRates!C50</f>
        <v>3.5571999999999999E-2</v>
      </c>
      <c r="G10" s="5">
        <f>EconomicRates!D50</f>
        <v>7.0000000000000007E-2</v>
      </c>
      <c r="H10" s="5">
        <f t="shared" si="9"/>
        <v>8.5572000000000009E-2</v>
      </c>
      <c r="I10" s="5">
        <f t="shared" si="10"/>
        <v>1.085572</v>
      </c>
      <c r="J10">
        <f t="shared" si="11"/>
        <v>0.92117335377109955</v>
      </c>
      <c r="K10">
        <f t="shared" si="21"/>
        <v>0.5628459796109162</v>
      </c>
      <c r="L10" s="2">
        <v>7</v>
      </c>
      <c r="M10" s="6">
        <v>3.3969999999999998E-3</v>
      </c>
      <c r="O10">
        <f t="shared" si="22"/>
        <v>305.53999605543726</v>
      </c>
      <c r="P10">
        <f t="shared" si="23"/>
        <v>15.276999802771863</v>
      </c>
      <c r="Q10" s="4">
        <f t="shared" si="24"/>
        <v>12.5</v>
      </c>
      <c r="R10">
        <f t="shared" si="0"/>
        <v>50000</v>
      </c>
      <c r="S10">
        <f t="shared" si="12"/>
        <v>121.88148319877868</v>
      </c>
      <c r="U10">
        <f t="shared" si="13"/>
        <v>3.3969999999999998E-3</v>
      </c>
      <c r="V10">
        <f t="shared" si="14"/>
        <v>0.01</v>
      </c>
      <c r="W10">
        <f t="shared" si="15"/>
        <v>0.92367404238797013</v>
      </c>
      <c r="X10">
        <f t="shared" si="16"/>
        <v>3.1377207219919342E-3</v>
      </c>
      <c r="Y10">
        <f t="shared" si="17"/>
        <v>9.2367404238797007E-3</v>
      </c>
      <c r="Z10">
        <f t="shared" si="18"/>
        <v>0.91129958124209853</v>
      </c>
      <c r="AB10">
        <f t="shared" si="19"/>
        <v>105.62164726491699</v>
      </c>
      <c r="AC10">
        <f t="shared" si="1"/>
        <v>111.07054460021288</v>
      </c>
      <c r="AE10">
        <f t="shared" si="2"/>
        <v>278.43847045803238</v>
      </c>
      <c r="AF10">
        <f t="shared" si="3"/>
        <v>-13.92192352290162</v>
      </c>
      <c r="AG10">
        <f t="shared" si="3"/>
        <v>-11.391244765526231</v>
      </c>
      <c r="AH10">
        <f t="shared" si="4"/>
        <v>-156.88603609959671</v>
      </c>
      <c r="AI10">
        <f t="shared" si="5"/>
        <v>96.239266070007801</v>
      </c>
      <c r="AJ10">
        <f t="shared" si="6"/>
        <v>-5.4488973352958965</v>
      </c>
      <c r="AK10">
        <f t="shared" si="20"/>
        <v>31.673465554086487</v>
      </c>
      <c r="AL10">
        <f t="shared" si="7"/>
        <v>122.4638342887984</v>
      </c>
      <c r="AN10">
        <f t="shared" si="8"/>
        <v>156.7179736663164</v>
      </c>
      <c r="AO10">
        <f t="shared" si="8"/>
        <v>-7.8358986833158202</v>
      </c>
      <c r="AP10">
        <f t="shared" si="8"/>
        <v>-6.4115163190403335</v>
      </c>
      <c r="AQ10">
        <f t="shared" si="8"/>
        <v>-88.302674675751078</v>
      </c>
      <c r="AR10">
        <f t="shared" si="8"/>
        <v>54.167883988209148</v>
      </c>
      <c r="AS10">
        <f t="shared" si="8"/>
        <v>-3.0668899584839298</v>
      </c>
      <c r="AT10">
        <f t="shared" si="8"/>
        <v>17.827282747462419</v>
      </c>
      <c r="AU10">
        <f t="shared" si="8"/>
        <v>68.928276777187648</v>
      </c>
      <c r="AW10">
        <v>7</v>
      </c>
      <c r="AX10">
        <f>(R10*SUMPRODUCT(K11:$K$23, X11:$X$23)-$AZ$3*SUMPRODUCT(K10:$K$22, W11:$W$23))/Z10</f>
        <v>121.88148319877868</v>
      </c>
    </row>
    <row r="11" spans="1:52" x14ac:dyDescent="0.25">
      <c r="A11" t="s">
        <v>33</v>
      </c>
      <c r="C11" s="7">
        <f>AU25</f>
        <v>700.29139144634394</v>
      </c>
      <c r="E11">
        <v>2011</v>
      </c>
      <c r="F11" s="5">
        <f>EconomicRates!C51</f>
        <v>3.5571999999999999E-2</v>
      </c>
      <c r="G11" s="5">
        <f>EconomicRates!D51</f>
        <v>7.0000000000000007E-2</v>
      </c>
      <c r="H11" s="5">
        <f t="shared" si="9"/>
        <v>8.5572000000000009E-2</v>
      </c>
      <c r="I11" s="5">
        <f t="shared" si="10"/>
        <v>1.085572</v>
      </c>
      <c r="J11">
        <f t="shared" si="11"/>
        <v>0.92117335377109955</v>
      </c>
      <c r="K11">
        <f t="shared" si="21"/>
        <v>0.51847871869476758</v>
      </c>
      <c r="L11" s="2">
        <v>8</v>
      </c>
      <c r="M11" s="6">
        <v>3.4910000000000002E-3</v>
      </c>
      <c r="O11">
        <f t="shared" si="22"/>
        <v>305.53999605543726</v>
      </c>
      <c r="P11">
        <f t="shared" si="23"/>
        <v>15.276999802771863</v>
      </c>
      <c r="Q11" s="4">
        <f t="shared" si="24"/>
        <v>12.5</v>
      </c>
      <c r="R11">
        <f t="shared" si="0"/>
        <v>50000</v>
      </c>
      <c r="S11">
        <f t="shared" si="12"/>
        <v>126.58655785580454</v>
      </c>
      <c r="U11">
        <f t="shared" si="13"/>
        <v>3.4910000000000002E-3</v>
      </c>
      <c r="V11">
        <f t="shared" si="14"/>
        <v>0.01</v>
      </c>
      <c r="W11">
        <f t="shared" si="15"/>
        <v>0.91129958124209853</v>
      </c>
      <c r="X11">
        <f t="shared" si="16"/>
        <v>3.1813468381161661E-3</v>
      </c>
      <c r="Y11">
        <f t="shared" si="17"/>
        <v>9.1129958124209851E-3</v>
      </c>
      <c r="Z11">
        <f t="shared" si="18"/>
        <v>0.89900523859156134</v>
      </c>
      <c r="AB11">
        <f t="shared" si="19"/>
        <v>111.07054460021288</v>
      </c>
      <c r="AC11">
        <f t="shared" si="1"/>
        <v>113.80197864764204</v>
      </c>
      <c r="AE11">
        <f t="shared" si="2"/>
        <v>274.6820570530831</v>
      </c>
      <c r="AF11">
        <f t="shared" si="3"/>
        <v>-13.734102852654154</v>
      </c>
      <c r="AG11">
        <f t="shared" si="3"/>
        <v>-11.237565482394517</v>
      </c>
      <c r="AH11">
        <f t="shared" si="4"/>
        <v>-159.06734190580832</v>
      </c>
      <c r="AI11">
        <f t="shared" si="5"/>
        <v>90.643046812226117</v>
      </c>
      <c r="AJ11">
        <f t="shared" si="6"/>
        <v>-2.7314340474291612</v>
      </c>
      <c r="AK11">
        <f t="shared" si="20"/>
        <v>31.834366979368529</v>
      </c>
      <c r="AL11">
        <f t="shared" si="7"/>
        <v>119.74597974416548</v>
      </c>
      <c r="AN11">
        <f t="shared" si="8"/>
        <v>142.41680098932557</v>
      </c>
      <c r="AO11">
        <f t="shared" si="8"/>
        <v>-7.1208400494662776</v>
      </c>
      <c r="AP11">
        <f t="shared" si="8"/>
        <v>-5.8264385525604574</v>
      </c>
      <c r="AQ11">
        <f t="shared" si="8"/>
        <v>-82.47303161750601</v>
      </c>
      <c r="AR11">
        <f t="shared" si="8"/>
        <v>46.996490769792835</v>
      </c>
      <c r="AS11">
        <f t="shared" si="8"/>
        <v>-1.4161904251103345</v>
      </c>
      <c r="AT11">
        <f t="shared" si="8"/>
        <v>16.505441801922014</v>
      </c>
      <c r="AU11">
        <f t="shared" si="8"/>
        <v>62.08574214660451</v>
      </c>
      <c r="AW11">
        <v>8</v>
      </c>
      <c r="AX11">
        <f>(R11*SUMPRODUCT(K12:$K$23, X12:$X$23)-$AZ$3*SUMPRODUCT(K11:$K$22, W12:$W$23))/Z11</f>
        <v>126.58655785580454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f>EconomicRates!C52</f>
        <v>3.5571999999999999E-2</v>
      </c>
      <c r="G12" s="5">
        <f>EconomicRates!D52</f>
        <v>7.0000000000000007E-2</v>
      </c>
      <c r="H12" s="5">
        <f t="shared" si="9"/>
        <v>8.5572000000000009E-2</v>
      </c>
      <c r="I12" s="5">
        <f t="shared" si="10"/>
        <v>1.085572</v>
      </c>
      <c r="J12">
        <f t="shared" si="11"/>
        <v>0.92117335377109955</v>
      </c>
      <c r="K12">
        <f t="shared" si="21"/>
        <v>0.47760878015900154</v>
      </c>
      <c r="L12" s="2">
        <v>9</v>
      </c>
      <c r="M12" s="6">
        <v>3.5990000000000002E-3</v>
      </c>
      <c r="O12">
        <f t="shared" si="22"/>
        <v>305.53999605543726</v>
      </c>
      <c r="P12">
        <f t="shared" si="23"/>
        <v>15.276999802771863</v>
      </c>
      <c r="Q12" s="4">
        <f t="shared" si="24"/>
        <v>12.5</v>
      </c>
      <c r="R12">
        <f t="shared" si="0"/>
        <v>50000</v>
      </c>
      <c r="S12">
        <f t="shared" si="12"/>
        <v>128.51619078184862</v>
      </c>
      <c r="U12">
        <f t="shared" si="13"/>
        <v>3.5990000000000002E-3</v>
      </c>
      <c r="V12">
        <f t="shared" si="14"/>
        <v>0.01</v>
      </c>
      <c r="W12">
        <f t="shared" si="15"/>
        <v>0.89900523859156134</v>
      </c>
      <c r="X12">
        <f t="shared" si="16"/>
        <v>3.2355198536910294E-3</v>
      </c>
      <c r="Y12">
        <f t="shared" si="17"/>
        <v>8.9900523859156138E-3</v>
      </c>
      <c r="Z12">
        <f t="shared" si="18"/>
        <v>0.8867796663519546</v>
      </c>
      <c r="AB12">
        <f t="shared" si="19"/>
        <v>113.80197864764204</v>
      </c>
      <c r="AC12">
        <f t="shared" si="1"/>
        <v>113.96554478235187</v>
      </c>
      <c r="AE12">
        <f t="shared" si="2"/>
        <v>270.94665575921817</v>
      </c>
      <c r="AF12">
        <f t="shared" si="3"/>
        <v>-13.54733278796091</v>
      </c>
      <c r="AG12">
        <f t="shared" si="3"/>
        <v>-11.084745829399433</v>
      </c>
      <c r="AH12">
        <f t="shared" si="4"/>
        <v>-161.77599268455148</v>
      </c>
      <c r="AI12">
        <f t="shared" si="5"/>
        <v>84.538584457306371</v>
      </c>
      <c r="AJ12">
        <f t="shared" si="6"/>
        <v>-0.16356613470982495</v>
      </c>
      <c r="AK12">
        <f t="shared" si="20"/>
        <v>31.764437782132457</v>
      </c>
      <c r="AL12">
        <f t="shared" si="7"/>
        <v>116.13945610472901</v>
      </c>
      <c r="AN12">
        <f t="shared" si="8"/>
        <v>129.40650174532109</v>
      </c>
      <c r="AO12">
        <f t="shared" si="8"/>
        <v>-6.4703250872660556</v>
      </c>
      <c r="AP12">
        <f t="shared" si="8"/>
        <v>-5.2941719339520432</v>
      </c>
      <c r="AQ12">
        <f t="shared" si="8"/>
        <v>-77.265634525080188</v>
      </c>
      <c r="AR12">
        <f t="shared" si="8"/>
        <v>40.376370199022823</v>
      </c>
      <c r="AS12">
        <f t="shared" si="8"/>
        <v>-7.8120622074082421E-2</v>
      </c>
      <c r="AT12">
        <f t="shared" si="8"/>
        <v>15.170974381560784</v>
      </c>
      <c r="AU12">
        <f t="shared" si="8"/>
        <v>55.469223958509524</v>
      </c>
      <c r="AW12">
        <v>9</v>
      </c>
      <c r="AX12">
        <f>(R12*SUMPRODUCT(K13:$K$23, X13:$X$23)-$AZ$3*SUMPRODUCT(K12:$K$22, W13:$W$23))/Z12</f>
        <v>128.51619078184862</v>
      </c>
    </row>
    <row r="13" spans="1:52" x14ac:dyDescent="0.25">
      <c r="E13">
        <v>2013</v>
      </c>
      <c r="F13" s="5">
        <f>EconomicRates!C53</f>
        <v>3.5571999999999999E-2</v>
      </c>
      <c r="G13" s="5">
        <f>EconomicRates!D53</f>
        <v>7.0000000000000007E-2</v>
      </c>
      <c r="H13" s="5">
        <f t="shared" si="9"/>
        <v>8.5572000000000009E-2</v>
      </c>
      <c r="I13" s="5">
        <f t="shared" si="10"/>
        <v>1.085572</v>
      </c>
      <c r="J13">
        <f t="shared" si="11"/>
        <v>0.92117335377109955</v>
      </c>
      <c r="K13">
        <f t="shared" si="21"/>
        <v>0.43996048180959124</v>
      </c>
      <c r="L13" s="2">
        <v>10</v>
      </c>
      <c r="M13" s="6">
        <v>3.7169999999999998E-3</v>
      </c>
      <c r="O13">
        <f t="shared" si="22"/>
        <v>305.53999605543726</v>
      </c>
      <c r="P13">
        <f t="shared" si="23"/>
        <v>15.276999802771863</v>
      </c>
      <c r="Q13" s="4">
        <f t="shared" si="24"/>
        <v>12.5</v>
      </c>
      <c r="R13">
        <f t="shared" si="0"/>
        <v>50000</v>
      </c>
      <c r="S13">
        <f t="shared" si="12"/>
        <v>127.84162696550048</v>
      </c>
      <c r="U13">
        <f t="shared" si="13"/>
        <v>3.7169999999999998E-3</v>
      </c>
      <c r="V13">
        <f t="shared" si="14"/>
        <v>0.01</v>
      </c>
      <c r="W13">
        <f t="shared" si="15"/>
        <v>0.8867796663519546</v>
      </c>
      <c r="X13">
        <f t="shared" si="16"/>
        <v>3.296160019830215E-3</v>
      </c>
      <c r="Y13">
        <f t="shared" si="17"/>
        <v>8.8677966635195456E-3</v>
      </c>
      <c r="Z13">
        <f t="shared" si="18"/>
        <v>0.8746157096686048</v>
      </c>
      <c r="AB13">
        <f t="shared" si="19"/>
        <v>113.96554478235187</v>
      </c>
      <c r="AC13">
        <f t="shared" si="1"/>
        <v>111.81229529362025</v>
      </c>
      <c r="AE13">
        <f t="shared" si="2"/>
        <v>267.23008048216894</v>
      </c>
      <c r="AF13">
        <f t="shared" si="3"/>
        <v>-13.361504024108449</v>
      </c>
      <c r="AG13">
        <f t="shared" si="3"/>
        <v>-10.93269637085756</v>
      </c>
      <c r="AH13">
        <f t="shared" si="4"/>
        <v>-164.80800099151074</v>
      </c>
      <c r="AI13">
        <f t="shared" si="5"/>
        <v>78.12787909569218</v>
      </c>
      <c r="AJ13">
        <f t="shared" si="6"/>
        <v>2.1532494887316176</v>
      </c>
      <c r="AK13">
        <f t="shared" si="20"/>
        <v>31.476301422784569</v>
      </c>
      <c r="AL13">
        <f t="shared" si="7"/>
        <v>111.75743000720837</v>
      </c>
      <c r="AN13">
        <f t="shared" si="8"/>
        <v>117.57067496295089</v>
      </c>
      <c r="AO13">
        <f t="shared" si="8"/>
        <v>-5.8785337481475457</v>
      </c>
      <c r="AP13">
        <f t="shared" si="8"/>
        <v>-4.809954362800462</v>
      </c>
      <c r="AQ13">
        <f t="shared" si="8"/>
        <v>-72.509007522300649</v>
      </c>
      <c r="AR13">
        <f t="shared" si="8"/>
        <v>34.373179329702225</v>
      </c>
      <c r="AS13">
        <f t="shared" si="8"/>
        <v>0.94734468251861847</v>
      </c>
      <c r="AT13">
        <f t="shared" si="8"/>
        <v>13.848328739552221</v>
      </c>
      <c r="AU13">
        <f t="shared" si="8"/>
        <v>49.168852751773066</v>
      </c>
      <c r="AW13">
        <v>10</v>
      </c>
      <c r="AX13">
        <f>(R13*SUMPRODUCT(K14:$K$23, X14:$X$23)-$AZ$3*SUMPRODUCT(K13:$K$22, W14:$W$23))/Z13</f>
        <v>127.84162696550048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9"/>
        <v>8.5572000000000009E-2</v>
      </c>
      <c r="I14" s="5">
        <f t="shared" si="10"/>
        <v>1.085572</v>
      </c>
      <c r="J14">
        <f t="shared" si="11"/>
        <v>0.92117335377109955</v>
      </c>
      <c r="K14">
        <f t="shared" si="21"/>
        <v>0.40527987255529002</v>
      </c>
      <c r="L14" s="2">
        <v>11</v>
      </c>
      <c r="M14" s="6">
        <v>3.852E-3</v>
      </c>
      <c r="O14">
        <f t="shared" si="22"/>
        <v>305.53999605543726</v>
      </c>
      <c r="P14">
        <f t="shared" si="23"/>
        <v>15.276999802771863</v>
      </c>
      <c r="Q14" s="4">
        <f t="shared" si="24"/>
        <v>12.5</v>
      </c>
      <c r="R14">
        <f t="shared" si="0"/>
        <v>50000</v>
      </c>
      <c r="S14">
        <f t="shared" si="12"/>
        <v>124.59511625638521</v>
      </c>
      <c r="U14">
        <f t="shared" si="13"/>
        <v>3.852E-3</v>
      </c>
      <c r="V14">
        <f t="shared" si="14"/>
        <v>0.01</v>
      </c>
      <c r="W14">
        <f t="shared" si="15"/>
        <v>0.8746157096686048</v>
      </c>
      <c r="X14">
        <f t="shared" si="16"/>
        <v>3.3690197136434655E-3</v>
      </c>
      <c r="Y14">
        <f t="shared" si="17"/>
        <v>8.746157096686049E-3</v>
      </c>
      <c r="Z14">
        <f t="shared" si="18"/>
        <v>0.86250053285827533</v>
      </c>
      <c r="AB14">
        <f t="shared" si="19"/>
        <v>111.81229529362025</v>
      </c>
      <c r="AC14">
        <f t="shared" si="1"/>
        <v>107.46335416267101</v>
      </c>
      <c r="AE14">
        <f t="shared" si="2"/>
        <v>263.52840940733</v>
      </c>
      <c r="AF14">
        <f t="shared" si="3"/>
        <v>-13.1764204703665</v>
      </c>
      <c r="AG14">
        <f t="shared" si="3"/>
        <v>-10.781256660728442</v>
      </c>
      <c r="AH14">
        <f t="shared" si="4"/>
        <v>-168.45098568217327</v>
      </c>
      <c r="AI14">
        <f t="shared" si="5"/>
        <v>71.11974659406178</v>
      </c>
      <c r="AJ14">
        <f t="shared" si="6"/>
        <v>4.3489411309492425</v>
      </c>
      <c r="AK14">
        <f t="shared" si="20"/>
        <v>30.991122130179516</v>
      </c>
      <c r="AL14">
        <f t="shared" si="7"/>
        <v>106.45980985519054</v>
      </c>
      <c r="AN14">
        <f t="shared" si="8"/>
        <v>106.80276017930099</v>
      </c>
      <c r="AO14">
        <f t="shared" si="8"/>
        <v>-5.3401380089650496</v>
      </c>
      <c r="AP14">
        <f t="shared" si="8"/>
        <v>-4.3694263254458949</v>
      </c>
      <c r="AQ14">
        <f t="shared" si="8"/>
        <v>-68.269794009084166</v>
      </c>
      <c r="AR14">
        <f t="shared" si="8"/>
        <v>28.823401835805878</v>
      </c>
      <c r="AS14">
        <f t="shared" si="8"/>
        <v>1.7625383073015679</v>
      </c>
      <c r="AT14">
        <f t="shared" si="8"/>
        <v>12.560078027264582</v>
      </c>
      <c r="AU14">
        <f t="shared" si="8"/>
        <v>43.146018170372031</v>
      </c>
      <c r="AW14">
        <v>11</v>
      </c>
      <c r="AX14">
        <f>(R14*SUMPRODUCT(K15:$K$23, X15:$X$23)-$AZ$3*SUMPRODUCT(K14:$K$22, W15:$W$23))/Z14</f>
        <v>124.59511625638521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9"/>
        <v>8.5572000000000009E-2</v>
      </c>
      <c r="I15" s="5">
        <f t="shared" si="10"/>
        <v>1.085572</v>
      </c>
      <c r="J15">
        <f t="shared" si="11"/>
        <v>0.92117335377109955</v>
      </c>
      <c r="K15">
        <f t="shared" si="21"/>
        <v>0.37333301941768032</v>
      </c>
      <c r="L15" s="2">
        <v>12</v>
      </c>
      <c r="M15" s="6">
        <v>4.0049999999999999E-3</v>
      </c>
      <c r="O15">
        <f t="shared" si="22"/>
        <v>305.53999605543726</v>
      </c>
      <c r="P15">
        <f t="shared" si="23"/>
        <v>15.276999802771863</v>
      </c>
      <c r="Q15" s="4">
        <f t="shared" si="24"/>
        <v>12.5</v>
      </c>
      <c r="R15">
        <f t="shared" si="0"/>
        <v>50000</v>
      </c>
      <c r="S15">
        <f t="shared" si="12"/>
        <v>118.82278732869683</v>
      </c>
      <c r="U15">
        <f t="shared" si="13"/>
        <v>4.0049999999999999E-3</v>
      </c>
      <c r="V15">
        <f t="shared" si="14"/>
        <v>0.01</v>
      </c>
      <c r="W15">
        <f t="shared" si="15"/>
        <v>0.86250053285827533</v>
      </c>
      <c r="X15">
        <f t="shared" si="16"/>
        <v>3.4543146340973926E-3</v>
      </c>
      <c r="Y15">
        <f t="shared" si="17"/>
        <v>8.6250053285827528E-3</v>
      </c>
      <c r="Z15">
        <f t="shared" si="18"/>
        <v>0.85042121289559514</v>
      </c>
      <c r="AB15">
        <f t="shared" si="19"/>
        <v>107.46335416267101</v>
      </c>
      <c r="AC15">
        <f t="shared" si="1"/>
        <v>101.04941891970572</v>
      </c>
      <c r="AE15">
        <f t="shared" si="2"/>
        <v>259.83769403358031</v>
      </c>
      <c r="AF15">
        <f t="shared" si="3"/>
        <v>-12.991884701679016</v>
      </c>
      <c r="AG15">
        <f t="shared" si="3"/>
        <v>-10.63026516119494</v>
      </c>
      <c r="AH15">
        <f t="shared" si="4"/>
        <v>-172.71573170486963</v>
      </c>
      <c r="AI15">
        <f t="shared" si="5"/>
        <v>63.499812465836726</v>
      </c>
      <c r="AJ15">
        <f t="shared" si="6"/>
        <v>6.4139352429652945</v>
      </c>
      <c r="AK15">
        <f t="shared" si="20"/>
        <v>30.318943738557547</v>
      </c>
      <c r="AL15">
        <f t="shared" si="7"/>
        <v>100.23269144735957</v>
      </c>
      <c r="AN15">
        <f t="shared" si="8"/>
        <v>97.005990872083913</v>
      </c>
      <c r="AO15">
        <f t="shared" si="8"/>
        <v>-4.850299543604196</v>
      </c>
      <c r="AP15">
        <f t="shared" si="8"/>
        <v>-3.9686289898394809</v>
      </c>
      <c r="AQ15">
        <f t="shared" si="8"/>
        <v>-64.480485618312954</v>
      </c>
      <c r="AR15">
        <f t="shared" si="8"/>
        <v>23.706576720327281</v>
      </c>
      <c r="AS15">
        <f t="shared" si="8"/>
        <v>2.3945338106057066</v>
      </c>
      <c r="AT15">
        <f t="shared" si="8"/>
        <v>11.319062811470461</v>
      </c>
      <c r="AU15">
        <f t="shared" si="8"/>
        <v>37.420173342403451</v>
      </c>
      <c r="AW15">
        <v>12</v>
      </c>
      <c r="AX15">
        <f>(R15*SUMPRODUCT(K16:$K$23, X16:$X$23)-$AZ$3*SUMPRODUCT(K15:$K$22, W16:$W$23))/Z15</f>
        <v>118.82278732869683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9"/>
        <v>8.5572000000000009E-2</v>
      </c>
      <c r="I16" s="5">
        <f t="shared" si="10"/>
        <v>1.085572</v>
      </c>
      <c r="J16">
        <f t="shared" si="11"/>
        <v>0.92117335377109955</v>
      </c>
      <c r="K16">
        <f t="shared" si="21"/>
        <v>0.34390442957047562</v>
      </c>
      <c r="L16" s="2">
        <v>13</v>
      </c>
      <c r="M16" s="6">
        <v>4.1640000000000002E-3</v>
      </c>
      <c r="O16">
        <f t="shared" si="22"/>
        <v>305.53999605543726</v>
      </c>
      <c r="P16">
        <f t="shared" si="23"/>
        <v>15.276999802771863</v>
      </c>
      <c r="Q16" s="4">
        <f t="shared" si="24"/>
        <v>12.5</v>
      </c>
      <c r="R16">
        <f t="shared" si="0"/>
        <v>50000</v>
      </c>
      <c r="S16">
        <f t="shared" si="12"/>
        <v>110.80797905248261</v>
      </c>
      <c r="U16">
        <f t="shared" si="13"/>
        <v>4.1640000000000002E-3</v>
      </c>
      <c r="V16">
        <f t="shared" si="14"/>
        <v>0.01</v>
      </c>
      <c r="W16">
        <f t="shared" si="15"/>
        <v>0.85042121289559514</v>
      </c>
      <c r="X16">
        <f t="shared" si="16"/>
        <v>3.5411539304972582E-3</v>
      </c>
      <c r="Y16">
        <f t="shared" si="17"/>
        <v>8.5042121289559524E-3</v>
      </c>
      <c r="Z16">
        <f t="shared" si="18"/>
        <v>0.83837584683614197</v>
      </c>
      <c r="AB16">
        <f t="shared" si="19"/>
        <v>101.04941891970572</v>
      </c>
      <c r="AC16">
        <f t="shared" si="1"/>
        <v>92.898733274326588</v>
      </c>
      <c r="AE16">
        <f t="shared" si="2"/>
        <v>256.15735293528871</v>
      </c>
      <c r="AF16">
        <f t="shared" si="3"/>
        <v>-12.807867646764434</v>
      </c>
      <c r="AG16">
        <f t="shared" si="3"/>
        <v>-10.479698085451775</v>
      </c>
      <c r="AH16">
        <f t="shared" si="4"/>
        <v>-177.05769652486291</v>
      </c>
      <c r="AI16">
        <f t="shared" si="5"/>
        <v>55.812090678209586</v>
      </c>
      <c r="AJ16">
        <f t="shared" si="6"/>
        <v>8.1506856453791272</v>
      </c>
      <c r="AK16">
        <f t="shared" si="20"/>
        <v>29.470903030906662</v>
      </c>
      <c r="AL16">
        <f t="shared" si="7"/>
        <v>93.433679354495382</v>
      </c>
      <c r="AN16">
        <f t="shared" si="8"/>
        <v>88.093648341493463</v>
      </c>
      <c r="AO16">
        <f t="shared" si="8"/>
        <v>-4.4046824170746728</v>
      </c>
      <c r="AP16">
        <f t="shared" si="8"/>
        <v>-3.6040145921480979</v>
      </c>
      <c r="AQ16">
        <f t="shared" si="8"/>
        <v>-60.890926124445365</v>
      </c>
      <c r="AR16">
        <f t="shared" si="8"/>
        <v>19.194025207825327</v>
      </c>
      <c r="AS16">
        <f t="shared" si="8"/>
        <v>2.8030568974823726</v>
      </c>
      <c r="AT16">
        <f t="shared" si="8"/>
        <v>10.135174095770756</v>
      </c>
      <c r="AU16">
        <f t="shared" si="8"/>
        <v>32.132256201078462</v>
      </c>
      <c r="AW16">
        <v>13</v>
      </c>
      <c r="AX16">
        <f>(R16*SUMPRODUCT(K17:$K$23, X17:$X$23)-$AZ$3*SUMPRODUCT(K16:$K$22, W17:$W$23))/Z16</f>
        <v>110.80797905248261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9"/>
        <v>8.5572000000000009E-2</v>
      </c>
      <c r="I17" s="5">
        <f t="shared" si="10"/>
        <v>1.085572</v>
      </c>
      <c r="J17">
        <f t="shared" si="11"/>
        <v>0.92117335377109955</v>
      </c>
      <c r="K17">
        <f t="shared" si="21"/>
        <v>0.31679559676417191</v>
      </c>
      <c r="L17" s="2">
        <v>14</v>
      </c>
      <c r="M17" s="6">
        <v>4.3350000000000003E-3</v>
      </c>
      <c r="O17">
        <f t="shared" si="22"/>
        <v>305.53999605543726</v>
      </c>
      <c r="P17">
        <f t="shared" si="23"/>
        <v>15.276999802771863</v>
      </c>
      <c r="Q17" s="4">
        <f t="shared" si="24"/>
        <v>12.5</v>
      </c>
      <c r="R17">
        <f t="shared" si="0"/>
        <v>50000</v>
      </c>
      <c r="S17">
        <f t="shared" si="12"/>
        <v>100.71432164297018</v>
      </c>
      <c r="U17">
        <f t="shared" si="13"/>
        <v>4.3350000000000003E-3</v>
      </c>
      <c r="V17">
        <f t="shared" si="14"/>
        <v>0.01</v>
      </c>
      <c r="W17">
        <f t="shared" si="15"/>
        <v>0.83837584683614197</v>
      </c>
      <c r="X17">
        <f t="shared" si="16"/>
        <v>3.6343592960346757E-3</v>
      </c>
      <c r="Y17">
        <f t="shared" si="17"/>
        <v>8.3837584683614207E-3</v>
      </c>
      <c r="Z17">
        <f t="shared" si="18"/>
        <v>0.82635772907174587</v>
      </c>
      <c r="AB17">
        <f t="shared" si="19"/>
        <v>92.898733274326588</v>
      </c>
      <c r="AC17">
        <f t="shared" si="1"/>
        <v>83.226058117886225</v>
      </c>
      <c r="AE17">
        <f t="shared" si="2"/>
        <v>252.48533728096132</v>
      </c>
      <c r="AF17">
        <f t="shared" si="3"/>
        <v>-12.624266864048067</v>
      </c>
      <c r="AG17">
        <f t="shared" si="3"/>
        <v>-10.329471613396823</v>
      </c>
      <c r="AH17">
        <f t="shared" si="4"/>
        <v>-181.71796480173379</v>
      </c>
      <c r="AI17">
        <f t="shared" si="5"/>
        <v>47.813634001782646</v>
      </c>
      <c r="AJ17">
        <f t="shared" si="6"/>
        <v>9.6726751564403628</v>
      </c>
      <c r="AK17">
        <f t="shared" si="20"/>
        <v>28.474921921466777</v>
      </c>
      <c r="AL17">
        <f t="shared" si="7"/>
        <v>85.961231079689782</v>
      </c>
      <c r="AN17">
        <f t="shared" si="8"/>
        <v>79.986243098125357</v>
      </c>
      <c r="AO17">
        <f t="shared" si="8"/>
        <v>-3.9993121549062685</v>
      </c>
      <c r="AP17">
        <f t="shared" si="8"/>
        <v>-3.2723311240246202</v>
      </c>
      <c r="AQ17">
        <f t="shared" si="8"/>
        <v>-57.56745110213604</v>
      </c>
      <c r="AR17">
        <f t="shared" si="8"/>
        <v>15.147148717058434</v>
      </c>
      <c r="AS17">
        <f t="shared" si="8"/>
        <v>3.0642608984905046</v>
      </c>
      <c r="AT17">
        <f t="shared" si="8"/>
        <v>9.0207298829242681</v>
      </c>
      <c r="AU17">
        <f t="shared" si="8"/>
        <v>27.232139498473206</v>
      </c>
      <c r="AW17">
        <v>14</v>
      </c>
      <c r="AX17">
        <f>(R17*SUMPRODUCT(K18:$K$23, X18:$X$23)-$AZ$3*SUMPRODUCT(K17:$K$22, W18:$W$23))/Z17</f>
        <v>100.71432164297018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9"/>
        <v>8.5572000000000009E-2</v>
      </c>
      <c r="I18" s="5">
        <f t="shared" si="10"/>
        <v>1.085572</v>
      </c>
      <c r="J18">
        <f t="shared" si="11"/>
        <v>0.92117335377109955</v>
      </c>
      <c r="K18">
        <f t="shared" si="21"/>
        <v>0.29182366233116913</v>
      </c>
      <c r="L18" s="2">
        <v>15</v>
      </c>
      <c r="M18" s="6">
        <v>4.522E-3</v>
      </c>
      <c r="O18">
        <f t="shared" si="22"/>
        <v>305.53999605543726</v>
      </c>
      <c r="P18">
        <f t="shared" si="23"/>
        <v>15.276999802771863</v>
      </c>
      <c r="Q18" s="4">
        <f t="shared" si="24"/>
        <v>12.5</v>
      </c>
      <c r="R18">
        <f t="shared" si="0"/>
        <v>50000</v>
      </c>
      <c r="S18">
        <f t="shared" si="12"/>
        <v>88.645132126952788</v>
      </c>
      <c r="U18">
        <f t="shared" si="13"/>
        <v>4.522E-3</v>
      </c>
      <c r="V18">
        <f t="shared" si="14"/>
        <v>0.01</v>
      </c>
      <c r="W18">
        <f t="shared" si="15"/>
        <v>0.82635772907174587</v>
      </c>
      <c r="X18">
        <f t="shared" si="16"/>
        <v>3.7367896508624346E-3</v>
      </c>
      <c r="Y18">
        <f t="shared" si="17"/>
        <v>8.2635772907174582E-3</v>
      </c>
      <c r="Z18">
        <f t="shared" si="18"/>
        <v>0.81435736213016596</v>
      </c>
      <c r="AB18">
        <f t="shared" si="19"/>
        <v>83.226058117886225</v>
      </c>
      <c r="AC18">
        <f t="shared" si="1"/>
        <v>72.188815964585302</v>
      </c>
      <c r="AE18">
        <f t="shared" si="2"/>
        <v>248.8187452129672</v>
      </c>
      <c r="AF18">
        <f t="shared" si="3"/>
        <v>-12.44093726064836</v>
      </c>
      <c r="AG18">
        <f t="shared" si="3"/>
        <v>-10.179467026627075</v>
      </c>
      <c r="AH18">
        <f t="shared" si="4"/>
        <v>-186.83948254312173</v>
      </c>
      <c r="AI18">
        <f t="shared" si="5"/>
        <v>39.358858382570048</v>
      </c>
      <c r="AJ18">
        <f t="shared" si="6"/>
        <v>11.037242153300923</v>
      </c>
      <c r="AK18">
        <f t="shared" si="20"/>
        <v>27.349142027359591</v>
      </c>
      <c r="AL18">
        <f t="shared" si="7"/>
        <v>77.745242563230562</v>
      </c>
      <c r="AN18">
        <f t="shared" si="8"/>
        <v>72.611197484694145</v>
      </c>
      <c r="AO18">
        <f t="shared" si="8"/>
        <v>-3.6305598742347072</v>
      </c>
      <c r="AP18">
        <f t="shared" si="8"/>
        <v>-2.9706093482896896</v>
      </c>
      <c r="AQ18">
        <f t="shared" si="8"/>
        <v>-54.524182063794328</v>
      </c>
      <c r="AR18">
        <f t="shared" si="8"/>
        <v>11.485846198375427</v>
      </c>
      <c r="AS18">
        <f t="shared" si="8"/>
        <v>3.2209284272122347</v>
      </c>
      <c r="AT18">
        <f t="shared" si="8"/>
        <v>7.9811267880393713</v>
      </c>
      <c r="AU18">
        <f t="shared" si="8"/>
        <v>22.687901413627035</v>
      </c>
      <c r="AW18">
        <v>15</v>
      </c>
      <c r="AX18">
        <f>(R18*SUMPRODUCT(K19:$K$23, X19:$X$23)-$AZ$3*SUMPRODUCT(K18:$K$22, W19:$W$23))/Z18</f>
        <v>88.645132126952788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9"/>
        <v>8.5572000000000009E-2</v>
      </c>
      <c r="I19" s="5">
        <f t="shared" si="10"/>
        <v>1.085572</v>
      </c>
      <c r="J19">
        <f t="shared" si="11"/>
        <v>0.92117335377109955</v>
      </c>
      <c r="K19">
        <f t="shared" si="21"/>
        <v>0.26882018173936795</v>
      </c>
      <c r="L19" s="2">
        <v>16</v>
      </c>
      <c r="M19" s="6">
        <v>4.7470000000000004E-3</v>
      </c>
      <c r="O19">
        <f t="shared" si="22"/>
        <v>305.53999605543726</v>
      </c>
      <c r="P19">
        <f t="shared" si="23"/>
        <v>15.276999802771863</v>
      </c>
      <c r="Q19" s="4">
        <f t="shared" si="24"/>
        <v>12.5</v>
      </c>
      <c r="R19">
        <f t="shared" si="0"/>
        <v>50000</v>
      </c>
      <c r="S19">
        <f t="shared" si="12"/>
        <v>74.414651459930752</v>
      </c>
      <c r="U19">
        <f t="shared" si="13"/>
        <v>4.7470000000000004E-3</v>
      </c>
      <c r="V19">
        <f t="shared" si="14"/>
        <v>0.01</v>
      </c>
      <c r="W19">
        <f t="shared" si="15"/>
        <v>0.81435736213016596</v>
      </c>
      <c r="X19">
        <f t="shared" si="16"/>
        <v>3.8657543980318981E-3</v>
      </c>
      <c r="Y19">
        <f t="shared" si="17"/>
        <v>8.1435736213016606E-3</v>
      </c>
      <c r="Z19">
        <f t="shared" si="18"/>
        <v>0.80234803411083233</v>
      </c>
      <c r="AB19">
        <f t="shared" si="19"/>
        <v>72.188815964585302</v>
      </c>
      <c r="AC19">
        <f t="shared" si="1"/>
        <v>59.70644930791822</v>
      </c>
      <c r="AE19">
        <f t="shared" si="2"/>
        <v>245.14941517731154</v>
      </c>
      <c r="AF19">
        <f t="shared" si="3"/>
        <v>-12.257470758865578</v>
      </c>
      <c r="AG19">
        <f t="shared" si="3"/>
        <v>-10.029350426385404</v>
      </c>
      <c r="AH19">
        <f t="shared" si="4"/>
        <v>-193.2877199015949</v>
      </c>
      <c r="AI19">
        <f t="shared" si="5"/>
        <v>29.57487409046567</v>
      </c>
      <c r="AJ19">
        <f t="shared" si="6"/>
        <v>12.482366656667082</v>
      </c>
      <c r="AK19">
        <f t="shared" si="20"/>
        <v>26.106370827496754</v>
      </c>
      <c r="AL19">
        <f t="shared" si="7"/>
        <v>68.163611574629499</v>
      </c>
      <c r="AN19">
        <f t="shared" si="8"/>
        <v>65.901110341264655</v>
      </c>
      <c r="AO19">
        <f t="shared" si="8"/>
        <v>-3.2950555170632332</v>
      </c>
      <c r="AP19">
        <f t="shared" si="8"/>
        <v>-2.6960918043487316</v>
      </c>
      <c r="AQ19">
        <f t="shared" si="8"/>
        <v>-51.959639991934786</v>
      </c>
      <c r="AR19">
        <f t="shared" si="8"/>
        <v>7.9503230279179053</v>
      </c>
      <c r="AS19">
        <f t="shared" si="8"/>
        <v>3.3555120731826715</v>
      </c>
      <c r="AT19">
        <f t="shared" si="8"/>
        <v>7.0179193504030106</v>
      </c>
      <c r="AU19">
        <f t="shared" si="8"/>
        <v>18.323754451503586</v>
      </c>
      <c r="AW19">
        <v>16</v>
      </c>
      <c r="AX19">
        <f>(R19*SUMPRODUCT(K20:$K$23, X20:$X$23)-$AZ$3*SUMPRODUCT(K19:$K$22, W20:$W$23))/Z19</f>
        <v>74.414651459930752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9"/>
        <v>8.5572000000000009E-2</v>
      </c>
      <c r="I20" s="5">
        <f t="shared" si="10"/>
        <v>1.085572</v>
      </c>
      <c r="J20">
        <f t="shared" si="11"/>
        <v>0.92117335377109955</v>
      </c>
      <c r="K20">
        <f t="shared" si="21"/>
        <v>0.24762998837421007</v>
      </c>
      <c r="L20" s="2">
        <v>17</v>
      </c>
      <c r="M20" s="6">
        <v>4.9870000000000001E-3</v>
      </c>
      <c r="O20">
        <f t="shared" si="22"/>
        <v>305.53999605543726</v>
      </c>
      <c r="P20">
        <f t="shared" si="23"/>
        <v>15.276999802771863</v>
      </c>
      <c r="Q20" s="4">
        <f t="shared" si="24"/>
        <v>12.5</v>
      </c>
      <c r="R20">
        <f t="shared" si="0"/>
        <v>50000</v>
      </c>
      <c r="S20">
        <f t="shared" si="12"/>
        <v>58.195641003413073</v>
      </c>
      <c r="U20">
        <f t="shared" si="13"/>
        <v>4.9870000000000001E-3</v>
      </c>
      <c r="V20">
        <f t="shared" si="14"/>
        <v>0.01</v>
      </c>
      <c r="W20">
        <f t="shared" si="15"/>
        <v>0.80234803411083233</v>
      </c>
      <c r="X20">
        <f t="shared" si="16"/>
        <v>4.0013096461107211E-3</v>
      </c>
      <c r="Y20">
        <f t="shared" si="17"/>
        <v>8.0234803411083234E-3</v>
      </c>
      <c r="Z20">
        <f t="shared" si="18"/>
        <v>0.79032324412361332</v>
      </c>
      <c r="AB20">
        <f t="shared" si="19"/>
        <v>59.70644930791822</v>
      </c>
      <c r="AC20">
        <f t="shared" si="1"/>
        <v>45.993367791670593</v>
      </c>
      <c r="AE20">
        <f t="shared" si="2"/>
        <v>241.4753608920492</v>
      </c>
      <c r="AF20">
        <f t="shared" si="3"/>
        <v>-12.07376804460246</v>
      </c>
      <c r="AG20">
        <f t="shared" si="3"/>
        <v>-9.8790405515451667</v>
      </c>
      <c r="AH20">
        <f t="shared" si="4"/>
        <v>-200.06548230553605</v>
      </c>
      <c r="AI20">
        <f t="shared" si="5"/>
        <v>19.45706999036554</v>
      </c>
      <c r="AJ20">
        <f t="shared" si="6"/>
        <v>13.713081516247627</v>
      </c>
      <c r="AK20">
        <f t="shared" si="20"/>
        <v>24.739553383318892</v>
      </c>
      <c r="AL20">
        <f t="shared" si="7"/>
        <v>57.909704889932058</v>
      </c>
      <c r="AN20">
        <f t="shared" si="8"/>
        <v>59.796540810356326</v>
      </c>
      <c r="AO20">
        <f t="shared" si="8"/>
        <v>-2.9898270405178162</v>
      </c>
      <c r="AP20">
        <f t="shared" si="8"/>
        <v>-2.4463466969274794</v>
      </c>
      <c r="AQ20">
        <f t="shared" si="8"/>
        <v>-49.542213057400623</v>
      </c>
      <c r="AR20">
        <f t="shared" si="8"/>
        <v>4.8181540155104106</v>
      </c>
      <c r="AS20">
        <f t="shared" si="8"/>
        <v>3.3957702164429948</v>
      </c>
      <c r="AT20">
        <f t="shared" si="8"/>
        <v>6.1262553166944071</v>
      </c>
      <c r="AU20">
        <f t="shared" si="8"/>
        <v>14.340179548647813</v>
      </c>
      <c r="AW20">
        <v>17</v>
      </c>
      <c r="AX20">
        <f>(R20*SUMPRODUCT(K21:$K$23, X21:$X$23)-$AZ$3*SUMPRODUCT(K20:$K$22, W21:$W$23))/Z20</f>
        <v>58.195641003413073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9"/>
        <v>8.5572000000000009E-2</v>
      </c>
      <c r="I21" s="5">
        <f t="shared" si="10"/>
        <v>1.085572</v>
      </c>
      <c r="J21">
        <f t="shared" si="11"/>
        <v>0.92117335377109955</v>
      </c>
      <c r="K21">
        <f t="shared" si="21"/>
        <v>0.22811014688496947</v>
      </c>
      <c r="L21" s="2">
        <v>18</v>
      </c>
      <c r="M21" s="6">
        <v>5.2249999999999996E-3</v>
      </c>
      <c r="O21">
        <f t="shared" si="22"/>
        <v>305.53999605543726</v>
      </c>
      <c r="P21">
        <f t="shared" si="23"/>
        <v>15.276999802771863</v>
      </c>
      <c r="Q21" s="4">
        <f t="shared" si="24"/>
        <v>12.5</v>
      </c>
      <c r="R21">
        <f t="shared" si="0"/>
        <v>50000</v>
      </c>
      <c r="S21">
        <f t="shared" si="12"/>
        <v>40.351534918121125</v>
      </c>
      <c r="U21">
        <f t="shared" si="13"/>
        <v>5.2249999999999996E-3</v>
      </c>
      <c r="V21">
        <f t="shared" si="14"/>
        <v>0.01</v>
      </c>
      <c r="W21">
        <f t="shared" si="15"/>
        <v>0.79032324412361332</v>
      </c>
      <c r="X21">
        <f t="shared" si="16"/>
        <v>4.129438950545879E-3</v>
      </c>
      <c r="Y21">
        <f t="shared" si="17"/>
        <v>7.9032324412361341E-3</v>
      </c>
      <c r="Z21">
        <f t="shared" si="18"/>
        <v>0.77829057273183133</v>
      </c>
      <c r="AB21">
        <f t="shared" si="19"/>
        <v>45.993367791670593</v>
      </c>
      <c r="AC21">
        <f t="shared" si="1"/>
        <v>31.405219222032979</v>
      </c>
      <c r="AE21">
        <f t="shared" si="2"/>
        <v>237.79889852246774</v>
      </c>
      <c r="AF21">
        <f t="shared" si="3"/>
        <v>-11.889944926123388</v>
      </c>
      <c r="AG21">
        <f t="shared" si="3"/>
        <v>-9.7286321591478924</v>
      </c>
      <c r="AH21">
        <f t="shared" si="4"/>
        <v>-206.47194752729396</v>
      </c>
      <c r="AI21">
        <f t="shared" si="5"/>
        <v>9.7083739099025195</v>
      </c>
      <c r="AJ21">
        <f t="shared" si="6"/>
        <v>14.588148569637614</v>
      </c>
      <c r="AK21">
        <f t="shared" si="20"/>
        <v>23.267225445815214</v>
      </c>
      <c r="AL21">
        <f t="shared" si="7"/>
        <v>47.563747925355344</v>
      </c>
      <c r="AN21">
        <f t="shared" si="8"/>
        <v>54.244341671044069</v>
      </c>
      <c r="AO21">
        <f t="shared" si="8"/>
        <v>-2.7122170835522033</v>
      </c>
      <c r="AP21">
        <f t="shared" si="8"/>
        <v>-2.2191997108130632</v>
      </c>
      <c r="AQ21">
        <f t="shared" si="8"/>
        <v>-47.098346278076733</v>
      </c>
      <c r="AR21">
        <f t="shared" si="8"/>
        <v>2.2145785986020692</v>
      </c>
      <c r="AS21">
        <f t="shared" si="8"/>
        <v>3.3277047129997932</v>
      </c>
      <c r="AT21">
        <f t="shared" si="8"/>
        <v>5.3074902140506079</v>
      </c>
      <c r="AU21">
        <f t="shared" si="8"/>
        <v>10.84977352565247</v>
      </c>
      <c r="AW21">
        <v>18</v>
      </c>
      <c r="AX21">
        <f>(R21*SUMPRODUCT(K22:$K$23, X22:$X$23)-$AZ$3*SUMPRODUCT(K21:$K$22, W22:$W$23))/Z21</f>
        <v>40.351534918121125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9"/>
        <v>8.5572000000000009E-2</v>
      </c>
      <c r="I22" s="5">
        <f t="shared" si="10"/>
        <v>1.085572</v>
      </c>
      <c r="J22">
        <f t="shared" si="11"/>
        <v>0.92117335377109955</v>
      </c>
      <c r="K22">
        <f t="shared" si="21"/>
        <v>0.21012898903524546</v>
      </c>
      <c r="L22" s="2">
        <v>19</v>
      </c>
      <c r="M22" s="6">
        <v>5.4879999999999998E-3</v>
      </c>
      <c r="O22">
        <f t="shared" si="22"/>
        <v>305.53999605543726</v>
      </c>
      <c r="P22">
        <f t="shared" si="23"/>
        <v>15.276999802771863</v>
      </c>
      <c r="Q22" s="4">
        <f t="shared" si="24"/>
        <v>12.5</v>
      </c>
      <c r="R22">
        <f t="shared" si="0"/>
        <v>50000</v>
      </c>
      <c r="S22">
        <f t="shared" si="12"/>
        <v>20.908733324426841</v>
      </c>
      <c r="U22">
        <f t="shared" si="13"/>
        <v>5.4879999999999998E-3</v>
      </c>
      <c r="V22">
        <f t="shared" si="14"/>
        <v>0.01</v>
      </c>
      <c r="W22">
        <f t="shared" si="15"/>
        <v>0.77829057273183133</v>
      </c>
      <c r="X22">
        <f t="shared" si="16"/>
        <v>4.27125866315229E-3</v>
      </c>
      <c r="Y22">
        <f t="shared" si="17"/>
        <v>7.7829057273183138E-3</v>
      </c>
      <c r="Z22">
        <f t="shared" si="18"/>
        <v>0.76623640834136075</v>
      </c>
      <c r="AB22">
        <f t="shared" si="19"/>
        <v>31.405219222032979</v>
      </c>
      <c r="AC22">
        <f t="shared" si="1"/>
        <v>16.021032725476143</v>
      </c>
      <c r="AE22">
        <f t="shared" si="2"/>
        <v>234.11586918215178</v>
      </c>
      <c r="AF22">
        <f t="shared" si="3"/>
        <v>-11.705793459107589</v>
      </c>
      <c r="AG22">
        <f t="shared" si="3"/>
        <v>-9.5779551042670086</v>
      </c>
      <c r="AH22">
        <f t="shared" si="4"/>
        <v>-213.56293315761451</v>
      </c>
      <c r="AI22">
        <f t="shared" si="5"/>
        <v>-0.73081253883731279</v>
      </c>
      <c r="AJ22">
        <f t="shared" si="6"/>
        <v>15.384186496556836</v>
      </c>
      <c r="AK22">
        <f t="shared" si="20"/>
        <v>21.719482419040148</v>
      </c>
      <c r="AL22">
        <f t="shared" si="7"/>
        <v>36.372856376759671</v>
      </c>
      <c r="AN22">
        <f t="shared" si="8"/>
        <v>49.194530908353336</v>
      </c>
      <c r="AO22">
        <f t="shared" si="8"/>
        <v>-2.4597265454176664</v>
      </c>
      <c r="AP22">
        <f t="shared" si="8"/>
        <v>-2.0126060230845955</v>
      </c>
      <c r="AQ22">
        <f t="shared" si="8"/>
        <v>-44.875763239811242</v>
      </c>
      <c r="AR22">
        <f t="shared" si="8"/>
        <v>-0.15356489996016559</v>
      </c>
      <c r="AS22">
        <f t="shared" si="8"/>
        <v>3.2326635556511629</v>
      </c>
      <c r="AT22">
        <f t="shared" si="8"/>
        <v>4.5638928830816941</v>
      </c>
      <c r="AU22">
        <f t="shared" si="8"/>
        <v>7.6429915387726908</v>
      </c>
      <c r="AW22">
        <v>19</v>
      </c>
      <c r="AX22">
        <f>(R22*SUMPRODUCT(K23:$K$23, X23:$X$23)-$AZ$3*SUMPRODUCT(K22:$K$22, W23:$W$23))/Z22</f>
        <v>20.908733324426841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9"/>
        <v>8.5572000000000009E-2</v>
      </c>
      <c r="I23" s="5">
        <f t="shared" si="10"/>
        <v>1.085572</v>
      </c>
      <c r="J23">
        <f t="shared" si="11"/>
        <v>0.92117335377109955</v>
      </c>
      <c r="K23">
        <f t="shared" si="21"/>
        <v>0.19356522555412767</v>
      </c>
      <c r="L23" s="2">
        <v>20</v>
      </c>
      <c r="M23" s="6">
        <v>5.7670000000000004E-3</v>
      </c>
      <c r="O23">
        <f t="shared" si="22"/>
        <v>305.53999605543726</v>
      </c>
      <c r="P23">
        <f t="shared" si="23"/>
        <v>15.276999802771863</v>
      </c>
      <c r="Q23" s="4">
        <f t="shared" si="24"/>
        <v>12.5</v>
      </c>
      <c r="R23">
        <f t="shared" si="0"/>
        <v>50000</v>
      </c>
      <c r="S23">
        <f t="shared" si="12"/>
        <v>21.243682465866151</v>
      </c>
      <c r="U23">
        <f t="shared" si="13"/>
        <v>5.7670000000000004E-3</v>
      </c>
      <c r="V23">
        <f t="shared" si="14"/>
        <v>0.01</v>
      </c>
      <c r="W23">
        <f t="shared" si="15"/>
        <v>0.76623640834136075</v>
      </c>
      <c r="X23">
        <f t="shared" si="16"/>
        <v>4.4188853669046282E-3</v>
      </c>
      <c r="Y23">
        <f t="shared" si="17"/>
        <v>7.6623640834136081E-3</v>
      </c>
      <c r="Z23">
        <f t="shared" si="18"/>
        <v>0.75415515889104257</v>
      </c>
      <c r="AB23">
        <f t="shared" si="19"/>
        <v>16.021032725476143</v>
      </c>
      <c r="AC23">
        <f t="shared" si="1"/>
        <v>16.021032725476143</v>
      </c>
      <c r="AE23">
        <f t="shared" si="2"/>
        <v>230.42456427275681</v>
      </c>
      <c r="AF23">
        <f t="shared" si="3"/>
        <v>-11.521228213637841</v>
      </c>
      <c r="AG23">
        <f t="shared" si="3"/>
        <v>-9.426939486138032</v>
      </c>
      <c r="AH23">
        <f t="shared" si="4"/>
        <v>-220.94426834523142</v>
      </c>
      <c r="AI23">
        <f t="shared" si="5"/>
        <v>-11.467871772250476</v>
      </c>
      <c r="AJ23">
        <f t="shared" si="6"/>
        <v>0</v>
      </c>
      <c r="AK23">
        <f t="shared" si="20"/>
        <v>20.102948085635376</v>
      </c>
      <c r="AL23">
        <f t="shared" si="7"/>
        <v>8.6350763133849</v>
      </c>
      <c r="AN23">
        <f t="shared" si="8"/>
        <v>44.602182756667759</v>
      </c>
      <c r="AO23">
        <f t="shared" si="8"/>
        <v>-2.2301091378333879</v>
      </c>
      <c r="AP23">
        <f t="shared" si="8"/>
        <v>-1.8247276679194206</v>
      </c>
      <c r="AQ23">
        <f t="shared" si="8"/>
        <v>-42.767127137136427</v>
      </c>
      <c r="AR23">
        <f t="shared" si="8"/>
        <v>-2.2197811862214771</v>
      </c>
      <c r="AS23">
        <f t="shared" si="8"/>
        <v>0</v>
      </c>
      <c r="AT23">
        <f t="shared" si="8"/>
        <v>3.8912316804989304</v>
      </c>
      <c r="AU23">
        <f t="shared" si="8"/>
        <v>1.6714504942774533</v>
      </c>
      <c r="AW23">
        <v>20</v>
      </c>
      <c r="AX23">
        <f>(R23*SUMPRODUCT(K$23:$K24, X$23:$X24)-$AZ$3*SUMPRODUCT(K$22:$K23, W$23:$W24))/Z23</f>
        <v>21.243682465866151</v>
      </c>
    </row>
    <row r="25" spans="5:50" x14ac:dyDescent="0.25">
      <c r="AN25" s="8">
        <f t="shared" ref="AN25:AU25" si="25">SUM(AN3:AN23)</f>
        <v>2622.9327679388971</v>
      </c>
      <c r="AO25" s="8">
        <f t="shared" si="25"/>
        <v>-360.30163543852285</v>
      </c>
      <c r="AP25" s="8">
        <f t="shared" si="25"/>
        <v>-194.80725935234813</v>
      </c>
      <c r="AQ25" s="8">
        <f t="shared" si="25"/>
        <v>-1552.8201044503965</v>
      </c>
      <c r="AR25" s="8">
        <f t="shared" si="25"/>
        <v>515.00376869762999</v>
      </c>
      <c r="AS25" s="8">
        <f t="shared" si="25"/>
        <v>-61.372681703538554</v>
      </c>
      <c r="AT25" s="8">
        <f t="shared" si="25"/>
        <v>246.66030445225266</v>
      </c>
      <c r="AU25" s="9">
        <f t="shared" si="25"/>
        <v>700.29139144634394</v>
      </c>
    </row>
    <row r="29" spans="5:50" x14ac:dyDescent="0.25">
      <c r="AE29" s="10"/>
      <c r="AF29" s="10"/>
      <c r="AG29" s="10"/>
      <c r="AH29" s="10"/>
      <c r="AI29" s="10"/>
      <c r="AJ29" s="10"/>
      <c r="AK29" s="10"/>
      <c r="AL29" s="10"/>
    </row>
  </sheetData>
  <conditionalFormatting sqref="AN25:AU25">
    <cfRule type="cellIs" dxfId="45" priority="1" operator="lessThan">
      <formula>0</formula>
    </cfRule>
  </conditionalFormatting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542B0F-5824-436C-A133-CA2099751733}">
  <dimension ref="A1:AZ29"/>
  <sheetViews>
    <sheetView workbookViewId="0">
      <selection activeCell="J53" sqref="J53"/>
    </sheetView>
  </sheetViews>
  <sheetFormatPr defaultRowHeight="15" x14ac:dyDescent="0.25"/>
  <cols>
    <col min="3" max="3" width="9.28515625" bestFit="1" customWidth="1"/>
    <col min="6" max="9" width="9.140625" bestFit="1" customWidth="1"/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</cols>
  <sheetData>
    <row r="1" spans="1:52" x14ac:dyDescent="0.25">
      <c r="A1" t="s">
        <v>44</v>
      </c>
      <c r="Q1" s="1" t="s">
        <v>1</v>
      </c>
      <c r="W1" s="1" t="s">
        <v>2</v>
      </c>
      <c r="AC1" s="1" t="s">
        <v>3</v>
      </c>
      <c r="AQ1" s="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42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2">
        <f>'T.55.04.A'!C3*(1+C12)</f>
        <v>444.53862359415331</v>
      </c>
      <c r="K3">
        <v>1</v>
      </c>
      <c r="L3" s="2">
        <v>0</v>
      </c>
      <c r="O3">
        <f>$C$3</f>
        <v>444.53862359415331</v>
      </c>
      <c r="P3">
        <f>O3*B5</f>
        <v>355.63089887532266</v>
      </c>
      <c r="Q3" s="4">
        <f>B8</f>
        <v>100</v>
      </c>
      <c r="R3">
        <f t="shared" ref="R3:R23" si="0">$C$6</f>
        <v>50000</v>
      </c>
      <c r="S3">
        <f>AX3</f>
        <v>0</v>
      </c>
      <c r="W3">
        <v>1</v>
      </c>
      <c r="Z3">
        <v>1</v>
      </c>
      <c r="AC3">
        <f t="shared" ref="AC3:AC23" si="1">S3*Z3</f>
        <v>0</v>
      </c>
      <c r="AE3">
        <f t="shared" ref="AE3:AE23" si="2">$Z3*O3</f>
        <v>444.53862359415331</v>
      </c>
      <c r="AF3">
        <f t="shared" ref="AF3:AG23" si="3">-$Z3*P3</f>
        <v>-355.63089887532266</v>
      </c>
      <c r="AG3">
        <f t="shared" si="3"/>
        <v>-100</v>
      </c>
      <c r="AH3">
        <f t="shared" ref="AH3:AH23" si="4">-X3*R3</f>
        <v>0</v>
      </c>
      <c r="AI3">
        <f t="shared" ref="AI3:AI23" si="5">SUM(AE3:AH3)</f>
        <v>-11.09227528116935</v>
      </c>
      <c r="AJ3">
        <f t="shared" ref="AJ3:AJ23" si="6">AB3-AC3</f>
        <v>0</v>
      </c>
      <c r="AL3">
        <f t="shared" ref="AL3:AL23" si="7">SUM(AI3:AK3)</f>
        <v>-11.09227528116935</v>
      </c>
      <c r="AN3">
        <f t="shared" ref="AN3:AU23" si="8">AE3*$K3</f>
        <v>444.53862359415331</v>
      </c>
      <c r="AO3">
        <f t="shared" si="8"/>
        <v>-355.63089887532266</v>
      </c>
      <c r="AP3">
        <f t="shared" si="8"/>
        <v>-100</v>
      </c>
      <c r="AQ3">
        <f t="shared" si="8"/>
        <v>0</v>
      </c>
      <c r="AR3">
        <f t="shared" si="8"/>
        <v>-11.09227528116935</v>
      </c>
      <c r="AS3">
        <f t="shared" si="8"/>
        <v>0</v>
      </c>
      <c r="AT3">
        <f t="shared" si="8"/>
        <v>0</v>
      </c>
      <c r="AU3">
        <f t="shared" si="8"/>
        <v>-11.09227528116935</v>
      </c>
      <c r="AW3">
        <v>0</v>
      </c>
      <c r="AX3">
        <f>(R3*SUMPRODUCT(K4:$K$23, X4:$X$23)-$AZ$3*SUMPRODUCT(K3:$K$22, W4:$W$23))/Z3</f>
        <v>0</v>
      </c>
      <c r="AZ3">
        <f>$C$6*SUMPRODUCT(K4:$K$23, X4:$X$23)/SUMPRODUCT(K3:K22, W4:W23)</f>
        <v>249.94824020366607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5">
        <f>EconomicRates!C44</f>
        <v>3.5571999999999999E-2</v>
      </c>
      <c r="G4" s="5">
        <f>EconomicRates!D44</f>
        <v>7.0000000000000007E-2</v>
      </c>
      <c r="H4" s="5">
        <f t="shared" ref="H4:H23" si="9">F4+$C$9</f>
        <v>8.5572000000000009E-2</v>
      </c>
      <c r="I4" s="5">
        <f t="shared" ref="I4:I23" si="10">1+H4</f>
        <v>1.085572</v>
      </c>
      <c r="J4">
        <f t="shared" ref="J4:J23" si="11">1/I4</f>
        <v>0.92117335377109955</v>
      </c>
      <c r="K4">
        <f>J4</f>
        <v>0.92117335377109955</v>
      </c>
      <c r="L4" s="2">
        <v>1</v>
      </c>
      <c r="M4" s="6">
        <f t="array" ref="M4:M23">Mortalities!B31:B50</f>
        <v>3.852E-3</v>
      </c>
      <c r="R4">
        <f t="shared" si="0"/>
        <v>50000</v>
      </c>
      <c r="S4">
        <f t="shared" ref="S4:S23" si="12">AX4</f>
        <v>73.549053760036372</v>
      </c>
      <c r="U4">
        <f t="shared" ref="U4:U23" si="13">M4</f>
        <v>3.852E-3</v>
      </c>
      <c r="V4">
        <f t="shared" ref="V4:V23" si="14">$C$10</f>
        <v>0.01</v>
      </c>
      <c r="W4">
        <f t="shared" ref="W4:W23" si="15">Z3</f>
        <v>1</v>
      </c>
      <c r="X4">
        <f t="shared" ref="X4:X23" si="16">U4*W4</f>
        <v>3.852E-3</v>
      </c>
      <c r="Y4">
        <f t="shared" ref="Y4:Y23" si="17">V4*W4</f>
        <v>0.01</v>
      </c>
      <c r="Z4">
        <f t="shared" ref="Z4:Z23" si="18">MAX(0, W4-X4-Y4)</f>
        <v>0.98614800000000002</v>
      </c>
      <c r="AB4">
        <f t="shared" ref="AB4:AB23" si="19">AC3</f>
        <v>0</v>
      </c>
      <c r="AC4">
        <f t="shared" si="1"/>
        <v>72.530252267352353</v>
      </c>
      <c r="AE4">
        <f t="shared" si="2"/>
        <v>0</v>
      </c>
      <c r="AF4">
        <f t="shared" si="3"/>
        <v>0</v>
      </c>
      <c r="AG4">
        <f t="shared" si="3"/>
        <v>0</v>
      </c>
      <c r="AH4">
        <f t="shared" si="4"/>
        <v>-192.6</v>
      </c>
      <c r="AI4">
        <f t="shared" si="5"/>
        <v>-192.6</v>
      </c>
      <c r="AJ4">
        <f t="shared" si="6"/>
        <v>-72.530252267352353</v>
      </c>
      <c r="AK4">
        <f t="shared" ref="AK4:AK23" si="20">H4*SUM(AB4:AB4, AE4:AF4)</f>
        <v>0</v>
      </c>
      <c r="AL4">
        <f t="shared" si="7"/>
        <v>-265.13025226735238</v>
      </c>
      <c r="AN4">
        <f t="shared" si="8"/>
        <v>0</v>
      </c>
      <c r="AO4">
        <f t="shared" si="8"/>
        <v>0</v>
      </c>
      <c r="AP4">
        <f t="shared" si="8"/>
        <v>0</v>
      </c>
      <c r="AQ4">
        <f t="shared" si="8"/>
        <v>-177.41798793631378</v>
      </c>
      <c r="AR4">
        <f t="shared" si="8"/>
        <v>-177.41798793631378</v>
      </c>
      <c r="AS4">
        <f t="shared" si="8"/>
        <v>-66.812935730980868</v>
      </c>
      <c r="AT4">
        <f t="shared" si="8"/>
        <v>0</v>
      </c>
      <c r="AU4">
        <f t="shared" si="8"/>
        <v>-244.23092366729466</v>
      </c>
      <c r="AW4">
        <v>1</v>
      </c>
      <c r="AX4">
        <f>(R4*SUMPRODUCT(K5:$K$23, X5:$X$23)-$AZ$3*SUMPRODUCT(K4:$K$22, W5:$W$23))/Z4</f>
        <v>73.549053760036372</v>
      </c>
    </row>
    <row r="5" spans="1:52" x14ac:dyDescent="0.25">
      <c r="B5" s="2">
        <f>'T.26.04.A'!B5</f>
        <v>0.8</v>
      </c>
      <c r="C5" s="2">
        <f>'T.26.04.A'!C5</f>
        <v>0.05</v>
      </c>
      <c r="E5">
        <v>2005</v>
      </c>
      <c r="F5" s="5">
        <f>EconomicRates!C45</f>
        <v>3.5571999999999999E-2</v>
      </c>
      <c r="G5" s="5">
        <f>EconomicRates!D45</f>
        <v>7.0000000000000007E-2</v>
      </c>
      <c r="H5" s="5">
        <f t="shared" si="9"/>
        <v>8.5572000000000009E-2</v>
      </c>
      <c r="I5" s="5">
        <f t="shared" si="10"/>
        <v>1.085572</v>
      </c>
      <c r="J5">
        <f t="shared" si="11"/>
        <v>0.92117335377109955</v>
      </c>
      <c r="K5">
        <f t="shared" ref="K5:K23" si="21">K4*J5</f>
        <v>0.84856034769789535</v>
      </c>
      <c r="L5" s="2">
        <v>2</v>
      </c>
      <c r="M5" s="6">
        <v>4.0049999999999999E-3</v>
      </c>
      <c r="O5">
        <f t="shared" ref="O5:O23" si="22">$C$3</f>
        <v>444.53862359415331</v>
      </c>
      <c r="P5">
        <f t="shared" ref="P5:P23" si="23">O5*$C$5</f>
        <v>22.226931179707666</v>
      </c>
      <c r="Q5" s="4">
        <f t="shared" ref="Q5:Q23" si="24">$C$8</f>
        <v>12.5</v>
      </c>
      <c r="R5">
        <f t="shared" si="0"/>
        <v>50000</v>
      </c>
      <c r="S5">
        <f t="shared" si="12"/>
        <v>135.77198954470137</v>
      </c>
      <c r="U5">
        <f t="shared" si="13"/>
        <v>4.0049999999999999E-3</v>
      </c>
      <c r="V5">
        <f t="shared" si="14"/>
        <v>0.01</v>
      </c>
      <c r="W5">
        <f t="shared" si="15"/>
        <v>0.98614800000000002</v>
      </c>
      <c r="X5">
        <f t="shared" si="16"/>
        <v>3.9495227400000001E-3</v>
      </c>
      <c r="Y5">
        <f t="shared" si="17"/>
        <v>9.8614800000000006E-3</v>
      </c>
      <c r="Z5">
        <f t="shared" si="18"/>
        <v>0.97233699726</v>
      </c>
      <c r="AB5">
        <f t="shared" si="19"/>
        <v>72.530252267352353</v>
      </c>
      <c r="AC5">
        <f t="shared" si="1"/>
        <v>132.01612862591105</v>
      </c>
      <c r="AE5">
        <f t="shared" si="2"/>
        <v>432.24135043163244</v>
      </c>
      <c r="AF5">
        <f t="shared" si="3"/>
        <v>-21.612067521581622</v>
      </c>
      <c r="AG5">
        <f t="shared" si="3"/>
        <v>-12.15421246575</v>
      </c>
      <c r="AH5">
        <f t="shared" si="4"/>
        <v>-197.47613699999999</v>
      </c>
      <c r="AI5">
        <f t="shared" si="5"/>
        <v>200.99893344430086</v>
      </c>
      <c r="AJ5">
        <f t="shared" si="6"/>
        <v>-59.485876358558698</v>
      </c>
      <c r="AK5">
        <f t="shared" si="20"/>
        <v>41.344927744200753</v>
      </c>
      <c r="AL5">
        <f t="shared" si="7"/>
        <v>182.85798482994292</v>
      </c>
      <c r="AN5">
        <f t="shared" si="8"/>
        <v>366.78287061167384</v>
      </c>
      <c r="AO5">
        <f t="shared" si="8"/>
        <v>-18.339143530583691</v>
      </c>
      <c r="AP5">
        <f t="shared" si="8"/>
        <v>-10.313582755930913</v>
      </c>
      <c r="AQ5">
        <f t="shared" si="8"/>
        <v>-167.57041947475722</v>
      </c>
      <c r="AR5">
        <f t="shared" si="8"/>
        <v>170.55972485040206</v>
      </c>
      <c r="AS5">
        <f t="shared" si="8"/>
        <v>-50.477355925932585</v>
      </c>
      <c r="AT5">
        <f t="shared" si="8"/>
        <v>35.083666262163348</v>
      </c>
      <c r="AU5">
        <f t="shared" si="8"/>
        <v>155.16603518663283</v>
      </c>
      <c r="AW5">
        <v>2</v>
      </c>
      <c r="AX5">
        <f>(R5*SUMPRODUCT(K6:$K$23, X6:$X$23)-$AZ$3*SUMPRODUCT(K5:$K$22, W6:$W$23))/Z5</f>
        <v>135.77198954470137</v>
      </c>
    </row>
    <row r="6" spans="1:52" x14ac:dyDescent="0.25">
      <c r="A6" t="s">
        <v>16</v>
      </c>
      <c r="C6" s="2">
        <f>'T.26.04.A'!C6</f>
        <v>50000</v>
      </c>
      <c r="E6">
        <v>2006</v>
      </c>
      <c r="F6" s="5">
        <f>EconomicRates!C46</f>
        <v>3.5571999999999999E-2</v>
      </c>
      <c r="G6" s="5">
        <f>EconomicRates!D46</f>
        <v>7.0000000000000007E-2</v>
      </c>
      <c r="H6" s="5">
        <f t="shared" si="9"/>
        <v>8.5572000000000009E-2</v>
      </c>
      <c r="I6" s="5">
        <f t="shared" si="10"/>
        <v>1.085572</v>
      </c>
      <c r="J6">
        <f t="shared" si="11"/>
        <v>0.92117335377109955</v>
      </c>
      <c r="K6">
        <f t="shared" si="21"/>
        <v>0.78167118136604063</v>
      </c>
      <c r="L6" s="2">
        <v>3</v>
      </c>
      <c r="M6" s="6">
        <v>4.1640000000000002E-3</v>
      </c>
      <c r="O6">
        <f t="shared" si="22"/>
        <v>444.53862359415331</v>
      </c>
      <c r="P6">
        <f t="shared" si="23"/>
        <v>22.226931179707666</v>
      </c>
      <c r="Q6" s="4">
        <f t="shared" si="24"/>
        <v>12.5</v>
      </c>
      <c r="R6">
        <f t="shared" si="0"/>
        <v>50000</v>
      </c>
      <c r="S6">
        <f t="shared" si="12"/>
        <v>187.78398759833496</v>
      </c>
      <c r="U6">
        <f t="shared" si="13"/>
        <v>4.1640000000000002E-3</v>
      </c>
      <c r="V6">
        <f t="shared" si="14"/>
        <v>0.01</v>
      </c>
      <c r="W6">
        <f t="shared" si="15"/>
        <v>0.97233699726</v>
      </c>
      <c r="X6">
        <f t="shared" si="16"/>
        <v>4.0488112565906405E-3</v>
      </c>
      <c r="Y6">
        <f t="shared" si="17"/>
        <v>9.7233699725999996E-3</v>
      </c>
      <c r="Z6">
        <f t="shared" si="18"/>
        <v>0.95856481603080934</v>
      </c>
      <c r="AB6">
        <f t="shared" si="19"/>
        <v>132.01612862591105</v>
      </c>
      <c r="AC6">
        <f t="shared" si="1"/>
        <v>180.00312352572973</v>
      </c>
      <c r="AE6">
        <f t="shared" si="2"/>
        <v>426.11908394411876</v>
      </c>
      <c r="AF6">
        <f t="shared" si="3"/>
        <v>-21.305954197205939</v>
      </c>
      <c r="AG6">
        <f t="shared" si="3"/>
        <v>-11.982060200385117</v>
      </c>
      <c r="AH6">
        <f t="shared" si="4"/>
        <v>-202.44056282953201</v>
      </c>
      <c r="AI6">
        <f t="shared" si="5"/>
        <v>190.3905067169957</v>
      </c>
      <c r="AJ6">
        <f t="shared" si="6"/>
        <v>-47.986994899818683</v>
      </c>
      <c r="AK6">
        <f t="shared" si="20"/>
        <v>45.93755329747929</v>
      </c>
      <c r="AL6">
        <f t="shared" si="7"/>
        <v>188.34106511465632</v>
      </c>
      <c r="AN6">
        <f t="shared" si="8"/>
        <v>333.08500774921436</v>
      </c>
      <c r="AO6">
        <f t="shared" si="8"/>
        <v>-16.654250387460717</v>
      </c>
      <c r="AP6">
        <f t="shared" si="8"/>
        <v>-9.3660311520340525</v>
      </c>
      <c r="AQ6">
        <f t="shared" si="8"/>
        <v>-158.24195390336646</v>
      </c>
      <c r="AR6">
        <f t="shared" si="8"/>
        <v>148.82277230635313</v>
      </c>
      <c r="AS6">
        <f t="shared" si="8"/>
        <v>-37.510050993547438</v>
      </c>
      <c r="AT6">
        <f t="shared" si="8"/>
        <v>35.908061555106094</v>
      </c>
      <c r="AU6">
        <f t="shared" si="8"/>
        <v>147.22078286791179</v>
      </c>
      <c r="AW6">
        <v>3</v>
      </c>
      <c r="AX6">
        <f>(R6*SUMPRODUCT(K7:$K$23, X7:$X$23)-$AZ$3*SUMPRODUCT(K6:$K$22, W7:$W$23))/Z6</f>
        <v>187.78398759833496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5">
        <f>EconomicRates!C47</f>
        <v>3.5571999999999999E-2</v>
      </c>
      <c r="G7" s="5">
        <f>EconomicRates!D47</f>
        <v>7.0000000000000007E-2</v>
      </c>
      <c r="H7" s="5">
        <f t="shared" si="9"/>
        <v>8.5572000000000009E-2</v>
      </c>
      <c r="I7" s="5">
        <f t="shared" si="10"/>
        <v>1.085572</v>
      </c>
      <c r="J7">
        <f t="shared" si="11"/>
        <v>0.92117335377109955</v>
      </c>
      <c r="K7">
        <f t="shared" si="21"/>
        <v>0.72005466368517301</v>
      </c>
      <c r="L7" s="2">
        <v>4</v>
      </c>
      <c r="M7" s="6">
        <v>4.3350000000000003E-3</v>
      </c>
      <c r="O7">
        <f t="shared" si="22"/>
        <v>444.53862359415331</v>
      </c>
      <c r="P7">
        <f t="shared" si="23"/>
        <v>22.226931179707666</v>
      </c>
      <c r="Q7" s="4">
        <f t="shared" si="24"/>
        <v>12.5</v>
      </c>
      <c r="R7">
        <f t="shared" si="0"/>
        <v>50000</v>
      </c>
      <c r="S7">
        <f t="shared" si="12"/>
        <v>230.39214687032219</v>
      </c>
      <c r="U7">
        <f t="shared" si="13"/>
        <v>4.3350000000000003E-3</v>
      </c>
      <c r="V7">
        <f t="shared" si="14"/>
        <v>0.01</v>
      </c>
      <c r="W7">
        <f t="shared" si="15"/>
        <v>0.95856481603080934</v>
      </c>
      <c r="X7">
        <f t="shared" si="16"/>
        <v>4.155378477493559E-3</v>
      </c>
      <c r="Y7">
        <f t="shared" si="17"/>
        <v>9.5856481603080936E-3</v>
      </c>
      <c r="Z7">
        <f t="shared" si="18"/>
        <v>0.94482378939300771</v>
      </c>
      <c r="AB7">
        <f t="shared" si="19"/>
        <v>180.00312352572973</v>
      </c>
      <c r="AC7">
        <f t="shared" si="1"/>
        <v>217.6799812524082</v>
      </c>
      <c r="AE7">
        <f t="shared" si="2"/>
        <v>420.0106668757798</v>
      </c>
      <c r="AF7">
        <f t="shared" si="3"/>
        <v>-21.000533343788991</v>
      </c>
      <c r="AG7">
        <f t="shared" si="3"/>
        <v>-11.810297367412597</v>
      </c>
      <c r="AH7">
        <f t="shared" si="4"/>
        <v>-207.76892387467794</v>
      </c>
      <c r="AI7">
        <f t="shared" si="5"/>
        <v>179.43091228990025</v>
      </c>
      <c r="AJ7">
        <f t="shared" si="6"/>
        <v>-37.676857726678463</v>
      </c>
      <c r="AK7">
        <f t="shared" si="20"/>
        <v>49.547322432943268</v>
      </c>
      <c r="AL7">
        <f t="shared" si="7"/>
        <v>191.30137699616506</v>
      </c>
      <c r="AN7">
        <f t="shared" si="8"/>
        <v>302.43063948142486</v>
      </c>
      <c r="AO7">
        <f t="shared" si="8"/>
        <v>-15.121531974071244</v>
      </c>
      <c r="AP7">
        <f t="shared" si="8"/>
        <v>-8.5040596989141619</v>
      </c>
      <c r="AQ7">
        <f t="shared" si="8"/>
        <v>-149.60498260481154</v>
      </c>
      <c r="AR7">
        <f t="shared" si="8"/>
        <v>129.2000652036279</v>
      </c>
      <c r="AS7">
        <f t="shared" si="8"/>
        <v>-27.129397119097572</v>
      </c>
      <c r="AT7">
        <f t="shared" si="8"/>
        <v>35.67678059095379</v>
      </c>
      <c r="AU7">
        <f t="shared" si="8"/>
        <v>137.74744867548412</v>
      </c>
      <c r="AW7">
        <v>4</v>
      </c>
      <c r="AX7">
        <f>(R7*SUMPRODUCT(K8:$K$23, X8:$X$23)-$AZ$3*SUMPRODUCT(K7:$K$22, W8:$W$23))/Z7</f>
        <v>230.39214687032219</v>
      </c>
    </row>
    <row r="8" spans="1:52" x14ac:dyDescent="0.25">
      <c r="B8" s="2">
        <f>'T.26.04.A'!B8</f>
        <v>100</v>
      </c>
      <c r="C8" s="2">
        <f>'T.26.04.A'!C8</f>
        <v>12.5</v>
      </c>
      <c r="E8">
        <v>2008</v>
      </c>
      <c r="F8" s="5">
        <f>EconomicRates!C48</f>
        <v>3.5571999999999999E-2</v>
      </c>
      <c r="G8" s="5">
        <f>EconomicRates!D48</f>
        <v>7.0000000000000007E-2</v>
      </c>
      <c r="H8" s="5">
        <f t="shared" si="9"/>
        <v>8.5572000000000009E-2</v>
      </c>
      <c r="I8" s="5">
        <f t="shared" si="10"/>
        <v>1.085572</v>
      </c>
      <c r="J8">
        <f t="shared" si="11"/>
        <v>0.92117335377109955</v>
      </c>
      <c r="K8">
        <f t="shared" si="21"/>
        <v>0.66329516944539202</v>
      </c>
      <c r="L8" s="2">
        <v>5</v>
      </c>
      <c r="M8" s="6">
        <v>4.522E-3</v>
      </c>
      <c r="O8">
        <f t="shared" si="22"/>
        <v>444.53862359415331</v>
      </c>
      <c r="P8">
        <f t="shared" si="23"/>
        <v>22.226931179707666</v>
      </c>
      <c r="Q8" s="4">
        <f t="shared" si="24"/>
        <v>12.5</v>
      </c>
      <c r="R8">
        <f t="shared" si="0"/>
        <v>50000</v>
      </c>
      <c r="S8">
        <f t="shared" si="12"/>
        <v>264.23472172617835</v>
      </c>
      <c r="U8">
        <f t="shared" si="13"/>
        <v>4.522E-3</v>
      </c>
      <c r="V8">
        <f t="shared" si="14"/>
        <v>0.01</v>
      </c>
      <c r="W8">
        <f t="shared" si="15"/>
        <v>0.94482378939300771</v>
      </c>
      <c r="X8">
        <f t="shared" si="16"/>
        <v>4.2724931756351805E-3</v>
      </c>
      <c r="Y8">
        <f t="shared" si="17"/>
        <v>9.4482378939300775E-3</v>
      </c>
      <c r="Z8">
        <f t="shared" si="18"/>
        <v>0.93110305832344242</v>
      </c>
      <c r="AB8">
        <f t="shared" si="19"/>
        <v>217.6799812524082</v>
      </c>
      <c r="AC8">
        <f t="shared" si="1"/>
        <v>246.02975751448841</v>
      </c>
      <c r="AE8">
        <f t="shared" si="2"/>
        <v>413.91127197140975</v>
      </c>
      <c r="AF8">
        <f t="shared" si="3"/>
        <v>-20.695563598570487</v>
      </c>
      <c r="AG8">
        <f t="shared" si="3"/>
        <v>-11.63878822904303</v>
      </c>
      <c r="AH8">
        <f t="shared" si="4"/>
        <v>-213.62465878175902</v>
      </c>
      <c r="AI8">
        <f t="shared" si="5"/>
        <v>167.95226136203718</v>
      </c>
      <c r="AJ8">
        <f t="shared" si="6"/>
        <v>-28.349776262080212</v>
      </c>
      <c r="AK8">
        <f t="shared" si="20"/>
        <v>52.275565952611679</v>
      </c>
      <c r="AL8">
        <f t="shared" si="7"/>
        <v>191.87805105256865</v>
      </c>
      <c r="AN8">
        <f t="shared" si="8"/>
        <v>274.54534727763399</v>
      </c>
      <c r="AO8">
        <f t="shared" si="8"/>
        <v>-13.727267363881698</v>
      </c>
      <c r="AP8">
        <f t="shared" si="8"/>
        <v>-7.7199520105221309</v>
      </c>
      <c r="AQ8">
        <f t="shared" si="8"/>
        <v>-141.6962042443609</v>
      </c>
      <c r="AR8">
        <f t="shared" si="8"/>
        <v>111.40192365886922</v>
      </c>
      <c r="AS8">
        <f t="shared" si="8"/>
        <v>-18.804269649495446</v>
      </c>
      <c r="AT8">
        <f t="shared" si="8"/>
        <v>34.674130376391332</v>
      </c>
      <c r="AU8">
        <f t="shared" si="8"/>
        <v>127.2717843857651</v>
      </c>
      <c r="AW8">
        <v>5</v>
      </c>
      <c r="AX8">
        <f>(R8*SUMPRODUCT(K9:$K$23, X9:$X$23)-$AZ$3*SUMPRODUCT(K8:$K$22, W9:$W$23))/Z8</f>
        <v>264.23472172617835</v>
      </c>
    </row>
    <row r="9" spans="1:52" x14ac:dyDescent="0.25">
      <c r="A9" t="s">
        <v>39</v>
      </c>
      <c r="C9" s="2">
        <f>'T.26.04.A'!C9</f>
        <v>0.05</v>
      </c>
      <c r="E9">
        <v>2009</v>
      </c>
      <c r="F9" s="5">
        <f>EconomicRates!C49</f>
        <v>3.5571999999999999E-2</v>
      </c>
      <c r="G9" s="5">
        <f>EconomicRates!D49</f>
        <v>7.0000000000000007E-2</v>
      </c>
      <c r="H9" s="5">
        <f t="shared" si="9"/>
        <v>8.5572000000000009E-2</v>
      </c>
      <c r="I9" s="5">
        <f t="shared" si="10"/>
        <v>1.085572</v>
      </c>
      <c r="J9">
        <f t="shared" si="11"/>
        <v>0.92117335377109955</v>
      </c>
      <c r="K9">
        <f t="shared" si="21"/>
        <v>0.61100983577818146</v>
      </c>
      <c r="L9" s="2">
        <v>6</v>
      </c>
      <c r="M9" s="6">
        <v>4.7470000000000004E-3</v>
      </c>
      <c r="O9">
        <f t="shared" si="22"/>
        <v>444.53862359415331</v>
      </c>
      <c r="P9">
        <f t="shared" si="23"/>
        <v>22.226931179707666</v>
      </c>
      <c r="Q9" s="4">
        <f t="shared" si="24"/>
        <v>12.5</v>
      </c>
      <c r="R9">
        <f t="shared" si="0"/>
        <v>50000</v>
      </c>
      <c r="S9">
        <f t="shared" si="12"/>
        <v>289.2668152674442</v>
      </c>
      <c r="U9">
        <f t="shared" si="13"/>
        <v>4.7470000000000004E-3</v>
      </c>
      <c r="V9">
        <f t="shared" si="14"/>
        <v>0.01</v>
      </c>
      <c r="W9">
        <f t="shared" si="15"/>
        <v>0.93110305832344242</v>
      </c>
      <c r="X9">
        <f t="shared" si="16"/>
        <v>4.4199462178613818E-3</v>
      </c>
      <c r="Y9">
        <f t="shared" si="17"/>
        <v>9.311030583234424E-3</v>
      </c>
      <c r="Z9">
        <f t="shared" si="18"/>
        <v>0.91737208152234662</v>
      </c>
      <c r="AB9">
        <f t="shared" si="19"/>
        <v>246.02975751448841</v>
      </c>
      <c r="AC9">
        <f t="shared" si="1"/>
        <v>265.36530043723542</v>
      </c>
      <c r="AE9">
        <f t="shared" si="2"/>
        <v>407.80732244364737</v>
      </c>
      <c r="AF9">
        <f t="shared" si="3"/>
        <v>-20.390366122182368</v>
      </c>
      <c r="AG9">
        <f t="shared" si="3"/>
        <v>-11.467151019029332</v>
      </c>
      <c r="AH9">
        <f t="shared" si="4"/>
        <v>-220.99731089306908</v>
      </c>
      <c r="AI9">
        <f t="shared" si="5"/>
        <v>154.95249440936658</v>
      </c>
      <c r="AJ9">
        <f t="shared" si="6"/>
        <v>-19.33554292274701</v>
      </c>
      <c r="AK9">
        <f t="shared" si="20"/>
        <v>54.205302196370205</v>
      </c>
      <c r="AL9">
        <f t="shared" si="7"/>
        <v>189.82225368298978</v>
      </c>
      <c r="AN9">
        <f t="shared" si="8"/>
        <v>249.17428511543287</v>
      </c>
      <c r="AO9">
        <f t="shared" si="8"/>
        <v>-12.458714255771643</v>
      </c>
      <c r="AP9">
        <f t="shared" si="8"/>
        <v>-7.0065420609807187</v>
      </c>
      <c r="AQ9">
        <f t="shared" si="8"/>
        <v>-135.03153063619385</v>
      </c>
      <c r="AR9">
        <f t="shared" si="8"/>
        <v>94.677498162486657</v>
      </c>
      <c r="AS9">
        <f t="shared" si="8"/>
        <v>-11.814206905909629</v>
      </c>
      <c r="AT9">
        <f t="shared" si="8"/>
        <v>33.119972793310858</v>
      </c>
      <c r="AU9">
        <f t="shared" si="8"/>
        <v>115.98326404988789</v>
      </c>
      <c r="AW9">
        <v>6</v>
      </c>
      <c r="AX9">
        <f>(R9*SUMPRODUCT(K10:$K$23, X10:$X$23)-$AZ$3*SUMPRODUCT(K9:$K$22, W10:$W$23))/Z9</f>
        <v>289.2668152674442</v>
      </c>
    </row>
    <row r="10" spans="1:52" x14ac:dyDescent="0.25">
      <c r="A10" t="s">
        <v>19</v>
      </c>
      <c r="C10" s="2">
        <f>'T.26.04.A'!C10</f>
        <v>0.01</v>
      </c>
      <c r="E10">
        <v>2010</v>
      </c>
      <c r="F10" s="5">
        <f>EconomicRates!C50</f>
        <v>3.5571999999999999E-2</v>
      </c>
      <c r="G10" s="5">
        <f>EconomicRates!D50</f>
        <v>7.0000000000000007E-2</v>
      </c>
      <c r="H10" s="5">
        <f t="shared" si="9"/>
        <v>8.5572000000000009E-2</v>
      </c>
      <c r="I10" s="5">
        <f t="shared" si="10"/>
        <v>1.085572</v>
      </c>
      <c r="J10">
        <f t="shared" si="11"/>
        <v>0.92117335377109955</v>
      </c>
      <c r="K10">
        <f t="shared" si="21"/>
        <v>0.5628459796109162</v>
      </c>
      <c r="L10" s="2">
        <v>7</v>
      </c>
      <c r="M10" s="6">
        <v>4.9870000000000001E-3</v>
      </c>
      <c r="O10">
        <f t="shared" si="22"/>
        <v>444.53862359415331</v>
      </c>
      <c r="P10">
        <f t="shared" si="23"/>
        <v>22.226931179707666</v>
      </c>
      <c r="Q10" s="4">
        <f t="shared" si="24"/>
        <v>12.5</v>
      </c>
      <c r="R10">
        <f t="shared" si="0"/>
        <v>50000</v>
      </c>
      <c r="S10">
        <f t="shared" si="12"/>
        <v>306.23149486489018</v>
      </c>
      <c r="U10">
        <f t="shared" si="13"/>
        <v>4.9870000000000001E-3</v>
      </c>
      <c r="V10">
        <f t="shared" si="14"/>
        <v>0.01</v>
      </c>
      <c r="W10">
        <f t="shared" si="15"/>
        <v>0.91737208152234662</v>
      </c>
      <c r="X10">
        <f t="shared" si="16"/>
        <v>4.5749345705519426E-3</v>
      </c>
      <c r="Y10">
        <f t="shared" si="17"/>
        <v>9.1737208152234666E-3</v>
      </c>
      <c r="Z10">
        <f t="shared" si="18"/>
        <v>0.90362342613657121</v>
      </c>
      <c r="AB10">
        <f t="shared" si="19"/>
        <v>265.36530043723542</v>
      </c>
      <c r="AC10">
        <f t="shared" si="1"/>
        <v>276.71795258073587</v>
      </c>
      <c r="AE10">
        <f t="shared" si="2"/>
        <v>401.6955141021844</v>
      </c>
      <c r="AF10">
        <f t="shared" si="3"/>
        <v>-20.084775705109223</v>
      </c>
      <c r="AG10">
        <f t="shared" si="3"/>
        <v>-11.29529282670714</v>
      </c>
      <c r="AH10">
        <f t="shared" si="4"/>
        <v>-228.74672852759713</v>
      </c>
      <c r="AI10">
        <f t="shared" si="5"/>
        <v>141.56871704277094</v>
      </c>
      <c r="AJ10">
        <f t="shared" si="6"/>
        <v>-11.35265214350045</v>
      </c>
      <c r="AK10">
        <f t="shared" si="20"/>
        <v>55.363033595129636</v>
      </c>
      <c r="AL10">
        <f t="shared" si="7"/>
        <v>185.57909849440011</v>
      </c>
      <c r="AN10">
        <f t="shared" si="8"/>
        <v>226.09270514015458</v>
      </c>
      <c r="AO10">
        <f t="shared" si="8"/>
        <v>-11.30463525700773</v>
      </c>
      <c r="AP10">
        <f t="shared" si="8"/>
        <v>-6.357510156040135</v>
      </c>
      <c r="AQ10">
        <f t="shared" si="8"/>
        <v>-128.74917650090771</v>
      </c>
      <c r="AR10">
        <f t="shared" si="8"/>
        <v>79.681383226199017</v>
      </c>
      <c r="AS10">
        <f t="shared" si="8"/>
        <v>-6.3897946168904785</v>
      </c>
      <c r="AT10">
        <f t="shared" si="8"/>
        <v>31.160860878082804</v>
      </c>
      <c r="AU10">
        <f t="shared" si="8"/>
        <v>104.45244948739133</v>
      </c>
      <c r="AW10">
        <v>7</v>
      </c>
      <c r="AX10">
        <f>(R10*SUMPRODUCT(K11:$K$23, X11:$X$23)-$AZ$3*SUMPRODUCT(K10:$K$22, W11:$W$23))/Z10</f>
        <v>306.23149486489018</v>
      </c>
    </row>
    <row r="11" spans="1:52" x14ac:dyDescent="0.25">
      <c r="A11" t="s">
        <v>33</v>
      </c>
      <c r="C11" s="7">
        <f>AU25</f>
        <v>1005.9864968316768</v>
      </c>
      <c r="E11">
        <v>2011</v>
      </c>
      <c r="F11" s="5">
        <f>EconomicRates!C51</f>
        <v>3.5571999999999999E-2</v>
      </c>
      <c r="G11" s="5">
        <f>EconomicRates!D51</f>
        <v>7.0000000000000007E-2</v>
      </c>
      <c r="H11" s="5">
        <f t="shared" si="9"/>
        <v>8.5572000000000009E-2</v>
      </c>
      <c r="I11" s="5">
        <f t="shared" si="10"/>
        <v>1.085572</v>
      </c>
      <c r="J11">
        <f t="shared" si="11"/>
        <v>0.92117335377109955</v>
      </c>
      <c r="K11">
        <f t="shared" si="21"/>
        <v>0.51847871869476758</v>
      </c>
      <c r="L11" s="2">
        <v>8</v>
      </c>
      <c r="M11" s="6">
        <v>5.2249999999999996E-3</v>
      </c>
      <c r="O11">
        <f t="shared" si="22"/>
        <v>444.53862359415331</v>
      </c>
      <c r="P11">
        <f t="shared" si="23"/>
        <v>22.226931179707666</v>
      </c>
      <c r="Q11" s="4">
        <f t="shared" si="24"/>
        <v>12.5</v>
      </c>
      <c r="R11">
        <f t="shared" si="0"/>
        <v>50000</v>
      </c>
      <c r="S11">
        <f t="shared" si="12"/>
        <v>316.2766029959526</v>
      </c>
      <c r="U11">
        <f t="shared" si="13"/>
        <v>5.2249999999999996E-3</v>
      </c>
      <c r="V11">
        <f t="shared" si="14"/>
        <v>0.01</v>
      </c>
      <c r="W11">
        <f t="shared" si="15"/>
        <v>0.90362342613657121</v>
      </c>
      <c r="X11">
        <f t="shared" si="16"/>
        <v>4.7214324015635838E-3</v>
      </c>
      <c r="Y11">
        <f t="shared" si="17"/>
        <v>9.0362342613657127E-3</v>
      </c>
      <c r="Z11">
        <f t="shared" si="18"/>
        <v>0.88986575947364199</v>
      </c>
      <c r="AB11">
        <f t="shared" si="19"/>
        <v>276.71795258073587</v>
      </c>
      <c r="AC11">
        <f t="shared" si="1"/>
        <v>281.44371952873689</v>
      </c>
      <c r="AE11">
        <f t="shared" si="2"/>
        <v>395.57969989997872</v>
      </c>
      <c r="AF11">
        <f t="shared" si="3"/>
        <v>-19.778984994998936</v>
      </c>
      <c r="AG11">
        <f t="shared" si="3"/>
        <v>-11.123321993420525</v>
      </c>
      <c r="AH11">
        <f t="shared" si="4"/>
        <v>-236.07162007817919</v>
      </c>
      <c r="AI11">
        <f t="shared" si="5"/>
        <v>128.60577283338006</v>
      </c>
      <c r="AJ11">
        <f t="shared" si="6"/>
        <v>-4.7257669480010236</v>
      </c>
      <c r="AK11">
        <f t="shared" si="20"/>
        <v>55.83732741408766</v>
      </c>
      <c r="AL11">
        <f t="shared" si="7"/>
        <v>179.7173332994667</v>
      </c>
      <c r="AN11">
        <f t="shared" si="8"/>
        <v>205.09965594580166</v>
      </c>
      <c r="AO11">
        <f t="shared" si="8"/>
        <v>-10.254982797290083</v>
      </c>
      <c r="AP11">
        <f t="shared" si="8"/>
        <v>-5.7672057347780017</v>
      </c>
      <c r="AQ11">
        <f t="shared" si="8"/>
        <v>-122.39811109833232</v>
      </c>
      <c r="AR11">
        <f t="shared" si="8"/>
        <v>66.679356315401236</v>
      </c>
      <c r="AS11">
        <f t="shared" si="8"/>
        <v>-2.4502095920496529</v>
      </c>
      <c r="AT11">
        <f t="shared" si="8"/>
        <v>28.95046597299639</v>
      </c>
      <c r="AU11">
        <f t="shared" si="8"/>
        <v>93.179612696347988</v>
      </c>
      <c r="AW11">
        <v>8</v>
      </c>
      <c r="AX11">
        <f>(R11*SUMPRODUCT(K12:$K$23, X12:$X$23)-$AZ$3*SUMPRODUCT(K11:$K$22, W12:$W$23))/Z11</f>
        <v>316.2766029959526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f>EconomicRates!C52</f>
        <v>3.5571999999999999E-2</v>
      </c>
      <c r="G12" s="5">
        <f>EconomicRates!D52</f>
        <v>7.0000000000000007E-2</v>
      </c>
      <c r="H12" s="5">
        <f t="shared" si="9"/>
        <v>8.5572000000000009E-2</v>
      </c>
      <c r="I12" s="5">
        <f t="shared" si="10"/>
        <v>1.085572</v>
      </c>
      <c r="J12">
        <f t="shared" si="11"/>
        <v>0.92117335377109955</v>
      </c>
      <c r="K12">
        <f t="shared" si="21"/>
        <v>0.47760878015900154</v>
      </c>
      <c r="L12" s="2">
        <v>9</v>
      </c>
      <c r="M12" s="6">
        <v>5.4879999999999998E-3</v>
      </c>
      <c r="O12">
        <f t="shared" si="22"/>
        <v>444.53862359415331</v>
      </c>
      <c r="P12">
        <f t="shared" si="23"/>
        <v>22.226931179707666</v>
      </c>
      <c r="Q12" s="4">
        <f t="shared" si="24"/>
        <v>12.5</v>
      </c>
      <c r="R12">
        <f t="shared" si="0"/>
        <v>50000</v>
      </c>
      <c r="S12">
        <f t="shared" si="12"/>
        <v>319.76613493906757</v>
      </c>
      <c r="U12">
        <f t="shared" si="13"/>
        <v>5.4879999999999998E-3</v>
      </c>
      <c r="V12">
        <f t="shared" si="14"/>
        <v>0.01</v>
      </c>
      <c r="W12">
        <f t="shared" si="15"/>
        <v>0.88986575947364199</v>
      </c>
      <c r="X12">
        <f t="shared" si="16"/>
        <v>4.8835832879913473E-3</v>
      </c>
      <c r="Y12">
        <f t="shared" si="17"/>
        <v>8.8986575947364206E-3</v>
      </c>
      <c r="Z12">
        <f t="shared" si="18"/>
        <v>0.87608351859091427</v>
      </c>
      <c r="AB12">
        <f t="shared" si="19"/>
        <v>281.44371952873689</v>
      </c>
      <c r="AC12">
        <f t="shared" si="1"/>
        <v>280.1418406236354</v>
      </c>
      <c r="AE12">
        <f t="shared" si="2"/>
        <v>389.45296150792785</v>
      </c>
      <c r="AF12">
        <f t="shared" si="3"/>
        <v>-19.472648075396393</v>
      </c>
      <c r="AG12">
        <f t="shared" si="3"/>
        <v>-10.951043982386429</v>
      </c>
      <c r="AH12">
        <f t="shared" si="4"/>
        <v>-244.17916439956736</v>
      </c>
      <c r="AI12">
        <f t="shared" si="5"/>
        <v>114.85010505057772</v>
      </c>
      <c r="AJ12">
        <f t="shared" si="6"/>
        <v>1.3018789051014892</v>
      </c>
      <c r="AK12">
        <f t="shared" si="20"/>
        <v>55.743657348561662</v>
      </c>
      <c r="AL12">
        <f t="shared" si="7"/>
        <v>171.89564130424088</v>
      </c>
      <c r="AN12">
        <f t="shared" si="8"/>
        <v>186.00615387511201</v>
      </c>
      <c r="AO12">
        <f t="shared" si="8"/>
        <v>-9.3003076937556006</v>
      </c>
      <c r="AP12">
        <f t="shared" si="8"/>
        <v>-5.2303147578951563</v>
      </c>
      <c r="AQ12">
        <f t="shared" si="8"/>
        <v>-116.62211284912166</v>
      </c>
      <c r="AR12">
        <f t="shared" si="8"/>
        <v>54.853418574339607</v>
      </c>
      <c r="AS12">
        <f t="shared" si="8"/>
        <v>0.62178879578025881</v>
      </c>
      <c r="AT12">
        <f t="shared" si="8"/>
        <v>26.623660187847896</v>
      </c>
      <c r="AU12">
        <f t="shared" si="8"/>
        <v>82.098867557967765</v>
      </c>
      <c r="AW12">
        <v>9</v>
      </c>
      <c r="AX12">
        <f>(R12*SUMPRODUCT(K13:$K$23, X13:$X$23)-$AZ$3*SUMPRODUCT(K12:$K$22, W13:$W$23))/Z12</f>
        <v>319.76613493906757</v>
      </c>
    </row>
    <row r="13" spans="1:52" x14ac:dyDescent="0.25">
      <c r="E13">
        <v>2013</v>
      </c>
      <c r="F13" s="5">
        <f>EconomicRates!C53</f>
        <v>3.5571999999999999E-2</v>
      </c>
      <c r="G13" s="5">
        <f>EconomicRates!D53</f>
        <v>7.0000000000000007E-2</v>
      </c>
      <c r="H13" s="5">
        <f t="shared" si="9"/>
        <v>8.5572000000000009E-2</v>
      </c>
      <c r="I13" s="5">
        <f t="shared" si="10"/>
        <v>1.085572</v>
      </c>
      <c r="J13">
        <f t="shared" si="11"/>
        <v>0.92117335377109955</v>
      </c>
      <c r="K13">
        <f t="shared" si="21"/>
        <v>0.43996048180959124</v>
      </c>
      <c r="L13" s="2">
        <v>10</v>
      </c>
      <c r="M13" s="6">
        <v>5.7670000000000004E-3</v>
      </c>
      <c r="O13">
        <f t="shared" si="22"/>
        <v>444.53862359415331</v>
      </c>
      <c r="P13">
        <f t="shared" si="23"/>
        <v>22.226931179707666</v>
      </c>
      <c r="Q13" s="4">
        <f t="shared" si="24"/>
        <v>12.5</v>
      </c>
      <c r="R13">
        <f t="shared" si="0"/>
        <v>50000</v>
      </c>
      <c r="S13">
        <f t="shared" si="12"/>
        <v>317.28361487151346</v>
      </c>
      <c r="U13">
        <f t="shared" si="13"/>
        <v>5.7670000000000004E-3</v>
      </c>
      <c r="V13">
        <f t="shared" si="14"/>
        <v>0.01</v>
      </c>
      <c r="W13">
        <f t="shared" si="15"/>
        <v>0.87608351859091427</v>
      </c>
      <c r="X13">
        <f t="shared" si="16"/>
        <v>5.0523736517138033E-3</v>
      </c>
      <c r="Y13">
        <f t="shared" si="17"/>
        <v>8.7608351859091421E-3</v>
      </c>
      <c r="Z13">
        <f t="shared" si="18"/>
        <v>0.86227030975329133</v>
      </c>
      <c r="AB13">
        <f t="shared" si="19"/>
        <v>280.1418406236354</v>
      </c>
      <c r="AC13">
        <f t="shared" si="1"/>
        <v>273.58424087490391</v>
      </c>
      <c r="AE13">
        <f t="shared" si="2"/>
        <v>383.31245666383234</v>
      </c>
      <c r="AF13">
        <f t="shared" si="3"/>
        <v>-19.16562283319162</v>
      </c>
      <c r="AG13">
        <f t="shared" si="3"/>
        <v>-10.778378871916141</v>
      </c>
      <c r="AH13">
        <f t="shared" si="4"/>
        <v>-252.61868258569018</v>
      </c>
      <c r="AI13">
        <f t="shared" si="5"/>
        <v>100.74977237303443</v>
      </c>
      <c r="AJ13">
        <f t="shared" si="6"/>
        <v>6.5575997487314908</v>
      </c>
      <c r="AK13">
        <f t="shared" si="20"/>
        <v>55.13307045040132</v>
      </c>
      <c r="AL13">
        <f t="shared" si="7"/>
        <v>162.44044257216723</v>
      </c>
      <c r="AN13">
        <f t="shared" si="8"/>
        <v>168.64233311743774</v>
      </c>
      <c r="AO13">
        <f t="shared" si="8"/>
        <v>-8.432116655871889</v>
      </c>
      <c r="AP13">
        <f t="shared" si="8"/>
        <v>-4.7420607616145443</v>
      </c>
      <c r="AQ13">
        <f t="shared" si="8"/>
        <v>-111.14223730450445</v>
      </c>
      <c r="AR13">
        <f t="shared" si="8"/>
        <v>44.325918395446877</v>
      </c>
      <c r="AS13">
        <f t="shared" si="8"/>
        <v>2.885084744966361</v>
      </c>
      <c r="AT13">
        <f t="shared" si="8"/>
        <v>24.256372239000701</v>
      </c>
      <c r="AU13">
        <f t="shared" si="8"/>
        <v>71.467375379413937</v>
      </c>
      <c r="AW13">
        <v>10</v>
      </c>
      <c r="AX13">
        <f>(R13*SUMPRODUCT(K14:$K$23, X14:$X$23)-$AZ$3*SUMPRODUCT(K13:$K$22, W14:$W$23))/Z13</f>
        <v>317.28361487151346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9"/>
        <v>8.5572000000000009E-2</v>
      </c>
      <c r="I14" s="5">
        <f t="shared" si="10"/>
        <v>1.085572</v>
      </c>
      <c r="J14">
        <f t="shared" si="11"/>
        <v>0.92117335377109955</v>
      </c>
      <c r="K14">
        <f t="shared" si="21"/>
        <v>0.40527987255529002</v>
      </c>
      <c r="L14" s="2">
        <v>11</v>
      </c>
      <c r="M14" s="6">
        <v>6.0780000000000001E-3</v>
      </c>
      <c r="O14">
        <f t="shared" si="22"/>
        <v>444.53862359415331</v>
      </c>
      <c r="P14">
        <f t="shared" si="23"/>
        <v>22.226931179707666</v>
      </c>
      <c r="Q14" s="4">
        <f t="shared" si="24"/>
        <v>12.5</v>
      </c>
      <c r="R14">
        <f t="shared" si="0"/>
        <v>50000</v>
      </c>
      <c r="S14">
        <f t="shared" si="12"/>
        <v>309.05540255165056</v>
      </c>
      <c r="U14">
        <f t="shared" si="13"/>
        <v>6.0780000000000001E-3</v>
      </c>
      <c r="V14">
        <f t="shared" si="14"/>
        <v>0.01</v>
      </c>
      <c r="W14">
        <f t="shared" si="15"/>
        <v>0.86227030975329133</v>
      </c>
      <c r="X14">
        <f t="shared" si="16"/>
        <v>5.2408789426805049E-3</v>
      </c>
      <c r="Y14">
        <f t="shared" si="17"/>
        <v>8.622703097532913E-3</v>
      </c>
      <c r="Z14">
        <f t="shared" si="18"/>
        <v>0.8484067277130779</v>
      </c>
      <c r="AB14">
        <f t="shared" si="19"/>
        <v>273.58424087490391</v>
      </c>
      <c r="AC14">
        <f t="shared" si="1"/>
        <v>262.20468276089389</v>
      </c>
      <c r="AE14">
        <f t="shared" si="2"/>
        <v>377.14955898559123</v>
      </c>
      <c r="AF14">
        <f t="shared" si="3"/>
        <v>-18.857477949279563</v>
      </c>
      <c r="AG14">
        <f t="shared" si="3"/>
        <v>-10.605084096413474</v>
      </c>
      <c r="AH14">
        <f t="shared" si="4"/>
        <v>-262.04394713402525</v>
      </c>
      <c r="AI14">
        <f t="shared" si="5"/>
        <v>85.643049805872977</v>
      </c>
      <c r="AJ14">
        <f t="shared" si="6"/>
        <v>11.379558114010024</v>
      </c>
      <c r="AK14">
        <f t="shared" si="20"/>
        <v>54.070920618586541</v>
      </c>
      <c r="AL14">
        <f t="shared" si="7"/>
        <v>151.09352853846954</v>
      </c>
      <c r="AN14">
        <f t="shared" si="8"/>
        <v>152.85112519996426</v>
      </c>
      <c r="AO14">
        <f t="shared" si="8"/>
        <v>-7.6425562599982131</v>
      </c>
      <c r="AP14">
        <f t="shared" si="8"/>
        <v>-4.2980271310325859</v>
      </c>
      <c r="AQ14">
        <f t="shared" si="8"/>
        <v>-106.20113749836291</v>
      </c>
      <c r="AR14">
        <f t="shared" si="8"/>
        <v>34.709404310570555</v>
      </c>
      <c r="AS14">
        <f t="shared" si="8"/>
        <v>4.6119058621814988</v>
      </c>
      <c r="AT14">
        <f t="shared" si="8"/>
        <v>21.913855817247956</v>
      </c>
      <c r="AU14">
        <f t="shared" si="8"/>
        <v>61.235165990000013</v>
      </c>
      <c r="AW14">
        <v>11</v>
      </c>
      <c r="AX14">
        <f>(R14*SUMPRODUCT(K15:$K$23, X15:$X$23)-$AZ$3*SUMPRODUCT(K14:$K$22, W15:$W$23))/Z14</f>
        <v>309.05540255165056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9"/>
        <v>8.5572000000000009E-2</v>
      </c>
      <c r="I15" s="5">
        <f t="shared" si="10"/>
        <v>1.085572</v>
      </c>
      <c r="J15">
        <f t="shared" si="11"/>
        <v>0.92117335377109955</v>
      </c>
      <c r="K15">
        <f t="shared" si="21"/>
        <v>0.37333301941768032</v>
      </c>
      <c r="L15" s="2">
        <v>12</v>
      </c>
      <c r="M15" s="6">
        <v>6.4359999999999999E-3</v>
      </c>
      <c r="O15">
        <f t="shared" si="22"/>
        <v>444.53862359415331</v>
      </c>
      <c r="P15">
        <f t="shared" si="23"/>
        <v>22.226931179707666</v>
      </c>
      <c r="Q15" s="4">
        <f t="shared" si="24"/>
        <v>12.5</v>
      </c>
      <c r="R15">
        <f t="shared" si="0"/>
        <v>50000</v>
      </c>
      <c r="S15">
        <f t="shared" si="12"/>
        <v>295.06552480387819</v>
      </c>
      <c r="U15">
        <f t="shared" si="13"/>
        <v>6.4359999999999999E-3</v>
      </c>
      <c r="V15">
        <f t="shared" si="14"/>
        <v>0.01</v>
      </c>
      <c r="W15">
        <f t="shared" si="15"/>
        <v>0.8484067277130779</v>
      </c>
      <c r="X15">
        <f t="shared" si="16"/>
        <v>5.460345699561369E-3</v>
      </c>
      <c r="Y15">
        <f t="shared" si="17"/>
        <v>8.4840672771307798E-3</v>
      </c>
      <c r="Z15">
        <f t="shared" si="18"/>
        <v>0.83446231473638577</v>
      </c>
      <c r="AB15">
        <f t="shared" si="19"/>
        <v>262.20468276089389</v>
      </c>
      <c r="AC15">
        <f t="shared" si="1"/>
        <v>246.22106082675063</v>
      </c>
      <c r="AE15">
        <f t="shared" si="2"/>
        <v>370.9507288341041</v>
      </c>
      <c r="AF15">
        <f t="shared" si="3"/>
        <v>-18.547536441705205</v>
      </c>
      <c r="AG15">
        <f t="shared" si="3"/>
        <v>-10.430778934204822</v>
      </c>
      <c r="AH15">
        <f t="shared" si="4"/>
        <v>-273.01728497806846</v>
      </c>
      <c r="AI15">
        <f t="shared" si="5"/>
        <v>68.955128480125609</v>
      </c>
      <c r="AJ15">
        <f t="shared" si="6"/>
        <v>15.983621934143258</v>
      </c>
      <c r="AK15">
        <f t="shared" si="20"/>
        <v>52.593225092617573</v>
      </c>
      <c r="AL15">
        <f t="shared" si="7"/>
        <v>137.53197550688645</v>
      </c>
      <c r="AN15">
        <f t="shared" si="8"/>
        <v>138.48815565082526</v>
      </c>
      <c r="AO15">
        <f t="shared" si="8"/>
        <v>-6.9244077825412624</v>
      </c>
      <c r="AP15">
        <f t="shared" si="8"/>
        <v>-3.8941541943850195</v>
      </c>
      <c r="AQ15">
        <f t="shared" si="8"/>
        <v>-101.92636735407959</v>
      </c>
      <c r="AR15">
        <f t="shared" si="8"/>
        <v>25.743226319819374</v>
      </c>
      <c r="AS15">
        <f t="shared" si="8"/>
        <v>5.9672138379043664</v>
      </c>
      <c r="AT15">
        <f t="shared" si="8"/>
        <v>19.634787524740627</v>
      </c>
      <c r="AU15">
        <f t="shared" si="8"/>
        <v>51.345227682464376</v>
      </c>
      <c r="AW15">
        <v>12</v>
      </c>
      <c r="AX15">
        <f>(R15*SUMPRODUCT(K16:$K$23, X16:$X$23)-$AZ$3*SUMPRODUCT(K15:$K$22, W16:$W$23))/Z15</f>
        <v>295.06552480387819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9"/>
        <v>8.5572000000000009E-2</v>
      </c>
      <c r="I16" s="5">
        <f t="shared" si="10"/>
        <v>1.085572</v>
      </c>
      <c r="J16">
        <f t="shared" si="11"/>
        <v>0.92117335377109955</v>
      </c>
      <c r="K16">
        <f t="shared" si="21"/>
        <v>0.34390442957047562</v>
      </c>
      <c r="L16" s="2">
        <v>13</v>
      </c>
      <c r="M16" s="6">
        <v>6.8199999999999997E-3</v>
      </c>
      <c r="O16">
        <f t="shared" si="22"/>
        <v>444.53862359415331</v>
      </c>
      <c r="P16">
        <f t="shared" si="23"/>
        <v>22.226931179707666</v>
      </c>
      <c r="Q16" s="4">
        <f t="shared" si="24"/>
        <v>12.5</v>
      </c>
      <c r="R16">
        <f t="shared" si="0"/>
        <v>50000</v>
      </c>
      <c r="S16">
        <f t="shared" si="12"/>
        <v>275.74609484907785</v>
      </c>
      <c r="U16">
        <f t="shared" si="13"/>
        <v>6.8199999999999997E-3</v>
      </c>
      <c r="V16">
        <f t="shared" si="14"/>
        <v>0.01</v>
      </c>
      <c r="W16">
        <f t="shared" si="15"/>
        <v>0.83446231473638577</v>
      </c>
      <c r="X16">
        <f t="shared" si="16"/>
        <v>5.6910329865021503E-3</v>
      </c>
      <c r="Y16">
        <f t="shared" si="17"/>
        <v>8.3446231473638579E-3</v>
      </c>
      <c r="Z16">
        <f t="shared" si="18"/>
        <v>0.82042665860251973</v>
      </c>
      <c r="AB16">
        <f t="shared" si="19"/>
        <v>246.22106082675063</v>
      </c>
      <c r="AC16">
        <f t="shared" si="1"/>
        <v>226.22944721972243</v>
      </c>
      <c r="AE16">
        <f t="shared" si="2"/>
        <v>364.71133757511444</v>
      </c>
      <c r="AF16">
        <f t="shared" si="3"/>
        <v>-18.235566878755723</v>
      </c>
      <c r="AG16">
        <f t="shared" si="3"/>
        <v>-10.255333232531497</v>
      </c>
      <c r="AH16">
        <f t="shared" si="4"/>
        <v>-284.55164932510752</v>
      </c>
      <c r="AI16">
        <f t="shared" si="5"/>
        <v>51.668788138719719</v>
      </c>
      <c r="AJ16">
        <f t="shared" si="6"/>
        <v>19.991613607028199</v>
      </c>
      <c r="AK16">
        <f t="shared" si="20"/>
        <v>50.718253267095513</v>
      </c>
      <c r="AL16">
        <f t="shared" si="7"/>
        <v>122.37865501284344</v>
      </c>
      <c r="AN16">
        <f t="shared" si="8"/>
        <v>125.4258445066549</v>
      </c>
      <c r="AO16">
        <f t="shared" si="8"/>
        <v>-6.2712922253327452</v>
      </c>
      <c r="AP16">
        <f t="shared" si="8"/>
        <v>-3.5268545253888863</v>
      </c>
      <c r="AQ16">
        <f t="shared" si="8"/>
        <v>-97.858572644489115</v>
      </c>
      <c r="AR16">
        <f t="shared" si="8"/>
        <v>17.769125111444161</v>
      </c>
      <c r="AS16">
        <f t="shared" si="8"/>
        <v>6.8752044737183917</v>
      </c>
      <c r="AT16">
        <f t="shared" si="8"/>
        <v>17.442231958631393</v>
      </c>
      <c r="AU16">
        <f t="shared" si="8"/>
        <v>42.086561543793948</v>
      </c>
      <c r="AW16">
        <v>13</v>
      </c>
      <c r="AX16">
        <f>(R16*SUMPRODUCT(K17:$K$23, X17:$X$23)-$AZ$3*SUMPRODUCT(K16:$K$22, W17:$W$23))/Z16</f>
        <v>275.74609484907785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9"/>
        <v>8.5572000000000009E-2</v>
      </c>
      <c r="I17" s="5">
        <f t="shared" si="10"/>
        <v>1.085572</v>
      </c>
      <c r="J17">
        <f t="shared" si="11"/>
        <v>0.92117335377109955</v>
      </c>
      <c r="K17">
        <f t="shared" si="21"/>
        <v>0.31679559676417191</v>
      </c>
      <c r="L17" s="2">
        <v>14</v>
      </c>
      <c r="M17" s="6">
        <v>7.2269999999999999E-3</v>
      </c>
      <c r="O17">
        <f t="shared" si="22"/>
        <v>444.53862359415331</v>
      </c>
      <c r="P17">
        <f t="shared" si="23"/>
        <v>22.226931179707666</v>
      </c>
      <c r="Q17" s="4">
        <f t="shared" si="24"/>
        <v>12.5</v>
      </c>
      <c r="R17">
        <f t="shared" si="0"/>
        <v>50000</v>
      </c>
      <c r="S17">
        <f t="shared" si="12"/>
        <v>251.56400606012829</v>
      </c>
      <c r="U17">
        <f t="shared" si="13"/>
        <v>7.2269999999999999E-3</v>
      </c>
      <c r="V17">
        <f t="shared" si="14"/>
        <v>0.01</v>
      </c>
      <c r="W17">
        <f t="shared" si="15"/>
        <v>0.82042665860251973</v>
      </c>
      <c r="X17">
        <f t="shared" si="16"/>
        <v>5.9292234617204101E-3</v>
      </c>
      <c r="Y17">
        <f t="shared" si="17"/>
        <v>8.2042665860251971E-3</v>
      </c>
      <c r="Z17">
        <f t="shared" si="18"/>
        <v>0.80629316855477406</v>
      </c>
      <c r="AB17">
        <f t="shared" si="19"/>
        <v>226.22944721972243</v>
      </c>
      <c r="AC17">
        <f t="shared" si="1"/>
        <v>202.83433954055323</v>
      </c>
      <c r="AE17">
        <f t="shared" si="2"/>
        <v>358.42845536270789</v>
      </c>
      <c r="AF17">
        <f t="shared" si="3"/>
        <v>-17.921422768135397</v>
      </c>
      <c r="AG17">
        <f t="shared" si="3"/>
        <v>-10.078664606934677</v>
      </c>
      <c r="AH17">
        <f t="shared" si="4"/>
        <v>-296.46117308602049</v>
      </c>
      <c r="AI17">
        <f t="shared" si="5"/>
        <v>33.96719490161729</v>
      </c>
      <c r="AJ17">
        <f t="shared" si="6"/>
        <v>23.3951076791692</v>
      </c>
      <c r="AK17">
        <f t="shared" si="20"/>
        <v>48.496774050668854</v>
      </c>
      <c r="AL17">
        <f t="shared" si="7"/>
        <v>105.85907663145534</v>
      </c>
      <c r="AN17">
        <f t="shared" si="8"/>
        <v>113.5485564138894</v>
      </c>
      <c r="AO17">
        <f t="shared" si="8"/>
        <v>-5.6774278206944704</v>
      </c>
      <c r="AP17">
        <f t="shared" si="8"/>
        <v>-3.1928765687398091</v>
      </c>
      <c r="AQ17">
        <f t="shared" si="8"/>
        <v>-93.917594245192319</v>
      </c>
      <c r="AR17">
        <f t="shared" si="8"/>
        <v>10.760657779262786</v>
      </c>
      <c r="AS17">
        <f t="shared" si="8"/>
        <v>7.4114670985844677</v>
      </c>
      <c r="AT17">
        <f t="shared" si="8"/>
        <v>15.363564476518846</v>
      </c>
      <c r="AU17">
        <f t="shared" si="8"/>
        <v>33.535689354366099</v>
      </c>
      <c r="AW17">
        <v>14</v>
      </c>
      <c r="AX17">
        <f>(R17*SUMPRODUCT(K18:$K$23, X18:$X$23)-$AZ$3*SUMPRODUCT(K17:$K$22, W18:$W$23))/Z17</f>
        <v>251.56400606012829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9"/>
        <v>8.5572000000000009E-2</v>
      </c>
      <c r="I18" s="5">
        <f t="shared" si="10"/>
        <v>1.085572</v>
      </c>
      <c r="J18">
        <f t="shared" si="11"/>
        <v>0.92117335377109955</v>
      </c>
      <c r="K18">
        <f t="shared" si="21"/>
        <v>0.29182366233116913</v>
      </c>
      <c r="L18" s="2">
        <v>15</v>
      </c>
      <c r="M18" s="6">
        <v>7.6860000000000001E-3</v>
      </c>
      <c r="O18">
        <f t="shared" si="22"/>
        <v>444.53862359415331</v>
      </c>
      <c r="P18">
        <f t="shared" si="23"/>
        <v>22.226931179707666</v>
      </c>
      <c r="Q18" s="4">
        <f t="shared" si="24"/>
        <v>12.5</v>
      </c>
      <c r="R18">
        <f t="shared" si="0"/>
        <v>50000</v>
      </c>
      <c r="S18">
        <f t="shared" si="12"/>
        <v>222.53441826313681</v>
      </c>
      <c r="U18">
        <f t="shared" si="13"/>
        <v>7.6860000000000001E-3</v>
      </c>
      <c r="V18">
        <f t="shared" si="14"/>
        <v>0.01</v>
      </c>
      <c r="W18">
        <f t="shared" si="15"/>
        <v>0.80629316855477406</v>
      </c>
      <c r="X18">
        <f t="shared" si="16"/>
        <v>6.197169293511994E-3</v>
      </c>
      <c r="Y18">
        <f t="shared" si="17"/>
        <v>8.0629316855477407E-3</v>
      </c>
      <c r="Z18">
        <f t="shared" si="18"/>
        <v>0.79203306757571434</v>
      </c>
      <c r="AB18">
        <f t="shared" si="19"/>
        <v>202.83433954055323</v>
      </c>
      <c r="AC18">
        <f t="shared" si="1"/>
        <v>176.25461793812931</v>
      </c>
      <c r="AE18">
        <f t="shared" si="2"/>
        <v>352.08928970116307</v>
      </c>
      <c r="AF18">
        <f t="shared" si="3"/>
        <v>-17.604464485058156</v>
      </c>
      <c r="AG18">
        <f t="shared" si="3"/>
        <v>-9.90041334469643</v>
      </c>
      <c r="AH18">
        <f t="shared" si="4"/>
        <v>-309.85846467559969</v>
      </c>
      <c r="AI18">
        <f t="shared" si="5"/>
        <v>14.725947195808828</v>
      </c>
      <c r="AJ18">
        <f t="shared" si="6"/>
        <v>26.579721602423916</v>
      </c>
      <c r="AK18">
        <f t="shared" si="20"/>
        <v>45.979475566556751</v>
      </c>
      <c r="AL18">
        <f t="shared" si="7"/>
        <v>87.285144364789488</v>
      </c>
      <c r="AN18">
        <f t="shared" si="8"/>
        <v>102.7479859881734</v>
      </c>
      <c r="AO18">
        <f t="shared" si="8"/>
        <v>-5.1373992994086706</v>
      </c>
      <c r="AP18">
        <f t="shared" si="8"/>
        <v>-2.8891748808416917</v>
      </c>
      <c r="AQ18">
        <f t="shared" si="8"/>
        <v>-90.424031965946696</v>
      </c>
      <c r="AR18">
        <f t="shared" si="8"/>
        <v>4.2973798419763423</v>
      </c>
      <c r="AS18">
        <f t="shared" si="8"/>
        <v>7.7565917017622388</v>
      </c>
      <c r="AT18">
        <f t="shared" si="8"/>
        <v>13.417898951899099</v>
      </c>
      <c r="AU18">
        <f t="shared" si="8"/>
        <v>25.471870495637678</v>
      </c>
      <c r="AW18">
        <v>15</v>
      </c>
      <c r="AX18">
        <f>(R18*SUMPRODUCT(K19:$K$23, X19:$X$23)-$AZ$3*SUMPRODUCT(K18:$K$22, W19:$W$23))/Z18</f>
        <v>222.53441826313681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9"/>
        <v>8.5572000000000009E-2</v>
      </c>
      <c r="I19" s="5">
        <f t="shared" si="10"/>
        <v>1.085572</v>
      </c>
      <c r="J19">
        <f t="shared" si="11"/>
        <v>0.92117335377109955</v>
      </c>
      <c r="K19">
        <f t="shared" si="21"/>
        <v>0.26882018173936795</v>
      </c>
      <c r="L19" s="2">
        <v>16</v>
      </c>
      <c r="M19" s="6">
        <v>8.2030000000000002E-3</v>
      </c>
      <c r="O19">
        <f t="shared" si="22"/>
        <v>444.53862359415331</v>
      </c>
      <c r="P19">
        <f t="shared" si="23"/>
        <v>22.226931179707666</v>
      </c>
      <c r="Q19" s="4">
        <f t="shared" si="24"/>
        <v>12.5</v>
      </c>
      <c r="R19">
        <f t="shared" si="0"/>
        <v>50000</v>
      </c>
      <c r="S19">
        <f t="shared" si="12"/>
        <v>188.65267623775543</v>
      </c>
      <c r="U19">
        <f t="shared" si="13"/>
        <v>8.2030000000000002E-3</v>
      </c>
      <c r="V19">
        <f t="shared" si="14"/>
        <v>0.01</v>
      </c>
      <c r="W19">
        <f t="shared" si="15"/>
        <v>0.79203306757571434</v>
      </c>
      <c r="X19">
        <f t="shared" si="16"/>
        <v>6.4970472533235849E-3</v>
      </c>
      <c r="Y19">
        <f t="shared" si="17"/>
        <v>7.9203306757571444E-3</v>
      </c>
      <c r="Z19">
        <f t="shared" si="18"/>
        <v>0.77761568964663363</v>
      </c>
      <c r="AB19">
        <f t="shared" si="19"/>
        <v>176.25461793812931</v>
      </c>
      <c r="AC19">
        <f t="shared" si="1"/>
        <v>146.69928093630529</v>
      </c>
      <c r="AE19">
        <f t="shared" si="2"/>
        <v>345.68020836073282</v>
      </c>
      <c r="AF19">
        <f t="shared" si="3"/>
        <v>-17.28401041803664</v>
      </c>
      <c r="AG19">
        <f t="shared" si="3"/>
        <v>-9.720196120582921</v>
      </c>
      <c r="AH19">
        <f t="shared" si="4"/>
        <v>-324.85236266617926</v>
      </c>
      <c r="AI19">
        <f t="shared" si="5"/>
        <v>-6.1763608440659823</v>
      </c>
      <c r="AJ19">
        <f t="shared" si="6"/>
        <v>29.555337001824029</v>
      </c>
      <c r="AK19">
        <f t="shared" si="20"/>
        <v>43.183979616554005</v>
      </c>
      <c r="AL19">
        <f t="shared" si="7"/>
        <v>66.562955774312059</v>
      </c>
      <c r="AN19">
        <f t="shared" si="8"/>
        <v>92.925816435234779</v>
      </c>
      <c r="AO19">
        <f t="shared" si="8"/>
        <v>-4.6462908217617382</v>
      </c>
      <c r="AP19">
        <f t="shared" si="8"/>
        <v>-2.6129848876774</v>
      </c>
      <c r="AQ19">
        <f t="shared" si="8"/>
        <v>-87.326871170385374</v>
      </c>
      <c r="AR19">
        <f t="shared" si="8"/>
        <v>-1.6603304445897333</v>
      </c>
      <c r="AS19">
        <f t="shared" si="8"/>
        <v>7.9450710641986015</v>
      </c>
      <c r="AT19">
        <f t="shared" si="8"/>
        <v>11.608725248751208</v>
      </c>
      <c r="AU19">
        <f t="shared" si="8"/>
        <v>17.893465868360078</v>
      </c>
      <c r="AW19">
        <v>16</v>
      </c>
      <c r="AX19">
        <f>(R19*SUMPRODUCT(K20:$K$23, X20:$X$23)-$AZ$3*SUMPRODUCT(K19:$K$22, W20:$W$23))/Z19</f>
        <v>188.65267623775543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9"/>
        <v>8.5572000000000009E-2</v>
      </c>
      <c r="I20" s="5">
        <f t="shared" si="10"/>
        <v>1.085572</v>
      </c>
      <c r="J20">
        <f t="shared" si="11"/>
        <v>0.92117335377109955</v>
      </c>
      <c r="K20">
        <f t="shared" si="21"/>
        <v>0.24762998837421007</v>
      </c>
      <c r="L20" s="2">
        <v>17</v>
      </c>
      <c r="M20" s="6">
        <v>8.7950000000000007E-3</v>
      </c>
      <c r="O20">
        <f t="shared" si="22"/>
        <v>444.53862359415331</v>
      </c>
      <c r="P20">
        <f t="shared" si="23"/>
        <v>22.226931179707666</v>
      </c>
      <c r="Q20" s="4">
        <f t="shared" si="24"/>
        <v>12.5</v>
      </c>
      <c r="R20">
        <f t="shared" si="0"/>
        <v>50000</v>
      </c>
      <c r="S20">
        <f t="shared" si="12"/>
        <v>149.76332184118635</v>
      </c>
      <c r="U20">
        <f t="shared" si="13"/>
        <v>8.7950000000000007E-3</v>
      </c>
      <c r="V20">
        <f t="shared" si="14"/>
        <v>0.01</v>
      </c>
      <c r="W20">
        <f t="shared" si="15"/>
        <v>0.77761568964663363</v>
      </c>
      <c r="X20">
        <f t="shared" si="16"/>
        <v>6.8391299904421434E-3</v>
      </c>
      <c r="Y20">
        <f t="shared" si="17"/>
        <v>7.7761568964663363E-3</v>
      </c>
      <c r="Z20">
        <f t="shared" si="18"/>
        <v>0.76300040275972514</v>
      </c>
      <c r="AB20">
        <f t="shared" si="19"/>
        <v>146.69928093630529</v>
      </c>
      <c r="AC20">
        <f t="shared" si="1"/>
        <v>114.26947488345952</v>
      </c>
      <c r="AE20">
        <f t="shared" si="2"/>
        <v>339.18314884459284</v>
      </c>
      <c r="AF20">
        <f t="shared" si="3"/>
        <v>-16.959157442229642</v>
      </c>
      <c r="AG20">
        <f t="shared" si="3"/>
        <v>-9.5375050344965651</v>
      </c>
      <c r="AH20">
        <f t="shared" si="4"/>
        <v>-341.95649952210715</v>
      </c>
      <c r="AI20">
        <f t="shared" si="5"/>
        <v>-29.27001315424053</v>
      </c>
      <c r="AJ20">
        <f t="shared" si="6"/>
        <v>32.429806052845763</v>
      </c>
      <c r="AK20">
        <f t="shared" si="20"/>
        <v>40.126702260564542</v>
      </c>
      <c r="AL20">
        <f t="shared" si="7"/>
        <v>43.286495159169775</v>
      </c>
      <c r="AN20">
        <f t="shared" si="8"/>
        <v>83.991919205114485</v>
      </c>
      <c r="AO20">
        <f t="shared" si="8"/>
        <v>-4.1995959602557242</v>
      </c>
      <c r="AP20">
        <f t="shared" si="8"/>
        <v>-2.3617722608113545</v>
      </c>
      <c r="AQ20">
        <f t="shared" si="8"/>
        <v>-84.678684001144973</v>
      </c>
      <c r="AR20">
        <f t="shared" si="8"/>
        <v>-7.2481330170975582</v>
      </c>
      <c r="AS20">
        <f t="shared" si="8"/>
        <v>8.0305924958440844</v>
      </c>
      <c r="AT20">
        <f t="shared" si="8"/>
        <v>9.9365748142789876</v>
      </c>
      <c r="AU20">
        <f t="shared" si="8"/>
        <v>10.719034293025512</v>
      </c>
      <c r="AW20">
        <v>17</v>
      </c>
      <c r="AX20">
        <f>(R20*SUMPRODUCT(K21:$K$23, X21:$X$23)-$AZ$3*SUMPRODUCT(K20:$K$22, W21:$W$23))/Z20</f>
        <v>149.76332184118635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9"/>
        <v>8.5572000000000009E-2</v>
      </c>
      <c r="I21" s="5">
        <f t="shared" si="10"/>
        <v>1.085572</v>
      </c>
      <c r="J21">
        <f t="shared" si="11"/>
        <v>0.92117335377109955</v>
      </c>
      <c r="K21">
        <f t="shared" si="21"/>
        <v>0.22811014688496947</v>
      </c>
      <c r="L21" s="2">
        <v>18</v>
      </c>
      <c r="M21" s="6">
        <v>9.4780000000000003E-3</v>
      </c>
      <c r="O21">
        <f t="shared" si="22"/>
        <v>444.53862359415331</v>
      </c>
      <c r="P21">
        <f t="shared" si="23"/>
        <v>22.226931179707666</v>
      </c>
      <c r="Q21" s="4">
        <f t="shared" si="24"/>
        <v>12.5</v>
      </c>
      <c r="R21">
        <f t="shared" si="0"/>
        <v>50000</v>
      </c>
      <c r="S21">
        <f t="shared" si="12"/>
        <v>105.61374762441585</v>
      </c>
      <c r="U21">
        <f t="shared" si="13"/>
        <v>9.4780000000000003E-3</v>
      </c>
      <c r="V21">
        <f t="shared" si="14"/>
        <v>0.01</v>
      </c>
      <c r="W21">
        <f t="shared" si="15"/>
        <v>0.76300040275972514</v>
      </c>
      <c r="X21">
        <f t="shared" si="16"/>
        <v>7.2317178173566749E-3</v>
      </c>
      <c r="Y21">
        <f t="shared" si="17"/>
        <v>7.6300040275972519E-3</v>
      </c>
      <c r="Z21">
        <f t="shared" si="18"/>
        <v>0.7481386809147712</v>
      </c>
      <c r="AB21">
        <f t="shared" si="19"/>
        <v>114.26947488345952</v>
      </c>
      <c r="AC21">
        <f t="shared" si="1"/>
        <v>79.013729834196027</v>
      </c>
      <c r="AE21">
        <f t="shared" si="2"/>
        <v>332.57653947139784</v>
      </c>
      <c r="AF21">
        <f t="shared" si="3"/>
        <v>-16.628826973569893</v>
      </c>
      <c r="AG21">
        <f t="shared" si="3"/>
        <v>-9.3517335114346398</v>
      </c>
      <c r="AH21">
        <f t="shared" si="4"/>
        <v>-361.58589086783377</v>
      </c>
      <c r="AI21">
        <f t="shared" si="5"/>
        <v>-54.989911881440491</v>
      </c>
      <c r="AJ21">
        <f t="shared" si="6"/>
        <v>35.255745049263496</v>
      </c>
      <c r="AK21">
        <f t="shared" si="20"/>
        <v>36.814545158591535</v>
      </c>
      <c r="AL21">
        <f t="shared" si="7"/>
        <v>17.080378326414539</v>
      </c>
      <c r="AN21">
        <f t="shared" si="8"/>
        <v>75.864083269315401</v>
      </c>
      <c r="AO21">
        <f t="shared" si="8"/>
        <v>-3.7932041634657709</v>
      </c>
      <c r="AP21">
        <f t="shared" si="8"/>
        <v>-2.1332253049224472</v>
      </c>
      <c r="AQ21">
        <f t="shared" si="8"/>
        <v>-82.481410677394109</v>
      </c>
      <c r="AR21">
        <f t="shared" si="8"/>
        <v>-12.543756876466919</v>
      </c>
      <c r="AS21">
        <f t="shared" si="8"/>
        <v>8.0421931817265317</v>
      </c>
      <c r="AT21">
        <f t="shared" si="8"/>
        <v>8.3977713036296571</v>
      </c>
      <c r="AU21">
        <f t="shared" si="8"/>
        <v>3.8962076088892696</v>
      </c>
      <c r="AW21">
        <v>18</v>
      </c>
      <c r="AX21">
        <f>(R21*SUMPRODUCT(K22:$K$23, X22:$X$23)-$AZ$3*SUMPRODUCT(K21:$K$22, W22:$W$23))/Z21</f>
        <v>105.61374762441585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9"/>
        <v>8.5572000000000009E-2</v>
      </c>
      <c r="I22" s="5">
        <f t="shared" si="10"/>
        <v>1.085572</v>
      </c>
      <c r="J22">
        <f t="shared" si="11"/>
        <v>0.92117335377109955</v>
      </c>
      <c r="K22">
        <f t="shared" si="21"/>
        <v>0.21012898903524546</v>
      </c>
      <c r="L22" s="2">
        <v>19</v>
      </c>
      <c r="M22" s="6">
        <v>1.0265E-2</v>
      </c>
      <c r="O22">
        <f t="shared" si="22"/>
        <v>444.53862359415331</v>
      </c>
      <c r="P22">
        <f t="shared" si="23"/>
        <v>22.226931179707666</v>
      </c>
      <c r="Q22" s="4">
        <f t="shared" si="24"/>
        <v>12.5</v>
      </c>
      <c r="R22">
        <f t="shared" si="0"/>
        <v>50000</v>
      </c>
      <c r="S22">
        <f t="shared" si="12"/>
        <v>55.913868330287286</v>
      </c>
      <c r="U22">
        <f t="shared" si="13"/>
        <v>1.0265E-2</v>
      </c>
      <c r="V22">
        <f t="shared" si="14"/>
        <v>0.01</v>
      </c>
      <c r="W22">
        <f t="shared" si="15"/>
        <v>0.7481386809147712</v>
      </c>
      <c r="X22">
        <f t="shared" si="16"/>
        <v>7.6796435595901259E-3</v>
      </c>
      <c r="Y22">
        <f t="shared" si="17"/>
        <v>7.481386809147712E-3</v>
      </c>
      <c r="Z22">
        <f t="shared" si="18"/>
        <v>0.73297765054603337</v>
      </c>
      <c r="AB22">
        <f t="shared" si="19"/>
        <v>79.013729834196027</v>
      </c>
      <c r="AC22">
        <f t="shared" si="1"/>
        <v>40.983615841674236</v>
      </c>
      <c r="AE22">
        <f t="shared" si="2"/>
        <v>325.83687589900995</v>
      </c>
      <c r="AF22">
        <f t="shared" si="3"/>
        <v>-16.291843794950498</v>
      </c>
      <c r="AG22">
        <f t="shared" si="3"/>
        <v>-9.1622206318254165</v>
      </c>
      <c r="AH22">
        <f t="shared" si="4"/>
        <v>-383.98217797950628</v>
      </c>
      <c r="AI22">
        <f t="shared" si="5"/>
        <v>-83.599366507272237</v>
      </c>
      <c r="AJ22">
        <f t="shared" si="6"/>
        <v>38.030113992521791</v>
      </c>
      <c r="AK22">
        <f t="shared" si="20"/>
        <v>33.249750376580394</v>
      </c>
      <c r="AL22">
        <f t="shared" si="7"/>
        <v>-12.319502138170051</v>
      </c>
      <c r="AN22">
        <f t="shared" si="8"/>
        <v>68.467773323061692</v>
      </c>
      <c r="AO22">
        <f t="shared" si="8"/>
        <v>-3.4233886661530852</v>
      </c>
      <c r="AP22">
        <f t="shared" si="8"/>
        <v>-1.9252481586833428</v>
      </c>
      <c r="AQ22">
        <f t="shared" si="8"/>
        <v>-80.685786866385342</v>
      </c>
      <c r="AR22">
        <f t="shared" si="8"/>
        <v>-17.566650368160076</v>
      </c>
      <c r="AS22">
        <f t="shared" si="8"/>
        <v>7.9912294061437468</v>
      </c>
      <c r="AT22">
        <f t="shared" si="8"/>
        <v>6.9867364323051104</v>
      </c>
      <c r="AU22">
        <f t="shared" si="8"/>
        <v>-2.5886845297112178</v>
      </c>
      <c r="AW22">
        <v>19</v>
      </c>
      <c r="AX22">
        <f>(R22*SUMPRODUCT(K23:$K$23, X23:$X$23)-$AZ$3*SUMPRODUCT(K22:$K$22, W23:$W$23))/Z22</f>
        <v>55.913868330287286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9"/>
        <v>8.5572000000000009E-2</v>
      </c>
      <c r="I23" s="5">
        <f t="shared" si="10"/>
        <v>1.085572</v>
      </c>
      <c r="J23">
        <f t="shared" si="11"/>
        <v>0.92117335377109955</v>
      </c>
      <c r="K23">
        <f t="shared" si="21"/>
        <v>0.19356522555412767</v>
      </c>
      <c r="L23" s="2">
        <v>20</v>
      </c>
      <c r="M23" s="6">
        <v>1.1204E-2</v>
      </c>
      <c r="O23">
        <f t="shared" si="22"/>
        <v>444.53862359415331</v>
      </c>
      <c r="P23">
        <f t="shared" si="23"/>
        <v>22.226931179707666</v>
      </c>
      <c r="Q23" s="4">
        <f t="shared" si="24"/>
        <v>12.5</v>
      </c>
      <c r="R23">
        <f t="shared" si="0"/>
        <v>50000</v>
      </c>
      <c r="S23">
        <f t="shared" si="12"/>
        <v>57.125150011123132</v>
      </c>
      <c r="U23">
        <f t="shared" si="13"/>
        <v>1.1204E-2</v>
      </c>
      <c r="V23">
        <f t="shared" si="14"/>
        <v>0.01</v>
      </c>
      <c r="W23">
        <f t="shared" si="15"/>
        <v>0.73297765054603337</v>
      </c>
      <c r="X23">
        <f t="shared" si="16"/>
        <v>8.2122815967177586E-3</v>
      </c>
      <c r="Y23">
        <f t="shared" si="17"/>
        <v>7.3297765054603338E-3</v>
      </c>
      <c r="Z23">
        <f t="shared" si="18"/>
        <v>0.71743559244385535</v>
      </c>
      <c r="AB23">
        <f t="shared" si="19"/>
        <v>40.983615841674236</v>
      </c>
      <c r="AC23">
        <f t="shared" si="1"/>
        <v>40.983615841674236</v>
      </c>
      <c r="AE23">
        <f t="shared" si="2"/>
        <v>318.92783078244742</v>
      </c>
      <c r="AF23">
        <f t="shared" si="3"/>
        <v>-15.94639153912237</v>
      </c>
      <c r="AG23">
        <f t="shared" si="3"/>
        <v>-8.9679449055481921</v>
      </c>
      <c r="AH23">
        <f t="shared" si="4"/>
        <v>-410.61407983588794</v>
      </c>
      <c r="AI23">
        <f t="shared" si="5"/>
        <v>-116.60058549811106</v>
      </c>
      <c r="AJ23">
        <f t="shared" si="6"/>
        <v>0</v>
      </c>
      <c r="AK23">
        <f t="shared" si="20"/>
        <v>29.43377769373356</v>
      </c>
      <c r="AL23">
        <f t="shared" si="7"/>
        <v>-87.166807804377498</v>
      </c>
      <c r="AN23">
        <f t="shared" si="8"/>
        <v>61.733337500893093</v>
      </c>
      <c r="AO23">
        <f t="shared" si="8"/>
        <v>-3.0866668750446546</v>
      </c>
      <c r="AP23">
        <f t="shared" si="8"/>
        <v>-1.7358822783994259</v>
      </c>
      <c r="AQ23">
        <f t="shared" si="8"/>
        <v>-79.480606979134237</v>
      </c>
      <c r="AR23">
        <f t="shared" si="8"/>
        <v>-22.569818631685216</v>
      </c>
      <c r="AS23">
        <f t="shared" si="8"/>
        <v>0</v>
      </c>
      <c r="AT23">
        <f t="shared" si="8"/>
        <v>5.6973558181975887</v>
      </c>
      <c r="AU23">
        <f t="shared" si="8"/>
        <v>-16.872462813487626</v>
      </c>
      <c r="AW23">
        <v>20</v>
      </c>
      <c r="AX23">
        <f>(R23*SUMPRODUCT(K$23:$K24, X$23:$X24)-$AZ$3*SUMPRODUCT(K$22:$K23, W$23:$W24))/Z23</f>
        <v>57.125150011123132</v>
      </c>
    </row>
    <row r="25" spans="5:50" x14ac:dyDescent="0.25">
      <c r="AN25" s="8">
        <f t="shared" ref="AN25:AU25" si="25">SUM(AN3:AN23)</f>
        <v>3772.4422194011659</v>
      </c>
      <c r="AO25" s="8">
        <f t="shared" si="25"/>
        <v>-522.02607866567325</v>
      </c>
      <c r="AP25" s="8">
        <f t="shared" si="25"/>
        <v>-193.57745927959178</v>
      </c>
      <c r="AQ25" s="8">
        <f t="shared" si="25"/>
        <v>-2313.4557799551844</v>
      </c>
      <c r="AR25" s="8">
        <f t="shared" si="25"/>
        <v>743.38290150071646</v>
      </c>
      <c r="AS25" s="8">
        <f t="shared" si="25"/>
        <v>-153.24987787109316</v>
      </c>
      <c r="AT25" s="8">
        <f t="shared" si="25"/>
        <v>415.85347320205369</v>
      </c>
      <c r="AU25" s="9">
        <f t="shared" si="25"/>
        <v>1005.9864968316768</v>
      </c>
    </row>
    <row r="29" spans="5:50" x14ac:dyDescent="0.25">
      <c r="AE29" s="10"/>
      <c r="AF29" s="10"/>
      <c r="AG29" s="10"/>
      <c r="AH29" s="10"/>
      <c r="AI29" s="10"/>
      <c r="AJ29" s="10"/>
      <c r="AK29" s="10"/>
      <c r="AL29" s="10"/>
    </row>
  </sheetData>
  <conditionalFormatting sqref="AN25:AU25">
    <cfRule type="cellIs" dxfId="44" priority="1" operator="lessThan">
      <formula>0</formula>
    </cfRule>
  </conditionalFormatting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65999C-EE54-4E1E-BF93-C8F4E5B8D167}">
  <dimension ref="A1:AZ29"/>
  <sheetViews>
    <sheetView workbookViewId="0">
      <selection activeCell="J53" sqref="J53"/>
    </sheetView>
  </sheetViews>
  <sheetFormatPr defaultRowHeight="15" x14ac:dyDescent="0.25"/>
  <cols>
    <col min="3" max="3" width="9.28515625" bestFit="1" customWidth="1"/>
    <col min="11" max="11" width="9.28515625" bestFit="1" customWidth="1"/>
    <col min="12" max="13" width="9.140625" bestFit="1" customWidth="1"/>
    <col min="14" max="14" width="9.28515625" bestFit="1" customWidth="1"/>
    <col min="15" max="21" width="9.140625" bestFit="1" customWidth="1"/>
    <col min="22" max="22" width="9.28515625" bestFit="1" customWidth="1"/>
    <col min="23" max="24" width="9.140625" bestFit="1" customWidth="1"/>
    <col min="25" max="26" width="9.28515625" bestFit="1" customWidth="1"/>
    <col min="27" max="32" width="9.140625" bestFit="1" customWidth="1"/>
    <col min="33" max="33" width="9.42578125" bestFit="1" customWidth="1"/>
    <col min="34" max="34" width="9.140625" bestFit="1" customWidth="1"/>
    <col min="35" max="35" width="9.42578125" bestFit="1" customWidth="1"/>
    <col min="36" max="36" width="12.5703125" customWidth="1"/>
    <col min="37" max="40" width="9.140625" bestFit="1" customWidth="1"/>
    <col min="41" max="41" width="9.85546875" bestFit="1" customWidth="1"/>
    <col min="42" max="43" width="9.140625" bestFit="1" customWidth="1"/>
    <col min="44" max="44" width="10.42578125" bestFit="1" customWidth="1"/>
    <col min="45" max="45" width="18" customWidth="1"/>
    <col min="46" max="50" width="9.140625" bestFit="1" customWidth="1"/>
  </cols>
  <sheetData>
    <row r="1" spans="1:52" x14ac:dyDescent="0.25">
      <c r="A1" t="s">
        <v>0</v>
      </c>
      <c r="Q1" s="1" t="s">
        <v>1</v>
      </c>
      <c r="W1" s="1" t="s">
        <v>2</v>
      </c>
      <c r="AC1" s="1" t="s">
        <v>3</v>
      </c>
      <c r="AQ1" s="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34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2">
        <f>'T.26.04.B'!C3*(1+C12)</f>
        <v>441.57034249269856</v>
      </c>
      <c r="K3">
        <v>1</v>
      </c>
      <c r="L3" s="2">
        <v>0</v>
      </c>
      <c r="O3">
        <f>$C$3</f>
        <v>441.57034249269856</v>
      </c>
      <c r="P3">
        <f>O3*B5</f>
        <v>353.25627399415885</v>
      </c>
      <c r="Q3" s="4">
        <f>B8</f>
        <v>100</v>
      </c>
      <c r="R3">
        <f t="shared" ref="R3:R23" si="0">$C$6</f>
        <v>100000</v>
      </c>
      <c r="S3">
        <f t="shared" ref="S3:S23" si="1">AX3</f>
        <v>0</v>
      </c>
      <c r="W3">
        <v>1</v>
      </c>
      <c r="Z3">
        <v>1</v>
      </c>
      <c r="AC3">
        <f t="shared" ref="AC3:AC23" si="2">S3*Z3</f>
        <v>0</v>
      </c>
      <c r="AE3">
        <f t="shared" ref="AE3:AE23" si="3">$Z3*O3</f>
        <v>441.57034249269856</v>
      </c>
      <c r="AF3">
        <f t="shared" ref="AF3:AG23" si="4">-$Z3*P3</f>
        <v>-353.25627399415885</v>
      </c>
      <c r="AG3">
        <f t="shared" si="4"/>
        <v>-100</v>
      </c>
      <c r="AH3">
        <f t="shared" ref="AH3:AH23" si="5">-X3*R3</f>
        <v>0</v>
      </c>
      <c r="AI3">
        <f t="shared" ref="AI3:AI23" si="6">SUM(AE3:AH3)</f>
        <v>-11.685931501460288</v>
      </c>
      <c r="AJ3">
        <f t="shared" ref="AJ3:AJ23" si="7">AB3-AC3</f>
        <v>0</v>
      </c>
      <c r="AL3">
        <f t="shared" ref="AL3:AL23" si="8">SUM(AI3:AK3)</f>
        <v>-11.685931501460288</v>
      </c>
      <c r="AN3">
        <f t="shared" ref="AN3:AU23" si="9">AE3*$K3</f>
        <v>441.57034249269856</v>
      </c>
      <c r="AO3">
        <f t="shared" si="9"/>
        <v>-353.25627399415885</v>
      </c>
      <c r="AP3">
        <f t="shared" si="9"/>
        <v>-100</v>
      </c>
      <c r="AQ3">
        <f t="shared" si="9"/>
        <v>0</v>
      </c>
      <c r="AR3">
        <f t="shared" si="9"/>
        <v>-11.685931501460288</v>
      </c>
      <c r="AS3">
        <f t="shared" si="9"/>
        <v>0</v>
      </c>
      <c r="AT3">
        <f t="shared" si="9"/>
        <v>0</v>
      </c>
      <c r="AU3">
        <f t="shared" si="9"/>
        <v>-11.685931501460288</v>
      </c>
      <c r="AW3">
        <v>0</v>
      </c>
      <c r="AX3">
        <f>(R3*SUMPRODUCT(K4:$K$23, X4:$X$23)-$AZ$3*SUMPRODUCT(K3:$K$22, W4:$W$23))/Z3</f>
        <v>0</v>
      </c>
      <c r="AZ3">
        <f>$C$6*SUMPRODUCT(K4:$K$23, X4:$X$23)/SUMPRODUCT(K3:K22, W4:W23)</f>
        <v>246.04999556046045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5">
        <f>EconomicRates!C44</f>
        <v>3.5571999999999999E-2</v>
      </c>
      <c r="G4" s="5">
        <f>EconomicRates!D44</f>
        <v>7.0000000000000007E-2</v>
      </c>
      <c r="H4" s="5">
        <f t="shared" ref="H4:H23" si="10">F4+$C$9</f>
        <v>8.5572000000000009E-2</v>
      </c>
      <c r="I4" s="5">
        <f t="shared" ref="I4:I23" si="11">1+H4</f>
        <v>1.085572</v>
      </c>
      <c r="J4">
        <f t="shared" ref="J4:J23" si="12">1/I4</f>
        <v>0.92117335377109955</v>
      </c>
      <c r="K4">
        <f>J4</f>
        <v>0.92117335377109955</v>
      </c>
      <c r="L4" s="2">
        <v>1</v>
      </c>
      <c r="M4" s="6">
        <f t="array" ref="M4:M23">Mortalities!B2:B21</f>
        <v>2.5950000000000001E-3</v>
      </c>
      <c r="R4">
        <f t="shared" si="0"/>
        <v>100000</v>
      </c>
      <c r="S4">
        <f t="shared" si="1"/>
        <v>7.0948701463532258</v>
      </c>
      <c r="U4">
        <f t="shared" ref="U4:U23" si="13">M4</f>
        <v>2.5950000000000001E-3</v>
      </c>
      <c r="V4">
        <f t="shared" ref="V4:V23" si="14">$C$10</f>
        <v>0.01</v>
      </c>
      <c r="W4">
        <f t="shared" ref="W4:W23" si="15">Z3</f>
        <v>1</v>
      </c>
      <c r="X4">
        <f t="shared" ref="X4:X23" si="16">U4*W4</f>
        <v>2.5950000000000001E-3</v>
      </c>
      <c r="Y4">
        <f t="shared" ref="Y4:Y23" si="17">V4*W4</f>
        <v>0.01</v>
      </c>
      <c r="Z4">
        <f t="shared" ref="Z4:Z23" si="18">MAX(0, W4-X4-Y4)</f>
        <v>0.98740499999999998</v>
      </c>
      <c r="AB4">
        <f t="shared" ref="AB4:AB23" si="19">AC3</f>
        <v>0</v>
      </c>
      <c r="AC4">
        <f t="shared" si="2"/>
        <v>7.0055102568599068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-259.5</v>
      </c>
      <c r="AI4">
        <f t="shared" si="6"/>
        <v>-259.5</v>
      </c>
      <c r="AJ4">
        <f t="shared" si="7"/>
        <v>-7.0055102568599068</v>
      </c>
      <c r="AK4">
        <f>G4*MAX(0, SUM(AB4, AE4:AF4))</f>
        <v>0</v>
      </c>
      <c r="AL4">
        <f t="shared" si="8"/>
        <v>-266.50551025685991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-239.04448530360034</v>
      </c>
      <c r="AR4">
        <f t="shared" si="9"/>
        <v>-239.04448530360034</v>
      </c>
      <c r="AS4">
        <f t="shared" si="9"/>
        <v>-6.4532893781894778</v>
      </c>
      <c r="AT4">
        <f t="shared" si="9"/>
        <v>0</v>
      </c>
      <c r="AU4">
        <f t="shared" si="9"/>
        <v>-245.49777468178982</v>
      </c>
      <c r="AW4">
        <v>1</v>
      </c>
      <c r="AX4">
        <f>(R4*SUMPRODUCT(K5:$K$23, X5:$X$23)-$AZ$3*SUMPRODUCT(K4:$K$22, W5:$W$23))/Z4</f>
        <v>7.0948701463532258</v>
      </c>
    </row>
    <row r="5" spans="1:52" x14ac:dyDescent="0.25">
      <c r="B5" s="2">
        <f>'T.26.04.A'!B5</f>
        <v>0.8</v>
      </c>
      <c r="C5" s="2">
        <f>'T.26.04.A'!C5</f>
        <v>0.05</v>
      </c>
      <c r="E5">
        <v>2005</v>
      </c>
      <c r="F5" s="5">
        <f>EconomicRates!C45</f>
        <v>3.5571999999999999E-2</v>
      </c>
      <c r="G5" s="5">
        <f>EconomicRates!D45</f>
        <v>7.0000000000000007E-2</v>
      </c>
      <c r="H5" s="5">
        <f t="shared" si="10"/>
        <v>8.5572000000000009E-2</v>
      </c>
      <c r="I5" s="5">
        <f t="shared" si="11"/>
        <v>1.085572</v>
      </c>
      <c r="J5">
        <f t="shared" si="12"/>
        <v>0.92117335377109955</v>
      </c>
      <c r="K5">
        <f t="shared" ref="K5:K23" si="20">K4*J5</f>
        <v>0.84856034769789535</v>
      </c>
      <c r="L5" s="2">
        <v>2</v>
      </c>
      <c r="M5" s="6">
        <v>2.5990000000000002E-3</v>
      </c>
      <c r="O5">
        <f t="shared" ref="O5:O23" si="21">$C$3</f>
        <v>441.57034249269856</v>
      </c>
      <c r="P5">
        <f t="shared" ref="P5:P23" si="22">O5*$C$5</f>
        <v>22.078517124634928</v>
      </c>
      <c r="Q5" s="4">
        <f t="shared" ref="Q5:Q23" si="23">$C$8</f>
        <v>12.5</v>
      </c>
      <c r="R5">
        <f t="shared" si="0"/>
        <v>100000</v>
      </c>
      <c r="S5">
        <f t="shared" si="1"/>
        <v>13.377275681778666</v>
      </c>
      <c r="U5">
        <f t="shared" si="13"/>
        <v>2.5990000000000002E-3</v>
      </c>
      <c r="V5">
        <f t="shared" si="14"/>
        <v>0.01</v>
      </c>
      <c r="W5">
        <f t="shared" si="15"/>
        <v>0.98740499999999998</v>
      </c>
      <c r="X5">
        <f t="shared" si="16"/>
        <v>2.5662655950000001E-3</v>
      </c>
      <c r="Y5">
        <f t="shared" si="17"/>
        <v>9.8740500000000005E-3</v>
      </c>
      <c r="Z5">
        <f t="shared" si="18"/>
        <v>0.97496468440500006</v>
      </c>
      <c r="AB5">
        <f t="shared" si="19"/>
        <v>7.0055102568599068</v>
      </c>
      <c r="AC5">
        <f t="shared" si="2"/>
        <v>13.042371363284019</v>
      </c>
      <c r="AE5">
        <f t="shared" si="3"/>
        <v>430.51548961100161</v>
      </c>
      <c r="AF5">
        <f t="shared" si="4"/>
        <v>-21.525774480550083</v>
      </c>
      <c r="AG5">
        <f t="shared" si="4"/>
        <v>-12.187058555062501</v>
      </c>
      <c r="AH5">
        <f t="shared" si="5"/>
        <v>-256.62655949999998</v>
      </c>
      <c r="AI5">
        <f t="shared" si="6"/>
        <v>140.17609707538907</v>
      </c>
      <c r="AJ5">
        <f t="shared" si="7"/>
        <v>-6.0368611064241122</v>
      </c>
      <c r="AK5">
        <f>G5*SUM(AB5, AE5:AF5)</f>
        <v>29.119665777111805</v>
      </c>
      <c r="AL5">
        <f t="shared" si="8"/>
        <v>163.25890174607676</v>
      </c>
      <c r="AN5">
        <f t="shared" si="9"/>
        <v>365.31837355364115</v>
      </c>
      <c r="AO5">
        <f t="shared" si="9"/>
        <v>-18.265918677682063</v>
      </c>
      <c r="AP5">
        <f t="shared" si="9"/>
        <v>-10.341454644898446</v>
      </c>
      <c r="AQ5">
        <f t="shared" si="9"/>
        <v>-217.76312255783461</v>
      </c>
      <c r="AR5">
        <f t="shared" si="9"/>
        <v>118.94787767322607</v>
      </c>
      <c r="AS5">
        <f t="shared" si="9"/>
        <v>-5.1226409594711457</v>
      </c>
      <c r="AT5">
        <f t="shared" si="9"/>
        <v>24.709793716672497</v>
      </c>
      <c r="AU5">
        <f t="shared" si="9"/>
        <v>138.53503043042744</v>
      </c>
      <c r="AW5">
        <v>2</v>
      </c>
      <c r="AX5">
        <f>(R5*SUMPRODUCT(K6:$K$23, X6:$X$23)-$AZ$3*SUMPRODUCT(K5:$K$22, W6:$W$23))/Z5</f>
        <v>13.377275681778666</v>
      </c>
    </row>
    <row r="6" spans="1:52" x14ac:dyDescent="0.25">
      <c r="A6" t="s">
        <v>16</v>
      </c>
      <c r="C6" s="2">
        <v>100000</v>
      </c>
      <c r="E6">
        <v>2006</v>
      </c>
      <c r="F6" s="5">
        <f>EconomicRates!C46</f>
        <v>3.5571999999999999E-2</v>
      </c>
      <c r="G6" s="5">
        <f>EconomicRates!D46</f>
        <v>7.0000000000000007E-2</v>
      </c>
      <c r="H6" s="5">
        <f t="shared" si="10"/>
        <v>8.5572000000000009E-2</v>
      </c>
      <c r="I6" s="5">
        <f t="shared" si="11"/>
        <v>1.085572</v>
      </c>
      <c r="J6">
        <f t="shared" si="12"/>
        <v>0.92117335377109955</v>
      </c>
      <c r="K6">
        <f t="shared" si="20"/>
        <v>0.78167118136604063</v>
      </c>
      <c r="L6" s="2">
        <v>3</v>
      </c>
      <c r="M6" s="6">
        <v>2.6029999999999998E-3</v>
      </c>
      <c r="O6">
        <f t="shared" si="21"/>
        <v>441.57034249269856</v>
      </c>
      <c r="P6">
        <f t="shared" si="22"/>
        <v>22.078517124634928</v>
      </c>
      <c r="Q6" s="4">
        <f t="shared" si="23"/>
        <v>12.5</v>
      </c>
      <c r="R6">
        <f t="shared" si="0"/>
        <v>100000</v>
      </c>
      <c r="S6">
        <f t="shared" si="1"/>
        <v>18.93517699167397</v>
      </c>
      <c r="U6">
        <f t="shared" si="13"/>
        <v>2.6029999999999998E-3</v>
      </c>
      <c r="V6">
        <f t="shared" si="14"/>
        <v>0.01</v>
      </c>
      <c r="W6">
        <f t="shared" si="15"/>
        <v>0.97496468440500006</v>
      </c>
      <c r="X6">
        <f t="shared" si="16"/>
        <v>2.5378330735062152E-3</v>
      </c>
      <c r="Y6">
        <f t="shared" si="17"/>
        <v>9.7496468440500007E-3</v>
      </c>
      <c r="Z6">
        <f t="shared" si="18"/>
        <v>0.96267720448744387</v>
      </c>
      <c r="AB6">
        <f t="shared" si="19"/>
        <v>13.042371363284019</v>
      </c>
      <c r="AC6">
        <f t="shared" si="2"/>
        <v>18.228463252819665</v>
      </c>
      <c r="AE6">
        <f t="shared" si="3"/>
        <v>425.08970289543419</v>
      </c>
      <c r="AF6">
        <f t="shared" si="4"/>
        <v>-21.25448514477171</v>
      </c>
      <c r="AG6">
        <f t="shared" si="4"/>
        <v>-12.033465056093048</v>
      </c>
      <c r="AH6">
        <f t="shared" si="5"/>
        <v>-253.78330735062153</v>
      </c>
      <c r="AI6">
        <f t="shared" si="6"/>
        <v>138.01844534394789</v>
      </c>
      <c r="AJ6">
        <f t="shared" si="7"/>
        <v>-5.1860918895356463</v>
      </c>
      <c r="AK6">
        <f>G6*SUM(AB6, AE6:AF6)</f>
        <v>29.181431237976259</v>
      </c>
      <c r="AL6">
        <f t="shared" si="8"/>
        <v>162.0137846923885</v>
      </c>
      <c r="AN6">
        <f t="shared" si="9"/>
        <v>332.28037024881326</v>
      </c>
      <c r="AO6">
        <f t="shared" si="9"/>
        <v>-16.614018512440662</v>
      </c>
      <c r="AP6">
        <f t="shared" si="9"/>
        <v>-9.4062128463232213</v>
      </c>
      <c r="AQ6">
        <f t="shared" si="9"/>
        <v>-198.3750976677413</v>
      </c>
      <c r="AR6">
        <f t="shared" si="9"/>
        <v>107.88504122230806</v>
      </c>
      <c r="AS6">
        <f t="shared" si="9"/>
        <v>-4.0538185739661703</v>
      </c>
      <c r="AT6">
        <f t="shared" si="9"/>
        <v>22.810283829740783</v>
      </c>
      <c r="AU6">
        <f t="shared" si="9"/>
        <v>126.64150647808266</v>
      </c>
      <c r="AW6">
        <v>3</v>
      </c>
      <c r="AX6">
        <f>(R6*SUMPRODUCT(K7:$K$23, X7:$X$23)-$AZ$3*SUMPRODUCT(K6:$K$22, W7:$W$23))/Z6</f>
        <v>18.93517699167397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5">
        <f>EconomicRates!C47</f>
        <v>3.5571999999999999E-2</v>
      </c>
      <c r="G7" s="5">
        <f>EconomicRates!D47</f>
        <v>7.0000000000000007E-2</v>
      </c>
      <c r="H7" s="5">
        <f t="shared" si="10"/>
        <v>8.5572000000000009E-2</v>
      </c>
      <c r="I7" s="5">
        <f t="shared" si="11"/>
        <v>1.085572</v>
      </c>
      <c r="J7">
        <f t="shared" si="12"/>
        <v>0.92117335377109955</v>
      </c>
      <c r="K7">
        <f t="shared" si="20"/>
        <v>0.72005466368517301</v>
      </c>
      <c r="L7" s="2">
        <v>4</v>
      </c>
      <c r="M7" s="6">
        <v>2.6080000000000001E-3</v>
      </c>
      <c r="O7">
        <f t="shared" si="21"/>
        <v>441.57034249269856</v>
      </c>
      <c r="P7">
        <f t="shared" si="22"/>
        <v>22.078517124634928</v>
      </c>
      <c r="Q7" s="4">
        <f t="shared" si="23"/>
        <v>12.5</v>
      </c>
      <c r="R7">
        <f t="shared" si="0"/>
        <v>100000</v>
      </c>
      <c r="S7">
        <f t="shared" si="1"/>
        <v>23.774864904146476</v>
      </c>
      <c r="U7">
        <f t="shared" si="13"/>
        <v>2.6080000000000001E-3</v>
      </c>
      <c r="V7">
        <f t="shared" si="14"/>
        <v>0.01</v>
      </c>
      <c r="W7">
        <f t="shared" si="15"/>
        <v>0.96267720448744387</v>
      </c>
      <c r="X7">
        <f t="shared" si="16"/>
        <v>2.5106621493032537E-3</v>
      </c>
      <c r="Y7">
        <f t="shared" si="17"/>
        <v>9.6267720448744397E-3</v>
      </c>
      <c r="Z7">
        <f t="shared" si="18"/>
        <v>0.9505397702932662</v>
      </c>
      <c r="AB7">
        <f t="shared" si="19"/>
        <v>18.228463252819665</v>
      </c>
      <c r="AC7">
        <f t="shared" si="2"/>
        <v>22.598954624740827</v>
      </c>
      <c r="AE7">
        <f t="shared" si="3"/>
        <v>419.73017192132858</v>
      </c>
      <c r="AF7">
        <f t="shared" si="4"/>
        <v>-20.986508596066429</v>
      </c>
      <c r="AG7">
        <f t="shared" si="4"/>
        <v>-11.881747128665827</v>
      </c>
      <c r="AH7">
        <f t="shared" si="5"/>
        <v>-251.06621493032537</v>
      </c>
      <c r="AI7">
        <f t="shared" si="6"/>
        <v>135.79570126627095</v>
      </c>
      <c r="AJ7">
        <f t="shared" si="7"/>
        <v>-4.3704913719211618</v>
      </c>
      <c r="AK7">
        <f>G7*SUM(AB7, AE7:AF7)</f>
        <v>29.188048860465731</v>
      </c>
      <c r="AL7">
        <f t="shared" si="8"/>
        <v>160.61325875481552</v>
      </c>
      <c r="AN7">
        <f t="shared" si="9"/>
        <v>302.22866778133209</v>
      </c>
      <c r="AO7">
        <f t="shared" si="9"/>
        <v>-15.111433389066605</v>
      </c>
      <c r="AP7">
        <f t="shared" si="9"/>
        <v>-8.5555074327237417</v>
      </c>
      <c r="AQ7">
        <f t="shared" si="9"/>
        <v>-180.78139895436479</v>
      </c>
      <c r="AR7">
        <f t="shared" si="9"/>
        <v>97.780328005176955</v>
      </c>
      <c r="AS7">
        <f t="shared" si="9"/>
        <v>-3.1469926949476426</v>
      </c>
      <c r="AT7">
        <f t="shared" si="9"/>
        <v>21.01699070584905</v>
      </c>
      <c r="AU7">
        <f t="shared" si="9"/>
        <v>115.65032601607835</v>
      </c>
      <c r="AW7">
        <v>4</v>
      </c>
      <c r="AX7">
        <f>(R7*SUMPRODUCT(K8:$K$23, X8:$X$23)-$AZ$3*SUMPRODUCT(K7:$K$22, W8:$W$23))/Z7</f>
        <v>23.774864904146476</v>
      </c>
    </row>
    <row r="8" spans="1:52" x14ac:dyDescent="0.25">
      <c r="B8" s="2">
        <f>'T.26.04.A'!B8</f>
        <v>100</v>
      </c>
      <c r="C8" s="2">
        <f>'T.26.04.A'!C8</f>
        <v>12.5</v>
      </c>
      <c r="E8">
        <v>2008</v>
      </c>
      <c r="F8" s="5">
        <f>EconomicRates!C48</f>
        <v>3.5571999999999999E-2</v>
      </c>
      <c r="G8" s="5">
        <f>EconomicRates!D48</f>
        <v>7.0000000000000007E-2</v>
      </c>
      <c r="H8" s="5">
        <f t="shared" si="10"/>
        <v>8.5572000000000009E-2</v>
      </c>
      <c r="I8" s="5">
        <f t="shared" si="11"/>
        <v>1.085572</v>
      </c>
      <c r="J8">
        <f t="shared" si="12"/>
        <v>0.92117335377109955</v>
      </c>
      <c r="K8">
        <f t="shared" si="20"/>
        <v>0.66329516944539202</v>
      </c>
      <c r="L8" s="2">
        <v>5</v>
      </c>
      <c r="M8" s="6">
        <v>2.614E-3</v>
      </c>
      <c r="O8">
        <f t="shared" si="21"/>
        <v>441.57034249269856</v>
      </c>
      <c r="P8">
        <f t="shared" si="22"/>
        <v>22.078517124634928</v>
      </c>
      <c r="Q8" s="4">
        <f t="shared" si="23"/>
        <v>12.5</v>
      </c>
      <c r="R8">
        <f t="shared" si="0"/>
        <v>100000</v>
      </c>
      <c r="S8">
        <f t="shared" si="1"/>
        <v>27.911024071788422</v>
      </c>
      <c r="U8">
        <f t="shared" si="13"/>
        <v>2.614E-3</v>
      </c>
      <c r="V8">
        <f t="shared" si="14"/>
        <v>0.01</v>
      </c>
      <c r="W8">
        <f t="shared" si="15"/>
        <v>0.9505397702932662</v>
      </c>
      <c r="X8">
        <f t="shared" si="16"/>
        <v>2.4847109595465978E-3</v>
      </c>
      <c r="Y8">
        <f t="shared" si="17"/>
        <v>9.5053977029326622E-3</v>
      </c>
      <c r="Z8">
        <f t="shared" si="18"/>
        <v>0.9385496616307869</v>
      </c>
      <c r="AB8">
        <f t="shared" si="19"/>
        <v>22.598954624740827</v>
      </c>
      <c r="AC8">
        <f t="shared" si="2"/>
        <v>26.195882198345771</v>
      </c>
      <c r="AE8">
        <f t="shared" si="3"/>
        <v>414.43569553271294</v>
      </c>
      <c r="AF8">
        <f t="shared" si="4"/>
        <v>-20.721784776635644</v>
      </c>
      <c r="AG8">
        <f t="shared" si="4"/>
        <v>-11.731870770384836</v>
      </c>
      <c r="AH8">
        <f t="shared" si="5"/>
        <v>-248.47109595465977</v>
      </c>
      <c r="AI8">
        <f t="shared" si="6"/>
        <v>133.51094403103272</v>
      </c>
      <c r="AJ8">
        <f t="shared" si="7"/>
        <v>-3.596927573604944</v>
      </c>
      <c r="AK8">
        <f t="shared" ref="AK8:AK23" si="24">G8*SUM(AB8:AB8, AE8:AF8)</f>
        <v>29.141900576657275</v>
      </c>
      <c r="AL8">
        <f t="shared" si="8"/>
        <v>159.05591703408504</v>
      </c>
      <c r="AN8">
        <f t="shared" si="9"/>
        <v>274.89319489258975</v>
      </c>
      <c r="AO8">
        <f t="shared" si="9"/>
        <v>-13.744659744629484</v>
      </c>
      <c r="AP8">
        <f t="shared" si="9"/>
        <v>-7.7816932105538514</v>
      </c>
      <c r="AQ8">
        <f t="shared" si="9"/>
        <v>-164.8096776935283</v>
      </c>
      <c r="AR8">
        <f t="shared" si="9"/>
        <v>88.557164243878105</v>
      </c>
      <c r="AS8">
        <f t="shared" si="9"/>
        <v>-2.3858246844170941</v>
      </c>
      <c r="AT8">
        <f t="shared" si="9"/>
        <v>19.329681880954656</v>
      </c>
      <c r="AU8">
        <f t="shared" si="9"/>
        <v>105.50102144041566</v>
      </c>
      <c r="AW8">
        <v>5</v>
      </c>
      <c r="AX8">
        <f>(R8*SUMPRODUCT(K9:$K$23, X9:$X$23)-$AZ$3*SUMPRODUCT(K8:$K$22, W9:$W$23))/Z8</f>
        <v>27.911024071788422</v>
      </c>
    </row>
    <row r="9" spans="1:52" x14ac:dyDescent="0.25">
      <c r="A9" t="s">
        <v>39</v>
      </c>
      <c r="C9" s="2">
        <f>'T.26.04.A'!C9</f>
        <v>0.05</v>
      </c>
      <c r="E9">
        <v>2009</v>
      </c>
      <c r="F9" s="5">
        <f>EconomicRates!C49</f>
        <v>3.5571999999999999E-2</v>
      </c>
      <c r="G9" s="5">
        <f>EconomicRates!D49</f>
        <v>7.0000000000000007E-2</v>
      </c>
      <c r="H9" s="5">
        <f t="shared" si="10"/>
        <v>8.5572000000000009E-2</v>
      </c>
      <c r="I9" s="5">
        <f t="shared" si="11"/>
        <v>1.085572</v>
      </c>
      <c r="J9">
        <f t="shared" si="12"/>
        <v>0.92117335377109955</v>
      </c>
      <c r="K9">
        <f t="shared" si="20"/>
        <v>0.61100983577818146</v>
      </c>
      <c r="L9" s="2">
        <v>6</v>
      </c>
      <c r="M9" s="6">
        <v>2.624E-3</v>
      </c>
      <c r="O9">
        <f t="shared" si="21"/>
        <v>441.57034249269856</v>
      </c>
      <c r="P9">
        <f t="shared" si="22"/>
        <v>22.078517124634928</v>
      </c>
      <c r="Q9" s="4">
        <f t="shared" si="23"/>
        <v>12.5</v>
      </c>
      <c r="R9">
        <f t="shared" si="0"/>
        <v>100000</v>
      </c>
      <c r="S9">
        <f t="shared" si="1"/>
        <v>31.179425731339279</v>
      </c>
      <c r="U9">
        <f t="shared" si="13"/>
        <v>2.624E-3</v>
      </c>
      <c r="V9">
        <f t="shared" si="14"/>
        <v>0.01</v>
      </c>
      <c r="W9">
        <f t="shared" si="15"/>
        <v>0.9385496616307869</v>
      </c>
      <c r="X9">
        <f t="shared" si="16"/>
        <v>2.4627543121191848E-3</v>
      </c>
      <c r="Y9">
        <f t="shared" si="17"/>
        <v>9.3854966163078694E-3</v>
      </c>
      <c r="Z9">
        <f t="shared" si="18"/>
        <v>0.9267014107023599</v>
      </c>
      <c r="AB9">
        <f t="shared" si="19"/>
        <v>26.195882198345771</v>
      </c>
      <c r="AC9">
        <f t="shared" si="2"/>
        <v>28.894017810121568</v>
      </c>
      <c r="AE9">
        <f t="shared" si="3"/>
        <v>409.20385931230794</v>
      </c>
      <c r="AF9">
        <f t="shared" si="4"/>
        <v>-20.460192965615398</v>
      </c>
      <c r="AG9">
        <f t="shared" si="4"/>
        <v>-11.583767633779498</v>
      </c>
      <c r="AH9">
        <f t="shared" si="5"/>
        <v>-246.27543121191849</v>
      </c>
      <c r="AI9">
        <f t="shared" si="6"/>
        <v>130.88446750099456</v>
      </c>
      <c r="AJ9">
        <f t="shared" si="7"/>
        <v>-2.6981356117757969</v>
      </c>
      <c r="AK9">
        <f t="shared" si="24"/>
        <v>29.045768398152685</v>
      </c>
      <c r="AL9">
        <f t="shared" si="8"/>
        <v>157.23210028737145</v>
      </c>
      <c r="AN9">
        <f t="shared" si="9"/>
        <v>250.02758287821135</v>
      </c>
      <c r="AO9">
        <f t="shared" si="9"/>
        <v>-12.501379143910569</v>
      </c>
      <c r="AP9">
        <f t="shared" si="9"/>
        <v>-7.0777959596082249</v>
      </c>
      <c r="AQ9">
        <f t="shared" si="9"/>
        <v>-150.47671078099515</v>
      </c>
      <c r="AR9">
        <f t="shared" si="9"/>
        <v>79.971696993697421</v>
      </c>
      <c r="AS9">
        <f t="shared" si="9"/>
        <v>-1.6485873970583929</v>
      </c>
      <c r="AT9">
        <f t="shared" si="9"/>
        <v>17.747250179006365</v>
      </c>
      <c r="AU9">
        <f t="shared" si="9"/>
        <v>96.070359775645386</v>
      </c>
      <c r="AW9">
        <v>6</v>
      </c>
      <c r="AX9">
        <f>(R9*SUMPRODUCT(K10:$K$23, X10:$X$23)-$AZ$3*SUMPRODUCT(K9:$K$22, W10:$W$23))/Z9</f>
        <v>31.179425731339279</v>
      </c>
    </row>
    <row r="10" spans="1:52" x14ac:dyDescent="0.25">
      <c r="A10" t="s">
        <v>19</v>
      </c>
      <c r="C10" s="2">
        <f>'T.26.04.A'!C10</f>
        <v>0.01</v>
      </c>
      <c r="E10">
        <v>2010</v>
      </c>
      <c r="F10" s="5">
        <f>EconomicRates!C50</f>
        <v>3.5571999999999999E-2</v>
      </c>
      <c r="G10" s="5">
        <f>EconomicRates!D50</f>
        <v>7.0000000000000007E-2</v>
      </c>
      <c r="H10" s="5">
        <f t="shared" si="10"/>
        <v>8.5572000000000009E-2</v>
      </c>
      <c r="I10" s="5">
        <f t="shared" si="11"/>
        <v>1.085572</v>
      </c>
      <c r="J10">
        <f t="shared" si="12"/>
        <v>0.92117335377109955</v>
      </c>
      <c r="K10">
        <f t="shared" si="20"/>
        <v>0.5628459796109162</v>
      </c>
      <c r="L10" s="2">
        <v>7</v>
      </c>
      <c r="M10" s="6">
        <v>2.6350000000000002E-3</v>
      </c>
      <c r="O10">
        <f t="shared" si="21"/>
        <v>441.57034249269856</v>
      </c>
      <c r="P10">
        <f t="shared" si="22"/>
        <v>22.078517124634928</v>
      </c>
      <c r="Q10" s="4">
        <f t="shared" si="23"/>
        <v>12.5</v>
      </c>
      <c r="R10">
        <f t="shared" si="0"/>
        <v>100000</v>
      </c>
      <c r="S10">
        <f t="shared" si="1"/>
        <v>33.63343594768088</v>
      </c>
      <c r="U10">
        <f t="shared" si="13"/>
        <v>2.6350000000000002E-3</v>
      </c>
      <c r="V10">
        <f t="shared" si="14"/>
        <v>0.01</v>
      </c>
      <c r="W10">
        <f t="shared" si="15"/>
        <v>0.9267014107023599</v>
      </c>
      <c r="X10">
        <f t="shared" si="16"/>
        <v>2.4418582172007187E-3</v>
      </c>
      <c r="Y10">
        <f t="shared" si="17"/>
        <v>9.2670141070235988E-3</v>
      </c>
      <c r="Z10">
        <f t="shared" si="18"/>
        <v>0.91499253837813566</v>
      </c>
      <c r="AB10">
        <f t="shared" si="19"/>
        <v>28.894017810121568</v>
      </c>
      <c r="AC10">
        <f t="shared" si="2"/>
        <v>30.774342932146965</v>
      </c>
      <c r="AE10">
        <f t="shared" si="3"/>
        <v>404.03356854989698</v>
      </c>
      <c r="AF10">
        <f t="shared" si="4"/>
        <v>-20.201678427494848</v>
      </c>
      <c r="AG10">
        <f t="shared" si="4"/>
        <v>-11.437406729726696</v>
      </c>
      <c r="AH10">
        <f t="shared" si="5"/>
        <v>-244.18582172007186</v>
      </c>
      <c r="AI10">
        <f t="shared" si="6"/>
        <v>128.20866167260354</v>
      </c>
      <c r="AJ10">
        <f t="shared" si="7"/>
        <v>-1.8803251220253969</v>
      </c>
      <c r="AK10">
        <f t="shared" si="24"/>
        <v>28.890813555276662</v>
      </c>
      <c r="AL10">
        <f t="shared" si="8"/>
        <v>155.21915010585479</v>
      </c>
      <c r="AN10">
        <f t="shared" si="9"/>
        <v>227.40866968616103</v>
      </c>
      <c r="AO10">
        <f t="shared" si="9"/>
        <v>-11.37043348430805</v>
      </c>
      <c r="AP10">
        <f t="shared" si="9"/>
        <v>-6.4374983950015077</v>
      </c>
      <c r="AQ10">
        <f t="shared" si="9"/>
        <v>-137.43900803313039</v>
      </c>
      <c r="AR10">
        <f t="shared" si="9"/>
        <v>72.161729773721063</v>
      </c>
      <c r="AS10">
        <f t="shared" si="9"/>
        <v>-1.0583334352934002</v>
      </c>
      <c r="AT10">
        <f t="shared" si="9"/>
        <v>16.261078257276029</v>
      </c>
      <c r="AU10">
        <f t="shared" si="9"/>
        <v>87.364474595703683</v>
      </c>
      <c r="AW10">
        <v>7</v>
      </c>
      <c r="AX10">
        <f>(R10*SUMPRODUCT(K11:$K$23, X11:$X$23)-$AZ$3*SUMPRODUCT(K10:$K$22, W11:$W$23))/Z10</f>
        <v>33.63343594768088</v>
      </c>
    </row>
    <row r="11" spans="1:52" x14ac:dyDescent="0.25">
      <c r="A11" t="s">
        <v>33</v>
      </c>
      <c r="C11" s="7">
        <f>AU25</f>
        <v>1004.3343390990086</v>
      </c>
      <c r="E11">
        <v>2011</v>
      </c>
      <c r="F11" s="5">
        <f>EconomicRates!C51</f>
        <v>3.5571999999999999E-2</v>
      </c>
      <c r="G11" s="5">
        <f>EconomicRates!D51</f>
        <v>7.0000000000000007E-2</v>
      </c>
      <c r="H11" s="5">
        <f t="shared" si="10"/>
        <v>8.5572000000000009E-2</v>
      </c>
      <c r="I11" s="5">
        <f t="shared" si="11"/>
        <v>1.085572</v>
      </c>
      <c r="J11">
        <f t="shared" si="12"/>
        <v>0.92117335377109955</v>
      </c>
      <c r="K11">
        <f t="shared" si="20"/>
        <v>0.51847871869476758</v>
      </c>
      <c r="L11" s="2">
        <v>8</v>
      </c>
      <c r="M11" s="6">
        <v>2.647E-3</v>
      </c>
      <c r="O11">
        <f t="shared" si="21"/>
        <v>441.57034249269856</v>
      </c>
      <c r="P11">
        <f t="shared" si="22"/>
        <v>22.078517124634928</v>
      </c>
      <c r="Q11" s="4">
        <f t="shared" si="23"/>
        <v>12.5</v>
      </c>
      <c r="R11">
        <f t="shared" si="0"/>
        <v>100000</v>
      </c>
      <c r="S11">
        <f t="shared" si="1"/>
        <v>35.327152389939982</v>
      </c>
      <c r="U11">
        <f t="shared" si="13"/>
        <v>2.647E-3</v>
      </c>
      <c r="V11">
        <f t="shared" si="14"/>
        <v>0.01</v>
      </c>
      <c r="W11">
        <f t="shared" si="15"/>
        <v>0.91499253837813566</v>
      </c>
      <c r="X11">
        <f t="shared" si="16"/>
        <v>2.4219852490869253E-3</v>
      </c>
      <c r="Y11">
        <f t="shared" si="17"/>
        <v>9.1499253837813571E-3</v>
      </c>
      <c r="Z11">
        <f t="shared" si="18"/>
        <v>0.90342062774526743</v>
      </c>
      <c r="AB11">
        <f t="shared" si="19"/>
        <v>30.774342932146965</v>
      </c>
      <c r="AC11">
        <f t="shared" si="2"/>
        <v>31.915278188572305</v>
      </c>
      <c r="AE11">
        <f t="shared" si="3"/>
        <v>398.92375600844645</v>
      </c>
      <c r="AF11">
        <f t="shared" si="4"/>
        <v>-19.946187800422322</v>
      </c>
      <c r="AG11">
        <f t="shared" si="4"/>
        <v>-11.292757846815842</v>
      </c>
      <c r="AH11">
        <f t="shared" si="5"/>
        <v>-242.19852490869252</v>
      </c>
      <c r="AI11">
        <f t="shared" si="6"/>
        <v>125.48628545251577</v>
      </c>
      <c r="AJ11">
        <f t="shared" si="7"/>
        <v>-1.1409352564253403</v>
      </c>
      <c r="AK11">
        <f t="shared" si="24"/>
        <v>28.682633779811979</v>
      </c>
      <c r="AL11">
        <f t="shared" si="8"/>
        <v>153.02798397590243</v>
      </c>
      <c r="AN11">
        <f t="shared" si="9"/>
        <v>206.8334778721634</v>
      </c>
      <c r="AO11">
        <f t="shared" si="9"/>
        <v>-10.341673893608171</v>
      </c>
      <c r="AP11">
        <f t="shared" si="9"/>
        <v>-5.85505461894736</v>
      </c>
      <c r="AQ11">
        <f t="shared" si="9"/>
        <v>-125.57478086442165</v>
      </c>
      <c r="AR11">
        <f t="shared" si="9"/>
        <v>65.061968495186235</v>
      </c>
      <c r="AS11">
        <f t="shared" si="9"/>
        <v>-0.59155064986509653</v>
      </c>
      <c r="AT11">
        <f t="shared" si="9"/>
        <v>14.871335210948173</v>
      </c>
      <c r="AU11">
        <f t="shared" si="9"/>
        <v>79.341753056269312</v>
      </c>
      <c r="AW11">
        <v>8</v>
      </c>
      <c r="AX11">
        <f>(R11*SUMPRODUCT(K12:$K$23, X12:$X$23)-$AZ$3*SUMPRODUCT(K11:$K$22, W12:$W$23))/Z11</f>
        <v>35.327152389939982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f>EconomicRates!C52</f>
        <v>3.5571999999999999E-2</v>
      </c>
      <c r="G12" s="5">
        <f>EconomicRates!D52</f>
        <v>7.0000000000000007E-2</v>
      </c>
      <c r="H12" s="5">
        <f t="shared" si="10"/>
        <v>8.5572000000000009E-2</v>
      </c>
      <c r="I12" s="5">
        <f t="shared" si="11"/>
        <v>1.085572</v>
      </c>
      <c r="J12">
        <f t="shared" si="12"/>
        <v>0.92117335377109955</v>
      </c>
      <c r="K12">
        <f t="shared" si="20"/>
        <v>0.47760878015900154</v>
      </c>
      <c r="L12" s="2">
        <v>9</v>
      </c>
      <c r="M12" s="6">
        <v>2.6610000000000002E-3</v>
      </c>
      <c r="O12">
        <f t="shared" si="21"/>
        <v>441.57034249269856</v>
      </c>
      <c r="P12">
        <f t="shared" si="22"/>
        <v>22.078517124634928</v>
      </c>
      <c r="Q12" s="4">
        <f t="shared" si="23"/>
        <v>12.5</v>
      </c>
      <c r="R12">
        <f t="shared" si="0"/>
        <v>100000</v>
      </c>
      <c r="S12">
        <f t="shared" si="1"/>
        <v>36.266310175806446</v>
      </c>
      <c r="U12">
        <f t="shared" si="13"/>
        <v>2.6610000000000002E-3</v>
      </c>
      <c r="V12">
        <f t="shared" si="14"/>
        <v>0.01</v>
      </c>
      <c r="W12">
        <f t="shared" si="15"/>
        <v>0.90342062774526743</v>
      </c>
      <c r="X12">
        <f t="shared" si="16"/>
        <v>2.4040022904301566E-3</v>
      </c>
      <c r="Y12">
        <f t="shared" si="17"/>
        <v>9.0342062774526749E-3</v>
      </c>
      <c r="Z12">
        <f t="shared" si="18"/>
        <v>0.89198241917738463</v>
      </c>
      <c r="AB12">
        <f t="shared" si="19"/>
        <v>31.915278188572305</v>
      </c>
      <c r="AC12">
        <f t="shared" si="2"/>
        <v>32.348911085253235</v>
      </c>
      <c r="AE12">
        <f t="shared" si="3"/>
        <v>393.87298233362355</v>
      </c>
      <c r="AF12">
        <f t="shared" si="4"/>
        <v>-19.693649116681176</v>
      </c>
      <c r="AG12">
        <f t="shared" si="4"/>
        <v>-11.149780239717307</v>
      </c>
      <c r="AH12">
        <f t="shared" si="5"/>
        <v>-240.40022904301566</v>
      </c>
      <c r="AI12">
        <f t="shared" si="6"/>
        <v>122.62932393420942</v>
      </c>
      <c r="AJ12">
        <f t="shared" si="7"/>
        <v>-0.43363289668092975</v>
      </c>
      <c r="AK12">
        <f t="shared" si="24"/>
        <v>28.426622798386031</v>
      </c>
      <c r="AL12">
        <f t="shared" si="8"/>
        <v>150.62231383591453</v>
      </c>
      <c r="AN12">
        <f t="shared" si="9"/>
        <v>188.11719462994992</v>
      </c>
      <c r="AO12">
        <f t="shared" si="9"/>
        <v>-9.405859731497495</v>
      </c>
      <c r="AP12">
        <f t="shared" si="9"/>
        <v>-5.3252329393323228</v>
      </c>
      <c r="AQ12">
        <f t="shared" si="9"/>
        <v>-114.81726014317928</v>
      </c>
      <c r="AR12">
        <f t="shared" si="9"/>
        <v>58.568841815940814</v>
      </c>
      <c r="AS12">
        <f t="shared" si="9"/>
        <v>-0.2071068788205932</v>
      </c>
      <c r="AT12">
        <f t="shared" si="9"/>
        <v>13.576804638777215</v>
      </c>
      <c r="AU12">
        <f t="shared" si="9"/>
        <v>71.938539575897437</v>
      </c>
      <c r="AW12">
        <v>9</v>
      </c>
      <c r="AX12">
        <f>(R12*SUMPRODUCT(K13:$K$23, X13:$X$23)-$AZ$3*SUMPRODUCT(K12:$K$22, W13:$W$23))/Z12</f>
        <v>36.266310175806446</v>
      </c>
    </row>
    <row r="13" spans="1:52" x14ac:dyDescent="0.25">
      <c r="E13">
        <v>2013</v>
      </c>
      <c r="F13" s="5">
        <f>EconomicRates!C53</f>
        <v>3.5571999999999999E-2</v>
      </c>
      <c r="G13" s="5">
        <f>EconomicRates!D53</f>
        <v>7.0000000000000007E-2</v>
      </c>
      <c r="H13" s="5">
        <f t="shared" si="10"/>
        <v>8.5572000000000009E-2</v>
      </c>
      <c r="I13" s="5">
        <f t="shared" si="11"/>
        <v>1.085572</v>
      </c>
      <c r="J13">
        <f t="shared" si="12"/>
        <v>0.92117335377109955</v>
      </c>
      <c r="K13">
        <f t="shared" si="20"/>
        <v>0.43996048180959124</v>
      </c>
      <c r="L13" s="2">
        <v>10</v>
      </c>
      <c r="M13" s="6">
        <v>2.676E-3</v>
      </c>
      <c r="O13">
        <f t="shared" si="21"/>
        <v>441.57034249269856</v>
      </c>
      <c r="P13">
        <f t="shared" si="22"/>
        <v>22.078517124634928</v>
      </c>
      <c r="Q13" s="4">
        <f t="shared" si="23"/>
        <v>12.5</v>
      </c>
      <c r="R13">
        <f t="shared" si="0"/>
        <v>100000</v>
      </c>
      <c r="S13">
        <f t="shared" si="1"/>
        <v>36.511341242914433</v>
      </c>
      <c r="U13">
        <f t="shared" si="13"/>
        <v>2.676E-3</v>
      </c>
      <c r="V13">
        <f t="shared" si="14"/>
        <v>0.01</v>
      </c>
      <c r="W13">
        <f t="shared" si="15"/>
        <v>0.89198241917738463</v>
      </c>
      <c r="X13">
        <f t="shared" si="16"/>
        <v>2.3869449537186811E-3</v>
      </c>
      <c r="Y13">
        <f t="shared" si="17"/>
        <v>8.9198241917738466E-3</v>
      </c>
      <c r="Z13">
        <f t="shared" si="18"/>
        <v>0.88067565003189208</v>
      </c>
      <c r="AB13">
        <f t="shared" si="19"/>
        <v>32.348911085253235</v>
      </c>
      <c r="AC13">
        <f t="shared" si="2"/>
        <v>32.154649182639901</v>
      </c>
      <c r="AE13">
        <f t="shared" si="3"/>
        <v>388.88024840956251</v>
      </c>
      <c r="AF13">
        <f t="shared" si="4"/>
        <v>-19.444012420478124</v>
      </c>
      <c r="AG13">
        <f t="shared" si="4"/>
        <v>-11.00844562539865</v>
      </c>
      <c r="AH13">
        <f t="shared" si="5"/>
        <v>-238.6944953718681</v>
      </c>
      <c r="AI13">
        <f t="shared" si="6"/>
        <v>119.73329499181764</v>
      </c>
      <c r="AJ13">
        <f t="shared" si="7"/>
        <v>0.19426190261333431</v>
      </c>
      <c r="AK13">
        <f t="shared" si="24"/>
        <v>28.124960295203635</v>
      </c>
      <c r="AL13">
        <f t="shared" si="8"/>
        <v>148.05251718963461</v>
      </c>
      <c r="AN13">
        <f t="shared" si="9"/>
        <v>171.09194145650466</v>
      </c>
      <c r="AO13">
        <f t="shared" si="9"/>
        <v>-8.5545970728252314</v>
      </c>
      <c r="AP13">
        <f t="shared" si="9"/>
        <v>-4.8432810413250769</v>
      </c>
      <c r="AQ13">
        <f t="shared" si="9"/>
        <v>-105.01614518910434</v>
      </c>
      <c r="AR13">
        <f t="shared" si="9"/>
        <v>52.677918153250012</v>
      </c>
      <c r="AS13">
        <f t="shared" si="9"/>
        <v>8.5467560271010462E-2</v>
      </c>
      <c r="AT13">
        <f t="shared" si="9"/>
        <v>12.373871082353414</v>
      </c>
      <c r="AU13">
        <f t="shared" si="9"/>
        <v>65.137256795874436</v>
      </c>
      <c r="AW13">
        <v>10</v>
      </c>
      <c r="AX13">
        <f>(R13*SUMPRODUCT(K14:$K$23, X14:$X$23)-$AZ$3*SUMPRODUCT(K13:$K$22, W14:$W$23))/Z13</f>
        <v>36.511341242914433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10"/>
        <v>8.5572000000000009E-2</v>
      </c>
      <c r="I14" s="5">
        <f t="shared" si="11"/>
        <v>1.085572</v>
      </c>
      <c r="J14">
        <f t="shared" si="12"/>
        <v>0.92117335377109955</v>
      </c>
      <c r="K14">
        <f t="shared" si="20"/>
        <v>0.40527987255529002</v>
      </c>
      <c r="L14" s="2">
        <v>11</v>
      </c>
      <c r="M14" s="6">
        <v>2.6930000000000001E-3</v>
      </c>
      <c r="O14">
        <f t="shared" si="21"/>
        <v>441.57034249269856</v>
      </c>
      <c r="P14">
        <f t="shared" si="22"/>
        <v>22.078517124634928</v>
      </c>
      <c r="Q14" s="4">
        <f t="shared" si="23"/>
        <v>12.5</v>
      </c>
      <c r="R14">
        <f t="shared" si="0"/>
        <v>100000</v>
      </c>
      <c r="S14">
        <f t="shared" si="1"/>
        <v>36.079705866364542</v>
      </c>
      <c r="U14">
        <f t="shared" si="13"/>
        <v>2.6930000000000001E-3</v>
      </c>
      <c r="V14">
        <f t="shared" si="14"/>
        <v>0.01</v>
      </c>
      <c r="W14">
        <f t="shared" si="15"/>
        <v>0.88067565003189208</v>
      </c>
      <c r="X14">
        <f t="shared" si="16"/>
        <v>2.3716595255358856E-3</v>
      </c>
      <c r="Y14">
        <f t="shared" si="17"/>
        <v>8.8067565003189206E-3</v>
      </c>
      <c r="Z14">
        <f t="shared" si="18"/>
        <v>0.86949723400603729</v>
      </c>
      <c r="AB14">
        <f t="shared" si="19"/>
        <v>32.154649182639901</v>
      </c>
      <c r="AC14">
        <f t="shared" si="2"/>
        <v>31.371204454555365</v>
      </c>
      <c r="AE14">
        <f t="shared" si="3"/>
        <v>383.94419141649996</v>
      </c>
      <c r="AF14">
        <f t="shared" si="4"/>
        <v>-19.197209570824999</v>
      </c>
      <c r="AG14">
        <f t="shared" si="4"/>
        <v>-10.868715425075466</v>
      </c>
      <c r="AH14">
        <f t="shared" si="5"/>
        <v>-237.16595255358857</v>
      </c>
      <c r="AI14">
        <f t="shared" si="6"/>
        <v>116.71231386701089</v>
      </c>
      <c r="AJ14">
        <f t="shared" si="7"/>
        <v>0.78344472808453602</v>
      </c>
      <c r="AK14">
        <f t="shared" si="24"/>
        <v>27.783114171982042</v>
      </c>
      <c r="AL14">
        <f t="shared" si="8"/>
        <v>145.27887276707747</v>
      </c>
      <c r="AN14">
        <f t="shared" si="9"/>
        <v>155.60485296562297</v>
      </c>
      <c r="AO14">
        <f t="shared" si="9"/>
        <v>-7.7802426482811491</v>
      </c>
      <c r="AP14">
        <f t="shared" si="9"/>
        <v>-4.4048716023142997</v>
      </c>
      <c r="AQ14">
        <f t="shared" si="9"/>
        <v>-96.118587025372335</v>
      </c>
      <c r="AR14">
        <f t="shared" si="9"/>
        <v>47.301151689655185</v>
      </c>
      <c r="AS14">
        <f t="shared" si="9"/>
        <v>0.31751437955221462</v>
      </c>
      <c r="AT14">
        <f t="shared" si="9"/>
        <v>11.259936970809955</v>
      </c>
      <c r="AU14">
        <f t="shared" si="9"/>
        <v>58.878603040017353</v>
      </c>
      <c r="AW14">
        <v>11</v>
      </c>
      <c r="AX14">
        <f>(R14*SUMPRODUCT(K15:$K$23, X15:$X$23)-$AZ$3*SUMPRODUCT(K14:$K$22, W15:$W$23))/Z14</f>
        <v>36.079705866364542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10"/>
        <v>8.5572000000000009E-2</v>
      </c>
      <c r="I15" s="5">
        <f t="shared" si="11"/>
        <v>1.085572</v>
      </c>
      <c r="J15">
        <f t="shared" si="12"/>
        <v>0.92117335377109955</v>
      </c>
      <c r="K15">
        <f t="shared" si="20"/>
        <v>0.37333301941768032</v>
      </c>
      <c r="L15" s="2">
        <v>12</v>
      </c>
      <c r="M15" s="6">
        <v>2.7169999999999998E-3</v>
      </c>
      <c r="O15">
        <f t="shared" si="21"/>
        <v>441.57034249269856</v>
      </c>
      <c r="P15">
        <f t="shared" si="22"/>
        <v>22.078517124634928</v>
      </c>
      <c r="Q15" s="4">
        <f t="shared" si="23"/>
        <v>12.5</v>
      </c>
      <c r="R15">
        <f t="shared" si="0"/>
        <v>100000</v>
      </c>
      <c r="S15">
        <f t="shared" si="1"/>
        <v>34.806874354723007</v>
      </c>
      <c r="U15">
        <f t="shared" si="13"/>
        <v>2.7169999999999998E-3</v>
      </c>
      <c r="V15">
        <f t="shared" si="14"/>
        <v>0.01</v>
      </c>
      <c r="W15">
        <f t="shared" si="15"/>
        <v>0.86949723400603729</v>
      </c>
      <c r="X15">
        <f t="shared" si="16"/>
        <v>2.3624239847944029E-3</v>
      </c>
      <c r="Y15">
        <f t="shared" si="17"/>
        <v>8.6949723400603727E-3</v>
      </c>
      <c r="Z15">
        <f t="shared" si="18"/>
        <v>0.85843983768118259</v>
      </c>
      <c r="AB15">
        <f t="shared" si="19"/>
        <v>31.371204454555365</v>
      </c>
      <c r="AC15">
        <f t="shared" si="2"/>
        <v>29.879607571257736</v>
      </c>
      <c r="AE15">
        <f t="shared" si="3"/>
        <v>379.06157313425638</v>
      </c>
      <c r="AF15">
        <f t="shared" si="4"/>
        <v>-18.953078656712819</v>
      </c>
      <c r="AG15">
        <f t="shared" si="4"/>
        <v>-10.730497971014783</v>
      </c>
      <c r="AH15">
        <f t="shared" si="5"/>
        <v>-236.24239847944028</v>
      </c>
      <c r="AI15">
        <f t="shared" si="6"/>
        <v>113.13559802708852</v>
      </c>
      <c r="AJ15">
        <f t="shared" si="7"/>
        <v>1.4915968832976283</v>
      </c>
      <c r="AK15">
        <f t="shared" si="24"/>
        <v>27.403578925246926</v>
      </c>
      <c r="AL15">
        <f t="shared" si="8"/>
        <v>142.03077383563308</v>
      </c>
      <c r="AN15">
        <f t="shared" si="9"/>
        <v>141.51620164342779</v>
      </c>
      <c r="AO15">
        <f t="shared" si="9"/>
        <v>-7.0758100821713894</v>
      </c>
      <c r="AP15">
        <f t="shared" si="9"/>
        <v>-4.0060492073742413</v>
      </c>
      <c r="AQ15">
        <f t="shared" si="9"/>
        <v>-88.197087938804245</v>
      </c>
      <c r="AR15">
        <f t="shared" si="9"/>
        <v>42.237254415077913</v>
      </c>
      <c r="AS15">
        <f t="shared" si="9"/>
        <v>0.55686236819550494</v>
      </c>
      <c r="AT15">
        <f t="shared" si="9"/>
        <v>10.230660863013146</v>
      </c>
      <c r="AU15">
        <f t="shared" si="9"/>
        <v>53.024777646286566</v>
      </c>
      <c r="AW15">
        <v>12</v>
      </c>
      <c r="AX15">
        <f>(R15*SUMPRODUCT(K16:$K$23, X16:$X$23)-$AZ$3*SUMPRODUCT(K15:$K$22, W16:$W$23))/Z15</f>
        <v>34.806874354723007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10"/>
        <v>8.5572000000000009E-2</v>
      </c>
      <c r="I16" s="5">
        <f t="shared" si="11"/>
        <v>1.085572</v>
      </c>
      <c r="J16">
        <f t="shared" si="12"/>
        <v>0.92117335377109955</v>
      </c>
      <c r="K16">
        <f t="shared" si="20"/>
        <v>0.34390442957047562</v>
      </c>
      <c r="L16" s="2">
        <v>13</v>
      </c>
      <c r="M16" s="6">
        <v>2.745E-3</v>
      </c>
      <c r="O16">
        <f t="shared" si="21"/>
        <v>441.57034249269856</v>
      </c>
      <c r="P16">
        <f t="shared" si="22"/>
        <v>22.078517124634928</v>
      </c>
      <c r="Q16" s="4">
        <f t="shared" si="23"/>
        <v>12.5</v>
      </c>
      <c r="R16">
        <f t="shared" si="0"/>
        <v>100000</v>
      </c>
      <c r="S16">
        <f t="shared" si="1"/>
        <v>32.680205426076277</v>
      </c>
      <c r="U16">
        <f t="shared" si="13"/>
        <v>2.745E-3</v>
      </c>
      <c r="V16">
        <f t="shared" si="14"/>
        <v>0.01</v>
      </c>
      <c r="W16">
        <f t="shared" si="15"/>
        <v>0.85843983768118259</v>
      </c>
      <c r="X16">
        <f t="shared" si="16"/>
        <v>2.3564173544348465E-3</v>
      </c>
      <c r="Y16">
        <f t="shared" si="17"/>
        <v>8.5843983768118266E-3</v>
      </c>
      <c r="Z16">
        <f t="shared" si="18"/>
        <v>0.84749902194993598</v>
      </c>
      <c r="AB16">
        <f t="shared" si="19"/>
        <v>29.879607571257736</v>
      </c>
      <c r="AC16">
        <f t="shared" si="2"/>
        <v>27.696442135722634</v>
      </c>
      <c r="AE16">
        <f t="shared" si="3"/>
        <v>374.23043338466027</v>
      </c>
      <c r="AF16">
        <f t="shared" si="4"/>
        <v>-18.711521669233015</v>
      </c>
      <c r="AG16">
        <f t="shared" si="4"/>
        <v>-10.593737774374199</v>
      </c>
      <c r="AH16">
        <f t="shared" si="5"/>
        <v>-235.64173544348463</v>
      </c>
      <c r="AI16">
        <f t="shared" si="6"/>
        <v>109.28343849756843</v>
      </c>
      <c r="AJ16">
        <f t="shared" si="7"/>
        <v>2.183165435535102</v>
      </c>
      <c r="AK16">
        <f t="shared" si="24"/>
        <v>26.977896350067951</v>
      </c>
      <c r="AL16">
        <f t="shared" si="8"/>
        <v>138.44450028317146</v>
      </c>
      <c r="AN16">
        <f t="shared" si="9"/>
        <v>128.69950372106348</v>
      </c>
      <c r="AO16">
        <f t="shared" si="9"/>
        <v>-6.4349751860531743</v>
      </c>
      <c r="AP16">
        <f t="shared" si="9"/>
        <v>-3.643233346315359</v>
      </c>
      <c r="AQ16">
        <f t="shared" si="9"/>
        <v>-81.038236610688514</v>
      </c>
      <c r="AR16">
        <f t="shared" si="9"/>
        <v>37.583058578006423</v>
      </c>
      <c r="AS16">
        <f t="shared" si="9"/>
        <v>0.75080026376567821</v>
      </c>
      <c r="AT16">
        <f t="shared" si="9"/>
        <v>9.2778180552815357</v>
      </c>
      <c r="AU16">
        <f t="shared" si="9"/>
        <v>47.611676897053634</v>
      </c>
      <c r="AW16">
        <v>13</v>
      </c>
      <c r="AX16">
        <f>(R16*SUMPRODUCT(K17:$K$23, X17:$X$23)-$AZ$3*SUMPRODUCT(K16:$K$22, W17:$W$23))/Z16</f>
        <v>32.680205426076277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10"/>
        <v>8.5572000000000009E-2</v>
      </c>
      <c r="I17" s="5">
        <f t="shared" si="11"/>
        <v>1.085572</v>
      </c>
      <c r="J17">
        <f t="shared" si="12"/>
        <v>0.92117335377109955</v>
      </c>
      <c r="K17">
        <f t="shared" si="20"/>
        <v>0.31679559676417191</v>
      </c>
      <c r="L17" s="2">
        <v>14</v>
      </c>
      <c r="M17" s="6">
        <v>2.7729999999999999E-3</v>
      </c>
      <c r="O17">
        <f t="shared" si="21"/>
        <v>441.57034249269856</v>
      </c>
      <c r="P17">
        <f t="shared" si="22"/>
        <v>22.078517124634928</v>
      </c>
      <c r="Q17" s="4">
        <f t="shared" si="23"/>
        <v>12.5</v>
      </c>
      <c r="R17">
        <f t="shared" si="0"/>
        <v>100000</v>
      </c>
      <c r="S17">
        <f t="shared" si="1"/>
        <v>29.831507659747594</v>
      </c>
      <c r="U17">
        <f t="shared" si="13"/>
        <v>2.7729999999999999E-3</v>
      </c>
      <c r="V17">
        <f t="shared" si="14"/>
        <v>0.01</v>
      </c>
      <c r="W17">
        <f t="shared" si="15"/>
        <v>0.84749902194993598</v>
      </c>
      <c r="X17">
        <f t="shared" si="16"/>
        <v>2.3501147878671725E-3</v>
      </c>
      <c r="Y17">
        <f t="shared" si="17"/>
        <v>8.4749902194993596E-3</v>
      </c>
      <c r="Z17">
        <f t="shared" si="18"/>
        <v>0.83667391694256943</v>
      </c>
      <c r="AB17">
        <f t="shared" si="19"/>
        <v>27.696442135722634</v>
      </c>
      <c r="AC17">
        <f t="shared" si="2"/>
        <v>24.959244361983281</v>
      </c>
      <c r="AE17">
        <f t="shared" si="3"/>
        <v>369.450388059038</v>
      </c>
      <c r="AF17">
        <f t="shared" si="4"/>
        <v>-18.4725194029519</v>
      </c>
      <c r="AG17">
        <f t="shared" si="4"/>
        <v>-10.458423961782119</v>
      </c>
      <c r="AH17">
        <f t="shared" si="5"/>
        <v>-235.01147878671725</v>
      </c>
      <c r="AI17">
        <f t="shared" si="6"/>
        <v>105.50796590758677</v>
      </c>
      <c r="AJ17">
        <f t="shared" si="7"/>
        <v>2.7371977737393536</v>
      </c>
      <c r="AK17">
        <f t="shared" si="24"/>
        <v>26.507201755426614</v>
      </c>
      <c r="AL17">
        <f t="shared" si="8"/>
        <v>134.75236543675274</v>
      </c>
      <c r="AN17">
        <f t="shared" si="9"/>
        <v>117.04025615991783</v>
      </c>
      <c r="AO17">
        <f t="shared" si="9"/>
        <v>-5.8520128079958917</v>
      </c>
      <c r="AP17">
        <f t="shared" si="9"/>
        <v>-3.3131826601854812</v>
      </c>
      <c r="AQ17">
        <f t="shared" si="9"/>
        <v>-74.450601668668611</v>
      </c>
      <c r="AR17">
        <f t="shared" si="9"/>
        <v>33.424459023067854</v>
      </c>
      <c r="AS17">
        <f t="shared" si="9"/>
        <v>0.86713220219332132</v>
      </c>
      <c r="AT17">
        <f t="shared" si="9"/>
        <v>8.3973647986586801</v>
      </c>
      <c r="AU17">
        <f t="shared" si="9"/>
        <v>42.688956023919857</v>
      </c>
      <c r="AW17">
        <v>14</v>
      </c>
      <c r="AX17">
        <f>(R17*SUMPRODUCT(K18:$K$23, X18:$X$23)-$AZ$3*SUMPRODUCT(K17:$K$22, W18:$W$23))/Z17</f>
        <v>29.831507659747594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10"/>
        <v>8.5572000000000009E-2</v>
      </c>
      <c r="I18" s="5">
        <f t="shared" si="11"/>
        <v>1.085572</v>
      </c>
      <c r="J18">
        <f t="shared" si="12"/>
        <v>0.92117335377109955</v>
      </c>
      <c r="K18">
        <f t="shared" si="20"/>
        <v>0.29182366233116913</v>
      </c>
      <c r="L18" s="2">
        <v>15</v>
      </c>
      <c r="M18" s="6">
        <v>2.8019999999999998E-3</v>
      </c>
      <c r="O18">
        <f t="shared" si="21"/>
        <v>441.57034249269856</v>
      </c>
      <c r="P18">
        <f t="shared" si="22"/>
        <v>22.078517124634928</v>
      </c>
      <c r="Q18" s="4">
        <f t="shared" si="23"/>
        <v>12.5</v>
      </c>
      <c r="R18">
        <f t="shared" si="0"/>
        <v>100000</v>
      </c>
      <c r="S18">
        <f t="shared" si="1"/>
        <v>26.347371704513016</v>
      </c>
      <c r="U18">
        <f t="shared" si="13"/>
        <v>2.8019999999999998E-3</v>
      </c>
      <c r="V18">
        <f t="shared" si="14"/>
        <v>0.01</v>
      </c>
      <c r="W18">
        <f t="shared" si="15"/>
        <v>0.83667391694256943</v>
      </c>
      <c r="X18">
        <f t="shared" si="16"/>
        <v>2.3443603152730795E-3</v>
      </c>
      <c r="Y18">
        <f t="shared" si="17"/>
        <v>8.3667391694256937E-3</v>
      </c>
      <c r="Z18">
        <f t="shared" si="18"/>
        <v>0.8259628174578707</v>
      </c>
      <c r="AB18">
        <f t="shared" si="19"/>
        <v>24.959244361983281</v>
      </c>
      <c r="AC18">
        <f t="shared" si="2"/>
        <v>21.761949365669352</v>
      </c>
      <c r="AE18">
        <f t="shared" si="3"/>
        <v>364.72068419110622</v>
      </c>
      <c r="AF18">
        <f t="shared" si="4"/>
        <v>-18.23603420955531</v>
      </c>
      <c r="AG18">
        <f t="shared" si="4"/>
        <v>-10.324535218223383</v>
      </c>
      <c r="AH18">
        <f t="shared" si="5"/>
        <v>-234.43603152730796</v>
      </c>
      <c r="AI18">
        <f t="shared" si="6"/>
        <v>101.72408323601954</v>
      </c>
      <c r="AJ18">
        <f t="shared" si="7"/>
        <v>3.1972949963139286</v>
      </c>
      <c r="AK18">
        <f t="shared" si="24"/>
        <v>26.001072604047394</v>
      </c>
      <c r="AL18">
        <f t="shared" si="8"/>
        <v>130.92245083638085</v>
      </c>
      <c r="AN18">
        <f t="shared" si="9"/>
        <v>106.43412578857836</v>
      </c>
      <c r="AO18">
        <f t="shared" si="9"/>
        <v>-5.321706289428918</v>
      </c>
      <c r="AP18">
        <f t="shared" si="9"/>
        <v>-3.012943679249084</v>
      </c>
      <c r="AQ18">
        <f t="shared" si="9"/>
        <v>-68.413981302684434</v>
      </c>
      <c r="AR18">
        <f t="shared" si="9"/>
        <v>29.685494517215908</v>
      </c>
      <c r="AS18">
        <f t="shared" si="9"/>
        <v>0.93304633537745252</v>
      </c>
      <c r="AT18">
        <f t="shared" si="9"/>
        <v>7.5877282318517389</v>
      </c>
      <c r="AU18">
        <f t="shared" si="9"/>
        <v>38.206269084445097</v>
      </c>
      <c r="AW18">
        <v>15</v>
      </c>
      <c r="AX18">
        <f>(R18*SUMPRODUCT(K19:$K$23, X19:$X$23)-$AZ$3*SUMPRODUCT(K18:$K$22, W19:$W$23))/Z18</f>
        <v>26.347371704513016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10"/>
        <v>8.5572000000000009E-2</v>
      </c>
      <c r="I19" s="5">
        <f t="shared" si="11"/>
        <v>1.085572</v>
      </c>
      <c r="J19">
        <f t="shared" si="12"/>
        <v>0.92117335377109955</v>
      </c>
      <c r="K19">
        <f t="shared" si="20"/>
        <v>0.26882018173936795</v>
      </c>
      <c r="L19" s="2">
        <v>16</v>
      </c>
      <c r="M19" s="6">
        <v>2.8370000000000001E-3</v>
      </c>
      <c r="O19">
        <f t="shared" si="21"/>
        <v>441.57034249269856</v>
      </c>
      <c r="P19">
        <f t="shared" si="22"/>
        <v>22.078517124634928</v>
      </c>
      <c r="Q19" s="4">
        <f t="shared" si="23"/>
        <v>12.5</v>
      </c>
      <c r="R19">
        <f t="shared" si="0"/>
        <v>100000</v>
      </c>
      <c r="S19">
        <f t="shared" si="1"/>
        <v>22.170904871916687</v>
      </c>
      <c r="U19">
        <f t="shared" si="13"/>
        <v>2.8370000000000001E-3</v>
      </c>
      <c r="V19">
        <f t="shared" si="14"/>
        <v>0.01</v>
      </c>
      <c r="W19">
        <f t="shared" si="15"/>
        <v>0.8259628174578707</v>
      </c>
      <c r="X19">
        <f t="shared" si="16"/>
        <v>2.3432565131279791E-3</v>
      </c>
      <c r="Y19">
        <f t="shared" si="17"/>
        <v>8.2596281745787072E-3</v>
      </c>
      <c r="Z19">
        <f t="shared" si="18"/>
        <v>0.81535993277016405</v>
      </c>
      <c r="AB19">
        <f t="shared" si="19"/>
        <v>21.761949365669352</v>
      </c>
      <c r="AC19">
        <f t="shared" si="2"/>
        <v>18.077267505819691</v>
      </c>
      <c r="AE19">
        <f t="shared" si="3"/>
        <v>360.03876476814503</v>
      </c>
      <c r="AF19">
        <f t="shared" si="4"/>
        <v>-18.001938238407252</v>
      </c>
      <c r="AG19">
        <f t="shared" si="4"/>
        <v>-10.19199915962705</v>
      </c>
      <c r="AH19">
        <f t="shared" si="5"/>
        <v>-234.3256513127979</v>
      </c>
      <c r="AI19">
        <f t="shared" si="6"/>
        <v>97.519176057312791</v>
      </c>
      <c r="AJ19">
        <f t="shared" si="7"/>
        <v>3.6846818598496611</v>
      </c>
      <c r="AK19">
        <f t="shared" si="24"/>
        <v>25.4659143126785</v>
      </c>
      <c r="AL19">
        <f t="shared" si="8"/>
        <v>126.66977222984096</v>
      </c>
      <c r="AN19">
        <f t="shared" si="9"/>
        <v>96.785686178190289</v>
      </c>
      <c r="AO19">
        <f t="shared" si="9"/>
        <v>-4.839284308909515</v>
      </c>
      <c r="AP19">
        <f t="shared" si="9"/>
        <v>-2.7398150663784291</v>
      </c>
      <c r="AQ19">
        <f t="shared" si="9"/>
        <v>-62.991464172102098</v>
      </c>
      <c r="AR19">
        <f t="shared" si="9"/>
        <v>26.215122630800245</v>
      </c>
      <c r="AS19">
        <f t="shared" si="9"/>
        <v>0.99051684721653821</v>
      </c>
      <c r="AT19">
        <f t="shared" si="9"/>
        <v>6.8457517136934056</v>
      </c>
      <c r="AU19">
        <f t="shared" si="9"/>
        <v>34.051391191710188</v>
      </c>
      <c r="AW19">
        <v>16</v>
      </c>
      <c r="AX19">
        <f>(R19*SUMPRODUCT(K20:$K$23, X20:$X$23)-$AZ$3*SUMPRODUCT(K19:$K$22, W20:$W$23))/Z19</f>
        <v>22.170904871916687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10"/>
        <v>8.5572000000000009E-2</v>
      </c>
      <c r="I20" s="5">
        <f t="shared" si="11"/>
        <v>1.085572</v>
      </c>
      <c r="J20">
        <f t="shared" si="12"/>
        <v>0.92117335377109955</v>
      </c>
      <c r="K20">
        <f t="shared" si="20"/>
        <v>0.24762998837421007</v>
      </c>
      <c r="L20" s="2">
        <v>17</v>
      </c>
      <c r="M20" s="6">
        <v>2.8709999999999999E-3</v>
      </c>
      <c r="O20">
        <f t="shared" si="21"/>
        <v>441.57034249269856</v>
      </c>
      <c r="P20">
        <f t="shared" si="22"/>
        <v>22.078517124634928</v>
      </c>
      <c r="Q20" s="4">
        <f t="shared" si="23"/>
        <v>12.5</v>
      </c>
      <c r="R20">
        <f t="shared" si="0"/>
        <v>100000</v>
      </c>
      <c r="S20">
        <f t="shared" si="1"/>
        <v>17.444062258544339</v>
      </c>
      <c r="U20">
        <f t="shared" si="13"/>
        <v>2.8709999999999999E-3</v>
      </c>
      <c r="V20">
        <f t="shared" si="14"/>
        <v>0.01</v>
      </c>
      <c r="W20">
        <f t="shared" si="15"/>
        <v>0.81535993277016405</v>
      </c>
      <c r="X20">
        <f t="shared" si="16"/>
        <v>2.340898366983141E-3</v>
      </c>
      <c r="Y20">
        <f t="shared" si="17"/>
        <v>8.1535993277016411E-3</v>
      </c>
      <c r="Z20">
        <f t="shared" si="18"/>
        <v>0.80486543507547925</v>
      </c>
      <c r="AB20">
        <f t="shared" si="19"/>
        <v>18.077267505819691</v>
      </c>
      <c r="AC20">
        <f t="shared" si="2"/>
        <v>14.040122759207037</v>
      </c>
      <c r="AE20">
        <f t="shared" si="3"/>
        <v>355.40470582681422</v>
      </c>
      <c r="AF20">
        <f t="shared" si="4"/>
        <v>-17.770235291340711</v>
      </c>
      <c r="AG20">
        <f t="shared" si="4"/>
        <v>-10.06081793844349</v>
      </c>
      <c r="AH20">
        <f t="shared" si="5"/>
        <v>-234.08983669831412</v>
      </c>
      <c r="AI20">
        <f t="shared" si="6"/>
        <v>93.483815898715875</v>
      </c>
      <c r="AJ20">
        <f t="shared" si="7"/>
        <v>4.037144746612654</v>
      </c>
      <c r="AK20">
        <f t="shared" si="24"/>
        <v>24.899821662890524</v>
      </c>
      <c r="AL20">
        <f t="shared" si="8"/>
        <v>122.42078230821906</v>
      </c>
      <c r="AN20">
        <f t="shared" si="9"/>
        <v>88.008863172033557</v>
      </c>
      <c r="AO20">
        <f t="shared" si="9"/>
        <v>-4.4004431586016777</v>
      </c>
      <c r="AP20">
        <f t="shared" si="9"/>
        <v>-2.4913602291318058</v>
      </c>
      <c r="AQ20">
        <f t="shared" si="9"/>
        <v>-57.967663540124256</v>
      </c>
      <c r="AR20">
        <f t="shared" si="9"/>
        <v>23.149396244175808</v>
      </c>
      <c r="AS20">
        <f t="shared" si="9"/>
        <v>0.99971810666869476</v>
      </c>
      <c r="AT20">
        <f t="shared" si="9"/>
        <v>6.1659425489014845</v>
      </c>
      <c r="AU20">
        <f t="shared" si="9"/>
        <v>30.31505689974599</v>
      </c>
      <c r="AW20">
        <v>17</v>
      </c>
      <c r="AX20">
        <f>(R20*SUMPRODUCT(K21:$K$23, X21:$X$23)-$AZ$3*SUMPRODUCT(K20:$K$22, W21:$W$23))/Z20</f>
        <v>17.444062258544339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10"/>
        <v>8.5572000000000009E-2</v>
      </c>
      <c r="I21" s="5">
        <f t="shared" si="11"/>
        <v>1.085572</v>
      </c>
      <c r="J21">
        <f t="shared" si="12"/>
        <v>0.92117335377109955</v>
      </c>
      <c r="K21">
        <f t="shared" si="20"/>
        <v>0.22811014688496947</v>
      </c>
      <c r="L21" s="2">
        <v>18</v>
      </c>
      <c r="M21" s="6">
        <v>2.9099999999999998E-3</v>
      </c>
      <c r="O21">
        <f t="shared" si="21"/>
        <v>441.57034249269856</v>
      </c>
      <c r="P21">
        <f t="shared" si="22"/>
        <v>22.078517124634928</v>
      </c>
      <c r="Q21" s="4">
        <f t="shared" si="23"/>
        <v>12.5</v>
      </c>
      <c r="R21">
        <f t="shared" si="0"/>
        <v>100000</v>
      </c>
      <c r="S21">
        <f t="shared" si="1"/>
        <v>12.150226478973055</v>
      </c>
      <c r="U21">
        <f t="shared" si="13"/>
        <v>2.9099999999999998E-3</v>
      </c>
      <c r="V21">
        <f t="shared" si="14"/>
        <v>0.01</v>
      </c>
      <c r="W21">
        <f t="shared" si="15"/>
        <v>0.80486543507547925</v>
      </c>
      <c r="X21">
        <f t="shared" si="16"/>
        <v>2.3421584160696444E-3</v>
      </c>
      <c r="Y21">
        <f t="shared" si="17"/>
        <v>8.0486543507547921E-3</v>
      </c>
      <c r="Z21">
        <f t="shared" si="18"/>
        <v>0.79447462230865484</v>
      </c>
      <c r="AB21">
        <f t="shared" si="19"/>
        <v>14.040122759207037</v>
      </c>
      <c r="AC21">
        <f t="shared" si="2"/>
        <v>9.6530465928467351</v>
      </c>
      <c r="AE21">
        <f t="shared" si="3"/>
        <v>350.81643107459007</v>
      </c>
      <c r="AF21">
        <f t="shared" si="4"/>
        <v>-17.540821553729501</v>
      </c>
      <c r="AG21">
        <f t="shared" si="4"/>
        <v>-9.9309327788581854</v>
      </c>
      <c r="AH21">
        <f t="shared" si="5"/>
        <v>-234.21584160696443</v>
      </c>
      <c r="AI21">
        <f t="shared" si="6"/>
        <v>89.128835135038003</v>
      </c>
      <c r="AJ21">
        <f t="shared" si="7"/>
        <v>4.387076166360302</v>
      </c>
      <c r="AK21">
        <f t="shared" si="24"/>
        <v>24.312101259604731</v>
      </c>
      <c r="AL21">
        <f t="shared" si="8"/>
        <v>117.82801256100304</v>
      </c>
      <c r="AN21">
        <f t="shared" si="9"/>
        <v>80.024787622085512</v>
      </c>
      <c r="AO21">
        <f t="shared" si="9"/>
        <v>-4.0012393811042752</v>
      </c>
      <c r="AP21">
        <f t="shared" si="9"/>
        <v>-2.2653465348900985</v>
      </c>
      <c r="AQ21">
        <f t="shared" si="9"/>
        <v>-53.427010031751401</v>
      </c>
      <c r="AR21">
        <f t="shared" si="9"/>
        <v>20.331191674339745</v>
      </c>
      <c r="AS21">
        <f t="shared" si="9"/>
        <v>1.0007365887039972</v>
      </c>
      <c r="AT21">
        <f t="shared" si="9"/>
        <v>5.5458369894106863</v>
      </c>
      <c r="AU21">
        <f t="shared" si="9"/>
        <v>26.877765252454431</v>
      </c>
      <c r="AW21">
        <v>18</v>
      </c>
      <c r="AX21">
        <f>(R21*SUMPRODUCT(K22:$K$23, X22:$X$23)-$AZ$3*SUMPRODUCT(K21:$K$22, W22:$W$23))/Z21</f>
        <v>12.150226478973055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10"/>
        <v>8.5572000000000009E-2</v>
      </c>
      <c r="I22" s="5">
        <f t="shared" si="11"/>
        <v>1.085572</v>
      </c>
      <c r="J22">
        <f t="shared" si="12"/>
        <v>0.92117335377109955</v>
      </c>
      <c r="K22">
        <f t="shared" si="20"/>
        <v>0.21012898903524546</v>
      </c>
      <c r="L22" s="2">
        <v>19</v>
      </c>
      <c r="M22" s="6">
        <v>2.9520000000000002E-3</v>
      </c>
      <c r="O22">
        <f t="shared" si="21"/>
        <v>441.57034249269856</v>
      </c>
      <c r="P22">
        <f t="shared" si="22"/>
        <v>22.078517124634928</v>
      </c>
      <c r="Q22" s="4">
        <f t="shared" si="23"/>
        <v>12.5</v>
      </c>
      <c r="R22">
        <f t="shared" si="0"/>
        <v>100000</v>
      </c>
      <c r="S22">
        <f t="shared" si="1"/>
        <v>6.3286178018812889</v>
      </c>
      <c r="U22">
        <f t="shared" si="13"/>
        <v>2.9520000000000002E-3</v>
      </c>
      <c r="V22">
        <f t="shared" si="14"/>
        <v>0.01</v>
      </c>
      <c r="W22">
        <f t="shared" si="15"/>
        <v>0.79447462230865484</v>
      </c>
      <c r="X22">
        <f t="shared" si="16"/>
        <v>2.3452890850551491E-3</v>
      </c>
      <c r="Y22">
        <f t="shared" si="17"/>
        <v>7.9447462230865483E-3</v>
      </c>
      <c r="Z22">
        <f t="shared" si="18"/>
        <v>0.78418458700051319</v>
      </c>
      <c r="AB22">
        <f t="shared" si="19"/>
        <v>9.6530465928467351</v>
      </c>
      <c r="AC22">
        <f t="shared" si="2"/>
        <v>4.9628045372523744</v>
      </c>
      <c r="AE22">
        <f t="shared" si="3"/>
        <v>346.27265665931196</v>
      </c>
      <c r="AF22">
        <f t="shared" si="4"/>
        <v>-17.313632832965599</v>
      </c>
      <c r="AG22">
        <f t="shared" si="4"/>
        <v>-9.8023073375064147</v>
      </c>
      <c r="AH22">
        <f t="shared" si="5"/>
        <v>-234.52890850551492</v>
      </c>
      <c r="AI22">
        <f t="shared" si="6"/>
        <v>84.627807983325027</v>
      </c>
      <c r="AJ22">
        <f t="shared" si="7"/>
        <v>4.6902420555943607</v>
      </c>
      <c r="AK22">
        <f t="shared" si="24"/>
        <v>23.70284492934352</v>
      </c>
      <c r="AL22">
        <f t="shared" si="8"/>
        <v>113.02089496826289</v>
      </c>
      <c r="AN22">
        <f t="shared" si="9"/>
        <v>72.761923274369877</v>
      </c>
      <c r="AO22">
        <f t="shared" si="9"/>
        <v>-3.6380961637184943</v>
      </c>
      <c r="AP22">
        <f t="shared" si="9"/>
        <v>-2.0597489310429915</v>
      </c>
      <c r="AQ22">
        <f t="shared" si="9"/>
        <v>-49.281322443803433</v>
      </c>
      <c r="AR22">
        <f t="shared" si="9"/>
        <v>17.782755735804962</v>
      </c>
      <c r="AS22">
        <f t="shared" si="9"/>
        <v>0.98555582147263454</v>
      </c>
      <c r="AT22">
        <f t="shared" si="9"/>
        <v>4.9806548422621484</v>
      </c>
      <c r="AU22">
        <f t="shared" si="9"/>
        <v>23.748966399539743</v>
      </c>
      <c r="AW22">
        <v>19</v>
      </c>
      <c r="AX22">
        <f>(R22*SUMPRODUCT(K23:$K$23, X23:$X$23)-$AZ$3*SUMPRODUCT(K22:$K$22, W23:$W$23))/Z22</f>
        <v>6.3286178018812889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10"/>
        <v>8.5572000000000009E-2</v>
      </c>
      <c r="I23" s="5">
        <f t="shared" si="11"/>
        <v>1.085572</v>
      </c>
      <c r="J23">
        <f t="shared" si="12"/>
        <v>0.92117335377109955</v>
      </c>
      <c r="K23">
        <f t="shared" si="20"/>
        <v>0.19356522555412767</v>
      </c>
      <c r="L23" s="2">
        <v>20</v>
      </c>
      <c r="M23" s="6">
        <v>2.9979999999999998E-3</v>
      </c>
      <c r="O23">
        <f t="shared" si="21"/>
        <v>441.57034249269856</v>
      </c>
      <c r="P23">
        <f t="shared" si="22"/>
        <v>22.078517124634928</v>
      </c>
      <c r="Q23" s="4">
        <f t="shared" si="23"/>
        <v>12.5</v>
      </c>
      <c r="R23">
        <f t="shared" si="0"/>
        <v>100000</v>
      </c>
      <c r="S23">
        <f t="shared" si="1"/>
        <v>6.4119604639922603</v>
      </c>
      <c r="U23">
        <f t="shared" si="13"/>
        <v>2.9979999999999998E-3</v>
      </c>
      <c r="V23">
        <f t="shared" si="14"/>
        <v>0.01</v>
      </c>
      <c r="W23">
        <f t="shared" si="15"/>
        <v>0.78418458700051319</v>
      </c>
      <c r="X23">
        <f t="shared" si="16"/>
        <v>2.3509853918275382E-3</v>
      </c>
      <c r="Y23">
        <f t="shared" si="17"/>
        <v>7.8418458700051322E-3</v>
      </c>
      <c r="Z23">
        <f t="shared" si="18"/>
        <v>0.77399175573868051</v>
      </c>
      <c r="AB23">
        <f t="shared" si="19"/>
        <v>4.9628045372523744</v>
      </c>
      <c r="AC23">
        <f t="shared" si="2"/>
        <v>4.9628045372523744</v>
      </c>
      <c r="AE23">
        <f t="shared" si="3"/>
        <v>341.77180466805424</v>
      </c>
      <c r="AF23">
        <f t="shared" si="4"/>
        <v>-17.088590233402712</v>
      </c>
      <c r="AG23">
        <f t="shared" si="4"/>
        <v>-9.6748969467335062</v>
      </c>
      <c r="AH23">
        <f t="shared" si="5"/>
        <v>-235.09853918275383</v>
      </c>
      <c r="AI23">
        <f t="shared" si="6"/>
        <v>79.909778305164195</v>
      </c>
      <c r="AJ23">
        <f t="shared" si="7"/>
        <v>0</v>
      </c>
      <c r="AK23">
        <f t="shared" si="24"/>
        <v>23.075221328033276</v>
      </c>
      <c r="AL23">
        <f t="shared" si="8"/>
        <v>102.98499963319748</v>
      </c>
      <c r="AN23">
        <f t="shared" si="9"/>
        <v>66.155136458613185</v>
      </c>
      <c r="AO23">
        <f t="shared" si="9"/>
        <v>-3.3077568229306591</v>
      </c>
      <c r="AP23">
        <f t="shared" si="9"/>
        <v>-1.8727236097074123</v>
      </c>
      <c r="AQ23">
        <f t="shared" si="9"/>
        <v>-45.506901764355668</v>
      </c>
      <c r="AR23">
        <f t="shared" si="9"/>
        <v>15.467754261619445</v>
      </c>
      <c r="AS23">
        <f t="shared" si="9"/>
        <v>0</v>
      </c>
      <c r="AT23">
        <f t="shared" si="9"/>
        <v>4.4665604210721783</v>
      </c>
      <c r="AU23">
        <f t="shared" si="9"/>
        <v>19.934314682691625</v>
      </c>
      <c r="AW23">
        <v>20</v>
      </c>
      <c r="AX23">
        <f>(R23*SUMPRODUCT(K$23:$K24, X$23:$X24)-$AZ$3*SUMPRODUCT(K$22:$K23, W$23:$W24))/Z23</f>
        <v>6.4119604639922603</v>
      </c>
    </row>
    <row r="25" spans="5:50" x14ac:dyDescent="0.25">
      <c r="AN25" s="8">
        <f t="shared" ref="AN25:AU25" si="25">SUM(AN3:AN23)</f>
        <v>3812.8011524759686</v>
      </c>
      <c r="AO25" s="8">
        <f t="shared" si="25"/>
        <v>-521.81781449332232</v>
      </c>
      <c r="AP25" s="8">
        <f t="shared" si="25"/>
        <v>-195.43300595530295</v>
      </c>
      <c r="AQ25" s="8">
        <f t="shared" si="25"/>
        <v>-2311.490543686255</v>
      </c>
      <c r="AR25" s="8">
        <f t="shared" si="25"/>
        <v>784.0597883410876</v>
      </c>
      <c r="AS25" s="8">
        <f t="shared" si="25"/>
        <v>-17.180794178611968</v>
      </c>
      <c r="AT25" s="8">
        <f t="shared" si="25"/>
        <v>237.45534493653312</v>
      </c>
      <c r="AU25" s="9">
        <f t="shared" si="25"/>
        <v>1004.3343390990086</v>
      </c>
    </row>
    <row r="29" spans="5:50" x14ac:dyDescent="0.25">
      <c r="AF29" s="10"/>
      <c r="AG29" s="10"/>
      <c r="AH29" s="10"/>
      <c r="AI29" s="10"/>
      <c r="AJ29" s="10"/>
      <c r="AK29" s="10"/>
      <c r="AL29" s="10"/>
      <c r="AM29" s="10"/>
    </row>
  </sheetData>
  <conditionalFormatting sqref="AN25:AU25">
    <cfRule type="cellIs" dxfId="43" priority="1" operator="lessThan">
      <formula>0</formula>
    </cfRule>
  </conditionalFormatting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B17628-D95D-4B94-93A5-7A72ACEEB987}">
  <dimension ref="A1:AZ29"/>
  <sheetViews>
    <sheetView workbookViewId="0">
      <selection activeCell="J53" sqref="J53"/>
    </sheetView>
  </sheetViews>
  <sheetFormatPr defaultRowHeight="15" x14ac:dyDescent="0.25"/>
  <cols>
    <col min="3" max="3" width="9.28515625" bestFit="1" customWidth="1"/>
    <col min="11" max="11" width="9.28515625" bestFit="1" customWidth="1"/>
    <col min="12" max="13" width="9.140625" bestFit="1" customWidth="1"/>
    <col min="14" max="14" width="9.28515625" bestFit="1" customWidth="1"/>
    <col min="15" max="21" width="9.140625" bestFit="1" customWidth="1"/>
    <col min="22" max="22" width="9.28515625" bestFit="1" customWidth="1"/>
    <col min="23" max="24" width="9.140625" bestFit="1" customWidth="1"/>
    <col min="25" max="26" width="9.28515625" bestFit="1" customWidth="1"/>
    <col min="27" max="32" width="9.140625" bestFit="1" customWidth="1"/>
    <col min="33" max="33" width="9.42578125" bestFit="1" customWidth="1"/>
    <col min="34" max="34" width="9.140625" bestFit="1" customWidth="1"/>
    <col min="35" max="35" width="9.42578125" bestFit="1" customWidth="1"/>
    <col min="36" max="36" width="12.5703125" customWidth="1"/>
    <col min="37" max="40" width="9.140625" bestFit="1" customWidth="1"/>
    <col min="41" max="41" width="9.85546875" bestFit="1" customWidth="1"/>
    <col min="42" max="43" width="9.140625" bestFit="1" customWidth="1"/>
    <col min="44" max="44" width="10.42578125" bestFit="1" customWidth="1"/>
    <col min="45" max="45" width="18" customWidth="1"/>
    <col min="46" max="50" width="9.140625" bestFit="1" customWidth="1"/>
  </cols>
  <sheetData>
    <row r="1" spans="1:52" x14ac:dyDescent="0.25">
      <c r="A1" t="s">
        <v>41</v>
      </c>
      <c r="Q1" s="1" t="s">
        <v>1</v>
      </c>
      <c r="W1" s="1" t="s">
        <v>2</v>
      </c>
      <c r="AC1" s="1" t="s">
        <v>3</v>
      </c>
      <c r="AQ1" s="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34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11">
        <f>'T.35.04.B'!C3*(1+C12)</f>
        <v>478.63623769093527</v>
      </c>
      <c r="K3">
        <v>1</v>
      </c>
      <c r="L3" s="2">
        <v>0</v>
      </c>
      <c r="O3">
        <f>$C$3</f>
        <v>478.63623769093527</v>
      </c>
      <c r="P3">
        <f>O3*B5</f>
        <v>382.90899015274823</v>
      </c>
      <c r="Q3" s="4">
        <f>B8</f>
        <v>100</v>
      </c>
      <c r="R3">
        <f t="shared" ref="R3:R23" si="0">$C$6</f>
        <v>100000</v>
      </c>
      <c r="S3">
        <f t="shared" ref="S3:S23" si="1">AX3</f>
        <v>4.5474735088646412E-13</v>
      </c>
      <c r="W3">
        <v>1</v>
      </c>
      <c r="Z3">
        <v>1</v>
      </c>
      <c r="AC3">
        <f t="shared" ref="AC3:AC23" si="2">S3*Z3</f>
        <v>4.5474735088646412E-13</v>
      </c>
      <c r="AE3">
        <f t="shared" ref="AE3:AE23" si="3">$Z3*O3</f>
        <v>478.63623769093527</v>
      </c>
      <c r="AF3">
        <f t="shared" ref="AF3:AG23" si="4">-$Z3*P3</f>
        <v>-382.90899015274823</v>
      </c>
      <c r="AG3">
        <f t="shared" si="4"/>
        <v>-100</v>
      </c>
      <c r="AH3">
        <f t="shared" ref="AH3:AH23" si="5">-X3*R3</f>
        <v>0</v>
      </c>
      <c r="AI3">
        <f t="shared" ref="AI3:AI23" si="6">SUM(AE3:AH3)</f>
        <v>-4.2727524618129564</v>
      </c>
      <c r="AJ3">
        <f t="shared" ref="AJ3:AJ23" si="7">AB3-AC3</f>
        <v>-4.5474735088646412E-13</v>
      </c>
      <c r="AL3">
        <f t="shared" ref="AL3:AL23" si="8">SUM(AI3:AK3)</f>
        <v>-4.2727524618134112</v>
      </c>
      <c r="AN3">
        <f t="shared" ref="AN3:AU23" si="9">AE3*$K3</f>
        <v>478.63623769093527</v>
      </c>
      <c r="AO3">
        <f t="shared" si="9"/>
        <v>-382.90899015274823</v>
      </c>
      <c r="AP3">
        <f t="shared" si="9"/>
        <v>-100</v>
      </c>
      <c r="AQ3">
        <f t="shared" si="9"/>
        <v>0</v>
      </c>
      <c r="AR3">
        <f t="shared" si="9"/>
        <v>-4.2727524618129564</v>
      </c>
      <c r="AS3">
        <f t="shared" si="9"/>
        <v>-4.5474735088646412E-13</v>
      </c>
      <c r="AT3">
        <f t="shared" si="9"/>
        <v>0</v>
      </c>
      <c r="AU3">
        <f t="shared" si="9"/>
        <v>-4.2727524618134112</v>
      </c>
      <c r="AW3">
        <v>0</v>
      </c>
      <c r="AX3">
        <f>(R3*SUMPRODUCT(K4:$K$23, X4:$X$23)-$AZ$3*SUMPRODUCT(K3:$K$22, W4:$W$23))/Z3</f>
        <v>4.5474735088646412E-13</v>
      </c>
      <c r="AZ3">
        <f>$C$6*SUMPRODUCT(K4:$K$23, X4:$X$23)/SUMPRODUCT(K3:K22, W4:W23)</f>
        <v>267.69285456817767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5">
        <f>EconomicRates!C44</f>
        <v>3.5571999999999999E-2</v>
      </c>
      <c r="G4" s="5">
        <f>EconomicRates!D44</f>
        <v>7.0000000000000007E-2</v>
      </c>
      <c r="H4" s="5">
        <f t="shared" ref="H4:H23" si="10">F4+$C$9</f>
        <v>8.5572000000000009E-2</v>
      </c>
      <c r="I4" s="5">
        <f t="shared" ref="I4:I23" si="11">1+H4</f>
        <v>1.085572</v>
      </c>
      <c r="J4">
        <f t="shared" ref="J4:J23" si="12">1/I4</f>
        <v>0.92117335377109955</v>
      </c>
      <c r="K4">
        <f>J4</f>
        <v>0.92117335377109955</v>
      </c>
      <c r="L4" s="2">
        <v>1</v>
      </c>
      <c r="M4" s="6">
        <f t="array" ref="M4:M23">Mortalities!B11:B30</f>
        <v>2.676E-3</v>
      </c>
      <c r="R4">
        <f t="shared" si="0"/>
        <v>100000</v>
      </c>
      <c r="S4">
        <f t="shared" si="1"/>
        <v>21.458877834460534</v>
      </c>
      <c r="U4">
        <f t="shared" ref="U4:U23" si="13">M4</f>
        <v>2.676E-3</v>
      </c>
      <c r="V4">
        <f t="shared" ref="V4:V23" si="14">$C$10</f>
        <v>0.01</v>
      </c>
      <c r="W4">
        <f t="shared" ref="W4:W23" si="15">Z3</f>
        <v>1</v>
      </c>
      <c r="X4">
        <f t="shared" ref="X4:X23" si="16">U4*W4</f>
        <v>2.676E-3</v>
      </c>
      <c r="Y4">
        <f t="shared" ref="Y4:Y23" si="17">V4*W4</f>
        <v>0.01</v>
      </c>
      <c r="Z4">
        <f t="shared" ref="Z4:Z23" si="18">MAX(0, W4-X4-Y4)</f>
        <v>0.98732399999999998</v>
      </c>
      <c r="AB4">
        <f t="shared" ref="AB4:AB23" si="19">AC3</f>
        <v>4.5474735088646412E-13</v>
      </c>
      <c r="AC4">
        <f t="shared" si="2"/>
        <v>21.186865099030911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-267.60000000000002</v>
      </c>
      <c r="AI4">
        <f t="shared" si="6"/>
        <v>-267.60000000000002</v>
      </c>
      <c r="AJ4">
        <f t="shared" si="7"/>
        <v>-21.186865099030456</v>
      </c>
      <c r="AK4">
        <f>G4*MAX(0, SUM(AB4, AE4:AF4))</f>
        <v>3.1832314562052491E-14</v>
      </c>
      <c r="AL4">
        <f t="shared" si="8"/>
        <v>-288.78686509903042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-246.50598946914627</v>
      </c>
      <c r="AR4">
        <f t="shared" si="9"/>
        <v>-246.50598946914627</v>
      </c>
      <c r="AS4">
        <f t="shared" si="9"/>
        <v>-19.516775579169746</v>
      </c>
      <c r="AT4">
        <f t="shared" si="9"/>
        <v>2.9323079963422504E-14</v>
      </c>
      <c r="AU4">
        <f t="shared" si="9"/>
        <v>-266.02276504831593</v>
      </c>
      <c r="AW4">
        <v>1</v>
      </c>
      <c r="AX4">
        <f>(R4*SUMPRODUCT(K5:$K$23, X5:$X$23)-$AZ$3*SUMPRODUCT(K4:$K$22, W5:$W$23))/Z4</f>
        <v>21.458877834460534</v>
      </c>
    </row>
    <row r="5" spans="1:52" x14ac:dyDescent="0.25">
      <c r="B5" s="2">
        <f>'T.26.04.A'!B5</f>
        <v>0.8</v>
      </c>
      <c r="C5" s="2">
        <f>'T.26.04.A'!C5</f>
        <v>0.05</v>
      </c>
      <c r="E5">
        <v>2005</v>
      </c>
      <c r="F5" s="5">
        <f>EconomicRates!C45</f>
        <v>3.5571999999999999E-2</v>
      </c>
      <c r="G5" s="5">
        <f>EconomicRates!D45</f>
        <v>7.0000000000000007E-2</v>
      </c>
      <c r="H5" s="5">
        <f t="shared" si="10"/>
        <v>8.5572000000000009E-2</v>
      </c>
      <c r="I5" s="5">
        <f t="shared" si="11"/>
        <v>1.085572</v>
      </c>
      <c r="J5">
        <f t="shared" si="12"/>
        <v>0.92117335377109955</v>
      </c>
      <c r="K5">
        <f t="shared" ref="K5:K23" si="20">K4*J5</f>
        <v>0.84856034769789535</v>
      </c>
      <c r="L5" s="2">
        <v>2</v>
      </c>
      <c r="M5" s="6">
        <v>2.6930000000000001E-3</v>
      </c>
      <c r="O5">
        <f t="shared" ref="O5:O23" si="21">$C$3</f>
        <v>478.63623769093527</v>
      </c>
      <c r="P5">
        <f t="shared" ref="P5:P23" si="22">O5*$C$5</f>
        <v>23.931811884546764</v>
      </c>
      <c r="Q5" s="4">
        <f t="shared" ref="Q5:Q23" si="23">$C$8</f>
        <v>12.5</v>
      </c>
      <c r="R5">
        <f t="shared" si="0"/>
        <v>100000</v>
      </c>
      <c r="S5">
        <f t="shared" si="1"/>
        <v>40.041345622531423</v>
      </c>
      <c r="U5">
        <f t="shared" si="13"/>
        <v>2.6930000000000001E-3</v>
      </c>
      <c r="V5">
        <f t="shared" si="14"/>
        <v>0.01</v>
      </c>
      <c r="W5">
        <f t="shared" si="15"/>
        <v>0.98732399999999998</v>
      </c>
      <c r="X5">
        <f t="shared" si="16"/>
        <v>2.6588635320000001E-3</v>
      </c>
      <c r="Y5">
        <f t="shared" si="17"/>
        <v>9.8732400000000001E-3</v>
      </c>
      <c r="Z5">
        <f t="shared" si="18"/>
        <v>0.97479189646800002</v>
      </c>
      <c r="AB5">
        <f t="shared" si="19"/>
        <v>21.186865099030911</v>
      </c>
      <c r="AC5">
        <f t="shared" si="2"/>
        <v>39.031979236518055</v>
      </c>
      <c r="AE5">
        <f t="shared" si="3"/>
        <v>466.57072585705521</v>
      </c>
      <c r="AF5">
        <f t="shared" si="4"/>
        <v>-23.32853629285276</v>
      </c>
      <c r="AG5">
        <f t="shared" si="4"/>
        <v>-12.184898705849999</v>
      </c>
      <c r="AH5">
        <f t="shared" si="5"/>
        <v>-265.88635320000003</v>
      </c>
      <c r="AI5">
        <f t="shared" si="6"/>
        <v>165.17093765835244</v>
      </c>
      <c r="AJ5">
        <f t="shared" si="7"/>
        <v>-17.845114137487144</v>
      </c>
      <c r="AK5">
        <f>G5*SUM(AB5, AE5:AF5)</f>
        <v>32.510033826426337</v>
      </c>
      <c r="AL5">
        <f t="shared" si="8"/>
        <v>179.83585734729164</v>
      </c>
      <c r="AN5">
        <f t="shared" si="9"/>
        <v>395.91341735892217</v>
      </c>
      <c r="AO5">
        <f t="shared" si="9"/>
        <v>-19.795670867946107</v>
      </c>
      <c r="AP5">
        <f t="shared" si="9"/>
        <v>-10.33962188249971</v>
      </c>
      <c r="AQ5">
        <f t="shared" si="9"/>
        <v>-225.62061631951744</v>
      </c>
      <c r="AR5">
        <f t="shared" si="9"/>
        <v>140.15750828895895</v>
      </c>
      <c r="AS5">
        <f t="shared" si="9"/>
        <v>-15.142656257214719</v>
      </c>
      <c r="AT5">
        <f t="shared" si="9"/>
        <v>27.586725607422672</v>
      </c>
      <c r="AU5">
        <f t="shared" si="9"/>
        <v>152.60157763916689</v>
      </c>
      <c r="AW5">
        <v>2</v>
      </c>
      <c r="AX5">
        <f>(R5*SUMPRODUCT(K6:$K$23, X6:$X$23)-$AZ$3*SUMPRODUCT(K5:$K$22, W6:$W$23))/Z5</f>
        <v>40.041345622531423</v>
      </c>
    </row>
    <row r="6" spans="1:52" x14ac:dyDescent="0.25">
      <c r="A6" t="s">
        <v>16</v>
      </c>
      <c r="C6" s="2">
        <f>'T.26.04.B'!C6</f>
        <v>100000</v>
      </c>
      <c r="E6">
        <v>2006</v>
      </c>
      <c r="F6" s="5">
        <f>EconomicRates!C46</f>
        <v>3.5571999999999999E-2</v>
      </c>
      <c r="G6" s="5">
        <f>EconomicRates!D46</f>
        <v>7.0000000000000007E-2</v>
      </c>
      <c r="H6" s="5">
        <f t="shared" si="10"/>
        <v>8.5572000000000009E-2</v>
      </c>
      <c r="I6" s="5">
        <f t="shared" si="11"/>
        <v>1.085572</v>
      </c>
      <c r="J6">
        <f t="shared" si="12"/>
        <v>0.92117335377109955</v>
      </c>
      <c r="K6">
        <f t="shared" si="20"/>
        <v>0.78167118136604063</v>
      </c>
      <c r="L6" s="2">
        <v>3</v>
      </c>
      <c r="M6" s="6">
        <v>2.7169999999999998E-3</v>
      </c>
      <c r="O6">
        <f t="shared" si="21"/>
        <v>478.63623769093527</v>
      </c>
      <c r="P6">
        <f t="shared" si="22"/>
        <v>23.931811884546764</v>
      </c>
      <c r="Q6" s="4">
        <f t="shared" si="23"/>
        <v>12.5</v>
      </c>
      <c r="R6">
        <f t="shared" si="0"/>
        <v>100000</v>
      </c>
      <c r="S6">
        <f t="shared" si="1"/>
        <v>55.520886507711943</v>
      </c>
      <c r="U6">
        <f t="shared" si="13"/>
        <v>2.7169999999999998E-3</v>
      </c>
      <c r="V6">
        <f t="shared" si="14"/>
        <v>0.01</v>
      </c>
      <c r="W6">
        <f t="shared" si="15"/>
        <v>0.97479189646800002</v>
      </c>
      <c r="X6">
        <f t="shared" si="16"/>
        <v>2.6485095827035558E-3</v>
      </c>
      <c r="Y6">
        <f t="shared" si="17"/>
        <v>9.7479189646800003E-3</v>
      </c>
      <c r="Z6">
        <f t="shared" si="18"/>
        <v>0.96239546792061648</v>
      </c>
      <c r="AB6">
        <f t="shared" si="19"/>
        <v>39.031979236518055</v>
      </c>
      <c r="AC6">
        <f t="shared" si="2"/>
        <v>53.433049549956877</v>
      </c>
      <c r="AE6">
        <f t="shared" si="3"/>
        <v>460.63734593633109</v>
      </c>
      <c r="AF6">
        <f t="shared" si="4"/>
        <v>-23.031867296816554</v>
      </c>
      <c r="AG6">
        <f t="shared" si="4"/>
        <v>-12.029943349007706</v>
      </c>
      <c r="AH6">
        <f t="shared" si="5"/>
        <v>-264.85095827035559</v>
      </c>
      <c r="AI6">
        <f t="shared" si="6"/>
        <v>160.72457702015129</v>
      </c>
      <c r="AJ6">
        <f t="shared" si="7"/>
        <v>-14.401070313438822</v>
      </c>
      <c r="AK6">
        <f>G6*SUM(AB6, AE6:AF6)</f>
        <v>33.364622051322286</v>
      </c>
      <c r="AL6">
        <f t="shared" si="8"/>
        <v>179.68812875803474</v>
      </c>
      <c r="AN6">
        <f t="shared" si="9"/>
        <v>360.06693837936945</v>
      </c>
      <c r="AO6">
        <f t="shared" si="9"/>
        <v>-18.003346918968472</v>
      </c>
      <c r="AP6">
        <f t="shared" si="9"/>
        <v>-9.4034600293853963</v>
      </c>
      <c r="AQ6">
        <f t="shared" si="9"/>
        <v>-207.02636143711678</v>
      </c>
      <c r="AR6">
        <f t="shared" si="9"/>
        <v>125.63376999389884</v>
      </c>
      <c r="AS6">
        <f t="shared" si="9"/>
        <v>-11.256901644841141</v>
      </c>
      <c r="AT6">
        <f t="shared" si="9"/>
        <v>26.080163534688541</v>
      </c>
      <c r="AU6">
        <f t="shared" si="9"/>
        <v>140.45703188374623</v>
      </c>
      <c r="AW6">
        <v>3</v>
      </c>
      <c r="AX6">
        <f>(R6*SUMPRODUCT(K7:$K$23, X7:$X$23)-$AZ$3*SUMPRODUCT(K6:$K$22, W7:$W$23))/Z6</f>
        <v>55.520886507711943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5">
        <f>EconomicRates!C47</f>
        <v>3.5571999999999999E-2</v>
      </c>
      <c r="G7" s="5">
        <f>EconomicRates!D47</f>
        <v>7.0000000000000007E-2</v>
      </c>
      <c r="H7" s="5">
        <f t="shared" si="10"/>
        <v>8.5572000000000009E-2</v>
      </c>
      <c r="I7" s="5">
        <f t="shared" si="11"/>
        <v>1.085572</v>
      </c>
      <c r="J7">
        <f t="shared" si="12"/>
        <v>0.92117335377109955</v>
      </c>
      <c r="K7">
        <f t="shared" si="20"/>
        <v>0.72005466368517301</v>
      </c>
      <c r="L7" s="2">
        <v>4</v>
      </c>
      <c r="M7" s="6">
        <v>2.745E-3</v>
      </c>
      <c r="O7">
        <f t="shared" si="21"/>
        <v>478.63623769093527</v>
      </c>
      <c r="P7">
        <f t="shared" si="22"/>
        <v>23.931811884546764</v>
      </c>
      <c r="Q7" s="4">
        <f t="shared" si="23"/>
        <v>12.5</v>
      </c>
      <c r="R7">
        <f t="shared" si="0"/>
        <v>100000</v>
      </c>
      <c r="S7">
        <f t="shared" si="1"/>
        <v>67.980077284680164</v>
      </c>
      <c r="U7">
        <f t="shared" si="13"/>
        <v>2.745E-3</v>
      </c>
      <c r="V7">
        <f t="shared" si="14"/>
        <v>0.01</v>
      </c>
      <c r="W7">
        <f t="shared" si="15"/>
        <v>0.96239546792061648</v>
      </c>
      <c r="X7">
        <f t="shared" si="16"/>
        <v>2.6417755594420923E-3</v>
      </c>
      <c r="Y7">
        <f t="shared" si="17"/>
        <v>9.6239546792061658E-3</v>
      </c>
      <c r="Z7">
        <f t="shared" si="18"/>
        <v>0.95012973768196818</v>
      </c>
      <c r="AB7">
        <f t="shared" si="19"/>
        <v>53.433049549956877</v>
      </c>
      <c r="AC7">
        <f t="shared" si="2"/>
        <v>64.589892998093092</v>
      </c>
      <c r="AE7">
        <f t="shared" si="3"/>
        <v>454.76652296237251</v>
      </c>
      <c r="AF7">
        <f t="shared" si="4"/>
        <v>-22.738326148118627</v>
      </c>
      <c r="AG7">
        <f t="shared" si="4"/>
        <v>-11.876621721024602</v>
      </c>
      <c r="AH7">
        <f t="shared" si="5"/>
        <v>-264.17755594420925</v>
      </c>
      <c r="AI7">
        <f t="shared" si="6"/>
        <v>155.97401914902002</v>
      </c>
      <c r="AJ7">
        <f t="shared" si="7"/>
        <v>-11.156843448136215</v>
      </c>
      <c r="AK7">
        <f>G7*SUM(AB7, AE7:AF7)</f>
        <v>33.982287245494753</v>
      </c>
      <c r="AL7">
        <f t="shared" si="8"/>
        <v>178.79946294637855</v>
      </c>
      <c r="AN7">
        <f t="shared" si="9"/>
        <v>327.45675574694667</v>
      </c>
      <c r="AO7">
        <f t="shared" si="9"/>
        <v>-16.372837787347333</v>
      </c>
      <c r="AP7">
        <f t="shared" si="9"/>
        <v>-8.5518168590483903</v>
      </c>
      <c r="AQ7">
        <f t="shared" si="9"/>
        <v>-190.22228119857857</v>
      </c>
      <c r="AR7">
        <f t="shared" si="9"/>
        <v>112.30981990197235</v>
      </c>
      <c r="AS7">
        <f t="shared" si="9"/>
        <v>-8.0335371568358482</v>
      </c>
      <c r="AT7">
        <f t="shared" si="9"/>
        <v>24.469104413807667</v>
      </c>
      <c r="AU7">
        <f t="shared" si="9"/>
        <v>128.74538715894417</v>
      </c>
      <c r="AW7">
        <v>4</v>
      </c>
      <c r="AX7">
        <f>(R7*SUMPRODUCT(K8:$K$23, X8:$X$23)-$AZ$3*SUMPRODUCT(K7:$K$22, W8:$W$23))/Z7</f>
        <v>67.980077284680164</v>
      </c>
    </row>
    <row r="8" spans="1:52" x14ac:dyDescent="0.25">
      <c r="B8" s="2">
        <f>'T.26.04.A'!B8</f>
        <v>100</v>
      </c>
      <c r="C8" s="2">
        <f>'T.26.04.A'!C8</f>
        <v>12.5</v>
      </c>
      <c r="E8">
        <v>2008</v>
      </c>
      <c r="F8" s="5">
        <f>EconomicRates!C48</f>
        <v>3.5571999999999999E-2</v>
      </c>
      <c r="G8" s="5">
        <f>EconomicRates!D48</f>
        <v>7.0000000000000007E-2</v>
      </c>
      <c r="H8" s="5">
        <f t="shared" si="10"/>
        <v>8.5572000000000009E-2</v>
      </c>
      <c r="I8" s="5">
        <f t="shared" si="11"/>
        <v>1.085572</v>
      </c>
      <c r="J8">
        <f t="shared" si="12"/>
        <v>0.92117335377109955</v>
      </c>
      <c r="K8">
        <f t="shared" si="20"/>
        <v>0.66329516944539202</v>
      </c>
      <c r="L8" s="2">
        <v>5</v>
      </c>
      <c r="M8" s="6">
        <v>2.7729999999999999E-3</v>
      </c>
      <c r="O8">
        <f t="shared" si="21"/>
        <v>478.63623769093527</v>
      </c>
      <c r="P8">
        <f t="shared" si="22"/>
        <v>23.931811884546764</v>
      </c>
      <c r="Q8" s="4">
        <f t="shared" si="23"/>
        <v>12.5</v>
      </c>
      <c r="R8">
        <f t="shared" si="0"/>
        <v>100000</v>
      </c>
      <c r="S8">
        <f t="shared" si="1"/>
        <v>77.795497048283877</v>
      </c>
      <c r="U8">
        <f t="shared" si="13"/>
        <v>2.7729999999999999E-3</v>
      </c>
      <c r="V8">
        <f t="shared" si="14"/>
        <v>0.01</v>
      </c>
      <c r="W8">
        <f t="shared" si="15"/>
        <v>0.95012973768196818</v>
      </c>
      <c r="X8">
        <f t="shared" si="16"/>
        <v>2.6347097625920978E-3</v>
      </c>
      <c r="Y8">
        <f t="shared" si="17"/>
        <v>9.5012973768196819E-3</v>
      </c>
      <c r="Z8">
        <f t="shared" si="18"/>
        <v>0.93799373054255641</v>
      </c>
      <c r="AB8">
        <f t="shared" si="19"/>
        <v>64.589892998093092</v>
      </c>
      <c r="AC8">
        <f t="shared" si="2"/>
        <v>72.971688495732224</v>
      </c>
      <c r="AE8">
        <f t="shared" si="3"/>
        <v>448.95779016457413</v>
      </c>
      <c r="AF8">
        <f t="shared" si="4"/>
        <v>-22.447889508228705</v>
      </c>
      <c r="AG8">
        <f t="shared" si="4"/>
        <v>-11.724921631781955</v>
      </c>
      <c r="AH8">
        <f t="shared" si="5"/>
        <v>-263.47097625920981</v>
      </c>
      <c r="AI8">
        <f t="shared" si="6"/>
        <v>151.31400276535368</v>
      </c>
      <c r="AJ8">
        <f t="shared" si="7"/>
        <v>-8.381795497639132</v>
      </c>
      <c r="AK8">
        <f t="shared" ref="AK8:AK23" si="24">G8*SUM(AB8:AB8, AE8:AF8)</f>
        <v>34.376985555810698</v>
      </c>
      <c r="AL8">
        <f t="shared" si="8"/>
        <v>177.30919282352525</v>
      </c>
      <c r="AN8">
        <f t="shared" si="9"/>
        <v>297.79153350103996</v>
      </c>
      <c r="AO8">
        <f t="shared" si="9"/>
        <v>-14.889576675051996</v>
      </c>
      <c r="AP8">
        <f t="shared" si="9"/>
        <v>-7.7770838804867539</v>
      </c>
      <c r="AQ8">
        <f t="shared" si="9"/>
        <v>-174.75902584179542</v>
      </c>
      <c r="AR8">
        <f t="shared" si="9"/>
        <v>100.36584710370579</v>
      </c>
      <c r="AS8">
        <f t="shared" si="9"/>
        <v>-5.5596044648631722</v>
      </c>
      <c r="AT8">
        <f t="shared" si="9"/>
        <v>22.802088459263253</v>
      </c>
      <c r="AU8">
        <f t="shared" si="9"/>
        <v>117.60833109810586</v>
      </c>
      <c r="AW8">
        <v>5</v>
      </c>
      <c r="AX8">
        <f>(R8*SUMPRODUCT(K9:$K$23, X9:$X$23)-$AZ$3*SUMPRODUCT(K8:$K$22, W9:$W$23))/Z8</f>
        <v>77.795497048283877</v>
      </c>
    </row>
    <row r="9" spans="1:52" x14ac:dyDescent="0.25">
      <c r="A9" t="s">
        <v>39</v>
      </c>
      <c r="C9" s="2">
        <f>'T.26.04.A'!C9</f>
        <v>0.05</v>
      </c>
      <c r="E9">
        <v>2009</v>
      </c>
      <c r="F9" s="5">
        <f>EconomicRates!C49</f>
        <v>3.5571999999999999E-2</v>
      </c>
      <c r="G9" s="5">
        <f>EconomicRates!D49</f>
        <v>7.0000000000000007E-2</v>
      </c>
      <c r="H9" s="5">
        <f t="shared" si="10"/>
        <v>8.5572000000000009E-2</v>
      </c>
      <c r="I9" s="5">
        <f t="shared" si="11"/>
        <v>1.085572</v>
      </c>
      <c r="J9">
        <f t="shared" si="12"/>
        <v>0.92117335377109955</v>
      </c>
      <c r="K9">
        <f t="shared" si="20"/>
        <v>0.61100983577818146</v>
      </c>
      <c r="L9" s="2">
        <v>6</v>
      </c>
      <c r="M9" s="6">
        <v>2.8019999999999998E-3</v>
      </c>
      <c r="O9">
        <f t="shared" si="21"/>
        <v>478.63623769093527</v>
      </c>
      <c r="P9">
        <f t="shared" si="22"/>
        <v>23.931811884546764</v>
      </c>
      <c r="Q9" s="4">
        <f t="shared" si="23"/>
        <v>12.5</v>
      </c>
      <c r="R9">
        <f t="shared" si="0"/>
        <v>100000</v>
      </c>
      <c r="S9">
        <f t="shared" si="1"/>
        <v>85.24117592758283</v>
      </c>
      <c r="U9">
        <f t="shared" si="13"/>
        <v>2.8019999999999998E-3</v>
      </c>
      <c r="V9">
        <f t="shared" si="14"/>
        <v>0.01</v>
      </c>
      <c r="W9">
        <f t="shared" si="15"/>
        <v>0.93799373054255641</v>
      </c>
      <c r="X9">
        <f t="shared" si="16"/>
        <v>2.6282584329802429E-3</v>
      </c>
      <c r="Y9">
        <f t="shared" si="17"/>
        <v>9.3799373054255647E-3</v>
      </c>
      <c r="Z9">
        <f t="shared" si="18"/>
        <v>0.92598553480415069</v>
      </c>
      <c r="AB9">
        <f t="shared" si="19"/>
        <v>72.971688495732224</v>
      </c>
      <c r="AC9">
        <f t="shared" si="2"/>
        <v>78.932095878637483</v>
      </c>
      <c r="AE9">
        <f t="shared" si="3"/>
        <v>443.21023253488727</v>
      </c>
      <c r="AF9">
        <f t="shared" si="4"/>
        <v>-22.160511626744366</v>
      </c>
      <c r="AG9">
        <f t="shared" si="4"/>
        <v>-11.574819185051883</v>
      </c>
      <c r="AH9">
        <f t="shared" si="5"/>
        <v>-262.82584329802427</v>
      </c>
      <c r="AI9">
        <f t="shared" si="6"/>
        <v>146.64905842506676</v>
      </c>
      <c r="AJ9">
        <f t="shared" si="7"/>
        <v>-5.9604073829052595</v>
      </c>
      <c r="AK9">
        <f t="shared" si="24"/>
        <v>34.581498658271258</v>
      </c>
      <c r="AL9">
        <f t="shared" si="8"/>
        <v>175.27014970043274</v>
      </c>
      <c r="AN9">
        <f t="shared" si="9"/>
        <v>270.80581139635109</v>
      </c>
      <c r="AO9">
        <f t="shared" si="9"/>
        <v>-13.540290569817556</v>
      </c>
      <c r="AP9">
        <f t="shared" si="9"/>
        <v>-7.0723283694206955</v>
      </c>
      <c r="AQ9">
        <f t="shared" si="9"/>
        <v>-160.58917535178787</v>
      </c>
      <c r="AR9">
        <f t="shared" si="9"/>
        <v>89.604017105324971</v>
      </c>
      <c r="AS9">
        <f t="shared" si="9"/>
        <v>-3.641867536200003</v>
      </c>
      <c r="AT9">
        <f t="shared" si="9"/>
        <v>21.129635816153723</v>
      </c>
      <c r="AU9">
        <f t="shared" si="9"/>
        <v>107.09178538527868</v>
      </c>
      <c r="AW9">
        <v>6</v>
      </c>
      <c r="AX9">
        <f>(R9*SUMPRODUCT(K10:$K$23, X10:$X$23)-$AZ$3*SUMPRODUCT(K9:$K$22, W10:$W$23))/Z9</f>
        <v>85.24117592758283</v>
      </c>
    </row>
    <row r="10" spans="1:52" x14ac:dyDescent="0.25">
      <c r="A10" t="s">
        <v>19</v>
      </c>
      <c r="C10" s="2">
        <f>'T.26.04.A'!C10</f>
        <v>0.01</v>
      </c>
      <c r="E10">
        <v>2010</v>
      </c>
      <c r="F10" s="5">
        <f>EconomicRates!C50</f>
        <v>3.5571999999999999E-2</v>
      </c>
      <c r="G10" s="5">
        <f>EconomicRates!D50</f>
        <v>7.0000000000000007E-2</v>
      </c>
      <c r="H10" s="5">
        <f t="shared" si="10"/>
        <v>8.5572000000000009E-2</v>
      </c>
      <c r="I10" s="5">
        <f t="shared" si="11"/>
        <v>1.085572</v>
      </c>
      <c r="J10">
        <f t="shared" si="12"/>
        <v>0.92117335377109955</v>
      </c>
      <c r="K10">
        <f t="shared" si="20"/>
        <v>0.5628459796109162</v>
      </c>
      <c r="L10" s="2">
        <v>7</v>
      </c>
      <c r="M10" s="6">
        <v>2.8370000000000001E-3</v>
      </c>
      <c r="O10">
        <f t="shared" si="21"/>
        <v>478.63623769093527</v>
      </c>
      <c r="P10">
        <f t="shared" si="22"/>
        <v>23.931811884546764</v>
      </c>
      <c r="Q10" s="4">
        <f t="shared" si="23"/>
        <v>12.5</v>
      </c>
      <c r="R10">
        <f t="shared" si="0"/>
        <v>100000</v>
      </c>
      <c r="S10">
        <f t="shared" si="1"/>
        <v>90.283710613810371</v>
      </c>
      <c r="U10">
        <f t="shared" si="13"/>
        <v>2.8370000000000001E-3</v>
      </c>
      <c r="V10">
        <f t="shared" si="14"/>
        <v>0.01</v>
      </c>
      <c r="W10">
        <f t="shared" si="15"/>
        <v>0.92598553480415069</v>
      </c>
      <c r="X10">
        <f t="shared" si="16"/>
        <v>2.6270209622393757E-3</v>
      </c>
      <c r="Y10">
        <f t="shared" si="17"/>
        <v>9.2598553480415079E-3</v>
      </c>
      <c r="Z10">
        <f t="shared" si="18"/>
        <v>0.91409865849386984</v>
      </c>
      <c r="AB10">
        <f t="shared" si="19"/>
        <v>78.932095878637483</v>
      </c>
      <c r="AC10">
        <f t="shared" si="2"/>
        <v>82.528218755932812</v>
      </c>
      <c r="AE10">
        <f t="shared" si="3"/>
        <v>437.52074277983695</v>
      </c>
      <c r="AF10">
        <f t="shared" si="4"/>
        <v>-21.876037138991848</v>
      </c>
      <c r="AG10">
        <f t="shared" si="4"/>
        <v>-11.426233231173374</v>
      </c>
      <c r="AH10">
        <f t="shared" si="5"/>
        <v>-262.70209622393759</v>
      </c>
      <c r="AI10">
        <f t="shared" si="6"/>
        <v>141.51637618573415</v>
      </c>
      <c r="AJ10">
        <f t="shared" si="7"/>
        <v>-3.5961228772953291</v>
      </c>
      <c r="AK10">
        <f t="shared" si="24"/>
        <v>34.620376106363786</v>
      </c>
      <c r="AL10">
        <f t="shared" si="8"/>
        <v>172.54062941480259</v>
      </c>
      <c r="AN10">
        <f t="shared" si="9"/>
        <v>246.25679107001301</v>
      </c>
      <c r="AO10">
        <f t="shared" si="9"/>
        <v>-12.312839553500652</v>
      </c>
      <c r="AP10">
        <f t="shared" si="9"/>
        <v>-6.4312094362625816</v>
      </c>
      <c r="AQ10">
        <f t="shared" si="9"/>
        <v>-147.86081869500333</v>
      </c>
      <c r="AR10">
        <f t="shared" si="9"/>
        <v>79.651923385246462</v>
      </c>
      <c r="AS10">
        <f t="shared" si="9"/>
        <v>-2.024063303672516</v>
      </c>
      <c r="AT10">
        <f t="shared" si="9"/>
        <v>19.485939504084683</v>
      </c>
      <c r="AU10">
        <f t="shared" si="9"/>
        <v>97.113799585658626</v>
      </c>
      <c r="AW10">
        <v>7</v>
      </c>
      <c r="AX10">
        <f>(R10*SUMPRODUCT(K11:$K$23, X11:$X$23)-$AZ$3*SUMPRODUCT(K10:$K$22, W11:$W$23))/Z10</f>
        <v>90.283710613810371</v>
      </c>
    </row>
    <row r="11" spans="1:52" x14ac:dyDescent="0.25">
      <c r="A11" t="s">
        <v>33</v>
      </c>
      <c r="C11" s="7">
        <f>AU25</f>
        <v>1086.9027674470024</v>
      </c>
      <c r="E11">
        <v>2011</v>
      </c>
      <c r="F11" s="5">
        <f>EconomicRates!C51</f>
        <v>3.5571999999999999E-2</v>
      </c>
      <c r="G11" s="5">
        <f>EconomicRates!D51</f>
        <v>7.0000000000000007E-2</v>
      </c>
      <c r="H11" s="5">
        <f t="shared" si="10"/>
        <v>8.5572000000000009E-2</v>
      </c>
      <c r="I11" s="5">
        <f t="shared" si="11"/>
        <v>1.085572</v>
      </c>
      <c r="J11">
        <f t="shared" si="12"/>
        <v>0.92117335377109955</v>
      </c>
      <c r="K11">
        <f t="shared" si="20"/>
        <v>0.51847871869476758</v>
      </c>
      <c r="L11" s="2">
        <v>8</v>
      </c>
      <c r="M11" s="6">
        <v>2.8709999999999999E-3</v>
      </c>
      <c r="O11">
        <f t="shared" si="21"/>
        <v>478.63623769093527</v>
      </c>
      <c r="P11">
        <f t="shared" si="22"/>
        <v>23.931811884546764</v>
      </c>
      <c r="Q11" s="4">
        <f t="shared" si="23"/>
        <v>12.5</v>
      </c>
      <c r="R11">
        <f t="shared" si="0"/>
        <v>100000</v>
      </c>
      <c r="S11">
        <f t="shared" si="1"/>
        <v>93.299171071674792</v>
      </c>
      <c r="U11">
        <f t="shared" si="13"/>
        <v>2.8709999999999999E-3</v>
      </c>
      <c r="V11">
        <f t="shared" si="14"/>
        <v>0.01</v>
      </c>
      <c r="W11">
        <f t="shared" si="15"/>
        <v>0.91409865849386984</v>
      </c>
      <c r="X11">
        <f t="shared" si="16"/>
        <v>2.6243772485359E-3</v>
      </c>
      <c r="Y11">
        <f t="shared" si="17"/>
        <v>9.1409865849386984E-3</v>
      </c>
      <c r="Z11">
        <f t="shared" si="18"/>
        <v>0.90233329466039525</v>
      </c>
      <c r="AB11">
        <f t="shared" si="19"/>
        <v>82.528218755932812</v>
      </c>
      <c r="AC11">
        <f t="shared" si="2"/>
        <v>84.186948422188152</v>
      </c>
      <c r="AE11">
        <f t="shared" si="3"/>
        <v>431.88941329951768</v>
      </c>
      <c r="AF11">
        <f t="shared" si="4"/>
        <v>-21.594470664975884</v>
      </c>
      <c r="AG11">
        <f t="shared" si="4"/>
        <v>-11.27916618325494</v>
      </c>
      <c r="AH11">
        <f t="shared" si="5"/>
        <v>-262.43772485359</v>
      </c>
      <c r="AI11">
        <f t="shared" si="6"/>
        <v>136.57805159769691</v>
      </c>
      <c r="AJ11">
        <f t="shared" si="7"/>
        <v>-1.6587296662553399</v>
      </c>
      <c r="AK11">
        <f t="shared" si="24"/>
        <v>34.497621297333225</v>
      </c>
      <c r="AL11">
        <f t="shared" si="8"/>
        <v>169.41694322877481</v>
      </c>
      <c r="AN11">
        <f t="shared" si="9"/>
        <v>223.92546962536883</v>
      </c>
      <c r="AO11">
        <f t="shared" si="9"/>
        <v>-11.196273481268442</v>
      </c>
      <c r="AP11">
        <f t="shared" si="9"/>
        <v>-5.8480076306393736</v>
      </c>
      <c r="AQ11">
        <f t="shared" si="9"/>
        <v>-136.0683753192593</v>
      </c>
      <c r="AR11">
        <f t="shared" si="9"/>
        <v>70.812813194201752</v>
      </c>
      <c r="AS11">
        <f t="shared" si="9"/>
        <v>-0.86001603202106813</v>
      </c>
      <c r="AT11">
        <f t="shared" si="9"/>
        <v>17.886282488258658</v>
      </c>
      <c r="AU11">
        <f t="shared" si="9"/>
        <v>87.839079650439345</v>
      </c>
      <c r="AW11">
        <v>8</v>
      </c>
      <c r="AX11">
        <f>(R11*SUMPRODUCT(K12:$K$23, X12:$X$23)-$AZ$3*SUMPRODUCT(K11:$K$22, W12:$W$23))/Z11</f>
        <v>93.299171071674792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f>EconomicRates!C52</f>
        <v>3.5571999999999999E-2</v>
      </c>
      <c r="G12" s="5">
        <f>EconomicRates!D52</f>
        <v>7.0000000000000007E-2</v>
      </c>
      <c r="H12" s="5">
        <f t="shared" si="10"/>
        <v>8.5572000000000009E-2</v>
      </c>
      <c r="I12" s="5">
        <f t="shared" si="11"/>
        <v>1.085572</v>
      </c>
      <c r="J12">
        <f t="shared" si="12"/>
        <v>0.92117335377109955</v>
      </c>
      <c r="K12">
        <f t="shared" si="20"/>
        <v>0.47760878015900154</v>
      </c>
      <c r="L12" s="2">
        <v>9</v>
      </c>
      <c r="M12" s="6">
        <v>2.9099999999999998E-3</v>
      </c>
      <c r="O12">
        <f t="shared" si="21"/>
        <v>478.63623769093527</v>
      </c>
      <c r="P12">
        <f t="shared" si="22"/>
        <v>23.931811884546764</v>
      </c>
      <c r="Q12" s="4">
        <f t="shared" si="23"/>
        <v>12.5</v>
      </c>
      <c r="R12">
        <f t="shared" si="0"/>
        <v>100000</v>
      </c>
      <c r="S12">
        <f t="shared" si="1"/>
        <v>94.325810499203513</v>
      </c>
      <c r="U12">
        <f t="shared" si="13"/>
        <v>2.9099999999999998E-3</v>
      </c>
      <c r="V12">
        <f t="shared" si="14"/>
        <v>0.01</v>
      </c>
      <c r="W12">
        <f t="shared" si="15"/>
        <v>0.90233329466039525</v>
      </c>
      <c r="X12">
        <f t="shared" si="16"/>
        <v>2.6257898874617498E-3</v>
      </c>
      <c r="Y12">
        <f t="shared" si="17"/>
        <v>9.0233329466039534E-3</v>
      </c>
      <c r="Z12">
        <f t="shared" si="18"/>
        <v>0.89068417182632953</v>
      </c>
      <c r="AB12">
        <f t="shared" si="19"/>
        <v>84.186948422188152</v>
      </c>
      <c r="AC12">
        <f t="shared" si="2"/>
        <v>84.014506406330383</v>
      </c>
      <c r="AE12">
        <f t="shared" si="3"/>
        <v>426.31372097382092</v>
      </c>
      <c r="AF12">
        <f t="shared" si="4"/>
        <v>-21.315686048691045</v>
      </c>
      <c r="AG12">
        <f t="shared" si="4"/>
        <v>-11.13355214782912</v>
      </c>
      <c r="AH12">
        <f t="shared" si="5"/>
        <v>-262.57898874617496</v>
      </c>
      <c r="AI12">
        <f t="shared" si="6"/>
        <v>131.28549403112584</v>
      </c>
      <c r="AJ12">
        <f t="shared" si="7"/>
        <v>0.17244201585776864</v>
      </c>
      <c r="AK12">
        <f t="shared" si="24"/>
        <v>34.242948834312266</v>
      </c>
      <c r="AL12">
        <f t="shared" si="8"/>
        <v>165.70088488129588</v>
      </c>
      <c r="AN12">
        <f t="shared" si="9"/>
        <v>203.61117623935155</v>
      </c>
      <c r="AO12">
        <f t="shared" si="9"/>
        <v>-10.180558811967577</v>
      </c>
      <c r="AP12">
        <f t="shared" si="9"/>
        <v>-5.317482260161297</v>
      </c>
      <c r="AQ12">
        <f t="shared" si="9"/>
        <v>-125.41003051044481</v>
      </c>
      <c r="AR12">
        <f t="shared" si="9"/>
        <v>62.703104656777889</v>
      </c>
      <c r="AS12">
        <f t="shared" si="9"/>
        <v>8.2359820841988077E-2</v>
      </c>
      <c r="AT12">
        <f t="shared" si="9"/>
        <v>16.354733021802986</v>
      </c>
      <c r="AU12">
        <f t="shared" si="9"/>
        <v>79.140197499422868</v>
      </c>
      <c r="AW12">
        <v>9</v>
      </c>
      <c r="AX12">
        <f>(R12*SUMPRODUCT(K13:$K$23, X13:$X$23)-$AZ$3*SUMPRODUCT(K12:$K$22, W13:$W$23))/Z12</f>
        <v>94.325810499203513</v>
      </c>
    </row>
    <row r="13" spans="1:52" x14ac:dyDescent="0.25">
      <c r="E13">
        <v>2013</v>
      </c>
      <c r="F13" s="5">
        <f>EconomicRates!C53</f>
        <v>3.5571999999999999E-2</v>
      </c>
      <c r="G13" s="5">
        <f>EconomicRates!D53</f>
        <v>7.0000000000000007E-2</v>
      </c>
      <c r="H13" s="5">
        <f t="shared" si="10"/>
        <v>8.5572000000000009E-2</v>
      </c>
      <c r="I13" s="5">
        <f t="shared" si="11"/>
        <v>1.085572</v>
      </c>
      <c r="J13">
        <f t="shared" si="12"/>
        <v>0.92117335377109955</v>
      </c>
      <c r="K13">
        <f t="shared" si="20"/>
        <v>0.43996048180959124</v>
      </c>
      <c r="L13" s="2">
        <v>10</v>
      </c>
      <c r="M13" s="6">
        <v>2.9520000000000002E-3</v>
      </c>
      <c r="O13">
        <f t="shared" si="21"/>
        <v>478.63623769093527</v>
      </c>
      <c r="P13">
        <f t="shared" si="22"/>
        <v>23.931811884546764</v>
      </c>
      <c r="Q13" s="4">
        <f t="shared" si="23"/>
        <v>12.5</v>
      </c>
      <c r="R13">
        <f t="shared" si="0"/>
        <v>100000</v>
      </c>
      <c r="S13">
        <f t="shared" si="1"/>
        <v>93.513115873392735</v>
      </c>
      <c r="U13">
        <f t="shared" si="13"/>
        <v>2.9520000000000002E-3</v>
      </c>
      <c r="V13">
        <f t="shared" si="14"/>
        <v>0.01</v>
      </c>
      <c r="W13">
        <f t="shared" si="15"/>
        <v>0.89068417182632953</v>
      </c>
      <c r="X13">
        <f t="shared" si="16"/>
        <v>2.6292996752313252E-3</v>
      </c>
      <c r="Y13">
        <f t="shared" si="17"/>
        <v>8.9068417182632947E-3</v>
      </c>
      <c r="Z13">
        <f t="shared" si="18"/>
        <v>0.87914803043283496</v>
      </c>
      <c r="AB13">
        <f t="shared" si="19"/>
        <v>84.014506406330383</v>
      </c>
      <c r="AC13">
        <f t="shared" si="2"/>
        <v>82.211871639730703</v>
      </c>
      <c r="AE13">
        <f t="shared" si="3"/>
        <v>420.79210565976797</v>
      </c>
      <c r="AF13">
        <f t="shared" si="4"/>
        <v>-21.039605282988401</v>
      </c>
      <c r="AG13">
        <f t="shared" si="4"/>
        <v>-10.989350380410437</v>
      </c>
      <c r="AH13">
        <f t="shared" si="5"/>
        <v>-262.92996752313252</v>
      </c>
      <c r="AI13">
        <f t="shared" si="6"/>
        <v>125.8331824732366</v>
      </c>
      <c r="AJ13">
        <f t="shared" si="7"/>
        <v>1.8026347665996809</v>
      </c>
      <c r="AK13">
        <f t="shared" si="24"/>
        <v>33.863690474817702</v>
      </c>
      <c r="AL13">
        <f t="shared" si="8"/>
        <v>161.49950771465399</v>
      </c>
      <c r="AN13">
        <f t="shared" si="9"/>
        <v>185.13189754774393</v>
      </c>
      <c r="AO13">
        <f t="shared" si="9"/>
        <v>-9.2565948773871973</v>
      </c>
      <c r="AP13">
        <f t="shared" si="9"/>
        <v>-4.834879888139791</v>
      </c>
      <c r="AQ13">
        <f t="shared" si="9"/>
        <v>-115.67879519365756</v>
      </c>
      <c r="AR13">
        <f t="shared" si="9"/>
        <v>55.361627588559386</v>
      </c>
      <c r="AS13">
        <f t="shared" si="9"/>
        <v>0.79308806043991564</v>
      </c>
      <c r="AT13">
        <f t="shared" si="9"/>
        <v>14.898685577151662</v>
      </c>
      <c r="AU13">
        <f t="shared" si="9"/>
        <v>71.053401226150967</v>
      </c>
      <c r="AW13">
        <v>10</v>
      </c>
      <c r="AX13">
        <f>(R13*SUMPRODUCT(K14:$K$23, X14:$X$23)-$AZ$3*SUMPRODUCT(K13:$K$22, W14:$W$23))/Z13</f>
        <v>93.513115873392735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10"/>
        <v>8.5572000000000009E-2</v>
      </c>
      <c r="I14" s="5">
        <f t="shared" si="11"/>
        <v>1.085572</v>
      </c>
      <c r="J14">
        <f t="shared" si="12"/>
        <v>0.92117335377109955</v>
      </c>
      <c r="K14">
        <f t="shared" si="20"/>
        <v>0.40527987255529002</v>
      </c>
      <c r="L14" s="2">
        <v>11</v>
      </c>
      <c r="M14" s="6">
        <v>2.9979999999999998E-3</v>
      </c>
      <c r="O14">
        <f t="shared" si="21"/>
        <v>478.63623769093527</v>
      </c>
      <c r="P14">
        <f t="shared" si="22"/>
        <v>23.931811884546764</v>
      </c>
      <c r="Q14" s="4">
        <f t="shared" si="23"/>
        <v>12.5</v>
      </c>
      <c r="R14">
        <f t="shared" si="0"/>
        <v>100000</v>
      </c>
      <c r="S14">
        <f t="shared" si="1"/>
        <v>90.966874792672115</v>
      </c>
      <c r="U14">
        <f t="shared" si="13"/>
        <v>2.9979999999999998E-3</v>
      </c>
      <c r="V14">
        <f t="shared" si="14"/>
        <v>0.01</v>
      </c>
      <c r="W14">
        <f t="shared" si="15"/>
        <v>0.87914803043283496</v>
      </c>
      <c r="X14">
        <f t="shared" si="16"/>
        <v>2.6356857952376392E-3</v>
      </c>
      <c r="Y14">
        <f t="shared" si="17"/>
        <v>8.7914803043283498E-3</v>
      </c>
      <c r="Z14">
        <f t="shared" si="18"/>
        <v>0.867720864333269</v>
      </c>
      <c r="AB14">
        <f t="shared" si="19"/>
        <v>82.211871639730703</v>
      </c>
      <c r="AC14">
        <f t="shared" si="2"/>
        <v>78.933855220793703</v>
      </c>
      <c r="AE14">
        <f t="shared" si="3"/>
        <v>415.32264987040236</v>
      </c>
      <c r="AF14">
        <f t="shared" si="4"/>
        <v>-20.766132493520118</v>
      </c>
      <c r="AG14">
        <f t="shared" si="4"/>
        <v>-10.846510804165863</v>
      </c>
      <c r="AH14">
        <f t="shared" si="5"/>
        <v>-263.5685795237639</v>
      </c>
      <c r="AI14">
        <f t="shared" si="6"/>
        <v>120.14142704895249</v>
      </c>
      <c r="AJ14">
        <f t="shared" si="7"/>
        <v>3.2780164189369998</v>
      </c>
      <c r="AK14">
        <f t="shared" si="24"/>
        <v>33.373787231162908</v>
      </c>
      <c r="AL14">
        <f t="shared" si="8"/>
        <v>156.7932306990524</v>
      </c>
      <c r="AN14">
        <f t="shared" si="9"/>
        <v>168.321910608802</v>
      </c>
      <c r="AO14">
        <f t="shared" si="9"/>
        <v>-8.4160955304401011</v>
      </c>
      <c r="AP14">
        <f t="shared" si="9"/>
        <v>-4.3958725163819174</v>
      </c>
      <c r="AQ14">
        <f t="shared" si="9"/>
        <v>-106.81904031896985</v>
      </c>
      <c r="AR14">
        <f t="shared" si="9"/>
        <v>48.690902243010143</v>
      </c>
      <c r="AS14">
        <f t="shared" si="9"/>
        <v>1.3285140765009356</v>
      </c>
      <c r="AT14">
        <f t="shared" si="9"/>
        <v>13.525724235733069</v>
      </c>
      <c r="AU14">
        <f t="shared" si="9"/>
        <v>63.545140555244146</v>
      </c>
      <c r="AW14">
        <v>11</v>
      </c>
      <c r="AX14">
        <f>(R14*SUMPRODUCT(K15:$K$23, X15:$X$23)-$AZ$3*SUMPRODUCT(K14:$K$22, W15:$W$23))/Z14</f>
        <v>90.966874792672115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10"/>
        <v>8.5572000000000009E-2</v>
      </c>
      <c r="I15" s="5">
        <f t="shared" si="11"/>
        <v>1.085572</v>
      </c>
      <c r="J15">
        <f t="shared" si="12"/>
        <v>0.92117335377109955</v>
      </c>
      <c r="K15">
        <f t="shared" si="20"/>
        <v>0.37333301941768032</v>
      </c>
      <c r="L15" s="2">
        <v>12</v>
      </c>
      <c r="M15" s="6">
        <v>3.0469999999999998E-3</v>
      </c>
      <c r="O15">
        <f t="shared" si="21"/>
        <v>478.63623769093527</v>
      </c>
      <c r="P15">
        <f t="shared" si="22"/>
        <v>23.931811884546764</v>
      </c>
      <c r="Q15" s="4">
        <f t="shared" si="23"/>
        <v>12.5</v>
      </c>
      <c r="R15">
        <f t="shared" si="0"/>
        <v>100000</v>
      </c>
      <c r="S15">
        <f t="shared" si="1"/>
        <v>86.835776130633974</v>
      </c>
      <c r="U15">
        <f t="shared" si="13"/>
        <v>3.0469999999999998E-3</v>
      </c>
      <c r="V15">
        <f t="shared" si="14"/>
        <v>0.01</v>
      </c>
      <c r="W15">
        <f t="shared" si="15"/>
        <v>0.867720864333269</v>
      </c>
      <c r="X15">
        <f t="shared" si="16"/>
        <v>2.6439454736234703E-3</v>
      </c>
      <c r="Y15">
        <f t="shared" si="17"/>
        <v>8.6772086433326897E-3</v>
      </c>
      <c r="Z15">
        <f t="shared" si="18"/>
        <v>0.85639971021631289</v>
      </c>
      <c r="AB15">
        <f t="shared" si="19"/>
        <v>78.933855220793703</v>
      </c>
      <c r="AC15">
        <f t="shared" si="2"/>
        <v>74.366133514683554</v>
      </c>
      <c r="AE15">
        <f t="shared" si="3"/>
        <v>409.90393525754325</v>
      </c>
      <c r="AF15">
        <f t="shared" si="4"/>
        <v>-20.495196762877161</v>
      </c>
      <c r="AG15">
        <f t="shared" si="4"/>
        <v>-10.70499637770391</v>
      </c>
      <c r="AH15">
        <f t="shared" si="5"/>
        <v>-264.39454736234705</v>
      </c>
      <c r="AI15">
        <f t="shared" si="6"/>
        <v>114.30919475461508</v>
      </c>
      <c r="AJ15">
        <f t="shared" si="7"/>
        <v>4.5677217061101487</v>
      </c>
      <c r="AK15">
        <f t="shared" si="24"/>
        <v>32.783981560082189</v>
      </c>
      <c r="AL15">
        <f t="shared" si="8"/>
        <v>151.66089802080742</v>
      </c>
      <c r="AN15">
        <f t="shared" si="9"/>
        <v>153.03067382088798</v>
      </c>
      <c r="AO15">
        <f t="shared" si="9"/>
        <v>-7.6515336910443983</v>
      </c>
      <c r="AP15">
        <f t="shared" si="9"/>
        <v>-3.9965286205435313</v>
      </c>
      <c r="AQ15">
        <f t="shared" si="9"/>
        <v>-98.707214684355918</v>
      </c>
      <c r="AR15">
        <f t="shared" si="9"/>
        <v>42.675396824944116</v>
      </c>
      <c r="AS15">
        <f t="shared" si="9"/>
        <v>1.70528133640178</v>
      </c>
      <c r="AT15">
        <f t="shared" si="9"/>
        <v>12.239342824359037</v>
      </c>
      <c r="AU15">
        <f t="shared" si="9"/>
        <v>56.620020985704933</v>
      </c>
      <c r="AW15">
        <v>12</v>
      </c>
      <c r="AX15">
        <f>(R15*SUMPRODUCT(K16:$K$23, X16:$X$23)-$AZ$3*SUMPRODUCT(K15:$K$22, W16:$W$23))/Z15</f>
        <v>86.835776130633974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10"/>
        <v>8.5572000000000009E-2</v>
      </c>
      <c r="I16" s="5">
        <f t="shared" si="11"/>
        <v>1.085572</v>
      </c>
      <c r="J16">
        <f t="shared" si="12"/>
        <v>0.92117335377109955</v>
      </c>
      <c r="K16">
        <f t="shared" si="20"/>
        <v>0.34390442957047562</v>
      </c>
      <c r="L16" s="2">
        <v>13</v>
      </c>
      <c r="M16" s="6">
        <v>3.104E-3</v>
      </c>
      <c r="O16">
        <f t="shared" si="21"/>
        <v>478.63623769093527</v>
      </c>
      <c r="P16">
        <f t="shared" si="22"/>
        <v>23.931811884546764</v>
      </c>
      <c r="Q16" s="4">
        <f t="shared" si="23"/>
        <v>12.5</v>
      </c>
      <c r="R16">
        <f t="shared" si="0"/>
        <v>100000</v>
      </c>
      <c r="S16">
        <f t="shared" si="1"/>
        <v>81.089013294647216</v>
      </c>
      <c r="U16">
        <f t="shared" si="13"/>
        <v>3.104E-3</v>
      </c>
      <c r="V16">
        <f t="shared" si="14"/>
        <v>0.01</v>
      </c>
      <c r="W16">
        <f t="shared" si="15"/>
        <v>0.85639971021631289</v>
      </c>
      <c r="X16">
        <f t="shared" si="16"/>
        <v>2.6582647005114353E-3</v>
      </c>
      <c r="Y16">
        <f t="shared" si="17"/>
        <v>8.5639971021631289E-3</v>
      </c>
      <c r="Z16">
        <f t="shared" si="18"/>
        <v>0.84517744841363829</v>
      </c>
      <c r="AB16">
        <f t="shared" si="19"/>
        <v>74.366133514683554</v>
      </c>
      <c r="AC16">
        <f t="shared" si="2"/>
        <v>68.53460535074953</v>
      </c>
      <c r="AE16">
        <f t="shared" si="3"/>
        <v>404.53255408992834</v>
      </c>
      <c r="AF16">
        <f t="shared" si="4"/>
        <v>-20.226627704496419</v>
      </c>
      <c r="AG16">
        <f t="shared" si="4"/>
        <v>-10.564718105170478</v>
      </c>
      <c r="AH16">
        <f t="shared" si="5"/>
        <v>-265.82647005114353</v>
      </c>
      <c r="AI16">
        <f t="shared" si="6"/>
        <v>107.91473822911792</v>
      </c>
      <c r="AJ16">
        <f t="shared" si="7"/>
        <v>5.8315281639340242</v>
      </c>
      <c r="AK16">
        <f t="shared" si="24"/>
        <v>32.107044193008086</v>
      </c>
      <c r="AL16">
        <f t="shared" si="8"/>
        <v>145.85331058606002</v>
      </c>
      <c r="AN16">
        <f t="shared" si="9"/>
        <v>139.12053725698439</v>
      </c>
      <c r="AO16">
        <f t="shared" si="9"/>
        <v>-6.9560268628492201</v>
      </c>
      <c r="AP16">
        <f t="shared" si="9"/>
        <v>-3.6332533535315292</v>
      </c>
      <c r="AQ16">
        <f t="shared" si="9"/>
        <v>-91.41890054767164</v>
      </c>
      <c r="AR16">
        <f t="shared" si="9"/>
        <v>37.112356492931994</v>
      </c>
      <c r="AS16">
        <f t="shared" si="9"/>
        <v>2.0054883667418935</v>
      </c>
      <c r="AT16">
        <f t="shared" si="9"/>
        <v>11.041754718390498</v>
      </c>
      <c r="AU16">
        <f t="shared" si="9"/>
        <v>50.159599578064388</v>
      </c>
      <c r="AW16">
        <v>13</v>
      </c>
      <c r="AX16">
        <f>(R16*SUMPRODUCT(K17:$K$23, X17:$X$23)-$AZ$3*SUMPRODUCT(K16:$K$22, W17:$W$23))/Z16</f>
        <v>81.089013294647216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10"/>
        <v>8.5572000000000009E-2</v>
      </c>
      <c r="I17" s="5">
        <f t="shared" si="11"/>
        <v>1.085572</v>
      </c>
      <c r="J17">
        <f t="shared" si="12"/>
        <v>0.92117335377109955</v>
      </c>
      <c r="K17">
        <f t="shared" si="20"/>
        <v>0.31679559676417191</v>
      </c>
      <c r="L17" s="2">
        <v>14</v>
      </c>
      <c r="M17" s="6">
        <v>3.1700000000000001E-3</v>
      </c>
      <c r="O17">
        <f t="shared" si="21"/>
        <v>478.63623769093527</v>
      </c>
      <c r="P17">
        <f t="shared" si="22"/>
        <v>23.931811884546764</v>
      </c>
      <c r="Q17" s="4">
        <f t="shared" si="23"/>
        <v>12.5</v>
      </c>
      <c r="R17">
        <f t="shared" si="0"/>
        <v>100000</v>
      </c>
      <c r="S17">
        <f t="shared" si="1"/>
        <v>73.696145811098418</v>
      </c>
      <c r="U17">
        <f t="shared" si="13"/>
        <v>3.1700000000000001E-3</v>
      </c>
      <c r="V17">
        <f t="shared" si="14"/>
        <v>0.01</v>
      </c>
      <c r="W17">
        <f t="shared" si="15"/>
        <v>0.84517744841363829</v>
      </c>
      <c r="X17">
        <f t="shared" si="16"/>
        <v>2.6792125114712332E-3</v>
      </c>
      <c r="Y17">
        <f t="shared" si="17"/>
        <v>8.4517744841363825E-3</v>
      </c>
      <c r="Z17">
        <f t="shared" si="18"/>
        <v>0.83404646141803074</v>
      </c>
      <c r="AB17">
        <f t="shared" si="19"/>
        <v>68.53460535074953</v>
      </c>
      <c r="AC17">
        <f t="shared" si="2"/>
        <v>61.466009633893862</v>
      </c>
      <c r="AE17">
        <f t="shared" si="3"/>
        <v>399.20486035256403</v>
      </c>
      <c r="AF17">
        <f t="shared" si="4"/>
        <v>-19.960243017628201</v>
      </c>
      <c r="AG17">
        <f t="shared" si="4"/>
        <v>-10.425580767725384</v>
      </c>
      <c r="AH17">
        <f t="shared" si="5"/>
        <v>-267.92125114712331</v>
      </c>
      <c r="AI17">
        <f t="shared" si="6"/>
        <v>100.89778542008713</v>
      </c>
      <c r="AJ17">
        <f t="shared" si="7"/>
        <v>7.0685957168556683</v>
      </c>
      <c r="AK17">
        <f t="shared" si="24"/>
        <v>31.344545587997978</v>
      </c>
      <c r="AL17">
        <f t="shared" si="8"/>
        <v>139.31092672494077</v>
      </c>
      <c r="AN17">
        <f t="shared" si="9"/>
        <v>126.46634196654843</v>
      </c>
      <c r="AO17">
        <f t="shared" si="9"/>
        <v>-6.3233170983274212</v>
      </c>
      <c r="AP17">
        <f t="shared" si="9"/>
        <v>-3.3027780809246363</v>
      </c>
      <c r="AQ17">
        <f t="shared" si="9"/>
        <v>-84.876272642956508</v>
      </c>
      <c r="AR17">
        <f t="shared" si="9"/>
        <v>31.963974144339865</v>
      </c>
      <c r="AS17">
        <f t="shared" si="9"/>
        <v>2.2392999984059609</v>
      </c>
      <c r="AT17">
        <f t="shared" si="9"/>
        <v>9.9298140248516109</v>
      </c>
      <c r="AU17">
        <f t="shared" si="9"/>
        <v>44.133088167597435</v>
      </c>
      <c r="AW17">
        <v>14</v>
      </c>
      <c r="AX17">
        <f>(R17*SUMPRODUCT(K18:$K$23, X18:$X$23)-$AZ$3*SUMPRODUCT(K17:$K$22, W18:$W$23))/Z17</f>
        <v>73.696145811098418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10"/>
        <v>8.5572000000000009E-2</v>
      </c>
      <c r="I18" s="5">
        <f t="shared" si="11"/>
        <v>1.085572</v>
      </c>
      <c r="J18">
        <f t="shared" si="12"/>
        <v>0.92117335377109955</v>
      </c>
      <c r="K18">
        <f t="shared" si="20"/>
        <v>0.29182366233116913</v>
      </c>
      <c r="L18" s="2">
        <v>15</v>
      </c>
      <c r="M18" s="6">
        <v>3.2390000000000001E-3</v>
      </c>
      <c r="O18">
        <f t="shared" si="21"/>
        <v>478.63623769093527</v>
      </c>
      <c r="P18">
        <f t="shared" si="22"/>
        <v>23.931811884546764</v>
      </c>
      <c r="Q18" s="4">
        <f t="shared" si="23"/>
        <v>12.5</v>
      </c>
      <c r="R18">
        <f t="shared" si="0"/>
        <v>100000</v>
      </c>
      <c r="S18">
        <f t="shared" si="1"/>
        <v>64.836752966993288</v>
      </c>
      <c r="U18">
        <f t="shared" si="13"/>
        <v>3.2390000000000001E-3</v>
      </c>
      <c r="V18">
        <f t="shared" si="14"/>
        <v>0.01</v>
      </c>
      <c r="W18">
        <f t="shared" si="15"/>
        <v>0.83404646141803074</v>
      </c>
      <c r="X18">
        <f t="shared" si="16"/>
        <v>2.7014764885330018E-3</v>
      </c>
      <c r="Y18">
        <f t="shared" si="17"/>
        <v>8.3404646141803079E-3</v>
      </c>
      <c r="Z18">
        <f t="shared" si="18"/>
        <v>0.82300452031531746</v>
      </c>
      <c r="AB18">
        <f t="shared" si="19"/>
        <v>61.466009633893862</v>
      </c>
      <c r="AC18">
        <f t="shared" si="2"/>
        <v>53.360940774403048</v>
      </c>
      <c r="AE18">
        <f t="shared" si="3"/>
        <v>393.91978720635643</v>
      </c>
      <c r="AF18">
        <f t="shared" si="4"/>
        <v>-19.695989360317824</v>
      </c>
      <c r="AG18">
        <f t="shared" si="4"/>
        <v>-10.287556503941468</v>
      </c>
      <c r="AH18">
        <f t="shared" si="5"/>
        <v>-270.14764885330015</v>
      </c>
      <c r="AI18">
        <f t="shared" si="6"/>
        <v>93.788592488797008</v>
      </c>
      <c r="AJ18">
        <f t="shared" si="7"/>
        <v>8.1050688594908138</v>
      </c>
      <c r="AK18">
        <f t="shared" si="24"/>
        <v>30.498286523595276</v>
      </c>
      <c r="AL18">
        <f t="shared" si="8"/>
        <v>132.3919478718831</v>
      </c>
      <c r="AN18">
        <f t="shared" si="9"/>
        <v>114.95511496727376</v>
      </c>
      <c r="AO18">
        <f t="shared" si="9"/>
        <v>-5.747755748363689</v>
      </c>
      <c r="AP18">
        <f t="shared" si="9"/>
        <v>-3.002152415419038</v>
      </c>
      <c r="AQ18">
        <f t="shared" si="9"/>
        <v>-78.835476258524707</v>
      </c>
      <c r="AR18">
        <f t="shared" si="9"/>
        <v>27.369730544966323</v>
      </c>
      <c r="AS18">
        <f t="shared" si="9"/>
        <v>2.3652508780229216</v>
      </c>
      <c r="AT18">
        <f t="shared" si="9"/>
        <v>8.9001216681409137</v>
      </c>
      <c r="AU18">
        <f t="shared" si="9"/>
        <v>38.635103091130162</v>
      </c>
      <c r="AW18">
        <v>15</v>
      </c>
      <c r="AX18">
        <f>(R18*SUMPRODUCT(K19:$K$23, X19:$X$23)-$AZ$3*SUMPRODUCT(K18:$K$22, W19:$W$23))/Z18</f>
        <v>64.836752966993288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10"/>
        <v>8.5572000000000009E-2</v>
      </c>
      <c r="I19" s="5">
        <f t="shared" si="11"/>
        <v>1.085572</v>
      </c>
      <c r="J19">
        <f t="shared" si="12"/>
        <v>0.92117335377109955</v>
      </c>
      <c r="K19">
        <f t="shared" si="20"/>
        <v>0.26882018173936795</v>
      </c>
      <c r="L19" s="2">
        <v>16</v>
      </c>
      <c r="M19" s="6">
        <v>3.3149999999999998E-3</v>
      </c>
      <c r="O19">
        <f t="shared" si="21"/>
        <v>478.63623769093527</v>
      </c>
      <c r="P19">
        <f t="shared" si="22"/>
        <v>23.931811884546764</v>
      </c>
      <c r="Q19" s="4">
        <f t="shared" si="23"/>
        <v>12.5</v>
      </c>
      <c r="R19">
        <f t="shared" si="0"/>
        <v>100000</v>
      </c>
      <c r="S19">
        <f t="shared" si="1"/>
        <v>54.56855219281065</v>
      </c>
      <c r="U19">
        <f t="shared" si="13"/>
        <v>3.3149999999999998E-3</v>
      </c>
      <c r="V19">
        <f t="shared" si="14"/>
        <v>0.01</v>
      </c>
      <c r="W19">
        <f t="shared" si="15"/>
        <v>0.82300452031531746</v>
      </c>
      <c r="X19">
        <f t="shared" si="16"/>
        <v>2.7282599848452772E-3</v>
      </c>
      <c r="Y19">
        <f t="shared" si="17"/>
        <v>8.2300452031531749E-3</v>
      </c>
      <c r="Z19">
        <f t="shared" si="18"/>
        <v>0.812046215127319</v>
      </c>
      <c r="AB19">
        <f t="shared" si="19"/>
        <v>53.360940774403048</v>
      </c>
      <c r="AC19">
        <f t="shared" si="2"/>
        <v>44.31218627314945</v>
      </c>
      <c r="AE19">
        <f t="shared" si="3"/>
        <v>388.67474523970384</v>
      </c>
      <c r="AF19">
        <f t="shared" si="4"/>
        <v>-19.43373726198519</v>
      </c>
      <c r="AG19">
        <f t="shared" si="4"/>
        <v>-10.150577689091488</v>
      </c>
      <c r="AH19">
        <f t="shared" si="5"/>
        <v>-272.8259984845277</v>
      </c>
      <c r="AI19">
        <f t="shared" si="6"/>
        <v>86.264431804099445</v>
      </c>
      <c r="AJ19">
        <f t="shared" si="7"/>
        <v>9.0487545012535975</v>
      </c>
      <c r="AK19">
        <f t="shared" si="24"/>
        <v>29.582136412648524</v>
      </c>
      <c r="AL19">
        <f t="shared" si="8"/>
        <v>124.89532271800157</v>
      </c>
      <c r="AN19">
        <f t="shared" si="9"/>
        <v>104.48361565283972</v>
      </c>
      <c r="AO19">
        <f t="shared" si="9"/>
        <v>-5.2241807826419855</v>
      </c>
      <c r="AP19">
        <f t="shared" si="9"/>
        <v>-2.7286801391411473</v>
      </c>
      <c r="AQ19">
        <f t="shared" si="9"/>
        <v>-73.341134495835263</v>
      </c>
      <c r="AR19">
        <f t="shared" si="9"/>
        <v>23.189620235221327</v>
      </c>
      <c r="AS19">
        <f t="shared" si="9"/>
        <v>2.4324878295419157</v>
      </c>
      <c r="AT19">
        <f t="shared" si="9"/>
        <v>7.9522752866869499</v>
      </c>
      <c r="AU19">
        <f t="shared" si="9"/>
        <v>33.574383351450194</v>
      </c>
      <c r="AW19">
        <v>16</v>
      </c>
      <c r="AX19">
        <f>(R19*SUMPRODUCT(K20:$K$23, X20:$X$23)-$AZ$3*SUMPRODUCT(K19:$K$22, W20:$W$23))/Z19</f>
        <v>54.56855219281065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10"/>
        <v>8.5572000000000009E-2</v>
      </c>
      <c r="I20" s="5">
        <f t="shared" si="11"/>
        <v>1.085572</v>
      </c>
      <c r="J20">
        <f t="shared" si="12"/>
        <v>0.92117335377109955</v>
      </c>
      <c r="K20">
        <f t="shared" si="20"/>
        <v>0.24762998837421007</v>
      </c>
      <c r="L20" s="2">
        <v>17</v>
      </c>
      <c r="M20" s="6">
        <v>3.3969999999999998E-3</v>
      </c>
      <c r="O20">
        <f t="shared" si="21"/>
        <v>478.63623769093527</v>
      </c>
      <c r="P20">
        <f t="shared" si="22"/>
        <v>23.931811884546764</v>
      </c>
      <c r="Q20" s="4">
        <f t="shared" si="23"/>
        <v>12.5</v>
      </c>
      <c r="R20">
        <f t="shared" si="0"/>
        <v>100000</v>
      </c>
      <c r="S20">
        <f t="shared" si="1"/>
        <v>42.985767281712349</v>
      </c>
      <c r="U20">
        <f t="shared" si="13"/>
        <v>3.3969999999999998E-3</v>
      </c>
      <c r="V20">
        <f t="shared" si="14"/>
        <v>0.01</v>
      </c>
      <c r="W20">
        <f t="shared" si="15"/>
        <v>0.812046215127319</v>
      </c>
      <c r="X20">
        <f t="shared" si="16"/>
        <v>2.7585209927875024E-3</v>
      </c>
      <c r="Y20">
        <f t="shared" si="17"/>
        <v>8.1204621512731903E-3</v>
      </c>
      <c r="Z20">
        <f t="shared" si="18"/>
        <v>0.80116723198325834</v>
      </c>
      <c r="AB20">
        <f t="shared" si="19"/>
        <v>44.31218627314945</v>
      </c>
      <c r="AC20">
        <f t="shared" si="2"/>
        <v>34.438788187765994</v>
      </c>
      <c r="AE20">
        <f t="shared" si="3"/>
        <v>383.46766967772754</v>
      </c>
      <c r="AF20">
        <f t="shared" si="4"/>
        <v>-19.173383483886376</v>
      </c>
      <c r="AG20">
        <f t="shared" si="4"/>
        <v>-10.014590399790729</v>
      </c>
      <c r="AH20">
        <f t="shared" si="5"/>
        <v>-275.85209927875025</v>
      </c>
      <c r="AI20">
        <f t="shared" si="6"/>
        <v>78.427596515300195</v>
      </c>
      <c r="AJ20">
        <f t="shared" si="7"/>
        <v>9.8733980853834566</v>
      </c>
      <c r="AK20">
        <f t="shared" si="24"/>
        <v>28.602453072689347</v>
      </c>
      <c r="AL20">
        <f t="shared" si="8"/>
        <v>116.90344767337299</v>
      </c>
      <c r="AN20">
        <f t="shared" si="9"/>
        <v>94.958094584181097</v>
      </c>
      <c r="AO20">
        <f t="shared" si="9"/>
        <v>-4.747904729209055</v>
      </c>
      <c r="AP20">
        <f t="shared" si="9"/>
        <v>-2.4799129042726538</v>
      </c>
      <c r="AQ20">
        <f t="shared" si="9"/>
        <v>-68.30925213739836</v>
      </c>
      <c r="AR20">
        <f t="shared" si="9"/>
        <v>19.421024813301027</v>
      </c>
      <c r="AS20">
        <f t="shared" si="9"/>
        <v>2.4449494530974536</v>
      </c>
      <c r="AT20">
        <f t="shared" si="9"/>
        <v>7.0828251218639524</v>
      </c>
      <c r="AU20">
        <f t="shared" si="9"/>
        <v>28.948799388262429</v>
      </c>
      <c r="AW20">
        <v>17</v>
      </c>
      <c r="AX20">
        <f>(R20*SUMPRODUCT(K21:$K$23, X21:$X$23)-$AZ$3*SUMPRODUCT(K20:$K$22, W21:$W$23))/Z20</f>
        <v>42.985767281712349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10"/>
        <v>8.5572000000000009E-2</v>
      </c>
      <c r="I21" s="5">
        <f t="shared" si="11"/>
        <v>1.085572</v>
      </c>
      <c r="J21">
        <f t="shared" si="12"/>
        <v>0.92117335377109955</v>
      </c>
      <c r="K21">
        <f t="shared" si="20"/>
        <v>0.22811014688496947</v>
      </c>
      <c r="L21" s="2">
        <v>18</v>
      </c>
      <c r="M21" s="6">
        <v>3.4910000000000002E-3</v>
      </c>
      <c r="O21">
        <f t="shared" si="21"/>
        <v>478.63623769093527</v>
      </c>
      <c r="P21">
        <f t="shared" si="22"/>
        <v>23.931811884546764</v>
      </c>
      <c r="Q21" s="4">
        <f t="shared" si="23"/>
        <v>12.5</v>
      </c>
      <c r="R21">
        <f t="shared" si="0"/>
        <v>100000</v>
      </c>
      <c r="S21">
        <f t="shared" si="1"/>
        <v>30.046652862514634</v>
      </c>
      <c r="U21">
        <f t="shared" si="13"/>
        <v>3.4910000000000002E-3</v>
      </c>
      <c r="V21">
        <f t="shared" si="14"/>
        <v>0.01</v>
      </c>
      <c r="W21">
        <f t="shared" si="15"/>
        <v>0.80116723198325834</v>
      </c>
      <c r="X21">
        <f t="shared" si="16"/>
        <v>2.7968748068535549E-3</v>
      </c>
      <c r="Y21">
        <f t="shared" si="17"/>
        <v>8.0116723198325832E-3</v>
      </c>
      <c r="Z21">
        <f t="shared" si="18"/>
        <v>0.79035868485657224</v>
      </c>
      <c r="AB21">
        <f t="shared" si="19"/>
        <v>34.438788187765994</v>
      </c>
      <c r="AC21">
        <f t="shared" si="2"/>
        <v>23.747633040759027</v>
      </c>
      <c r="AE21">
        <f t="shared" si="3"/>
        <v>378.29430734610531</v>
      </c>
      <c r="AF21">
        <f t="shared" si="4"/>
        <v>-18.914715367305266</v>
      </c>
      <c r="AG21">
        <f t="shared" si="4"/>
        <v>-9.8794835607071523</v>
      </c>
      <c r="AH21">
        <f t="shared" si="5"/>
        <v>-279.68748068535547</v>
      </c>
      <c r="AI21">
        <f t="shared" si="6"/>
        <v>69.812627732737383</v>
      </c>
      <c r="AJ21">
        <f t="shared" si="7"/>
        <v>10.691155147006967</v>
      </c>
      <c r="AK21">
        <f t="shared" si="24"/>
        <v>27.567286611659622</v>
      </c>
      <c r="AL21">
        <f t="shared" si="8"/>
        <v>108.07106949140397</v>
      </c>
      <c r="AN21">
        <f t="shared" si="9"/>
        <v>86.292770014467862</v>
      </c>
      <c r="AO21">
        <f t="shared" si="9"/>
        <v>-4.3146385007233938</v>
      </c>
      <c r="AP21">
        <f t="shared" si="9"/>
        <v>-2.2536104461805495</v>
      </c>
      <c r="AQ21">
        <f t="shared" si="9"/>
        <v>-63.799552301023496</v>
      </c>
      <c r="AR21">
        <f t="shared" si="9"/>
        <v>15.924968766540418</v>
      </c>
      <c r="AS21">
        <f t="shared" si="9"/>
        <v>2.4387609709537568</v>
      </c>
      <c r="AT21">
        <f t="shared" si="9"/>
        <v>6.2883777982057287</v>
      </c>
      <c r="AU21">
        <f t="shared" si="9"/>
        <v>24.652107535699905</v>
      </c>
      <c r="AW21">
        <v>18</v>
      </c>
      <c r="AX21">
        <f>(R21*SUMPRODUCT(K22:$K$23, X22:$X$23)-$AZ$3*SUMPRODUCT(K21:$K$22, W22:$W$23))/Z21</f>
        <v>30.046652862514634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10"/>
        <v>8.5572000000000009E-2</v>
      </c>
      <c r="I22" s="5">
        <f t="shared" si="11"/>
        <v>1.085572</v>
      </c>
      <c r="J22">
        <f t="shared" si="12"/>
        <v>0.92117335377109955</v>
      </c>
      <c r="K22">
        <f t="shared" si="20"/>
        <v>0.21012898903524546</v>
      </c>
      <c r="L22" s="2">
        <v>19</v>
      </c>
      <c r="M22" s="6">
        <v>3.5990000000000002E-3</v>
      </c>
      <c r="O22">
        <f t="shared" si="21"/>
        <v>478.63623769093527</v>
      </c>
      <c r="P22">
        <f t="shared" si="22"/>
        <v>23.931811884546764</v>
      </c>
      <c r="Q22" s="4">
        <f t="shared" si="23"/>
        <v>12.5</v>
      </c>
      <c r="R22">
        <f t="shared" si="0"/>
        <v>100000</v>
      </c>
      <c r="S22">
        <f t="shared" si="1"/>
        <v>15.698165436099089</v>
      </c>
      <c r="U22">
        <f t="shared" si="13"/>
        <v>3.5990000000000002E-3</v>
      </c>
      <c r="V22">
        <f t="shared" si="14"/>
        <v>0.01</v>
      </c>
      <c r="W22">
        <f t="shared" si="15"/>
        <v>0.79035868485657224</v>
      </c>
      <c r="X22">
        <f t="shared" si="16"/>
        <v>2.8445009067988038E-3</v>
      </c>
      <c r="Y22">
        <f t="shared" si="17"/>
        <v>7.9035868485657218E-3</v>
      </c>
      <c r="Z22">
        <f t="shared" si="18"/>
        <v>0.77961059710120773</v>
      </c>
      <c r="AB22">
        <f t="shared" si="19"/>
        <v>23.747633040759027</v>
      </c>
      <c r="AC22">
        <f t="shared" si="2"/>
        <v>12.238456129030752</v>
      </c>
      <c r="AE22">
        <f t="shared" si="3"/>
        <v>373.14988306050566</v>
      </c>
      <c r="AF22">
        <f t="shared" si="4"/>
        <v>-18.657494153025283</v>
      </c>
      <c r="AG22">
        <f t="shared" si="4"/>
        <v>-9.7451324637650973</v>
      </c>
      <c r="AH22">
        <f t="shared" si="5"/>
        <v>-284.45009067988036</v>
      </c>
      <c r="AI22">
        <f t="shared" si="6"/>
        <v>60.297165763834926</v>
      </c>
      <c r="AJ22">
        <f t="shared" si="7"/>
        <v>11.509176911728275</v>
      </c>
      <c r="AK22">
        <f t="shared" si="24"/>
        <v>26.476801536376758</v>
      </c>
      <c r="AL22">
        <f t="shared" si="8"/>
        <v>98.283144211939955</v>
      </c>
      <c r="AN22">
        <f t="shared" si="9"/>
        <v>78.409607686124119</v>
      </c>
      <c r="AO22">
        <f t="shared" si="9"/>
        <v>-3.9204803843062059</v>
      </c>
      <c r="AP22">
        <f t="shared" si="9"/>
        <v>-2.0477348326255109</v>
      </c>
      <c r="AQ22">
        <f t="shared" si="9"/>
        <v>-59.771209985547159</v>
      </c>
      <c r="AR22">
        <f t="shared" si="9"/>
        <v>12.670182483645247</v>
      </c>
      <c r="AS22">
        <f t="shared" si="9"/>
        <v>2.4184117090892507</v>
      </c>
      <c r="AT22">
        <f t="shared" si="9"/>
        <v>5.5635435397256821</v>
      </c>
      <c r="AU22">
        <f t="shared" si="9"/>
        <v>20.652137732460179</v>
      </c>
      <c r="AW22">
        <v>19</v>
      </c>
      <c r="AX22">
        <f>(R22*SUMPRODUCT(K23:$K$23, X23:$X$23)-$AZ$3*SUMPRODUCT(K22:$K$22, W23:$W$23))/Z22</f>
        <v>15.698165436099089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10"/>
        <v>8.5572000000000009E-2</v>
      </c>
      <c r="I23" s="5">
        <f t="shared" si="11"/>
        <v>1.085572</v>
      </c>
      <c r="J23">
        <f t="shared" si="12"/>
        <v>0.92117335377109955</v>
      </c>
      <c r="K23">
        <f t="shared" si="20"/>
        <v>0.19356522555412767</v>
      </c>
      <c r="L23" s="2">
        <v>20</v>
      </c>
      <c r="M23" s="6">
        <v>3.7169999999999998E-3</v>
      </c>
      <c r="O23">
        <f t="shared" si="21"/>
        <v>478.63623769093527</v>
      </c>
      <c r="P23">
        <f t="shared" si="22"/>
        <v>23.931811884546764</v>
      </c>
      <c r="Q23" s="4">
        <f t="shared" si="23"/>
        <v>12.5</v>
      </c>
      <c r="R23">
        <f t="shared" si="0"/>
        <v>100000</v>
      </c>
      <c r="S23">
        <f t="shared" si="1"/>
        <v>15.916491956263151</v>
      </c>
      <c r="U23">
        <f t="shared" si="13"/>
        <v>3.7169999999999998E-3</v>
      </c>
      <c r="V23">
        <f t="shared" si="14"/>
        <v>0.01</v>
      </c>
      <c r="W23">
        <f t="shared" si="15"/>
        <v>0.77961059710120773</v>
      </c>
      <c r="X23">
        <f t="shared" si="16"/>
        <v>2.8978125894251888E-3</v>
      </c>
      <c r="Y23">
        <f t="shared" si="17"/>
        <v>7.7961059710120774E-3</v>
      </c>
      <c r="Z23">
        <f t="shared" si="18"/>
        <v>0.76891667854077039</v>
      </c>
      <c r="AB23">
        <f t="shared" si="19"/>
        <v>12.238456129030752</v>
      </c>
      <c r="AC23">
        <f t="shared" si="2"/>
        <v>12.238456129030752</v>
      </c>
      <c r="AE23">
        <f t="shared" si="3"/>
        <v>368.03138611456467</v>
      </c>
      <c r="AF23">
        <f t="shared" si="4"/>
        <v>-18.401569305728234</v>
      </c>
      <c r="AG23">
        <f t="shared" si="4"/>
        <v>-9.6114584817596302</v>
      </c>
      <c r="AH23">
        <f t="shared" si="5"/>
        <v>-289.78125894251889</v>
      </c>
      <c r="AI23">
        <f t="shared" si="6"/>
        <v>50.237099384557894</v>
      </c>
      <c r="AJ23">
        <f t="shared" si="7"/>
        <v>0</v>
      </c>
      <c r="AK23">
        <f t="shared" si="24"/>
        <v>25.330779105650706</v>
      </c>
      <c r="AL23">
        <f t="shared" si="8"/>
        <v>75.567878490208599</v>
      </c>
      <c r="AN23">
        <f t="shared" si="9"/>
        <v>71.238078264263962</v>
      </c>
      <c r="AO23">
        <f t="shared" si="9"/>
        <v>-3.561903913213198</v>
      </c>
      <c r="AP23">
        <f t="shared" si="9"/>
        <v>-1.8604441289259364</v>
      </c>
      <c r="AQ23">
        <f t="shared" si="9"/>
        <v>-56.091574748567744</v>
      </c>
      <c r="AR23">
        <f t="shared" si="9"/>
        <v>9.7241554735570777</v>
      </c>
      <c r="AS23">
        <f t="shared" si="9"/>
        <v>0</v>
      </c>
      <c r="AT23">
        <f t="shared" si="9"/>
        <v>4.9031579710470634</v>
      </c>
      <c r="AU23">
        <f t="shared" si="9"/>
        <v>14.627313444604139</v>
      </c>
      <c r="AW23">
        <v>20</v>
      </c>
      <c r="AX23">
        <f>(R23*SUMPRODUCT(K$23:$K24, X$23:$X24)-$AZ$3*SUMPRODUCT(K$22:$K23, W$23:$W24))/Z23</f>
        <v>15.916491956263151</v>
      </c>
    </row>
    <row r="25" spans="5:50" x14ac:dyDescent="0.25">
      <c r="AN25" s="8">
        <f t="shared" ref="AN25:AU25" si="25">SUM(AN3:AN23)</f>
        <v>4126.8727733784153</v>
      </c>
      <c r="AO25" s="8">
        <f t="shared" si="25"/>
        <v>-565.32081693712212</v>
      </c>
      <c r="AP25" s="8">
        <f t="shared" si="25"/>
        <v>-195.27685767399043</v>
      </c>
      <c r="AQ25" s="8">
        <f t="shared" si="25"/>
        <v>-2511.7110974571583</v>
      </c>
      <c r="AR25" s="8">
        <f t="shared" si="25"/>
        <v>854.5640013101447</v>
      </c>
      <c r="AS25" s="8">
        <f t="shared" si="25"/>
        <v>-45.781529474780896</v>
      </c>
      <c r="AT25" s="8">
        <f t="shared" si="25"/>
        <v>278.12029561163843</v>
      </c>
      <c r="AU25" s="9">
        <f t="shared" si="25"/>
        <v>1086.9027674470024</v>
      </c>
    </row>
    <row r="29" spans="5:50" x14ac:dyDescent="0.25">
      <c r="AF29" s="10"/>
      <c r="AG29" s="10"/>
      <c r="AH29" s="10"/>
      <c r="AI29" s="10"/>
      <c r="AJ29" s="10"/>
      <c r="AK29" s="10"/>
      <c r="AL29" s="10"/>
      <c r="AM29" s="10"/>
    </row>
  </sheetData>
  <conditionalFormatting sqref="AN25:AU25">
    <cfRule type="cellIs" dxfId="42" priority="1" operator="lessThan">
      <formula>0</formula>
    </cfRule>
  </conditionalFormatting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E989E5-2B77-4914-A39A-6E61F1C52C90}">
  <dimension ref="A1:AZ29"/>
  <sheetViews>
    <sheetView workbookViewId="0">
      <selection activeCell="J53" sqref="J53"/>
    </sheetView>
  </sheetViews>
  <sheetFormatPr defaultRowHeight="15" x14ac:dyDescent="0.25"/>
  <cols>
    <col min="3" max="3" width="9.28515625" bestFit="1" customWidth="1"/>
    <col min="6" max="9" width="9.140625" bestFit="1" customWidth="1"/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51" width="9.140625" bestFit="1" customWidth="1"/>
  </cols>
  <sheetData>
    <row r="1" spans="1:52" x14ac:dyDescent="0.25">
      <c r="A1" t="s">
        <v>43</v>
      </c>
      <c r="Q1" s="1" t="s">
        <v>1</v>
      </c>
      <c r="W1" s="1" t="s">
        <v>2</v>
      </c>
      <c r="AC1" s="1" t="s">
        <v>3</v>
      </c>
      <c r="AQ1" s="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42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11">
        <f>'T.45.04.B'!C3*(1+C12)</f>
        <v>577.08191075153957</v>
      </c>
      <c r="K3">
        <v>1</v>
      </c>
      <c r="L3" s="2">
        <v>0</v>
      </c>
      <c r="O3">
        <f>$C$3</f>
        <v>577.08191075153957</v>
      </c>
      <c r="P3">
        <f>O3*B5</f>
        <v>461.6655286012317</v>
      </c>
      <c r="Q3" s="4">
        <f>B8</f>
        <v>100</v>
      </c>
      <c r="R3">
        <f t="shared" ref="R3:R23" si="0">$C$6</f>
        <v>100000</v>
      </c>
      <c r="S3">
        <f t="shared" ref="S3:S23" si="1">AX3</f>
        <v>0</v>
      </c>
      <c r="W3">
        <v>1</v>
      </c>
      <c r="Z3">
        <v>1</v>
      </c>
      <c r="AC3">
        <f t="shared" ref="AC3:AC23" si="2">S3*Z3</f>
        <v>0</v>
      </c>
      <c r="AE3">
        <f t="shared" ref="AE3:AE23" si="3">$Z3*O3</f>
        <v>577.08191075153957</v>
      </c>
      <c r="AF3">
        <f t="shared" ref="AF3:AG23" si="4">-$Z3*P3</f>
        <v>-461.6655286012317</v>
      </c>
      <c r="AG3">
        <f t="shared" si="4"/>
        <v>-100</v>
      </c>
      <c r="AH3">
        <f t="shared" ref="AH3:AH23" si="5">-X3*R3</f>
        <v>0</v>
      </c>
      <c r="AI3">
        <f t="shared" ref="AI3:AI23" si="6">SUM(AE3:AH3)</f>
        <v>15.416382150307868</v>
      </c>
      <c r="AJ3">
        <f t="shared" ref="AJ3:AJ23" si="7">AB3-AC3</f>
        <v>0</v>
      </c>
      <c r="AL3">
        <f t="shared" ref="AL3:AL23" si="8">SUM(AI3:AK3)</f>
        <v>15.416382150307868</v>
      </c>
      <c r="AN3">
        <f t="shared" ref="AN3:AU23" si="9">AE3*$K3</f>
        <v>577.08191075153957</v>
      </c>
      <c r="AO3">
        <f t="shared" si="9"/>
        <v>-461.6655286012317</v>
      </c>
      <c r="AP3">
        <f t="shared" si="9"/>
        <v>-100</v>
      </c>
      <c r="AQ3">
        <f t="shared" si="9"/>
        <v>0</v>
      </c>
      <c r="AR3">
        <f t="shared" si="9"/>
        <v>15.416382150307868</v>
      </c>
      <c r="AS3">
        <f t="shared" si="9"/>
        <v>0</v>
      </c>
      <c r="AT3">
        <f t="shared" si="9"/>
        <v>0</v>
      </c>
      <c r="AU3">
        <f t="shared" si="9"/>
        <v>15.416382150307868</v>
      </c>
      <c r="AW3">
        <v>0</v>
      </c>
      <c r="AX3">
        <f>(R3*SUMPRODUCT(K4:$K$23, X4:$X$23)-$AZ$3*SUMPRODUCT(K3:$K$22, W4:$W$23))/Z3</f>
        <v>0</v>
      </c>
      <c r="AZ3">
        <f>$C$6*SUMPRODUCT(K4:$K$23, X4:$X$23)/SUMPRODUCT(K3:K22, W4:W23)</f>
        <v>332.23211727584186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5">
        <f>EconomicRates!C44</f>
        <v>3.5571999999999999E-2</v>
      </c>
      <c r="G4" s="5">
        <f>EconomicRates!D44</f>
        <v>7.0000000000000007E-2</v>
      </c>
      <c r="H4" s="5">
        <f t="shared" ref="H4:H23" si="10">F4+$C$9</f>
        <v>8.5572000000000009E-2</v>
      </c>
      <c r="I4" s="5">
        <f t="shared" ref="I4:I23" si="11">1+H4</f>
        <v>1.085572</v>
      </c>
      <c r="J4">
        <f t="shared" ref="J4:J23" si="12">1/I4</f>
        <v>0.92117335377109955</v>
      </c>
      <c r="K4">
        <f>J4</f>
        <v>0.92117335377109955</v>
      </c>
      <c r="L4" s="2">
        <v>1</v>
      </c>
      <c r="M4" s="6">
        <f t="array" ref="M4:M23">Mortalities!B21:B40</f>
        <v>2.9979999999999998E-3</v>
      </c>
      <c r="R4">
        <f t="shared" si="0"/>
        <v>100000</v>
      </c>
      <c r="S4">
        <f t="shared" si="1"/>
        <v>56.802666879364715</v>
      </c>
      <c r="U4">
        <f t="shared" ref="U4:U23" si="13">M4</f>
        <v>2.9979999999999998E-3</v>
      </c>
      <c r="V4">
        <f t="shared" ref="V4:V23" si="14">$C$10</f>
        <v>0.01</v>
      </c>
      <c r="W4">
        <f t="shared" ref="W4:W23" si="15">Z3</f>
        <v>1</v>
      </c>
      <c r="X4">
        <f t="shared" ref="X4:X23" si="16">U4*W4</f>
        <v>2.9979999999999998E-3</v>
      </c>
      <c r="Y4">
        <f t="shared" ref="Y4:Y23" si="17">V4*W4</f>
        <v>0.01</v>
      </c>
      <c r="Z4">
        <f t="shared" ref="Z4:Z23" si="18">MAX(0, W4-X4-Y4)</f>
        <v>0.98700200000000005</v>
      </c>
      <c r="AB4">
        <f t="shared" ref="AB4:AB23" si="19">AC3</f>
        <v>0</v>
      </c>
      <c r="AC4">
        <f t="shared" si="2"/>
        <v>56.064345815266734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-299.79999999999995</v>
      </c>
      <c r="AI4">
        <f t="shared" si="6"/>
        <v>-299.79999999999995</v>
      </c>
      <c r="AJ4">
        <f t="shared" si="7"/>
        <v>-56.064345815266734</v>
      </c>
      <c r="AK4">
        <f>H4*SUM(AB4, AE4:AF4)</f>
        <v>0</v>
      </c>
      <c r="AL4">
        <f t="shared" si="8"/>
        <v>-355.86434581526669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-276.16777146057558</v>
      </c>
      <c r="AR4">
        <f t="shared" si="9"/>
        <v>-276.16777146057558</v>
      </c>
      <c r="AS4">
        <f t="shared" si="9"/>
        <v>-51.644981461631964</v>
      </c>
      <c r="AT4">
        <f t="shared" si="9"/>
        <v>0</v>
      </c>
      <c r="AU4">
        <f t="shared" si="9"/>
        <v>-327.81275292220755</v>
      </c>
      <c r="AW4">
        <v>1</v>
      </c>
      <c r="AX4">
        <f>(R4*SUMPRODUCT(K5:$K$23, X5:$X$23)-$AZ$3*SUMPRODUCT(K4:$K$22, W5:$W$23))/Z4</f>
        <v>56.802666879364715</v>
      </c>
    </row>
    <row r="5" spans="1:52" x14ac:dyDescent="0.25">
      <c r="B5" s="2">
        <f>'T.26.04.A'!B5</f>
        <v>0.8</v>
      </c>
      <c r="C5" s="2">
        <f>'T.26.04.A'!C5</f>
        <v>0.05</v>
      </c>
      <c r="E5">
        <v>2005</v>
      </c>
      <c r="F5" s="5">
        <f>EconomicRates!C45</f>
        <v>3.5571999999999999E-2</v>
      </c>
      <c r="G5" s="5">
        <f>EconomicRates!D45</f>
        <v>7.0000000000000007E-2</v>
      </c>
      <c r="H5" s="5">
        <f t="shared" si="10"/>
        <v>8.5572000000000009E-2</v>
      </c>
      <c r="I5" s="5">
        <f t="shared" si="11"/>
        <v>1.085572</v>
      </c>
      <c r="J5">
        <f t="shared" si="12"/>
        <v>0.92117335377109955</v>
      </c>
      <c r="K5">
        <f t="shared" ref="K5:K23" si="20">K4*J5</f>
        <v>0.84856034769789535</v>
      </c>
      <c r="L5" s="2">
        <v>2</v>
      </c>
      <c r="M5" s="6">
        <v>3.0469999999999998E-3</v>
      </c>
      <c r="O5">
        <f t="shared" ref="O5:O23" si="21">$C$3</f>
        <v>577.08191075153957</v>
      </c>
      <c r="P5">
        <f t="shared" ref="P5:P23" si="22">O5*$C$5</f>
        <v>28.854095537576981</v>
      </c>
      <c r="Q5" s="4">
        <f t="shared" ref="Q5:Q23" si="23">$C$8</f>
        <v>12.5</v>
      </c>
      <c r="R5">
        <f t="shared" si="0"/>
        <v>100000</v>
      </c>
      <c r="S5">
        <f t="shared" si="1"/>
        <v>105.66835770019092</v>
      </c>
      <c r="U5">
        <f t="shared" si="13"/>
        <v>3.0469999999999998E-3</v>
      </c>
      <c r="V5">
        <f t="shared" si="14"/>
        <v>0.01</v>
      </c>
      <c r="W5">
        <f t="shared" si="15"/>
        <v>0.98700200000000005</v>
      </c>
      <c r="X5">
        <f t="shared" si="16"/>
        <v>3.007395094E-3</v>
      </c>
      <c r="Y5">
        <f t="shared" si="17"/>
        <v>9.8700200000000002E-3</v>
      </c>
      <c r="Z5">
        <f t="shared" si="18"/>
        <v>0.97412458490599996</v>
      </c>
      <c r="AB5">
        <f t="shared" si="19"/>
        <v>56.064345815266734</v>
      </c>
      <c r="AC5">
        <f t="shared" si="2"/>
        <v>102.93414508239721</v>
      </c>
      <c r="AE5">
        <f t="shared" si="3"/>
        <v>562.14967676760477</v>
      </c>
      <c r="AF5">
        <f t="shared" si="4"/>
        <v>-28.107483838380244</v>
      </c>
      <c r="AG5">
        <f t="shared" si="4"/>
        <v>-12.176557311325</v>
      </c>
      <c r="AH5">
        <f t="shared" si="5"/>
        <v>-300.73950939999997</v>
      </c>
      <c r="AI5">
        <f t="shared" si="6"/>
        <v>221.12612621789947</v>
      </c>
      <c r="AJ5">
        <f t="shared" si="7"/>
        <v>-46.869799267130475</v>
      </c>
      <c r="AK5">
        <f>H5*SUM(AB5, AE5:AF5)</f>
        <v>50.49659673344361</v>
      </c>
      <c r="AL5">
        <f t="shared" si="8"/>
        <v>224.75292368421259</v>
      </c>
      <c r="AN5">
        <f t="shared" si="9"/>
        <v>477.01792517617821</v>
      </c>
      <c r="AO5">
        <f t="shared" si="9"/>
        <v>-23.850896258808913</v>
      </c>
      <c r="AP5">
        <f t="shared" si="9"/>
        <v>-10.332543705861292</v>
      </c>
      <c r="AQ5">
        <f t="shared" si="9"/>
        <v>-255.19562266295844</v>
      </c>
      <c r="AR5">
        <f t="shared" si="9"/>
        <v>187.63886254854947</v>
      </c>
      <c r="AS5">
        <f t="shared" si="9"/>
        <v>-39.771853162646799</v>
      </c>
      <c r="AT5">
        <f t="shared" si="9"/>
        <v>42.849409681691313</v>
      </c>
      <c r="AU5">
        <f t="shared" si="9"/>
        <v>190.71641906759396</v>
      </c>
      <c r="AW5">
        <v>2</v>
      </c>
      <c r="AX5">
        <f>(R5*SUMPRODUCT(K6:$K$23, X6:$X$23)-$AZ$3*SUMPRODUCT(K5:$K$22, W6:$W$23))/Z5</f>
        <v>105.66835770019092</v>
      </c>
    </row>
    <row r="6" spans="1:52" x14ac:dyDescent="0.25">
      <c r="A6" t="s">
        <v>16</v>
      </c>
      <c r="C6" s="2">
        <f>'T.26.04.B'!C6</f>
        <v>100000</v>
      </c>
      <c r="E6">
        <v>2006</v>
      </c>
      <c r="F6" s="5">
        <f>EconomicRates!C46</f>
        <v>3.5571999999999999E-2</v>
      </c>
      <c r="G6" s="5">
        <f>EconomicRates!D46</f>
        <v>7.0000000000000007E-2</v>
      </c>
      <c r="H6" s="5">
        <f t="shared" si="10"/>
        <v>8.5572000000000009E-2</v>
      </c>
      <c r="I6" s="5">
        <f t="shared" si="11"/>
        <v>1.085572</v>
      </c>
      <c r="J6">
        <f t="shared" si="12"/>
        <v>0.92117335377109955</v>
      </c>
      <c r="K6">
        <f t="shared" si="20"/>
        <v>0.78167118136604063</v>
      </c>
      <c r="L6" s="2">
        <v>3</v>
      </c>
      <c r="M6" s="6">
        <v>3.104E-3</v>
      </c>
      <c r="O6">
        <f t="shared" si="21"/>
        <v>577.08191075153957</v>
      </c>
      <c r="P6">
        <f t="shared" si="22"/>
        <v>28.854095537576981</v>
      </c>
      <c r="Q6" s="4">
        <f t="shared" si="23"/>
        <v>12.5</v>
      </c>
      <c r="R6">
        <f t="shared" si="0"/>
        <v>100000</v>
      </c>
      <c r="S6">
        <f t="shared" si="1"/>
        <v>146.88135726172516</v>
      </c>
      <c r="U6">
        <f t="shared" si="13"/>
        <v>3.104E-3</v>
      </c>
      <c r="V6">
        <f t="shared" si="14"/>
        <v>0.01</v>
      </c>
      <c r="W6">
        <f t="shared" si="15"/>
        <v>0.97412458490599996</v>
      </c>
      <c r="X6">
        <f t="shared" si="16"/>
        <v>3.0236827115482237E-3</v>
      </c>
      <c r="Y6">
        <f t="shared" si="17"/>
        <v>9.7412458490600002E-3</v>
      </c>
      <c r="Z6">
        <f t="shared" si="18"/>
        <v>0.96135965634539178</v>
      </c>
      <c r="AB6">
        <f t="shared" si="19"/>
        <v>102.93414508239721</v>
      </c>
      <c r="AC6">
        <f t="shared" si="2"/>
        <v>141.20581114067681</v>
      </c>
      <c r="AE6">
        <f t="shared" si="3"/>
        <v>554.78326740324212</v>
      </c>
      <c r="AF6">
        <f t="shared" si="4"/>
        <v>-27.73916337016211</v>
      </c>
      <c r="AG6">
        <f t="shared" si="4"/>
        <v>-12.016995704317397</v>
      </c>
      <c r="AH6">
        <f t="shared" si="5"/>
        <v>-302.36827115482237</v>
      </c>
      <c r="AI6">
        <f t="shared" si="6"/>
        <v>212.65883717394019</v>
      </c>
      <c r="AJ6">
        <f t="shared" si="7"/>
        <v>-38.271666058279607</v>
      </c>
      <c r="AK6">
        <f>H6*SUM(AB6, AE6:AF6)</f>
        <v>53.908498733309621</v>
      </c>
      <c r="AL6">
        <f t="shared" si="8"/>
        <v>228.29566984897019</v>
      </c>
      <c r="AN6">
        <f t="shared" si="9"/>
        <v>433.6580920332043</v>
      </c>
      <c r="AO6">
        <f t="shared" si="9"/>
        <v>-21.682904601660219</v>
      </c>
      <c r="AP6">
        <f t="shared" si="9"/>
        <v>-9.3933392286644146</v>
      </c>
      <c r="AQ6">
        <f t="shared" si="9"/>
        <v>-236.3525637211973</v>
      </c>
      <c r="AR6">
        <f t="shared" si="9"/>
        <v>166.2292844816823</v>
      </c>
      <c r="AS6">
        <f t="shared" si="9"/>
        <v>-29.915858420622019</v>
      </c>
      <c r="AT6">
        <f t="shared" si="9"/>
        <v>42.138719890535839</v>
      </c>
      <c r="AU6">
        <f t="shared" si="9"/>
        <v>178.45214595159612</v>
      </c>
      <c r="AW6">
        <v>3</v>
      </c>
      <c r="AX6">
        <f>(R6*SUMPRODUCT(K7:$K$23, X7:$X$23)-$AZ$3*SUMPRODUCT(K6:$K$22, W7:$W$23))/Z6</f>
        <v>146.88135726172516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5">
        <f>EconomicRates!C47</f>
        <v>3.5571999999999999E-2</v>
      </c>
      <c r="G7" s="5">
        <f>EconomicRates!D47</f>
        <v>7.0000000000000007E-2</v>
      </c>
      <c r="H7" s="5">
        <f t="shared" si="10"/>
        <v>8.5572000000000009E-2</v>
      </c>
      <c r="I7" s="5">
        <f t="shared" si="11"/>
        <v>1.085572</v>
      </c>
      <c r="J7">
        <f t="shared" si="12"/>
        <v>0.92117335377109955</v>
      </c>
      <c r="K7">
        <f t="shared" si="20"/>
        <v>0.72005466368517301</v>
      </c>
      <c r="L7" s="2">
        <v>4</v>
      </c>
      <c r="M7" s="6">
        <v>3.1700000000000001E-3</v>
      </c>
      <c r="O7">
        <f t="shared" si="21"/>
        <v>577.08191075153957</v>
      </c>
      <c r="P7">
        <f t="shared" si="22"/>
        <v>28.854095537576981</v>
      </c>
      <c r="Q7" s="4">
        <f t="shared" si="23"/>
        <v>12.5</v>
      </c>
      <c r="R7">
        <f t="shared" si="0"/>
        <v>100000</v>
      </c>
      <c r="S7">
        <f t="shared" si="1"/>
        <v>180.70012106672232</v>
      </c>
      <c r="U7">
        <f t="shared" si="13"/>
        <v>3.1700000000000001E-3</v>
      </c>
      <c r="V7">
        <f t="shared" si="14"/>
        <v>0.01</v>
      </c>
      <c r="W7">
        <f t="shared" si="15"/>
        <v>0.96135965634539178</v>
      </c>
      <c r="X7">
        <f t="shared" si="16"/>
        <v>3.047510110614892E-3</v>
      </c>
      <c r="Y7">
        <f t="shared" si="17"/>
        <v>9.6135965634539175E-3</v>
      </c>
      <c r="Z7">
        <f t="shared" si="18"/>
        <v>0.94869854967132294</v>
      </c>
      <c r="AB7">
        <f t="shared" si="19"/>
        <v>141.20581114067681</v>
      </c>
      <c r="AC7">
        <f t="shared" si="2"/>
        <v>171.42994278143192</v>
      </c>
      <c r="AE7">
        <f t="shared" si="3"/>
        <v>547.47677177154139</v>
      </c>
      <c r="AF7">
        <f t="shared" si="4"/>
        <v>-27.373838588577073</v>
      </c>
      <c r="AG7">
        <f t="shared" si="4"/>
        <v>-11.858731870891537</v>
      </c>
      <c r="AH7">
        <f t="shared" si="5"/>
        <v>-304.75101106148918</v>
      </c>
      <c r="AI7">
        <f t="shared" si="6"/>
        <v>203.49319025058361</v>
      </c>
      <c r="AJ7">
        <f t="shared" si="7"/>
        <v>-30.224131640755104</v>
      </c>
      <c r="AK7">
        <f>H7*SUM(AB7, AE7:AF7)</f>
        <v>56.589511869262623</v>
      </c>
      <c r="AL7">
        <f t="shared" si="8"/>
        <v>229.85857047909113</v>
      </c>
      <c r="AN7">
        <f t="shared" si="9"/>
        <v>394.21320277340146</v>
      </c>
      <c r="AO7">
        <f t="shared" si="9"/>
        <v>-19.710660138670075</v>
      </c>
      <c r="AP7">
        <f t="shared" si="9"/>
        <v>-8.5389351890274483</v>
      </c>
      <c r="AQ7">
        <f t="shared" si="9"/>
        <v>-219.43738677759703</v>
      </c>
      <c r="AR7">
        <f t="shared" si="9"/>
        <v>146.5262206681069</v>
      </c>
      <c r="AS7">
        <f t="shared" si="9"/>
        <v>-21.763026943760313</v>
      </c>
      <c r="AT7">
        <f t="shared" si="9"/>
        <v>40.747541937130002</v>
      </c>
      <c r="AU7">
        <f t="shared" si="9"/>
        <v>165.51073566147659</v>
      </c>
      <c r="AW7">
        <v>4</v>
      </c>
      <c r="AX7">
        <f>(R7*SUMPRODUCT(K8:$K$23, X8:$X$23)-$AZ$3*SUMPRODUCT(K7:$K$22, W8:$W$23))/Z7</f>
        <v>180.70012106672232</v>
      </c>
    </row>
    <row r="8" spans="1:52" x14ac:dyDescent="0.25">
      <c r="B8" s="2">
        <f>'T.26.04.A'!B8</f>
        <v>100</v>
      </c>
      <c r="C8" s="2">
        <f>'T.26.04.A'!C8</f>
        <v>12.5</v>
      </c>
      <c r="E8">
        <v>2008</v>
      </c>
      <c r="F8" s="5">
        <f>EconomicRates!C48</f>
        <v>3.5571999999999999E-2</v>
      </c>
      <c r="G8" s="5">
        <f>EconomicRates!D48</f>
        <v>7.0000000000000007E-2</v>
      </c>
      <c r="H8" s="5">
        <f t="shared" si="10"/>
        <v>8.5572000000000009E-2</v>
      </c>
      <c r="I8" s="5">
        <f t="shared" si="11"/>
        <v>1.085572</v>
      </c>
      <c r="J8">
        <f t="shared" si="12"/>
        <v>0.92117335377109955</v>
      </c>
      <c r="K8">
        <f t="shared" si="20"/>
        <v>0.66329516944539202</v>
      </c>
      <c r="L8" s="2">
        <v>5</v>
      </c>
      <c r="M8" s="6">
        <v>3.2390000000000001E-3</v>
      </c>
      <c r="O8">
        <f t="shared" si="21"/>
        <v>577.08191075153957</v>
      </c>
      <c r="P8">
        <f t="shared" si="22"/>
        <v>28.854095537576981</v>
      </c>
      <c r="Q8" s="4">
        <f t="shared" si="23"/>
        <v>12.5</v>
      </c>
      <c r="R8">
        <f t="shared" si="0"/>
        <v>100000</v>
      </c>
      <c r="S8">
        <f t="shared" si="1"/>
        <v>207.8356371541125</v>
      </c>
      <c r="U8">
        <f t="shared" si="13"/>
        <v>3.2390000000000001E-3</v>
      </c>
      <c r="V8">
        <f t="shared" si="14"/>
        <v>0.01</v>
      </c>
      <c r="W8">
        <f t="shared" si="15"/>
        <v>0.94869854967132294</v>
      </c>
      <c r="X8">
        <f t="shared" si="16"/>
        <v>3.072834602385415E-3</v>
      </c>
      <c r="Y8">
        <f t="shared" si="17"/>
        <v>9.4869854967132294E-3</v>
      </c>
      <c r="Z8">
        <f t="shared" si="18"/>
        <v>0.93613872957222433</v>
      </c>
      <c r="AB8">
        <f t="shared" si="19"/>
        <v>171.42994278143192</v>
      </c>
      <c r="AC8">
        <f t="shared" si="2"/>
        <v>194.56298932528466</v>
      </c>
      <c r="AE8">
        <f t="shared" si="3"/>
        <v>540.22872679005798</v>
      </c>
      <c r="AF8">
        <f t="shared" si="4"/>
        <v>-27.011436339502904</v>
      </c>
      <c r="AG8">
        <f t="shared" si="4"/>
        <v>-11.701734119652803</v>
      </c>
      <c r="AH8">
        <f t="shared" si="5"/>
        <v>-307.28346023854152</v>
      </c>
      <c r="AI8">
        <f t="shared" si="6"/>
        <v>194.23209609236073</v>
      </c>
      <c r="AJ8">
        <f t="shared" si="7"/>
        <v>-23.133046543852743</v>
      </c>
      <c r="AK8">
        <f t="shared" ref="AK8:AK23" si="24">H8*SUM(AB8:AB8, AE8:AF8)</f>
        <v>58.586633042127595</v>
      </c>
      <c r="AL8">
        <f t="shared" si="8"/>
        <v>229.68568259063559</v>
      </c>
      <c r="AN8">
        <f t="shared" si="9"/>
        <v>358.33110487547992</v>
      </c>
      <c r="AO8">
        <f t="shared" si="9"/>
        <v>-17.916555243773999</v>
      </c>
      <c r="AP8">
        <f t="shared" si="9"/>
        <v>-7.7617037157000315</v>
      </c>
      <c r="AQ8">
        <f t="shared" si="9"/>
        <v>-203.81963482668979</v>
      </c>
      <c r="AR8">
        <f t="shared" si="9"/>
        <v>128.83321108931608</v>
      </c>
      <c r="AS8">
        <f t="shared" si="9"/>
        <v>-15.344038027092946</v>
      </c>
      <c r="AT8">
        <f t="shared" si="9"/>
        <v>38.860230690913028</v>
      </c>
      <c r="AU8">
        <f t="shared" si="9"/>
        <v>152.34940375313616</v>
      </c>
      <c r="AW8">
        <v>5</v>
      </c>
      <c r="AX8">
        <f>(R8*SUMPRODUCT(K9:$K$23, X9:$X$23)-$AZ$3*SUMPRODUCT(K8:$K$22, W9:$W$23))/Z8</f>
        <v>207.8356371541125</v>
      </c>
    </row>
    <row r="9" spans="1:52" x14ac:dyDescent="0.25">
      <c r="A9" t="s">
        <v>39</v>
      </c>
      <c r="C9" s="2">
        <f>'T.26.04.A'!C9</f>
        <v>0.05</v>
      </c>
      <c r="E9">
        <v>2009</v>
      </c>
      <c r="F9" s="5">
        <f>EconomicRates!C49</f>
        <v>3.5571999999999999E-2</v>
      </c>
      <c r="G9" s="5">
        <f>EconomicRates!D49</f>
        <v>7.0000000000000007E-2</v>
      </c>
      <c r="H9" s="5">
        <f t="shared" si="10"/>
        <v>8.5572000000000009E-2</v>
      </c>
      <c r="I9" s="5">
        <f t="shared" si="11"/>
        <v>1.085572</v>
      </c>
      <c r="J9">
        <f t="shared" si="12"/>
        <v>0.92117335377109955</v>
      </c>
      <c r="K9">
        <f t="shared" si="20"/>
        <v>0.61100983577818146</v>
      </c>
      <c r="L9" s="2">
        <v>6</v>
      </c>
      <c r="M9" s="6">
        <v>3.3149999999999998E-3</v>
      </c>
      <c r="O9">
        <f t="shared" si="21"/>
        <v>577.08191075153957</v>
      </c>
      <c r="P9">
        <f t="shared" si="22"/>
        <v>28.854095537576981</v>
      </c>
      <c r="Q9" s="4">
        <f t="shared" si="23"/>
        <v>12.5</v>
      </c>
      <c r="R9">
        <f t="shared" si="0"/>
        <v>100000</v>
      </c>
      <c r="S9">
        <f t="shared" si="1"/>
        <v>228.69896179360816</v>
      </c>
      <c r="U9">
        <f t="shared" si="13"/>
        <v>3.3149999999999998E-3</v>
      </c>
      <c r="V9">
        <f t="shared" si="14"/>
        <v>0.01</v>
      </c>
      <c r="W9">
        <f t="shared" si="15"/>
        <v>0.93613872957222433</v>
      </c>
      <c r="X9">
        <f t="shared" si="16"/>
        <v>3.1032998885319233E-3</v>
      </c>
      <c r="Y9">
        <f t="shared" si="17"/>
        <v>9.3613872957222441E-3</v>
      </c>
      <c r="Z9">
        <f t="shared" si="18"/>
        <v>0.92367404238797013</v>
      </c>
      <c r="AB9">
        <f t="shared" si="19"/>
        <v>194.56298932528466</v>
      </c>
      <c r="AC9">
        <f t="shared" si="2"/>
        <v>211.24329452983397</v>
      </c>
      <c r="AE9">
        <f t="shared" si="3"/>
        <v>533.03558129284841</v>
      </c>
      <c r="AF9">
        <f t="shared" si="4"/>
        <v>-26.651779064642419</v>
      </c>
      <c r="AG9">
        <f t="shared" si="4"/>
        <v>-11.545925529849626</v>
      </c>
      <c r="AH9">
        <f t="shared" si="5"/>
        <v>-310.32998885319233</v>
      </c>
      <c r="AI9">
        <f t="shared" si="6"/>
        <v>184.50788784516402</v>
      </c>
      <c r="AJ9">
        <f t="shared" si="7"/>
        <v>-16.680305204549313</v>
      </c>
      <c r="AK9">
        <f t="shared" si="24"/>
        <v>59.981418846815309</v>
      </c>
      <c r="AL9">
        <f t="shared" si="8"/>
        <v>227.80900148743001</v>
      </c>
      <c r="AN9">
        <f t="shared" si="9"/>
        <v>325.6899829896708</v>
      </c>
      <c r="AO9">
        <f t="shared" si="9"/>
        <v>-16.28449914948354</v>
      </c>
      <c r="AP9">
        <f t="shared" si="9"/>
        <v>-7.054674061900533</v>
      </c>
      <c r="AQ9">
        <f t="shared" si="9"/>
        <v>-189.61467552623392</v>
      </c>
      <c r="AR9">
        <f t="shared" si="9"/>
        <v>112.73613425205279</v>
      </c>
      <c r="AS9">
        <f t="shared" si="9"/>
        <v>-10.191830543761622</v>
      </c>
      <c r="AT9">
        <f t="shared" si="9"/>
        <v>36.649236879334943</v>
      </c>
      <c r="AU9">
        <f t="shared" si="9"/>
        <v>139.1935405876261</v>
      </c>
      <c r="AW9">
        <v>6</v>
      </c>
      <c r="AX9">
        <f>(R9*SUMPRODUCT(K10:$K$23, X10:$X$23)-$AZ$3*SUMPRODUCT(K9:$K$22, W10:$W$23))/Z9</f>
        <v>228.69896179360816</v>
      </c>
    </row>
    <row r="10" spans="1:52" x14ac:dyDescent="0.25">
      <c r="A10" t="s">
        <v>19</v>
      </c>
      <c r="C10" s="2">
        <f>'T.26.04.A'!C10</f>
        <v>0.01</v>
      </c>
      <c r="E10">
        <v>2010</v>
      </c>
      <c r="F10" s="5">
        <f>EconomicRates!C50</f>
        <v>3.5571999999999999E-2</v>
      </c>
      <c r="G10" s="5">
        <f>EconomicRates!D50</f>
        <v>7.0000000000000007E-2</v>
      </c>
      <c r="H10" s="5">
        <f t="shared" si="10"/>
        <v>8.5572000000000009E-2</v>
      </c>
      <c r="I10" s="5">
        <f t="shared" si="11"/>
        <v>1.085572</v>
      </c>
      <c r="J10">
        <f t="shared" si="12"/>
        <v>0.92117335377109955</v>
      </c>
      <c r="K10">
        <f t="shared" si="20"/>
        <v>0.5628459796109162</v>
      </c>
      <c r="L10" s="2">
        <v>7</v>
      </c>
      <c r="M10" s="6">
        <v>3.3969999999999998E-3</v>
      </c>
      <c r="O10">
        <f t="shared" si="21"/>
        <v>577.08191075153957</v>
      </c>
      <c r="P10">
        <f t="shared" si="22"/>
        <v>28.854095537576981</v>
      </c>
      <c r="Q10" s="4">
        <f t="shared" si="23"/>
        <v>12.5</v>
      </c>
      <c r="R10">
        <f t="shared" si="0"/>
        <v>100000</v>
      </c>
      <c r="S10">
        <f t="shared" si="1"/>
        <v>243.76296639755736</v>
      </c>
      <c r="U10">
        <f t="shared" si="13"/>
        <v>3.3969999999999998E-3</v>
      </c>
      <c r="V10">
        <f t="shared" si="14"/>
        <v>0.01</v>
      </c>
      <c r="W10">
        <f t="shared" si="15"/>
        <v>0.92367404238797013</v>
      </c>
      <c r="X10">
        <f t="shared" si="16"/>
        <v>3.1377207219919342E-3</v>
      </c>
      <c r="Y10">
        <f t="shared" si="17"/>
        <v>9.2367404238797007E-3</v>
      </c>
      <c r="Z10">
        <f t="shared" si="18"/>
        <v>0.91129958124209853</v>
      </c>
      <c r="AB10">
        <f t="shared" si="19"/>
        <v>211.24329452983397</v>
      </c>
      <c r="AC10">
        <f t="shared" si="2"/>
        <v>222.14108920042577</v>
      </c>
      <c r="AE10">
        <f t="shared" si="3"/>
        <v>525.89450361026809</v>
      </c>
      <c r="AF10">
        <f t="shared" si="4"/>
        <v>-26.294725180513407</v>
      </c>
      <c r="AG10">
        <f t="shared" si="4"/>
        <v>-11.391244765526231</v>
      </c>
      <c r="AH10">
        <f t="shared" si="5"/>
        <v>-313.77207219919342</v>
      </c>
      <c r="AI10">
        <f t="shared" si="6"/>
        <v>174.43646146503505</v>
      </c>
      <c r="AJ10">
        <f t="shared" si="7"/>
        <v>-10.897794670591793</v>
      </c>
      <c r="AK10">
        <f t="shared" si="24"/>
        <v>60.828263439297928</v>
      </c>
      <c r="AL10">
        <f t="shared" si="8"/>
        <v>224.36693023374119</v>
      </c>
      <c r="AN10">
        <f t="shared" si="9"/>
        <v>295.99760705651784</v>
      </c>
      <c r="AO10">
        <f t="shared" si="9"/>
        <v>-14.799880352825893</v>
      </c>
      <c r="AP10">
        <f t="shared" si="9"/>
        <v>-6.4115163190403335</v>
      </c>
      <c r="AQ10">
        <f t="shared" si="9"/>
        <v>-176.60534935150216</v>
      </c>
      <c r="AR10">
        <f t="shared" si="9"/>
        <v>98.180861033149483</v>
      </c>
      <c r="AS10">
        <f t="shared" si="9"/>
        <v>-6.1337799169678595</v>
      </c>
      <c r="AT10">
        <f t="shared" si="9"/>
        <v>34.23694352352252</v>
      </c>
      <c r="AU10">
        <f t="shared" si="9"/>
        <v>126.28402463970416</v>
      </c>
      <c r="AW10">
        <v>7</v>
      </c>
      <c r="AX10">
        <f>(R10*SUMPRODUCT(K11:$K$23, X11:$X$23)-$AZ$3*SUMPRODUCT(K10:$K$22, W11:$W$23))/Z10</f>
        <v>243.76296639755736</v>
      </c>
    </row>
    <row r="11" spans="1:52" x14ac:dyDescent="0.25">
      <c r="A11" t="s">
        <v>33</v>
      </c>
      <c r="C11" s="7">
        <f>AU25</f>
        <v>1322.6598791517499</v>
      </c>
      <c r="E11">
        <v>2011</v>
      </c>
      <c r="F11" s="5">
        <f>EconomicRates!C51</f>
        <v>3.5571999999999999E-2</v>
      </c>
      <c r="G11" s="5">
        <f>EconomicRates!D51</f>
        <v>7.0000000000000007E-2</v>
      </c>
      <c r="H11" s="5">
        <f t="shared" si="10"/>
        <v>8.5572000000000009E-2</v>
      </c>
      <c r="I11" s="5">
        <f t="shared" si="11"/>
        <v>1.085572</v>
      </c>
      <c r="J11">
        <f t="shared" si="12"/>
        <v>0.92117335377109955</v>
      </c>
      <c r="K11">
        <f t="shared" si="20"/>
        <v>0.51847871869476758</v>
      </c>
      <c r="L11" s="2">
        <v>8</v>
      </c>
      <c r="M11" s="6">
        <v>3.4910000000000002E-3</v>
      </c>
      <c r="O11">
        <f t="shared" si="21"/>
        <v>577.08191075153957</v>
      </c>
      <c r="P11">
        <f t="shared" si="22"/>
        <v>28.854095537576981</v>
      </c>
      <c r="Q11" s="4">
        <f t="shared" si="23"/>
        <v>12.5</v>
      </c>
      <c r="R11">
        <f t="shared" si="0"/>
        <v>100000</v>
      </c>
      <c r="S11">
        <f t="shared" si="1"/>
        <v>253.17311571160909</v>
      </c>
      <c r="U11">
        <f t="shared" si="13"/>
        <v>3.4910000000000002E-3</v>
      </c>
      <c r="V11">
        <f t="shared" si="14"/>
        <v>0.01</v>
      </c>
      <c r="W11">
        <f t="shared" si="15"/>
        <v>0.91129958124209853</v>
      </c>
      <c r="X11">
        <f t="shared" si="16"/>
        <v>3.1813468381161661E-3</v>
      </c>
      <c r="Y11">
        <f t="shared" si="17"/>
        <v>9.1129958124209851E-3</v>
      </c>
      <c r="Z11">
        <f t="shared" si="18"/>
        <v>0.89900523859156134</v>
      </c>
      <c r="AB11">
        <f t="shared" si="19"/>
        <v>222.14108920042577</v>
      </c>
      <c r="AC11">
        <f t="shared" si="2"/>
        <v>227.60395729528409</v>
      </c>
      <c r="AE11">
        <f t="shared" si="3"/>
        <v>518.79966086206196</v>
      </c>
      <c r="AF11">
        <f t="shared" si="4"/>
        <v>-25.939983043103098</v>
      </c>
      <c r="AG11">
        <f t="shared" si="4"/>
        <v>-11.237565482394517</v>
      </c>
      <c r="AH11">
        <f t="shared" si="5"/>
        <v>-318.13468381161664</v>
      </c>
      <c r="AI11">
        <f t="shared" si="6"/>
        <v>163.48742852494769</v>
      </c>
      <c r="AJ11">
        <f t="shared" si="7"/>
        <v>-5.4628680948583224</v>
      </c>
      <c r="AK11">
        <f t="shared" si="24"/>
        <v>61.184045635382788</v>
      </c>
      <c r="AL11">
        <f t="shared" si="8"/>
        <v>219.20860606547217</v>
      </c>
      <c r="AN11">
        <f t="shared" si="9"/>
        <v>268.98658342304185</v>
      </c>
      <c r="AO11">
        <f t="shared" si="9"/>
        <v>-13.449329171152092</v>
      </c>
      <c r="AP11">
        <f t="shared" si="9"/>
        <v>-5.8264385525604574</v>
      </c>
      <c r="AQ11">
        <f t="shared" si="9"/>
        <v>-164.94606323501202</v>
      </c>
      <c r="AR11">
        <f t="shared" si="9"/>
        <v>84.764752464317269</v>
      </c>
      <c r="AS11">
        <f t="shared" si="9"/>
        <v>-2.8323808502206691</v>
      </c>
      <c r="AT11">
        <f t="shared" si="9"/>
        <v>31.722625585595456</v>
      </c>
      <c r="AU11">
        <f t="shared" si="9"/>
        <v>113.65499719969206</v>
      </c>
      <c r="AW11">
        <v>8</v>
      </c>
      <c r="AX11">
        <f>(R11*SUMPRODUCT(K12:$K$23, X12:$X$23)-$AZ$3*SUMPRODUCT(K11:$K$22, W12:$W$23))/Z11</f>
        <v>253.17311571160909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f>EconomicRates!C52</f>
        <v>3.5571999999999999E-2</v>
      </c>
      <c r="G12" s="5">
        <f>EconomicRates!D52</f>
        <v>7.0000000000000007E-2</v>
      </c>
      <c r="H12" s="5">
        <f t="shared" si="10"/>
        <v>8.5572000000000009E-2</v>
      </c>
      <c r="I12" s="5">
        <f t="shared" si="11"/>
        <v>1.085572</v>
      </c>
      <c r="J12">
        <f t="shared" si="12"/>
        <v>0.92117335377109955</v>
      </c>
      <c r="K12">
        <f t="shared" si="20"/>
        <v>0.47760878015900154</v>
      </c>
      <c r="L12" s="2">
        <v>9</v>
      </c>
      <c r="M12" s="6">
        <v>3.5990000000000002E-3</v>
      </c>
      <c r="O12">
        <f t="shared" si="21"/>
        <v>577.08191075153957</v>
      </c>
      <c r="P12">
        <f t="shared" si="22"/>
        <v>28.854095537576981</v>
      </c>
      <c r="Q12" s="4">
        <f t="shared" si="23"/>
        <v>12.5</v>
      </c>
      <c r="R12">
        <f t="shared" si="0"/>
        <v>100000</v>
      </c>
      <c r="S12">
        <f t="shared" si="1"/>
        <v>257.03238156369724</v>
      </c>
      <c r="U12">
        <f t="shared" si="13"/>
        <v>3.5990000000000002E-3</v>
      </c>
      <c r="V12">
        <f t="shared" si="14"/>
        <v>0.01</v>
      </c>
      <c r="W12">
        <f t="shared" si="15"/>
        <v>0.89900523859156134</v>
      </c>
      <c r="X12">
        <f t="shared" si="16"/>
        <v>3.2355198536910294E-3</v>
      </c>
      <c r="Y12">
        <f t="shared" si="17"/>
        <v>8.9900523859156138E-3</v>
      </c>
      <c r="Z12">
        <f t="shared" si="18"/>
        <v>0.8867796663519546</v>
      </c>
      <c r="AB12">
        <f t="shared" si="19"/>
        <v>227.60395729528409</v>
      </c>
      <c r="AC12">
        <f t="shared" si="2"/>
        <v>227.93108956470374</v>
      </c>
      <c r="AE12">
        <f t="shared" si="3"/>
        <v>511.7445042739987</v>
      </c>
      <c r="AF12">
        <f t="shared" si="4"/>
        <v>-25.587225213699938</v>
      </c>
      <c r="AG12">
        <f t="shared" si="4"/>
        <v>-11.084745829399433</v>
      </c>
      <c r="AH12">
        <f t="shared" si="5"/>
        <v>-323.55198536910297</v>
      </c>
      <c r="AI12">
        <f t="shared" si="6"/>
        <v>151.52054786179639</v>
      </c>
      <c r="AJ12">
        <f t="shared" si="7"/>
        <v>-0.3271322694196499</v>
      </c>
      <c r="AK12">
        <f t="shared" si="24"/>
        <v>61.077976517419941</v>
      </c>
      <c r="AL12">
        <f t="shared" si="8"/>
        <v>212.27139210979669</v>
      </c>
      <c r="AN12">
        <f t="shared" si="9"/>
        <v>244.41366843937746</v>
      </c>
      <c r="AO12">
        <f t="shared" si="9"/>
        <v>-12.220683421968875</v>
      </c>
      <c r="AP12">
        <f t="shared" si="9"/>
        <v>-5.2941719339520432</v>
      </c>
      <c r="AQ12">
        <f t="shared" si="9"/>
        <v>-154.53126905016038</v>
      </c>
      <c r="AR12">
        <f t="shared" si="9"/>
        <v>72.367544033296184</v>
      </c>
      <c r="AS12">
        <f t="shared" si="9"/>
        <v>-0.15624124414816484</v>
      </c>
      <c r="AT12">
        <f t="shared" si="9"/>
        <v>29.171377859065078</v>
      </c>
      <c r="AU12">
        <f t="shared" si="9"/>
        <v>101.38268064821311</v>
      </c>
      <c r="AW12">
        <v>9</v>
      </c>
      <c r="AX12">
        <f>(R12*SUMPRODUCT(K13:$K$23, X13:$X$23)-$AZ$3*SUMPRODUCT(K12:$K$22, W13:$W$23))/Z12</f>
        <v>257.03238156369724</v>
      </c>
    </row>
    <row r="13" spans="1:52" x14ac:dyDescent="0.25">
      <c r="E13">
        <v>2013</v>
      </c>
      <c r="F13" s="5">
        <f>EconomicRates!C53</f>
        <v>3.5571999999999999E-2</v>
      </c>
      <c r="G13" s="5">
        <f>EconomicRates!D53</f>
        <v>7.0000000000000007E-2</v>
      </c>
      <c r="H13" s="5">
        <f t="shared" si="10"/>
        <v>8.5572000000000009E-2</v>
      </c>
      <c r="I13" s="5">
        <f t="shared" si="11"/>
        <v>1.085572</v>
      </c>
      <c r="J13">
        <f t="shared" si="12"/>
        <v>0.92117335377109955</v>
      </c>
      <c r="K13">
        <f t="shared" si="20"/>
        <v>0.43996048180959124</v>
      </c>
      <c r="L13" s="2">
        <v>10</v>
      </c>
      <c r="M13" s="6">
        <v>3.7169999999999998E-3</v>
      </c>
      <c r="O13">
        <f t="shared" si="21"/>
        <v>577.08191075153957</v>
      </c>
      <c r="P13">
        <f t="shared" si="22"/>
        <v>28.854095537576981</v>
      </c>
      <c r="Q13" s="4">
        <f t="shared" si="23"/>
        <v>12.5</v>
      </c>
      <c r="R13">
        <f t="shared" si="0"/>
        <v>100000</v>
      </c>
      <c r="S13">
        <f t="shared" si="1"/>
        <v>255.68325393100096</v>
      </c>
      <c r="U13">
        <f t="shared" si="13"/>
        <v>3.7169999999999998E-3</v>
      </c>
      <c r="V13">
        <f t="shared" si="14"/>
        <v>0.01</v>
      </c>
      <c r="W13">
        <f t="shared" si="15"/>
        <v>0.8867796663519546</v>
      </c>
      <c r="X13">
        <f t="shared" si="16"/>
        <v>3.296160019830215E-3</v>
      </c>
      <c r="Y13">
        <f t="shared" si="17"/>
        <v>8.8677966635195456E-3</v>
      </c>
      <c r="Z13">
        <f t="shared" si="18"/>
        <v>0.8746157096686048</v>
      </c>
      <c r="AB13">
        <f t="shared" si="19"/>
        <v>227.93108956470374</v>
      </c>
      <c r="AC13">
        <f t="shared" si="2"/>
        <v>223.6245905872405</v>
      </c>
      <c r="AE13">
        <f t="shared" si="3"/>
        <v>504.72490490887225</v>
      </c>
      <c r="AF13">
        <f t="shared" si="4"/>
        <v>-25.236245245443616</v>
      </c>
      <c r="AG13">
        <f t="shared" si="4"/>
        <v>-10.93269637085756</v>
      </c>
      <c r="AH13">
        <f t="shared" si="5"/>
        <v>-329.61600198302148</v>
      </c>
      <c r="AI13">
        <f t="shared" si="6"/>
        <v>138.93996130954957</v>
      </c>
      <c r="AJ13">
        <f t="shared" si="7"/>
        <v>4.3064989774632352</v>
      </c>
      <c r="AK13">
        <f t="shared" si="24"/>
        <v>60.535322780949755</v>
      </c>
      <c r="AL13">
        <f t="shared" si="8"/>
        <v>203.78178306796258</v>
      </c>
      <c r="AN13">
        <f t="shared" si="9"/>
        <v>222.05901234500755</v>
      </c>
      <c r="AO13">
        <f t="shared" si="9"/>
        <v>-11.102950617250379</v>
      </c>
      <c r="AP13">
        <f t="shared" si="9"/>
        <v>-4.809954362800462</v>
      </c>
      <c r="AQ13">
        <f t="shared" si="9"/>
        <v>-145.0180150446013</v>
      </c>
      <c r="AR13">
        <f t="shared" si="9"/>
        <v>61.1280923203554</v>
      </c>
      <c r="AS13">
        <f t="shared" si="9"/>
        <v>1.8946893650372369</v>
      </c>
      <c r="AT13">
        <f t="shared" si="9"/>
        <v>26.63314977720578</v>
      </c>
      <c r="AU13">
        <f t="shared" si="9"/>
        <v>89.655931462598417</v>
      </c>
      <c r="AW13">
        <v>10</v>
      </c>
      <c r="AX13">
        <f>(R13*SUMPRODUCT(K14:$K$23, X14:$X$23)-$AZ$3*SUMPRODUCT(K13:$K$22, W14:$W$23))/Z13</f>
        <v>255.68325393100096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10"/>
        <v>8.5572000000000009E-2</v>
      </c>
      <c r="I14" s="5">
        <f t="shared" si="11"/>
        <v>1.085572</v>
      </c>
      <c r="J14">
        <f t="shared" si="12"/>
        <v>0.92117335377109955</v>
      </c>
      <c r="K14">
        <f t="shared" si="20"/>
        <v>0.40527987255529002</v>
      </c>
      <c r="L14" s="2">
        <v>11</v>
      </c>
      <c r="M14" s="6">
        <v>3.852E-3</v>
      </c>
      <c r="O14">
        <f t="shared" si="21"/>
        <v>577.08191075153957</v>
      </c>
      <c r="P14">
        <f t="shared" si="22"/>
        <v>28.854095537576981</v>
      </c>
      <c r="Q14" s="4">
        <f t="shared" si="23"/>
        <v>12.5</v>
      </c>
      <c r="R14">
        <f t="shared" si="0"/>
        <v>100000</v>
      </c>
      <c r="S14">
        <f t="shared" si="1"/>
        <v>249.19023251277042</v>
      </c>
      <c r="U14">
        <f t="shared" si="13"/>
        <v>3.852E-3</v>
      </c>
      <c r="V14">
        <f t="shared" si="14"/>
        <v>0.01</v>
      </c>
      <c r="W14">
        <f t="shared" si="15"/>
        <v>0.8746157096686048</v>
      </c>
      <c r="X14">
        <f t="shared" si="16"/>
        <v>3.3690197136434655E-3</v>
      </c>
      <c r="Y14">
        <f t="shared" si="17"/>
        <v>8.746157096686049E-3</v>
      </c>
      <c r="Z14">
        <f t="shared" si="18"/>
        <v>0.86250053285827533</v>
      </c>
      <c r="AB14">
        <f t="shared" si="19"/>
        <v>223.6245905872405</v>
      </c>
      <c r="AC14">
        <f t="shared" si="2"/>
        <v>214.92670832534202</v>
      </c>
      <c r="AE14">
        <f t="shared" si="3"/>
        <v>497.73345552607458</v>
      </c>
      <c r="AF14">
        <f t="shared" si="4"/>
        <v>-24.88667277630373</v>
      </c>
      <c r="AG14">
        <f t="shared" si="4"/>
        <v>-10.781256660728442</v>
      </c>
      <c r="AH14">
        <f t="shared" si="5"/>
        <v>-336.90197136434654</v>
      </c>
      <c r="AI14">
        <f t="shared" si="6"/>
        <v>125.16355472469587</v>
      </c>
      <c r="AJ14">
        <f t="shared" si="7"/>
        <v>8.697882261898485</v>
      </c>
      <c r="AK14">
        <f t="shared" si="24"/>
        <v>59.598448359194748</v>
      </c>
      <c r="AL14">
        <f t="shared" si="8"/>
        <v>193.4598853457891</v>
      </c>
      <c r="AN14">
        <f t="shared" si="9"/>
        <v>201.72135142211161</v>
      </c>
      <c r="AO14">
        <f t="shared" si="9"/>
        <v>-10.08606757110558</v>
      </c>
      <c r="AP14">
        <f t="shared" si="9"/>
        <v>-4.3694263254458949</v>
      </c>
      <c r="AQ14">
        <f t="shared" si="9"/>
        <v>-136.53958801816833</v>
      </c>
      <c r="AR14">
        <f t="shared" si="9"/>
        <v>50.726269507391812</v>
      </c>
      <c r="AS14">
        <f t="shared" si="9"/>
        <v>3.5250766146031358</v>
      </c>
      <c r="AT14">
        <f t="shared" si="9"/>
        <v>24.154051555507483</v>
      </c>
      <c r="AU14">
        <f t="shared" si="9"/>
        <v>78.405397677502421</v>
      </c>
      <c r="AW14">
        <v>11</v>
      </c>
      <c r="AX14">
        <f>(R14*SUMPRODUCT(K15:$K$23, X15:$X$23)-$AZ$3*SUMPRODUCT(K14:$K$22, W15:$W$23))/Z14</f>
        <v>249.19023251277042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10"/>
        <v>8.5572000000000009E-2</v>
      </c>
      <c r="I15" s="5">
        <f t="shared" si="11"/>
        <v>1.085572</v>
      </c>
      <c r="J15">
        <f t="shared" si="12"/>
        <v>0.92117335377109955</v>
      </c>
      <c r="K15">
        <f t="shared" si="20"/>
        <v>0.37333301941768032</v>
      </c>
      <c r="L15" s="2">
        <v>12</v>
      </c>
      <c r="M15" s="6">
        <v>4.0049999999999999E-3</v>
      </c>
      <c r="O15">
        <f t="shared" si="21"/>
        <v>577.08191075153957</v>
      </c>
      <c r="P15">
        <f t="shared" si="22"/>
        <v>28.854095537576981</v>
      </c>
      <c r="Q15" s="4">
        <f t="shared" si="23"/>
        <v>12.5</v>
      </c>
      <c r="R15">
        <f t="shared" si="0"/>
        <v>100000</v>
      </c>
      <c r="S15">
        <f t="shared" si="1"/>
        <v>237.64557465739367</v>
      </c>
      <c r="U15">
        <f t="shared" si="13"/>
        <v>4.0049999999999999E-3</v>
      </c>
      <c r="V15">
        <f t="shared" si="14"/>
        <v>0.01</v>
      </c>
      <c r="W15">
        <f t="shared" si="15"/>
        <v>0.86250053285827533</v>
      </c>
      <c r="X15">
        <f t="shared" si="16"/>
        <v>3.4543146340973926E-3</v>
      </c>
      <c r="Y15">
        <f t="shared" si="17"/>
        <v>8.6250053285827528E-3</v>
      </c>
      <c r="Z15">
        <f t="shared" si="18"/>
        <v>0.85042121289559514</v>
      </c>
      <c r="AB15">
        <f t="shared" si="19"/>
        <v>214.92670832534202</v>
      </c>
      <c r="AC15">
        <f t="shared" si="2"/>
        <v>202.09883783941143</v>
      </c>
      <c r="AE15">
        <f t="shared" si="3"/>
        <v>490.76269848143187</v>
      </c>
      <c r="AF15">
        <f t="shared" si="4"/>
        <v>-24.538134924071596</v>
      </c>
      <c r="AG15">
        <f t="shared" si="4"/>
        <v>-10.63026516119494</v>
      </c>
      <c r="AH15">
        <f t="shared" si="5"/>
        <v>-345.43146340973925</v>
      </c>
      <c r="AI15">
        <f t="shared" si="6"/>
        <v>110.16283498642611</v>
      </c>
      <c r="AJ15">
        <f t="shared" si="7"/>
        <v>12.827870485930589</v>
      </c>
      <c r="AK15">
        <f t="shared" si="24"/>
        <v>58.287476637546597</v>
      </c>
      <c r="AL15">
        <f t="shared" si="8"/>
        <v>181.2781821099033</v>
      </c>
      <c r="AN15">
        <f t="shared" si="9"/>
        <v>183.21792004164161</v>
      </c>
      <c r="AO15">
        <f t="shared" si="9"/>
        <v>-9.1608960020820813</v>
      </c>
      <c r="AP15">
        <f t="shared" si="9"/>
        <v>-3.9686289898394809</v>
      </c>
      <c r="AQ15">
        <f t="shared" si="9"/>
        <v>-128.96097123662591</v>
      </c>
      <c r="AR15">
        <f t="shared" si="9"/>
        <v>41.127423813094133</v>
      </c>
      <c r="AS15">
        <f t="shared" si="9"/>
        <v>4.7890676212114132</v>
      </c>
      <c r="AT15">
        <f t="shared" si="9"/>
        <v>21.760639647332773</v>
      </c>
      <c r="AU15">
        <f t="shared" si="9"/>
        <v>67.677131081638322</v>
      </c>
      <c r="AW15">
        <v>12</v>
      </c>
      <c r="AX15">
        <f>(R15*SUMPRODUCT(K16:$K$23, X16:$X$23)-$AZ$3*SUMPRODUCT(K15:$K$22, W16:$W$23))/Z15</f>
        <v>237.64557465739367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10"/>
        <v>8.5572000000000009E-2</v>
      </c>
      <c r="I16" s="5">
        <f t="shared" si="11"/>
        <v>1.085572</v>
      </c>
      <c r="J16">
        <f t="shared" si="12"/>
        <v>0.92117335377109955</v>
      </c>
      <c r="K16">
        <f t="shared" si="20"/>
        <v>0.34390442957047562</v>
      </c>
      <c r="L16" s="2">
        <v>13</v>
      </c>
      <c r="M16" s="6">
        <v>4.1640000000000002E-3</v>
      </c>
      <c r="O16">
        <f t="shared" si="21"/>
        <v>577.08191075153957</v>
      </c>
      <c r="P16">
        <f t="shared" si="22"/>
        <v>28.854095537576981</v>
      </c>
      <c r="Q16" s="4">
        <f t="shared" si="23"/>
        <v>12.5</v>
      </c>
      <c r="R16">
        <f t="shared" si="0"/>
        <v>100000</v>
      </c>
      <c r="S16">
        <f t="shared" si="1"/>
        <v>221.61595810496522</v>
      </c>
      <c r="U16">
        <f t="shared" si="13"/>
        <v>4.1640000000000002E-3</v>
      </c>
      <c r="V16">
        <f t="shared" si="14"/>
        <v>0.01</v>
      </c>
      <c r="W16">
        <f t="shared" si="15"/>
        <v>0.85042121289559514</v>
      </c>
      <c r="X16">
        <f t="shared" si="16"/>
        <v>3.5411539304972582E-3</v>
      </c>
      <c r="Y16">
        <f t="shared" si="17"/>
        <v>8.5042121289559524E-3</v>
      </c>
      <c r="Z16">
        <f t="shared" si="18"/>
        <v>0.83837584683614197</v>
      </c>
      <c r="AB16">
        <f t="shared" si="19"/>
        <v>202.09883783941143</v>
      </c>
      <c r="AC16">
        <f t="shared" si="2"/>
        <v>185.79746654865318</v>
      </c>
      <c r="AE16">
        <f t="shared" si="3"/>
        <v>483.81153562014089</v>
      </c>
      <c r="AF16">
        <f t="shared" si="4"/>
        <v>-24.190576781007046</v>
      </c>
      <c r="AG16">
        <f t="shared" si="4"/>
        <v>-10.479698085451775</v>
      </c>
      <c r="AH16">
        <f t="shared" si="5"/>
        <v>-354.11539304972581</v>
      </c>
      <c r="AI16">
        <f t="shared" si="6"/>
        <v>95.025867703956237</v>
      </c>
      <c r="AJ16">
        <f t="shared" si="7"/>
        <v>16.301371290758254</v>
      </c>
      <c r="AK16">
        <f t="shared" si="24"/>
        <v>56.62468644137649</v>
      </c>
      <c r="AL16">
        <f t="shared" si="8"/>
        <v>167.95192543609099</v>
      </c>
      <c r="AN16">
        <f t="shared" si="9"/>
        <v>166.3849301770604</v>
      </c>
      <c r="AO16">
        <f t="shared" si="9"/>
        <v>-8.3192465088530199</v>
      </c>
      <c r="AP16">
        <f t="shared" si="9"/>
        <v>-3.6040145921480979</v>
      </c>
      <c r="AQ16">
        <f t="shared" si="9"/>
        <v>-121.78185224889073</v>
      </c>
      <c r="AR16">
        <f t="shared" si="9"/>
        <v>32.679816827168551</v>
      </c>
      <c r="AS16">
        <f t="shared" si="9"/>
        <v>5.6061137949647453</v>
      </c>
      <c r="AT16">
        <f t="shared" si="9"/>
        <v>19.473480490228628</v>
      </c>
      <c r="AU16">
        <f t="shared" si="9"/>
        <v>57.759411112361924</v>
      </c>
      <c r="AW16">
        <v>13</v>
      </c>
      <c r="AX16">
        <f>(R16*SUMPRODUCT(K17:$K$23, X17:$X$23)-$AZ$3*SUMPRODUCT(K16:$K$22, W17:$W$23))/Z16</f>
        <v>221.61595810496522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10"/>
        <v>8.5572000000000009E-2</v>
      </c>
      <c r="I17" s="5">
        <f t="shared" si="11"/>
        <v>1.085572</v>
      </c>
      <c r="J17">
        <f t="shared" si="12"/>
        <v>0.92117335377109955</v>
      </c>
      <c r="K17">
        <f t="shared" si="20"/>
        <v>0.31679559676417191</v>
      </c>
      <c r="L17" s="2">
        <v>14</v>
      </c>
      <c r="M17" s="6">
        <v>4.3350000000000003E-3</v>
      </c>
      <c r="O17">
        <f t="shared" si="21"/>
        <v>577.08191075153957</v>
      </c>
      <c r="P17">
        <f t="shared" si="22"/>
        <v>28.854095537576981</v>
      </c>
      <c r="Q17" s="4">
        <f t="shared" si="23"/>
        <v>12.5</v>
      </c>
      <c r="R17">
        <f t="shared" si="0"/>
        <v>100000</v>
      </c>
      <c r="S17">
        <f t="shared" si="1"/>
        <v>201.42864328594035</v>
      </c>
      <c r="U17">
        <f t="shared" si="13"/>
        <v>4.3350000000000003E-3</v>
      </c>
      <c r="V17">
        <f t="shared" si="14"/>
        <v>0.01</v>
      </c>
      <c r="W17">
        <f t="shared" si="15"/>
        <v>0.83837584683614197</v>
      </c>
      <c r="X17">
        <f t="shared" si="16"/>
        <v>3.6343592960346757E-3</v>
      </c>
      <c r="Y17">
        <f t="shared" si="17"/>
        <v>8.3837584683614207E-3</v>
      </c>
      <c r="Z17">
        <f t="shared" si="18"/>
        <v>0.82635772907174587</v>
      </c>
      <c r="AB17">
        <f t="shared" si="19"/>
        <v>185.79746654865318</v>
      </c>
      <c r="AC17">
        <f t="shared" si="2"/>
        <v>166.45211623577245</v>
      </c>
      <c r="AE17">
        <f t="shared" si="3"/>
        <v>476.87609725702617</v>
      </c>
      <c r="AF17">
        <f t="shared" si="4"/>
        <v>-23.843804862851311</v>
      </c>
      <c r="AG17">
        <f t="shared" si="4"/>
        <v>-10.329471613396823</v>
      </c>
      <c r="AH17">
        <f t="shared" si="5"/>
        <v>-363.43592960346757</v>
      </c>
      <c r="AI17">
        <f t="shared" si="6"/>
        <v>79.26689117731047</v>
      </c>
      <c r="AJ17">
        <f t="shared" si="7"/>
        <v>19.345350312880726</v>
      </c>
      <c r="AK17">
        <f t="shared" si="24"/>
        <v>54.665940132255685</v>
      </c>
      <c r="AL17">
        <f t="shared" si="8"/>
        <v>153.27818162244688</v>
      </c>
      <c r="AN17">
        <f t="shared" si="9"/>
        <v>151.0722478131089</v>
      </c>
      <c r="AO17">
        <f t="shared" si="9"/>
        <v>-7.5536123906554451</v>
      </c>
      <c r="AP17">
        <f t="shared" si="9"/>
        <v>-3.2723311240246202</v>
      </c>
      <c r="AQ17">
        <f t="shared" si="9"/>
        <v>-115.13490220427208</v>
      </c>
      <c r="AR17">
        <f t="shared" si="9"/>
        <v>25.111402094156745</v>
      </c>
      <c r="AS17">
        <f t="shared" si="9"/>
        <v>6.1285217969810093</v>
      </c>
      <c r="AT17">
        <f t="shared" si="9"/>
        <v>17.317929126872436</v>
      </c>
      <c r="AU17">
        <f t="shared" si="9"/>
        <v>48.557853018010185</v>
      </c>
      <c r="AW17">
        <v>14</v>
      </c>
      <c r="AX17">
        <f>(R17*SUMPRODUCT(K18:$K$23, X18:$X$23)-$AZ$3*SUMPRODUCT(K17:$K$22, W18:$W$23))/Z17</f>
        <v>201.42864328594035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10"/>
        <v>8.5572000000000009E-2</v>
      </c>
      <c r="I18" s="5">
        <f t="shared" si="11"/>
        <v>1.085572</v>
      </c>
      <c r="J18">
        <f t="shared" si="12"/>
        <v>0.92117335377109955</v>
      </c>
      <c r="K18">
        <f t="shared" si="20"/>
        <v>0.29182366233116913</v>
      </c>
      <c r="L18" s="2">
        <v>15</v>
      </c>
      <c r="M18" s="6">
        <v>4.522E-3</v>
      </c>
      <c r="O18">
        <f t="shared" si="21"/>
        <v>577.08191075153957</v>
      </c>
      <c r="P18">
        <f t="shared" si="22"/>
        <v>28.854095537576981</v>
      </c>
      <c r="Q18" s="4">
        <f t="shared" si="23"/>
        <v>12.5</v>
      </c>
      <c r="R18">
        <f t="shared" si="0"/>
        <v>100000</v>
      </c>
      <c r="S18">
        <f t="shared" si="1"/>
        <v>177.29026425390558</v>
      </c>
      <c r="U18">
        <f t="shared" si="13"/>
        <v>4.522E-3</v>
      </c>
      <c r="V18">
        <f t="shared" si="14"/>
        <v>0.01</v>
      </c>
      <c r="W18">
        <f t="shared" si="15"/>
        <v>0.82635772907174587</v>
      </c>
      <c r="X18">
        <f t="shared" si="16"/>
        <v>3.7367896508624346E-3</v>
      </c>
      <c r="Y18">
        <f t="shared" si="17"/>
        <v>8.2635772907174582E-3</v>
      </c>
      <c r="Z18">
        <f t="shared" si="18"/>
        <v>0.81435736213016596</v>
      </c>
      <c r="AB18">
        <f t="shared" si="19"/>
        <v>166.45211623577245</v>
      </c>
      <c r="AC18">
        <f t="shared" si="2"/>
        <v>144.3776319291706</v>
      </c>
      <c r="AE18">
        <f t="shared" si="3"/>
        <v>469.95090257265963</v>
      </c>
      <c r="AF18">
        <f t="shared" si="4"/>
        <v>-23.497545128632982</v>
      </c>
      <c r="AG18">
        <f t="shared" si="4"/>
        <v>-10.179467026627075</v>
      </c>
      <c r="AH18">
        <f t="shared" si="5"/>
        <v>-373.67896508624347</v>
      </c>
      <c r="AI18">
        <f t="shared" si="6"/>
        <v>62.594925331156105</v>
      </c>
      <c r="AJ18">
        <f t="shared" si="7"/>
        <v>22.074484306601846</v>
      </c>
      <c r="AK18">
        <f t="shared" si="24"/>
        <v>52.447547193727779</v>
      </c>
      <c r="AL18">
        <f t="shared" si="8"/>
        <v>137.11695683148574</v>
      </c>
      <c r="AN18">
        <f t="shared" si="9"/>
        <v>137.14279350459199</v>
      </c>
      <c r="AO18">
        <f t="shared" si="9"/>
        <v>-6.8571396752295994</v>
      </c>
      <c r="AP18">
        <f t="shared" si="9"/>
        <v>-2.9706093482896896</v>
      </c>
      <c r="AQ18">
        <f t="shared" si="9"/>
        <v>-109.04836412758866</v>
      </c>
      <c r="AR18">
        <f t="shared" si="9"/>
        <v>18.266680353484045</v>
      </c>
      <c r="AS18">
        <f t="shared" si="9"/>
        <v>6.4418568544244694</v>
      </c>
      <c r="AT18">
        <f t="shared" si="9"/>
        <v>15.305435302360472</v>
      </c>
      <c r="AU18">
        <f t="shared" si="9"/>
        <v>40.013972510268985</v>
      </c>
      <c r="AW18">
        <v>15</v>
      </c>
      <c r="AX18">
        <f>(R18*SUMPRODUCT(K19:$K$23, X19:$X$23)-$AZ$3*SUMPRODUCT(K18:$K$22, W19:$W$23))/Z18</f>
        <v>177.29026425390558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10"/>
        <v>8.5572000000000009E-2</v>
      </c>
      <c r="I19" s="5">
        <f t="shared" si="11"/>
        <v>1.085572</v>
      </c>
      <c r="J19">
        <f t="shared" si="12"/>
        <v>0.92117335377109955</v>
      </c>
      <c r="K19">
        <f t="shared" si="20"/>
        <v>0.26882018173936795</v>
      </c>
      <c r="L19" s="2">
        <v>16</v>
      </c>
      <c r="M19" s="6">
        <v>4.7470000000000004E-3</v>
      </c>
      <c r="O19">
        <f t="shared" si="21"/>
        <v>577.08191075153957</v>
      </c>
      <c r="P19">
        <f t="shared" si="22"/>
        <v>28.854095537576981</v>
      </c>
      <c r="Q19" s="4">
        <f t="shared" si="23"/>
        <v>12.5</v>
      </c>
      <c r="R19">
        <f t="shared" si="0"/>
        <v>100000</v>
      </c>
      <c r="S19">
        <f t="shared" si="1"/>
        <v>148.8293029198615</v>
      </c>
      <c r="U19">
        <f t="shared" si="13"/>
        <v>4.7470000000000004E-3</v>
      </c>
      <c r="V19">
        <f t="shared" si="14"/>
        <v>0.01</v>
      </c>
      <c r="W19">
        <f t="shared" si="15"/>
        <v>0.81435736213016596</v>
      </c>
      <c r="X19">
        <f t="shared" si="16"/>
        <v>3.8657543980318981E-3</v>
      </c>
      <c r="Y19">
        <f t="shared" si="17"/>
        <v>8.1435736213016606E-3</v>
      </c>
      <c r="Z19">
        <f t="shared" si="18"/>
        <v>0.80234803411083233</v>
      </c>
      <c r="AB19">
        <f t="shared" si="19"/>
        <v>144.3776319291706</v>
      </c>
      <c r="AC19">
        <f t="shared" si="2"/>
        <v>119.41289861583644</v>
      </c>
      <c r="AE19">
        <f t="shared" si="3"/>
        <v>463.02053661242059</v>
      </c>
      <c r="AF19">
        <f t="shared" si="4"/>
        <v>-23.151026830621031</v>
      </c>
      <c r="AG19">
        <f t="shared" si="4"/>
        <v>-10.029350426385404</v>
      </c>
      <c r="AH19">
        <f t="shared" si="5"/>
        <v>-386.57543980318979</v>
      </c>
      <c r="AI19">
        <f t="shared" si="6"/>
        <v>43.264719552224335</v>
      </c>
      <c r="AJ19">
        <f t="shared" si="7"/>
        <v>24.964733313334165</v>
      </c>
      <c r="AK19">
        <f t="shared" si="24"/>
        <v>49.99519641049114</v>
      </c>
      <c r="AL19">
        <f t="shared" si="8"/>
        <v>118.22464927604963</v>
      </c>
      <c r="AN19">
        <f t="shared" si="9"/>
        <v>124.46926480121057</v>
      </c>
      <c r="AO19">
        <f t="shared" si="9"/>
        <v>-6.2234632400605294</v>
      </c>
      <c r="AP19">
        <f t="shared" si="9"/>
        <v>-2.6960918043487316</v>
      </c>
      <c r="AQ19">
        <f t="shared" si="9"/>
        <v>-103.91927998386957</v>
      </c>
      <c r="AR19">
        <f t="shared" si="9"/>
        <v>11.630429772931732</v>
      </c>
      <c r="AS19">
        <f t="shared" si="9"/>
        <v>6.7110241463653431</v>
      </c>
      <c r="AT19">
        <f t="shared" si="9"/>
        <v>13.439717785163625</v>
      </c>
      <c r="AU19">
        <f t="shared" si="9"/>
        <v>31.781171704460697</v>
      </c>
      <c r="AW19">
        <v>16</v>
      </c>
      <c r="AX19">
        <f>(R19*SUMPRODUCT(K20:$K$23, X20:$X$23)-$AZ$3*SUMPRODUCT(K19:$K$22, W20:$W$23))/Z19</f>
        <v>148.8293029198615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10"/>
        <v>8.5572000000000009E-2</v>
      </c>
      <c r="I20" s="5">
        <f t="shared" si="11"/>
        <v>1.085572</v>
      </c>
      <c r="J20">
        <f t="shared" si="12"/>
        <v>0.92117335377109955</v>
      </c>
      <c r="K20">
        <f t="shared" si="20"/>
        <v>0.24762998837421007</v>
      </c>
      <c r="L20" s="2">
        <v>17</v>
      </c>
      <c r="M20" s="6">
        <v>4.9870000000000001E-3</v>
      </c>
      <c r="O20">
        <f t="shared" si="21"/>
        <v>577.08191075153957</v>
      </c>
      <c r="P20">
        <f t="shared" si="22"/>
        <v>28.854095537576981</v>
      </c>
      <c r="Q20" s="4">
        <f t="shared" si="23"/>
        <v>12.5</v>
      </c>
      <c r="R20">
        <f t="shared" si="0"/>
        <v>100000</v>
      </c>
      <c r="S20">
        <f t="shared" si="1"/>
        <v>116.39128200682615</v>
      </c>
      <c r="U20">
        <f t="shared" si="13"/>
        <v>4.9870000000000001E-3</v>
      </c>
      <c r="V20">
        <f t="shared" si="14"/>
        <v>0.01</v>
      </c>
      <c r="W20">
        <f t="shared" si="15"/>
        <v>0.80234803411083233</v>
      </c>
      <c r="X20">
        <f t="shared" si="16"/>
        <v>4.0013096461107211E-3</v>
      </c>
      <c r="Y20">
        <f t="shared" si="17"/>
        <v>8.0234803411083234E-3</v>
      </c>
      <c r="Z20">
        <f t="shared" si="18"/>
        <v>0.79032324412361332</v>
      </c>
      <c r="AB20">
        <f t="shared" si="19"/>
        <v>119.41289861583644</v>
      </c>
      <c r="AC20">
        <f t="shared" si="2"/>
        <v>91.986735583341186</v>
      </c>
      <c r="AE20">
        <f t="shared" si="3"/>
        <v>456.08124783021026</v>
      </c>
      <c r="AF20">
        <f t="shared" si="4"/>
        <v>-22.804062391510513</v>
      </c>
      <c r="AG20">
        <f t="shared" si="4"/>
        <v>-9.8790405515451667</v>
      </c>
      <c r="AH20">
        <f t="shared" si="5"/>
        <v>-400.1309646110721</v>
      </c>
      <c r="AI20">
        <f t="shared" si="6"/>
        <v>23.267180276082456</v>
      </c>
      <c r="AJ20">
        <f t="shared" si="7"/>
        <v>27.426163032495253</v>
      </c>
      <c r="AK20">
        <f t="shared" si="24"/>
        <v>47.294795872714765</v>
      </c>
      <c r="AL20">
        <f t="shared" si="8"/>
        <v>97.988139181292468</v>
      </c>
      <c r="AN20">
        <f t="shared" si="9"/>
        <v>112.93939409789019</v>
      </c>
      <c r="AO20">
        <f t="shared" si="9"/>
        <v>-5.6469697048945093</v>
      </c>
      <c r="AP20">
        <f t="shared" si="9"/>
        <v>-2.4463466969274794</v>
      </c>
      <c r="AQ20">
        <f t="shared" si="9"/>
        <v>-99.084426114801246</v>
      </c>
      <c r="AR20">
        <f t="shared" si="9"/>
        <v>5.7616515812669489</v>
      </c>
      <c r="AS20">
        <f t="shared" si="9"/>
        <v>6.7915404328859896</v>
      </c>
      <c r="AT20">
        <f t="shared" si="9"/>
        <v>11.711609752120996</v>
      </c>
      <c r="AU20">
        <f t="shared" si="9"/>
        <v>24.264801766273933</v>
      </c>
      <c r="AW20">
        <v>17</v>
      </c>
      <c r="AX20">
        <f>(R20*SUMPRODUCT(K21:$K$23, X21:$X$23)-$AZ$3*SUMPRODUCT(K20:$K$22, W21:$W$23))/Z20</f>
        <v>116.39128200682615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10"/>
        <v>8.5572000000000009E-2</v>
      </c>
      <c r="I21" s="5">
        <f t="shared" si="11"/>
        <v>1.085572</v>
      </c>
      <c r="J21">
        <f t="shared" si="12"/>
        <v>0.92117335377109955</v>
      </c>
      <c r="K21">
        <f t="shared" si="20"/>
        <v>0.22811014688496947</v>
      </c>
      <c r="L21" s="2">
        <v>18</v>
      </c>
      <c r="M21" s="6">
        <v>5.2249999999999996E-3</v>
      </c>
      <c r="O21">
        <f t="shared" si="21"/>
        <v>577.08191075153957</v>
      </c>
      <c r="P21">
        <f t="shared" si="22"/>
        <v>28.854095537576981</v>
      </c>
      <c r="Q21" s="4">
        <f t="shared" si="23"/>
        <v>12.5</v>
      </c>
      <c r="R21">
        <f t="shared" si="0"/>
        <v>100000</v>
      </c>
      <c r="S21">
        <f t="shared" si="1"/>
        <v>80.70306983624225</v>
      </c>
      <c r="U21">
        <f t="shared" si="13"/>
        <v>5.2249999999999996E-3</v>
      </c>
      <c r="V21">
        <f t="shared" si="14"/>
        <v>0.01</v>
      </c>
      <c r="W21">
        <f t="shared" si="15"/>
        <v>0.79032324412361332</v>
      </c>
      <c r="X21">
        <f t="shared" si="16"/>
        <v>4.129438950545879E-3</v>
      </c>
      <c r="Y21">
        <f t="shared" si="17"/>
        <v>7.9032324412361341E-3</v>
      </c>
      <c r="Z21">
        <f t="shared" si="18"/>
        <v>0.77829057273183133</v>
      </c>
      <c r="AB21">
        <f t="shared" si="19"/>
        <v>91.986735583341186</v>
      </c>
      <c r="AC21">
        <f t="shared" si="2"/>
        <v>62.810438444065959</v>
      </c>
      <c r="AE21">
        <f t="shared" si="3"/>
        <v>449.13741083199528</v>
      </c>
      <c r="AF21">
        <f t="shared" si="4"/>
        <v>-22.456870541599766</v>
      </c>
      <c r="AG21">
        <f t="shared" si="4"/>
        <v>-9.7286321591478924</v>
      </c>
      <c r="AH21">
        <f t="shared" si="5"/>
        <v>-412.94389505458793</v>
      </c>
      <c r="AI21">
        <f t="shared" si="6"/>
        <v>4.0080130766597222</v>
      </c>
      <c r="AJ21">
        <f t="shared" si="7"/>
        <v>29.176297139275228</v>
      </c>
      <c r="AK21">
        <f t="shared" si="24"/>
        <v>44.3833961310674</v>
      </c>
      <c r="AL21">
        <f t="shared" si="8"/>
        <v>77.567706347002343</v>
      </c>
      <c r="AN21">
        <f t="shared" si="9"/>
        <v>102.45280075642133</v>
      </c>
      <c r="AO21">
        <f t="shared" si="9"/>
        <v>-5.1226400378210668</v>
      </c>
      <c r="AP21">
        <f t="shared" si="9"/>
        <v>-2.2191997108130632</v>
      </c>
      <c r="AQ21">
        <f t="shared" si="9"/>
        <v>-94.196692556153465</v>
      </c>
      <c r="AR21">
        <f t="shared" si="9"/>
        <v>0.91426845163372761</v>
      </c>
      <c r="AS21">
        <f t="shared" si="9"/>
        <v>6.6554094259995864</v>
      </c>
      <c r="AT21">
        <f t="shared" si="9"/>
        <v>10.12430301071157</v>
      </c>
      <c r="AU21">
        <f t="shared" si="9"/>
        <v>17.693980888344882</v>
      </c>
      <c r="AW21">
        <v>18</v>
      </c>
      <c r="AX21">
        <f>(R21*SUMPRODUCT(K22:$K$23, X22:$X$23)-$AZ$3*SUMPRODUCT(K21:$K$22, W22:$W$23))/Z21</f>
        <v>80.70306983624225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10"/>
        <v>8.5572000000000009E-2</v>
      </c>
      <c r="I22" s="5">
        <f t="shared" si="11"/>
        <v>1.085572</v>
      </c>
      <c r="J22">
        <f t="shared" si="12"/>
        <v>0.92117335377109955</v>
      </c>
      <c r="K22">
        <f t="shared" si="20"/>
        <v>0.21012898903524546</v>
      </c>
      <c r="L22" s="2">
        <v>19</v>
      </c>
      <c r="M22" s="6">
        <v>5.4879999999999998E-3</v>
      </c>
      <c r="O22">
        <f t="shared" si="21"/>
        <v>577.08191075153957</v>
      </c>
      <c r="P22">
        <f t="shared" si="22"/>
        <v>28.854095537576981</v>
      </c>
      <c r="Q22" s="4">
        <f t="shared" si="23"/>
        <v>12.5</v>
      </c>
      <c r="R22">
        <f t="shared" si="0"/>
        <v>100000</v>
      </c>
      <c r="S22">
        <f t="shared" si="1"/>
        <v>41.817466648853681</v>
      </c>
      <c r="U22">
        <f t="shared" si="13"/>
        <v>5.4879999999999998E-3</v>
      </c>
      <c r="V22">
        <f t="shared" si="14"/>
        <v>0.01</v>
      </c>
      <c r="W22">
        <f t="shared" si="15"/>
        <v>0.77829057273183133</v>
      </c>
      <c r="X22">
        <f t="shared" si="16"/>
        <v>4.27125866315229E-3</v>
      </c>
      <c r="Y22">
        <f t="shared" si="17"/>
        <v>7.7829057273183138E-3</v>
      </c>
      <c r="Z22">
        <f t="shared" si="18"/>
        <v>0.76623640834136075</v>
      </c>
      <c r="AB22">
        <f t="shared" si="19"/>
        <v>62.810438444065959</v>
      </c>
      <c r="AC22">
        <f t="shared" si="2"/>
        <v>32.042065450952286</v>
      </c>
      <c r="AE22">
        <f t="shared" si="3"/>
        <v>442.18117061302939</v>
      </c>
      <c r="AF22">
        <f t="shared" si="4"/>
        <v>-22.10905853065147</v>
      </c>
      <c r="AG22">
        <f t="shared" si="4"/>
        <v>-9.5779551042670086</v>
      </c>
      <c r="AH22">
        <f t="shared" si="5"/>
        <v>-427.12586631522902</v>
      </c>
      <c r="AI22">
        <f t="shared" si="6"/>
        <v>-16.631709337118082</v>
      </c>
      <c r="AJ22">
        <f t="shared" si="7"/>
        <v>30.768372993113672</v>
      </c>
      <c r="AK22">
        <f t="shared" si="24"/>
        <v>41.321225613648863</v>
      </c>
      <c r="AL22">
        <f t="shared" si="8"/>
        <v>55.457889269644454</v>
      </c>
      <c r="AN22">
        <f t="shared" si="9"/>
        <v>92.915082351337261</v>
      </c>
      <c r="AO22">
        <f t="shared" si="9"/>
        <v>-4.6457541175668631</v>
      </c>
      <c r="AP22">
        <f t="shared" si="9"/>
        <v>-2.0126060230845955</v>
      </c>
      <c r="AQ22">
        <f t="shared" si="9"/>
        <v>-89.751526479622484</v>
      </c>
      <c r="AR22">
        <f t="shared" si="9"/>
        <v>-3.494804268936675</v>
      </c>
      <c r="AS22">
        <f t="shared" si="9"/>
        <v>6.4653271113023258</v>
      </c>
      <c r="AT22">
        <f t="shared" si="9"/>
        <v>8.6827873638933255</v>
      </c>
      <c r="AU22">
        <f t="shared" si="9"/>
        <v>11.653310206258977</v>
      </c>
      <c r="AW22">
        <v>19</v>
      </c>
      <c r="AX22">
        <f>(R22*SUMPRODUCT(K23:$K$23, X23:$X$23)-$AZ$3*SUMPRODUCT(K22:$K$22, W23:$W$23))/Z22</f>
        <v>41.817466648853681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10"/>
        <v>8.5572000000000009E-2</v>
      </c>
      <c r="I23" s="5">
        <f t="shared" si="11"/>
        <v>1.085572</v>
      </c>
      <c r="J23">
        <f t="shared" si="12"/>
        <v>0.92117335377109955</v>
      </c>
      <c r="K23">
        <f t="shared" si="20"/>
        <v>0.19356522555412767</v>
      </c>
      <c r="L23" s="2">
        <v>20</v>
      </c>
      <c r="M23" s="6">
        <v>5.7670000000000004E-3</v>
      </c>
      <c r="O23">
        <f t="shared" si="21"/>
        <v>577.08191075153957</v>
      </c>
      <c r="P23">
        <f t="shared" si="22"/>
        <v>28.854095537576981</v>
      </c>
      <c r="Q23" s="4">
        <f t="shared" si="23"/>
        <v>12.5</v>
      </c>
      <c r="R23">
        <f t="shared" si="0"/>
        <v>100000</v>
      </c>
      <c r="S23">
        <f t="shared" si="1"/>
        <v>42.487364931732301</v>
      </c>
      <c r="U23">
        <f t="shared" si="13"/>
        <v>5.7670000000000004E-3</v>
      </c>
      <c r="V23">
        <f t="shared" si="14"/>
        <v>0.01</v>
      </c>
      <c r="W23">
        <f t="shared" si="15"/>
        <v>0.76623640834136075</v>
      </c>
      <c r="X23">
        <f t="shared" si="16"/>
        <v>4.4188853669046282E-3</v>
      </c>
      <c r="Y23">
        <f t="shared" si="17"/>
        <v>7.6623640834136081E-3</v>
      </c>
      <c r="Z23">
        <f t="shared" si="18"/>
        <v>0.75415515889104257</v>
      </c>
      <c r="AB23">
        <f t="shared" si="19"/>
        <v>32.042065450952286</v>
      </c>
      <c r="AC23">
        <f t="shared" si="2"/>
        <v>32.042065450952286</v>
      </c>
      <c r="AE23">
        <f t="shared" si="3"/>
        <v>435.20930009597379</v>
      </c>
      <c r="AF23">
        <f t="shared" si="4"/>
        <v>-21.760465004798689</v>
      </c>
      <c r="AG23">
        <f t="shared" si="4"/>
        <v>-9.426939486138032</v>
      </c>
      <c r="AH23">
        <f t="shared" si="5"/>
        <v>-441.88853669046284</v>
      </c>
      <c r="AI23">
        <f t="shared" si="6"/>
        <v>-37.866641085425783</v>
      </c>
      <c r="AJ23">
        <f t="shared" si="7"/>
        <v>0</v>
      </c>
      <c r="AK23">
        <f t="shared" si="24"/>
        <v>38.121547341190933</v>
      </c>
      <c r="AL23">
        <f t="shared" si="8"/>
        <v>0.25490625576514958</v>
      </c>
      <c r="AN23">
        <f t="shared" si="9"/>
        <v>84.241386336331203</v>
      </c>
      <c r="AO23">
        <f t="shared" si="9"/>
        <v>-4.2120693168165602</v>
      </c>
      <c r="AP23">
        <f t="shared" si="9"/>
        <v>-1.8247276679194206</v>
      </c>
      <c r="AQ23">
        <f t="shared" si="9"/>
        <v>-85.534254274272854</v>
      </c>
      <c r="AR23">
        <f t="shared" si="9"/>
        <v>-7.3296649226776394</v>
      </c>
      <c r="AS23">
        <f t="shared" si="9"/>
        <v>0</v>
      </c>
      <c r="AT23">
        <f t="shared" si="9"/>
        <v>7.3790059095699787</v>
      </c>
      <c r="AU23">
        <f t="shared" si="9"/>
        <v>4.9340986892339338E-2</v>
      </c>
      <c r="AW23">
        <v>20</v>
      </c>
      <c r="AX23">
        <f>(R23*SUMPRODUCT(K$23:$K24, X$23:$X24)-$AZ$3*SUMPRODUCT(K$22:$K23, W$23:$W24))/Z23</f>
        <v>42.487364931732301</v>
      </c>
    </row>
    <row r="25" spans="5:50" x14ac:dyDescent="0.25">
      <c r="AN25" s="8">
        <f t="shared" ref="AN25:AU25" si="25">SUM(AN3:AN23)</f>
        <v>4954.0062611651238</v>
      </c>
      <c r="AO25" s="8">
        <f t="shared" si="25"/>
        <v>-680.51174612191073</v>
      </c>
      <c r="AP25" s="8">
        <f t="shared" si="25"/>
        <v>-194.80725935234813</v>
      </c>
      <c r="AQ25" s="8">
        <f t="shared" si="25"/>
        <v>-3105.6402089007929</v>
      </c>
      <c r="AR25" s="8">
        <f t="shared" si="25"/>
        <v>973.04704679007148</v>
      </c>
      <c r="AS25" s="8">
        <f t="shared" si="25"/>
        <v>-122.74536340707711</v>
      </c>
      <c r="AT25" s="8">
        <f t="shared" si="25"/>
        <v>472.35819576875525</v>
      </c>
      <c r="AU25" s="9">
        <f t="shared" si="25"/>
        <v>1322.6598791517499</v>
      </c>
    </row>
    <row r="29" spans="5:50" x14ac:dyDescent="0.25">
      <c r="AE29" s="10"/>
      <c r="AF29" s="10"/>
      <c r="AG29" s="10"/>
      <c r="AH29" s="10"/>
      <c r="AI29" s="10"/>
      <c r="AJ29" s="10"/>
      <c r="AK29" s="10"/>
      <c r="AL29" s="10"/>
    </row>
  </sheetData>
  <conditionalFormatting sqref="AN25:AU25">
    <cfRule type="cellIs" dxfId="41" priority="1" operator="lessThan">
      <formula>0</formula>
    </cfRule>
  </conditionalFormatting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18DDB8-F00E-4F9F-971A-3C9AB2AE821E}">
  <dimension ref="A1:AZ29"/>
  <sheetViews>
    <sheetView workbookViewId="0">
      <selection activeCell="J53" sqref="J53"/>
    </sheetView>
  </sheetViews>
  <sheetFormatPr defaultRowHeight="15" x14ac:dyDescent="0.25"/>
  <cols>
    <col min="3" max="3" width="9.28515625" bestFit="1" customWidth="1"/>
    <col min="6" max="9" width="9.140625" bestFit="1" customWidth="1"/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51" width="9.140625" bestFit="1" customWidth="1"/>
  </cols>
  <sheetData>
    <row r="1" spans="1:52" x14ac:dyDescent="0.25">
      <c r="A1" t="s">
        <v>44</v>
      </c>
      <c r="Q1" s="1" t="s">
        <v>1</v>
      </c>
      <c r="W1" s="1" t="s">
        <v>2</v>
      </c>
      <c r="AC1" s="1" t="s">
        <v>3</v>
      </c>
      <c r="AQ1" s="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42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11">
        <f>'T.55.04.B'!C3*(1+C12)</f>
        <v>854.86101960353358</v>
      </c>
      <c r="K3">
        <v>1</v>
      </c>
      <c r="L3" s="2">
        <v>0</v>
      </c>
      <c r="O3">
        <f>$C$3</f>
        <v>854.86101960353358</v>
      </c>
      <c r="P3">
        <f>O3*B5</f>
        <v>683.88881568282693</v>
      </c>
      <c r="Q3" s="4">
        <f>B8</f>
        <v>100</v>
      </c>
      <c r="R3">
        <f t="shared" ref="R3:R23" si="0">$C$6</f>
        <v>100000</v>
      </c>
      <c r="S3">
        <f t="shared" ref="S3:S23" si="1">AX3</f>
        <v>0</v>
      </c>
      <c r="W3">
        <v>1</v>
      </c>
      <c r="Z3">
        <v>1</v>
      </c>
      <c r="AC3">
        <f t="shared" ref="AC3:AC23" si="2">S3*Z3</f>
        <v>0</v>
      </c>
      <c r="AE3">
        <f t="shared" ref="AE3:AE23" si="3">$Z3*O3</f>
        <v>854.86101960353358</v>
      </c>
      <c r="AF3">
        <f t="shared" ref="AF3:AG23" si="4">-$Z3*P3</f>
        <v>-683.88881568282693</v>
      </c>
      <c r="AG3">
        <f t="shared" si="4"/>
        <v>-100</v>
      </c>
      <c r="AH3">
        <f t="shared" ref="AH3:AH23" si="5">-X3*R3</f>
        <v>0</v>
      </c>
      <c r="AI3">
        <f t="shared" ref="AI3:AI23" si="6">SUM(AE3:AH3)</f>
        <v>70.972203920706647</v>
      </c>
      <c r="AJ3">
        <f t="shared" ref="AJ3:AJ23" si="7">AB3-AC3</f>
        <v>0</v>
      </c>
      <c r="AL3">
        <f t="shared" ref="AL3:AL23" si="8">SUM(AI3:AK3)</f>
        <v>70.972203920706647</v>
      </c>
      <c r="AN3">
        <f t="shared" ref="AN3:AU23" si="9">AE3*$K3</f>
        <v>854.86101960353358</v>
      </c>
      <c r="AO3">
        <f t="shared" si="9"/>
        <v>-683.88881568282693</v>
      </c>
      <c r="AP3">
        <f t="shared" si="9"/>
        <v>-100</v>
      </c>
      <c r="AQ3">
        <f t="shared" si="9"/>
        <v>0</v>
      </c>
      <c r="AR3">
        <f t="shared" si="9"/>
        <v>70.972203920706647</v>
      </c>
      <c r="AS3">
        <f t="shared" si="9"/>
        <v>0</v>
      </c>
      <c r="AT3">
        <f t="shared" si="9"/>
        <v>0</v>
      </c>
      <c r="AU3">
        <f t="shared" si="9"/>
        <v>70.972203920706647</v>
      </c>
      <c r="AW3">
        <v>0</v>
      </c>
      <c r="AX3">
        <f>(R3*SUMPRODUCT(K4:$K$23, X4:$X$23)-$AZ$3*SUMPRODUCT(K3:$K$22, W4:$W$23))/Z3</f>
        <v>0</v>
      </c>
      <c r="AZ3">
        <f>$C$6*SUMPRODUCT(K4:$K$23, X4:$X$23)/SUMPRODUCT(K3:K22, W4:W23)</f>
        <v>499.89648040733215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5">
        <f>EconomicRates!C44</f>
        <v>3.5571999999999999E-2</v>
      </c>
      <c r="G4" s="5">
        <f>EconomicRates!D44</f>
        <v>7.0000000000000007E-2</v>
      </c>
      <c r="H4" s="5">
        <f t="shared" ref="H4:H23" si="10">F4+$C$9</f>
        <v>8.5572000000000009E-2</v>
      </c>
      <c r="I4" s="5">
        <f t="shared" ref="I4:I23" si="11">1+H4</f>
        <v>1.085572</v>
      </c>
      <c r="J4">
        <f t="shared" ref="J4:J23" si="12">1/I4</f>
        <v>0.92117335377109955</v>
      </c>
      <c r="K4">
        <f>J4</f>
        <v>0.92117335377109955</v>
      </c>
      <c r="L4" s="2">
        <v>1</v>
      </c>
      <c r="M4" s="6">
        <f t="array" ref="M4:M23">Mortalities!B31:B50</f>
        <v>3.852E-3</v>
      </c>
      <c r="R4">
        <f t="shared" si="0"/>
        <v>100000</v>
      </c>
      <c r="S4">
        <f t="shared" si="1"/>
        <v>147.09810752007274</v>
      </c>
      <c r="U4">
        <f t="shared" ref="U4:U23" si="13">M4</f>
        <v>3.852E-3</v>
      </c>
      <c r="V4">
        <f t="shared" ref="V4:V23" si="14">$C$10</f>
        <v>0.01</v>
      </c>
      <c r="W4">
        <f t="shared" ref="W4:W23" si="15">Z3</f>
        <v>1</v>
      </c>
      <c r="X4">
        <f t="shared" ref="X4:X23" si="16">U4*W4</f>
        <v>3.852E-3</v>
      </c>
      <c r="Y4">
        <f t="shared" ref="Y4:Y23" si="17">V4*W4</f>
        <v>0.01</v>
      </c>
      <c r="Z4">
        <f t="shared" ref="Z4:Z23" si="18">MAX(0, W4-X4-Y4)</f>
        <v>0.98614800000000002</v>
      </c>
      <c r="AB4">
        <f t="shared" ref="AB4:AB23" si="19">AC3</f>
        <v>0</v>
      </c>
      <c r="AC4">
        <f t="shared" si="2"/>
        <v>145.06050453470471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-385.2</v>
      </c>
      <c r="AI4">
        <f t="shared" si="6"/>
        <v>-385.2</v>
      </c>
      <c r="AJ4">
        <f t="shared" si="7"/>
        <v>-145.06050453470471</v>
      </c>
      <c r="AK4">
        <f>H4*SUM(AB4, AE4:AF4)</f>
        <v>0</v>
      </c>
      <c r="AL4">
        <f t="shared" si="8"/>
        <v>-530.26050453470475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-354.83597587262756</v>
      </c>
      <c r="AR4">
        <f t="shared" si="9"/>
        <v>-354.83597587262756</v>
      </c>
      <c r="AS4">
        <f t="shared" si="9"/>
        <v>-133.62587146196174</v>
      </c>
      <c r="AT4">
        <f t="shared" si="9"/>
        <v>0</v>
      </c>
      <c r="AU4">
        <f t="shared" si="9"/>
        <v>-488.46184733458932</v>
      </c>
      <c r="AW4">
        <v>1</v>
      </c>
      <c r="AX4">
        <f>(R4*SUMPRODUCT(K5:$K$23, X5:$X$23)-$AZ$3*SUMPRODUCT(K4:$K$22, W5:$W$23))/Z4</f>
        <v>147.09810752007274</v>
      </c>
    </row>
    <row r="5" spans="1:52" x14ac:dyDescent="0.25">
      <c r="B5" s="2">
        <f>'T.26.04.A'!B5</f>
        <v>0.8</v>
      </c>
      <c r="C5" s="2">
        <f>'T.26.04.A'!C5</f>
        <v>0.05</v>
      </c>
      <c r="E5">
        <v>2005</v>
      </c>
      <c r="F5" s="5">
        <f>EconomicRates!C45</f>
        <v>3.5571999999999999E-2</v>
      </c>
      <c r="G5" s="5">
        <f>EconomicRates!D45</f>
        <v>7.0000000000000007E-2</v>
      </c>
      <c r="H5" s="5">
        <f t="shared" si="10"/>
        <v>8.5572000000000009E-2</v>
      </c>
      <c r="I5" s="5">
        <f t="shared" si="11"/>
        <v>1.085572</v>
      </c>
      <c r="J5">
        <f t="shared" si="12"/>
        <v>0.92117335377109955</v>
      </c>
      <c r="K5">
        <f t="shared" ref="K5:K23" si="20">K4*J5</f>
        <v>0.84856034769789535</v>
      </c>
      <c r="L5" s="2">
        <v>2</v>
      </c>
      <c r="M5" s="6">
        <v>4.0049999999999999E-3</v>
      </c>
      <c r="O5">
        <f t="shared" ref="O5:O23" si="21">$C$3</f>
        <v>854.86101960353358</v>
      </c>
      <c r="P5">
        <f t="shared" ref="P5:P23" si="22">O5*$C$5</f>
        <v>42.743050980176683</v>
      </c>
      <c r="Q5" s="4">
        <f t="shared" ref="Q5:Q23" si="23">$C$8</f>
        <v>12.5</v>
      </c>
      <c r="R5">
        <f t="shared" si="0"/>
        <v>100000</v>
      </c>
      <c r="S5">
        <f t="shared" si="1"/>
        <v>271.54397908940274</v>
      </c>
      <c r="U5">
        <f t="shared" si="13"/>
        <v>4.0049999999999999E-3</v>
      </c>
      <c r="V5">
        <f t="shared" si="14"/>
        <v>0.01</v>
      </c>
      <c r="W5">
        <f t="shared" si="15"/>
        <v>0.98614800000000002</v>
      </c>
      <c r="X5">
        <f t="shared" si="16"/>
        <v>3.9495227400000001E-3</v>
      </c>
      <c r="Y5">
        <f t="shared" si="17"/>
        <v>9.8614800000000006E-3</v>
      </c>
      <c r="Z5">
        <f t="shared" si="18"/>
        <v>0.97233699726</v>
      </c>
      <c r="AB5">
        <f t="shared" si="19"/>
        <v>145.06050453470471</v>
      </c>
      <c r="AC5">
        <f t="shared" si="2"/>
        <v>264.0322572518221</v>
      </c>
      <c r="AE5">
        <f t="shared" si="3"/>
        <v>831.21299687592182</v>
      </c>
      <c r="AF5">
        <f t="shared" si="4"/>
        <v>-41.560649843796099</v>
      </c>
      <c r="AG5">
        <f t="shared" si="4"/>
        <v>-12.15421246575</v>
      </c>
      <c r="AH5">
        <f t="shared" si="5"/>
        <v>-394.95227399999999</v>
      </c>
      <c r="AI5">
        <f t="shared" si="6"/>
        <v>382.54586056637572</v>
      </c>
      <c r="AJ5">
        <f t="shared" si="7"/>
        <v>-118.9717527171174</v>
      </c>
      <c r="AK5">
        <f>H5*SUM(AB5, AE5:AF5)</f>
        <v>79.985248134276816</v>
      </c>
      <c r="AL5">
        <f t="shared" si="8"/>
        <v>343.55935598353517</v>
      </c>
      <c r="AN5">
        <f t="shared" si="9"/>
        <v>705.33438964004176</v>
      </c>
      <c r="AO5">
        <f t="shared" si="9"/>
        <v>-35.266719482002095</v>
      </c>
      <c r="AP5">
        <f t="shared" si="9"/>
        <v>-10.313582755930913</v>
      </c>
      <c r="AQ5">
        <f t="shared" si="9"/>
        <v>-335.14083894951443</v>
      </c>
      <c r="AR5">
        <f t="shared" si="9"/>
        <v>324.61324845259435</v>
      </c>
      <c r="AS5">
        <f t="shared" si="9"/>
        <v>-100.95471185186517</v>
      </c>
      <c r="AT5">
        <f t="shared" si="9"/>
        <v>67.872309967524373</v>
      </c>
      <c r="AU5">
        <f t="shared" si="9"/>
        <v>291.53084656825359</v>
      </c>
      <c r="AW5">
        <v>2</v>
      </c>
      <c r="AX5">
        <f>(R5*SUMPRODUCT(K6:$K$23, X6:$X$23)-$AZ$3*SUMPRODUCT(K5:$K$22, W6:$W$23))/Z5</f>
        <v>271.54397908940274</v>
      </c>
    </row>
    <row r="6" spans="1:52" x14ac:dyDescent="0.25">
      <c r="A6" t="s">
        <v>16</v>
      </c>
      <c r="C6" s="2">
        <f>'T.26.04.B'!C6</f>
        <v>100000</v>
      </c>
      <c r="E6">
        <v>2006</v>
      </c>
      <c r="F6" s="5">
        <f>EconomicRates!C46</f>
        <v>3.5571999999999999E-2</v>
      </c>
      <c r="G6" s="5">
        <f>EconomicRates!D46</f>
        <v>7.0000000000000007E-2</v>
      </c>
      <c r="H6" s="5">
        <f t="shared" si="10"/>
        <v>8.5572000000000009E-2</v>
      </c>
      <c r="I6" s="5">
        <f t="shared" si="11"/>
        <v>1.085572</v>
      </c>
      <c r="J6">
        <f t="shared" si="12"/>
        <v>0.92117335377109955</v>
      </c>
      <c r="K6">
        <f t="shared" si="20"/>
        <v>0.78167118136604063</v>
      </c>
      <c r="L6" s="2">
        <v>3</v>
      </c>
      <c r="M6" s="6">
        <v>4.1640000000000002E-3</v>
      </c>
      <c r="O6">
        <f t="shared" si="21"/>
        <v>854.86101960353358</v>
      </c>
      <c r="P6">
        <f t="shared" si="22"/>
        <v>42.743050980176683</v>
      </c>
      <c r="Q6" s="4">
        <f t="shared" si="23"/>
        <v>12.5</v>
      </c>
      <c r="R6">
        <f t="shared" si="0"/>
        <v>100000</v>
      </c>
      <c r="S6">
        <f t="shared" si="1"/>
        <v>375.56797519666992</v>
      </c>
      <c r="U6">
        <f t="shared" si="13"/>
        <v>4.1640000000000002E-3</v>
      </c>
      <c r="V6">
        <f t="shared" si="14"/>
        <v>0.01</v>
      </c>
      <c r="W6">
        <f t="shared" si="15"/>
        <v>0.97233699726</v>
      </c>
      <c r="X6">
        <f t="shared" si="16"/>
        <v>4.0488112565906405E-3</v>
      </c>
      <c r="Y6">
        <f t="shared" si="17"/>
        <v>9.7233699725999996E-3</v>
      </c>
      <c r="Z6">
        <f t="shared" si="18"/>
        <v>0.95856481603080934</v>
      </c>
      <c r="AB6">
        <f t="shared" si="19"/>
        <v>264.0322572518221</v>
      </c>
      <c r="AC6">
        <f t="shared" si="2"/>
        <v>360.00624705145947</v>
      </c>
      <c r="AE6">
        <f t="shared" si="3"/>
        <v>819.43969598817125</v>
      </c>
      <c r="AF6">
        <f t="shared" si="4"/>
        <v>-40.971984799408567</v>
      </c>
      <c r="AG6">
        <f t="shared" si="4"/>
        <v>-11.982060200385117</v>
      </c>
      <c r="AH6">
        <f t="shared" si="5"/>
        <v>-404.88112565906403</v>
      </c>
      <c r="AI6">
        <f t="shared" si="6"/>
        <v>361.6045253293135</v>
      </c>
      <c r="AJ6">
        <f t="shared" si="7"/>
        <v>-95.973989799637366</v>
      </c>
      <c r="AK6">
        <f>H6*SUM(AB6, AE6:AF6)</f>
        <v>89.208807299397733</v>
      </c>
      <c r="AL6">
        <f t="shared" si="8"/>
        <v>354.83934282907387</v>
      </c>
      <c r="AN6">
        <f t="shared" si="9"/>
        <v>640.53239522130298</v>
      </c>
      <c r="AO6">
        <f t="shared" si="9"/>
        <v>-32.026619761065156</v>
      </c>
      <c r="AP6">
        <f t="shared" si="9"/>
        <v>-9.3660311520340525</v>
      </c>
      <c r="AQ6">
        <f t="shared" si="9"/>
        <v>-316.48390780673293</v>
      </c>
      <c r="AR6">
        <f t="shared" si="9"/>
        <v>282.65583650147084</v>
      </c>
      <c r="AS6">
        <f t="shared" si="9"/>
        <v>-75.020101987094876</v>
      </c>
      <c r="AT6">
        <f t="shared" si="9"/>
        <v>69.731953789975691</v>
      </c>
      <c r="AU6">
        <f t="shared" si="9"/>
        <v>277.36768830435165</v>
      </c>
      <c r="AW6">
        <v>3</v>
      </c>
      <c r="AX6">
        <f>(R6*SUMPRODUCT(K7:$K$23, X7:$X$23)-$AZ$3*SUMPRODUCT(K6:$K$22, W7:$W$23))/Z6</f>
        <v>375.56797519666992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5">
        <f>EconomicRates!C47</f>
        <v>3.5571999999999999E-2</v>
      </c>
      <c r="G7" s="5">
        <f>EconomicRates!D47</f>
        <v>7.0000000000000007E-2</v>
      </c>
      <c r="H7" s="5">
        <f t="shared" si="10"/>
        <v>8.5572000000000009E-2</v>
      </c>
      <c r="I7" s="5">
        <f t="shared" si="11"/>
        <v>1.085572</v>
      </c>
      <c r="J7">
        <f t="shared" si="12"/>
        <v>0.92117335377109955</v>
      </c>
      <c r="K7">
        <f t="shared" si="20"/>
        <v>0.72005466368517301</v>
      </c>
      <c r="L7" s="2">
        <v>4</v>
      </c>
      <c r="M7" s="6">
        <v>4.3350000000000003E-3</v>
      </c>
      <c r="O7">
        <f t="shared" si="21"/>
        <v>854.86101960353358</v>
      </c>
      <c r="P7">
        <f t="shared" si="22"/>
        <v>42.743050980176683</v>
      </c>
      <c r="Q7" s="4">
        <f t="shared" si="23"/>
        <v>12.5</v>
      </c>
      <c r="R7">
        <f t="shared" si="0"/>
        <v>100000</v>
      </c>
      <c r="S7">
        <f t="shared" si="1"/>
        <v>460.78429374064439</v>
      </c>
      <c r="U7">
        <f t="shared" si="13"/>
        <v>4.3350000000000003E-3</v>
      </c>
      <c r="V7">
        <f t="shared" si="14"/>
        <v>0.01</v>
      </c>
      <c r="W7">
        <f t="shared" si="15"/>
        <v>0.95856481603080934</v>
      </c>
      <c r="X7">
        <f t="shared" si="16"/>
        <v>4.155378477493559E-3</v>
      </c>
      <c r="Y7">
        <f t="shared" si="17"/>
        <v>9.5856481603080936E-3</v>
      </c>
      <c r="Z7">
        <f t="shared" si="18"/>
        <v>0.94482378939300771</v>
      </c>
      <c r="AB7">
        <f t="shared" si="19"/>
        <v>360.00624705145947</v>
      </c>
      <c r="AC7">
        <f t="shared" si="2"/>
        <v>435.35996250481639</v>
      </c>
      <c r="AE7">
        <f t="shared" si="3"/>
        <v>807.69302794618079</v>
      </c>
      <c r="AF7">
        <f t="shared" si="4"/>
        <v>-40.38465139730905</v>
      </c>
      <c r="AG7">
        <f t="shared" si="4"/>
        <v>-11.810297367412597</v>
      </c>
      <c r="AH7">
        <f t="shared" si="5"/>
        <v>-415.53784774935588</v>
      </c>
      <c r="AI7">
        <f t="shared" si="6"/>
        <v>339.96023143210328</v>
      </c>
      <c r="AJ7">
        <f t="shared" si="7"/>
        <v>-75.353715453356926</v>
      </c>
      <c r="AK7">
        <f>H7*SUM(AB7, AE7:AF7)</f>
        <v>96.466566970727555</v>
      </c>
      <c r="AL7">
        <f t="shared" si="8"/>
        <v>361.07308294947393</v>
      </c>
      <c r="AN7">
        <f t="shared" si="9"/>
        <v>581.58313159864622</v>
      </c>
      <c r="AO7">
        <f t="shared" si="9"/>
        <v>-29.07915657993232</v>
      </c>
      <c r="AP7">
        <f t="shared" si="9"/>
        <v>-8.5040596989141619</v>
      </c>
      <c r="AQ7">
        <f t="shared" si="9"/>
        <v>-299.20996520962308</v>
      </c>
      <c r="AR7">
        <f t="shared" si="9"/>
        <v>244.7899501101767</v>
      </c>
      <c r="AS7">
        <f t="shared" si="9"/>
        <v>-54.258794238195144</v>
      </c>
      <c r="AT7">
        <f t="shared" si="9"/>
        <v>69.461201436970455</v>
      </c>
      <c r="AU7">
        <f t="shared" si="9"/>
        <v>259.99235730895202</v>
      </c>
      <c r="AW7">
        <v>4</v>
      </c>
      <c r="AX7">
        <f>(R7*SUMPRODUCT(K8:$K$23, X8:$X$23)-$AZ$3*SUMPRODUCT(K7:$K$22, W8:$W$23))/Z7</f>
        <v>460.78429374064439</v>
      </c>
    </row>
    <row r="8" spans="1:52" x14ac:dyDescent="0.25">
      <c r="B8" s="2">
        <f>'T.26.04.A'!B8</f>
        <v>100</v>
      </c>
      <c r="C8" s="2">
        <f>'T.26.04.A'!C8</f>
        <v>12.5</v>
      </c>
      <c r="E8">
        <v>2008</v>
      </c>
      <c r="F8" s="5">
        <f>EconomicRates!C48</f>
        <v>3.5571999999999999E-2</v>
      </c>
      <c r="G8" s="5">
        <f>EconomicRates!D48</f>
        <v>7.0000000000000007E-2</v>
      </c>
      <c r="H8" s="5">
        <f t="shared" si="10"/>
        <v>8.5572000000000009E-2</v>
      </c>
      <c r="I8" s="5">
        <f t="shared" si="11"/>
        <v>1.085572</v>
      </c>
      <c r="J8">
        <f t="shared" si="12"/>
        <v>0.92117335377109955</v>
      </c>
      <c r="K8">
        <f t="shared" si="20"/>
        <v>0.66329516944539202</v>
      </c>
      <c r="L8" s="2">
        <v>5</v>
      </c>
      <c r="M8" s="6">
        <v>4.522E-3</v>
      </c>
      <c r="O8">
        <f t="shared" si="21"/>
        <v>854.86101960353358</v>
      </c>
      <c r="P8">
        <f t="shared" si="22"/>
        <v>42.743050980176683</v>
      </c>
      <c r="Q8" s="4">
        <f t="shared" si="23"/>
        <v>12.5</v>
      </c>
      <c r="R8">
        <f t="shared" si="0"/>
        <v>100000</v>
      </c>
      <c r="S8">
        <f t="shared" si="1"/>
        <v>528.4694434523567</v>
      </c>
      <c r="U8">
        <f t="shared" si="13"/>
        <v>4.522E-3</v>
      </c>
      <c r="V8">
        <f t="shared" si="14"/>
        <v>0.01</v>
      </c>
      <c r="W8">
        <f t="shared" si="15"/>
        <v>0.94482378939300771</v>
      </c>
      <c r="X8">
        <f t="shared" si="16"/>
        <v>4.2724931756351805E-3</v>
      </c>
      <c r="Y8">
        <f t="shared" si="17"/>
        <v>9.4482378939300775E-3</v>
      </c>
      <c r="Z8">
        <f t="shared" si="18"/>
        <v>0.93110305832344242</v>
      </c>
      <c r="AB8">
        <f t="shared" si="19"/>
        <v>435.35996250481639</v>
      </c>
      <c r="AC8">
        <f t="shared" si="2"/>
        <v>492.05951502897682</v>
      </c>
      <c r="AE8">
        <f t="shared" si="3"/>
        <v>795.96370979434641</v>
      </c>
      <c r="AF8">
        <f t="shared" si="4"/>
        <v>-39.798185489717326</v>
      </c>
      <c r="AG8">
        <f t="shared" si="4"/>
        <v>-11.63878822904303</v>
      </c>
      <c r="AH8">
        <f t="shared" si="5"/>
        <v>-427.24931756351805</v>
      </c>
      <c r="AI8">
        <f t="shared" si="6"/>
        <v>317.27741851206804</v>
      </c>
      <c r="AJ8">
        <f t="shared" si="7"/>
        <v>-56.699552524160424</v>
      </c>
      <c r="AK8">
        <f t="shared" ref="AK8:AK23" si="24">H8*SUM(AB8:AB8, AE8:AF8)</f>
        <v>101.96121895725788</v>
      </c>
      <c r="AL8">
        <f t="shared" si="8"/>
        <v>362.53908494516548</v>
      </c>
      <c r="AN8">
        <f t="shared" si="9"/>
        <v>527.95888376042387</v>
      </c>
      <c r="AO8">
        <f t="shared" si="9"/>
        <v>-26.397944188021196</v>
      </c>
      <c r="AP8">
        <f t="shared" si="9"/>
        <v>-7.7199520105221309</v>
      </c>
      <c r="AQ8">
        <f t="shared" si="9"/>
        <v>-283.3924084887218</v>
      </c>
      <c r="AR8">
        <f t="shared" si="9"/>
        <v>210.44857907315873</v>
      </c>
      <c r="AS8">
        <f t="shared" si="9"/>
        <v>-37.608539298990891</v>
      </c>
      <c r="AT8">
        <f t="shared" si="9"/>
        <v>67.630384005113086</v>
      </c>
      <c r="AU8">
        <f t="shared" si="9"/>
        <v>240.47042377928091</v>
      </c>
      <c r="AW8">
        <v>5</v>
      </c>
      <c r="AX8">
        <f>(R8*SUMPRODUCT(K9:$K$23, X9:$X$23)-$AZ$3*SUMPRODUCT(K8:$K$22, W9:$W$23))/Z8</f>
        <v>528.4694434523567</v>
      </c>
    </row>
    <row r="9" spans="1:52" x14ac:dyDescent="0.25">
      <c r="A9" t="s">
        <v>39</v>
      </c>
      <c r="C9" s="2">
        <f>'T.26.04.A'!C9</f>
        <v>0.05</v>
      </c>
      <c r="E9">
        <v>2009</v>
      </c>
      <c r="F9" s="5">
        <f>EconomicRates!C49</f>
        <v>3.5571999999999999E-2</v>
      </c>
      <c r="G9" s="5">
        <f>EconomicRates!D49</f>
        <v>7.0000000000000007E-2</v>
      </c>
      <c r="H9" s="5">
        <f t="shared" si="10"/>
        <v>8.5572000000000009E-2</v>
      </c>
      <c r="I9" s="5">
        <f t="shared" si="11"/>
        <v>1.085572</v>
      </c>
      <c r="J9">
        <f t="shared" si="12"/>
        <v>0.92117335377109955</v>
      </c>
      <c r="K9">
        <f t="shared" si="20"/>
        <v>0.61100983577818146</v>
      </c>
      <c r="L9" s="2">
        <v>6</v>
      </c>
      <c r="M9" s="6">
        <v>4.7470000000000004E-3</v>
      </c>
      <c r="O9">
        <f t="shared" si="21"/>
        <v>854.86101960353358</v>
      </c>
      <c r="P9">
        <f t="shared" si="22"/>
        <v>42.743050980176683</v>
      </c>
      <c r="Q9" s="4">
        <f t="shared" si="23"/>
        <v>12.5</v>
      </c>
      <c r="R9">
        <f t="shared" si="0"/>
        <v>100000</v>
      </c>
      <c r="S9">
        <f t="shared" si="1"/>
        <v>578.5336305348884</v>
      </c>
      <c r="U9">
        <f t="shared" si="13"/>
        <v>4.7470000000000004E-3</v>
      </c>
      <c r="V9">
        <f t="shared" si="14"/>
        <v>0.01</v>
      </c>
      <c r="W9">
        <f t="shared" si="15"/>
        <v>0.93110305832344242</v>
      </c>
      <c r="X9">
        <f t="shared" si="16"/>
        <v>4.4199462178613818E-3</v>
      </c>
      <c r="Y9">
        <f t="shared" si="17"/>
        <v>9.311030583234424E-3</v>
      </c>
      <c r="Z9">
        <f t="shared" si="18"/>
        <v>0.91737208152234662</v>
      </c>
      <c r="AB9">
        <f t="shared" si="19"/>
        <v>492.05951502897682</v>
      </c>
      <c r="AC9">
        <f t="shared" si="2"/>
        <v>530.73060087447084</v>
      </c>
      <c r="AE9">
        <f t="shared" si="3"/>
        <v>784.22563296600913</v>
      </c>
      <c r="AF9">
        <f t="shared" si="4"/>
        <v>-39.211281648300464</v>
      </c>
      <c r="AG9">
        <f t="shared" si="4"/>
        <v>-11.467151019029332</v>
      </c>
      <c r="AH9">
        <f t="shared" si="5"/>
        <v>-441.99462178613817</v>
      </c>
      <c r="AI9">
        <f t="shared" si="6"/>
        <v>291.55257851254123</v>
      </c>
      <c r="AJ9">
        <f t="shared" si="7"/>
        <v>-38.671085845494019</v>
      </c>
      <c r="AK9">
        <f t="shared" si="24"/>
        <v>105.85888489101858</v>
      </c>
      <c r="AL9">
        <f t="shared" si="8"/>
        <v>358.7403775580658</v>
      </c>
      <c r="AN9">
        <f t="shared" si="9"/>
        <v>479.16957521160163</v>
      </c>
      <c r="AO9">
        <f t="shared" si="9"/>
        <v>-23.958478760580086</v>
      </c>
      <c r="AP9">
        <f t="shared" si="9"/>
        <v>-7.0065420609807187</v>
      </c>
      <c r="AQ9">
        <f t="shared" si="9"/>
        <v>-270.0630612723877</v>
      </c>
      <c r="AR9">
        <f t="shared" si="9"/>
        <v>178.14149311765317</v>
      </c>
      <c r="AS9">
        <f t="shared" si="9"/>
        <v>-23.628413811819257</v>
      </c>
      <c r="AT9">
        <f t="shared" si="9"/>
        <v>64.680819872922669</v>
      </c>
      <c r="AU9">
        <f t="shared" si="9"/>
        <v>219.1938991787566</v>
      </c>
      <c r="AW9">
        <v>6</v>
      </c>
      <c r="AX9">
        <f>(R9*SUMPRODUCT(K10:$K$23, X10:$X$23)-$AZ$3*SUMPRODUCT(K9:$K$22, W10:$W$23))/Z9</f>
        <v>578.5336305348884</v>
      </c>
    </row>
    <row r="10" spans="1:52" x14ac:dyDescent="0.25">
      <c r="A10" t="s">
        <v>19</v>
      </c>
      <c r="C10" s="2">
        <f>'T.26.04.A'!C10</f>
        <v>0.01</v>
      </c>
      <c r="E10">
        <v>2010</v>
      </c>
      <c r="F10" s="5">
        <f>EconomicRates!C50</f>
        <v>3.5571999999999999E-2</v>
      </c>
      <c r="G10" s="5">
        <f>EconomicRates!D50</f>
        <v>7.0000000000000007E-2</v>
      </c>
      <c r="H10" s="5">
        <f t="shared" si="10"/>
        <v>8.5572000000000009E-2</v>
      </c>
      <c r="I10" s="5">
        <f t="shared" si="11"/>
        <v>1.085572</v>
      </c>
      <c r="J10">
        <f t="shared" si="12"/>
        <v>0.92117335377109955</v>
      </c>
      <c r="K10">
        <f t="shared" si="20"/>
        <v>0.5628459796109162</v>
      </c>
      <c r="L10" s="2">
        <v>7</v>
      </c>
      <c r="M10" s="6">
        <v>4.9870000000000001E-3</v>
      </c>
      <c r="O10">
        <f t="shared" si="21"/>
        <v>854.86101960353358</v>
      </c>
      <c r="P10">
        <f t="shared" si="22"/>
        <v>42.743050980176683</v>
      </c>
      <c r="Q10" s="4">
        <f t="shared" si="23"/>
        <v>12.5</v>
      </c>
      <c r="R10">
        <f t="shared" si="0"/>
        <v>100000</v>
      </c>
      <c r="S10">
        <f t="shared" si="1"/>
        <v>612.46298972978036</v>
      </c>
      <c r="U10">
        <f t="shared" si="13"/>
        <v>4.9870000000000001E-3</v>
      </c>
      <c r="V10">
        <f t="shared" si="14"/>
        <v>0.01</v>
      </c>
      <c r="W10">
        <f t="shared" si="15"/>
        <v>0.91737208152234662</v>
      </c>
      <c r="X10">
        <f t="shared" si="16"/>
        <v>4.5749345705519426E-3</v>
      </c>
      <c r="Y10">
        <f t="shared" si="17"/>
        <v>9.1737208152234666E-3</v>
      </c>
      <c r="Z10">
        <f t="shared" si="18"/>
        <v>0.90362342613657121</v>
      </c>
      <c r="AB10">
        <f t="shared" si="19"/>
        <v>530.73060087447084</v>
      </c>
      <c r="AC10">
        <f t="shared" si="2"/>
        <v>553.43590516147174</v>
      </c>
      <c r="AE10">
        <f t="shared" si="3"/>
        <v>772.47244340474754</v>
      </c>
      <c r="AF10">
        <f t="shared" si="4"/>
        <v>-38.623622170237383</v>
      </c>
      <c r="AG10">
        <f t="shared" si="4"/>
        <v>-11.29529282670714</v>
      </c>
      <c r="AH10">
        <f t="shared" si="5"/>
        <v>-457.49345705519426</v>
      </c>
      <c r="AI10">
        <f t="shared" si="6"/>
        <v>265.06007135260876</v>
      </c>
      <c r="AJ10">
        <f t="shared" si="7"/>
        <v>-22.705304287000899</v>
      </c>
      <c r="AK10">
        <f t="shared" si="24"/>
        <v>108.21259030870972</v>
      </c>
      <c r="AL10">
        <f t="shared" si="8"/>
        <v>350.56735737431757</v>
      </c>
      <c r="AN10">
        <f t="shared" si="9"/>
        <v>434.78300913058314</v>
      </c>
      <c r="AO10">
        <f t="shared" si="9"/>
        <v>-21.73915045652916</v>
      </c>
      <c r="AP10">
        <f t="shared" si="9"/>
        <v>-6.357510156040135</v>
      </c>
      <c r="AQ10">
        <f t="shared" si="9"/>
        <v>-257.49835300181542</v>
      </c>
      <c r="AR10">
        <f t="shared" si="9"/>
        <v>149.18799551619841</v>
      </c>
      <c r="AS10">
        <f t="shared" si="9"/>
        <v>-12.779589233780957</v>
      </c>
      <c r="AT10">
        <f t="shared" si="9"/>
        <v>60.907021398540458</v>
      </c>
      <c r="AU10">
        <f t="shared" si="9"/>
        <v>197.31542768095792</v>
      </c>
      <c r="AW10">
        <v>7</v>
      </c>
      <c r="AX10">
        <f>(R10*SUMPRODUCT(K11:$K$23, X11:$X$23)-$AZ$3*SUMPRODUCT(K10:$K$22, W11:$W$23))/Z10</f>
        <v>612.46298972978036</v>
      </c>
    </row>
    <row r="11" spans="1:52" x14ac:dyDescent="0.25">
      <c r="A11" t="s">
        <v>33</v>
      </c>
      <c r="C11" s="7">
        <f>AU25</f>
        <v>1934.5420099515163</v>
      </c>
      <c r="E11">
        <v>2011</v>
      </c>
      <c r="F11" s="5">
        <f>EconomicRates!C51</f>
        <v>3.5571999999999999E-2</v>
      </c>
      <c r="G11" s="5">
        <f>EconomicRates!D51</f>
        <v>7.0000000000000007E-2</v>
      </c>
      <c r="H11" s="5">
        <f t="shared" si="10"/>
        <v>8.5572000000000009E-2</v>
      </c>
      <c r="I11" s="5">
        <f t="shared" si="11"/>
        <v>1.085572</v>
      </c>
      <c r="J11">
        <f t="shared" si="12"/>
        <v>0.92117335377109955</v>
      </c>
      <c r="K11">
        <f t="shared" si="20"/>
        <v>0.51847871869476758</v>
      </c>
      <c r="L11" s="2">
        <v>8</v>
      </c>
      <c r="M11" s="6">
        <v>5.2249999999999996E-3</v>
      </c>
      <c r="O11">
        <f t="shared" si="21"/>
        <v>854.86101960353358</v>
      </c>
      <c r="P11">
        <f t="shared" si="22"/>
        <v>42.743050980176683</v>
      </c>
      <c r="Q11" s="4">
        <f t="shared" si="23"/>
        <v>12.5</v>
      </c>
      <c r="R11">
        <f t="shared" si="0"/>
        <v>100000</v>
      </c>
      <c r="S11">
        <f t="shared" si="1"/>
        <v>632.5532059919052</v>
      </c>
      <c r="U11">
        <f t="shared" si="13"/>
        <v>5.2249999999999996E-3</v>
      </c>
      <c r="V11">
        <f t="shared" si="14"/>
        <v>0.01</v>
      </c>
      <c r="W11">
        <f t="shared" si="15"/>
        <v>0.90362342613657121</v>
      </c>
      <c r="X11">
        <f t="shared" si="16"/>
        <v>4.7214324015635838E-3</v>
      </c>
      <c r="Y11">
        <f t="shared" si="17"/>
        <v>9.0362342613657127E-3</v>
      </c>
      <c r="Z11">
        <f t="shared" si="18"/>
        <v>0.88986575947364199</v>
      </c>
      <c r="AB11">
        <f t="shared" si="19"/>
        <v>553.43590516147174</v>
      </c>
      <c r="AC11">
        <f t="shared" si="2"/>
        <v>562.88743905747378</v>
      </c>
      <c r="AE11">
        <f t="shared" si="3"/>
        <v>760.71155045391038</v>
      </c>
      <c r="AF11">
        <f t="shared" si="4"/>
        <v>-38.035577522695519</v>
      </c>
      <c r="AG11">
        <f t="shared" si="4"/>
        <v>-11.123321993420525</v>
      </c>
      <c r="AH11">
        <f t="shared" si="5"/>
        <v>-472.14324015635839</v>
      </c>
      <c r="AI11">
        <f t="shared" si="6"/>
        <v>239.40941078143589</v>
      </c>
      <c r="AJ11">
        <f t="shared" si="7"/>
        <v>-9.4515338960020472</v>
      </c>
      <c r="AK11">
        <f t="shared" si="24"/>
        <v>109.19944563214739</v>
      </c>
      <c r="AL11">
        <f t="shared" si="8"/>
        <v>339.15732251758124</v>
      </c>
      <c r="AN11">
        <f t="shared" si="9"/>
        <v>394.41274997565347</v>
      </c>
      <c r="AO11">
        <f t="shared" si="9"/>
        <v>-19.720637498782676</v>
      </c>
      <c r="AP11">
        <f t="shared" si="9"/>
        <v>-5.7672057347780017</v>
      </c>
      <c r="AQ11">
        <f t="shared" si="9"/>
        <v>-244.79622219666464</v>
      </c>
      <c r="AR11">
        <f t="shared" si="9"/>
        <v>124.12868454542816</v>
      </c>
      <c r="AS11">
        <f t="shared" si="9"/>
        <v>-4.9004191840993059</v>
      </c>
      <c r="AT11">
        <f t="shared" si="9"/>
        <v>56.61758865353471</v>
      </c>
      <c r="AU11">
        <f t="shared" si="9"/>
        <v>175.84585401486356</v>
      </c>
      <c r="AW11">
        <v>8</v>
      </c>
      <c r="AX11">
        <f>(R11*SUMPRODUCT(K12:$K$23, X12:$X$23)-$AZ$3*SUMPRODUCT(K11:$K$22, W12:$W$23))/Z11</f>
        <v>632.5532059919052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f>EconomicRates!C52</f>
        <v>3.5571999999999999E-2</v>
      </c>
      <c r="G12" s="5">
        <f>EconomicRates!D52</f>
        <v>7.0000000000000007E-2</v>
      </c>
      <c r="H12" s="5">
        <f t="shared" si="10"/>
        <v>8.5572000000000009E-2</v>
      </c>
      <c r="I12" s="5">
        <f t="shared" si="11"/>
        <v>1.085572</v>
      </c>
      <c r="J12">
        <f t="shared" si="12"/>
        <v>0.92117335377109955</v>
      </c>
      <c r="K12">
        <f t="shared" si="20"/>
        <v>0.47760878015900154</v>
      </c>
      <c r="L12" s="2">
        <v>9</v>
      </c>
      <c r="M12" s="6">
        <v>5.4879999999999998E-3</v>
      </c>
      <c r="O12">
        <f t="shared" si="21"/>
        <v>854.86101960353358</v>
      </c>
      <c r="P12">
        <f t="shared" si="22"/>
        <v>42.743050980176683</v>
      </c>
      <c r="Q12" s="4">
        <f t="shared" si="23"/>
        <v>12.5</v>
      </c>
      <c r="R12">
        <f t="shared" si="0"/>
        <v>100000</v>
      </c>
      <c r="S12">
        <f t="shared" si="1"/>
        <v>639.53226987813514</v>
      </c>
      <c r="U12">
        <f t="shared" si="13"/>
        <v>5.4879999999999998E-3</v>
      </c>
      <c r="V12">
        <f t="shared" si="14"/>
        <v>0.01</v>
      </c>
      <c r="W12">
        <f t="shared" si="15"/>
        <v>0.88986575947364199</v>
      </c>
      <c r="X12">
        <f t="shared" si="16"/>
        <v>4.8835832879913473E-3</v>
      </c>
      <c r="Y12">
        <f t="shared" si="17"/>
        <v>8.8986575947364206E-3</v>
      </c>
      <c r="Z12">
        <f t="shared" si="18"/>
        <v>0.87608351859091427</v>
      </c>
      <c r="AB12">
        <f t="shared" si="19"/>
        <v>562.88743905747378</v>
      </c>
      <c r="AC12">
        <f t="shared" si="2"/>
        <v>560.28368124727081</v>
      </c>
      <c r="AE12">
        <f t="shared" si="3"/>
        <v>748.92964996048022</v>
      </c>
      <c r="AF12">
        <f t="shared" si="4"/>
        <v>-37.446482498024018</v>
      </c>
      <c r="AG12">
        <f t="shared" si="4"/>
        <v>-10.951043982386429</v>
      </c>
      <c r="AH12">
        <f t="shared" si="5"/>
        <v>-488.35832879913471</v>
      </c>
      <c r="AI12">
        <f t="shared" si="6"/>
        <v>212.17379468093509</v>
      </c>
      <c r="AJ12">
        <f t="shared" si="7"/>
        <v>2.6037578102029784</v>
      </c>
      <c r="AK12">
        <f t="shared" si="24"/>
        <v>109.05044154112345</v>
      </c>
      <c r="AL12">
        <f t="shared" si="8"/>
        <v>323.82799403226153</v>
      </c>
      <c r="AN12">
        <f t="shared" si="9"/>
        <v>357.69537654253298</v>
      </c>
      <c r="AO12">
        <f t="shared" si="9"/>
        <v>-17.884768827126653</v>
      </c>
      <c r="AP12">
        <f t="shared" si="9"/>
        <v>-5.2303147578951563</v>
      </c>
      <c r="AQ12">
        <f t="shared" si="9"/>
        <v>-233.24422569824333</v>
      </c>
      <c r="AR12">
        <f t="shared" si="9"/>
        <v>101.33606725926786</v>
      </c>
      <c r="AS12">
        <f t="shared" si="9"/>
        <v>1.2435775915605176</v>
      </c>
      <c r="AT12">
        <f t="shared" si="9"/>
        <v>52.083448360256476</v>
      </c>
      <c r="AU12">
        <f t="shared" si="9"/>
        <v>154.66309321108486</v>
      </c>
      <c r="AW12">
        <v>9</v>
      </c>
      <c r="AX12">
        <f>(R12*SUMPRODUCT(K13:$K$23, X13:$X$23)-$AZ$3*SUMPRODUCT(K12:$K$22, W13:$W$23))/Z12</f>
        <v>639.53226987813514</v>
      </c>
    </row>
    <row r="13" spans="1:52" x14ac:dyDescent="0.25">
      <c r="E13">
        <v>2013</v>
      </c>
      <c r="F13" s="5">
        <f>EconomicRates!C53</f>
        <v>3.5571999999999999E-2</v>
      </c>
      <c r="G13" s="5">
        <f>EconomicRates!D53</f>
        <v>7.0000000000000007E-2</v>
      </c>
      <c r="H13" s="5">
        <f t="shared" si="10"/>
        <v>8.5572000000000009E-2</v>
      </c>
      <c r="I13" s="5">
        <f t="shared" si="11"/>
        <v>1.085572</v>
      </c>
      <c r="J13">
        <f t="shared" si="12"/>
        <v>0.92117335377109955</v>
      </c>
      <c r="K13">
        <f t="shared" si="20"/>
        <v>0.43996048180959124</v>
      </c>
      <c r="L13" s="2">
        <v>10</v>
      </c>
      <c r="M13" s="6">
        <v>5.7670000000000004E-3</v>
      </c>
      <c r="O13">
        <f t="shared" si="21"/>
        <v>854.86101960353358</v>
      </c>
      <c r="P13">
        <f t="shared" si="22"/>
        <v>42.743050980176683</v>
      </c>
      <c r="Q13" s="4">
        <f t="shared" si="23"/>
        <v>12.5</v>
      </c>
      <c r="R13">
        <f t="shared" si="0"/>
        <v>100000</v>
      </c>
      <c r="S13">
        <f t="shared" si="1"/>
        <v>634.56722974302693</v>
      </c>
      <c r="U13">
        <f t="shared" si="13"/>
        <v>5.7670000000000004E-3</v>
      </c>
      <c r="V13">
        <f t="shared" si="14"/>
        <v>0.01</v>
      </c>
      <c r="W13">
        <f t="shared" si="15"/>
        <v>0.87608351859091427</v>
      </c>
      <c r="X13">
        <f t="shared" si="16"/>
        <v>5.0523736517138033E-3</v>
      </c>
      <c r="Y13">
        <f t="shared" si="17"/>
        <v>8.7608351859091421E-3</v>
      </c>
      <c r="Z13">
        <f t="shared" si="18"/>
        <v>0.86227030975329133</v>
      </c>
      <c r="AB13">
        <f t="shared" si="19"/>
        <v>560.28368124727081</v>
      </c>
      <c r="AC13">
        <f t="shared" si="2"/>
        <v>547.16848174980782</v>
      </c>
      <c r="AE13">
        <f t="shared" si="3"/>
        <v>737.12127616955331</v>
      </c>
      <c r="AF13">
        <f t="shared" si="4"/>
        <v>-36.856063808477671</v>
      </c>
      <c r="AG13">
        <f t="shared" si="4"/>
        <v>-10.778378871916141</v>
      </c>
      <c r="AH13">
        <f t="shared" si="5"/>
        <v>-505.23736517138036</v>
      </c>
      <c r="AI13">
        <f t="shared" si="6"/>
        <v>184.24946831777913</v>
      </c>
      <c r="AJ13">
        <f t="shared" si="7"/>
        <v>13.115199497462982</v>
      </c>
      <c r="AK13">
        <f t="shared" si="24"/>
        <v>107.86768992385343</v>
      </c>
      <c r="AL13">
        <f t="shared" si="8"/>
        <v>305.23235773909556</v>
      </c>
      <c r="AN13">
        <f t="shared" si="9"/>
        <v>324.30423181565743</v>
      </c>
      <c r="AO13">
        <f t="shared" si="9"/>
        <v>-16.215211590782875</v>
      </c>
      <c r="AP13">
        <f t="shared" si="9"/>
        <v>-4.7420607616145443</v>
      </c>
      <c r="AQ13">
        <f t="shared" si="9"/>
        <v>-222.2844746090089</v>
      </c>
      <c r="AR13">
        <f t="shared" si="9"/>
        <v>81.062484854251124</v>
      </c>
      <c r="AS13">
        <f t="shared" si="9"/>
        <v>5.7701694899327221</v>
      </c>
      <c r="AT13">
        <f t="shared" si="9"/>
        <v>47.457520830586148</v>
      </c>
      <c r="AU13">
        <f t="shared" si="9"/>
        <v>134.29017517477001</v>
      </c>
      <c r="AW13">
        <v>10</v>
      </c>
      <c r="AX13">
        <f>(R13*SUMPRODUCT(K14:$K$23, X14:$X$23)-$AZ$3*SUMPRODUCT(K13:$K$22, W14:$W$23))/Z13</f>
        <v>634.56722974302693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10"/>
        <v>8.5572000000000009E-2</v>
      </c>
      <c r="I14" s="5">
        <f t="shared" si="11"/>
        <v>1.085572</v>
      </c>
      <c r="J14">
        <f t="shared" si="12"/>
        <v>0.92117335377109955</v>
      </c>
      <c r="K14">
        <f t="shared" si="20"/>
        <v>0.40527987255529002</v>
      </c>
      <c r="L14" s="2">
        <v>11</v>
      </c>
      <c r="M14" s="6">
        <v>6.0780000000000001E-3</v>
      </c>
      <c r="O14">
        <f t="shared" si="21"/>
        <v>854.86101960353358</v>
      </c>
      <c r="P14">
        <f t="shared" si="22"/>
        <v>42.743050980176683</v>
      </c>
      <c r="Q14" s="4">
        <f t="shared" si="23"/>
        <v>12.5</v>
      </c>
      <c r="R14">
        <f t="shared" si="0"/>
        <v>100000</v>
      </c>
      <c r="S14">
        <f t="shared" si="1"/>
        <v>618.11080510330112</v>
      </c>
      <c r="U14">
        <f t="shared" si="13"/>
        <v>6.0780000000000001E-3</v>
      </c>
      <c r="V14">
        <f t="shared" si="14"/>
        <v>0.01</v>
      </c>
      <c r="W14">
        <f t="shared" si="15"/>
        <v>0.86227030975329133</v>
      </c>
      <c r="X14">
        <f t="shared" si="16"/>
        <v>5.2408789426805049E-3</v>
      </c>
      <c r="Y14">
        <f t="shared" si="17"/>
        <v>8.622703097532913E-3</v>
      </c>
      <c r="Z14">
        <f t="shared" si="18"/>
        <v>0.8484067277130779</v>
      </c>
      <c r="AB14">
        <f t="shared" si="19"/>
        <v>547.16848174980782</v>
      </c>
      <c r="AC14">
        <f t="shared" si="2"/>
        <v>524.40936552178778</v>
      </c>
      <c r="AE14">
        <f t="shared" si="3"/>
        <v>725.26984029129926</v>
      </c>
      <c r="AF14">
        <f t="shared" si="4"/>
        <v>-36.263492014564967</v>
      </c>
      <c r="AG14">
        <f t="shared" si="4"/>
        <v>-10.605084096413474</v>
      </c>
      <c r="AH14">
        <f t="shared" si="5"/>
        <v>-524.08789426805049</v>
      </c>
      <c r="AI14">
        <f t="shared" si="6"/>
        <v>154.31336991227033</v>
      </c>
      <c r="AJ14">
        <f t="shared" si="7"/>
        <v>22.759116228020048</v>
      </c>
      <c r="AK14">
        <f t="shared" si="24"/>
        <v>105.78195255503128</v>
      </c>
      <c r="AL14">
        <f t="shared" si="8"/>
        <v>282.85443869532168</v>
      </c>
      <c r="AN14">
        <f t="shared" si="9"/>
        <v>293.93726844145328</v>
      </c>
      <c r="AO14">
        <f t="shared" si="9"/>
        <v>-14.696863422072667</v>
      </c>
      <c r="AP14">
        <f t="shared" si="9"/>
        <v>-4.2980271310325859</v>
      </c>
      <c r="AQ14">
        <f t="shared" si="9"/>
        <v>-212.40227499672582</v>
      </c>
      <c r="AR14">
        <f t="shared" si="9"/>
        <v>62.540102891622247</v>
      </c>
      <c r="AS14">
        <f t="shared" si="9"/>
        <v>9.2238117243629976</v>
      </c>
      <c r="AT14">
        <f t="shared" si="9"/>
        <v>42.871296250152817</v>
      </c>
      <c r="AU14">
        <f t="shared" si="9"/>
        <v>114.63521086613807</v>
      </c>
      <c r="AW14">
        <v>11</v>
      </c>
      <c r="AX14">
        <f>(R14*SUMPRODUCT(K15:$K$23, X15:$X$23)-$AZ$3*SUMPRODUCT(K14:$K$22, W15:$W$23))/Z14</f>
        <v>618.11080510330112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10"/>
        <v>8.5572000000000009E-2</v>
      </c>
      <c r="I15" s="5">
        <f t="shared" si="11"/>
        <v>1.085572</v>
      </c>
      <c r="J15">
        <f t="shared" si="12"/>
        <v>0.92117335377109955</v>
      </c>
      <c r="K15">
        <f t="shared" si="20"/>
        <v>0.37333301941768032</v>
      </c>
      <c r="L15" s="2">
        <v>12</v>
      </c>
      <c r="M15" s="6">
        <v>6.4359999999999999E-3</v>
      </c>
      <c r="O15">
        <f t="shared" si="21"/>
        <v>854.86101960353358</v>
      </c>
      <c r="P15">
        <f t="shared" si="22"/>
        <v>42.743050980176683</v>
      </c>
      <c r="Q15" s="4">
        <f t="shared" si="23"/>
        <v>12.5</v>
      </c>
      <c r="R15">
        <f t="shared" si="0"/>
        <v>100000</v>
      </c>
      <c r="S15">
        <f t="shared" si="1"/>
        <v>590.13104960775638</v>
      </c>
      <c r="U15">
        <f t="shared" si="13"/>
        <v>6.4359999999999999E-3</v>
      </c>
      <c r="V15">
        <f t="shared" si="14"/>
        <v>0.01</v>
      </c>
      <c r="W15">
        <f t="shared" si="15"/>
        <v>0.8484067277130779</v>
      </c>
      <c r="X15">
        <f t="shared" si="16"/>
        <v>5.460345699561369E-3</v>
      </c>
      <c r="Y15">
        <f t="shared" si="17"/>
        <v>8.4840672771307798E-3</v>
      </c>
      <c r="Z15">
        <f t="shared" si="18"/>
        <v>0.83446231473638577</v>
      </c>
      <c r="AB15">
        <f t="shared" si="19"/>
        <v>524.40936552178778</v>
      </c>
      <c r="AC15">
        <f t="shared" si="2"/>
        <v>492.44212165350126</v>
      </c>
      <c r="AE15">
        <f t="shared" si="3"/>
        <v>713.34930519627153</v>
      </c>
      <c r="AF15">
        <f t="shared" si="4"/>
        <v>-35.667465259813575</v>
      </c>
      <c r="AG15">
        <f t="shared" si="4"/>
        <v>-10.430778934204822</v>
      </c>
      <c r="AH15">
        <f t="shared" si="5"/>
        <v>-546.03456995613692</v>
      </c>
      <c r="AI15">
        <f t="shared" si="6"/>
        <v>121.21649104611629</v>
      </c>
      <c r="AJ15">
        <f t="shared" si="7"/>
        <v>31.967243868286516</v>
      </c>
      <c r="AK15">
        <f t="shared" si="24"/>
        <v>102.86534863347303</v>
      </c>
      <c r="AL15">
        <f t="shared" si="8"/>
        <v>256.04908354787585</v>
      </c>
      <c r="AN15">
        <f t="shared" si="9"/>
        <v>266.31685000842839</v>
      </c>
      <c r="AO15">
        <f t="shared" si="9"/>
        <v>-13.31584250042142</v>
      </c>
      <c r="AP15">
        <f t="shared" si="9"/>
        <v>-3.8941541943850195</v>
      </c>
      <c r="AQ15">
        <f t="shared" si="9"/>
        <v>-203.85273470815918</v>
      </c>
      <c r="AR15">
        <f t="shared" si="9"/>
        <v>45.254118605462807</v>
      </c>
      <c r="AS15">
        <f t="shared" si="9"/>
        <v>11.934427675808733</v>
      </c>
      <c r="AT15">
        <f t="shared" si="9"/>
        <v>38.403031198786842</v>
      </c>
      <c r="AU15">
        <f t="shared" si="9"/>
        <v>95.59157748005839</v>
      </c>
      <c r="AW15">
        <v>12</v>
      </c>
      <c r="AX15">
        <f>(R15*SUMPRODUCT(K16:$K$23, X16:$X$23)-$AZ$3*SUMPRODUCT(K15:$K$22, W16:$W$23))/Z15</f>
        <v>590.13104960775638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10"/>
        <v>8.5572000000000009E-2</v>
      </c>
      <c r="I16" s="5">
        <f t="shared" si="11"/>
        <v>1.085572</v>
      </c>
      <c r="J16">
        <f t="shared" si="12"/>
        <v>0.92117335377109955</v>
      </c>
      <c r="K16">
        <f t="shared" si="20"/>
        <v>0.34390442957047562</v>
      </c>
      <c r="L16" s="2">
        <v>13</v>
      </c>
      <c r="M16" s="6">
        <v>6.8199999999999997E-3</v>
      </c>
      <c r="O16">
        <f t="shared" si="21"/>
        <v>854.86101960353358</v>
      </c>
      <c r="P16">
        <f t="shared" si="22"/>
        <v>42.743050980176683</v>
      </c>
      <c r="Q16" s="4">
        <f t="shared" si="23"/>
        <v>12.5</v>
      </c>
      <c r="R16">
        <f t="shared" si="0"/>
        <v>100000</v>
      </c>
      <c r="S16">
        <f t="shared" si="1"/>
        <v>551.4921896981557</v>
      </c>
      <c r="U16">
        <f t="shared" si="13"/>
        <v>6.8199999999999997E-3</v>
      </c>
      <c r="V16">
        <f t="shared" si="14"/>
        <v>0.01</v>
      </c>
      <c r="W16">
        <f t="shared" si="15"/>
        <v>0.83446231473638577</v>
      </c>
      <c r="X16">
        <f t="shared" si="16"/>
        <v>5.6910329865021503E-3</v>
      </c>
      <c r="Y16">
        <f t="shared" si="17"/>
        <v>8.3446231473638579E-3</v>
      </c>
      <c r="Z16">
        <f t="shared" si="18"/>
        <v>0.82042665860251973</v>
      </c>
      <c r="AB16">
        <f t="shared" si="19"/>
        <v>492.44212165350126</v>
      </c>
      <c r="AC16">
        <f t="shared" si="2"/>
        <v>452.45889443944486</v>
      </c>
      <c r="AE16">
        <f t="shared" si="3"/>
        <v>701.35076988287017</v>
      </c>
      <c r="AF16">
        <f t="shared" si="4"/>
        <v>-35.067538494143513</v>
      </c>
      <c r="AG16">
        <f t="shared" si="4"/>
        <v>-10.255333232531497</v>
      </c>
      <c r="AH16">
        <f t="shared" si="5"/>
        <v>-569.10329865021504</v>
      </c>
      <c r="AI16">
        <f t="shared" si="6"/>
        <v>86.924599505980154</v>
      </c>
      <c r="AJ16">
        <f t="shared" si="7"/>
        <v>39.983227214056399</v>
      </c>
      <c r="AK16">
        <f t="shared" si="24"/>
        <v>99.154445910529532</v>
      </c>
      <c r="AL16">
        <f t="shared" si="8"/>
        <v>226.0622726305661</v>
      </c>
      <c r="AN16">
        <f t="shared" si="9"/>
        <v>241.19763644538239</v>
      </c>
      <c r="AO16">
        <f t="shared" si="9"/>
        <v>-12.059881822269121</v>
      </c>
      <c r="AP16">
        <f t="shared" si="9"/>
        <v>-3.5268545253888863</v>
      </c>
      <c r="AQ16">
        <f t="shared" si="9"/>
        <v>-195.71714528897823</v>
      </c>
      <c r="AR16">
        <f t="shared" si="9"/>
        <v>29.893754808746152</v>
      </c>
      <c r="AS16">
        <f t="shared" si="9"/>
        <v>13.750408947436783</v>
      </c>
      <c r="AT16">
        <f t="shared" si="9"/>
        <v>34.099653160237239</v>
      </c>
      <c r="AU16">
        <f t="shared" si="9"/>
        <v>77.743816916420172</v>
      </c>
      <c r="AW16">
        <v>13</v>
      </c>
      <c r="AX16">
        <f>(R16*SUMPRODUCT(K17:$K$23, X17:$X$23)-$AZ$3*SUMPRODUCT(K16:$K$22, W17:$W$23))/Z16</f>
        <v>551.4921896981557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10"/>
        <v>8.5572000000000009E-2</v>
      </c>
      <c r="I17" s="5">
        <f t="shared" si="11"/>
        <v>1.085572</v>
      </c>
      <c r="J17">
        <f t="shared" si="12"/>
        <v>0.92117335377109955</v>
      </c>
      <c r="K17">
        <f t="shared" si="20"/>
        <v>0.31679559676417191</v>
      </c>
      <c r="L17" s="2">
        <v>14</v>
      </c>
      <c r="M17" s="6">
        <v>7.2269999999999999E-3</v>
      </c>
      <c r="O17">
        <f t="shared" si="21"/>
        <v>854.86101960353358</v>
      </c>
      <c r="P17">
        <f t="shared" si="22"/>
        <v>42.743050980176683</v>
      </c>
      <c r="Q17" s="4">
        <f t="shared" si="23"/>
        <v>12.5</v>
      </c>
      <c r="R17">
        <f t="shared" si="0"/>
        <v>100000</v>
      </c>
      <c r="S17">
        <f t="shared" si="1"/>
        <v>503.12801212025659</v>
      </c>
      <c r="U17">
        <f t="shared" si="13"/>
        <v>7.2269999999999999E-3</v>
      </c>
      <c r="V17">
        <f t="shared" si="14"/>
        <v>0.01</v>
      </c>
      <c r="W17">
        <f t="shared" si="15"/>
        <v>0.82042665860251973</v>
      </c>
      <c r="X17">
        <f t="shared" si="16"/>
        <v>5.9292234617204101E-3</v>
      </c>
      <c r="Y17">
        <f t="shared" si="17"/>
        <v>8.2042665860251971E-3</v>
      </c>
      <c r="Z17">
        <f t="shared" si="18"/>
        <v>0.80629316855477406</v>
      </c>
      <c r="AB17">
        <f t="shared" si="19"/>
        <v>452.45889443944486</v>
      </c>
      <c r="AC17">
        <f t="shared" si="2"/>
        <v>405.66867908110646</v>
      </c>
      <c r="AE17">
        <f t="shared" si="3"/>
        <v>689.2686001700979</v>
      </c>
      <c r="AF17">
        <f t="shared" si="4"/>
        <v>-34.463430008504901</v>
      </c>
      <c r="AG17">
        <f t="shared" si="4"/>
        <v>-10.078664606934677</v>
      </c>
      <c r="AH17">
        <f t="shared" si="5"/>
        <v>-592.92234617204099</v>
      </c>
      <c r="AI17">
        <f t="shared" si="6"/>
        <v>51.804159382617286</v>
      </c>
      <c r="AJ17">
        <f t="shared" si="7"/>
        <v>46.790215358338401</v>
      </c>
      <c r="AK17">
        <f t="shared" si="24"/>
        <v>94.750800536040003</v>
      </c>
      <c r="AL17">
        <f t="shared" si="8"/>
        <v>193.34517527699569</v>
      </c>
      <c r="AN17">
        <f t="shared" si="9"/>
        <v>218.35725752169157</v>
      </c>
      <c r="AO17">
        <f t="shared" si="9"/>
        <v>-10.91786287608458</v>
      </c>
      <c r="AP17">
        <f t="shared" si="9"/>
        <v>-3.1928765687398091</v>
      </c>
      <c r="AQ17">
        <f t="shared" si="9"/>
        <v>-187.83518849038464</v>
      </c>
      <c r="AR17">
        <f t="shared" si="9"/>
        <v>16.41132958648252</v>
      </c>
      <c r="AS17">
        <f t="shared" si="9"/>
        <v>14.822934197168935</v>
      </c>
      <c r="AT17">
        <f t="shared" si="9"/>
        <v>30.016636399697813</v>
      </c>
      <c r="AU17">
        <f t="shared" si="9"/>
        <v>61.250900183349266</v>
      </c>
      <c r="AW17">
        <v>14</v>
      </c>
      <c r="AX17">
        <f>(R17*SUMPRODUCT(K18:$K$23, X18:$X$23)-$AZ$3*SUMPRODUCT(K17:$K$22, W18:$W$23))/Z17</f>
        <v>503.12801212025659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10"/>
        <v>8.5572000000000009E-2</v>
      </c>
      <c r="I18" s="5">
        <f t="shared" si="11"/>
        <v>1.085572</v>
      </c>
      <c r="J18">
        <f t="shared" si="12"/>
        <v>0.92117335377109955</v>
      </c>
      <c r="K18">
        <f t="shared" si="20"/>
        <v>0.29182366233116913</v>
      </c>
      <c r="L18" s="2">
        <v>15</v>
      </c>
      <c r="M18" s="6">
        <v>7.6860000000000001E-3</v>
      </c>
      <c r="O18">
        <f t="shared" si="21"/>
        <v>854.86101960353358</v>
      </c>
      <c r="P18">
        <f t="shared" si="22"/>
        <v>42.743050980176683</v>
      </c>
      <c r="Q18" s="4">
        <f t="shared" si="23"/>
        <v>12.5</v>
      </c>
      <c r="R18">
        <f t="shared" si="0"/>
        <v>100000</v>
      </c>
      <c r="S18">
        <f t="shared" si="1"/>
        <v>445.06883652627363</v>
      </c>
      <c r="U18">
        <f t="shared" si="13"/>
        <v>7.6860000000000001E-3</v>
      </c>
      <c r="V18">
        <f t="shared" si="14"/>
        <v>0.01</v>
      </c>
      <c r="W18">
        <f t="shared" si="15"/>
        <v>0.80629316855477406</v>
      </c>
      <c r="X18">
        <f t="shared" si="16"/>
        <v>6.197169293511994E-3</v>
      </c>
      <c r="Y18">
        <f t="shared" si="17"/>
        <v>8.0629316855477407E-3</v>
      </c>
      <c r="Z18">
        <f t="shared" si="18"/>
        <v>0.79203306757571434</v>
      </c>
      <c r="AB18">
        <f t="shared" si="19"/>
        <v>405.66867908110646</v>
      </c>
      <c r="AC18">
        <f t="shared" si="2"/>
        <v>352.50923587625863</v>
      </c>
      <c r="AE18">
        <f t="shared" si="3"/>
        <v>677.07819570748961</v>
      </c>
      <c r="AF18">
        <f t="shared" si="4"/>
        <v>-33.853909785374483</v>
      </c>
      <c r="AG18">
        <f t="shared" si="4"/>
        <v>-9.90041334469643</v>
      </c>
      <c r="AH18">
        <f t="shared" si="5"/>
        <v>-619.71692935119938</v>
      </c>
      <c r="AI18">
        <f t="shared" si="6"/>
        <v>13.6069432262193</v>
      </c>
      <c r="AJ18">
        <f t="shared" si="7"/>
        <v>53.159443204847832</v>
      </c>
      <c r="AK18">
        <f t="shared" si="24"/>
        <v>89.755868801255673</v>
      </c>
      <c r="AL18">
        <f t="shared" si="8"/>
        <v>156.52225523232281</v>
      </c>
      <c r="AN18">
        <f t="shared" si="9"/>
        <v>197.5874387559397</v>
      </c>
      <c r="AO18">
        <f t="shared" si="9"/>
        <v>-9.8793719377969857</v>
      </c>
      <c r="AP18">
        <f t="shared" si="9"/>
        <v>-2.8891748808416917</v>
      </c>
      <c r="AQ18">
        <f t="shared" si="9"/>
        <v>-180.84806393189339</v>
      </c>
      <c r="AR18">
        <f t="shared" si="9"/>
        <v>3.9708280054076104</v>
      </c>
      <c r="AS18">
        <f t="shared" si="9"/>
        <v>15.513183403524478</v>
      </c>
      <c r="AT18">
        <f t="shared" si="9"/>
        <v>26.192886349298355</v>
      </c>
      <c r="AU18">
        <f t="shared" si="9"/>
        <v>45.676897758230439</v>
      </c>
      <c r="AW18">
        <v>15</v>
      </c>
      <c r="AX18">
        <f>(R18*SUMPRODUCT(K19:$K$23, X19:$X$23)-$AZ$3*SUMPRODUCT(K18:$K$22, W19:$W$23))/Z18</f>
        <v>445.06883652627363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10"/>
        <v>8.5572000000000009E-2</v>
      </c>
      <c r="I19" s="5">
        <f t="shared" si="11"/>
        <v>1.085572</v>
      </c>
      <c r="J19">
        <f t="shared" si="12"/>
        <v>0.92117335377109955</v>
      </c>
      <c r="K19">
        <f t="shared" si="20"/>
        <v>0.26882018173936795</v>
      </c>
      <c r="L19" s="2">
        <v>16</v>
      </c>
      <c r="M19" s="6">
        <v>8.2030000000000002E-3</v>
      </c>
      <c r="O19">
        <f t="shared" si="21"/>
        <v>854.86101960353358</v>
      </c>
      <c r="P19">
        <f t="shared" si="22"/>
        <v>42.743050980176683</v>
      </c>
      <c r="Q19" s="4">
        <f t="shared" si="23"/>
        <v>12.5</v>
      </c>
      <c r="R19">
        <f t="shared" si="0"/>
        <v>100000</v>
      </c>
      <c r="S19">
        <f t="shared" si="1"/>
        <v>377.30535247551086</v>
      </c>
      <c r="U19">
        <f t="shared" si="13"/>
        <v>8.2030000000000002E-3</v>
      </c>
      <c r="V19">
        <f t="shared" si="14"/>
        <v>0.01</v>
      </c>
      <c r="W19">
        <f t="shared" si="15"/>
        <v>0.79203306757571434</v>
      </c>
      <c r="X19">
        <f t="shared" si="16"/>
        <v>6.4970472533235849E-3</v>
      </c>
      <c r="Y19">
        <f t="shared" si="17"/>
        <v>7.9203306757571444E-3</v>
      </c>
      <c r="Z19">
        <f t="shared" si="18"/>
        <v>0.77761568964663363</v>
      </c>
      <c r="AB19">
        <f t="shared" si="19"/>
        <v>352.50923587625863</v>
      </c>
      <c r="AC19">
        <f t="shared" si="2"/>
        <v>293.39856187261057</v>
      </c>
      <c r="AE19">
        <f t="shared" si="3"/>
        <v>664.75334131102613</v>
      </c>
      <c r="AF19">
        <f t="shared" si="4"/>
        <v>-33.237667065551314</v>
      </c>
      <c r="AG19">
        <f t="shared" si="4"/>
        <v>-9.720196120582921</v>
      </c>
      <c r="AH19">
        <f t="shared" si="5"/>
        <v>-649.70472533235852</v>
      </c>
      <c r="AI19">
        <f t="shared" si="6"/>
        <v>-27.909247207466706</v>
      </c>
      <c r="AJ19">
        <f t="shared" si="7"/>
        <v>59.110674003648057</v>
      </c>
      <c r="AK19">
        <f t="shared" si="24"/>
        <v>84.204979608936981</v>
      </c>
      <c r="AL19">
        <f t="shared" si="8"/>
        <v>115.40640640511833</v>
      </c>
      <c r="AN19">
        <f t="shared" si="9"/>
        <v>178.69911402308213</v>
      </c>
      <c r="AO19">
        <f t="shared" si="9"/>
        <v>-8.9349557011541094</v>
      </c>
      <c r="AP19">
        <f t="shared" si="9"/>
        <v>-2.6129848876774</v>
      </c>
      <c r="AQ19">
        <f t="shared" si="9"/>
        <v>-174.65374234077075</v>
      </c>
      <c r="AR19">
        <f t="shared" si="9"/>
        <v>-7.5025689065201471</v>
      </c>
      <c r="AS19">
        <f t="shared" si="9"/>
        <v>15.890142128397203</v>
      </c>
      <c r="AT19">
        <f t="shared" si="9"/>
        <v>22.63599792183421</v>
      </c>
      <c r="AU19">
        <f t="shared" si="9"/>
        <v>31.023571143711266</v>
      </c>
      <c r="AW19">
        <v>16</v>
      </c>
      <c r="AX19">
        <f>(R19*SUMPRODUCT(K20:$K$23, X20:$X$23)-$AZ$3*SUMPRODUCT(K19:$K$22, W20:$W$23))/Z19</f>
        <v>377.30535247551086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10"/>
        <v>8.5572000000000009E-2</v>
      </c>
      <c r="I20" s="5">
        <f t="shared" si="11"/>
        <v>1.085572</v>
      </c>
      <c r="J20">
        <f t="shared" si="12"/>
        <v>0.92117335377109955</v>
      </c>
      <c r="K20">
        <f t="shared" si="20"/>
        <v>0.24762998837421007</v>
      </c>
      <c r="L20" s="2">
        <v>17</v>
      </c>
      <c r="M20" s="6">
        <v>8.7950000000000007E-3</v>
      </c>
      <c r="O20">
        <f t="shared" si="21"/>
        <v>854.86101960353358</v>
      </c>
      <c r="P20">
        <f t="shared" si="22"/>
        <v>42.743050980176683</v>
      </c>
      <c r="Q20" s="4">
        <f t="shared" si="23"/>
        <v>12.5</v>
      </c>
      <c r="R20">
        <f t="shared" si="0"/>
        <v>100000</v>
      </c>
      <c r="S20">
        <f t="shared" si="1"/>
        <v>299.52664368237271</v>
      </c>
      <c r="U20">
        <f t="shared" si="13"/>
        <v>8.7950000000000007E-3</v>
      </c>
      <c r="V20">
        <f t="shared" si="14"/>
        <v>0.01</v>
      </c>
      <c r="W20">
        <f t="shared" si="15"/>
        <v>0.77761568964663363</v>
      </c>
      <c r="X20">
        <f t="shared" si="16"/>
        <v>6.8391299904421434E-3</v>
      </c>
      <c r="Y20">
        <f t="shared" si="17"/>
        <v>7.7761568964663363E-3</v>
      </c>
      <c r="Z20">
        <f t="shared" si="18"/>
        <v>0.76300040275972514</v>
      </c>
      <c r="AB20">
        <f t="shared" si="19"/>
        <v>293.39856187261057</v>
      </c>
      <c r="AC20">
        <f t="shared" si="2"/>
        <v>228.53894976691905</v>
      </c>
      <c r="AE20">
        <f t="shared" si="3"/>
        <v>652.2593022610854</v>
      </c>
      <c r="AF20">
        <f t="shared" si="4"/>
        <v>-32.612965113054273</v>
      </c>
      <c r="AG20">
        <f t="shared" si="4"/>
        <v>-9.5375050344965651</v>
      </c>
      <c r="AH20">
        <f t="shared" si="5"/>
        <v>-683.9129990442143</v>
      </c>
      <c r="AI20">
        <f t="shared" si="6"/>
        <v>-73.804166930679798</v>
      </c>
      <c r="AJ20">
        <f t="shared" si="7"/>
        <v>64.859612105691525</v>
      </c>
      <c r="AK20">
        <f t="shared" si="24"/>
        <v>78.131078098994351</v>
      </c>
      <c r="AL20">
        <f t="shared" si="8"/>
        <v>69.186523274006078</v>
      </c>
      <c r="AN20">
        <f t="shared" si="9"/>
        <v>161.51896343588294</v>
      </c>
      <c r="AO20">
        <f t="shared" si="9"/>
        <v>-8.075948171794149</v>
      </c>
      <c r="AP20">
        <f t="shared" si="9"/>
        <v>-2.3617722608113545</v>
      </c>
      <c r="AQ20">
        <f t="shared" si="9"/>
        <v>-169.35736800228995</v>
      </c>
      <c r="AR20">
        <f t="shared" si="9"/>
        <v>-18.276124999012499</v>
      </c>
      <c r="AS20">
        <f t="shared" si="9"/>
        <v>16.061184991688169</v>
      </c>
      <c r="AT20">
        <f t="shared" si="9"/>
        <v>19.347597961318471</v>
      </c>
      <c r="AU20">
        <f t="shared" si="9"/>
        <v>17.132657953994141</v>
      </c>
      <c r="AW20">
        <v>17</v>
      </c>
      <c r="AX20">
        <f>(R20*SUMPRODUCT(K21:$K$23, X21:$X$23)-$AZ$3*SUMPRODUCT(K20:$K$22, W21:$W$23))/Z20</f>
        <v>299.52664368237271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10"/>
        <v>8.5572000000000009E-2</v>
      </c>
      <c r="I21" s="5">
        <f t="shared" si="11"/>
        <v>1.085572</v>
      </c>
      <c r="J21">
        <f t="shared" si="12"/>
        <v>0.92117335377109955</v>
      </c>
      <c r="K21">
        <f t="shared" si="20"/>
        <v>0.22811014688496947</v>
      </c>
      <c r="L21" s="2">
        <v>18</v>
      </c>
      <c r="M21" s="6">
        <v>9.4780000000000003E-3</v>
      </c>
      <c r="O21">
        <f t="shared" si="21"/>
        <v>854.86101960353358</v>
      </c>
      <c r="P21">
        <f t="shared" si="22"/>
        <v>42.743050980176683</v>
      </c>
      <c r="Q21" s="4">
        <f t="shared" si="23"/>
        <v>12.5</v>
      </c>
      <c r="R21">
        <f t="shared" si="0"/>
        <v>100000</v>
      </c>
      <c r="S21">
        <f t="shared" si="1"/>
        <v>211.2274952488317</v>
      </c>
      <c r="U21">
        <f t="shared" si="13"/>
        <v>9.4780000000000003E-3</v>
      </c>
      <c r="V21">
        <f t="shared" si="14"/>
        <v>0.01</v>
      </c>
      <c r="W21">
        <f t="shared" si="15"/>
        <v>0.76300040275972514</v>
      </c>
      <c r="X21">
        <f t="shared" si="16"/>
        <v>7.2317178173566749E-3</v>
      </c>
      <c r="Y21">
        <f t="shared" si="17"/>
        <v>7.6300040275972519E-3</v>
      </c>
      <c r="Z21">
        <f t="shared" si="18"/>
        <v>0.7481386809147712</v>
      </c>
      <c r="AB21">
        <f t="shared" si="19"/>
        <v>228.53894976691905</v>
      </c>
      <c r="AC21">
        <f t="shared" si="2"/>
        <v>158.02745966839205</v>
      </c>
      <c r="AE21">
        <f t="shared" si="3"/>
        <v>639.55459557164397</v>
      </c>
      <c r="AF21">
        <f t="shared" si="4"/>
        <v>-31.977729778582201</v>
      </c>
      <c r="AG21">
        <f t="shared" si="4"/>
        <v>-9.3517335114346398</v>
      </c>
      <c r="AH21">
        <f t="shared" si="5"/>
        <v>-723.17178173566754</v>
      </c>
      <c r="AI21">
        <f t="shared" si="6"/>
        <v>-124.94664945404043</v>
      </c>
      <c r="AJ21">
        <f t="shared" si="7"/>
        <v>70.511490098526991</v>
      </c>
      <c r="AK21">
        <f t="shared" si="24"/>
        <v>71.548102569098688</v>
      </c>
      <c r="AL21">
        <f t="shared" si="8"/>
        <v>17.112943213585254</v>
      </c>
      <c r="AN21">
        <f t="shared" si="9"/>
        <v>145.88889273680496</v>
      </c>
      <c r="AO21">
        <f t="shared" si="9"/>
        <v>-7.2944446368402485</v>
      </c>
      <c r="AP21">
        <f t="shared" si="9"/>
        <v>-2.1332253049224472</v>
      </c>
      <c r="AQ21">
        <f t="shared" si="9"/>
        <v>-164.96282135478822</v>
      </c>
      <c r="AR21">
        <f t="shared" si="9"/>
        <v>-28.50159855974595</v>
      </c>
      <c r="AS21">
        <f t="shared" si="9"/>
        <v>16.084386363453063</v>
      </c>
      <c r="AT21">
        <f t="shared" si="9"/>
        <v>16.320848186377962</v>
      </c>
      <c r="AU21">
        <f t="shared" si="9"/>
        <v>3.9036359900850739</v>
      </c>
      <c r="AW21">
        <v>18</v>
      </c>
      <c r="AX21">
        <f>(R21*SUMPRODUCT(K22:$K$23, X22:$X$23)-$AZ$3*SUMPRODUCT(K21:$K$22, W22:$W$23))/Z21</f>
        <v>211.2274952488317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10"/>
        <v>8.5572000000000009E-2</v>
      </c>
      <c r="I22" s="5">
        <f t="shared" si="11"/>
        <v>1.085572</v>
      </c>
      <c r="J22">
        <f t="shared" si="12"/>
        <v>0.92117335377109955</v>
      </c>
      <c r="K22">
        <f t="shared" si="20"/>
        <v>0.21012898903524546</v>
      </c>
      <c r="L22" s="2">
        <v>19</v>
      </c>
      <c r="M22" s="6">
        <v>1.0265E-2</v>
      </c>
      <c r="O22">
        <f t="shared" si="21"/>
        <v>854.86101960353358</v>
      </c>
      <c r="P22">
        <f t="shared" si="22"/>
        <v>42.743050980176683</v>
      </c>
      <c r="Q22" s="4">
        <f t="shared" si="23"/>
        <v>12.5</v>
      </c>
      <c r="R22">
        <f t="shared" si="0"/>
        <v>100000</v>
      </c>
      <c r="S22">
        <f t="shared" si="1"/>
        <v>111.82773666057457</v>
      </c>
      <c r="U22">
        <f t="shared" si="13"/>
        <v>1.0265E-2</v>
      </c>
      <c r="V22">
        <f t="shared" si="14"/>
        <v>0.01</v>
      </c>
      <c r="W22">
        <f t="shared" si="15"/>
        <v>0.7481386809147712</v>
      </c>
      <c r="X22">
        <f t="shared" si="16"/>
        <v>7.6796435595901259E-3</v>
      </c>
      <c r="Y22">
        <f t="shared" si="17"/>
        <v>7.481386809147712E-3</v>
      </c>
      <c r="Z22">
        <f t="shared" si="18"/>
        <v>0.73297765054603337</v>
      </c>
      <c r="AB22">
        <f t="shared" si="19"/>
        <v>158.02745966839205</v>
      </c>
      <c r="AC22">
        <f t="shared" si="2"/>
        <v>81.967231683348473</v>
      </c>
      <c r="AE22">
        <f t="shared" si="3"/>
        <v>626.59402169238456</v>
      </c>
      <c r="AF22">
        <f t="shared" si="4"/>
        <v>-31.329701084619234</v>
      </c>
      <c r="AG22">
        <f t="shared" si="4"/>
        <v>-9.1622206318254165</v>
      </c>
      <c r="AH22">
        <f t="shared" si="5"/>
        <v>-767.96435595901255</v>
      </c>
      <c r="AI22">
        <f t="shared" si="6"/>
        <v>-181.86225598307271</v>
      </c>
      <c r="AJ22">
        <f t="shared" si="7"/>
        <v>76.060227985043582</v>
      </c>
      <c r="AK22">
        <f t="shared" si="24"/>
        <v>64.460684221791354</v>
      </c>
      <c r="AL22">
        <f t="shared" si="8"/>
        <v>-41.341343776237778</v>
      </c>
      <c r="AN22">
        <f t="shared" si="9"/>
        <v>131.66556831374942</v>
      </c>
      <c r="AO22">
        <f t="shared" si="9"/>
        <v>-6.5832784156874729</v>
      </c>
      <c r="AP22">
        <f t="shared" si="9"/>
        <v>-1.9252481586833428</v>
      </c>
      <c r="AQ22">
        <f t="shared" si="9"/>
        <v>-161.37157373277068</v>
      </c>
      <c r="AR22">
        <f t="shared" si="9"/>
        <v>-38.214531993392093</v>
      </c>
      <c r="AS22">
        <f t="shared" si="9"/>
        <v>15.982458812287494</v>
      </c>
      <c r="AT22">
        <f t="shared" si="9"/>
        <v>13.545058408045216</v>
      </c>
      <c r="AU22">
        <f t="shared" si="9"/>
        <v>-8.6870147730593814</v>
      </c>
      <c r="AW22">
        <v>19</v>
      </c>
      <c r="AX22">
        <f>(R22*SUMPRODUCT(K23:$K$23, X23:$X$23)-$AZ$3*SUMPRODUCT(K22:$K$22, W23:$W$23))/Z22</f>
        <v>111.82773666057457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10"/>
        <v>8.5572000000000009E-2</v>
      </c>
      <c r="I23" s="5">
        <f t="shared" si="11"/>
        <v>1.085572</v>
      </c>
      <c r="J23">
        <f t="shared" si="12"/>
        <v>0.92117335377109955</v>
      </c>
      <c r="K23">
        <f t="shared" si="20"/>
        <v>0.19356522555412767</v>
      </c>
      <c r="L23" s="2">
        <v>20</v>
      </c>
      <c r="M23" s="6">
        <v>1.1204E-2</v>
      </c>
      <c r="O23">
        <f t="shared" si="21"/>
        <v>854.86101960353358</v>
      </c>
      <c r="P23">
        <f t="shared" si="22"/>
        <v>42.743050980176683</v>
      </c>
      <c r="Q23" s="4">
        <f t="shared" si="23"/>
        <v>12.5</v>
      </c>
      <c r="R23">
        <f t="shared" si="0"/>
        <v>100000</v>
      </c>
      <c r="S23">
        <f t="shared" si="1"/>
        <v>114.25030002224626</v>
      </c>
      <c r="U23">
        <f t="shared" si="13"/>
        <v>1.1204E-2</v>
      </c>
      <c r="V23">
        <f t="shared" si="14"/>
        <v>0.01</v>
      </c>
      <c r="W23">
        <f t="shared" si="15"/>
        <v>0.73297765054603337</v>
      </c>
      <c r="X23">
        <f t="shared" si="16"/>
        <v>8.2122815967177586E-3</v>
      </c>
      <c r="Y23">
        <f t="shared" si="17"/>
        <v>7.3297765054603338E-3</v>
      </c>
      <c r="Z23">
        <f t="shared" si="18"/>
        <v>0.71743559244385535</v>
      </c>
      <c r="AB23">
        <f t="shared" si="19"/>
        <v>81.967231683348473</v>
      </c>
      <c r="AC23">
        <f t="shared" si="2"/>
        <v>81.967231683348473</v>
      </c>
      <c r="AE23">
        <f t="shared" si="3"/>
        <v>613.30772205641938</v>
      </c>
      <c r="AF23">
        <f t="shared" si="4"/>
        <v>-30.665386102820971</v>
      </c>
      <c r="AG23">
        <f t="shared" si="4"/>
        <v>-8.9679449055481921</v>
      </c>
      <c r="AH23">
        <f t="shared" si="5"/>
        <v>-821.22815967177587</v>
      </c>
      <c r="AI23">
        <f t="shared" si="6"/>
        <v>-247.55376862372566</v>
      </c>
      <c r="AJ23">
        <f t="shared" si="7"/>
        <v>0</v>
      </c>
      <c r="AK23">
        <f t="shared" si="24"/>
        <v>56.871969921828821</v>
      </c>
      <c r="AL23">
        <f t="shared" si="8"/>
        <v>-190.68179870189684</v>
      </c>
      <c r="AN23">
        <f t="shared" si="9"/>
        <v>118.71504755393906</v>
      </c>
      <c r="AO23">
        <f t="shared" si="9"/>
        <v>-5.9357523776969536</v>
      </c>
      <c r="AP23">
        <f t="shared" si="9"/>
        <v>-1.7358822783994259</v>
      </c>
      <c r="AQ23">
        <f t="shared" si="9"/>
        <v>-158.96121395826847</v>
      </c>
      <c r="AR23">
        <f t="shared" si="9"/>
        <v>-47.917801060425788</v>
      </c>
      <c r="AS23">
        <f t="shared" si="9"/>
        <v>0</v>
      </c>
      <c r="AT23">
        <f t="shared" si="9"/>
        <v>11.00843568562636</v>
      </c>
      <c r="AU23">
        <f t="shared" si="9"/>
        <v>-36.909365374799428</v>
      </c>
      <c r="AW23">
        <v>20</v>
      </c>
      <c r="AX23">
        <f>(R23*SUMPRODUCT(K$23:$K24, X$23:$X24)-$AZ$3*SUMPRODUCT(K$22:$K23, W$23:$W24))/Z23</f>
        <v>114.25030002224626</v>
      </c>
    </row>
    <row r="25" spans="5:50" x14ac:dyDescent="0.25">
      <c r="AN25" s="8">
        <f t="shared" ref="AN25:AU25" si="25">SUM(AN3:AN23)</f>
        <v>7254.5187997363309</v>
      </c>
      <c r="AO25" s="8">
        <f t="shared" si="25"/>
        <v>-1003.871704689467</v>
      </c>
      <c r="AP25" s="8">
        <f t="shared" si="25"/>
        <v>-193.57745927959178</v>
      </c>
      <c r="AQ25" s="8">
        <f t="shared" si="25"/>
        <v>-4626.9115599103689</v>
      </c>
      <c r="AR25" s="8">
        <f t="shared" si="25"/>
        <v>1430.158075856903</v>
      </c>
      <c r="AS25" s="8">
        <f t="shared" si="25"/>
        <v>-306.49975574218632</v>
      </c>
      <c r="AT25" s="8">
        <f t="shared" si="25"/>
        <v>810.88368983679925</v>
      </c>
      <c r="AU25" s="9">
        <f t="shared" si="25"/>
        <v>1934.5420099515163</v>
      </c>
    </row>
    <row r="29" spans="5:50" x14ac:dyDescent="0.25">
      <c r="AE29" s="10"/>
      <c r="AF29" s="10"/>
      <c r="AG29" s="10"/>
      <c r="AH29" s="10"/>
      <c r="AI29" s="10"/>
      <c r="AJ29" s="10"/>
      <c r="AK29" s="10"/>
      <c r="AL29" s="10"/>
    </row>
  </sheetData>
  <conditionalFormatting sqref="AN25:AU25">
    <cfRule type="cellIs" dxfId="40" priority="1" operator="lessThan">
      <formula>0</formula>
    </cfRule>
  </conditionalFormatting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333CF6-EE82-4FC2-91B7-EA48CCC4DFDC}">
  <dimension ref="A1:AZ29"/>
  <sheetViews>
    <sheetView workbookViewId="0">
      <selection activeCell="J53" sqref="J53"/>
    </sheetView>
  </sheetViews>
  <sheetFormatPr defaultRowHeight="15" x14ac:dyDescent="0.25"/>
  <cols>
    <col min="3" max="3" width="9.28515625" bestFit="1" customWidth="1"/>
    <col min="11" max="11" width="9.28515625" bestFit="1" customWidth="1"/>
    <col min="12" max="13" width="9.140625" bestFit="1" customWidth="1"/>
    <col min="14" max="14" width="9.28515625" bestFit="1" customWidth="1"/>
    <col min="15" max="21" width="9.140625" bestFit="1" customWidth="1"/>
    <col min="22" max="22" width="9.28515625" bestFit="1" customWidth="1"/>
    <col min="23" max="24" width="9.140625" bestFit="1" customWidth="1"/>
    <col min="25" max="26" width="9.28515625" bestFit="1" customWidth="1"/>
    <col min="27" max="32" width="9.140625" bestFit="1" customWidth="1"/>
    <col min="33" max="33" width="9.42578125" bestFit="1" customWidth="1"/>
    <col min="34" max="34" width="9.140625" bestFit="1" customWidth="1"/>
    <col min="35" max="35" width="9.42578125" bestFit="1" customWidth="1"/>
    <col min="36" max="36" width="12.5703125" customWidth="1"/>
    <col min="37" max="40" width="9.140625" bestFit="1" customWidth="1"/>
    <col min="41" max="41" width="9.85546875" bestFit="1" customWidth="1"/>
    <col min="42" max="43" width="9.140625" bestFit="1" customWidth="1"/>
    <col min="44" max="44" width="10.42578125" bestFit="1" customWidth="1"/>
    <col min="45" max="45" width="18" customWidth="1"/>
    <col min="46" max="50" width="9.140625" bestFit="1" customWidth="1"/>
  </cols>
  <sheetData>
    <row r="1" spans="1:52" x14ac:dyDescent="0.25">
      <c r="A1" t="s">
        <v>0</v>
      </c>
      <c r="Q1" s="1" t="s">
        <v>1</v>
      </c>
      <c r="W1" s="1" t="s">
        <v>2</v>
      </c>
      <c r="AC1" s="1" t="s">
        <v>3</v>
      </c>
      <c r="AQ1" s="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34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11">
        <f>'T.26.04.C'!C3*(1+C12)</f>
        <v>1052.3708614369984</v>
      </c>
      <c r="K3">
        <v>1</v>
      </c>
      <c r="L3" s="2">
        <v>0</v>
      </c>
      <c r="O3">
        <f>$C$3</f>
        <v>1052.3708614369984</v>
      </c>
      <c r="P3">
        <f>O3*B5</f>
        <v>841.89668914959884</v>
      </c>
      <c r="Q3" s="4">
        <f>B8</f>
        <v>100</v>
      </c>
      <c r="R3">
        <f t="shared" ref="R3:R23" si="0">$C$6</f>
        <v>250000</v>
      </c>
      <c r="S3">
        <f t="shared" ref="S3:S23" si="1">AX3</f>
        <v>0</v>
      </c>
      <c r="W3">
        <v>1</v>
      </c>
      <c r="Z3">
        <v>1</v>
      </c>
      <c r="AC3">
        <f t="shared" ref="AC3:AC23" si="2">S3*Z3</f>
        <v>0</v>
      </c>
      <c r="AE3">
        <f t="shared" ref="AE3:AE23" si="3">$Z3*O3</f>
        <v>1052.3708614369984</v>
      </c>
      <c r="AF3">
        <f t="shared" ref="AF3:AG23" si="4">-$Z3*P3</f>
        <v>-841.89668914959884</v>
      </c>
      <c r="AG3">
        <f t="shared" si="4"/>
        <v>-100</v>
      </c>
      <c r="AH3">
        <f t="shared" ref="AH3:AH23" si="5">-X3*R3</f>
        <v>0</v>
      </c>
      <c r="AI3">
        <f t="shared" ref="AI3:AI23" si="6">SUM(AE3:AH3)</f>
        <v>110.4741722873996</v>
      </c>
      <c r="AJ3">
        <f t="shared" ref="AJ3:AJ23" si="7">AB3-AC3</f>
        <v>0</v>
      </c>
      <c r="AL3">
        <f t="shared" ref="AL3:AL23" si="8">SUM(AI3:AK3)</f>
        <v>110.4741722873996</v>
      </c>
      <c r="AN3">
        <f t="shared" ref="AN3:AU23" si="9">AE3*$K3</f>
        <v>1052.3708614369984</v>
      </c>
      <c r="AO3">
        <f t="shared" si="9"/>
        <v>-841.89668914959884</v>
      </c>
      <c r="AP3">
        <f t="shared" si="9"/>
        <v>-100</v>
      </c>
      <c r="AQ3">
        <f t="shared" si="9"/>
        <v>0</v>
      </c>
      <c r="AR3">
        <f t="shared" si="9"/>
        <v>110.4741722873996</v>
      </c>
      <c r="AS3">
        <f t="shared" si="9"/>
        <v>0</v>
      </c>
      <c r="AT3">
        <f t="shared" si="9"/>
        <v>0</v>
      </c>
      <c r="AU3">
        <f t="shared" si="9"/>
        <v>110.4741722873996</v>
      </c>
      <c r="AW3">
        <v>0</v>
      </c>
      <c r="AX3">
        <f>(R3*SUMPRODUCT(K4:$K$23, X4:$X$23)-$AZ$3*SUMPRODUCT(K3:$K$22, W4:$W$23))/Z3</f>
        <v>0</v>
      </c>
      <c r="AZ3">
        <f>$C$6*SUMPRODUCT(K4:$K$23, X4:$X$23)/SUMPRODUCT(K3:K22, W4:W23)</f>
        <v>615.12498890115103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5">
        <f>EconomicRates!C44</f>
        <v>3.5571999999999999E-2</v>
      </c>
      <c r="G4" s="5">
        <f>EconomicRates!D44</f>
        <v>7.0000000000000007E-2</v>
      </c>
      <c r="H4" s="5">
        <f t="shared" ref="H4:H23" si="10">F4+$C$9</f>
        <v>8.5572000000000009E-2</v>
      </c>
      <c r="I4" s="5">
        <f t="shared" ref="I4:I23" si="11">1+H4</f>
        <v>1.085572</v>
      </c>
      <c r="J4">
        <f t="shared" ref="J4:J23" si="12">1/I4</f>
        <v>0.92117335377109955</v>
      </c>
      <c r="K4">
        <f>J4</f>
        <v>0.92117335377109955</v>
      </c>
      <c r="L4" s="2">
        <v>1</v>
      </c>
      <c r="M4" s="6">
        <f t="array" ref="M4:M23">Mortalities!B2:B21</f>
        <v>2.5950000000000001E-3</v>
      </c>
      <c r="R4">
        <f t="shared" si="0"/>
        <v>250000</v>
      </c>
      <c r="S4">
        <f t="shared" si="1"/>
        <v>17.737175365883296</v>
      </c>
      <c r="U4">
        <f t="shared" ref="U4:U23" si="13">M4</f>
        <v>2.5950000000000001E-3</v>
      </c>
      <c r="V4">
        <f t="shared" ref="V4:V23" si="14">$C$10</f>
        <v>0.01</v>
      </c>
      <c r="W4">
        <f t="shared" ref="W4:W23" si="15">Z3</f>
        <v>1</v>
      </c>
      <c r="X4">
        <f t="shared" ref="X4:X23" si="16">U4*W4</f>
        <v>2.5950000000000001E-3</v>
      </c>
      <c r="Y4">
        <f t="shared" ref="Y4:Y23" si="17">V4*W4</f>
        <v>0.01</v>
      </c>
      <c r="Z4">
        <f t="shared" ref="Z4:Z23" si="18">MAX(0, W4-X4-Y4)</f>
        <v>0.98740499999999998</v>
      </c>
      <c r="AB4">
        <f t="shared" ref="AB4:AB23" si="19">AC3</f>
        <v>0</v>
      </c>
      <c r="AC4">
        <f t="shared" si="2"/>
        <v>17.513775642149994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-648.75</v>
      </c>
      <c r="AI4">
        <f t="shared" si="6"/>
        <v>-648.75</v>
      </c>
      <c r="AJ4">
        <f t="shared" si="7"/>
        <v>-17.513775642149994</v>
      </c>
      <c r="AK4">
        <f>G4*MAX(0, SUM(AB4, AE4:AF4))</f>
        <v>0</v>
      </c>
      <c r="AL4">
        <f t="shared" si="8"/>
        <v>-666.26377564214999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-597.61121325900081</v>
      </c>
      <c r="AR4">
        <f t="shared" si="9"/>
        <v>-597.61121325900081</v>
      </c>
      <c r="AS4">
        <f t="shared" si="9"/>
        <v>-16.133223445473902</v>
      </c>
      <c r="AT4">
        <f t="shared" si="9"/>
        <v>0</v>
      </c>
      <c r="AU4">
        <f t="shared" si="9"/>
        <v>-613.74443670447477</v>
      </c>
      <c r="AW4">
        <v>1</v>
      </c>
      <c r="AX4">
        <f>(R4*SUMPRODUCT(K5:$K$23, X5:$X$23)-$AZ$3*SUMPRODUCT(K4:$K$22, W5:$W$23))/Z4</f>
        <v>17.737175365883296</v>
      </c>
    </row>
    <row r="5" spans="1:52" x14ac:dyDescent="0.25">
      <c r="B5" s="2">
        <f>'T.26.04.A'!B5</f>
        <v>0.8</v>
      </c>
      <c r="C5" s="2">
        <f>'T.26.04.A'!C5</f>
        <v>0.05</v>
      </c>
      <c r="E5">
        <v>2005</v>
      </c>
      <c r="F5" s="5">
        <f>EconomicRates!C45</f>
        <v>3.5571999999999999E-2</v>
      </c>
      <c r="G5" s="5">
        <f>EconomicRates!D45</f>
        <v>7.0000000000000007E-2</v>
      </c>
      <c r="H5" s="5">
        <f t="shared" si="10"/>
        <v>8.5572000000000009E-2</v>
      </c>
      <c r="I5" s="5">
        <f t="shared" si="11"/>
        <v>1.085572</v>
      </c>
      <c r="J5">
        <f t="shared" si="12"/>
        <v>0.92117335377109955</v>
      </c>
      <c r="K5">
        <f t="shared" ref="K5:K23" si="20">K4*J5</f>
        <v>0.84856034769789535</v>
      </c>
      <c r="L5" s="2">
        <v>2</v>
      </c>
      <c r="M5" s="6">
        <v>2.5990000000000002E-3</v>
      </c>
      <c r="O5">
        <f t="shared" ref="O5:O23" si="21">$C$3</f>
        <v>1052.3708614369984</v>
      </c>
      <c r="P5">
        <f t="shared" ref="P5:P23" si="22">O5*$C$5</f>
        <v>52.618543071849928</v>
      </c>
      <c r="Q5" s="4">
        <f t="shared" ref="Q5:Q23" si="23">$C$8</f>
        <v>12.5</v>
      </c>
      <c r="R5">
        <f t="shared" si="0"/>
        <v>250000</v>
      </c>
      <c r="S5">
        <f t="shared" si="1"/>
        <v>33.443189204446895</v>
      </c>
      <c r="U5">
        <f t="shared" si="13"/>
        <v>2.5990000000000002E-3</v>
      </c>
      <c r="V5">
        <f t="shared" si="14"/>
        <v>0.01</v>
      </c>
      <c r="W5">
        <f t="shared" si="15"/>
        <v>0.98740499999999998</v>
      </c>
      <c r="X5">
        <f t="shared" si="16"/>
        <v>2.5662655950000001E-3</v>
      </c>
      <c r="Y5">
        <f t="shared" si="17"/>
        <v>9.8740500000000005E-3</v>
      </c>
      <c r="Z5">
        <f t="shared" si="18"/>
        <v>0.97496468440500006</v>
      </c>
      <c r="AB5">
        <f t="shared" si="19"/>
        <v>17.513775642149994</v>
      </c>
      <c r="AC5">
        <f t="shared" si="2"/>
        <v>32.605928408210275</v>
      </c>
      <c r="AE5">
        <f t="shared" si="3"/>
        <v>1026.0244247979413</v>
      </c>
      <c r="AF5">
        <f t="shared" si="4"/>
        <v>-51.301221239897068</v>
      </c>
      <c r="AG5">
        <f t="shared" si="4"/>
        <v>-12.187058555062501</v>
      </c>
      <c r="AH5">
        <f t="shared" si="5"/>
        <v>-641.56639875000008</v>
      </c>
      <c r="AI5">
        <f t="shared" si="6"/>
        <v>320.96974625298162</v>
      </c>
      <c r="AJ5">
        <f t="shared" si="7"/>
        <v>-15.092152766060281</v>
      </c>
      <c r="AK5">
        <f>G5*SUM(AB5, AE5:AF5)</f>
        <v>69.456588544013599</v>
      </c>
      <c r="AL5">
        <f t="shared" si="8"/>
        <v>375.33418203093493</v>
      </c>
      <c r="AN5">
        <f t="shared" si="9"/>
        <v>870.64364265307415</v>
      </c>
      <c r="AO5">
        <f t="shared" si="9"/>
        <v>-43.532182132653709</v>
      </c>
      <c r="AP5">
        <f t="shared" si="9"/>
        <v>-10.341454644898446</v>
      </c>
      <c r="AQ5">
        <f t="shared" si="9"/>
        <v>-544.4078063945866</v>
      </c>
      <c r="AR5">
        <f t="shared" si="9"/>
        <v>272.36219948093532</v>
      </c>
      <c r="AS5">
        <f t="shared" si="9"/>
        <v>-12.806602398677864</v>
      </c>
      <c r="AT5">
        <f t="shared" si="9"/>
        <v>58.938106924817831</v>
      </c>
      <c r="AU5">
        <f t="shared" si="9"/>
        <v>318.49370400707528</v>
      </c>
      <c r="AW5">
        <v>2</v>
      </c>
      <c r="AX5">
        <f>(R5*SUMPRODUCT(K6:$K$23, X6:$X$23)-$AZ$3*SUMPRODUCT(K5:$K$22, W6:$W$23))/Z5</f>
        <v>33.443189204446895</v>
      </c>
    </row>
    <row r="6" spans="1:52" x14ac:dyDescent="0.25">
      <c r="A6" t="s">
        <v>16</v>
      </c>
      <c r="C6" s="2">
        <v>250000</v>
      </c>
      <c r="E6">
        <v>2006</v>
      </c>
      <c r="F6" s="5">
        <f>EconomicRates!C46</f>
        <v>3.5571999999999999E-2</v>
      </c>
      <c r="G6" s="5">
        <f>EconomicRates!D46</f>
        <v>7.0000000000000007E-2</v>
      </c>
      <c r="H6" s="5">
        <f t="shared" si="10"/>
        <v>8.5572000000000009E-2</v>
      </c>
      <c r="I6" s="5">
        <f t="shared" si="11"/>
        <v>1.085572</v>
      </c>
      <c r="J6">
        <f t="shared" si="12"/>
        <v>0.92117335377109955</v>
      </c>
      <c r="K6">
        <f t="shared" si="20"/>
        <v>0.78167118136604063</v>
      </c>
      <c r="L6" s="2">
        <v>3</v>
      </c>
      <c r="M6" s="6">
        <v>2.6029999999999998E-3</v>
      </c>
      <c r="O6">
        <f t="shared" si="21"/>
        <v>1052.3708614369984</v>
      </c>
      <c r="P6">
        <f t="shared" si="22"/>
        <v>52.618543071849928</v>
      </c>
      <c r="Q6" s="4">
        <f t="shared" si="23"/>
        <v>12.5</v>
      </c>
      <c r="R6">
        <f t="shared" si="0"/>
        <v>250000</v>
      </c>
      <c r="S6">
        <f t="shared" si="1"/>
        <v>47.337942479185514</v>
      </c>
      <c r="U6">
        <f t="shared" si="13"/>
        <v>2.6029999999999998E-3</v>
      </c>
      <c r="V6">
        <f t="shared" si="14"/>
        <v>0.01</v>
      </c>
      <c r="W6">
        <f t="shared" si="15"/>
        <v>0.97496468440500006</v>
      </c>
      <c r="X6">
        <f t="shared" si="16"/>
        <v>2.5378330735062152E-3</v>
      </c>
      <c r="Y6">
        <f t="shared" si="17"/>
        <v>9.7496468440500007E-3</v>
      </c>
      <c r="Z6">
        <f t="shared" si="18"/>
        <v>0.96267720448744387</v>
      </c>
      <c r="AB6">
        <f t="shared" si="19"/>
        <v>32.605928408210275</v>
      </c>
      <c r="AC6">
        <f t="shared" si="2"/>
        <v>45.571158132049732</v>
      </c>
      <c r="AE6">
        <f t="shared" si="3"/>
        <v>1013.0934389722128</v>
      </c>
      <c r="AF6">
        <f t="shared" si="4"/>
        <v>-50.654671948610648</v>
      </c>
      <c r="AG6">
        <f t="shared" si="4"/>
        <v>-12.033465056093048</v>
      </c>
      <c r="AH6">
        <f t="shared" si="5"/>
        <v>-634.45826837655375</v>
      </c>
      <c r="AI6">
        <f t="shared" si="6"/>
        <v>315.94703359095536</v>
      </c>
      <c r="AJ6">
        <f t="shared" si="7"/>
        <v>-12.965229723839457</v>
      </c>
      <c r="AK6">
        <f>G6*SUM(AB6, AE6:AF6)</f>
        <v>69.653128680226885</v>
      </c>
      <c r="AL6">
        <f t="shared" si="8"/>
        <v>372.63493254734277</v>
      </c>
      <c r="AN6">
        <f t="shared" si="9"/>
        <v>791.90594527559438</v>
      </c>
      <c r="AO6">
        <f t="shared" si="9"/>
        <v>-39.595297263779727</v>
      </c>
      <c r="AP6">
        <f t="shared" si="9"/>
        <v>-9.4062128463232213</v>
      </c>
      <c r="AQ6">
        <f t="shared" si="9"/>
        <v>-495.93774416935321</v>
      </c>
      <c r="AR6">
        <f t="shared" si="9"/>
        <v>246.9666909961382</v>
      </c>
      <c r="AS6">
        <f t="shared" si="9"/>
        <v>-10.134546434915693</v>
      </c>
      <c r="AT6">
        <f t="shared" si="9"/>
        <v>54.445843381313793</v>
      </c>
      <c r="AU6">
        <f t="shared" si="9"/>
        <v>291.2779879425363</v>
      </c>
      <c r="AW6">
        <v>3</v>
      </c>
      <c r="AX6">
        <f>(R6*SUMPRODUCT(K7:$K$23, X7:$X$23)-$AZ$3*SUMPRODUCT(K6:$K$22, W7:$W$23))/Z6</f>
        <v>47.337942479185514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5">
        <f>EconomicRates!C47</f>
        <v>3.5571999999999999E-2</v>
      </c>
      <c r="G7" s="5">
        <f>EconomicRates!D47</f>
        <v>7.0000000000000007E-2</v>
      </c>
      <c r="H7" s="5">
        <f t="shared" si="10"/>
        <v>8.5572000000000009E-2</v>
      </c>
      <c r="I7" s="5">
        <f t="shared" si="11"/>
        <v>1.085572</v>
      </c>
      <c r="J7">
        <f t="shared" si="12"/>
        <v>0.92117335377109955</v>
      </c>
      <c r="K7">
        <f t="shared" si="20"/>
        <v>0.72005466368517301</v>
      </c>
      <c r="L7" s="2">
        <v>4</v>
      </c>
      <c r="M7" s="6">
        <v>2.6080000000000001E-3</v>
      </c>
      <c r="O7">
        <f t="shared" si="21"/>
        <v>1052.3708614369984</v>
      </c>
      <c r="P7">
        <f t="shared" si="22"/>
        <v>52.618543071849928</v>
      </c>
      <c r="Q7" s="4">
        <f t="shared" si="23"/>
        <v>12.5</v>
      </c>
      <c r="R7">
        <f t="shared" si="0"/>
        <v>250000</v>
      </c>
      <c r="S7">
        <f t="shared" si="1"/>
        <v>59.43716226036679</v>
      </c>
      <c r="U7">
        <f t="shared" si="13"/>
        <v>2.6080000000000001E-3</v>
      </c>
      <c r="V7">
        <f t="shared" si="14"/>
        <v>0.01</v>
      </c>
      <c r="W7">
        <f t="shared" si="15"/>
        <v>0.96267720448744387</v>
      </c>
      <c r="X7">
        <f t="shared" si="16"/>
        <v>2.5106621493032537E-3</v>
      </c>
      <c r="Y7">
        <f t="shared" si="17"/>
        <v>9.6267720448744397E-3</v>
      </c>
      <c r="Z7">
        <f t="shared" si="18"/>
        <v>0.9505397702932662</v>
      </c>
      <c r="AB7">
        <f t="shared" si="19"/>
        <v>45.571158132049732</v>
      </c>
      <c r="AC7">
        <f t="shared" si="2"/>
        <v>56.497386561852636</v>
      </c>
      <c r="AE7">
        <f t="shared" si="3"/>
        <v>1000.3203568936511</v>
      </c>
      <c r="AF7">
        <f t="shared" si="4"/>
        <v>-50.016017844682565</v>
      </c>
      <c r="AG7">
        <f t="shared" si="4"/>
        <v>-11.881747128665827</v>
      </c>
      <c r="AH7">
        <f t="shared" si="5"/>
        <v>-627.66553732581337</v>
      </c>
      <c r="AI7">
        <f t="shared" si="6"/>
        <v>310.75705459448943</v>
      </c>
      <c r="AJ7">
        <f t="shared" si="7"/>
        <v>-10.926228429802904</v>
      </c>
      <c r="AK7">
        <f>G7*SUM(AB7, AE7:AF7)</f>
        <v>69.711284802671287</v>
      </c>
      <c r="AL7">
        <f t="shared" si="8"/>
        <v>369.54211096735781</v>
      </c>
      <c r="AN7">
        <f t="shared" si="9"/>
        <v>720.28533816049026</v>
      </c>
      <c r="AO7">
        <f t="shared" si="9"/>
        <v>-36.014266908024517</v>
      </c>
      <c r="AP7">
        <f t="shared" si="9"/>
        <v>-8.5555074327237417</v>
      </c>
      <c r="AQ7">
        <f t="shared" si="9"/>
        <v>-451.95349738591193</v>
      </c>
      <c r="AR7">
        <f t="shared" si="9"/>
        <v>223.76206643383003</v>
      </c>
      <c r="AS7">
        <f t="shared" si="9"/>
        <v>-7.8674817373691059</v>
      </c>
      <c r="AT7">
        <f t="shared" si="9"/>
        <v>50.195935733648788</v>
      </c>
      <c r="AU7">
        <f t="shared" si="9"/>
        <v>266.09052043010973</v>
      </c>
      <c r="AW7">
        <v>4</v>
      </c>
      <c r="AX7">
        <f>(R7*SUMPRODUCT(K8:$K$23, X8:$X$23)-$AZ$3*SUMPRODUCT(K7:$K$22, W8:$W$23))/Z7</f>
        <v>59.43716226036679</v>
      </c>
    </row>
    <row r="8" spans="1:52" x14ac:dyDescent="0.25">
      <c r="B8" s="2">
        <f>'T.26.04.A'!B8</f>
        <v>100</v>
      </c>
      <c r="C8" s="2">
        <f>'T.26.04.A'!C8</f>
        <v>12.5</v>
      </c>
      <c r="E8">
        <v>2008</v>
      </c>
      <c r="F8" s="5">
        <f>EconomicRates!C48</f>
        <v>3.5571999999999999E-2</v>
      </c>
      <c r="G8" s="5">
        <f>EconomicRates!D48</f>
        <v>7.0000000000000007E-2</v>
      </c>
      <c r="H8" s="5">
        <f t="shared" si="10"/>
        <v>8.5572000000000009E-2</v>
      </c>
      <c r="I8" s="5">
        <f t="shared" si="11"/>
        <v>1.085572</v>
      </c>
      <c r="J8">
        <f t="shared" si="12"/>
        <v>0.92117335377109955</v>
      </c>
      <c r="K8">
        <f t="shared" si="20"/>
        <v>0.66329516944539202</v>
      </c>
      <c r="L8" s="2">
        <v>5</v>
      </c>
      <c r="M8" s="6">
        <v>2.614E-3</v>
      </c>
      <c r="O8">
        <f t="shared" si="21"/>
        <v>1052.3708614369984</v>
      </c>
      <c r="P8">
        <f t="shared" si="22"/>
        <v>52.618543071849928</v>
      </c>
      <c r="Q8" s="4">
        <f t="shared" si="23"/>
        <v>12.5</v>
      </c>
      <c r="R8">
        <f t="shared" si="0"/>
        <v>250000</v>
      </c>
      <c r="S8">
        <f t="shared" si="1"/>
        <v>69.777560179471777</v>
      </c>
      <c r="U8">
        <f t="shared" si="13"/>
        <v>2.614E-3</v>
      </c>
      <c r="V8">
        <f t="shared" si="14"/>
        <v>0.01</v>
      </c>
      <c r="W8">
        <f t="shared" si="15"/>
        <v>0.9505397702932662</v>
      </c>
      <c r="X8">
        <f t="shared" si="16"/>
        <v>2.4847109595465978E-3</v>
      </c>
      <c r="Y8">
        <f t="shared" si="17"/>
        <v>9.5053977029326622E-3</v>
      </c>
      <c r="Z8">
        <f t="shared" si="18"/>
        <v>0.9385496616307869</v>
      </c>
      <c r="AB8">
        <f t="shared" si="19"/>
        <v>56.497386561852636</v>
      </c>
      <c r="AC8">
        <f t="shared" si="2"/>
        <v>65.48970549586511</v>
      </c>
      <c r="AE8">
        <f t="shared" si="3"/>
        <v>987.70231591179459</v>
      </c>
      <c r="AF8">
        <f t="shared" si="4"/>
        <v>-49.385115795589734</v>
      </c>
      <c r="AG8">
        <f t="shared" si="4"/>
        <v>-11.731870770384836</v>
      </c>
      <c r="AH8">
        <f t="shared" si="5"/>
        <v>-621.17773988664942</v>
      </c>
      <c r="AI8">
        <f t="shared" si="6"/>
        <v>305.40758945917059</v>
      </c>
      <c r="AJ8">
        <f t="shared" si="7"/>
        <v>-8.9923189340124736</v>
      </c>
      <c r="AK8">
        <f t="shared" ref="AK8:AK23" si="24">G8*SUM(AB8:AB8, AE8:AF8)</f>
        <v>69.637021067464033</v>
      </c>
      <c r="AL8">
        <f t="shared" si="8"/>
        <v>366.05229159262217</v>
      </c>
      <c r="AN8">
        <f t="shared" si="9"/>
        <v>655.13817499431991</v>
      </c>
      <c r="AO8">
        <f t="shared" si="9"/>
        <v>-32.756908749715997</v>
      </c>
      <c r="AP8">
        <f t="shared" si="9"/>
        <v>-7.7816932105538514</v>
      </c>
      <c r="AQ8">
        <f t="shared" si="9"/>
        <v>-412.02419423382077</v>
      </c>
      <c r="AR8">
        <f t="shared" si="9"/>
        <v>202.57537880022929</v>
      </c>
      <c r="AS8">
        <f t="shared" si="9"/>
        <v>-5.9645617110428102</v>
      </c>
      <c r="AT8">
        <f t="shared" si="9"/>
        <v>46.189899688615888</v>
      </c>
      <c r="AU8">
        <f t="shared" si="9"/>
        <v>242.80071677780236</v>
      </c>
      <c r="AW8">
        <v>5</v>
      </c>
      <c r="AX8">
        <f>(R8*SUMPRODUCT(K9:$K$23, X9:$X$23)-$AZ$3*SUMPRODUCT(K8:$K$22, W9:$W$23))/Z8</f>
        <v>69.777560179471777</v>
      </c>
    </row>
    <row r="9" spans="1:52" x14ac:dyDescent="0.25">
      <c r="A9" t="s">
        <v>39</v>
      </c>
      <c r="C9" s="2">
        <f>'T.26.04.A'!C9</f>
        <v>0.05</v>
      </c>
      <c r="E9">
        <v>2009</v>
      </c>
      <c r="F9" s="5">
        <f>EconomicRates!C49</f>
        <v>3.5571999999999999E-2</v>
      </c>
      <c r="G9" s="5">
        <f>EconomicRates!D49</f>
        <v>7.0000000000000007E-2</v>
      </c>
      <c r="H9" s="5">
        <f t="shared" si="10"/>
        <v>8.5572000000000009E-2</v>
      </c>
      <c r="I9" s="5">
        <f t="shared" si="11"/>
        <v>1.085572</v>
      </c>
      <c r="J9">
        <f t="shared" si="12"/>
        <v>0.92117335377109955</v>
      </c>
      <c r="K9">
        <f t="shared" si="20"/>
        <v>0.61100983577818146</v>
      </c>
      <c r="L9" s="2">
        <v>6</v>
      </c>
      <c r="M9" s="6">
        <v>2.624E-3</v>
      </c>
      <c r="O9">
        <f t="shared" si="21"/>
        <v>1052.3708614369984</v>
      </c>
      <c r="P9">
        <f t="shared" si="22"/>
        <v>52.618543071849928</v>
      </c>
      <c r="Q9" s="4">
        <f t="shared" si="23"/>
        <v>12.5</v>
      </c>
      <c r="R9">
        <f t="shared" si="0"/>
        <v>250000</v>
      </c>
      <c r="S9">
        <f t="shared" si="1"/>
        <v>77.948564328347942</v>
      </c>
      <c r="U9">
        <f t="shared" si="13"/>
        <v>2.624E-3</v>
      </c>
      <c r="V9">
        <f t="shared" si="14"/>
        <v>0.01</v>
      </c>
      <c r="W9">
        <f t="shared" si="15"/>
        <v>0.9385496616307869</v>
      </c>
      <c r="X9">
        <f t="shared" si="16"/>
        <v>2.4627543121191848E-3</v>
      </c>
      <c r="Y9">
        <f t="shared" si="17"/>
        <v>9.3854966163078694E-3</v>
      </c>
      <c r="Z9">
        <f t="shared" si="18"/>
        <v>0.9267014107023599</v>
      </c>
      <c r="AB9">
        <f t="shared" si="19"/>
        <v>65.48970549586511</v>
      </c>
      <c r="AC9">
        <f t="shared" si="2"/>
        <v>72.235044525303692</v>
      </c>
      <c r="AE9">
        <f t="shared" si="3"/>
        <v>975.23356187572415</v>
      </c>
      <c r="AF9">
        <f t="shared" si="4"/>
        <v>-48.761678093786216</v>
      </c>
      <c r="AG9">
        <f t="shared" si="4"/>
        <v>-11.583767633779498</v>
      </c>
      <c r="AH9">
        <f t="shared" si="5"/>
        <v>-615.68857802979619</v>
      </c>
      <c r="AI9">
        <f t="shared" si="6"/>
        <v>299.19953811836217</v>
      </c>
      <c r="AJ9">
        <f t="shared" si="7"/>
        <v>-6.7453390294385827</v>
      </c>
      <c r="AK9">
        <f t="shared" si="24"/>
        <v>69.437311249446225</v>
      </c>
      <c r="AL9">
        <f t="shared" si="8"/>
        <v>361.89151033836981</v>
      </c>
      <c r="AN9">
        <f t="shared" si="9"/>
        <v>595.87729848705715</v>
      </c>
      <c r="AO9">
        <f t="shared" si="9"/>
        <v>-29.793864924352864</v>
      </c>
      <c r="AP9">
        <f t="shared" si="9"/>
        <v>-7.0777959596082249</v>
      </c>
      <c r="AQ9">
        <f t="shared" si="9"/>
        <v>-376.19177695248783</v>
      </c>
      <c r="AR9">
        <f t="shared" si="9"/>
        <v>182.81386065060821</v>
      </c>
      <c r="AS9">
        <f t="shared" si="9"/>
        <v>-4.1214684926454259</v>
      </c>
      <c r="AT9">
        <f t="shared" si="9"/>
        <v>42.426880143402613</v>
      </c>
      <c r="AU9">
        <f t="shared" si="9"/>
        <v>221.11927230136538</v>
      </c>
      <c r="AW9">
        <v>6</v>
      </c>
      <c r="AX9">
        <f>(R9*SUMPRODUCT(K10:$K$23, X10:$X$23)-$AZ$3*SUMPRODUCT(K9:$K$22, W10:$W$23))/Z9</f>
        <v>77.948564328347942</v>
      </c>
    </row>
    <row r="10" spans="1:52" x14ac:dyDescent="0.25">
      <c r="A10" t="s">
        <v>19</v>
      </c>
      <c r="C10" s="2">
        <f>'T.26.04.A'!C10</f>
        <v>0.01</v>
      </c>
      <c r="E10">
        <v>2010</v>
      </c>
      <c r="F10" s="5">
        <f>EconomicRates!C50</f>
        <v>3.5571999999999999E-2</v>
      </c>
      <c r="G10" s="5">
        <f>EconomicRates!D50</f>
        <v>7.0000000000000007E-2</v>
      </c>
      <c r="H10" s="5">
        <f t="shared" si="10"/>
        <v>8.5572000000000009E-2</v>
      </c>
      <c r="I10" s="5">
        <f t="shared" si="11"/>
        <v>1.085572</v>
      </c>
      <c r="J10">
        <f t="shared" si="12"/>
        <v>0.92117335377109955</v>
      </c>
      <c r="K10">
        <f t="shared" si="20"/>
        <v>0.5628459796109162</v>
      </c>
      <c r="L10" s="2">
        <v>7</v>
      </c>
      <c r="M10" s="6">
        <v>2.6350000000000002E-3</v>
      </c>
      <c r="O10">
        <f t="shared" si="21"/>
        <v>1052.3708614369984</v>
      </c>
      <c r="P10">
        <f t="shared" si="22"/>
        <v>52.618543071849928</v>
      </c>
      <c r="Q10" s="4">
        <f t="shared" si="23"/>
        <v>12.5</v>
      </c>
      <c r="R10">
        <f t="shared" si="0"/>
        <v>250000</v>
      </c>
      <c r="S10">
        <f t="shared" si="1"/>
        <v>84.083589869202825</v>
      </c>
      <c r="U10">
        <f t="shared" si="13"/>
        <v>2.6350000000000002E-3</v>
      </c>
      <c r="V10">
        <f t="shared" si="14"/>
        <v>0.01</v>
      </c>
      <c r="W10">
        <f t="shared" si="15"/>
        <v>0.9267014107023599</v>
      </c>
      <c r="X10">
        <f t="shared" si="16"/>
        <v>2.4418582172007187E-3</v>
      </c>
      <c r="Y10">
        <f t="shared" si="17"/>
        <v>9.2670141070235988E-3</v>
      </c>
      <c r="Z10">
        <f t="shared" si="18"/>
        <v>0.91499253837813566</v>
      </c>
      <c r="AB10">
        <f t="shared" si="19"/>
        <v>72.235044525303692</v>
      </c>
      <c r="AC10">
        <f t="shared" si="2"/>
        <v>76.93585733036798</v>
      </c>
      <c r="AE10">
        <f t="shared" si="3"/>
        <v>962.91148582142444</v>
      </c>
      <c r="AF10">
        <f t="shared" si="4"/>
        <v>-48.145574291071227</v>
      </c>
      <c r="AG10">
        <f t="shared" si="4"/>
        <v>-11.437406729726696</v>
      </c>
      <c r="AH10">
        <f t="shared" si="5"/>
        <v>-610.46455430017966</v>
      </c>
      <c r="AI10">
        <f t="shared" si="6"/>
        <v>292.86395050044678</v>
      </c>
      <c r="AJ10">
        <f t="shared" si="7"/>
        <v>-4.7008128050642881</v>
      </c>
      <c r="AK10">
        <f t="shared" si="24"/>
        <v>69.090066923895989</v>
      </c>
      <c r="AL10">
        <f t="shared" si="8"/>
        <v>357.25320461927845</v>
      </c>
      <c r="AN10">
        <f t="shared" si="9"/>
        <v>541.97085851576253</v>
      </c>
      <c r="AO10">
        <f t="shared" si="9"/>
        <v>-27.098542925788127</v>
      </c>
      <c r="AP10">
        <f t="shared" si="9"/>
        <v>-6.4374983950015077</v>
      </c>
      <c r="AQ10">
        <f t="shared" si="9"/>
        <v>-343.59752008282595</v>
      </c>
      <c r="AR10">
        <f t="shared" si="9"/>
        <v>164.83729711214684</v>
      </c>
      <c r="AS10">
        <f t="shared" si="9"/>
        <v>-2.6458335882339483</v>
      </c>
      <c r="AT10">
        <f t="shared" si="9"/>
        <v>38.887066399163999</v>
      </c>
      <c r="AU10">
        <f t="shared" si="9"/>
        <v>201.07852992307687</v>
      </c>
      <c r="AW10">
        <v>7</v>
      </c>
      <c r="AX10">
        <f>(R10*SUMPRODUCT(K11:$K$23, X11:$X$23)-$AZ$3*SUMPRODUCT(K10:$K$22, W11:$W$23))/Z10</f>
        <v>84.083589869202825</v>
      </c>
    </row>
    <row r="11" spans="1:52" x14ac:dyDescent="0.25">
      <c r="A11" t="s">
        <v>33</v>
      </c>
      <c r="C11" s="7">
        <f>AU25</f>
        <v>2393.5760441743423</v>
      </c>
      <c r="E11">
        <v>2011</v>
      </c>
      <c r="F11" s="5">
        <f>EconomicRates!C51</f>
        <v>3.5571999999999999E-2</v>
      </c>
      <c r="G11" s="5">
        <f>EconomicRates!D51</f>
        <v>7.0000000000000007E-2</v>
      </c>
      <c r="H11" s="5">
        <f t="shared" si="10"/>
        <v>8.5572000000000009E-2</v>
      </c>
      <c r="I11" s="5">
        <f t="shared" si="11"/>
        <v>1.085572</v>
      </c>
      <c r="J11">
        <f t="shared" si="12"/>
        <v>0.92117335377109955</v>
      </c>
      <c r="K11">
        <f t="shared" si="20"/>
        <v>0.51847871869476758</v>
      </c>
      <c r="L11" s="2">
        <v>8</v>
      </c>
      <c r="M11" s="6">
        <v>2.647E-3</v>
      </c>
      <c r="O11">
        <f t="shared" si="21"/>
        <v>1052.3708614369984</v>
      </c>
      <c r="P11">
        <f t="shared" si="22"/>
        <v>52.618543071849928</v>
      </c>
      <c r="Q11" s="4">
        <f t="shared" si="23"/>
        <v>12.5</v>
      </c>
      <c r="R11">
        <f t="shared" si="0"/>
        <v>250000</v>
      </c>
      <c r="S11">
        <f t="shared" si="1"/>
        <v>88.317880974850951</v>
      </c>
      <c r="U11">
        <f t="shared" si="13"/>
        <v>2.647E-3</v>
      </c>
      <c r="V11">
        <f t="shared" si="14"/>
        <v>0.01</v>
      </c>
      <c r="W11">
        <f t="shared" si="15"/>
        <v>0.91499253837813566</v>
      </c>
      <c r="X11">
        <f t="shared" si="16"/>
        <v>2.4219852490869253E-3</v>
      </c>
      <c r="Y11">
        <f t="shared" si="17"/>
        <v>9.1499253837813571E-3</v>
      </c>
      <c r="Z11">
        <f t="shared" si="18"/>
        <v>0.90342062774526743</v>
      </c>
      <c r="AB11">
        <f t="shared" si="19"/>
        <v>76.93585733036798</v>
      </c>
      <c r="AC11">
        <f t="shared" si="2"/>
        <v>79.788195471431663</v>
      </c>
      <c r="AE11">
        <f t="shared" si="3"/>
        <v>950.73354426024093</v>
      </c>
      <c r="AF11">
        <f t="shared" si="4"/>
        <v>-47.536677213012055</v>
      </c>
      <c r="AG11">
        <f t="shared" si="4"/>
        <v>-11.292757846815842</v>
      </c>
      <c r="AH11">
        <f t="shared" si="5"/>
        <v>-605.49631227173131</v>
      </c>
      <c r="AI11">
        <f t="shared" si="6"/>
        <v>286.40779692868182</v>
      </c>
      <c r="AJ11">
        <f t="shared" si="7"/>
        <v>-2.852338141063683</v>
      </c>
      <c r="AK11">
        <f t="shared" si="24"/>
        <v>68.609290706431793</v>
      </c>
      <c r="AL11">
        <f t="shared" si="8"/>
        <v>352.16474949404994</v>
      </c>
      <c r="AN11">
        <f t="shared" si="9"/>
        <v>492.93510984818482</v>
      </c>
      <c r="AO11">
        <f t="shared" si="9"/>
        <v>-24.646755492409245</v>
      </c>
      <c r="AP11">
        <f t="shared" si="9"/>
        <v>-5.85505461894736</v>
      </c>
      <c r="AQ11">
        <f t="shared" si="9"/>
        <v>-313.93695216105414</v>
      </c>
      <c r="AR11">
        <f t="shared" si="9"/>
        <v>148.49634757577414</v>
      </c>
      <c r="AS11">
        <f t="shared" si="9"/>
        <v>-1.4788766246629137</v>
      </c>
      <c r="AT11">
        <f t="shared" si="9"/>
        <v>35.57245713602758</v>
      </c>
      <c r="AU11">
        <f t="shared" si="9"/>
        <v>182.58992808713882</v>
      </c>
      <c r="AW11">
        <v>8</v>
      </c>
      <c r="AX11">
        <f>(R11*SUMPRODUCT(K12:$K$23, X12:$X$23)-$AZ$3*SUMPRODUCT(K11:$K$22, W12:$W$23))/Z11</f>
        <v>88.317880974850951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f>EconomicRates!C52</f>
        <v>3.5571999999999999E-2</v>
      </c>
      <c r="G12" s="5">
        <f>EconomicRates!D52</f>
        <v>7.0000000000000007E-2</v>
      </c>
      <c r="H12" s="5">
        <f t="shared" si="10"/>
        <v>8.5572000000000009E-2</v>
      </c>
      <c r="I12" s="5">
        <f t="shared" si="11"/>
        <v>1.085572</v>
      </c>
      <c r="J12">
        <f t="shared" si="12"/>
        <v>0.92117335377109955</v>
      </c>
      <c r="K12">
        <f t="shared" si="20"/>
        <v>0.47760878015900154</v>
      </c>
      <c r="L12" s="2">
        <v>9</v>
      </c>
      <c r="M12" s="6">
        <v>2.6610000000000002E-3</v>
      </c>
      <c r="O12">
        <f t="shared" si="21"/>
        <v>1052.3708614369984</v>
      </c>
      <c r="P12">
        <f t="shared" si="22"/>
        <v>52.618543071849928</v>
      </c>
      <c r="Q12" s="4">
        <f t="shared" si="23"/>
        <v>12.5</v>
      </c>
      <c r="R12">
        <f t="shared" si="0"/>
        <v>250000</v>
      </c>
      <c r="S12">
        <f t="shared" si="1"/>
        <v>90.665775439516437</v>
      </c>
      <c r="U12">
        <f t="shared" si="13"/>
        <v>2.6610000000000002E-3</v>
      </c>
      <c r="V12">
        <f t="shared" si="14"/>
        <v>0.01</v>
      </c>
      <c r="W12">
        <f t="shared" si="15"/>
        <v>0.90342062774526743</v>
      </c>
      <c r="X12">
        <f t="shared" si="16"/>
        <v>2.4040022904301566E-3</v>
      </c>
      <c r="Y12">
        <f t="shared" si="17"/>
        <v>9.0342062774526749E-3</v>
      </c>
      <c r="Z12">
        <f t="shared" si="18"/>
        <v>0.89198241917738463</v>
      </c>
      <c r="AB12">
        <f t="shared" si="19"/>
        <v>79.788195471431663</v>
      </c>
      <c r="AC12">
        <f t="shared" si="2"/>
        <v>80.872277713133371</v>
      </c>
      <c r="AE12">
        <f t="shared" si="3"/>
        <v>938.69630685636207</v>
      </c>
      <c r="AF12">
        <f t="shared" si="4"/>
        <v>-46.934815342818112</v>
      </c>
      <c r="AG12">
        <f t="shared" si="4"/>
        <v>-11.149780239717307</v>
      </c>
      <c r="AH12">
        <f t="shared" si="5"/>
        <v>-601.0005726075392</v>
      </c>
      <c r="AI12">
        <f t="shared" si="6"/>
        <v>279.6111386662875</v>
      </c>
      <c r="AJ12">
        <f t="shared" si="7"/>
        <v>-1.084082241701708</v>
      </c>
      <c r="AK12">
        <f t="shared" si="24"/>
        <v>68.008478088948308</v>
      </c>
      <c r="AL12">
        <f t="shared" si="8"/>
        <v>346.53553451353412</v>
      </c>
      <c r="AN12">
        <f t="shared" si="9"/>
        <v>448.32959805742689</v>
      </c>
      <c r="AO12">
        <f t="shared" si="9"/>
        <v>-22.416479902871348</v>
      </c>
      <c r="AP12">
        <f t="shared" si="9"/>
        <v>-5.3252329393323228</v>
      </c>
      <c r="AQ12">
        <f t="shared" si="9"/>
        <v>-287.04315035794821</v>
      </c>
      <c r="AR12">
        <f t="shared" si="9"/>
        <v>133.54473485727502</v>
      </c>
      <c r="AS12">
        <f t="shared" si="9"/>
        <v>-0.51776719705118857</v>
      </c>
      <c r="AT12">
        <f t="shared" si="9"/>
        <v>32.481446260532785</v>
      </c>
      <c r="AU12">
        <f t="shared" si="9"/>
        <v>165.5084139207566</v>
      </c>
      <c r="AW12">
        <v>9</v>
      </c>
      <c r="AX12">
        <f>(R12*SUMPRODUCT(K13:$K$23, X13:$X$23)-$AZ$3*SUMPRODUCT(K12:$K$22, W13:$W$23))/Z12</f>
        <v>90.665775439516437</v>
      </c>
    </row>
    <row r="13" spans="1:52" x14ac:dyDescent="0.25">
      <c r="E13">
        <v>2013</v>
      </c>
      <c r="F13" s="5">
        <f>EconomicRates!C53</f>
        <v>3.5571999999999999E-2</v>
      </c>
      <c r="G13" s="5">
        <f>EconomicRates!D53</f>
        <v>7.0000000000000007E-2</v>
      </c>
      <c r="H13" s="5">
        <f t="shared" si="10"/>
        <v>8.5572000000000009E-2</v>
      </c>
      <c r="I13" s="5">
        <f t="shared" si="11"/>
        <v>1.085572</v>
      </c>
      <c r="J13">
        <f t="shared" si="12"/>
        <v>0.92117335377109955</v>
      </c>
      <c r="K13">
        <f t="shared" si="20"/>
        <v>0.43996048180959124</v>
      </c>
      <c r="L13" s="2">
        <v>10</v>
      </c>
      <c r="M13" s="6">
        <v>2.676E-3</v>
      </c>
      <c r="O13">
        <f t="shared" si="21"/>
        <v>1052.3708614369984</v>
      </c>
      <c r="P13">
        <f t="shared" si="22"/>
        <v>52.618543071849928</v>
      </c>
      <c r="Q13" s="4">
        <f t="shared" si="23"/>
        <v>12.5</v>
      </c>
      <c r="R13">
        <f t="shared" si="0"/>
        <v>250000</v>
      </c>
      <c r="S13">
        <f t="shared" si="1"/>
        <v>91.278353107286279</v>
      </c>
      <c r="U13">
        <f t="shared" si="13"/>
        <v>2.676E-3</v>
      </c>
      <c r="V13">
        <f t="shared" si="14"/>
        <v>0.01</v>
      </c>
      <c r="W13">
        <f t="shared" si="15"/>
        <v>0.89198241917738463</v>
      </c>
      <c r="X13">
        <f t="shared" si="16"/>
        <v>2.3869449537186811E-3</v>
      </c>
      <c r="Y13">
        <f t="shared" si="17"/>
        <v>8.9198241917738466E-3</v>
      </c>
      <c r="Z13">
        <f t="shared" si="18"/>
        <v>0.88067565003189208</v>
      </c>
      <c r="AB13">
        <f t="shared" si="19"/>
        <v>80.872277713133371</v>
      </c>
      <c r="AC13">
        <f t="shared" si="2"/>
        <v>80.386622956599922</v>
      </c>
      <c r="AE13">
        <f t="shared" si="3"/>
        <v>926.79739247065083</v>
      </c>
      <c r="AF13">
        <f t="shared" si="4"/>
        <v>-46.339869623532543</v>
      </c>
      <c r="AG13">
        <f t="shared" si="4"/>
        <v>-11.00844562539865</v>
      </c>
      <c r="AH13">
        <f t="shared" si="5"/>
        <v>-596.73623842967027</v>
      </c>
      <c r="AI13">
        <f t="shared" si="6"/>
        <v>272.71283879204941</v>
      </c>
      <c r="AJ13">
        <f t="shared" si="7"/>
        <v>0.48565475653344947</v>
      </c>
      <c r="AK13">
        <f t="shared" si="24"/>
        <v>67.293086039217627</v>
      </c>
      <c r="AL13">
        <f t="shared" si="8"/>
        <v>340.49157958780052</v>
      </c>
      <c r="AN13">
        <f t="shared" si="9"/>
        <v>407.75422733126038</v>
      </c>
      <c r="AO13">
        <f t="shared" si="9"/>
        <v>-20.387711366563018</v>
      </c>
      <c r="AP13">
        <f t="shared" si="9"/>
        <v>-4.8432810413250769</v>
      </c>
      <c r="AQ13">
        <f t="shared" si="9"/>
        <v>-262.54036297276087</v>
      </c>
      <c r="AR13">
        <f t="shared" si="9"/>
        <v>119.98287195061144</v>
      </c>
      <c r="AS13">
        <f t="shared" si="9"/>
        <v>0.21366890067757616</v>
      </c>
      <c r="AT13">
        <f t="shared" si="9"/>
        <v>29.606298556268467</v>
      </c>
      <c r="AU13">
        <f t="shared" si="9"/>
        <v>149.80283940755749</v>
      </c>
      <c r="AW13">
        <v>10</v>
      </c>
      <c r="AX13">
        <f>(R13*SUMPRODUCT(K14:$K$23, X14:$X$23)-$AZ$3*SUMPRODUCT(K13:$K$22, W14:$W$23))/Z13</f>
        <v>91.278353107286279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10"/>
        <v>8.5572000000000009E-2</v>
      </c>
      <c r="I14" s="5">
        <f t="shared" si="11"/>
        <v>1.085572</v>
      </c>
      <c r="J14">
        <f t="shared" si="12"/>
        <v>0.92117335377109955</v>
      </c>
      <c r="K14">
        <f t="shared" si="20"/>
        <v>0.40527987255529002</v>
      </c>
      <c r="L14" s="2">
        <v>11</v>
      </c>
      <c r="M14" s="6">
        <v>2.6930000000000001E-3</v>
      </c>
      <c r="O14">
        <f t="shared" si="21"/>
        <v>1052.3708614369984</v>
      </c>
      <c r="P14">
        <f t="shared" si="22"/>
        <v>52.618543071849928</v>
      </c>
      <c r="Q14" s="4">
        <f t="shared" si="23"/>
        <v>12.5</v>
      </c>
      <c r="R14">
        <f t="shared" si="0"/>
        <v>250000</v>
      </c>
      <c r="S14">
        <f t="shared" si="1"/>
        <v>90.199264665911429</v>
      </c>
      <c r="U14">
        <f t="shared" si="13"/>
        <v>2.6930000000000001E-3</v>
      </c>
      <c r="V14">
        <f t="shared" si="14"/>
        <v>0.01</v>
      </c>
      <c r="W14">
        <f t="shared" si="15"/>
        <v>0.88067565003189208</v>
      </c>
      <c r="X14">
        <f t="shared" si="16"/>
        <v>2.3716595255358856E-3</v>
      </c>
      <c r="Y14">
        <f t="shared" si="17"/>
        <v>8.8067565003189206E-3</v>
      </c>
      <c r="Z14">
        <f t="shared" si="18"/>
        <v>0.86949723400603729</v>
      </c>
      <c r="AB14">
        <f t="shared" si="19"/>
        <v>80.386622956599922</v>
      </c>
      <c r="AC14">
        <f t="shared" si="2"/>
        <v>78.428011136388477</v>
      </c>
      <c r="AE14">
        <f t="shared" si="3"/>
        <v>915.03355316802083</v>
      </c>
      <c r="AF14">
        <f t="shared" si="4"/>
        <v>-45.75167765840105</v>
      </c>
      <c r="AG14">
        <f t="shared" si="4"/>
        <v>-10.868715425075466</v>
      </c>
      <c r="AH14">
        <f t="shared" si="5"/>
        <v>-592.91488138397142</v>
      </c>
      <c r="AI14">
        <f t="shared" si="6"/>
        <v>265.49827870057288</v>
      </c>
      <c r="AJ14">
        <f t="shared" si="7"/>
        <v>1.9586118202114449</v>
      </c>
      <c r="AK14">
        <f t="shared" si="24"/>
        <v>66.476794892635382</v>
      </c>
      <c r="AL14">
        <f t="shared" si="8"/>
        <v>333.93368541341971</v>
      </c>
      <c r="AN14">
        <f t="shared" si="9"/>
        <v>370.84468181174969</v>
      </c>
      <c r="AO14">
        <f t="shared" si="9"/>
        <v>-18.542234090587488</v>
      </c>
      <c r="AP14">
        <f t="shared" si="9"/>
        <v>-4.4048716023142997</v>
      </c>
      <c r="AQ14">
        <f t="shared" si="9"/>
        <v>-240.29646756343084</v>
      </c>
      <c r="AR14">
        <f t="shared" si="9"/>
        <v>107.60110855541704</v>
      </c>
      <c r="AS14">
        <f t="shared" si="9"/>
        <v>0.79378594888057896</v>
      </c>
      <c r="AT14">
        <f t="shared" si="9"/>
        <v>26.941706961971423</v>
      </c>
      <c r="AU14">
        <f t="shared" si="9"/>
        <v>135.33660146626906</v>
      </c>
      <c r="AW14">
        <v>11</v>
      </c>
      <c r="AX14">
        <f>(R14*SUMPRODUCT(K15:$K$23, X15:$X$23)-$AZ$3*SUMPRODUCT(K14:$K$22, W15:$W$23))/Z14</f>
        <v>90.199264665911429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10"/>
        <v>8.5572000000000009E-2</v>
      </c>
      <c r="I15" s="5">
        <f t="shared" si="11"/>
        <v>1.085572</v>
      </c>
      <c r="J15">
        <f t="shared" si="12"/>
        <v>0.92117335377109955</v>
      </c>
      <c r="K15">
        <f t="shared" si="20"/>
        <v>0.37333301941768032</v>
      </c>
      <c r="L15" s="2">
        <v>12</v>
      </c>
      <c r="M15" s="6">
        <v>2.7169999999999998E-3</v>
      </c>
      <c r="O15">
        <f t="shared" si="21"/>
        <v>1052.3708614369984</v>
      </c>
      <c r="P15">
        <f t="shared" si="22"/>
        <v>52.618543071849928</v>
      </c>
      <c r="Q15" s="4">
        <f t="shared" si="23"/>
        <v>12.5</v>
      </c>
      <c r="R15">
        <f t="shared" si="0"/>
        <v>250000</v>
      </c>
      <c r="S15">
        <f t="shared" si="1"/>
        <v>87.017185886807553</v>
      </c>
      <c r="U15">
        <f t="shared" si="13"/>
        <v>2.7169999999999998E-3</v>
      </c>
      <c r="V15">
        <f t="shared" si="14"/>
        <v>0.01</v>
      </c>
      <c r="W15">
        <f t="shared" si="15"/>
        <v>0.86949723400603729</v>
      </c>
      <c r="X15">
        <f t="shared" si="16"/>
        <v>2.3624239847944029E-3</v>
      </c>
      <c r="Y15">
        <f t="shared" si="17"/>
        <v>8.6949723400603727E-3</v>
      </c>
      <c r="Z15">
        <f t="shared" si="18"/>
        <v>0.85843983768118259</v>
      </c>
      <c r="AB15">
        <f t="shared" si="19"/>
        <v>78.428011136388477</v>
      </c>
      <c r="AC15">
        <f t="shared" si="2"/>
        <v>74.699018928144369</v>
      </c>
      <c r="AE15">
        <f t="shared" si="3"/>
        <v>903.39707147238323</v>
      </c>
      <c r="AF15">
        <f t="shared" si="4"/>
        <v>-45.169853573619164</v>
      </c>
      <c r="AG15">
        <f t="shared" si="4"/>
        <v>-10.730497971014783</v>
      </c>
      <c r="AH15">
        <f t="shared" si="5"/>
        <v>-590.60599619860068</v>
      </c>
      <c r="AI15">
        <f t="shared" si="6"/>
        <v>256.89072372914859</v>
      </c>
      <c r="AJ15">
        <f t="shared" si="7"/>
        <v>3.728992208244108</v>
      </c>
      <c r="AK15">
        <f t="shared" si="24"/>
        <v>65.565866032460676</v>
      </c>
      <c r="AL15">
        <f t="shared" si="8"/>
        <v>326.18558196985339</v>
      </c>
      <c r="AN15">
        <f t="shared" si="9"/>
        <v>337.26795642587479</v>
      </c>
      <c r="AO15">
        <f t="shared" si="9"/>
        <v>-16.863397821293741</v>
      </c>
      <c r="AP15">
        <f t="shared" si="9"/>
        <v>-4.0060492073742413</v>
      </c>
      <c r="AQ15">
        <f t="shared" si="9"/>
        <v>-220.49271984701062</v>
      </c>
      <c r="AR15">
        <f t="shared" si="9"/>
        <v>95.905789550196175</v>
      </c>
      <c r="AS15">
        <f t="shared" si="9"/>
        <v>1.3921559204887761</v>
      </c>
      <c r="AT15">
        <f t="shared" si="9"/>
        <v>24.47790273663367</v>
      </c>
      <c r="AU15">
        <f t="shared" si="9"/>
        <v>121.77584820731863</v>
      </c>
      <c r="AW15">
        <v>12</v>
      </c>
      <c r="AX15">
        <f>(R15*SUMPRODUCT(K16:$K$23, X16:$X$23)-$AZ$3*SUMPRODUCT(K15:$K$22, W16:$W$23))/Z15</f>
        <v>87.017185886807553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10"/>
        <v>8.5572000000000009E-2</v>
      </c>
      <c r="I16" s="5">
        <f t="shared" si="11"/>
        <v>1.085572</v>
      </c>
      <c r="J16">
        <f t="shared" si="12"/>
        <v>0.92117335377109955</v>
      </c>
      <c r="K16">
        <f t="shared" si="20"/>
        <v>0.34390442957047562</v>
      </c>
      <c r="L16" s="2">
        <v>13</v>
      </c>
      <c r="M16" s="6">
        <v>2.745E-3</v>
      </c>
      <c r="O16">
        <f t="shared" si="21"/>
        <v>1052.3708614369984</v>
      </c>
      <c r="P16">
        <f t="shared" si="22"/>
        <v>52.618543071849928</v>
      </c>
      <c r="Q16" s="4">
        <f t="shared" si="23"/>
        <v>12.5</v>
      </c>
      <c r="R16">
        <f t="shared" si="0"/>
        <v>250000</v>
      </c>
      <c r="S16">
        <f t="shared" si="1"/>
        <v>81.700513565190988</v>
      </c>
      <c r="U16">
        <f t="shared" si="13"/>
        <v>2.745E-3</v>
      </c>
      <c r="V16">
        <f t="shared" si="14"/>
        <v>0.01</v>
      </c>
      <c r="W16">
        <f t="shared" si="15"/>
        <v>0.85843983768118259</v>
      </c>
      <c r="X16">
        <f t="shared" si="16"/>
        <v>2.3564173544348465E-3</v>
      </c>
      <c r="Y16">
        <f t="shared" si="17"/>
        <v>8.5843983768118266E-3</v>
      </c>
      <c r="Z16">
        <f t="shared" si="18"/>
        <v>0.84749902194993598</v>
      </c>
      <c r="AB16">
        <f t="shared" si="19"/>
        <v>74.699018928144369</v>
      </c>
      <c r="AC16">
        <f t="shared" si="2"/>
        <v>69.241105339306841</v>
      </c>
      <c r="AE16">
        <f t="shared" si="3"/>
        <v>891.88327579646773</v>
      </c>
      <c r="AF16">
        <f t="shared" si="4"/>
        <v>-44.594163789823391</v>
      </c>
      <c r="AG16">
        <f t="shared" si="4"/>
        <v>-10.593737774374199</v>
      </c>
      <c r="AH16">
        <f t="shared" si="5"/>
        <v>-589.1043386087116</v>
      </c>
      <c r="AI16">
        <f t="shared" si="6"/>
        <v>247.59103562355858</v>
      </c>
      <c r="AJ16">
        <f t="shared" si="7"/>
        <v>5.4579135888375276</v>
      </c>
      <c r="AK16">
        <f t="shared" si="24"/>
        <v>64.539169165435212</v>
      </c>
      <c r="AL16">
        <f t="shared" si="8"/>
        <v>317.58811837783134</v>
      </c>
      <c r="AN16">
        <f t="shared" si="9"/>
        <v>306.72260920623143</v>
      </c>
      <c r="AO16">
        <f t="shared" si="9"/>
        <v>-15.336130460311573</v>
      </c>
      <c r="AP16">
        <f t="shared" si="9"/>
        <v>-3.643233346315359</v>
      </c>
      <c r="AQ16">
        <f t="shared" si="9"/>
        <v>-202.59559152672128</v>
      </c>
      <c r="AR16">
        <f t="shared" si="9"/>
        <v>85.147653872883225</v>
      </c>
      <c r="AS16">
        <f t="shared" si="9"/>
        <v>1.8770006594141173</v>
      </c>
      <c r="AT16">
        <f t="shared" si="9"/>
        <v>22.195306156791425</v>
      </c>
      <c r="AU16">
        <f t="shared" si="9"/>
        <v>109.21996068908877</v>
      </c>
      <c r="AW16">
        <v>13</v>
      </c>
      <c r="AX16">
        <f>(R16*SUMPRODUCT(K17:$K$23, X17:$X$23)-$AZ$3*SUMPRODUCT(K16:$K$22, W17:$W$23))/Z16</f>
        <v>81.700513565190988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10"/>
        <v>8.5572000000000009E-2</v>
      </c>
      <c r="I17" s="5">
        <f t="shared" si="11"/>
        <v>1.085572</v>
      </c>
      <c r="J17">
        <f t="shared" si="12"/>
        <v>0.92117335377109955</v>
      </c>
      <c r="K17">
        <f t="shared" si="20"/>
        <v>0.31679559676417191</v>
      </c>
      <c r="L17" s="2">
        <v>14</v>
      </c>
      <c r="M17" s="6">
        <v>2.7729999999999999E-3</v>
      </c>
      <c r="O17">
        <f t="shared" si="21"/>
        <v>1052.3708614369984</v>
      </c>
      <c r="P17">
        <f t="shared" si="22"/>
        <v>52.618543071849928</v>
      </c>
      <c r="Q17" s="4">
        <f t="shared" si="23"/>
        <v>12.5</v>
      </c>
      <c r="R17">
        <f t="shared" si="0"/>
        <v>250000</v>
      </c>
      <c r="S17">
        <f t="shared" si="1"/>
        <v>74.578769149369009</v>
      </c>
      <c r="U17">
        <f t="shared" si="13"/>
        <v>2.7729999999999999E-3</v>
      </c>
      <c r="V17">
        <f t="shared" si="14"/>
        <v>0.01</v>
      </c>
      <c r="W17">
        <f t="shared" si="15"/>
        <v>0.84749902194993598</v>
      </c>
      <c r="X17">
        <f t="shared" si="16"/>
        <v>2.3501147878671725E-3</v>
      </c>
      <c r="Y17">
        <f t="shared" si="17"/>
        <v>8.4749902194993596E-3</v>
      </c>
      <c r="Z17">
        <f t="shared" si="18"/>
        <v>0.83667391694256943</v>
      </c>
      <c r="AB17">
        <f t="shared" si="19"/>
        <v>69.241105339306841</v>
      </c>
      <c r="AC17">
        <f t="shared" si="2"/>
        <v>62.398110904958223</v>
      </c>
      <c r="AE17">
        <f t="shared" si="3"/>
        <v>880.49125071471951</v>
      </c>
      <c r="AF17">
        <f t="shared" si="4"/>
        <v>-44.024562535735981</v>
      </c>
      <c r="AG17">
        <f t="shared" si="4"/>
        <v>-10.458423961782119</v>
      </c>
      <c r="AH17">
        <f t="shared" si="5"/>
        <v>-587.52869696679306</v>
      </c>
      <c r="AI17">
        <f t="shared" si="6"/>
        <v>238.47956725040831</v>
      </c>
      <c r="AJ17">
        <f t="shared" si="7"/>
        <v>6.8429944343486184</v>
      </c>
      <c r="AK17">
        <f t="shared" si="24"/>
        <v>63.399545546280329</v>
      </c>
      <c r="AL17">
        <f t="shared" si="8"/>
        <v>308.72210723103723</v>
      </c>
      <c r="AN17">
        <f t="shared" si="9"/>
        <v>278.93575121580164</v>
      </c>
      <c r="AO17">
        <f t="shared" si="9"/>
        <v>-13.946787560790085</v>
      </c>
      <c r="AP17">
        <f t="shared" si="9"/>
        <v>-3.3131826601854812</v>
      </c>
      <c r="AQ17">
        <f t="shared" si="9"/>
        <v>-186.12650417167151</v>
      </c>
      <c r="AR17">
        <f t="shared" si="9"/>
        <v>75.549276823154571</v>
      </c>
      <c r="AS17">
        <f t="shared" si="9"/>
        <v>2.1678305054833777</v>
      </c>
      <c r="AT17">
        <f t="shared" si="9"/>
        <v>20.084696865911173</v>
      </c>
      <c r="AU17">
        <f t="shared" si="9"/>
        <v>97.801804194549106</v>
      </c>
      <c r="AW17">
        <v>14</v>
      </c>
      <c r="AX17">
        <f>(R17*SUMPRODUCT(K18:$K$23, X18:$X$23)-$AZ$3*SUMPRODUCT(K17:$K$22, W18:$W$23))/Z17</f>
        <v>74.578769149369009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10"/>
        <v>8.5572000000000009E-2</v>
      </c>
      <c r="I18" s="5">
        <f t="shared" si="11"/>
        <v>1.085572</v>
      </c>
      <c r="J18">
        <f t="shared" si="12"/>
        <v>0.92117335377109955</v>
      </c>
      <c r="K18">
        <f t="shared" si="20"/>
        <v>0.29182366233116913</v>
      </c>
      <c r="L18" s="2">
        <v>15</v>
      </c>
      <c r="M18" s="6">
        <v>2.8019999999999998E-3</v>
      </c>
      <c r="O18">
        <f t="shared" si="21"/>
        <v>1052.3708614369984</v>
      </c>
      <c r="P18">
        <f t="shared" si="22"/>
        <v>52.618543071849928</v>
      </c>
      <c r="Q18" s="4">
        <f t="shared" si="23"/>
        <v>12.5</v>
      </c>
      <c r="R18">
        <f t="shared" si="0"/>
        <v>250000</v>
      </c>
      <c r="S18">
        <f t="shared" si="1"/>
        <v>65.868429261282685</v>
      </c>
      <c r="U18">
        <f t="shared" si="13"/>
        <v>2.8019999999999998E-3</v>
      </c>
      <c r="V18">
        <f t="shared" si="14"/>
        <v>0.01</v>
      </c>
      <c r="W18">
        <f t="shared" si="15"/>
        <v>0.83667391694256943</v>
      </c>
      <c r="X18">
        <f t="shared" si="16"/>
        <v>2.3443603152730795E-3</v>
      </c>
      <c r="Y18">
        <f t="shared" si="17"/>
        <v>8.3667391694256937E-3</v>
      </c>
      <c r="Z18">
        <f t="shared" si="18"/>
        <v>0.8259628174578707</v>
      </c>
      <c r="AB18">
        <f t="shared" si="19"/>
        <v>62.398110904958223</v>
      </c>
      <c r="AC18">
        <f t="shared" si="2"/>
        <v>54.404873414173501</v>
      </c>
      <c r="AE18">
        <f t="shared" si="3"/>
        <v>869.21920172306966</v>
      </c>
      <c r="AF18">
        <f t="shared" si="4"/>
        <v>-43.460960086153491</v>
      </c>
      <c r="AG18">
        <f t="shared" si="4"/>
        <v>-10.324535218223383</v>
      </c>
      <c r="AH18">
        <f t="shared" si="5"/>
        <v>-586.09007881826983</v>
      </c>
      <c r="AI18">
        <f t="shared" si="6"/>
        <v>229.34362760042302</v>
      </c>
      <c r="AJ18">
        <f t="shared" si="7"/>
        <v>7.9932374907847219</v>
      </c>
      <c r="AK18">
        <f t="shared" si="24"/>
        <v>62.170944677931217</v>
      </c>
      <c r="AL18">
        <f t="shared" si="8"/>
        <v>299.50780976913899</v>
      </c>
      <c r="AN18">
        <f t="shared" si="9"/>
        <v>253.65873081540147</v>
      </c>
      <c r="AO18">
        <f t="shared" si="9"/>
        <v>-12.682936540770076</v>
      </c>
      <c r="AP18">
        <f t="shared" si="9"/>
        <v>-3.012943679249084</v>
      </c>
      <c r="AQ18">
        <f t="shared" si="9"/>
        <v>-171.03495325671108</v>
      </c>
      <c r="AR18">
        <f t="shared" si="9"/>
        <v>66.927897338671244</v>
      </c>
      <c r="AS18">
        <f t="shared" si="9"/>
        <v>2.3326158384436022</v>
      </c>
      <c r="AT18">
        <f t="shared" si="9"/>
        <v>18.142952766502397</v>
      </c>
      <c r="AU18">
        <f t="shared" si="9"/>
        <v>87.403465943617249</v>
      </c>
      <c r="AW18">
        <v>15</v>
      </c>
      <c r="AX18">
        <f>(R18*SUMPRODUCT(K19:$K$23, X19:$X$23)-$AZ$3*SUMPRODUCT(K18:$K$22, W19:$W$23))/Z18</f>
        <v>65.868429261282685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10"/>
        <v>8.5572000000000009E-2</v>
      </c>
      <c r="I19" s="5">
        <f t="shared" si="11"/>
        <v>1.085572</v>
      </c>
      <c r="J19">
        <f t="shared" si="12"/>
        <v>0.92117335377109955</v>
      </c>
      <c r="K19">
        <f t="shared" si="20"/>
        <v>0.26882018173936795</v>
      </c>
      <c r="L19" s="2">
        <v>16</v>
      </c>
      <c r="M19" s="6">
        <v>2.8370000000000001E-3</v>
      </c>
      <c r="O19">
        <f t="shared" si="21"/>
        <v>1052.3708614369984</v>
      </c>
      <c r="P19">
        <f t="shared" si="22"/>
        <v>52.618543071849928</v>
      </c>
      <c r="Q19" s="4">
        <f t="shared" si="23"/>
        <v>12.5</v>
      </c>
      <c r="R19">
        <f t="shared" si="0"/>
        <v>250000</v>
      </c>
      <c r="S19">
        <f t="shared" si="1"/>
        <v>55.427262179791924</v>
      </c>
      <c r="U19">
        <f t="shared" si="13"/>
        <v>2.8370000000000001E-3</v>
      </c>
      <c r="V19">
        <f t="shared" si="14"/>
        <v>0.01</v>
      </c>
      <c r="W19">
        <f t="shared" si="15"/>
        <v>0.8259628174578707</v>
      </c>
      <c r="X19">
        <f t="shared" si="16"/>
        <v>2.3432565131279791E-3</v>
      </c>
      <c r="Y19">
        <f t="shared" si="17"/>
        <v>8.2596281745787072E-3</v>
      </c>
      <c r="Z19">
        <f t="shared" si="18"/>
        <v>0.81535993277016405</v>
      </c>
      <c r="AB19">
        <f t="shared" si="19"/>
        <v>54.404873414173501</v>
      </c>
      <c r="AC19">
        <f t="shared" si="2"/>
        <v>45.193168764549398</v>
      </c>
      <c r="AE19">
        <f t="shared" si="3"/>
        <v>858.06103483055062</v>
      </c>
      <c r="AF19">
        <f t="shared" si="4"/>
        <v>-42.903051741527541</v>
      </c>
      <c r="AG19">
        <f t="shared" si="4"/>
        <v>-10.19199915962705</v>
      </c>
      <c r="AH19">
        <f t="shared" si="5"/>
        <v>-585.81412828199473</v>
      </c>
      <c r="AI19">
        <f t="shared" si="6"/>
        <v>219.15185564740136</v>
      </c>
      <c r="AJ19">
        <f t="shared" si="7"/>
        <v>9.2117046496241031</v>
      </c>
      <c r="AK19">
        <f t="shared" si="24"/>
        <v>60.86939995522377</v>
      </c>
      <c r="AL19">
        <f t="shared" si="8"/>
        <v>289.2329602522492</v>
      </c>
      <c r="AN19">
        <f t="shared" si="9"/>
        <v>230.66412332661875</v>
      </c>
      <c r="AO19">
        <f t="shared" si="9"/>
        <v>-11.53320616633094</v>
      </c>
      <c r="AP19">
        <f t="shared" si="9"/>
        <v>-2.7398150663784291</v>
      </c>
      <c r="AQ19">
        <f t="shared" si="9"/>
        <v>-157.47866043025522</v>
      </c>
      <c r="AR19">
        <f t="shared" si="9"/>
        <v>58.912441663654164</v>
      </c>
      <c r="AS19">
        <f t="shared" si="9"/>
        <v>2.4762921180413322</v>
      </c>
      <c r="AT19">
        <f t="shared" si="9"/>
        <v>16.362923158329529</v>
      </c>
      <c r="AU19">
        <f t="shared" si="9"/>
        <v>77.751656940025015</v>
      </c>
      <c r="AW19">
        <v>16</v>
      </c>
      <c r="AX19">
        <f>(R19*SUMPRODUCT(K20:$K$23, X20:$X$23)-$AZ$3*SUMPRODUCT(K19:$K$22, W20:$W$23))/Z19</f>
        <v>55.427262179791924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10"/>
        <v>8.5572000000000009E-2</v>
      </c>
      <c r="I20" s="5">
        <f t="shared" si="11"/>
        <v>1.085572</v>
      </c>
      <c r="J20">
        <f t="shared" si="12"/>
        <v>0.92117335377109955</v>
      </c>
      <c r="K20">
        <f t="shared" si="20"/>
        <v>0.24762998837421007</v>
      </c>
      <c r="L20" s="2">
        <v>17</v>
      </c>
      <c r="M20" s="6">
        <v>2.8709999999999999E-3</v>
      </c>
      <c r="O20">
        <f t="shared" si="21"/>
        <v>1052.3708614369984</v>
      </c>
      <c r="P20">
        <f t="shared" si="22"/>
        <v>52.618543071849928</v>
      </c>
      <c r="Q20" s="4">
        <f t="shared" si="23"/>
        <v>12.5</v>
      </c>
      <c r="R20">
        <f t="shared" si="0"/>
        <v>250000</v>
      </c>
      <c r="S20">
        <f t="shared" si="1"/>
        <v>43.610155646360866</v>
      </c>
      <c r="U20">
        <f t="shared" si="13"/>
        <v>2.8709999999999999E-3</v>
      </c>
      <c r="V20">
        <f t="shared" si="14"/>
        <v>0.01</v>
      </c>
      <c r="W20">
        <f t="shared" si="15"/>
        <v>0.81535993277016405</v>
      </c>
      <c r="X20">
        <f t="shared" si="16"/>
        <v>2.340898366983141E-3</v>
      </c>
      <c r="Y20">
        <f t="shared" si="17"/>
        <v>8.1535993277016411E-3</v>
      </c>
      <c r="Z20">
        <f t="shared" si="18"/>
        <v>0.80486543507547925</v>
      </c>
      <c r="AB20">
        <f t="shared" si="19"/>
        <v>45.193168764549398</v>
      </c>
      <c r="AC20">
        <f t="shared" si="2"/>
        <v>35.100306898017607</v>
      </c>
      <c r="AE20">
        <f t="shared" si="3"/>
        <v>847.01693125124666</v>
      </c>
      <c r="AF20">
        <f t="shared" si="4"/>
        <v>-42.350846562562339</v>
      </c>
      <c r="AG20">
        <f t="shared" si="4"/>
        <v>-10.06081793844349</v>
      </c>
      <c r="AH20">
        <f t="shared" si="5"/>
        <v>-585.22459174578523</v>
      </c>
      <c r="AI20">
        <f t="shared" si="6"/>
        <v>209.38067500445561</v>
      </c>
      <c r="AJ20">
        <f t="shared" si="7"/>
        <v>10.092861866531791</v>
      </c>
      <c r="AK20">
        <f t="shared" si="24"/>
        <v>59.490147741726375</v>
      </c>
      <c r="AL20">
        <f t="shared" si="8"/>
        <v>278.96368461271379</v>
      </c>
      <c r="AN20">
        <f t="shared" si="9"/>
        <v>209.74679283850531</v>
      </c>
      <c r="AO20">
        <f t="shared" si="9"/>
        <v>-10.487339641925267</v>
      </c>
      <c r="AP20">
        <f t="shared" si="9"/>
        <v>-2.4913602291318058</v>
      </c>
      <c r="AQ20">
        <f t="shared" si="9"/>
        <v>-144.91915885031062</v>
      </c>
      <c r="AR20">
        <f t="shared" si="9"/>
        <v>51.848934117137603</v>
      </c>
      <c r="AS20">
        <f t="shared" si="9"/>
        <v>2.4992952666717758</v>
      </c>
      <c r="AT20">
        <f t="shared" si="9"/>
        <v>14.731544593663742</v>
      </c>
      <c r="AU20">
        <f t="shared" si="9"/>
        <v>69.079773977473124</v>
      </c>
      <c r="AW20">
        <v>17</v>
      </c>
      <c r="AX20">
        <f>(R20*SUMPRODUCT(K21:$K$23, X21:$X$23)-$AZ$3*SUMPRODUCT(K20:$K$22, W21:$W$23))/Z20</f>
        <v>43.610155646360866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10"/>
        <v>8.5572000000000009E-2</v>
      </c>
      <c r="I21" s="5">
        <f t="shared" si="11"/>
        <v>1.085572</v>
      </c>
      <c r="J21">
        <f t="shared" si="12"/>
        <v>0.92117335377109955</v>
      </c>
      <c r="K21">
        <f t="shared" si="20"/>
        <v>0.22811014688496947</v>
      </c>
      <c r="L21" s="2">
        <v>18</v>
      </c>
      <c r="M21" s="6">
        <v>2.9099999999999998E-3</v>
      </c>
      <c r="O21">
        <f t="shared" si="21"/>
        <v>1052.3708614369984</v>
      </c>
      <c r="P21">
        <f t="shared" si="22"/>
        <v>52.618543071849928</v>
      </c>
      <c r="Q21" s="4">
        <f t="shared" si="23"/>
        <v>12.5</v>
      </c>
      <c r="R21">
        <f t="shared" si="0"/>
        <v>250000</v>
      </c>
      <c r="S21">
        <f t="shared" si="1"/>
        <v>30.375566197432647</v>
      </c>
      <c r="U21">
        <f t="shared" si="13"/>
        <v>2.9099999999999998E-3</v>
      </c>
      <c r="V21">
        <f t="shared" si="14"/>
        <v>0.01</v>
      </c>
      <c r="W21">
        <f t="shared" si="15"/>
        <v>0.80486543507547925</v>
      </c>
      <c r="X21">
        <f t="shared" si="16"/>
        <v>2.3421584160696444E-3</v>
      </c>
      <c r="Y21">
        <f t="shared" si="17"/>
        <v>8.0486543507547921E-3</v>
      </c>
      <c r="Z21">
        <f t="shared" si="18"/>
        <v>0.79447462230865484</v>
      </c>
      <c r="AB21">
        <f t="shared" si="19"/>
        <v>35.100306898017607</v>
      </c>
      <c r="AC21">
        <f t="shared" si="2"/>
        <v>24.132616482116845</v>
      </c>
      <c r="AE21">
        <f t="shared" si="3"/>
        <v>836.08194266879309</v>
      </c>
      <c r="AF21">
        <f t="shared" si="4"/>
        <v>-41.804097133439662</v>
      </c>
      <c r="AG21">
        <f t="shared" si="4"/>
        <v>-9.9309327788581854</v>
      </c>
      <c r="AH21">
        <f t="shared" si="5"/>
        <v>-585.53960401741108</v>
      </c>
      <c r="AI21">
        <f t="shared" si="6"/>
        <v>198.80730873908419</v>
      </c>
      <c r="AJ21">
        <f t="shared" si="7"/>
        <v>10.967690415900762</v>
      </c>
      <c r="AK21">
        <f t="shared" si="24"/>
        <v>58.056470670335976</v>
      </c>
      <c r="AL21">
        <f t="shared" si="8"/>
        <v>267.83146982532094</v>
      </c>
      <c r="AN21">
        <f t="shared" si="9"/>
        <v>190.71877475004902</v>
      </c>
      <c r="AO21">
        <f t="shared" si="9"/>
        <v>-9.5359387375024518</v>
      </c>
      <c r="AP21">
        <f t="shared" si="9"/>
        <v>-2.2653465348900985</v>
      </c>
      <c r="AQ21">
        <f t="shared" si="9"/>
        <v>-133.5675250793785</v>
      </c>
      <c r="AR21">
        <f t="shared" si="9"/>
        <v>45.349964398277969</v>
      </c>
      <c r="AS21">
        <f t="shared" si="9"/>
        <v>2.5018414717599948</v>
      </c>
      <c r="AT21">
        <f t="shared" si="9"/>
        <v>13.243270052233262</v>
      </c>
      <c r="AU21">
        <f t="shared" si="9"/>
        <v>61.095075922271228</v>
      </c>
      <c r="AW21">
        <v>18</v>
      </c>
      <c r="AX21">
        <f>(R21*SUMPRODUCT(K22:$K$23, X22:$X$23)-$AZ$3*SUMPRODUCT(K21:$K$22, W22:$W$23))/Z21</f>
        <v>30.375566197432647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10"/>
        <v>8.5572000000000009E-2</v>
      </c>
      <c r="I22" s="5">
        <f t="shared" si="11"/>
        <v>1.085572</v>
      </c>
      <c r="J22">
        <f t="shared" si="12"/>
        <v>0.92117335377109955</v>
      </c>
      <c r="K22">
        <f t="shared" si="20"/>
        <v>0.21012898903524546</v>
      </c>
      <c r="L22" s="2">
        <v>19</v>
      </c>
      <c r="M22" s="6">
        <v>2.9520000000000002E-3</v>
      </c>
      <c r="O22">
        <f t="shared" si="21"/>
        <v>1052.3708614369984</v>
      </c>
      <c r="P22">
        <f t="shared" si="22"/>
        <v>52.618543071849928</v>
      </c>
      <c r="Q22" s="4">
        <f t="shared" si="23"/>
        <v>12.5</v>
      </c>
      <c r="R22">
        <f t="shared" si="0"/>
        <v>250000</v>
      </c>
      <c r="S22">
        <f t="shared" si="1"/>
        <v>15.821544504703237</v>
      </c>
      <c r="U22">
        <f t="shared" si="13"/>
        <v>2.9520000000000002E-3</v>
      </c>
      <c r="V22">
        <f t="shared" si="14"/>
        <v>0.01</v>
      </c>
      <c r="W22">
        <f t="shared" si="15"/>
        <v>0.79447462230865484</v>
      </c>
      <c r="X22">
        <f t="shared" si="16"/>
        <v>2.3452890850551491E-3</v>
      </c>
      <c r="Y22">
        <f t="shared" si="17"/>
        <v>7.9447462230865483E-3</v>
      </c>
      <c r="Z22">
        <f t="shared" si="18"/>
        <v>0.78418458700051319</v>
      </c>
      <c r="AB22">
        <f t="shared" si="19"/>
        <v>24.132616482116845</v>
      </c>
      <c r="AC22">
        <f t="shared" si="2"/>
        <v>12.407011343130947</v>
      </c>
      <c r="AE22">
        <f t="shared" si="3"/>
        <v>825.25300934734696</v>
      </c>
      <c r="AF22">
        <f t="shared" si="4"/>
        <v>-41.262650467367351</v>
      </c>
      <c r="AG22">
        <f t="shared" si="4"/>
        <v>-9.8023073375064147</v>
      </c>
      <c r="AH22">
        <f t="shared" si="5"/>
        <v>-586.32227126378723</v>
      </c>
      <c r="AI22">
        <f t="shared" si="6"/>
        <v>187.86578027868597</v>
      </c>
      <c r="AJ22">
        <f t="shared" si="7"/>
        <v>11.725605138985898</v>
      </c>
      <c r="AK22">
        <f t="shared" si="24"/>
        <v>56.568608275346755</v>
      </c>
      <c r="AL22">
        <f t="shared" si="8"/>
        <v>256.15999369301863</v>
      </c>
      <c r="AN22">
        <f t="shared" si="9"/>
        <v>173.40958055245198</v>
      </c>
      <c r="AO22">
        <f t="shared" si="9"/>
        <v>-8.6704790276225996</v>
      </c>
      <c r="AP22">
        <f t="shared" si="9"/>
        <v>-2.0597489310429915</v>
      </c>
      <c r="AQ22">
        <f t="shared" si="9"/>
        <v>-123.20330610950856</v>
      </c>
      <c r="AR22">
        <f t="shared" si="9"/>
        <v>39.476046484277838</v>
      </c>
      <c r="AS22">
        <f t="shared" si="9"/>
        <v>2.4638895536815855</v>
      </c>
      <c r="AT22">
        <f t="shared" si="9"/>
        <v>11.886704468029434</v>
      </c>
      <c r="AU22">
        <f t="shared" si="9"/>
        <v>53.826640505988863</v>
      </c>
      <c r="AW22">
        <v>19</v>
      </c>
      <c r="AX22">
        <f>(R22*SUMPRODUCT(K23:$K$23, X23:$X$23)-$AZ$3*SUMPRODUCT(K22:$K$22, W23:$W$23))/Z22</f>
        <v>15.821544504703237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10"/>
        <v>8.5572000000000009E-2</v>
      </c>
      <c r="I23" s="5">
        <f t="shared" si="11"/>
        <v>1.085572</v>
      </c>
      <c r="J23">
        <f t="shared" si="12"/>
        <v>0.92117335377109955</v>
      </c>
      <c r="K23">
        <f t="shared" si="20"/>
        <v>0.19356522555412767</v>
      </c>
      <c r="L23" s="2">
        <v>20</v>
      </c>
      <c r="M23" s="6">
        <v>2.9979999999999998E-3</v>
      </c>
      <c r="O23">
        <f t="shared" si="21"/>
        <v>1052.3708614369984</v>
      </c>
      <c r="P23">
        <f t="shared" si="22"/>
        <v>52.618543071849928</v>
      </c>
      <c r="Q23" s="4">
        <f t="shared" si="23"/>
        <v>12.5</v>
      </c>
      <c r="R23">
        <f t="shared" si="0"/>
        <v>250000</v>
      </c>
      <c r="S23">
        <f t="shared" si="1"/>
        <v>16.029901159980664</v>
      </c>
      <c r="U23">
        <f t="shared" si="13"/>
        <v>2.9979999999999998E-3</v>
      </c>
      <c r="V23">
        <f t="shared" si="14"/>
        <v>0.01</v>
      </c>
      <c r="W23">
        <f t="shared" si="15"/>
        <v>0.78418458700051319</v>
      </c>
      <c r="X23">
        <f t="shared" si="16"/>
        <v>2.3509853918275382E-3</v>
      </c>
      <c r="Y23">
        <f t="shared" si="17"/>
        <v>7.8418458700051322E-3</v>
      </c>
      <c r="Z23">
        <f t="shared" si="18"/>
        <v>0.77399175573868051</v>
      </c>
      <c r="AB23">
        <f t="shared" si="19"/>
        <v>12.407011343130947</v>
      </c>
      <c r="AC23">
        <f t="shared" si="2"/>
        <v>12.407011343130945</v>
      </c>
      <c r="AE23">
        <f t="shared" si="3"/>
        <v>814.52637073185008</v>
      </c>
      <c r="AF23">
        <f t="shared" si="4"/>
        <v>-40.726318536592508</v>
      </c>
      <c r="AG23">
        <f t="shared" si="4"/>
        <v>-9.6748969467335062</v>
      </c>
      <c r="AH23">
        <f t="shared" si="5"/>
        <v>-587.74634795688451</v>
      </c>
      <c r="AI23">
        <f t="shared" si="6"/>
        <v>176.37880729163953</v>
      </c>
      <c r="AJ23">
        <f t="shared" si="7"/>
        <v>0</v>
      </c>
      <c r="AK23">
        <f t="shared" si="24"/>
        <v>55.034494447687202</v>
      </c>
      <c r="AL23">
        <f t="shared" si="8"/>
        <v>231.41330173932673</v>
      </c>
      <c r="AN23">
        <f t="shared" si="9"/>
        <v>157.66398067049556</v>
      </c>
      <c r="AO23">
        <f t="shared" si="9"/>
        <v>-7.8831990335247797</v>
      </c>
      <c r="AP23">
        <f t="shared" si="9"/>
        <v>-1.8727236097074123</v>
      </c>
      <c r="AQ23">
        <f t="shared" si="9"/>
        <v>-113.76725441088915</v>
      </c>
      <c r="AR23">
        <f t="shared" si="9"/>
        <v>34.140803616374221</v>
      </c>
      <c r="AS23">
        <f t="shared" si="9"/>
        <v>0</v>
      </c>
      <c r="AT23">
        <f t="shared" si="9"/>
        <v>10.65276433102396</v>
      </c>
      <c r="AU23">
        <f t="shared" si="9"/>
        <v>44.793567947398181</v>
      </c>
      <c r="AW23">
        <v>20</v>
      </c>
      <c r="AX23">
        <f>(R23*SUMPRODUCT(K$23:$K24, X$23:$X24)-$AZ$3*SUMPRODUCT(K$22:$K23, W$23:$W24))/Z23</f>
        <v>16.029901159980664</v>
      </c>
    </row>
    <row r="25" spans="5:50" x14ac:dyDescent="0.25">
      <c r="AN25" s="8">
        <f t="shared" ref="AN25:AU25" si="25">SUM(AN3:AN23)</f>
        <v>9086.8440363733462</v>
      </c>
      <c r="AO25" s="8">
        <f t="shared" si="25"/>
        <v>-1243.6203478964162</v>
      </c>
      <c r="AP25" s="8">
        <f t="shared" si="25"/>
        <v>-195.43300595530295</v>
      </c>
      <c r="AQ25" s="8">
        <f t="shared" si="25"/>
        <v>-5778.7263592156378</v>
      </c>
      <c r="AR25" s="8">
        <f t="shared" si="25"/>
        <v>1869.0643233059914</v>
      </c>
      <c r="AS25" s="8">
        <f t="shared" si="25"/>
        <v>-42.951985446530145</v>
      </c>
      <c r="AT25" s="8">
        <f t="shared" si="25"/>
        <v>567.46370631488173</v>
      </c>
      <c r="AU25" s="9">
        <f t="shared" si="25"/>
        <v>2393.5760441743423</v>
      </c>
    </row>
    <row r="29" spans="5:50" x14ac:dyDescent="0.25">
      <c r="AF29" s="10"/>
      <c r="AG29" s="10"/>
      <c r="AH29" s="10"/>
      <c r="AI29" s="10"/>
      <c r="AJ29" s="10"/>
      <c r="AK29" s="10"/>
      <c r="AL29" s="10"/>
      <c r="AM29" s="10"/>
    </row>
  </sheetData>
  <conditionalFormatting sqref="AN25:AU25">
    <cfRule type="cellIs" dxfId="39" priority="1" operator="lessThan">
      <formula>0</formula>
    </cfRule>
  </conditionalFormatting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B34404-508B-49F1-8C08-130F18663510}">
  <dimension ref="A1:AZ29"/>
  <sheetViews>
    <sheetView workbookViewId="0">
      <selection activeCell="J53" sqref="J53"/>
    </sheetView>
  </sheetViews>
  <sheetFormatPr defaultRowHeight="15" x14ac:dyDescent="0.25"/>
  <cols>
    <col min="3" max="3" width="9.28515625" bestFit="1" customWidth="1"/>
    <col min="11" max="11" width="9.28515625" bestFit="1" customWidth="1"/>
    <col min="12" max="13" width="9.140625" bestFit="1" customWidth="1"/>
    <col min="14" max="14" width="9.28515625" bestFit="1" customWidth="1"/>
    <col min="15" max="21" width="9.140625" bestFit="1" customWidth="1"/>
    <col min="22" max="22" width="9.28515625" bestFit="1" customWidth="1"/>
    <col min="23" max="24" width="9.140625" bestFit="1" customWidth="1"/>
    <col min="25" max="26" width="9.28515625" bestFit="1" customWidth="1"/>
    <col min="27" max="32" width="9.140625" bestFit="1" customWidth="1"/>
    <col min="33" max="33" width="9.42578125" bestFit="1" customWidth="1"/>
    <col min="34" max="34" width="9.140625" bestFit="1" customWidth="1"/>
    <col min="35" max="35" width="9.42578125" bestFit="1" customWidth="1"/>
    <col min="36" max="36" width="12.5703125" customWidth="1"/>
    <col min="37" max="40" width="9.140625" bestFit="1" customWidth="1"/>
    <col min="41" max="41" width="9.85546875" bestFit="1" customWidth="1"/>
    <col min="42" max="43" width="9.140625" bestFit="1" customWidth="1"/>
    <col min="44" max="44" width="10.42578125" bestFit="1" customWidth="1"/>
    <col min="45" max="45" width="18" customWidth="1"/>
    <col min="46" max="50" width="9.140625" bestFit="1" customWidth="1"/>
  </cols>
  <sheetData>
    <row r="1" spans="1:52" x14ac:dyDescent="0.25">
      <c r="A1" t="s">
        <v>41</v>
      </c>
      <c r="Q1" s="1" t="s">
        <v>1</v>
      </c>
      <c r="W1" s="1" t="s">
        <v>2</v>
      </c>
      <c r="AC1" s="1" t="s">
        <v>3</v>
      </c>
      <c r="AQ1" s="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34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11">
        <f>'T.35.04.C'!C3*(1+C12)</f>
        <v>1144.9944901794695</v>
      </c>
      <c r="K3">
        <v>1</v>
      </c>
      <c r="L3" s="2">
        <v>0</v>
      </c>
      <c r="O3">
        <f>$C$3</f>
        <v>1144.9944901794695</v>
      </c>
      <c r="P3">
        <f>O3*B5</f>
        <v>915.99559214357566</v>
      </c>
      <c r="Q3" s="4">
        <f>B8</f>
        <v>100</v>
      </c>
      <c r="R3">
        <f t="shared" ref="R3:R23" si="0">$C$6</f>
        <v>250000</v>
      </c>
      <c r="S3">
        <f t="shared" ref="S3:S23" si="1">AX3</f>
        <v>0</v>
      </c>
      <c r="W3">
        <v>1</v>
      </c>
      <c r="Z3">
        <v>1</v>
      </c>
      <c r="AC3">
        <f t="shared" ref="AC3:AC23" si="2">S3*Z3</f>
        <v>0</v>
      </c>
      <c r="AE3">
        <f t="shared" ref="AE3:AE23" si="3">$Z3*O3</f>
        <v>1144.9944901794695</v>
      </c>
      <c r="AF3">
        <f t="shared" ref="AF3:AG23" si="4">-$Z3*P3</f>
        <v>-915.99559214357566</v>
      </c>
      <c r="AG3">
        <f t="shared" si="4"/>
        <v>-100</v>
      </c>
      <c r="AH3">
        <f t="shared" ref="AH3:AH23" si="5">-X3*R3</f>
        <v>0</v>
      </c>
      <c r="AI3">
        <f t="shared" ref="AI3:AI23" si="6">SUM(AE3:AH3)</f>
        <v>128.99889803589383</v>
      </c>
      <c r="AJ3">
        <f t="shared" ref="AJ3:AJ23" si="7">AB3-AC3</f>
        <v>0</v>
      </c>
      <c r="AL3">
        <f t="shared" ref="AL3:AL23" si="8">SUM(AI3:AK3)</f>
        <v>128.99889803589383</v>
      </c>
      <c r="AN3">
        <f t="shared" ref="AN3:AU23" si="9">AE3*$K3</f>
        <v>1144.9944901794695</v>
      </c>
      <c r="AO3">
        <f t="shared" si="9"/>
        <v>-915.99559214357566</v>
      </c>
      <c r="AP3">
        <f t="shared" si="9"/>
        <v>-100</v>
      </c>
      <c r="AQ3">
        <f t="shared" si="9"/>
        <v>0</v>
      </c>
      <c r="AR3">
        <f t="shared" si="9"/>
        <v>128.99889803589383</v>
      </c>
      <c r="AS3">
        <f t="shared" si="9"/>
        <v>0</v>
      </c>
      <c r="AT3">
        <f t="shared" si="9"/>
        <v>0</v>
      </c>
      <c r="AU3">
        <f t="shared" si="9"/>
        <v>128.99889803589383</v>
      </c>
      <c r="AW3">
        <v>0</v>
      </c>
      <c r="AX3">
        <f>(R3*SUMPRODUCT(K4:$K$23, X4:$X$23)-$AZ$3*SUMPRODUCT(K3:$K$22, W4:$W$23))/Z3</f>
        <v>0</v>
      </c>
      <c r="AZ3">
        <f>$C$6*SUMPRODUCT(K4:$K$23, X4:$X$23)/SUMPRODUCT(K3:K22, W4:W23)</f>
        <v>669.23213642044414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5">
        <f>EconomicRates!C44</f>
        <v>3.5571999999999999E-2</v>
      </c>
      <c r="G4" s="5">
        <f>EconomicRates!D44</f>
        <v>7.0000000000000007E-2</v>
      </c>
      <c r="H4" s="5">
        <f t="shared" ref="H4:H23" si="10">F4+$C$9</f>
        <v>8.5572000000000009E-2</v>
      </c>
      <c r="I4" s="5">
        <f t="shared" ref="I4:I23" si="11">1+H4</f>
        <v>1.085572</v>
      </c>
      <c r="J4">
        <f t="shared" ref="J4:J23" si="12">1/I4</f>
        <v>0.92117335377109955</v>
      </c>
      <c r="K4">
        <f>J4</f>
        <v>0.92117335377109955</v>
      </c>
      <c r="L4" s="2">
        <v>1</v>
      </c>
      <c r="M4" s="6">
        <f t="array" ref="M4:M23">Mortalities!B11:B30</f>
        <v>2.676E-3</v>
      </c>
      <c r="R4">
        <f t="shared" si="0"/>
        <v>250000</v>
      </c>
      <c r="S4">
        <f t="shared" si="1"/>
        <v>53.647194586151329</v>
      </c>
      <c r="U4">
        <f t="shared" ref="U4:U23" si="13">M4</f>
        <v>2.676E-3</v>
      </c>
      <c r="V4">
        <f t="shared" ref="V4:V23" si="14">$C$10</f>
        <v>0.01</v>
      </c>
      <c r="W4">
        <f t="shared" ref="W4:W23" si="15">Z3</f>
        <v>1</v>
      </c>
      <c r="X4">
        <f t="shared" ref="X4:X23" si="16">U4*W4</f>
        <v>2.676E-3</v>
      </c>
      <c r="Y4">
        <f t="shared" ref="Y4:Y23" si="17">V4*W4</f>
        <v>0.01</v>
      </c>
      <c r="Z4">
        <f t="shared" ref="Z4:Z23" si="18">MAX(0, W4-X4-Y4)</f>
        <v>0.98732399999999998</v>
      </c>
      <c r="AB4">
        <f t="shared" ref="AB4:AB23" si="19">AC3</f>
        <v>0</v>
      </c>
      <c r="AC4">
        <f t="shared" si="2"/>
        <v>52.967162747577277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-669</v>
      </c>
      <c r="AI4">
        <f t="shared" si="6"/>
        <v>-669</v>
      </c>
      <c r="AJ4">
        <f t="shared" si="7"/>
        <v>-52.967162747577277</v>
      </c>
      <c r="AK4">
        <f>G4*MAX(0, SUM(AB4, AE4:AF4))</f>
        <v>0</v>
      </c>
      <c r="AL4">
        <f t="shared" si="8"/>
        <v>-721.96716274757728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-616.26497367286561</v>
      </c>
      <c r="AR4">
        <f t="shared" si="9"/>
        <v>-616.26497367286561</v>
      </c>
      <c r="AS4">
        <f t="shared" si="9"/>
        <v>-48.791938947925409</v>
      </c>
      <c r="AT4">
        <f t="shared" si="9"/>
        <v>0</v>
      </c>
      <c r="AU4">
        <f t="shared" si="9"/>
        <v>-665.05691262079097</v>
      </c>
      <c r="AW4">
        <v>1</v>
      </c>
      <c r="AX4">
        <f>(R4*SUMPRODUCT(K5:$K$23, X5:$X$23)-$AZ$3*SUMPRODUCT(K4:$K$22, W5:$W$23))/Z4</f>
        <v>53.647194586151329</v>
      </c>
    </row>
    <row r="5" spans="1:52" x14ac:dyDescent="0.25">
      <c r="B5" s="2">
        <f>'T.26.04.A'!B5</f>
        <v>0.8</v>
      </c>
      <c r="C5" s="2">
        <f>'T.26.04.A'!C5</f>
        <v>0.05</v>
      </c>
      <c r="E5">
        <v>2005</v>
      </c>
      <c r="F5" s="5">
        <f>EconomicRates!C45</f>
        <v>3.5571999999999999E-2</v>
      </c>
      <c r="G5" s="5">
        <f>EconomicRates!D45</f>
        <v>7.0000000000000007E-2</v>
      </c>
      <c r="H5" s="5">
        <f t="shared" si="10"/>
        <v>8.5572000000000009E-2</v>
      </c>
      <c r="I5" s="5">
        <f t="shared" si="11"/>
        <v>1.085572</v>
      </c>
      <c r="J5">
        <f t="shared" si="12"/>
        <v>0.92117335377109955</v>
      </c>
      <c r="K5">
        <f t="shared" ref="K5:K23" si="20">K4*J5</f>
        <v>0.84856034769789535</v>
      </c>
      <c r="L5" s="2">
        <v>2</v>
      </c>
      <c r="M5" s="6">
        <v>2.6930000000000001E-3</v>
      </c>
      <c r="O5">
        <f t="shared" ref="O5:O23" si="21">$C$3</f>
        <v>1144.9944901794695</v>
      </c>
      <c r="P5">
        <f t="shared" ref="P5:P23" si="22">O5*$C$5</f>
        <v>57.249724508973479</v>
      </c>
      <c r="Q5" s="4">
        <f t="shared" ref="Q5:Q23" si="23">$C$8</f>
        <v>12.5</v>
      </c>
      <c r="R5">
        <f t="shared" si="0"/>
        <v>250000</v>
      </c>
      <c r="S5">
        <f t="shared" si="1"/>
        <v>100.10336405632901</v>
      </c>
      <c r="U5">
        <f t="shared" si="13"/>
        <v>2.6930000000000001E-3</v>
      </c>
      <c r="V5">
        <f t="shared" si="14"/>
        <v>0.01</v>
      </c>
      <c r="W5">
        <f t="shared" si="15"/>
        <v>0.98732399999999998</v>
      </c>
      <c r="X5">
        <f t="shared" si="16"/>
        <v>2.6588635320000001E-3</v>
      </c>
      <c r="Y5">
        <f t="shared" si="17"/>
        <v>9.8732400000000001E-3</v>
      </c>
      <c r="Z5">
        <f t="shared" si="18"/>
        <v>0.97479189646800002</v>
      </c>
      <c r="AB5">
        <f t="shared" si="19"/>
        <v>52.967162747577277</v>
      </c>
      <c r="AC5">
        <f t="shared" si="2"/>
        <v>97.579948091295591</v>
      </c>
      <c r="AE5">
        <f t="shared" si="3"/>
        <v>1116.1313505274559</v>
      </c>
      <c r="AF5">
        <f t="shared" si="4"/>
        <v>-55.806567526372795</v>
      </c>
      <c r="AG5">
        <f t="shared" si="4"/>
        <v>-12.184898705849999</v>
      </c>
      <c r="AH5">
        <f t="shared" si="5"/>
        <v>-664.71588299999996</v>
      </c>
      <c r="AI5">
        <f t="shared" si="6"/>
        <v>383.4240012952331</v>
      </c>
      <c r="AJ5">
        <f t="shared" si="7"/>
        <v>-44.612785343718315</v>
      </c>
      <c r="AK5">
        <f>G5*SUM(AB5, AE5:AF5)</f>
        <v>77.930436202406227</v>
      </c>
      <c r="AL5">
        <f t="shared" si="8"/>
        <v>416.741652153921</v>
      </c>
      <c r="AN5">
        <f t="shared" si="9"/>
        <v>947.10480688009943</v>
      </c>
      <c r="AO5">
        <f t="shared" si="9"/>
        <v>-47.355240344004976</v>
      </c>
      <c r="AP5">
        <f t="shared" si="9"/>
        <v>-10.33962188249971</v>
      </c>
      <c r="AQ5">
        <f t="shared" si="9"/>
        <v>-564.05154079879344</v>
      </c>
      <c r="AR5">
        <f t="shared" si="9"/>
        <v>325.35840385480128</v>
      </c>
      <c r="AS5">
        <f t="shared" si="9"/>
        <v>-37.856640643037181</v>
      </c>
      <c r="AT5">
        <f t="shared" si="9"/>
        <v>66.128678040162484</v>
      </c>
      <c r="AU5">
        <f t="shared" si="9"/>
        <v>353.63044125192658</v>
      </c>
      <c r="AW5">
        <v>2</v>
      </c>
      <c r="AX5">
        <f>(R5*SUMPRODUCT(K6:$K$23, X6:$X$23)-$AZ$3*SUMPRODUCT(K5:$K$22, W6:$W$23))/Z5</f>
        <v>100.10336405632901</v>
      </c>
    </row>
    <row r="6" spans="1:52" x14ac:dyDescent="0.25">
      <c r="A6" t="s">
        <v>16</v>
      </c>
      <c r="C6" s="2">
        <f>'T.26.04.C'!C6</f>
        <v>250000</v>
      </c>
      <c r="E6">
        <v>2006</v>
      </c>
      <c r="F6" s="5">
        <f>EconomicRates!C46</f>
        <v>3.5571999999999999E-2</v>
      </c>
      <c r="G6" s="5">
        <f>EconomicRates!D46</f>
        <v>7.0000000000000007E-2</v>
      </c>
      <c r="H6" s="5">
        <f t="shared" si="10"/>
        <v>8.5572000000000009E-2</v>
      </c>
      <c r="I6" s="5">
        <f t="shared" si="11"/>
        <v>1.085572</v>
      </c>
      <c r="J6">
        <f t="shared" si="12"/>
        <v>0.92117335377109955</v>
      </c>
      <c r="K6">
        <f t="shared" si="20"/>
        <v>0.78167118136604063</v>
      </c>
      <c r="L6" s="2">
        <v>3</v>
      </c>
      <c r="M6" s="6">
        <v>2.7169999999999998E-3</v>
      </c>
      <c r="O6">
        <f t="shared" si="21"/>
        <v>1144.9944901794695</v>
      </c>
      <c r="P6">
        <f t="shared" si="22"/>
        <v>57.249724508973479</v>
      </c>
      <c r="Q6" s="4">
        <f t="shared" si="23"/>
        <v>12.5</v>
      </c>
      <c r="R6">
        <f t="shared" si="0"/>
        <v>250000</v>
      </c>
      <c r="S6">
        <f t="shared" si="1"/>
        <v>138.80221626927997</v>
      </c>
      <c r="U6">
        <f t="shared" si="13"/>
        <v>2.7169999999999998E-3</v>
      </c>
      <c r="V6">
        <f t="shared" si="14"/>
        <v>0.01</v>
      </c>
      <c r="W6">
        <f t="shared" si="15"/>
        <v>0.97479189646800002</v>
      </c>
      <c r="X6">
        <f t="shared" si="16"/>
        <v>2.6485095827035558E-3</v>
      </c>
      <c r="Y6">
        <f t="shared" si="17"/>
        <v>9.7479189646800003E-3</v>
      </c>
      <c r="Z6">
        <f t="shared" si="18"/>
        <v>0.96239546792061648</v>
      </c>
      <c r="AB6">
        <f t="shared" si="19"/>
        <v>97.579948091295591</v>
      </c>
      <c r="AC6">
        <f t="shared" si="2"/>
        <v>133.58262387489231</v>
      </c>
      <c r="AE6">
        <f t="shared" si="3"/>
        <v>1101.9375081427982</v>
      </c>
      <c r="AF6">
        <f t="shared" si="4"/>
        <v>-55.096875407139919</v>
      </c>
      <c r="AG6">
        <f t="shared" si="4"/>
        <v>-12.029943349007706</v>
      </c>
      <c r="AH6">
        <f t="shared" si="5"/>
        <v>-662.12739567588892</v>
      </c>
      <c r="AI6">
        <f t="shared" si="6"/>
        <v>372.68329371076175</v>
      </c>
      <c r="AJ6">
        <f t="shared" si="7"/>
        <v>-36.002675783596715</v>
      </c>
      <c r="AK6">
        <f>G6*SUM(AB6, AE6:AF6)</f>
        <v>80.109440657886779</v>
      </c>
      <c r="AL6">
        <f t="shared" si="8"/>
        <v>416.79005858505184</v>
      </c>
      <c r="AN6">
        <f t="shared" si="9"/>
        <v>861.352793781532</v>
      </c>
      <c r="AO6">
        <f t="shared" si="9"/>
        <v>-43.067639689076614</v>
      </c>
      <c r="AP6">
        <f t="shared" si="9"/>
        <v>-9.4034600293853963</v>
      </c>
      <c r="AQ6">
        <f t="shared" si="9"/>
        <v>-517.56590359279187</v>
      </c>
      <c r="AR6">
        <f t="shared" si="9"/>
        <v>291.31579047027822</v>
      </c>
      <c r="AS6">
        <f t="shared" si="9"/>
        <v>-28.142254112102588</v>
      </c>
      <c r="AT6">
        <f t="shared" si="9"/>
        <v>62.619241117623083</v>
      </c>
      <c r="AU6">
        <f t="shared" si="9"/>
        <v>325.79277747579874</v>
      </c>
      <c r="AW6">
        <v>3</v>
      </c>
      <c r="AX6">
        <f>(R6*SUMPRODUCT(K7:$K$23, X7:$X$23)-$AZ$3*SUMPRODUCT(K6:$K$22, W7:$W$23))/Z6</f>
        <v>138.80221626927997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5">
        <f>EconomicRates!C47</f>
        <v>3.5571999999999999E-2</v>
      </c>
      <c r="G7" s="5">
        <f>EconomicRates!D47</f>
        <v>7.0000000000000007E-2</v>
      </c>
      <c r="H7" s="5">
        <f t="shared" si="10"/>
        <v>8.5572000000000009E-2</v>
      </c>
      <c r="I7" s="5">
        <f t="shared" si="11"/>
        <v>1.085572</v>
      </c>
      <c r="J7">
        <f t="shared" si="12"/>
        <v>0.92117335377109955</v>
      </c>
      <c r="K7">
        <f t="shared" si="20"/>
        <v>0.72005466368517301</v>
      </c>
      <c r="L7" s="2">
        <v>4</v>
      </c>
      <c r="M7" s="6">
        <v>2.745E-3</v>
      </c>
      <c r="O7">
        <f t="shared" si="21"/>
        <v>1144.9944901794695</v>
      </c>
      <c r="P7">
        <f t="shared" si="22"/>
        <v>57.249724508973479</v>
      </c>
      <c r="Q7" s="4">
        <f t="shared" si="23"/>
        <v>12.5</v>
      </c>
      <c r="R7">
        <f t="shared" si="0"/>
        <v>250000</v>
      </c>
      <c r="S7">
        <f t="shared" si="1"/>
        <v>169.95019321170042</v>
      </c>
      <c r="U7">
        <f t="shared" si="13"/>
        <v>2.745E-3</v>
      </c>
      <c r="V7">
        <f t="shared" si="14"/>
        <v>0.01</v>
      </c>
      <c r="W7">
        <f t="shared" si="15"/>
        <v>0.96239546792061648</v>
      </c>
      <c r="X7">
        <f t="shared" si="16"/>
        <v>2.6417755594420923E-3</v>
      </c>
      <c r="Y7">
        <f t="shared" si="17"/>
        <v>9.6239546792061658E-3</v>
      </c>
      <c r="Z7">
        <f t="shared" si="18"/>
        <v>0.95012973768196818</v>
      </c>
      <c r="AB7">
        <f t="shared" si="19"/>
        <v>133.58262387489231</v>
      </c>
      <c r="AC7">
        <f t="shared" si="2"/>
        <v>161.47473249523273</v>
      </c>
      <c r="AE7">
        <f t="shared" si="3"/>
        <v>1087.8933146015183</v>
      </c>
      <c r="AF7">
        <f t="shared" si="4"/>
        <v>-54.394665730075914</v>
      </c>
      <c r="AG7">
        <f t="shared" si="4"/>
        <v>-11.876621721024602</v>
      </c>
      <c r="AH7">
        <f t="shared" si="5"/>
        <v>-660.44388986052309</v>
      </c>
      <c r="AI7">
        <f t="shared" si="6"/>
        <v>361.17813728989472</v>
      </c>
      <c r="AJ7">
        <f t="shared" si="7"/>
        <v>-27.892108620340423</v>
      </c>
      <c r="AK7">
        <f>G7*SUM(AB7, AE7:AF7)</f>
        <v>81.695689092243441</v>
      </c>
      <c r="AL7">
        <f t="shared" si="8"/>
        <v>414.98171776179777</v>
      </c>
      <c r="AN7">
        <f t="shared" si="9"/>
        <v>783.34265477074439</v>
      </c>
      <c r="AO7">
        <f t="shared" si="9"/>
        <v>-39.167132738537219</v>
      </c>
      <c r="AP7">
        <f t="shared" si="9"/>
        <v>-8.5518168590483903</v>
      </c>
      <c r="AQ7">
        <f t="shared" si="9"/>
        <v>-475.55570299644637</v>
      </c>
      <c r="AR7">
        <f t="shared" si="9"/>
        <v>260.06800217671241</v>
      </c>
      <c r="AS7">
        <f t="shared" si="9"/>
        <v>-20.083842892089539</v>
      </c>
      <c r="AT7">
        <f t="shared" si="9"/>
        <v>58.825361933843809</v>
      </c>
      <c r="AU7">
        <f t="shared" si="9"/>
        <v>298.80952121846667</v>
      </c>
      <c r="AW7">
        <v>4</v>
      </c>
      <c r="AX7">
        <f>(R7*SUMPRODUCT(K8:$K$23, X8:$X$23)-$AZ$3*SUMPRODUCT(K7:$K$22, W8:$W$23))/Z7</f>
        <v>169.95019321170042</v>
      </c>
    </row>
    <row r="8" spans="1:52" x14ac:dyDescent="0.25">
      <c r="B8" s="2">
        <f>'T.26.04.A'!B8</f>
        <v>100</v>
      </c>
      <c r="C8" s="2">
        <f>'T.26.04.A'!C8</f>
        <v>12.5</v>
      </c>
      <c r="E8">
        <v>2008</v>
      </c>
      <c r="F8" s="5">
        <f>EconomicRates!C48</f>
        <v>3.5571999999999999E-2</v>
      </c>
      <c r="G8" s="5">
        <f>EconomicRates!D48</f>
        <v>7.0000000000000007E-2</v>
      </c>
      <c r="H8" s="5">
        <f t="shared" si="10"/>
        <v>8.5572000000000009E-2</v>
      </c>
      <c r="I8" s="5">
        <f t="shared" si="11"/>
        <v>1.085572</v>
      </c>
      <c r="J8">
        <f t="shared" si="12"/>
        <v>0.92117335377109955</v>
      </c>
      <c r="K8">
        <f t="shared" si="20"/>
        <v>0.66329516944539202</v>
      </c>
      <c r="L8" s="2">
        <v>5</v>
      </c>
      <c r="M8" s="6">
        <v>2.7729999999999999E-3</v>
      </c>
      <c r="O8">
        <f t="shared" si="21"/>
        <v>1144.9944901794695</v>
      </c>
      <c r="P8">
        <f t="shared" si="22"/>
        <v>57.249724508973479</v>
      </c>
      <c r="Q8" s="4">
        <f t="shared" si="23"/>
        <v>12.5</v>
      </c>
      <c r="R8">
        <f t="shared" si="0"/>
        <v>250000</v>
      </c>
      <c r="S8">
        <f t="shared" si="1"/>
        <v>194.48874262071027</v>
      </c>
      <c r="U8">
        <f t="shared" si="13"/>
        <v>2.7729999999999999E-3</v>
      </c>
      <c r="V8">
        <f t="shared" si="14"/>
        <v>0.01</v>
      </c>
      <c r="W8">
        <f t="shared" si="15"/>
        <v>0.95012973768196818</v>
      </c>
      <c r="X8">
        <f t="shared" si="16"/>
        <v>2.6347097625920978E-3</v>
      </c>
      <c r="Y8">
        <f t="shared" si="17"/>
        <v>9.5012973768196819E-3</v>
      </c>
      <c r="Z8">
        <f t="shared" si="18"/>
        <v>0.93799373054255641</v>
      </c>
      <c r="AB8">
        <f t="shared" si="19"/>
        <v>161.47473249523273</v>
      </c>
      <c r="AC8">
        <f t="shared" si="2"/>
        <v>182.42922123933113</v>
      </c>
      <c r="AE8">
        <f t="shared" si="3"/>
        <v>1073.997653294113</v>
      </c>
      <c r="AF8">
        <f t="shared" si="4"/>
        <v>-53.699882664705655</v>
      </c>
      <c r="AG8">
        <f t="shared" si="4"/>
        <v>-11.724921631781955</v>
      </c>
      <c r="AH8">
        <f t="shared" si="5"/>
        <v>-658.67744064802446</v>
      </c>
      <c r="AI8">
        <f t="shared" si="6"/>
        <v>349.89540834960087</v>
      </c>
      <c r="AJ8">
        <f t="shared" si="7"/>
        <v>-20.954488744098398</v>
      </c>
      <c r="AK8">
        <f t="shared" ref="AK8:AK23" si="24">G8*SUM(AB8:AB8, AE8:AF8)</f>
        <v>82.724075218724806</v>
      </c>
      <c r="AL8">
        <f t="shared" si="8"/>
        <v>411.66499482422728</v>
      </c>
      <c r="AN8">
        <f t="shared" si="9"/>
        <v>712.37745542567211</v>
      </c>
      <c r="AO8">
        <f t="shared" si="9"/>
        <v>-35.618872771283606</v>
      </c>
      <c r="AP8">
        <f t="shared" si="9"/>
        <v>-7.7770838804867539</v>
      </c>
      <c r="AQ8">
        <f t="shared" si="9"/>
        <v>-436.89756460448854</v>
      </c>
      <c r="AR8">
        <f t="shared" si="9"/>
        <v>232.08393416941314</v>
      </c>
      <c r="AS8">
        <f t="shared" si="9"/>
        <v>-13.899011162158306</v>
      </c>
      <c r="AT8">
        <f t="shared" si="9"/>
        <v>54.870479489417427</v>
      </c>
      <c r="AU8">
        <f t="shared" si="9"/>
        <v>273.05540249667229</v>
      </c>
      <c r="AW8">
        <v>5</v>
      </c>
      <c r="AX8">
        <f>(R8*SUMPRODUCT(K9:$K$23, X9:$X$23)-$AZ$3*SUMPRODUCT(K8:$K$22, W9:$W$23))/Z8</f>
        <v>194.48874262071027</v>
      </c>
    </row>
    <row r="9" spans="1:52" x14ac:dyDescent="0.25">
      <c r="A9" t="s">
        <v>39</v>
      </c>
      <c r="C9" s="2">
        <f>'T.26.04.A'!C9</f>
        <v>0.05</v>
      </c>
      <c r="E9">
        <v>2009</v>
      </c>
      <c r="F9" s="5">
        <f>EconomicRates!C49</f>
        <v>3.5571999999999999E-2</v>
      </c>
      <c r="G9" s="5">
        <f>EconomicRates!D49</f>
        <v>7.0000000000000007E-2</v>
      </c>
      <c r="H9" s="5">
        <f t="shared" si="10"/>
        <v>8.5572000000000009E-2</v>
      </c>
      <c r="I9" s="5">
        <f t="shared" si="11"/>
        <v>1.085572</v>
      </c>
      <c r="J9">
        <f t="shared" si="12"/>
        <v>0.92117335377109955</v>
      </c>
      <c r="K9">
        <f t="shared" si="20"/>
        <v>0.61100983577818146</v>
      </c>
      <c r="L9" s="2">
        <v>6</v>
      </c>
      <c r="M9" s="6">
        <v>2.8019999999999998E-3</v>
      </c>
      <c r="O9">
        <f t="shared" si="21"/>
        <v>1144.9944901794695</v>
      </c>
      <c r="P9">
        <f t="shared" si="22"/>
        <v>57.249724508973479</v>
      </c>
      <c r="Q9" s="4">
        <f t="shared" si="23"/>
        <v>12.5</v>
      </c>
      <c r="R9">
        <f t="shared" si="0"/>
        <v>250000</v>
      </c>
      <c r="S9">
        <f t="shared" si="1"/>
        <v>213.10293981895708</v>
      </c>
      <c r="U9">
        <f t="shared" si="13"/>
        <v>2.8019999999999998E-3</v>
      </c>
      <c r="V9">
        <f t="shared" si="14"/>
        <v>0.01</v>
      </c>
      <c r="W9">
        <f t="shared" si="15"/>
        <v>0.93799373054255641</v>
      </c>
      <c r="X9">
        <f t="shared" si="16"/>
        <v>2.6282584329802429E-3</v>
      </c>
      <c r="Y9">
        <f t="shared" si="17"/>
        <v>9.3799373054255647E-3</v>
      </c>
      <c r="Z9">
        <f t="shared" si="18"/>
        <v>0.92598553480415069</v>
      </c>
      <c r="AB9">
        <f t="shared" si="19"/>
        <v>182.42922123933113</v>
      </c>
      <c r="AC9">
        <f t="shared" si="2"/>
        <v>197.33023969659371</v>
      </c>
      <c r="AE9">
        <f t="shared" si="3"/>
        <v>1060.248335336642</v>
      </c>
      <c r="AF9">
        <f t="shared" si="4"/>
        <v>-53.012416766832104</v>
      </c>
      <c r="AG9">
        <f t="shared" si="4"/>
        <v>-11.574819185051883</v>
      </c>
      <c r="AH9">
        <f t="shared" si="5"/>
        <v>-657.06460824506075</v>
      </c>
      <c r="AI9">
        <f t="shared" si="6"/>
        <v>338.59649113969726</v>
      </c>
      <c r="AJ9">
        <f t="shared" si="7"/>
        <v>-14.90101845726258</v>
      </c>
      <c r="AK9">
        <f t="shared" si="24"/>
        <v>83.276559786639879</v>
      </c>
      <c r="AL9">
        <f t="shared" si="8"/>
        <v>406.97203246907458</v>
      </c>
      <c r="AN9">
        <f t="shared" si="9"/>
        <v>647.82216125813193</v>
      </c>
      <c r="AO9">
        <f t="shared" si="9"/>
        <v>-32.391108062906596</v>
      </c>
      <c r="AP9">
        <f t="shared" si="9"/>
        <v>-7.0723283694206955</v>
      </c>
      <c r="AQ9">
        <f t="shared" si="9"/>
        <v>-401.47293837946972</v>
      </c>
      <c r="AR9">
        <f t="shared" si="9"/>
        <v>206.88578644633489</v>
      </c>
      <c r="AS9">
        <f t="shared" si="9"/>
        <v>-9.1046688404996594</v>
      </c>
      <c r="AT9">
        <f t="shared" si="9"/>
        <v>50.882797119406746</v>
      </c>
      <c r="AU9">
        <f t="shared" si="9"/>
        <v>248.66391472524199</v>
      </c>
      <c r="AW9">
        <v>6</v>
      </c>
      <c r="AX9">
        <f>(R9*SUMPRODUCT(K10:$K$23, X10:$X$23)-$AZ$3*SUMPRODUCT(K9:$K$22, W10:$W$23))/Z9</f>
        <v>213.10293981895708</v>
      </c>
    </row>
    <row r="10" spans="1:52" x14ac:dyDescent="0.25">
      <c r="A10" t="s">
        <v>19</v>
      </c>
      <c r="C10" s="2">
        <f>'T.26.04.A'!C10</f>
        <v>0.01</v>
      </c>
      <c r="E10">
        <v>2010</v>
      </c>
      <c r="F10" s="5">
        <f>EconomicRates!C50</f>
        <v>3.5571999999999999E-2</v>
      </c>
      <c r="G10" s="5">
        <f>EconomicRates!D50</f>
        <v>7.0000000000000007E-2</v>
      </c>
      <c r="H10" s="5">
        <f t="shared" si="10"/>
        <v>8.5572000000000009E-2</v>
      </c>
      <c r="I10" s="5">
        <f t="shared" si="11"/>
        <v>1.085572</v>
      </c>
      <c r="J10">
        <f t="shared" si="12"/>
        <v>0.92117335377109955</v>
      </c>
      <c r="K10">
        <f t="shared" si="20"/>
        <v>0.5628459796109162</v>
      </c>
      <c r="L10" s="2">
        <v>7</v>
      </c>
      <c r="M10" s="6">
        <v>2.8370000000000001E-3</v>
      </c>
      <c r="O10">
        <f t="shared" si="21"/>
        <v>1144.9944901794695</v>
      </c>
      <c r="P10">
        <f t="shared" si="22"/>
        <v>57.249724508973479</v>
      </c>
      <c r="Q10" s="4">
        <f t="shared" si="23"/>
        <v>12.5</v>
      </c>
      <c r="R10">
        <f t="shared" si="0"/>
        <v>250000</v>
      </c>
      <c r="S10">
        <f t="shared" si="1"/>
        <v>225.70927653452617</v>
      </c>
      <c r="U10">
        <f t="shared" si="13"/>
        <v>2.8370000000000001E-3</v>
      </c>
      <c r="V10">
        <f t="shared" si="14"/>
        <v>0.01</v>
      </c>
      <c r="W10">
        <f t="shared" si="15"/>
        <v>0.92598553480415069</v>
      </c>
      <c r="X10">
        <f t="shared" si="16"/>
        <v>2.6270209622393757E-3</v>
      </c>
      <c r="Y10">
        <f t="shared" si="17"/>
        <v>9.2598553480415079E-3</v>
      </c>
      <c r="Z10">
        <f t="shared" si="18"/>
        <v>0.91409865849386984</v>
      </c>
      <c r="AB10">
        <f t="shared" si="19"/>
        <v>197.33023969659371</v>
      </c>
      <c r="AC10">
        <f t="shared" si="2"/>
        <v>206.32054688983226</v>
      </c>
      <c r="AE10">
        <f t="shared" si="3"/>
        <v>1046.6379274559256</v>
      </c>
      <c r="AF10">
        <f t="shared" si="4"/>
        <v>-52.33189637279628</v>
      </c>
      <c r="AG10">
        <f t="shared" si="4"/>
        <v>-11.426233231173374</v>
      </c>
      <c r="AH10">
        <f t="shared" si="5"/>
        <v>-656.75524055984397</v>
      </c>
      <c r="AI10">
        <f t="shared" si="6"/>
        <v>326.12455729211194</v>
      </c>
      <c r="AJ10">
        <f t="shared" si="7"/>
        <v>-8.9903071932385501</v>
      </c>
      <c r="AK10">
        <f t="shared" si="24"/>
        <v>83.414538954580621</v>
      </c>
      <c r="AL10">
        <f t="shared" si="8"/>
        <v>400.54878905345402</v>
      </c>
      <c r="AN10">
        <f t="shared" si="9"/>
        <v>589.09594957686954</v>
      </c>
      <c r="AO10">
        <f t="shared" si="9"/>
        <v>-29.454797478843474</v>
      </c>
      <c r="AP10">
        <f t="shared" si="9"/>
        <v>-6.4312094362625816</v>
      </c>
      <c r="AQ10">
        <f t="shared" si="9"/>
        <v>-369.65204673750833</v>
      </c>
      <c r="AR10">
        <f t="shared" si="9"/>
        <v>183.55789592425512</v>
      </c>
      <c r="AS10">
        <f t="shared" si="9"/>
        <v>-5.060158259181418</v>
      </c>
      <c r="AT10">
        <f t="shared" si="9"/>
        <v>46.94953789168386</v>
      </c>
      <c r="AU10">
        <f t="shared" si="9"/>
        <v>225.44727555675755</v>
      </c>
      <c r="AW10">
        <v>7</v>
      </c>
      <c r="AX10">
        <f>(R10*SUMPRODUCT(K11:$K$23, X11:$X$23)-$AZ$3*SUMPRODUCT(K10:$K$22, W11:$W$23))/Z10</f>
        <v>225.70927653452617</v>
      </c>
    </row>
    <row r="11" spans="1:52" x14ac:dyDescent="0.25">
      <c r="A11" t="s">
        <v>33</v>
      </c>
      <c r="C11" s="7">
        <f>AU25</f>
        <v>2600.0908040131126</v>
      </c>
      <c r="E11">
        <v>2011</v>
      </c>
      <c r="F11" s="5">
        <f>EconomicRates!C51</f>
        <v>3.5571999999999999E-2</v>
      </c>
      <c r="G11" s="5">
        <f>EconomicRates!D51</f>
        <v>7.0000000000000007E-2</v>
      </c>
      <c r="H11" s="5">
        <f t="shared" si="10"/>
        <v>8.5572000000000009E-2</v>
      </c>
      <c r="I11" s="5">
        <f t="shared" si="11"/>
        <v>1.085572</v>
      </c>
      <c r="J11">
        <f t="shared" si="12"/>
        <v>0.92117335377109955</v>
      </c>
      <c r="K11">
        <f t="shared" si="20"/>
        <v>0.51847871869476758</v>
      </c>
      <c r="L11" s="2">
        <v>8</v>
      </c>
      <c r="M11" s="6">
        <v>2.8709999999999999E-3</v>
      </c>
      <c r="O11">
        <f t="shared" si="21"/>
        <v>1144.9944901794695</v>
      </c>
      <c r="P11">
        <f t="shared" si="22"/>
        <v>57.249724508973479</v>
      </c>
      <c r="Q11" s="4">
        <f t="shared" si="23"/>
        <v>12.5</v>
      </c>
      <c r="R11">
        <f t="shared" si="0"/>
        <v>250000</v>
      </c>
      <c r="S11">
        <f t="shared" si="1"/>
        <v>233.24792767918734</v>
      </c>
      <c r="U11">
        <f t="shared" si="13"/>
        <v>2.8709999999999999E-3</v>
      </c>
      <c r="V11">
        <f t="shared" si="14"/>
        <v>0.01</v>
      </c>
      <c r="W11">
        <f t="shared" si="15"/>
        <v>0.91409865849386984</v>
      </c>
      <c r="X11">
        <f t="shared" si="16"/>
        <v>2.6243772485359E-3</v>
      </c>
      <c r="Y11">
        <f t="shared" si="17"/>
        <v>9.1409865849386984E-3</v>
      </c>
      <c r="Z11">
        <f t="shared" si="18"/>
        <v>0.90233329466039525</v>
      </c>
      <c r="AB11">
        <f t="shared" si="19"/>
        <v>206.32054688983226</v>
      </c>
      <c r="AC11">
        <f t="shared" si="2"/>
        <v>210.46737105547072</v>
      </c>
      <c r="AE11">
        <f t="shared" si="3"/>
        <v>1033.1666506916404</v>
      </c>
      <c r="AF11">
        <f t="shared" si="4"/>
        <v>-51.658332534582016</v>
      </c>
      <c r="AG11">
        <f t="shared" si="4"/>
        <v>-11.27916618325494</v>
      </c>
      <c r="AH11">
        <f t="shared" si="5"/>
        <v>-656.094312133975</v>
      </c>
      <c r="AI11">
        <f t="shared" si="6"/>
        <v>314.13483983982849</v>
      </c>
      <c r="AJ11">
        <f t="shared" si="7"/>
        <v>-4.1468241656384635</v>
      </c>
      <c r="AK11">
        <f t="shared" si="24"/>
        <v>83.14802055328235</v>
      </c>
      <c r="AL11">
        <f t="shared" si="8"/>
        <v>393.13603622747235</v>
      </c>
      <c r="AN11">
        <f t="shared" si="9"/>
        <v>535.67492124876617</v>
      </c>
      <c r="AO11">
        <f t="shared" si="9"/>
        <v>-26.783746062438308</v>
      </c>
      <c r="AP11">
        <f t="shared" si="9"/>
        <v>-5.8480076306393736</v>
      </c>
      <c r="AQ11">
        <f t="shared" si="9"/>
        <v>-340.17093829814826</v>
      </c>
      <c r="AR11">
        <f t="shared" si="9"/>
        <v>162.87222925754031</v>
      </c>
      <c r="AS11">
        <f t="shared" si="9"/>
        <v>-2.1500400800527291</v>
      </c>
      <c r="AT11">
        <f t="shared" si="9"/>
        <v>43.110479158472032</v>
      </c>
      <c r="AU11">
        <f t="shared" si="9"/>
        <v>203.8326683359596</v>
      </c>
      <c r="AW11">
        <v>8</v>
      </c>
      <c r="AX11">
        <f>(R11*SUMPRODUCT(K12:$K$23, X12:$X$23)-$AZ$3*SUMPRODUCT(K11:$K$22, W12:$W$23))/Z11</f>
        <v>233.24792767918734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f>EconomicRates!C52</f>
        <v>3.5571999999999999E-2</v>
      </c>
      <c r="G12" s="5">
        <f>EconomicRates!D52</f>
        <v>7.0000000000000007E-2</v>
      </c>
      <c r="H12" s="5">
        <f t="shared" si="10"/>
        <v>8.5572000000000009E-2</v>
      </c>
      <c r="I12" s="5">
        <f t="shared" si="11"/>
        <v>1.085572</v>
      </c>
      <c r="J12">
        <f t="shared" si="12"/>
        <v>0.92117335377109955</v>
      </c>
      <c r="K12">
        <f t="shared" si="20"/>
        <v>0.47760878015900154</v>
      </c>
      <c r="L12" s="2">
        <v>9</v>
      </c>
      <c r="M12" s="6">
        <v>2.9099999999999998E-3</v>
      </c>
      <c r="O12">
        <f t="shared" si="21"/>
        <v>1144.9944901794695</v>
      </c>
      <c r="P12">
        <f t="shared" si="22"/>
        <v>57.249724508973479</v>
      </c>
      <c r="Q12" s="4">
        <f t="shared" si="23"/>
        <v>12.5</v>
      </c>
      <c r="R12">
        <f t="shared" si="0"/>
        <v>250000</v>
      </c>
      <c r="S12">
        <f t="shared" si="1"/>
        <v>235.81452624800906</v>
      </c>
      <c r="U12">
        <f t="shared" si="13"/>
        <v>2.9099999999999998E-3</v>
      </c>
      <c r="V12">
        <f t="shared" si="14"/>
        <v>0.01</v>
      </c>
      <c r="W12">
        <f t="shared" si="15"/>
        <v>0.90233329466039525</v>
      </c>
      <c r="X12">
        <f t="shared" si="16"/>
        <v>2.6257898874617498E-3</v>
      </c>
      <c r="Y12">
        <f t="shared" si="17"/>
        <v>9.0233329466039534E-3</v>
      </c>
      <c r="Z12">
        <f t="shared" si="18"/>
        <v>0.89068417182632953</v>
      </c>
      <c r="AB12">
        <f t="shared" si="19"/>
        <v>210.46737105547072</v>
      </c>
      <c r="AC12">
        <f t="shared" si="2"/>
        <v>210.03626601582619</v>
      </c>
      <c r="AE12">
        <f t="shared" si="3"/>
        <v>1019.8284692312112</v>
      </c>
      <c r="AF12">
        <f t="shared" si="4"/>
        <v>-50.991423461560565</v>
      </c>
      <c r="AG12">
        <f t="shared" si="4"/>
        <v>-11.13355214782912</v>
      </c>
      <c r="AH12">
        <f t="shared" si="5"/>
        <v>-656.44747186543748</v>
      </c>
      <c r="AI12">
        <f t="shared" si="6"/>
        <v>301.25602175638403</v>
      </c>
      <c r="AJ12">
        <f t="shared" si="7"/>
        <v>0.43110503964453528</v>
      </c>
      <c r="AK12">
        <f t="shared" si="24"/>
        <v>82.551309177758512</v>
      </c>
      <c r="AL12">
        <f t="shared" si="8"/>
        <v>384.23843597378709</v>
      </c>
      <c r="AN12">
        <f t="shared" si="9"/>
        <v>487.07903116094064</v>
      </c>
      <c r="AO12">
        <f t="shared" si="9"/>
        <v>-24.353951558047033</v>
      </c>
      <c r="AP12">
        <f t="shared" si="9"/>
        <v>-5.317482260161297</v>
      </c>
      <c r="AQ12">
        <f t="shared" si="9"/>
        <v>-313.52507627611209</v>
      </c>
      <c r="AR12">
        <f t="shared" si="9"/>
        <v>143.8825210666202</v>
      </c>
      <c r="AS12">
        <f t="shared" si="9"/>
        <v>0.2058995521050245</v>
      </c>
      <c r="AT12">
        <f t="shared" si="9"/>
        <v>39.42723007691783</v>
      </c>
      <c r="AU12">
        <f t="shared" si="9"/>
        <v>183.51565069564307</v>
      </c>
      <c r="AW12">
        <v>9</v>
      </c>
      <c r="AX12">
        <f>(R12*SUMPRODUCT(K13:$K$23, X13:$X$23)-$AZ$3*SUMPRODUCT(K12:$K$22, W13:$W$23))/Z12</f>
        <v>235.81452624800906</v>
      </c>
    </row>
    <row r="13" spans="1:52" x14ac:dyDescent="0.25">
      <c r="E13">
        <v>2013</v>
      </c>
      <c r="F13" s="5">
        <f>EconomicRates!C53</f>
        <v>3.5571999999999999E-2</v>
      </c>
      <c r="G13" s="5">
        <f>EconomicRates!D53</f>
        <v>7.0000000000000007E-2</v>
      </c>
      <c r="H13" s="5">
        <f t="shared" si="10"/>
        <v>8.5572000000000009E-2</v>
      </c>
      <c r="I13" s="5">
        <f t="shared" si="11"/>
        <v>1.085572</v>
      </c>
      <c r="J13">
        <f t="shared" si="12"/>
        <v>0.92117335377109955</v>
      </c>
      <c r="K13">
        <f t="shared" si="20"/>
        <v>0.43996048180959124</v>
      </c>
      <c r="L13" s="2">
        <v>10</v>
      </c>
      <c r="M13" s="6">
        <v>2.9520000000000002E-3</v>
      </c>
      <c r="O13">
        <f t="shared" si="21"/>
        <v>1144.9944901794695</v>
      </c>
      <c r="P13">
        <f t="shared" si="22"/>
        <v>57.249724508973479</v>
      </c>
      <c r="Q13" s="4">
        <f t="shared" si="23"/>
        <v>12.5</v>
      </c>
      <c r="R13">
        <f t="shared" si="0"/>
        <v>250000</v>
      </c>
      <c r="S13">
        <f t="shared" si="1"/>
        <v>233.78278968348167</v>
      </c>
      <c r="U13">
        <f t="shared" si="13"/>
        <v>2.9520000000000002E-3</v>
      </c>
      <c r="V13">
        <f t="shared" si="14"/>
        <v>0.01</v>
      </c>
      <c r="W13">
        <f t="shared" si="15"/>
        <v>0.89068417182632953</v>
      </c>
      <c r="X13">
        <f t="shared" si="16"/>
        <v>2.6292996752313252E-3</v>
      </c>
      <c r="Y13">
        <f t="shared" si="17"/>
        <v>8.9068417182632947E-3</v>
      </c>
      <c r="Z13">
        <f t="shared" si="18"/>
        <v>0.87914803043283496</v>
      </c>
      <c r="AB13">
        <f t="shared" si="19"/>
        <v>210.03626601582619</v>
      </c>
      <c r="AC13">
        <f t="shared" si="2"/>
        <v>205.52967909932659</v>
      </c>
      <c r="AE13">
        <f t="shared" si="3"/>
        <v>1006.6196508977285</v>
      </c>
      <c r="AF13">
        <f t="shared" si="4"/>
        <v>-50.330982544886432</v>
      </c>
      <c r="AG13">
        <f t="shared" si="4"/>
        <v>-10.989350380410437</v>
      </c>
      <c r="AH13">
        <f t="shared" si="5"/>
        <v>-657.3249188078313</v>
      </c>
      <c r="AI13">
        <f t="shared" si="6"/>
        <v>287.97439916460041</v>
      </c>
      <c r="AJ13">
        <f t="shared" si="7"/>
        <v>4.5065869164996002</v>
      </c>
      <c r="AK13">
        <f t="shared" si="24"/>
        <v>81.642745405806792</v>
      </c>
      <c r="AL13">
        <f t="shared" si="8"/>
        <v>374.12373148690682</v>
      </c>
      <c r="AN13">
        <f t="shared" si="9"/>
        <v>442.87286660796718</v>
      </c>
      <c r="AO13">
        <f t="shared" si="9"/>
        <v>-22.143643330398362</v>
      </c>
      <c r="AP13">
        <f t="shared" si="9"/>
        <v>-4.834879888139791</v>
      </c>
      <c r="AQ13">
        <f t="shared" si="9"/>
        <v>-289.1969879841439</v>
      </c>
      <c r="AR13">
        <f t="shared" si="9"/>
        <v>126.69735540528515</v>
      </c>
      <c r="AS13">
        <f t="shared" si="9"/>
        <v>1.9827201510999641</v>
      </c>
      <c r="AT13">
        <f t="shared" si="9"/>
        <v>35.919581604996552</v>
      </c>
      <c r="AU13">
        <f t="shared" si="9"/>
        <v>164.59965716138166</v>
      </c>
      <c r="AW13">
        <v>10</v>
      </c>
      <c r="AX13">
        <f>(R13*SUMPRODUCT(K14:$K$23, X14:$X$23)-$AZ$3*SUMPRODUCT(K13:$K$22, W14:$W$23))/Z13</f>
        <v>233.78278968348167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10"/>
        <v>8.5572000000000009E-2</v>
      </c>
      <c r="I14" s="5">
        <f t="shared" si="11"/>
        <v>1.085572</v>
      </c>
      <c r="J14">
        <f t="shared" si="12"/>
        <v>0.92117335377109955</v>
      </c>
      <c r="K14">
        <f t="shared" si="20"/>
        <v>0.40527987255529002</v>
      </c>
      <c r="L14" s="2">
        <v>11</v>
      </c>
      <c r="M14" s="6">
        <v>2.9979999999999998E-3</v>
      </c>
      <c r="O14">
        <f t="shared" si="21"/>
        <v>1144.9944901794695</v>
      </c>
      <c r="P14">
        <f t="shared" si="22"/>
        <v>57.249724508973479</v>
      </c>
      <c r="Q14" s="4">
        <f t="shared" si="23"/>
        <v>12.5</v>
      </c>
      <c r="R14">
        <f t="shared" si="0"/>
        <v>250000</v>
      </c>
      <c r="S14">
        <f t="shared" si="1"/>
        <v>227.41718698168026</v>
      </c>
      <c r="U14">
        <f t="shared" si="13"/>
        <v>2.9979999999999998E-3</v>
      </c>
      <c r="V14">
        <f t="shared" si="14"/>
        <v>0.01</v>
      </c>
      <c r="W14">
        <f t="shared" si="15"/>
        <v>0.87914803043283496</v>
      </c>
      <c r="X14">
        <f t="shared" si="16"/>
        <v>2.6356857952376392E-3</v>
      </c>
      <c r="Y14">
        <f t="shared" si="17"/>
        <v>8.7914803043283498E-3</v>
      </c>
      <c r="Z14">
        <f t="shared" si="18"/>
        <v>0.867720864333269</v>
      </c>
      <c r="AB14">
        <f t="shared" si="19"/>
        <v>205.52967909932659</v>
      </c>
      <c r="AC14">
        <f t="shared" si="2"/>
        <v>197.33463805198426</v>
      </c>
      <c r="AE14">
        <f t="shared" si="3"/>
        <v>993.53560867535998</v>
      </c>
      <c r="AF14">
        <f t="shared" si="4"/>
        <v>-49.676780433768002</v>
      </c>
      <c r="AG14">
        <f t="shared" si="4"/>
        <v>-10.846510804165863</v>
      </c>
      <c r="AH14">
        <f t="shared" si="5"/>
        <v>-658.92144880940975</v>
      </c>
      <c r="AI14">
        <f t="shared" si="6"/>
        <v>274.09086862801632</v>
      </c>
      <c r="AJ14">
        <f t="shared" si="7"/>
        <v>8.195041047342329</v>
      </c>
      <c r="AK14">
        <f t="shared" si="24"/>
        <v>80.457195513864306</v>
      </c>
      <c r="AL14">
        <f t="shared" si="8"/>
        <v>362.74310518922294</v>
      </c>
      <c r="AN14">
        <f t="shared" si="9"/>
        <v>402.6599848630924</v>
      </c>
      <c r="AO14">
        <f t="shared" si="9"/>
        <v>-20.132999243154622</v>
      </c>
      <c r="AP14">
        <f t="shared" si="9"/>
        <v>-4.3958725163819174</v>
      </c>
      <c r="AQ14">
        <f t="shared" si="9"/>
        <v>-267.04760079742465</v>
      </c>
      <c r="AR14">
        <f t="shared" si="9"/>
        <v>111.0835123061312</v>
      </c>
      <c r="AS14">
        <f t="shared" si="9"/>
        <v>3.3212851912522696</v>
      </c>
      <c r="AT14">
        <f t="shared" si="9"/>
        <v>32.607681944014978</v>
      </c>
      <c r="AU14">
        <f t="shared" si="9"/>
        <v>147.01247944139843</v>
      </c>
      <c r="AW14">
        <v>11</v>
      </c>
      <c r="AX14">
        <f>(R14*SUMPRODUCT(K15:$K$23, X15:$X$23)-$AZ$3*SUMPRODUCT(K14:$K$22, W15:$W$23))/Z14</f>
        <v>227.41718698168026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10"/>
        <v>8.5572000000000009E-2</v>
      </c>
      <c r="I15" s="5">
        <f t="shared" si="11"/>
        <v>1.085572</v>
      </c>
      <c r="J15">
        <f t="shared" si="12"/>
        <v>0.92117335377109955</v>
      </c>
      <c r="K15">
        <f t="shared" si="20"/>
        <v>0.37333301941768032</v>
      </c>
      <c r="L15" s="2">
        <v>12</v>
      </c>
      <c r="M15" s="6">
        <v>3.0469999999999998E-3</v>
      </c>
      <c r="O15">
        <f t="shared" si="21"/>
        <v>1144.9944901794695</v>
      </c>
      <c r="P15">
        <f t="shared" si="22"/>
        <v>57.249724508973479</v>
      </c>
      <c r="Q15" s="4">
        <f t="shared" si="23"/>
        <v>12.5</v>
      </c>
      <c r="R15">
        <f t="shared" si="0"/>
        <v>250000</v>
      </c>
      <c r="S15">
        <f t="shared" si="1"/>
        <v>217.08944032658476</v>
      </c>
      <c r="U15">
        <f t="shared" si="13"/>
        <v>3.0469999999999998E-3</v>
      </c>
      <c r="V15">
        <f t="shared" si="14"/>
        <v>0.01</v>
      </c>
      <c r="W15">
        <f t="shared" si="15"/>
        <v>0.867720864333269</v>
      </c>
      <c r="X15">
        <f t="shared" si="16"/>
        <v>2.6439454736234703E-3</v>
      </c>
      <c r="Y15">
        <f t="shared" si="17"/>
        <v>8.6772086433326897E-3</v>
      </c>
      <c r="Z15">
        <f t="shared" si="18"/>
        <v>0.85639971021631289</v>
      </c>
      <c r="AB15">
        <f t="shared" si="19"/>
        <v>197.33463805198426</v>
      </c>
      <c r="AC15">
        <f t="shared" si="2"/>
        <v>185.91533378670874</v>
      </c>
      <c r="AE15">
        <f t="shared" si="3"/>
        <v>980.57294958897262</v>
      </c>
      <c r="AF15">
        <f t="shared" si="4"/>
        <v>-49.028647479448637</v>
      </c>
      <c r="AG15">
        <f t="shared" si="4"/>
        <v>-10.70499637770391</v>
      </c>
      <c r="AH15">
        <f t="shared" si="5"/>
        <v>-660.98636840586755</v>
      </c>
      <c r="AI15">
        <f t="shared" si="6"/>
        <v>259.85293732595255</v>
      </c>
      <c r="AJ15">
        <f t="shared" si="7"/>
        <v>11.419304265275514</v>
      </c>
      <c r="AK15">
        <f t="shared" si="24"/>
        <v>79.021525811305594</v>
      </c>
      <c r="AL15">
        <f t="shared" si="8"/>
        <v>350.29376740253366</v>
      </c>
      <c r="AN15">
        <f t="shared" si="9"/>
        <v>366.08026002935196</v>
      </c>
      <c r="AO15">
        <f t="shared" si="9"/>
        <v>-18.304013001467602</v>
      </c>
      <c r="AP15">
        <f t="shared" si="9"/>
        <v>-3.9965286205435313</v>
      </c>
      <c r="AQ15">
        <f t="shared" si="9"/>
        <v>-246.76803671088976</v>
      </c>
      <c r="AR15">
        <f t="shared" si="9"/>
        <v>97.011681696451106</v>
      </c>
      <c r="AS15">
        <f t="shared" si="9"/>
        <v>4.2632033410045036</v>
      </c>
      <c r="AT15">
        <f t="shared" si="9"/>
        <v>29.501344830126879</v>
      </c>
      <c r="AU15">
        <f t="shared" si="9"/>
        <v>130.77622986758249</v>
      </c>
      <c r="AW15">
        <v>12</v>
      </c>
      <c r="AX15">
        <f>(R15*SUMPRODUCT(K16:$K$23, X16:$X$23)-$AZ$3*SUMPRODUCT(K15:$K$22, W16:$W$23))/Z15</f>
        <v>217.08944032658476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10"/>
        <v>8.5572000000000009E-2</v>
      </c>
      <c r="I16" s="5">
        <f t="shared" si="11"/>
        <v>1.085572</v>
      </c>
      <c r="J16">
        <f t="shared" si="12"/>
        <v>0.92117335377109955</v>
      </c>
      <c r="K16">
        <f t="shared" si="20"/>
        <v>0.34390442957047562</v>
      </c>
      <c r="L16" s="2">
        <v>13</v>
      </c>
      <c r="M16" s="6">
        <v>3.104E-3</v>
      </c>
      <c r="O16">
        <f t="shared" si="21"/>
        <v>1144.9944901794695</v>
      </c>
      <c r="P16">
        <f t="shared" si="22"/>
        <v>57.249724508973479</v>
      </c>
      <c r="Q16" s="4">
        <f t="shared" si="23"/>
        <v>12.5</v>
      </c>
      <c r="R16">
        <f t="shared" si="0"/>
        <v>250000</v>
      </c>
      <c r="S16">
        <f t="shared" si="1"/>
        <v>202.72253323661783</v>
      </c>
      <c r="U16">
        <f t="shared" si="13"/>
        <v>3.104E-3</v>
      </c>
      <c r="V16">
        <f t="shared" si="14"/>
        <v>0.01</v>
      </c>
      <c r="W16">
        <f t="shared" si="15"/>
        <v>0.85639971021631289</v>
      </c>
      <c r="X16">
        <f t="shared" si="16"/>
        <v>2.6582647005114353E-3</v>
      </c>
      <c r="Y16">
        <f t="shared" si="17"/>
        <v>8.5639971021631289E-3</v>
      </c>
      <c r="Z16">
        <f t="shared" si="18"/>
        <v>0.84517744841363829</v>
      </c>
      <c r="AB16">
        <f t="shared" si="19"/>
        <v>185.91533378670874</v>
      </c>
      <c r="AC16">
        <f t="shared" si="2"/>
        <v>171.33651337687365</v>
      </c>
      <c r="AE16">
        <f t="shared" si="3"/>
        <v>967.72352165755865</v>
      </c>
      <c r="AF16">
        <f t="shared" si="4"/>
        <v>-48.386176082877938</v>
      </c>
      <c r="AG16">
        <f t="shared" si="4"/>
        <v>-10.564718105170478</v>
      </c>
      <c r="AH16">
        <f t="shared" si="5"/>
        <v>-664.56617512785886</v>
      </c>
      <c r="AI16">
        <f t="shared" si="6"/>
        <v>244.20645234165136</v>
      </c>
      <c r="AJ16">
        <f t="shared" si="7"/>
        <v>14.578820409835089</v>
      </c>
      <c r="AK16">
        <f t="shared" si="24"/>
        <v>77.367687555297266</v>
      </c>
      <c r="AL16">
        <f t="shared" si="8"/>
        <v>336.15296030678371</v>
      </c>
      <c r="AN16">
        <f t="shared" si="9"/>
        <v>332.80440569757451</v>
      </c>
      <c r="AO16">
        <f t="shared" si="9"/>
        <v>-16.640220284878726</v>
      </c>
      <c r="AP16">
        <f t="shared" si="9"/>
        <v>-3.6332533535315292</v>
      </c>
      <c r="AQ16">
        <f t="shared" si="9"/>
        <v>-228.54725136917909</v>
      </c>
      <c r="AR16">
        <f t="shared" si="9"/>
        <v>83.98368068998515</v>
      </c>
      <c r="AS16">
        <f t="shared" si="9"/>
        <v>5.0137209168547443</v>
      </c>
      <c r="AT16">
        <f t="shared" si="9"/>
        <v>26.607090455891292</v>
      </c>
      <c r="AU16">
        <f t="shared" si="9"/>
        <v>115.60449206273118</v>
      </c>
      <c r="AW16">
        <v>13</v>
      </c>
      <c r="AX16">
        <f>(R16*SUMPRODUCT(K17:$K$23, X17:$X$23)-$AZ$3*SUMPRODUCT(K16:$K$22, W17:$W$23))/Z16</f>
        <v>202.72253323661783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10"/>
        <v>8.5572000000000009E-2</v>
      </c>
      <c r="I17" s="5">
        <f t="shared" si="11"/>
        <v>1.085572</v>
      </c>
      <c r="J17">
        <f t="shared" si="12"/>
        <v>0.92117335377109955</v>
      </c>
      <c r="K17">
        <f t="shared" si="20"/>
        <v>0.31679559676417191</v>
      </c>
      <c r="L17" s="2">
        <v>14</v>
      </c>
      <c r="M17" s="6">
        <v>3.1700000000000001E-3</v>
      </c>
      <c r="O17">
        <f t="shared" si="21"/>
        <v>1144.9944901794695</v>
      </c>
      <c r="P17">
        <f t="shared" si="22"/>
        <v>57.249724508973479</v>
      </c>
      <c r="Q17" s="4">
        <f t="shared" si="23"/>
        <v>12.5</v>
      </c>
      <c r="R17">
        <f t="shared" si="0"/>
        <v>250000</v>
      </c>
      <c r="S17">
        <f t="shared" si="1"/>
        <v>184.24036452774592</v>
      </c>
      <c r="U17">
        <f t="shared" si="13"/>
        <v>3.1700000000000001E-3</v>
      </c>
      <c r="V17">
        <f t="shared" si="14"/>
        <v>0.01</v>
      </c>
      <c r="W17">
        <f t="shared" si="15"/>
        <v>0.84517744841363829</v>
      </c>
      <c r="X17">
        <f t="shared" si="16"/>
        <v>2.6792125114712332E-3</v>
      </c>
      <c r="Y17">
        <f t="shared" si="17"/>
        <v>8.4517744841363825E-3</v>
      </c>
      <c r="Z17">
        <f t="shared" si="18"/>
        <v>0.83404646141803074</v>
      </c>
      <c r="AB17">
        <f t="shared" si="19"/>
        <v>171.33651337687365</v>
      </c>
      <c r="AC17">
        <f t="shared" si="2"/>
        <v>153.66502408473457</v>
      </c>
      <c r="AE17">
        <f t="shared" si="3"/>
        <v>954.97860287732863</v>
      </c>
      <c r="AF17">
        <f t="shared" si="4"/>
        <v>-47.748930143866438</v>
      </c>
      <c r="AG17">
        <f t="shared" si="4"/>
        <v>-10.425580767725384</v>
      </c>
      <c r="AH17">
        <f t="shared" si="5"/>
        <v>-669.80312786780826</v>
      </c>
      <c r="AI17">
        <f t="shared" si="6"/>
        <v>227.00096409792855</v>
      </c>
      <c r="AJ17">
        <f t="shared" si="7"/>
        <v>17.671489292139086</v>
      </c>
      <c r="AK17">
        <f t="shared" si="24"/>
        <v>75.499633027723519</v>
      </c>
      <c r="AL17">
        <f t="shared" si="8"/>
        <v>320.17208641779115</v>
      </c>
      <c r="AN17">
        <f t="shared" si="9"/>
        <v>302.53301639553848</v>
      </c>
      <c r="AO17">
        <f t="shared" si="9"/>
        <v>-15.126650819776925</v>
      </c>
      <c r="AP17">
        <f t="shared" si="9"/>
        <v>-3.3027780809246363</v>
      </c>
      <c r="AQ17">
        <f t="shared" si="9"/>
        <v>-212.19068160739127</v>
      </c>
      <c r="AR17">
        <f t="shared" si="9"/>
        <v>71.912905887445632</v>
      </c>
      <c r="AS17">
        <f t="shared" si="9"/>
        <v>5.5982499960148751</v>
      </c>
      <c r="AT17">
        <f t="shared" si="9"/>
        <v>23.917951300493655</v>
      </c>
      <c r="AU17">
        <f t="shared" si="9"/>
        <v>101.42910718395416</v>
      </c>
      <c r="AW17">
        <v>14</v>
      </c>
      <c r="AX17">
        <f>(R17*SUMPRODUCT(K18:$K$23, X18:$X$23)-$AZ$3*SUMPRODUCT(K17:$K$22, W18:$W$23))/Z17</f>
        <v>184.24036452774592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10"/>
        <v>8.5572000000000009E-2</v>
      </c>
      <c r="I18" s="5">
        <f t="shared" si="11"/>
        <v>1.085572</v>
      </c>
      <c r="J18">
        <f t="shared" si="12"/>
        <v>0.92117335377109955</v>
      </c>
      <c r="K18">
        <f t="shared" si="20"/>
        <v>0.29182366233116913</v>
      </c>
      <c r="L18" s="2">
        <v>15</v>
      </c>
      <c r="M18" s="6">
        <v>3.2390000000000001E-3</v>
      </c>
      <c r="O18">
        <f t="shared" si="21"/>
        <v>1144.9944901794695</v>
      </c>
      <c r="P18">
        <f t="shared" si="22"/>
        <v>57.249724508973479</v>
      </c>
      <c r="Q18" s="4">
        <f t="shared" si="23"/>
        <v>12.5</v>
      </c>
      <c r="R18">
        <f t="shared" si="0"/>
        <v>250000</v>
      </c>
      <c r="S18">
        <f t="shared" si="1"/>
        <v>162.0918824174833</v>
      </c>
      <c r="U18">
        <f t="shared" si="13"/>
        <v>3.2390000000000001E-3</v>
      </c>
      <c r="V18">
        <f t="shared" si="14"/>
        <v>0.01</v>
      </c>
      <c r="W18">
        <f t="shared" si="15"/>
        <v>0.83404646141803074</v>
      </c>
      <c r="X18">
        <f t="shared" si="16"/>
        <v>2.7014764885330018E-3</v>
      </c>
      <c r="Y18">
        <f t="shared" si="17"/>
        <v>8.3404646141803079E-3</v>
      </c>
      <c r="Z18">
        <f t="shared" si="18"/>
        <v>0.82300452031531746</v>
      </c>
      <c r="AB18">
        <f t="shared" si="19"/>
        <v>153.66502408473457</v>
      </c>
      <c r="AC18">
        <f t="shared" si="2"/>
        <v>133.40235193600768</v>
      </c>
      <c r="AE18">
        <f t="shared" si="3"/>
        <v>942.33564115383581</v>
      </c>
      <c r="AF18">
        <f t="shared" si="4"/>
        <v>-47.116782057691793</v>
      </c>
      <c r="AG18">
        <f t="shared" si="4"/>
        <v>-10.287556503941468</v>
      </c>
      <c r="AH18">
        <f t="shared" si="5"/>
        <v>-675.36912213325047</v>
      </c>
      <c r="AI18">
        <f t="shared" si="6"/>
        <v>209.56218045895207</v>
      </c>
      <c r="AJ18">
        <f t="shared" si="7"/>
        <v>20.262672148726892</v>
      </c>
      <c r="AK18">
        <f t="shared" si="24"/>
        <v>73.421871822661515</v>
      </c>
      <c r="AL18">
        <f t="shared" si="8"/>
        <v>303.24672443034046</v>
      </c>
      <c r="AN18">
        <f t="shared" si="9"/>
        <v>274.99583794670275</v>
      </c>
      <c r="AO18">
        <f t="shared" si="9"/>
        <v>-13.749791897335138</v>
      </c>
      <c r="AP18">
        <f t="shared" si="9"/>
        <v>-3.002152415419038</v>
      </c>
      <c r="AQ18">
        <f t="shared" si="9"/>
        <v>-197.08869064631182</v>
      </c>
      <c r="AR18">
        <f t="shared" si="9"/>
        <v>61.155202987636763</v>
      </c>
      <c r="AS18">
        <f t="shared" si="9"/>
        <v>5.9131271950572621</v>
      </c>
      <c r="AT18">
        <f t="shared" si="9"/>
        <v>21.426239530498755</v>
      </c>
      <c r="AU18">
        <f t="shared" si="9"/>
        <v>88.494569713192774</v>
      </c>
      <c r="AW18">
        <v>15</v>
      </c>
      <c r="AX18">
        <f>(R18*SUMPRODUCT(K19:$K$23, X19:$X$23)-$AZ$3*SUMPRODUCT(K18:$K$22, W19:$W$23))/Z18</f>
        <v>162.0918824174833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10"/>
        <v>8.5572000000000009E-2</v>
      </c>
      <c r="I19" s="5">
        <f t="shared" si="11"/>
        <v>1.085572</v>
      </c>
      <c r="J19">
        <f t="shared" si="12"/>
        <v>0.92117335377109955</v>
      </c>
      <c r="K19">
        <f t="shared" si="20"/>
        <v>0.26882018173936795</v>
      </c>
      <c r="L19" s="2">
        <v>16</v>
      </c>
      <c r="M19" s="6">
        <v>3.3149999999999998E-3</v>
      </c>
      <c r="O19">
        <f t="shared" si="21"/>
        <v>1144.9944901794695</v>
      </c>
      <c r="P19">
        <f t="shared" si="22"/>
        <v>57.249724508973479</v>
      </c>
      <c r="Q19" s="4">
        <f t="shared" si="23"/>
        <v>12.5</v>
      </c>
      <c r="R19">
        <f t="shared" si="0"/>
        <v>250000</v>
      </c>
      <c r="S19">
        <f t="shared" si="1"/>
        <v>136.42138048202654</v>
      </c>
      <c r="U19">
        <f t="shared" si="13"/>
        <v>3.3149999999999998E-3</v>
      </c>
      <c r="V19">
        <f t="shared" si="14"/>
        <v>0.01</v>
      </c>
      <c r="W19">
        <f t="shared" si="15"/>
        <v>0.82300452031531746</v>
      </c>
      <c r="X19">
        <f t="shared" si="16"/>
        <v>2.7282599848452772E-3</v>
      </c>
      <c r="Y19">
        <f t="shared" si="17"/>
        <v>8.2300452031531749E-3</v>
      </c>
      <c r="Z19">
        <f t="shared" si="18"/>
        <v>0.812046215127319</v>
      </c>
      <c r="AB19">
        <f t="shared" si="19"/>
        <v>133.40235193600768</v>
      </c>
      <c r="AC19">
        <f t="shared" si="2"/>
        <v>110.78046568287355</v>
      </c>
      <c r="AE19">
        <f t="shared" si="3"/>
        <v>929.78844209187241</v>
      </c>
      <c r="AF19">
        <f t="shared" si="4"/>
        <v>-46.489422104593622</v>
      </c>
      <c r="AG19">
        <f t="shared" si="4"/>
        <v>-10.150577689091488</v>
      </c>
      <c r="AH19">
        <f t="shared" si="5"/>
        <v>-682.06499621131934</v>
      </c>
      <c r="AI19">
        <f t="shared" si="6"/>
        <v>191.08344608686798</v>
      </c>
      <c r="AJ19">
        <f t="shared" si="7"/>
        <v>22.621886253134122</v>
      </c>
      <c r="AK19">
        <f t="shared" si="24"/>
        <v>71.169096034630073</v>
      </c>
      <c r="AL19">
        <f t="shared" si="8"/>
        <v>284.87442837463215</v>
      </c>
      <c r="AN19">
        <f t="shared" si="9"/>
        <v>249.94589798230092</v>
      </c>
      <c r="AO19">
        <f t="shared" si="9"/>
        <v>-12.497294899115047</v>
      </c>
      <c r="AP19">
        <f t="shared" si="9"/>
        <v>-2.7286801391411473</v>
      </c>
      <c r="AQ19">
        <f t="shared" si="9"/>
        <v>-183.35283623958819</v>
      </c>
      <c r="AR19">
        <f t="shared" si="9"/>
        <v>51.367086704456568</v>
      </c>
      <c r="AS19">
        <f t="shared" si="9"/>
        <v>6.081219573854824</v>
      </c>
      <c r="AT19">
        <f t="shared" si="9"/>
        <v>19.131689330255785</v>
      </c>
      <c r="AU19">
        <f t="shared" si="9"/>
        <v>76.579995608567174</v>
      </c>
      <c r="AW19">
        <v>16</v>
      </c>
      <c r="AX19">
        <f>(R19*SUMPRODUCT(K20:$K$23, X20:$X$23)-$AZ$3*SUMPRODUCT(K19:$K$22, W20:$W$23))/Z19</f>
        <v>136.42138048202654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10"/>
        <v>8.5572000000000009E-2</v>
      </c>
      <c r="I20" s="5">
        <f t="shared" si="11"/>
        <v>1.085572</v>
      </c>
      <c r="J20">
        <f t="shared" si="12"/>
        <v>0.92117335377109955</v>
      </c>
      <c r="K20">
        <f t="shared" si="20"/>
        <v>0.24762998837421007</v>
      </c>
      <c r="L20" s="2">
        <v>17</v>
      </c>
      <c r="M20" s="6">
        <v>3.3969999999999998E-3</v>
      </c>
      <c r="O20">
        <f t="shared" si="21"/>
        <v>1144.9944901794695</v>
      </c>
      <c r="P20">
        <f t="shared" si="22"/>
        <v>57.249724508973479</v>
      </c>
      <c r="Q20" s="4">
        <f t="shared" si="23"/>
        <v>12.5</v>
      </c>
      <c r="R20">
        <f t="shared" si="0"/>
        <v>250000</v>
      </c>
      <c r="S20">
        <f t="shared" si="1"/>
        <v>107.46441820428089</v>
      </c>
      <c r="U20">
        <f t="shared" si="13"/>
        <v>3.3969999999999998E-3</v>
      </c>
      <c r="V20">
        <f t="shared" si="14"/>
        <v>0.01</v>
      </c>
      <c r="W20">
        <f t="shared" si="15"/>
        <v>0.812046215127319</v>
      </c>
      <c r="X20">
        <f t="shared" si="16"/>
        <v>2.7585209927875024E-3</v>
      </c>
      <c r="Y20">
        <f t="shared" si="17"/>
        <v>8.1204621512731903E-3</v>
      </c>
      <c r="Z20">
        <f t="shared" si="18"/>
        <v>0.80116723198325834</v>
      </c>
      <c r="AB20">
        <f t="shared" si="19"/>
        <v>110.78046568287355</v>
      </c>
      <c r="AC20">
        <f t="shared" si="2"/>
        <v>86.096970469414998</v>
      </c>
      <c r="AE20">
        <f t="shared" si="3"/>
        <v>917.33206633316763</v>
      </c>
      <c r="AF20">
        <f t="shared" si="4"/>
        <v>-45.866603316658384</v>
      </c>
      <c r="AG20">
        <f t="shared" si="4"/>
        <v>-10.014590399790729</v>
      </c>
      <c r="AH20">
        <f t="shared" si="5"/>
        <v>-689.63024819687564</v>
      </c>
      <c r="AI20">
        <f t="shared" si="6"/>
        <v>171.82062441984294</v>
      </c>
      <c r="AJ20">
        <f t="shared" si="7"/>
        <v>24.683495213458556</v>
      </c>
      <c r="AK20">
        <f t="shared" si="24"/>
        <v>68.757215008956791</v>
      </c>
      <c r="AL20">
        <f t="shared" si="8"/>
        <v>265.2613346422583</v>
      </c>
      <c r="AN20">
        <f t="shared" si="9"/>
        <v>227.15892892137239</v>
      </c>
      <c r="AO20">
        <f t="shared" si="9"/>
        <v>-11.35794644606862</v>
      </c>
      <c r="AP20">
        <f t="shared" si="9"/>
        <v>-2.4799129042726538</v>
      </c>
      <c r="AQ20">
        <f t="shared" si="9"/>
        <v>-170.77313034349592</v>
      </c>
      <c r="AR20">
        <f t="shared" si="9"/>
        <v>42.547939227535224</v>
      </c>
      <c r="AS20">
        <f t="shared" si="9"/>
        <v>6.112373632743612</v>
      </c>
      <c r="AT20">
        <f t="shared" si="9"/>
        <v>17.026348353311032</v>
      </c>
      <c r="AU20">
        <f t="shared" si="9"/>
        <v>65.686661213589872</v>
      </c>
      <c r="AW20">
        <v>17</v>
      </c>
      <c r="AX20">
        <f>(R20*SUMPRODUCT(K21:$K$23, X21:$X$23)-$AZ$3*SUMPRODUCT(K20:$K$22, W21:$W$23))/Z20</f>
        <v>107.46441820428089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10"/>
        <v>8.5572000000000009E-2</v>
      </c>
      <c r="I21" s="5">
        <f t="shared" si="11"/>
        <v>1.085572</v>
      </c>
      <c r="J21">
        <f t="shared" si="12"/>
        <v>0.92117335377109955</v>
      </c>
      <c r="K21">
        <f t="shared" si="20"/>
        <v>0.22811014688496947</v>
      </c>
      <c r="L21" s="2">
        <v>18</v>
      </c>
      <c r="M21" s="6">
        <v>3.4910000000000002E-3</v>
      </c>
      <c r="O21">
        <f t="shared" si="21"/>
        <v>1144.9944901794695</v>
      </c>
      <c r="P21">
        <f t="shared" si="22"/>
        <v>57.249724508973479</v>
      </c>
      <c r="Q21" s="4">
        <f t="shared" si="23"/>
        <v>12.5</v>
      </c>
      <c r="R21">
        <f t="shared" si="0"/>
        <v>250000</v>
      </c>
      <c r="S21">
        <f t="shared" si="1"/>
        <v>75.116632156286613</v>
      </c>
      <c r="U21">
        <f t="shared" si="13"/>
        <v>3.4910000000000002E-3</v>
      </c>
      <c r="V21">
        <f t="shared" si="14"/>
        <v>0.01</v>
      </c>
      <c r="W21">
        <f t="shared" si="15"/>
        <v>0.80116723198325834</v>
      </c>
      <c r="X21">
        <f t="shared" si="16"/>
        <v>2.7968748068535549E-3</v>
      </c>
      <c r="Y21">
        <f t="shared" si="17"/>
        <v>8.0116723198325832E-3</v>
      </c>
      <c r="Z21">
        <f t="shared" si="18"/>
        <v>0.79035868485657224</v>
      </c>
      <c r="AB21">
        <f t="shared" si="19"/>
        <v>86.096970469414998</v>
      </c>
      <c r="AC21">
        <f t="shared" si="2"/>
        <v>59.369082601897588</v>
      </c>
      <c r="AE21">
        <f t="shared" si="3"/>
        <v>904.95633942626694</v>
      </c>
      <c r="AF21">
        <f t="shared" si="4"/>
        <v>-45.247816971313348</v>
      </c>
      <c r="AG21">
        <f t="shared" si="4"/>
        <v>-9.8794835607071523</v>
      </c>
      <c r="AH21">
        <f t="shared" si="5"/>
        <v>-699.21870171338867</v>
      </c>
      <c r="AI21">
        <f t="shared" si="6"/>
        <v>150.61033718085775</v>
      </c>
      <c r="AJ21">
        <f t="shared" si="7"/>
        <v>26.72788786751741</v>
      </c>
      <c r="AK21">
        <f t="shared" si="24"/>
        <v>66.206384504705809</v>
      </c>
      <c r="AL21">
        <f t="shared" si="8"/>
        <v>243.54460955308099</v>
      </c>
      <c r="AN21">
        <f t="shared" si="9"/>
        <v>206.42972351101005</v>
      </c>
      <c r="AO21">
        <f t="shared" si="9"/>
        <v>-10.321486175550502</v>
      </c>
      <c r="AP21">
        <f t="shared" si="9"/>
        <v>-2.2536104461805495</v>
      </c>
      <c r="AQ21">
        <f t="shared" si="9"/>
        <v>-159.49888075255873</v>
      </c>
      <c r="AR21">
        <f t="shared" si="9"/>
        <v>34.355746136720242</v>
      </c>
      <c r="AS21">
        <f t="shared" si="9"/>
        <v>6.0969024273843901</v>
      </c>
      <c r="AT21">
        <f t="shared" si="9"/>
        <v>15.102348094091209</v>
      </c>
      <c r="AU21">
        <f t="shared" si="9"/>
        <v>55.554996658195847</v>
      </c>
      <c r="AW21">
        <v>18</v>
      </c>
      <c r="AX21">
        <f>(R21*SUMPRODUCT(K22:$K$23, X22:$X$23)-$AZ$3*SUMPRODUCT(K21:$K$22, W22:$W$23))/Z21</f>
        <v>75.116632156286613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10"/>
        <v>8.5572000000000009E-2</v>
      </c>
      <c r="I22" s="5">
        <f t="shared" si="11"/>
        <v>1.085572</v>
      </c>
      <c r="J22">
        <f t="shared" si="12"/>
        <v>0.92117335377109955</v>
      </c>
      <c r="K22">
        <f t="shared" si="20"/>
        <v>0.21012898903524546</v>
      </c>
      <c r="L22" s="2">
        <v>19</v>
      </c>
      <c r="M22" s="6">
        <v>3.5990000000000002E-3</v>
      </c>
      <c r="O22">
        <f t="shared" si="21"/>
        <v>1144.9944901794695</v>
      </c>
      <c r="P22">
        <f t="shared" si="22"/>
        <v>57.249724508973479</v>
      </c>
      <c r="Q22" s="4">
        <f t="shared" si="23"/>
        <v>12.5</v>
      </c>
      <c r="R22">
        <f t="shared" si="0"/>
        <v>250000</v>
      </c>
      <c r="S22">
        <f t="shared" si="1"/>
        <v>39.245413590247729</v>
      </c>
      <c r="U22">
        <f t="shared" si="13"/>
        <v>3.5990000000000002E-3</v>
      </c>
      <c r="V22">
        <f t="shared" si="14"/>
        <v>0.01</v>
      </c>
      <c r="W22">
        <f t="shared" si="15"/>
        <v>0.79035868485657224</v>
      </c>
      <c r="X22">
        <f t="shared" si="16"/>
        <v>2.8445009067988038E-3</v>
      </c>
      <c r="Y22">
        <f t="shared" si="17"/>
        <v>7.9035868485657218E-3</v>
      </c>
      <c r="Z22">
        <f t="shared" si="18"/>
        <v>0.77961059710120773</v>
      </c>
      <c r="AB22">
        <f t="shared" si="19"/>
        <v>59.369082601897588</v>
      </c>
      <c r="AC22">
        <f t="shared" si="2"/>
        <v>30.596140322576886</v>
      </c>
      <c r="AE22">
        <f t="shared" si="3"/>
        <v>892.64983816640915</v>
      </c>
      <c r="AF22">
        <f t="shared" si="4"/>
        <v>-44.632491908320461</v>
      </c>
      <c r="AG22">
        <f t="shared" si="4"/>
        <v>-9.7451324637650973</v>
      </c>
      <c r="AH22">
        <f t="shared" si="5"/>
        <v>-711.12522669970099</v>
      </c>
      <c r="AI22">
        <f t="shared" si="6"/>
        <v>127.14698709462255</v>
      </c>
      <c r="AJ22">
        <f t="shared" si="7"/>
        <v>28.772942279320702</v>
      </c>
      <c r="AK22">
        <f t="shared" si="24"/>
        <v>63.517050020199044</v>
      </c>
      <c r="AL22">
        <f t="shared" si="8"/>
        <v>219.4369793941423</v>
      </c>
      <c r="AN22">
        <f t="shared" si="9"/>
        <v>187.57160805638301</v>
      </c>
      <c r="AO22">
        <f t="shared" si="9"/>
        <v>-9.3785804028191517</v>
      </c>
      <c r="AP22">
        <f t="shared" si="9"/>
        <v>-2.0477348326255109</v>
      </c>
      <c r="AQ22">
        <f t="shared" si="9"/>
        <v>-149.4280249638679</v>
      </c>
      <c r="AR22">
        <f t="shared" si="9"/>
        <v>26.717267857070436</v>
      </c>
      <c r="AS22">
        <f t="shared" si="9"/>
        <v>6.0460292727231302</v>
      </c>
      <c r="AT22">
        <f t="shared" si="9"/>
        <v>13.346773507245542</v>
      </c>
      <c r="AU22">
        <f t="shared" si="9"/>
        <v>46.110070637039108</v>
      </c>
      <c r="AW22">
        <v>19</v>
      </c>
      <c r="AX22">
        <f>(R22*SUMPRODUCT(K23:$K$23, X23:$X$23)-$AZ$3*SUMPRODUCT(K22:$K$22, W23:$W$23))/Z22</f>
        <v>39.245413590247729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10"/>
        <v>8.5572000000000009E-2</v>
      </c>
      <c r="I23" s="5">
        <f t="shared" si="11"/>
        <v>1.085572</v>
      </c>
      <c r="J23">
        <f t="shared" si="12"/>
        <v>0.92117335377109955</v>
      </c>
      <c r="K23">
        <f t="shared" si="20"/>
        <v>0.19356522555412767</v>
      </c>
      <c r="L23" s="2">
        <v>20</v>
      </c>
      <c r="M23" s="6">
        <v>3.7169999999999998E-3</v>
      </c>
      <c r="O23">
        <f t="shared" si="21"/>
        <v>1144.9944901794695</v>
      </c>
      <c r="P23">
        <f t="shared" si="22"/>
        <v>57.249724508973479</v>
      </c>
      <c r="Q23" s="4">
        <f t="shared" si="23"/>
        <v>12.5</v>
      </c>
      <c r="R23">
        <f t="shared" si="0"/>
        <v>250000</v>
      </c>
      <c r="S23">
        <f t="shared" si="1"/>
        <v>39.791229890657888</v>
      </c>
      <c r="U23">
        <f t="shared" si="13"/>
        <v>3.7169999999999998E-3</v>
      </c>
      <c r="V23">
        <f t="shared" si="14"/>
        <v>0.01</v>
      </c>
      <c r="W23">
        <f t="shared" si="15"/>
        <v>0.77961059710120773</v>
      </c>
      <c r="X23">
        <f t="shared" si="16"/>
        <v>2.8978125894251888E-3</v>
      </c>
      <c r="Y23">
        <f t="shared" si="17"/>
        <v>7.7961059710120774E-3</v>
      </c>
      <c r="Z23">
        <f t="shared" si="18"/>
        <v>0.76891667854077039</v>
      </c>
      <c r="AB23">
        <f t="shared" si="19"/>
        <v>30.596140322576886</v>
      </c>
      <c r="AC23">
        <f t="shared" si="2"/>
        <v>30.596140322576886</v>
      </c>
      <c r="AE23">
        <f t="shared" si="3"/>
        <v>880.40536033628041</v>
      </c>
      <c r="AF23">
        <f t="shared" si="4"/>
        <v>-44.020268016814022</v>
      </c>
      <c r="AG23">
        <f t="shared" si="4"/>
        <v>-9.6114584817596302</v>
      </c>
      <c r="AH23">
        <f t="shared" si="5"/>
        <v>-724.45314735629722</v>
      </c>
      <c r="AI23">
        <f t="shared" si="6"/>
        <v>102.32048648140949</v>
      </c>
      <c r="AJ23">
        <f t="shared" si="7"/>
        <v>0</v>
      </c>
      <c r="AK23">
        <f t="shared" si="24"/>
        <v>60.688686284943032</v>
      </c>
      <c r="AL23">
        <f t="shared" si="8"/>
        <v>163.00917276635252</v>
      </c>
      <c r="AN23">
        <f t="shared" si="9"/>
        <v>170.41586215255515</v>
      </c>
      <c r="AO23">
        <f t="shared" si="9"/>
        <v>-8.5207931076277585</v>
      </c>
      <c r="AP23">
        <f t="shared" si="9"/>
        <v>-1.8604441289259364</v>
      </c>
      <c r="AQ23">
        <f t="shared" si="9"/>
        <v>-140.22893687141936</v>
      </c>
      <c r="AR23">
        <f t="shared" si="9"/>
        <v>19.805688044582098</v>
      </c>
      <c r="AS23">
        <f t="shared" si="9"/>
        <v>0</v>
      </c>
      <c r="AT23">
        <f t="shared" si="9"/>
        <v>11.747219249328692</v>
      </c>
      <c r="AU23">
        <f t="shared" si="9"/>
        <v>31.552907293910792</v>
      </c>
      <c r="AW23">
        <v>20</v>
      </c>
      <c r="AX23">
        <f>(R23*SUMPRODUCT(K$23:$K24, X$23:$X24)-$AZ$3*SUMPRODUCT(K$22:$K23, W$23:$W24))/Z23</f>
        <v>39.791229890657888</v>
      </c>
    </row>
    <row r="25" spans="5:50" x14ac:dyDescent="0.25">
      <c r="AN25" s="8">
        <f t="shared" ref="AN25:AU25" si="25">SUM(AN3:AN23)</f>
        <v>9872.3126564460727</v>
      </c>
      <c r="AO25" s="8">
        <f t="shared" si="25"/>
        <v>-1352.3615004569058</v>
      </c>
      <c r="AP25" s="8">
        <f t="shared" si="25"/>
        <v>-195.27685767399043</v>
      </c>
      <c r="AQ25" s="8">
        <f t="shared" si="25"/>
        <v>-6279.2777436428951</v>
      </c>
      <c r="AR25" s="8">
        <f t="shared" si="25"/>
        <v>2045.3965546722839</v>
      </c>
      <c r="AS25" s="8">
        <f t="shared" si="25"/>
        <v>-114.45382368695222</v>
      </c>
      <c r="AT25" s="8">
        <f t="shared" si="25"/>
        <v>669.14807302778172</v>
      </c>
      <c r="AU25" s="9">
        <f t="shared" si="25"/>
        <v>2600.0908040131126</v>
      </c>
    </row>
    <row r="29" spans="5:50" x14ac:dyDescent="0.25">
      <c r="AF29" s="10"/>
      <c r="AG29" s="10"/>
      <c r="AH29" s="10"/>
      <c r="AI29" s="10"/>
      <c r="AJ29" s="10"/>
      <c r="AK29" s="10"/>
      <c r="AL29" s="10"/>
      <c r="AM29" s="10"/>
    </row>
  </sheetData>
  <conditionalFormatting sqref="AN25:AU25">
    <cfRule type="cellIs" dxfId="38" priority="1" operator="lessThan">
      <formula>0</formula>
    </cfRule>
  </conditionalFormatting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91F081-A13A-4779-8F92-7FDFB1C27B4A}">
  <dimension ref="A1:AZ29"/>
  <sheetViews>
    <sheetView workbookViewId="0">
      <selection activeCell="J53" sqref="J53"/>
    </sheetView>
  </sheetViews>
  <sheetFormatPr defaultRowHeight="15" x14ac:dyDescent="0.25"/>
  <cols>
    <col min="6" max="9" width="9.140625" bestFit="1" customWidth="1"/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51" width="9.140625" bestFit="1" customWidth="1"/>
  </cols>
  <sheetData>
    <row r="1" spans="1:52" x14ac:dyDescent="0.25">
      <c r="A1" t="s">
        <v>43</v>
      </c>
      <c r="Q1" s="1" t="s">
        <v>1</v>
      </c>
      <c r="W1" s="1" t="s">
        <v>2</v>
      </c>
      <c r="AC1" s="1" t="s">
        <v>3</v>
      </c>
      <c r="AQ1" s="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42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11">
        <f>'T.45.04.C'!C3*(1+C12)</f>
        <v>1391.7076548398466</v>
      </c>
      <c r="K3">
        <v>1</v>
      </c>
      <c r="L3" s="2">
        <v>0</v>
      </c>
      <c r="O3">
        <f>$C$3</f>
        <v>1391.7076548398466</v>
      </c>
      <c r="P3">
        <f>O3*B5</f>
        <v>1113.3661238718773</v>
      </c>
      <c r="Q3" s="4">
        <f>B8</f>
        <v>100</v>
      </c>
      <c r="R3">
        <f t="shared" ref="R3:R23" si="0">$C$6</f>
        <v>250000</v>
      </c>
      <c r="S3">
        <f t="shared" ref="S3:S23" si="1">AX3</f>
        <v>-9.0949470177292824E-13</v>
      </c>
      <c r="W3">
        <v>1</v>
      </c>
      <c r="Z3">
        <v>1</v>
      </c>
      <c r="AC3">
        <f t="shared" ref="AC3:AC23" si="2">S3*Z3</f>
        <v>-9.0949470177292824E-13</v>
      </c>
      <c r="AE3">
        <f t="shared" ref="AE3:AE23" si="3">$Z3*O3</f>
        <v>1391.7076548398466</v>
      </c>
      <c r="AF3">
        <f t="shared" ref="AF3:AG23" si="4">-$Z3*P3</f>
        <v>-1113.3661238718773</v>
      </c>
      <c r="AG3">
        <f t="shared" si="4"/>
        <v>-100</v>
      </c>
      <c r="AH3">
        <f t="shared" ref="AH3:AH23" si="5">-X3*R3</f>
        <v>0</v>
      </c>
      <c r="AI3">
        <f t="shared" ref="AI3:AI23" si="6">SUM(AE3:AH3)</f>
        <v>178.34153096796922</v>
      </c>
      <c r="AJ3">
        <f t="shared" ref="AJ3:AJ23" si="7">AB3-AC3</f>
        <v>9.0949470177292824E-13</v>
      </c>
      <c r="AL3">
        <f t="shared" ref="AL3:AL23" si="8">SUM(AI3:AK3)</f>
        <v>178.34153096797013</v>
      </c>
      <c r="AN3">
        <f t="shared" ref="AN3:AU23" si="9">AE3*$K3</f>
        <v>1391.7076548398466</v>
      </c>
      <c r="AO3">
        <f t="shared" si="9"/>
        <v>-1113.3661238718773</v>
      </c>
      <c r="AP3">
        <f t="shared" si="9"/>
        <v>-100</v>
      </c>
      <c r="AQ3">
        <f t="shared" si="9"/>
        <v>0</v>
      </c>
      <c r="AR3">
        <f t="shared" si="9"/>
        <v>178.34153096796922</v>
      </c>
      <c r="AS3">
        <f t="shared" si="9"/>
        <v>9.0949470177292824E-13</v>
      </c>
      <c r="AT3">
        <f t="shared" si="9"/>
        <v>0</v>
      </c>
      <c r="AU3">
        <f t="shared" si="9"/>
        <v>178.34153096797013</v>
      </c>
      <c r="AW3">
        <v>0</v>
      </c>
      <c r="AX3">
        <f>(R3*SUMPRODUCT(K4:$K$23, X4:$X$23)-$AZ$3*SUMPRODUCT(K3:$K$22, W4:$W$23))/Z3</f>
        <v>-9.0949470177292824E-13</v>
      </c>
      <c r="AZ3">
        <f>$C$6*SUMPRODUCT(K4:$K$23, X4:$X$23)/SUMPRODUCT(K3:K22, W4:W23)</f>
        <v>830.58029318960473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5">
        <f>EconomicRates!C44</f>
        <v>3.5571999999999999E-2</v>
      </c>
      <c r="G4" s="5">
        <f>EconomicRates!D44</f>
        <v>7.0000000000000007E-2</v>
      </c>
      <c r="H4" s="5">
        <f t="shared" ref="H4:H23" si="10">F4+$C$9</f>
        <v>8.5572000000000009E-2</v>
      </c>
      <c r="I4" s="5">
        <f t="shared" ref="I4:I23" si="11">1+H4</f>
        <v>1.085572</v>
      </c>
      <c r="J4">
        <f t="shared" ref="J4:J23" si="12">1/I4</f>
        <v>0.92117335377109955</v>
      </c>
      <c r="K4">
        <f>J4</f>
        <v>0.92117335377109955</v>
      </c>
      <c r="L4" s="2">
        <v>1</v>
      </c>
      <c r="M4" s="6">
        <f t="array" ref="M4:M23">Mortalities!B21:B40</f>
        <v>2.9979999999999998E-3</v>
      </c>
      <c r="R4">
        <f t="shared" si="0"/>
        <v>250000</v>
      </c>
      <c r="S4">
        <f t="shared" si="1"/>
        <v>142.00666719841155</v>
      </c>
      <c r="U4">
        <f t="shared" ref="U4:U23" si="13">M4</f>
        <v>2.9979999999999998E-3</v>
      </c>
      <c r="V4">
        <f t="shared" ref="V4:V23" si="14">$C$10</f>
        <v>0.01</v>
      </c>
      <c r="W4">
        <f t="shared" ref="W4:W23" si="15">Z3</f>
        <v>1</v>
      </c>
      <c r="X4">
        <f t="shared" ref="X4:X23" si="16">U4*W4</f>
        <v>2.9979999999999998E-3</v>
      </c>
      <c r="Y4">
        <f t="shared" ref="Y4:Y23" si="17">V4*W4</f>
        <v>0.01</v>
      </c>
      <c r="Z4">
        <f t="shared" ref="Z4:Z23" si="18">MAX(0, W4-X4-Y4)</f>
        <v>0.98700200000000005</v>
      </c>
      <c r="AB4">
        <f t="shared" ref="AB4:AB23" si="19">AC3</f>
        <v>-9.0949470177292824E-13</v>
      </c>
      <c r="AC4">
        <f t="shared" si="2"/>
        <v>140.16086453816661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-749.5</v>
      </c>
      <c r="AI4">
        <f t="shared" si="6"/>
        <v>-749.5</v>
      </c>
      <c r="AJ4">
        <f t="shared" si="7"/>
        <v>-140.16086453816752</v>
      </c>
      <c r="AK4">
        <f>H4*SUM(AB4, AE4:AF4)</f>
        <v>-7.7827280620113024E-14</v>
      </c>
      <c r="AL4">
        <f t="shared" si="8"/>
        <v>-889.66086453816763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-690.41942865143915</v>
      </c>
      <c r="AR4">
        <f t="shared" si="9"/>
        <v>-690.41942865143915</v>
      </c>
      <c r="AS4">
        <f t="shared" si="9"/>
        <v>-129.11245365408055</v>
      </c>
      <c r="AT4">
        <f t="shared" si="9"/>
        <v>-7.1692417103714013E-14</v>
      </c>
      <c r="AU4">
        <f t="shared" si="9"/>
        <v>-819.53188230551973</v>
      </c>
      <c r="AW4">
        <v>1</v>
      </c>
      <c r="AX4">
        <f>(R4*SUMPRODUCT(K5:$K$23, X5:$X$23)-$AZ$3*SUMPRODUCT(K4:$K$22, W5:$W$23))/Z4</f>
        <v>142.00666719841155</v>
      </c>
    </row>
    <row r="5" spans="1:52" x14ac:dyDescent="0.25">
      <c r="B5" s="2">
        <f>'T.26.04.A'!B5</f>
        <v>0.8</v>
      </c>
      <c r="C5" s="2">
        <f>'T.26.04.A'!C5</f>
        <v>0.05</v>
      </c>
      <c r="E5">
        <v>2005</v>
      </c>
      <c r="F5" s="5">
        <f>EconomicRates!C45</f>
        <v>3.5571999999999999E-2</v>
      </c>
      <c r="G5" s="5">
        <f>EconomicRates!D45</f>
        <v>7.0000000000000007E-2</v>
      </c>
      <c r="H5" s="5">
        <f t="shared" si="10"/>
        <v>8.5572000000000009E-2</v>
      </c>
      <c r="I5" s="5">
        <f t="shared" si="11"/>
        <v>1.085572</v>
      </c>
      <c r="J5">
        <f t="shared" si="12"/>
        <v>0.92117335377109955</v>
      </c>
      <c r="K5">
        <f t="shared" ref="K5:K23" si="20">K4*J5</f>
        <v>0.84856034769789535</v>
      </c>
      <c r="L5" s="2">
        <v>2</v>
      </c>
      <c r="M5" s="6">
        <v>3.0469999999999998E-3</v>
      </c>
      <c r="O5">
        <f t="shared" ref="O5:O23" si="21">$C$3</f>
        <v>1391.7076548398466</v>
      </c>
      <c r="P5">
        <f t="shared" ref="P5:P23" si="22">O5*$C$5</f>
        <v>69.585382741992333</v>
      </c>
      <c r="Q5" s="4">
        <f t="shared" ref="Q5:Q23" si="23">$C$8</f>
        <v>12.5</v>
      </c>
      <c r="R5">
        <f t="shared" si="0"/>
        <v>250000</v>
      </c>
      <c r="S5">
        <f t="shared" si="1"/>
        <v>264.17089425047664</v>
      </c>
      <c r="U5">
        <f t="shared" si="13"/>
        <v>3.0469999999999998E-3</v>
      </c>
      <c r="V5">
        <f t="shared" si="14"/>
        <v>0.01</v>
      </c>
      <c r="W5">
        <f t="shared" si="15"/>
        <v>0.98700200000000005</v>
      </c>
      <c r="X5">
        <f t="shared" si="16"/>
        <v>3.007395094E-3</v>
      </c>
      <c r="Y5">
        <f t="shared" si="17"/>
        <v>9.8700200000000002E-3</v>
      </c>
      <c r="Z5">
        <f t="shared" si="18"/>
        <v>0.97412458490599996</v>
      </c>
      <c r="AB5">
        <f t="shared" si="19"/>
        <v>140.16086453816661</v>
      </c>
      <c r="AC5">
        <f t="shared" si="2"/>
        <v>257.33536270599234</v>
      </c>
      <c r="AE5">
        <f t="shared" si="3"/>
        <v>1355.6966415813681</v>
      </c>
      <c r="AF5">
        <f t="shared" si="4"/>
        <v>-67.784832079068408</v>
      </c>
      <c r="AG5">
        <f t="shared" si="4"/>
        <v>-12.176557311325</v>
      </c>
      <c r="AH5">
        <f t="shared" si="5"/>
        <v>-751.84877349999999</v>
      </c>
      <c r="AI5">
        <f t="shared" si="6"/>
        <v>523.88647869097474</v>
      </c>
      <c r="AJ5">
        <f t="shared" si="7"/>
        <v>-117.17449816782573</v>
      </c>
      <c r="AK5">
        <f>H5*SUM(AB5, AE5:AF5)</f>
        <v>122.2030348629908</v>
      </c>
      <c r="AL5">
        <f t="shared" si="8"/>
        <v>528.91501538613977</v>
      </c>
      <c r="AN5">
        <f t="shared" si="9"/>
        <v>1150.3904135531548</v>
      </c>
      <c r="AO5">
        <f t="shared" si="9"/>
        <v>-57.519520677657738</v>
      </c>
      <c r="AP5">
        <f t="shared" si="9"/>
        <v>-10.332543705861292</v>
      </c>
      <c r="AQ5">
        <f t="shared" si="9"/>
        <v>-637.98905665739619</v>
      </c>
      <c r="AR5">
        <f t="shared" si="9"/>
        <v>444.54929251223956</v>
      </c>
      <c r="AS5">
        <f t="shared" si="9"/>
        <v>-99.429632906616604</v>
      </c>
      <c r="AT5">
        <f t="shared" si="9"/>
        <v>103.69664975307751</v>
      </c>
      <c r="AU5">
        <f t="shared" si="9"/>
        <v>448.81630935870044</v>
      </c>
      <c r="AW5">
        <v>2</v>
      </c>
      <c r="AX5">
        <f>(R5*SUMPRODUCT(K6:$K$23, X6:$X$23)-$AZ$3*SUMPRODUCT(K5:$K$22, W6:$W$23))/Z5</f>
        <v>264.17089425047664</v>
      </c>
    </row>
    <row r="6" spans="1:52" x14ac:dyDescent="0.25">
      <c r="A6" t="s">
        <v>16</v>
      </c>
      <c r="C6" s="2">
        <f>'T.26.04.C'!C6</f>
        <v>250000</v>
      </c>
      <c r="E6">
        <v>2006</v>
      </c>
      <c r="F6" s="5">
        <f>EconomicRates!C46</f>
        <v>3.5571999999999999E-2</v>
      </c>
      <c r="G6" s="5">
        <f>EconomicRates!D46</f>
        <v>7.0000000000000007E-2</v>
      </c>
      <c r="H6" s="5">
        <f t="shared" si="10"/>
        <v>8.5572000000000009E-2</v>
      </c>
      <c r="I6" s="5">
        <f t="shared" si="11"/>
        <v>1.085572</v>
      </c>
      <c r="J6">
        <f t="shared" si="12"/>
        <v>0.92117335377109955</v>
      </c>
      <c r="K6">
        <f t="shared" si="20"/>
        <v>0.78167118136604063</v>
      </c>
      <c r="L6" s="2">
        <v>3</v>
      </c>
      <c r="M6" s="6">
        <v>3.104E-3</v>
      </c>
      <c r="O6">
        <f t="shared" si="21"/>
        <v>1391.7076548398466</v>
      </c>
      <c r="P6">
        <f t="shared" si="22"/>
        <v>69.585382741992333</v>
      </c>
      <c r="Q6" s="4">
        <f t="shared" si="23"/>
        <v>12.5</v>
      </c>
      <c r="R6">
        <f t="shared" si="0"/>
        <v>250000</v>
      </c>
      <c r="S6">
        <f t="shared" si="1"/>
        <v>367.20339315431289</v>
      </c>
      <c r="U6">
        <f t="shared" si="13"/>
        <v>3.104E-3</v>
      </c>
      <c r="V6">
        <f t="shared" si="14"/>
        <v>0.01</v>
      </c>
      <c r="W6">
        <f t="shared" si="15"/>
        <v>0.97412458490599996</v>
      </c>
      <c r="X6">
        <f t="shared" si="16"/>
        <v>3.0236827115482237E-3</v>
      </c>
      <c r="Y6">
        <f t="shared" si="17"/>
        <v>9.7412458490600002E-3</v>
      </c>
      <c r="Z6">
        <f t="shared" si="18"/>
        <v>0.96135965634539178</v>
      </c>
      <c r="AB6">
        <f t="shared" si="19"/>
        <v>257.33536270599234</v>
      </c>
      <c r="AC6">
        <f t="shared" si="2"/>
        <v>353.01452785169204</v>
      </c>
      <c r="AE6">
        <f t="shared" si="3"/>
        <v>1337.9315927900859</v>
      </c>
      <c r="AF6">
        <f t="shared" si="4"/>
        <v>-66.89657963950431</v>
      </c>
      <c r="AG6">
        <f t="shared" si="4"/>
        <v>-12.016995704317397</v>
      </c>
      <c r="AH6">
        <f t="shared" si="5"/>
        <v>-755.92067788705594</v>
      </c>
      <c r="AI6">
        <f t="shared" si="6"/>
        <v>503.09733955920819</v>
      </c>
      <c r="AJ6">
        <f t="shared" si="7"/>
        <v>-95.679165145699699</v>
      </c>
      <c r="AK6">
        <f>H6*SUM(AB6, AE6:AF6)</f>
        <v>130.78570980279875</v>
      </c>
      <c r="AL6">
        <f t="shared" si="8"/>
        <v>538.20388421630719</v>
      </c>
      <c r="AN6">
        <f t="shared" si="9"/>
        <v>1045.822568723175</v>
      </c>
      <c r="AO6">
        <f t="shared" si="9"/>
        <v>-52.291128436158758</v>
      </c>
      <c r="AP6">
        <f t="shared" si="9"/>
        <v>-9.3933392286644146</v>
      </c>
      <c r="AQ6">
        <f t="shared" si="9"/>
        <v>-590.88140930299323</v>
      </c>
      <c r="AR6">
        <f t="shared" si="9"/>
        <v>393.25669175535836</v>
      </c>
      <c r="AS6">
        <f t="shared" si="9"/>
        <v>-74.789646051555579</v>
      </c>
      <c r="AT6">
        <f t="shared" si="9"/>
        <v>102.23142028734986</v>
      </c>
      <c r="AU6">
        <f t="shared" si="9"/>
        <v>420.6984659911526</v>
      </c>
      <c r="AW6">
        <v>3</v>
      </c>
      <c r="AX6">
        <f>(R6*SUMPRODUCT(K7:$K$23, X7:$X$23)-$AZ$3*SUMPRODUCT(K6:$K$22, W7:$W$23))/Z6</f>
        <v>367.20339315431289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5">
        <f>EconomicRates!C47</f>
        <v>3.5571999999999999E-2</v>
      </c>
      <c r="G7" s="5">
        <f>EconomicRates!D47</f>
        <v>7.0000000000000007E-2</v>
      </c>
      <c r="H7" s="5">
        <f t="shared" si="10"/>
        <v>8.5572000000000009E-2</v>
      </c>
      <c r="I7" s="5">
        <f t="shared" si="11"/>
        <v>1.085572</v>
      </c>
      <c r="J7">
        <f t="shared" si="12"/>
        <v>0.92117335377109955</v>
      </c>
      <c r="K7">
        <f t="shared" si="20"/>
        <v>0.72005466368517301</v>
      </c>
      <c r="L7" s="2">
        <v>4</v>
      </c>
      <c r="M7" s="6">
        <v>3.1700000000000001E-3</v>
      </c>
      <c r="O7">
        <f t="shared" si="21"/>
        <v>1391.7076548398466</v>
      </c>
      <c r="P7">
        <f t="shared" si="22"/>
        <v>69.585382741992333</v>
      </c>
      <c r="Q7" s="4">
        <f t="shared" si="23"/>
        <v>12.5</v>
      </c>
      <c r="R7">
        <f t="shared" si="0"/>
        <v>250000</v>
      </c>
      <c r="S7">
        <f t="shared" si="1"/>
        <v>451.75030266680585</v>
      </c>
      <c r="U7">
        <f t="shared" si="13"/>
        <v>3.1700000000000001E-3</v>
      </c>
      <c r="V7">
        <f t="shared" si="14"/>
        <v>0.01</v>
      </c>
      <c r="W7">
        <f t="shared" si="15"/>
        <v>0.96135965634539178</v>
      </c>
      <c r="X7">
        <f t="shared" si="16"/>
        <v>3.047510110614892E-3</v>
      </c>
      <c r="Y7">
        <f t="shared" si="17"/>
        <v>9.6135965634539175E-3</v>
      </c>
      <c r="Z7">
        <f t="shared" si="18"/>
        <v>0.94869854967132294</v>
      </c>
      <c r="AB7">
        <f t="shared" si="19"/>
        <v>353.01452785169204</v>
      </c>
      <c r="AC7">
        <f t="shared" si="2"/>
        <v>428.57485695357991</v>
      </c>
      <c r="AE7">
        <f t="shared" si="3"/>
        <v>1320.3110337130406</v>
      </c>
      <c r="AF7">
        <f t="shared" si="4"/>
        <v>-66.015551685652028</v>
      </c>
      <c r="AG7">
        <f t="shared" si="4"/>
        <v>-11.858731870891537</v>
      </c>
      <c r="AH7">
        <f t="shared" si="5"/>
        <v>-761.87752765372306</v>
      </c>
      <c r="AI7">
        <f t="shared" si="6"/>
        <v>480.55922250277399</v>
      </c>
      <c r="AJ7">
        <f t="shared" si="7"/>
        <v>-75.560329101887874</v>
      </c>
      <c r="AK7">
        <f>H7*SUM(AB7, AE7:AF7)</f>
        <v>137.5407321653727</v>
      </c>
      <c r="AL7">
        <f t="shared" si="8"/>
        <v>542.53962556625879</v>
      </c>
      <c r="AN7">
        <f t="shared" si="9"/>
        <v>950.69611734006662</v>
      </c>
      <c r="AO7">
        <f t="shared" si="9"/>
        <v>-47.534805867003328</v>
      </c>
      <c r="AP7">
        <f t="shared" si="9"/>
        <v>-8.5389351890274483</v>
      </c>
      <c r="AQ7">
        <f t="shared" si="9"/>
        <v>-548.59346694399267</v>
      </c>
      <c r="AR7">
        <f t="shared" si="9"/>
        <v>346.02890934004313</v>
      </c>
      <c r="AS7">
        <f t="shared" si="9"/>
        <v>-54.407567359400865</v>
      </c>
      <c r="AT7">
        <f t="shared" si="9"/>
        <v>99.036845642349903</v>
      </c>
      <c r="AU7">
        <f t="shared" si="9"/>
        <v>390.65818762299216</v>
      </c>
      <c r="AW7">
        <v>4</v>
      </c>
      <c r="AX7">
        <f>(R7*SUMPRODUCT(K8:$K$23, X8:$X$23)-$AZ$3*SUMPRODUCT(K7:$K$22, W8:$W$23))/Z7</f>
        <v>451.75030266680585</v>
      </c>
    </row>
    <row r="8" spans="1:52" x14ac:dyDescent="0.25">
      <c r="B8" s="2">
        <f>'T.26.04.A'!B8</f>
        <v>100</v>
      </c>
      <c r="C8" s="2">
        <f>'T.26.04.A'!C8</f>
        <v>12.5</v>
      </c>
      <c r="E8">
        <v>2008</v>
      </c>
      <c r="F8" s="5">
        <f>EconomicRates!C48</f>
        <v>3.5571999999999999E-2</v>
      </c>
      <c r="G8" s="5">
        <f>EconomicRates!D48</f>
        <v>7.0000000000000007E-2</v>
      </c>
      <c r="H8" s="5">
        <f t="shared" si="10"/>
        <v>8.5572000000000009E-2</v>
      </c>
      <c r="I8" s="5">
        <f t="shared" si="11"/>
        <v>1.085572</v>
      </c>
      <c r="J8">
        <f t="shared" si="12"/>
        <v>0.92117335377109955</v>
      </c>
      <c r="K8">
        <f t="shared" si="20"/>
        <v>0.66329516944539202</v>
      </c>
      <c r="L8" s="2">
        <v>5</v>
      </c>
      <c r="M8" s="6">
        <v>3.2390000000000001E-3</v>
      </c>
      <c r="O8">
        <f t="shared" si="21"/>
        <v>1391.7076548398466</v>
      </c>
      <c r="P8">
        <f t="shared" si="22"/>
        <v>69.585382741992333</v>
      </c>
      <c r="Q8" s="4">
        <f t="shared" si="23"/>
        <v>12.5</v>
      </c>
      <c r="R8">
        <f t="shared" si="0"/>
        <v>250000</v>
      </c>
      <c r="S8">
        <f t="shared" si="1"/>
        <v>519.58909288528059</v>
      </c>
      <c r="U8">
        <f t="shared" si="13"/>
        <v>3.2390000000000001E-3</v>
      </c>
      <c r="V8">
        <f t="shared" si="14"/>
        <v>0.01</v>
      </c>
      <c r="W8">
        <f t="shared" si="15"/>
        <v>0.94869854967132294</v>
      </c>
      <c r="X8">
        <f t="shared" si="16"/>
        <v>3.072834602385415E-3</v>
      </c>
      <c r="Y8">
        <f t="shared" si="17"/>
        <v>9.4869854967132294E-3</v>
      </c>
      <c r="Z8">
        <f t="shared" si="18"/>
        <v>0.93613872957222433</v>
      </c>
      <c r="AB8">
        <f t="shared" si="19"/>
        <v>428.57485695357991</v>
      </c>
      <c r="AC8">
        <f t="shared" si="2"/>
        <v>486.40747331321103</v>
      </c>
      <c r="AE8">
        <f t="shared" si="3"/>
        <v>1302.8314359377136</v>
      </c>
      <c r="AF8">
        <f t="shared" si="4"/>
        <v>-65.141571796885685</v>
      </c>
      <c r="AG8">
        <f t="shared" si="4"/>
        <v>-11.701734119652803</v>
      </c>
      <c r="AH8">
        <f t="shared" si="5"/>
        <v>-768.20865059635378</v>
      </c>
      <c r="AI8">
        <f t="shared" si="6"/>
        <v>457.77947942482126</v>
      </c>
      <c r="AJ8">
        <f t="shared" si="7"/>
        <v>-57.832616359631118</v>
      </c>
      <c r="AK8">
        <f t="shared" ref="AK8:AK23" si="24">H8*SUM(AB8:AB8, AE8:AF8)</f>
        <v>142.58560471349068</v>
      </c>
      <c r="AL8">
        <f t="shared" si="8"/>
        <v>542.53246777868083</v>
      </c>
      <c r="AN8">
        <f t="shared" si="9"/>
        <v>864.16179805908916</v>
      </c>
      <c r="AO8">
        <f t="shared" si="9"/>
        <v>-43.208089902954463</v>
      </c>
      <c r="AP8">
        <f t="shared" si="9"/>
        <v>-7.7617037157000315</v>
      </c>
      <c r="AQ8">
        <f t="shared" si="9"/>
        <v>-509.54908706672444</v>
      </c>
      <c r="AR8">
        <f t="shared" si="9"/>
        <v>303.64291737371019</v>
      </c>
      <c r="AS8">
        <f t="shared" si="9"/>
        <v>-38.360095067731869</v>
      </c>
      <c r="AT8">
        <f t="shared" si="9"/>
        <v>94.576342838908488</v>
      </c>
      <c r="AU8">
        <f t="shared" si="9"/>
        <v>359.85916514488679</v>
      </c>
      <c r="AW8">
        <v>5</v>
      </c>
      <c r="AX8">
        <f>(R8*SUMPRODUCT(K9:$K$23, X9:$X$23)-$AZ$3*SUMPRODUCT(K8:$K$22, W9:$W$23))/Z8</f>
        <v>519.58909288528059</v>
      </c>
    </row>
    <row r="9" spans="1:52" x14ac:dyDescent="0.25">
      <c r="A9" t="s">
        <v>39</v>
      </c>
      <c r="C9" s="2">
        <f>'T.26.04.A'!C9</f>
        <v>0.05</v>
      </c>
      <c r="E9">
        <v>2009</v>
      </c>
      <c r="F9" s="5">
        <f>EconomicRates!C49</f>
        <v>3.5571999999999999E-2</v>
      </c>
      <c r="G9" s="5">
        <f>EconomicRates!D49</f>
        <v>7.0000000000000007E-2</v>
      </c>
      <c r="H9" s="5">
        <f t="shared" si="10"/>
        <v>8.5572000000000009E-2</v>
      </c>
      <c r="I9" s="5">
        <f t="shared" si="11"/>
        <v>1.085572</v>
      </c>
      <c r="J9">
        <f t="shared" si="12"/>
        <v>0.92117335377109955</v>
      </c>
      <c r="K9">
        <f t="shared" si="20"/>
        <v>0.61100983577818146</v>
      </c>
      <c r="L9" s="2">
        <v>6</v>
      </c>
      <c r="M9" s="6">
        <v>3.3149999999999998E-3</v>
      </c>
      <c r="O9">
        <f t="shared" si="21"/>
        <v>1391.7076548398466</v>
      </c>
      <c r="P9">
        <f t="shared" si="22"/>
        <v>69.585382741992333</v>
      </c>
      <c r="Q9" s="4">
        <f t="shared" si="23"/>
        <v>12.5</v>
      </c>
      <c r="R9">
        <f t="shared" si="0"/>
        <v>250000</v>
      </c>
      <c r="S9">
        <f t="shared" si="1"/>
        <v>571.74740448401951</v>
      </c>
      <c r="U9">
        <f t="shared" si="13"/>
        <v>3.3149999999999998E-3</v>
      </c>
      <c r="V9">
        <f t="shared" si="14"/>
        <v>0.01</v>
      </c>
      <c r="W9">
        <f t="shared" si="15"/>
        <v>0.93613872957222433</v>
      </c>
      <c r="X9">
        <f t="shared" si="16"/>
        <v>3.1032998885319233E-3</v>
      </c>
      <c r="Y9">
        <f t="shared" si="17"/>
        <v>9.3613872957222441E-3</v>
      </c>
      <c r="Z9">
        <f t="shared" si="18"/>
        <v>0.92367404238797013</v>
      </c>
      <c r="AB9">
        <f t="shared" si="19"/>
        <v>486.40747331321103</v>
      </c>
      <c r="AC9">
        <f t="shared" si="2"/>
        <v>528.10823632458414</v>
      </c>
      <c r="AE9">
        <f t="shared" si="3"/>
        <v>1285.4842353682029</v>
      </c>
      <c r="AF9">
        <f t="shared" si="4"/>
        <v>-64.274211768410154</v>
      </c>
      <c r="AG9">
        <f t="shared" si="4"/>
        <v>-11.545925529849626</v>
      </c>
      <c r="AH9">
        <f t="shared" si="5"/>
        <v>-775.82497213298086</v>
      </c>
      <c r="AI9">
        <f t="shared" si="6"/>
        <v>433.8391259369622</v>
      </c>
      <c r="AJ9">
        <f t="shared" si="7"/>
        <v>-41.700763011373112</v>
      </c>
      <c r="AK9">
        <f t="shared" si="24"/>
        <v>146.12424444583959</v>
      </c>
      <c r="AL9">
        <f t="shared" si="8"/>
        <v>538.26260737142866</v>
      </c>
      <c r="AN9">
        <f t="shared" si="9"/>
        <v>785.44351154776689</v>
      </c>
      <c r="AO9">
        <f t="shared" si="9"/>
        <v>-39.272175577388346</v>
      </c>
      <c r="AP9">
        <f t="shared" si="9"/>
        <v>-7.054674061900533</v>
      </c>
      <c r="AQ9">
        <f t="shared" si="9"/>
        <v>-474.03668881558485</v>
      </c>
      <c r="AR9">
        <f t="shared" si="9"/>
        <v>265.07997309289306</v>
      </c>
      <c r="AS9">
        <f t="shared" si="9"/>
        <v>-25.47957635940395</v>
      </c>
      <c r="AT9">
        <f t="shared" si="9"/>
        <v>89.283350602063294</v>
      </c>
      <c r="AU9">
        <f t="shared" si="9"/>
        <v>328.88374733555241</v>
      </c>
      <c r="AW9">
        <v>6</v>
      </c>
      <c r="AX9">
        <f>(R9*SUMPRODUCT(K10:$K$23, X10:$X$23)-$AZ$3*SUMPRODUCT(K9:$K$22, W10:$W$23))/Z9</f>
        <v>571.74740448401951</v>
      </c>
    </row>
    <row r="10" spans="1:52" x14ac:dyDescent="0.25">
      <c r="A10" t="s">
        <v>19</v>
      </c>
      <c r="C10" s="2">
        <f>'T.26.04.A'!C10</f>
        <v>0.01</v>
      </c>
      <c r="E10">
        <v>2010</v>
      </c>
      <c r="F10" s="5">
        <f>EconomicRates!C50</f>
        <v>3.5571999999999999E-2</v>
      </c>
      <c r="G10" s="5">
        <f>EconomicRates!D50</f>
        <v>7.0000000000000007E-2</v>
      </c>
      <c r="H10" s="5">
        <f t="shared" si="10"/>
        <v>8.5572000000000009E-2</v>
      </c>
      <c r="I10" s="5">
        <f t="shared" si="11"/>
        <v>1.085572</v>
      </c>
      <c r="J10">
        <f t="shared" si="12"/>
        <v>0.92117335377109955</v>
      </c>
      <c r="K10">
        <f t="shared" si="20"/>
        <v>0.5628459796109162</v>
      </c>
      <c r="L10" s="2">
        <v>7</v>
      </c>
      <c r="M10" s="6">
        <v>3.3969999999999998E-3</v>
      </c>
      <c r="O10">
        <f t="shared" si="21"/>
        <v>1391.7076548398466</v>
      </c>
      <c r="P10">
        <f t="shared" si="22"/>
        <v>69.585382741992333</v>
      </c>
      <c r="Q10" s="4">
        <f t="shared" si="23"/>
        <v>12.5</v>
      </c>
      <c r="R10">
        <f t="shared" si="0"/>
        <v>250000</v>
      </c>
      <c r="S10">
        <f t="shared" si="1"/>
        <v>609.40741599389253</v>
      </c>
      <c r="U10">
        <f t="shared" si="13"/>
        <v>3.3969999999999998E-3</v>
      </c>
      <c r="V10">
        <f t="shared" si="14"/>
        <v>0.01</v>
      </c>
      <c r="W10">
        <f t="shared" si="15"/>
        <v>0.92367404238797013</v>
      </c>
      <c r="X10">
        <f t="shared" si="16"/>
        <v>3.1377207219919342E-3</v>
      </c>
      <c r="Y10">
        <f t="shared" si="17"/>
        <v>9.2367404238797007E-3</v>
      </c>
      <c r="Z10">
        <f t="shared" si="18"/>
        <v>0.91129958124209853</v>
      </c>
      <c r="AB10">
        <f t="shared" si="19"/>
        <v>528.10823632458414</v>
      </c>
      <c r="AC10">
        <f t="shared" si="2"/>
        <v>555.35272300106362</v>
      </c>
      <c r="AE10">
        <f t="shared" si="3"/>
        <v>1268.2626030669751</v>
      </c>
      <c r="AF10">
        <f t="shared" si="4"/>
        <v>-63.41313015334876</v>
      </c>
      <c r="AG10">
        <f t="shared" si="4"/>
        <v>-11.391244765526231</v>
      </c>
      <c r="AH10">
        <f t="shared" si="5"/>
        <v>-784.43018049798354</v>
      </c>
      <c r="AI10">
        <f t="shared" si="6"/>
        <v>409.02804765011672</v>
      </c>
      <c r="AJ10">
        <f t="shared" si="7"/>
        <v>-27.244486676479482</v>
      </c>
      <c r="AK10">
        <f t="shared" si="24"/>
        <v>148.29265709493217</v>
      </c>
      <c r="AL10">
        <f t="shared" si="8"/>
        <v>530.07621806856946</v>
      </c>
      <c r="AN10">
        <f t="shared" si="9"/>
        <v>713.83650722712218</v>
      </c>
      <c r="AO10">
        <f t="shared" si="9"/>
        <v>-35.691825361356109</v>
      </c>
      <c r="AP10">
        <f t="shared" si="9"/>
        <v>-6.4115163190403335</v>
      </c>
      <c r="AQ10">
        <f t="shared" si="9"/>
        <v>-441.51337337875538</v>
      </c>
      <c r="AR10">
        <f t="shared" si="9"/>
        <v>230.21979216797047</v>
      </c>
      <c r="AS10">
        <f t="shared" si="9"/>
        <v>-15.334449792419649</v>
      </c>
      <c r="AT10">
        <f t="shared" si="9"/>
        <v>83.465925851702778</v>
      </c>
      <c r="AU10">
        <f t="shared" si="9"/>
        <v>298.35126822725363</v>
      </c>
      <c r="AW10">
        <v>7</v>
      </c>
      <c r="AX10">
        <f>(R10*SUMPRODUCT(K11:$K$23, X11:$X$23)-$AZ$3*SUMPRODUCT(K10:$K$22, W11:$W$23))/Z10</f>
        <v>609.40741599389253</v>
      </c>
    </row>
    <row r="11" spans="1:52" x14ac:dyDescent="0.25">
      <c r="A11" t="s">
        <v>33</v>
      </c>
      <c r="C11" s="7">
        <f>AU25</f>
        <v>3189.7653422679673</v>
      </c>
      <c r="E11">
        <v>2011</v>
      </c>
      <c r="F11" s="5">
        <f>EconomicRates!C51</f>
        <v>3.5571999999999999E-2</v>
      </c>
      <c r="G11" s="5">
        <f>EconomicRates!D51</f>
        <v>7.0000000000000007E-2</v>
      </c>
      <c r="H11" s="5">
        <f t="shared" si="10"/>
        <v>8.5572000000000009E-2</v>
      </c>
      <c r="I11" s="5">
        <f t="shared" si="11"/>
        <v>1.085572</v>
      </c>
      <c r="J11">
        <f t="shared" si="12"/>
        <v>0.92117335377109955</v>
      </c>
      <c r="K11">
        <f t="shared" si="20"/>
        <v>0.51847871869476758</v>
      </c>
      <c r="L11" s="2">
        <v>8</v>
      </c>
      <c r="M11" s="6">
        <v>3.4910000000000002E-3</v>
      </c>
      <c r="O11">
        <f t="shared" si="21"/>
        <v>1391.7076548398466</v>
      </c>
      <c r="P11">
        <f t="shared" si="22"/>
        <v>69.585382741992333</v>
      </c>
      <c r="Q11" s="4">
        <f t="shared" si="23"/>
        <v>12.5</v>
      </c>
      <c r="R11">
        <f t="shared" si="0"/>
        <v>250000</v>
      </c>
      <c r="S11">
        <f t="shared" si="1"/>
        <v>632.93278927902224</v>
      </c>
      <c r="U11">
        <f t="shared" si="13"/>
        <v>3.4910000000000002E-3</v>
      </c>
      <c r="V11">
        <f t="shared" si="14"/>
        <v>0.01</v>
      </c>
      <c r="W11">
        <f t="shared" si="15"/>
        <v>0.91129958124209853</v>
      </c>
      <c r="X11">
        <f t="shared" si="16"/>
        <v>3.1813468381161661E-3</v>
      </c>
      <c r="Y11">
        <f t="shared" si="17"/>
        <v>9.1129958124209851E-3</v>
      </c>
      <c r="Z11">
        <f t="shared" si="18"/>
        <v>0.89900523859156134</v>
      </c>
      <c r="AB11">
        <f t="shared" si="19"/>
        <v>555.35272300106362</v>
      </c>
      <c r="AC11">
        <f t="shared" si="2"/>
        <v>569.00989323820977</v>
      </c>
      <c r="AE11">
        <f t="shared" si="3"/>
        <v>1251.1524722889985</v>
      </c>
      <c r="AF11">
        <f t="shared" si="4"/>
        <v>-62.55762361444993</v>
      </c>
      <c r="AG11">
        <f t="shared" si="4"/>
        <v>-11.237565482394517</v>
      </c>
      <c r="AH11">
        <f t="shared" si="5"/>
        <v>-795.33670952904151</v>
      </c>
      <c r="AI11">
        <f t="shared" si="6"/>
        <v>382.02057366311249</v>
      </c>
      <c r="AJ11">
        <f t="shared" si="7"/>
        <v>-13.657170237146147</v>
      </c>
      <c r="AK11">
        <f t="shared" si="24"/>
        <v>149.23308160342549</v>
      </c>
      <c r="AL11">
        <f t="shared" si="8"/>
        <v>517.59648502939183</v>
      </c>
      <c r="AN11">
        <f t="shared" si="9"/>
        <v>648.6959307241907</v>
      </c>
      <c r="AO11">
        <f t="shared" si="9"/>
        <v>-32.434796536209532</v>
      </c>
      <c r="AP11">
        <f t="shared" si="9"/>
        <v>-5.8264385525604574</v>
      </c>
      <c r="AQ11">
        <f t="shared" si="9"/>
        <v>-412.36515808753001</v>
      </c>
      <c r="AR11">
        <f t="shared" si="9"/>
        <v>198.06953754789063</v>
      </c>
      <c r="AS11">
        <f t="shared" si="9"/>
        <v>-7.0809521255518497</v>
      </c>
      <c r="AT11">
        <f t="shared" si="9"/>
        <v>77.37417693661574</v>
      </c>
      <c r="AU11">
        <f t="shared" si="9"/>
        <v>268.36276235895451</v>
      </c>
      <c r="AW11">
        <v>8</v>
      </c>
      <c r="AX11">
        <f>(R11*SUMPRODUCT(K12:$K$23, X12:$X$23)-$AZ$3*SUMPRODUCT(K11:$K$22, W12:$W$23))/Z11</f>
        <v>632.93278927902224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f>EconomicRates!C52</f>
        <v>3.5571999999999999E-2</v>
      </c>
      <c r="G12" s="5">
        <f>EconomicRates!D52</f>
        <v>7.0000000000000007E-2</v>
      </c>
      <c r="H12" s="5">
        <f t="shared" si="10"/>
        <v>8.5572000000000009E-2</v>
      </c>
      <c r="I12" s="5">
        <f t="shared" si="11"/>
        <v>1.085572</v>
      </c>
      <c r="J12">
        <f t="shared" si="12"/>
        <v>0.92117335377109955</v>
      </c>
      <c r="K12">
        <f t="shared" si="20"/>
        <v>0.47760878015900154</v>
      </c>
      <c r="L12" s="2">
        <v>9</v>
      </c>
      <c r="M12" s="6">
        <v>3.5990000000000002E-3</v>
      </c>
      <c r="O12">
        <f t="shared" si="21"/>
        <v>1391.7076548398466</v>
      </c>
      <c r="P12">
        <f t="shared" si="22"/>
        <v>69.585382741992333</v>
      </c>
      <c r="Q12" s="4">
        <f t="shared" si="23"/>
        <v>12.5</v>
      </c>
      <c r="R12">
        <f t="shared" si="0"/>
        <v>250000</v>
      </c>
      <c r="S12">
        <f t="shared" si="1"/>
        <v>642.58095390924302</v>
      </c>
      <c r="U12">
        <f t="shared" si="13"/>
        <v>3.5990000000000002E-3</v>
      </c>
      <c r="V12">
        <f t="shared" si="14"/>
        <v>0.01</v>
      </c>
      <c r="W12">
        <f t="shared" si="15"/>
        <v>0.89900523859156134</v>
      </c>
      <c r="X12">
        <f t="shared" si="16"/>
        <v>3.2355198536910294E-3</v>
      </c>
      <c r="Y12">
        <f t="shared" si="17"/>
        <v>8.9900523859156138E-3</v>
      </c>
      <c r="Z12">
        <f t="shared" si="18"/>
        <v>0.8867796663519546</v>
      </c>
      <c r="AB12">
        <f t="shared" si="19"/>
        <v>569.00989323820977</v>
      </c>
      <c r="AC12">
        <f t="shared" si="2"/>
        <v>569.82772391175922</v>
      </c>
      <c r="AE12">
        <f t="shared" si="3"/>
        <v>1234.1380498183403</v>
      </c>
      <c r="AF12">
        <f t="shared" si="4"/>
        <v>-61.706902490917024</v>
      </c>
      <c r="AG12">
        <f t="shared" si="4"/>
        <v>-11.084745829399433</v>
      </c>
      <c r="AH12">
        <f t="shared" si="5"/>
        <v>-808.87996342275733</v>
      </c>
      <c r="AI12">
        <f t="shared" si="6"/>
        <v>352.46643807526652</v>
      </c>
      <c r="AJ12">
        <f t="shared" si="7"/>
        <v>-0.8178306735494516</v>
      </c>
      <c r="AK12">
        <f t="shared" si="24"/>
        <v>149.01859272328238</v>
      </c>
      <c r="AL12">
        <f t="shared" si="8"/>
        <v>500.66720012499945</v>
      </c>
      <c r="AN12">
        <f t="shared" si="9"/>
        <v>589.43516852154653</v>
      </c>
      <c r="AO12">
        <f t="shared" si="9"/>
        <v>-29.471758426077333</v>
      </c>
      <c r="AP12">
        <f t="shared" si="9"/>
        <v>-5.2941719339520432</v>
      </c>
      <c r="AQ12">
        <f t="shared" si="9"/>
        <v>-386.3281726254009</v>
      </c>
      <c r="AR12">
        <f t="shared" si="9"/>
        <v>168.3410655361163</v>
      </c>
      <c r="AS12">
        <f t="shared" si="9"/>
        <v>-0.39060311037056816</v>
      </c>
      <c r="AT12">
        <f t="shared" si="9"/>
        <v>71.172588291577966</v>
      </c>
      <c r="AU12">
        <f t="shared" si="9"/>
        <v>239.12305071732371</v>
      </c>
      <c r="AW12">
        <v>9</v>
      </c>
      <c r="AX12">
        <f>(R12*SUMPRODUCT(K13:$K$23, X13:$X$23)-$AZ$3*SUMPRODUCT(K12:$K$22, W13:$W$23))/Z12</f>
        <v>642.58095390924302</v>
      </c>
    </row>
    <row r="13" spans="1:52" x14ac:dyDescent="0.25">
      <c r="E13">
        <v>2013</v>
      </c>
      <c r="F13" s="5">
        <f>EconomicRates!C53</f>
        <v>3.5571999999999999E-2</v>
      </c>
      <c r="G13" s="5">
        <f>EconomicRates!D53</f>
        <v>7.0000000000000007E-2</v>
      </c>
      <c r="H13" s="5">
        <f t="shared" si="10"/>
        <v>8.5572000000000009E-2</v>
      </c>
      <c r="I13" s="5">
        <f t="shared" si="11"/>
        <v>1.085572</v>
      </c>
      <c r="J13">
        <f t="shared" si="12"/>
        <v>0.92117335377109955</v>
      </c>
      <c r="K13">
        <f t="shared" si="20"/>
        <v>0.43996048180959124</v>
      </c>
      <c r="L13" s="2">
        <v>10</v>
      </c>
      <c r="M13" s="6">
        <v>3.7169999999999998E-3</v>
      </c>
      <c r="O13">
        <f t="shared" si="21"/>
        <v>1391.7076548398466</v>
      </c>
      <c r="P13">
        <f t="shared" si="22"/>
        <v>69.585382741992333</v>
      </c>
      <c r="Q13" s="4">
        <f t="shared" si="23"/>
        <v>12.5</v>
      </c>
      <c r="R13">
        <f t="shared" si="0"/>
        <v>250000</v>
      </c>
      <c r="S13">
        <f t="shared" si="1"/>
        <v>639.20813482750248</v>
      </c>
      <c r="U13">
        <f t="shared" si="13"/>
        <v>3.7169999999999998E-3</v>
      </c>
      <c r="V13">
        <f t="shared" si="14"/>
        <v>0.01</v>
      </c>
      <c r="W13">
        <f t="shared" si="15"/>
        <v>0.8867796663519546</v>
      </c>
      <c r="X13">
        <f t="shared" si="16"/>
        <v>3.296160019830215E-3</v>
      </c>
      <c r="Y13">
        <f t="shared" si="17"/>
        <v>8.8677966635195456E-3</v>
      </c>
      <c r="Z13">
        <f t="shared" si="18"/>
        <v>0.8746157096686048</v>
      </c>
      <c r="AB13">
        <f t="shared" si="19"/>
        <v>569.82772391175922</v>
      </c>
      <c r="AC13">
        <f t="shared" si="2"/>
        <v>559.06147646810132</v>
      </c>
      <c r="AE13">
        <f t="shared" si="3"/>
        <v>1217.2093781889821</v>
      </c>
      <c r="AF13">
        <f t="shared" si="4"/>
        <v>-60.860468909449111</v>
      </c>
      <c r="AG13">
        <f t="shared" si="4"/>
        <v>-10.93269637085756</v>
      </c>
      <c r="AH13">
        <f t="shared" si="5"/>
        <v>-824.04000495755372</v>
      </c>
      <c r="AI13">
        <f t="shared" si="6"/>
        <v>321.37620795112184</v>
      </c>
      <c r="AJ13">
        <f t="shared" si="7"/>
        <v>10.766247443657903</v>
      </c>
      <c r="AK13">
        <f t="shared" si="24"/>
        <v>147.71238685544529</v>
      </c>
      <c r="AL13">
        <f t="shared" si="8"/>
        <v>479.85484225022503</v>
      </c>
      <c r="AN13">
        <f t="shared" si="9"/>
        <v>535.52402449117756</v>
      </c>
      <c r="AO13">
        <f t="shared" si="9"/>
        <v>-26.776201224558879</v>
      </c>
      <c r="AP13">
        <f t="shared" si="9"/>
        <v>-4.809954362800462</v>
      </c>
      <c r="AQ13">
        <f t="shared" si="9"/>
        <v>-362.54503761150329</v>
      </c>
      <c r="AR13">
        <f t="shared" si="9"/>
        <v>141.39283129231495</v>
      </c>
      <c r="AS13">
        <f t="shared" si="9"/>
        <v>4.7367234125930109</v>
      </c>
      <c r="AT13">
        <f t="shared" si="9"/>
        <v>64.987612890166446</v>
      </c>
      <c r="AU13">
        <f t="shared" si="9"/>
        <v>211.11716759507439</v>
      </c>
      <c r="AW13">
        <v>10</v>
      </c>
      <c r="AX13">
        <f>(R13*SUMPRODUCT(K14:$K$23, X14:$X$23)-$AZ$3*SUMPRODUCT(K13:$K$22, W14:$W$23))/Z13</f>
        <v>639.20813482750248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10"/>
        <v>8.5572000000000009E-2</v>
      </c>
      <c r="I14" s="5">
        <f t="shared" si="11"/>
        <v>1.085572</v>
      </c>
      <c r="J14">
        <f t="shared" si="12"/>
        <v>0.92117335377109955</v>
      </c>
      <c r="K14">
        <f t="shared" si="20"/>
        <v>0.40527987255529002</v>
      </c>
      <c r="L14" s="2">
        <v>11</v>
      </c>
      <c r="M14" s="6">
        <v>3.852E-3</v>
      </c>
      <c r="O14">
        <f t="shared" si="21"/>
        <v>1391.7076548398466</v>
      </c>
      <c r="P14">
        <f t="shared" si="22"/>
        <v>69.585382741992333</v>
      </c>
      <c r="Q14" s="4">
        <f t="shared" si="23"/>
        <v>12.5</v>
      </c>
      <c r="R14">
        <f t="shared" si="0"/>
        <v>250000</v>
      </c>
      <c r="S14">
        <f t="shared" si="1"/>
        <v>622.97558128192588</v>
      </c>
      <c r="U14">
        <f t="shared" si="13"/>
        <v>3.852E-3</v>
      </c>
      <c r="V14">
        <f t="shared" si="14"/>
        <v>0.01</v>
      </c>
      <c r="W14">
        <f t="shared" si="15"/>
        <v>0.8746157096686048</v>
      </c>
      <c r="X14">
        <f t="shared" si="16"/>
        <v>3.3690197136434655E-3</v>
      </c>
      <c r="Y14">
        <f t="shared" si="17"/>
        <v>8.746157096686049E-3</v>
      </c>
      <c r="Z14">
        <f t="shared" si="18"/>
        <v>0.86250053285827533</v>
      </c>
      <c r="AB14">
        <f t="shared" si="19"/>
        <v>559.06147646810132</v>
      </c>
      <c r="AC14">
        <f t="shared" si="2"/>
        <v>537.31677081335488</v>
      </c>
      <c r="AE14">
        <f t="shared" si="3"/>
        <v>1200.3485938823085</v>
      </c>
      <c r="AF14">
        <f t="shared" si="4"/>
        <v>-60.017429694115421</v>
      </c>
      <c r="AG14">
        <f t="shared" si="4"/>
        <v>-10.781256660728442</v>
      </c>
      <c r="AH14">
        <f t="shared" si="5"/>
        <v>-842.25492841086634</v>
      </c>
      <c r="AI14">
        <f t="shared" si="6"/>
        <v>287.29497911659837</v>
      </c>
      <c r="AJ14">
        <f t="shared" si="7"/>
        <v>21.74470565474644</v>
      </c>
      <c r="AK14">
        <f t="shared" si="24"/>
        <v>145.42042704624043</v>
      </c>
      <c r="AL14">
        <f t="shared" si="8"/>
        <v>454.46011181758524</v>
      </c>
      <c r="AN14">
        <f t="shared" si="9"/>
        <v>486.47712515054354</v>
      </c>
      <c r="AO14">
        <f t="shared" si="9"/>
        <v>-24.323856257527176</v>
      </c>
      <c r="AP14">
        <f t="shared" si="9"/>
        <v>-4.3694263254458949</v>
      </c>
      <c r="AQ14">
        <f t="shared" si="9"/>
        <v>-341.34897004542086</v>
      </c>
      <c r="AR14">
        <f t="shared" si="9"/>
        <v>116.43487252214969</v>
      </c>
      <c r="AS14">
        <f t="shared" si="9"/>
        <v>8.8126915365079306</v>
      </c>
      <c r="AT14">
        <f t="shared" si="9"/>
        <v>58.935972140236174</v>
      </c>
      <c r="AU14">
        <f t="shared" si="9"/>
        <v>184.18353619889379</v>
      </c>
      <c r="AW14">
        <v>11</v>
      </c>
      <c r="AX14">
        <f>(R14*SUMPRODUCT(K15:$K$23, X15:$X$23)-$AZ$3*SUMPRODUCT(K14:$K$22, W15:$W$23))/Z14</f>
        <v>622.97558128192588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10"/>
        <v>8.5572000000000009E-2</v>
      </c>
      <c r="I15" s="5">
        <f t="shared" si="11"/>
        <v>1.085572</v>
      </c>
      <c r="J15">
        <f t="shared" si="12"/>
        <v>0.92117335377109955</v>
      </c>
      <c r="K15">
        <f t="shared" si="20"/>
        <v>0.37333301941768032</v>
      </c>
      <c r="L15" s="2">
        <v>12</v>
      </c>
      <c r="M15" s="6">
        <v>4.0049999999999999E-3</v>
      </c>
      <c r="O15">
        <f t="shared" si="21"/>
        <v>1391.7076548398466</v>
      </c>
      <c r="P15">
        <f t="shared" si="22"/>
        <v>69.585382741992333</v>
      </c>
      <c r="Q15" s="4">
        <f t="shared" si="23"/>
        <v>12.5</v>
      </c>
      <c r="R15">
        <f t="shared" si="0"/>
        <v>250000</v>
      </c>
      <c r="S15">
        <f t="shared" si="1"/>
        <v>594.11393664348384</v>
      </c>
      <c r="U15">
        <f t="shared" si="13"/>
        <v>4.0049999999999999E-3</v>
      </c>
      <c r="V15">
        <f t="shared" si="14"/>
        <v>0.01</v>
      </c>
      <c r="W15">
        <f t="shared" si="15"/>
        <v>0.86250053285827533</v>
      </c>
      <c r="X15">
        <f t="shared" si="16"/>
        <v>3.4543146340973926E-3</v>
      </c>
      <c r="Y15">
        <f t="shared" si="17"/>
        <v>8.6250053285827528E-3</v>
      </c>
      <c r="Z15">
        <f t="shared" si="18"/>
        <v>0.85042121289559514</v>
      </c>
      <c r="AB15">
        <f t="shared" si="19"/>
        <v>537.31677081335488</v>
      </c>
      <c r="AC15">
        <f t="shared" si="2"/>
        <v>505.24709459852829</v>
      </c>
      <c r="AE15">
        <f t="shared" si="3"/>
        <v>1183.5377118249867</v>
      </c>
      <c r="AF15">
        <f t="shared" si="4"/>
        <v>-59.176885591249331</v>
      </c>
      <c r="AG15">
        <f t="shared" si="4"/>
        <v>-10.63026516119494</v>
      </c>
      <c r="AH15">
        <f t="shared" si="5"/>
        <v>-863.57865852434816</v>
      </c>
      <c r="AI15">
        <f t="shared" si="6"/>
        <v>250.15190254819413</v>
      </c>
      <c r="AJ15">
        <f t="shared" si="7"/>
        <v>32.069676214826586</v>
      </c>
      <c r="AK15">
        <f t="shared" si="24"/>
        <v>142.19307533451379</v>
      </c>
      <c r="AL15">
        <f t="shared" si="8"/>
        <v>424.41465409753448</v>
      </c>
      <c r="AN15">
        <f t="shared" si="9"/>
        <v>441.85370755031471</v>
      </c>
      <c r="AO15">
        <f t="shared" si="9"/>
        <v>-22.092685377515732</v>
      </c>
      <c r="AP15">
        <f t="shared" si="9"/>
        <v>-3.9686289898394809</v>
      </c>
      <c r="AQ15">
        <f t="shared" si="9"/>
        <v>-322.40242809156479</v>
      </c>
      <c r="AR15">
        <f t="shared" si="9"/>
        <v>93.389965091394629</v>
      </c>
      <c r="AS15">
        <f t="shared" si="9"/>
        <v>11.972669053028575</v>
      </c>
      <c r="AT15">
        <f t="shared" si="9"/>
        <v>53.085370154919715</v>
      </c>
      <c r="AU15">
        <f t="shared" si="9"/>
        <v>158.44800429934293</v>
      </c>
      <c r="AW15">
        <v>12</v>
      </c>
      <c r="AX15">
        <f>(R15*SUMPRODUCT(K16:$K$23, X16:$X$23)-$AZ$3*SUMPRODUCT(K15:$K$22, W16:$W$23))/Z15</f>
        <v>594.11393664348384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10"/>
        <v>8.5572000000000009E-2</v>
      </c>
      <c r="I16" s="5">
        <f t="shared" si="11"/>
        <v>1.085572</v>
      </c>
      <c r="J16">
        <f t="shared" si="12"/>
        <v>0.92117335377109955</v>
      </c>
      <c r="K16">
        <f t="shared" si="20"/>
        <v>0.34390442957047562</v>
      </c>
      <c r="L16" s="2">
        <v>13</v>
      </c>
      <c r="M16" s="6">
        <v>4.1640000000000002E-3</v>
      </c>
      <c r="O16">
        <f t="shared" si="21"/>
        <v>1391.7076548398466</v>
      </c>
      <c r="P16">
        <f t="shared" si="22"/>
        <v>69.585382741992333</v>
      </c>
      <c r="Q16" s="4">
        <f t="shared" si="23"/>
        <v>12.5</v>
      </c>
      <c r="R16">
        <f t="shared" si="0"/>
        <v>250000</v>
      </c>
      <c r="S16">
        <f t="shared" si="1"/>
        <v>554.0398952624131</v>
      </c>
      <c r="U16">
        <f t="shared" si="13"/>
        <v>4.1640000000000002E-3</v>
      </c>
      <c r="V16">
        <f t="shared" si="14"/>
        <v>0.01</v>
      </c>
      <c r="W16">
        <f t="shared" si="15"/>
        <v>0.85042121289559514</v>
      </c>
      <c r="X16">
        <f t="shared" si="16"/>
        <v>3.5411539304972582E-3</v>
      </c>
      <c r="Y16">
        <f t="shared" si="17"/>
        <v>8.5042121289559524E-3</v>
      </c>
      <c r="Z16">
        <f t="shared" si="18"/>
        <v>0.83837584683614197</v>
      </c>
      <c r="AB16">
        <f t="shared" si="19"/>
        <v>505.24709459852829</v>
      </c>
      <c r="AC16">
        <f t="shared" si="2"/>
        <v>464.49366637163297</v>
      </c>
      <c r="AE16">
        <f t="shared" si="3"/>
        <v>1166.7740836746975</v>
      </c>
      <c r="AF16">
        <f t="shared" si="4"/>
        <v>-58.338704183734883</v>
      </c>
      <c r="AG16">
        <f t="shared" si="4"/>
        <v>-10.479698085451775</v>
      </c>
      <c r="AH16">
        <f t="shared" si="5"/>
        <v>-885.28848262431461</v>
      </c>
      <c r="AI16">
        <f t="shared" si="6"/>
        <v>212.66719878119625</v>
      </c>
      <c r="AJ16">
        <f t="shared" si="7"/>
        <v>40.753428226895323</v>
      </c>
      <c r="AK16">
        <f t="shared" si="24"/>
        <v>138.08603667278592</v>
      </c>
      <c r="AL16">
        <f t="shared" si="8"/>
        <v>391.50666368087752</v>
      </c>
      <c r="AN16">
        <f t="shared" si="9"/>
        <v>401.25877568376126</v>
      </c>
      <c r="AO16">
        <f t="shared" si="9"/>
        <v>-20.062938784188066</v>
      </c>
      <c r="AP16">
        <f t="shared" si="9"/>
        <v>-3.6040145921480979</v>
      </c>
      <c r="AQ16">
        <f t="shared" si="9"/>
        <v>-304.45463062222683</v>
      </c>
      <c r="AR16">
        <f t="shared" si="9"/>
        <v>73.137191685198246</v>
      </c>
      <c r="AS16">
        <f t="shared" si="9"/>
        <v>14.015284487411757</v>
      </c>
      <c r="AT16">
        <f t="shared" si="9"/>
        <v>47.488399673602217</v>
      </c>
      <c r="AU16">
        <f t="shared" si="9"/>
        <v>134.64087584621223</v>
      </c>
      <c r="AW16">
        <v>13</v>
      </c>
      <c r="AX16">
        <f>(R16*SUMPRODUCT(K17:$K$23, X17:$X$23)-$AZ$3*SUMPRODUCT(K16:$K$22, W17:$W$23))/Z16</f>
        <v>554.0398952624131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10"/>
        <v>8.5572000000000009E-2</v>
      </c>
      <c r="I17" s="5">
        <f t="shared" si="11"/>
        <v>1.085572</v>
      </c>
      <c r="J17">
        <f t="shared" si="12"/>
        <v>0.92117335377109955</v>
      </c>
      <c r="K17">
        <f t="shared" si="20"/>
        <v>0.31679559676417191</v>
      </c>
      <c r="L17" s="2">
        <v>14</v>
      </c>
      <c r="M17" s="6">
        <v>4.3350000000000003E-3</v>
      </c>
      <c r="O17">
        <f t="shared" si="21"/>
        <v>1391.7076548398466</v>
      </c>
      <c r="P17">
        <f t="shared" si="22"/>
        <v>69.585382741992333</v>
      </c>
      <c r="Q17" s="4">
        <f t="shared" si="23"/>
        <v>12.5</v>
      </c>
      <c r="R17">
        <f t="shared" si="0"/>
        <v>250000</v>
      </c>
      <c r="S17">
        <f t="shared" si="1"/>
        <v>503.57160821485087</v>
      </c>
      <c r="U17">
        <f t="shared" si="13"/>
        <v>4.3350000000000003E-3</v>
      </c>
      <c r="V17">
        <f t="shared" si="14"/>
        <v>0.01</v>
      </c>
      <c r="W17">
        <f t="shared" si="15"/>
        <v>0.83837584683614197</v>
      </c>
      <c r="X17">
        <f t="shared" si="16"/>
        <v>3.6343592960346757E-3</v>
      </c>
      <c r="Y17">
        <f t="shared" si="17"/>
        <v>8.3837584683614207E-3</v>
      </c>
      <c r="Z17">
        <f t="shared" si="18"/>
        <v>0.82635772907174587</v>
      </c>
      <c r="AB17">
        <f t="shared" si="19"/>
        <v>464.49366637163297</v>
      </c>
      <c r="AC17">
        <f t="shared" si="2"/>
        <v>416.13029058943107</v>
      </c>
      <c r="AE17">
        <f t="shared" si="3"/>
        <v>1150.0483771852207</v>
      </c>
      <c r="AF17">
        <f t="shared" si="4"/>
        <v>-57.502418859261041</v>
      </c>
      <c r="AG17">
        <f t="shared" si="4"/>
        <v>-10.329471613396823</v>
      </c>
      <c r="AH17">
        <f t="shared" si="5"/>
        <v>-908.58982400866887</v>
      </c>
      <c r="AI17">
        <f t="shared" si="6"/>
        <v>173.62666270389389</v>
      </c>
      <c r="AJ17">
        <f t="shared" si="7"/>
        <v>48.363375782201899</v>
      </c>
      <c r="AK17">
        <f t="shared" si="24"/>
        <v>133.23899476462242</v>
      </c>
      <c r="AL17">
        <f t="shared" si="8"/>
        <v>355.2290332507182</v>
      </c>
      <c r="AN17">
        <f t="shared" si="9"/>
        <v>364.33026195805945</v>
      </c>
      <c r="AO17">
        <f t="shared" si="9"/>
        <v>-18.216513097902975</v>
      </c>
      <c r="AP17">
        <f t="shared" si="9"/>
        <v>-3.2723311240246202</v>
      </c>
      <c r="AQ17">
        <f t="shared" si="9"/>
        <v>-287.83725551068017</v>
      </c>
      <c r="AR17">
        <f t="shared" si="9"/>
        <v>55.004162225451651</v>
      </c>
      <c r="AS17">
        <f t="shared" si="9"/>
        <v>15.321304492452549</v>
      </c>
      <c r="AT17">
        <f t="shared" si="9"/>
        <v>42.209526858716934</v>
      </c>
      <c r="AU17">
        <f t="shared" si="9"/>
        <v>112.53499357662113</v>
      </c>
      <c r="AW17">
        <v>14</v>
      </c>
      <c r="AX17">
        <f>(R17*SUMPRODUCT(K18:$K$23, X18:$X$23)-$AZ$3*SUMPRODUCT(K17:$K$22, W18:$W$23))/Z17</f>
        <v>503.57160821485087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10"/>
        <v>8.5572000000000009E-2</v>
      </c>
      <c r="I18" s="5">
        <f t="shared" si="11"/>
        <v>1.085572</v>
      </c>
      <c r="J18">
        <f t="shared" si="12"/>
        <v>0.92117335377109955</v>
      </c>
      <c r="K18">
        <f t="shared" si="20"/>
        <v>0.29182366233116913</v>
      </c>
      <c r="L18" s="2">
        <v>15</v>
      </c>
      <c r="M18" s="6">
        <v>4.522E-3</v>
      </c>
      <c r="O18">
        <f t="shared" si="21"/>
        <v>1391.7076548398466</v>
      </c>
      <c r="P18">
        <f t="shared" si="22"/>
        <v>69.585382741992333</v>
      </c>
      <c r="Q18" s="4">
        <f t="shared" si="23"/>
        <v>12.5</v>
      </c>
      <c r="R18">
        <f t="shared" si="0"/>
        <v>250000</v>
      </c>
      <c r="S18">
        <f t="shared" si="1"/>
        <v>443.22566063476364</v>
      </c>
      <c r="U18">
        <f t="shared" si="13"/>
        <v>4.522E-3</v>
      </c>
      <c r="V18">
        <f t="shared" si="14"/>
        <v>0.01</v>
      </c>
      <c r="W18">
        <f t="shared" si="15"/>
        <v>0.82635772907174587</v>
      </c>
      <c r="X18">
        <f t="shared" si="16"/>
        <v>3.7367896508624346E-3</v>
      </c>
      <c r="Y18">
        <f t="shared" si="17"/>
        <v>8.2635772907174582E-3</v>
      </c>
      <c r="Z18">
        <f t="shared" si="18"/>
        <v>0.81435736213016596</v>
      </c>
      <c r="AB18">
        <f t="shared" si="19"/>
        <v>416.13029058943107</v>
      </c>
      <c r="AC18">
        <f t="shared" si="2"/>
        <v>360.94407982292626</v>
      </c>
      <c r="AE18">
        <f t="shared" si="3"/>
        <v>1133.347374651737</v>
      </c>
      <c r="AF18">
        <f t="shared" si="4"/>
        <v>-56.667368732586851</v>
      </c>
      <c r="AG18">
        <f t="shared" si="4"/>
        <v>-10.179467026627075</v>
      </c>
      <c r="AH18">
        <f t="shared" si="5"/>
        <v>-934.19741271560861</v>
      </c>
      <c r="AI18">
        <f t="shared" si="6"/>
        <v>132.30312617691447</v>
      </c>
      <c r="AJ18">
        <f t="shared" si="7"/>
        <v>55.186210766504814</v>
      </c>
      <c r="AK18">
        <f t="shared" si="24"/>
        <v>127.74276269283234</v>
      </c>
      <c r="AL18">
        <f t="shared" si="8"/>
        <v>315.23209963625163</v>
      </c>
      <c r="AN18">
        <f t="shared" si="9"/>
        <v>330.73758156428556</v>
      </c>
      <c r="AO18">
        <f t="shared" si="9"/>
        <v>-16.536879078214277</v>
      </c>
      <c r="AP18">
        <f t="shared" si="9"/>
        <v>-2.9706093482896896</v>
      </c>
      <c r="AQ18">
        <f t="shared" si="9"/>
        <v>-272.6209103189716</v>
      </c>
      <c r="AR18">
        <f t="shared" si="9"/>
        <v>38.609182818809956</v>
      </c>
      <c r="AS18">
        <f t="shared" si="9"/>
        <v>16.10464213606123</v>
      </c>
      <c r="AT18">
        <f t="shared" si="9"/>
        <v>37.278360845323775</v>
      </c>
      <c r="AU18">
        <f t="shared" si="9"/>
        <v>91.99218580019496</v>
      </c>
      <c r="AW18">
        <v>15</v>
      </c>
      <c r="AX18">
        <f>(R18*SUMPRODUCT(K19:$K$23, X19:$X$23)-$AZ$3*SUMPRODUCT(K18:$K$22, W19:$W$23))/Z18</f>
        <v>443.22566063476364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10"/>
        <v>8.5572000000000009E-2</v>
      </c>
      <c r="I19" s="5">
        <f t="shared" si="11"/>
        <v>1.085572</v>
      </c>
      <c r="J19">
        <f t="shared" si="12"/>
        <v>0.92117335377109955</v>
      </c>
      <c r="K19">
        <f t="shared" si="20"/>
        <v>0.26882018173936795</v>
      </c>
      <c r="L19" s="2">
        <v>16</v>
      </c>
      <c r="M19" s="6">
        <v>4.7470000000000004E-3</v>
      </c>
      <c r="O19">
        <f t="shared" si="21"/>
        <v>1391.7076548398466</v>
      </c>
      <c r="P19">
        <f t="shared" si="22"/>
        <v>69.585382741992333</v>
      </c>
      <c r="Q19" s="4">
        <f t="shared" si="23"/>
        <v>12.5</v>
      </c>
      <c r="R19">
        <f t="shared" si="0"/>
        <v>250000</v>
      </c>
      <c r="S19">
        <f t="shared" si="1"/>
        <v>372.07325729965385</v>
      </c>
      <c r="U19">
        <f t="shared" si="13"/>
        <v>4.7470000000000004E-3</v>
      </c>
      <c r="V19">
        <f t="shared" si="14"/>
        <v>0.01</v>
      </c>
      <c r="W19">
        <f t="shared" si="15"/>
        <v>0.81435736213016596</v>
      </c>
      <c r="X19">
        <f t="shared" si="16"/>
        <v>3.8657543980318981E-3</v>
      </c>
      <c r="Y19">
        <f t="shared" si="17"/>
        <v>8.1435736213016606E-3</v>
      </c>
      <c r="Z19">
        <f t="shared" si="18"/>
        <v>0.80234803411083233</v>
      </c>
      <c r="AB19">
        <f t="shared" si="19"/>
        <v>360.94407982292626</v>
      </c>
      <c r="AC19">
        <f t="shared" si="2"/>
        <v>298.53224653959114</v>
      </c>
      <c r="AE19">
        <f t="shared" si="3"/>
        <v>1116.6339009177477</v>
      </c>
      <c r="AF19">
        <f t="shared" si="4"/>
        <v>-55.831695045887386</v>
      </c>
      <c r="AG19">
        <f t="shared" si="4"/>
        <v>-10.029350426385404</v>
      </c>
      <c r="AH19">
        <f t="shared" si="5"/>
        <v>-966.43859950797457</v>
      </c>
      <c r="AI19">
        <f t="shared" si="6"/>
        <v>84.334255937500188</v>
      </c>
      <c r="AJ19">
        <f t="shared" si="7"/>
        <v>62.411833283335113</v>
      </c>
      <c r="AK19">
        <f t="shared" si="24"/>
        <v>121.66167315947428</v>
      </c>
      <c r="AL19">
        <f t="shared" si="8"/>
        <v>268.40776238030958</v>
      </c>
      <c r="AN19">
        <f t="shared" si="9"/>
        <v>300.17372818104832</v>
      </c>
      <c r="AO19">
        <f t="shared" si="9"/>
        <v>-15.008686409052416</v>
      </c>
      <c r="AP19">
        <f t="shared" si="9"/>
        <v>-2.6960918043487316</v>
      </c>
      <c r="AQ19">
        <f t="shared" si="9"/>
        <v>-259.79819995967398</v>
      </c>
      <c r="AR19">
        <f t="shared" si="9"/>
        <v>22.670750007973172</v>
      </c>
      <c r="AS19">
        <f t="shared" si="9"/>
        <v>16.777560365913278</v>
      </c>
      <c r="AT19">
        <f t="shared" si="9"/>
        <v>32.705113089445462</v>
      </c>
      <c r="AU19">
        <f t="shared" si="9"/>
        <v>72.153423463331904</v>
      </c>
      <c r="AW19">
        <v>16</v>
      </c>
      <c r="AX19">
        <f>(R19*SUMPRODUCT(K20:$K$23, X20:$X$23)-$AZ$3*SUMPRODUCT(K19:$K$22, W20:$W$23))/Z19</f>
        <v>372.07325729965385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10"/>
        <v>8.5572000000000009E-2</v>
      </c>
      <c r="I20" s="5">
        <f t="shared" si="11"/>
        <v>1.085572</v>
      </c>
      <c r="J20">
        <f t="shared" si="12"/>
        <v>0.92117335377109955</v>
      </c>
      <c r="K20">
        <f t="shared" si="20"/>
        <v>0.24762998837421007</v>
      </c>
      <c r="L20" s="2">
        <v>17</v>
      </c>
      <c r="M20" s="6">
        <v>4.9870000000000001E-3</v>
      </c>
      <c r="O20">
        <f t="shared" si="21"/>
        <v>1391.7076548398466</v>
      </c>
      <c r="P20">
        <f t="shared" si="22"/>
        <v>69.585382741992333</v>
      </c>
      <c r="Q20" s="4">
        <f t="shared" si="23"/>
        <v>12.5</v>
      </c>
      <c r="R20">
        <f t="shared" si="0"/>
        <v>250000</v>
      </c>
      <c r="S20">
        <f t="shared" si="1"/>
        <v>290.97820501706525</v>
      </c>
      <c r="U20">
        <f t="shared" si="13"/>
        <v>4.9870000000000001E-3</v>
      </c>
      <c r="V20">
        <f t="shared" si="14"/>
        <v>0.01</v>
      </c>
      <c r="W20">
        <f t="shared" si="15"/>
        <v>0.80234803411083233</v>
      </c>
      <c r="X20">
        <f t="shared" si="16"/>
        <v>4.0013096461107211E-3</v>
      </c>
      <c r="Y20">
        <f t="shared" si="17"/>
        <v>8.0234803411083234E-3</v>
      </c>
      <c r="Z20">
        <f t="shared" si="18"/>
        <v>0.79032324412361332</v>
      </c>
      <c r="AB20">
        <f t="shared" si="19"/>
        <v>298.53224653959114</v>
      </c>
      <c r="AC20">
        <f t="shared" si="2"/>
        <v>229.96683895835287</v>
      </c>
      <c r="AE20">
        <f t="shared" si="3"/>
        <v>1099.8989086446934</v>
      </c>
      <c r="AF20">
        <f t="shared" si="4"/>
        <v>-54.99494543223468</v>
      </c>
      <c r="AG20">
        <f t="shared" si="4"/>
        <v>-9.8790405515451667</v>
      </c>
      <c r="AH20">
        <f t="shared" si="5"/>
        <v>-1000.3274115276803</v>
      </c>
      <c r="AI20">
        <f t="shared" si="6"/>
        <v>34.697511133233206</v>
      </c>
      <c r="AJ20">
        <f t="shared" si="7"/>
        <v>68.565407581238276</v>
      </c>
      <c r="AK20">
        <f t="shared" si="24"/>
        <v>114.96052334090241</v>
      </c>
      <c r="AL20">
        <f t="shared" si="8"/>
        <v>218.22344205537388</v>
      </c>
      <c r="AN20">
        <f t="shared" si="9"/>
        <v>272.36795396049177</v>
      </c>
      <c r="AO20">
        <f t="shared" si="9"/>
        <v>-13.618397698024591</v>
      </c>
      <c r="AP20">
        <f t="shared" si="9"/>
        <v>-2.4463466969274794</v>
      </c>
      <c r="AQ20">
        <f t="shared" si="9"/>
        <v>-247.71106528700312</v>
      </c>
      <c r="AR20">
        <f t="shared" si="9"/>
        <v>8.5921442785365638</v>
      </c>
      <c r="AS20">
        <f t="shared" si="9"/>
        <v>16.978851082215009</v>
      </c>
      <c r="AT20">
        <f t="shared" si="9"/>
        <v>28.46767305840077</v>
      </c>
      <c r="AU20">
        <f t="shared" si="9"/>
        <v>54.038668419152337</v>
      </c>
      <c r="AW20">
        <v>17</v>
      </c>
      <c r="AX20">
        <f>(R20*SUMPRODUCT(K21:$K$23, X21:$X$23)-$AZ$3*SUMPRODUCT(K20:$K$22, W21:$W$23))/Z20</f>
        <v>290.97820501706525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10"/>
        <v>8.5572000000000009E-2</v>
      </c>
      <c r="I21" s="5">
        <f t="shared" si="11"/>
        <v>1.085572</v>
      </c>
      <c r="J21">
        <f t="shared" si="12"/>
        <v>0.92117335377109955</v>
      </c>
      <c r="K21">
        <f t="shared" si="20"/>
        <v>0.22811014688496947</v>
      </c>
      <c r="L21" s="2">
        <v>18</v>
      </c>
      <c r="M21" s="6">
        <v>5.2249999999999996E-3</v>
      </c>
      <c r="O21">
        <f t="shared" si="21"/>
        <v>1391.7076548398466</v>
      </c>
      <c r="P21">
        <f t="shared" si="22"/>
        <v>69.585382741992333</v>
      </c>
      <c r="Q21" s="4">
        <f t="shared" si="23"/>
        <v>12.5</v>
      </c>
      <c r="R21">
        <f t="shared" si="0"/>
        <v>250000</v>
      </c>
      <c r="S21">
        <f t="shared" si="1"/>
        <v>201.75767459060557</v>
      </c>
      <c r="U21">
        <f t="shared" si="13"/>
        <v>5.2249999999999996E-3</v>
      </c>
      <c r="V21">
        <f t="shared" si="14"/>
        <v>0.01</v>
      </c>
      <c r="W21">
        <f t="shared" si="15"/>
        <v>0.79032324412361332</v>
      </c>
      <c r="X21">
        <f t="shared" si="16"/>
        <v>4.129438950545879E-3</v>
      </c>
      <c r="Y21">
        <f t="shared" si="17"/>
        <v>7.9032324412361341E-3</v>
      </c>
      <c r="Z21">
        <f t="shared" si="18"/>
        <v>0.77829057273183133</v>
      </c>
      <c r="AB21">
        <f t="shared" si="19"/>
        <v>229.96683895835287</v>
      </c>
      <c r="AC21">
        <f t="shared" si="2"/>
        <v>157.02609611016487</v>
      </c>
      <c r="AE21">
        <f t="shared" si="3"/>
        <v>1083.1529477605779</v>
      </c>
      <c r="AF21">
        <f t="shared" si="4"/>
        <v>-54.157647388028906</v>
      </c>
      <c r="AG21">
        <f t="shared" si="4"/>
        <v>-9.7286321591478924</v>
      </c>
      <c r="AH21">
        <f t="shared" si="5"/>
        <v>-1032.3597376364698</v>
      </c>
      <c r="AI21">
        <f t="shared" si="6"/>
        <v>-13.093069423068641</v>
      </c>
      <c r="AJ21">
        <f t="shared" si="7"/>
        <v>72.940742848187995</v>
      </c>
      <c r="AK21">
        <f t="shared" si="24"/>
        <v>107.73190818682394</v>
      </c>
      <c r="AL21">
        <f t="shared" si="8"/>
        <v>167.5795816119433</v>
      </c>
      <c r="AN21">
        <f t="shared" si="9"/>
        <v>247.07817801255311</v>
      </c>
      <c r="AO21">
        <f t="shared" si="9"/>
        <v>-12.353908900627657</v>
      </c>
      <c r="AP21">
        <f t="shared" si="9"/>
        <v>-2.2191997108130632</v>
      </c>
      <c r="AQ21">
        <f t="shared" si="9"/>
        <v>-235.49173139038368</v>
      </c>
      <c r="AR21">
        <f t="shared" si="9"/>
        <v>-2.9866619892712905</v>
      </c>
      <c r="AS21">
        <f t="shared" si="9"/>
        <v>16.638523564998952</v>
      </c>
      <c r="AT21">
        <f t="shared" si="9"/>
        <v>24.574741400694457</v>
      </c>
      <c r="AU21">
        <f t="shared" si="9"/>
        <v>38.226602976422114</v>
      </c>
      <c r="AW21">
        <v>18</v>
      </c>
      <c r="AX21">
        <f>(R21*SUMPRODUCT(K22:$K$23, X22:$X$23)-$AZ$3*SUMPRODUCT(K21:$K$22, W22:$W$23))/Z21</f>
        <v>201.75767459060557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10"/>
        <v>8.5572000000000009E-2</v>
      </c>
      <c r="I22" s="5">
        <f t="shared" si="11"/>
        <v>1.085572</v>
      </c>
      <c r="J22">
        <f t="shared" si="12"/>
        <v>0.92117335377109955</v>
      </c>
      <c r="K22">
        <f t="shared" si="20"/>
        <v>0.21012898903524546</v>
      </c>
      <c r="L22" s="2">
        <v>19</v>
      </c>
      <c r="M22" s="6">
        <v>5.4879999999999998E-3</v>
      </c>
      <c r="O22">
        <f t="shared" si="21"/>
        <v>1391.7076548398466</v>
      </c>
      <c r="P22">
        <f t="shared" si="22"/>
        <v>69.585382741992333</v>
      </c>
      <c r="Q22" s="4">
        <f t="shared" si="23"/>
        <v>12.5</v>
      </c>
      <c r="R22">
        <f t="shared" si="0"/>
        <v>250000</v>
      </c>
      <c r="S22">
        <f t="shared" si="1"/>
        <v>104.54366662213415</v>
      </c>
      <c r="U22">
        <f t="shared" si="13"/>
        <v>5.4879999999999998E-3</v>
      </c>
      <c r="V22">
        <f t="shared" si="14"/>
        <v>0.01</v>
      </c>
      <c r="W22">
        <f t="shared" si="15"/>
        <v>0.77829057273183133</v>
      </c>
      <c r="X22">
        <f t="shared" si="16"/>
        <v>4.27125866315229E-3</v>
      </c>
      <c r="Y22">
        <f t="shared" si="17"/>
        <v>7.7829057273183138E-3</v>
      </c>
      <c r="Z22">
        <f t="shared" si="18"/>
        <v>0.76623640834136075</v>
      </c>
      <c r="AB22">
        <f t="shared" si="19"/>
        <v>157.02609611016487</v>
      </c>
      <c r="AC22">
        <f t="shared" si="2"/>
        <v>80.105163627380676</v>
      </c>
      <c r="AE22">
        <f t="shared" si="3"/>
        <v>1066.3770749056623</v>
      </c>
      <c r="AF22">
        <f t="shared" si="4"/>
        <v>-53.318853745283114</v>
      </c>
      <c r="AG22">
        <f t="shared" si="4"/>
        <v>-9.5779551042670086</v>
      </c>
      <c r="AH22">
        <f t="shared" si="5"/>
        <v>-1067.8146657880725</v>
      </c>
      <c r="AI22">
        <f t="shared" si="6"/>
        <v>-64.334399731960389</v>
      </c>
      <c r="AJ22">
        <f t="shared" si="7"/>
        <v>76.920932482784195</v>
      </c>
      <c r="AK22">
        <f t="shared" si="24"/>
        <v>100.12645519747501</v>
      </c>
      <c r="AL22">
        <f t="shared" si="8"/>
        <v>112.71298794829882</v>
      </c>
      <c r="AN22">
        <f t="shared" si="9"/>
        <v>224.07673668028903</v>
      </c>
      <c r="AO22">
        <f t="shared" si="9"/>
        <v>-11.203836834014451</v>
      </c>
      <c r="AP22">
        <f t="shared" si="9"/>
        <v>-2.0126060230845955</v>
      </c>
      <c r="AQ22">
        <f t="shared" si="9"/>
        <v>-224.37881619905619</v>
      </c>
      <c r="AR22">
        <f t="shared" si="9"/>
        <v>-13.518522375866203</v>
      </c>
      <c r="AS22">
        <f t="shared" si="9"/>
        <v>16.163317778255816</v>
      </c>
      <c r="AT22">
        <f t="shared" si="9"/>
        <v>21.039470806328222</v>
      </c>
      <c r="AU22">
        <f t="shared" si="9"/>
        <v>23.684266208717837</v>
      </c>
      <c r="AW22">
        <v>19</v>
      </c>
      <c r="AX22">
        <f>(R22*SUMPRODUCT(K23:$K$23, X23:$X$23)-$AZ$3*SUMPRODUCT(K22:$K$22, W23:$W$23))/Z22</f>
        <v>104.54366662213415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10"/>
        <v>8.5572000000000009E-2</v>
      </c>
      <c r="I23" s="5">
        <f t="shared" si="11"/>
        <v>1.085572</v>
      </c>
      <c r="J23">
        <f t="shared" si="12"/>
        <v>0.92117335377109955</v>
      </c>
      <c r="K23">
        <f t="shared" si="20"/>
        <v>0.19356522555412767</v>
      </c>
      <c r="L23" s="2">
        <v>20</v>
      </c>
      <c r="M23" s="6">
        <v>5.7670000000000004E-3</v>
      </c>
      <c r="O23">
        <f t="shared" si="21"/>
        <v>1391.7076548398466</v>
      </c>
      <c r="P23">
        <f t="shared" si="22"/>
        <v>69.585382741992333</v>
      </c>
      <c r="Q23" s="4">
        <f t="shared" si="23"/>
        <v>12.5</v>
      </c>
      <c r="R23">
        <f t="shared" si="0"/>
        <v>250000</v>
      </c>
      <c r="S23">
        <f t="shared" si="1"/>
        <v>106.2184123293307</v>
      </c>
      <c r="U23">
        <f t="shared" si="13"/>
        <v>5.7670000000000004E-3</v>
      </c>
      <c r="V23">
        <f t="shared" si="14"/>
        <v>0.01</v>
      </c>
      <c r="W23">
        <f t="shared" si="15"/>
        <v>0.76623640834136075</v>
      </c>
      <c r="X23">
        <f t="shared" si="16"/>
        <v>4.4188853669046282E-3</v>
      </c>
      <c r="Y23">
        <f t="shared" si="17"/>
        <v>7.6623640834136081E-3</v>
      </c>
      <c r="Z23">
        <f t="shared" si="18"/>
        <v>0.75415515889104257</v>
      </c>
      <c r="AB23">
        <f t="shared" si="19"/>
        <v>80.105163627380676</v>
      </c>
      <c r="AC23">
        <f t="shared" si="2"/>
        <v>80.105163627380676</v>
      </c>
      <c r="AE23">
        <f t="shared" si="3"/>
        <v>1049.5635075656246</v>
      </c>
      <c r="AF23">
        <f t="shared" si="4"/>
        <v>-52.478175378281236</v>
      </c>
      <c r="AG23">
        <f t="shared" si="4"/>
        <v>-9.426939486138032</v>
      </c>
      <c r="AH23">
        <f t="shared" si="5"/>
        <v>-1104.7213417261571</v>
      </c>
      <c r="AI23">
        <f t="shared" si="6"/>
        <v>-117.06294902495176</v>
      </c>
      <c r="AJ23">
        <f t="shared" si="7"/>
        <v>0</v>
      </c>
      <c r="AK23">
        <f t="shared" si="24"/>
        <v>92.177345107857576</v>
      </c>
      <c r="AL23">
        <f t="shared" si="8"/>
        <v>-24.885603917094187</v>
      </c>
      <c r="AN23">
        <f t="shared" si="9"/>
        <v>203.15899707532151</v>
      </c>
      <c r="AO23">
        <f t="shared" si="9"/>
        <v>-10.157949853766077</v>
      </c>
      <c r="AP23">
        <f t="shared" si="9"/>
        <v>-1.8247276679194206</v>
      </c>
      <c r="AQ23">
        <f t="shared" si="9"/>
        <v>-213.83563568568215</v>
      </c>
      <c r="AR23">
        <f t="shared" si="9"/>
        <v>-22.659316132046136</v>
      </c>
      <c r="AS23">
        <f t="shared" si="9"/>
        <v>0</v>
      </c>
      <c r="AT23">
        <f t="shared" si="9"/>
        <v>17.842328596783119</v>
      </c>
      <c r="AU23">
        <f t="shared" si="9"/>
        <v>-4.8169875352630189</v>
      </c>
      <c r="AW23">
        <v>20</v>
      </c>
      <c r="AX23">
        <f>(R23*SUMPRODUCT(K$23:$K24, X$23:$X24)-$AZ$3*SUMPRODUCT(K$22:$K23, W$23:$W24))/Z23</f>
        <v>106.2184123293307</v>
      </c>
    </row>
    <row r="25" spans="5:50" x14ac:dyDescent="0.25">
      <c r="AN25" s="8">
        <f t="shared" ref="AN25:AU25" si="25">SUM(AN3:AN23)</f>
        <v>11947.226740843802</v>
      </c>
      <c r="AO25" s="8">
        <f t="shared" si="25"/>
        <v>-1641.1420781720751</v>
      </c>
      <c r="AP25" s="8">
        <f t="shared" si="25"/>
        <v>-194.80725935234813</v>
      </c>
      <c r="AQ25" s="8">
        <f t="shared" si="25"/>
        <v>-7764.1005222519816</v>
      </c>
      <c r="AR25" s="8">
        <f t="shared" si="25"/>
        <v>2347.1768810673966</v>
      </c>
      <c r="AS25" s="8">
        <f t="shared" si="25"/>
        <v>-306.86340851769251</v>
      </c>
      <c r="AT25" s="8">
        <f t="shared" si="25"/>
        <v>1149.4518697182625</v>
      </c>
      <c r="AU25" s="9">
        <f t="shared" si="25"/>
        <v>3189.7653422679673</v>
      </c>
    </row>
    <row r="29" spans="5:50" x14ac:dyDescent="0.25">
      <c r="AE29" s="10"/>
      <c r="AF29" s="10"/>
      <c r="AG29" s="10"/>
      <c r="AH29" s="10"/>
      <c r="AI29" s="10"/>
      <c r="AJ29" s="10"/>
      <c r="AK29" s="10"/>
      <c r="AL29" s="10"/>
    </row>
  </sheetData>
  <conditionalFormatting sqref="AN25:AU25">
    <cfRule type="cellIs" dxfId="37" priority="1" operator="lessThan">
      <formula>0</formula>
    </cfRule>
  </conditionalFormatting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8DDB11-4604-4F13-9D9B-7A017EAF092B}">
  <dimension ref="A1:AZ29"/>
  <sheetViews>
    <sheetView workbookViewId="0">
      <selection activeCell="J53" sqref="J53"/>
    </sheetView>
  </sheetViews>
  <sheetFormatPr defaultRowHeight="15" x14ac:dyDescent="0.25"/>
  <cols>
    <col min="3" max="3" width="9.28515625" bestFit="1" customWidth="1"/>
    <col min="6" max="9" width="9.140625" bestFit="1" customWidth="1"/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51" width="9.140625" bestFit="1" customWidth="1"/>
  </cols>
  <sheetData>
    <row r="1" spans="1:52" x14ac:dyDescent="0.25">
      <c r="A1" t="s">
        <v>44</v>
      </c>
      <c r="Q1" s="1" t="s">
        <v>1</v>
      </c>
      <c r="W1" s="1" t="s">
        <v>2</v>
      </c>
      <c r="AC1" s="1" t="s">
        <v>3</v>
      </c>
      <c r="AQ1" s="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42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11">
        <f>'T.55.04.C'!C3*(1+C12)</f>
        <v>2085.828207631675</v>
      </c>
      <c r="K3">
        <v>1</v>
      </c>
      <c r="L3" s="2">
        <v>0</v>
      </c>
      <c r="O3">
        <f>$C$3</f>
        <v>2085.828207631675</v>
      </c>
      <c r="P3">
        <f>O3*B5</f>
        <v>1668.6625661053401</v>
      </c>
      <c r="Q3" s="4">
        <f>B8</f>
        <v>100</v>
      </c>
      <c r="R3">
        <f t="shared" ref="R3:R23" si="0">$C$6</f>
        <v>250000</v>
      </c>
      <c r="S3">
        <f t="shared" ref="S3:S23" si="1">AX3</f>
        <v>0</v>
      </c>
      <c r="W3">
        <v>1</v>
      </c>
      <c r="Z3">
        <v>1</v>
      </c>
      <c r="AC3">
        <f t="shared" ref="AC3:AC23" si="2">S3*Z3</f>
        <v>0</v>
      </c>
      <c r="AE3">
        <f t="shared" ref="AE3:AE23" si="3">$Z3*O3</f>
        <v>2085.828207631675</v>
      </c>
      <c r="AF3">
        <f t="shared" ref="AF3:AG23" si="4">-$Z3*P3</f>
        <v>-1668.6625661053401</v>
      </c>
      <c r="AG3">
        <f t="shared" si="4"/>
        <v>-100</v>
      </c>
      <c r="AH3">
        <f t="shared" ref="AH3:AH23" si="5">-X3*R3</f>
        <v>0</v>
      </c>
      <c r="AI3">
        <f t="shared" ref="AI3:AI23" si="6">SUM(AE3:AH3)</f>
        <v>317.16564152633487</v>
      </c>
      <c r="AJ3">
        <f t="shared" ref="AJ3:AJ23" si="7">AB3-AC3</f>
        <v>0</v>
      </c>
      <c r="AL3">
        <f t="shared" ref="AL3:AL23" si="8">SUM(AI3:AK3)</f>
        <v>317.16564152633487</v>
      </c>
      <c r="AN3">
        <f t="shared" ref="AN3:AU23" si="9">AE3*$K3</f>
        <v>2085.828207631675</v>
      </c>
      <c r="AO3">
        <f t="shared" si="9"/>
        <v>-1668.6625661053401</v>
      </c>
      <c r="AP3">
        <f t="shared" si="9"/>
        <v>-100</v>
      </c>
      <c r="AQ3">
        <f t="shared" si="9"/>
        <v>0</v>
      </c>
      <c r="AR3">
        <f t="shared" si="9"/>
        <v>317.16564152633487</v>
      </c>
      <c r="AS3">
        <f t="shared" si="9"/>
        <v>0</v>
      </c>
      <c r="AT3">
        <f t="shared" si="9"/>
        <v>0</v>
      </c>
      <c r="AU3">
        <f t="shared" si="9"/>
        <v>317.16564152633487</v>
      </c>
      <c r="AW3">
        <v>0</v>
      </c>
      <c r="AX3">
        <f>(R3*SUMPRODUCT(K4:$K$23, X4:$X$23)-$AZ$3*SUMPRODUCT(K3:$K$22, W4:$W$23))/Z3</f>
        <v>0</v>
      </c>
      <c r="AZ3">
        <f>$C$6*SUMPRODUCT(K4:$K$23, X4:$X$23)/SUMPRODUCT(K3:K22, W4:W23)</f>
        <v>1249.7412010183305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5">
        <f>EconomicRates!C44</f>
        <v>3.5571999999999999E-2</v>
      </c>
      <c r="G4" s="5">
        <f>EconomicRates!D44</f>
        <v>7.0000000000000007E-2</v>
      </c>
      <c r="H4" s="5">
        <f t="shared" ref="H4:H23" si="10">F4+$C$9</f>
        <v>8.5572000000000009E-2</v>
      </c>
      <c r="I4" s="5">
        <f t="shared" ref="I4:I23" si="11">1+H4</f>
        <v>1.085572</v>
      </c>
      <c r="J4">
        <f t="shared" ref="J4:J23" si="12">1/I4</f>
        <v>0.92117335377109955</v>
      </c>
      <c r="K4">
        <f>J4</f>
        <v>0.92117335377109955</v>
      </c>
      <c r="L4" s="2">
        <v>1</v>
      </c>
      <c r="M4" s="6">
        <f t="array" ref="M4:M23">Mortalities!B31:B50</f>
        <v>3.852E-3</v>
      </c>
      <c r="R4">
        <f t="shared" si="0"/>
        <v>250000</v>
      </c>
      <c r="S4">
        <f t="shared" si="1"/>
        <v>367.74526880018328</v>
      </c>
      <c r="U4">
        <f t="shared" ref="U4:U23" si="13">M4</f>
        <v>3.852E-3</v>
      </c>
      <c r="V4">
        <f t="shared" ref="V4:V23" si="14">$C$10</f>
        <v>0.01</v>
      </c>
      <c r="W4">
        <f t="shared" ref="W4:W23" si="15">Z3</f>
        <v>1</v>
      </c>
      <c r="X4">
        <f t="shared" ref="X4:X23" si="16">U4*W4</f>
        <v>3.852E-3</v>
      </c>
      <c r="Y4">
        <f t="shared" ref="Y4:Y23" si="17">V4*W4</f>
        <v>0.01</v>
      </c>
      <c r="Z4">
        <f t="shared" ref="Z4:Z23" si="18">MAX(0, W4-X4-Y4)</f>
        <v>0.98614800000000002</v>
      </c>
      <c r="AB4">
        <f t="shared" ref="AB4:AB23" si="19">AC3</f>
        <v>0</v>
      </c>
      <c r="AC4">
        <f t="shared" si="2"/>
        <v>362.65126133676313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-963</v>
      </c>
      <c r="AI4">
        <f t="shared" si="6"/>
        <v>-963</v>
      </c>
      <c r="AJ4">
        <f t="shared" si="7"/>
        <v>-362.65126133676313</v>
      </c>
      <c r="AK4">
        <f>H4*SUM(AB4, AE4:AF4)</f>
        <v>0</v>
      </c>
      <c r="AL4">
        <f t="shared" si="8"/>
        <v>-1325.6512613367631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-887.08993968156881</v>
      </c>
      <c r="AR4">
        <f t="shared" si="9"/>
        <v>-887.08993968156881</v>
      </c>
      <c r="AS4">
        <f t="shared" si="9"/>
        <v>-334.06467865490555</v>
      </c>
      <c r="AT4">
        <f t="shared" si="9"/>
        <v>0</v>
      </c>
      <c r="AU4">
        <f t="shared" si="9"/>
        <v>-1221.1546183364744</v>
      </c>
      <c r="AW4">
        <v>1</v>
      </c>
      <c r="AX4">
        <f>(R4*SUMPRODUCT(K5:$K$23, X5:$X$23)-$AZ$3*SUMPRODUCT(K4:$K$22, W5:$W$23))/Z4</f>
        <v>367.74526880018328</v>
      </c>
    </row>
    <row r="5" spans="1:52" x14ac:dyDescent="0.25">
      <c r="B5" s="2">
        <f>'T.26.04.A'!B5</f>
        <v>0.8</v>
      </c>
      <c r="C5" s="2">
        <f>'T.26.04.A'!C5</f>
        <v>0.05</v>
      </c>
      <c r="E5">
        <v>2005</v>
      </c>
      <c r="F5" s="5">
        <f>EconomicRates!C45</f>
        <v>3.5571999999999999E-2</v>
      </c>
      <c r="G5" s="5">
        <f>EconomicRates!D45</f>
        <v>7.0000000000000007E-2</v>
      </c>
      <c r="H5" s="5">
        <f t="shared" si="10"/>
        <v>8.5572000000000009E-2</v>
      </c>
      <c r="I5" s="5">
        <f t="shared" si="11"/>
        <v>1.085572</v>
      </c>
      <c r="J5">
        <f t="shared" si="12"/>
        <v>0.92117335377109955</v>
      </c>
      <c r="K5">
        <f t="shared" ref="K5:K23" si="20">K4*J5</f>
        <v>0.84856034769789535</v>
      </c>
      <c r="L5" s="2">
        <v>2</v>
      </c>
      <c r="M5" s="6">
        <v>4.0049999999999999E-3</v>
      </c>
      <c r="O5">
        <f t="shared" ref="O5:O23" si="21">$C$3</f>
        <v>2085.828207631675</v>
      </c>
      <c r="P5">
        <f t="shared" ref="P5:P23" si="22">O5*$C$5</f>
        <v>104.29141038158376</v>
      </c>
      <c r="Q5" s="4">
        <f t="shared" ref="Q5:Q23" si="23">$C$8</f>
        <v>12.5</v>
      </c>
      <c r="R5">
        <f t="shared" si="0"/>
        <v>250000</v>
      </c>
      <c r="S5">
        <f t="shared" si="1"/>
        <v>678.85994772350659</v>
      </c>
      <c r="U5">
        <f t="shared" si="13"/>
        <v>4.0049999999999999E-3</v>
      </c>
      <c r="V5">
        <f t="shared" si="14"/>
        <v>0.01</v>
      </c>
      <c r="W5">
        <f t="shared" si="15"/>
        <v>0.98614800000000002</v>
      </c>
      <c r="X5">
        <f t="shared" si="16"/>
        <v>3.9495227400000001E-3</v>
      </c>
      <c r="Y5">
        <f t="shared" si="17"/>
        <v>9.8614800000000006E-3</v>
      </c>
      <c r="Z5">
        <f t="shared" si="18"/>
        <v>0.97233699726</v>
      </c>
      <c r="AB5">
        <f t="shared" si="19"/>
        <v>362.65126133676313</v>
      </c>
      <c r="AC5">
        <f t="shared" si="2"/>
        <v>660.08064312955503</v>
      </c>
      <c r="AE5">
        <f t="shared" si="3"/>
        <v>2028.1279362087907</v>
      </c>
      <c r="AF5">
        <f t="shared" si="4"/>
        <v>-101.40639681043955</v>
      </c>
      <c r="AG5">
        <f t="shared" si="4"/>
        <v>-12.15421246575</v>
      </c>
      <c r="AH5">
        <f t="shared" si="5"/>
        <v>-987.38068499999997</v>
      </c>
      <c r="AI5">
        <f t="shared" si="6"/>
        <v>927.18664193260122</v>
      </c>
      <c r="AJ5">
        <f t="shared" si="7"/>
        <v>-297.4293817927919</v>
      </c>
      <c r="AK5">
        <f>H5*SUM(AB5, AE5:AF5)</f>
        <v>195.90620930450521</v>
      </c>
      <c r="AL5">
        <f t="shared" si="8"/>
        <v>825.6634694443145</v>
      </c>
      <c r="AN5">
        <f t="shared" si="9"/>
        <v>1720.9889467251464</v>
      </c>
      <c r="AO5">
        <f t="shared" si="9"/>
        <v>-86.04944733625733</v>
      </c>
      <c r="AP5">
        <f t="shared" si="9"/>
        <v>-10.313582755930913</v>
      </c>
      <c r="AQ5">
        <f t="shared" si="9"/>
        <v>-837.85209737378602</v>
      </c>
      <c r="AR5">
        <f t="shared" si="9"/>
        <v>786.77381925917211</v>
      </c>
      <c r="AS5">
        <f t="shared" si="9"/>
        <v>-252.38677962966156</v>
      </c>
      <c r="AT5">
        <f t="shared" si="9"/>
        <v>166.23824108360759</v>
      </c>
      <c r="AU5">
        <f t="shared" si="9"/>
        <v>700.62528071311806</v>
      </c>
      <c r="AW5">
        <v>2</v>
      </c>
      <c r="AX5">
        <f>(R5*SUMPRODUCT(K6:$K$23, X6:$X$23)-$AZ$3*SUMPRODUCT(K5:$K$22, W6:$W$23))/Z5</f>
        <v>678.85994772350659</v>
      </c>
    </row>
    <row r="6" spans="1:52" x14ac:dyDescent="0.25">
      <c r="A6" t="s">
        <v>16</v>
      </c>
      <c r="C6" s="2">
        <f>'T.26.04.C'!C6</f>
        <v>250000</v>
      </c>
      <c r="E6">
        <v>2006</v>
      </c>
      <c r="F6" s="5">
        <f>EconomicRates!C46</f>
        <v>3.5571999999999999E-2</v>
      </c>
      <c r="G6" s="5">
        <f>EconomicRates!D46</f>
        <v>7.0000000000000007E-2</v>
      </c>
      <c r="H6" s="5">
        <f t="shared" si="10"/>
        <v>8.5572000000000009E-2</v>
      </c>
      <c r="I6" s="5">
        <f t="shared" si="11"/>
        <v>1.085572</v>
      </c>
      <c r="J6">
        <f t="shared" si="12"/>
        <v>0.92117335377109955</v>
      </c>
      <c r="K6">
        <f t="shared" si="20"/>
        <v>0.78167118136604063</v>
      </c>
      <c r="L6" s="2">
        <v>3</v>
      </c>
      <c r="M6" s="6">
        <v>4.1640000000000002E-3</v>
      </c>
      <c r="O6">
        <f t="shared" si="21"/>
        <v>2085.828207631675</v>
      </c>
      <c r="P6">
        <f t="shared" si="22"/>
        <v>104.29141038158376</v>
      </c>
      <c r="Q6" s="4">
        <f t="shared" si="23"/>
        <v>12.5</v>
      </c>
      <c r="R6">
        <f t="shared" si="0"/>
        <v>250000</v>
      </c>
      <c r="S6">
        <f t="shared" si="1"/>
        <v>938.91993799167335</v>
      </c>
      <c r="U6">
        <f t="shared" si="13"/>
        <v>4.1640000000000002E-3</v>
      </c>
      <c r="V6">
        <f t="shared" si="14"/>
        <v>0.01</v>
      </c>
      <c r="W6">
        <f t="shared" si="15"/>
        <v>0.97233699726</v>
      </c>
      <c r="X6">
        <f t="shared" si="16"/>
        <v>4.0488112565906405E-3</v>
      </c>
      <c r="Y6">
        <f t="shared" si="17"/>
        <v>9.7233699725999996E-3</v>
      </c>
      <c r="Z6">
        <f t="shared" si="18"/>
        <v>0.95856481603080934</v>
      </c>
      <c r="AB6">
        <f t="shared" si="19"/>
        <v>660.08064312955503</v>
      </c>
      <c r="AC6">
        <f t="shared" si="2"/>
        <v>900.01561762864731</v>
      </c>
      <c r="AE6">
        <f t="shared" si="3"/>
        <v>1999.4015321203294</v>
      </c>
      <c r="AF6">
        <f t="shared" si="4"/>
        <v>-99.970076606016477</v>
      </c>
      <c r="AG6">
        <f t="shared" si="4"/>
        <v>-11.982060200385117</v>
      </c>
      <c r="AH6">
        <f t="shared" si="5"/>
        <v>-1012.2028141476601</v>
      </c>
      <c r="AI6">
        <f t="shared" si="6"/>
        <v>875.24658116626779</v>
      </c>
      <c r="AJ6">
        <f t="shared" si="7"/>
        <v>-239.93497449909228</v>
      </c>
      <c r="AK6">
        <f>H6*SUM(AB6, AE6:AF6)</f>
        <v>219.02256930515313</v>
      </c>
      <c r="AL6">
        <f t="shared" si="8"/>
        <v>854.33417597232869</v>
      </c>
      <c r="AN6">
        <f t="shared" si="9"/>
        <v>1562.8745576375695</v>
      </c>
      <c r="AO6">
        <f t="shared" si="9"/>
        <v>-78.143727881878476</v>
      </c>
      <c r="AP6">
        <f t="shared" si="9"/>
        <v>-9.3660311520340525</v>
      </c>
      <c r="AQ6">
        <f t="shared" si="9"/>
        <v>-791.20976951683235</v>
      </c>
      <c r="AR6">
        <f t="shared" si="9"/>
        <v>684.1550290868247</v>
      </c>
      <c r="AS6">
        <f t="shared" si="9"/>
        <v>-187.55025496773629</v>
      </c>
      <c r="AT6">
        <f t="shared" si="9"/>
        <v>171.20363049458456</v>
      </c>
      <c r="AU6">
        <f t="shared" si="9"/>
        <v>667.80840461367302</v>
      </c>
      <c r="AW6">
        <v>3</v>
      </c>
      <c r="AX6">
        <f>(R6*SUMPRODUCT(K7:$K$23, X7:$X$23)-$AZ$3*SUMPRODUCT(K6:$K$22, W7:$W$23))/Z6</f>
        <v>938.91993799167335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5">
        <f>EconomicRates!C47</f>
        <v>3.5571999999999999E-2</v>
      </c>
      <c r="G7" s="5">
        <f>EconomicRates!D47</f>
        <v>7.0000000000000007E-2</v>
      </c>
      <c r="H7" s="5">
        <f t="shared" si="10"/>
        <v>8.5572000000000009E-2</v>
      </c>
      <c r="I7" s="5">
        <f t="shared" si="11"/>
        <v>1.085572</v>
      </c>
      <c r="J7">
        <f t="shared" si="12"/>
        <v>0.92117335377109955</v>
      </c>
      <c r="K7">
        <f t="shared" si="20"/>
        <v>0.72005466368517301</v>
      </c>
      <c r="L7" s="2">
        <v>4</v>
      </c>
      <c r="M7" s="6">
        <v>4.3350000000000003E-3</v>
      </c>
      <c r="O7">
        <f t="shared" si="21"/>
        <v>2085.828207631675</v>
      </c>
      <c r="P7">
        <f t="shared" si="22"/>
        <v>104.29141038158376</v>
      </c>
      <c r="Q7" s="4">
        <f t="shared" si="23"/>
        <v>12.5</v>
      </c>
      <c r="R7">
        <f t="shared" si="0"/>
        <v>250000</v>
      </c>
      <c r="S7">
        <f t="shared" si="1"/>
        <v>1151.9607343516104</v>
      </c>
      <c r="U7">
        <f t="shared" si="13"/>
        <v>4.3350000000000003E-3</v>
      </c>
      <c r="V7">
        <f t="shared" si="14"/>
        <v>0.01</v>
      </c>
      <c r="W7">
        <f t="shared" si="15"/>
        <v>0.95856481603080934</v>
      </c>
      <c r="X7">
        <f t="shared" si="16"/>
        <v>4.155378477493559E-3</v>
      </c>
      <c r="Y7">
        <f t="shared" si="17"/>
        <v>9.5856481603080936E-3</v>
      </c>
      <c r="Z7">
        <f t="shared" si="18"/>
        <v>0.94482378939300771</v>
      </c>
      <c r="AB7">
        <f t="shared" si="19"/>
        <v>900.01561762864731</v>
      </c>
      <c r="AC7">
        <f t="shared" si="2"/>
        <v>1088.3999062620405</v>
      </c>
      <c r="AE7">
        <f t="shared" si="3"/>
        <v>1970.7401111573845</v>
      </c>
      <c r="AF7">
        <f t="shared" si="4"/>
        <v>-98.537005557869236</v>
      </c>
      <c r="AG7">
        <f t="shared" si="4"/>
        <v>-11.810297367412597</v>
      </c>
      <c r="AH7">
        <f t="shared" si="5"/>
        <v>-1038.8446193733898</v>
      </c>
      <c r="AI7">
        <f t="shared" si="6"/>
        <v>821.54818885871282</v>
      </c>
      <c r="AJ7">
        <f t="shared" si="7"/>
        <v>-188.38428863339323</v>
      </c>
      <c r="AK7">
        <f>H7*SUM(AB7, AE7:AF7)</f>
        <v>237.22430058408037</v>
      </c>
      <c r="AL7">
        <f t="shared" si="8"/>
        <v>870.3882008093999</v>
      </c>
      <c r="AN7">
        <f t="shared" si="9"/>
        <v>1419.0406079503109</v>
      </c>
      <c r="AO7">
        <f t="shared" si="9"/>
        <v>-70.952030397515557</v>
      </c>
      <c r="AP7">
        <f t="shared" si="9"/>
        <v>-8.5040596989141619</v>
      </c>
      <c r="AQ7">
        <f t="shared" si="9"/>
        <v>-748.02491302405781</v>
      </c>
      <c r="AR7">
        <f t="shared" si="9"/>
        <v>591.55960482982346</v>
      </c>
      <c r="AS7">
        <f t="shared" si="9"/>
        <v>-135.64698559548853</v>
      </c>
      <c r="AT7">
        <f t="shared" si="9"/>
        <v>170.81446397502037</v>
      </c>
      <c r="AU7">
        <f t="shared" si="9"/>
        <v>626.72708320935533</v>
      </c>
      <c r="AW7">
        <v>4</v>
      </c>
      <c r="AX7">
        <f>(R7*SUMPRODUCT(K8:$K$23, X8:$X$23)-$AZ$3*SUMPRODUCT(K7:$K$22, W8:$W$23))/Z7</f>
        <v>1151.9607343516104</v>
      </c>
    </row>
    <row r="8" spans="1:52" x14ac:dyDescent="0.25">
      <c r="B8" s="2">
        <f>'T.26.04.A'!B8</f>
        <v>100</v>
      </c>
      <c r="C8" s="2">
        <f>'T.26.04.A'!C8</f>
        <v>12.5</v>
      </c>
      <c r="E8">
        <v>2008</v>
      </c>
      <c r="F8" s="5">
        <f>EconomicRates!C48</f>
        <v>3.5571999999999999E-2</v>
      </c>
      <c r="G8" s="5">
        <f>EconomicRates!D48</f>
        <v>7.0000000000000007E-2</v>
      </c>
      <c r="H8" s="5">
        <f t="shared" si="10"/>
        <v>8.5572000000000009E-2</v>
      </c>
      <c r="I8" s="5">
        <f t="shared" si="11"/>
        <v>1.085572</v>
      </c>
      <c r="J8">
        <f t="shared" si="12"/>
        <v>0.92117335377109955</v>
      </c>
      <c r="K8">
        <f t="shared" si="20"/>
        <v>0.66329516944539202</v>
      </c>
      <c r="L8" s="2">
        <v>5</v>
      </c>
      <c r="M8" s="6">
        <v>4.522E-3</v>
      </c>
      <c r="O8">
        <f t="shared" si="21"/>
        <v>2085.828207631675</v>
      </c>
      <c r="P8">
        <f t="shared" si="22"/>
        <v>104.29141038158376</v>
      </c>
      <c r="Q8" s="4">
        <f t="shared" si="23"/>
        <v>12.5</v>
      </c>
      <c r="R8">
        <f t="shared" si="0"/>
        <v>250000</v>
      </c>
      <c r="S8">
        <f t="shared" si="1"/>
        <v>1321.1736086308922</v>
      </c>
      <c r="U8">
        <f t="shared" si="13"/>
        <v>4.522E-3</v>
      </c>
      <c r="V8">
        <f t="shared" si="14"/>
        <v>0.01</v>
      </c>
      <c r="W8">
        <f t="shared" si="15"/>
        <v>0.94482378939300771</v>
      </c>
      <c r="X8">
        <f t="shared" si="16"/>
        <v>4.2724931756351805E-3</v>
      </c>
      <c r="Y8">
        <f t="shared" si="17"/>
        <v>9.4482378939300775E-3</v>
      </c>
      <c r="Z8">
        <f t="shared" si="18"/>
        <v>0.93110305832344242</v>
      </c>
      <c r="AB8">
        <f t="shared" si="19"/>
        <v>1088.3999062620405</v>
      </c>
      <c r="AC8">
        <f t="shared" si="2"/>
        <v>1230.1487875724424</v>
      </c>
      <c r="AE8">
        <f t="shared" si="3"/>
        <v>1942.121023263157</v>
      </c>
      <c r="AF8">
        <f t="shared" si="4"/>
        <v>-97.106051163157858</v>
      </c>
      <c r="AG8">
        <f t="shared" si="4"/>
        <v>-11.63878822904303</v>
      </c>
      <c r="AH8">
        <f t="shared" si="5"/>
        <v>-1068.1232939087952</v>
      </c>
      <c r="AI8">
        <f t="shared" si="6"/>
        <v>765.25288996216091</v>
      </c>
      <c r="AJ8">
        <f t="shared" si="7"/>
        <v>-141.74888131040188</v>
      </c>
      <c r="AK8">
        <f t="shared" ref="AK8:AK23" si="24">H8*SUM(AB8:AB8, AE8:AF8)</f>
        <v>251.01817797119651</v>
      </c>
      <c r="AL8">
        <f t="shared" si="8"/>
        <v>874.52218662295559</v>
      </c>
      <c r="AN8">
        <f t="shared" si="9"/>
        <v>1288.1994932087939</v>
      </c>
      <c r="AO8">
        <f t="shared" si="9"/>
        <v>-64.409974660439701</v>
      </c>
      <c r="AP8">
        <f t="shared" si="9"/>
        <v>-7.7199520105221309</v>
      </c>
      <c r="AQ8">
        <f t="shared" si="9"/>
        <v>-708.48102122180455</v>
      </c>
      <c r="AR8">
        <f t="shared" si="9"/>
        <v>507.58854531602748</v>
      </c>
      <c r="AS8">
        <f t="shared" si="9"/>
        <v>-94.021348247477775</v>
      </c>
      <c r="AT8">
        <f t="shared" si="9"/>
        <v>166.49914489127835</v>
      </c>
      <c r="AU8">
        <f t="shared" si="9"/>
        <v>580.06634195982804</v>
      </c>
      <c r="AW8">
        <v>5</v>
      </c>
      <c r="AX8">
        <f>(R8*SUMPRODUCT(K9:$K$23, X9:$X$23)-$AZ$3*SUMPRODUCT(K8:$K$22, W9:$W$23))/Z8</f>
        <v>1321.1736086308922</v>
      </c>
    </row>
    <row r="9" spans="1:52" x14ac:dyDescent="0.25">
      <c r="A9" t="s">
        <v>39</v>
      </c>
      <c r="C9" s="2">
        <f>'T.26.04.A'!C9</f>
        <v>0.05</v>
      </c>
      <c r="E9">
        <v>2009</v>
      </c>
      <c r="F9" s="5">
        <f>EconomicRates!C49</f>
        <v>3.5571999999999999E-2</v>
      </c>
      <c r="G9" s="5">
        <f>EconomicRates!D49</f>
        <v>7.0000000000000007E-2</v>
      </c>
      <c r="H9" s="5">
        <f t="shared" si="10"/>
        <v>8.5572000000000009E-2</v>
      </c>
      <c r="I9" s="5">
        <f t="shared" si="11"/>
        <v>1.085572</v>
      </c>
      <c r="J9">
        <f t="shared" si="12"/>
        <v>0.92117335377109955</v>
      </c>
      <c r="K9">
        <f t="shared" si="20"/>
        <v>0.61100983577818146</v>
      </c>
      <c r="L9" s="2">
        <v>6</v>
      </c>
      <c r="M9" s="6">
        <v>4.7470000000000004E-3</v>
      </c>
      <c r="O9">
        <f t="shared" si="21"/>
        <v>2085.828207631675</v>
      </c>
      <c r="P9">
        <f t="shared" si="22"/>
        <v>104.29141038158376</v>
      </c>
      <c r="Q9" s="4">
        <f t="shared" si="23"/>
        <v>12.5</v>
      </c>
      <c r="R9">
        <f t="shared" si="0"/>
        <v>250000</v>
      </c>
      <c r="S9">
        <f t="shared" si="1"/>
        <v>1446.3340763372212</v>
      </c>
      <c r="U9">
        <f t="shared" si="13"/>
        <v>4.7470000000000004E-3</v>
      </c>
      <c r="V9">
        <f t="shared" si="14"/>
        <v>0.01</v>
      </c>
      <c r="W9">
        <f t="shared" si="15"/>
        <v>0.93110305832344242</v>
      </c>
      <c r="X9">
        <f t="shared" si="16"/>
        <v>4.4199462178613818E-3</v>
      </c>
      <c r="Y9">
        <f t="shared" si="17"/>
        <v>9.311030583234424E-3</v>
      </c>
      <c r="Z9">
        <f t="shared" si="18"/>
        <v>0.91737208152234662</v>
      </c>
      <c r="AB9">
        <f t="shared" si="19"/>
        <v>1230.1487875724424</v>
      </c>
      <c r="AC9">
        <f t="shared" si="2"/>
        <v>1326.8265021861771</v>
      </c>
      <c r="AE9">
        <f t="shared" si="3"/>
        <v>1913.480564533095</v>
      </c>
      <c r="AF9">
        <f t="shared" si="4"/>
        <v>-95.674028226654769</v>
      </c>
      <c r="AG9">
        <f t="shared" si="4"/>
        <v>-11.467151019029332</v>
      </c>
      <c r="AH9">
        <f t="shared" si="5"/>
        <v>-1104.9865544653455</v>
      </c>
      <c r="AI9">
        <f t="shared" si="6"/>
        <v>701.35283082206524</v>
      </c>
      <c r="AJ9">
        <f t="shared" si="7"/>
        <v>-96.677714613734679</v>
      </c>
      <c r="AK9">
        <f t="shared" si="24"/>
        <v>260.81963297496378</v>
      </c>
      <c r="AL9">
        <f t="shared" si="8"/>
        <v>865.49474918329429</v>
      </c>
      <c r="AN9">
        <f t="shared" si="9"/>
        <v>1169.1554455001083</v>
      </c>
      <c r="AO9">
        <f t="shared" si="9"/>
        <v>-58.457772275005432</v>
      </c>
      <c r="AP9">
        <f t="shared" si="9"/>
        <v>-7.0065420609807187</v>
      </c>
      <c r="AQ9">
        <f t="shared" si="9"/>
        <v>-675.15765318096931</v>
      </c>
      <c r="AR9">
        <f t="shared" si="9"/>
        <v>428.53347798315275</v>
      </c>
      <c r="AS9">
        <f t="shared" si="9"/>
        <v>-59.071034529547923</v>
      </c>
      <c r="AT9">
        <f t="shared" si="9"/>
        <v>159.36336111175819</v>
      </c>
      <c r="AU9">
        <f t="shared" si="9"/>
        <v>528.825804565363</v>
      </c>
      <c r="AW9">
        <v>6</v>
      </c>
      <c r="AX9">
        <f>(R9*SUMPRODUCT(K10:$K$23, X10:$X$23)-$AZ$3*SUMPRODUCT(K9:$K$22, W10:$W$23))/Z9</f>
        <v>1446.3340763372212</v>
      </c>
    </row>
    <row r="10" spans="1:52" x14ac:dyDescent="0.25">
      <c r="A10" t="s">
        <v>19</v>
      </c>
      <c r="C10" s="2">
        <f>'T.26.04.A'!C10</f>
        <v>0.01</v>
      </c>
      <c r="E10">
        <v>2010</v>
      </c>
      <c r="F10" s="5">
        <f>EconomicRates!C50</f>
        <v>3.5571999999999999E-2</v>
      </c>
      <c r="G10" s="5">
        <f>EconomicRates!D50</f>
        <v>7.0000000000000007E-2</v>
      </c>
      <c r="H10" s="5">
        <f t="shared" si="10"/>
        <v>8.5572000000000009E-2</v>
      </c>
      <c r="I10" s="5">
        <f t="shared" si="11"/>
        <v>1.085572</v>
      </c>
      <c r="J10">
        <f t="shared" si="12"/>
        <v>0.92117335377109955</v>
      </c>
      <c r="K10">
        <f t="shared" si="20"/>
        <v>0.5628459796109162</v>
      </c>
      <c r="L10" s="2">
        <v>7</v>
      </c>
      <c r="M10" s="6">
        <v>4.9870000000000001E-3</v>
      </c>
      <c r="O10">
        <f t="shared" si="21"/>
        <v>2085.828207631675</v>
      </c>
      <c r="P10">
        <f t="shared" si="22"/>
        <v>104.29141038158376</v>
      </c>
      <c r="Q10" s="4">
        <f t="shared" si="23"/>
        <v>12.5</v>
      </c>
      <c r="R10">
        <f t="shared" si="0"/>
        <v>250000</v>
      </c>
      <c r="S10">
        <f t="shared" si="1"/>
        <v>1531.1574743244494</v>
      </c>
      <c r="U10">
        <f t="shared" si="13"/>
        <v>4.9870000000000001E-3</v>
      </c>
      <c r="V10">
        <f t="shared" si="14"/>
        <v>0.01</v>
      </c>
      <c r="W10">
        <f t="shared" si="15"/>
        <v>0.91737208152234662</v>
      </c>
      <c r="X10">
        <f t="shared" si="16"/>
        <v>4.5749345705519426E-3</v>
      </c>
      <c r="Y10">
        <f t="shared" si="17"/>
        <v>9.1737208152234666E-3</v>
      </c>
      <c r="Z10">
        <f t="shared" si="18"/>
        <v>0.90362342613657121</v>
      </c>
      <c r="AB10">
        <f t="shared" si="19"/>
        <v>1326.8265021861771</v>
      </c>
      <c r="AC10">
        <f t="shared" si="2"/>
        <v>1383.5897629036781</v>
      </c>
      <c r="AE10">
        <f t="shared" si="3"/>
        <v>1884.8032313124377</v>
      </c>
      <c r="AF10">
        <f t="shared" si="4"/>
        <v>-94.240161565621889</v>
      </c>
      <c r="AG10">
        <f t="shared" si="4"/>
        <v>-11.29529282670714</v>
      </c>
      <c r="AH10">
        <f t="shared" si="5"/>
        <v>-1143.7336426379857</v>
      </c>
      <c r="AI10">
        <f t="shared" si="6"/>
        <v>635.53413428212298</v>
      </c>
      <c r="AJ10">
        <f t="shared" si="7"/>
        <v>-56.763260717500998</v>
      </c>
      <c r="AK10">
        <f t="shared" si="24"/>
        <v>266.76126044945011</v>
      </c>
      <c r="AL10">
        <f t="shared" si="8"/>
        <v>845.53213401407208</v>
      </c>
      <c r="AN10">
        <f t="shared" si="9"/>
        <v>1060.8539211018692</v>
      </c>
      <c r="AO10">
        <f t="shared" si="9"/>
        <v>-53.042696055093465</v>
      </c>
      <c r="AP10">
        <f t="shared" si="9"/>
        <v>-6.357510156040135</v>
      </c>
      <c r="AQ10">
        <f t="shared" si="9"/>
        <v>-643.7458825045386</v>
      </c>
      <c r="AR10">
        <f t="shared" si="9"/>
        <v>357.70783238619708</v>
      </c>
      <c r="AS10">
        <f t="shared" si="9"/>
        <v>-31.948973084451687</v>
      </c>
      <c r="AT10">
        <f t="shared" si="9"/>
        <v>150.1455029599135</v>
      </c>
      <c r="AU10">
        <f t="shared" si="9"/>
        <v>475.90436226165889</v>
      </c>
      <c r="AW10">
        <v>7</v>
      </c>
      <c r="AX10">
        <f>(R10*SUMPRODUCT(K11:$K$23, X11:$X$23)-$AZ$3*SUMPRODUCT(K10:$K$22, W11:$W$23))/Z10</f>
        <v>1531.1574743244494</v>
      </c>
    </row>
    <row r="11" spans="1:52" x14ac:dyDescent="0.25">
      <c r="A11" t="s">
        <v>33</v>
      </c>
      <c r="C11" s="7">
        <f>AU25</f>
        <v>4720.2085493110417</v>
      </c>
      <c r="E11">
        <v>2011</v>
      </c>
      <c r="F11" s="5">
        <f>EconomicRates!C51</f>
        <v>3.5571999999999999E-2</v>
      </c>
      <c r="G11" s="5">
        <f>EconomicRates!D51</f>
        <v>7.0000000000000007E-2</v>
      </c>
      <c r="H11" s="5">
        <f t="shared" si="10"/>
        <v>8.5572000000000009E-2</v>
      </c>
      <c r="I11" s="5">
        <f t="shared" si="11"/>
        <v>1.085572</v>
      </c>
      <c r="J11">
        <f t="shared" si="12"/>
        <v>0.92117335377109955</v>
      </c>
      <c r="K11">
        <f t="shared" si="20"/>
        <v>0.51847871869476758</v>
      </c>
      <c r="L11" s="2">
        <v>8</v>
      </c>
      <c r="M11" s="6">
        <v>5.2249999999999996E-3</v>
      </c>
      <c r="O11">
        <f t="shared" si="21"/>
        <v>2085.828207631675</v>
      </c>
      <c r="P11">
        <f t="shared" si="22"/>
        <v>104.29141038158376</v>
      </c>
      <c r="Q11" s="4">
        <f t="shared" si="23"/>
        <v>12.5</v>
      </c>
      <c r="R11">
        <f t="shared" si="0"/>
        <v>250000</v>
      </c>
      <c r="S11">
        <f t="shared" si="1"/>
        <v>1581.3830149797634</v>
      </c>
      <c r="U11">
        <f t="shared" si="13"/>
        <v>5.2249999999999996E-3</v>
      </c>
      <c r="V11">
        <f t="shared" si="14"/>
        <v>0.01</v>
      </c>
      <c r="W11">
        <f t="shared" si="15"/>
        <v>0.90362342613657121</v>
      </c>
      <c r="X11">
        <f t="shared" si="16"/>
        <v>4.7214324015635838E-3</v>
      </c>
      <c r="Y11">
        <f t="shared" si="17"/>
        <v>9.0362342613657127E-3</v>
      </c>
      <c r="Z11">
        <f t="shared" si="18"/>
        <v>0.88986575947364199</v>
      </c>
      <c r="AB11">
        <f t="shared" si="19"/>
        <v>1383.5897629036781</v>
      </c>
      <c r="AC11">
        <f t="shared" si="2"/>
        <v>1407.2185976436849</v>
      </c>
      <c r="AE11">
        <f t="shared" si="3"/>
        <v>1856.1071021157059</v>
      </c>
      <c r="AF11">
        <f t="shared" si="4"/>
        <v>-92.80535510578531</v>
      </c>
      <c r="AG11">
        <f t="shared" si="4"/>
        <v>-11.123321993420525</v>
      </c>
      <c r="AH11">
        <f t="shared" si="5"/>
        <v>-1180.358100390896</v>
      </c>
      <c r="AI11">
        <f t="shared" si="6"/>
        <v>571.82032462560392</v>
      </c>
      <c r="AJ11">
        <f t="shared" si="7"/>
        <v>-23.628834740006823</v>
      </c>
      <c r="AK11">
        <f t="shared" si="24"/>
        <v>269.28580028632649</v>
      </c>
      <c r="AL11">
        <f t="shared" si="8"/>
        <v>817.47729017192364</v>
      </c>
      <c r="AN11">
        <f t="shared" si="9"/>
        <v>962.3520320652093</v>
      </c>
      <c r="AO11">
        <f t="shared" si="9"/>
        <v>-48.117601603260475</v>
      </c>
      <c r="AP11">
        <f t="shared" si="9"/>
        <v>-5.7672057347780017</v>
      </c>
      <c r="AQ11">
        <f t="shared" si="9"/>
        <v>-611.99055549166155</v>
      </c>
      <c r="AR11">
        <f t="shared" si="9"/>
        <v>296.47666923550918</v>
      </c>
      <c r="AS11">
        <f t="shared" si="9"/>
        <v>-12.251047960249149</v>
      </c>
      <c r="AT11">
        <f t="shared" si="9"/>
        <v>139.61895669514965</v>
      </c>
      <c r="AU11">
        <f t="shared" si="9"/>
        <v>423.84457797040972</v>
      </c>
      <c r="AW11">
        <v>8</v>
      </c>
      <c r="AX11">
        <f>(R11*SUMPRODUCT(K12:$K$23, X12:$X$23)-$AZ$3*SUMPRODUCT(K11:$K$22, W12:$W$23))/Z11</f>
        <v>1581.3830149797634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f>EconomicRates!C52</f>
        <v>3.5571999999999999E-2</v>
      </c>
      <c r="G12" s="5">
        <f>EconomicRates!D52</f>
        <v>7.0000000000000007E-2</v>
      </c>
      <c r="H12" s="5">
        <f t="shared" si="10"/>
        <v>8.5572000000000009E-2</v>
      </c>
      <c r="I12" s="5">
        <f t="shared" si="11"/>
        <v>1.085572</v>
      </c>
      <c r="J12">
        <f t="shared" si="12"/>
        <v>0.92117335377109955</v>
      </c>
      <c r="K12">
        <f t="shared" si="20"/>
        <v>0.47760878015900154</v>
      </c>
      <c r="L12" s="2">
        <v>9</v>
      </c>
      <c r="M12" s="6">
        <v>5.4879999999999998E-3</v>
      </c>
      <c r="O12">
        <f t="shared" si="21"/>
        <v>2085.828207631675</v>
      </c>
      <c r="P12">
        <f t="shared" si="22"/>
        <v>104.29141038158376</v>
      </c>
      <c r="Q12" s="4">
        <f t="shared" si="23"/>
        <v>12.5</v>
      </c>
      <c r="R12">
        <f t="shared" si="0"/>
        <v>250000</v>
      </c>
      <c r="S12">
        <f t="shared" si="1"/>
        <v>1598.8306746953376</v>
      </c>
      <c r="U12">
        <f t="shared" si="13"/>
        <v>5.4879999999999998E-3</v>
      </c>
      <c r="V12">
        <f t="shared" si="14"/>
        <v>0.01</v>
      </c>
      <c r="W12">
        <f t="shared" si="15"/>
        <v>0.88986575947364199</v>
      </c>
      <c r="X12">
        <f t="shared" si="16"/>
        <v>4.8835832879913473E-3</v>
      </c>
      <c r="Y12">
        <f t="shared" si="17"/>
        <v>8.8986575947364206E-3</v>
      </c>
      <c r="Z12">
        <f t="shared" si="18"/>
        <v>0.87608351859091427</v>
      </c>
      <c r="AB12">
        <f t="shared" si="19"/>
        <v>1407.2185976436849</v>
      </c>
      <c r="AC12">
        <f t="shared" si="2"/>
        <v>1400.7092031181769</v>
      </c>
      <c r="AE12">
        <f t="shared" si="3"/>
        <v>1827.3597153181379</v>
      </c>
      <c r="AF12">
        <f t="shared" si="4"/>
        <v>-91.367985765906909</v>
      </c>
      <c r="AG12">
        <f t="shared" si="4"/>
        <v>-10.951043982386429</v>
      </c>
      <c r="AH12">
        <f t="shared" si="5"/>
        <v>-1220.8958219978367</v>
      </c>
      <c r="AI12">
        <f t="shared" si="6"/>
        <v>504.14486357200781</v>
      </c>
      <c r="AJ12">
        <f t="shared" si="7"/>
        <v>6.5093945255080143</v>
      </c>
      <c r="AK12">
        <f t="shared" si="24"/>
        <v>268.97079411880895</v>
      </c>
      <c r="AL12">
        <f t="shared" si="8"/>
        <v>779.62505221632478</v>
      </c>
      <c r="AN12">
        <f t="shared" si="9"/>
        <v>872.76304454479612</v>
      </c>
      <c r="AO12">
        <f t="shared" si="9"/>
        <v>-43.638152227239814</v>
      </c>
      <c r="AP12">
        <f t="shared" si="9"/>
        <v>-5.2303147578951563</v>
      </c>
      <c r="AQ12">
        <f t="shared" si="9"/>
        <v>-583.11056424560832</v>
      </c>
      <c r="AR12">
        <f t="shared" si="9"/>
        <v>240.78401331405291</v>
      </c>
      <c r="AS12">
        <f t="shared" si="9"/>
        <v>3.1089439789015656</v>
      </c>
      <c r="AT12">
        <f t="shared" si="9"/>
        <v>128.46281287748229</v>
      </c>
      <c r="AU12">
        <f t="shared" si="9"/>
        <v>372.35577017043676</v>
      </c>
      <c r="AW12">
        <v>9</v>
      </c>
      <c r="AX12">
        <f>(R12*SUMPRODUCT(K13:$K$23, X13:$X$23)-$AZ$3*SUMPRODUCT(K12:$K$22, W13:$W$23))/Z12</f>
        <v>1598.8306746953376</v>
      </c>
    </row>
    <row r="13" spans="1:52" x14ac:dyDescent="0.25">
      <c r="E13">
        <v>2013</v>
      </c>
      <c r="F13" s="5">
        <f>EconomicRates!C53</f>
        <v>3.5571999999999999E-2</v>
      </c>
      <c r="G13" s="5">
        <f>EconomicRates!D53</f>
        <v>7.0000000000000007E-2</v>
      </c>
      <c r="H13" s="5">
        <f t="shared" si="10"/>
        <v>8.5572000000000009E-2</v>
      </c>
      <c r="I13" s="5">
        <f t="shared" si="11"/>
        <v>1.085572</v>
      </c>
      <c r="J13">
        <f t="shared" si="12"/>
        <v>0.92117335377109955</v>
      </c>
      <c r="K13">
        <f t="shared" si="20"/>
        <v>0.43996048180959124</v>
      </c>
      <c r="L13" s="2">
        <v>10</v>
      </c>
      <c r="M13" s="6">
        <v>5.7670000000000004E-3</v>
      </c>
      <c r="O13">
        <f t="shared" si="21"/>
        <v>2085.828207631675</v>
      </c>
      <c r="P13">
        <f t="shared" si="22"/>
        <v>104.29141038158376</v>
      </c>
      <c r="Q13" s="4">
        <f t="shared" si="23"/>
        <v>12.5</v>
      </c>
      <c r="R13">
        <f t="shared" si="0"/>
        <v>250000</v>
      </c>
      <c r="S13">
        <f t="shared" si="1"/>
        <v>1586.4180743575669</v>
      </c>
      <c r="U13">
        <f t="shared" si="13"/>
        <v>5.7670000000000004E-3</v>
      </c>
      <c r="V13">
        <f t="shared" si="14"/>
        <v>0.01</v>
      </c>
      <c r="W13">
        <f t="shared" si="15"/>
        <v>0.87608351859091427</v>
      </c>
      <c r="X13">
        <f t="shared" si="16"/>
        <v>5.0523736517138033E-3</v>
      </c>
      <c r="Y13">
        <f t="shared" si="17"/>
        <v>8.7608351859091421E-3</v>
      </c>
      <c r="Z13">
        <f t="shared" si="18"/>
        <v>0.86227030975329133</v>
      </c>
      <c r="AB13">
        <f t="shared" si="19"/>
        <v>1400.7092031181769</v>
      </c>
      <c r="AC13">
        <f t="shared" si="2"/>
        <v>1367.9212043745192</v>
      </c>
      <c r="AE13">
        <f t="shared" si="3"/>
        <v>1798.5477346867169</v>
      </c>
      <c r="AF13">
        <f t="shared" si="4"/>
        <v>-89.927386734335855</v>
      </c>
      <c r="AG13">
        <f t="shared" si="4"/>
        <v>-10.778378871916141</v>
      </c>
      <c r="AH13">
        <f t="shared" si="5"/>
        <v>-1263.0934129284508</v>
      </c>
      <c r="AI13">
        <f t="shared" si="6"/>
        <v>434.74855615201409</v>
      </c>
      <c r="AJ13">
        <f t="shared" si="7"/>
        <v>32.787998743657681</v>
      </c>
      <c r="AK13">
        <f t="shared" si="24"/>
        <v>266.07154834420982</v>
      </c>
      <c r="AL13">
        <f t="shared" si="8"/>
        <v>733.60810323988153</v>
      </c>
      <c r="AN13">
        <f t="shared" si="9"/>
        <v>791.28992791031681</v>
      </c>
      <c r="AO13">
        <f t="shared" si="9"/>
        <v>-39.564496395515846</v>
      </c>
      <c r="AP13">
        <f t="shared" si="9"/>
        <v>-4.7420607616145443</v>
      </c>
      <c r="AQ13">
        <f t="shared" si="9"/>
        <v>-555.71118652252221</v>
      </c>
      <c r="AR13">
        <f t="shared" si="9"/>
        <v>191.27218423066424</v>
      </c>
      <c r="AS13">
        <f t="shared" si="9"/>
        <v>14.425423724831905</v>
      </c>
      <c r="AT13">
        <f t="shared" si="9"/>
        <v>117.0609666053425</v>
      </c>
      <c r="AU13">
        <f t="shared" si="9"/>
        <v>322.75857456083861</v>
      </c>
      <c r="AW13">
        <v>10</v>
      </c>
      <c r="AX13">
        <f>(R13*SUMPRODUCT(K14:$K$23, X14:$X$23)-$AZ$3*SUMPRODUCT(K13:$K$22, W14:$W$23))/Z13</f>
        <v>1586.4180743575669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10"/>
        <v>8.5572000000000009E-2</v>
      </c>
      <c r="I14" s="5">
        <f t="shared" si="11"/>
        <v>1.085572</v>
      </c>
      <c r="J14">
        <f t="shared" si="12"/>
        <v>0.92117335377109955</v>
      </c>
      <c r="K14">
        <f t="shared" si="20"/>
        <v>0.40527987255529002</v>
      </c>
      <c r="L14" s="2">
        <v>11</v>
      </c>
      <c r="M14" s="6">
        <v>6.0780000000000001E-3</v>
      </c>
      <c r="O14">
        <f t="shared" si="21"/>
        <v>2085.828207631675</v>
      </c>
      <c r="P14">
        <f t="shared" si="22"/>
        <v>104.29141038158376</v>
      </c>
      <c r="Q14" s="4">
        <f t="shared" si="23"/>
        <v>12.5</v>
      </c>
      <c r="R14">
        <f t="shared" si="0"/>
        <v>250000</v>
      </c>
      <c r="S14">
        <f t="shared" si="1"/>
        <v>1545.2770127582528</v>
      </c>
      <c r="U14">
        <f t="shared" si="13"/>
        <v>6.0780000000000001E-3</v>
      </c>
      <c r="V14">
        <f t="shared" si="14"/>
        <v>0.01</v>
      </c>
      <c r="W14">
        <f t="shared" si="15"/>
        <v>0.86227030975329133</v>
      </c>
      <c r="X14">
        <f t="shared" si="16"/>
        <v>5.2408789426805049E-3</v>
      </c>
      <c r="Y14">
        <f t="shared" si="17"/>
        <v>8.622703097532913E-3</v>
      </c>
      <c r="Z14">
        <f t="shared" si="18"/>
        <v>0.8484067277130779</v>
      </c>
      <c r="AB14">
        <f t="shared" si="19"/>
        <v>1367.9212043745192</v>
      </c>
      <c r="AC14">
        <f t="shared" si="2"/>
        <v>1311.0234138044693</v>
      </c>
      <c r="AE14">
        <f t="shared" si="3"/>
        <v>1769.6306842084239</v>
      </c>
      <c r="AF14">
        <f t="shared" si="4"/>
        <v>-88.481534210421202</v>
      </c>
      <c r="AG14">
        <f t="shared" si="4"/>
        <v>-10.605084096413474</v>
      </c>
      <c r="AH14">
        <f t="shared" si="5"/>
        <v>-1310.2197356701263</v>
      </c>
      <c r="AI14">
        <f t="shared" si="6"/>
        <v>360.32433023146291</v>
      </c>
      <c r="AJ14">
        <f t="shared" si="7"/>
        <v>56.897790570049892</v>
      </c>
      <c r="AK14">
        <f t="shared" si="24"/>
        <v>260.91504836436548</v>
      </c>
      <c r="AL14">
        <f t="shared" si="8"/>
        <v>678.13716916587828</v>
      </c>
      <c r="AN14">
        <f t="shared" si="9"/>
        <v>717.1956981659207</v>
      </c>
      <c r="AO14">
        <f t="shared" si="9"/>
        <v>-35.859784908296042</v>
      </c>
      <c r="AP14">
        <f t="shared" si="9"/>
        <v>-4.2980271310325859</v>
      </c>
      <c r="AQ14">
        <f t="shared" si="9"/>
        <v>-531.00568749181457</v>
      </c>
      <c r="AR14">
        <f t="shared" si="9"/>
        <v>146.03219863477753</v>
      </c>
      <c r="AS14">
        <f t="shared" si="9"/>
        <v>23.059529310907404</v>
      </c>
      <c r="AT14">
        <f t="shared" si="9"/>
        <v>105.74361754886738</v>
      </c>
      <c r="AU14">
        <f t="shared" si="9"/>
        <v>274.83534549455231</v>
      </c>
      <c r="AW14">
        <v>11</v>
      </c>
      <c r="AX14">
        <f>(R14*SUMPRODUCT(K15:$K$23, X15:$X$23)-$AZ$3*SUMPRODUCT(K14:$K$22, W15:$W$23))/Z14</f>
        <v>1545.2770127582528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10"/>
        <v>8.5572000000000009E-2</v>
      </c>
      <c r="I15" s="5">
        <f t="shared" si="11"/>
        <v>1.085572</v>
      </c>
      <c r="J15">
        <f t="shared" si="12"/>
        <v>0.92117335377109955</v>
      </c>
      <c r="K15">
        <f t="shared" si="20"/>
        <v>0.37333301941768032</v>
      </c>
      <c r="L15" s="2">
        <v>12</v>
      </c>
      <c r="M15" s="6">
        <v>6.4359999999999999E-3</v>
      </c>
      <c r="O15">
        <f t="shared" si="21"/>
        <v>2085.828207631675</v>
      </c>
      <c r="P15">
        <f t="shared" si="22"/>
        <v>104.29141038158376</v>
      </c>
      <c r="Q15" s="4">
        <f t="shared" si="23"/>
        <v>12.5</v>
      </c>
      <c r="R15">
        <f t="shared" si="0"/>
        <v>250000</v>
      </c>
      <c r="S15">
        <f t="shared" si="1"/>
        <v>1475.3276240193909</v>
      </c>
      <c r="U15">
        <f t="shared" si="13"/>
        <v>6.4359999999999999E-3</v>
      </c>
      <c r="V15">
        <f t="shared" si="14"/>
        <v>0.01</v>
      </c>
      <c r="W15">
        <f t="shared" si="15"/>
        <v>0.8484067277130779</v>
      </c>
      <c r="X15">
        <f t="shared" si="16"/>
        <v>5.460345699561369E-3</v>
      </c>
      <c r="Y15">
        <f t="shared" si="17"/>
        <v>8.4840672771307798E-3</v>
      </c>
      <c r="Z15">
        <f t="shared" si="18"/>
        <v>0.83446231473638577</v>
      </c>
      <c r="AB15">
        <f t="shared" si="19"/>
        <v>1311.0234138044693</v>
      </c>
      <c r="AC15">
        <f t="shared" si="2"/>
        <v>1231.1053041337532</v>
      </c>
      <c r="AE15">
        <f t="shared" si="3"/>
        <v>1740.5450342827742</v>
      </c>
      <c r="AF15">
        <f t="shared" si="4"/>
        <v>-87.027251714138714</v>
      </c>
      <c r="AG15">
        <f t="shared" si="4"/>
        <v>-10.430778934204822</v>
      </c>
      <c r="AH15">
        <f t="shared" si="5"/>
        <v>-1365.0864248903422</v>
      </c>
      <c r="AI15">
        <f t="shared" si="6"/>
        <v>278.00057874408844</v>
      </c>
      <c r="AJ15">
        <f t="shared" si="7"/>
        <v>79.918109670716149</v>
      </c>
      <c r="AK15">
        <f t="shared" si="24"/>
        <v>253.68171925603932</v>
      </c>
      <c r="AL15">
        <f t="shared" si="8"/>
        <v>611.60040767084388</v>
      </c>
      <c r="AN15">
        <f t="shared" si="9"/>
        <v>649.80293308123794</v>
      </c>
      <c r="AO15">
        <f t="shared" si="9"/>
        <v>-32.490146654061903</v>
      </c>
      <c r="AP15">
        <f t="shared" si="9"/>
        <v>-3.8941541943850195</v>
      </c>
      <c r="AQ15">
        <f t="shared" si="9"/>
        <v>-509.63183677039791</v>
      </c>
      <c r="AR15">
        <f t="shared" si="9"/>
        <v>103.78679546239314</v>
      </c>
      <c r="AS15">
        <f t="shared" si="9"/>
        <v>29.836069189521776</v>
      </c>
      <c r="AT15">
        <f t="shared" si="9"/>
        <v>94.70776222092546</v>
      </c>
      <c r="AU15">
        <f t="shared" si="9"/>
        <v>228.33062687284036</v>
      </c>
      <c r="AW15">
        <v>12</v>
      </c>
      <c r="AX15">
        <f>(R15*SUMPRODUCT(K16:$K$23, X16:$X$23)-$AZ$3*SUMPRODUCT(K15:$K$22, W16:$W$23))/Z15</f>
        <v>1475.3276240193909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10"/>
        <v>8.5572000000000009E-2</v>
      </c>
      <c r="I16" s="5">
        <f t="shared" si="11"/>
        <v>1.085572</v>
      </c>
      <c r="J16">
        <f t="shared" si="12"/>
        <v>0.92117335377109955</v>
      </c>
      <c r="K16">
        <f t="shared" si="20"/>
        <v>0.34390442957047562</v>
      </c>
      <c r="L16" s="2">
        <v>13</v>
      </c>
      <c r="M16" s="6">
        <v>6.8199999999999997E-3</v>
      </c>
      <c r="O16">
        <f t="shared" si="21"/>
        <v>2085.828207631675</v>
      </c>
      <c r="P16">
        <f t="shared" si="22"/>
        <v>104.29141038158376</v>
      </c>
      <c r="Q16" s="4">
        <f t="shared" si="23"/>
        <v>12.5</v>
      </c>
      <c r="R16">
        <f t="shared" si="0"/>
        <v>250000</v>
      </c>
      <c r="S16">
        <f t="shared" si="1"/>
        <v>1378.7304742453896</v>
      </c>
      <c r="U16">
        <f t="shared" si="13"/>
        <v>6.8199999999999997E-3</v>
      </c>
      <c r="V16">
        <f t="shared" si="14"/>
        <v>0.01</v>
      </c>
      <c r="W16">
        <f t="shared" si="15"/>
        <v>0.83446231473638577</v>
      </c>
      <c r="X16">
        <f t="shared" si="16"/>
        <v>5.6910329865021503E-3</v>
      </c>
      <c r="Y16">
        <f t="shared" si="17"/>
        <v>8.3446231473638579E-3</v>
      </c>
      <c r="Z16">
        <f t="shared" si="18"/>
        <v>0.82042665860251973</v>
      </c>
      <c r="AB16">
        <f t="shared" si="19"/>
        <v>1231.1053041337532</v>
      </c>
      <c r="AC16">
        <f t="shared" si="2"/>
        <v>1131.1472360986124</v>
      </c>
      <c r="AE16">
        <f t="shared" si="3"/>
        <v>1711.269066806138</v>
      </c>
      <c r="AF16">
        <f t="shared" si="4"/>
        <v>-85.563453340306907</v>
      </c>
      <c r="AG16">
        <f t="shared" si="4"/>
        <v>-10.255333232531497</v>
      </c>
      <c r="AH16">
        <f t="shared" si="5"/>
        <v>-1422.7582466255376</v>
      </c>
      <c r="AI16">
        <f t="shared" si="6"/>
        <v>192.69203360776191</v>
      </c>
      <c r="AJ16">
        <f t="shared" si="7"/>
        <v>99.958068035140741</v>
      </c>
      <c r="AK16">
        <f t="shared" si="24"/>
        <v>244.46302384083168</v>
      </c>
      <c r="AL16">
        <f t="shared" si="8"/>
        <v>537.11312548373439</v>
      </c>
      <c r="AN16">
        <f t="shared" si="9"/>
        <v>588.513012261565</v>
      </c>
      <c r="AO16">
        <f t="shared" si="9"/>
        <v>-29.425650613078254</v>
      </c>
      <c r="AP16">
        <f t="shared" si="9"/>
        <v>-3.5268545253888863</v>
      </c>
      <c r="AQ16">
        <f t="shared" si="9"/>
        <v>-489.29286322244559</v>
      </c>
      <c r="AR16">
        <f t="shared" si="9"/>
        <v>66.267643900652274</v>
      </c>
      <c r="AS16">
        <f t="shared" si="9"/>
        <v>34.376022368591869</v>
      </c>
      <c r="AT16">
        <f t="shared" si="9"/>
        <v>84.071916765054809</v>
      </c>
      <c r="AU16">
        <f t="shared" si="9"/>
        <v>184.71558303429896</v>
      </c>
      <c r="AW16">
        <v>13</v>
      </c>
      <c r="AX16">
        <f>(R16*SUMPRODUCT(K17:$K$23, X17:$X$23)-$AZ$3*SUMPRODUCT(K16:$K$22, W17:$W$23))/Z16</f>
        <v>1378.7304742453896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10"/>
        <v>8.5572000000000009E-2</v>
      </c>
      <c r="I17" s="5">
        <f t="shared" si="11"/>
        <v>1.085572</v>
      </c>
      <c r="J17">
        <f t="shared" si="12"/>
        <v>0.92117335377109955</v>
      </c>
      <c r="K17">
        <f t="shared" si="20"/>
        <v>0.31679559676417191</v>
      </c>
      <c r="L17" s="2">
        <v>14</v>
      </c>
      <c r="M17" s="6">
        <v>7.2269999999999999E-3</v>
      </c>
      <c r="O17">
        <f t="shared" si="21"/>
        <v>2085.828207631675</v>
      </c>
      <c r="P17">
        <f t="shared" si="22"/>
        <v>104.29141038158376</v>
      </c>
      <c r="Q17" s="4">
        <f t="shared" si="23"/>
        <v>12.5</v>
      </c>
      <c r="R17">
        <f t="shared" si="0"/>
        <v>250000</v>
      </c>
      <c r="S17">
        <f t="shared" si="1"/>
        <v>1257.8200303006415</v>
      </c>
      <c r="U17">
        <f t="shared" si="13"/>
        <v>7.2269999999999999E-3</v>
      </c>
      <c r="V17">
        <f t="shared" si="14"/>
        <v>0.01</v>
      </c>
      <c r="W17">
        <f t="shared" si="15"/>
        <v>0.82042665860251973</v>
      </c>
      <c r="X17">
        <f t="shared" si="16"/>
        <v>5.9292234617204101E-3</v>
      </c>
      <c r="Y17">
        <f t="shared" si="17"/>
        <v>8.2042665860251971E-3</v>
      </c>
      <c r="Z17">
        <f t="shared" si="18"/>
        <v>0.80629316855477406</v>
      </c>
      <c r="AB17">
        <f t="shared" si="19"/>
        <v>1131.1472360986124</v>
      </c>
      <c r="AC17">
        <f t="shared" si="2"/>
        <v>1014.1716977027662</v>
      </c>
      <c r="AE17">
        <f t="shared" si="3"/>
        <v>1681.7890345922683</v>
      </c>
      <c r="AF17">
        <f t="shared" si="4"/>
        <v>-84.08945172961343</v>
      </c>
      <c r="AG17">
        <f t="shared" si="4"/>
        <v>-10.078664606934677</v>
      </c>
      <c r="AH17">
        <f t="shared" si="5"/>
        <v>-1482.3058654301026</v>
      </c>
      <c r="AI17">
        <f t="shared" si="6"/>
        <v>105.31505282561761</v>
      </c>
      <c r="AJ17">
        <f t="shared" si="7"/>
        <v>116.97553839584623</v>
      </c>
      <c r="AK17">
        <f t="shared" si="24"/>
        <v>233.51287999215359</v>
      </c>
      <c r="AL17">
        <f t="shared" si="8"/>
        <v>455.8034712136174</v>
      </c>
      <c r="AN17">
        <f t="shared" si="9"/>
        <v>532.78336084509817</v>
      </c>
      <c r="AO17">
        <f t="shared" si="9"/>
        <v>-26.639168042254912</v>
      </c>
      <c r="AP17">
        <f t="shared" si="9"/>
        <v>-3.1928765687398091</v>
      </c>
      <c r="AQ17">
        <f t="shared" si="9"/>
        <v>-469.58797122596167</v>
      </c>
      <c r="AR17">
        <f t="shared" si="9"/>
        <v>33.36334500814182</v>
      </c>
      <c r="AS17">
        <f t="shared" si="9"/>
        <v>37.057335492922412</v>
      </c>
      <c r="AT17">
        <f t="shared" si="9"/>
        <v>73.975852169234756</v>
      </c>
      <c r="AU17">
        <f t="shared" si="9"/>
        <v>144.39653267029897</v>
      </c>
      <c r="AW17">
        <v>14</v>
      </c>
      <c r="AX17">
        <f>(R17*SUMPRODUCT(K18:$K$23, X18:$X$23)-$AZ$3*SUMPRODUCT(K17:$K$22, W18:$W$23))/Z17</f>
        <v>1257.8200303006415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10"/>
        <v>8.5572000000000009E-2</v>
      </c>
      <c r="I18" s="5">
        <f t="shared" si="11"/>
        <v>1.085572</v>
      </c>
      <c r="J18">
        <f t="shared" si="12"/>
        <v>0.92117335377109955</v>
      </c>
      <c r="K18">
        <f t="shared" si="20"/>
        <v>0.29182366233116913</v>
      </c>
      <c r="L18" s="2">
        <v>15</v>
      </c>
      <c r="M18" s="6">
        <v>7.6860000000000001E-3</v>
      </c>
      <c r="O18">
        <f t="shared" si="21"/>
        <v>2085.828207631675</v>
      </c>
      <c r="P18">
        <f t="shared" si="22"/>
        <v>104.29141038158376</v>
      </c>
      <c r="Q18" s="4">
        <f t="shared" si="23"/>
        <v>12.5</v>
      </c>
      <c r="R18">
        <f t="shared" si="0"/>
        <v>250000</v>
      </c>
      <c r="S18">
        <f t="shared" si="1"/>
        <v>1112.6720913156842</v>
      </c>
      <c r="U18">
        <f t="shared" si="13"/>
        <v>7.6860000000000001E-3</v>
      </c>
      <c r="V18">
        <f t="shared" si="14"/>
        <v>0.01</v>
      </c>
      <c r="W18">
        <f t="shared" si="15"/>
        <v>0.80629316855477406</v>
      </c>
      <c r="X18">
        <f t="shared" si="16"/>
        <v>6.197169293511994E-3</v>
      </c>
      <c r="Y18">
        <f t="shared" si="17"/>
        <v>8.0629316855477407E-3</v>
      </c>
      <c r="Z18">
        <f t="shared" si="18"/>
        <v>0.79203306757571434</v>
      </c>
      <c r="AB18">
        <f t="shared" si="19"/>
        <v>1014.1716977027662</v>
      </c>
      <c r="AC18">
        <f t="shared" si="2"/>
        <v>881.27308969064666</v>
      </c>
      <c r="AE18">
        <f t="shared" si="3"/>
        <v>1652.0449137264695</v>
      </c>
      <c r="AF18">
        <f t="shared" si="4"/>
        <v>-82.602245686323485</v>
      </c>
      <c r="AG18">
        <f t="shared" si="4"/>
        <v>-9.90041334469643</v>
      </c>
      <c r="AH18">
        <f t="shared" si="5"/>
        <v>-1549.2923233779984</v>
      </c>
      <c r="AI18">
        <f t="shared" si="6"/>
        <v>10.249931317451228</v>
      </c>
      <c r="AJ18">
        <f t="shared" si="7"/>
        <v>132.89860801211955</v>
      </c>
      <c r="AK18">
        <f t="shared" si="24"/>
        <v>221.08504850535252</v>
      </c>
      <c r="AL18">
        <f t="shared" si="8"/>
        <v>364.2335878349233</v>
      </c>
      <c r="AN18">
        <f t="shared" si="9"/>
        <v>482.10579705923868</v>
      </c>
      <c r="AO18">
        <f t="shared" si="9"/>
        <v>-24.105289852961938</v>
      </c>
      <c r="AP18">
        <f t="shared" si="9"/>
        <v>-2.8891748808416917</v>
      </c>
      <c r="AQ18">
        <f t="shared" si="9"/>
        <v>-452.1201598297335</v>
      </c>
      <c r="AR18">
        <f t="shared" si="9"/>
        <v>2.9911724957015626</v>
      </c>
      <c r="AS18">
        <f t="shared" si="9"/>
        <v>38.782958508811184</v>
      </c>
      <c r="AT18">
        <f t="shared" si="9"/>
        <v>64.517848541496136</v>
      </c>
      <c r="AU18">
        <f t="shared" si="9"/>
        <v>106.29197954600889</v>
      </c>
      <c r="AW18">
        <v>15</v>
      </c>
      <c r="AX18">
        <f>(R18*SUMPRODUCT(K19:$K$23, X19:$X$23)-$AZ$3*SUMPRODUCT(K18:$K$22, W19:$W$23))/Z18</f>
        <v>1112.6720913156842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10"/>
        <v>8.5572000000000009E-2</v>
      </c>
      <c r="I19" s="5">
        <f t="shared" si="11"/>
        <v>1.085572</v>
      </c>
      <c r="J19">
        <f t="shared" si="12"/>
        <v>0.92117335377109955</v>
      </c>
      <c r="K19">
        <f t="shared" si="20"/>
        <v>0.26882018173936795</v>
      </c>
      <c r="L19" s="2">
        <v>16</v>
      </c>
      <c r="M19" s="6">
        <v>8.2030000000000002E-3</v>
      </c>
      <c r="O19">
        <f t="shared" si="21"/>
        <v>2085.828207631675</v>
      </c>
      <c r="P19">
        <f t="shared" si="22"/>
        <v>104.29141038158376</v>
      </c>
      <c r="Q19" s="4">
        <f t="shared" si="23"/>
        <v>12.5</v>
      </c>
      <c r="R19">
        <f t="shared" si="0"/>
        <v>250000</v>
      </c>
      <c r="S19">
        <f t="shared" si="1"/>
        <v>943.26338118877732</v>
      </c>
      <c r="U19">
        <f t="shared" si="13"/>
        <v>8.2030000000000002E-3</v>
      </c>
      <c r="V19">
        <f t="shared" si="14"/>
        <v>0.01</v>
      </c>
      <c r="W19">
        <f t="shared" si="15"/>
        <v>0.79203306757571434</v>
      </c>
      <c r="X19">
        <f t="shared" si="16"/>
        <v>6.4970472533235849E-3</v>
      </c>
      <c r="Y19">
        <f t="shared" si="17"/>
        <v>7.9203306757571444E-3</v>
      </c>
      <c r="Z19">
        <f t="shared" si="18"/>
        <v>0.77761568964663363</v>
      </c>
      <c r="AB19">
        <f t="shared" si="19"/>
        <v>881.27308969064666</v>
      </c>
      <c r="AC19">
        <f t="shared" si="2"/>
        <v>733.49640468152654</v>
      </c>
      <c r="AE19">
        <f t="shared" si="3"/>
        <v>1621.9727401619066</v>
      </c>
      <c r="AF19">
        <f t="shared" si="4"/>
        <v>-81.098637008095338</v>
      </c>
      <c r="AG19">
        <f t="shared" si="4"/>
        <v>-9.720196120582921</v>
      </c>
      <c r="AH19">
        <f t="shared" si="5"/>
        <v>-1624.2618133308963</v>
      </c>
      <c r="AI19">
        <f t="shared" si="6"/>
        <v>-93.107906297667796</v>
      </c>
      <c r="AJ19">
        <f t="shared" si="7"/>
        <v>147.77668500912011</v>
      </c>
      <c r="AK19">
        <f t="shared" si="24"/>
        <v>207.26797958608597</v>
      </c>
      <c r="AL19">
        <f t="shared" si="8"/>
        <v>261.93675829753829</v>
      </c>
      <c r="AN19">
        <f t="shared" si="9"/>
        <v>436.01900678662435</v>
      </c>
      <c r="AO19">
        <f t="shared" si="9"/>
        <v>-21.800950339331219</v>
      </c>
      <c r="AP19">
        <f t="shared" si="9"/>
        <v>-2.6129848876774</v>
      </c>
      <c r="AQ19">
        <f t="shared" si="9"/>
        <v>-436.6343558519269</v>
      </c>
      <c r="AR19">
        <f t="shared" si="9"/>
        <v>-25.029284292311097</v>
      </c>
      <c r="AS19">
        <f t="shared" si="9"/>
        <v>39.725355320993003</v>
      </c>
      <c r="AT19">
        <f t="shared" si="9"/>
        <v>55.717815941083238</v>
      </c>
      <c r="AU19">
        <f t="shared" si="9"/>
        <v>70.413886969765144</v>
      </c>
      <c r="AW19">
        <v>16</v>
      </c>
      <c r="AX19">
        <f>(R19*SUMPRODUCT(K20:$K$23, X20:$X$23)-$AZ$3*SUMPRODUCT(K19:$K$22, W20:$W$23))/Z19</f>
        <v>943.26338118877732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10"/>
        <v>8.5572000000000009E-2</v>
      </c>
      <c r="I20" s="5">
        <f t="shared" si="11"/>
        <v>1.085572</v>
      </c>
      <c r="J20">
        <f t="shared" si="12"/>
        <v>0.92117335377109955</v>
      </c>
      <c r="K20">
        <f t="shared" si="20"/>
        <v>0.24762998837421007</v>
      </c>
      <c r="L20" s="2">
        <v>17</v>
      </c>
      <c r="M20" s="6">
        <v>8.7950000000000007E-3</v>
      </c>
      <c r="O20">
        <f t="shared" si="21"/>
        <v>2085.828207631675</v>
      </c>
      <c r="P20">
        <f t="shared" si="22"/>
        <v>104.29141038158376</v>
      </c>
      <c r="Q20" s="4">
        <f t="shared" si="23"/>
        <v>12.5</v>
      </c>
      <c r="R20">
        <f t="shared" si="0"/>
        <v>250000</v>
      </c>
      <c r="S20">
        <f t="shared" si="1"/>
        <v>748.81660920593185</v>
      </c>
      <c r="U20">
        <f t="shared" si="13"/>
        <v>8.7950000000000007E-3</v>
      </c>
      <c r="V20">
        <f t="shared" si="14"/>
        <v>0.01</v>
      </c>
      <c r="W20">
        <f t="shared" si="15"/>
        <v>0.77761568964663363</v>
      </c>
      <c r="X20">
        <f t="shared" si="16"/>
        <v>6.8391299904421434E-3</v>
      </c>
      <c r="Y20">
        <f t="shared" si="17"/>
        <v>7.7761568964663363E-3</v>
      </c>
      <c r="Z20">
        <f t="shared" si="18"/>
        <v>0.76300040275972514</v>
      </c>
      <c r="AB20">
        <f t="shared" si="19"/>
        <v>733.49640468152654</v>
      </c>
      <c r="AC20">
        <f t="shared" si="2"/>
        <v>571.34737441729771</v>
      </c>
      <c r="AE20">
        <f t="shared" si="3"/>
        <v>1591.4877625105637</v>
      </c>
      <c r="AF20">
        <f t="shared" si="4"/>
        <v>-79.574388125528188</v>
      </c>
      <c r="AG20">
        <f t="shared" si="4"/>
        <v>-9.5375050344965651</v>
      </c>
      <c r="AH20">
        <f t="shared" si="5"/>
        <v>-1709.7824976105358</v>
      </c>
      <c r="AI20">
        <f t="shared" si="6"/>
        <v>-207.40662825999675</v>
      </c>
      <c r="AJ20">
        <f t="shared" si="7"/>
        <v>162.14903026422883</v>
      </c>
      <c r="AK20">
        <f t="shared" si="24"/>
        <v>192.14420561428389</v>
      </c>
      <c r="AL20">
        <f t="shared" si="8"/>
        <v>146.88660761851597</v>
      </c>
      <c r="AN20">
        <f t="shared" si="9"/>
        <v>394.10009612818851</v>
      </c>
      <c r="AO20">
        <f t="shared" si="9"/>
        <v>-19.705004806409427</v>
      </c>
      <c r="AP20">
        <f t="shared" si="9"/>
        <v>-2.3617722608113545</v>
      </c>
      <c r="AQ20">
        <f t="shared" si="9"/>
        <v>-423.39342000572481</v>
      </c>
      <c r="AR20">
        <f t="shared" si="9"/>
        <v>-51.360100944757107</v>
      </c>
      <c r="AS20">
        <f t="shared" si="9"/>
        <v>40.15296247922042</v>
      </c>
      <c r="AT20">
        <f t="shared" si="9"/>
        <v>47.580667402436951</v>
      </c>
      <c r="AU20">
        <f t="shared" si="9"/>
        <v>36.373528936900264</v>
      </c>
      <c r="AW20">
        <v>17</v>
      </c>
      <c r="AX20">
        <f>(R20*SUMPRODUCT(K21:$K$23, X21:$X$23)-$AZ$3*SUMPRODUCT(K20:$K$22, W21:$W$23))/Z20</f>
        <v>748.81660920593185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10"/>
        <v>8.5572000000000009E-2</v>
      </c>
      <c r="I21" s="5">
        <f t="shared" si="11"/>
        <v>1.085572</v>
      </c>
      <c r="J21">
        <f t="shared" si="12"/>
        <v>0.92117335377109955</v>
      </c>
      <c r="K21">
        <f t="shared" si="20"/>
        <v>0.22811014688496947</v>
      </c>
      <c r="L21" s="2">
        <v>18</v>
      </c>
      <c r="M21" s="6">
        <v>9.4780000000000003E-3</v>
      </c>
      <c r="O21">
        <f t="shared" si="21"/>
        <v>2085.828207631675</v>
      </c>
      <c r="P21">
        <f t="shared" si="22"/>
        <v>104.29141038158376</v>
      </c>
      <c r="Q21" s="4">
        <f t="shared" si="23"/>
        <v>12.5</v>
      </c>
      <c r="R21">
        <f t="shared" si="0"/>
        <v>250000</v>
      </c>
      <c r="S21">
        <f t="shared" si="1"/>
        <v>528.06873812207914</v>
      </c>
      <c r="U21">
        <f t="shared" si="13"/>
        <v>9.4780000000000003E-3</v>
      </c>
      <c r="V21">
        <f t="shared" si="14"/>
        <v>0.01</v>
      </c>
      <c r="W21">
        <f t="shared" si="15"/>
        <v>0.76300040275972514</v>
      </c>
      <c r="X21">
        <f t="shared" si="16"/>
        <v>7.2317178173566749E-3</v>
      </c>
      <c r="Y21">
        <f t="shared" si="17"/>
        <v>7.6300040275972519E-3</v>
      </c>
      <c r="Z21">
        <f t="shared" si="18"/>
        <v>0.7481386809147712</v>
      </c>
      <c r="AB21">
        <f t="shared" si="19"/>
        <v>571.34737441729771</v>
      </c>
      <c r="AC21">
        <f t="shared" si="2"/>
        <v>395.06864917098005</v>
      </c>
      <c r="AE21">
        <f t="shared" si="3"/>
        <v>1560.4887638723828</v>
      </c>
      <c r="AF21">
        <f t="shared" si="4"/>
        <v>-78.024438193619147</v>
      </c>
      <c r="AG21">
        <f t="shared" si="4"/>
        <v>-9.3517335114346398</v>
      </c>
      <c r="AH21">
        <f t="shared" si="5"/>
        <v>-1807.9294543391686</v>
      </c>
      <c r="AI21">
        <f t="shared" si="6"/>
        <v>-334.81686217183938</v>
      </c>
      <c r="AJ21">
        <f t="shared" si="7"/>
        <v>176.27872524631766</v>
      </c>
      <c r="AK21">
        <f t="shared" si="24"/>
        <v>175.7487748006202</v>
      </c>
      <c r="AL21">
        <f t="shared" si="8"/>
        <v>17.210637875098485</v>
      </c>
      <c r="AN21">
        <f t="shared" si="9"/>
        <v>355.96332113927372</v>
      </c>
      <c r="AO21">
        <f t="shared" si="9"/>
        <v>-17.798166056963687</v>
      </c>
      <c r="AP21">
        <f t="shared" si="9"/>
        <v>-2.1332253049224472</v>
      </c>
      <c r="AQ21">
        <f t="shared" si="9"/>
        <v>-412.40705338697046</v>
      </c>
      <c r="AR21">
        <f t="shared" si="9"/>
        <v>-76.375123609582857</v>
      </c>
      <c r="AS21">
        <f t="shared" si="9"/>
        <v>40.210965908632701</v>
      </c>
      <c r="AT21">
        <f t="shared" si="9"/>
        <v>40.090078834622894</v>
      </c>
      <c r="AU21">
        <f t="shared" si="9"/>
        <v>3.925921133672734</v>
      </c>
      <c r="AW21">
        <v>18</v>
      </c>
      <c r="AX21">
        <f>(R21*SUMPRODUCT(K22:$K$23, X22:$X$23)-$AZ$3*SUMPRODUCT(K21:$K$22, W22:$W$23))/Z21</f>
        <v>528.06873812207914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10"/>
        <v>8.5572000000000009E-2</v>
      </c>
      <c r="I22" s="5">
        <f t="shared" si="11"/>
        <v>1.085572</v>
      </c>
      <c r="J22">
        <f t="shared" si="12"/>
        <v>0.92117335377109955</v>
      </c>
      <c r="K22">
        <f t="shared" si="20"/>
        <v>0.21012898903524546</v>
      </c>
      <c r="L22" s="2">
        <v>19</v>
      </c>
      <c r="M22" s="6">
        <v>1.0265E-2</v>
      </c>
      <c r="O22">
        <f t="shared" si="21"/>
        <v>2085.828207631675</v>
      </c>
      <c r="P22">
        <f t="shared" si="22"/>
        <v>104.29141038158376</v>
      </c>
      <c r="Q22" s="4">
        <f t="shared" si="23"/>
        <v>12.5</v>
      </c>
      <c r="R22">
        <f t="shared" si="0"/>
        <v>250000</v>
      </c>
      <c r="S22">
        <f t="shared" si="1"/>
        <v>279.56934165143639</v>
      </c>
      <c r="U22">
        <f t="shared" si="13"/>
        <v>1.0265E-2</v>
      </c>
      <c r="V22">
        <f t="shared" si="14"/>
        <v>0.01</v>
      </c>
      <c r="W22">
        <f t="shared" si="15"/>
        <v>0.7481386809147712</v>
      </c>
      <c r="X22">
        <f t="shared" si="16"/>
        <v>7.6796435595901259E-3</v>
      </c>
      <c r="Y22">
        <f t="shared" si="17"/>
        <v>7.481386809147712E-3</v>
      </c>
      <c r="Z22">
        <f t="shared" si="18"/>
        <v>0.73297765054603337</v>
      </c>
      <c r="AB22">
        <f t="shared" si="19"/>
        <v>395.06864917098005</v>
      </c>
      <c r="AC22">
        <f t="shared" si="2"/>
        <v>204.91807920837115</v>
      </c>
      <c r="AE22">
        <f t="shared" si="3"/>
        <v>1528.8654590725091</v>
      </c>
      <c r="AF22">
        <f t="shared" si="4"/>
        <v>-76.443272953625453</v>
      </c>
      <c r="AG22">
        <f t="shared" si="4"/>
        <v>-9.1622206318254165</v>
      </c>
      <c r="AH22">
        <f t="shared" si="5"/>
        <v>-1919.9108898975314</v>
      </c>
      <c r="AI22">
        <f t="shared" si="6"/>
        <v>-476.65092441047318</v>
      </c>
      <c r="AJ22">
        <f t="shared" si="7"/>
        <v>190.1505699626089</v>
      </c>
      <c r="AK22">
        <f t="shared" si="24"/>
        <v>158.09348575742425</v>
      </c>
      <c r="AL22">
        <f t="shared" si="8"/>
        <v>-128.40686869044006</v>
      </c>
      <c r="AN22">
        <f t="shared" si="9"/>
        <v>321.25895328581277</v>
      </c>
      <c r="AO22">
        <f t="shared" si="9"/>
        <v>-16.06294766429064</v>
      </c>
      <c r="AP22">
        <f t="shared" si="9"/>
        <v>-1.9252481586833428</v>
      </c>
      <c r="AQ22">
        <f t="shared" si="9"/>
        <v>-403.42893433192671</v>
      </c>
      <c r="AR22">
        <f t="shared" si="9"/>
        <v>-100.15817686908794</v>
      </c>
      <c r="AS22">
        <f t="shared" si="9"/>
        <v>39.956147030718718</v>
      </c>
      <c r="AT22">
        <f t="shared" si="9"/>
        <v>33.220024335265535</v>
      </c>
      <c r="AU22">
        <f t="shared" si="9"/>
        <v>-26.982005503103682</v>
      </c>
      <c r="AW22">
        <v>19</v>
      </c>
      <c r="AX22">
        <f>(R22*SUMPRODUCT(K23:$K$23, X23:$X$23)-$AZ$3*SUMPRODUCT(K22:$K$22, W23:$W$23))/Z22</f>
        <v>279.56934165143639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10"/>
        <v>8.5572000000000009E-2</v>
      </c>
      <c r="I23" s="5">
        <f t="shared" si="11"/>
        <v>1.085572</v>
      </c>
      <c r="J23">
        <f t="shared" si="12"/>
        <v>0.92117335377109955</v>
      </c>
      <c r="K23">
        <f t="shared" si="20"/>
        <v>0.19356522555412767</v>
      </c>
      <c r="L23" s="2">
        <v>20</v>
      </c>
      <c r="M23" s="6">
        <v>1.1204E-2</v>
      </c>
      <c r="O23">
        <f t="shared" si="21"/>
        <v>2085.828207631675</v>
      </c>
      <c r="P23">
        <f t="shared" si="22"/>
        <v>104.29141038158376</v>
      </c>
      <c r="Q23" s="4">
        <f t="shared" si="23"/>
        <v>12.5</v>
      </c>
      <c r="R23">
        <f t="shared" si="0"/>
        <v>250000</v>
      </c>
      <c r="S23">
        <f t="shared" si="1"/>
        <v>285.62575005561564</v>
      </c>
      <c r="U23">
        <f t="shared" si="13"/>
        <v>1.1204E-2</v>
      </c>
      <c r="V23">
        <f t="shared" si="14"/>
        <v>0.01</v>
      </c>
      <c r="W23">
        <f t="shared" si="15"/>
        <v>0.73297765054603337</v>
      </c>
      <c r="X23">
        <f t="shared" si="16"/>
        <v>8.2122815967177586E-3</v>
      </c>
      <c r="Y23">
        <f t="shared" si="17"/>
        <v>7.3297765054603338E-3</v>
      </c>
      <c r="Z23">
        <f t="shared" si="18"/>
        <v>0.71743559244385535</v>
      </c>
      <c r="AB23">
        <f t="shared" si="19"/>
        <v>204.91807920837115</v>
      </c>
      <c r="AC23">
        <f t="shared" si="2"/>
        <v>204.91807920837115</v>
      </c>
      <c r="AE23">
        <f t="shared" si="3"/>
        <v>1496.4473958783358</v>
      </c>
      <c r="AF23">
        <f t="shared" si="4"/>
        <v>-74.822369793916792</v>
      </c>
      <c r="AG23">
        <f t="shared" si="4"/>
        <v>-8.9679449055481921</v>
      </c>
      <c r="AH23">
        <f t="shared" si="5"/>
        <v>-2053.0703991794398</v>
      </c>
      <c r="AI23">
        <f t="shared" si="6"/>
        <v>-640.41331800056901</v>
      </c>
      <c r="AJ23">
        <f t="shared" si="7"/>
        <v>0</v>
      </c>
      <c r="AK23">
        <f t="shared" si="24"/>
        <v>139.18654660611466</v>
      </c>
      <c r="AL23">
        <f t="shared" si="8"/>
        <v>-501.22677139445432</v>
      </c>
      <c r="AN23">
        <f t="shared" si="9"/>
        <v>289.66017771307702</v>
      </c>
      <c r="AO23">
        <f t="shared" si="9"/>
        <v>-14.483008885653852</v>
      </c>
      <c r="AP23">
        <f t="shared" si="9"/>
        <v>-1.7358822783994259</v>
      </c>
      <c r="AQ23">
        <f t="shared" si="9"/>
        <v>-397.40303489567123</v>
      </c>
      <c r="AR23">
        <f t="shared" si="9"/>
        <v>-123.96174834664743</v>
      </c>
      <c r="AS23">
        <f t="shared" si="9"/>
        <v>0</v>
      </c>
      <c r="AT23">
        <f t="shared" si="9"/>
        <v>26.941675287912688</v>
      </c>
      <c r="AU23">
        <f t="shared" si="9"/>
        <v>-97.020073058734738</v>
      </c>
      <c r="AW23">
        <v>20</v>
      </c>
      <c r="AX23">
        <f>(R23*SUMPRODUCT(K$23:$K24, X$23:$X24)-$AZ$3*SUMPRODUCT(K$22:$K23, W$23:$W24))/Z23</f>
        <v>285.62575005561564</v>
      </c>
    </row>
    <row r="25" spans="5:50" x14ac:dyDescent="0.25">
      <c r="AN25" s="8">
        <f t="shared" ref="AN25:AU25" si="25">SUM(AN3:AN23)</f>
        <v>17700.748540741832</v>
      </c>
      <c r="AO25" s="8">
        <f t="shared" si="25"/>
        <v>-2449.4085827608483</v>
      </c>
      <c r="AP25" s="8">
        <f t="shared" si="25"/>
        <v>-193.57745927959178</v>
      </c>
      <c r="AQ25" s="8">
        <f t="shared" si="25"/>
        <v>-11567.278899775923</v>
      </c>
      <c r="AR25" s="8">
        <f t="shared" si="25"/>
        <v>3490.4835989254702</v>
      </c>
      <c r="AS25" s="8">
        <f t="shared" si="25"/>
        <v>-766.2493893554655</v>
      </c>
      <c r="AT25" s="8">
        <f t="shared" si="25"/>
        <v>1995.9743397410368</v>
      </c>
      <c r="AU25" s="9">
        <f t="shared" si="25"/>
        <v>4720.2085493110417</v>
      </c>
    </row>
    <row r="29" spans="5:50" x14ac:dyDescent="0.25">
      <c r="AE29" s="10"/>
      <c r="AF29" s="10"/>
      <c r="AG29" s="10"/>
      <c r="AH29" s="10"/>
      <c r="AI29" s="10"/>
      <c r="AJ29" s="10"/>
      <c r="AK29" s="10"/>
      <c r="AL29" s="10"/>
    </row>
  </sheetData>
  <conditionalFormatting sqref="AN25:AU25">
    <cfRule type="cellIs" dxfId="36" priority="1" operator="lessThan">
      <formula>0</formula>
    </cfRule>
  </conditionalFormatting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A5035D-A313-40AD-9C06-576B7E06E4BD}">
  <dimension ref="A1:AZ29"/>
  <sheetViews>
    <sheetView workbookViewId="0">
      <selection activeCell="J53" sqref="J53"/>
    </sheetView>
  </sheetViews>
  <sheetFormatPr defaultRowHeight="15" x14ac:dyDescent="0.25"/>
  <cols>
    <col min="3" max="3" width="9.28515625" bestFit="1" customWidth="1"/>
    <col min="11" max="11" width="9.28515625" bestFit="1" customWidth="1"/>
    <col min="12" max="13" width="9.140625" bestFit="1" customWidth="1"/>
    <col min="14" max="14" width="9.28515625" bestFit="1" customWidth="1"/>
    <col min="15" max="21" width="9.140625" bestFit="1" customWidth="1"/>
    <col min="22" max="22" width="9.28515625" bestFit="1" customWidth="1"/>
    <col min="23" max="24" width="9.140625" bestFit="1" customWidth="1"/>
    <col min="25" max="26" width="9.28515625" bestFit="1" customWidth="1"/>
    <col min="27" max="32" width="9.140625" bestFit="1" customWidth="1"/>
    <col min="33" max="33" width="9.42578125" bestFit="1" customWidth="1"/>
    <col min="34" max="34" width="9.140625" bestFit="1" customWidth="1"/>
    <col min="35" max="35" width="9.42578125" bestFit="1" customWidth="1"/>
    <col min="36" max="36" width="12.5703125" customWidth="1"/>
    <col min="37" max="40" width="9.140625" bestFit="1" customWidth="1"/>
    <col min="41" max="41" width="9.85546875" bestFit="1" customWidth="1"/>
    <col min="42" max="43" width="9.140625" bestFit="1" customWidth="1"/>
    <col min="44" max="44" width="10.42578125" bestFit="1" customWidth="1"/>
    <col min="45" max="45" width="18" customWidth="1"/>
    <col min="46" max="50" width="9.140625" bestFit="1" customWidth="1"/>
  </cols>
  <sheetData>
    <row r="1" spans="1:52" x14ac:dyDescent="0.25">
      <c r="A1" t="s">
        <v>0</v>
      </c>
      <c r="Q1" s="1" t="s">
        <v>1</v>
      </c>
      <c r="W1" s="1" t="s">
        <v>2</v>
      </c>
      <c r="AC1" s="1" t="s">
        <v>3</v>
      </c>
      <c r="AQ1" s="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34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11">
        <f>'T.26.04.D'!C3*(1+C12)</f>
        <v>2070.3717263441649</v>
      </c>
      <c r="K3">
        <v>1</v>
      </c>
      <c r="L3" s="2">
        <v>0</v>
      </c>
      <c r="O3">
        <f>$C$3</f>
        <v>2070.3717263441649</v>
      </c>
      <c r="P3">
        <f>O3*B5</f>
        <v>1656.2973810753319</v>
      </c>
      <c r="Q3" s="4">
        <f>B8</f>
        <v>100</v>
      </c>
      <c r="R3">
        <f t="shared" ref="R3:R23" si="0">$C$6</f>
        <v>500000</v>
      </c>
      <c r="S3">
        <f t="shared" ref="S3:S23" si="1">AX3</f>
        <v>0</v>
      </c>
      <c r="W3">
        <v>1</v>
      </c>
      <c r="Z3">
        <v>1</v>
      </c>
      <c r="AC3">
        <f t="shared" ref="AC3:AC23" si="2">S3*Z3</f>
        <v>0</v>
      </c>
      <c r="AE3">
        <f t="shared" ref="AE3:AE23" si="3">$Z3*O3</f>
        <v>2070.3717263441649</v>
      </c>
      <c r="AF3">
        <f t="shared" ref="AF3:AG23" si="4">-$Z3*P3</f>
        <v>-1656.2973810753319</v>
      </c>
      <c r="AG3">
        <f t="shared" si="4"/>
        <v>-100</v>
      </c>
      <c r="AH3">
        <f t="shared" ref="AH3:AH23" si="5">-X3*R3</f>
        <v>0</v>
      </c>
      <c r="AI3">
        <f t="shared" ref="AI3:AI23" si="6">SUM(AE3:AH3)</f>
        <v>314.07434526883299</v>
      </c>
      <c r="AJ3">
        <f t="shared" ref="AJ3:AJ23" si="7">AB3-AC3</f>
        <v>0</v>
      </c>
      <c r="AL3">
        <f t="shared" ref="AL3:AL23" si="8">SUM(AI3:AK3)</f>
        <v>314.07434526883299</v>
      </c>
      <c r="AN3">
        <f t="shared" ref="AN3:AU23" si="9">AE3*$K3</f>
        <v>2070.3717263441649</v>
      </c>
      <c r="AO3">
        <f t="shared" si="9"/>
        <v>-1656.2973810753319</v>
      </c>
      <c r="AP3">
        <f t="shared" si="9"/>
        <v>-100</v>
      </c>
      <c r="AQ3">
        <f t="shared" si="9"/>
        <v>0</v>
      </c>
      <c r="AR3">
        <f t="shared" si="9"/>
        <v>314.07434526883299</v>
      </c>
      <c r="AS3">
        <f t="shared" si="9"/>
        <v>0</v>
      </c>
      <c r="AT3">
        <f t="shared" si="9"/>
        <v>0</v>
      </c>
      <c r="AU3">
        <f t="shared" si="9"/>
        <v>314.07434526883299</v>
      </c>
      <c r="AW3">
        <v>0</v>
      </c>
      <c r="AX3">
        <f>(R3*SUMPRODUCT(K4:$K$23, X4:$X$23)-$AZ$3*SUMPRODUCT(K3:$K$22, W4:$W$23))/Z3</f>
        <v>0</v>
      </c>
      <c r="AZ3">
        <f>$C$6*SUMPRODUCT(K4:$K$23, X4:$X$23)/SUMPRODUCT(K3:K22, W4:W23)</f>
        <v>1230.2499778023021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5">
        <f>EconomicRates!C44</f>
        <v>3.5571999999999999E-2</v>
      </c>
      <c r="G4" s="5">
        <f>EconomicRates!D44</f>
        <v>7.0000000000000007E-2</v>
      </c>
      <c r="H4" s="5">
        <f t="shared" ref="H4:H23" si="10">F4+$C$9</f>
        <v>8.5572000000000009E-2</v>
      </c>
      <c r="I4" s="5">
        <f t="shared" ref="I4:I23" si="11">1+H4</f>
        <v>1.085572</v>
      </c>
      <c r="J4">
        <f t="shared" ref="J4:J23" si="12">1/I4</f>
        <v>0.92117335377109955</v>
      </c>
      <c r="K4">
        <f>J4</f>
        <v>0.92117335377109955</v>
      </c>
      <c r="L4" s="2">
        <v>1</v>
      </c>
      <c r="M4" s="6">
        <f t="array" ref="M4:M23">Mortalities!B2:B21</f>
        <v>2.5950000000000001E-3</v>
      </c>
      <c r="R4">
        <f t="shared" si="0"/>
        <v>500000</v>
      </c>
      <c r="S4">
        <f t="shared" si="1"/>
        <v>35.474350731766592</v>
      </c>
      <c r="U4">
        <f t="shared" ref="U4:U23" si="13">M4</f>
        <v>2.5950000000000001E-3</v>
      </c>
      <c r="V4">
        <f t="shared" ref="V4:V23" si="14">$C$10</f>
        <v>0.01</v>
      </c>
      <c r="W4">
        <f t="shared" ref="W4:W23" si="15">Z3</f>
        <v>1</v>
      </c>
      <c r="X4">
        <f t="shared" ref="X4:X23" si="16">U4*W4</f>
        <v>2.5950000000000001E-3</v>
      </c>
      <c r="Y4">
        <f t="shared" ref="Y4:Y23" si="17">V4*W4</f>
        <v>0.01</v>
      </c>
      <c r="Z4">
        <f t="shared" ref="Z4:Z23" si="18">MAX(0, W4-X4-Y4)</f>
        <v>0.98740499999999998</v>
      </c>
      <c r="AB4">
        <f t="shared" ref="AB4:AB23" si="19">AC3</f>
        <v>0</v>
      </c>
      <c r="AC4">
        <f t="shared" si="2"/>
        <v>35.027551284299989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-1297.5</v>
      </c>
      <c r="AI4">
        <f t="shared" si="6"/>
        <v>-1297.5</v>
      </c>
      <c r="AJ4">
        <f t="shared" si="7"/>
        <v>-35.027551284299989</v>
      </c>
      <c r="AK4">
        <f>G4*MAX(0, SUM(AB4, AE4:AF4))</f>
        <v>0</v>
      </c>
      <c r="AL4">
        <f t="shared" si="8"/>
        <v>-1332.5275512843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-1195.2224265180016</v>
      </c>
      <c r="AR4">
        <f t="shared" si="9"/>
        <v>-1195.2224265180016</v>
      </c>
      <c r="AS4">
        <f t="shared" si="9"/>
        <v>-32.266446890947805</v>
      </c>
      <c r="AT4">
        <f t="shared" si="9"/>
        <v>0</v>
      </c>
      <c r="AU4">
        <f t="shared" si="9"/>
        <v>-1227.4888734089495</v>
      </c>
      <c r="AW4">
        <v>1</v>
      </c>
      <c r="AX4">
        <f>(R4*SUMPRODUCT(K5:$K$23, X5:$X$23)-$AZ$3*SUMPRODUCT(K4:$K$22, W5:$W$23))/Z4</f>
        <v>35.474350731766592</v>
      </c>
    </row>
    <row r="5" spans="1:52" x14ac:dyDescent="0.25">
      <c r="B5" s="2">
        <f>'T.26.04.A'!B5</f>
        <v>0.8</v>
      </c>
      <c r="C5" s="2">
        <f>'T.26.04.A'!C5</f>
        <v>0.05</v>
      </c>
      <c r="E5">
        <v>2005</v>
      </c>
      <c r="F5" s="5">
        <f>EconomicRates!C45</f>
        <v>3.5571999999999999E-2</v>
      </c>
      <c r="G5" s="5">
        <f>EconomicRates!D45</f>
        <v>7.0000000000000007E-2</v>
      </c>
      <c r="H5" s="5">
        <f t="shared" si="10"/>
        <v>8.5572000000000009E-2</v>
      </c>
      <c r="I5" s="5">
        <f t="shared" si="11"/>
        <v>1.085572</v>
      </c>
      <c r="J5">
        <f t="shared" si="12"/>
        <v>0.92117335377109955</v>
      </c>
      <c r="K5">
        <f t="shared" ref="K5:K23" si="20">K4*J5</f>
        <v>0.84856034769789535</v>
      </c>
      <c r="L5" s="2">
        <v>2</v>
      </c>
      <c r="M5" s="6">
        <v>2.5990000000000002E-3</v>
      </c>
      <c r="O5">
        <f t="shared" ref="O5:O23" si="21">$C$3</f>
        <v>2070.3717263441649</v>
      </c>
      <c r="P5">
        <f t="shared" ref="P5:P23" si="22">O5*$C$5</f>
        <v>103.51858631720825</v>
      </c>
      <c r="Q5" s="4">
        <f t="shared" ref="Q5:Q23" si="23">$C$8</f>
        <v>12.5</v>
      </c>
      <c r="R5">
        <f t="shared" si="0"/>
        <v>500000</v>
      </c>
      <c r="S5">
        <f t="shared" si="1"/>
        <v>66.88637840889379</v>
      </c>
      <c r="U5">
        <f t="shared" si="13"/>
        <v>2.5990000000000002E-3</v>
      </c>
      <c r="V5">
        <f t="shared" si="14"/>
        <v>0.01</v>
      </c>
      <c r="W5">
        <f t="shared" si="15"/>
        <v>0.98740499999999998</v>
      </c>
      <c r="X5">
        <f t="shared" si="16"/>
        <v>2.5662655950000001E-3</v>
      </c>
      <c r="Y5">
        <f t="shared" si="17"/>
        <v>9.8740500000000005E-3</v>
      </c>
      <c r="Z5">
        <f t="shared" si="18"/>
        <v>0.97496468440500006</v>
      </c>
      <c r="AB5">
        <f t="shared" si="19"/>
        <v>35.027551284299989</v>
      </c>
      <c r="AC5">
        <f t="shared" si="2"/>
        <v>65.21185681642055</v>
      </c>
      <c r="AE5">
        <f t="shared" si="3"/>
        <v>2018.5393167761738</v>
      </c>
      <c r="AF5">
        <f t="shared" si="4"/>
        <v>-100.9269658388087</v>
      </c>
      <c r="AG5">
        <f t="shared" si="4"/>
        <v>-12.187058555062501</v>
      </c>
      <c r="AH5">
        <f t="shared" si="5"/>
        <v>-1283.1327975000002</v>
      </c>
      <c r="AI5">
        <f t="shared" si="6"/>
        <v>622.29249488230244</v>
      </c>
      <c r="AJ5">
        <f t="shared" si="7"/>
        <v>-30.184305532120561</v>
      </c>
      <c r="AK5">
        <f>G5*SUM(AB5, AE5:AF5)</f>
        <v>136.68479315551659</v>
      </c>
      <c r="AL5">
        <f t="shared" si="8"/>
        <v>728.79298250569843</v>
      </c>
      <c r="AN5">
        <f t="shared" si="9"/>
        <v>1712.8524244854621</v>
      </c>
      <c r="AO5">
        <f t="shared" si="9"/>
        <v>-85.642621224273114</v>
      </c>
      <c r="AP5">
        <f t="shared" si="9"/>
        <v>-10.341454644898446</v>
      </c>
      <c r="AQ5">
        <f t="shared" si="9"/>
        <v>-1088.8156127891732</v>
      </c>
      <c r="AR5">
        <f t="shared" si="9"/>
        <v>528.05273582711732</v>
      </c>
      <c r="AS5">
        <f t="shared" si="9"/>
        <v>-25.613204797355728</v>
      </c>
      <c r="AT5">
        <f t="shared" si="9"/>
        <v>115.98529560506006</v>
      </c>
      <c r="AU5">
        <f t="shared" si="9"/>
        <v>618.42482663482167</v>
      </c>
      <c r="AW5">
        <v>2</v>
      </c>
      <c r="AX5">
        <f>(R5*SUMPRODUCT(K6:$K$23, X6:$X$23)-$AZ$3*SUMPRODUCT(K5:$K$22, W6:$W$23))/Z5</f>
        <v>66.88637840889379</v>
      </c>
    </row>
    <row r="6" spans="1:52" x14ac:dyDescent="0.25">
      <c r="A6" t="s">
        <v>16</v>
      </c>
      <c r="C6" s="2">
        <v>500000</v>
      </c>
      <c r="E6">
        <v>2006</v>
      </c>
      <c r="F6" s="5">
        <f>EconomicRates!C46</f>
        <v>3.5571999999999999E-2</v>
      </c>
      <c r="G6" s="5">
        <f>EconomicRates!D46</f>
        <v>7.0000000000000007E-2</v>
      </c>
      <c r="H6" s="5">
        <f t="shared" si="10"/>
        <v>8.5572000000000009E-2</v>
      </c>
      <c r="I6" s="5">
        <f t="shared" si="11"/>
        <v>1.085572</v>
      </c>
      <c r="J6">
        <f t="shared" si="12"/>
        <v>0.92117335377109955</v>
      </c>
      <c r="K6">
        <f t="shared" si="20"/>
        <v>0.78167118136604063</v>
      </c>
      <c r="L6" s="2">
        <v>3</v>
      </c>
      <c r="M6" s="6">
        <v>2.6029999999999998E-3</v>
      </c>
      <c r="O6">
        <f t="shared" si="21"/>
        <v>2070.3717263441649</v>
      </c>
      <c r="P6">
        <f t="shared" si="22"/>
        <v>103.51858631720825</v>
      </c>
      <c r="Q6" s="4">
        <f t="shared" si="23"/>
        <v>12.5</v>
      </c>
      <c r="R6">
        <f t="shared" si="0"/>
        <v>500000</v>
      </c>
      <c r="S6">
        <f t="shared" si="1"/>
        <v>94.675884958371029</v>
      </c>
      <c r="U6">
        <f t="shared" si="13"/>
        <v>2.6029999999999998E-3</v>
      </c>
      <c r="V6">
        <f t="shared" si="14"/>
        <v>0.01</v>
      </c>
      <c r="W6">
        <f t="shared" si="15"/>
        <v>0.97496468440500006</v>
      </c>
      <c r="X6">
        <f t="shared" si="16"/>
        <v>2.5378330735062152E-3</v>
      </c>
      <c r="Y6">
        <f t="shared" si="17"/>
        <v>9.7496468440500007E-3</v>
      </c>
      <c r="Z6">
        <f t="shared" si="18"/>
        <v>0.96267720448744387</v>
      </c>
      <c r="AB6">
        <f t="shared" si="19"/>
        <v>65.21185681642055</v>
      </c>
      <c r="AC6">
        <f t="shared" si="2"/>
        <v>91.142316264099463</v>
      </c>
      <c r="AE6">
        <f t="shared" si="3"/>
        <v>1993.0996657668438</v>
      </c>
      <c r="AF6">
        <f t="shared" si="4"/>
        <v>-99.654983288342194</v>
      </c>
      <c r="AG6">
        <f t="shared" si="4"/>
        <v>-12.033465056093048</v>
      </c>
      <c r="AH6">
        <f t="shared" si="5"/>
        <v>-1268.9165367531075</v>
      </c>
      <c r="AI6">
        <f t="shared" si="6"/>
        <v>612.49468066930103</v>
      </c>
      <c r="AJ6">
        <f t="shared" si="7"/>
        <v>-25.930459447678913</v>
      </c>
      <c r="AK6">
        <f>G6*SUM(AB6, AE6:AF6)</f>
        <v>137.10595775064456</v>
      </c>
      <c r="AL6">
        <f t="shared" si="8"/>
        <v>723.67017897226674</v>
      </c>
      <c r="AN6">
        <f t="shared" si="9"/>
        <v>1557.9485703202295</v>
      </c>
      <c r="AO6">
        <f t="shared" si="9"/>
        <v>-77.897428516011473</v>
      </c>
      <c r="AP6">
        <f t="shared" si="9"/>
        <v>-9.4062128463232213</v>
      </c>
      <c r="AQ6">
        <f t="shared" si="9"/>
        <v>-991.87548833870642</v>
      </c>
      <c r="AR6">
        <f t="shared" si="9"/>
        <v>478.76944061918834</v>
      </c>
      <c r="AS6">
        <f t="shared" si="9"/>
        <v>-20.269092869831386</v>
      </c>
      <c r="AT6">
        <f t="shared" si="9"/>
        <v>107.17177596726879</v>
      </c>
      <c r="AU6">
        <f t="shared" si="9"/>
        <v>565.67212371662583</v>
      </c>
      <c r="AW6">
        <v>3</v>
      </c>
      <c r="AX6">
        <f>(R6*SUMPRODUCT(K7:$K$23, X7:$X$23)-$AZ$3*SUMPRODUCT(K6:$K$22, W7:$W$23))/Z6</f>
        <v>94.675884958371029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5">
        <f>EconomicRates!C47</f>
        <v>3.5571999999999999E-2</v>
      </c>
      <c r="G7" s="5">
        <f>EconomicRates!D47</f>
        <v>7.0000000000000007E-2</v>
      </c>
      <c r="H7" s="5">
        <f t="shared" si="10"/>
        <v>8.5572000000000009E-2</v>
      </c>
      <c r="I7" s="5">
        <f t="shared" si="11"/>
        <v>1.085572</v>
      </c>
      <c r="J7">
        <f t="shared" si="12"/>
        <v>0.92117335377109955</v>
      </c>
      <c r="K7">
        <f t="shared" si="20"/>
        <v>0.72005466368517301</v>
      </c>
      <c r="L7" s="2">
        <v>4</v>
      </c>
      <c r="M7" s="6">
        <v>2.6080000000000001E-3</v>
      </c>
      <c r="O7">
        <f t="shared" si="21"/>
        <v>2070.3717263441649</v>
      </c>
      <c r="P7">
        <f t="shared" si="22"/>
        <v>103.51858631720825</v>
      </c>
      <c r="Q7" s="4">
        <f t="shared" si="23"/>
        <v>12.5</v>
      </c>
      <c r="R7">
        <f t="shared" si="0"/>
        <v>500000</v>
      </c>
      <c r="S7">
        <f t="shared" si="1"/>
        <v>118.87432452073358</v>
      </c>
      <c r="U7">
        <f t="shared" si="13"/>
        <v>2.6080000000000001E-3</v>
      </c>
      <c r="V7">
        <f t="shared" si="14"/>
        <v>0.01</v>
      </c>
      <c r="W7">
        <f t="shared" si="15"/>
        <v>0.96267720448744387</v>
      </c>
      <c r="X7">
        <f t="shared" si="16"/>
        <v>2.5106621493032537E-3</v>
      </c>
      <c r="Y7">
        <f t="shared" si="17"/>
        <v>9.6267720448744397E-3</v>
      </c>
      <c r="Z7">
        <f t="shared" si="18"/>
        <v>0.9505397702932662</v>
      </c>
      <c r="AB7">
        <f t="shared" si="19"/>
        <v>91.142316264099463</v>
      </c>
      <c r="AC7">
        <f t="shared" si="2"/>
        <v>112.99477312370527</v>
      </c>
      <c r="AE7">
        <f t="shared" si="3"/>
        <v>1967.9706651808556</v>
      </c>
      <c r="AF7">
        <f t="shared" si="4"/>
        <v>-98.398533259042779</v>
      </c>
      <c r="AG7">
        <f t="shared" si="4"/>
        <v>-11.881747128665827</v>
      </c>
      <c r="AH7">
        <f t="shared" si="5"/>
        <v>-1255.3310746516267</v>
      </c>
      <c r="AI7">
        <f t="shared" si="6"/>
        <v>602.35931014152015</v>
      </c>
      <c r="AJ7">
        <f t="shared" si="7"/>
        <v>-21.852456859605809</v>
      </c>
      <c r="AK7">
        <f>G7*SUM(AB7, AE7:AF7)</f>
        <v>137.25001137301388</v>
      </c>
      <c r="AL7">
        <f t="shared" si="8"/>
        <v>717.75686465492822</v>
      </c>
      <c r="AN7">
        <f t="shared" si="9"/>
        <v>1417.0464554590872</v>
      </c>
      <c r="AO7">
        <f t="shared" si="9"/>
        <v>-70.852322772954366</v>
      </c>
      <c r="AP7">
        <f t="shared" si="9"/>
        <v>-8.5555074327237417</v>
      </c>
      <c r="AQ7">
        <f t="shared" si="9"/>
        <v>-903.90699477182386</v>
      </c>
      <c r="AR7">
        <f t="shared" si="9"/>
        <v>433.73163048158511</v>
      </c>
      <c r="AS7">
        <f t="shared" si="9"/>
        <v>-15.734963474738212</v>
      </c>
      <c r="AT7">
        <f t="shared" si="9"/>
        <v>98.827510779981679</v>
      </c>
      <c r="AU7">
        <f t="shared" si="9"/>
        <v>516.82417778682861</v>
      </c>
      <c r="AW7">
        <v>4</v>
      </c>
      <c r="AX7">
        <f>(R7*SUMPRODUCT(K8:$K$23, X8:$X$23)-$AZ$3*SUMPRODUCT(K7:$K$22, W8:$W$23))/Z7</f>
        <v>118.87432452073358</v>
      </c>
    </row>
    <row r="8" spans="1:52" x14ac:dyDescent="0.25">
      <c r="B8" s="2">
        <f>'T.26.04.A'!B8</f>
        <v>100</v>
      </c>
      <c r="C8" s="2">
        <f>'T.26.04.A'!C8</f>
        <v>12.5</v>
      </c>
      <c r="E8">
        <v>2008</v>
      </c>
      <c r="F8" s="5">
        <f>EconomicRates!C48</f>
        <v>3.5571999999999999E-2</v>
      </c>
      <c r="G8" s="5">
        <f>EconomicRates!D48</f>
        <v>7.0000000000000007E-2</v>
      </c>
      <c r="H8" s="5">
        <f t="shared" si="10"/>
        <v>8.5572000000000009E-2</v>
      </c>
      <c r="I8" s="5">
        <f t="shared" si="11"/>
        <v>1.085572</v>
      </c>
      <c r="J8">
        <f t="shared" si="12"/>
        <v>0.92117335377109955</v>
      </c>
      <c r="K8">
        <f t="shared" si="20"/>
        <v>0.66329516944539202</v>
      </c>
      <c r="L8" s="2">
        <v>5</v>
      </c>
      <c r="M8" s="6">
        <v>2.614E-3</v>
      </c>
      <c r="O8">
        <f t="shared" si="21"/>
        <v>2070.3717263441649</v>
      </c>
      <c r="P8">
        <f t="shared" si="22"/>
        <v>103.51858631720825</v>
      </c>
      <c r="Q8" s="4">
        <f t="shared" si="23"/>
        <v>12.5</v>
      </c>
      <c r="R8">
        <f t="shared" si="0"/>
        <v>500000</v>
      </c>
      <c r="S8">
        <f t="shared" si="1"/>
        <v>139.55512035894355</v>
      </c>
      <c r="U8">
        <f t="shared" si="13"/>
        <v>2.614E-3</v>
      </c>
      <c r="V8">
        <f t="shared" si="14"/>
        <v>0.01</v>
      </c>
      <c r="W8">
        <f t="shared" si="15"/>
        <v>0.9505397702932662</v>
      </c>
      <c r="X8">
        <f t="shared" si="16"/>
        <v>2.4847109595465978E-3</v>
      </c>
      <c r="Y8">
        <f t="shared" si="17"/>
        <v>9.5053977029326622E-3</v>
      </c>
      <c r="Z8">
        <f t="shared" si="18"/>
        <v>0.9385496616307869</v>
      </c>
      <c r="AB8">
        <f t="shared" si="19"/>
        <v>112.99477312370527</v>
      </c>
      <c r="AC8">
        <f t="shared" si="2"/>
        <v>130.97941099173022</v>
      </c>
      <c r="AE8">
        <f t="shared" si="3"/>
        <v>1943.1466832102642</v>
      </c>
      <c r="AF8">
        <f t="shared" si="4"/>
        <v>-97.157334160513201</v>
      </c>
      <c r="AG8">
        <f t="shared" si="4"/>
        <v>-11.731870770384836</v>
      </c>
      <c r="AH8">
        <f t="shared" si="5"/>
        <v>-1242.3554797732988</v>
      </c>
      <c r="AI8">
        <f t="shared" si="6"/>
        <v>591.90199850606723</v>
      </c>
      <c r="AJ8">
        <f t="shared" si="7"/>
        <v>-17.984637868024947</v>
      </c>
      <c r="AK8">
        <f t="shared" ref="AK8:AK23" si="24">G8*SUM(AB8:AB8, AE8:AF8)</f>
        <v>137.12888855214194</v>
      </c>
      <c r="AL8">
        <f t="shared" si="8"/>
        <v>711.0462491901842</v>
      </c>
      <c r="AN8">
        <f t="shared" si="9"/>
        <v>1288.8798084972036</v>
      </c>
      <c r="AO8">
        <f t="shared" si="9"/>
        <v>-64.443990424860175</v>
      </c>
      <c r="AP8">
        <f t="shared" si="9"/>
        <v>-7.7816932105538514</v>
      </c>
      <c r="AQ8">
        <f t="shared" si="9"/>
        <v>-824.04838846764153</v>
      </c>
      <c r="AR8">
        <f t="shared" si="9"/>
        <v>392.60573639414804</v>
      </c>
      <c r="AS8">
        <f t="shared" si="9"/>
        <v>-11.92912342208562</v>
      </c>
      <c r="AT8">
        <f t="shared" si="9"/>
        <v>90.956929368051263</v>
      </c>
      <c r="AU8">
        <f t="shared" si="9"/>
        <v>471.63354234011365</v>
      </c>
      <c r="AW8">
        <v>5</v>
      </c>
      <c r="AX8">
        <f>(R8*SUMPRODUCT(K9:$K$23, X9:$X$23)-$AZ$3*SUMPRODUCT(K8:$K$22, W9:$W$23))/Z8</f>
        <v>139.55512035894355</v>
      </c>
    </row>
    <row r="9" spans="1:52" x14ac:dyDescent="0.25">
      <c r="A9" t="s">
        <v>39</v>
      </c>
      <c r="C9" s="2">
        <f>'T.26.04.A'!C9</f>
        <v>0.05</v>
      </c>
      <c r="E9">
        <v>2009</v>
      </c>
      <c r="F9" s="5">
        <f>EconomicRates!C49</f>
        <v>3.5571999999999999E-2</v>
      </c>
      <c r="G9" s="5">
        <f>EconomicRates!D49</f>
        <v>7.0000000000000007E-2</v>
      </c>
      <c r="H9" s="5">
        <f t="shared" si="10"/>
        <v>8.5572000000000009E-2</v>
      </c>
      <c r="I9" s="5">
        <f t="shared" si="11"/>
        <v>1.085572</v>
      </c>
      <c r="J9">
        <f t="shared" si="12"/>
        <v>0.92117335377109955</v>
      </c>
      <c r="K9">
        <f t="shared" si="20"/>
        <v>0.61100983577818146</v>
      </c>
      <c r="L9" s="2">
        <v>6</v>
      </c>
      <c r="M9" s="6">
        <v>2.624E-3</v>
      </c>
      <c r="O9">
        <f t="shared" si="21"/>
        <v>2070.3717263441649</v>
      </c>
      <c r="P9">
        <f t="shared" si="22"/>
        <v>103.51858631720825</v>
      </c>
      <c r="Q9" s="4">
        <f t="shared" si="23"/>
        <v>12.5</v>
      </c>
      <c r="R9">
        <f t="shared" si="0"/>
        <v>500000</v>
      </c>
      <c r="S9">
        <f t="shared" si="1"/>
        <v>155.89712865669588</v>
      </c>
      <c r="U9">
        <f t="shared" si="13"/>
        <v>2.624E-3</v>
      </c>
      <c r="V9">
        <f t="shared" si="14"/>
        <v>0.01</v>
      </c>
      <c r="W9">
        <f t="shared" si="15"/>
        <v>0.9385496616307869</v>
      </c>
      <c r="X9">
        <f t="shared" si="16"/>
        <v>2.4627543121191848E-3</v>
      </c>
      <c r="Y9">
        <f t="shared" si="17"/>
        <v>9.3854966163078694E-3</v>
      </c>
      <c r="Z9">
        <f t="shared" si="18"/>
        <v>0.9267014107023599</v>
      </c>
      <c r="AB9">
        <f t="shared" si="19"/>
        <v>130.97941099173022</v>
      </c>
      <c r="AC9">
        <f t="shared" si="2"/>
        <v>144.47008905060738</v>
      </c>
      <c r="AE9">
        <f t="shared" si="3"/>
        <v>1918.6163994814178</v>
      </c>
      <c r="AF9">
        <f t="shared" si="4"/>
        <v>-95.930819974070886</v>
      </c>
      <c r="AG9">
        <f t="shared" si="4"/>
        <v>-11.583767633779498</v>
      </c>
      <c r="AH9">
        <f t="shared" si="5"/>
        <v>-1231.3771560595924</v>
      </c>
      <c r="AI9">
        <f t="shared" si="6"/>
        <v>579.72465581397523</v>
      </c>
      <c r="AJ9">
        <f t="shared" si="7"/>
        <v>-13.490678058877165</v>
      </c>
      <c r="AK9">
        <f t="shared" si="24"/>
        <v>136.75654933493541</v>
      </c>
      <c r="AL9">
        <f t="shared" si="8"/>
        <v>702.99052709003354</v>
      </c>
      <c r="AN9">
        <f t="shared" si="9"/>
        <v>1172.293491168467</v>
      </c>
      <c r="AO9">
        <f t="shared" si="9"/>
        <v>-58.614674558423346</v>
      </c>
      <c r="AP9">
        <f t="shared" si="9"/>
        <v>-7.0777959596082249</v>
      </c>
      <c r="AQ9">
        <f t="shared" si="9"/>
        <v>-752.38355390497566</v>
      </c>
      <c r="AR9">
        <f t="shared" si="9"/>
        <v>354.21746674545977</v>
      </c>
      <c r="AS9">
        <f t="shared" si="9"/>
        <v>-8.2429369852908518</v>
      </c>
      <c r="AT9">
        <f t="shared" si="9"/>
        <v>83.559596750729654</v>
      </c>
      <c r="AU9">
        <f t="shared" si="9"/>
        <v>429.5341265108986</v>
      </c>
      <c r="AW9">
        <v>6</v>
      </c>
      <c r="AX9">
        <f>(R9*SUMPRODUCT(K10:$K$23, X10:$X$23)-$AZ$3*SUMPRODUCT(K9:$K$22, W10:$W$23))/Z9</f>
        <v>155.89712865669588</v>
      </c>
    </row>
    <row r="10" spans="1:52" x14ac:dyDescent="0.25">
      <c r="A10" t="s">
        <v>19</v>
      </c>
      <c r="C10" s="2">
        <f>'T.26.04.A'!C10</f>
        <v>0.01</v>
      </c>
      <c r="E10">
        <v>2010</v>
      </c>
      <c r="F10" s="5">
        <f>EconomicRates!C50</f>
        <v>3.5571999999999999E-2</v>
      </c>
      <c r="G10" s="5">
        <f>EconomicRates!D50</f>
        <v>7.0000000000000007E-2</v>
      </c>
      <c r="H10" s="5">
        <f t="shared" si="10"/>
        <v>8.5572000000000009E-2</v>
      </c>
      <c r="I10" s="5">
        <f t="shared" si="11"/>
        <v>1.085572</v>
      </c>
      <c r="J10">
        <f t="shared" si="12"/>
        <v>0.92117335377109955</v>
      </c>
      <c r="K10">
        <f t="shared" si="20"/>
        <v>0.5628459796109162</v>
      </c>
      <c r="L10" s="2">
        <v>7</v>
      </c>
      <c r="M10" s="6">
        <v>2.6350000000000002E-3</v>
      </c>
      <c r="O10">
        <f t="shared" si="21"/>
        <v>2070.3717263441649</v>
      </c>
      <c r="P10">
        <f t="shared" si="22"/>
        <v>103.51858631720825</v>
      </c>
      <c r="Q10" s="4">
        <f t="shared" si="23"/>
        <v>12.5</v>
      </c>
      <c r="R10">
        <f t="shared" si="0"/>
        <v>500000</v>
      </c>
      <c r="S10">
        <f t="shared" si="1"/>
        <v>168.16717973840565</v>
      </c>
      <c r="U10">
        <f t="shared" si="13"/>
        <v>2.6350000000000002E-3</v>
      </c>
      <c r="V10">
        <f t="shared" si="14"/>
        <v>0.01</v>
      </c>
      <c r="W10">
        <f t="shared" si="15"/>
        <v>0.9267014107023599</v>
      </c>
      <c r="X10">
        <f t="shared" si="16"/>
        <v>2.4418582172007187E-3</v>
      </c>
      <c r="Y10">
        <f t="shared" si="17"/>
        <v>9.2670141070235988E-3</v>
      </c>
      <c r="Z10">
        <f t="shared" si="18"/>
        <v>0.91499253837813566</v>
      </c>
      <c r="AB10">
        <f t="shared" si="19"/>
        <v>144.47008905060738</v>
      </c>
      <c r="AC10">
        <f t="shared" si="2"/>
        <v>153.87171466073596</v>
      </c>
      <c r="AE10">
        <f t="shared" si="3"/>
        <v>1894.3746812739703</v>
      </c>
      <c r="AF10">
        <f t="shared" si="4"/>
        <v>-94.71873406369852</v>
      </c>
      <c r="AG10">
        <f t="shared" si="4"/>
        <v>-11.437406729726696</v>
      </c>
      <c r="AH10">
        <f t="shared" si="5"/>
        <v>-1220.9291086003593</v>
      </c>
      <c r="AI10">
        <f t="shared" si="6"/>
        <v>567.2894318801857</v>
      </c>
      <c r="AJ10">
        <f t="shared" si="7"/>
        <v>-9.4016256101285762</v>
      </c>
      <c r="AK10">
        <f t="shared" si="24"/>
        <v>136.08882253826155</v>
      </c>
      <c r="AL10">
        <f t="shared" si="8"/>
        <v>693.97662880831865</v>
      </c>
      <c r="AN10">
        <f t="shared" si="9"/>
        <v>1066.2411732317651</v>
      </c>
      <c r="AO10">
        <f t="shared" si="9"/>
        <v>-53.312058661588253</v>
      </c>
      <c r="AP10">
        <f t="shared" si="9"/>
        <v>-6.4374983950015077</v>
      </c>
      <c r="AQ10">
        <f t="shared" si="9"/>
        <v>-687.1950401656519</v>
      </c>
      <c r="AR10">
        <f t="shared" si="9"/>
        <v>319.29657600952322</v>
      </c>
      <c r="AS10">
        <f t="shared" si="9"/>
        <v>-5.2916671764678966</v>
      </c>
      <c r="AT10">
        <f t="shared" si="9"/>
        <v>76.597046635643949</v>
      </c>
      <c r="AU10">
        <f t="shared" si="9"/>
        <v>390.60195546869926</v>
      </c>
      <c r="AW10">
        <v>7</v>
      </c>
      <c r="AX10">
        <f>(R10*SUMPRODUCT(K11:$K$23, X11:$X$23)-$AZ$3*SUMPRODUCT(K10:$K$22, W11:$W$23))/Z10</f>
        <v>168.16717973840565</v>
      </c>
    </row>
    <row r="11" spans="1:52" x14ac:dyDescent="0.25">
      <c r="A11" t="s">
        <v>33</v>
      </c>
      <c r="C11" s="7">
        <f>AU25</f>
        <v>4708.9788859665668</v>
      </c>
      <c r="E11">
        <v>2011</v>
      </c>
      <c r="F11" s="5">
        <f>EconomicRates!C51</f>
        <v>3.5571999999999999E-2</v>
      </c>
      <c r="G11" s="5">
        <f>EconomicRates!D51</f>
        <v>7.0000000000000007E-2</v>
      </c>
      <c r="H11" s="5">
        <f t="shared" si="10"/>
        <v>8.5572000000000009E-2</v>
      </c>
      <c r="I11" s="5">
        <f t="shared" si="11"/>
        <v>1.085572</v>
      </c>
      <c r="J11">
        <f t="shared" si="12"/>
        <v>0.92117335377109955</v>
      </c>
      <c r="K11">
        <f t="shared" si="20"/>
        <v>0.51847871869476758</v>
      </c>
      <c r="L11" s="2">
        <v>8</v>
      </c>
      <c r="M11" s="6">
        <v>2.647E-3</v>
      </c>
      <c r="O11">
        <f t="shared" si="21"/>
        <v>2070.3717263441649</v>
      </c>
      <c r="P11">
        <f t="shared" si="22"/>
        <v>103.51858631720825</v>
      </c>
      <c r="Q11" s="4">
        <f t="shared" si="23"/>
        <v>12.5</v>
      </c>
      <c r="R11">
        <f t="shared" si="0"/>
        <v>500000</v>
      </c>
      <c r="S11">
        <f t="shared" si="1"/>
        <v>176.6357619497019</v>
      </c>
      <c r="U11">
        <f t="shared" si="13"/>
        <v>2.647E-3</v>
      </c>
      <c r="V11">
        <f t="shared" si="14"/>
        <v>0.01</v>
      </c>
      <c r="W11">
        <f t="shared" si="15"/>
        <v>0.91499253837813566</v>
      </c>
      <c r="X11">
        <f t="shared" si="16"/>
        <v>2.4219852490869253E-3</v>
      </c>
      <c r="Y11">
        <f t="shared" si="17"/>
        <v>9.1499253837813571E-3</v>
      </c>
      <c r="Z11">
        <f t="shared" si="18"/>
        <v>0.90342062774526743</v>
      </c>
      <c r="AB11">
        <f t="shared" si="19"/>
        <v>153.87171466073596</v>
      </c>
      <c r="AC11">
        <f t="shared" si="2"/>
        <v>159.57639094286333</v>
      </c>
      <c r="AE11">
        <f t="shared" si="3"/>
        <v>1870.4165246798984</v>
      </c>
      <c r="AF11">
        <f t="shared" si="4"/>
        <v>-93.520826233994924</v>
      </c>
      <c r="AG11">
        <f t="shared" si="4"/>
        <v>-11.292757846815842</v>
      </c>
      <c r="AH11">
        <f t="shared" si="5"/>
        <v>-1210.9926245434626</v>
      </c>
      <c r="AI11">
        <f t="shared" si="6"/>
        <v>554.61031605562493</v>
      </c>
      <c r="AJ11">
        <f t="shared" si="7"/>
        <v>-5.704676282127366</v>
      </c>
      <c r="AK11">
        <f t="shared" si="24"/>
        <v>135.15371891746477</v>
      </c>
      <c r="AL11">
        <f t="shared" si="8"/>
        <v>684.05935869096231</v>
      </c>
      <c r="AN11">
        <f t="shared" si="9"/>
        <v>969.77116314155387</v>
      </c>
      <c r="AO11">
        <f t="shared" si="9"/>
        <v>-48.488558157077698</v>
      </c>
      <c r="AP11">
        <f t="shared" si="9"/>
        <v>-5.85505461894736</v>
      </c>
      <c r="AQ11">
        <f t="shared" si="9"/>
        <v>-627.87390432210827</v>
      </c>
      <c r="AR11">
        <f t="shared" si="9"/>
        <v>287.55364604342049</v>
      </c>
      <c r="AS11">
        <f t="shared" si="9"/>
        <v>-2.9577532493258274</v>
      </c>
      <c r="AT11">
        <f t="shared" si="9"/>
        <v>70.074327011159909</v>
      </c>
      <c r="AU11">
        <f t="shared" si="9"/>
        <v>354.67021980525459</v>
      </c>
      <c r="AW11">
        <v>8</v>
      </c>
      <c r="AX11">
        <f>(R11*SUMPRODUCT(K12:$K$23, X12:$X$23)-$AZ$3*SUMPRODUCT(K11:$K$22, W12:$W$23))/Z11</f>
        <v>176.6357619497019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f>EconomicRates!C52</f>
        <v>3.5571999999999999E-2</v>
      </c>
      <c r="G12" s="5">
        <f>EconomicRates!D52</f>
        <v>7.0000000000000007E-2</v>
      </c>
      <c r="H12" s="5">
        <f t="shared" si="10"/>
        <v>8.5572000000000009E-2</v>
      </c>
      <c r="I12" s="5">
        <f t="shared" si="11"/>
        <v>1.085572</v>
      </c>
      <c r="J12">
        <f t="shared" si="12"/>
        <v>0.92117335377109955</v>
      </c>
      <c r="K12">
        <f t="shared" si="20"/>
        <v>0.47760878015900154</v>
      </c>
      <c r="L12" s="2">
        <v>9</v>
      </c>
      <c r="M12" s="6">
        <v>2.6610000000000002E-3</v>
      </c>
      <c r="O12">
        <f t="shared" si="21"/>
        <v>2070.3717263441649</v>
      </c>
      <c r="P12">
        <f t="shared" si="22"/>
        <v>103.51858631720825</v>
      </c>
      <c r="Q12" s="4">
        <f t="shared" si="23"/>
        <v>12.5</v>
      </c>
      <c r="R12">
        <f t="shared" si="0"/>
        <v>500000</v>
      </c>
      <c r="S12">
        <f t="shared" si="1"/>
        <v>181.33155087903287</v>
      </c>
      <c r="U12">
        <f t="shared" si="13"/>
        <v>2.6610000000000002E-3</v>
      </c>
      <c r="V12">
        <f t="shared" si="14"/>
        <v>0.01</v>
      </c>
      <c r="W12">
        <f t="shared" si="15"/>
        <v>0.90342062774526743</v>
      </c>
      <c r="X12">
        <f t="shared" si="16"/>
        <v>2.4040022904301566E-3</v>
      </c>
      <c r="Y12">
        <f t="shared" si="17"/>
        <v>9.0342062774526749E-3</v>
      </c>
      <c r="Z12">
        <f t="shared" si="18"/>
        <v>0.89198241917738463</v>
      </c>
      <c r="AB12">
        <f t="shared" si="19"/>
        <v>159.57639094286333</v>
      </c>
      <c r="AC12">
        <f t="shared" si="2"/>
        <v>161.74455542626674</v>
      </c>
      <c r="AE12">
        <f t="shared" si="3"/>
        <v>1846.7351810609264</v>
      </c>
      <c r="AF12">
        <f t="shared" si="4"/>
        <v>-92.336759053046322</v>
      </c>
      <c r="AG12">
        <f t="shared" si="4"/>
        <v>-11.149780239717307</v>
      </c>
      <c r="AH12">
        <f t="shared" si="5"/>
        <v>-1202.0011452150784</v>
      </c>
      <c r="AI12">
        <f t="shared" si="6"/>
        <v>541.24749655308437</v>
      </c>
      <c r="AJ12">
        <f t="shared" si="7"/>
        <v>-2.1681644834034159</v>
      </c>
      <c r="AK12">
        <f t="shared" si="24"/>
        <v>133.97823690655204</v>
      </c>
      <c r="AL12">
        <f t="shared" si="8"/>
        <v>673.05756897623303</v>
      </c>
      <c r="AN12">
        <f t="shared" si="9"/>
        <v>882.01693710322195</v>
      </c>
      <c r="AO12">
        <f t="shared" si="9"/>
        <v>-44.100846855161095</v>
      </c>
      <c r="AP12">
        <f t="shared" si="9"/>
        <v>-5.3252329393323228</v>
      </c>
      <c r="AQ12">
        <f t="shared" si="9"/>
        <v>-574.08630071589641</v>
      </c>
      <c r="AR12">
        <f t="shared" si="9"/>
        <v>258.50455659283205</v>
      </c>
      <c r="AS12">
        <f t="shared" si="9"/>
        <v>-1.0355343941023771</v>
      </c>
      <c r="AT12">
        <f t="shared" si="9"/>
        <v>63.989182296792038</v>
      </c>
      <c r="AU12">
        <f t="shared" si="9"/>
        <v>321.45820449552173</v>
      </c>
      <c r="AW12">
        <v>9</v>
      </c>
      <c r="AX12">
        <f>(R12*SUMPRODUCT(K13:$K$23, X13:$X$23)-$AZ$3*SUMPRODUCT(K12:$K$22, W13:$W$23))/Z12</f>
        <v>181.33155087903287</v>
      </c>
    </row>
    <row r="13" spans="1:52" x14ac:dyDescent="0.25">
      <c r="E13">
        <v>2013</v>
      </c>
      <c r="F13" s="5">
        <f>EconomicRates!C53</f>
        <v>3.5571999999999999E-2</v>
      </c>
      <c r="G13" s="5">
        <f>EconomicRates!D53</f>
        <v>7.0000000000000007E-2</v>
      </c>
      <c r="H13" s="5">
        <f t="shared" si="10"/>
        <v>8.5572000000000009E-2</v>
      </c>
      <c r="I13" s="5">
        <f t="shared" si="11"/>
        <v>1.085572</v>
      </c>
      <c r="J13">
        <f t="shared" si="12"/>
        <v>0.92117335377109955</v>
      </c>
      <c r="K13">
        <f t="shared" si="20"/>
        <v>0.43996048180959124</v>
      </c>
      <c r="L13" s="2">
        <v>10</v>
      </c>
      <c r="M13" s="6">
        <v>2.676E-3</v>
      </c>
      <c r="O13">
        <f t="shared" si="21"/>
        <v>2070.3717263441649</v>
      </c>
      <c r="P13">
        <f t="shared" si="22"/>
        <v>103.51858631720825</v>
      </c>
      <c r="Q13" s="4">
        <f t="shared" si="23"/>
        <v>12.5</v>
      </c>
      <c r="R13">
        <f t="shared" si="0"/>
        <v>500000</v>
      </c>
      <c r="S13">
        <f t="shared" si="1"/>
        <v>182.55670621457256</v>
      </c>
      <c r="U13">
        <f t="shared" si="13"/>
        <v>2.676E-3</v>
      </c>
      <c r="V13">
        <f t="shared" si="14"/>
        <v>0.01</v>
      </c>
      <c r="W13">
        <f t="shared" si="15"/>
        <v>0.89198241917738463</v>
      </c>
      <c r="X13">
        <f t="shared" si="16"/>
        <v>2.3869449537186811E-3</v>
      </c>
      <c r="Y13">
        <f t="shared" si="17"/>
        <v>8.9198241917738466E-3</v>
      </c>
      <c r="Z13">
        <f t="shared" si="18"/>
        <v>0.88067565003189208</v>
      </c>
      <c r="AB13">
        <f t="shared" si="19"/>
        <v>161.74455542626674</v>
      </c>
      <c r="AC13">
        <f t="shared" si="2"/>
        <v>160.77324591319984</v>
      </c>
      <c r="AE13">
        <f t="shared" si="3"/>
        <v>1823.3259659057981</v>
      </c>
      <c r="AF13">
        <f t="shared" si="4"/>
        <v>-91.166298295289906</v>
      </c>
      <c r="AG13">
        <f t="shared" si="4"/>
        <v>-11.00844562539865</v>
      </c>
      <c r="AH13">
        <f t="shared" si="5"/>
        <v>-1193.4724768593405</v>
      </c>
      <c r="AI13">
        <f t="shared" si="6"/>
        <v>527.67874512576896</v>
      </c>
      <c r="AJ13">
        <f t="shared" si="7"/>
        <v>0.97130951306689894</v>
      </c>
      <c r="AK13">
        <f t="shared" si="24"/>
        <v>132.57329561257427</v>
      </c>
      <c r="AL13">
        <f t="shared" si="8"/>
        <v>661.22335025141012</v>
      </c>
      <c r="AN13">
        <f t="shared" si="9"/>
        <v>802.1913704558533</v>
      </c>
      <c r="AO13">
        <f t="shared" si="9"/>
        <v>-40.109568522792664</v>
      </c>
      <c r="AP13">
        <f t="shared" si="9"/>
        <v>-4.8432810413250769</v>
      </c>
      <c r="AQ13">
        <f t="shared" si="9"/>
        <v>-525.08072594552175</v>
      </c>
      <c r="AR13">
        <f t="shared" si="9"/>
        <v>232.15779494621381</v>
      </c>
      <c r="AS13">
        <f t="shared" si="9"/>
        <v>0.42733780135515231</v>
      </c>
      <c r="AT13">
        <f t="shared" si="9"/>
        <v>58.327011012793548</v>
      </c>
      <c r="AU13">
        <f t="shared" si="9"/>
        <v>290.91214376036248</v>
      </c>
      <c r="AW13">
        <v>10</v>
      </c>
      <c r="AX13">
        <f>(R13*SUMPRODUCT(K14:$K$23, X14:$X$23)-$AZ$3*SUMPRODUCT(K13:$K$22, W14:$W$23))/Z13</f>
        <v>182.55670621457256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10"/>
        <v>8.5572000000000009E-2</v>
      </c>
      <c r="I14" s="5">
        <f t="shared" si="11"/>
        <v>1.085572</v>
      </c>
      <c r="J14">
        <f t="shared" si="12"/>
        <v>0.92117335377109955</v>
      </c>
      <c r="K14">
        <f t="shared" si="20"/>
        <v>0.40527987255529002</v>
      </c>
      <c r="L14" s="2">
        <v>11</v>
      </c>
      <c r="M14" s="6">
        <v>2.6930000000000001E-3</v>
      </c>
      <c r="O14">
        <f t="shared" si="21"/>
        <v>2070.3717263441649</v>
      </c>
      <c r="P14">
        <f t="shared" si="22"/>
        <v>103.51858631720825</v>
      </c>
      <c r="Q14" s="4">
        <f t="shared" si="23"/>
        <v>12.5</v>
      </c>
      <c r="R14">
        <f t="shared" si="0"/>
        <v>500000</v>
      </c>
      <c r="S14">
        <f t="shared" si="1"/>
        <v>180.39852933182286</v>
      </c>
      <c r="U14">
        <f t="shared" si="13"/>
        <v>2.6930000000000001E-3</v>
      </c>
      <c r="V14">
        <f t="shared" si="14"/>
        <v>0.01</v>
      </c>
      <c r="W14">
        <f t="shared" si="15"/>
        <v>0.88067565003189208</v>
      </c>
      <c r="X14">
        <f t="shared" si="16"/>
        <v>2.3716595255358856E-3</v>
      </c>
      <c r="Y14">
        <f t="shared" si="17"/>
        <v>8.8067565003189206E-3</v>
      </c>
      <c r="Z14">
        <f t="shared" si="18"/>
        <v>0.86949723400603729</v>
      </c>
      <c r="AB14">
        <f t="shared" si="19"/>
        <v>160.77324591319984</v>
      </c>
      <c r="AC14">
        <f t="shared" si="2"/>
        <v>156.85602227277695</v>
      </c>
      <c r="AE14">
        <f t="shared" si="3"/>
        <v>1800.1824894205558</v>
      </c>
      <c r="AF14">
        <f t="shared" si="4"/>
        <v>-90.009124471027789</v>
      </c>
      <c r="AG14">
        <f t="shared" si="4"/>
        <v>-10.868715425075466</v>
      </c>
      <c r="AH14">
        <f t="shared" si="5"/>
        <v>-1185.8297627679428</v>
      </c>
      <c r="AI14">
        <f t="shared" si="6"/>
        <v>513.47488675650993</v>
      </c>
      <c r="AJ14">
        <f t="shared" si="7"/>
        <v>3.9172236404228897</v>
      </c>
      <c r="AK14">
        <f t="shared" si="24"/>
        <v>130.96626276039098</v>
      </c>
      <c r="AL14">
        <f t="shared" si="8"/>
        <v>648.35837315732374</v>
      </c>
      <c r="AN14">
        <f t="shared" si="9"/>
        <v>729.57772988862757</v>
      </c>
      <c r="AO14">
        <f t="shared" si="9"/>
        <v>-36.478886494431379</v>
      </c>
      <c r="AP14">
        <f t="shared" si="9"/>
        <v>-4.4048716023142997</v>
      </c>
      <c r="AQ14">
        <f t="shared" si="9"/>
        <v>-480.59293512686168</v>
      </c>
      <c r="AR14">
        <f t="shared" si="9"/>
        <v>208.10103666502033</v>
      </c>
      <c r="AS14">
        <f t="shared" si="9"/>
        <v>1.5875718977611579</v>
      </c>
      <c r="AT14">
        <f t="shared" si="9"/>
        <v>53.077990280573879</v>
      </c>
      <c r="AU14">
        <f t="shared" si="9"/>
        <v>262.76659884335533</v>
      </c>
      <c r="AW14">
        <v>11</v>
      </c>
      <c r="AX14">
        <f>(R14*SUMPRODUCT(K15:$K$23, X15:$X$23)-$AZ$3*SUMPRODUCT(K14:$K$22, W15:$W$23))/Z14</f>
        <v>180.39852933182286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10"/>
        <v>8.5572000000000009E-2</v>
      </c>
      <c r="I15" s="5">
        <f t="shared" si="11"/>
        <v>1.085572</v>
      </c>
      <c r="J15">
        <f t="shared" si="12"/>
        <v>0.92117335377109955</v>
      </c>
      <c r="K15">
        <f t="shared" si="20"/>
        <v>0.37333301941768032</v>
      </c>
      <c r="L15" s="2">
        <v>12</v>
      </c>
      <c r="M15" s="6">
        <v>2.7169999999999998E-3</v>
      </c>
      <c r="O15">
        <f t="shared" si="21"/>
        <v>2070.3717263441649</v>
      </c>
      <c r="P15">
        <f t="shared" si="22"/>
        <v>103.51858631720825</v>
      </c>
      <c r="Q15" s="4">
        <f t="shared" si="23"/>
        <v>12.5</v>
      </c>
      <c r="R15">
        <f t="shared" si="0"/>
        <v>500000</v>
      </c>
      <c r="S15">
        <f t="shared" si="1"/>
        <v>174.03437177361511</v>
      </c>
      <c r="U15">
        <f t="shared" si="13"/>
        <v>2.7169999999999998E-3</v>
      </c>
      <c r="V15">
        <f t="shared" si="14"/>
        <v>0.01</v>
      </c>
      <c r="W15">
        <f t="shared" si="15"/>
        <v>0.86949723400603729</v>
      </c>
      <c r="X15">
        <f t="shared" si="16"/>
        <v>2.3624239847944029E-3</v>
      </c>
      <c r="Y15">
        <f t="shared" si="17"/>
        <v>8.6949723400603727E-3</v>
      </c>
      <c r="Z15">
        <f t="shared" si="18"/>
        <v>0.85843983768118259</v>
      </c>
      <c r="AB15">
        <f t="shared" si="19"/>
        <v>156.85602227277695</v>
      </c>
      <c r="AC15">
        <f t="shared" si="2"/>
        <v>149.39803785628874</v>
      </c>
      <c r="AE15">
        <f t="shared" si="3"/>
        <v>1777.2895687025948</v>
      </c>
      <c r="AF15">
        <f t="shared" si="4"/>
        <v>-88.86447843512974</v>
      </c>
      <c r="AG15">
        <f t="shared" si="4"/>
        <v>-10.730497971014783</v>
      </c>
      <c r="AH15">
        <f t="shared" si="5"/>
        <v>-1181.2119923972014</v>
      </c>
      <c r="AI15">
        <f t="shared" si="6"/>
        <v>496.48259989924895</v>
      </c>
      <c r="AJ15">
        <f t="shared" si="7"/>
        <v>7.4579844164882161</v>
      </c>
      <c r="AK15">
        <f t="shared" si="24"/>
        <v>129.16967787781695</v>
      </c>
      <c r="AL15">
        <f t="shared" si="8"/>
        <v>633.11026219355415</v>
      </c>
      <c r="AN15">
        <f t="shared" si="9"/>
        <v>663.52088106328654</v>
      </c>
      <c r="AO15">
        <f t="shared" si="9"/>
        <v>-33.176044053164325</v>
      </c>
      <c r="AP15">
        <f t="shared" si="9"/>
        <v>-4.0060492073742413</v>
      </c>
      <c r="AQ15">
        <f t="shared" si="9"/>
        <v>-440.98543969402124</v>
      </c>
      <c r="AR15">
        <f t="shared" si="9"/>
        <v>185.35334810872672</v>
      </c>
      <c r="AS15">
        <f t="shared" si="9"/>
        <v>2.7843118409775522</v>
      </c>
      <c r="AT15">
        <f t="shared" si="9"/>
        <v>48.223305859334552</v>
      </c>
      <c r="AU15">
        <f t="shared" si="9"/>
        <v>236.36096580903885</v>
      </c>
      <c r="AW15">
        <v>12</v>
      </c>
      <c r="AX15">
        <f>(R15*SUMPRODUCT(K16:$K$23, X16:$X$23)-$AZ$3*SUMPRODUCT(K15:$K$22, W16:$W$23))/Z15</f>
        <v>174.03437177361511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10"/>
        <v>8.5572000000000009E-2</v>
      </c>
      <c r="I16" s="5">
        <f t="shared" si="11"/>
        <v>1.085572</v>
      </c>
      <c r="J16">
        <f t="shared" si="12"/>
        <v>0.92117335377109955</v>
      </c>
      <c r="K16">
        <f t="shared" si="20"/>
        <v>0.34390442957047562</v>
      </c>
      <c r="L16" s="2">
        <v>13</v>
      </c>
      <c r="M16" s="6">
        <v>2.745E-3</v>
      </c>
      <c r="O16">
        <f t="shared" si="21"/>
        <v>2070.3717263441649</v>
      </c>
      <c r="P16">
        <f t="shared" si="22"/>
        <v>103.51858631720825</v>
      </c>
      <c r="Q16" s="4">
        <f t="shared" si="23"/>
        <v>12.5</v>
      </c>
      <c r="R16">
        <f t="shared" si="0"/>
        <v>500000</v>
      </c>
      <c r="S16">
        <f t="shared" si="1"/>
        <v>163.40102713038198</v>
      </c>
      <c r="U16">
        <f t="shared" si="13"/>
        <v>2.745E-3</v>
      </c>
      <c r="V16">
        <f t="shared" si="14"/>
        <v>0.01</v>
      </c>
      <c r="W16">
        <f t="shared" si="15"/>
        <v>0.85843983768118259</v>
      </c>
      <c r="X16">
        <f t="shared" si="16"/>
        <v>2.3564173544348465E-3</v>
      </c>
      <c r="Y16">
        <f t="shared" si="17"/>
        <v>8.5843983768118266E-3</v>
      </c>
      <c r="Z16">
        <f t="shared" si="18"/>
        <v>0.84749902194993598</v>
      </c>
      <c r="AB16">
        <f t="shared" si="19"/>
        <v>149.39803785628874</v>
      </c>
      <c r="AC16">
        <f t="shared" si="2"/>
        <v>138.48221067861368</v>
      </c>
      <c r="AE16">
        <f t="shared" si="3"/>
        <v>1754.6380131494802</v>
      </c>
      <c r="AF16">
        <f t="shared" si="4"/>
        <v>-87.731900657474014</v>
      </c>
      <c r="AG16">
        <f t="shared" si="4"/>
        <v>-10.593737774374199</v>
      </c>
      <c r="AH16">
        <f t="shared" si="5"/>
        <v>-1178.2086772174232</v>
      </c>
      <c r="AI16">
        <f t="shared" si="6"/>
        <v>478.10369750020891</v>
      </c>
      <c r="AJ16">
        <f t="shared" si="7"/>
        <v>10.915827177675055</v>
      </c>
      <c r="AK16">
        <f t="shared" si="24"/>
        <v>127.14129052438066</v>
      </c>
      <c r="AL16">
        <f t="shared" si="8"/>
        <v>616.16081520226464</v>
      </c>
      <c r="AN16">
        <f t="shared" si="9"/>
        <v>603.42778501484474</v>
      </c>
      <c r="AO16">
        <f t="shared" si="9"/>
        <v>-30.171389250742237</v>
      </c>
      <c r="AP16">
        <f t="shared" si="9"/>
        <v>-3.643233346315359</v>
      </c>
      <c r="AQ16">
        <f t="shared" si="9"/>
        <v>-405.19118305344256</v>
      </c>
      <c r="AR16">
        <f t="shared" si="9"/>
        <v>164.42197936434457</v>
      </c>
      <c r="AS16">
        <f t="shared" si="9"/>
        <v>3.7540013188282346</v>
      </c>
      <c r="AT16">
        <f t="shared" si="9"/>
        <v>43.724452992641247</v>
      </c>
      <c r="AU16">
        <f t="shared" si="9"/>
        <v>211.90043367581407</v>
      </c>
      <c r="AW16">
        <v>13</v>
      </c>
      <c r="AX16">
        <f>(R16*SUMPRODUCT(K17:$K$23, X17:$X$23)-$AZ$3*SUMPRODUCT(K16:$K$22, W17:$W$23))/Z16</f>
        <v>163.40102713038198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10"/>
        <v>8.5572000000000009E-2</v>
      </c>
      <c r="I17" s="5">
        <f t="shared" si="11"/>
        <v>1.085572</v>
      </c>
      <c r="J17">
        <f t="shared" si="12"/>
        <v>0.92117335377109955</v>
      </c>
      <c r="K17">
        <f t="shared" si="20"/>
        <v>0.31679559676417191</v>
      </c>
      <c r="L17" s="2">
        <v>14</v>
      </c>
      <c r="M17" s="6">
        <v>2.7729999999999999E-3</v>
      </c>
      <c r="O17">
        <f t="shared" si="21"/>
        <v>2070.3717263441649</v>
      </c>
      <c r="P17">
        <f t="shared" si="22"/>
        <v>103.51858631720825</v>
      </c>
      <c r="Q17" s="4">
        <f t="shared" si="23"/>
        <v>12.5</v>
      </c>
      <c r="R17">
        <f t="shared" si="0"/>
        <v>500000</v>
      </c>
      <c r="S17">
        <f t="shared" si="1"/>
        <v>149.15753829873802</v>
      </c>
      <c r="U17">
        <f t="shared" si="13"/>
        <v>2.7729999999999999E-3</v>
      </c>
      <c r="V17">
        <f t="shared" si="14"/>
        <v>0.01</v>
      </c>
      <c r="W17">
        <f t="shared" si="15"/>
        <v>0.84749902194993598</v>
      </c>
      <c r="X17">
        <f t="shared" si="16"/>
        <v>2.3501147878671725E-3</v>
      </c>
      <c r="Y17">
        <f t="shared" si="17"/>
        <v>8.4749902194993596E-3</v>
      </c>
      <c r="Z17">
        <f t="shared" si="18"/>
        <v>0.83667391694256943</v>
      </c>
      <c r="AB17">
        <f t="shared" si="19"/>
        <v>138.48221067861368</v>
      </c>
      <c r="AC17">
        <f t="shared" si="2"/>
        <v>124.79622180991645</v>
      </c>
      <c r="AE17">
        <f t="shared" si="3"/>
        <v>1732.2260218075219</v>
      </c>
      <c r="AF17">
        <f t="shared" si="4"/>
        <v>-86.611301090376102</v>
      </c>
      <c r="AG17">
        <f t="shared" si="4"/>
        <v>-10.458423961782119</v>
      </c>
      <c r="AH17">
        <f t="shared" si="5"/>
        <v>-1175.0573939335861</v>
      </c>
      <c r="AI17">
        <f t="shared" si="6"/>
        <v>460.09890282177753</v>
      </c>
      <c r="AJ17">
        <f t="shared" si="7"/>
        <v>13.685988868697237</v>
      </c>
      <c r="AK17">
        <f t="shared" si="24"/>
        <v>124.88678519770316</v>
      </c>
      <c r="AL17">
        <f t="shared" si="8"/>
        <v>598.6716768881779</v>
      </c>
      <c r="AN17">
        <f t="shared" si="9"/>
        <v>548.76157630894136</v>
      </c>
      <c r="AO17">
        <f t="shared" si="9"/>
        <v>-27.438078815447071</v>
      </c>
      <c r="AP17">
        <f t="shared" si="9"/>
        <v>-3.3131826601854812</v>
      </c>
      <c r="AQ17">
        <f t="shared" si="9"/>
        <v>-372.25300834334303</v>
      </c>
      <c r="AR17">
        <f t="shared" si="9"/>
        <v>145.75730648996574</v>
      </c>
      <c r="AS17">
        <f t="shared" si="9"/>
        <v>4.3356610109667555</v>
      </c>
      <c r="AT17">
        <f t="shared" si="9"/>
        <v>39.563583644665322</v>
      </c>
      <c r="AU17">
        <f t="shared" si="9"/>
        <v>189.65655114559783</v>
      </c>
      <c r="AW17">
        <v>14</v>
      </c>
      <c r="AX17">
        <f>(R17*SUMPRODUCT(K18:$K$23, X18:$X$23)-$AZ$3*SUMPRODUCT(K17:$K$22, W18:$W$23))/Z17</f>
        <v>149.15753829873802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10"/>
        <v>8.5572000000000009E-2</v>
      </c>
      <c r="I18" s="5">
        <f t="shared" si="11"/>
        <v>1.085572</v>
      </c>
      <c r="J18">
        <f t="shared" si="12"/>
        <v>0.92117335377109955</v>
      </c>
      <c r="K18">
        <f t="shared" si="20"/>
        <v>0.29182366233116913</v>
      </c>
      <c r="L18" s="2">
        <v>15</v>
      </c>
      <c r="M18" s="6">
        <v>2.8019999999999998E-3</v>
      </c>
      <c r="O18">
        <f t="shared" si="21"/>
        <v>2070.3717263441649</v>
      </c>
      <c r="P18">
        <f t="shared" si="22"/>
        <v>103.51858631720825</v>
      </c>
      <c r="Q18" s="4">
        <f t="shared" si="23"/>
        <v>12.5</v>
      </c>
      <c r="R18">
        <f t="shared" si="0"/>
        <v>500000</v>
      </c>
      <c r="S18">
        <f t="shared" si="1"/>
        <v>131.73685852256537</v>
      </c>
      <c r="U18">
        <f t="shared" si="13"/>
        <v>2.8019999999999998E-3</v>
      </c>
      <c r="V18">
        <f t="shared" si="14"/>
        <v>0.01</v>
      </c>
      <c r="W18">
        <f t="shared" si="15"/>
        <v>0.83667391694256943</v>
      </c>
      <c r="X18">
        <f t="shared" si="16"/>
        <v>2.3443603152730795E-3</v>
      </c>
      <c r="Y18">
        <f t="shared" si="17"/>
        <v>8.3667391694256937E-3</v>
      </c>
      <c r="Z18">
        <f t="shared" si="18"/>
        <v>0.8259628174578707</v>
      </c>
      <c r="AB18">
        <f t="shared" si="19"/>
        <v>124.79622180991645</v>
      </c>
      <c r="AC18">
        <f t="shared" si="2"/>
        <v>108.809746828347</v>
      </c>
      <c r="AE18">
        <f t="shared" si="3"/>
        <v>1710.050064276342</v>
      </c>
      <c r="AF18">
        <f t="shared" si="4"/>
        <v>-85.502503213817107</v>
      </c>
      <c r="AG18">
        <f t="shared" si="4"/>
        <v>-10.324535218223383</v>
      </c>
      <c r="AH18">
        <f t="shared" si="5"/>
        <v>-1172.1801576365397</v>
      </c>
      <c r="AI18">
        <f t="shared" si="6"/>
        <v>442.04286820776179</v>
      </c>
      <c r="AJ18">
        <f t="shared" si="7"/>
        <v>15.986474981569444</v>
      </c>
      <c r="AK18">
        <f t="shared" si="24"/>
        <v>122.4540648010709</v>
      </c>
      <c r="AL18">
        <f t="shared" si="8"/>
        <v>580.48340799040216</v>
      </c>
      <c r="AN18">
        <f t="shared" si="9"/>
        <v>499.03307252677331</v>
      </c>
      <c r="AO18">
        <f t="shared" si="9"/>
        <v>-24.951653626338668</v>
      </c>
      <c r="AP18">
        <f t="shared" si="9"/>
        <v>-3.012943679249084</v>
      </c>
      <c r="AQ18">
        <f t="shared" si="9"/>
        <v>-342.06990651342215</v>
      </c>
      <c r="AR18">
        <f t="shared" si="9"/>
        <v>128.99856870776338</v>
      </c>
      <c r="AS18">
        <f t="shared" si="9"/>
        <v>4.6652316768872044</v>
      </c>
      <c r="AT18">
        <f t="shared" si="9"/>
        <v>35.73499365758682</v>
      </c>
      <c r="AU18">
        <f t="shared" si="9"/>
        <v>169.3987940422374</v>
      </c>
      <c r="AW18">
        <v>15</v>
      </c>
      <c r="AX18">
        <f>(R18*SUMPRODUCT(K19:$K$23, X19:$X$23)-$AZ$3*SUMPRODUCT(K18:$K$22, W19:$W$23))/Z18</f>
        <v>131.73685852256537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10"/>
        <v>8.5572000000000009E-2</v>
      </c>
      <c r="I19" s="5">
        <f t="shared" si="11"/>
        <v>1.085572</v>
      </c>
      <c r="J19">
        <f t="shared" si="12"/>
        <v>0.92117335377109955</v>
      </c>
      <c r="K19">
        <f t="shared" si="20"/>
        <v>0.26882018173936795</v>
      </c>
      <c r="L19" s="2">
        <v>16</v>
      </c>
      <c r="M19" s="6">
        <v>2.8370000000000001E-3</v>
      </c>
      <c r="O19">
        <f t="shared" si="21"/>
        <v>2070.3717263441649</v>
      </c>
      <c r="P19">
        <f t="shared" si="22"/>
        <v>103.51858631720825</v>
      </c>
      <c r="Q19" s="4">
        <f t="shared" si="23"/>
        <v>12.5</v>
      </c>
      <c r="R19">
        <f t="shared" si="0"/>
        <v>500000</v>
      </c>
      <c r="S19">
        <f t="shared" si="1"/>
        <v>110.85452435958385</v>
      </c>
      <c r="U19">
        <f t="shared" si="13"/>
        <v>2.8370000000000001E-3</v>
      </c>
      <c r="V19">
        <f t="shared" si="14"/>
        <v>0.01</v>
      </c>
      <c r="W19">
        <f t="shared" si="15"/>
        <v>0.8259628174578707</v>
      </c>
      <c r="X19">
        <f t="shared" si="16"/>
        <v>2.3432565131279791E-3</v>
      </c>
      <c r="Y19">
        <f t="shared" si="17"/>
        <v>8.2596281745787072E-3</v>
      </c>
      <c r="Z19">
        <f t="shared" si="18"/>
        <v>0.81535993277016405</v>
      </c>
      <c r="AB19">
        <f t="shared" si="19"/>
        <v>108.809746828347</v>
      </c>
      <c r="AC19">
        <f t="shared" si="2"/>
        <v>90.386337529098796</v>
      </c>
      <c r="AE19">
        <f t="shared" si="3"/>
        <v>1688.0981516012268</v>
      </c>
      <c r="AF19">
        <f t="shared" si="4"/>
        <v>-84.404907580061334</v>
      </c>
      <c r="AG19">
        <f t="shared" si="4"/>
        <v>-10.19199915962705</v>
      </c>
      <c r="AH19">
        <f t="shared" si="5"/>
        <v>-1171.6282565639895</v>
      </c>
      <c r="AI19">
        <f t="shared" si="6"/>
        <v>421.872988297549</v>
      </c>
      <c r="AJ19">
        <f t="shared" si="7"/>
        <v>18.423409299248206</v>
      </c>
      <c r="AK19">
        <f t="shared" si="24"/>
        <v>119.87520935946588</v>
      </c>
      <c r="AL19">
        <f t="shared" si="8"/>
        <v>560.17160695626308</v>
      </c>
      <c r="AN19">
        <f t="shared" si="9"/>
        <v>453.79485190733288</v>
      </c>
      <c r="AO19">
        <f t="shared" si="9"/>
        <v>-22.689742595366642</v>
      </c>
      <c r="AP19">
        <f t="shared" si="9"/>
        <v>-2.7398150663784291</v>
      </c>
      <c r="AQ19">
        <f t="shared" si="9"/>
        <v>-314.95732086051044</v>
      </c>
      <c r="AR19">
        <f t="shared" si="9"/>
        <v>113.40797338507737</v>
      </c>
      <c r="AS19">
        <f t="shared" si="9"/>
        <v>4.9525842360826644</v>
      </c>
      <c r="AT19">
        <f t="shared" si="9"/>
        <v>32.224875566056397</v>
      </c>
      <c r="AU19">
        <f t="shared" si="9"/>
        <v>150.58543318721644</v>
      </c>
      <c r="AW19">
        <v>16</v>
      </c>
      <c r="AX19">
        <f>(R19*SUMPRODUCT(K20:$K$23, X20:$X$23)-$AZ$3*SUMPRODUCT(K19:$K$22, W20:$W$23))/Z19</f>
        <v>110.85452435958385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10"/>
        <v>8.5572000000000009E-2</v>
      </c>
      <c r="I20" s="5">
        <f t="shared" si="11"/>
        <v>1.085572</v>
      </c>
      <c r="J20">
        <f t="shared" si="12"/>
        <v>0.92117335377109955</v>
      </c>
      <c r="K20">
        <f t="shared" si="20"/>
        <v>0.24762998837421007</v>
      </c>
      <c r="L20" s="2">
        <v>17</v>
      </c>
      <c r="M20" s="6">
        <v>2.8709999999999999E-3</v>
      </c>
      <c r="O20">
        <f t="shared" si="21"/>
        <v>2070.3717263441649</v>
      </c>
      <c r="P20">
        <f t="shared" si="22"/>
        <v>103.51858631720825</v>
      </c>
      <c r="Q20" s="4">
        <f t="shared" si="23"/>
        <v>12.5</v>
      </c>
      <c r="R20">
        <f t="shared" si="0"/>
        <v>500000</v>
      </c>
      <c r="S20">
        <f t="shared" si="1"/>
        <v>87.220311292721732</v>
      </c>
      <c r="U20">
        <f t="shared" si="13"/>
        <v>2.8709999999999999E-3</v>
      </c>
      <c r="V20">
        <f t="shared" si="14"/>
        <v>0.01</v>
      </c>
      <c r="W20">
        <f t="shared" si="15"/>
        <v>0.81535993277016405</v>
      </c>
      <c r="X20">
        <f t="shared" si="16"/>
        <v>2.340898366983141E-3</v>
      </c>
      <c r="Y20">
        <f t="shared" si="17"/>
        <v>8.1535993277016411E-3</v>
      </c>
      <c r="Z20">
        <f t="shared" si="18"/>
        <v>0.80486543507547925</v>
      </c>
      <c r="AB20">
        <f t="shared" si="19"/>
        <v>90.386337529098796</v>
      </c>
      <c r="AC20">
        <f t="shared" si="2"/>
        <v>70.200613796035213</v>
      </c>
      <c r="AE20">
        <f t="shared" si="3"/>
        <v>1666.3706402919674</v>
      </c>
      <c r="AF20">
        <f t="shared" si="4"/>
        <v>-83.318532014598375</v>
      </c>
      <c r="AG20">
        <f t="shared" si="4"/>
        <v>-10.06081793844349</v>
      </c>
      <c r="AH20">
        <f t="shared" si="5"/>
        <v>-1170.4491834915705</v>
      </c>
      <c r="AI20">
        <f t="shared" si="6"/>
        <v>402.54210684735517</v>
      </c>
      <c r="AJ20">
        <f t="shared" si="7"/>
        <v>20.185723733063583</v>
      </c>
      <c r="AK20">
        <f t="shared" si="24"/>
        <v>117.14069120645277</v>
      </c>
      <c r="AL20">
        <f t="shared" si="8"/>
        <v>539.8685217868715</v>
      </c>
      <c r="AN20">
        <f t="shared" si="9"/>
        <v>412.64334228262487</v>
      </c>
      <c r="AO20">
        <f t="shared" si="9"/>
        <v>-20.632167114131246</v>
      </c>
      <c r="AP20">
        <f t="shared" si="9"/>
        <v>-2.4913602291318058</v>
      </c>
      <c r="AQ20">
        <f t="shared" si="9"/>
        <v>-289.83831770062125</v>
      </c>
      <c r="AR20">
        <f t="shared" si="9"/>
        <v>99.68149723874059</v>
      </c>
      <c r="AS20">
        <f t="shared" si="9"/>
        <v>4.9985905333435516</v>
      </c>
      <c r="AT20">
        <f t="shared" si="9"/>
        <v>29.007548001600831</v>
      </c>
      <c r="AU20">
        <f t="shared" si="9"/>
        <v>133.68763577368497</v>
      </c>
      <c r="AW20">
        <v>17</v>
      </c>
      <c r="AX20">
        <f>(R20*SUMPRODUCT(K21:$K$23, X21:$X$23)-$AZ$3*SUMPRODUCT(K20:$K$22, W21:$W$23))/Z20</f>
        <v>87.220311292721732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10"/>
        <v>8.5572000000000009E-2</v>
      </c>
      <c r="I21" s="5">
        <f t="shared" si="11"/>
        <v>1.085572</v>
      </c>
      <c r="J21">
        <f t="shared" si="12"/>
        <v>0.92117335377109955</v>
      </c>
      <c r="K21">
        <f t="shared" si="20"/>
        <v>0.22811014688496947</v>
      </c>
      <c r="L21" s="2">
        <v>18</v>
      </c>
      <c r="M21" s="6">
        <v>2.9099999999999998E-3</v>
      </c>
      <c r="O21">
        <f t="shared" si="21"/>
        <v>2070.3717263441649</v>
      </c>
      <c r="P21">
        <f t="shared" si="22"/>
        <v>103.51858631720825</v>
      </c>
      <c r="Q21" s="4">
        <f t="shared" si="23"/>
        <v>12.5</v>
      </c>
      <c r="R21">
        <f t="shared" si="0"/>
        <v>500000</v>
      </c>
      <c r="S21">
        <f t="shared" si="1"/>
        <v>60.751132394865294</v>
      </c>
      <c r="U21">
        <f t="shared" si="13"/>
        <v>2.9099999999999998E-3</v>
      </c>
      <c r="V21">
        <f t="shared" si="14"/>
        <v>0.01</v>
      </c>
      <c r="W21">
        <f t="shared" si="15"/>
        <v>0.80486543507547925</v>
      </c>
      <c r="X21">
        <f t="shared" si="16"/>
        <v>2.3421584160696444E-3</v>
      </c>
      <c r="Y21">
        <f t="shared" si="17"/>
        <v>8.0486543507547921E-3</v>
      </c>
      <c r="Z21">
        <f t="shared" si="18"/>
        <v>0.79447462230865484</v>
      </c>
      <c r="AB21">
        <f t="shared" si="19"/>
        <v>70.200613796035213</v>
      </c>
      <c r="AC21">
        <f t="shared" si="2"/>
        <v>48.265232964233689</v>
      </c>
      <c r="AE21">
        <f t="shared" si="3"/>
        <v>1644.8577953257982</v>
      </c>
      <c r="AF21">
        <f t="shared" si="4"/>
        <v>-82.242889766289906</v>
      </c>
      <c r="AG21">
        <f t="shared" si="4"/>
        <v>-9.9309327788581854</v>
      </c>
      <c r="AH21">
        <f t="shared" si="5"/>
        <v>-1171.0792080348222</v>
      </c>
      <c r="AI21">
        <f t="shared" si="6"/>
        <v>381.60476474582788</v>
      </c>
      <c r="AJ21">
        <f t="shared" si="7"/>
        <v>21.935380831801524</v>
      </c>
      <c r="AK21">
        <f t="shared" si="24"/>
        <v>114.29708635488805</v>
      </c>
      <c r="AL21">
        <f t="shared" si="8"/>
        <v>517.8372319325174</v>
      </c>
      <c r="AN21">
        <f t="shared" si="9"/>
        <v>375.20875329665489</v>
      </c>
      <c r="AO21">
        <f t="shared" si="9"/>
        <v>-18.760437664832743</v>
      </c>
      <c r="AP21">
        <f t="shared" si="9"/>
        <v>-2.2653465348900985</v>
      </c>
      <c r="AQ21">
        <f t="shared" si="9"/>
        <v>-267.135050158757</v>
      </c>
      <c r="AR21">
        <f t="shared" si="9"/>
        <v>87.047918938175016</v>
      </c>
      <c r="AS21">
        <f t="shared" si="9"/>
        <v>5.0036829435199897</v>
      </c>
      <c r="AT21">
        <f t="shared" si="9"/>
        <v>26.072325156937552</v>
      </c>
      <c r="AU21">
        <f t="shared" si="9"/>
        <v>118.12392703863254</v>
      </c>
      <c r="AW21">
        <v>18</v>
      </c>
      <c r="AX21">
        <f>(R21*SUMPRODUCT(K22:$K$23, X22:$X$23)-$AZ$3*SUMPRODUCT(K21:$K$22, W22:$W$23))/Z21</f>
        <v>60.751132394865294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10"/>
        <v>8.5572000000000009E-2</v>
      </c>
      <c r="I22" s="5">
        <f t="shared" si="11"/>
        <v>1.085572</v>
      </c>
      <c r="J22">
        <f t="shared" si="12"/>
        <v>0.92117335377109955</v>
      </c>
      <c r="K22">
        <f t="shared" si="20"/>
        <v>0.21012898903524546</v>
      </c>
      <c r="L22" s="2">
        <v>19</v>
      </c>
      <c r="M22" s="6">
        <v>2.9520000000000002E-3</v>
      </c>
      <c r="O22">
        <f t="shared" si="21"/>
        <v>2070.3717263441649</v>
      </c>
      <c r="P22">
        <f t="shared" si="22"/>
        <v>103.51858631720825</v>
      </c>
      <c r="Q22" s="4">
        <f t="shared" si="23"/>
        <v>12.5</v>
      </c>
      <c r="R22">
        <f t="shared" si="0"/>
        <v>500000</v>
      </c>
      <c r="S22">
        <f t="shared" si="1"/>
        <v>31.643089009406474</v>
      </c>
      <c r="U22">
        <f t="shared" si="13"/>
        <v>2.9520000000000002E-3</v>
      </c>
      <c r="V22">
        <f t="shared" si="14"/>
        <v>0.01</v>
      </c>
      <c r="W22">
        <f t="shared" si="15"/>
        <v>0.79447462230865484</v>
      </c>
      <c r="X22">
        <f t="shared" si="16"/>
        <v>2.3452890850551491E-3</v>
      </c>
      <c r="Y22">
        <f t="shared" si="17"/>
        <v>7.9447462230865483E-3</v>
      </c>
      <c r="Z22">
        <f t="shared" si="18"/>
        <v>0.78418458700051319</v>
      </c>
      <c r="AB22">
        <f t="shared" si="19"/>
        <v>48.265232964233689</v>
      </c>
      <c r="AC22">
        <f t="shared" si="2"/>
        <v>24.814022686261893</v>
      </c>
      <c r="AE22">
        <f t="shared" si="3"/>
        <v>1623.5535971607385</v>
      </c>
      <c r="AF22">
        <f t="shared" si="4"/>
        <v>-81.177679858036925</v>
      </c>
      <c r="AG22">
        <f t="shared" si="4"/>
        <v>-9.8023073375064147</v>
      </c>
      <c r="AH22">
        <f t="shared" si="5"/>
        <v>-1172.6445425275745</v>
      </c>
      <c r="AI22">
        <f t="shared" si="6"/>
        <v>359.92906743762069</v>
      </c>
      <c r="AJ22">
        <f t="shared" si="7"/>
        <v>23.451210277971796</v>
      </c>
      <c r="AK22">
        <f t="shared" si="24"/>
        <v>111.34488051868549</v>
      </c>
      <c r="AL22">
        <f t="shared" si="8"/>
        <v>494.72515823427796</v>
      </c>
      <c r="AN22">
        <f t="shared" si="9"/>
        <v>341.15567601592215</v>
      </c>
      <c r="AO22">
        <f t="shared" si="9"/>
        <v>-17.057783800796106</v>
      </c>
      <c r="AP22">
        <f t="shared" si="9"/>
        <v>-2.0597489310429915</v>
      </c>
      <c r="AQ22">
        <f t="shared" si="9"/>
        <v>-246.40661221901712</v>
      </c>
      <c r="AR22">
        <f t="shared" si="9"/>
        <v>75.631531065065928</v>
      </c>
      <c r="AS22">
        <f t="shared" si="9"/>
        <v>4.9277791073631709</v>
      </c>
      <c r="AT22">
        <f t="shared" si="9"/>
        <v>23.396787177641578</v>
      </c>
      <c r="AU22">
        <f t="shared" si="9"/>
        <v>103.95609735007066</v>
      </c>
      <c r="AW22">
        <v>19</v>
      </c>
      <c r="AX22">
        <f>(R22*SUMPRODUCT(K23:$K$23, X23:$X$23)-$AZ$3*SUMPRODUCT(K22:$K$22, W23:$W$23))/Z22</f>
        <v>31.643089009406474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10"/>
        <v>8.5572000000000009E-2</v>
      </c>
      <c r="I23" s="5">
        <f t="shared" si="11"/>
        <v>1.085572</v>
      </c>
      <c r="J23">
        <f t="shared" si="12"/>
        <v>0.92117335377109955</v>
      </c>
      <c r="K23">
        <f t="shared" si="20"/>
        <v>0.19356522555412767</v>
      </c>
      <c r="L23" s="2">
        <v>20</v>
      </c>
      <c r="M23" s="6">
        <v>2.9979999999999998E-3</v>
      </c>
      <c r="O23">
        <f t="shared" si="21"/>
        <v>2070.3717263441649</v>
      </c>
      <c r="P23">
        <f t="shared" si="22"/>
        <v>103.51858631720825</v>
      </c>
      <c r="Q23" s="4">
        <f t="shared" si="23"/>
        <v>12.5</v>
      </c>
      <c r="R23">
        <f t="shared" si="0"/>
        <v>500000</v>
      </c>
      <c r="S23">
        <f t="shared" si="1"/>
        <v>32.059802319961328</v>
      </c>
      <c r="U23">
        <f t="shared" si="13"/>
        <v>2.9979999999999998E-3</v>
      </c>
      <c r="V23">
        <f t="shared" si="14"/>
        <v>0.01</v>
      </c>
      <c r="W23">
        <f t="shared" si="15"/>
        <v>0.78418458700051319</v>
      </c>
      <c r="X23">
        <f t="shared" si="16"/>
        <v>2.3509853918275382E-3</v>
      </c>
      <c r="Y23">
        <f t="shared" si="17"/>
        <v>7.8418458700051322E-3</v>
      </c>
      <c r="Z23">
        <f t="shared" si="18"/>
        <v>0.77399175573868051</v>
      </c>
      <c r="AB23">
        <f t="shared" si="19"/>
        <v>24.814022686261893</v>
      </c>
      <c r="AC23">
        <f t="shared" si="2"/>
        <v>24.81402268626189</v>
      </c>
      <c r="AE23">
        <f t="shared" si="3"/>
        <v>1602.4506475048431</v>
      </c>
      <c r="AF23">
        <f t="shared" si="4"/>
        <v>-80.122532375242159</v>
      </c>
      <c r="AG23">
        <f t="shared" si="4"/>
        <v>-9.6748969467335062</v>
      </c>
      <c r="AH23">
        <f t="shared" si="5"/>
        <v>-1175.492695913769</v>
      </c>
      <c r="AI23">
        <f t="shared" si="6"/>
        <v>337.16052226909846</v>
      </c>
      <c r="AJ23">
        <f t="shared" si="7"/>
        <v>0</v>
      </c>
      <c r="AK23">
        <f t="shared" si="24"/>
        <v>108.29994964711042</v>
      </c>
      <c r="AL23">
        <f t="shared" si="8"/>
        <v>445.46047191620892</v>
      </c>
      <c r="AN23">
        <f t="shared" si="9"/>
        <v>310.17872102363287</v>
      </c>
      <c r="AO23">
        <f t="shared" si="9"/>
        <v>-15.508936051181644</v>
      </c>
      <c r="AP23">
        <f t="shared" si="9"/>
        <v>-1.8727236097074123</v>
      </c>
      <c r="AQ23">
        <f t="shared" si="9"/>
        <v>-227.5345088217783</v>
      </c>
      <c r="AR23">
        <f t="shared" si="9"/>
        <v>65.26255254096553</v>
      </c>
      <c r="AS23">
        <f t="shared" si="9"/>
        <v>0</v>
      </c>
      <c r="AT23">
        <f t="shared" si="9"/>
        <v>20.963104180943599</v>
      </c>
      <c r="AU23">
        <f t="shared" si="9"/>
        <v>86.225656721909132</v>
      </c>
      <c r="AW23">
        <v>20</v>
      </c>
      <c r="AX23">
        <f>(R23*SUMPRODUCT(K$23:$K24, X$23:$X24)-$AZ$3*SUMPRODUCT(K$22:$K23, W$23:$W24))/Z23</f>
        <v>32.059802319961328</v>
      </c>
    </row>
    <row r="25" spans="5:50" x14ac:dyDescent="0.25">
      <c r="AN25" s="8">
        <f t="shared" ref="AN25:AU25" si="25">SUM(AN3:AN23)</f>
        <v>17876.915509535651</v>
      </c>
      <c r="AO25" s="8">
        <f t="shared" si="25"/>
        <v>-2446.6245702349065</v>
      </c>
      <c r="AP25" s="8">
        <f t="shared" si="25"/>
        <v>-195.43300595530295</v>
      </c>
      <c r="AQ25" s="8">
        <f t="shared" si="25"/>
        <v>-11557.452718431276</v>
      </c>
      <c r="AR25" s="8">
        <f t="shared" si="25"/>
        <v>3677.4052149141639</v>
      </c>
      <c r="AS25" s="8">
        <f t="shared" si="25"/>
        <v>-85.90397089306029</v>
      </c>
      <c r="AT25" s="8">
        <f t="shared" si="25"/>
        <v>1117.4776419454627</v>
      </c>
      <c r="AU25" s="9">
        <f t="shared" si="25"/>
        <v>4708.9788859665668</v>
      </c>
    </row>
    <row r="29" spans="5:50" x14ac:dyDescent="0.25">
      <c r="AF29" s="10"/>
      <c r="AG29" s="10"/>
      <c r="AH29" s="10"/>
      <c r="AI29" s="10"/>
      <c r="AJ29" s="10"/>
      <c r="AK29" s="10"/>
      <c r="AL29" s="10"/>
      <c r="AM29" s="10"/>
    </row>
  </sheetData>
  <conditionalFormatting sqref="AN25:AU25">
    <cfRule type="cellIs" dxfId="35" priority="1" operator="lessThan">
      <formula>0</formula>
    </cfRule>
  </conditionalFormatting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DBB125-B349-4D05-8827-9461BEF14D1D}">
  <dimension ref="A1:AZ29"/>
  <sheetViews>
    <sheetView workbookViewId="0">
      <selection activeCell="J53" sqref="J53"/>
    </sheetView>
  </sheetViews>
  <sheetFormatPr defaultRowHeight="15" x14ac:dyDescent="0.25"/>
  <cols>
    <col min="11" max="11" width="9.28515625" bestFit="1" customWidth="1"/>
    <col min="12" max="13" width="9.140625" bestFit="1" customWidth="1"/>
    <col min="14" max="14" width="9.28515625" bestFit="1" customWidth="1"/>
    <col min="15" max="21" width="9.140625" bestFit="1" customWidth="1"/>
    <col min="22" max="22" width="9.28515625" bestFit="1" customWidth="1"/>
    <col min="23" max="24" width="9.140625" bestFit="1" customWidth="1"/>
    <col min="25" max="26" width="9.28515625" bestFit="1" customWidth="1"/>
    <col min="27" max="32" width="9.140625" bestFit="1" customWidth="1"/>
    <col min="33" max="33" width="9.42578125" bestFit="1" customWidth="1"/>
    <col min="34" max="34" width="9.140625" bestFit="1" customWidth="1"/>
    <col min="35" max="35" width="9.42578125" bestFit="1" customWidth="1"/>
    <col min="36" max="36" width="12.5703125" customWidth="1"/>
    <col min="37" max="40" width="9.140625" bestFit="1" customWidth="1"/>
    <col min="41" max="41" width="9.85546875" bestFit="1" customWidth="1"/>
    <col min="42" max="43" width="9.140625" bestFit="1" customWidth="1"/>
    <col min="44" max="44" width="10.42578125" bestFit="1" customWidth="1"/>
    <col min="45" max="45" width="18" customWidth="1"/>
    <col min="46" max="50" width="9.140625" bestFit="1" customWidth="1"/>
  </cols>
  <sheetData>
    <row r="1" spans="1:52" x14ac:dyDescent="0.25">
      <c r="A1" t="s">
        <v>41</v>
      </c>
      <c r="Q1" s="1" t="s">
        <v>1</v>
      </c>
      <c r="W1" s="1" t="s">
        <v>2</v>
      </c>
      <c r="AC1" s="1" t="s">
        <v>3</v>
      </c>
      <c r="AQ1" s="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34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11">
        <f>'T.35.04.D'!C3*(1+C12)</f>
        <v>2255.5915776603597</v>
      </c>
      <c r="K3">
        <v>1</v>
      </c>
      <c r="L3" s="2">
        <v>0</v>
      </c>
      <c r="O3">
        <f>$C$3</f>
        <v>2255.5915776603597</v>
      </c>
      <c r="P3">
        <f>O3*B5</f>
        <v>1804.4732621282878</v>
      </c>
      <c r="Q3" s="4">
        <f>B8</f>
        <v>100</v>
      </c>
      <c r="R3">
        <f t="shared" ref="R3:R23" si="0">$C$6</f>
        <v>500000</v>
      </c>
      <c r="S3">
        <f t="shared" ref="S3:S23" si="1">AX3</f>
        <v>0</v>
      </c>
      <c r="W3">
        <v>1</v>
      </c>
      <c r="Z3">
        <v>1</v>
      </c>
      <c r="AC3">
        <f t="shared" ref="AC3:AC23" si="2">S3*Z3</f>
        <v>0</v>
      </c>
      <c r="AE3">
        <f t="shared" ref="AE3:AE23" si="3">$Z3*O3</f>
        <v>2255.5915776603597</v>
      </c>
      <c r="AF3">
        <f t="shared" ref="AF3:AG23" si="4">-$Z3*P3</f>
        <v>-1804.4732621282878</v>
      </c>
      <c r="AG3">
        <f t="shared" si="4"/>
        <v>-100</v>
      </c>
      <c r="AH3">
        <f t="shared" ref="AH3:AH23" si="5">-X3*R3</f>
        <v>0</v>
      </c>
      <c r="AI3">
        <f t="shared" ref="AI3:AI23" si="6">SUM(AE3:AH3)</f>
        <v>351.11831553207185</v>
      </c>
      <c r="AJ3">
        <f t="shared" ref="AJ3:AJ23" si="7">AB3-AC3</f>
        <v>0</v>
      </c>
      <c r="AL3">
        <f t="shared" ref="AL3:AL23" si="8">SUM(AI3:AK3)</f>
        <v>351.11831553207185</v>
      </c>
      <c r="AN3">
        <f t="shared" ref="AN3:AU23" si="9">AE3*$K3</f>
        <v>2255.5915776603597</v>
      </c>
      <c r="AO3">
        <f t="shared" si="9"/>
        <v>-1804.4732621282878</v>
      </c>
      <c r="AP3">
        <f t="shared" si="9"/>
        <v>-100</v>
      </c>
      <c r="AQ3">
        <f t="shared" si="9"/>
        <v>0</v>
      </c>
      <c r="AR3">
        <f t="shared" si="9"/>
        <v>351.11831553207185</v>
      </c>
      <c r="AS3">
        <f t="shared" si="9"/>
        <v>0</v>
      </c>
      <c r="AT3">
        <f t="shared" si="9"/>
        <v>0</v>
      </c>
      <c r="AU3">
        <f t="shared" si="9"/>
        <v>351.11831553207185</v>
      </c>
      <c r="AW3">
        <v>0</v>
      </c>
      <c r="AX3">
        <f>(R3*SUMPRODUCT(K4:$K$23, X4:$X$23)-$AZ$3*SUMPRODUCT(K3:$K$22, W4:$W$23))/Z3</f>
        <v>0</v>
      </c>
      <c r="AZ3">
        <f>$C$6*SUMPRODUCT(K4:$K$23, X4:$X$23)/SUMPRODUCT(K3:K22, W4:W23)</f>
        <v>1338.4642728408883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5">
        <f>EconomicRates!C44</f>
        <v>3.5571999999999999E-2</v>
      </c>
      <c r="G4" s="5">
        <f>EconomicRates!D44</f>
        <v>7.0000000000000007E-2</v>
      </c>
      <c r="H4" s="5">
        <f t="shared" ref="H4:H23" si="10">F4+$C$9</f>
        <v>8.5572000000000009E-2</v>
      </c>
      <c r="I4" s="5">
        <f t="shared" ref="I4:I23" si="11">1+H4</f>
        <v>1.085572</v>
      </c>
      <c r="J4">
        <f t="shared" ref="J4:J23" si="12">1/I4</f>
        <v>0.92117335377109955</v>
      </c>
      <c r="K4">
        <f>J4</f>
        <v>0.92117335377109955</v>
      </c>
      <c r="L4" s="2">
        <v>1</v>
      </c>
      <c r="M4" s="6">
        <f t="array" ref="M4:M23">Mortalities!B11:B30</f>
        <v>2.676E-3</v>
      </c>
      <c r="R4">
        <f t="shared" si="0"/>
        <v>500000</v>
      </c>
      <c r="S4">
        <f t="shared" si="1"/>
        <v>107.29438917230266</v>
      </c>
      <c r="U4">
        <f t="shared" ref="U4:U23" si="13">M4</f>
        <v>2.676E-3</v>
      </c>
      <c r="V4">
        <f t="shared" ref="V4:V23" si="14">$C$10</f>
        <v>0.01</v>
      </c>
      <c r="W4">
        <f t="shared" ref="W4:W23" si="15">Z3</f>
        <v>1</v>
      </c>
      <c r="X4">
        <f t="shared" ref="X4:X23" si="16">U4*W4</f>
        <v>2.676E-3</v>
      </c>
      <c r="Y4">
        <f t="shared" ref="Y4:Y23" si="17">V4*W4</f>
        <v>0.01</v>
      </c>
      <c r="Z4">
        <f t="shared" ref="Z4:Z23" si="18">MAX(0, W4-X4-Y4)</f>
        <v>0.98732399999999998</v>
      </c>
      <c r="AB4">
        <f t="shared" ref="AB4:AB23" si="19">AC3</f>
        <v>0</v>
      </c>
      <c r="AC4">
        <f t="shared" si="2"/>
        <v>105.93432549515455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-1338</v>
      </c>
      <c r="AI4">
        <f t="shared" si="6"/>
        <v>-1338</v>
      </c>
      <c r="AJ4">
        <f t="shared" si="7"/>
        <v>-105.93432549515455</v>
      </c>
      <c r="AK4">
        <f>G4*MAX(0, SUM(AB4, AE4:AF4))</f>
        <v>0</v>
      </c>
      <c r="AL4">
        <f t="shared" si="8"/>
        <v>-1443.9343254951546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-1232.5299473457312</v>
      </c>
      <c r="AR4">
        <f t="shared" si="9"/>
        <v>-1232.5299473457312</v>
      </c>
      <c r="AS4">
        <f t="shared" si="9"/>
        <v>-97.583877895850819</v>
      </c>
      <c r="AT4">
        <f t="shared" si="9"/>
        <v>0</v>
      </c>
      <c r="AU4">
        <f t="shared" si="9"/>
        <v>-1330.1138252415819</v>
      </c>
      <c r="AW4">
        <v>1</v>
      </c>
      <c r="AX4">
        <f>(R4*SUMPRODUCT(K5:$K$23, X5:$X$23)-$AZ$3*SUMPRODUCT(K4:$K$22, W5:$W$23))/Z4</f>
        <v>107.29438917230266</v>
      </c>
    </row>
    <row r="5" spans="1:52" x14ac:dyDescent="0.25">
      <c r="B5" s="2">
        <f>'T.26.04.A'!B5</f>
        <v>0.8</v>
      </c>
      <c r="C5" s="2">
        <f>'T.26.04.A'!C5</f>
        <v>0.05</v>
      </c>
      <c r="E5">
        <v>2005</v>
      </c>
      <c r="F5" s="5">
        <f>EconomicRates!C45</f>
        <v>3.5571999999999999E-2</v>
      </c>
      <c r="G5" s="5">
        <f>EconomicRates!D45</f>
        <v>7.0000000000000007E-2</v>
      </c>
      <c r="H5" s="5">
        <f t="shared" si="10"/>
        <v>8.5572000000000009E-2</v>
      </c>
      <c r="I5" s="5">
        <f t="shared" si="11"/>
        <v>1.085572</v>
      </c>
      <c r="J5">
        <f t="shared" si="12"/>
        <v>0.92117335377109955</v>
      </c>
      <c r="K5">
        <f t="shared" ref="K5:K23" si="20">K4*J5</f>
        <v>0.84856034769789535</v>
      </c>
      <c r="L5" s="2">
        <v>2</v>
      </c>
      <c r="M5" s="6">
        <v>2.6930000000000001E-3</v>
      </c>
      <c r="O5">
        <f t="shared" ref="O5:O23" si="21">$C$3</f>
        <v>2255.5915776603597</v>
      </c>
      <c r="P5">
        <f t="shared" ref="P5:P23" si="22">O5*$C$5</f>
        <v>112.77957888301799</v>
      </c>
      <c r="Q5" s="4">
        <f t="shared" ref="Q5:Q23" si="23">$C$8</f>
        <v>12.5</v>
      </c>
      <c r="R5">
        <f t="shared" si="0"/>
        <v>500000</v>
      </c>
      <c r="S5">
        <f t="shared" si="1"/>
        <v>200.20672811265803</v>
      </c>
      <c r="U5">
        <f t="shared" si="13"/>
        <v>2.6930000000000001E-3</v>
      </c>
      <c r="V5">
        <f t="shared" si="14"/>
        <v>0.01</v>
      </c>
      <c r="W5">
        <f t="shared" si="15"/>
        <v>0.98732399999999998</v>
      </c>
      <c r="X5">
        <f t="shared" si="16"/>
        <v>2.6588635320000001E-3</v>
      </c>
      <c r="Y5">
        <f t="shared" si="17"/>
        <v>9.8732400000000001E-3</v>
      </c>
      <c r="Z5">
        <f t="shared" si="18"/>
        <v>0.97479189646800002</v>
      </c>
      <c r="AB5">
        <f t="shared" si="19"/>
        <v>105.93432549515455</v>
      </c>
      <c r="AC5">
        <f t="shared" si="2"/>
        <v>195.15989618259118</v>
      </c>
      <c r="AE5">
        <f t="shared" si="3"/>
        <v>2198.7323916447904</v>
      </c>
      <c r="AF5">
        <f t="shared" si="4"/>
        <v>-109.93661958223952</v>
      </c>
      <c r="AG5">
        <f t="shared" si="4"/>
        <v>-12.184898705849999</v>
      </c>
      <c r="AH5">
        <f t="shared" si="5"/>
        <v>-1329.4317659999999</v>
      </c>
      <c r="AI5">
        <f t="shared" si="6"/>
        <v>747.1791073567008</v>
      </c>
      <c r="AJ5">
        <f t="shared" si="7"/>
        <v>-89.22557068743663</v>
      </c>
      <c r="AK5">
        <f>G5*SUM(AB5, AE5:AF5)</f>
        <v>153.6311068290394</v>
      </c>
      <c r="AL5">
        <f t="shared" si="8"/>
        <v>811.58464349830354</v>
      </c>
      <c r="AN5">
        <f t="shared" si="9"/>
        <v>1865.7571227487283</v>
      </c>
      <c r="AO5">
        <f t="shared" si="9"/>
        <v>-93.287856137436407</v>
      </c>
      <c r="AP5">
        <f t="shared" si="9"/>
        <v>-10.33962188249971</v>
      </c>
      <c r="AQ5">
        <f t="shared" si="9"/>
        <v>-1128.1030815975869</v>
      </c>
      <c r="AR5">
        <f t="shared" si="9"/>
        <v>634.02656313120508</v>
      </c>
      <c r="AS5">
        <f t="shared" si="9"/>
        <v>-75.713281286074363</v>
      </c>
      <c r="AT5">
        <f t="shared" si="9"/>
        <v>130.36526542806217</v>
      </c>
      <c r="AU5">
        <f t="shared" si="9"/>
        <v>688.67854727319286</v>
      </c>
      <c r="AW5">
        <v>2</v>
      </c>
      <c r="AX5">
        <f>(R5*SUMPRODUCT(K6:$K$23, X6:$X$23)-$AZ$3*SUMPRODUCT(K5:$K$22, W6:$W$23))/Z5</f>
        <v>200.20672811265803</v>
      </c>
    </row>
    <row r="6" spans="1:52" x14ac:dyDescent="0.25">
      <c r="A6" t="s">
        <v>16</v>
      </c>
      <c r="C6" s="2">
        <f>'T.26.04.D'!C6</f>
        <v>500000</v>
      </c>
      <c r="E6">
        <v>2006</v>
      </c>
      <c r="F6" s="5">
        <f>EconomicRates!C46</f>
        <v>3.5571999999999999E-2</v>
      </c>
      <c r="G6" s="5">
        <f>EconomicRates!D46</f>
        <v>7.0000000000000007E-2</v>
      </c>
      <c r="H6" s="5">
        <f t="shared" si="10"/>
        <v>8.5572000000000009E-2</v>
      </c>
      <c r="I6" s="5">
        <f t="shared" si="11"/>
        <v>1.085572</v>
      </c>
      <c r="J6">
        <f t="shared" si="12"/>
        <v>0.92117335377109955</v>
      </c>
      <c r="K6">
        <f t="shared" si="20"/>
        <v>0.78167118136604063</v>
      </c>
      <c r="L6" s="2">
        <v>3</v>
      </c>
      <c r="M6" s="6">
        <v>2.7169999999999998E-3</v>
      </c>
      <c r="O6">
        <f t="shared" si="21"/>
        <v>2255.5915776603597</v>
      </c>
      <c r="P6">
        <f t="shared" si="22"/>
        <v>112.77957888301799</v>
      </c>
      <c r="Q6" s="4">
        <f t="shared" si="23"/>
        <v>12.5</v>
      </c>
      <c r="R6">
        <f t="shared" si="0"/>
        <v>500000</v>
      </c>
      <c r="S6">
        <f t="shared" si="1"/>
        <v>277.60443253855993</v>
      </c>
      <c r="U6">
        <f t="shared" si="13"/>
        <v>2.7169999999999998E-3</v>
      </c>
      <c r="V6">
        <f t="shared" si="14"/>
        <v>0.01</v>
      </c>
      <c r="W6">
        <f t="shared" si="15"/>
        <v>0.97479189646800002</v>
      </c>
      <c r="X6">
        <f t="shared" si="16"/>
        <v>2.6485095827035558E-3</v>
      </c>
      <c r="Y6">
        <f t="shared" si="17"/>
        <v>9.7479189646800003E-3</v>
      </c>
      <c r="Z6">
        <f t="shared" si="18"/>
        <v>0.96239546792061648</v>
      </c>
      <c r="AB6">
        <f t="shared" si="19"/>
        <v>195.15989618259118</v>
      </c>
      <c r="AC6">
        <f t="shared" si="2"/>
        <v>267.16524774978461</v>
      </c>
      <c r="AE6">
        <f t="shared" si="3"/>
        <v>2170.7711118202433</v>
      </c>
      <c r="AF6">
        <f t="shared" si="4"/>
        <v>-108.53855559101217</v>
      </c>
      <c r="AG6">
        <f t="shared" si="4"/>
        <v>-12.029943349007706</v>
      </c>
      <c r="AH6">
        <f t="shared" si="5"/>
        <v>-1324.2547913517778</v>
      </c>
      <c r="AI6">
        <f t="shared" si="6"/>
        <v>725.94782152844573</v>
      </c>
      <c r="AJ6">
        <f t="shared" si="7"/>
        <v>-72.005351567193429</v>
      </c>
      <c r="AK6">
        <f>G6*SUM(AB6, AE6:AF6)</f>
        <v>158.0174716688276</v>
      </c>
      <c r="AL6">
        <f t="shared" si="8"/>
        <v>811.95994163007992</v>
      </c>
      <c r="AN6">
        <f t="shared" si="9"/>
        <v>1696.8292194518031</v>
      </c>
      <c r="AO6">
        <f t="shared" si="9"/>
        <v>-84.841460972590156</v>
      </c>
      <c r="AP6">
        <f t="shared" si="9"/>
        <v>-9.4034600293853963</v>
      </c>
      <c r="AQ6">
        <f t="shared" si="9"/>
        <v>-1035.1318071855837</v>
      </c>
      <c r="AR6">
        <f t="shared" si="9"/>
        <v>567.4524912642438</v>
      </c>
      <c r="AS6">
        <f t="shared" si="9"/>
        <v>-56.284508224205176</v>
      </c>
      <c r="AT6">
        <f t="shared" si="9"/>
        <v>123.51770375584732</v>
      </c>
      <c r="AU6">
        <f t="shared" si="9"/>
        <v>634.685686795886</v>
      </c>
      <c r="AW6">
        <v>3</v>
      </c>
      <c r="AX6">
        <f>(R6*SUMPRODUCT(K7:$K$23, X7:$X$23)-$AZ$3*SUMPRODUCT(K6:$K$22, W7:$W$23))/Z6</f>
        <v>277.60443253855993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5">
        <f>EconomicRates!C47</f>
        <v>3.5571999999999999E-2</v>
      </c>
      <c r="G7" s="5">
        <f>EconomicRates!D47</f>
        <v>7.0000000000000007E-2</v>
      </c>
      <c r="H7" s="5">
        <f t="shared" si="10"/>
        <v>8.5572000000000009E-2</v>
      </c>
      <c r="I7" s="5">
        <f t="shared" si="11"/>
        <v>1.085572</v>
      </c>
      <c r="J7">
        <f t="shared" si="12"/>
        <v>0.92117335377109955</v>
      </c>
      <c r="K7">
        <f t="shared" si="20"/>
        <v>0.72005466368517301</v>
      </c>
      <c r="L7" s="2">
        <v>4</v>
      </c>
      <c r="M7" s="6">
        <v>2.745E-3</v>
      </c>
      <c r="O7">
        <f t="shared" si="21"/>
        <v>2255.5915776603597</v>
      </c>
      <c r="P7">
        <f t="shared" si="22"/>
        <v>112.77957888301799</v>
      </c>
      <c r="Q7" s="4">
        <f t="shared" si="23"/>
        <v>12.5</v>
      </c>
      <c r="R7">
        <f t="shared" si="0"/>
        <v>500000</v>
      </c>
      <c r="S7">
        <f t="shared" si="1"/>
        <v>339.90038642340085</v>
      </c>
      <c r="U7">
        <f t="shared" si="13"/>
        <v>2.745E-3</v>
      </c>
      <c r="V7">
        <f t="shared" si="14"/>
        <v>0.01</v>
      </c>
      <c r="W7">
        <f t="shared" si="15"/>
        <v>0.96239546792061648</v>
      </c>
      <c r="X7">
        <f t="shared" si="16"/>
        <v>2.6417755594420923E-3</v>
      </c>
      <c r="Y7">
        <f t="shared" si="17"/>
        <v>9.6239546792061658E-3</v>
      </c>
      <c r="Z7">
        <f t="shared" si="18"/>
        <v>0.95012973768196818</v>
      </c>
      <c r="AB7">
        <f t="shared" si="19"/>
        <v>267.16524774978461</v>
      </c>
      <c r="AC7">
        <f t="shared" si="2"/>
        <v>322.94946499046546</v>
      </c>
      <c r="AE7">
        <f t="shared" si="3"/>
        <v>2143.1046340000944</v>
      </c>
      <c r="AF7">
        <f t="shared" si="4"/>
        <v>-107.15523170000472</v>
      </c>
      <c r="AG7">
        <f t="shared" si="4"/>
        <v>-11.876621721024602</v>
      </c>
      <c r="AH7">
        <f t="shared" si="5"/>
        <v>-1320.8877797210462</v>
      </c>
      <c r="AI7">
        <f t="shared" si="6"/>
        <v>703.18500085801907</v>
      </c>
      <c r="AJ7">
        <f t="shared" si="7"/>
        <v>-55.784217240680846</v>
      </c>
      <c r="AK7">
        <f>G7*SUM(AB7, AE7:AF7)</f>
        <v>161.21802550349122</v>
      </c>
      <c r="AL7">
        <f t="shared" si="8"/>
        <v>808.61880912082938</v>
      </c>
      <c r="AN7">
        <f t="shared" si="9"/>
        <v>1543.1524864770738</v>
      </c>
      <c r="AO7">
        <f t="shared" si="9"/>
        <v>-77.157624323853682</v>
      </c>
      <c r="AP7">
        <f t="shared" si="9"/>
        <v>-8.5518168590483903</v>
      </c>
      <c r="AQ7">
        <f t="shared" si="9"/>
        <v>-951.11140599289274</v>
      </c>
      <c r="AR7">
        <f t="shared" si="9"/>
        <v>506.33163930127904</v>
      </c>
      <c r="AS7">
        <f t="shared" si="9"/>
        <v>-40.167685784179078</v>
      </c>
      <c r="AT7">
        <f t="shared" si="9"/>
        <v>116.08579113390401</v>
      </c>
      <c r="AU7">
        <f t="shared" si="9"/>
        <v>582.24974465100388</v>
      </c>
      <c r="AW7">
        <v>4</v>
      </c>
      <c r="AX7">
        <f>(R7*SUMPRODUCT(K8:$K$23, X8:$X$23)-$AZ$3*SUMPRODUCT(K7:$K$22, W8:$W$23))/Z7</f>
        <v>339.90038642340085</v>
      </c>
    </row>
    <row r="8" spans="1:52" x14ac:dyDescent="0.25">
      <c r="B8" s="2">
        <f>'T.26.04.A'!B8</f>
        <v>100</v>
      </c>
      <c r="C8" s="2">
        <f>'T.26.04.A'!C8</f>
        <v>12.5</v>
      </c>
      <c r="E8">
        <v>2008</v>
      </c>
      <c r="F8" s="5">
        <f>EconomicRates!C48</f>
        <v>3.5571999999999999E-2</v>
      </c>
      <c r="G8" s="5">
        <f>EconomicRates!D48</f>
        <v>7.0000000000000007E-2</v>
      </c>
      <c r="H8" s="5">
        <f t="shared" si="10"/>
        <v>8.5572000000000009E-2</v>
      </c>
      <c r="I8" s="5">
        <f t="shared" si="11"/>
        <v>1.085572</v>
      </c>
      <c r="J8">
        <f t="shared" si="12"/>
        <v>0.92117335377109955</v>
      </c>
      <c r="K8">
        <f t="shared" si="20"/>
        <v>0.66329516944539202</v>
      </c>
      <c r="L8" s="2">
        <v>5</v>
      </c>
      <c r="M8" s="6">
        <v>2.7729999999999999E-3</v>
      </c>
      <c r="O8">
        <f t="shared" si="21"/>
        <v>2255.5915776603597</v>
      </c>
      <c r="P8">
        <f t="shared" si="22"/>
        <v>112.77957888301799</v>
      </c>
      <c r="Q8" s="4">
        <f t="shared" si="23"/>
        <v>12.5</v>
      </c>
      <c r="R8">
        <f t="shared" si="0"/>
        <v>500000</v>
      </c>
      <c r="S8">
        <f t="shared" si="1"/>
        <v>388.97748524142054</v>
      </c>
      <c r="U8">
        <f t="shared" si="13"/>
        <v>2.7729999999999999E-3</v>
      </c>
      <c r="V8">
        <f t="shared" si="14"/>
        <v>0.01</v>
      </c>
      <c r="W8">
        <f t="shared" si="15"/>
        <v>0.95012973768196818</v>
      </c>
      <c r="X8">
        <f t="shared" si="16"/>
        <v>2.6347097625920978E-3</v>
      </c>
      <c r="Y8">
        <f t="shared" si="17"/>
        <v>9.5012973768196819E-3</v>
      </c>
      <c r="Z8">
        <f t="shared" si="18"/>
        <v>0.93799373054255641</v>
      </c>
      <c r="AB8">
        <f t="shared" si="19"/>
        <v>322.94946499046546</v>
      </c>
      <c r="AC8">
        <f t="shared" si="2"/>
        <v>364.85844247866225</v>
      </c>
      <c r="AE8">
        <f t="shared" si="3"/>
        <v>2115.7307585100111</v>
      </c>
      <c r="AF8">
        <f t="shared" si="4"/>
        <v>-105.78653792550057</v>
      </c>
      <c r="AG8">
        <f t="shared" si="4"/>
        <v>-11.724921631781955</v>
      </c>
      <c r="AH8">
        <f t="shared" si="5"/>
        <v>-1317.3548812960489</v>
      </c>
      <c r="AI8">
        <f t="shared" si="6"/>
        <v>680.86441765667973</v>
      </c>
      <c r="AJ8">
        <f t="shared" si="7"/>
        <v>-41.908977488196797</v>
      </c>
      <c r="AK8">
        <f t="shared" ref="AK8:AK23" si="24">G8*SUM(AB8:AB8, AE8:AF8)</f>
        <v>163.30255799024835</v>
      </c>
      <c r="AL8">
        <f t="shared" si="8"/>
        <v>802.25799815873131</v>
      </c>
      <c r="AN8">
        <f t="shared" si="9"/>
        <v>1403.3539919667255</v>
      </c>
      <c r="AO8">
        <f t="shared" si="9"/>
        <v>-70.167699598336284</v>
      </c>
      <c r="AP8">
        <f t="shared" si="9"/>
        <v>-7.7770838804867539</v>
      </c>
      <c r="AQ8">
        <f t="shared" si="9"/>
        <v>-873.79512920897707</v>
      </c>
      <c r="AR8">
        <f t="shared" si="9"/>
        <v>451.61407927892554</v>
      </c>
      <c r="AS8">
        <f t="shared" si="9"/>
        <v>-27.798022324316612</v>
      </c>
      <c r="AT8">
        <f t="shared" si="9"/>
        <v>108.31779787300773</v>
      </c>
      <c r="AU8">
        <f t="shared" si="9"/>
        <v>532.13385482761669</v>
      </c>
      <c r="AW8">
        <v>5</v>
      </c>
      <c r="AX8">
        <f>(R8*SUMPRODUCT(K9:$K$23, X9:$X$23)-$AZ$3*SUMPRODUCT(K8:$K$22, W9:$W$23))/Z8</f>
        <v>388.97748524142054</v>
      </c>
    </row>
    <row r="9" spans="1:52" x14ac:dyDescent="0.25">
      <c r="A9" t="s">
        <v>39</v>
      </c>
      <c r="C9" s="2">
        <f>'T.26.04.A'!C9</f>
        <v>0.05</v>
      </c>
      <c r="E9">
        <v>2009</v>
      </c>
      <c r="F9" s="5">
        <f>EconomicRates!C49</f>
        <v>3.5571999999999999E-2</v>
      </c>
      <c r="G9" s="5">
        <f>EconomicRates!D49</f>
        <v>7.0000000000000007E-2</v>
      </c>
      <c r="H9" s="5">
        <f t="shared" si="10"/>
        <v>8.5572000000000009E-2</v>
      </c>
      <c r="I9" s="5">
        <f t="shared" si="11"/>
        <v>1.085572</v>
      </c>
      <c r="J9">
        <f t="shared" si="12"/>
        <v>0.92117335377109955</v>
      </c>
      <c r="K9">
        <f t="shared" si="20"/>
        <v>0.61100983577818146</v>
      </c>
      <c r="L9" s="2">
        <v>6</v>
      </c>
      <c r="M9" s="6">
        <v>2.8019999999999998E-3</v>
      </c>
      <c r="O9">
        <f t="shared" si="21"/>
        <v>2255.5915776603597</v>
      </c>
      <c r="P9">
        <f t="shared" si="22"/>
        <v>112.77957888301799</v>
      </c>
      <c r="Q9" s="4">
        <f t="shared" si="23"/>
        <v>12.5</v>
      </c>
      <c r="R9">
        <f t="shared" si="0"/>
        <v>500000</v>
      </c>
      <c r="S9">
        <f t="shared" si="1"/>
        <v>426.20587963791417</v>
      </c>
      <c r="U9">
        <f t="shared" si="13"/>
        <v>2.8019999999999998E-3</v>
      </c>
      <c r="V9">
        <f t="shared" si="14"/>
        <v>0.01</v>
      </c>
      <c r="W9">
        <f t="shared" si="15"/>
        <v>0.93799373054255641</v>
      </c>
      <c r="X9">
        <f t="shared" si="16"/>
        <v>2.6282584329802429E-3</v>
      </c>
      <c r="Y9">
        <f t="shared" si="17"/>
        <v>9.3799373054255647E-3</v>
      </c>
      <c r="Z9">
        <f t="shared" si="18"/>
        <v>0.92598553480415069</v>
      </c>
      <c r="AB9">
        <f t="shared" si="19"/>
        <v>364.85844247866225</v>
      </c>
      <c r="AC9">
        <f t="shared" si="2"/>
        <v>394.66047939318742</v>
      </c>
      <c r="AE9">
        <f t="shared" si="3"/>
        <v>2088.6451733395661</v>
      </c>
      <c r="AF9">
        <f t="shared" si="4"/>
        <v>-104.43225866697831</v>
      </c>
      <c r="AG9">
        <f t="shared" si="4"/>
        <v>-11.574819185051883</v>
      </c>
      <c r="AH9">
        <f t="shared" si="5"/>
        <v>-1314.1292164901215</v>
      </c>
      <c r="AI9">
        <f t="shared" si="6"/>
        <v>658.50887899741451</v>
      </c>
      <c r="AJ9">
        <f t="shared" si="7"/>
        <v>-29.802036914525161</v>
      </c>
      <c r="AK9">
        <f t="shared" si="24"/>
        <v>164.43499500058752</v>
      </c>
      <c r="AL9">
        <f t="shared" si="8"/>
        <v>793.14183708347684</v>
      </c>
      <c r="AN9">
        <f t="shared" si="9"/>
        <v>1276.1827443610996</v>
      </c>
      <c r="AO9">
        <f t="shared" si="9"/>
        <v>-63.809137218054985</v>
      </c>
      <c r="AP9">
        <f t="shared" si="9"/>
        <v>-7.0723283694206955</v>
      </c>
      <c r="AQ9">
        <f t="shared" si="9"/>
        <v>-802.94587675893945</v>
      </c>
      <c r="AR9">
        <f t="shared" si="9"/>
        <v>402.35540201468461</v>
      </c>
      <c r="AS9">
        <f t="shared" si="9"/>
        <v>-18.209337680999319</v>
      </c>
      <c r="AT9">
        <f t="shared" si="9"/>
        <v>100.47139929149508</v>
      </c>
      <c r="AU9">
        <f t="shared" si="9"/>
        <v>484.61746362518033</v>
      </c>
      <c r="AW9">
        <v>6</v>
      </c>
      <c r="AX9">
        <f>(R9*SUMPRODUCT(K10:$K$23, X10:$X$23)-$AZ$3*SUMPRODUCT(K9:$K$22, W10:$W$23))/Z9</f>
        <v>426.20587963791417</v>
      </c>
    </row>
    <row r="10" spans="1:52" x14ac:dyDescent="0.25">
      <c r="A10" t="s">
        <v>19</v>
      </c>
      <c r="C10" s="2">
        <f>'T.26.04.A'!C10</f>
        <v>0.01</v>
      </c>
      <c r="E10">
        <v>2010</v>
      </c>
      <c r="F10" s="5">
        <f>EconomicRates!C50</f>
        <v>3.5571999999999999E-2</v>
      </c>
      <c r="G10" s="5">
        <f>EconomicRates!D50</f>
        <v>7.0000000000000007E-2</v>
      </c>
      <c r="H10" s="5">
        <f t="shared" si="10"/>
        <v>8.5572000000000009E-2</v>
      </c>
      <c r="I10" s="5">
        <f t="shared" si="11"/>
        <v>1.085572</v>
      </c>
      <c r="J10">
        <f t="shared" si="12"/>
        <v>0.92117335377109955</v>
      </c>
      <c r="K10">
        <f t="shared" si="20"/>
        <v>0.5628459796109162</v>
      </c>
      <c r="L10" s="2">
        <v>7</v>
      </c>
      <c r="M10" s="6">
        <v>2.8370000000000001E-3</v>
      </c>
      <c r="O10">
        <f t="shared" si="21"/>
        <v>2255.5915776603597</v>
      </c>
      <c r="P10">
        <f t="shared" si="22"/>
        <v>112.77957888301799</v>
      </c>
      <c r="Q10" s="4">
        <f t="shared" si="23"/>
        <v>12.5</v>
      </c>
      <c r="R10">
        <f t="shared" si="0"/>
        <v>500000</v>
      </c>
      <c r="S10">
        <f t="shared" si="1"/>
        <v>451.41855306905234</v>
      </c>
      <c r="U10">
        <f t="shared" si="13"/>
        <v>2.8370000000000001E-3</v>
      </c>
      <c r="V10">
        <f t="shared" si="14"/>
        <v>0.01</v>
      </c>
      <c r="W10">
        <f t="shared" si="15"/>
        <v>0.92598553480415069</v>
      </c>
      <c r="X10">
        <f t="shared" si="16"/>
        <v>2.6270209622393757E-3</v>
      </c>
      <c r="Y10">
        <f t="shared" si="17"/>
        <v>9.2598553480415079E-3</v>
      </c>
      <c r="Z10">
        <f t="shared" si="18"/>
        <v>0.91409865849386984</v>
      </c>
      <c r="AB10">
        <f t="shared" si="19"/>
        <v>394.66047939318742</v>
      </c>
      <c r="AC10">
        <f t="shared" si="2"/>
        <v>412.64109377966452</v>
      </c>
      <c r="AE10">
        <f t="shared" si="3"/>
        <v>2061.8332352494062</v>
      </c>
      <c r="AF10">
        <f t="shared" si="4"/>
        <v>-103.09166176247032</v>
      </c>
      <c r="AG10">
        <f t="shared" si="4"/>
        <v>-11.426233231173374</v>
      </c>
      <c r="AH10">
        <f t="shared" si="5"/>
        <v>-1313.5104811196879</v>
      </c>
      <c r="AI10">
        <f t="shared" si="6"/>
        <v>633.80485913607458</v>
      </c>
      <c r="AJ10">
        <f t="shared" si="7"/>
        <v>-17.9806143864771</v>
      </c>
      <c r="AK10">
        <f t="shared" si="24"/>
        <v>164.73814370160866</v>
      </c>
      <c r="AL10">
        <f t="shared" si="8"/>
        <v>780.56238845120617</v>
      </c>
      <c r="AN10">
        <f t="shared" si="9"/>
        <v>1160.4945470882967</v>
      </c>
      <c r="AO10">
        <f t="shared" si="9"/>
        <v>-58.024727354414843</v>
      </c>
      <c r="AP10">
        <f t="shared" si="9"/>
        <v>-6.4312094362625816</v>
      </c>
      <c r="AQ10">
        <f t="shared" si="9"/>
        <v>-739.30409347501666</v>
      </c>
      <c r="AR10">
        <f t="shared" si="9"/>
        <v>356.73451682260264</v>
      </c>
      <c r="AS10">
        <f t="shared" si="9"/>
        <v>-10.120316518362836</v>
      </c>
      <c r="AT10">
        <f t="shared" si="9"/>
        <v>92.722201871015812</v>
      </c>
      <c r="AU10">
        <f t="shared" si="9"/>
        <v>439.33640217525567</v>
      </c>
      <c r="AW10">
        <v>7</v>
      </c>
      <c r="AX10">
        <f>(R10*SUMPRODUCT(K11:$K$23, X11:$X$23)-$AZ$3*SUMPRODUCT(K10:$K$22, W11:$W$23))/Z10</f>
        <v>451.41855306905234</v>
      </c>
    </row>
    <row r="11" spans="1:52" x14ac:dyDescent="0.25">
      <c r="A11" t="s">
        <v>33</v>
      </c>
      <c r="C11" s="7">
        <f>AU25</f>
        <v>5122.0708649566295</v>
      </c>
      <c r="E11">
        <v>2011</v>
      </c>
      <c r="F11" s="5">
        <f>EconomicRates!C51</f>
        <v>3.5571999999999999E-2</v>
      </c>
      <c r="G11" s="5">
        <f>EconomicRates!D51</f>
        <v>7.0000000000000007E-2</v>
      </c>
      <c r="H11" s="5">
        <f t="shared" si="10"/>
        <v>8.5572000000000009E-2</v>
      </c>
      <c r="I11" s="5">
        <f t="shared" si="11"/>
        <v>1.085572</v>
      </c>
      <c r="J11">
        <f t="shared" si="12"/>
        <v>0.92117335377109955</v>
      </c>
      <c r="K11">
        <f t="shared" si="20"/>
        <v>0.51847871869476758</v>
      </c>
      <c r="L11" s="2">
        <v>8</v>
      </c>
      <c r="M11" s="6">
        <v>2.8709999999999999E-3</v>
      </c>
      <c r="O11">
        <f t="shared" si="21"/>
        <v>2255.5915776603597</v>
      </c>
      <c r="P11">
        <f t="shared" si="22"/>
        <v>112.77957888301799</v>
      </c>
      <c r="Q11" s="4">
        <f t="shared" si="23"/>
        <v>12.5</v>
      </c>
      <c r="R11">
        <f t="shared" si="0"/>
        <v>500000</v>
      </c>
      <c r="S11">
        <f t="shared" si="1"/>
        <v>466.49585535837468</v>
      </c>
      <c r="U11">
        <f t="shared" si="13"/>
        <v>2.8709999999999999E-3</v>
      </c>
      <c r="V11">
        <f t="shared" si="14"/>
        <v>0.01</v>
      </c>
      <c r="W11">
        <f t="shared" si="15"/>
        <v>0.91409865849386984</v>
      </c>
      <c r="X11">
        <f t="shared" si="16"/>
        <v>2.6243772485359E-3</v>
      </c>
      <c r="Y11">
        <f t="shared" si="17"/>
        <v>9.1409865849386984E-3</v>
      </c>
      <c r="Z11">
        <f t="shared" si="18"/>
        <v>0.90233329466039525</v>
      </c>
      <c r="AB11">
        <f t="shared" si="19"/>
        <v>412.64109377966452</v>
      </c>
      <c r="AC11">
        <f t="shared" si="2"/>
        <v>420.93474211094144</v>
      </c>
      <c r="AE11">
        <f t="shared" si="3"/>
        <v>2035.2953796785112</v>
      </c>
      <c r="AF11">
        <f t="shared" si="4"/>
        <v>-101.76476898392556</v>
      </c>
      <c r="AG11">
        <f t="shared" si="4"/>
        <v>-11.27916618325494</v>
      </c>
      <c r="AH11">
        <f t="shared" si="5"/>
        <v>-1312.18862426795</v>
      </c>
      <c r="AI11">
        <f t="shared" si="6"/>
        <v>610.06282024338066</v>
      </c>
      <c r="AJ11">
        <f t="shared" si="7"/>
        <v>-8.2936483312769269</v>
      </c>
      <c r="AK11">
        <f t="shared" si="24"/>
        <v>164.23201931319755</v>
      </c>
      <c r="AL11">
        <f t="shared" si="8"/>
        <v>766.00119122530123</v>
      </c>
      <c r="AN11">
        <f t="shared" si="9"/>
        <v>1055.257340621095</v>
      </c>
      <c r="AO11">
        <f t="shared" si="9"/>
        <v>-52.762867031054753</v>
      </c>
      <c r="AP11">
        <f t="shared" si="9"/>
        <v>-5.8480076306393736</v>
      </c>
      <c r="AQ11">
        <f t="shared" si="9"/>
        <v>-680.34187659629652</v>
      </c>
      <c r="AR11">
        <f t="shared" si="9"/>
        <v>316.3045893631043</v>
      </c>
      <c r="AS11">
        <f t="shared" si="9"/>
        <v>-4.3000801601054581</v>
      </c>
      <c r="AT11">
        <f t="shared" si="9"/>
        <v>85.150806942160997</v>
      </c>
      <c r="AU11">
        <f t="shared" si="9"/>
        <v>397.15531614515982</v>
      </c>
      <c r="AW11">
        <v>8</v>
      </c>
      <c r="AX11">
        <f>(R11*SUMPRODUCT(K12:$K$23, X12:$X$23)-$AZ$3*SUMPRODUCT(K11:$K$22, W12:$W$23))/Z11</f>
        <v>466.49585535837468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f>EconomicRates!C52</f>
        <v>3.5571999999999999E-2</v>
      </c>
      <c r="G12" s="5">
        <f>EconomicRates!D52</f>
        <v>7.0000000000000007E-2</v>
      </c>
      <c r="H12" s="5">
        <f t="shared" si="10"/>
        <v>8.5572000000000009E-2</v>
      </c>
      <c r="I12" s="5">
        <f t="shared" si="11"/>
        <v>1.085572</v>
      </c>
      <c r="J12">
        <f t="shared" si="12"/>
        <v>0.92117335377109955</v>
      </c>
      <c r="K12">
        <f t="shared" si="20"/>
        <v>0.47760878015900154</v>
      </c>
      <c r="L12" s="2">
        <v>9</v>
      </c>
      <c r="M12" s="6">
        <v>2.9099999999999998E-3</v>
      </c>
      <c r="O12">
        <f t="shared" si="21"/>
        <v>2255.5915776603597</v>
      </c>
      <c r="P12">
        <f t="shared" si="22"/>
        <v>112.77957888301799</v>
      </c>
      <c r="Q12" s="4">
        <f t="shared" si="23"/>
        <v>12.5</v>
      </c>
      <c r="R12">
        <f t="shared" si="0"/>
        <v>500000</v>
      </c>
      <c r="S12">
        <f t="shared" si="1"/>
        <v>471.62905249601812</v>
      </c>
      <c r="U12">
        <f t="shared" si="13"/>
        <v>2.9099999999999998E-3</v>
      </c>
      <c r="V12">
        <f t="shared" si="14"/>
        <v>0.01</v>
      </c>
      <c r="W12">
        <f t="shared" si="15"/>
        <v>0.90233329466039525</v>
      </c>
      <c r="X12">
        <f t="shared" si="16"/>
        <v>2.6257898874617498E-3</v>
      </c>
      <c r="Y12">
        <f t="shared" si="17"/>
        <v>9.0233329466039534E-3</v>
      </c>
      <c r="Z12">
        <f t="shared" si="18"/>
        <v>0.89068417182632953</v>
      </c>
      <c r="AB12">
        <f t="shared" si="19"/>
        <v>420.93474211094144</v>
      </c>
      <c r="AC12">
        <f t="shared" si="2"/>
        <v>420.07253203165237</v>
      </c>
      <c r="AE12">
        <f t="shared" si="3"/>
        <v>2009.0197163268615</v>
      </c>
      <c r="AF12">
        <f t="shared" si="4"/>
        <v>-100.45098581634308</v>
      </c>
      <c r="AG12">
        <f t="shared" si="4"/>
        <v>-11.13355214782912</v>
      </c>
      <c r="AH12">
        <f t="shared" si="5"/>
        <v>-1312.894943730875</v>
      </c>
      <c r="AI12">
        <f t="shared" si="6"/>
        <v>584.54023463181443</v>
      </c>
      <c r="AJ12">
        <f t="shared" si="7"/>
        <v>0.86221007928907056</v>
      </c>
      <c r="AK12">
        <f t="shared" si="24"/>
        <v>163.06524308350217</v>
      </c>
      <c r="AL12">
        <f t="shared" si="8"/>
        <v>748.46768779460569</v>
      </c>
      <c r="AN12">
        <f t="shared" si="9"/>
        <v>959.52545603025567</v>
      </c>
      <c r="AO12">
        <f t="shared" si="9"/>
        <v>-47.976272801512785</v>
      </c>
      <c r="AP12">
        <f t="shared" si="9"/>
        <v>-5.317482260161297</v>
      </c>
      <c r="AQ12">
        <f t="shared" si="9"/>
        <v>-627.05015255222418</v>
      </c>
      <c r="AR12">
        <f t="shared" si="9"/>
        <v>279.18154841635743</v>
      </c>
      <c r="AS12">
        <f t="shared" si="9"/>
        <v>0.41179910421004901</v>
      </c>
      <c r="AT12">
        <f t="shared" si="9"/>
        <v>77.881391835442528</v>
      </c>
      <c r="AU12">
        <f t="shared" si="9"/>
        <v>357.47473935601005</v>
      </c>
      <c r="AW12">
        <v>9</v>
      </c>
      <c r="AX12">
        <f>(R12*SUMPRODUCT(K13:$K$23, X13:$X$23)-$AZ$3*SUMPRODUCT(K12:$K$22, W13:$W$23))/Z12</f>
        <v>471.62905249601812</v>
      </c>
    </row>
    <row r="13" spans="1:52" x14ac:dyDescent="0.25">
      <c r="E13">
        <v>2013</v>
      </c>
      <c r="F13" s="5">
        <f>EconomicRates!C53</f>
        <v>3.5571999999999999E-2</v>
      </c>
      <c r="G13" s="5">
        <f>EconomicRates!D53</f>
        <v>7.0000000000000007E-2</v>
      </c>
      <c r="H13" s="5">
        <f t="shared" si="10"/>
        <v>8.5572000000000009E-2</v>
      </c>
      <c r="I13" s="5">
        <f t="shared" si="11"/>
        <v>1.085572</v>
      </c>
      <c r="J13">
        <f t="shared" si="12"/>
        <v>0.92117335377109955</v>
      </c>
      <c r="K13">
        <f t="shared" si="20"/>
        <v>0.43996048180959124</v>
      </c>
      <c r="L13" s="2">
        <v>10</v>
      </c>
      <c r="M13" s="6">
        <v>2.9520000000000002E-3</v>
      </c>
      <c r="O13">
        <f t="shared" si="21"/>
        <v>2255.5915776603597</v>
      </c>
      <c r="P13">
        <f t="shared" si="22"/>
        <v>112.77957888301799</v>
      </c>
      <c r="Q13" s="4">
        <f t="shared" si="23"/>
        <v>12.5</v>
      </c>
      <c r="R13">
        <f t="shared" si="0"/>
        <v>500000</v>
      </c>
      <c r="S13">
        <f t="shared" si="1"/>
        <v>467.56557936696333</v>
      </c>
      <c r="U13">
        <f t="shared" si="13"/>
        <v>2.9520000000000002E-3</v>
      </c>
      <c r="V13">
        <f t="shared" si="14"/>
        <v>0.01</v>
      </c>
      <c r="W13">
        <f t="shared" si="15"/>
        <v>0.89068417182632953</v>
      </c>
      <c r="X13">
        <f t="shared" si="16"/>
        <v>2.6292996752313252E-3</v>
      </c>
      <c r="Y13">
        <f t="shared" si="17"/>
        <v>8.9068417182632947E-3</v>
      </c>
      <c r="Z13">
        <f t="shared" si="18"/>
        <v>0.87914803043283496</v>
      </c>
      <c r="AB13">
        <f t="shared" si="19"/>
        <v>420.07253203165237</v>
      </c>
      <c r="AC13">
        <f t="shared" si="2"/>
        <v>411.05935819865317</v>
      </c>
      <c r="AE13">
        <f t="shared" si="3"/>
        <v>1982.998892960996</v>
      </c>
      <c r="AF13">
        <f t="shared" si="4"/>
        <v>-99.149944648049811</v>
      </c>
      <c r="AG13">
        <f t="shared" si="4"/>
        <v>-10.989350380410437</v>
      </c>
      <c r="AH13">
        <f t="shared" si="5"/>
        <v>-1314.6498376156626</v>
      </c>
      <c r="AI13">
        <f t="shared" si="6"/>
        <v>558.20976031687314</v>
      </c>
      <c r="AJ13">
        <f t="shared" si="7"/>
        <v>9.0131738329992004</v>
      </c>
      <c r="AK13">
        <f t="shared" si="24"/>
        <v>161.27450362412193</v>
      </c>
      <c r="AL13">
        <f t="shared" si="8"/>
        <v>728.49743777399431</v>
      </c>
      <c r="AN13">
        <f t="shared" si="9"/>
        <v>872.44114837500592</v>
      </c>
      <c r="AO13">
        <f t="shared" si="9"/>
        <v>-43.622057418750295</v>
      </c>
      <c r="AP13">
        <f t="shared" si="9"/>
        <v>-4.834879888139791</v>
      </c>
      <c r="AQ13">
        <f t="shared" si="9"/>
        <v>-578.3939759682878</v>
      </c>
      <c r="AR13">
        <f t="shared" si="9"/>
        <v>245.59023509982796</v>
      </c>
      <c r="AS13">
        <f t="shared" si="9"/>
        <v>3.9654403021999283</v>
      </c>
      <c r="AT13">
        <f t="shared" si="9"/>
        <v>70.954408318071359</v>
      </c>
      <c r="AU13">
        <f t="shared" si="9"/>
        <v>320.51008372009926</v>
      </c>
      <c r="AW13">
        <v>10</v>
      </c>
      <c r="AX13">
        <f>(R13*SUMPRODUCT(K14:$K$23, X14:$X$23)-$AZ$3*SUMPRODUCT(K13:$K$22, W14:$W$23))/Z13</f>
        <v>467.56557936696333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10"/>
        <v>8.5572000000000009E-2</v>
      </c>
      <c r="I14" s="5">
        <f t="shared" si="11"/>
        <v>1.085572</v>
      </c>
      <c r="J14">
        <f t="shared" si="12"/>
        <v>0.92117335377109955</v>
      </c>
      <c r="K14">
        <f t="shared" si="20"/>
        <v>0.40527987255529002</v>
      </c>
      <c r="L14" s="2">
        <v>11</v>
      </c>
      <c r="M14" s="6">
        <v>2.9979999999999998E-3</v>
      </c>
      <c r="O14">
        <f t="shared" si="21"/>
        <v>2255.5915776603597</v>
      </c>
      <c r="P14">
        <f t="shared" si="22"/>
        <v>112.77957888301799</v>
      </c>
      <c r="Q14" s="4">
        <f t="shared" si="23"/>
        <v>12.5</v>
      </c>
      <c r="R14">
        <f t="shared" si="0"/>
        <v>500000</v>
      </c>
      <c r="S14">
        <f t="shared" si="1"/>
        <v>454.83437396336052</v>
      </c>
      <c r="U14">
        <f t="shared" si="13"/>
        <v>2.9979999999999998E-3</v>
      </c>
      <c r="V14">
        <f t="shared" si="14"/>
        <v>0.01</v>
      </c>
      <c r="W14">
        <f t="shared" si="15"/>
        <v>0.87914803043283496</v>
      </c>
      <c r="X14">
        <f t="shared" si="16"/>
        <v>2.6356857952376392E-3</v>
      </c>
      <c r="Y14">
        <f t="shared" si="17"/>
        <v>8.7914803043283498E-3</v>
      </c>
      <c r="Z14">
        <f t="shared" si="18"/>
        <v>0.867720864333269</v>
      </c>
      <c r="AB14">
        <f t="shared" si="19"/>
        <v>411.05935819865317</v>
      </c>
      <c r="AC14">
        <f t="shared" si="2"/>
        <v>394.66927610396851</v>
      </c>
      <c r="AE14">
        <f t="shared" si="3"/>
        <v>1957.2238733502891</v>
      </c>
      <c r="AF14">
        <f t="shared" si="4"/>
        <v>-97.861193667514456</v>
      </c>
      <c r="AG14">
        <f t="shared" si="4"/>
        <v>-10.846510804165863</v>
      </c>
      <c r="AH14">
        <f t="shared" si="5"/>
        <v>-1317.8428976188195</v>
      </c>
      <c r="AI14">
        <f t="shared" si="6"/>
        <v>530.67327125978909</v>
      </c>
      <c r="AJ14">
        <f t="shared" si="7"/>
        <v>16.390082094684658</v>
      </c>
      <c r="AK14">
        <f t="shared" si="24"/>
        <v>158.92954265169996</v>
      </c>
      <c r="AL14">
        <f t="shared" si="8"/>
        <v>705.99289600617374</v>
      </c>
      <c r="AN14">
        <f t="shared" si="9"/>
        <v>793.2234419535763</v>
      </c>
      <c r="AO14">
        <f t="shared" si="9"/>
        <v>-39.661172097678815</v>
      </c>
      <c r="AP14">
        <f t="shared" si="9"/>
        <v>-4.3958725163819174</v>
      </c>
      <c r="AQ14">
        <f t="shared" si="9"/>
        <v>-534.0952015948493</v>
      </c>
      <c r="AR14">
        <f t="shared" si="9"/>
        <v>215.07119574466617</v>
      </c>
      <c r="AS14">
        <f t="shared" si="9"/>
        <v>6.6425703825045392</v>
      </c>
      <c r="AT14">
        <f t="shared" si="9"/>
        <v>64.410944791151493</v>
      </c>
      <c r="AU14">
        <f t="shared" si="9"/>
        <v>286.12471091832219</v>
      </c>
      <c r="AW14">
        <v>11</v>
      </c>
      <c r="AX14">
        <f>(R14*SUMPRODUCT(K15:$K$23, X15:$X$23)-$AZ$3*SUMPRODUCT(K14:$K$22, W15:$W$23))/Z14</f>
        <v>454.83437396336052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10"/>
        <v>8.5572000000000009E-2</v>
      </c>
      <c r="I15" s="5">
        <f t="shared" si="11"/>
        <v>1.085572</v>
      </c>
      <c r="J15">
        <f t="shared" si="12"/>
        <v>0.92117335377109955</v>
      </c>
      <c r="K15">
        <f t="shared" si="20"/>
        <v>0.37333301941768032</v>
      </c>
      <c r="L15" s="2">
        <v>12</v>
      </c>
      <c r="M15" s="6">
        <v>3.0469999999999998E-3</v>
      </c>
      <c r="O15">
        <f t="shared" si="21"/>
        <v>2255.5915776603597</v>
      </c>
      <c r="P15">
        <f t="shared" si="22"/>
        <v>112.77957888301799</v>
      </c>
      <c r="Q15" s="4">
        <f t="shared" si="23"/>
        <v>12.5</v>
      </c>
      <c r="R15">
        <f t="shared" si="0"/>
        <v>500000</v>
      </c>
      <c r="S15">
        <f t="shared" si="1"/>
        <v>434.17888065316953</v>
      </c>
      <c r="U15">
        <f t="shared" si="13"/>
        <v>3.0469999999999998E-3</v>
      </c>
      <c r="V15">
        <f t="shared" si="14"/>
        <v>0.01</v>
      </c>
      <c r="W15">
        <f t="shared" si="15"/>
        <v>0.867720864333269</v>
      </c>
      <c r="X15">
        <f t="shared" si="16"/>
        <v>2.6439454736234703E-3</v>
      </c>
      <c r="Y15">
        <f t="shared" si="17"/>
        <v>8.6772086433326897E-3</v>
      </c>
      <c r="Z15">
        <f t="shared" si="18"/>
        <v>0.85639971021631289</v>
      </c>
      <c r="AB15">
        <f t="shared" si="19"/>
        <v>394.66927610396851</v>
      </c>
      <c r="AC15">
        <f t="shared" si="2"/>
        <v>371.83066757341749</v>
      </c>
      <c r="AE15">
        <f t="shared" si="3"/>
        <v>1931.6879734746881</v>
      </c>
      <c r="AF15">
        <f t="shared" si="4"/>
        <v>-96.584398673734412</v>
      </c>
      <c r="AG15">
        <f t="shared" si="4"/>
        <v>-10.70499637770391</v>
      </c>
      <c r="AH15">
        <f t="shared" si="5"/>
        <v>-1321.9727368117351</v>
      </c>
      <c r="AI15">
        <f t="shared" si="6"/>
        <v>502.42584161151467</v>
      </c>
      <c r="AJ15">
        <f t="shared" si="7"/>
        <v>22.838608530551028</v>
      </c>
      <c r="AK15">
        <f t="shared" si="24"/>
        <v>156.08409956334455</v>
      </c>
      <c r="AL15">
        <f t="shared" si="8"/>
        <v>681.34854970541028</v>
      </c>
      <c r="AN15">
        <f t="shared" si="9"/>
        <v>721.16290371012531</v>
      </c>
      <c r="AO15">
        <f t="shared" si="9"/>
        <v>-36.05814518550627</v>
      </c>
      <c r="AP15">
        <f t="shared" si="9"/>
        <v>-3.9965286205435313</v>
      </c>
      <c r="AQ15">
        <f t="shared" si="9"/>
        <v>-493.53607342177952</v>
      </c>
      <c r="AR15">
        <f t="shared" si="9"/>
        <v>187.57215648229598</v>
      </c>
      <c r="AS15">
        <f t="shared" si="9"/>
        <v>8.5264066820090072</v>
      </c>
      <c r="AT15">
        <f t="shared" si="9"/>
        <v>58.271348173073257</v>
      </c>
      <c r="AU15">
        <f t="shared" si="9"/>
        <v>254.36991133737826</v>
      </c>
      <c r="AW15">
        <v>12</v>
      </c>
      <c r="AX15">
        <f>(R15*SUMPRODUCT(K16:$K$23, X16:$X$23)-$AZ$3*SUMPRODUCT(K15:$K$22, W16:$W$23))/Z15</f>
        <v>434.17888065316953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10"/>
        <v>8.5572000000000009E-2</v>
      </c>
      <c r="I16" s="5">
        <f t="shared" si="11"/>
        <v>1.085572</v>
      </c>
      <c r="J16">
        <f t="shared" si="12"/>
        <v>0.92117335377109955</v>
      </c>
      <c r="K16">
        <f t="shared" si="20"/>
        <v>0.34390442957047562</v>
      </c>
      <c r="L16" s="2">
        <v>13</v>
      </c>
      <c r="M16" s="6">
        <v>3.104E-3</v>
      </c>
      <c r="O16">
        <f t="shared" si="21"/>
        <v>2255.5915776603597</v>
      </c>
      <c r="P16">
        <f t="shared" si="22"/>
        <v>112.77957888301799</v>
      </c>
      <c r="Q16" s="4">
        <f t="shared" si="23"/>
        <v>12.5</v>
      </c>
      <c r="R16">
        <f t="shared" si="0"/>
        <v>500000</v>
      </c>
      <c r="S16">
        <f t="shared" si="1"/>
        <v>405.44506647323567</v>
      </c>
      <c r="U16">
        <f t="shared" si="13"/>
        <v>3.104E-3</v>
      </c>
      <c r="V16">
        <f t="shared" si="14"/>
        <v>0.01</v>
      </c>
      <c r="W16">
        <f t="shared" si="15"/>
        <v>0.85639971021631289</v>
      </c>
      <c r="X16">
        <f t="shared" si="16"/>
        <v>2.6582647005114353E-3</v>
      </c>
      <c r="Y16">
        <f t="shared" si="17"/>
        <v>8.5639971021631289E-3</v>
      </c>
      <c r="Z16">
        <f t="shared" si="18"/>
        <v>0.84517744841363829</v>
      </c>
      <c r="AB16">
        <f t="shared" si="19"/>
        <v>371.83066757341749</v>
      </c>
      <c r="AC16">
        <f t="shared" si="2"/>
        <v>342.67302675374731</v>
      </c>
      <c r="AE16">
        <f t="shared" si="3"/>
        <v>1906.3751342702756</v>
      </c>
      <c r="AF16">
        <f t="shared" si="4"/>
        <v>-95.318756713513793</v>
      </c>
      <c r="AG16">
        <f t="shared" si="4"/>
        <v>-10.564718105170478</v>
      </c>
      <c r="AH16">
        <f t="shared" si="5"/>
        <v>-1329.1323502557177</v>
      </c>
      <c r="AI16">
        <f t="shared" si="6"/>
        <v>471.35930919587372</v>
      </c>
      <c r="AJ16">
        <f t="shared" si="7"/>
        <v>29.157640819670178</v>
      </c>
      <c r="AK16">
        <f t="shared" si="24"/>
        <v>152.80209315911256</v>
      </c>
      <c r="AL16">
        <f t="shared" si="8"/>
        <v>653.31904317465649</v>
      </c>
      <c r="AN16">
        <f t="shared" si="9"/>
        <v>655.61085309855798</v>
      </c>
      <c r="AO16">
        <f t="shared" si="9"/>
        <v>-32.780542654927906</v>
      </c>
      <c r="AP16">
        <f t="shared" si="9"/>
        <v>-3.6332533535315292</v>
      </c>
      <c r="AQ16">
        <f t="shared" si="9"/>
        <v>-457.09450273835819</v>
      </c>
      <c r="AR16">
        <f t="shared" si="9"/>
        <v>162.10255435174039</v>
      </c>
      <c r="AS16">
        <f t="shared" si="9"/>
        <v>10.027441833709489</v>
      </c>
      <c r="AT16">
        <f t="shared" si="9"/>
        <v>52.549316685059281</v>
      </c>
      <c r="AU16">
        <f t="shared" si="9"/>
        <v>224.67931287050916</v>
      </c>
      <c r="AW16">
        <v>13</v>
      </c>
      <c r="AX16">
        <f>(R16*SUMPRODUCT(K17:$K$23, X17:$X$23)-$AZ$3*SUMPRODUCT(K16:$K$22, W17:$W$23))/Z16</f>
        <v>405.44506647323567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10"/>
        <v>8.5572000000000009E-2</v>
      </c>
      <c r="I17" s="5">
        <f t="shared" si="11"/>
        <v>1.085572</v>
      </c>
      <c r="J17">
        <f t="shared" si="12"/>
        <v>0.92117335377109955</v>
      </c>
      <c r="K17">
        <f t="shared" si="20"/>
        <v>0.31679559676417191</v>
      </c>
      <c r="L17" s="2">
        <v>14</v>
      </c>
      <c r="M17" s="6">
        <v>3.1700000000000001E-3</v>
      </c>
      <c r="O17">
        <f t="shared" si="21"/>
        <v>2255.5915776603597</v>
      </c>
      <c r="P17">
        <f t="shared" si="22"/>
        <v>112.77957888301799</v>
      </c>
      <c r="Q17" s="4">
        <f t="shared" si="23"/>
        <v>12.5</v>
      </c>
      <c r="R17">
        <f t="shared" si="0"/>
        <v>500000</v>
      </c>
      <c r="S17">
        <f t="shared" si="1"/>
        <v>368.48072905549185</v>
      </c>
      <c r="U17">
        <f t="shared" si="13"/>
        <v>3.1700000000000001E-3</v>
      </c>
      <c r="V17">
        <f t="shared" si="14"/>
        <v>0.01</v>
      </c>
      <c r="W17">
        <f t="shared" si="15"/>
        <v>0.84517744841363829</v>
      </c>
      <c r="X17">
        <f t="shared" si="16"/>
        <v>2.6792125114712332E-3</v>
      </c>
      <c r="Y17">
        <f t="shared" si="17"/>
        <v>8.4517744841363825E-3</v>
      </c>
      <c r="Z17">
        <f t="shared" si="18"/>
        <v>0.83404646141803074</v>
      </c>
      <c r="AB17">
        <f t="shared" si="19"/>
        <v>342.67302675374731</v>
      </c>
      <c r="AC17">
        <f t="shared" si="2"/>
        <v>307.33004816946914</v>
      </c>
      <c r="AE17">
        <f t="shared" si="3"/>
        <v>1881.2681737519363</v>
      </c>
      <c r="AF17">
        <f t="shared" si="4"/>
        <v>-94.063408687596819</v>
      </c>
      <c r="AG17">
        <f t="shared" si="4"/>
        <v>-10.425580767725384</v>
      </c>
      <c r="AH17">
        <f t="shared" si="5"/>
        <v>-1339.6062557356165</v>
      </c>
      <c r="AI17">
        <f t="shared" si="6"/>
        <v>437.17292856099743</v>
      </c>
      <c r="AJ17">
        <f t="shared" si="7"/>
        <v>35.342978584278171</v>
      </c>
      <c r="AK17">
        <f t="shared" si="24"/>
        <v>149.09144542726611</v>
      </c>
      <c r="AL17">
        <f t="shared" si="8"/>
        <v>621.60735257254169</v>
      </c>
      <c r="AN17">
        <f t="shared" si="9"/>
        <v>595.97747377718849</v>
      </c>
      <c r="AO17">
        <f t="shared" si="9"/>
        <v>-29.798873688859427</v>
      </c>
      <c r="AP17">
        <f t="shared" si="9"/>
        <v>-3.3027780809246363</v>
      </c>
      <c r="AQ17">
        <f t="shared" si="9"/>
        <v>-424.38136321478254</v>
      </c>
      <c r="AR17">
        <f t="shared" si="9"/>
        <v>138.49445879262188</v>
      </c>
      <c r="AS17">
        <f t="shared" si="9"/>
        <v>11.19649999202975</v>
      </c>
      <c r="AT17">
        <f t="shared" si="9"/>
        <v>47.231513426563737</v>
      </c>
      <c r="AU17">
        <f t="shared" si="9"/>
        <v>196.92247221121536</v>
      </c>
      <c r="AW17">
        <v>14</v>
      </c>
      <c r="AX17">
        <f>(R17*SUMPRODUCT(K18:$K$23, X18:$X$23)-$AZ$3*SUMPRODUCT(K17:$K$22, W18:$W$23))/Z17</f>
        <v>368.48072905549185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10"/>
        <v>8.5572000000000009E-2</v>
      </c>
      <c r="I18" s="5">
        <f t="shared" si="11"/>
        <v>1.085572</v>
      </c>
      <c r="J18">
        <f t="shared" si="12"/>
        <v>0.92117335377109955</v>
      </c>
      <c r="K18">
        <f t="shared" si="20"/>
        <v>0.29182366233116913</v>
      </c>
      <c r="L18" s="2">
        <v>15</v>
      </c>
      <c r="M18" s="6">
        <v>3.2390000000000001E-3</v>
      </c>
      <c r="O18">
        <f t="shared" si="21"/>
        <v>2255.5915776603597</v>
      </c>
      <c r="P18">
        <f t="shared" si="22"/>
        <v>112.77957888301799</v>
      </c>
      <c r="Q18" s="4">
        <f t="shared" si="23"/>
        <v>12.5</v>
      </c>
      <c r="R18">
        <f t="shared" si="0"/>
        <v>500000</v>
      </c>
      <c r="S18">
        <f t="shared" si="1"/>
        <v>324.18376483496661</v>
      </c>
      <c r="U18">
        <f t="shared" si="13"/>
        <v>3.2390000000000001E-3</v>
      </c>
      <c r="V18">
        <f t="shared" si="14"/>
        <v>0.01</v>
      </c>
      <c r="W18">
        <f t="shared" si="15"/>
        <v>0.83404646141803074</v>
      </c>
      <c r="X18">
        <f t="shared" si="16"/>
        <v>2.7014764885330018E-3</v>
      </c>
      <c r="Y18">
        <f t="shared" si="17"/>
        <v>8.3404646141803079E-3</v>
      </c>
      <c r="Z18">
        <f t="shared" si="18"/>
        <v>0.82300452031531746</v>
      </c>
      <c r="AB18">
        <f t="shared" si="19"/>
        <v>307.33004816946914</v>
      </c>
      <c r="AC18">
        <f t="shared" si="2"/>
        <v>266.80470387201535</v>
      </c>
      <c r="AE18">
        <f t="shared" si="3"/>
        <v>1856.3620643996344</v>
      </c>
      <c r="AF18">
        <f t="shared" si="4"/>
        <v>-92.818103219981722</v>
      </c>
      <c r="AG18">
        <f t="shared" si="4"/>
        <v>-10.287556503941468</v>
      </c>
      <c r="AH18">
        <f t="shared" si="5"/>
        <v>-1350.7382442665009</v>
      </c>
      <c r="AI18">
        <f t="shared" si="6"/>
        <v>402.51816040921017</v>
      </c>
      <c r="AJ18">
        <f t="shared" si="7"/>
        <v>40.525344297453785</v>
      </c>
      <c r="AK18">
        <f t="shared" si="24"/>
        <v>144.96118065443852</v>
      </c>
      <c r="AL18">
        <f t="shared" si="8"/>
        <v>588.00468536110247</v>
      </c>
      <c r="AN18">
        <f t="shared" si="9"/>
        <v>541.7303762457509</v>
      </c>
      <c r="AO18">
        <f t="shared" si="9"/>
        <v>-27.086518812287547</v>
      </c>
      <c r="AP18">
        <f t="shared" si="9"/>
        <v>-3.002152415419038</v>
      </c>
      <c r="AQ18">
        <f t="shared" si="9"/>
        <v>-394.17738129262364</v>
      </c>
      <c r="AR18">
        <f t="shared" si="9"/>
        <v>117.46432372542071</v>
      </c>
      <c r="AS18">
        <f t="shared" si="9"/>
        <v>11.826254390114524</v>
      </c>
      <c r="AT18">
        <f t="shared" si="9"/>
        <v>42.303102634428477</v>
      </c>
      <c r="AU18">
        <f t="shared" si="9"/>
        <v>171.59368074996371</v>
      </c>
      <c r="AW18">
        <v>15</v>
      </c>
      <c r="AX18">
        <f>(R18*SUMPRODUCT(K19:$K$23, X19:$X$23)-$AZ$3*SUMPRODUCT(K18:$K$22, W19:$W$23))/Z18</f>
        <v>324.18376483496661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10"/>
        <v>8.5572000000000009E-2</v>
      </c>
      <c r="I19" s="5">
        <f t="shared" si="11"/>
        <v>1.085572</v>
      </c>
      <c r="J19">
        <f t="shared" si="12"/>
        <v>0.92117335377109955</v>
      </c>
      <c r="K19">
        <f t="shared" si="20"/>
        <v>0.26882018173936795</v>
      </c>
      <c r="L19" s="2">
        <v>16</v>
      </c>
      <c r="M19" s="6">
        <v>3.3149999999999998E-3</v>
      </c>
      <c r="O19">
        <f t="shared" si="21"/>
        <v>2255.5915776603597</v>
      </c>
      <c r="P19">
        <f t="shared" si="22"/>
        <v>112.77957888301799</v>
      </c>
      <c r="Q19" s="4">
        <f t="shared" si="23"/>
        <v>12.5</v>
      </c>
      <c r="R19">
        <f t="shared" si="0"/>
        <v>500000</v>
      </c>
      <c r="S19">
        <f t="shared" si="1"/>
        <v>272.84276096405307</v>
      </c>
      <c r="U19">
        <f t="shared" si="13"/>
        <v>3.3149999999999998E-3</v>
      </c>
      <c r="V19">
        <f t="shared" si="14"/>
        <v>0.01</v>
      </c>
      <c r="W19">
        <f t="shared" si="15"/>
        <v>0.82300452031531746</v>
      </c>
      <c r="X19">
        <f t="shared" si="16"/>
        <v>2.7282599848452772E-3</v>
      </c>
      <c r="Y19">
        <f t="shared" si="17"/>
        <v>8.2300452031531749E-3</v>
      </c>
      <c r="Z19">
        <f t="shared" si="18"/>
        <v>0.812046215127319</v>
      </c>
      <c r="AB19">
        <f t="shared" si="19"/>
        <v>266.80470387201535</v>
      </c>
      <c r="AC19">
        <f t="shared" si="2"/>
        <v>221.56093136574711</v>
      </c>
      <c r="AE19">
        <f t="shared" si="3"/>
        <v>1831.6446035121533</v>
      </c>
      <c r="AF19">
        <f t="shared" si="4"/>
        <v>-91.582230175607677</v>
      </c>
      <c r="AG19">
        <f t="shared" si="4"/>
        <v>-10.150577689091488</v>
      </c>
      <c r="AH19">
        <f t="shared" si="5"/>
        <v>-1364.1299924226387</v>
      </c>
      <c r="AI19">
        <f t="shared" si="6"/>
        <v>365.78180322481535</v>
      </c>
      <c r="AJ19">
        <f t="shared" si="7"/>
        <v>45.243772506268243</v>
      </c>
      <c r="AK19">
        <f t="shared" si="24"/>
        <v>140.48069540459929</v>
      </c>
      <c r="AL19">
        <f t="shared" si="8"/>
        <v>551.50627113568282</v>
      </c>
      <c r="AN19">
        <f t="shared" si="9"/>
        <v>492.38303519806959</v>
      </c>
      <c r="AO19">
        <f t="shared" si="9"/>
        <v>-24.619151759903485</v>
      </c>
      <c r="AP19">
        <f t="shared" si="9"/>
        <v>-2.7286801391411473</v>
      </c>
      <c r="AQ19">
        <f t="shared" si="9"/>
        <v>-366.70567247917637</v>
      </c>
      <c r="AR19">
        <f t="shared" si="9"/>
        <v>98.329530819848586</v>
      </c>
      <c r="AS19">
        <f t="shared" si="9"/>
        <v>12.162439147709648</v>
      </c>
      <c r="AT19">
        <f t="shared" si="9"/>
        <v>37.764046069537173</v>
      </c>
      <c r="AU19">
        <f t="shared" si="9"/>
        <v>148.25601603709538</v>
      </c>
      <c r="AW19">
        <v>16</v>
      </c>
      <c r="AX19">
        <f>(R19*SUMPRODUCT(K20:$K$23, X20:$X$23)-$AZ$3*SUMPRODUCT(K19:$K$22, W20:$W$23))/Z19</f>
        <v>272.84276096405307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10"/>
        <v>8.5572000000000009E-2</v>
      </c>
      <c r="I20" s="5">
        <f t="shared" si="11"/>
        <v>1.085572</v>
      </c>
      <c r="J20">
        <f t="shared" si="12"/>
        <v>0.92117335377109955</v>
      </c>
      <c r="K20">
        <f t="shared" si="20"/>
        <v>0.24762998837421007</v>
      </c>
      <c r="L20" s="2">
        <v>17</v>
      </c>
      <c r="M20" s="6">
        <v>3.3969999999999998E-3</v>
      </c>
      <c r="O20">
        <f t="shared" si="21"/>
        <v>2255.5915776603597</v>
      </c>
      <c r="P20">
        <f t="shared" si="22"/>
        <v>112.77957888301799</v>
      </c>
      <c r="Q20" s="4">
        <f t="shared" si="23"/>
        <v>12.5</v>
      </c>
      <c r="R20">
        <f t="shared" si="0"/>
        <v>500000</v>
      </c>
      <c r="S20">
        <f t="shared" si="1"/>
        <v>214.92883640856178</v>
      </c>
      <c r="U20">
        <f t="shared" si="13"/>
        <v>3.3969999999999998E-3</v>
      </c>
      <c r="V20">
        <f t="shared" si="14"/>
        <v>0.01</v>
      </c>
      <c r="W20">
        <f t="shared" si="15"/>
        <v>0.812046215127319</v>
      </c>
      <c r="X20">
        <f t="shared" si="16"/>
        <v>2.7585209927875024E-3</v>
      </c>
      <c r="Y20">
        <f t="shared" si="17"/>
        <v>8.1204621512731903E-3</v>
      </c>
      <c r="Z20">
        <f t="shared" si="18"/>
        <v>0.80116723198325834</v>
      </c>
      <c r="AB20">
        <f t="shared" si="19"/>
        <v>221.56093136574711</v>
      </c>
      <c r="AC20">
        <f t="shared" si="2"/>
        <v>172.19394093883</v>
      </c>
      <c r="AE20">
        <f t="shared" si="3"/>
        <v>1807.1060607589011</v>
      </c>
      <c r="AF20">
        <f t="shared" si="4"/>
        <v>-90.355303037945063</v>
      </c>
      <c r="AG20">
        <f t="shared" si="4"/>
        <v>-10.014590399790729</v>
      </c>
      <c r="AH20">
        <f t="shared" si="5"/>
        <v>-1379.2604963937513</v>
      </c>
      <c r="AI20">
        <f t="shared" si="6"/>
        <v>327.47567092741406</v>
      </c>
      <c r="AJ20">
        <f t="shared" si="7"/>
        <v>49.366990426917113</v>
      </c>
      <c r="AK20">
        <f t="shared" si="24"/>
        <v>135.68181823606923</v>
      </c>
      <c r="AL20">
        <f t="shared" si="8"/>
        <v>512.52447959040046</v>
      </c>
      <c r="AN20">
        <f t="shared" si="9"/>
        <v>447.49365281669122</v>
      </c>
      <c r="AO20">
        <f t="shared" si="9"/>
        <v>-22.374682640834564</v>
      </c>
      <c r="AP20">
        <f t="shared" si="9"/>
        <v>-2.4799129042726538</v>
      </c>
      <c r="AQ20">
        <f t="shared" si="9"/>
        <v>-341.54626068699184</v>
      </c>
      <c r="AR20">
        <f t="shared" si="9"/>
        <v>81.092796584592193</v>
      </c>
      <c r="AS20">
        <f t="shared" si="9"/>
        <v>12.224747265487224</v>
      </c>
      <c r="AT20">
        <f t="shared" si="9"/>
        <v>33.598887072389509</v>
      </c>
      <c r="AU20">
        <f t="shared" si="9"/>
        <v>126.91643092246893</v>
      </c>
      <c r="AW20">
        <v>17</v>
      </c>
      <c r="AX20">
        <f>(R20*SUMPRODUCT(K21:$K$23, X21:$X$23)-$AZ$3*SUMPRODUCT(K20:$K$22, W21:$W$23))/Z20</f>
        <v>214.92883640856178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10"/>
        <v>8.5572000000000009E-2</v>
      </c>
      <c r="I21" s="5">
        <f t="shared" si="11"/>
        <v>1.085572</v>
      </c>
      <c r="J21">
        <f t="shared" si="12"/>
        <v>0.92117335377109955</v>
      </c>
      <c r="K21">
        <f t="shared" si="20"/>
        <v>0.22811014688496947</v>
      </c>
      <c r="L21" s="2">
        <v>18</v>
      </c>
      <c r="M21" s="6">
        <v>3.4910000000000002E-3</v>
      </c>
      <c r="O21">
        <f t="shared" si="21"/>
        <v>2255.5915776603597</v>
      </c>
      <c r="P21">
        <f t="shared" si="22"/>
        <v>112.77957888301799</v>
      </c>
      <c r="Q21" s="4">
        <f t="shared" si="23"/>
        <v>12.5</v>
      </c>
      <c r="R21">
        <f t="shared" si="0"/>
        <v>500000</v>
      </c>
      <c r="S21">
        <f t="shared" si="1"/>
        <v>150.23326431257323</v>
      </c>
      <c r="U21">
        <f t="shared" si="13"/>
        <v>3.4910000000000002E-3</v>
      </c>
      <c r="V21">
        <f t="shared" si="14"/>
        <v>0.01</v>
      </c>
      <c r="W21">
        <f t="shared" si="15"/>
        <v>0.80116723198325834</v>
      </c>
      <c r="X21">
        <f t="shared" si="16"/>
        <v>2.7968748068535549E-3</v>
      </c>
      <c r="Y21">
        <f t="shared" si="17"/>
        <v>8.0116723198325832E-3</v>
      </c>
      <c r="Z21">
        <f t="shared" si="18"/>
        <v>0.79035868485657224</v>
      </c>
      <c r="AB21">
        <f t="shared" si="19"/>
        <v>172.19394093883</v>
      </c>
      <c r="AC21">
        <f t="shared" si="2"/>
        <v>118.73816520379518</v>
      </c>
      <c r="AE21">
        <f t="shared" si="3"/>
        <v>1782.7263928932027</v>
      </c>
      <c r="AF21">
        <f t="shared" si="4"/>
        <v>-89.136319644660148</v>
      </c>
      <c r="AG21">
        <f t="shared" si="4"/>
        <v>-9.8794835607071523</v>
      </c>
      <c r="AH21">
        <f t="shared" si="5"/>
        <v>-1398.4374034267773</v>
      </c>
      <c r="AI21">
        <f t="shared" si="6"/>
        <v>285.27318626105807</v>
      </c>
      <c r="AJ21">
        <f t="shared" si="7"/>
        <v>53.45577573503482</v>
      </c>
      <c r="AK21">
        <f t="shared" si="24"/>
        <v>130.6048809931161</v>
      </c>
      <c r="AL21">
        <f t="shared" si="8"/>
        <v>469.33384298920896</v>
      </c>
      <c r="AN21">
        <f t="shared" si="9"/>
        <v>406.65797933858028</v>
      </c>
      <c r="AO21">
        <f t="shared" si="9"/>
        <v>-20.332898966929015</v>
      </c>
      <c r="AP21">
        <f t="shared" si="9"/>
        <v>-2.2536104461805495</v>
      </c>
      <c r="AQ21">
        <f t="shared" si="9"/>
        <v>-318.99776150511747</v>
      </c>
      <c r="AR21">
        <f t="shared" si="9"/>
        <v>65.073708420353213</v>
      </c>
      <c r="AS21">
        <f t="shared" si="9"/>
        <v>12.19380485476878</v>
      </c>
      <c r="AT21">
        <f t="shared" si="9"/>
        <v>29.79229858723367</v>
      </c>
      <c r="AU21">
        <f t="shared" si="9"/>
        <v>107.05981186235566</v>
      </c>
      <c r="AW21">
        <v>18</v>
      </c>
      <c r="AX21">
        <f>(R21*SUMPRODUCT(K22:$K$23, X22:$X$23)-$AZ$3*SUMPRODUCT(K21:$K$22, W22:$W$23))/Z21</f>
        <v>150.23326431257323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10"/>
        <v>8.5572000000000009E-2</v>
      </c>
      <c r="I22" s="5">
        <f t="shared" si="11"/>
        <v>1.085572</v>
      </c>
      <c r="J22">
        <f t="shared" si="12"/>
        <v>0.92117335377109955</v>
      </c>
      <c r="K22">
        <f t="shared" si="20"/>
        <v>0.21012898903524546</v>
      </c>
      <c r="L22" s="2">
        <v>19</v>
      </c>
      <c r="M22" s="6">
        <v>3.5990000000000002E-3</v>
      </c>
      <c r="O22">
        <f t="shared" si="21"/>
        <v>2255.5915776603597</v>
      </c>
      <c r="P22">
        <f t="shared" si="22"/>
        <v>112.77957888301799</v>
      </c>
      <c r="Q22" s="4">
        <f t="shared" si="23"/>
        <v>12.5</v>
      </c>
      <c r="R22">
        <f t="shared" si="0"/>
        <v>500000</v>
      </c>
      <c r="S22">
        <f t="shared" si="1"/>
        <v>78.490827180495458</v>
      </c>
      <c r="U22">
        <f t="shared" si="13"/>
        <v>3.5990000000000002E-3</v>
      </c>
      <c r="V22">
        <f t="shared" si="14"/>
        <v>0.01</v>
      </c>
      <c r="W22">
        <f t="shared" si="15"/>
        <v>0.79035868485657224</v>
      </c>
      <c r="X22">
        <f t="shared" si="16"/>
        <v>2.8445009067988038E-3</v>
      </c>
      <c r="Y22">
        <f t="shared" si="17"/>
        <v>7.9035868485657218E-3</v>
      </c>
      <c r="Z22">
        <f t="shared" si="18"/>
        <v>0.77961059710120773</v>
      </c>
      <c r="AB22">
        <f t="shared" si="19"/>
        <v>118.73816520379518</v>
      </c>
      <c r="AC22">
        <f t="shared" si="2"/>
        <v>61.192280645153772</v>
      </c>
      <c r="AE22">
        <f t="shared" si="3"/>
        <v>1758.4830966762481</v>
      </c>
      <c r="AF22">
        <f t="shared" si="4"/>
        <v>-87.924154833812409</v>
      </c>
      <c r="AG22">
        <f t="shared" si="4"/>
        <v>-9.7451324637650973</v>
      </c>
      <c r="AH22">
        <f t="shared" si="5"/>
        <v>-1422.250453399402</v>
      </c>
      <c r="AI22">
        <f t="shared" si="6"/>
        <v>238.56335597926864</v>
      </c>
      <c r="AJ22">
        <f t="shared" si="7"/>
        <v>57.545884558641404</v>
      </c>
      <c r="AK22">
        <f t="shared" si="24"/>
        <v>125.25079749323618</v>
      </c>
      <c r="AL22">
        <f t="shared" si="8"/>
        <v>421.36003803114625</v>
      </c>
      <c r="AN22">
        <f t="shared" si="9"/>
        <v>369.5082753401478</v>
      </c>
      <c r="AO22">
        <f t="shared" si="9"/>
        <v>-18.475413767007392</v>
      </c>
      <c r="AP22">
        <f t="shared" si="9"/>
        <v>-2.0477348326255109</v>
      </c>
      <c r="AQ22">
        <f t="shared" si="9"/>
        <v>-298.8560499277358</v>
      </c>
      <c r="AR22">
        <f t="shared" si="9"/>
        <v>50.129076812779097</v>
      </c>
      <c r="AS22">
        <f t="shared" si="9"/>
        <v>12.09205854544626</v>
      </c>
      <c r="AT22">
        <f t="shared" si="9"/>
        <v>26.318823453111975</v>
      </c>
      <c r="AU22">
        <f t="shared" si="9"/>
        <v>88.539958811337343</v>
      </c>
      <c r="AW22">
        <v>19</v>
      </c>
      <c r="AX22">
        <f>(R22*SUMPRODUCT(K23:$K$23, X23:$X$23)-$AZ$3*SUMPRODUCT(K22:$K$22, W23:$W$23))/Z22</f>
        <v>78.490827180495458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10"/>
        <v>8.5572000000000009E-2</v>
      </c>
      <c r="I23" s="5">
        <f t="shared" si="11"/>
        <v>1.085572</v>
      </c>
      <c r="J23">
        <f t="shared" si="12"/>
        <v>0.92117335377109955</v>
      </c>
      <c r="K23">
        <f t="shared" si="20"/>
        <v>0.19356522555412767</v>
      </c>
      <c r="L23" s="2">
        <v>20</v>
      </c>
      <c r="M23" s="6">
        <v>3.7169999999999998E-3</v>
      </c>
      <c r="O23">
        <f t="shared" si="21"/>
        <v>2255.5915776603597</v>
      </c>
      <c r="P23">
        <f t="shared" si="22"/>
        <v>112.77957888301799</v>
      </c>
      <c r="Q23" s="4">
        <f t="shared" si="23"/>
        <v>12.5</v>
      </c>
      <c r="R23">
        <f t="shared" si="0"/>
        <v>500000</v>
      </c>
      <c r="S23">
        <f t="shared" si="1"/>
        <v>79.582459781315777</v>
      </c>
      <c r="U23">
        <f t="shared" si="13"/>
        <v>3.7169999999999998E-3</v>
      </c>
      <c r="V23">
        <f t="shared" si="14"/>
        <v>0.01</v>
      </c>
      <c r="W23">
        <f t="shared" si="15"/>
        <v>0.77961059710120773</v>
      </c>
      <c r="X23">
        <f t="shared" si="16"/>
        <v>2.8978125894251888E-3</v>
      </c>
      <c r="Y23">
        <f t="shared" si="17"/>
        <v>7.7961059710120774E-3</v>
      </c>
      <c r="Z23">
        <f t="shared" si="18"/>
        <v>0.76891667854077039</v>
      </c>
      <c r="AB23">
        <f t="shared" si="19"/>
        <v>61.192280645153772</v>
      </c>
      <c r="AC23">
        <f t="shared" si="2"/>
        <v>61.192280645153772</v>
      </c>
      <c r="AE23">
        <f t="shared" si="3"/>
        <v>1734.36198403914</v>
      </c>
      <c r="AF23">
        <f t="shared" si="4"/>
        <v>-86.718099201957003</v>
      </c>
      <c r="AG23">
        <f t="shared" si="4"/>
        <v>-9.6114584817596302</v>
      </c>
      <c r="AH23">
        <f t="shared" si="5"/>
        <v>-1448.9062947125944</v>
      </c>
      <c r="AI23">
        <f t="shared" si="6"/>
        <v>189.1261316428288</v>
      </c>
      <c r="AJ23">
        <f t="shared" si="7"/>
        <v>0</v>
      </c>
      <c r="AK23">
        <f t="shared" si="24"/>
        <v>119.61853158376357</v>
      </c>
      <c r="AL23">
        <f t="shared" si="8"/>
        <v>308.74466322659237</v>
      </c>
      <c r="AN23">
        <f t="shared" si="9"/>
        <v>335.71216863304051</v>
      </c>
      <c r="AO23">
        <f t="shared" si="9"/>
        <v>-16.785608431652026</v>
      </c>
      <c r="AP23">
        <f t="shared" si="9"/>
        <v>-1.8604441289259364</v>
      </c>
      <c r="AQ23">
        <f t="shared" si="9"/>
        <v>-280.45787374283873</v>
      </c>
      <c r="AR23">
        <f t="shared" si="9"/>
        <v>36.608242329623799</v>
      </c>
      <c r="AS23">
        <f t="shared" si="9"/>
        <v>0</v>
      </c>
      <c r="AT23">
        <f t="shared" si="9"/>
        <v>23.15398804646474</v>
      </c>
      <c r="AU23">
        <f t="shared" si="9"/>
        <v>59.762230376088539</v>
      </c>
      <c r="AW23">
        <v>20</v>
      </c>
      <c r="AX23">
        <f>(R23*SUMPRODUCT(K$23:$K24, X$23:$X24)-$AZ$3*SUMPRODUCT(K$22:$K23, W$23:$W24))/Z23</f>
        <v>79.582459781315777</v>
      </c>
    </row>
    <row r="25" spans="5:50" x14ac:dyDescent="0.25">
      <c r="AN25" s="8">
        <f t="shared" ref="AN25:AU25" si="25">SUM(AN3:AN23)</f>
        <v>19448.045794892168</v>
      </c>
      <c r="AO25" s="8">
        <f t="shared" si="25"/>
        <v>-2664.0959729898796</v>
      </c>
      <c r="AP25" s="8">
        <f t="shared" si="25"/>
        <v>-195.27685767399043</v>
      </c>
      <c r="AQ25" s="8">
        <f t="shared" si="25"/>
        <v>-12558.55548728579</v>
      </c>
      <c r="AR25" s="8">
        <f t="shared" si="25"/>
        <v>4030.1174769425138</v>
      </c>
      <c r="AS25" s="8">
        <f t="shared" si="25"/>
        <v>-228.90764737390444</v>
      </c>
      <c r="AT25" s="8">
        <f t="shared" si="25"/>
        <v>1320.8610353880204</v>
      </c>
      <c r="AU25" s="9">
        <f t="shared" si="25"/>
        <v>5122.0708649566295</v>
      </c>
    </row>
    <row r="29" spans="5:50" x14ac:dyDescent="0.25">
      <c r="AF29" s="10"/>
      <c r="AG29" s="10"/>
      <c r="AH29" s="10"/>
      <c r="AI29" s="10"/>
      <c r="AJ29" s="10"/>
      <c r="AK29" s="10"/>
      <c r="AL29" s="10"/>
      <c r="AM29" s="10"/>
    </row>
  </sheetData>
  <conditionalFormatting sqref="AN25:AU25">
    <cfRule type="cellIs" dxfId="34" priority="1" operator="lessThan">
      <formula>0</formula>
    </cfRule>
  </conditionalFormatting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3836EB-B7EF-407B-96A8-97A119F1759C}">
  <dimension ref="A1:AZ29"/>
  <sheetViews>
    <sheetView workbookViewId="0">
      <selection activeCell="J53" sqref="J53"/>
    </sheetView>
  </sheetViews>
  <sheetFormatPr defaultRowHeight="15" x14ac:dyDescent="0.25"/>
  <cols>
    <col min="3" max="3" width="9.28515625" bestFit="1" customWidth="1"/>
    <col min="6" max="9" width="9.140625" bestFit="1" customWidth="1"/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51" width="9.140625" bestFit="1" customWidth="1"/>
  </cols>
  <sheetData>
    <row r="1" spans="1:52" x14ac:dyDescent="0.25">
      <c r="A1" t="s">
        <v>43</v>
      </c>
      <c r="Q1" s="1" t="s">
        <v>1</v>
      </c>
      <c r="W1" s="1" t="s">
        <v>2</v>
      </c>
      <c r="AC1" s="1" t="s">
        <v>3</v>
      </c>
      <c r="AQ1" s="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42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11">
        <f>'T.45.04.D'!C3*(1+C12)</f>
        <v>2749.4172283203575</v>
      </c>
      <c r="K3">
        <v>1</v>
      </c>
      <c r="L3" s="2">
        <v>0</v>
      </c>
      <c r="O3">
        <f>$C$3</f>
        <v>2749.4172283203575</v>
      </c>
      <c r="P3">
        <f>O3*B5</f>
        <v>2199.5337826562859</v>
      </c>
      <c r="Q3" s="4">
        <f>B8</f>
        <v>100</v>
      </c>
      <c r="R3">
        <f t="shared" ref="R3:R23" si="0">$C$6</f>
        <v>500000</v>
      </c>
      <c r="S3">
        <f t="shared" ref="S3:S23" si="1">AX3</f>
        <v>-1.8189894035458565E-12</v>
      </c>
      <c r="W3">
        <v>1</v>
      </c>
      <c r="Z3">
        <v>1</v>
      </c>
      <c r="AC3">
        <f t="shared" ref="AC3:AC23" si="2">S3*Z3</f>
        <v>-1.8189894035458565E-12</v>
      </c>
      <c r="AE3">
        <f t="shared" ref="AE3:AE23" si="3">$Z3*O3</f>
        <v>2749.4172283203575</v>
      </c>
      <c r="AF3">
        <f t="shared" ref="AF3:AG23" si="4">-$Z3*P3</f>
        <v>-2199.5337826562859</v>
      </c>
      <c r="AG3">
        <f t="shared" si="4"/>
        <v>-100</v>
      </c>
      <c r="AH3">
        <f t="shared" ref="AH3:AH23" si="5">-X3*R3</f>
        <v>0</v>
      </c>
      <c r="AI3">
        <f t="shared" ref="AI3:AI23" si="6">SUM(AE3:AH3)</f>
        <v>449.88344566407159</v>
      </c>
      <c r="AJ3">
        <f t="shared" ref="AJ3:AJ23" si="7">AB3-AC3</f>
        <v>1.8189894035458565E-12</v>
      </c>
      <c r="AL3">
        <f t="shared" ref="AL3:AL23" si="8">SUM(AI3:AK3)</f>
        <v>449.88344566407341</v>
      </c>
      <c r="AN3">
        <f t="shared" ref="AN3:AU23" si="9">AE3*$K3</f>
        <v>2749.4172283203575</v>
      </c>
      <c r="AO3">
        <f t="shared" si="9"/>
        <v>-2199.5337826562859</v>
      </c>
      <c r="AP3">
        <f t="shared" si="9"/>
        <v>-100</v>
      </c>
      <c r="AQ3">
        <f t="shared" si="9"/>
        <v>0</v>
      </c>
      <c r="AR3">
        <f t="shared" si="9"/>
        <v>449.88344566407159</v>
      </c>
      <c r="AS3">
        <f t="shared" si="9"/>
        <v>1.8189894035458565E-12</v>
      </c>
      <c r="AT3">
        <f t="shared" si="9"/>
        <v>0</v>
      </c>
      <c r="AU3">
        <f t="shared" si="9"/>
        <v>449.88344566407341</v>
      </c>
      <c r="AW3">
        <v>0</v>
      </c>
      <c r="AX3">
        <f>(R3*SUMPRODUCT(K4:$K$23, X4:$X$23)-$AZ$3*SUMPRODUCT(K3:$K$22, W4:$W$23))/Z3</f>
        <v>-1.8189894035458565E-12</v>
      </c>
      <c r="AZ3">
        <f>$C$6*SUMPRODUCT(K4:$K$23, X4:$X$23)/SUMPRODUCT(K3:K22, W4:W23)</f>
        <v>1661.1605863792095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5">
        <f>EconomicRates!C44</f>
        <v>3.5571999999999999E-2</v>
      </c>
      <c r="G4" s="5">
        <f>EconomicRates!D44</f>
        <v>7.0000000000000007E-2</v>
      </c>
      <c r="H4" s="5">
        <f t="shared" ref="H4:H23" si="10">F4+$C$9</f>
        <v>8.5572000000000009E-2</v>
      </c>
      <c r="I4" s="5">
        <f t="shared" ref="I4:I23" si="11">1+H4</f>
        <v>1.085572</v>
      </c>
      <c r="J4">
        <f t="shared" ref="J4:J23" si="12">1/I4</f>
        <v>0.92117335377109955</v>
      </c>
      <c r="K4">
        <f>J4</f>
        <v>0.92117335377109955</v>
      </c>
      <c r="L4" s="2">
        <v>1</v>
      </c>
      <c r="M4" s="6">
        <f t="array" ref="M4:M23">Mortalities!B21:B40</f>
        <v>2.9979999999999998E-3</v>
      </c>
      <c r="R4">
        <f t="shared" si="0"/>
        <v>500000</v>
      </c>
      <c r="S4">
        <f t="shared" si="1"/>
        <v>284.0133343968231</v>
      </c>
      <c r="U4">
        <f t="shared" ref="U4:U23" si="13">M4</f>
        <v>2.9979999999999998E-3</v>
      </c>
      <c r="V4">
        <f t="shared" ref="V4:V23" si="14">$C$10</f>
        <v>0.01</v>
      </c>
      <c r="W4">
        <f t="shared" ref="W4:W23" si="15">Z3</f>
        <v>1</v>
      </c>
      <c r="X4">
        <f t="shared" ref="X4:X23" si="16">U4*W4</f>
        <v>2.9979999999999998E-3</v>
      </c>
      <c r="Y4">
        <f t="shared" ref="Y4:Y23" si="17">V4*W4</f>
        <v>0.01</v>
      </c>
      <c r="Z4">
        <f t="shared" ref="Z4:Z23" si="18">MAX(0, W4-X4-Y4)</f>
        <v>0.98700200000000005</v>
      </c>
      <c r="AB4">
        <f t="shared" ref="AB4:AB23" si="19">AC3</f>
        <v>-1.8189894035458565E-12</v>
      </c>
      <c r="AC4">
        <f t="shared" si="2"/>
        <v>280.32172907633321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-1499</v>
      </c>
      <c r="AI4">
        <f t="shared" si="6"/>
        <v>-1499</v>
      </c>
      <c r="AJ4">
        <f t="shared" si="7"/>
        <v>-280.32172907633503</v>
      </c>
      <c r="AK4">
        <f>H4*SUM(AB4, AE4:AF4)</f>
        <v>-1.5565456124022605E-13</v>
      </c>
      <c r="AL4">
        <f t="shared" si="8"/>
        <v>-1779.3217290763353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-1380.8388573028783</v>
      </c>
      <c r="AR4">
        <f t="shared" si="9"/>
        <v>-1380.8388573028783</v>
      </c>
      <c r="AS4">
        <f t="shared" si="9"/>
        <v>-258.22490730816111</v>
      </c>
      <c r="AT4">
        <f t="shared" si="9"/>
        <v>-1.4338483420742803E-13</v>
      </c>
      <c r="AU4">
        <f t="shared" si="9"/>
        <v>-1639.0637646110395</v>
      </c>
      <c r="AW4">
        <v>1</v>
      </c>
      <c r="AX4">
        <f>(R4*SUMPRODUCT(K5:$K$23, X5:$X$23)-$AZ$3*SUMPRODUCT(K4:$K$22, W5:$W$23))/Z4</f>
        <v>284.0133343968231</v>
      </c>
    </row>
    <row r="5" spans="1:52" x14ac:dyDescent="0.25">
      <c r="B5" s="2">
        <f>'T.26.04.A'!B5</f>
        <v>0.8</v>
      </c>
      <c r="C5" s="2">
        <f>'T.26.04.A'!C5</f>
        <v>0.05</v>
      </c>
      <c r="E5">
        <v>2005</v>
      </c>
      <c r="F5" s="5">
        <f>EconomicRates!C45</f>
        <v>3.5571999999999999E-2</v>
      </c>
      <c r="G5" s="5">
        <f>EconomicRates!D45</f>
        <v>7.0000000000000007E-2</v>
      </c>
      <c r="H5" s="5">
        <f t="shared" si="10"/>
        <v>8.5572000000000009E-2</v>
      </c>
      <c r="I5" s="5">
        <f t="shared" si="11"/>
        <v>1.085572</v>
      </c>
      <c r="J5">
        <f t="shared" si="12"/>
        <v>0.92117335377109955</v>
      </c>
      <c r="K5">
        <f t="shared" ref="K5:K23" si="20">K4*J5</f>
        <v>0.84856034769789535</v>
      </c>
      <c r="L5" s="2">
        <v>2</v>
      </c>
      <c r="M5" s="6">
        <v>3.0469999999999998E-3</v>
      </c>
      <c r="O5">
        <f t="shared" ref="O5:O23" si="21">$C$3</f>
        <v>2749.4172283203575</v>
      </c>
      <c r="P5">
        <f t="shared" ref="P5:P23" si="22">O5*$C$5</f>
        <v>137.47086141601787</v>
      </c>
      <c r="Q5" s="4">
        <f t="shared" ref="Q5:Q23" si="23">$C$8</f>
        <v>12.5</v>
      </c>
      <c r="R5">
        <f t="shared" si="0"/>
        <v>500000</v>
      </c>
      <c r="S5">
        <f t="shared" si="1"/>
        <v>528.34178850095327</v>
      </c>
      <c r="U5">
        <f t="shared" si="13"/>
        <v>3.0469999999999998E-3</v>
      </c>
      <c r="V5">
        <f t="shared" si="14"/>
        <v>0.01</v>
      </c>
      <c r="W5">
        <f t="shared" si="15"/>
        <v>0.98700200000000005</v>
      </c>
      <c r="X5">
        <f t="shared" si="16"/>
        <v>3.007395094E-3</v>
      </c>
      <c r="Y5">
        <f t="shared" si="17"/>
        <v>9.8700200000000002E-3</v>
      </c>
      <c r="Z5">
        <f t="shared" si="18"/>
        <v>0.97412458490599996</v>
      </c>
      <c r="AB5">
        <f t="shared" si="19"/>
        <v>280.32172907633321</v>
      </c>
      <c r="AC5">
        <f t="shared" si="2"/>
        <v>514.67072541198468</v>
      </c>
      <c r="AE5">
        <f t="shared" si="3"/>
        <v>2678.2749162709733</v>
      </c>
      <c r="AF5">
        <f t="shared" si="4"/>
        <v>-133.91374581354864</v>
      </c>
      <c r="AG5">
        <f t="shared" si="4"/>
        <v>-12.176557311325</v>
      </c>
      <c r="AH5">
        <f t="shared" si="5"/>
        <v>-1503.697547</v>
      </c>
      <c r="AI5">
        <f t="shared" si="6"/>
        <v>1028.4870661460998</v>
      </c>
      <c r="AJ5">
        <f t="shared" si="7"/>
        <v>-234.34899633565146</v>
      </c>
      <c r="AK5">
        <f>H5*SUM(AB5, AE5:AF5)</f>
        <v>241.71376507890275</v>
      </c>
      <c r="AL5">
        <f t="shared" si="8"/>
        <v>1035.851834889351</v>
      </c>
      <c r="AN5">
        <f t="shared" si="9"/>
        <v>2272.6778941814487</v>
      </c>
      <c r="AO5">
        <f t="shared" si="9"/>
        <v>-113.63389470907241</v>
      </c>
      <c r="AP5">
        <f t="shared" si="9"/>
        <v>-10.332543705861292</v>
      </c>
      <c r="AQ5">
        <f t="shared" si="9"/>
        <v>-1275.9781133147924</v>
      </c>
      <c r="AR5">
        <f t="shared" si="9"/>
        <v>872.73334245172271</v>
      </c>
      <c r="AS5">
        <f t="shared" si="9"/>
        <v>-198.85926581323321</v>
      </c>
      <c r="AT5">
        <f t="shared" si="9"/>
        <v>205.10871653872113</v>
      </c>
      <c r="AU5">
        <f t="shared" si="9"/>
        <v>878.98279317721062</v>
      </c>
      <c r="AW5">
        <v>2</v>
      </c>
      <c r="AX5">
        <f>(R5*SUMPRODUCT(K6:$K$23, X6:$X$23)-$AZ$3*SUMPRODUCT(K5:$K$22, W6:$W$23))/Z5</f>
        <v>528.34178850095327</v>
      </c>
    </row>
    <row r="6" spans="1:52" x14ac:dyDescent="0.25">
      <c r="A6" t="s">
        <v>16</v>
      </c>
      <c r="C6" s="2">
        <f>'T.26.04.D'!C6</f>
        <v>500000</v>
      </c>
      <c r="E6">
        <v>2006</v>
      </c>
      <c r="F6" s="5">
        <f>EconomicRates!C46</f>
        <v>3.5571999999999999E-2</v>
      </c>
      <c r="G6" s="5">
        <f>EconomicRates!D46</f>
        <v>7.0000000000000007E-2</v>
      </c>
      <c r="H6" s="5">
        <f t="shared" si="10"/>
        <v>8.5572000000000009E-2</v>
      </c>
      <c r="I6" s="5">
        <f t="shared" si="11"/>
        <v>1.085572</v>
      </c>
      <c r="J6">
        <f t="shared" si="12"/>
        <v>0.92117335377109955</v>
      </c>
      <c r="K6">
        <f t="shared" si="20"/>
        <v>0.78167118136604063</v>
      </c>
      <c r="L6" s="2">
        <v>3</v>
      </c>
      <c r="M6" s="6">
        <v>3.104E-3</v>
      </c>
      <c r="O6">
        <f t="shared" si="21"/>
        <v>2749.4172283203575</v>
      </c>
      <c r="P6">
        <f t="shared" si="22"/>
        <v>137.47086141601787</v>
      </c>
      <c r="Q6" s="4">
        <f t="shared" si="23"/>
        <v>12.5</v>
      </c>
      <c r="R6">
        <f t="shared" si="0"/>
        <v>500000</v>
      </c>
      <c r="S6">
        <f t="shared" si="1"/>
        <v>734.40678630862578</v>
      </c>
      <c r="U6">
        <f t="shared" si="13"/>
        <v>3.104E-3</v>
      </c>
      <c r="V6">
        <f t="shared" si="14"/>
        <v>0.01</v>
      </c>
      <c r="W6">
        <f t="shared" si="15"/>
        <v>0.97412458490599996</v>
      </c>
      <c r="X6">
        <f t="shared" si="16"/>
        <v>3.0236827115482237E-3</v>
      </c>
      <c r="Y6">
        <f t="shared" si="17"/>
        <v>9.7412458490600002E-3</v>
      </c>
      <c r="Z6">
        <f t="shared" si="18"/>
        <v>0.96135965634539178</v>
      </c>
      <c r="AB6">
        <f t="shared" si="19"/>
        <v>514.67072541198468</v>
      </c>
      <c r="AC6">
        <f t="shared" si="2"/>
        <v>706.02905570338407</v>
      </c>
      <c r="AE6">
        <f t="shared" si="3"/>
        <v>2643.1788017681583</v>
      </c>
      <c r="AF6">
        <f t="shared" si="4"/>
        <v>-132.15894008840792</v>
      </c>
      <c r="AG6">
        <f t="shared" si="4"/>
        <v>-12.016995704317397</v>
      </c>
      <c r="AH6">
        <f t="shared" si="5"/>
        <v>-1511.8413557741119</v>
      </c>
      <c r="AI6">
        <f t="shared" si="6"/>
        <v>987.16151020132156</v>
      </c>
      <c r="AJ6">
        <f t="shared" si="7"/>
        <v>-191.3583302913994</v>
      </c>
      <c r="AK6">
        <f>H6*SUM(AB6, AE6:AF6)</f>
        <v>258.91439491861399</v>
      </c>
      <c r="AL6">
        <f t="shared" si="8"/>
        <v>1054.7175748285363</v>
      </c>
      <c r="AN6">
        <f t="shared" si="9"/>
        <v>2066.096696539792</v>
      </c>
      <c r="AO6">
        <f t="shared" si="9"/>
        <v>-103.30483482698961</v>
      </c>
      <c r="AP6">
        <f t="shared" si="9"/>
        <v>-9.3933392286644146</v>
      </c>
      <c r="AQ6">
        <f t="shared" si="9"/>
        <v>-1181.7628186059865</v>
      </c>
      <c r="AR6">
        <f t="shared" si="9"/>
        <v>771.63570387815184</v>
      </c>
      <c r="AS6">
        <f t="shared" si="9"/>
        <v>-149.57929210311116</v>
      </c>
      <c r="AT6">
        <f t="shared" si="9"/>
        <v>202.3859209487066</v>
      </c>
      <c r="AU6">
        <f t="shared" si="9"/>
        <v>824.44233272374731</v>
      </c>
      <c r="AW6">
        <v>3</v>
      </c>
      <c r="AX6">
        <f>(R6*SUMPRODUCT(K7:$K$23, X7:$X$23)-$AZ$3*SUMPRODUCT(K6:$K$22, W7:$W$23))/Z6</f>
        <v>734.40678630862578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5">
        <f>EconomicRates!C47</f>
        <v>3.5571999999999999E-2</v>
      </c>
      <c r="G7" s="5">
        <f>EconomicRates!D47</f>
        <v>7.0000000000000007E-2</v>
      </c>
      <c r="H7" s="5">
        <f t="shared" si="10"/>
        <v>8.5572000000000009E-2</v>
      </c>
      <c r="I7" s="5">
        <f t="shared" si="11"/>
        <v>1.085572</v>
      </c>
      <c r="J7">
        <f t="shared" si="12"/>
        <v>0.92117335377109955</v>
      </c>
      <c r="K7">
        <f t="shared" si="20"/>
        <v>0.72005466368517301</v>
      </c>
      <c r="L7" s="2">
        <v>4</v>
      </c>
      <c r="M7" s="6">
        <v>3.1700000000000001E-3</v>
      </c>
      <c r="O7">
        <f t="shared" si="21"/>
        <v>2749.4172283203575</v>
      </c>
      <c r="P7">
        <f t="shared" si="22"/>
        <v>137.47086141601787</v>
      </c>
      <c r="Q7" s="4">
        <f t="shared" si="23"/>
        <v>12.5</v>
      </c>
      <c r="R7">
        <f t="shared" si="0"/>
        <v>500000</v>
      </c>
      <c r="S7">
        <f t="shared" si="1"/>
        <v>903.5006053336117</v>
      </c>
      <c r="U7">
        <f t="shared" si="13"/>
        <v>3.1700000000000001E-3</v>
      </c>
      <c r="V7">
        <f t="shared" si="14"/>
        <v>0.01</v>
      </c>
      <c r="W7">
        <f t="shared" si="15"/>
        <v>0.96135965634539178</v>
      </c>
      <c r="X7">
        <f t="shared" si="16"/>
        <v>3.047510110614892E-3</v>
      </c>
      <c r="Y7">
        <f t="shared" si="17"/>
        <v>9.6135965634539175E-3</v>
      </c>
      <c r="Z7">
        <f t="shared" si="18"/>
        <v>0.94869854967132294</v>
      </c>
      <c r="AB7">
        <f t="shared" si="19"/>
        <v>706.02905570338407</v>
      </c>
      <c r="AC7">
        <f t="shared" si="2"/>
        <v>857.14971390715982</v>
      </c>
      <c r="AE7">
        <f t="shared" si="3"/>
        <v>2608.3681369488718</v>
      </c>
      <c r="AF7">
        <f t="shared" si="4"/>
        <v>-130.41840684744358</v>
      </c>
      <c r="AG7">
        <f t="shared" si="4"/>
        <v>-11.858731870891537</v>
      </c>
      <c r="AH7">
        <f t="shared" si="5"/>
        <v>-1523.7550553074461</v>
      </c>
      <c r="AI7">
        <f t="shared" si="6"/>
        <v>942.33594292309044</v>
      </c>
      <c r="AJ7">
        <f t="shared" si="7"/>
        <v>-151.12065820377575</v>
      </c>
      <c r="AK7">
        <f>H7*SUM(AB7, AE7:AF7)</f>
        <v>272.4594326588894</v>
      </c>
      <c r="AL7">
        <f t="shared" si="8"/>
        <v>1063.6747173782042</v>
      </c>
      <c r="AN7">
        <f t="shared" si="9"/>
        <v>1878.1676416178411</v>
      </c>
      <c r="AO7">
        <f t="shared" si="9"/>
        <v>-93.908382080892054</v>
      </c>
      <c r="AP7">
        <f t="shared" si="9"/>
        <v>-8.5389351890274483</v>
      </c>
      <c r="AQ7">
        <f t="shared" si="9"/>
        <v>-1097.1869338879853</v>
      </c>
      <c r="AR7">
        <f t="shared" si="9"/>
        <v>678.5333904599363</v>
      </c>
      <c r="AS7">
        <f t="shared" si="9"/>
        <v>-108.81513471880173</v>
      </c>
      <c r="AT7">
        <f t="shared" si="9"/>
        <v>196.18568515104965</v>
      </c>
      <c r="AU7">
        <f t="shared" si="9"/>
        <v>765.90394089218421</v>
      </c>
      <c r="AW7">
        <v>4</v>
      </c>
      <c r="AX7">
        <f>(R7*SUMPRODUCT(K8:$K$23, X8:$X$23)-$AZ$3*SUMPRODUCT(K7:$K$22, W8:$W$23))/Z7</f>
        <v>903.5006053336117</v>
      </c>
    </row>
    <row r="8" spans="1:52" x14ac:dyDescent="0.25">
      <c r="B8" s="2">
        <f>'T.26.04.A'!B8</f>
        <v>100</v>
      </c>
      <c r="C8" s="2">
        <f>'T.26.04.A'!C8</f>
        <v>12.5</v>
      </c>
      <c r="E8">
        <v>2008</v>
      </c>
      <c r="F8" s="5">
        <f>EconomicRates!C48</f>
        <v>3.5571999999999999E-2</v>
      </c>
      <c r="G8" s="5">
        <f>EconomicRates!D48</f>
        <v>7.0000000000000007E-2</v>
      </c>
      <c r="H8" s="5">
        <f t="shared" si="10"/>
        <v>8.5572000000000009E-2</v>
      </c>
      <c r="I8" s="5">
        <f t="shared" si="11"/>
        <v>1.085572</v>
      </c>
      <c r="J8">
        <f t="shared" si="12"/>
        <v>0.92117335377109955</v>
      </c>
      <c r="K8">
        <f t="shared" si="20"/>
        <v>0.66329516944539202</v>
      </c>
      <c r="L8" s="2">
        <v>5</v>
      </c>
      <c r="M8" s="6">
        <v>3.2390000000000001E-3</v>
      </c>
      <c r="O8">
        <f t="shared" si="21"/>
        <v>2749.4172283203575</v>
      </c>
      <c r="P8">
        <f t="shared" si="22"/>
        <v>137.47086141601787</v>
      </c>
      <c r="Q8" s="4">
        <f t="shared" si="23"/>
        <v>12.5</v>
      </c>
      <c r="R8">
        <f t="shared" si="0"/>
        <v>500000</v>
      </c>
      <c r="S8">
        <f t="shared" si="1"/>
        <v>1039.1781857705612</v>
      </c>
      <c r="U8">
        <f t="shared" si="13"/>
        <v>3.2390000000000001E-3</v>
      </c>
      <c r="V8">
        <f t="shared" si="14"/>
        <v>0.01</v>
      </c>
      <c r="W8">
        <f t="shared" si="15"/>
        <v>0.94869854967132294</v>
      </c>
      <c r="X8">
        <f t="shared" si="16"/>
        <v>3.072834602385415E-3</v>
      </c>
      <c r="Y8">
        <f t="shared" si="17"/>
        <v>9.4869854967132294E-3</v>
      </c>
      <c r="Z8">
        <f t="shared" si="18"/>
        <v>0.93613872957222433</v>
      </c>
      <c r="AB8">
        <f t="shared" si="19"/>
        <v>857.14971390715982</v>
      </c>
      <c r="AC8">
        <f t="shared" si="2"/>
        <v>972.81494662642206</v>
      </c>
      <c r="AE8">
        <f t="shared" si="3"/>
        <v>2573.8359511838057</v>
      </c>
      <c r="AF8">
        <f t="shared" si="4"/>
        <v>-128.69179755919029</v>
      </c>
      <c r="AG8">
        <f t="shared" si="4"/>
        <v>-11.701734119652803</v>
      </c>
      <c r="AH8">
        <f t="shared" si="5"/>
        <v>-1536.4173011927076</v>
      </c>
      <c r="AI8">
        <f t="shared" si="6"/>
        <v>897.02511831225479</v>
      </c>
      <c r="AJ8">
        <f t="shared" si="7"/>
        <v>-115.66523271926224</v>
      </c>
      <c r="AK8">
        <f t="shared" ref="AK8:AK23" si="24">H8*SUM(AB8:AB8, AE8:AF8)</f>
        <v>282.58389083242906</v>
      </c>
      <c r="AL8">
        <f t="shared" si="8"/>
        <v>1063.9437764254217</v>
      </c>
      <c r="AN8">
        <f t="shared" si="9"/>
        <v>1707.2129533651041</v>
      </c>
      <c r="AO8">
        <f t="shared" si="9"/>
        <v>-85.360647668255211</v>
      </c>
      <c r="AP8">
        <f t="shared" si="9"/>
        <v>-7.7617037157000315</v>
      </c>
      <c r="AQ8">
        <f t="shared" si="9"/>
        <v>-1019.0981741334489</v>
      </c>
      <c r="AR8">
        <f t="shared" si="9"/>
        <v>594.9924278476999</v>
      </c>
      <c r="AS8">
        <f t="shared" si="9"/>
        <v>-76.720190135463739</v>
      </c>
      <c r="AT8">
        <f t="shared" si="9"/>
        <v>187.43652975223421</v>
      </c>
      <c r="AU8">
        <f t="shared" si="9"/>
        <v>705.70876746447038</v>
      </c>
      <c r="AW8">
        <v>5</v>
      </c>
      <c r="AX8">
        <f>(R8*SUMPRODUCT(K9:$K$23, X9:$X$23)-$AZ$3*SUMPRODUCT(K8:$K$22, W9:$W$23))/Z8</f>
        <v>1039.1781857705612</v>
      </c>
    </row>
    <row r="9" spans="1:52" x14ac:dyDescent="0.25">
      <c r="A9" t="s">
        <v>39</v>
      </c>
      <c r="C9" s="2">
        <f>'T.26.04.A'!C9</f>
        <v>0.05</v>
      </c>
      <c r="E9">
        <v>2009</v>
      </c>
      <c r="F9" s="5">
        <f>EconomicRates!C49</f>
        <v>3.5571999999999999E-2</v>
      </c>
      <c r="G9" s="5">
        <f>EconomicRates!D49</f>
        <v>7.0000000000000007E-2</v>
      </c>
      <c r="H9" s="5">
        <f t="shared" si="10"/>
        <v>8.5572000000000009E-2</v>
      </c>
      <c r="I9" s="5">
        <f t="shared" si="11"/>
        <v>1.085572</v>
      </c>
      <c r="J9">
        <f t="shared" si="12"/>
        <v>0.92117335377109955</v>
      </c>
      <c r="K9">
        <f t="shared" si="20"/>
        <v>0.61100983577818146</v>
      </c>
      <c r="L9" s="2">
        <v>6</v>
      </c>
      <c r="M9" s="6">
        <v>3.3149999999999998E-3</v>
      </c>
      <c r="O9">
        <f t="shared" si="21"/>
        <v>2749.4172283203575</v>
      </c>
      <c r="P9">
        <f t="shared" si="22"/>
        <v>137.47086141601787</v>
      </c>
      <c r="Q9" s="4">
        <f t="shared" si="23"/>
        <v>12.5</v>
      </c>
      <c r="R9">
        <f t="shared" si="0"/>
        <v>500000</v>
      </c>
      <c r="S9">
        <f t="shared" si="1"/>
        <v>1143.494808968039</v>
      </c>
      <c r="U9">
        <f t="shared" si="13"/>
        <v>3.3149999999999998E-3</v>
      </c>
      <c r="V9">
        <f t="shared" si="14"/>
        <v>0.01</v>
      </c>
      <c r="W9">
        <f t="shared" si="15"/>
        <v>0.93613872957222433</v>
      </c>
      <c r="X9">
        <f t="shared" si="16"/>
        <v>3.1032998885319233E-3</v>
      </c>
      <c r="Y9">
        <f t="shared" si="17"/>
        <v>9.3613872957222441E-3</v>
      </c>
      <c r="Z9">
        <f t="shared" si="18"/>
        <v>0.92367404238797013</v>
      </c>
      <c r="AB9">
        <f t="shared" si="19"/>
        <v>972.81494662642206</v>
      </c>
      <c r="AC9">
        <f t="shared" si="2"/>
        <v>1056.2164726491683</v>
      </c>
      <c r="AE9">
        <f t="shared" si="3"/>
        <v>2539.5653254937934</v>
      </c>
      <c r="AF9">
        <f t="shared" si="4"/>
        <v>-126.97826627468966</v>
      </c>
      <c r="AG9">
        <f t="shared" si="4"/>
        <v>-11.545925529849626</v>
      </c>
      <c r="AH9">
        <f t="shared" si="5"/>
        <v>-1551.6499442659617</v>
      </c>
      <c r="AI9">
        <f t="shared" si="6"/>
        <v>849.39118942329219</v>
      </c>
      <c r="AJ9">
        <f t="shared" si="7"/>
        <v>-83.401526022746225</v>
      </c>
      <c r="AK9">
        <f t="shared" si="24"/>
        <v>289.69562044421338</v>
      </c>
      <c r="AL9">
        <f t="shared" si="8"/>
        <v>1055.6852838447594</v>
      </c>
      <c r="AN9">
        <f t="shared" si="9"/>
        <v>1551.6993924779267</v>
      </c>
      <c r="AO9">
        <f t="shared" si="9"/>
        <v>-77.584969623896328</v>
      </c>
      <c r="AP9">
        <f t="shared" si="9"/>
        <v>-7.054674061900533</v>
      </c>
      <c r="AQ9">
        <f t="shared" si="9"/>
        <v>-948.07337763116971</v>
      </c>
      <c r="AR9">
        <f t="shared" si="9"/>
        <v>518.98637116095995</v>
      </c>
      <c r="AS9">
        <f t="shared" si="9"/>
        <v>-50.9591527188079</v>
      </c>
      <c r="AT9">
        <f t="shared" si="9"/>
        <v>177.00687347327721</v>
      </c>
      <c r="AU9">
        <f t="shared" si="9"/>
        <v>645.03409191542937</v>
      </c>
      <c r="AW9">
        <v>6</v>
      </c>
      <c r="AX9">
        <f>(R9*SUMPRODUCT(K10:$K$23, X10:$X$23)-$AZ$3*SUMPRODUCT(K9:$K$22, W10:$W$23))/Z9</f>
        <v>1143.494808968039</v>
      </c>
    </row>
    <row r="10" spans="1:52" x14ac:dyDescent="0.25">
      <c r="A10" t="s">
        <v>19</v>
      </c>
      <c r="C10" s="2">
        <f>'T.26.04.A'!C10</f>
        <v>0.01</v>
      </c>
      <c r="E10">
        <v>2010</v>
      </c>
      <c r="F10" s="5">
        <f>EconomicRates!C50</f>
        <v>3.5571999999999999E-2</v>
      </c>
      <c r="G10" s="5">
        <f>EconomicRates!D50</f>
        <v>7.0000000000000007E-2</v>
      </c>
      <c r="H10" s="5">
        <f t="shared" si="10"/>
        <v>8.5572000000000009E-2</v>
      </c>
      <c r="I10" s="5">
        <f t="shared" si="11"/>
        <v>1.085572</v>
      </c>
      <c r="J10">
        <f t="shared" si="12"/>
        <v>0.92117335377109955</v>
      </c>
      <c r="K10">
        <f t="shared" si="20"/>
        <v>0.5628459796109162</v>
      </c>
      <c r="L10" s="2">
        <v>7</v>
      </c>
      <c r="M10" s="6">
        <v>3.3969999999999998E-3</v>
      </c>
      <c r="O10">
        <f t="shared" si="21"/>
        <v>2749.4172283203575</v>
      </c>
      <c r="P10">
        <f t="shared" si="22"/>
        <v>137.47086141601787</v>
      </c>
      <c r="Q10" s="4">
        <f t="shared" si="23"/>
        <v>12.5</v>
      </c>
      <c r="R10">
        <f t="shared" si="0"/>
        <v>500000</v>
      </c>
      <c r="S10">
        <f t="shared" si="1"/>
        <v>1218.8148319877851</v>
      </c>
      <c r="U10">
        <f t="shared" si="13"/>
        <v>3.3969999999999998E-3</v>
      </c>
      <c r="V10">
        <f t="shared" si="14"/>
        <v>0.01</v>
      </c>
      <c r="W10">
        <f t="shared" si="15"/>
        <v>0.92367404238797013</v>
      </c>
      <c r="X10">
        <f t="shared" si="16"/>
        <v>3.1377207219919342E-3</v>
      </c>
      <c r="Y10">
        <f t="shared" si="17"/>
        <v>9.2367404238797007E-3</v>
      </c>
      <c r="Z10">
        <f t="shared" si="18"/>
        <v>0.91129958124209853</v>
      </c>
      <c r="AB10">
        <f t="shared" si="19"/>
        <v>1056.2164726491683</v>
      </c>
      <c r="AC10">
        <f t="shared" si="2"/>
        <v>1110.7054460021272</v>
      </c>
      <c r="AE10">
        <f t="shared" si="3"/>
        <v>2505.5427688281529</v>
      </c>
      <c r="AF10">
        <f t="shared" si="4"/>
        <v>-125.27713844140764</v>
      </c>
      <c r="AG10">
        <f t="shared" si="4"/>
        <v>-11.391244765526231</v>
      </c>
      <c r="AH10">
        <f t="shared" si="5"/>
        <v>-1568.8603609959671</v>
      </c>
      <c r="AI10">
        <f t="shared" si="6"/>
        <v>800.01402462525198</v>
      </c>
      <c r="AJ10">
        <f t="shared" si="7"/>
        <v>-54.488973352958965</v>
      </c>
      <c r="AK10">
        <f t="shared" si="24"/>
        <v>294.0666465209892</v>
      </c>
      <c r="AL10">
        <f t="shared" si="8"/>
        <v>1039.5916977932823</v>
      </c>
      <c r="AN10">
        <f t="shared" si="9"/>
        <v>1410.2346741781291</v>
      </c>
      <c r="AO10">
        <f t="shared" si="9"/>
        <v>-70.511733708906448</v>
      </c>
      <c r="AP10">
        <f t="shared" si="9"/>
        <v>-6.4115163190403335</v>
      </c>
      <c r="AQ10">
        <f t="shared" si="9"/>
        <v>-883.02674675751075</v>
      </c>
      <c r="AR10">
        <f t="shared" si="9"/>
        <v>450.2846773926716</v>
      </c>
      <c r="AS10">
        <f t="shared" si="9"/>
        <v>-30.668899584839298</v>
      </c>
      <c r="AT10">
        <f t="shared" si="9"/>
        <v>165.51422973200317</v>
      </c>
      <c r="AU10">
        <f t="shared" si="9"/>
        <v>585.13000753983556</v>
      </c>
      <c r="AW10">
        <v>7</v>
      </c>
      <c r="AX10">
        <f>(R10*SUMPRODUCT(K11:$K$23, X11:$X$23)-$AZ$3*SUMPRODUCT(K10:$K$22, W11:$W$23))/Z10</f>
        <v>1218.8148319877851</v>
      </c>
    </row>
    <row r="11" spans="1:52" x14ac:dyDescent="0.25">
      <c r="A11" t="s">
        <v>33</v>
      </c>
      <c r="C11" s="7">
        <f>AU25</f>
        <v>6301.6077807949914</v>
      </c>
      <c r="E11">
        <v>2011</v>
      </c>
      <c r="F11" s="5">
        <f>EconomicRates!C51</f>
        <v>3.5571999999999999E-2</v>
      </c>
      <c r="G11" s="5">
        <f>EconomicRates!D51</f>
        <v>7.0000000000000007E-2</v>
      </c>
      <c r="H11" s="5">
        <f t="shared" si="10"/>
        <v>8.5572000000000009E-2</v>
      </c>
      <c r="I11" s="5">
        <f t="shared" si="11"/>
        <v>1.085572</v>
      </c>
      <c r="J11">
        <f t="shared" si="12"/>
        <v>0.92117335377109955</v>
      </c>
      <c r="K11">
        <f t="shared" si="20"/>
        <v>0.51847871869476758</v>
      </c>
      <c r="L11" s="2">
        <v>8</v>
      </c>
      <c r="M11" s="6">
        <v>3.4910000000000002E-3</v>
      </c>
      <c r="O11">
        <f t="shared" si="21"/>
        <v>2749.4172283203575</v>
      </c>
      <c r="P11">
        <f t="shared" si="22"/>
        <v>137.47086141601787</v>
      </c>
      <c r="Q11" s="4">
        <f t="shared" si="23"/>
        <v>12.5</v>
      </c>
      <c r="R11">
        <f t="shared" si="0"/>
        <v>500000</v>
      </c>
      <c r="S11">
        <f t="shared" si="1"/>
        <v>1265.8655785580445</v>
      </c>
      <c r="U11">
        <f t="shared" si="13"/>
        <v>3.4910000000000002E-3</v>
      </c>
      <c r="V11">
        <f t="shared" si="14"/>
        <v>0.01</v>
      </c>
      <c r="W11">
        <f t="shared" si="15"/>
        <v>0.91129958124209853</v>
      </c>
      <c r="X11">
        <f t="shared" si="16"/>
        <v>3.1813468381161661E-3</v>
      </c>
      <c r="Y11">
        <f t="shared" si="17"/>
        <v>9.1129958124209851E-3</v>
      </c>
      <c r="Z11">
        <f t="shared" si="18"/>
        <v>0.89900523859156134</v>
      </c>
      <c r="AB11">
        <f t="shared" si="19"/>
        <v>1110.7054460021272</v>
      </c>
      <c r="AC11">
        <f t="shared" si="2"/>
        <v>1138.0197864764195</v>
      </c>
      <c r="AE11">
        <f t="shared" si="3"/>
        <v>2471.7404913338924</v>
      </c>
      <c r="AF11">
        <f t="shared" si="4"/>
        <v>-123.58702456669461</v>
      </c>
      <c r="AG11">
        <f t="shared" si="4"/>
        <v>-11.237565482394517</v>
      </c>
      <c r="AH11">
        <f t="shared" si="5"/>
        <v>-1590.673419058083</v>
      </c>
      <c r="AI11">
        <f t="shared" si="6"/>
        <v>746.24248222672009</v>
      </c>
      <c r="AJ11">
        <f t="shared" si="7"/>
        <v>-27.314340474292294</v>
      </c>
      <c r="AK11">
        <f t="shared" si="24"/>
        <v>295.98147488349667</v>
      </c>
      <c r="AL11">
        <f t="shared" si="8"/>
        <v>1014.9096166359245</v>
      </c>
      <c r="AN11">
        <f t="shared" si="9"/>
        <v>1281.5448428927718</v>
      </c>
      <c r="AO11">
        <f t="shared" si="9"/>
        <v>-64.077242144638589</v>
      </c>
      <c r="AP11">
        <f t="shared" si="9"/>
        <v>-5.8264385525604574</v>
      </c>
      <c r="AQ11">
        <f t="shared" si="9"/>
        <v>-824.73031617506001</v>
      </c>
      <c r="AR11">
        <f t="shared" si="9"/>
        <v>386.91084602051268</v>
      </c>
      <c r="AS11">
        <f t="shared" si="9"/>
        <v>-14.161904251103699</v>
      </c>
      <c r="AT11">
        <f t="shared" si="9"/>
        <v>153.46009585498288</v>
      </c>
      <c r="AU11">
        <f t="shared" si="9"/>
        <v>526.20903762439195</v>
      </c>
      <c r="AW11">
        <v>8</v>
      </c>
      <c r="AX11">
        <f>(R11*SUMPRODUCT(K12:$K$23, X12:$X$23)-$AZ$3*SUMPRODUCT(K11:$K$22, W12:$W$23))/Z11</f>
        <v>1265.8655785580445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f>EconomicRates!C52</f>
        <v>3.5571999999999999E-2</v>
      </c>
      <c r="G12" s="5">
        <f>EconomicRates!D52</f>
        <v>7.0000000000000007E-2</v>
      </c>
      <c r="H12" s="5">
        <f t="shared" si="10"/>
        <v>8.5572000000000009E-2</v>
      </c>
      <c r="I12" s="5">
        <f t="shared" si="11"/>
        <v>1.085572</v>
      </c>
      <c r="J12">
        <f t="shared" si="12"/>
        <v>0.92117335377109955</v>
      </c>
      <c r="K12">
        <f t="shared" si="20"/>
        <v>0.47760878015900154</v>
      </c>
      <c r="L12" s="2">
        <v>9</v>
      </c>
      <c r="M12" s="6">
        <v>3.5990000000000002E-3</v>
      </c>
      <c r="O12">
        <f t="shared" si="21"/>
        <v>2749.4172283203575</v>
      </c>
      <c r="P12">
        <f t="shared" si="22"/>
        <v>137.47086141601787</v>
      </c>
      <c r="Q12" s="4">
        <f t="shared" si="23"/>
        <v>12.5</v>
      </c>
      <c r="R12">
        <f t="shared" si="0"/>
        <v>500000</v>
      </c>
      <c r="S12">
        <f t="shared" si="1"/>
        <v>1285.161907818486</v>
      </c>
      <c r="U12">
        <f t="shared" si="13"/>
        <v>3.5990000000000002E-3</v>
      </c>
      <c r="V12">
        <f t="shared" si="14"/>
        <v>0.01</v>
      </c>
      <c r="W12">
        <f t="shared" si="15"/>
        <v>0.89900523859156134</v>
      </c>
      <c r="X12">
        <f t="shared" si="16"/>
        <v>3.2355198536910294E-3</v>
      </c>
      <c r="Y12">
        <f t="shared" si="17"/>
        <v>8.9900523859156138E-3</v>
      </c>
      <c r="Z12">
        <f t="shared" si="18"/>
        <v>0.8867796663519546</v>
      </c>
      <c r="AB12">
        <f t="shared" si="19"/>
        <v>1138.0197864764195</v>
      </c>
      <c r="AC12">
        <f t="shared" si="2"/>
        <v>1139.6554478235184</v>
      </c>
      <c r="AE12">
        <f t="shared" si="3"/>
        <v>2438.1272923922425</v>
      </c>
      <c r="AF12">
        <f t="shared" si="4"/>
        <v>-121.90636461961212</v>
      </c>
      <c r="AG12">
        <f t="shared" si="4"/>
        <v>-11.084745829399433</v>
      </c>
      <c r="AH12">
        <f t="shared" si="5"/>
        <v>-1617.7599268455147</v>
      </c>
      <c r="AI12">
        <f t="shared" si="6"/>
        <v>687.37625509771624</v>
      </c>
      <c r="AJ12">
        <f t="shared" si="7"/>
        <v>-1.6356613470989032</v>
      </c>
      <c r="AK12">
        <f t="shared" si="24"/>
        <v>295.58628639971971</v>
      </c>
      <c r="AL12">
        <f t="shared" si="8"/>
        <v>981.32688015033705</v>
      </c>
      <c r="AN12">
        <f t="shared" si="9"/>
        <v>1164.4710019918282</v>
      </c>
      <c r="AO12">
        <f t="shared" si="9"/>
        <v>-58.223550099591407</v>
      </c>
      <c r="AP12">
        <f t="shared" si="9"/>
        <v>-5.2941719339520432</v>
      </c>
      <c r="AQ12">
        <f t="shared" si="9"/>
        <v>-772.65634525080179</v>
      </c>
      <c r="AR12">
        <f t="shared" si="9"/>
        <v>328.29693470748293</v>
      </c>
      <c r="AS12">
        <f t="shared" si="9"/>
        <v>-0.78120622074113633</v>
      </c>
      <c r="AT12">
        <f t="shared" si="9"/>
        <v>141.17460567909939</v>
      </c>
      <c r="AU12">
        <f t="shared" si="9"/>
        <v>468.69033416584119</v>
      </c>
      <c r="AW12">
        <v>9</v>
      </c>
      <c r="AX12">
        <f>(R12*SUMPRODUCT(K13:$K$23, X13:$X$23)-$AZ$3*SUMPRODUCT(K12:$K$22, W13:$W$23))/Z12</f>
        <v>1285.161907818486</v>
      </c>
    </row>
    <row r="13" spans="1:52" x14ac:dyDescent="0.25">
      <c r="E13">
        <v>2013</v>
      </c>
      <c r="F13" s="5">
        <f>EconomicRates!C53</f>
        <v>3.5571999999999999E-2</v>
      </c>
      <c r="G13" s="5">
        <f>EconomicRates!D53</f>
        <v>7.0000000000000007E-2</v>
      </c>
      <c r="H13" s="5">
        <f t="shared" si="10"/>
        <v>8.5572000000000009E-2</v>
      </c>
      <c r="I13" s="5">
        <f t="shared" si="11"/>
        <v>1.085572</v>
      </c>
      <c r="J13">
        <f t="shared" si="12"/>
        <v>0.92117335377109955</v>
      </c>
      <c r="K13">
        <f t="shared" si="20"/>
        <v>0.43996048180959124</v>
      </c>
      <c r="L13" s="2">
        <v>10</v>
      </c>
      <c r="M13" s="6">
        <v>3.7169999999999998E-3</v>
      </c>
      <c r="O13">
        <f t="shared" si="21"/>
        <v>2749.4172283203575</v>
      </c>
      <c r="P13">
        <f t="shared" si="22"/>
        <v>137.47086141601787</v>
      </c>
      <c r="Q13" s="4">
        <f t="shared" si="23"/>
        <v>12.5</v>
      </c>
      <c r="R13">
        <f t="shared" si="0"/>
        <v>500000</v>
      </c>
      <c r="S13">
        <f t="shared" si="1"/>
        <v>1278.416269655005</v>
      </c>
      <c r="U13">
        <f t="shared" si="13"/>
        <v>3.7169999999999998E-3</v>
      </c>
      <c r="V13">
        <f t="shared" si="14"/>
        <v>0.01</v>
      </c>
      <c r="W13">
        <f t="shared" si="15"/>
        <v>0.8867796663519546</v>
      </c>
      <c r="X13">
        <f t="shared" si="16"/>
        <v>3.296160019830215E-3</v>
      </c>
      <c r="Y13">
        <f t="shared" si="17"/>
        <v>8.8677966635195456E-3</v>
      </c>
      <c r="Z13">
        <f t="shared" si="18"/>
        <v>0.8746157096686048</v>
      </c>
      <c r="AB13">
        <f t="shared" si="19"/>
        <v>1139.6554478235184</v>
      </c>
      <c r="AC13">
        <f t="shared" si="2"/>
        <v>1118.1229529362026</v>
      </c>
      <c r="AE13">
        <f t="shared" si="3"/>
        <v>2404.6835003224978</v>
      </c>
      <c r="AF13">
        <f t="shared" si="4"/>
        <v>-120.23417501612489</v>
      </c>
      <c r="AG13">
        <f t="shared" si="4"/>
        <v>-10.93269637085756</v>
      </c>
      <c r="AH13">
        <f t="shared" si="5"/>
        <v>-1648.0800099151074</v>
      </c>
      <c r="AI13">
        <f t="shared" si="6"/>
        <v>625.43661902040776</v>
      </c>
      <c r="AJ13">
        <f t="shared" si="7"/>
        <v>21.532494887315806</v>
      </c>
      <c r="AK13">
        <f t="shared" si="24"/>
        <v>293.00749364627109</v>
      </c>
      <c r="AL13">
        <f t="shared" si="8"/>
        <v>939.97660755399465</v>
      </c>
      <c r="AN13">
        <f t="shared" si="9"/>
        <v>1057.9657114014606</v>
      </c>
      <c r="AO13">
        <f t="shared" si="9"/>
        <v>-52.898285570073028</v>
      </c>
      <c r="AP13">
        <f t="shared" si="9"/>
        <v>-4.809954362800462</v>
      </c>
      <c r="AQ13">
        <f t="shared" si="9"/>
        <v>-725.09007522300658</v>
      </c>
      <c r="AR13">
        <f t="shared" si="9"/>
        <v>275.16739624558033</v>
      </c>
      <c r="AS13">
        <f t="shared" si="9"/>
        <v>9.4734468251860218</v>
      </c>
      <c r="AT13">
        <f t="shared" si="9"/>
        <v>128.91171807843418</v>
      </c>
      <c r="AU13">
        <f t="shared" si="9"/>
        <v>413.55256114920053</v>
      </c>
      <c r="AW13">
        <v>10</v>
      </c>
      <c r="AX13">
        <f>(R13*SUMPRODUCT(K14:$K$23, X14:$X$23)-$AZ$3*SUMPRODUCT(K13:$K$22, W14:$W$23))/Z13</f>
        <v>1278.416269655005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10"/>
        <v>8.5572000000000009E-2</v>
      </c>
      <c r="I14" s="5">
        <f t="shared" si="11"/>
        <v>1.085572</v>
      </c>
      <c r="J14">
        <f t="shared" si="12"/>
        <v>0.92117335377109955</v>
      </c>
      <c r="K14">
        <f t="shared" si="20"/>
        <v>0.40527987255529002</v>
      </c>
      <c r="L14" s="2">
        <v>11</v>
      </c>
      <c r="M14" s="6">
        <v>3.852E-3</v>
      </c>
      <c r="O14">
        <f t="shared" si="21"/>
        <v>2749.4172283203575</v>
      </c>
      <c r="P14">
        <f t="shared" si="22"/>
        <v>137.47086141601787</v>
      </c>
      <c r="Q14" s="4">
        <f t="shared" si="23"/>
        <v>12.5</v>
      </c>
      <c r="R14">
        <f t="shared" si="0"/>
        <v>500000</v>
      </c>
      <c r="S14">
        <f t="shared" si="1"/>
        <v>1245.9511625638518</v>
      </c>
      <c r="U14">
        <f t="shared" si="13"/>
        <v>3.852E-3</v>
      </c>
      <c r="V14">
        <f t="shared" si="14"/>
        <v>0.01</v>
      </c>
      <c r="W14">
        <f t="shared" si="15"/>
        <v>0.8746157096686048</v>
      </c>
      <c r="X14">
        <f t="shared" si="16"/>
        <v>3.3690197136434655E-3</v>
      </c>
      <c r="Y14">
        <f t="shared" si="17"/>
        <v>8.746157096686049E-3</v>
      </c>
      <c r="Z14">
        <f t="shared" si="18"/>
        <v>0.86250053285827533</v>
      </c>
      <c r="AB14">
        <f t="shared" si="19"/>
        <v>1118.1229529362026</v>
      </c>
      <c r="AC14">
        <f t="shared" si="2"/>
        <v>1074.6335416267098</v>
      </c>
      <c r="AE14">
        <f t="shared" si="3"/>
        <v>2371.3738244760307</v>
      </c>
      <c r="AF14">
        <f t="shared" si="4"/>
        <v>-118.56869122380154</v>
      </c>
      <c r="AG14">
        <f t="shared" si="4"/>
        <v>-10.781256660728442</v>
      </c>
      <c r="AH14">
        <f t="shared" si="5"/>
        <v>-1684.5098568217327</v>
      </c>
      <c r="AI14">
        <f t="shared" si="6"/>
        <v>557.51401976976786</v>
      </c>
      <c r="AJ14">
        <f t="shared" si="7"/>
        <v>43.48941130949288</v>
      </c>
      <c r="AK14">
        <f t="shared" si="24"/>
        <v>288.45705819131649</v>
      </c>
      <c r="AL14">
        <f t="shared" si="8"/>
        <v>889.46048927057723</v>
      </c>
      <c r="AN14">
        <f t="shared" si="9"/>
        <v>961.07008136459638</v>
      </c>
      <c r="AO14">
        <f t="shared" si="9"/>
        <v>-48.05350406822982</v>
      </c>
      <c r="AP14">
        <f t="shared" si="9"/>
        <v>-4.3694263254458949</v>
      </c>
      <c r="AQ14">
        <f t="shared" si="9"/>
        <v>-682.69794009084171</v>
      </c>
      <c r="AR14">
        <f t="shared" si="9"/>
        <v>225.94921088007897</v>
      </c>
      <c r="AS14">
        <f t="shared" si="9"/>
        <v>17.625383073015861</v>
      </c>
      <c r="AT14">
        <f t="shared" si="9"/>
        <v>116.90583978145062</v>
      </c>
      <c r="AU14">
        <f t="shared" si="9"/>
        <v>360.48043373454544</v>
      </c>
      <c r="AW14">
        <v>11</v>
      </c>
      <c r="AX14">
        <f>(R14*SUMPRODUCT(K15:$K$23, X15:$X$23)-$AZ$3*SUMPRODUCT(K14:$K$22, W15:$W$23))/Z14</f>
        <v>1245.9511625638518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10"/>
        <v>8.5572000000000009E-2</v>
      </c>
      <c r="I15" s="5">
        <f t="shared" si="11"/>
        <v>1.085572</v>
      </c>
      <c r="J15">
        <f t="shared" si="12"/>
        <v>0.92117335377109955</v>
      </c>
      <c r="K15">
        <f t="shared" si="20"/>
        <v>0.37333301941768032</v>
      </c>
      <c r="L15" s="2">
        <v>12</v>
      </c>
      <c r="M15" s="6">
        <v>4.0049999999999999E-3</v>
      </c>
      <c r="O15">
        <f t="shared" si="21"/>
        <v>2749.4172283203575</v>
      </c>
      <c r="P15">
        <f t="shared" si="22"/>
        <v>137.47086141601787</v>
      </c>
      <c r="Q15" s="4">
        <f t="shared" si="23"/>
        <v>12.5</v>
      </c>
      <c r="R15">
        <f t="shared" si="0"/>
        <v>500000</v>
      </c>
      <c r="S15">
        <f t="shared" si="1"/>
        <v>1188.2278732869677</v>
      </c>
      <c r="U15">
        <f t="shared" si="13"/>
        <v>4.0049999999999999E-3</v>
      </c>
      <c r="V15">
        <f t="shared" si="14"/>
        <v>0.01</v>
      </c>
      <c r="W15">
        <f t="shared" si="15"/>
        <v>0.86250053285827533</v>
      </c>
      <c r="X15">
        <f t="shared" si="16"/>
        <v>3.4543146340973926E-3</v>
      </c>
      <c r="Y15">
        <f t="shared" si="17"/>
        <v>8.6250053285827528E-3</v>
      </c>
      <c r="Z15">
        <f t="shared" si="18"/>
        <v>0.85042121289559514</v>
      </c>
      <c r="AB15">
        <f t="shared" si="19"/>
        <v>1074.6335416267098</v>
      </c>
      <c r="AC15">
        <f t="shared" si="2"/>
        <v>1010.4941891970566</v>
      </c>
      <c r="AE15">
        <f t="shared" si="3"/>
        <v>2338.162734064244</v>
      </c>
      <c r="AF15">
        <f t="shared" si="4"/>
        <v>-116.90813670321219</v>
      </c>
      <c r="AG15">
        <f t="shared" si="4"/>
        <v>-10.63026516119494</v>
      </c>
      <c r="AH15">
        <f t="shared" si="5"/>
        <v>-1727.1573170486963</v>
      </c>
      <c r="AI15">
        <f t="shared" si="6"/>
        <v>483.46701515114046</v>
      </c>
      <c r="AJ15">
        <f t="shared" si="7"/>
        <v>64.139352429653172</v>
      </c>
      <c r="AK15">
        <f t="shared" si="24"/>
        <v>282.03573982945903</v>
      </c>
      <c r="AL15">
        <f t="shared" si="8"/>
        <v>829.64210741025272</v>
      </c>
      <c r="AN15">
        <f t="shared" si="9"/>
        <v>872.91335339810291</v>
      </c>
      <c r="AO15">
        <f t="shared" si="9"/>
        <v>-43.645667669905144</v>
      </c>
      <c r="AP15">
        <f t="shared" si="9"/>
        <v>-3.9686289898394809</v>
      </c>
      <c r="AQ15">
        <f t="shared" si="9"/>
        <v>-644.80485618312957</v>
      </c>
      <c r="AR15">
        <f t="shared" si="9"/>
        <v>180.49420055522867</v>
      </c>
      <c r="AS15">
        <f t="shared" si="9"/>
        <v>23.94533810605715</v>
      </c>
      <c r="AT15">
        <f t="shared" si="9"/>
        <v>105.29325433423126</v>
      </c>
      <c r="AU15">
        <f t="shared" si="9"/>
        <v>309.73279299551712</v>
      </c>
      <c r="AW15">
        <v>12</v>
      </c>
      <c r="AX15">
        <f>(R15*SUMPRODUCT(K16:$K$23, X16:$X$23)-$AZ$3*SUMPRODUCT(K15:$K$22, W16:$W$23))/Z15</f>
        <v>1188.2278732869677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10"/>
        <v>8.5572000000000009E-2</v>
      </c>
      <c r="I16" s="5">
        <f t="shared" si="11"/>
        <v>1.085572</v>
      </c>
      <c r="J16">
        <f t="shared" si="12"/>
        <v>0.92117335377109955</v>
      </c>
      <c r="K16">
        <f t="shared" si="20"/>
        <v>0.34390442957047562</v>
      </c>
      <c r="L16" s="2">
        <v>13</v>
      </c>
      <c r="M16" s="6">
        <v>4.1640000000000002E-3</v>
      </c>
      <c r="O16">
        <f t="shared" si="21"/>
        <v>2749.4172283203575</v>
      </c>
      <c r="P16">
        <f t="shared" si="22"/>
        <v>137.47086141601787</v>
      </c>
      <c r="Q16" s="4">
        <f t="shared" si="23"/>
        <v>12.5</v>
      </c>
      <c r="R16">
        <f t="shared" si="0"/>
        <v>500000</v>
      </c>
      <c r="S16">
        <f t="shared" si="1"/>
        <v>1108.0797905248262</v>
      </c>
      <c r="U16">
        <f t="shared" si="13"/>
        <v>4.1640000000000002E-3</v>
      </c>
      <c r="V16">
        <f t="shared" si="14"/>
        <v>0.01</v>
      </c>
      <c r="W16">
        <f t="shared" si="15"/>
        <v>0.85042121289559514</v>
      </c>
      <c r="X16">
        <f t="shared" si="16"/>
        <v>3.5411539304972582E-3</v>
      </c>
      <c r="Y16">
        <f t="shared" si="17"/>
        <v>8.5042121289559524E-3</v>
      </c>
      <c r="Z16">
        <f t="shared" si="18"/>
        <v>0.83837584683614197</v>
      </c>
      <c r="AB16">
        <f t="shared" si="19"/>
        <v>1010.4941891970566</v>
      </c>
      <c r="AC16">
        <f t="shared" si="2"/>
        <v>928.98733274326594</v>
      </c>
      <c r="AE16">
        <f t="shared" si="3"/>
        <v>2305.044997098958</v>
      </c>
      <c r="AF16">
        <f t="shared" si="4"/>
        <v>-115.25224985494789</v>
      </c>
      <c r="AG16">
        <f t="shared" si="4"/>
        <v>-10.479698085451775</v>
      </c>
      <c r="AH16">
        <f t="shared" si="5"/>
        <v>-1770.5769652486292</v>
      </c>
      <c r="AI16">
        <f t="shared" si="6"/>
        <v>408.73608390992922</v>
      </c>
      <c r="AJ16">
        <f t="shared" si="7"/>
        <v>81.506856453790647</v>
      </c>
      <c r="AK16">
        <f t="shared" si="24"/>
        <v>273.85495372513498</v>
      </c>
      <c r="AL16">
        <f t="shared" si="8"/>
        <v>764.0978940888549</v>
      </c>
      <c r="AN16">
        <f t="shared" si="9"/>
        <v>792.71518486159573</v>
      </c>
      <c r="AO16">
        <f t="shared" si="9"/>
        <v>-39.635759243079789</v>
      </c>
      <c r="AP16">
        <f t="shared" si="9"/>
        <v>-3.6040145921480979</v>
      </c>
      <c r="AQ16">
        <f t="shared" si="9"/>
        <v>-608.90926124445366</v>
      </c>
      <c r="AR16">
        <f t="shared" si="9"/>
        <v>140.56614978191428</v>
      </c>
      <c r="AS16">
        <f t="shared" si="9"/>
        <v>28.030568974823513</v>
      </c>
      <c r="AT16">
        <f t="shared" si="9"/>
        <v>94.179931645891543</v>
      </c>
      <c r="AU16">
        <f t="shared" si="9"/>
        <v>262.77665040262934</v>
      </c>
      <c r="AW16">
        <v>13</v>
      </c>
      <c r="AX16">
        <f>(R16*SUMPRODUCT(K17:$K$23, X17:$X$23)-$AZ$3*SUMPRODUCT(K16:$K$22, W17:$W$23))/Z16</f>
        <v>1108.0797905248262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10"/>
        <v>8.5572000000000009E-2</v>
      </c>
      <c r="I17" s="5">
        <f t="shared" si="11"/>
        <v>1.085572</v>
      </c>
      <c r="J17">
        <f t="shared" si="12"/>
        <v>0.92117335377109955</v>
      </c>
      <c r="K17">
        <f t="shared" si="20"/>
        <v>0.31679559676417191</v>
      </c>
      <c r="L17" s="2">
        <v>14</v>
      </c>
      <c r="M17" s="6">
        <v>4.3350000000000003E-3</v>
      </c>
      <c r="O17">
        <f t="shared" si="21"/>
        <v>2749.4172283203575</v>
      </c>
      <c r="P17">
        <f t="shared" si="22"/>
        <v>137.47086141601787</v>
      </c>
      <c r="Q17" s="4">
        <f t="shared" si="23"/>
        <v>12.5</v>
      </c>
      <c r="R17">
        <f t="shared" si="0"/>
        <v>500000</v>
      </c>
      <c r="S17">
        <f t="shared" si="1"/>
        <v>1007.1432164297017</v>
      </c>
      <c r="U17">
        <f t="shared" si="13"/>
        <v>4.3350000000000003E-3</v>
      </c>
      <c r="V17">
        <f t="shared" si="14"/>
        <v>0.01</v>
      </c>
      <c r="W17">
        <f t="shared" si="15"/>
        <v>0.83837584683614197</v>
      </c>
      <c r="X17">
        <f t="shared" si="16"/>
        <v>3.6343592960346757E-3</v>
      </c>
      <c r="Y17">
        <f t="shared" si="17"/>
        <v>8.3837584683614207E-3</v>
      </c>
      <c r="Z17">
        <f t="shared" si="18"/>
        <v>0.82635772907174587</v>
      </c>
      <c r="AB17">
        <f t="shared" si="19"/>
        <v>928.98733274326594</v>
      </c>
      <c r="AC17">
        <f t="shared" si="2"/>
        <v>832.26058117886214</v>
      </c>
      <c r="AE17">
        <f t="shared" si="3"/>
        <v>2272.0021770655444</v>
      </c>
      <c r="AF17">
        <f t="shared" si="4"/>
        <v>-113.60010885327722</v>
      </c>
      <c r="AG17">
        <f t="shared" si="4"/>
        <v>-10.329471613396823</v>
      </c>
      <c r="AH17">
        <f t="shared" si="5"/>
        <v>-1817.1796480173377</v>
      </c>
      <c r="AI17">
        <f t="shared" si="6"/>
        <v>330.89294858153266</v>
      </c>
      <c r="AJ17">
        <f t="shared" si="7"/>
        <v>96.726751564403799</v>
      </c>
      <c r="AK17">
        <f t="shared" si="24"/>
        <v>264.19408581856692</v>
      </c>
      <c r="AL17">
        <f t="shared" si="8"/>
        <v>691.81378596450338</v>
      </c>
      <c r="AN17">
        <f t="shared" si="9"/>
        <v>719.76028553297692</v>
      </c>
      <c r="AO17">
        <f t="shared" si="9"/>
        <v>-35.988014276648848</v>
      </c>
      <c r="AP17">
        <f t="shared" si="9"/>
        <v>-3.2723311240246202</v>
      </c>
      <c r="AQ17">
        <f t="shared" si="9"/>
        <v>-575.67451102136033</v>
      </c>
      <c r="AR17">
        <f t="shared" si="9"/>
        <v>104.82542911094309</v>
      </c>
      <c r="AS17">
        <f t="shared" si="9"/>
        <v>30.642608984905099</v>
      </c>
      <c r="AT17">
        <f t="shared" si="9"/>
        <v>83.695523078457754</v>
      </c>
      <c r="AU17">
        <f t="shared" si="9"/>
        <v>219.16356117430595</v>
      </c>
      <c r="AW17">
        <v>14</v>
      </c>
      <c r="AX17">
        <f>(R17*SUMPRODUCT(K18:$K$23, X18:$X$23)-$AZ$3*SUMPRODUCT(K17:$K$22, W18:$W$23))/Z17</f>
        <v>1007.1432164297017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10"/>
        <v>8.5572000000000009E-2</v>
      </c>
      <c r="I18" s="5">
        <f t="shared" si="11"/>
        <v>1.085572</v>
      </c>
      <c r="J18">
        <f t="shared" si="12"/>
        <v>0.92117335377109955</v>
      </c>
      <c r="K18">
        <f t="shared" si="20"/>
        <v>0.29182366233116913</v>
      </c>
      <c r="L18" s="2">
        <v>15</v>
      </c>
      <c r="M18" s="6">
        <v>4.522E-3</v>
      </c>
      <c r="O18">
        <f t="shared" si="21"/>
        <v>2749.4172283203575</v>
      </c>
      <c r="P18">
        <f t="shared" si="22"/>
        <v>137.47086141601787</v>
      </c>
      <c r="Q18" s="4">
        <f t="shared" si="23"/>
        <v>12.5</v>
      </c>
      <c r="R18">
        <f t="shared" si="0"/>
        <v>500000</v>
      </c>
      <c r="S18">
        <f t="shared" si="1"/>
        <v>886.45132126952728</v>
      </c>
      <c r="U18">
        <f t="shared" si="13"/>
        <v>4.522E-3</v>
      </c>
      <c r="V18">
        <f t="shared" si="14"/>
        <v>0.01</v>
      </c>
      <c r="W18">
        <f t="shared" si="15"/>
        <v>0.82635772907174587</v>
      </c>
      <c r="X18">
        <f t="shared" si="16"/>
        <v>3.7367896508624346E-3</v>
      </c>
      <c r="Y18">
        <f t="shared" si="17"/>
        <v>8.2635772907174582E-3</v>
      </c>
      <c r="Z18">
        <f t="shared" si="18"/>
        <v>0.81435736213016596</v>
      </c>
      <c r="AB18">
        <f t="shared" si="19"/>
        <v>832.26058117886214</v>
      </c>
      <c r="AC18">
        <f t="shared" si="2"/>
        <v>721.88815964585251</v>
      </c>
      <c r="AE18">
        <f t="shared" si="3"/>
        <v>2239.0081614501987</v>
      </c>
      <c r="AF18">
        <f t="shared" si="4"/>
        <v>-111.95040807250992</v>
      </c>
      <c r="AG18">
        <f t="shared" si="4"/>
        <v>-10.179467026627075</v>
      </c>
      <c r="AH18">
        <f t="shared" si="5"/>
        <v>-1868.3948254312172</v>
      </c>
      <c r="AI18">
        <f t="shared" si="6"/>
        <v>248.48346091984422</v>
      </c>
      <c r="AJ18">
        <f t="shared" si="7"/>
        <v>110.37242153300963</v>
      </c>
      <c r="AK18">
        <f t="shared" si="24"/>
        <v>253.23478852467318</v>
      </c>
      <c r="AL18">
        <f t="shared" si="8"/>
        <v>612.090670977527</v>
      </c>
      <c r="AN18">
        <f t="shared" si="9"/>
        <v>653.39556166377463</v>
      </c>
      <c r="AO18">
        <f t="shared" si="9"/>
        <v>-32.669778083188724</v>
      </c>
      <c r="AP18">
        <f t="shared" si="9"/>
        <v>-2.9706093482896896</v>
      </c>
      <c r="AQ18">
        <f t="shared" si="9"/>
        <v>-545.24182063794319</v>
      </c>
      <c r="AR18">
        <f t="shared" si="9"/>
        <v>72.513353594352878</v>
      </c>
      <c r="AS18">
        <f t="shared" si="9"/>
        <v>32.20928427212246</v>
      </c>
      <c r="AT18">
        <f t="shared" si="9"/>
        <v>73.899903416929249</v>
      </c>
      <c r="AU18">
        <f t="shared" si="9"/>
        <v>178.62254128340459</v>
      </c>
      <c r="AW18">
        <v>15</v>
      </c>
      <c r="AX18">
        <f>(R18*SUMPRODUCT(K19:$K$23, X19:$X$23)-$AZ$3*SUMPRODUCT(K18:$K$22, W19:$W$23))/Z18</f>
        <v>886.45132126952728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10"/>
        <v>8.5572000000000009E-2</v>
      </c>
      <c r="I19" s="5">
        <f t="shared" si="11"/>
        <v>1.085572</v>
      </c>
      <c r="J19">
        <f t="shared" si="12"/>
        <v>0.92117335377109955</v>
      </c>
      <c r="K19">
        <f t="shared" si="20"/>
        <v>0.26882018173936795</v>
      </c>
      <c r="L19" s="2">
        <v>16</v>
      </c>
      <c r="M19" s="6">
        <v>4.7470000000000004E-3</v>
      </c>
      <c r="O19">
        <f t="shared" si="21"/>
        <v>2749.4172283203575</v>
      </c>
      <c r="P19">
        <f t="shared" si="22"/>
        <v>137.47086141601787</v>
      </c>
      <c r="Q19" s="4">
        <f t="shared" si="23"/>
        <v>12.5</v>
      </c>
      <c r="R19">
        <f t="shared" si="0"/>
        <v>500000</v>
      </c>
      <c r="S19">
        <f t="shared" si="1"/>
        <v>744.14651459930769</v>
      </c>
      <c r="U19">
        <f t="shared" si="13"/>
        <v>4.7470000000000004E-3</v>
      </c>
      <c r="V19">
        <f t="shared" si="14"/>
        <v>0.01</v>
      </c>
      <c r="W19">
        <f t="shared" si="15"/>
        <v>0.81435736213016596</v>
      </c>
      <c r="X19">
        <f t="shared" si="16"/>
        <v>3.8657543980318981E-3</v>
      </c>
      <c r="Y19">
        <f t="shared" si="17"/>
        <v>8.1435736213016606E-3</v>
      </c>
      <c r="Z19">
        <f t="shared" si="18"/>
        <v>0.80234803411083233</v>
      </c>
      <c r="AB19">
        <f t="shared" si="19"/>
        <v>721.88815964585251</v>
      </c>
      <c r="AC19">
        <f t="shared" si="2"/>
        <v>597.06449307918228</v>
      </c>
      <c r="AE19">
        <f t="shared" si="3"/>
        <v>2205.9895080932924</v>
      </c>
      <c r="AF19">
        <f t="shared" si="4"/>
        <v>-110.29947540466461</v>
      </c>
      <c r="AG19">
        <f t="shared" si="4"/>
        <v>-10.029350426385404</v>
      </c>
      <c r="AH19">
        <f t="shared" si="5"/>
        <v>-1932.8771990159491</v>
      </c>
      <c r="AI19">
        <f t="shared" si="6"/>
        <v>152.78348324629337</v>
      </c>
      <c r="AJ19">
        <f t="shared" si="7"/>
        <v>124.82366656667023</v>
      </c>
      <c r="AK19">
        <f t="shared" si="24"/>
        <v>241.10580107444622</v>
      </c>
      <c r="AL19">
        <f t="shared" si="8"/>
        <v>518.71295088740976</v>
      </c>
      <c r="AN19">
        <f t="shared" si="9"/>
        <v>593.01450048077777</v>
      </c>
      <c r="AO19">
        <f t="shared" si="9"/>
        <v>-29.650725024038884</v>
      </c>
      <c r="AP19">
        <f t="shared" si="9"/>
        <v>-2.6960918043487316</v>
      </c>
      <c r="AQ19">
        <f t="shared" si="9"/>
        <v>-519.59639991934796</v>
      </c>
      <c r="AR19">
        <f t="shared" si="9"/>
        <v>41.071283733042264</v>
      </c>
      <c r="AS19">
        <f t="shared" si="9"/>
        <v>33.555120731826555</v>
      </c>
      <c r="AT19">
        <f t="shared" si="9"/>
        <v>64.814105263248521</v>
      </c>
      <c r="AU19">
        <f t="shared" si="9"/>
        <v>139.44050972811732</v>
      </c>
      <c r="AW19">
        <v>16</v>
      </c>
      <c r="AX19">
        <f>(R19*SUMPRODUCT(K20:$K$23, X20:$X$23)-$AZ$3*SUMPRODUCT(K19:$K$22, W20:$W$23))/Z19</f>
        <v>744.14651459930769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10"/>
        <v>8.5572000000000009E-2</v>
      </c>
      <c r="I20" s="5">
        <f t="shared" si="11"/>
        <v>1.085572</v>
      </c>
      <c r="J20">
        <f t="shared" si="12"/>
        <v>0.92117335377109955</v>
      </c>
      <c r="K20">
        <f t="shared" si="20"/>
        <v>0.24762998837421007</v>
      </c>
      <c r="L20" s="2">
        <v>17</v>
      </c>
      <c r="M20" s="6">
        <v>4.9870000000000001E-3</v>
      </c>
      <c r="O20">
        <f t="shared" si="21"/>
        <v>2749.4172283203575</v>
      </c>
      <c r="P20">
        <f t="shared" si="22"/>
        <v>137.47086141601787</v>
      </c>
      <c r="Q20" s="4">
        <f t="shared" si="23"/>
        <v>12.5</v>
      </c>
      <c r="R20">
        <f t="shared" si="0"/>
        <v>500000</v>
      </c>
      <c r="S20">
        <f t="shared" si="1"/>
        <v>581.9564100341305</v>
      </c>
      <c r="U20">
        <f t="shared" si="13"/>
        <v>4.9870000000000001E-3</v>
      </c>
      <c r="V20">
        <f t="shared" si="14"/>
        <v>0.01</v>
      </c>
      <c r="W20">
        <f t="shared" si="15"/>
        <v>0.80234803411083233</v>
      </c>
      <c r="X20">
        <f t="shared" si="16"/>
        <v>4.0013096461107211E-3</v>
      </c>
      <c r="Y20">
        <f t="shared" si="17"/>
        <v>8.0234803411083234E-3</v>
      </c>
      <c r="Z20">
        <f t="shared" si="18"/>
        <v>0.79032324412361332</v>
      </c>
      <c r="AB20">
        <f t="shared" si="19"/>
        <v>597.06449307918228</v>
      </c>
      <c r="AC20">
        <f t="shared" si="2"/>
        <v>459.93367791670573</v>
      </c>
      <c r="AE20">
        <f t="shared" si="3"/>
        <v>2172.9283433354981</v>
      </c>
      <c r="AF20">
        <f t="shared" si="4"/>
        <v>-108.64641716677491</v>
      </c>
      <c r="AG20">
        <f t="shared" si="4"/>
        <v>-9.8790405515451667</v>
      </c>
      <c r="AH20">
        <f t="shared" si="5"/>
        <v>-2000.6548230553606</v>
      </c>
      <c r="AI20">
        <f t="shared" si="6"/>
        <v>53.748062561817505</v>
      </c>
      <c r="AJ20">
        <f t="shared" si="7"/>
        <v>137.13081516247655</v>
      </c>
      <c r="AK20">
        <f t="shared" si="24"/>
        <v>227.7367357878818</v>
      </c>
      <c r="AL20">
        <f t="shared" si="8"/>
        <v>418.61561351217586</v>
      </c>
      <c r="AN20">
        <f t="shared" si="9"/>
        <v>538.08222039816098</v>
      </c>
      <c r="AO20">
        <f t="shared" si="9"/>
        <v>-26.904111019908047</v>
      </c>
      <c r="AP20">
        <f t="shared" si="9"/>
        <v>-2.4463466969274794</v>
      </c>
      <c r="AQ20">
        <f t="shared" si="9"/>
        <v>-495.42213057400625</v>
      </c>
      <c r="AR20">
        <f t="shared" si="9"/>
        <v>13.309632107319185</v>
      </c>
      <c r="AS20">
        <f t="shared" si="9"/>
        <v>33.957702164430017</v>
      </c>
      <c r="AT20">
        <f t="shared" si="9"/>
        <v>56.394445235533723</v>
      </c>
      <c r="AU20">
        <f t="shared" si="9"/>
        <v>103.66177950728293</v>
      </c>
      <c r="AW20">
        <v>17</v>
      </c>
      <c r="AX20">
        <f>(R20*SUMPRODUCT(K21:$K$23, X21:$X$23)-$AZ$3*SUMPRODUCT(K20:$K$22, W21:$W$23))/Z20</f>
        <v>581.9564100341305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10"/>
        <v>8.5572000000000009E-2</v>
      </c>
      <c r="I21" s="5">
        <f t="shared" si="11"/>
        <v>1.085572</v>
      </c>
      <c r="J21">
        <f t="shared" si="12"/>
        <v>0.92117335377109955</v>
      </c>
      <c r="K21">
        <f t="shared" si="20"/>
        <v>0.22811014688496947</v>
      </c>
      <c r="L21" s="2">
        <v>18</v>
      </c>
      <c r="M21" s="6">
        <v>5.2249999999999996E-3</v>
      </c>
      <c r="O21">
        <f t="shared" si="21"/>
        <v>2749.4172283203575</v>
      </c>
      <c r="P21">
        <f t="shared" si="22"/>
        <v>137.47086141601787</v>
      </c>
      <c r="Q21" s="4">
        <f t="shared" si="23"/>
        <v>12.5</v>
      </c>
      <c r="R21">
        <f t="shared" si="0"/>
        <v>500000</v>
      </c>
      <c r="S21">
        <f t="shared" si="1"/>
        <v>403.51534918121115</v>
      </c>
      <c r="U21">
        <f t="shared" si="13"/>
        <v>5.2249999999999996E-3</v>
      </c>
      <c r="V21">
        <f t="shared" si="14"/>
        <v>0.01</v>
      </c>
      <c r="W21">
        <f t="shared" si="15"/>
        <v>0.79032324412361332</v>
      </c>
      <c r="X21">
        <f t="shared" si="16"/>
        <v>4.129438950545879E-3</v>
      </c>
      <c r="Y21">
        <f t="shared" si="17"/>
        <v>7.9032324412361341E-3</v>
      </c>
      <c r="Z21">
        <f t="shared" si="18"/>
        <v>0.77829057273183133</v>
      </c>
      <c r="AB21">
        <f t="shared" si="19"/>
        <v>459.93367791670573</v>
      </c>
      <c r="AC21">
        <f t="shared" si="2"/>
        <v>314.05219222032974</v>
      </c>
      <c r="AE21">
        <f t="shared" si="3"/>
        <v>2139.8455093082152</v>
      </c>
      <c r="AF21">
        <f t="shared" si="4"/>
        <v>-106.99227546541076</v>
      </c>
      <c r="AG21">
        <f t="shared" si="4"/>
        <v>-9.7286321591478924</v>
      </c>
      <c r="AH21">
        <f t="shared" si="5"/>
        <v>-2064.7194752729397</v>
      </c>
      <c r="AI21">
        <f t="shared" si="6"/>
        <v>-41.594873589283225</v>
      </c>
      <c r="AJ21">
        <f t="shared" si="7"/>
        <v>145.88148569637599</v>
      </c>
      <c r="AK21">
        <f t="shared" si="24"/>
        <v>213.31276161308483</v>
      </c>
      <c r="AL21">
        <f t="shared" si="8"/>
        <v>317.5993737201776</v>
      </c>
      <c r="AN21">
        <f t="shared" si="9"/>
        <v>488.12047343943931</v>
      </c>
      <c r="AO21">
        <f t="shared" si="9"/>
        <v>-24.406023671971962</v>
      </c>
      <c r="AP21">
        <f t="shared" si="9"/>
        <v>-2.2191997108130632</v>
      </c>
      <c r="AQ21">
        <f t="shared" si="9"/>
        <v>-470.98346278076735</v>
      </c>
      <c r="AR21">
        <f t="shared" si="9"/>
        <v>-9.4882127241131329</v>
      </c>
      <c r="AS21">
        <f t="shared" si="9"/>
        <v>33.277047129997904</v>
      </c>
      <c r="AT21">
        <f t="shared" si="9"/>
        <v>48.658805383999258</v>
      </c>
      <c r="AU21">
        <f t="shared" si="9"/>
        <v>72.447639789884022</v>
      </c>
      <c r="AW21">
        <v>18</v>
      </c>
      <c r="AX21">
        <f>(R21*SUMPRODUCT(K22:$K$23, X22:$X$23)-$AZ$3*SUMPRODUCT(K21:$K$22, W22:$W$23))/Z21</f>
        <v>403.51534918121115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10"/>
        <v>8.5572000000000009E-2</v>
      </c>
      <c r="I22" s="5">
        <f t="shared" si="11"/>
        <v>1.085572</v>
      </c>
      <c r="J22">
        <f t="shared" si="12"/>
        <v>0.92117335377109955</v>
      </c>
      <c r="K22">
        <f t="shared" si="20"/>
        <v>0.21012898903524546</v>
      </c>
      <c r="L22" s="2">
        <v>19</v>
      </c>
      <c r="M22" s="6">
        <v>5.4879999999999998E-3</v>
      </c>
      <c r="O22">
        <f t="shared" si="21"/>
        <v>2749.4172283203575</v>
      </c>
      <c r="P22">
        <f t="shared" si="22"/>
        <v>137.47086141601787</v>
      </c>
      <c r="Q22" s="4">
        <f t="shared" si="23"/>
        <v>12.5</v>
      </c>
      <c r="R22">
        <f t="shared" si="0"/>
        <v>500000</v>
      </c>
      <c r="S22">
        <f t="shared" si="1"/>
        <v>209.08733324426831</v>
      </c>
      <c r="U22">
        <f t="shared" si="13"/>
        <v>5.4879999999999998E-3</v>
      </c>
      <c r="V22">
        <f t="shared" si="14"/>
        <v>0.01</v>
      </c>
      <c r="W22">
        <f t="shared" si="15"/>
        <v>0.77829057273183133</v>
      </c>
      <c r="X22">
        <f t="shared" si="16"/>
        <v>4.27125866315229E-3</v>
      </c>
      <c r="Y22">
        <f t="shared" si="17"/>
        <v>7.7829057273183138E-3</v>
      </c>
      <c r="Z22">
        <f t="shared" si="18"/>
        <v>0.76623640834136075</v>
      </c>
      <c r="AB22">
        <f t="shared" si="19"/>
        <v>314.05219222032974</v>
      </c>
      <c r="AC22">
        <f t="shared" si="2"/>
        <v>160.21032725476135</v>
      </c>
      <c r="AE22">
        <f t="shared" si="3"/>
        <v>2106.7035820600499</v>
      </c>
      <c r="AF22">
        <f t="shared" si="4"/>
        <v>-105.33517910300249</v>
      </c>
      <c r="AG22">
        <f t="shared" si="4"/>
        <v>-9.5779551042670086</v>
      </c>
      <c r="AH22">
        <f t="shared" si="5"/>
        <v>-2135.629331576145</v>
      </c>
      <c r="AI22">
        <f t="shared" si="6"/>
        <v>-143.83888372336446</v>
      </c>
      <c r="AJ22">
        <f t="shared" si="7"/>
        <v>153.84186496556839</v>
      </c>
      <c r="AK22">
        <f t="shared" si="24"/>
        <v>198.13517117051853</v>
      </c>
      <c r="AL22">
        <f t="shared" si="8"/>
        <v>208.13815241272246</v>
      </c>
      <c r="AN22">
        <f t="shared" si="9"/>
        <v>442.67949389520857</v>
      </c>
      <c r="AO22">
        <f t="shared" si="9"/>
        <v>-22.133974694760425</v>
      </c>
      <c r="AP22">
        <f t="shared" si="9"/>
        <v>-2.0126060230845955</v>
      </c>
      <c r="AQ22">
        <f t="shared" si="9"/>
        <v>-448.75763239811238</v>
      </c>
      <c r="AR22">
        <f t="shared" si="9"/>
        <v>-30.224719220748799</v>
      </c>
      <c r="AS22">
        <f t="shared" si="9"/>
        <v>32.326635556511633</v>
      </c>
      <c r="AT22">
        <f t="shared" si="9"/>
        <v>41.63394321038637</v>
      </c>
      <c r="AU22">
        <f t="shared" si="9"/>
        <v>43.735859546149207</v>
      </c>
      <c r="AW22">
        <v>19</v>
      </c>
      <c r="AX22">
        <f>(R22*SUMPRODUCT(K23:$K$23, X23:$X$23)-$AZ$3*SUMPRODUCT(K22:$K$22, W23:$W$23))/Z22</f>
        <v>209.08733324426831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10"/>
        <v>8.5572000000000009E-2</v>
      </c>
      <c r="I23" s="5">
        <f t="shared" si="11"/>
        <v>1.085572</v>
      </c>
      <c r="J23">
        <f t="shared" si="12"/>
        <v>0.92117335377109955</v>
      </c>
      <c r="K23">
        <f t="shared" si="20"/>
        <v>0.19356522555412767</v>
      </c>
      <c r="L23" s="2">
        <v>20</v>
      </c>
      <c r="M23" s="6">
        <v>5.7670000000000004E-3</v>
      </c>
      <c r="O23">
        <f t="shared" si="21"/>
        <v>2749.4172283203575</v>
      </c>
      <c r="P23">
        <f t="shared" si="22"/>
        <v>137.47086141601787</v>
      </c>
      <c r="Q23" s="4">
        <f t="shared" si="23"/>
        <v>12.5</v>
      </c>
      <c r="R23">
        <f t="shared" si="0"/>
        <v>500000</v>
      </c>
      <c r="S23">
        <f t="shared" si="1"/>
        <v>212.43682465866141</v>
      </c>
      <c r="U23">
        <f t="shared" si="13"/>
        <v>5.7670000000000004E-3</v>
      </c>
      <c r="V23">
        <f t="shared" si="14"/>
        <v>0.01</v>
      </c>
      <c r="W23">
        <f t="shared" si="15"/>
        <v>0.76623640834136075</v>
      </c>
      <c r="X23">
        <f t="shared" si="16"/>
        <v>4.4188853669046282E-3</v>
      </c>
      <c r="Y23">
        <f t="shared" si="17"/>
        <v>7.6623640834136081E-3</v>
      </c>
      <c r="Z23">
        <f t="shared" si="18"/>
        <v>0.75415515889104257</v>
      </c>
      <c r="AB23">
        <f t="shared" si="19"/>
        <v>160.21032725476135</v>
      </c>
      <c r="AC23">
        <f t="shared" si="2"/>
        <v>160.21032725476135</v>
      </c>
      <c r="AE23">
        <f t="shared" si="3"/>
        <v>2073.4871866817089</v>
      </c>
      <c r="AF23">
        <f t="shared" si="4"/>
        <v>-103.67435933408545</v>
      </c>
      <c r="AG23">
        <f t="shared" si="4"/>
        <v>-9.426939486138032</v>
      </c>
      <c r="AH23">
        <f t="shared" si="5"/>
        <v>-2209.4426834523142</v>
      </c>
      <c r="AI23">
        <f t="shared" si="6"/>
        <v>-249.05679559082887</v>
      </c>
      <c r="AJ23">
        <f t="shared" si="7"/>
        <v>0</v>
      </c>
      <c r="AK23">
        <f t="shared" si="24"/>
        <v>182.27034138563533</v>
      </c>
      <c r="AL23">
        <f t="shared" si="8"/>
        <v>-66.786454205193536</v>
      </c>
      <c r="AN23">
        <f t="shared" si="9"/>
        <v>401.35501497363862</v>
      </c>
      <c r="AO23">
        <f t="shared" si="9"/>
        <v>-20.067750748681931</v>
      </c>
      <c r="AP23">
        <f t="shared" si="9"/>
        <v>-1.8247276679194206</v>
      </c>
      <c r="AQ23">
        <f t="shared" si="9"/>
        <v>-427.6712713713643</v>
      </c>
      <c r="AR23">
        <f t="shared" si="9"/>
        <v>-48.208734814327059</v>
      </c>
      <c r="AS23">
        <f t="shared" si="9"/>
        <v>0</v>
      </c>
      <c r="AT23">
        <f t="shared" si="9"/>
        <v>35.281199742138355</v>
      </c>
      <c r="AU23">
        <f t="shared" si="9"/>
        <v>-12.927535072188705</v>
      </c>
      <c r="AW23">
        <v>20</v>
      </c>
      <c r="AX23">
        <f>(R23*SUMPRODUCT(K$23:$K24, X$23:$X24)-$AZ$3*SUMPRODUCT(K$22:$K23, W$23:$W24))/Z23</f>
        <v>212.43682465866141</v>
      </c>
    </row>
    <row r="25" spans="5:50" x14ac:dyDescent="0.25">
      <c r="AN25" s="8">
        <f t="shared" ref="AN25:AU25" si="25">SUM(AN3:AN23)</f>
        <v>23602.594206974936</v>
      </c>
      <c r="AO25" s="8">
        <f t="shared" si="25"/>
        <v>-3242.1926315890146</v>
      </c>
      <c r="AP25" s="8">
        <f t="shared" si="25"/>
        <v>-194.80725935234813</v>
      </c>
      <c r="AQ25" s="8">
        <f t="shared" si="25"/>
        <v>-15528.201044503963</v>
      </c>
      <c r="AR25" s="8">
        <f t="shared" si="25"/>
        <v>4637.3932715296023</v>
      </c>
      <c r="AS25" s="8">
        <f t="shared" si="25"/>
        <v>-613.72681703538501</v>
      </c>
      <c r="AT25" s="8">
        <f t="shared" si="25"/>
        <v>2277.9413263007746</v>
      </c>
      <c r="AU25" s="9">
        <f t="shared" si="25"/>
        <v>6301.6077807949914</v>
      </c>
    </row>
    <row r="29" spans="5:50" x14ac:dyDescent="0.25">
      <c r="AE29" s="10"/>
      <c r="AF29" s="10"/>
      <c r="AG29" s="10"/>
      <c r="AH29" s="10"/>
      <c r="AI29" s="10"/>
      <c r="AJ29" s="10"/>
      <c r="AK29" s="10"/>
      <c r="AL29" s="10"/>
    </row>
  </sheetData>
  <conditionalFormatting sqref="AN25:AU25">
    <cfRule type="cellIs" dxfId="33" priority="1" operator="lessThan">
      <formula>0</formula>
    </cfRule>
  </conditionalFormatting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D0354B-3106-4BB3-A09C-2BF2EF2E44A1}">
  <dimension ref="A1:AZ29"/>
  <sheetViews>
    <sheetView workbookViewId="0">
      <selection activeCell="J53" sqref="J53"/>
    </sheetView>
  </sheetViews>
  <sheetFormatPr defaultRowHeight="15" x14ac:dyDescent="0.25"/>
  <cols>
    <col min="3" max="3" width="9.28515625" bestFit="1" customWidth="1"/>
    <col min="6" max="9" width="9.140625" bestFit="1" customWidth="1"/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51" width="9.140625" bestFit="1" customWidth="1"/>
  </cols>
  <sheetData>
    <row r="1" spans="1:52" x14ac:dyDescent="0.25">
      <c r="A1" t="s">
        <v>44</v>
      </c>
      <c r="Q1" s="1" t="s">
        <v>1</v>
      </c>
      <c r="W1" s="1" t="s">
        <v>2</v>
      </c>
      <c r="AC1" s="1" t="s">
        <v>3</v>
      </c>
      <c r="AQ1" s="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42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11">
        <f>'T.55.04.D'!C3*(1+C12)</f>
        <v>4137.440187678576</v>
      </c>
      <c r="K3">
        <v>1</v>
      </c>
      <c r="L3" s="2">
        <v>0</v>
      </c>
      <c r="O3">
        <f>$C$3</f>
        <v>4137.440187678576</v>
      </c>
      <c r="P3">
        <f>O3*B5</f>
        <v>3309.9521501428608</v>
      </c>
      <c r="Q3" s="4">
        <f>B8</f>
        <v>100</v>
      </c>
      <c r="R3">
        <f t="shared" ref="R3:R23" si="0">$C$6</f>
        <v>500000</v>
      </c>
      <c r="S3">
        <f t="shared" ref="S3:S23" si="1">AX3</f>
        <v>0</v>
      </c>
      <c r="W3">
        <v>1</v>
      </c>
      <c r="Z3">
        <v>1</v>
      </c>
      <c r="AC3">
        <f t="shared" ref="AC3:AC23" si="2">S3*Z3</f>
        <v>0</v>
      </c>
      <c r="AE3">
        <f t="shared" ref="AE3:AE23" si="3">$Z3*O3</f>
        <v>4137.440187678576</v>
      </c>
      <c r="AF3">
        <f t="shared" ref="AF3:AG23" si="4">-$Z3*P3</f>
        <v>-3309.9521501428608</v>
      </c>
      <c r="AG3">
        <f t="shared" si="4"/>
        <v>-100</v>
      </c>
      <c r="AH3">
        <f t="shared" ref="AH3:AH23" si="5">-X3*R3</f>
        <v>0</v>
      </c>
      <c r="AI3">
        <f t="shared" ref="AI3:AI23" si="6">SUM(AE3:AH3)</f>
        <v>727.48803753571519</v>
      </c>
      <c r="AJ3">
        <f t="shared" ref="AJ3:AJ23" si="7">AB3-AC3</f>
        <v>0</v>
      </c>
      <c r="AL3">
        <f t="shared" ref="AL3:AL23" si="8">SUM(AI3:AK3)</f>
        <v>727.48803753571519</v>
      </c>
      <c r="AN3">
        <f t="shared" ref="AN3:AU23" si="9">AE3*$K3</f>
        <v>4137.440187678576</v>
      </c>
      <c r="AO3">
        <f t="shared" si="9"/>
        <v>-3309.9521501428608</v>
      </c>
      <c r="AP3">
        <f t="shared" si="9"/>
        <v>-100</v>
      </c>
      <c r="AQ3">
        <f t="shared" si="9"/>
        <v>0</v>
      </c>
      <c r="AR3">
        <f t="shared" si="9"/>
        <v>727.48803753571519</v>
      </c>
      <c r="AS3">
        <f t="shared" si="9"/>
        <v>0</v>
      </c>
      <c r="AT3">
        <f t="shared" si="9"/>
        <v>0</v>
      </c>
      <c r="AU3">
        <f t="shared" si="9"/>
        <v>727.48803753571519</v>
      </c>
      <c r="AW3">
        <v>0</v>
      </c>
      <c r="AX3">
        <f>(R3*SUMPRODUCT(K4:$K$23, X4:$X$23)-$AZ$3*SUMPRODUCT(K3:$K$22, W4:$W$23))/Z3</f>
        <v>0</v>
      </c>
      <c r="AZ3">
        <f>$C$6*SUMPRODUCT(K4:$K$23, X4:$X$23)/SUMPRODUCT(K3:K22, W4:W23)</f>
        <v>2499.4824020366609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5">
        <f>EconomicRates!C44</f>
        <v>3.5571999999999999E-2</v>
      </c>
      <c r="G4" s="5">
        <f>EconomicRates!D44</f>
        <v>7.0000000000000007E-2</v>
      </c>
      <c r="H4" s="5">
        <f t="shared" ref="H4:H23" si="10">F4+$C$9</f>
        <v>8.5572000000000009E-2</v>
      </c>
      <c r="I4" s="5">
        <f t="shared" ref="I4:I23" si="11">1+H4</f>
        <v>1.085572</v>
      </c>
      <c r="J4">
        <f t="shared" ref="J4:J23" si="12">1/I4</f>
        <v>0.92117335377109955</v>
      </c>
      <c r="K4">
        <f>J4</f>
        <v>0.92117335377109955</v>
      </c>
      <c r="L4" s="2">
        <v>1</v>
      </c>
      <c r="M4" s="6">
        <f t="array" ref="M4:M23">Mortalities!B31:B50</f>
        <v>3.852E-3</v>
      </c>
      <c r="R4">
        <f t="shared" si="0"/>
        <v>500000</v>
      </c>
      <c r="S4">
        <f t="shared" si="1"/>
        <v>735.49053760036657</v>
      </c>
      <c r="U4">
        <f t="shared" ref="U4:U23" si="13">M4</f>
        <v>3.852E-3</v>
      </c>
      <c r="V4">
        <f t="shared" ref="V4:V23" si="14">$C$10</f>
        <v>0.01</v>
      </c>
      <c r="W4">
        <f t="shared" ref="W4:W23" si="15">Z3</f>
        <v>1</v>
      </c>
      <c r="X4">
        <f t="shared" ref="X4:X23" si="16">U4*W4</f>
        <v>3.852E-3</v>
      </c>
      <c r="Y4">
        <f t="shared" ref="Y4:Y23" si="17">V4*W4</f>
        <v>0.01</v>
      </c>
      <c r="Z4">
        <f t="shared" ref="Z4:Z23" si="18">MAX(0, W4-X4-Y4)</f>
        <v>0.98614800000000002</v>
      </c>
      <c r="AB4">
        <f t="shared" ref="AB4:AB23" si="19">AC3</f>
        <v>0</v>
      </c>
      <c r="AC4">
        <f t="shared" si="2"/>
        <v>725.30252267352625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-1926</v>
      </c>
      <c r="AI4">
        <f t="shared" si="6"/>
        <v>-1926</v>
      </c>
      <c r="AJ4">
        <f t="shared" si="7"/>
        <v>-725.30252267352625</v>
      </c>
      <c r="AK4">
        <f>H4*SUM(AB4, AE4:AF4)</f>
        <v>0</v>
      </c>
      <c r="AL4">
        <f t="shared" si="8"/>
        <v>-2651.3025226735263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-1774.1798793631376</v>
      </c>
      <c r="AR4">
        <f t="shared" si="9"/>
        <v>-1774.1798793631376</v>
      </c>
      <c r="AS4">
        <f t="shared" si="9"/>
        <v>-668.1293573098111</v>
      </c>
      <c r="AT4">
        <f t="shared" si="9"/>
        <v>0</v>
      </c>
      <c r="AU4">
        <f t="shared" si="9"/>
        <v>-2442.3092366729488</v>
      </c>
      <c r="AW4">
        <v>1</v>
      </c>
      <c r="AX4">
        <f>(R4*SUMPRODUCT(K5:$K$23, X5:$X$23)-$AZ$3*SUMPRODUCT(K4:$K$22, W5:$W$23))/Z4</f>
        <v>735.49053760036657</v>
      </c>
    </row>
    <row r="5" spans="1:52" x14ac:dyDescent="0.25">
      <c r="B5" s="2">
        <f>'T.26.04.A'!B5</f>
        <v>0.8</v>
      </c>
      <c r="C5" s="2">
        <f>'T.26.04.A'!C5</f>
        <v>0.05</v>
      </c>
      <c r="E5">
        <v>2005</v>
      </c>
      <c r="F5" s="5">
        <f>EconomicRates!C45</f>
        <v>3.5571999999999999E-2</v>
      </c>
      <c r="G5" s="5">
        <f>EconomicRates!D45</f>
        <v>7.0000000000000007E-2</v>
      </c>
      <c r="H5" s="5">
        <f t="shared" si="10"/>
        <v>8.5572000000000009E-2</v>
      </c>
      <c r="I5" s="5">
        <f t="shared" si="11"/>
        <v>1.085572</v>
      </c>
      <c r="J5">
        <f t="shared" si="12"/>
        <v>0.92117335377109955</v>
      </c>
      <c r="K5">
        <f t="shared" ref="K5:K23" si="20">K4*J5</f>
        <v>0.84856034769789535</v>
      </c>
      <c r="L5" s="2">
        <v>2</v>
      </c>
      <c r="M5" s="6">
        <v>4.0049999999999999E-3</v>
      </c>
      <c r="O5">
        <f t="shared" ref="O5:O23" si="21">$C$3</f>
        <v>4137.440187678576</v>
      </c>
      <c r="P5">
        <f t="shared" ref="P5:P23" si="22">O5*$C$5</f>
        <v>206.8720093839288</v>
      </c>
      <c r="Q5" s="4">
        <f t="shared" ref="Q5:Q23" si="23">$C$8</f>
        <v>12.5</v>
      </c>
      <c r="R5">
        <f t="shared" si="0"/>
        <v>500000</v>
      </c>
      <c r="S5">
        <f t="shared" si="1"/>
        <v>1357.7198954470132</v>
      </c>
      <c r="U5">
        <f t="shared" si="13"/>
        <v>4.0049999999999999E-3</v>
      </c>
      <c r="V5">
        <f t="shared" si="14"/>
        <v>0.01</v>
      </c>
      <c r="W5">
        <f t="shared" si="15"/>
        <v>0.98614800000000002</v>
      </c>
      <c r="X5">
        <f t="shared" si="16"/>
        <v>3.9495227400000001E-3</v>
      </c>
      <c r="Y5">
        <f t="shared" si="17"/>
        <v>9.8614800000000006E-3</v>
      </c>
      <c r="Z5">
        <f t="shared" si="18"/>
        <v>0.97233699726</v>
      </c>
      <c r="AB5">
        <f t="shared" si="19"/>
        <v>725.30252267352625</v>
      </c>
      <c r="AC5">
        <f t="shared" si="2"/>
        <v>1320.1612862591101</v>
      </c>
      <c r="AE5">
        <f t="shared" si="3"/>
        <v>4022.9861684302373</v>
      </c>
      <c r="AF5">
        <f t="shared" si="4"/>
        <v>-201.14930842151188</v>
      </c>
      <c r="AG5">
        <f t="shared" si="4"/>
        <v>-12.15421246575</v>
      </c>
      <c r="AH5">
        <f t="shared" si="5"/>
        <v>-1974.7613699999999</v>
      </c>
      <c r="AI5">
        <f t="shared" si="6"/>
        <v>1834.9212775429758</v>
      </c>
      <c r="AJ5">
        <f t="shared" si="7"/>
        <v>-594.8587635855838</v>
      </c>
      <c r="AK5">
        <f>H5*SUM(AB5, AE5:AF5)</f>
        <v>389.10781125488575</v>
      </c>
      <c r="AL5">
        <f t="shared" si="8"/>
        <v>1629.1703252122777</v>
      </c>
      <c r="AN5">
        <f t="shared" si="9"/>
        <v>3413.7465418669858</v>
      </c>
      <c r="AO5">
        <f t="shared" si="9"/>
        <v>-170.6873270933493</v>
      </c>
      <c r="AP5">
        <f t="shared" si="9"/>
        <v>-10.313582755930913</v>
      </c>
      <c r="AQ5">
        <f t="shared" si="9"/>
        <v>-1675.704194747572</v>
      </c>
      <c r="AR5">
        <f t="shared" si="9"/>
        <v>1557.0414372701339</v>
      </c>
      <c r="AS5">
        <f t="shared" si="9"/>
        <v>-504.77355925932312</v>
      </c>
      <c r="AT5">
        <f t="shared" si="9"/>
        <v>330.1814596104129</v>
      </c>
      <c r="AU5">
        <f t="shared" si="9"/>
        <v>1382.4493376212235</v>
      </c>
      <c r="AW5">
        <v>2</v>
      </c>
      <c r="AX5">
        <f>(R5*SUMPRODUCT(K6:$K$23, X6:$X$23)-$AZ$3*SUMPRODUCT(K5:$K$22, W6:$W$23))/Z5</f>
        <v>1357.7198954470132</v>
      </c>
    </row>
    <row r="6" spans="1:52" x14ac:dyDescent="0.25">
      <c r="A6" t="s">
        <v>16</v>
      </c>
      <c r="C6" s="2">
        <f>'T.26.04.D'!C6</f>
        <v>500000</v>
      </c>
      <c r="E6">
        <v>2006</v>
      </c>
      <c r="F6" s="5">
        <f>EconomicRates!C46</f>
        <v>3.5571999999999999E-2</v>
      </c>
      <c r="G6" s="5">
        <f>EconomicRates!D46</f>
        <v>7.0000000000000007E-2</v>
      </c>
      <c r="H6" s="5">
        <f t="shared" si="10"/>
        <v>8.5572000000000009E-2</v>
      </c>
      <c r="I6" s="5">
        <f t="shared" si="11"/>
        <v>1.085572</v>
      </c>
      <c r="J6">
        <f t="shared" si="12"/>
        <v>0.92117335377109955</v>
      </c>
      <c r="K6">
        <f t="shared" si="20"/>
        <v>0.78167118136604063</v>
      </c>
      <c r="L6" s="2">
        <v>3</v>
      </c>
      <c r="M6" s="6">
        <v>4.1640000000000002E-3</v>
      </c>
      <c r="O6">
        <f t="shared" si="21"/>
        <v>4137.440187678576</v>
      </c>
      <c r="P6">
        <f t="shared" si="22"/>
        <v>206.8720093839288</v>
      </c>
      <c r="Q6" s="4">
        <f t="shared" si="23"/>
        <v>12.5</v>
      </c>
      <c r="R6">
        <f t="shared" si="0"/>
        <v>500000</v>
      </c>
      <c r="S6">
        <f t="shared" si="1"/>
        <v>1877.8398759833467</v>
      </c>
      <c r="U6">
        <f t="shared" si="13"/>
        <v>4.1640000000000002E-3</v>
      </c>
      <c r="V6">
        <f t="shared" si="14"/>
        <v>0.01</v>
      </c>
      <c r="W6">
        <f t="shared" si="15"/>
        <v>0.97233699726</v>
      </c>
      <c r="X6">
        <f t="shared" si="16"/>
        <v>4.0488112565906405E-3</v>
      </c>
      <c r="Y6">
        <f t="shared" si="17"/>
        <v>9.7233699725999996E-3</v>
      </c>
      <c r="Z6">
        <f t="shared" si="18"/>
        <v>0.95856481603080934</v>
      </c>
      <c r="AB6">
        <f t="shared" si="19"/>
        <v>1320.1612862591101</v>
      </c>
      <c r="AC6">
        <f t="shared" si="2"/>
        <v>1800.0312352572946</v>
      </c>
      <c r="AE6">
        <f t="shared" si="3"/>
        <v>3966.0045923405914</v>
      </c>
      <c r="AF6">
        <f t="shared" si="4"/>
        <v>-198.30022961702957</v>
      </c>
      <c r="AG6">
        <f t="shared" si="4"/>
        <v>-11.982060200385117</v>
      </c>
      <c r="AH6">
        <f t="shared" si="5"/>
        <v>-2024.4056282953202</v>
      </c>
      <c r="AI6">
        <f t="shared" si="6"/>
        <v>1731.3166742278563</v>
      </c>
      <c r="AJ6">
        <f t="shared" si="7"/>
        <v>-479.86994899818455</v>
      </c>
      <c r="AK6">
        <f>H6*SUM(AB6, AE6:AF6)</f>
        <v>435.37883931474522</v>
      </c>
      <c r="AL6">
        <f t="shared" si="8"/>
        <v>1686.8255645444169</v>
      </c>
      <c r="AN6">
        <f t="shared" si="9"/>
        <v>3100.1114949980124</v>
      </c>
      <c r="AO6">
        <f t="shared" si="9"/>
        <v>-155.00557474990063</v>
      </c>
      <c r="AP6">
        <f t="shared" si="9"/>
        <v>-9.3660311520340525</v>
      </c>
      <c r="AQ6">
        <f t="shared" si="9"/>
        <v>-1582.4195390336647</v>
      </c>
      <c r="AR6">
        <f t="shared" si="9"/>
        <v>1353.3203500624129</v>
      </c>
      <c r="AS6">
        <f t="shared" si="9"/>
        <v>-375.10050993547259</v>
      </c>
      <c r="AT6">
        <f t="shared" si="9"/>
        <v>340.32309166893248</v>
      </c>
      <c r="AU6">
        <f t="shared" si="9"/>
        <v>1318.5429317958728</v>
      </c>
      <c r="AW6">
        <v>3</v>
      </c>
      <c r="AX6">
        <f>(R6*SUMPRODUCT(K7:$K$23, X7:$X$23)-$AZ$3*SUMPRODUCT(K6:$K$22, W7:$W$23))/Z6</f>
        <v>1877.8398759833467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5">
        <f>EconomicRates!C47</f>
        <v>3.5571999999999999E-2</v>
      </c>
      <c r="G7" s="5">
        <f>EconomicRates!D47</f>
        <v>7.0000000000000007E-2</v>
      </c>
      <c r="H7" s="5">
        <f t="shared" si="10"/>
        <v>8.5572000000000009E-2</v>
      </c>
      <c r="I7" s="5">
        <f t="shared" si="11"/>
        <v>1.085572</v>
      </c>
      <c r="J7">
        <f t="shared" si="12"/>
        <v>0.92117335377109955</v>
      </c>
      <c r="K7">
        <f t="shared" si="20"/>
        <v>0.72005466368517301</v>
      </c>
      <c r="L7" s="2">
        <v>4</v>
      </c>
      <c r="M7" s="6">
        <v>4.3350000000000003E-3</v>
      </c>
      <c r="O7">
        <f t="shared" si="21"/>
        <v>4137.440187678576</v>
      </c>
      <c r="P7">
        <f t="shared" si="22"/>
        <v>206.8720093839288</v>
      </c>
      <c r="Q7" s="4">
        <f t="shared" si="23"/>
        <v>12.5</v>
      </c>
      <c r="R7">
        <f t="shared" si="0"/>
        <v>500000</v>
      </c>
      <c r="S7">
        <f t="shared" si="1"/>
        <v>2303.9214687032209</v>
      </c>
      <c r="U7">
        <f t="shared" si="13"/>
        <v>4.3350000000000003E-3</v>
      </c>
      <c r="V7">
        <f t="shared" si="14"/>
        <v>0.01</v>
      </c>
      <c r="W7">
        <f t="shared" si="15"/>
        <v>0.95856481603080934</v>
      </c>
      <c r="X7">
        <f t="shared" si="16"/>
        <v>4.155378477493559E-3</v>
      </c>
      <c r="Y7">
        <f t="shared" si="17"/>
        <v>9.5856481603080936E-3</v>
      </c>
      <c r="Z7">
        <f t="shared" si="18"/>
        <v>0.94482378939300771</v>
      </c>
      <c r="AB7">
        <f t="shared" si="19"/>
        <v>1800.0312352572946</v>
      </c>
      <c r="AC7">
        <f t="shared" si="2"/>
        <v>2176.7998125240811</v>
      </c>
      <c r="AE7">
        <f t="shared" si="3"/>
        <v>3909.1519165093891</v>
      </c>
      <c r="AF7">
        <f t="shared" si="4"/>
        <v>-195.45759582546947</v>
      </c>
      <c r="AG7">
        <f t="shared" si="4"/>
        <v>-11.810297367412597</v>
      </c>
      <c r="AH7">
        <f t="shared" si="5"/>
        <v>-2077.6892387467797</v>
      </c>
      <c r="AI7">
        <f t="shared" si="6"/>
        <v>1624.1947845697273</v>
      </c>
      <c r="AJ7">
        <f t="shared" si="7"/>
        <v>-376.76857726678645</v>
      </c>
      <c r="AK7">
        <f>H7*SUM(AB7, AE7:AF7)</f>
        <v>471.82052327300164</v>
      </c>
      <c r="AL7">
        <f t="shared" si="8"/>
        <v>1719.2467305759424</v>
      </c>
      <c r="AN7">
        <f t="shared" si="9"/>
        <v>2814.8030685364179</v>
      </c>
      <c r="AO7">
        <f t="shared" si="9"/>
        <v>-140.74015342682088</v>
      </c>
      <c r="AP7">
        <f t="shared" si="9"/>
        <v>-8.5040596989141619</v>
      </c>
      <c r="AQ7">
        <f t="shared" si="9"/>
        <v>-1496.0498260481156</v>
      </c>
      <c r="AR7">
        <f t="shared" si="9"/>
        <v>1169.5090293625669</v>
      </c>
      <c r="AS7">
        <f t="shared" si="9"/>
        <v>-271.29397119097706</v>
      </c>
      <c r="AT7">
        <f t="shared" si="9"/>
        <v>339.73656820510354</v>
      </c>
      <c r="AU7">
        <f t="shared" si="9"/>
        <v>1237.9516263766934</v>
      </c>
      <c r="AW7">
        <v>4</v>
      </c>
      <c r="AX7">
        <f>(R7*SUMPRODUCT(K8:$K$23, X8:$X$23)-$AZ$3*SUMPRODUCT(K7:$K$22, W8:$W$23))/Z7</f>
        <v>2303.9214687032209</v>
      </c>
    </row>
    <row r="8" spans="1:52" x14ac:dyDescent="0.25">
      <c r="B8" s="2">
        <f>'T.26.04.A'!B8</f>
        <v>100</v>
      </c>
      <c r="C8" s="2">
        <f>'T.26.04.A'!C8</f>
        <v>12.5</v>
      </c>
      <c r="E8">
        <v>2008</v>
      </c>
      <c r="F8" s="5">
        <f>EconomicRates!C48</f>
        <v>3.5571999999999999E-2</v>
      </c>
      <c r="G8" s="5">
        <f>EconomicRates!D48</f>
        <v>7.0000000000000007E-2</v>
      </c>
      <c r="H8" s="5">
        <f t="shared" si="10"/>
        <v>8.5572000000000009E-2</v>
      </c>
      <c r="I8" s="5">
        <f t="shared" si="11"/>
        <v>1.085572</v>
      </c>
      <c r="J8">
        <f t="shared" si="12"/>
        <v>0.92117335377109955</v>
      </c>
      <c r="K8">
        <f t="shared" si="20"/>
        <v>0.66329516944539202</v>
      </c>
      <c r="L8" s="2">
        <v>5</v>
      </c>
      <c r="M8" s="6">
        <v>4.522E-3</v>
      </c>
      <c r="O8">
        <f t="shared" si="21"/>
        <v>4137.440187678576</v>
      </c>
      <c r="P8">
        <f t="shared" si="22"/>
        <v>206.8720093839288</v>
      </c>
      <c r="Q8" s="4">
        <f t="shared" si="23"/>
        <v>12.5</v>
      </c>
      <c r="R8">
        <f t="shared" si="0"/>
        <v>500000</v>
      </c>
      <c r="S8">
        <f t="shared" si="1"/>
        <v>2642.3472172617844</v>
      </c>
      <c r="U8">
        <f t="shared" si="13"/>
        <v>4.522E-3</v>
      </c>
      <c r="V8">
        <f t="shared" si="14"/>
        <v>0.01</v>
      </c>
      <c r="W8">
        <f t="shared" si="15"/>
        <v>0.94482378939300771</v>
      </c>
      <c r="X8">
        <f t="shared" si="16"/>
        <v>4.2724931756351805E-3</v>
      </c>
      <c r="Y8">
        <f t="shared" si="17"/>
        <v>9.4482378939300775E-3</v>
      </c>
      <c r="Z8">
        <f t="shared" si="18"/>
        <v>0.93110305832344242</v>
      </c>
      <c r="AB8">
        <f t="shared" si="19"/>
        <v>2176.7998125240811</v>
      </c>
      <c r="AC8">
        <f t="shared" si="2"/>
        <v>2460.2975751448848</v>
      </c>
      <c r="AE8">
        <f t="shared" si="3"/>
        <v>3852.3832123778398</v>
      </c>
      <c r="AF8">
        <f t="shared" si="4"/>
        <v>-192.61916061889198</v>
      </c>
      <c r="AG8">
        <f t="shared" si="4"/>
        <v>-11.63878822904303</v>
      </c>
      <c r="AH8">
        <f t="shared" si="5"/>
        <v>-2136.2465878175904</v>
      </c>
      <c r="AI8">
        <f t="shared" si="6"/>
        <v>1511.8786757123148</v>
      </c>
      <c r="AJ8">
        <f t="shared" si="7"/>
        <v>-283.49776262080377</v>
      </c>
      <c r="AK8">
        <f t="shared" ref="AK8:AK23" si="24">H8*SUM(AB8:AB8, AE8:AF8)</f>
        <v>499.44644299442734</v>
      </c>
      <c r="AL8">
        <f t="shared" si="8"/>
        <v>1727.8273560859384</v>
      </c>
      <c r="AN8">
        <f t="shared" si="9"/>
        <v>2555.2671756227428</v>
      </c>
      <c r="AO8">
        <f t="shared" si="9"/>
        <v>-127.76335878113714</v>
      </c>
      <c r="AP8">
        <f t="shared" si="9"/>
        <v>-7.7199520105221309</v>
      </c>
      <c r="AQ8">
        <f t="shared" si="9"/>
        <v>-1416.9620424436091</v>
      </c>
      <c r="AR8">
        <f t="shared" si="9"/>
        <v>1002.8218223874748</v>
      </c>
      <c r="AS8">
        <f t="shared" si="9"/>
        <v>-188.04269649495555</v>
      </c>
      <c r="AT8">
        <f t="shared" si="9"/>
        <v>331.28041303488703</v>
      </c>
      <c r="AU8">
        <f t="shared" si="9"/>
        <v>1146.0595389274063</v>
      </c>
      <c r="AW8">
        <v>5</v>
      </c>
      <c r="AX8">
        <f>(R8*SUMPRODUCT(K9:$K$23, X9:$X$23)-$AZ$3*SUMPRODUCT(K8:$K$22, W9:$W$23))/Z8</f>
        <v>2642.3472172617844</v>
      </c>
    </row>
    <row r="9" spans="1:52" x14ac:dyDescent="0.25">
      <c r="A9" t="s">
        <v>39</v>
      </c>
      <c r="C9" s="2">
        <f>'T.26.04.A'!C9</f>
        <v>0.05</v>
      </c>
      <c r="E9">
        <v>2009</v>
      </c>
      <c r="F9" s="5">
        <f>EconomicRates!C49</f>
        <v>3.5571999999999999E-2</v>
      </c>
      <c r="G9" s="5">
        <f>EconomicRates!D49</f>
        <v>7.0000000000000007E-2</v>
      </c>
      <c r="H9" s="5">
        <f t="shared" si="10"/>
        <v>8.5572000000000009E-2</v>
      </c>
      <c r="I9" s="5">
        <f t="shared" si="11"/>
        <v>1.085572</v>
      </c>
      <c r="J9">
        <f t="shared" si="12"/>
        <v>0.92117335377109955</v>
      </c>
      <c r="K9">
        <f t="shared" si="20"/>
        <v>0.61100983577818146</v>
      </c>
      <c r="L9" s="2">
        <v>6</v>
      </c>
      <c r="M9" s="6">
        <v>4.7470000000000004E-3</v>
      </c>
      <c r="O9">
        <f t="shared" si="21"/>
        <v>4137.440187678576</v>
      </c>
      <c r="P9">
        <f t="shared" si="22"/>
        <v>206.8720093839288</v>
      </c>
      <c r="Q9" s="4">
        <f t="shared" si="23"/>
        <v>12.5</v>
      </c>
      <c r="R9">
        <f t="shared" si="0"/>
        <v>500000</v>
      </c>
      <c r="S9">
        <f t="shared" si="1"/>
        <v>2892.6681526744424</v>
      </c>
      <c r="U9">
        <f t="shared" si="13"/>
        <v>4.7470000000000004E-3</v>
      </c>
      <c r="V9">
        <f t="shared" si="14"/>
        <v>0.01</v>
      </c>
      <c r="W9">
        <f t="shared" si="15"/>
        <v>0.93110305832344242</v>
      </c>
      <c r="X9">
        <f t="shared" si="16"/>
        <v>4.4199462178613818E-3</v>
      </c>
      <c r="Y9">
        <f t="shared" si="17"/>
        <v>9.311030583234424E-3</v>
      </c>
      <c r="Z9">
        <f t="shared" si="18"/>
        <v>0.91737208152234662</v>
      </c>
      <c r="AB9">
        <f t="shared" si="19"/>
        <v>2460.2975751448848</v>
      </c>
      <c r="AC9">
        <f t="shared" si="2"/>
        <v>2653.6530043723542</v>
      </c>
      <c r="AE9">
        <f t="shared" si="3"/>
        <v>3795.5721171449036</v>
      </c>
      <c r="AF9">
        <f t="shared" si="4"/>
        <v>-189.7786058572452</v>
      </c>
      <c r="AG9">
        <f t="shared" si="4"/>
        <v>-11.467151019029332</v>
      </c>
      <c r="AH9">
        <f t="shared" si="5"/>
        <v>-2209.9731089306911</v>
      </c>
      <c r="AI9">
        <f t="shared" si="6"/>
        <v>1384.3532513379382</v>
      </c>
      <c r="AJ9">
        <f t="shared" si="7"/>
        <v>-193.35542922746936</v>
      </c>
      <c r="AK9">
        <f t="shared" si="24"/>
        <v>519.08754644820567</v>
      </c>
      <c r="AL9">
        <f t="shared" si="8"/>
        <v>1710.0853685586744</v>
      </c>
      <c r="AN9">
        <f t="shared" si="9"/>
        <v>2319.1318959809519</v>
      </c>
      <c r="AO9">
        <f t="shared" si="9"/>
        <v>-115.95659479904761</v>
      </c>
      <c r="AP9">
        <f t="shared" si="9"/>
        <v>-7.0065420609807187</v>
      </c>
      <c r="AQ9">
        <f t="shared" si="9"/>
        <v>-1350.3153063619386</v>
      </c>
      <c r="AR9">
        <f t="shared" si="9"/>
        <v>845.85345275898521</v>
      </c>
      <c r="AS9">
        <f t="shared" si="9"/>
        <v>-118.14206905909585</v>
      </c>
      <c r="AT9">
        <f t="shared" si="9"/>
        <v>317.16759650981732</v>
      </c>
      <c r="AU9">
        <f t="shared" si="9"/>
        <v>1044.8789802097065</v>
      </c>
      <c r="AW9">
        <v>6</v>
      </c>
      <c r="AX9">
        <f>(R9*SUMPRODUCT(K10:$K$23, X10:$X$23)-$AZ$3*SUMPRODUCT(K9:$K$22, W10:$W$23))/Z9</f>
        <v>2892.6681526744424</v>
      </c>
    </row>
    <row r="10" spans="1:52" x14ac:dyDescent="0.25">
      <c r="A10" t="s">
        <v>19</v>
      </c>
      <c r="C10" s="2">
        <f>'T.26.04.A'!C10</f>
        <v>0.01</v>
      </c>
      <c r="E10">
        <v>2010</v>
      </c>
      <c r="F10" s="5">
        <f>EconomicRates!C50</f>
        <v>3.5571999999999999E-2</v>
      </c>
      <c r="G10" s="5">
        <f>EconomicRates!D50</f>
        <v>7.0000000000000007E-2</v>
      </c>
      <c r="H10" s="5">
        <f t="shared" si="10"/>
        <v>8.5572000000000009E-2</v>
      </c>
      <c r="I10" s="5">
        <f t="shared" si="11"/>
        <v>1.085572</v>
      </c>
      <c r="J10">
        <f t="shared" si="12"/>
        <v>0.92117335377109955</v>
      </c>
      <c r="K10">
        <f t="shared" si="20"/>
        <v>0.5628459796109162</v>
      </c>
      <c r="L10" s="2">
        <v>7</v>
      </c>
      <c r="M10" s="6">
        <v>4.9870000000000001E-3</v>
      </c>
      <c r="O10">
        <f t="shared" si="21"/>
        <v>4137.440187678576</v>
      </c>
      <c r="P10">
        <f t="shared" si="22"/>
        <v>206.8720093839288</v>
      </c>
      <c r="Q10" s="4">
        <f t="shared" si="23"/>
        <v>12.5</v>
      </c>
      <c r="R10">
        <f t="shared" si="0"/>
        <v>500000</v>
      </c>
      <c r="S10">
        <f t="shared" si="1"/>
        <v>3062.3149486488987</v>
      </c>
      <c r="U10">
        <f t="shared" si="13"/>
        <v>4.9870000000000001E-3</v>
      </c>
      <c r="V10">
        <f t="shared" si="14"/>
        <v>0.01</v>
      </c>
      <c r="W10">
        <f t="shared" si="15"/>
        <v>0.91737208152234662</v>
      </c>
      <c r="X10">
        <f t="shared" si="16"/>
        <v>4.5749345705519426E-3</v>
      </c>
      <c r="Y10">
        <f t="shared" si="17"/>
        <v>9.1737208152234666E-3</v>
      </c>
      <c r="Z10">
        <f t="shared" si="18"/>
        <v>0.90362342613657121</v>
      </c>
      <c r="AB10">
        <f t="shared" si="19"/>
        <v>2653.6530043723542</v>
      </c>
      <c r="AC10">
        <f t="shared" si="2"/>
        <v>2767.1795258073562</v>
      </c>
      <c r="AE10">
        <f t="shared" si="3"/>
        <v>3738.6878778252531</v>
      </c>
      <c r="AF10">
        <f t="shared" si="4"/>
        <v>-186.93439389126266</v>
      </c>
      <c r="AG10">
        <f t="shared" si="4"/>
        <v>-11.29529282670714</v>
      </c>
      <c r="AH10">
        <f t="shared" si="5"/>
        <v>-2287.4672852759713</v>
      </c>
      <c r="AI10">
        <f t="shared" si="6"/>
        <v>1252.9909058313119</v>
      </c>
      <c r="AJ10">
        <f t="shared" si="7"/>
        <v>-113.526521435002</v>
      </c>
      <c r="AK10">
        <f t="shared" si="24"/>
        <v>531.00904401735056</v>
      </c>
      <c r="AL10">
        <f t="shared" si="8"/>
        <v>1670.4734284136605</v>
      </c>
      <c r="AN10">
        <f t="shared" si="9"/>
        <v>2104.3054410540121</v>
      </c>
      <c r="AO10">
        <f t="shared" si="9"/>
        <v>-105.2152720527006</v>
      </c>
      <c r="AP10">
        <f t="shared" si="9"/>
        <v>-6.357510156040135</v>
      </c>
      <c r="AQ10">
        <f t="shared" si="9"/>
        <v>-1287.4917650090772</v>
      </c>
      <c r="AR10">
        <f t="shared" si="9"/>
        <v>705.240893836194</v>
      </c>
      <c r="AS10">
        <f t="shared" si="9"/>
        <v>-63.897946168903374</v>
      </c>
      <c r="AT10">
        <f t="shared" si="9"/>
        <v>298.87630556220182</v>
      </c>
      <c r="AU10">
        <f t="shared" si="9"/>
        <v>940.21925322949244</v>
      </c>
      <c r="AW10">
        <v>7</v>
      </c>
      <c r="AX10">
        <f>(R10*SUMPRODUCT(K11:$K$23, X11:$X$23)-$AZ$3*SUMPRODUCT(K10:$K$22, W11:$W$23))/Z10</f>
        <v>3062.3149486488987</v>
      </c>
    </row>
    <row r="11" spans="1:52" x14ac:dyDescent="0.25">
      <c r="A11" t="s">
        <v>33</v>
      </c>
      <c r="C11" s="7">
        <f>AU25</f>
        <v>9362.9861149102344</v>
      </c>
      <c r="E11">
        <v>2011</v>
      </c>
      <c r="F11" s="5">
        <f>EconomicRates!C51</f>
        <v>3.5571999999999999E-2</v>
      </c>
      <c r="G11" s="5">
        <f>EconomicRates!D51</f>
        <v>7.0000000000000007E-2</v>
      </c>
      <c r="H11" s="5">
        <f t="shared" si="10"/>
        <v>8.5572000000000009E-2</v>
      </c>
      <c r="I11" s="5">
        <f t="shared" si="11"/>
        <v>1.085572</v>
      </c>
      <c r="J11">
        <f t="shared" si="12"/>
        <v>0.92117335377109955</v>
      </c>
      <c r="K11">
        <f t="shared" si="20"/>
        <v>0.51847871869476758</v>
      </c>
      <c r="L11" s="2">
        <v>8</v>
      </c>
      <c r="M11" s="6">
        <v>5.2249999999999996E-3</v>
      </c>
      <c r="O11">
        <f t="shared" si="21"/>
        <v>4137.440187678576</v>
      </c>
      <c r="P11">
        <f t="shared" si="22"/>
        <v>206.8720093839288</v>
      </c>
      <c r="Q11" s="4">
        <f t="shared" si="23"/>
        <v>12.5</v>
      </c>
      <c r="R11">
        <f t="shared" si="0"/>
        <v>500000</v>
      </c>
      <c r="S11">
        <f t="shared" si="1"/>
        <v>3162.7660299595268</v>
      </c>
      <c r="U11">
        <f t="shared" si="13"/>
        <v>5.2249999999999996E-3</v>
      </c>
      <c r="V11">
        <f t="shared" si="14"/>
        <v>0.01</v>
      </c>
      <c r="W11">
        <f t="shared" si="15"/>
        <v>0.90362342613657121</v>
      </c>
      <c r="X11">
        <f t="shared" si="16"/>
        <v>4.7214324015635838E-3</v>
      </c>
      <c r="Y11">
        <f t="shared" si="17"/>
        <v>9.0362342613657127E-3</v>
      </c>
      <c r="Z11">
        <f t="shared" si="18"/>
        <v>0.88986575947364199</v>
      </c>
      <c r="AB11">
        <f t="shared" si="19"/>
        <v>2767.1795258073562</v>
      </c>
      <c r="AC11">
        <f t="shared" si="2"/>
        <v>2814.4371952873698</v>
      </c>
      <c r="AE11">
        <f t="shared" si="3"/>
        <v>3681.7663548853639</v>
      </c>
      <c r="AF11">
        <f t="shared" si="4"/>
        <v>-184.08831774426818</v>
      </c>
      <c r="AG11">
        <f t="shared" si="4"/>
        <v>-11.123321993420525</v>
      </c>
      <c r="AH11">
        <f t="shared" si="5"/>
        <v>-2360.7162007817919</v>
      </c>
      <c r="AI11">
        <f t="shared" si="6"/>
        <v>1125.8385143658829</v>
      </c>
      <c r="AJ11">
        <f t="shared" si="7"/>
        <v>-47.257669480013647</v>
      </c>
      <c r="AK11">
        <f t="shared" si="24"/>
        <v>536.09639137662498</v>
      </c>
      <c r="AL11">
        <f t="shared" si="8"/>
        <v>1614.6772362624943</v>
      </c>
      <c r="AN11">
        <f t="shared" si="9"/>
        <v>1908.9175022144684</v>
      </c>
      <c r="AO11">
        <f t="shared" si="9"/>
        <v>-95.445875110723421</v>
      </c>
      <c r="AP11">
        <f t="shared" si="9"/>
        <v>-5.7672057347780017</v>
      </c>
      <c r="AQ11">
        <f t="shared" si="9"/>
        <v>-1223.9811109833231</v>
      </c>
      <c r="AR11">
        <f t="shared" si="9"/>
        <v>583.72331038564369</v>
      </c>
      <c r="AS11">
        <f t="shared" si="9"/>
        <v>-24.502095920498299</v>
      </c>
      <c r="AT11">
        <f t="shared" si="9"/>
        <v>277.95457009784116</v>
      </c>
      <c r="AU11">
        <f t="shared" si="9"/>
        <v>837.17578456298656</v>
      </c>
      <c r="AW11">
        <v>8</v>
      </c>
      <c r="AX11">
        <f>(R11*SUMPRODUCT(K12:$K$23, X12:$X$23)-$AZ$3*SUMPRODUCT(K11:$K$22, W12:$W$23))/Z11</f>
        <v>3162.7660299595268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f>EconomicRates!C52</f>
        <v>3.5571999999999999E-2</v>
      </c>
      <c r="G12" s="5">
        <f>EconomicRates!D52</f>
        <v>7.0000000000000007E-2</v>
      </c>
      <c r="H12" s="5">
        <f t="shared" si="10"/>
        <v>8.5572000000000009E-2</v>
      </c>
      <c r="I12" s="5">
        <f t="shared" si="11"/>
        <v>1.085572</v>
      </c>
      <c r="J12">
        <f t="shared" si="12"/>
        <v>0.92117335377109955</v>
      </c>
      <c r="K12">
        <f t="shared" si="20"/>
        <v>0.47760878015900154</v>
      </c>
      <c r="L12" s="2">
        <v>9</v>
      </c>
      <c r="M12" s="6">
        <v>5.4879999999999998E-3</v>
      </c>
      <c r="O12">
        <f t="shared" si="21"/>
        <v>4137.440187678576</v>
      </c>
      <c r="P12">
        <f t="shared" si="22"/>
        <v>206.8720093839288</v>
      </c>
      <c r="Q12" s="4">
        <f t="shared" si="23"/>
        <v>12.5</v>
      </c>
      <c r="R12">
        <f t="shared" si="0"/>
        <v>500000</v>
      </c>
      <c r="S12">
        <f t="shared" si="1"/>
        <v>3197.6613493906752</v>
      </c>
      <c r="U12">
        <f t="shared" si="13"/>
        <v>5.4879999999999998E-3</v>
      </c>
      <c r="V12">
        <f t="shared" si="14"/>
        <v>0.01</v>
      </c>
      <c r="W12">
        <f t="shared" si="15"/>
        <v>0.88986575947364199</v>
      </c>
      <c r="X12">
        <f t="shared" si="16"/>
        <v>4.8835832879913473E-3</v>
      </c>
      <c r="Y12">
        <f t="shared" si="17"/>
        <v>8.8986575947364206E-3</v>
      </c>
      <c r="Z12">
        <f t="shared" si="18"/>
        <v>0.87608351859091427</v>
      </c>
      <c r="AB12">
        <f t="shared" si="19"/>
        <v>2814.4371952873698</v>
      </c>
      <c r="AC12">
        <f t="shared" si="2"/>
        <v>2801.4184062363538</v>
      </c>
      <c r="AE12">
        <f t="shared" si="3"/>
        <v>3624.7431575808996</v>
      </c>
      <c r="AF12">
        <f t="shared" si="4"/>
        <v>-181.23715787904499</v>
      </c>
      <c r="AG12">
        <f t="shared" si="4"/>
        <v>-10.951043982386429</v>
      </c>
      <c r="AH12">
        <f t="shared" si="5"/>
        <v>-2441.7916439956734</v>
      </c>
      <c r="AI12">
        <f t="shared" si="6"/>
        <v>990.76331172379469</v>
      </c>
      <c r="AJ12">
        <f t="shared" si="7"/>
        <v>13.018789051016029</v>
      </c>
      <c r="AK12">
        <f t="shared" si="24"/>
        <v>535.50471508161797</v>
      </c>
      <c r="AL12">
        <f t="shared" si="8"/>
        <v>1539.2868158564288</v>
      </c>
      <c r="AN12">
        <f t="shared" si="9"/>
        <v>1731.2091578819009</v>
      </c>
      <c r="AO12">
        <f t="shared" si="9"/>
        <v>-86.560457894095052</v>
      </c>
      <c r="AP12">
        <f t="shared" si="9"/>
        <v>-5.2303147578951563</v>
      </c>
      <c r="AQ12">
        <f t="shared" si="9"/>
        <v>-1166.2211284912166</v>
      </c>
      <c r="AR12">
        <f t="shared" si="9"/>
        <v>473.19725673869419</v>
      </c>
      <c r="AS12">
        <f t="shared" si="9"/>
        <v>6.2178879578031312</v>
      </c>
      <c r="AT12">
        <f t="shared" si="9"/>
        <v>255.76175373952523</v>
      </c>
      <c r="AU12">
        <f t="shared" si="9"/>
        <v>735.17689843602261</v>
      </c>
      <c r="AW12">
        <v>9</v>
      </c>
      <c r="AX12">
        <f>(R12*SUMPRODUCT(K13:$K$23, X13:$X$23)-$AZ$3*SUMPRODUCT(K12:$K$22, W13:$W$23))/Z12</f>
        <v>3197.6613493906752</v>
      </c>
    </row>
    <row r="13" spans="1:52" x14ac:dyDescent="0.25">
      <c r="E13">
        <v>2013</v>
      </c>
      <c r="F13" s="5">
        <f>EconomicRates!C53</f>
        <v>3.5571999999999999E-2</v>
      </c>
      <c r="G13" s="5">
        <f>EconomicRates!D53</f>
        <v>7.0000000000000007E-2</v>
      </c>
      <c r="H13" s="5">
        <f t="shared" si="10"/>
        <v>8.5572000000000009E-2</v>
      </c>
      <c r="I13" s="5">
        <f t="shared" si="11"/>
        <v>1.085572</v>
      </c>
      <c r="J13">
        <f t="shared" si="12"/>
        <v>0.92117335377109955</v>
      </c>
      <c r="K13">
        <f t="shared" si="20"/>
        <v>0.43996048180959124</v>
      </c>
      <c r="L13" s="2">
        <v>10</v>
      </c>
      <c r="M13" s="6">
        <v>5.7670000000000004E-3</v>
      </c>
      <c r="O13">
        <f t="shared" si="21"/>
        <v>4137.440187678576</v>
      </c>
      <c r="P13">
        <f t="shared" si="22"/>
        <v>206.8720093839288</v>
      </c>
      <c r="Q13" s="4">
        <f t="shared" si="23"/>
        <v>12.5</v>
      </c>
      <c r="R13">
        <f t="shared" si="0"/>
        <v>500000</v>
      </c>
      <c r="S13">
        <f t="shared" si="1"/>
        <v>3172.8361487151337</v>
      </c>
      <c r="U13">
        <f t="shared" si="13"/>
        <v>5.7670000000000004E-3</v>
      </c>
      <c r="V13">
        <f t="shared" si="14"/>
        <v>0.01</v>
      </c>
      <c r="W13">
        <f t="shared" si="15"/>
        <v>0.87608351859091427</v>
      </c>
      <c r="X13">
        <f t="shared" si="16"/>
        <v>5.0523736517138033E-3</v>
      </c>
      <c r="Y13">
        <f t="shared" si="17"/>
        <v>8.7608351859091421E-3</v>
      </c>
      <c r="Z13">
        <f t="shared" si="18"/>
        <v>0.86227030975329133</v>
      </c>
      <c r="AB13">
        <f t="shared" si="19"/>
        <v>2801.4184062363538</v>
      </c>
      <c r="AC13">
        <f t="shared" si="2"/>
        <v>2735.8424087490384</v>
      </c>
      <c r="AE13">
        <f t="shared" si="3"/>
        <v>3567.5918322153216</v>
      </c>
      <c r="AF13">
        <f t="shared" si="4"/>
        <v>-178.37959161076608</v>
      </c>
      <c r="AG13">
        <f t="shared" si="4"/>
        <v>-10.778378871916141</v>
      </c>
      <c r="AH13">
        <f t="shared" si="5"/>
        <v>-2526.1868258569016</v>
      </c>
      <c r="AI13">
        <f t="shared" si="6"/>
        <v>852.24703587573777</v>
      </c>
      <c r="AJ13">
        <f t="shared" si="7"/>
        <v>65.575997487315362</v>
      </c>
      <c r="AK13">
        <f t="shared" si="24"/>
        <v>529.7446457114703</v>
      </c>
      <c r="AL13">
        <f t="shared" si="8"/>
        <v>1447.5676790745233</v>
      </c>
      <c r="AN13">
        <f t="shared" si="9"/>
        <v>1569.5994214014154</v>
      </c>
      <c r="AO13">
        <f t="shared" si="9"/>
        <v>-78.479971070070761</v>
      </c>
      <c r="AP13">
        <f t="shared" si="9"/>
        <v>-4.7420607616145443</v>
      </c>
      <c r="AQ13">
        <f t="shared" si="9"/>
        <v>-1111.4223730450444</v>
      </c>
      <c r="AR13">
        <f t="shared" si="9"/>
        <v>374.95501652468556</v>
      </c>
      <c r="AS13">
        <f t="shared" si="9"/>
        <v>28.85084744966381</v>
      </c>
      <c r="AT13">
        <f t="shared" si="9"/>
        <v>233.06670956326968</v>
      </c>
      <c r="AU13">
        <f t="shared" si="9"/>
        <v>636.87257353761902</v>
      </c>
      <c r="AW13">
        <v>10</v>
      </c>
      <c r="AX13">
        <f>(R13*SUMPRODUCT(K14:$K$23, X14:$X$23)-$AZ$3*SUMPRODUCT(K13:$K$22, W14:$W$23))/Z13</f>
        <v>3172.8361487151337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10"/>
        <v>8.5572000000000009E-2</v>
      </c>
      <c r="I14" s="5">
        <f t="shared" si="11"/>
        <v>1.085572</v>
      </c>
      <c r="J14">
        <f t="shared" si="12"/>
        <v>0.92117335377109955</v>
      </c>
      <c r="K14">
        <f t="shared" si="20"/>
        <v>0.40527987255529002</v>
      </c>
      <c r="L14" s="2">
        <v>11</v>
      </c>
      <c r="M14" s="6">
        <v>6.0780000000000001E-3</v>
      </c>
      <c r="O14">
        <f t="shared" si="21"/>
        <v>4137.440187678576</v>
      </c>
      <c r="P14">
        <f t="shared" si="22"/>
        <v>206.8720093839288</v>
      </c>
      <c r="Q14" s="4">
        <f t="shared" si="23"/>
        <v>12.5</v>
      </c>
      <c r="R14">
        <f t="shared" si="0"/>
        <v>500000</v>
      </c>
      <c r="S14">
        <f t="shared" si="1"/>
        <v>3090.5540255165056</v>
      </c>
      <c r="U14">
        <f t="shared" si="13"/>
        <v>6.0780000000000001E-3</v>
      </c>
      <c r="V14">
        <f t="shared" si="14"/>
        <v>0.01</v>
      </c>
      <c r="W14">
        <f t="shared" si="15"/>
        <v>0.86227030975329133</v>
      </c>
      <c r="X14">
        <f t="shared" si="16"/>
        <v>5.2408789426805049E-3</v>
      </c>
      <c r="Y14">
        <f t="shared" si="17"/>
        <v>8.622703097532913E-3</v>
      </c>
      <c r="Z14">
        <f t="shared" si="18"/>
        <v>0.8484067277130779</v>
      </c>
      <c r="AB14">
        <f t="shared" si="19"/>
        <v>2735.8424087490384</v>
      </c>
      <c r="AC14">
        <f t="shared" si="2"/>
        <v>2622.0468276089387</v>
      </c>
      <c r="AE14">
        <f t="shared" si="3"/>
        <v>3510.2320907369635</v>
      </c>
      <c r="AF14">
        <f t="shared" si="4"/>
        <v>-175.51160453684818</v>
      </c>
      <c r="AG14">
        <f t="shared" si="4"/>
        <v>-10.605084096413474</v>
      </c>
      <c r="AH14">
        <f t="shared" si="5"/>
        <v>-2620.4394713402526</v>
      </c>
      <c r="AI14">
        <f t="shared" si="6"/>
        <v>703.67593076344929</v>
      </c>
      <c r="AJ14">
        <f t="shared" si="7"/>
        <v>113.79558114009978</v>
      </c>
      <c r="AK14">
        <f t="shared" si="24"/>
        <v>519.47020804658894</v>
      </c>
      <c r="AL14">
        <f t="shared" si="8"/>
        <v>1336.9417199501381</v>
      </c>
      <c r="AN14">
        <f t="shared" si="9"/>
        <v>1422.6264143733658</v>
      </c>
      <c r="AO14">
        <f t="shared" si="9"/>
        <v>-71.131320718668292</v>
      </c>
      <c r="AP14">
        <f t="shared" si="9"/>
        <v>-4.2980271310325859</v>
      </c>
      <c r="AQ14">
        <f t="shared" si="9"/>
        <v>-1062.0113749836291</v>
      </c>
      <c r="AR14">
        <f t="shared" si="9"/>
        <v>285.1856915400358</v>
      </c>
      <c r="AS14">
        <f t="shared" si="9"/>
        <v>46.119058621814808</v>
      </c>
      <c r="AT14">
        <f t="shared" si="9"/>
        <v>210.53081971339157</v>
      </c>
      <c r="AU14">
        <f t="shared" si="9"/>
        <v>541.83556987524219</v>
      </c>
      <c r="AW14">
        <v>11</v>
      </c>
      <c r="AX14">
        <f>(R14*SUMPRODUCT(K15:$K$23, X15:$X$23)-$AZ$3*SUMPRODUCT(K14:$K$22, W15:$W$23))/Z14</f>
        <v>3090.5540255165056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10"/>
        <v>8.5572000000000009E-2</v>
      </c>
      <c r="I15" s="5">
        <f t="shared" si="11"/>
        <v>1.085572</v>
      </c>
      <c r="J15">
        <f t="shared" si="12"/>
        <v>0.92117335377109955</v>
      </c>
      <c r="K15">
        <f t="shared" si="20"/>
        <v>0.37333301941768032</v>
      </c>
      <c r="L15" s="2">
        <v>12</v>
      </c>
      <c r="M15" s="6">
        <v>6.4359999999999999E-3</v>
      </c>
      <c r="O15">
        <f t="shared" si="21"/>
        <v>4137.440187678576</v>
      </c>
      <c r="P15">
        <f t="shared" si="22"/>
        <v>206.8720093839288</v>
      </c>
      <c r="Q15" s="4">
        <f t="shared" si="23"/>
        <v>12.5</v>
      </c>
      <c r="R15">
        <f t="shared" si="0"/>
        <v>500000</v>
      </c>
      <c r="S15">
        <f t="shared" si="1"/>
        <v>2950.6552480387818</v>
      </c>
      <c r="U15">
        <f t="shared" si="13"/>
        <v>6.4359999999999999E-3</v>
      </c>
      <c r="V15">
        <f t="shared" si="14"/>
        <v>0.01</v>
      </c>
      <c r="W15">
        <f t="shared" si="15"/>
        <v>0.8484067277130779</v>
      </c>
      <c r="X15">
        <f t="shared" si="16"/>
        <v>5.460345699561369E-3</v>
      </c>
      <c r="Y15">
        <f t="shared" si="17"/>
        <v>8.4840672771307798E-3</v>
      </c>
      <c r="Z15">
        <f t="shared" si="18"/>
        <v>0.83446231473638577</v>
      </c>
      <c r="AB15">
        <f t="shared" si="19"/>
        <v>2622.0468276089387</v>
      </c>
      <c r="AC15">
        <f t="shared" si="2"/>
        <v>2462.2106082675064</v>
      </c>
      <c r="AE15">
        <f t="shared" si="3"/>
        <v>3452.5379160936109</v>
      </c>
      <c r="AF15">
        <f t="shared" si="4"/>
        <v>-172.62689580468054</v>
      </c>
      <c r="AG15">
        <f t="shared" si="4"/>
        <v>-10.430778934204822</v>
      </c>
      <c r="AH15">
        <f t="shared" si="5"/>
        <v>-2730.1728497806844</v>
      </c>
      <c r="AI15">
        <f t="shared" si="6"/>
        <v>539.3073915740415</v>
      </c>
      <c r="AJ15">
        <f t="shared" si="7"/>
        <v>159.8362193414323</v>
      </c>
      <c r="AK15">
        <f t="shared" si="24"/>
        <v>505.0423369603165</v>
      </c>
      <c r="AL15">
        <f t="shared" si="8"/>
        <v>1204.1859478757904</v>
      </c>
      <c r="AN15">
        <f t="shared" si="9"/>
        <v>1288.9464048692537</v>
      </c>
      <c r="AO15">
        <f t="shared" si="9"/>
        <v>-64.447320243462684</v>
      </c>
      <c r="AP15">
        <f t="shared" si="9"/>
        <v>-3.8941541943850195</v>
      </c>
      <c r="AQ15">
        <f t="shared" si="9"/>
        <v>-1019.2636735407958</v>
      </c>
      <c r="AR15">
        <f t="shared" si="9"/>
        <v>201.34125689061017</v>
      </c>
      <c r="AS15">
        <f t="shared" si="9"/>
        <v>59.672138379043552</v>
      </c>
      <c r="AT15">
        <f t="shared" si="9"/>
        <v>188.54898059115649</v>
      </c>
      <c r="AU15">
        <f t="shared" si="9"/>
        <v>449.56237586081022</v>
      </c>
      <c r="AW15">
        <v>12</v>
      </c>
      <c r="AX15">
        <f>(R15*SUMPRODUCT(K16:$K$23, X16:$X$23)-$AZ$3*SUMPRODUCT(K15:$K$22, W16:$W$23))/Z15</f>
        <v>2950.6552480387818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10"/>
        <v>8.5572000000000009E-2</v>
      </c>
      <c r="I16" s="5">
        <f t="shared" si="11"/>
        <v>1.085572</v>
      </c>
      <c r="J16">
        <f t="shared" si="12"/>
        <v>0.92117335377109955</v>
      </c>
      <c r="K16">
        <f t="shared" si="20"/>
        <v>0.34390442957047562</v>
      </c>
      <c r="L16" s="2">
        <v>13</v>
      </c>
      <c r="M16" s="6">
        <v>6.8199999999999997E-3</v>
      </c>
      <c r="O16">
        <f t="shared" si="21"/>
        <v>4137.440187678576</v>
      </c>
      <c r="P16">
        <f t="shared" si="22"/>
        <v>206.8720093839288</v>
      </c>
      <c r="Q16" s="4">
        <f t="shared" si="23"/>
        <v>12.5</v>
      </c>
      <c r="R16">
        <f t="shared" si="0"/>
        <v>500000</v>
      </c>
      <c r="S16">
        <f t="shared" si="1"/>
        <v>2757.4609484907792</v>
      </c>
      <c r="U16">
        <f t="shared" si="13"/>
        <v>6.8199999999999997E-3</v>
      </c>
      <c r="V16">
        <f t="shared" si="14"/>
        <v>0.01</v>
      </c>
      <c r="W16">
        <f t="shared" si="15"/>
        <v>0.83446231473638577</v>
      </c>
      <c r="X16">
        <f t="shared" si="16"/>
        <v>5.6910329865021503E-3</v>
      </c>
      <c r="Y16">
        <f t="shared" si="17"/>
        <v>8.3446231473638579E-3</v>
      </c>
      <c r="Z16">
        <f t="shared" si="18"/>
        <v>0.82042665860251973</v>
      </c>
      <c r="AB16">
        <f t="shared" si="19"/>
        <v>2462.2106082675064</v>
      </c>
      <c r="AC16">
        <f t="shared" si="2"/>
        <v>2262.2944721972249</v>
      </c>
      <c r="AE16">
        <f t="shared" si="3"/>
        <v>3394.4662283449161</v>
      </c>
      <c r="AF16">
        <f t="shared" si="4"/>
        <v>-169.72331141724581</v>
      </c>
      <c r="AG16">
        <f t="shared" si="4"/>
        <v>-10.255333232531497</v>
      </c>
      <c r="AH16">
        <f t="shared" si="5"/>
        <v>-2845.5164932510752</v>
      </c>
      <c r="AI16">
        <f t="shared" si="6"/>
        <v>368.97109044406352</v>
      </c>
      <c r="AJ16">
        <f t="shared" si="7"/>
        <v>199.91613607028148</v>
      </c>
      <c r="AK16">
        <f t="shared" si="24"/>
        <v>486.6439870580017</v>
      </c>
      <c r="AL16">
        <f t="shared" si="8"/>
        <v>1055.5312135723466</v>
      </c>
      <c r="AN16">
        <f t="shared" si="9"/>
        <v>1167.3719719552023</v>
      </c>
      <c r="AO16">
        <f t="shared" si="9"/>
        <v>-58.368598597760112</v>
      </c>
      <c r="AP16">
        <f t="shared" si="9"/>
        <v>-3.5268545253888863</v>
      </c>
      <c r="AQ16">
        <f t="shared" si="9"/>
        <v>-978.58572644489118</v>
      </c>
      <c r="AR16">
        <f t="shared" si="9"/>
        <v>126.89079238716204</v>
      </c>
      <c r="AS16">
        <f t="shared" si="9"/>
        <v>68.752044737183738</v>
      </c>
      <c r="AT16">
        <f t="shared" si="9"/>
        <v>167.35902277308401</v>
      </c>
      <c r="AU16">
        <f t="shared" si="9"/>
        <v>363.00185989742971</v>
      </c>
      <c r="AW16">
        <v>13</v>
      </c>
      <c r="AX16">
        <f>(R16*SUMPRODUCT(K17:$K$23, X17:$X$23)-$AZ$3*SUMPRODUCT(K16:$K$22, W17:$W$23))/Z16</f>
        <v>2757.4609484907792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10"/>
        <v>8.5572000000000009E-2</v>
      </c>
      <c r="I17" s="5">
        <f t="shared" si="11"/>
        <v>1.085572</v>
      </c>
      <c r="J17">
        <f t="shared" si="12"/>
        <v>0.92117335377109955</v>
      </c>
      <c r="K17">
        <f t="shared" si="20"/>
        <v>0.31679559676417191</v>
      </c>
      <c r="L17" s="2">
        <v>14</v>
      </c>
      <c r="M17" s="6">
        <v>7.2269999999999999E-3</v>
      </c>
      <c r="O17">
        <f t="shared" si="21"/>
        <v>4137.440187678576</v>
      </c>
      <c r="P17">
        <f t="shared" si="22"/>
        <v>206.8720093839288</v>
      </c>
      <c r="Q17" s="4">
        <f t="shared" si="23"/>
        <v>12.5</v>
      </c>
      <c r="R17">
        <f t="shared" si="0"/>
        <v>500000</v>
      </c>
      <c r="S17">
        <f t="shared" si="1"/>
        <v>2515.640060601283</v>
      </c>
      <c r="U17">
        <f t="shared" si="13"/>
        <v>7.2269999999999999E-3</v>
      </c>
      <c r="V17">
        <f t="shared" si="14"/>
        <v>0.01</v>
      </c>
      <c r="W17">
        <f t="shared" si="15"/>
        <v>0.82042665860251973</v>
      </c>
      <c r="X17">
        <f t="shared" si="16"/>
        <v>5.9292234617204101E-3</v>
      </c>
      <c r="Y17">
        <f t="shared" si="17"/>
        <v>8.2042665860251971E-3</v>
      </c>
      <c r="Z17">
        <f t="shared" si="18"/>
        <v>0.80629316855477406</v>
      </c>
      <c r="AB17">
        <f t="shared" si="19"/>
        <v>2262.2944721972249</v>
      </c>
      <c r="AC17">
        <f t="shared" si="2"/>
        <v>2028.3433954055324</v>
      </c>
      <c r="AE17">
        <f t="shared" si="3"/>
        <v>3335.9897586292182</v>
      </c>
      <c r="AF17">
        <f t="shared" si="4"/>
        <v>-166.7994879314609</v>
      </c>
      <c r="AG17">
        <f t="shared" si="4"/>
        <v>-10.078664606934677</v>
      </c>
      <c r="AH17">
        <f t="shared" si="5"/>
        <v>-2964.6117308602052</v>
      </c>
      <c r="AI17">
        <f t="shared" si="6"/>
        <v>194.49987523061736</v>
      </c>
      <c r="AJ17">
        <f t="shared" si="7"/>
        <v>233.95107679169246</v>
      </c>
      <c r="AK17">
        <f t="shared" si="24"/>
        <v>464.78301241900942</v>
      </c>
      <c r="AL17">
        <f t="shared" si="8"/>
        <v>893.23396444131924</v>
      </c>
      <c r="AN17">
        <f t="shared" si="9"/>
        <v>1056.8268663841091</v>
      </c>
      <c r="AO17">
        <f t="shared" si="9"/>
        <v>-52.841343319205443</v>
      </c>
      <c r="AP17">
        <f t="shared" si="9"/>
        <v>-3.1928765687398091</v>
      </c>
      <c r="AQ17">
        <f t="shared" si="9"/>
        <v>-939.17594245192333</v>
      </c>
      <c r="AR17">
        <f t="shared" si="9"/>
        <v>61.616704044240407</v>
      </c>
      <c r="AS17">
        <f t="shared" si="9"/>
        <v>74.114670985844825</v>
      </c>
      <c r="AT17">
        <f t="shared" si="9"/>
        <v>147.24121178512962</v>
      </c>
      <c r="AU17">
        <f t="shared" si="9"/>
        <v>282.97258681521481</v>
      </c>
      <c r="AW17">
        <v>14</v>
      </c>
      <c r="AX17">
        <f>(R17*SUMPRODUCT(K18:$K$23, X18:$X$23)-$AZ$3*SUMPRODUCT(K17:$K$22, W18:$W$23))/Z17</f>
        <v>2515.640060601283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10"/>
        <v>8.5572000000000009E-2</v>
      </c>
      <c r="I18" s="5">
        <f t="shared" si="11"/>
        <v>1.085572</v>
      </c>
      <c r="J18">
        <f t="shared" si="12"/>
        <v>0.92117335377109955</v>
      </c>
      <c r="K18">
        <f t="shared" si="20"/>
        <v>0.29182366233116913</v>
      </c>
      <c r="L18" s="2">
        <v>15</v>
      </c>
      <c r="M18" s="6">
        <v>7.6860000000000001E-3</v>
      </c>
      <c r="O18">
        <f t="shared" si="21"/>
        <v>4137.440187678576</v>
      </c>
      <c r="P18">
        <f t="shared" si="22"/>
        <v>206.8720093839288</v>
      </c>
      <c r="Q18" s="4">
        <f t="shared" si="23"/>
        <v>12.5</v>
      </c>
      <c r="R18">
        <f t="shared" si="0"/>
        <v>500000</v>
      </c>
      <c r="S18">
        <f t="shared" si="1"/>
        <v>2225.3441826313683</v>
      </c>
      <c r="U18">
        <f t="shared" si="13"/>
        <v>7.6860000000000001E-3</v>
      </c>
      <c r="V18">
        <f t="shared" si="14"/>
        <v>0.01</v>
      </c>
      <c r="W18">
        <f t="shared" si="15"/>
        <v>0.80629316855477406</v>
      </c>
      <c r="X18">
        <f t="shared" si="16"/>
        <v>6.197169293511994E-3</v>
      </c>
      <c r="Y18">
        <f t="shared" si="17"/>
        <v>8.0629316855477407E-3</v>
      </c>
      <c r="Z18">
        <f t="shared" si="18"/>
        <v>0.79203306757571434</v>
      </c>
      <c r="AB18">
        <f t="shared" si="19"/>
        <v>2028.3433954055324</v>
      </c>
      <c r="AC18">
        <f t="shared" si="2"/>
        <v>1762.5461793812933</v>
      </c>
      <c r="AE18">
        <f t="shared" si="3"/>
        <v>3276.989443758102</v>
      </c>
      <c r="AF18">
        <f t="shared" si="4"/>
        <v>-163.84947218790509</v>
      </c>
      <c r="AG18">
        <f t="shared" si="4"/>
        <v>-9.90041334469643</v>
      </c>
      <c r="AH18">
        <f t="shared" si="5"/>
        <v>-3098.5846467559968</v>
      </c>
      <c r="AI18">
        <f t="shared" si="6"/>
        <v>4.6549114695035314</v>
      </c>
      <c r="AJ18">
        <f t="shared" si="7"/>
        <v>265.79721602423911</v>
      </c>
      <c r="AK18">
        <f t="shared" si="24"/>
        <v>439.96701467884714</v>
      </c>
      <c r="AL18">
        <f t="shared" si="8"/>
        <v>710.41914217258977</v>
      </c>
      <c r="AN18">
        <f t="shared" si="9"/>
        <v>956.30306089807016</v>
      </c>
      <c r="AO18">
        <f t="shared" si="9"/>
        <v>-47.815153044903504</v>
      </c>
      <c r="AP18">
        <f t="shared" si="9"/>
        <v>-2.8891748808416917</v>
      </c>
      <c r="AQ18">
        <f t="shared" si="9"/>
        <v>-904.24031965946699</v>
      </c>
      <c r="AR18">
        <f t="shared" si="9"/>
        <v>1.3584133128578848</v>
      </c>
      <c r="AS18">
        <f t="shared" si="9"/>
        <v>77.565917017622368</v>
      </c>
      <c r="AT18">
        <f t="shared" si="9"/>
        <v>128.39278552849242</v>
      </c>
      <c r="AU18">
        <f t="shared" si="9"/>
        <v>207.31711585897267</v>
      </c>
      <c r="AW18">
        <v>15</v>
      </c>
      <c r="AX18">
        <f>(R18*SUMPRODUCT(K19:$K$23, X19:$X$23)-$AZ$3*SUMPRODUCT(K18:$K$22, W19:$W$23))/Z18</f>
        <v>2225.3441826313683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10"/>
        <v>8.5572000000000009E-2</v>
      </c>
      <c r="I19" s="5">
        <f t="shared" si="11"/>
        <v>1.085572</v>
      </c>
      <c r="J19">
        <f t="shared" si="12"/>
        <v>0.92117335377109955</v>
      </c>
      <c r="K19">
        <f t="shared" si="20"/>
        <v>0.26882018173936795</v>
      </c>
      <c r="L19" s="2">
        <v>16</v>
      </c>
      <c r="M19" s="6">
        <v>8.2030000000000002E-3</v>
      </c>
      <c r="O19">
        <f t="shared" si="21"/>
        <v>4137.440187678576</v>
      </c>
      <c r="P19">
        <f t="shared" si="22"/>
        <v>206.8720093839288</v>
      </c>
      <c r="Q19" s="4">
        <f t="shared" si="23"/>
        <v>12.5</v>
      </c>
      <c r="R19">
        <f t="shared" si="0"/>
        <v>500000</v>
      </c>
      <c r="S19">
        <f t="shared" si="1"/>
        <v>1886.5267623775546</v>
      </c>
      <c r="U19">
        <f t="shared" si="13"/>
        <v>8.2030000000000002E-3</v>
      </c>
      <c r="V19">
        <f t="shared" si="14"/>
        <v>0.01</v>
      </c>
      <c r="W19">
        <f t="shared" si="15"/>
        <v>0.79203306757571434</v>
      </c>
      <c r="X19">
        <f t="shared" si="16"/>
        <v>6.4970472533235849E-3</v>
      </c>
      <c r="Y19">
        <f t="shared" si="17"/>
        <v>7.9203306757571444E-3</v>
      </c>
      <c r="Z19">
        <f t="shared" si="18"/>
        <v>0.77761568964663363</v>
      </c>
      <c r="AB19">
        <f t="shared" si="19"/>
        <v>1762.5461793812933</v>
      </c>
      <c r="AC19">
        <f t="shared" si="2"/>
        <v>1466.9928093630531</v>
      </c>
      <c r="AE19">
        <f t="shared" si="3"/>
        <v>3217.3384049133733</v>
      </c>
      <c r="AF19">
        <f t="shared" si="4"/>
        <v>-160.86692024566867</v>
      </c>
      <c r="AG19">
        <f t="shared" si="4"/>
        <v>-9.720196120582921</v>
      </c>
      <c r="AH19">
        <f t="shared" si="5"/>
        <v>-3248.5236266617926</v>
      </c>
      <c r="AI19">
        <f t="shared" si="6"/>
        <v>-201.77233811467067</v>
      </c>
      <c r="AJ19">
        <f t="shared" si="7"/>
        <v>295.55337001824023</v>
      </c>
      <c r="AK19">
        <f t="shared" si="24"/>
        <v>412.3729795480009</v>
      </c>
      <c r="AL19">
        <f t="shared" si="8"/>
        <v>506.15401145157045</v>
      </c>
      <c r="AN19">
        <f t="shared" si="9"/>
        <v>864.88549472586124</v>
      </c>
      <c r="AO19">
        <f t="shared" si="9"/>
        <v>-43.244274736293058</v>
      </c>
      <c r="AP19">
        <f t="shared" si="9"/>
        <v>-2.6129848876774</v>
      </c>
      <c r="AQ19">
        <f t="shared" si="9"/>
        <v>-873.2687117038538</v>
      </c>
      <c r="AR19">
        <f t="shared" si="9"/>
        <v>-54.240476601962968</v>
      </c>
      <c r="AS19">
        <f t="shared" si="9"/>
        <v>79.450710641986007</v>
      </c>
      <c r="AT19">
        <f t="shared" si="9"/>
        <v>110.85417930649827</v>
      </c>
      <c r="AU19">
        <f t="shared" si="9"/>
        <v>136.06441334652129</v>
      </c>
      <c r="AW19">
        <v>16</v>
      </c>
      <c r="AX19">
        <f>(R19*SUMPRODUCT(K20:$K$23, X20:$X$23)-$AZ$3*SUMPRODUCT(K19:$K$22, W20:$W$23))/Z19</f>
        <v>1886.5267623775546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10"/>
        <v>8.5572000000000009E-2</v>
      </c>
      <c r="I20" s="5">
        <f t="shared" si="11"/>
        <v>1.085572</v>
      </c>
      <c r="J20">
        <f t="shared" si="12"/>
        <v>0.92117335377109955</v>
      </c>
      <c r="K20">
        <f t="shared" si="20"/>
        <v>0.24762998837421007</v>
      </c>
      <c r="L20" s="2">
        <v>17</v>
      </c>
      <c r="M20" s="6">
        <v>8.7950000000000007E-3</v>
      </c>
      <c r="O20">
        <f t="shared" si="21"/>
        <v>4137.440187678576</v>
      </c>
      <c r="P20">
        <f t="shared" si="22"/>
        <v>206.8720093839288</v>
      </c>
      <c r="Q20" s="4">
        <f t="shared" si="23"/>
        <v>12.5</v>
      </c>
      <c r="R20">
        <f t="shared" si="0"/>
        <v>500000</v>
      </c>
      <c r="S20">
        <f t="shared" si="1"/>
        <v>1497.6332184118637</v>
      </c>
      <c r="U20">
        <f t="shared" si="13"/>
        <v>8.7950000000000007E-3</v>
      </c>
      <c r="V20">
        <f t="shared" si="14"/>
        <v>0.01</v>
      </c>
      <c r="W20">
        <f t="shared" si="15"/>
        <v>0.77761568964663363</v>
      </c>
      <c r="X20">
        <f t="shared" si="16"/>
        <v>6.8391299904421434E-3</v>
      </c>
      <c r="Y20">
        <f t="shared" si="17"/>
        <v>7.7761568964663363E-3</v>
      </c>
      <c r="Z20">
        <f t="shared" si="18"/>
        <v>0.76300040275972514</v>
      </c>
      <c r="AB20">
        <f t="shared" si="19"/>
        <v>1466.9928093630531</v>
      </c>
      <c r="AC20">
        <f t="shared" si="2"/>
        <v>1142.6947488345954</v>
      </c>
      <c r="AE20">
        <f t="shared" si="3"/>
        <v>3156.8685295930263</v>
      </c>
      <c r="AF20">
        <f t="shared" si="4"/>
        <v>-157.8434264796513</v>
      </c>
      <c r="AG20">
        <f t="shared" si="4"/>
        <v>-9.5375050344965651</v>
      </c>
      <c r="AH20">
        <f t="shared" si="5"/>
        <v>-3419.5649952210715</v>
      </c>
      <c r="AI20">
        <f t="shared" si="6"/>
        <v>-430.07739714219315</v>
      </c>
      <c r="AJ20">
        <f t="shared" si="7"/>
        <v>324.29806052845765</v>
      </c>
      <c r="AK20">
        <f t="shared" si="24"/>
        <v>382.16608480643293</v>
      </c>
      <c r="AL20">
        <f t="shared" si="8"/>
        <v>276.38674819269744</v>
      </c>
      <c r="AN20">
        <f t="shared" si="9"/>
        <v>781.73531728203079</v>
      </c>
      <c r="AO20">
        <f t="shared" si="9"/>
        <v>-39.086765864101537</v>
      </c>
      <c r="AP20">
        <f t="shared" si="9"/>
        <v>-2.3617722608113545</v>
      </c>
      <c r="AQ20">
        <f t="shared" si="9"/>
        <v>-846.78684001144961</v>
      </c>
      <c r="AR20">
        <f t="shared" si="9"/>
        <v>-106.50006085433182</v>
      </c>
      <c r="AS20">
        <f t="shared" si="9"/>
        <v>80.305924958440841</v>
      </c>
      <c r="AT20">
        <f t="shared" si="9"/>
        <v>94.635783137634363</v>
      </c>
      <c r="AU20">
        <f t="shared" si="9"/>
        <v>68.441647241743397</v>
      </c>
      <c r="AW20">
        <v>17</v>
      </c>
      <c r="AX20">
        <f>(R20*SUMPRODUCT(K21:$K$23, X21:$X$23)-$AZ$3*SUMPRODUCT(K20:$K$22, W21:$W$23))/Z20</f>
        <v>1497.6332184118637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10"/>
        <v>8.5572000000000009E-2</v>
      </c>
      <c r="I21" s="5">
        <f t="shared" si="11"/>
        <v>1.085572</v>
      </c>
      <c r="J21">
        <f t="shared" si="12"/>
        <v>0.92117335377109955</v>
      </c>
      <c r="K21">
        <f t="shared" si="20"/>
        <v>0.22811014688496947</v>
      </c>
      <c r="L21" s="2">
        <v>18</v>
      </c>
      <c r="M21" s="6">
        <v>9.4780000000000003E-3</v>
      </c>
      <c r="O21">
        <f t="shared" si="21"/>
        <v>4137.440187678576</v>
      </c>
      <c r="P21">
        <f t="shared" si="22"/>
        <v>206.8720093839288</v>
      </c>
      <c r="Q21" s="4">
        <f t="shared" si="23"/>
        <v>12.5</v>
      </c>
      <c r="R21">
        <f t="shared" si="0"/>
        <v>500000</v>
      </c>
      <c r="S21">
        <f t="shared" si="1"/>
        <v>1056.1374762441583</v>
      </c>
      <c r="U21">
        <f t="shared" si="13"/>
        <v>9.4780000000000003E-3</v>
      </c>
      <c r="V21">
        <f t="shared" si="14"/>
        <v>0.01</v>
      </c>
      <c r="W21">
        <f t="shared" si="15"/>
        <v>0.76300040275972514</v>
      </c>
      <c r="X21">
        <f t="shared" si="16"/>
        <v>7.2317178173566749E-3</v>
      </c>
      <c r="Y21">
        <f t="shared" si="17"/>
        <v>7.6300040275972519E-3</v>
      </c>
      <c r="Z21">
        <f t="shared" si="18"/>
        <v>0.7481386809147712</v>
      </c>
      <c r="AB21">
        <f t="shared" si="19"/>
        <v>1142.6947488345954</v>
      </c>
      <c r="AC21">
        <f t="shared" si="2"/>
        <v>790.1372983419601</v>
      </c>
      <c r="AE21">
        <f t="shared" si="3"/>
        <v>3095.3790443736134</v>
      </c>
      <c r="AF21">
        <f t="shared" si="4"/>
        <v>-154.76895221868065</v>
      </c>
      <c r="AG21">
        <f t="shared" si="4"/>
        <v>-9.3517335114346398</v>
      </c>
      <c r="AH21">
        <f t="shared" si="5"/>
        <v>-3615.8589086783372</v>
      </c>
      <c r="AI21">
        <f t="shared" si="6"/>
        <v>-684.60055003483922</v>
      </c>
      <c r="AJ21">
        <f t="shared" si="7"/>
        <v>352.55745049263533</v>
      </c>
      <c r="AK21">
        <f t="shared" si="24"/>
        <v>349.41656185315588</v>
      </c>
      <c r="AL21">
        <f t="shared" si="8"/>
        <v>17.373462310951993</v>
      </c>
      <c r="AN21">
        <f t="shared" si="9"/>
        <v>706.08736847672139</v>
      </c>
      <c r="AO21">
        <f t="shared" si="9"/>
        <v>-35.304368423836067</v>
      </c>
      <c r="AP21">
        <f t="shared" si="9"/>
        <v>-2.1332253049224472</v>
      </c>
      <c r="AQ21">
        <f t="shared" si="9"/>
        <v>-824.81410677394092</v>
      </c>
      <c r="AR21">
        <f t="shared" si="9"/>
        <v>-156.16433202597807</v>
      </c>
      <c r="AS21">
        <f t="shared" si="9"/>
        <v>80.421931817265403</v>
      </c>
      <c r="AT21">
        <f t="shared" si="9"/>
        <v>79.70546324836441</v>
      </c>
      <c r="AU21">
        <f t="shared" si="9"/>
        <v>3.9630630396517401</v>
      </c>
      <c r="AW21">
        <v>18</v>
      </c>
      <c r="AX21">
        <f>(R21*SUMPRODUCT(K22:$K$23, X22:$X$23)-$AZ$3*SUMPRODUCT(K21:$K$22, W22:$W$23))/Z21</f>
        <v>1056.1374762441583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10"/>
        <v>8.5572000000000009E-2</v>
      </c>
      <c r="I22" s="5">
        <f t="shared" si="11"/>
        <v>1.085572</v>
      </c>
      <c r="J22">
        <f t="shared" si="12"/>
        <v>0.92117335377109955</v>
      </c>
      <c r="K22">
        <f t="shared" si="20"/>
        <v>0.21012898903524546</v>
      </c>
      <c r="L22" s="2">
        <v>19</v>
      </c>
      <c r="M22" s="6">
        <v>1.0265E-2</v>
      </c>
      <c r="O22">
        <f t="shared" si="21"/>
        <v>4137.440187678576</v>
      </c>
      <c r="P22">
        <f t="shared" si="22"/>
        <v>206.8720093839288</v>
      </c>
      <c r="Q22" s="4">
        <f t="shared" si="23"/>
        <v>12.5</v>
      </c>
      <c r="R22">
        <f t="shared" si="0"/>
        <v>500000</v>
      </c>
      <c r="S22">
        <f t="shared" si="1"/>
        <v>559.13868330287278</v>
      </c>
      <c r="U22">
        <f t="shared" si="13"/>
        <v>1.0265E-2</v>
      </c>
      <c r="V22">
        <f t="shared" si="14"/>
        <v>0.01</v>
      </c>
      <c r="W22">
        <f t="shared" si="15"/>
        <v>0.7481386809147712</v>
      </c>
      <c r="X22">
        <f t="shared" si="16"/>
        <v>7.6796435595901259E-3</v>
      </c>
      <c r="Y22">
        <f t="shared" si="17"/>
        <v>7.481386809147712E-3</v>
      </c>
      <c r="Z22">
        <f t="shared" si="18"/>
        <v>0.73297765054603337</v>
      </c>
      <c r="AB22">
        <f t="shared" si="19"/>
        <v>790.1372983419601</v>
      </c>
      <c r="AC22">
        <f t="shared" si="2"/>
        <v>409.83615841674231</v>
      </c>
      <c r="AE22">
        <f t="shared" si="3"/>
        <v>3032.6511880393819</v>
      </c>
      <c r="AF22">
        <f t="shared" si="4"/>
        <v>-151.6325594019691</v>
      </c>
      <c r="AG22">
        <f t="shared" si="4"/>
        <v>-9.1622206318254165</v>
      </c>
      <c r="AH22">
        <f t="shared" si="5"/>
        <v>-3839.8217797950629</v>
      </c>
      <c r="AI22">
        <f t="shared" si="6"/>
        <v>-967.96537178947528</v>
      </c>
      <c r="AJ22">
        <f t="shared" si="7"/>
        <v>380.3011399252178</v>
      </c>
      <c r="AK22">
        <f t="shared" si="24"/>
        <v>314.14815498347895</v>
      </c>
      <c r="AL22">
        <f t="shared" si="8"/>
        <v>-273.5160768807786</v>
      </c>
      <c r="AN22">
        <f t="shared" si="9"/>
        <v>637.24792823925134</v>
      </c>
      <c r="AO22">
        <f t="shared" si="9"/>
        <v>-31.862396411962571</v>
      </c>
      <c r="AP22">
        <f t="shared" si="9"/>
        <v>-1.9252481586833428</v>
      </c>
      <c r="AQ22">
        <f t="shared" si="9"/>
        <v>-806.85786866385342</v>
      </c>
      <c r="AR22">
        <f t="shared" si="9"/>
        <v>-203.39758499524794</v>
      </c>
      <c r="AS22">
        <f t="shared" si="9"/>
        <v>79.912294061437436</v>
      </c>
      <c r="AT22">
        <f t="shared" si="9"/>
        <v>66.011634213966033</v>
      </c>
      <c r="AU22">
        <f t="shared" si="9"/>
        <v>-57.473656719844477</v>
      </c>
      <c r="AW22">
        <v>19</v>
      </c>
      <c r="AX22">
        <f>(R22*SUMPRODUCT(K23:$K$23, X23:$X$23)-$AZ$3*SUMPRODUCT(K22:$K$22, W23:$W$23))/Z22</f>
        <v>559.13868330287278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10"/>
        <v>8.5572000000000009E-2</v>
      </c>
      <c r="I23" s="5">
        <f t="shared" si="11"/>
        <v>1.085572</v>
      </c>
      <c r="J23">
        <f t="shared" si="12"/>
        <v>0.92117335377109955</v>
      </c>
      <c r="K23">
        <f t="shared" si="20"/>
        <v>0.19356522555412767</v>
      </c>
      <c r="L23" s="2">
        <v>20</v>
      </c>
      <c r="M23" s="6">
        <v>1.1204E-2</v>
      </c>
      <c r="O23">
        <f t="shared" si="21"/>
        <v>4137.440187678576</v>
      </c>
      <c r="P23">
        <f t="shared" si="22"/>
        <v>206.8720093839288</v>
      </c>
      <c r="Q23" s="4">
        <f t="shared" si="23"/>
        <v>12.5</v>
      </c>
      <c r="R23">
        <f t="shared" si="0"/>
        <v>500000</v>
      </c>
      <c r="S23">
        <f t="shared" si="1"/>
        <v>571.25150011123128</v>
      </c>
      <c r="U23">
        <f t="shared" si="13"/>
        <v>1.1204E-2</v>
      </c>
      <c r="V23">
        <f t="shared" si="14"/>
        <v>0.01</v>
      </c>
      <c r="W23">
        <f t="shared" si="15"/>
        <v>0.73297765054603337</v>
      </c>
      <c r="X23">
        <f t="shared" si="16"/>
        <v>8.2122815967177586E-3</v>
      </c>
      <c r="Y23">
        <f t="shared" si="17"/>
        <v>7.3297765054603338E-3</v>
      </c>
      <c r="Z23">
        <f t="shared" si="18"/>
        <v>0.71743559244385535</v>
      </c>
      <c r="AB23">
        <f t="shared" si="19"/>
        <v>409.83615841674231</v>
      </c>
      <c r="AC23">
        <f t="shared" si="2"/>
        <v>409.83615841674231</v>
      </c>
      <c r="AE23">
        <f t="shared" si="3"/>
        <v>2968.3468522481953</v>
      </c>
      <c r="AF23">
        <f t="shared" si="4"/>
        <v>-148.41734261240975</v>
      </c>
      <c r="AG23">
        <f t="shared" si="4"/>
        <v>-8.9679449055481921</v>
      </c>
      <c r="AH23">
        <f t="shared" si="5"/>
        <v>-4106.1407983588797</v>
      </c>
      <c r="AI23">
        <f t="shared" si="6"/>
        <v>-1295.1792336286426</v>
      </c>
      <c r="AJ23">
        <f t="shared" si="7"/>
        <v>0</v>
      </c>
      <c r="AK23">
        <f t="shared" si="24"/>
        <v>276.37750774659094</v>
      </c>
      <c r="AL23">
        <f t="shared" si="8"/>
        <v>-1018.8017258820516</v>
      </c>
      <c r="AN23">
        <f t="shared" si="9"/>
        <v>574.56872797830681</v>
      </c>
      <c r="AO23">
        <f t="shared" si="9"/>
        <v>-28.728436398915338</v>
      </c>
      <c r="AP23">
        <f t="shared" si="9"/>
        <v>-1.7358822783994259</v>
      </c>
      <c r="AQ23">
        <f t="shared" si="9"/>
        <v>-794.80606979134245</v>
      </c>
      <c r="AR23">
        <f t="shared" si="9"/>
        <v>-250.70166049035041</v>
      </c>
      <c r="AS23">
        <f t="shared" si="9"/>
        <v>0</v>
      </c>
      <c r="AT23">
        <f t="shared" si="9"/>
        <v>53.497074625056541</v>
      </c>
      <c r="AU23">
        <f t="shared" si="9"/>
        <v>-197.20458586529386</v>
      </c>
      <c r="AW23">
        <v>20</v>
      </c>
      <c r="AX23">
        <f>(R23*SUMPRODUCT(K$23:$K24, X$23:$X24)-$AZ$3*SUMPRODUCT(K$22:$K23, W$23:$W24))/Z23</f>
        <v>571.25150011123128</v>
      </c>
    </row>
    <row r="25" spans="5:50" x14ac:dyDescent="0.25">
      <c r="AN25" s="8">
        <f t="shared" ref="AN25:AU25" si="25">SUM(AN3:AN23)</f>
        <v>35111.13144241766</v>
      </c>
      <c r="AO25" s="8">
        <f t="shared" si="25"/>
        <v>-4858.6367128798147</v>
      </c>
      <c r="AP25" s="8">
        <f t="shared" si="25"/>
        <v>-193.57745927959178</v>
      </c>
      <c r="AQ25" s="8">
        <f t="shared" si="25"/>
        <v>-23134.557799551847</v>
      </c>
      <c r="AR25" s="8">
        <f t="shared" si="25"/>
        <v>6924.3594707064049</v>
      </c>
      <c r="AS25" s="8">
        <f t="shared" si="25"/>
        <v>-1532.498778710931</v>
      </c>
      <c r="AT25" s="8">
        <f t="shared" si="25"/>
        <v>3971.1254229147648</v>
      </c>
      <c r="AU25" s="9">
        <f t="shared" si="25"/>
        <v>9362.9861149102344</v>
      </c>
    </row>
    <row r="29" spans="5:50" x14ac:dyDescent="0.25">
      <c r="AE29" s="10"/>
      <c r="AF29" s="10"/>
      <c r="AG29" s="10"/>
      <c r="AH29" s="10"/>
      <c r="AI29" s="10"/>
      <c r="AJ29" s="10"/>
      <c r="AK29" s="10"/>
      <c r="AL29" s="10"/>
    </row>
  </sheetData>
  <conditionalFormatting sqref="AN25:AU25">
    <cfRule type="cellIs" dxfId="32" priority="1" operator="lessThan">
      <formula>0</formula>
    </cfRule>
  </conditionalFormatting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2993A7-273A-434E-A114-08B9116C78F6}">
  <dimension ref="A1:AZ29"/>
  <sheetViews>
    <sheetView workbookViewId="0">
      <selection activeCell="J53" sqref="J53"/>
    </sheetView>
  </sheetViews>
  <sheetFormatPr defaultRowHeight="15" x14ac:dyDescent="0.25"/>
  <cols>
    <col min="3" max="3" width="9.28515625" bestFit="1" customWidth="1"/>
    <col min="11" max="11" width="9.28515625" bestFit="1" customWidth="1"/>
    <col min="12" max="13" width="9.140625" bestFit="1" customWidth="1"/>
    <col min="14" max="14" width="9.28515625" bestFit="1" customWidth="1"/>
    <col min="15" max="21" width="9.140625" bestFit="1" customWidth="1"/>
    <col min="22" max="22" width="9.28515625" bestFit="1" customWidth="1"/>
    <col min="23" max="24" width="9.140625" bestFit="1" customWidth="1"/>
    <col min="25" max="26" width="9.28515625" bestFit="1" customWidth="1"/>
    <col min="27" max="32" width="9.140625" bestFit="1" customWidth="1"/>
    <col min="33" max="33" width="9.42578125" bestFit="1" customWidth="1"/>
    <col min="34" max="34" width="9.140625" bestFit="1" customWidth="1"/>
    <col min="35" max="35" width="9.42578125" bestFit="1" customWidth="1"/>
    <col min="36" max="36" width="12.5703125" customWidth="1"/>
    <col min="37" max="40" width="9.140625" bestFit="1" customWidth="1"/>
    <col min="41" max="41" width="9.85546875" bestFit="1" customWidth="1"/>
    <col min="42" max="43" width="9.140625" bestFit="1" customWidth="1"/>
    <col min="44" max="44" width="10.42578125" bestFit="1" customWidth="1"/>
    <col min="45" max="45" width="18" customWidth="1"/>
    <col min="46" max="50" width="9.140625" bestFit="1" customWidth="1"/>
  </cols>
  <sheetData>
    <row r="1" spans="1:52" x14ac:dyDescent="0.25">
      <c r="A1" t="s">
        <v>0</v>
      </c>
      <c r="Q1" s="1" t="s">
        <v>1</v>
      </c>
      <c r="W1" s="1" t="s">
        <v>2</v>
      </c>
      <c r="AC1" s="1" t="s">
        <v>3</v>
      </c>
      <c r="AQ1" s="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34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11">
        <f>'T.26.04.E'!C3*(1+C12)</f>
        <v>4106.3734561584961</v>
      </c>
      <c r="K3">
        <v>1</v>
      </c>
      <c r="L3" s="2">
        <v>0</v>
      </c>
      <c r="O3">
        <f>$C$3</f>
        <v>4106.3734561584961</v>
      </c>
      <c r="P3">
        <f>O3*B5</f>
        <v>3285.0987649267972</v>
      </c>
      <c r="Q3" s="4">
        <f>B8</f>
        <v>100</v>
      </c>
      <c r="R3">
        <f t="shared" ref="R3:R23" si="0">$C$6</f>
        <v>1000000</v>
      </c>
      <c r="S3">
        <f t="shared" ref="S3:S23" si="1">AX3</f>
        <v>0</v>
      </c>
      <c r="W3">
        <v>1</v>
      </c>
      <c r="Z3">
        <v>1</v>
      </c>
      <c r="AC3">
        <f t="shared" ref="AC3:AC23" si="2">S3*Z3</f>
        <v>0</v>
      </c>
      <c r="AE3">
        <f t="shared" ref="AE3:AE23" si="3">$Z3*O3</f>
        <v>4106.3734561584961</v>
      </c>
      <c r="AF3">
        <f t="shared" ref="AF3:AG23" si="4">-$Z3*P3</f>
        <v>-3285.0987649267972</v>
      </c>
      <c r="AG3">
        <f t="shared" si="4"/>
        <v>-100</v>
      </c>
      <c r="AH3">
        <f t="shared" ref="AH3:AH23" si="5">-X3*R3</f>
        <v>0</v>
      </c>
      <c r="AI3">
        <f t="shared" ref="AI3:AI23" si="6">SUM(AE3:AH3)</f>
        <v>721.27469123169885</v>
      </c>
      <c r="AJ3">
        <f t="shared" ref="AJ3:AJ23" si="7">AB3-AC3</f>
        <v>0</v>
      </c>
      <c r="AL3">
        <f t="shared" ref="AL3:AL23" si="8">SUM(AI3:AK3)</f>
        <v>721.27469123169885</v>
      </c>
      <c r="AN3">
        <f t="shared" ref="AN3:AU23" si="9">AE3*$K3</f>
        <v>4106.3734561584961</v>
      </c>
      <c r="AO3">
        <f t="shared" si="9"/>
        <v>-3285.0987649267972</v>
      </c>
      <c r="AP3">
        <f t="shared" si="9"/>
        <v>-100</v>
      </c>
      <c r="AQ3">
        <f t="shared" si="9"/>
        <v>0</v>
      </c>
      <c r="AR3">
        <f t="shared" si="9"/>
        <v>721.27469123169885</v>
      </c>
      <c r="AS3">
        <f t="shared" si="9"/>
        <v>0</v>
      </c>
      <c r="AT3">
        <f t="shared" si="9"/>
        <v>0</v>
      </c>
      <c r="AU3">
        <f t="shared" si="9"/>
        <v>721.27469123169885</v>
      </c>
      <c r="AW3">
        <v>0</v>
      </c>
      <c r="AX3">
        <f>(R3*SUMPRODUCT(K4:$K$23, X4:$X$23)-$AZ$3*SUMPRODUCT(K3:$K$22, W4:$W$23))/Z3</f>
        <v>0</v>
      </c>
      <c r="AZ3">
        <f>$C$6*SUMPRODUCT(K4:$K$23, X4:$X$23)/SUMPRODUCT(K3:K22, W4:W23)</f>
        <v>2460.4999556046041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5">
        <f>EconomicRates!C44</f>
        <v>3.5571999999999999E-2</v>
      </c>
      <c r="G4" s="5">
        <f>EconomicRates!D44</f>
        <v>7.0000000000000007E-2</v>
      </c>
      <c r="H4" s="5">
        <f t="shared" ref="H4:H23" si="10">F4+$C$9</f>
        <v>8.5572000000000009E-2</v>
      </c>
      <c r="I4" s="5">
        <f t="shared" ref="I4:I23" si="11">1+H4</f>
        <v>1.085572</v>
      </c>
      <c r="J4">
        <f t="shared" ref="J4:J23" si="12">1/I4</f>
        <v>0.92117335377109955</v>
      </c>
      <c r="K4">
        <f>J4</f>
        <v>0.92117335377109955</v>
      </c>
      <c r="L4" s="2">
        <v>1</v>
      </c>
      <c r="M4" s="6">
        <f t="array" ref="M4:M23">Mortalities!B2:B21</f>
        <v>2.5950000000000001E-3</v>
      </c>
      <c r="R4">
        <f t="shared" si="0"/>
        <v>1000000</v>
      </c>
      <c r="S4">
        <f t="shared" si="1"/>
        <v>70.948701463533183</v>
      </c>
      <c r="U4">
        <f t="shared" ref="U4:U23" si="13">M4</f>
        <v>2.5950000000000001E-3</v>
      </c>
      <c r="V4">
        <f t="shared" ref="V4:V23" si="14">$C$10</f>
        <v>0.01</v>
      </c>
      <c r="W4">
        <f t="shared" ref="W4:W23" si="15">Z3</f>
        <v>1</v>
      </c>
      <c r="X4">
        <f t="shared" ref="X4:X23" si="16">U4*W4</f>
        <v>2.5950000000000001E-3</v>
      </c>
      <c r="Y4">
        <f t="shared" ref="Y4:Y23" si="17">V4*W4</f>
        <v>0.01</v>
      </c>
      <c r="Z4">
        <f t="shared" ref="Z4:Z23" si="18">MAX(0, W4-X4-Y4)</f>
        <v>0.98740499999999998</v>
      </c>
      <c r="AB4">
        <f t="shared" ref="AB4:AB23" si="19">AC3</f>
        <v>0</v>
      </c>
      <c r="AC4">
        <f t="shared" si="2"/>
        <v>70.055102568599978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-2595</v>
      </c>
      <c r="AI4">
        <f t="shared" si="6"/>
        <v>-2595</v>
      </c>
      <c r="AJ4">
        <f t="shared" si="7"/>
        <v>-70.055102568599978</v>
      </c>
      <c r="AK4">
        <f>G4*MAX(0, SUM(AB4, AE4:AF4))</f>
        <v>0</v>
      </c>
      <c r="AL4">
        <f t="shared" si="8"/>
        <v>-2665.0551025686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-2390.4448530360032</v>
      </c>
      <c r="AR4">
        <f t="shared" si="9"/>
        <v>-2390.4448530360032</v>
      </c>
      <c r="AS4">
        <f t="shared" si="9"/>
        <v>-64.532893781895609</v>
      </c>
      <c r="AT4">
        <f t="shared" si="9"/>
        <v>0</v>
      </c>
      <c r="AU4">
        <f t="shared" si="9"/>
        <v>-2454.9777468178991</v>
      </c>
      <c r="AW4">
        <v>1</v>
      </c>
      <c r="AX4">
        <f>(R4*SUMPRODUCT(K5:$K$23, X5:$X$23)-$AZ$3*SUMPRODUCT(K4:$K$22, W5:$W$23))/Z4</f>
        <v>70.948701463533183</v>
      </c>
    </row>
    <row r="5" spans="1:52" x14ac:dyDescent="0.25">
      <c r="B5" s="2">
        <f>'T.26.04.A'!B5</f>
        <v>0.8</v>
      </c>
      <c r="C5" s="2">
        <f>'T.26.04.A'!C5</f>
        <v>0.05</v>
      </c>
      <c r="E5">
        <v>2005</v>
      </c>
      <c r="F5" s="5">
        <f>EconomicRates!C45</f>
        <v>3.5571999999999999E-2</v>
      </c>
      <c r="G5" s="5">
        <f>EconomicRates!D45</f>
        <v>7.0000000000000007E-2</v>
      </c>
      <c r="H5" s="5">
        <f t="shared" si="10"/>
        <v>8.5572000000000009E-2</v>
      </c>
      <c r="I5" s="5">
        <f t="shared" si="11"/>
        <v>1.085572</v>
      </c>
      <c r="J5">
        <f t="shared" si="12"/>
        <v>0.92117335377109955</v>
      </c>
      <c r="K5">
        <f t="shared" ref="K5:K23" si="20">K4*J5</f>
        <v>0.84856034769789535</v>
      </c>
      <c r="L5" s="2">
        <v>2</v>
      </c>
      <c r="M5" s="6">
        <v>2.5990000000000002E-3</v>
      </c>
      <c r="O5">
        <f t="shared" ref="O5:O23" si="21">$C$3</f>
        <v>4106.3734561584961</v>
      </c>
      <c r="P5">
        <f t="shared" ref="P5:P23" si="22">O5*$C$5</f>
        <v>205.31867280792483</v>
      </c>
      <c r="Q5" s="4">
        <f t="shared" ref="Q5:Q23" si="23">$C$8</f>
        <v>12.5</v>
      </c>
      <c r="R5">
        <f t="shared" si="0"/>
        <v>1000000</v>
      </c>
      <c r="S5">
        <f t="shared" si="1"/>
        <v>133.77275681778758</v>
      </c>
      <c r="U5">
        <f t="shared" si="13"/>
        <v>2.5990000000000002E-3</v>
      </c>
      <c r="V5">
        <f t="shared" si="14"/>
        <v>0.01</v>
      </c>
      <c r="W5">
        <f t="shared" si="15"/>
        <v>0.98740499999999998</v>
      </c>
      <c r="X5">
        <f t="shared" si="16"/>
        <v>2.5662655950000001E-3</v>
      </c>
      <c r="Y5">
        <f t="shared" si="17"/>
        <v>9.8740500000000005E-3</v>
      </c>
      <c r="Z5">
        <f t="shared" si="18"/>
        <v>0.97496468440500006</v>
      </c>
      <c r="AB5">
        <f t="shared" si="19"/>
        <v>70.055102568599978</v>
      </c>
      <c r="AC5">
        <f t="shared" si="2"/>
        <v>130.4237136328411</v>
      </c>
      <c r="AE5">
        <f t="shared" si="3"/>
        <v>4003.5691007326377</v>
      </c>
      <c r="AF5">
        <f t="shared" si="4"/>
        <v>-200.1784550366319</v>
      </c>
      <c r="AG5">
        <f t="shared" si="4"/>
        <v>-12.187058555062501</v>
      </c>
      <c r="AH5">
        <f t="shared" si="5"/>
        <v>-2566.2655950000003</v>
      </c>
      <c r="AI5">
        <f t="shared" si="6"/>
        <v>1224.9379921409432</v>
      </c>
      <c r="AJ5">
        <f t="shared" si="7"/>
        <v>-60.368611064241122</v>
      </c>
      <c r="AK5">
        <f>G5*SUM(AB5, AE5:AF5)</f>
        <v>271.14120237852245</v>
      </c>
      <c r="AL5">
        <f t="shared" si="8"/>
        <v>1435.7105834552244</v>
      </c>
      <c r="AN5">
        <f t="shared" si="9"/>
        <v>3397.2699881502372</v>
      </c>
      <c r="AO5">
        <f t="shared" si="9"/>
        <v>-169.86349940751188</v>
      </c>
      <c r="AP5">
        <f t="shared" si="9"/>
        <v>-10.341454644898446</v>
      </c>
      <c r="AQ5">
        <f t="shared" si="9"/>
        <v>-2177.6312255783464</v>
      </c>
      <c r="AR5">
        <f t="shared" si="9"/>
        <v>1039.4338085194804</v>
      </c>
      <c r="AS5">
        <f t="shared" si="9"/>
        <v>-51.226409594711455</v>
      </c>
      <c r="AT5">
        <f t="shared" si="9"/>
        <v>230.07967296554443</v>
      </c>
      <c r="AU5">
        <f t="shared" si="9"/>
        <v>1218.2870718903134</v>
      </c>
      <c r="AW5">
        <v>2</v>
      </c>
      <c r="AX5">
        <f>(R5*SUMPRODUCT(K6:$K$23, X6:$X$23)-$AZ$3*SUMPRODUCT(K5:$K$22, W6:$W$23))/Z5</f>
        <v>133.77275681778758</v>
      </c>
    </row>
    <row r="6" spans="1:52" x14ac:dyDescent="0.25">
      <c r="A6" t="s">
        <v>16</v>
      </c>
      <c r="C6" s="2">
        <v>1000000</v>
      </c>
      <c r="E6">
        <v>2006</v>
      </c>
      <c r="F6" s="5">
        <f>EconomicRates!C46</f>
        <v>3.5571999999999999E-2</v>
      </c>
      <c r="G6" s="5">
        <f>EconomicRates!D46</f>
        <v>7.0000000000000007E-2</v>
      </c>
      <c r="H6" s="5">
        <f t="shared" si="10"/>
        <v>8.5572000000000009E-2</v>
      </c>
      <c r="I6" s="5">
        <f t="shared" si="11"/>
        <v>1.085572</v>
      </c>
      <c r="J6">
        <f t="shared" si="12"/>
        <v>0.92117335377109955</v>
      </c>
      <c r="K6">
        <f t="shared" si="20"/>
        <v>0.78167118136604063</v>
      </c>
      <c r="L6" s="2">
        <v>3</v>
      </c>
      <c r="M6" s="6">
        <v>2.6029999999999998E-3</v>
      </c>
      <c r="O6">
        <f t="shared" si="21"/>
        <v>4106.3734561584961</v>
      </c>
      <c r="P6">
        <f t="shared" si="22"/>
        <v>205.31867280792483</v>
      </c>
      <c r="Q6" s="4">
        <f t="shared" si="23"/>
        <v>12.5</v>
      </c>
      <c r="R6">
        <f t="shared" si="0"/>
        <v>1000000</v>
      </c>
      <c r="S6">
        <f t="shared" si="1"/>
        <v>189.35176991674206</v>
      </c>
      <c r="U6">
        <f t="shared" si="13"/>
        <v>2.6029999999999998E-3</v>
      </c>
      <c r="V6">
        <f t="shared" si="14"/>
        <v>0.01</v>
      </c>
      <c r="W6">
        <f t="shared" si="15"/>
        <v>0.97496468440500006</v>
      </c>
      <c r="X6">
        <f t="shared" si="16"/>
        <v>2.5378330735062152E-3</v>
      </c>
      <c r="Y6">
        <f t="shared" si="17"/>
        <v>9.7496468440500007E-3</v>
      </c>
      <c r="Z6">
        <f t="shared" si="18"/>
        <v>0.96267720448744387</v>
      </c>
      <c r="AB6">
        <f t="shared" si="19"/>
        <v>130.4237136328411</v>
      </c>
      <c r="AC6">
        <f t="shared" si="2"/>
        <v>182.28463252819893</v>
      </c>
      <c r="AE6">
        <f t="shared" si="3"/>
        <v>3953.1121193561044</v>
      </c>
      <c r="AF6">
        <f t="shared" si="4"/>
        <v>-197.65560596780523</v>
      </c>
      <c r="AG6">
        <f t="shared" si="4"/>
        <v>-12.033465056093048</v>
      </c>
      <c r="AH6">
        <f t="shared" si="5"/>
        <v>-2537.833073506215</v>
      </c>
      <c r="AI6">
        <f t="shared" si="6"/>
        <v>1205.5899748259912</v>
      </c>
      <c r="AJ6">
        <f t="shared" si="7"/>
        <v>-51.860918895357827</v>
      </c>
      <c r="AK6">
        <f>G6*SUM(AB6, AE6:AF6)</f>
        <v>272.01161589147983</v>
      </c>
      <c r="AL6">
        <f t="shared" si="8"/>
        <v>1425.7406718221132</v>
      </c>
      <c r="AN6">
        <f t="shared" si="9"/>
        <v>3090.0338204094987</v>
      </c>
      <c r="AO6">
        <f t="shared" si="9"/>
        <v>-154.50169102047494</v>
      </c>
      <c r="AP6">
        <f t="shared" si="9"/>
        <v>-9.4062128463232213</v>
      </c>
      <c r="AQ6">
        <f t="shared" si="9"/>
        <v>-1983.7509766774128</v>
      </c>
      <c r="AR6">
        <f t="shared" si="9"/>
        <v>942.37493986528773</v>
      </c>
      <c r="AS6">
        <f t="shared" si="9"/>
        <v>-40.538185739662772</v>
      </c>
      <c r="AT6">
        <f t="shared" si="9"/>
        <v>212.62364113917872</v>
      </c>
      <c r="AU6">
        <f t="shared" si="9"/>
        <v>1114.4603952648038</v>
      </c>
      <c r="AW6">
        <v>3</v>
      </c>
      <c r="AX6">
        <f>(R6*SUMPRODUCT(K7:$K$23, X7:$X$23)-$AZ$3*SUMPRODUCT(K6:$K$22, W7:$W$23))/Z6</f>
        <v>189.35176991674206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5">
        <f>EconomicRates!C47</f>
        <v>3.5571999999999999E-2</v>
      </c>
      <c r="G7" s="5">
        <f>EconomicRates!D47</f>
        <v>7.0000000000000007E-2</v>
      </c>
      <c r="H7" s="5">
        <f t="shared" si="10"/>
        <v>8.5572000000000009E-2</v>
      </c>
      <c r="I7" s="5">
        <f t="shared" si="11"/>
        <v>1.085572</v>
      </c>
      <c r="J7">
        <f t="shared" si="12"/>
        <v>0.92117335377109955</v>
      </c>
      <c r="K7">
        <f t="shared" si="20"/>
        <v>0.72005466368517301</v>
      </c>
      <c r="L7" s="2">
        <v>4</v>
      </c>
      <c r="M7" s="6">
        <v>2.6080000000000001E-3</v>
      </c>
      <c r="O7">
        <f t="shared" si="21"/>
        <v>4106.3734561584961</v>
      </c>
      <c r="P7">
        <f t="shared" si="22"/>
        <v>205.31867280792483</v>
      </c>
      <c r="Q7" s="4">
        <f t="shared" si="23"/>
        <v>12.5</v>
      </c>
      <c r="R7">
        <f t="shared" si="0"/>
        <v>1000000</v>
      </c>
      <c r="S7">
        <f t="shared" si="1"/>
        <v>237.74864904146716</v>
      </c>
      <c r="U7">
        <f t="shared" si="13"/>
        <v>2.6080000000000001E-3</v>
      </c>
      <c r="V7">
        <f t="shared" si="14"/>
        <v>0.01</v>
      </c>
      <c r="W7">
        <f t="shared" si="15"/>
        <v>0.96267720448744387</v>
      </c>
      <c r="X7">
        <f t="shared" si="16"/>
        <v>2.5106621493032537E-3</v>
      </c>
      <c r="Y7">
        <f t="shared" si="17"/>
        <v>9.6267720448744397E-3</v>
      </c>
      <c r="Z7">
        <f t="shared" si="18"/>
        <v>0.9505397702932662</v>
      </c>
      <c r="AB7">
        <f t="shared" si="19"/>
        <v>182.28463252819893</v>
      </c>
      <c r="AC7">
        <f t="shared" si="2"/>
        <v>225.98954624741054</v>
      </c>
      <c r="AE7">
        <f t="shared" si="3"/>
        <v>3903.2712817552624</v>
      </c>
      <c r="AF7">
        <f t="shared" si="4"/>
        <v>-195.16356408776315</v>
      </c>
      <c r="AG7">
        <f t="shared" si="4"/>
        <v>-11.881747128665827</v>
      </c>
      <c r="AH7">
        <f t="shared" si="5"/>
        <v>-2510.6621493032535</v>
      </c>
      <c r="AI7">
        <f t="shared" si="6"/>
        <v>1185.5638212355802</v>
      </c>
      <c r="AJ7">
        <f t="shared" si="7"/>
        <v>-43.704913719211618</v>
      </c>
      <c r="AK7">
        <f>G7*SUM(AB7, AE7:AF7)</f>
        <v>272.32746451369889</v>
      </c>
      <c r="AL7">
        <f t="shared" si="8"/>
        <v>1414.1863720300676</v>
      </c>
      <c r="AN7">
        <f t="shared" si="9"/>
        <v>2810.5686900562796</v>
      </c>
      <c r="AO7">
        <f t="shared" si="9"/>
        <v>-140.52843450281401</v>
      </c>
      <c r="AP7">
        <f t="shared" si="9"/>
        <v>-8.5555074327237417</v>
      </c>
      <c r="AQ7">
        <f t="shared" si="9"/>
        <v>-1807.8139895436477</v>
      </c>
      <c r="AR7">
        <f t="shared" si="9"/>
        <v>853.67075857709426</v>
      </c>
      <c r="AS7">
        <f t="shared" si="9"/>
        <v>-31.469926949476424</v>
      </c>
      <c r="AT7">
        <f t="shared" si="9"/>
        <v>196.09066087264733</v>
      </c>
      <c r="AU7">
        <f t="shared" si="9"/>
        <v>1018.2914925002652</v>
      </c>
      <c r="AW7">
        <v>4</v>
      </c>
      <c r="AX7">
        <f>(R7*SUMPRODUCT(K8:$K$23, X8:$X$23)-$AZ$3*SUMPRODUCT(K7:$K$22, W8:$W$23))/Z7</f>
        <v>237.74864904146716</v>
      </c>
    </row>
    <row r="8" spans="1:52" x14ac:dyDescent="0.25">
      <c r="B8" s="2">
        <f>'T.26.04.A'!B8</f>
        <v>100</v>
      </c>
      <c r="C8" s="2">
        <f>'T.26.04.A'!C8</f>
        <v>12.5</v>
      </c>
      <c r="E8">
        <v>2008</v>
      </c>
      <c r="F8" s="5">
        <f>EconomicRates!C48</f>
        <v>3.5571999999999999E-2</v>
      </c>
      <c r="G8" s="5">
        <f>EconomicRates!D48</f>
        <v>7.0000000000000007E-2</v>
      </c>
      <c r="H8" s="5">
        <f t="shared" si="10"/>
        <v>8.5572000000000009E-2</v>
      </c>
      <c r="I8" s="5">
        <f t="shared" si="11"/>
        <v>1.085572</v>
      </c>
      <c r="J8">
        <f t="shared" si="12"/>
        <v>0.92117335377109955</v>
      </c>
      <c r="K8">
        <f t="shared" si="20"/>
        <v>0.66329516944539202</v>
      </c>
      <c r="L8" s="2">
        <v>5</v>
      </c>
      <c r="M8" s="6">
        <v>2.614E-3</v>
      </c>
      <c r="O8">
        <f t="shared" si="21"/>
        <v>4106.3734561584961</v>
      </c>
      <c r="P8">
        <f t="shared" si="22"/>
        <v>205.31867280792483</v>
      </c>
      <c r="Q8" s="4">
        <f t="shared" si="23"/>
        <v>12.5</v>
      </c>
      <c r="R8">
        <f t="shared" si="0"/>
        <v>1000000</v>
      </c>
      <c r="S8">
        <f t="shared" si="1"/>
        <v>279.11024071788711</v>
      </c>
      <c r="U8">
        <f t="shared" si="13"/>
        <v>2.614E-3</v>
      </c>
      <c r="V8">
        <f t="shared" si="14"/>
        <v>0.01</v>
      </c>
      <c r="W8">
        <f t="shared" si="15"/>
        <v>0.9505397702932662</v>
      </c>
      <c r="X8">
        <f t="shared" si="16"/>
        <v>2.4847109595465978E-3</v>
      </c>
      <c r="Y8">
        <f t="shared" si="17"/>
        <v>9.5053977029326622E-3</v>
      </c>
      <c r="Z8">
        <f t="shared" si="18"/>
        <v>0.9385496616307869</v>
      </c>
      <c r="AB8">
        <f t="shared" si="19"/>
        <v>225.98954624741054</v>
      </c>
      <c r="AC8">
        <f t="shared" si="2"/>
        <v>261.95882198346044</v>
      </c>
      <c r="AE8">
        <f t="shared" si="3"/>
        <v>3854.0354178072016</v>
      </c>
      <c r="AF8">
        <f t="shared" si="4"/>
        <v>-192.70177089036008</v>
      </c>
      <c r="AG8">
        <f t="shared" si="4"/>
        <v>-11.731870770384836</v>
      </c>
      <c r="AH8">
        <f t="shared" si="5"/>
        <v>-2484.7109595465977</v>
      </c>
      <c r="AI8">
        <f t="shared" si="6"/>
        <v>1164.8908165998591</v>
      </c>
      <c r="AJ8">
        <f t="shared" si="7"/>
        <v>-35.969275736049894</v>
      </c>
      <c r="AK8">
        <f t="shared" ref="AK8:AK23" si="24">G8*SUM(AB8:AB8, AE8:AF8)</f>
        <v>272.11262352149765</v>
      </c>
      <c r="AL8">
        <f t="shared" si="8"/>
        <v>1401.0341643853069</v>
      </c>
      <c r="AN8">
        <f t="shared" si="9"/>
        <v>2556.3630755029699</v>
      </c>
      <c r="AO8">
        <f t="shared" si="9"/>
        <v>-127.8181537751485</v>
      </c>
      <c r="AP8">
        <f t="shared" si="9"/>
        <v>-7.7816932105538514</v>
      </c>
      <c r="AQ8">
        <f t="shared" si="9"/>
        <v>-1648.0967769352831</v>
      </c>
      <c r="AR8">
        <f t="shared" si="9"/>
        <v>772.66645158198469</v>
      </c>
      <c r="AS8">
        <f t="shared" si="9"/>
        <v>-23.858246844171241</v>
      </c>
      <c r="AT8">
        <f t="shared" si="9"/>
        <v>180.49098872692196</v>
      </c>
      <c r="AU8">
        <f t="shared" si="9"/>
        <v>929.29919346473537</v>
      </c>
      <c r="AW8">
        <v>5</v>
      </c>
      <c r="AX8">
        <f>(R8*SUMPRODUCT(K9:$K$23, X9:$X$23)-$AZ$3*SUMPRODUCT(K8:$K$22, W9:$W$23))/Z8</f>
        <v>279.11024071788711</v>
      </c>
    </row>
    <row r="9" spans="1:52" x14ac:dyDescent="0.25">
      <c r="A9" t="s">
        <v>39</v>
      </c>
      <c r="C9" s="2">
        <f>'T.26.04.A'!C9</f>
        <v>0.05</v>
      </c>
      <c r="E9">
        <v>2009</v>
      </c>
      <c r="F9" s="5">
        <f>EconomicRates!C49</f>
        <v>3.5571999999999999E-2</v>
      </c>
      <c r="G9" s="5">
        <f>EconomicRates!D49</f>
        <v>7.0000000000000007E-2</v>
      </c>
      <c r="H9" s="5">
        <f t="shared" si="10"/>
        <v>8.5572000000000009E-2</v>
      </c>
      <c r="I9" s="5">
        <f t="shared" si="11"/>
        <v>1.085572</v>
      </c>
      <c r="J9">
        <f t="shared" si="12"/>
        <v>0.92117335377109955</v>
      </c>
      <c r="K9">
        <f t="shared" si="20"/>
        <v>0.61100983577818146</v>
      </c>
      <c r="L9" s="2">
        <v>6</v>
      </c>
      <c r="M9" s="6">
        <v>2.624E-3</v>
      </c>
      <c r="O9">
        <f t="shared" si="21"/>
        <v>4106.3734561584961</v>
      </c>
      <c r="P9">
        <f t="shared" si="22"/>
        <v>205.31867280792483</v>
      </c>
      <c r="Q9" s="4">
        <f t="shared" si="23"/>
        <v>12.5</v>
      </c>
      <c r="R9">
        <f t="shared" si="0"/>
        <v>1000000</v>
      </c>
      <c r="S9">
        <f t="shared" si="1"/>
        <v>311.79425731339177</v>
      </c>
      <c r="U9">
        <f t="shared" si="13"/>
        <v>2.624E-3</v>
      </c>
      <c r="V9">
        <f t="shared" si="14"/>
        <v>0.01</v>
      </c>
      <c r="W9">
        <f t="shared" si="15"/>
        <v>0.9385496616307869</v>
      </c>
      <c r="X9">
        <f t="shared" si="16"/>
        <v>2.4627543121191848E-3</v>
      </c>
      <c r="Y9">
        <f t="shared" si="17"/>
        <v>9.3854966163078694E-3</v>
      </c>
      <c r="Z9">
        <f t="shared" si="18"/>
        <v>0.9267014107023599</v>
      </c>
      <c r="AB9">
        <f t="shared" si="19"/>
        <v>261.95882198346044</v>
      </c>
      <c r="AC9">
        <f t="shared" si="2"/>
        <v>288.94017810121477</v>
      </c>
      <c r="AE9">
        <f t="shared" si="3"/>
        <v>3805.3820746928036</v>
      </c>
      <c r="AF9">
        <f t="shared" si="4"/>
        <v>-190.2691037346402</v>
      </c>
      <c r="AG9">
        <f t="shared" si="4"/>
        <v>-11.583767633779498</v>
      </c>
      <c r="AH9">
        <f t="shared" si="5"/>
        <v>-2462.7543121191848</v>
      </c>
      <c r="AI9">
        <f t="shared" si="6"/>
        <v>1140.7748912051989</v>
      </c>
      <c r="AJ9">
        <f t="shared" si="7"/>
        <v>-26.981356117754331</v>
      </c>
      <c r="AK9">
        <f t="shared" si="24"/>
        <v>271.39502550591368</v>
      </c>
      <c r="AL9">
        <f t="shared" si="8"/>
        <v>1385.1885605933583</v>
      </c>
      <c r="AN9">
        <f t="shared" si="9"/>
        <v>2325.1258765312855</v>
      </c>
      <c r="AO9">
        <f t="shared" si="9"/>
        <v>-116.25629382656427</v>
      </c>
      <c r="AP9">
        <f t="shared" si="9"/>
        <v>-7.0777959596082249</v>
      </c>
      <c r="AQ9">
        <f t="shared" si="9"/>
        <v>-1504.7671078099513</v>
      </c>
      <c r="AR9">
        <f t="shared" si="9"/>
        <v>697.02467893516143</v>
      </c>
      <c r="AS9">
        <f t="shared" si="9"/>
        <v>-16.485873970581704</v>
      </c>
      <c r="AT9">
        <f t="shared" si="9"/>
        <v>165.82502996538369</v>
      </c>
      <c r="AU9">
        <f t="shared" si="9"/>
        <v>846.36383492996345</v>
      </c>
      <c r="AW9">
        <v>6</v>
      </c>
      <c r="AX9">
        <f>(R9*SUMPRODUCT(K10:$K$23, X10:$X$23)-$AZ$3*SUMPRODUCT(K9:$K$22, W10:$W$23))/Z9</f>
        <v>311.79425731339177</v>
      </c>
    </row>
    <row r="10" spans="1:52" x14ac:dyDescent="0.25">
      <c r="A10" t="s">
        <v>19</v>
      </c>
      <c r="C10" s="2">
        <f>'T.26.04.A'!C10</f>
        <v>0.01</v>
      </c>
      <c r="E10">
        <v>2010</v>
      </c>
      <c r="F10" s="5">
        <f>EconomicRates!C50</f>
        <v>3.5571999999999999E-2</v>
      </c>
      <c r="G10" s="5">
        <f>EconomicRates!D50</f>
        <v>7.0000000000000007E-2</v>
      </c>
      <c r="H10" s="5">
        <f t="shared" si="10"/>
        <v>8.5572000000000009E-2</v>
      </c>
      <c r="I10" s="5">
        <f t="shared" si="11"/>
        <v>1.085572</v>
      </c>
      <c r="J10">
        <f t="shared" si="12"/>
        <v>0.92117335377109955</v>
      </c>
      <c r="K10">
        <f t="shared" si="20"/>
        <v>0.5628459796109162</v>
      </c>
      <c r="L10" s="2">
        <v>7</v>
      </c>
      <c r="M10" s="6">
        <v>2.6350000000000002E-3</v>
      </c>
      <c r="O10">
        <f t="shared" si="21"/>
        <v>4106.3734561584961</v>
      </c>
      <c r="P10">
        <f t="shared" si="22"/>
        <v>205.31867280792483</v>
      </c>
      <c r="Q10" s="4">
        <f t="shared" si="23"/>
        <v>12.5</v>
      </c>
      <c r="R10">
        <f t="shared" si="0"/>
        <v>1000000</v>
      </c>
      <c r="S10">
        <f t="shared" si="1"/>
        <v>336.3343594768113</v>
      </c>
      <c r="U10">
        <f t="shared" si="13"/>
        <v>2.6350000000000002E-3</v>
      </c>
      <c r="V10">
        <f t="shared" si="14"/>
        <v>0.01</v>
      </c>
      <c r="W10">
        <f t="shared" si="15"/>
        <v>0.9267014107023599</v>
      </c>
      <c r="X10">
        <f t="shared" si="16"/>
        <v>2.4418582172007187E-3</v>
      </c>
      <c r="Y10">
        <f t="shared" si="17"/>
        <v>9.2670141070235988E-3</v>
      </c>
      <c r="Z10">
        <f t="shared" si="18"/>
        <v>0.91499253837813566</v>
      </c>
      <c r="AB10">
        <f t="shared" si="19"/>
        <v>288.94017810121477</v>
      </c>
      <c r="AC10">
        <f t="shared" si="2"/>
        <v>307.74342932147192</v>
      </c>
      <c r="AE10">
        <f t="shared" si="3"/>
        <v>3757.3010721790602</v>
      </c>
      <c r="AF10">
        <f t="shared" si="4"/>
        <v>-187.86505360895305</v>
      </c>
      <c r="AG10">
        <f t="shared" si="4"/>
        <v>-11.437406729726696</v>
      </c>
      <c r="AH10">
        <f t="shared" si="5"/>
        <v>-2441.8582172007186</v>
      </c>
      <c r="AI10">
        <f t="shared" si="6"/>
        <v>1116.1403946396617</v>
      </c>
      <c r="AJ10">
        <f t="shared" si="7"/>
        <v>-18.803251220257152</v>
      </c>
      <c r="AK10">
        <f t="shared" si="24"/>
        <v>270.08633376699254</v>
      </c>
      <c r="AL10">
        <f t="shared" si="8"/>
        <v>1367.4234771863971</v>
      </c>
      <c r="AN10">
        <f t="shared" si="9"/>
        <v>2114.7818026637688</v>
      </c>
      <c r="AO10">
        <f t="shared" si="9"/>
        <v>-105.73909013318847</v>
      </c>
      <c r="AP10">
        <f t="shared" si="9"/>
        <v>-6.4374983950015077</v>
      </c>
      <c r="AQ10">
        <f t="shared" si="9"/>
        <v>-1374.3900803313038</v>
      </c>
      <c r="AR10">
        <f t="shared" si="9"/>
        <v>628.21513380427507</v>
      </c>
      <c r="AS10">
        <f t="shared" si="9"/>
        <v>-10.583334352935793</v>
      </c>
      <c r="AT10">
        <f t="shared" si="9"/>
        <v>152.01700710860379</v>
      </c>
      <c r="AU10">
        <f t="shared" si="9"/>
        <v>769.64880655994307</v>
      </c>
      <c r="AW10">
        <v>7</v>
      </c>
      <c r="AX10">
        <f>(R10*SUMPRODUCT(K11:$K$23, X11:$X$23)-$AZ$3*SUMPRODUCT(K10:$K$22, W11:$W$23))/Z10</f>
        <v>336.3343594768113</v>
      </c>
    </row>
    <row r="11" spans="1:52" x14ac:dyDescent="0.25">
      <c r="A11" t="s">
        <v>33</v>
      </c>
      <c r="C11" s="7">
        <f>AU25</f>
        <v>9339.7845695510023</v>
      </c>
      <c r="E11">
        <v>2011</v>
      </c>
      <c r="F11" s="5">
        <f>EconomicRates!C51</f>
        <v>3.5571999999999999E-2</v>
      </c>
      <c r="G11" s="5">
        <f>EconomicRates!D51</f>
        <v>7.0000000000000007E-2</v>
      </c>
      <c r="H11" s="5">
        <f t="shared" si="10"/>
        <v>8.5572000000000009E-2</v>
      </c>
      <c r="I11" s="5">
        <f t="shared" si="11"/>
        <v>1.085572</v>
      </c>
      <c r="J11">
        <f t="shared" si="12"/>
        <v>0.92117335377109955</v>
      </c>
      <c r="K11">
        <f t="shared" si="20"/>
        <v>0.51847871869476758</v>
      </c>
      <c r="L11" s="2">
        <v>8</v>
      </c>
      <c r="M11" s="6">
        <v>2.647E-3</v>
      </c>
      <c r="O11">
        <f t="shared" si="21"/>
        <v>4106.3734561584961</v>
      </c>
      <c r="P11">
        <f t="shared" si="22"/>
        <v>205.31867280792483</v>
      </c>
      <c r="Q11" s="4">
        <f t="shared" si="23"/>
        <v>12.5</v>
      </c>
      <c r="R11">
        <f t="shared" si="0"/>
        <v>1000000</v>
      </c>
      <c r="S11">
        <f t="shared" si="1"/>
        <v>353.2715238994038</v>
      </c>
      <c r="U11">
        <f t="shared" si="13"/>
        <v>2.647E-3</v>
      </c>
      <c r="V11">
        <f t="shared" si="14"/>
        <v>0.01</v>
      </c>
      <c r="W11">
        <f t="shared" si="15"/>
        <v>0.91499253837813566</v>
      </c>
      <c r="X11">
        <f t="shared" si="16"/>
        <v>2.4219852490869253E-3</v>
      </c>
      <c r="Y11">
        <f t="shared" si="17"/>
        <v>9.1499253837813571E-3</v>
      </c>
      <c r="Z11">
        <f t="shared" si="18"/>
        <v>0.90342062774526743</v>
      </c>
      <c r="AB11">
        <f t="shared" si="19"/>
        <v>307.74342932147192</v>
      </c>
      <c r="AC11">
        <f t="shared" si="2"/>
        <v>319.15278188572665</v>
      </c>
      <c r="AE11">
        <f t="shared" si="3"/>
        <v>3709.7824855192121</v>
      </c>
      <c r="AF11">
        <f t="shared" si="4"/>
        <v>-185.48912427596062</v>
      </c>
      <c r="AG11">
        <f t="shared" si="4"/>
        <v>-11.292757846815842</v>
      </c>
      <c r="AH11">
        <f t="shared" si="5"/>
        <v>-2421.9852490869253</v>
      </c>
      <c r="AI11">
        <f t="shared" si="6"/>
        <v>1091.0153543095107</v>
      </c>
      <c r="AJ11">
        <f t="shared" si="7"/>
        <v>-11.409352564254732</v>
      </c>
      <c r="AK11">
        <f t="shared" si="24"/>
        <v>268.24257533953067</v>
      </c>
      <c r="AL11">
        <f t="shared" si="8"/>
        <v>1347.8485770847867</v>
      </c>
      <c r="AN11">
        <f t="shared" si="9"/>
        <v>1923.4432697282912</v>
      </c>
      <c r="AO11">
        <f t="shared" si="9"/>
        <v>-96.172163486414576</v>
      </c>
      <c r="AP11">
        <f t="shared" si="9"/>
        <v>-5.85505461894736</v>
      </c>
      <c r="AQ11">
        <f t="shared" si="9"/>
        <v>-1255.7478086442165</v>
      </c>
      <c r="AR11">
        <f t="shared" si="9"/>
        <v>565.66824297871301</v>
      </c>
      <c r="AS11">
        <f t="shared" si="9"/>
        <v>-5.9155064986516548</v>
      </c>
      <c r="AT11">
        <f t="shared" si="9"/>
        <v>139.07806676142454</v>
      </c>
      <c r="AU11">
        <f t="shared" si="9"/>
        <v>698.83080324148591</v>
      </c>
      <c r="AW11">
        <v>8</v>
      </c>
      <c r="AX11">
        <f>(R11*SUMPRODUCT(K12:$K$23, X12:$X$23)-$AZ$3*SUMPRODUCT(K11:$K$22, W12:$W$23))/Z11</f>
        <v>353.2715238994038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f>EconomicRates!C52</f>
        <v>3.5571999999999999E-2</v>
      </c>
      <c r="G12" s="5">
        <f>EconomicRates!D52</f>
        <v>7.0000000000000007E-2</v>
      </c>
      <c r="H12" s="5">
        <f t="shared" si="10"/>
        <v>8.5572000000000009E-2</v>
      </c>
      <c r="I12" s="5">
        <f t="shared" si="11"/>
        <v>1.085572</v>
      </c>
      <c r="J12">
        <f t="shared" si="12"/>
        <v>0.92117335377109955</v>
      </c>
      <c r="K12">
        <f t="shared" si="20"/>
        <v>0.47760878015900154</v>
      </c>
      <c r="L12" s="2">
        <v>9</v>
      </c>
      <c r="M12" s="6">
        <v>2.6610000000000002E-3</v>
      </c>
      <c r="O12">
        <f t="shared" si="21"/>
        <v>4106.3734561584961</v>
      </c>
      <c r="P12">
        <f t="shared" si="22"/>
        <v>205.31867280792483</v>
      </c>
      <c r="Q12" s="4">
        <f t="shared" si="23"/>
        <v>12.5</v>
      </c>
      <c r="R12">
        <f t="shared" si="0"/>
        <v>1000000</v>
      </c>
      <c r="S12">
        <f t="shared" si="1"/>
        <v>362.66310175806575</v>
      </c>
      <c r="U12">
        <f t="shared" si="13"/>
        <v>2.6610000000000002E-3</v>
      </c>
      <c r="V12">
        <f t="shared" si="14"/>
        <v>0.01</v>
      </c>
      <c r="W12">
        <f t="shared" si="15"/>
        <v>0.90342062774526743</v>
      </c>
      <c r="X12">
        <f t="shared" si="16"/>
        <v>2.4040022904301566E-3</v>
      </c>
      <c r="Y12">
        <f t="shared" si="17"/>
        <v>9.0342062774526749E-3</v>
      </c>
      <c r="Z12">
        <f t="shared" si="18"/>
        <v>0.89198241917738463</v>
      </c>
      <c r="AB12">
        <f t="shared" si="19"/>
        <v>319.15278188572665</v>
      </c>
      <c r="AC12">
        <f t="shared" si="2"/>
        <v>323.48911085253349</v>
      </c>
      <c r="AE12">
        <f t="shared" si="3"/>
        <v>3662.8129294700534</v>
      </c>
      <c r="AF12">
        <f t="shared" si="4"/>
        <v>-183.1406464735027</v>
      </c>
      <c r="AG12">
        <f t="shared" si="4"/>
        <v>-11.149780239717307</v>
      </c>
      <c r="AH12">
        <f t="shared" si="5"/>
        <v>-2404.0022904301568</v>
      </c>
      <c r="AI12">
        <f t="shared" si="6"/>
        <v>1064.5202123266763</v>
      </c>
      <c r="AJ12">
        <f t="shared" si="7"/>
        <v>-4.3363289668068319</v>
      </c>
      <c r="AK12">
        <f t="shared" si="24"/>
        <v>265.91775454175945</v>
      </c>
      <c r="AL12">
        <f t="shared" si="8"/>
        <v>1326.1016379016289</v>
      </c>
      <c r="AN12">
        <f t="shared" si="9"/>
        <v>1749.3916151948113</v>
      </c>
      <c r="AO12">
        <f t="shared" si="9"/>
        <v>-87.469580759740566</v>
      </c>
      <c r="AP12">
        <f t="shared" si="9"/>
        <v>-5.3252329393323228</v>
      </c>
      <c r="AQ12">
        <f t="shared" si="9"/>
        <v>-1148.1726014317928</v>
      </c>
      <c r="AR12">
        <f t="shared" si="9"/>
        <v>508.42420006394519</v>
      </c>
      <c r="AS12">
        <f t="shared" si="9"/>
        <v>-2.0710687882047543</v>
      </c>
      <c r="AT12">
        <f t="shared" si="9"/>
        <v>127.00465436931053</v>
      </c>
      <c r="AU12">
        <f t="shared" si="9"/>
        <v>633.35778564505097</v>
      </c>
      <c r="AW12">
        <v>9</v>
      </c>
      <c r="AX12">
        <f>(R12*SUMPRODUCT(K13:$K$23, X13:$X$23)-$AZ$3*SUMPRODUCT(K12:$K$22, W13:$W$23))/Z12</f>
        <v>362.66310175806575</v>
      </c>
    </row>
    <row r="13" spans="1:52" x14ac:dyDescent="0.25">
      <c r="E13">
        <v>2013</v>
      </c>
      <c r="F13" s="5">
        <f>EconomicRates!C53</f>
        <v>3.5571999999999999E-2</v>
      </c>
      <c r="G13" s="5">
        <f>EconomicRates!D53</f>
        <v>7.0000000000000007E-2</v>
      </c>
      <c r="H13" s="5">
        <f t="shared" si="10"/>
        <v>8.5572000000000009E-2</v>
      </c>
      <c r="I13" s="5">
        <f t="shared" si="11"/>
        <v>1.085572</v>
      </c>
      <c r="J13">
        <f t="shared" si="12"/>
        <v>0.92117335377109955</v>
      </c>
      <c r="K13">
        <f t="shared" si="20"/>
        <v>0.43996048180959124</v>
      </c>
      <c r="L13" s="2">
        <v>10</v>
      </c>
      <c r="M13" s="6">
        <v>2.676E-3</v>
      </c>
      <c r="O13">
        <f t="shared" si="21"/>
        <v>4106.3734561584961</v>
      </c>
      <c r="P13">
        <f t="shared" si="22"/>
        <v>205.31867280792483</v>
      </c>
      <c r="Q13" s="4">
        <f t="shared" si="23"/>
        <v>12.5</v>
      </c>
      <c r="R13">
        <f t="shared" si="0"/>
        <v>1000000</v>
      </c>
      <c r="S13">
        <f t="shared" si="1"/>
        <v>365.11341242914511</v>
      </c>
      <c r="U13">
        <f t="shared" si="13"/>
        <v>2.676E-3</v>
      </c>
      <c r="V13">
        <f t="shared" si="14"/>
        <v>0.01</v>
      </c>
      <c r="W13">
        <f t="shared" si="15"/>
        <v>0.89198241917738463</v>
      </c>
      <c r="X13">
        <f t="shared" si="16"/>
        <v>2.3869449537186811E-3</v>
      </c>
      <c r="Y13">
        <f t="shared" si="17"/>
        <v>8.9198241917738466E-3</v>
      </c>
      <c r="Z13">
        <f t="shared" si="18"/>
        <v>0.88067565003189208</v>
      </c>
      <c r="AB13">
        <f t="shared" si="19"/>
        <v>323.48911085253349</v>
      </c>
      <c r="AC13">
        <f t="shared" si="2"/>
        <v>321.54649182639969</v>
      </c>
      <c r="AE13">
        <f t="shared" si="3"/>
        <v>3616.3831127760909</v>
      </c>
      <c r="AF13">
        <f t="shared" si="4"/>
        <v>-180.81915563880457</v>
      </c>
      <c r="AG13">
        <f t="shared" si="4"/>
        <v>-11.00844562539865</v>
      </c>
      <c r="AH13">
        <f t="shared" si="5"/>
        <v>-2386.9449537186811</v>
      </c>
      <c r="AI13">
        <f t="shared" si="6"/>
        <v>1037.6105577932067</v>
      </c>
      <c r="AJ13">
        <f t="shared" si="7"/>
        <v>1.9426190261337979</v>
      </c>
      <c r="AK13">
        <f t="shared" si="24"/>
        <v>263.13371475928739</v>
      </c>
      <c r="AL13">
        <f t="shared" si="8"/>
        <v>1302.6868915786279</v>
      </c>
      <c r="AN13">
        <f t="shared" si="9"/>
        <v>1591.0656567050382</v>
      </c>
      <c r="AO13">
        <f t="shared" si="9"/>
        <v>-79.55328283525192</v>
      </c>
      <c r="AP13">
        <f t="shared" si="9"/>
        <v>-4.8432810413250769</v>
      </c>
      <c r="AQ13">
        <f t="shared" si="9"/>
        <v>-1050.1614518910435</v>
      </c>
      <c r="AR13">
        <f t="shared" si="9"/>
        <v>456.50764093741793</v>
      </c>
      <c r="AS13">
        <f t="shared" si="9"/>
        <v>0.85467560271030463</v>
      </c>
      <c r="AT13">
        <f t="shared" si="9"/>
        <v>115.76843592584363</v>
      </c>
      <c r="AU13">
        <f t="shared" si="9"/>
        <v>573.13075246597191</v>
      </c>
      <c r="AW13">
        <v>10</v>
      </c>
      <c r="AX13">
        <f>(R13*SUMPRODUCT(K14:$K$23, X14:$X$23)-$AZ$3*SUMPRODUCT(K13:$K$22, W14:$W$23))/Z13</f>
        <v>365.11341242914511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10"/>
        <v>8.5572000000000009E-2</v>
      </c>
      <c r="I14" s="5">
        <f t="shared" si="11"/>
        <v>1.085572</v>
      </c>
      <c r="J14">
        <f t="shared" si="12"/>
        <v>0.92117335377109955</v>
      </c>
      <c r="K14">
        <f t="shared" si="20"/>
        <v>0.40527987255529002</v>
      </c>
      <c r="L14" s="2">
        <v>11</v>
      </c>
      <c r="M14" s="6">
        <v>2.6930000000000001E-3</v>
      </c>
      <c r="O14">
        <f t="shared" si="21"/>
        <v>4106.3734561584961</v>
      </c>
      <c r="P14">
        <f t="shared" si="22"/>
        <v>205.31867280792483</v>
      </c>
      <c r="Q14" s="4">
        <f t="shared" si="23"/>
        <v>12.5</v>
      </c>
      <c r="R14">
        <f t="shared" si="0"/>
        <v>1000000</v>
      </c>
      <c r="S14">
        <f t="shared" si="1"/>
        <v>360.79705866364571</v>
      </c>
      <c r="U14">
        <f t="shared" si="13"/>
        <v>2.6930000000000001E-3</v>
      </c>
      <c r="V14">
        <f t="shared" si="14"/>
        <v>0.01</v>
      </c>
      <c r="W14">
        <f t="shared" si="15"/>
        <v>0.88067565003189208</v>
      </c>
      <c r="X14">
        <f t="shared" si="16"/>
        <v>2.3716595255358856E-3</v>
      </c>
      <c r="Y14">
        <f t="shared" si="17"/>
        <v>8.8067565003189206E-3</v>
      </c>
      <c r="Z14">
        <f t="shared" si="18"/>
        <v>0.86949723400603729</v>
      </c>
      <c r="AB14">
        <f t="shared" si="19"/>
        <v>321.54649182639969</v>
      </c>
      <c r="AC14">
        <f t="shared" si="2"/>
        <v>313.71204454555391</v>
      </c>
      <c r="AE14">
        <f t="shared" si="3"/>
        <v>3570.480361925624</v>
      </c>
      <c r="AF14">
        <f t="shared" si="4"/>
        <v>-178.52401809628122</v>
      </c>
      <c r="AG14">
        <f t="shared" si="4"/>
        <v>-10.868715425075466</v>
      </c>
      <c r="AH14">
        <f t="shared" si="5"/>
        <v>-2371.6595255358857</v>
      </c>
      <c r="AI14">
        <f t="shared" si="6"/>
        <v>1009.4281028683813</v>
      </c>
      <c r="AJ14">
        <f t="shared" si="7"/>
        <v>7.8344472808457795</v>
      </c>
      <c r="AK14">
        <f t="shared" si="24"/>
        <v>259.94519849590199</v>
      </c>
      <c r="AL14">
        <f t="shared" si="8"/>
        <v>1277.207748645129</v>
      </c>
      <c r="AN14">
        <f t="shared" si="9"/>
        <v>1447.0438260423828</v>
      </c>
      <c r="AO14">
        <f t="shared" si="9"/>
        <v>-72.352191302119138</v>
      </c>
      <c r="AP14">
        <f t="shared" si="9"/>
        <v>-4.4048716023142997</v>
      </c>
      <c r="AQ14">
        <f t="shared" si="9"/>
        <v>-961.18587025372335</v>
      </c>
      <c r="AR14">
        <f t="shared" si="9"/>
        <v>409.10089288422574</v>
      </c>
      <c r="AS14">
        <f t="shared" si="9"/>
        <v>3.1751437955223158</v>
      </c>
      <c r="AT14">
        <f t="shared" si="9"/>
        <v>105.35055691777873</v>
      </c>
      <c r="AU14">
        <f t="shared" si="9"/>
        <v>517.62659359752672</v>
      </c>
      <c r="AW14">
        <v>11</v>
      </c>
      <c r="AX14">
        <f>(R14*SUMPRODUCT(K15:$K$23, X15:$X$23)-$AZ$3*SUMPRODUCT(K14:$K$22, W15:$W$23))/Z14</f>
        <v>360.79705866364571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10"/>
        <v>8.5572000000000009E-2</v>
      </c>
      <c r="I15" s="5">
        <f t="shared" si="11"/>
        <v>1.085572</v>
      </c>
      <c r="J15">
        <f t="shared" si="12"/>
        <v>0.92117335377109955</v>
      </c>
      <c r="K15">
        <f t="shared" si="20"/>
        <v>0.37333301941768032</v>
      </c>
      <c r="L15" s="2">
        <v>12</v>
      </c>
      <c r="M15" s="6">
        <v>2.7169999999999998E-3</v>
      </c>
      <c r="O15">
        <f t="shared" si="21"/>
        <v>4106.3734561584961</v>
      </c>
      <c r="P15">
        <f t="shared" si="22"/>
        <v>205.31867280792483</v>
      </c>
      <c r="Q15" s="4">
        <f t="shared" si="23"/>
        <v>12.5</v>
      </c>
      <c r="R15">
        <f t="shared" si="0"/>
        <v>1000000</v>
      </c>
      <c r="S15">
        <f t="shared" si="1"/>
        <v>348.06874354723021</v>
      </c>
      <c r="U15">
        <f t="shared" si="13"/>
        <v>2.7169999999999998E-3</v>
      </c>
      <c r="V15">
        <f t="shared" si="14"/>
        <v>0.01</v>
      </c>
      <c r="W15">
        <f t="shared" si="15"/>
        <v>0.86949723400603729</v>
      </c>
      <c r="X15">
        <f t="shared" si="16"/>
        <v>2.3624239847944029E-3</v>
      </c>
      <c r="Y15">
        <f t="shared" si="17"/>
        <v>8.6949723400603727E-3</v>
      </c>
      <c r="Z15">
        <f t="shared" si="18"/>
        <v>0.85843983768118259</v>
      </c>
      <c r="AB15">
        <f t="shared" si="19"/>
        <v>313.71204454555391</v>
      </c>
      <c r="AC15">
        <f t="shared" si="2"/>
        <v>298.79607571257748</v>
      </c>
      <c r="AE15">
        <f t="shared" si="3"/>
        <v>3525.0745631630161</v>
      </c>
      <c r="AF15">
        <f t="shared" si="4"/>
        <v>-176.25372815815084</v>
      </c>
      <c r="AG15">
        <f t="shared" si="4"/>
        <v>-10.730497971014783</v>
      </c>
      <c r="AH15">
        <f t="shared" si="5"/>
        <v>-2362.4239847944027</v>
      </c>
      <c r="AI15">
        <f t="shared" si="6"/>
        <v>975.66635223944786</v>
      </c>
      <c r="AJ15">
        <f t="shared" si="7"/>
        <v>14.915968832976432</v>
      </c>
      <c r="AK15">
        <f t="shared" si="24"/>
        <v>256.37730156852939</v>
      </c>
      <c r="AL15">
        <f t="shared" si="8"/>
        <v>1246.9596226409537</v>
      </c>
      <c r="AN15">
        <f t="shared" si="9"/>
        <v>1316.0267303381092</v>
      </c>
      <c r="AO15">
        <f t="shared" si="9"/>
        <v>-65.801336516905479</v>
      </c>
      <c r="AP15">
        <f t="shared" si="9"/>
        <v>-4.0060492073742413</v>
      </c>
      <c r="AQ15">
        <f t="shared" si="9"/>
        <v>-881.97087938804248</v>
      </c>
      <c r="AR15">
        <f t="shared" si="9"/>
        <v>364.24846522578713</v>
      </c>
      <c r="AS15">
        <f t="shared" si="9"/>
        <v>5.5686236819551045</v>
      </c>
      <c r="AT15">
        <f t="shared" si="9"/>
        <v>95.714112104736273</v>
      </c>
      <c r="AU15">
        <f t="shared" si="9"/>
        <v>465.5312010124785</v>
      </c>
      <c r="AW15">
        <v>12</v>
      </c>
      <c r="AX15">
        <f>(R15*SUMPRODUCT(K16:$K$23, X16:$X$23)-$AZ$3*SUMPRODUCT(K15:$K$22, W16:$W$23))/Z15</f>
        <v>348.06874354723021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10"/>
        <v>8.5572000000000009E-2</v>
      </c>
      <c r="I16" s="5">
        <f t="shared" si="11"/>
        <v>1.085572</v>
      </c>
      <c r="J16">
        <f t="shared" si="12"/>
        <v>0.92117335377109955</v>
      </c>
      <c r="K16">
        <f t="shared" si="20"/>
        <v>0.34390442957047562</v>
      </c>
      <c r="L16" s="2">
        <v>13</v>
      </c>
      <c r="M16" s="6">
        <v>2.745E-3</v>
      </c>
      <c r="O16">
        <f t="shared" si="21"/>
        <v>4106.3734561584961</v>
      </c>
      <c r="P16">
        <f t="shared" si="22"/>
        <v>205.31867280792483</v>
      </c>
      <c r="Q16" s="4">
        <f t="shared" si="23"/>
        <v>12.5</v>
      </c>
      <c r="R16">
        <f t="shared" si="0"/>
        <v>1000000</v>
      </c>
      <c r="S16">
        <f t="shared" si="1"/>
        <v>326.80205426076395</v>
      </c>
      <c r="U16">
        <f t="shared" si="13"/>
        <v>2.745E-3</v>
      </c>
      <c r="V16">
        <f t="shared" si="14"/>
        <v>0.01</v>
      </c>
      <c r="W16">
        <f t="shared" si="15"/>
        <v>0.85843983768118259</v>
      </c>
      <c r="X16">
        <f t="shared" si="16"/>
        <v>2.3564173544348465E-3</v>
      </c>
      <c r="Y16">
        <f t="shared" si="17"/>
        <v>8.5843983768118266E-3</v>
      </c>
      <c r="Z16">
        <f t="shared" si="18"/>
        <v>0.84749902194993598</v>
      </c>
      <c r="AB16">
        <f t="shared" si="19"/>
        <v>298.79607571257748</v>
      </c>
      <c r="AC16">
        <f t="shared" si="2"/>
        <v>276.96442135722737</v>
      </c>
      <c r="AE16">
        <f t="shared" si="3"/>
        <v>3480.1474878555036</v>
      </c>
      <c r="AF16">
        <f t="shared" si="4"/>
        <v>-174.0073743927752</v>
      </c>
      <c r="AG16">
        <f t="shared" si="4"/>
        <v>-10.593737774374199</v>
      </c>
      <c r="AH16">
        <f t="shared" si="5"/>
        <v>-2356.4173544348464</v>
      </c>
      <c r="AI16">
        <f t="shared" si="6"/>
        <v>939.12902125350774</v>
      </c>
      <c r="AJ16">
        <f t="shared" si="7"/>
        <v>21.831654355350111</v>
      </c>
      <c r="AK16">
        <f t="shared" si="24"/>
        <v>252.34553324227144</v>
      </c>
      <c r="AL16">
        <f t="shared" si="8"/>
        <v>1213.3062088511292</v>
      </c>
      <c r="AN16">
        <f t="shared" si="9"/>
        <v>1196.8381366320707</v>
      </c>
      <c r="AO16">
        <f t="shared" si="9"/>
        <v>-59.841906831603545</v>
      </c>
      <c r="AP16">
        <f t="shared" si="9"/>
        <v>-3.643233346315359</v>
      </c>
      <c r="AQ16">
        <f t="shared" si="9"/>
        <v>-810.38236610688512</v>
      </c>
      <c r="AR16">
        <f t="shared" si="9"/>
        <v>322.97063034726665</v>
      </c>
      <c r="AS16">
        <f t="shared" si="9"/>
        <v>7.5080026376564692</v>
      </c>
      <c r="AT16">
        <f t="shared" si="9"/>
        <v>86.782746664340848</v>
      </c>
      <c r="AU16">
        <f t="shared" si="9"/>
        <v>417.26137964926397</v>
      </c>
      <c r="AW16">
        <v>13</v>
      </c>
      <c r="AX16">
        <f>(R16*SUMPRODUCT(K17:$K$23, X17:$X$23)-$AZ$3*SUMPRODUCT(K16:$K$22, W17:$W$23))/Z16</f>
        <v>326.80205426076395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10"/>
        <v>8.5572000000000009E-2</v>
      </c>
      <c r="I17" s="5">
        <f t="shared" si="11"/>
        <v>1.085572</v>
      </c>
      <c r="J17">
        <f t="shared" si="12"/>
        <v>0.92117335377109955</v>
      </c>
      <c r="K17">
        <f t="shared" si="20"/>
        <v>0.31679559676417191</v>
      </c>
      <c r="L17" s="2">
        <v>14</v>
      </c>
      <c r="M17" s="6">
        <v>2.7729999999999999E-3</v>
      </c>
      <c r="O17">
        <f t="shared" si="21"/>
        <v>4106.3734561584961</v>
      </c>
      <c r="P17">
        <f t="shared" si="22"/>
        <v>205.31867280792483</v>
      </c>
      <c r="Q17" s="4">
        <f t="shared" si="23"/>
        <v>12.5</v>
      </c>
      <c r="R17">
        <f t="shared" si="0"/>
        <v>1000000</v>
      </c>
      <c r="S17">
        <f t="shared" si="1"/>
        <v>298.31507659747604</v>
      </c>
      <c r="U17">
        <f t="shared" si="13"/>
        <v>2.7729999999999999E-3</v>
      </c>
      <c r="V17">
        <f t="shared" si="14"/>
        <v>0.01</v>
      </c>
      <c r="W17">
        <f t="shared" si="15"/>
        <v>0.84749902194993598</v>
      </c>
      <c r="X17">
        <f t="shared" si="16"/>
        <v>2.3501147878671725E-3</v>
      </c>
      <c r="Y17">
        <f t="shared" si="17"/>
        <v>8.4749902194993596E-3</v>
      </c>
      <c r="Z17">
        <f t="shared" si="18"/>
        <v>0.83667391694256943</v>
      </c>
      <c r="AB17">
        <f t="shared" si="19"/>
        <v>276.96442135722737</v>
      </c>
      <c r="AC17">
        <f t="shared" si="2"/>
        <v>249.59244361983289</v>
      </c>
      <c r="AE17">
        <f t="shared" si="3"/>
        <v>3435.6955639931252</v>
      </c>
      <c r="AF17">
        <f t="shared" si="4"/>
        <v>-171.78477819965627</v>
      </c>
      <c r="AG17">
        <f t="shared" si="4"/>
        <v>-10.458423961782119</v>
      </c>
      <c r="AH17">
        <f t="shared" si="5"/>
        <v>-2350.1147878671723</v>
      </c>
      <c r="AI17">
        <f t="shared" si="6"/>
        <v>903.33757396451483</v>
      </c>
      <c r="AJ17">
        <f t="shared" si="7"/>
        <v>27.371977737394474</v>
      </c>
      <c r="AK17">
        <f t="shared" si="24"/>
        <v>247.86126450054877</v>
      </c>
      <c r="AL17">
        <f t="shared" si="8"/>
        <v>1178.570816202458</v>
      </c>
      <c r="AN17">
        <f t="shared" si="9"/>
        <v>1088.4132264952202</v>
      </c>
      <c r="AO17">
        <f t="shared" si="9"/>
        <v>-54.420661324761021</v>
      </c>
      <c r="AP17">
        <f t="shared" si="9"/>
        <v>-3.3131826601854812</v>
      </c>
      <c r="AQ17">
        <f t="shared" si="9"/>
        <v>-744.50601668668605</v>
      </c>
      <c r="AR17">
        <f t="shared" si="9"/>
        <v>286.17336582358774</v>
      </c>
      <c r="AS17">
        <f t="shared" si="9"/>
        <v>8.671322021933511</v>
      </c>
      <c r="AT17">
        <f t="shared" si="9"/>
        <v>78.521357202173604</v>
      </c>
      <c r="AU17">
        <f t="shared" si="9"/>
        <v>373.36604504769485</v>
      </c>
      <c r="AW17">
        <v>14</v>
      </c>
      <c r="AX17">
        <f>(R17*SUMPRODUCT(K18:$K$23, X18:$X$23)-$AZ$3*SUMPRODUCT(K17:$K$22, W18:$W$23))/Z17</f>
        <v>298.31507659747604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10"/>
        <v>8.5572000000000009E-2</v>
      </c>
      <c r="I18" s="5">
        <f t="shared" si="11"/>
        <v>1.085572</v>
      </c>
      <c r="J18">
        <f t="shared" si="12"/>
        <v>0.92117335377109955</v>
      </c>
      <c r="K18">
        <f t="shared" si="20"/>
        <v>0.29182366233116913</v>
      </c>
      <c r="L18" s="2">
        <v>15</v>
      </c>
      <c r="M18" s="6">
        <v>2.8019999999999998E-3</v>
      </c>
      <c r="O18">
        <f t="shared" si="21"/>
        <v>4106.3734561584961</v>
      </c>
      <c r="P18">
        <f t="shared" si="22"/>
        <v>205.31867280792483</v>
      </c>
      <c r="Q18" s="4">
        <f t="shared" si="23"/>
        <v>12.5</v>
      </c>
      <c r="R18">
        <f t="shared" si="0"/>
        <v>1000000</v>
      </c>
      <c r="S18">
        <f t="shared" si="1"/>
        <v>263.47371704513074</v>
      </c>
      <c r="U18">
        <f t="shared" si="13"/>
        <v>2.8019999999999998E-3</v>
      </c>
      <c r="V18">
        <f t="shared" si="14"/>
        <v>0.01</v>
      </c>
      <c r="W18">
        <f t="shared" si="15"/>
        <v>0.83667391694256943</v>
      </c>
      <c r="X18">
        <f t="shared" si="16"/>
        <v>2.3443603152730795E-3</v>
      </c>
      <c r="Y18">
        <f t="shared" si="17"/>
        <v>8.3667391694256937E-3</v>
      </c>
      <c r="Z18">
        <f t="shared" si="18"/>
        <v>0.8259628174578707</v>
      </c>
      <c r="AB18">
        <f t="shared" si="19"/>
        <v>249.59244361983289</v>
      </c>
      <c r="AC18">
        <f t="shared" si="2"/>
        <v>217.619493656694</v>
      </c>
      <c r="AE18">
        <f t="shared" si="3"/>
        <v>3391.7117893828854</v>
      </c>
      <c r="AF18">
        <f t="shared" si="4"/>
        <v>-169.58558946914428</v>
      </c>
      <c r="AG18">
        <f t="shared" si="4"/>
        <v>-10.324535218223383</v>
      </c>
      <c r="AH18">
        <f t="shared" si="5"/>
        <v>-2344.3603152730793</v>
      </c>
      <c r="AI18">
        <f t="shared" si="6"/>
        <v>867.44134942243818</v>
      </c>
      <c r="AJ18">
        <f t="shared" si="7"/>
        <v>31.972949963138888</v>
      </c>
      <c r="AK18">
        <f t="shared" si="24"/>
        <v>243.02030504735021</v>
      </c>
      <c r="AL18">
        <f t="shared" si="8"/>
        <v>1142.4346044329272</v>
      </c>
      <c r="AN18">
        <f t="shared" si="9"/>
        <v>989.78175594951654</v>
      </c>
      <c r="AO18">
        <f t="shared" si="9"/>
        <v>-49.489087797475833</v>
      </c>
      <c r="AP18">
        <f t="shared" si="9"/>
        <v>-3.012943679249084</v>
      </c>
      <c r="AQ18">
        <f t="shared" si="9"/>
        <v>-684.13981302684431</v>
      </c>
      <c r="AR18">
        <f t="shared" si="9"/>
        <v>253.13991144594729</v>
      </c>
      <c r="AS18">
        <f t="shared" si="9"/>
        <v>9.3304633537744088</v>
      </c>
      <c r="AT18">
        <f t="shared" si="9"/>
        <v>70.919075439755645</v>
      </c>
      <c r="AU18">
        <f t="shared" si="9"/>
        <v>333.38945023947736</v>
      </c>
      <c r="AW18">
        <v>15</v>
      </c>
      <c r="AX18">
        <f>(R18*SUMPRODUCT(K19:$K$23, X19:$X$23)-$AZ$3*SUMPRODUCT(K18:$K$22, W19:$W$23))/Z18</f>
        <v>263.47371704513074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10"/>
        <v>8.5572000000000009E-2</v>
      </c>
      <c r="I19" s="5">
        <f t="shared" si="11"/>
        <v>1.085572</v>
      </c>
      <c r="J19">
        <f t="shared" si="12"/>
        <v>0.92117335377109955</v>
      </c>
      <c r="K19">
        <f t="shared" si="20"/>
        <v>0.26882018173936795</v>
      </c>
      <c r="L19" s="2">
        <v>16</v>
      </c>
      <c r="M19" s="6">
        <v>2.8370000000000001E-3</v>
      </c>
      <c r="O19">
        <f t="shared" si="21"/>
        <v>4106.3734561584961</v>
      </c>
      <c r="P19">
        <f t="shared" si="22"/>
        <v>205.31867280792483</v>
      </c>
      <c r="Q19" s="4">
        <f t="shared" si="23"/>
        <v>12.5</v>
      </c>
      <c r="R19">
        <f t="shared" si="0"/>
        <v>1000000</v>
      </c>
      <c r="S19">
        <f t="shared" si="1"/>
        <v>221.7090487191677</v>
      </c>
      <c r="U19">
        <f t="shared" si="13"/>
        <v>2.8370000000000001E-3</v>
      </c>
      <c r="V19">
        <f t="shared" si="14"/>
        <v>0.01</v>
      </c>
      <c r="W19">
        <f t="shared" si="15"/>
        <v>0.8259628174578707</v>
      </c>
      <c r="X19">
        <f t="shared" si="16"/>
        <v>2.3432565131279791E-3</v>
      </c>
      <c r="Y19">
        <f t="shared" si="17"/>
        <v>8.2596281745787072E-3</v>
      </c>
      <c r="Z19">
        <f t="shared" si="18"/>
        <v>0.81535993277016405</v>
      </c>
      <c r="AB19">
        <f t="shared" si="19"/>
        <v>217.619493656694</v>
      </c>
      <c r="AC19">
        <f t="shared" si="2"/>
        <v>180.77267505819759</v>
      </c>
      <c r="AE19">
        <f t="shared" si="3"/>
        <v>3348.1723851425777</v>
      </c>
      <c r="AF19">
        <f t="shared" si="4"/>
        <v>-167.40861925712889</v>
      </c>
      <c r="AG19">
        <f t="shared" si="4"/>
        <v>-10.19199915962705</v>
      </c>
      <c r="AH19">
        <f t="shared" si="5"/>
        <v>-2343.2565131279789</v>
      </c>
      <c r="AI19">
        <f t="shared" si="6"/>
        <v>827.31525359784291</v>
      </c>
      <c r="AJ19">
        <f t="shared" si="7"/>
        <v>36.846818598496412</v>
      </c>
      <c r="AK19">
        <f t="shared" si="24"/>
        <v>237.88682816795</v>
      </c>
      <c r="AL19">
        <f t="shared" si="8"/>
        <v>1102.0489003642892</v>
      </c>
      <c r="AN19">
        <f t="shared" si="9"/>
        <v>900.05630906876081</v>
      </c>
      <c r="AO19">
        <f t="shared" si="9"/>
        <v>-45.002815453438039</v>
      </c>
      <c r="AP19">
        <f t="shared" si="9"/>
        <v>-2.7398150663784291</v>
      </c>
      <c r="AQ19">
        <f t="shared" si="9"/>
        <v>-629.91464172102087</v>
      </c>
      <c r="AR19">
        <f t="shared" si="9"/>
        <v>222.39903682792342</v>
      </c>
      <c r="AS19">
        <f t="shared" si="9"/>
        <v>9.9051684721653288</v>
      </c>
      <c r="AT19">
        <f t="shared" si="9"/>
        <v>63.948780381510112</v>
      </c>
      <c r="AU19">
        <f t="shared" si="9"/>
        <v>296.25298568159883</v>
      </c>
      <c r="AW19">
        <v>16</v>
      </c>
      <c r="AX19">
        <f>(R19*SUMPRODUCT(K20:$K$23, X20:$X$23)-$AZ$3*SUMPRODUCT(K19:$K$22, W20:$W$23))/Z19</f>
        <v>221.7090487191677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10"/>
        <v>8.5572000000000009E-2</v>
      </c>
      <c r="I20" s="5">
        <f t="shared" si="11"/>
        <v>1.085572</v>
      </c>
      <c r="J20">
        <f t="shared" si="12"/>
        <v>0.92117335377109955</v>
      </c>
      <c r="K20">
        <f t="shared" si="20"/>
        <v>0.24762998837421007</v>
      </c>
      <c r="L20" s="2">
        <v>17</v>
      </c>
      <c r="M20" s="6">
        <v>2.8709999999999999E-3</v>
      </c>
      <c r="O20">
        <f t="shared" si="21"/>
        <v>4106.3734561584961</v>
      </c>
      <c r="P20">
        <f t="shared" si="22"/>
        <v>205.31867280792483</v>
      </c>
      <c r="Q20" s="4">
        <f t="shared" si="23"/>
        <v>12.5</v>
      </c>
      <c r="R20">
        <f t="shared" si="0"/>
        <v>1000000</v>
      </c>
      <c r="S20">
        <f t="shared" si="1"/>
        <v>174.44062258544346</v>
      </c>
      <c r="U20">
        <f t="shared" si="13"/>
        <v>2.8709999999999999E-3</v>
      </c>
      <c r="V20">
        <f t="shared" si="14"/>
        <v>0.01</v>
      </c>
      <c r="W20">
        <f t="shared" si="15"/>
        <v>0.81535993277016405</v>
      </c>
      <c r="X20">
        <f t="shared" si="16"/>
        <v>2.340898366983141E-3</v>
      </c>
      <c r="Y20">
        <f t="shared" si="17"/>
        <v>8.1535993277016411E-3</v>
      </c>
      <c r="Z20">
        <f t="shared" si="18"/>
        <v>0.80486543507547925</v>
      </c>
      <c r="AB20">
        <f t="shared" si="19"/>
        <v>180.77267505819759</v>
      </c>
      <c r="AC20">
        <f t="shared" si="2"/>
        <v>140.40122759207043</v>
      </c>
      <c r="AE20">
        <f t="shared" si="3"/>
        <v>3305.0780583734072</v>
      </c>
      <c r="AF20">
        <f t="shared" si="4"/>
        <v>-165.25390291867038</v>
      </c>
      <c r="AG20">
        <f t="shared" si="4"/>
        <v>-10.06081793844349</v>
      </c>
      <c r="AH20">
        <f t="shared" si="5"/>
        <v>-2340.8983669831409</v>
      </c>
      <c r="AI20">
        <f t="shared" si="6"/>
        <v>788.86497053315225</v>
      </c>
      <c r="AJ20">
        <f t="shared" si="7"/>
        <v>40.371447466127165</v>
      </c>
      <c r="AK20">
        <f t="shared" si="24"/>
        <v>232.44177813590539</v>
      </c>
      <c r="AL20">
        <f t="shared" si="8"/>
        <v>1061.6781961351849</v>
      </c>
      <c r="AN20">
        <f t="shared" si="9"/>
        <v>818.43644117086365</v>
      </c>
      <c r="AO20">
        <f t="shared" si="9"/>
        <v>-40.921822058543185</v>
      </c>
      <c r="AP20">
        <f t="shared" si="9"/>
        <v>-2.4913602291318058</v>
      </c>
      <c r="AQ20">
        <f t="shared" si="9"/>
        <v>-579.67663540124249</v>
      </c>
      <c r="AR20">
        <f t="shared" si="9"/>
        <v>195.34662348194607</v>
      </c>
      <c r="AS20">
        <f t="shared" si="9"/>
        <v>9.9971810666871033</v>
      </c>
      <c r="AT20">
        <f t="shared" si="9"/>
        <v>57.559554817474968</v>
      </c>
      <c r="AU20">
        <f t="shared" si="9"/>
        <v>262.90335936610813</v>
      </c>
      <c r="AW20">
        <v>17</v>
      </c>
      <c r="AX20">
        <f>(R20*SUMPRODUCT(K21:$K$23, X21:$X$23)-$AZ$3*SUMPRODUCT(K20:$K$22, W21:$W$23))/Z20</f>
        <v>174.44062258544346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10"/>
        <v>8.5572000000000009E-2</v>
      </c>
      <c r="I21" s="5">
        <f t="shared" si="11"/>
        <v>1.085572</v>
      </c>
      <c r="J21">
        <f t="shared" si="12"/>
        <v>0.92117335377109955</v>
      </c>
      <c r="K21">
        <f t="shared" si="20"/>
        <v>0.22811014688496947</v>
      </c>
      <c r="L21" s="2">
        <v>18</v>
      </c>
      <c r="M21" s="6">
        <v>2.9099999999999998E-3</v>
      </c>
      <c r="O21">
        <f t="shared" si="21"/>
        <v>4106.3734561584961</v>
      </c>
      <c r="P21">
        <f t="shared" si="22"/>
        <v>205.31867280792483</v>
      </c>
      <c r="Q21" s="4">
        <f t="shared" si="23"/>
        <v>12.5</v>
      </c>
      <c r="R21">
        <f t="shared" si="0"/>
        <v>1000000</v>
      </c>
      <c r="S21">
        <f t="shared" si="1"/>
        <v>121.50226478973059</v>
      </c>
      <c r="U21">
        <f t="shared" si="13"/>
        <v>2.9099999999999998E-3</v>
      </c>
      <c r="V21">
        <f t="shared" si="14"/>
        <v>0.01</v>
      </c>
      <c r="W21">
        <f t="shared" si="15"/>
        <v>0.80486543507547925</v>
      </c>
      <c r="X21">
        <f t="shared" si="16"/>
        <v>2.3421584160696444E-3</v>
      </c>
      <c r="Y21">
        <f t="shared" si="17"/>
        <v>8.0486543507547921E-3</v>
      </c>
      <c r="Z21">
        <f t="shared" si="18"/>
        <v>0.79447462230865484</v>
      </c>
      <c r="AB21">
        <f t="shared" si="19"/>
        <v>140.40122759207043</v>
      </c>
      <c r="AC21">
        <f t="shared" si="2"/>
        <v>96.530465928467379</v>
      </c>
      <c r="AE21">
        <f t="shared" si="3"/>
        <v>3262.409500639807</v>
      </c>
      <c r="AF21">
        <f t="shared" si="4"/>
        <v>-163.12047503199037</v>
      </c>
      <c r="AG21">
        <f t="shared" si="4"/>
        <v>-9.9309327788581854</v>
      </c>
      <c r="AH21">
        <f t="shared" si="5"/>
        <v>-2342.1584160696443</v>
      </c>
      <c r="AI21">
        <f t="shared" si="6"/>
        <v>747.19967675931412</v>
      </c>
      <c r="AJ21">
        <f t="shared" si="7"/>
        <v>43.870761663603048</v>
      </c>
      <c r="AK21">
        <f t="shared" si="24"/>
        <v>226.77831772399213</v>
      </c>
      <c r="AL21">
        <f t="shared" si="8"/>
        <v>1017.8487561469093</v>
      </c>
      <c r="AN21">
        <f t="shared" si="9"/>
        <v>744.18871038986629</v>
      </c>
      <c r="AO21">
        <f t="shared" si="9"/>
        <v>-37.209435519493319</v>
      </c>
      <c r="AP21">
        <f t="shared" si="9"/>
        <v>-2.2653465348900985</v>
      </c>
      <c r="AQ21">
        <f t="shared" si="9"/>
        <v>-534.27010031751399</v>
      </c>
      <c r="AR21">
        <f t="shared" si="9"/>
        <v>170.44382801796885</v>
      </c>
      <c r="AS21">
        <f t="shared" si="9"/>
        <v>10.007365887039979</v>
      </c>
      <c r="AT21">
        <f t="shared" si="9"/>
        <v>51.730435366346121</v>
      </c>
      <c r="AU21">
        <f t="shared" si="9"/>
        <v>232.18162927135495</v>
      </c>
      <c r="AW21">
        <v>18</v>
      </c>
      <c r="AX21">
        <f>(R21*SUMPRODUCT(K22:$K$23, X22:$X$23)-$AZ$3*SUMPRODUCT(K21:$K$22, W22:$W$23))/Z21</f>
        <v>121.50226478973059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10"/>
        <v>8.5572000000000009E-2</v>
      </c>
      <c r="I22" s="5">
        <f t="shared" si="11"/>
        <v>1.085572</v>
      </c>
      <c r="J22">
        <f t="shared" si="12"/>
        <v>0.92117335377109955</v>
      </c>
      <c r="K22">
        <f t="shared" si="20"/>
        <v>0.21012898903524546</v>
      </c>
      <c r="L22" s="2">
        <v>19</v>
      </c>
      <c r="M22" s="6">
        <v>2.9520000000000002E-3</v>
      </c>
      <c r="O22">
        <f t="shared" si="21"/>
        <v>4106.3734561584961</v>
      </c>
      <c r="P22">
        <f t="shared" si="22"/>
        <v>205.31867280792483</v>
      </c>
      <c r="Q22" s="4">
        <f t="shared" si="23"/>
        <v>12.5</v>
      </c>
      <c r="R22">
        <f t="shared" si="0"/>
        <v>1000000</v>
      </c>
      <c r="S22">
        <f t="shared" si="1"/>
        <v>63.286178018812947</v>
      </c>
      <c r="U22">
        <f t="shared" si="13"/>
        <v>2.9520000000000002E-3</v>
      </c>
      <c r="V22">
        <f t="shared" si="14"/>
        <v>0.01</v>
      </c>
      <c r="W22">
        <f t="shared" si="15"/>
        <v>0.79447462230865484</v>
      </c>
      <c r="X22">
        <f t="shared" si="16"/>
        <v>2.3452890850551491E-3</v>
      </c>
      <c r="Y22">
        <f t="shared" si="17"/>
        <v>7.9447462230865483E-3</v>
      </c>
      <c r="Z22">
        <f t="shared" si="18"/>
        <v>0.78418458700051319</v>
      </c>
      <c r="AB22">
        <f t="shared" si="19"/>
        <v>96.530465928467379</v>
      </c>
      <c r="AC22">
        <f t="shared" si="2"/>
        <v>49.628045372523786</v>
      </c>
      <c r="AE22">
        <f t="shared" si="3"/>
        <v>3220.1547727875204</v>
      </c>
      <c r="AF22">
        <f t="shared" si="4"/>
        <v>-161.00773863937602</v>
      </c>
      <c r="AG22">
        <f t="shared" si="4"/>
        <v>-9.8023073375064147</v>
      </c>
      <c r="AH22">
        <f t="shared" si="5"/>
        <v>-2345.2890850551489</v>
      </c>
      <c r="AI22">
        <f t="shared" si="6"/>
        <v>704.05564175548898</v>
      </c>
      <c r="AJ22">
        <f t="shared" si="7"/>
        <v>46.902420555943593</v>
      </c>
      <c r="AK22">
        <f t="shared" si="24"/>
        <v>220.89742500536286</v>
      </c>
      <c r="AL22">
        <f t="shared" si="8"/>
        <v>971.85548731679535</v>
      </c>
      <c r="AN22">
        <f t="shared" si="9"/>
        <v>676.64786694286227</v>
      </c>
      <c r="AO22">
        <f t="shared" si="9"/>
        <v>-33.83239334714311</v>
      </c>
      <c r="AP22">
        <f t="shared" si="9"/>
        <v>-2.0597489310429915</v>
      </c>
      <c r="AQ22">
        <f t="shared" si="9"/>
        <v>-492.81322443803424</v>
      </c>
      <c r="AR22">
        <f t="shared" si="9"/>
        <v>147.94250022664184</v>
      </c>
      <c r="AS22">
        <f t="shared" si="9"/>
        <v>9.8555582147263419</v>
      </c>
      <c r="AT22">
        <f t="shared" si="9"/>
        <v>46.416952596865848</v>
      </c>
      <c r="AU22">
        <f t="shared" si="9"/>
        <v>204.21501103823402</v>
      </c>
      <c r="AW22">
        <v>19</v>
      </c>
      <c r="AX22">
        <f>(R22*SUMPRODUCT(K23:$K$23, X23:$X$23)-$AZ$3*SUMPRODUCT(K22:$K$22, W23:$W$23))/Z22</f>
        <v>63.286178018812947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10"/>
        <v>8.5572000000000009E-2</v>
      </c>
      <c r="I23" s="5">
        <f t="shared" si="11"/>
        <v>1.085572</v>
      </c>
      <c r="J23">
        <f t="shared" si="12"/>
        <v>0.92117335377109955</v>
      </c>
      <c r="K23">
        <f t="shared" si="20"/>
        <v>0.19356522555412767</v>
      </c>
      <c r="L23" s="2">
        <v>20</v>
      </c>
      <c r="M23" s="6">
        <v>2.9979999999999998E-3</v>
      </c>
      <c r="O23">
        <f t="shared" si="21"/>
        <v>4106.3734561584961</v>
      </c>
      <c r="P23">
        <f t="shared" si="22"/>
        <v>205.31867280792483</v>
      </c>
      <c r="Q23" s="4">
        <f t="shared" si="23"/>
        <v>12.5</v>
      </c>
      <c r="R23">
        <f t="shared" si="0"/>
        <v>1000000</v>
      </c>
      <c r="S23">
        <f t="shared" si="1"/>
        <v>64.119604639922656</v>
      </c>
      <c r="U23">
        <f t="shared" si="13"/>
        <v>2.9979999999999998E-3</v>
      </c>
      <c r="V23">
        <f t="shared" si="14"/>
        <v>0.01</v>
      </c>
      <c r="W23">
        <f t="shared" si="15"/>
        <v>0.78418458700051319</v>
      </c>
      <c r="X23">
        <f t="shared" si="16"/>
        <v>2.3509853918275382E-3</v>
      </c>
      <c r="Y23">
        <f t="shared" si="17"/>
        <v>7.8418458700051322E-3</v>
      </c>
      <c r="Z23">
        <f t="shared" si="18"/>
        <v>0.77399175573868051</v>
      </c>
      <c r="AB23">
        <f t="shared" si="19"/>
        <v>49.628045372523786</v>
      </c>
      <c r="AC23">
        <f t="shared" si="2"/>
        <v>49.628045372523779</v>
      </c>
      <c r="AE23">
        <f t="shared" si="3"/>
        <v>3178.2992010508278</v>
      </c>
      <c r="AF23">
        <f t="shared" si="4"/>
        <v>-158.9149600525414</v>
      </c>
      <c r="AG23">
        <f t="shared" si="4"/>
        <v>-9.6748969467335062</v>
      </c>
      <c r="AH23">
        <f t="shared" si="5"/>
        <v>-2350.985391827538</v>
      </c>
      <c r="AI23">
        <f t="shared" si="6"/>
        <v>658.72395222401474</v>
      </c>
      <c r="AJ23">
        <f t="shared" si="7"/>
        <v>0</v>
      </c>
      <c r="AK23">
        <f t="shared" si="24"/>
        <v>214.83086004595674</v>
      </c>
      <c r="AL23">
        <f t="shared" si="8"/>
        <v>873.55481226997153</v>
      </c>
      <c r="AN23">
        <f t="shared" si="9"/>
        <v>615.20820172990727</v>
      </c>
      <c r="AO23">
        <f t="shared" si="9"/>
        <v>-30.760410086495366</v>
      </c>
      <c r="AP23">
        <f t="shared" si="9"/>
        <v>-1.8727236097074123</v>
      </c>
      <c r="AQ23">
        <f t="shared" si="9"/>
        <v>-455.06901764355661</v>
      </c>
      <c r="AR23">
        <f t="shared" si="9"/>
        <v>127.50605039014783</v>
      </c>
      <c r="AS23">
        <f t="shared" si="9"/>
        <v>0</v>
      </c>
      <c r="AT23">
        <f t="shared" si="9"/>
        <v>41.583783880782853</v>
      </c>
      <c r="AU23">
        <f t="shared" si="9"/>
        <v>169.08983427093068</v>
      </c>
      <c r="AW23">
        <v>20</v>
      </c>
      <c r="AX23">
        <f>(R23*SUMPRODUCT(K$23:$K24, X$23:$X24)-$AZ$3*SUMPRODUCT(K$22:$K23, W$23:$W24))/Z23</f>
        <v>64.119604639922656</v>
      </c>
    </row>
    <row r="25" spans="5:50" x14ac:dyDescent="0.25">
      <c r="AN25" s="8">
        <f t="shared" ref="AN25:AU25" si="25">SUM(AN3:AN23)</f>
        <v>35457.058455860242</v>
      </c>
      <c r="AO25" s="8">
        <f t="shared" si="25"/>
        <v>-4852.6330149118839</v>
      </c>
      <c r="AP25" s="8">
        <f t="shared" si="25"/>
        <v>-195.43300595530295</v>
      </c>
      <c r="AQ25" s="8">
        <f t="shared" si="25"/>
        <v>-23114.905436862551</v>
      </c>
      <c r="AR25" s="8">
        <f t="shared" si="25"/>
        <v>7294.0869981304986</v>
      </c>
      <c r="AS25" s="8">
        <f t="shared" si="25"/>
        <v>-171.80794178612058</v>
      </c>
      <c r="AT25" s="8">
        <f t="shared" si="25"/>
        <v>2217.5055132066241</v>
      </c>
      <c r="AU25" s="9">
        <f t="shared" si="25"/>
        <v>9339.7845695510023</v>
      </c>
    </row>
    <row r="29" spans="5:50" x14ac:dyDescent="0.25">
      <c r="AF29" s="10"/>
      <c r="AG29" s="10"/>
      <c r="AH29" s="10"/>
      <c r="AI29" s="10"/>
      <c r="AJ29" s="10"/>
      <c r="AK29" s="10"/>
      <c r="AL29" s="10"/>
      <c r="AM29" s="10"/>
    </row>
  </sheetData>
  <conditionalFormatting sqref="AN25:AU25">
    <cfRule type="cellIs" dxfId="31" priority="1" operator="lessThan">
      <formula>0</formula>
    </cfRule>
  </conditionalFormatting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2CB81F-3173-4881-9CD9-7172C4312F3E}">
  <dimension ref="A1:AZ29"/>
  <sheetViews>
    <sheetView workbookViewId="0">
      <selection activeCell="J53" sqref="J53"/>
    </sheetView>
  </sheetViews>
  <sheetFormatPr defaultRowHeight="15" x14ac:dyDescent="0.25"/>
  <cols>
    <col min="3" max="3" width="9.28515625" bestFit="1" customWidth="1"/>
    <col min="11" max="11" width="9.28515625" bestFit="1" customWidth="1"/>
    <col min="12" max="13" width="9.140625" bestFit="1" customWidth="1"/>
    <col min="14" max="14" width="9.28515625" bestFit="1" customWidth="1"/>
    <col min="15" max="21" width="9.140625" bestFit="1" customWidth="1"/>
    <col min="22" max="22" width="9.28515625" bestFit="1" customWidth="1"/>
    <col min="23" max="24" width="9.140625" bestFit="1" customWidth="1"/>
    <col min="25" max="26" width="9.28515625" bestFit="1" customWidth="1"/>
    <col min="27" max="32" width="9.140625" bestFit="1" customWidth="1"/>
    <col min="33" max="33" width="9.42578125" bestFit="1" customWidth="1"/>
    <col min="34" max="34" width="9.140625" bestFit="1" customWidth="1"/>
    <col min="35" max="35" width="9.42578125" bestFit="1" customWidth="1"/>
    <col min="36" max="36" width="12.5703125" customWidth="1"/>
    <col min="37" max="40" width="9.140625" bestFit="1" customWidth="1"/>
    <col min="41" max="41" width="9.85546875" bestFit="1" customWidth="1"/>
    <col min="42" max="43" width="9.140625" bestFit="1" customWidth="1"/>
    <col min="44" max="44" width="10.42578125" bestFit="1" customWidth="1"/>
    <col min="45" max="45" width="18" customWidth="1"/>
    <col min="46" max="50" width="9.140625" bestFit="1" customWidth="1"/>
  </cols>
  <sheetData>
    <row r="1" spans="1:52" x14ac:dyDescent="0.25">
      <c r="A1" t="s">
        <v>41</v>
      </c>
      <c r="Q1" s="1" t="s">
        <v>1</v>
      </c>
      <c r="W1" s="1" t="s">
        <v>2</v>
      </c>
      <c r="AC1" s="1" t="s">
        <v>3</v>
      </c>
      <c r="AQ1" s="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34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11">
        <f>'T.35.04.E'!C3*(1+C12)</f>
        <v>4476.7857526221405</v>
      </c>
      <c r="K3">
        <v>1</v>
      </c>
      <c r="L3" s="2">
        <v>0</v>
      </c>
      <c r="O3">
        <f>$C$3</f>
        <v>4476.7857526221405</v>
      </c>
      <c r="P3">
        <f>O3*B5</f>
        <v>3581.4286020977124</v>
      </c>
      <c r="Q3" s="4">
        <f>B8</f>
        <v>100</v>
      </c>
      <c r="R3">
        <f t="shared" ref="R3:R23" si="0">$C$6</f>
        <v>1000000</v>
      </c>
      <c r="S3">
        <f t="shared" ref="S3:S23" si="1">AX3</f>
        <v>0</v>
      </c>
      <c r="W3">
        <v>1</v>
      </c>
      <c r="Z3">
        <v>1</v>
      </c>
      <c r="AC3">
        <f t="shared" ref="AC3:AC23" si="2">S3*Z3</f>
        <v>0</v>
      </c>
      <c r="AE3">
        <f t="shared" ref="AE3:AE23" si="3">$Z3*O3</f>
        <v>4476.7857526221405</v>
      </c>
      <c r="AF3">
        <f t="shared" ref="AF3:AG23" si="4">-$Z3*P3</f>
        <v>-3581.4286020977124</v>
      </c>
      <c r="AG3">
        <f t="shared" si="4"/>
        <v>-100</v>
      </c>
      <c r="AH3">
        <f t="shared" ref="AH3:AH23" si="5">-X3*R3</f>
        <v>0</v>
      </c>
      <c r="AI3">
        <f t="shared" ref="AI3:AI23" si="6">SUM(AE3:AH3)</f>
        <v>795.35715052442811</v>
      </c>
      <c r="AJ3">
        <f t="shared" ref="AJ3:AJ23" si="7">AB3-AC3</f>
        <v>0</v>
      </c>
      <c r="AL3">
        <f t="shared" ref="AL3:AL23" si="8">SUM(AI3:AK3)</f>
        <v>795.35715052442811</v>
      </c>
      <c r="AN3">
        <f t="shared" ref="AN3:AU23" si="9">AE3*$K3</f>
        <v>4476.7857526221405</v>
      </c>
      <c r="AO3">
        <f t="shared" si="9"/>
        <v>-3581.4286020977124</v>
      </c>
      <c r="AP3">
        <f t="shared" si="9"/>
        <v>-100</v>
      </c>
      <c r="AQ3">
        <f t="shared" si="9"/>
        <v>0</v>
      </c>
      <c r="AR3">
        <f t="shared" si="9"/>
        <v>795.35715052442811</v>
      </c>
      <c r="AS3">
        <f t="shared" si="9"/>
        <v>0</v>
      </c>
      <c r="AT3">
        <f t="shared" si="9"/>
        <v>0</v>
      </c>
      <c r="AU3">
        <f t="shared" si="9"/>
        <v>795.35715052442811</v>
      </c>
      <c r="AW3">
        <v>0</v>
      </c>
      <c r="AX3">
        <f>(R3*SUMPRODUCT(K4:$K$23, X4:$X$23)-$AZ$3*SUMPRODUCT(K3:$K$22, W4:$W$23))/Z3</f>
        <v>0</v>
      </c>
      <c r="AZ3">
        <f>$C$6*SUMPRODUCT(K4:$K$23, X4:$X$23)/SUMPRODUCT(K3:K22, W4:W23)</f>
        <v>2676.9285456817765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5">
        <f>EconomicRates!C44</f>
        <v>3.5571999999999999E-2</v>
      </c>
      <c r="G4" s="5">
        <f>EconomicRates!D44</f>
        <v>7.0000000000000007E-2</v>
      </c>
      <c r="H4" s="5">
        <f t="shared" ref="H4:H23" si="10">F4+$C$9</f>
        <v>8.5572000000000009E-2</v>
      </c>
      <c r="I4" s="5">
        <f t="shared" ref="I4:I23" si="11">1+H4</f>
        <v>1.085572</v>
      </c>
      <c r="J4">
        <f t="shared" ref="J4:J23" si="12">1/I4</f>
        <v>0.92117335377109955</v>
      </c>
      <c r="K4">
        <f>J4</f>
        <v>0.92117335377109955</v>
      </c>
      <c r="L4" s="2">
        <v>1</v>
      </c>
      <c r="M4" s="6">
        <f t="array" ref="M4:M23">Mortalities!B11:B30</f>
        <v>2.676E-3</v>
      </c>
      <c r="R4">
        <f t="shared" si="0"/>
        <v>1000000</v>
      </c>
      <c r="S4">
        <f t="shared" si="1"/>
        <v>214.58877834460532</v>
      </c>
      <c r="U4">
        <f t="shared" ref="U4:U23" si="13">M4</f>
        <v>2.676E-3</v>
      </c>
      <c r="V4">
        <f t="shared" ref="V4:V23" si="14">$C$10</f>
        <v>0.01</v>
      </c>
      <c r="W4">
        <f t="shared" ref="W4:W23" si="15">Z3</f>
        <v>1</v>
      </c>
      <c r="X4">
        <f t="shared" ref="X4:X23" si="16">U4*W4</f>
        <v>2.676E-3</v>
      </c>
      <c r="Y4">
        <f t="shared" ref="Y4:Y23" si="17">V4*W4</f>
        <v>0.01</v>
      </c>
      <c r="Z4">
        <f t="shared" ref="Z4:Z23" si="18">MAX(0, W4-X4-Y4)</f>
        <v>0.98732399999999998</v>
      </c>
      <c r="AB4">
        <f t="shared" ref="AB4:AB23" si="19">AC3</f>
        <v>0</v>
      </c>
      <c r="AC4">
        <f t="shared" si="2"/>
        <v>211.86865099030911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-2676</v>
      </c>
      <c r="AI4">
        <f t="shared" si="6"/>
        <v>-2676</v>
      </c>
      <c r="AJ4">
        <f t="shared" si="7"/>
        <v>-211.86865099030911</v>
      </c>
      <c r="AK4">
        <f>G4*MAX(0, SUM(AB4, AE4:AF4))</f>
        <v>0</v>
      </c>
      <c r="AL4">
        <f t="shared" si="8"/>
        <v>-2887.8686509903091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-2465.0598946914624</v>
      </c>
      <c r="AR4">
        <f t="shared" si="9"/>
        <v>-2465.0598946914624</v>
      </c>
      <c r="AS4">
        <f t="shared" si="9"/>
        <v>-195.16775579170164</v>
      </c>
      <c r="AT4">
        <f t="shared" si="9"/>
        <v>0</v>
      </c>
      <c r="AU4">
        <f t="shared" si="9"/>
        <v>-2660.2276504831639</v>
      </c>
      <c r="AW4">
        <v>1</v>
      </c>
      <c r="AX4">
        <f>(R4*SUMPRODUCT(K5:$K$23, X5:$X$23)-$AZ$3*SUMPRODUCT(K4:$K$22, W5:$W$23))/Z4</f>
        <v>214.58877834460532</v>
      </c>
    </row>
    <row r="5" spans="1:52" x14ac:dyDescent="0.25">
      <c r="B5" s="2">
        <f>'T.26.04.A'!B5</f>
        <v>0.8</v>
      </c>
      <c r="C5" s="2">
        <f>'T.26.04.A'!C5</f>
        <v>0.05</v>
      </c>
      <c r="E5">
        <v>2005</v>
      </c>
      <c r="F5" s="5">
        <f>EconomicRates!C45</f>
        <v>3.5571999999999999E-2</v>
      </c>
      <c r="G5" s="5">
        <f>EconomicRates!D45</f>
        <v>7.0000000000000007E-2</v>
      </c>
      <c r="H5" s="5">
        <f t="shared" si="10"/>
        <v>8.5572000000000009E-2</v>
      </c>
      <c r="I5" s="5">
        <f t="shared" si="11"/>
        <v>1.085572</v>
      </c>
      <c r="J5">
        <f t="shared" si="12"/>
        <v>0.92117335377109955</v>
      </c>
      <c r="K5">
        <f t="shared" ref="K5:K23" si="20">K4*J5</f>
        <v>0.84856034769789535</v>
      </c>
      <c r="L5" s="2">
        <v>2</v>
      </c>
      <c r="M5" s="6">
        <v>2.6930000000000001E-3</v>
      </c>
      <c r="O5">
        <f t="shared" ref="O5:O23" si="21">$C$3</f>
        <v>4476.7857526221405</v>
      </c>
      <c r="P5">
        <f t="shared" ref="P5:P23" si="22">O5*$C$5</f>
        <v>223.83928763110703</v>
      </c>
      <c r="Q5" s="4">
        <f t="shared" ref="Q5:Q23" si="23">$C$8</f>
        <v>12.5</v>
      </c>
      <c r="R5">
        <f t="shared" si="0"/>
        <v>1000000</v>
      </c>
      <c r="S5">
        <f t="shared" si="1"/>
        <v>400.41345622531605</v>
      </c>
      <c r="U5">
        <f t="shared" si="13"/>
        <v>2.6930000000000001E-3</v>
      </c>
      <c r="V5">
        <f t="shared" si="14"/>
        <v>0.01</v>
      </c>
      <c r="W5">
        <f t="shared" si="15"/>
        <v>0.98732399999999998</v>
      </c>
      <c r="X5">
        <f t="shared" si="16"/>
        <v>2.6588635320000001E-3</v>
      </c>
      <c r="Y5">
        <f t="shared" si="17"/>
        <v>9.8732400000000001E-3</v>
      </c>
      <c r="Z5">
        <f t="shared" si="18"/>
        <v>0.97479189646800002</v>
      </c>
      <c r="AB5">
        <f t="shared" si="19"/>
        <v>211.86865099030911</v>
      </c>
      <c r="AC5">
        <f t="shared" si="2"/>
        <v>390.31979236518237</v>
      </c>
      <c r="AE5">
        <f t="shared" si="3"/>
        <v>4363.9344738794589</v>
      </c>
      <c r="AF5">
        <f t="shared" si="4"/>
        <v>-218.19672369397296</v>
      </c>
      <c r="AG5">
        <f t="shared" si="4"/>
        <v>-12.184898705849999</v>
      </c>
      <c r="AH5">
        <f t="shared" si="5"/>
        <v>-2658.8635319999999</v>
      </c>
      <c r="AI5">
        <f t="shared" si="6"/>
        <v>1474.6893194796362</v>
      </c>
      <c r="AJ5">
        <f t="shared" si="7"/>
        <v>-178.45114137487326</v>
      </c>
      <c r="AK5">
        <f>G5*SUM(AB5, AE5:AF5)</f>
        <v>305.03244808230568</v>
      </c>
      <c r="AL5">
        <f t="shared" si="8"/>
        <v>1601.2706261870685</v>
      </c>
      <c r="AN5">
        <f t="shared" si="9"/>
        <v>3703.0617544859856</v>
      </c>
      <c r="AO5">
        <f t="shared" si="9"/>
        <v>-185.1530877242993</v>
      </c>
      <c r="AP5">
        <f t="shared" si="9"/>
        <v>-10.33962188249971</v>
      </c>
      <c r="AQ5">
        <f t="shared" si="9"/>
        <v>-2256.2061631951738</v>
      </c>
      <c r="AR5">
        <f t="shared" si="9"/>
        <v>1251.3628816840128</v>
      </c>
      <c r="AS5">
        <f t="shared" si="9"/>
        <v>-151.42656257214873</v>
      </c>
      <c r="AT5">
        <f t="shared" si="9"/>
        <v>258.83844020386152</v>
      </c>
      <c r="AU5">
        <f t="shared" si="9"/>
        <v>1358.7747593157255</v>
      </c>
      <c r="AW5">
        <v>2</v>
      </c>
      <c r="AX5">
        <f>(R5*SUMPRODUCT(K6:$K$23, X6:$X$23)-$AZ$3*SUMPRODUCT(K5:$K$22, W6:$W$23))/Z5</f>
        <v>400.41345622531605</v>
      </c>
    </row>
    <row r="6" spans="1:52" x14ac:dyDescent="0.25">
      <c r="A6" t="s">
        <v>16</v>
      </c>
      <c r="C6" s="2">
        <f>'T.26.04.E'!C6</f>
        <v>1000000</v>
      </c>
      <c r="E6">
        <v>2006</v>
      </c>
      <c r="F6" s="5">
        <f>EconomicRates!C46</f>
        <v>3.5571999999999999E-2</v>
      </c>
      <c r="G6" s="5">
        <f>EconomicRates!D46</f>
        <v>7.0000000000000007E-2</v>
      </c>
      <c r="H6" s="5">
        <f t="shared" si="10"/>
        <v>8.5572000000000009E-2</v>
      </c>
      <c r="I6" s="5">
        <f t="shared" si="11"/>
        <v>1.085572</v>
      </c>
      <c r="J6">
        <f t="shared" si="12"/>
        <v>0.92117335377109955</v>
      </c>
      <c r="K6">
        <f t="shared" si="20"/>
        <v>0.78167118136604063</v>
      </c>
      <c r="L6" s="2">
        <v>3</v>
      </c>
      <c r="M6" s="6">
        <v>2.7169999999999998E-3</v>
      </c>
      <c r="O6">
        <f t="shared" si="21"/>
        <v>4476.7857526221405</v>
      </c>
      <c r="P6">
        <f t="shared" si="22"/>
        <v>223.83928763110703</v>
      </c>
      <c r="Q6" s="4">
        <f t="shared" si="23"/>
        <v>12.5</v>
      </c>
      <c r="R6">
        <f t="shared" si="0"/>
        <v>1000000</v>
      </c>
      <c r="S6">
        <f t="shared" si="1"/>
        <v>555.20886507711987</v>
      </c>
      <c r="U6">
        <f t="shared" si="13"/>
        <v>2.7169999999999998E-3</v>
      </c>
      <c r="V6">
        <f t="shared" si="14"/>
        <v>0.01</v>
      </c>
      <c r="W6">
        <f t="shared" si="15"/>
        <v>0.97479189646800002</v>
      </c>
      <c r="X6">
        <f t="shared" si="16"/>
        <v>2.6485095827035558E-3</v>
      </c>
      <c r="Y6">
        <f t="shared" si="17"/>
        <v>9.7479189646800003E-3</v>
      </c>
      <c r="Z6">
        <f t="shared" si="18"/>
        <v>0.96239546792061648</v>
      </c>
      <c r="AB6">
        <f t="shared" si="19"/>
        <v>390.31979236518237</v>
      </c>
      <c r="AC6">
        <f t="shared" si="2"/>
        <v>534.33049549956922</v>
      </c>
      <c r="AE6">
        <f t="shared" si="3"/>
        <v>4308.438319175134</v>
      </c>
      <c r="AF6">
        <f t="shared" si="4"/>
        <v>-215.4219159587567</v>
      </c>
      <c r="AG6">
        <f t="shared" si="4"/>
        <v>-12.029943349007706</v>
      </c>
      <c r="AH6">
        <f t="shared" si="5"/>
        <v>-2648.5095827035557</v>
      </c>
      <c r="AI6">
        <f t="shared" si="6"/>
        <v>1432.4768771638142</v>
      </c>
      <c r="AJ6">
        <f t="shared" si="7"/>
        <v>-144.01070313438686</v>
      </c>
      <c r="AK6">
        <f>G6*SUM(AB6, AE6:AF6)</f>
        <v>313.8335336907092</v>
      </c>
      <c r="AL6">
        <f t="shared" si="8"/>
        <v>1602.2997077201364</v>
      </c>
      <c r="AN6">
        <f t="shared" si="9"/>
        <v>3367.7820707923456</v>
      </c>
      <c r="AO6">
        <f t="shared" si="9"/>
        <v>-168.38910353961728</v>
      </c>
      <c r="AP6">
        <f t="shared" si="9"/>
        <v>-9.4034600293853963</v>
      </c>
      <c r="AQ6">
        <f t="shared" si="9"/>
        <v>-2070.2636143711675</v>
      </c>
      <c r="AR6">
        <f t="shared" si="9"/>
        <v>1119.7258928521753</v>
      </c>
      <c r="AS6">
        <f t="shared" si="9"/>
        <v>-112.56901644841035</v>
      </c>
      <c r="AT6">
        <f t="shared" si="9"/>
        <v>245.31462903229578</v>
      </c>
      <c r="AU6">
        <f t="shared" si="9"/>
        <v>1252.4715054360606</v>
      </c>
      <c r="AW6">
        <v>3</v>
      </c>
      <c r="AX6">
        <f>(R6*SUMPRODUCT(K7:$K$23, X7:$X$23)-$AZ$3*SUMPRODUCT(K6:$K$22, W7:$W$23))/Z6</f>
        <v>555.20886507711987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5">
        <f>EconomicRates!C47</f>
        <v>3.5571999999999999E-2</v>
      </c>
      <c r="G7" s="5">
        <f>EconomicRates!D47</f>
        <v>7.0000000000000007E-2</v>
      </c>
      <c r="H7" s="5">
        <f t="shared" si="10"/>
        <v>8.5572000000000009E-2</v>
      </c>
      <c r="I7" s="5">
        <f t="shared" si="11"/>
        <v>1.085572</v>
      </c>
      <c r="J7">
        <f t="shared" si="12"/>
        <v>0.92117335377109955</v>
      </c>
      <c r="K7">
        <f t="shared" si="20"/>
        <v>0.72005466368517301</v>
      </c>
      <c r="L7" s="2">
        <v>4</v>
      </c>
      <c r="M7" s="6">
        <v>2.745E-3</v>
      </c>
      <c r="O7">
        <f t="shared" si="21"/>
        <v>4476.7857526221405</v>
      </c>
      <c r="P7">
        <f t="shared" si="22"/>
        <v>223.83928763110703</v>
      </c>
      <c r="Q7" s="4">
        <f t="shared" si="23"/>
        <v>12.5</v>
      </c>
      <c r="R7">
        <f t="shared" si="0"/>
        <v>1000000</v>
      </c>
      <c r="S7">
        <f t="shared" si="1"/>
        <v>679.80077284680169</v>
      </c>
      <c r="U7">
        <f t="shared" si="13"/>
        <v>2.745E-3</v>
      </c>
      <c r="V7">
        <f t="shared" si="14"/>
        <v>0.01</v>
      </c>
      <c r="W7">
        <f t="shared" si="15"/>
        <v>0.96239546792061648</v>
      </c>
      <c r="X7">
        <f t="shared" si="16"/>
        <v>2.6417755594420923E-3</v>
      </c>
      <c r="Y7">
        <f t="shared" si="17"/>
        <v>9.6239546792061658E-3</v>
      </c>
      <c r="Z7">
        <f t="shared" si="18"/>
        <v>0.95012973768196818</v>
      </c>
      <c r="AB7">
        <f t="shared" si="19"/>
        <v>534.33049549956922</v>
      </c>
      <c r="AC7">
        <f t="shared" si="2"/>
        <v>645.89892998093092</v>
      </c>
      <c r="AE7">
        <f t="shared" si="3"/>
        <v>4253.527272797247</v>
      </c>
      <c r="AF7">
        <f t="shared" si="4"/>
        <v>-212.67636363986233</v>
      </c>
      <c r="AG7">
        <f t="shared" si="4"/>
        <v>-11.876621721024602</v>
      </c>
      <c r="AH7">
        <f t="shared" si="5"/>
        <v>-2641.7755594420923</v>
      </c>
      <c r="AI7">
        <f t="shared" si="6"/>
        <v>1387.1987279942678</v>
      </c>
      <c r="AJ7">
        <f t="shared" si="7"/>
        <v>-111.56843448136169</v>
      </c>
      <c r="AK7">
        <f>G7*SUM(AB7, AE7:AF7)</f>
        <v>320.26269832598678</v>
      </c>
      <c r="AL7">
        <f t="shared" si="8"/>
        <v>1595.8929918388928</v>
      </c>
      <c r="AN7">
        <f t="shared" si="9"/>
        <v>3062.7721498897326</v>
      </c>
      <c r="AO7">
        <f t="shared" si="9"/>
        <v>-153.13860749448662</v>
      </c>
      <c r="AP7">
        <f t="shared" si="9"/>
        <v>-8.5518168590483903</v>
      </c>
      <c r="AQ7">
        <f t="shared" si="9"/>
        <v>-1902.2228119857855</v>
      </c>
      <c r="AR7">
        <f t="shared" si="9"/>
        <v>998.85891355041224</v>
      </c>
      <c r="AS7">
        <f t="shared" si="9"/>
        <v>-80.335371568358156</v>
      </c>
      <c r="AT7">
        <f t="shared" si="9"/>
        <v>230.60664953402443</v>
      </c>
      <c r="AU7">
        <f t="shared" si="9"/>
        <v>1149.1301915160786</v>
      </c>
      <c r="AW7">
        <v>4</v>
      </c>
      <c r="AX7">
        <f>(R7*SUMPRODUCT(K8:$K$23, X8:$X$23)-$AZ$3*SUMPRODUCT(K7:$K$22, W8:$W$23))/Z7</f>
        <v>679.80077284680169</v>
      </c>
    </row>
    <row r="8" spans="1:52" x14ac:dyDescent="0.25">
      <c r="B8" s="2">
        <f>'T.26.04.A'!B8</f>
        <v>100</v>
      </c>
      <c r="C8" s="2">
        <f>'T.26.04.A'!C8</f>
        <v>12.5</v>
      </c>
      <c r="E8">
        <v>2008</v>
      </c>
      <c r="F8" s="5">
        <f>EconomicRates!C48</f>
        <v>3.5571999999999999E-2</v>
      </c>
      <c r="G8" s="5">
        <f>EconomicRates!D48</f>
        <v>7.0000000000000007E-2</v>
      </c>
      <c r="H8" s="5">
        <f t="shared" si="10"/>
        <v>8.5572000000000009E-2</v>
      </c>
      <c r="I8" s="5">
        <f t="shared" si="11"/>
        <v>1.085572</v>
      </c>
      <c r="J8">
        <f t="shared" si="12"/>
        <v>0.92117335377109955</v>
      </c>
      <c r="K8">
        <f t="shared" si="20"/>
        <v>0.66329516944539202</v>
      </c>
      <c r="L8" s="2">
        <v>5</v>
      </c>
      <c r="M8" s="6">
        <v>2.7729999999999999E-3</v>
      </c>
      <c r="O8">
        <f t="shared" si="21"/>
        <v>4476.7857526221405</v>
      </c>
      <c r="P8">
        <f t="shared" si="22"/>
        <v>223.83928763110703</v>
      </c>
      <c r="Q8" s="4">
        <f t="shared" si="23"/>
        <v>12.5</v>
      </c>
      <c r="R8">
        <f t="shared" si="0"/>
        <v>1000000</v>
      </c>
      <c r="S8">
        <f t="shared" si="1"/>
        <v>777.95497048284108</v>
      </c>
      <c r="U8">
        <f t="shared" si="13"/>
        <v>2.7729999999999999E-3</v>
      </c>
      <c r="V8">
        <f t="shared" si="14"/>
        <v>0.01</v>
      </c>
      <c r="W8">
        <f t="shared" si="15"/>
        <v>0.95012973768196818</v>
      </c>
      <c r="X8">
        <f t="shared" si="16"/>
        <v>2.6347097625920978E-3</v>
      </c>
      <c r="Y8">
        <f t="shared" si="17"/>
        <v>9.5012973768196819E-3</v>
      </c>
      <c r="Z8">
        <f t="shared" si="18"/>
        <v>0.93799373054255641</v>
      </c>
      <c r="AB8">
        <f t="shared" si="19"/>
        <v>645.89892998093092</v>
      </c>
      <c r="AC8">
        <f t="shared" si="2"/>
        <v>729.71688495732451</v>
      </c>
      <c r="AE8">
        <f t="shared" si="3"/>
        <v>4199.1969689418074</v>
      </c>
      <c r="AF8">
        <f t="shared" si="4"/>
        <v>-209.95984844709039</v>
      </c>
      <c r="AG8">
        <f t="shared" si="4"/>
        <v>-11.724921631781955</v>
      </c>
      <c r="AH8">
        <f t="shared" si="5"/>
        <v>-2634.7097625920978</v>
      </c>
      <c r="AI8">
        <f t="shared" si="6"/>
        <v>1342.8024362708375</v>
      </c>
      <c r="AJ8">
        <f t="shared" si="7"/>
        <v>-83.817954976393594</v>
      </c>
      <c r="AK8">
        <f t="shared" ref="AK8:AK23" si="24">G8*SUM(AB8:AB8, AE8:AF8)</f>
        <v>324.45952353329534</v>
      </c>
      <c r="AL8">
        <f t="shared" si="8"/>
        <v>1583.4440048277393</v>
      </c>
      <c r="AN8">
        <f t="shared" si="9"/>
        <v>2785.3070650488326</v>
      </c>
      <c r="AO8">
        <f t="shared" si="9"/>
        <v>-139.26535325244166</v>
      </c>
      <c r="AP8">
        <f t="shared" si="9"/>
        <v>-7.7770838804867539</v>
      </c>
      <c r="AQ8">
        <f t="shared" si="9"/>
        <v>-1747.5902584179541</v>
      </c>
      <c r="AR8">
        <f t="shared" si="9"/>
        <v>890.67436949795035</v>
      </c>
      <c r="AS8">
        <f t="shared" si="9"/>
        <v>-55.596044648633224</v>
      </c>
      <c r="AT8">
        <f t="shared" si="9"/>
        <v>215.21243464018829</v>
      </c>
      <c r="AU8">
        <f t="shared" si="9"/>
        <v>1050.2907594895055</v>
      </c>
      <c r="AW8">
        <v>5</v>
      </c>
      <c r="AX8">
        <f>(R8*SUMPRODUCT(K9:$K$23, X9:$X$23)-$AZ$3*SUMPRODUCT(K8:$K$22, W9:$W$23))/Z8</f>
        <v>777.95497048284108</v>
      </c>
    </row>
    <row r="9" spans="1:52" x14ac:dyDescent="0.25">
      <c r="A9" t="s">
        <v>39</v>
      </c>
      <c r="C9" s="2">
        <f>'T.26.04.A'!C9</f>
        <v>0.05</v>
      </c>
      <c r="E9">
        <v>2009</v>
      </c>
      <c r="F9" s="5">
        <f>EconomicRates!C49</f>
        <v>3.5571999999999999E-2</v>
      </c>
      <c r="G9" s="5">
        <f>EconomicRates!D49</f>
        <v>7.0000000000000007E-2</v>
      </c>
      <c r="H9" s="5">
        <f t="shared" si="10"/>
        <v>8.5572000000000009E-2</v>
      </c>
      <c r="I9" s="5">
        <f t="shared" si="11"/>
        <v>1.085572</v>
      </c>
      <c r="J9">
        <f t="shared" si="12"/>
        <v>0.92117335377109955</v>
      </c>
      <c r="K9">
        <f t="shared" si="20"/>
        <v>0.61100983577818146</v>
      </c>
      <c r="L9" s="2">
        <v>6</v>
      </c>
      <c r="M9" s="6">
        <v>2.8019999999999998E-3</v>
      </c>
      <c r="O9">
        <f t="shared" si="21"/>
        <v>4476.7857526221405</v>
      </c>
      <c r="P9">
        <f t="shared" si="22"/>
        <v>223.83928763110703</v>
      </c>
      <c r="Q9" s="4">
        <f t="shared" si="23"/>
        <v>12.5</v>
      </c>
      <c r="R9">
        <f t="shared" si="0"/>
        <v>1000000</v>
      </c>
      <c r="S9">
        <f t="shared" si="1"/>
        <v>852.41175927582833</v>
      </c>
      <c r="U9">
        <f t="shared" si="13"/>
        <v>2.8019999999999998E-3</v>
      </c>
      <c r="V9">
        <f t="shared" si="14"/>
        <v>0.01</v>
      </c>
      <c r="W9">
        <f t="shared" si="15"/>
        <v>0.93799373054255641</v>
      </c>
      <c r="X9">
        <f t="shared" si="16"/>
        <v>2.6282584329802429E-3</v>
      </c>
      <c r="Y9">
        <f t="shared" si="17"/>
        <v>9.3799373054255647E-3</v>
      </c>
      <c r="Z9">
        <f t="shared" si="18"/>
        <v>0.92598553480415069</v>
      </c>
      <c r="AB9">
        <f t="shared" si="19"/>
        <v>729.71688495732451</v>
      </c>
      <c r="AC9">
        <f t="shared" si="2"/>
        <v>789.32095878637483</v>
      </c>
      <c r="AE9">
        <f t="shared" si="3"/>
        <v>4145.4388493454153</v>
      </c>
      <c r="AF9">
        <f t="shared" si="4"/>
        <v>-207.27194246727075</v>
      </c>
      <c r="AG9">
        <f t="shared" si="4"/>
        <v>-11.574819185051883</v>
      </c>
      <c r="AH9">
        <f t="shared" si="5"/>
        <v>-2628.258432980243</v>
      </c>
      <c r="AI9">
        <f t="shared" si="6"/>
        <v>1298.3336547128492</v>
      </c>
      <c r="AJ9">
        <f t="shared" si="7"/>
        <v>-59.604073829050321</v>
      </c>
      <c r="AK9">
        <f t="shared" si="24"/>
        <v>326.75186542848286</v>
      </c>
      <c r="AL9">
        <f t="shared" si="8"/>
        <v>1565.4814463122818</v>
      </c>
      <c r="AN9">
        <f t="shared" si="9"/>
        <v>2532.9039105670358</v>
      </c>
      <c r="AO9">
        <f t="shared" si="9"/>
        <v>-126.64519552835178</v>
      </c>
      <c r="AP9">
        <f t="shared" si="9"/>
        <v>-7.0723283694206955</v>
      </c>
      <c r="AQ9">
        <f t="shared" si="9"/>
        <v>-1605.8917535178789</v>
      </c>
      <c r="AR9">
        <f t="shared" si="9"/>
        <v>793.29463315138412</v>
      </c>
      <c r="AS9">
        <f t="shared" si="9"/>
        <v>-36.418675361998638</v>
      </c>
      <c r="AT9">
        <f t="shared" si="9"/>
        <v>199.64860363567175</v>
      </c>
      <c r="AU9">
        <f t="shared" si="9"/>
        <v>956.5245614250573</v>
      </c>
      <c r="AW9">
        <v>6</v>
      </c>
      <c r="AX9">
        <f>(R9*SUMPRODUCT(K10:$K$23, X10:$X$23)-$AZ$3*SUMPRODUCT(K9:$K$22, W10:$W$23))/Z9</f>
        <v>852.41175927582833</v>
      </c>
    </row>
    <row r="10" spans="1:52" x14ac:dyDescent="0.25">
      <c r="A10" t="s">
        <v>19</v>
      </c>
      <c r="C10" s="2">
        <f>'T.26.04.A'!C10</f>
        <v>0.01</v>
      </c>
      <c r="E10">
        <v>2010</v>
      </c>
      <c r="F10" s="5">
        <f>EconomicRates!C50</f>
        <v>3.5571999999999999E-2</v>
      </c>
      <c r="G10" s="5">
        <f>EconomicRates!D50</f>
        <v>7.0000000000000007E-2</v>
      </c>
      <c r="H10" s="5">
        <f t="shared" si="10"/>
        <v>8.5572000000000009E-2</v>
      </c>
      <c r="I10" s="5">
        <f t="shared" si="11"/>
        <v>1.085572</v>
      </c>
      <c r="J10">
        <f t="shared" si="12"/>
        <v>0.92117335377109955</v>
      </c>
      <c r="K10">
        <f t="shared" si="20"/>
        <v>0.5628459796109162</v>
      </c>
      <c r="L10" s="2">
        <v>7</v>
      </c>
      <c r="M10" s="6">
        <v>2.8370000000000001E-3</v>
      </c>
      <c r="O10">
        <f t="shared" si="21"/>
        <v>4476.7857526221405</v>
      </c>
      <c r="P10">
        <f t="shared" si="22"/>
        <v>223.83928763110703</v>
      </c>
      <c r="Q10" s="4">
        <f t="shared" si="23"/>
        <v>12.5</v>
      </c>
      <c r="R10">
        <f t="shared" si="0"/>
        <v>1000000</v>
      </c>
      <c r="S10">
        <f t="shared" si="1"/>
        <v>902.83710613810467</v>
      </c>
      <c r="U10">
        <f t="shared" si="13"/>
        <v>2.8370000000000001E-3</v>
      </c>
      <c r="V10">
        <f t="shared" si="14"/>
        <v>0.01</v>
      </c>
      <c r="W10">
        <f t="shared" si="15"/>
        <v>0.92598553480415069</v>
      </c>
      <c r="X10">
        <f t="shared" si="16"/>
        <v>2.6270209622393757E-3</v>
      </c>
      <c r="Y10">
        <f t="shared" si="17"/>
        <v>9.2598553480415079E-3</v>
      </c>
      <c r="Z10">
        <f t="shared" si="18"/>
        <v>0.91409865849386984</v>
      </c>
      <c r="AB10">
        <f t="shared" si="19"/>
        <v>789.32095878637483</v>
      </c>
      <c r="AC10">
        <f t="shared" si="2"/>
        <v>825.28218755932903</v>
      </c>
      <c r="AE10">
        <f t="shared" si="3"/>
        <v>4092.223850836368</v>
      </c>
      <c r="AF10">
        <f t="shared" si="4"/>
        <v>-204.61119254181841</v>
      </c>
      <c r="AG10">
        <f t="shared" si="4"/>
        <v>-11.426233231173374</v>
      </c>
      <c r="AH10">
        <f t="shared" si="5"/>
        <v>-2627.0209622393759</v>
      </c>
      <c r="AI10">
        <f t="shared" si="6"/>
        <v>1249.1654628240003</v>
      </c>
      <c r="AJ10">
        <f t="shared" si="7"/>
        <v>-35.9612287729542</v>
      </c>
      <c r="AK10">
        <f t="shared" si="24"/>
        <v>327.38535319566478</v>
      </c>
      <c r="AL10">
        <f t="shared" si="8"/>
        <v>1540.5895872467108</v>
      </c>
      <c r="AN10">
        <f t="shared" si="9"/>
        <v>2303.2917421111515</v>
      </c>
      <c r="AO10">
        <f t="shared" si="9"/>
        <v>-115.16458710555757</v>
      </c>
      <c r="AP10">
        <f t="shared" si="9"/>
        <v>-6.4312094362625816</v>
      </c>
      <c r="AQ10">
        <f t="shared" si="9"/>
        <v>-1478.6081869500333</v>
      </c>
      <c r="AR10">
        <f t="shared" si="9"/>
        <v>703.08775861929803</v>
      </c>
      <c r="AS10">
        <f t="shared" si="9"/>
        <v>-20.240633036725672</v>
      </c>
      <c r="AT10">
        <f t="shared" si="9"/>
        <v>184.26752982967975</v>
      </c>
      <c r="AU10">
        <f t="shared" si="9"/>
        <v>867.11465541225198</v>
      </c>
      <c r="AW10">
        <v>7</v>
      </c>
      <c r="AX10">
        <f>(R10*SUMPRODUCT(K11:$K$23, X11:$X$23)-$AZ$3*SUMPRODUCT(K10:$K$22, W11:$W$23))/Z10</f>
        <v>902.83710613810467</v>
      </c>
    </row>
    <row r="11" spans="1:52" x14ac:dyDescent="0.25">
      <c r="A11" t="s">
        <v>33</v>
      </c>
      <c r="C11" s="7">
        <f>AU25</f>
        <v>10166.030986843667</v>
      </c>
      <c r="E11">
        <v>2011</v>
      </c>
      <c r="F11" s="5">
        <f>EconomicRates!C51</f>
        <v>3.5571999999999999E-2</v>
      </c>
      <c r="G11" s="5">
        <f>EconomicRates!D51</f>
        <v>7.0000000000000007E-2</v>
      </c>
      <c r="H11" s="5">
        <f t="shared" si="10"/>
        <v>8.5572000000000009E-2</v>
      </c>
      <c r="I11" s="5">
        <f t="shared" si="11"/>
        <v>1.085572</v>
      </c>
      <c r="J11">
        <f t="shared" si="12"/>
        <v>0.92117335377109955</v>
      </c>
      <c r="K11">
        <f t="shared" si="20"/>
        <v>0.51847871869476758</v>
      </c>
      <c r="L11" s="2">
        <v>8</v>
      </c>
      <c r="M11" s="6">
        <v>2.8709999999999999E-3</v>
      </c>
      <c r="O11">
        <f t="shared" si="21"/>
        <v>4476.7857526221405</v>
      </c>
      <c r="P11">
        <f t="shared" si="22"/>
        <v>223.83928763110703</v>
      </c>
      <c r="Q11" s="4">
        <f t="shared" si="23"/>
        <v>12.5</v>
      </c>
      <c r="R11">
        <f t="shared" si="0"/>
        <v>1000000</v>
      </c>
      <c r="S11">
        <f t="shared" si="1"/>
        <v>932.99171071674937</v>
      </c>
      <c r="U11">
        <f t="shared" si="13"/>
        <v>2.8709999999999999E-3</v>
      </c>
      <c r="V11">
        <f t="shared" si="14"/>
        <v>0.01</v>
      </c>
      <c r="W11">
        <f t="shared" si="15"/>
        <v>0.91409865849386984</v>
      </c>
      <c r="X11">
        <f t="shared" si="16"/>
        <v>2.6243772485359E-3</v>
      </c>
      <c r="Y11">
        <f t="shared" si="17"/>
        <v>9.1409865849386984E-3</v>
      </c>
      <c r="Z11">
        <f t="shared" si="18"/>
        <v>0.90233329466039525</v>
      </c>
      <c r="AB11">
        <f t="shared" si="19"/>
        <v>825.28218755932903</v>
      </c>
      <c r="AC11">
        <f t="shared" si="2"/>
        <v>841.86948422188289</v>
      </c>
      <c r="AE11">
        <f t="shared" si="3"/>
        <v>4039.5528376522534</v>
      </c>
      <c r="AF11">
        <f t="shared" si="4"/>
        <v>-201.97764188261266</v>
      </c>
      <c r="AG11">
        <f t="shared" si="4"/>
        <v>-11.27916618325494</v>
      </c>
      <c r="AH11">
        <f t="shared" si="5"/>
        <v>-2624.3772485359</v>
      </c>
      <c r="AI11">
        <f t="shared" si="6"/>
        <v>1201.9187810504859</v>
      </c>
      <c r="AJ11">
        <f t="shared" si="7"/>
        <v>-16.587296662553854</v>
      </c>
      <c r="AK11">
        <f t="shared" si="24"/>
        <v>326.40001683302796</v>
      </c>
      <c r="AL11">
        <f t="shared" si="8"/>
        <v>1511.7315012209601</v>
      </c>
      <c r="AN11">
        <f t="shared" si="9"/>
        <v>2094.422179365753</v>
      </c>
      <c r="AO11">
        <f t="shared" si="9"/>
        <v>-104.72110896828764</v>
      </c>
      <c r="AP11">
        <f t="shared" si="9"/>
        <v>-5.8480076306393736</v>
      </c>
      <c r="AQ11">
        <f t="shared" si="9"/>
        <v>-1360.683753192593</v>
      </c>
      <c r="AR11">
        <f t="shared" si="9"/>
        <v>623.16930957423278</v>
      </c>
      <c r="AS11">
        <f t="shared" si="9"/>
        <v>-8.6001603202109163</v>
      </c>
      <c r="AT11">
        <f t="shared" si="9"/>
        <v>169.23146250953891</v>
      </c>
      <c r="AU11">
        <f t="shared" si="9"/>
        <v>783.80061176356094</v>
      </c>
      <c r="AW11">
        <v>8</v>
      </c>
      <c r="AX11">
        <f>(R11*SUMPRODUCT(K12:$K$23, X12:$X$23)-$AZ$3*SUMPRODUCT(K11:$K$22, W12:$W$23))/Z11</f>
        <v>932.99171071674937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f>EconomicRates!C52</f>
        <v>3.5571999999999999E-2</v>
      </c>
      <c r="G12" s="5">
        <f>EconomicRates!D52</f>
        <v>7.0000000000000007E-2</v>
      </c>
      <c r="H12" s="5">
        <f t="shared" si="10"/>
        <v>8.5572000000000009E-2</v>
      </c>
      <c r="I12" s="5">
        <f t="shared" si="11"/>
        <v>1.085572</v>
      </c>
      <c r="J12">
        <f t="shared" si="12"/>
        <v>0.92117335377109955</v>
      </c>
      <c r="K12">
        <f t="shared" si="20"/>
        <v>0.47760878015900154</v>
      </c>
      <c r="L12" s="2">
        <v>9</v>
      </c>
      <c r="M12" s="6">
        <v>2.9099999999999998E-3</v>
      </c>
      <c r="O12">
        <f t="shared" si="21"/>
        <v>4476.7857526221405</v>
      </c>
      <c r="P12">
        <f t="shared" si="22"/>
        <v>223.83928763110703</v>
      </c>
      <c r="Q12" s="4">
        <f t="shared" si="23"/>
        <v>12.5</v>
      </c>
      <c r="R12">
        <f t="shared" si="0"/>
        <v>1000000</v>
      </c>
      <c r="S12">
        <f t="shared" si="1"/>
        <v>943.25810499203624</v>
      </c>
      <c r="U12">
        <f t="shared" si="13"/>
        <v>2.9099999999999998E-3</v>
      </c>
      <c r="V12">
        <f t="shared" si="14"/>
        <v>0.01</v>
      </c>
      <c r="W12">
        <f t="shared" si="15"/>
        <v>0.90233329466039525</v>
      </c>
      <c r="X12">
        <f t="shared" si="16"/>
        <v>2.6257898874617498E-3</v>
      </c>
      <c r="Y12">
        <f t="shared" si="17"/>
        <v>9.0233329466039534E-3</v>
      </c>
      <c r="Z12">
        <f t="shared" si="18"/>
        <v>0.89068417182632953</v>
      </c>
      <c r="AB12">
        <f t="shared" si="19"/>
        <v>841.86948422188289</v>
      </c>
      <c r="AC12">
        <f t="shared" si="2"/>
        <v>840.14506406330474</v>
      </c>
      <c r="AE12">
        <f t="shared" si="3"/>
        <v>3987.4022105181625</v>
      </c>
      <c r="AF12">
        <f t="shared" si="4"/>
        <v>-199.37011052590813</v>
      </c>
      <c r="AG12">
        <f t="shared" si="4"/>
        <v>-11.13355214782912</v>
      </c>
      <c r="AH12">
        <f t="shared" si="5"/>
        <v>-2625.7898874617499</v>
      </c>
      <c r="AI12">
        <f t="shared" si="6"/>
        <v>1151.1086603826752</v>
      </c>
      <c r="AJ12">
        <f t="shared" si="7"/>
        <v>1.7244201585781411</v>
      </c>
      <c r="AK12">
        <f t="shared" si="24"/>
        <v>324.09311089498971</v>
      </c>
      <c r="AL12">
        <f t="shared" si="8"/>
        <v>1476.926191436243</v>
      </c>
      <c r="AN12">
        <f t="shared" si="9"/>
        <v>1904.4183057688858</v>
      </c>
      <c r="AO12">
        <f t="shared" si="9"/>
        <v>-95.220915288444303</v>
      </c>
      <c r="AP12">
        <f t="shared" si="9"/>
        <v>-5.317482260161297</v>
      </c>
      <c r="AQ12">
        <f t="shared" si="9"/>
        <v>-1254.1003051044484</v>
      </c>
      <c r="AR12">
        <f t="shared" si="9"/>
        <v>549.77960311583195</v>
      </c>
      <c r="AS12">
        <f t="shared" si="9"/>
        <v>0.82359820842009801</v>
      </c>
      <c r="AT12">
        <f t="shared" si="9"/>
        <v>154.78971535249204</v>
      </c>
      <c r="AU12">
        <f t="shared" si="9"/>
        <v>705.39291667674399</v>
      </c>
      <c r="AW12">
        <v>9</v>
      </c>
      <c r="AX12">
        <f>(R12*SUMPRODUCT(K13:$K$23, X13:$X$23)-$AZ$3*SUMPRODUCT(K12:$K$22, W13:$W$23))/Z12</f>
        <v>943.25810499203624</v>
      </c>
    </row>
    <row r="13" spans="1:52" x14ac:dyDescent="0.25">
      <c r="E13">
        <v>2013</v>
      </c>
      <c r="F13" s="5">
        <f>EconomicRates!C53</f>
        <v>3.5571999999999999E-2</v>
      </c>
      <c r="G13" s="5">
        <f>EconomicRates!D53</f>
        <v>7.0000000000000007E-2</v>
      </c>
      <c r="H13" s="5">
        <f t="shared" si="10"/>
        <v>8.5572000000000009E-2</v>
      </c>
      <c r="I13" s="5">
        <f t="shared" si="11"/>
        <v>1.085572</v>
      </c>
      <c r="J13">
        <f t="shared" si="12"/>
        <v>0.92117335377109955</v>
      </c>
      <c r="K13">
        <f t="shared" si="20"/>
        <v>0.43996048180959124</v>
      </c>
      <c r="L13" s="2">
        <v>10</v>
      </c>
      <c r="M13" s="6">
        <v>2.9520000000000002E-3</v>
      </c>
      <c r="O13">
        <f t="shared" si="21"/>
        <v>4476.7857526221405</v>
      </c>
      <c r="P13">
        <f t="shared" si="22"/>
        <v>223.83928763110703</v>
      </c>
      <c r="Q13" s="4">
        <f t="shared" si="23"/>
        <v>12.5</v>
      </c>
      <c r="R13">
        <f t="shared" si="0"/>
        <v>1000000</v>
      </c>
      <c r="S13">
        <f t="shared" si="1"/>
        <v>935.13115873392667</v>
      </c>
      <c r="U13">
        <f t="shared" si="13"/>
        <v>2.9520000000000002E-3</v>
      </c>
      <c r="V13">
        <f t="shared" si="14"/>
        <v>0.01</v>
      </c>
      <c r="W13">
        <f t="shared" si="15"/>
        <v>0.89068417182632953</v>
      </c>
      <c r="X13">
        <f t="shared" si="16"/>
        <v>2.6292996752313252E-3</v>
      </c>
      <c r="Y13">
        <f t="shared" si="17"/>
        <v>8.9068417182632947E-3</v>
      </c>
      <c r="Z13">
        <f t="shared" si="18"/>
        <v>0.87914803043283496</v>
      </c>
      <c r="AB13">
        <f t="shared" si="19"/>
        <v>840.14506406330474</v>
      </c>
      <c r="AC13">
        <f t="shared" si="2"/>
        <v>822.11871639730634</v>
      </c>
      <c r="AE13">
        <f t="shared" si="3"/>
        <v>3935.7573770875315</v>
      </c>
      <c r="AF13">
        <f t="shared" si="4"/>
        <v>-196.78786885437657</v>
      </c>
      <c r="AG13">
        <f t="shared" si="4"/>
        <v>-10.989350380410437</v>
      </c>
      <c r="AH13">
        <f t="shared" si="5"/>
        <v>-2629.2996752313252</v>
      </c>
      <c r="AI13">
        <f t="shared" si="6"/>
        <v>1098.6804826214193</v>
      </c>
      <c r="AJ13">
        <f t="shared" si="7"/>
        <v>18.026347665998401</v>
      </c>
      <c r="AK13">
        <f t="shared" si="24"/>
        <v>320.53802006075216</v>
      </c>
      <c r="AL13">
        <f t="shared" si="8"/>
        <v>1437.2448503481698</v>
      </c>
      <c r="AN13">
        <f t="shared" si="9"/>
        <v>1731.5777119090835</v>
      </c>
      <c r="AO13">
        <f t="shared" si="9"/>
        <v>-86.578885595454167</v>
      </c>
      <c r="AP13">
        <f t="shared" si="9"/>
        <v>-4.834879888139791</v>
      </c>
      <c r="AQ13">
        <f t="shared" si="9"/>
        <v>-1156.7879519365756</v>
      </c>
      <c r="AR13">
        <f t="shared" si="9"/>
        <v>483.37599448891388</v>
      </c>
      <c r="AS13">
        <f t="shared" si="9"/>
        <v>7.9308806043998565</v>
      </c>
      <c r="AT13">
        <f t="shared" si="9"/>
        <v>141.02406174422094</v>
      </c>
      <c r="AU13">
        <f t="shared" si="9"/>
        <v>632.33093683753464</v>
      </c>
      <c r="AW13">
        <v>10</v>
      </c>
      <c r="AX13">
        <f>(R13*SUMPRODUCT(K14:$K$23, X14:$X$23)-$AZ$3*SUMPRODUCT(K13:$K$22, W14:$W$23))/Z13</f>
        <v>935.13115873392667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10"/>
        <v>8.5572000000000009E-2</v>
      </c>
      <c r="I14" s="5">
        <f t="shared" si="11"/>
        <v>1.085572</v>
      </c>
      <c r="J14">
        <f t="shared" si="12"/>
        <v>0.92117335377109955</v>
      </c>
      <c r="K14">
        <f t="shared" si="20"/>
        <v>0.40527987255529002</v>
      </c>
      <c r="L14" s="2">
        <v>11</v>
      </c>
      <c r="M14" s="6">
        <v>2.9979999999999998E-3</v>
      </c>
      <c r="O14">
        <f t="shared" si="21"/>
        <v>4476.7857526221405</v>
      </c>
      <c r="P14">
        <f t="shared" si="22"/>
        <v>223.83928763110703</v>
      </c>
      <c r="Q14" s="4">
        <f t="shared" si="23"/>
        <v>12.5</v>
      </c>
      <c r="R14">
        <f t="shared" si="0"/>
        <v>1000000</v>
      </c>
      <c r="S14">
        <f t="shared" si="1"/>
        <v>909.66874792672104</v>
      </c>
      <c r="U14">
        <f t="shared" si="13"/>
        <v>2.9979999999999998E-3</v>
      </c>
      <c r="V14">
        <f t="shared" si="14"/>
        <v>0.01</v>
      </c>
      <c r="W14">
        <f t="shared" si="15"/>
        <v>0.87914803043283496</v>
      </c>
      <c r="X14">
        <f t="shared" si="16"/>
        <v>2.6356857952376392E-3</v>
      </c>
      <c r="Y14">
        <f t="shared" si="17"/>
        <v>8.7914803043283498E-3</v>
      </c>
      <c r="Z14">
        <f t="shared" si="18"/>
        <v>0.867720864333269</v>
      </c>
      <c r="AB14">
        <f t="shared" si="19"/>
        <v>822.11871639730634</v>
      </c>
      <c r="AC14">
        <f t="shared" si="2"/>
        <v>789.33855220793703</v>
      </c>
      <c r="AE14">
        <f t="shared" si="3"/>
        <v>3884.6004027001482</v>
      </c>
      <c r="AF14">
        <f t="shared" si="4"/>
        <v>-194.23002013500741</v>
      </c>
      <c r="AG14">
        <f t="shared" si="4"/>
        <v>-10.846510804165863</v>
      </c>
      <c r="AH14">
        <f t="shared" si="5"/>
        <v>-2635.685795237639</v>
      </c>
      <c r="AI14">
        <f t="shared" si="6"/>
        <v>1043.838076523336</v>
      </c>
      <c r="AJ14">
        <f t="shared" si="7"/>
        <v>32.780164189369316</v>
      </c>
      <c r="AK14">
        <f t="shared" si="24"/>
        <v>315.87423692737133</v>
      </c>
      <c r="AL14">
        <f t="shared" si="8"/>
        <v>1392.4924776400767</v>
      </c>
      <c r="AN14">
        <f t="shared" si="9"/>
        <v>1574.3503561345444</v>
      </c>
      <c r="AO14">
        <f t="shared" si="9"/>
        <v>-78.717517806727216</v>
      </c>
      <c r="AP14">
        <f t="shared" si="9"/>
        <v>-4.3958725163819174</v>
      </c>
      <c r="AQ14">
        <f t="shared" si="9"/>
        <v>-1068.1904031896986</v>
      </c>
      <c r="AR14">
        <f t="shared" si="9"/>
        <v>423.04656262173665</v>
      </c>
      <c r="AS14">
        <f t="shared" si="9"/>
        <v>13.285140765009078</v>
      </c>
      <c r="AT14">
        <f t="shared" si="9"/>
        <v>128.01747048542452</v>
      </c>
      <c r="AU14">
        <f t="shared" si="9"/>
        <v>564.34917387217035</v>
      </c>
      <c r="AW14">
        <v>11</v>
      </c>
      <c r="AX14">
        <f>(R14*SUMPRODUCT(K15:$K$23, X15:$X$23)-$AZ$3*SUMPRODUCT(K14:$K$22, W15:$W$23))/Z14</f>
        <v>909.66874792672104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10"/>
        <v>8.5572000000000009E-2</v>
      </c>
      <c r="I15" s="5">
        <f t="shared" si="11"/>
        <v>1.085572</v>
      </c>
      <c r="J15">
        <f t="shared" si="12"/>
        <v>0.92117335377109955</v>
      </c>
      <c r="K15">
        <f t="shared" si="20"/>
        <v>0.37333301941768032</v>
      </c>
      <c r="L15" s="2">
        <v>12</v>
      </c>
      <c r="M15" s="6">
        <v>3.0469999999999998E-3</v>
      </c>
      <c r="O15">
        <f t="shared" si="21"/>
        <v>4476.7857526221405</v>
      </c>
      <c r="P15">
        <f t="shared" si="22"/>
        <v>223.83928763110703</v>
      </c>
      <c r="Q15" s="4">
        <f t="shared" si="23"/>
        <v>12.5</v>
      </c>
      <c r="R15">
        <f t="shared" si="0"/>
        <v>1000000</v>
      </c>
      <c r="S15">
        <f t="shared" si="1"/>
        <v>868.35776130633906</v>
      </c>
      <c r="U15">
        <f t="shared" si="13"/>
        <v>3.0469999999999998E-3</v>
      </c>
      <c r="V15">
        <f t="shared" si="14"/>
        <v>0.01</v>
      </c>
      <c r="W15">
        <f t="shared" si="15"/>
        <v>0.867720864333269</v>
      </c>
      <c r="X15">
        <f t="shared" si="16"/>
        <v>2.6439454736234703E-3</v>
      </c>
      <c r="Y15">
        <f t="shared" si="17"/>
        <v>8.6772086433326897E-3</v>
      </c>
      <c r="Z15">
        <f t="shared" si="18"/>
        <v>0.85639971021631289</v>
      </c>
      <c r="AB15">
        <f t="shared" si="19"/>
        <v>789.33855220793703</v>
      </c>
      <c r="AC15">
        <f t="shared" si="2"/>
        <v>743.66133514683497</v>
      </c>
      <c r="AE15">
        <f t="shared" si="3"/>
        <v>3833.9180212461192</v>
      </c>
      <c r="AF15">
        <f t="shared" si="4"/>
        <v>-191.69590106230598</v>
      </c>
      <c r="AG15">
        <f t="shared" si="4"/>
        <v>-10.70499637770391</v>
      </c>
      <c r="AH15">
        <f t="shared" si="5"/>
        <v>-2643.9454736234702</v>
      </c>
      <c r="AI15">
        <f t="shared" si="6"/>
        <v>987.57165018263913</v>
      </c>
      <c r="AJ15">
        <f t="shared" si="7"/>
        <v>45.677217061102056</v>
      </c>
      <c r="AK15">
        <f t="shared" si="24"/>
        <v>310.20924706742261</v>
      </c>
      <c r="AL15">
        <f t="shared" si="8"/>
        <v>1343.4581143111639</v>
      </c>
      <c r="AN15">
        <f t="shared" si="9"/>
        <v>1431.3281910716719</v>
      </c>
      <c r="AO15">
        <f t="shared" si="9"/>
        <v>-71.566409553583597</v>
      </c>
      <c r="AP15">
        <f t="shared" si="9"/>
        <v>-3.9965286205435313</v>
      </c>
      <c r="AQ15">
        <f t="shared" si="9"/>
        <v>-987.07214684355904</v>
      </c>
      <c r="AR15">
        <f t="shared" si="9"/>
        <v>368.69310605398579</v>
      </c>
      <c r="AS15">
        <f t="shared" si="9"/>
        <v>17.052813364018014</v>
      </c>
      <c r="AT15">
        <f t="shared" si="9"/>
        <v>115.81135485896608</v>
      </c>
      <c r="AU15">
        <f t="shared" si="9"/>
        <v>501.55727427696991</v>
      </c>
      <c r="AW15">
        <v>12</v>
      </c>
      <c r="AX15">
        <f>(R15*SUMPRODUCT(K16:$K$23, X16:$X$23)-$AZ$3*SUMPRODUCT(K15:$K$22, W16:$W$23))/Z15</f>
        <v>868.35776130633906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10"/>
        <v>8.5572000000000009E-2</v>
      </c>
      <c r="I16" s="5">
        <f t="shared" si="11"/>
        <v>1.085572</v>
      </c>
      <c r="J16">
        <f t="shared" si="12"/>
        <v>0.92117335377109955</v>
      </c>
      <c r="K16">
        <f t="shared" si="20"/>
        <v>0.34390442957047562</v>
      </c>
      <c r="L16" s="2">
        <v>13</v>
      </c>
      <c r="M16" s="6">
        <v>3.104E-3</v>
      </c>
      <c r="O16">
        <f t="shared" si="21"/>
        <v>4476.7857526221405</v>
      </c>
      <c r="P16">
        <f t="shared" si="22"/>
        <v>223.83928763110703</v>
      </c>
      <c r="Q16" s="4">
        <f t="shared" si="23"/>
        <v>12.5</v>
      </c>
      <c r="R16">
        <f t="shared" si="0"/>
        <v>1000000</v>
      </c>
      <c r="S16">
        <f t="shared" si="1"/>
        <v>810.89013294647134</v>
      </c>
      <c r="U16">
        <f t="shared" si="13"/>
        <v>3.104E-3</v>
      </c>
      <c r="V16">
        <f t="shared" si="14"/>
        <v>0.01</v>
      </c>
      <c r="W16">
        <f t="shared" si="15"/>
        <v>0.85639971021631289</v>
      </c>
      <c r="X16">
        <f t="shared" si="16"/>
        <v>2.6582647005114353E-3</v>
      </c>
      <c r="Y16">
        <f t="shared" si="17"/>
        <v>8.5639971021631289E-3</v>
      </c>
      <c r="Z16">
        <f t="shared" si="18"/>
        <v>0.84517744841363829</v>
      </c>
      <c r="AB16">
        <f t="shared" si="19"/>
        <v>743.66133514683497</v>
      </c>
      <c r="AC16">
        <f t="shared" si="2"/>
        <v>685.34605350749462</v>
      </c>
      <c r="AE16">
        <f t="shared" si="3"/>
        <v>3783.6783594957101</v>
      </c>
      <c r="AF16">
        <f t="shared" si="4"/>
        <v>-189.18391797478552</v>
      </c>
      <c r="AG16">
        <f t="shared" si="4"/>
        <v>-10.564718105170478</v>
      </c>
      <c r="AH16">
        <f t="shared" si="5"/>
        <v>-2658.2647005114354</v>
      </c>
      <c r="AI16">
        <f t="shared" si="6"/>
        <v>925.6650229043189</v>
      </c>
      <c r="AJ16">
        <f t="shared" si="7"/>
        <v>58.315281639340355</v>
      </c>
      <c r="AK16">
        <f t="shared" si="24"/>
        <v>303.67090436674323</v>
      </c>
      <c r="AL16">
        <f t="shared" si="8"/>
        <v>1287.6512089104026</v>
      </c>
      <c r="AN16">
        <f t="shared" si="9"/>
        <v>1301.2237479005253</v>
      </c>
      <c r="AO16">
        <f t="shared" si="9"/>
        <v>-65.061187395026266</v>
      </c>
      <c r="AP16">
        <f t="shared" si="9"/>
        <v>-3.6332533535315292</v>
      </c>
      <c r="AQ16">
        <f t="shared" si="9"/>
        <v>-914.18900547671637</v>
      </c>
      <c r="AR16">
        <f t="shared" si="9"/>
        <v>318.34030167525106</v>
      </c>
      <c r="AS16">
        <f t="shared" si="9"/>
        <v>20.054883667418977</v>
      </c>
      <c r="AT16">
        <f t="shared" si="9"/>
        <v>104.43376914339528</v>
      </c>
      <c r="AU16">
        <f t="shared" si="9"/>
        <v>442.82895448606536</v>
      </c>
      <c r="AW16">
        <v>13</v>
      </c>
      <c r="AX16">
        <f>(R16*SUMPRODUCT(K17:$K$23, X17:$X$23)-$AZ$3*SUMPRODUCT(K16:$K$22, W17:$W$23))/Z16</f>
        <v>810.89013294647134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10"/>
        <v>8.5572000000000009E-2</v>
      </c>
      <c r="I17" s="5">
        <f t="shared" si="11"/>
        <v>1.085572</v>
      </c>
      <c r="J17">
        <f t="shared" si="12"/>
        <v>0.92117335377109955</v>
      </c>
      <c r="K17">
        <f t="shared" si="20"/>
        <v>0.31679559676417191</v>
      </c>
      <c r="L17" s="2">
        <v>14</v>
      </c>
      <c r="M17" s="6">
        <v>3.1700000000000001E-3</v>
      </c>
      <c r="O17">
        <f t="shared" si="21"/>
        <v>4476.7857526221405</v>
      </c>
      <c r="P17">
        <f t="shared" si="22"/>
        <v>223.83928763110703</v>
      </c>
      <c r="Q17" s="4">
        <f t="shared" si="23"/>
        <v>12.5</v>
      </c>
      <c r="R17">
        <f t="shared" si="0"/>
        <v>1000000</v>
      </c>
      <c r="S17">
        <f t="shared" si="1"/>
        <v>736.9614581109837</v>
      </c>
      <c r="U17">
        <f t="shared" si="13"/>
        <v>3.1700000000000001E-3</v>
      </c>
      <c r="V17">
        <f t="shared" si="14"/>
        <v>0.01</v>
      </c>
      <c r="W17">
        <f t="shared" si="15"/>
        <v>0.84517744841363829</v>
      </c>
      <c r="X17">
        <f t="shared" si="16"/>
        <v>2.6792125114712332E-3</v>
      </c>
      <c r="Y17">
        <f t="shared" si="17"/>
        <v>8.4517744841363825E-3</v>
      </c>
      <c r="Z17">
        <f t="shared" si="18"/>
        <v>0.83404646141803074</v>
      </c>
      <c r="AB17">
        <f t="shared" si="19"/>
        <v>685.34605350749462</v>
      </c>
      <c r="AC17">
        <f t="shared" si="2"/>
        <v>614.66009633893827</v>
      </c>
      <c r="AE17">
        <f t="shared" si="3"/>
        <v>3733.847315501152</v>
      </c>
      <c r="AF17">
        <f t="shared" si="4"/>
        <v>-186.6923657750576</v>
      </c>
      <c r="AG17">
        <f t="shared" si="4"/>
        <v>-10.425580767725384</v>
      </c>
      <c r="AH17">
        <f t="shared" si="5"/>
        <v>-2679.212511471233</v>
      </c>
      <c r="AI17">
        <f t="shared" si="6"/>
        <v>857.51685748713589</v>
      </c>
      <c r="AJ17">
        <f t="shared" si="7"/>
        <v>70.685957168556342</v>
      </c>
      <c r="AK17">
        <f t="shared" si="24"/>
        <v>296.2750702263512</v>
      </c>
      <c r="AL17">
        <f t="shared" si="8"/>
        <v>1224.4778848820433</v>
      </c>
      <c r="AN17">
        <f t="shared" si="9"/>
        <v>1182.8663885404887</v>
      </c>
      <c r="AO17">
        <f t="shared" si="9"/>
        <v>-59.143319427024437</v>
      </c>
      <c r="AP17">
        <f t="shared" si="9"/>
        <v>-3.3027780809246363</v>
      </c>
      <c r="AQ17">
        <f t="shared" si="9"/>
        <v>-848.76272642956508</v>
      </c>
      <c r="AR17">
        <f t="shared" si="9"/>
        <v>271.65756460297456</v>
      </c>
      <c r="AS17">
        <f t="shared" si="9"/>
        <v>22.3929999840595</v>
      </c>
      <c r="AT17">
        <f t="shared" si="9"/>
        <v>93.858637678703872</v>
      </c>
      <c r="AU17">
        <f t="shared" si="9"/>
        <v>387.90920226573792</v>
      </c>
      <c r="AW17">
        <v>14</v>
      </c>
      <c r="AX17">
        <f>(R17*SUMPRODUCT(K18:$K$23, X18:$X$23)-$AZ$3*SUMPRODUCT(K17:$K$22, W18:$W$23))/Z17</f>
        <v>736.9614581109837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10"/>
        <v>8.5572000000000009E-2</v>
      </c>
      <c r="I18" s="5">
        <f t="shared" si="11"/>
        <v>1.085572</v>
      </c>
      <c r="J18">
        <f t="shared" si="12"/>
        <v>0.92117335377109955</v>
      </c>
      <c r="K18">
        <f t="shared" si="20"/>
        <v>0.29182366233116913</v>
      </c>
      <c r="L18" s="2">
        <v>15</v>
      </c>
      <c r="M18" s="6">
        <v>3.2390000000000001E-3</v>
      </c>
      <c r="O18">
        <f t="shared" si="21"/>
        <v>4476.7857526221405</v>
      </c>
      <c r="P18">
        <f t="shared" si="22"/>
        <v>223.83928763110703</v>
      </c>
      <c r="Q18" s="4">
        <f t="shared" si="23"/>
        <v>12.5</v>
      </c>
      <c r="R18">
        <f t="shared" si="0"/>
        <v>1000000</v>
      </c>
      <c r="S18">
        <f t="shared" si="1"/>
        <v>648.36752966993322</v>
      </c>
      <c r="U18">
        <f t="shared" si="13"/>
        <v>3.2390000000000001E-3</v>
      </c>
      <c r="V18">
        <f t="shared" si="14"/>
        <v>0.01</v>
      </c>
      <c r="W18">
        <f t="shared" si="15"/>
        <v>0.83404646141803074</v>
      </c>
      <c r="X18">
        <f t="shared" si="16"/>
        <v>2.7014764885330018E-3</v>
      </c>
      <c r="Y18">
        <f t="shared" si="17"/>
        <v>8.3404646141803079E-3</v>
      </c>
      <c r="Z18">
        <f t="shared" si="18"/>
        <v>0.82300452031531746</v>
      </c>
      <c r="AB18">
        <f t="shared" si="19"/>
        <v>614.66009633893827</v>
      </c>
      <c r="AC18">
        <f t="shared" si="2"/>
        <v>533.6094077440307</v>
      </c>
      <c r="AE18">
        <f t="shared" si="3"/>
        <v>3684.414910891232</v>
      </c>
      <c r="AF18">
        <f t="shared" si="4"/>
        <v>-184.22074554456162</v>
      </c>
      <c r="AG18">
        <f t="shared" si="4"/>
        <v>-10.287556503941468</v>
      </c>
      <c r="AH18">
        <f t="shared" si="5"/>
        <v>-2701.4764885330019</v>
      </c>
      <c r="AI18">
        <f t="shared" si="6"/>
        <v>788.43012030972659</v>
      </c>
      <c r="AJ18">
        <f t="shared" si="7"/>
        <v>81.050688594907569</v>
      </c>
      <c r="AK18">
        <f t="shared" si="24"/>
        <v>288.03979831799268</v>
      </c>
      <c r="AL18">
        <f t="shared" si="8"/>
        <v>1157.5206072226269</v>
      </c>
      <c r="AN18">
        <f t="shared" si="9"/>
        <v>1075.1994528438474</v>
      </c>
      <c r="AO18">
        <f t="shared" si="9"/>
        <v>-53.75997264219238</v>
      </c>
      <c r="AP18">
        <f t="shared" si="9"/>
        <v>-3.002152415419038</v>
      </c>
      <c r="AQ18">
        <f t="shared" si="9"/>
        <v>-788.35476258524727</v>
      </c>
      <c r="AR18">
        <f t="shared" si="9"/>
        <v>230.08256520098871</v>
      </c>
      <c r="AS18">
        <f t="shared" si="9"/>
        <v>23.652508780229049</v>
      </c>
      <c r="AT18">
        <f t="shared" si="9"/>
        <v>84.056828842287956</v>
      </c>
      <c r="AU18">
        <f t="shared" si="9"/>
        <v>337.79190282350572</v>
      </c>
      <c r="AW18">
        <v>15</v>
      </c>
      <c r="AX18">
        <f>(R18*SUMPRODUCT(K19:$K$23, X19:$X$23)-$AZ$3*SUMPRODUCT(K18:$K$22, W19:$W$23))/Z18</f>
        <v>648.36752966993322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10"/>
        <v>8.5572000000000009E-2</v>
      </c>
      <c r="I19" s="5">
        <f t="shared" si="11"/>
        <v>1.085572</v>
      </c>
      <c r="J19">
        <f t="shared" si="12"/>
        <v>0.92117335377109955</v>
      </c>
      <c r="K19">
        <f t="shared" si="20"/>
        <v>0.26882018173936795</v>
      </c>
      <c r="L19" s="2">
        <v>16</v>
      </c>
      <c r="M19" s="6">
        <v>3.3149999999999998E-3</v>
      </c>
      <c r="O19">
        <f t="shared" si="21"/>
        <v>4476.7857526221405</v>
      </c>
      <c r="P19">
        <f t="shared" si="22"/>
        <v>223.83928763110703</v>
      </c>
      <c r="Q19" s="4">
        <f t="shared" si="23"/>
        <v>12.5</v>
      </c>
      <c r="R19">
        <f t="shared" si="0"/>
        <v>1000000</v>
      </c>
      <c r="S19">
        <f t="shared" si="1"/>
        <v>545.68552192810614</v>
      </c>
      <c r="U19">
        <f t="shared" si="13"/>
        <v>3.3149999999999998E-3</v>
      </c>
      <c r="V19">
        <f t="shared" si="14"/>
        <v>0.01</v>
      </c>
      <c r="W19">
        <f t="shared" si="15"/>
        <v>0.82300452031531746</v>
      </c>
      <c r="X19">
        <f t="shared" si="16"/>
        <v>2.7282599848452772E-3</v>
      </c>
      <c r="Y19">
        <f t="shared" si="17"/>
        <v>8.2300452031531749E-3</v>
      </c>
      <c r="Z19">
        <f t="shared" si="18"/>
        <v>0.812046215127319</v>
      </c>
      <c r="AB19">
        <f t="shared" si="19"/>
        <v>533.6094077440307</v>
      </c>
      <c r="AC19">
        <f t="shared" si="2"/>
        <v>443.12186273149422</v>
      </c>
      <c r="AE19">
        <f t="shared" si="3"/>
        <v>3635.3569263527156</v>
      </c>
      <c r="AF19">
        <f t="shared" si="4"/>
        <v>-181.76784631763579</v>
      </c>
      <c r="AG19">
        <f t="shared" si="4"/>
        <v>-10.150577689091488</v>
      </c>
      <c r="AH19">
        <f t="shared" si="5"/>
        <v>-2728.2599848452774</v>
      </c>
      <c r="AI19">
        <f t="shared" si="6"/>
        <v>715.17851750071122</v>
      </c>
      <c r="AJ19">
        <f t="shared" si="7"/>
        <v>90.487545012536486</v>
      </c>
      <c r="AK19">
        <f t="shared" si="24"/>
        <v>279.10389414453778</v>
      </c>
      <c r="AL19">
        <f t="shared" si="8"/>
        <v>1084.7699566577853</v>
      </c>
      <c r="AN19">
        <f t="shared" si="9"/>
        <v>977.25730962960711</v>
      </c>
      <c r="AO19">
        <f t="shared" si="9"/>
        <v>-48.862865481480355</v>
      </c>
      <c r="AP19">
        <f t="shared" si="9"/>
        <v>-2.7286801391411473</v>
      </c>
      <c r="AQ19">
        <f t="shared" si="9"/>
        <v>-733.41134495835274</v>
      </c>
      <c r="AR19">
        <f t="shared" si="9"/>
        <v>192.25441905063292</v>
      </c>
      <c r="AS19">
        <f t="shared" si="9"/>
        <v>24.324878295419296</v>
      </c>
      <c r="AT19">
        <f t="shared" si="9"/>
        <v>75.028759548099956</v>
      </c>
      <c r="AU19">
        <f t="shared" si="9"/>
        <v>291.60805689415213</v>
      </c>
      <c r="AW19">
        <v>16</v>
      </c>
      <c r="AX19">
        <f>(R19*SUMPRODUCT(K20:$K$23, X20:$X$23)-$AZ$3*SUMPRODUCT(K19:$K$22, W20:$W$23))/Z19</f>
        <v>545.68552192810614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10"/>
        <v>8.5572000000000009E-2</v>
      </c>
      <c r="I20" s="5">
        <f t="shared" si="11"/>
        <v>1.085572</v>
      </c>
      <c r="J20">
        <f t="shared" si="12"/>
        <v>0.92117335377109955</v>
      </c>
      <c r="K20">
        <f t="shared" si="20"/>
        <v>0.24762998837421007</v>
      </c>
      <c r="L20" s="2">
        <v>17</v>
      </c>
      <c r="M20" s="6">
        <v>3.3969999999999998E-3</v>
      </c>
      <c r="O20">
        <f t="shared" si="21"/>
        <v>4476.7857526221405</v>
      </c>
      <c r="P20">
        <f t="shared" si="22"/>
        <v>223.83928763110703</v>
      </c>
      <c r="Q20" s="4">
        <f t="shared" si="23"/>
        <v>12.5</v>
      </c>
      <c r="R20">
        <f t="shared" si="0"/>
        <v>1000000</v>
      </c>
      <c r="S20">
        <f t="shared" si="1"/>
        <v>429.85767281712356</v>
      </c>
      <c r="U20">
        <f t="shared" si="13"/>
        <v>3.3969999999999998E-3</v>
      </c>
      <c r="V20">
        <f t="shared" si="14"/>
        <v>0.01</v>
      </c>
      <c r="W20">
        <f t="shared" si="15"/>
        <v>0.812046215127319</v>
      </c>
      <c r="X20">
        <f t="shared" si="16"/>
        <v>2.7585209927875024E-3</v>
      </c>
      <c r="Y20">
        <f t="shared" si="17"/>
        <v>8.1204621512731903E-3</v>
      </c>
      <c r="Z20">
        <f t="shared" si="18"/>
        <v>0.80116723198325834</v>
      </c>
      <c r="AB20">
        <f t="shared" si="19"/>
        <v>443.12186273149422</v>
      </c>
      <c r="AC20">
        <f t="shared" si="2"/>
        <v>344.38788187765999</v>
      </c>
      <c r="AE20">
        <f t="shared" si="3"/>
        <v>3586.6540496103685</v>
      </c>
      <c r="AF20">
        <f t="shared" si="4"/>
        <v>-179.33270248051841</v>
      </c>
      <c r="AG20">
        <f t="shared" si="4"/>
        <v>-10.014590399790729</v>
      </c>
      <c r="AH20">
        <f t="shared" si="5"/>
        <v>-2758.5209927875026</v>
      </c>
      <c r="AI20">
        <f t="shared" si="6"/>
        <v>638.78576394255651</v>
      </c>
      <c r="AJ20">
        <f t="shared" si="7"/>
        <v>98.733980853834225</v>
      </c>
      <c r="AK20">
        <f t="shared" si="24"/>
        <v>269.53102469029415</v>
      </c>
      <c r="AL20">
        <f t="shared" si="8"/>
        <v>1007.0507694866849</v>
      </c>
      <c r="AN20">
        <f t="shared" si="9"/>
        <v>888.16310060732906</v>
      </c>
      <c r="AO20">
        <f t="shared" si="9"/>
        <v>-44.408155030366444</v>
      </c>
      <c r="AP20">
        <f t="shared" si="9"/>
        <v>-2.4799129042726538</v>
      </c>
      <c r="AQ20">
        <f t="shared" si="9"/>
        <v>-683.09252137398369</v>
      </c>
      <c r="AR20">
        <f t="shared" si="9"/>
        <v>158.18251129870617</v>
      </c>
      <c r="AS20">
        <f t="shared" si="9"/>
        <v>24.449494530974448</v>
      </c>
      <c r="AT20">
        <f t="shared" si="9"/>
        <v>66.743964510546462</v>
      </c>
      <c r="AU20">
        <f t="shared" si="9"/>
        <v>249.3759703402271</v>
      </c>
      <c r="AW20">
        <v>17</v>
      </c>
      <c r="AX20">
        <f>(R20*SUMPRODUCT(K21:$K$23, X21:$X$23)-$AZ$3*SUMPRODUCT(K20:$K$22, W21:$W$23))/Z20</f>
        <v>429.85767281712356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10"/>
        <v>8.5572000000000009E-2</v>
      </c>
      <c r="I21" s="5">
        <f t="shared" si="11"/>
        <v>1.085572</v>
      </c>
      <c r="J21">
        <f t="shared" si="12"/>
        <v>0.92117335377109955</v>
      </c>
      <c r="K21">
        <f t="shared" si="20"/>
        <v>0.22811014688496947</v>
      </c>
      <c r="L21" s="2">
        <v>18</v>
      </c>
      <c r="M21" s="6">
        <v>3.4910000000000002E-3</v>
      </c>
      <c r="O21">
        <f t="shared" si="21"/>
        <v>4476.7857526221405</v>
      </c>
      <c r="P21">
        <f t="shared" si="22"/>
        <v>223.83928763110703</v>
      </c>
      <c r="Q21" s="4">
        <f t="shared" si="23"/>
        <v>12.5</v>
      </c>
      <c r="R21">
        <f t="shared" si="0"/>
        <v>1000000</v>
      </c>
      <c r="S21">
        <f t="shared" si="1"/>
        <v>300.46652862514645</v>
      </c>
      <c r="U21">
        <f t="shared" si="13"/>
        <v>3.4910000000000002E-3</v>
      </c>
      <c r="V21">
        <f t="shared" si="14"/>
        <v>0.01</v>
      </c>
      <c r="W21">
        <f t="shared" si="15"/>
        <v>0.80116723198325834</v>
      </c>
      <c r="X21">
        <f t="shared" si="16"/>
        <v>2.7968748068535549E-3</v>
      </c>
      <c r="Y21">
        <f t="shared" si="17"/>
        <v>8.0116723198325832E-3</v>
      </c>
      <c r="Z21">
        <f t="shared" si="18"/>
        <v>0.79035868485657224</v>
      </c>
      <c r="AB21">
        <f t="shared" si="19"/>
        <v>344.38788187765999</v>
      </c>
      <c r="AC21">
        <f t="shared" si="2"/>
        <v>237.47633040759035</v>
      </c>
      <c r="AE21">
        <f t="shared" si="3"/>
        <v>3538.2664998270748</v>
      </c>
      <c r="AF21">
        <f t="shared" si="4"/>
        <v>-176.91332499135373</v>
      </c>
      <c r="AG21">
        <f t="shared" si="4"/>
        <v>-9.8794835607071523</v>
      </c>
      <c r="AH21">
        <f t="shared" si="5"/>
        <v>-2796.8748068535547</v>
      </c>
      <c r="AI21">
        <f t="shared" si="6"/>
        <v>554.59888442145893</v>
      </c>
      <c r="AJ21">
        <f t="shared" si="7"/>
        <v>106.91155147006964</v>
      </c>
      <c r="AK21">
        <f t="shared" si="24"/>
        <v>259.40187396993673</v>
      </c>
      <c r="AL21">
        <f t="shared" si="8"/>
        <v>920.91230986146525</v>
      </c>
      <c r="AN21">
        <f t="shared" si="9"/>
        <v>807.11449099372089</v>
      </c>
      <c r="AO21">
        <f t="shared" si="9"/>
        <v>-40.355724549686038</v>
      </c>
      <c r="AP21">
        <f t="shared" si="9"/>
        <v>-2.2536104461805495</v>
      </c>
      <c r="AQ21">
        <f t="shared" si="9"/>
        <v>-637.99552301023493</v>
      </c>
      <c r="AR21">
        <f t="shared" si="9"/>
        <v>126.5096329876192</v>
      </c>
      <c r="AS21">
        <f t="shared" si="9"/>
        <v>24.387609709537561</v>
      </c>
      <c r="AT21">
        <f t="shared" si="9"/>
        <v>59.172199573518604</v>
      </c>
      <c r="AU21">
        <f t="shared" si="9"/>
        <v>210.06944227067535</v>
      </c>
      <c r="AW21">
        <v>18</v>
      </c>
      <c r="AX21">
        <f>(R21*SUMPRODUCT(K22:$K$23, X22:$X$23)-$AZ$3*SUMPRODUCT(K21:$K$22, W22:$W$23))/Z21</f>
        <v>300.46652862514645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10"/>
        <v>8.5572000000000009E-2</v>
      </c>
      <c r="I22" s="5">
        <f t="shared" si="11"/>
        <v>1.085572</v>
      </c>
      <c r="J22">
        <f t="shared" si="12"/>
        <v>0.92117335377109955</v>
      </c>
      <c r="K22">
        <f t="shared" si="20"/>
        <v>0.21012898903524546</v>
      </c>
      <c r="L22" s="2">
        <v>19</v>
      </c>
      <c r="M22" s="6">
        <v>3.5990000000000002E-3</v>
      </c>
      <c r="O22">
        <f t="shared" si="21"/>
        <v>4476.7857526221405</v>
      </c>
      <c r="P22">
        <f t="shared" si="22"/>
        <v>223.83928763110703</v>
      </c>
      <c r="Q22" s="4">
        <f t="shared" si="23"/>
        <v>12.5</v>
      </c>
      <c r="R22">
        <f t="shared" si="0"/>
        <v>1000000</v>
      </c>
      <c r="S22">
        <f t="shared" si="1"/>
        <v>156.98165436099092</v>
      </c>
      <c r="U22">
        <f t="shared" si="13"/>
        <v>3.5990000000000002E-3</v>
      </c>
      <c r="V22">
        <f t="shared" si="14"/>
        <v>0.01</v>
      </c>
      <c r="W22">
        <f t="shared" si="15"/>
        <v>0.79035868485657224</v>
      </c>
      <c r="X22">
        <f t="shared" si="16"/>
        <v>2.8445009067988038E-3</v>
      </c>
      <c r="Y22">
        <f t="shared" si="17"/>
        <v>7.9035868485657218E-3</v>
      </c>
      <c r="Z22">
        <f t="shared" si="18"/>
        <v>0.77961059710120773</v>
      </c>
      <c r="AB22">
        <f t="shared" si="19"/>
        <v>237.47633040759035</v>
      </c>
      <c r="AC22">
        <f t="shared" si="2"/>
        <v>122.38456129030754</v>
      </c>
      <c r="AE22">
        <f t="shared" si="3"/>
        <v>3490.1496136959267</v>
      </c>
      <c r="AF22">
        <f t="shared" si="4"/>
        <v>-174.50748068479632</v>
      </c>
      <c r="AG22">
        <f t="shared" si="4"/>
        <v>-9.7451324637650973</v>
      </c>
      <c r="AH22">
        <f t="shared" si="5"/>
        <v>-2844.500906798804</v>
      </c>
      <c r="AI22">
        <f t="shared" si="6"/>
        <v>461.39609374856127</v>
      </c>
      <c r="AJ22">
        <f t="shared" si="7"/>
        <v>115.09176911728281</v>
      </c>
      <c r="AK22">
        <f t="shared" si="24"/>
        <v>248.71829243931046</v>
      </c>
      <c r="AL22">
        <f t="shared" si="8"/>
        <v>825.20615530515465</v>
      </c>
      <c r="AN22">
        <f t="shared" si="9"/>
        <v>733.38160990767756</v>
      </c>
      <c r="AO22">
        <f t="shared" si="9"/>
        <v>-36.669080495383874</v>
      </c>
      <c r="AP22">
        <f t="shared" si="9"/>
        <v>-2.0477348326255109</v>
      </c>
      <c r="AQ22">
        <f t="shared" si="9"/>
        <v>-597.71209985547159</v>
      </c>
      <c r="AR22">
        <f t="shared" si="9"/>
        <v>96.952694724196519</v>
      </c>
      <c r="AS22">
        <f t="shared" si="9"/>
        <v>24.184117090892521</v>
      </c>
      <c r="AT22">
        <f t="shared" si="9"/>
        <v>52.262923344844843</v>
      </c>
      <c r="AU22">
        <f t="shared" si="9"/>
        <v>173.3997351599339</v>
      </c>
      <c r="AW22">
        <v>19</v>
      </c>
      <c r="AX22">
        <f>(R22*SUMPRODUCT(K23:$K$23, X23:$X$23)-$AZ$3*SUMPRODUCT(K22:$K$22, W23:$W$23))/Z22</f>
        <v>156.98165436099092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10"/>
        <v>8.5572000000000009E-2</v>
      </c>
      <c r="I23" s="5">
        <f t="shared" si="11"/>
        <v>1.085572</v>
      </c>
      <c r="J23">
        <f t="shared" si="12"/>
        <v>0.92117335377109955</v>
      </c>
      <c r="K23">
        <f t="shared" si="20"/>
        <v>0.19356522555412767</v>
      </c>
      <c r="L23" s="2">
        <v>20</v>
      </c>
      <c r="M23" s="6">
        <v>3.7169999999999998E-3</v>
      </c>
      <c r="O23">
        <f t="shared" si="21"/>
        <v>4476.7857526221405</v>
      </c>
      <c r="P23">
        <f t="shared" si="22"/>
        <v>223.83928763110703</v>
      </c>
      <c r="Q23" s="4">
        <f t="shared" si="23"/>
        <v>12.5</v>
      </c>
      <c r="R23">
        <f t="shared" si="0"/>
        <v>1000000</v>
      </c>
      <c r="S23">
        <f t="shared" si="1"/>
        <v>159.16491956263155</v>
      </c>
      <c r="U23">
        <f t="shared" si="13"/>
        <v>3.7169999999999998E-3</v>
      </c>
      <c r="V23">
        <f t="shared" si="14"/>
        <v>0.01</v>
      </c>
      <c r="W23">
        <f t="shared" si="15"/>
        <v>0.77961059710120773</v>
      </c>
      <c r="X23">
        <f t="shared" si="16"/>
        <v>2.8978125894251888E-3</v>
      </c>
      <c r="Y23">
        <f t="shared" si="17"/>
        <v>7.7961059710120774E-3</v>
      </c>
      <c r="Z23">
        <f t="shared" si="18"/>
        <v>0.76891667854077039</v>
      </c>
      <c r="AB23">
        <f t="shared" si="19"/>
        <v>122.38456129030754</v>
      </c>
      <c r="AC23">
        <f t="shared" si="2"/>
        <v>122.38456129030754</v>
      </c>
      <c r="AE23">
        <f t="shared" si="3"/>
        <v>3442.2752314448594</v>
      </c>
      <c r="AF23">
        <f t="shared" si="4"/>
        <v>-172.11376157224296</v>
      </c>
      <c r="AG23">
        <f t="shared" si="4"/>
        <v>-9.6114584817596302</v>
      </c>
      <c r="AH23">
        <f t="shared" si="5"/>
        <v>-2897.8125894251889</v>
      </c>
      <c r="AI23">
        <f t="shared" si="6"/>
        <v>362.73742196566809</v>
      </c>
      <c r="AJ23">
        <f t="shared" si="7"/>
        <v>0</v>
      </c>
      <c r="AK23">
        <f t="shared" si="24"/>
        <v>237.4782221814047</v>
      </c>
      <c r="AL23">
        <f t="shared" si="8"/>
        <v>600.21564414707279</v>
      </c>
      <c r="AN23">
        <f t="shared" si="9"/>
        <v>666.30478159401127</v>
      </c>
      <c r="AO23">
        <f t="shared" si="9"/>
        <v>-33.315239079700561</v>
      </c>
      <c r="AP23">
        <f t="shared" si="9"/>
        <v>-1.8604441289259364</v>
      </c>
      <c r="AQ23">
        <f t="shared" si="9"/>
        <v>-560.91574748567746</v>
      </c>
      <c r="AR23">
        <f t="shared" si="9"/>
        <v>70.213350899707322</v>
      </c>
      <c r="AS23">
        <f t="shared" si="9"/>
        <v>0</v>
      </c>
      <c r="AT23">
        <f t="shared" si="9"/>
        <v>45.967525640736845</v>
      </c>
      <c r="AU23">
        <f t="shared" si="9"/>
        <v>116.18087654044417</v>
      </c>
      <c r="AW23">
        <v>20</v>
      </c>
      <c r="AX23">
        <f>(R23*SUMPRODUCT(K$23:$K24, X$23:$X24)-$AZ$3*SUMPRODUCT(K$22:$K23, W$23:$W24))/Z23</f>
        <v>159.16491956263155</v>
      </c>
    </row>
    <row r="25" spans="5:50" x14ac:dyDescent="0.25">
      <c r="AN25" s="8">
        <f t="shared" ref="AN25:AU25" si="25">SUM(AN3:AN23)</f>
        <v>38599.512071784367</v>
      </c>
      <c r="AO25" s="8">
        <f t="shared" si="25"/>
        <v>-5287.5649180558257</v>
      </c>
      <c r="AP25" s="8">
        <f t="shared" si="25"/>
        <v>-195.27685767399043</v>
      </c>
      <c r="AQ25" s="8">
        <f t="shared" si="25"/>
        <v>-25117.11097457158</v>
      </c>
      <c r="AR25" s="8">
        <f t="shared" si="25"/>
        <v>7999.5593214829769</v>
      </c>
      <c r="AS25" s="8">
        <f t="shared" si="25"/>
        <v>-457.81529474780888</v>
      </c>
      <c r="AT25" s="8">
        <f t="shared" si="25"/>
        <v>2624.2869601084981</v>
      </c>
      <c r="AU25" s="9">
        <f t="shared" si="25"/>
        <v>10166.030986843667</v>
      </c>
    </row>
    <row r="29" spans="5:50" x14ac:dyDescent="0.25">
      <c r="AF29" s="10"/>
      <c r="AG29" s="10"/>
      <c r="AH29" s="10"/>
      <c r="AI29" s="10"/>
      <c r="AJ29" s="10"/>
      <c r="AK29" s="10"/>
      <c r="AL29" s="10"/>
      <c r="AM29" s="10"/>
    </row>
  </sheetData>
  <conditionalFormatting sqref="AN25:AU25">
    <cfRule type="cellIs" dxfId="30" priority="1" operator="lessThan">
      <formula>0</formula>
    </cfRule>
  </conditionalFormatting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DCF17A-F710-4D70-8E03-FC95C62487FE}">
  <dimension ref="A1:AZ29"/>
  <sheetViews>
    <sheetView workbookViewId="0">
      <selection activeCell="J53" sqref="J53"/>
    </sheetView>
  </sheetViews>
  <sheetFormatPr defaultRowHeight="15" x14ac:dyDescent="0.25"/>
  <cols>
    <col min="3" max="3" width="9.28515625" bestFit="1" customWidth="1"/>
    <col min="6" max="9" width="9.140625" bestFit="1" customWidth="1"/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51" width="9.140625" bestFit="1" customWidth="1"/>
  </cols>
  <sheetData>
    <row r="1" spans="1:52" x14ac:dyDescent="0.25">
      <c r="A1" t="s">
        <v>43</v>
      </c>
      <c r="Q1" s="1" t="s">
        <v>1</v>
      </c>
      <c r="W1" s="1" t="s">
        <v>2</v>
      </c>
      <c r="AC1" s="1" t="s">
        <v>3</v>
      </c>
      <c r="AQ1" s="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42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11">
        <f>'T.45.04.E'!C3*(1+C12)</f>
        <v>5464.8363752813793</v>
      </c>
      <c r="K3">
        <v>1</v>
      </c>
      <c r="L3" s="2">
        <v>0</v>
      </c>
      <c r="O3">
        <f>$C$3</f>
        <v>5464.8363752813793</v>
      </c>
      <c r="P3">
        <f>O3*B5</f>
        <v>4371.8691002251035</v>
      </c>
      <c r="Q3" s="4">
        <f>B8</f>
        <v>100</v>
      </c>
      <c r="R3">
        <f t="shared" ref="R3:R23" si="0">$C$6</f>
        <v>1000000</v>
      </c>
      <c r="S3">
        <f t="shared" ref="S3:S23" si="1">AX3</f>
        <v>-3.637978807091713E-12</v>
      </c>
      <c r="W3">
        <v>1</v>
      </c>
      <c r="Z3">
        <v>1</v>
      </c>
      <c r="AC3">
        <f t="shared" ref="AC3:AC23" si="2">S3*Z3</f>
        <v>-3.637978807091713E-12</v>
      </c>
      <c r="AE3">
        <f t="shared" ref="AE3:AE23" si="3">$Z3*O3</f>
        <v>5464.8363752813793</v>
      </c>
      <c r="AF3">
        <f t="shared" ref="AF3:AG23" si="4">-$Z3*P3</f>
        <v>-4371.8691002251035</v>
      </c>
      <c r="AG3">
        <f t="shared" si="4"/>
        <v>-100</v>
      </c>
      <c r="AH3">
        <f t="shared" ref="AH3:AH23" si="5">-X3*R3</f>
        <v>0</v>
      </c>
      <c r="AI3">
        <f t="shared" ref="AI3:AI23" si="6">SUM(AE3:AH3)</f>
        <v>992.96727505627587</v>
      </c>
      <c r="AJ3">
        <f t="shared" ref="AJ3:AJ23" si="7">AB3-AC3</f>
        <v>3.637978807091713E-12</v>
      </c>
      <c r="AL3">
        <f t="shared" ref="AL3:AL23" si="8">SUM(AI3:AK3)</f>
        <v>992.9672750562795</v>
      </c>
      <c r="AN3">
        <f t="shared" ref="AN3:AU23" si="9">AE3*$K3</f>
        <v>5464.8363752813793</v>
      </c>
      <c r="AO3">
        <f t="shared" si="9"/>
        <v>-4371.8691002251035</v>
      </c>
      <c r="AP3">
        <f t="shared" si="9"/>
        <v>-100</v>
      </c>
      <c r="AQ3">
        <f t="shared" si="9"/>
        <v>0</v>
      </c>
      <c r="AR3">
        <f t="shared" si="9"/>
        <v>992.96727505627587</v>
      </c>
      <c r="AS3">
        <f t="shared" si="9"/>
        <v>3.637978807091713E-12</v>
      </c>
      <c r="AT3">
        <f t="shared" si="9"/>
        <v>0</v>
      </c>
      <c r="AU3">
        <f t="shared" si="9"/>
        <v>992.9672750562795</v>
      </c>
      <c r="AW3">
        <v>0</v>
      </c>
      <c r="AX3">
        <f>(R3*SUMPRODUCT(K4:$K$23, X4:$X$23)-$AZ$3*SUMPRODUCT(K3:$K$22, W4:$W$23))/Z3</f>
        <v>-3.637978807091713E-12</v>
      </c>
      <c r="AZ3">
        <f>$C$6*SUMPRODUCT(K4:$K$23, X4:$X$23)/SUMPRODUCT(K3:K22, W4:W23)</f>
        <v>3322.3211727584189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5">
        <f>EconomicRates!C44</f>
        <v>3.5571999999999999E-2</v>
      </c>
      <c r="G4" s="5">
        <f>EconomicRates!D44</f>
        <v>7.0000000000000007E-2</v>
      </c>
      <c r="H4" s="5">
        <f t="shared" ref="H4:H23" si="10">F4+$C$9</f>
        <v>8.5572000000000009E-2</v>
      </c>
      <c r="I4" s="5">
        <f t="shared" ref="I4:I23" si="11">1+H4</f>
        <v>1.085572</v>
      </c>
      <c r="J4">
        <f t="shared" ref="J4:J23" si="12">1/I4</f>
        <v>0.92117335377109955</v>
      </c>
      <c r="K4">
        <f>J4</f>
        <v>0.92117335377109955</v>
      </c>
      <c r="L4" s="2">
        <v>1</v>
      </c>
      <c r="M4" s="6">
        <f t="array" ref="M4:M23">Mortalities!B21:B40</f>
        <v>2.9979999999999998E-3</v>
      </c>
      <c r="R4">
        <f t="shared" si="0"/>
        <v>1000000</v>
      </c>
      <c r="S4">
        <f t="shared" si="1"/>
        <v>568.02666879364619</v>
      </c>
      <c r="U4">
        <f t="shared" ref="U4:U23" si="13">M4</f>
        <v>2.9979999999999998E-3</v>
      </c>
      <c r="V4">
        <f t="shared" ref="V4:V23" si="14">$C$10</f>
        <v>0.01</v>
      </c>
      <c r="W4">
        <f t="shared" ref="W4:W23" si="15">Z3</f>
        <v>1</v>
      </c>
      <c r="X4">
        <f t="shared" ref="X4:X23" si="16">U4*W4</f>
        <v>2.9979999999999998E-3</v>
      </c>
      <c r="Y4">
        <f t="shared" ref="Y4:Y23" si="17">V4*W4</f>
        <v>0.01</v>
      </c>
      <c r="Z4">
        <f t="shared" ref="Z4:Z23" si="18">MAX(0, W4-X4-Y4)</f>
        <v>0.98700200000000005</v>
      </c>
      <c r="AB4">
        <f t="shared" ref="AB4:AB23" si="19">AC3</f>
        <v>-3.637978807091713E-12</v>
      </c>
      <c r="AC4">
        <f t="shared" si="2"/>
        <v>560.64345815266643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-2998</v>
      </c>
      <c r="AI4">
        <f t="shared" si="6"/>
        <v>-2998</v>
      </c>
      <c r="AJ4">
        <f t="shared" si="7"/>
        <v>-560.64345815267006</v>
      </c>
      <c r="AK4">
        <f>H4*SUM(AB4, AE4:AF4)</f>
        <v>-3.1130912248045209E-13</v>
      </c>
      <c r="AL4">
        <f t="shared" si="8"/>
        <v>-3558.6434581526705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-2761.6777146057566</v>
      </c>
      <c r="AR4">
        <f t="shared" si="9"/>
        <v>-2761.6777146057566</v>
      </c>
      <c r="AS4">
        <f t="shared" si="9"/>
        <v>-516.44981461632221</v>
      </c>
      <c r="AT4">
        <f t="shared" si="9"/>
        <v>-2.8676966841485605E-13</v>
      </c>
      <c r="AU4">
        <f t="shared" si="9"/>
        <v>-3278.1275292220789</v>
      </c>
      <c r="AW4">
        <v>1</v>
      </c>
      <c r="AX4">
        <f>(R4*SUMPRODUCT(K5:$K$23, X5:$X$23)-$AZ$3*SUMPRODUCT(K4:$K$22, W5:$W$23))/Z4</f>
        <v>568.02666879364619</v>
      </c>
    </row>
    <row r="5" spans="1:52" x14ac:dyDescent="0.25">
      <c r="B5" s="2">
        <f>'T.26.04.A'!B5</f>
        <v>0.8</v>
      </c>
      <c r="C5" s="2">
        <f>'T.26.04.A'!C5</f>
        <v>0.05</v>
      </c>
      <c r="E5">
        <v>2005</v>
      </c>
      <c r="F5" s="5">
        <f>EconomicRates!C45</f>
        <v>3.5571999999999999E-2</v>
      </c>
      <c r="G5" s="5">
        <f>EconomicRates!D45</f>
        <v>7.0000000000000007E-2</v>
      </c>
      <c r="H5" s="5">
        <f t="shared" si="10"/>
        <v>8.5572000000000009E-2</v>
      </c>
      <c r="I5" s="5">
        <f t="shared" si="11"/>
        <v>1.085572</v>
      </c>
      <c r="J5">
        <f t="shared" si="12"/>
        <v>0.92117335377109955</v>
      </c>
      <c r="K5">
        <f t="shared" ref="K5:K23" si="20">K4*J5</f>
        <v>0.84856034769789535</v>
      </c>
      <c r="L5" s="2">
        <v>2</v>
      </c>
      <c r="M5" s="6">
        <v>3.0469999999999998E-3</v>
      </c>
      <c r="O5">
        <f t="shared" ref="O5:O23" si="21">$C$3</f>
        <v>5464.8363752813793</v>
      </c>
      <c r="P5">
        <f t="shared" ref="P5:P23" si="22">O5*$C$5</f>
        <v>273.24181876406897</v>
      </c>
      <c r="Q5" s="4">
        <f t="shared" ref="Q5:Q23" si="23">$C$8</f>
        <v>12.5</v>
      </c>
      <c r="R5">
        <f t="shared" si="0"/>
        <v>1000000</v>
      </c>
      <c r="S5">
        <f t="shared" si="1"/>
        <v>1056.6835770019065</v>
      </c>
      <c r="U5">
        <f t="shared" si="13"/>
        <v>3.0469999999999998E-3</v>
      </c>
      <c r="V5">
        <f t="shared" si="14"/>
        <v>0.01</v>
      </c>
      <c r="W5">
        <f t="shared" si="15"/>
        <v>0.98700200000000005</v>
      </c>
      <c r="X5">
        <f t="shared" si="16"/>
        <v>3.007395094E-3</v>
      </c>
      <c r="Y5">
        <f t="shared" si="17"/>
        <v>9.8700200000000002E-3</v>
      </c>
      <c r="Z5">
        <f t="shared" si="18"/>
        <v>0.97412458490599996</v>
      </c>
      <c r="AB5">
        <f t="shared" si="19"/>
        <v>560.64345815266643</v>
      </c>
      <c r="AC5">
        <f t="shared" si="2"/>
        <v>1029.3414508239694</v>
      </c>
      <c r="AE5">
        <f t="shared" si="3"/>
        <v>5323.4314656501829</v>
      </c>
      <c r="AF5">
        <f t="shared" si="4"/>
        <v>-266.17157328250914</v>
      </c>
      <c r="AG5">
        <f t="shared" si="4"/>
        <v>-12.176557311325</v>
      </c>
      <c r="AH5">
        <f t="shared" si="5"/>
        <v>-3007.395094</v>
      </c>
      <c r="AI5">
        <f t="shared" si="6"/>
        <v>2037.6882410563489</v>
      </c>
      <c r="AJ5">
        <f t="shared" si="7"/>
        <v>-468.69799267130293</v>
      </c>
      <c r="AK5">
        <f>H5*SUM(AB5, AE5:AF5)</f>
        <v>480.73522551072665</v>
      </c>
      <c r="AL5">
        <f t="shared" si="8"/>
        <v>2049.7254738957727</v>
      </c>
      <c r="AN5">
        <f t="shared" si="9"/>
        <v>4517.252855438036</v>
      </c>
      <c r="AO5">
        <f t="shared" si="9"/>
        <v>-225.86264277190179</v>
      </c>
      <c r="AP5">
        <f t="shared" si="9"/>
        <v>-10.332543705861292</v>
      </c>
      <c r="AQ5">
        <f t="shared" si="9"/>
        <v>-2551.9562266295848</v>
      </c>
      <c r="AR5">
        <f t="shared" si="9"/>
        <v>1729.1014423306883</v>
      </c>
      <c r="AS5">
        <f t="shared" si="9"/>
        <v>-397.71853162646642</v>
      </c>
      <c r="AT5">
        <f t="shared" si="9"/>
        <v>407.93285011000836</v>
      </c>
      <c r="AU5">
        <f t="shared" si="9"/>
        <v>1739.3157608142301</v>
      </c>
      <c r="AW5">
        <v>2</v>
      </c>
      <c r="AX5">
        <f>(R5*SUMPRODUCT(K6:$K$23, X6:$X$23)-$AZ$3*SUMPRODUCT(K5:$K$22, W6:$W$23))/Z5</f>
        <v>1056.6835770019065</v>
      </c>
    </row>
    <row r="6" spans="1:52" x14ac:dyDescent="0.25">
      <c r="A6" t="s">
        <v>16</v>
      </c>
      <c r="C6" s="2">
        <f>'T.26.04.E'!C6</f>
        <v>1000000</v>
      </c>
      <c r="E6">
        <v>2006</v>
      </c>
      <c r="F6" s="5">
        <f>EconomicRates!C46</f>
        <v>3.5571999999999999E-2</v>
      </c>
      <c r="G6" s="5">
        <f>EconomicRates!D46</f>
        <v>7.0000000000000007E-2</v>
      </c>
      <c r="H6" s="5">
        <f t="shared" si="10"/>
        <v>8.5572000000000009E-2</v>
      </c>
      <c r="I6" s="5">
        <f t="shared" si="11"/>
        <v>1.085572</v>
      </c>
      <c r="J6">
        <f t="shared" si="12"/>
        <v>0.92117335377109955</v>
      </c>
      <c r="K6">
        <f t="shared" si="20"/>
        <v>0.78167118136604063</v>
      </c>
      <c r="L6" s="2">
        <v>3</v>
      </c>
      <c r="M6" s="6">
        <v>3.104E-3</v>
      </c>
      <c r="O6">
        <f t="shared" si="21"/>
        <v>5464.8363752813793</v>
      </c>
      <c r="P6">
        <f t="shared" si="22"/>
        <v>273.24181876406897</v>
      </c>
      <c r="Q6" s="4">
        <f t="shared" si="23"/>
        <v>12.5</v>
      </c>
      <c r="R6">
        <f t="shared" si="0"/>
        <v>1000000</v>
      </c>
      <c r="S6">
        <f t="shared" si="1"/>
        <v>1468.8135726172516</v>
      </c>
      <c r="U6">
        <f t="shared" si="13"/>
        <v>3.104E-3</v>
      </c>
      <c r="V6">
        <f t="shared" si="14"/>
        <v>0.01</v>
      </c>
      <c r="W6">
        <f t="shared" si="15"/>
        <v>0.97412458490599996</v>
      </c>
      <c r="X6">
        <f t="shared" si="16"/>
        <v>3.0236827115482237E-3</v>
      </c>
      <c r="Y6">
        <f t="shared" si="17"/>
        <v>9.7412458490600002E-3</v>
      </c>
      <c r="Z6">
        <f t="shared" si="18"/>
        <v>0.96135965634539178</v>
      </c>
      <c r="AB6">
        <f t="shared" si="19"/>
        <v>1029.3414508239694</v>
      </c>
      <c r="AC6">
        <f t="shared" si="2"/>
        <v>1412.0581114067681</v>
      </c>
      <c r="AE6">
        <f t="shared" si="3"/>
        <v>5253.6732197243036</v>
      </c>
      <c r="AF6">
        <f t="shared" si="4"/>
        <v>-262.68366098621516</v>
      </c>
      <c r="AG6">
        <f t="shared" si="4"/>
        <v>-12.016995704317397</v>
      </c>
      <c r="AH6">
        <f t="shared" si="5"/>
        <v>-3023.6827115482238</v>
      </c>
      <c r="AI6">
        <f t="shared" si="6"/>
        <v>1955.2898514855478</v>
      </c>
      <c r="AJ6">
        <f t="shared" si="7"/>
        <v>-382.7166605827988</v>
      </c>
      <c r="AK6">
        <f>H6*SUM(AB6, AE6:AF6)</f>
        <v>515.17176515024448</v>
      </c>
      <c r="AL6">
        <f t="shared" si="8"/>
        <v>2087.7449560529935</v>
      </c>
      <c r="AN6">
        <f t="shared" si="9"/>
        <v>4106.6449521730265</v>
      </c>
      <c r="AO6">
        <f t="shared" si="9"/>
        <v>-205.33224760865133</v>
      </c>
      <c r="AP6">
        <f t="shared" si="9"/>
        <v>-9.3933392286644146</v>
      </c>
      <c r="AQ6">
        <f t="shared" si="9"/>
        <v>-2363.5256372119729</v>
      </c>
      <c r="AR6">
        <f t="shared" si="9"/>
        <v>1528.3937281237384</v>
      </c>
      <c r="AS6">
        <f t="shared" si="9"/>
        <v>-299.15858420622232</v>
      </c>
      <c r="AT6">
        <f t="shared" si="9"/>
        <v>402.69492227142007</v>
      </c>
      <c r="AU6">
        <f t="shared" si="9"/>
        <v>1631.9300661889361</v>
      </c>
      <c r="AW6">
        <v>3</v>
      </c>
      <c r="AX6">
        <f>(R6*SUMPRODUCT(K7:$K$23, X7:$X$23)-$AZ$3*SUMPRODUCT(K6:$K$22, W7:$W$23))/Z6</f>
        <v>1468.8135726172516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5">
        <f>EconomicRates!C47</f>
        <v>3.5571999999999999E-2</v>
      </c>
      <c r="G7" s="5">
        <f>EconomicRates!D47</f>
        <v>7.0000000000000007E-2</v>
      </c>
      <c r="H7" s="5">
        <f t="shared" si="10"/>
        <v>8.5572000000000009E-2</v>
      </c>
      <c r="I7" s="5">
        <f t="shared" si="11"/>
        <v>1.085572</v>
      </c>
      <c r="J7">
        <f t="shared" si="12"/>
        <v>0.92117335377109955</v>
      </c>
      <c r="K7">
        <f t="shared" si="20"/>
        <v>0.72005466368517301</v>
      </c>
      <c r="L7" s="2">
        <v>4</v>
      </c>
      <c r="M7" s="6">
        <v>3.1700000000000001E-3</v>
      </c>
      <c r="O7">
        <f t="shared" si="21"/>
        <v>5464.8363752813793</v>
      </c>
      <c r="P7">
        <f t="shared" si="22"/>
        <v>273.24181876406897</v>
      </c>
      <c r="Q7" s="4">
        <f t="shared" si="23"/>
        <v>12.5</v>
      </c>
      <c r="R7">
        <f t="shared" si="0"/>
        <v>1000000</v>
      </c>
      <c r="S7">
        <f t="shared" si="1"/>
        <v>1807.0012106672234</v>
      </c>
      <c r="U7">
        <f t="shared" si="13"/>
        <v>3.1700000000000001E-3</v>
      </c>
      <c r="V7">
        <f t="shared" si="14"/>
        <v>0.01</v>
      </c>
      <c r="W7">
        <f t="shared" si="15"/>
        <v>0.96135965634539178</v>
      </c>
      <c r="X7">
        <f t="shared" si="16"/>
        <v>3.047510110614892E-3</v>
      </c>
      <c r="Y7">
        <f t="shared" si="17"/>
        <v>9.6135965634539175E-3</v>
      </c>
      <c r="Z7">
        <f t="shared" si="18"/>
        <v>0.94869854967132294</v>
      </c>
      <c r="AB7">
        <f t="shared" si="19"/>
        <v>1412.0581114067681</v>
      </c>
      <c r="AC7">
        <f t="shared" si="2"/>
        <v>1714.2994278143196</v>
      </c>
      <c r="AE7">
        <f t="shared" si="3"/>
        <v>5184.4823434205337</v>
      </c>
      <c r="AF7">
        <f t="shared" si="4"/>
        <v>-259.22411717102671</v>
      </c>
      <c r="AG7">
        <f t="shared" si="4"/>
        <v>-11.858731870891537</v>
      </c>
      <c r="AH7">
        <f t="shared" si="5"/>
        <v>-3047.5101106148923</v>
      </c>
      <c r="AI7">
        <f t="shared" si="6"/>
        <v>1865.8893837637233</v>
      </c>
      <c r="AJ7">
        <f t="shared" si="7"/>
        <v>-302.24131640755149</v>
      </c>
      <c r="AK7">
        <f>H7*SUM(AB7, AE7:AF7)</f>
        <v>542.29683364592279</v>
      </c>
      <c r="AL7">
        <f t="shared" si="8"/>
        <v>2105.9449010020944</v>
      </c>
      <c r="AN7">
        <f t="shared" si="9"/>
        <v>3733.1106901733901</v>
      </c>
      <c r="AO7">
        <f t="shared" si="9"/>
        <v>-186.65553450866952</v>
      </c>
      <c r="AP7">
        <f t="shared" si="9"/>
        <v>-8.5389351890274483</v>
      </c>
      <c r="AQ7">
        <f t="shared" si="9"/>
        <v>-2194.3738677759707</v>
      </c>
      <c r="AR7">
        <f t="shared" si="9"/>
        <v>1343.5423526997226</v>
      </c>
      <c r="AS7">
        <f t="shared" si="9"/>
        <v>-217.63026943760346</v>
      </c>
      <c r="AT7">
        <f t="shared" si="9"/>
        <v>390.48336416844916</v>
      </c>
      <c r="AU7">
        <f t="shared" si="9"/>
        <v>1516.3954474305681</v>
      </c>
      <c r="AW7">
        <v>4</v>
      </c>
      <c r="AX7">
        <f>(R7*SUMPRODUCT(K8:$K$23, X8:$X$23)-$AZ$3*SUMPRODUCT(K7:$K$22, W8:$W$23))/Z7</f>
        <v>1807.0012106672234</v>
      </c>
    </row>
    <row r="8" spans="1:52" x14ac:dyDescent="0.25">
      <c r="B8" s="2">
        <f>'T.26.04.A'!B8</f>
        <v>100</v>
      </c>
      <c r="C8" s="2">
        <f>'T.26.04.A'!C8</f>
        <v>12.5</v>
      </c>
      <c r="E8">
        <v>2008</v>
      </c>
      <c r="F8" s="5">
        <f>EconomicRates!C48</f>
        <v>3.5571999999999999E-2</v>
      </c>
      <c r="G8" s="5">
        <f>EconomicRates!D48</f>
        <v>7.0000000000000007E-2</v>
      </c>
      <c r="H8" s="5">
        <f t="shared" si="10"/>
        <v>8.5572000000000009E-2</v>
      </c>
      <c r="I8" s="5">
        <f t="shared" si="11"/>
        <v>1.085572</v>
      </c>
      <c r="J8">
        <f t="shared" si="12"/>
        <v>0.92117335377109955</v>
      </c>
      <c r="K8">
        <f t="shared" si="20"/>
        <v>0.66329516944539202</v>
      </c>
      <c r="L8" s="2">
        <v>5</v>
      </c>
      <c r="M8" s="6">
        <v>3.2390000000000001E-3</v>
      </c>
      <c r="O8">
        <f t="shared" si="21"/>
        <v>5464.8363752813793</v>
      </c>
      <c r="P8">
        <f t="shared" si="22"/>
        <v>273.24181876406897</v>
      </c>
      <c r="Q8" s="4">
        <f t="shared" si="23"/>
        <v>12.5</v>
      </c>
      <c r="R8">
        <f t="shared" si="0"/>
        <v>1000000</v>
      </c>
      <c r="S8">
        <f t="shared" si="1"/>
        <v>2078.3563715411224</v>
      </c>
      <c r="U8">
        <f t="shared" si="13"/>
        <v>3.2390000000000001E-3</v>
      </c>
      <c r="V8">
        <f t="shared" si="14"/>
        <v>0.01</v>
      </c>
      <c r="W8">
        <f t="shared" si="15"/>
        <v>0.94869854967132294</v>
      </c>
      <c r="X8">
        <f t="shared" si="16"/>
        <v>3.072834602385415E-3</v>
      </c>
      <c r="Y8">
        <f t="shared" si="17"/>
        <v>9.4869854967132294E-3</v>
      </c>
      <c r="Z8">
        <f t="shared" si="18"/>
        <v>0.93613872957222433</v>
      </c>
      <c r="AB8">
        <f t="shared" si="19"/>
        <v>1714.2994278143196</v>
      </c>
      <c r="AC8">
        <f t="shared" si="2"/>
        <v>1945.6298932528441</v>
      </c>
      <c r="AE8">
        <f t="shared" si="3"/>
        <v>5115.8449816759894</v>
      </c>
      <c r="AF8">
        <f t="shared" si="4"/>
        <v>-255.79224908379948</v>
      </c>
      <c r="AG8">
        <f t="shared" si="4"/>
        <v>-11.701734119652803</v>
      </c>
      <c r="AH8">
        <f t="shared" si="5"/>
        <v>-3072.8346023854151</v>
      </c>
      <c r="AI8">
        <f t="shared" si="6"/>
        <v>1775.5163960871228</v>
      </c>
      <c r="AJ8">
        <f t="shared" si="7"/>
        <v>-231.33046543852447</v>
      </c>
      <c r="AK8">
        <f t="shared" ref="AK8:AK23" si="24">H8*SUM(AB8:AB8, AE8:AF8)</f>
        <v>562.58046307030588</v>
      </c>
      <c r="AL8">
        <f t="shared" si="8"/>
        <v>2106.7663937189041</v>
      </c>
      <c r="AN8">
        <f t="shared" si="9"/>
        <v>3393.3152639771338</v>
      </c>
      <c r="AO8">
        <f t="shared" si="9"/>
        <v>-169.66576319885669</v>
      </c>
      <c r="AP8">
        <f t="shared" si="9"/>
        <v>-7.7617037157000315</v>
      </c>
      <c r="AQ8">
        <f t="shared" si="9"/>
        <v>-2038.1963482668978</v>
      </c>
      <c r="AR8">
        <f t="shared" si="9"/>
        <v>1177.6914487956799</v>
      </c>
      <c r="AS8">
        <f t="shared" si="9"/>
        <v>-153.44038027092748</v>
      </c>
      <c r="AT8">
        <f t="shared" si="9"/>
        <v>373.15690357888565</v>
      </c>
      <c r="AU8">
        <f t="shared" si="9"/>
        <v>1397.407972103638</v>
      </c>
      <c r="AW8">
        <v>5</v>
      </c>
      <c r="AX8">
        <f>(R8*SUMPRODUCT(K9:$K$23, X9:$X$23)-$AZ$3*SUMPRODUCT(K8:$K$22, W9:$W$23))/Z8</f>
        <v>2078.3563715411224</v>
      </c>
    </row>
    <row r="9" spans="1:52" x14ac:dyDescent="0.25">
      <c r="A9" t="s">
        <v>39</v>
      </c>
      <c r="C9" s="2">
        <f>'T.26.04.A'!C9</f>
        <v>0.05</v>
      </c>
      <c r="E9">
        <v>2009</v>
      </c>
      <c r="F9" s="5">
        <f>EconomicRates!C49</f>
        <v>3.5571999999999999E-2</v>
      </c>
      <c r="G9" s="5">
        <f>EconomicRates!D49</f>
        <v>7.0000000000000007E-2</v>
      </c>
      <c r="H9" s="5">
        <f t="shared" si="10"/>
        <v>8.5572000000000009E-2</v>
      </c>
      <c r="I9" s="5">
        <f t="shared" si="11"/>
        <v>1.085572</v>
      </c>
      <c r="J9">
        <f t="shared" si="12"/>
        <v>0.92117335377109955</v>
      </c>
      <c r="K9">
        <f t="shared" si="20"/>
        <v>0.61100983577818146</v>
      </c>
      <c r="L9" s="2">
        <v>6</v>
      </c>
      <c r="M9" s="6">
        <v>3.3149999999999998E-3</v>
      </c>
      <c r="O9">
        <f t="shared" si="21"/>
        <v>5464.8363752813793</v>
      </c>
      <c r="P9">
        <f t="shared" si="22"/>
        <v>273.24181876406897</v>
      </c>
      <c r="Q9" s="4">
        <f t="shared" si="23"/>
        <v>12.5</v>
      </c>
      <c r="R9">
        <f t="shared" si="0"/>
        <v>1000000</v>
      </c>
      <c r="S9">
        <f t="shared" si="1"/>
        <v>2286.989617936078</v>
      </c>
      <c r="U9">
        <f t="shared" si="13"/>
        <v>3.3149999999999998E-3</v>
      </c>
      <c r="V9">
        <f t="shared" si="14"/>
        <v>0.01</v>
      </c>
      <c r="W9">
        <f t="shared" si="15"/>
        <v>0.93613872957222433</v>
      </c>
      <c r="X9">
        <f t="shared" si="16"/>
        <v>3.1032998885319233E-3</v>
      </c>
      <c r="Y9">
        <f t="shared" si="17"/>
        <v>9.3613872957222441E-3</v>
      </c>
      <c r="Z9">
        <f t="shared" si="18"/>
        <v>0.92367404238797013</v>
      </c>
      <c r="AB9">
        <f t="shared" si="19"/>
        <v>1945.6298932528441</v>
      </c>
      <c r="AC9">
        <f t="shared" si="2"/>
        <v>2112.4329452983366</v>
      </c>
      <c r="AE9">
        <f t="shared" si="3"/>
        <v>5047.7275057449742</v>
      </c>
      <c r="AF9">
        <f t="shared" si="4"/>
        <v>-252.38637528724868</v>
      </c>
      <c r="AG9">
        <f t="shared" si="4"/>
        <v>-11.545925529849626</v>
      </c>
      <c r="AH9">
        <f t="shared" si="5"/>
        <v>-3103.2998885319234</v>
      </c>
      <c r="AI9">
        <f t="shared" si="6"/>
        <v>1680.4953163959531</v>
      </c>
      <c r="AJ9">
        <f t="shared" si="7"/>
        <v>-166.80305204549245</v>
      </c>
      <c r="AK9">
        <f t="shared" si="24"/>
        <v>576.83837244096094</v>
      </c>
      <c r="AL9">
        <f t="shared" si="8"/>
        <v>2090.5306367914218</v>
      </c>
      <c r="AN9">
        <f t="shared" si="9"/>
        <v>3084.2111543382462</v>
      </c>
      <c r="AO9">
        <f t="shared" si="9"/>
        <v>-154.21055771691229</v>
      </c>
      <c r="AP9">
        <f t="shared" si="9"/>
        <v>-7.054674061900533</v>
      </c>
      <c r="AQ9">
        <f t="shared" si="9"/>
        <v>-1896.1467552623394</v>
      </c>
      <c r="AR9">
        <f t="shared" si="9"/>
        <v>1026.7991672970943</v>
      </c>
      <c r="AS9">
        <f t="shared" si="9"/>
        <v>-101.9183054376158</v>
      </c>
      <c r="AT9">
        <f t="shared" si="9"/>
        <v>352.45391921570501</v>
      </c>
      <c r="AU9">
        <f t="shared" si="9"/>
        <v>1277.3347810751839</v>
      </c>
      <c r="AW9">
        <v>6</v>
      </c>
      <c r="AX9">
        <f>(R9*SUMPRODUCT(K10:$K$23, X10:$X$23)-$AZ$3*SUMPRODUCT(K9:$K$22, W10:$W$23))/Z9</f>
        <v>2286.989617936078</v>
      </c>
    </row>
    <row r="10" spans="1:52" x14ac:dyDescent="0.25">
      <c r="A10" t="s">
        <v>19</v>
      </c>
      <c r="C10" s="2">
        <f>'T.26.04.A'!C10</f>
        <v>0.01</v>
      </c>
      <c r="E10">
        <v>2010</v>
      </c>
      <c r="F10" s="5">
        <f>EconomicRates!C50</f>
        <v>3.5571999999999999E-2</v>
      </c>
      <c r="G10" s="5">
        <f>EconomicRates!D50</f>
        <v>7.0000000000000007E-2</v>
      </c>
      <c r="H10" s="5">
        <f t="shared" si="10"/>
        <v>8.5572000000000009E-2</v>
      </c>
      <c r="I10" s="5">
        <f t="shared" si="11"/>
        <v>1.085572</v>
      </c>
      <c r="J10">
        <f t="shared" si="12"/>
        <v>0.92117335377109955</v>
      </c>
      <c r="K10">
        <f t="shared" si="20"/>
        <v>0.5628459796109162</v>
      </c>
      <c r="L10" s="2">
        <v>7</v>
      </c>
      <c r="M10" s="6">
        <v>3.3969999999999998E-3</v>
      </c>
      <c r="O10">
        <f t="shared" si="21"/>
        <v>5464.8363752813793</v>
      </c>
      <c r="P10">
        <f t="shared" si="22"/>
        <v>273.24181876406897</v>
      </c>
      <c r="Q10" s="4">
        <f t="shared" si="23"/>
        <v>12.5</v>
      </c>
      <c r="R10">
        <f t="shared" si="0"/>
        <v>1000000</v>
      </c>
      <c r="S10">
        <f t="shared" si="1"/>
        <v>2437.6296639755701</v>
      </c>
      <c r="U10">
        <f t="shared" si="13"/>
        <v>3.3969999999999998E-3</v>
      </c>
      <c r="V10">
        <f t="shared" si="14"/>
        <v>0.01</v>
      </c>
      <c r="W10">
        <f t="shared" si="15"/>
        <v>0.92367404238797013</v>
      </c>
      <c r="X10">
        <f t="shared" si="16"/>
        <v>3.1377207219919342E-3</v>
      </c>
      <c r="Y10">
        <f t="shared" si="17"/>
        <v>9.2367404238797007E-3</v>
      </c>
      <c r="Z10">
        <f t="shared" si="18"/>
        <v>0.91129958124209853</v>
      </c>
      <c r="AB10">
        <f t="shared" si="19"/>
        <v>2112.4329452983366</v>
      </c>
      <c r="AC10">
        <f t="shared" si="2"/>
        <v>2221.4108920042545</v>
      </c>
      <c r="AE10">
        <f t="shared" si="3"/>
        <v>4980.1031003505086</v>
      </c>
      <c r="AF10">
        <f t="shared" si="4"/>
        <v>-249.00515501752542</v>
      </c>
      <c r="AG10">
        <f t="shared" si="4"/>
        <v>-11.391244765526231</v>
      </c>
      <c r="AH10">
        <f t="shared" si="5"/>
        <v>-3137.7207219919342</v>
      </c>
      <c r="AI10">
        <f t="shared" si="6"/>
        <v>1581.985978575522</v>
      </c>
      <c r="AJ10">
        <f t="shared" si="7"/>
        <v>-108.97794670591793</v>
      </c>
      <c r="AK10">
        <f t="shared" si="24"/>
        <v>585.61462537310331</v>
      </c>
      <c r="AL10">
        <f t="shared" si="8"/>
        <v>2058.6226572427076</v>
      </c>
      <c r="AN10">
        <f t="shared" si="9"/>
        <v>2803.0310080801428</v>
      </c>
      <c r="AO10">
        <f t="shared" si="9"/>
        <v>-140.15155040400714</v>
      </c>
      <c r="AP10">
        <f t="shared" si="9"/>
        <v>-6.4115163190403335</v>
      </c>
      <c r="AQ10">
        <f t="shared" si="9"/>
        <v>-1766.0534935150215</v>
      </c>
      <c r="AR10">
        <f t="shared" si="9"/>
        <v>890.41444784207363</v>
      </c>
      <c r="AS10">
        <f t="shared" si="9"/>
        <v>-61.337799169678597</v>
      </c>
      <c r="AT10">
        <f t="shared" si="9"/>
        <v>329.61083749260405</v>
      </c>
      <c r="AU10">
        <f t="shared" si="9"/>
        <v>1158.6874861649992</v>
      </c>
      <c r="AW10">
        <v>7</v>
      </c>
      <c r="AX10">
        <f>(R10*SUMPRODUCT(K11:$K$23, X11:$X$23)-$AZ$3*SUMPRODUCT(K10:$K$22, W11:$W$23))/Z10</f>
        <v>2437.6296639755701</v>
      </c>
    </row>
    <row r="11" spans="1:52" x14ac:dyDescent="0.25">
      <c r="A11" t="s">
        <v>33</v>
      </c>
      <c r="C11" s="7">
        <f>AU25</f>
        <v>12525.292657849039</v>
      </c>
      <c r="E11">
        <v>2011</v>
      </c>
      <c r="F11" s="5">
        <f>EconomicRates!C51</f>
        <v>3.5571999999999999E-2</v>
      </c>
      <c r="G11" s="5">
        <f>EconomicRates!D51</f>
        <v>7.0000000000000007E-2</v>
      </c>
      <c r="H11" s="5">
        <f t="shared" si="10"/>
        <v>8.5572000000000009E-2</v>
      </c>
      <c r="I11" s="5">
        <f t="shared" si="11"/>
        <v>1.085572</v>
      </c>
      <c r="J11">
        <f t="shared" si="12"/>
        <v>0.92117335377109955</v>
      </c>
      <c r="K11">
        <f t="shared" si="20"/>
        <v>0.51847871869476758</v>
      </c>
      <c r="L11" s="2">
        <v>8</v>
      </c>
      <c r="M11" s="6">
        <v>3.4910000000000002E-3</v>
      </c>
      <c r="O11">
        <f t="shared" si="21"/>
        <v>5464.8363752813793</v>
      </c>
      <c r="P11">
        <f t="shared" si="22"/>
        <v>273.24181876406897</v>
      </c>
      <c r="Q11" s="4">
        <f t="shared" si="23"/>
        <v>12.5</v>
      </c>
      <c r="R11">
        <f t="shared" si="0"/>
        <v>1000000</v>
      </c>
      <c r="S11">
        <f t="shared" si="1"/>
        <v>2531.731157116089</v>
      </c>
      <c r="U11">
        <f t="shared" si="13"/>
        <v>3.4910000000000002E-3</v>
      </c>
      <c r="V11">
        <f t="shared" si="14"/>
        <v>0.01</v>
      </c>
      <c r="W11">
        <f t="shared" si="15"/>
        <v>0.91129958124209853</v>
      </c>
      <c r="X11">
        <f t="shared" si="16"/>
        <v>3.1813468381161661E-3</v>
      </c>
      <c r="Y11">
        <f t="shared" si="17"/>
        <v>9.1129958124209851E-3</v>
      </c>
      <c r="Z11">
        <f t="shared" si="18"/>
        <v>0.89900523859156134</v>
      </c>
      <c r="AB11">
        <f t="shared" si="19"/>
        <v>2221.4108920042545</v>
      </c>
      <c r="AC11">
        <f t="shared" si="2"/>
        <v>2276.0395729528391</v>
      </c>
      <c r="AE11">
        <f t="shared" si="3"/>
        <v>4912.91652942368</v>
      </c>
      <c r="AF11">
        <f t="shared" si="4"/>
        <v>-245.64582647118399</v>
      </c>
      <c r="AG11">
        <f t="shared" si="4"/>
        <v>-11.237565482394517</v>
      </c>
      <c r="AH11">
        <f t="shared" si="5"/>
        <v>-3181.3468381161661</v>
      </c>
      <c r="AI11">
        <f t="shared" si="6"/>
        <v>1474.6862993539357</v>
      </c>
      <c r="AJ11">
        <f t="shared" si="7"/>
        <v>-54.628680948584588</v>
      </c>
      <c r="AK11">
        <f t="shared" si="24"/>
        <v>589.4782614436391</v>
      </c>
      <c r="AL11">
        <f t="shared" si="8"/>
        <v>2009.5358798489901</v>
      </c>
      <c r="AN11">
        <f t="shared" si="9"/>
        <v>2547.2426672299339</v>
      </c>
      <c r="AO11">
        <f t="shared" si="9"/>
        <v>-127.3621333614967</v>
      </c>
      <c r="AP11">
        <f t="shared" si="9"/>
        <v>-5.8264385525604574</v>
      </c>
      <c r="AQ11">
        <f t="shared" si="9"/>
        <v>-1649.46063235012</v>
      </c>
      <c r="AR11">
        <f t="shared" si="9"/>
        <v>764.59346296575711</v>
      </c>
      <c r="AS11">
        <f t="shared" si="9"/>
        <v>-28.323808502207399</v>
      </c>
      <c r="AT11">
        <f t="shared" si="9"/>
        <v>305.63193369171722</v>
      </c>
      <c r="AU11">
        <f t="shared" si="9"/>
        <v>1041.9015881552668</v>
      </c>
      <c r="AW11">
        <v>8</v>
      </c>
      <c r="AX11">
        <f>(R11*SUMPRODUCT(K12:$K$23, X12:$X$23)-$AZ$3*SUMPRODUCT(K11:$K$22, W12:$W$23))/Z11</f>
        <v>2531.731157116089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f>EconomicRates!C52</f>
        <v>3.5571999999999999E-2</v>
      </c>
      <c r="G12" s="5">
        <f>EconomicRates!D52</f>
        <v>7.0000000000000007E-2</v>
      </c>
      <c r="H12" s="5">
        <f t="shared" si="10"/>
        <v>8.5572000000000009E-2</v>
      </c>
      <c r="I12" s="5">
        <f t="shared" si="11"/>
        <v>1.085572</v>
      </c>
      <c r="J12">
        <f t="shared" si="12"/>
        <v>0.92117335377109955</v>
      </c>
      <c r="K12">
        <f t="shared" si="20"/>
        <v>0.47760878015900154</v>
      </c>
      <c r="L12" s="2">
        <v>9</v>
      </c>
      <c r="M12" s="6">
        <v>3.5990000000000002E-3</v>
      </c>
      <c r="O12">
        <f t="shared" si="21"/>
        <v>5464.8363752813793</v>
      </c>
      <c r="P12">
        <f t="shared" si="22"/>
        <v>273.24181876406897</v>
      </c>
      <c r="Q12" s="4">
        <f t="shared" si="23"/>
        <v>12.5</v>
      </c>
      <c r="R12">
        <f t="shared" si="0"/>
        <v>1000000</v>
      </c>
      <c r="S12">
        <f t="shared" si="1"/>
        <v>2570.3238156369721</v>
      </c>
      <c r="U12">
        <f t="shared" si="13"/>
        <v>3.5990000000000002E-3</v>
      </c>
      <c r="V12">
        <f t="shared" si="14"/>
        <v>0.01</v>
      </c>
      <c r="W12">
        <f t="shared" si="15"/>
        <v>0.89900523859156134</v>
      </c>
      <c r="X12">
        <f t="shared" si="16"/>
        <v>3.2355198536910294E-3</v>
      </c>
      <c r="Y12">
        <f t="shared" si="17"/>
        <v>8.9900523859156138E-3</v>
      </c>
      <c r="Z12">
        <f t="shared" si="18"/>
        <v>0.8867796663519546</v>
      </c>
      <c r="AB12">
        <f t="shared" si="19"/>
        <v>2276.0395729528391</v>
      </c>
      <c r="AC12">
        <f t="shared" si="2"/>
        <v>2279.3108956470369</v>
      </c>
      <c r="AE12">
        <f t="shared" si="3"/>
        <v>4846.1057775400468</v>
      </c>
      <c r="AF12">
        <f t="shared" si="4"/>
        <v>-242.30528887700231</v>
      </c>
      <c r="AG12">
        <f t="shared" si="4"/>
        <v>-11.084745829399433</v>
      </c>
      <c r="AH12">
        <f t="shared" si="5"/>
        <v>-3235.5198536910293</v>
      </c>
      <c r="AI12">
        <f t="shared" si="6"/>
        <v>1357.1958891426157</v>
      </c>
      <c r="AJ12">
        <f t="shared" si="7"/>
        <v>-3.2713226941978064</v>
      </c>
      <c r="AK12">
        <f t="shared" si="24"/>
        <v>588.72167375259448</v>
      </c>
      <c r="AL12">
        <f t="shared" si="8"/>
        <v>1942.6462402010125</v>
      </c>
      <c r="AN12">
        <f t="shared" si="9"/>
        <v>2314.5426689323913</v>
      </c>
      <c r="AO12">
        <f t="shared" si="9"/>
        <v>-115.72713344661956</v>
      </c>
      <c r="AP12">
        <f t="shared" si="9"/>
        <v>-5.2941719339520432</v>
      </c>
      <c r="AQ12">
        <f t="shared" si="9"/>
        <v>-1545.3126905016036</v>
      </c>
      <c r="AR12">
        <f t="shared" si="9"/>
        <v>648.20867305021613</v>
      </c>
      <c r="AS12">
        <f t="shared" si="9"/>
        <v>-1.5624124414822727</v>
      </c>
      <c r="AT12">
        <f t="shared" si="9"/>
        <v>281.17864045414234</v>
      </c>
      <c r="AU12">
        <f t="shared" si="9"/>
        <v>927.82490106287628</v>
      </c>
      <c r="AW12">
        <v>9</v>
      </c>
      <c r="AX12">
        <f>(R12*SUMPRODUCT(K13:$K$23, X13:$X$23)-$AZ$3*SUMPRODUCT(K12:$K$22, W13:$W$23))/Z12</f>
        <v>2570.3238156369721</v>
      </c>
    </row>
    <row r="13" spans="1:52" x14ac:dyDescent="0.25">
      <c r="E13">
        <v>2013</v>
      </c>
      <c r="F13" s="5">
        <f>EconomicRates!C53</f>
        <v>3.5571999999999999E-2</v>
      </c>
      <c r="G13" s="5">
        <f>EconomicRates!D53</f>
        <v>7.0000000000000007E-2</v>
      </c>
      <c r="H13" s="5">
        <f t="shared" si="10"/>
        <v>8.5572000000000009E-2</v>
      </c>
      <c r="I13" s="5">
        <f t="shared" si="11"/>
        <v>1.085572</v>
      </c>
      <c r="J13">
        <f t="shared" si="12"/>
        <v>0.92117335377109955</v>
      </c>
      <c r="K13">
        <f t="shared" si="20"/>
        <v>0.43996048180959124</v>
      </c>
      <c r="L13" s="2">
        <v>10</v>
      </c>
      <c r="M13" s="6">
        <v>3.7169999999999998E-3</v>
      </c>
      <c r="O13">
        <f t="shared" si="21"/>
        <v>5464.8363752813793</v>
      </c>
      <c r="P13">
        <f t="shared" si="22"/>
        <v>273.24181876406897</v>
      </c>
      <c r="Q13" s="4">
        <f t="shared" si="23"/>
        <v>12.5</v>
      </c>
      <c r="R13">
        <f t="shared" si="0"/>
        <v>1000000</v>
      </c>
      <c r="S13">
        <f t="shared" si="1"/>
        <v>2556.8325393100099</v>
      </c>
      <c r="U13">
        <f t="shared" si="13"/>
        <v>3.7169999999999998E-3</v>
      </c>
      <c r="V13">
        <f t="shared" si="14"/>
        <v>0.01</v>
      </c>
      <c r="W13">
        <f t="shared" si="15"/>
        <v>0.8867796663519546</v>
      </c>
      <c r="X13">
        <f t="shared" si="16"/>
        <v>3.296160019830215E-3</v>
      </c>
      <c r="Y13">
        <f t="shared" si="17"/>
        <v>8.8677966635195456E-3</v>
      </c>
      <c r="Z13">
        <f t="shared" si="18"/>
        <v>0.8746157096686048</v>
      </c>
      <c r="AB13">
        <f t="shared" si="19"/>
        <v>2279.3108956470369</v>
      </c>
      <c r="AC13">
        <f t="shared" si="2"/>
        <v>2236.2459058724053</v>
      </c>
      <c r="AE13">
        <f t="shared" si="3"/>
        <v>4779.6317445895293</v>
      </c>
      <c r="AF13">
        <f t="shared" si="4"/>
        <v>-238.98158722947647</v>
      </c>
      <c r="AG13">
        <f t="shared" si="4"/>
        <v>-10.93269637085756</v>
      </c>
      <c r="AH13">
        <f t="shared" si="5"/>
        <v>-3296.1600198302149</v>
      </c>
      <c r="AI13">
        <f t="shared" si="6"/>
        <v>1233.5574411589805</v>
      </c>
      <c r="AJ13">
        <f t="shared" si="7"/>
        <v>43.064989774631613</v>
      </c>
      <c r="AK13">
        <f t="shared" si="24"/>
        <v>583.59770722792268</v>
      </c>
      <c r="AL13">
        <f t="shared" si="8"/>
        <v>1860.2201381615348</v>
      </c>
      <c r="AN13">
        <f t="shared" si="9"/>
        <v>2102.8490852220266</v>
      </c>
      <c r="AO13">
        <f t="shared" si="9"/>
        <v>-105.14245426110132</v>
      </c>
      <c r="AP13">
        <f t="shared" si="9"/>
        <v>-4.809954362800462</v>
      </c>
      <c r="AQ13">
        <f t="shared" si="9"/>
        <v>-1450.1801504460132</v>
      </c>
      <c r="AR13">
        <f t="shared" si="9"/>
        <v>542.71652615211156</v>
      </c>
      <c r="AS13">
        <f t="shared" si="9"/>
        <v>18.946893650372044</v>
      </c>
      <c r="AT13">
        <f t="shared" si="9"/>
        <v>256.75992845496961</v>
      </c>
      <c r="AU13">
        <f t="shared" si="9"/>
        <v>818.4233482574532</v>
      </c>
      <c r="AW13">
        <v>10</v>
      </c>
      <c r="AX13">
        <f>(R13*SUMPRODUCT(K14:$K$23, X14:$X$23)-$AZ$3*SUMPRODUCT(K13:$K$22, W14:$W$23))/Z13</f>
        <v>2556.8325393100099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10"/>
        <v>8.5572000000000009E-2</v>
      </c>
      <c r="I14" s="5">
        <f t="shared" si="11"/>
        <v>1.085572</v>
      </c>
      <c r="J14">
        <f t="shared" si="12"/>
        <v>0.92117335377109955</v>
      </c>
      <c r="K14">
        <f t="shared" si="20"/>
        <v>0.40527987255529002</v>
      </c>
      <c r="L14" s="2">
        <v>11</v>
      </c>
      <c r="M14" s="6">
        <v>3.852E-3</v>
      </c>
      <c r="O14">
        <f t="shared" si="21"/>
        <v>5464.8363752813793</v>
      </c>
      <c r="P14">
        <f t="shared" si="22"/>
        <v>273.24181876406897</v>
      </c>
      <c r="Q14" s="4">
        <f t="shared" si="23"/>
        <v>12.5</v>
      </c>
      <c r="R14">
        <f t="shared" si="0"/>
        <v>1000000</v>
      </c>
      <c r="S14">
        <f t="shared" si="1"/>
        <v>2491.9023251277035</v>
      </c>
      <c r="U14">
        <f t="shared" si="13"/>
        <v>3.852E-3</v>
      </c>
      <c r="V14">
        <f t="shared" si="14"/>
        <v>0.01</v>
      </c>
      <c r="W14">
        <f t="shared" si="15"/>
        <v>0.8746157096686048</v>
      </c>
      <c r="X14">
        <f t="shared" si="16"/>
        <v>3.3690197136434655E-3</v>
      </c>
      <c r="Y14">
        <f t="shared" si="17"/>
        <v>8.746157096686049E-3</v>
      </c>
      <c r="Z14">
        <f t="shared" si="18"/>
        <v>0.86250053285827533</v>
      </c>
      <c r="AB14">
        <f t="shared" si="19"/>
        <v>2236.2459058724053</v>
      </c>
      <c r="AC14">
        <f t="shared" si="2"/>
        <v>2149.2670832534195</v>
      </c>
      <c r="AE14">
        <f t="shared" si="3"/>
        <v>4713.4242856634755</v>
      </c>
      <c r="AF14">
        <f t="shared" si="4"/>
        <v>-235.67121428317378</v>
      </c>
      <c r="AG14">
        <f t="shared" si="4"/>
        <v>-10.781256660728442</v>
      </c>
      <c r="AH14">
        <f t="shared" si="5"/>
        <v>-3369.0197136434654</v>
      </c>
      <c r="AI14">
        <f t="shared" si="6"/>
        <v>1097.9521010761082</v>
      </c>
      <c r="AJ14">
        <f t="shared" si="7"/>
        <v>86.97882261898576</v>
      </c>
      <c r="AK14">
        <f t="shared" si="24"/>
        <v>574.53032048146872</v>
      </c>
      <c r="AL14">
        <f t="shared" si="8"/>
        <v>1759.4612441765626</v>
      </c>
      <c r="AN14">
        <f t="shared" si="9"/>
        <v>1910.2559937927024</v>
      </c>
      <c r="AO14">
        <f t="shared" si="9"/>
        <v>-95.512799689635116</v>
      </c>
      <c r="AP14">
        <f t="shared" si="9"/>
        <v>-4.3694263254458949</v>
      </c>
      <c r="AQ14">
        <f t="shared" si="9"/>
        <v>-1365.3958801816834</v>
      </c>
      <c r="AR14">
        <f t="shared" si="9"/>
        <v>444.97788759593806</v>
      </c>
      <c r="AS14">
        <f t="shared" si="9"/>
        <v>35.250766146031722</v>
      </c>
      <c r="AT14">
        <f t="shared" si="9"/>
        <v>232.84557506387958</v>
      </c>
      <c r="AU14">
        <f t="shared" si="9"/>
        <v>713.07422880584932</v>
      </c>
      <c r="AW14">
        <v>11</v>
      </c>
      <c r="AX14">
        <f>(R14*SUMPRODUCT(K15:$K$23, X15:$X$23)-$AZ$3*SUMPRODUCT(K14:$K$22, W15:$W$23))/Z14</f>
        <v>2491.9023251277035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10"/>
        <v>8.5572000000000009E-2</v>
      </c>
      <c r="I15" s="5">
        <f t="shared" si="11"/>
        <v>1.085572</v>
      </c>
      <c r="J15">
        <f t="shared" si="12"/>
        <v>0.92117335377109955</v>
      </c>
      <c r="K15">
        <f t="shared" si="20"/>
        <v>0.37333301941768032</v>
      </c>
      <c r="L15" s="2">
        <v>12</v>
      </c>
      <c r="M15" s="6">
        <v>4.0049999999999999E-3</v>
      </c>
      <c r="O15">
        <f t="shared" si="21"/>
        <v>5464.8363752813793</v>
      </c>
      <c r="P15">
        <f t="shared" si="22"/>
        <v>273.24181876406897</v>
      </c>
      <c r="Q15" s="4">
        <f t="shared" si="23"/>
        <v>12.5</v>
      </c>
      <c r="R15">
        <f t="shared" si="0"/>
        <v>1000000</v>
      </c>
      <c r="S15">
        <f t="shared" si="1"/>
        <v>2376.4557465739354</v>
      </c>
      <c r="U15">
        <f t="shared" si="13"/>
        <v>4.0049999999999999E-3</v>
      </c>
      <c r="V15">
        <f t="shared" si="14"/>
        <v>0.01</v>
      </c>
      <c r="W15">
        <f t="shared" si="15"/>
        <v>0.86250053285827533</v>
      </c>
      <c r="X15">
        <f t="shared" si="16"/>
        <v>3.4543146340973926E-3</v>
      </c>
      <c r="Y15">
        <f t="shared" si="17"/>
        <v>8.6250053285827528E-3</v>
      </c>
      <c r="Z15">
        <f t="shared" si="18"/>
        <v>0.85042121289559514</v>
      </c>
      <c r="AB15">
        <f t="shared" si="19"/>
        <v>2149.2670832534195</v>
      </c>
      <c r="AC15">
        <f t="shared" si="2"/>
        <v>2020.9883783941132</v>
      </c>
      <c r="AE15">
        <f t="shared" si="3"/>
        <v>4647.4127785427581</v>
      </c>
      <c r="AF15">
        <f t="shared" si="4"/>
        <v>-232.37063892713792</v>
      </c>
      <c r="AG15">
        <f t="shared" si="4"/>
        <v>-10.63026516119494</v>
      </c>
      <c r="AH15">
        <f t="shared" si="5"/>
        <v>-3454.3146340973926</v>
      </c>
      <c r="AI15">
        <f t="shared" si="6"/>
        <v>950.09724035703221</v>
      </c>
      <c r="AJ15">
        <f t="shared" si="7"/>
        <v>128.27870485930634</v>
      </c>
      <c r="AK15">
        <f t="shared" si="24"/>
        <v>561.72106881934951</v>
      </c>
      <c r="AL15">
        <f t="shared" si="8"/>
        <v>1640.0970140356881</v>
      </c>
      <c r="AN15">
        <f t="shared" si="9"/>
        <v>1735.0326450936791</v>
      </c>
      <c r="AO15">
        <f t="shared" si="9"/>
        <v>-86.751632254683969</v>
      </c>
      <c r="AP15">
        <f t="shared" si="9"/>
        <v>-3.9686289898394809</v>
      </c>
      <c r="AQ15">
        <f t="shared" si="9"/>
        <v>-1289.6097123662591</v>
      </c>
      <c r="AR15">
        <f t="shared" si="9"/>
        <v>354.70267148289639</v>
      </c>
      <c r="AS15">
        <f t="shared" si="9"/>
        <v>47.8906762121143</v>
      </c>
      <c r="AT15">
        <f t="shared" si="9"/>
        <v>209.70902269285435</v>
      </c>
      <c r="AU15">
        <f t="shared" si="9"/>
        <v>612.30237038786504</v>
      </c>
      <c r="AW15">
        <v>12</v>
      </c>
      <c r="AX15">
        <f>(R15*SUMPRODUCT(K16:$K$23, X16:$X$23)-$AZ$3*SUMPRODUCT(K15:$K$22, W16:$W$23))/Z15</f>
        <v>2376.4557465739354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10"/>
        <v>8.5572000000000009E-2</v>
      </c>
      <c r="I16" s="5">
        <f t="shared" si="11"/>
        <v>1.085572</v>
      </c>
      <c r="J16">
        <f t="shared" si="12"/>
        <v>0.92117335377109955</v>
      </c>
      <c r="K16">
        <f t="shared" si="20"/>
        <v>0.34390442957047562</v>
      </c>
      <c r="L16" s="2">
        <v>13</v>
      </c>
      <c r="M16" s="6">
        <v>4.1640000000000002E-3</v>
      </c>
      <c r="O16">
        <f t="shared" si="21"/>
        <v>5464.8363752813793</v>
      </c>
      <c r="P16">
        <f t="shared" si="22"/>
        <v>273.24181876406897</v>
      </c>
      <c r="Q16" s="4">
        <f t="shared" si="23"/>
        <v>12.5</v>
      </c>
      <c r="R16">
        <f t="shared" si="0"/>
        <v>1000000</v>
      </c>
      <c r="S16">
        <f t="shared" si="1"/>
        <v>2216.1595810496524</v>
      </c>
      <c r="U16">
        <f t="shared" si="13"/>
        <v>4.1640000000000002E-3</v>
      </c>
      <c r="V16">
        <f t="shared" si="14"/>
        <v>0.01</v>
      </c>
      <c r="W16">
        <f t="shared" si="15"/>
        <v>0.85042121289559514</v>
      </c>
      <c r="X16">
        <f t="shared" si="16"/>
        <v>3.5411539304972582E-3</v>
      </c>
      <c r="Y16">
        <f t="shared" si="17"/>
        <v>8.5042121289559524E-3</v>
      </c>
      <c r="Z16">
        <f t="shared" si="18"/>
        <v>0.83837584683614197</v>
      </c>
      <c r="AB16">
        <f t="shared" si="19"/>
        <v>2020.9883783941132</v>
      </c>
      <c r="AC16">
        <f t="shared" si="2"/>
        <v>1857.9746654865319</v>
      </c>
      <c r="AE16">
        <f t="shared" si="3"/>
        <v>4581.5868239474794</v>
      </c>
      <c r="AF16">
        <f t="shared" si="4"/>
        <v>-229.07934119737394</v>
      </c>
      <c r="AG16">
        <f t="shared" si="4"/>
        <v>-10.479698085451775</v>
      </c>
      <c r="AH16">
        <f t="shared" si="5"/>
        <v>-3541.1539304972584</v>
      </c>
      <c r="AI16">
        <f t="shared" si="6"/>
        <v>800.87385416739562</v>
      </c>
      <c r="AJ16">
        <f t="shared" si="7"/>
        <v>163.01371290758129</v>
      </c>
      <c r="AK16">
        <f t="shared" si="24"/>
        <v>545.3927878298332</v>
      </c>
      <c r="AL16">
        <f t="shared" si="8"/>
        <v>1509.2803549048101</v>
      </c>
      <c r="AN16">
        <f t="shared" si="9"/>
        <v>1575.6280032172651</v>
      </c>
      <c r="AO16">
        <f t="shared" si="9"/>
        <v>-78.781400160863242</v>
      </c>
      <c r="AP16">
        <f t="shared" si="9"/>
        <v>-3.6040145921480979</v>
      </c>
      <c r="AQ16">
        <f t="shared" si="9"/>
        <v>-1217.8185224889073</v>
      </c>
      <c r="AR16">
        <f t="shared" si="9"/>
        <v>275.42406597534648</v>
      </c>
      <c r="AS16">
        <f t="shared" si="9"/>
        <v>56.061137949647026</v>
      </c>
      <c r="AT16">
        <f t="shared" si="9"/>
        <v>187.56299559047022</v>
      </c>
      <c r="AU16">
        <f t="shared" si="9"/>
        <v>519.04819951546369</v>
      </c>
      <c r="AW16">
        <v>13</v>
      </c>
      <c r="AX16">
        <f>(R16*SUMPRODUCT(K17:$K$23, X17:$X$23)-$AZ$3*SUMPRODUCT(K16:$K$22, W17:$W$23))/Z16</f>
        <v>2216.1595810496524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10"/>
        <v>8.5572000000000009E-2</v>
      </c>
      <c r="I17" s="5">
        <f t="shared" si="11"/>
        <v>1.085572</v>
      </c>
      <c r="J17">
        <f t="shared" si="12"/>
        <v>0.92117335377109955</v>
      </c>
      <c r="K17">
        <f t="shared" si="20"/>
        <v>0.31679559676417191</v>
      </c>
      <c r="L17" s="2">
        <v>14</v>
      </c>
      <c r="M17" s="6">
        <v>4.3350000000000003E-3</v>
      </c>
      <c r="O17">
        <f t="shared" si="21"/>
        <v>5464.8363752813793</v>
      </c>
      <c r="P17">
        <f t="shared" si="22"/>
        <v>273.24181876406897</v>
      </c>
      <c r="Q17" s="4">
        <f t="shared" si="23"/>
        <v>12.5</v>
      </c>
      <c r="R17">
        <f t="shared" si="0"/>
        <v>1000000</v>
      </c>
      <c r="S17">
        <f t="shared" si="1"/>
        <v>2014.2864328594035</v>
      </c>
      <c r="U17">
        <f t="shared" si="13"/>
        <v>4.3350000000000003E-3</v>
      </c>
      <c r="V17">
        <f t="shared" si="14"/>
        <v>0.01</v>
      </c>
      <c r="W17">
        <f t="shared" si="15"/>
        <v>0.83837584683614197</v>
      </c>
      <c r="X17">
        <f t="shared" si="16"/>
        <v>3.6343592960346757E-3</v>
      </c>
      <c r="Y17">
        <f t="shared" si="17"/>
        <v>8.3837584683614207E-3</v>
      </c>
      <c r="Z17">
        <f t="shared" si="18"/>
        <v>0.82635772907174587</v>
      </c>
      <c r="AB17">
        <f t="shared" si="19"/>
        <v>1857.9746654865319</v>
      </c>
      <c r="AC17">
        <f t="shared" si="2"/>
        <v>1664.5211623577243</v>
      </c>
      <c r="AE17">
        <f t="shared" si="3"/>
        <v>4515.9097768261918</v>
      </c>
      <c r="AF17">
        <f t="shared" si="4"/>
        <v>-225.79548884130958</v>
      </c>
      <c r="AG17">
        <f t="shared" si="4"/>
        <v>-10.329471613396823</v>
      </c>
      <c r="AH17">
        <f t="shared" si="5"/>
        <v>-3634.3592960346755</v>
      </c>
      <c r="AI17">
        <f t="shared" si="6"/>
        <v>645.42552033680977</v>
      </c>
      <c r="AJ17">
        <f t="shared" si="7"/>
        <v>193.4535031288076</v>
      </c>
      <c r="AK17">
        <f t="shared" si="24"/>
        <v>526.10426792645592</v>
      </c>
      <c r="AL17">
        <f t="shared" si="8"/>
        <v>1364.9832913920732</v>
      </c>
      <c r="AN17">
        <f t="shared" si="9"/>
        <v>1430.6203326828117</v>
      </c>
      <c r="AO17">
        <f t="shared" si="9"/>
        <v>-71.531016634140585</v>
      </c>
      <c r="AP17">
        <f t="shared" si="9"/>
        <v>-3.2723311240246202</v>
      </c>
      <c r="AQ17">
        <f t="shared" si="9"/>
        <v>-1151.3490220427207</v>
      </c>
      <c r="AR17">
        <f t="shared" si="9"/>
        <v>204.46796288192581</v>
      </c>
      <c r="AS17">
        <f t="shared" si="9"/>
        <v>61.285217969810198</v>
      </c>
      <c r="AT17">
        <f t="shared" si="9"/>
        <v>166.66751551793939</v>
      </c>
      <c r="AU17">
        <f t="shared" si="9"/>
        <v>432.4206963696754</v>
      </c>
      <c r="AW17">
        <v>14</v>
      </c>
      <c r="AX17">
        <f>(R17*SUMPRODUCT(K18:$K$23, X18:$X$23)-$AZ$3*SUMPRODUCT(K17:$K$22, W18:$W$23))/Z17</f>
        <v>2014.2864328594035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10"/>
        <v>8.5572000000000009E-2</v>
      </c>
      <c r="I18" s="5">
        <f t="shared" si="11"/>
        <v>1.085572</v>
      </c>
      <c r="J18">
        <f t="shared" si="12"/>
        <v>0.92117335377109955</v>
      </c>
      <c r="K18">
        <f t="shared" si="20"/>
        <v>0.29182366233116913</v>
      </c>
      <c r="L18" s="2">
        <v>15</v>
      </c>
      <c r="M18" s="6">
        <v>4.522E-3</v>
      </c>
      <c r="O18">
        <f t="shared" si="21"/>
        <v>5464.8363752813793</v>
      </c>
      <c r="P18">
        <f t="shared" si="22"/>
        <v>273.24181876406897</v>
      </c>
      <c r="Q18" s="4">
        <f t="shared" si="23"/>
        <v>12.5</v>
      </c>
      <c r="R18">
        <f t="shared" si="0"/>
        <v>1000000</v>
      </c>
      <c r="S18">
        <f t="shared" si="1"/>
        <v>1772.9026425390546</v>
      </c>
      <c r="U18">
        <f t="shared" si="13"/>
        <v>4.522E-3</v>
      </c>
      <c r="V18">
        <f t="shared" si="14"/>
        <v>0.01</v>
      </c>
      <c r="W18">
        <f t="shared" si="15"/>
        <v>0.82635772907174587</v>
      </c>
      <c r="X18">
        <f t="shared" si="16"/>
        <v>3.7367896508624346E-3</v>
      </c>
      <c r="Y18">
        <f t="shared" si="17"/>
        <v>8.2635772907174582E-3</v>
      </c>
      <c r="Z18">
        <f t="shared" si="18"/>
        <v>0.81435736213016596</v>
      </c>
      <c r="AB18">
        <f t="shared" si="19"/>
        <v>1664.5211623577243</v>
      </c>
      <c r="AC18">
        <f t="shared" si="2"/>
        <v>1443.776319291705</v>
      </c>
      <c r="AE18">
        <f t="shared" si="3"/>
        <v>4450.3297350471221</v>
      </c>
      <c r="AF18">
        <f t="shared" si="4"/>
        <v>-222.51648675235609</v>
      </c>
      <c r="AG18">
        <f t="shared" si="4"/>
        <v>-10.179467026627075</v>
      </c>
      <c r="AH18">
        <f t="shared" si="5"/>
        <v>-3736.7896508624344</v>
      </c>
      <c r="AI18">
        <f t="shared" si="6"/>
        <v>480.84413040570416</v>
      </c>
      <c r="AJ18">
        <f t="shared" si="7"/>
        <v>220.74484306601926</v>
      </c>
      <c r="AK18">
        <f t="shared" si="24"/>
        <v>504.21884018835493</v>
      </c>
      <c r="AL18">
        <f t="shared" si="8"/>
        <v>1205.8078136600784</v>
      </c>
      <c r="AN18">
        <f t="shared" si="9"/>
        <v>1298.7115218627528</v>
      </c>
      <c r="AO18">
        <f t="shared" si="9"/>
        <v>-64.935576093137627</v>
      </c>
      <c r="AP18">
        <f t="shared" si="9"/>
        <v>-2.9706093482896896</v>
      </c>
      <c r="AQ18">
        <f t="shared" si="9"/>
        <v>-1090.4836412758864</v>
      </c>
      <c r="AR18">
        <f t="shared" si="9"/>
        <v>140.32169514543887</v>
      </c>
      <c r="AS18">
        <f t="shared" si="9"/>
        <v>64.41856854424492</v>
      </c>
      <c r="AT18">
        <f t="shared" si="9"/>
        <v>147.14298856014022</v>
      </c>
      <c r="AU18">
        <f t="shared" si="9"/>
        <v>351.88325224982401</v>
      </c>
      <c r="AW18">
        <v>15</v>
      </c>
      <c r="AX18">
        <f>(R18*SUMPRODUCT(K19:$K$23, X19:$X$23)-$AZ$3*SUMPRODUCT(K18:$K$22, W19:$W$23))/Z18</f>
        <v>1772.9026425390546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10"/>
        <v>8.5572000000000009E-2</v>
      </c>
      <c r="I19" s="5">
        <f t="shared" si="11"/>
        <v>1.085572</v>
      </c>
      <c r="J19">
        <f t="shared" si="12"/>
        <v>0.92117335377109955</v>
      </c>
      <c r="K19">
        <f t="shared" si="20"/>
        <v>0.26882018173936795</v>
      </c>
      <c r="L19" s="2">
        <v>16</v>
      </c>
      <c r="M19" s="6">
        <v>4.7470000000000004E-3</v>
      </c>
      <c r="O19">
        <f t="shared" si="21"/>
        <v>5464.8363752813793</v>
      </c>
      <c r="P19">
        <f t="shared" si="22"/>
        <v>273.24181876406897</v>
      </c>
      <c r="Q19" s="4">
        <f t="shared" si="23"/>
        <v>12.5</v>
      </c>
      <c r="R19">
        <f t="shared" si="0"/>
        <v>1000000</v>
      </c>
      <c r="S19">
        <f t="shared" si="1"/>
        <v>1488.2930291986154</v>
      </c>
      <c r="U19">
        <f t="shared" si="13"/>
        <v>4.7470000000000004E-3</v>
      </c>
      <c r="V19">
        <f t="shared" si="14"/>
        <v>0.01</v>
      </c>
      <c r="W19">
        <f t="shared" si="15"/>
        <v>0.81435736213016596</v>
      </c>
      <c r="X19">
        <f t="shared" si="16"/>
        <v>3.8657543980318981E-3</v>
      </c>
      <c r="Y19">
        <f t="shared" si="17"/>
        <v>8.1435736213016606E-3</v>
      </c>
      <c r="Z19">
        <f t="shared" si="18"/>
        <v>0.80234803411083233</v>
      </c>
      <c r="AB19">
        <f t="shared" si="19"/>
        <v>1443.776319291705</v>
      </c>
      <c r="AC19">
        <f t="shared" si="2"/>
        <v>1194.1289861583646</v>
      </c>
      <c r="AE19">
        <f t="shared" si="3"/>
        <v>4384.7007224443814</v>
      </c>
      <c r="AF19">
        <f t="shared" si="4"/>
        <v>-219.23503612221907</v>
      </c>
      <c r="AG19">
        <f t="shared" si="4"/>
        <v>-10.029350426385404</v>
      </c>
      <c r="AH19">
        <f t="shared" si="5"/>
        <v>-3865.7543980318983</v>
      </c>
      <c r="AI19">
        <f t="shared" si="6"/>
        <v>289.68193786387883</v>
      </c>
      <c r="AJ19">
        <f t="shared" si="7"/>
        <v>249.64733313334045</v>
      </c>
      <c r="AK19">
        <f t="shared" si="24"/>
        <v>479.99405690438999</v>
      </c>
      <c r="AL19">
        <f t="shared" si="8"/>
        <v>1019.3233279016092</v>
      </c>
      <c r="AN19">
        <f t="shared" si="9"/>
        <v>1178.6960450802364</v>
      </c>
      <c r="AO19">
        <f t="shared" si="9"/>
        <v>-58.934802254011828</v>
      </c>
      <c r="AP19">
        <f t="shared" si="9"/>
        <v>-2.6960918043487316</v>
      </c>
      <c r="AQ19">
        <f t="shared" si="9"/>
        <v>-1039.1927998386959</v>
      </c>
      <c r="AR19">
        <f t="shared" si="9"/>
        <v>77.8723511831802</v>
      </c>
      <c r="AS19">
        <f t="shared" si="9"/>
        <v>67.110241463653111</v>
      </c>
      <c r="AT19">
        <f t="shared" si="9"/>
        <v>129.03208961085463</v>
      </c>
      <c r="AU19">
        <f t="shared" si="9"/>
        <v>274.01468225768792</v>
      </c>
      <c r="AW19">
        <v>16</v>
      </c>
      <c r="AX19">
        <f>(R19*SUMPRODUCT(K20:$K$23, X20:$X$23)-$AZ$3*SUMPRODUCT(K19:$K$22, W20:$W$23))/Z19</f>
        <v>1488.2930291986154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10"/>
        <v>8.5572000000000009E-2</v>
      </c>
      <c r="I20" s="5">
        <f t="shared" si="11"/>
        <v>1.085572</v>
      </c>
      <c r="J20">
        <f t="shared" si="12"/>
        <v>0.92117335377109955</v>
      </c>
      <c r="K20">
        <f t="shared" si="20"/>
        <v>0.24762998837421007</v>
      </c>
      <c r="L20" s="2">
        <v>17</v>
      </c>
      <c r="M20" s="6">
        <v>4.9870000000000001E-3</v>
      </c>
      <c r="O20">
        <f t="shared" si="21"/>
        <v>5464.8363752813793</v>
      </c>
      <c r="P20">
        <f t="shared" si="22"/>
        <v>273.24181876406897</v>
      </c>
      <c r="Q20" s="4">
        <f t="shared" si="23"/>
        <v>12.5</v>
      </c>
      <c r="R20">
        <f t="shared" si="0"/>
        <v>1000000</v>
      </c>
      <c r="S20">
        <f t="shared" si="1"/>
        <v>1163.912820068261</v>
      </c>
      <c r="U20">
        <f t="shared" si="13"/>
        <v>4.9870000000000001E-3</v>
      </c>
      <c r="V20">
        <f t="shared" si="14"/>
        <v>0.01</v>
      </c>
      <c r="W20">
        <f t="shared" si="15"/>
        <v>0.80234803411083233</v>
      </c>
      <c r="X20">
        <f t="shared" si="16"/>
        <v>4.0013096461107211E-3</v>
      </c>
      <c r="Y20">
        <f t="shared" si="17"/>
        <v>8.0234803411083234E-3</v>
      </c>
      <c r="Z20">
        <f t="shared" si="18"/>
        <v>0.79032324412361332</v>
      </c>
      <c r="AB20">
        <f t="shared" si="19"/>
        <v>1194.1289861583646</v>
      </c>
      <c r="AC20">
        <f t="shared" si="2"/>
        <v>919.86735583341147</v>
      </c>
      <c r="AE20">
        <f t="shared" si="3"/>
        <v>4318.9872127171075</v>
      </c>
      <c r="AF20">
        <f t="shared" si="4"/>
        <v>-215.94936063585538</v>
      </c>
      <c r="AG20">
        <f t="shared" si="4"/>
        <v>-9.8790405515451667</v>
      </c>
      <c r="AH20">
        <f t="shared" si="5"/>
        <v>-4001.3096461107211</v>
      </c>
      <c r="AI20">
        <f t="shared" si="6"/>
        <v>91.849165418985649</v>
      </c>
      <c r="AJ20">
        <f t="shared" si="7"/>
        <v>274.2616303249531</v>
      </c>
      <c r="AK20">
        <f t="shared" si="24"/>
        <v>453.28916068184049</v>
      </c>
      <c r="AL20">
        <f t="shared" si="8"/>
        <v>819.39995642577924</v>
      </c>
      <c r="AN20">
        <f t="shared" si="9"/>
        <v>1069.5107532734994</v>
      </c>
      <c r="AO20">
        <f t="shared" si="9"/>
        <v>-53.47553766367497</v>
      </c>
      <c r="AP20">
        <f t="shared" si="9"/>
        <v>-2.4463466969274794</v>
      </c>
      <c r="AQ20">
        <f t="shared" si="9"/>
        <v>-990.84426114801249</v>
      </c>
      <c r="AR20">
        <f t="shared" si="9"/>
        <v>22.744607764884314</v>
      </c>
      <c r="AS20">
        <f t="shared" si="9"/>
        <v>67.915404328860035</v>
      </c>
      <c r="AT20">
        <f t="shared" si="9"/>
        <v>112.2479895897996</v>
      </c>
      <c r="AU20">
        <f t="shared" si="9"/>
        <v>202.90800168354394</v>
      </c>
      <c r="AW20">
        <v>17</v>
      </c>
      <c r="AX20">
        <f>(R20*SUMPRODUCT(K21:$K$23, X21:$X$23)-$AZ$3*SUMPRODUCT(K20:$K$22, W21:$W$23))/Z20</f>
        <v>1163.912820068261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10"/>
        <v>8.5572000000000009E-2</v>
      </c>
      <c r="I21" s="5">
        <f t="shared" si="11"/>
        <v>1.085572</v>
      </c>
      <c r="J21">
        <f t="shared" si="12"/>
        <v>0.92117335377109955</v>
      </c>
      <c r="K21">
        <f t="shared" si="20"/>
        <v>0.22811014688496947</v>
      </c>
      <c r="L21" s="2">
        <v>18</v>
      </c>
      <c r="M21" s="6">
        <v>5.2249999999999996E-3</v>
      </c>
      <c r="O21">
        <f t="shared" si="21"/>
        <v>5464.8363752813793</v>
      </c>
      <c r="P21">
        <f t="shared" si="22"/>
        <v>273.24181876406897</v>
      </c>
      <c r="Q21" s="4">
        <f t="shared" si="23"/>
        <v>12.5</v>
      </c>
      <c r="R21">
        <f t="shared" si="0"/>
        <v>1000000</v>
      </c>
      <c r="S21">
        <f t="shared" si="1"/>
        <v>807.0306983624223</v>
      </c>
      <c r="U21">
        <f t="shared" si="13"/>
        <v>5.2249999999999996E-3</v>
      </c>
      <c r="V21">
        <f t="shared" si="14"/>
        <v>0.01</v>
      </c>
      <c r="W21">
        <f t="shared" si="15"/>
        <v>0.79032324412361332</v>
      </c>
      <c r="X21">
        <f t="shared" si="16"/>
        <v>4.129438950545879E-3</v>
      </c>
      <c r="Y21">
        <f t="shared" si="17"/>
        <v>7.9032324412361341E-3</v>
      </c>
      <c r="Z21">
        <f t="shared" si="18"/>
        <v>0.77829057273183133</v>
      </c>
      <c r="AB21">
        <f t="shared" si="19"/>
        <v>919.86735583341147</v>
      </c>
      <c r="AC21">
        <f t="shared" si="2"/>
        <v>628.10438444065949</v>
      </c>
      <c r="AE21">
        <f t="shared" si="3"/>
        <v>4253.2306324034898</v>
      </c>
      <c r="AF21">
        <f t="shared" si="4"/>
        <v>-212.66153162017449</v>
      </c>
      <c r="AG21">
        <f t="shared" si="4"/>
        <v>-9.7286321591478924</v>
      </c>
      <c r="AH21">
        <f t="shared" si="5"/>
        <v>-4129.4389505458794</v>
      </c>
      <c r="AI21">
        <f t="shared" si="6"/>
        <v>-98.598481921711937</v>
      </c>
      <c r="AJ21">
        <f t="shared" si="7"/>
        <v>291.76297139275198</v>
      </c>
      <c r="AK21">
        <f t="shared" si="24"/>
        <v>424.47446846560661</v>
      </c>
      <c r="AL21">
        <f t="shared" si="8"/>
        <v>617.63895793664665</v>
      </c>
      <c r="AN21">
        <f t="shared" si="9"/>
        <v>970.20506429321165</v>
      </c>
      <c r="AO21">
        <f t="shared" si="9"/>
        <v>-48.51025321466058</v>
      </c>
      <c r="AP21">
        <f t="shared" si="9"/>
        <v>-2.2191997108130632</v>
      </c>
      <c r="AQ21">
        <f t="shared" si="9"/>
        <v>-941.96692556153471</v>
      </c>
      <c r="AR21">
        <f t="shared" si="9"/>
        <v>-22.491314193796718</v>
      </c>
      <c r="AS21">
        <f t="shared" si="9"/>
        <v>66.554094259995807</v>
      </c>
      <c r="AT21">
        <f t="shared" si="9"/>
        <v>96.826933350608869</v>
      </c>
      <c r="AU21">
        <f t="shared" si="9"/>
        <v>140.88971341680795</v>
      </c>
      <c r="AW21">
        <v>18</v>
      </c>
      <c r="AX21">
        <f>(R21*SUMPRODUCT(K22:$K$23, X22:$X$23)-$AZ$3*SUMPRODUCT(K21:$K$22, W22:$W$23))/Z21</f>
        <v>807.0306983624223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10"/>
        <v>8.5572000000000009E-2</v>
      </c>
      <c r="I22" s="5">
        <f t="shared" si="11"/>
        <v>1.085572</v>
      </c>
      <c r="J22">
        <f t="shared" si="12"/>
        <v>0.92117335377109955</v>
      </c>
      <c r="K22">
        <f t="shared" si="20"/>
        <v>0.21012898903524546</v>
      </c>
      <c r="L22" s="2">
        <v>19</v>
      </c>
      <c r="M22" s="6">
        <v>5.4879999999999998E-3</v>
      </c>
      <c r="O22">
        <f t="shared" si="21"/>
        <v>5464.8363752813793</v>
      </c>
      <c r="P22">
        <f t="shared" si="22"/>
        <v>273.24181876406897</v>
      </c>
      <c r="Q22" s="4">
        <f t="shared" si="23"/>
        <v>12.5</v>
      </c>
      <c r="R22">
        <f t="shared" si="0"/>
        <v>1000000</v>
      </c>
      <c r="S22">
        <f t="shared" si="1"/>
        <v>418.17466648853662</v>
      </c>
      <c r="U22">
        <f t="shared" si="13"/>
        <v>5.4879999999999998E-3</v>
      </c>
      <c r="V22">
        <f t="shared" si="14"/>
        <v>0.01</v>
      </c>
      <c r="W22">
        <f t="shared" si="15"/>
        <v>0.77829057273183133</v>
      </c>
      <c r="X22">
        <f t="shared" si="16"/>
        <v>4.27125866315229E-3</v>
      </c>
      <c r="Y22">
        <f t="shared" si="17"/>
        <v>7.7829057273183138E-3</v>
      </c>
      <c r="Z22">
        <f t="shared" si="18"/>
        <v>0.76623640834136075</v>
      </c>
      <c r="AB22">
        <f t="shared" si="19"/>
        <v>628.10438444065949</v>
      </c>
      <c r="AC22">
        <f t="shared" si="2"/>
        <v>320.42065450952271</v>
      </c>
      <c r="AE22">
        <f t="shared" si="3"/>
        <v>4187.3565963688252</v>
      </c>
      <c r="AF22">
        <f t="shared" si="4"/>
        <v>-209.36782981844124</v>
      </c>
      <c r="AG22">
        <f t="shared" si="4"/>
        <v>-9.5779551042670086</v>
      </c>
      <c r="AH22">
        <f t="shared" si="5"/>
        <v>-4271.25866315229</v>
      </c>
      <c r="AI22">
        <f t="shared" si="6"/>
        <v>-302.84785170617306</v>
      </c>
      <c r="AJ22">
        <f t="shared" si="7"/>
        <v>307.68372993113678</v>
      </c>
      <c r="AK22">
        <f t="shared" si="24"/>
        <v>394.15260311660558</v>
      </c>
      <c r="AL22">
        <f t="shared" si="8"/>
        <v>398.9884813415693</v>
      </c>
      <c r="AN22">
        <f t="shared" si="9"/>
        <v>879.88500832504758</v>
      </c>
      <c r="AO22">
        <f t="shared" si="9"/>
        <v>-43.994250416252378</v>
      </c>
      <c r="AP22">
        <f t="shared" si="9"/>
        <v>-2.0126060230845955</v>
      </c>
      <c r="AQ22">
        <f t="shared" si="9"/>
        <v>-897.51526479622476</v>
      </c>
      <c r="AR22">
        <f t="shared" si="9"/>
        <v>-63.637112910514084</v>
      </c>
      <c r="AS22">
        <f t="shared" si="9"/>
        <v>64.653271113023266</v>
      </c>
      <c r="AT22">
        <f t="shared" si="9"/>
        <v>82.822888018502667</v>
      </c>
      <c r="AU22">
        <f t="shared" si="9"/>
        <v>83.839046221011856</v>
      </c>
      <c r="AW22">
        <v>19</v>
      </c>
      <c r="AX22">
        <f>(R22*SUMPRODUCT(K23:$K$23, X23:$X$23)-$AZ$3*SUMPRODUCT(K22:$K$22, W23:$W$23))/Z22</f>
        <v>418.17466648853662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10"/>
        <v>8.5572000000000009E-2</v>
      </c>
      <c r="I23" s="5">
        <f t="shared" si="11"/>
        <v>1.085572</v>
      </c>
      <c r="J23">
        <f t="shared" si="12"/>
        <v>0.92117335377109955</v>
      </c>
      <c r="K23">
        <f t="shared" si="20"/>
        <v>0.19356522555412767</v>
      </c>
      <c r="L23" s="2">
        <v>20</v>
      </c>
      <c r="M23" s="6">
        <v>5.7670000000000004E-3</v>
      </c>
      <c r="O23">
        <f t="shared" si="21"/>
        <v>5464.8363752813793</v>
      </c>
      <c r="P23">
        <f t="shared" si="22"/>
        <v>273.24181876406897</v>
      </c>
      <c r="Q23" s="4">
        <f t="shared" si="23"/>
        <v>12.5</v>
      </c>
      <c r="R23">
        <f t="shared" si="0"/>
        <v>1000000</v>
      </c>
      <c r="S23">
        <f t="shared" si="1"/>
        <v>424.87364931732282</v>
      </c>
      <c r="U23">
        <f t="shared" si="13"/>
        <v>5.7670000000000004E-3</v>
      </c>
      <c r="V23">
        <f t="shared" si="14"/>
        <v>0.01</v>
      </c>
      <c r="W23">
        <f t="shared" si="15"/>
        <v>0.76623640834136075</v>
      </c>
      <c r="X23">
        <f t="shared" si="16"/>
        <v>4.4188853669046282E-3</v>
      </c>
      <c r="Y23">
        <f t="shared" si="17"/>
        <v>7.6623640834136081E-3</v>
      </c>
      <c r="Z23">
        <f t="shared" si="18"/>
        <v>0.75415515889104257</v>
      </c>
      <c r="AB23">
        <f t="shared" si="19"/>
        <v>320.42065450952271</v>
      </c>
      <c r="AC23">
        <f t="shared" si="2"/>
        <v>320.42065450952271</v>
      </c>
      <c r="AE23">
        <f t="shared" si="3"/>
        <v>4121.3345449138778</v>
      </c>
      <c r="AF23">
        <f t="shared" si="4"/>
        <v>-206.0667272456939</v>
      </c>
      <c r="AG23">
        <f t="shared" si="4"/>
        <v>-9.426939486138032</v>
      </c>
      <c r="AH23">
        <f t="shared" si="5"/>
        <v>-4418.8853669046284</v>
      </c>
      <c r="AI23">
        <f t="shared" si="6"/>
        <v>-513.04448872258263</v>
      </c>
      <c r="AJ23">
        <f t="shared" si="7"/>
        <v>0</v>
      </c>
      <c r="AK23">
        <f t="shared" si="24"/>
        <v>362.45633394119079</v>
      </c>
      <c r="AL23">
        <f t="shared" si="8"/>
        <v>-150.58815478139184</v>
      </c>
      <c r="AN23">
        <f t="shared" si="9"/>
        <v>797.74705077027284</v>
      </c>
      <c r="AO23">
        <f t="shared" si="9"/>
        <v>-39.887352538513646</v>
      </c>
      <c r="AP23">
        <f t="shared" si="9"/>
        <v>-1.8247276679194206</v>
      </c>
      <c r="AQ23">
        <f t="shared" si="9"/>
        <v>-855.3425427427286</v>
      </c>
      <c r="AR23">
        <f t="shared" si="9"/>
        <v>-99.307572178888819</v>
      </c>
      <c r="AS23">
        <f t="shared" si="9"/>
        <v>0</v>
      </c>
      <c r="AT23">
        <f t="shared" si="9"/>
        <v>70.158942032848813</v>
      </c>
      <c r="AU23">
        <f t="shared" si="9"/>
        <v>-29.148630146039999</v>
      </c>
      <c r="AW23">
        <v>20</v>
      </c>
      <c r="AX23">
        <f>(R23*SUMPRODUCT(K$23:$K24, X$23:$X24)-$AZ$3*SUMPRODUCT(K$22:$K23, W$23:$W24))/Z23</f>
        <v>424.87364931732282</v>
      </c>
    </row>
    <row r="25" spans="5:50" x14ac:dyDescent="0.25">
      <c r="AN25" s="8">
        <f t="shared" ref="AN25:AU25" si="25">SUM(AN3:AN23)</f>
        <v>46913.329139237176</v>
      </c>
      <c r="AO25" s="8">
        <f t="shared" si="25"/>
        <v>-6444.2937384228935</v>
      </c>
      <c r="AP25" s="8">
        <f t="shared" si="25"/>
        <v>-194.80725935234813</v>
      </c>
      <c r="AQ25" s="8">
        <f t="shared" si="25"/>
        <v>-31056.402089007926</v>
      </c>
      <c r="AR25" s="8">
        <f t="shared" si="25"/>
        <v>9217.8260524540128</v>
      </c>
      <c r="AS25" s="8">
        <f t="shared" si="25"/>
        <v>-1227.45363407077</v>
      </c>
      <c r="AT25" s="8">
        <f t="shared" si="25"/>
        <v>4534.9202394657987</v>
      </c>
      <c r="AU25" s="9">
        <f t="shared" si="25"/>
        <v>12525.292657849039</v>
      </c>
    </row>
    <row r="29" spans="5:50" x14ac:dyDescent="0.25">
      <c r="AE29" s="10"/>
      <c r="AF29" s="10"/>
      <c r="AG29" s="10"/>
      <c r="AH29" s="10"/>
      <c r="AI29" s="10"/>
      <c r="AJ29" s="10"/>
      <c r="AK29" s="10"/>
      <c r="AL29" s="10"/>
    </row>
  </sheetData>
  <conditionalFormatting sqref="AN25:AU25">
    <cfRule type="cellIs" dxfId="29" priority="1" operator="lessThan">
      <formula>0</formula>
    </cfRule>
  </conditionalFormatting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06BE1A-449C-49D9-A8C9-39907111218F}">
  <dimension ref="A1:AZ29"/>
  <sheetViews>
    <sheetView workbookViewId="0">
      <selection activeCell="J53" sqref="J53"/>
    </sheetView>
  </sheetViews>
  <sheetFormatPr defaultRowHeight="15" x14ac:dyDescent="0.25"/>
  <cols>
    <col min="3" max="3" width="9.28515625" bestFit="1" customWidth="1"/>
    <col min="6" max="9" width="9.140625" bestFit="1" customWidth="1"/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51" width="9.140625" bestFit="1" customWidth="1"/>
  </cols>
  <sheetData>
    <row r="1" spans="1:52" x14ac:dyDescent="0.25">
      <c r="A1" t="s">
        <v>44</v>
      </c>
      <c r="Q1" s="1" t="s">
        <v>1</v>
      </c>
      <c r="W1" s="1" t="s">
        <v>2</v>
      </c>
      <c r="AC1" s="1" t="s">
        <v>3</v>
      </c>
      <c r="AQ1" s="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42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11">
        <f>'T.55.04.E'!C3*(1+C12)</f>
        <v>8240.6641477723788</v>
      </c>
      <c r="K3">
        <v>1</v>
      </c>
      <c r="L3" s="2">
        <v>0</v>
      </c>
      <c r="O3">
        <f>$C$3</f>
        <v>8240.6641477723788</v>
      </c>
      <c r="P3">
        <f>O3*B5</f>
        <v>6592.5313182179034</v>
      </c>
      <c r="Q3" s="4">
        <f>B8</f>
        <v>100</v>
      </c>
      <c r="R3">
        <f t="shared" ref="R3:R23" si="0">$C$6</f>
        <v>1000000</v>
      </c>
      <c r="S3">
        <f t="shared" ref="S3:S23" si="1">AX3</f>
        <v>0</v>
      </c>
      <c r="W3">
        <v>1</v>
      </c>
      <c r="Z3">
        <v>1</v>
      </c>
      <c r="AC3">
        <f t="shared" ref="AC3:AC23" si="2">S3*Z3</f>
        <v>0</v>
      </c>
      <c r="AE3">
        <f t="shared" ref="AE3:AE23" si="3">$Z3*O3</f>
        <v>8240.6641477723788</v>
      </c>
      <c r="AF3">
        <f t="shared" ref="AF3:AG23" si="4">-$Z3*P3</f>
        <v>-6592.5313182179034</v>
      </c>
      <c r="AG3">
        <f t="shared" si="4"/>
        <v>-100</v>
      </c>
      <c r="AH3">
        <f t="shared" ref="AH3:AH23" si="5">-X3*R3</f>
        <v>0</v>
      </c>
      <c r="AI3">
        <f t="shared" ref="AI3:AI23" si="6">SUM(AE3:AH3)</f>
        <v>1548.1328295544754</v>
      </c>
      <c r="AJ3">
        <f t="shared" ref="AJ3:AJ23" si="7">AB3-AC3</f>
        <v>0</v>
      </c>
      <c r="AL3">
        <f t="shared" ref="AL3:AL23" si="8">SUM(AI3:AK3)</f>
        <v>1548.1328295544754</v>
      </c>
      <c r="AN3">
        <f t="shared" ref="AN3:AU23" si="9">AE3*$K3</f>
        <v>8240.6641477723788</v>
      </c>
      <c r="AO3">
        <f t="shared" si="9"/>
        <v>-6592.5313182179034</v>
      </c>
      <c r="AP3">
        <f t="shared" si="9"/>
        <v>-100</v>
      </c>
      <c r="AQ3">
        <f t="shared" si="9"/>
        <v>0</v>
      </c>
      <c r="AR3">
        <f t="shared" si="9"/>
        <v>1548.1328295544754</v>
      </c>
      <c r="AS3">
        <f t="shared" si="9"/>
        <v>0</v>
      </c>
      <c r="AT3">
        <f t="shared" si="9"/>
        <v>0</v>
      </c>
      <c r="AU3">
        <f t="shared" si="9"/>
        <v>1548.1328295544754</v>
      </c>
      <c r="AW3">
        <v>0</v>
      </c>
      <c r="AX3">
        <f>(R3*SUMPRODUCT(K4:$K$23, X4:$X$23)-$AZ$3*SUMPRODUCT(K3:$K$22, W4:$W$23))/Z3</f>
        <v>0</v>
      </c>
      <c r="AZ3">
        <f>$C$6*SUMPRODUCT(K4:$K$23, X4:$X$23)/SUMPRODUCT(K3:K22, W4:W23)</f>
        <v>4998.9648040733218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5">
        <f>EconomicRates!C44</f>
        <v>3.5571999999999999E-2</v>
      </c>
      <c r="G4" s="5">
        <f>EconomicRates!D44</f>
        <v>7.0000000000000007E-2</v>
      </c>
      <c r="H4" s="5">
        <f t="shared" ref="H4:H23" si="10">F4+$C$9</f>
        <v>8.5572000000000009E-2</v>
      </c>
      <c r="I4" s="5">
        <f t="shared" ref="I4:I23" si="11">1+H4</f>
        <v>1.085572</v>
      </c>
      <c r="J4">
        <f t="shared" ref="J4:J23" si="12">1/I4</f>
        <v>0.92117335377109955</v>
      </c>
      <c r="K4">
        <f>J4</f>
        <v>0.92117335377109955</v>
      </c>
      <c r="L4" s="2">
        <v>1</v>
      </c>
      <c r="M4" s="6">
        <f t="array" ref="M4:M23">Mortalities!B31:B50</f>
        <v>3.852E-3</v>
      </c>
      <c r="R4">
        <f t="shared" si="0"/>
        <v>1000000</v>
      </c>
      <c r="S4">
        <f t="shared" si="1"/>
        <v>1470.9810752007331</v>
      </c>
      <c r="U4">
        <f t="shared" ref="U4:U23" si="13">M4</f>
        <v>3.852E-3</v>
      </c>
      <c r="V4">
        <f t="shared" ref="V4:V23" si="14">$C$10</f>
        <v>0.01</v>
      </c>
      <c r="W4">
        <f t="shared" ref="W4:W23" si="15">Z3</f>
        <v>1</v>
      </c>
      <c r="X4">
        <f t="shared" ref="X4:X23" si="16">U4*W4</f>
        <v>3.852E-3</v>
      </c>
      <c r="Y4">
        <f t="shared" ref="Y4:Y23" si="17">V4*W4</f>
        <v>0.01</v>
      </c>
      <c r="Z4">
        <f t="shared" ref="Z4:Z23" si="18">MAX(0, W4-X4-Y4)</f>
        <v>0.98614800000000002</v>
      </c>
      <c r="AB4">
        <f t="shared" ref="AB4:AB23" si="19">AC3</f>
        <v>0</v>
      </c>
      <c r="AC4">
        <f t="shared" si="2"/>
        <v>1450.6050453470525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-3852</v>
      </c>
      <c r="AI4">
        <f t="shared" si="6"/>
        <v>-3852</v>
      </c>
      <c r="AJ4">
        <f t="shared" si="7"/>
        <v>-1450.6050453470525</v>
      </c>
      <c r="AK4">
        <f>H4*SUM(AB4, AE4:AF4)</f>
        <v>0</v>
      </c>
      <c r="AL4">
        <f t="shared" si="8"/>
        <v>-5302.6050453470525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-3548.3597587262752</v>
      </c>
      <c r="AR4">
        <f t="shared" si="9"/>
        <v>-3548.3597587262752</v>
      </c>
      <c r="AS4">
        <f t="shared" si="9"/>
        <v>-1336.2587146196222</v>
      </c>
      <c r="AT4">
        <f t="shared" si="9"/>
        <v>0</v>
      </c>
      <c r="AU4">
        <f t="shared" si="9"/>
        <v>-4884.6184733458977</v>
      </c>
      <c r="AW4">
        <v>1</v>
      </c>
      <c r="AX4">
        <f>(R4*SUMPRODUCT(K5:$K$23, X5:$X$23)-$AZ$3*SUMPRODUCT(K4:$K$22, W5:$W$23))/Z4</f>
        <v>1470.9810752007331</v>
      </c>
    </row>
    <row r="5" spans="1:52" x14ac:dyDescent="0.25">
      <c r="B5" s="2">
        <f>'T.26.04.A'!B5</f>
        <v>0.8</v>
      </c>
      <c r="C5" s="2">
        <f>'T.26.04.A'!C5</f>
        <v>0.05</v>
      </c>
      <c r="E5">
        <v>2005</v>
      </c>
      <c r="F5" s="5">
        <f>EconomicRates!C45</f>
        <v>3.5571999999999999E-2</v>
      </c>
      <c r="G5" s="5">
        <f>EconomicRates!D45</f>
        <v>7.0000000000000007E-2</v>
      </c>
      <c r="H5" s="5">
        <f t="shared" si="10"/>
        <v>8.5572000000000009E-2</v>
      </c>
      <c r="I5" s="5">
        <f t="shared" si="11"/>
        <v>1.085572</v>
      </c>
      <c r="J5">
        <f t="shared" si="12"/>
        <v>0.92117335377109955</v>
      </c>
      <c r="K5">
        <f t="shared" ref="K5:K23" si="20">K4*J5</f>
        <v>0.84856034769789535</v>
      </c>
      <c r="L5" s="2">
        <v>2</v>
      </c>
      <c r="M5" s="6">
        <v>4.0049999999999999E-3</v>
      </c>
      <c r="O5">
        <f t="shared" ref="O5:O23" si="21">$C$3</f>
        <v>8240.6641477723788</v>
      </c>
      <c r="P5">
        <f t="shared" ref="P5:P23" si="22">O5*$C$5</f>
        <v>412.03320738861896</v>
      </c>
      <c r="Q5" s="4">
        <f t="shared" ref="Q5:Q23" si="23">$C$8</f>
        <v>12.5</v>
      </c>
      <c r="R5">
        <f t="shared" si="0"/>
        <v>1000000</v>
      </c>
      <c r="S5">
        <f t="shared" si="1"/>
        <v>2715.4397908940264</v>
      </c>
      <c r="U5">
        <f t="shared" si="13"/>
        <v>4.0049999999999999E-3</v>
      </c>
      <c r="V5">
        <f t="shared" si="14"/>
        <v>0.01</v>
      </c>
      <c r="W5">
        <f t="shared" si="15"/>
        <v>0.98614800000000002</v>
      </c>
      <c r="X5">
        <f t="shared" si="16"/>
        <v>3.9495227400000001E-3</v>
      </c>
      <c r="Y5">
        <f t="shared" si="17"/>
        <v>9.8614800000000006E-3</v>
      </c>
      <c r="Z5">
        <f t="shared" si="18"/>
        <v>0.97233699726</v>
      </c>
      <c r="AB5">
        <f t="shared" si="19"/>
        <v>1450.6050453470525</v>
      </c>
      <c r="AC5">
        <f t="shared" si="2"/>
        <v>2640.3225725182201</v>
      </c>
      <c r="AE5">
        <f t="shared" si="3"/>
        <v>8012.7026328731317</v>
      </c>
      <c r="AF5">
        <f t="shared" si="4"/>
        <v>-400.63513164365662</v>
      </c>
      <c r="AG5">
        <f t="shared" si="4"/>
        <v>-12.15421246575</v>
      </c>
      <c r="AH5">
        <f t="shared" si="5"/>
        <v>-3949.5227399999999</v>
      </c>
      <c r="AI5">
        <f t="shared" si="6"/>
        <v>3650.3905487637253</v>
      </c>
      <c r="AJ5">
        <f t="shared" si="7"/>
        <v>-1189.7175271711676</v>
      </c>
      <c r="AK5">
        <f>H5*SUM(AB5, AE5:AF5)</f>
        <v>775.51101515564676</v>
      </c>
      <c r="AL5">
        <f t="shared" si="8"/>
        <v>3236.1840367482046</v>
      </c>
      <c r="AN5">
        <f t="shared" si="9"/>
        <v>6799.2617321506659</v>
      </c>
      <c r="AO5">
        <f t="shared" si="9"/>
        <v>-339.96308660753334</v>
      </c>
      <c r="AP5">
        <f t="shared" si="9"/>
        <v>-10.313582755930913</v>
      </c>
      <c r="AQ5">
        <f t="shared" si="9"/>
        <v>-3351.4083894951441</v>
      </c>
      <c r="AR5">
        <f t="shared" si="9"/>
        <v>3097.5766732920579</v>
      </c>
      <c r="AS5">
        <f t="shared" si="9"/>
        <v>-1009.5471185186462</v>
      </c>
      <c r="AT5">
        <f t="shared" si="9"/>
        <v>658.06789666402335</v>
      </c>
      <c r="AU5">
        <f t="shared" si="9"/>
        <v>2746.0974514374352</v>
      </c>
      <c r="AW5">
        <v>2</v>
      </c>
      <c r="AX5">
        <f>(R5*SUMPRODUCT(K6:$K$23, X6:$X$23)-$AZ$3*SUMPRODUCT(K5:$K$22, W6:$W$23))/Z5</f>
        <v>2715.4397908940264</v>
      </c>
    </row>
    <row r="6" spans="1:52" x14ac:dyDescent="0.25">
      <c r="A6" t="s">
        <v>16</v>
      </c>
      <c r="C6" s="2">
        <f>'T.26.04.E'!C6</f>
        <v>1000000</v>
      </c>
      <c r="E6">
        <v>2006</v>
      </c>
      <c r="F6" s="5">
        <f>EconomicRates!C46</f>
        <v>3.5571999999999999E-2</v>
      </c>
      <c r="G6" s="5">
        <f>EconomicRates!D46</f>
        <v>7.0000000000000007E-2</v>
      </c>
      <c r="H6" s="5">
        <f t="shared" si="10"/>
        <v>8.5572000000000009E-2</v>
      </c>
      <c r="I6" s="5">
        <f t="shared" si="11"/>
        <v>1.085572</v>
      </c>
      <c r="J6">
        <f t="shared" si="12"/>
        <v>0.92117335377109955</v>
      </c>
      <c r="K6">
        <f t="shared" si="20"/>
        <v>0.78167118136604063</v>
      </c>
      <c r="L6" s="2">
        <v>3</v>
      </c>
      <c r="M6" s="6">
        <v>4.1640000000000002E-3</v>
      </c>
      <c r="O6">
        <f t="shared" si="21"/>
        <v>8240.6641477723788</v>
      </c>
      <c r="P6">
        <f t="shared" si="22"/>
        <v>412.03320738861896</v>
      </c>
      <c r="Q6" s="4">
        <f t="shared" si="23"/>
        <v>12.5</v>
      </c>
      <c r="R6">
        <f t="shared" si="0"/>
        <v>1000000</v>
      </c>
      <c r="S6">
        <f t="shared" si="1"/>
        <v>3755.6797519666934</v>
      </c>
      <c r="U6">
        <f t="shared" si="13"/>
        <v>4.1640000000000002E-3</v>
      </c>
      <c r="V6">
        <f t="shared" si="14"/>
        <v>0.01</v>
      </c>
      <c r="W6">
        <f t="shared" si="15"/>
        <v>0.97233699726</v>
      </c>
      <c r="X6">
        <f t="shared" si="16"/>
        <v>4.0488112565906405E-3</v>
      </c>
      <c r="Y6">
        <f t="shared" si="17"/>
        <v>9.7233699725999996E-3</v>
      </c>
      <c r="Z6">
        <f t="shared" si="18"/>
        <v>0.95856481603080934</v>
      </c>
      <c r="AB6">
        <f t="shared" si="19"/>
        <v>2640.3225725182201</v>
      </c>
      <c r="AC6">
        <f t="shared" si="2"/>
        <v>3600.0624705145892</v>
      </c>
      <c r="AE6">
        <f t="shared" si="3"/>
        <v>7899.2107127811169</v>
      </c>
      <c r="AF6">
        <f t="shared" si="4"/>
        <v>-394.96053563905582</v>
      </c>
      <c r="AG6">
        <f t="shared" si="4"/>
        <v>-11.982060200385117</v>
      </c>
      <c r="AH6">
        <f t="shared" si="5"/>
        <v>-4048.8112565906404</v>
      </c>
      <c r="AI6">
        <f t="shared" si="6"/>
        <v>3443.4568603510361</v>
      </c>
      <c r="AJ6">
        <f t="shared" si="7"/>
        <v>-959.73989799636911</v>
      </c>
      <c r="AK6">
        <f>H6*SUM(AB6, AE6:AF6)</f>
        <v>868.09137933392969</v>
      </c>
      <c r="AL6">
        <f t="shared" si="8"/>
        <v>3351.8083416885966</v>
      </c>
      <c r="AN6">
        <f t="shared" si="9"/>
        <v>6174.5853697188995</v>
      </c>
      <c r="AO6">
        <f t="shared" si="9"/>
        <v>-308.72926848594494</v>
      </c>
      <c r="AP6">
        <f t="shared" si="9"/>
        <v>-9.3660311520340525</v>
      </c>
      <c r="AQ6">
        <f t="shared" si="9"/>
        <v>-3164.8390780673294</v>
      </c>
      <c r="AR6">
        <f t="shared" si="9"/>
        <v>2691.6509920135918</v>
      </c>
      <c r="AS6">
        <f t="shared" si="9"/>
        <v>-750.20101987094517</v>
      </c>
      <c r="AT6">
        <f t="shared" si="9"/>
        <v>678.56201401762848</v>
      </c>
      <c r="AU6">
        <f t="shared" si="9"/>
        <v>2620.0119861602748</v>
      </c>
      <c r="AW6">
        <v>3</v>
      </c>
      <c r="AX6">
        <f>(R6*SUMPRODUCT(K7:$K$23, X7:$X$23)-$AZ$3*SUMPRODUCT(K6:$K$22, W7:$W$23))/Z6</f>
        <v>3755.6797519666934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5">
        <f>EconomicRates!C47</f>
        <v>3.5571999999999999E-2</v>
      </c>
      <c r="G7" s="5">
        <f>EconomicRates!D47</f>
        <v>7.0000000000000007E-2</v>
      </c>
      <c r="H7" s="5">
        <f t="shared" si="10"/>
        <v>8.5572000000000009E-2</v>
      </c>
      <c r="I7" s="5">
        <f t="shared" si="11"/>
        <v>1.085572</v>
      </c>
      <c r="J7">
        <f t="shared" si="12"/>
        <v>0.92117335377109955</v>
      </c>
      <c r="K7">
        <f t="shared" si="20"/>
        <v>0.72005466368517301</v>
      </c>
      <c r="L7" s="2">
        <v>4</v>
      </c>
      <c r="M7" s="6">
        <v>4.3350000000000003E-3</v>
      </c>
      <c r="O7">
        <f t="shared" si="21"/>
        <v>8240.6641477723788</v>
      </c>
      <c r="P7">
        <f t="shared" si="22"/>
        <v>412.03320738861896</v>
      </c>
      <c r="Q7" s="4">
        <f t="shared" si="23"/>
        <v>12.5</v>
      </c>
      <c r="R7">
        <f t="shared" si="0"/>
        <v>1000000</v>
      </c>
      <c r="S7">
        <f t="shared" si="1"/>
        <v>4607.8429374064417</v>
      </c>
      <c r="U7">
        <f t="shared" si="13"/>
        <v>4.3350000000000003E-3</v>
      </c>
      <c r="V7">
        <f t="shared" si="14"/>
        <v>0.01</v>
      </c>
      <c r="W7">
        <f t="shared" si="15"/>
        <v>0.95856481603080934</v>
      </c>
      <c r="X7">
        <f t="shared" si="16"/>
        <v>4.155378477493559E-3</v>
      </c>
      <c r="Y7">
        <f t="shared" si="17"/>
        <v>9.5856481603080936E-3</v>
      </c>
      <c r="Z7">
        <f t="shared" si="18"/>
        <v>0.94482378939300771</v>
      </c>
      <c r="AB7">
        <f t="shared" si="19"/>
        <v>3600.0624705145892</v>
      </c>
      <c r="AC7">
        <f t="shared" si="2"/>
        <v>4353.5996250481621</v>
      </c>
      <c r="AE7">
        <f t="shared" si="3"/>
        <v>7785.9755272133998</v>
      </c>
      <c r="AF7">
        <f t="shared" si="4"/>
        <v>-389.29877636066999</v>
      </c>
      <c r="AG7">
        <f t="shared" si="4"/>
        <v>-11.810297367412597</v>
      </c>
      <c r="AH7">
        <f t="shared" si="5"/>
        <v>-4155.3784774935593</v>
      </c>
      <c r="AI7">
        <f t="shared" si="6"/>
        <v>3229.4879759917585</v>
      </c>
      <c r="AJ7">
        <f t="shared" si="7"/>
        <v>-753.5371545335729</v>
      </c>
      <c r="AK7">
        <f>H7*SUM(AB7, AE7:AF7)</f>
        <v>941.01296865084419</v>
      </c>
      <c r="AL7">
        <f t="shared" si="8"/>
        <v>3416.96379010903</v>
      </c>
      <c r="AN7">
        <f t="shared" si="9"/>
        <v>5606.3279897086322</v>
      </c>
      <c r="AO7">
        <f t="shared" si="9"/>
        <v>-280.31639948543159</v>
      </c>
      <c r="AP7">
        <f t="shared" si="9"/>
        <v>-8.5040596989141619</v>
      </c>
      <c r="AQ7">
        <f t="shared" si="9"/>
        <v>-2992.0996520962312</v>
      </c>
      <c r="AR7">
        <f t="shared" si="9"/>
        <v>2325.4078784280559</v>
      </c>
      <c r="AS7">
        <f t="shared" si="9"/>
        <v>-542.58794238195412</v>
      </c>
      <c r="AT7">
        <f t="shared" si="9"/>
        <v>677.58077666526992</v>
      </c>
      <c r="AU7">
        <f t="shared" si="9"/>
        <v>2460.4007127113719</v>
      </c>
      <c r="AW7">
        <v>4</v>
      </c>
      <c r="AX7">
        <f>(R7*SUMPRODUCT(K8:$K$23, X8:$X$23)-$AZ$3*SUMPRODUCT(K7:$K$22, W8:$W$23))/Z7</f>
        <v>4607.8429374064417</v>
      </c>
    </row>
    <row r="8" spans="1:52" x14ac:dyDescent="0.25">
      <c r="B8" s="2">
        <f>'T.26.04.A'!B8</f>
        <v>100</v>
      </c>
      <c r="C8" s="2">
        <f>'T.26.04.A'!C8</f>
        <v>12.5</v>
      </c>
      <c r="E8">
        <v>2008</v>
      </c>
      <c r="F8" s="5">
        <f>EconomicRates!C48</f>
        <v>3.5571999999999999E-2</v>
      </c>
      <c r="G8" s="5">
        <f>EconomicRates!D48</f>
        <v>7.0000000000000007E-2</v>
      </c>
      <c r="H8" s="5">
        <f t="shared" si="10"/>
        <v>8.5572000000000009E-2</v>
      </c>
      <c r="I8" s="5">
        <f t="shared" si="11"/>
        <v>1.085572</v>
      </c>
      <c r="J8">
        <f t="shared" si="12"/>
        <v>0.92117335377109955</v>
      </c>
      <c r="K8">
        <f t="shared" si="20"/>
        <v>0.66329516944539202</v>
      </c>
      <c r="L8" s="2">
        <v>5</v>
      </c>
      <c r="M8" s="6">
        <v>4.522E-3</v>
      </c>
      <c r="O8">
        <f t="shared" si="21"/>
        <v>8240.6641477723788</v>
      </c>
      <c r="P8">
        <f t="shared" si="22"/>
        <v>412.03320738861896</v>
      </c>
      <c r="Q8" s="4">
        <f t="shared" si="23"/>
        <v>12.5</v>
      </c>
      <c r="R8">
        <f t="shared" si="0"/>
        <v>1000000</v>
      </c>
      <c r="S8">
        <f t="shared" si="1"/>
        <v>5284.6944345235688</v>
      </c>
      <c r="U8">
        <f t="shared" si="13"/>
        <v>4.522E-3</v>
      </c>
      <c r="V8">
        <f t="shared" si="14"/>
        <v>0.01</v>
      </c>
      <c r="W8">
        <f t="shared" si="15"/>
        <v>0.94482378939300771</v>
      </c>
      <c r="X8">
        <f t="shared" si="16"/>
        <v>4.2724931756351805E-3</v>
      </c>
      <c r="Y8">
        <f t="shared" si="17"/>
        <v>9.4482378939300775E-3</v>
      </c>
      <c r="Z8">
        <f t="shared" si="18"/>
        <v>0.93110305832344242</v>
      </c>
      <c r="AB8">
        <f t="shared" si="19"/>
        <v>4353.5996250481621</v>
      </c>
      <c r="AC8">
        <f t="shared" si="2"/>
        <v>4920.5951502897697</v>
      </c>
      <c r="AE8">
        <f t="shared" si="3"/>
        <v>7672.9075906072057</v>
      </c>
      <c r="AF8">
        <f t="shared" si="4"/>
        <v>-383.64537953036034</v>
      </c>
      <c r="AG8">
        <f t="shared" si="4"/>
        <v>-11.63878822904303</v>
      </c>
      <c r="AH8">
        <f t="shared" si="5"/>
        <v>-4272.4931756351807</v>
      </c>
      <c r="AI8">
        <f t="shared" si="6"/>
        <v>3005.1302472126217</v>
      </c>
      <c r="AJ8">
        <f t="shared" si="7"/>
        <v>-566.99552524160754</v>
      </c>
      <c r="AK8">
        <f t="shared" ref="AK8:AK23" si="24">H8*SUM(AB8:AB8, AE8:AF8)</f>
        <v>996.30297304088936</v>
      </c>
      <c r="AL8">
        <f t="shared" si="8"/>
        <v>3434.4376950119035</v>
      </c>
      <c r="AN8">
        <f t="shared" si="9"/>
        <v>5089.402540450641</v>
      </c>
      <c r="AO8">
        <f t="shared" si="9"/>
        <v>-254.4701270225321</v>
      </c>
      <c r="AP8">
        <f t="shared" si="9"/>
        <v>-7.7199520105221309</v>
      </c>
      <c r="AQ8">
        <f t="shared" si="9"/>
        <v>-2833.9240848872182</v>
      </c>
      <c r="AR8">
        <f t="shared" si="9"/>
        <v>1993.2883765303686</v>
      </c>
      <c r="AS8">
        <f t="shared" si="9"/>
        <v>-376.0853929899111</v>
      </c>
      <c r="AT8">
        <f t="shared" si="9"/>
        <v>660.84294932210457</v>
      </c>
      <c r="AU8">
        <f t="shared" si="9"/>
        <v>2278.045932862562</v>
      </c>
      <c r="AW8">
        <v>5</v>
      </c>
      <c r="AX8">
        <f>(R8*SUMPRODUCT(K9:$K$23, X9:$X$23)-$AZ$3*SUMPRODUCT(K8:$K$22, W9:$W$23))/Z8</f>
        <v>5284.6944345235688</v>
      </c>
    </row>
    <row r="9" spans="1:52" x14ac:dyDescent="0.25">
      <c r="A9" t="s">
        <v>39</v>
      </c>
      <c r="C9" s="2">
        <f>'T.26.04.A'!C9</f>
        <v>0.05</v>
      </c>
      <c r="E9">
        <v>2009</v>
      </c>
      <c r="F9" s="5">
        <f>EconomicRates!C49</f>
        <v>3.5571999999999999E-2</v>
      </c>
      <c r="G9" s="5">
        <f>EconomicRates!D49</f>
        <v>7.0000000000000007E-2</v>
      </c>
      <c r="H9" s="5">
        <f t="shared" si="10"/>
        <v>8.5572000000000009E-2</v>
      </c>
      <c r="I9" s="5">
        <f t="shared" si="11"/>
        <v>1.085572</v>
      </c>
      <c r="J9">
        <f t="shared" si="12"/>
        <v>0.92117335377109955</v>
      </c>
      <c r="K9">
        <f t="shared" si="20"/>
        <v>0.61100983577818146</v>
      </c>
      <c r="L9" s="2">
        <v>6</v>
      </c>
      <c r="M9" s="6">
        <v>4.7470000000000004E-3</v>
      </c>
      <c r="O9">
        <f t="shared" si="21"/>
        <v>8240.6641477723788</v>
      </c>
      <c r="P9">
        <f t="shared" si="22"/>
        <v>412.03320738861896</v>
      </c>
      <c r="Q9" s="4">
        <f t="shared" si="23"/>
        <v>12.5</v>
      </c>
      <c r="R9">
        <f t="shared" si="0"/>
        <v>1000000</v>
      </c>
      <c r="S9">
        <f t="shared" si="1"/>
        <v>5785.3363053488847</v>
      </c>
      <c r="U9">
        <f t="shared" si="13"/>
        <v>4.7470000000000004E-3</v>
      </c>
      <c r="V9">
        <f t="shared" si="14"/>
        <v>0.01</v>
      </c>
      <c r="W9">
        <f t="shared" si="15"/>
        <v>0.93110305832344242</v>
      </c>
      <c r="X9">
        <f t="shared" si="16"/>
        <v>4.4199462178613818E-3</v>
      </c>
      <c r="Y9">
        <f t="shared" si="17"/>
        <v>9.311030583234424E-3</v>
      </c>
      <c r="Z9">
        <f t="shared" si="18"/>
        <v>0.91737208152234662</v>
      </c>
      <c r="AB9">
        <f t="shared" si="19"/>
        <v>4920.5951502897697</v>
      </c>
      <c r="AC9">
        <f t="shared" si="2"/>
        <v>5307.3060087447084</v>
      </c>
      <c r="AE9">
        <f t="shared" si="3"/>
        <v>7559.7552223685216</v>
      </c>
      <c r="AF9">
        <f t="shared" si="4"/>
        <v>-377.98776111842608</v>
      </c>
      <c r="AG9">
        <f t="shared" si="4"/>
        <v>-11.467151019029332</v>
      </c>
      <c r="AH9">
        <f t="shared" si="5"/>
        <v>-4419.9462178613821</v>
      </c>
      <c r="AI9">
        <f t="shared" si="6"/>
        <v>2750.3540923696846</v>
      </c>
      <c r="AJ9">
        <f t="shared" si="7"/>
        <v>-386.71085845493872</v>
      </c>
      <c r="AK9">
        <f t="shared" si="24"/>
        <v>1035.6233733946895</v>
      </c>
      <c r="AL9">
        <f t="shared" si="8"/>
        <v>3399.2666073094351</v>
      </c>
      <c r="AN9">
        <f t="shared" si="9"/>
        <v>4619.0847969426404</v>
      </c>
      <c r="AO9">
        <f t="shared" si="9"/>
        <v>-230.95423984713202</v>
      </c>
      <c r="AP9">
        <f t="shared" si="9"/>
        <v>-7.0065420609807187</v>
      </c>
      <c r="AQ9">
        <f t="shared" si="9"/>
        <v>-2700.6306127238772</v>
      </c>
      <c r="AR9">
        <f t="shared" si="9"/>
        <v>1680.4934023106503</v>
      </c>
      <c r="AS9">
        <f t="shared" si="9"/>
        <v>-236.28413811819169</v>
      </c>
      <c r="AT9">
        <f t="shared" si="9"/>
        <v>632.7760673059355</v>
      </c>
      <c r="AU9">
        <f t="shared" si="9"/>
        <v>2076.9853314983939</v>
      </c>
      <c r="AW9">
        <v>6</v>
      </c>
      <c r="AX9">
        <f>(R9*SUMPRODUCT(K10:$K$23, X10:$X$23)-$AZ$3*SUMPRODUCT(K9:$K$22, W10:$W$23))/Z9</f>
        <v>5785.3363053488847</v>
      </c>
    </row>
    <row r="10" spans="1:52" x14ac:dyDescent="0.25">
      <c r="A10" t="s">
        <v>19</v>
      </c>
      <c r="C10" s="2">
        <f>'T.26.04.A'!C10</f>
        <v>0.01</v>
      </c>
      <c r="E10">
        <v>2010</v>
      </c>
      <c r="F10" s="5">
        <f>EconomicRates!C50</f>
        <v>3.5571999999999999E-2</v>
      </c>
      <c r="G10" s="5">
        <f>EconomicRates!D50</f>
        <v>7.0000000000000007E-2</v>
      </c>
      <c r="H10" s="5">
        <f t="shared" si="10"/>
        <v>8.5572000000000009E-2</v>
      </c>
      <c r="I10" s="5">
        <f t="shared" si="11"/>
        <v>1.085572</v>
      </c>
      <c r="J10">
        <f t="shared" si="12"/>
        <v>0.92117335377109955</v>
      </c>
      <c r="K10">
        <f t="shared" si="20"/>
        <v>0.5628459796109162</v>
      </c>
      <c r="L10" s="2">
        <v>7</v>
      </c>
      <c r="M10" s="6">
        <v>4.9870000000000001E-3</v>
      </c>
      <c r="O10">
        <f t="shared" si="21"/>
        <v>8240.6641477723788</v>
      </c>
      <c r="P10">
        <f t="shared" si="22"/>
        <v>412.03320738861896</v>
      </c>
      <c r="Q10" s="4">
        <f t="shared" si="23"/>
        <v>12.5</v>
      </c>
      <c r="R10">
        <f t="shared" si="0"/>
        <v>1000000</v>
      </c>
      <c r="S10">
        <f t="shared" si="1"/>
        <v>6124.6298972977975</v>
      </c>
      <c r="U10">
        <f t="shared" si="13"/>
        <v>4.9870000000000001E-3</v>
      </c>
      <c r="V10">
        <f t="shared" si="14"/>
        <v>0.01</v>
      </c>
      <c r="W10">
        <f t="shared" si="15"/>
        <v>0.91737208152234662</v>
      </c>
      <c r="X10">
        <f t="shared" si="16"/>
        <v>4.5749345705519426E-3</v>
      </c>
      <c r="Y10">
        <f t="shared" si="17"/>
        <v>9.1737208152234666E-3</v>
      </c>
      <c r="Z10">
        <f t="shared" si="18"/>
        <v>0.90362342613657121</v>
      </c>
      <c r="AB10">
        <f t="shared" si="19"/>
        <v>5307.3060087447084</v>
      </c>
      <c r="AC10">
        <f t="shared" si="2"/>
        <v>5534.3590516147124</v>
      </c>
      <c r="AE10">
        <f t="shared" si="3"/>
        <v>7446.4571708508847</v>
      </c>
      <c r="AF10">
        <f t="shared" si="4"/>
        <v>-372.32285854254422</v>
      </c>
      <c r="AG10">
        <f t="shared" si="4"/>
        <v>-11.29529282670714</v>
      </c>
      <c r="AH10">
        <f t="shared" si="5"/>
        <v>-4574.9345705519427</v>
      </c>
      <c r="AI10">
        <f t="shared" si="6"/>
        <v>2487.9044489296912</v>
      </c>
      <c r="AJ10">
        <f t="shared" si="7"/>
        <v>-227.05304287000399</v>
      </c>
      <c r="AK10">
        <f t="shared" si="24"/>
        <v>1059.5046111531517</v>
      </c>
      <c r="AL10">
        <f t="shared" si="8"/>
        <v>3320.3560172128391</v>
      </c>
      <c r="AN10">
        <f t="shared" si="9"/>
        <v>4191.2084809582975</v>
      </c>
      <c r="AO10">
        <f t="shared" si="9"/>
        <v>-209.56042404791489</v>
      </c>
      <c r="AP10">
        <f t="shared" si="9"/>
        <v>-6.357510156040135</v>
      </c>
      <c r="AQ10">
        <f t="shared" si="9"/>
        <v>-2574.9835300181544</v>
      </c>
      <c r="AR10">
        <f t="shared" si="9"/>
        <v>1400.3070167361886</v>
      </c>
      <c r="AS10">
        <f t="shared" si="9"/>
        <v>-127.79589233780675</v>
      </c>
      <c r="AT10">
        <f t="shared" si="9"/>
        <v>596.33791076677858</v>
      </c>
      <c r="AU10">
        <f t="shared" si="9"/>
        <v>1868.8490351651606</v>
      </c>
      <c r="AW10">
        <v>7</v>
      </c>
      <c r="AX10">
        <f>(R10*SUMPRODUCT(K11:$K$23, X11:$X$23)-$AZ$3*SUMPRODUCT(K10:$K$22, W11:$W$23))/Z10</f>
        <v>6124.6298972977975</v>
      </c>
    </row>
    <row r="11" spans="1:52" x14ac:dyDescent="0.25">
      <c r="A11" t="s">
        <v>33</v>
      </c>
      <c r="C11" s="7">
        <f>AU25</f>
        <v>18648.541246108638</v>
      </c>
      <c r="E11">
        <v>2011</v>
      </c>
      <c r="F11" s="5">
        <f>EconomicRates!C51</f>
        <v>3.5571999999999999E-2</v>
      </c>
      <c r="G11" s="5">
        <f>EconomicRates!D51</f>
        <v>7.0000000000000007E-2</v>
      </c>
      <c r="H11" s="5">
        <f t="shared" si="10"/>
        <v>8.5572000000000009E-2</v>
      </c>
      <c r="I11" s="5">
        <f t="shared" si="11"/>
        <v>1.085572</v>
      </c>
      <c r="J11">
        <f t="shared" si="12"/>
        <v>0.92117335377109955</v>
      </c>
      <c r="K11">
        <f t="shared" si="20"/>
        <v>0.51847871869476758</v>
      </c>
      <c r="L11" s="2">
        <v>8</v>
      </c>
      <c r="M11" s="6">
        <v>5.2249999999999996E-3</v>
      </c>
      <c r="O11">
        <f t="shared" si="21"/>
        <v>8240.6641477723788</v>
      </c>
      <c r="P11">
        <f t="shared" si="22"/>
        <v>412.03320738861896</v>
      </c>
      <c r="Q11" s="4">
        <f t="shared" si="23"/>
        <v>12.5</v>
      </c>
      <c r="R11">
        <f t="shared" si="0"/>
        <v>1000000</v>
      </c>
      <c r="S11">
        <f t="shared" si="1"/>
        <v>6325.5320599190536</v>
      </c>
      <c r="U11">
        <f t="shared" si="13"/>
        <v>5.2249999999999996E-3</v>
      </c>
      <c r="V11">
        <f t="shared" si="14"/>
        <v>0.01</v>
      </c>
      <c r="W11">
        <f t="shared" si="15"/>
        <v>0.90362342613657121</v>
      </c>
      <c r="X11">
        <f t="shared" si="16"/>
        <v>4.7214324015635838E-3</v>
      </c>
      <c r="Y11">
        <f t="shared" si="17"/>
        <v>9.0362342613657127E-3</v>
      </c>
      <c r="Z11">
        <f t="shared" si="18"/>
        <v>0.88986575947364199</v>
      </c>
      <c r="AB11">
        <f t="shared" si="19"/>
        <v>5534.3590516147124</v>
      </c>
      <c r="AC11">
        <f t="shared" si="2"/>
        <v>5628.8743905747397</v>
      </c>
      <c r="AE11">
        <f t="shared" si="3"/>
        <v>7333.0848604246803</v>
      </c>
      <c r="AF11">
        <f t="shared" si="4"/>
        <v>-366.65424302123404</v>
      </c>
      <c r="AG11">
        <f t="shared" si="4"/>
        <v>-11.123321993420525</v>
      </c>
      <c r="AH11">
        <f t="shared" si="5"/>
        <v>-4721.4324015635839</v>
      </c>
      <c r="AI11">
        <f t="shared" si="6"/>
        <v>2233.8748938464423</v>
      </c>
      <c r="AJ11">
        <f t="shared" si="7"/>
        <v>-94.515338960027293</v>
      </c>
      <c r="AK11">
        <f t="shared" si="24"/>
        <v>1069.7175735572221</v>
      </c>
      <c r="AL11">
        <f t="shared" si="8"/>
        <v>3209.0771284436369</v>
      </c>
      <c r="AN11">
        <f t="shared" si="9"/>
        <v>3802.0484425129866</v>
      </c>
      <c r="AO11">
        <f t="shared" si="9"/>
        <v>-190.10242212564935</v>
      </c>
      <c r="AP11">
        <f t="shared" si="9"/>
        <v>-5.7672057347780017</v>
      </c>
      <c r="AQ11">
        <f t="shared" si="9"/>
        <v>-2447.9622219666462</v>
      </c>
      <c r="AR11">
        <f t="shared" si="9"/>
        <v>1158.2165926859134</v>
      </c>
      <c r="AS11">
        <f t="shared" si="9"/>
        <v>-49.004191840996597</v>
      </c>
      <c r="AT11">
        <f t="shared" si="9"/>
        <v>554.62579690322434</v>
      </c>
      <c r="AU11">
        <f t="shared" si="9"/>
        <v>1663.8381977481408</v>
      </c>
      <c r="AW11">
        <v>8</v>
      </c>
      <c r="AX11">
        <f>(R11*SUMPRODUCT(K12:$K$23, X12:$X$23)-$AZ$3*SUMPRODUCT(K11:$K$22, W12:$W$23))/Z11</f>
        <v>6325.5320599190536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f>EconomicRates!C52</f>
        <v>3.5571999999999999E-2</v>
      </c>
      <c r="G12" s="5">
        <f>EconomicRates!D52</f>
        <v>7.0000000000000007E-2</v>
      </c>
      <c r="H12" s="5">
        <f t="shared" si="10"/>
        <v>8.5572000000000009E-2</v>
      </c>
      <c r="I12" s="5">
        <f t="shared" si="11"/>
        <v>1.085572</v>
      </c>
      <c r="J12">
        <f t="shared" si="12"/>
        <v>0.92117335377109955</v>
      </c>
      <c r="K12">
        <f t="shared" si="20"/>
        <v>0.47760878015900154</v>
      </c>
      <c r="L12" s="2">
        <v>9</v>
      </c>
      <c r="M12" s="6">
        <v>5.4879999999999998E-3</v>
      </c>
      <c r="O12">
        <f t="shared" si="21"/>
        <v>8240.6641477723788</v>
      </c>
      <c r="P12">
        <f t="shared" si="22"/>
        <v>412.03320738861896</v>
      </c>
      <c r="Q12" s="4">
        <f t="shared" si="23"/>
        <v>12.5</v>
      </c>
      <c r="R12">
        <f t="shared" si="0"/>
        <v>1000000</v>
      </c>
      <c r="S12">
        <f t="shared" si="1"/>
        <v>6395.3226987813505</v>
      </c>
      <c r="U12">
        <f t="shared" si="13"/>
        <v>5.4879999999999998E-3</v>
      </c>
      <c r="V12">
        <f t="shared" si="14"/>
        <v>0.01</v>
      </c>
      <c r="W12">
        <f t="shared" si="15"/>
        <v>0.88986575947364199</v>
      </c>
      <c r="X12">
        <f t="shared" si="16"/>
        <v>4.8835832879913473E-3</v>
      </c>
      <c r="Y12">
        <f t="shared" si="17"/>
        <v>8.8986575947364206E-3</v>
      </c>
      <c r="Z12">
        <f t="shared" si="18"/>
        <v>0.87608351859091427</v>
      </c>
      <c r="AB12">
        <f t="shared" si="19"/>
        <v>5628.8743905747397</v>
      </c>
      <c r="AC12">
        <f t="shared" si="2"/>
        <v>5602.8368124727076</v>
      </c>
      <c r="AE12">
        <f t="shared" si="3"/>
        <v>7219.5100421064235</v>
      </c>
      <c r="AF12">
        <f t="shared" si="4"/>
        <v>-360.9755021053212</v>
      </c>
      <c r="AG12">
        <f t="shared" si="4"/>
        <v>-10.951043982386429</v>
      </c>
      <c r="AH12">
        <f t="shared" si="5"/>
        <v>-4883.5832879913469</v>
      </c>
      <c r="AI12">
        <f t="shared" si="6"/>
        <v>1964.0002080273689</v>
      </c>
      <c r="AJ12">
        <f t="shared" si="7"/>
        <v>26.037578102032057</v>
      </c>
      <c r="AK12">
        <f t="shared" si="24"/>
        <v>1068.5725570072361</v>
      </c>
      <c r="AL12">
        <f t="shared" si="8"/>
        <v>3058.6103431366373</v>
      </c>
      <c r="AN12">
        <f t="shared" si="9"/>
        <v>3448.1013845561106</v>
      </c>
      <c r="AO12">
        <f t="shared" si="9"/>
        <v>-172.40506922780554</v>
      </c>
      <c r="AP12">
        <f t="shared" si="9"/>
        <v>-5.2303147578951563</v>
      </c>
      <c r="AQ12">
        <f t="shared" si="9"/>
        <v>-2332.4422569824333</v>
      </c>
      <c r="AR12">
        <f t="shared" si="9"/>
        <v>938.02374358797692</v>
      </c>
      <c r="AS12">
        <f t="shared" si="9"/>
        <v>12.435775915606262</v>
      </c>
      <c r="AT12">
        <f t="shared" si="9"/>
        <v>510.3596354636112</v>
      </c>
      <c r="AU12">
        <f t="shared" si="9"/>
        <v>1460.8191549671944</v>
      </c>
      <c r="AW12">
        <v>9</v>
      </c>
      <c r="AX12">
        <f>(R12*SUMPRODUCT(K13:$K$23, X13:$X$23)-$AZ$3*SUMPRODUCT(K12:$K$22, W13:$W$23))/Z12</f>
        <v>6395.3226987813505</v>
      </c>
    </row>
    <row r="13" spans="1:52" x14ac:dyDescent="0.25">
      <c r="E13">
        <v>2013</v>
      </c>
      <c r="F13" s="5">
        <f>EconomicRates!C53</f>
        <v>3.5571999999999999E-2</v>
      </c>
      <c r="G13" s="5">
        <f>EconomicRates!D53</f>
        <v>7.0000000000000007E-2</v>
      </c>
      <c r="H13" s="5">
        <f t="shared" si="10"/>
        <v>8.5572000000000009E-2</v>
      </c>
      <c r="I13" s="5">
        <f t="shared" si="11"/>
        <v>1.085572</v>
      </c>
      <c r="J13">
        <f t="shared" si="12"/>
        <v>0.92117335377109955</v>
      </c>
      <c r="K13">
        <f t="shared" si="20"/>
        <v>0.43996048180959124</v>
      </c>
      <c r="L13" s="2">
        <v>10</v>
      </c>
      <c r="M13" s="6">
        <v>5.7670000000000004E-3</v>
      </c>
      <c r="O13">
        <f t="shared" si="21"/>
        <v>8240.6641477723788</v>
      </c>
      <c r="P13">
        <f t="shared" si="22"/>
        <v>412.03320738861896</v>
      </c>
      <c r="Q13" s="4">
        <f t="shared" si="23"/>
        <v>12.5</v>
      </c>
      <c r="R13">
        <f t="shared" si="0"/>
        <v>1000000</v>
      </c>
      <c r="S13">
        <f t="shared" si="1"/>
        <v>6345.6722974302675</v>
      </c>
      <c r="U13">
        <f t="shared" si="13"/>
        <v>5.7670000000000004E-3</v>
      </c>
      <c r="V13">
        <f t="shared" si="14"/>
        <v>0.01</v>
      </c>
      <c r="W13">
        <f t="shared" si="15"/>
        <v>0.87608351859091427</v>
      </c>
      <c r="X13">
        <f t="shared" si="16"/>
        <v>5.0523736517138033E-3</v>
      </c>
      <c r="Y13">
        <f t="shared" si="17"/>
        <v>8.7608351859091421E-3</v>
      </c>
      <c r="Z13">
        <f t="shared" si="18"/>
        <v>0.86227030975329133</v>
      </c>
      <c r="AB13">
        <f t="shared" si="19"/>
        <v>5602.8368124727076</v>
      </c>
      <c r="AC13">
        <f t="shared" si="2"/>
        <v>5471.6848174980769</v>
      </c>
      <c r="AE13">
        <f t="shared" si="3"/>
        <v>7105.6800272725313</v>
      </c>
      <c r="AF13">
        <f t="shared" si="4"/>
        <v>-355.2840013636266</v>
      </c>
      <c r="AG13">
        <f t="shared" si="4"/>
        <v>-10.778378871916141</v>
      </c>
      <c r="AH13">
        <f t="shared" si="5"/>
        <v>-5052.3736517138032</v>
      </c>
      <c r="AI13">
        <f t="shared" si="6"/>
        <v>1687.2439953231851</v>
      </c>
      <c r="AJ13">
        <f t="shared" si="7"/>
        <v>131.15199497463072</v>
      </c>
      <c r="AK13">
        <f t="shared" si="24"/>
        <v>1057.0908404459915</v>
      </c>
      <c r="AL13">
        <f t="shared" si="8"/>
        <v>2875.4868307438073</v>
      </c>
      <c r="AN13">
        <f t="shared" si="9"/>
        <v>3126.2184083836123</v>
      </c>
      <c r="AO13">
        <f t="shared" si="9"/>
        <v>-156.31092041918063</v>
      </c>
      <c r="AP13">
        <f t="shared" si="9"/>
        <v>-4.7420607616145443</v>
      </c>
      <c r="AQ13">
        <f t="shared" si="9"/>
        <v>-2222.8447460900888</v>
      </c>
      <c r="AR13">
        <f t="shared" si="9"/>
        <v>742.32068111272827</v>
      </c>
      <c r="AS13">
        <f t="shared" si="9"/>
        <v>57.70169489932762</v>
      </c>
      <c r="AT13">
        <f t="shared" si="9"/>
        <v>465.07819547912413</v>
      </c>
      <c r="AU13">
        <f t="shared" si="9"/>
        <v>1265.1005714911801</v>
      </c>
      <c r="AW13">
        <v>10</v>
      </c>
      <c r="AX13">
        <f>(R13*SUMPRODUCT(K14:$K$23, X14:$X$23)-$AZ$3*SUMPRODUCT(K13:$K$22, W14:$W$23))/Z13</f>
        <v>6345.6722974302675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10"/>
        <v>8.5572000000000009E-2</v>
      </c>
      <c r="I14" s="5">
        <f t="shared" si="11"/>
        <v>1.085572</v>
      </c>
      <c r="J14">
        <f t="shared" si="12"/>
        <v>0.92117335377109955</v>
      </c>
      <c r="K14">
        <f t="shared" si="20"/>
        <v>0.40527987255529002</v>
      </c>
      <c r="L14" s="2">
        <v>11</v>
      </c>
      <c r="M14" s="6">
        <v>6.0780000000000001E-3</v>
      </c>
      <c r="O14">
        <f t="shared" si="21"/>
        <v>8240.6641477723788</v>
      </c>
      <c r="P14">
        <f t="shared" si="22"/>
        <v>412.03320738861896</v>
      </c>
      <c r="Q14" s="4">
        <f t="shared" si="23"/>
        <v>12.5</v>
      </c>
      <c r="R14">
        <f t="shared" si="0"/>
        <v>1000000</v>
      </c>
      <c r="S14">
        <f t="shared" si="1"/>
        <v>6181.1080510330112</v>
      </c>
      <c r="U14">
        <f t="shared" si="13"/>
        <v>6.0780000000000001E-3</v>
      </c>
      <c r="V14">
        <f t="shared" si="14"/>
        <v>0.01</v>
      </c>
      <c r="W14">
        <f t="shared" si="15"/>
        <v>0.86227030975329133</v>
      </c>
      <c r="X14">
        <f t="shared" si="16"/>
        <v>5.2408789426805049E-3</v>
      </c>
      <c r="Y14">
        <f t="shared" si="17"/>
        <v>8.622703097532913E-3</v>
      </c>
      <c r="Z14">
        <f t="shared" si="18"/>
        <v>0.8484067277130779</v>
      </c>
      <c r="AB14">
        <f t="shared" si="19"/>
        <v>5471.6848174980769</v>
      </c>
      <c r="AC14">
        <f t="shared" si="2"/>
        <v>5244.0936552178773</v>
      </c>
      <c r="AE14">
        <f t="shared" si="3"/>
        <v>6991.4349037940437</v>
      </c>
      <c r="AF14">
        <f t="shared" si="4"/>
        <v>-349.5717451897022</v>
      </c>
      <c r="AG14">
        <f t="shared" si="4"/>
        <v>-10.605084096413474</v>
      </c>
      <c r="AH14">
        <f t="shared" si="5"/>
        <v>-5240.8789426805051</v>
      </c>
      <c r="AI14">
        <f t="shared" si="6"/>
        <v>1390.3791318274225</v>
      </c>
      <c r="AJ14">
        <f t="shared" si="7"/>
        <v>227.59116228019957</v>
      </c>
      <c r="AK14">
        <f t="shared" si="24"/>
        <v>1036.5805274110364</v>
      </c>
      <c r="AL14">
        <f t="shared" si="8"/>
        <v>2654.5508215186583</v>
      </c>
      <c r="AN14">
        <f t="shared" si="9"/>
        <v>2833.4878467882563</v>
      </c>
      <c r="AO14">
        <f t="shared" si="9"/>
        <v>-141.67439233941283</v>
      </c>
      <c r="AP14">
        <f t="shared" si="9"/>
        <v>-4.2980271310325859</v>
      </c>
      <c r="AQ14">
        <f t="shared" si="9"/>
        <v>-2124.0227499672583</v>
      </c>
      <c r="AR14">
        <f t="shared" si="9"/>
        <v>563.49267735055253</v>
      </c>
      <c r="AS14">
        <f t="shared" si="9"/>
        <v>92.238117243629617</v>
      </c>
      <c r="AT14">
        <f t="shared" si="9"/>
        <v>420.10522404244017</v>
      </c>
      <c r="AU14">
        <f t="shared" si="9"/>
        <v>1075.8360186366222</v>
      </c>
      <c r="AW14">
        <v>11</v>
      </c>
      <c r="AX14">
        <f>(R14*SUMPRODUCT(K15:$K$23, X15:$X$23)-$AZ$3*SUMPRODUCT(K14:$K$22, W15:$W$23))/Z14</f>
        <v>6181.1080510330112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10"/>
        <v>8.5572000000000009E-2</v>
      </c>
      <c r="I15" s="5">
        <f t="shared" si="11"/>
        <v>1.085572</v>
      </c>
      <c r="J15">
        <f t="shared" si="12"/>
        <v>0.92117335377109955</v>
      </c>
      <c r="K15">
        <f t="shared" si="20"/>
        <v>0.37333301941768032</v>
      </c>
      <c r="L15" s="2">
        <v>12</v>
      </c>
      <c r="M15" s="6">
        <v>6.4359999999999999E-3</v>
      </c>
      <c r="O15">
        <f t="shared" si="21"/>
        <v>8240.6641477723788</v>
      </c>
      <c r="P15">
        <f t="shared" si="22"/>
        <v>412.03320738861896</v>
      </c>
      <c r="Q15" s="4">
        <f t="shared" si="23"/>
        <v>12.5</v>
      </c>
      <c r="R15">
        <f t="shared" si="0"/>
        <v>1000000</v>
      </c>
      <c r="S15">
        <f t="shared" si="1"/>
        <v>5901.3104960775636</v>
      </c>
      <c r="U15">
        <f t="shared" si="13"/>
        <v>6.4359999999999999E-3</v>
      </c>
      <c r="V15">
        <f t="shared" si="14"/>
        <v>0.01</v>
      </c>
      <c r="W15">
        <f t="shared" si="15"/>
        <v>0.8484067277130779</v>
      </c>
      <c r="X15">
        <f t="shared" si="16"/>
        <v>5.460345699561369E-3</v>
      </c>
      <c r="Y15">
        <f t="shared" si="17"/>
        <v>8.4840672771307798E-3</v>
      </c>
      <c r="Z15">
        <f t="shared" si="18"/>
        <v>0.83446231473638577</v>
      </c>
      <c r="AB15">
        <f t="shared" si="19"/>
        <v>5244.0936552178773</v>
      </c>
      <c r="AC15">
        <f t="shared" si="2"/>
        <v>4924.4212165350127</v>
      </c>
      <c r="AE15">
        <f t="shared" si="3"/>
        <v>6876.5236797152847</v>
      </c>
      <c r="AF15">
        <f t="shared" si="4"/>
        <v>-343.82618398576426</v>
      </c>
      <c r="AG15">
        <f t="shared" si="4"/>
        <v>-10.430778934204822</v>
      </c>
      <c r="AH15">
        <f t="shared" si="5"/>
        <v>-5460.3456995613687</v>
      </c>
      <c r="AI15">
        <f t="shared" si="6"/>
        <v>1061.9210172339472</v>
      </c>
      <c r="AJ15">
        <f t="shared" si="7"/>
        <v>319.67243868286459</v>
      </c>
      <c r="AK15">
        <f t="shared" si="24"/>
        <v>1007.7635723688709</v>
      </c>
      <c r="AL15">
        <f t="shared" si="8"/>
        <v>2389.3570282856826</v>
      </c>
      <c r="AN15">
        <f t="shared" si="9"/>
        <v>2567.2333484452847</v>
      </c>
      <c r="AO15">
        <f t="shared" si="9"/>
        <v>-128.36166742226425</v>
      </c>
      <c r="AP15">
        <f t="shared" si="9"/>
        <v>-3.8941541943850195</v>
      </c>
      <c r="AQ15">
        <f t="shared" si="9"/>
        <v>-2038.5273470815916</v>
      </c>
      <c r="AR15">
        <f t="shared" si="9"/>
        <v>396.45017974704405</v>
      </c>
      <c r="AS15">
        <f t="shared" si="9"/>
        <v>119.3442767580871</v>
      </c>
      <c r="AT15">
        <f t="shared" si="9"/>
        <v>376.23141733161856</v>
      </c>
      <c r="AU15">
        <f t="shared" si="9"/>
        <v>892.02587383674972</v>
      </c>
      <c r="AW15">
        <v>12</v>
      </c>
      <c r="AX15">
        <f>(R15*SUMPRODUCT(K16:$K$23, X16:$X$23)-$AZ$3*SUMPRODUCT(K15:$K$22, W16:$W$23))/Z15</f>
        <v>5901.3104960775636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10"/>
        <v>8.5572000000000009E-2</v>
      </c>
      <c r="I16" s="5">
        <f t="shared" si="11"/>
        <v>1.085572</v>
      </c>
      <c r="J16">
        <f t="shared" si="12"/>
        <v>0.92117335377109955</v>
      </c>
      <c r="K16">
        <f t="shared" si="20"/>
        <v>0.34390442957047562</v>
      </c>
      <c r="L16" s="2">
        <v>13</v>
      </c>
      <c r="M16" s="6">
        <v>6.8199999999999997E-3</v>
      </c>
      <c r="O16">
        <f t="shared" si="21"/>
        <v>8240.6641477723788</v>
      </c>
      <c r="P16">
        <f t="shared" si="22"/>
        <v>412.03320738861896</v>
      </c>
      <c r="Q16" s="4">
        <f t="shared" si="23"/>
        <v>12.5</v>
      </c>
      <c r="R16">
        <f t="shared" si="0"/>
        <v>1000000</v>
      </c>
      <c r="S16">
        <f t="shared" si="1"/>
        <v>5514.9218969815583</v>
      </c>
      <c r="U16">
        <f t="shared" si="13"/>
        <v>6.8199999999999997E-3</v>
      </c>
      <c r="V16">
        <f t="shared" si="14"/>
        <v>0.01</v>
      </c>
      <c r="W16">
        <f t="shared" si="15"/>
        <v>0.83446231473638577</v>
      </c>
      <c r="X16">
        <f t="shared" si="16"/>
        <v>5.6910329865021503E-3</v>
      </c>
      <c r="Y16">
        <f t="shared" si="17"/>
        <v>8.3446231473638579E-3</v>
      </c>
      <c r="Z16">
        <f t="shared" si="18"/>
        <v>0.82042665860251973</v>
      </c>
      <c r="AB16">
        <f t="shared" si="19"/>
        <v>4924.4212165350127</v>
      </c>
      <c r="AC16">
        <f t="shared" si="2"/>
        <v>4524.5889443944498</v>
      </c>
      <c r="AE16">
        <f t="shared" si="3"/>
        <v>6760.8605514224737</v>
      </c>
      <c r="AF16">
        <f t="shared" si="4"/>
        <v>-338.04302757112367</v>
      </c>
      <c r="AG16">
        <f t="shared" si="4"/>
        <v>-10.255333232531497</v>
      </c>
      <c r="AH16">
        <f t="shared" si="5"/>
        <v>-5691.0329865021504</v>
      </c>
      <c r="AI16">
        <f t="shared" si="6"/>
        <v>721.52920411666855</v>
      </c>
      <c r="AJ16">
        <f t="shared" si="7"/>
        <v>399.83227214056296</v>
      </c>
      <c r="AK16">
        <f t="shared" si="24"/>
        <v>971.00591349234196</v>
      </c>
      <c r="AL16">
        <f t="shared" si="8"/>
        <v>2092.3673897495737</v>
      </c>
      <c r="AN16">
        <f t="shared" si="9"/>
        <v>2325.0898913424771</v>
      </c>
      <c r="AO16">
        <f t="shared" si="9"/>
        <v>-116.25449456712386</v>
      </c>
      <c r="AP16">
        <f t="shared" si="9"/>
        <v>-3.5268545253888863</v>
      </c>
      <c r="AQ16">
        <f t="shared" si="9"/>
        <v>-1957.1714528897824</v>
      </c>
      <c r="AR16">
        <f t="shared" si="9"/>
        <v>248.13708936018216</v>
      </c>
      <c r="AS16">
        <f t="shared" si="9"/>
        <v>137.50408947436748</v>
      </c>
      <c r="AT16">
        <f t="shared" si="9"/>
        <v>333.93323478914249</v>
      </c>
      <c r="AU16">
        <f t="shared" si="9"/>
        <v>719.57441362369218</v>
      </c>
      <c r="AW16">
        <v>13</v>
      </c>
      <c r="AX16">
        <f>(R16*SUMPRODUCT(K17:$K$23, X17:$X$23)-$AZ$3*SUMPRODUCT(K16:$K$22, W17:$W$23))/Z16</f>
        <v>5514.9218969815583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10"/>
        <v>8.5572000000000009E-2</v>
      </c>
      <c r="I17" s="5">
        <f t="shared" si="11"/>
        <v>1.085572</v>
      </c>
      <c r="J17">
        <f t="shared" si="12"/>
        <v>0.92117335377109955</v>
      </c>
      <c r="K17">
        <f t="shared" si="20"/>
        <v>0.31679559676417191</v>
      </c>
      <c r="L17" s="2">
        <v>14</v>
      </c>
      <c r="M17" s="6">
        <v>7.2269999999999999E-3</v>
      </c>
      <c r="O17">
        <f t="shared" si="21"/>
        <v>8240.6641477723788</v>
      </c>
      <c r="P17">
        <f t="shared" si="22"/>
        <v>412.03320738861896</v>
      </c>
      <c r="Q17" s="4">
        <f t="shared" si="23"/>
        <v>12.5</v>
      </c>
      <c r="R17">
        <f t="shared" si="0"/>
        <v>1000000</v>
      </c>
      <c r="S17">
        <f t="shared" si="1"/>
        <v>5031.2801212025661</v>
      </c>
      <c r="U17">
        <f t="shared" si="13"/>
        <v>7.2269999999999999E-3</v>
      </c>
      <c r="V17">
        <f t="shared" si="14"/>
        <v>0.01</v>
      </c>
      <c r="W17">
        <f t="shared" si="15"/>
        <v>0.82042665860251973</v>
      </c>
      <c r="X17">
        <f t="shared" si="16"/>
        <v>5.9292234617204101E-3</v>
      </c>
      <c r="Y17">
        <f t="shared" si="17"/>
        <v>8.2042665860251971E-3</v>
      </c>
      <c r="Z17">
        <f t="shared" si="18"/>
        <v>0.80629316855477406</v>
      </c>
      <c r="AB17">
        <f t="shared" si="19"/>
        <v>4524.5889443944498</v>
      </c>
      <c r="AC17">
        <f t="shared" si="2"/>
        <v>4056.6867908110648</v>
      </c>
      <c r="AE17">
        <f t="shared" si="3"/>
        <v>6644.3912067031179</v>
      </c>
      <c r="AF17">
        <f t="shared" si="4"/>
        <v>-332.2195603351559</v>
      </c>
      <c r="AG17">
        <f t="shared" si="4"/>
        <v>-10.078664606934677</v>
      </c>
      <c r="AH17">
        <f t="shared" si="5"/>
        <v>-5929.2234617204103</v>
      </c>
      <c r="AI17">
        <f t="shared" si="6"/>
        <v>372.86952004061732</v>
      </c>
      <c r="AJ17">
        <f t="shared" si="7"/>
        <v>467.90215358338492</v>
      </c>
      <c r="AK17">
        <f t="shared" si="24"/>
        <v>927.32327727272116</v>
      </c>
      <c r="AL17">
        <f t="shared" si="8"/>
        <v>1768.0949508967233</v>
      </c>
      <c r="AN17">
        <f t="shared" si="9"/>
        <v>2104.9138774621306</v>
      </c>
      <c r="AO17">
        <f t="shared" si="9"/>
        <v>-105.24569387310653</v>
      </c>
      <c r="AP17">
        <f t="shared" si="9"/>
        <v>-3.1928765687398091</v>
      </c>
      <c r="AQ17">
        <f t="shared" si="9"/>
        <v>-1878.3518849038467</v>
      </c>
      <c r="AR17">
        <f t="shared" si="9"/>
        <v>118.12342211643772</v>
      </c>
      <c r="AS17">
        <f t="shared" si="9"/>
        <v>148.22934197168965</v>
      </c>
      <c r="AT17">
        <f t="shared" si="9"/>
        <v>293.77193101691932</v>
      </c>
      <c r="AU17">
        <f t="shared" si="9"/>
        <v>560.12469510504673</v>
      </c>
      <c r="AW17">
        <v>14</v>
      </c>
      <c r="AX17">
        <f>(R17*SUMPRODUCT(K18:$K$23, X18:$X$23)-$AZ$3*SUMPRODUCT(K17:$K$22, W18:$W$23))/Z17</f>
        <v>5031.2801212025661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10"/>
        <v>8.5572000000000009E-2</v>
      </c>
      <c r="I18" s="5">
        <f t="shared" si="11"/>
        <v>1.085572</v>
      </c>
      <c r="J18">
        <f t="shared" si="12"/>
        <v>0.92117335377109955</v>
      </c>
      <c r="K18">
        <f t="shared" si="20"/>
        <v>0.29182366233116913</v>
      </c>
      <c r="L18" s="2">
        <v>15</v>
      </c>
      <c r="M18" s="6">
        <v>7.6860000000000001E-3</v>
      </c>
      <c r="O18">
        <f t="shared" si="21"/>
        <v>8240.6641477723788</v>
      </c>
      <c r="P18">
        <f t="shared" si="22"/>
        <v>412.03320738861896</v>
      </c>
      <c r="Q18" s="4">
        <f t="shared" si="23"/>
        <v>12.5</v>
      </c>
      <c r="R18">
        <f t="shared" si="0"/>
        <v>1000000</v>
      </c>
      <c r="S18">
        <f t="shared" si="1"/>
        <v>4450.6883652627366</v>
      </c>
      <c r="U18">
        <f t="shared" si="13"/>
        <v>7.6860000000000001E-3</v>
      </c>
      <c r="V18">
        <f t="shared" si="14"/>
        <v>0.01</v>
      </c>
      <c r="W18">
        <f t="shared" si="15"/>
        <v>0.80629316855477406</v>
      </c>
      <c r="X18">
        <f t="shared" si="16"/>
        <v>6.197169293511994E-3</v>
      </c>
      <c r="Y18">
        <f t="shared" si="17"/>
        <v>8.0629316855477407E-3</v>
      </c>
      <c r="Z18">
        <f t="shared" si="18"/>
        <v>0.79203306757571434</v>
      </c>
      <c r="AB18">
        <f t="shared" si="19"/>
        <v>4056.6867908110648</v>
      </c>
      <c r="AC18">
        <f t="shared" si="2"/>
        <v>3525.0923587625866</v>
      </c>
      <c r="AE18">
        <f t="shared" si="3"/>
        <v>6526.8785038213673</v>
      </c>
      <c r="AF18">
        <f t="shared" si="4"/>
        <v>-326.34392519106837</v>
      </c>
      <c r="AG18">
        <f t="shared" si="4"/>
        <v>-9.90041334469643</v>
      </c>
      <c r="AH18">
        <f t="shared" si="5"/>
        <v>-6197.1692935119936</v>
      </c>
      <c r="AI18">
        <f t="shared" si="6"/>
        <v>-6.5351282263909525</v>
      </c>
      <c r="AJ18">
        <f t="shared" si="7"/>
        <v>531.59443204847821</v>
      </c>
      <c r="AK18">
        <f t="shared" si="24"/>
        <v>877.73094702583649</v>
      </c>
      <c r="AL18">
        <f t="shared" si="8"/>
        <v>1402.7902508479237</v>
      </c>
      <c r="AN18">
        <f t="shared" si="9"/>
        <v>1904.6975885757331</v>
      </c>
      <c r="AO18">
        <f t="shared" si="9"/>
        <v>-95.234879428786655</v>
      </c>
      <c r="AP18">
        <f t="shared" si="9"/>
        <v>-2.8891748808416917</v>
      </c>
      <c r="AQ18">
        <f t="shared" si="9"/>
        <v>-1808.480639318934</v>
      </c>
      <c r="AR18">
        <f t="shared" si="9"/>
        <v>-1.9071050528292055</v>
      </c>
      <c r="AS18">
        <f t="shared" si="9"/>
        <v>155.13183403524474</v>
      </c>
      <c r="AT18">
        <f t="shared" si="9"/>
        <v>256.142659502485</v>
      </c>
      <c r="AU18">
        <f t="shared" si="9"/>
        <v>409.36738848490052</v>
      </c>
      <c r="AW18">
        <v>15</v>
      </c>
      <c r="AX18">
        <f>(R18*SUMPRODUCT(K19:$K$23, X19:$X$23)-$AZ$3*SUMPRODUCT(K18:$K$22, W19:$W$23))/Z18</f>
        <v>4450.6883652627366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10"/>
        <v>8.5572000000000009E-2</v>
      </c>
      <c r="I19" s="5">
        <f t="shared" si="11"/>
        <v>1.085572</v>
      </c>
      <c r="J19">
        <f t="shared" si="12"/>
        <v>0.92117335377109955</v>
      </c>
      <c r="K19">
        <f t="shared" si="20"/>
        <v>0.26882018173936795</v>
      </c>
      <c r="L19" s="2">
        <v>16</v>
      </c>
      <c r="M19" s="6">
        <v>8.2030000000000002E-3</v>
      </c>
      <c r="O19">
        <f t="shared" si="21"/>
        <v>8240.6641477723788</v>
      </c>
      <c r="P19">
        <f t="shared" si="22"/>
        <v>412.03320738861896</v>
      </c>
      <c r="Q19" s="4">
        <f t="shared" si="23"/>
        <v>12.5</v>
      </c>
      <c r="R19">
        <f t="shared" si="0"/>
        <v>1000000</v>
      </c>
      <c r="S19">
        <f t="shared" si="1"/>
        <v>3773.0535247551093</v>
      </c>
      <c r="U19">
        <f t="shared" si="13"/>
        <v>8.2030000000000002E-3</v>
      </c>
      <c r="V19">
        <f t="shared" si="14"/>
        <v>0.01</v>
      </c>
      <c r="W19">
        <f t="shared" si="15"/>
        <v>0.79203306757571434</v>
      </c>
      <c r="X19">
        <f t="shared" si="16"/>
        <v>6.4970472533235849E-3</v>
      </c>
      <c r="Y19">
        <f t="shared" si="17"/>
        <v>7.9203306757571444E-3</v>
      </c>
      <c r="Z19">
        <f t="shared" si="18"/>
        <v>0.77761568964663363</v>
      </c>
      <c r="AB19">
        <f t="shared" si="19"/>
        <v>3525.0923587625866</v>
      </c>
      <c r="AC19">
        <f t="shared" si="2"/>
        <v>2933.9856187261062</v>
      </c>
      <c r="AE19">
        <f t="shared" si="3"/>
        <v>6408.0697344163063</v>
      </c>
      <c r="AF19">
        <f t="shared" si="4"/>
        <v>-320.40348672081535</v>
      </c>
      <c r="AG19">
        <f t="shared" si="4"/>
        <v>-9.720196120582921</v>
      </c>
      <c r="AH19">
        <f t="shared" si="5"/>
        <v>-6497.0472533235852</v>
      </c>
      <c r="AI19">
        <f t="shared" si="6"/>
        <v>-419.10120174867734</v>
      </c>
      <c r="AJ19">
        <f t="shared" si="7"/>
        <v>591.10674003648046</v>
      </c>
      <c r="AK19">
        <f t="shared" si="24"/>
        <v>822.58297947183064</v>
      </c>
      <c r="AL19">
        <f t="shared" si="8"/>
        <v>994.58851775963376</v>
      </c>
      <c r="AN19">
        <f t="shared" si="9"/>
        <v>1722.6184706043348</v>
      </c>
      <c r="AO19">
        <f t="shared" si="9"/>
        <v>-86.130923530216748</v>
      </c>
      <c r="AP19">
        <f t="shared" si="9"/>
        <v>-2.6129848876774</v>
      </c>
      <c r="AQ19">
        <f t="shared" si="9"/>
        <v>-1746.5374234077076</v>
      </c>
      <c r="AR19">
        <f t="shared" si="9"/>
        <v>-112.66286122126695</v>
      </c>
      <c r="AS19">
        <f t="shared" si="9"/>
        <v>158.90142128397201</v>
      </c>
      <c r="AT19">
        <f t="shared" si="9"/>
        <v>221.1269060373283</v>
      </c>
      <c r="AU19">
        <f t="shared" si="9"/>
        <v>267.36546610003336</v>
      </c>
      <c r="AW19">
        <v>16</v>
      </c>
      <c r="AX19">
        <f>(R19*SUMPRODUCT(K20:$K$23, X20:$X$23)-$AZ$3*SUMPRODUCT(K19:$K$22, W20:$W$23))/Z19</f>
        <v>3773.0535247551093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10"/>
        <v>8.5572000000000009E-2</v>
      </c>
      <c r="I20" s="5">
        <f t="shared" si="11"/>
        <v>1.085572</v>
      </c>
      <c r="J20">
        <f t="shared" si="12"/>
        <v>0.92117335377109955</v>
      </c>
      <c r="K20">
        <f t="shared" si="20"/>
        <v>0.24762998837421007</v>
      </c>
      <c r="L20" s="2">
        <v>17</v>
      </c>
      <c r="M20" s="6">
        <v>8.7950000000000007E-3</v>
      </c>
      <c r="O20">
        <f t="shared" si="21"/>
        <v>8240.6641477723788</v>
      </c>
      <c r="P20">
        <f t="shared" si="22"/>
        <v>412.03320738861896</v>
      </c>
      <c r="Q20" s="4">
        <f t="shared" si="23"/>
        <v>12.5</v>
      </c>
      <c r="R20">
        <f t="shared" si="0"/>
        <v>1000000</v>
      </c>
      <c r="S20">
        <f t="shared" si="1"/>
        <v>2995.2664368237274</v>
      </c>
      <c r="U20">
        <f t="shared" si="13"/>
        <v>8.7950000000000007E-3</v>
      </c>
      <c r="V20">
        <f t="shared" si="14"/>
        <v>0.01</v>
      </c>
      <c r="W20">
        <f t="shared" si="15"/>
        <v>0.77761568964663363</v>
      </c>
      <c r="X20">
        <f t="shared" si="16"/>
        <v>6.8391299904421434E-3</v>
      </c>
      <c r="Y20">
        <f t="shared" si="17"/>
        <v>7.7761568964663363E-3</v>
      </c>
      <c r="Z20">
        <f t="shared" si="18"/>
        <v>0.76300040275972514</v>
      </c>
      <c r="AB20">
        <f t="shared" si="19"/>
        <v>2933.9856187261062</v>
      </c>
      <c r="AC20">
        <f t="shared" si="2"/>
        <v>2285.3894976691909</v>
      </c>
      <c r="AE20">
        <f t="shared" si="3"/>
        <v>6287.6300637579525</v>
      </c>
      <c r="AF20">
        <f t="shared" si="4"/>
        <v>-314.38150318789764</v>
      </c>
      <c r="AG20">
        <f t="shared" si="4"/>
        <v>-9.5375050344965651</v>
      </c>
      <c r="AH20">
        <f t="shared" si="5"/>
        <v>-6839.129990442143</v>
      </c>
      <c r="AI20">
        <f t="shared" si="6"/>
        <v>-875.41893490658458</v>
      </c>
      <c r="AJ20">
        <f t="shared" si="7"/>
        <v>648.59612105691531</v>
      </c>
      <c r="AK20">
        <f t="shared" si="24"/>
        <v>762.20984319073102</v>
      </c>
      <c r="AL20">
        <f t="shared" si="8"/>
        <v>535.38702934106175</v>
      </c>
      <c r="AN20">
        <f t="shared" si="9"/>
        <v>1557.0057595897156</v>
      </c>
      <c r="AO20">
        <f t="shared" si="9"/>
        <v>-77.850287979485785</v>
      </c>
      <c r="AP20">
        <f t="shared" si="9"/>
        <v>-2.3617722608113545</v>
      </c>
      <c r="AQ20">
        <f t="shared" si="9"/>
        <v>-1693.5736800228992</v>
      </c>
      <c r="AR20">
        <f t="shared" si="9"/>
        <v>-216.77998067348091</v>
      </c>
      <c r="AS20">
        <f t="shared" si="9"/>
        <v>160.61184991688168</v>
      </c>
      <c r="AT20">
        <f t="shared" si="9"/>
        <v>188.74601460802921</v>
      </c>
      <c r="AU20">
        <f t="shared" si="9"/>
        <v>132.57788385142999</v>
      </c>
      <c r="AW20">
        <v>17</v>
      </c>
      <c r="AX20">
        <f>(R20*SUMPRODUCT(K21:$K$23, X21:$X$23)-$AZ$3*SUMPRODUCT(K20:$K$22, W21:$W$23))/Z20</f>
        <v>2995.2664368237274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10"/>
        <v>8.5572000000000009E-2</v>
      </c>
      <c r="I21" s="5">
        <f t="shared" si="11"/>
        <v>1.085572</v>
      </c>
      <c r="J21">
        <f t="shared" si="12"/>
        <v>0.92117335377109955</v>
      </c>
      <c r="K21">
        <f t="shared" si="20"/>
        <v>0.22811014688496947</v>
      </c>
      <c r="L21" s="2">
        <v>18</v>
      </c>
      <c r="M21" s="6">
        <v>9.4780000000000003E-3</v>
      </c>
      <c r="O21">
        <f t="shared" si="21"/>
        <v>8240.6641477723788</v>
      </c>
      <c r="P21">
        <f t="shared" si="22"/>
        <v>412.03320738861896</v>
      </c>
      <c r="Q21" s="4">
        <f t="shared" si="23"/>
        <v>12.5</v>
      </c>
      <c r="R21">
        <f t="shared" si="0"/>
        <v>1000000</v>
      </c>
      <c r="S21">
        <f t="shared" si="1"/>
        <v>2112.2749524883166</v>
      </c>
      <c r="U21">
        <f t="shared" si="13"/>
        <v>9.4780000000000003E-3</v>
      </c>
      <c r="V21">
        <f t="shared" si="14"/>
        <v>0.01</v>
      </c>
      <c r="W21">
        <f t="shared" si="15"/>
        <v>0.76300040275972514</v>
      </c>
      <c r="X21">
        <f t="shared" si="16"/>
        <v>7.2317178173566749E-3</v>
      </c>
      <c r="Y21">
        <f t="shared" si="17"/>
        <v>7.6300040275972519E-3</v>
      </c>
      <c r="Z21">
        <f t="shared" si="18"/>
        <v>0.7481386809147712</v>
      </c>
      <c r="AB21">
        <f t="shared" si="19"/>
        <v>2285.3894976691909</v>
      </c>
      <c r="AC21">
        <f t="shared" si="2"/>
        <v>1580.2745966839202</v>
      </c>
      <c r="AE21">
        <f t="shared" si="3"/>
        <v>6165.159605376075</v>
      </c>
      <c r="AF21">
        <f t="shared" si="4"/>
        <v>-308.25798026880375</v>
      </c>
      <c r="AG21">
        <f t="shared" si="4"/>
        <v>-9.3517335114346398</v>
      </c>
      <c r="AH21">
        <f t="shared" si="5"/>
        <v>-7231.7178173566745</v>
      </c>
      <c r="AI21">
        <f t="shared" si="6"/>
        <v>-1384.1679257608375</v>
      </c>
      <c r="AJ21">
        <f t="shared" si="7"/>
        <v>705.11490098527065</v>
      </c>
      <c r="AK21">
        <f t="shared" si="24"/>
        <v>696.75213595822743</v>
      </c>
      <c r="AL21">
        <f t="shared" si="8"/>
        <v>17.699111182660545</v>
      </c>
      <c r="AN21">
        <f t="shared" si="9"/>
        <v>1406.335463151617</v>
      </c>
      <c r="AO21">
        <f t="shared" si="9"/>
        <v>-70.31677315758084</v>
      </c>
      <c r="AP21">
        <f t="shared" si="9"/>
        <v>-2.1332253049224472</v>
      </c>
      <c r="AQ21">
        <f t="shared" si="9"/>
        <v>-1649.6282135478818</v>
      </c>
      <c r="AR21">
        <f t="shared" si="9"/>
        <v>-315.74274885876815</v>
      </c>
      <c r="AS21">
        <f t="shared" si="9"/>
        <v>160.84386363453081</v>
      </c>
      <c r="AT21">
        <f t="shared" si="9"/>
        <v>158.93623207584747</v>
      </c>
      <c r="AU21">
        <f t="shared" si="9"/>
        <v>4.0373468516101028</v>
      </c>
      <c r="AW21">
        <v>18</v>
      </c>
      <c r="AX21">
        <f>(R21*SUMPRODUCT(K22:$K$23, X22:$X$23)-$AZ$3*SUMPRODUCT(K21:$K$22, W22:$W$23))/Z21</f>
        <v>2112.2749524883166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10"/>
        <v>8.5572000000000009E-2</v>
      </c>
      <c r="I22" s="5">
        <f t="shared" si="11"/>
        <v>1.085572</v>
      </c>
      <c r="J22">
        <f t="shared" si="12"/>
        <v>0.92117335377109955</v>
      </c>
      <c r="K22">
        <f t="shared" si="20"/>
        <v>0.21012898903524546</v>
      </c>
      <c r="L22" s="2">
        <v>19</v>
      </c>
      <c r="M22" s="6">
        <v>1.0265E-2</v>
      </c>
      <c r="O22">
        <f t="shared" si="21"/>
        <v>8240.6641477723788</v>
      </c>
      <c r="P22">
        <f t="shared" si="22"/>
        <v>412.03320738861896</v>
      </c>
      <c r="Q22" s="4">
        <f t="shared" si="23"/>
        <v>12.5</v>
      </c>
      <c r="R22">
        <f t="shared" si="0"/>
        <v>1000000</v>
      </c>
      <c r="S22">
        <f t="shared" si="1"/>
        <v>1118.2773666057456</v>
      </c>
      <c r="U22">
        <f t="shared" si="13"/>
        <v>1.0265E-2</v>
      </c>
      <c r="V22">
        <f t="shared" si="14"/>
        <v>0.01</v>
      </c>
      <c r="W22">
        <f t="shared" si="15"/>
        <v>0.7481386809147712</v>
      </c>
      <c r="X22">
        <f t="shared" si="16"/>
        <v>7.6796435595901259E-3</v>
      </c>
      <c r="Y22">
        <f t="shared" si="17"/>
        <v>7.481386809147712E-3</v>
      </c>
      <c r="Z22">
        <f t="shared" si="18"/>
        <v>0.73297765054603337</v>
      </c>
      <c r="AB22">
        <f t="shared" si="19"/>
        <v>1580.2745966839202</v>
      </c>
      <c r="AC22">
        <f t="shared" si="2"/>
        <v>819.67231683348462</v>
      </c>
      <c r="AE22">
        <f t="shared" si="3"/>
        <v>6040.2226459731282</v>
      </c>
      <c r="AF22">
        <f t="shared" si="4"/>
        <v>-302.01113229865643</v>
      </c>
      <c r="AG22">
        <f t="shared" si="4"/>
        <v>-9.1622206318254165</v>
      </c>
      <c r="AH22">
        <f t="shared" si="5"/>
        <v>-7679.6435595901257</v>
      </c>
      <c r="AI22">
        <f t="shared" si="6"/>
        <v>-1950.5942665474795</v>
      </c>
      <c r="AJ22">
        <f t="shared" si="7"/>
        <v>760.60227985043559</v>
      </c>
      <c r="AK22">
        <f t="shared" si="24"/>
        <v>626.25749343558834</v>
      </c>
      <c r="AL22">
        <f t="shared" si="8"/>
        <v>-563.73449326145567</v>
      </c>
      <c r="AN22">
        <f t="shared" si="9"/>
        <v>1269.2258781461287</v>
      </c>
      <c r="AO22">
        <f t="shared" si="9"/>
        <v>-63.461293907306441</v>
      </c>
      <c r="AP22">
        <f t="shared" si="9"/>
        <v>-1.9252481586833428</v>
      </c>
      <c r="AQ22">
        <f t="shared" si="9"/>
        <v>-1613.7157373277068</v>
      </c>
      <c r="AR22">
        <f t="shared" si="9"/>
        <v>-409.87640124756797</v>
      </c>
      <c r="AS22">
        <f t="shared" si="9"/>
        <v>159.82458812287487</v>
      </c>
      <c r="AT22">
        <f t="shared" si="9"/>
        <v>131.59485397136706</v>
      </c>
      <c r="AU22">
        <f t="shared" si="9"/>
        <v>-118.45695915332607</v>
      </c>
      <c r="AW22">
        <v>19</v>
      </c>
      <c r="AX22">
        <f>(R22*SUMPRODUCT(K23:$K$23, X23:$X$23)-$AZ$3*SUMPRODUCT(K22:$K$22, W23:$W$23))/Z22</f>
        <v>1118.2773666057456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10"/>
        <v>8.5572000000000009E-2</v>
      </c>
      <c r="I23" s="5">
        <f t="shared" si="11"/>
        <v>1.085572</v>
      </c>
      <c r="J23">
        <f t="shared" si="12"/>
        <v>0.92117335377109955</v>
      </c>
      <c r="K23">
        <f t="shared" si="20"/>
        <v>0.19356522555412767</v>
      </c>
      <c r="L23" s="2">
        <v>20</v>
      </c>
      <c r="M23" s="6">
        <v>1.1204E-2</v>
      </c>
      <c r="O23">
        <f t="shared" si="21"/>
        <v>8240.6641477723788</v>
      </c>
      <c r="P23">
        <f t="shared" si="22"/>
        <v>412.03320738861896</v>
      </c>
      <c r="Q23" s="4">
        <f t="shared" si="23"/>
        <v>12.5</v>
      </c>
      <c r="R23">
        <f t="shared" si="0"/>
        <v>1000000</v>
      </c>
      <c r="S23">
        <f t="shared" si="1"/>
        <v>1142.5030002224626</v>
      </c>
      <c r="U23">
        <f t="shared" si="13"/>
        <v>1.1204E-2</v>
      </c>
      <c r="V23">
        <f t="shared" si="14"/>
        <v>0.01</v>
      </c>
      <c r="W23">
        <f t="shared" si="15"/>
        <v>0.73297765054603337</v>
      </c>
      <c r="X23">
        <f t="shared" si="16"/>
        <v>8.2122815967177586E-3</v>
      </c>
      <c r="Y23">
        <f t="shared" si="17"/>
        <v>7.3297765054603338E-3</v>
      </c>
      <c r="Z23">
        <f t="shared" si="18"/>
        <v>0.71743559244385535</v>
      </c>
      <c r="AB23">
        <f t="shared" si="19"/>
        <v>819.67231683348462</v>
      </c>
      <c r="AC23">
        <f t="shared" si="2"/>
        <v>819.67231683348462</v>
      </c>
      <c r="AE23">
        <f t="shared" si="3"/>
        <v>5912.1457649879148</v>
      </c>
      <c r="AF23">
        <f t="shared" si="4"/>
        <v>-295.60728824939576</v>
      </c>
      <c r="AG23">
        <f t="shared" si="4"/>
        <v>-8.9679449055481921</v>
      </c>
      <c r="AH23">
        <f t="shared" si="5"/>
        <v>-8212.2815967177594</v>
      </c>
      <c r="AI23">
        <f t="shared" si="6"/>
        <v>-2604.7110648847884</v>
      </c>
      <c r="AJ23">
        <f t="shared" si="7"/>
        <v>0</v>
      </c>
      <c r="AK23">
        <f t="shared" si="24"/>
        <v>550.75943002754354</v>
      </c>
      <c r="AL23">
        <f t="shared" si="8"/>
        <v>-2053.9516348572447</v>
      </c>
      <c r="AN23">
        <f t="shared" si="9"/>
        <v>1144.3858285087665</v>
      </c>
      <c r="AO23">
        <f t="shared" si="9"/>
        <v>-57.219291425438321</v>
      </c>
      <c r="AP23">
        <f t="shared" si="9"/>
        <v>-1.7358822783994259</v>
      </c>
      <c r="AQ23">
        <f t="shared" si="9"/>
        <v>-1589.6121395826849</v>
      </c>
      <c r="AR23">
        <f t="shared" si="9"/>
        <v>-504.18148477775611</v>
      </c>
      <c r="AS23">
        <f t="shared" si="9"/>
        <v>0</v>
      </c>
      <c r="AT23">
        <f t="shared" si="9"/>
        <v>106.60787329934426</v>
      </c>
      <c r="AU23">
        <f t="shared" si="9"/>
        <v>-397.57361147841186</v>
      </c>
      <c r="AW23">
        <v>20</v>
      </c>
      <c r="AX23">
        <f>(R23*SUMPRODUCT(K$23:$K24, X$23:$X24)-$AZ$3*SUMPRODUCT(K$22:$K23, W$23:$W24))/Z23</f>
        <v>1142.5030002224626</v>
      </c>
    </row>
    <row r="25" spans="5:50" x14ac:dyDescent="0.25">
      <c r="AN25" s="8">
        <f t="shared" ref="AN25:AU25" si="25">SUM(AN3:AN23)</f>
        <v>69931.897245769287</v>
      </c>
      <c r="AO25" s="8">
        <f t="shared" si="25"/>
        <v>-9677.0929731177494</v>
      </c>
      <c r="AP25" s="8">
        <f t="shared" si="25"/>
        <v>-193.57745927959178</v>
      </c>
      <c r="AQ25" s="8">
        <f t="shared" si="25"/>
        <v>-46269.115599103694</v>
      </c>
      <c r="AR25" s="8">
        <f t="shared" si="25"/>
        <v>13792.111214268281</v>
      </c>
      <c r="AS25" s="8">
        <f t="shared" si="25"/>
        <v>-3064.997557421862</v>
      </c>
      <c r="AT25" s="8">
        <f t="shared" si="25"/>
        <v>7921.4275892622209</v>
      </c>
      <c r="AU25" s="9">
        <f t="shared" si="25"/>
        <v>18648.541246108638</v>
      </c>
    </row>
    <row r="29" spans="5:50" x14ac:dyDescent="0.25">
      <c r="AE29" s="10"/>
      <c r="AF29" s="10"/>
      <c r="AG29" s="10"/>
      <c r="AH29" s="10"/>
      <c r="AI29" s="10"/>
      <c r="AJ29" s="10"/>
      <c r="AK29" s="10"/>
      <c r="AL29" s="10"/>
    </row>
  </sheetData>
  <conditionalFormatting sqref="AN25:AU25">
    <cfRule type="cellIs" dxfId="28" priority="1" operator="lessThan">
      <formula>0</formula>
    </cfRule>
  </conditionalFormatting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416709-3B27-4CD8-9C6B-6EC84E73493F}">
  <dimension ref="A1:AZ29"/>
  <sheetViews>
    <sheetView workbookViewId="0">
      <selection activeCell="J53" sqref="J53"/>
    </sheetView>
  </sheetViews>
  <sheetFormatPr defaultRowHeight="15" x14ac:dyDescent="0.25"/>
  <cols>
    <col min="3" max="3" width="9.28515625" bestFit="1" customWidth="1"/>
    <col min="11" max="11" width="9.28515625" bestFit="1" customWidth="1"/>
    <col min="12" max="13" width="9.140625" bestFit="1" customWidth="1"/>
    <col min="14" max="14" width="9.28515625" bestFit="1" customWidth="1"/>
    <col min="15" max="21" width="9.140625" bestFit="1" customWidth="1"/>
    <col min="22" max="22" width="9.28515625" bestFit="1" customWidth="1"/>
    <col min="23" max="24" width="9.140625" bestFit="1" customWidth="1"/>
    <col min="25" max="26" width="9.28515625" bestFit="1" customWidth="1"/>
    <col min="27" max="32" width="9.140625" bestFit="1" customWidth="1"/>
    <col min="33" max="33" width="9.42578125" bestFit="1" customWidth="1"/>
    <col min="34" max="34" width="9.140625" bestFit="1" customWidth="1"/>
    <col min="35" max="35" width="9.42578125" bestFit="1" customWidth="1"/>
    <col min="36" max="36" width="12.5703125" customWidth="1"/>
    <col min="37" max="40" width="9.140625" bestFit="1" customWidth="1"/>
    <col min="41" max="41" width="9.85546875" bestFit="1" customWidth="1"/>
    <col min="42" max="43" width="9.140625" bestFit="1" customWidth="1"/>
    <col min="44" max="44" width="10.42578125" bestFit="1" customWidth="1"/>
    <col min="45" max="45" width="18" customWidth="1"/>
    <col min="46" max="50" width="9.140625" bestFit="1" customWidth="1"/>
  </cols>
  <sheetData>
    <row r="1" spans="1:52" x14ac:dyDescent="0.25">
      <c r="A1" t="s">
        <v>0</v>
      </c>
      <c r="Q1" s="1" t="s">
        <v>1</v>
      </c>
      <c r="W1" s="1" t="s">
        <v>2</v>
      </c>
      <c r="AC1" s="1" t="s">
        <v>3</v>
      </c>
      <c r="AQ1" s="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34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11">
        <f>'T.26.04.F'!C3*(1+C12)</f>
        <v>8178.3769157871602</v>
      </c>
      <c r="K3">
        <v>1</v>
      </c>
      <c r="L3" s="2">
        <v>0</v>
      </c>
      <c r="O3">
        <f>$C$3</f>
        <v>8178.3769157871602</v>
      </c>
      <c r="P3">
        <f>O3*B5</f>
        <v>6542.7015326297287</v>
      </c>
      <c r="Q3" s="4">
        <f>B8</f>
        <v>100</v>
      </c>
      <c r="R3">
        <f t="shared" ref="R3:R23" si="0">$C$6</f>
        <v>2000000</v>
      </c>
      <c r="S3">
        <f t="shared" ref="S3:S23" si="1">AX3</f>
        <v>0</v>
      </c>
      <c r="W3">
        <v>1</v>
      </c>
      <c r="Z3">
        <v>1</v>
      </c>
      <c r="AC3">
        <f t="shared" ref="AC3:AC23" si="2">S3*Z3</f>
        <v>0</v>
      </c>
      <c r="AE3">
        <f t="shared" ref="AE3:AE23" si="3">$Z3*O3</f>
        <v>8178.3769157871602</v>
      </c>
      <c r="AF3">
        <f t="shared" ref="AF3:AG23" si="4">-$Z3*P3</f>
        <v>-6542.7015326297287</v>
      </c>
      <c r="AG3">
        <f t="shared" si="4"/>
        <v>-100</v>
      </c>
      <c r="AH3">
        <f t="shared" ref="AH3:AH23" si="5">-X3*R3</f>
        <v>0</v>
      </c>
      <c r="AI3">
        <f t="shared" ref="AI3:AI23" si="6">SUM(AE3:AH3)</f>
        <v>1535.6753831574315</v>
      </c>
      <c r="AJ3">
        <f t="shared" ref="AJ3:AJ23" si="7">AB3-AC3</f>
        <v>0</v>
      </c>
      <c r="AL3">
        <f t="shared" ref="AL3:AL23" si="8">SUM(AI3:AK3)</f>
        <v>1535.6753831574315</v>
      </c>
      <c r="AN3">
        <f t="shared" ref="AN3:AU23" si="9">AE3*$K3</f>
        <v>8178.3769157871602</v>
      </c>
      <c r="AO3">
        <f t="shared" si="9"/>
        <v>-6542.7015326297287</v>
      </c>
      <c r="AP3">
        <f t="shared" si="9"/>
        <v>-100</v>
      </c>
      <c r="AQ3">
        <f t="shared" si="9"/>
        <v>0</v>
      </c>
      <c r="AR3">
        <f t="shared" si="9"/>
        <v>1535.6753831574315</v>
      </c>
      <c r="AS3">
        <f t="shared" si="9"/>
        <v>0</v>
      </c>
      <c r="AT3">
        <f t="shared" si="9"/>
        <v>0</v>
      </c>
      <c r="AU3">
        <f t="shared" si="9"/>
        <v>1535.6753831574315</v>
      </c>
      <c r="AW3">
        <v>0</v>
      </c>
      <c r="AX3">
        <f>(R3*SUMPRODUCT(K4:$K$23, X4:$X$23)-$AZ$3*SUMPRODUCT(K3:$K$22, W4:$W$23))/Z3</f>
        <v>0</v>
      </c>
      <c r="AZ3">
        <f>$C$6*SUMPRODUCT(K4:$K$23, X4:$X$23)/SUMPRODUCT(K3:K22, W4:W23)</f>
        <v>4920.9999112092082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5">
        <f>EconomicRates!C44</f>
        <v>3.5571999999999999E-2</v>
      </c>
      <c r="G4" s="5">
        <f>EconomicRates!D44</f>
        <v>7.0000000000000007E-2</v>
      </c>
      <c r="H4" s="5">
        <f t="shared" ref="H4:H23" si="10">F4+$C$9</f>
        <v>8.5572000000000009E-2</v>
      </c>
      <c r="I4" s="5">
        <f t="shared" ref="I4:I23" si="11">1+H4</f>
        <v>1.085572</v>
      </c>
      <c r="J4">
        <f t="shared" ref="J4:J23" si="12">1/I4</f>
        <v>0.92117335377109955</v>
      </c>
      <c r="K4">
        <f>J4</f>
        <v>0.92117335377109955</v>
      </c>
      <c r="L4" s="2">
        <v>1</v>
      </c>
      <c r="M4" s="6">
        <f t="array" ref="M4:M23">Mortalities!B2:B21</f>
        <v>2.5950000000000001E-3</v>
      </c>
      <c r="R4">
        <f t="shared" si="0"/>
        <v>2000000</v>
      </c>
      <c r="S4">
        <f t="shared" si="1"/>
        <v>141.89740292706637</v>
      </c>
      <c r="U4">
        <f t="shared" ref="U4:U23" si="13">M4</f>
        <v>2.5950000000000001E-3</v>
      </c>
      <c r="V4">
        <f t="shared" ref="V4:V23" si="14">$C$10</f>
        <v>0.01</v>
      </c>
      <c r="W4">
        <f t="shared" ref="W4:W23" si="15">Z3</f>
        <v>1</v>
      </c>
      <c r="X4">
        <f t="shared" ref="X4:X23" si="16">U4*W4</f>
        <v>2.5950000000000001E-3</v>
      </c>
      <c r="Y4">
        <f t="shared" ref="Y4:Y23" si="17">V4*W4</f>
        <v>0.01</v>
      </c>
      <c r="Z4">
        <f t="shared" ref="Z4:Z23" si="18">MAX(0, W4-X4-Y4)</f>
        <v>0.98740499999999998</v>
      </c>
      <c r="AB4">
        <f t="shared" ref="AB4:AB23" si="19">AC3</f>
        <v>0</v>
      </c>
      <c r="AC4">
        <f t="shared" si="2"/>
        <v>140.11020513719996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-5190</v>
      </c>
      <c r="AI4">
        <f t="shared" si="6"/>
        <v>-5190</v>
      </c>
      <c r="AJ4">
        <f t="shared" si="7"/>
        <v>-140.11020513719996</v>
      </c>
      <c r="AK4">
        <f>G4*MAX(0, SUM(AB4, AE4:AF4))</f>
        <v>0</v>
      </c>
      <c r="AL4">
        <f t="shared" si="8"/>
        <v>-5330.1102051372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-4780.8897060720064</v>
      </c>
      <c r="AR4">
        <f t="shared" si="9"/>
        <v>-4780.8897060720064</v>
      </c>
      <c r="AS4">
        <f t="shared" si="9"/>
        <v>-129.06578756379122</v>
      </c>
      <c r="AT4">
        <f t="shared" si="9"/>
        <v>0</v>
      </c>
      <c r="AU4">
        <f t="shared" si="9"/>
        <v>-4909.9554936357981</v>
      </c>
      <c r="AW4">
        <v>1</v>
      </c>
      <c r="AX4">
        <f>(R4*SUMPRODUCT(K5:$K$23, X5:$X$23)-$AZ$3*SUMPRODUCT(K4:$K$22, W5:$W$23))/Z4</f>
        <v>141.89740292706637</v>
      </c>
    </row>
    <row r="5" spans="1:52" x14ac:dyDescent="0.25">
      <c r="B5" s="2">
        <f>'T.26.04.A'!B5</f>
        <v>0.8</v>
      </c>
      <c r="C5" s="2">
        <f>'T.26.04.A'!C5</f>
        <v>0.05</v>
      </c>
      <c r="E5">
        <v>2005</v>
      </c>
      <c r="F5" s="5">
        <f>EconomicRates!C45</f>
        <v>3.5571999999999999E-2</v>
      </c>
      <c r="G5" s="5">
        <f>EconomicRates!D45</f>
        <v>7.0000000000000007E-2</v>
      </c>
      <c r="H5" s="5">
        <f t="shared" si="10"/>
        <v>8.5572000000000009E-2</v>
      </c>
      <c r="I5" s="5">
        <f t="shared" si="11"/>
        <v>1.085572</v>
      </c>
      <c r="J5">
        <f t="shared" si="12"/>
        <v>0.92117335377109955</v>
      </c>
      <c r="K5">
        <f t="shared" ref="K5:K23" si="20">K4*J5</f>
        <v>0.84856034769789535</v>
      </c>
      <c r="L5" s="2">
        <v>2</v>
      </c>
      <c r="M5" s="6">
        <v>2.5990000000000002E-3</v>
      </c>
      <c r="O5">
        <f t="shared" ref="O5:O23" si="21">$C$3</f>
        <v>8178.3769157871602</v>
      </c>
      <c r="P5">
        <f t="shared" ref="P5:P23" si="22">O5*$C$5</f>
        <v>408.91884578935804</v>
      </c>
      <c r="Q5" s="4">
        <f t="shared" ref="Q5:Q23" si="23">$C$8</f>
        <v>12.5</v>
      </c>
      <c r="R5">
        <f t="shared" si="0"/>
        <v>2000000</v>
      </c>
      <c r="S5">
        <f t="shared" si="1"/>
        <v>267.54551363557516</v>
      </c>
      <c r="U5">
        <f t="shared" si="13"/>
        <v>2.5990000000000002E-3</v>
      </c>
      <c r="V5">
        <f t="shared" si="14"/>
        <v>0.01</v>
      </c>
      <c r="W5">
        <f t="shared" si="15"/>
        <v>0.98740499999999998</v>
      </c>
      <c r="X5">
        <f t="shared" si="16"/>
        <v>2.5662655950000001E-3</v>
      </c>
      <c r="Y5">
        <f t="shared" si="17"/>
        <v>9.8740500000000005E-3</v>
      </c>
      <c r="Z5">
        <f t="shared" si="18"/>
        <v>0.97496468440500006</v>
      </c>
      <c r="AB5">
        <f t="shared" si="19"/>
        <v>140.11020513719996</v>
      </c>
      <c r="AC5">
        <f t="shared" si="2"/>
        <v>260.8474272656822</v>
      </c>
      <c r="AE5">
        <f t="shared" si="3"/>
        <v>7973.628668645566</v>
      </c>
      <c r="AF5">
        <f t="shared" si="4"/>
        <v>-398.68143343227837</v>
      </c>
      <c r="AG5">
        <f t="shared" si="4"/>
        <v>-12.187058555062501</v>
      </c>
      <c r="AH5">
        <f t="shared" si="5"/>
        <v>-5132.5311900000006</v>
      </c>
      <c r="AI5">
        <f t="shared" si="6"/>
        <v>2430.228986658225</v>
      </c>
      <c r="AJ5">
        <f t="shared" si="7"/>
        <v>-120.73722212848224</v>
      </c>
      <c r="AK5">
        <f>G5*SUM(AB5, AE5:AF5)</f>
        <v>540.05402082453418</v>
      </c>
      <c r="AL5">
        <f t="shared" si="8"/>
        <v>2849.5457853542771</v>
      </c>
      <c r="AN5">
        <f t="shared" si="9"/>
        <v>6766.1051154797879</v>
      </c>
      <c r="AO5">
        <f t="shared" si="9"/>
        <v>-338.30525577398947</v>
      </c>
      <c r="AP5">
        <f t="shared" si="9"/>
        <v>-10.341454644898446</v>
      </c>
      <c r="AQ5">
        <f t="shared" si="9"/>
        <v>-4355.2624511566928</v>
      </c>
      <c r="AR5">
        <f t="shared" si="9"/>
        <v>2062.1959539042073</v>
      </c>
      <c r="AS5">
        <f t="shared" si="9"/>
        <v>-102.45281918942291</v>
      </c>
      <c r="AT5">
        <f t="shared" si="9"/>
        <v>458.26842768651312</v>
      </c>
      <c r="AU5">
        <f t="shared" si="9"/>
        <v>2418.0115624012974</v>
      </c>
      <c r="AW5">
        <v>2</v>
      </c>
      <c r="AX5">
        <f>(R5*SUMPRODUCT(K6:$K$23, X6:$X$23)-$AZ$3*SUMPRODUCT(K5:$K$22, W6:$W$23))/Z5</f>
        <v>267.54551363557516</v>
      </c>
    </row>
    <row r="6" spans="1:52" x14ac:dyDescent="0.25">
      <c r="A6" t="s">
        <v>16</v>
      </c>
      <c r="C6" s="2">
        <v>2000000</v>
      </c>
      <c r="E6">
        <v>2006</v>
      </c>
      <c r="F6" s="5">
        <f>EconomicRates!C46</f>
        <v>3.5571999999999999E-2</v>
      </c>
      <c r="G6" s="5">
        <f>EconomicRates!D46</f>
        <v>7.0000000000000007E-2</v>
      </c>
      <c r="H6" s="5">
        <f t="shared" si="10"/>
        <v>8.5572000000000009E-2</v>
      </c>
      <c r="I6" s="5">
        <f t="shared" si="11"/>
        <v>1.085572</v>
      </c>
      <c r="J6">
        <f t="shared" si="12"/>
        <v>0.92117335377109955</v>
      </c>
      <c r="K6">
        <f t="shared" si="20"/>
        <v>0.78167118136604063</v>
      </c>
      <c r="L6" s="2">
        <v>3</v>
      </c>
      <c r="M6" s="6">
        <v>2.6029999999999998E-3</v>
      </c>
      <c r="O6">
        <f t="shared" si="21"/>
        <v>8178.3769157871602</v>
      </c>
      <c r="P6">
        <f t="shared" si="22"/>
        <v>408.91884578935804</v>
      </c>
      <c r="Q6" s="4">
        <f t="shared" si="23"/>
        <v>12.5</v>
      </c>
      <c r="R6">
        <f t="shared" si="0"/>
        <v>2000000</v>
      </c>
      <c r="S6">
        <f t="shared" si="1"/>
        <v>378.70353983348411</v>
      </c>
      <c r="U6">
        <f t="shared" si="13"/>
        <v>2.6029999999999998E-3</v>
      </c>
      <c r="V6">
        <f t="shared" si="14"/>
        <v>0.01</v>
      </c>
      <c r="W6">
        <f t="shared" si="15"/>
        <v>0.97496468440500006</v>
      </c>
      <c r="X6">
        <f t="shared" si="16"/>
        <v>2.5378330735062152E-3</v>
      </c>
      <c r="Y6">
        <f t="shared" si="17"/>
        <v>9.7496468440500007E-3</v>
      </c>
      <c r="Z6">
        <f t="shared" si="18"/>
        <v>0.96267720448744387</v>
      </c>
      <c r="AB6">
        <f t="shared" si="19"/>
        <v>260.8474272656822</v>
      </c>
      <c r="AC6">
        <f t="shared" si="2"/>
        <v>364.56926505639785</v>
      </c>
      <c r="AE6">
        <f t="shared" si="3"/>
        <v>7873.1370265346268</v>
      </c>
      <c r="AF6">
        <f t="shared" si="4"/>
        <v>-393.65685132673138</v>
      </c>
      <c r="AG6">
        <f t="shared" si="4"/>
        <v>-12.033465056093048</v>
      </c>
      <c r="AH6">
        <f t="shared" si="5"/>
        <v>-5075.66614701243</v>
      </c>
      <c r="AI6">
        <f t="shared" si="6"/>
        <v>2391.780563139373</v>
      </c>
      <c r="AJ6">
        <f t="shared" si="7"/>
        <v>-103.72183779071565</v>
      </c>
      <c r="AK6">
        <f>G6*SUM(AB6, AE6:AF6)</f>
        <v>541.82293217315055</v>
      </c>
      <c r="AL6">
        <f t="shared" si="8"/>
        <v>2829.8816575218079</v>
      </c>
      <c r="AN6">
        <f t="shared" si="9"/>
        <v>6154.2043205880382</v>
      </c>
      <c r="AO6">
        <f t="shared" si="9"/>
        <v>-307.71021602940192</v>
      </c>
      <c r="AP6">
        <f t="shared" si="9"/>
        <v>-9.4062128463232213</v>
      </c>
      <c r="AQ6">
        <f t="shared" si="9"/>
        <v>-3967.5019533548257</v>
      </c>
      <c r="AR6">
        <f t="shared" si="9"/>
        <v>1869.5859383574877</v>
      </c>
      <c r="AS6">
        <f t="shared" si="9"/>
        <v>-81.076371479325545</v>
      </c>
      <c r="AT6">
        <f t="shared" si="9"/>
        <v>423.52737148299872</v>
      </c>
      <c r="AU6">
        <f t="shared" si="9"/>
        <v>2212.036938361161</v>
      </c>
      <c r="AW6">
        <v>3</v>
      </c>
      <c r="AX6">
        <f>(R6*SUMPRODUCT(K7:$K$23, X7:$X$23)-$AZ$3*SUMPRODUCT(K6:$K$22, W7:$W$23))/Z6</f>
        <v>378.70353983348411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5">
        <f>EconomicRates!C47</f>
        <v>3.5571999999999999E-2</v>
      </c>
      <c r="G7" s="5">
        <f>EconomicRates!D47</f>
        <v>7.0000000000000007E-2</v>
      </c>
      <c r="H7" s="5">
        <f t="shared" si="10"/>
        <v>8.5572000000000009E-2</v>
      </c>
      <c r="I7" s="5">
        <f t="shared" si="11"/>
        <v>1.085572</v>
      </c>
      <c r="J7">
        <f t="shared" si="12"/>
        <v>0.92117335377109955</v>
      </c>
      <c r="K7">
        <f t="shared" si="20"/>
        <v>0.72005466368517301</v>
      </c>
      <c r="L7" s="2">
        <v>4</v>
      </c>
      <c r="M7" s="6">
        <v>2.6080000000000001E-3</v>
      </c>
      <c r="O7">
        <f t="shared" si="21"/>
        <v>8178.3769157871602</v>
      </c>
      <c r="P7">
        <f t="shared" si="22"/>
        <v>408.91884578935804</v>
      </c>
      <c r="Q7" s="4">
        <f t="shared" si="23"/>
        <v>12.5</v>
      </c>
      <c r="R7">
        <f t="shared" si="0"/>
        <v>2000000</v>
      </c>
      <c r="S7">
        <f t="shared" si="1"/>
        <v>475.49729808293432</v>
      </c>
      <c r="U7">
        <f t="shared" si="13"/>
        <v>2.6080000000000001E-3</v>
      </c>
      <c r="V7">
        <f t="shared" si="14"/>
        <v>0.01</v>
      </c>
      <c r="W7">
        <f t="shared" si="15"/>
        <v>0.96267720448744387</v>
      </c>
      <c r="X7">
        <f t="shared" si="16"/>
        <v>2.5106621493032537E-3</v>
      </c>
      <c r="Y7">
        <f t="shared" si="17"/>
        <v>9.6267720448744397E-3</v>
      </c>
      <c r="Z7">
        <f t="shared" si="18"/>
        <v>0.9505397702932662</v>
      </c>
      <c r="AB7">
        <f t="shared" si="19"/>
        <v>364.56926505639785</v>
      </c>
      <c r="AC7">
        <f t="shared" si="2"/>
        <v>451.97909249482109</v>
      </c>
      <c r="AE7">
        <f t="shared" si="3"/>
        <v>7773.8725149040783</v>
      </c>
      <c r="AF7">
        <f t="shared" si="4"/>
        <v>-388.69362574520392</v>
      </c>
      <c r="AG7">
        <f t="shared" si="4"/>
        <v>-11.881747128665827</v>
      </c>
      <c r="AH7">
        <f t="shared" si="5"/>
        <v>-5021.324298606507</v>
      </c>
      <c r="AI7">
        <f t="shared" si="6"/>
        <v>2351.9728434237022</v>
      </c>
      <c r="AJ7">
        <f t="shared" si="7"/>
        <v>-87.409827438423235</v>
      </c>
      <c r="AK7">
        <f>G7*SUM(AB7, AE7:AF7)</f>
        <v>542.48237079506919</v>
      </c>
      <c r="AL7">
        <f t="shared" si="8"/>
        <v>2807.0453867803481</v>
      </c>
      <c r="AN7">
        <f t="shared" si="9"/>
        <v>5597.6131592506663</v>
      </c>
      <c r="AO7">
        <f t="shared" si="9"/>
        <v>-279.88065796253329</v>
      </c>
      <c r="AP7">
        <f t="shared" si="9"/>
        <v>-8.5555074327237417</v>
      </c>
      <c r="AQ7">
        <f t="shared" si="9"/>
        <v>-3615.6279790872954</v>
      </c>
      <c r="AR7">
        <f t="shared" si="9"/>
        <v>1693.5490147681139</v>
      </c>
      <c r="AS7">
        <f t="shared" si="9"/>
        <v>-62.939853898952848</v>
      </c>
      <c r="AT7">
        <f t="shared" si="9"/>
        <v>390.61696105797887</v>
      </c>
      <c r="AU7">
        <f t="shared" si="9"/>
        <v>2021.22612192714</v>
      </c>
      <c r="AW7">
        <v>4</v>
      </c>
      <c r="AX7">
        <f>(R7*SUMPRODUCT(K8:$K$23, X8:$X$23)-$AZ$3*SUMPRODUCT(K7:$K$22, W8:$W$23))/Z7</f>
        <v>475.49729808293432</v>
      </c>
    </row>
    <row r="8" spans="1:52" x14ac:dyDescent="0.25">
      <c r="B8" s="2">
        <f>'T.26.04.A'!B8</f>
        <v>100</v>
      </c>
      <c r="C8" s="2">
        <f>'T.26.04.A'!C8</f>
        <v>12.5</v>
      </c>
      <c r="E8">
        <v>2008</v>
      </c>
      <c r="F8" s="5">
        <f>EconomicRates!C48</f>
        <v>3.5571999999999999E-2</v>
      </c>
      <c r="G8" s="5">
        <f>EconomicRates!D48</f>
        <v>7.0000000000000007E-2</v>
      </c>
      <c r="H8" s="5">
        <f t="shared" si="10"/>
        <v>8.5572000000000009E-2</v>
      </c>
      <c r="I8" s="5">
        <f t="shared" si="11"/>
        <v>1.085572</v>
      </c>
      <c r="J8">
        <f t="shared" si="12"/>
        <v>0.92117335377109955</v>
      </c>
      <c r="K8">
        <f t="shared" si="20"/>
        <v>0.66329516944539202</v>
      </c>
      <c r="L8" s="2">
        <v>5</v>
      </c>
      <c r="M8" s="6">
        <v>2.614E-3</v>
      </c>
      <c r="O8">
        <f t="shared" si="21"/>
        <v>8178.3769157871602</v>
      </c>
      <c r="P8">
        <f t="shared" si="22"/>
        <v>408.91884578935804</v>
      </c>
      <c r="Q8" s="4">
        <f t="shared" si="23"/>
        <v>12.5</v>
      </c>
      <c r="R8">
        <f t="shared" si="0"/>
        <v>2000000</v>
      </c>
      <c r="S8">
        <f t="shared" si="1"/>
        <v>558.22048143577422</v>
      </c>
      <c r="U8">
        <f t="shared" si="13"/>
        <v>2.614E-3</v>
      </c>
      <c r="V8">
        <f t="shared" si="14"/>
        <v>0.01</v>
      </c>
      <c r="W8">
        <f t="shared" si="15"/>
        <v>0.9505397702932662</v>
      </c>
      <c r="X8">
        <f t="shared" si="16"/>
        <v>2.4847109595465978E-3</v>
      </c>
      <c r="Y8">
        <f t="shared" si="17"/>
        <v>9.5053977029326622E-3</v>
      </c>
      <c r="Z8">
        <f t="shared" si="18"/>
        <v>0.9385496616307869</v>
      </c>
      <c r="AB8">
        <f t="shared" si="19"/>
        <v>451.97909249482109</v>
      </c>
      <c r="AC8">
        <f t="shared" si="2"/>
        <v>523.91764396692088</v>
      </c>
      <c r="AE8">
        <f t="shared" si="3"/>
        <v>7675.8128870010778</v>
      </c>
      <c r="AF8">
        <f t="shared" si="4"/>
        <v>-383.79064435005392</v>
      </c>
      <c r="AG8">
        <f t="shared" si="4"/>
        <v>-11.731870770384836</v>
      </c>
      <c r="AH8">
        <f t="shared" si="5"/>
        <v>-4969.4219190931954</v>
      </c>
      <c r="AI8">
        <f t="shared" si="6"/>
        <v>2310.8684527874429</v>
      </c>
      <c r="AJ8">
        <f t="shared" si="7"/>
        <v>-71.938551472099789</v>
      </c>
      <c r="AK8">
        <f t="shared" ref="AK8:AK23" si="24">G8*SUM(AB8:AB8, AE8:AF8)</f>
        <v>542.08009346020913</v>
      </c>
      <c r="AL8">
        <f t="shared" si="8"/>
        <v>2781.0099947755525</v>
      </c>
      <c r="AN8">
        <f t="shared" si="9"/>
        <v>5091.3296095145033</v>
      </c>
      <c r="AO8">
        <f t="shared" si="9"/>
        <v>-254.5664804757252</v>
      </c>
      <c r="AP8">
        <f t="shared" si="9"/>
        <v>-7.7816932105538514</v>
      </c>
      <c r="AQ8">
        <f t="shared" si="9"/>
        <v>-3296.1935538705661</v>
      </c>
      <c r="AR8">
        <f t="shared" si="9"/>
        <v>1532.7878819576579</v>
      </c>
      <c r="AS8">
        <f t="shared" si="9"/>
        <v>-47.716493688342482</v>
      </c>
      <c r="AT8">
        <f t="shared" si="9"/>
        <v>359.55910744466337</v>
      </c>
      <c r="AU8">
        <f t="shared" si="9"/>
        <v>1844.6304957139789</v>
      </c>
      <c r="AW8">
        <v>5</v>
      </c>
      <c r="AX8">
        <f>(R8*SUMPRODUCT(K9:$K$23, X9:$X$23)-$AZ$3*SUMPRODUCT(K8:$K$22, W9:$W$23))/Z8</f>
        <v>558.22048143577422</v>
      </c>
    </row>
    <row r="9" spans="1:52" x14ac:dyDescent="0.25">
      <c r="A9" t="s">
        <v>39</v>
      </c>
      <c r="C9" s="2">
        <f>'T.26.04.A'!C9</f>
        <v>0.05</v>
      </c>
      <c r="E9">
        <v>2009</v>
      </c>
      <c r="F9" s="5">
        <f>EconomicRates!C49</f>
        <v>3.5571999999999999E-2</v>
      </c>
      <c r="G9" s="5">
        <f>EconomicRates!D49</f>
        <v>7.0000000000000007E-2</v>
      </c>
      <c r="H9" s="5">
        <f t="shared" si="10"/>
        <v>8.5572000000000009E-2</v>
      </c>
      <c r="I9" s="5">
        <f t="shared" si="11"/>
        <v>1.085572</v>
      </c>
      <c r="J9">
        <f t="shared" si="12"/>
        <v>0.92117335377109955</v>
      </c>
      <c r="K9">
        <f t="shared" si="20"/>
        <v>0.61100983577818146</v>
      </c>
      <c r="L9" s="2">
        <v>6</v>
      </c>
      <c r="M9" s="6">
        <v>2.624E-3</v>
      </c>
      <c r="O9">
        <f t="shared" si="21"/>
        <v>8178.3769157871602</v>
      </c>
      <c r="P9">
        <f t="shared" si="22"/>
        <v>408.91884578935804</v>
      </c>
      <c r="Q9" s="4">
        <f t="shared" si="23"/>
        <v>12.5</v>
      </c>
      <c r="R9">
        <f t="shared" si="0"/>
        <v>2000000</v>
      </c>
      <c r="S9">
        <f t="shared" si="1"/>
        <v>623.58851462678354</v>
      </c>
      <c r="U9">
        <f t="shared" si="13"/>
        <v>2.624E-3</v>
      </c>
      <c r="V9">
        <f t="shared" si="14"/>
        <v>0.01</v>
      </c>
      <c r="W9">
        <f t="shared" si="15"/>
        <v>0.9385496616307869</v>
      </c>
      <c r="X9">
        <f t="shared" si="16"/>
        <v>2.4627543121191848E-3</v>
      </c>
      <c r="Y9">
        <f t="shared" si="17"/>
        <v>9.3854966163078694E-3</v>
      </c>
      <c r="Z9">
        <f t="shared" si="18"/>
        <v>0.9267014107023599</v>
      </c>
      <c r="AB9">
        <f t="shared" si="19"/>
        <v>523.91764396692088</v>
      </c>
      <c r="AC9">
        <f t="shared" si="2"/>
        <v>577.88035620242954</v>
      </c>
      <c r="AE9">
        <f t="shared" si="3"/>
        <v>7578.9134251155765</v>
      </c>
      <c r="AF9">
        <f t="shared" si="4"/>
        <v>-378.94567125577885</v>
      </c>
      <c r="AG9">
        <f t="shared" si="4"/>
        <v>-11.583767633779498</v>
      </c>
      <c r="AH9">
        <f t="shared" si="5"/>
        <v>-4925.5086242383695</v>
      </c>
      <c r="AI9">
        <f t="shared" si="6"/>
        <v>2262.8753619876488</v>
      </c>
      <c r="AJ9">
        <f t="shared" si="7"/>
        <v>-53.962712235508661</v>
      </c>
      <c r="AK9">
        <f t="shared" si="24"/>
        <v>540.67197784787038</v>
      </c>
      <c r="AL9">
        <f t="shared" si="8"/>
        <v>2749.5846276000107</v>
      </c>
      <c r="AN9">
        <f t="shared" si="9"/>
        <v>4630.790647256923</v>
      </c>
      <c r="AO9">
        <f t="shared" si="9"/>
        <v>-231.53953236284619</v>
      </c>
      <c r="AP9">
        <f t="shared" si="9"/>
        <v>-7.0777959596082249</v>
      </c>
      <c r="AQ9">
        <f t="shared" si="9"/>
        <v>-3009.5342156199026</v>
      </c>
      <c r="AR9">
        <f t="shared" si="9"/>
        <v>1382.6391033145662</v>
      </c>
      <c r="AS9">
        <f t="shared" si="9"/>
        <v>-32.971747941163407</v>
      </c>
      <c r="AT9">
        <f t="shared" si="9"/>
        <v>330.35589639469185</v>
      </c>
      <c r="AU9">
        <f t="shared" si="9"/>
        <v>1680.0232517680947</v>
      </c>
      <c r="AW9">
        <v>6</v>
      </c>
      <c r="AX9">
        <f>(R9*SUMPRODUCT(K10:$K$23, X10:$X$23)-$AZ$3*SUMPRODUCT(K9:$K$22, W10:$W$23))/Z9</f>
        <v>623.58851462678354</v>
      </c>
    </row>
    <row r="10" spans="1:52" x14ac:dyDescent="0.25">
      <c r="A10" t="s">
        <v>19</v>
      </c>
      <c r="C10" s="2">
        <f>'T.26.04.A'!C10</f>
        <v>0.01</v>
      </c>
      <c r="E10">
        <v>2010</v>
      </c>
      <c r="F10" s="5">
        <f>EconomicRates!C50</f>
        <v>3.5571999999999999E-2</v>
      </c>
      <c r="G10" s="5">
        <f>EconomicRates!D50</f>
        <v>7.0000000000000007E-2</v>
      </c>
      <c r="H10" s="5">
        <f t="shared" si="10"/>
        <v>8.5572000000000009E-2</v>
      </c>
      <c r="I10" s="5">
        <f t="shared" si="11"/>
        <v>1.085572</v>
      </c>
      <c r="J10">
        <f t="shared" si="12"/>
        <v>0.92117335377109955</v>
      </c>
      <c r="K10">
        <f t="shared" si="20"/>
        <v>0.5628459796109162</v>
      </c>
      <c r="L10" s="2">
        <v>7</v>
      </c>
      <c r="M10" s="6">
        <v>2.6350000000000002E-3</v>
      </c>
      <c r="O10">
        <f t="shared" si="21"/>
        <v>8178.3769157871602</v>
      </c>
      <c r="P10">
        <f t="shared" si="22"/>
        <v>408.91884578935804</v>
      </c>
      <c r="Q10" s="4">
        <f t="shared" si="23"/>
        <v>12.5</v>
      </c>
      <c r="R10">
        <f t="shared" si="0"/>
        <v>2000000</v>
      </c>
      <c r="S10">
        <f t="shared" si="1"/>
        <v>672.6687189536226</v>
      </c>
      <c r="U10">
        <f t="shared" si="13"/>
        <v>2.6350000000000002E-3</v>
      </c>
      <c r="V10">
        <f t="shared" si="14"/>
        <v>0.01</v>
      </c>
      <c r="W10">
        <f t="shared" si="15"/>
        <v>0.9267014107023599</v>
      </c>
      <c r="X10">
        <f t="shared" si="16"/>
        <v>2.4418582172007187E-3</v>
      </c>
      <c r="Y10">
        <f t="shared" si="17"/>
        <v>9.2670141070235988E-3</v>
      </c>
      <c r="Z10">
        <f t="shared" si="18"/>
        <v>0.91499253837813566</v>
      </c>
      <c r="AB10">
        <f t="shared" si="19"/>
        <v>577.88035620242954</v>
      </c>
      <c r="AC10">
        <f t="shared" si="2"/>
        <v>615.48685864294384</v>
      </c>
      <c r="AE10">
        <f t="shared" si="3"/>
        <v>7483.1538539892417</v>
      </c>
      <c r="AF10">
        <f t="shared" si="4"/>
        <v>-374.15769269946213</v>
      </c>
      <c r="AG10">
        <f t="shared" si="4"/>
        <v>-11.437406729726696</v>
      </c>
      <c r="AH10">
        <f t="shared" si="5"/>
        <v>-4883.7164344014373</v>
      </c>
      <c r="AI10">
        <f t="shared" si="6"/>
        <v>2213.8423201586156</v>
      </c>
      <c r="AJ10">
        <f t="shared" si="7"/>
        <v>-37.606502440514305</v>
      </c>
      <c r="AK10">
        <f t="shared" si="24"/>
        <v>538.08135622445468</v>
      </c>
      <c r="AL10">
        <f t="shared" si="8"/>
        <v>2714.3171739425561</v>
      </c>
      <c r="AN10">
        <f t="shared" si="9"/>
        <v>4211.863061527778</v>
      </c>
      <c r="AO10">
        <f t="shared" si="9"/>
        <v>-210.59315307638892</v>
      </c>
      <c r="AP10">
        <f t="shared" si="9"/>
        <v>-6.4374983950015077</v>
      </c>
      <c r="AQ10">
        <f t="shared" si="9"/>
        <v>-2748.7801606626076</v>
      </c>
      <c r="AR10">
        <f t="shared" si="9"/>
        <v>1246.0522493937797</v>
      </c>
      <c r="AS10">
        <f t="shared" si="9"/>
        <v>-21.166668705871587</v>
      </c>
      <c r="AT10">
        <f t="shared" si="9"/>
        <v>302.85692805452356</v>
      </c>
      <c r="AU10">
        <f t="shared" si="9"/>
        <v>1527.7425087424317</v>
      </c>
      <c r="AW10">
        <v>7</v>
      </c>
      <c r="AX10">
        <f>(R10*SUMPRODUCT(K11:$K$23, X11:$X$23)-$AZ$3*SUMPRODUCT(K10:$K$22, W11:$W$23))/Z10</f>
        <v>672.6687189536226</v>
      </c>
    </row>
    <row r="11" spans="1:52" x14ac:dyDescent="0.25">
      <c r="A11" t="s">
        <v>33</v>
      </c>
      <c r="C11" s="7">
        <f>AU25</f>
        <v>18601.39593671988</v>
      </c>
      <c r="E11">
        <v>2011</v>
      </c>
      <c r="F11" s="5">
        <f>EconomicRates!C51</f>
        <v>3.5571999999999999E-2</v>
      </c>
      <c r="G11" s="5">
        <f>EconomicRates!D51</f>
        <v>7.0000000000000007E-2</v>
      </c>
      <c r="H11" s="5">
        <f t="shared" si="10"/>
        <v>8.5572000000000009E-2</v>
      </c>
      <c r="I11" s="5">
        <f t="shared" si="11"/>
        <v>1.085572</v>
      </c>
      <c r="J11">
        <f t="shared" si="12"/>
        <v>0.92117335377109955</v>
      </c>
      <c r="K11">
        <f t="shared" si="20"/>
        <v>0.51847871869476758</v>
      </c>
      <c r="L11" s="2">
        <v>8</v>
      </c>
      <c r="M11" s="6">
        <v>2.647E-3</v>
      </c>
      <c r="O11">
        <f t="shared" si="21"/>
        <v>8178.3769157871602</v>
      </c>
      <c r="P11">
        <f t="shared" si="22"/>
        <v>408.91884578935804</v>
      </c>
      <c r="Q11" s="4">
        <f t="shared" si="23"/>
        <v>12.5</v>
      </c>
      <c r="R11">
        <f t="shared" si="0"/>
        <v>2000000</v>
      </c>
      <c r="S11">
        <f t="shared" si="1"/>
        <v>706.54304779880761</v>
      </c>
      <c r="U11">
        <f t="shared" si="13"/>
        <v>2.647E-3</v>
      </c>
      <c r="V11">
        <f t="shared" si="14"/>
        <v>0.01</v>
      </c>
      <c r="W11">
        <f t="shared" si="15"/>
        <v>0.91499253837813566</v>
      </c>
      <c r="X11">
        <f t="shared" si="16"/>
        <v>2.4219852490869253E-3</v>
      </c>
      <c r="Y11">
        <f t="shared" si="17"/>
        <v>9.1499253837813571E-3</v>
      </c>
      <c r="Z11">
        <f t="shared" si="18"/>
        <v>0.90342062774526743</v>
      </c>
      <c r="AB11">
        <f t="shared" si="19"/>
        <v>615.48685864294384</v>
      </c>
      <c r="AC11">
        <f t="shared" si="2"/>
        <v>638.30556377145331</v>
      </c>
      <c r="AE11">
        <f t="shared" si="3"/>
        <v>7388.5144071978402</v>
      </c>
      <c r="AF11">
        <f t="shared" si="4"/>
        <v>-369.42572035989207</v>
      </c>
      <c r="AG11">
        <f t="shared" si="4"/>
        <v>-11.292757846815842</v>
      </c>
      <c r="AH11">
        <f t="shared" si="5"/>
        <v>-4843.9704981738505</v>
      </c>
      <c r="AI11">
        <f t="shared" si="6"/>
        <v>2163.8254308172818</v>
      </c>
      <c r="AJ11">
        <f t="shared" si="7"/>
        <v>-22.818705128509464</v>
      </c>
      <c r="AK11">
        <f t="shared" si="24"/>
        <v>534.42028818366248</v>
      </c>
      <c r="AL11">
        <f t="shared" si="8"/>
        <v>2675.4270138724351</v>
      </c>
      <c r="AN11">
        <f t="shared" si="9"/>
        <v>3830.7874829017665</v>
      </c>
      <c r="AO11">
        <f t="shared" si="9"/>
        <v>-191.53937414508835</v>
      </c>
      <c r="AP11">
        <f t="shared" si="9"/>
        <v>-5.85505461894736</v>
      </c>
      <c r="AQ11">
        <f t="shared" si="9"/>
        <v>-2511.4956172884331</v>
      </c>
      <c r="AR11">
        <f t="shared" si="9"/>
        <v>1121.8974368492977</v>
      </c>
      <c r="AS11">
        <f t="shared" si="9"/>
        <v>-11.83101299730331</v>
      </c>
      <c r="AT11">
        <f t="shared" si="9"/>
        <v>277.08554626195377</v>
      </c>
      <c r="AU11">
        <f t="shared" si="9"/>
        <v>1387.1519701139482</v>
      </c>
      <c r="AW11">
        <v>8</v>
      </c>
      <c r="AX11">
        <f>(R11*SUMPRODUCT(K12:$K$23, X12:$X$23)-$AZ$3*SUMPRODUCT(K11:$K$22, W12:$W$23))/Z11</f>
        <v>706.54304779880761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f>EconomicRates!C52</f>
        <v>3.5571999999999999E-2</v>
      </c>
      <c r="G12" s="5">
        <f>EconomicRates!D52</f>
        <v>7.0000000000000007E-2</v>
      </c>
      <c r="H12" s="5">
        <f t="shared" si="10"/>
        <v>8.5572000000000009E-2</v>
      </c>
      <c r="I12" s="5">
        <f t="shared" si="11"/>
        <v>1.085572</v>
      </c>
      <c r="J12">
        <f t="shared" si="12"/>
        <v>0.92117335377109955</v>
      </c>
      <c r="K12">
        <f t="shared" si="20"/>
        <v>0.47760878015900154</v>
      </c>
      <c r="L12" s="2">
        <v>9</v>
      </c>
      <c r="M12" s="6">
        <v>2.6610000000000002E-3</v>
      </c>
      <c r="O12">
        <f t="shared" si="21"/>
        <v>8178.3769157871602</v>
      </c>
      <c r="P12">
        <f t="shared" si="22"/>
        <v>408.91884578935804</v>
      </c>
      <c r="Q12" s="4">
        <f t="shared" si="23"/>
        <v>12.5</v>
      </c>
      <c r="R12">
        <f t="shared" si="0"/>
        <v>2000000</v>
      </c>
      <c r="S12">
        <f t="shared" si="1"/>
        <v>725.3262035161315</v>
      </c>
      <c r="U12">
        <f t="shared" si="13"/>
        <v>2.6610000000000002E-3</v>
      </c>
      <c r="V12">
        <f t="shared" si="14"/>
        <v>0.01</v>
      </c>
      <c r="W12">
        <f t="shared" si="15"/>
        <v>0.90342062774526743</v>
      </c>
      <c r="X12">
        <f t="shared" si="16"/>
        <v>2.4040022904301566E-3</v>
      </c>
      <c r="Y12">
        <f t="shared" si="17"/>
        <v>9.0342062774526749E-3</v>
      </c>
      <c r="Z12">
        <f t="shared" si="18"/>
        <v>0.89198241917738463</v>
      </c>
      <c r="AB12">
        <f t="shared" si="19"/>
        <v>638.30556377145331</v>
      </c>
      <c r="AC12">
        <f t="shared" si="2"/>
        <v>646.97822170506697</v>
      </c>
      <c r="AE12">
        <f t="shared" si="3"/>
        <v>7294.9684262883093</v>
      </c>
      <c r="AF12">
        <f t="shared" si="4"/>
        <v>-364.74842131441545</v>
      </c>
      <c r="AG12">
        <f t="shared" si="4"/>
        <v>-11.149780239717307</v>
      </c>
      <c r="AH12">
        <f t="shared" si="5"/>
        <v>-4808.0045808603136</v>
      </c>
      <c r="AI12">
        <f t="shared" si="6"/>
        <v>2111.0656438738633</v>
      </c>
      <c r="AJ12">
        <f t="shared" si="7"/>
        <v>-8.6726579336136638</v>
      </c>
      <c r="AK12">
        <f t="shared" si="24"/>
        <v>529.79678981217432</v>
      </c>
      <c r="AL12">
        <f t="shared" si="8"/>
        <v>2632.1897757524239</v>
      </c>
      <c r="AN12">
        <f t="shared" si="9"/>
        <v>3484.1409713779904</v>
      </c>
      <c r="AO12">
        <f t="shared" si="9"/>
        <v>-174.20704856889952</v>
      </c>
      <c r="AP12">
        <f t="shared" si="9"/>
        <v>-5.3252329393323228</v>
      </c>
      <c r="AQ12">
        <f t="shared" si="9"/>
        <v>-2296.3452028635857</v>
      </c>
      <c r="AR12">
        <f t="shared" si="9"/>
        <v>1008.263487006173</v>
      </c>
      <c r="AS12">
        <f t="shared" si="9"/>
        <v>-4.1421375764095085</v>
      </c>
      <c r="AT12">
        <f t="shared" si="9"/>
        <v>253.03559851434753</v>
      </c>
      <c r="AU12">
        <f t="shared" si="9"/>
        <v>1257.1569479441109</v>
      </c>
      <c r="AW12">
        <v>9</v>
      </c>
      <c r="AX12">
        <f>(R12*SUMPRODUCT(K13:$K$23, X13:$X$23)-$AZ$3*SUMPRODUCT(K12:$K$22, W13:$W$23))/Z12</f>
        <v>725.3262035161315</v>
      </c>
    </row>
    <row r="13" spans="1:52" x14ac:dyDescent="0.25">
      <c r="E13">
        <v>2013</v>
      </c>
      <c r="F13" s="5">
        <f>EconomicRates!C53</f>
        <v>3.5571999999999999E-2</v>
      </c>
      <c r="G13" s="5">
        <f>EconomicRates!D53</f>
        <v>7.0000000000000007E-2</v>
      </c>
      <c r="H13" s="5">
        <f t="shared" si="10"/>
        <v>8.5572000000000009E-2</v>
      </c>
      <c r="I13" s="5">
        <f t="shared" si="11"/>
        <v>1.085572</v>
      </c>
      <c r="J13">
        <f t="shared" si="12"/>
        <v>0.92117335377109955</v>
      </c>
      <c r="K13">
        <f t="shared" si="20"/>
        <v>0.43996048180959124</v>
      </c>
      <c r="L13" s="2">
        <v>10</v>
      </c>
      <c r="M13" s="6">
        <v>2.676E-3</v>
      </c>
      <c r="O13">
        <f t="shared" si="21"/>
        <v>8178.3769157871602</v>
      </c>
      <c r="P13">
        <f t="shared" si="22"/>
        <v>408.91884578935804</v>
      </c>
      <c r="Q13" s="4">
        <f t="shared" si="23"/>
        <v>12.5</v>
      </c>
      <c r="R13">
        <f t="shared" si="0"/>
        <v>2000000</v>
      </c>
      <c r="S13">
        <f t="shared" si="1"/>
        <v>730.22682485829023</v>
      </c>
      <c r="U13">
        <f t="shared" si="13"/>
        <v>2.676E-3</v>
      </c>
      <c r="V13">
        <f t="shared" si="14"/>
        <v>0.01</v>
      </c>
      <c r="W13">
        <f t="shared" si="15"/>
        <v>0.89198241917738463</v>
      </c>
      <c r="X13">
        <f t="shared" si="16"/>
        <v>2.3869449537186811E-3</v>
      </c>
      <c r="Y13">
        <f t="shared" si="17"/>
        <v>8.9198241917738466E-3</v>
      </c>
      <c r="Z13">
        <f t="shared" si="18"/>
        <v>0.88067565003189208</v>
      </c>
      <c r="AB13">
        <f t="shared" si="19"/>
        <v>646.97822170506697</v>
      </c>
      <c r="AC13">
        <f t="shared" si="2"/>
        <v>643.09298365279938</v>
      </c>
      <c r="AE13">
        <f t="shared" si="3"/>
        <v>7202.497406516678</v>
      </c>
      <c r="AF13">
        <f t="shared" si="4"/>
        <v>-360.12487032583391</v>
      </c>
      <c r="AG13">
        <f t="shared" si="4"/>
        <v>-11.00844562539865</v>
      </c>
      <c r="AH13">
        <f t="shared" si="5"/>
        <v>-4773.8899074373621</v>
      </c>
      <c r="AI13">
        <f t="shared" si="6"/>
        <v>2057.4741831280826</v>
      </c>
      <c r="AJ13">
        <f t="shared" si="7"/>
        <v>3.8852380522675958</v>
      </c>
      <c r="AK13">
        <f t="shared" si="24"/>
        <v>524.25455305271385</v>
      </c>
      <c r="AL13">
        <f t="shared" si="8"/>
        <v>2585.6139742330643</v>
      </c>
      <c r="AN13">
        <f t="shared" si="9"/>
        <v>3168.814229203409</v>
      </c>
      <c r="AO13">
        <f t="shared" si="9"/>
        <v>-158.44071146017046</v>
      </c>
      <c r="AP13">
        <f t="shared" si="9"/>
        <v>-4.8432810413250769</v>
      </c>
      <c r="AQ13">
        <f t="shared" si="9"/>
        <v>-2100.322903782087</v>
      </c>
      <c r="AR13">
        <f t="shared" si="9"/>
        <v>905.2073329198264</v>
      </c>
      <c r="AS13">
        <f t="shared" si="9"/>
        <v>1.7093512054206093</v>
      </c>
      <c r="AT13">
        <f t="shared" si="9"/>
        <v>230.6512857519439</v>
      </c>
      <c r="AU13">
        <f t="shared" si="9"/>
        <v>1137.567969877191</v>
      </c>
      <c r="AW13">
        <v>10</v>
      </c>
      <c r="AX13">
        <f>(R13*SUMPRODUCT(K14:$K$23, X14:$X$23)-$AZ$3*SUMPRODUCT(K13:$K$22, W14:$W$23))/Z13</f>
        <v>730.22682485829023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10"/>
        <v>8.5572000000000009E-2</v>
      </c>
      <c r="I14" s="5">
        <f t="shared" si="11"/>
        <v>1.085572</v>
      </c>
      <c r="J14">
        <f t="shared" si="12"/>
        <v>0.92117335377109955</v>
      </c>
      <c r="K14">
        <f t="shared" si="20"/>
        <v>0.40527987255529002</v>
      </c>
      <c r="L14" s="2">
        <v>11</v>
      </c>
      <c r="M14" s="6">
        <v>2.6930000000000001E-3</v>
      </c>
      <c r="O14">
        <f t="shared" si="21"/>
        <v>8178.3769157871602</v>
      </c>
      <c r="P14">
        <f t="shared" si="22"/>
        <v>408.91884578935804</v>
      </c>
      <c r="Q14" s="4">
        <f t="shared" si="23"/>
        <v>12.5</v>
      </c>
      <c r="R14">
        <f t="shared" si="0"/>
        <v>2000000</v>
      </c>
      <c r="S14">
        <f t="shared" si="1"/>
        <v>721.59411732729143</v>
      </c>
      <c r="U14">
        <f t="shared" si="13"/>
        <v>2.6930000000000001E-3</v>
      </c>
      <c r="V14">
        <f t="shared" si="14"/>
        <v>0.01</v>
      </c>
      <c r="W14">
        <f t="shared" si="15"/>
        <v>0.88067565003189208</v>
      </c>
      <c r="X14">
        <f t="shared" si="16"/>
        <v>2.3716595255358856E-3</v>
      </c>
      <c r="Y14">
        <f t="shared" si="17"/>
        <v>8.8067565003189206E-3</v>
      </c>
      <c r="Z14">
        <f t="shared" si="18"/>
        <v>0.86949723400603729</v>
      </c>
      <c r="AB14">
        <f t="shared" si="19"/>
        <v>643.09298365279938</v>
      </c>
      <c r="AC14">
        <f t="shared" si="2"/>
        <v>627.42408909110782</v>
      </c>
      <c r="AE14">
        <f t="shared" si="3"/>
        <v>7111.0761069357623</v>
      </c>
      <c r="AF14">
        <f t="shared" si="4"/>
        <v>-355.55380534678812</v>
      </c>
      <c r="AG14">
        <f t="shared" si="4"/>
        <v>-10.868715425075466</v>
      </c>
      <c r="AH14">
        <f t="shared" si="5"/>
        <v>-4743.3190510717714</v>
      </c>
      <c r="AI14">
        <f t="shared" si="6"/>
        <v>2001.3345350921272</v>
      </c>
      <c r="AJ14">
        <f t="shared" si="7"/>
        <v>15.668894561691559</v>
      </c>
      <c r="AK14">
        <f t="shared" si="24"/>
        <v>517.90306996692425</v>
      </c>
      <c r="AL14">
        <f t="shared" si="8"/>
        <v>2534.906499620743</v>
      </c>
      <c r="AN14">
        <f t="shared" si="9"/>
        <v>2881.9760183498938</v>
      </c>
      <c r="AO14">
        <f t="shared" si="9"/>
        <v>-144.09880091749469</v>
      </c>
      <c r="AP14">
        <f t="shared" si="9"/>
        <v>-4.4048716023142997</v>
      </c>
      <c r="AQ14">
        <f t="shared" si="9"/>
        <v>-1922.3717405074467</v>
      </c>
      <c r="AR14">
        <f t="shared" si="9"/>
        <v>811.10060532263788</v>
      </c>
      <c r="AS14">
        <f t="shared" si="9"/>
        <v>6.3502875910446317</v>
      </c>
      <c r="AT14">
        <f t="shared" si="9"/>
        <v>209.89569019218851</v>
      </c>
      <c r="AU14">
        <f t="shared" si="9"/>
        <v>1027.3465831058711</v>
      </c>
      <c r="AW14">
        <v>11</v>
      </c>
      <c r="AX14">
        <f>(R14*SUMPRODUCT(K15:$K$23, X15:$X$23)-$AZ$3*SUMPRODUCT(K14:$K$22, W15:$W$23))/Z14</f>
        <v>721.59411732729143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10"/>
        <v>8.5572000000000009E-2</v>
      </c>
      <c r="I15" s="5">
        <f t="shared" si="11"/>
        <v>1.085572</v>
      </c>
      <c r="J15">
        <f t="shared" si="12"/>
        <v>0.92117335377109955</v>
      </c>
      <c r="K15">
        <f t="shared" si="20"/>
        <v>0.37333301941768032</v>
      </c>
      <c r="L15" s="2">
        <v>12</v>
      </c>
      <c r="M15" s="6">
        <v>2.7169999999999998E-3</v>
      </c>
      <c r="O15">
        <f t="shared" si="21"/>
        <v>8178.3769157871602</v>
      </c>
      <c r="P15">
        <f t="shared" si="22"/>
        <v>408.91884578935804</v>
      </c>
      <c r="Q15" s="4">
        <f t="shared" si="23"/>
        <v>12.5</v>
      </c>
      <c r="R15">
        <f t="shared" si="0"/>
        <v>2000000</v>
      </c>
      <c r="S15">
        <f t="shared" si="1"/>
        <v>696.13748709446043</v>
      </c>
      <c r="U15">
        <f t="shared" si="13"/>
        <v>2.7169999999999998E-3</v>
      </c>
      <c r="V15">
        <f t="shared" si="14"/>
        <v>0.01</v>
      </c>
      <c r="W15">
        <f t="shared" si="15"/>
        <v>0.86949723400603729</v>
      </c>
      <c r="X15">
        <f t="shared" si="16"/>
        <v>2.3624239847944029E-3</v>
      </c>
      <c r="Y15">
        <f t="shared" si="17"/>
        <v>8.6949723400603727E-3</v>
      </c>
      <c r="Z15">
        <f t="shared" si="18"/>
        <v>0.85843983768118259</v>
      </c>
      <c r="AB15">
        <f t="shared" si="19"/>
        <v>627.42408909110782</v>
      </c>
      <c r="AC15">
        <f t="shared" si="2"/>
        <v>597.59215142515495</v>
      </c>
      <c r="AE15">
        <f t="shared" si="3"/>
        <v>7020.6445520838606</v>
      </c>
      <c r="AF15">
        <f t="shared" si="4"/>
        <v>-351.03222760419305</v>
      </c>
      <c r="AG15">
        <f t="shared" si="4"/>
        <v>-10.730497971014783</v>
      </c>
      <c r="AH15">
        <f t="shared" si="5"/>
        <v>-4724.8479695888054</v>
      </c>
      <c r="AI15">
        <f t="shared" si="6"/>
        <v>1934.0338569198466</v>
      </c>
      <c r="AJ15">
        <f t="shared" si="7"/>
        <v>29.831937665952864</v>
      </c>
      <c r="AK15">
        <f t="shared" si="24"/>
        <v>510.79254894995432</v>
      </c>
      <c r="AL15">
        <f t="shared" si="8"/>
        <v>2474.6583435357538</v>
      </c>
      <c r="AN15">
        <f t="shared" si="9"/>
        <v>2621.0384288877553</v>
      </c>
      <c r="AO15">
        <f t="shared" si="9"/>
        <v>-131.05192144438777</v>
      </c>
      <c r="AP15">
        <f t="shared" si="9"/>
        <v>-4.0060492073742413</v>
      </c>
      <c r="AQ15">
        <f t="shared" si="9"/>
        <v>-1763.941758776085</v>
      </c>
      <c r="AR15">
        <f t="shared" si="9"/>
        <v>722.03869945990823</v>
      </c>
      <c r="AS15">
        <f t="shared" si="9"/>
        <v>11.137247363910209</v>
      </c>
      <c r="AT15">
        <f t="shared" si="9"/>
        <v>190.69572459553973</v>
      </c>
      <c r="AU15">
        <f t="shared" si="9"/>
        <v>923.87167141935822</v>
      </c>
      <c r="AW15">
        <v>12</v>
      </c>
      <c r="AX15">
        <f>(R15*SUMPRODUCT(K16:$K$23, X16:$X$23)-$AZ$3*SUMPRODUCT(K15:$K$22, W16:$W$23))/Z15</f>
        <v>696.13748709446043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10"/>
        <v>8.5572000000000009E-2</v>
      </c>
      <c r="I16" s="5">
        <f t="shared" si="11"/>
        <v>1.085572</v>
      </c>
      <c r="J16">
        <f t="shared" si="12"/>
        <v>0.92117335377109955</v>
      </c>
      <c r="K16">
        <f t="shared" si="20"/>
        <v>0.34390442957047562</v>
      </c>
      <c r="L16" s="2">
        <v>13</v>
      </c>
      <c r="M16" s="6">
        <v>2.745E-3</v>
      </c>
      <c r="O16">
        <f t="shared" si="21"/>
        <v>8178.3769157871602</v>
      </c>
      <c r="P16">
        <f t="shared" si="22"/>
        <v>408.91884578935804</v>
      </c>
      <c r="Q16" s="4">
        <f t="shared" si="23"/>
        <v>12.5</v>
      </c>
      <c r="R16">
        <f t="shared" si="0"/>
        <v>2000000</v>
      </c>
      <c r="S16">
        <f t="shared" si="1"/>
        <v>653.60410852152791</v>
      </c>
      <c r="U16">
        <f t="shared" si="13"/>
        <v>2.745E-3</v>
      </c>
      <c r="V16">
        <f t="shared" si="14"/>
        <v>0.01</v>
      </c>
      <c r="W16">
        <f t="shared" si="15"/>
        <v>0.85843983768118259</v>
      </c>
      <c r="X16">
        <f t="shared" si="16"/>
        <v>2.3564173544348465E-3</v>
      </c>
      <c r="Y16">
        <f t="shared" si="17"/>
        <v>8.5843983768118266E-3</v>
      </c>
      <c r="Z16">
        <f t="shared" si="18"/>
        <v>0.84749902194993598</v>
      </c>
      <c r="AB16">
        <f t="shared" si="19"/>
        <v>597.59215142515495</v>
      </c>
      <c r="AC16">
        <f t="shared" si="2"/>
        <v>553.92884271445473</v>
      </c>
      <c r="AE16">
        <f t="shared" si="3"/>
        <v>6931.1664372675523</v>
      </c>
      <c r="AF16">
        <f t="shared" si="4"/>
        <v>-346.55832186337761</v>
      </c>
      <c r="AG16">
        <f t="shared" si="4"/>
        <v>-10.593737774374199</v>
      </c>
      <c r="AH16">
        <f t="shared" si="5"/>
        <v>-4712.8347088696928</v>
      </c>
      <c r="AI16">
        <f t="shared" si="6"/>
        <v>1861.1796687601081</v>
      </c>
      <c r="AJ16">
        <f t="shared" si="7"/>
        <v>43.663308710700221</v>
      </c>
      <c r="AK16">
        <f t="shared" si="24"/>
        <v>502.75401867805311</v>
      </c>
      <c r="AL16">
        <f t="shared" si="8"/>
        <v>2407.5969961488613</v>
      </c>
      <c r="AN16">
        <f t="shared" si="9"/>
        <v>2383.6588398665235</v>
      </c>
      <c r="AO16">
        <f t="shared" si="9"/>
        <v>-119.18294199332617</v>
      </c>
      <c r="AP16">
        <f t="shared" si="9"/>
        <v>-3.643233346315359</v>
      </c>
      <c r="AQ16">
        <f t="shared" si="9"/>
        <v>-1620.7647322137702</v>
      </c>
      <c r="AR16">
        <f t="shared" si="9"/>
        <v>640.06793231311178</v>
      </c>
      <c r="AS16">
        <f t="shared" si="9"/>
        <v>15.016005275312938</v>
      </c>
      <c r="AT16">
        <f t="shared" si="9"/>
        <v>172.89933400774009</v>
      </c>
      <c r="AU16">
        <f t="shared" si="9"/>
        <v>827.98327159616474</v>
      </c>
      <c r="AW16">
        <v>13</v>
      </c>
      <c r="AX16">
        <f>(R16*SUMPRODUCT(K17:$K$23, X17:$X$23)-$AZ$3*SUMPRODUCT(K16:$K$22, W17:$W$23))/Z16</f>
        <v>653.60410852152791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10"/>
        <v>8.5572000000000009E-2</v>
      </c>
      <c r="I17" s="5">
        <f t="shared" si="11"/>
        <v>1.085572</v>
      </c>
      <c r="J17">
        <f t="shared" si="12"/>
        <v>0.92117335377109955</v>
      </c>
      <c r="K17">
        <f t="shared" si="20"/>
        <v>0.31679559676417191</v>
      </c>
      <c r="L17" s="2">
        <v>14</v>
      </c>
      <c r="M17" s="6">
        <v>2.7729999999999999E-3</v>
      </c>
      <c r="O17">
        <f t="shared" si="21"/>
        <v>8178.3769157871602</v>
      </c>
      <c r="P17">
        <f t="shared" si="22"/>
        <v>408.91884578935804</v>
      </c>
      <c r="Q17" s="4">
        <f t="shared" si="23"/>
        <v>12.5</v>
      </c>
      <c r="R17">
        <f t="shared" si="0"/>
        <v>2000000</v>
      </c>
      <c r="S17">
        <f t="shared" si="1"/>
        <v>596.63015319495207</v>
      </c>
      <c r="U17">
        <f t="shared" si="13"/>
        <v>2.7729999999999999E-3</v>
      </c>
      <c r="V17">
        <f t="shared" si="14"/>
        <v>0.01</v>
      </c>
      <c r="W17">
        <f t="shared" si="15"/>
        <v>0.84749902194993598</v>
      </c>
      <c r="X17">
        <f t="shared" si="16"/>
        <v>2.3501147878671725E-3</v>
      </c>
      <c r="Y17">
        <f t="shared" si="17"/>
        <v>8.4749902194993596E-3</v>
      </c>
      <c r="Z17">
        <f t="shared" si="18"/>
        <v>0.83667391694256943</v>
      </c>
      <c r="AB17">
        <f t="shared" si="19"/>
        <v>553.92884271445473</v>
      </c>
      <c r="AC17">
        <f t="shared" si="2"/>
        <v>499.18488723966578</v>
      </c>
      <c r="AE17">
        <f t="shared" si="3"/>
        <v>6842.6346483643338</v>
      </c>
      <c r="AF17">
        <f t="shared" si="4"/>
        <v>-342.1317324182167</v>
      </c>
      <c r="AG17">
        <f t="shared" si="4"/>
        <v>-10.458423961782119</v>
      </c>
      <c r="AH17">
        <f t="shared" si="5"/>
        <v>-4700.2295757343445</v>
      </c>
      <c r="AI17">
        <f t="shared" si="6"/>
        <v>1789.8149162499903</v>
      </c>
      <c r="AJ17">
        <f t="shared" si="7"/>
        <v>54.743955474788947</v>
      </c>
      <c r="AK17">
        <f t="shared" si="24"/>
        <v>493.81022310624007</v>
      </c>
      <c r="AL17">
        <f t="shared" si="8"/>
        <v>2338.3690948310195</v>
      </c>
      <c r="AN17">
        <f t="shared" si="9"/>
        <v>2167.7165268677786</v>
      </c>
      <c r="AO17">
        <f t="shared" si="9"/>
        <v>-108.38582634338894</v>
      </c>
      <c r="AP17">
        <f t="shared" si="9"/>
        <v>-3.3131826601854812</v>
      </c>
      <c r="AQ17">
        <f t="shared" si="9"/>
        <v>-1489.0120333733721</v>
      </c>
      <c r="AR17">
        <f t="shared" si="9"/>
        <v>567.00548449083203</v>
      </c>
      <c r="AS17">
        <f t="shared" si="9"/>
        <v>17.342644043867022</v>
      </c>
      <c r="AT17">
        <f t="shared" si="9"/>
        <v>156.4369043171902</v>
      </c>
      <c r="AU17">
        <f t="shared" si="9"/>
        <v>740.78503285188935</v>
      </c>
      <c r="AW17">
        <v>14</v>
      </c>
      <c r="AX17">
        <f>(R17*SUMPRODUCT(K18:$K$23, X18:$X$23)-$AZ$3*SUMPRODUCT(K17:$K$22, W18:$W$23))/Z17</f>
        <v>596.63015319495207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10"/>
        <v>8.5572000000000009E-2</v>
      </c>
      <c r="I18" s="5">
        <f t="shared" si="11"/>
        <v>1.085572</v>
      </c>
      <c r="J18">
        <f t="shared" si="12"/>
        <v>0.92117335377109955</v>
      </c>
      <c r="K18">
        <f t="shared" si="20"/>
        <v>0.29182366233116913</v>
      </c>
      <c r="L18" s="2">
        <v>15</v>
      </c>
      <c r="M18" s="6">
        <v>2.8019999999999998E-3</v>
      </c>
      <c r="O18">
        <f t="shared" si="21"/>
        <v>8178.3769157871602</v>
      </c>
      <c r="P18">
        <f t="shared" si="22"/>
        <v>408.91884578935804</v>
      </c>
      <c r="Q18" s="4">
        <f t="shared" si="23"/>
        <v>12.5</v>
      </c>
      <c r="R18">
        <f t="shared" si="0"/>
        <v>2000000</v>
      </c>
      <c r="S18">
        <f t="shared" si="1"/>
        <v>526.94743409026148</v>
      </c>
      <c r="U18">
        <f t="shared" si="13"/>
        <v>2.8019999999999998E-3</v>
      </c>
      <c r="V18">
        <f t="shared" si="14"/>
        <v>0.01</v>
      </c>
      <c r="W18">
        <f t="shared" si="15"/>
        <v>0.83667391694256943</v>
      </c>
      <c r="X18">
        <f t="shared" si="16"/>
        <v>2.3443603152730795E-3</v>
      </c>
      <c r="Y18">
        <f t="shared" si="17"/>
        <v>8.3667391694256937E-3</v>
      </c>
      <c r="Z18">
        <f t="shared" si="18"/>
        <v>0.8259628174578707</v>
      </c>
      <c r="AB18">
        <f t="shared" si="19"/>
        <v>499.18488723966578</v>
      </c>
      <c r="AC18">
        <f t="shared" si="2"/>
        <v>435.23898731338801</v>
      </c>
      <c r="AE18">
        <f t="shared" si="3"/>
        <v>6755.0352395959735</v>
      </c>
      <c r="AF18">
        <f t="shared" si="4"/>
        <v>-337.75176197979874</v>
      </c>
      <c r="AG18">
        <f t="shared" si="4"/>
        <v>-10.324535218223383</v>
      </c>
      <c r="AH18">
        <f t="shared" si="5"/>
        <v>-4688.7206305461586</v>
      </c>
      <c r="AI18">
        <f t="shared" si="6"/>
        <v>1718.2383118517928</v>
      </c>
      <c r="AJ18">
        <f t="shared" si="7"/>
        <v>63.945899926277775</v>
      </c>
      <c r="AK18">
        <f t="shared" si="24"/>
        <v>484.15278553990885</v>
      </c>
      <c r="AL18">
        <f t="shared" si="8"/>
        <v>2266.3369973179797</v>
      </c>
      <c r="AN18">
        <f t="shared" si="9"/>
        <v>1971.2791227950036</v>
      </c>
      <c r="AO18">
        <f t="shared" si="9"/>
        <v>-98.563956139750204</v>
      </c>
      <c r="AP18">
        <f t="shared" si="9"/>
        <v>-3.012943679249084</v>
      </c>
      <c r="AQ18">
        <f t="shared" si="9"/>
        <v>-1368.2796260536886</v>
      </c>
      <c r="AR18">
        <f t="shared" si="9"/>
        <v>501.42259692231568</v>
      </c>
      <c r="AS18">
        <f t="shared" si="9"/>
        <v>18.660926707548818</v>
      </c>
      <c r="AT18">
        <f t="shared" si="9"/>
        <v>141.28723900409329</v>
      </c>
      <c r="AU18">
        <f t="shared" si="9"/>
        <v>661.37076263395784</v>
      </c>
      <c r="AW18">
        <v>15</v>
      </c>
      <c r="AX18">
        <f>(R18*SUMPRODUCT(K19:$K$23, X19:$X$23)-$AZ$3*SUMPRODUCT(K18:$K$22, W19:$W$23))/Z18</f>
        <v>526.94743409026148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10"/>
        <v>8.5572000000000009E-2</v>
      </c>
      <c r="I19" s="5">
        <f t="shared" si="11"/>
        <v>1.085572</v>
      </c>
      <c r="J19">
        <f t="shared" si="12"/>
        <v>0.92117335377109955</v>
      </c>
      <c r="K19">
        <f t="shared" si="20"/>
        <v>0.26882018173936795</v>
      </c>
      <c r="L19" s="2">
        <v>16</v>
      </c>
      <c r="M19" s="6">
        <v>2.8370000000000001E-3</v>
      </c>
      <c r="O19">
        <f t="shared" si="21"/>
        <v>8178.3769157871602</v>
      </c>
      <c r="P19">
        <f t="shared" si="22"/>
        <v>408.91884578935804</v>
      </c>
      <c r="Q19" s="4">
        <f t="shared" si="23"/>
        <v>12.5</v>
      </c>
      <c r="R19">
        <f t="shared" si="0"/>
        <v>2000000</v>
      </c>
      <c r="S19">
        <f t="shared" si="1"/>
        <v>443.41809743833539</v>
      </c>
      <c r="U19">
        <f t="shared" si="13"/>
        <v>2.8370000000000001E-3</v>
      </c>
      <c r="V19">
        <f t="shared" si="14"/>
        <v>0.01</v>
      </c>
      <c r="W19">
        <f t="shared" si="15"/>
        <v>0.8259628174578707</v>
      </c>
      <c r="X19">
        <f t="shared" si="16"/>
        <v>2.3432565131279791E-3</v>
      </c>
      <c r="Y19">
        <f t="shared" si="17"/>
        <v>8.2596281745787072E-3</v>
      </c>
      <c r="Z19">
        <f t="shared" si="18"/>
        <v>0.81535993277016405</v>
      </c>
      <c r="AB19">
        <f t="shared" si="19"/>
        <v>435.23898731338801</v>
      </c>
      <c r="AC19">
        <f t="shared" si="2"/>
        <v>361.54535011639518</v>
      </c>
      <c r="AE19">
        <f t="shared" si="3"/>
        <v>6668.3208522252808</v>
      </c>
      <c r="AF19">
        <f t="shared" si="4"/>
        <v>-333.41604261126406</v>
      </c>
      <c r="AG19">
        <f t="shared" si="4"/>
        <v>-10.19199915962705</v>
      </c>
      <c r="AH19">
        <f t="shared" si="5"/>
        <v>-4686.5130262559578</v>
      </c>
      <c r="AI19">
        <f t="shared" si="6"/>
        <v>1638.1997841984321</v>
      </c>
      <c r="AJ19">
        <f t="shared" si="7"/>
        <v>73.693637196992825</v>
      </c>
      <c r="AK19">
        <f t="shared" si="24"/>
        <v>473.9100657849184</v>
      </c>
      <c r="AL19">
        <f t="shared" si="8"/>
        <v>2185.8034871803434</v>
      </c>
      <c r="AN19">
        <f t="shared" si="9"/>
        <v>1792.579223391617</v>
      </c>
      <c r="AO19">
        <f t="shared" si="9"/>
        <v>-89.628961169580847</v>
      </c>
      <c r="AP19">
        <f t="shared" si="9"/>
        <v>-2.7398150663784291</v>
      </c>
      <c r="AQ19">
        <f t="shared" si="9"/>
        <v>-1259.8292834420417</v>
      </c>
      <c r="AR19">
        <f t="shared" si="9"/>
        <v>440.38116371361588</v>
      </c>
      <c r="AS19">
        <f t="shared" si="9"/>
        <v>19.810336944330658</v>
      </c>
      <c r="AT19">
        <f t="shared" si="9"/>
        <v>127.39659001241759</v>
      </c>
      <c r="AU19">
        <f t="shared" si="9"/>
        <v>587.58809067036418</v>
      </c>
      <c r="AW19">
        <v>16</v>
      </c>
      <c r="AX19">
        <f>(R19*SUMPRODUCT(K20:$K$23, X20:$X$23)-$AZ$3*SUMPRODUCT(K19:$K$22, W20:$W$23))/Z19</f>
        <v>443.41809743833539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10"/>
        <v>8.5572000000000009E-2</v>
      </c>
      <c r="I20" s="5">
        <f t="shared" si="11"/>
        <v>1.085572</v>
      </c>
      <c r="J20">
        <f t="shared" si="12"/>
        <v>0.92117335377109955</v>
      </c>
      <c r="K20">
        <f t="shared" si="20"/>
        <v>0.24762998837421007</v>
      </c>
      <c r="L20" s="2">
        <v>17</v>
      </c>
      <c r="M20" s="6">
        <v>2.8709999999999999E-3</v>
      </c>
      <c r="O20">
        <f t="shared" si="21"/>
        <v>8178.3769157871602</v>
      </c>
      <c r="P20">
        <f t="shared" si="22"/>
        <v>408.91884578935804</v>
      </c>
      <c r="Q20" s="4">
        <f t="shared" si="23"/>
        <v>12.5</v>
      </c>
      <c r="R20">
        <f t="shared" si="0"/>
        <v>2000000</v>
      </c>
      <c r="S20">
        <f t="shared" si="1"/>
        <v>348.88124517088693</v>
      </c>
      <c r="U20">
        <f t="shared" si="13"/>
        <v>2.8709999999999999E-3</v>
      </c>
      <c r="V20">
        <f t="shared" si="14"/>
        <v>0.01</v>
      </c>
      <c r="W20">
        <f t="shared" si="15"/>
        <v>0.81535993277016405</v>
      </c>
      <c r="X20">
        <f t="shared" si="16"/>
        <v>2.340898366983141E-3</v>
      </c>
      <c r="Y20">
        <f t="shared" si="17"/>
        <v>8.1535993277016411E-3</v>
      </c>
      <c r="Z20">
        <f t="shared" si="18"/>
        <v>0.80486543507547925</v>
      </c>
      <c r="AB20">
        <f t="shared" si="19"/>
        <v>361.54535011639518</v>
      </c>
      <c r="AC20">
        <f t="shared" si="2"/>
        <v>280.80245518414085</v>
      </c>
      <c r="AE20">
        <f t="shared" si="3"/>
        <v>6582.492894536289</v>
      </c>
      <c r="AF20">
        <f t="shared" si="4"/>
        <v>-329.12464472681449</v>
      </c>
      <c r="AG20">
        <f t="shared" si="4"/>
        <v>-10.06081793844349</v>
      </c>
      <c r="AH20">
        <f t="shared" si="5"/>
        <v>-4681.7967339662819</v>
      </c>
      <c r="AI20">
        <f t="shared" si="6"/>
        <v>1561.5106979047496</v>
      </c>
      <c r="AJ20">
        <f t="shared" si="7"/>
        <v>80.74289493225433</v>
      </c>
      <c r="AK20">
        <f t="shared" si="24"/>
        <v>463.04395199481087</v>
      </c>
      <c r="AL20">
        <f t="shared" si="8"/>
        <v>2105.2975448318148</v>
      </c>
      <c r="AN20">
        <f t="shared" si="9"/>
        <v>1630.0226389473416</v>
      </c>
      <c r="AO20">
        <f t="shared" si="9"/>
        <v>-81.501131947367099</v>
      </c>
      <c r="AP20">
        <f t="shared" si="9"/>
        <v>-2.4913602291318058</v>
      </c>
      <c r="AQ20">
        <f t="shared" si="9"/>
        <v>-1159.353270802485</v>
      </c>
      <c r="AR20">
        <f t="shared" si="9"/>
        <v>386.67687596835782</v>
      </c>
      <c r="AS20">
        <f t="shared" si="9"/>
        <v>19.994362133374207</v>
      </c>
      <c r="AT20">
        <f t="shared" si="9"/>
        <v>114.66356844922331</v>
      </c>
      <c r="AU20">
        <f t="shared" si="9"/>
        <v>521.33480655095536</v>
      </c>
      <c r="AW20">
        <v>17</v>
      </c>
      <c r="AX20">
        <f>(R20*SUMPRODUCT(K21:$K$23, X21:$X$23)-$AZ$3*SUMPRODUCT(K20:$K$22, W21:$W$23))/Z20</f>
        <v>348.88124517088693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10"/>
        <v>8.5572000000000009E-2</v>
      </c>
      <c r="I21" s="5">
        <f t="shared" si="11"/>
        <v>1.085572</v>
      </c>
      <c r="J21">
        <f t="shared" si="12"/>
        <v>0.92117335377109955</v>
      </c>
      <c r="K21">
        <f t="shared" si="20"/>
        <v>0.22811014688496947</v>
      </c>
      <c r="L21" s="2">
        <v>18</v>
      </c>
      <c r="M21" s="6">
        <v>2.9099999999999998E-3</v>
      </c>
      <c r="O21">
        <f t="shared" si="21"/>
        <v>8178.3769157871602</v>
      </c>
      <c r="P21">
        <f t="shared" si="22"/>
        <v>408.91884578935804</v>
      </c>
      <c r="Q21" s="4">
        <f t="shared" si="23"/>
        <v>12.5</v>
      </c>
      <c r="R21">
        <f t="shared" si="0"/>
        <v>2000000</v>
      </c>
      <c r="S21">
        <f t="shared" si="1"/>
        <v>243.00452957946118</v>
      </c>
      <c r="U21">
        <f t="shared" si="13"/>
        <v>2.9099999999999998E-3</v>
      </c>
      <c r="V21">
        <f t="shared" si="14"/>
        <v>0.01</v>
      </c>
      <c r="W21">
        <f t="shared" si="15"/>
        <v>0.80486543507547925</v>
      </c>
      <c r="X21">
        <f t="shared" si="16"/>
        <v>2.3421584160696444E-3</v>
      </c>
      <c r="Y21">
        <f t="shared" si="17"/>
        <v>8.0486543507547921E-3</v>
      </c>
      <c r="Z21">
        <f t="shared" si="18"/>
        <v>0.79447462230865484</v>
      </c>
      <c r="AB21">
        <f t="shared" si="19"/>
        <v>280.80245518414085</v>
      </c>
      <c r="AC21">
        <f t="shared" si="2"/>
        <v>193.06093185693476</v>
      </c>
      <c r="AE21">
        <f t="shared" si="3"/>
        <v>6497.512911267826</v>
      </c>
      <c r="AF21">
        <f t="shared" si="4"/>
        <v>-324.87564556339129</v>
      </c>
      <c r="AG21">
        <f t="shared" si="4"/>
        <v>-9.9309327788581854</v>
      </c>
      <c r="AH21">
        <f t="shared" si="5"/>
        <v>-4684.3168321392886</v>
      </c>
      <c r="AI21">
        <f t="shared" si="6"/>
        <v>1478.3895007862884</v>
      </c>
      <c r="AJ21">
        <f t="shared" si="7"/>
        <v>87.741523327206096</v>
      </c>
      <c r="AK21">
        <f t="shared" si="24"/>
        <v>451.74078046220035</v>
      </c>
      <c r="AL21">
        <f t="shared" si="8"/>
        <v>2017.8718045756948</v>
      </c>
      <c r="AN21">
        <f t="shared" si="9"/>
        <v>1482.1486245762894</v>
      </c>
      <c r="AO21">
        <f t="shared" si="9"/>
        <v>-74.107431228814463</v>
      </c>
      <c r="AP21">
        <f t="shared" si="9"/>
        <v>-2.2653465348900985</v>
      </c>
      <c r="AQ21">
        <f t="shared" si="9"/>
        <v>-1068.540200635028</v>
      </c>
      <c r="AR21">
        <f t="shared" si="9"/>
        <v>337.23564617755693</v>
      </c>
      <c r="AS21">
        <f t="shared" si="9"/>
        <v>20.014731774079959</v>
      </c>
      <c r="AT21">
        <f t="shared" si="9"/>
        <v>103.04665578516327</v>
      </c>
      <c r="AU21">
        <f t="shared" si="9"/>
        <v>460.29703373680013</v>
      </c>
      <c r="AW21">
        <v>18</v>
      </c>
      <c r="AX21">
        <f>(R21*SUMPRODUCT(K22:$K$23, X22:$X$23)-$AZ$3*SUMPRODUCT(K21:$K$22, W22:$W$23))/Z21</f>
        <v>243.00452957946118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10"/>
        <v>8.5572000000000009E-2</v>
      </c>
      <c r="I22" s="5">
        <f t="shared" si="11"/>
        <v>1.085572</v>
      </c>
      <c r="J22">
        <f t="shared" si="12"/>
        <v>0.92117335377109955</v>
      </c>
      <c r="K22">
        <f t="shared" si="20"/>
        <v>0.21012898903524546</v>
      </c>
      <c r="L22" s="2">
        <v>19</v>
      </c>
      <c r="M22" s="6">
        <v>2.9520000000000002E-3</v>
      </c>
      <c r="O22">
        <f t="shared" si="21"/>
        <v>8178.3769157871602</v>
      </c>
      <c r="P22">
        <f t="shared" si="22"/>
        <v>408.91884578935804</v>
      </c>
      <c r="Q22" s="4">
        <f t="shared" si="23"/>
        <v>12.5</v>
      </c>
      <c r="R22">
        <f t="shared" si="0"/>
        <v>2000000</v>
      </c>
      <c r="S22">
        <f t="shared" si="1"/>
        <v>126.57235603762589</v>
      </c>
      <c r="U22">
        <f t="shared" si="13"/>
        <v>2.9520000000000002E-3</v>
      </c>
      <c r="V22">
        <f t="shared" si="14"/>
        <v>0.01</v>
      </c>
      <c r="W22">
        <f t="shared" si="15"/>
        <v>0.79447462230865484</v>
      </c>
      <c r="X22">
        <f t="shared" si="16"/>
        <v>2.3452890850551491E-3</v>
      </c>
      <c r="Y22">
        <f t="shared" si="17"/>
        <v>7.9447462230865483E-3</v>
      </c>
      <c r="Z22">
        <f t="shared" si="18"/>
        <v>0.78418458700051319</v>
      </c>
      <c r="AB22">
        <f t="shared" si="19"/>
        <v>193.06093185693476</v>
      </c>
      <c r="AC22">
        <f t="shared" si="2"/>
        <v>99.256090745047572</v>
      </c>
      <c r="AE22">
        <f t="shared" si="3"/>
        <v>6413.3571240410847</v>
      </c>
      <c r="AF22">
        <f t="shared" si="4"/>
        <v>-320.66785620205428</v>
      </c>
      <c r="AG22">
        <f t="shared" si="4"/>
        <v>-9.8023073375064147</v>
      </c>
      <c r="AH22">
        <f t="shared" si="5"/>
        <v>-4690.5781701102978</v>
      </c>
      <c r="AI22">
        <f t="shared" si="6"/>
        <v>1392.3087903912265</v>
      </c>
      <c r="AJ22">
        <f t="shared" si="7"/>
        <v>93.804841111887185</v>
      </c>
      <c r="AK22">
        <f t="shared" si="24"/>
        <v>440.00251397871762</v>
      </c>
      <c r="AL22">
        <f t="shared" si="8"/>
        <v>1926.1161454818312</v>
      </c>
      <c r="AN22">
        <f t="shared" si="9"/>
        <v>1347.6322487967425</v>
      </c>
      <c r="AO22">
        <f t="shared" si="9"/>
        <v>-67.381612439837127</v>
      </c>
      <c r="AP22">
        <f t="shared" si="9"/>
        <v>-2.0597489310429915</v>
      </c>
      <c r="AQ22">
        <f t="shared" si="9"/>
        <v>-985.62644887606848</v>
      </c>
      <c r="AR22">
        <f t="shared" si="9"/>
        <v>292.56443854979392</v>
      </c>
      <c r="AS22">
        <f t="shared" si="9"/>
        <v>19.711116429452684</v>
      </c>
      <c r="AT22">
        <f t="shared" si="9"/>
        <v>92.457283435314395</v>
      </c>
      <c r="AU22">
        <f t="shared" si="9"/>
        <v>404.73283841456094</v>
      </c>
      <c r="AW22">
        <v>19</v>
      </c>
      <c r="AX22">
        <f>(R22*SUMPRODUCT(K23:$K$23, X23:$X$23)-$AZ$3*SUMPRODUCT(K22:$K$22, W23:$W$23))/Z22</f>
        <v>126.57235603762589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10"/>
        <v>8.5572000000000009E-2</v>
      </c>
      <c r="I23" s="5">
        <f t="shared" si="11"/>
        <v>1.085572</v>
      </c>
      <c r="J23">
        <f t="shared" si="12"/>
        <v>0.92117335377109955</v>
      </c>
      <c r="K23">
        <f t="shared" si="20"/>
        <v>0.19356522555412767</v>
      </c>
      <c r="L23" s="2">
        <v>20</v>
      </c>
      <c r="M23" s="6">
        <v>2.9979999999999998E-3</v>
      </c>
      <c r="O23">
        <f t="shared" si="21"/>
        <v>8178.3769157871602</v>
      </c>
      <c r="P23">
        <f t="shared" si="22"/>
        <v>408.91884578935804</v>
      </c>
      <c r="Q23" s="4">
        <f t="shared" si="23"/>
        <v>12.5</v>
      </c>
      <c r="R23">
        <f t="shared" si="0"/>
        <v>2000000</v>
      </c>
      <c r="S23">
        <f t="shared" si="1"/>
        <v>128.23920927984531</v>
      </c>
      <c r="U23">
        <f t="shared" si="13"/>
        <v>2.9979999999999998E-3</v>
      </c>
      <c r="V23">
        <f t="shared" si="14"/>
        <v>0.01</v>
      </c>
      <c r="W23">
        <f t="shared" si="15"/>
        <v>0.78418458700051319</v>
      </c>
      <c r="X23">
        <f t="shared" si="16"/>
        <v>2.3509853918275382E-3</v>
      </c>
      <c r="Y23">
        <f t="shared" si="17"/>
        <v>7.8418458700051322E-3</v>
      </c>
      <c r="Z23">
        <f t="shared" si="18"/>
        <v>0.77399175573868051</v>
      </c>
      <c r="AB23">
        <f t="shared" si="19"/>
        <v>99.256090745047572</v>
      </c>
      <c r="AC23">
        <f t="shared" si="2"/>
        <v>99.256090745047558</v>
      </c>
      <c r="AE23">
        <f t="shared" si="3"/>
        <v>6329.9963081427986</v>
      </c>
      <c r="AF23">
        <f t="shared" si="4"/>
        <v>-316.49981540713998</v>
      </c>
      <c r="AG23">
        <f t="shared" si="4"/>
        <v>-9.6748969467335062</v>
      </c>
      <c r="AH23">
        <f t="shared" si="5"/>
        <v>-4701.970783655076</v>
      </c>
      <c r="AI23">
        <f t="shared" si="6"/>
        <v>1301.8508121338491</v>
      </c>
      <c r="AJ23">
        <f t="shared" si="7"/>
        <v>0</v>
      </c>
      <c r="AK23">
        <f t="shared" si="24"/>
        <v>427.89268084364949</v>
      </c>
      <c r="AL23">
        <f t="shared" si="8"/>
        <v>1729.7434929774986</v>
      </c>
      <c r="AN23">
        <f t="shared" si="9"/>
        <v>1225.2671631424562</v>
      </c>
      <c r="AO23">
        <f t="shared" si="9"/>
        <v>-61.263358157122823</v>
      </c>
      <c r="AP23">
        <f t="shared" si="9"/>
        <v>-1.8727236097074123</v>
      </c>
      <c r="AQ23">
        <f t="shared" si="9"/>
        <v>-910.13803528711321</v>
      </c>
      <c r="AR23">
        <f t="shared" si="9"/>
        <v>251.99304608851278</v>
      </c>
      <c r="AS23">
        <f t="shared" si="9"/>
        <v>0</v>
      </c>
      <c r="AT23">
        <f t="shared" si="9"/>
        <v>82.825143280461376</v>
      </c>
      <c r="AU23">
        <f t="shared" si="9"/>
        <v>334.81818936897417</v>
      </c>
      <c r="AW23">
        <v>20</v>
      </c>
      <c r="AX23">
        <f>(R23*SUMPRODUCT(K$23:$K24, X$23:$X24)-$AZ$3*SUMPRODUCT(K$22:$K23, W$23:$W24))/Z23</f>
        <v>128.23920927984531</v>
      </c>
    </row>
    <row r="25" spans="5:50" x14ac:dyDescent="0.25">
      <c r="AN25" s="8">
        <f t="shared" ref="AN25:AU25" si="25">SUM(AN3:AN23)</f>
        <v>70617.344348509432</v>
      </c>
      <c r="AO25" s="8">
        <f t="shared" si="25"/>
        <v>-9664.6499042658434</v>
      </c>
      <c r="AP25" s="8">
        <f t="shared" si="25"/>
        <v>-195.43300595530295</v>
      </c>
      <c r="AQ25" s="8">
        <f t="shared" si="25"/>
        <v>-46229.810873725102</v>
      </c>
      <c r="AR25" s="8">
        <f t="shared" si="25"/>
        <v>14527.450564563178</v>
      </c>
      <c r="AS25" s="8">
        <f t="shared" si="25"/>
        <v>-343.61588357224116</v>
      </c>
      <c r="AT25" s="8">
        <f t="shared" si="25"/>
        <v>4417.5612557289469</v>
      </c>
      <c r="AU25" s="9">
        <f t="shared" si="25"/>
        <v>18601.39593671988</v>
      </c>
    </row>
    <row r="29" spans="5:50" x14ac:dyDescent="0.25">
      <c r="AF29" s="10"/>
      <c r="AG29" s="10"/>
      <c r="AH29" s="10"/>
      <c r="AI29" s="10"/>
      <c r="AJ29" s="10"/>
      <c r="AK29" s="10"/>
      <c r="AL29" s="10"/>
      <c r="AM29" s="10"/>
    </row>
  </sheetData>
  <conditionalFormatting sqref="AN25:AU25">
    <cfRule type="cellIs" dxfId="27" priority="1" operator="lessThan">
      <formula>0</formula>
    </cfRule>
  </conditionalFormatting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AB4CAE-E880-49F8-8AFF-F333196CC61C}">
  <dimension ref="A1:AZ29"/>
  <sheetViews>
    <sheetView workbookViewId="0">
      <selection activeCell="J53" sqref="J53"/>
    </sheetView>
  </sheetViews>
  <sheetFormatPr defaultRowHeight="15" x14ac:dyDescent="0.25"/>
  <cols>
    <col min="3" max="3" width="9.28515625" bestFit="1" customWidth="1"/>
    <col min="11" max="11" width="9.28515625" bestFit="1" customWidth="1"/>
    <col min="12" max="13" width="9.140625" bestFit="1" customWidth="1"/>
    <col min="14" max="14" width="9.28515625" bestFit="1" customWidth="1"/>
    <col min="15" max="21" width="9.140625" bestFit="1" customWidth="1"/>
    <col min="22" max="22" width="9.28515625" bestFit="1" customWidth="1"/>
    <col min="23" max="24" width="9.140625" bestFit="1" customWidth="1"/>
    <col min="25" max="26" width="9.28515625" bestFit="1" customWidth="1"/>
    <col min="27" max="32" width="9.140625" bestFit="1" customWidth="1"/>
    <col min="33" max="33" width="9.42578125" bestFit="1" customWidth="1"/>
    <col min="34" max="34" width="9.140625" bestFit="1" customWidth="1"/>
    <col min="35" max="35" width="9.42578125" bestFit="1" customWidth="1"/>
    <col min="36" max="36" width="12.5703125" customWidth="1"/>
    <col min="37" max="40" width="9.140625" bestFit="1" customWidth="1"/>
    <col min="41" max="41" width="9.85546875" bestFit="1" customWidth="1"/>
    <col min="42" max="43" width="9.140625" bestFit="1" customWidth="1"/>
    <col min="44" max="44" width="10.42578125" bestFit="1" customWidth="1"/>
    <col min="45" max="45" width="18" customWidth="1"/>
    <col min="46" max="50" width="9.140625" bestFit="1" customWidth="1"/>
  </cols>
  <sheetData>
    <row r="1" spans="1:52" x14ac:dyDescent="0.25">
      <c r="A1" t="s">
        <v>41</v>
      </c>
      <c r="Q1" s="1" t="s">
        <v>1</v>
      </c>
      <c r="W1" s="1" t="s">
        <v>2</v>
      </c>
      <c r="AC1" s="1" t="s">
        <v>3</v>
      </c>
      <c r="AQ1" s="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34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11">
        <f>'T.35.04.F'!C3*(1+C12)</f>
        <v>8919.1741025457031</v>
      </c>
      <c r="K3">
        <v>1</v>
      </c>
      <c r="L3" s="2">
        <v>0</v>
      </c>
      <c r="O3">
        <f>$C$3</f>
        <v>8919.1741025457031</v>
      </c>
      <c r="P3">
        <f>O3*B5</f>
        <v>7135.3392820365625</v>
      </c>
      <c r="Q3" s="4">
        <f>B8</f>
        <v>100</v>
      </c>
      <c r="R3">
        <f t="shared" ref="R3:R23" si="0">$C$6</f>
        <v>2000000</v>
      </c>
      <c r="S3">
        <f t="shared" ref="S3:S23" si="1">AX3</f>
        <v>0</v>
      </c>
      <c r="W3">
        <v>1</v>
      </c>
      <c r="Z3">
        <v>1</v>
      </c>
      <c r="AC3">
        <f t="shared" ref="AC3:AC23" si="2">S3*Z3</f>
        <v>0</v>
      </c>
      <c r="AE3">
        <f t="shared" ref="AE3:AE23" si="3">$Z3*O3</f>
        <v>8919.1741025457031</v>
      </c>
      <c r="AF3">
        <f t="shared" ref="AF3:AG23" si="4">-$Z3*P3</f>
        <v>-7135.3392820365625</v>
      </c>
      <c r="AG3">
        <f t="shared" si="4"/>
        <v>-100</v>
      </c>
      <c r="AH3">
        <f t="shared" ref="AH3:AH23" si="5">-X3*R3</f>
        <v>0</v>
      </c>
      <c r="AI3">
        <f t="shared" ref="AI3:AI23" si="6">SUM(AE3:AH3)</f>
        <v>1683.8348205091406</v>
      </c>
      <c r="AJ3">
        <f t="shared" ref="AJ3:AJ23" si="7">AB3-AC3</f>
        <v>0</v>
      </c>
      <c r="AL3">
        <f t="shared" ref="AL3:AL23" si="8">SUM(AI3:AK3)</f>
        <v>1683.8348205091406</v>
      </c>
      <c r="AN3">
        <f t="shared" ref="AN3:AU23" si="9">AE3*$K3</f>
        <v>8919.1741025457031</v>
      </c>
      <c r="AO3">
        <f t="shared" si="9"/>
        <v>-7135.3392820365625</v>
      </c>
      <c r="AP3">
        <f t="shared" si="9"/>
        <v>-100</v>
      </c>
      <c r="AQ3">
        <f t="shared" si="9"/>
        <v>0</v>
      </c>
      <c r="AR3">
        <f t="shared" si="9"/>
        <v>1683.8348205091406</v>
      </c>
      <c r="AS3">
        <f t="shared" si="9"/>
        <v>0</v>
      </c>
      <c r="AT3">
        <f t="shared" si="9"/>
        <v>0</v>
      </c>
      <c r="AU3">
        <f t="shared" si="9"/>
        <v>1683.8348205091406</v>
      </c>
      <c r="AW3">
        <v>0</v>
      </c>
      <c r="AX3">
        <f>(R3*SUMPRODUCT(K4:$K$23, X4:$X$23)-$AZ$3*SUMPRODUCT(K3:$K$22, W4:$W$23))/Z3</f>
        <v>0</v>
      </c>
      <c r="AZ3">
        <f>$C$6*SUMPRODUCT(K4:$K$23, X4:$X$23)/SUMPRODUCT(K3:K22, W4:W23)</f>
        <v>5353.8570913635531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5">
        <f>EconomicRates!C44</f>
        <v>3.5571999999999999E-2</v>
      </c>
      <c r="G4" s="5">
        <f>EconomicRates!D44</f>
        <v>7.0000000000000007E-2</v>
      </c>
      <c r="H4" s="5">
        <f t="shared" ref="H4:H23" si="10">F4+$C$9</f>
        <v>8.5572000000000009E-2</v>
      </c>
      <c r="I4" s="5">
        <f t="shared" ref="I4:I23" si="11">1+H4</f>
        <v>1.085572</v>
      </c>
      <c r="J4">
        <f t="shared" ref="J4:J23" si="12">1/I4</f>
        <v>0.92117335377109955</v>
      </c>
      <c r="K4">
        <f>J4</f>
        <v>0.92117335377109955</v>
      </c>
      <c r="L4" s="2">
        <v>1</v>
      </c>
      <c r="M4" s="6">
        <f t="array" ref="M4:M23">Mortalities!B11:B30</f>
        <v>2.676E-3</v>
      </c>
      <c r="R4">
        <f t="shared" si="0"/>
        <v>2000000</v>
      </c>
      <c r="S4">
        <f t="shared" si="1"/>
        <v>429.17755668921063</v>
      </c>
      <c r="U4">
        <f t="shared" ref="U4:U23" si="13">M4</f>
        <v>2.676E-3</v>
      </c>
      <c r="V4">
        <f t="shared" ref="V4:V23" si="14">$C$10</f>
        <v>0.01</v>
      </c>
      <c r="W4">
        <f t="shared" ref="W4:W23" si="15">Z3</f>
        <v>1</v>
      </c>
      <c r="X4">
        <f t="shared" ref="X4:X23" si="16">U4*W4</f>
        <v>2.676E-3</v>
      </c>
      <c r="Y4">
        <f t="shared" ref="Y4:Y23" si="17">V4*W4</f>
        <v>0.01</v>
      </c>
      <c r="Z4">
        <f t="shared" ref="Z4:Z23" si="18">MAX(0, W4-X4-Y4)</f>
        <v>0.98732399999999998</v>
      </c>
      <c r="AB4">
        <f t="shared" ref="AB4:AB23" si="19">AC3</f>
        <v>0</v>
      </c>
      <c r="AC4">
        <f t="shared" si="2"/>
        <v>423.73730198061821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-5352</v>
      </c>
      <c r="AI4">
        <f t="shared" si="6"/>
        <v>-5352</v>
      </c>
      <c r="AJ4">
        <f t="shared" si="7"/>
        <v>-423.73730198061821</v>
      </c>
      <c r="AK4">
        <f>G4*MAX(0, SUM(AB4, AE4:AF4))</f>
        <v>0</v>
      </c>
      <c r="AL4">
        <f t="shared" si="8"/>
        <v>-5775.7373019806182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-4930.1197893829249</v>
      </c>
      <c r="AR4">
        <f t="shared" si="9"/>
        <v>-4930.1197893829249</v>
      </c>
      <c r="AS4">
        <f t="shared" si="9"/>
        <v>-390.33551158340327</v>
      </c>
      <c r="AT4">
        <f t="shared" si="9"/>
        <v>0</v>
      </c>
      <c r="AU4">
        <f t="shared" si="9"/>
        <v>-5320.4553009663277</v>
      </c>
      <c r="AW4">
        <v>1</v>
      </c>
      <c r="AX4">
        <f>(R4*SUMPRODUCT(K5:$K$23, X5:$X$23)-$AZ$3*SUMPRODUCT(K4:$K$22, W5:$W$23))/Z4</f>
        <v>429.17755668921063</v>
      </c>
    </row>
    <row r="5" spans="1:52" x14ac:dyDescent="0.25">
      <c r="B5" s="2">
        <f>'T.26.04.A'!B5</f>
        <v>0.8</v>
      </c>
      <c r="C5" s="2">
        <f>'T.26.04.A'!C5</f>
        <v>0.05</v>
      </c>
      <c r="E5">
        <v>2005</v>
      </c>
      <c r="F5" s="5">
        <f>EconomicRates!C45</f>
        <v>3.5571999999999999E-2</v>
      </c>
      <c r="G5" s="5">
        <f>EconomicRates!D45</f>
        <v>7.0000000000000007E-2</v>
      </c>
      <c r="H5" s="5">
        <f t="shared" si="10"/>
        <v>8.5572000000000009E-2</v>
      </c>
      <c r="I5" s="5">
        <f t="shared" si="11"/>
        <v>1.085572</v>
      </c>
      <c r="J5">
        <f t="shared" si="12"/>
        <v>0.92117335377109955</v>
      </c>
      <c r="K5">
        <f t="shared" ref="K5:K23" si="20">K4*J5</f>
        <v>0.84856034769789535</v>
      </c>
      <c r="L5" s="2">
        <v>2</v>
      </c>
      <c r="M5" s="6">
        <v>2.6930000000000001E-3</v>
      </c>
      <c r="O5">
        <f t="shared" ref="O5:O23" si="21">$C$3</f>
        <v>8919.1741025457031</v>
      </c>
      <c r="P5">
        <f t="shared" ref="P5:P23" si="22">O5*$C$5</f>
        <v>445.95870512728516</v>
      </c>
      <c r="Q5" s="4">
        <f t="shared" ref="Q5:Q23" si="23">$C$8</f>
        <v>12.5</v>
      </c>
      <c r="R5">
        <f t="shared" si="0"/>
        <v>2000000</v>
      </c>
      <c r="S5">
        <f t="shared" si="1"/>
        <v>800.82691245063211</v>
      </c>
      <c r="U5">
        <f t="shared" si="13"/>
        <v>2.6930000000000001E-3</v>
      </c>
      <c r="V5">
        <f t="shared" si="14"/>
        <v>0.01</v>
      </c>
      <c r="W5">
        <f t="shared" si="15"/>
        <v>0.98732399999999998</v>
      </c>
      <c r="X5">
        <f t="shared" si="16"/>
        <v>2.6588635320000001E-3</v>
      </c>
      <c r="Y5">
        <f t="shared" si="17"/>
        <v>9.8732400000000001E-3</v>
      </c>
      <c r="Z5">
        <f t="shared" si="18"/>
        <v>0.97479189646800002</v>
      </c>
      <c r="AB5">
        <f t="shared" si="19"/>
        <v>423.73730198061821</v>
      </c>
      <c r="AC5">
        <f t="shared" si="2"/>
        <v>780.63958473036473</v>
      </c>
      <c r="AE5">
        <f t="shared" si="3"/>
        <v>8694.3386383487978</v>
      </c>
      <c r="AF5">
        <f t="shared" si="4"/>
        <v>-434.71693191743992</v>
      </c>
      <c r="AG5">
        <f t="shared" si="4"/>
        <v>-12.184898705849999</v>
      </c>
      <c r="AH5">
        <f t="shared" si="5"/>
        <v>-5317.7270639999997</v>
      </c>
      <c r="AI5">
        <f t="shared" si="6"/>
        <v>2929.7097437255097</v>
      </c>
      <c r="AJ5">
        <f t="shared" si="7"/>
        <v>-356.90228274974652</v>
      </c>
      <c r="AK5">
        <f>G5*SUM(AB5, AE5:AF5)</f>
        <v>607.83513058883841</v>
      </c>
      <c r="AL5">
        <f t="shared" si="8"/>
        <v>3180.6425915646014</v>
      </c>
      <c r="AN5">
        <f t="shared" si="9"/>
        <v>7377.6710179605016</v>
      </c>
      <c r="AO5">
        <f t="shared" si="9"/>
        <v>-368.88355089802513</v>
      </c>
      <c r="AP5">
        <f t="shared" si="9"/>
        <v>-10.33962188249971</v>
      </c>
      <c r="AQ5">
        <f t="shared" si="9"/>
        <v>-4512.4123263903475</v>
      </c>
      <c r="AR5">
        <f t="shared" si="9"/>
        <v>2486.0355187896303</v>
      </c>
      <c r="AS5">
        <f t="shared" si="9"/>
        <v>-302.85312514429745</v>
      </c>
      <c r="AT5">
        <f t="shared" si="9"/>
        <v>515.78478975546034</v>
      </c>
      <c r="AU5">
        <f t="shared" si="9"/>
        <v>2698.9671834007931</v>
      </c>
      <c r="AW5">
        <v>2</v>
      </c>
      <c r="AX5">
        <f>(R5*SUMPRODUCT(K6:$K$23, X6:$X$23)-$AZ$3*SUMPRODUCT(K5:$K$22, W6:$W$23))/Z5</f>
        <v>800.82691245063211</v>
      </c>
    </row>
    <row r="6" spans="1:52" x14ac:dyDescent="0.25">
      <c r="A6" t="s">
        <v>16</v>
      </c>
      <c r="C6" s="2">
        <f>'T.26.04.F'!C6</f>
        <v>2000000</v>
      </c>
      <c r="E6">
        <v>2006</v>
      </c>
      <c r="F6" s="5">
        <f>EconomicRates!C46</f>
        <v>3.5571999999999999E-2</v>
      </c>
      <c r="G6" s="5">
        <f>EconomicRates!D46</f>
        <v>7.0000000000000007E-2</v>
      </c>
      <c r="H6" s="5">
        <f t="shared" si="10"/>
        <v>8.5572000000000009E-2</v>
      </c>
      <c r="I6" s="5">
        <f t="shared" si="11"/>
        <v>1.085572</v>
      </c>
      <c r="J6">
        <f t="shared" si="12"/>
        <v>0.92117335377109955</v>
      </c>
      <c r="K6">
        <f t="shared" si="20"/>
        <v>0.78167118136604063</v>
      </c>
      <c r="L6" s="2">
        <v>3</v>
      </c>
      <c r="M6" s="6">
        <v>2.7169999999999998E-3</v>
      </c>
      <c r="O6">
        <f t="shared" si="21"/>
        <v>8919.1741025457031</v>
      </c>
      <c r="P6">
        <f t="shared" si="22"/>
        <v>445.95870512728516</v>
      </c>
      <c r="Q6" s="4">
        <f t="shared" si="23"/>
        <v>12.5</v>
      </c>
      <c r="R6">
        <f t="shared" si="0"/>
        <v>2000000</v>
      </c>
      <c r="S6">
        <f t="shared" si="1"/>
        <v>1110.4177301542397</v>
      </c>
      <c r="U6">
        <f t="shared" si="13"/>
        <v>2.7169999999999998E-3</v>
      </c>
      <c r="V6">
        <f t="shared" si="14"/>
        <v>0.01</v>
      </c>
      <c r="W6">
        <f t="shared" si="15"/>
        <v>0.97479189646800002</v>
      </c>
      <c r="X6">
        <f t="shared" si="16"/>
        <v>2.6485095827035558E-3</v>
      </c>
      <c r="Y6">
        <f t="shared" si="17"/>
        <v>9.7479189646800003E-3</v>
      </c>
      <c r="Z6">
        <f t="shared" si="18"/>
        <v>0.96239546792061648</v>
      </c>
      <c r="AB6">
        <f t="shared" si="19"/>
        <v>780.63958473036473</v>
      </c>
      <c r="AC6">
        <f t="shared" si="2"/>
        <v>1068.6609909991384</v>
      </c>
      <c r="AE6">
        <f t="shared" si="3"/>
        <v>8583.7727338849163</v>
      </c>
      <c r="AF6">
        <f t="shared" si="4"/>
        <v>-429.18863669424582</v>
      </c>
      <c r="AG6">
        <f t="shared" si="4"/>
        <v>-12.029943349007706</v>
      </c>
      <c r="AH6">
        <f t="shared" si="5"/>
        <v>-5297.0191654071114</v>
      </c>
      <c r="AI6">
        <f t="shared" si="6"/>
        <v>2845.5349884345515</v>
      </c>
      <c r="AJ6">
        <f t="shared" si="7"/>
        <v>-288.02140626877372</v>
      </c>
      <c r="AK6">
        <f>G6*SUM(AB6, AE6:AF6)</f>
        <v>625.46565773447253</v>
      </c>
      <c r="AL6">
        <f t="shared" si="8"/>
        <v>3182.9792399002504</v>
      </c>
      <c r="AN6">
        <f t="shared" si="9"/>
        <v>6709.6877734734308</v>
      </c>
      <c r="AO6">
        <f t="shared" si="9"/>
        <v>-335.48438867367156</v>
      </c>
      <c r="AP6">
        <f t="shared" si="9"/>
        <v>-9.4034600293853963</v>
      </c>
      <c r="AQ6">
        <f t="shared" si="9"/>
        <v>-4140.527228742335</v>
      </c>
      <c r="AR6">
        <f t="shared" si="9"/>
        <v>2224.2726960280388</v>
      </c>
      <c r="AS6">
        <f t="shared" si="9"/>
        <v>-225.1380328968207</v>
      </c>
      <c r="AT6">
        <f t="shared" si="9"/>
        <v>488.90847958519277</v>
      </c>
      <c r="AU6">
        <f t="shared" si="9"/>
        <v>2488.0431427164108</v>
      </c>
      <c r="AW6">
        <v>3</v>
      </c>
      <c r="AX6">
        <f>(R6*SUMPRODUCT(K7:$K$23, X7:$X$23)-$AZ$3*SUMPRODUCT(K6:$K$22, W7:$W$23))/Z6</f>
        <v>1110.4177301542397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5">
        <f>EconomicRates!C47</f>
        <v>3.5571999999999999E-2</v>
      </c>
      <c r="G7" s="5">
        <f>EconomicRates!D47</f>
        <v>7.0000000000000007E-2</v>
      </c>
      <c r="H7" s="5">
        <f t="shared" si="10"/>
        <v>8.5572000000000009E-2</v>
      </c>
      <c r="I7" s="5">
        <f t="shared" si="11"/>
        <v>1.085572</v>
      </c>
      <c r="J7">
        <f t="shared" si="12"/>
        <v>0.92117335377109955</v>
      </c>
      <c r="K7">
        <f t="shared" si="20"/>
        <v>0.72005466368517301</v>
      </c>
      <c r="L7" s="2">
        <v>4</v>
      </c>
      <c r="M7" s="6">
        <v>2.745E-3</v>
      </c>
      <c r="O7">
        <f t="shared" si="21"/>
        <v>8919.1741025457031</v>
      </c>
      <c r="P7">
        <f t="shared" si="22"/>
        <v>445.95870512728516</v>
      </c>
      <c r="Q7" s="4">
        <f t="shared" si="23"/>
        <v>12.5</v>
      </c>
      <c r="R7">
        <f t="shared" si="0"/>
        <v>2000000</v>
      </c>
      <c r="S7">
        <f t="shared" si="1"/>
        <v>1359.6015456936034</v>
      </c>
      <c r="U7">
        <f t="shared" si="13"/>
        <v>2.745E-3</v>
      </c>
      <c r="V7">
        <f t="shared" si="14"/>
        <v>0.01</v>
      </c>
      <c r="W7">
        <f t="shared" si="15"/>
        <v>0.96239546792061648</v>
      </c>
      <c r="X7">
        <f t="shared" si="16"/>
        <v>2.6417755594420923E-3</v>
      </c>
      <c r="Y7">
        <f t="shared" si="17"/>
        <v>9.6239546792061658E-3</v>
      </c>
      <c r="Z7">
        <f t="shared" si="18"/>
        <v>0.95012973768196818</v>
      </c>
      <c r="AB7">
        <f t="shared" si="19"/>
        <v>1068.6609909991384</v>
      </c>
      <c r="AC7">
        <f t="shared" si="2"/>
        <v>1291.7978599618618</v>
      </c>
      <c r="AE7">
        <f t="shared" si="3"/>
        <v>8474.3725503915521</v>
      </c>
      <c r="AF7">
        <f t="shared" si="4"/>
        <v>-423.71862751957764</v>
      </c>
      <c r="AG7">
        <f t="shared" si="4"/>
        <v>-11.876621721024602</v>
      </c>
      <c r="AH7">
        <f t="shared" si="5"/>
        <v>-5283.5511188841847</v>
      </c>
      <c r="AI7">
        <f t="shared" si="6"/>
        <v>2755.2261822667651</v>
      </c>
      <c r="AJ7">
        <f t="shared" si="7"/>
        <v>-223.13686896272338</v>
      </c>
      <c r="AK7">
        <f>G7*SUM(AB7, AE7:AF7)</f>
        <v>638.35204397097789</v>
      </c>
      <c r="AL7">
        <f t="shared" si="8"/>
        <v>3170.4413572750195</v>
      </c>
      <c r="AN7">
        <f t="shared" si="9"/>
        <v>6102.0114767150508</v>
      </c>
      <c r="AO7">
        <f t="shared" si="9"/>
        <v>-305.10057383575258</v>
      </c>
      <c r="AP7">
        <f t="shared" si="9"/>
        <v>-8.5518168590483903</v>
      </c>
      <c r="AQ7">
        <f t="shared" si="9"/>
        <v>-3804.445623971571</v>
      </c>
      <c r="AR7">
        <f t="shared" si="9"/>
        <v>1983.9134620486789</v>
      </c>
      <c r="AS7">
        <f t="shared" si="9"/>
        <v>-160.67074313671631</v>
      </c>
      <c r="AT7">
        <f t="shared" si="9"/>
        <v>459.64836633426523</v>
      </c>
      <c r="AU7">
        <f t="shared" si="9"/>
        <v>2282.8910852462277</v>
      </c>
      <c r="AW7">
        <v>4</v>
      </c>
      <c r="AX7">
        <f>(R7*SUMPRODUCT(K8:$K$23, X8:$X$23)-$AZ$3*SUMPRODUCT(K7:$K$22, W8:$W$23))/Z7</f>
        <v>1359.6015456936034</v>
      </c>
    </row>
    <row r="8" spans="1:52" x14ac:dyDescent="0.25">
      <c r="B8" s="2">
        <f>'T.26.04.A'!B8</f>
        <v>100</v>
      </c>
      <c r="C8" s="2">
        <f>'T.26.04.A'!C8</f>
        <v>12.5</v>
      </c>
      <c r="E8">
        <v>2008</v>
      </c>
      <c r="F8" s="5">
        <f>EconomicRates!C48</f>
        <v>3.5571999999999999E-2</v>
      </c>
      <c r="G8" s="5">
        <f>EconomicRates!D48</f>
        <v>7.0000000000000007E-2</v>
      </c>
      <c r="H8" s="5">
        <f t="shared" si="10"/>
        <v>8.5572000000000009E-2</v>
      </c>
      <c r="I8" s="5">
        <f t="shared" si="11"/>
        <v>1.085572</v>
      </c>
      <c r="J8">
        <f t="shared" si="12"/>
        <v>0.92117335377109955</v>
      </c>
      <c r="K8">
        <f t="shared" si="20"/>
        <v>0.66329516944539202</v>
      </c>
      <c r="L8" s="2">
        <v>5</v>
      </c>
      <c r="M8" s="6">
        <v>2.7729999999999999E-3</v>
      </c>
      <c r="O8">
        <f t="shared" si="21"/>
        <v>8919.1741025457031</v>
      </c>
      <c r="P8">
        <f t="shared" si="22"/>
        <v>445.95870512728516</v>
      </c>
      <c r="Q8" s="4">
        <f t="shared" si="23"/>
        <v>12.5</v>
      </c>
      <c r="R8">
        <f t="shared" si="0"/>
        <v>2000000</v>
      </c>
      <c r="S8">
        <f t="shared" si="1"/>
        <v>1555.9099409656822</v>
      </c>
      <c r="U8">
        <f t="shared" si="13"/>
        <v>2.7729999999999999E-3</v>
      </c>
      <c r="V8">
        <f t="shared" si="14"/>
        <v>0.01</v>
      </c>
      <c r="W8">
        <f t="shared" si="15"/>
        <v>0.95012973768196818</v>
      </c>
      <c r="X8">
        <f t="shared" si="16"/>
        <v>2.6347097625920978E-3</v>
      </c>
      <c r="Y8">
        <f t="shared" si="17"/>
        <v>9.5012973768196819E-3</v>
      </c>
      <c r="Z8">
        <f t="shared" si="18"/>
        <v>0.93799373054255641</v>
      </c>
      <c r="AB8">
        <f t="shared" si="19"/>
        <v>1291.7978599618618</v>
      </c>
      <c r="AC8">
        <f t="shared" si="2"/>
        <v>1459.433769914649</v>
      </c>
      <c r="AE8">
        <f t="shared" si="3"/>
        <v>8366.1293898054009</v>
      </c>
      <c r="AF8">
        <f t="shared" si="4"/>
        <v>-418.3064694902701</v>
      </c>
      <c r="AG8">
        <f t="shared" si="4"/>
        <v>-11.724921631781955</v>
      </c>
      <c r="AH8">
        <f t="shared" si="5"/>
        <v>-5269.4195251841957</v>
      </c>
      <c r="AI8">
        <f t="shared" si="6"/>
        <v>2666.6784734991525</v>
      </c>
      <c r="AJ8">
        <f t="shared" si="7"/>
        <v>-167.63590995278719</v>
      </c>
      <c r="AK8">
        <f t="shared" ref="AK8:AK23" si="24">G8*SUM(AB8:AB8, AE8:AF8)</f>
        <v>646.77345461938955</v>
      </c>
      <c r="AL8">
        <f t="shared" si="8"/>
        <v>3145.8160181657549</v>
      </c>
      <c r="AN8">
        <f t="shared" si="9"/>
        <v>5549.2132112130475</v>
      </c>
      <c r="AO8">
        <f t="shared" si="9"/>
        <v>-277.4606605606524</v>
      </c>
      <c r="AP8">
        <f t="shared" si="9"/>
        <v>-7.7770838804867539</v>
      </c>
      <c r="AQ8">
        <f t="shared" si="9"/>
        <v>-3495.1805168359083</v>
      </c>
      <c r="AR8">
        <f t="shared" si="9"/>
        <v>1768.7949499359997</v>
      </c>
      <c r="AS8">
        <f t="shared" si="9"/>
        <v>-111.19208929726645</v>
      </c>
      <c r="AT8">
        <f t="shared" si="9"/>
        <v>429.00170817454955</v>
      </c>
      <c r="AU8">
        <f t="shared" si="9"/>
        <v>2086.6045688132826</v>
      </c>
      <c r="AW8">
        <v>5</v>
      </c>
      <c r="AX8">
        <f>(R8*SUMPRODUCT(K9:$K$23, X9:$X$23)-$AZ$3*SUMPRODUCT(K8:$K$22, W9:$W$23))/Z8</f>
        <v>1555.9099409656822</v>
      </c>
    </row>
    <row r="9" spans="1:52" x14ac:dyDescent="0.25">
      <c r="A9" t="s">
        <v>39</v>
      </c>
      <c r="C9" s="2">
        <f>'T.26.04.A'!C9</f>
        <v>0.05</v>
      </c>
      <c r="E9">
        <v>2009</v>
      </c>
      <c r="F9" s="5">
        <f>EconomicRates!C49</f>
        <v>3.5571999999999999E-2</v>
      </c>
      <c r="G9" s="5">
        <f>EconomicRates!D49</f>
        <v>7.0000000000000007E-2</v>
      </c>
      <c r="H9" s="5">
        <f t="shared" si="10"/>
        <v>8.5572000000000009E-2</v>
      </c>
      <c r="I9" s="5">
        <f t="shared" si="11"/>
        <v>1.085572</v>
      </c>
      <c r="J9">
        <f t="shared" si="12"/>
        <v>0.92117335377109955</v>
      </c>
      <c r="K9">
        <f t="shared" si="20"/>
        <v>0.61100983577818146</v>
      </c>
      <c r="L9" s="2">
        <v>6</v>
      </c>
      <c r="M9" s="6">
        <v>2.8019999999999998E-3</v>
      </c>
      <c r="O9">
        <f t="shared" si="21"/>
        <v>8919.1741025457031</v>
      </c>
      <c r="P9">
        <f t="shared" si="22"/>
        <v>445.95870512728516</v>
      </c>
      <c r="Q9" s="4">
        <f t="shared" si="23"/>
        <v>12.5</v>
      </c>
      <c r="R9">
        <f t="shared" si="0"/>
        <v>2000000</v>
      </c>
      <c r="S9">
        <f t="shared" si="1"/>
        <v>1704.8235185516567</v>
      </c>
      <c r="U9">
        <f t="shared" si="13"/>
        <v>2.8019999999999998E-3</v>
      </c>
      <c r="V9">
        <f t="shared" si="14"/>
        <v>0.01</v>
      </c>
      <c r="W9">
        <f t="shared" si="15"/>
        <v>0.93799373054255641</v>
      </c>
      <c r="X9">
        <f t="shared" si="16"/>
        <v>2.6282584329802429E-3</v>
      </c>
      <c r="Y9">
        <f t="shared" si="17"/>
        <v>9.3799373054255647E-3</v>
      </c>
      <c r="Z9">
        <f t="shared" si="18"/>
        <v>0.92598553480415069</v>
      </c>
      <c r="AB9">
        <f t="shared" si="19"/>
        <v>1459.433769914649</v>
      </c>
      <c r="AC9">
        <f t="shared" si="2"/>
        <v>1578.6419175727497</v>
      </c>
      <c r="AE9">
        <f t="shared" si="3"/>
        <v>8259.0262013571137</v>
      </c>
      <c r="AF9">
        <f t="shared" si="4"/>
        <v>-412.95131006785567</v>
      </c>
      <c r="AG9">
        <f t="shared" si="4"/>
        <v>-11.574819185051883</v>
      </c>
      <c r="AH9">
        <f t="shared" si="5"/>
        <v>-5256.516865960486</v>
      </c>
      <c r="AI9">
        <f t="shared" si="6"/>
        <v>2577.9832061437201</v>
      </c>
      <c r="AJ9">
        <f t="shared" si="7"/>
        <v>-119.20814765810064</v>
      </c>
      <c r="AK9">
        <f t="shared" si="24"/>
        <v>651.38560628427354</v>
      </c>
      <c r="AL9">
        <f t="shared" si="8"/>
        <v>3110.1606647698927</v>
      </c>
      <c r="AN9">
        <f t="shared" si="9"/>
        <v>5046.3462429789079</v>
      </c>
      <c r="AO9">
        <f t="shared" si="9"/>
        <v>-252.31731214894538</v>
      </c>
      <c r="AP9">
        <f t="shared" si="9"/>
        <v>-7.0723283694206955</v>
      </c>
      <c r="AQ9">
        <f t="shared" si="9"/>
        <v>-3211.7835070357578</v>
      </c>
      <c r="AR9">
        <f t="shared" si="9"/>
        <v>1575.1730954247842</v>
      </c>
      <c r="AS9">
        <f t="shared" si="9"/>
        <v>-72.837350723997275</v>
      </c>
      <c r="AT9">
        <f t="shared" si="9"/>
        <v>398.00301232402512</v>
      </c>
      <c r="AU9">
        <f t="shared" si="9"/>
        <v>1900.3387570248119</v>
      </c>
      <c r="AW9">
        <v>6</v>
      </c>
      <c r="AX9">
        <f>(R9*SUMPRODUCT(K10:$K$23, X10:$X$23)-$AZ$3*SUMPRODUCT(K9:$K$22, W10:$W$23))/Z9</f>
        <v>1704.8235185516567</v>
      </c>
    </row>
    <row r="10" spans="1:52" x14ac:dyDescent="0.25">
      <c r="A10" t="s">
        <v>19</v>
      </c>
      <c r="C10" s="2">
        <f>'T.26.04.A'!C10</f>
        <v>0.01</v>
      </c>
      <c r="E10">
        <v>2010</v>
      </c>
      <c r="F10" s="5">
        <f>EconomicRates!C50</f>
        <v>3.5571999999999999E-2</v>
      </c>
      <c r="G10" s="5">
        <f>EconomicRates!D50</f>
        <v>7.0000000000000007E-2</v>
      </c>
      <c r="H10" s="5">
        <f t="shared" si="10"/>
        <v>8.5572000000000009E-2</v>
      </c>
      <c r="I10" s="5">
        <f t="shared" si="11"/>
        <v>1.085572</v>
      </c>
      <c r="J10">
        <f t="shared" si="12"/>
        <v>0.92117335377109955</v>
      </c>
      <c r="K10">
        <f t="shared" si="20"/>
        <v>0.5628459796109162</v>
      </c>
      <c r="L10" s="2">
        <v>7</v>
      </c>
      <c r="M10" s="6">
        <v>2.8370000000000001E-3</v>
      </c>
      <c r="O10">
        <f t="shared" si="21"/>
        <v>8919.1741025457031</v>
      </c>
      <c r="P10">
        <f t="shared" si="22"/>
        <v>445.95870512728516</v>
      </c>
      <c r="Q10" s="4">
        <f t="shared" si="23"/>
        <v>12.5</v>
      </c>
      <c r="R10">
        <f t="shared" si="0"/>
        <v>2000000</v>
      </c>
      <c r="S10">
        <f t="shared" si="1"/>
        <v>1805.6742122762093</v>
      </c>
      <c r="U10">
        <f t="shared" si="13"/>
        <v>2.8370000000000001E-3</v>
      </c>
      <c r="V10">
        <f t="shared" si="14"/>
        <v>0.01</v>
      </c>
      <c r="W10">
        <f t="shared" si="15"/>
        <v>0.92598553480415069</v>
      </c>
      <c r="X10">
        <f t="shared" si="16"/>
        <v>2.6270209622393757E-3</v>
      </c>
      <c r="Y10">
        <f t="shared" si="17"/>
        <v>9.2598553480415079E-3</v>
      </c>
      <c r="Z10">
        <f t="shared" si="18"/>
        <v>0.91409865849386984</v>
      </c>
      <c r="AB10">
        <f t="shared" si="19"/>
        <v>1578.6419175727497</v>
      </c>
      <c r="AC10">
        <f t="shared" si="2"/>
        <v>1650.5643751186581</v>
      </c>
      <c r="AE10">
        <f t="shared" si="3"/>
        <v>8153.0050820102924</v>
      </c>
      <c r="AF10">
        <f t="shared" si="4"/>
        <v>-407.65025410051464</v>
      </c>
      <c r="AG10">
        <f t="shared" si="4"/>
        <v>-11.426233231173374</v>
      </c>
      <c r="AH10">
        <f t="shared" si="5"/>
        <v>-5254.0419244787518</v>
      </c>
      <c r="AI10">
        <f t="shared" si="6"/>
        <v>2479.8866701998522</v>
      </c>
      <c r="AJ10">
        <f t="shared" si="7"/>
        <v>-71.922457545908401</v>
      </c>
      <c r="AK10">
        <f t="shared" si="24"/>
        <v>652.679772183777</v>
      </c>
      <c r="AL10">
        <f t="shared" si="8"/>
        <v>3060.6439848377208</v>
      </c>
      <c r="AN10">
        <f t="shared" si="9"/>
        <v>4588.8861321568611</v>
      </c>
      <c r="AO10">
        <f t="shared" si="9"/>
        <v>-229.44430660784306</v>
      </c>
      <c r="AP10">
        <f t="shared" si="9"/>
        <v>-6.4312094362625816</v>
      </c>
      <c r="AQ10">
        <f t="shared" si="9"/>
        <v>-2957.2163739000666</v>
      </c>
      <c r="AR10">
        <f t="shared" si="9"/>
        <v>1395.7942422126889</v>
      </c>
      <c r="AS10">
        <f t="shared" si="9"/>
        <v>-40.481266073451344</v>
      </c>
      <c r="AT10">
        <f t="shared" si="9"/>
        <v>367.35818574700761</v>
      </c>
      <c r="AU10">
        <f t="shared" si="9"/>
        <v>1722.671161886245</v>
      </c>
      <c r="AW10">
        <v>7</v>
      </c>
      <c r="AX10">
        <f>(R10*SUMPRODUCT(K11:$K$23, X11:$X$23)-$AZ$3*SUMPRODUCT(K10:$K$22, W11:$W$23))/Z10</f>
        <v>1805.6742122762093</v>
      </c>
    </row>
    <row r="11" spans="1:52" x14ac:dyDescent="0.25">
      <c r="A11" t="s">
        <v>33</v>
      </c>
      <c r="C11" s="7">
        <f>AU25</f>
        <v>20253.951230617742</v>
      </c>
      <c r="E11">
        <v>2011</v>
      </c>
      <c r="F11" s="5">
        <f>EconomicRates!C51</f>
        <v>3.5571999999999999E-2</v>
      </c>
      <c r="G11" s="5">
        <f>EconomicRates!D51</f>
        <v>7.0000000000000007E-2</v>
      </c>
      <c r="H11" s="5">
        <f t="shared" si="10"/>
        <v>8.5572000000000009E-2</v>
      </c>
      <c r="I11" s="5">
        <f t="shared" si="11"/>
        <v>1.085572</v>
      </c>
      <c r="J11">
        <f t="shared" si="12"/>
        <v>0.92117335377109955</v>
      </c>
      <c r="K11">
        <f t="shared" si="20"/>
        <v>0.51847871869476758</v>
      </c>
      <c r="L11" s="2">
        <v>8</v>
      </c>
      <c r="M11" s="6">
        <v>2.8709999999999999E-3</v>
      </c>
      <c r="O11">
        <f t="shared" si="21"/>
        <v>8919.1741025457031</v>
      </c>
      <c r="P11">
        <f t="shared" si="22"/>
        <v>445.95870512728516</v>
      </c>
      <c r="Q11" s="4">
        <f t="shared" si="23"/>
        <v>12.5</v>
      </c>
      <c r="R11">
        <f t="shared" si="0"/>
        <v>2000000</v>
      </c>
      <c r="S11">
        <f t="shared" si="1"/>
        <v>1865.9834214334987</v>
      </c>
      <c r="U11">
        <f t="shared" si="13"/>
        <v>2.8709999999999999E-3</v>
      </c>
      <c r="V11">
        <f t="shared" si="14"/>
        <v>0.01</v>
      </c>
      <c r="W11">
        <f t="shared" si="15"/>
        <v>0.91409865849386984</v>
      </c>
      <c r="X11">
        <f t="shared" si="16"/>
        <v>2.6243772485359E-3</v>
      </c>
      <c r="Y11">
        <f t="shared" si="17"/>
        <v>9.1409865849386984E-3</v>
      </c>
      <c r="Z11">
        <f t="shared" si="18"/>
        <v>0.90233329466039525</v>
      </c>
      <c r="AB11">
        <f t="shared" si="19"/>
        <v>1650.5643751186581</v>
      </c>
      <c r="AC11">
        <f t="shared" si="2"/>
        <v>1683.7389684437658</v>
      </c>
      <c r="AE11">
        <f t="shared" si="3"/>
        <v>8048.0677535997384</v>
      </c>
      <c r="AF11">
        <f t="shared" si="4"/>
        <v>-402.40338767998691</v>
      </c>
      <c r="AG11">
        <f t="shared" si="4"/>
        <v>-11.27916618325494</v>
      </c>
      <c r="AH11">
        <f t="shared" si="5"/>
        <v>-5248.7544970718</v>
      </c>
      <c r="AI11">
        <f t="shared" si="6"/>
        <v>2385.6307026646964</v>
      </c>
      <c r="AJ11">
        <f t="shared" si="7"/>
        <v>-33.174593325107708</v>
      </c>
      <c r="AK11">
        <f t="shared" si="24"/>
        <v>650.73601187268866</v>
      </c>
      <c r="AL11">
        <f t="shared" si="8"/>
        <v>3003.1921212122775</v>
      </c>
      <c r="AN11">
        <f t="shared" si="9"/>
        <v>4172.7518568550686</v>
      </c>
      <c r="AO11">
        <f t="shared" si="9"/>
        <v>-208.63759284275343</v>
      </c>
      <c r="AP11">
        <f t="shared" si="9"/>
        <v>-5.8480076306393736</v>
      </c>
      <c r="AQ11">
        <f t="shared" si="9"/>
        <v>-2721.3675063851861</v>
      </c>
      <c r="AR11">
        <f t="shared" si="9"/>
        <v>1236.8987499964899</v>
      </c>
      <c r="AS11">
        <f t="shared" si="9"/>
        <v>-17.200320640421833</v>
      </c>
      <c r="AT11">
        <f t="shared" si="9"/>
        <v>337.39277364429466</v>
      </c>
      <c r="AU11">
        <f t="shared" si="9"/>
        <v>1557.0912030003628</v>
      </c>
      <c r="AW11">
        <v>8</v>
      </c>
      <c r="AX11">
        <f>(R11*SUMPRODUCT(K12:$K$23, X12:$X$23)-$AZ$3*SUMPRODUCT(K11:$K$22, W12:$W$23))/Z11</f>
        <v>1865.9834214334987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f>EconomicRates!C52</f>
        <v>3.5571999999999999E-2</v>
      </c>
      <c r="G12" s="5">
        <f>EconomicRates!D52</f>
        <v>7.0000000000000007E-2</v>
      </c>
      <c r="H12" s="5">
        <f t="shared" si="10"/>
        <v>8.5572000000000009E-2</v>
      </c>
      <c r="I12" s="5">
        <f t="shared" si="11"/>
        <v>1.085572</v>
      </c>
      <c r="J12">
        <f t="shared" si="12"/>
        <v>0.92117335377109955</v>
      </c>
      <c r="K12">
        <f t="shared" si="20"/>
        <v>0.47760878015900154</v>
      </c>
      <c r="L12" s="2">
        <v>9</v>
      </c>
      <c r="M12" s="6">
        <v>2.9099999999999998E-3</v>
      </c>
      <c r="O12">
        <f t="shared" si="21"/>
        <v>8919.1741025457031</v>
      </c>
      <c r="P12">
        <f t="shared" si="22"/>
        <v>445.95870512728516</v>
      </c>
      <c r="Q12" s="4">
        <f t="shared" si="23"/>
        <v>12.5</v>
      </c>
      <c r="R12">
        <f t="shared" si="0"/>
        <v>2000000</v>
      </c>
      <c r="S12">
        <f t="shared" si="1"/>
        <v>1886.5162099840725</v>
      </c>
      <c r="U12">
        <f t="shared" si="13"/>
        <v>2.9099999999999998E-3</v>
      </c>
      <c r="V12">
        <f t="shared" si="14"/>
        <v>0.01</v>
      </c>
      <c r="W12">
        <f t="shared" si="15"/>
        <v>0.90233329466039525</v>
      </c>
      <c r="X12">
        <f t="shared" si="16"/>
        <v>2.6257898874617498E-3</v>
      </c>
      <c r="Y12">
        <f t="shared" si="17"/>
        <v>9.0233329466039534E-3</v>
      </c>
      <c r="Z12">
        <f t="shared" si="18"/>
        <v>0.89068417182632953</v>
      </c>
      <c r="AB12">
        <f t="shared" si="19"/>
        <v>1683.7389684437658</v>
      </c>
      <c r="AC12">
        <f t="shared" si="2"/>
        <v>1680.2901281266095</v>
      </c>
      <c r="AE12">
        <f t="shared" si="3"/>
        <v>7944.1671989007655</v>
      </c>
      <c r="AF12">
        <f t="shared" si="4"/>
        <v>-397.2083599450383</v>
      </c>
      <c r="AG12">
        <f t="shared" si="4"/>
        <v>-11.13355214782912</v>
      </c>
      <c r="AH12">
        <f t="shared" si="5"/>
        <v>-5251.5797749234998</v>
      </c>
      <c r="AI12">
        <f t="shared" si="6"/>
        <v>2284.2455118843982</v>
      </c>
      <c r="AJ12">
        <f t="shared" si="7"/>
        <v>3.4488403171562823</v>
      </c>
      <c r="AK12">
        <f t="shared" si="24"/>
        <v>646.14884651796467</v>
      </c>
      <c r="AL12">
        <f t="shared" si="8"/>
        <v>2933.843198719519</v>
      </c>
      <c r="AN12">
        <f t="shared" si="9"/>
        <v>3794.2040052461466</v>
      </c>
      <c r="AO12">
        <f t="shared" si="9"/>
        <v>-189.71020026230735</v>
      </c>
      <c r="AP12">
        <f t="shared" si="9"/>
        <v>-5.317482260161297</v>
      </c>
      <c r="AQ12">
        <f t="shared" si="9"/>
        <v>-2508.2006102088967</v>
      </c>
      <c r="AR12">
        <f t="shared" si="9"/>
        <v>1090.9757125147814</v>
      </c>
      <c r="AS12">
        <f t="shared" si="9"/>
        <v>1.647196416840196</v>
      </c>
      <c r="AT12">
        <f t="shared" si="9"/>
        <v>308.606362386591</v>
      </c>
      <c r="AU12">
        <f t="shared" si="9"/>
        <v>1401.2292713182126</v>
      </c>
      <c r="AW12">
        <v>9</v>
      </c>
      <c r="AX12">
        <f>(R12*SUMPRODUCT(K13:$K$23, X13:$X$23)-$AZ$3*SUMPRODUCT(K12:$K$22, W13:$W$23))/Z12</f>
        <v>1886.5162099840725</v>
      </c>
    </row>
    <row r="13" spans="1:52" x14ac:dyDescent="0.25">
      <c r="E13">
        <v>2013</v>
      </c>
      <c r="F13" s="5">
        <f>EconomicRates!C53</f>
        <v>3.5571999999999999E-2</v>
      </c>
      <c r="G13" s="5">
        <f>EconomicRates!D53</f>
        <v>7.0000000000000007E-2</v>
      </c>
      <c r="H13" s="5">
        <f t="shared" si="10"/>
        <v>8.5572000000000009E-2</v>
      </c>
      <c r="I13" s="5">
        <f t="shared" si="11"/>
        <v>1.085572</v>
      </c>
      <c r="J13">
        <f t="shared" si="12"/>
        <v>0.92117335377109955</v>
      </c>
      <c r="K13">
        <f t="shared" si="20"/>
        <v>0.43996048180959124</v>
      </c>
      <c r="L13" s="2">
        <v>10</v>
      </c>
      <c r="M13" s="6">
        <v>2.9520000000000002E-3</v>
      </c>
      <c r="O13">
        <f t="shared" si="21"/>
        <v>8919.1741025457031</v>
      </c>
      <c r="P13">
        <f t="shared" si="22"/>
        <v>445.95870512728516</v>
      </c>
      <c r="Q13" s="4">
        <f t="shared" si="23"/>
        <v>12.5</v>
      </c>
      <c r="R13">
        <f t="shared" si="0"/>
        <v>2000000</v>
      </c>
      <c r="S13">
        <f t="shared" si="1"/>
        <v>1870.2623174678533</v>
      </c>
      <c r="U13">
        <f t="shared" si="13"/>
        <v>2.9520000000000002E-3</v>
      </c>
      <c r="V13">
        <f t="shared" si="14"/>
        <v>0.01</v>
      </c>
      <c r="W13">
        <f t="shared" si="15"/>
        <v>0.89068417182632953</v>
      </c>
      <c r="X13">
        <f t="shared" si="16"/>
        <v>2.6292996752313252E-3</v>
      </c>
      <c r="Y13">
        <f t="shared" si="17"/>
        <v>8.9068417182632947E-3</v>
      </c>
      <c r="Z13">
        <f t="shared" si="18"/>
        <v>0.87914803043283496</v>
      </c>
      <c r="AB13">
        <f t="shared" si="19"/>
        <v>1680.2901281266095</v>
      </c>
      <c r="AC13">
        <f t="shared" si="2"/>
        <v>1644.2374327946127</v>
      </c>
      <c r="AE13">
        <f t="shared" si="3"/>
        <v>7841.2743453406028</v>
      </c>
      <c r="AF13">
        <f t="shared" si="4"/>
        <v>-392.06371726703014</v>
      </c>
      <c r="AG13">
        <f t="shared" si="4"/>
        <v>-10.989350380410437</v>
      </c>
      <c r="AH13">
        <f t="shared" si="5"/>
        <v>-5258.5993504626504</v>
      </c>
      <c r="AI13">
        <f t="shared" si="6"/>
        <v>2179.6219272305116</v>
      </c>
      <c r="AJ13">
        <f t="shared" si="7"/>
        <v>36.052695331996802</v>
      </c>
      <c r="AK13">
        <f t="shared" si="24"/>
        <v>639.0650529340129</v>
      </c>
      <c r="AL13">
        <f t="shared" si="8"/>
        <v>2854.7396754965212</v>
      </c>
      <c r="AN13">
        <f t="shared" si="9"/>
        <v>3449.8508389772387</v>
      </c>
      <c r="AO13">
        <f t="shared" si="9"/>
        <v>-172.49254194886194</v>
      </c>
      <c r="AP13">
        <f t="shared" si="9"/>
        <v>-4.834879888139791</v>
      </c>
      <c r="AQ13">
        <f t="shared" si="9"/>
        <v>-2313.5759038731512</v>
      </c>
      <c r="AR13">
        <f t="shared" si="9"/>
        <v>958.9475132670857</v>
      </c>
      <c r="AS13">
        <f t="shared" si="9"/>
        <v>15.861761208799713</v>
      </c>
      <c r="AT13">
        <f t="shared" si="9"/>
        <v>281.16336859652023</v>
      </c>
      <c r="AU13">
        <f t="shared" si="9"/>
        <v>1255.9726430724056</v>
      </c>
      <c r="AW13">
        <v>10</v>
      </c>
      <c r="AX13">
        <f>(R13*SUMPRODUCT(K14:$K$23, X14:$X$23)-$AZ$3*SUMPRODUCT(K13:$K$22, W14:$W$23))/Z13</f>
        <v>1870.2623174678533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10"/>
        <v>8.5572000000000009E-2</v>
      </c>
      <c r="I14" s="5">
        <f t="shared" si="11"/>
        <v>1.085572</v>
      </c>
      <c r="J14">
        <f t="shared" si="12"/>
        <v>0.92117335377109955</v>
      </c>
      <c r="K14">
        <f t="shared" si="20"/>
        <v>0.40527987255529002</v>
      </c>
      <c r="L14" s="2">
        <v>11</v>
      </c>
      <c r="M14" s="6">
        <v>2.9979999999999998E-3</v>
      </c>
      <c r="O14">
        <f t="shared" si="21"/>
        <v>8919.1741025457031</v>
      </c>
      <c r="P14">
        <f t="shared" si="22"/>
        <v>445.95870512728516</v>
      </c>
      <c r="Q14" s="4">
        <f t="shared" si="23"/>
        <v>12.5</v>
      </c>
      <c r="R14">
        <f t="shared" si="0"/>
        <v>2000000</v>
      </c>
      <c r="S14">
        <f t="shared" si="1"/>
        <v>1819.3374958534421</v>
      </c>
      <c r="U14">
        <f t="shared" si="13"/>
        <v>2.9979999999999998E-3</v>
      </c>
      <c r="V14">
        <f t="shared" si="14"/>
        <v>0.01</v>
      </c>
      <c r="W14">
        <f t="shared" si="15"/>
        <v>0.87914803043283496</v>
      </c>
      <c r="X14">
        <f t="shared" si="16"/>
        <v>2.6356857952376392E-3</v>
      </c>
      <c r="Y14">
        <f t="shared" si="17"/>
        <v>8.7914803043283498E-3</v>
      </c>
      <c r="Z14">
        <f t="shared" si="18"/>
        <v>0.867720864333269</v>
      </c>
      <c r="AB14">
        <f t="shared" si="19"/>
        <v>1644.2374327946127</v>
      </c>
      <c r="AC14">
        <f t="shared" si="2"/>
        <v>1578.6771044158741</v>
      </c>
      <c r="AE14">
        <f t="shared" si="3"/>
        <v>7739.3534613998663</v>
      </c>
      <c r="AF14">
        <f t="shared" si="4"/>
        <v>-386.96767306999334</v>
      </c>
      <c r="AG14">
        <f t="shared" si="4"/>
        <v>-10.846510804165863</v>
      </c>
      <c r="AH14">
        <f t="shared" si="5"/>
        <v>-5271.371590475278</v>
      </c>
      <c r="AI14">
        <f t="shared" si="6"/>
        <v>2070.1676870504298</v>
      </c>
      <c r="AJ14">
        <f t="shared" si="7"/>
        <v>65.560328378738632</v>
      </c>
      <c r="AK14">
        <f t="shared" si="24"/>
        <v>629.76362547871406</v>
      </c>
      <c r="AL14">
        <f t="shared" si="8"/>
        <v>2765.4916409078824</v>
      </c>
      <c r="AN14">
        <f t="shared" si="9"/>
        <v>3136.6041844964807</v>
      </c>
      <c r="AO14">
        <f t="shared" si="9"/>
        <v>-156.83020922482405</v>
      </c>
      <c r="AP14">
        <f t="shared" si="9"/>
        <v>-4.3958725163819174</v>
      </c>
      <c r="AQ14">
        <f t="shared" si="9"/>
        <v>-2136.3808063793972</v>
      </c>
      <c r="AR14">
        <f t="shared" si="9"/>
        <v>838.99729637587768</v>
      </c>
      <c r="AS14">
        <f t="shared" si="9"/>
        <v>26.570281530018157</v>
      </c>
      <c r="AT14">
        <f t="shared" si="9"/>
        <v>255.23052187397064</v>
      </c>
      <c r="AU14">
        <f t="shared" si="9"/>
        <v>1120.7980997798663</v>
      </c>
      <c r="AW14">
        <v>11</v>
      </c>
      <c r="AX14">
        <f>(R14*SUMPRODUCT(K15:$K$23, X15:$X$23)-$AZ$3*SUMPRODUCT(K14:$K$22, W15:$W$23))/Z14</f>
        <v>1819.3374958534421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10"/>
        <v>8.5572000000000009E-2</v>
      </c>
      <c r="I15" s="5">
        <f t="shared" si="11"/>
        <v>1.085572</v>
      </c>
      <c r="J15">
        <f t="shared" si="12"/>
        <v>0.92117335377109955</v>
      </c>
      <c r="K15">
        <f t="shared" si="20"/>
        <v>0.37333301941768032</v>
      </c>
      <c r="L15" s="2">
        <v>12</v>
      </c>
      <c r="M15" s="6">
        <v>3.0469999999999998E-3</v>
      </c>
      <c r="O15">
        <f t="shared" si="21"/>
        <v>8919.1741025457031</v>
      </c>
      <c r="P15">
        <f t="shared" si="22"/>
        <v>445.95870512728516</v>
      </c>
      <c r="Q15" s="4">
        <f t="shared" si="23"/>
        <v>12.5</v>
      </c>
      <c r="R15">
        <f t="shared" si="0"/>
        <v>2000000</v>
      </c>
      <c r="S15">
        <f t="shared" si="1"/>
        <v>1736.7155226126781</v>
      </c>
      <c r="U15">
        <f t="shared" si="13"/>
        <v>3.0469999999999998E-3</v>
      </c>
      <c r="V15">
        <f t="shared" si="14"/>
        <v>0.01</v>
      </c>
      <c r="W15">
        <f t="shared" si="15"/>
        <v>0.867720864333269</v>
      </c>
      <c r="X15">
        <f t="shared" si="16"/>
        <v>2.6439454736234703E-3</v>
      </c>
      <c r="Y15">
        <f t="shared" si="17"/>
        <v>8.6772086433326897E-3</v>
      </c>
      <c r="Z15">
        <f t="shared" si="18"/>
        <v>0.85639971021631289</v>
      </c>
      <c r="AB15">
        <f t="shared" si="19"/>
        <v>1578.6771044158741</v>
      </c>
      <c r="AC15">
        <f t="shared" si="2"/>
        <v>1487.3226702936699</v>
      </c>
      <c r="AE15">
        <f t="shared" si="3"/>
        <v>7638.3781167889829</v>
      </c>
      <c r="AF15">
        <f t="shared" si="4"/>
        <v>-381.91890583944917</v>
      </c>
      <c r="AG15">
        <f t="shared" si="4"/>
        <v>-10.70499637770391</v>
      </c>
      <c r="AH15">
        <f t="shared" si="5"/>
        <v>-5287.8909472469404</v>
      </c>
      <c r="AI15">
        <f t="shared" si="6"/>
        <v>1957.8632673248894</v>
      </c>
      <c r="AJ15">
        <f t="shared" si="7"/>
        <v>91.354434122204111</v>
      </c>
      <c r="AK15">
        <f t="shared" si="24"/>
        <v>618.45954207557861</v>
      </c>
      <c r="AL15">
        <f t="shared" si="8"/>
        <v>2667.6772435226721</v>
      </c>
      <c r="AN15">
        <f t="shared" si="9"/>
        <v>2851.6587657947657</v>
      </c>
      <c r="AO15">
        <f t="shared" si="9"/>
        <v>-142.58293828973831</v>
      </c>
      <c r="AP15">
        <f t="shared" si="9"/>
        <v>-3.9965286205435313</v>
      </c>
      <c r="AQ15">
        <f t="shared" si="9"/>
        <v>-1974.1442936871181</v>
      </c>
      <c r="AR15">
        <f t="shared" si="9"/>
        <v>730.93500519736597</v>
      </c>
      <c r="AS15">
        <f t="shared" si="9"/>
        <v>34.105626728036029</v>
      </c>
      <c r="AT15">
        <f t="shared" si="9"/>
        <v>230.89136823075168</v>
      </c>
      <c r="AU15">
        <f t="shared" si="9"/>
        <v>995.93200015615366</v>
      </c>
      <c r="AW15">
        <v>12</v>
      </c>
      <c r="AX15">
        <f>(R15*SUMPRODUCT(K16:$K$23, X16:$X$23)-$AZ$3*SUMPRODUCT(K15:$K$22, W16:$W$23))/Z15</f>
        <v>1736.7155226126781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10"/>
        <v>8.5572000000000009E-2</v>
      </c>
      <c r="I16" s="5">
        <f t="shared" si="11"/>
        <v>1.085572</v>
      </c>
      <c r="J16">
        <f t="shared" si="12"/>
        <v>0.92117335377109955</v>
      </c>
      <c r="K16">
        <f t="shared" si="20"/>
        <v>0.34390442957047562</v>
      </c>
      <c r="L16" s="2">
        <v>13</v>
      </c>
      <c r="M16" s="6">
        <v>3.104E-3</v>
      </c>
      <c r="O16">
        <f t="shared" si="21"/>
        <v>8919.1741025457031</v>
      </c>
      <c r="P16">
        <f t="shared" si="22"/>
        <v>445.95870512728516</v>
      </c>
      <c r="Q16" s="4">
        <f t="shared" si="23"/>
        <v>12.5</v>
      </c>
      <c r="R16">
        <f t="shared" si="0"/>
        <v>2000000</v>
      </c>
      <c r="S16">
        <f t="shared" si="1"/>
        <v>1621.7802658929427</v>
      </c>
      <c r="U16">
        <f t="shared" si="13"/>
        <v>3.104E-3</v>
      </c>
      <c r="V16">
        <f t="shared" si="14"/>
        <v>0.01</v>
      </c>
      <c r="W16">
        <f t="shared" si="15"/>
        <v>0.85639971021631289</v>
      </c>
      <c r="X16">
        <f t="shared" si="16"/>
        <v>2.6582647005114353E-3</v>
      </c>
      <c r="Y16">
        <f t="shared" si="17"/>
        <v>8.5639971021631289E-3</v>
      </c>
      <c r="Z16">
        <f t="shared" si="18"/>
        <v>0.84517744841363829</v>
      </c>
      <c r="AB16">
        <f t="shared" si="19"/>
        <v>1487.3226702936699</v>
      </c>
      <c r="AC16">
        <f t="shared" si="2"/>
        <v>1370.6921070149892</v>
      </c>
      <c r="AE16">
        <f t="shared" si="3"/>
        <v>7538.28480994658</v>
      </c>
      <c r="AF16">
        <f t="shared" si="4"/>
        <v>-376.91424049732899</v>
      </c>
      <c r="AG16">
        <f t="shared" si="4"/>
        <v>-10.564718105170478</v>
      </c>
      <c r="AH16">
        <f t="shared" si="5"/>
        <v>-5316.5294010228708</v>
      </c>
      <c r="AI16">
        <f t="shared" si="6"/>
        <v>1834.2764503212093</v>
      </c>
      <c r="AJ16">
        <f t="shared" si="7"/>
        <v>116.63056327868071</v>
      </c>
      <c r="AK16">
        <f t="shared" si="24"/>
        <v>605.40852678200463</v>
      </c>
      <c r="AL16">
        <f t="shared" si="8"/>
        <v>2556.3155403818946</v>
      </c>
      <c r="AN16">
        <f t="shared" si="9"/>
        <v>2592.4495375044598</v>
      </c>
      <c r="AO16">
        <f t="shared" si="9"/>
        <v>-129.62247687522299</v>
      </c>
      <c r="AP16">
        <f t="shared" si="9"/>
        <v>-3.6332533535315292</v>
      </c>
      <c r="AQ16">
        <f t="shared" si="9"/>
        <v>-1828.3780109534327</v>
      </c>
      <c r="AR16">
        <f t="shared" si="9"/>
        <v>630.81579632227238</v>
      </c>
      <c r="AS16">
        <f t="shared" si="9"/>
        <v>40.109767334837954</v>
      </c>
      <c r="AT16">
        <f t="shared" si="9"/>
        <v>208.20267406006732</v>
      </c>
      <c r="AU16">
        <f t="shared" si="9"/>
        <v>879.12823771717763</v>
      </c>
      <c r="AW16">
        <v>13</v>
      </c>
      <c r="AX16">
        <f>(R16*SUMPRODUCT(K17:$K$23, X17:$X$23)-$AZ$3*SUMPRODUCT(K16:$K$22, W17:$W$23))/Z16</f>
        <v>1621.7802658929427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10"/>
        <v>8.5572000000000009E-2</v>
      </c>
      <c r="I17" s="5">
        <f t="shared" si="11"/>
        <v>1.085572</v>
      </c>
      <c r="J17">
        <f t="shared" si="12"/>
        <v>0.92117335377109955</v>
      </c>
      <c r="K17">
        <f t="shared" si="20"/>
        <v>0.31679559676417191</v>
      </c>
      <c r="L17" s="2">
        <v>14</v>
      </c>
      <c r="M17" s="6">
        <v>3.1700000000000001E-3</v>
      </c>
      <c r="O17">
        <f t="shared" si="21"/>
        <v>8919.1741025457031</v>
      </c>
      <c r="P17">
        <f t="shared" si="22"/>
        <v>445.95870512728516</v>
      </c>
      <c r="Q17" s="4">
        <f t="shared" si="23"/>
        <v>12.5</v>
      </c>
      <c r="R17">
        <f t="shared" si="0"/>
        <v>2000000</v>
      </c>
      <c r="S17">
        <f t="shared" si="1"/>
        <v>1473.9229162219674</v>
      </c>
      <c r="U17">
        <f t="shared" si="13"/>
        <v>3.1700000000000001E-3</v>
      </c>
      <c r="V17">
        <f t="shared" si="14"/>
        <v>0.01</v>
      </c>
      <c r="W17">
        <f t="shared" si="15"/>
        <v>0.84517744841363829</v>
      </c>
      <c r="X17">
        <f t="shared" si="16"/>
        <v>2.6792125114712332E-3</v>
      </c>
      <c r="Y17">
        <f t="shared" si="17"/>
        <v>8.4517744841363825E-3</v>
      </c>
      <c r="Z17">
        <f t="shared" si="18"/>
        <v>0.83404646141803074</v>
      </c>
      <c r="AB17">
        <f t="shared" si="19"/>
        <v>1370.6921070149892</v>
      </c>
      <c r="AC17">
        <f t="shared" si="2"/>
        <v>1229.3201926778765</v>
      </c>
      <c r="AE17">
        <f t="shared" si="3"/>
        <v>7439.0055989995835</v>
      </c>
      <c r="AF17">
        <f t="shared" si="4"/>
        <v>-371.95027994997918</v>
      </c>
      <c r="AG17">
        <f t="shared" si="4"/>
        <v>-10.425580767725384</v>
      </c>
      <c r="AH17">
        <f t="shared" si="5"/>
        <v>-5358.4250229424661</v>
      </c>
      <c r="AI17">
        <f t="shared" si="6"/>
        <v>1698.2047153394133</v>
      </c>
      <c r="AJ17">
        <f t="shared" si="7"/>
        <v>141.37191433711268</v>
      </c>
      <c r="AK17">
        <f t="shared" si="24"/>
        <v>590.64231982452168</v>
      </c>
      <c r="AL17">
        <f t="shared" si="8"/>
        <v>2430.2189495010475</v>
      </c>
      <c r="AN17">
        <f t="shared" si="9"/>
        <v>2356.6442180670892</v>
      </c>
      <c r="AO17">
        <f t="shared" si="9"/>
        <v>-117.83221090335445</v>
      </c>
      <c r="AP17">
        <f t="shared" si="9"/>
        <v>-3.3027780809246363</v>
      </c>
      <c r="AQ17">
        <f t="shared" si="9"/>
        <v>-1697.5254528591302</v>
      </c>
      <c r="AR17">
        <f t="shared" si="9"/>
        <v>537.98377622368014</v>
      </c>
      <c r="AS17">
        <f t="shared" si="9"/>
        <v>44.785999968119</v>
      </c>
      <c r="AT17">
        <f t="shared" si="9"/>
        <v>187.11288618298423</v>
      </c>
      <c r="AU17">
        <f t="shared" si="9"/>
        <v>769.88266237478331</v>
      </c>
      <c r="AW17">
        <v>14</v>
      </c>
      <c r="AX17">
        <f>(R17*SUMPRODUCT(K18:$K$23, X18:$X$23)-$AZ$3*SUMPRODUCT(K17:$K$22, W18:$W$23))/Z17</f>
        <v>1473.9229162219674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10"/>
        <v>8.5572000000000009E-2</v>
      </c>
      <c r="I18" s="5">
        <f t="shared" si="11"/>
        <v>1.085572</v>
      </c>
      <c r="J18">
        <f t="shared" si="12"/>
        <v>0.92117335377109955</v>
      </c>
      <c r="K18">
        <f t="shared" si="20"/>
        <v>0.29182366233116913</v>
      </c>
      <c r="L18" s="2">
        <v>15</v>
      </c>
      <c r="M18" s="6">
        <v>3.2390000000000001E-3</v>
      </c>
      <c r="O18">
        <f t="shared" si="21"/>
        <v>8919.1741025457031</v>
      </c>
      <c r="P18">
        <f t="shared" si="22"/>
        <v>445.95870512728516</v>
      </c>
      <c r="Q18" s="4">
        <f t="shared" si="23"/>
        <v>12.5</v>
      </c>
      <c r="R18">
        <f t="shared" si="0"/>
        <v>2000000</v>
      </c>
      <c r="S18">
        <f t="shared" si="1"/>
        <v>1296.7350593398664</v>
      </c>
      <c r="U18">
        <f t="shared" si="13"/>
        <v>3.2390000000000001E-3</v>
      </c>
      <c r="V18">
        <f t="shared" si="14"/>
        <v>0.01</v>
      </c>
      <c r="W18">
        <f t="shared" si="15"/>
        <v>0.83404646141803074</v>
      </c>
      <c r="X18">
        <f t="shared" si="16"/>
        <v>2.7014764885330018E-3</v>
      </c>
      <c r="Y18">
        <f t="shared" si="17"/>
        <v>8.3404646141803079E-3</v>
      </c>
      <c r="Z18">
        <f t="shared" si="18"/>
        <v>0.82300452031531746</v>
      </c>
      <c r="AB18">
        <f t="shared" si="19"/>
        <v>1229.3201926778765</v>
      </c>
      <c r="AC18">
        <f t="shared" si="2"/>
        <v>1067.2188154880614</v>
      </c>
      <c r="AE18">
        <f t="shared" si="3"/>
        <v>7340.5206038744282</v>
      </c>
      <c r="AF18">
        <f t="shared" si="4"/>
        <v>-367.0260301937214</v>
      </c>
      <c r="AG18">
        <f t="shared" si="4"/>
        <v>-10.287556503941468</v>
      </c>
      <c r="AH18">
        <f t="shared" si="5"/>
        <v>-5402.9529770660038</v>
      </c>
      <c r="AI18">
        <f t="shared" si="6"/>
        <v>1560.2540401107617</v>
      </c>
      <c r="AJ18">
        <f t="shared" si="7"/>
        <v>162.10137718981514</v>
      </c>
      <c r="AK18">
        <f t="shared" si="24"/>
        <v>574.19703364510087</v>
      </c>
      <c r="AL18">
        <f t="shared" si="8"/>
        <v>2296.5524509456777</v>
      </c>
      <c r="AN18">
        <f t="shared" si="9"/>
        <v>2142.1376060400407</v>
      </c>
      <c r="AO18">
        <f t="shared" si="9"/>
        <v>-107.10688030200204</v>
      </c>
      <c r="AP18">
        <f t="shared" si="9"/>
        <v>-3.002152415419038</v>
      </c>
      <c r="AQ18">
        <f t="shared" si="9"/>
        <v>-1576.7095251704945</v>
      </c>
      <c r="AR18">
        <f t="shared" si="9"/>
        <v>455.31904815212533</v>
      </c>
      <c r="AS18">
        <f t="shared" si="9"/>
        <v>47.305017560458097</v>
      </c>
      <c r="AT18">
        <f t="shared" si="9"/>
        <v>167.56428125800687</v>
      </c>
      <c r="AU18">
        <f t="shared" si="9"/>
        <v>670.18834697059026</v>
      </c>
      <c r="AW18">
        <v>15</v>
      </c>
      <c r="AX18">
        <f>(R18*SUMPRODUCT(K19:$K$23, X19:$X$23)-$AZ$3*SUMPRODUCT(K18:$K$22, W19:$W$23))/Z18</f>
        <v>1296.7350593398664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10"/>
        <v>8.5572000000000009E-2</v>
      </c>
      <c r="I19" s="5">
        <f t="shared" si="11"/>
        <v>1.085572</v>
      </c>
      <c r="J19">
        <f t="shared" si="12"/>
        <v>0.92117335377109955</v>
      </c>
      <c r="K19">
        <f t="shared" si="20"/>
        <v>0.26882018173936795</v>
      </c>
      <c r="L19" s="2">
        <v>16</v>
      </c>
      <c r="M19" s="6">
        <v>3.3149999999999998E-3</v>
      </c>
      <c r="O19">
        <f t="shared" si="21"/>
        <v>8919.1741025457031</v>
      </c>
      <c r="P19">
        <f t="shared" si="22"/>
        <v>445.95870512728516</v>
      </c>
      <c r="Q19" s="4">
        <f t="shared" si="23"/>
        <v>12.5</v>
      </c>
      <c r="R19">
        <f t="shared" si="0"/>
        <v>2000000</v>
      </c>
      <c r="S19">
        <f t="shared" si="1"/>
        <v>1091.3710438562123</v>
      </c>
      <c r="U19">
        <f t="shared" si="13"/>
        <v>3.3149999999999998E-3</v>
      </c>
      <c r="V19">
        <f t="shared" si="14"/>
        <v>0.01</v>
      </c>
      <c r="W19">
        <f t="shared" si="15"/>
        <v>0.82300452031531746</v>
      </c>
      <c r="X19">
        <f t="shared" si="16"/>
        <v>2.7282599848452772E-3</v>
      </c>
      <c r="Y19">
        <f t="shared" si="17"/>
        <v>8.2300452031531749E-3</v>
      </c>
      <c r="Z19">
        <f t="shared" si="18"/>
        <v>0.812046215127319</v>
      </c>
      <c r="AB19">
        <f t="shared" si="19"/>
        <v>1067.2188154880614</v>
      </c>
      <c r="AC19">
        <f t="shared" si="2"/>
        <v>886.24372546298844</v>
      </c>
      <c r="AE19">
        <f t="shared" si="3"/>
        <v>7242.7815720338403</v>
      </c>
      <c r="AF19">
        <f t="shared" si="4"/>
        <v>-362.13907860169201</v>
      </c>
      <c r="AG19">
        <f t="shared" si="4"/>
        <v>-10.150577689091488</v>
      </c>
      <c r="AH19">
        <f t="shared" si="5"/>
        <v>-5456.5199696905547</v>
      </c>
      <c r="AI19">
        <f t="shared" si="6"/>
        <v>1413.9719460525021</v>
      </c>
      <c r="AJ19">
        <f t="shared" si="7"/>
        <v>180.97509002507297</v>
      </c>
      <c r="AK19">
        <f t="shared" si="24"/>
        <v>556.35029162441469</v>
      </c>
      <c r="AL19">
        <f t="shared" si="8"/>
        <v>2151.2973277019896</v>
      </c>
      <c r="AN19">
        <f t="shared" si="9"/>
        <v>1947.0058584926821</v>
      </c>
      <c r="AO19">
        <f t="shared" si="9"/>
        <v>-97.350292924634104</v>
      </c>
      <c r="AP19">
        <f t="shared" si="9"/>
        <v>-2.7286801391411473</v>
      </c>
      <c r="AQ19">
        <f t="shared" si="9"/>
        <v>-1466.8226899167055</v>
      </c>
      <c r="AR19">
        <f t="shared" si="9"/>
        <v>380.10419551220139</v>
      </c>
      <c r="AS19">
        <f t="shared" si="9"/>
        <v>48.649756590838592</v>
      </c>
      <c r="AT19">
        <f t="shared" si="9"/>
        <v>149.55818650522551</v>
      </c>
      <c r="AU19">
        <f t="shared" si="9"/>
        <v>578.3121386082654</v>
      </c>
      <c r="AW19">
        <v>16</v>
      </c>
      <c r="AX19">
        <f>(R19*SUMPRODUCT(K20:$K$23, X20:$X$23)-$AZ$3*SUMPRODUCT(K19:$K$22, W20:$W$23))/Z19</f>
        <v>1091.3710438562123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10"/>
        <v>8.5572000000000009E-2</v>
      </c>
      <c r="I20" s="5">
        <f t="shared" si="11"/>
        <v>1.085572</v>
      </c>
      <c r="J20">
        <f t="shared" si="12"/>
        <v>0.92117335377109955</v>
      </c>
      <c r="K20">
        <f t="shared" si="20"/>
        <v>0.24762998837421007</v>
      </c>
      <c r="L20" s="2">
        <v>17</v>
      </c>
      <c r="M20" s="6">
        <v>3.3969999999999998E-3</v>
      </c>
      <c r="O20">
        <f t="shared" si="21"/>
        <v>8919.1741025457031</v>
      </c>
      <c r="P20">
        <f t="shared" si="22"/>
        <v>445.95870512728516</v>
      </c>
      <c r="Q20" s="4">
        <f t="shared" si="23"/>
        <v>12.5</v>
      </c>
      <c r="R20">
        <f t="shared" si="0"/>
        <v>2000000</v>
      </c>
      <c r="S20">
        <f t="shared" si="1"/>
        <v>859.71534563424711</v>
      </c>
      <c r="U20">
        <f t="shared" si="13"/>
        <v>3.3969999999999998E-3</v>
      </c>
      <c r="V20">
        <f t="shared" si="14"/>
        <v>0.01</v>
      </c>
      <c r="W20">
        <f t="shared" si="15"/>
        <v>0.812046215127319</v>
      </c>
      <c r="X20">
        <f t="shared" si="16"/>
        <v>2.7585209927875024E-3</v>
      </c>
      <c r="Y20">
        <f t="shared" si="17"/>
        <v>8.1204621512731903E-3</v>
      </c>
      <c r="Z20">
        <f t="shared" si="18"/>
        <v>0.80116723198325834</v>
      </c>
      <c r="AB20">
        <f t="shared" si="19"/>
        <v>886.24372546298844</v>
      </c>
      <c r="AC20">
        <f t="shared" si="2"/>
        <v>688.77576375531999</v>
      </c>
      <c r="AE20">
        <f t="shared" si="3"/>
        <v>7145.7500273133037</v>
      </c>
      <c r="AF20">
        <f t="shared" si="4"/>
        <v>-357.28750136566515</v>
      </c>
      <c r="AG20">
        <f t="shared" si="4"/>
        <v>-10.014590399790729</v>
      </c>
      <c r="AH20">
        <f t="shared" si="5"/>
        <v>-5517.0419855750051</v>
      </c>
      <c r="AI20">
        <f t="shared" si="6"/>
        <v>1261.4059499728428</v>
      </c>
      <c r="AJ20">
        <f t="shared" si="7"/>
        <v>197.46796170766845</v>
      </c>
      <c r="AK20">
        <f t="shared" si="24"/>
        <v>537.22943759874397</v>
      </c>
      <c r="AL20">
        <f t="shared" si="8"/>
        <v>1996.1033492792553</v>
      </c>
      <c r="AN20">
        <f t="shared" si="9"/>
        <v>1769.5019961886046</v>
      </c>
      <c r="AO20">
        <f t="shared" si="9"/>
        <v>-88.475099809430233</v>
      </c>
      <c r="AP20">
        <f t="shared" si="9"/>
        <v>-2.4799129042726538</v>
      </c>
      <c r="AQ20">
        <f t="shared" si="9"/>
        <v>-1366.1850427479674</v>
      </c>
      <c r="AR20">
        <f t="shared" si="9"/>
        <v>312.36194072693445</v>
      </c>
      <c r="AS20">
        <f t="shared" si="9"/>
        <v>48.898989061948896</v>
      </c>
      <c r="AT20">
        <f t="shared" si="9"/>
        <v>133.0341193868604</v>
      </c>
      <c r="AU20">
        <f t="shared" si="9"/>
        <v>494.29504917574377</v>
      </c>
      <c r="AW20">
        <v>17</v>
      </c>
      <c r="AX20">
        <f>(R20*SUMPRODUCT(K21:$K$23, X21:$X$23)-$AZ$3*SUMPRODUCT(K20:$K$22, W21:$W$23))/Z20</f>
        <v>859.71534563424711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10"/>
        <v>8.5572000000000009E-2</v>
      </c>
      <c r="I21" s="5">
        <f t="shared" si="11"/>
        <v>1.085572</v>
      </c>
      <c r="J21">
        <f t="shared" si="12"/>
        <v>0.92117335377109955</v>
      </c>
      <c r="K21">
        <f t="shared" si="20"/>
        <v>0.22811014688496947</v>
      </c>
      <c r="L21" s="2">
        <v>18</v>
      </c>
      <c r="M21" s="6">
        <v>3.4910000000000002E-3</v>
      </c>
      <c r="O21">
        <f t="shared" si="21"/>
        <v>8919.1741025457031</v>
      </c>
      <c r="P21">
        <f t="shared" si="22"/>
        <v>445.95870512728516</v>
      </c>
      <c r="Q21" s="4">
        <f t="shared" si="23"/>
        <v>12.5</v>
      </c>
      <c r="R21">
        <f t="shared" si="0"/>
        <v>2000000</v>
      </c>
      <c r="S21">
        <f t="shared" si="1"/>
        <v>600.9330572502929</v>
      </c>
      <c r="U21">
        <f t="shared" si="13"/>
        <v>3.4910000000000002E-3</v>
      </c>
      <c r="V21">
        <f t="shared" si="14"/>
        <v>0.01</v>
      </c>
      <c r="W21">
        <f t="shared" si="15"/>
        <v>0.80116723198325834</v>
      </c>
      <c r="X21">
        <f t="shared" si="16"/>
        <v>2.7968748068535549E-3</v>
      </c>
      <c r="Y21">
        <f t="shared" si="17"/>
        <v>8.0116723198325832E-3</v>
      </c>
      <c r="Z21">
        <f t="shared" si="18"/>
        <v>0.79035868485657224</v>
      </c>
      <c r="AB21">
        <f t="shared" si="19"/>
        <v>688.77576375531999</v>
      </c>
      <c r="AC21">
        <f t="shared" si="2"/>
        <v>474.95266081518071</v>
      </c>
      <c r="AE21">
        <f t="shared" si="3"/>
        <v>7049.3467136948202</v>
      </c>
      <c r="AF21">
        <f t="shared" si="4"/>
        <v>-352.46733568474099</v>
      </c>
      <c r="AG21">
        <f t="shared" si="4"/>
        <v>-9.8794835607071523</v>
      </c>
      <c r="AH21">
        <f t="shared" si="5"/>
        <v>-5593.7496137071093</v>
      </c>
      <c r="AI21">
        <f t="shared" si="6"/>
        <v>1093.2502807422634</v>
      </c>
      <c r="AJ21">
        <f t="shared" si="7"/>
        <v>213.82310294013928</v>
      </c>
      <c r="AK21">
        <f t="shared" si="24"/>
        <v>516.995859923578</v>
      </c>
      <c r="AL21">
        <f t="shared" si="8"/>
        <v>1824.0692436059808</v>
      </c>
      <c r="AN21">
        <f t="shared" si="9"/>
        <v>1608.0275143040024</v>
      </c>
      <c r="AO21">
        <f t="shared" si="9"/>
        <v>-80.401375715200103</v>
      </c>
      <c r="AP21">
        <f t="shared" si="9"/>
        <v>-2.2536104461805495</v>
      </c>
      <c r="AQ21">
        <f t="shared" si="9"/>
        <v>-1275.9910460204699</v>
      </c>
      <c r="AR21">
        <f t="shared" si="9"/>
        <v>249.38148212215182</v>
      </c>
      <c r="AS21">
        <f t="shared" si="9"/>
        <v>48.775219419075121</v>
      </c>
      <c r="AT21">
        <f t="shared" si="9"/>
        <v>117.93200154608847</v>
      </c>
      <c r="AU21">
        <f t="shared" si="9"/>
        <v>416.08870308731542</v>
      </c>
      <c r="AW21">
        <v>18</v>
      </c>
      <c r="AX21">
        <f>(R21*SUMPRODUCT(K22:$K$23, X22:$X$23)-$AZ$3*SUMPRODUCT(K21:$K$22, W22:$W$23))/Z21</f>
        <v>600.9330572502929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10"/>
        <v>8.5572000000000009E-2</v>
      </c>
      <c r="I22" s="5">
        <f t="shared" si="11"/>
        <v>1.085572</v>
      </c>
      <c r="J22">
        <f t="shared" si="12"/>
        <v>0.92117335377109955</v>
      </c>
      <c r="K22">
        <f t="shared" si="20"/>
        <v>0.21012898903524546</v>
      </c>
      <c r="L22" s="2">
        <v>19</v>
      </c>
      <c r="M22" s="6">
        <v>3.5990000000000002E-3</v>
      </c>
      <c r="O22">
        <f t="shared" si="21"/>
        <v>8919.1741025457031</v>
      </c>
      <c r="P22">
        <f t="shared" si="22"/>
        <v>445.95870512728516</v>
      </c>
      <c r="Q22" s="4">
        <f t="shared" si="23"/>
        <v>12.5</v>
      </c>
      <c r="R22">
        <f t="shared" si="0"/>
        <v>2000000</v>
      </c>
      <c r="S22">
        <f t="shared" si="1"/>
        <v>313.96330872198183</v>
      </c>
      <c r="U22">
        <f t="shared" si="13"/>
        <v>3.5990000000000002E-3</v>
      </c>
      <c r="V22">
        <f t="shared" si="14"/>
        <v>0.01</v>
      </c>
      <c r="W22">
        <f t="shared" si="15"/>
        <v>0.79035868485657224</v>
      </c>
      <c r="X22">
        <f t="shared" si="16"/>
        <v>2.8445009067988038E-3</v>
      </c>
      <c r="Y22">
        <f t="shared" si="17"/>
        <v>7.9035868485657218E-3</v>
      </c>
      <c r="Z22">
        <f t="shared" si="18"/>
        <v>0.77961059710120773</v>
      </c>
      <c r="AB22">
        <f t="shared" si="19"/>
        <v>474.95266081518071</v>
      </c>
      <c r="AC22">
        <f t="shared" si="2"/>
        <v>244.76912258061509</v>
      </c>
      <c r="AE22">
        <f t="shared" si="3"/>
        <v>6953.4826477352844</v>
      </c>
      <c r="AF22">
        <f t="shared" si="4"/>
        <v>-347.6741323867642</v>
      </c>
      <c r="AG22">
        <f t="shared" si="4"/>
        <v>-9.7451324637650973</v>
      </c>
      <c r="AH22">
        <f t="shared" si="5"/>
        <v>-5689.0018135976079</v>
      </c>
      <c r="AI22">
        <f t="shared" si="6"/>
        <v>907.06156928714699</v>
      </c>
      <c r="AJ22">
        <f t="shared" si="7"/>
        <v>230.18353823456562</v>
      </c>
      <c r="AK22">
        <f t="shared" si="24"/>
        <v>495.65328233145908</v>
      </c>
      <c r="AL22">
        <f t="shared" si="8"/>
        <v>1632.8983898531719</v>
      </c>
      <c r="AN22">
        <f t="shared" si="9"/>
        <v>1461.1282790427372</v>
      </c>
      <c r="AO22">
        <f t="shared" si="9"/>
        <v>-73.05641395213685</v>
      </c>
      <c r="AP22">
        <f t="shared" si="9"/>
        <v>-2.0477348326255109</v>
      </c>
      <c r="AQ22">
        <f t="shared" si="9"/>
        <v>-1195.4241997109432</v>
      </c>
      <c r="AR22">
        <f t="shared" si="9"/>
        <v>190.59993054703145</v>
      </c>
      <c r="AS22">
        <f t="shared" si="9"/>
        <v>48.368234181785041</v>
      </c>
      <c r="AT22">
        <f t="shared" si="9"/>
        <v>104.15112312831059</v>
      </c>
      <c r="AU22">
        <f t="shared" si="9"/>
        <v>343.11928785712712</v>
      </c>
      <c r="AW22">
        <v>19</v>
      </c>
      <c r="AX22">
        <f>(R22*SUMPRODUCT(K23:$K$23, X23:$X$23)-$AZ$3*SUMPRODUCT(K22:$K$22, W23:$W$23))/Z22</f>
        <v>313.96330872198183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10"/>
        <v>8.5572000000000009E-2</v>
      </c>
      <c r="I23" s="5">
        <f t="shared" si="11"/>
        <v>1.085572</v>
      </c>
      <c r="J23">
        <f t="shared" si="12"/>
        <v>0.92117335377109955</v>
      </c>
      <c r="K23">
        <f t="shared" si="20"/>
        <v>0.19356522555412767</v>
      </c>
      <c r="L23" s="2">
        <v>20</v>
      </c>
      <c r="M23" s="6">
        <v>3.7169999999999998E-3</v>
      </c>
      <c r="O23">
        <f t="shared" si="21"/>
        <v>8919.1741025457031</v>
      </c>
      <c r="P23">
        <f t="shared" si="22"/>
        <v>445.95870512728516</v>
      </c>
      <c r="Q23" s="4">
        <f t="shared" si="23"/>
        <v>12.5</v>
      </c>
      <c r="R23">
        <f t="shared" si="0"/>
        <v>2000000</v>
      </c>
      <c r="S23">
        <f t="shared" si="1"/>
        <v>318.32983912526311</v>
      </c>
      <c r="U23">
        <f t="shared" si="13"/>
        <v>3.7169999999999998E-3</v>
      </c>
      <c r="V23">
        <f t="shared" si="14"/>
        <v>0.01</v>
      </c>
      <c r="W23">
        <f t="shared" si="15"/>
        <v>0.77961059710120773</v>
      </c>
      <c r="X23">
        <f t="shared" si="16"/>
        <v>2.8978125894251888E-3</v>
      </c>
      <c r="Y23">
        <f t="shared" si="17"/>
        <v>7.7961059710120774E-3</v>
      </c>
      <c r="Z23">
        <f t="shared" si="18"/>
        <v>0.76891667854077039</v>
      </c>
      <c r="AB23">
        <f t="shared" si="19"/>
        <v>244.76912258061509</v>
      </c>
      <c r="AC23">
        <f t="shared" si="2"/>
        <v>244.76912258061509</v>
      </c>
      <c r="AE23">
        <f t="shared" si="3"/>
        <v>6858.1017262562991</v>
      </c>
      <c r="AF23">
        <f t="shared" si="4"/>
        <v>-342.90508631281494</v>
      </c>
      <c r="AG23">
        <f t="shared" si="4"/>
        <v>-9.6114584817596302</v>
      </c>
      <c r="AH23">
        <f t="shared" si="5"/>
        <v>-5795.6251788503778</v>
      </c>
      <c r="AI23">
        <f t="shared" si="6"/>
        <v>709.96000261134668</v>
      </c>
      <c r="AJ23">
        <f t="shared" si="7"/>
        <v>0</v>
      </c>
      <c r="AK23">
        <f t="shared" si="24"/>
        <v>473.19760337668697</v>
      </c>
      <c r="AL23">
        <f t="shared" si="8"/>
        <v>1183.1576059880335</v>
      </c>
      <c r="AN23">
        <f t="shared" si="9"/>
        <v>1327.4900075159528</v>
      </c>
      <c r="AO23">
        <f t="shared" si="9"/>
        <v>-66.374500375797638</v>
      </c>
      <c r="AP23">
        <f t="shared" si="9"/>
        <v>-1.8604441289259364</v>
      </c>
      <c r="AQ23">
        <f t="shared" si="9"/>
        <v>-1121.8314949713549</v>
      </c>
      <c r="AR23">
        <f t="shared" si="9"/>
        <v>137.4235680398744</v>
      </c>
      <c r="AS23">
        <f t="shared" si="9"/>
        <v>0</v>
      </c>
      <c r="AT23">
        <f t="shared" si="9"/>
        <v>91.594600829281063</v>
      </c>
      <c r="AU23">
        <f t="shared" si="9"/>
        <v>229.01816886915543</v>
      </c>
      <c r="AW23">
        <v>20</v>
      </c>
      <c r="AX23">
        <f>(R23*SUMPRODUCT(K$23:$K24, X$23:$X24)-$AZ$3*SUMPRODUCT(K$22:$K23, W$23:$W24))/Z23</f>
        <v>318.32983912526311</v>
      </c>
    </row>
    <row r="25" spans="5:50" x14ac:dyDescent="0.25">
      <c r="AN25" s="8">
        <f t="shared" ref="AN25:AU25" si="25">SUM(AN3:AN23)</f>
        <v>76902.444625568765</v>
      </c>
      <c r="AO25" s="8">
        <f t="shared" si="25"/>
        <v>-10534.502808187719</v>
      </c>
      <c r="AP25" s="8">
        <f t="shared" si="25"/>
        <v>-195.27685767399043</v>
      </c>
      <c r="AQ25" s="8">
        <f t="shared" si="25"/>
        <v>-50234.221949143161</v>
      </c>
      <c r="AR25" s="8">
        <f t="shared" si="25"/>
        <v>15938.443010563908</v>
      </c>
      <c r="AS25" s="8">
        <f t="shared" si="25"/>
        <v>-915.63058949561776</v>
      </c>
      <c r="AT25" s="8">
        <f t="shared" si="25"/>
        <v>5231.138809549454</v>
      </c>
      <c r="AU25" s="9">
        <f t="shared" si="25"/>
        <v>20253.951230617742</v>
      </c>
    </row>
    <row r="29" spans="5:50" x14ac:dyDescent="0.25">
      <c r="AF29" s="10"/>
      <c r="AG29" s="10"/>
      <c r="AH29" s="10"/>
      <c r="AI29" s="10"/>
      <c r="AJ29" s="10"/>
      <c r="AK29" s="10"/>
      <c r="AL29" s="10"/>
      <c r="AM29" s="10"/>
    </row>
  </sheetData>
  <conditionalFormatting sqref="AN25:AU25">
    <cfRule type="cellIs" dxfId="26" priority="1" operator="lessThan">
      <formula>0</formula>
    </cfRule>
  </conditionalFormatting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2A9525-A470-4F08-9581-D7170A10A98B}">
  <dimension ref="A1:AZ29"/>
  <sheetViews>
    <sheetView workbookViewId="0">
      <selection activeCell="J53" sqref="J53"/>
    </sheetView>
  </sheetViews>
  <sheetFormatPr defaultRowHeight="15" x14ac:dyDescent="0.25"/>
  <cols>
    <col min="3" max="3" width="9.28515625" bestFit="1" customWidth="1"/>
    <col min="6" max="9" width="9.140625" bestFit="1" customWidth="1"/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51" width="9.140625" bestFit="1" customWidth="1"/>
  </cols>
  <sheetData>
    <row r="1" spans="1:52" x14ac:dyDescent="0.25">
      <c r="A1" t="s">
        <v>43</v>
      </c>
      <c r="Q1" s="1" t="s">
        <v>1</v>
      </c>
      <c r="W1" s="1" t="s">
        <v>2</v>
      </c>
      <c r="AC1" s="1" t="s">
        <v>3</v>
      </c>
      <c r="AQ1" s="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42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11">
        <f>'T.45.04.F'!C3*(1+C12)</f>
        <v>10895.674669203425</v>
      </c>
      <c r="K3">
        <v>1</v>
      </c>
      <c r="L3" s="2">
        <v>0</v>
      </c>
      <c r="O3">
        <f>$C$3</f>
        <v>10895.674669203425</v>
      </c>
      <c r="P3">
        <f>O3*B5</f>
        <v>8716.5397353627395</v>
      </c>
      <c r="Q3" s="4">
        <f>B8</f>
        <v>100</v>
      </c>
      <c r="R3">
        <f t="shared" ref="R3:R23" si="0">$C$6</f>
        <v>2000000</v>
      </c>
      <c r="S3">
        <f t="shared" ref="S3:S23" si="1">AX3</f>
        <v>-7.2759576141834259E-12</v>
      </c>
      <c r="W3">
        <v>1</v>
      </c>
      <c r="Z3">
        <v>1</v>
      </c>
      <c r="AC3">
        <f t="shared" ref="AC3:AC23" si="2">S3*Z3</f>
        <v>-7.2759576141834259E-12</v>
      </c>
      <c r="AE3">
        <f t="shared" ref="AE3:AE23" si="3">$Z3*O3</f>
        <v>10895.674669203425</v>
      </c>
      <c r="AF3">
        <f t="shared" ref="AF3:AG23" si="4">-$Z3*P3</f>
        <v>-8716.5397353627395</v>
      </c>
      <c r="AG3">
        <f t="shared" si="4"/>
        <v>-100</v>
      </c>
      <c r="AH3">
        <f t="shared" ref="AH3:AH23" si="5">-X3*R3</f>
        <v>0</v>
      </c>
      <c r="AI3">
        <f t="shared" ref="AI3:AI23" si="6">SUM(AE3:AH3)</f>
        <v>2079.1349338406853</v>
      </c>
      <c r="AJ3">
        <f t="shared" ref="AJ3:AJ23" si="7">AB3-AC3</f>
        <v>7.2759576141834259E-12</v>
      </c>
      <c r="AL3">
        <f t="shared" ref="AL3:AL23" si="8">SUM(AI3:AK3)</f>
        <v>2079.1349338406926</v>
      </c>
      <c r="AN3">
        <f t="shared" ref="AN3:AU23" si="9">AE3*$K3</f>
        <v>10895.674669203425</v>
      </c>
      <c r="AO3">
        <f t="shared" si="9"/>
        <v>-8716.5397353627395</v>
      </c>
      <c r="AP3">
        <f t="shared" si="9"/>
        <v>-100</v>
      </c>
      <c r="AQ3">
        <f t="shared" si="9"/>
        <v>0</v>
      </c>
      <c r="AR3">
        <f t="shared" si="9"/>
        <v>2079.1349338406853</v>
      </c>
      <c r="AS3">
        <f t="shared" si="9"/>
        <v>7.2759576141834259E-12</v>
      </c>
      <c r="AT3">
        <f t="shared" si="9"/>
        <v>0</v>
      </c>
      <c r="AU3">
        <f t="shared" si="9"/>
        <v>2079.1349338406926</v>
      </c>
      <c r="AW3">
        <v>0</v>
      </c>
      <c r="AX3">
        <f>(R3*SUMPRODUCT(K4:$K$23, X4:$X$23)-$AZ$3*SUMPRODUCT(K3:$K$22, W4:$W$23))/Z3</f>
        <v>-7.2759576141834259E-12</v>
      </c>
      <c r="AZ3">
        <f>$C$6*SUMPRODUCT(K4:$K$23, X4:$X$23)/SUMPRODUCT(K3:K22, W4:W23)</f>
        <v>6644.6423455168378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5">
        <f>EconomicRates!C44</f>
        <v>3.5571999999999999E-2</v>
      </c>
      <c r="G4" s="5">
        <f>EconomicRates!D44</f>
        <v>7.0000000000000007E-2</v>
      </c>
      <c r="H4" s="5">
        <f t="shared" ref="H4:H23" si="10">F4+$C$9</f>
        <v>8.5572000000000009E-2</v>
      </c>
      <c r="I4" s="5">
        <f t="shared" ref="I4:I23" si="11">1+H4</f>
        <v>1.085572</v>
      </c>
      <c r="J4">
        <f t="shared" ref="J4:J23" si="12">1/I4</f>
        <v>0.92117335377109955</v>
      </c>
      <c r="K4">
        <f>J4</f>
        <v>0.92117335377109955</v>
      </c>
      <c r="L4" s="2">
        <v>1</v>
      </c>
      <c r="M4" s="6">
        <f t="array" ref="M4:M23">Mortalities!B21:B40</f>
        <v>2.9979999999999998E-3</v>
      </c>
      <c r="R4">
        <f t="shared" si="0"/>
        <v>2000000</v>
      </c>
      <c r="S4">
        <f t="shared" si="1"/>
        <v>1136.0533375872924</v>
      </c>
      <c r="U4">
        <f t="shared" ref="U4:U23" si="13">M4</f>
        <v>2.9979999999999998E-3</v>
      </c>
      <c r="V4">
        <f t="shared" ref="V4:V23" si="14">$C$10</f>
        <v>0.01</v>
      </c>
      <c r="W4">
        <f t="shared" ref="W4:W23" si="15">Z3</f>
        <v>1</v>
      </c>
      <c r="X4">
        <f t="shared" ref="X4:X23" si="16">U4*W4</f>
        <v>2.9979999999999998E-3</v>
      </c>
      <c r="Y4">
        <f t="shared" ref="Y4:Y23" si="17">V4*W4</f>
        <v>0.01</v>
      </c>
      <c r="Z4">
        <f t="shared" ref="Z4:Z23" si="18">MAX(0, W4-X4-Y4)</f>
        <v>0.98700200000000005</v>
      </c>
      <c r="AB4">
        <f t="shared" ref="AB4:AB23" si="19">AC3</f>
        <v>-7.2759576141834259E-12</v>
      </c>
      <c r="AC4">
        <f t="shared" si="2"/>
        <v>1121.2869163053329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-5996</v>
      </c>
      <c r="AI4">
        <f t="shared" si="6"/>
        <v>-5996</v>
      </c>
      <c r="AJ4">
        <f t="shared" si="7"/>
        <v>-1121.2869163053401</v>
      </c>
      <c r="AK4">
        <f>H4*SUM(AB4, AE4:AF4)</f>
        <v>-6.2261824496090419E-13</v>
      </c>
      <c r="AL4">
        <f t="shared" si="8"/>
        <v>-7117.286916305341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-5523.3554292115132</v>
      </c>
      <c r="AR4">
        <f t="shared" si="9"/>
        <v>-5523.3554292115132</v>
      </c>
      <c r="AS4">
        <f t="shared" si="9"/>
        <v>-1032.8996292326444</v>
      </c>
      <c r="AT4">
        <f t="shared" si="9"/>
        <v>-5.735393368297121E-13</v>
      </c>
      <c r="AU4">
        <f t="shared" si="9"/>
        <v>-6556.2550584441578</v>
      </c>
      <c r="AW4">
        <v>1</v>
      </c>
      <c r="AX4">
        <f>(R4*SUMPRODUCT(K5:$K$23, X5:$X$23)-$AZ$3*SUMPRODUCT(K4:$K$22, W5:$W$23))/Z4</f>
        <v>1136.0533375872924</v>
      </c>
    </row>
    <row r="5" spans="1:52" x14ac:dyDescent="0.25">
      <c r="B5" s="2">
        <f>'T.26.04.A'!B5</f>
        <v>0.8</v>
      </c>
      <c r="C5" s="2">
        <f>'T.26.04.A'!C5</f>
        <v>0.05</v>
      </c>
      <c r="E5">
        <v>2005</v>
      </c>
      <c r="F5" s="5">
        <f>EconomicRates!C45</f>
        <v>3.5571999999999999E-2</v>
      </c>
      <c r="G5" s="5">
        <f>EconomicRates!D45</f>
        <v>7.0000000000000007E-2</v>
      </c>
      <c r="H5" s="5">
        <f t="shared" si="10"/>
        <v>8.5572000000000009E-2</v>
      </c>
      <c r="I5" s="5">
        <f t="shared" si="11"/>
        <v>1.085572</v>
      </c>
      <c r="J5">
        <f t="shared" si="12"/>
        <v>0.92117335377109955</v>
      </c>
      <c r="K5">
        <f t="shared" ref="K5:K23" si="20">K4*J5</f>
        <v>0.84856034769789535</v>
      </c>
      <c r="L5" s="2">
        <v>2</v>
      </c>
      <c r="M5" s="6">
        <v>3.0469999999999998E-3</v>
      </c>
      <c r="O5">
        <f t="shared" ref="O5:O23" si="21">$C$3</f>
        <v>10895.674669203425</v>
      </c>
      <c r="P5">
        <f t="shared" ref="P5:P23" si="22">O5*$C$5</f>
        <v>544.78373346017122</v>
      </c>
      <c r="Q5" s="4">
        <f t="shared" ref="Q5:Q23" si="23">$C$8</f>
        <v>12.5</v>
      </c>
      <c r="R5">
        <f t="shared" si="0"/>
        <v>2000000</v>
      </c>
      <c r="S5">
        <f t="shared" si="1"/>
        <v>2113.3671540038131</v>
      </c>
      <c r="U5">
        <f t="shared" si="13"/>
        <v>3.0469999999999998E-3</v>
      </c>
      <c r="V5">
        <f t="shared" si="14"/>
        <v>0.01</v>
      </c>
      <c r="W5">
        <f t="shared" si="15"/>
        <v>0.98700200000000005</v>
      </c>
      <c r="X5">
        <f t="shared" si="16"/>
        <v>3.007395094E-3</v>
      </c>
      <c r="Y5">
        <f t="shared" si="17"/>
        <v>9.8700200000000002E-3</v>
      </c>
      <c r="Z5">
        <f t="shared" si="18"/>
        <v>0.97412458490599996</v>
      </c>
      <c r="AB5">
        <f t="shared" si="19"/>
        <v>1121.2869163053329</v>
      </c>
      <c r="AC5">
        <f t="shared" si="2"/>
        <v>2058.6829016479387</v>
      </c>
      <c r="AE5">
        <f t="shared" si="3"/>
        <v>10613.744564408604</v>
      </c>
      <c r="AF5">
        <f t="shared" si="4"/>
        <v>-530.68722822043026</v>
      </c>
      <c r="AG5">
        <f t="shared" si="4"/>
        <v>-12.176557311325</v>
      </c>
      <c r="AH5">
        <f t="shared" si="5"/>
        <v>-6014.7901879999999</v>
      </c>
      <c r="AI5">
        <f t="shared" si="6"/>
        <v>4056.09059087685</v>
      </c>
      <c r="AJ5">
        <f t="shared" si="7"/>
        <v>-937.39598534260585</v>
      </c>
      <c r="AK5">
        <f>H5*SUM(AB5, AE5:AF5)</f>
        <v>958.7781463743745</v>
      </c>
      <c r="AL5">
        <f t="shared" si="8"/>
        <v>4077.4727519086186</v>
      </c>
      <c r="AN5">
        <f t="shared" si="9"/>
        <v>9006.4027779512107</v>
      </c>
      <c r="AO5">
        <f t="shared" si="9"/>
        <v>-450.32013889756064</v>
      </c>
      <c r="AP5">
        <f t="shared" si="9"/>
        <v>-10.332543705861292</v>
      </c>
      <c r="AQ5">
        <f t="shared" si="9"/>
        <v>-5103.9124532591695</v>
      </c>
      <c r="AR5">
        <f t="shared" si="9"/>
        <v>3441.8376420886216</v>
      </c>
      <c r="AS5">
        <f t="shared" si="9"/>
        <v>-795.43706325293283</v>
      </c>
      <c r="AT5">
        <f t="shared" si="9"/>
        <v>813.58111725258277</v>
      </c>
      <c r="AU5">
        <f t="shared" si="9"/>
        <v>3459.9816960882717</v>
      </c>
      <c r="AW5">
        <v>2</v>
      </c>
      <c r="AX5">
        <f>(R5*SUMPRODUCT(K6:$K$23, X6:$X$23)-$AZ$3*SUMPRODUCT(K5:$K$22, W6:$W$23))/Z5</f>
        <v>2113.3671540038131</v>
      </c>
    </row>
    <row r="6" spans="1:52" x14ac:dyDescent="0.25">
      <c r="A6" t="s">
        <v>16</v>
      </c>
      <c r="C6" s="2">
        <f>'T.26.04.F'!C6</f>
        <v>2000000</v>
      </c>
      <c r="E6">
        <v>2006</v>
      </c>
      <c r="F6" s="5">
        <f>EconomicRates!C46</f>
        <v>3.5571999999999999E-2</v>
      </c>
      <c r="G6" s="5">
        <f>EconomicRates!D46</f>
        <v>7.0000000000000007E-2</v>
      </c>
      <c r="H6" s="5">
        <f t="shared" si="10"/>
        <v>8.5572000000000009E-2</v>
      </c>
      <c r="I6" s="5">
        <f t="shared" si="11"/>
        <v>1.085572</v>
      </c>
      <c r="J6">
        <f t="shared" si="12"/>
        <v>0.92117335377109955</v>
      </c>
      <c r="K6">
        <f t="shared" si="20"/>
        <v>0.78167118136604063</v>
      </c>
      <c r="L6" s="2">
        <v>3</v>
      </c>
      <c r="M6" s="6">
        <v>3.104E-3</v>
      </c>
      <c r="O6">
        <f t="shared" si="21"/>
        <v>10895.674669203425</v>
      </c>
      <c r="P6">
        <f t="shared" si="22"/>
        <v>544.78373346017122</v>
      </c>
      <c r="Q6" s="4">
        <f t="shared" si="23"/>
        <v>12.5</v>
      </c>
      <c r="R6">
        <f t="shared" si="0"/>
        <v>2000000</v>
      </c>
      <c r="S6">
        <f t="shared" si="1"/>
        <v>2937.6271452345031</v>
      </c>
      <c r="U6">
        <f t="shared" si="13"/>
        <v>3.104E-3</v>
      </c>
      <c r="V6">
        <f t="shared" si="14"/>
        <v>0.01</v>
      </c>
      <c r="W6">
        <f t="shared" si="15"/>
        <v>0.97412458490599996</v>
      </c>
      <c r="X6">
        <f t="shared" si="16"/>
        <v>3.0236827115482237E-3</v>
      </c>
      <c r="Y6">
        <f t="shared" si="17"/>
        <v>9.7412458490600002E-3</v>
      </c>
      <c r="Z6">
        <f t="shared" si="18"/>
        <v>0.96135965634539178</v>
      </c>
      <c r="AB6">
        <f t="shared" si="19"/>
        <v>2058.6829016479387</v>
      </c>
      <c r="AC6">
        <f t="shared" si="2"/>
        <v>2824.1162228135363</v>
      </c>
      <c r="AE6">
        <f t="shared" si="3"/>
        <v>10474.662055636594</v>
      </c>
      <c r="AF6">
        <f t="shared" si="4"/>
        <v>-523.73310278182976</v>
      </c>
      <c r="AG6">
        <f t="shared" si="4"/>
        <v>-12.016995704317397</v>
      </c>
      <c r="AH6">
        <f t="shared" si="5"/>
        <v>-6047.3654230964476</v>
      </c>
      <c r="AI6">
        <f t="shared" si="6"/>
        <v>3891.5465340539995</v>
      </c>
      <c r="AJ6">
        <f t="shared" si="7"/>
        <v>-765.43332116559759</v>
      </c>
      <c r="AK6">
        <f>H6*SUM(AB6, AE6:AF6)</f>
        <v>1027.6865056135055</v>
      </c>
      <c r="AL6">
        <f t="shared" si="8"/>
        <v>4153.7997185019076</v>
      </c>
      <c r="AN6">
        <f t="shared" si="9"/>
        <v>8187.7414634394963</v>
      </c>
      <c r="AO6">
        <f t="shared" si="9"/>
        <v>-409.38707317197486</v>
      </c>
      <c r="AP6">
        <f t="shared" si="9"/>
        <v>-9.3933392286644146</v>
      </c>
      <c r="AQ6">
        <f t="shared" si="9"/>
        <v>-4727.0512744239459</v>
      </c>
      <c r="AR6">
        <f t="shared" si="9"/>
        <v>3041.9097766149107</v>
      </c>
      <c r="AS6">
        <f t="shared" si="9"/>
        <v>-598.31716841244463</v>
      </c>
      <c r="AT6">
        <f t="shared" si="9"/>
        <v>803.31292491684701</v>
      </c>
      <c r="AU6">
        <f t="shared" si="9"/>
        <v>3246.9055331193131</v>
      </c>
      <c r="AW6">
        <v>3</v>
      </c>
      <c r="AX6">
        <f>(R6*SUMPRODUCT(K7:$K$23, X7:$X$23)-$AZ$3*SUMPRODUCT(K6:$K$22, W7:$W$23))/Z6</f>
        <v>2937.6271452345031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5">
        <f>EconomicRates!C47</f>
        <v>3.5571999999999999E-2</v>
      </c>
      <c r="G7" s="5">
        <f>EconomicRates!D47</f>
        <v>7.0000000000000007E-2</v>
      </c>
      <c r="H7" s="5">
        <f t="shared" si="10"/>
        <v>8.5572000000000009E-2</v>
      </c>
      <c r="I7" s="5">
        <f t="shared" si="11"/>
        <v>1.085572</v>
      </c>
      <c r="J7">
        <f t="shared" si="12"/>
        <v>0.92117335377109955</v>
      </c>
      <c r="K7">
        <f t="shared" si="20"/>
        <v>0.72005466368517301</v>
      </c>
      <c r="L7" s="2">
        <v>4</v>
      </c>
      <c r="M7" s="6">
        <v>3.1700000000000001E-3</v>
      </c>
      <c r="O7">
        <f t="shared" si="21"/>
        <v>10895.674669203425</v>
      </c>
      <c r="P7">
        <f t="shared" si="22"/>
        <v>544.78373346017122</v>
      </c>
      <c r="Q7" s="4">
        <f t="shared" si="23"/>
        <v>12.5</v>
      </c>
      <c r="R7">
        <f t="shared" si="0"/>
        <v>2000000</v>
      </c>
      <c r="S7">
        <f t="shared" si="1"/>
        <v>3614.0024213344468</v>
      </c>
      <c r="U7">
        <f t="shared" si="13"/>
        <v>3.1700000000000001E-3</v>
      </c>
      <c r="V7">
        <f t="shared" si="14"/>
        <v>0.01</v>
      </c>
      <c r="W7">
        <f t="shared" si="15"/>
        <v>0.96135965634539178</v>
      </c>
      <c r="X7">
        <f t="shared" si="16"/>
        <v>3.047510110614892E-3</v>
      </c>
      <c r="Y7">
        <f t="shared" si="17"/>
        <v>9.6135965634539175E-3</v>
      </c>
      <c r="Z7">
        <f t="shared" si="18"/>
        <v>0.94869854967132294</v>
      </c>
      <c r="AB7">
        <f t="shared" si="19"/>
        <v>2824.1162228135363</v>
      </c>
      <c r="AC7">
        <f t="shared" si="2"/>
        <v>3428.5988556286393</v>
      </c>
      <c r="AE7">
        <f t="shared" si="3"/>
        <v>10336.71075636386</v>
      </c>
      <c r="AF7">
        <f t="shared" si="4"/>
        <v>-516.83553781819296</v>
      </c>
      <c r="AG7">
        <f t="shared" si="4"/>
        <v>-11.858731870891537</v>
      </c>
      <c r="AH7">
        <f t="shared" si="5"/>
        <v>-6095.0202212297845</v>
      </c>
      <c r="AI7">
        <f t="shared" si="6"/>
        <v>3712.9962654449901</v>
      </c>
      <c r="AJ7">
        <f t="shared" si="7"/>
        <v>-604.48263281510299</v>
      </c>
      <c r="AK7">
        <f>H7*SUM(AB7, AE7:AF7)</f>
        <v>1081.9716356199899</v>
      </c>
      <c r="AL7">
        <f t="shared" si="8"/>
        <v>4190.4852682498768</v>
      </c>
      <c r="AN7">
        <f t="shared" si="9"/>
        <v>7442.99678728449</v>
      </c>
      <c r="AO7">
        <f t="shared" si="9"/>
        <v>-372.14983936422448</v>
      </c>
      <c r="AP7">
        <f t="shared" si="9"/>
        <v>-8.5389351890274483</v>
      </c>
      <c r="AQ7">
        <f t="shared" si="9"/>
        <v>-4388.7477355519413</v>
      </c>
      <c r="AR7">
        <f t="shared" si="9"/>
        <v>2673.5602771792956</v>
      </c>
      <c r="AS7">
        <f t="shared" si="9"/>
        <v>-435.26053887520692</v>
      </c>
      <c r="AT7">
        <f t="shared" si="9"/>
        <v>779.07872220324839</v>
      </c>
      <c r="AU7">
        <f t="shared" si="9"/>
        <v>3017.378460507337</v>
      </c>
      <c r="AW7">
        <v>4</v>
      </c>
      <c r="AX7">
        <f>(R7*SUMPRODUCT(K8:$K$23, X8:$X$23)-$AZ$3*SUMPRODUCT(K7:$K$22, W8:$W$23))/Z7</f>
        <v>3614.0024213344468</v>
      </c>
    </row>
    <row r="8" spans="1:52" x14ac:dyDescent="0.25">
      <c r="B8" s="2">
        <f>'T.26.04.A'!B8</f>
        <v>100</v>
      </c>
      <c r="C8" s="2">
        <f>'T.26.04.A'!C8</f>
        <v>12.5</v>
      </c>
      <c r="E8">
        <v>2008</v>
      </c>
      <c r="F8" s="5">
        <f>EconomicRates!C48</f>
        <v>3.5571999999999999E-2</v>
      </c>
      <c r="G8" s="5">
        <f>EconomicRates!D48</f>
        <v>7.0000000000000007E-2</v>
      </c>
      <c r="H8" s="5">
        <f t="shared" si="10"/>
        <v>8.5572000000000009E-2</v>
      </c>
      <c r="I8" s="5">
        <f t="shared" si="11"/>
        <v>1.085572</v>
      </c>
      <c r="J8">
        <f t="shared" si="12"/>
        <v>0.92117335377109955</v>
      </c>
      <c r="K8">
        <f t="shared" si="20"/>
        <v>0.66329516944539202</v>
      </c>
      <c r="L8" s="2">
        <v>5</v>
      </c>
      <c r="M8" s="6">
        <v>3.2390000000000001E-3</v>
      </c>
      <c r="O8">
        <f t="shared" si="21"/>
        <v>10895.674669203425</v>
      </c>
      <c r="P8">
        <f t="shared" si="22"/>
        <v>544.78373346017122</v>
      </c>
      <c r="Q8" s="4">
        <f t="shared" si="23"/>
        <v>12.5</v>
      </c>
      <c r="R8">
        <f t="shared" si="0"/>
        <v>2000000</v>
      </c>
      <c r="S8">
        <f t="shared" si="1"/>
        <v>4156.7127430822447</v>
      </c>
      <c r="U8">
        <f t="shared" si="13"/>
        <v>3.2390000000000001E-3</v>
      </c>
      <c r="V8">
        <f t="shared" si="14"/>
        <v>0.01</v>
      </c>
      <c r="W8">
        <f t="shared" si="15"/>
        <v>0.94869854967132294</v>
      </c>
      <c r="X8">
        <f t="shared" si="16"/>
        <v>3.072834602385415E-3</v>
      </c>
      <c r="Y8">
        <f t="shared" si="17"/>
        <v>9.4869854967132294E-3</v>
      </c>
      <c r="Z8">
        <f t="shared" si="18"/>
        <v>0.93613872957222433</v>
      </c>
      <c r="AB8">
        <f t="shared" si="19"/>
        <v>3428.5988556286393</v>
      </c>
      <c r="AC8">
        <f t="shared" si="2"/>
        <v>3891.2597865056882</v>
      </c>
      <c r="AE8">
        <f t="shared" si="3"/>
        <v>10199.863042660359</v>
      </c>
      <c r="AF8">
        <f t="shared" si="4"/>
        <v>-509.99315213301799</v>
      </c>
      <c r="AG8">
        <f t="shared" si="4"/>
        <v>-11.701734119652803</v>
      </c>
      <c r="AH8">
        <f t="shared" si="5"/>
        <v>-6145.6692047708302</v>
      </c>
      <c r="AI8">
        <f t="shared" si="6"/>
        <v>3532.4989516368578</v>
      </c>
      <c r="AJ8">
        <f t="shared" si="7"/>
        <v>-462.66093087704894</v>
      </c>
      <c r="AK8">
        <f t="shared" ref="AK8:AK23" si="24">H8*SUM(AB8:AB8, AE8:AF8)</f>
        <v>1122.5736075460597</v>
      </c>
      <c r="AL8">
        <f t="shared" si="8"/>
        <v>4192.4116283058684</v>
      </c>
      <c r="AN8">
        <f t="shared" si="9"/>
        <v>6765.5198852011954</v>
      </c>
      <c r="AO8">
        <f t="shared" si="9"/>
        <v>-338.27599426005975</v>
      </c>
      <c r="AP8">
        <f t="shared" si="9"/>
        <v>-7.7617037157000315</v>
      </c>
      <c r="AQ8">
        <f t="shared" si="9"/>
        <v>-4076.3926965337955</v>
      </c>
      <c r="AR8">
        <f t="shared" si="9"/>
        <v>2343.0894906916392</v>
      </c>
      <c r="AS8">
        <f t="shared" si="9"/>
        <v>-306.88076054185495</v>
      </c>
      <c r="AT8">
        <f t="shared" si="9"/>
        <v>744.5976512321887</v>
      </c>
      <c r="AU8">
        <f t="shared" si="9"/>
        <v>2780.8063813819726</v>
      </c>
      <c r="AW8">
        <v>5</v>
      </c>
      <c r="AX8">
        <f>(R8*SUMPRODUCT(K9:$K$23, X9:$X$23)-$AZ$3*SUMPRODUCT(K8:$K$22, W9:$W$23))/Z8</f>
        <v>4156.7127430822447</v>
      </c>
    </row>
    <row r="9" spans="1:52" x14ac:dyDescent="0.25">
      <c r="A9" t="s">
        <v>39</v>
      </c>
      <c r="C9" s="2">
        <f>'T.26.04.A'!C9</f>
        <v>0.05</v>
      </c>
      <c r="E9">
        <v>2009</v>
      </c>
      <c r="F9" s="5">
        <f>EconomicRates!C49</f>
        <v>3.5571999999999999E-2</v>
      </c>
      <c r="G9" s="5">
        <f>EconomicRates!D49</f>
        <v>7.0000000000000007E-2</v>
      </c>
      <c r="H9" s="5">
        <f t="shared" si="10"/>
        <v>8.5572000000000009E-2</v>
      </c>
      <c r="I9" s="5">
        <f t="shared" si="11"/>
        <v>1.085572</v>
      </c>
      <c r="J9">
        <f t="shared" si="12"/>
        <v>0.92117335377109955</v>
      </c>
      <c r="K9">
        <f t="shared" si="20"/>
        <v>0.61100983577818146</v>
      </c>
      <c r="L9" s="2">
        <v>6</v>
      </c>
      <c r="M9" s="6">
        <v>3.3149999999999998E-3</v>
      </c>
      <c r="O9">
        <f t="shared" si="21"/>
        <v>10895.674669203425</v>
      </c>
      <c r="P9">
        <f t="shared" si="22"/>
        <v>544.78373346017122</v>
      </c>
      <c r="Q9" s="4">
        <f t="shared" si="23"/>
        <v>12.5</v>
      </c>
      <c r="R9">
        <f t="shared" si="0"/>
        <v>2000000</v>
      </c>
      <c r="S9">
        <f t="shared" si="1"/>
        <v>4573.9792358721561</v>
      </c>
      <c r="U9">
        <f t="shared" si="13"/>
        <v>3.3149999999999998E-3</v>
      </c>
      <c r="V9">
        <f t="shared" si="14"/>
        <v>0.01</v>
      </c>
      <c r="W9">
        <f t="shared" si="15"/>
        <v>0.93613872957222433</v>
      </c>
      <c r="X9">
        <f t="shared" si="16"/>
        <v>3.1032998885319233E-3</v>
      </c>
      <c r="Y9">
        <f t="shared" si="17"/>
        <v>9.3613872957222441E-3</v>
      </c>
      <c r="Z9">
        <f t="shared" si="18"/>
        <v>0.92367404238797013</v>
      </c>
      <c r="AB9">
        <f t="shared" si="19"/>
        <v>3891.2597865056882</v>
      </c>
      <c r="AC9">
        <f t="shared" si="2"/>
        <v>4224.8658905966731</v>
      </c>
      <c r="AE9">
        <f t="shared" si="3"/>
        <v>10064.051866247337</v>
      </c>
      <c r="AF9">
        <f t="shared" si="4"/>
        <v>-503.20259331236679</v>
      </c>
      <c r="AG9">
        <f t="shared" si="4"/>
        <v>-11.545925529849626</v>
      </c>
      <c r="AH9">
        <f t="shared" si="5"/>
        <v>-6206.5997770638469</v>
      </c>
      <c r="AI9">
        <f t="shared" si="6"/>
        <v>3342.7035703412739</v>
      </c>
      <c r="AJ9">
        <f t="shared" si="7"/>
        <v>-333.6061040909849</v>
      </c>
      <c r="AK9">
        <f t="shared" si="24"/>
        <v>1151.1238764344562</v>
      </c>
      <c r="AL9">
        <f t="shared" si="8"/>
        <v>4160.2213426847447</v>
      </c>
      <c r="AN9">
        <f t="shared" si="9"/>
        <v>6149.2346780588859</v>
      </c>
      <c r="AO9">
        <f t="shared" si="9"/>
        <v>-307.46173390294427</v>
      </c>
      <c r="AP9">
        <f t="shared" si="9"/>
        <v>-7.054674061900533</v>
      </c>
      <c r="AQ9">
        <f t="shared" si="9"/>
        <v>-3792.2935105246788</v>
      </c>
      <c r="AR9">
        <f t="shared" si="9"/>
        <v>2042.4247595693625</v>
      </c>
      <c r="AS9">
        <f t="shared" si="9"/>
        <v>-203.8366108752316</v>
      </c>
      <c r="AT9">
        <f t="shared" si="9"/>
        <v>703.34801070056074</v>
      </c>
      <c r="AU9">
        <f t="shared" si="9"/>
        <v>2541.9361593946915</v>
      </c>
      <c r="AW9">
        <v>6</v>
      </c>
      <c r="AX9">
        <f>(R9*SUMPRODUCT(K10:$K$23, X10:$X$23)-$AZ$3*SUMPRODUCT(K9:$K$22, W10:$W$23))/Z9</f>
        <v>4573.9792358721561</v>
      </c>
    </row>
    <row r="10" spans="1:52" x14ac:dyDescent="0.25">
      <c r="A10" t="s">
        <v>19</v>
      </c>
      <c r="C10" s="2">
        <f>'T.26.04.A'!C10</f>
        <v>0.01</v>
      </c>
      <c r="E10">
        <v>2010</v>
      </c>
      <c r="F10" s="5">
        <f>EconomicRates!C50</f>
        <v>3.5571999999999999E-2</v>
      </c>
      <c r="G10" s="5">
        <f>EconomicRates!D50</f>
        <v>7.0000000000000007E-2</v>
      </c>
      <c r="H10" s="5">
        <f t="shared" si="10"/>
        <v>8.5572000000000009E-2</v>
      </c>
      <c r="I10" s="5">
        <f t="shared" si="11"/>
        <v>1.085572</v>
      </c>
      <c r="J10">
        <f t="shared" si="12"/>
        <v>0.92117335377109955</v>
      </c>
      <c r="K10">
        <f t="shared" si="20"/>
        <v>0.5628459796109162</v>
      </c>
      <c r="L10" s="2">
        <v>7</v>
      </c>
      <c r="M10" s="6">
        <v>3.3969999999999998E-3</v>
      </c>
      <c r="O10">
        <f t="shared" si="21"/>
        <v>10895.674669203425</v>
      </c>
      <c r="P10">
        <f t="shared" si="22"/>
        <v>544.78373346017122</v>
      </c>
      <c r="Q10" s="4">
        <f t="shared" si="23"/>
        <v>12.5</v>
      </c>
      <c r="R10">
        <f t="shared" si="0"/>
        <v>2000000</v>
      </c>
      <c r="S10">
        <f t="shared" si="1"/>
        <v>4875.2593279511402</v>
      </c>
      <c r="U10">
        <f t="shared" si="13"/>
        <v>3.3969999999999998E-3</v>
      </c>
      <c r="V10">
        <f t="shared" si="14"/>
        <v>0.01</v>
      </c>
      <c r="W10">
        <f t="shared" si="15"/>
        <v>0.92367404238797013</v>
      </c>
      <c r="X10">
        <f t="shared" si="16"/>
        <v>3.1377207219919342E-3</v>
      </c>
      <c r="Y10">
        <f t="shared" si="17"/>
        <v>9.2367404238797007E-3</v>
      </c>
      <c r="Z10">
        <f t="shared" si="18"/>
        <v>0.91129958124209853</v>
      </c>
      <c r="AB10">
        <f t="shared" si="19"/>
        <v>4224.8658905966731</v>
      </c>
      <c r="AC10">
        <f t="shared" si="2"/>
        <v>4442.821784008509</v>
      </c>
      <c r="AE10">
        <f t="shared" si="3"/>
        <v>9929.2237633952209</v>
      </c>
      <c r="AF10">
        <f t="shared" si="4"/>
        <v>-496.46118816976104</v>
      </c>
      <c r="AG10">
        <f t="shared" si="4"/>
        <v>-11.391244765526231</v>
      </c>
      <c r="AH10">
        <f t="shared" si="5"/>
        <v>-6275.4414439838683</v>
      </c>
      <c r="AI10">
        <f t="shared" si="6"/>
        <v>3145.9298864760667</v>
      </c>
      <c r="AJ10">
        <f t="shared" si="7"/>
        <v>-217.95589341183586</v>
      </c>
      <c r="AK10">
        <f t="shared" si="24"/>
        <v>1168.7105830773319</v>
      </c>
      <c r="AL10">
        <f t="shared" si="8"/>
        <v>4096.6845761415625</v>
      </c>
      <c r="AN10">
        <f t="shared" si="9"/>
        <v>5588.6236758841715</v>
      </c>
      <c r="AO10">
        <f t="shared" si="9"/>
        <v>-279.43118379420855</v>
      </c>
      <c r="AP10">
        <f t="shared" si="9"/>
        <v>-6.4115163190403335</v>
      </c>
      <c r="AQ10">
        <f t="shared" si="9"/>
        <v>-3532.106987030043</v>
      </c>
      <c r="AR10">
        <f t="shared" si="9"/>
        <v>1770.6739887408801</v>
      </c>
      <c r="AS10">
        <f t="shared" si="9"/>
        <v>-122.67559833935719</v>
      </c>
      <c r="AT10">
        <f t="shared" si="9"/>
        <v>657.80405301380597</v>
      </c>
      <c r="AU10">
        <f t="shared" si="9"/>
        <v>2305.802443415329</v>
      </c>
      <c r="AW10">
        <v>7</v>
      </c>
      <c r="AX10">
        <f>(R10*SUMPRODUCT(K11:$K$23, X11:$X$23)-$AZ$3*SUMPRODUCT(K10:$K$22, W11:$W$23))/Z10</f>
        <v>4875.2593279511402</v>
      </c>
    </row>
    <row r="11" spans="1:52" x14ac:dyDescent="0.25">
      <c r="A11" t="s">
        <v>33</v>
      </c>
      <c r="C11" s="7">
        <f>AU25</f>
        <v>24972.66241195715</v>
      </c>
      <c r="E11">
        <v>2011</v>
      </c>
      <c r="F11" s="5">
        <f>EconomicRates!C51</f>
        <v>3.5571999999999999E-2</v>
      </c>
      <c r="G11" s="5">
        <f>EconomicRates!D51</f>
        <v>7.0000000000000007E-2</v>
      </c>
      <c r="H11" s="5">
        <f t="shared" si="10"/>
        <v>8.5572000000000009E-2</v>
      </c>
      <c r="I11" s="5">
        <f t="shared" si="11"/>
        <v>1.085572</v>
      </c>
      <c r="J11">
        <f t="shared" si="12"/>
        <v>0.92117335377109955</v>
      </c>
      <c r="K11">
        <f t="shared" si="20"/>
        <v>0.51847871869476758</v>
      </c>
      <c r="L11" s="2">
        <v>8</v>
      </c>
      <c r="M11" s="6">
        <v>3.4910000000000002E-3</v>
      </c>
      <c r="O11">
        <f t="shared" si="21"/>
        <v>10895.674669203425</v>
      </c>
      <c r="P11">
        <f t="shared" si="22"/>
        <v>544.78373346017122</v>
      </c>
      <c r="Q11" s="4">
        <f t="shared" si="23"/>
        <v>12.5</v>
      </c>
      <c r="R11">
        <f t="shared" si="0"/>
        <v>2000000</v>
      </c>
      <c r="S11">
        <f t="shared" si="1"/>
        <v>5063.462314232178</v>
      </c>
      <c r="U11">
        <f t="shared" si="13"/>
        <v>3.4910000000000002E-3</v>
      </c>
      <c r="V11">
        <f t="shared" si="14"/>
        <v>0.01</v>
      </c>
      <c r="W11">
        <f t="shared" si="15"/>
        <v>0.91129958124209853</v>
      </c>
      <c r="X11">
        <f t="shared" si="16"/>
        <v>3.1813468381161661E-3</v>
      </c>
      <c r="Y11">
        <f t="shared" si="17"/>
        <v>9.1129958124209851E-3</v>
      </c>
      <c r="Z11">
        <f t="shared" si="18"/>
        <v>0.89900523859156134</v>
      </c>
      <c r="AB11">
        <f t="shared" si="19"/>
        <v>4442.821784008509</v>
      </c>
      <c r="AC11">
        <f t="shared" si="2"/>
        <v>4552.0791459056782</v>
      </c>
      <c r="AE11">
        <f t="shared" si="3"/>
        <v>9795.2686056032562</v>
      </c>
      <c r="AF11">
        <f t="shared" si="4"/>
        <v>-489.76343028016277</v>
      </c>
      <c r="AG11">
        <f t="shared" si="4"/>
        <v>-11.237565482394517</v>
      </c>
      <c r="AH11">
        <f t="shared" si="5"/>
        <v>-6362.6936762323321</v>
      </c>
      <c r="AI11">
        <f t="shared" si="6"/>
        <v>2931.573933608367</v>
      </c>
      <c r="AJ11">
        <f t="shared" si="7"/>
        <v>-109.25736189716918</v>
      </c>
      <c r="AK11">
        <f t="shared" si="24"/>
        <v>1176.4718345639239</v>
      </c>
      <c r="AL11">
        <f t="shared" si="8"/>
        <v>3998.7884062751218</v>
      </c>
      <c r="AN11">
        <f t="shared" si="9"/>
        <v>5078.6383159042589</v>
      </c>
      <c r="AO11">
        <f t="shared" si="9"/>
        <v>-253.93191579521292</v>
      </c>
      <c r="AP11">
        <f t="shared" si="9"/>
        <v>-5.8264385525604574</v>
      </c>
      <c r="AQ11">
        <f t="shared" si="9"/>
        <v>-3298.92126470024</v>
      </c>
      <c r="AR11">
        <f t="shared" si="9"/>
        <v>1519.9586968562458</v>
      </c>
      <c r="AS11">
        <f t="shared" si="9"/>
        <v>-56.647617004414798</v>
      </c>
      <c r="AT11">
        <f t="shared" si="9"/>
        <v>609.97560936518585</v>
      </c>
      <c r="AU11">
        <f t="shared" si="9"/>
        <v>2073.2866892170168</v>
      </c>
      <c r="AW11">
        <v>8</v>
      </c>
      <c r="AX11">
        <f>(R11*SUMPRODUCT(K12:$K$23, X12:$X$23)-$AZ$3*SUMPRODUCT(K11:$K$22, W12:$W$23))/Z11</f>
        <v>5063.462314232178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f>EconomicRates!C52</f>
        <v>3.5571999999999999E-2</v>
      </c>
      <c r="G12" s="5">
        <f>EconomicRates!D52</f>
        <v>7.0000000000000007E-2</v>
      </c>
      <c r="H12" s="5">
        <f t="shared" si="10"/>
        <v>8.5572000000000009E-2</v>
      </c>
      <c r="I12" s="5">
        <f t="shared" si="11"/>
        <v>1.085572</v>
      </c>
      <c r="J12">
        <f t="shared" si="12"/>
        <v>0.92117335377109955</v>
      </c>
      <c r="K12">
        <f t="shared" si="20"/>
        <v>0.47760878015900154</v>
      </c>
      <c r="L12" s="2">
        <v>9</v>
      </c>
      <c r="M12" s="6">
        <v>3.5990000000000002E-3</v>
      </c>
      <c r="O12">
        <f t="shared" si="21"/>
        <v>10895.674669203425</v>
      </c>
      <c r="P12">
        <f t="shared" si="22"/>
        <v>544.78373346017122</v>
      </c>
      <c r="Q12" s="4">
        <f t="shared" si="23"/>
        <v>12.5</v>
      </c>
      <c r="R12">
        <f t="shared" si="0"/>
        <v>2000000</v>
      </c>
      <c r="S12">
        <f t="shared" si="1"/>
        <v>5140.6476312739442</v>
      </c>
      <c r="U12">
        <f t="shared" si="13"/>
        <v>3.5990000000000002E-3</v>
      </c>
      <c r="V12">
        <f t="shared" si="14"/>
        <v>0.01</v>
      </c>
      <c r="W12">
        <f t="shared" si="15"/>
        <v>0.89900523859156134</v>
      </c>
      <c r="X12">
        <f t="shared" si="16"/>
        <v>3.2355198536910294E-3</v>
      </c>
      <c r="Y12">
        <f t="shared" si="17"/>
        <v>8.9900523859156138E-3</v>
      </c>
      <c r="Z12">
        <f t="shared" si="18"/>
        <v>0.8867796663519546</v>
      </c>
      <c r="AB12">
        <f t="shared" si="19"/>
        <v>4552.0791459056782</v>
      </c>
      <c r="AC12">
        <f t="shared" si="2"/>
        <v>4558.6217912940738</v>
      </c>
      <c r="AE12">
        <f t="shared" si="3"/>
        <v>9662.0627478356564</v>
      </c>
      <c r="AF12">
        <f t="shared" si="4"/>
        <v>-483.10313739178281</v>
      </c>
      <c r="AG12">
        <f t="shared" si="4"/>
        <v>-11.084745829399433</v>
      </c>
      <c r="AH12">
        <f t="shared" si="5"/>
        <v>-6471.0397073820586</v>
      </c>
      <c r="AI12">
        <f t="shared" si="6"/>
        <v>2696.8351572324154</v>
      </c>
      <c r="AJ12">
        <f t="shared" si="7"/>
        <v>-6.5426453883956128</v>
      </c>
      <c r="AK12">
        <f t="shared" si="24"/>
        <v>1174.9924484583439</v>
      </c>
      <c r="AL12">
        <f t="shared" si="8"/>
        <v>3865.2849603023637</v>
      </c>
      <c r="AN12">
        <f t="shared" si="9"/>
        <v>4614.6860028135188</v>
      </c>
      <c r="AO12">
        <f t="shared" si="9"/>
        <v>-230.73430014067591</v>
      </c>
      <c r="AP12">
        <f t="shared" si="9"/>
        <v>-5.2941719339520432</v>
      </c>
      <c r="AQ12">
        <f t="shared" si="9"/>
        <v>-3090.6253810032072</v>
      </c>
      <c r="AR12">
        <f t="shared" si="9"/>
        <v>1288.0321497356831</v>
      </c>
      <c r="AS12">
        <f t="shared" si="9"/>
        <v>-3.1248248829645453</v>
      </c>
      <c r="AT12">
        <f t="shared" si="9"/>
        <v>561.18671000422819</v>
      </c>
      <c r="AU12">
        <f t="shared" si="9"/>
        <v>1846.0940348569466</v>
      </c>
      <c r="AW12">
        <v>9</v>
      </c>
      <c r="AX12">
        <f>(R12*SUMPRODUCT(K13:$K$23, X13:$X$23)-$AZ$3*SUMPRODUCT(K12:$K$22, W13:$W$23))/Z12</f>
        <v>5140.6476312739442</v>
      </c>
    </row>
    <row r="13" spans="1:52" x14ac:dyDescent="0.25">
      <c r="E13">
        <v>2013</v>
      </c>
      <c r="F13" s="5">
        <f>EconomicRates!C53</f>
        <v>3.5571999999999999E-2</v>
      </c>
      <c r="G13" s="5">
        <f>EconomicRates!D53</f>
        <v>7.0000000000000007E-2</v>
      </c>
      <c r="H13" s="5">
        <f t="shared" si="10"/>
        <v>8.5572000000000009E-2</v>
      </c>
      <c r="I13" s="5">
        <f t="shared" si="11"/>
        <v>1.085572</v>
      </c>
      <c r="J13">
        <f t="shared" si="12"/>
        <v>0.92117335377109955</v>
      </c>
      <c r="K13">
        <f t="shared" si="20"/>
        <v>0.43996048180959124</v>
      </c>
      <c r="L13" s="2">
        <v>10</v>
      </c>
      <c r="M13" s="6">
        <v>3.7169999999999998E-3</v>
      </c>
      <c r="O13">
        <f t="shared" si="21"/>
        <v>10895.674669203425</v>
      </c>
      <c r="P13">
        <f t="shared" si="22"/>
        <v>544.78373346017122</v>
      </c>
      <c r="Q13" s="4">
        <f t="shared" si="23"/>
        <v>12.5</v>
      </c>
      <c r="R13">
        <f t="shared" si="0"/>
        <v>2000000</v>
      </c>
      <c r="S13">
        <f t="shared" si="1"/>
        <v>5113.6650786200198</v>
      </c>
      <c r="U13">
        <f t="shared" si="13"/>
        <v>3.7169999999999998E-3</v>
      </c>
      <c r="V13">
        <f t="shared" si="14"/>
        <v>0.01</v>
      </c>
      <c r="W13">
        <f t="shared" si="15"/>
        <v>0.8867796663519546</v>
      </c>
      <c r="X13">
        <f t="shared" si="16"/>
        <v>3.296160019830215E-3</v>
      </c>
      <c r="Y13">
        <f t="shared" si="17"/>
        <v>8.8677966635195456E-3</v>
      </c>
      <c r="Z13">
        <f t="shared" si="18"/>
        <v>0.8746157096686048</v>
      </c>
      <c r="AB13">
        <f t="shared" si="19"/>
        <v>4558.6217912940738</v>
      </c>
      <c r="AC13">
        <f t="shared" si="2"/>
        <v>4472.4918117448105</v>
      </c>
      <c r="AE13">
        <f t="shared" si="3"/>
        <v>9529.528233123594</v>
      </c>
      <c r="AF13">
        <f t="shared" si="4"/>
        <v>-476.47641165617972</v>
      </c>
      <c r="AG13">
        <f t="shared" si="4"/>
        <v>-10.93269637085756</v>
      </c>
      <c r="AH13">
        <f t="shared" si="5"/>
        <v>-6592.3200396604298</v>
      </c>
      <c r="AI13">
        <f t="shared" si="6"/>
        <v>2449.7990854361269</v>
      </c>
      <c r="AJ13">
        <f t="shared" si="7"/>
        <v>86.129979549263226</v>
      </c>
      <c r="AK13">
        <f t="shared" si="24"/>
        <v>1164.7781343912261</v>
      </c>
      <c r="AL13">
        <f t="shared" si="8"/>
        <v>3700.7071993766162</v>
      </c>
      <c r="AN13">
        <f t="shared" si="9"/>
        <v>4192.6158328631591</v>
      </c>
      <c r="AO13">
        <f t="shared" si="9"/>
        <v>-209.63079164315798</v>
      </c>
      <c r="AP13">
        <f t="shared" si="9"/>
        <v>-4.809954362800462</v>
      </c>
      <c r="AQ13">
        <f t="shared" si="9"/>
        <v>-2900.3603008920263</v>
      </c>
      <c r="AR13">
        <f t="shared" si="9"/>
        <v>1077.8147859651745</v>
      </c>
      <c r="AS13">
        <f t="shared" si="9"/>
        <v>37.893787300744087</v>
      </c>
      <c r="AT13">
        <f t="shared" si="9"/>
        <v>512.45634920804071</v>
      </c>
      <c r="AU13">
        <f t="shared" si="9"/>
        <v>1628.1649224739592</v>
      </c>
      <c r="AW13">
        <v>10</v>
      </c>
      <c r="AX13">
        <f>(R13*SUMPRODUCT(K14:$K$23, X14:$X$23)-$AZ$3*SUMPRODUCT(K13:$K$22, W14:$W$23))/Z13</f>
        <v>5113.6650786200198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10"/>
        <v>8.5572000000000009E-2</v>
      </c>
      <c r="I14" s="5">
        <f t="shared" si="11"/>
        <v>1.085572</v>
      </c>
      <c r="J14">
        <f t="shared" si="12"/>
        <v>0.92117335377109955</v>
      </c>
      <c r="K14">
        <f t="shared" si="20"/>
        <v>0.40527987255529002</v>
      </c>
      <c r="L14" s="2">
        <v>11</v>
      </c>
      <c r="M14" s="6">
        <v>3.852E-3</v>
      </c>
      <c r="O14">
        <f t="shared" si="21"/>
        <v>10895.674669203425</v>
      </c>
      <c r="P14">
        <f t="shared" si="22"/>
        <v>544.78373346017122</v>
      </c>
      <c r="Q14" s="4">
        <f t="shared" si="23"/>
        <v>12.5</v>
      </c>
      <c r="R14">
        <f t="shared" si="0"/>
        <v>2000000</v>
      </c>
      <c r="S14">
        <f t="shared" si="1"/>
        <v>4983.8046502554071</v>
      </c>
      <c r="U14">
        <f t="shared" si="13"/>
        <v>3.852E-3</v>
      </c>
      <c r="V14">
        <f t="shared" si="14"/>
        <v>0.01</v>
      </c>
      <c r="W14">
        <f t="shared" si="15"/>
        <v>0.8746157096686048</v>
      </c>
      <c r="X14">
        <f t="shared" si="16"/>
        <v>3.3690197136434655E-3</v>
      </c>
      <c r="Y14">
        <f t="shared" si="17"/>
        <v>8.746157096686049E-3</v>
      </c>
      <c r="Z14">
        <f t="shared" si="18"/>
        <v>0.86250053285827533</v>
      </c>
      <c r="AB14">
        <f t="shared" si="19"/>
        <v>4472.4918117448105</v>
      </c>
      <c r="AC14">
        <f t="shared" si="2"/>
        <v>4298.534166506839</v>
      </c>
      <c r="AE14">
        <f t="shared" si="3"/>
        <v>9397.5252080383671</v>
      </c>
      <c r="AF14">
        <f t="shared" si="4"/>
        <v>-469.87626040191833</v>
      </c>
      <c r="AG14">
        <f t="shared" si="4"/>
        <v>-10.781256660728442</v>
      </c>
      <c r="AH14">
        <f t="shared" si="5"/>
        <v>-6738.0394272869307</v>
      </c>
      <c r="AI14">
        <f t="shared" si="6"/>
        <v>2178.8282636887907</v>
      </c>
      <c r="AJ14">
        <f t="shared" si="7"/>
        <v>173.95764523797152</v>
      </c>
      <c r="AK14">
        <f t="shared" si="24"/>
        <v>1146.6768450617733</v>
      </c>
      <c r="AL14">
        <f t="shared" si="8"/>
        <v>3499.4627539885355</v>
      </c>
      <c r="AN14">
        <f t="shared" si="9"/>
        <v>3808.6278186489149</v>
      </c>
      <c r="AO14">
        <f t="shared" si="9"/>
        <v>-190.43139093244574</v>
      </c>
      <c r="AP14">
        <f t="shared" si="9"/>
        <v>-4.3694263254458949</v>
      </c>
      <c r="AQ14">
        <f t="shared" si="9"/>
        <v>-2730.7917603633668</v>
      </c>
      <c r="AR14">
        <f t="shared" si="9"/>
        <v>883.03524102765698</v>
      </c>
      <c r="AS14">
        <f t="shared" si="9"/>
        <v>70.501532292063445</v>
      </c>
      <c r="AT14">
        <f t="shared" si="9"/>
        <v>464.72504562873752</v>
      </c>
      <c r="AU14">
        <f t="shared" si="9"/>
        <v>1418.2618189484579</v>
      </c>
      <c r="AW14">
        <v>11</v>
      </c>
      <c r="AX14">
        <f>(R14*SUMPRODUCT(K15:$K$23, X15:$X$23)-$AZ$3*SUMPRODUCT(K14:$K$22, W15:$W$23))/Z14</f>
        <v>4983.8046502554071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10"/>
        <v>8.5572000000000009E-2</v>
      </c>
      <c r="I15" s="5">
        <f t="shared" si="11"/>
        <v>1.085572</v>
      </c>
      <c r="J15">
        <f t="shared" si="12"/>
        <v>0.92117335377109955</v>
      </c>
      <c r="K15">
        <f t="shared" si="20"/>
        <v>0.37333301941768032</v>
      </c>
      <c r="L15" s="2">
        <v>12</v>
      </c>
      <c r="M15" s="6">
        <v>4.0049999999999999E-3</v>
      </c>
      <c r="O15">
        <f t="shared" si="21"/>
        <v>10895.674669203425</v>
      </c>
      <c r="P15">
        <f t="shared" si="22"/>
        <v>544.78373346017122</v>
      </c>
      <c r="Q15" s="4">
        <f t="shared" si="23"/>
        <v>12.5</v>
      </c>
      <c r="R15">
        <f t="shared" si="0"/>
        <v>2000000</v>
      </c>
      <c r="S15">
        <f t="shared" si="1"/>
        <v>4752.9114931478707</v>
      </c>
      <c r="U15">
        <f t="shared" si="13"/>
        <v>4.0049999999999999E-3</v>
      </c>
      <c r="V15">
        <f t="shared" si="14"/>
        <v>0.01</v>
      </c>
      <c r="W15">
        <f t="shared" si="15"/>
        <v>0.86250053285827533</v>
      </c>
      <c r="X15">
        <f t="shared" si="16"/>
        <v>3.4543146340973926E-3</v>
      </c>
      <c r="Y15">
        <f t="shared" si="17"/>
        <v>8.6250053285827528E-3</v>
      </c>
      <c r="Z15">
        <f t="shared" si="18"/>
        <v>0.85042121289559514</v>
      </c>
      <c r="AB15">
        <f t="shared" si="19"/>
        <v>4298.534166506839</v>
      </c>
      <c r="AC15">
        <f t="shared" si="2"/>
        <v>4041.9767567882263</v>
      </c>
      <c r="AE15">
        <f t="shared" si="3"/>
        <v>9265.9128674997883</v>
      </c>
      <c r="AF15">
        <f t="shared" si="4"/>
        <v>-463.29564337498942</v>
      </c>
      <c r="AG15">
        <f t="shared" si="4"/>
        <v>-10.63026516119494</v>
      </c>
      <c r="AH15">
        <f t="shared" si="5"/>
        <v>-6908.6292681947853</v>
      </c>
      <c r="AI15">
        <f t="shared" si="6"/>
        <v>1883.3576907688184</v>
      </c>
      <c r="AJ15">
        <f t="shared" si="7"/>
        <v>256.55740971861269</v>
      </c>
      <c r="AK15">
        <f t="shared" si="24"/>
        <v>1121.0917267991306</v>
      </c>
      <c r="AL15">
        <f t="shared" si="8"/>
        <v>3261.0068272865619</v>
      </c>
      <c r="AN15">
        <f t="shared" si="9"/>
        <v>3459.2712284848326</v>
      </c>
      <c r="AO15">
        <f t="shared" si="9"/>
        <v>-172.96356142424162</v>
      </c>
      <c r="AP15">
        <f t="shared" si="9"/>
        <v>-3.9686289898394809</v>
      </c>
      <c r="AQ15">
        <f t="shared" si="9"/>
        <v>-2579.2194247325183</v>
      </c>
      <c r="AR15">
        <f t="shared" si="9"/>
        <v>703.11961333823285</v>
      </c>
      <c r="AS15">
        <f t="shared" si="9"/>
        <v>95.781352424228601</v>
      </c>
      <c r="AT15">
        <f t="shared" si="9"/>
        <v>418.54055941010057</v>
      </c>
      <c r="AU15">
        <f t="shared" si="9"/>
        <v>1217.441525172562</v>
      </c>
      <c r="AW15">
        <v>12</v>
      </c>
      <c r="AX15">
        <f>(R15*SUMPRODUCT(K16:$K$23, X16:$X$23)-$AZ$3*SUMPRODUCT(K15:$K$22, W16:$W$23))/Z15</f>
        <v>4752.9114931478707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10"/>
        <v>8.5572000000000009E-2</v>
      </c>
      <c r="I16" s="5">
        <f t="shared" si="11"/>
        <v>1.085572</v>
      </c>
      <c r="J16">
        <f t="shared" si="12"/>
        <v>0.92117335377109955</v>
      </c>
      <c r="K16">
        <f t="shared" si="20"/>
        <v>0.34390442957047562</v>
      </c>
      <c r="L16" s="2">
        <v>13</v>
      </c>
      <c r="M16" s="6">
        <v>4.1640000000000002E-3</v>
      </c>
      <c r="O16">
        <f t="shared" si="21"/>
        <v>10895.674669203425</v>
      </c>
      <c r="P16">
        <f t="shared" si="22"/>
        <v>544.78373346017122</v>
      </c>
      <c r="Q16" s="4">
        <f t="shared" si="23"/>
        <v>12.5</v>
      </c>
      <c r="R16">
        <f t="shared" si="0"/>
        <v>2000000</v>
      </c>
      <c r="S16">
        <f t="shared" si="1"/>
        <v>4432.3191620993048</v>
      </c>
      <c r="U16">
        <f t="shared" si="13"/>
        <v>4.1640000000000002E-3</v>
      </c>
      <c r="V16">
        <f t="shared" si="14"/>
        <v>0.01</v>
      </c>
      <c r="W16">
        <f t="shared" si="15"/>
        <v>0.85042121289559514</v>
      </c>
      <c r="X16">
        <f t="shared" si="16"/>
        <v>3.5411539304972582E-3</v>
      </c>
      <c r="Y16">
        <f t="shared" si="17"/>
        <v>8.5042121289559524E-3</v>
      </c>
      <c r="Z16">
        <f t="shared" si="18"/>
        <v>0.83837584683614197</v>
      </c>
      <c r="AB16">
        <f t="shared" si="19"/>
        <v>4041.9767567882263</v>
      </c>
      <c r="AC16">
        <f t="shared" si="2"/>
        <v>3715.9493309730638</v>
      </c>
      <c r="AE16">
        <f t="shared" si="3"/>
        <v>9134.6704776445222</v>
      </c>
      <c r="AF16">
        <f t="shared" si="4"/>
        <v>-456.73352388222611</v>
      </c>
      <c r="AG16">
        <f t="shared" si="4"/>
        <v>-10.479698085451775</v>
      </c>
      <c r="AH16">
        <f t="shared" si="5"/>
        <v>-7082.3078609945169</v>
      </c>
      <c r="AI16">
        <f t="shared" si="6"/>
        <v>1585.1493946823266</v>
      </c>
      <c r="AJ16">
        <f t="shared" si="7"/>
        <v>326.02742581516259</v>
      </c>
      <c r="AK16">
        <f t="shared" si="24"/>
        <v>1088.4684560392293</v>
      </c>
      <c r="AL16">
        <f t="shared" si="8"/>
        <v>2999.6452765367185</v>
      </c>
      <c r="AN16">
        <f t="shared" si="9"/>
        <v>3141.4536399286035</v>
      </c>
      <c r="AO16">
        <f t="shared" si="9"/>
        <v>-157.07268199643016</v>
      </c>
      <c r="AP16">
        <f t="shared" si="9"/>
        <v>-3.6040145921480979</v>
      </c>
      <c r="AQ16">
        <f t="shared" si="9"/>
        <v>-2435.6370449778146</v>
      </c>
      <c r="AR16">
        <f t="shared" si="9"/>
        <v>545.13989836221026</v>
      </c>
      <c r="AS16">
        <f t="shared" si="9"/>
        <v>112.12227589929405</v>
      </c>
      <c r="AT16">
        <f t="shared" si="9"/>
        <v>374.32912347962747</v>
      </c>
      <c r="AU16">
        <f t="shared" si="9"/>
        <v>1031.5912977411317</v>
      </c>
      <c r="AW16">
        <v>13</v>
      </c>
      <c r="AX16">
        <f>(R16*SUMPRODUCT(K17:$K$23, X17:$X$23)-$AZ$3*SUMPRODUCT(K16:$K$22, W17:$W$23))/Z16</f>
        <v>4432.3191620993048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10"/>
        <v>8.5572000000000009E-2</v>
      </c>
      <c r="I17" s="5">
        <f t="shared" si="11"/>
        <v>1.085572</v>
      </c>
      <c r="J17">
        <f t="shared" si="12"/>
        <v>0.92117335377109955</v>
      </c>
      <c r="K17">
        <f t="shared" si="20"/>
        <v>0.31679559676417191</v>
      </c>
      <c r="L17" s="2">
        <v>14</v>
      </c>
      <c r="M17" s="6">
        <v>4.3350000000000003E-3</v>
      </c>
      <c r="O17">
        <f t="shared" si="21"/>
        <v>10895.674669203425</v>
      </c>
      <c r="P17">
        <f t="shared" si="22"/>
        <v>544.78373346017122</v>
      </c>
      <c r="Q17" s="4">
        <f t="shared" si="23"/>
        <v>12.5</v>
      </c>
      <c r="R17">
        <f t="shared" si="0"/>
        <v>2000000</v>
      </c>
      <c r="S17">
        <f t="shared" si="1"/>
        <v>4028.572865718807</v>
      </c>
      <c r="U17">
        <f t="shared" si="13"/>
        <v>4.3350000000000003E-3</v>
      </c>
      <c r="V17">
        <f t="shared" si="14"/>
        <v>0.01</v>
      </c>
      <c r="W17">
        <f t="shared" si="15"/>
        <v>0.83837584683614197</v>
      </c>
      <c r="X17">
        <f t="shared" si="16"/>
        <v>3.6343592960346757E-3</v>
      </c>
      <c r="Y17">
        <f t="shared" si="17"/>
        <v>8.3837584683614207E-3</v>
      </c>
      <c r="Z17">
        <f t="shared" si="18"/>
        <v>0.82635772907174587</v>
      </c>
      <c r="AB17">
        <f t="shared" si="19"/>
        <v>3715.9493309730638</v>
      </c>
      <c r="AC17">
        <f t="shared" si="2"/>
        <v>3329.0423247154486</v>
      </c>
      <c r="AE17">
        <f t="shared" si="3"/>
        <v>9003.7249763474883</v>
      </c>
      <c r="AF17">
        <f t="shared" si="4"/>
        <v>-450.18624881737441</v>
      </c>
      <c r="AG17">
        <f t="shared" si="4"/>
        <v>-10.329471613396823</v>
      </c>
      <c r="AH17">
        <f t="shared" si="5"/>
        <v>-7268.718592069351</v>
      </c>
      <c r="AI17">
        <f t="shared" si="6"/>
        <v>1274.4906638473667</v>
      </c>
      <c r="AJ17">
        <f t="shared" si="7"/>
        <v>386.90700625761519</v>
      </c>
      <c r="AK17">
        <f t="shared" si="24"/>
        <v>1049.924632142234</v>
      </c>
      <c r="AL17">
        <f t="shared" si="8"/>
        <v>2711.3223022472157</v>
      </c>
      <c r="AN17">
        <f t="shared" si="9"/>
        <v>2852.3404269824823</v>
      </c>
      <c r="AO17">
        <f t="shared" si="9"/>
        <v>-142.61702134912412</v>
      </c>
      <c r="AP17">
        <f t="shared" si="9"/>
        <v>-3.2723311240246202</v>
      </c>
      <c r="AQ17">
        <f t="shared" si="9"/>
        <v>-2302.6980440854413</v>
      </c>
      <c r="AR17">
        <f t="shared" si="9"/>
        <v>403.75303042389214</v>
      </c>
      <c r="AS17">
        <f t="shared" si="9"/>
        <v>122.5704359396204</v>
      </c>
      <c r="AT17">
        <f t="shared" si="9"/>
        <v>332.61150039690267</v>
      </c>
      <c r="AU17">
        <f t="shared" si="9"/>
        <v>858.93496676041514</v>
      </c>
      <c r="AW17">
        <v>14</v>
      </c>
      <c r="AX17">
        <f>(R17*SUMPRODUCT(K18:$K$23, X18:$X$23)-$AZ$3*SUMPRODUCT(K17:$K$22, W18:$W$23))/Z17</f>
        <v>4028.572865718807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10"/>
        <v>8.5572000000000009E-2</v>
      </c>
      <c r="I18" s="5">
        <f t="shared" si="11"/>
        <v>1.085572</v>
      </c>
      <c r="J18">
        <f t="shared" si="12"/>
        <v>0.92117335377109955</v>
      </c>
      <c r="K18">
        <f t="shared" si="20"/>
        <v>0.29182366233116913</v>
      </c>
      <c r="L18" s="2">
        <v>15</v>
      </c>
      <c r="M18" s="6">
        <v>4.522E-3</v>
      </c>
      <c r="O18">
        <f t="shared" si="21"/>
        <v>10895.674669203425</v>
      </c>
      <c r="P18">
        <f t="shared" si="22"/>
        <v>544.78373346017122</v>
      </c>
      <c r="Q18" s="4">
        <f t="shared" si="23"/>
        <v>12.5</v>
      </c>
      <c r="R18">
        <f t="shared" si="0"/>
        <v>2000000</v>
      </c>
      <c r="S18">
        <f t="shared" si="1"/>
        <v>3545.8052850781091</v>
      </c>
      <c r="U18">
        <f t="shared" si="13"/>
        <v>4.522E-3</v>
      </c>
      <c r="V18">
        <f t="shared" si="14"/>
        <v>0.01</v>
      </c>
      <c r="W18">
        <f t="shared" si="15"/>
        <v>0.82635772907174587</v>
      </c>
      <c r="X18">
        <f t="shared" si="16"/>
        <v>3.7367896508624346E-3</v>
      </c>
      <c r="Y18">
        <f t="shared" si="17"/>
        <v>8.2635772907174582E-3</v>
      </c>
      <c r="Z18">
        <f t="shared" si="18"/>
        <v>0.81435736213016596</v>
      </c>
      <c r="AB18">
        <f t="shared" si="19"/>
        <v>3329.0423247154486</v>
      </c>
      <c r="AC18">
        <f t="shared" si="2"/>
        <v>2887.55263858341</v>
      </c>
      <c r="AE18">
        <f t="shared" si="3"/>
        <v>8872.9728822409688</v>
      </c>
      <c r="AF18">
        <f t="shared" si="4"/>
        <v>-443.64864411204849</v>
      </c>
      <c r="AG18">
        <f t="shared" si="4"/>
        <v>-10.179467026627075</v>
      </c>
      <c r="AH18">
        <f t="shared" si="5"/>
        <v>-7473.5793017248689</v>
      </c>
      <c r="AI18">
        <f t="shared" si="6"/>
        <v>945.56546937742496</v>
      </c>
      <c r="AJ18">
        <f t="shared" si="7"/>
        <v>441.48968613203851</v>
      </c>
      <c r="AK18">
        <f t="shared" si="24"/>
        <v>1006.1869435157184</v>
      </c>
      <c r="AL18">
        <f t="shared" si="8"/>
        <v>2393.2420990251821</v>
      </c>
      <c r="AN18">
        <f t="shared" si="9"/>
        <v>2589.3434422607088</v>
      </c>
      <c r="AO18">
        <f t="shared" si="9"/>
        <v>-129.46717211303547</v>
      </c>
      <c r="AP18">
        <f t="shared" si="9"/>
        <v>-2.9706093482896896</v>
      </c>
      <c r="AQ18">
        <f t="shared" si="9"/>
        <v>-2180.9672825517728</v>
      </c>
      <c r="AR18">
        <f t="shared" si="9"/>
        <v>275.93837824761113</v>
      </c>
      <c r="AS18">
        <f t="shared" si="9"/>
        <v>128.83713708848984</v>
      </c>
      <c r="AT18">
        <f t="shared" si="9"/>
        <v>293.62915884656218</v>
      </c>
      <c r="AU18">
        <f t="shared" si="9"/>
        <v>698.40467418266314</v>
      </c>
      <c r="AW18">
        <v>15</v>
      </c>
      <c r="AX18">
        <f>(R18*SUMPRODUCT(K19:$K$23, X19:$X$23)-$AZ$3*SUMPRODUCT(K18:$K$22, W19:$W$23))/Z18</f>
        <v>3545.8052850781091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10"/>
        <v>8.5572000000000009E-2</v>
      </c>
      <c r="I19" s="5">
        <f t="shared" si="11"/>
        <v>1.085572</v>
      </c>
      <c r="J19">
        <f t="shared" si="12"/>
        <v>0.92117335377109955</v>
      </c>
      <c r="K19">
        <f t="shared" si="20"/>
        <v>0.26882018173936795</v>
      </c>
      <c r="L19" s="2">
        <v>16</v>
      </c>
      <c r="M19" s="6">
        <v>4.7470000000000004E-3</v>
      </c>
      <c r="O19">
        <f t="shared" si="21"/>
        <v>10895.674669203425</v>
      </c>
      <c r="P19">
        <f t="shared" si="22"/>
        <v>544.78373346017122</v>
      </c>
      <c r="Q19" s="4">
        <f t="shared" si="23"/>
        <v>12.5</v>
      </c>
      <c r="R19">
        <f t="shared" si="0"/>
        <v>2000000</v>
      </c>
      <c r="S19">
        <f t="shared" si="1"/>
        <v>2976.5860583972308</v>
      </c>
      <c r="U19">
        <f t="shared" si="13"/>
        <v>4.7470000000000004E-3</v>
      </c>
      <c r="V19">
        <f t="shared" si="14"/>
        <v>0.01</v>
      </c>
      <c r="W19">
        <f t="shared" si="15"/>
        <v>0.81435736213016596</v>
      </c>
      <c r="X19">
        <f t="shared" si="16"/>
        <v>3.8657543980318981E-3</v>
      </c>
      <c r="Y19">
        <f t="shared" si="17"/>
        <v>8.1435736213016606E-3</v>
      </c>
      <c r="Z19">
        <f t="shared" si="18"/>
        <v>0.80234803411083233</v>
      </c>
      <c r="AB19">
        <f t="shared" si="19"/>
        <v>2887.55263858341</v>
      </c>
      <c r="AC19">
        <f t="shared" si="2"/>
        <v>2388.2579723167291</v>
      </c>
      <c r="AE19">
        <f t="shared" si="3"/>
        <v>8742.1231511465612</v>
      </c>
      <c r="AF19">
        <f t="shared" si="4"/>
        <v>-437.10615755732806</v>
      </c>
      <c r="AG19">
        <f t="shared" si="4"/>
        <v>-10.029350426385404</v>
      </c>
      <c r="AH19">
        <f t="shared" si="5"/>
        <v>-7731.5087960637966</v>
      </c>
      <c r="AI19">
        <f t="shared" si="6"/>
        <v>563.47884709905247</v>
      </c>
      <c r="AJ19">
        <f t="shared" si="7"/>
        <v>499.29466626668091</v>
      </c>
      <c r="AK19">
        <f t="shared" si="24"/>
        <v>957.7705685642776</v>
      </c>
      <c r="AL19">
        <f t="shared" si="8"/>
        <v>2020.5440819300111</v>
      </c>
      <c r="AN19">
        <f t="shared" si="9"/>
        <v>2350.0591342791545</v>
      </c>
      <c r="AO19">
        <f t="shared" si="9"/>
        <v>-117.50295671395773</v>
      </c>
      <c r="AP19">
        <f t="shared" si="9"/>
        <v>-2.6960918043487316</v>
      </c>
      <c r="AQ19">
        <f t="shared" si="9"/>
        <v>-2078.3855996773918</v>
      </c>
      <c r="AR19">
        <f t="shared" si="9"/>
        <v>151.47448608345681</v>
      </c>
      <c r="AS19">
        <f t="shared" si="9"/>
        <v>134.22048292730622</v>
      </c>
      <c r="AT19">
        <f t="shared" si="9"/>
        <v>257.46805830606689</v>
      </c>
      <c r="AU19">
        <f t="shared" si="9"/>
        <v>543.16302731682993</v>
      </c>
      <c r="AW19">
        <v>16</v>
      </c>
      <c r="AX19">
        <f>(R19*SUMPRODUCT(K20:$K$23, X20:$X$23)-$AZ$3*SUMPRODUCT(K19:$K$22, W20:$W$23))/Z19</f>
        <v>2976.5860583972308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10"/>
        <v>8.5572000000000009E-2</v>
      </c>
      <c r="I20" s="5">
        <f t="shared" si="11"/>
        <v>1.085572</v>
      </c>
      <c r="J20">
        <f t="shared" si="12"/>
        <v>0.92117335377109955</v>
      </c>
      <c r="K20">
        <f t="shared" si="20"/>
        <v>0.24762998837421007</v>
      </c>
      <c r="L20" s="2">
        <v>17</v>
      </c>
      <c r="M20" s="6">
        <v>4.9870000000000001E-3</v>
      </c>
      <c r="O20">
        <f t="shared" si="21"/>
        <v>10895.674669203425</v>
      </c>
      <c r="P20">
        <f t="shared" si="22"/>
        <v>544.78373346017122</v>
      </c>
      <c r="Q20" s="4">
        <f t="shared" si="23"/>
        <v>12.5</v>
      </c>
      <c r="R20">
        <f t="shared" si="0"/>
        <v>2000000</v>
      </c>
      <c r="S20">
        <f t="shared" si="1"/>
        <v>2327.825640136522</v>
      </c>
      <c r="U20">
        <f t="shared" si="13"/>
        <v>4.9870000000000001E-3</v>
      </c>
      <c r="V20">
        <f t="shared" si="14"/>
        <v>0.01</v>
      </c>
      <c r="W20">
        <f t="shared" si="15"/>
        <v>0.80234803411083233</v>
      </c>
      <c r="X20">
        <f t="shared" si="16"/>
        <v>4.0013096461107211E-3</v>
      </c>
      <c r="Y20">
        <f t="shared" si="17"/>
        <v>8.0234803411083234E-3</v>
      </c>
      <c r="Z20">
        <f t="shared" si="18"/>
        <v>0.79032324412361332</v>
      </c>
      <c r="AB20">
        <f t="shared" si="19"/>
        <v>2388.2579723167291</v>
      </c>
      <c r="AC20">
        <f t="shared" si="2"/>
        <v>1839.7347116668229</v>
      </c>
      <c r="AE20">
        <f t="shared" si="3"/>
        <v>8611.104951480329</v>
      </c>
      <c r="AF20">
        <f t="shared" si="4"/>
        <v>-430.55524757401639</v>
      </c>
      <c r="AG20">
        <f t="shared" si="4"/>
        <v>-9.8790405515451667</v>
      </c>
      <c r="AH20">
        <f t="shared" si="5"/>
        <v>-8002.6192922214423</v>
      </c>
      <c r="AI20">
        <f t="shared" si="6"/>
        <v>168.05137113332512</v>
      </c>
      <c r="AJ20">
        <f t="shared" si="7"/>
        <v>548.52326064990621</v>
      </c>
      <c r="AK20">
        <f t="shared" si="24"/>
        <v>904.3940104697582</v>
      </c>
      <c r="AL20">
        <f t="shared" si="8"/>
        <v>1620.9686422529894</v>
      </c>
      <c r="AN20">
        <f t="shared" si="9"/>
        <v>2132.3678190241767</v>
      </c>
      <c r="AO20">
        <f t="shared" si="9"/>
        <v>-106.61839095120882</v>
      </c>
      <c r="AP20">
        <f t="shared" si="9"/>
        <v>-2.4463466969274794</v>
      </c>
      <c r="AQ20">
        <f t="shared" si="9"/>
        <v>-1981.688522296025</v>
      </c>
      <c r="AR20">
        <f t="shared" si="9"/>
        <v>41.614559080015361</v>
      </c>
      <c r="AS20">
        <f t="shared" si="9"/>
        <v>135.83080865772007</v>
      </c>
      <c r="AT20">
        <f t="shared" si="9"/>
        <v>223.95507829833144</v>
      </c>
      <c r="AU20">
        <f t="shared" si="9"/>
        <v>401.40044603606685</v>
      </c>
      <c r="AW20">
        <v>17</v>
      </c>
      <c r="AX20">
        <f>(R20*SUMPRODUCT(K21:$K$23, X21:$X$23)-$AZ$3*SUMPRODUCT(K20:$K$22, W21:$W$23))/Z20</f>
        <v>2327.825640136522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10"/>
        <v>8.5572000000000009E-2</v>
      </c>
      <c r="I21" s="5">
        <f t="shared" si="11"/>
        <v>1.085572</v>
      </c>
      <c r="J21">
        <f t="shared" si="12"/>
        <v>0.92117335377109955</v>
      </c>
      <c r="K21">
        <f t="shared" si="20"/>
        <v>0.22811014688496947</v>
      </c>
      <c r="L21" s="2">
        <v>18</v>
      </c>
      <c r="M21" s="6">
        <v>5.2249999999999996E-3</v>
      </c>
      <c r="O21">
        <f t="shared" si="21"/>
        <v>10895.674669203425</v>
      </c>
      <c r="P21">
        <f t="shared" si="22"/>
        <v>544.78373346017122</v>
      </c>
      <c r="Q21" s="4">
        <f t="shared" si="23"/>
        <v>12.5</v>
      </c>
      <c r="R21">
        <f t="shared" si="0"/>
        <v>2000000</v>
      </c>
      <c r="S21">
        <f t="shared" si="1"/>
        <v>1614.0613967248446</v>
      </c>
      <c r="U21">
        <f t="shared" si="13"/>
        <v>5.2249999999999996E-3</v>
      </c>
      <c r="V21">
        <f t="shared" si="14"/>
        <v>0.01</v>
      </c>
      <c r="W21">
        <f t="shared" si="15"/>
        <v>0.79032324412361332</v>
      </c>
      <c r="X21">
        <f t="shared" si="16"/>
        <v>4.129438950545879E-3</v>
      </c>
      <c r="Y21">
        <f t="shared" si="17"/>
        <v>7.9032324412361341E-3</v>
      </c>
      <c r="Z21">
        <f t="shared" si="18"/>
        <v>0.77829057273183133</v>
      </c>
      <c r="AB21">
        <f t="shared" si="19"/>
        <v>1839.7347116668229</v>
      </c>
      <c r="AC21">
        <f t="shared" si="2"/>
        <v>1256.208768881319</v>
      </c>
      <c r="AE21">
        <f t="shared" si="3"/>
        <v>8480.0008785940408</v>
      </c>
      <c r="AF21">
        <f t="shared" si="4"/>
        <v>-424.00004392970203</v>
      </c>
      <c r="AG21">
        <f t="shared" si="4"/>
        <v>-9.7286321591478924</v>
      </c>
      <c r="AH21">
        <f t="shared" si="5"/>
        <v>-8258.8779010917588</v>
      </c>
      <c r="AI21">
        <f t="shared" si="6"/>
        <v>-212.605698586568</v>
      </c>
      <c r="AJ21">
        <f t="shared" si="7"/>
        <v>583.52594278550396</v>
      </c>
      <c r="AK21">
        <f t="shared" si="24"/>
        <v>846.79788217065027</v>
      </c>
      <c r="AL21">
        <f t="shared" si="8"/>
        <v>1217.7181263695861</v>
      </c>
      <c r="AN21">
        <f t="shared" si="9"/>
        <v>1934.3742460007568</v>
      </c>
      <c r="AO21">
        <f t="shared" si="9"/>
        <v>-96.718712300037836</v>
      </c>
      <c r="AP21">
        <f t="shared" si="9"/>
        <v>-2.2191997108130632</v>
      </c>
      <c r="AQ21">
        <f t="shared" si="9"/>
        <v>-1883.9338511230694</v>
      </c>
      <c r="AR21">
        <f t="shared" si="9"/>
        <v>-48.497517133163569</v>
      </c>
      <c r="AS21">
        <f t="shared" si="9"/>
        <v>133.10818851999161</v>
      </c>
      <c r="AT21">
        <f t="shared" si="9"/>
        <v>193.1631892838281</v>
      </c>
      <c r="AU21">
        <f t="shared" si="9"/>
        <v>277.77386067065612</v>
      </c>
      <c r="AW21">
        <v>18</v>
      </c>
      <c r="AX21">
        <f>(R21*SUMPRODUCT(K22:$K$23, X22:$X$23)-$AZ$3*SUMPRODUCT(K21:$K$22, W22:$W$23))/Z21</f>
        <v>1614.0613967248446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10"/>
        <v>8.5572000000000009E-2</v>
      </c>
      <c r="I22" s="5">
        <f t="shared" si="11"/>
        <v>1.085572</v>
      </c>
      <c r="J22">
        <f t="shared" si="12"/>
        <v>0.92117335377109955</v>
      </c>
      <c r="K22">
        <f t="shared" si="20"/>
        <v>0.21012898903524546</v>
      </c>
      <c r="L22" s="2">
        <v>19</v>
      </c>
      <c r="M22" s="6">
        <v>5.4879999999999998E-3</v>
      </c>
      <c r="O22">
        <f t="shared" si="21"/>
        <v>10895.674669203425</v>
      </c>
      <c r="P22">
        <f t="shared" si="22"/>
        <v>544.78373346017122</v>
      </c>
      <c r="Q22" s="4">
        <f t="shared" si="23"/>
        <v>12.5</v>
      </c>
      <c r="R22">
        <f t="shared" si="0"/>
        <v>2000000</v>
      </c>
      <c r="S22">
        <f t="shared" si="1"/>
        <v>836.34933297707323</v>
      </c>
      <c r="U22">
        <f t="shared" si="13"/>
        <v>5.4879999999999998E-3</v>
      </c>
      <c r="V22">
        <f t="shared" si="14"/>
        <v>0.01</v>
      </c>
      <c r="W22">
        <f t="shared" si="15"/>
        <v>0.77829057273183133</v>
      </c>
      <c r="X22">
        <f t="shared" si="16"/>
        <v>4.27125866315229E-3</v>
      </c>
      <c r="Y22">
        <f t="shared" si="17"/>
        <v>7.7829057273183138E-3</v>
      </c>
      <c r="Z22">
        <f t="shared" si="18"/>
        <v>0.76623640834136075</v>
      </c>
      <c r="AB22">
        <f t="shared" si="19"/>
        <v>1256.208768881319</v>
      </c>
      <c r="AC22">
        <f t="shared" si="2"/>
        <v>640.84130901904541</v>
      </c>
      <c r="AE22">
        <f t="shared" si="3"/>
        <v>8348.6626249863766</v>
      </c>
      <c r="AF22">
        <f t="shared" si="4"/>
        <v>-417.43313124931882</v>
      </c>
      <c r="AG22">
        <f t="shared" si="4"/>
        <v>-9.5779551042670086</v>
      </c>
      <c r="AH22">
        <f t="shared" si="5"/>
        <v>-8542.5173263045799</v>
      </c>
      <c r="AI22">
        <f t="shared" si="6"/>
        <v>-620.86578767178889</v>
      </c>
      <c r="AJ22">
        <f t="shared" si="7"/>
        <v>615.36745986227356</v>
      </c>
      <c r="AK22">
        <f t="shared" si="24"/>
        <v>786.18746700877978</v>
      </c>
      <c r="AL22">
        <f t="shared" si="8"/>
        <v>780.68913919926445</v>
      </c>
      <c r="AN22">
        <f t="shared" si="9"/>
        <v>1754.2960371847259</v>
      </c>
      <c r="AO22">
        <f t="shared" si="9"/>
        <v>-87.714801859236289</v>
      </c>
      <c r="AP22">
        <f t="shared" si="9"/>
        <v>-2.0126060230845955</v>
      </c>
      <c r="AQ22">
        <f t="shared" si="9"/>
        <v>-1795.0305295924495</v>
      </c>
      <c r="AR22">
        <f t="shared" si="9"/>
        <v>-130.46190029004435</v>
      </c>
      <c r="AS22">
        <f t="shared" si="9"/>
        <v>129.30654222604653</v>
      </c>
      <c r="AT22">
        <f t="shared" si="9"/>
        <v>165.20077763473529</v>
      </c>
      <c r="AU22">
        <f t="shared" si="9"/>
        <v>164.04541957073747</v>
      </c>
      <c r="AW22">
        <v>19</v>
      </c>
      <c r="AX22">
        <f>(R22*SUMPRODUCT(K23:$K$23, X23:$X$23)-$AZ$3*SUMPRODUCT(K22:$K$22, W23:$W$23))/Z22</f>
        <v>836.34933297707323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10"/>
        <v>8.5572000000000009E-2</v>
      </c>
      <c r="I23" s="5">
        <f t="shared" si="11"/>
        <v>1.085572</v>
      </c>
      <c r="J23">
        <f t="shared" si="12"/>
        <v>0.92117335377109955</v>
      </c>
      <c r="K23">
        <f t="shared" si="20"/>
        <v>0.19356522555412767</v>
      </c>
      <c r="L23" s="2">
        <v>20</v>
      </c>
      <c r="M23" s="6">
        <v>5.7670000000000004E-3</v>
      </c>
      <c r="O23">
        <f t="shared" si="21"/>
        <v>10895.674669203425</v>
      </c>
      <c r="P23">
        <f t="shared" si="22"/>
        <v>544.78373346017122</v>
      </c>
      <c r="Q23" s="4">
        <f t="shared" si="23"/>
        <v>12.5</v>
      </c>
      <c r="R23">
        <f t="shared" si="0"/>
        <v>2000000</v>
      </c>
      <c r="S23">
        <f t="shared" si="1"/>
        <v>849.74729863464563</v>
      </c>
      <c r="U23">
        <f t="shared" si="13"/>
        <v>5.7670000000000004E-3</v>
      </c>
      <c r="V23">
        <f t="shared" si="14"/>
        <v>0.01</v>
      </c>
      <c r="W23">
        <f t="shared" si="15"/>
        <v>0.76623640834136075</v>
      </c>
      <c r="X23">
        <f t="shared" si="16"/>
        <v>4.4188853669046282E-3</v>
      </c>
      <c r="Y23">
        <f t="shared" si="17"/>
        <v>7.6623640834136081E-3</v>
      </c>
      <c r="Z23">
        <f t="shared" si="18"/>
        <v>0.75415515889104257</v>
      </c>
      <c r="AB23">
        <f t="shared" si="19"/>
        <v>640.84130901904541</v>
      </c>
      <c r="AC23">
        <f t="shared" si="2"/>
        <v>640.84130901904541</v>
      </c>
      <c r="AE23">
        <f t="shared" si="3"/>
        <v>8217.0292613782167</v>
      </c>
      <c r="AF23">
        <f t="shared" si="4"/>
        <v>-410.85146306891079</v>
      </c>
      <c r="AG23">
        <f t="shared" si="4"/>
        <v>-9.426939486138032</v>
      </c>
      <c r="AH23">
        <f t="shared" si="5"/>
        <v>-8837.7707338092569</v>
      </c>
      <c r="AI23">
        <f t="shared" si="6"/>
        <v>-1041.0198749860883</v>
      </c>
      <c r="AJ23">
        <f t="shared" si="7"/>
        <v>0</v>
      </c>
      <c r="AK23">
        <f t="shared" si="24"/>
        <v>722.82831905230171</v>
      </c>
      <c r="AL23">
        <f t="shared" si="8"/>
        <v>-318.19155593378662</v>
      </c>
      <c r="AN23">
        <f t="shared" si="9"/>
        <v>1590.5311223635415</v>
      </c>
      <c r="AO23">
        <f t="shared" si="9"/>
        <v>-79.526556118177069</v>
      </c>
      <c r="AP23">
        <f t="shared" si="9"/>
        <v>-1.8247276679194206</v>
      </c>
      <c r="AQ23">
        <f t="shared" si="9"/>
        <v>-1710.6850854854572</v>
      </c>
      <c r="AR23">
        <f t="shared" si="9"/>
        <v>-201.50524690801197</v>
      </c>
      <c r="AS23">
        <f t="shared" si="9"/>
        <v>0</v>
      </c>
      <c r="AT23">
        <f t="shared" si="9"/>
        <v>139.91442661426973</v>
      </c>
      <c r="AU23">
        <f t="shared" si="9"/>
        <v>-61.590820293742233</v>
      </c>
      <c r="AW23">
        <v>20</v>
      </c>
      <c r="AX23">
        <f>(R23*SUMPRODUCT(K$23:$K24, X$23:$X24)-$AZ$3*SUMPRODUCT(K$22:$K23, W$23:$W24))/Z23</f>
        <v>849.74729863464563</v>
      </c>
    </row>
    <row r="25" spans="5:50" x14ac:dyDescent="0.25">
      <c r="AN25" s="8">
        <f t="shared" ref="AN25:AU25" si="25">SUM(AN3:AN23)</f>
        <v>93534.799003761727</v>
      </c>
      <c r="AO25" s="8">
        <f t="shared" si="25"/>
        <v>-12848.495952090654</v>
      </c>
      <c r="AP25" s="8">
        <f t="shared" si="25"/>
        <v>-194.80725935234813</v>
      </c>
      <c r="AQ25" s="8">
        <f t="shared" si="25"/>
        <v>-62112.804178015853</v>
      </c>
      <c r="AR25" s="8">
        <f t="shared" si="25"/>
        <v>18378.691614302843</v>
      </c>
      <c r="AS25" s="8">
        <f t="shared" si="25"/>
        <v>-2454.90726814154</v>
      </c>
      <c r="AT25" s="8">
        <f t="shared" si="25"/>
        <v>9048.8780657958487</v>
      </c>
      <c r="AU25" s="9">
        <f t="shared" si="25"/>
        <v>24972.66241195715</v>
      </c>
    </row>
    <row r="29" spans="5:50" x14ac:dyDescent="0.25">
      <c r="AE29" s="10"/>
      <c r="AF29" s="10"/>
      <c r="AG29" s="10"/>
      <c r="AH29" s="10"/>
      <c r="AI29" s="10"/>
      <c r="AJ29" s="10"/>
      <c r="AK29" s="10"/>
      <c r="AL29" s="10"/>
    </row>
  </sheetData>
  <conditionalFormatting sqref="AN25:AU25">
    <cfRule type="cellIs" dxfId="25" priority="1" operator="lessThan">
      <formula>0</formula>
    </cfRule>
  </conditionalFormatting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7D2AFA-E1B0-421B-A18F-B118DCA51D50}">
  <dimension ref="A1:AZ29"/>
  <sheetViews>
    <sheetView workbookViewId="0">
      <selection activeCell="J53" sqref="J53"/>
    </sheetView>
  </sheetViews>
  <sheetFormatPr defaultRowHeight="15" x14ac:dyDescent="0.25"/>
  <cols>
    <col min="6" max="9" width="9.140625" bestFit="1" customWidth="1"/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51" width="9.140625" bestFit="1" customWidth="1"/>
  </cols>
  <sheetData>
    <row r="1" spans="1:52" x14ac:dyDescent="0.25">
      <c r="A1" t="s">
        <v>44</v>
      </c>
      <c r="Q1" s="1" t="s">
        <v>1</v>
      </c>
      <c r="W1" s="1" t="s">
        <v>2</v>
      </c>
      <c r="AC1" s="1" t="s">
        <v>3</v>
      </c>
      <c r="AQ1" s="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42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11">
        <f>'T.55.04.F'!C3*(1+C12)</f>
        <v>16447.112067959988</v>
      </c>
      <c r="K3">
        <v>1</v>
      </c>
      <c r="L3" s="2">
        <v>0</v>
      </c>
      <c r="O3">
        <f>$C$3</f>
        <v>16447.112067959988</v>
      </c>
      <c r="P3">
        <f>O3*B5</f>
        <v>13157.68965436799</v>
      </c>
      <c r="Q3" s="4">
        <f>B8</f>
        <v>100</v>
      </c>
      <c r="R3">
        <f t="shared" ref="R3:R23" si="0">$C$6</f>
        <v>2000000</v>
      </c>
      <c r="S3">
        <f t="shared" ref="S3:S23" si="1">AX3</f>
        <v>0</v>
      </c>
      <c r="W3">
        <v>1</v>
      </c>
      <c r="Z3">
        <v>1</v>
      </c>
      <c r="AC3">
        <f t="shared" ref="AC3:AC23" si="2">S3*Z3</f>
        <v>0</v>
      </c>
      <c r="AE3">
        <f t="shared" ref="AE3:AE23" si="3">$Z3*O3</f>
        <v>16447.112067959988</v>
      </c>
      <c r="AF3">
        <f t="shared" ref="AF3:AG23" si="4">-$Z3*P3</f>
        <v>-13157.68965436799</v>
      </c>
      <c r="AG3">
        <f t="shared" si="4"/>
        <v>-100</v>
      </c>
      <c r="AH3">
        <f t="shared" ref="AH3:AH23" si="5">-X3*R3</f>
        <v>0</v>
      </c>
      <c r="AI3">
        <f t="shared" ref="AI3:AI23" si="6">SUM(AE3:AH3)</f>
        <v>3189.4224135919976</v>
      </c>
      <c r="AJ3">
        <f t="shared" ref="AJ3:AJ23" si="7">AB3-AC3</f>
        <v>0</v>
      </c>
      <c r="AL3">
        <f t="shared" ref="AL3:AL23" si="8">SUM(AI3:AK3)</f>
        <v>3189.4224135919976</v>
      </c>
      <c r="AN3">
        <f t="shared" ref="AN3:AU23" si="9">AE3*$K3</f>
        <v>16447.112067959988</v>
      </c>
      <c r="AO3">
        <f t="shared" si="9"/>
        <v>-13157.68965436799</v>
      </c>
      <c r="AP3">
        <f t="shared" si="9"/>
        <v>-100</v>
      </c>
      <c r="AQ3">
        <f t="shared" si="9"/>
        <v>0</v>
      </c>
      <c r="AR3">
        <f t="shared" si="9"/>
        <v>3189.4224135919976</v>
      </c>
      <c r="AS3">
        <f t="shared" si="9"/>
        <v>0</v>
      </c>
      <c r="AT3">
        <f t="shared" si="9"/>
        <v>0</v>
      </c>
      <c r="AU3">
        <f t="shared" si="9"/>
        <v>3189.4224135919976</v>
      </c>
      <c r="AW3">
        <v>0</v>
      </c>
      <c r="AX3">
        <f>(R3*SUMPRODUCT(K4:$K$23, X4:$X$23)-$AZ$3*SUMPRODUCT(K3:$K$22, W4:$W$23))/Z3</f>
        <v>0</v>
      </c>
      <c r="AZ3">
        <f>$C$6*SUMPRODUCT(K4:$K$23, X4:$X$23)/SUMPRODUCT(K3:K22, W4:W23)</f>
        <v>9997.9296081466437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5">
        <f>EconomicRates!C44</f>
        <v>3.5571999999999999E-2</v>
      </c>
      <c r="G4" s="5">
        <f>EconomicRates!D44</f>
        <v>7.0000000000000007E-2</v>
      </c>
      <c r="H4" s="5">
        <f t="shared" ref="H4:H23" si="10">F4+$C$9</f>
        <v>8.5572000000000009E-2</v>
      </c>
      <c r="I4" s="5">
        <f t="shared" ref="I4:I23" si="11">1+H4</f>
        <v>1.085572</v>
      </c>
      <c r="J4">
        <f t="shared" ref="J4:J23" si="12">1/I4</f>
        <v>0.92117335377109955</v>
      </c>
      <c r="K4">
        <f>J4</f>
        <v>0.92117335377109955</v>
      </c>
      <c r="L4" s="2">
        <v>1</v>
      </c>
      <c r="M4" s="6">
        <f t="array" ref="M4:M23">Mortalities!B31:B50</f>
        <v>3.852E-3</v>
      </c>
      <c r="R4">
        <f t="shared" si="0"/>
        <v>2000000</v>
      </c>
      <c r="S4">
        <f t="shared" si="1"/>
        <v>2941.9621504014663</v>
      </c>
      <c r="U4">
        <f t="shared" ref="U4:U23" si="13">M4</f>
        <v>3.852E-3</v>
      </c>
      <c r="V4">
        <f t="shared" ref="V4:V23" si="14">$C$10</f>
        <v>0.01</v>
      </c>
      <c r="W4">
        <f t="shared" ref="W4:W23" si="15">Z3</f>
        <v>1</v>
      </c>
      <c r="X4">
        <f t="shared" ref="X4:X23" si="16">U4*W4</f>
        <v>3.852E-3</v>
      </c>
      <c r="Y4">
        <f t="shared" ref="Y4:Y23" si="17">V4*W4</f>
        <v>0.01</v>
      </c>
      <c r="Z4">
        <f t="shared" ref="Z4:Z23" si="18">MAX(0, W4-X4-Y4)</f>
        <v>0.98614800000000002</v>
      </c>
      <c r="AB4">
        <f t="shared" ref="AB4:AB23" si="19">AC3</f>
        <v>0</v>
      </c>
      <c r="AC4">
        <f t="shared" si="2"/>
        <v>2901.210090694105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-7704</v>
      </c>
      <c r="AI4">
        <f t="shared" si="6"/>
        <v>-7704</v>
      </c>
      <c r="AJ4">
        <f t="shared" si="7"/>
        <v>-2901.210090694105</v>
      </c>
      <c r="AK4">
        <f>H4*SUM(AB4, AE4:AF4)</f>
        <v>0</v>
      </c>
      <c r="AL4">
        <f t="shared" si="8"/>
        <v>-10605.210090694105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-7096.7195174525505</v>
      </c>
      <c r="AR4">
        <f t="shared" si="9"/>
        <v>-7096.7195174525505</v>
      </c>
      <c r="AS4">
        <f t="shared" si="9"/>
        <v>-2672.5174292392444</v>
      </c>
      <c r="AT4">
        <f t="shared" si="9"/>
        <v>0</v>
      </c>
      <c r="AU4">
        <f t="shared" si="9"/>
        <v>-9769.2369466917953</v>
      </c>
      <c r="AW4">
        <v>1</v>
      </c>
      <c r="AX4">
        <f>(R4*SUMPRODUCT(K5:$K$23, X5:$X$23)-$AZ$3*SUMPRODUCT(K4:$K$22, W5:$W$23))/Z4</f>
        <v>2941.9621504014663</v>
      </c>
    </row>
    <row r="5" spans="1:52" x14ac:dyDescent="0.25">
      <c r="B5" s="2">
        <f>'T.26.04.A'!B5</f>
        <v>0.8</v>
      </c>
      <c r="C5" s="2">
        <f>'T.26.04.A'!C5</f>
        <v>0.05</v>
      </c>
      <c r="E5">
        <v>2005</v>
      </c>
      <c r="F5" s="5">
        <f>EconomicRates!C45</f>
        <v>3.5571999999999999E-2</v>
      </c>
      <c r="G5" s="5">
        <f>EconomicRates!D45</f>
        <v>7.0000000000000007E-2</v>
      </c>
      <c r="H5" s="5">
        <f t="shared" si="10"/>
        <v>8.5572000000000009E-2</v>
      </c>
      <c r="I5" s="5">
        <f t="shared" si="11"/>
        <v>1.085572</v>
      </c>
      <c r="J5">
        <f t="shared" si="12"/>
        <v>0.92117335377109955</v>
      </c>
      <c r="K5">
        <f t="shared" ref="K5:K23" si="20">K4*J5</f>
        <v>0.84856034769789535</v>
      </c>
      <c r="L5" s="2">
        <v>2</v>
      </c>
      <c r="M5" s="6">
        <v>4.0049999999999999E-3</v>
      </c>
      <c r="O5">
        <f t="shared" ref="O5:O23" si="21">$C$3</f>
        <v>16447.112067959988</v>
      </c>
      <c r="P5">
        <f t="shared" ref="P5:P23" si="22">O5*$C$5</f>
        <v>822.3556033979994</v>
      </c>
      <c r="Q5" s="4">
        <f t="shared" ref="Q5:Q23" si="23">$C$8</f>
        <v>12.5</v>
      </c>
      <c r="R5">
        <f t="shared" si="0"/>
        <v>2000000</v>
      </c>
      <c r="S5">
        <f t="shared" si="1"/>
        <v>5430.8795817880527</v>
      </c>
      <c r="U5">
        <f t="shared" si="13"/>
        <v>4.0049999999999999E-3</v>
      </c>
      <c r="V5">
        <f t="shared" si="14"/>
        <v>0.01</v>
      </c>
      <c r="W5">
        <f t="shared" si="15"/>
        <v>0.98614800000000002</v>
      </c>
      <c r="X5">
        <f t="shared" si="16"/>
        <v>3.9495227400000001E-3</v>
      </c>
      <c r="Y5">
        <f t="shared" si="17"/>
        <v>9.8614800000000006E-3</v>
      </c>
      <c r="Z5">
        <f t="shared" si="18"/>
        <v>0.97233699726</v>
      </c>
      <c r="AB5">
        <f t="shared" si="19"/>
        <v>2901.210090694105</v>
      </c>
      <c r="AC5">
        <f t="shared" si="2"/>
        <v>5280.6451450364402</v>
      </c>
      <c r="AE5">
        <f t="shared" si="3"/>
        <v>15992.135561758923</v>
      </c>
      <c r="AF5">
        <f t="shared" si="4"/>
        <v>-799.60677808794617</v>
      </c>
      <c r="AG5">
        <f t="shared" si="4"/>
        <v>-12.15421246575</v>
      </c>
      <c r="AH5">
        <f t="shared" si="5"/>
        <v>-7899.0454799999998</v>
      </c>
      <c r="AI5">
        <f t="shared" si="6"/>
        <v>7281.329091205228</v>
      </c>
      <c r="AJ5">
        <f t="shared" si="7"/>
        <v>-2379.4350543423352</v>
      </c>
      <c r="AK5">
        <f>H5*SUM(AB5, AE5:AF5)</f>
        <v>1548.3174229571689</v>
      </c>
      <c r="AL5">
        <f t="shared" si="8"/>
        <v>6450.2114598200615</v>
      </c>
      <c r="AN5">
        <f t="shared" si="9"/>
        <v>13570.292112718029</v>
      </c>
      <c r="AO5">
        <f t="shared" si="9"/>
        <v>-678.51460563590149</v>
      </c>
      <c r="AP5">
        <f t="shared" si="9"/>
        <v>-10.313582755930913</v>
      </c>
      <c r="AQ5">
        <f t="shared" si="9"/>
        <v>-6702.8167789902882</v>
      </c>
      <c r="AR5">
        <f t="shared" si="9"/>
        <v>6178.647145335909</v>
      </c>
      <c r="AS5">
        <f t="shared" si="9"/>
        <v>-2019.0942370372925</v>
      </c>
      <c r="AT5">
        <f t="shared" si="9"/>
        <v>1313.8407707712445</v>
      </c>
      <c r="AU5">
        <f t="shared" si="9"/>
        <v>5473.3936790698608</v>
      </c>
      <c r="AW5">
        <v>2</v>
      </c>
      <c r="AX5">
        <f>(R5*SUMPRODUCT(K6:$K$23, X6:$X$23)-$AZ$3*SUMPRODUCT(K5:$K$22, W6:$W$23))/Z5</f>
        <v>5430.8795817880527</v>
      </c>
    </row>
    <row r="6" spans="1:52" x14ac:dyDescent="0.25">
      <c r="A6" t="s">
        <v>16</v>
      </c>
      <c r="C6" s="2">
        <f>'T.26.04.F'!C6</f>
        <v>2000000</v>
      </c>
      <c r="E6">
        <v>2006</v>
      </c>
      <c r="F6" s="5">
        <f>EconomicRates!C46</f>
        <v>3.5571999999999999E-2</v>
      </c>
      <c r="G6" s="5">
        <f>EconomicRates!D46</f>
        <v>7.0000000000000007E-2</v>
      </c>
      <c r="H6" s="5">
        <f t="shared" si="10"/>
        <v>8.5572000000000009E-2</v>
      </c>
      <c r="I6" s="5">
        <f t="shared" si="11"/>
        <v>1.085572</v>
      </c>
      <c r="J6">
        <f t="shared" si="12"/>
        <v>0.92117335377109955</v>
      </c>
      <c r="K6">
        <f t="shared" si="20"/>
        <v>0.78167118136604063</v>
      </c>
      <c r="L6" s="2">
        <v>3</v>
      </c>
      <c r="M6" s="6">
        <v>4.1640000000000002E-3</v>
      </c>
      <c r="O6">
        <f t="shared" si="21"/>
        <v>16447.112067959988</v>
      </c>
      <c r="P6">
        <f t="shared" si="22"/>
        <v>822.3556033979994</v>
      </c>
      <c r="Q6" s="4">
        <f t="shared" si="23"/>
        <v>12.5</v>
      </c>
      <c r="R6">
        <f t="shared" si="0"/>
        <v>2000000</v>
      </c>
      <c r="S6">
        <f t="shared" si="1"/>
        <v>7511.3595039333868</v>
      </c>
      <c r="U6">
        <f t="shared" si="13"/>
        <v>4.1640000000000002E-3</v>
      </c>
      <c r="V6">
        <f t="shared" si="14"/>
        <v>0.01</v>
      </c>
      <c r="W6">
        <f t="shared" si="15"/>
        <v>0.97233699726</v>
      </c>
      <c r="X6">
        <f t="shared" si="16"/>
        <v>4.0488112565906405E-3</v>
      </c>
      <c r="Y6">
        <f t="shared" si="17"/>
        <v>9.7233699725999996E-3</v>
      </c>
      <c r="Z6">
        <f t="shared" si="18"/>
        <v>0.95856481603080934</v>
      </c>
      <c r="AB6">
        <f t="shared" si="19"/>
        <v>5280.6451450364402</v>
      </c>
      <c r="AC6">
        <f t="shared" si="2"/>
        <v>7200.1249410291784</v>
      </c>
      <c r="AE6">
        <f t="shared" si="3"/>
        <v>15765.62295366217</v>
      </c>
      <c r="AF6">
        <f t="shared" si="4"/>
        <v>-788.28114768310854</v>
      </c>
      <c r="AG6">
        <f t="shared" si="4"/>
        <v>-11.982060200385117</v>
      </c>
      <c r="AH6">
        <f t="shared" si="5"/>
        <v>-8097.6225131812807</v>
      </c>
      <c r="AI6">
        <f t="shared" si="6"/>
        <v>6867.7372325973956</v>
      </c>
      <c r="AJ6">
        <f t="shared" si="7"/>
        <v>-1919.4797959927382</v>
      </c>
      <c r="AK6">
        <f>H6*SUM(AB6, AE6:AF6)</f>
        <v>1733.5164593722986</v>
      </c>
      <c r="AL6">
        <f t="shared" si="8"/>
        <v>6681.7738959769558</v>
      </c>
      <c r="AN6">
        <f t="shared" si="9"/>
        <v>12323.533119160677</v>
      </c>
      <c r="AO6">
        <f t="shared" si="9"/>
        <v>-616.17665595803385</v>
      </c>
      <c r="AP6">
        <f t="shared" si="9"/>
        <v>-9.3660311520340525</v>
      </c>
      <c r="AQ6">
        <f t="shared" si="9"/>
        <v>-6329.6781561346588</v>
      </c>
      <c r="AR6">
        <f t="shared" si="9"/>
        <v>5368.3122759159487</v>
      </c>
      <c r="AS6">
        <f t="shared" si="9"/>
        <v>-1500.4020397418903</v>
      </c>
      <c r="AT6">
        <f t="shared" si="9"/>
        <v>1355.0398587150207</v>
      </c>
      <c r="AU6">
        <f t="shared" si="9"/>
        <v>5222.9500948890791</v>
      </c>
      <c r="AW6">
        <v>3</v>
      </c>
      <c r="AX6">
        <f>(R6*SUMPRODUCT(K7:$K$23, X7:$X$23)-$AZ$3*SUMPRODUCT(K6:$K$22, W7:$W$23))/Z6</f>
        <v>7511.3595039333868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5">
        <f>EconomicRates!C47</f>
        <v>3.5571999999999999E-2</v>
      </c>
      <c r="G7" s="5">
        <f>EconomicRates!D47</f>
        <v>7.0000000000000007E-2</v>
      </c>
      <c r="H7" s="5">
        <f t="shared" si="10"/>
        <v>8.5572000000000009E-2</v>
      </c>
      <c r="I7" s="5">
        <f t="shared" si="11"/>
        <v>1.085572</v>
      </c>
      <c r="J7">
        <f t="shared" si="12"/>
        <v>0.92117335377109955</v>
      </c>
      <c r="K7">
        <f t="shared" si="20"/>
        <v>0.72005466368517301</v>
      </c>
      <c r="L7" s="2">
        <v>4</v>
      </c>
      <c r="M7" s="6">
        <v>4.3350000000000003E-3</v>
      </c>
      <c r="O7">
        <f t="shared" si="21"/>
        <v>16447.112067959988</v>
      </c>
      <c r="P7">
        <f t="shared" si="22"/>
        <v>822.3556033979994</v>
      </c>
      <c r="Q7" s="4">
        <f t="shared" si="23"/>
        <v>12.5</v>
      </c>
      <c r="R7">
        <f t="shared" si="0"/>
        <v>2000000</v>
      </c>
      <c r="S7">
        <f t="shared" si="1"/>
        <v>9215.6858748128834</v>
      </c>
      <c r="U7">
        <f t="shared" si="13"/>
        <v>4.3350000000000003E-3</v>
      </c>
      <c r="V7">
        <f t="shared" si="14"/>
        <v>0.01</v>
      </c>
      <c r="W7">
        <f t="shared" si="15"/>
        <v>0.95856481603080934</v>
      </c>
      <c r="X7">
        <f t="shared" si="16"/>
        <v>4.155378477493559E-3</v>
      </c>
      <c r="Y7">
        <f t="shared" si="17"/>
        <v>9.5856481603080936E-3</v>
      </c>
      <c r="Z7">
        <f t="shared" si="18"/>
        <v>0.94482378939300771</v>
      </c>
      <c r="AB7">
        <f t="shared" si="19"/>
        <v>7200.1249410291784</v>
      </c>
      <c r="AC7">
        <f t="shared" si="2"/>
        <v>8707.1992500963242</v>
      </c>
      <c r="AE7">
        <f t="shared" si="3"/>
        <v>15539.622748621423</v>
      </c>
      <c r="AF7">
        <f t="shared" si="4"/>
        <v>-776.98113743107115</v>
      </c>
      <c r="AG7">
        <f t="shared" si="4"/>
        <v>-11.810297367412597</v>
      </c>
      <c r="AH7">
        <f t="shared" si="5"/>
        <v>-8310.7569549871187</v>
      </c>
      <c r="AI7">
        <f t="shared" si="6"/>
        <v>6440.0743588358218</v>
      </c>
      <c r="AJ7">
        <f t="shared" si="7"/>
        <v>-1507.0743090671458</v>
      </c>
      <c r="AK7">
        <f>H7*SUM(AB7, AE7:AF7)</f>
        <v>1879.39785940653</v>
      </c>
      <c r="AL7">
        <f t="shared" si="8"/>
        <v>6812.3979091752062</v>
      </c>
      <c r="AN7">
        <f t="shared" si="9"/>
        <v>11189.377832053062</v>
      </c>
      <c r="AO7">
        <f t="shared" si="9"/>
        <v>-559.46889160265312</v>
      </c>
      <c r="AP7">
        <f t="shared" si="9"/>
        <v>-8.5040596989141619</v>
      </c>
      <c r="AQ7">
        <f t="shared" si="9"/>
        <v>-5984.1993041924625</v>
      </c>
      <c r="AR7">
        <f t="shared" si="9"/>
        <v>4637.2055765590339</v>
      </c>
      <c r="AS7">
        <f t="shared" si="9"/>
        <v>-1085.1758847639082</v>
      </c>
      <c r="AT7">
        <f t="shared" si="9"/>
        <v>1353.269193585603</v>
      </c>
      <c r="AU7">
        <f t="shared" si="9"/>
        <v>4905.2988853807292</v>
      </c>
      <c r="AW7">
        <v>4</v>
      </c>
      <c r="AX7">
        <f>(R7*SUMPRODUCT(K8:$K$23, X8:$X$23)-$AZ$3*SUMPRODUCT(K7:$K$22, W8:$W$23))/Z7</f>
        <v>9215.6858748128834</v>
      </c>
    </row>
    <row r="8" spans="1:52" x14ac:dyDescent="0.25">
      <c r="B8" s="2">
        <f>'T.26.04.A'!B8</f>
        <v>100</v>
      </c>
      <c r="C8" s="2">
        <f>'T.26.04.A'!C8</f>
        <v>12.5</v>
      </c>
      <c r="E8">
        <v>2008</v>
      </c>
      <c r="F8" s="5">
        <f>EconomicRates!C48</f>
        <v>3.5571999999999999E-2</v>
      </c>
      <c r="G8" s="5">
        <f>EconomicRates!D48</f>
        <v>7.0000000000000007E-2</v>
      </c>
      <c r="H8" s="5">
        <f t="shared" si="10"/>
        <v>8.5572000000000009E-2</v>
      </c>
      <c r="I8" s="5">
        <f t="shared" si="11"/>
        <v>1.085572</v>
      </c>
      <c r="J8">
        <f t="shared" si="12"/>
        <v>0.92117335377109955</v>
      </c>
      <c r="K8">
        <f t="shared" si="20"/>
        <v>0.66329516944539202</v>
      </c>
      <c r="L8" s="2">
        <v>5</v>
      </c>
      <c r="M8" s="6">
        <v>4.522E-3</v>
      </c>
      <c r="O8">
        <f t="shared" si="21"/>
        <v>16447.112067959988</v>
      </c>
      <c r="P8">
        <f t="shared" si="22"/>
        <v>822.3556033979994</v>
      </c>
      <c r="Q8" s="4">
        <f t="shared" si="23"/>
        <v>12.5</v>
      </c>
      <c r="R8">
        <f t="shared" si="0"/>
        <v>2000000</v>
      </c>
      <c r="S8">
        <f t="shared" si="1"/>
        <v>10569.388869047138</v>
      </c>
      <c r="U8">
        <f t="shared" si="13"/>
        <v>4.522E-3</v>
      </c>
      <c r="V8">
        <f t="shared" si="14"/>
        <v>0.01</v>
      </c>
      <c r="W8">
        <f t="shared" si="15"/>
        <v>0.94482378939300771</v>
      </c>
      <c r="X8">
        <f t="shared" si="16"/>
        <v>4.2724931756351805E-3</v>
      </c>
      <c r="Y8">
        <f t="shared" si="17"/>
        <v>9.4482378939300775E-3</v>
      </c>
      <c r="Z8">
        <f t="shared" si="18"/>
        <v>0.93110305832344242</v>
      </c>
      <c r="AB8">
        <f t="shared" si="19"/>
        <v>8707.1992500963242</v>
      </c>
      <c r="AC8">
        <f t="shared" si="2"/>
        <v>9841.1903005795393</v>
      </c>
      <c r="AE8">
        <f t="shared" si="3"/>
        <v>15313.956347065943</v>
      </c>
      <c r="AF8">
        <f t="shared" si="4"/>
        <v>-765.69781735329707</v>
      </c>
      <c r="AG8">
        <f t="shared" si="4"/>
        <v>-11.63878822904303</v>
      </c>
      <c r="AH8">
        <f t="shared" si="5"/>
        <v>-8544.9863512703614</v>
      </c>
      <c r="AI8">
        <f t="shared" si="6"/>
        <v>5991.633390213241</v>
      </c>
      <c r="AJ8">
        <f t="shared" si="7"/>
        <v>-1133.9910504832151</v>
      </c>
      <c r="AK8">
        <f t="shared" ref="AK8:AK23" si="24">H8*SUM(AB8:AB8, AE8:AF8)</f>
        <v>1990.0160331338132</v>
      </c>
      <c r="AL8">
        <f t="shared" si="8"/>
        <v>6847.6583728638388</v>
      </c>
      <c r="AN8">
        <f t="shared" si="9"/>
        <v>10157.673270106441</v>
      </c>
      <c r="AO8">
        <f t="shared" si="9"/>
        <v>-507.88366350532203</v>
      </c>
      <c r="AP8">
        <f t="shared" si="9"/>
        <v>-7.7199520105221309</v>
      </c>
      <c r="AQ8">
        <f t="shared" si="9"/>
        <v>-5667.8481697744364</v>
      </c>
      <c r="AR8">
        <f t="shared" si="9"/>
        <v>3974.2214848161602</v>
      </c>
      <c r="AS8">
        <f t="shared" si="9"/>
        <v>-752.1707859798222</v>
      </c>
      <c r="AT8">
        <f t="shared" si="9"/>
        <v>1319.9680218965395</v>
      </c>
      <c r="AU8">
        <f t="shared" si="9"/>
        <v>4542.0187207328772</v>
      </c>
      <c r="AW8">
        <v>5</v>
      </c>
      <c r="AX8">
        <f>(R8*SUMPRODUCT(K9:$K$23, X9:$X$23)-$AZ$3*SUMPRODUCT(K8:$K$22, W9:$W$23))/Z8</f>
        <v>10569.388869047138</v>
      </c>
    </row>
    <row r="9" spans="1:52" x14ac:dyDescent="0.25">
      <c r="A9" t="s">
        <v>39</v>
      </c>
      <c r="C9" s="2">
        <f>'T.26.04.A'!C9</f>
        <v>0.05</v>
      </c>
      <c r="E9">
        <v>2009</v>
      </c>
      <c r="F9" s="5">
        <f>EconomicRates!C49</f>
        <v>3.5571999999999999E-2</v>
      </c>
      <c r="G9" s="5">
        <f>EconomicRates!D49</f>
        <v>7.0000000000000007E-2</v>
      </c>
      <c r="H9" s="5">
        <f t="shared" si="10"/>
        <v>8.5572000000000009E-2</v>
      </c>
      <c r="I9" s="5">
        <f t="shared" si="11"/>
        <v>1.085572</v>
      </c>
      <c r="J9">
        <f t="shared" si="12"/>
        <v>0.92117335377109955</v>
      </c>
      <c r="K9">
        <f t="shared" si="20"/>
        <v>0.61100983577818146</v>
      </c>
      <c r="L9" s="2">
        <v>6</v>
      </c>
      <c r="M9" s="6">
        <v>4.7470000000000004E-3</v>
      </c>
      <c r="O9">
        <f t="shared" si="21"/>
        <v>16447.112067959988</v>
      </c>
      <c r="P9">
        <f t="shared" si="22"/>
        <v>822.3556033979994</v>
      </c>
      <c r="Q9" s="4">
        <f t="shared" si="23"/>
        <v>12.5</v>
      </c>
      <c r="R9">
        <f t="shared" si="0"/>
        <v>2000000</v>
      </c>
      <c r="S9">
        <f t="shared" si="1"/>
        <v>11570.672610697769</v>
      </c>
      <c r="U9">
        <f t="shared" si="13"/>
        <v>4.7470000000000004E-3</v>
      </c>
      <c r="V9">
        <f t="shared" si="14"/>
        <v>0.01</v>
      </c>
      <c r="W9">
        <f t="shared" si="15"/>
        <v>0.93110305832344242</v>
      </c>
      <c r="X9">
        <f t="shared" si="16"/>
        <v>4.4199462178613818E-3</v>
      </c>
      <c r="Y9">
        <f t="shared" si="17"/>
        <v>9.311030583234424E-3</v>
      </c>
      <c r="Z9">
        <f t="shared" si="18"/>
        <v>0.91737208152234662</v>
      </c>
      <c r="AB9">
        <f t="shared" si="19"/>
        <v>9841.1903005795393</v>
      </c>
      <c r="AC9">
        <f t="shared" si="2"/>
        <v>10614.612017489417</v>
      </c>
      <c r="AE9">
        <f t="shared" si="3"/>
        <v>15088.12143281576</v>
      </c>
      <c r="AF9">
        <f t="shared" si="4"/>
        <v>-754.40607164078801</v>
      </c>
      <c r="AG9">
        <f t="shared" si="4"/>
        <v>-11.467151019029332</v>
      </c>
      <c r="AH9">
        <f t="shared" si="5"/>
        <v>-8839.8924357227643</v>
      </c>
      <c r="AI9">
        <f t="shared" si="6"/>
        <v>5482.3557744331792</v>
      </c>
      <c r="AJ9">
        <f t="shared" si="7"/>
        <v>-773.42171690987743</v>
      </c>
      <c r="AK9">
        <f t="shared" si="24"/>
        <v>2068.695027287657</v>
      </c>
      <c r="AL9">
        <f t="shared" si="8"/>
        <v>6777.6290848109584</v>
      </c>
      <c r="AN9">
        <f t="shared" si="9"/>
        <v>9218.9905988660175</v>
      </c>
      <c r="AO9">
        <f t="shared" si="9"/>
        <v>-460.94952994330089</v>
      </c>
      <c r="AP9">
        <f t="shared" si="9"/>
        <v>-7.0065420609807187</v>
      </c>
      <c r="AQ9">
        <f t="shared" si="9"/>
        <v>-5401.2612254477544</v>
      </c>
      <c r="AR9">
        <f t="shared" si="9"/>
        <v>3349.7733014139817</v>
      </c>
      <c r="AS9">
        <f t="shared" si="9"/>
        <v>-472.56827623638338</v>
      </c>
      <c r="AT9">
        <f t="shared" si="9"/>
        <v>1263.9930088981719</v>
      </c>
      <c r="AU9">
        <f t="shared" si="9"/>
        <v>4141.19803407577</v>
      </c>
      <c r="AW9">
        <v>6</v>
      </c>
      <c r="AX9">
        <f>(R9*SUMPRODUCT(K10:$K$23, X10:$X$23)-$AZ$3*SUMPRODUCT(K9:$K$22, W10:$W$23))/Z9</f>
        <v>11570.672610697769</v>
      </c>
    </row>
    <row r="10" spans="1:52" x14ac:dyDescent="0.25">
      <c r="A10" t="s">
        <v>19</v>
      </c>
      <c r="C10" s="2">
        <f>'T.26.04.A'!C10</f>
        <v>0.01</v>
      </c>
      <c r="E10">
        <v>2010</v>
      </c>
      <c r="F10" s="5">
        <f>EconomicRates!C50</f>
        <v>3.5571999999999999E-2</v>
      </c>
      <c r="G10" s="5">
        <f>EconomicRates!D50</f>
        <v>7.0000000000000007E-2</v>
      </c>
      <c r="H10" s="5">
        <f t="shared" si="10"/>
        <v>8.5572000000000009E-2</v>
      </c>
      <c r="I10" s="5">
        <f t="shared" si="11"/>
        <v>1.085572</v>
      </c>
      <c r="J10">
        <f t="shared" si="12"/>
        <v>0.92117335377109955</v>
      </c>
      <c r="K10">
        <f t="shared" si="20"/>
        <v>0.5628459796109162</v>
      </c>
      <c r="L10" s="2">
        <v>7</v>
      </c>
      <c r="M10" s="6">
        <v>4.9870000000000001E-3</v>
      </c>
      <c r="O10">
        <f t="shared" si="21"/>
        <v>16447.112067959988</v>
      </c>
      <c r="P10">
        <f t="shared" si="22"/>
        <v>822.3556033979994</v>
      </c>
      <c r="Q10" s="4">
        <f t="shared" si="23"/>
        <v>12.5</v>
      </c>
      <c r="R10">
        <f t="shared" si="0"/>
        <v>2000000</v>
      </c>
      <c r="S10">
        <f t="shared" si="1"/>
        <v>12249.259794595595</v>
      </c>
      <c r="U10">
        <f t="shared" si="13"/>
        <v>4.9870000000000001E-3</v>
      </c>
      <c r="V10">
        <f t="shared" si="14"/>
        <v>0.01</v>
      </c>
      <c r="W10">
        <f t="shared" si="15"/>
        <v>0.91737208152234662</v>
      </c>
      <c r="X10">
        <f t="shared" si="16"/>
        <v>4.5749345705519426E-3</v>
      </c>
      <c r="Y10">
        <f t="shared" si="17"/>
        <v>9.1737208152234666E-3</v>
      </c>
      <c r="Z10">
        <f t="shared" si="18"/>
        <v>0.90362342613657121</v>
      </c>
      <c r="AB10">
        <f t="shared" si="19"/>
        <v>10614.612017489417</v>
      </c>
      <c r="AC10">
        <f t="shared" si="2"/>
        <v>11068.718103229425</v>
      </c>
      <c r="AE10">
        <f t="shared" si="3"/>
        <v>14861.995756902152</v>
      </c>
      <c r="AF10">
        <f t="shared" si="4"/>
        <v>-743.09978784510758</v>
      </c>
      <c r="AG10">
        <f t="shared" si="4"/>
        <v>-11.29529282670714</v>
      </c>
      <c r="AH10">
        <f t="shared" si="5"/>
        <v>-9149.8691411038853</v>
      </c>
      <c r="AI10">
        <f t="shared" si="6"/>
        <v>4957.7315351264515</v>
      </c>
      <c r="AJ10">
        <f t="shared" si="7"/>
        <v>-454.10608574000798</v>
      </c>
      <c r="AK10">
        <f t="shared" si="24"/>
        <v>2116.4957454247537</v>
      </c>
      <c r="AL10">
        <f t="shared" si="8"/>
        <v>6620.1211948111977</v>
      </c>
      <c r="AN10">
        <f t="shared" si="9"/>
        <v>8365.014560766871</v>
      </c>
      <c r="AO10">
        <f t="shared" si="9"/>
        <v>-418.2507280383436</v>
      </c>
      <c r="AP10">
        <f t="shared" si="9"/>
        <v>-6.357510156040135</v>
      </c>
      <c r="AQ10">
        <f t="shared" si="9"/>
        <v>-5149.9670600363088</v>
      </c>
      <c r="AR10">
        <f t="shared" si="9"/>
        <v>2790.4392625361788</v>
      </c>
      <c r="AS10">
        <f t="shared" si="9"/>
        <v>-255.5917846756135</v>
      </c>
      <c r="AT10">
        <f t="shared" si="9"/>
        <v>1191.2611211759317</v>
      </c>
      <c r="AU10">
        <f t="shared" si="9"/>
        <v>3726.1085990364977</v>
      </c>
      <c r="AW10">
        <v>7</v>
      </c>
      <c r="AX10">
        <f>(R10*SUMPRODUCT(K11:$K$23, X11:$X$23)-$AZ$3*SUMPRODUCT(K10:$K$22, W11:$W$23))/Z10</f>
        <v>12249.259794595595</v>
      </c>
    </row>
    <row r="11" spans="1:52" x14ac:dyDescent="0.25">
      <c r="A11" t="s">
        <v>33</v>
      </c>
      <c r="C11" s="7">
        <f>AU25</f>
        <v>37219.651508505463</v>
      </c>
      <c r="E11">
        <v>2011</v>
      </c>
      <c r="F11" s="5">
        <f>EconomicRates!C51</f>
        <v>3.5571999999999999E-2</v>
      </c>
      <c r="G11" s="5">
        <f>EconomicRates!D51</f>
        <v>7.0000000000000007E-2</v>
      </c>
      <c r="H11" s="5">
        <f t="shared" si="10"/>
        <v>8.5572000000000009E-2</v>
      </c>
      <c r="I11" s="5">
        <f t="shared" si="11"/>
        <v>1.085572</v>
      </c>
      <c r="J11">
        <f t="shared" si="12"/>
        <v>0.92117335377109955</v>
      </c>
      <c r="K11">
        <f t="shared" si="20"/>
        <v>0.51847871869476758</v>
      </c>
      <c r="L11" s="2">
        <v>8</v>
      </c>
      <c r="M11" s="6">
        <v>5.2249999999999996E-3</v>
      </c>
      <c r="O11">
        <f t="shared" si="21"/>
        <v>16447.112067959988</v>
      </c>
      <c r="P11">
        <f t="shared" si="22"/>
        <v>822.3556033979994</v>
      </c>
      <c r="Q11" s="4">
        <f t="shared" si="23"/>
        <v>12.5</v>
      </c>
      <c r="R11">
        <f t="shared" si="0"/>
        <v>2000000</v>
      </c>
      <c r="S11">
        <f t="shared" si="1"/>
        <v>12651.064119838107</v>
      </c>
      <c r="U11">
        <f t="shared" si="13"/>
        <v>5.2249999999999996E-3</v>
      </c>
      <c r="V11">
        <f t="shared" si="14"/>
        <v>0.01</v>
      </c>
      <c r="W11">
        <f t="shared" si="15"/>
        <v>0.90362342613657121</v>
      </c>
      <c r="X11">
        <f t="shared" si="16"/>
        <v>4.7214324015635838E-3</v>
      </c>
      <c r="Y11">
        <f t="shared" si="17"/>
        <v>9.0362342613657127E-3</v>
      </c>
      <c r="Z11">
        <f t="shared" si="18"/>
        <v>0.88986575947364199</v>
      </c>
      <c r="AB11">
        <f t="shared" si="19"/>
        <v>11068.718103229425</v>
      </c>
      <c r="AC11">
        <f t="shared" si="2"/>
        <v>11257.748781149479</v>
      </c>
      <c r="AE11">
        <f t="shared" si="3"/>
        <v>14635.721871503318</v>
      </c>
      <c r="AF11">
        <f t="shared" si="4"/>
        <v>-731.78609357516586</v>
      </c>
      <c r="AG11">
        <f t="shared" si="4"/>
        <v>-11.123321993420525</v>
      </c>
      <c r="AH11">
        <f t="shared" si="5"/>
        <v>-9442.8648031271678</v>
      </c>
      <c r="AI11">
        <f t="shared" si="6"/>
        <v>4449.9476528075647</v>
      </c>
      <c r="AJ11">
        <f t="shared" si="7"/>
        <v>-189.03067792005459</v>
      </c>
      <c r="AK11">
        <f t="shared" si="24"/>
        <v>2136.959937918416</v>
      </c>
      <c r="AL11">
        <f t="shared" si="8"/>
        <v>6397.8769128059266</v>
      </c>
      <c r="AN11">
        <f t="shared" si="9"/>
        <v>7588.3103231100258</v>
      </c>
      <c r="AO11">
        <f t="shared" si="9"/>
        <v>-379.41551615550128</v>
      </c>
      <c r="AP11">
        <f t="shared" si="9"/>
        <v>-5.7672057347780017</v>
      </c>
      <c r="AQ11">
        <f t="shared" si="9"/>
        <v>-4895.9244439332924</v>
      </c>
      <c r="AR11">
        <f t="shared" si="9"/>
        <v>2307.2031572864548</v>
      </c>
      <c r="AS11">
        <f t="shared" si="9"/>
        <v>-98.008383681993195</v>
      </c>
      <c r="AT11">
        <f t="shared" si="9"/>
        <v>1107.9682505139904</v>
      </c>
      <c r="AU11">
        <f t="shared" si="9"/>
        <v>3317.1630241184521</v>
      </c>
      <c r="AW11">
        <v>8</v>
      </c>
      <c r="AX11">
        <f>(R11*SUMPRODUCT(K12:$K$23, X12:$X$23)-$AZ$3*SUMPRODUCT(K11:$K$22, W12:$W$23))/Z11</f>
        <v>12651.064119838107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f>EconomicRates!C52</f>
        <v>3.5571999999999999E-2</v>
      </c>
      <c r="G12" s="5">
        <f>EconomicRates!D52</f>
        <v>7.0000000000000007E-2</v>
      </c>
      <c r="H12" s="5">
        <f t="shared" si="10"/>
        <v>8.5572000000000009E-2</v>
      </c>
      <c r="I12" s="5">
        <f t="shared" si="11"/>
        <v>1.085572</v>
      </c>
      <c r="J12">
        <f t="shared" si="12"/>
        <v>0.92117335377109955</v>
      </c>
      <c r="K12">
        <f t="shared" si="20"/>
        <v>0.47760878015900154</v>
      </c>
      <c r="L12" s="2">
        <v>9</v>
      </c>
      <c r="M12" s="6">
        <v>5.4879999999999998E-3</v>
      </c>
      <c r="O12">
        <f t="shared" si="21"/>
        <v>16447.112067959988</v>
      </c>
      <c r="P12">
        <f t="shared" si="22"/>
        <v>822.3556033979994</v>
      </c>
      <c r="Q12" s="4">
        <f t="shared" si="23"/>
        <v>12.5</v>
      </c>
      <c r="R12">
        <f t="shared" si="0"/>
        <v>2000000</v>
      </c>
      <c r="S12">
        <f t="shared" si="1"/>
        <v>12790.645397562701</v>
      </c>
      <c r="U12">
        <f t="shared" si="13"/>
        <v>5.4879999999999998E-3</v>
      </c>
      <c r="V12">
        <f t="shared" si="14"/>
        <v>0.01</v>
      </c>
      <c r="W12">
        <f t="shared" si="15"/>
        <v>0.88986575947364199</v>
      </c>
      <c r="X12">
        <f t="shared" si="16"/>
        <v>4.8835832879913473E-3</v>
      </c>
      <c r="Y12">
        <f t="shared" si="17"/>
        <v>8.8986575947364206E-3</v>
      </c>
      <c r="Z12">
        <f t="shared" si="18"/>
        <v>0.87608351859091427</v>
      </c>
      <c r="AB12">
        <f t="shared" si="19"/>
        <v>11257.748781149479</v>
      </c>
      <c r="AC12">
        <f t="shared" si="2"/>
        <v>11205.673624945415</v>
      </c>
      <c r="AE12">
        <f t="shared" si="3"/>
        <v>14409.043811157475</v>
      </c>
      <c r="AF12">
        <f t="shared" si="4"/>
        <v>-720.45219055787368</v>
      </c>
      <c r="AG12">
        <f t="shared" si="4"/>
        <v>-10.951043982386429</v>
      </c>
      <c r="AH12">
        <f t="shared" si="5"/>
        <v>-9767.1665759826938</v>
      </c>
      <c r="AI12">
        <f t="shared" si="6"/>
        <v>3910.4740006345219</v>
      </c>
      <c r="AJ12">
        <f t="shared" si="7"/>
        <v>52.075156204064115</v>
      </c>
      <c r="AK12">
        <f t="shared" si="24"/>
        <v>2134.7082408584729</v>
      </c>
      <c r="AL12">
        <f t="shared" si="8"/>
        <v>6097.2573976970589</v>
      </c>
      <c r="AN12">
        <f t="shared" si="9"/>
        <v>6881.8858379045323</v>
      </c>
      <c r="AO12">
        <f t="shared" si="9"/>
        <v>-344.0942918952266</v>
      </c>
      <c r="AP12">
        <f t="shared" si="9"/>
        <v>-5.2303147578951563</v>
      </c>
      <c r="AQ12">
        <f t="shared" si="9"/>
        <v>-4664.8845139648665</v>
      </c>
      <c r="AR12">
        <f t="shared" si="9"/>
        <v>1867.6767172865445</v>
      </c>
      <c r="AS12">
        <f t="shared" si="9"/>
        <v>24.871551831212525</v>
      </c>
      <c r="AT12">
        <f t="shared" si="9"/>
        <v>1019.5553989117833</v>
      </c>
      <c r="AU12">
        <f t="shared" si="9"/>
        <v>2912.1036680295406</v>
      </c>
      <c r="AW12">
        <v>9</v>
      </c>
      <c r="AX12">
        <f>(R12*SUMPRODUCT(K13:$K$23, X13:$X$23)-$AZ$3*SUMPRODUCT(K12:$K$22, W13:$W$23))/Z12</f>
        <v>12790.645397562701</v>
      </c>
    </row>
    <row r="13" spans="1:52" x14ac:dyDescent="0.25">
      <c r="E13">
        <v>2013</v>
      </c>
      <c r="F13" s="5">
        <f>EconomicRates!C53</f>
        <v>3.5571999999999999E-2</v>
      </c>
      <c r="G13" s="5">
        <f>EconomicRates!D53</f>
        <v>7.0000000000000007E-2</v>
      </c>
      <c r="H13" s="5">
        <f t="shared" si="10"/>
        <v>8.5572000000000009E-2</v>
      </c>
      <c r="I13" s="5">
        <f t="shared" si="11"/>
        <v>1.085572</v>
      </c>
      <c r="J13">
        <f t="shared" si="12"/>
        <v>0.92117335377109955</v>
      </c>
      <c r="K13">
        <f t="shared" si="20"/>
        <v>0.43996048180959124</v>
      </c>
      <c r="L13" s="2">
        <v>10</v>
      </c>
      <c r="M13" s="6">
        <v>5.7670000000000004E-3</v>
      </c>
      <c r="O13">
        <f t="shared" si="21"/>
        <v>16447.112067959988</v>
      </c>
      <c r="P13">
        <f t="shared" si="22"/>
        <v>822.3556033979994</v>
      </c>
      <c r="Q13" s="4">
        <f t="shared" si="23"/>
        <v>12.5</v>
      </c>
      <c r="R13">
        <f t="shared" si="0"/>
        <v>2000000</v>
      </c>
      <c r="S13">
        <f t="shared" si="1"/>
        <v>12691.344594860535</v>
      </c>
      <c r="U13">
        <f t="shared" si="13"/>
        <v>5.7670000000000004E-3</v>
      </c>
      <c r="V13">
        <f t="shared" si="14"/>
        <v>0.01</v>
      </c>
      <c r="W13">
        <f t="shared" si="15"/>
        <v>0.87608351859091427</v>
      </c>
      <c r="X13">
        <f t="shared" si="16"/>
        <v>5.0523736517138033E-3</v>
      </c>
      <c r="Y13">
        <f t="shared" si="17"/>
        <v>8.7608351859091421E-3</v>
      </c>
      <c r="Z13">
        <f t="shared" si="18"/>
        <v>0.86227030975329133</v>
      </c>
      <c r="AB13">
        <f t="shared" si="19"/>
        <v>11205.673624945415</v>
      </c>
      <c r="AC13">
        <f t="shared" si="2"/>
        <v>10943.369634996154</v>
      </c>
      <c r="AE13">
        <f t="shared" si="3"/>
        <v>14181.856417386954</v>
      </c>
      <c r="AF13">
        <f t="shared" si="4"/>
        <v>-709.09282086934775</v>
      </c>
      <c r="AG13">
        <f t="shared" si="4"/>
        <v>-10.778378871916141</v>
      </c>
      <c r="AH13">
        <f t="shared" si="5"/>
        <v>-10104.747303427606</v>
      </c>
      <c r="AI13">
        <f t="shared" si="6"/>
        <v>3357.2379142180853</v>
      </c>
      <c r="AJ13">
        <f t="shared" si="7"/>
        <v>262.30398994926145</v>
      </c>
      <c r="AK13">
        <f t="shared" si="24"/>
        <v>2111.7832299150341</v>
      </c>
      <c r="AL13">
        <f t="shared" si="8"/>
        <v>5731.3251340823808</v>
      </c>
      <c r="AN13">
        <f t="shared" si="9"/>
        <v>6239.4563823480084</v>
      </c>
      <c r="AO13">
        <f t="shared" si="9"/>
        <v>-311.97281911740043</v>
      </c>
      <c r="AP13">
        <f t="shared" si="9"/>
        <v>-4.7420607616145443</v>
      </c>
      <c r="AQ13">
        <f t="shared" si="9"/>
        <v>-4445.6894921801777</v>
      </c>
      <c r="AR13">
        <f t="shared" si="9"/>
        <v>1477.0520102888161</v>
      </c>
      <c r="AS13">
        <f t="shared" si="9"/>
        <v>115.40338979865524</v>
      </c>
      <c r="AT13">
        <f t="shared" si="9"/>
        <v>929.10116731083315</v>
      </c>
      <c r="AU13">
        <f t="shared" si="9"/>
        <v>2521.5565673983042</v>
      </c>
      <c r="AW13">
        <v>10</v>
      </c>
      <c r="AX13">
        <f>(R13*SUMPRODUCT(K14:$K$23, X14:$X$23)-$AZ$3*SUMPRODUCT(K13:$K$22, W14:$W$23))/Z13</f>
        <v>12691.344594860535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10"/>
        <v>8.5572000000000009E-2</v>
      </c>
      <c r="I14" s="5">
        <f t="shared" si="11"/>
        <v>1.085572</v>
      </c>
      <c r="J14">
        <f t="shared" si="12"/>
        <v>0.92117335377109955</v>
      </c>
      <c r="K14">
        <f t="shared" si="20"/>
        <v>0.40527987255529002</v>
      </c>
      <c r="L14" s="2">
        <v>11</v>
      </c>
      <c r="M14" s="6">
        <v>6.0780000000000001E-3</v>
      </c>
      <c r="O14">
        <f t="shared" si="21"/>
        <v>16447.112067959988</v>
      </c>
      <c r="P14">
        <f t="shared" si="22"/>
        <v>822.3556033979994</v>
      </c>
      <c r="Q14" s="4">
        <f t="shared" si="23"/>
        <v>12.5</v>
      </c>
      <c r="R14">
        <f t="shared" si="0"/>
        <v>2000000</v>
      </c>
      <c r="S14">
        <f t="shared" si="1"/>
        <v>12362.216102066022</v>
      </c>
      <c r="U14">
        <f t="shared" si="13"/>
        <v>6.0780000000000001E-3</v>
      </c>
      <c r="V14">
        <f t="shared" si="14"/>
        <v>0.01</v>
      </c>
      <c r="W14">
        <f t="shared" si="15"/>
        <v>0.86227030975329133</v>
      </c>
      <c r="X14">
        <f t="shared" si="16"/>
        <v>5.2408789426805049E-3</v>
      </c>
      <c r="Y14">
        <f t="shared" si="17"/>
        <v>8.622703097532913E-3</v>
      </c>
      <c r="Z14">
        <f t="shared" si="18"/>
        <v>0.8484067277130779</v>
      </c>
      <c r="AB14">
        <f t="shared" si="19"/>
        <v>10943.369634996154</v>
      </c>
      <c r="AC14">
        <f t="shared" si="2"/>
        <v>10488.187310435755</v>
      </c>
      <c r="AE14">
        <f t="shared" si="3"/>
        <v>13953.840529908208</v>
      </c>
      <c r="AF14">
        <f t="shared" si="4"/>
        <v>-697.69202649541035</v>
      </c>
      <c r="AG14">
        <f t="shared" si="4"/>
        <v>-10.605084096413474</v>
      </c>
      <c r="AH14">
        <f t="shared" si="5"/>
        <v>-10481.75788536101</v>
      </c>
      <c r="AI14">
        <f t="shared" si="6"/>
        <v>2763.7855339553753</v>
      </c>
      <c r="AJ14">
        <f t="shared" si="7"/>
        <v>455.18232456039914</v>
      </c>
      <c r="AK14">
        <f t="shared" si="24"/>
        <v>2070.801166139931</v>
      </c>
      <c r="AL14">
        <f t="shared" si="8"/>
        <v>5289.7690246557049</v>
      </c>
      <c r="AN14">
        <f t="shared" si="9"/>
        <v>5655.2107116180387</v>
      </c>
      <c r="AO14">
        <f t="shared" si="9"/>
        <v>-282.76053558090194</v>
      </c>
      <c r="AP14">
        <f t="shared" si="9"/>
        <v>-4.2980271310325859</v>
      </c>
      <c r="AQ14">
        <f t="shared" si="9"/>
        <v>-4248.0454999345166</v>
      </c>
      <c r="AR14">
        <f t="shared" si="9"/>
        <v>1120.1066489715886</v>
      </c>
      <c r="AS14">
        <f t="shared" si="9"/>
        <v>184.47623448725923</v>
      </c>
      <c r="AT14">
        <f t="shared" si="9"/>
        <v>839.25403270053721</v>
      </c>
      <c r="AU14">
        <f t="shared" si="9"/>
        <v>2143.8369161593851</v>
      </c>
      <c r="AW14">
        <v>11</v>
      </c>
      <c r="AX14">
        <f>(R14*SUMPRODUCT(K15:$K$23, X15:$X$23)-$AZ$3*SUMPRODUCT(K14:$K$22, W15:$W$23))/Z14</f>
        <v>12362.216102066022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10"/>
        <v>8.5572000000000009E-2</v>
      </c>
      <c r="I15" s="5">
        <f t="shared" si="11"/>
        <v>1.085572</v>
      </c>
      <c r="J15">
        <f t="shared" si="12"/>
        <v>0.92117335377109955</v>
      </c>
      <c r="K15">
        <f t="shared" si="20"/>
        <v>0.37333301941768032</v>
      </c>
      <c r="L15" s="2">
        <v>12</v>
      </c>
      <c r="M15" s="6">
        <v>6.4359999999999999E-3</v>
      </c>
      <c r="O15">
        <f t="shared" si="21"/>
        <v>16447.112067959988</v>
      </c>
      <c r="P15">
        <f t="shared" si="22"/>
        <v>822.3556033979994</v>
      </c>
      <c r="Q15" s="4">
        <f t="shared" si="23"/>
        <v>12.5</v>
      </c>
      <c r="R15">
        <f t="shared" si="0"/>
        <v>2000000</v>
      </c>
      <c r="S15">
        <f t="shared" si="1"/>
        <v>11802.620992155127</v>
      </c>
      <c r="U15">
        <f t="shared" si="13"/>
        <v>6.4359999999999999E-3</v>
      </c>
      <c r="V15">
        <f t="shared" si="14"/>
        <v>0.01</v>
      </c>
      <c r="W15">
        <f t="shared" si="15"/>
        <v>0.8484067277130779</v>
      </c>
      <c r="X15">
        <f t="shared" si="16"/>
        <v>5.460345699561369E-3</v>
      </c>
      <c r="Y15">
        <f t="shared" si="17"/>
        <v>8.4840672771307798E-3</v>
      </c>
      <c r="Z15">
        <f t="shared" si="18"/>
        <v>0.83446231473638577</v>
      </c>
      <c r="AB15">
        <f t="shared" si="19"/>
        <v>10488.187310435755</v>
      </c>
      <c r="AC15">
        <f t="shared" si="2"/>
        <v>9848.8424330700254</v>
      </c>
      <c r="AE15">
        <f t="shared" si="3"/>
        <v>13724.495206958636</v>
      </c>
      <c r="AF15">
        <f t="shared" si="4"/>
        <v>-686.22476034793181</v>
      </c>
      <c r="AG15">
        <f t="shared" si="4"/>
        <v>-10.430778934204822</v>
      </c>
      <c r="AH15">
        <f t="shared" si="5"/>
        <v>-10920.691399122737</v>
      </c>
      <c r="AI15">
        <f t="shared" si="6"/>
        <v>2107.1482685537612</v>
      </c>
      <c r="AJ15">
        <f t="shared" si="7"/>
        <v>639.34487736572919</v>
      </c>
      <c r="AK15">
        <f t="shared" si="24"/>
        <v>2013.20604318598</v>
      </c>
      <c r="AL15">
        <f t="shared" si="8"/>
        <v>4759.6991891054704</v>
      </c>
      <c r="AN15">
        <f t="shared" si="9"/>
        <v>5123.8072355973491</v>
      </c>
      <c r="AO15">
        <f t="shared" si="9"/>
        <v>-256.19036177986743</v>
      </c>
      <c r="AP15">
        <f t="shared" si="9"/>
        <v>-3.8941541943850195</v>
      </c>
      <c r="AQ15">
        <f t="shared" si="9"/>
        <v>-4077.0546941631833</v>
      </c>
      <c r="AR15">
        <f t="shared" si="9"/>
        <v>786.66802545991277</v>
      </c>
      <c r="AS15">
        <f t="shared" si="9"/>
        <v>238.68855351617421</v>
      </c>
      <c r="AT15">
        <f t="shared" si="9"/>
        <v>751.59629081254286</v>
      </c>
      <c r="AU15">
        <f t="shared" si="9"/>
        <v>1776.9528697886299</v>
      </c>
      <c r="AW15">
        <v>12</v>
      </c>
      <c r="AX15">
        <f>(R15*SUMPRODUCT(K16:$K$23, X16:$X$23)-$AZ$3*SUMPRODUCT(K15:$K$22, W16:$W$23))/Z15</f>
        <v>11802.620992155127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10"/>
        <v>8.5572000000000009E-2</v>
      </c>
      <c r="I16" s="5">
        <f t="shared" si="11"/>
        <v>1.085572</v>
      </c>
      <c r="J16">
        <f t="shared" si="12"/>
        <v>0.92117335377109955</v>
      </c>
      <c r="K16">
        <f t="shared" si="20"/>
        <v>0.34390442957047562</v>
      </c>
      <c r="L16" s="2">
        <v>13</v>
      </c>
      <c r="M16" s="6">
        <v>6.8199999999999997E-3</v>
      </c>
      <c r="O16">
        <f t="shared" si="21"/>
        <v>16447.112067959988</v>
      </c>
      <c r="P16">
        <f t="shared" si="22"/>
        <v>822.3556033979994</v>
      </c>
      <c r="Q16" s="4">
        <f t="shared" si="23"/>
        <v>12.5</v>
      </c>
      <c r="R16">
        <f t="shared" si="0"/>
        <v>2000000</v>
      </c>
      <c r="S16">
        <f t="shared" si="1"/>
        <v>11029.843793963117</v>
      </c>
      <c r="U16">
        <f t="shared" si="13"/>
        <v>6.8199999999999997E-3</v>
      </c>
      <c r="V16">
        <f t="shared" si="14"/>
        <v>0.01</v>
      </c>
      <c r="W16">
        <f t="shared" si="15"/>
        <v>0.83446231473638577</v>
      </c>
      <c r="X16">
        <f t="shared" si="16"/>
        <v>5.6910329865021503E-3</v>
      </c>
      <c r="Y16">
        <f t="shared" si="17"/>
        <v>8.3446231473638579E-3</v>
      </c>
      <c r="Z16">
        <f t="shared" si="18"/>
        <v>0.82042665860251973</v>
      </c>
      <c r="AB16">
        <f t="shared" si="19"/>
        <v>9848.8424330700254</v>
      </c>
      <c r="AC16">
        <f t="shared" si="2"/>
        <v>9049.1778887888995</v>
      </c>
      <c r="AE16">
        <f t="shared" si="3"/>
        <v>13493.649197577592</v>
      </c>
      <c r="AF16">
        <f t="shared" si="4"/>
        <v>-674.68245987887963</v>
      </c>
      <c r="AG16">
        <f t="shared" si="4"/>
        <v>-10.255333232531497</v>
      </c>
      <c r="AH16">
        <f t="shared" si="5"/>
        <v>-11382.065973004301</v>
      </c>
      <c r="AI16">
        <f t="shared" si="6"/>
        <v>1426.6454314618804</v>
      </c>
      <c r="AJ16">
        <f t="shared" si="7"/>
        <v>799.66454428112593</v>
      </c>
      <c r="AK16">
        <f t="shared" si="24"/>
        <v>1939.7297663610223</v>
      </c>
      <c r="AL16">
        <f t="shared" si="8"/>
        <v>4166.0397421040288</v>
      </c>
      <c r="AN16">
        <f t="shared" si="9"/>
        <v>4640.5257301170277</v>
      </c>
      <c r="AO16">
        <f t="shared" si="9"/>
        <v>-232.0262865058514</v>
      </c>
      <c r="AP16">
        <f t="shared" si="9"/>
        <v>-3.5268545253888863</v>
      </c>
      <c r="AQ16">
        <f t="shared" si="9"/>
        <v>-3914.3429057795647</v>
      </c>
      <c r="AR16">
        <f t="shared" si="9"/>
        <v>490.62968330622306</v>
      </c>
      <c r="AS16">
        <f t="shared" si="9"/>
        <v>275.00817894873495</v>
      </c>
      <c r="AT16">
        <f t="shared" si="9"/>
        <v>667.08165882125934</v>
      </c>
      <c r="AU16">
        <f t="shared" si="9"/>
        <v>1432.7195210762175</v>
      </c>
      <c r="AW16">
        <v>13</v>
      </c>
      <c r="AX16">
        <f>(R16*SUMPRODUCT(K17:$K$23, X17:$X$23)-$AZ$3*SUMPRODUCT(K16:$K$22, W17:$W$23))/Z16</f>
        <v>11029.843793963117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10"/>
        <v>8.5572000000000009E-2</v>
      </c>
      <c r="I17" s="5">
        <f t="shared" si="11"/>
        <v>1.085572</v>
      </c>
      <c r="J17">
        <f t="shared" si="12"/>
        <v>0.92117335377109955</v>
      </c>
      <c r="K17">
        <f t="shared" si="20"/>
        <v>0.31679559676417191</v>
      </c>
      <c r="L17" s="2">
        <v>14</v>
      </c>
      <c r="M17" s="6">
        <v>7.2269999999999999E-3</v>
      </c>
      <c r="O17">
        <f t="shared" si="21"/>
        <v>16447.112067959988</v>
      </c>
      <c r="P17">
        <f t="shared" si="22"/>
        <v>822.3556033979994</v>
      </c>
      <c r="Q17" s="4">
        <f t="shared" si="23"/>
        <v>12.5</v>
      </c>
      <c r="R17">
        <f t="shared" si="0"/>
        <v>2000000</v>
      </c>
      <c r="S17">
        <f t="shared" si="1"/>
        <v>10062.560242405132</v>
      </c>
      <c r="U17">
        <f t="shared" si="13"/>
        <v>7.2269999999999999E-3</v>
      </c>
      <c r="V17">
        <f t="shared" si="14"/>
        <v>0.01</v>
      </c>
      <c r="W17">
        <f t="shared" si="15"/>
        <v>0.82042665860251973</v>
      </c>
      <c r="X17">
        <f t="shared" si="16"/>
        <v>5.9292234617204101E-3</v>
      </c>
      <c r="Y17">
        <f t="shared" si="17"/>
        <v>8.2042665860251971E-3</v>
      </c>
      <c r="Z17">
        <f t="shared" si="18"/>
        <v>0.80629316855477406</v>
      </c>
      <c r="AB17">
        <f t="shared" si="19"/>
        <v>9049.1778887888995</v>
      </c>
      <c r="AC17">
        <f t="shared" si="2"/>
        <v>8113.3735816221297</v>
      </c>
      <c r="AE17">
        <f t="shared" si="3"/>
        <v>13261.194102850921</v>
      </c>
      <c r="AF17">
        <f t="shared" si="4"/>
        <v>-663.05970514254602</v>
      </c>
      <c r="AG17">
        <f t="shared" si="4"/>
        <v>-10.078664606934677</v>
      </c>
      <c r="AH17">
        <f t="shared" si="5"/>
        <v>-11858.446923440821</v>
      </c>
      <c r="AI17">
        <f t="shared" si="6"/>
        <v>729.60880966061814</v>
      </c>
      <c r="AJ17">
        <f t="shared" si="7"/>
        <v>935.80430716676983</v>
      </c>
      <c r="AK17">
        <f t="shared" si="24"/>
        <v>1852.4038069801447</v>
      </c>
      <c r="AL17">
        <f t="shared" si="8"/>
        <v>3517.8169238075325</v>
      </c>
      <c r="AN17">
        <f t="shared" si="9"/>
        <v>4201.0878996181746</v>
      </c>
      <c r="AO17">
        <f t="shared" si="9"/>
        <v>-210.05439498090874</v>
      </c>
      <c r="AP17">
        <f t="shared" si="9"/>
        <v>-3.1928765687398091</v>
      </c>
      <c r="AQ17">
        <f t="shared" si="9"/>
        <v>-3756.7037698076933</v>
      </c>
      <c r="AR17">
        <f t="shared" si="9"/>
        <v>231.13685826083264</v>
      </c>
      <c r="AS17">
        <f t="shared" si="9"/>
        <v>296.4586839433793</v>
      </c>
      <c r="AT17">
        <f t="shared" si="9"/>
        <v>586.83336948049885</v>
      </c>
      <c r="AU17">
        <f t="shared" si="9"/>
        <v>1114.4289116847108</v>
      </c>
      <c r="AW17">
        <v>14</v>
      </c>
      <c r="AX17">
        <f>(R17*SUMPRODUCT(K18:$K$23, X18:$X$23)-$AZ$3*SUMPRODUCT(K17:$K$22, W18:$W$23))/Z17</f>
        <v>10062.560242405132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10"/>
        <v>8.5572000000000009E-2</v>
      </c>
      <c r="I18" s="5">
        <f t="shared" si="11"/>
        <v>1.085572</v>
      </c>
      <c r="J18">
        <f t="shared" si="12"/>
        <v>0.92117335377109955</v>
      </c>
      <c r="K18">
        <f t="shared" si="20"/>
        <v>0.29182366233116913</v>
      </c>
      <c r="L18" s="2">
        <v>15</v>
      </c>
      <c r="M18" s="6">
        <v>7.6860000000000001E-3</v>
      </c>
      <c r="O18">
        <f t="shared" si="21"/>
        <v>16447.112067959988</v>
      </c>
      <c r="P18">
        <f t="shared" si="22"/>
        <v>822.3556033979994</v>
      </c>
      <c r="Q18" s="4">
        <f t="shared" si="23"/>
        <v>12.5</v>
      </c>
      <c r="R18">
        <f t="shared" si="0"/>
        <v>2000000</v>
      </c>
      <c r="S18">
        <f t="shared" si="1"/>
        <v>8901.3767305254732</v>
      </c>
      <c r="U18">
        <f t="shared" si="13"/>
        <v>7.6860000000000001E-3</v>
      </c>
      <c r="V18">
        <f t="shared" si="14"/>
        <v>0.01</v>
      </c>
      <c r="W18">
        <f t="shared" si="15"/>
        <v>0.80629316855477406</v>
      </c>
      <c r="X18">
        <f t="shared" si="16"/>
        <v>6.197169293511994E-3</v>
      </c>
      <c r="Y18">
        <f t="shared" si="17"/>
        <v>8.0629316855477407E-3</v>
      </c>
      <c r="Z18">
        <f t="shared" si="18"/>
        <v>0.79203306757571434</v>
      </c>
      <c r="AB18">
        <f t="shared" si="19"/>
        <v>8113.3735816221297</v>
      </c>
      <c r="AC18">
        <f t="shared" si="2"/>
        <v>7050.1847175251733</v>
      </c>
      <c r="AE18">
        <f t="shared" si="3"/>
        <v>13026.6566239479</v>
      </c>
      <c r="AF18">
        <f t="shared" si="4"/>
        <v>-651.33283119739497</v>
      </c>
      <c r="AG18">
        <f t="shared" si="4"/>
        <v>-9.90041334469643</v>
      </c>
      <c r="AH18">
        <f t="shared" si="5"/>
        <v>-12394.338587023987</v>
      </c>
      <c r="AI18">
        <f t="shared" si="6"/>
        <v>-28.915207618178101</v>
      </c>
      <c r="AJ18">
        <f t="shared" si="7"/>
        <v>1063.1888640969564</v>
      </c>
      <c r="AK18">
        <f t="shared" si="24"/>
        <v>1753.2588117198152</v>
      </c>
      <c r="AL18">
        <f t="shared" si="8"/>
        <v>2787.5324681985935</v>
      </c>
      <c r="AN18">
        <f t="shared" si="9"/>
        <v>3801.4866439310595</v>
      </c>
      <c r="AO18">
        <f t="shared" si="9"/>
        <v>-190.07433219655297</v>
      </c>
      <c r="AP18">
        <f t="shared" si="9"/>
        <v>-2.8891748808416917</v>
      </c>
      <c r="AQ18">
        <f t="shared" si="9"/>
        <v>-3616.961278637868</v>
      </c>
      <c r="AR18">
        <f t="shared" si="9"/>
        <v>-8.4381417842028554</v>
      </c>
      <c r="AS18">
        <f t="shared" si="9"/>
        <v>310.26366807048947</v>
      </c>
      <c r="AT18">
        <f t="shared" si="9"/>
        <v>511.64240745047016</v>
      </c>
      <c r="AU18">
        <f t="shared" si="9"/>
        <v>813.46793373675678</v>
      </c>
      <c r="AW18">
        <v>15</v>
      </c>
      <c r="AX18">
        <f>(R18*SUMPRODUCT(K19:$K$23, X19:$X$23)-$AZ$3*SUMPRODUCT(K18:$K$22, W19:$W$23))/Z18</f>
        <v>8901.3767305254732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10"/>
        <v>8.5572000000000009E-2</v>
      </c>
      <c r="I19" s="5">
        <f t="shared" si="11"/>
        <v>1.085572</v>
      </c>
      <c r="J19">
        <f t="shared" si="12"/>
        <v>0.92117335377109955</v>
      </c>
      <c r="K19">
        <f t="shared" si="20"/>
        <v>0.26882018173936795</v>
      </c>
      <c r="L19" s="2">
        <v>16</v>
      </c>
      <c r="M19" s="6">
        <v>8.2030000000000002E-3</v>
      </c>
      <c r="O19">
        <f t="shared" si="21"/>
        <v>16447.112067959988</v>
      </c>
      <c r="P19">
        <f t="shared" si="22"/>
        <v>822.3556033979994</v>
      </c>
      <c r="Q19" s="4">
        <f t="shared" si="23"/>
        <v>12.5</v>
      </c>
      <c r="R19">
        <f t="shared" si="0"/>
        <v>2000000</v>
      </c>
      <c r="S19">
        <f t="shared" si="1"/>
        <v>7546.1070495102185</v>
      </c>
      <c r="U19">
        <f t="shared" si="13"/>
        <v>8.2030000000000002E-3</v>
      </c>
      <c r="V19">
        <f t="shared" si="14"/>
        <v>0.01</v>
      </c>
      <c r="W19">
        <f t="shared" si="15"/>
        <v>0.79203306757571434</v>
      </c>
      <c r="X19">
        <f t="shared" si="16"/>
        <v>6.4970472533235849E-3</v>
      </c>
      <c r="Y19">
        <f t="shared" si="17"/>
        <v>7.9203306757571444E-3</v>
      </c>
      <c r="Z19">
        <f t="shared" si="18"/>
        <v>0.77761568964663363</v>
      </c>
      <c r="AB19">
        <f t="shared" si="19"/>
        <v>7050.1847175251733</v>
      </c>
      <c r="AC19">
        <f t="shared" si="2"/>
        <v>5867.9712374522123</v>
      </c>
      <c r="AE19">
        <f t="shared" si="3"/>
        <v>12789.532393422176</v>
      </c>
      <c r="AF19">
        <f t="shared" si="4"/>
        <v>-639.47661967110889</v>
      </c>
      <c r="AG19">
        <f t="shared" si="4"/>
        <v>-9.720196120582921</v>
      </c>
      <c r="AH19">
        <f t="shared" si="5"/>
        <v>-12994.09450664717</v>
      </c>
      <c r="AI19">
        <f t="shared" si="6"/>
        <v>-853.75892901668522</v>
      </c>
      <c r="AJ19">
        <f t="shared" si="7"/>
        <v>1182.2134800729609</v>
      </c>
      <c r="AK19">
        <f t="shared" si="24"/>
        <v>1643.0029793194906</v>
      </c>
      <c r="AL19">
        <f t="shared" si="8"/>
        <v>1971.4575303757663</v>
      </c>
      <c r="AN19">
        <f t="shared" si="9"/>
        <v>3438.084422361283</v>
      </c>
      <c r="AO19">
        <f t="shared" si="9"/>
        <v>-171.90422111806416</v>
      </c>
      <c r="AP19">
        <f t="shared" si="9"/>
        <v>-2.6129848876774</v>
      </c>
      <c r="AQ19">
        <f t="shared" si="9"/>
        <v>-3493.0748468154152</v>
      </c>
      <c r="AR19">
        <f t="shared" si="9"/>
        <v>-229.50763045987347</v>
      </c>
      <c r="AS19">
        <f t="shared" si="9"/>
        <v>317.80284256794403</v>
      </c>
      <c r="AT19">
        <f t="shared" si="9"/>
        <v>441.67235949898844</v>
      </c>
      <c r="AU19">
        <f t="shared" si="9"/>
        <v>529.96757160705897</v>
      </c>
      <c r="AW19">
        <v>16</v>
      </c>
      <c r="AX19">
        <f>(R19*SUMPRODUCT(K20:$K$23, X20:$X$23)-$AZ$3*SUMPRODUCT(K19:$K$22, W20:$W$23))/Z19</f>
        <v>7546.1070495102185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10"/>
        <v>8.5572000000000009E-2</v>
      </c>
      <c r="I20" s="5">
        <f t="shared" si="11"/>
        <v>1.085572</v>
      </c>
      <c r="J20">
        <f t="shared" si="12"/>
        <v>0.92117335377109955</v>
      </c>
      <c r="K20">
        <f t="shared" si="20"/>
        <v>0.24762998837421007</v>
      </c>
      <c r="L20" s="2">
        <v>17</v>
      </c>
      <c r="M20" s="6">
        <v>8.7950000000000007E-3</v>
      </c>
      <c r="O20">
        <f t="shared" si="21"/>
        <v>16447.112067959988</v>
      </c>
      <c r="P20">
        <f t="shared" si="22"/>
        <v>822.3556033979994</v>
      </c>
      <c r="Q20" s="4">
        <f t="shared" si="23"/>
        <v>12.5</v>
      </c>
      <c r="R20">
        <f t="shared" si="0"/>
        <v>2000000</v>
      </c>
      <c r="S20">
        <f t="shared" si="1"/>
        <v>5990.5328736474548</v>
      </c>
      <c r="U20">
        <f t="shared" si="13"/>
        <v>8.7950000000000007E-3</v>
      </c>
      <c r="V20">
        <f t="shared" si="14"/>
        <v>0.01</v>
      </c>
      <c r="W20">
        <f t="shared" si="15"/>
        <v>0.77761568964663363</v>
      </c>
      <c r="X20">
        <f t="shared" si="16"/>
        <v>6.8391299904421434E-3</v>
      </c>
      <c r="Y20">
        <f t="shared" si="17"/>
        <v>7.7761568964663363E-3</v>
      </c>
      <c r="Z20">
        <f t="shared" si="18"/>
        <v>0.76300040275972514</v>
      </c>
      <c r="AB20">
        <f t="shared" si="19"/>
        <v>5867.9712374522123</v>
      </c>
      <c r="AC20">
        <f t="shared" si="2"/>
        <v>4570.7789953383817</v>
      </c>
      <c r="AE20">
        <f t="shared" si="3"/>
        <v>12549.153132087808</v>
      </c>
      <c r="AF20">
        <f t="shared" si="4"/>
        <v>-627.45765660439031</v>
      </c>
      <c r="AG20">
        <f t="shared" si="4"/>
        <v>-9.5375050344965651</v>
      </c>
      <c r="AH20">
        <f t="shared" si="5"/>
        <v>-13678.259980884286</v>
      </c>
      <c r="AI20">
        <f t="shared" si="6"/>
        <v>-1766.1020104353665</v>
      </c>
      <c r="AJ20">
        <f t="shared" si="7"/>
        <v>1297.1922421138306</v>
      </c>
      <c r="AK20">
        <f t="shared" si="24"/>
        <v>1522.2973599593277</v>
      </c>
      <c r="AL20">
        <f t="shared" si="8"/>
        <v>1053.3875916377917</v>
      </c>
      <c r="AN20">
        <f t="shared" si="9"/>
        <v>3107.5466442050856</v>
      </c>
      <c r="AO20">
        <f t="shared" si="9"/>
        <v>-155.37733221025428</v>
      </c>
      <c r="AP20">
        <f t="shared" si="9"/>
        <v>-2.3617722608113545</v>
      </c>
      <c r="AQ20">
        <f t="shared" si="9"/>
        <v>-3387.1473600457985</v>
      </c>
      <c r="AR20">
        <f t="shared" si="9"/>
        <v>-437.33982031177885</v>
      </c>
      <c r="AS20">
        <f t="shared" si="9"/>
        <v>321.22369983376336</v>
      </c>
      <c r="AT20">
        <f t="shared" si="9"/>
        <v>376.966477548819</v>
      </c>
      <c r="AU20">
        <f t="shared" si="9"/>
        <v>260.85035707080351</v>
      </c>
      <c r="AW20">
        <v>17</v>
      </c>
      <c r="AX20">
        <f>(R20*SUMPRODUCT(K21:$K$23, X21:$X$23)-$AZ$3*SUMPRODUCT(K20:$K$22, W21:$W$23))/Z20</f>
        <v>5990.5328736474548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10"/>
        <v>8.5572000000000009E-2</v>
      </c>
      <c r="I21" s="5">
        <f t="shared" si="11"/>
        <v>1.085572</v>
      </c>
      <c r="J21">
        <f t="shared" si="12"/>
        <v>0.92117335377109955</v>
      </c>
      <c r="K21">
        <f t="shared" si="20"/>
        <v>0.22811014688496947</v>
      </c>
      <c r="L21" s="2">
        <v>18</v>
      </c>
      <c r="M21" s="6">
        <v>9.4780000000000003E-3</v>
      </c>
      <c r="O21">
        <f t="shared" si="21"/>
        <v>16447.112067959988</v>
      </c>
      <c r="P21">
        <f t="shared" si="22"/>
        <v>822.3556033979994</v>
      </c>
      <c r="Q21" s="4">
        <f t="shared" si="23"/>
        <v>12.5</v>
      </c>
      <c r="R21">
        <f t="shared" si="0"/>
        <v>2000000</v>
      </c>
      <c r="S21">
        <f t="shared" si="1"/>
        <v>4224.5499049766331</v>
      </c>
      <c r="U21">
        <f t="shared" si="13"/>
        <v>9.4780000000000003E-3</v>
      </c>
      <c r="V21">
        <f t="shared" si="14"/>
        <v>0.01</v>
      </c>
      <c r="W21">
        <f t="shared" si="15"/>
        <v>0.76300040275972514</v>
      </c>
      <c r="X21">
        <f t="shared" si="16"/>
        <v>7.2317178173566749E-3</v>
      </c>
      <c r="Y21">
        <f t="shared" si="17"/>
        <v>7.6300040275972519E-3</v>
      </c>
      <c r="Z21">
        <f t="shared" si="18"/>
        <v>0.7481386809147712</v>
      </c>
      <c r="AB21">
        <f t="shared" si="19"/>
        <v>4570.7789953383817</v>
      </c>
      <c r="AC21">
        <f t="shared" si="2"/>
        <v>3160.5491933678404</v>
      </c>
      <c r="AE21">
        <f t="shared" si="3"/>
        <v>12304.720727381</v>
      </c>
      <c r="AF21">
        <f t="shared" si="4"/>
        <v>-615.23603636905</v>
      </c>
      <c r="AG21">
        <f t="shared" si="4"/>
        <v>-9.3517335114346398</v>
      </c>
      <c r="AH21">
        <f t="shared" si="5"/>
        <v>-14463.435634713349</v>
      </c>
      <c r="AI21">
        <f t="shared" si="6"/>
        <v>-2783.3026772128324</v>
      </c>
      <c r="AJ21">
        <f t="shared" si="7"/>
        <v>1410.2298019705413</v>
      </c>
      <c r="AK21">
        <f t="shared" si="24"/>
        <v>1391.4232841683709</v>
      </c>
      <c r="AL21">
        <f t="shared" si="8"/>
        <v>18.350408926079808</v>
      </c>
      <c r="AN21">
        <f t="shared" si="9"/>
        <v>2806.8316525014084</v>
      </c>
      <c r="AO21">
        <f t="shared" si="9"/>
        <v>-140.3415826250704</v>
      </c>
      <c r="AP21">
        <f t="shared" si="9"/>
        <v>-2.1332253049224472</v>
      </c>
      <c r="AQ21">
        <f t="shared" si="9"/>
        <v>-3299.2564270957637</v>
      </c>
      <c r="AR21">
        <f t="shared" si="9"/>
        <v>-634.89958252434792</v>
      </c>
      <c r="AS21">
        <f t="shared" si="9"/>
        <v>321.68772726906161</v>
      </c>
      <c r="AT21">
        <f t="shared" si="9"/>
        <v>317.39776973081371</v>
      </c>
      <c r="AU21">
        <f t="shared" si="9"/>
        <v>4.1859144755273201</v>
      </c>
      <c r="AW21">
        <v>18</v>
      </c>
      <c r="AX21">
        <f>(R21*SUMPRODUCT(K22:$K$23, X22:$X$23)-$AZ$3*SUMPRODUCT(K21:$K$22, W22:$W$23))/Z21</f>
        <v>4224.5499049766331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10"/>
        <v>8.5572000000000009E-2</v>
      </c>
      <c r="I22" s="5">
        <f t="shared" si="11"/>
        <v>1.085572</v>
      </c>
      <c r="J22">
        <f t="shared" si="12"/>
        <v>0.92117335377109955</v>
      </c>
      <c r="K22">
        <f t="shared" si="20"/>
        <v>0.21012898903524546</v>
      </c>
      <c r="L22" s="2">
        <v>19</v>
      </c>
      <c r="M22" s="6">
        <v>1.0265E-2</v>
      </c>
      <c r="O22">
        <f t="shared" si="21"/>
        <v>16447.112067959988</v>
      </c>
      <c r="P22">
        <f t="shared" si="22"/>
        <v>822.3556033979994</v>
      </c>
      <c r="Q22" s="4">
        <f t="shared" si="23"/>
        <v>12.5</v>
      </c>
      <c r="R22">
        <f t="shared" si="0"/>
        <v>2000000</v>
      </c>
      <c r="S22">
        <f t="shared" si="1"/>
        <v>2236.5547332114911</v>
      </c>
      <c r="U22">
        <f t="shared" si="13"/>
        <v>1.0265E-2</v>
      </c>
      <c r="V22">
        <f t="shared" si="14"/>
        <v>0.01</v>
      </c>
      <c r="W22">
        <f t="shared" si="15"/>
        <v>0.7481386809147712</v>
      </c>
      <c r="X22">
        <f t="shared" si="16"/>
        <v>7.6796435595901259E-3</v>
      </c>
      <c r="Y22">
        <f t="shared" si="17"/>
        <v>7.481386809147712E-3</v>
      </c>
      <c r="Z22">
        <f t="shared" si="18"/>
        <v>0.73297765054603337</v>
      </c>
      <c r="AB22">
        <f t="shared" si="19"/>
        <v>3160.5491933678404</v>
      </c>
      <c r="AC22">
        <f t="shared" si="2"/>
        <v>1639.3446336669692</v>
      </c>
      <c r="AE22">
        <f t="shared" si="3"/>
        <v>12055.365561840625</v>
      </c>
      <c r="AF22">
        <f t="shared" si="4"/>
        <v>-602.76827809203121</v>
      </c>
      <c r="AG22">
        <f t="shared" si="4"/>
        <v>-9.1622206318254165</v>
      </c>
      <c r="AH22">
        <f t="shared" si="5"/>
        <v>-15359.287119180251</v>
      </c>
      <c r="AI22">
        <f t="shared" si="6"/>
        <v>-3915.8520560634843</v>
      </c>
      <c r="AJ22">
        <f t="shared" si="7"/>
        <v>1521.2045597008712</v>
      </c>
      <c r="AK22">
        <f t="shared" si="24"/>
        <v>1250.4761703398076</v>
      </c>
      <c r="AL22">
        <f t="shared" si="8"/>
        <v>-1144.1713260228057</v>
      </c>
      <c r="AN22">
        <f t="shared" si="9"/>
        <v>2533.1817779598846</v>
      </c>
      <c r="AO22">
        <f t="shared" si="9"/>
        <v>-126.65908889799421</v>
      </c>
      <c r="AP22">
        <f t="shared" si="9"/>
        <v>-1.9252481586833428</v>
      </c>
      <c r="AQ22">
        <f t="shared" si="9"/>
        <v>-3227.4314746554137</v>
      </c>
      <c r="AR22">
        <f t="shared" si="9"/>
        <v>-822.83403375220723</v>
      </c>
      <c r="AS22">
        <f t="shared" si="9"/>
        <v>319.64917624574974</v>
      </c>
      <c r="AT22">
        <f t="shared" si="9"/>
        <v>262.76129348616917</v>
      </c>
      <c r="AU22">
        <f t="shared" si="9"/>
        <v>-240.42356402028841</v>
      </c>
      <c r="AW22">
        <v>19</v>
      </c>
      <c r="AX22">
        <f>(R22*SUMPRODUCT(K23:$K$23, X23:$X$23)-$AZ$3*SUMPRODUCT(K22:$K$22, W23:$W$23))/Z22</f>
        <v>2236.5547332114911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10"/>
        <v>8.5572000000000009E-2</v>
      </c>
      <c r="I23" s="5">
        <f t="shared" si="11"/>
        <v>1.085572</v>
      </c>
      <c r="J23">
        <f t="shared" si="12"/>
        <v>0.92117335377109955</v>
      </c>
      <c r="K23">
        <f t="shared" si="20"/>
        <v>0.19356522555412767</v>
      </c>
      <c r="L23" s="2">
        <v>20</v>
      </c>
      <c r="M23" s="6">
        <v>1.1204E-2</v>
      </c>
      <c r="O23">
        <f t="shared" si="21"/>
        <v>16447.112067959988</v>
      </c>
      <c r="P23">
        <f t="shared" si="22"/>
        <v>822.3556033979994</v>
      </c>
      <c r="Q23" s="4">
        <f t="shared" si="23"/>
        <v>12.5</v>
      </c>
      <c r="R23">
        <f t="shared" si="0"/>
        <v>2000000</v>
      </c>
      <c r="S23">
        <f t="shared" si="1"/>
        <v>2285.0060004449251</v>
      </c>
      <c r="U23">
        <f t="shared" si="13"/>
        <v>1.1204E-2</v>
      </c>
      <c r="V23">
        <f t="shared" si="14"/>
        <v>0.01</v>
      </c>
      <c r="W23">
        <f t="shared" si="15"/>
        <v>0.73297765054603337</v>
      </c>
      <c r="X23">
        <f t="shared" si="16"/>
        <v>8.2122815967177586E-3</v>
      </c>
      <c r="Y23">
        <f t="shared" si="17"/>
        <v>7.3297765054603338E-3</v>
      </c>
      <c r="Z23">
        <f t="shared" si="18"/>
        <v>0.71743559244385535</v>
      </c>
      <c r="AB23">
        <f t="shared" si="19"/>
        <v>1639.3446336669692</v>
      </c>
      <c r="AC23">
        <f t="shared" si="2"/>
        <v>1639.3446336669692</v>
      </c>
      <c r="AE23">
        <f t="shared" si="3"/>
        <v>11799.743590467357</v>
      </c>
      <c r="AF23">
        <f t="shared" si="4"/>
        <v>-589.9871795233679</v>
      </c>
      <c r="AG23">
        <f t="shared" si="4"/>
        <v>-8.9679449055481921</v>
      </c>
      <c r="AH23">
        <f t="shared" si="5"/>
        <v>-16424.563193435519</v>
      </c>
      <c r="AI23">
        <f t="shared" si="6"/>
        <v>-5223.7747273970781</v>
      </c>
      <c r="AJ23">
        <f t="shared" si="7"/>
        <v>0</v>
      </c>
      <c r="AK23">
        <f t="shared" si="24"/>
        <v>1099.5232745894489</v>
      </c>
      <c r="AL23">
        <f t="shared" si="8"/>
        <v>-4124.251452807629</v>
      </c>
      <c r="AN23">
        <f t="shared" si="9"/>
        <v>2284.0200295696864</v>
      </c>
      <c r="AO23">
        <f t="shared" si="9"/>
        <v>-114.20100147848432</v>
      </c>
      <c r="AP23">
        <f t="shared" si="9"/>
        <v>-1.7358822783994259</v>
      </c>
      <c r="AQ23">
        <f t="shared" si="9"/>
        <v>-3179.2242791653698</v>
      </c>
      <c r="AR23">
        <f t="shared" si="9"/>
        <v>-1011.1411333525672</v>
      </c>
      <c r="AS23">
        <f t="shared" si="9"/>
        <v>0</v>
      </c>
      <c r="AT23">
        <f t="shared" si="9"/>
        <v>212.82947064791972</v>
      </c>
      <c r="AU23">
        <f t="shared" si="9"/>
        <v>-798.31166270464746</v>
      </c>
      <c r="AW23">
        <v>20</v>
      </c>
      <c r="AX23">
        <f>(R23*SUMPRODUCT(K$23:$K24, X$23:$X24)-$AZ$3*SUMPRODUCT(K$22:$K23, W$23:$W24))/Z23</f>
        <v>2285.0060004449251</v>
      </c>
    </row>
    <row r="25" spans="5:50" x14ac:dyDescent="0.25">
      <c r="AN25" s="8">
        <f t="shared" ref="AN25:AU25" si="25">SUM(AN3:AN23)</f>
        <v>139573.42885247263</v>
      </c>
      <c r="AO25" s="8">
        <f t="shared" si="25"/>
        <v>-19314.00549359362</v>
      </c>
      <c r="AP25" s="8">
        <f t="shared" si="25"/>
        <v>-193.57745927959178</v>
      </c>
      <c r="AQ25" s="8">
        <f t="shared" si="25"/>
        <v>-92538.231198207388</v>
      </c>
      <c r="AR25" s="8">
        <f t="shared" si="25"/>
        <v>27527.614701392056</v>
      </c>
      <c r="AS25" s="8">
        <f t="shared" si="25"/>
        <v>-6129.995114843724</v>
      </c>
      <c r="AT25" s="8">
        <f t="shared" si="25"/>
        <v>15822.031921957136</v>
      </c>
      <c r="AU25" s="9">
        <f t="shared" si="25"/>
        <v>37219.651508505463</v>
      </c>
    </row>
    <row r="29" spans="5:50" x14ac:dyDescent="0.25">
      <c r="AE29" s="10"/>
      <c r="AF29" s="10"/>
      <c r="AG29" s="10"/>
      <c r="AH29" s="10"/>
      <c r="AI29" s="10"/>
      <c r="AJ29" s="10"/>
      <c r="AK29" s="10"/>
      <c r="AL29" s="10"/>
    </row>
  </sheetData>
  <conditionalFormatting sqref="AN25:AU25">
    <cfRule type="cellIs" dxfId="24" priority="1" operator="lessThan">
      <formula>0</formula>
    </cfRule>
  </conditionalFormatting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4E5DCD-9632-4AD9-BC06-B450BB15D888}">
  <dimension ref="A1:AZ100"/>
  <sheetViews>
    <sheetView workbookViewId="0">
      <selection activeCell="J53" sqref="J53"/>
    </sheetView>
  </sheetViews>
  <sheetFormatPr defaultRowHeight="15" x14ac:dyDescent="0.25"/>
  <cols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</cols>
  <sheetData>
    <row r="1" spans="1:52" x14ac:dyDescent="0.25">
      <c r="A1" t="s">
        <v>0</v>
      </c>
      <c r="Q1" t="s">
        <v>1</v>
      </c>
      <c r="W1" t="s">
        <v>2</v>
      </c>
      <c r="AB1" t="s">
        <v>45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2">
        <f>'S.26.04.A'!C3*(1+C12)</f>
        <v>1954.0842921275234</v>
      </c>
      <c r="K3">
        <v>1</v>
      </c>
      <c r="L3" s="2">
        <v>0</v>
      </c>
      <c r="O3">
        <f>$C$3</f>
        <v>1954.0842921275234</v>
      </c>
      <c r="P3">
        <f>O3*C5</f>
        <v>195.40842921275237</v>
      </c>
      <c r="Q3" s="4">
        <f>B8</f>
        <v>100</v>
      </c>
      <c r="R3">
        <f t="shared" ref="R3:R66" si="0">$C$6</f>
        <v>50000</v>
      </c>
      <c r="S3">
        <f t="shared" ref="S3:S66" si="1">AX3</f>
        <v>0</v>
      </c>
      <c r="W3">
        <v>1</v>
      </c>
      <c r="Z3">
        <v>1</v>
      </c>
      <c r="AC3">
        <f>S3*Z3</f>
        <v>0</v>
      </c>
      <c r="AE3">
        <f t="shared" ref="AE3:AE66" si="2">$Z3*O3</f>
        <v>1954.0842921275234</v>
      </c>
      <c r="AF3">
        <f t="shared" ref="AF3:AG34" si="3">-$Z3*P3</f>
        <v>-195.40842921275237</v>
      </c>
      <c r="AG3">
        <f t="shared" si="3"/>
        <v>-100</v>
      </c>
      <c r="AH3">
        <f t="shared" ref="AH3:AH66" si="4">-X3*R3</f>
        <v>0</v>
      </c>
      <c r="AI3">
        <f t="shared" ref="AI3:AI34" si="5">SUM(AE3:AH3)</f>
        <v>1658.6758629147712</v>
      </c>
      <c r="AJ3">
        <f t="shared" ref="AJ3:AJ66" si="6">AB3-AC3</f>
        <v>0</v>
      </c>
      <c r="AL3">
        <f t="shared" ref="AL3:AL23" si="7">SUM(AI3:AK3)</f>
        <v>1658.6758629147712</v>
      </c>
      <c r="AN3">
        <f t="shared" ref="AN3:AU34" si="8">AE3*$K3</f>
        <v>1954.0842921275234</v>
      </c>
      <c r="AO3">
        <f t="shared" si="8"/>
        <v>-195.40842921275237</v>
      </c>
      <c r="AP3">
        <f t="shared" si="8"/>
        <v>-100</v>
      </c>
      <c r="AQ3">
        <f t="shared" si="8"/>
        <v>0</v>
      </c>
      <c r="AR3">
        <f t="shared" si="8"/>
        <v>1658.6758629147712</v>
      </c>
      <c r="AS3">
        <f t="shared" si="8"/>
        <v>0</v>
      </c>
      <c r="AT3">
        <f t="shared" si="8"/>
        <v>0</v>
      </c>
      <c r="AU3">
        <f t="shared" si="8"/>
        <v>1658.6758629147712</v>
      </c>
      <c r="AW3">
        <v>0</v>
      </c>
      <c r="AX3">
        <f>IF(Z3&gt;0, (R3*SUMPRODUCT(K3:$K$98, X3:$X$98)-K3*$AZ$3)/Z3, 0)</f>
        <v>0</v>
      </c>
      <c r="AZ3">
        <f>C6*SUMPRODUCT(X4:X98, K4:K98)/1</f>
        <v>1050.9882918038404</v>
      </c>
    </row>
    <row r="4" spans="1:52" x14ac:dyDescent="0.25">
      <c r="A4" t="s">
        <v>14</v>
      </c>
      <c r="C4" t="s">
        <v>37</v>
      </c>
      <c r="E4">
        <v>2004</v>
      </c>
      <c r="F4" s="5">
        <f>EconomicRates!C44</f>
        <v>3.5571999999999999E-2</v>
      </c>
      <c r="G4" s="5">
        <f>EconomicRates!D44</f>
        <v>7.0000000000000007E-2</v>
      </c>
      <c r="H4" s="5">
        <f t="shared" ref="H4:H67" si="9">G4+$C$9</f>
        <v>0.12000000000000001</v>
      </c>
      <c r="I4" s="5">
        <f t="shared" ref="I4:I67" si="10">1+H4</f>
        <v>1.1200000000000001</v>
      </c>
      <c r="J4">
        <f t="shared" ref="J4:J67" si="11">1/I4</f>
        <v>0.89285714285714279</v>
      </c>
      <c r="K4">
        <f>J4</f>
        <v>0.89285714285714279</v>
      </c>
      <c r="L4" s="2">
        <v>1</v>
      </c>
      <c r="M4" s="6">
        <f t="array" ref="M4:M98">Mortalities!B2:B96</f>
        <v>2.5950000000000001E-3</v>
      </c>
      <c r="R4">
        <f t="shared" si="0"/>
        <v>50000</v>
      </c>
      <c r="S4">
        <f t="shared" si="1"/>
        <v>114.04225055327288</v>
      </c>
      <c r="U4">
        <f t="shared" ref="U4:U67" si="12">M4</f>
        <v>2.5950000000000001E-3</v>
      </c>
      <c r="V4">
        <f t="shared" ref="V4:V67" si="13">$C$10</f>
        <v>0.01</v>
      </c>
      <c r="W4">
        <f t="shared" ref="W4:W67" si="14">Z3</f>
        <v>1</v>
      </c>
      <c r="X4">
        <f t="shared" ref="X4:X67" si="15">U4*W4</f>
        <v>2.5950000000000001E-3</v>
      </c>
      <c r="Y4">
        <f t="shared" ref="Y4:Y67" si="16">V4*W4</f>
        <v>0.01</v>
      </c>
      <c r="Z4">
        <f t="shared" ref="Z4:Z67" si="17">MAX(0, W4-X4-Y4)</f>
        <v>0.98740499999999998</v>
      </c>
      <c r="AB4">
        <f t="shared" ref="AB4:AB67" si="18">AC3</f>
        <v>0</v>
      </c>
      <c r="AC4">
        <f t="shared" ref="AC4:AC67" si="19">S4*Z4</f>
        <v>112.6058884075544</v>
      </c>
      <c r="AE4">
        <f t="shared" si="2"/>
        <v>0</v>
      </c>
      <c r="AF4">
        <f t="shared" si="3"/>
        <v>0</v>
      </c>
      <c r="AG4">
        <f t="shared" si="3"/>
        <v>0</v>
      </c>
      <c r="AH4">
        <f t="shared" si="4"/>
        <v>-129.75</v>
      </c>
      <c r="AI4">
        <f t="shared" si="5"/>
        <v>-129.75</v>
      </c>
      <c r="AJ4">
        <f t="shared" si="6"/>
        <v>-112.6058884075544</v>
      </c>
      <c r="AK4">
        <f t="shared" ref="AK4:AK67" si="20">G4*SUM(AB4:AB4, AE4:AF4)</f>
        <v>0</v>
      </c>
      <c r="AL4">
        <f t="shared" si="7"/>
        <v>-242.3558884075544</v>
      </c>
      <c r="AN4">
        <f t="shared" si="8"/>
        <v>0</v>
      </c>
      <c r="AO4">
        <f t="shared" si="8"/>
        <v>0</v>
      </c>
      <c r="AP4">
        <f t="shared" si="8"/>
        <v>0</v>
      </c>
      <c r="AQ4">
        <f t="shared" si="8"/>
        <v>-115.84821428571428</v>
      </c>
      <c r="AR4">
        <f t="shared" si="8"/>
        <v>-115.84821428571428</v>
      </c>
      <c r="AS4">
        <f t="shared" si="8"/>
        <v>-100.54097179245927</v>
      </c>
      <c r="AT4">
        <f t="shared" si="8"/>
        <v>0</v>
      </c>
      <c r="AU4">
        <f t="shared" si="8"/>
        <v>-216.38918607817357</v>
      </c>
      <c r="AW4">
        <v>1</v>
      </c>
      <c r="AX4">
        <f>IF(Z4&gt;0, (R4*SUMPRODUCT(K4:$K$98, X4:$X$98)-K4*$AZ$3)/Z4, 0)</f>
        <v>114.04225055327288</v>
      </c>
    </row>
    <row r="5" spans="1:52" x14ac:dyDescent="0.25">
      <c r="C5" s="2">
        <v>0.1</v>
      </c>
      <c r="E5">
        <v>2005</v>
      </c>
      <c r="F5" s="5">
        <f>EconomicRates!C45</f>
        <v>3.5571999999999999E-2</v>
      </c>
      <c r="G5" s="5">
        <f>EconomicRates!D45</f>
        <v>7.0000000000000007E-2</v>
      </c>
      <c r="H5" s="5">
        <f t="shared" si="9"/>
        <v>0.12000000000000001</v>
      </c>
      <c r="I5" s="5">
        <f t="shared" si="10"/>
        <v>1.1200000000000001</v>
      </c>
      <c r="J5">
        <f t="shared" si="11"/>
        <v>0.89285714285714279</v>
      </c>
      <c r="K5">
        <f t="shared" ref="K5:K68" si="21">K4*J5</f>
        <v>0.79719387755102034</v>
      </c>
      <c r="L5" s="2">
        <v>2</v>
      </c>
      <c r="M5" s="6">
        <v>2.5990000000000002E-3</v>
      </c>
      <c r="Q5" s="4">
        <f t="shared" ref="Q5:Q68" si="22">$C$8</f>
        <v>12.5</v>
      </c>
      <c r="R5">
        <f t="shared" si="0"/>
        <v>50000</v>
      </c>
      <c r="S5">
        <f t="shared" si="1"/>
        <v>99.797097751985433</v>
      </c>
      <c r="U5">
        <f t="shared" si="12"/>
        <v>2.5990000000000002E-3</v>
      </c>
      <c r="V5">
        <f t="shared" si="13"/>
        <v>0.01</v>
      </c>
      <c r="W5">
        <f t="shared" si="14"/>
        <v>0.98740499999999998</v>
      </c>
      <c r="X5">
        <f t="shared" si="15"/>
        <v>2.5662655950000001E-3</v>
      </c>
      <c r="Y5">
        <f t="shared" si="16"/>
        <v>9.8740500000000005E-3</v>
      </c>
      <c r="Z5">
        <f t="shared" si="17"/>
        <v>0.97496468440500006</v>
      </c>
      <c r="AB5">
        <f t="shared" si="18"/>
        <v>112.6058884075544</v>
      </c>
      <c r="AC5">
        <f t="shared" si="19"/>
        <v>97.298645914299414</v>
      </c>
      <c r="AE5">
        <f t="shared" si="2"/>
        <v>0</v>
      </c>
      <c r="AF5">
        <f t="shared" si="3"/>
        <v>0</v>
      </c>
      <c r="AG5">
        <f t="shared" si="3"/>
        <v>-12.187058555062501</v>
      </c>
      <c r="AH5">
        <f t="shared" si="4"/>
        <v>-128.31327974999999</v>
      </c>
      <c r="AI5">
        <f t="shared" si="5"/>
        <v>-140.50033830506248</v>
      </c>
      <c r="AJ5">
        <f t="shared" si="6"/>
        <v>15.307242493254989</v>
      </c>
      <c r="AK5">
        <f t="shared" si="20"/>
        <v>7.882412188528809</v>
      </c>
      <c r="AL5">
        <f t="shared" si="7"/>
        <v>-117.31068362327869</v>
      </c>
      <c r="AN5">
        <f t="shared" si="8"/>
        <v>0</v>
      </c>
      <c r="AO5">
        <f t="shared" si="8"/>
        <v>0</v>
      </c>
      <c r="AP5">
        <f t="shared" si="8"/>
        <v>-9.71544846545161</v>
      </c>
      <c r="AQ5">
        <f t="shared" si="8"/>
        <v>-102.29056102519131</v>
      </c>
      <c r="AR5">
        <f t="shared" si="8"/>
        <v>-112.00600949064291</v>
      </c>
      <c r="AS5">
        <f t="shared" si="8"/>
        <v>12.202839997811694</v>
      </c>
      <c r="AT5">
        <f t="shared" si="8"/>
        <v>6.2838107370287055</v>
      </c>
      <c r="AU5">
        <f t="shared" si="8"/>
        <v>-93.519358755802514</v>
      </c>
      <c r="AW5">
        <v>2</v>
      </c>
      <c r="AX5">
        <f>IF(Z5&gt;0, (R5*SUMPRODUCT(K5:$K$98, X5:$X$98)-K5*$AZ$3)/Z5, 0)</f>
        <v>99.797097751985433</v>
      </c>
    </row>
    <row r="6" spans="1:52" x14ac:dyDescent="0.25">
      <c r="A6" t="s">
        <v>16</v>
      </c>
      <c r="C6" s="2">
        <v>50000</v>
      </c>
      <c r="E6">
        <v>2006</v>
      </c>
      <c r="F6" s="5">
        <f>EconomicRates!C46</f>
        <v>3.5571999999999999E-2</v>
      </c>
      <c r="G6" s="5">
        <f>EconomicRates!D46</f>
        <v>7.0000000000000007E-2</v>
      </c>
      <c r="H6" s="5">
        <f t="shared" si="9"/>
        <v>0.12000000000000001</v>
      </c>
      <c r="I6" s="5">
        <f t="shared" si="10"/>
        <v>1.1200000000000001</v>
      </c>
      <c r="J6">
        <f t="shared" si="11"/>
        <v>0.89285714285714279</v>
      </c>
      <c r="K6">
        <f t="shared" si="21"/>
        <v>0.71178024781341098</v>
      </c>
      <c r="L6" s="2">
        <v>3</v>
      </c>
      <c r="M6" s="6">
        <v>2.6029999999999998E-3</v>
      </c>
      <c r="Q6" s="4">
        <f t="shared" si="22"/>
        <v>12.5</v>
      </c>
      <c r="R6">
        <f t="shared" si="0"/>
        <v>50000</v>
      </c>
      <c r="S6">
        <f t="shared" si="1"/>
        <v>88.063589029244284</v>
      </c>
      <c r="U6">
        <f t="shared" si="12"/>
        <v>2.6029999999999998E-3</v>
      </c>
      <c r="V6">
        <f t="shared" si="13"/>
        <v>0.01</v>
      </c>
      <c r="W6">
        <f t="shared" si="14"/>
        <v>0.97496468440500006</v>
      </c>
      <c r="X6">
        <f t="shared" si="15"/>
        <v>2.5378330735062152E-3</v>
      </c>
      <c r="Y6">
        <f t="shared" si="16"/>
        <v>9.7496468440500007E-3</v>
      </c>
      <c r="Z6">
        <f t="shared" si="17"/>
        <v>0.96267720448744387</v>
      </c>
      <c r="AB6">
        <f t="shared" si="18"/>
        <v>97.298645914299414</v>
      </c>
      <c r="AC6">
        <f t="shared" si="19"/>
        <v>84.77680970380402</v>
      </c>
      <c r="AE6">
        <f t="shared" si="2"/>
        <v>0</v>
      </c>
      <c r="AF6">
        <f t="shared" si="3"/>
        <v>0</v>
      </c>
      <c r="AG6">
        <f t="shared" si="3"/>
        <v>-12.033465056093048</v>
      </c>
      <c r="AH6">
        <f t="shared" si="4"/>
        <v>-126.89165367531076</v>
      </c>
      <c r="AI6">
        <f t="shared" si="5"/>
        <v>-138.92511873140381</v>
      </c>
      <c r="AJ6">
        <f t="shared" si="6"/>
        <v>12.521836210495394</v>
      </c>
      <c r="AK6">
        <f t="shared" si="20"/>
        <v>6.8109052140009592</v>
      </c>
      <c r="AL6">
        <f t="shared" si="7"/>
        <v>-119.59237730690747</v>
      </c>
      <c r="AN6">
        <f t="shared" si="8"/>
        <v>0</v>
      </c>
      <c r="AO6">
        <f t="shared" si="8"/>
        <v>0</v>
      </c>
      <c r="AP6">
        <f t="shared" si="8"/>
        <v>-8.5651827396799316</v>
      </c>
      <c r="AQ6">
        <f t="shared" si="8"/>
        <v>-90.318972698466212</v>
      </c>
      <c r="AR6">
        <f t="shared" si="8"/>
        <v>-98.884155438146152</v>
      </c>
      <c r="AS6">
        <f t="shared" si="8"/>
        <v>8.9127956809853544</v>
      </c>
      <c r="AT6">
        <f t="shared" si="8"/>
        <v>4.8478678010552558</v>
      </c>
      <c r="AU6">
        <f t="shared" si="8"/>
        <v>-85.123491956105539</v>
      </c>
      <c r="AW6">
        <v>3</v>
      </c>
      <c r="AX6">
        <f>IF(Z6&gt;0, (R6*SUMPRODUCT(K6:$K$98, X6:$X$98)-K6*$AZ$3)/Z6, 0)</f>
        <v>88.063589029244284</v>
      </c>
    </row>
    <row r="7" spans="1:52" x14ac:dyDescent="0.25">
      <c r="A7" t="s">
        <v>15</v>
      </c>
      <c r="B7" t="s">
        <v>37</v>
      </c>
      <c r="C7" t="s">
        <v>46</v>
      </c>
      <c r="E7">
        <v>2007</v>
      </c>
      <c r="F7" s="5">
        <f>EconomicRates!C47</f>
        <v>3.5571999999999999E-2</v>
      </c>
      <c r="G7" s="5">
        <f>EconomicRates!D47</f>
        <v>7.0000000000000007E-2</v>
      </c>
      <c r="H7" s="5">
        <f t="shared" si="9"/>
        <v>0.12000000000000001</v>
      </c>
      <c r="I7" s="5">
        <f t="shared" si="10"/>
        <v>1.1200000000000001</v>
      </c>
      <c r="J7">
        <f t="shared" si="11"/>
        <v>0.89285714285714279</v>
      </c>
      <c r="K7">
        <f t="shared" si="21"/>
        <v>0.63551807840483121</v>
      </c>
      <c r="L7" s="2">
        <v>4</v>
      </c>
      <c r="M7" s="6">
        <v>2.6080000000000001E-3</v>
      </c>
      <c r="Q7" s="4">
        <f t="shared" si="22"/>
        <v>12.5</v>
      </c>
      <c r="R7">
        <f t="shared" si="0"/>
        <v>50000</v>
      </c>
      <c r="S7">
        <f t="shared" si="1"/>
        <v>78.490649726626557</v>
      </c>
      <c r="U7">
        <f t="shared" si="12"/>
        <v>2.6080000000000001E-3</v>
      </c>
      <c r="V7">
        <f t="shared" si="13"/>
        <v>0.01</v>
      </c>
      <c r="W7">
        <f t="shared" si="14"/>
        <v>0.96267720448744387</v>
      </c>
      <c r="X7">
        <f t="shared" si="15"/>
        <v>2.5106621493032537E-3</v>
      </c>
      <c r="Y7">
        <f t="shared" si="16"/>
        <v>9.6267720448744397E-3</v>
      </c>
      <c r="Z7">
        <f t="shared" si="17"/>
        <v>0.9505397702932662</v>
      </c>
      <c r="AB7">
        <f t="shared" si="18"/>
        <v>84.77680970380402</v>
      </c>
      <c r="AC7">
        <f t="shared" si="19"/>
        <v>74.608484161316824</v>
      </c>
      <c r="AE7">
        <f t="shared" si="2"/>
        <v>0</v>
      </c>
      <c r="AF7">
        <f t="shared" si="3"/>
        <v>0</v>
      </c>
      <c r="AG7">
        <f t="shared" si="3"/>
        <v>-11.881747128665827</v>
      </c>
      <c r="AH7">
        <f t="shared" si="4"/>
        <v>-125.53310746516269</v>
      </c>
      <c r="AI7">
        <f t="shared" si="5"/>
        <v>-137.41485459382852</v>
      </c>
      <c r="AJ7">
        <f t="shared" si="6"/>
        <v>10.168325542487196</v>
      </c>
      <c r="AK7">
        <f t="shared" si="20"/>
        <v>5.9343766792662818</v>
      </c>
      <c r="AL7">
        <f t="shared" si="7"/>
        <v>-121.31215237207505</v>
      </c>
      <c r="AN7">
        <f t="shared" si="8"/>
        <v>0</v>
      </c>
      <c r="AO7">
        <f t="shared" si="8"/>
        <v>0</v>
      </c>
      <c r="AP7">
        <f t="shared" si="8"/>
        <v>-7.551065103301827</v>
      </c>
      <c r="AQ7">
        <f t="shared" si="8"/>
        <v>-79.778559232447364</v>
      </c>
      <c r="AR7">
        <f t="shared" si="8"/>
        <v>-87.329624335749202</v>
      </c>
      <c r="AS7">
        <f t="shared" si="8"/>
        <v>6.4621547093562253</v>
      </c>
      <c r="AT7">
        <f t="shared" si="8"/>
        <v>3.7714036637377508</v>
      </c>
      <c r="AU7">
        <f t="shared" si="8"/>
        <v>-77.096065962655217</v>
      </c>
      <c r="AW7">
        <v>4</v>
      </c>
      <c r="AX7">
        <f>IF(Z7&gt;0, (R7*SUMPRODUCT(K7:$K$98, X7:$X$98)-K7*$AZ$3)/Z7, 0)</f>
        <v>78.490649726626557</v>
      </c>
    </row>
    <row r="8" spans="1:52" x14ac:dyDescent="0.25">
      <c r="B8" s="2">
        <f>'T.26.04.A'!B8</f>
        <v>100</v>
      </c>
      <c r="C8" s="2">
        <f>'T.26.04.A'!C8</f>
        <v>12.5</v>
      </c>
      <c r="E8">
        <v>2008</v>
      </c>
      <c r="F8" s="5">
        <f>EconomicRates!C48</f>
        <v>3.5571999999999999E-2</v>
      </c>
      <c r="G8" s="5">
        <f>EconomicRates!D48</f>
        <v>7.0000000000000007E-2</v>
      </c>
      <c r="H8" s="5">
        <f t="shared" si="9"/>
        <v>0.12000000000000001</v>
      </c>
      <c r="I8" s="5">
        <f t="shared" si="10"/>
        <v>1.1200000000000001</v>
      </c>
      <c r="J8">
        <f t="shared" si="11"/>
        <v>0.89285714285714279</v>
      </c>
      <c r="K8">
        <f t="shared" si="21"/>
        <v>0.5674268557185993</v>
      </c>
      <c r="L8" s="2">
        <v>5</v>
      </c>
      <c r="M8" s="6">
        <v>2.614E-3</v>
      </c>
      <c r="Q8" s="4">
        <f t="shared" si="22"/>
        <v>12.5</v>
      </c>
      <c r="R8">
        <f t="shared" si="0"/>
        <v>50000</v>
      </c>
      <c r="S8">
        <f t="shared" si="1"/>
        <v>70.739999662186619</v>
      </c>
      <c r="U8">
        <f t="shared" si="12"/>
        <v>2.614E-3</v>
      </c>
      <c r="V8">
        <f t="shared" si="13"/>
        <v>0.01</v>
      </c>
      <c r="W8">
        <f t="shared" si="14"/>
        <v>0.9505397702932662</v>
      </c>
      <c r="X8">
        <f t="shared" si="15"/>
        <v>2.4847109595465978E-3</v>
      </c>
      <c r="Y8">
        <f t="shared" si="16"/>
        <v>9.5053977029326622E-3</v>
      </c>
      <c r="Z8">
        <f t="shared" si="17"/>
        <v>0.9385496616307869</v>
      </c>
      <c r="AB8">
        <f t="shared" si="18"/>
        <v>74.608484161316824</v>
      </c>
      <c r="AC8">
        <f t="shared" si="19"/>
        <v>66.393002746707225</v>
      </c>
      <c r="AE8">
        <f t="shared" si="2"/>
        <v>0</v>
      </c>
      <c r="AF8">
        <f t="shared" si="3"/>
        <v>0</v>
      </c>
      <c r="AG8">
        <f t="shared" si="3"/>
        <v>-11.731870770384836</v>
      </c>
      <c r="AH8">
        <f t="shared" si="4"/>
        <v>-124.23554797732989</v>
      </c>
      <c r="AI8">
        <f t="shared" si="5"/>
        <v>-135.96741874771473</v>
      </c>
      <c r="AJ8">
        <f t="shared" si="6"/>
        <v>8.2154814146095987</v>
      </c>
      <c r="AK8">
        <f t="shared" si="20"/>
        <v>5.2225938912921785</v>
      </c>
      <c r="AL8">
        <f t="shared" si="7"/>
        <v>-122.52934344181296</v>
      </c>
      <c r="AN8">
        <f t="shared" si="8"/>
        <v>0</v>
      </c>
      <c r="AO8">
        <f t="shared" si="8"/>
        <v>0</v>
      </c>
      <c r="AP8">
        <f t="shared" si="8"/>
        <v>-6.6569785429364083</v>
      </c>
      <c r="AQ8">
        <f t="shared" si="8"/>
        <v>-70.494586357253482</v>
      </c>
      <c r="AR8">
        <f t="shared" si="8"/>
        <v>-77.151564900189896</v>
      </c>
      <c r="AS8">
        <f t="shared" si="8"/>
        <v>4.6616847873065153</v>
      </c>
      <c r="AT8">
        <f t="shared" si="8"/>
        <v>2.9634400304310851</v>
      </c>
      <c r="AU8">
        <f t="shared" si="8"/>
        <v>-69.526440082452297</v>
      </c>
      <c r="AW8">
        <v>5</v>
      </c>
      <c r="AX8">
        <f>IF(Z8&gt;0, (R8*SUMPRODUCT(K8:$K$98, X8:$X$98)-K8*$AZ$3)/Z8, 0)</f>
        <v>70.739999662186619</v>
      </c>
    </row>
    <row r="9" spans="1:52" x14ac:dyDescent="0.25">
      <c r="A9" t="s">
        <v>39</v>
      </c>
      <c r="C9" s="2">
        <f>0.05</f>
        <v>0.05</v>
      </c>
      <c r="E9">
        <v>2009</v>
      </c>
      <c r="F9" s="5">
        <f>EconomicRates!C49</f>
        <v>3.5571999999999999E-2</v>
      </c>
      <c r="G9" s="5">
        <f>EconomicRates!D49</f>
        <v>7.0000000000000007E-2</v>
      </c>
      <c r="H9" s="5">
        <f t="shared" si="9"/>
        <v>0.12000000000000001</v>
      </c>
      <c r="I9" s="5">
        <f t="shared" si="10"/>
        <v>1.1200000000000001</v>
      </c>
      <c r="J9">
        <f t="shared" si="11"/>
        <v>0.89285714285714279</v>
      </c>
      <c r="K9">
        <f t="shared" si="21"/>
        <v>0.50663112117732079</v>
      </c>
      <c r="L9" s="2">
        <v>6</v>
      </c>
      <c r="M9" s="6">
        <v>2.624E-3</v>
      </c>
      <c r="Q9" s="4">
        <f t="shared" si="22"/>
        <v>12.5</v>
      </c>
      <c r="R9">
        <f t="shared" si="0"/>
        <v>50000</v>
      </c>
      <c r="S9">
        <f t="shared" si="1"/>
        <v>64.523503356526888</v>
      </c>
      <c r="U9">
        <f t="shared" si="12"/>
        <v>2.624E-3</v>
      </c>
      <c r="V9">
        <f t="shared" si="13"/>
        <v>0.01</v>
      </c>
      <c r="W9">
        <f t="shared" si="14"/>
        <v>0.9385496616307869</v>
      </c>
      <c r="X9">
        <f t="shared" si="15"/>
        <v>2.4627543121191848E-3</v>
      </c>
      <c r="Y9">
        <f t="shared" si="16"/>
        <v>9.3854966163078694E-3</v>
      </c>
      <c r="Z9">
        <f t="shared" si="17"/>
        <v>0.9267014107023599</v>
      </c>
      <c r="AB9">
        <f t="shared" si="18"/>
        <v>66.393002746707225</v>
      </c>
      <c r="AC9">
        <f t="shared" si="19"/>
        <v>59.794021583951924</v>
      </c>
      <c r="AE9">
        <f t="shared" si="2"/>
        <v>0</v>
      </c>
      <c r="AF9">
        <f t="shared" si="3"/>
        <v>0</v>
      </c>
      <c r="AG9">
        <f t="shared" si="3"/>
        <v>-11.583767633779498</v>
      </c>
      <c r="AH9">
        <f t="shared" si="4"/>
        <v>-123.13771560595924</v>
      </c>
      <c r="AI9">
        <f t="shared" si="5"/>
        <v>-134.72148323973875</v>
      </c>
      <c r="AJ9">
        <f t="shared" si="6"/>
        <v>6.598981162755301</v>
      </c>
      <c r="AK9">
        <f t="shared" si="20"/>
        <v>4.6475101922695066</v>
      </c>
      <c r="AL9">
        <f t="shared" si="7"/>
        <v>-123.47499188471393</v>
      </c>
      <c r="AN9">
        <f t="shared" si="8"/>
        <v>0</v>
      </c>
      <c r="AO9">
        <f t="shared" si="8"/>
        <v>0</v>
      </c>
      <c r="AP9">
        <f t="shared" si="8"/>
        <v>-5.8686971837592674</v>
      </c>
      <c r="AQ9">
        <f t="shared" si="8"/>
        <v>-62.385398916661202</v>
      </c>
      <c r="AR9">
        <f t="shared" si="8"/>
        <v>-68.254096100420469</v>
      </c>
      <c r="AS9">
        <f t="shared" si="8"/>
        <v>3.3432492251147381</v>
      </c>
      <c r="AT9">
        <f t="shared" si="8"/>
        <v>2.3545732993925257</v>
      </c>
      <c r="AU9">
        <f t="shared" si="8"/>
        <v>-62.556273575913202</v>
      </c>
      <c r="AW9">
        <v>6</v>
      </c>
      <c r="AX9">
        <f>IF(Z9&gt;0, (R9*SUMPRODUCT(K9:$K$98, X9:$X$98)-K9*$AZ$3)/Z9, 0)</f>
        <v>64.523503356526888</v>
      </c>
    </row>
    <row r="10" spans="1:52" x14ac:dyDescent="0.25">
      <c r="A10" t="s">
        <v>19</v>
      </c>
      <c r="C10" s="2">
        <v>0.01</v>
      </c>
      <c r="E10">
        <v>2010</v>
      </c>
      <c r="F10" s="5">
        <f>EconomicRates!C50</f>
        <v>3.5571999999999999E-2</v>
      </c>
      <c r="G10" s="5">
        <f>EconomicRates!D50</f>
        <v>7.0000000000000007E-2</v>
      </c>
      <c r="H10" s="5">
        <f t="shared" si="9"/>
        <v>0.12000000000000001</v>
      </c>
      <c r="I10" s="5">
        <f t="shared" si="10"/>
        <v>1.1200000000000001</v>
      </c>
      <c r="J10">
        <f t="shared" si="11"/>
        <v>0.89285714285714279</v>
      </c>
      <c r="K10">
        <f t="shared" si="21"/>
        <v>0.45234921533689354</v>
      </c>
      <c r="L10" s="2">
        <v>7</v>
      </c>
      <c r="M10" s="6">
        <v>2.6350000000000002E-3</v>
      </c>
      <c r="Q10" s="4">
        <f t="shared" si="22"/>
        <v>12.5</v>
      </c>
      <c r="R10">
        <f t="shared" si="0"/>
        <v>50000</v>
      </c>
      <c r="S10">
        <f t="shared" si="1"/>
        <v>59.51772050393739</v>
      </c>
      <c r="U10">
        <f t="shared" si="12"/>
        <v>2.6350000000000002E-3</v>
      </c>
      <c r="V10">
        <f t="shared" si="13"/>
        <v>0.01</v>
      </c>
      <c r="W10">
        <f t="shared" si="14"/>
        <v>0.9267014107023599</v>
      </c>
      <c r="X10">
        <f t="shared" si="15"/>
        <v>2.4418582172007187E-3</v>
      </c>
      <c r="Y10">
        <f t="shared" si="16"/>
        <v>9.2670141070235988E-3</v>
      </c>
      <c r="Z10">
        <f t="shared" si="17"/>
        <v>0.91499253837813566</v>
      </c>
      <c r="AB10">
        <f t="shared" si="18"/>
        <v>59.794021583951924</v>
      </c>
      <c r="AC10">
        <f t="shared" si="19"/>
        <v>54.458270162378085</v>
      </c>
      <c r="AE10">
        <f t="shared" si="2"/>
        <v>0</v>
      </c>
      <c r="AF10">
        <f t="shared" si="3"/>
        <v>0</v>
      </c>
      <c r="AG10">
        <f t="shared" si="3"/>
        <v>-11.437406729726696</v>
      </c>
      <c r="AH10">
        <f t="shared" si="4"/>
        <v>-122.09291086003593</v>
      </c>
      <c r="AI10">
        <f t="shared" si="5"/>
        <v>-133.53031758976263</v>
      </c>
      <c r="AJ10">
        <f t="shared" si="6"/>
        <v>5.3357514215738391</v>
      </c>
      <c r="AK10">
        <f t="shared" si="20"/>
        <v>4.1855815108766352</v>
      </c>
      <c r="AL10">
        <f t="shared" si="7"/>
        <v>-124.00898465731217</v>
      </c>
      <c r="AN10">
        <f t="shared" si="8"/>
        <v>0</v>
      </c>
      <c r="AO10">
        <f t="shared" si="8"/>
        <v>0</v>
      </c>
      <c r="AP10">
        <f t="shared" si="8"/>
        <v>-5.173701959680777</v>
      </c>
      <c r="AQ10">
        <f t="shared" si="8"/>
        <v>-55.228632425734538</v>
      </c>
      <c r="AR10">
        <f t="shared" si="8"/>
        <v>-60.402334385415323</v>
      </c>
      <c r="AS10">
        <f t="shared" si="8"/>
        <v>2.4136229687816404</v>
      </c>
      <c r="AT10">
        <f t="shared" si="8"/>
        <v>1.8933445121736552</v>
      </c>
      <c r="AU10">
        <f t="shared" si="8"/>
        <v>-56.095366904460029</v>
      </c>
      <c r="AW10">
        <v>7</v>
      </c>
      <c r="AX10">
        <f>IF(Z10&gt;0, (R10*SUMPRODUCT(K10:$K$98, X10:$X$98)-K10*$AZ$3)/Z10, 0)</f>
        <v>59.51772050393739</v>
      </c>
    </row>
    <row r="11" spans="1:52" x14ac:dyDescent="0.25">
      <c r="A11" t="s">
        <v>33</v>
      </c>
      <c r="C11" s="12">
        <f>AU100</f>
        <v>502.47881797564827</v>
      </c>
      <c r="E11">
        <v>2011</v>
      </c>
      <c r="F11" s="5">
        <f>EconomicRates!C51</f>
        <v>3.5571999999999999E-2</v>
      </c>
      <c r="G11" s="5">
        <f>EconomicRates!D51</f>
        <v>7.0000000000000007E-2</v>
      </c>
      <c r="H11" s="5">
        <f t="shared" si="9"/>
        <v>0.12000000000000001</v>
      </c>
      <c r="I11" s="5">
        <f t="shared" si="10"/>
        <v>1.1200000000000001</v>
      </c>
      <c r="J11">
        <f t="shared" si="11"/>
        <v>0.89285714285714279</v>
      </c>
      <c r="K11">
        <f t="shared" si="21"/>
        <v>0.40388322797936921</v>
      </c>
      <c r="L11" s="2">
        <v>8</v>
      </c>
      <c r="M11" s="6">
        <v>2.647E-3</v>
      </c>
      <c r="Q11" s="4">
        <f t="shared" si="22"/>
        <v>12.5</v>
      </c>
      <c r="R11">
        <f t="shared" si="0"/>
        <v>50000</v>
      </c>
      <c r="S11">
        <f t="shared" si="1"/>
        <v>55.529862236287123</v>
      </c>
      <c r="U11">
        <f t="shared" si="12"/>
        <v>2.647E-3</v>
      </c>
      <c r="V11">
        <f t="shared" si="13"/>
        <v>0.01</v>
      </c>
      <c r="W11">
        <f t="shared" si="14"/>
        <v>0.91499253837813566</v>
      </c>
      <c r="X11">
        <f t="shared" si="15"/>
        <v>2.4219852490869253E-3</v>
      </c>
      <c r="Y11">
        <f t="shared" si="16"/>
        <v>9.1499253837813571E-3</v>
      </c>
      <c r="Z11">
        <f t="shared" si="17"/>
        <v>0.90342062774526743</v>
      </c>
      <c r="AB11">
        <f t="shared" si="18"/>
        <v>54.458270162378085</v>
      </c>
      <c r="AC11">
        <f t="shared" si="19"/>
        <v>50.166823000114732</v>
      </c>
      <c r="AE11">
        <f t="shared" si="2"/>
        <v>0</v>
      </c>
      <c r="AF11">
        <f t="shared" si="3"/>
        <v>0</v>
      </c>
      <c r="AG11">
        <f t="shared" si="3"/>
        <v>-11.292757846815842</v>
      </c>
      <c r="AH11">
        <f t="shared" si="4"/>
        <v>-121.09926245434626</v>
      </c>
      <c r="AI11">
        <f t="shared" si="5"/>
        <v>-132.39202030116209</v>
      </c>
      <c r="AJ11">
        <f t="shared" si="6"/>
        <v>4.2914471622633528</v>
      </c>
      <c r="AK11">
        <f t="shared" si="20"/>
        <v>3.8120789113664664</v>
      </c>
      <c r="AL11">
        <f t="shared" si="7"/>
        <v>-124.28849422753227</v>
      </c>
      <c r="AN11">
        <f t="shared" si="8"/>
        <v>0</v>
      </c>
      <c r="AO11">
        <f t="shared" si="8"/>
        <v>0</v>
      </c>
      <c r="AP11">
        <f t="shared" si="8"/>
        <v>-4.5609554919613338</v>
      </c>
      <c r="AQ11">
        <f t="shared" si="8"/>
        <v>-48.909961025982199</v>
      </c>
      <c r="AR11">
        <f t="shared" si="8"/>
        <v>-53.470916517943529</v>
      </c>
      <c r="AS11">
        <f t="shared" si="8"/>
        <v>1.7332435325978268</v>
      </c>
      <c r="AT11">
        <f t="shared" si="8"/>
        <v>1.5396347360347682</v>
      </c>
      <c r="AU11">
        <f t="shared" si="8"/>
        <v>-50.198038249310926</v>
      </c>
      <c r="AW11">
        <v>8</v>
      </c>
      <c r="AX11">
        <f>IF(Z11&gt;0, (R11*SUMPRODUCT(K11:$K$98, X11:$X$98)-K11*$AZ$3)/Z11, 0)</f>
        <v>55.529862236287123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f>EconomicRates!C52</f>
        <v>3.5571999999999999E-2</v>
      </c>
      <c r="G12" s="5">
        <f>EconomicRates!D52</f>
        <v>7.0000000000000007E-2</v>
      </c>
      <c r="H12" s="5">
        <f t="shared" si="9"/>
        <v>0.12000000000000001</v>
      </c>
      <c r="I12" s="5">
        <f t="shared" si="10"/>
        <v>1.1200000000000001</v>
      </c>
      <c r="J12">
        <f t="shared" si="11"/>
        <v>0.89285714285714279</v>
      </c>
      <c r="K12">
        <f t="shared" si="21"/>
        <v>0.36061002498157962</v>
      </c>
      <c r="L12" s="2">
        <v>9</v>
      </c>
      <c r="M12" s="6">
        <v>2.6610000000000002E-3</v>
      </c>
      <c r="Q12" s="4">
        <f t="shared" si="22"/>
        <v>12.5</v>
      </c>
      <c r="R12">
        <f t="shared" si="0"/>
        <v>50000</v>
      </c>
      <c r="S12">
        <f t="shared" si="1"/>
        <v>52.396202737674813</v>
      </c>
      <c r="U12">
        <f t="shared" si="12"/>
        <v>2.6610000000000002E-3</v>
      </c>
      <c r="V12">
        <f t="shared" si="13"/>
        <v>0.01</v>
      </c>
      <c r="W12">
        <f t="shared" si="14"/>
        <v>0.90342062774526743</v>
      </c>
      <c r="X12">
        <f t="shared" si="15"/>
        <v>2.4040022904301566E-3</v>
      </c>
      <c r="Y12">
        <f t="shared" si="16"/>
        <v>9.0342062774526749E-3</v>
      </c>
      <c r="Z12">
        <f t="shared" si="17"/>
        <v>0.89198241917738463</v>
      </c>
      <c r="AB12">
        <f t="shared" si="18"/>
        <v>50.166823000114732</v>
      </c>
      <c r="AC12">
        <f t="shared" si="19"/>
        <v>46.736491673659884</v>
      </c>
      <c r="AE12">
        <f t="shared" si="2"/>
        <v>0</v>
      </c>
      <c r="AF12">
        <f t="shared" si="3"/>
        <v>0</v>
      </c>
      <c r="AG12">
        <f t="shared" si="3"/>
        <v>-11.149780239717307</v>
      </c>
      <c r="AH12">
        <f t="shared" si="4"/>
        <v>-120.20011452150783</v>
      </c>
      <c r="AI12">
        <f t="shared" si="5"/>
        <v>-131.34989476122513</v>
      </c>
      <c r="AJ12">
        <f t="shared" si="6"/>
        <v>3.4303313264548478</v>
      </c>
      <c r="AK12">
        <f t="shared" si="20"/>
        <v>3.5116776100080318</v>
      </c>
      <c r="AL12">
        <f t="shared" si="7"/>
        <v>-124.40788582476225</v>
      </c>
      <c r="AN12">
        <f t="shared" si="8"/>
        <v>0</v>
      </c>
      <c r="AO12">
        <f t="shared" si="8"/>
        <v>0</v>
      </c>
      <c r="AP12">
        <f t="shared" si="8"/>
        <v>-4.0207225307835808</v>
      </c>
      <c r="AQ12">
        <f t="shared" si="8"/>
        <v>-43.345366300389671</v>
      </c>
      <c r="AR12">
        <f t="shared" si="8"/>
        <v>-47.366088831173251</v>
      </c>
      <c r="AS12">
        <f t="shared" si="8"/>
        <v>1.2370118653279778</v>
      </c>
      <c r="AT12">
        <f t="shared" si="8"/>
        <v>1.2663461506722502</v>
      </c>
      <c r="AU12">
        <f t="shared" si="8"/>
        <v>-44.862730815173016</v>
      </c>
      <c r="AW12">
        <v>9</v>
      </c>
      <c r="AX12">
        <f>IF(Z12&gt;0, (R12*SUMPRODUCT(K12:$K$98, X12:$X$98)-K12*$AZ$3)/Z12, 0)</f>
        <v>52.396202737674813</v>
      </c>
    </row>
    <row r="13" spans="1:52" x14ac:dyDescent="0.25">
      <c r="E13">
        <v>2013</v>
      </c>
      <c r="F13" s="5">
        <f>EconomicRates!C53</f>
        <v>3.5571999999999999E-2</v>
      </c>
      <c r="G13" s="5">
        <f>EconomicRates!D53</f>
        <v>7.0000000000000007E-2</v>
      </c>
      <c r="H13" s="5">
        <f t="shared" si="9"/>
        <v>0.12000000000000001</v>
      </c>
      <c r="I13" s="5">
        <f t="shared" si="10"/>
        <v>1.1200000000000001</v>
      </c>
      <c r="J13">
        <f t="shared" si="11"/>
        <v>0.89285714285714279</v>
      </c>
      <c r="K13">
        <f t="shared" si="21"/>
        <v>0.32197323659069604</v>
      </c>
      <c r="L13" s="2">
        <v>10</v>
      </c>
      <c r="M13" s="6">
        <v>2.676E-3</v>
      </c>
      <c r="Q13" s="4">
        <f t="shared" si="22"/>
        <v>12.5</v>
      </c>
      <c r="R13">
        <f t="shared" si="0"/>
        <v>50000</v>
      </c>
      <c r="S13">
        <f t="shared" si="1"/>
        <v>49.959298412983131</v>
      </c>
      <c r="U13">
        <f t="shared" si="12"/>
        <v>2.676E-3</v>
      </c>
      <c r="V13">
        <f t="shared" si="13"/>
        <v>0.01</v>
      </c>
      <c r="W13">
        <f t="shared" si="14"/>
        <v>0.89198241917738463</v>
      </c>
      <c r="X13">
        <f t="shared" si="15"/>
        <v>2.3869449537186811E-3</v>
      </c>
      <c r="Y13">
        <f t="shared" si="16"/>
        <v>8.9198241917738466E-3</v>
      </c>
      <c r="Z13">
        <f t="shared" si="17"/>
        <v>0.88067565003189208</v>
      </c>
      <c r="AB13">
        <f t="shared" si="18"/>
        <v>46.736491673659884</v>
      </c>
      <c r="AC13">
        <f t="shared" si="19"/>
        <v>43.997937604991193</v>
      </c>
      <c r="AE13">
        <f t="shared" si="2"/>
        <v>0</v>
      </c>
      <c r="AF13">
        <f t="shared" si="3"/>
        <v>0</v>
      </c>
      <c r="AG13">
        <f t="shared" si="3"/>
        <v>-11.00844562539865</v>
      </c>
      <c r="AH13">
        <f t="shared" si="4"/>
        <v>-119.34724768593405</v>
      </c>
      <c r="AI13">
        <f t="shared" si="5"/>
        <v>-130.35569331133269</v>
      </c>
      <c r="AJ13">
        <f t="shared" si="6"/>
        <v>2.7385540686686909</v>
      </c>
      <c r="AK13">
        <f t="shared" si="20"/>
        <v>3.2715544171561923</v>
      </c>
      <c r="AL13">
        <f t="shared" si="7"/>
        <v>-124.3455848255078</v>
      </c>
      <c r="AN13">
        <f t="shared" si="8"/>
        <v>0</v>
      </c>
      <c r="AO13">
        <f t="shared" si="8"/>
        <v>0</v>
      </c>
      <c r="AP13">
        <f t="shared" si="8"/>
        <v>-3.5444248678422925</v>
      </c>
      <c r="AQ13">
        <f t="shared" si="8"/>
        <v>-38.426619615631644</v>
      </c>
      <c r="AR13">
        <f t="shared" si="8"/>
        <v>-41.971044483473932</v>
      </c>
      <c r="AS13">
        <f t="shared" si="8"/>
        <v>0.88174111706787772</v>
      </c>
      <c r="AT13">
        <f t="shared" si="8"/>
        <v>1.0533529643743673</v>
      </c>
      <c r="AU13">
        <f t="shared" si="8"/>
        <v>-40.035950402031688</v>
      </c>
      <c r="AW13">
        <v>10</v>
      </c>
      <c r="AX13">
        <f>IF(Z13&gt;0, (R13*SUMPRODUCT(K13:$K$98, X13:$X$98)-K13*$AZ$3)/Z13, 0)</f>
        <v>49.959298412983131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9"/>
        <v>0.12000000000000001</v>
      </c>
      <c r="I14" s="5">
        <f t="shared" si="10"/>
        <v>1.1200000000000001</v>
      </c>
      <c r="J14">
        <f t="shared" si="11"/>
        <v>0.89285714285714279</v>
      </c>
      <c r="K14">
        <f t="shared" si="21"/>
        <v>0.28747610409883573</v>
      </c>
      <c r="L14" s="2">
        <v>11</v>
      </c>
      <c r="M14" s="6">
        <v>2.6930000000000001E-3</v>
      </c>
      <c r="Q14" s="4">
        <f t="shared" si="22"/>
        <v>12.5</v>
      </c>
      <c r="R14">
        <f t="shared" si="0"/>
        <v>50000</v>
      </c>
      <c r="S14">
        <f t="shared" si="1"/>
        <v>48.105271303048447</v>
      </c>
      <c r="U14">
        <f t="shared" si="12"/>
        <v>2.6930000000000001E-3</v>
      </c>
      <c r="V14">
        <f t="shared" si="13"/>
        <v>0.01</v>
      </c>
      <c r="W14">
        <f t="shared" si="14"/>
        <v>0.88067565003189208</v>
      </c>
      <c r="X14">
        <f t="shared" si="15"/>
        <v>2.3716595255358856E-3</v>
      </c>
      <c r="Y14">
        <f t="shared" si="16"/>
        <v>8.8067565003189206E-3</v>
      </c>
      <c r="Z14">
        <f t="shared" si="17"/>
        <v>0.86949723400603729</v>
      </c>
      <c r="AB14">
        <f t="shared" si="18"/>
        <v>43.997937604991193</v>
      </c>
      <c r="AC14">
        <f t="shared" si="19"/>
        <v>41.827400339110625</v>
      </c>
      <c r="AE14">
        <f t="shared" si="2"/>
        <v>0</v>
      </c>
      <c r="AF14">
        <f t="shared" si="3"/>
        <v>0</v>
      </c>
      <c r="AG14">
        <f t="shared" si="3"/>
        <v>-10.868715425075466</v>
      </c>
      <c r="AH14">
        <f t="shared" si="4"/>
        <v>-118.58297627679428</v>
      </c>
      <c r="AI14">
        <f t="shared" si="5"/>
        <v>-129.45169170186975</v>
      </c>
      <c r="AJ14">
        <f t="shared" si="6"/>
        <v>2.1705372658805686</v>
      </c>
      <c r="AK14">
        <f t="shared" si="20"/>
        <v>3.0798556323493838</v>
      </c>
      <c r="AL14">
        <f t="shared" si="7"/>
        <v>-124.2012988036398</v>
      </c>
      <c r="AN14">
        <f t="shared" si="8"/>
        <v>0</v>
      </c>
      <c r="AO14">
        <f t="shared" si="8"/>
        <v>0</v>
      </c>
      <c r="AP14">
        <f t="shared" si="8"/>
        <v>-3.1244959669596164</v>
      </c>
      <c r="AQ14">
        <f t="shared" si="8"/>
        <v>-34.089772032497478</v>
      </c>
      <c r="AR14">
        <f t="shared" si="8"/>
        <v>-37.2142679994571</v>
      </c>
      <c r="AS14">
        <f t="shared" si="8"/>
        <v>0.62397759699668465</v>
      </c>
      <c r="AT14">
        <f t="shared" si="8"/>
        <v>0.88538489837465695</v>
      </c>
      <c r="AU14">
        <f t="shared" si="8"/>
        <v>-35.704905504085758</v>
      </c>
      <c r="AW14">
        <v>11</v>
      </c>
      <c r="AX14">
        <f>IF(Z14&gt;0, (R14*SUMPRODUCT(K14:$K$98, X14:$X$98)-K14*$AZ$3)/Z14, 0)</f>
        <v>48.105271303048447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9"/>
        <v>0.12000000000000001</v>
      </c>
      <c r="I15" s="5">
        <f t="shared" si="10"/>
        <v>1.1200000000000001</v>
      </c>
      <c r="J15">
        <f t="shared" si="11"/>
        <v>0.89285714285714279</v>
      </c>
      <c r="K15">
        <f t="shared" si="21"/>
        <v>0.25667509294538904</v>
      </c>
      <c r="L15" s="2">
        <v>12</v>
      </c>
      <c r="M15" s="6">
        <v>2.7169999999999998E-3</v>
      </c>
      <c r="Q15" s="4">
        <f t="shared" si="22"/>
        <v>12.5</v>
      </c>
      <c r="R15">
        <f t="shared" si="0"/>
        <v>50000</v>
      </c>
      <c r="S15">
        <f t="shared" si="1"/>
        <v>46.72328641334709</v>
      </c>
      <c r="U15">
        <f t="shared" si="12"/>
        <v>2.7169999999999998E-3</v>
      </c>
      <c r="V15">
        <f t="shared" si="13"/>
        <v>0.01</v>
      </c>
      <c r="W15">
        <f t="shared" si="14"/>
        <v>0.86949723400603729</v>
      </c>
      <c r="X15">
        <f t="shared" si="15"/>
        <v>2.3624239847944029E-3</v>
      </c>
      <c r="Y15">
        <f t="shared" si="16"/>
        <v>8.6949723400603727E-3</v>
      </c>
      <c r="Z15">
        <f t="shared" si="17"/>
        <v>0.85843983768118259</v>
      </c>
      <c r="AB15">
        <f t="shared" si="18"/>
        <v>41.827400339110625</v>
      </c>
      <c r="AC15">
        <f t="shared" si="19"/>
        <v>40.109130404605082</v>
      </c>
      <c r="AE15">
        <f t="shared" si="2"/>
        <v>0</v>
      </c>
      <c r="AF15">
        <f t="shared" si="3"/>
        <v>0</v>
      </c>
      <c r="AG15">
        <f t="shared" si="3"/>
        <v>-10.730497971014783</v>
      </c>
      <c r="AH15">
        <f t="shared" si="4"/>
        <v>-118.12119923972014</v>
      </c>
      <c r="AI15">
        <f t="shared" si="5"/>
        <v>-128.85169721073493</v>
      </c>
      <c r="AJ15">
        <f t="shared" si="6"/>
        <v>1.7182699345055426</v>
      </c>
      <c r="AK15">
        <f t="shared" si="20"/>
        <v>2.9279180237377442</v>
      </c>
      <c r="AL15">
        <f t="shared" si="7"/>
        <v>-124.20550925249164</v>
      </c>
      <c r="AN15">
        <f t="shared" si="8"/>
        <v>0</v>
      </c>
      <c r="AO15">
        <f t="shared" si="8"/>
        <v>0</v>
      </c>
      <c r="AP15">
        <f t="shared" si="8"/>
        <v>-2.7542515640605281</v>
      </c>
      <c r="AQ15">
        <f t="shared" si="8"/>
        <v>-30.318769793675983</v>
      </c>
      <c r="AR15">
        <f t="shared" si="8"/>
        <v>-33.073021357736515</v>
      </c>
      <c r="AS15">
        <f t="shared" si="8"/>
        <v>0.44103709514447764</v>
      </c>
      <c r="AT15">
        <f t="shared" si="8"/>
        <v>0.75152363087936525</v>
      </c>
      <c r="AU15">
        <f t="shared" si="8"/>
        <v>-31.880460631712669</v>
      </c>
      <c r="AW15">
        <v>12</v>
      </c>
      <c r="AX15">
        <f>IF(Z15&gt;0, (R15*SUMPRODUCT(K15:$K$98, X15:$X$98)-K15*$AZ$3)/Z15, 0)</f>
        <v>46.72328641334709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9"/>
        <v>0.12000000000000001</v>
      </c>
      <c r="I16" s="5">
        <f t="shared" si="10"/>
        <v>1.1200000000000001</v>
      </c>
      <c r="J16">
        <f t="shared" si="11"/>
        <v>0.89285714285714279</v>
      </c>
      <c r="K16">
        <f t="shared" si="21"/>
        <v>0.22917419012981163</v>
      </c>
      <c r="L16" s="2">
        <v>13</v>
      </c>
      <c r="M16" s="6">
        <v>2.745E-3</v>
      </c>
      <c r="Q16" s="4">
        <f t="shared" si="22"/>
        <v>12.5</v>
      </c>
      <c r="R16">
        <f t="shared" si="0"/>
        <v>50000</v>
      </c>
      <c r="S16">
        <f t="shared" si="1"/>
        <v>45.656085118670411</v>
      </c>
      <c r="U16">
        <f t="shared" si="12"/>
        <v>2.745E-3</v>
      </c>
      <c r="V16">
        <f t="shared" si="13"/>
        <v>0.01</v>
      </c>
      <c r="W16">
        <f t="shared" si="14"/>
        <v>0.85843983768118259</v>
      </c>
      <c r="X16">
        <f t="shared" si="15"/>
        <v>2.3564173544348465E-3</v>
      </c>
      <c r="Y16">
        <f t="shared" si="16"/>
        <v>8.5843983768118266E-3</v>
      </c>
      <c r="Z16">
        <f t="shared" si="17"/>
        <v>0.84749902194993598</v>
      </c>
      <c r="AB16">
        <f t="shared" si="18"/>
        <v>40.109130404605082</v>
      </c>
      <c r="AC16">
        <f t="shared" si="19"/>
        <v>38.693487484136199</v>
      </c>
      <c r="AE16">
        <f t="shared" si="2"/>
        <v>0</v>
      </c>
      <c r="AF16">
        <f t="shared" si="3"/>
        <v>0</v>
      </c>
      <c r="AG16">
        <f t="shared" si="3"/>
        <v>-10.593737774374199</v>
      </c>
      <c r="AH16">
        <f t="shared" si="4"/>
        <v>-117.82086772174232</v>
      </c>
      <c r="AI16">
        <f t="shared" si="5"/>
        <v>-128.41460549611651</v>
      </c>
      <c r="AJ16">
        <f t="shared" si="6"/>
        <v>1.4156429204688834</v>
      </c>
      <c r="AK16">
        <f t="shared" si="20"/>
        <v>2.8076391283223558</v>
      </c>
      <c r="AL16">
        <f t="shared" si="7"/>
        <v>-124.19132344732527</v>
      </c>
      <c r="AN16">
        <f t="shared" si="8"/>
        <v>0</v>
      </c>
      <c r="AO16">
        <f t="shared" si="8"/>
        <v>0</v>
      </c>
      <c r="AP16">
        <f t="shared" si="8"/>
        <v>-2.4278112748898004</v>
      </c>
      <c r="AQ16">
        <f t="shared" si="8"/>
        <v>-27.001501940521962</v>
      </c>
      <c r="AR16">
        <f t="shared" si="8"/>
        <v>-29.42931321541176</v>
      </c>
      <c r="AS16">
        <f t="shared" si="8"/>
        <v>0.32442881981145771</v>
      </c>
      <c r="AT16">
        <f t="shared" si="8"/>
        <v>0.6434384234100462</v>
      </c>
      <c r="AU16">
        <f t="shared" si="8"/>
        <v>-28.461445972190255</v>
      </c>
      <c r="AW16">
        <v>13</v>
      </c>
      <c r="AX16">
        <f>IF(Z16&gt;0, (R16*SUMPRODUCT(K16:$K$98, X16:$X$98)-K16*$AZ$3)/Z16, 0)</f>
        <v>45.656085118670411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9"/>
        <v>0.12000000000000001</v>
      </c>
      <c r="I17" s="5">
        <f t="shared" si="10"/>
        <v>1.1200000000000001</v>
      </c>
      <c r="J17">
        <f t="shared" si="11"/>
        <v>0.89285714285714279</v>
      </c>
      <c r="K17">
        <f t="shared" si="21"/>
        <v>0.20461981261590323</v>
      </c>
      <c r="L17" s="2">
        <v>14</v>
      </c>
      <c r="M17" s="6">
        <v>2.7729999999999999E-3</v>
      </c>
      <c r="Q17" s="4">
        <f t="shared" si="22"/>
        <v>12.5</v>
      </c>
      <c r="R17">
        <f t="shared" si="0"/>
        <v>50000</v>
      </c>
      <c r="S17">
        <f t="shared" si="1"/>
        <v>44.818355232457186</v>
      </c>
      <c r="U17">
        <f t="shared" si="12"/>
        <v>2.7729999999999999E-3</v>
      </c>
      <c r="V17">
        <f t="shared" si="13"/>
        <v>0.01</v>
      </c>
      <c r="W17">
        <f t="shared" si="14"/>
        <v>0.84749902194993598</v>
      </c>
      <c r="X17">
        <f t="shared" si="15"/>
        <v>2.3501147878671725E-3</v>
      </c>
      <c r="Y17">
        <f t="shared" si="16"/>
        <v>8.4749902194993596E-3</v>
      </c>
      <c r="Z17">
        <f t="shared" si="17"/>
        <v>0.83667391694256943</v>
      </c>
      <c r="AB17">
        <f t="shared" si="18"/>
        <v>38.693487484136199</v>
      </c>
      <c r="AC17">
        <f t="shared" si="19"/>
        <v>37.498348823263456</v>
      </c>
      <c r="AE17">
        <f t="shared" si="2"/>
        <v>0</v>
      </c>
      <c r="AF17">
        <f t="shared" si="3"/>
        <v>0</v>
      </c>
      <c r="AG17">
        <f t="shared" si="3"/>
        <v>-10.458423961782119</v>
      </c>
      <c r="AH17">
        <f t="shared" si="4"/>
        <v>-117.50573939335862</v>
      </c>
      <c r="AI17">
        <f t="shared" si="5"/>
        <v>-127.96416335514074</v>
      </c>
      <c r="AJ17">
        <f t="shared" si="6"/>
        <v>1.1951386608727432</v>
      </c>
      <c r="AK17">
        <f t="shared" si="20"/>
        <v>2.708544123889534</v>
      </c>
      <c r="AL17">
        <f t="shared" si="7"/>
        <v>-124.06048057037846</v>
      </c>
      <c r="AN17">
        <f t="shared" si="8"/>
        <v>0</v>
      </c>
      <c r="AO17">
        <f t="shared" si="8"/>
        <v>0</v>
      </c>
      <c r="AP17">
        <f t="shared" si="8"/>
        <v>-2.1400007513175292</v>
      </c>
      <c r="AQ17">
        <f t="shared" si="8"/>
        <v>-24.044002375962201</v>
      </c>
      <c r="AR17">
        <f t="shared" si="8"/>
        <v>-26.18400312727973</v>
      </c>
      <c r="AS17">
        <f t="shared" si="8"/>
        <v>0.24454904883780224</v>
      </c>
      <c r="AT17">
        <f t="shared" si="8"/>
        <v>0.55422179109218228</v>
      </c>
      <c r="AU17">
        <f t="shared" si="8"/>
        <v>-25.385232287349744</v>
      </c>
      <c r="AW17">
        <v>14</v>
      </c>
      <c r="AX17">
        <f>IF(Z17&gt;0, (R17*SUMPRODUCT(K17:$K$98, X17:$X$98)-K17*$AZ$3)/Z17, 0)</f>
        <v>44.818355232457186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9"/>
        <v>0.12000000000000001</v>
      </c>
      <c r="I18" s="5">
        <f t="shared" si="10"/>
        <v>1.1200000000000001</v>
      </c>
      <c r="J18">
        <f t="shared" si="11"/>
        <v>0.89285714285714279</v>
      </c>
      <c r="K18">
        <f t="shared" si="21"/>
        <v>0.1826962612641993</v>
      </c>
      <c r="L18" s="2">
        <v>15</v>
      </c>
      <c r="M18" s="6">
        <v>2.8019999999999998E-3</v>
      </c>
      <c r="Q18" s="4">
        <f t="shared" si="22"/>
        <v>12.5</v>
      </c>
      <c r="R18">
        <f t="shared" si="0"/>
        <v>50000</v>
      </c>
      <c r="S18">
        <f t="shared" si="1"/>
        <v>44.185696330772018</v>
      </c>
      <c r="U18">
        <f t="shared" si="12"/>
        <v>2.8019999999999998E-3</v>
      </c>
      <c r="V18">
        <f t="shared" si="13"/>
        <v>0.01</v>
      </c>
      <c r="W18">
        <f t="shared" si="14"/>
        <v>0.83667391694256943</v>
      </c>
      <c r="X18">
        <f t="shared" si="15"/>
        <v>2.3443603152730795E-3</v>
      </c>
      <c r="Y18">
        <f t="shared" si="16"/>
        <v>8.3667391694256937E-3</v>
      </c>
      <c r="Z18">
        <f t="shared" si="17"/>
        <v>0.8259628174578707</v>
      </c>
      <c r="AB18">
        <f t="shared" si="18"/>
        <v>37.498348823263456</v>
      </c>
      <c r="AC18">
        <f t="shared" si="19"/>
        <v>36.495742232702355</v>
      </c>
      <c r="AE18">
        <f t="shared" si="2"/>
        <v>0</v>
      </c>
      <c r="AF18">
        <f t="shared" si="3"/>
        <v>0</v>
      </c>
      <c r="AG18">
        <f t="shared" si="3"/>
        <v>-10.324535218223383</v>
      </c>
      <c r="AH18">
        <f t="shared" si="4"/>
        <v>-117.21801576365398</v>
      </c>
      <c r="AI18">
        <f t="shared" si="5"/>
        <v>-127.54255098187737</v>
      </c>
      <c r="AJ18">
        <f t="shared" si="6"/>
        <v>1.0026065905611006</v>
      </c>
      <c r="AK18">
        <f t="shared" si="20"/>
        <v>2.6248844176284423</v>
      </c>
      <c r="AL18">
        <f t="shared" si="7"/>
        <v>-123.91505997368783</v>
      </c>
      <c r="AN18">
        <f t="shared" si="8"/>
        <v>0</v>
      </c>
      <c r="AO18">
        <f t="shared" si="8"/>
        <v>0</v>
      </c>
      <c r="AP18">
        <f t="shared" si="8"/>
        <v>-1.8862539836599661</v>
      </c>
      <c r="AQ18">
        <f t="shared" si="8"/>
        <v>-21.415293232827558</v>
      </c>
      <c r="AR18">
        <f t="shared" si="8"/>
        <v>-23.301547216487528</v>
      </c>
      <c r="AS18">
        <f t="shared" si="8"/>
        <v>0.18317247561435893</v>
      </c>
      <c r="AT18">
        <f t="shared" si="8"/>
        <v>0.47955656935137153</v>
      </c>
      <c r="AU18">
        <f t="shared" si="8"/>
        <v>-22.638818171521798</v>
      </c>
      <c r="AW18">
        <v>15</v>
      </c>
      <c r="AX18">
        <f>IF(Z18&gt;0, (R18*SUMPRODUCT(K18:$K$98, X18:$X$98)-K18*$AZ$3)/Z18, 0)</f>
        <v>44.185696330772018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9"/>
        <v>0.12000000000000001</v>
      </c>
      <c r="I19" s="5">
        <f t="shared" si="10"/>
        <v>1.1200000000000001</v>
      </c>
      <c r="J19">
        <f t="shared" si="11"/>
        <v>0.89285714285714279</v>
      </c>
      <c r="K19">
        <f t="shared" si="21"/>
        <v>0.16312166184303509</v>
      </c>
      <c r="L19" s="2">
        <v>16</v>
      </c>
      <c r="M19" s="6">
        <v>2.8370000000000001E-3</v>
      </c>
      <c r="Q19" s="4">
        <f t="shared" si="22"/>
        <v>12.5</v>
      </c>
      <c r="R19">
        <f t="shared" si="0"/>
        <v>50000</v>
      </c>
      <c r="S19">
        <f t="shared" si="1"/>
        <v>43.726852860108231</v>
      </c>
      <c r="U19">
        <f t="shared" si="12"/>
        <v>2.8370000000000001E-3</v>
      </c>
      <c r="V19">
        <f t="shared" si="13"/>
        <v>0.01</v>
      </c>
      <c r="W19">
        <f t="shared" si="14"/>
        <v>0.8259628174578707</v>
      </c>
      <c r="X19">
        <f t="shared" si="15"/>
        <v>2.3432565131279791E-3</v>
      </c>
      <c r="Y19">
        <f t="shared" si="16"/>
        <v>8.2596281745787072E-3</v>
      </c>
      <c r="Z19">
        <f t="shared" si="17"/>
        <v>0.81535993277016405</v>
      </c>
      <c r="AB19">
        <f t="shared" si="18"/>
        <v>36.495742232702355</v>
      </c>
      <c r="AC19">
        <f t="shared" si="19"/>
        <v>35.653123808268703</v>
      </c>
      <c r="AE19">
        <f t="shared" si="2"/>
        <v>0</v>
      </c>
      <c r="AF19">
        <f t="shared" si="3"/>
        <v>0</v>
      </c>
      <c r="AG19">
        <f t="shared" si="3"/>
        <v>-10.19199915962705</v>
      </c>
      <c r="AH19">
        <f t="shared" si="4"/>
        <v>-117.16282565639895</v>
      </c>
      <c r="AI19">
        <f t="shared" si="5"/>
        <v>-127.354824816026</v>
      </c>
      <c r="AJ19">
        <f t="shared" si="6"/>
        <v>0.84261842443365254</v>
      </c>
      <c r="AK19">
        <f t="shared" si="20"/>
        <v>2.5547019562891653</v>
      </c>
      <c r="AL19">
        <f t="shared" si="7"/>
        <v>-123.95750443530318</v>
      </c>
      <c r="AN19">
        <f t="shared" si="8"/>
        <v>0</v>
      </c>
      <c r="AO19">
        <f t="shared" si="8"/>
        <v>0</v>
      </c>
      <c r="AP19">
        <f t="shared" si="8"/>
        <v>-1.6625358404211814</v>
      </c>
      <c r="AQ19">
        <f t="shared" si="8"/>
        <v>-19.111794827297587</v>
      </c>
      <c r="AR19">
        <f t="shared" si="8"/>
        <v>-20.774330667718765</v>
      </c>
      <c r="AS19">
        <f t="shared" si="8"/>
        <v>0.13744931769317728</v>
      </c>
      <c r="AT19">
        <f t="shared" si="8"/>
        <v>0.41672722862354145</v>
      </c>
      <c r="AU19">
        <f t="shared" si="8"/>
        <v>-20.220154121402047</v>
      </c>
      <c r="AW19">
        <v>16</v>
      </c>
      <c r="AX19">
        <f>IF(Z19&gt;0, (R19*SUMPRODUCT(K19:$K$98, X19:$X$98)-K19*$AZ$3)/Z19, 0)</f>
        <v>43.726852860108231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9"/>
        <v>0.12000000000000001</v>
      </c>
      <c r="I20" s="5">
        <f t="shared" si="10"/>
        <v>1.1200000000000001</v>
      </c>
      <c r="J20">
        <f t="shared" si="11"/>
        <v>0.89285714285714279</v>
      </c>
      <c r="K20">
        <f t="shared" si="21"/>
        <v>0.14564434093128131</v>
      </c>
      <c r="L20" s="2">
        <v>17</v>
      </c>
      <c r="M20" s="6">
        <v>2.8709999999999999E-3</v>
      </c>
      <c r="Q20" s="4">
        <f t="shared" si="22"/>
        <v>12.5</v>
      </c>
      <c r="R20">
        <f t="shared" si="0"/>
        <v>50000</v>
      </c>
      <c r="S20">
        <f t="shared" si="1"/>
        <v>43.373447423604368</v>
      </c>
      <c r="U20">
        <f t="shared" si="12"/>
        <v>2.8709999999999999E-3</v>
      </c>
      <c r="V20">
        <f t="shared" si="13"/>
        <v>0.01</v>
      </c>
      <c r="W20">
        <f t="shared" si="14"/>
        <v>0.81535993277016405</v>
      </c>
      <c r="X20">
        <f t="shared" si="15"/>
        <v>2.340898366983141E-3</v>
      </c>
      <c r="Y20">
        <f t="shared" si="16"/>
        <v>8.1535993277016411E-3</v>
      </c>
      <c r="Z20">
        <f t="shared" si="17"/>
        <v>0.80486543507547925</v>
      </c>
      <c r="AB20">
        <f t="shared" si="18"/>
        <v>35.653123808268703</v>
      </c>
      <c r="AC20">
        <f t="shared" si="19"/>
        <v>34.909788631322755</v>
      </c>
      <c r="AE20">
        <f t="shared" si="2"/>
        <v>0</v>
      </c>
      <c r="AF20">
        <f t="shared" si="3"/>
        <v>0</v>
      </c>
      <c r="AG20">
        <f t="shared" si="3"/>
        <v>-10.06081793844349</v>
      </c>
      <c r="AH20">
        <f t="shared" si="4"/>
        <v>-117.04491834915706</v>
      </c>
      <c r="AI20">
        <f t="shared" si="5"/>
        <v>-127.10573628760055</v>
      </c>
      <c r="AJ20">
        <f t="shared" si="6"/>
        <v>0.74333517694594775</v>
      </c>
      <c r="AK20">
        <f t="shared" si="20"/>
        <v>2.4957186665788096</v>
      </c>
      <c r="AL20">
        <f t="shared" si="7"/>
        <v>-123.86668244407579</v>
      </c>
      <c r="AN20">
        <f t="shared" si="8"/>
        <v>0</v>
      </c>
      <c r="AO20">
        <f t="shared" si="8"/>
        <v>0</v>
      </c>
      <c r="AP20">
        <f t="shared" si="8"/>
        <v>-1.4653011978742145</v>
      </c>
      <c r="AQ20">
        <f t="shared" si="8"/>
        <v>-17.046929992318614</v>
      </c>
      <c r="AR20">
        <f t="shared" si="8"/>
        <v>-18.512231190192828</v>
      </c>
      <c r="AS20">
        <f t="shared" si="8"/>
        <v>0.10826256193732993</v>
      </c>
      <c r="AT20">
        <f t="shared" si="8"/>
        <v>0.36348730034376692</v>
      </c>
      <c r="AU20">
        <f t="shared" si="8"/>
        <v>-18.040481327911731</v>
      </c>
      <c r="AW20">
        <v>17</v>
      </c>
      <c r="AX20">
        <f>IF(Z20&gt;0, (R20*SUMPRODUCT(K20:$K$98, X20:$X$98)-K20*$AZ$3)/Z20, 0)</f>
        <v>43.373447423604368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9"/>
        <v>0.12000000000000001</v>
      </c>
      <c r="I21" s="5">
        <f t="shared" si="10"/>
        <v>1.1200000000000001</v>
      </c>
      <c r="J21">
        <f t="shared" si="11"/>
        <v>0.89285714285714279</v>
      </c>
      <c r="K21">
        <f t="shared" si="21"/>
        <v>0.13003959011721544</v>
      </c>
      <c r="L21" s="2">
        <v>18</v>
      </c>
      <c r="M21" s="6">
        <v>2.9099999999999998E-3</v>
      </c>
      <c r="Q21" s="4">
        <f t="shared" si="22"/>
        <v>12.5</v>
      </c>
      <c r="R21">
        <f t="shared" si="0"/>
        <v>50000</v>
      </c>
      <c r="S21">
        <f t="shared" si="1"/>
        <v>43.126952175688821</v>
      </c>
      <c r="U21">
        <f t="shared" si="12"/>
        <v>2.9099999999999998E-3</v>
      </c>
      <c r="V21">
        <f t="shared" si="13"/>
        <v>0.01</v>
      </c>
      <c r="W21">
        <f t="shared" si="14"/>
        <v>0.80486543507547925</v>
      </c>
      <c r="X21">
        <f t="shared" si="15"/>
        <v>2.3421584160696444E-3</v>
      </c>
      <c r="Y21">
        <f t="shared" si="16"/>
        <v>8.0486543507547921E-3</v>
      </c>
      <c r="Z21">
        <f t="shared" si="17"/>
        <v>0.79447462230865484</v>
      </c>
      <c r="AB21">
        <f t="shared" si="18"/>
        <v>34.909788631322755</v>
      </c>
      <c r="AC21">
        <f t="shared" si="19"/>
        <v>34.263269041103797</v>
      </c>
      <c r="AE21">
        <f t="shared" si="2"/>
        <v>0</v>
      </c>
      <c r="AF21">
        <f t="shared" si="3"/>
        <v>0</v>
      </c>
      <c r="AG21">
        <f t="shared" si="3"/>
        <v>-9.9309327788581854</v>
      </c>
      <c r="AH21">
        <f t="shared" si="4"/>
        <v>-117.10792080348222</v>
      </c>
      <c r="AI21">
        <f t="shared" si="5"/>
        <v>-127.03885358234041</v>
      </c>
      <c r="AJ21">
        <f t="shared" si="6"/>
        <v>0.64651959021895777</v>
      </c>
      <c r="AK21">
        <f t="shared" si="20"/>
        <v>2.4436852041925929</v>
      </c>
      <c r="AL21">
        <f t="shared" si="7"/>
        <v>-123.94864878792886</v>
      </c>
      <c r="AN21">
        <f t="shared" si="8"/>
        <v>0</v>
      </c>
      <c r="AO21">
        <f t="shared" si="8"/>
        <v>0</v>
      </c>
      <c r="AP21">
        <f t="shared" si="8"/>
        <v>-1.2914144280443378</v>
      </c>
      <c r="AQ21">
        <f t="shared" si="8"/>
        <v>-15.228666020764155</v>
      </c>
      <c r="AR21">
        <f t="shared" si="8"/>
        <v>-16.520080448808493</v>
      </c>
      <c r="AS21">
        <f t="shared" si="8"/>
        <v>8.4073142514823354E-2</v>
      </c>
      <c r="AT21">
        <f t="shared" si="8"/>
        <v>0.31777582232870871</v>
      </c>
      <c r="AU21">
        <f t="shared" si="8"/>
        <v>-16.118231483964962</v>
      </c>
      <c r="AW21">
        <v>18</v>
      </c>
      <c r="AX21">
        <f>IF(Z21&gt;0, (R21*SUMPRODUCT(K21:$K$98, X21:$X$98)-K21*$AZ$3)/Z21, 0)</f>
        <v>43.126952175688821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9"/>
        <v>0.12000000000000001</v>
      </c>
      <c r="I22" s="5">
        <f t="shared" si="10"/>
        <v>1.1200000000000001</v>
      </c>
      <c r="J22">
        <f t="shared" si="11"/>
        <v>0.89285714285714279</v>
      </c>
      <c r="K22">
        <f t="shared" si="21"/>
        <v>0.11610677689037092</v>
      </c>
      <c r="L22" s="2">
        <v>19</v>
      </c>
      <c r="M22" s="6">
        <v>2.9520000000000002E-3</v>
      </c>
      <c r="Q22" s="4">
        <f t="shared" si="22"/>
        <v>12.5</v>
      </c>
      <c r="R22">
        <f t="shared" si="0"/>
        <v>50000</v>
      </c>
      <c r="S22">
        <f t="shared" si="1"/>
        <v>42.946300082815718</v>
      </c>
      <c r="U22">
        <f t="shared" si="12"/>
        <v>2.9520000000000002E-3</v>
      </c>
      <c r="V22">
        <f t="shared" si="13"/>
        <v>0.01</v>
      </c>
      <c r="W22">
        <f t="shared" si="14"/>
        <v>0.79447462230865484</v>
      </c>
      <c r="X22">
        <f t="shared" si="15"/>
        <v>2.3452890850551491E-3</v>
      </c>
      <c r="Y22">
        <f t="shared" si="16"/>
        <v>7.9447462230865483E-3</v>
      </c>
      <c r="Z22">
        <f t="shared" si="17"/>
        <v>0.78418458700051319</v>
      </c>
      <c r="AB22">
        <f t="shared" si="18"/>
        <v>34.263269041103797</v>
      </c>
      <c r="AC22">
        <f t="shared" si="19"/>
        <v>33.677826593642948</v>
      </c>
      <c r="AE22">
        <f t="shared" si="2"/>
        <v>0</v>
      </c>
      <c r="AF22">
        <f t="shared" si="3"/>
        <v>0</v>
      </c>
      <c r="AG22">
        <f t="shared" si="3"/>
        <v>-9.8023073375064147</v>
      </c>
      <c r="AH22">
        <f t="shared" si="4"/>
        <v>-117.26445425275746</v>
      </c>
      <c r="AI22">
        <f t="shared" si="5"/>
        <v>-127.06676159026388</v>
      </c>
      <c r="AJ22">
        <f t="shared" si="6"/>
        <v>0.58544244746084928</v>
      </c>
      <c r="AK22">
        <f t="shared" si="20"/>
        <v>2.3984288328772658</v>
      </c>
      <c r="AL22">
        <f t="shared" si="7"/>
        <v>-124.08289030992576</v>
      </c>
      <c r="AN22">
        <f t="shared" si="8"/>
        <v>0</v>
      </c>
      <c r="AO22">
        <f t="shared" si="8"/>
        <v>0</v>
      </c>
      <c r="AP22">
        <f t="shared" si="8"/>
        <v>-1.1381143110467031</v>
      </c>
      <c r="AQ22">
        <f t="shared" si="8"/>
        <v>-13.615197827096019</v>
      </c>
      <c r="AR22">
        <f t="shared" si="8"/>
        <v>-14.753312138142721</v>
      </c>
      <c r="AS22">
        <f t="shared" si="8"/>
        <v>6.7973835629489526E-2</v>
      </c>
      <c r="AT22">
        <f t="shared" si="8"/>
        <v>0.27847384138631343</v>
      </c>
      <c r="AU22">
        <f t="shared" si="8"/>
        <v>-14.406864461126919</v>
      </c>
      <c r="AW22">
        <v>19</v>
      </c>
      <c r="AX22">
        <f>IF(Z22&gt;0, (R22*SUMPRODUCT(K22:$K$98, X22:$X$98)-K22*$AZ$3)/Z22, 0)</f>
        <v>42.946300082815718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9"/>
        <v>0.12000000000000001</v>
      </c>
      <c r="I23" s="5">
        <f t="shared" si="10"/>
        <v>1.1200000000000001</v>
      </c>
      <c r="J23">
        <f t="shared" si="11"/>
        <v>0.89285714285714279</v>
      </c>
      <c r="K23">
        <f t="shared" si="21"/>
        <v>0.10366676508068833</v>
      </c>
      <c r="L23" s="2">
        <v>20</v>
      </c>
      <c r="M23" s="6">
        <v>2.9979999999999998E-3</v>
      </c>
      <c r="Q23" s="4">
        <f t="shared" si="22"/>
        <v>12.5</v>
      </c>
      <c r="R23">
        <f t="shared" si="0"/>
        <v>50000</v>
      </c>
      <c r="S23">
        <f t="shared" si="1"/>
        <v>42.813034225150965</v>
      </c>
      <c r="U23">
        <f t="shared" si="12"/>
        <v>2.9979999999999998E-3</v>
      </c>
      <c r="V23">
        <f t="shared" si="13"/>
        <v>0.01</v>
      </c>
      <c r="W23">
        <f t="shared" si="14"/>
        <v>0.78418458700051319</v>
      </c>
      <c r="X23">
        <f t="shared" si="15"/>
        <v>2.3509853918275382E-3</v>
      </c>
      <c r="Y23">
        <f t="shared" si="16"/>
        <v>7.8418458700051322E-3</v>
      </c>
      <c r="Z23">
        <f t="shared" si="17"/>
        <v>0.77399175573868051</v>
      </c>
      <c r="AB23">
        <f t="shared" si="18"/>
        <v>33.677826593642948</v>
      </c>
      <c r="AC23">
        <f t="shared" si="19"/>
        <v>33.136935528424814</v>
      </c>
      <c r="AE23">
        <f t="shared" si="2"/>
        <v>0</v>
      </c>
      <c r="AF23">
        <f t="shared" si="3"/>
        <v>0</v>
      </c>
      <c r="AG23">
        <f t="shared" si="3"/>
        <v>-9.6748969467335062</v>
      </c>
      <c r="AH23">
        <f t="shared" si="4"/>
        <v>-117.54926959137691</v>
      </c>
      <c r="AI23">
        <f t="shared" si="5"/>
        <v>-127.22416653811042</v>
      </c>
      <c r="AJ23">
        <f t="shared" si="6"/>
        <v>0.54089106521813335</v>
      </c>
      <c r="AK23">
        <f t="shared" si="20"/>
        <v>2.3574478615550065</v>
      </c>
      <c r="AL23">
        <f t="shared" si="7"/>
        <v>-124.32582761133729</v>
      </c>
      <c r="AN23">
        <f t="shared" si="8"/>
        <v>0</v>
      </c>
      <c r="AO23">
        <f t="shared" si="8"/>
        <v>0</v>
      </c>
      <c r="AP23">
        <f t="shared" si="8"/>
        <v>-1.0029652689568911</v>
      </c>
      <c r="AQ23">
        <f t="shared" si="8"/>
        <v>-12.185952516135771</v>
      </c>
      <c r="AR23">
        <f t="shared" si="8"/>
        <v>-13.188917785092661</v>
      </c>
      <c r="AS23">
        <f t="shared" si="8"/>
        <v>5.6072426992211495E-2</v>
      </c>
      <c r="AT23">
        <f t="shared" si="8"/>
        <v>0.24438899365379391</v>
      </c>
      <c r="AU23">
        <f t="shared" si="8"/>
        <v>-12.888456364446657</v>
      </c>
      <c r="AW23">
        <v>20</v>
      </c>
      <c r="AX23">
        <f>IF(Z23&gt;0, (R23*SUMPRODUCT(K23:$K$98, X23:$X$98)-K23*$AZ$3)/Z23, 0)</f>
        <v>42.813034225150965</v>
      </c>
    </row>
    <row r="24" spans="5:50" x14ac:dyDescent="0.25">
      <c r="E24">
        <v>2024</v>
      </c>
      <c r="F24" s="5">
        <f>EconomicRates!C64</f>
        <v>3.5571999999999999E-2</v>
      </c>
      <c r="G24" s="5">
        <f>EconomicRates!D64</f>
        <v>7.0000000000000007E-2</v>
      </c>
      <c r="H24" s="5">
        <f t="shared" si="9"/>
        <v>0.12000000000000001</v>
      </c>
      <c r="I24" s="5">
        <f t="shared" si="10"/>
        <v>1.1200000000000001</v>
      </c>
      <c r="J24">
        <f t="shared" si="11"/>
        <v>0.89285714285714279</v>
      </c>
      <c r="K24">
        <f t="shared" si="21"/>
        <v>9.2559611679185999E-2</v>
      </c>
      <c r="L24" s="2">
        <v>21</v>
      </c>
      <c r="M24" s="6">
        <v>3.0469999999999998E-3</v>
      </c>
      <c r="Q24" s="4">
        <f t="shared" si="22"/>
        <v>12.5</v>
      </c>
      <c r="R24">
        <f t="shared" si="0"/>
        <v>50000</v>
      </c>
      <c r="S24">
        <f t="shared" si="1"/>
        <v>42.708141671948198</v>
      </c>
      <c r="U24">
        <f t="shared" si="12"/>
        <v>3.0469999999999998E-3</v>
      </c>
      <c r="V24">
        <f t="shared" si="13"/>
        <v>0.01</v>
      </c>
      <c r="W24">
        <f t="shared" si="14"/>
        <v>0.77399175573868051</v>
      </c>
      <c r="X24">
        <f t="shared" si="15"/>
        <v>2.3583528797357593E-3</v>
      </c>
      <c r="Y24">
        <f t="shared" si="16"/>
        <v>7.7399175573868049E-3</v>
      </c>
      <c r="Z24">
        <f t="shared" si="17"/>
        <v>0.76389348530155798</v>
      </c>
      <c r="AB24">
        <f t="shared" si="18"/>
        <v>33.136935528424814</v>
      </c>
      <c r="AC24">
        <f t="shared" si="19"/>
        <v>32.624471192537214</v>
      </c>
      <c r="AE24">
        <f t="shared" si="2"/>
        <v>0</v>
      </c>
      <c r="AF24">
        <f t="shared" si="3"/>
        <v>0</v>
      </c>
      <c r="AG24">
        <f t="shared" si="3"/>
        <v>-9.548668566269475</v>
      </c>
      <c r="AH24">
        <f t="shared" si="4"/>
        <v>-117.91764398678797</v>
      </c>
      <c r="AI24">
        <f t="shared" si="5"/>
        <v>-127.46631255305743</v>
      </c>
      <c r="AJ24">
        <f t="shared" si="6"/>
        <v>0.51246433588759999</v>
      </c>
      <c r="AK24">
        <f t="shared" si="20"/>
        <v>2.3195854869897374</v>
      </c>
      <c r="AL24">
        <f t="shared" ref="AL24:AL87" si="23">SUM(AI24:AK24)</f>
        <v>-124.6342627301801</v>
      </c>
      <c r="AN24">
        <f t="shared" si="8"/>
        <v>0</v>
      </c>
      <c r="AO24">
        <f t="shared" si="8"/>
        <v>0</v>
      </c>
      <c r="AP24">
        <f t="shared" si="8"/>
        <v>-0.88382105454715232</v>
      </c>
      <c r="AQ24">
        <f t="shared" si="8"/>
        <v>-10.914411337541596</v>
      </c>
      <c r="AR24">
        <f t="shared" si="8"/>
        <v>-11.798232392088748</v>
      </c>
      <c r="AS24">
        <f t="shared" si="8"/>
        <v>4.7433499929188196E-2</v>
      </c>
      <c r="AT24">
        <f t="shared" si="8"/>
        <v>0.21469993193244563</v>
      </c>
      <c r="AU24">
        <f t="shared" si="8"/>
        <v>-11.536098960227115</v>
      </c>
      <c r="AW24">
        <v>21</v>
      </c>
      <c r="AX24">
        <f>IF(Z24&gt;0, (R24*SUMPRODUCT(K24:$K$98, X24:$X$98)-K24*$AZ$3)/Z24, 0)</f>
        <v>42.708141671948198</v>
      </c>
    </row>
    <row r="25" spans="5:50" x14ac:dyDescent="0.25">
      <c r="E25">
        <v>2025</v>
      </c>
      <c r="F25" s="5">
        <f>EconomicRates!C65</f>
        <v>3.5571999999999999E-2</v>
      </c>
      <c r="G25" s="5">
        <f>EconomicRates!D65</f>
        <v>7.0000000000000007E-2</v>
      </c>
      <c r="H25" s="5">
        <f t="shared" si="9"/>
        <v>0.12000000000000001</v>
      </c>
      <c r="I25" s="5">
        <f t="shared" si="10"/>
        <v>1.1200000000000001</v>
      </c>
      <c r="J25">
        <f t="shared" si="11"/>
        <v>0.89285714285714279</v>
      </c>
      <c r="K25">
        <f t="shared" si="21"/>
        <v>8.2642510427844637E-2</v>
      </c>
      <c r="L25" s="2">
        <v>22</v>
      </c>
      <c r="M25" s="6">
        <v>3.104E-3</v>
      </c>
      <c r="Q25" s="4">
        <f t="shared" si="22"/>
        <v>12.5</v>
      </c>
      <c r="R25">
        <f t="shared" si="0"/>
        <v>50000</v>
      </c>
      <c r="S25">
        <f t="shared" si="1"/>
        <v>42.623058274292006</v>
      </c>
      <c r="U25">
        <f t="shared" si="12"/>
        <v>3.104E-3</v>
      </c>
      <c r="V25">
        <f t="shared" si="13"/>
        <v>0.01</v>
      </c>
      <c r="W25">
        <f t="shared" si="14"/>
        <v>0.76389348530155798</v>
      </c>
      <c r="X25">
        <f t="shared" si="15"/>
        <v>2.3711253783760358E-3</v>
      </c>
      <c r="Y25">
        <f t="shared" si="16"/>
        <v>7.63893485301558E-3</v>
      </c>
      <c r="Z25">
        <f t="shared" si="17"/>
        <v>0.75388342507016637</v>
      </c>
      <c r="AB25">
        <f t="shared" si="18"/>
        <v>32.624471192537214</v>
      </c>
      <c r="AC25">
        <f t="shared" si="19"/>
        <v>32.132817158788555</v>
      </c>
      <c r="AE25">
        <f t="shared" si="2"/>
        <v>0</v>
      </c>
      <c r="AF25">
        <f t="shared" si="3"/>
        <v>0</v>
      </c>
      <c r="AG25">
        <f t="shared" si="3"/>
        <v>-9.4235428133770789</v>
      </c>
      <c r="AH25">
        <f t="shared" si="4"/>
        <v>-118.55626891880179</v>
      </c>
      <c r="AI25">
        <f t="shared" si="5"/>
        <v>-127.97981173217887</v>
      </c>
      <c r="AJ25">
        <f t="shared" si="6"/>
        <v>0.49165403374865946</v>
      </c>
      <c r="AK25">
        <f t="shared" si="20"/>
        <v>2.2837129834776051</v>
      </c>
      <c r="AL25">
        <f t="shared" si="23"/>
        <v>-125.20444471495261</v>
      </c>
      <c r="AN25">
        <f t="shared" si="8"/>
        <v>0</v>
      </c>
      <c r="AO25">
        <f t="shared" si="8"/>
        <v>0</v>
      </c>
      <c r="AP25">
        <f t="shared" si="8"/>
        <v>-0.77878523522175558</v>
      </c>
      <c r="AQ25">
        <f t="shared" si="8"/>
        <v>-9.7977876904084304</v>
      </c>
      <c r="AR25">
        <f t="shared" si="8"/>
        <v>-10.576572925630186</v>
      </c>
      <c r="AS25">
        <f t="shared" si="8"/>
        <v>4.0631523610965468E-2</v>
      </c>
      <c r="AT25">
        <f t="shared" si="8"/>
        <v>0.18873177405125216</v>
      </c>
      <c r="AU25">
        <f t="shared" si="8"/>
        <v>-10.347209627967969</v>
      </c>
      <c r="AW25">
        <v>22</v>
      </c>
      <c r="AX25">
        <f>IF(Z25&gt;0, (R25*SUMPRODUCT(K25:$K$98, X25:$X$98)-K25*$AZ$3)/Z25, 0)</f>
        <v>42.623058274292006</v>
      </c>
    </row>
    <row r="26" spans="5:50" x14ac:dyDescent="0.25">
      <c r="E26">
        <v>2026</v>
      </c>
      <c r="F26" s="5">
        <f>EconomicRates!C66</f>
        <v>3.5571999999999999E-2</v>
      </c>
      <c r="G26" s="5">
        <f>EconomicRates!D66</f>
        <v>7.0000000000000007E-2</v>
      </c>
      <c r="H26" s="5">
        <f t="shared" si="9"/>
        <v>0.12000000000000001</v>
      </c>
      <c r="I26" s="5">
        <f t="shared" si="10"/>
        <v>1.1200000000000001</v>
      </c>
      <c r="J26">
        <f t="shared" si="11"/>
        <v>0.89285714285714279</v>
      </c>
      <c r="K26">
        <f t="shared" si="21"/>
        <v>7.3787955739146996E-2</v>
      </c>
      <c r="L26" s="2">
        <v>23</v>
      </c>
      <c r="M26" s="6">
        <v>3.1700000000000001E-3</v>
      </c>
      <c r="Q26" s="4">
        <f t="shared" si="22"/>
        <v>12.5</v>
      </c>
      <c r="R26">
        <f t="shared" si="0"/>
        <v>50000</v>
      </c>
      <c r="S26">
        <f t="shared" si="1"/>
        <v>42.530895170728371</v>
      </c>
      <c r="U26">
        <f t="shared" si="12"/>
        <v>3.1700000000000001E-3</v>
      </c>
      <c r="V26">
        <f t="shared" si="13"/>
        <v>0.01</v>
      </c>
      <c r="W26">
        <f t="shared" si="14"/>
        <v>0.75388342507016637</v>
      </c>
      <c r="X26">
        <f t="shared" si="15"/>
        <v>2.3898104574724276E-3</v>
      </c>
      <c r="Y26">
        <f t="shared" si="16"/>
        <v>7.5388342507016638E-3</v>
      </c>
      <c r="Z26">
        <f t="shared" si="17"/>
        <v>0.74395478036199225</v>
      </c>
      <c r="AB26">
        <f t="shared" si="18"/>
        <v>32.132817158788555</v>
      </c>
      <c r="AC26">
        <f t="shared" si="19"/>
        <v>31.641062775338142</v>
      </c>
      <c r="AE26">
        <f t="shared" si="2"/>
        <v>0</v>
      </c>
      <c r="AF26">
        <f t="shared" si="3"/>
        <v>0</v>
      </c>
      <c r="AG26">
        <f t="shared" si="3"/>
        <v>-9.2994347545249028</v>
      </c>
      <c r="AH26">
        <f t="shared" si="4"/>
        <v>-119.49052287362137</v>
      </c>
      <c r="AI26">
        <f t="shared" si="5"/>
        <v>-128.78995762814628</v>
      </c>
      <c r="AJ26">
        <f t="shared" si="6"/>
        <v>0.491754383450413</v>
      </c>
      <c r="AK26">
        <f t="shared" si="20"/>
        <v>2.249297201115199</v>
      </c>
      <c r="AL26">
        <f t="shared" si="23"/>
        <v>-126.04890604358066</v>
      </c>
      <c r="AN26">
        <f t="shared" si="8"/>
        <v>0</v>
      </c>
      <c r="AO26">
        <f t="shared" si="8"/>
        <v>0</v>
      </c>
      <c r="AP26">
        <f t="shared" si="8"/>
        <v>-0.68618628006596882</v>
      </c>
      <c r="AQ26">
        <f t="shared" si="8"/>
        <v>-8.8169614130463057</v>
      </c>
      <c r="AR26">
        <f t="shared" si="8"/>
        <v>-9.5031476931122754</v>
      </c>
      <c r="AS26">
        <f t="shared" si="8"/>
        <v>3.6285550680570593E-2</v>
      </c>
      <c r="AT26">
        <f t="shared" si="8"/>
        <v>0.16597104232007553</v>
      </c>
      <c r="AU26">
        <f t="shared" si="8"/>
        <v>-9.3008911001116275</v>
      </c>
      <c r="AW26">
        <v>23</v>
      </c>
      <c r="AX26">
        <f>IF(Z26&gt;0, (R26*SUMPRODUCT(K26:$K$98, X26:$X$98)-K26*$AZ$3)/Z26, 0)</f>
        <v>42.530895170728371</v>
      </c>
    </row>
    <row r="27" spans="5:50" x14ac:dyDescent="0.25">
      <c r="E27">
        <v>2027</v>
      </c>
      <c r="F27" s="5">
        <f>EconomicRates!C67</f>
        <v>3.5571999999999999E-2</v>
      </c>
      <c r="G27" s="5">
        <f>EconomicRates!D67</f>
        <v>7.0000000000000007E-2</v>
      </c>
      <c r="H27" s="5">
        <f t="shared" si="9"/>
        <v>0.12000000000000001</v>
      </c>
      <c r="I27" s="5">
        <f t="shared" si="10"/>
        <v>1.1200000000000001</v>
      </c>
      <c r="J27">
        <f t="shared" si="11"/>
        <v>0.89285714285714279</v>
      </c>
      <c r="K27">
        <f t="shared" si="21"/>
        <v>6.5882103338524095E-2</v>
      </c>
      <c r="L27" s="2">
        <v>24</v>
      </c>
      <c r="M27" s="6">
        <v>3.2390000000000001E-3</v>
      </c>
      <c r="Q27" s="4">
        <f t="shared" si="22"/>
        <v>12.5</v>
      </c>
      <c r="R27">
        <f t="shared" si="0"/>
        <v>50000</v>
      </c>
      <c r="S27">
        <f t="shared" si="1"/>
        <v>42.409513345459906</v>
      </c>
      <c r="U27">
        <f t="shared" si="12"/>
        <v>3.2390000000000001E-3</v>
      </c>
      <c r="V27">
        <f t="shared" si="13"/>
        <v>0.01</v>
      </c>
      <c r="W27">
        <f t="shared" si="14"/>
        <v>0.74395478036199225</v>
      </c>
      <c r="X27">
        <f t="shared" si="15"/>
        <v>2.4096695335924928E-3</v>
      </c>
      <c r="Y27">
        <f t="shared" si="16"/>
        <v>7.4395478036199227E-3</v>
      </c>
      <c r="Z27">
        <f t="shared" si="17"/>
        <v>0.73410556302477992</v>
      </c>
      <c r="AB27">
        <f t="shared" si="18"/>
        <v>31.641062775338142</v>
      </c>
      <c r="AC27">
        <f t="shared" si="19"/>
        <v>31.133059672075763</v>
      </c>
      <c r="AE27">
        <f t="shared" si="2"/>
        <v>0</v>
      </c>
      <c r="AF27">
        <f t="shared" si="3"/>
        <v>0</v>
      </c>
      <c r="AG27">
        <f t="shared" si="3"/>
        <v>-9.1763195378097482</v>
      </c>
      <c r="AH27">
        <f t="shared" si="4"/>
        <v>-120.48347667962464</v>
      </c>
      <c r="AI27">
        <f t="shared" si="5"/>
        <v>-129.6597962174344</v>
      </c>
      <c r="AJ27">
        <f t="shared" si="6"/>
        <v>0.50800310326237863</v>
      </c>
      <c r="AK27">
        <f t="shared" si="20"/>
        <v>2.2148743942736702</v>
      </c>
      <c r="AL27">
        <f t="shared" si="23"/>
        <v>-126.93691871989836</v>
      </c>
      <c r="AN27">
        <f t="shared" si="8"/>
        <v>0</v>
      </c>
      <c r="AO27">
        <f t="shared" si="8"/>
        <v>0</v>
      </c>
      <c r="AP27">
        <f t="shared" si="8"/>
        <v>-0.60455523205729944</v>
      </c>
      <c r="AQ27">
        <f t="shared" si="8"/>
        <v>-7.9377048611916887</v>
      </c>
      <c r="AR27">
        <f t="shared" si="8"/>
        <v>-8.5422600932489896</v>
      </c>
      <c r="AS27">
        <f t="shared" si="8"/>
        <v>3.3468312945422955E-2</v>
      </c>
      <c r="AT27">
        <f t="shared" si="8"/>
        <v>0.14592058372538891</v>
      </c>
      <c r="AU27">
        <f t="shared" si="8"/>
        <v>-8.3628711965781779</v>
      </c>
      <c r="AW27">
        <v>24</v>
      </c>
      <c r="AX27">
        <f>IF(Z27&gt;0, (R27*SUMPRODUCT(K27:$K$98, X27:$X$98)-K27*$AZ$3)/Z27, 0)</f>
        <v>42.409513345459906</v>
      </c>
    </row>
    <row r="28" spans="5:50" x14ac:dyDescent="0.25">
      <c r="E28">
        <v>2028</v>
      </c>
      <c r="F28" s="5">
        <f>EconomicRates!C68</f>
        <v>3.5571999999999999E-2</v>
      </c>
      <c r="G28" s="5">
        <f>EconomicRates!D68</f>
        <v>7.0000000000000007E-2</v>
      </c>
      <c r="H28" s="5">
        <f t="shared" si="9"/>
        <v>0.12000000000000001</v>
      </c>
      <c r="I28" s="5">
        <f t="shared" si="10"/>
        <v>1.1200000000000001</v>
      </c>
      <c r="J28">
        <f t="shared" si="11"/>
        <v>0.89285714285714279</v>
      </c>
      <c r="K28">
        <f t="shared" si="21"/>
        <v>5.8823306552253651E-2</v>
      </c>
      <c r="L28" s="2">
        <v>25</v>
      </c>
      <c r="M28" s="6">
        <v>3.3149999999999998E-3</v>
      </c>
      <c r="Q28" s="4">
        <f t="shared" si="22"/>
        <v>12.5</v>
      </c>
      <c r="R28">
        <f t="shared" si="0"/>
        <v>50000</v>
      </c>
      <c r="S28">
        <f t="shared" si="1"/>
        <v>42.265303857473121</v>
      </c>
      <c r="U28">
        <f t="shared" si="12"/>
        <v>3.3149999999999998E-3</v>
      </c>
      <c r="V28">
        <f t="shared" si="13"/>
        <v>0.01</v>
      </c>
      <c r="W28">
        <f t="shared" si="14"/>
        <v>0.73410556302477992</v>
      </c>
      <c r="X28">
        <f t="shared" si="15"/>
        <v>2.4335599414271451E-3</v>
      </c>
      <c r="Y28">
        <f t="shared" si="16"/>
        <v>7.3410556302477992E-3</v>
      </c>
      <c r="Z28">
        <f t="shared" si="17"/>
        <v>0.724330947453105</v>
      </c>
      <c r="AB28">
        <f t="shared" si="18"/>
        <v>31.133059672075763</v>
      </c>
      <c r="AC28">
        <f t="shared" si="19"/>
        <v>30.614067587476878</v>
      </c>
      <c r="AE28">
        <f t="shared" si="2"/>
        <v>0</v>
      </c>
      <c r="AF28">
        <f t="shared" si="3"/>
        <v>0</v>
      </c>
      <c r="AG28">
        <f t="shared" si="3"/>
        <v>-9.0541368431638123</v>
      </c>
      <c r="AH28">
        <f t="shared" si="4"/>
        <v>-121.67799707135725</v>
      </c>
      <c r="AI28">
        <f t="shared" si="5"/>
        <v>-130.73213391452106</v>
      </c>
      <c r="AJ28">
        <f t="shared" si="6"/>
        <v>0.51899208459888513</v>
      </c>
      <c r="AK28">
        <f t="shared" si="20"/>
        <v>2.1793141770453035</v>
      </c>
      <c r="AL28">
        <f t="shared" si="23"/>
        <v>-128.03382765287685</v>
      </c>
      <c r="AN28">
        <f t="shared" si="8"/>
        <v>0</v>
      </c>
      <c r="AO28">
        <f t="shared" si="8"/>
        <v>0</v>
      </c>
      <c r="AP28">
        <f t="shared" si="8"/>
        <v>-0.53259426709147906</v>
      </c>
      <c r="AQ28">
        <f t="shared" si="8"/>
        <v>-7.1575021223926694</v>
      </c>
      <c r="AR28">
        <f t="shared" si="8"/>
        <v>-7.6900963894841485</v>
      </c>
      <c r="AS28">
        <f t="shared" si="8"/>
        <v>3.0528830490553382E-2</v>
      </c>
      <c r="AT28">
        <f t="shared" si="8"/>
        <v>0.12819446591000827</v>
      </c>
      <c r="AU28">
        <f t="shared" si="8"/>
        <v>-7.5313730930835856</v>
      </c>
      <c r="AW28">
        <v>25</v>
      </c>
      <c r="AX28">
        <f>IF(Z28&gt;0, (R28*SUMPRODUCT(K28:$K$98, X28:$X$98)-K28*$AZ$3)/Z28, 0)</f>
        <v>42.265303857473121</v>
      </c>
    </row>
    <row r="29" spans="5:50" x14ac:dyDescent="0.25">
      <c r="E29">
        <v>2029</v>
      </c>
      <c r="F29" s="5">
        <f>EconomicRates!C69</f>
        <v>3.5571999999999999E-2</v>
      </c>
      <c r="G29" s="5">
        <f>EconomicRates!D69</f>
        <v>7.0000000000000007E-2</v>
      </c>
      <c r="H29" s="5">
        <f t="shared" si="9"/>
        <v>0.12000000000000001</v>
      </c>
      <c r="I29" s="5">
        <f t="shared" si="10"/>
        <v>1.1200000000000001</v>
      </c>
      <c r="J29">
        <f t="shared" si="11"/>
        <v>0.89285714285714279</v>
      </c>
      <c r="K29">
        <f t="shared" si="21"/>
        <v>5.2520809421655039E-2</v>
      </c>
      <c r="L29" s="2">
        <v>26</v>
      </c>
      <c r="M29" s="6">
        <v>3.3969999999999998E-3</v>
      </c>
      <c r="Q29" s="4">
        <f t="shared" si="22"/>
        <v>12.5</v>
      </c>
      <c r="R29">
        <f t="shared" si="0"/>
        <v>50000</v>
      </c>
      <c r="S29">
        <f t="shared" si="1"/>
        <v>42.092465788500185</v>
      </c>
      <c r="U29">
        <f t="shared" si="12"/>
        <v>3.3969999999999998E-3</v>
      </c>
      <c r="V29">
        <f t="shared" si="13"/>
        <v>0.01</v>
      </c>
      <c r="W29">
        <f t="shared" si="14"/>
        <v>0.724330947453105</v>
      </c>
      <c r="X29">
        <f t="shared" si="15"/>
        <v>2.4605522284981978E-3</v>
      </c>
      <c r="Y29">
        <f t="shared" si="16"/>
        <v>7.2433094745310497E-3</v>
      </c>
      <c r="Z29">
        <f t="shared" si="17"/>
        <v>0.71462708575007583</v>
      </c>
      <c r="AB29">
        <f t="shared" si="18"/>
        <v>30.614067587476878</v>
      </c>
      <c r="AC29">
        <f t="shared" si="19"/>
        <v>30.080416158470655</v>
      </c>
      <c r="AE29">
        <f t="shared" si="2"/>
        <v>0</v>
      </c>
      <c r="AF29">
        <f t="shared" si="3"/>
        <v>0</v>
      </c>
      <c r="AG29">
        <f t="shared" si="3"/>
        <v>-8.9328385718759478</v>
      </c>
      <c r="AH29">
        <f t="shared" si="4"/>
        <v>-123.02761142490989</v>
      </c>
      <c r="AI29">
        <f t="shared" si="5"/>
        <v>-131.96044999678583</v>
      </c>
      <c r="AJ29">
        <f t="shared" si="6"/>
        <v>0.53365142900622331</v>
      </c>
      <c r="AK29">
        <f t="shared" si="20"/>
        <v>2.1429847311233816</v>
      </c>
      <c r="AL29">
        <f t="shared" si="23"/>
        <v>-129.28381383665621</v>
      </c>
      <c r="AN29">
        <f t="shared" si="8"/>
        <v>0</v>
      </c>
      <c r="AO29">
        <f t="shared" si="8"/>
        <v>0</v>
      </c>
      <c r="AP29">
        <f t="shared" si="8"/>
        <v>-0.46915991222790582</v>
      </c>
      <c r="AQ29">
        <f t="shared" si="8"/>
        <v>-6.4615097332491223</v>
      </c>
      <c r="AR29">
        <f t="shared" si="8"/>
        <v>-6.9306696454770274</v>
      </c>
      <c r="AS29">
        <f t="shared" si="8"/>
        <v>2.8027805000429729E-2</v>
      </c>
      <c r="AT29">
        <f t="shared" si="8"/>
        <v>0.1125512926568478</v>
      </c>
      <c r="AU29">
        <f t="shared" si="8"/>
        <v>-6.7900905478197497</v>
      </c>
      <c r="AW29">
        <v>26</v>
      </c>
      <c r="AX29">
        <f>IF(Z29&gt;0, (R29*SUMPRODUCT(K29:$K$98, X29:$X$98)-K29*$AZ$3)/Z29, 0)</f>
        <v>42.092465788500185</v>
      </c>
    </row>
    <row r="30" spans="5:50" x14ac:dyDescent="0.25">
      <c r="E30">
        <v>2030</v>
      </c>
      <c r="F30" s="5">
        <f>EconomicRates!C70</f>
        <v>3.5571999999999999E-2</v>
      </c>
      <c r="G30" s="5">
        <f>EconomicRates!D70</f>
        <v>7.0000000000000007E-2</v>
      </c>
      <c r="H30" s="5">
        <f t="shared" si="9"/>
        <v>0.12000000000000001</v>
      </c>
      <c r="I30" s="5">
        <f t="shared" si="10"/>
        <v>1.1200000000000001</v>
      </c>
      <c r="J30">
        <f t="shared" si="11"/>
        <v>0.89285714285714279</v>
      </c>
      <c r="K30">
        <f t="shared" si="21"/>
        <v>4.6893579840763422E-2</v>
      </c>
      <c r="L30" s="2">
        <v>27</v>
      </c>
      <c r="M30" s="6">
        <v>3.4910000000000002E-3</v>
      </c>
      <c r="Q30" s="4">
        <f t="shared" si="22"/>
        <v>12.5</v>
      </c>
      <c r="R30">
        <f t="shared" si="0"/>
        <v>50000</v>
      </c>
      <c r="S30">
        <f t="shared" si="1"/>
        <v>41.891692406250598</v>
      </c>
      <c r="U30">
        <f t="shared" si="12"/>
        <v>3.4910000000000002E-3</v>
      </c>
      <c r="V30">
        <f t="shared" si="13"/>
        <v>0.01</v>
      </c>
      <c r="W30">
        <f t="shared" si="14"/>
        <v>0.71462708575007583</v>
      </c>
      <c r="X30">
        <f t="shared" si="15"/>
        <v>2.4947631563535149E-3</v>
      </c>
      <c r="Y30">
        <f t="shared" si="16"/>
        <v>7.1462708575007585E-3</v>
      </c>
      <c r="Z30">
        <f t="shared" si="17"/>
        <v>0.70498605173622153</v>
      </c>
      <c r="AB30">
        <f t="shared" si="18"/>
        <v>30.080416158470655</v>
      </c>
      <c r="AC30">
        <f t="shared" si="19"/>
        <v>29.533058830030864</v>
      </c>
      <c r="AE30">
        <f t="shared" si="2"/>
        <v>0</v>
      </c>
      <c r="AF30">
        <f t="shared" si="3"/>
        <v>0</v>
      </c>
      <c r="AG30">
        <f t="shared" si="3"/>
        <v>-8.8123256467027691</v>
      </c>
      <c r="AH30">
        <f t="shared" si="4"/>
        <v>-124.73815781767574</v>
      </c>
      <c r="AI30">
        <f t="shared" si="5"/>
        <v>-133.55048346437852</v>
      </c>
      <c r="AJ30">
        <f t="shared" si="6"/>
        <v>0.54735732843979079</v>
      </c>
      <c r="AK30">
        <f t="shared" si="20"/>
        <v>2.1056291310929462</v>
      </c>
      <c r="AL30">
        <f t="shared" si="23"/>
        <v>-130.89749700484577</v>
      </c>
      <c r="AN30">
        <f t="shared" si="8"/>
        <v>0</v>
      </c>
      <c r="AO30">
        <f t="shared" si="8"/>
        <v>0</v>
      </c>
      <c r="AP30">
        <f t="shared" si="8"/>
        <v>-0.41324149629646345</v>
      </c>
      <c r="AQ30">
        <f t="shared" si="8"/>
        <v>-5.8494187628129257</v>
      </c>
      <c r="AR30">
        <f t="shared" si="8"/>
        <v>-6.2626602591093894</v>
      </c>
      <c r="AS30">
        <f t="shared" si="8"/>
        <v>2.5667544582618298E-2</v>
      </c>
      <c r="AT30">
        <f t="shared" si="8"/>
        <v>9.8740487773944383E-2</v>
      </c>
      <c r="AU30">
        <f t="shared" si="8"/>
        <v>-6.1382522267528259</v>
      </c>
      <c r="AW30">
        <v>27</v>
      </c>
      <c r="AX30">
        <f>IF(Z30&gt;0, (R30*SUMPRODUCT(K30:$K$98, X30:$X$98)-K30*$AZ$3)/Z30, 0)</f>
        <v>41.891692406250598</v>
      </c>
    </row>
    <row r="31" spans="5:50" x14ac:dyDescent="0.25">
      <c r="E31">
        <v>2031</v>
      </c>
      <c r="F31" s="5">
        <f>EconomicRates!C71</f>
        <v>3.5571999999999999E-2</v>
      </c>
      <c r="G31" s="5">
        <f>EconomicRates!D71</f>
        <v>7.0000000000000007E-2</v>
      </c>
      <c r="H31" s="5">
        <f t="shared" si="9"/>
        <v>0.12000000000000001</v>
      </c>
      <c r="I31" s="5">
        <f t="shared" si="10"/>
        <v>1.1200000000000001</v>
      </c>
      <c r="J31">
        <f t="shared" si="11"/>
        <v>0.89285714285714279</v>
      </c>
      <c r="K31">
        <f t="shared" si="21"/>
        <v>4.1869267714967337E-2</v>
      </c>
      <c r="L31" s="2">
        <v>28</v>
      </c>
      <c r="M31" s="6">
        <v>3.5990000000000002E-3</v>
      </c>
      <c r="Q31" s="4">
        <f t="shared" si="22"/>
        <v>12.5</v>
      </c>
      <c r="R31">
        <f t="shared" si="0"/>
        <v>50000</v>
      </c>
      <c r="S31">
        <f t="shared" si="1"/>
        <v>41.65110320480705</v>
      </c>
      <c r="U31">
        <f t="shared" si="12"/>
        <v>3.5990000000000002E-3</v>
      </c>
      <c r="V31">
        <f t="shared" si="13"/>
        <v>0.01</v>
      </c>
      <c r="W31">
        <f t="shared" si="14"/>
        <v>0.70498605173622153</v>
      </c>
      <c r="X31">
        <f t="shared" si="15"/>
        <v>2.5372448001986614E-3</v>
      </c>
      <c r="Y31">
        <f t="shared" si="16"/>
        <v>7.0498605173622154E-3</v>
      </c>
      <c r="Z31">
        <f t="shared" si="17"/>
        <v>0.69539894641866062</v>
      </c>
      <c r="AB31">
        <f t="shared" si="18"/>
        <v>29.533058830030864</v>
      </c>
      <c r="AC31">
        <f t="shared" si="19"/>
        <v>28.964133285797722</v>
      </c>
      <c r="AE31">
        <f t="shared" si="2"/>
        <v>0</v>
      </c>
      <c r="AF31">
        <f t="shared" si="3"/>
        <v>0</v>
      </c>
      <c r="AG31">
        <f t="shared" si="3"/>
        <v>-8.692486830233257</v>
      </c>
      <c r="AH31">
        <f t="shared" si="4"/>
        <v>-126.86224000993307</v>
      </c>
      <c r="AI31">
        <f t="shared" si="5"/>
        <v>-135.55472684016632</v>
      </c>
      <c r="AJ31">
        <f t="shared" si="6"/>
        <v>0.56892554423314223</v>
      </c>
      <c r="AK31">
        <f t="shared" si="20"/>
        <v>2.0673141181021606</v>
      </c>
      <c r="AL31">
        <f t="shared" si="23"/>
        <v>-132.91848717783103</v>
      </c>
      <c r="AN31">
        <f t="shared" si="8"/>
        <v>0</v>
      </c>
      <c r="AO31">
        <f t="shared" si="8"/>
        <v>0</v>
      </c>
      <c r="AP31">
        <f t="shared" si="8"/>
        <v>-0.36394805820386406</v>
      </c>
      <c r="AQ31">
        <f t="shared" si="8"/>
        <v>-5.3116290898963285</v>
      </c>
      <c r="AR31">
        <f t="shared" si="8"/>
        <v>-5.6755771481001922</v>
      </c>
      <c r="AS31">
        <f t="shared" si="8"/>
        <v>2.3820495921380924E-2</v>
      </c>
      <c r="AT31">
        <f t="shared" si="8"/>
        <v>8.6556928261750959E-2</v>
      </c>
      <c r="AU31">
        <f t="shared" si="8"/>
        <v>-5.5651997239170603</v>
      </c>
      <c r="AW31">
        <v>28</v>
      </c>
      <c r="AX31">
        <f>IF(Z31&gt;0, (R31*SUMPRODUCT(K31:$K$98, X31:$X$98)-K31*$AZ$3)/Z31, 0)</f>
        <v>41.65110320480705</v>
      </c>
    </row>
    <row r="32" spans="5:50" x14ac:dyDescent="0.25">
      <c r="E32">
        <v>2032</v>
      </c>
      <c r="F32" s="5">
        <f>EconomicRates!C72</f>
        <v>3.5571999999999999E-2</v>
      </c>
      <c r="G32" s="5">
        <f>EconomicRates!D72</f>
        <v>7.0000000000000007E-2</v>
      </c>
      <c r="H32" s="5">
        <f t="shared" si="9"/>
        <v>0.12000000000000001</v>
      </c>
      <c r="I32" s="5">
        <f t="shared" si="10"/>
        <v>1.1200000000000001</v>
      </c>
      <c r="J32">
        <f t="shared" si="11"/>
        <v>0.89285714285714279</v>
      </c>
      <c r="K32">
        <f t="shared" si="21"/>
        <v>3.7383274745506546E-2</v>
      </c>
      <c r="L32" s="2">
        <v>29</v>
      </c>
      <c r="M32" s="6">
        <v>3.7169999999999998E-3</v>
      </c>
      <c r="Q32" s="4">
        <f t="shared" si="22"/>
        <v>12.5</v>
      </c>
      <c r="R32">
        <f t="shared" si="0"/>
        <v>50000</v>
      </c>
      <c r="S32">
        <f t="shared" si="1"/>
        <v>41.360078885989807</v>
      </c>
      <c r="U32">
        <f t="shared" si="12"/>
        <v>3.7169999999999998E-3</v>
      </c>
      <c r="V32">
        <f t="shared" si="13"/>
        <v>0.01</v>
      </c>
      <c r="W32">
        <f t="shared" si="14"/>
        <v>0.69539894641866062</v>
      </c>
      <c r="X32">
        <f t="shared" si="15"/>
        <v>2.5847978838381613E-3</v>
      </c>
      <c r="Y32">
        <f t="shared" si="16"/>
        <v>6.9539894641866065E-3</v>
      </c>
      <c r="Z32">
        <f t="shared" si="17"/>
        <v>0.68586015907063591</v>
      </c>
      <c r="AB32">
        <f t="shared" si="18"/>
        <v>28.964133285797722</v>
      </c>
      <c r="AC32">
        <f t="shared" si="19"/>
        <v>28.367230283919017</v>
      </c>
      <c r="AE32">
        <f t="shared" si="2"/>
        <v>0</v>
      </c>
      <c r="AF32">
        <f t="shared" si="3"/>
        <v>0</v>
      </c>
      <c r="AG32">
        <f t="shared" si="3"/>
        <v>-8.5732519883829497</v>
      </c>
      <c r="AH32">
        <f t="shared" si="4"/>
        <v>-129.23989419190806</v>
      </c>
      <c r="AI32">
        <f t="shared" si="5"/>
        <v>-137.81314618029103</v>
      </c>
      <c r="AJ32">
        <f t="shared" si="6"/>
        <v>0.59690300187870449</v>
      </c>
      <c r="AK32">
        <f t="shared" si="20"/>
        <v>2.0274893300058405</v>
      </c>
      <c r="AL32">
        <f t="shared" si="23"/>
        <v>-135.18875384840649</v>
      </c>
      <c r="AN32">
        <f t="shared" si="8"/>
        <v>0</v>
      </c>
      <c r="AO32">
        <f t="shared" si="8"/>
        <v>0</v>
      </c>
      <c r="AP32">
        <f t="shared" si="8"/>
        <v>-0.32049623454418008</v>
      </c>
      <c r="AQ32">
        <f t="shared" si="8"/>
        <v>-4.8314104726562945</v>
      </c>
      <c r="AR32">
        <f t="shared" si="8"/>
        <v>-5.1519067072004754</v>
      </c>
      <c r="AS32">
        <f t="shared" si="8"/>
        <v>2.2314188915649222E-2</v>
      </c>
      <c r="AT32">
        <f t="shared" si="8"/>
        <v>7.5794190667191327E-2</v>
      </c>
      <c r="AU32">
        <f t="shared" si="8"/>
        <v>-5.0537983276176357</v>
      </c>
      <c r="AW32">
        <v>29</v>
      </c>
      <c r="AX32">
        <f>IF(Z32&gt;0, (R32*SUMPRODUCT(K32:$K$98, X32:$X$98)-K32*$AZ$3)/Z32, 0)</f>
        <v>41.360078885989807</v>
      </c>
    </row>
    <row r="33" spans="5:50" x14ac:dyDescent="0.25">
      <c r="E33">
        <v>2033</v>
      </c>
      <c r="F33" s="5">
        <f>EconomicRates!C73</f>
        <v>3.5571999999999999E-2</v>
      </c>
      <c r="G33" s="5">
        <f>EconomicRates!D73</f>
        <v>7.0000000000000007E-2</v>
      </c>
      <c r="H33" s="5">
        <f t="shared" si="9"/>
        <v>0.12000000000000001</v>
      </c>
      <c r="I33" s="5">
        <f t="shared" si="10"/>
        <v>1.1200000000000001</v>
      </c>
      <c r="J33">
        <f t="shared" si="11"/>
        <v>0.89285714285714279</v>
      </c>
      <c r="K33">
        <f t="shared" si="21"/>
        <v>3.337792387991656E-2</v>
      </c>
      <c r="L33" s="2">
        <v>30</v>
      </c>
      <c r="M33" s="6">
        <v>3.852E-3</v>
      </c>
      <c r="Q33" s="4">
        <f t="shared" si="22"/>
        <v>12.5</v>
      </c>
      <c r="R33">
        <f t="shared" si="0"/>
        <v>50000</v>
      </c>
      <c r="S33">
        <f t="shared" si="1"/>
        <v>41.021663158187337</v>
      </c>
      <c r="U33">
        <f t="shared" si="12"/>
        <v>3.852E-3</v>
      </c>
      <c r="V33">
        <f t="shared" si="13"/>
        <v>0.01</v>
      </c>
      <c r="W33">
        <f t="shared" si="14"/>
        <v>0.68586015907063591</v>
      </c>
      <c r="X33">
        <f t="shared" si="15"/>
        <v>2.6419333327400893E-3</v>
      </c>
      <c r="Y33">
        <f t="shared" si="16"/>
        <v>6.8586015907063595E-3</v>
      </c>
      <c r="Z33">
        <f t="shared" si="17"/>
        <v>0.67635962414718942</v>
      </c>
      <c r="AB33">
        <f t="shared" si="18"/>
        <v>28.367230283919017</v>
      </c>
      <c r="AC33">
        <f t="shared" si="19"/>
        <v>27.745396675564194</v>
      </c>
      <c r="AE33">
        <f t="shared" si="2"/>
        <v>0</v>
      </c>
      <c r="AF33">
        <f t="shared" si="3"/>
        <v>0</v>
      </c>
      <c r="AG33">
        <f t="shared" si="3"/>
        <v>-8.4544953018398683</v>
      </c>
      <c r="AH33">
        <f t="shared" si="4"/>
        <v>-132.09666663700446</v>
      </c>
      <c r="AI33">
        <f t="shared" si="5"/>
        <v>-140.55116193884433</v>
      </c>
      <c r="AJ33">
        <f t="shared" si="6"/>
        <v>0.62183360835482304</v>
      </c>
      <c r="AK33">
        <f t="shared" si="20"/>
        <v>1.9857061198743313</v>
      </c>
      <c r="AL33">
        <f t="shared" si="23"/>
        <v>-137.94362221061519</v>
      </c>
      <c r="AN33">
        <f t="shared" si="8"/>
        <v>0</v>
      </c>
      <c r="AO33">
        <f t="shared" si="8"/>
        <v>0</v>
      </c>
      <c r="AP33">
        <f t="shared" si="8"/>
        <v>-0.28219350062792331</v>
      </c>
      <c r="AQ33">
        <f t="shared" si="8"/>
        <v>-4.4091124838006479</v>
      </c>
      <c r="AR33">
        <f t="shared" si="8"/>
        <v>-4.6913059844285714</v>
      </c>
      <c r="AS33">
        <f t="shared" si="8"/>
        <v>2.0755514845641129E-2</v>
      </c>
      <c r="AT33">
        <f t="shared" si="8"/>
        <v>6.6278747717049905E-2</v>
      </c>
      <c r="AU33">
        <f t="shared" si="8"/>
        <v>-4.6042717218658815</v>
      </c>
      <c r="AW33">
        <v>30</v>
      </c>
      <c r="AX33">
        <f>IF(Z33&gt;0, (R33*SUMPRODUCT(K33:$K$98, X33:$X$98)-K33*$AZ$3)/Z33, 0)</f>
        <v>41.021663158187337</v>
      </c>
    </row>
    <row r="34" spans="5:50" x14ac:dyDescent="0.25">
      <c r="E34">
        <v>2034</v>
      </c>
      <c r="F34" s="5">
        <f>EconomicRates!C74</f>
        <v>3.5571999999999999E-2</v>
      </c>
      <c r="G34" s="5">
        <f>EconomicRates!D74</f>
        <v>7.0000000000000007E-2</v>
      </c>
      <c r="H34" s="5">
        <f t="shared" si="9"/>
        <v>0.12000000000000001</v>
      </c>
      <c r="I34" s="5">
        <f t="shared" si="10"/>
        <v>1.1200000000000001</v>
      </c>
      <c r="J34">
        <f t="shared" si="11"/>
        <v>0.89285714285714279</v>
      </c>
      <c r="K34">
        <f t="shared" si="21"/>
        <v>2.9801717749925499E-2</v>
      </c>
      <c r="L34" s="2">
        <v>31</v>
      </c>
      <c r="M34" s="6">
        <v>4.0049999999999999E-3</v>
      </c>
      <c r="Q34" s="4">
        <f t="shared" si="22"/>
        <v>12.5</v>
      </c>
      <c r="R34">
        <f t="shared" si="0"/>
        <v>50000</v>
      </c>
      <c r="S34">
        <f t="shared" si="1"/>
        <v>40.628811970352785</v>
      </c>
      <c r="U34">
        <f t="shared" si="12"/>
        <v>4.0049999999999999E-3</v>
      </c>
      <c r="V34">
        <f t="shared" si="13"/>
        <v>0.01</v>
      </c>
      <c r="W34">
        <f t="shared" si="14"/>
        <v>0.67635962414718942</v>
      </c>
      <c r="X34">
        <f t="shared" si="15"/>
        <v>2.7088202947094936E-3</v>
      </c>
      <c r="Y34">
        <f t="shared" si="16"/>
        <v>6.7635962414718948E-3</v>
      </c>
      <c r="Z34">
        <f t="shared" si="17"/>
        <v>0.66688720761100795</v>
      </c>
      <c r="AB34">
        <f t="shared" si="18"/>
        <v>27.745396675564194</v>
      </c>
      <c r="AC34">
        <f t="shared" si="19"/>
        <v>27.094834963461263</v>
      </c>
      <c r="AE34">
        <f t="shared" si="2"/>
        <v>0</v>
      </c>
      <c r="AF34">
        <f t="shared" si="3"/>
        <v>0</v>
      </c>
      <c r="AG34">
        <f t="shared" si="3"/>
        <v>-8.3360900951375996</v>
      </c>
      <c r="AH34">
        <f t="shared" si="4"/>
        <v>-135.44101473547468</v>
      </c>
      <c r="AI34">
        <f t="shared" si="5"/>
        <v>-143.77710483061227</v>
      </c>
      <c r="AJ34">
        <f t="shared" si="6"/>
        <v>0.65056171210293101</v>
      </c>
      <c r="AK34">
        <f t="shared" si="20"/>
        <v>1.9421777672894938</v>
      </c>
      <c r="AL34">
        <f t="shared" si="23"/>
        <v>-141.18436535121984</v>
      </c>
      <c r="AN34">
        <f t="shared" si="8"/>
        <v>0</v>
      </c>
      <c r="AO34">
        <f t="shared" si="8"/>
        <v>0</v>
      </c>
      <c r="AP34">
        <f t="shared" si="8"/>
        <v>-0.24842980415324034</v>
      </c>
      <c r="AQ34">
        <f t="shared" si="8"/>
        <v>-4.0363748929101169</v>
      </c>
      <c r="AR34">
        <f t="shared" si="8"/>
        <v>-4.2848046970633566</v>
      </c>
      <c r="AS34">
        <f t="shared" si="8"/>
        <v>1.938785652299984E-2</v>
      </c>
      <c r="AT34">
        <f t="shared" si="8"/>
        <v>5.7880233640941983E-2</v>
      </c>
      <c r="AU34">
        <f t="shared" ref="AU34:AU97" si="24">AL34*$K34</f>
        <v>-4.2075366068994144</v>
      </c>
      <c r="AW34">
        <v>31</v>
      </c>
      <c r="AX34">
        <f>IF(Z34&gt;0, (R34*SUMPRODUCT(K34:$K$98, X34:$X$98)-K34*$AZ$3)/Z34, 0)</f>
        <v>40.628811970352785</v>
      </c>
    </row>
    <row r="35" spans="5:50" x14ac:dyDescent="0.25">
      <c r="E35">
        <v>2035</v>
      </c>
      <c r="F35" s="5">
        <f>EconomicRates!C75</f>
        <v>3.5571999999999999E-2</v>
      </c>
      <c r="G35" s="5">
        <f>EconomicRates!D75</f>
        <v>7.0000000000000007E-2</v>
      </c>
      <c r="H35" s="5">
        <f t="shared" si="9"/>
        <v>0.12000000000000001</v>
      </c>
      <c r="I35" s="5">
        <f t="shared" si="10"/>
        <v>1.1200000000000001</v>
      </c>
      <c r="J35">
        <f t="shared" si="11"/>
        <v>0.89285714285714279</v>
      </c>
      <c r="K35">
        <f t="shared" si="21"/>
        <v>2.660867656243348E-2</v>
      </c>
      <c r="L35" s="2">
        <v>32</v>
      </c>
      <c r="M35" s="6">
        <v>4.1640000000000002E-3</v>
      </c>
      <c r="Q35" s="4">
        <f t="shared" si="22"/>
        <v>12.5</v>
      </c>
      <c r="R35">
        <f t="shared" si="0"/>
        <v>50000</v>
      </c>
      <c r="S35">
        <f t="shared" si="1"/>
        <v>40.177433734328567</v>
      </c>
      <c r="U35">
        <f t="shared" si="12"/>
        <v>4.1640000000000002E-3</v>
      </c>
      <c r="V35">
        <f t="shared" si="13"/>
        <v>0.01</v>
      </c>
      <c r="W35">
        <f t="shared" si="14"/>
        <v>0.66688720761100795</v>
      </c>
      <c r="X35">
        <f t="shared" si="15"/>
        <v>2.776918332492237E-3</v>
      </c>
      <c r="Y35">
        <f t="shared" si="16"/>
        <v>6.6688720761100793E-3</v>
      </c>
      <c r="Z35">
        <f t="shared" si="17"/>
        <v>0.65744141720240556</v>
      </c>
      <c r="AB35">
        <f t="shared" si="18"/>
        <v>27.094834963461263</v>
      </c>
      <c r="AC35">
        <f t="shared" si="19"/>
        <v>26.414308973852709</v>
      </c>
      <c r="AE35">
        <f t="shared" si="2"/>
        <v>0</v>
      </c>
      <c r="AF35">
        <f t="shared" ref="AF35:AG66" si="25">-$Z35*P35</f>
        <v>0</v>
      </c>
      <c r="AG35">
        <f t="shared" si="25"/>
        <v>-8.2180177150300704</v>
      </c>
      <c r="AH35">
        <f t="shared" si="4"/>
        <v>-138.84591662461185</v>
      </c>
      <c r="AI35">
        <f t="shared" ref="AI35:AI66" si="26">SUM(AE35:AH35)</f>
        <v>-147.06393433964192</v>
      </c>
      <c r="AJ35">
        <f t="shared" si="6"/>
        <v>0.68052598960855448</v>
      </c>
      <c r="AK35">
        <f t="shared" si="20"/>
        <v>1.8966384474422886</v>
      </c>
      <c r="AL35">
        <f t="shared" si="23"/>
        <v>-144.48676990259108</v>
      </c>
      <c r="AN35">
        <f t="shared" ref="AN35:AT66" si="27">AE35*$K35</f>
        <v>0</v>
      </c>
      <c r="AO35">
        <f t="shared" si="27"/>
        <v>0</v>
      </c>
      <c r="AP35">
        <f t="shared" si="27"/>
        <v>-0.21867057536358378</v>
      </c>
      <c r="AQ35">
        <f t="shared" si="27"/>
        <v>-3.6945060874789024</v>
      </c>
      <c r="AR35">
        <f t="shared" si="27"/>
        <v>-3.9131766628424862</v>
      </c>
      <c r="AS35">
        <f t="shared" si="27"/>
        <v>1.8107895949823993E-2</v>
      </c>
      <c r="AT35">
        <f t="shared" si="27"/>
        <v>5.0467039003867849E-2</v>
      </c>
      <c r="AU35">
        <f t="shared" si="24"/>
        <v>-3.8446017278887945</v>
      </c>
      <c r="AW35">
        <v>32</v>
      </c>
      <c r="AX35">
        <f>IF(Z35&gt;0, (R35*SUMPRODUCT(K35:$K$98, X35:$X$98)-K35*$AZ$3)/Z35, 0)</f>
        <v>40.177433734328567</v>
      </c>
    </row>
    <row r="36" spans="5:50" x14ac:dyDescent="0.25">
      <c r="E36">
        <v>2036</v>
      </c>
      <c r="F36" s="5">
        <f>EconomicRates!C76</f>
        <v>3.5571999999999999E-2</v>
      </c>
      <c r="G36" s="5">
        <f>EconomicRates!D76</f>
        <v>7.0000000000000007E-2</v>
      </c>
      <c r="H36" s="5">
        <f t="shared" si="9"/>
        <v>0.12000000000000001</v>
      </c>
      <c r="I36" s="5">
        <f t="shared" si="10"/>
        <v>1.1200000000000001</v>
      </c>
      <c r="J36">
        <f t="shared" si="11"/>
        <v>0.89285714285714279</v>
      </c>
      <c r="K36">
        <f t="shared" si="21"/>
        <v>2.3757746930744176E-2</v>
      </c>
      <c r="L36" s="2">
        <v>33</v>
      </c>
      <c r="M36" s="6">
        <v>4.3350000000000003E-3</v>
      </c>
      <c r="Q36" s="4">
        <f t="shared" si="22"/>
        <v>12.5</v>
      </c>
      <c r="R36">
        <f t="shared" si="0"/>
        <v>50000</v>
      </c>
      <c r="S36">
        <f t="shared" si="1"/>
        <v>39.684293419498239</v>
      </c>
      <c r="U36">
        <f t="shared" si="12"/>
        <v>4.3350000000000003E-3</v>
      </c>
      <c r="V36">
        <f t="shared" si="13"/>
        <v>0.01</v>
      </c>
      <c r="W36">
        <f t="shared" si="14"/>
        <v>0.65744141720240556</v>
      </c>
      <c r="X36">
        <f t="shared" si="15"/>
        <v>2.8500085435724282E-3</v>
      </c>
      <c r="Y36">
        <f t="shared" si="16"/>
        <v>6.5744141720240554E-3</v>
      </c>
      <c r="Z36">
        <f t="shared" si="17"/>
        <v>0.64801699448680905</v>
      </c>
      <c r="AB36">
        <f t="shared" si="18"/>
        <v>26.414308973852709</v>
      </c>
      <c r="AC36">
        <f t="shared" si="19"/>
        <v>25.716096550035903</v>
      </c>
      <c r="AE36">
        <f t="shared" si="2"/>
        <v>0</v>
      </c>
      <c r="AF36">
        <f t="shared" si="25"/>
        <v>0</v>
      </c>
      <c r="AG36">
        <f t="shared" si="25"/>
        <v>-8.1002124310851134</v>
      </c>
      <c r="AH36">
        <f t="shared" si="4"/>
        <v>-142.50042717862141</v>
      </c>
      <c r="AI36">
        <f t="shared" si="26"/>
        <v>-150.60063960970652</v>
      </c>
      <c r="AJ36">
        <f t="shared" si="6"/>
        <v>0.69821242381680548</v>
      </c>
      <c r="AK36">
        <f t="shared" si="20"/>
        <v>1.8490016281696897</v>
      </c>
      <c r="AL36">
        <f t="shared" si="23"/>
        <v>-148.05342555772</v>
      </c>
      <c r="AN36">
        <f t="shared" si="27"/>
        <v>0</v>
      </c>
      <c r="AO36">
        <f t="shared" si="27"/>
        <v>0</v>
      </c>
      <c r="AP36">
        <f t="shared" si="27"/>
        <v>-0.19244279702298817</v>
      </c>
      <c r="AQ36">
        <f t="shared" si="27"/>
        <v>-3.3854890864326266</v>
      </c>
      <c r="AR36">
        <f t="shared" si="27"/>
        <v>-3.5779318834556149</v>
      </c>
      <c r="AS36">
        <f t="shared" si="27"/>
        <v>1.6587954068941164E-2</v>
      </c>
      <c r="AT36">
        <f t="shared" si="27"/>
        <v>4.3928112756589428E-2</v>
      </c>
      <c r="AU36">
        <f t="shared" si="24"/>
        <v>-3.5174158166300837</v>
      </c>
      <c r="AW36">
        <v>33</v>
      </c>
      <c r="AX36">
        <f>IF(Z36&gt;0, (R36*SUMPRODUCT(K36:$K$98, X36:$X$98)-K36*$AZ$3)/Z36, 0)</f>
        <v>39.684293419498239</v>
      </c>
    </row>
    <row r="37" spans="5:50" x14ac:dyDescent="0.25">
      <c r="E37">
        <v>2037</v>
      </c>
      <c r="F37" s="5">
        <f>EconomicRates!C77</f>
        <v>3.5571999999999999E-2</v>
      </c>
      <c r="G37" s="5">
        <f>EconomicRates!D77</f>
        <v>7.0000000000000007E-2</v>
      </c>
      <c r="H37" s="5">
        <f t="shared" si="9"/>
        <v>0.12000000000000001</v>
      </c>
      <c r="I37" s="5">
        <f t="shared" si="10"/>
        <v>1.1200000000000001</v>
      </c>
      <c r="J37">
        <f t="shared" si="11"/>
        <v>0.89285714285714279</v>
      </c>
      <c r="K37">
        <f t="shared" si="21"/>
        <v>2.1212274045307299E-2</v>
      </c>
      <c r="L37" s="2">
        <v>34</v>
      </c>
      <c r="M37" s="6">
        <v>4.522E-3</v>
      </c>
      <c r="Q37" s="4">
        <f t="shared" si="22"/>
        <v>12.5</v>
      </c>
      <c r="R37">
        <f t="shared" si="0"/>
        <v>50000</v>
      </c>
      <c r="S37">
        <f t="shared" si="1"/>
        <v>39.156929953865522</v>
      </c>
      <c r="U37">
        <f t="shared" si="12"/>
        <v>4.522E-3</v>
      </c>
      <c r="V37">
        <f t="shared" si="13"/>
        <v>0.01</v>
      </c>
      <c r="W37">
        <f t="shared" si="14"/>
        <v>0.64801699448680905</v>
      </c>
      <c r="X37">
        <f t="shared" si="15"/>
        <v>2.9303328490693503E-3</v>
      </c>
      <c r="Y37">
        <f t="shared" si="16"/>
        <v>6.4801699448680909E-3</v>
      </c>
      <c r="Z37">
        <f t="shared" si="17"/>
        <v>0.63860649169287165</v>
      </c>
      <c r="AB37">
        <f t="shared" si="18"/>
        <v>25.716096550035903</v>
      </c>
      <c r="AC37">
        <f t="shared" si="19"/>
        <v>25.005869663301578</v>
      </c>
      <c r="AE37">
        <f t="shared" si="2"/>
        <v>0</v>
      </c>
      <c r="AF37">
        <f t="shared" si="25"/>
        <v>0</v>
      </c>
      <c r="AG37">
        <f t="shared" si="25"/>
        <v>-7.9825811461608955</v>
      </c>
      <c r="AH37">
        <f t="shared" si="4"/>
        <v>-146.51664245346751</v>
      </c>
      <c r="AI37">
        <f t="shared" si="26"/>
        <v>-154.49922359962841</v>
      </c>
      <c r="AJ37">
        <f t="shared" si="6"/>
        <v>0.71022688673432555</v>
      </c>
      <c r="AK37">
        <f t="shared" si="20"/>
        <v>1.8001267585025134</v>
      </c>
      <c r="AL37">
        <f t="shared" si="23"/>
        <v>-151.98886995439159</v>
      </c>
      <c r="AN37">
        <f t="shared" si="27"/>
        <v>0</v>
      </c>
      <c r="AO37">
        <f t="shared" si="27"/>
        <v>0</v>
      </c>
      <c r="AP37">
        <f t="shared" si="27"/>
        <v>-0.16932869886126817</v>
      </c>
      <c r="AQ37">
        <f t="shared" si="27"/>
        <v>-3.1079511719212585</v>
      </c>
      <c r="AR37">
        <f t="shared" si="27"/>
        <v>-3.2772798707825266</v>
      </c>
      <c r="AS37">
        <f t="shared" si="27"/>
        <v>1.5065527355753941E-2</v>
      </c>
      <c r="AT37">
        <f t="shared" si="27"/>
        <v>3.8184782117646025E-2</v>
      </c>
      <c r="AU37">
        <f t="shared" si="24"/>
        <v>-3.224029561309127</v>
      </c>
      <c r="AW37">
        <v>34</v>
      </c>
      <c r="AX37">
        <f>IF(Z37&gt;0, (R37*SUMPRODUCT(K37:$K$98, X37:$X$98)-K37*$AZ$3)/Z37, 0)</f>
        <v>39.156929953865522</v>
      </c>
    </row>
    <row r="38" spans="5:50" x14ac:dyDescent="0.25">
      <c r="E38">
        <v>2038</v>
      </c>
      <c r="F38" s="5">
        <f>EconomicRates!C78</f>
        <v>3.5571999999999999E-2</v>
      </c>
      <c r="G38" s="5">
        <f>EconomicRates!D78</f>
        <v>7.0000000000000007E-2</v>
      </c>
      <c r="H38" s="5">
        <f t="shared" si="9"/>
        <v>0.12000000000000001</v>
      </c>
      <c r="I38" s="5">
        <f t="shared" si="10"/>
        <v>1.1200000000000001</v>
      </c>
      <c r="J38">
        <f t="shared" si="11"/>
        <v>0.89285714285714279</v>
      </c>
      <c r="K38">
        <f t="shared" si="21"/>
        <v>1.8939530397595803E-2</v>
      </c>
      <c r="L38" s="2">
        <v>35</v>
      </c>
      <c r="M38" s="6">
        <v>4.7470000000000004E-3</v>
      </c>
      <c r="Q38" s="4">
        <f t="shared" si="22"/>
        <v>12.5</v>
      </c>
      <c r="R38">
        <f t="shared" si="0"/>
        <v>50000</v>
      </c>
      <c r="S38">
        <f t="shared" si="1"/>
        <v>38.599764031882906</v>
      </c>
      <c r="U38">
        <f t="shared" si="12"/>
        <v>4.7470000000000004E-3</v>
      </c>
      <c r="V38">
        <f t="shared" si="13"/>
        <v>0.01</v>
      </c>
      <c r="W38">
        <f t="shared" si="14"/>
        <v>0.63860649169287165</v>
      </c>
      <c r="X38">
        <f t="shared" si="15"/>
        <v>3.0314650160660618E-3</v>
      </c>
      <c r="Y38">
        <f t="shared" si="16"/>
        <v>6.3860649169287164E-3</v>
      </c>
      <c r="Z38">
        <f t="shared" si="17"/>
        <v>0.62918896175987682</v>
      </c>
      <c r="AB38">
        <f t="shared" si="18"/>
        <v>25.005869663301578</v>
      </c>
      <c r="AC38">
        <f t="shared" si="19"/>
        <v>24.286545455396642</v>
      </c>
      <c r="AE38">
        <f t="shared" si="2"/>
        <v>0</v>
      </c>
      <c r="AF38">
        <f t="shared" si="25"/>
        <v>0</v>
      </c>
      <c r="AG38">
        <f t="shared" si="25"/>
        <v>-7.8648620219984604</v>
      </c>
      <c r="AH38">
        <f t="shared" si="4"/>
        <v>-151.5732508033031</v>
      </c>
      <c r="AI38">
        <f t="shared" si="26"/>
        <v>-159.43811282530154</v>
      </c>
      <c r="AJ38">
        <f t="shared" si="6"/>
        <v>0.71932420790493623</v>
      </c>
      <c r="AK38">
        <f t="shared" si="20"/>
        <v>1.7504108764311106</v>
      </c>
      <c r="AL38">
        <f t="shared" si="23"/>
        <v>-156.96837774096548</v>
      </c>
      <c r="AN38">
        <f t="shared" si="27"/>
        <v>0</v>
      </c>
      <c r="AO38">
        <f t="shared" si="27"/>
        <v>0</v>
      </c>
      <c r="AP38">
        <f t="shared" si="27"/>
        <v>-0.14895679333853662</v>
      </c>
      <c r="AQ38">
        <f t="shared" si="27"/>
        <v>-2.8707261910515713</v>
      </c>
      <c r="AR38">
        <f t="shared" si="27"/>
        <v>-3.0196829843901081</v>
      </c>
      <c r="AS38">
        <f t="shared" si="27"/>
        <v>1.3623662701342062E-2</v>
      </c>
      <c r="AT38">
        <f t="shared" si="27"/>
        <v>3.3151960002449334E-2</v>
      </c>
      <c r="AU38">
        <f t="shared" si="24"/>
        <v>-2.9729073616863162</v>
      </c>
      <c r="AW38">
        <v>35</v>
      </c>
      <c r="AX38">
        <f>IF(Z38&gt;0, (R38*SUMPRODUCT(K38:$K$98, X38:$X$98)-K38*$AZ$3)/Z38, 0)</f>
        <v>38.599764031882906</v>
      </c>
    </row>
    <row r="39" spans="5:50" x14ac:dyDescent="0.25">
      <c r="E39">
        <v>2039</v>
      </c>
      <c r="F39" s="5">
        <f>EconomicRates!C79</f>
        <v>3.5571999999999999E-2</v>
      </c>
      <c r="G39" s="5">
        <f>EconomicRates!D79</f>
        <v>7.0000000000000007E-2</v>
      </c>
      <c r="H39" s="5">
        <f t="shared" si="9"/>
        <v>0.12000000000000001</v>
      </c>
      <c r="I39" s="5">
        <f t="shared" si="10"/>
        <v>1.1200000000000001</v>
      </c>
      <c r="J39">
        <f t="shared" si="11"/>
        <v>0.89285714285714279</v>
      </c>
      <c r="K39">
        <f t="shared" si="21"/>
        <v>1.6910294997853393E-2</v>
      </c>
      <c r="L39" s="2">
        <v>36</v>
      </c>
      <c r="M39" s="6">
        <v>4.9870000000000001E-3</v>
      </c>
      <c r="Q39" s="4">
        <f t="shared" si="22"/>
        <v>12.5</v>
      </c>
      <c r="R39">
        <f t="shared" si="0"/>
        <v>50000</v>
      </c>
      <c r="S39">
        <f t="shared" si="1"/>
        <v>37.996237656771704</v>
      </c>
      <c r="U39">
        <f t="shared" si="12"/>
        <v>4.9870000000000001E-3</v>
      </c>
      <c r="V39">
        <f t="shared" si="13"/>
        <v>0.01</v>
      </c>
      <c r="W39">
        <f t="shared" si="14"/>
        <v>0.62918896175987682</v>
      </c>
      <c r="X39">
        <f t="shared" si="15"/>
        <v>3.1377653522965056E-3</v>
      </c>
      <c r="Y39">
        <f t="shared" si="16"/>
        <v>6.2918896175987683E-3</v>
      </c>
      <c r="Z39">
        <f t="shared" si="17"/>
        <v>0.61975930678998159</v>
      </c>
      <c r="AB39">
        <f t="shared" si="18"/>
        <v>24.286545455396642</v>
      </c>
      <c r="AC39">
        <f t="shared" si="19"/>
        <v>23.548521910788224</v>
      </c>
      <c r="AE39">
        <f t="shared" si="2"/>
        <v>0</v>
      </c>
      <c r="AF39">
        <f t="shared" si="25"/>
        <v>0</v>
      </c>
      <c r="AG39">
        <f t="shared" si="25"/>
        <v>-7.7469913348747701</v>
      </c>
      <c r="AH39">
        <f t="shared" si="4"/>
        <v>-156.88826761482528</v>
      </c>
      <c r="AI39">
        <f t="shared" si="26"/>
        <v>-164.63525894970005</v>
      </c>
      <c r="AJ39">
        <f t="shared" si="6"/>
        <v>0.73802354460841713</v>
      </c>
      <c r="AK39">
        <f t="shared" si="20"/>
        <v>1.7000581818777651</v>
      </c>
      <c r="AL39">
        <f t="shared" si="23"/>
        <v>-162.19717722321386</v>
      </c>
      <c r="AN39">
        <f t="shared" si="27"/>
        <v>0</v>
      </c>
      <c r="AO39">
        <f t="shared" si="27"/>
        <v>0</v>
      </c>
      <c r="AP39">
        <f t="shared" si="27"/>
        <v>-0.1310039088185464</v>
      </c>
      <c r="AQ39">
        <f t="shared" si="27"/>
        <v>-2.6530268870688642</v>
      </c>
      <c r="AR39">
        <f t="shared" si="27"/>
        <v>-2.7840307958874106</v>
      </c>
      <c r="AS39">
        <f t="shared" si="27"/>
        <v>1.2480195854689747E-2</v>
      </c>
      <c r="AT39">
        <f t="shared" si="27"/>
        <v>2.8748485369067305E-2</v>
      </c>
      <c r="AU39">
        <f t="shared" si="24"/>
        <v>-2.7428021146636534</v>
      </c>
      <c r="AW39">
        <v>36</v>
      </c>
      <c r="AX39">
        <f>IF(Z39&gt;0, (R39*SUMPRODUCT(K39:$K$98, X39:$X$98)-K39*$AZ$3)/Z39, 0)</f>
        <v>37.996237656771704</v>
      </c>
    </row>
    <row r="40" spans="5:50" x14ac:dyDescent="0.25">
      <c r="E40">
        <v>2040</v>
      </c>
      <c r="F40" s="5">
        <f>EconomicRates!C80</f>
        <v>3.5571999999999999E-2</v>
      </c>
      <c r="G40" s="5">
        <f>EconomicRates!D80</f>
        <v>7.0000000000000007E-2</v>
      </c>
      <c r="H40" s="5">
        <f t="shared" si="9"/>
        <v>0.12000000000000001</v>
      </c>
      <c r="I40" s="5">
        <f t="shared" si="10"/>
        <v>1.1200000000000001</v>
      </c>
      <c r="J40">
        <f t="shared" si="11"/>
        <v>0.89285714285714279</v>
      </c>
      <c r="K40">
        <f t="shared" si="21"/>
        <v>1.5098477676654815E-2</v>
      </c>
      <c r="L40" s="2">
        <v>37</v>
      </c>
      <c r="M40" s="6">
        <v>5.2249999999999996E-3</v>
      </c>
      <c r="Q40" s="4">
        <f t="shared" si="22"/>
        <v>12.5</v>
      </c>
      <c r="R40">
        <f t="shared" si="0"/>
        <v>50000</v>
      </c>
      <c r="S40">
        <f t="shared" si="1"/>
        <v>37.356737673835674</v>
      </c>
      <c r="U40">
        <f t="shared" si="12"/>
        <v>5.2249999999999996E-3</v>
      </c>
      <c r="V40">
        <f t="shared" si="13"/>
        <v>0.01</v>
      </c>
      <c r="W40">
        <f t="shared" si="14"/>
        <v>0.61975930678998159</v>
      </c>
      <c r="X40">
        <f t="shared" si="15"/>
        <v>3.2382423779776536E-3</v>
      </c>
      <c r="Y40">
        <f t="shared" si="16"/>
        <v>6.1975930678998164E-3</v>
      </c>
      <c r="Z40">
        <f t="shared" si="17"/>
        <v>0.61032347134410414</v>
      </c>
      <c r="AB40">
        <f t="shared" si="18"/>
        <v>23.548521910788224</v>
      </c>
      <c r="AC40">
        <f t="shared" si="19"/>
        <v>22.799693815186462</v>
      </c>
      <c r="AE40">
        <f t="shared" si="2"/>
        <v>0</v>
      </c>
      <c r="AF40">
        <f t="shared" si="25"/>
        <v>0</v>
      </c>
      <c r="AG40">
        <f t="shared" si="25"/>
        <v>-7.6290433918013019</v>
      </c>
      <c r="AH40">
        <f t="shared" si="4"/>
        <v>-161.91211889888268</v>
      </c>
      <c r="AI40">
        <f t="shared" si="26"/>
        <v>-169.54116229068399</v>
      </c>
      <c r="AJ40">
        <f t="shared" si="6"/>
        <v>0.74882809560176256</v>
      </c>
      <c r="AK40">
        <f t="shared" si="20"/>
        <v>1.6483965337551758</v>
      </c>
      <c r="AL40">
        <f t="shared" si="23"/>
        <v>-167.14393766132704</v>
      </c>
      <c r="AN40">
        <f t="shared" si="27"/>
        <v>0</v>
      </c>
      <c r="AO40">
        <f t="shared" si="27"/>
        <v>0</v>
      </c>
      <c r="AP40">
        <f t="shared" si="27"/>
        <v>-0.11518694134534288</v>
      </c>
      <c r="AQ40">
        <f t="shared" si="27"/>
        <v>-2.4446265127746605</v>
      </c>
      <c r="AR40">
        <f t="shared" si="27"/>
        <v>-2.5598134541200031</v>
      </c>
      <c r="AS40">
        <f t="shared" si="27"/>
        <v>1.1306164285095149E-2</v>
      </c>
      <c r="AT40">
        <f t="shared" si="27"/>
        <v>2.4888278267177696E-2</v>
      </c>
      <c r="AU40">
        <f t="shared" si="24"/>
        <v>-2.5236190115677304</v>
      </c>
      <c r="AW40">
        <v>37</v>
      </c>
      <c r="AX40">
        <f>IF(Z40&gt;0, (R40*SUMPRODUCT(K40:$K$98, X40:$X$98)-K40*$AZ$3)/Z40, 0)</f>
        <v>37.356737673835674</v>
      </c>
    </row>
    <row r="41" spans="5:50" x14ac:dyDescent="0.25">
      <c r="E41">
        <v>2041</v>
      </c>
      <c r="F41" s="5">
        <f>EconomicRates!C81</f>
        <v>3.5571999999999999E-2</v>
      </c>
      <c r="G41" s="5">
        <f>EconomicRates!D81</f>
        <v>7.0000000000000007E-2</v>
      </c>
      <c r="H41" s="5">
        <f t="shared" si="9"/>
        <v>0.12000000000000001</v>
      </c>
      <c r="I41" s="5">
        <f t="shared" si="10"/>
        <v>1.1200000000000001</v>
      </c>
      <c r="J41">
        <f t="shared" si="11"/>
        <v>0.89285714285714279</v>
      </c>
      <c r="K41">
        <f t="shared" si="21"/>
        <v>1.348078363987037E-2</v>
      </c>
      <c r="L41" s="2">
        <v>38</v>
      </c>
      <c r="M41" s="6">
        <v>5.4879999999999998E-3</v>
      </c>
      <c r="Q41" s="4">
        <f t="shared" si="22"/>
        <v>12.5</v>
      </c>
      <c r="R41">
        <f t="shared" si="0"/>
        <v>50000</v>
      </c>
      <c r="S41">
        <f t="shared" si="1"/>
        <v>36.705470588325291</v>
      </c>
      <c r="U41">
        <f t="shared" si="12"/>
        <v>5.4879999999999998E-3</v>
      </c>
      <c r="V41">
        <f t="shared" si="13"/>
        <v>0.01</v>
      </c>
      <c r="W41">
        <f t="shared" si="14"/>
        <v>0.61032347134410414</v>
      </c>
      <c r="X41">
        <f t="shared" si="15"/>
        <v>3.3494552107364434E-3</v>
      </c>
      <c r="Y41">
        <f t="shared" si="16"/>
        <v>6.1032347134410414E-3</v>
      </c>
      <c r="Z41">
        <f t="shared" si="17"/>
        <v>0.60087078141992656</v>
      </c>
      <c r="AB41">
        <f t="shared" si="18"/>
        <v>22.799693815186462</v>
      </c>
      <c r="AC41">
        <f t="shared" si="19"/>
        <v>22.05524479479315</v>
      </c>
      <c r="AE41">
        <f t="shared" si="2"/>
        <v>0</v>
      </c>
      <c r="AF41">
        <f t="shared" si="25"/>
        <v>0</v>
      </c>
      <c r="AG41">
        <f t="shared" si="25"/>
        <v>-7.510884767749082</v>
      </c>
      <c r="AH41">
        <f t="shared" si="4"/>
        <v>-167.47276053682216</v>
      </c>
      <c r="AI41">
        <f t="shared" si="26"/>
        <v>-174.98364530457124</v>
      </c>
      <c r="AJ41">
        <f t="shared" si="6"/>
        <v>0.7444490203933114</v>
      </c>
      <c r="AK41">
        <f t="shared" si="20"/>
        <v>1.5959785670630524</v>
      </c>
      <c r="AL41">
        <f t="shared" si="23"/>
        <v>-172.64321771711488</v>
      </c>
      <c r="AN41">
        <f t="shared" si="27"/>
        <v>0</v>
      </c>
      <c r="AO41">
        <f t="shared" si="27"/>
        <v>0</v>
      </c>
      <c r="AP41">
        <f t="shared" si="27"/>
        <v>-0.10125261249802339</v>
      </c>
      <c r="AQ41">
        <f t="shared" si="27"/>
        <v>-2.2576640503687204</v>
      </c>
      <c r="AR41">
        <f t="shared" si="27"/>
        <v>-2.3589166628667435</v>
      </c>
      <c r="AS41">
        <f t="shared" si="27"/>
        <v>1.0035756174835675E-2</v>
      </c>
      <c r="AT41">
        <f t="shared" si="27"/>
        <v>2.1515041756447351E-2</v>
      </c>
      <c r="AU41">
        <f t="shared" si="24"/>
        <v>-2.3273658649354605</v>
      </c>
      <c r="AW41">
        <v>38</v>
      </c>
      <c r="AX41">
        <f>IF(Z41&gt;0, (R41*SUMPRODUCT(K41:$K$98, X41:$X$98)-K41*$AZ$3)/Z41, 0)</f>
        <v>36.705470588325291</v>
      </c>
    </row>
    <row r="42" spans="5:50" x14ac:dyDescent="0.25">
      <c r="E42">
        <v>2042</v>
      </c>
      <c r="F42" s="5">
        <f>EconomicRates!C82</f>
        <v>3.5571999999999999E-2</v>
      </c>
      <c r="G42" s="5">
        <f>EconomicRates!D82</f>
        <v>7.0000000000000007E-2</v>
      </c>
      <c r="H42" s="5">
        <f t="shared" si="9"/>
        <v>0.12000000000000001</v>
      </c>
      <c r="I42" s="5">
        <f t="shared" si="10"/>
        <v>1.1200000000000001</v>
      </c>
      <c r="J42">
        <f t="shared" si="11"/>
        <v>0.89285714285714279</v>
      </c>
      <c r="K42">
        <f t="shared" si="21"/>
        <v>1.2036413964169972E-2</v>
      </c>
      <c r="L42" s="2">
        <v>39</v>
      </c>
      <c r="M42" s="6">
        <v>5.7670000000000004E-3</v>
      </c>
      <c r="Q42" s="4">
        <f t="shared" si="22"/>
        <v>12.5</v>
      </c>
      <c r="R42">
        <f t="shared" si="0"/>
        <v>50000</v>
      </c>
      <c r="S42">
        <f t="shared" si="1"/>
        <v>36.042796469765776</v>
      </c>
      <c r="U42">
        <f t="shared" si="12"/>
        <v>5.7670000000000004E-3</v>
      </c>
      <c r="V42">
        <f t="shared" si="13"/>
        <v>0.01</v>
      </c>
      <c r="W42">
        <f t="shared" si="14"/>
        <v>0.60087078141992656</v>
      </c>
      <c r="X42">
        <f t="shared" si="15"/>
        <v>3.4652217964487165E-3</v>
      </c>
      <c r="Y42">
        <f t="shared" si="16"/>
        <v>6.0087078141992656E-3</v>
      </c>
      <c r="Z42">
        <f t="shared" si="17"/>
        <v>0.59139685180927859</v>
      </c>
      <c r="AB42">
        <f t="shared" si="18"/>
        <v>22.05524479479315</v>
      </c>
      <c r="AC42">
        <f t="shared" si="19"/>
        <v>21.31559636262206</v>
      </c>
      <c r="AE42">
        <f t="shared" si="2"/>
        <v>0</v>
      </c>
      <c r="AF42">
        <f t="shared" si="25"/>
        <v>0</v>
      </c>
      <c r="AG42">
        <f t="shared" si="25"/>
        <v>-7.392460647615982</v>
      </c>
      <c r="AH42">
        <f t="shared" si="4"/>
        <v>-173.26108982243582</v>
      </c>
      <c r="AI42">
        <f t="shared" si="26"/>
        <v>-180.65355047005181</v>
      </c>
      <c r="AJ42">
        <f t="shared" si="6"/>
        <v>0.73964843217109078</v>
      </c>
      <c r="AK42">
        <f t="shared" si="20"/>
        <v>1.5438671356355207</v>
      </c>
      <c r="AL42">
        <f t="shared" si="23"/>
        <v>-178.37003490224521</v>
      </c>
      <c r="AN42">
        <f t="shared" si="27"/>
        <v>0</v>
      </c>
      <c r="AO42">
        <f t="shared" si="27"/>
        <v>0</v>
      </c>
      <c r="AP42">
        <f t="shared" si="27"/>
        <v>-8.8978716568542005E-2</v>
      </c>
      <c r="AQ42">
        <f t="shared" si="27"/>
        <v>-2.0854422009860745</v>
      </c>
      <c r="AR42">
        <f t="shared" si="27"/>
        <v>-2.1744209175546163</v>
      </c>
      <c r="AS42">
        <f t="shared" si="27"/>
        <v>8.902714717560543E-3</v>
      </c>
      <c r="AT42">
        <f t="shared" si="27"/>
        <v>1.8582623950186478E-2</v>
      </c>
      <c r="AU42">
        <f t="shared" si="24"/>
        <v>-2.1469355788868696</v>
      </c>
      <c r="AW42">
        <v>39</v>
      </c>
      <c r="AX42">
        <f>IF(Z42&gt;0, (R42*SUMPRODUCT(K42:$K$98, X42:$X$98)-K42*$AZ$3)/Z42, 0)</f>
        <v>36.042796469765776</v>
      </c>
    </row>
    <row r="43" spans="5:50" x14ac:dyDescent="0.25">
      <c r="E43">
        <v>2043</v>
      </c>
      <c r="F43" s="5">
        <f>EconomicRates!C83</f>
        <v>3.5571999999999999E-2</v>
      </c>
      <c r="G43" s="5">
        <f>EconomicRates!D83</f>
        <v>7.0000000000000007E-2</v>
      </c>
      <c r="H43" s="5">
        <f t="shared" si="9"/>
        <v>0.12000000000000001</v>
      </c>
      <c r="I43" s="5">
        <f t="shared" si="10"/>
        <v>1.1200000000000001</v>
      </c>
      <c r="J43">
        <f t="shared" si="11"/>
        <v>0.89285714285714279</v>
      </c>
      <c r="K43">
        <f t="shared" si="21"/>
        <v>1.0746798182294617E-2</v>
      </c>
      <c r="L43" s="2">
        <v>40</v>
      </c>
      <c r="M43" s="6">
        <v>6.0780000000000001E-3</v>
      </c>
      <c r="Q43" s="4">
        <f t="shared" si="22"/>
        <v>12.5</v>
      </c>
      <c r="R43">
        <f t="shared" si="0"/>
        <v>50000</v>
      </c>
      <c r="S43">
        <f t="shared" si="1"/>
        <v>35.377103576051589</v>
      </c>
      <c r="U43">
        <f t="shared" si="12"/>
        <v>6.0780000000000001E-3</v>
      </c>
      <c r="V43">
        <f t="shared" si="13"/>
        <v>0.01</v>
      </c>
      <c r="W43">
        <f t="shared" si="14"/>
        <v>0.59139685180927859</v>
      </c>
      <c r="X43">
        <f t="shared" si="15"/>
        <v>3.5945100652967953E-3</v>
      </c>
      <c r="Y43">
        <f t="shared" si="16"/>
        <v>5.913968518092786E-3</v>
      </c>
      <c r="Z43">
        <f t="shared" si="17"/>
        <v>0.58188837322588904</v>
      </c>
      <c r="AB43">
        <f t="shared" si="18"/>
        <v>21.31559636262206</v>
      </c>
      <c r="AC43">
        <f t="shared" si="19"/>
        <v>20.58552524931244</v>
      </c>
      <c r="AE43">
        <f t="shared" si="2"/>
        <v>0</v>
      </c>
      <c r="AF43">
        <f t="shared" si="25"/>
        <v>0</v>
      </c>
      <c r="AG43">
        <f t="shared" si="25"/>
        <v>-7.2736046653236128</v>
      </c>
      <c r="AH43">
        <f t="shared" si="4"/>
        <v>-179.72550326483977</v>
      </c>
      <c r="AI43">
        <f t="shared" si="26"/>
        <v>-186.99910793016338</v>
      </c>
      <c r="AJ43">
        <f t="shared" si="6"/>
        <v>0.73007111330962005</v>
      </c>
      <c r="AK43">
        <f t="shared" si="20"/>
        <v>1.4920917453835443</v>
      </c>
      <c r="AL43">
        <f t="shared" si="23"/>
        <v>-184.77694507147024</v>
      </c>
      <c r="AN43">
        <f t="shared" si="27"/>
        <v>0</v>
      </c>
      <c r="AO43">
        <f t="shared" si="27"/>
        <v>0</v>
      </c>
      <c r="AP43">
        <f t="shared" si="27"/>
        <v>-7.8167961396029453E-2</v>
      </c>
      <c r="AQ43">
        <f t="shared" si="27"/>
        <v>-1.9314737117985654</v>
      </c>
      <c r="AR43">
        <f t="shared" si="27"/>
        <v>-2.0096416731945945</v>
      </c>
      <c r="AS43">
        <f t="shared" si="27"/>
        <v>7.8459269134616323E-3</v>
      </c>
      <c r="AT43">
        <f t="shared" si="27"/>
        <v>1.6035208857104678E-2</v>
      </c>
      <c r="AU43">
        <f t="shared" si="24"/>
        <v>-1.9857605374240286</v>
      </c>
      <c r="AW43">
        <v>40</v>
      </c>
      <c r="AX43">
        <f>IF(Z43&gt;0, (R43*SUMPRODUCT(K43:$K$98, X43:$X$98)-K43*$AZ$3)/Z43, 0)</f>
        <v>35.377103576051589</v>
      </c>
    </row>
    <row r="44" spans="5:50" x14ac:dyDescent="0.25">
      <c r="E44">
        <v>2044</v>
      </c>
      <c r="F44" s="5">
        <f>EconomicRates!C84</f>
        <v>3.5571999999999999E-2</v>
      </c>
      <c r="G44" s="5">
        <f>EconomicRates!D84</f>
        <v>7.0000000000000007E-2</v>
      </c>
      <c r="H44" s="5">
        <f t="shared" si="9"/>
        <v>0.12000000000000001</v>
      </c>
      <c r="I44" s="5">
        <f t="shared" si="10"/>
        <v>1.1200000000000001</v>
      </c>
      <c r="J44">
        <f t="shared" si="11"/>
        <v>0.89285714285714279</v>
      </c>
      <c r="K44">
        <f t="shared" si="21"/>
        <v>9.5953555199059081E-3</v>
      </c>
      <c r="L44" s="2">
        <v>41</v>
      </c>
      <c r="M44" s="6">
        <v>6.4359999999999999E-3</v>
      </c>
      <c r="Q44" s="4">
        <f t="shared" si="22"/>
        <v>12.5</v>
      </c>
      <c r="R44">
        <f t="shared" si="0"/>
        <v>50000</v>
      </c>
      <c r="S44">
        <f t="shared" si="1"/>
        <v>34.707942476987796</v>
      </c>
      <c r="U44">
        <f t="shared" si="12"/>
        <v>6.4359999999999999E-3</v>
      </c>
      <c r="V44">
        <f t="shared" si="13"/>
        <v>0.01</v>
      </c>
      <c r="W44">
        <f t="shared" si="14"/>
        <v>0.58188837322588904</v>
      </c>
      <c r="X44">
        <f t="shared" si="15"/>
        <v>3.7450335700818216E-3</v>
      </c>
      <c r="Y44">
        <f t="shared" si="16"/>
        <v>5.8188837322588902E-3</v>
      </c>
      <c r="Z44">
        <f t="shared" si="17"/>
        <v>0.5723244559235483</v>
      </c>
      <c r="AB44">
        <f t="shared" si="18"/>
        <v>20.58552524931244</v>
      </c>
      <c r="AC44">
        <f t="shared" si="19"/>
        <v>19.864204294367852</v>
      </c>
      <c r="AE44">
        <f t="shared" si="2"/>
        <v>0</v>
      </c>
      <c r="AF44">
        <f t="shared" si="25"/>
        <v>0</v>
      </c>
      <c r="AG44">
        <f t="shared" si="25"/>
        <v>-7.1540556990443536</v>
      </c>
      <c r="AH44">
        <f t="shared" si="4"/>
        <v>-187.25167850409107</v>
      </c>
      <c r="AI44">
        <f t="shared" si="26"/>
        <v>-194.40573420313544</v>
      </c>
      <c r="AJ44">
        <f t="shared" si="6"/>
        <v>0.72132095494458781</v>
      </c>
      <c r="AK44">
        <f t="shared" si="20"/>
        <v>1.4409867674518708</v>
      </c>
      <c r="AL44">
        <f t="shared" si="23"/>
        <v>-192.24342648073898</v>
      </c>
      <c r="AN44">
        <f t="shared" si="27"/>
        <v>0</v>
      </c>
      <c r="AO44">
        <f t="shared" si="27"/>
        <v>0</v>
      </c>
      <c r="AP44">
        <f t="shared" si="27"/>
        <v>-6.8645707841539561E-2</v>
      </c>
      <c r="AQ44">
        <f t="shared" si="27"/>
        <v>-1.7967464269458768</v>
      </c>
      <c r="AR44">
        <f t="shared" si="27"/>
        <v>-1.8653921347874165</v>
      </c>
      <c r="AS44">
        <f t="shared" si="27"/>
        <v>6.9213310066513515E-3</v>
      </c>
      <c r="AT44">
        <f t="shared" si="27"/>
        <v>1.382678033318068E-2</v>
      </c>
      <c r="AU44">
        <f t="shared" si="24"/>
        <v>-1.8446440234475843</v>
      </c>
      <c r="AW44">
        <v>41</v>
      </c>
      <c r="AX44">
        <f>IF(Z44&gt;0, (R44*SUMPRODUCT(K44:$K$98, X44:$X$98)-K44*$AZ$3)/Z44, 0)</f>
        <v>34.707942476987796</v>
      </c>
    </row>
    <row r="45" spans="5:50" x14ac:dyDescent="0.25">
      <c r="E45">
        <v>2045</v>
      </c>
      <c r="F45" s="5">
        <f>EconomicRates!C85</f>
        <v>3.5571999999999999E-2</v>
      </c>
      <c r="G45" s="5">
        <f>EconomicRates!D85</f>
        <v>7.0000000000000007E-2</v>
      </c>
      <c r="H45" s="5">
        <f t="shared" si="9"/>
        <v>0.12000000000000001</v>
      </c>
      <c r="I45" s="5">
        <f t="shared" si="10"/>
        <v>1.1200000000000001</v>
      </c>
      <c r="J45">
        <f t="shared" si="11"/>
        <v>0.89285714285714279</v>
      </c>
      <c r="K45">
        <f t="shared" si="21"/>
        <v>8.5672817142017025E-3</v>
      </c>
      <c r="L45" s="2">
        <v>42</v>
      </c>
      <c r="M45" s="6">
        <v>6.8199999999999997E-3</v>
      </c>
      <c r="Q45" s="4">
        <f t="shared" si="22"/>
        <v>12.5</v>
      </c>
      <c r="R45">
        <f t="shared" si="0"/>
        <v>50000</v>
      </c>
      <c r="S45">
        <f t="shared" si="1"/>
        <v>34.028826848459353</v>
      </c>
      <c r="U45">
        <f t="shared" si="12"/>
        <v>6.8199999999999997E-3</v>
      </c>
      <c r="V45">
        <f t="shared" si="13"/>
        <v>0.01</v>
      </c>
      <c r="W45">
        <f t="shared" si="14"/>
        <v>0.5723244559235483</v>
      </c>
      <c r="X45">
        <f t="shared" si="15"/>
        <v>3.9032527893985993E-3</v>
      </c>
      <c r="Y45">
        <f t="shared" si="16"/>
        <v>5.7232445592354832E-3</v>
      </c>
      <c r="Z45">
        <f t="shared" si="17"/>
        <v>0.56269795857491423</v>
      </c>
      <c r="AB45">
        <f t="shared" si="18"/>
        <v>19.864204294367852</v>
      </c>
      <c r="AC45">
        <f t="shared" si="19"/>
        <v>19.147951400327312</v>
      </c>
      <c r="AE45">
        <f t="shared" si="2"/>
        <v>0</v>
      </c>
      <c r="AF45">
        <f t="shared" si="25"/>
        <v>0</v>
      </c>
      <c r="AG45">
        <f t="shared" si="25"/>
        <v>-7.033724482186428</v>
      </c>
      <c r="AH45">
        <f t="shared" si="4"/>
        <v>-195.16263946992996</v>
      </c>
      <c r="AI45">
        <f t="shared" si="26"/>
        <v>-202.19636395211637</v>
      </c>
      <c r="AJ45">
        <f t="shared" si="6"/>
        <v>0.71625289404054016</v>
      </c>
      <c r="AK45">
        <f t="shared" si="20"/>
        <v>1.3904943006057497</v>
      </c>
      <c r="AL45">
        <f t="shared" si="23"/>
        <v>-200.08961675747008</v>
      </c>
      <c r="AN45">
        <f t="shared" si="27"/>
        <v>0</v>
      </c>
      <c r="AO45">
        <f t="shared" si="27"/>
        <v>0</v>
      </c>
      <c r="AP45">
        <f t="shared" si="27"/>
        <v>-6.025989913896862E-2</v>
      </c>
      <c r="AQ45">
        <f t="shared" si="27"/>
        <v>-1.6720133124260703</v>
      </c>
      <c r="AR45">
        <f t="shared" si="27"/>
        <v>-1.7322732115650388</v>
      </c>
      <c r="AS45">
        <f t="shared" si="27"/>
        <v>6.1363403218575689E-3</v>
      </c>
      <c r="AT45">
        <f t="shared" si="27"/>
        <v>1.1912756395281325E-2</v>
      </c>
      <c r="AU45">
        <f t="shared" si="24"/>
        <v>-1.7142241148479</v>
      </c>
      <c r="AW45">
        <v>42</v>
      </c>
      <c r="AX45">
        <f>IF(Z45&gt;0, (R45*SUMPRODUCT(K45:$K$98, X45:$X$98)-K45*$AZ$3)/Z45, 0)</f>
        <v>34.028826848459353</v>
      </c>
    </row>
    <row r="46" spans="5:50" x14ac:dyDescent="0.25">
      <c r="E46">
        <v>2046</v>
      </c>
      <c r="F46" s="5">
        <f>EconomicRates!C86</f>
        <v>3.5571999999999999E-2</v>
      </c>
      <c r="G46" s="5">
        <f>EconomicRates!D86</f>
        <v>7.0000000000000007E-2</v>
      </c>
      <c r="H46" s="5">
        <f t="shared" si="9"/>
        <v>0.12000000000000001</v>
      </c>
      <c r="I46" s="5">
        <f t="shared" si="10"/>
        <v>1.1200000000000001</v>
      </c>
      <c r="J46">
        <f t="shared" si="11"/>
        <v>0.89285714285714279</v>
      </c>
      <c r="K46">
        <f t="shared" si="21"/>
        <v>7.6493586733943769E-3</v>
      </c>
      <c r="L46" s="2">
        <v>43</v>
      </c>
      <c r="M46" s="6">
        <v>7.2269999999999999E-3</v>
      </c>
      <c r="Q46" s="4">
        <f t="shared" si="22"/>
        <v>12.5</v>
      </c>
      <c r="R46">
        <f t="shared" si="0"/>
        <v>50000</v>
      </c>
      <c r="S46">
        <f t="shared" si="1"/>
        <v>33.346327375196388</v>
      </c>
      <c r="U46">
        <f t="shared" si="12"/>
        <v>7.2269999999999999E-3</v>
      </c>
      <c r="V46">
        <f t="shared" si="13"/>
        <v>0.01</v>
      </c>
      <c r="W46">
        <f t="shared" si="14"/>
        <v>0.56269795857491423</v>
      </c>
      <c r="X46">
        <f t="shared" si="15"/>
        <v>4.0666181466209048E-3</v>
      </c>
      <c r="Y46">
        <f t="shared" si="16"/>
        <v>5.6269795857491426E-3</v>
      </c>
      <c r="Z46">
        <f t="shared" si="17"/>
        <v>0.55300436084254423</v>
      </c>
      <c r="AB46">
        <f t="shared" si="18"/>
        <v>19.147951400327312</v>
      </c>
      <c r="AC46">
        <f t="shared" si="19"/>
        <v>18.440664456566715</v>
      </c>
      <c r="AE46">
        <f t="shared" si="2"/>
        <v>0</v>
      </c>
      <c r="AF46">
        <f t="shared" si="25"/>
        <v>0</v>
      </c>
      <c r="AG46">
        <f t="shared" si="25"/>
        <v>-6.9125545105318027</v>
      </c>
      <c r="AH46">
        <f t="shared" si="4"/>
        <v>-203.33090733104524</v>
      </c>
      <c r="AI46">
        <f t="shared" si="26"/>
        <v>-210.24346184157704</v>
      </c>
      <c r="AJ46">
        <f t="shared" si="6"/>
        <v>0.70728694376059664</v>
      </c>
      <c r="AK46">
        <f t="shared" si="20"/>
        <v>1.340356598022912</v>
      </c>
      <c r="AL46">
        <f t="shared" si="23"/>
        <v>-208.19581829979353</v>
      </c>
      <c r="AN46">
        <f t="shared" si="27"/>
        <v>0</v>
      </c>
      <c r="AO46">
        <f t="shared" si="27"/>
        <v>0</v>
      </c>
      <c r="AP46">
        <f t="shared" si="27"/>
        <v>-5.2876608800447866E-2</v>
      </c>
      <c r="AQ46">
        <f t="shared" si="27"/>
        <v>-1.5553510395618793</v>
      </c>
      <c r="AR46">
        <f t="shared" si="27"/>
        <v>-1.608227648362327</v>
      </c>
      <c r="AS46">
        <f t="shared" si="27"/>
        <v>5.4102915178337206E-3</v>
      </c>
      <c r="AT46">
        <f t="shared" si="27"/>
        <v>1.0252868368527943E-2</v>
      </c>
      <c r="AU46">
        <f t="shared" si="24"/>
        <v>-1.5925644884759653</v>
      </c>
      <c r="AW46">
        <v>43</v>
      </c>
      <c r="AX46">
        <f>IF(Z46&gt;0, (R46*SUMPRODUCT(K46:$K$98, X46:$X$98)-K46*$AZ$3)/Z46, 0)</f>
        <v>33.346327375196388</v>
      </c>
    </row>
    <row r="47" spans="5:50" x14ac:dyDescent="0.25">
      <c r="E47">
        <v>2047</v>
      </c>
      <c r="F47" s="5">
        <f>EconomicRates!C87</f>
        <v>3.5571999999999999E-2</v>
      </c>
      <c r="G47" s="5">
        <f>EconomicRates!D87</f>
        <v>7.0000000000000007E-2</v>
      </c>
      <c r="H47" s="5">
        <f t="shared" si="9"/>
        <v>0.12000000000000001</v>
      </c>
      <c r="I47" s="5">
        <f t="shared" si="10"/>
        <v>1.1200000000000001</v>
      </c>
      <c r="J47">
        <f t="shared" si="11"/>
        <v>0.89285714285714279</v>
      </c>
      <c r="K47">
        <f t="shared" si="21"/>
        <v>6.8297845298164071E-3</v>
      </c>
      <c r="L47" s="2">
        <v>44</v>
      </c>
      <c r="M47" s="6">
        <v>7.6860000000000001E-3</v>
      </c>
      <c r="Q47" s="4">
        <f t="shared" si="22"/>
        <v>12.5</v>
      </c>
      <c r="R47">
        <f t="shared" si="0"/>
        <v>50000</v>
      </c>
      <c r="S47">
        <f t="shared" si="1"/>
        <v>32.669172703976535</v>
      </c>
      <c r="U47">
        <f t="shared" si="12"/>
        <v>7.6860000000000001E-3</v>
      </c>
      <c r="V47">
        <f t="shared" si="13"/>
        <v>0.01</v>
      </c>
      <c r="W47">
        <f t="shared" si="14"/>
        <v>0.55300436084254423</v>
      </c>
      <c r="X47">
        <f t="shared" si="15"/>
        <v>4.2503915174357948E-3</v>
      </c>
      <c r="Y47">
        <f t="shared" si="16"/>
        <v>5.5300436084254421E-3</v>
      </c>
      <c r="Z47">
        <f t="shared" si="17"/>
        <v>0.54322392571668299</v>
      </c>
      <c r="AB47">
        <f t="shared" si="18"/>
        <v>18.440664456566715</v>
      </c>
      <c r="AC47">
        <f t="shared" si="19"/>
        <v>17.746676246170438</v>
      </c>
      <c r="AE47">
        <f t="shared" si="2"/>
        <v>0</v>
      </c>
      <c r="AF47">
        <f t="shared" si="25"/>
        <v>0</v>
      </c>
      <c r="AG47">
        <f t="shared" si="25"/>
        <v>-6.790299071458537</v>
      </c>
      <c r="AH47">
        <f t="shared" si="4"/>
        <v>-212.51957587178973</v>
      </c>
      <c r="AI47">
        <f t="shared" si="26"/>
        <v>-219.30987494324827</v>
      </c>
      <c r="AJ47">
        <f t="shared" si="6"/>
        <v>0.69398821039627734</v>
      </c>
      <c r="AK47">
        <f t="shared" si="20"/>
        <v>1.2908465119596702</v>
      </c>
      <c r="AL47">
        <f t="shared" si="23"/>
        <v>-217.32504022089233</v>
      </c>
      <c r="AN47">
        <f t="shared" si="27"/>
        <v>0</v>
      </c>
      <c r="AO47">
        <f t="shared" si="27"/>
        <v>0</v>
      </c>
      <c r="AP47">
        <f t="shared" si="27"/>
        <v>-4.6376279551074227E-2</v>
      </c>
      <c r="AQ47">
        <f t="shared" si="27"/>
        <v>-1.4514629115722937</v>
      </c>
      <c r="AR47">
        <f t="shared" si="27"/>
        <v>-1.4978391911233679</v>
      </c>
      <c r="AS47">
        <f t="shared" si="27"/>
        <v>4.7397899432394686E-3</v>
      </c>
      <c r="AT47">
        <f t="shared" si="27"/>
        <v>8.8162035377496242E-3</v>
      </c>
      <c r="AU47">
        <f t="shared" si="24"/>
        <v>-1.4842831976423789</v>
      </c>
      <c r="AW47">
        <v>44</v>
      </c>
      <c r="AX47">
        <f>IF(Z47&gt;0, (R47*SUMPRODUCT(K47:$K$98, X47:$X$98)-K47*$AZ$3)/Z47, 0)</f>
        <v>32.669172703976535</v>
      </c>
    </row>
    <row r="48" spans="5:50" x14ac:dyDescent="0.25">
      <c r="E48">
        <v>2048</v>
      </c>
      <c r="F48" s="5">
        <f>EconomicRates!C88</f>
        <v>3.5571999999999999E-2</v>
      </c>
      <c r="G48" s="5">
        <f>EconomicRates!D88</f>
        <v>7.0000000000000007E-2</v>
      </c>
      <c r="H48" s="5">
        <f t="shared" si="9"/>
        <v>0.12000000000000001</v>
      </c>
      <c r="I48" s="5">
        <f t="shared" si="10"/>
        <v>1.1200000000000001</v>
      </c>
      <c r="J48">
        <f t="shared" si="11"/>
        <v>0.89285714285714279</v>
      </c>
      <c r="K48">
        <f t="shared" si="21"/>
        <v>6.0980219016217915E-3</v>
      </c>
      <c r="L48" s="2">
        <v>45</v>
      </c>
      <c r="M48" s="6">
        <v>8.2030000000000002E-3</v>
      </c>
      <c r="Q48" s="4">
        <f t="shared" si="22"/>
        <v>12.5</v>
      </c>
      <c r="R48">
        <f t="shared" si="0"/>
        <v>50000</v>
      </c>
      <c r="S48">
        <f t="shared" si="1"/>
        <v>31.995401451178974</v>
      </c>
      <c r="U48">
        <f t="shared" si="12"/>
        <v>8.2030000000000002E-3</v>
      </c>
      <c r="V48">
        <f t="shared" si="13"/>
        <v>0.01</v>
      </c>
      <c r="W48">
        <f t="shared" si="14"/>
        <v>0.54322392571668299</v>
      </c>
      <c r="X48">
        <f t="shared" si="15"/>
        <v>4.4560658626539504E-3</v>
      </c>
      <c r="Y48">
        <f t="shared" si="16"/>
        <v>5.4322392571668297E-3</v>
      </c>
      <c r="Z48">
        <f t="shared" si="17"/>
        <v>0.53333562059686224</v>
      </c>
      <c r="AB48">
        <f t="shared" si="18"/>
        <v>17.746676246170438</v>
      </c>
      <c r="AC48">
        <f t="shared" si="19"/>
        <v>17.064287289210284</v>
      </c>
      <c r="AE48">
        <f t="shared" si="2"/>
        <v>0</v>
      </c>
      <c r="AF48">
        <f t="shared" si="25"/>
        <v>0</v>
      </c>
      <c r="AG48">
        <f t="shared" si="25"/>
        <v>-6.6666952574607778</v>
      </c>
      <c r="AH48">
        <f t="shared" si="4"/>
        <v>-222.80329313269752</v>
      </c>
      <c r="AI48">
        <f t="shared" si="26"/>
        <v>-229.46998839015831</v>
      </c>
      <c r="AJ48">
        <f t="shared" si="6"/>
        <v>0.68238895696015334</v>
      </c>
      <c r="AK48">
        <f t="shared" si="20"/>
        <v>1.2422673372319308</v>
      </c>
      <c r="AL48">
        <f t="shared" si="23"/>
        <v>-227.54533209596622</v>
      </c>
      <c r="AN48">
        <f t="shared" si="27"/>
        <v>0</v>
      </c>
      <c r="AO48">
        <f t="shared" si="27"/>
        <v>0</v>
      </c>
      <c r="AP48">
        <f t="shared" si="27"/>
        <v>-4.065365369143395E-2</v>
      </c>
      <c r="AQ48">
        <f t="shared" si="27"/>
        <v>-1.3586593612766495</v>
      </c>
      <c r="AR48">
        <f t="shared" si="27"/>
        <v>-1.3993130149680835</v>
      </c>
      <c r="AS48">
        <f t="shared" si="27"/>
        <v>4.1612228049678649E-3</v>
      </c>
      <c r="AT48">
        <f t="shared" si="27"/>
        <v>7.5753734301096986E-3</v>
      </c>
      <c r="AU48">
        <f t="shared" si="24"/>
        <v>-1.387576418733006</v>
      </c>
      <c r="AW48">
        <v>45</v>
      </c>
      <c r="AX48">
        <f>IF(Z48&gt;0, (R48*SUMPRODUCT(K48:$K$98, X48:$X$98)-K48*$AZ$3)/Z48, 0)</f>
        <v>31.995401451178974</v>
      </c>
    </row>
    <row r="49" spans="5:50" x14ac:dyDescent="0.25">
      <c r="E49">
        <v>2049</v>
      </c>
      <c r="F49" s="5">
        <f>EconomicRates!C89</f>
        <v>3.5571999999999999E-2</v>
      </c>
      <c r="G49" s="5">
        <f>EconomicRates!D89</f>
        <v>7.0000000000000007E-2</v>
      </c>
      <c r="H49" s="5">
        <f t="shared" si="9"/>
        <v>0.12000000000000001</v>
      </c>
      <c r="I49" s="5">
        <f t="shared" si="10"/>
        <v>1.1200000000000001</v>
      </c>
      <c r="J49">
        <f t="shared" si="11"/>
        <v>0.89285714285714279</v>
      </c>
      <c r="K49">
        <f t="shared" si="21"/>
        <v>5.4446624121623132E-3</v>
      </c>
      <c r="L49" s="2">
        <v>46</v>
      </c>
      <c r="M49" s="6">
        <v>8.7950000000000007E-3</v>
      </c>
      <c r="Q49" s="4">
        <f t="shared" si="22"/>
        <v>12.5</v>
      </c>
      <c r="R49">
        <f t="shared" si="0"/>
        <v>50000</v>
      </c>
      <c r="S49">
        <f t="shared" si="1"/>
        <v>31.324170538381566</v>
      </c>
      <c r="U49">
        <f t="shared" si="12"/>
        <v>8.7950000000000007E-3</v>
      </c>
      <c r="V49">
        <f t="shared" si="13"/>
        <v>0.01</v>
      </c>
      <c r="W49">
        <f t="shared" si="14"/>
        <v>0.53333562059686224</v>
      </c>
      <c r="X49">
        <f t="shared" si="15"/>
        <v>4.6906867831494042E-3</v>
      </c>
      <c r="Y49">
        <f t="shared" si="16"/>
        <v>5.3333562059686224E-3</v>
      </c>
      <c r="Z49">
        <f t="shared" si="17"/>
        <v>0.52331157760774416</v>
      </c>
      <c r="AB49">
        <f t="shared" si="18"/>
        <v>17.064287289210284</v>
      </c>
      <c r="AC49">
        <f t="shared" si="19"/>
        <v>16.392301101694478</v>
      </c>
      <c r="AE49">
        <f t="shared" si="2"/>
        <v>0</v>
      </c>
      <c r="AF49">
        <f t="shared" si="25"/>
        <v>0</v>
      </c>
      <c r="AG49">
        <f t="shared" si="25"/>
        <v>-6.5413947200968021</v>
      </c>
      <c r="AH49">
        <f t="shared" si="4"/>
        <v>-234.53433915747021</v>
      </c>
      <c r="AI49">
        <f t="shared" si="26"/>
        <v>-241.07573387756702</v>
      </c>
      <c r="AJ49">
        <f t="shared" si="6"/>
        <v>0.67198618751580597</v>
      </c>
      <c r="AK49">
        <f t="shared" si="20"/>
        <v>1.1945001102447199</v>
      </c>
      <c r="AL49">
        <f t="shared" si="23"/>
        <v>-239.20924757980649</v>
      </c>
      <c r="AN49">
        <f t="shared" si="27"/>
        <v>0</v>
      </c>
      <c r="AO49">
        <f t="shared" si="27"/>
        <v>0</v>
      </c>
      <c r="AP49">
        <f t="shared" si="27"/>
        <v>-3.5615685955628078E-2</v>
      </c>
      <c r="AQ49">
        <f t="shared" si="27"/>
        <v>-1.2769603007720058</v>
      </c>
      <c r="AR49">
        <f t="shared" si="27"/>
        <v>-1.3125759867276339</v>
      </c>
      <c r="AS49">
        <f t="shared" si="27"/>
        <v>3.6587379366595646E-3</v>
      </c>
      <c r="AT49">
        <f t="shared" si="27"/>
        <v>6.5036498515731655E-3</v>
      </c>
      <c r="AU49">
        <f t="shared" si="24"/>
        <v>-1.3024135989394012</v>
      </c>
      <c r="AW49">
        <v>46</v>
      </c>
      <c r="AX49">
        <f>IF(Z49&gt;0, (R49*SUMPRODUCT(K49:$K$98, X49:$X$98)-K49*$AZ$3)/Z49, 0)</f>
        <v>31.324170538381566</v>
      </c>
    </row>
    <row r="50" spans="5:50" x14ac:dyDescent="0.25">
      <c r="E50">
        <v>2050</v>
      </c>
      <c r="F50" s="5">
        <f>EconomicRates!C90</f>
        <v>3.5571999999999999E-2</v>
      </c>
      <c r="G50" s="5">
        <f>EconomicRates!D90</f>
        <v>7.0000000000000007E-2</v>
      </c>
      <c r="H50" s="5">
        <f t="shared" si="9"/>
        <v>0.12000000000000001</v>
      </c>
      <c r="I50" s="5">
        <f t="shared" si="10"/>
        <v>1.1200000000000001</v>
      </c>
      <c r="J50">
        <f t="shared" si="11"/>
        <v>0.89285714285714279</v>
      </c>
      <c r="K50">
        <f t="shared" si="21"/>
        <v>4.8613057251449222E-3</v>
      </c>
      <c r="L50" s="2">
        <v>47</v>
      </c>
      <c r="M50" s="6">
        <v>9.4780000000000003E-3</v>
      </c>
      <c r="Q50" s="4">
        <f t="shared" si="22"/>
        <v>12.5</v>
      </c>
      <c r="R50">
        <f t="shared" si="0"/>
        <v>50000</v>
      </c>
      <c r="S50">
        <f t="shared" si="1"/>
        <v>30.65264923863953</v>
      </c>
      <c r="U50">
        <f t="shared" si="12"/>
        <v>9.4780000000000003E-3</v>
      </c>
      <c r="V50">
        <f t="shared" si="13"/>
        <v>0.01</v>
      </c>
      <c r="W50">
        <f t="shared" si="14"/>
        <v>0.52331157760774416</v>
      </c>
      <c r="X50">
        <f t="shared" si="15"/>
        <v>4.9599471325661995E-3</v>
      </c>
      <c r="Y50">
        <f t="shared" si="16"/>
        <v>5.2331157760774419E-3</v>
      </c>
      <c r="Z50">
        <f t="shared" si="17"/>
        <v>0.51311851469910053</v>
      </c>
      <c r="AB50">
        <f t="shared" si="18"/>
        <v>16.392301101694478</v>
      </c>
      <c r="AC50">
        <f t="shared" si="19"/>
        <v>15.72844184892323</v>
      </c>
      <c r="AE50">
        <f t="shared" si="2"/>
        <v>0</v>
      </c>
      <c r="AF50">
        <f t="shared" si="25"/>
        <v>0</v>
      </c>
      <c r="AG50">
        <f t="shared" si="25"/>
        <v>-6.4139814337387566</v>
      </c>
      <c r="AH50">
        <f t="shared" si="4"/>
        <v>-247.99735662830997</v>
      </c>
      <c r="AI50">
        <f t="shared" si="26"/>
        <v>-254.41133806204874</v>
      </c>
      <c r="AJ50">
        <f t="shared" si="6"/>
        <v>0.66385925277124791</v>
      </c>
      <c r="AK50">
        <f t="shared" si="20"/>
        <v>1.1474610771186136</v>
      </c>
      <c r="AL50">
        <f t="shared" si="23"/>
        <v>-252.60001773215888</v>
      </c>
      <c r="AN50">
        <f t="shared" si="27"/>
        <v>0</v>
      </c>
      <c r="AO50">
        <f t="shared" si="27"/>
        <v>0</v>
      </c>
      <c r="AP50">
        <f t="shared" si="27"/>
        <v>-3.1180324664807454E-2</v>
      </c>
      <c r="AQ50">
        <f t="shared" si="27"/>
        <v>-1.2055909695980103</v>
      </c>
      <c r="AR50">
        <f t="shared" si="27"/>
        <v>-1.2367712942628177</v>
      </c>
      <c r="AS50">
        <f t="shared" si="27"/>
        <v>3.2272227861872976E-3</v>
      </c>
      <c r="AT50">
        <f t="shared" si="27"/>
        <v>5.5781591035776752E-3</v>
      </c>
      <c r="AU50">
        <f t="shared" si="24"/>
        <v>-1.2279659123730529</v>
      </c>
      <c r="AW50">
        <v>47</v>
      </c>
      <c r="AX50">
        <f>IF(Z50&gt;0, (R50*SUMPRODUCT(K50:$K$98, X50:$X$98)-K50*$AZ$3)/Z50, 0)</f>
        <v>30.65264923863953</v>
      </c>
    </row>
    <row r="51" spans="5:50" x14ac:dyDescent="0.25">
      <c r="E51">
        <v>2051</v>
      </c>
      <c r="F51" s="5">
        <f>EconomicRates!C91</f>
        <v>3.5571999999999999E-2</v>
      </c>
      <c r="G51" s="5">
        <f>EconomicRates!D91</f>
        <v>7.0000000000000007E-2</v>
      </c>
      <c r="H51" s="5">
        <f t="shared" si="9"/>
        <v>0.12000000000000001</v>
      </c>
      <c r="I51" s="5">
        <f t="shared" si="10"/>
        <v>1.1200000000000001</v>
      </c>
      <c r="J51">
        <f t="shared" si="11"/>
        <v>0.89285714285714279</v>
      </c>
      <c r="K51">
        <f t="shared" si="21"/>
        <v>4.3404515403079663E-3</v>
      </c>
      <c r="L51" s="2">
        <v>48</v>
      </c>
      <c r="M51" s="6">
        <v>1.0265E-2</v>
      </c>
      <c r="Q51" s="4">
        <f t="shared" si="22"/>
        <v>12.5</v>
      </c>
      <c r="R51">
        <f t="shared" si="0"/>
        <v>50000</v>
      </c>
      <c r="S51">
        <f t="shared" si="1"/>
        <v>29.977437725084794</v>
      </c>
      <c r="U51">
        <f t="shared" si="12"/>
        <v>1.0265E-2</v>
      </c>
      <c r="V51">
        <f t="shared" si="13"/>
        <v>0.01</v>
      </c>
      <c r="W51">
        <f t="shared" si="14"/>
        <v>0.51311851469910053</v>
      </c>
      <c r="X51">
        <f t="shared" si="15"/>
        <v>5.2671615533862667E-3</v>
      </c>
      <c r="Y51">
        <f t="shared" si="16"/>
        <v>5.1311851469910052E-3</v>
      </c>
      <c r="Z51">
        <f t="shared" si="17"/>
        <v>0.50272016799872332</v>
      </c>
      <c r="AB51">
        <f t="shared" si="18"/>
        <v>15.72844184892323</v>
      </c>
      <c r="AC51">
        <f t="shared" si="19"/>
        <v>15.070262529325895</v>
      </c>
      <c r="AE51">
        <f t="shared" si="2"/>
        <v>0</v>
      </c>
      <c r="AF51">
        <f t="shared" si="25"/>
        <v>0</v>
      </c>
      <c r="AG51">
        <f t="shared" si="25"/>
        <v>-6.2840020999840416</v>
      </c>
      <c r="AH51">
        <f t="shared" si="4"/>
        <v>-263.35807766931333</v>
      </c>
      <c r="AI51">
        <f t="shared" si="26"/>
        <v>-269.64207976929737</v>
      </c>
      <c r="AJ51">
        <f t="shared" si="6"/>
        <v>0.65817931959733578</v>
      </c>
      <c r="AK51">
        <f t="shared" si="20"/>
        <v>1.1009909294246263</v>
      </c>
      <c r="AL51">
        <f t="shared" si="23"/>
        <v>-267.8829095202754</v>
      </c>
      <c r="AN51">
        <f t="shared" si="27"/>
        <v>0</v>
      </c>
      <c r="AO51">
        <f t="shared" si="27"/>
        <v>0</v>
      </c>
      <c r="AP51">
        <f t="shared" si="27"/>
        <v>-2.7275406594174229E-2</v>
      </c>
      <c r="AQ51">
        <f t="shared" si="27"/>
        <v>-1.1430929738723161</v>
      </c>
      <c r="AR51">
        <f t="shared" si="27"/>
        <v>-1.1703683804664902</v>
      </c>
      <c r="AS51">
        <f t="shared" si="27"/>
        <v>2.8567954415451052E-3</v>
      </c>
      <c r="AT51">
        <f t="shared" si="27"/>
        <v>4.7787977754862182E-3</v>
      </c>
      <c r="AU51">
        <f t="shared" si="24"/>
        <v>-1.1627327872494591</v>
      </c>
      <c r="AW51">
        <v>48</v>
      </c>
      <c r="AX51">
        <f>IF(Z51&gt;0, (R51*SUMPRODUCT(K51:$K$98, X51:$X$98)-K51*$AZ$3)/Z51, 0)</f>
        <v>29.977437725084794</v>
      </c>
    </row>
    <row r="52" spans="5:50" x14ac:dyDescent="0.25">
      <c r="E52">
        <v>2052</v>
      </c>
      <c r="F52" s="5">
        <f>EconomicRates!C92</f>
        <v>3.5571999999999999E-2</v>
      </c>
      <c r="G52" s="5">
        <f>EconomicRates!D92</f>
        <v>7.0000000000000007E-2</v>
      </c>
      <c r="H52" s="5">
        <f t="shared" si="9"/>
        <v>0.12000000000000001</v>
      </c>
      <c r="I52" s="5">
        <f t="shared" si="10"/>
        <v>1.1200000000000001</v>
      </c>
      <c r="J52">
        <f t="shared" si="11"/>
        <v>0.89285714285714279</v>
      </c>
      <c r="K52">
        <f t="shared" si="21"/>
        <v>3.8754031609892553E-3</v>
      </c>
      <c r="L52" s="2">
        <v>49</v>
      </c>
      <c r="M52" s="6">
        <v>1.1204E-2</v>
      </c>
      <c r="Q52" s="4">
        <f t="shared" si="22"/>
        <v>12.5</v>
      </c>
      <c r="R52">
        <f t="shared" si="0"/>
        <v>50000</v>
      </c>
      <c r="S52">
        <f t="shared" si="1"/>
        <v>29.297068679978299</v>
      </c>
      <c r="U52">
        <f t="shared" si="12"/>
        <v>1.1204E-2</v>
      </c>
      <c r="V52">
        <f t="shared" si="13"/>
        <v>0.01</v>
      </c>
      <c r="W52">
        <f t="shared" si="14"/>
        <v>0.50272016799872332</v>
      </c>
      <c r="X52">
        <f t="shared" si="15"/>
        <v>5.6324767622576962E-3</v>
      </c>
      <c r="Y52">
        <f t="shared" si="16"/>
        <v>5.0272016799872334E-3</v>
      </c>
      <c r="Z52">
        <f t="shared" si="17"/>
        <v>0.49206048955647841</v>
      </c>
      <c r="AB52">
        <f t="shared" si="18"/>
        <v>15.070262529325895</v>
      </c>
      <c r="AC52">
        <f t="shared" si="19"/>
        <v>14.415929957239893</v>
      </c>
      <c r="AE52">
        <f t="shared" si="2"/>
        <v>0</v>
      </c>
      <c r="AF52">
        <f t="shared" si="25"/>
        <v>0</v>
      </c>
      <c r="AG52">
        <f t="shared" si="25"/>
        <v>-6.1507561194559806</v>
      </c>
      <c r="AH52">
        <f t="shared" si="4"/>
        <v>-281.62383811288481</v>
      </c>
      <c r="AI52">
        <f t="shared" si="26"/>
        <v>-287.7745942323408</v>
      </c>
      <c r="AJ52">
        <f t="shared" si="6"/>
        <v>0.65433257208600182</v>
      </c>
      <c r="AK52">
        <f t="shared" si="20"/>
        <v>1.0549183770528128</v>
      </c>
      <c r="AL52">
        <f t="shared" si="23"/>
        <v>-286.06534328320203</v>
      </c>
      <c r="AN52">
        <f t="shared" si="27"/>
        <v>0</v>
      </c>
      <c r="AO52">
        <f t="shared" si="27"/>
        <v>0</v>
      </c>
      <c r="AP52">
        <f t="shared" si="27"/>
        <v>-2.3836659707813714E-2</v>
      </c>
      <c r="AQ52">
        <f t="shared" si="27"/>
        <v>-1.0914059124326001</v>
      </c>
      <c r="AR52">
        <f t="shared" si="27"/>
        <v>-1.1152425721404138</v>
      </c>
      <c r="AS52">
        <f t="shared" si="27"/>
        <v>2.5358025182003214E-3</v>
      </c>
      <c r="AT52">
        <f t="shared" si="27"/>
        <v>4.088234013016126E-3</v>
      </c>
      <c r="AU52">
        <f t="shared" si="24"/>
        <v>-1.1086185356091975</v>
      </c>
      <c r="AW52">
        <v>49</v>
      </c>
      <c r="AX52">
        <f>IF(Z52&gt;0, (R52*SUMPRODUCT(K52:$K$98, X52:$X$98)-K52*$AZ$3)/Z52, 0)</f>
        <v>29.297068679978299</v>
      </c>
    </row>
    <row r="53" spans="5:50" x14ac:dyDescent="0.25">
      <c r="E53">
        <v>2053</v>
      </c>
      <c r="F53" s="5">
        <f>EconomicRates!C93</f>
        <v>3.5571999999999999E-2</v>
      </c>
      <c r="G53" s="5">
        <f>EconomicRates!D93</f>
        <v>7.0000000000000007E-2</v>
      </c>
      <c r="H53" s="5">
        <f t="shared" si="9"/>
        <v>0.12000000000000001</v>
      </c>
      <c r="I53" s="5">
        <f t="shared" si="10"/>
        <v>1.1200000000000001</v>
      </c>
      <c r="J53">
        <f t="shared" si="11"/>
        <v>0.89285714285714279</v>
      </c>
      <c r="K53">
        <f t="shared" si="21"/>
        <v>3.4601813937404063E-3</v>
      </c>
      <c r="L53" s="2">
        <v>50</v>
      </c>
      <c r="M53" s="6">
        <v>1.2285000000000001E-2</v>
      </c>
      <c r="Q53" s="4">
        <f t="shared" si="22"/>
        <v>12.5</v>
      </c>
      <c r="R53">
        <f t="shared" si="0"/>
        <v>50000</v>
      </c>
      <c r="S53">
        <f t="shared" si="1"/>
        <v>28.603330952750046</v>
      </c>
      <c r="U53">
        <f t="shared" si="12"/>
        <v>1.2285000000000001E-2</v>
      </c>
      <c r="V53">
        <f t="shared" si="13"/>
        <v>0.01</v>
      </c>
      <c r="W53">
        <f t="shared" si="14"/>
        <v>0.49206048955647841</v>
      </c>
      <c r="X53">
        <f t="shared" si="15"/>
        <v>6.044963114201338E-3</v>
      </c>
      <c r="Y53">
        <f t="shared" si="16"/>
        <v>4.9206048955647841E-3</v>
      </c>
      <c r="Z53">
        <f t="shared" si="17"/>
        <v>0.4810949215467123</v>
      </c>
      <c r="AB53">
        <f t="shared" si="18"/>
        <v>14.415929957239893</v>
      </c>
      <c r="AC53">
        <f t="shared" si="19"/>
        <v>13.760917260687931</v>
      </c>
      <c r="AE53">
        <f t="shared" si="2"/>
        <v>0</v>
      </c>
      <c r="AF53">
        <f t="shared" si="25"/>
        <v>0</v>
      </c>
      <c r="AG53">
        <f t="shared" si="25"/>
        <v>-6.0136865193339037</v>
      </c>
      <c r="AH53">
        <f t="shared" si="4"/>
        <v>-302.2481557100669</v>
      </c>
      <c r="AI53">
        <f t="shared" si="26"/>
        <v>-308.26184222940083</v>
      </c>
      <c r="AJ53">
        <f t="shared" si="6"/>
        <v>0.65501269655196204</v>
      </c>
      <c r="AK53">
        <f t="shared" si="20"/>
        <v>1.0091150970067926</v>
      </c>
      <c r="AL53">
        <f t="shared" si="23"/>
        <v>-306.59771443584208</v>
      </c>
      <c r="AN53">
        <f t="shared" si="27"/>
        <v>0</v>
      </c>
      <c r="AO53">
        <f t="shared" si="27"/>
        <v>0</v>
      </c>
      <c r="AP53">
        <f t="shared" si="27"/>
        <v>-2.0808446201986679E-2</v>
      </c>
      <c r="AQ53">
        <f t="shared" si="27"/>
        <v>-1.0458334446803266</v>
      </c>
      <c r="AR53">
        <f t="shared" si="27"/>
        <v>-1.0666418908823134</v>
      </c>
      <c r="AS53">
        <f t="shared" si="27"/>
        <v>2.2664627452728299E-3</v>
      </c>
      <c r="AT53">
        <f t="shared" si="27"/>
        <v>3.4917212828054489E-3</v>
      </c>
      <c r="AU53">
        <f t="shared" si="24"/>
        <v>-1.0608837068542352</v>
      </c>
      <c r="AW53">
        <v>50</v>
      </c>
      <c r="AX53">
        <f>IF(Z53&gt;0, (R53*SUMPRODUCT(K53:$K$98, X53:$X$98)-K53*$AZ$3)/Z53, 0)</f>
        <v>28.603330952750046</v>
      </c>
    </row>
    <row r="54" spans="5:50" x14ac:dyDescent="0.25">
      <c r="E54">
        <v>2054</v>
      </c>
      <c r="F54" s="5">
        <f>EconomicRates!C94</f>
        <v>3.5571999999999999E-2</v>
      </c>
      <c r="G54" s="5">
        <f>EconomicRates!D94</f>
        <v>7.0000000000000007E-2</v>
      </c>
      <c r="H54" s="5">
        <f t="shared" si="9"/>
        <v>0.12000000000000001</v>
      </c>
      <c r="I54" s="5">
        <f t="shared" si="10"/>
        <v>1.1200000000000001</v>
      </c>
      <c r="J54">
        <f t="shared" si="11"/>
        <v>0.89285714285714279</v>
      </c>
      <c r="K54">
        <f t="shared" si="21"/>
        <v>3.0894476729825052E-3</v>
      </c>
      <c r="L54" s="2">
        <v>51</v>
      </c>
      <c r="M54" s="6">
        <v>1.3528E-2</v>
      </c>
      <c r="Q54" s="4">
        <f t="shared" si="22"/>
        <v>12.5</v>
      </c>
      <c r="R54">
        <f t="shared" si="0"/>
        <v>50000</v>
      </c>
      <c r="S54">
        <f t="shared" si="1"/>
        <v>27.895695864004157</v>
      </c>
      <c r="U54">
        <f t="shared" si="12"/>
        <v>1.3528E-2</v>
      </c>
      <c r="V54">
        <f t="shared" si="13"/>
        <v>0.01</v>
      </c>
      <c r="W54">
        <f t="shared" si="14"/>
        <v>0.4810949215467123</v>
      </c>
      <c r="X54">
        <f t="shared" si="15"/>
        <v>6.5082520986839238E-3</v>
      </c>
      <c r="Y54">
        <f t="shared" si="16"/>
        <v>4.8109492154671234E-3</v>
      </c>
      <c r="Z54">
        <f t="shared" si="17"/>
        <v>0.46977572023256126</v>
      </c>
      <c r="AB54">
        <f t="shared" si="18"/>
        <v>13.760917260687931</v>
      </c>
      <c r="AC54">
        <f t="shared" si="19"/>
        <v>13.104720615901034</v>
      </c>
      <c r="AE54">
        <f t="shared" si="2"/>
        <v>0</v>
      </c>
      <c r="AF54">
        <f t="shared" si="25"/>
        <v>0</v>
      </c>
      <c r="AG54">
        <f t="shared" si="25"/>
        <v>-5.8721965029070153</v>
      </c>
      <c r="AH54">
        <f t="shared" si="4"/>
        <v>-325.41260493419617</v>
      </c>
      <c r="AI54">
        <f t="shared" si="26"/>
        <v>-331.28480143710317</v>
      </c>
      <c r="AJ54">
        <f t="shared" si="6"/>
        <v>0.65619664478689721</v>
      </c>
      <c r="AK54">
        <f t="shared" si="20"/>
        <v>0.96326420824815528</v>
      </c>
      <c r="AL54">
        <f t="shared" si="23"/>
        <v>-329.66534058406808</v>
      </c>
      <c r="AN54">
        <f t="shared" si="27"/>
        <v>0</v>
      </c>
      <c r="AO54">
        <f t="shared" si="27"/>
        <v>0</v>
      </c>
      <c r="AP54">
        <f t="shared" si="27"/>
        <v>-1.8141843821202083E-2</v>
      </c>
      <c r="AQ54">
        <f t="shared" si="27"/>
        <v>-1.0053452150731277</v>
      </c>
      <c r="AR54">
        <f t="shared" si="27"/>
        <v>-1.0234870588943297</v>
      </c>
      <c r="AS54">
        <f t="shared" si="27"/>
        <v>2.0272851972558069E-3</v>
      </c>
      <c r="AT54">
        <f t="shared" si="27"/>
        <v>2.9759543666395987E-3</v>
      </c>
      <c r="AU54">
        <f t="shared" si="24"/>
        <v>-1.0184838193304342</v>
      </c>
      <c r="AW54">
        <v>51</v>
      </c>
      <c r="AX54">
        <f>IF(Z54&gt;0, (R54*SUMPRODUCT(K54:$K$98, X54:$X$98)-K54*$AZ$3)/Z54, 0)</f>
        <v>27.895695864004157</v>
      </c>
    </row>
    <row r="55" spans="5:50" x14ac:dyDescent="0.25">
      <c r="E55">
        <v>2055</v>
      </c>
      <c r="F55" s="5">
        <f>EconomicRates!C95</f>
        <v>3.5571999999999999E-2</v>
      </c>
      <c r="G55" s="5">
        <f>EconomicRates!D95</f>
        <v>7.0000000000000007E-2</v>
      </c>
      <c r="H55" s="5">
        <f t="shared" si="9"/>
        <v>0.12000000000000001</v>
      </c>
      <c r="I55" s="5">
        <f t="shared" si="10"/>
        <v>1.1200000000000001</v>
      </c>
      <c r="J55">
        <f t="shared" si="11"/>
        <v>0.89285714285714279</v>
      </c>
      <c r="K55">
        <f t="shared" si="21"/>
        <v>2.758435422305808E-3</v>
      </c>
      <c r="L55" s="2">
        <v>52</v>
      </c>
      <c r="M55" s="6">
        <v>1.4963000000000001E-2</v>
      </c>
      <c r="Q55" s="4">
        <f t="shared" si="22"/>
        <v>12.5</v>
      </c>
      <c r="R55">
        <f t="shared" si="0"/>
        <v>50000</v>
      </c>
      <c r="S55">
        <f t="shared" si="1"/>
        <v>27.174545322599226</v>
      </c>
      <c r="U55">
        <f t="shared" si="12"/>
        <v>1.4963000000000001E-2</v>
      </c>
      <c r="V55">
        <f t="shared" si="13"/>
        <v>0.01</v>
      </c>
      <c r="W55">
        <f t="shared" si="14"/>
        <v>0.46977572023256126</v>
      </c>
      <c r="X55">
        <f t="shared" si="15"/>
        <v>7.0292541018398148E-3</v>
      </c>
      <c r="Y55">
        <f t="shared" si="16"/>
        <v>4.6977572023256123E-3</v>
      </c>
      <c r="Z55">
        <f t="shared" si="17"/>
        <v>0.45804870892839583</v>
      </c>
      <c r="AB55">
        <f t="shared" si="18"/>
        <v>13.104720615901034</v>
      </c>
      <c r="AC55">
        <f t="shared" si="19"/>
        <v>12.447265400732753</v>
      </c>
      <c r="AE55">
        <f t="shared" si="2"/>
        <v>0</v>
      </c>
      <c r="AF55">
        <f t="shared" si="25"/>
        <v>0</v>
      </c>
      <c r="AG55">
        <f t="shared" si="25"/>
        <v>-5.7256088616049476</v>
      </c>
      <c r="AH55">
        <f t="shared" si="4"/>
        <v>-351.46270509199076</v>
      </c>
      <c r="AI55">
        <f t="shared" si="26"/>
        <v>-357.1883139535957</v>
      </c>
      <c r="AJ55">
        <f t="shared" si="6"/>
        <v>0.6574552151682802</v>
      </c>
      <c r="AK55">
        <f t="shared" si="20"/>
        <v>0.91733044311307244</v>
      </c>
      <c r="AL55">
        <f t="shared" si="23"/>
        <v>-355.61352829531432</v>
      </c>
      <c r="AN55">
        <f t="shared" si="27"/>
        <v>0</v>
      </c>
      <c r="AO55">
        <f t="shared" si="27"/>
        <v>0</v>
      </c>
      <c r="AP55">
        <f t="shared" si="27"/>
        <v>-1.5793722298119119E-2</v>
      </c>
      <c r="AQ55">
        <f t="shared" si="27"/>
        <v>-0.96948717534516715</v>
      </c>
      <c r="AR55">
        <f t="shared" si="27"/>
        <v>-0.9852808976432863</v>
      </c>
      <c r="AS55">
        <f t="shared" si="27"/>
        <v>1.8135477540998709E-3</v>
      </c>
      <c r="AT55">
        <f t="shared" si="27"/>
        <v>2.5303967882425817E-3</v>
      </c>
      <c r="AU55">
        <f t="shared" si="24"/>
        <v>-0.98093695310094375</v>
      </c>
      <c r="AW55">
        <v>52</v>
      </c>
      <c r="AX55">
        <f>IF(Z55&gt;0, (R55*SUMPRODUCT(K55:$K$98, X55:$X$98)-K55*$AZ$3)/Z55, 0)</f>
        <v>27.174545322599226</v>
      </c>
    </row>
    <row r="56" spans="5:50" x14ac:dyDescent="0.25">
      <c r="E56">
        <v>2056</v>
      </c>
      <c r="F56" s="5">
        <f>EconomicRates!C96</f>
        <v>3.5571999999999999E-2</v>
      </c>
      <c r="G56" s="5">
        <f>EconomicRates!D96</f>
        <v>7.0000000000000007E-2</v>
      </c>
      <c r="H56" s="5">
        <f t="shared" si="9"/>
        <v>0.12000000000000001</v>
      </c>
      <c r="I56" s="5">
        <f t="shared" si="10"/>
        <v>1.1200000000000001</v>
      </c>
      <c r="J56">
        <f t="shared" si="11"/>
        <v>0.89285714285714279</v>
      </c>
      <c r="K56">
        <f t="shared" si="21"/>
        <v>2.4628887699159E-3</v>
      </c>
      <c r="L56" s="2">
        <v>53</v>
      </c>
      <c r="M56" s="6">
        <v>1.6567999999999999E-2</v>
      </c>
      <c r="Q56" s="4">
        <f t="shared" si="22"/>
        <v>12.5</v>
      </c>
      <c r="R56">
        <f t="shared" si="0"/>
        <v>50000</v>
      </c>
      <c r="S56">
        <f t="shared" si="1"/>
        <v>26.438534078514479</v>
      </c>
      <c r="U56">
        <f t="shared" si="12"/>
        <v>1.6567999999999999E-2</v>
      </c>
      <c r="V56">
        <f t="shared" si="13"/>
        <v>0.01</v>
      </c>
      <c r="W56">
        <f t="shared" si="14"/>
        <v>0.45804870892839583</v>
      </c>
      <c r="X56">
        <f t="shared" si="15"/>
        <v>7.5889510095256615E-3</v>
      </c>
      <c r="Y56">
        <f t="shared" si="16"/>
        <v>4.5804870892839581E-3</v>
      </c>
      <c r="Z56">
        <f t="shared" si="17"/>
        <v>0.44587927082958623</v>
      </c>
      <c r="AB56">
        <f t="shared" si="18"/>
        <v>12.447265400732753</v>
      </c>
      <c r="AC56">
        <f t="shared" si="19"/>
        <v>11.788394296731202</v>
      </c>
      <c r="AE56">
        <f t="shared" si="2"/>
        <v>0</v>
      </c>
      <c r="AF56">
        <f t="shared" si="25"/>
        <v>0</v>
      </c>
      <c r="AG56">
        <f t="shared" si="25"/>
        <v>-5.5734908853698277</v>
      </c>
      <c r="AH56">
        <f t="shared" si="4"/>
        <v>-379.44755047628308</v>
      </c>
      <c r="AI56">
        <f t="shared" si="26"/>
        <v>-385.02104136165292</v>
      </c>
      <c r="AJ56">
        <f t="shared" si="6"/>
        <v>0.6588711040015518</v>
      </c>
      <c r="AK56">
        <f t="shared" si="20"/>
        <v>0.8713085780512928</v>
      </c>
      <c r="AL56">
        <f t="shared" si="23"/>
        <v>-383.49086167960007</v>
      </c>
      <c r="AN56">
        <f t="shared" si="27"/>
        <v>0</v>
      </c>
      <c r="AO56">
        <f t="shared" si="27"/>
        <v>0</v>
      </c>
      <c r="AP56">
        <f t="shared" si="27"/>
        <v>-1.3726888110805975E-2</v>
      </c>
      <c r="AQ56">
        <f t="shared" si="27"/>
        <v>-0.93453711084013424</v>
      </c>
      <c r="AR56">
        <f t="shared" si="27"/>
        <v>-0.94826399895094027</v>
      </c>
      <c r="AS56">
        <f t="shared" si="27"/>
        <v>1.6227262428675129E-3</v>
      </c>
      <c r="AT56">
        <f t="shared" si="27"/>
        <v>2.1459361120139205E-3</v>
      </c>
      <c r="AU56">
        <f t="shared" si="24"/>
        <v>-0.94449533659605878</v>
      </c>
      <c r="AW56">
        <v>53</v>
      </c>
      <c r="AX56">
        <f>IF(Z56&gt;0, (R56*SUMPRODUCT(K56:$K$98, X56:$X$98)-K56*$AZ$3)/Z56, 0)</f>
        <v>26.438534078514479</v>
      </c>
    </row>
    <row r="57" spans="5:50" x14ac:dyDescent="0.25">
      <c r="E57">
        <v>2057</v>
      </c>
      <c r="F57" s="5">
        <f>EconomicRates!C97</f>
        <v>3.5571999999999999E-2</v>
      </c>
      <c r="G57" s="5">
        <f>EconomicRates!D97</f>
        <v>7.0000000000000007E-2</v>
      </c>
      <c r="H57" s="5">
        <f t="shared" si="9"/>
        <v>0.12000000000000001</v>
      </c>
      <c r="I57" s="5">
        <f t="shared" si="10"/>
        <v>1.1200000000000001</v>
      </c>
      <c r="J57">
        <f t="shared" si="11"/>
        <v>0.89285714285714279</v>
      </c>
      <c r="K57">
        <f t="shared" si="21"/>
        <v>2.1990078302820534E-3</v>
      </c>
      <c r="L57" s="2">
        <v>54</v>
      </c>
      <c r="M57" s="6">
        <v>1.8353999999999999E-2</v>
      </c>
      <c r="Q57" s="4">
        <f t="shared" si="22"/>
        <v>12.5</v>
      </c>
      <c r="R57">
        <f t="shared" si="0"/>
        <v>50000</v>
      </c>
      <c r="S57">
        <f t="shared" si="1"/>
        <v>25.693091416389763</v>
      </c>
      <c r="U57">
        <f t="shared" si="12"/>
        <v>1.8353999999999999E-2</v>
      </c>
      <c r="V57">
        <f t="shared" si="13"/>
        <v>0.01</v>
      </c>
      <c r="W57">
        <f t="shared" si="14"/>
        <v>0.44587927082958623</v>
      </c>
      <c r="X57">
        <f t="shared" si="15"/>
        <v>8.1836681368062259E-3</v>
      </c>
      <c r="Y57">
        <f t="shared" si="16"/>
        <v>4.4587927082958626E-3</v>
      </c>
      <c r="Z57">
        <f t="shared" si="17"/>
        <v>0.43323680998448416</v>
      </c>
      <c r="AB57">
        <f t="shared" si="18"/>
        <v>11.788394296731202</v>
      </c>
      <c r="AC57">
        <f t="shared" si="19"/>
        <v>11.131192963876433</v>
      </c>
      <c r="AE57">
        <f t="shared" si="2"/>
        <v>0</v>
      </c>
      <c r="AF57">
        <f t="shared" si="25"/>
        <v>0</v>
      </c>
      <c r="AG57">
        <f t="shared" si="25"/>
        <v>-5.4154601248060521</v>
      </c>
      <c r="AH57">
        <f t="shared" si="4"/>
        <v>-409.18340684031131</v>
      </c>
      <c r="AI57">
        <f t="shared" si="26"/>
        <v>-414.59886696511734</v>
      </c>
      <c r="AJ57">
        <f t="shared" si="6"/>
        <v>0.65720133285476834</v>
      </c>
      <c r="AK57">
        <f t="shared" si="20"/>
        <v>0.82518760077118425</v>
      </c>
      <c r="AL57">
        <f t="shared" si="23"/>
        <v>-413.1164780314914</v>
      </c>
      <c r="AN57">
        <f t="shared" si="27"/>
        <v>0</v>
      </c>
      <c r="AO57">
        <f t="shared" si="27"/>
        <v>0</v>
      </c>
      <c r="AP57">
        <f t="shared" si="27"/>
        <v>-1.1908639219028735E-2</v>
      </c>
      <c r="AQ57">
        <f t="shared" si="27"/>
        <v>-0.89979751566333166</v>
      </c>
      <c r="AR57">
        <f t="shared" si="27"/>
        <v>-0.9117061548823604</v>
      </c>
      <c r="AS57">
        <f t="shared" si="27"/>
        <v>1.4451908770194376E-3</v>
      </c>
      <c r="AT57">
        <f t="shared" si="27"/>
        <v>1.8145939955474951E-3</v>
      </c>
      <c r="AU57">
        <f t="shared" si="24"/>
        <v>-0.90844637000979345</v>
      </c>
      <c r="AW57">
        <v>54</v>
      </c>
      <c r="AX57">
        <f>IF(Z57&gt;0, (R57*SUMPRODUCT(K57:$K$98, X57:$X$98)-K57*$AZ$3)/Z57, 0)</f>
        <v>25.693091416389763</v>
      </c>
    </row>
    <row r="58" spans="5:50" x14ac:dyDescent="0.25">
      <c r="E58">
        <v>2058</v>
      </c>
      <c r="F58" s="5">
        <f>EconomicRates!C98</f>
        <v>3.5571999999999999E-2</v>
      </c>
      <c r="G58" s="5">
        <f>EconomicRates!D98</f>
        <v>7.0000000000000007E-2</v>
      </c>
      <c r="H58" s="5">
        <f t="shared" si="9"/>
        <v>0.12000000000000001</v>
      </c>
      <c r="I58" s="5">
        <f t="shared" si="10"/>
        <v>1.1200000000000001</v>
      </c>
      <c r="J58">
        <f t="shared" si="11"/>
        <v>0.89285714285714279</v>
      </c>
      <c r="K58">
        <f t="shared" si="21"/>
        <v>1.9633998484661188E-3</v>
      </c>
      <c r="L58" s="2">
        <v>55</v>
      </c>
      <c r="M58" s="6">
        <v>2.0303000000000002E-2</v>
      </c>
      <c r="Q58" s="4">
        <f t="shared" si="22"/>
        <v>12.5</v>
      </c>
      <c r="R58">
        <f t="shared" si="0"/>
        <v>50000</v>
      </c>
      <c r="S58">
        <f t="shared" si="1"/>
        <v>24.94359981195143</v>
      </c>
      <c r="U58">
        <f t="shared" si="12"/>
        <v>2.0303000000000002E-2</v>
      </c>
      <c r="V58">
        <f t="shared" si="13"/>
        <v>0.01</v>
      </c>
      <c r="W58">
        <f t="shared" si="14"/>
        <v>0.43323680998448416</v>
      </c>
      <c r="X58">
        <f t="shared" si="15"/>
        <v>8.7960069531149831E-3</v>
      </c>
      <c r="Y58">
        <f t="shared" si="16"/>
        <v>4.3323680998448421E-3</v>
      </c>
      <c r="Z58">
        <f t="shared" si="17"/>
        <v>0.42010843493152433</v>
      </c>
      <c r="AB58">
        <f t="shared" si="18"/>
        <v>11.131192963876433</v>
      </c>
      <c r="AC58">
        <f t="shared" si="19"/>
        <v>10.47901667855718</v>
      </c>
      <c r="AE58">
        <f t="shared" si="2"/>
        <v>0</v>
      </c>
      <c r="AF58">
        <f t="shared" si="25"/>
        <v>0</v>
      </c>
      <c r="AG58">
        <f t="shared" si="25"/>
        <v>-5.2513554366440545</v>
      </c>
      <c r="AH58">
        <f t="shared" si="4"/>
        <v>-439.80034765574914</v>
      </c>
      <c r="AI58">
        <f t="shared" si="26"/>
        <v>-445.05170309239321</v>
      </c>
      <c r="AJ58">
        <f t="shared" si="6"/>
        <v>0.65217628531925342</v>
      </c>
      <c r="AK58">
        <f t="shared" si="20"/>
        <v>0.77918350747135046</v>
      </c>
      <c r="AL58">
        <f t="shared" si="23"/>
        <v>-443.62034329960261</v>
      </c>
      <c r="AN58">
        <f t="shared" si="27"/>
        <v>0</v>
      </c>
      <c r="AO58">
        <f t="shared" si="27"/>
        <v>0</v>
      </c>
      <c r="AP58">
        <f t="shared" si="27"/>
        <v>-1.0310510468548665E-2</v>
      </c>
      <c r="AQ58">
        <f t="shared" si="27"/>
        <v>-0.86350393594264419</v>
      </c>
      <c r="AR58">
        <f t="shared" si="27"/>
        <v>-0.87381444641119288</v>
      </c>
      <c r="AS58">
        <f t="shared" si="27"/>
        <v>1.2804828197690184E-3</v>
      </c>
      <c r="AT58">
        <f t="shared" si="27"/>
        <v>1.5298487804965484E-3</v>
      </c>
      <c r="AU58">
        <f t="shared" si="24"/>
        <v>-0.87100411481092732</v>
      </c>
      <c r="AW58">
        <v>55</v>
      </c>
      <c r="AX58">
        <f>IF(Z58&gt;0, (R58*SUMPRODUCT(K58:$K$98, X58:$X$98)-K58*$AZ$3)/Z58, 0)</f>
        <v>24.94359981195143</v>
      </c>
    </row>
    <row r="59" spans="5:50" x14ac:dyDescent="0.25">
      <c r="E59">
        <v>2059</v>
      </c>
      <c r="F59" s="5">
        <f>EconomicRates!C99</f>
        <v>3.5571999999999999E-2</v>
      </c>
      <c r="G59" s="5">
        <f>EconomicRates!D99</f>
        <v>7.0000000000000007E-2</v>
      </c>
      <c r="H59" s="5">
        <f t="shared" si="9"/>
        <v>0.12000000000000001</v>
      </c>
      <c r="I59" s="5">
        <f t="shared" si="10"/>
        <v>1.1200000000000001</v>
      </c>
      <c r="J59">
        <f t="shared" si="11"/>
        <v>0.89285714285714279</v>
      </c>
      <c r="K59">
        <f t="shared" si="21"/>
        <v>1.7530355789876059E-3</v>
      </c>
      <c r="L59" s="2">
        <v>56</v>
      </c>
      <c r="M59" s="6">
        <v>2.2446000000000001E-2</v>
      </c>
      <c r="Q59" s="4">
        <f t="shared" si="22"/>
        <v>12.5</v>
      </c>
      <c r="R59">
        <f t="shared" si="0"/>
        <v>50000</v>
      </c>
      <c r="S59">
        <f t="shared" si="1"/>
        <v>24.199619383397835</v>
      </c>
      <c r="U59">
        <f t="shared" si="12"/>
        <v>2.2446000000000001E-2</v>
      </c>
      <c r="V59">
        <f t="shared" si="13"/>
        <v>0.01</v>
      </c>
      <c r="W59">
        <f t="shared" si="14"/>
        <v>0.42010843493152433</v>
      </c>
      <c r="X59">
        <f t="shared" si="15"/>
        <v>9.4297539304729963E-3</v>
      </c>
      <c r="Y59">
        <f t="shared" si="16"/>
        <v>4.2010843493152433E-3</v>
      </c>
      <c r="Z59">
        <f t="shared" si="17"/>
        <v>0.40647759665173605</v>
      </c>
      <c r="AB59">
        <f t="shared" si="18"/>
        <v>10.47901667855718</v>
      </c>
      <c r="AC59">
        <f t="shared" si="19"/>
        <v>9.8366031268503189</v>
      </c>
      <c r="AE59">
        <f t="shared" si="2"/>
        <v>0</v>
      </c>
      <c r="AF59">
        <f t="shared" si="25"/>
        <v>0</v>
      </c>
      <c r="AG59">
        <f t="shared" si="25"/>
        <v>-5.0809699581467003</v>
      </c>
      <c r="AH59">
        <f t="shared" si="4"/>
        <v>-471.48769652364979</v>
      </c>
      <c r="AI59">
        <f t="shared" si="26"/>
        <v>-476.56866648179647</v>
      </c>
      <c r="AJ59">
        <f t="shared" si="6"/>
        <v>0.64241355170686099</v>
      </c>
      <c r="AK59">
        <f t="shared" si="20"/>
        <v>0.73353116749900271</v>
      </c>
      <c r="AL59">
        <f t="shared" si="23"/>
        <v>-475.19272176259062</v>
      </c>
      <c r="AN59">
        <f t="shared" si="27"/>
        <v>0</v>
      </c>
      <c r="AO59">
        <f t="shared" si="27"/>
        <v>0</v>
      </c>
      <c r="AP59">
        <f t="shared" si="27"/>
        <v>-8.9071211123983324E-3</v>
      </c>
      <c r="AQ59">
        <f t="shared" si="27"/>
        <v>-0.82653470706086907</v>
      </c>
      <c r="AR59">
        <f t="shared" si="27"/>
        <v>-0.83544182817326729</v>
      </c>
      <c r="AS59">
        <f t="shared" si="27"/>
        <v>1.1261738125659213E-3</v>
      </c>
      <c r="AT59">
        <f t="shared" si="27"/>
        <v>1.2859062349220688E-3</v>
      </c>
      <c r="AU59">
        <f t="shared" si="24"/>
        <v>-0.83302974812577935</v>
      </c>
      <c r="AW59">
        <v>56</v>
      </c>
      <c r="AX59">
        <f>IF(Z59&gt;0, (R59*SUMPRODUCT(K59:$K$98, X59:$X$98)-K59*$AZ$3)/Z59, 0)</f>
        <v>24.199619383397835</v>
      </c>
    </row>
    <row r="60" spans="5:50" x14ac:dyDescent="0.25">
      <c r="E60">
        <v>2060</v>
      </c>
      <c r="F60" s="5">
        <f>EconomicRates!C100</f>
        <v>3.5571999999999999E-2</v>
      </c>
      <c r="G60" s="5">
        <f>EconomicRates!D100</f>
        <v>7.0000000000000007E-2</v>
      </c>
      <c r="H60" s="5">
        <f t="shared" si="9"/>
        <v>0.12000000000000001</v>
      </c>
      <c r="I60" s="5">
        <f t="shared" si="10"/>
        <v>1.1200000000000001</v>
      </c>
      <c r="J60">
        <f t="shared" si="11"/>
        <v>0.89285714285714279</v>
      </c>
      <c r="K60">
        <f t="shared" si="21"/>
        <v>1.5652103383817909E-3</v>
      </c>
      <c r="L60" s="2">
        <v>57</v>
      </c>
      <c r="M60" s="6">
        <v>2.4856E-2</v>
      </c>
      <c r="Q60" s="4">
        <f t="shared" si="22"/>
        <v>12.5</v>
      </c>
      <c r="R60">
        <f t="shared" si="0"/>
        <v>50000</v>
      </c>
      <c r="S60">
        <f t="shared" si="1"/>
        <v>23.469919993561099</v>
      </c>
      <c r="U60">
        <f t="shared" si="12"/>
        <v>2.4856E-2</v>
      </c>
      <c r="V60">
        <f t="shared" si="13"/>
        <v>0.01</v>
      </c>
      <c r="W60">
        <f t="shared" si="14"/>
        <v>0.40647759665173605</v>
      </c>
      <c r="X60">
        <f t="shared" si="15"/>
        <v>1.0103407142375551E-2</v>
      </c>
      <c r="Y60">
        <f t="shared" si="16"/>
        <v>4.0647759665173606E-3</v>
      </c>
      <c r="Z60">
        <f t="shared" si="17"/>
        <v>0.3923094135428431</v>
      </c>
      <c r="AB60">
        <f t="shared" si="18"/>
        <v>9.8366031268503189</v>
      </c>
      <c r="AC60">
        <f t="shared" si="19"/>
        <v>9.2074705485714023</v>
      </c>
      <c r="AE60">
        <f t="shared" si="2"/>
        <v>0</v>
      </c>
      <c r="AF60">
        <f t="shared" si="25"/>
        <v>0</v>
      </c>
      <c r="AG60">
        <f t="shared" si="25"/>
        <v>-4.903867669285539</v>
      </c>
      <c r="AH60">
        <f t="shared" si="4"/>
        <v>-505.17035711877753</v>
      </c>
      <c r="AI60">
        <f t="shared" si="26"/>
        <v>-510.07422478806308</v>
      </c>
      <c r="AJ60">
        <f t="shared" si="6"/>
        <v>0.62913257827891655</v>
      </c>
      <c r="AK60">
        <f t="shared" si="20"/>
        <v>0.6885622188795224</v>
      </c>
      <c r="AL60">
        <f t="shared" si="23"/>
        <v>-508.75652999090465</v>
      </c>
      <c r="AN60">
        <f t="shared" si="27"/>
        <v>0</v>
      </c>
      <c r="AO60">
        <f t="shared" si="27"/>
        <v>0</v>
      </c>
      <c r="AP60">
        <f t="shared" si="27"/>
        <v>-7.6755843740219428E-3</v>
      </c>
      <c r="AQ60">
        <f t="shared" si="27"/>
        <v>-0.79069786560633193</v>
      </c>
      <c r="AR60">
        <f t="shared" si="27"/>
        <v>-0.79837344998035387</v>
      </c>
      <c r="AS60">
        <f t="shared" si="27"/>
        <v>9.8472481573495156E-4</v>
      </c>
      <c r="AT60">
        <f t="shared" si="27"/>
        <v>1.077744703609334E-3</v>
      </c>
      <c r="AU60">
        <f t="shared" si="24"/>
        <v>-0.79631098046100968</v>
      </c>
      <c r="AW60">
        <v>57</v>
      </c>
      <c r="AX60">
        <f>IF(Z60&gt;0, (R60*SUMPRODUCT(K60:$K$98, X60:$X$98)-K60*$AZ$3)/Z60, 0)</f>
        <v>23.469919993561099</v>
      </c>
    </row>
    <row r="61" spans="5:50" x14ac:dyDescent="0.25">
      <c r="E61">
        <v>2061</v>
      </c>
      <c r="F61" s="5">
        <f>EconomicRates!C101</f>
        <v>3.5571999999999999E-2</v>
      </c>
      <c r="G61" s="5">
        <f>EconomicRates!D101</f>
        <v>7.0000000000000007E-2</v>
      </c>
      <c r="H61" s="5">
        <f t="shared" si="9"/>
        <v>0.12000000000000001</v>
      </c>
      <c r="I61" s="5">
        <f t="shared" si="10"/>
        <v>1.1200000000000001</v>
      </c>
      <c r="J61">
        <f t="shared" si="11"/>
        <v>0.89285714285714279</v>
      </c>
      <c r="K61">
        <f t="shared" si="21"/>
        <v>1.3975092306980274E-3</v>
      </c>
      <c r="L61" s="2">
        <v>58</v>
      </c>
      <c r="M61" s="6">
        <v>2.7564999999999999E-2</v>
      </c>
      <c r="Q61" s="4">
        <f t="shared" si="22"/>
        <v>12.5</v>
      </c>
      <c r="R61">
        <f t="shared" si="0"/>
        <v>50000</v>
      </c>
      <c r="S61">
        <f t="shared" si="1"/>
        <v>22.758619598015347</v>
      </c>
      <c r="U61">
        <f t="shared" si="12"/>
        <v>2.7564999999999999E-2</v>
      </c>
      <c r="V61">
        <f t="shared" si="13"/>
        <v>0.01</v>
      </c>
      <c r="W61">
        <f t="shared" si="14"/>
        <v>0.3923094135428431</v>
      </c>
      <c r="X61">
        <f t="shared" si="15"/>
        <v>1.081400898430847E-2</v>
      </c>
      <c r="Y61">
        <f t="shared" si="16"/>
        <v>3.9230941354284309E-3</v>
      </c>
      <c r="Z61">
        <f t="shared" si="17"/>
        <v>0.37757231042310624</v>
      </c>
      <c r="AB61">
        <f t="shared" si="18"/>
        <v>9.2074705485714023</v>
      </c>
      <c r="AC61">
        <f t="shared" si="19"/>
        <v>8.5930245836632402</v>
      </c>
      <c r="AE61">
        <f t="shared" si="2"/>
        <v>0</v>
      </c>
      <c r="AF61">
        <f t="shared" si="25"/>
        <v>0</v>
      </c>
      <c r="AG61">
        <f t="shared" si="25"/>
        <v>-4.7196538802888277</v>
      </c>
      <c r="AH61">
        <f t="shared" si="4"/>
        <v>-540.70044921542353</v>
      </c>
      <c r="AI61">
        <f t="shared" si="26"/>
        <v>-545.42010309571231</v>
      </c>
      <c r="AJ61">
        <f t="shared" si="6"/>
        <v>0.61444596490816217</v>
      </c>
      <c r="AK61">
        <f t="shared" si="20"/>
        <v>0.64452293839999819</v>
      </c>
      <c r="AL61">
        <f t="shared" si="23"/>
        <v>-544.16113419240412</v>
      </c>
      <c r="AN61">
        <f t="shared" si="27"/>
        <v>0</v>
      </c>
      <c r="AO61">
        <f t="shared" si="27"/>
        <v>0</v>
      </c>
      <c r="AP61">
        <f t="shared" si="27"/>
        <v>-6.5957598634033996E-3</v>
      </c>
      <c r="AQ61">
        <f t="shared" si="27"/>
        <v>-0.75563386882112438</v>
      </c>
      <c r="AR61">
        <f t="shared" si="27"/>
        <v>-0.7622296286845277</v>
      </c>
      <c r="AS61">
        <f t="shared" si="27"/>
        <v>8.5869390772431282E-4</v>
      </c>
      <c r="AT61">
        <f t="shared" si="27"/>
        <v>9.0072675581061355E-4</v>
      </c>
      <c r="AU61">
        <f t="shared" si="24"/>
        <v>-0.76047020802099274</v>
      </c>
      <c r="AW61">
        <v>58</v>
      </c>
      <c r="AX61">
        <f>IF(Z61&gt;0, (R61*SUMPRODUCT(K61:$K$98, X61:$X$98)-K61*$AZ$3)/Z61, 0)</f>
        <v>22.758619598015347</v>
      </c>
    </row>
    <row r="62" spans="5:50" x14ac:dyDescent="0.25">
      <c r="E62">
        <v>2062</v>
      </c>
      <c r="F62" s="5">
        <f>EconomicRates!C102</f>
        <v>3.5571999999999999E-2</v>
      </c>
      <c r="G62" s="5">
        <f>EconomicRates!D102</f>
        <v>7.0000000000000007E-2</v>
      </c>
      <c r="H62" s="5">
        <f t="shared" si="9"/>
        <v>0.12000000000000001</v>
      </c>
      <c r="I62" s="5">
        <f t="shared" si="10"/>
        <v>1.1200000000000001</v>
      </c>
      <c r="J62">
        <f t="shared" si="11"/>
        <v>0.89285714285714279</v>
      </c>
      <c r="K62">
        <f t="shared" si="21"/>
        <v>1.2477760988375245E-3</v>
      </c>
      <c r="L62" s="2">
        <v>59</v>
      </c>
      <c r="M62" s="6">
        <v>3.0620999999999999E-2</v>
      </c>
      <c r="Q62" s="4">
        <f t="shared" si="22"/>
        <v>12.5</v>
      </c>
      <c r="R62">
        <f t="shared" si="0"/>
        <v>50000</v>
      </c>
      <c r="S62">
        <f t="shared" si="1"/>
        <v>22.070643874651946</v>
      </c>
      <c r="U62">
        <f t="shared" si="12"/>
        <v>3.0620999999999999E-2</v>
      </c>
      <c r="V62">
        <f t="shared" si="13"/>
        <v>0.01</v>
      </c>
      <c r="W62">
        <f t="shared" si="14"/>
        <v>0.37757231042310624</v>
      </c>
      <c r="X62">
        <f t="shared" si="15"/>
        <v>1.1561641717465937E-2</v>
      </c>
      <c r="Y62">
        <f t="shared" si="16"/>
        <v>3.7757231042310625E-3</v>
      </c>
      <c r="Z62">
        <f t="shared" si="17"/>
        <v>0.36223494560140923</v>
      </c>
      <c r="AB62">
        <f t="shared" si="18"/>
        <v>8.5930245836632402</v>
      </c>
      <c r="AC62">
        <f t="shared" si="19"/>
        <v>7.9947584833226237</v>
      </c>
      <c r="AE62">
        <f t="shared" si="2"/>
        <v>0</v>
      </c>
      <c r="AF62">
        <f t="shared" si="25"/>
        <v>0</v>
      </c>
      <c r="AG62">
        <f t="shared" si="25"/>
        <v>-4.5279368200176151</v>
      </c>
      <c r="AH62">
        <f t="shared" si="4"/>
        <v>-578.08208587329682</v>
      </c>
      <c r="AI62">
        <f t="shared" si="26"/>
        <v>-582.61002269331448</v>
      </c>
      <c r="AJ62">
        <f t="shared" si="6"/>
        <v>0.59826610034061645</v>
      </c>
      <c r="AK62">
        <f t="shared" si="20"/>
        <v>0.6015117208564269</v>
      </c>
      <c r="AL62">
        <f t="shared" si="23"/>
        <v>-581.41024487211735</v>
      </c>
      <c r="AN62">
        <f t="shared" si="27"/>
        <v>0</v>
      </c>
      <c r="AO62">
        <f t="shared" si="27"/>
        <v>0</v>
      </c>
      <c r="AP62">
        <f t="shared" si="27"/>
        <v>-5.649851341064366E-3</v>
      </c>
      <c r="AQ62">
        <f t="shared" si="27"/>
        <v>-0.72131700991884107</v>
      </c>
      <c r="AR62">
        <f t="shared" si="27"/>
        <v>-0.72696686125990551</v>
      </c>
      <c r="AS62">
        <f t="shared" si="27"/>
        <v>7.4650214074975334E-4</v>
      </c>
      <c r="AT62">
        <f t="shared" si="27"/>
        <v>7.5055194845527831E-4</v>
      </c>
      <c r="AU62">
        <f t="shared" si="24"/>
        <v>-0.72546980717070042</v>
      </c>
      <c r="AW62">
        <v>59</v>
      </c>
      <c r="AX62">
        <f>IF(Z62&gt;0, (R62*SUMPRODUCT(K62:$K$98, X62:$X$98)-K62*$AZ$3)/Z62, 0)</f>
        <v>22.070643874651946</v>
      </c>
    </row>
    <row r="63" spans="5:50" x14ac:dyDescent="0.25">
      <c r="E63">
        <v>2063</v>
      </c>
      <c r="F63" s="5">
        <f>EconomicRates!C103</f>
        <v>3.5571999999999999E-2</v>
      </c>
      <c r="G63" s="5">
        <f>EconomicRates!D103</f>
        <v>7.0000000000000007E-2</v>
      </c>
      <c r="H63" s="5">
        <f t="shared" si="9"/>
        <v>0.12000000000000001</v>
      </c>
      <c r="I63" s="5">
        <f t="shared" si="10"/>
        <v>1.1200000000000001</v>
      </c>
      <c r="J63">
        <f t="shared" si="11"/>
        <v>0.89285714285714279</v>
      </c>
      <c r="K63">
        <f t="shared" si="21"/>
        <v>1.114085802533504E-3</v>
      </c>
      <c r="L63" s="2">
        <v>60</v>
      </c>
      <c r="M63" s="6">
        <v>3.3921E-2</v>
      </c>
      <c r="Q63" s="4">
        <f t="shared" si="22"/>
        <v>12.5</v>
      </c>
      <c r="R63">
        <f t="shared" si="0"/>
        <v>50000</v>
      </c>
      <c r="S63">
        <f t="shared" si="1"/>
        <v>21.407474488927313</v>
      </c>
      <c r="U63">
        <f t="shared" si="12"/>
        <v>3.3921E-2</v>
      </c>
      <c r="V63">
        <f t="shared" si="13"/>
        <v>0.01</v>
      </c>
      <c r="W63">
        <f t="shared" si="14"/>
        <v>0.36223494560140923</v>
      </c>
      <c r="X63">
        <f t="shared" si="15"/>
        <v>1.2287371589745402E-2</v>
      </c>
      <c r="Y63">
        <f t="shared" si="16"/>
        <v>3.6223494560140923E-3</v>
      </c>
      <c r="Z63">
        <f t="shared" si="17"/>
        <v>0.34632522455564974</v>
      </c>
      <c r="AB63">
        <f t="shared" si="18"/>
        <v>7.9947584833226237</v>
      </c>
      <c r="AC63">
        <f t="shared" si="19"/>
        <v>7.4139484095470944</v>
      </c>
      <c r="AE63">
        <f t="shared" si="2"/>
        <v>0</v>
      </c>
      <c r="AF63">
        <f t="shared" si="25"/>
        <v>0</v>
      </c>
      <c r="AG63">
        <f t="shared" si="25"/>
        <v>-4.3290653069456217</v>
      </c>
      <c r="AH63">
        <f t="shared" si="4"/>
        <v>-614.36857948727004</v>
      </c>
      <c r="AI63">
        <f t="shared" si="26"/>
        <v>-618.69764479421565</v>
      </c>
      <c r="AJ63">
        <f t="shared" si="6"/>
        <v>0.58081007377552929</v>
      </c>
      <c r="AK63">
        <f t="shared" si="20"/>
        <v>0.55963309383258375</v>
      </c>
      <c r="AL63">
        <f t="shared" si="23"/>
        <v>-617.55720162660759</v>
      </c>
      <c r="AN63">
        <f t="shared" si="27"/>
        <v>0</v>
      </c>
      <c r="AO63">
        <f t="shared" si="27"/>
        <v>0</v>
      </c>
      <c r="AP63">
        <f t="shared" si="27"/>
        <v>-4.8229501967084623E-3</v>
      </c>
      <c r="AQ63">
        <f t="shared" si="27"/>
        <v>-0.68445931192944409</v>
      </c>
      <c r="AR63">
        <f t="shared" si="27"/>
        <v>-0.68928226212615251</v>
      </c>
      <c r="AS63">
        <f t="shared" si="27"/>
        <v>6.4707225716175419E-4</v>
      </c>
      <c r="AT63">
        <f t="shared" si="27"/>
        <v>6.2347928446678175E-4</v>
      </c>
      <c r="AU63">
        <f t="shared" si="24"/>
        <v>-0.68801171058452404</v>
      </c>
      <c r="AW63">
        <v>60</v>
      </c>
      <c r="AX63">
        <f>IF(Z63&gt;0, (R63*SUMPRODUCT(K63:$K$98, X63:$X$98)-K63*$AZ$3)/Z63, 0)</f>
        <v>21.407474488927313</v>
      </c>
    </row>
    <row r="64" spans="5:50" x14ac:dyDescent="0.25">
      <c r="E64">
        <v>2064</v>
      </c>
      <c r="F64" s="5">
        <f>EconomicRates!C104</f>
        <v>3.5571999999999999E-2</v>
      </c>
      <c r="G64" s="5">
        <f>EconomicRates!D104</f>
        <v>7.0000000000000007E-2</v>
      </c>
      <c r="H64" s="5">
        <f t="shared" si="9"/>
        <v>0.12000000000000001</v>
      </c>
      <c r="I64" s="5">
        <f t="shared" si="10"/>
        <v>1.1200000000000001</v>
      </c>
      <c r="J64">
        <f t="shared" si="11"/>
        <v>0.89285714285714279</v>
      </c>
      <c r="K64">
        <f t="shared" si="21"/>
        <v>9.9471946654777136E-4</v>
      </c>
      <c r="L64" s="2">
        <v>61</v>
      </c>
      <c r="M64" s="6">
        <v>3.7368999999999999E-2</v>
      </c>
      <c r="Q64" s="4">
        <f t="shared" si="22"/>
        <v>12.5</v>
      </c>
      <c r="R64">
        <f t="shared" si="0"/>
        <v>50000</v>
      </c>
      <c r="S64">
        <f t="shared" si="1"/>
        <v>20.777578523753487</v>
      </c>
      <c r="U64">
        <f t="shared" si="12"/>
        <v>3.7368999999999999E-2</v>
      </c>
      <c r="V64">
        <f t="shared" si="13"/>
        <v>0.01</v>
      </c>
      <c r="W64">
        <f t="shared" si="14"/>
        <v>0.34632522455564974</v>
      </c>
      <c r="X64">
        <f t="shared" si="15"/>
        <v>1.2941827316420075E-2</v>
      </c>
      <c r="Y64">
        <f t="shared" si="16"/>
        <v>3.4632522455564974E-3</v>
      </c>
      <c r="Z64">
        <f t="shared" si="17"/>
        <v>0.32992014499367317</v>
      </c>
      <c r="AB64">
        <f t="shared" si="18"/>
        <v>7.4139484095470944</v>
      </c>
      <c r="AC64">
        <f t="shared" si="19"/>
        <v>6.8549417191741799</v>
      </c>
      <c r="AE64">
        <f t="shared" si="2"/>
        <v>0</v>
      </c>
      <c r="AF64">
        <f t="shared" si="25"/>
        <v>0</v>
      </c>
      <c r="AG64">
        <f t="shared" si="25"/>
        <v>-4.1240018124209143</v>
      </c>
      <c r="AH64">
        <f t="shared" si="4"/>
        <v>-647.09136582100382</v>
      </c>
      <c r="AI64">
        <f t="shared" si="26"/>
        <v>-651.21536763342476</v>
      </c>
      <c r="AJ64">
        <f t="shared" si="6"/>
        <v>0.55900669037291451</v>
      </c>
      <c r="AK64">
        <f t="shared" si="20"/>
        <v>0.51897638866829665</v>
      </c>
      <c r="AL64">
        <f t="shared" si="23"/>
        <v>-650.13738455438352</v>
      </c>
      <c r="AN64">
        <f t="shared" si="27"/>
        <v>0</v>
      </c>
      <c r="AO64">
        <f t="shared" si="27"/>
        <v>0</v>
      </c>
      <c r="AP64">
        <f t="shared" si="27"/>
        <v>-4.1022248828933745E-3</v>
      </c>
      <c r="AQ64">
        <f t="shared" si="27"/>
        <v>-0.64367437821713769</v>
      </c>
      <c r="AR64">
        <f t="shared" si="27"/>
        <v>-0.64777660310003105</v>
      </c>
      <c r="AS64">
        <f t="shared" si="27"/>
        <v>5.5605483684438074E-4</v>
      </c>
      <c r="AT64">
        <f t="shared" si="27"/>
        <v>5.162359164870169E-4</v>
      </c>
      <c r="AU64">
        <f t="shared" si="24"/>
        <v>-0.64670431234669967</v>
      </c>
      <c r="AW64">
        <v>61</v>
      </c>
      <c r="AX64">
        <f>IF(Z64&gt;0, (R64*SUMPRODUCT(K64:$K$98, X64:$X$98)-K64*$AZ$3)/Z64, 0)</f>
        <v>20.777578523753487</v>
      </c>
    </row>
    <row r="65" spans="5:50" x14ac:dyDescent="0.25">
      <c r="E65">
        <v>2065</v>
      </c>
      <c r="F65" s="5">
        <f>EconomicRates!C105</f>
        <v>3.5571999999999999E-2</v>
      </c>
      <c r="G65" s="5">
        <f>EconomicRates!D105</f>
        <v>7.0000000000000007E-2</v>
      </c>
      <c r="H65" s="5">
        <f t="shared" si="9"/>
        <v>0.12000000000000001</v>
      </c>
      <c r="I65" s="5">
        <f t="shared" si="10"/>
        <v>1.1200000000000001</v>
      </c>
      <c r="J65">
        <f t="shared" si="11"/>
        <v>0.89285714285714279</v>
      </c>
      <c r="K65">
        <f t="shared" si="21"/>
        <v>8.8814238084622432E-4</v>
      </c>
      <c r="L65" s="2">
        <v>62</v>
      </c>
      <c r="M65" s="6">
        <v>5.0548205999999998E-2</v>
      </c>
      <c r="Q65" s="4">
        <f t="shared" si="22"/>
        <v>12.5</v>
      </c>
      <c r="R65">
        <f t="shared" si="0"/>
        <v>50000</v>
      </c>
      <c r="S65">
        <f t="shared" si="1"/>
        <v>20.401353597582187</v>
      </c>
      <c r="U65">
        <f t="shared" si="12"/>
        <v>5.0548205999999998E-2</v>
      </c>
      <c r="V65">
        <f t="shared" si="13"/>
        <v>0.01</v>
      </c>
      <c r="W65">
        <f t="shared" si="14"/>
        <v>0.32992014499367317</v>
      </c>
      <c r="X65">
        <f t="shared" si="15"/>
        <v>1.6676871452690058E-2</v>
      </c>
      <c r="Y65">
        <f t="shared" si="16"/>
        <v>3.2992014499367318E-3</v>
      </c>
      <c r="Z65">
        <f t="shared" si="17"/>
        <v>0.30994407209104641</v>
      </c>
      <c r="AB65">
        <f t="shared" si="18"/>
        <v>6.8549417191741799</v>
      </c>
      <c r="AC65">
        <f t="shared" si="19"/>
        <v>6.3232786102039427</v>
      </c>
      <c r="AE65">
        <f t="shared" si="2"/>
        <v>0</v>
      </c>
      <c r="AF65">
        <f t="shared" si="25"/>
        <v>0</v>
      </c>
      <c r="AG65">
        <f t="shared" si="25"/>
        <v>-3.87430090113808</v>
      </c>
      <c r="AH65">
        <f t="shared" si="4"/>
        <v>-833.84357263450295</v>
      </c>
      <c r="AI65">
        <f t="shared" si="26"/>
        <v>-837.71787353564105</v>
      </c>
      <c r="AJ65">
        <f t="shared" si="6"/>
        <v>0.53166310897023727</v>
      </c>
      <c r="AK65">
        <f t="shared" si="20"/>
        <v>0.47984592034219264</v>
      </c>
      <c r="AL65">
        <f t="shared" si="23"/>
        <v>-836.70636450632855</v>
      </c>
      <c r="AN65">
        <f t="shared" si="27"/>
        <v>0</v>
      </c>
      <c r="AO65">
        <f t="shared" si="27"/>
        <v>0</v>
      </c>
      <c r="AP65">
        <f t="shared" si="27"/>
        <v>-3.4409308264514468E-3</v>
      </c>
      <c r="AQ65">
        <f t="shared" si="27"/>
        <v>-0.74057181585292897</v>
      </c>
      <c r="AR65">
        <f t="shared" si="27"/>
        <v>-0.74401274667938044</v>
      </c>
      <c r="AS65">
        <f t="shared" si="27"/>
        <v>4.7219253940893215E-4</v>
      </c>
      <c r="AT65">
        <f t="shared" si="27"/>
        <v>4.2617149813206265E-4</v>
      </c>
      <c r="AU65">
        <f t="shared" si="24"/>
        <v>-0.74311438264183949</v>
      </c>
      <c r="AW65">
        <v>62</v>
      </c>
      <c r="AX65">
        <f>IF(Z65&gt;0, (R65*SUMPRODUCT(K65:$K$98, X65:$X$98)-K65*$AZ$3)/Z65, 0)</f>
        <v>20.401353597582187</v>
      </c>
    </row>
    <row r="66" spans="5:50" x14ac:dyDescent="0.25">
      <c r="E66">
        <v>2066</v>
      </c>
      <c r="F66" s="5">
        <f>EconomicRates!C106</f>
        <v>3.5571999999999999E-2</v>
      </c>
      <c r="G66" s="5">
        <f>EconomicRates!D106</f>
        <v>7.0000000000000007E-2</v>
      </c>
      <c r="H66" s="5">
        <f t="shared" si="9"/>
        <v>0.12000000000000001</v>
      </c>
      <c r="I66" s="5">
        <f t="shared" si="10"/>
        <v>1.1200000000000001</v>
      </c>
      <c r="J66">
        <f t="shared" si="11"/>
        <v>0.89285714285714279</v>
      </c>
      <c r="K66">
        <f t="shared" si="21"/>
        <v>7.9298426861270028E-4</v>
      </c>
      <c r="L66" s="2">
        <v>63</v>
      </c>
      <c r="M66" s="6">
        <v>6.4784177999999998E-2</v>
      </c>
      <c r="Q66" s="4">
        <f t="shared" si="22"/>
        <v>12.5</v>
      </c>
      <c r="R66">
        <f t="shared" si="0"/>
        <v>50000</v>
      </c>
      <c r="S66">
        <f t="shared" si="1"/>
        <v>19.816622310045855</v>
      </c>
      <c r="U66">
        <f t="shared" si="12"/>
        <v>6.4784177999999998E-2</v>
      </c>
      <c r="V66">
        <f t="shared" si="13"/>
        <v>0.01</v>
      </c>
      <c r="W66">
        <f t="shared" si="14"/>
        <v>0.30994407209104641</v>
      </c>
      <c r="X66">
        <f t="shared" si="15"/>
        <v>2.0079471936391181E-2</v>
      </c>
      <c r="Y66">
        <f t="shared" si="16"/>
        <v>3.0994407209104643E-3</v>
      </c>
      <c r="Z66">
        <f t="shared" si="17"/>
        <v>0.28676515943374475</v>
      </c>
      <c r="AB66">
        <f t="shared" si="18"/>
        <v>6.3232786102039427</v>
      </c>
      <c r="AC66">
        <f t="shared" si="19"/>
        <v>5.6827168561786028</v>
      </c>
      <c r="AE66">
        <f t="shared" si="2"/>
        <v>0</v>
      </c>
      <c r="AF66">
        <f t="shared" si="25"/>
        <v>0</v>
      </c>
      <c r="AG66">
        <f t="shared" si="25"/>
        <v>-3.5845644929218095</v>
      </c>
      <c r="AH66">
        <f t="shared" si="4"/>
        <v>-1003.973596819559</v>
      </c>
      <c r="AI66">
        <f t="shared" si="26"/>
        <v>-1007.5581613124808</v>
      </c>
      <c r="AJ66">
        <f t="shared" si="6"/>
        <v>0.64056175402533988</v>
      </c>
      <c r="AK66">
        <f t="shared" si="20"/>
        <v>0.44262950271427604</v>
      </c>
      <c r="AL66">
        <f t="shared" si="23"/>
        <v>-1006.4749700557412</v>
      </c>
      <c r="AN66">
        <f t="shared" si="27"/>
        <v>0</v>
      </c>
      <c r="AO66">
        <f t="shared" si="27"/>
        <v>0</v>
      </c>
      <c r="AP66">
        <f t="shared" si="27"/>
        <v>-2.8425032527146558E-3</v>
      </c>
      <c r="AQ66">
        <f t="shared" si="27"/>
        <v>-0.79613526838042004</v>
      </c>
      <c r="AR66">
        <f t="shared" si="27"/>
        <v>-0.79897777163313466</v>
      </c>
      <c r="AS66">
        <f t="shared" si="27"/>
        <v>5.0795539401705253E-4</v>
      </c>
      <c r="AT66">
        <f t="shared" si="27"/>
        <v>3.5099823247628344E-4</v>
      </c>
      <c r="AU66">
        <f t="shared" si="24"/>
        <v>-0.79811881800664131</v>
      </c>
      <c r="AW66">
        <v>63</v>
      </c>
      <c r="AX66">
        <f>IF(Z66&gt;0, (R66*SUMPRODUCT(K66:$K$98, X66:$X$98)-K66*$AZ$3)/Z66, 0)</f>
        <v>19.816622310045855</v>
      </c>
    </row>
    <row r="67" spans="5:50" x14ac:dyDescent="0.25">
      <c r="E67">
        <v>2067</v>
      </c>
      <c r="F67" s="5">
        <f>EconomicRates!C107</f>
        <v>3.5571999999999999E-2</v>
      </c>
      <c r="G67" s="5">
        <f>EconomicRates!D107</f>
        <v>7.0000000000000007E-2</v>
      </c>
      <c r="H67" s="5">
        <f t="shared" si="9"/>
        <v>0.12000000000000001</v>
      </c>
      <c r="I67" s="5">
        <f t="shared" si="10"/>
        <v>1.1200000000000001</v>
      </c>
      <c r="J67">
        <f t="shared" si="11"/>
        <v>0.89285714285714279</v>
      </c>
      <c r="K67">
        <f t="shared" si="21"/>
        <v>7.0802166840419666E-4</v>
      </c>
      <c r="L67" s="2">
        <v>64</v>
      </c>
      <c r="M67" s="6">
        <v>8.0470763000000001E-2</v>
      </c>
      <c r="Q67" s="4">
        <f t="shared" si="22"/>
        <v>12.5</v>
      </c>
      <c r="R67">
        <f t="shared" ref="R67:R98" si="28">$C$6</f>
        <v>50000</v>
      </c>
      <c r="S67">
        <f t="shared" ref="S67:S98" si="29">AX67</f>
        <v>19.077722370132719</v>
      </c>
      <c r="U67">
        <f t="shared" si="12"/>
        <v>8.0470763000000001E-2</v>
      </c>
      <c r="V67">
        <f t="shared" si="13"/>
        <v>0.01</v>
      </c>
      <c r="W67">
        <f t="shared" si="14"/>
        <v>0.28676515943374475</v>
      </c>
      <c r="X67">
        <f t="shared" si="15"/>
        <v>2.3076211181450087E-2</v>
      </c>
      <c r="Y67">
        <f t="shared" si="16"/>
        <v>2.8676515943374475E-3</v>
      </c>
      <c r="Z67">
        <f t="shared" si="17"/>
        <v>0.26082129665795722</v>
      </c>
      <c r="AB67">
        <f t="shared" si="18"/>
        <v>5.6827168561786028</v>
      </c>
      <c r="AC67">
        <f t="shared" si="19"/>
        <v>4.9758762858585328</v>
      </c>
      <c r="AE67">
        <f t="shared" ref="AE67:AE98" si="30">$Z67*O67</f>
        <v>0</v>
      </c>
      <c r="AF67">
        <f t="shared" ref="AF67:AG98" si="31">-$Z67*P67</f>
        <v>0</v>
      </c>
      <c r="AG67">
        <f t="shared" si="31"/>
        <v>-3.2602662082244653</v>
      </c>
      <c r="AH67">
        <f t="shared" ref="AH67:AH98" si="32">-X67*R67</f>
        <v>-1153.8105590725042</v>
      </c>
      <c r="AI67">
        <f t="shared" ref="AI67:AI98" si="33">SUM(AE67:AH67)</f>
        <v>-1157.0708252807287</v>
      </c>
      <c r="AJ67">
        <f t="shared" ref="AJ67:AJ98" si="34">AB67-AC67</f>
        <v>0.70684057032006997</v>
      </c>
      <c r="AK67">
        <f t="shared" si="20"/>
        <v>0.39779017993250221</v>
      </c>
      <c r="AL67">
        <f t="shared" si="23"/>
        <v>-1155.9661945304761</v>
      </c>
      <c r="AN67">
        <f t="shared" ref="AN67:AU98" si="35">AE67*$K67</f>
        <v>0</v>
      </c>
      <c r="AO67">
        <f t="shared" si="35"/>
        <v>0</v>
      </c>
      <c r="AP67">
        <f t="shared" si="35"/>
        <v>-2.30833912018891E-3</v>
      </c>
      <c r="AQ67">
        <f t="shared" si="35"/>
        <v>-0.81692287705689337</v>
      </c>
      <c r="AR67">
        <f t="shared" si="35"/>
        <v>-0.81923121617708228</v>
      </c>
      <c r="AS67">
        <f t="shared" si="35"/>
        <v>5.0045843989378986E-4</v>
      </c>
      <c r="AT67">
        <f t="shared" si="35"/>
        <v>2.8164406687061582E-4</v>
      </c>
      <c r="AU67">
        <f t="shared" si="24"/>
        <v>-0.81844911367031781</v>
      </c>
      <c r="AW67">
        <v>64</v>
      </c>
      <c r="AX67">
        <f>IF(Z67&gt;0, (R67*SUMPRODUCT(K67:$K$98, X67:$X$98)-K67*$AZ$3)/Z67, 0)</f>
        <v>19.077722370132719</v>
      </c>
    </row>
    <row r="68" spans="5:50" x14ac:dyDescent="0.25">
      <c r="E68">
        <v>2068</v>
      </c>
      <c r="F68" s="5">
        <f>EconomicRates!C108</f>
        <v>3.5571999999999999E-2</v>
      </c>
      <c r="G68" s="5">
        <f>EconomicRates!D108</f>
        <v>7.0000000000000007E-2</v>
      </c>
      <c r="H68" s="5">
        <f t="shared" ref="H68:H98" si="36">G68+$C$9</f>
        <v>0.12000000000000001</v>
      </c>
      <c r="I68" s="5">
        <f t="shared" ref="I68:I98" si="37">1+H68</f>
        <v>1.1200000000000001</v>
      </c>
      <c r="J68">
        <f t="shared" ref="J68:J98" si="38">1/I68</f>
        <v>0.89285714285714279</v>
      </c>
      <c r="K68">
        <f t="shared" si="21"/>
        <v>6.3216220393231843E-4</v>
      </c>
      <c r="L68" s="2">
        <v>65</v>
      </c>
      <c r="M68" s="6">
        <v>9.7818447000000003E-2</v>
      </c>
      <c r="Q68" s="4">
        <f t="shared" si="22"/>
        <v>12.5</v>
      </c>
      <c r="R68">
        <f t="shared" si="28"/>
        <v>50000</v>
      </c>
      <c r="S68">
        <f t="shared" si="29"/>
        <v>18.215220186984013</v>
      </c>
      <c r="U68">
        <f t="shared" ref="U68:U98" si="39">M68</f>
        <v>9.7818447000000003E-2</v>
      </c>
      <c r="V68">
        <f t="shared" ref="V68:V98" si="40">$C$10</f>
        <v>0.01</v>
      </c>
      <c r="W68">
        <f t="shared" ref="W68:W98" si="41">Z67</f>
        <v>0.26082129665795722</v>
      </c>
      <c r="X68">
        <f t="shared" ref="X68:X98" si="42">U68*W68</f>
        <v>2.5513134183607667E-2</v>
      </c>
      <c r="Y68">
        <f t="shared" ref="Y68:Y98" si="43">V68*W68</f>
        <v>2.6082129665795724E-3</v>
      </c>
      <c r="Z68">
        <f t="shared" ref="Z68:Z98" si="44">MAX(0, W68-X68-Y68)</f>
        <v>0.23269994950776998</v>
      </c>
      <c r="AB68">
        <f t="shared" ref="AB68:AB98" si="45">AC67</f>
        <v>4.9758762858585328</v>
      </c>
      <c r="AC68">
        <f t="shared" ref="AC68:AC98" si="46">S68*Z68</f>
        <v>4.2386808177840924</v>
      </c>
      <c r="AE68">
        <f t="shared" si="30"/>
        <v>0</v>
      </c>
      <c r="AF68">
        <f t="shared" si="31"/>
        <v>0</v>
      </c>
      <c r="AG68">
        <f t="shared" si="31"/>
        <v>-2.9087493688471247</v>
      </c>
      <c r="AH68">
        <f t="shared" si="32"/>
        <v>-1275.6567091803834</v>
      </c>
      <c r="AI68">
        <f t="shared" si="33"/>
        <v>-1278.5654585492305</v>
      </c>
      <c r="AJ68">
        <f t="shared" si="34"/>
        <v>0.73719546807444036</v>
      </c>
      <c r="AK68">
        <f t="shared" ref="AK68:AK98" si="47">G68*SUM(AB68:AB68, AE68:AF68)</f>
        <v>0.34831134001009734</v>
      </c>
      <c r="AL68">
        <f t="shared" si="23"/>
        <v>-1277.4799517411461</v>
      </c>
      <c r="AN68">
        <f t="shared" si="35"/>
        <v>0</v>
      </c>
      <c r="AO68">
        <f t="shared" si="35"/>
        <v>0</v>
      </c>
      <c r="AP68">
        <f t="shared" si="35"/>
        <v>-1.8388014116971386E-3</v>
      </c>
      <c r="AQ68">
        <f t="shared" si="35"/>
        <v>-0.80642195673651973</v>
      </c>
      <c r="AR68">
        <f t="shared" si="35"/>
        <v>-0.80826075814821685</v>
      </c>
      <c r="AS68">
        <f t="shared" si="35"/>
        <v>4.6602711182685533E-4</v>
      </c>
      <c r="AT68">
        <f t="shared" si="35"/>
        <v>2.2018926435540226E-4</v>
      </c>
      <c r="AU68">
        <f t="shared" si="24"/>
        <v>-0.80757454177203469</v>
      </c>
      <c r="AW68">
        <v>65</v>
      </c>
      <c r="AX68">
        <f>IF(Z68&gt;0, (R68*SUMPRODUCT(K68:$K$98, X68:$X$98)-K68*$AZ$3)/Z68, 0)</f>
        <v>18.215220186984013</v>
      </c>
    </row>
    <row r="69" spans="5:50" x14ac:dyDescent="0.25">
      <c r="E69">
        <v>2069</v>
      </c>
      <c r="F69" s="5">
        <f>EconomicRates!C109</f>
        <v>3.5571999999999999E-2</v>
      </c>
      <c r="G69" s="5">
        <f>EconomicRates!D109</f>
        <v>7.0000000000000007E-2</v>
      </c>
      <c r="H69" s="5">
        <f t="shared" si="36"/>
        <v>0.12000000000000001</v>
      </c>
      <c r="I69" s="5">
        <f t="shared" si="37"/>
        <v>1.1200000000000001</v>
      </c>
      <c r="J69">
        <f t="shared" si="38"/>
        <v>0.89285714285714279</v>
      </c>
      <c r="K69">
        <f t="shared" ref="K69:K98" si="48">K68*J69</f>
        <v>5.6443053922528431E-4</v>
      </c>
      <c r="L69" s="2">
        <v>66</v>
      </c>
      <c r="M69" s="6">
        <v>0.115047869</v>
      </c>
      <c r="Q69" s="4">
        <f t="shared" ref="Q69:Q98" si="49">$C$8</f>
        <v>12.5</v>
      </c>
      <c r="R69">
        <f t="shared" si="28"/>
        <v>50000</v>
      </c>
      <c r="S69">
        <f t="shared" si="29"/>
        <v>17.207374217073802</v>
      </c>
      <c r="U69">
        <f t="shared" si="39"/>
        <v>0.115047869</v>
      </c>
      <c r="V69">
        <f t="shared" si="40"/>
        <v>0.01</v>
      </c>
      <c r="W69">
        <f t="shared" si="41"/>
        <v>0.23269994950776998</v>
      </c>
      <c r="X69">
        <f t="shared" si="42"/>
        <v>2.6771633307276534E-2</v>
      </c>
      <c r="Y69">
        <f t="shared" si="43"/>
        <v>2.3269994950776999E-3</v>
      </c>
      <c r="Z69">
        <f t="shared" si="44"/>
        <v>0.20360131670541576</v>
      </c>
      <c r="AB69">
        <f t="shared" si="45"/>
        <v>4.2386808177840924</v>
      </c>
      <c r="AC69">
        <f t="shared" si="46"/>
        <v>3.5034440476390487</v>
      </c>
      <c r="AE69">
        <f t="shared" si="30"/>
        <v>0</v>
      </c>
      <c r="AF69">
        <f t="shared" si="31"/>
        <v>0</v>
      </c>
      <c r="AG69">
        <f t="shared" si="31"/>
        <v>-2.5450164588176971</v>
      </c>
      <c r="AH69">
        <f t="shared" si="32"/>
        <v>-1338.5816653638267</v>
      </c>
      <c r="AI69">
        <f t="shared" si="33"/>
        <v>-1341.1266818226443</v>
      </c>
      <c r="AJ69">
        <f t="shared" si="34"/>
        <v>0.73523677014504374</v>
      </c>
      <c r="AK69">
        <f t="shared" si="47"/>
        <v>0.29670765724488651</v>
      </c>
      <c r="AL69">
        <f t="shared" si="23"/>
        <v>-1340.0947373952542</v>
      </c>
      <c r="AN69">
        <f t="shared" si="35"/>
        <v>0</v>
      </c>
      <c r="AO69">
        <f t="shared" si="35"/>
        <v>0</v>
      </c>
      <c r="AP69">
        <f t="shared" si="35"/>
        <v>-1.4364850121876963E-3</v>
      </c>
      <c r="AQ69">
        <f t="shared" si="35"/>
        <v>-0.75553637117838379</v>
      </c>
      <c r="AR69">
        <f t="shared" si="35"/>
        <v>-0.75697285619057142</v>
      </c>
      <c r="AS69">
        <f t="shared" si="35"/>
        <v>4.1499008663122347E-4</v>
      </c>
      <c r="AT69">
        <f t="shared" si="35"/>
        <v>1.6747086297100213E-4</v>
      </c>
      <c r="AU69">
        <f t="shared" si="24"/>
        <v>-0.75639039524096918</v>
      </c>
      <c r="AW69">
        <v>66</v>
      </c>
      <c r="AX69">
        <f>IF(Z69&gt;0, (R69*SUMPRODUCT(K69:$K$98, X69:$X$98)-K69*$AZ$3)/Z69, 0)</f>
        <v>17.207374217073802</v>
      </c>
    </row>
    <row r="70" spans="5:50" x14ac:dyDescent="0.25">
      <c r="E70">
        <v>2070</v>
      </c>
      <c r="F70" s="5">
        <f>EconomicRates!C110</f>
        <v>3.5571999999999999E-2</v>
      </c>
      <c r="G70" s="5">
        <f>EconomicRates!D110</f>
        <v>7.0000000000000007E-2</v>
      </c>
      <c r="H70" s="5">
        <f t="shared" si="36"/>
        <v>0.12000000000000001</v>
      </c>
      <c r="I70" s="5">
        <f t="shared" si="37"/>
        <v>1.1200000000000001</v>
      </c>
      <c r="J70">
        <f t="shared" si="38"/>
        <v>0.89285714285714279</v>
      </c>
      <c r="K70">
        <f t="shared" si="48"/>
        <v>5.0395583859400386E-4</v>
      </c>
      <c r="L70" s="2">
        <v>67</v>
      </c>
      <c r="M70" s="6">
        <v>0.13365521</v>
      </c>
      <c r="Q70" s="4">
        <f t="shared" si="49"/>
        <v>12.5</v>
      </c>
      <c r="R70">
        <f t="shared" si="28"/>
        <v>50000</v>
      </c>
      <c r="S70">
        <f t="shared" si="29"/>
        <v>16.125143009699062</v>
      </c>
      <c r="U70">
        <f t="shared" si="39"/>
        <v>0.13365521</v>
      </c>
      <c r="V70">
        <f t="shared" si="40"/>
        <v>0.01</v>
      </c>
      <c r="W70">
        <f t="shared" si="41"/>
        <v>0.20360131670541576</v>
      </c>
      <c r="X70">
        <f t="shared" si="42"/>
        <v>2.7212376740538849E-2</v>
      </c>
      <c r="Y70">
        <f t="shared" si="43"/>
        <v>2.0360131670541575E-3</v>
      </c>
      <c r="Z70">
        <f t="shared" si="44"/>
        <v>0.17435292679782277</v>
      </c>
      <c r="AB70">
        <f t="shared" si="45"/>
        <v>3.5034440476390487</v>
      </c>
      <c r="AC70">
        <f t="shared" si="46"/>
        <v>2.8114658787744844</v>
      </c>
      <c r="AE70">
        <f t="shared" si="30"/>
        <v>0</v>
      </c>
      <c r="AF70">
        <f t="shared" si="31"/>
        <v>0</v>
      </c>
      <c r="AG70">
        <f t="shared" si="31"/>
        <v>-2.1794115849727849</v>
      </c>
      <c r="AH70">
        <f t="shared" si="32"/>
        <v>-1360.6188370269424</v>
      </c>
      <c r="AI70">
        <f t="shared" si="33"/>
        <v>-1362.7982486119151</v>
      </c>
      <c r="AJ70">
        <f t="shared" si="34"/>
        <v>0.69197816886456431</v>
      </c>
      <c r="AK70">
        <f t="shared" si="47"/>
        <v>0.24524108333473343</v>
      </c>
      <c r="AL70">
        <f t="shared" si="23"/>
        <v>-1361.8610293597158</v>
      </c>
      <c r="AN70">
        <f t="shared" si="35"/>
        <v>0</v>
      </c>
      <c r="AO70">
        <f t="shared" si="35"/>
        <v>0</v>
      </c>
      <c r="AP70">
        <f t="shared" si="35"/>
        <v>-1.0983271929464469E-3</v>
      </c>
      <c r="AQ70">
        <f t="shared" si="35"/>
        <v>-0.68569180702071097</v>
      </c>
      <c r="AR70">
        <f t="shared" si="35"/>
        <v>-0.68679013421365742</v>
      </c>
      <c r="AS70">
        <f t="shared" si="35"/>
        <v>3.4872643837888473E-4</v>
      </c>
      <c r="AT70">
        <f t="shared" si="35"/>
        <v>1.2359067580965759E-4</v>
      </c>
      <c r="AU70">
        <f t="shared" si="24"/>
        <v>-0.68631781709946882</v>
      </c>
      <c r="AW70">
        <v>67</v>
      </c>
      <c r="AX70">
        <f>IF(Z70&gt;0, (R70*SUMPRODUCT(K70:$K$98, X70:$X$98)-K70*$AZ$3)/Z70, 0)</f>
        <v>16.125143009699062</v>
      </c>
    </row>
    <row r="71" spans="5:50" x14ac:dyDescent="0.25">
      <c r="E71">
        <v>2071</v>
      </c>
      <c r="F71" s="5">
        <f>EconomicRates!C111</f>
        <v>3.5571999999999999E-2</v>
      </c>
      <c r="G71" s="5">
        <f>EconomicRates!D111</f>
        <v>7.0000000000000007E-2</v>
      </c>
      <c r="H71" s="5">
        <f t="shared" si="36"/>
        <v>0.12000000000000001</v>
      </c>
      <c r="I71" s="5">
        <f t="shared" si="37"/>
        <v>1.1200000000000001</v>
      </c>
      <c r="J71">
        <f t="shared" si="38"/>
        <v>0.89285714285714279</v>
      </c>
      <c r="K71">
        <f t="shared" si="48"/>
        <v>4.4996057017321768E-4</v>
      </c>
      <c r="L71" s="2">
        <v>68</v>
      </c>
      <c r="M71" s="6">
        <v>0.153152232</v>
      </c>
      <c r="Q71" s="4">
        <f t="shared" si="49"/>
        <v>12.5</v>
      </c>
      <c r="R71">
        <f t="shared" si="28"/>
        <v>50000</v>
      </c>
      <c r="S71">
        <f t="shared" si="29"/>
        <v>14.958326853534428</v>
      </c>
      <c r="U71">
        <f t="shared" si="39"/>
        <v>0.153152232</v>
      </c>
      <c r="V71">
        <f t="shared" si="40"/>
        <v>0.01</v>
      </c>
      <c r="W71">
        <f t="shared" si="41"/>
        <v>0.17435292679782277</v>
      </c>
      <c r="X71">
        <f t="shared" si="42"/>
        <v>2.6702539894819171E-2</v>
      </c>
      <c r="Y71">
        <f t="shared" si="43"/>
        <v>1.7435292679782277E-3</v>
      </c>
      <c r="Z71">
        <f t="shared" si="44"/>
        <v>0.14590685763502539</v>
      </c>
      <c r="AB71">
        <f t="shared" si="45"/>
        <v>2.8114658787744844</v>
      </c>
      <c r="AC71">
        <f t="shared" si="46"/>
        <v>2.1825224666768253</v>
      </c>
      <c r="AE71">
        <f t="shared" si="30"/>
        <v>0</v>
      </c>
      <c r="AF71">
        <f t="shared" si="31"/>
        <v>0</v>
      </c>
      <c r="AG71">
        <f t="shared" si="31"/>
        <v>-1.8238357204378175</v>
      </c>
      <c r="AH71">
        <f t="shared" si="32"/>
        <v>-1335.1269947409585</v>
      </c>
      <c r="AI71">
        <f t="shared" si="33"/>
        <v>-1336.9508304613962</v>
      </c>
      <c r="AJ71">
        <f t="shared" si="34"/>
        <v>0.62894341209765914</v>
      </c>
      <c r="AK71">
        <f t="shared" si="47"/>
        <v>0.19680261151421394</v>
      </c>
      <c r="AL71">
        <f t="shared" si="23"/>
        <v>-1336.1250844377844</v>
      </c>
      <c r="AN71">
        <f t="shared" si="35"/>
        <v>0</v>
      </c>
      <c r="AO71">
        <f t="shared" si="35"/>
        <v>0</v>
      </c>
      <c r="AP71">
        <f t="shared" si="35"/>
        <v>-8.2065416067048156E-4</v>
      </c>
      <c r="AQ71">
        <f t="shared" si="35"/>
        <v>-0.60075450380729623</v>
      </c>
      <c r="AR71">
        <f t="shared" si="35"/>
        <v>-0.60157515796796668</v>
      </c>
      <c r="AS71">
        <f t="shared" si="35"/>
        <v>2.8299973631415172E-4</v>
      </c>
      <c r="AT71">
        <f t="shared" si="35"/>
        <v>8.8553415288513963E-5</v>
      </c>
      <c r="AU71">
        <f t="shared" si="24"/>
        <v>-0.60120360481636403</v>
      </c>
      <c r="AW71">
        <v>68</v>
      </c>
      <c r="AX71">
        <f>IF(Z71&gt;0, (R71*SUMPRODUCT(K71:$K$98, X71:$X$98)-K71*$AZ$3)/Z71, 0)</f>
        <v>14.958326853534428</v>
      </c>
    </row>
    <row r="72" spans="5:50" x14ac:dyDescent="0.25">
      <c r="E72">
        <v>2072</v>
      </c>
      <c r="F72" s="5">
        <f>EconomicRates!C112</f>
        <v>3.5571999999999999E-2</v>
      </c>
      <c r="G72" s="5">
        <f>EconomicRates!D112</f>
        <v>7.0000000000000007E-2</v>
      </c>
      <c r="H72" s="5">
        <f t="shared" si="36"/>
        <v>0.12000000000000001</v>
      </c>
      <c r="I72" s="5">
        <f t="shared" si="37"/>
        <v>1.1200000000000001</v>
      </c>
      <c r="J72">
        <f t="shared" si="38"/>
        <v>0.89285714285714279</v>
      </c>
      <c r="K72">
        <f t="shared" si="48"/>
        <v>4.0175050908323003E-4</v>
      </c>
      <c r="L72" s="2">
        <v>69</v>
      </c>
      <c r="M72" s="6">
        <v>0.17329698399999999</v>
      </c>
      <c r="Q72" s="4">
        <f t="shared" si="49"/>
        <v>12.5</v>
      </c>
      <c r="R72">
        <f t="shared" si="28"/>
        <v>50000</v>
      </c>
      <c r="S72">
        <f t="shared" si="29"/>
        <v>13.699235953285918</v>
      </c>
      <c r="U72">
        <f t="shared" si="39"/>
        <v>0.17329698399999999</v>
      </c>
      <c r="V72">
        <f t="shared" si="40"/>
        <v>0.01</v>
      </c>
      <c r="W72">
        <f t="shared" si="41"/>
        <v>0.14590685763502539</v>
      </c>
      <c r="X72">
        <f t="shared" si="42"/>
        <v>2.5285218373067273E-2</v>
      </c>
      <c r="Y72">
        <f t="shared" si="43"/>
        <v>1.459068576350254E-3</v>
      </c>
      <c r="Z72">
        <f t="shared" si="44"/>
        <v>0.11916257068560787</v>
      </c>
      <c r="AB72">
        <f t="shared" si="45"/>
        <v>2.1825224666768253</v>
      </c>
      <c r="AC72">
        <f t="shared" si="46"/>
        <v>1.6324361726222538</v>
      </c>
      <c r="AE72">
        <f t="shared" si="30"/>
        <v>0</v>
      </c>
      <c r="AF72">
        <f t="shared" si="31"/>
        <v>0</v>
      </c>
      <c r="AG72">
        <f t="shared" si="31"/>
        <v>-1.4895321335700984</v>
      </c>
      <c r="AH72">
        <f t="shared" si="32"/>
        <v>-1264.2609186533637</v>
      </c>
      <c r="AI72">
        <f t="shared" si="33"/>
        <v>-1265.7504507869337</v>
      </c>
      <c r="AJ72">
        <f t="shared" si="34"/>
        <v>0.55008629405457143</v>
      </c>
      <c r="AK72">
        <f t="shared" si="47"/>
        <v>0.15277657266737779</v>
      </c>
      <c r="AL72">
        <f t="shared" si="23"/>
        <v>-1265.0475879202118</v>
      </c>
      <c r="AN72">
        <f t="shared" si="35"/>
        <v>0</v>
      </c>
      <c r="AO72">
        <f t="shared" si="35"/>
        <v>0</v>
      </c>
      <c r="AP72">
        <f t="shared" si="35"/>
        <v>-5.9842029295761683E-4</v>
      </c>
      <c r="AQ72">
        <f t="shared" si="35"/>
        <v>-0.50791746768302093</v>
      </c>
      <c r="AR72">
        <f t="shared" si="35"/>
        <v>-0.50851588797597846</v>
      </c>
      <c r="AS72">
        <f t="shared" si="35"/>
        <v>2.2099744867613144E-4</v>
      </c>
      <c r="AT72">
        <f t="shared" si="35"/>
        <v>6.137806584511012E-5</v>
      </c>
      <c r="AU72">
        <f t="shared" si="24"/>
        <v>-0.50823351246145732</v>
      </c>
      <c r="AW72">
        <v>69</v>
      </c>
      <c r="AX72">
        <f>IF(Z72&gt;0, (R72*SUMPRODUCT(K72:$K$98, X72:$X$98)-K72*$AZ$3)/Z72, 0)</f>
        <v>13.699235953285918</v>
      </c>
    </row>
    <row r="73" spans="5:50" x14ac:dyDescent="0.25">
      <c r="E73">
        <v>2073</v>
      </c>
      <c r="F73" s="5">
        <f>EconomicRates!C113</f>
        <v>3.5571999999999999E-2</v>
      </c>
      <c r="G73" s="5">
        <f>EconomicRates!D113</f>
        <v>7.0000000000000007E-2</v>
      </c>
      <c r="H73" s="5">
        <f t="shared" si="36"/>
        <v>0.12000000000000001</v>
      </c>
      <c r="I73" s="5">
        <f t="shared" si="37"/>
        <v>1.1200000000000001</v>
      </c>
      <c r="J73">
        <f t="shared" si="38"/>
        <v>0.89285714285714279</v>
      </c>
      <c r="K73">
        <f t="shared" si="48"/>
        <v>3.5870581168145535E-4</v>
      </c>
      <c r="L73" s="2">
        <v>70</v>
      </c>
      <c r="M73" s="6">
        <v>0.19491187900000001</v>
      </c>
      <c r="Q73" s="4">
        <f t="shared" si="49"/>
        <v>12.5</v>
      </c>
      <c r="R73">
        <f t="shared" si="28"/>
        <v>50000</v>
      </c>
      <c r="S73">
        <f t="shared" si="29"/>
        <v>12.346417578033286</v>
      </c>
      <c r="U73">
        <f t="shared" si="39"/>
        <v>0.19491187900000001</v>
      </c>
      <c r="V73">
        <f t="shared" si="40"/>
        <v>0.01</v>
      </c>
      <c r="W73">
        <f t="shared" si="41"/>
        <v>0.11916257068560787</v>
      </c>
      <c r="X73">
        <f t="shared" si="42"/>
        <v>2.3226200558802149E-2</v>
      </c>
      <c r="Y73">
        <f t="shared" si="43"/>
        <v>1.1916257068560786E-3</v>
      </c>
      <c r="Z73">
        <f t="shared" si="44"/>
        <v>9.474474441994965E-2</v>
      </c>
      <c r="AB73">
        <f t="shared" si="45"/>
        <v>1.6324361726222538</v>
      </c>
      <c r="AC73">
        <f t="shared" si="46"/>
        <v>1.1697581779327375</v>
      </c>
      <c r="AE73">
        <f t="shared" si="30"/>
        <v>0</v>
      </c>
      <c r="AF73">
        <f t="shared" si="31"/>
        <v>0</v>
      </c>
      <c r="AG73">
        <f t="shared" si="31"/>
        <v>-1.1843093052493707</v>
      </c>
      <c r="AH73">
        <f t="shared" si="32"/>
        <v>-1161.3100279401074</v>
      </c>
      <c r="AI73">
        <f t="shared" si="33"/>
        <v>-1162.4943372453567</v>
      </c>
      <c r="AJ73">
        <f t="shared" si="34"/>
        <v>0.46267799468951631</v>
      </c>
      <c r="AK73">
        <f t="shared" si="47"/>
        <v>0.11427053208355778</v>
      </c>
      <c r="AL73">
        <f t="shared" si="23"/>
        <v>-1161.9173887185837</v>
      </c>
      <c r="AN73">
        <f t="shared" si="35"/>
        <v>0</v>
      </c>
      <c r="AO73">
        <f t="shared" si="35"/>
        <v>0</v>
      </c>
      <c r="AP73">
        <f t="shared" si="35"/>
        <v>-4.2481863062137601E-4</v>
      </c>
      <c r="AQ73">
        <f t="shared" si="35"/>
        <v>-0.41656865618606981</v>
      </c>
      <c r="AR73">
        <f t="shared" si="35"/>
        <v>-0.41699347481669119</v>
      </c>
      <c r="AS73">
        <f t="shared" si="35"/>
        <v>1.6596528563225105E-4</v>
      </c>
      <c r="AT73">
        <f t="shared" si="35"/>
        <v>4.098950396230438E-5</v>
      </c>
      <c r="AU73">
        <f t="shared" si="24"/>
        <v>-0.41678652002709665</v>
      </c>
      <c r="AW73">
        <v>70</v>
      </c>
      <c r="AX73">
        <f>IF(Z73&gt;0, (R73*SUMPRODUCT(K73:$K$98, X73:$X$98)-K73*$AZ$3)/Z73, 0)</f>
        <v>12.346417578033286</v>
      </c>
    </row>
    <row r="74" spans="5:50" x14ac:dyDescent="0.25">
      <c r="E74">
        <v>2074</v>
      </c>
      <c r="F74" s="5">
        <f>EconomicRates!C114</f>
        <v>3.5571999999999999E-2</v>
      </c>
      <c r="G74" s="5">
        <f>EconomicRates!D114</f>
        <v>7.0000000000000007E-2</v>
      </c>
      <c r="H74" s="5">
        <f t="shared" si="36"/>
        <v>0.12000000000000001</v>
      </c>
      <c r="I74" s="5">
        <f t="shared" si="37"/>
        <v>1.1200000000000001</v>
      </c>
      <c r="J74">
        <f t="shared" si="38"/>
        <v>0.89285714285714279</v>
      </c>
      <c r="K74">
        <f t="shared" si="48"/>
        <v>3.2027304614415652E-4</v>
      </c>
      <c r="L74" s="2">
        <v>71</v>
      </c>
      <c r="M74" s="6">
        <v>0.21714087100000001</v>
      </c>
      <c r="Q74" s="4">
        <f t="shared" si="49"/>
        <v>12.5</v>
      </c>
      <c r="R74">
        <f t="shared" si="28"/>
        <v>50000</v>
      </c>
      <c r="S74">
        <f t="shared" si="29"/>
        <v>10.837679128366972</v>
      </c>
      <c r="U74">
        <f t="shared" si="39"/>
        <v>0.21714087100000001</v>
      </c>
      <c r="V74">
        <f t="shared" si="40"/>
        <v>0.01</v>
      </c>
      <c r="W74">
        <f t="shared" si="41"/>
        <v>9.474474441994965E-2</v>
      </c>
      <c r="X74">
        <f t="shared" si="42"/>
        <v>2.0572956326020259E-2</v>
      </c>
      <c r="Y74">
        <f t="shared" si="43"/>
        <v>9.4744744419949655E-4</v>
      </c>
      <c r="Z74">
        <f t="shared" si="44"/>
        <v>7.3224340649729894E-2</v>
      </c>
      <c r="AB74">
        <f t="shared" si="45"/>
        <v>1.1697581779327375</v>
      </c>
      <c r="AC74">
        <f t="shared" si="46"/>
        <v>0.7935819083480109</v>
      </c>
      <c r="AE74">
        <f t="shared" si="30"/>
        <v>0</v>
      </c>
      <c r="AF74">
        <f t="shared" si="31"/>
        <v>0</v>
      </c>
      <c r="AG74">
        <f t="shared" si="31"/>
        <v>-0.91530425812162364</v>
      </c>
      <c r="AH74">
        <f t="shared" si="32"/>
        <v>-1028.6478163010129</v>
      </c>
      <c r="AI74">
        <f t="shared" si="33"/>
        <v>-1029.5631205591344</v>
      </c>
      <c r="AJ74">
        <f t="shared" si="34"/>
        <v>0.37617626958472661</v>
      </c>
      <c r="AK74">
        <f t="shared" si="47"/>
        <v>8.1883072455291639E-2</v>
      </c>
      <c r="AL74">
        <f t="shared" si="23"/>
        <v>-1029.1050612170945</v>
      </c>
      <c r="AN74">
        <f t="shared" si="35"/>
        <v>0</v>
      </c>
      <c r="AO74">
        <f t="shared" si="35"/>
        <v>0</v>
      </c>
      <c r="AP74">
        <f t="shared" si="35"/>
        <v>-2.931472828973297E-4</v>
      </c>
      <c r="AQ74">
        <f t="shared" si="35"/>
        <v>-0.32944816953626016</v>
      </c>
      <c r="AR74">
        <f t="shared" si="35"/>
        <v>-0.32974131681915742</v>
      </c>
      <c r="AS74">
        <f t="shared" si="35"/>
        <v>1.2047911974704581E-4</v>
      </c>
      <c r="AT74">
        <f t="shared" si="35"/>
        <v>2.6224941042898931E-5</v>
      </c>
      <c r="AU74">
        <f t="shared" si="24"/>
        <v>-0.32959461275836754</v>
      </c>
      <c r="AW74">
        <v>71</v>
      </c>
      <c r="AX74">
        <f>IF(Z74&gt;0, (R74*SUMPRODUCT(K74:$K$98, X74:$X$98)-K74*$AZ$3)/Z74, 0)</f>
        <v>10.837679128366972</v>
      </c>
    </row>
    <row r="75" spans="5:50" x14ac:dyDescent="0.25">
      <c r="E75">
        <v>2075</v>
      </c>
      <c r="F75" s="5">
        <f>EconomicRates!C115</f>
        <v>3.5571999999999999E-2</v>
      </c>
      <c r="G75" s="5">
        <f>EconomicRates!D115</f>
        <v>7.0000000000000007E-2</v>
      </c>
      <c r="H75" s="5">
        <f t="shared" si="36"/>
        <v>0.12000000000000001</v>
      </c>
      <c r="I75" s="5">
        <f t="shared" si="37"/>
        <v>1.1200000000000001</v>
      </c>
      <c r="J75">
        <f t="shared" si="38"/>
        <v>0.89285714285714279</v>
      </c>
      <c r="K75">
        <f t="shared" si="48"/>
        <v>2.8595807691442546E-4</v>
      </c>
      <c r="L75" s="2">
        <v>72</v>
      </c>
      <c r="M75" s="6">
        <v>0.240684854</v>
      </c>
      <c r="Q75" s="4">
        <f t="shared" si="49"/>
        <v>12.5</v>
      </c>
      <c r="R75">
        <f t="shared" si="28"/>
        <v>50000</v>
      </c>
      <c r="S75">
        <f t="shared" si="29"/>
        <v>9.1163772991970706</v>
      </c>
      <c r="U75">
        <f t="shared" si="39"/>
        <v>0.240684854</v>
      </c>
      <c r="V75">
        <f t="shared" si="40"/>
        <v>0.01</v>
      </c>
      <c r="W75">
        <f t="shared" si="41"/>
        <v>7.3224340649729894E-2</v>
      </c>
      <c r="X75">
        <f t="shared" si="42"/>
        <v>1.7623989738526503E-2</v>
      </c>
      <c r="Y75">
        <f t="shared" si="43"/>
        <v>7.3224340649729897E-4</v>
      </c>
      <c r="Z75">
        <f t="shared" si="44"/>
        <v>5.4868107504706089E-2</v>
      </c>
      <c r="AB75">
        <f t="shared" si="45"/>
        <v>0.7935819083480109</v>
      </c>
      <c r="AC75">
        <f t="shared" si="46"/>
        <v>0.500198369705807</v>
      </c>
      <c r="AE75">
        <f t="shared" si="30"/>
        <v>0</v>
      </c>
      <c r="AF75">
        <f t="shared" si="31"/>
        <v>0</v>
      </c>
      <c r="AG75">
        <f t="shared" si="31"/>
        <v>-0.68585134380882606</v>
      </c>
      <c r="AH75">
        <f t="shared" si="32"/>
        <v>-881.19948692632522</v>
      </c>
      <c r="AI75">
        <f t="shared" si="33"/>
        <v>-881.88533827013407</v>
      </c>
      <c r="AJ75">
        <f t="shared" si="34"/>
        <v>0.2933835386422039</v>
      </c>
      <c r="AK75">
        <f t="shared" si="47"/>
        <v>5.5550733584360766E-2</v>
      </c>
      <c r="AL75">
        <f t="shared" si="23"/>
        <v>-881.53640399790754</v>
      </c>
      <c r="AN75">
        <f t="shared" si="35"/>
        <v>0</v>
      </c>
      <c r="AO75">
        <f t="shared" si="35"/>
        <v>0</v>
      </c>
      <c r="AP75">
        <f t="shared" si="35"/>
        <v>-1.9612473132474633E-4</v>
      </c>
      <c r="AQ75">
        <f t="shared" si="35"/>
        <v>-0.25198611065943038</v>
      </c>
      <c r="AR75">
        <f t="shared" si="35"/>
        <v>-0.25218223539075513</v>
      </c>
      <c r="AS75">
        <f t="shared" si="35"/>
        <v>8.3895392508473663E-5</v>
      </c>
      <c r="AT75">
        <f t="shared" si="35"/>
        <v>1.5885180946969395E-5</v>
      </c>
      <c r="AU75">
        <f t="shared" si="24"/>
        <v>-0.25208245481729968</v>
      </c>
      <c r="AW75">
        <v>72</v>
      </c>
      <c r="AX75">
        <f>IF(Z75&gt;0, (R75*SUMPRODUCT(K75:$K$98, X75:$X$98)-K75*$AZ$3)/Z75, 0)</f>
        <v>9.1163772991970706</v>
      </c>
    </row>
    <row r="76" spans="5:50" x14ac:dyDescent="0.25">
      <c r="E76">
        <v>2076</v>
      </c>
      <c r="F76" s="5">
        <f>EconomicRates!C116</f>
        <v>3.5571999999999999E-2</v>
      </c>
      <c r="G76" s="5">
        <f>EconomicRates!D116</f>
        <v>7.0000000000000007E-2</v>
      </c>
      <c r="H76" s="5">
        <f t="shared" si="36"/>
        <v>0.12000000000000001</v>
      </c>
      <c r="I76" s="5">
        <f t="shared" si="37"/>
        <v>1.1200000000000001</v>
      </c>
      <c r="J76">
        <f t="shared" si="38"/>
        <v>0.89285714285714279</v>
      </c>
      <c r="K76">
        <f t="shared" si="48"/>
        <v>2.55319711530737E-4</v>
      </c>
      <c r="L76" s="2">
        <v>73</v>
      </c>
      <c r="M76" s="6">
        <v>0.26560892699999999</v>
      </c>
      <c r="Q76" s="4">
        <f t="shared" si="49"/>
        <v>12.5</v>
      </c>
      <c r="R76">
        <f t="shared" si="28"/>
        <v>50000</v>
      </c>
      <c r="S76">
        <f t="shared" si="29"/>
        <v>7.055126384222298</v>
      </c>
      <c r="U76">
        <f t="shared" si="39"/>
        <v>0.26560892699999999</v>
      </c>
      <c r="V76">
        <f t="shared" si="40"/>
        <v>0.01</v>
      </c>
      <c r="W76">
        <f t="shared" si="41"/>
        <v>5.4868107504706089E-2</v>
      </c>
      <c r="X76">
        <f t="shared" si="42"/>
        <v>1.4573459160845631E-2</v>
      </c>
      <c r="Y76">
        <f t="shared" si="43"/>
        <v>5.4868107504706088E-4</v>
      </c>
      <c r="Z76">
        <f t="shared" si="44"/>
        <v>3.9745967268813395E-2</v>
      </c>
      <c r="AB76">
        <f t="shared" si="45"/>
        <v>0.500198369705807</v>
      </c>
      <c r="AC76">
        <f t="shared" si="46"/>
        <v>0.28041282234464127</v>
      </c>
      <c r="AE76">
        <f t="shared" si="30"/>
        <v>0</v>
      </c>
      <c r="AF76">
        <f t="shared" si="31"/>
        <v>0</v>
      </c>
      <c r="AG76">
        <f t="shared" si="31"/>
        <v>-0.49682459086016745</v>
      </c>
      <c r="AH76">
        <f t="shared" si="32"/>
        <v>-728.67295804228149</v>
      </c>
      <c r="AI76">
        <f t="shared" si="33"/>
        <v>-729.16978263314161</v>
      </c>
      <c r="AJ76">
        <f t="shared" si="34"/>
        <v>0.21978554736116573</v>
      </c>
      <c r="AK76">
        <f t="shared" si="47"/>
        <v>3.5013885879406494E-2</v>
      </c>
      <c r="AL76">
        <f t="shared" si="23"/>
        <v>-728.91498319990103</v>
      </c>
      <c r="AN76">
        <f t="shared" si="35"/>
        <v>0</v>
      </c>
      <c r="AO76">
        <f t="shared" si="35"/>
        <v>0</v>
      </c>
      <c r="AP76">
        <f t="shared" si="35"/>
        <v>-1.2684911121979439E-4</v>
      </c>
      <c r="AQ76">
        <f t="shared" si="35"/>
        <v>-0.18604456944760414</v>
      </c>
      <c r="AR76">
        <f t="shared" si="35"/>
        <v>-0.18617141855882391</v>
      </c>
      <c r="AS76">
        <f t="shared" si="35"/>
        <v>5.6115582550877966E-5</v>
      </c>
      <c r="AT76">
        <f t="shared" si="35"/>
        <v>8.9397352423002112E-6</v>
      </c>
      <c r="AU76">
        <f t="shared" si="24"/>
        <v>-0.18610636324103075</v>
      </c>
      <c r="AW76">
        <v>73</v>
      </c>
      <c r="AX76">
        <f>IF(Z76&gt;0, (R76*SUMPRODUCT(K76:$K$98, X76:$X$98)-K76*$AZ$3)/Z76, 0)</f>
        <v>7.055126384222298</v>
      </c>
    </row>
    <row r="77" spans="5:50" x14ac:dyDescent="0.25">
      <c r="E77">
        <v>2077</v>
      </c>
      <c r="F77" s="5">
        <f>EconomicRates!C117</f>
        <v>3.5571999999999999E-2</v>
      </c>
      <c r="G77" s="5">
        <f>EconomicRates!D117</f>
        <v>7.0000000000000007E-2</v>
      </c>
      <c r="H77" s="5">
        <f t="shared" si="36"/>
        <v>0.12000000000000001</v>
      </c>
      <c r="I77" s="5">
        <f t="shared" si="37"/>
        <v>1.1200000000000001</v>
      </c>
      <c r="J77">
        <f t="shared" si="38"/>
        <v>0.89285714285714279</v>
      </c>
      <c r="K77">
        <f t="shared" si="48"/>
        <v>2.2796402815244374E-4</v>
      </c>
      <c r="L77" s="2">
        <v>74</v>
      </c>
      <c r="M77" s="6">
        <v>0.29099302900000001</v>
      </c>
      <c r="Q77" s="4">
        <f t="shared" si="49"/>
        <v>12.5</v>
      </c>
      <c r="R77">
        <f t="shared" si="28"/>
        <v>50000</v>
      </c>
      <c r="S77">
        <f t="shared" si="29"/>
        <v>4.4314886439350349</v>
      </c>
      <c r="U77">
        <f t="shared" si="39"/>
        <v>0.29099302900000001</v>
      </c>
      <c r="V77">
        <f t="shared" si="40"/>
        <v>0.01</v>
      </c>
      <c r="W77">
        <f t="shared" si="41"/>
        <v>3.9745967268813395E-2</v>
      </c>
      <c r="X77">
        <f t="shared" si="42"/>
        <v>1.1565799406086867E-2</v>
      </c>
      <c r="Y77">
        <f t="shared" si="43"/>
        <v>3.9745967268813395E-4</v>
      </c>
      <c r="Z77">
        <f t="shared" si="44"/>
        <v>2.7782708190038394E-2</v>
      </c>
      <c r="AB77">
        <f t="shared" si="45"/>
        <v>0.28041282234464127</v>
      </c>
      <c r="AC77">
        <f t="shared" si="46"/>
        <v>0.12311875584191603</v>
      </c>
      <c r="AE77">
        <f t="shared" si="30"/>
        <v>0</v>
      </c>
      <c r="AF77">
        <f t="shared" si="31"/>
        <v>0</v>
      </c>
      <c r="AG77">
        <f t="shared" si="31"/>
        <v>-0.34728385237547993</v>
      </c>
      <c r="AH77">
        <f t="shared" si="32"/>
        <v>-578.28997030434334</v>
      </c>
      <c r="AI77">
        <f t="shared" si="33"/>
        <v>-578.63725415671877</v>
      </c>
      <c r="AJ77">
        <f t="shared" si="34"/>
        <v>0.15729406650272523</v>
      </c>
      <c r="AK77">
        <f t="shared" si="47"/>
        <v>1.9628897564124892E-2</v>
      </c>
      <c r="AL77">
        <f t="shared" si="23"/>
        <v>-578.46033119265201</v>
      </c>
      <c r="AN77">
        <f t="shared" si="35"/>
        <v>0</v>
      </c>
      <c r="AO77">
        <f t="shared" si="35"/>
        <v>0</v>
      </c>
      <c r="AP77">
        <f t="shared" si="35"/>
        <v>-7.9168225899813028E-5</v>
      </c>
      <c r="AQ77">
        <f t="shared" si="35"/>
        <v>-0.13182931107073517</v>
      </c>
      <c r="AR77">
        <f t="shared" si="35"/>
        <v>-0.13190847929663499</v>
      </c>
      <c r="AS77">
        <f t="shared" si="35"/>
        <v>3.5857389004439615E-5</v>
      </c>
      <c r="AT77">
        <f t="shared" si="35"/>
        <v>4.4746825569096011E-6</v>
      </c>
      <c r="AU77">
        <f t="shared" si="24"/>
        <v>-0.13186814722507365</v>
      </c>
      <c r="AW77">
        <v>74</v>
      </c>
      <c r="AX77">
        <f>IF(Z77&gt;0, (R77*SUMPRODUCT(K77:$K$98, X77:$X$98)-K77*$AZ$3)/Z77, 0)</f>
        <v>4.4314886439350349</v>
      </c>
    </row>
    <row r="78" spans="5:50" x14ac:dyDescent="0.25">
      <c r="E78">
        <v>2078</v>
      </c>
      <c r="F78" s="5">
        <f>EconomicRates!C118</f>
        <v>3.5571999999999999E-2</v>
      </c>
      <c r="G78" s="5">
        <f>EconomicRates!D118</f>
        <v>7.0000000000000007E-2</v>
      </c>
      <c r="H78" s="5">
        <f t="shared" si="36"/>
        <v>0.12000000000000001</v>
      </c>
      <c r="I78" s="5">
        <f t="shared" si="37"/>
        <v>1.1200000000000001</v>
      </c>
      <c r="J78">
        <f t="shared" si="38"/>
        <v>0.89285714285714279</v>
      </c>
      <c r="K78">
        <f t="shared" si="48"/>
        <v>2.0353931085039618E-4</v>
      </c>
      <c r="L78" s="2">
        <v>75</v>
      </c>
      <c r="M78" s="6">
        <v>0.31752069599999999</v>
      </c>
      <c r="Q78" s="4">
        <f t="shared" si="49"/>
        <v>12.5</v>
      </c>
      <c r="R78">
        <f t="shared" si="28"/>
        <v>50000</v>
      </c>
      <c r="S78">
        <f t="shared" si="29"/>
        <v>0.90773793039523532</v>
      </c>
      <c r="U78">
        <f t="shared" si="39"/>
        <v>0.31752069599999999</v>
      </c>
      <c r="V78">
        <f t="shared" si="40"/>
        <v>0.01</v>
      </c>
      <c r="W78">
        <f t="shared" si="41"/>
        <v>2.7782708190038394E-2</v>
      </c>
      <c r="X78">
        <f t="shared" si="42"/>
        <v>8.8215848412658907E-3</v>
      </c>
      <c r="Y78">
        <f t="shared" si="43"/>
        <v>2.7782708190038396E-4</v>
      </c>
      <c r="Z78">
        <f t="shared" si="44"/>
        <v>1.868329626687212E-2</v>
      </c>
      <c r="AB78">
        <f t="shared" si="45"/>
        <v>0.12311875584191603</v>
      </c>
      <c r="AC78">
        <f t="shared" si="46"/>
        <v>1.6959536686251525E-2</v>
      </c>
      <c r="AE78">
        <f t="shared" si="30"/>
        <v>0</v>
      </c>
      <c r="AF78">
        <f t="shared" si="31"/>
        <v>0</v>
      </c>
      <c r="AG78">
        <f t="shared" si="31"/>
        <v>-0.2335412033359015</v>
      </c>
      <c r="AH78">
        <f t="shared" si="32"/>
        <v>-441.07924206329454</v>
      </c>
      <c r="AI78">
        <f t="shared" si="33"/>
        <v>-441.31278326663045</v>
      </c>
      <c r="AJ78">
        <f t="shared" si="34"/>
        <v>0.10615921915566451</v>
      </c>
      <c r="AK78">
        <f t="shared" si="47"/>
        <v>8.6183129089341236E-3</v>
      </c>
      <c r="AL78">
        <f t="shared" si="23"/>
        <v>-441.19800573456587</v>
      </c>
      <c r="AN78">
        <f t="shared" si="35"/>
        <v>0</v>
      </c>
      <c r="AO78">
        <f t="shared" si="35"/>
        <v>0</v>
      </c>
      <c r="AP78">
        <f t="shared" si="35"/>
        <v>-4.7534815582161637E-5</v>
      </c>
      <c r="AQ78">
        <f t="shared" si="35"/>
        <v>-8.9776964959978056E-2</v>
      </c>
      <c r="AR78">
        <f t="shared" si="35"/>
        <v>-8.9824499775560215E-2</v>
      </c>
      <c r="AS78">
        <f t="shared" si="35"/>
        <v>2.160757430736013E-5</v>
      </c>
      <c r="AT78">
        <f t="shared" si="35"/>
        <v>1.7541654701775247E-6</v>
      </c>
      <c r="AU78">
        <f t="shared" si="24"/>
        <v>-8.9801138035782685E-2</v>
      </c>
      <c r="AW78">
        <v>75</v>
      </c>
      <c r="AX78">
        <f>IF(Z78&gt;0, (R78*SUMPRODUCT(K78:$K$98, X78:$X$98)-K78*$AZ$3)/Z78, 0)</f>
        <v>0.90773793039523532</v>
      </c>
    </row>
    <row r="79" spans="5:50" x14ac:dyDescent="0.25">
      <c r="E79">
        <v>2079</v>
      </c>
      <c r="F79" s="5">
        <f>EconomicRates!C119</f>
        <v>3.5571999999999999E-2</v>
      </c>
      <c r="G79" s="5">
        <f>EconomicRates!D119</f>
        <v>7.0000000000000007E-2</v>
      </c>
      <c r="H79" s="5">
        <f t="shared" si="36"/>
        <v>0.12000000000000001</v>
      </c>
      <c r="I79" s="5">
        <f t="shared" si="37"/>
        <v>1.1200000000000001</v>
      </c>
      <c r="J79">
        <f t="shared" si="38"/>
        <v>0.89285714285714279</v>
      </c>
      <c r="K79">
        <f t="shared" si="48"/>
        <v>1.8173152754499659E-4</v>
      </c>
      <c r="L79" s="2">
        <v>76</v>
      </c>
      <c r="M79" s="6">
        <v>0.344227385</v>
      </c>
      <c r="Q79" s="4">
        <f t="shared" si="49"/>
        <v>12.5</v>
      </c>
      <c r="R79">
        <f t="shared" si="28"/>
        <v>50000</v>
      </c>
      <c r="S79">
        <f t="shared" si="29"/>
        <v>-4.1356848026669661</v>
      </c>
      <c r="U79">
        <f t="shared" si="39"/>
        <v>0.344227385</v>
      </c>
      <c r="V79">
        <f t="shared" si="40"/>
        <v>0.01</v>
      </c>
      <c r="W79">
        <f t="shared" si="41"/>
        <v>1.868329626687212E-2</v>
      </c>
      <c r="X79">
        <f t="shared" si="42"/>
        <v>6.4313022171256524E-3</v>
      </c>
      <c r="Y79">
        <f t="shared" si="43"/>
        <v>1.8683296266872122E-4</v>
      </c>
      <c r="Z79">
        <f t="shared" si="44"/>
        <v>1.2065161087077747E-2</v>
      </c>
      <c r="AB79">
        <f t="shared" si="45"/>
        <v>1.6959536686251525E-2</v>
      </c>
      <c r="AC79">
        <f t="shared" si="46"/>
        <v>-4.9897703349556295E-2</v>
      </c>
      <c r="AE79">
        <f t="shared" si="30"/>
        <v>0</v>
      </c>
      <c r="AF79">
        <f t="shared" si="31"/>
        <v>0</v>
      </c>
      <c r="AG79">
        <f t="shared" si="31"/>
        <v>-0.15081451358847184</v>
      </c>
      <c r="AH79">
        <f t="shared" si="32"/>
        <v>-321.56511085628262</v>
      </c>
      <c r="AI79">
        <f t="shared" si="33"/>
        <v>-321.71592536987112</v>
      </c>
      <c r="AJ79">
        <f t="shared" si="34"/>
        <v>6.6857240035807813E-2</v>
      </c>
      <c r="AK79">
        <f t="shared" si="47"/>
        <v>1.1871675680376068E-3</v>
      </c>
      <c r="AL79">
        <f t="shared" si="23"/>
        <v>-321.64788096226727</v>
      </c>
      <c r="AN79">
        <f t="shared" si="35"/>
        <v>0</v>
      </c>
      <c r="AO79">
        <f t="shared" si="35"/>
        <v>0</v>
      </c>
      <c r="AP79">
        <f t="shared" si="35"/>
        <v>-2.7407751930388631E-5</v>
      </c>
      <c r="AQ79">
        <f t="shared" si="35"/>
        <v>-5.8438518801088406E-2</v>
      </c>
      <c r="AR79">
        <f t="shared" si="35"/>
        <v>-5.8465926553018799E-2</v>
      </c>
      <c r="AS79">
        <f t="shared" si="35"/>
        <v>1.2150068359149857E-5</v>
      </c>
      <c r="AT79">
        <f t="shared" si="35"/>
        <v>2.1574577559135296E-7</v>
      </c>
      <c r="AU79">
        <f t="shared" si="24"/>
        <v>-5.845356073888406E-2</v>
      </c>
      <c r="AW79">
        <v>76</v>
      </c>
      <c r="AX79">
        <f>IF(Z79&gt;0, (R79*SUMPRODUCT(K79:$K$98, X79:$X$98)-K79*$AZ$3)/Z79, 0)</f>
        <v>-4.1356848026669661</v>
      </c>
    </row>
    <row r="80" spans="5:50" x14ac:dyDescent="0.25">
      <c r="E80">
        <v>2080</v>
      </c>
      <c r="F80" s="5">
        <f>EconomicRates!C120</f>
        <v>3.5571999999999999E-2</v>
      </c>
      <c r="G80" s="5">
        <f>EconomicRates!D120</f>
        <v>7.0000000000000007E-2</v>
      </c>
      <c r="H80" s="5">
        <f t="shared" si="36"/>
        <v>0.12000000000000001</v>
      </c>
      <c r="I80" s="5">
        <f t="shared" si="37"/>
        <v>1.1200000000000001</v>
      </c>
      <c r="J80">
        <f t="shared" si="38"/>
        <v>0.89285714285714279</v>
      </c>
      <c r="K80">
        <f t="shared" si="48"/>
        <v>1.6226029245088979E-4</v>
      </c>
      <c r="L80" s="2">
        <v>77</v>
      </c>
      <c r="M80" s="6">
        <v>0.370496828</v>
      </c>
      <c r="Q80" s="4">
        <f t="shared" si="49"/>
        <v>12.5</v>
      </c>
      <c r="R80">
        <f t="shared" si="28"/>
        <v>50000</v>
      </c>
      <c r="S80">
        <f t="shared" si="29"/>
        <v>-11.756410765481419</v>
      </c>
      <c r="U80">
        <f t="shared" si="39"/>
        <v>0.370496828</v>
      </c>
      <c r="V80">
        <f t="shared" si="40"/>
        <v>0.01</v>
      </c>
      <c r="W80">
        <f t="shared" si="41"/>
        <v>1.2065161087077747E-2</v>
      </c>
      <c r="X80">
        <f t="shared" si="42"/>
        <v>4.4701039120713373E-3</v>
      </c>
      <c r="Y80">
        <f t="shared" si="43"/>
        <v>1.2065161087077747E-4</v>
      </c>
      <c r="Z80">
        <f t="shared" si="44"/>
        <v>7.4744055641356322E-3</v>
      </c>
      <c r="AB80">
        <f t="shared" si="45"/>
        <v>-4.9897703349556295E-2</v>
      </c>
      <c r="AC80">
        <f t="shared" si="46"/>
        <v>-8.7872182039778368E-2</v>
      </c>
      <c r="AE80">
        <f t="shared" si="30"/>
        <v>0</v>
      </c>
      <c r="AF80">
        <f t="shared" si="31"/>
        <v>0</v>
      </c>
      <c r="AG80">
        <f t="shared" si="31"/>
        <v>-9.3430069551695402E-2</v>
      </c>
      <c r="AH80">
        <f t="shared" si="32"/>
        <v>-223.50519560356688</v>
      </c>
      <c r="AI80">
        <f t="shared" si="33"/>
        <v>-223.59862567311856</v>
      </c>
      <c r="AJ80">
        <f t="shared" si="34"/>
        <v>3.7974478690222073E-2</v>
      </c>
      <c r="AK80">
        <f t="shared" si="47"/>
        <v>-3.492839234468941E-3</v>
      </c>
      <c r="AL80">
        <f t="shared" si="23"/>
        <v>-223.56414403366281</v>
      </c>
      <c r="AN80">
        <f t="shared" si="35"/>
        <v>0</v>
      </c>
      <c r="AO80">
        <f t="shared" si="35"/>
        <v>0</v>
      </c>
      <c r="AP80">
        <f t="shared" si="35"/>
        <v>-1.5159990409165071E-5</v>
      </c>
      <c r="AQ80">
        <f t="shared" si="35"/>
        <v>-3.6266018402928091E-2</v>
      </c>
      <c r="AR80">
        <f t="shared" si="35"/>
        <v>-3.6281178393337256E-2</v>
      </c>
      <c r="AS80">
        <f t="shared" si="35"/>
        <v>6.1617500179455161E-6</v>
      </c>
      <c r="AT80">
        <f t="shared" si="35"/>
        <v>-5.6674911566887236E-7</v>
      </c>
      <c r="AU80">
        <f t="shared" si="24"/>
        <v>-3.6275583392434974E-2</v>
      </c>
      <c r="AW80">
        <v>77</v>
      </c>
      <c r="AX80">
        <f>IF(Z80&gt;0, (R80*SUMPRODUCT(K80:$K$98, X80:$X$98)-K80*$AZ$3)/Z80, 0)</f>
        <v>-11.756410765481419</v>
      </c>
    </row>
    <row r="81" spans="5:50" x14ac:dyDescent="0.25">
      <c r="E81">
        <v>2081</v>
      </c>
      <c r="F81" s="5">
        <f>EconomicRates!C121</f>
        <v>3.5571999999999999E-2</v>
      </c>
      <c r="G81" s="5">
        <f>EconomicRates!D121</f>
        <v>7.0000000000000007E-2</v>
      </c>
      <c r="H81" s="5">
        <f t="shared" si="36"/>
        <v>0.12000000000000001</v>
      </c>
      <c r="I81" s="5">
        <f t="shared" si="37"/>
        <v>1.1200000000000001</v>
      </c>
      <c r="J81">
        <f t="shared" si="38"/>
        <v>0.89285714285714279</v>
      </c>
      <c r="K81">
        <f t="shared" si="48"/>
        <v>1.4487526111686588E-4</v>
      </c>
      <c r="L81" s="2">
        <v>78</v>
      </c>
      <c r="M81" s="6">
        <v>0.397394472</v>
      </c>
      <c r="Q81" s="4">
        <f t="shared" si="49"/>
        <v>12.5</v>
      </c>
      <c r="R81">
        <f t="shared" si="28"/>
        <v>50000</v>
      </c>
      <c r="S81">
        <f t="shared" si="29"/>
        <v>-23.901060222918559</v>
      </c>
      <c r="U81">
        <f t="shared" si="39"/>
        <v>0.397394472</v>
      </c>
      <c r="V81">
        <f t="shared" si="40"/>
        <v>0.01</v>
      </c>
      <c r="W81">
        <f t="shared" si="41"/>
        <v>7.4744055641356322E-3</v>
      </c>
      <c r="X81">
        <f t="shared" si="42"/>
        <v>2.9702874526735417E-3</v>
      </c>
      <c r="Y81">
        <f t="shared" si="43"/>
        <v>7.4744055641356324E-5</v>
      </c>
      <c r="Z81">
        <f t="shared" si="44"/>
        <v>4.429374055820735E-3</v>
      </c>
      <c r="AB81">
        <f t="shared" si="45"/>
        <v>-8.7872182039778368E-2</v>
      </c>
      <c r="AC81">
        <f t="shared" si="46"/>
        <v>-0.10586673605800442</v>
      </c>
      <c r="AE81">
        <f t="shared" si="30"/>
        <v>0</v>
      </c>
      <c r="AF81">
        <f t="shared" si="31"/>
        <v>0</v>
      </c>
      <c r="AG81">
        <f t="shared" si="31"/>
        <v>-5.5367175697759188E-2</v>
      </c>
      <c r="AH81">
        <f t="shared" si="32"/>
        <v>-148.51437263367708</v>
      </c>
      <c r="AI81">
        <f t="shared" si="33"/>
        <v>-148.56973980937485</v>
      </c>
      <c r="AJ81">
        <f t="shared" si="34"/>
        <v>1.7994554018226055E-2</v>
      </c>
      <c r="AK81">
        <f t="shared" si="47"/>
        <v>-6.1510527427844864E-3</v>
      </c>
      <c r="AL81">
        <f t="shared" si="23"/>
        <v>-148.5578963080994</v>
      </c>
      <c r="AN81">
        <f t="shared" si="35"/>
        <v>0</v>
      </c>
      <c r="AO81">
        <f t="shared" si="35"/>
        <v>0</v>
      </c>
      <c r="AP81">
        <f t="shared" si="35"/>
        <v>-8.021334036516253E-6</v>
      </c>
      <c r="AQ81">
        <f t="shared" si="35"/>
        <v>-2.1516058514911486E-2</v>
      </c>
      <c r="AR81">
        <f t="shared" si="35"/>
        <v>-2.1524079848948004E-2</v>
      </c>
      <c r="AS81">
        <f t="shared" si="35"/>
        <v>2.6069657120720481E-6</v>
      </c>
      <c r="AT81">
        <f t="shared" si="35"/>
        <v>-8.9113537225451648E-7</v>
      </c>
      <c r="AU81">
        <f t="shared" si="24"/>
        <v>-2.1522364018608187E-2</v>
      </c>
      <c r="AW81">
        <v>78</v>
      </c>
      <c r="AX81">
        <f>IF(Z81&gt;0, (R81*SUMPRODUCT(K81:$K$98, X81:$X$98)-K81*$AZ$3)/Z81, 0)</f>
        <v>-23.901060222918559</v>
      </c>
    </row>
    <row r="82" spans="5:50" x14ac:dyDescent="0.25">
      <c r="E82">
        <v>2082</v>
      </c>
      <c r="F82" s="5">
        <f>EconomicRates!C122</f>
        <v>3.5571999999999999E-2</v>
      </c>
      <c r="G82" s="5">
        <f>EconomicRates!D122</f>
        <v>7.0000000000000007E-2</v>
      </c>
      <c r="H82" s="5">
        <f t="shared" si="36"/>
        <v>0.12000000000000001</v>
      </c>
      <c r="I82" s="5">
        <f t="shared" si="37"/>
        <v>1.1200000000000001</v>
      </c>
      <c r="J82">
        <f t="shared" si="38"/>
        <v>0.89285714285714279</v>
      </c>
      <c r="K82">
        <f t="shared" si="48"/>
        <v>1.2935291171148737E-4</v>
      </c>
      <c r="L82" s="2">
        <v>79</v>
      </c>
      <c r="M82" s="6">
        <v>0.424762996</v>
      </c>
      <c r="Q82" s="4">
        <f t="shared" si="49"/>
        <v>12.5</v>
      </c>
      <c r="R82">
        <f t="shared" si="28"/>
        <v>50000</v>
      </c>
      <c r="S82">
        <f t="shared" si="29"/>
        <v>-44.362893844725178</v>
      </c>
      <c r="U82">
        <f t="shared" si="39"/>
        <v>0.424762996</v>
      </c>
      <c r="V82">
        <f t="shared" si="40"/>
        <v>0.01</v>
      </c>
      <c r="W82">
        <f t="shared" si="41"/>
        <v>4.429374055820735E-3</v>
      </c>
      <c r="X82">
        <f t="shared" si="42"/>
        <v>1.8814341943550867E-3</v>
      </c>
      <c r="Y82">
        <f t="shared" si="43"/>
        <v>4.4293740558207352E-5</v>
      </c>
      <c r="Z82">
        <f t="shared" si="44"/>
        <v>2.5036461209074412E-3</v>
      </c>
      <c r="AB82">
        <f t="shared" si="45"/>
        <v>-0.10586673605800442</v>
      </c>
      <c r="AC82">
        <f t="shared" si="46"/>
        <v>-0.1110689870865748</v>
      </c>
      <c r="AE82">
        <f t="shared" si="30"/>
        <v>0</v>
      </c>
      <c r="AF82">
        <f t="shared" si="31"/>
        <v>0</v>
      </c>
      <c r="AG82">
        <f t="shared" si="31"/>
        <v>-3.1295576511343015E-2</v>
      </c>
      <c r="AH82">
        <f t="shared" si="32"/>
        <v>-94.071709717754331</v>
      </c>
      <c r="AI82">
        <f t="shared" si="33"/>
        <v>-94.103005294265671</v>
      </c>
      <c r="AJ82">
        <f t="shared" si="34"/>
        <v>5.2022510285703732E-3</v>
      </c>
      <c r="AK82">
        <f t="shared" si="47"/>
        <v>-7.4106715240603105E-3</v>
      </c>
      <c r="AL82">
        <f t="shared" si="23"/>
        <v>-94.105213714761163</v>
      </c>
      <c r="AN82">
        <f t="shared" si="35"/>
        <v>0</v>
      </c>
      <c r="AO82">
        <f t="shared" si="35"/>
        <v>0</v>
      </c>
      <c r="AP82">
        <f t="shared" si="35"/>
        <v>-4.0481739454318507E-6</v>
      </c>
      <c r="AQ82">
        <f t="shared" si="35"/>
        <v>-1.2168449561669344E-2</v>
      </c>
      <c r="AR82">
        <f t="shared" si="35"/>
        <v>-1.2172497735614777E-2</v>
      </c>
      <c r="AS82">
        <f t="shared" si="35"/>
        <v>6.7292631799965781E-7</v>
      </c>
      <c r="AT82">
        <f t="shared" si="35"/>
        <v>-9.5859193937460699E-7</v>
      </c>
      <c r="AU82">
        <f t="shared" si="24"/>
        <v>-1.2172783401236151E-2</v>
      </c>
      <c r="AW82">
        <v>79</v>
      </c>
      <c r="AX82">
        <f>IF(Z82&gt;0, (R82*SUMPRODUCT(K82:$K$98, X82:$X$98)-K82*$AZ$3)/Z82, 0)</f>
        <v>-44.362893844725178</v>
      </c>
    </row>
    <row r="83" spans="5:50" x14ac:dyDescent="0.25">
      <c r="E83">
        <v>2083</v>
      </c>
      <c r="F83" s="5">
        <f>EconomicRates!C123</f>
        <v>3.5571999999999999E-2</v>
      </c>
      <c r="G83" s="5">
        <f>EconomicRates!D123</f>
        <v>7.0000000000000007E-2</v>
      </c>
      <c r="H83" s="5">
        <f t="shared" si="36"/>
        <v>0.12000000000000001</v>
      </c>
      <c r="I83" s="5">
        <f t="shared" si="37"/>
        <v>1.1200000000000001</v>
      </c>
      <c r="J83">
        <f t="shared" si="38"/>
        <v>0.89285714285714279</v>
      </c>
      <c r="K83">
        <f t="shared" si="48"/>
        <v>1.1549367117097085E-4</v>
      </c>
      <c r="L83" s="2">
        <v>80</v>
      </c>
      <c r="M83" s="6">
        <v>0.45242554800000001</v>
      </c>
      <c r="Q83" s="4">
        <f t="shared" si="49"/>
        <v>12.5</v>
      </c>
      <c r="R83">
        <f t="shared" si="28"/>
        <v>50000</v>
      </c>
      <c r="S83">
        <f t="shared" si="29"/>
        <v>-80.742881804199484</v>
      </c>
      <c r="U83">
        <f t="shared" si="39"/>
        <v>0.45242554800000001</v>
      </c>
      <c r="V83">
        <f t="shared" si="40"/>
        <v>0.01</v>
      </c>
      <c r="W83">
        <f t="shared" si="41"/>
        <v>2.5036461209074412E-3</v>
      </c>
      <c r="X83">
        <f t="shared" si="42"/>
        <v>1.1327134682496234E-3</v>
      </c>
      <c r="Y83">
        <f t="shared" si="43"/>
        <v>2.5036461209074413E-5</v>
      </c>
      <c r="Z83">
        <f t="shared" si="44"/>
        <v>1.3458961914487434E-3</v>
      </c>
      <c r="AB83">
        <f t="shared" si="45"/>
        <v>-0.1110689870865748</v>
      </c>
      <c r="AC83">
        <f t="shared" si="46"/>
        <v>-0.10867153710686814</v>
      </c>
      <c r="AE83">
        <f t="shared" si="30"/>
        <v>0</v>
      </c>
      <c r="AF83">
        <f t="shared" si="31"/>
        <v>0</v>
      </c>
      <c r="AG83">
        <f t="shared" si="31"/>
        <v>-1.6823702393109295E-2</v>
      </c>
      <c r="AH83">
        <f t="shared" si="32"/>
        <v>-56.635673412481168</v>
      </c>
      <c r="AI83">
        <f t="shared" si="33"/>
        <v>-56.652497114874279</v>
      </c>
      <c r="AJ83">
        <f t="shared" si="34"/>
        <v>-2.397449979706659E-3</v>
      </c>
      <c r="AK83">
        <f t="shared" si="47"/>
        <v>-7.7748290960602366E-3</v>
      </c>
      <c r="AL83">
        <f t="shared" si="23"/>
        <v>-56.66266939395004</v>
      </c>
      <c r="AN83">
        <f t="shared" si="35"/>
        <v>0</v>
      </c>
      <c r="AO83">
        <f t="shared" si="35"/>
        <v>0</v>
      </c>
      <c r="AP83">
        <f t="shared" si="35"/>
        <v>-1.9430311520680402E-6</v>
      </c>
      <c r="AQ83">
        <f t="shared" si="35"/>
        <v>-6.541061841647597E-3</v>
      </c>
      <c r="AR83">
        <f t="shared" si="35"/>
        <v>-6.5430048727996648E-3</v>
      </c>
      <c r="AS83">
        <f t="shared" si="35"/>
        <v>-2.768902996050916E-7</v>
      </c>
      <c r="AT83">
        <f t="shared" si="35"/>
        <v>-8.9794355503087756E-7</v>
      </c>
      <c r="AU83">
        <f t="shared" si="24"/>
        <v>-6.5441797066543E-3</v>
      </c>
      <c r="AW83">
        <v>80</v>
      </c>
      <c r="AX83">
        <f>IF(Z83&gt;0, (R83*SUMPRODUCT(K83:$K$98, X83:$X$98)-K83*$AZ$3)/Z83, 0)</f>
        <v>-80.742881804199484</v>
      </c>
    </row>
    <row r="84" spans="5:50" x14ac:dyDescent="0.25">
      <c r="E84">
        <v>2084</v>
      </c>
      <c r="F84" s="5">
        <f>EconomicRates!C124</f>
        <v>3.5571999999999999E-2</v>
      </c>
      <c r="G84" s="5">
        <f>EconomicRates!D124</f>
        <v>7.0000000000000007E-2</v>
      </c>
      <c r="H84" s="5">
        <f t="shared" si="36"/>
        <v>0.12000000000000001</v>
      </c>
      <c r="I84" s="5">
        <f t="shared" si="37"/>
        <v>1.1200000000000001</v>
      </c>
      <c r="J84">
        <f t="shared" si="38"/>
        <v>0.89285714285714279</v>
      </c>
      <c r="K84">
        <f t="shared" si="48"/>
        <v>1.031193492597954E-4</v>
      </c>
      <c r="L84" s="2">
        <v>81</v>
      </c>
      <c r="M84" s="6">
        <v>0.48020744799999998</v>
      </c>
      <c r="Q84" s="4">
        <f t="shared" si="49"/>
        <v>12.5</v>
      </c>
      <c r="R84">
        <f t="shared" si="28"/>
        <v>50000</v>
      </c>
      <c r="S84">
        <f t="shared" si="29"/>
        <v>-148.96251606798964</v>
      </c>
      <c r="U84">
        <f t="shared" si="39"/>
        <v>0.48020744799999998</v>
      </c>
      <c r="V84">
        <f t="shared" si="40"/>
        <v>0.01</v>
      </c>
      <c r="W84">
        <f t="shared" si="41"/>
        <v>1.3458961914487434E-3</v>
      </c>
      <c r="X84">
        <f t="shared" si="42"/>
        <v>6.4630937536852052E-4</v>
      </c>
      <c r="Y84">
        <f t="shared" si="43"/>
        <v>1.3458961914487435E-5</v>
      </c>
      <c r="Z84">
        <f t="shared" si="44"/>
        <v>6.8612785416573546E-4</v>
      </c>
      <c r="AB84">
        <f t="shared" si="45"/>
        <v>-0.10867153710686814</v>
      </c>
      <c r="AC84">
        <f t="shared" si="46"/>
        <v>-0.10220733150085862</v>
      </c>
      <c r="AE84">
        <f t="shared" si="30"/>
        <v>0</v>
      </c>
      <c r="AF84">
        <f t="shared" si="31"/>
        <v>0</v>
      </c>
      <c r="AG84">
        <f t="shared" si="31"/>
        <v>-8.5765981770716936E-3</v>
      </c>
      <c r="AH84">
        <f t="shared" si="32"/>
        <v>-32.31546876842603</v>
      </c>
      <c r="AI84">
        <f t="shared" si="33"/>
        <v>-32.324045366603102</v>
      </c>
      <c r="AJ84">
        <f t="shared" si="34"/>
        <v>-6.464205606009521E-3</v>
      </c>
      <c r="AK84">
        <f t="shared" si="47"/>
        <v>-7.6070075974807704E-3</v>
      </c>
      <c r="AL84">
        <f t="shared" si="23"/>
        <v>-32.338116579806588</v>
      </c>
      <c r="AN84">
        <f t="shared" si="35"/>
        <v>0</v>
      </c>
      <c r="AO84">
        <f t="shared" si="35"/>
        <v>0</v>
      </c>
      <c r="AP84">
        <f t="shared" si="35"/>
        <v>-8.8441322288238054E-7</v>
      </c>
      <c r="AQ84">
        <f t="shared" si="35"/>
        <v>-3.3323501104253342E-3</v>
      </c>
      <c r="AR84">
        <f t="shared" si="35"/>
        <v>-3.3332345236482164E-3</v>
      </c>
      <c r="AS84">
        <f t="shared" si="35"/>
        <v>-6.6658467557322319E-7</v>
      </c>
      <c r="AT84">
        <f t="shared" si="35"/>
        <v>-7.8442967326653673E-7</v>
      </c>
      <c r="AU84">
        <f t="shared" si="24"/>
        <v>-3.3346855379970558E-3</v>
      </c>
      <c r="AW84">
        <v>81</v>
      </c>
      <c r="AX84">
        <f>IF(Z84&gt;0, (R84*SUMPRODUCT(K84:$K$98, X84:$X$98)-K84*$AZ$3)/Z84, 0)</f>
        <v>-148.96251606798964</v>
      </c>
    </row>
    <row r="85" spans="5:50" x14ac:dyDescent="0.25">
      <c r="E85">
        <v>2085</v>
      </c>
      <c r="F85" s="5">
        <f>EconomicRates!C125</f>
        <v>3.5571999999999999E-2</v>
      </c>
      <c r="G85" s="5">
        <f>EconomicRates!D125</f>
        <v>7.0000000000000007E-2</v>
      </c>
      <c r="H85" s="5">
        <f t="shared" si="36"/>
        <v>0.12000000000000001</v>
      </c>
      <c r="I85" s="5">
        <f t="shared" si="37"/>
        <v>1.1200000000000001</v>
      </c>
      <c r="J85">
        <f t="shared" si="38"/>
        <v>0.89285714285714279</v>
      </c>
      <c r="K85">
        <f t="shared" si="48"/>
        <v>9.207084755338875E-5</v>
      </c>
      <c r="L85" s="2">
        <v>82</v>
      </c>
      <c r="M85" s="6">
        <v>0.508136904</v>
      </c>
      <c r="Q85" s="4">
        <f t="shared" si="49"/>
        <v>12.5</v>
      </c>
      <c r="R85">
        <f t="shared" si="28"/>
        <v>50000</v>
      </c>
      <c r="S85">
        <f t="shared" si="29"/>
        <v>-284.09631347303684</v>
      </c>
      <c r="U85">
        <f t="shared" si="39"/>
        <v>0.508136904</v>
      </c>
      <c r="V85">
        <f t="shared" si="40"/>
        <v>0.01</v>
      </c>
      <c r="W85">
        <f t="shared" si="41"/>
        <v>6.8612785416573546E-4</v>
      </c>
      <c r="X85">
        <f t="shared" si="42"/>
        <v>3.4864688356394031E-4</v>
      </c>
      <c r="Y85">
        <f t="shared" si="43"/>
        <v>6.861278541657355E-6</v>
      </c>
      <c r="Z85">
        <f t="shared" si="44"/>
        <v>3.3061969206013781E-4</v>
      </c>
      <c r="AB85">
        <f t="shared" si="45"/>
        <v>-0.10220733150085862</v>
      </c>
      <c r="AC85">
        <f t="shared" si="46"/>
        <v>-9.3927835675875815E-2</v>
      </c>
      <c r="AE85">
        <f t="shared" si="30"/>
        <v>0</v>
      </c>
      <c r="AF85">
        <f t="shared" si="31"/>
        <v>0</v>
      </c>
      <c r="AG85">
        <f t="shared" si="31"/>
        <v>-4.1327461507517224E-3</v>
      </c>
      <c r="AH85">
        <f t="shared" si="32"/>
        <v>-17.432344178197017</v>
      </c>
      <c r="AI85">
        <f t="shared" si="33"/>
        <v>-17.436476924347769</v>
      </c>
      <c r="AJ85">
        <f t="shared" si="34"/>
        <v>-8.2794958249828021E-3</v>
      </c>
      <c r="AK85">
        <f t="shared" si="47"/>
        <v>-7.1545132050601038E-3</v>
      </c>
      <c r="AL85">
        <f t="shared" si="23"/>
        <v>-17.45191093337781</v>
      </c>
      <c r="AN85">
        <f t="shared" si="35"/>
        <v>0</v>
      </c>
      <c r="AO85">
        <f t="shared" si="35"/>
        <v>0</v>
      </c>
      <c r="AP85">
        <f t="shared" si="35"/>
        <v>-3.8050544082271599E-7</v>
      </c>
      <c r="AQ85">
        <f t="shared" si="35"/>
        <v>-1.6050107033289815E-3</v>
      </c>
      <c r="AR85">
        <f t="shared" si="35"/>
        <v>-1.6053912087698042E-3</v>
      </c>
      <c r="AS85">
        <f t="shared" si="35"/>
        <v>-7.6230019792091017E-7</v>
      </c>
      <c r="AT85">
        <f t="shared" si="35"/>
        <v>-6.5872209462179559E-7</v>
      </c>
      <c r="AU85">
        <f t="shared" si="24"/>
        <v>-1.6068122310623468E-3</v>
      </c>
      <c r="AW85">
        <v>82</v>
      </c>
      <c r="AX85">
        <f>IF(Z85&gt;0, (R85*SUMPRODUCT(K85:$K$98, X85:$X$98)-K85*$AZ$3)/Z85, 0)</f>
        <v>-284.09631347303684</v>
      </c>
    </row>
    <row r="86" spans="5:50" x14ac:dyDescent="0.25">
      <c r="E86">
        <v>2086</v>
      </c>
      <c r="F86" s="5">
        <f>EconomicRates!C126</f>
        <v>3.5571999999999999E-2</v>
      </c>
      <c r="G86" s="5">
        <f>EconomicRates!D126</f>
        <v>7.0000000000000007E-2</v>
      </c>
      <c r="H86" s="5">
        <f t="shared" si="36"/>
        <v>0.12000000000000001</v>
      </c>
      <c r="I86" s="5">
        <f t="shared" si="37"/>
        <v>1.1200000000000001</v>
      </c>
      <c r="J86">
        <f t="shared" si="38"/>
        <v>0.89285714285714279</v>
      </c>
      <c r="K86">
        <f t="shared" si="48"/>
        <v>8.2206113886954235E-5</v>
      </c>
      <c r="L86" s="2">
        <v>83</v>
      </c>
      <c r="M86" s="6">
        <v>0.53626491099999996</v>
      </c>
      <c r="Q86" s="4">
        <f t="shared" si="49"/>
        <v>12.5</v>
      </c>
      <c r="R86">
        <f t="shared" si="28"/>
        <v>50000</v>
      </c>
      <c r="S86">
        <f t="shared" si="29"/>
        <v>-567.71545093157431</v>
      </c>
      <c r="U86">
        <f t="shared" si="39"/>
        <v>0.53626491099999996</v>
      </c>
      <c r="V86">
        <f t="shared" si="40"/>
        <v>0.01</v>
      </c>
      <c r="W86">
        <f t="shared" si="41"/>
        <v>3.3061969206013781E-4</v>
      </c>
      <c r="X86">
        <f t="shared" si="42"/>
        <v>1.772997397374772E-4</v>
      </c>
      <c r="Y86">
        <f t="shared" si="43"/>
        <v>3.3061969206013782E-6</v>
      </c>
      <c r="Z86">
        <f t="shared" si="44"/>
        <v>1.5001375540205924E-4</v>
      </c>
      <c r="AB86">
        <f t="shared" si="45"/>
        <v>-9.3927835675875815E-2</v>
      </c>
      <c r="AC86">
        <f t="shared" si="46"/>
        <v>-8.5165126794018955E-2</v>
      </c>
      <c r="AE86">
        <f t="shared" si="30"/>
        <v>0</v>
      </c>
      <c r="AF86">
        <f t="shared" si="31"/>
        <v>0</v>
      </c>
      <c r="AG86">
        <f t="shared" si="31"/>
        <v>-1.8751719425257405E-3</v>
      </c>
      <c r="AH86">
        <f t="shared" si="32"/>
        <v>-8.8649869868738609</v>
      </c>
      <c r="AI86">
        <f t="shared" si="33"/>
        <v>-8.866862158816387</v>
      </c>
      <c r="AJ86">
        <f t="shared" si="34"/>
        <v>-8.7627088818568594E-3</v>
      </c>
      <c r="AK86">
        <f t="shared" si="47"/>
        <v>-6.5749484973113073E-3</v>
      </c>
      <c r="AL86">
        <f t="shared" si="23"/>
        <v>-8.8821998161955555</v>
      </c>
      <c r="AN86">
        <f t="shared" si="35"/>
        <v>0</v>
      </c>
      <c r="AO86">
        <f t="shared" si="35"/>
        <v>0</v>
      </c>
      <c r="AP86">
        <f t="shared" si="35"/>
        <v>-1.5415059826489223E-7</v>
      </c>
      <c r="AQ86">
        <f t="shared" si="35"/>
        <v>-7.2875612984931988E-4</v>
      </c>
      <c r="AR86">
        <f t="shared" si="35"/>
        <v>-7.2891028044758479E-4</v>
      </c>
      <c r="AS86">
        <f t="shared" si="35"/>
        <v>-7.2034824430015036E-7</v>
      </c>
      <c r="AT86">
        <f t="shared" si="35"/>
        <v>-5.4050096497083195E-7</v>
      </c>
      <c r="AU86">
        <f t="shared" si="24"/>
        <v>-7.3017112965685583E-4</v>
      </c>
      <c r="AW86">
        <v>83</v>
      </c>
      <c r="AX86">
        <f>IF(Z86&gt;0, (R86*SUMPRODUCT(K86:$K$98, X86:$X$98)-K86*$AZ$3)/Z86, 0)</f>
        <v>-567.71545093157431</v>
      </c>
    </row>
    <row r="87" spans="5:50" x14ac:dyDescent="0.25">
      <c r="E87">
        <v>2087</v>
      </c>
      <c r="F87" s="5">
        <f>EconomicRates!C127</f>
        <v>3.5571999999999999E-2</v>
      </c>
      <c r="G87" s="5">
        <f>EconomicRates!D127</f>
        <v>7.0000000000000007E-2</v>
      </c>
      <c r="H87" s="5">
        <f t="shared" si="36"/>
        <v>0.12000000000000001</v>
      </c>
      <c r="I87" s="5">
        <f t="shared" si="37"/>
        <v>1.1200000000000001</v>
      </c>
      <c r="J87">
        <f t="shared" si="38"/>
        <v>0.89285714285714279</v>
      </c>
      <c r="K87">
        <f t="shared" si="48"/>
        <v>7.3398315970494849E-5</v>
      </c>
      <c r="L87" s="2">
        <v>84</v>
      </c>
      <c r="M87" s="6">
        <v>0.564431978</v>
      </c>
      <c r="Q87" s="4">
        <f t="shared" si="49"/>
        <v>12.5</v>
      </c>
      <c r="R87">
        <f t="shared" si="28"/>
        <v>50000</v>
      </c>
      <c r="S87">
        <f t="shared" si="29"/>
        <v>-1200.4342322516784</v>
      </c>
      <c r="U87">
        <f t="shared" si="39"/>
        <v>0.564431978</v>
      </c>
      <c r="V87">
        <f t="shared" si="40"/>
        <v>0.01</v>
      </c>
      <c r="W87">
        <f t="shared" si="41"/>
        <v>1.5001375540205924E-4</v>
      </c>
      <c r="X87">
        <f t="shared" si="42"/>
        <v>8.4672560688792478E-5</v>
      </c>
      <c r="Y87">
        <f t="shared" si="43"/>
        <v>1.5001375540205923E-6</v>
      </c>
      <c r="Z87">
        <f t="shared" si="44"/>
        <v>6.3841057159246168E-5</v>
      </c>
      <c r="AB87">
        <f t="shared" si="45"/>
        <v>-8.5165126794018955E-2</v>
      </c>
      <c r="AC87">
        <f t="shared" si="46"/>
        <v>-7.6636990437095195E-2</v>
      </c>
      <c r="AE87">
        <f t="shared" si="30"/>
        <v>0</v>
      </c>
      <c r="AF87">
        <f t="shared" si="31"/>
        <v>0</v>
      </c>
      <c r="AG87">
        <f t="shared" si="31"/>
        <v>-7.9801321449057708E-4</v>
      </c>
      <c r="AH87">
        <f t="shared" si="32"/>
        <v>-4.233628034439624</v>
      </c>
      <c r="AI87">
        <f t="shared" si="33"/>
        <v>-4.2344260476541145</v>
      </c>
      <c r="AJ87">
        <f t="shared" si="34"/>
        <v>-8.52813635692376E-3</v>
      </c>
      <c r="AK87">
        <f t="shared" si="47"/>
        <v>-5.9615588755813275E-3</v>
      </c>
      <c r="AL87">
        <f t="shared" si="23"/>
        <v>-4.24891574288662</v>
      </c>
      <c r="AN87">
        <f t="shared" si="35"/>
        <v>0</v>
      </c>
      <c r="AO87">
        <f t="shared" si="35"/>
        <v>0</v>
      </c>
      <c r="AP87">
        <f t="shared" si="35"/>
        <v>-5.8572826065809658E-8</v>
      </c>
      <c r="AQ87">
        <f t="shared" si="35"/>
        <v>-3.1074116817334457E-4</v>
      </c>
      <c r="AR87">
        <f t="shared" si="35"/>
        <v>-3.1079974099941038E-4</v>
      </c>
      <c r="AS87">
        <f t="shared" si="35"/>
        <v>-6.2595084696495498E-7</v>
      </c>
      <c r="AT87">
        <f t="shared" si="35"/>
        <v>-4.375683820266263E-7</v>
      </c>
      <c r="AU87">
        <f t="shared" si="24"/>
        <v>-3.1186326022840198E-4</v>
      </c>
      <c r="AW87">
        <v>84</v>
      </c>
      <c r="AX87">
        <f>IF(Z87&gt;0, (R87*SUMPRODUCT(K87:$K$98, X87:$X$98)-K87*$AZ$3)/Z87, 0)</f>
        <v>-1200.4342322516784</v>
      </c>
    </row>
    <row r="88" spans="5:50" x14ac:dyDescent="0.25">
      <c r="E88">
        <v>2088</v>
      </c>
      <c r="F88" s="5">
        <f>EconomicRates!C128</f>
        <v>3.5571999999999999E-2</v>
      </c>
      <c r="G88" s="5">
        <f>EconomicRates!D128</f>
        <v>7.0000000000000007E-2</v>
      </c>
      <c r="H88" s="5">
        <f t="shared" si="36"/>
        <v>0.12000000000000001</v>
      </c>
      <c r="I88" s="5">
        <f t="shared" si="37"/>
        <v>1.1200000000000001</v>
      </c>
      <c r="J88">
        <f t="shared" si="38"/>
        <v>0.89285714285714279</v>
      </c>
      <c r="K88">
        <f t="shared" si="48"/>
        <v>6.5534210687941824E-5</v>
      </c>
      <c r="L88" s="2">
        <v>85</v>
      </c>
      <c r="M88" s="6">
        <v>0.59247427200000002</v>
      </c>
      <c r="Q88" s="4">
        <f t="shared" si="49"/>
        <v>12.5</v>
      </c>
      <c r="R88">
        <f t="shared" si="28"/>
        <v>50000</v>
      </c>
      <c r="S88">
        <f t="shared" si="29"/>
        <v>-2706.3360683443761</v>
      </c>
      <c r="U88">
        <f t="shared" si="39"/>
        <v>0.59247427200000002</v>
      </c>
      <c r="V88">
        <f t="shared" si="40"/>
        <v>0.01</v>
      </c>
      <c r="W88">
        <f t="shared" si="41"/>
        <v>6.3841057159246168E-5</v>
      </c>
      <c r="X88">
        <f t="shared" si="42"/>
        <v>3.7824183864134762E-5</v>
      </c>
      <c r="Y88">
        <f t="shared" si="43"/>
        <v>6.3841057159246166E-7</v>
      </c>
      <c r="Z88">
        <f t="shared" si="44"/>
        <v>2.5378462723518946E-5</v>
      </c>
      <c r="AB88">
        <f t="shared" si="45"/>
        <v>-7.6636990437095195E-2</v>
      </c>
      <c r="AC88">
        <f t="shared" si="46"/>
        <v>-6.8682649027792572E-2</v>
      </c>
      <c r="AE88">
        <f t="shared" si="30"/>
        <v>0</v>
      </c>
      <c r="AF88">
        <f t="shared" si="31"/>
        <v>0</v>
      </c>
      <c r="AG88">
        <f t="shared" si="31"/>
        <v>-3.172307840439868E-4</v>
      </c>
      <c r="AH88">
        <f t="shared" si="32"/>
        <v>-1.8912091932067381</v>
      </c>
      <c r="AI88">
        <f t="shared" si="33"/>
        <v>-1.8915264239907821</v>
      </c>
      <c r="AJ88">
        <f t="shared" si="34"/>
        <v>-7.9543414093026232E-3</v>
      </c>
      <c r="AK88">
        <f t="shared" si="47"/>
        <v>-5.3645893305966641E-3</v>
      </c>
      <c r="AL88">
        <f t="shared" ref="AL88:AL98" si="50">SUM(AI88:AK88)</f>
        <v>-1.9048453547306814</v>
      </c>
      <c r="AN88">
        <f t="shared" si="35"/>
        <v>0</v>
      </c>
      <c r="AO88">
        <f t="shared" si="35"/>
        <v>0</v>
      </c>
      <c r="AP88">
        <f t="shared" si="35"/>
        <v>-2.0789469038239603E-8</v>
      </c>
      <c r="AQ88">
        <f t="shared" si="35"/>
        <v>-1.2393890172258284E-4</v>
      </c>
      <c r="AR88">
        <f t="shared" si="35"/>
        <v>-1.2395969119162109E-4</v>
      </c>
      <c r="AS88">
        <f t="shared" si="35"/>
        <v>-5.2128148580105818E-7</v>
      </c>
      <c r="AT88">
        <f t="shared" si="35"/>
        <v>-3.5156412744560656E-7</v>
      </c>
      <c r="AU88">
        <f t="shared" si="24"/>
        <v>-1.2483253680486777E-4</v>
      </c>
      <c r="AW88">
        <v>85</v>
      </c>
      <c r="AX88">
        <f>IF(Z88&gt;0, (R88*SUMPRODUCT(K88:$K$98, X88:$X$98)-K88*$AZ$3)/Z88, 0)</f>
        <v>-2706.3360683443761</v>
      </c>
    </row>
    <row r="89" spans="5:50" x14ac:dyDescent="0.25">
      <c r="E89">
        <v>2089</v>
      </c>
      <c r="F89" s="5">
        <f>EconomicRates!C129</f>
        <v>3.5571999999999999E-2</v>
      </c>
      <c r="G89" s="5">
        <f>EconomicRates!D129</f>
        <v>7.0000000000000007E-2</v>
      </c>
      <c r="H89" s="5">
        <f t="shared" si="36"/>
        <v>0.12000000000000001</v>
      </c>
      <c r="I89" s="5">
        <f t="shared" si="37"/>
        <v>1.1200000000000001</v>
      </c>
      <c r="J89">
        <f t="shared" si="38"/>
        <v>0.89285714285714279</v>
      </c>
      <c r="K89">
        <f t="shared" si="48"/>
        <v>5.851268811423377E-5</v>
      </c>
      <c r="L89" s="2">
        <v>86</v>
      </c>
      <c r="M89" s="6">
        <v>0.62503115200000003</v>
      </c>
      <c r="Q89" s="4">
        <f t="shared" si="49"/>
        <v>12.5</v>
      </c>
      <c r="R89">
        <f t="shared" si="28"/>
        <v>50000</v>
      </c>
      <c r="S89">
        <f t="shared" si="29"/>
        <v>-6631.9088741207324</v>
      </c>
      <c r="U89">
        <f t="shared" si="39"/>
        <v>0.62503115200000003</v>
      </c>
      <c r="V89">
        <f t="shared" si="40"/>
        <v>0.01</v>
      </c>
      <c r="W89">
        <f t="shared" si="41"/>
        <v>2.5378462723518946E-5</v>
      </c>
      <c r="X89">
        <f t="shared" si="42"/>
        <v>1.5862329792070106E-5</v>
      </c>
      <c r="Y89">
        <f t="shared" si="43"/>
        <v>2.5378462723518943E-7</v>
      </c>
      <c r="Z89">
        <f t="shared" si="44"/>
        <v>9.2623483042136506E-6</v>
      </c>
      <c r="AB89">
        <f t="shared" si="45"/>
        <v>-6.8682649027792572E-2</v>
      </c>
      <c r="AC89">
        <f t="shared" si="46"/>
        <v>-6.1427049913911624E-2</v>
      </c>
      <c r="AE89">
        <f t="shared" si="30"/>
        <v>0</v>
      </c>
      <c r="AF89">
        <f t="shared" si="31"/>
        <v>0</v>
      </c>
      <c r="AG89">
        <f t="shared" si="31"/>
        <v>-1.1577935380267064E-4</v>
      </c>
      <c r="AH89">
        <f t="shared" si="32"/>
        <v>-0.79311648960350534</v>
      </c>
      <c r="AI89">
        <f t="shared" si="33"/>
        <v>-0.79323226895730803</v>
      </c>
      <c r="AJ89">
        <f t="shared" si="34"/>
        <v>-7.2555991138809478E-3</v>
      </c>
      <c r="AK89">
        <f t="shared" si="47"/>
        <v>-4.8077854319454804E-3</v>
      </c>
      <c r="AL89">
        <f t="shared" si="50"/>
        <v>-0.80529565350313448</v>
      </c>
      <c r="AN89">
        <f t="shared" si="35"/>
        <v>0</v>
      </c>
      <c r="AO89">
        <f t="shared" si="35"/>
        <v>0</v>
      </c>
      <c r="AP89">
        <f t="shared" si="35"/>
        <v>-6.7745612191231926E-9</v>
      </c>
      <c r="AQ89">
        <f t="shared" si="35"/>
        <v>-4.6407377794425841E-5</v>
      </c>
      <c r="AR89">
        <f t="shared" si="35"/>
        <v>-4.6414152355644966E-5</v>
      </c>
      <c r="AS89">
        <f t="shared" si="35"/>
        <v>-4.2454460803242681E-7</v>
      </c>
      <c r="AT89">
        <f t="shared" si="35"/>
        <v>-2.8131644949958259E-7</v>
      </c>
      <c r="AU89">
        <f t="shared" si="24"/>
        <v>-4.7120013413176971E-5</v>
      </c>
      <c r="AW89">
        <v>86</v>
      </c>
      <c r="AX89">
        <f>IF(Z89&gt;0, (R89*SUMPRODUCT(K89:$K$98, X89:$X$98)-K89*$AZ$3)/Z89, 0)</f>
        <v>-6631.9088741207324</v>
      </c>
    </row>
    <row r="90" spans="5:50" x14ac:dyDescent="0.25">
      <c r="E90">
        <v>2090</v>
      </c>
      <c r="F90" s="5">
        <f>EconomicRates!C130</f>
        <v>3.5571999999999999E-2</v>
      </c>
      <c r="G90" s="5">
        <f>EconomicRates!D130</f>
        <v>7.0000000000000007E-2</v>
      </c>
      <c r="H90" s="5">
        <f t="shared" si="36"/>
        <v>0.12000000000000001</v>
      </c>
      <c r="I90" s="5">
        <f t="shared" si="37"/>
        <v>1.1200000000000001</v>
      </c>
      <c r="J90">
        <f t="shared" si="38"/>
        <v>0.89285714285714279</v>
      </c>
      <c r="K90">
        <f t="shared" si="48"/>
        <v>5.2243471530565862E-5</v>
      </c>
      <c r="L90" s="2">
        <v>87</v>
      </c>
      <c r="M90">
        <v>0.65741117999999998</v>
      </c>
      <c r="Q90" s="4">
        <f t="shared" si="49"/>
        <v>12.5</v>
      </c>
      <c r="R90">
        <f t="shared" si="28"/>
        <v>50000</v>
      </c>
      <c r="S90">
        <f t="shared" si="29"/>
        <v>-17816.468433188067</v>
      </c>
      <c r="U90">
        <f t="shared" si="39"/>
        <v>0.65741117999999998</v>
      </c>
      <c r="V90">
        <f t="shared" si="40"/>
        <v>0.01</v>
      </c>
      <c r="W90">
        <f t="shared" si="41"/>
        <v>9.2623483042136506E-6</v>
      </c>
      <c r="X90">
        <f t="shared" si="42"/>
        <v>6.0891713282440948E-6</v>
      </c>
      <c r="Y90">
        <f t="shared" si="43"/>
        <v>9.2623483042136514E-8</v>
      </c>
      <c r="Z90">
        <f t="shared" si="44"/>
        <v>3.0805534929274194E-6</v>
      </c>
      <c r="AB90">
        <f t="shared" si="45"/>
        <v>-6.1427049913911624E-2</v>
      </c>
      <c r="AC90">
        <f t="shared" si="46"/>
        <v>-5.488458406348861E-2</v>
      </c>
      <c r="AE90">
        <f t="shared" si="30"/>
        <v>0</v>
      </c>
      <c r="AF90">
        <f t="shared" si="31"/>
        <v>0</v>
      </c>
      <c r="AG90">
        <f t="shared" si="31"/>
        <v>-3.8506918661592741E-5</v>
      </c>
      <c r="AH90">
        <f t="shared" si="32"/>
        <v>-0.30445856641220476</v>
      </c>
      <c r="AI90">
        <f t="shared" si="33"/>
        <v>-0.30449707333086634</v>
      </c>
      <c r="AJ90">
        <f t="shared" si="34"/>
        <v>-6.542465850423014E-3</v>
      </c>
      <c r="AK90">
        <f t="shared" si="47"/>
        <v>-4.2998934939738141E-3</v>
      </c>
      <c r="AL90">
        <f t="shared" si="50"/>
        <v>-0.31533943267526315</v>
      </c>
      <c r="AN90">
        <f t="shared" si="35"/>
        <v>0</v>
      </c>
      <c r="AO90">
        <f t="shared" si="35"/>
        <v>0</v>
      </c>
      <c r="AP90">
        <f t="shared" si="35"/>
        <v>-2.0117351088267356E-9</v>
      </c>
      <c r="AQ90">
        <f t="shared" si="35"/>
        <v>-1.5905972446592914E-5</v>
      </c>
      <c r="AR90">
        <f t="shared" si="35"/>
        <v>-1.5907984181701741E-5</v>
      </c>
      <c r="AS90">
        <f t="shared" si="35"/>
        <v>-3.4180112839627411E-7</v>
      </c>
      <c r="AT90">
        <f t="shared" si="35"/>
        <v>-2.2464136333688634E-7</v>
      </c>
      <c r="AU90">
        <f t="shared" si="24"/>
        <v>-1.64744266734349E-5</v>
      </c>
      <c r="AW90">
        <v>87</v>
      </c>
      <c r="AX90">
        <f>IF(Z90&gt;0, (R90*SUMPRODUCT(K90:$K$98, X90:$X$98)-K90*$AZ$3)/Z90, 0)</f>
        <v>-17816.468433188067</v>
      </c>
    </row>
    <row r="91" spans="5:50" x14ac:dyDescent="0.25">
      <c r="E91">
        <v>2091</v>
      </c>
      <c r="F91" s="5">
        <f>EconomicRates!C131</f>
        <v>3.5571999999999999E-2</v>
      </c>
      <c r="G91" s="5">
        <f>EconomicRates!D131</f>
        <v>7.0000000000000007E-2</v>
      </c>
      <c r="H91" s="5">
        <f t="shared" si="36"/>
        <v>0.12000000000000001</v>
      </c>
      <c r="I91" s="5">
        <f t="shared" si="37"/>
        <v>1.1200000000000001</v>
      </c>
      <c r="J91">
        <f t="shared" si="38"/>
        <v>0.89285714285714279</v>
      </c>
      <c r="K91">
        <f t="shared" si="48"/>
        <v>4.6645956723719519E-5</v>
      </c>
      <c r="L91" s="2">
        <v>88</v>
      </c>
      <c r="M91">
        <v>0.68957421399999996</v>
      </c>
      <c r="Q91" s="4">
        <f t="shared" si="49"/>
        <v>12.5</v>
      </c>
      <c r="R91">
        <f t="shared" si="28"/>
        <v>50000</v>
      </c>
      <c r="S91">
        <f t="shared" si="29"/>
        <v>-52964.611979549787</v>
      </c>
      <c r="U91">
        <f t="shared" si="39"/>
        <v>0.68957421399999996</v>
      </c>
      <c r="V91">
        <f t="shared" si="40"/>
        <v>0.01</v>
      </c>
      <c r="W91">
        <f t="shared" si="41"/>
        <v>3.0805534929274194E-6</v>
      </c>
      <c r="X91">
        <f t="shared" si="42"/>
        <v>2.1242702535703798E-6</v>
      </c>
      <c r="Y91">
        <f t="shared" si="43"/>
        <v>3.0805534929274197E-8</v>
      </c>
      <c r="Z91">
        <f t="shared" si="44"/>
        <v>9.2547770442776538E-7</v>
      </c>
      <c r="AB91">
        <f t="shared" si="45"/>
        <v>-5.488458406348861E-2</v>
      </c>
      <c r="AC91">
        <f t="shared" si="46"/>
        <v>-4.9017567510741059E-2</v>
      </c>
      <c r="AE91">
        <f t="shared" si="30"/>
        <v>0</v>
      </c>
      <c r="AF91">
        <f t="shared" si="31"/>
        <v>0</v>
      </c>
      <c r="AG91">
        <f t="shared" si="31"/>
        <v>-1.1568471305347067E-5</v>
      </c>
      <c r="AH91">
        <f t="shared" si="32"/>
        <v>-0.10621351267851899</v>
      </c>
      <c r="AI91">
        <f t="shared" si="33"/>
        <v>-0.10622508114982433</v>
      </c>
      <c r="AJ91">
        <f t="shared" si="34"/>
        <v>-5.8670165527475518E-3</v>
      </c>
      <c r="AK91">
        <f t="shared" si="47"/>
        <v>-3.8419208844442032E-3</v>
      </c>
      <c r="AL91">
        <f t="shared" si="50"/>
        <v>-0.11593401858701609</v>
      </c>
      <c r="AN91">
        <f t="shared" si="35"/>
        <v>0</v>
      </c>
      <c r="AO91">
        <f t="shared" si="35"/>
        <v>0</v>
      </c>
      <c r="AP91">
        <f t="shared" si="35"/>
        <v>-5.3962241186881031E-10</v>
      </c>
      <c r="AQ91">
        <f t="shared" si="35"/>
        <v>-4.9544309158764309E-6</v>
      </c>
      <c r="AR91">
        <f t="shared" si="35"/>
        <v>-4.9549705382883E-6</v>
      </c>
      <c r="AS91">
        <f t="shared" si="35"/>
        <v>-2.736726002168084E-7</v>
      </c>
      <c r="AT91">
        <f t="shared" si="35"/>
        <v>-1.7921007531173852E-7</v>
      </c>
      <c r="AU91">
        <f t="shared" si="24"/>
        <v>-5.4078532138168472E-6</v>
      </c>
      <c r="AW91">
        <v>88</v>
      </c>
      <c r="AX91">
        <f>IF(Z91&gt;0, (R91*SUMPRODUCT(K91:$K$98, X91:$X$98)-K91*$AZ$3)/Z91, 0)</f>
        <v>-52964.611979549787</v>
      </c>
    </row>
    <row r="92" spans="5:50" x14ac:dyDescent="0.25">
      <c r="E92">
        <v>2092</v>
      </c>
      <c r="F92" s="5">
        <f>EconomicRates!C132</f>
        <v>3.5571999999999999E-2</v>
      </c>
      <c r="G92" s="5">
        <f>EconomicRates!D132</f>
        <v>7.0000000000000007E-2</v>
      </c>
      <c r="H92" s="5">
        <f t="shared" si="36"/>
        <v>0.12000000000000001</v>
      </c>
      <c r="I92" s="5">
        <f t="shared" si="37"/>
        <v>1.1200000000000001</v>
      </c>
      <c r="J92">
        <f t="shared" si="38"/>
        <v>0.89285714285714279</v>
      </c>
      <c r="K92">
        <f t="shared" si="48"/>
        <v>4.1648175646178136E-5</v>
      </c>
      <c r="L92" s="2">
        <v>89</v>
      </c>
      <c r="M92">
        <v>0.72148010799999995</v>
      </c>
      <c r="Q92" s="4">
        <f t="shared" si="49"/>
        <v>12.5</v>
      </c>
      <c r="R92">
        <f t="shared" si="28"/>
        <v>50000</v>
      </c>
      <c r="S92">
        <f t="shared" si="29"/>
        <v>-176129.96724934949</v>
      </c>
      <c r="U92">
        <f t="shared" si="39"/>
        <v>0.72148010799999995</v>
      </c>
      <c r="V92">
        <f t="shared" si="40"/>
        <v>0.01</v>
      </c>
      <c r="W92">
        <f t="shared" si="41"/>
        <v>9.2547770442776538E-7</v>
      </c>
      <c r="X92">
        <f t="shared" si="42"/>
        <v>6.6771375414213615E-7</v>
      </c>
      <c r="Y92">
        <f t="shared" si="43"/>
        <v>9.2547770442776539E-9</v>
      </c>
      <c r="Z92">
        <f t="shared" si="44"/>
        <v>2.4850917324135157E-7</v>
      </c>
      <c r="AB92">
        <f t="shared" si="45"/>
        <v>-4.9017567510741059E-2</v>
      </c>
      <c r="AC92">
        <f t="shared" si="46"/>
        <v>-4.3769912544162168E-2</v>
      </c>
      <c r="AE92">
        <f t="shared" si="30"/>
        <v>0</v>
      </c>
      <c r="AF92">
        <f t="shared" si="31"/>
        <v>0</v>
      </c>
      <c r="AG92">
        <f t="shared" si="31"/>
        <v>-3.1063646655168947E-6</v>
      </c>
      <c r="AH92">
        <f t="shared" si="32"/>
        <v>-3.3385687707106808E-2</v>
      </c>
      <c r="AI92">
        <f t="shared" si="33"/>
        <v>-3.3388794071772324E-2</v>
      </c>
      <c r="AJ92">
        <f t="shared" si="34"/>
        <v>-5.2476549665788907E-3</v>
      </c>
      <c r="AK92">
        <f t="shared" si="47"/>
        <v>-3.4312297257518744E-3</v>
      </c>
      <c r="AL92">
        <f t="shared" si="50"/>
        <v>-4.2067678764103091E-2</v>
      </c>
      <c r="AN92">
        <f t="shared" si="35"/>
        <v>0</v>
      </c>
      <c r="AO92">
        <f t="shared" si="35"/>
        <v>0</v>
      </c>
      <c r="AP92">
        <f t="shared" si="35"/>
        <v>-1.2937442121052902E-10</v>
      </c>
      <c r="AQ92">
        <f t="shared" si="35"/>
        <v>-1.3904529856940345E-6</v>
      </c>
      <c r="AR92">
        <f t="shared" si="35"/>
        <v>-1.390582360115245E-6</v>
      </c>
      <c r="AS92">
        <f t="shared" si="35"/>
        <v>-2.1855525577861671E-7</v>
      </c>
      <c r="AT92">
        <f t="shared" si="35"/>
        <v>-1.4290445830050171E-7</v>
      </c>
      <c r="AU92">
        <f t="shared" si="24"/>
        <v>-1.7520420741943634E-6</v>
      </c>
      <c r="AW92">
        <v>89</v>
      </c>
      <c r="AX92">
        <f>IF(Z92&gt;0, (R92*SUMPRODUCT(K92:$K$98, X92:$X$98)-K92*$AZ$3)/Z92, 0)</f>
        <v>-176129.96724934949</v>
      </c>
    </row>
    <row r="93" spans="5:50" x14ac:dyDescent="0.25">
      <c r="E93">
        <v>2093</v>
      </c>
      <c r="F93" s="5">
        <f>EconomicRates!C133</f>
        <v>3.5571999999999999E-2</v>
      </c>
      <c r="G93" s="5">
        <f>EconomicRates!D133</f>
        <v>7.0000000000000007E-2</v>
      </c>
      <c r="H93" s="5">
        <f t="shared" si="36"/>
        <v>0.12000000000000001</v>
      </c>
      <c r="I93" s="5">
        <f t="shared" si="37"/>
        <v>1.1200000000000001</v>
      </c>
      <c r="J93">
        <f t="shared" si="38"/>
        <v>0.89285714285714279</v>
      </c>
      <c r="K93">
        <f t="shared" si="48"/>
        <v>3.7185871112659048E-5</v>
      </c>
      <c r="L93" s="2">
        <v>90</v>
      </c>
      <c r="M93">
        <v>0.75308980400000003</v>
      </c>
      <c r="Q93" s="4">
        <f t="shared" si="49"/>
        <v>12.5</v>
      </c>
      <c r="R93">
        <f t="shared" si="28"/>
        <v>50000</v>
      </c>
      <c r="S93">
        <f t="shared" si="29"/>
        <v>-663811.46578832145</v>
      </c>
      <c r="U93">
        <f t="shared" si="39"/>
        <v>0.75308980400000003</v>
      </c>
      <c r="V93">
        <f t="shared" si="40"/>
        <v>0.01</v>
      </c>
      <c r="W93">
        <f t="shared" si="41"/>
        <v>2.4850917324135157E-7</v>
      </c>
      <c r="X93">
        <f t="shared" si="42"/>
        <v>1.8714972456853151E-7</v>
      </c>
      <c r="Y93">
        <f t="shared" si="43"/>
        <v>2.4850917324135155E-9</v>
      </c>
      <c r="Z93">
        <f t="shared" si="44"/>
        <v>5.8874356940406533E-8</v>
      </c>
      <c r="AB93">
        <f t="shared" si="45"/>
        <v>-4.3769912544162168E-2</v>
      </c>
      <c r="AC93">
        <f t="shared" si="46"/>
        <v>-3.90814731779561E-2</v>
      </c>
      <c r="AE93">
        <f t="shared" si="30"/>
        <v>0</v>
      </c>
      <c r="AF93">
        <f t="shared" si="31"/>
        <v>0</v>
      </c>
      <c r="AG93">
        <f t="shared" si="31"/>
        <v>-7.3592946175508165E-7</v>
      </c>
      <c r="AH93">
        <f t="shared" si="32"/>
        <v>-9.3574862284265762E-3</v>
      </c>
      <c r="AI93">
        <f t="shared" si="33"/>
        <v>-9.358222157888332E-3</v>
      </c>
      <c r="AJ93">
        <f t="shared" si="34"/>
        <v>-4.688439366206068E-3</v>
      </c>
      <c r="AK93">
        <f t="shared" si="47"/>
        <v>-3.0638938780913521E-3</v>
      </c>
      <c r="AL93">
        <f t="shared" si="50"/>
        <v>-1.7110555402185753E-2</v>
      </c>
      <c r="AN93">
        <f t="shared" si="35"/>
        <v>0</v>
      </c>
      <c r="AO93">
        <f t="shared" si="35"/>
        <v>0</v>
      </c>
      <c r="AP93">
        <f t="shared" si="35"/>
        <v>-2.7366178112833011E-11</v>
      </c>
      <c r="AQ93">
        <f t="shared" si="35"/>
        <v>-3.4796627682875271E-7</v>
      </c>
      <c r="AR93">
        <f t="shared" si="35"/>
        <v>-3.4799364300686553E-7</v>
      </c>
      <c r="AS93">
        <f t="shared" si="35"/>
        <v>-1.7434370199125573E-7</v>
      </c>
      <c r="AT93">
        <f t="shared" si="35"/>
        <v>-1.1393356285357011E-7</v>
      </c>
      <c r="AU93">
        <f t="shared" si="24"/>
        <v>-6.3627090785169139E-7</v>
      </c>
      <c r="AW93">
        <v>90</v>
      </c>
      <c r="AX93">
        <f>IF(Z93&gt;0, (R93*SUMPRODUCT(K93:$K$98, X93:$X$98)-K93*$AZ$3)/Z93, 0)</f>
        <v>-663811.46578832145</v>
      </c>
    </row>
    <row r="94" spans="5:50" x14ac:dyDescent="0.25">
      <c r="E94">
        <v>2094</v>
      </c>
      <c r="F94" s="5">
        <f>EconomicRates!C134</f>
        <v>3.5571999999999999E-2</v>
      </c>
      <c r="G94" s="5">
        <f>EconomicRates!D134</f>
        <v>7.0000000000000007E-2</v>
      </c>
      <c r="H94" s="5">
        <f t="shared" si="36"/>
        <v>0.12000000000000001</v>
      </c>
      <c r="I94" s="5">
        <f t="shared" si="37"/>
        <v>1.1200000000000001</v>
      </c>
      <c r="J94">
        <f t="shared" si="38"/>
        <v>0.89285714285714279</v>
      </c>
      <c r="K94">
        <f t="shared" si="48"/>
        <v>3.3201670636302719E-5</v>
      </c>
      <c r="L94" s="2">
        <v>91</v>
      </c>
      <c r="M94">
        <v>0.78453892300000005</v>
      </c>
      <c r="Q94" s="4">
        <f t="shared" si="49"/>
        <v>12.5</v>
      </c>
      <c r="R94">
        <f t="shared" si="28"/>
        <v>50000</v>
      </c>
      <c r="S94">
        <f t="shared" si="29"/>
        <v>-2884701.6835007188</v>
      </c>
      <c r="U94">
        <f t="shared" si="39"/>
        <v>0.78453892300000005</v>
      </c>
      <c r="V94">
        <f t="shared" si="40"/>
        <v>0.01</v>
      </c>
      <c r="W94">
        <f t="shared" si="41"/>
        <v>5.8874356940406533E-8</v>
      </c>
      <c r="X94">
        <f t="shared" si="42"/>
        <v>4.6189224586344121E-8</v>
      </c>
      <c r="Y94">
        <f t="shared" si="43"/>
        <v>5.8874356940406533E-10</v>
      </c>
      <c r="Z94">
        <f t="shared" si="44"/>
        <v>1.2096388784658347E-8</v>
      </c>
      <c r="AB94">
        <f t="shared" si="45"/>
        <v>-3.90814731779561E-2</v>
      </c>
      <c r="AC94">
        <f t="shared" si="46"/>
        <v>-3.4894473091383146E-2</v>
      </c>
      <c r="AE94">
        <f t="shared" si="30"/>
        <v>0</v>
      </c>
      <c r="AF94">
        <f t="shared" si="31"/>
        <v>0</v>
      </c>
      <c r="AG94">
        <f t="shared" si="31"/>
        <v>-1.5120485980822934E-7</v>
      </c>
      <c r="AH94">
        <f t="shared" si="32"/>
        <v>-2.3094612293172059E-3</v>
      </c>
      <c r="AI94">
        <f t="shared" si="33"/>
        <v>-2.3096124341770142E-3</v>
      </c>
      <c r="AJ94">
        <f t="shared" si="34"/>
        <v>-4.1870000865729534E-3</v>
      </c>
      <c r="AK94">
        <f t="shared" si="47"/>
        <v>-2.7357031224569273E-3</v>
      </c>
      <c r="AL94">
        <f t="shared" si="50"/>
        <v>-9.2323156432068954E-3</v>
      </c>
      <c r="AN94">
        <f t="shared" si="35"/>
        <v>0</v>
      </c>
      <c r="AO94">
        <f t="shared" si="35"/>
        <v>0</v>
      </c>
      <c r="AP94">
        <f t="shared" si="35"/>
        <v>-5.0202539539611575E-12</v>
      </c>
      <c r="AQ94">
        <f t="shared" si="35"/>
        <v>-7.6677971083100663E-8</v>
      </c>
      <c r="AR94">
        <f t="shared" si="35"/>
        <v>-7.6682991337054612E-8</v>
      </c>
      <c r="AS94">
        <f t="shared" si="35"/>
        <v>-1.3901539782856616E-7</v>
      </c>
      <c r="AT94">
        <f t="shared" si="35"/>
        <v>-9.082991403051982E-8</v>
      </c>
      <c r="AU94">
        <f t="shared" si="24"/>
        <v>-3.0652830319614061E-7</v>
      </c>
      <c r="AW94">
        <v>91</v>
      </c>
      <c r="AX94">
        <f>IF(Z94&gt;0, (R94*SUMPRODUCT(K94:$K$98, X94:$X$98)-K94*$AZ$3)/Z94, 0)</f>
        <v>-2884701.6835007188</v>
      </c>
    </row>
    <row r="95" spans="5:50" x14ac:dyDescent="0.25">
      <c r="E95">
        <v>2095</v>
      </c>
      <c r="F95" s="5">
        <f>EconomicRates!C135</f>
        <v>3.5571999999999999E-2</v>
      </c>
      <c r="G95" s="5">
        <f>EconomicRates!D135</f>
        <v>7.0000000000000007E-2</v>
      </c>
      <c r="H95" s="5">
        <f t="shared" si="36"/>
        <v>0.12000000000000001</v>
      </c>
      <c r="I95" s="5">
        <f t="shared" si="37"/>
        <v>1.1200000000000001</v>
      </c>
      <c r="J95">
        <f t="shared" si="38"/>
        <v>0.89285714285714279</v>
      </c>
      <c r="K95">
        <f t="shared" si="48"/>
        <v>2.9644348782413141E-5</v>
      </c>
      <c r="L95" s="2">
        <v>92</v>
      </c>
      <c r="M95">
        <v>0.81598695700000001</v>
      </c>
      <c r="Q95" s="4">
        <f t="shared" si="49"/>
        <v>12.5</v>
      </c>
      <c r="R95">
        <f t="shared" si="28"/>
        <v>50000</v>
      </c>
      <c r="S95">
        <f t="shared" si="29"/>
        <v>-14801373.304545201</v>
      </c>
      <c r="U95">
        <f t="shared" si="39"/>
        <v>0.81598695700000001</v>
      </c>
      <c r="V95">
        <f t="shared" si="40"/>
        <v>0.01</v>
      </c>
      <c r="W95">
        <f t="shared" si="41"/>
        <v>1.2096388784658347E-8</v>
      </c>
      <c r="X95">
        <f t="shared" si="42"/>
        <v>9.8704954750822933E-9</v>
      </c>
      <c r="Y95">
        <f t="shared" si="43"/>
        <v>1.2096388784658347E-10</v>
      </c>
      <c r="Z95">
        <f t="shared" si="44"/>
        <v>2.10492942172947E-9</v>
      </c>
      <c r="AB95">
        <f t="shared" si="45"/>
        <v>-3.4894473091383146E-2</v>
      </c>
      <c r="AC95">
        <f t="shared" si="46"/>
        <v>-3.1155846150738346E-2</v>
      </c>
      <c r="AE95">
        <f t="shared" si="30"/>
        <v>0</v>
      </c>
      <c r="AF95">
        <f t="shared" si="31"/>
        <v>0</v>
      </c>
      <c r="AG95">
        <f t="shared" si="31"/>
        <v>-2.6311617771618376E-8</v>
      </c>
      <c r="AH95">
        <f t="shared" si="32"/>
        <v>-4.9352477375411467E-4</v>
      </c>
      <c r="AI95">
        <f t="shared" si="33"/>
        <v>-4.9355108537188627E-4</v>
      </c>
      <c r="AJ95">
        <f t="shared" si="34"/>
        <v>-3.7386269406448E-3</v>
      </c>
      <c r="AK95">
        <f t="shared" si="47"/>
        <v>-2.4426131163968203E-3</v>
      </c>
      <c r="AL95">
        <f t="shared" si="50"/>
        <v>-6.6747911424135074E-3</v>
      </c>
      <c r="AN95">
        <f t="shared" si="35"/>
        <v>0</v>
      </c>
      <c r="AO95">
        <f t="shared" si="35"/>
        <v>0</v>
      </c>
      <c r="AP95">
        <f t="shared" si="35"/>
        <v>-7.7999077425139512E-13</v>
      </c>
      <c r="AQ95">
        <f t="shared" si="35"/>
        <v>-1.4630220525928509E-8</v>
      </c>
      <c r="AR95">
        <f t="shared" si="35"/>
        <v>-1.4631000516702761E-8</v>
      </c>
      <c r="AS95">
        <f t="shared" si="35"/>
        <v>-1.1082916099580064E-7</v>
      </c>
      <c r="AT95">
        <f t="shared" si="35"/>
        <v>-7.2409675162964451E-8</v>
      </c>
      <c r="AU95">
        <f t="shared" si="24"/>
        <v>-1.9786983667546788E-7</v>
      </c>
      <c r="AW95">
        <v>92</v>
      </c>
      <c r="AX95">
        <f>IF(Z95&gt;0, (R95*SUMPRODUCT(K95:$K$98, X95:$X$98)-K95*$AZ$3)/Z95, 0)</f>
        <v>-14801373.304545201</v>
      </c>
    </row>
    <row r="96" spans="5:50" x14ac:dyDescent="0.25">
      <c r="E96">
        <v>2096</v>
      </c>
      <c r="F96" s="5">
        <f>EconomicRates!C136</f>
        <v>3.5571999999999999E-2</v>
      </c>
      <c r="G96" s="5">
        <f>EconomicRates!D136</f>
        <v>7.0000000000000007E-2</v>
      </c>
      <c r="H96" s="5">
        <f t="shared" si="36"/>
        <v>0.12000000000000001</v>
      </c>
      <c r="I96" s="5">
        <f t="shared" si="37"/>
        <v>1.1200000000000001</v>
      </c>
      <c r="J96">
        <f t="shared" si="38"/>
        <v>0.89285714285714279</v>
      </c>
      <c r="K96">
        <f t="shared" si="48"/>
        <v>2.6468168555726015E-5</v>
      </c>
      <c r="L96" s="2">
        <v>93</v>
      </c>
      <c r="M96">
        <v>0.84743607600000004</v>
      </c>
      <c r="Q96" s="4">
        <f t="shared" si="49"/>
        <v>12.5</v>
      </c>
      <c r="R96">
        <f t="shared" si="28"/>
        <v>50000</v>
      </c>
      <c r="S96">
        <f t="shared" si="29"/>
        <v>-92698893.073456749</v>
      </c>
      <c r="U96">
        <f t="shared" si="39"/>
        <v>0.84743607600000004</v>
      </c>
      <c r="V96">
        <f t="shared" si="40"/>
        <v>0.01</v>
      </c>
      <c r="W96">
        <f t="shared" si="41"/>
        <v>2.10492942172947E-9</v>
      </c>
      <c r="X96">
        <f t="shared" si="42"/>
        <v>1.7837931294073714E-9</v>
      </c>
      <c r="Y96">
        <f t="shared" si="43"/>
        <v>2.1049294217294699E-11</v>
      </c>
      <c r="Z96">
        <f t="shared" si="44"/>
        <v>3.0008699810480392E-10</v>
      </c>
      <c r="AB96">
        <f t="shared" si="45"/>
        <v>-3.1155846150738346E-2</v>
      </c>
      <c r="AC96">
        <f t="shared" si="46"/>
        <v>-2.7817732550051835E-2</v>
      </c>
      <c r="AE96">
        <f t="shared" si="30"/>
        <v>0</v>
      </c>
      <c r="AF96">
        <f t="shared" si="31"/>
        <v>0</v>
      </c>
      <c r="AG96">
        <f t="shared" si="31"/>
        <v>-3.7510874763100491E-9</v>
      </c>
      <c r="AH96">
        <f t="shared" si="32"/>
        <v>-8.9189656470368574E-5</v>
      </c>
      <c r="AI96">
        <f t="shared" si="33"/>
        <v>-8.9193407557844879E-5</v>
      </c>
      <c r="AJ96">
        <f t="shared" si="34"/>
        <v>-3.3381136006865111E-3</v>
      </c>
      <c r="AK96">
        <f t="shared" si="47"/>
        <v>-2.1809092305516845E-3</v>
      </c>
      <c r="AL96">
        <f t="shared" si="50"/>
        <v>-5.6082162387960403E-3</v>
      </c>
      <c r="AN96">
        <f t="shared" si="35"/>
        <v>0</v>
      </c>
      <c r="AO96">
        <f t="shared" si="35"/>
        <v>0</v>
      </c>
      <c r="AP96">
        <f t="shared" si="35"/>
        <v>-9.9284415590247301E-14</v>
      </c>
      <c r="AQ96">
        <f t="shared" si="35"/>
        <v>-2.3606868608850147E-9</v>
      </c>
      <c r="AR96">
        <f t="shared" si="35"/>
        <v>-2.360786145300605E-9</v>
      </c>
      <c r="AS96">
        <f t="shared" si="35"/>
        <v>-8.8353753441132061E-8</v>
      </c>
      <c r="AT96">
        <f t="shared" si="35"/>
        <v>-5.7724673118980714E-8</v>
      </c>
      <c r="AU96">
        <f t="shared" si="24"/>
        <v>-1.4843921270541338E-7</v>
      </c>
      <c r="AW96">
        <v>93</v>
      </c>
      <c r="AX96">
        <f>IF(Z96&gt;0, (R96*SUMPRODUCT(K96:$K$98, X96:$X$98)-K96*$AZ$3)/Z96, 0)</f>
        <v>-92698893.073456749</v>
      </c>
    </row>
    <row r="97" spans="5:50" x14ac:dyDescent="0.25">
      <c r="E97">
        <v>2097</v>
      </c>
      <c r="F97" s="5">
        <f>EconomicRates!C137</f>
        <v>3.5571999999999999E-2</v>
      </c>
      <c r="G97" s="5">
        <f>EconomicRates!D137</f>
        <v>7.0000000000000007E-2</v>
      </c>
      <c r="H97" s="5">
        <f t="shared" si="36"/>
        <v>0.12000000000000001</v>
      </c>
      <c r="I97" s="5">
        <f t="shared" si="37"/>
        <v>1.1200000000000001</v>
      </c>
      <c r="J97">
        <f t="shared" si="38"/>
        <v>0.89285714285714279</v>
      </c>
      <c r="K97">
        <f t="shared" si="48"/>
        <v>2.3632293353326799E-5</v>
      </c>
      <c r="L97" s="2">
        <v>94</v>
      </c>
      <c r="M97">
        <v>0.87888519499999995</v>
      </c>
      <c r="Q97" s="4">
        <f t="shared" si="49"/>
        <v>12.5</v>
      </c>
      <c r="R97">
        <f t="shared" si="28"/>
        <v>50000</v>
      </c>
      <c r="S97">
        <f t="shared" si="29"/>
        <v>-744877118.00038588</v>
      </c>
      <c r="U97">
        <f t="shared" si="39"/>
        <v>0.87888519499999995</v>
      </c>
      <c r="V97">
        <f t="shared" si="40"/>
        <v>0.01</v>
      </c>
      <c r="W97">
        <f t="shared" si="41"/>
        <v>3.0008699810480392E-10</v>
      </c>
      <c r="X97">
        <f t="shared" si="42"/>
        <v>2.637420198463052E-10</v>
      </c>
      <c r="Y97">
        <f t="shared" si="43"/>
        <v>3.0008699810480392E-12</v>
      </c>
      <c r="Z97">
        <f t="shared" si="44"/>
        <v>3.3344108277450676E-11</v>
      </c>
      <c r="AB97">
        <f t="shared" si="45"/>
        <v>-2.7817732550051835E-2</v>
      </c>
      <c r="AC97">
        <f t="shared" si="46"/>
        <v>-2.483726327600027E-2</v>
      </c>
      <c r="AE97">
        <f t="shared" si="30"/>
        <v>0</v>
      </c>
      <c r="AF97">
        <f t="shared" si="31"/>
        <v>0</v>
      </c>
      <c r="AG97">
        <f t="shared" si="31"/>
        <v>-4.1680135346813346E-10</v>
      </c>
      <c r="AH97">
        <f t="shared" si="32"/>
        <v>-1.318710099231526E-5</v>
      </c>
      <c r="AI97">
        <f t="shared" si="33"/>
        <v>-1.3187517793668728E-5</v>
      </c>
      <c r="AJ97">
        <f t="shared" si="34"/>
        <v>-2.9804692740515656E-3</v>
      </c>
      <c r="AK97">
        <f t="shared" si="47"/>
        <v>-1.9472412785036287E-3</v>
      </c>
      <c r="AL97">
        <f t="shared" si="50"/>
        <v>-4.940898070348863E-3</v>
      </c>
      <c r="AN97">
        <f t="shared" si="35"/>
        <v>0</v>
      </c>
      <c r="AO97">
        <f t="shared" si="35"/>
        <v>0</v>
      </c>
      <c r="AP97">
        <f t="shared" si="35"/>
        <v>-9.8499718552225833E-15</v>
      </c>
      <c r="AQ97">
        <f t="shared" si="35"/>
        <v>-3.1164143913034116E-10</v>
      </c>
      <c r="AR97">
        <f t="shared" si="35"/>
        <v>-3.1165128910219637E-10</v>
      </c>
      <c r="AS97">
        <f t="shared" si="35"/>
        <v>-7.0435324214963561E-8</v>
      </c>
      <c r="AT97">
        <f t="shared" si="35"/>
        <v>-4.6017777123304883E-8</v>
      </c>
      <c r="AU97">
        <f t="shared" si="24"/>
        <v>-1.1676475262737064E-7</v>
      </c>
      <c r="AW97">
        <v>94</v>
      </c>
      <c r="AX97">
        <f>IF(Z97&gt;0, (R97*SUMPRODUCT(K97:$K$98, X97:$X$98)-K97*$AZ$3)/Z97, 0)</f>
        <v>-744877118.00038588</v>
      </c>
    </row>
    <row r="98" spans="5:50" x14ac:dyDescent="0.25">
      <c r="E98">
        <v>2098</v>
      </c>
      <c r="F98" s="5">
        <f>EconomicRates!C138</f>
        <v>3.5571999999999999E-2</v>
      </c>
      <c r="G98" s="5">
        <f>EconomicRates!D138</f>
        <v>7.0000000000000007E-2</v>
      </c>
      <c r="H98" s="5">
        <f t="shared" si="36"/>
        <v>0.12000000000000001</v>
      </c>
      <c r="I98" s="5">
        <f t="shared" si="37"/>
        <v>1.1200000000000001</v>
      </c>
      <c r="J98">
        <f t="shared" si="38"/>
        <v>0.89285714285714279</v>
      </c>
      <c r="K98">
        <f t="shared" si="48"/>
        <v>2.1100261922613211E-5</v>
      </c>
      <c r="L98" s="2">
        <v>95</v>
      </c>
      <c r="M98">
        <v>1</v>
      </c>
      <c r="Q98" s="4">
        <f t="shared" si="49"/>
        <v>12.5</v>
      </c>
      <c r="R98">
        <f t="shared" si="28"/>
        <v>50000</v>
      </c>
      <c r="S98">
        <f t="shared" si="29"/>
        <v>0</v>
      </c>
      <c r="U98">
        <f t="shared" si="39"/>
        <v>1</v>
      </c>
      <c r="V98">
        <f t="shared" si="40"/>
        <v>0.01</v>
      </c>
      <c r="W98">
        <f t="shared" si="41"/>
        <v>3.3344108277450676E-11</v>
      </c>
      <c r="X98">
        <f t="shared" si="42"/>
        <v>3.3344108277450676E-11</v>
      </c>
      <c r="Y98">
        <f t="shared" si="43"/>
        <v>3.3344108277450675E-13</v>
      </c>
      <c r="Z98">
        <f t="shared" si="44"/>
        <v>0</v>
      </c>
      <c r="AB98">
        <f t="shared" si="45"/>
        <v>-2.483726327600027E-2</v>
      </c>
      <c r="AC98">
        <f t="shared" si="46"/>
        <v>0</v>
      </c>
      <c r="AE98">
        <f t="shared" si="30"/>
        <v>0</v>
      </c>
      <c r="AF98">
        <f t="shared" si="31"/>
        <v>0</v>
      </c>
      <c r="AG98">
        <f t="shared" si="31"/>
        <v>0</v>
      </c>
      <c r="AH98">
        <f t="shared" si="32"/>
        <v>-1.6672054138725339E-6</v>
      </c>
      <c r="AI98">
        <f t="shared" si="33"/>
        <v>-1.6672054138725339E-6</v>
      </c>
      <c r="AJ98">
        <f t="shared" si="34"/>
        <v>-2.483726327600027E-2</v>
      </c>
      <c r="AK98">
        <f t="shared" si="47"/>
        <v>-1.738608429320019E-3</v>
      </c>
      <c r="AL98">
        <f t="shared" si="50"/>
        <v>-2.6577538910734163E-2</v>
      </c>
      <c r="AN98">
        <f t="shared" si="35"/>
        <v>0</v>
      </c>
      <c r="AO98">
        <f t="shared" si="35"/>
        <v>0</v>
      </c>
      <c r="AP98">
        <f t="shared" si="35"/>
        <v>0</v>
      </c>
      <c r="AQ98">
        <f t="shared" si="35"/>
        <v>-3.5178470911509224E-11</v>
      </c>
      <c r="AR98">
        <f t="shared" si="35"/>
        <v>-3.5178470911509224E-11</v>
      </c>
      <c r="AS98">
        <f t="shared" si="35"/>
        <v>-5.2407276056450793E-7</v>
      </c>
      <c r="AT98">
        <f t="shared" si="35"/>
        <v>-3.668509323951556E-8</v>
      </c>
      <c r="AU98">
        <f t="shared" si="35"/>
        <v>-5.6079303227493506E-7</v>
      </c>
      <c r="AW98">
        <v>95</v>
      </c>
    </row>
    <row r="100" spans="5:50" x14ac:dyDescent="0.25">
      <c r="AN100" s="8">
        <f t="shared" ref="AN100:AP100" si="51">SUM(AN3:AN98)</f>
        <v>1954.0842921275234</v>
      </c>
      <c r="AO100" s="8">
        <f t="shared" si="51"/>
        <v>-195.40842921275237</v>
      </c>
      <c r="AP100" s="8">
        <f t="shared" si="51"/>
        <v>-181.90849551298294</v>
      </c>
      <c r="AQ100" s="8">
        <f>SUM(AQ3:AQ98)</f>
        <v>-1050.9882918038413</v>
      </c>
      <c r="AR100" s="8">
        <f t="shared" ref="AR100:AU100" si="52">SUM(AR3:AR98)</f>
        <v>525.77907559794744</v>
      </c>
      <c r="AS100" s="8">
        <f t="shared" si="52"/>
        <v>-55.920618293516654</v>
      </c>
      <c r="AT100" s="8">
        <f t="shared" si="52"/>
        <v>32.62036067121803</v>
      </c>
      <c r="AU100" s="8">
        <f t="shared" si="52"/>
        <v>502.47881797564827</v>
      </c>
    </row>
  </sheetData>
  <conditionalFormatting sqref="AN100:AU100">
    <cfRule type="cellIs" dxfId="23" priority="1" operator="lessThan">
      <formula>0</formula>
    </cfRule>
  </conditionalFormatting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2978DA-7D95-446A-A418-FF00EA4A9E2E}">
  <dimension ref="A1:AZ164"/>
  <sheetViews>
    <sheetView workbookViewId="0">
      <selection activeCell="J53" sqref="J53"/>
    </sheetView>
  </sheetViews>
  <sheetFormatPr defaultRowHeight="15" x14ac:dyDescent="0.25"/>
  <cols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</cols>
  <sheetData>
    <row r="1" spans="1:52" x14ac:dyDescent="0.25">
      <c r="A1" t="s">
        <v>41</v>
      </c>
      <c r="Q1" t="s">
        <v>1</v>
      </c>
      <c r="W1" t="s">
        <v>2</v>
      </c>
      <c r="AB1" t="s">
        <v>45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47</v>
      </c>
    </row>
    <row r="3" spans="1:52" x14ac:dyDescent="0.25">
      <c r="A3" t="s">
        <v>36</v>
      </c>
      <c r="C3" s="2">
        <f>'S.35.04.A'!C3*(1+C12)</f>
        <v>2192.5494839487342</v>
      </c>
      <c r="K3">
        <v>1</v>
      </c>
      <c r="L3" s="2">
        <v>0</v>
      </c>
      <c r="O3">
        <f>$C$3</f>
        <v>2192.5494839487342</v>
      </c>
      <c r="P3">
        <f>O3*C5</f>
        <v>219.25494839487342</v>
      </c>
      <c r="Q3" s="4">
        <f>B8</f>
        <v>100</v>
      </c>
      <c r="R3">
        <f t="shared" ref="R3:R66" si="0">$C$6</f>
        <v>50000</v>
      </c>
      <c r="S3">
        <f t="shared" ref="S3:S66" si="1">AX3</f>
        <v>0</v>
      </c>
      <c r="W3">
        <v>1</v>
      </c>
      <c r="Z3">
        <v>1</v>
      </c>
      <c r="AC3">
        <f>S3*Z3</f>
        <v>0</v>
      </c>
      <c r="AE3">
        <f t="shared" ref="AE3:AE66" si="2">$Z3*O3</f>
        <v>2192.5494839487342</v>
      </c>
      <c r="AF3">
        <f t="shared" ref="AF3:AG34" si="3">-$Z3*P3</f>
        <v>-219.25494839487342</v>
      </c>
      <c r="AG3">
        <f t="shared" si="3"/>
        <v>-100</v>
      </c>
      <c r="AH3">
        <f t="shared" ref="AH3:AH66" si="4">-X3*R3</f>
        <v>0</v>
      </c>
      <c r="AI3">
        <f t="shared" ref="AI3:AI23" si="5">SUM(AE3:AH3)</f>
        <v>1873.2945355538607</v>
      </c>
      <c r="AJ3">
        <f t="shared" ref="AJ3:AJ66" si="6">AB3-AC3</f>
        <v>0</v>
      </c>
      <c r="AL3">
        <f t="shared" ref="AL3:AL23" si="7">SUM(AI3:AK3)</f>
        <v>1873.2945355538607</v>
      </c>
      <c r="AN3">
        <f t="shared" ref="AN3:AU34" si="8">AE3*$K3</f>
        <v>2192.5494839487342</v>
      </c>
      <c r="AO3">
        <f t="shared" si="8"/>
        <v>-219.25494839487342</v>
      </c>
      <c r="AP3">
        <f t="shared" si="8"/>
        <v>-100</v>
      </c>
      <c r="AQ3">
        <f t="shared" si="8"/>
        <v>0</v>
      </c>
      <c r="AR3">
        <f t="shared" si="8"/>
        <v>1873.2945355538607</v>
      </c>
      <c r="AS3">
        <f t="shared" si="8"/>
        <v>0</v>
      </c>
      <c r="AT3">
        <f t="shared" si="8"/>
        <v>0</v>
      </c>
      <c r="AU3">
        <f t="shared" si="8"/>
        <v>1873.2945355538607</v>
      </c>
      <c r="AW3">
        <v>0</v>
      </c>
      <c r="AX3">
        <f>IF(Z3&gt;0, (R3*SUMPRODUCT(K3:$K$98, X3:$X$98)-K3*$AZ$3)/Z3, 0)</f>
        <v>0</v>
      </c>
      <c r="AZ3">
        <f>C6*SUMPRODUCT(X4:X89, K4:K89)/1</f>
        <v>1188.8038673657204</v>
      </c>
    </row>
    <row r="4" spans="1:52" x14ac:dyDescent="0.25">
      <c r="A4" t="s">
        <v>14</v>
      </c>
      <c r="C4" t="s">
        <v>37</v>
      </c>
      <c r="E4">
        <v>2004</v>
      </c>
      <c r="F4" s="5">
        <f>EconomicRates!C44</f>
        <v>3.5571999999999999E-2</v>
      </c>
      <c r="G4" s="5">
        <f>EconomicRates!D44</f>
        <v>7.0000000000000007E-2</v>
      </c>
      <c r="H4" s="5">
        <f t="shared" ref="H4:H67" si="9">G4+$C$9</f>
        <v>0.12000000000000001</v>
      </c>
      <c r="I4" s="5">
        <f t="shared" ref="I4:I67" si="10">1+H4</f>
        <v>1.1200000000000001</v>
      </c>
      <c r="J4">
        <f t="shared" ref="J4:J67" si="11">1/I4</f>
        <v>0.89285714285714279</v>
      </c>
      <c r="K4">
        <f>J4</f>
        <v>0.89285714285714279</v>
      </c>
      <c r="L4" s="2">
        <v>1</v>
      </c>
      <c r="M4" s="6">
        <f t="array" ref="M4:M89">Mortalities!B11:B96</f>
        <v>2.676E-3</v>
      </c>
      <c r="R4">
        <f t="shared" si="0"/>
        <v>50000</v>
      </c>
      <c r="S4">
        <f t="shared" si="1"/>
        <v>129.00713740579744</v>
      </c>
      <c r="U4">
        <f t="shared" ref="U4:U67" si="12">M4</f>
        <v>2.676E-3</v>
      </c>
      <c r="V4">
        <f t="shared" ref="V4:V67" si="13">$C$10</f>
        <v>0.01</v>
      </c>
      <c r="W4">
        <f t="shared" ref="W4:W67" si="14">Z3</f>
        <v>1</v>
      </c>
      <c r="X4">
        <f t="shared" ref="X4:X67" si="15">U4*W4</f>
        <v>2.676E-3</v>
      </c>
      <c r="Y4">
        <f t="shared" ref="Y4:Y67" si="16">V4*W4</f>
        <v>0.01</v>
      </c>
      <c r="Z4">
        <f t="shared" ref="Z4:Z67" si="17">MAX(0, W4-X4-Y4)</f>
        <v>0.98732399999999998</v>
      </c>
      <c r="AB4">
        <f t="shared" ref="AB4:AB67" si="18">AC3</f>
        <v>0</v>
      </c>
      <c r="AC4">
        <f t="shared" ref="AC4:AC67" si="19">S4*Z4</f>
        <v>127.37184293204155</v>
      </c>
      <c r="AE4">
        <f t="shared" si="2"/>
        <v>0</v>
      </c>
      <c r="AF4">
        <f t="shared" si="3"/>
        <v>0</v>
      </c>
      <c r="AG4">
        <f t="shared" si="3"/>
        <v>0</v>
      </c>
      <c r="AH4">
        <f t="shared" si="4"/>
        <v>-133.80000000000001</v>
      </c>
      <c r="AI4">
        <f t="shared" si="5"/>
        <v>-133.80000000000001</v>
      </c>
      <c r="AJ4">
        <f t="shared" si="6"/>
        <v>-127.37184293204155</v>
      </c>
      <c r="AK4">
        <f t="shared" ref="AK4:AK67" si="20">G4*SUM(AB4:AB4, AE4:AF4)</f>
        <v>0</v>
      </c>
      <c r="AL4">
        <f t="shared" si="7"/>
        <v>-261.17184293204156</v>
      </c>
      <c r="AN4">
        <f t="shared" si="8"/>
        <v>0</v>
      </c>
      <c r="AO4">
        <f t="shared" si="8"/>
        <v>0</v>
      </c>
      <c r="AP4">
        <f t="shared" si="8"/>
        <v>0</v>
      </c>
      <c r="AQ4">
        <f t="shared" si="8"/>
        <v>-119.46428571428572</v>
      </c>
      <c r="AR4">
        <f t="shared" si="8"/>
        <v>-119.46428571428572</v>
      </c>
      <c r="AS4">
        <f t="shared" si="8"/>
        <v>-113.72485976075137</v>
      </c>
      <c r="AT4">
        <f t="shared" si="8"/>
        <v>0</v>
      </c>
      <c r="AU4">
        <f t="shared" si="8"/>
        <v>-233.18914547503709</v>
      </c>
      <c r="AW4">
        <v>1</v>
      </c>
      <c r="AX4">
        <f>IF(Z4&gt;0, (R4*SUMPRODUCT(K4:$K$98, X4:$X$98)-K4*$AZ$3)/Z4, 0)</f>
        <v>129.00713740579744</v>
      </c>
    </row>
    <row r="5" spans="1:52" x14ac:dyDescent="0.25">
      <c r="C5" s="2">
        <f>'S.26.04.A'!C5</f>
        <v>0.1</v>
      </c>
      <c r="E5">
        <v>2005</v>
      </c>
      <c r="F5" s="5">
        <f>EconomicRates!C45</f>
        <v>3.5571999999999999E-2</v>
      </c>
      <c r="G5" s="5">
        <f>EconomicRates!D45</f>
        <v>7.0000000000000007E-2</v>
      </c>
      <c r="H5" s="5">
        <f t="shared" si="9"/>
        <v>0.12000000000000001</v>
      </c>
      <c r="I5" s="5">
        <f t="shared" si="10"/>
        <v>1.1200000000000001</v>
      </c>
      <c r="J5">
        <f t="shared" si="11"/>
        <v>0.89285714285714279</v>
      </c>
      <c r="K5">
        <f t="shared" ref="K5:K68" si="21">K4*J5</f>
        <v>0.79719387755102034</v>
      </c>
      <c r="L5" s="2">
        <v>2</v>
      </c>
      <c r="M5" s="6">
        <v>2.6930000000000001E-3</v>
      </c>
      <c r="Q5" s="4">
        <f t="shared" ref="Q5:Q68" si="22">$C$8</f>
        <v>12.5</v>
      </c>
      <c r="R5">
        <f t="shared" si="0"/>
        <v>50000</v>
      </c>
      <c r="S5">
        <f t="shared" si="1"/>
        <v>124.77782942105141</v>
      </c>
      <c r="U5">
        <f t="shared" si="12"/>
        <v>2.6930000000000001E-3</v>
      </c>
      <c r="V5">
        <f t="shared" si="13"/>
        <v>0.01</v>
      </c>
      <c r="W5">
        <f t="shared" si="14"/>
        <v>0.98732399999999998</v>
      </c>
      <c r="X5">
        <f t="shared" si="15"/>
        <v>2.6588635320000001E-3</v>
      </c>
      <c r="Y5">
        <f t="shared" si="16"/>
        <v>9.8732400000000001E-3</v>
      </c>
      <c r="Z5">
        <f t="shared" si="17"/>
        <v>0.97479189646800002</v>
      </c>
      <c r="AB5">
        <f t="shared" si="18"/>
        <v>127.37184293204155</v>
      </c>
      <c r="AC5">
        <f t="shared" si="19"/>
        <v>121.63241697850731</v>
      </c>
      <c r="AE5">
        <f t="shared" si="2"/>
        <v>0</v>
      </c>
      <c r="AF5">
        <f t="shared" si="3"/>
        <v>0</v>
      </c>
      <c r="AG5">
        <f t="shared" si="3"/>
        <v>-12.184898705849999</v>
      </c>
      <c r="AH5">
        <f t="shared" si="4"/>
        <v>-132.94317660000002</v>
      </c>
      <c r="AI5">
        <f t="shared" si="5"/>
        <v>-145.12807530585002</v>
      </c>
      <c r="AJ5">
        <f t="shared" si="6"/>
        <v>5.7394259535342371</v>
      </c>
      <c r="AK5">
        <f t="shared" si="20"/>
        <v>8.9160290052429083</v>
      </c>
      <c r="AL5">
        <f t="shared" si="7"/>
        <v>-130.47262034707288</v>
      </c>
      <c r="AN5">
        <f t="shared" si="8"/>
        <v>0</v>
      </c>
      <c r="AO5">
        <f t="shared" si="8"/>
        <v>0</v>
      </c>
      <c r="AP5">
        <f t="shared" si="8"/>
        <v>-9.7137266468829697</v>
      </c>
      <c r="AQ5">
        <f t="shared" si="8"/>
        <v>-105.98148644770409</v>
      </c>
      <c r="AR5">
        <f t="shared" si="8"/>
        <v>-115.69521309458706</v>
      </c>
      <c r="AS5">
        <f t="shared" si="8"/>
        <v>4.5754352308149207</v>
      </c>
      <c r="AT5">
        <f t="shared" si="8"/>
        <v>7.1078037350469607</v>
      </c>
      <c r="AU5">
        <f t="shared" si="8"/>
        <v>-104.01197412872519</v>
      </c>
      <c r="AW5">
        <v>2</v>
      </c>
      <c r="AX5">
        <f>IF(Z5&gt;0, (R5*SUMPRODUCT(K5:$K$98, X5:$X$98)-K5*$AZ$3)/Z5, 0)</f>
        <v>124.77782942105141</v>
      </c>
    </row>
    <row r="6" spans="1:52" x14ac:dyDescent="0.25">
      <c r="A6" t="s">
        <v>16</v>
      </c>
      <c r="C6" s="2">
        <f>'S.26.04.A'!C6</f>
        <v>50000</v>
      </c>
      <c r="E6">
        <v>2006</v>
      </c>
      <c r="F6" s="5">
        <f>EconomicRates!C46</f>
        <v>3.5571999999999999E-2</v>
      </c>
      <c r="G6" s="5">
        <f>EconomicRates!D46</f>
        <v>7.0000000000000007E-2</v>
      </c>
      <c r="H6" s="5">
        <f t="shared" si="9"/>
        <v>0.12000000000000001</v>
      </c>
      <c r="I6" s="5">
        <f t="shared" si="10"/>
        <v>1.1200000000000001</v>
      </c>
      <c r="J6">
        <f t="shared" si="11"/>
        <v>0.89285714285714279</v>
      </c>
      <c r="K6">
        <f t="shared" si="21"/>
        <v>0.71178024781341098</v>
      </c>
      <c r="L6" s="2">
        <v>3</v>
      </c>
      <c r="M6" s="6">
        <v>2.7169999999999998E-3</v>
      </c>
      <c r="Q6" s="4">
        <f t="shared" si="22"/>
        <v>12.5</v>
      </c>
      <c r="R6">
        <f t="shared" si="0"/>
        <v>50000</v>
      </c>
      <c r="S6">
        <f t="shared" si="1"/>
        <v>121.77009118904476</v>
      </c>
      <c r="U6">
        <f t="shared" si="12"/>
        <v>2.7169999999999998E-3</v>
      </c>
      <c r="V6">
        <f t="shared" si="13"/>
        <v>0.01</v>
      </c>
      <c r="W6">
        <f t="shared" si="14"/>
        <v>0.97479189646800002</v>
      </c>
      <c r="X6">
        <f t="shared" si="15"/>
        <v>2.6485095827035558E-3</v>
      </c>
      <c r="Y6">
        <f t="shared" si="16"/>
        <v>9.7479189646800003E-3</v>
      </c>
      <c r="Z6">
        <f t="shared" si="17"/>
        <v>0.96239546792061648</v>
      </c>
      <c r="AB6">
        <f t="shared" si="18"/>
        <v>121.63241697850731</v>
      </c>
      <c r="AC6">
        <f t="shared" si="19"/>
        <v>117.19098388861687</v>
      </c>
      <c r="AE6">
        <f t="shared" si="2"/>
        <v>0</v>
      </c>
      <c r="AF6">
        <f t="shared" si="3"/>
        <v>0</v>
      </c>
      <c r="AG6">
        <f t="shared" si="3"/>
        <v>-12.029943349007706</v>
      </c>
      <c r="AH6">
        <f t="shared" si="4"/>
        <v>-132.4254791351778</v>
      </c>
      <c r="AI6">
        <f t="shared" si="5"/>
        <v>-144.4554224841855</v>
      </c>
      <c r="AJ6">
        <f t="shared" si="6"/>
        <v>4.4414330898904382</v>
      </c>
      <c r="AK6">
        <f t="shared" si="20"/>
        <v>8.5142691884955131</v>
      </c>
      <c r="AL6">
        <f t="shared" si="7"/>
        <v>-131.49972020579955</v>
      </c>
      <c r="AN6">
        <f t="shared" si="8"/>
        <v>0</v>
      </c>
      <c r="AO6">
        <f t="shared" si="8"/>
        <v>0</v>
      </c>
      <c r="AP6">
        <f t="shared" si="8"/>
        <v>-8.5626760581380008</v>
      </c>
      <c r="AQ6">
        <f t="shared" si="8"/>
        <v>-94.257840355646536</v>
      </c>
      <c r="AR6">
        <f t="shared" si="8"/>
        <v>-102.82051641378455</v>
      </c>
      <c r="AS6">
        <f t="shared" si="8"/>
        <v>3.1613243453688997</v>
      </c>
      <c r="AT6">
        <f t="shared" si="8"/>
        <v>6.0602886329374259</v>
      </c>
      <c r="AU6">
        <f t="shared" si="8"/>
        <v>-93.598903435478206</v>
      </c>
      <c r="AW6">
        <v>3</v>
      </c>
      <c r="AX6">
        <f>IF(Z6&gt;0, (R6*SUMPRODUCT(K6:$K$98, X6:$X$98)-K6*$AZ$3)/Z6, 0)</f>
        <v>121.77009118904476</v>
      </c>
    </row>
    <row r="7" spans="1:52" x14ac:dyDescent="0.25">
      <c r="A7" t="s">
        <v>15</v>
      </c>
      <c r="B7" t="s">
        <v>37</v>
      </c>
      <c r="C7" t="s">
        <v>46</v>
      </c>
      <c r="E7">
        <v>2007</v>
      </c>
      <c r="F7" s="5">
        <f>EconomicRates!C47</f>
        <v>3.5571999999999999E-2</v>
      </c>
      <c r="G7" s="5">
        <f>EconomicRates!D47</f>
        <v>7.0000000000000007E-2</v>
      </c>
      <c r="H7" s="5">
        <f t="shared" si="9"/>
        <v>0.12000000000000001</v>
      </c>
      <c r="I7" s="5">
        <f t="shared" si="10"/>
        <v>1.1200000000000001</v>
      </c>
      <c r="J7">
        <f t="shared" si="11"/>
        <v>0.89285714285714279</v>
      </c>
      <c r="K7">
        <f t="shared" si="21"/>
        <v>0.63551807840483121</v>
      </c>
      <c r="L7" s="2">
        <v>4</v>
      </c>
      <c r="M7" s="6">
        <v>2.745E-3</v>
      </c>
      <c r="Q7" s="4">
        <f t="shared" si="22"/>
        <v>12.5</v>
      </c>
      <c r="R7">
        <f t="shared" si="0"/>
        <v>50000</v>
      </c>
      <c r="S7">
        <f t="shared" si="1"/>
        <v>119.55620475233752</v>
      </c>
      <c r="U7">
        <f t="shared" si="12"/>
        <v>2.745E-3</v>
      </c>
      <c r="V7">
        <f t="shared" si="13"/>
        <v>0.01</v>
      </c>
      <c r="W7">
        <f t="shared" si="14"/>
        <v>0.96239546792061648</v>
      </c>
      <c r="X7">
        <f t="shared" si="15"/>
        <v>2.6417755594420923E-3</v>
      </c>
      <c r="Y7">
        <f t="shared" si="16"/>
        <v>9.6239546792061658E-3</v>
      </c>
      <c r="Z7">
        <f t="shared" si="17"/>
        <v>0.95012973768196818</v>
      </c>
      <c r="AB7">
        <f t="shared" si="18"/>
        <v>117.19098388861687</v>
      </c>
      <c r="AC7">
        <f t="shared" si="19"/>
        <v>113.59390545959013</v>
      </c>
      <c r="AE7">
        <f t="shared" si="2"/>
        <v>0</v>
      </c>
      <c r="AF7">
        <f t="shared" si="3"/>
        <v>0</v>
      </c>
      <c r="AG7">
        <f t="shared" si="3"/>
        <v>-11.876621721024602</v>
      </c>
      <c r="AH7">
        <f t="shared" si="4"/>
        <v>-132.08877797210462</v>
      </c>
      <c r="AI7">
        <f t="shared" si="5"/>
        <v>-143.96539969312923</v>
      </c>
      <c r="AJ7">
        <f t="shared" si="6"/>
        <v>3.5970784290267375</v>
      </c>
      <c r="AK7">
        <f t="shared" si="20"/>
        <v>8.2033688722031819</v>
      </c>
      <c r="AL7">
        <f t="shared" si="7"/>
        <v>-132.16495239189931</v>
      </c>
      <c r="AN7">
        <f t="shared" si="8"/>
        <v>0</v>
      </c>
      <c r="AO7">
        <f t="shared" si="8"/>
        <v>0</v>
      </c>
      <c r="AP7">
        <f t="shared" si="8"/>
        <v>-7.5478078140866343</v>
      </c>
      <c r="AQ7">
        <f t="shared" si="8"/>
        <v>-83.944806355674331</v>
      </c>
      <c r="AR7">
        <f t="shared" si="8"/>
        <v>-91.492614169760969</v>
      </c>
      <c r="AS7">
        <f t="shared" si="8"/>
        <v>2.2860083710865413</v>
      </c>
      <c r="AT7">
        <f t="shared" si="8"/>
        <v>5.2133892221085736</v>
      </c>
      <c r="AU7">
        <f t="shared" si="8"/>
        <v>-83.993216576565843</v>
      </c>
      <c r="AW7">
        <v>4</v>
      </c>
      <c r="AX7">
        <f>IF(Z7&gt;0, (R7*SUMPRODUCT(K7:$K$98, X7:$X$98)-K7*$AZ$3)/Z7, 0)</f>
        <v>119.55620475233752</v>
      </c>
    </row>
    <row r="8" spans="1:52" x14ac:dyDescent="0.25">
      <c r="B8" s="2">
        <f>'S.26.04.A'!B8</f>
        <v>100</v>
      </c>
      <c r="C8" s="2">
        <f>'S.26.04.A'!C8</f>
        <v>12.5</v>
      </c>
      <c r="E8">
        <v>2008</v>
      </c>
      <c r="F8" s="5">
        <f>EconomicRates!C48</f>
        <v>3.5571999999999999E-2</v>
      </c>
      <c r="G8" s="5">
        <f>EconomicRates!D48</f>
        <v>7.0000000000000007E-2</v>
      </c>
      <c r="H8" s="5">
        <f t="shared" si="9"/>
        <v>0.12000000000000001</v>
      </c>
      <c r="I8" s="5">
        <f t="shared" si="10"/>
        <v>1.1200000000000001</v>
      </c>
      <c r="J8">
        <f t="shared" si="11"/>
        <v>0.89285714285714279</v>
      </c>
      <c r="K8">
        <f t="shared" si="21"/>
        <v>0.5674268557185993</v>
      </c>
      <c r="L8" s="2">
        <v>5</v>
      </c>
      <c r="M8" s="6">
        <v>2.7729999999999999E-3</v>
      </c>
      <c r="Q8" s="4">
        <f t="shared" si="22"/>
        <v>12.5</v>
      </c>
      <c r="R8">
        <f t="shared" si="0"/>
        <v>50000</v>
      </c>
      <c r="S8">
        <f t="shared" si="1"/>
        <v>117.90719315682115</v>
      </c>
      <c r="U8">
        <f t="shared" si="12"/>
        <v>2.7729999999999999E-3</v>
      </c>
      <c r="V8">
        <f t="shared" si="13"/>
        <v>0.01</v>
      </c>
      <c r="W8">
        <f t="shared" si="14"/>
        <v>0.95012973768196818</v>
      </c>
      <c r="X8">
        <f t="shared" si="15"/>
        <v>2.6347097625920978E-3</v>
      </c>
      <c r="Y8">
        <f t="shared" si="16"/>
        <v>9.5012973768196819E-3</v>
      </c>
      <c r="Z8">
        <f t="shared" si="17"/>
        <v>0.93799373054255641</v>
      </c>
      <c r="AB8">
        <f t="shared" si="18"/>
        <v>113.59390545959013</v>
      </c>
      <c r="AC8">
        <f t="shared" si="19"/>
        <v>110.59620796696845</v>
      </c>
      <c r="AE8">
        <f t="shared" si="2"/>
        <v>0</v>
      </c>
      <c r="AF8">
        <f t="shared" si="3"/>
        <v>0</v>
      </c>
      <c r="AG8">
        <f t="shared" si="3"/>
        <v>-11.724921631781955</v>
      </c>
      <c r="AH8">
        <f t="shared" si="4"/>
        <v>-131.7354881296049</v>
      </c>
      <c r="AI8">
        <f t="shared" si="5"/>
        <v>-143.46040976138687</v>
      </c>
      <c r="AJ8">
        <f t="shared" si="6"/>
        <v>2.9976974926216826</v>
      </c>
      <c r="AK8">
        <f t="shared" si="20"/>
        <v>7.9515733821713104</v>
      </c>
      <c r="AL8">
        <f t="shared" si="7"/>
        <v>-132.51113888659387</v>
      </c>
      <c r="AN8">
        <f t="shared" si="8"/>
        <v>0</v>
      </c>
      <c r="AO8">
        <f t="shared" si="8"/>
        <v>0</v>
      </c>
      <c r="AP8">
        <f t="shared" si="8"/>
        <v>-6.6530354150690227</v>
      </c>
      <c r="AQ8">
        <f t="shared" si="8"/>
        <v>-74.750253815936574</v>
      </c>
      <c r="AR8">
        <f t="shared" si="8"/>
        <v>-81.403289231005601</v>
      </c>
      <c r="AS8">
        <f t="shared" si="8"/>
        <v>1.7009740626338503</v>
      </c>
      <c r="AT8">
        <f t="shared" si="8"/>
        <v>4.5119362822611748</v>
      </c>
      <c r="AU8">
        <f t="shared" si="8"/>
        <v>-75.19037888611058</v>
      </c>
      <c r="AW8">
        <v>5</v>
      </c>
      <c r="AX8">
        <f>IF(Z8&gt;0, (R8*SUMPRODUCT(K8:$K$98, X8:$X$98)-K8*$AZ$3)/Z8, 0)</f>
        <v>117.90719315682115</v>
      </c>
    </row>
    <row r="9" spans="1:52" x14ac:dyDescent="0.25">
      <c r="A9" t="s">
        <v>39</v>
      </c>
      <c r="C9" s="2">
        <f>'S.26.04.A'!C9</f>
        <v>0.05</v>
      </c>
      <c r="E9">
        <v>2009</v>
      </c>
      <c r="F9" s="5">
        <f>EconomicRates!C49</f>
        <v>3.5571999999999999E-2</v>
      </c>
      <c r="G9" s="5">
        <f>EconomicRates!D49</f>
        <v>7.0000000000000007E-2</v>
      </c>
      <c r="H9" s="5">
        <f t="shared" si="9"/>
        <v>0.12000000000000001</v>
      </c>
      <c r="I9" s="5">
        <f t="shared" si="10"/>
        <v>1.1200000000000001</v>
      </c>
      <c r="J9">
        <f t="shared" si="11"/>
        <v>0.89285714285714279</v>
      </c>
      <c r="K9">
        <f t="shared" si="21"/>
        <v>0.50663112117732079</v>
      </c>
      <c r="L9" s="2">
        <v>6</v>
      </c>
      <c r="M9" s="6">
        <v>2.8019999999999998E-3</v>
      </c>
      <c r="Q9" s="4">
        <f t="shared" si="22"/>
        <v>12.5</v>
      </c>
      <c r="R9">
        <f t="shared" si="0"/>
        <v>50000</v>
      </c>
      <c r="S9">
        <f t="shared" si="1"/>
        <v>116.76225430012958</v>
      </c>
      <c r="U9">
        <f t="shared" si="12"/>
        <v>2.8019999999999998E-3</v>
      </c>
      <c r="V9">
        <f t="shared" si="13"/>
        <v>0.01</v>
      </c>
      <c r="W9">
        <f t="shared" si="14"/>
        <v>0.93799373054255641</v>
      </c>
      <c r="X9">
        <f t="shared" si="15"/>
        <v>2.6282584329802429E-3</v>
      </c>
      <c r="Y9">
        <f t="shared" si="16"/>
        <v>9.3799373054255647E-3</v>
      </c>
      <c r="Z9">
        <f t="shared" si="17"/>
        <v>0.92598553480415069</v>
      </c>
      <c r="AB9">
        <f t="shared" si="18"/>
        <v>110.59620796696845</v>
      </c>
      <c r="AC9">
        <f t="shared" si="19"/>
        <v>108.12015849304373</v>
      </c>
      <c r="AE9">
        <f t="shared" si="2"/>
        <v>0</v>
      </c>
      <c r="AF9">
        <f t="shared" si="3"/>
        <v>0</v>
      </c>
      <c r="AG9">
        <f t="shared" si="3"/>
        <v>-11.574819185051883</v>
      </c>
      <c r="AH9">
        <f t="shared" si="4"/>
        <v>-131.41292164901213</v>
      </c>
      <c r="AI9">
        <f t="shared" si="5"/>
        <v>-142.98774083406403</v>
      </c>
      <c r="AJ9">
        <f t="shared" si="6"/>
        <v>2.4760494739247179</v>
      </c>
      <c r="AK9">
        <f t="shared" si="20"/>
        <v>7.7417345576877921</v>
      </c>
      <c r="AL9">
        <f t="shared" si="7"/>
        <v>-132.76995680245153</v>
      </c>
      <c r="AN9">
        <f t="shared" si="8"/>
        <v>0</v>
      </c>
      <c r="AO9">
        <f t="shared" si="8"/>
        <v>0</v>
      </c>
      <c r="AP9">
        <f t="shared" si="8"/>
        <v>-5.8641636211475978</v>
      </c>
      <c r="AQ9">
        <f t="shared" si="8"/>
        <v>-66.577875832226425</v>
      </c>
      <c r="AR9">
        <f t="shared" si="8"/>
        <v>-72.442039453374036</v>
      </c>
      <c r="AS9">
        <f t="shared" si="8"/>
        <v>1.254443721064995</v>
      </c>
      <c r="AT9">
        <f t="shared" si="8"/>
        <v>3.9222036588185758</v>
      </c>
      <c r="AU9">
        <f t="shared" si="8"/>
        <v>-67.265392073490474</v>
      </c>
      <c r="AW9">
        <v>6</v>
      </c>
      <c r="AX9">
        <f>IF(Z9&gt;0, (R9*SUMPRODUCT(K9:$K$98, X9:$X$98)-K9*$AZ$3)/Z9, 0)</f>
        <v>116.76225430012958</v>
      </c>
    </row>
    <row r="10" spans="1:52" x14ac:dyDescent="0.25">
      <c r="A10" t="s">
        <v>19</v>
      </c>
      <c r="C10" s="2">
        <f>'S.26.04.A'!C10</f>
        <v>0.01</v>
      </c>
      <c r="E10">
        <v>2010</v>
      </c>
      <c r="F10" s="5">
        <f>EconomicRates!C50</f>
        <v>3.5571999999999999E-2</v>
      </c>
      <c r="G10" s="5">
        <f>EconomicRates!D50</f>
        <v>7.0000000000000007E-2</v>
      </c>
      <c r="H10" s="5">
        <f t="shared" si="9"/>
        <v>0.12000000000000001</v>
      </c>
      <c r="I10" s="5">
        <f t="shared" si="10"/>
        <v>1.1200000000000001</v>
      </c>
      <c r="J10">
        <f t="shared" si="11"/>
        <v>0.89285714285714279</v>
      </c>
      <c r="K10">
        <f t="shared" si="21"/>
        <v>0.45234921533689354</v>
      </c>
      <c r="L10" s="2">
        <v>7</v>
      </c>
      <c r="M10" s="6">
        <v>2.8370000000000001E-3</v>
      </c>
      <c r="Q10" s="4">
        <f t="shared" si="22"/>
        <v>12.5</v>
      </c>
      <c r="R10">
        <f t="shared" si="0"/>
        <v>50000</v>
      </c>
      <c r="S10">
        <f t="shared" si="1"/>
        <v>116.04089040746614</v>
      </c>
      <c r="U10">
        <f t="shared" si="12"/>
        <v>2.8370000000000001E-3</v>
      </c>
      <c r="V10">
        <f t="shared" si="13"/>
        <v>0.01</v>
      </c>
      <c r="W10">
        <f t="shared" si="14"/>
        <v>0.92598553480415069</v>
      </c>
      <c r="X10">
        <f t="shared" si="15"/>
        <v>2.6270209622393757E-3</v>
      </c>
      <c r="Y10">
        <f t="shared" si="16"/>
        <v>9.2598553480415079E-3</v>
      </c>
      <c r="Z10">
        <f t="shared" si="17"/>
        <v>0.91409865849386984</v>
      </c>
      <c r="AB10">
        <f t="shared" si="18"/>
        <v>108.12015849304373</v>
      </c>
      <c r="AC10">
        <f t="shared" si="19"/>
        <v>106.07282225189897</v>
      </c>
      <c r="AE10">
        <f t="shared" si="2"/>
        <v>0</v>
      </c>
      <c r="AF10">
        <f t="shared" si="3"/>
        <v>0</v>
      </c>
      <c r="AG10">
        <f t="shared" si="3"/>
        <v>-11.426233231173374</v>
      </c>
      <c r="AH10">
        <f t="shared" si="4"/>
        <v>-131.35104811196879</v>
      </c>
      <c r="AI10">
        <f t="shared" si="5"/>
        <v>-142.77728134314216</v>
      </c>
      <c r="AJ10">
        <f t="shared" si="6"/>
        <v>2.0473362411447624</v>
      </c>
      <c r="AK10">
        <f t="shared" si="20"/>
        <v>7.5684110945130616</v>
      </c>
      <c r="AL10">
        <f t="shared" si="7"/>
        <v>-133.16153400748433</v>
      </c>
      <c r="AN10">
        <f t="shared" si="8"/>
        <v>0</v>
      </c>
      <c r="AO10">
        <f t="shared" si="8"/>
        <v>0</v>
      </c>
      <c r="AP10">
        <f t="shared" si="8"/>
        <v>-5.1686476363776128</v>
      </c>
      <c r="AQ10">
        <f t="shared" si="8"/>
        <v>-59.416543547127638</v>
      </c>
      <c r="AR10">
        <f t="shared" si="8"/>
        <v>-64.585191183505245</v>
      </c>
      <c r="AS10">
        <f t="shared" si="8"/>
        <v>0.92611094221261836</v>
      </c>
      <c r="AT10">
        <f t="shared" si="8"/>
        <v>3.4235648199500228</v>
      </c>
      <c r="AU10">
        <f t="shared" si="8"/>
        <v>-60.235515421342605</v>
      </c>
      <c r="AW10">
        <v>7</v>
      </c>
      <c r="AX10">
        <f>IF(Z10&gt;0, (R10*SUMPRODUCT(K10:$K$98, X10:$X$98)-K10*$AZ$3)/Z10, 0)</f>
        <v>116.04089040746614</v>
      </c>
    </row>
    <row r="11" spans="1:52" x14ac:dyDescent="0.25">
      <c r="A11" t="s">
        <v>33</v>
      </c>
      <c r="C11" s="12">
        <f>AU91</f>
        <v>563.79843872967433</v>
      </c>
      <c r="E11">
        <v>2011</v>
      </c>
      <c r="F11" s="5">
        <f>EconomicRates!C51</f>
        <v>3.5571999999999999E-2</v>
      </c>
      <c r="G11" s="5">
        <f>EconomicRates!D51</f>
        <v>7.0000000000000007E-2</v>
      </c>
      <c r="H11" s="5">
        <f t="shared" si="9"/>
        <v>0.12000000000000001</v>
      </c>
      <c r="I11" s="5">
        <f t="shared" si="10"/>
        <v>1.1200000000000001</v>
      </c>
      <c r="J11">
        <f t="shared" si="11"/>
        <v>0.89285714285714279</v>
      </c>
      <c r="K11">
        <f t="shared" si="21"/>
        <v>0.40388322797936921</v>
      </c>
      <c r="L11" s="2">
        <v>8</v>
      </c>
      <c r="M11" s="6">
        <v>2.8709999999999999E-3</v>
      </c>
      <c r="Q11" s="4">
        <f t="shared" si="22"/>
        <v>12.5</v>
      </c>
      <c r="R11">
        <f t="shared" si="0"/>
        <v>50000</v>
      </c>
      <c r="S11">
        <f t="shared" si="1"/>
        <v>115.55910939797347</v>
      </c>
      <c r="U11">
        <f t="shared" si="12"/>
        <v>2.8709999999999999E-3</v>
      </c>
      <c r="V11">
        <f t="shared" si="13"/>
        <v>0.01</v>
      </c>
      <c r="W11">
        <f t="shared" si="14"/>
        <v>0.91409865849386984</v>
      </c>
      <c r="X11">
        <f t="shared" si="15"/>
        <v>2.6243772485359E-3</v>
      </c>
      <c r="Y11">
        <f t="shared" si="16"/>
        <v>9.1409865849386984E-3</v>
      </c>
      <c r="Z11">
        <f t="shared" si="17"/>
        <v>0.90233329466039525</v>
      </c>
      <c r="AB11">
        <f t="shared" si="18"/>
        <v>106.07282225189897</v>
      </c>
      <c r="AC11">
        <f t="shared" si="19"/>
        <v>104.27283191109444</v>
      </c>
      <c r="AE11">
        <f t="shared" si="2"/>
        <v>0</v>
      </c>
      <c r="AF11">
        <f t="shared" si="3"/>
        <v>0</v>
      </c>
      <c r="AG11">
        <f t="shared" si="3"/>
        <v>-11.27916618325494</v>
      </c>
      <c r="AH11">
        <f t="shared" si="4"/>
        <v>-131.218862426795</v>
      </c>
      <c r="AI11">
        <f t="shared" si="5"/>
        <v>-142.49802861004994</v>
      </c>
      <c r="AJ11">
        <f t="shared" si="6"/>
        <v>1.799990340804527</v>
      </c>
      <c r="AK11">
        <f t="shared" si="20"/>
        <v>7.4250975576329283</v>
      </c>
      <c r="AL11">
        <f t="shared" si="7"/>
        <v>-133.27294071161248</v>
      </c>
      <c r="AN11">
        <f t="shared" si="8"/>
        <v>0</v>
      </c>
      <c r="AO11">
        <f t="shared" si="8"/>
        <v>0</v>
      </c>
      <c r="AP11">
        <f t="shared" si="8"/>
        <v>-4.5554660470087462</v>
      </c>
      <c r="AQ11">
        <f t="shared" si="8"/>
        <v>-52.997097728714728</v>
      </c>
      <c r="AR11">
        <f t="shared" si="8"/>
        <v>-57.552563775723478</v>
      </c>
      <c r="AS11">
        <f t="shared" si="8"/>
        <v>0.72698590917581729</v>
      </c>
      <c r="AT11">
        <f t="shared" si="8"/>
        <v>2.9988723696385176</v>
      </c>
      <c r="AU11">
        <f t="shared" si="8"/>
        <v>-53.826705496909135</v>
      </c>
      <c r="AW11">
        <v>8</v>
      </c>
      <c r="AX11">
        <f>IF(Z11&gt;0, (R11*SUMPRODUCT(K11:$K$98, X11:$X$98)-K11*$AZ$3)/Z11, 0)</f>
        <v>115.55910939797347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f>EconomicRates!C52</f>
        <v>3.5571999999999999E-2</v>
      </c>
      <c r="G12" s="5">
        <f>EconomicRates!D52</f>
        <v>7.0000000000000007E-2</v>
      </c>
      <c r="H12" s="5">
        <f t="shared" si="9"/>
        <v>0.12000000000000001</v>
      </c>
      <c r="I12" s="5">
        <f t="shared" si="10"/>
        <v>1.1200000000000001</v>
      </c>
      <c r="J12">
        <f t="shared" si="11"/>
        <v>0.89285714285714279</v>
      </c>
      <c r="K12">
        <f t="shared" si="21"/>
        <v>0.36061002498157962</v>
      </c>
      <c r="L12" s="2">
        <v>9</v>
      </c>
      <c r="M12" s="6">
        <v>2.9099999999999998E-3</v>
      </c>
      <c r="Q12" s="4">
        <f t="shared" si="22"/>
        <v>12.5</v>
      </c>
      <c r="R12">
        <f t="shared" si="0"/>
        <v>50000</v>
      </c>
      <c r="S12">
        <f t="shared" si="1"/>
        <v>115.32604767055685</v>
      </c>
      <c r="U12">
        <f t="shared" si="12"/>
        <v>2.9099999999999998E-3</v>
      </c>
      <c r="V12">
        <f t="shared" si="13"/>
        <v>0.01</v>
      </c>
      <c r="W12">
        <f t="shared" si="14"/>
        <v>0.90233329466039525</v>
      </c>
      <c r="X12">
        <f t="shared" si="15"/>
        <v>2.6257898874617498E-3</v>
      </c>
      <c r="Y12">
        <f t="shared" si="16"/>
        <v>9.0233329466039534E-3</v>
      </c>
      <c r="Z12">
        <f t="shared" si="17"/>
        <v>0.89068417182632953</v>
      </c>
      <c r="AB12">
        <f t="shared" si="18"/>
        <v>104.27283191109444</v>
      </c>
      <c r="AC12">
        <f t="shared" si="19"/>
        <v>102.71908525945372</v>
      </c>
      <c r="AE12">
        <f t="shared" si="2"/>
        <v>0</v>
      </c>
      <c r="AF12">
        <f t="shared" si="3"/>
        <v>0</v>
      </c>
      <c r="AG12">
        <f t="shared" si="3"/>
        <v>-11.13355214782912</v>
      </c>
      <c r="AH12">
        <f t="shared" si="4"/>
        <v>-131.28949437308748</v>
      </c>
      <c r="AI12">
        <f t="shared" si="5"/>
        <v>-142.42304652091659</v>
      </c>
      <c r="AJ12">
        <f t="shared" si="6"/>
        <v>1.5537466516407221</v>
      </c>
      <c r="AK12">
        <f t="shared" si="20"/>
        <v>7.2990982337766113</v>
      </c>
      <c r="AL12">
        <f t="shared" si="7"/>
        <v>-133.57020163549925</v>
      </c>
      <c r="AN12">
        <f t="shared" si="8"/>
        <v>0</v>
      </c>
      <c r="AO12">
        <f t="shared" si="8"/>
        <v>0</v>
      </c>
      <c r="AP12">
        <f t="shared" si="8"/>
        <v>-4.0148705181623781</v>
      </c>
      <c r="AQ12">
        <f t="shared" si="8"/>
        <v>-47.344307845698033</v>
      </c>
      <c r="AR12">
        <f t="shared" si="8"/>
        <v>-51.359178363860408</v>
      </c>
      <c r="AS12">
        <f t="shared" si="8"/>
        <v>0.56029661886320647</v>
      </c>
      <c r="AT12">
        <f t="shared" si="8"/>
        <v>2.6321279964251874</v>
      </c>
      <c r="AU12">
        <f t="shared" si="8"/>
        <v>-48.166753748572013</v>
      </c>
      <c r="AW12">
        <v>9</v>
      </c>
      <c r="AX12">
        <f>IF(Z12&gt;0, (R12*SUMPRODUCT(K12:$K$98, X12:$X$98)-K12*$AZ$3)/Z12, 0)</f>
        <v>115.32604767055685</v>
      </c>
    </row>
    <row r="13" spans="1:52" x14ac:dyDescent="0.25">
      <c r="E13">
        <v>2013</v>
      </c>
      <c r="F13" s="5">
        <f>EconomicRates!C53</f>
        <v>3.5571999999999999E-2</v>
      </c>
      <c r="G13" s="5">
        <f>EconomicRates!D53</f>
        <v>7.0000000000000007E-2</v>
      </c>
      <c r="H13" s="5">
        <f t="shared" si="9"/>
        <v>0.12000000000000001</v>
      </c>
      <c r="I13" s="5">
        <f t="shared" si="10"/>
        <v>1.1200000000000001</v>
      </c>
      <c r="J13">
        <f t="shared" si="11"/>
        <v>0.89285714285714279</v>
      </c>
      <c r="K13">
        <f t="shared" si="21"/>
        <v>0.32197323659069604</v>
      </c>
      <c r="L13" s="2">
        <v>10</v>
      </c>
      <c r="M13" s="6">
        <v>2.9520000000000002E-3</v>
      </c>
      <c r="Q13" s="4">
        <f t="shared" si="22"/>
        <v>12.5</v>
      </c>
      <c r="R13">
        <f t="shared" si="0"/>
        <v>50000</v>
      </c>
      <c r="S13">
        <f t="shared" si="1"/>
        <v>115.23240383710167</v>
      </c>
      <c r="U13">
        <f t="shared" si="12"/>
        <v>2.9520000000000002E-3</v>
      </c>
      <c r="V13">
        <f t="shared" si="13"/>
        <v>0.01</v>
      </c>
      <c r="W13">
        <f t="shared" si="14"/>
        <v>0.89068417182632953</v>
      </c>
      <c r="X13">
        <f t="shared" si="15"/>
        <v>2.6292996752313252E-3</v>
      </c>
      <c r="Y13">
        <f t="shared" si="16"/>
        <v>8.9068417182632947E-3</v>
      </c>
      <c r="Z13">
        <f t="shared" si="17"/>
        <v>0.87914803043283496</v>
      </c>
      <c r="AB13">
        <f t="shared" si="18"/>
        <v>102.71908525945372</v>
      </c>
      <c r="AC13">
        <f t="shared" si="19"/>
        <v>101.30634087542899</v>
      </c>
      <c r="AE13">
        <f t="shared" si="2"/>
        <v>0</v>
      </c>
      <c r="AF13">
        <f t="shared" si="3"/>
        <v>0</v>
      </c>
      <c r="AG13">
        <f t="shared" si="3"/>
        <v>-10.989350380410437</v>
      </c>
      <c r="AH13">
        <f t="shared" si="4"/>
        <v>-131.46498376156626</v>
      </c>
      <c r="AI13">
        <f t="shared" si="5"/>
        <v>-142.45433414197669</v>
      </c>
      <c r="AJ13">
        <f t="shared" si="6"/>
        <v>1.4127443840247338</v>
      </c>
      <c r="AK13">
        <f t="shared" si="20"/>
        <v>7.1903359681617607</v>
      </c>
      <c r="AL13">
        <f t="shared" si="7"/>
        <v>-133.85125378979021</v>
      </c>
      <c r="AN13">
        <f t="shared" si="8"/>
        <v>0</v>
      </c>
      <c r="AO13">
        <f t="shared" si="8"/>
        <v>0</v>
      </c>
      <c r="AP13">
        <f t="shared" si="8"/>
        <v>-3.5382767100099453</v>
      </c>
      <c r="AQ13">
        <f t="shared" si="8"/>
        <v>-42.32820632005479</v>
      </c>
      <c r="AR13">
        <f t="shared" si="8"/>
        <v>-45.866483030064728</v>
      </c>
      <c r="AS13">
        <f t="shared" si="8"/>
        <v>0.45486588179977278</v>
      </c>
      <c r="AT13">
        <f t="shared" si="8"/>
        <v>2.3150957438435382</v>
      </c>
      <c r="AU13">
        <f t="shared" si="8"/>
        <v>-43.096521404421424</v>
      </c>
      <c r="AW13">
        <v>10</v>
      </c>
      <c r="AX13">
        <f>IF(Z13&gt;0, (R13*SUMPRODUCT(K13:$K$98, X13:$X$98)-K13*$AZ$3)/Z13, 0)</f>
        <v>115.23240383710167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9"/>
        <v>0.12000000000000001</v>
      </c>
      <c r="I14" s="5">
        <f t="shared" si="10"/>
        <v>1.1200000000000001</v>
      </c>
      <c r="J14">
        <f t="shared" si="11"/>
        <v>0.89285714285714279</v>
      </c>
      <c r="K14">
        <f t="shared" si="21"/>
        <v>0.28747610409883573</v>
      </c>
      <c r="L14" s="2">
        <v>11</v>
      </c>
      <c r="M14" s="6">
        <v>2.9979999999999998E-3</v>
      </c>
      <c r="Q14" s="4">
        <f t="shared" si="22"/>
        <v>12.5</v>
      </c>
      <c r="R14">
        <f t="shared" si="0"/>
        <v>50000</v>
      </c>
      <c r="S14">
        <f t="shared" si="1"/>
        <v>115.231133864176</v>
      </c>
      <c r="U14">
        <f t="shared" si="12"/>
        <v>2.9979999999999998E-3</v>
      </c>
      <c r="V14">
        <f t="shared" si="13"/>
        <v>0.01</v>
      </c>
      <c r="W14">
        <f t="shared" si="14"/>
        <v>0.87914803043283496</v>
      </c>
      <c r="X14">
        <f t="shared" si="15"/>
        <v>2.6356857952376392E-3</v>
      </c>
      <c r="Y14">
        <f t="shared" si="16"/>
        <v>8.7914803043283498E-3</v>
      </c>
      <c r="Z14">
        <f t="shared" si="17"/>
        <v>0.867720864333269</v>
      </c>
      <c r="AB14">
        <f t="shared" si="18"/>
        <v>101.30634087542899</v>
      </c>
      <c r="AC14">
        <f t="shared" si="19"/>
        <v>99.988459074725426</v>
      </c>
      <c r="AE14">
        <f t="shared" si="2"/>
        <v>0</v>
      </c>
      <c r="AF14">
        <f t="shared" si="3"/>
        <v>0</v>
      </c>
      <c r="AG14">
        <f t="shared" si="3"/>
        <v>-10.846510804165863</v>
      </c>
      <c r="AH14">
        <f t="shared" si="4"/>
        <v>-131.78428976188195</v>
      </c>
      <c r="AI14">
        <f t="shared" si="5"/>
        <v>-142.63080056604781</v>
      </c>
      <c r="AJ14">
        <f t="shared" si="6"/>
        <v>1.3178818007035602</v>
      </c>
      <c r="AK14">
        <f t="shared" si="20"/>
        <v>7.0914438612800295</v>
      </c>
      <c r="AL14">
        <f t="shared" si="7"/>
        <v>-134.22147490406422</v>
      </c>
      <c r="AN14">
        <f t="shared" si="8"/>
        <v>0</v>
      </c>
      <c r="AO14">
        <f t="shared" si="8"/>
        <v>0</v>
      </c>
      <c r="AP14">
        <f t="shared" si="8"/>
        <v>-3.118112669047532</v>
      </c>
      <c r="AQ14">
        <f t="shared" si="8"/>
        <v>-37.884834202177906</v>
      </c>
      <c r="AR14">
        <f t="shared" si="8"/>
        <v>-41.00294687122544</v>
      </c>
      <c r="AS14">
        <f t="shared" si="8"/>
        <v>0.37885952572901777</v>
      </c>
      <c r="AT14">
        <f t="shared" si="8"/>
        <v>2.0386206536763871</v>
      </c>
      <c r="AU14">
        <f t="shared" si="8"/>
        <v>-38.585466691820031</v>
      </c>
      <c r="AW14">
        <v>11</v>
      </c>
      <c r="AX14">
        <f>IF(Z14&gt;0, (R14*SUMPRODUCT(K14:$K$98, X14:$X$98)-K14*$AZ$3)/Z14, 0)</f>
        <v>115.231133864176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9"/>
        <v>0.12000000000000001</v>
      </c>
      <c r="I15" s="5">
        <f t="shared" si="10"/>
        <v>1.1200000000000001</v>
      </c>
      <c r="J15">
        <f t="shared" si="11"/>
        <v>0.89285714285714279</v>
      </c>
      <c r="K15">
        <f t="shared" si="21"/>
        <v>0.25667509294538904</v>
      </c>
      <c r="L15" s="2">
        <v>12</v>
      </c>
      <c r="M15" s="6">
        <v>3.0469999999999998E-3</v>
      </c>
      <c r="Q15" s="4">
        <f t="shared" si="22"/>
        <v>12.5</v>
      </c>
      <c r="R15">
        <f t="shared" si="0"/>
        <v>50000</v>
      </c>
      <c r="S15">
        <f t="shared" si="1"/>
        <v>115.27325952224422</v>
      </c>
      <c r="U15">
        <f t="shared" si="12"/>
        <v>3.0469999999999998E-3</v>
      </c>
      <c r="V15">
        <f t="shared" si="13"/>
        <v>0.01</v>
      </c>
      <c r="W15">
        <f t="shared" si="14"/>
        <v>0.867720864333269</v>
      </c>
      <c r="X15">
        <f t="shared" si="15"/>
        <v>2.6439454736234703E-3</v>
      </c>
      <c r="Y15">
        <f t="shared" si="16"/>
        <v>8.6772086433326897E-3</v>
      </c>
      <c r="Z15">
        <f t="shared" si="17"/>
        <v>0.85639971021631289</v>
      </c>
      <c r="AB15">
        <f t="shared" si="18"/>
        <v>99.988459074725426</v>
      </c>
      <c r="AC15">
        <f t="shared" si="19"/>
        <v>98.719986050539774</v>
      </c>
      <c r="AE15">
        <f t="shared" si="2"/>
        <v>0</v>
      </c>
      <c r="AF15">
        <f t="shared" si="3"/>
        <v>0</v>
      </c>
      <c r="AG15">
        <f t="shared" si="3"/>
        <v>-10.70499637770391</v>
      </c>
      <c r="AH15">
        <f t="shared" si="4"/>
        <v>-132.19727368117353</v>
      </c>
      <c r="AI15">
        <f t="shared" si="5"/>
        <v>-142.90227005887743</v>
      </c>
      <c r="AJ15">
        <f t="shared" si="6"/>
        <v>1.2684730241856528</v>
      </c>
      <c r="AK15">
        <f t="shared" si="20"/>
        <v>6.9991921352307802</v>
      </c>
      <c r="AL15">
        <f t="shared" si="7"/>
        <v>-134.63460489946101</v>
      </c>
      <c r="AN15">
        <f t="shared" si="8"/>
        <v>0</v>
      </c>
      <c r="AO15">
        <f t="shared" si="8"/>
        <v>0</v>
      </c>
      <c r="AP15">
        <f t="shared" si="8"/>
        <v>-2.7477059402272044</v>
      </c>
      <c r="AQ15">
        <f t="shared" si="8"/>
        <v>-33.93174750924225</v>
      </c>
      <c r="AR15">
        <f t="shared" si="8"/>
        <v>-36.679453449469449</v>
      </c>
      <c r="AS15">
        <f t="shared" si="8"/>
        <v>0.32558543138157114</v>
      </c>
      <c r="AT15">
        <f t="shared" si="8"/>
        <v>1.7965182918529965</v>
      </c>
      <c r="AU15">
        <f t="shared" si="8"/>
        <v>-34.557349726234882</v>
      </c>
      <c r="AW15">
        <v>12</v>
      </c>
      <c r="AX15">
        <f>IF(Z15&gt;0, (R15*SUMPRODUCT(K15:$K$98, X15:$X$98)-K15*$AZ$3)/Z15, 0)</f>
        <v>115.27325952224422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9"/>
        <v>0.12000000000000001</v>
      </c>
      <c r="I16" s="5">
        <f t="shared" si="10"/>
        <v>1.1200000000000001</v>
      </c>
      <c r="J16">
        <f t="shared" si="11"/>
        <v>0.89285714285714279</v>
      </c>
      <c r="K16">
        <f t="shared" si="21"/>
        <v>0.22917419012981163</v>
      </c>
      <c r="L16" s="2">
        <v>13</v>
      </c>
      <c r="M16" s="6">
        <v>3.104E-3</v>
      </c>
      <c r="Q16" s="4">
        <f t="shared" si="22"/>
        <v>12.5</v>
      </c>
      <c r="R16">
        <f t="shared" si="0"/>
        <v>50000</v>
      </c>
      <c r="S16">
        <f t="shared" si="1"/>
        <v>115.33840419840001</v>
      </c>
      <c r="U16">
        <f t="shared" si="12"/>
        <v>3.104E-3</v>
      </c>
      <c r="V16">
        <f t="shared" si="13"/>
        <v>0.01</v>
      </c>
      <c r="W16">
        <f t="shared" si="14"/>
        <v>0.85639971021631289</v>
      </c>
      <c r="X16">
        <f t="shared" si="15"/>
        <v>2.6582647005114353E-3</v>
      </c>
      <c r="Y16">
        <f t="shared" si="16"/>
        <v>8.5639971021631289E-3</v>
      </c>
      <c r="Z16">
        <f t="shared" si="17"/>
        <v>0.84517744841363829</v>
      </c>
      <c r="AB16">
        <f t="shared" si="18"/>
        <v>98.719986050539774</v>
      </c>
      <c r="AC16">
        <f t="shared" si="19"/>
        <v>97.481418164504589</v>
      </c>
      <c r="AE16">
        <f t="shared" si="2"/>
        <v>0</v>
      </c>
      <c r="AF16">
        <f t="shared" si="3"/>
        <v>0</v>
      </c>
      <c r="AG16">
        <f t="shared" si="3"/>
        <v>-10.564718105170478</v>
      </c>
      <c r="AH16">
        <f t="shared" si="4"/>
        <v>-132.91323502557177</v>
      </c>
      <c r="AI16">
        <f t="shared" si="5"/>
        <v>-143.47795313074224</v>
      </c>
      <c r="AJ16">
        <f t="shared" si="6"/>
        <v>1.2385678860351845</v>
      </c>
      <c r="AK16">
        <f t="shared" si="20"/>
        <v>6.910399023537785</v>
      </c>
      <c r="AL16">
        <f t="shared" si="7"/>
        <v>-135.32898622116926</v>
      </c>
      <c r="AN16">
        <f t="shared" si="8"/>
        <v>0</v>
      </c>
      <c r="AO16">
        <f t="shared" si="8"/>
        <v>0</v>
      </c>
      <c r="AP16">
        <f t="shared" si="8"/>
        <v>-2.4211607157022024</v>
      </c>
      <c r="AQ16">
        <f t="shared" si="8"/>
        <v>-30.460282994518721</v>
      </c>
      <c r="AR16">
        <f t="shared" si="8"/>
        <v>-32.881443710220921</v>
      </c>
      <c r="AS16">
        <f t="shared" si="8"/>
        <v>0.28384779220290624</v>
      </c>
      <c r="AT16">
        <f t="shared" si="8"/>
        <v>1.5836850996931131</v>
      </c>
      <c r="AU16">
        <f t="shared" si="8"/>
        <v>-31.013910818324902</v>
      </c>
      <c r="AW16">
        <v>13</v>
      </c>
      <c r="AX16">
        <f>IF(Z16&gt;0, (R16*SUMPRODUCT(K16:$K$98, X16:$X$98)-K16*$AZ$3)/Z16, 0)</f>
        <v>115.33840419840001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9"/>
        <v>0.12000000000000001</v>
      </c>
      <c r="I17" s="5">
        <f t="shared" si="10"/>
        <v>1.1200000000000001</v>
      </c>
      <c r="J17">
        <f t="shared" si="11"/>
        <v>0.89285714285714279</v>
      </c>
      <c r="K17">
        <f t="shared" si="21"/>
        <v>0.20461981261590323</v>
      </c>
      <c r="L17" s="2">
        <v>14</v>
      </c>
      <c r="M17" s="6">
        <v>3.1700000000000001E-3</v>
      </c>
      <c r="Q17" s="4">
        <f t="shared" si="22"/>
        <v>12.5</v>
      </c>
      <c r="R17">
        <f t="shared" si="0"/>
        <v>50000</v>
      </c>
      <c r="S17">
        <f t="shared" si="1"/>
        <v>115.35505342915914</v>
      </c>
      <c r="U17">
        <f t="shared" si="12"/>
        <v>3.1700000000000001E-3</v>
      </c>
      <c r="V17">
        <f t="shared" si="13"/>
        <v>0.01</v>
      </c>
      <c r="W17">
        <f t="shared" si="14"/>
        <v>0.84517744841363829</v>
      </c>
      <c r="X17">
        <f t="shared" si="15"/>
        <v>2.6792125114712332E-3</v>
      </c>
      <c r="Y17">
        <f t="shared" si="16"/>
        <v>8.4517744841363825E-3</v>
      </c>
      <c r="Z17">
        <f t="shared" si="17"/>
        <v>0.83404646141803074</v>
      </c>
      <c r="AB17">
        <f t="shared" si="18"/>
        <v>97.481418164504589</v>
      </c>
      <c r="AC17">
        <f t="shared" si="19"/>
        <v>96.211474119278051</v>
      </c>
      <c r="AE17">
        <f t="shared" si="2"/>
        <v>0</v>
      </c>
      <c r="AF17">
        <f t="shared" si="3"/>
        <v>0</v>
      </c>
      <c r="AG17">
        <f t="shared" si="3"/>
        <v>-10.425580767725384</v>
      </c>
      <c r="AH17">
        <f t="shared" si="4"/>
        <v>-133.96062557356166</v>
      </c>
      <c r="AI17">
        <f t="shared" si="5"/>
        <v>-144.38620634128705</v>
      </c>
      <c r="AJ17">
        <f t="shared" si="6"/>
        <v>1.2699440452265378</v>
      </c>
      <c r="AK17">
        <f t="shared" si="20"/>
        <v>6.8236992715153217</v>
      </c>
      <c r="AL17">
        <f t="shared" si="7"/>
        <v>-136.29256302454519</v>
      </c>
      <c r="AN17">
        <f t="shared" si="8"/>
        <v>0</v>
      </c>
      <c r="AO17">
        <f t="shared" si="8"/>
        <v>0</v>
      </c>
      <c r="AP17">
        <f t="shared" si="8"/>
        <v>-2.1332803831039326</v>
      </c>
      <c r="AQ17">
        <f t="shared" si="8"/>
        <v>-27.410998102771359</v>
      </c>
      <c r="AR17">
        <f t="shared" si="8"/>
        <v>-29.544278485875296</v>
      </c>
      <c r="AS17">
        <f t="shared" si="8"/>
        <v>0.25985571256693629</v>
      </c>
      <c r="AT17">
        <f t="shared" si="8"/>
        <v>1.3962640662847405</v>
      </c>
      <c r="AU17">
        <f t="shared" si="8"/>
        <v>-27.888158707023617</v>
      </c>
      <c r="AW17">
        <v>14</v>
      </c>
      <c r="AX17">
        <f>IF(Z17&gt;0, (R17*SUMPRODUCT(K17:$K$98, X17:$X$98)-K17*$AZ$3)/Z17, 0)</f>
        <v>115.35505342915914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9"/>
        <v>0.12000000000000001</v>
      </c>
      <c r="I18" s="5">
        <f t="shared" si="10"/>
        <v>1.1200000000000001</v>
      </c>
      <c r="J18">
        <f t="shared" si="11"/>
        <v>0.89285714285714279</v>
      </c>
      <c r="K18">
        <f t="shared" si="21"/>
        <v>0.1826962612641993</v>
      </c>
      <c r="L18" s="2">
        <v>15</v>
      </c>
      <c r="M18" s="6">
        <v>3.2390000000000001E-3</v>
      </c>
      <c r="Q18" s="4">
        <f t="shared" si="22"/>
        <v>12.5</v>
      </c>
      <c r="R18">
        <f t="shared" si="0"/>
        <v>50000</v>
      </c>
      <c r="S18">
        <f t="shared" si="1"/>
        <v>115.26459005772938</v>
      </c>
      <c r="U18">
        <f t="shared" si="12"/>
        <v>3.2390000000000001E-3</v>
      </c>
      <c r="V18">
        <f t="shared" si="13"/>
        <v>0.01</v>
      </c>
      <c r="W18">
        <f t="shared" si="14"/>
        <v>0.83404646141803074</v>
      </c>
      <c r="X18">
        <f t="shared" si="15"/>
        <v>2.7014764885330018E-3</v>
      </c>
      <c r="Y18">
        <f t="shared" si="16"/>
        <v>8.3404646141803079E-3</v>
      </c>
      <c r="Z18">
        <f t="shared" si="17"/>
        <v>0.82300452031531746</v>
      </c>
      <c r="AB18">
        <f t="shared" si="18"/>
        <v>96.211474119278051</v>
      </c>
      <c r="AC18">
        <f t="shared" si="19"/>
        <v>94.863278649803277</v>
      </c>
      <c r="AE18">
        <f t="shared" si="2"/>
        <v>0</v>
      </c>
      <c r="AF18">
        <f t="shared" si="3"/>
        <v>0</v>
      </c>
      <c r="AG18">
        <f t="shared" si="3"/>
        <v>-10.287556503941468</v>
      </c>
      <c r="AH18">
        <f t="shared" si="4"/>
        <v>-135.07382442665008</v>
      </c>
      <c r="AI18">
        <f t="shared" si="5"/>
        <v>-145.36138093059154</v>
      </c>
      <c r="AJ18">
        <f t="shared" si="6"/>
        <v>1.3481954694747742</v>
      </c>
      <c r="AK18">
        <f t="shared" si="20"/>
        <v>6.7348031883494643</v>
      </c>
      <c r="AL18">
        <f t="shared" si="7"/>
        <v>-137.27838227276729</v>
      </c>
      <c r="AN18">
        <f t="shared" si="8"/>
        <v>0</v>
      </c>
      <c r="AO18">
        <f t="shared" si="8"/>
        <v>0</v>
      </c>
      <c r="AP18">
        <f t="shared" si="8"/>
        <v>-1.8794981108143032</v>
      </c>
      <c r="AQ18">
        <f t="shared" si="8"/>
        <v>-24.677482717405848</v>
      </c>
      <c r="AR18">
        <f t="shared" si="8"/>
        <v>-26.556980828220148</v>
      </c>
      <c r="AS18">
        <f t="shared" si="8"/>
        <v>0.24631027172637318</v>
      </c>
      <c r="AT18">
        <f t="shared" si="8"/>
        <v>1.2304233628616561</v>
      </c>
      <c r="AU18">
        <f t="shared" si="8"/>
        <v>-25.080247193632118</v>
      </c>
      <c r="AW18">
        <v>15</v>
      </c>
      <c r="AX18">
        <f>IF(Z18&gt;0, (R18*SUMPRODUCT(K18:$K$98, X18:$X$98)-K18*$AZ$3)/Z18, 0)</f>
        <v>115.26459005772938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9"/>
        <v>0.12000000000000001</v>
      </c>
      <c r="I19" s="5">
        <f t="shared" si="10"/>
        <v>1.1200000000000001</v>
      </c>
      <c r="J19">
        <f t="shared" si="11"/>
        <v>0.89285714285714279</v>
      </c>
      <c r="K19">
        <f t="shared" si="21"/>
        <v>0.16312166184303509</v>
      </c>
      <c r="L19" s="2">
        <v>16</v>
      </c>
      <c r="M19" s="6">
        <v>3.3149999999999998E-3</v>
      </c>
      <c r="Q19" s="4">
        <f t="shared" si="22"/>
        <v>12.5</v>
      </c>
      <c r="R19">
        <f t="shared" si="0"/>
        <v>50000</v>
      </c>
      <c r="S19">
        <f t="shared" si="1"/>
        <v>115.08723725996241</v>
      </c>
      <c r="U19">
        <f t="shared" si="12"/>
        <v>3.3149999999999998E-3</v>
      </c>
      <c r="V19">
        <f t="shared" si="13"/>
        <v>0.01</v>
      </c>
      <c r="W19">
        <f t="shared" si="14"/>
        <v>0.82300452031531746</v>
      </c>
      <c r="X19">
        <f t="shared" si="15"/>
        <v>2.7282599848452772E-3</v>
      </c>
      <c r="Y19">
        <f t="shared" si="16"/>
        <v>8.2300452031531749E-3</v>
      </c>
      <c r="Z19">
        <f t="shared" si="17"/>
        <v>0.812046215127319</v>
      </c>
      <c r="AB19">
        <f t="shared" si="18"/>
        <v>94.863278649803277</v>
      </c>
      <c r="AC19">
        <f t="shared" si="19"/>
        <v>93.456155426412238</v>
      </c>
      <c r="AE19">
        <f t="shared" si="2"/>
        <v>0</v>
      </c>
      <c r="AF19">
        <f t="shared" si="3"/>
        <v>0</v>
      </c>
      <c r="AG19">
        <f t="shared" si="3"/>
        <v>-10.150577689091488</v>
      </c>
      <c r="AH19">
        <f t="shared" si="4"/>
        <v>-136.41299924226385</v>
      </c>
      <c r="AI19">
        <f t="shared" si="5"/>
        <v>-146.56357693135533</v>
      </c>
      <c r="AJ19">
        <f t="shared" si="6"/>
        <v>1.4071232233910393</v>
      </c>
      <c r="AK19">
        <f t="shared" si="20"/>
        <v>6.6404295054862299</v>
      </c>
      <c r="AL19">
        <f t="shared" si="7"/>
        <v>-138.51602420247806</v>
      </c>
      <c r="AN19">
        <f t="shared" si="8"/>
        <v>0</v>
      </c>
      <c r="AO19">
        <f t="shared" si="8"/>
        <v>0</v>
      </c>
      <c r="AP19">
        <f t="shared" si="8"/>
        <v>-1.6557791013114382</v>
      </c>
      <c r="AQ19">
        <f t="shared" si="8"/>
        <v>-22.251915133390767</v>
      </c>
      <c r="AR19">
        <f t="shared" si="8"/>
        <v>-23.907694234702202</v>
      </c>
      <c r="AS19">
        <f t="shared" si="8"/>
        <v>0.22953227861747463</v>
      </c>
      <c r="AT19">
        <f t="shared" si="8"/>
        <v>1.0831978962864375</v>
      </c>
      <c r="AU19">
        <f t="shared" si="8"/>
        <v>-22.59496405979829</v>
      </c>
      <c r="AW19">
        <v>16</v>
      </c>
      <c r="AX19">
        <f>IF(Z19&gt;0, (R19*SUMPRODUCT(K19:$K$98, X19:$X$98)-K19*$AZ$3)/Z19, 0)</f>
        <v>115.08723725996241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9"/>
        <v>0.12000000000000001</v>
      </c>
      <c r="I20" s="5">
        <f t="shared" si="10"/>
        <v>1.1200000000000001</v>
      </c>
      <c r="J20">
        <f t="shared" si="11"/>
        <v>0.89285714285714279</v>
      </c>
      <c r="K20">
        <f t="shared" si="21"/>
        <v>0.14564434093128131</v>
      </c>
      <c r="L20" s="2">
        <v>17</v>
      </c>
      <c r="M20" s="6">
        <v>3.3969999999999998E-3</v>
      </c>
      <c r="Q20" s="4">
        <f t="shared" si="22"/>
        <v>12.5</v>
      </c>
      <c r="R20">
        <f t="shared" si="0"/>
        <v>50000</v>
      </c>
      <c r="S20">
        <f t="shared" si="1"/>
        <v>114.80917255740708</v>
      </c>
      <c r="U20">
        <f t="shared" si="12"/>
        <v>3.3969999999999998E-3</v>
      </c>
      <c r="V20">
        <f t="shared" si="13"/>
        <v>0.01</v>
      </c>
      <c r="W20">
        <f t="shared" si="14"/>
        <v>0.812046215127319</v>
      </c>
      <c r="X20">
        <f t="shared" si="15"/>
        <v>2.7585209927875024E-3</v>
      </c>
      <c r="Y20">
        <f t="shared" si="16"/>
        <v>8.1204621512731903E-3</v>
      </c>
      <c r="Z20">
        <f t="shared" si="17"/>
        <v>0.80116723198325834</v>
      </c>
      <c r="AB20">
        <f t="shared" si="18"/>
        <v>93.456155426412238</v>
      </c>
      <c r="AC20">
        <f t="shared" si="19"/>
        <v>91.981346984106096</v>
      </c>
      <c r="AE20">
        <f t="shared" si="2"/>
        <v>0</v>
      </c>
      <c r="AF20">
        <f t="shared" si="3"/>
        <v>0</v>
      </c>
      <c r="AG20">
        <f t="shared" si="3"/>
        <v>-10.014590399790729</v>
      </c>
      <c r="AH20">
        <f t="shared" si="4"/>
        <v>-137.92604963937512</v>
      </c>
      <c r="AI20">
        <f t="shared" si="5"/>
        <v>-147.94064003916586</v>
      </c>
      <c r="AJ20">
        <f t="shared" si="6"/>
        <v>1.4748084423061414</v>
      </c>
      <c r="AK20">
        <f t="shared" si="20"/>
        <v>6.5419308798488576</v>
      </c>
      <c r="AL20">
        <f t="shared" si="7"/>
        <v>-139.92390071701087</v>
      </c>
      <c r="AN20">
        <f t="shared" si="8"/>
        <v>0</v>
      </c>
      <c r="AO20">
        <f t="shared" si="8"/>
        <v>0</v>
      </c>
      <c r="AP20">
        <f t="shared" si="8"/>
        <v>-1.4585684184742578</v>
      </c>
      <c r="AQ20">
        <f t="shared" si="8"/>
        <v>-20.088148596981981</v>
      </c>
      <c r="AR20">
        <f t="shared" si="8"/>
        <v>-21.546717015456238</v>
      </c>
      <c r="AS20">
        <f t="shared" si="8"/>
        <v>0.21479750357956759</v>
      </c>
      <c r="AT20">
        <f t="shared" si="8"/>
        <v>0.95279521141358414</v>
      </c>
      <c r="AU20">
        <f t="shared" si="8"/>
        <v>-20.37912430046309</v>
      </c>
      <c r="AW20">
        <v>17</v>
      </c>
      <c r="AX20">
        <f>IF(Z20&gt;0, (R20*SUMPRODUCT(K20:$K$98, X20:$X$98)-K20*$AZ$3)/Z20, 0)</f>
        <v>114.80917255740708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9"/>
        <v>0.12000000000000001</v>
      </c>
      <c r="I21" s="5">
        <f t="shared" si="10"/>
        <v>1.1200000000000001</v>
      </c>
      <c r="J21">
        <f t="shared" si="11"/>
        <v>0.89285714285714279</v>
      </c>
      <c r="K21">
        <f t="shared" si="21"/>
        <v>0.13003959011721544</v>
      </c>
      <c r="L21" s="2">
        <v>18</v>
      </c>
      <c r="M21" s="6">
        <v>3.4910000000000002E-3</v>
      </c>
      <c r="Q21" s="4">
        <f t="shared" si="22"/>
        <v>12.5</v>
      </c>
      <c r="R21">
        <f t="shared" si="0"/>
        <v>50000</v>
      </c>
      <c r="S21">
        <f t="shared" si="1"/>
        <v>114.43435523274739</v>
      </c>
      <c r="U21">
        <f t="shared" si="12"/>
        <v>3.4910000000000002E-3</v>
      </c>
      <c r="V21">
        <f t="shared" si="13"/>
        <v>0.01</v>
      </c>
      <c r="W21">
        <f t="shared" si="14"/>
        <v>0.80116723198325834</v>
      </c>
      <c r="X21">
        <f t="shared" si="15"/>
        <v>2.7968748068535549E-3</v>
      </c>
      <c r="Y21">
        <f t="shared" si="16"/>
        <v>8.0116723198325832E-3</v>
      </c>
      <c r="Z21">
        <f t="shared" si="17"/>
        <v>0.79035868485657224</v>
      </c>
      <c r="AB21">
        <f t="shared" si="18"/>
        <v>91.981346984106096</v>
      </c>
      <c r="AC21">
        <f t="shared" si="19"/>
        <v>90.444186504164037</v>
      </c>
      <c r="AE21">
        <f t="shared" si="2"/>
        <v>0</v>
      </c>
      <c r="AF21">
        <f t="shared" si="3"/>
        <v>0</v>
      </c>
      <c r="AG21">
        <f t="shared" si="3"/>
        <v>-9.8794835607071523</v>
      </c>
      <c r="AH21">
        <f t="shared" si="4"/>
        <v>-139.84374034267773</v>
      </c>
      <c r="AI21">
        <f t="shared" si="5"/>
        <v>-149.72322390338488</v>
      </c>
      <c r="AJ21">
        <f t="shared" si="6"/>
        <v>1.5371604799420595</v>
      </c>
      <c r="AK21">
        <f t="shared" si="20"/>
        <v>6.4386942888874277</v>
      </c>
      <c r="AL21">
        <f t="shared" si="7"/>
        <v>-141.74736913455538</v>
      </c>
      <c r="AN21">
        <f t="shared" si="8"/>
        <v>0</v>
      </c>
      <c r="AO21">
        <f t="shared" si="8"/>
        <v>0</v>
      </c>
      <c r="AP21">
        <f t="shared" si="8"/>
        <v>-1.2847239928041263</v>
      </c>
      <c r="AQ21">
        <f t="shared" si="8"/>
        <v>-18.185222674620118</v>
      </c>
      <c r="AR21">
        <f t="shared" si="8"/>
        <v>-19.469946667424242</v>
      </c>
      <c r="AS21">
        <f t="shared" si="8"/>
        <v>0.19989171875604758</v>
      </c>
      <c r="AT21">
        <f t="shared" si="8"/>
        <v>0.83728516621697702</v>
      </c>
      <c r="AU21">
        <f t="shared" si="8"/>
        <v>-18.432769782451217</v>
      </c>
      <c r="AW21">
        <v>18</v>
      </c>
      <c r="AX21">
        <f>IF(Z21&gt;0, (R21*SUMPRODUCT(K21:$K$98, X21:$X$98)-K21*$AZ$3)/Z21, 0)</f>
        <v>114.43435523274739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9"/>
        <v>0.12000000000000001</v>
      </c>
      <c r="I22" s="5">
        <f t="shared" si="10"/>
        <v>1.1200000000000001</v>
      </c>
      <c r="J22">
        <f t="shared" si="11"/>
        <v>0.89285714285714279</v>
      </c>
      <c r="K22">
        <f t="shared" si="21"/>
        <v>0.11610677689037092</v>
      </c>
      <c r="L22" s="2">
        <v>19</v>
      </c>
      <c r="M22" s="6">
        <v>3.5990000000000002E-3</v>
      </c>
      <c r="Q22" s="4">
        <f t="shared" si="22"/>
        <v>12.5</v>
      </c>
      <c r="R22">
        <f t="shared" si="0"/>
        <v>50000</v>
      </c>
      <c r="S22">
        <f t="shared" si="1"/>
        <v>113.93168128699784</v>
      </c>
      <c r="U22">
        <f t="shared" si="12"/>
        <v>3.5990000000000002E-3</v>
      </c>
      <c r="V22">
        <f t="shared" si="13"/>
        <v>0.01</v>
      </c>
      <c r="W22">
        <f t="shared" si="14"/>
        <v>0.79035868485657224</v>
      </c>
      <c r="X22">
        <f t="shared" si="15"/>
        <v>2.8445009067988038E-3</v>
      </c>
      <c r="Y22">
        <f t="shared" si="16"/>
        <v>7.9035868485657218E-3</v>
      </c>
      <c r="Z22">
        <f t="shared" si="17"/>
        <v>0.77961059710120773</v>
      </c>
      <c r="AB22">
        <f t="shared" si="18"/>
        <v>90.444186504164037</v>
      </c>
      <c r="AC22">
        <f t="shared" si="19"/>
        <v>88.822346076900885</v>
      </c>
      <c r="AE22">
        <f t="shared" si="2"/>
        <v>0</v>
      </c>
      <c r="AF22">
        <f t="shared" si="3"/>
        <v>0</v>
      </c>
      <c r="AG22">
        <f t="shared" si="3"/>
        <v>-9.7451324637650973</v>
      </c>
      <c r="AH22">
        <f t="shared" si="4"/>
        <v>-142.22504533994018</v>
      </c>
      <c r="AI22">
        <f t="shared" si="5"/>
        <v>-151.97017780370527</v>
      </c>
      <c r="AJ22">
        <f t="shared" si="6"/>
        <v>1.6218404272631517</v>
      </c>
      <c r="AK22">
        <f t="shared" si="20"/>
        <v>6.3310930552914835</v>
      </c>
      <c r="AL22">
        <f t="shared" si="7"/>
        <v>-144.01724432115063</v>
      </c>
      <c r="AN22">
        <f t="shared" si="8"/>
        <v>0</v>
      </c>
      <c r="AO22">
        <f t="shared" si="8"/>
        <v>0</v>
      </c>
      <c r="AP22">
        <f t="shared" si="8"/>
        <v>-1.1314759207374849</v>
      </c>
      <c r="AQ22">
        <f t="shared" si="8"/>
        <v>-16.513291607507323</v>
      </c>
      <c r="AR22">
        <f t="shared" si="8"/>
        <v>-17.644767528244806</v>
      </c>
      <c r="AS22">
        <f t="shared" si="8"/>
        <v>0.1883066646400266</v>
      </c>
      <c r="AT22">
        <f t="shared" si="8"/>
        <v>0.73508280884290511</v>
      </c>
      <c r="AU22">
        <f t="shared" si="8"/>
        <v>-16.721378054761875</v>
      </c>
      <c r="AW22">
        <v>19</v>
      </c>
      <c r="AX22">
        <f>IF(Z22&gt;0, (R22*SUMPRODUCT(K22:$K$98, X22:$X$98)-K22*$AZ$3)/Z22, 0)</f>
        <v>113.93168128699784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9"/>
        <v>0.12000000000000001</v>
      </c>
      <c r="I23" s="5">
        <f t="shared" si="10"/>
        <v>1.1200000000000001</v>
      </c>
      <c r="J23">
        <f t="shared" si="11"/>
        <v>0.89285714285714279</v>
      </c>
      <c r="K23">
        <f t="shared" si="21"/>
        <v>0.10366676508068833</v>
      </c>
      <c r="L23" s="2">
        <v>20</v>
      </c>
      <c r="M23" s="6">
        <v>3.7169999999999998E-3</v>
      </c>
      <c r="Q23" s="4">
        <f t="shared" si="22"/>
        <v>12.5</v>
      </c>
      <c r="R23">
        <f t="shared" si="0"/>
        <v>50000</v>
      </c>
      <c r="S23">
        <f t="shared" si="1"/>
        <v>113.27337675144639</v>
      </c>
      <c r="U23">
        <f t="shared" si="12"/>
        <v>3.7169999999999998E-3</v>
      </c>
      <c r="V23">
        <f t="shared" si="13"/>
        <v>0.01</v>
      </c>
      <c r="W23">
        <f t="shared" si="14"/>
        <v>0.77961059710120773</v>
      </c>
      <c r="X23">
        <f t="shared" si="15"/>
        <v>2.8978125894251888E-3</v>
      </c>
      <c r="Y23">
        <f t="shared" si="16"/>
        <v>7.7961059710120774E-3</v>
      </c>
      <c r="Z23">
        <f t="shared" si="17"/>
        <v>0.76891667854077039</v>
      </c>
      <c r="AB23">
        <f t="shared" si="18"/>
        <v>88.822346076900885</v>
      </c>
      <c r="AC23">
        <f t="shared" si="19"/>
        <v>87.097788618819479</v>
      </c>
      <c r="AE23">
        <f t="shared" si="2"/>
        <v>0</v>
      </c>
      <c r="AF23">
        <f t="shared" si="3"/>
        <v>0</v>
      </c>
      <c r="AG23">
        <f t="shared" si="3"/>
        <v>-9.6114584817596302</v>
      </c>
      <c r="AH23">
        <f t="shared" si="4"/>
        <v>-144.89062947125944</v>
      </c>
      <c r="AI23">
        <f t="shared" si="5"/>
        <v>-154.50208795301907</v>
      </c>
      <c r="AJ23">
        <f t="shared" si="6"/>
        <v>1.7245574580814065</v>
      </c>
      <c r="AK23">
        <f t="shared" si="20"/>
        <v>6.2175642253830627</v>
      </c>
      <c r="AL23">
        <f t="shared" si="7"/>
        <v>-146.55996626955459</v>
      </c>
      <c r="AN23">
        <f t="shared" si="8"/>
        <v>0</v>
      </c>
      <c r="AO23">
        <f t="shared" si="8"/>
        <v>0</v>
      </c>
      <c r="AP23">
        <f t="shared" si="8"/>
        <v>-0.99638880851136491</v>
      </c>
      <c r="AQ23">
        <f t="shared" si="8"/>
        <v>-15.02034284779011</v>
      </c>
      <c r="AR23">
        <f t="shared" si="8"/>
        <v>-16.016731656301474</v>
      </c>
      <c r="AS23">
        <f t="shared" si="8"/>
        <v>0.17877929287507416</v>
      </c>
      <c r="AT23">
        <f t="shared" si="8"/>
        <v>0.64455476992687788</v>
      </c>
      <c r="AU23">
        <f t="shared" si="8"/>
        <v>-15.193397593499521</v>
      </c>
      <c r="AW23">
        <v>20</v>
      </c>
      <c r="AX23">
        <f>IF(Z23&gt;0, (R23*SUMPRODUCT(K23:$K$98, X23:$X$98)-K23*$AZ$3)/Z23, 0)</f>
        <v>113.27337675144639</v>
      </c>
    </row>
    <row r="24" spans="5:50" x14ac:dyDescent="0.25">
      <c r="E24">
        <v>2024</v>
      </c>
      <c r="F24" s="5">
        <f>EconomicRates!C64</f>
        <v>3.5571999999999999E-2</v>
      </c>
      <c r="G24" s="5">
        <f>EconomicRates!D64</f>
        <v>7.0000000000000007E-2</v>
      </c>
      <c r="H24" s="5">
        <f t="shared" si="9"/>
        <v>0.12000000000000001</v>
      </c>
      <c r="I24" s="5">
        <f t="shared" si="10"/>
        <v>1.1200000000000001</v>
      </c>
      <c r="J24">
        <f t="shared" si="11"/>
        <v>0.89285714285714279</v>
      </c>
      <c r="K24">
        <f t="shared" si="21"/>
        <v>9.2559611679185999E-2</v>
      </c>
      <c r="L24" s="2">
        <v>21</v>
      </c>
      <c r="M24" s="6">
        <v>3.852E-3</v>
      </c>
      <c r="Q24" s="4">
        <f t="shared" si="22"/>
        <v>12.5</v>
      </c>
      <c r="R24">
        <f t="shared" si="0"/>
        <v>50000</v>
      </c>
      <c r="S24">
        <f t="shared" si="1"/>
        <v>112.46938758885489</v>
      </c>
      <c r="U24">
        <f t="shared" si="12"/>
        <v>3.852E-3</v>
      </c>
      <c r="V24">
        <f t="shared" si="13"/>
        <v>0.01</v>
      </c>
      <c r="W24">
        <f t="shared" si="14"/>
        <v>0.76891667854077039</v>
      </c>
      <c r="X24">
        <f t="shared" si="15"/>
        <v>2.9618670457390475E-3</v>
      </c>
      <c r="Y24">
        <f t="shared" si="16"/>
        <v>7.689166785407704E-3</v>
      </c>
      <c r="Z24">
        <f t="shared" si="17"/>
        <v>0.75826564470962365</v>
      </c>
      <c r="AB24">
        <f t="shared" si="18"/>
        <v>87.097788618819479</v>
      </c>
      <c r="AC24">
        <f t="shared" si="19"/>
        <v>85.281672690159596</v>
      </c>
      <c r="AE24">
        <f t="shared" si="2"/>
        <v>0</v>
      </c>
      <c r="AF24">
        <f t="shared" si="3"/>
        <v>0</v>
      </c>
      <c r="AG24">
        <f t="shared" si="3"/>
        <v>-9.4783205588702959</v>
      </c>
      <c r="AH24">
        <f t="shared" si="4"/>
        <v>-148.09335228695238</v>
      </c>
      <c r="AI24">
        <f t="shared" ref="AI24:AI87" si="23">SUM(AE24:AH24)</f>
        <v>-157.57167284582269</v>
      </c>
      <c r="AJ24">
        <f t="shared" si="6"/>
        <v>1.8161159286598831</v>
      </c>
      <c r="AK24">
        <f t="shared" si="20"/>
        <v>6.0968452033173639</v>
      </c>
      <c r="AL24">
        <f t="shared" ref="AL24:AL87" si="24">SUM(AI24:AK24)</f>
        <v>-149.65871171384543</v>
      </c>
      <c r="AN24">
        <f t="shared" si="8"/>
        <v>0</v>
      </c>
      <c r="AO24">
        <f t="shared" si="8"/>
        <v>0</v>
      </c>
      <c r="AP24">
        <f t="shared" si="8"/>
        <v>-0.87730967029987983</v>
      </c>
      <c r="AQ24">
        <f t="shared" si="8"/>
        <v>-13.707463179949205</v>
      </c>
      <c r="AR24">
        <f t="shared" si="8"/>
        <v>-14.584772850249085</v>
      </c>
      <c r="AS24">
        <f t="shared" si="8"/>
        <v>0.16809898512114305</v>
      </c>
      <c r="AT24">
        <f t="shared" si="8"/>
        <v>0.56432162448716305</v>
      </c>
      <c r="AU24">
        <f t="shared" si="8"/>
        <v>-13.852352240640778</v>
      </c>
      <c r="AW24">
        <v>21</v>
      </c>
      <c r="AX24">
        <f>IF(Z24&gt;0, (R24*SUMPRODUCT(K24:$K$98, X24:$X$98)-K24*$AZ$3)/Z24, 0)</f>
        <v>112.46938758885489</v>
      </c>
    </row>
    <row r="25" spans="5:50" x14ac:dyDescent="0.25">
      <c r="E25">
        <v>2025</v>
      </c>
      <c r="F25" s="5">
        <f>EconomicRates!C65</f>
        <v>3.5571999999999999E-2</v>
      </c>
      <c r="G25" s="5">
        <f>EconomicRates!D65</f>
        <v>7.0000000000000007E-2</v>
      </c>
      <c r="H25" s="5">
        <f t="shared" si="9"/>
        <v>0.12000000000000001</v>
      </c>
      <c r="I25" s="5">
        <f t="shared" si="10"/>
        <v>1.1200000000000001</v>
      </c>
      <c r="J25">
        <f t="shared" si="11"/>
        <v>0.89285714285714279</v>
      </c>
      <c r="K25">
        <f t="shared" si="21"/>
        <v>8.2642510427844637E-2</v>
      </c>
      <c r="L25" s="2">
        <v>22</v>
      </c>
      <c r="M25" s="6">
        <v>4.0049999999999999E-3</v>
      </c>
      <c r="Q25" s="4">
        <f t="shared" si="22"/>
        <v>12.5</v>
      </c>
      <c r="R25">
        <f t="shared" si="0"/>
        <v>50000</v>
      </c>
      <c r="S25">
        <f t="shared" si="1"/>
        <v>111.50154331063202</v>
      </c>
      <c r="U25">
        <f t="shared" si="12"/>
        <v>4.0049999999999999E-3</v>
      </c>
      <c r="V25">
        <f t="shared" si="13"/>
        <v>0.01</v>
      </c>
      <c r="W25">
        <f t="shared" si="14"/>
        <v>0.75826564470962365</v>
      </c>
      <c r="X25">
        <f t="shared" si="15"/>
        <v>3.0368539070620426E-3</v>
      </c>
      <c r="Y25">
        <f t="shared" si="16"/>
        <v>7.5826564470962369E-3</v>
      </c>
      <c r="Z25">
        <f t="shared" si="17"/>
        <v>0.74764613435546545</v>
      </c>
      <c r="AB25">
        <f t="shared" si="18"/>
        <v>85.281672690159596</v>
      </c>
      <c r="AC25">
        <f t="shared" si="19"/>
        <v>83.363697830862534</v>
      </c>
      <c r="AE25">
        <f t="shared" si="2"/>
        <v>0</v>
      </c>
      <c r="AF25">
        <f t="shared" si="3"/>
        <v>0</v>
      </c>
      <c r="AG25">
        <f t="shared" si="3"/>
        <v>-9.3455766794433188</v>
      </c>
      <c r="AH25">
        <f t="shared" si="4"/>
        <v>-151.84269535310213</v>
      </c>
      <c r="AI25">
        <f t="shared" si="23"/>
        <v>-161.18827203254546</v>
      </c>
      <c r="AJ25">
        <f t="shared" si="6"/>
        <v>1.9179748592970611</v>
      </c>
      <c r="AK25">
        <f t="shared" si="20"/>
        <v>5.9697170883111719</v>
      </c>
      <c r="AL25">
        <f t="shared" si="24"/>
        <v>-153.30058008493722</v>
      </c>
      <c r="AN25">
        <f t="shared" si="8"/>
        <v>0</v>
      </c>
      <c r="AO25">
        <f t="shared" si="8"/>
        <v>0</v>
      </c>
      <c r="AP25">
        <f t="shared" si="8"/>
        <v>-0.77234191818511611</v>
      </c>
      <c r="AQ25">
        <f t="shared" si="8"/>
        <v>-12.54866153411078</v>
      </c>
      <c r="AR25">
        <f t="shared" si="8"/>
        <v>-13.321003452295896</v>
      </c>
      <c r="AS25">
        <f t="shared" si="8"/>
        <v>0.15850625730980122</v>
      </c>
      <c r="AT25">
        <f t="shared" si="8"/>
        <v>0.49335240672203834</v>
      </c>
      <c r="AU25">
        <f t="shared" si="8"/>
        <v>-12.669144788264056</v>
      </c>
      <c r="AW25">
        <v>22</v>
      </c>
      <c r="AX25">
        <f>IF(Z25&gt;0, (R25*SUMPRODUCT(K25:$K$98, X25:$X$98)-K25*$AZ$3)/Z25, 0)</f>
        <v>111.50154331063202</v>
      </c>
    </row>
    <row r="26" spans="5:50" x14ac:dyDescent="0.25">
      <c r="E26">
        <v>2026</v>
      </c>
      <c r="F26" s="5">
        <f>EconomicRates!C66</f>
        <v>3.5571999999999999E-2</v>
      </c>
      <c r="G26" s="5">
        <f>EconomicRates!D66</f>
        <v>7.0000000000000007E-2</v>
      </c>
      <c r="H26" s="5">
        <f t="shared" si="9"/>
        <v>0.12000000000000001</v>
      </c>
      <c r="I26" s="5">
        <f t="shared" si="10"/>
        <v>1.1200000000000001</v>
      </c>
      <c r="J26">
        <f t="shared" si="11"/>
        <v>0.89285714285714279</v>
      </c>
      <c r="K26">
        <f t="shared" si="21"/>
        <v>7.3787955739146996E-2</v>
      </c>
      <c r="L26" s="2">
        <v>23</v>
      </c>
      <c r="M26" s="6">
        <v>4.1640000000000002E-3</v>
      </c>
      <c r="Q26" s="4">
        <f t="shared" si="22"/>
        <v>12.5</v>
      </c>
      <c r="R26">
        <f t="shared" si="0"/>
        <v>50000</v>
      </c>
      <c r="S26">
        <f t="shared" si="1"/>
        <v>110.3597457830129</v>
      </c>
      <c r="U26">
        <f t="shared" si="12"/>
        <v>4.1640000000000002E-3</v>
      </c>
      <c r="V26">
        <f t="shared" si="13"/>
        <v>0.01</v>
      </c>
      <c r="W26">
        <f t="shared" si="14"/>
        <v>0.74764613435546545</v>
      </c>
      <c r="X26">
        <f t="shared" si="15"/>
        <v>3.1131985034561585E-3</v>
      </c>
      <c r="Y26">
        <f t="shared" si="16"/>
        <v>7.4764613435546546E-3</v>
      </c>
      <c r="Z26">
        <f t="shared" si="17"/>
        <v>0.73705647450845468</v>
      </c>
      <c r="AB26">
        <f t="shared" si="18"/>
        <v>83.363697830862534</v>
      </c>
      <c r="AC26">
        <f t="shared" si="19"/>
        <v>81.34136515447679</v>
      </c>
      <c r="AE26">
        <f t="shared" si="2"/>
        <v>0</v>
      </c>
      <c r="AF26">
        <f t="shared" si="3"/>
        <v>0</v>
      </c>
      <c r="AG26">
        <f t="shared" si="3"/>
        <v>-9.2132059313556844</v>
      </c>
      <c r="AH26">
        <f t="shared" si="4"/>
        <v>-155.65992517280793</v>
      </c>
      <c r="AI26">
        <f t="shared" si="23"/>
        <v>-164.8731311041636</v>
      </c>
      <c r="AJ26">
        <f t="shared" si="6"/>
        <v>2.0223326763857443</v>
      </c>
      <c r="AK26">
        <f t="shared" si="20"/>
        <v>5.8354588481603784</v>
      </c>
      <c r="AL26">
        <f t="shared" si="24"/>
        <v>-157.01533957961749</v>
      </c>
      <c r="AN26">
        <f t="shared" si="8"/>
        <v>0</v>
      </c>
      <c r="AO26">
        <f t="shared" si="8"/>
        <v>0</v>
      </c>
      <c r="AP26">
        <f t="shared" si="8"/>
        <v>-0.67982363147851987</v>
      </c>
      <c r="AQ26">
        <f t="shared" si="8"/>
        <v>-11.485827669010085</v>
      </c>
      <c r="AR26">
        <f t="shared" si="8"/>
        <v>-12.165651300488603</v>
      </c>
      <c r="AS26">
        <f t="shared" si="8"/>
        <v>0.14922379401498198</v>
      </c>
      <c r="AT26">
        <f t="shared" si="8"/>
        <v>0.43058657920567173</v>
      </c>
      <c r="AU26">
        <f t="shared" si="8"/>
        <v>-11.585840927267951</v>
      </c>
      <c r="AW26">
        <v>23</v>
      </c>
      <c r="AX26">
        <f>IF(Z26&gt;0, (R26*SUMPRODUCT(K26:$K$98, X26:$X$98)-K26*$AZ$3)/Z26, 0)</f>
        <v>110.3597457830129</v>
      </c>
    </row>
    <row r="27" spans="5:50" x14ac:dyDescent="0.25">
      <c r="E27">
        <v>2027</v>
      </c>
      <c r="F27" s="5">
        <f>EconomicRates!C67</f>
        <v>3.5571999999999999E-2</v>
      </c>
      <c r="G27" s="5">
        <f>EconomicRates!D67</f>
        <v>7.0000000000000007E-2</v>
      </c>
      <c r="H27" s="5">
        <f t="shared" si="9"/>
        <v>0.12000000000000001</v>
      </c>
      <c r="I27" s="5">
        <f t="shared" si="10"/>
        <v>1.1200000000000001</v>
      </c>
      <c r="J27">
        <f t="shared" si="11"/>
        <v>0.89285714285714279</v>
      </c>
      <c r="K27">
        <f t="shared" si="21"/>
        <v>6.5882103338524095E-2</v>
      </c>
      <c r="L27" s="2">
        <v>24</v>
      </c>
      <c r="M27" s="6">
        <v>4.3350000000000003E-3</v>
      </c>
      <c r="Q27" s="4">
        <f t="shared" si="22"/>
        <v>12.5</v>
      </c>
      <c r="R27">
        <f t="shared" si="0"/>
        <v>50000</v>
      </c>
      <c r="S27">
        <f t="shared" si="1"/>
        <v>109.09160676604289</v>
      </c>
      <c r="U27">
        <f t="shared" si="12"/>
        <v>4.3350000000000003E-3</v>
      </c>
      <c r="V27">
        <f t="shared" si="13"/>
        <v>0.01</v>
      </c>
      <c r="W27">
        <f t="shared" si="14"/>
        <v>0.73705647450845468</v>
      </c>
      <c r="X27">
        <f t="shared" si="15"/>
        <v>3.1951398169941512E-3</v>
      </c>
      <c r="Y27">
        <f t="shared" si="16"/>
        <v>7.3705647450845466E-3</v>
      </c>
      <c r="Z27">
        <f t="shared" si="17"/>
        <v>0.72649076994637596</v>
      </c>
      <c r="AB27">
        <f t="shared" si="18"/>
        <v>81.34136515447679</v>
      </c>
      <c r="AC27">
        <f t="shared" si="19"/>
        <v>79.25404539414977</v>
      </c>
      <c r="AE27">
        <f t="shared" si="2"/>
        <v>0</v>
      </c>
      <c r="AF27">
        <f t="shared" si="3"/>
        <v>0</v>
      </c>
      <c r="AG27">
        <f t="shared" si="3"/>
        <v>-9.0811346243296995</v>
      </c>
      <c r="AH27">
        <f t="shared" si="4"/>
        <v>-159.75699084970756</v>
      </c>
      <c r="AI27">
        <f t="shared" si="23"/>
        <v>-168.83812547403727</v>
      </c>
      <c r="AJ27">
        <f t="shared" si="6"/>
        <v>2.0873197603270199</v>
      </c>
      <c r="AK27">
        <f t="shared" si="20"/>
        <v>5.6938955608133757</v>
      </c>
      <c r="AL27">
        <f t="shared" si="24"/>
        <v>-161.05691015289685</v>
      </c>
      <c r="AN27">
        <f t="shared" si="8"/>
        <v>0</v>
      </c>
      <c r="AO27">
        <f t="shared" si="8"/>
        <v>0</v>
      </c>
      <c r="AP27">
        <f t="shared" si="8"/>
        <v>-0.59828424975113847</v>
      </c>
      <c r="AQ27">
        <f t="shared" si="8"/>
        <v>-10.525126580212081</v>
      </c>
      <c r="AR27">
        <f t="shared" si="8"/>
        <v>-11.123410829963222</v>
      </c>
      <c r="AS27">
        <f t="shared" si="8"/>
        <v>0.13751701615040807</v>
      </c>
      <c r="AT27">
        <f t="shared" si="8"/>
        <v>0.37512581573627041</v>
      </c>
      <c r="AU27">
        <f t="shared" si="8"/>
        <v>-10.610767998076541</v>
      </c>
      <c r="AW27">
        <v>24</v>
      </c>
      <c r="AX27">
        <f>IF(Z27&gt;0, (R27*SUMPRODUCT(K27:$K$98, X27:$X$98)-K27*$AZ$3)/Z27, 0)</f>
        <v>109.09160676604289</v>
      </c>
    </row>
    <row r="28" spans="5:50" x14ac:dyDescent="0.25">
      <c r="E28">
        <v>2028</v>
      </c>
      <c r="F28" s="5">
        <f>EconomicRates!C68</f>
        <v>3.5571999999999999E-2</v>
      </c>
      <c r="G28" s="5">
        <f>EconomicRates!D68</f>
        <v>7.0000000000000007E-2</v>
      </c>
      <c r="H28" s="5">
        <f t="shared" si="9"/>
        <v>0.12000000000000001</v>
      </c>
      <c r="I28" s="5">
        <f t="shared" si="10"/>
        <v>1.1200000000000001</v>
      </c>
      <c r="J28">
        <f t="shared" si="11"/>
        <v>0.89285714285714279</v>
      </c>
      <c r="K28">
        <f t="shared" si="21"/>
        <v>5.8823306552253651E-2</v>
      </c>
      <c r="L28" s="2">
        <v>25</v>
      </c>
      <c r="M28" s="6">
        <v>4.522E-3</v>
      </c>
      <c r="Q28" s="4">
        <f t="shared" si="22"/>
        <v>12.5</v>
      </c>
      <c r="R28">
        <f t="shared" si="0"/>
        <v>50000</v>
      </c>
      <c r="S28">
        <f t="shared" si="1"/>
        <v>107.71904273335713</v>
      </c>
      <c r="U28">
        <f t="shared" si="12"/>
        <v>4.522E-3</v>
      </c>
      <c r="V28">
        <f t="shared" si="13"/>
        <v>0.01</v>
      </c>
      <c r="W28">
        <f t="shared" si="14"/>
        <v>0.72649076994637596</v>
      </c>
      <c r="X28">
        <f t="shared" si="15"/>
        <v>3.285191261697512E-3</v>
      </c>
      <c r="Y28">
        <f t="shared" si="16"/>
        <v>7.2649076994637596E-3</v>
      </c>
      <c r="Z28">
        <f t="shared" si="17"/>
        <v>0.71594067098521474</v>
      </c>
      <c r="AB28">
        <f t="shared" si="18"/>
        <v>79.25404539414977</v>
      </c>
      <c r="AC28">
        <f t="shared" si="19"/>
        <v>77.120443732404723</v>
      </c>
      <c r="AE28">
        <f t="shared" si="2"/>
        <v>0</v>
      </c>
      <c r="AF28">
        <f t="shared" si="3"/>
        <v>0</v>
      </c>
      <c r="AG28">
        <f t="shared" si="3"/>
        <v>-8.9492583873151847</v>
      </c>
      <c r="AH28">
        <f t="shared" si="4"/>
        <v>-164.25956308487559</v>
      </c>
      <c r="AI28">
        <f t="shared" si="23"/>
        <v>-173.20882147219078</v>
      </c>
      <c r="AJ28">
        <f t="shared" si="6"/>
        <v>2.1336016617450468</v>
      </c>
      <c r="AK28">
        <f t="shared" si="20"/>
        <v>5.5477831775904844</v>
      </c>
      <c r="AL28">
        <f t="shared" si="24"/>
        <v>-165.52743663285526</v>
      </c>
      <c r="AN28">
        <f t="shared" si="8"/>
        <v>0</v>
      </c>
      <c r="AO28">
        <f t="shared" si="8"/>
        <v>0</v>
      </c>
      <c r="AP28">
        <f t="shared" si="8"/>
        <v>-0.52642496953236828</v>
      </c>
      <c r="AQ28">
        <f t="shared" si="8"/>
        <v>-9.6622906334808842</v>
      </c>
      <c r="AR28">
        <f t="shared" si="8"/>
        <v>-10.188715603013252</v>
      </c>
      <c r="AS28">
        <f t="shared" si="8"/>
        <v>0.12550550460922669</v>
      </c>
      <c r="AT28">
        <f t="shared" si="8"/>
        <v>0.32633895054084094</v>
      </c>
      <c r="AU28">
        <f t="shared" si="8"/>
        <v>-9.7368711478631855</v>
      </c>
      <c r="AW28">
        <v>25</v>
      </c>
      <c r="AX28">
        <f>IF(Z28&gt;0, (R28*SUMPRODUCT(K28:$K$98, X28:$X$98)-K28*$AZ$3)/Z28, 0)</f>
        <v>107.71904273335713</v>
      </c>
    </row>
    <row r="29" spans="5:50" x14ac:dyDescent="0.25">
      <c r="E29">
        <v>2029</v>
      </c>
      <c r="F29" s="5">
        <f>EconomicRates!C69</f>
        <v>3.5571999999999999E-2</v>
      </c>
      <c r="G29" s="5">
        <f>EconomicRates!D69</f>
        <v>7.0000000000000007E-2</v>
      </c>
      <c r="H29" s="5">
        <f t="shared" si="9"/>
        <v>0.12000000000000001</v>
      </c>
      <c r="I29" s="5">
        <f t="shared" si="10"/>
        <v>1.1200000000000001</v>
      </c>
      <c r="J29">
        <f t="shared" si="11"/>
        <v>0.89285714285714279</v>
      </c>
      <c r="K29">
        <f t="shared" si="21"/>
        <v>5.2520809421655039E-2</v>
      </c>
      <c r="L29" s="2">
        <v>26</v>
      </c>
      <c r="M29" s="6">
        <v>4.7470000000000004E-3</v>
      </c>
      <c r="Q29" s="4">
        <f t="shared" si="22"/>
        <v>12.5</v>
      </c>
      <c r="R29">
        <f t="shared" si="0"/>
        <v>50000</v>
      </c>
      <c r="S29">
        <f t="shared" si="1"/>
        <v>106.25520970235624</v>
      </c>
      <c r="U29">
        <f t="shared" si="12"/>
        <v>4.7470000000000004E-3</v>
      </c>
      <c r="V29">
        <f t="shared" si="13"/>
        <v>0.01</v>
      </c>
      <c r="W29">
        <f t="shared" si="14"/>
        <v>0.71594067098521474</v>
      </c>
      <c r="X29">
        <f t="shared" si="15"/>
        <v>3.3985703651668148E-3</v>
      </c>
      <c r="Y29">
        <f t="shared" si="16"/>
        <v>7.1594067098521477E-3</v>
      </c>
      <c r="Z29">
        <f t="shared" si="17"/>
        <v>0.70538269391019581</v>
      </c>
      <c r="AB29">
        <f t="shared" si="18"/>
        <v>77.120443732404723</v>
      </c>
      <c r="AC29">
        <f t="shared" si="19"/>
        <v>74.950586061840824</v>
      </c>
      <c r="AE29">
        <f t="shared" si="2"/>
        <v>0</v>
      </c>
      <c r="AF29">
        <f t="shared" si="3"/>
        <v>0</v>
      </c>
      <c r="AG29">
        <f t="shared" si="3"/>
        <v>-8.8172836738774478</v>
      </c>
      <c r="AH29">
        <f t="shared" si="4"/>
        <v>-169.92851825834074</v>
      </c>
      <c r="AI29">
        <f t="shared" si="23"/>
        <v>-178.7458019322182</v>
      </c>
      <c r="AJ29">
        <f t="shared" si="6"/>
        <v>2.1698576705638999</v>
      </c>
      <c r="AK29">
        <f t="shared" si="20"/>
        <v>5.3984310612683313</v>
      </c>
      <c r="AL29">
        <f t="shared" si="24"/>
        <v>-171.17751320038596</v>
      </c>
      <c r="AN29">
        <f t="shared" si="8"/>
        <v>0</v>
      </c>
      <c r="AO29">
        <f t="shared" si="8"/>
        <v>0</v>
      </c>
      <c r="AP29">
        <f t="shared" si="8"/>
        <v>-0.46309087545238781</v>
      </c>
      <c r="AQ29">
        <f t="shared" si="8"/>
        <v>-8.9247833227505424</v>
      </c>
      <c r="AR29">
        <f t="shared" si="8"/>
        <v>-9.3878741982029315</v>
      </c>
      <c r="AS29">
        <f t="shared" si="8"/>
        <v>0.11396268118780292</v>
      </c>
      <c r="AT29">
        <f t="shared" si="8"/>
        <v>0.28352996894481697</v>
      </c>
      <c r="AU29">
        <f t="shared" si="8"/>
        <v>-8.9903815480703102</v>
      </c>
      <c r="AW29">
        <v>26</v>
      </c>
      <c r="AX29">
        <f>IF(Z29&gt;0, (R29*SUMPRODUCT(K29:$K$98, X29:$X$98)-K29*$AZ$3)/Z29, 0)</f>
        <v>106.25520970235624</v>
      </c>
    </row>
    <row r="30" spans="5:50" x14ac:dyDescent="0.25">
      <c r="E30">
        <v>2030</v>
      </c>
      <c r="F30" s="5">
        <f>EconomicRates!C70</f>
        <v>3.5571999999999999E-2</v>
      </c>
      <c r="G30" s="5">
        <f>EconomicRates!D70</f>
        <v>7.0000000000000007E-2</v>
      </c>
      <c r="H30" s="5">
        <f t="shared" si="9"/>
        <v>0.12000000000000001</v>
      </c>
      <c r="I30" s="5">
        <f t="shared" si="10"/>
        <v>1.1200000000000001</v>
      </c>
      <c r="J30">
        <f t="shared" si="11"/>
        <v>0.89285714285714279</v>
      </c>
      <c r="K30">
        <f t="shared" si="21"/>
        <v>4.6893579840763422E-2</v>
      </c>
      <c r="L30" s="2">
        <v>27</v>
      </c>
      <c r="M30" s="6">
        <v>4.9870000000000001E-3</v>
      </c>
      <c r="Q30" s="4">
        <f t="shared" si="22"/>
        <v>12.5</v>
      </c>
      <c r="R30">
        <f t="shared" si="0"/>
        <v>50000</v>
      </c>
      <c r="S30">
        <f t="shared" si="1"/>
        <v>104.65502432311273</v>
      </c>
      <c r="U30">
        <f t="shared" si="12"/>
        <v>4.9870000000000001E-3</v>
      </c>
      <c r="V30">
        <f t="shared" si="13"/>
        <v>0.01</v>
      </c>
      <c r="W30">
        <f t="shared" si="14"/>
        <v>0.70538269391019581</v>
      </c>
      <c r="X30">
        <f t="shared" si="15"/>
        <v>3.5177434945301467E-3</v>
      </c>
      <c r="Y30">
        <f t="shared" si="16"/>
        <v>7.0538269391019585E-3</v>
      </c>
      <c r="Z30">
        <f t="shared" si="17"/>
        <v>0.69481112347656371</v>
      </c>
      <c r="AB30">
        <f t="shared" si="18"/>
        <v>74.950586061840824</v>
      </c>
      <c r="AC30">
        <f t="shared" si="19"/>
        <v>72.715475027409056</v>
      </c>
      <c r="AE30">
        <f t="shared" si="2"/>
        <v>0</v>
      </c>
      <c r="AF30">
        <f t="shared" si="3"/>
        <v>0</v>
      </c>
      <c r="AG30">
        <f t="shared" si="3"/>
        <v>-8.6851390434570455</v>
      </c>
      <c r="AH30">
        <f t="shared" si="4"/>
        <v>-175.88717472650734</v>
      </c>
      <c r="AI30">
        <f t="shared" si="23"/>
        <v>-184.57231376996438</v>
      </c>
      <c r="AJ30">
        <f t="shared" si="6"/>
        <v>2.2351110344317675</v>
      </c>
      <c r="AK30">
        <f t="shared" si="20"/>
        <v>5.2465410243288577</v>
      </c>
      <c r="AL30">
        <f t="shared" si="24"/>
        <v>-177.09066171120378</v>
      </c>
      <c r="AN30">
        <f t="shared" si="8"/>
        <v>0</v>
      </c>
      <c r="AO30">
        <f t="shared" si="8"/>
        <v>0</v>
      </c>
      <c r="AP30">
        <f t="shared" si="8"/>
        <v>-0.40727726116248464</v>
      </c>
      <c r="AQ30">
        <f t="shared" si="8"/>
        <v>-8.2479792710037785</v>
      </c>
      <c r="AR30">
        <f t="shared" si="8"/>
        <v>-8.6552565321662627</v>
      </c>
      <c r="AS30">
        <f t="shared" si="8"/>
        <v>0.10481235774609741</v>
      </c>
      <c r="AT30">
        <f t="shared" si="8"/>
        <v>0.246029090412206</v>
      </c>
      <c r="AU30">
        <f t="shared" si="8"/>
        <v>-8.3044150840079602</v>
      </c>
      <c r="AW30">
        <v>27</v>
      </c>
      <c r="AX30">
        <f>IF(Z30&gt;0, (R30*SUMPRODUCT(K30:$K$98, X30:$X$98)-K30*$AZ$3)/Z30, 0)</f>
        <v>104.65502432311273</v>
      </c>
    </row>
    <row r="31" spans="5:50" x14ac:dyDescent="0.25">
      <c r="E31">
        <v>2031</v>
      </c>
      <c r="F31" s="5">
        <f>EconomicRates!C71</f>
        <v>3.5571999999999999E-2</v>
      </c>
      <c r="G31" s="5">
        <f>EconomicRates!D71</f>
        <v>7.0000000000000007E-2</v>
      </c>
      <c r="H31" s="5">
        <f t="shared" si="9"/>
        <v>0.12000000000000001</v>
      </c>
      <c r="I31" s="5">
        <f t="shared" si="10"/>
        <v>1.1200000000000001</v>
      </c>
      <c r="J31">
        <f t="shared" si="11"/>
        <v>0.89285714285714279</v>
      </c>
      <c r="K31">
        <f t="shared" si="21"/>
        <v>4.1869267714967337E-2</v>
      </c>
      <c r="L31" s="2">
        <v>28</v>
      </c>
      <c r="M31" s="6">
        <v>5.2249999999999996E-3</v>
      </c>
      <c r="Q31" s="4">
        <f t="shared" si="22"/>
        <v>12.5</v>
      </c>
      <c r="R31">
        <f t="shared" si="0"/>
        <v>50000</v>
      </c>
      <c r="S31">
        <f t="shared" si="1"/>
        <v>102.94805444687802</v>
      </c>
      <c r="U31">
        <f t="shared" si="12"/>
        <v>5.2249999999999996E-3</v>
      </c>
      <c r="V31">
        <f t="shared" si="13"/>
        <v>0.01</v>
      </c>
      <c r="W31">
        <f t="shared" si="14"/>
        <v>0.69481112347656371</v>
      </c>
      <c r="X31">
        <f t="shared" si="15"/>
        <v>3.630388120165045E-3</v>
      </c>
      <c r="Y31">
        <f t="shared" si="16"/>
        <v>6.9481112347656374E-3</v>
      </c>
      <c r="Z31">
        <f t="shared" si="17"/>
        <v>0.68423262412163299</v>
      </c>
      <c r="AB31">
        <f t="shared" si="18"/>
        <v>72.715475027409056</v>
      </c>
      <c r="AC31">
        <f t="shared" si="19"/>
        <v>70.440417442404097</v>
      </c>
      <c r="AE31">
        <f t="shared" si="2"/>
        <v>0</v>
      </c>
      <c r="AF31">
        <f t="shared" si="3"/>
        <v>0</v>
      </c>
      <c r="AG31">
        <f t="shared" si="3"/>
        <v>-8.5529078015204121</v>
      </c>
      <c r="AH31">
        <f t="shared" si="4"/>
        <v>-181.51940600825225</v>
      </c>
      <c r="AI31">
        <f t="shared" si="23"/>
        <v>-190.07231380977265</v>
      </c>
      <c r="AJ31">
        <f t="shared" si="6"/>
        <v>2.2750575850049586</v>
      </c>
      <c r="AK31">
        <f t="shared" si="20"/>
        <v>5.0900832519186343</v>
      </c>
      <c r="AL31">
        <f t="shared" si="24"/>
        <v>-182.70717297284907</v>
      </c>
      <c r="AN31">
        <f t="shared" si="8"/>
        <v>0</v>
      </c>
      <c r="AO31">
        <f t="shared" si="8"/>
        <v>0</v>
      </c>
      <c r="AP31">
        <f t="shared" si="8"/>
        <v>-0.35810398648329084</v>
      </c>
      <c r="AQ31">
        <f t="shared" si="8"/>
        <v>-7.6000846056213636</v>
      </c>
      <c r="AR31">
        <f t="shared" si="8"/>
        <v>-7.958188592104654</v>
      </c>
      <c r="AS31">
        <f t="shared" si="8"/>
        <v>9.5254995093539671E-2</v>
      </c>
      <c r="AT31">
        <f t="shared" si="8"/>
        <v>0.21311805836605283</v>
      </c>
      <c r="AU31">
        <f t="shared" si="8"/>
        <v>-7.6498155386450621</v>
      </c>
      <c r="AW31">
        <v>28</v>
      </c>
      <c r="AX31">
        <f>IF(Z31&gt;0, (R31*SUMPRODUCT(K31:$K$98, X31:$X$98)-K31*$AZ$3)/Z31, 0)</f>
        <v>102.94805444687802</v>
      </c>
    </row>
    <row r="32" spans="5:50" x14ac:dyDescent="0.25">
      <c r="E32">
        <v>2032</v>
      </c>
      <c r="F32" s="5">
        <f>EconomicRates!C72</f>
        <v>3.5571999999999999E-2</v>
      </c>
      <c r="G32" s="5">
        <f>EconomicRates!D72</f>
        <v>7.0000000000000007E-2</v>
      </c>
      <c r="H32" s="5">
        <f t="shared" si="9"/>
        <v>0.12000000000000001</v>
      </c>
      <c r="I32" s="5">
        <f t="shared" si="10"/>
        <v>1.1200000000000001</v>
      </c>
      <c r="J32">
        <f t="shared" si="11"/>
        <v>0.89285714285714279</v>
      </c>
      <c r="K32">
        <f t="shared" si="21"/>
        <v>3.7383274745506546E-2</v>
      </c>
      <c r="L32" s="2">
        <v>29</v>
      </c>
      <c r="M32" s="6">
        <v>5.4879999999999998E-3</v>
      </c>
      <c r="Q32" s="4">
        <f t="shared" si="22"/>
        <v>12.5</v>
      </c>
      <c r="R32">
        <f t="shared" si="0"/>
        <v>50000</v>
      </c>
      <c r="S32">
        <f t="shared" si="1"/>
        <v>101.20209821099166</v>
      </c>
      <c r="U32">
        <f t="shared" si="12"/>
        <v>5.4879999999999998E-3</v>
      </c>
      <c r="V32">
        <f t="shared" si="13"/>
        <v>0.01</v>
      </c>
      <c r="W32">
        <f t="shared" si="14"/>
        <v>0.68423262412163299</v>
      </c>
      <c r="X32">
        <f t="shared" si="15"/>
        <v>3.7550686411795217E-3</v>
      </c>
      <c r="Y32">
        <f t="shared" si="16"/>
        <v>6.84232624121633E-3</v>
      </c>
      <c r="Z32">
        <f t="shared" si="17"/>
        <v>0.67363522923923724</v>
      </c>
      <c r="AB32">
        <f t="shared" si="18"/>
        <v>70.440417442404097</v>
      </c>
      <c r="AC32">
        <f t="shared" si="19"/>
        <v>68.173298627853171</v>
      </c>
      <c r="AE32">
        <f t="shared" si="2"/>
        <v>0</v>
      </c>
      <c r="AF32">
        <f t="shared" si="3"/>
        <v>0</v>
      </c>
      <c r="AG32">
        <f t="shared" si="3"/>
        <v>-8.4204403654904656</v>
      </c>
      <c r="AH32">
        <f t="shared" si="4"/>
        <v>-187.75343205897607</v>
      </c>
      <c r="AI32">
        <f t="shared" si="23"/>
        <v>-196.17387242446654</v>
      </c>
      <c r="AJ32">
        <f t="shared" si="6"/>
        <v>2.2671188145509262</v>
      </c>
      <c r="AK32">
        <f t="shared" si="20"/>
        <v>4.9308292209682874</v>
      </c>
      <c r="AL32">
        <f t="shared" si="24"/>
        <v>-188.97592438894731</v>
      </c>
      <c r="AN32">
        <f t="shared" si="8"/>
        <v>0</v>
      </c>
      <c r="AO32">
        <f t="shared" si="8"/>
        <v>0</v>
      </c>
      <c r="AP32">
        <f t="shared" si="8"/>
        <v>-0.31478363566128365</v>
      </c>
      <c r="AQ32">
        <f t="shared" si="8"/>
        <v>-7.0188381350724995</v>
      </c>
      <c r="AR32">
        <f t="shared" si="8"/>
        <v>-7.3336217707337834</v>
      </c>
      <c r="AS32">
        <f t="shared" si="8"/>
        <v>8.4752325525064384E-2</v>
      </c>
      <c r="AT32">
        <f t="shared" si="8"/>
        <v>0.18433054349062949</v>
      </c>
      <c r="AU32">
        <f t="shared" si="8"/>
        <v>-7.0645389017180884</v>
      </c>
      <c r="AW32">
        <v>29</v>
      </c>
      <c r="AX32">
        <f>IF(Z32&gt;0, (R32*SUMPRODUCT(K32:$K$98, X32:$X$98)-K32*$AZ$3)/Z32, 0)</f>
        <v>101.20209821099166</v>
      </c>
    </row>
    <row r="33" spans="5:50" x14ac:dyDescent="0.25">
      <c r="E33">
        <v>2033</v>
      </c>
      <c r="F33" s="5">
        <f>EconomicRates!C73</f>
        <v>3.5571999999999999E-2</v>
      </c>
      <c r="G33" s="5">
        <f>EconomicRates!D73</f>
        <v>7.0000000000000007E-2</v>
      </c>
      <c r="H33" s="5">
        <f t="shared" si="9"/>
        <v>0.12000000000000001</v>
      </c>
      <c r="I33" s="5">
        <f t="shared" si="10"/>
        <v>1.1200000000000001</v>
      </c>
      <c r="J33">
        <f t="shared" si="11"/>
        <v>0.89285714285714279</v>
      </c>
      <c r="K33">
        <f t="shared" si="21"/>
        <v>3.337792387991656E-2</v>
      </c>
      <c r="L33" s="2">
        <v>30</v>
      </c>
      <c r="M33" s="6">
        <v>5.7670000000000004E-3</v>
      </c>
      <c r="Q33" s="4">
        <f t="shared" si="22"/>
        <v>12.5</v>
      </c>
      <c r="R33">
        <f t="shared" si="0"/>
        <v>50000</v>
      </c>
      <c r="S33">
        <f t="shared" si="1"/>
        <v>99.418767698860961</v>
      </c>
      <c r="U33">
        <f t="shared" si="12"/>
        <v>5.7670000000000004E-3</v>
      </c>
      <c r="V33">
        <f t="shared" si="13"/>
        <v>0.01</v>
      </c>
      <c r="W33">
        <f t="shared" si="14"/>
        <v>0.67363522923923724</v>
      </c>
      <c r="X33">
        <f t="shared" si="15"/>
        <v>3.8848543670226814E-3</v>
      </c>
      <c r="Y33">
        <f t="shared" si="16"/>
        <v>6.7363522923923726E-3</v>
      </c>
      <c r="Z33">
        <f t="shared" si="17"/>
        <v>0.66301402257982223</v>
      </c>
      <c r="AB33">
        <f t="shared" si="18"/>
        <v>68.173298627853171</v>
      </c>
      <c r="AC33">
        <f t="shared" si="19"/>
        <v>65.916037091950699</v>
      </c>
      <c r="AE33">
        <f t="shared" si="2"/>
        <v>0</v>
      </c>
      <c r="AF33">
        <f t="shared" si="3"/>
        <v>0</v>
      </c>
      <c r="AG33">
        <f t="shared" si="3"/>
        <v>-8.2876752822477773</v>
      </c>
      <c r="AH33">
        <f t="shared" si="4"/>
        <v>-194.24271835113407</v>
      </c>
      <c r="AI33">
        <f t="shared" si="23"/>
        <v>-202.53039363338186</v>
      </c>
      <c r="AJ33">
        <f t="shared" si="6"/>
        <v>2.2572615359024724</v>
      </c>
      <c r="AK33">
        <f t="shared" si="20"/>
        <v>4.7721309039497228</v>
      </c>
      <c r="AL33">
        <f t="shared" si="24"/>
        <v>-195.50100119352967</v>
      </c>
      <c r="AN33">
        <f t="shared" si="8"/>
        <v>0</v>
      </c>
      <c r="AO33">
        <f t="shared" si="8"/>
        <v>0</v>
      </c>
      <c r="AP33">
        <f t="shared" si="8"/>
        <v>-0.27662539471233233</v>
      </c>
      <c r="AQ33">
        <f t="shared" si="8"/>
        <v>-6.4834186673522245</v>
      </c>
      <c r="AR33">
        <f t="shared" si="8"/>
        <v>-6.7600440620645577</v>
      </c>
      <c r="AS33">
        <f t="shared" si="8"/>
        <v>7.5342703722416263E-2</v>
      </c>
      <c r="AT33">
        <f t="shared" si="8"/>
        <v>0.15928382205703126</v>
      </c>
      <c r="AU33">
        <f t="shared" si="8"/>
        <v>-6.5254175362851097</v>
      </c>
      <c r="AW33">
        <v>30</v>
      </c>
      <c r="AX33">
        <f>IF(Z33&gt;0, (R33*SUMPRODUCT(K33:$K$98, X33:$X$98)-K33*$AZ$3)/Z33, 0)</f>
        <v>99.418767698860961</v>
      </c>
    </row>
    <row r="34" spans="5:50" x14ac:dyDescent="0.25">
      <c r="E34">
        <v>2034</v>
      </c>
      <c r="F34" s="5">
        <f>EconomicRates!C74</f>
        <v>3.5571999999999999E-2</v>
      </c>
      <c r="G34" s="5">
        <f>EconomicRates!D74</f>
        <v>7.0000000000000007E-2</v>
      </c>
      <c r="H34" s="5">
        <f t="shared" si="9"/>
        <v>0.12000000000000001</v>
      </c>
      <c r="I34" s="5">
        <f t="shared" si="10"/>
        <v>1.1200000000000001</v>
      </c>
      <c r="J34">
        <f t="shared" si="11"/>
        <v>0.89285714285714279</v>
      </c>
      <c r="K34">
        <f t="shared" si="21"/>
        <v>2.9801717749925499E-2</v>
      </c>
      <c r="L34" s="2">
        <v>31</v>
      </c>
      <c r="M34" s="6">
        <v>6.0780000000000001E-3</v>
      </c>
      <c r="Q34" s="4">
        <f t="shared" si="22"/>
        <v>12.5</v>
      </c>
      <c r="R34">
        <f t="shared" si="0"/>
        <v>50000</v>
      </c>
      <c r="S34">
        <f t="shared" si="1"/>
        <v>97.621870928409919</v>
      </c>
      <c r="U34">
        <f t="shared" si="12"/>
        <v>6.0780000000000001E-3</v>
      </c>
      <c r="V34">
        <f t="shared" si="13"/>
        <v>0.01</v>
      </c>
      <c r="W34">
        <f t="shared" si="14"/>
        <v>0.66301402257982223</v>
      </c>
      <c r="X34">
        <f t="shared" si="15"/>
        <v>4.0297992292401595E-3</v>
      </c>
      <c r="Y34">
        <f t="shared" si="16"/>
        <v>6.6301402257982226E-3</v>
      </c>
      <c r="Z34">
        <f t="shared" si="17"/>
        <v>0.65235408312478382</v>
      </c>
      <c r="AB34">
        <f t="shared" si="18"/>
        <v>65.916037091950699</v>
      </c>
      <c r="AC34">
        <f t="shared" si="19"/>
        <v>63.684026102428845</v>
      </c>
      <c r="AE34">
        <f t="shared" si="2"/>
        <v>0</v>
      </c>
      <c r="AF34">
        <f t="shared" si="3"/>
        <v>0</v>
      </c>
      <c r="AG34">
        <f t="shared" si="3"/>
        <v>-8.154426039059798</v>
      </c>
      <c r="AH34">
        <f t="shared" si="4"/>
        <v>-201.48996146200798</v>
      </c>
      <c r="AI34">
        <f t="shared" si="23"/>
        <v>-209.64438750106777</v>
      </c>
      <c r="AJ34">
        <f t="shared" si="6"/>
        <v>2.2320109895218536</v>
      </c>
      <c r="AK34">
        <f t="shared" si="20"/>
        <v>4.6141225964365491</v>
      </c>
      <c r="AL34">
        <f t="shared" si="24"/>
        <v>-202.79825391510937</v>
      </c>
      <c r="AN34">
        <f t="shared" si="8"/>
        <v>0</v>
      </c>
      <c r="AO34">
        <f t="shared" si="8"/>
        <v>0</v>
      </c>
      <c r="AP34">
        <f t="shared" si="8"/>
        <v>-0.24301590322870306</v>
      </c>
      <c r="AQ34">
        <f t="shared" si="8"/>
        <v>-6.0047469609341277</v>
      </c>
      <c r="AR34">
        <f t="shared" si="8"/>
        <v>-6.2477628641628309</v>
      </c>
      <c r="AS34">
        <f t="shared" si="8"/>
        <v>6.6517761524462204E-2</v>
      </c>
      <c r="AT34">
        <f t="shared" si="8"/>
        <v>0.13750877928255542</v>
      </c>
      <c r="AU34">
        <f t="shared" ref="AU34:AU89" si="25">AL34*$K34</f>
        <v>-6.0437363233558132</v>
      </c>
      <c r="AW34">
        <v>31</v>
      </c>
      <c r="AX34">
        <f>IF(Z34&gt;0, (R34*SUMPRODUCT(K34:$K$98, X34:$X$98)-K34*$AZ$3)/Z34, 0)</f>
        <v>97.621870928409919</v>
      </c>
    </row>
    <row r="35" spans="5:50" x14ac:dyDescent="0.25">
      <c r="E35">
        <v>2035</v>
      </c>
      <c r="F35" s="5">
        <f>EconomicRates!C75</f>
        <v>3.5571999999999999E-2</v>
      </c>
      <c r="G35" s="5">
        <f>EconomicRates!D75</f>
        <v>7.0000000000000007E-2</v>
      </c>
      <c r="H35" s="5">
        <f t="shared" si="9"/>
        <v>0.12000000000000001</v>
      </c>
      <c r="I35" s="5">
        <f t="shared" si="10"/>
        <v>1.1200000000000001</v>
      </c>
      <c r="J35">
        <f t="shared" si="11"/>
        <v>0.89285714285714279</v>
      </c>
      <c r="K35">
        <f t="shared" si="21"/>
        <v>2.660867656243348E-2</v>
      </c>
      <c r="L35" s="2">
        <v>32</v>
      </c>
      <c r="M35" s="6">
        <v>6.4359999999999999E-3</v>
      </c>
      <c r="Q35" s="4">
        <f t="shared" si="22"/>
        <v>12.5</v>
      </c>
      <c r="R35">
        <f t="shared" si="0"/>
        <v>50000</v>
      </c>
      <c r="S35">
        <f t="shared" si="1"/>
        <v>95.810651084143799</v>
      </c>
      <c r="U35">
        <f t="shared" si="12"/>
        <v>6.4359999999999999E-3</v>
      </c>
      <c r="V35">
        <f t="shared" si="13"/>
        <v>0.01</v>
      </c>
      <c r="W35">
        <f t="shared" si="14"/>
        <v>0.65235408312478382</v>
      </c>
      <c r="X35">
        <f t="shared" si="15"/>
        <v>4.1985508789911087E-3</v>
      </c>
      <c r="Y35">
        <f t="shared" si="16"/>
        <v>6.5235408312478383E-3</v>
      </c>
      <c r="Z35">
        <f t="shared" si="17"/>
        <v>0.64163199141454486</v>
      </c>
      <c r="AB35">
        <f t="shared" si="18"/>
        <v>63.684026102428845</v>
      </c>
      <c r="AC35">
        <f t="shared" si="19"/>
        <v>61.47517885384331</v>
      </c>
      <c r="AE35">
        <f t="shared" si="2"/>
        <v>0</v>
      </c>
      <c r="AF35">
        <f t="shared" ref="AF35:AG66" si="26">-$Z35*P35</f>
        <v>0</v>
      </c>
      <c r="AG35">
        <f t="shared" si="26"/>
        <v>-8.0203998926818105</v>
      </c>
      <c r="AH35">
        <f t="shared" si="4"/>
        <v>-209.92754394955543</v>
      </c>
      <c r="AI35">
        <f t="shared" si="23"/>
        <v>-217.94794384223724</v>
      </c>
      <c r="AJ35">
        <f t="shared" si="6"/>
        <v>2.2088472485855348</v>
      </c>
      <c r="AK35">
        <f t="shared" si="20"/>
        <v>4.45788182717002</v>
      </c>
      <c r="AL35">
        <f t="shared" si="24"/>
        <v>-211.2812147664817</v>
      </c>
      <c r="AN35">
        <f t="shared" ref="AN35:AT66" si="27">AE35*$K35</f>
        <v>0</v>
      </c>
      <c r="AO35">
        <f t="shared" si="27"/>
        <v>0</v>
      </c>
      <c r="AP35">
        <f t="shared" si="27"/>
        <v>-0.21341222664574649</v>
      </c>
      <c r="AQ35">
        <f t="shared" si="27"/>
        <v>-5.5858941184997599</v>
      </c>
      <c r="AR35">
        <f t="shared" si="27"/>
        <v>-5.7993063451455065</v>
      </c>
      <c r="AS35">
        <f t="shared" si="27"/>
        <v>5.8774502013433601E-2</v>
      </c>
      <c r="AT35">
        <f t="shared" si="27"/>
        <v>0.11861833569271704</v>
      </c>
      <c r="AU35">
        <f t="shared" si="25"/>
        <v>-5.6219135074393556</v>
      </c>
      <c r="AW35">
        <v>32</v>
      </c>
      <c r="AX35">
        <f>IF(Z35&gt;0, (R35*SUMPRODUCT(K35:$K$98, X35:$X$98)-K35*$AZ$3)/Z35, 0)</f>
        <v>95.810651084143799</v>
      </c>
    </row>
    <row r="36" spans="5:50" x14ac:dyDescent="0.25">
      <c r="E36">
        <v>2036</v>
      </c>
      <c r="F36" s="5">
        <f>EconomicRates!C76</f>
        <v>3.5571999999999999E-2</v>
      </c>
      <c r="G36" s="5">
        <f>EconomicRates!D76</f>
        <v>7.0000000000000007E-2</v>
      </c>
      <c r="H36" s="5">
        <f t="shared" si="9"/>
        <v>0.12000000000000001</v>
      </c>
      <c r="I36" s="5">
        <f t="shared" si="10"/>
        <v>1.1200000000000001</v>
      </c>
      <c r="J36">
        <f t="shared" si="11"/>
        <v>0.89285714285714279</v>
      </c>
      <c r="K36">
        <f t="shared" si="21"/>
        <v>2.3757746930744176E-2</v>
      </c>
      <c r="L36" s="2">
        <v>33</v>
      </c>
      <c r="M36" s="6">
        <v>6.8199999999999997E-3</v>
      </c>
      <c r="Q36" s="4">
        <f t="shared" si="22"/>
        <v>12.5</v>
      </c>
      <c r="R36">
        <f t="shared" si="0"/>
        <v>50000</v>
      </c>
      <c r="S36">
        <f t="shared" si="1"/>
        <v>93.967575319754829</v>
      </c>
      <c r="U36">
        <f t="shared" si="12"/>
        <v>6.8199999999999997E-3</v>
      </c>
      <c r="V36">
        <f t="shared" si="13"/>
        <v>0.01</v>
      </c>
      <c r="W36">
        <f t="shared" si="14"/>
        <v>0.64163199141454486</v>
      </c>
      <c r="X36">
        <f t="shared" si="15"/>
        <v>4.3759301814471959E-3</v>
      </c>
      <c r="Y36">
        <f t="shared" si="16"/>
        <v>6.4163199141454488E-3</v>
      </c>
      <c r="Z36">
        <f t="shared" si="17"/>
        <v>0.63083974131895215</v>
      </c>
      <c r="AB36">
        <f t="shared" si="18"/>
        <v>61.47517885384331</v>
      </c>
      <c r="AC36">
        <f t="shared" si="19"/>
        <v>59.278480907083292</v>
      </c>
      <c r="AE36">
        <f t="shared" si="2"/>
        <v>0</v>
      </c>
      <c r="AF36">
        <f t="shared" si="26"/>
        <v>0</v>
      </c>
      <c r="AG36">
        <f t="shared" si="26"/>
        <v>-7.8854967664869022</v>
      </c>
      <c r="AH36">
        <f t="shared" si="4"/>
        <v>-218.79650907235978</v>
      </c>
      <c r="AI36">
        <f t="shared" si="23"/>
        <v>-226.68200583884669</v>
      </c>
      <c r="AJ36">
        <f t="shared" si="6"/>
        <v>2.1966979467600183</v>
      </c>
      <c r="AK36">
        <f t="shared" si="20"/>
        <v>4.3032625197690324</v>
      </c>
      <c r="AL36">
        <f t="shared" si="24"/>
        <v>-220.18204537231765</v>
      </c>
      <c r="AN36">
        <f t="shared" si="27"/>
        <v>0</v>
      </c>
      <c r="AO36">
        <f t="shared" si="27"/>
        <v>0</v>
      </c>
      <c r="AP36">
        <f t="shared" si="27"/>
        <v>-0.18734163660139733</v>
      </c>
      <c r="AQ36">
        <f t="shared" si="27"/>
        <v>-5.1981120918713959</v>
      </c>
      <c r="AR36">
        <f t="shared" si="27"/>
        <v>-5.3854537284727932</v>
      </c>
      <c r="AS36">
        <f t="shared" si="27"/>
        <v>5.2188593902409861E-2</v>
      </c>
      <c r="AT36">
        <f t="shared" si="27"/>
        <v>0.10223582192122918</v>
      </c>
      <c r="AU36">
        <f t="shared" si="25"/>
        <v>-5.2310293126491541</v>
      </c>
      <c r="AW36">
        <v>33</v>
      </c>
      <c r="AX36">
        <f>IF(Z36&gt;0, (R36*SUMPRODUCT(K36:$K$98, X36:$X$98)-K36*$AZ$3)/Z36, 0)</f>
        <v>93.967575319754829</v>
      </c>
    </row>
    <row r="37" spans="5:50" x14ac:dyDescent="0.25">
      <c r="E37">
        <v>2037</v>
      </c>
      <c r="F37" s="5">
        <f>EconomicRates!C77</f>
        <v>3.5571999999999999E-2</v>
      </c>
      <c r="G37" s="5">
        <f>EconomicRates!D77</f>
        <v>7.0000000000000007E-2</v>
      </c>
      <c r="H37" s="5">
        <f t="shared" si="9"/>
        <v>0.12000000000000001</v>
      </c>
      <c r="I37" s="5">
        <f t="shared" si="10"/>
        <v>1.1200000000000001</v>
      </c>
      <c r="J37">
        <f t="shared" si="11"/>
        <v>0.89285714285714279</v>
      </c>
      <c r="K37">
        <f t="shared" si="21"/>
        <v>2.1212274045307299E-2</v>
      </c>
      <c r="L37" s="2">
        <v>34</v>
      </c>
      <c r="M37" s="6">
        <v>7.2269999999999999E-3</v>
      </c>
      <c r="Q37" s="4">
        <f t="shared" si="22"/>
        <v>12.5</v>
      </c>
      <c r="R37">
        <f t="shared" si="0"/>
        <v>50000</v>
      </c>
      <c r="S37">
        <f t="shared" si="1"/>
        <v>92.111276650287238</v>
      </c>
      <c r="U37">
        <f t="shared" si="12"/>
        <v>7.2269999999999999E-3</v>
      </c>
      <c r="V37">
        <f t="shared" si="13"/>
        <v>0.01</v>
      </c>
      <c r="W37">
        <f t="shared" si="14"/>
        <v>0.63083974131895215</v>
      </c>
      <c r="X37">
        <f t="shared" si="15"/>
        <v>4.5590788105120674E-3</v>
      </c>
      <c r="Y37">
        <f t="shared" si="16"/>
        <v>6.308397413189522E-3</v>
      </c>
      <c r="Z37">
        <f t="shared" si="17"/>
        <v>0.6199722650952505</v>
      </c>
      <c r="AB37">
        <f t="shared" si="18"/>
        <v>59.278480907083292</v>
      </c>
      <c r="AC37">
        <f t="shared" si="19"/>
        <v>57.106436825693834</v>
      </c>
      <c r="AE37">
        <f t="shared" si="2"/>
        <v>0</v>
      </c>
      <c r="AF37">
        <f t="shared" si="26"/>
        <v>0</v>
      </c>
      <c r="AG37">
        <f t="shared" si="26"/>
        <v>-7.7496533136906312</v>
      </c>
      <c r="AH37">
        <f t="shared" si="4"/>
        <v>-227.95394052560337</v>
      </c>
      <c r="AI37">
        <f t="shared" si="23"/>
        <v>-235.703593839294</v>
      </c>
      <c r="AJ37">
        <f t="shared" si="6"/>
        <v>2.1720440813894584</v>
      </c>
      <c r="AK37">
        <f t="shared" si="20"/>
        <v>4.1494936634958313</v>
      </c>
      <c r="AL37">
        <f t="shared" si="24"/>
        <v>-229.38205609440871</v>
      </c>
      <c r="AN37">
        <f t="shared" si="27"/>
        <v>0</v>
      </c>
      <c r="AO37">
        <f t="shared" si="27"/>
        <v>0</v>
      </c>
      <c r="AP37">
        <f t="shared" si="27"/>
        <v>-0.16438776984612949</v>
      </c>
      <c r="AQ37">
        <f t="shared" si="27"/>
        <v>-4.8354214561367801</v>
      </c>
      <c r="AR37">
        <f t="shared" si="27"/>
        <v>-4.9998092259829097</v>
      </c>
      <c r="AS37">
        <f t="shared" si="27"/>
        <v>4.6073994292920945E-2</v>
      </c>
      <c r="AT37">
        <f t="shared" si="27"/>
        <v>8.8020196739339723E-2</v>
      </c>
      <c r="AU37">
        <f t="shared" si="25"/>
        <v>-4.8657150349506493</v>
      </c>
      <c r="AW37">
        <v>34</v>
      </c>
      <c r="AX37">
        <f>IF(Z37&gt;0, (R37*SUMPRODUCT(K37:$K$98, X37:$X$98)-K37*$AZ$3)/Z37, 0)</f>
        <v>92.111276650287238</v>
      </c>
    </row>
    <row r="38" spans="5:50" x14ac:dyDescent="0.25">
      <c r="E38">
        <v>2038</v>
      </c>
      <c r="F38" s="5">
        <f>EconomicRates!C78</f>
        <v>3.5571999999999999E-2</v>
      </c>
      <c r="G38" s="5">
        <f>EconomicRates!D78</f>
        <v>7.0000000000000007E-2</v>
      </c>
      <c r="H38" s="5">
        <f t="shared" si="9"/>
        <v>0.12000000000000001</v>
      </c>
      <c r="I38" s="5">
        <f t="shared" si="10"/>
        <v>1.1200000000000001</v>
      </c>
      <c r="J38">
        <f t="shared" si="11"/>
        <v>0.89285714285714279</v>
      </c>
      <c r="K38">
        <f t="shared" si="21"/>
        <v>1.8939530397595803E-2</v>
      </c>
      <c r="L38" s="2">
        <v>35</v>
      </c>
      <c r="M38" s="6">
        <v>7.6860000000000001E-3</v>
      </c>
      <c r="Q38" s="4">
        <f t="shared" si="22"/>
        <v>12.5</v>
      </c>
      <c r="R38">
        <f t="shared" si="0"/>
        <v>50000</v>
      </c>
      <c r="S38">
        <f t="shared" si="1"/>
        <v>90.266322860235348</v>
      </c>
      <c r="U38">
        <f t="shared" si="12"/>
        <v>7.6860000000000001E-3</v>
      </c>
      <c r="V38">
        <f t="shared" si="13"/>
        <v>0.01</v>
      </c>
      <c r="W38">
        <f t="shared" si="14"/>
        <v>0.6199722650952505</v>
      </c>
      <c r="X38">
        <f t="shared" si="15"/>
        <v>4.765106829522095E-3</v>
      </c>
      <c r="Y38">
        <f t="shared" si="16"/>
        <v>6.199722650952505E-3</v>
      </c>
      <c r="Z38">
        <f t="shared" si="17"/>
        <v>0.60900743561477588</v>
      </c>
      <c r="AB38">
        <f t="shared" si="18"/>
        <v>57.106436825693834</v>
      </c>
      <c r="AC38">
        <f t="shared" si="19"/>
        <v>54.972861807487348</v>
      </c>
      <c r="AE38">
        <f t="shared" si="2"/>
        <v>0</v>
      </c>
      <c r="AF38">
        <f t="shared" si="26"/>
        <v>0</v>
      </c>
      <c r="AG38">
        <f t="shared" si="26"/>
        <v>-7.6125929451846988</v>
      </c>
      <c r="AH38">
        <f t="shared" si="4"/>
        <v>-238.25534147610475</v>
      </c>
      <c r="AI38">
        <f t="shared" si="23"/>
        <v>-245.86793442128945</v>
      </c>
      <c r="AJ38">
        <f t="shared" si="6"/>
        <v>2.1335750182064857</v>
      </c>
      <c r="AK38">
        <f t="shared" si="20"/>
        <v>3.9974505777985687</v>
      </c>
      <c r="AL38">
        <f t="shared" si="24"/>
        <v>-239.73690882528442</v>
      </c>
      <c r="AN38">
        <f t="shared" si="27"/>
        <v>0</v>
      </c>
      <c r="AO38">
        <f t="shared" si="27"/>
        <v>0</v>
      </c>
      <c r="AP38">
        <f t="shared" si="27"/>
        <v>-0.14417893548984898</v>
      </c>
      <c r="AQ38">
        <f t="shared" si="27"/>
        <v>-4.5124442822762543</v>
      </c>
      <c r="AR38">
        <f t="shared" si="27"/>
        <v>-4.6566232177661027</v>
      </c>
      <c r="AS38">
        <f t="shared" si="27"/>
        <v>4.0408908912872757E-2</v>
      </c>
      <c r="AT38">
        <f t="shared" si="27"/>
        <v>7.5709836731102903E-2</v>
      </c>
      <c r="AU38">
        <f t="shared" si="25"/>
        <v>-4.5405044721221275</v>
      </c>
      <c r="AW38">
        <v>35</v>
      </c>
      <c r="AX38">
        <f>IF(Z38&gt;0, (R38*SUMPRODUCT(K38:$K$98, X38:$X$98)-K38*$AZ$3)/Z38, 0)</f>
        <v>90.266322860235348</v>
      </c>
    </row>
    <row r="39" spans="5:50" x14ac:dyDescent="0.25">
      <c r="E39">
        <v>2039</v>
      </c>
      <c r="F39" s="5">
        <f>EconomicRates!C79</f>
        <v>3.5571999999999999E-2</v>
      </c>
      <c r="G39" s="5">
        <f>EconomicRates!D79</f>
        <v>7.0000000000000007E-2</v>
      </c>
      <c r="H39" s="5">
        <f t="shared" si="9"/>
        <v>0.12000000000000001</v>
      </c>
      <c r="I39" s="5">
        <f t="shared" si="10"/>
        <v>1.1200000000000001</v>
      </c>
      <c r="J39">
        <f t="shared" si="11"/>
        <v>0.89285714285714279</v>
      </c>
      <c r="K39">
        <f t="shared" si="21"/>
        <v>1.6910294997853393E-2</v>
      </c>
      <c r="L39" s="2">
        <v>36</v>
      </c>
      <c r="M39" s="6">
        <v>8.2030000000000002E-3</v>
      </c>
      <c r="Q39" s="4">
        <f t="shared" si="22"/>
        <v>12.5</v>
      </c>
      <c r="R39">
        <f t="shared" si="0"/>
        <v>50000</v>
      </c>
      <c r="S39">
        <f t="shared" si="1"/>
        <v>88.427603113243663</v>
      </c>
      <c r="U39">
        <f t="shared" si="12"/>
        <v>8.2030000000000002E-3</v>
      </c>
      <c r="V39">
        <f t="shared" si="13"/>
        <v>0.01</v>
      </c>
      <c r="W39">
        <f t="shared" si="14"/>
        <v>0.60900743561477588</v>
      </c>
      <c r="X39">
        <f t="shared" si="15"/>
        <v>4.9956879943480071E-3</v>
      </c>
      <c r="Y39">
        <f t="shared" si="16"/>
        <v>6.0900743561477589E-3</v>
      </c>
      <c r="Z39">
        <f t="shared" si="17"/>
        <v>0.59792167326428014</v>
      </c>
      <c r="AB39">
        <f t="shared" si="18"/>
        <v>54.972861807487348</v>
      </c>
      <c r="AC39">
        <f t="shared" si="19"/>
        <v>52.872780416220316</v>
      </c>
      <c r="AE39">
        <f t="shared" si="2"/>
        <v>0</v>
      </c>
      <c r="AF39">
        <f t="shared" si="26"/>
        <v>0</v>
      </c>
      <c r="AG39">
        <f t="shared" si="26"/>
        <v>-7.4740209158035018</v>
      </c>
      <c r="AH39">
        <f t="shared" si="4"/>
        <v>-249.78439971740036</v>
      </c>
      <c r="AI39">
        <f t="shared" si="23"/>
        <v>-257.25842063320385</v>
      </c>
      <c r="AJ39">
        <f t="shared" si="6"/>
        <v>2.1000813912670324</v>
      </c>
      <c r="AK39">
        <f t="shared" si="20"/>
        <v>3.8481003265241149</v>
      </c>
      <c r="AL39">
        <f t="shared" si="24"/>
        <v>-251.31023891541273</v>
      </c>
      <c r="AN39">
        <f t="shared" si="27"/>
        <v>0</v>
      </c>
      <c r="AO39">
        <f t="shared" si="27"/>
        <v>0</v>
      </c>
      <c r="AP39">
        <f t="shared" si="27"/>
        <v>-0.12638789850636359</v>
      </c>
      <c r="AQ39">
        <f t="shared" si="27"/>
        <v>-4.2239278850829676</v>
      </c>
      <c r="AR39">
        <f t="shared" si="27"/>
        <v>-4.3503157835893314</v>
      </c>
      <c r="AS39">
        <f t="shared" si="27"/>
        <v>3.5512995845827892E-2</v>
      </c>
      <c r="AT39">
        <f t="shared" si="27"/>
        <v>6.5072511702858743E-2</v>
      </c>
      <c r="AU39">
        <f t="shared" si="25"/>
        <v>-4.249730276040645</v>
      </c>
      <c r="AW39">
        <v>36</v>
      </c>
      <c r="AX39">
        <f>IF(Z39&gt;0, (R39*SUMPRODUCT(K39:$K$98, X39:$X$98)-K39*$AZ$3)/Z39, 0)</f>
        <v>88.427603113243663</v>
      </c>
    </row>
    <row r="40" spans="5:50" x14ac:dyDescent="0.25">
      <c r="E40">
        <v>2040</v>
      </c>
      <c r="F40" s="5">
        <f>EconomicRates!C80</f>
        <v>3.5571999999999999E-2</v>
      </c>
      <c r="G40" s="5">
        <f>EconomicRates!D80</f>
        <v>7.0000000000000007E-2</v>
      </c>
      <c r="H40" s="5">
        <f t="shared" si="9"/>
        <v>0.12000000000000001</v>
      </c>
      <c r="I40" s="5">
        <f t="shared" si="10"/>
        <v>1.1200000000000001</v>
      </c>
      <c r="J40">
        <f t="shared" si="11"/>
        <v>0.89285714285714279</v>
      </c>
      <c r="K40">
        <f t="shared" si="21"/>
        <v>1.5098477676654815E-2</v>
      </c>
      <c r="L40" s="2">
        <v>37</v>
      </c>
      <c r="M40" s="6">
        <v>8.7950000000000007E-3</v>
      </c>
      <c r="Q40" s="4">
        <f t="shared" si="22"/>
        <v>12.5</v>
      </c>
      <c r="R40">
        <f t="shared" si="0"/>
        <v>50000</v>
      </c>
      <c r="S40">
        <f t="shared" si="1"/>
        <v>86.593073751359782</v>
      </c>
      <c r="U40">
        <f t="shared" si="12"/>
        <v>8.7950000000000007E-3</v>
      </c>
      <c r="V40">
        <f t="shared" si="13"/>
        <v>0.01</v>
      </c>
      <c r="W40">
        <f t="shared" si="14"/>
        <v>0.59792167326428014</v>
      </c>
      <c r="X40">
        <f t="shared" si="15"/>
        <v>5.2587211163593441E-3</v>
      </c>
      <c r="Y40">
        <f t="shared" si="16"/>
        <v>5.9792167326428013E-3</v>
      </c>
      <c r="Z40">
        <f t="shared" si="17"/>
        <v>0.58668373541527796</v>
      </c>
      <c r="AB40">
        <f t="shared" si="18"/>
        <v>52.872780416220316</v>
      </c>
      <c r="AC40">
        <f t="shared" si="19"/>
        <v>50.802747969538416</v>
      </c>
      <c r="AE40">
        <f t="shared" si="2"/>
        <v>0</v>
      </c>
      <c r="AF40">
        <f t="shared" si="26"/>
        <v>0</v>
      </c>
      <c r="AG40">
        <f t="shared" si="26"/>
        <v>-7.3335466926909749</v>
      </c>
      <c r="AH40">
        <f t="shared" si="4"/>
        <v>-262.9360558179672</v>
      </c>
      <c r="AI40">
        <f t="shared" si="23"/>
        <v>-270.26960251065816</v>
      </c>
      <c r="AJ40">
        <f t="shared" si="6"/>
        <v>2.0700324466818998</v>
      </c>
      <c r="AK40">
        <f t="shared" si="20"/>
        <v>3.7010946291354223</v>
      </c>
      <c r="AL40">
        <f t="shared" si="24"/>
        <v>-264.49847543484083</v>
      </c>
      <c r="AN40">
        <f t="shared" si="27"/>
        <v>0</v>
      </c>
      <c r="AO40">
        <f t="shared" si="27"/>
        <v>0</v>
      </c>
      <c r="AP40">
        <f t="shared" si="27"/>
        <v>-0.11072539103030044</v>
      </c>
      <c r="AQ40">
        <f t="shared" si="27"/>
        <v>-3.9699341691552421</v>
      </c>
      <c r="AR40">
        <f t="shared" si="27"/>
        <v>-4.0806595601855422</v>
      </c>
      <c r="AS40">
        <f t="shared" si="27"/>
        <v>3.1254338686177809E-2</v>
      </c>
      <c r="AT40">
        <f t="shared" si="27"/>
        <v>5.5880894637188205E-2</v>
      </c>
      <c r="AU40">
        <f t="shared" si="25"/>
        <v>-3.9935243268621763</v>
      </c>
      <c r="AW40">
        <v>37</v>
      </c>
      <c r="AX40">
        <f>IF(Z40&gt;0, (R40*SUMPRODUCT(K40:$K$98, X40:$X$98)-K40*$AZ$3)/Z40, 0)</f>
        <v>86.593073751359782</v>
      </c>
    </row>
    <row r="41" spans="5:50" x14ac:dyDescent="0.25">
      <c r="E41">
        <v>2041</v>
      </c>
      <c r="F41" s="5">
        <f>EconomicRates!C81</f>
        <v>3.5571999999999999E-2</v>
      </c>
      <c r="G41" s="5">
        <f>EconomicRates!D81</f>
        <v>7.0000000000000007E-2</v>
      </c>
      <c r="H41" s="5">
        <f t="shared" si="9"/>
        <v>0.12000000000000001</v>
      </c>
      <c r="I41" s="5">
        <f t="shared" si="10"/>
        <v>1.1200000000000001</v>
      </c>
      <c r="J41">
        <f t="shared" si="11"/>
        <v>0.89285714285714279</v>
      </c>
      <c r="K41">
        <f t="shared" si="21"/>
        <v>1.348078363987037E-2</v>
      </c>
      <c r="L41" s="2">
        <v>38</v>
      </c>
      <c r="M41" s="6">
        <v>9.4780000000000003E-3</v>
      </c>
      <c r="Q41" s="4">
        <f t="shared" si="22"/>
        <v>12.5</v>
      </c>
      <c r="R41">
        <f t="shared" si="0"/>
        <v>50000</v>
      </c>
      <c r="S41">
        <f t="shared" si="1"/>
        <v>84.755149856592013</v>
      </c>
      <c r="U41">
        <f t="shared" si="12"/>
        <v>9.4780000000000003E-3</v>
      </c>
      <c r="V41">
        <f t="shared" si="13"/>
        <v>0.01</v>
      </c>
      <c r="W41">
        <f t="shared" si="14"/>
        <v>0.58668373541527796</v>
      </c>
      <c r="X41">
        <f t="shared" si="15"/>
        <v>5.560588444266005E-3</v>
      </c>
      <c r="Y41">
        <f t="shared" si="16"/>
        <v>5.8668373541527798E-3</v>
      </c>
      <c r="Z41">
        <f t="shared" si="17"/>
        <v>0.57525630961685914</v>
      </c>
      <c r="AB41">
        <f t="shared" si="18"/>
        <v>50.802747969538416</v>
      </c>
      <c r="AC41">
        <f t="shared" si="19"/>
        <v>48.755934727526991</v>
      </c>
      <c r="AE41">
        <f t="shared" si="2"/>
        <v>0</v>
      </c>
      <c r="AF41">
        <f t="shared" si="26"/>
        <v>0</v>
      </c>
      <c r="AG41">
        <f t="shared" si="26"/>
        <v>-7.1907038702107391</v>
      </c>
      <c r="AH41">
        <f t="shared" si="4"/>
        <v>-278.02942221330028</v>
      </c>
      <c r="AI41">
        <f t="shared" si="23"/>
        <v>-285.22012608351099</v>
      </c>
      <c r="AJ41">
        <f t="shared" si="6"/>
        <v>2.0468132420114244</v>
      </c>
      <c r="AK41">
        <f t="shared" si="20"/>
        <v>3.5561923578676895</v>
      </c>
      <c r="AL41">
        <f t="shared" si="24"/>
        <v>-279.61712048363188</v>
      </c>
      <c r="AN41">
        <f t="shared" si="27"/>
        <v>0</v>
      </c>
      <c r="AO41">
        <f t="shared" si="27"/>
        <v>0</v>
      </c>
      <c r="AP41">
        <f t="shared" si="27"/>
        <v>-9.6936323092689486E-2</v>
      </c>
      <c r="AQ41">
        <f t="shared" si="27"/>
        <v>-3.7480544863756702</v>
      </c>
      <c r="AR41">
        <f t="shared" si="27"/>
        <v>-3.8449908094683591</v>
      </c>
      <c r="AS41">
        <f t="shared" si="27"/>
        <v>2.7592646466777643E-2</v>
      </c>
      <c r="AT41">
        <f t="shared" si="27"/>
        <v>4.7940259758174786E-2</v>
      </c>
      <c r="AU41">
        <f t="shared" si="25"/>
        <v>-3.7694579032434068</v>
      </c>
      <c r="AW41">
        <v>38</v>
      </c>
      <c r="AX41">
        <f>IF(Z41&gt;0, (R41*SUMPRODUCT(K41:$K$98, X41:$X$98)-K41*$AZ$3)/Z41, 0)</f>
        <v>84.755149856592013</v>
      </c>
    </row>
    <row r="42" spans="5:50" x14ac:dyDescent="0.25">
      <c r="E42">
        <v>2042</v>
      </c>
      <c r="F42" s="5">
        <f>EconomicRates!C82</f>
        <v>3.5571999999999999E-2</v>
      </c>
      <c r="G42" s="5">
        <f>EconomicRates!D82</f>
        <v>7.0000000000000007E-2</v>
      </c>
      <c r="H42" s="5">
        <f t="shared" si="9"/>
        <v>0.12000000000000001</v>
      </c>
      <c r="I42" s="5">
        <f t="shared" si="10"/>
        <v>1.1200000000000001</v>
      </c>
      <c r="J42">
        <f t="shared" si="11"/>
        <v>0.89285714285714279</v>
      </c>
      <c r="K42">
        <f t="shared" si="21"/>
        <v>1.2036413964169972E-2</v>
      </c>
      <c r="L42" s="2">
        <v>39</v>
      </c>
      <c r="M42" s="6">
        <v>1.0265E-2</v>
      </c>
      <c r="Q42" s="4">
        <f t="shared" si="22"/>
        <v>12.5</v>
      </c>
      <c r="R42">
        <f t="shared" si="0"/>
        <v>50000</v>
      </c>
      <c r="S42">
        <f t="shared" si="1"/>
        <v>82.904643214554284</v>
      </c>
      <c r="U42">
        <f t="shared" si="12"/>
        <v>1.0265E-2</v>
      </c>
      <c r="V42">
        <f t="shared" si="13"/>
        <v>0.01</v>
      </c>
      <c r="W42">
        <f t="shared" si="14"/>
        <v>0.57525630961685914</v>
      </c>
      <c r="X42">
        <f t="shared" si="15"/>
        <v>5.9050060182170589E-3</v>
      </c>
      <c r="Y42">
        <f t="shared" si="16"/>
        <v>5.7525630961685918E-3</v>
      </c>
      <c r="Z42">
        <f t="shared" si="17"/>
        <v>0.56359874050247349</v>
      </c>
      <c r="AB42">
        <f t="shared" si="18"/>
        <v>48.755934727526991</v>
      </c>
      <c r="AC42">
        <f t="shared" si="19"/>
        <v>46.724952497529728</v>
      </c>
      <c r="AE42">
        <f t="shared" si="2"/>
        <v>0</v>
      </c>
      <c r="AF42">
        <f t="shared" si="26"/>
        <v>0</v>
      </c>
      <c r="AG42">
        <f t="shared" si="26"/>
        <v>-7.0449842562809186</v>
      </c>
      <c r="AH42">
        <f t="shared" si="4"/>
        <v>-295.25030091085296</v>
      </c>
      <c r="AI42">
        <f t="shared" si="23"/>
        <v>-302.2952851671339</v>
      </c>
      <c r="AJ42">
        <f t="shared" si="6"/>
        <v>2.0309822299972637</v>
      </c>
      <c r="AK42">
        <f t="shared" si="20"/>
        <v>3.4129154309268896</v>
      </c>
      <c r="AL42">
        <f t="shared" si="24"/>
        <v>-296.85138750620973</v>
      </c>
      <c r="AN42">
        <f t="shared" si="27"/>
        <v>0</v>
      </c>
      <c r="AO42">
        <f t="shared" si="27"/>
        <v>0</v>
      </c>
      <c r="AP42">
        <f t="shared" si="27"/>
        <v>-8.4796346879657258E-2</v>
      </c>
      <c r="AQ42">
        <f t="shared" si="27"/>
        <v>-3.5537548448087768</v>
      </c>
      <c r="AR42">
        <f t="shared" si="27"/>
        <v>-3.6385511916884345</v>
      </c>
      <c r="AS42">
        <f t="shared" si="27"/>
        <v>2.4445742874120137E-2</v>
      </c>
      <c r="AT42">
        <f t="shared" si="27"/>
        <v>4.1079262951339596E-2</v>
      </c>
      <c r="AU42">
        <f t="shared" si="25"/>
        <v>-3.5730261858629744</v>
      </c>
      <c r="AW42">
        <v>39</v>
      </c>
      <c r="AX42">
        <f>IF(Z42&gt;0, (R42*SUMPRODUCT(K42:$K$98, X42:$X$98)-K42*$AZ$3)/Z42, 0)</f>
        <v>82.904643214554284</v>
      </c>
    </row>
    <row r="43" spans="5:50" x14ac:dyDescent="0.25">
      <c r="E43">
        <v>2043</v>
      </c>
      <c r="F43" s="5">
        <f>EconomicRates!C83</f>
        <v>3.5571999999999999E-2</v>
      </c>
      <c r="G43" s="5">
        <f>EconomicRates!D83</f>
        <v>7.0000000000000007E-2</v>
      </c>
      <c r="H43" s="5">
        <f t="shared" si="9"/>
        <v>0.12000000000000001</v>
      </c>
      <c r="I43" s="5">
        <f t="shared" si="10"/>
        <v>1.1200000000000001</v>
      </c>
      <c r="J43">
        <f t="shared" si="11"/>
        <v>0.89285714285714279</v>
      </c>
      <c r="K43">
        <f t="shared" si="21"/>
        <v>1.0746798182294617E-2</v>
      </c>
      <c r="L43" s="2">
        <v>40</v>
      </c>
      <c r="M43" s="6">
        <v>1.1204E-2</v>
      </c>
      <c r="Q43" s="4">
        <f t="shared" si="22"/>
        <v>12.5</v>
      </c>
      <c r="R43">
        <f t="shared" si="0"/>
        <v>50000</v>
      </c>
      <c r="S43">
        <f t="shared" si="1"/>
        <v>81.037694792412466</v>
      </c>
      <c r="U43">
        <f t="shared" si="12"/>
        <v>1.1204E-2</v>
      </c>
      <c r="V43">
        <f t="shared" si="13"/>
        <v>0.01</v>
      </c>
      <c r="W43">
        <f t="shared" si="14"/>
        <v>0.56359874050247349</v>
      </c>
      <c r="X43">
        <f t="shared" si="15"/>
        <v>6.3145602885897132E-3</v>
      </c>
      <c r="Y43">
        <f t="shared" si="16"/>
        <v>5.6359874050247354E-3</v>
      </c>
      <c r="Z43">
        <f t="shared" si="17"/>
        <v>0.55164819280885913</v>
      </c>
      <c r="AB43">
        <f t="shared" si="18"/>
        <v>46.724952497529728</v>
      </c>
      <c r="AC43">
        <f t="shared" si="19"/>
        <v>44.704297881630232</v>
      </c>
      <c r="AE43">
        <f t="shared" si="2"/>
        <v>0</v>
      </c>
      <c r="AF43">
        <f t="shared" si="26"/>
        <v>0</v>
      </c>
      <c r="AG43">
        <f t="shared" si="26"/>
        <v>-6.8956024101107394</v>
      </c>
      <c r="AH43">
        <f t="shared" si="4"/>
        <v>-315.72801442948565</v>
      </c>
      <c r="AI43">
        <f t="shared" si="23"/>
        <v>-322.62361683959637</v>
      </c>
      <c r="AJ43">
        <f t="shared" si="6"/>
        <v>2.0206546158994954</v>
      </c>
      <c r="AK43">
        <f t="shared" si="20"/>
        <v>3.2707466748270813</v>
      </c>
      <c r="AL43">
        <f t="shared" si="24"/>
        <v>-317.33221554886978</v>
      </c>
      <c r="AN43">
        <f t="shared" si="27"/>
        <v>0</v>
      </c>
      <c r="AO43">
        <f t="shared" si="27"/>
        <v>0</v>
      </c>
      <c r="AP43">
        <f t="shared" si="27"/>
        <v>-7.4105647446804479E-2</v>
      </c>
      <c r="AQ43">
        <f t="shared" si="27"/>
        <v>-3.393065251570285</v>
      </c>
      <c r="AR43">
        <f t="shared" si="27"/>
        <v>-3.4671708990170891</v>
      </c>
      <c r="AS43">
        <f t="shared" si="27"/>
        <v>2.1715567353193924E-2</v>
      </c>
      <c r="AT43">
        <f t="shared" si="27"/>
        <v>3.5150054419777838E-2</v>
      </c>
      <c r="AU43">
        <f t="shared" si="25"/>
        <v>-3.4103052772441176</v>
      </c>
      <c r="AW43">
        <v>40</v>
      </c>
      <c r="AX43">
        <f>IF(Z43&gt;0, (R43*SUMPRODUCT(K43:$K$98, X43:$X$98)-K43*$AZ$3)/Z43, 0)</f>
        <v>81.037694792412466</v>
      </c>
    </row>
    <row r="44" spans="5:50" x14ac:dyDescent="0.25">
      <c r="E44">
        <v>2044</v>
      </c>
      <c r="F44" s="5">
        <f>EconomicRates!C84</f>
        <v>3.5571999999999999E-2</v>
      </c>
      <c r="G44" s="5">
        <f>EconomicRates!D84</f>
        <v>7.0000000000000007E-2</v>
      </c>
      <c r="H44" s="5">
        <f t="shared" si="9"/>
        <v>0.12000000000000001</v>
      </c>
      <c r="I44" s="5">
        <f t="shared" si="10"/>
        <v>1.1200000000000001</v>
      </c>
      <c r="J44">
        <f t="shared" si="11"/>
        <v>0.89285714285714279</v>
      </c>
      <c r="K44">
        <f t="shared" si="21"/>
        <v>9.5953555199059081E-3</v>
      </c>
      <c r="L44" s="2">
        <v>41</v>
      </c>
      <c r="M44" s="6">
        <v>1.2285000000000001E-2</v>
      </c>
      <c r="Q44" s="4">
        <f t="shared" si="22"/>
        <v>12.5</v>
      </c>
      <c r="R44">
        <f t="shared" si="0"/>
        <v>50000</v>
      </c>
      <c r="S44">
        <f t="shared" si="1"/>
        <v>79.131731131164983</v>
      </c>
      <c r="U44">
        <f t="shared" si="12"/>
        <v>1.2285000000000001E-2</v>
      </c>
      <c r="V44">
        <f t="shared" si="13"/>
        <v>0.01</v>
      </c>
      <c r="W44">
        <f t="shared" si="14"/>
        <v>0.55164819280885913</v>
      </c>
      <c r="X44">
        <f t="shared" si="15"/>
        <v>6.7769980486568349E-3</v>
      </c>
      <c r="Y44">
        <f t="shared" si="16"/>
        <v>5.5164819280885914E-3</v>
      </c>
      <c r="Z44">
        <f t="shared" si="17"/>
        <v>0.53935471283211367</v>
      </c>
      <c r="AB44">
        <f t="shared" si="18"/>
        <v>44.704297881630232</v>
      </c>
      <c r="AC44">
        <f t="shared" si="19"/>
        <v>42.680072120157519</v>
      </c>
      <c r="AE44">
        <f t="shared" si="2"/>
        <v>0</v>
      </c>
      <c r="AF44">
        <f t="shared" si="26"/>
        <v>0</v>
      </c>
      <c r="AG44">
        <f t="shared" si="26"/>
        <v>-6.7419339104014213</v>
      </c>
      <c r="AH44">
        <f t="shared" si="4"/>
        <v>-338.84990243284176</v>
      </c>
      <c r="AI44">
        <f t="shared" si="23"/>
        <v>-345.59183634324319</v>
      </c>
      <c r="AJ44">
        <f t="shared" si="6"/>
        <v>2.0242257614727137</v>
      </c>
      <c r="AK44">
        <f t="shared" si="20"/>
        <v>3.1293008517141168</v>
      </c>
      <c r="AL44">
        <f t="shared" si="24"/>
        <v>-340.43830973005635</v>
      </c>
      <c r="AN44">
        <f t="shared" si="27"/>
        <v>0</v>
      </c>
      <c r="AO44">
        <f t="shared" si="27"/>
        <v>0</v>
      </c>
      <c r="AP44">
        <f t="shared" si="27"/>
        <v>-6.4691252762011098E-2</v>
      </c>
      <c r="AQ44">
        <f t="shared" si="27"/>
        <v>-3.2513852817285467</v>
      </c>
      <c r="AR44">
        <f t="shared" si="27"/>
        <v>-3.3160765344905578</v>
      </c>
      <c r="AS44">
        <f t="shared" si="27"/>
        <v>1.9423165833882945E-2</v>
      </c>
      <c r="AT44">
        <f t="shared" si="27"/>
        <v>3.0026754200941311E-2</v>
      </c>
      <c r="AU44">
        <f t="shared" si="25"/>
        <v>-3.2666266144557334</v>
      </c>
      <c r="AW44">
        <v>41</v>
      </c>
      <c r="AX44">
        <f>IF(Z44&gt;0, (R44*SUMPRODUCT(K44:$K$98, X44:$X$98)-K44*$AZ$3)/Z44, 0)</f>
        <v>79.131731131164983</v>
      </c>
    </row>
    <row r="45" spans="5:50" x14ac:dyDescent="0.25">
      <c r="E45">
        <v>2045</v>
      </c>
      <c r="F45" s="5">
        <f>EconomicRates!C85</f>
        <v>3.5571999999999999E-2</v>
      </c>
      <c r="G45" s="5">
        <f>EconomicRates!D85</f>
        <v>7.0000000000000007E-2</v>
      </c>
      <c r="H45" s="5">
        <f t="shared" si="9"/>
        <v>0.12000000000000001</v>
      </c>
      <c r="I45" s="5">
        <f t="shared" si="10"/>
        <v>1.1200000000000001</v>
      </c>
      <c r="J45">
        <f t="shared" si="11"/>
        <v>0.89285714285714279</v>
      </c>
      <c r="K45">
        <f t="shared" si="21"/>
        <v>8.5672817142017025E-3</v>
      </c>
      <c r="L45" s="2">
        <v>42</v>
      </c>
      <c r="M45" s="6">
        <v>1.3528E-2</v>
      </c>
      <c r="Q45" s="4">
        <f t="shared" si="22"/>
        <v>12.5</v>
      </c>
      <c r="R45">
        <f t="shared" si="0"/>
        <v>50000</v>
      </c>
      <c r="S45">
        <f t="shared" si="1"/>
        <v>77.185463833456112</v>
      </c>
      <c r="U45">
        <f t="shared" si="12"/>
        <v>1.3528E-2</v>
      </c>
      <c r="V45">
        <f t="shared" si="13"/>
        <v>0.01</v>
      </c>
      <c r="W45">
        <f t="shared" si="14"/>
        <v>0.53935471283211367</v>
      </c>
      <c r="X45">
        <f t="shared" si="15"/>
        <v>7.2963905551928334E-3</v>
      </c>
      <c r="Y45">
        <f t="shared" si="16"/>
        <v>5.393547128321137E-3</v>
      </c>
      <c r="Z45">
        <f t="shared" si="17"/>
        <v>0.52666477514859966</v>
      </c>
      <c r="AB45">
        <f t="shared" si="18"/>
        <v>42.680072120157519</v>
      </c>
      <c r="AC45">
        <f t="shared" si="19"/>
        <v>40.650864954587533</v>
      </c>
      <c r="AE45">
        <f t="shared" si="2"/>
        <v>0</v>
      </c>
      <c r="AF45">
        <f t="shared" si="26"/>
        <v>0</v>
      </c>
      <c r="AG45">
        <f t="shared" si="26"/>
        <v>-6.5833096893574954</v>
      </c>
      <c r="AH45">
        <f t="shared" si="4"/>
        <v>-364.81952775964169</v>
      </c>
      <c r="AI45">
        <f t="shared" si="23"/>
        <v>-371.40283744899921</v>
      </c>
      <c r="AJ45">
        <f t="shared" si="6"/>
        <v>2.0292071655699857</v>
      </c>
      <c r="AK45">
        <f t="shared" si="20"/>
        <v>2.9876050484110266</v>
      </c>
      <c r="AL45">
        <f t="shared" si="24"/>
        <v>-366.38602523501822</v>
      </c>
      <c r="AN45">
        <f t="shared" si="27"/>
        <v>0</v>
      </c>
      <c r="AO45">
        <f t="shared" si="27"/>
        <v>0</v>
      </c>
      <c r="AP45">
        <f t="shared" si="27"/>
        <v>-5.6401068720559361E-2</v>
      </c>
      <c r="AQ45">
        <f t="shared" si="27"/>
        <v>-3.1255116691588785</v>
      </c>
      <c r="AR45">
        <f t="shared" si="27"/>
        <v>-3.1819127378794381</v>
      </c>
      <c r="AS45">
        <f t="shared" si="27"/>
        <v>1.7384789443914805E-2</v>
      </c>
      <c r="AT45">
        <f t="shared" si="27"/>
        <v>2.5595654100508479E-2</v>
      </c>
      <c r="AU45">
        <f t="shared" si="25"/>
        <v>-3.1389322943350151</v>
      </c>
      <c r="AW45">
        <v>42</v>
      </c>
      <c r="AX45">
        <f>IF(Z45&gt;0, (R45*SUMPRODUCT(K45:$K$98, X45:$X$98)-K45*$AZ$3)/Z45, 0)</f>
        <v>77.185463833456112</v>
      </c>
    </row>
    <row r="46" spans="5:50" x14ac:dyDescent="0.25">
      <c r="E46">
        <v>2046</v>
      </c>
      <c r="F46" s="5">
        <f>EconomicRates!C86</f>
        <v>3.5571999999999999E-2</v>
      </c>
      <c r="G46" s="5">
        <f>EconomicRates!D86</f>
        <v>7.0000000000000007E-2</v>
      </c>
      <c r="H46" s="5">
        <f t="shared" si="9"/>
        <v>0.12000000000000001</v>
      </c>
      <c r="I46" s="5">
        <f t="shared" si="10"/>
        <v>1.1200000000000001</v>
      </c>
      <c r="J46">
        <f t="shared" si="11"/>
        <v>0.89285714285714279</v>
      </c>
      <c r="K46">
        <f t="shared" si="21"/>
        <v>7.6493586733943769E-3</v>
      </c>
      <c r="L46" s="2">
        <v>43</v>
      </c>
      <c r="M46" s="6">
        <v>1.4963000000000001E-2</v>
      </c>
      <c r="Q46" s="4">
        <f t="shared" si="22"/>
        <v>12.5</v>
      </c>
      <c r="R46">
        <f t="shared" si="0"/>
        <v>50000</v>
      </c>
      <c r="S46">
        <f t="shared" si="1"/>
        <v>75.200111077622424</v>
      </c>
      <c r="U46">
        <f t="shared" si="12"/>
        <v>1.4963000000000001E-2</v>
      </c>
      <c r="V46">
        <f t="shared" si="13"/>
        <v>0.01</v>
      </c>
      <c r="W46">
        <f t="shared" si="14"/>
        <v>0.52666477514859966</v>
      </c>
      <c r="X46">
        <f t="shared" si="15"/>
        <v>7.8804850305484973E-3</v>
      </c>
      <c r="Y46">
        <f t="shared" si="16"/>
        <v>5.2666477514859969E-3</v>
      </c>
      <c r="Z46">
        <f t="shared" si="17"/>
        <v>0.51351764236656516</v>
      </c>
      <c r="AB46">
        <f t="shared" si="18"/>
        <v>40.650864954587533</v>
      </c>
      <c r="AC46">
        <f t="shared" si="19"/>
        <v>38.616583746284491</v>
      </c>
      <c r="AE46">
        <f t="shared" si="2"/>
        <v>0</v>
      </c>
      <c r="AF46">
        <f t="shared" si="26"/>
        <v>0</v>
      </c>
      <c r="AG46">
        <f t="shared" si="26"/>
        <v>-6.4189705295820643</v>
      </c>
      <c r="AH46">
        <f t="shared" si="4"/>
        <v>-394.02425152742489</v>
      </c>
      <c r="AI46">
        <f t="shared" si="23"/>
        <v>-400.44322205700695</v>
      </c>
      <c r="AJ46">
        <f t="shared" si="6"/>
        <v>2.0342812083030424</v>
      </c>
      <c r="AK46">
        <f t="shared" si="20"/>
        <v>2.8455605468211274</v>
      </c>
      <c r="AL46">
        <f t="shared" si="24"/>
        <v>-395.56338030188277</v>
      </c>
      <c r="AN46">
        <f t="shared" si="27"/>
        <v>0</v>
      </c>
      <c r="AO46">
        <f t="shared" si="27"/>
        <v>0</v>
      </c>
      <c r="AP46">
        <f t="shared" si="27"/>
        <v>-4.9101007894721459E-2</v>
      </c>
      <c r="AQ46">
        <f t="shared" si="27"/>
        <v>-3.0140328259490352</v>
      </c>
      <c r="AR46">
        <f t="shared" si="27"/>
        <v>-3.0631338338437564</v>
      </c>
      <c r="AS46">
        <f t="shared" si="27"/>
        <v>1.5560946604856071E-2</v>
      </c>
      <c r="AT46">
        <f t="shared" si="27"/>
        <v>2.1766713249495036E-2</v>
      </c>
      <c r="AU46">
        <f t="shared" si="25"/>
        <v>-3.0258061739894053</v>
      </c>
      <c r="AW46">
        <v>43</v>
      </c>
      <c r="AX46">
        <f>IF(Z46&gt;0, (R46*SUMPRODUCT(K46:$K$98, X46:$X$98)-K46*$AZ$3)/Z46, 0)</f>
        <v>75.200111077622424</v>
      </c>
    </row>
    <row r="47" spans="5:50" x14ac:dyDescent="0.25">
      <c r="E47">
        <v>2047</v>
      </c>
      <c r="F47" s="5">
        <f>EconomicRates!C87</f>
        <v>3.5571999999999999E-2</v>
      </c>
      <c r="G47" s="5">
        <f>EconomicRates!D87</f>
        <v>7.0000000000000007E-2</v>
      </c>
      <c r="H47" s="5">
        <f t="shared" si="9"/>
        <v>0.12000000000000001</v>
      </c>
      <c r="I47" s="5">
        <f t="shared" si="10"/>
        <v>1.1200000000000001</v>
      </c>
      <c r="J47">
        <f t="shared" si="11"/>
        <v>0.89285714285714279</v>
      </c>
      <c r="K47">
        <f t="shared" si="21"/>
        <v>6.8297845298164071E-3</v>
      </c>
      <c r="L47" s="2">
        <v>44</v>
      </c>
      <c r="M47" s="6">
        <v>1.6567999999999999E-2</v>
      </c>
      <c r="Q47" s="4">
        <f t="shared" si="22"/>
        <v>12.5</v>
      </c>
      <c r="R47">
        <f t="shared" si="0"/>
        <v>50000</v>
      </c>
      <c r="S47">
        <f t="shared" si="1"/>
        <v>73.172093032987547</v>
      </c>
      <c r="U47">
        <f t="shared" si="12"/>
        <v>1.6567999999999999E-2</v>
      </c>
      <c r="V47">
        <f t="shared" si="13"/>
        <v>0.01</v>
      </c>
      <c r="W47">
        <f t="shared" si="14"/>
        <v>0.51351764236656516</v>
      </c>
      <c r="X47">
        <f t="shared" si="15"/>
        <v>8.5079602987292516E-3</v>
      </c>
      <c r="Y47">
        <f t="shared" si="16"/>
        <v>5.135176423665652E-3</v>
      </c>
      <c r="Z47">
        <f t="shared" si="17"/>
        <v>0.49987450564417024</v>
      </c>
      <c r="AB47">
        <f t="shared" si="18"/>
        <v>38.616583746284491</v>
      </c>
      <c r="AC47">
        <f t="shared" si="19"/>
        <v>36.576863831813881</v>
      </c>
      <c r="AE47">
        <f t="shared" si="2"/>
        <v>0</v>
      </c>
      <c r="AF47">
        <f t="shared" si="26"/>
        <v>0</v>
      </c>
      <c r="AG47">
        <f t="shared" si="26"/>
        <v>-6.248431320552128</v>
      </c>
      <c r="AH47">
        <f t="shared" si="4"/>
        <v>-425.39801493646257</v>
      </c>
      <c r="AI47">
        <f t="shared" si="23"/>
        <v>-431.6464462570147</v>
      </c>
      <c r="AJ47">
        <f t="shared" si="6"/>
        <v>2.0397199144706093</v>
      </c>
      <c r="AK47">
        <f t="shared" si="20"/>
        <v>2.7031608622399146</v>
      </c>
      <c r="AL47">
        <f t="shared" si="24"/>
        <v>-426.90356548030417</v>
      </c>
      <c r="AN47">
        <f t="shared" si="27"/>
        <v>0</v>
      </c>
      <c r="AO47">
        <f t="shared" si="27"/>
        <v>0</v>
      </c>
      <c r="AP47">
        <f t="shared" si="27"/>
        <v>-4.2675439568727228E-2</v>
      </c>
      <c r="AQ47">
        <f t="shared" si="27"/>
        <v>-2.9053767814276608</v>
      </c>
      <c r="AR47">
        <f t="shared" si="27"/>
        <v>-2.948052220996388</v>
      </c>
      <c r="AS47">
        <f t="shared" si="27"/>
        <v>1.3930847517009813E-2</v>
      </c>
      <c r="AT47">
        <f t="shared" si="27"/>
        <v>1.8462006238531347E-2</v>
      </c>
      <c r="AU47">
        <f t="shared" si="25"/>
        <v>-2.9156593672408468</v>
      </c>
      <c r="AW47">
        <v>44</v>
      </c>
      <c r="AX47">
        <f>IF(Z47&gt;0, (R47*SUMPRODUCT(K47:$K$98, X47:$X$98)-K47*$AZ$3)/Z47, 0)</f>
        <v>73.172093032987547</v>
      </c>
    </row>
    <row r="48" spans="5:50" x14ac:dyDescent="0.25">
      <c r="E48">
        <v>2048</v>
      </c>
      <c r="F48" s="5">
        <f>EconomicRates!C88</f>
        <v>3.5571999999999999E-2</v>
      </c>
      <c r="G48" s="5">
        <f>EconomicRates!D88</f>
        <v>7.0000000000000007E-2</v>
      </c>
      <c r="H48" s="5">
        <f t="shared" si="9"/>
        <v>0.12000000000000001</v>
      </c>
      <c r="I48" s="5">
        <f t="shared" si="10"/>
        <v>1.1200000000000001</v>
      </c>
      <c r="J48">
        <f t="shared" si="11"/>
        <v>0.89285714285714279</v>
      </c>
      <c r="K48">
        <f t="shared" si="21"/>
        <v>6.0980219016217915E-3</v>
      </c>
      <c r="L48" s="2">
        <v>45</v>
      </c>
      <c r="M48" s="6">
        <v>1.8353999999999999E-2</v>
      </c>
      <c r="Q48" s="4">
        <f t="shared" si="22"/>
        <v>12.5</v>
      </c>
      <c r="R48">
        <f t="shared" si="0"/>
        <v>50000</v>
      </c>
      <c r="S48">
        <f t="shared" si="1"/>
        <v>71.116602081599396</v>
      </c>
      <c r="U48">
        <f t="shared" si="12"/>
        <v>1.8353999999999999E-2</v>
      </c>
      <c r="V48">
        <f t="shared" si="13"/>
        <v>0.01</v>
      </c>
      <c r="W48">
        <f t="shared" si="14"/>
        <v>0.49987450564417024</v>
      </c>
      <c r="X48">
        <f t="shared" si="15"/>
        <v>9.1746966765931005E-3</v>
      </c>
      <c r="Y48">
        <f t="shared" si="16"/>
        <v>4.9987450564417026E-3</v>
      </c>
      <c r="Z48">
        <f t="shared" si="17"/>
        <v>0.48570106391113543</v>
      </c>
      <c r="AB48">
        <f t="shared" si="18"/>
        <v>36.576863831813881</v>
      </c>
      <c r="AC48">
        <f t="shared" si="19"/>
        <v>34.541409292777693</v>
      </c>
      <c r="AE48">
        <f t="shared" si="2"/>
        <v>0</v>
      </c>
      <c r="AF48">
        <f t="shared" si="26"/>
        <v>0</v>
      </c>
      <c r="AG48">
        <f t="shared" si="26"/>
        <v>-6.0712632988891926</v>
      </c>
      <c r="AH48">
        <f t="shared" si="4"/>
        <v>-458.73483382965503</v>
      </c>
      <c r="AI48">
        <f t="shared" si="23"/>
        <v>-464.80609712854425</v>
      </c>
      <c r="AJ48">
        <f t="shared" si="6"/>
        <v>2.0354545390361878</v>
      </c>
      <c r="AK48">
        <f t="shared" si="20"/>
        <v>2.5603804682269717</v>
      </c>
      <c r="AL48">
        <f t="shared" si="24"/>
        <v>-460.21026212128106</v>
      </c>
      <c r="AN48">
        <f t="shared" si="27"/>
        <v>0</v>
      </c>
      <c r="AO48">
        <f t="shared" si="27"/>
        <v>0</v>
      </c>
      <c r="AP48">
        <f t="shared" si="27"/>
        <v>-3.7022696567138864E-2</v>
      </c>
      <c r="AQ48">
        <f t="shared" si="27"/>
        <v>-2.7973750637300694</v>
      </c>
      <c r="AR48">
        <f t="shared" si="27"/>
        <v>-2.8343977602972084</v>
      </c>
      <c r="AS48">
        <f t="shared" si="27"/>
        <v>1.2412246358798161E-2</v>
      </c>
      <c r="AT48">
        <f t="shared" si="27"/>
        <v>1.5613256171732731E-2</v>
      </c>
      <c r="AU48">
        <f t="shared" si="25"/>
        <v>-2.8063722577666774</v>
      </c>
      <c r="AW48">
        <v>45</v>
      </c>
      <c r="AX48">
        <f>IF(Z48&gt;0, (R48*SUMPRODUCT(K48:$K$98, X48:$X$98)-K48*$AZ$3)/Z48, 0)</f>
        <v>71.116602081599396</v>
      </c>
    </row>
    <row r="49" spans="5:50" x14ac:dyDescent="0.25">
      <c r="E49">
        <v>2049</v>
      </c>
      <c r="F49" s="5">
        <f>EconomicRates!C89</f>
        <v>3.5571999999999999E-2</v>
      </c>
      <c r="G49" s="5">
        <f>EconomicRates!D89</f>
        <v>7.0000000000000007E-2</v>
      </c>
      <c r="H49" s="5">
        <f t="shared" si="9"/>
        <v>0.12000000000000001</v>
      </c>
      <c r="I49" s="5">
        <f t="shared" si="10"/>
        <v>1.1200000000000001</v>
      </c>
      <c r="J49">
        <f t="shared" si="11"/>
        <v>0.89285714285714279</v>
      </c>
      <c r="K49">
        <f t="shared" si="21"/>
        <v>5.4446624121623132E-3</v>
      </c>
      <c r="L49" s="2">
        <v>46</v>
      </c>
      <c r="M49" s="6">
        <v>2.0303000000000002E-2</v>
      </c>
      <c r="Q49" s="4">
        <f t="shared" si="22"/>
        <v>12.5</v>
      </c>
      <c r="R49">
        <f t="shared" si="0"/>
        <v>50000</v>
      </c>
      <c r="S49">
        <f t="shared" si="1"/>
        <v>69.048691498551449</v>
      </c>
      <c r="U49">
        <f t="shared" si="12"/>
        <v>2.0303000000000002E-2</v>
      </c>
      <c r="V49">
        <f t="shared" si="13"/>
        <v>0.01</v>
      </c>
      <c r="W49">
        <f t="shared" si="14"/>
        <v>0.48570106391113543</v>
      </c>
      <c r="X49">
        <f t="shared" si="15"/>
        <v>9.8611887005877839E-3</v>
      </c>
      <c r="Y49">
        <f t="shared" si="16"/>
        <v>4.8570106391113543E-3</v>
      </c>
      <c r="Z49">
        <f t="shared" si="17"/>
        <v>0.47098286457143629</v>
      </c>
      <c r="AB49">
        <f t="shared" si="18"/>
        <v>34.541409292777693</v>
      </c>
      <c r="AC49">
        <f t="shared" si="19"/>
        <v>32.520750516897138</v>
      </c>
      <c r="AE49">
        <f t="shared" si="2"/>
        <v>0</v>
      </c>
      <c r="AF49">
        <f t="shared" si="26"/>
        <v>0</v>
      </c>
      <c r="AG49">
        <f t="shared" si="26"/>
        <v>-5.8872858071429537</v>
      </c>
      <c r="AH49">
        <f t="shared" si="4"/>
        <v>-493.05943502938919</v>
      </c>
      <c r="AI49">
        <f t="shared" si="23"/>
        <v>-498.94672083653217</v>
      </c>
      <c r="AJ49">
        <f t="shared" si="6"/>
        <v>2.0206587758805554</v>
      </c>
      <c r="AK49">
        <f t="shared" si="20"/>
        <v>2.4178986504944389</v>
      </c>
      <c r="AL49">
        <f t="shared" si="24"/>
        <v>-494.50816341015712</v>
      </c>
      <c r="AN49">
        <f t="shared" si="27"/>
        <v>0</v>
      </c>
      <c r="AO49">
        <f t="shared" si="27"/>
        <v>0</v>
      </c>
      <c r="AP49">
        <f t="shared" si="27"/>
        <v>-3.2054283743807907E-2</v>
      </c>
      <c r="AQ49">
        <f t="shared" si="27"/>
        <v>-2.6845421728665015</v>
      </c>
      <c r="AR49">
        <f t="shared" si="27"/>
        <v>-2.7165964566103096</v>
      </c>
      <c r="AS49">
        <f t="shared" si="27"/>
        <v>1.1001804884842772E-2</v>
      </c>
      <c r="AT49">
        <f t="shared" si="27"/>
        <v>1.3164641898765053E-2</v>
      </c>
      <c r="AU49">
        <f t="shared" si="25"/>
        <v>-2.6924300098267016</v>
      </c>
      <c r="AW49">
        <v>46</v>
      </c>
      <c r="AX49">
        <f>IF(Z49&gt;0, (R49*SUMPRODUCT(K49:$K$98, X49:$X$98)-K49*$AZ$3)/Z49, 0)</f>
        <v>69.048691498551449</v>
      </c>
    </row>
    <row r="50" spans="5:50" x14ac:dyDescent="0.25">
      <c r="E50">
        <v>2050</v>
      </c>
      <c r="F50" s="5">
        <f>EconomicRates!C90</f>
        <v>3.5571999999999999E-2</v>
      </c>
      <c r="G50" s="5">
        <f>EconomicRates!D90</f>
        <v>7.0000000000000007E-2</v>
      </c>
      <c r="H50" s="5">
        <f t="shared" si="9"/>
        <v>0.12000000000000001</v>
      </c>
      <c r="I50" s="5">
        <f t="shared" si="10"/>
        <v>1.1200000000000001</v>
      </c>
      <c r="J50">
        <f t="shared" si="11"/>
        <v>0.89285714285714279</v>
      </c>
      <c r="K50">
        <f t="shared" si="21"/>
        <v>4.8613057251449222E-3</v>
      </c>
      <c r="L50" s="2">
        <v>47</v>
      </c>
      <c r="M50" s="6">
        <v>2.2446000000000001E-2</v>
      </c>
      <c r="Q50" s="4">
        <f t="shared" si="22"/>
        <v>12.5</v>
      </c>
      <c r="R50">
        <f t="shared" si="0"/>
        <v>50000</v>
      </c>
      <c r="S50">
        <f t="shared" si="1"/>
        <v>66.994984160014951</v>
      </c>
      <c r="U50">
        <f t="shared" si="12"/>
        <v>2.2446000000000001E-2</v>
      </c>
      <c r="V50">
        <f t="shared" si="13"/>
        <v>0.01</v>
      </c>
      <c r="W50">
        <f t="shared" si="14"/>
        <v>0.47098286457143629</v>
      </c>
      <c r="X50">
        <f t="shared" si="15"/>
        <v>1.057168137817046E-2</v>
      </c>
      <c r="Y50">
        <f t="shared" si="16"/>
        <v>4.7098286457143632E-3</v>
      </c>
      <c r="Z50">
        <f t="shared" si="17"/>
        <v>0.45570135454755151</v>
      </c>
      <c r="AB50">
        <f t="shared" si="18"/>
        <v>32.520750516897138</v>
      </c>
      <c r="AC50">
        <f t="shared" si="19"/>
        <v>30.529705029610572</v>
      </c>
      <c r="AE50">
        <f t="shared" si="2"/>
        <v>0</v>
      </c>
      <c r="AF50">
        <f t="shared" si="26"/>
        <v>0</v>
      </c>
      <c r="AG50">
        <f t="shared" si="26"/>
        <v>-5.6962669318443941</v>
      </c>
      <c r="AH50">
        <f t="shared" si="4"/>
        <v>-528.58406890852302</v>
      </c>
      <c r="AI50">
        <f t="shared" si="23"/>
        <v>-534.28033584036746</v>
      </c>
      <c r="AJ50">
        <f t="shared" si="6"/>
        <v>1.9910454872865664</v>
      </c>
      <c r="AK50">
        <f t="shared" si="20"/>
        <v>2.2764525361827999</v>
      </c>
      <c r="AL50">
        <f t="shared" si="24"/>
        <v>-530.01283781689813</v>
      </c>
      <c r="AN50">
        <f t="shared" si="27"/>
        <v>0</v>
      </c>
      <c r="AO50">
        <f t="shared" si="27"/>
        <v>0</v>
      </c>
      <c r="AP50">
        <f t="shared" si="27"/>
        <v>-2.7691295047728853E-2</v>
      </c>
      <c r="AQ50">
        <f t="shared" si="27"/>
        <v>-2.569608760405401</v>
      </c>
      <c r="AR50">
        <f t="shared" si="27"/>
        <v>-2.5973000554531303</v>
      </c>
      <c r="AS50">
        <f t="shared" si="27"/>
        <v>9.6790808263701473E-3</v>
      </c>
      <c r="AT50">
        <f t="shared" si="27"/>
        <v>1.1066531747166123E-2</v>
      </c>
      <c r="AU50">
        <f t="shared" si="25"/>
        <v>-2.5765544428795941</v>
      </c>
      <c r="AW50">
        <v>47</v>
      </c>
      <c r="AX50">
        <f>IF(Z50&gt;0, (R50*SUMPRODUCT(K50:$K$98, X50:$X$98)-K50*$AZ$3)/Z50, 0)</f>
        <v>66.994984160014951</v>
      </c>
    </row>
    <row r="51" spans="5:50" x14ac:dyDescent="0.25">
      <c r="E51">
        <v>2051</v>
      </c>
      <c r="F51" s="5">
        <f>EconomicRates!C91</f>
        <v>3.5571999999999999E-2</v>
      </c>
      <c r="G51" s="5">
        <f>EconomicRates!D91</f>
        <v>7.0000000000000007E-2</v>
      </c>
      <c r="H51" s="5">
        <f t="shared" si="9"/>
        <v>0.12000000000000001</v>
      </c>
      <c r="I51" s="5">
        <f t="shared" si="10"/>
        <v>1.1200000000000001</v>
      </c>
      <c r="J51">
        <f t="shared" si="11"/>
        <v>0.89285714285714279</v>
      </c>
      <c r="K51">
        <f t="shared" si="21"/>
        <v>4.3404515403079663E-3</v>
      </c>
      <c r="L51" s="2">
        <v>48</v>
      </c>
      <c r="M51" s="6">
        <v>2.4856E-2</v>
      </c>
      <c r="Q51" s="4">
        <f t="shared" si="22"/>
        <v>12.5</v>
      </c>
      <c r="R51">
        <f t="shared" si="0"/>
        <v>50000</v>
      </c>
      <c r="S51">
        <f t="shared" si="1"/>
        <v>64.979893724906916</v>
      </c>
      <c r="U51">
        <f t="shared" si="12"/>
        <v>2.4856E-2</v>
      </c>
      <c r="V51">
        <f t="shared" si="13"/>
        <v>0.01</v>
      </c>
      <c r="W51">
        <f t="shared" si="14"/>
        <v>0.45570135454755151</v>
      </c>
      <c r="X51">
        <f t="shared" si="15"/>
        <v>1.1326912868633941E-2</v>
      </c>
      <c r="Y51">
        <f t="shared" si="16"/>
        <v>4.557013545475515E-3</v>
      </c>
      <c r="Z51">
        <f t="shared" si="17"/>
        <v>0.43981742813344205</v>
      </c>
      <c r="AB51">
        <f t="shared" si="18"/>
        <v>30.529705029610572</v>
      </c>
      <c r="AC51">
        <f t="shared" si="19"/>
        <v>28.579289738472948</v>
      </c>
      <c r="AE51">
        <f t="shared" si="2"/>
        <v>0</v>
      </c>
      <c r="AF51">
        <f t="shared" si="26"/>
        <v>0</v>
      </c>
      <c r="AG51">
        <f t="shared" si="26"/>
        <v>-5.4977178516680256</v>
      </c>
      <c r="AH51">
        <f t="shared" si="4"/>
        <v>-566.345643431697</v>
      </c>
      <c r="AI51">
        <f t="shared" si="23"/>
        <v>-571.84336128336497</v>
      </c>
      <c r="AJ51">
        <f t="shared" si="6"/>
        <v>1.9504152911376238</v>
      </c>
      <c r="AK51">
        <f t="shared" si="20"/>
        <v>2.1370793520727402</v>
      </c>
      <c r="AL51">
        <f t="shared" si="24"/>
        <v>-567.75586664015464</v>
      </c>
      <c r="AN51">
        <f t="shared" si="27"/>
        <v>0</v>
      </c>
      <c r="AO51">
        <f t="shared" si="27"/>
        <v>0</v>
      </c>
      <c r="AP51">
        <f t="shared" si="27"/>
        <v>-2.3862577917451087E-2</v>
      </c>
      <c r="AQ51">
        <f t="shared" si="27"/>
        <v>-2.4581958203798155</v>
      </c>
      <c r="AR51">
        <f t="shared" si="27"/>
        <v>-2.4820583982972662</v>
      </c>
      <c r="AS51">
        <f t="shared" si="27"/>
        <v>8.4656830546585102E-3</v>
      </c>
      <c r="AT51">
        <f t="shared" si="27"/>
        <v>9.2758893654644754E-3</v>
      </c>
      <c r="AU51">
        <f t="shared" si="25"/>
        <v>-2.4643168258771433</v>
      </c>
      <c r="AW51">
        <v>48</v>
      </c>
      <c r="AX51">
        <f>IF(Z51&gt;0, (R51*SUMPRODUCT(K51:$K$98, X51:$X$98)-K51*$AZ$3)/Z51, 0)</f>
        <v>64.979893724906916</v>
      </c>
    </row>
    <row r="52" spans="5:50" x14ac:dyDescent="0.25">
      <c r="E52">
        <v>2052</v>
      </c>
      <c r="F52" s="5">
        <f>EconomicRates!C92</f>
        <v>3.5571999999999999E-2</v>
      </c>
      <c r="G52" s="5">
        <f>EconomicRates!D92</f>
        <v>7.0000000000000007E-2</v>
      </c>
      <c r="H52" s="5">
        <f t="shared" si="9"/>
        <v>0.12000000000000001</v>
      </c>
      <c r="I52" s="5">
        <f t="shared" si="10"/>
        <v>1.1200000000000001</v>
      </c>
      <c r="J52">
        <f t="shared" si="11"/>
        <v>0.89285714285714279</v>
      </c>
      <c r="K52">
        <f t="shared" si="21"/>
        <v>3.8754031609892553E-3</v>
      </c>
      <c r="L52" s="2">
        <v>49</v>
      </c>
      <c r="M52" s="6">
        <v>2.7564999999999999E-2</v>
      </c>
      <c r="Q52" s="4">
        <f t="shared" si="22"/>
        <v>12.5</v>
      </c>
      <c r="R52">
        <f t="shared" si="0"/>
        <v>50000</v>
      </c>
      <c r="S52">
        <f t="shared" si="1"/>
        <v>63.01492333625945</v>
      </c>
      <c r="U52">
        <f t="shared" si="12"/>
        <v>2.7564999999999999E-2</v>
      </c>
      <c r="V52">
        <f t="shared" si="13"/>
        <v>0.01</v>
      </c>
      <c r="W52">
        <f t="shared" si="14"/>
        <v>0.43981742813344205</v>
      </c>
      <c r="X52">
        <f t="shared" si="15"/>
        <v>1.212356740649833E-2</v>
      </c>
      <c r="Y52">
        <f t="shared" si="16"/>
        <v>4.3981742813344205E-3</v>
      </c>
      <c r="Z52">
        <f t="shared" si="17"/>
        <v>0.42329568644560928</v>
      </c>
      <c r="AB52">
        <f t="shared" si="18"/>
        <v>28.579289738472948</v>
      </c>
      <c r="AC52">
        <f t="shared" si="19"/>
        <v>26.673945229939388</v>
      </c>
      <c r="AE52">
        <f t="shared" si="2"/>
        <v>0</v>
      </c>
      <c r="AF52">
        <f t="shared" si="26"/>
        <v>0</v>
      </c>
      <c r="AG52">
        <f t="shared" si="26"/>
        <v>-5.2911960805701161</v>
      </c>
      <c r="AH52">
        <f t="shared" si="4"/>
        <v>-606.1783703249165</v>
      </c>
      <c r="AI52">
        <f t="shared" si="23"/>
        <v>-611.4695664054866</v>
      </c>
      <c r="AJ52">
        <f t="shared" si="6"/>
        <v>1.9053445085335596</v>
      </c>
      <c r="AK52">
        <f t="shared" si="20"/>
        <v>2.0005502816931067</v>
      </c>
      <c r="AL52">
        <f t="shared" si="24"/>
        <v>-607.56367161525998</v>
      </c>
      <c r="AN52">
        <f t="shared" si="27"/>
        <v>0</v>
      </c>
      <c r="AO52">
        <f t="shared" si="27"/>
        <v>0</v>
      </c>
      <c r="AP52">
        <f t="shared" si="27"/>
        <v>-2.0505518016055387E-2</v>
      </c>
      <c r="AQ52">
        <f t="shared" si="27"/>
        <v>-2.3491855724804966</v>
      </c>
      <c r="AR52">
        <f t="shared" si="27"/>
        <v>-2.369691090496552</v>
      </c>
      <c r="AS52">
        <f t="shared" si="27"/>
        <v>7.3839781311444757E-3</v>
      </c>
      <c r="AT52">
        <f t="shared" si="27"/>
        <v>7.7529388853914104E-3</v>
      </c>
      <c r="AU52">
        <f t="shared" si="25"/>
        <v>-2.3545541734800164</v>
      </c>
      <c r="AW52">
        <v>49</v>
      </c>
      <c r="AX52">
        <f>IF(Z52&gt;0, (R52*SUMPRODUCT(K52:$K$98, X52:$X$98)-K52*$AZ$3)/Z52, 0)</f>
        <v>63.01492333625945</v>
      </c>
    </row>
    <row r="53" spans="5:50" x14ac:dyDescent="0.25">
      <c r="E53">
        <v>2053</v>
      </c>
      <c r="F53" s="5">
        <f>EconomicRates!C93</f>
        <v>3.5571999999999999E-2</v>
      </c>
      <c r="G53" s="5">
        <f>EconomicRates!D93</f>
        <v>7.0000000000000007E-2</v>
      </c>
      <c r="H53" s="5">
        <f t="shared" si="9"/>
        <v>0.12000000000000001</v>
      </c>
      <c r="I53" s="5">
        <f t="shared" si="10"/>
        <v>1.1200000000000001</v>
      </c>
      <c r="J53">
        <f t="shared" si="11"/>
        <v>0.89285714285714279</v>
      </c>
      <c r="K53">
        <f t="shared" si="21"/>
        <v>3.4601813937404063E-3</v>
      </c>
      <c r="L53" s="2">
        <v>50</v>
      </c>
      <c r="M53" s="6">
        <v>3.0620999999999999E-2</v>
      </c>
      <c r="Q53" s="4">
        <f t="shared" si="22"/>
        <v>12.5</v>
      </c>
      <c r="R53">
        <f t="shared" si="0"/>
        <v>50000</v>
      </c>
      <c r="S53">
        <f t="shared" si="1"/>
        <v>61.113805104372673</v>
      </c>
      <c r="U53">
        <f t="shared" si="12"/>
        <v>3.0620999999999999E-2</v>
      </c>
      <c r="V53">
        <f t="shared" si="13"/>
        <v>0.01</v>
      </c>
      <c r="W53">
        <f t="shared" si="14"/>
        <v>0.42329568644560928</v>
      </c>
      <c r="X53">
        <f t="shared" si="15"/>
        <v>1.2961737214651001E-2</v>
      </c>
      <c r="Y53">
        <f t="shared" si="16"/>
        <v>4.232956864456093E-3</v>
      </c>
      <c r="Z53">
        <f t="shared" si="17"/>
        <v>0.40610099236650221</v>
      </c>
      <c r="AB53">
        <f t="shared" si="18"/>
        <v>26.673945229939388</v>
      </c>
      <c r="AC53">
        <f t="shared" si="19"/>
        <v>24.818376900178752</v>
      </c>
      <c r="AE53">
        <f t="shared" si="2"/>
        <v>0</v>
      </c>
      <c r="AF53">
        <f t="shared" si="26"/>
        <v>0</v>
      </c>
      <c r="AG53">
        <f t="shared" si="26"/>
        <v>-5.0762624045812776</v>
      </c>
      <c r="AH53">
        <f t="shared" si="4"/>
        <v>-648.08686073255001</v>
      </c>
      <c r="AI53">
        <f t="shared" si="23"/>
        <v>-653.16312313713127</v>
      </c>
      <c r="AJ53">
        <f t="shared" si="6"/>
        <v>1.8555683297606365</v>
      </c>
      <c r="AK53">
        <f t="shared" si="20"/>
        <v>1.8671761660957573</v>
      </c>
      <c r="AL53">
        <f t="shared" si="24"/>
        <v>-649.44037864127483</v>
      </c>
      <c r="AN53">
        <f t="shared" si="27"/>
        <v>0</v>
      </c>
      <c r="AO53">
        <f t="shared" si="27"/>
        <v>0</v>
      </c>
      <c r="AP53">
        <f t="shared" si="27"/>
        <v>-1.756478872207607E-2</v>
      </c>
      <c r="AQ53">
        <f t="shared" si="27"/>
        <v>-2.2424980970343995</v>
      </c>
      <c r="AR53">
        <f t="shared" si="27"/>
        <v>-2.2600628857564753</v>
      </c>
      <c r="AS53">
        <f t="shared" si="27"/>
        <v>6.4206030094517167E-3</v>
      </c>
      <c r="AT53">
        <f t="shared" si="27"/>
        <v>6.4607682287600859E-3</v>
      </c>
      <c r="AU53">
        <f t="shared" si="25"/>
        <v>-2.2471815145182634</v>
      </c>
      <c r="AW53">
        <v>50</v>
      </c>
      <c r="AX53">
        <f>IF(Z53&gt;0, (R53*SUMPRODUCT(K53:$K$98, X53:$X$98)-K53*$AZ$3)/Z53, 0)</f>
        <v>61.113805104372673</v>
      </c>
    </row>
    <row r="54" spans="5:50" x14ac:dyDescent="0.25">
      <c r="E54">
        <v>2054</v>
      </c>
      <c r="F54" s="5">
        <f>EconomicRates!C94</f>
        <v>3.5571999999999999E-2</v>
      </c>
      <c r="G54" s="5">
        <f>EconomicRates!D94</f>
        <v>7.0000000000000007E-2</v>
      </c>
      <c r="H54" s="5">
        <f t="shared" si="9"/>
        <v>0.12000000000000001</v>
      </c>
      <c r="I54" s="5">
        <f t="shared" si="10"/>
        <v>1.1200000000000001</v>
      </c>
      <c r="J54">
        <f t="shared" si="11"/>
        <v>0.89285714285714279</v>
      </c>
      <c r="K54">
        <f t="shared" si="21"/>
        <v>3.0894476729825052E-3</v>
      </c>
      <c r="L54" s="2">
        <v>51</v>
      </c>
      <c r="M54" s="6">
        <v>3.3921E-2</v>
      </c>
      <c r="Q54" s="4">
        <f t="shared" si="22"/>
        <v>12.5</v>
      </c>
      <c r="R54">
        <f t="shared" si="0"/>
        <v>50000</v>
      </c>
      <c r="S54">
        <f t="shared" si="1"/>
        <v>59.280724190064682</v>
      </c>
      <c r="U54">
        <f t="shared" si="12"/>
        <v>3.3921E-2</v>
      </c>
      <c r="V54">
        <f t="shared" si="13"/>
        <v>0.01</v>
      </c>
      <c r="W54">
        <f t="shared" si="14"/>
        <v>0.40610099236650221</v>
      </c>
      <c r="X54">
        <f t="shared" si="15"/>
        <v>1.3775351762064122E-2</v>
      </c>
      <c r="Y54">
        <f t="shared" si="16"/>
        <v>4.061009923665022E-3</v>
      </c>
      <c r="Z54">
        <f t="shared" si="17"/>
        <v>0.38826463068077305</v>
      </c>
      <c r="AB54">
        <f t="shared" si="18"/>
        <v>24.818376900178752</v>
      </c>
      <c r="AC54">
        <f t="shared" si="19"/>
        <v>23.016608484144232</v>
      </c>
      <c r="AE54">
        <f t="shared" si="2"/>
        <v>0</v>
      </c>
      <c r="AF54">
        <f t="shared" si="26"/>
        <v>0</v>
      </c>
      <c r="AG54">
        <f t="shared" si="26"/>
        <v>-4.8533078835096628</v>
      </c>
      <c r="AH54">
        <f t="shared" si="4"/>
        <v>-688.76758810320609</v>
      </c>
      <c r="AI54">
        <f t="shared" si="23"/>
        <v>-693.62089598671571</v>
      </c>
      <c r="AJ54">
        <f t="shared" si="6"/>
        <v>1.8017684160345198</v>
      </c>
      <c r="AK54">
        <f t="shared" si="20"/>
        <v>1.7372863830125127</v>
      </c>
      <c r="AL54">
        <f t="shared" si="24"/>
        <v>-690.08184118766872</v>
      </c>
      <c r="AN54">
        <f t="shared" si="27"/>
        <v>0</v>
      </c>
      <c r="AO54">
        <f t="shared" si="27"/>
        <v>0</v>
      </c>
      <c r="AP54">
        <f t="shared" si="27"/>
        <v>-1.4994040746976574E-2</v>
      </c>
      <c r="AQ54">
        <f t="shared" si="27"/>
        <v>-2.1279114222912225</v>
      </c>
      <c r="AR54">
        <f t="shared" si="27"/>
        <v>-2.1429054630381992</v>
      </c>
      <c r="AS54">
        <f t="shared" si="27"/>
        <v>5.5664692401712216E-3</v>
      </c>
      <c r="AT54">
        <f t="shared" si="27"/>
        <v>5.3672553733022004E-3</v>
      </c>
      <c r="AU54">
        <f t="shared" si="25"/>
        <v>-2.1319717384247259</v>
      </c>
      <c r="AW54">
        <v>51</v>
      </c>
      <c r="AX54">
        <f>IF(Z54&gt;0, (R54*SUMPRODUCT(K54:$K$98, X54:$X$98)-K54*$AZ$3)/Z54, 0)</f>
        <v>59.280724190064682</v>
      </c>
    </row>
    <row r="55" spans="5:50" x14ac:dyDescent="0.25">
      <c r="E55">
        <v>2055</v>
      </c>
      <c r="F55" s="5">
        <f>EconomicRates!C95</f>
        <v>3.5571999999999999E-2</v>
      </c>
      <c r="G55" s="5">
        <f>EconomicRates!D95</f>
        <v>7.0000000000000007E-2</v>
      </c>
      <c r="H55" s="5">
        <f t="shared" si="9"/>
        <v>0.12000000000000001</v>
      </c>
      <c r="I55" s="5">
        <f t="shared" si="10"/>
        <v>1.1200000000000001</v>
      </c>
      <c r="J55">
        <f t="shared" si="11"/>
        <v>0.89285714285714279</v>
      </c>
      <c r="K55">
        <f t="shared" si="21"/>
        <v>2.758435422305808E-3</v>
      </c>
      <c r="L55" s="2">
        <v>52</v>
      </c>
      <c r="M55" s="6">
        <v>3.7368999999999999E-2</v>
      </c>
      <c r="Q55" s="4">
        <f t="shared" si="22"/>
        <v>12.5</v>
      </c>
      <c r="R55">
        <f t="shared" si="0"/>
        <v>50000</v>
      </c>
      <c r="S55">
        <f t="shared" si="1"/>
        <v>57.539236747966548</v>
      </c>
      <c r="U55">
        <f t="shared" si="12"/>
        <v>3.7368999999999999E-2</v>
      </c>
      <c r="V55">
        <f t="shared" si="13"/>
        <v>0.01</v>
      </c>
      <c r="W55">
        <f t="shared" si="14"/>
        <v>0.38826463068077305</v>
      </c>
      <c r="X55">
        <f t="shared" si="15"/>
        <v>1.4509060983909809E-2</v>
      </c>
      <c r="Y55">
        <f t="shared" si="16"/>
        <v>3.8826463068077307E-3</v>
      </c>
      <c r="Z55">
        <f t="shared" si="17"/>
        <v>0.36987292339005551</v>
      </c>
      <c r="AB55">
        <f t="shared" si="18"/>
        <v>23.016608484144232</v>
      </c>
      <c r="AC55">
        <f t="shared" si="19"/>
        <v>21.282205705602898</v>
      </c>
      <c r="AE55">
        <f t="shared" si="2"/>
        <v>0</v>
      </c>
      <c r="AF55">
        <f t="shared" si="26"/>
        <v>0</v>
      </c>
      <c r="AG55">
        <f t="shared" si="26"/>
        <v>-4.6234115423756936</v>
      </c>
      <c r="AH55">
        <f t="shared" si="4"/>
        <v>-725.45304919549039</v>
      </c>
      <c r="AI55">
        <f t="shared" si="23"/>
        <v>-730.07646073786611</v>
      </c>
      <c r="AJ55">
        <f t="shared" si="6"/>
        <v>1.7344027785413338</v>
      </c>
      <c r="AK55">
        <f t="shared" si="20"/>
        <v>1.6111625938900964</v>
      </c>
      <c r="AL55">
        <f t="shared" si="24"/>
        <v>-726.73089536543466</v>
      </c>
      <c r="AN55">
        <f t="shared" si="27"/>
        <v>0</v>
      </c>
      <c r="AO55">
        <f t="shared" si="27"/>
        <v>0</v>
      </c>
      <c r="AP55">
        <f t="shared" si="27"/>
        <v>-1.2753382170386643E-2</v>
      </c>
      <c r="AQ55">
        <f t="shared" si="27"/>
        <v>-2.0011153881205987</v>
      </c>
      <c r="AR55">
        <f t="shared" si="27"/>
        <v>-2.0138687702909852</v>
      </c>
      <c r="AS55">
        <f t="shared" si="27"/>
        <v>4.7842380608740312E-3</v>
      </c>
      <c r="AT55">
        <f t="shared" si="27"/>
        <v>4.4442879700805488E-3</v>
      </c>
      <c r="AU55">
        <f t="shared" si="25"/>
        <v>-2.0046402442600306</v>
      </c>
      <c r="AW55">
        <v>52</v>
      </c>
      <c r="AX55">
        <f>IF(Z55&gt;0, (R55*SUMPRODUCT(K55:$K$98, X55:$X$98)-K55*$AZ$3)/Z55, 0)</f>
        <v>57.539236747966548</v>
      </c>
    </row>
    <row r="56" spans="5:50" x14ac:dyDescent="0.25">
      <c r="E56">
        <v>2056</v>
      </c>
      <c r="F56" s="5">
        <f>EconomicRates!C96</f>
        <v>3.5571999999999999E-2</v>
      </c>
      <c r="G56" s="5">
        <f>EconomicRates!D96</f>
        <v>7.0000000000000007E-2</v>
      </c>
      <c r="H56" s="5">
        <f t="shared" si="9"/>
        <v>0.12000000000000001</v>
      </c>
      <c r="I56" s="5">
        <f t="shared" si="10"/>
        <v>1.1200000000000001</v>
      </c>
      <c r="J56">
        <f t="shared" si="11"/>
        <v>0.89285714285714279</v>
      </c>
      <c r="K56">
        <f t="shared" si="21"/>
        <v>2.4628887699159E-3</v>
      </c>
      <c r="L56" s="2">
        <v>53</v>
      </c>
      <c r="M56" s="6">
        <v>5.0548205999999998E-2</v>
      </c>
      <c r="Q56" s="4">
        <f t="shared" si="22"/>
        <v>12.5</v>
      </c>
      <c r="R56">
        <f t="shared" si="0"/>
        <v>50000</v>
      </c>
      <c r="S56">
        <f t="shared" si="1"/>
        <v>56.499835011003441</v>
      </c>
      <c r="U56">
        <f t="shared" si="12"/>
        <v>5.0548205999999998E-2</v>
      </c>
      <c r="V56">
        <f t="shared" si="13"/>
        <v>0.01</v>
      </c>
      <c r="W56">
        <f t="shared" si="14"/>
        <v>0.36987292339005551</v>
      </c>
      <c r="X56">
        <f t="shared" si="15"/>
        <v>1.8696412725342743E-2</v>
      </c>
      <c r="Y56">
        <f t="shared" si="16"/>
        <v>3.6987292339005552E-3</v>
      </c>
      <c r="Z56">
        <f t="shared" si="17"/>
        <v>0.3474777814308122</v>
      </c>
      <c r="AB56">
        <f t="shared" si="18"/>
        <v>21.282205705602898</v>
      </c>
      <c r="AC56">
        <f t="shared" si="19"/>
        <v>19.632437320830405</v>
      </c>
      <c r="AE56">
        <f t="shared" si="2"/>
        <v>0</v>
      </c>
      <c r="AF56">
        <f t="shared" si="26"/>
        <v>0</v>
      </c>
      <c r="AG56">
        <f t="shared" si="26"/>
        <v>-4.3434722678851525</v>
      </c>
      <c r="AH56">
        <f t="shared" si="4"/>
        <v>-934.82063626713716</v>
      </c>
      <c r="AI56">
        <f t="shared" si="23"/>
        <v>-939.16410853502236</v>
      </c>
      <c r="AJ56">
        <f t="shared" si="6"/>
        <v>1.6497683847724929</v>
      </c>
      <c r="AK56">
        <f t="shared" si="20"/>
        <v>1.4897543993922031</v>
      </c>
      <c r="AL56">
        <f t="shared" si="24"/>
        <v>-936.02458575085768</v>
      </c>
      <c r="AN56">
        <f t="shared" si="27"/>
        <v>0</v>
      </c>
      <c r="AO56">
        <f t="shared" si="27"/>
        <v>0</v>
      </c>
      <c r="AP56">
        <f t="shared" si="27"/>
        <v>-1.0697489071015488E-2</v>
      </c>
      <c r="AQ56">
        <f t="shared" si="27"/>
        <v>-2.3023592469479683</v>
      </c>
      <c r="AR56">
        <f t="shared" si="27"/>
        <v>-2.313056736018984</v>
      </c>
      <c r="AS56">
        <f t="shared" si="27"/>
        <v>4.0631960278184661E-3</v>
      </c>
      <c r="AT56">
        <f t="shared" si="27"/>
        <v>3.6690993801958634E-3</v>
      </c>
      <c r="AU56">
        <f t="shared" si="25"/>
        <v>-2.3053244406109696</v>
      </c>
      <c r="AW56">
        <v>53</v>
      </c>
      <c r="AX56">
        <f>IF(Z56&gt;0, (R56*SUMPRODUCT(K56:$K$98, X56:$X$98)-K56*$AZ$3)/Z56, 0)</f>
        <v>56.499835011003441</v>
      </c>
    </row>
    <row r="57" spans="5:50" x14ac:dyDescent="0.25">
      <c r="E57">
        <v>2057</v>
      </c>
      <c r="F57" s="5">
        <f>EconomicRates!C97</f>
        <v>3.5571999999999999E-2</v>
      </c>
      <c r="G57" s="5">
        <f>EconomicRates!D97</f>
        <v>7.0000000000000007E-2</v>
      </c>
      <c r="H57" s="5">
        <f t="shared" si="9"/>
        <v>0.12000000000000001</v>
      </c>
      <c r="I57" s="5">
        <f t="shared" si="10"/>
        <v>1.1200000000000001</v>
      </c>
      <c r="J57">
        <f t="shared" si="11"/>
        <v>0.89285714285714279</v>
      </c>
      <c r="K57">
        <f t="shared" si="21"/>
        <v>2.1990078302820534E-3</v>
      </c>
      <c r="L57" s="2">
        <v>54</v>
      </c>
      <c r="M57" s="6">
        <v>6.4784177999999998E-2</v>
      </c>
      <c r="Q57" s="4">
        <f t="shared" si="22"/>
        <v>12.5</v>
      </c>
      <c r="R57">
        <f t="shared" si="0"/>
        <v>50000</v>
      </c>
      <c r="S57">
        <f t="shared" si="1"/>
        <v>54.880942555058915</v>
      </c>
      <c r="U57">
        <f t="shared" si="12"/>
        <v>6.4784177999999998E-2</v>
      </c>
      <c r="V57">
        <f t="shared" si="13"/>
        <v>0.01</v>
      </c>
      <c r="W57">
        <f t="shared" si="14"/>
        <v>0.3474777814308122</v>
      </c>
      <c r="X57">
        <f t="shared" si="15"/>
        <v>2.2511062443258831E-2</v>
      </c>
      <c r="Y57">
        <f t="shared" si="16"/>
        <v>3.4747778143081223E-3</v>
      </c>
      <c r="Z57">
        <f t="shared" si="17"/>
        <v>0.32149194117324525</v>
      </c>
      <c r="AB57">
        <f t="shared" si="18"/>
        <v>19.632437320830405</v>
      </c>
      <c r="AC57">
        <f t="shared" si="19"/>
        <v>17.643780755443252</v>
      </c>
      <c r="AE57">
        <f t="shared" si="2"/>
        <v>0</v>
      </c>
      <c r="AF57">
        <f t="shared" si="26"/>
        <v>0</v>
      </c>
      <c r="AG57">
        <f t="shared" si="26"/>
        <v>-4.0186492646655658</v>
      </c>
      <c r="AH57">
        <f t="shared" si="4"/>
        <v>-1125.5531221629415</v>
      </c>
      <c r="AI57">
        <f t="shared" si="23"/>
        <v>-1129.571771427607</v>
      </c>
      <c r="AJ57">
        <f t="shared" si="6"/>
        <v>1.9886565653871529</v>
      </c>
      <c r="AK57">
        <f t="shared" si="20"/>
        <v>1.3742706124581285</v>
      </c>
      <c r="AL57">
        <f t="shared" si="24"/>
        <v>-1126.2088442497618</v>
      </c>
      <c r="AN57">
        <f t="shared" si="27"/>
        <v>0</v>
      </c>
      <c r="AO57">
        <f t="shared" si="27"/>
        <v>0</v>
      </c>
      <c r="AP57">
        <f t="shared" si="27"/>
        <v>-8.837041200156796E-3</v>
      </c>
      <c r="AQ57">
        <f t="shared" si="27"/>
        <v>-2.475100129034721</v>
      </c>
      <c r="AR57">
        <f t="shared" si="27"/>
        <v>-2.4839371702348778</v>
      </c>
      <c r="AS57">
        <f t="shared" si="27"/>
        <v>4.3730713590281632E-3</v>
      </c>
      <c r="AT57">
        <f t="shared" si="27"/>
        <v>3.0220318377219379E-3</v>
      </c>
      <c r="AU57">
        <f t="shared" si="25"/>
        <v>-2.4765420670381277</v>
      </c>
      <c r="AW57">
        <v>54</v>
      </c>
      <c r="AX57">
        <f>IF(Z57&gt;0, (R57*SUMPRODUCT(K57:$K$98, X57:$X$98)-K57*$AZ$3)/Z57, 0)</f>
        <v>54.880942555058915</v>
      </c>
    </row>
    <row r="58" spans="5:50" x14ac:dyDescent="0.25">
      <c r="E58">
        <v>2058</v>
      </c>
      <c r="F58" s="5">
        <f>EconomicRates!C98</f>
        <v>3.5571999999999999E-2</v>
      </c>
      <c r="G58" s="5">
        <f>EconomicRates!D98</f>
        <v>7.0000000000000007E-2</v>
      </c>
      <c r="H58" s="5">
        <f t="shared" si="9"/>
        <v>0.12000000000000001</v>
      </c>
      <c r="I58" s="5">
        <f t="shared" si="10"/>
        <v>1.1200000000000001</v>
      </c>
      <c r="J58">
        <f t="shared" si="11"/>
        <v>0.89285714285714279</v>
      </c>
      <c r="K58">
        <f t="shared" si="21"/>
        <v>1.9633998484661188E-3</v>
      </c>
      <c r="L58" s="2">
        <v>55</v>
      </c>
      <c r="M58" s="6">
        <v>8.0470763000000001E-2</v>
      </c>
      <c r="Q58" s="4">
        <f t="shared" si="22"/>
        <v>12.5</v>
      </c>
      <c r="R58">
        <f t="shared" si="0"/>
        <v>50000</v>
      </c>
      <c r="S58">
        <f t="shared" si="1"/>
        <v>52.833236670972035</v>
      </c>
      <c r="U58">
        <f t="shared" si="12"/>
        <v>8.0470763000000001E-2</v>
      </c>
      <c r="V58">
        <f t="shared" si="13"/>
        <v>0.01</v>
      </c>
      <c r="W58">
        <f t="shared" si="14"/>
        <v>0.32149194117324525</v>
      </c>
      <c r="X58">
        <f t="shared" si="15"/>
        <v>2.5870701804562159E-2</v>
      </c>
      <c r="Y58">
        <f t="shared" si="16"/>
        <v>3.2149194117324525E-3</v>
      </c>
      <c r="Z58">
        <f t="shared" si="17"/>
        <v>0.29240631995695066</v>
      </c>
      <c r="AB58">
        <f t="shared" si="18"/>
        <v>17.643780755443252</v>
      </c>
      <c r="AC58">
        <f t="shared" si="19"/>
        <v>15.448772306373547</v>
      </c>
      <c r="AE58">
        <f t="shared" si="2"/>
        <v>0</v>
      </c>
      <c r="AF58">
        <f t="shared" si="26"/>
        <v>0</v>
      </c>
      <c r="AG58">
        <f t="shared" si="26"/>
        <v>-3.6550789994618831</v>
      </c>
      <c r="AH58">
        <f t="shared" si="4"/>
        <v>-1293.5350902281079</v>
      </c>
      <c r="AI58">
        <f t="shared" si="23"/>
        <v>-1297.1901692275699</v>
      </c>
      <c r="AJ58">
        <f t="shared" si="6"/>
        <v>2.1950084490697055</v>
      </c>
      <c r="AK58">
        <f t="shared" si="20"/>
        <v>1.2350646528810278</v>
      </c>
      <c r="AL58">
        <f t="shared" si="24"/>
        <v>-1293.7600961256192</v>
      </c>
      <c r="AN58">
        <f t="shared" si="27"/>
        <v>0</v>
      </c>
      <c r="AO58">
        <f t="shared" si="27"/>
        <v>0</v>
      </c>
      <c r="AP58">
        <f t="shared" si="27"/>
        <v>-7.1763815536751542E-3</v>
      </c>
      <c r="AQ58">
        <f t="shared" si="27"/>
        <v>-2.5397266001394745</v>
      </c>
      <c r="AR58">
        <f t="shared" si="27"/>
        <v>-2.5469029816931497</v>
      </c>
      <c r="AS58">
        <f t="shared" si="27"/>
        <v>4.3096792562853101E-3</v>
      </c>
      <c r="AT58">
        <f t="shared" si="27"/>
        <v>2.4249257523124698E-3</v>
      </c>
      <c r="AU58">
        <f t="shared" si="25"/>
        <v>-2.540168376684552</v>
      </c>
      <c r="AW58">
        <v>55</v>
      </c>
      <c r="AX58">
        <f>IF(Z58&gt;0, (R58*SUMPRODUCT(K58:$K$98, X58:$X$98)-K58*$AZ$3)/Z58, 0)</f>
        <v>52.833236670972035</v>
      </c>
    </row>
    <row r="59" spans="5:50" x14ac:dyDescent="0.25">
      <c r="E59">
        <v>2059</v>
      </c>
      <c r="F59" s="5">
        <f>EconomicRates!C99</f>
        <v>3.5571999999999999E-2</v>
      </c>
      <c r="G59" s="5">
        <f>EconomicRates!D99</f>
        <v>7.0000000000000007E-2</v>
      </c>
      <c r="H59" s="5">
        <f t="shared" si="9"/>
        <v>0.12000000000000001</v>
      </c>
      <c r="I59" s="5">
        <f t="shared" si="10"/>
        <v>1.1200000000000001</v>
      </c>
      <c r="J59">
        <f t="shared" si="11"/>
        <v>0.89285714285714279</v>
      </c>
      <c r="K59">
        <f t="shared" si="21"/>
        <v>1.7530355789876059E-3</v>
      </c>
      <c r="L59" s="2">
        <v>56</v>
      </c>
      <c r="M59" s="6">
        <v>9.7818447000000003E-2</v>
      </c>
      <c r="Q59" s="4">
        <f t="shared" si="22"/>
        <v>12.5</v>
      </c>
      <c r="R59">
        <f t="shared" si="0"/>
        <v>50000</v>
      </c>
      <c r="S59">
        <f t="shared" si="1"/>
        <v>50.441396584080337</v>
      </c>
      <c r="U59">
        <f t="shared" si="12"/>
        <v>9.7818447000000003E-2</v>
      </c>
      <c r="V59">
        <f t="shared" si="13"/>
        <v>0.01</v>
      </c>
      <c r="W59">
        <f t="shared" si="14"/>
        <v>0.29240631995695066</v>
      </c>
      <c r="X59">
        <f t="shared" si="15"/>
        <v>2.860273211117402E-2</v>
      </c>
      <c r="Y59">
        <f t="shared" si="16"/>
        <v>2.9240631995695065E-3</v>
      </c>
      <c r="Z59">
        <f t="shared" si="17"/>
        <v>0.26087952464620712</v>
      </c>
      <c r="AB59">
        <f t="shared" si="18"/>
        <v>15.448772306373547</v>
      </c>
      <c r="AC59">
        <f t="shared" si="19"/>
        <v>13.159127563345693</v>
      </c>
      <c r="AE59">
        <f t="shared" si="2"/>
        <v>0</v>
      </c>
      <c r="AF59">
        <f t="shared" si="26"/>
        <v>0</v>
      </c>
      <c r="AG59">
        <f t="shared" si="26"/>
        <v>-3.2609940580775891</v>
      </c>
      <c r="AH59">
        <f t="shared" si="4"/>
        <v>-1430.1366055587009</v>
      </c>
      <c r="AI59">
        <f t="shared" si="23"/>
        <v>-1433.3975996167785</v>
      </c>
      <c r="AJ59">
        <f t="shared" si="6"/>
        <v>2.2896447430278535</v>
      </c>
      <c r="AK59">
        <f t="shared" si="20"/>
        <v>1.0814140614461485</v>
      </c>
      <c r="AL59">
        <f t="shared" si="24"/>
        <v>-1430.0265408123046</v>
      </c>
      <c r="AN59">
        <f t="shared" si="27"/>
        <v>0</v>
      </c>
      <c r="AO59">
        <f t="shared" si="27"/>
        <v>0</v>
      </c>
      <c r="AP59">
        <f t="shared" si="27"/>
        <v>-5.716638606677189E-3</v>
      </c>
      <c r="AQ59">
        <f t="shared" si="27"/>
        <v>-2.5070803523569665</v>
      </c>
      <c r="AR59">
        <f t="shared" si="27"/>
        <v>-2.5127969909636438</v>
      </c>
      <c r="AS59">
        <f t="shared" si="27"/>
        <v>4.0138286977697609E-3</v>
      </c>
      <c r="AT59">
        <f t="shared" si="27"/>
        <v>1.8957573253325873E-3</v>
      </c>
      <c r="AU59">
        <f t="shared" si="25"/>
        <v>-2.5068874049405414</v>
      </c>
      <c r="AW59">
        <v>56</v>
      </c>
      <c r="AX59">
        <f>IF(Z59&gt;0, (R59*SUMPRODUCT(K59:$K$98, X59:$X$98)-K59*$AZ$3)/Z59, 0)</f>
        <v>50.441396584080337</v>
      </c>
    </row>
    <row r="60" spans="5:50" x14ac:dyDescent="0.25">
      <c r="E60">
        <v>2060</v>
      </c>
      <c r="F60" s="5">
        <f>EconomicRates!C100</f>
        <v>3.5571999999999999E-2</v>
      </c>
      <c r="G60" s="5">
        <f>EconomicRates!D100</f>
        <v>7.0000000000000007E-2</v>
      </c>
      <c r="H60" s="5">
        <f t="shared" si="9"/>
        <v>0.12000000000000001</v>
      </c>
      <c r="I60" s="5">
        <f t="shared" si="10"/>
        <v>1.1200000000000001</v>
      </c>
      <c r="J60">
        <f t="shared" si="11"/>
        <v>0.89285714285714279</v>
      </c>
      <c r="K60">
        <f t="shared" si="21"/>
        <v>1.5652103383817909E-3</v>
      </c>
      <c r="L60" s="2">
        <v>57</v>
      </c>
      <c r="M60" s="6">
        <v>0.115047869</v>
      </c>
      <c r="Q60" s="4">
        <f t="shared" si="22"/>
        <v>12.5</v>
      </c>
      <c r="R60">
        <f t="shared" si="0"/>
        <v>50000</v>
      </c>
      <c r="S60">
        <f t="shared" si="1"/>
        <v>47.645110591837991</v>
      </c>
      <c r="U60">
        <f t="shared" si="12"/>
        <v>0.115047869</v>
      </c>
      <c r="V60">
        <f t="shared" si="13"/>
        <v>0.01</v>
      </c>
      <c r="W60">
        <f t="shared" si="14"/>
        <v>0.26087952464620712</v>
      </c>
      <c r="X60">
        <f t="shared" si="15"/>
        <v>3.0013633376279106E-2</v>
      </c>
      <c r="Y60">
        <f t="shared" si="16"/>
        <v>2.6087952464620714E-3</v>
      </c>
      <c r="Z60">
        <f t="shared" si="17"/>
        <v>0.22825709602346594</v>
      </c>
      <c r="AB60">
        <f t="shared" si="18"/>
        <v>13.159127563345693</v>
      </c>
      <c r="AC60">
        <f t="shared" si="19"/>
        <v>10.875334583409819</v>
      </c>
      <c r="AE60">
        <f t="shared" si="2"/>
        <v>0</v>
      </c>
      <c r="AF60">
        <f t="shared" si="26"/>
        <v>0</v>
      </c>
      <c r="AG60">
        <f t="shared" si="26"/>
        <v>-2.8532137002933244</v>
      </c>
      <c r="AH60">
        <f t="shared" si="4"/>
        <v>-1500.6816688139554</v>
      </c>
      <c r="AI60">
        <f t="shared" si="23"/>
        <v>-1503.5348825142487</v>
      </c>
      <c r="AJ60">
        <f t="shared" si="6"/>
        <v>2.2837929799358747</v>
      </c>
      <c r="AK60">
        <f t="shared" si="20"/>
        <v>0.92113892943419862</v>
      </c>
      <c r="AL60">
        <f t="shared" si="24"/>
        <v>-1500.3299506048786</v>
      </c>
      <c r="AN60">
        <f t="shared" si="27"/>
        <v>0</v>
      </c>
      <c r="AO60">
        <f t="shared" si="27"/>
        <v>0</v>
      </c>
      <c r="AP60">
        <f t="shared" si="27"/>
        <v>-4.4658795813116766E-3</v>
      </c>
      <c r="AQ60">
        <f t="shared" si="27"/>
        <v>-2.3488824626476417</v>
      </c>
      <c r="AR60">
        <f t="shared" si="27"/>
        <v>-2.3533483422289536</v>
      </c>
      <c r="AS60">
        <f t="shared" si="27"/>
        <v>3.574616382919389E-3</v>
      </c>
      <c r="AT60">
        <f t="shared" si="27"/>
        <v>1.4417761754363426E-3</v>
      </c>
      <c r="AU60">
        <f t="shared" si="25"/>
        <v>-2.3483319496705977</v>
      </c>
      <c r="AW60">
        <v>57</v>
      </c>
      <c r="AX60">
        <f>IF(Z60&gt;0, (R60*SUMPRODUCT(K60:$K$98, X60:$X$98)-K60*$AZ$3)/Z60, 0)</f>
        <v>47.645110591837991</v>
      </c>
    </row>
    <row r="61" spans="5:50" x14ac:dyDescent="0.25">
      <c r="E61">
        <v>2061</v>
      </c>
      <c r="F61" s="5">
        <f>EconomicRates!C101</f>
        <v>3.5571999999999999E-2</v>
      </c>
      <c r="G61" s="5">
        <f>EconomicRates!D101</f>
        <v>7.0000000000000007E-2</v>
      </c>
      <c r="H61" s="5">
        <f t="shared" si="9"/>
        <v>0.12000000000000001</v>
      </c>
      <c r="I61" s="5">
        <f t="shared" si="10"/>
        <v>1.1200000000000001</v>
      </c>
      <c r="J61">
        <f t="shared" si="11"/>
        <v>0.89285714285714279</v>
      </c>
      <c r="K61">
        <f t="shared" si="21"/>
        <v>1.3975092306980274E-3</v>
      </c>
      <c r="L61" s="2">
        <v>58</v>
      </c>
      <c r="M61" s="6">
        <v>0.13365521</v>
      </c>
      <c r="Q61" s="4">
        <f t="shared" si="22"/>
        <v>12.5</v>
      </c>
      <c r="R61">
        <f t="shared" si="0"/>
        <v>50000</v>
      </c>
      <c r="S61">
        <f t="shared" si="1"/>
        <v>44.640915817605062</v>
      </c>
      <c r="U61">
        <f t="shared" si="12"/>
        <v>0.13365521</v>
      </c>
      <c r="V61">
        <f t="shared" si="13"/>
        <v>0.01</v>
      </c>
      <c r="W61">
        <f t="shared" si="14"/>
        <v>0.22825709602346594</v>
      </c>
      <c r="X61">
        <f t="shared" si="15"/>
        <v>3.0507750103006506E-2</v>
      </c>
      <c r="Y61">
        <f t="shared" si="16"/>
        <v>2.2825709602346594E-3</v>
      </c>
      <c r="Z61">
        <f t="shared" si="17"/>
        <v>0.1954667749602248</v>
      </c>
      <c r="AB61">
        <f t="shared" si="18"/>
        <v>10.875334583409819</v>
      </c>
      <c r="AC61">
        <f t="shared" si="19"/>
        <v>8.7258158461381488</v>
      </c>
      <c r="AE61">
        <f t="shared" si="2"/>
        <v>0</v>
      </c>
      <c r="AF61">
        <f t="shared" si="26"/>
        <v>0</v>
      </c>
      <c r="AG61">
        <f t="shared" si="26"/>
        <v>-2.4433346870028099</v>
      </c>
      <c r="AH61">
        <f t="shared" si="4"/>
        <v>-1525.3875051503253</v>
      </c>
      <c r="AI61">
        <f t="shared" si="23"/>
        <v>-1527.8308398373281</v>
      </c>
      <c r="AJ61">
        <f t="shared" si="6"/>
        <v>2.14951873727167</v>
      </c>
      <c r="AK61">
        <f t="shared" si="20"/>
        <v>0.76127342083868743</v>
      </c>
      <c r="AL61">
        <f t="shared" si="24"/>
        <v>-1524.9200476792178</v>
      </c>
      <c r="AN61">
        <f t="shared" si="27"/>
        <v>0</v>
      </c>
      <c r="AO61">
        <f t="shared" si="27"/>
        <v>0</v>
      </c>
      <c r="AP61">
        <f t="shared" si="27"/>
        <v>-3.4145827787711025E-3</v>
      </c>
      <c r="AQ61">
        <f t="shared" si="27"/>
        <v>-2.1317431188390144</v>
      </c>
      <c r="AR61">
        <f t="shared" si="27"/>
        <v>-2.1351577016177856</v>
      </c>
      <c r="AS61">
        <f t="shared" si="27"/>
        <v>3.0039722768955266E-3</v>
      </c>
      <c r="AT61">
        <f t="shared" si="27"/>
        <v>1.0638866327071297E-3</v>
      </c>
      <c r="AU61">
        <f t="shared" si="25"/>
        <v>-2.131089842708183</v>
      </c>
      <c r="AW61">
        <v>58</v>
      </c>
      <c r="AX61">
        <f>IF(Z61&gt;0, (R61*SUMPRODUCT(K61:$K$98, X61:$X$98)-K61*$AZ$3)/Z61, 0)</f>
        <v>44.640915817605062</v>
      </c>
    </row>
    <row r="62" spans="5:50" x14ac:dyDescent="0.25">
      <c r="E62">
        <v>2062</v>
      </c>
      <c r="F62" s="5">
        <f>EconomicRates!C102</f>
        <v>3.5571999999999999E-2</v>
      </c>
      <c r="G62" s="5">
        <f>EconomicRates!D102</f>
        <v>7.0000000000000007E-2</v>
      </c>
      <c r="H62" s="5">
        <f t="shared" si="9"/>
        <v>0.12000000000000001</v>
      </c>
      <c r="I62" s="5">
        <f t="shared" si="10"/>
        <v>1.1200000000000001</v>
      </c>
      <c r="J62">
        <f t="shared" si="11"/>
        <v>0.89285714285714279</v>
      </c>
      <c r="K62">
        <f t="shared" si="21"/>
        <v>1.2477760988375245E-3</v>
      </c>
      <c r="L62" s="2">
        <v>59</v>
      </c>
      <c r="M62" s="6">
        <v>0.153152232</v>
      </c>
      <c r="Q62" s="4">
        <f t="shared" si="22"/>
        <v>12.5</v>
      </c>
      <c r="R62">
        <f t="shared" si="0"/>
        <v>50000</v>
      </c>
      <c r="S62">
        <f t="shared" si="1"/>
        <v>41.400197900148605</v>
      </c>
      <c r="U62">
        <f t="shared" si="12"/>
        <v>0.153152232</v>
      </c>
      <c r="V62">
        <f t="shared" si="13"/>
        <v>0.01</v>
      </c>
      <c r="W62">
        <f t="shared" si="14"/>
        <v>0.1954667749602248</v>
      </c>
      <c r="X62">
        <f t="shared" si="15"/>
        <v>2.9936172867000139E-2</v>
      </c>
      <c r="Y62">
        <f t="shared" si="16"/>
        <v>1.9546677496022481E-3</v>
      </c>
      <c r="Z62">
        <f t="shared" si="17"/>
        <v>0.16357593434362241</v>
      </c>
      <c r="AB62">
        <f t="shared" si="18"/>
        <v>8.7258158461381488</v>
      </c>
      <c r="AC62">
        <f t="shared" si="19"/>
        <v>6.7720760535276829</v>
      </c>
      <c r="AE62">
        <f t="shared" si="2"/>
        <v>0</v>
      </c>
      <c r="AF62">
        <f t="shared" si="26"/>
        <v>0</v>
      </c>
      <c r="AG62">
        <f t="shared" si="26"/>
        <v>-2.04469917929528</v>
      </c>
      <c r="AH62">
        <f t="shared" si="4"/>
        <v>-1496.8086433500068</v>
      </c>
      <c r="AI62">
        <f t="shared" si="23"/>
        <v>-1498.8533425293022</v>
      </c>
      <c r="AJ62">
        <f t="shared" si="6"/>
        <v>1.9537397926104658</v>
      </c>
      <c r="AK62">
        <f t="shared" si="20"/>
        <v>0.61080710922967052</v>
      </c>
      <c r="AL62">
        <f t="shared" si="24"/>
        <v>-1496.2887956274619</v>
      </c>
      <c r="AN62">
        <f t="shared" si="27"/>
        <v>0</v>
      </c>
      <c r="AO62">
        <f t="shared" si="27"/>
        <v>0</v>
      </c>
      <c r="AP62">
        <f t="shared" si="27"/>
        <v>-2.5513267652373522E-3</v>
      </c>
      <c r="AQ62">
        <f t="shared" si="27"/>
        <v>-1.8676820497055591</v>
      </c>
      <c r="AR62">
        <f t="shared" si="27"/>
        <v>-1.8702333764707963</v>
      </c>
      <c r="AS62">
        <f t="shared" si="27"/>
        <v>2.4378298165671211E-3</v>
      </c>
      <c r="AT62">
        <f t="shared" si="27"/>
        <v>7.6215051189682393E-4</v>
      </c>
      <c r="AU62">
        <f t="shared" si="25"/>
        <v>-1.8670333961423324</v>
      </c>
      <c r="AW62">
        <v>59</v>
      </c>
      <c r="AX62">
        <f>IF(Z62&gt;0, (R62*SUMPRODUCT(K62:$K$98, X62:$X$98)-K62*$AZ$3)/Z62, 0)</f>
        <v>41.400197900148605</v>
      </c>
    </row>
    <row r="63" spans="5:50" x14ac:dyDescent="0.25">
      <c r="E63">
        <v>2063</v>
      </c>
      <c r="F63" s="5">
        <f>EconomicRates!C103</f>
        <v>3.5571999999999999E-2</v>
      </c>
      <c r="G63" s="5">
        <f>EconomicRates!D103</f>
        <v>7.0000000000000007E-2</v>
      </c>
      <c r="H63" s="5">
        <f t="shared" si="9"/>
        <v>0.12000000000000001</v>
      </c>
      <c r="I63" s="5">
        <f t="shared" si="10"/>
        <v>1.1200000000000001</v>
      </c>
      <c r="J63">
        <f t="shared" si="11"/>
        <v>0.89285714285714279</v>
      </c>
      <c r="K63">
        <f t="shared" si="21"/>
        <v>1.114085802533504E-3</v>
      </c>
      <c r="L63" s="2">
        <v>60</v>
      </c>
      <c r="M63" s="6">
        <v>0.17329698399999999</v>
      </c>
      <c r="Q63" s="4">
        <f t="shared" si="22"/>
        <v>12.5</v>
      </c>
      <c r="R63">
        <f t="shared" si="0"/>
        <v>50000</v>
      </c>
      <c r="S63">
        <f t="shared" si="1"/>
        <v>37.901140792897436</v>
      </c>
      <c r="U63">
        <f t="shared" si="12"/>
        <v>0.17329698399999999</v>
      </c>
      <c r="V63">
        <f t="shared" si="13"/>
        <v>0.01</v>
      </c>
      <c r="W63">
        <f t="shared" si="14"/>
        <v>0.16357593434362241</v>
      </c>
      <c r="X63">
        <f t="shared" si="15"/>
        <v>2.8347216076731782E-2</v>
      </c>
      <c r="Y63">
        <f t="shared" si="16"/>
        <v>1.6357593434362242E-3</v>
      </c>
      <c r="Z63">
        <f t="shared" si="17"/>
        <v>0.13359295892345444</v>
      </c>
      <c r="AB63">
        <f t="shared" si="18"/>
        <v>6.7720760535276829</v>
      </c>
      <c r="AC63">
        <f t="shared" si="19"/>
        <v>5.0633255450976105</v>
      </c>
      <c r="AE63">
        <f t="shared" si="2"/>
        <v>0</v>
      </c>
      <c r="AF63">
        <f t="shared" si="26"/>
        <v>0</v>
      </c>
      <c r="AG63">
        <f t="shared" si="26"/>
        <v>-1.6699119865431804</v>
      </c>
      <c r="AH63">
        <f t="shared" si="4"/>
        <v>-1417.3608038365892</v>
      </c>
      <c r="AI63">
        <f t="shared" si="23"/>
        <v>-1419.0307158231324</v>
      </c>
      <c r="AJ63">
        <f t="shared" si="6"/>
        <v>1.7087505084300725</v>
      </c>
      <c r="AK63">
        <f t="shared" si="20"/>
        <v>0.47404532374693786</v>
      </c>
      <c r="AL63">
        <f t="shared" si="24"/>
        <v>-1416.8479199909555</v>
      </c>
      <c r="AN63">
        <f t="shared" si="27"/>
        <v>0</v>
      </c>
      <c r="AO63">
        <f t="shared" si="27"/>
        <v>0</v>
      </c>
      <c r="AP63">
        <f t="shared" si="27"/>
        <v>-1.860425235688277E-3</v>
      </c>
      <c r="AQ63">
        <f t="shared" si="27"/>
        <v>-1.5790615486218187</v>
      </c>
      <c r="AR63">
        <f t="shared" si="27"/>
        <v>-1.5809219738575071</v>
      </c>
      <c r="AS63">
        <f t="shared" si="27"/>
        <v>1.9036946815138502E-3</v>
      </c>
      <c r="AT63">
        <f t="shared" si="27"/>
        <v>5.2812716494386193E-4</v>
      </c>
      <c r="AU63">
        <f t="shared" si="25"/>
        <v>-1.5784901520110495</v>
      </c>
      <c r="AW63">
        <v>60</v>
      </c>
      <c r="AX63">
        <f>IF(Z63&gt;0, (R63*SUMPRODUCT(K63:$K$98, X63:$X$98)-K63*$AZ$3)/Z63, 0)</f>
        <v>37.901140792897436</v>
      </c>
    </row>
    <row r="64" spans="5:50" x14ac:dyDescent="0.25">
      <c r="E64">
        <v>2064</v>
      </c>
      <c r="F64" s="5">
        <f>EconomicRates!C104</f>
        <v>3.5571999999999999E-2</v>
      </c>
      <c r="G64" s="5">
        <f>EconomicRates!D104</f>
        <v>7.0000000000000007E-2</v>
      </c>
      <c r="H64" s="5">
        <f t="shared" si="9"/>
        <v>0.12000000000000001</v>
      </c>
      <c r="I64" s="5">
        <f t="shared" si="10"/>
        <v>1.1200000000000001</v>
      </c>
      <c r="J64">
        <f t="shared" si="11"/>
        <v>0.89285714285714279</v>
      </c>
      <c r="K64">
        <f t="shared" si="21"/>
        <v>9.9471946654777136E-4</v>
      </c>
      <c r="L64" s="2">
        <v>61</v>
      </c>
      <c r="M64" s="6">
        <v>0.19491187900000001</v>
      </c>
      <c r="Q64" s="4">
        <f t="shared" si="22"/>
        <v>12.5</v>
      </c>
      <c r="R64">
        <f t="shared" si="0"/>
        <v>50000</v>
      </c>
      <c r="S64">
        <f t="shared" si="1"/>
        <v>34.138857770212581</v>
      </c>
      <c r="U64">
        <f t="shared" si="12"/>
        <v>0.19491187900000001</v>
      </c>
      <c r="V64">
        <f t="shared" si="13"/>
        <v>0.01</v>
      </c>
      <c r="W64">
        <f t="shared" si="14"/>
        <v>0.13359295892345444</v>
      </c>
      <c r="X64">
        <f t="shared" si="15"/>
        <v>2.6038854644940324E-2</v>
      </c>
      <c r="Y64">
        <f t="shared" si="16"/>
        <v>1.3359295892345444E-3</v>
      </c>
      <c r="Z64">
        <f t="shared" si="17"/>
        <v>0.10621817468927956</v>
      </c>
      <c r="AB64">
        <f t="shared" si="18"/>
        <v>5.0633255450976105</v>
      </c>
      <c r="AC64">
        <f t="shared" si="19"/>
        <v>3.6261671583289088</v>
      </c>
      <c r="AE64">
        <f t="shared" si="2"/>
        <v>0</v>
      </c>
      <c r="AF64">
        <f t="shared" si="26"/>
        <v>0</v>
      </c>
      <c r="AG64">
        <f t="shared" si="26"/>
        <v>-1.3277271836159945</v>
      </c>
      <c r="AH64">
        <f t="shared" si="4"/>
        <v>-1301.9427322470162</v>
      </c>
      <c r="AI64">
        <f t="shared" si="23"/>
        <v>-1303.2704594306322</v>
      </c>
      <c r="AJ64">
        <f t="shared" si="6"/>
        <v>1.4371583867687017</v>
      </c>
      <c r="AK64">
        <f t="shared" si="20"/>
        <v>0.35443278815683277</v>
      </c>
      <c r="AL64">
        <f t="shared" si="24"/>
        <v>-1301.4788682557066</v>
      </c>
      <c r="AN64">
        <f t="shared" si="27"/>
        <v>0</v>
      </c>
      <c r="AO64">
        <f t="shared" si="27"/>
        <v>0</v>
      </c>
      <c r="AP64">
        <f t="shared" si="27"/>
        <v>-1.320716075807477E-3</v>
      </c>
      <c r="AQ64">
        <f t="shared" si="27"/>
        <v>-1.2950677800964998</v>
      </c>
      <c r="AR64">
        <f t="shared" si="27"/>
        <v>-1.2963884961723073</v>
      </c>
      <c r="AS64">
        <f t="shared" si="27"/>
        <v>1.4295694238312185E-3</v>
      </c>
      <c r="AT64">
        <f t="shared" si="27"/>
        <v>3.5256119396240396E-4</v>
      </c>
      <c r="AU64">
        <f t="shared" si="25"/>
        <v>-1.2946063655545137</v>
      </c>
      <c r="AW64">
        <v>61</v>
      </c>
      <c r="AX64">
        <f>IF(Z64&gt;0, (R64*SUMPRODUCT(K64:$K$98, X64:$X$98)-K64*$AZ$3)/Z64, 0)</f>
        <v>34.138857770212581</v>
      </c>
    </row>
    <row r="65" spans="5:50" x14ac:dyDescent="0.25">
      <c r="E65">
        <v>2065</v>
      </c>
      <c r="F65" s="5">
        <f>EconomicRates!C105</f>
        <v>3.5571999999999999E-2</v>
      </c>
      <c r="G65" s="5">
        <f>EconomicRates!D105</f>
        <v>7.0000000000000007E-2</v>
      </c>
      <c r="H65" s="5">
        <f t="shared" si="9"/>
        <v>0.12000000000000001</v>
      </c>
      <c r="I65" s="5">
        <f t="shared" si="10"/>
        <v>1.1200000000000001</v>
      </c>
      <c r="J65">
        <f t="shared" si="11"/>
        <v>0.89285714285714279</v>
      </c>
      <c r="K65">
        <f t="shared" si="21"/>
        <v>8.8814238084622432E-4</v>
      </c>
      <c r="L65" s="2">
        <v>62</v>
      </c>
      <c r="M65" s="6">
        <v>0.21714087100000001</v>
      </c>
      <c r="Q65" s="4">
        <f t="shared" si="22"/>
        <v>12.5</v>
      </c>
      <c r="R65">
        <f t="shared" si="0"/>
        <v>50000</v>
      </c>
      <c r="S65">
        <f t="shared" si="1"/>
        <v>29.93967782140124</v>
      </c>
      <c r="U65">
        <f t="shared" si="12"/>
        <v>0.21714087100000001</v>
      </c>
      <c r="V65">
        <f t="shared" si="13"/>
        <v>0.01</v>
      </c>
      <c r="W65">
        <f t="shared" si="14"/>
        <v>0.10621817468927956</v>
      </c>
      <c r="X65">
        <f t="shared" si="15"/>
        <v>2.3064306968060319E-2</v>
      </c>
      <c r="Y65">
        <f t="shared" si="16"/>
        <v>1.0621817468927956E-3</v>
      </c>
      <c r="Z65">
        <f t="shared" si="17"/>
        <v>8.209168597432645E-2</v>
      </c>
      <c r="AB65">
        <f t="shared" si="18"/>
        <v>3.6261671583289088</v>
      </c>
      <c r="AC65">
        <f t="shared" si="19"/>
        <v>2.4577986298869767</v>
      </c>
      <c r="AE65">
        <f t="shared" si="2"/>
        <v>0</v>
      </c>
      <c r="AF65">
        <f t="shared" si="26"/>
        <v>0</v>
      </c>
      <c r="AG65">
        <f t="shared" si="26"/>
        <v>-1.0261460746790807</v>
      </c>
      <c r="AH65">
        <f t="shared" si="4"/>
        <v>-1153.2153484030159</v>
      </c>
      <c r="AI65">
        <f t="shared" si="23"/>
        <v>-1154.2414944776949</v>
      </c>
      <c r="AJ65">
        <f t="shared" si="6"/>
        <v>1.1683685284419321</v>
      </c>
      <c r="AK65">
        <f t="shared" si="20"/>
        <v>0.25383170108302366</v>
      </c>
      <c r="AL65">
        <f t="shared" si="24"/>
        <v>-1152.8192942481699</v>
      </c>
      <c r="AN65">
        <f t="shared" si="27"/>
        <v>0</v>
      </c>
      <c r="AO65">
        <f t="shared" si="27"/>
        <v>0</v>
      </c>
      <c r="AP65">
        <f t="shared" si="27"/>
        <v>-9.1136381786148621E-4</v>
      </c>
      <c r="AQ65">
        <f t="shared" si="27"/>
        <v>-1.0242194251590626</v>
      </c>
      <c r="AR65">
        <f t="shared" si="27"/>
        <v>-1.0251307889769241</v>
      </c>
      <c r="AS65">
        <f t="shared" si="27"/>
        <v>1.037677606556217E-3</v>
      </c>
      <c r="AT65">
        <f t="shared" si="27"/>
        <v>2.2543869133412377E-4</v>
      </c>
      <c r="AU65">
        <f t="shared" si="25"/>
        <v>-1.0238676726790337</v>
      </c>
      <c r="AW65">
        <v>62</v>
      </c>
      <c r="AX65">
        <f>IF(Z65&gt;0, (R65*SUMPRODUCT(K65:$K$98, X65:$X$98)-K65*$AZ$3)/Z65, 0)</f>
        <v>29.93967782140124</v>
      </c>
    </row>
    <row r="66" spans="5:50" x14ac:dyDescent="0.25">
      <c r="E66">
        <v>2066</v>
      </c>
      <c r="F66" s="5">
        <f>EconomicRates!C106</f>
        <v>3.5571999999999999E-2</v>
      </c>
      <c r="G66" s="5">
        <f>EconomicRates!D106</f>
        <v>7.0000000000000007E-2</v>
      </c>
      <c r="H66" s="5">
        <f t="shared" si="9"/>
        <v>0.12000000000000001</v>
      </c>
      <c r="I66" s="5">
        <f t="shared" si="10"/>
        <v>1.1200000000000001</v>
      </c>
      <c r="J66">
        <f t="shared" si="11"/>
        <v>0.89285714285714279</v>
      </c>
      <c r="K66">
        <f t="shared" si="21"/>
        <v>7.9298426861270028E-4</v>
      </c>
      <c r="L66" s="2">
        <v>63</v>
      </c>
      <c r="M66" s="6">
        <v>0.240684854</v>
      </c>
      <c r="Q66" s="4">
        <f t="shared" si="22"/>
        <v>12.5</v>
      </c>
      <c r="R66">
        <f t="shared" si="0"/>
        <v>50000</v>
      </c>
      <c r="S66">
        <f t="shared" si="1"/>
        <v>25.144522474640979</v>
      </c>
      <c r="U66">
        <f t="shared" si="12"/>
        <v>0.240684854</v>
      </c>
      <c r="V66">
        <f t="shared" si="13"/>
        <v>0.01</v>
      </c>
      <c r="W66">
        <f t="shared" si="14"/>
        <v>8.209168597432645E-2</v>
      </c>
      <c r="X66">
        <f t="shared" si="15"/>
        <v>1.9758225453344609E-2</v>
      </c>
      <c r="Y66">
        <f t="shared" si="16"/>
        <v>8.2091685974326452E-4</v>
      </c>
      <c r="Z66">
        <f t="shared" si="17"/>
        <v>6.1512543661238574E-2</v>
      </c>
      <c r="AB66">
        <f t="shared" si="18"/>
        <v>2.4577986298869767</v>
      </c>
      <c r="AC66">
        <f t="shared" si="19"/>
        <v>1.5467035365623478</v>
      </c>
      <c r="AE66">
        <f t="shared" si="2"/>
        <v>0</v>
      </c>
      <c r="AF66">
        <f t="shared" si="26"/>
        <v>0</v>
      </c>
      <c r="AG66">
        <f t="shared" si="26"/>
        <v>-0.76890679576548215</v>
      </c>
      <c r="AH66">
        <f t="shared" si="4"/>
        <v>-987.91127266723049</v>
      </c>
      <c r="AI66">
        <f t="shared" si="23"/>
        <v>-988.68017946299597</v>
      </c>
      <c r="AJ66">
        <f t="shared" si="6"/>
        <v>0.9110950933246289</v>
      </c>
      <c r="AK66">
        <f t="shared" si="20"/>
        <v>0.17204590409208839</v>
      </c>
      <c r="AL66">
        <f t="shared" si="24"/>
        <v>-987.5970384655792</v>
      </c>
      <c r="AN66">
        <f t="shared" si="27"/>
        <v>0</v>
      </c>
      <c r="AO66">
        <f t="shared" si="27"/>
        <v>0</v>
      </c>
      <c r="AP66">
        <f t="shared" si="27"/>
        <v>-6.0973099307142582E-4</v>
      </c>
      <c r="AQ66">
        <f t="shared" si="27"/>
        <v>-0.78339809801026572</v>
      </c>
      <c r="AR66">
        <f t="shared" si="27"/>
        <v>-0.7840078290033371</v>
      </c>
      <c r="AS66">
        <f t="shared" si="27"/>
        <v>7.2248407621665074E-4</v>
      </c>
      <c r="AT66">
        <f t="shared" si="27"/>
        <v>1.3642969542427549E-4</v>
      </c>
      <c r="AU66">
        <f t="shared" si="25"/>
        <v>-0.78314891523169616</v>
      </c>
      <c r="AW66">
        <v>63</v>
      </c>
      <c r="AX66">
        <f>IF(Z66&gt;0, (R66*SUMPRODUCT(K66:$K$98, X66:$X$98)-K66*$AZ$3)/Z66, 0)</f>
        <v>25.144522474640979</v>
      </c>
    </row>
    <row r="67" spans="5:50" x14ac:dyDescent="0.25">
      <c r="E67">
        <v>2067</v>
      </c>
      <c r="F67" s="5">
        <f>EconomicRates!C107</f>
        <v>3.5571999999999999E-2</v>
      </c>
      <c r="G67" s="5">
        <f>EconomicRates!D107</f>
        <v>7.0000000000000007E-2</v>
      </c>
      <c r="H67" s="5">
        <f t="shared" si="9"/>
        <v>0.12000000000000001</v>
      </c>
      <c r="I67" s="5">
        <f t="shared" si="10"/>
        <v>1.1200000000000001</v>
      </c>
      <c r="J67">
        <f t="shared" si="11"/>
        <v>0.89285714285714279</v>
      </c>
      <c r="K67">
        <f t="shared" si="21"/>
        <v>7.0802166840419666E-4</v>
      </c>
      <c r="L67" s="2">
        <v>64</v>
      </c>
      <c r="M67" s="6">
        <v>0.26560892699999999</v>
      </c>
      <c r="Q67" s="4">
        <f t="shared" si="22"/>
        <v>12.5</v>
      </c>
      <c r="R67">
        <f t="shared" ref="R67:R89" si="28">$C$6</f>
        <v>50000</v>
      </c>
      <c r="S67">
        <f t="shared" ref="S67:S89" si="29">AX67</f>
        <v>19.39690385951414</v>
      </c>
      <c r="U67">
        <f t="shared" si="12"/>
        <v>0.26560892699999999</v>
      </c>
      <c r="V67">
        <f t="shared" si="13"/>
        <v>0.01</v>
      </c>
      <c r="W67">
        <f t="shared" si="14"/>
        <v>6.1512543661238574E-2</v>
      </c>
      <c r="X67">
        <f t="shared" si="15"/>
        <v>1.633828071890223E-2</v>
      </c>
      <c r="Y67">
        <f t="shared" si="16"/>
        <v>6.1512543661238579E-4</v>
      </c>
      <c r="Z67">
        <f t="shared" si="17"/>
        <v>4.4559137505723954E-2</v>
      </c>
      <c r="AB67">
        <f t="shared" si="18"/>
        <v>1.5467035365623478</v>
      </c>
      <c r="AC67">
        <f t="shared" si="19"/>
        <v>0.86430930626139824</v>
      </c>
      <c r="AE67">
        <f t="shared" ref="AE67:AE89" si="30">$Z67*O67</f>
        <v>0</v>
      </c>
      <c r="AF67">
        <f t="shared" ref="AF67:AG89" si="31">-$Z67*P67</f>
        <v>0</v>
      </c>
      <c r="AG67">
        <f t="shared" si="31"/>
        <v>-0.55698921882154939</v>
      </c>
      <c r="AH67">
        <f t="shared" ref="AH67:AH89" si="32">-X67*R67</f>
        <v>-816.91403594511144</v>
      </c>
      <c r="AI67">
        <f t="shared" si="23"/>
        <v>-817.47102516393295</v>
      </c>
      <c r="AJ67">
        <f t="shared" ref="AJ67:AJ89" si="33">AB67-AC67</f>
        <v>0.68239423030094959</v>
      </c>
      <c r="AK67">
        <f t="shared" si="20"/>
        <v>0.10826924755936436</v>
      </c>
      <c r="AL67">
        <f t="shared" si="24"/>
        <v>-816.68036168607262</v>
      </c>
      <c r="AN67">
        <f t="shared" ref="AN67:AT89" si="34">AE67*$K67</f>
        <v>0</v>
      </c>
      <c r="AO67">
        <f t="shared" si="34"/>
        <v>0</v>
      </c>
      <c r="AP67">
        <f t="shared" si="34"/>
        <v>-3.9436043599318357E-4</v>
      </c>
      <c r="AQ67">
        <f t="shared" si="34"/>
        <v>-0.57839283867266367</v>
      </c>
      <c r="AR67">
        <f t="shared" si="34"/>
        <v>-0.57878719910865684</v>
      </c>
      <c r="AS67">
        <f t="shared" si="34"/>
        <v>4.8314990144707594E-4</v>
      </c>
      <c r="AT67">
        <f t="shared" si="34"/>
        <v>7.6656973293848151E-5</v>
      </c>
      <c r="AU67">
        <f t="shared" si="25"/>
        <v>-0.57822739223391595</v>
      </c>
      <c r="AW67">
        <v>64</v>
      </c>
      <c r="AX67">
        <f>IF(Z67&gt;0, (R67*SUMPRODUCT(K67:$K$98, X67:$X$98)-K67*$AZ$3)/Z67, 0)</f>
        <v>19.39690385951414</v>
      </c>
    </row>
    <row r="68" spans="5:50" x14ac:dyDescent="0.25">
      <c r="E68">
        <v>2068</v>
      </c>
      <c r="F68" s="5">
        <f>EconomicRates!C108</f>
        <v>3.5571999999999999E-2</v>
      </c>
      <c r="G68" s="5">
        <f>EconomicRates!D108</f>
        <v>7.0000000000000007E-2</v>
      </c>
      <c r="H68" s="5">
        <f t="shared" ref="H68:H89" si="35">G68+$C$9</f>
        <v>0.12000000000000001</v>
      </c>
      <c r="I68" s="5">
        <f t="shared" ref="I68:I89" si="36">1+H68</f>
        <v>1.1200000000000001</v>
      </c>
      <c r="J68">
        <f t="shared" ref="J68:J89" si="37">1/I68</f>
        <v>0.89285714285714279</v>
      </c>
      <c r="K68">
        <f t="shared" si="21"/>
        <v>6.3216220393231843E-4</v>
      </c>
      <c r="L68" s="2">
        <v>65</v>
      </c>
      <c r="M68" s="6">
        <v>0.29099302900000001</v>
      </c>
      <c r="Q68" s="4">
        <f t="shared" si="22"/>
        <v>12.5</v>
      </c>
      <c r="R68">
        <f t="shared" si="28"/>
        <v>50000</v>
      </c>
      <c r="S68">
        <f t="shared" si="29"/>
        <v>12.074893518013811</v>
      </c>
      <c r="U68">
        <f t="shared" ref="U68:U89" si="38">M68</f>
        <v>0.29099302900000001</v>
      </c>
      <c r="V68">
        <f t="shared" ref="V68:V89" si="39">$C$10</f>
        <v>0.01</v>
      </c>
      <c r="W68">
        <f t="shared" ref="W68:W89" si="40">Z67</f>
        <v>4.4559137505723954E-2</v>
      </c>
      <c r="X68">
        <f t="shared" ref="X68:X89" si="41">U68*W68</f>
        <v>1.2966398392418119E-2</v>
      </c>
      <c r="Y68">
        <f t="shared" ref="Y68:Y89" si="42">V68*W68</f>
        <v>4.4559137505723956E-4</v>
      </c>
      <c r="Z68">
        <f t="shared" ref="Z68:Z89" si="43">MAX(0, W68-X68-Y68)</f>
        <v>3.1147147738248591E-2</v>
      </c>
      <c r="AB68">
        <f t="shared" ref="AB68:AB89" si="44">AC67</f>
        <v>0.86430930626139824</v>
      </c>
      <c r="AC68">
        <f t="shared" ref="AC68:AC89" si="45">S68*Z68</f>
        <v>0.37609849232919645</v>
      </c>
      <c r="AE68">
        <f t="shared" si="30"/>
        <v>0</v>
      </c>
      <c r="AF68">
        <f t="shared" si="31"/>
        <v>0</v>
      </c>
      <c r="AG68">
        <f t="shared" si="31"/>
        <v>-0.38933934672810738</v>
      </c>
      <c r="AH68">
        <f t="shared" si="32"/>
        <v>-648.31991962090592</v>
      </c>
      <c r="AI68">
        <f t="shared" si="23"/>
        <v>-648.70925896763401</v>
      </c>
      <c r="AJ68">
        <f t="shared" si="33"/>
        <v>0.48821081393220178</v>
      </c>
      <c r="AK68">
        <f t="shared" ref="AK68:AK89" si="46">G68*SUM(AB68:AB68, AE68:AF68)</f>
        <v>6.0501651438297881E-2</v>
      </c>
      <c r="AL68">
        <f t="shared" si="24"/>
        <v>-648.16054650226351</v>
      </c>
      <c r="AN68">
        <f t="shared" si="34"/>
        <v>0</v>
      </c>
      <c r="AO68">
        <f t="shared" si="34"/>
        <v>0</v>
      </c>
      <c r="AP68">
        <f t="shared" si="34"/>
        <v>-2.4612561950520948E-4</v>
      </c>
      <c r="AQ68">
        <f t="shared" si="34"/>
        <v>-0.40984334924077542</v>
      </c>
      <c r="AR68">
        <f t="shared" si="34"/>
        <v>-0.41008947486028063</v>
      </c>
      <c r="AS68">
        <f t="shared" si="34"/>
        <v>3.0862842411897169E-4</v>
      </c>
      <c r="AT68">
        <f t="shared" si="34"/>
        <v>3.8246857314779314E-5</v>
      </c>
      <c r="AU68">
        <f t="shared" si="25"/>
        <v>-0.40974259957884684</v>
      </c>
      <c r="AW68">
        <v>65</v>
      </c>
      <c r="AX68">
        <f>IF(Z68&gt;0, (R68*SUMPRODUCT(K68:$K$98, X68:$X$98)-K68*$AZ$3)/Z68, 0)</f>
        <v>12.074893518013811</v>
      </c>
    </row>
    <row r="69" spans="5:50" x14ac:dyDescent="0.25">
      <c r="E69">
        <v>2069</v>
      </c>
      <c r="F69" s="5">
        <f>EconomicRates!C109</f>
        <v>3.5571999999999999E-2</v>
      </c>
      <c r="G69" s="5">
        <f>EconomicRates!D109</f>
        <v>7.0000000000000007E-2</v>
      </c>
      <c r="H69" s="5">
        <f t="shared" si="35"/>
        <v>0.12000000000000001</v>
      </c>
      <c r="I69" s="5">
        <f t="shared" si="36"/>
        <v>1.1200000000000001</v>
      </c>
      <c r="J69">
        <f t="shared" si="37"/>
        <v>0.89285714285714279</v>
      </c>
      <c r="K69">
        <f t="shared" ref="K69:K89" si="47">K68*J69</f>
        <v>5.6443053922528431E-4</v>
      </c>
      <c r="L69" s="2">
        <v>66</v>
      </c>
      <c r="M69" s="6">
        <v>0.31752069599999999</v>
      </c>
      <c r="Q69" s="4">
        <f t="shared" ref="Q69:Q89" si="48">$C$8</f>
        <v>12.5</v>
      </c>
      <c r="R69">
        <f t="shared" si="28"/>
        <v>50000</v>
      </c>
      <c r="S69">
        <f t="shared" si="29"/>
        <v>2.2331341232236896</v>
      </c>
      <c r="U69">
        <f t="shared" si="38"/>
        <v>0.31752069599999999</v>
      </c>
      <c r="V69">
        <f t="shared" si="39"/>
        <v>0.01</v>
      </c>
      <c r="W69">
        <f t="shared" si="40"/>
        <v>3.1147147738248591E-2</v>
      </c>
      <c r="X69">
        <f t="shared" si="41"/>
        <v>9.8898640282635182E-3</v>
      </c>
      <c r="Y69">
        <f t="shared" si="42"/>
        <v>3.1147147738248593E-4</v>
      </c>
      <c r="Z69">
        <f t="shared" si="43"/>
        <v>2.0945812232602588E-2</v>
      </c>
      <c r="AB69">
        <f t="shared" si="44"/>
        <v>0.37609849232919645</v>
      </c>
      <c r="AC69">
        <f t="shared" si="45"/>
        <v>4.677480803526101E-2</v>
      </c>
      <c r="AE69">
        <f t="shared" si="30"/>
        <v>0</v>
      </c>
      <c r="AF69">
        <f t="shared" si="31"/>
        <v>0</v>
      </c>
      <c r="AG69">
        <f t="shared" si="31"/>
        <v>-0.26182265290753237</v>
      </c>
      <c r="AH69">
        <f t="shared" si="32"/>
        <v>-494.49320141317594</v>
      </c>
      <c r="AI69">
        <f t="shared" si="23"/>
        <v>-494.75502406608348</v>
      </c>
      <c r="AJ69">
        <f t="shared" si="33"/>
        <v>0.32932368429393544</v>
      </c>
      <c r="AK69">
        <f t="shared" si="46"/>
        <v>2.6326894463043753E-2</v>
      </c>
      <c r="AL69">
        <f t="shared" si="24"/>
        <v>-494.3993734873265</v>
      </c>
      <c r="AN69">
        <f t="shared" si="34"/>
        <v>0</v>
      </c>
      <c r="AO69">
        <f t="shared" si="34"/>
        <v>0</v>
      </c>
      <c r="AP69">
        <f t="shared" si="34"/>
        <v>-1.4778070116199294E-4</v>
      </c>
      <c r="AQ69">
        <f t="shared" si="34"/>
        <v>-0.27910706431687604</v>
      </c>
      <c r="AR69">
        <f t="shared" si="34"/>
        <v>-0.27925484501803799</v>
      </c>
      <c r="AS69">
        <f t="shared" si="34"/>
        <v>1.8588034470568327E-4</v>
      </c>
      <c r="AT69">
        <f t="shared" si="34"/>
        <v>1.4859703237902938E-5</v>
      </c>
      <c r="AU69">
        <f t="shared" si="25"/>
        <v>-0.27905410497009442</v>
      </c>
      <c r="AW69">
        <v>66</v>
      </c>
      <c r="AX69">
        <f>IF(Z69&gt;0, (R69*SUMPRODUCT(K69:$K$98, X69:$X$98)-K69*$AZ$3)/Z69, 0)</f>
        <v>2.2331341232236896</v>
      </c>
    </row>
    <row r="70" spans="5:50" x14ac:dyDescent="0.25">
      <c r="E70">
        <v>2070</v>
      </c>
      <c r="F70" s="5">
        <f>EconomicRates!C110</f>
        <v>3.5571999999999999E-2</v>
      </c>
      <c r="G70" s="5">
        <f>EconomicRates!D110</f>
        <v>7.0000000000000007E-2</v>
      </c>
      <c r="H70" s="5">
        <f t="shared" si="35"/>
        <v>0.12000000000000001</v>
      </c>
      <c r="I70" s="5">
        <f t="shared" si="36"/>
        <v>1.1200000000000001</v>
      </c>
      <c r="J70">
        <f t="shared" si="37"/>
        <v>0.89285714285714279</v>
      </c>
      <c r="K70">
        <f t="shared" si="47"/>
        <v>5.0395583859400386E-4</v>
      </c>
      <c r="L70" s="2">
        <v>67</v>
      </c>
      <c r="M70" s="6">
        <v>0.344227385</v>
      </c>
      <c r="Q70" s="4">
        <f t="shared" si="48"/>
        <v>12.5</v>
      </c>
      <c r="R70">
        <f t="shared" si="28"/>
        <v>50000</v>
      </c>
      <c r="S70">
        <f t="shared" si="29"/>
        <v>-11.8613741816577</v>
      </c>
      <c r="U70">
        <f t="shared" si="38"/>
        <v>0.344227385</v>
      </c>
      <c r="V70">
        <f t="shared" si="39"/>
        <v>0.01</v>
      </c>
      <c r="W70">
        <f t="shared" si="40"/>
        <v>2.0945812232602588E-2</v>
      </c>
      <c r="X70">
        <f t="shared" si="41"/>
        <v>7.2101221715298001E-3</v>
      </c>
      <c r="Y70">
        <f t="shared" si="42"/>
        <v>2.0945812232602587E-4</v>
      </c>
      <c r="Z70">
        <f t="shared" si="43"/>
        <v>1.3526231938746762E-2</v>
      </c>
      <c r="AB70">
        <f t="shared" si="44"/>
        <v>4.677480803526101E-2</v>
      </c>
      <c r="AC70">
        <f t="shared" si="45"/>
        <v>-0.16043969829336463</v>
      </c>
      <c r="AE70">
        <f t="shared" si="30"/>
        <v>0</v>
      </c>
      <c r="AF70">
        <f t="shared" si="31"/>
        <v>0</v>
      </c>
      <c r="AG70">
        <f t="shared" si="31"/>
        <v>-0.16907789923433453</v>
      </c>
      <c r="AH70">
        <f t="shared" si="32"/>
        <v>-360.50610857649002</v>
      </c>
      <c r="AI70">
        <f t="shared" si="23"/>
        <v>-360.67518647572433</v>
      </c>
      <c r="AJ70">
        <f t="shared" si="33"/>
        <v>0.20721450632862565</v>
      </c>
      <c r="AK70">
        <f t="shared" si="46"/>
        <v>3.274236562468271E-3</v>
      </c>
      <c r="AL70">
        <f t="shared" si="24"/>
        <v>-360.46469773283326</v>
      </c>
      <c r="AN70">
        <f t="shared" si="34"/>
        <v>0</v>
      </c>
      <c r="AO70">
        <f t="shared" si="34"/>
        <v>0</v>
      </c>
      <c r="AP70">
        <f t="shared" si="34"/>
        <v>-8.5207794496351534E-5</v>
      </c>
      <c r="AQ70">
        <f t="shared" si="34"/>
        <v>-0.18167915826592604</v>
      </c>
      <c r="AR70">
        <f t="shared" si="34"/>
        <v>-0.18176436606042237</v>
      </c>
      <c r="AS70">
        <f t="shared" si="34"/>
        <v>1.0442696030568506E-4</v>
      </c>
      <c r="AT70">
        <f t="shared" si="34"/>
        <v>1.650070632593846E-6</v>
      </c>
      <c r="AU70">
        <f t="shared" si="25"/>
        <v>-0.18165828902948411</v>
      </c>
      <c r="AW70">
        <v>67</v>
      </c>
      <c r="AX70">
        <f>IF(Z70&gt;0, (R70*SUMPRODUCT(K70:$K$98, X70:$X$98)-K70*$AZ$3)/Z70, 0)</f>
        <v>-11.8613741816577</v>
      </c>
    </row>
    <row r="71" spans="5:50" x14ac:dyDescent="0.25">
      <c r="E71">
        <v>2071</v>
      </c>
      <c r="F71" s="5">
        <f>EconomicRates!C111</f>
        <v>3.5571999999999999E-2</v>
      </c>
      <c r="G71" s="5">
        <f>EconomicRates!D111</f>
        <v>7.0000000000000007E-2</v>
      </c>
      <c r="H71" s="5">
        <f t="shared" si="35"/>
        <v>0.12000000000000001</v>
      </c>
      <c r="I71" s="5">
        <f t="shared" si="36"/>
        <v>1.1200000000000001</v>
      </c>
      <c r="J71">
        <f t="shared" si="37"/>
        <v>0.89285714285714279</v>
      </c>
      <c r="K71">
        <f t="shared" si="47"/>
        <v>4.4996057017321768E-4</v>
      </c>
      <c r="L71" s="2">
        <v>68</v>
      </c>
      <c r="M71" s="6">
        <v>0.370496828</v>
      </c>
      <c r="Q71" s="4">
        <f t="shared" si="48"/>
        <v>12.5</v>
      </c>
      <c r="R71">
        <f t="shared" si="28"/>
        <v>50000</v>
      </c>
      <c r="S71">
        <f t="shared" si="29"/>
        <v>-33.167566898398903</v>
      </c>
      <c r="U71">
        <f t="shared" si="38"/>
        <v>0.370496828</v>
      </c>
      <c r="V71">
        <f t="shared" si="39"/>
        <v>0.01</v>
      </c>
      <c r="W71">
        <f t="shared" si="40"/>
        <v>1.3526231938746762E-2</v>
      </c>
      <c r="X71">
        <f t="shared" si="41"/>
        <v>5.011426028097966E-3</v>
      </c>
      <c r="Y71">
        <f t="shared" si="42"/>
        <v>1.3526231938746763E-4</v>
      </c>
      <c r="Z71">
        <f t="shared" si="43"/>
        <v>8.3795435912613278E-3</v>
      </c>
      <c r="AB71">
        <f t="shared" si="44"/>
        <v>-0.16043969829336463</v>
      </c>
      <c r="AC71">
        <f t="shared" si="45"/>
        <v>-0.27792907264120986</v>
      </c>
      <c r="AE71">
        <f t="shared" si="30"/>
        <v>0</v>
      </c>
      <c r="AF71">
        <f t="shared" si="31"/>
        <v>0</v>
      </c>
      <c r="AG71">
        <f t="shared" si="31"/>
        <v>-0.1047442948907666</v>
      </c>
      <c r="AH71">
        <f t="shared" si="32"/>
        <v>-250.57130140489829</v>
      </c>
      <c r="AI71">
        <f t="shared" si="23"/>
        <v>-250.67604569978906</v>
      </c>
      <c r="AJ71">
        <f t="shared" si="33"/>
        <v>0.11748937434784523</v>
      </c>
      <c r="AK71">
        <f t="shared" si="46"/>
        <v>-1.1230778880535525E-2</v>
      </c>
      <c r="AL71">
        <f t="shared" si="24"/>
        <v>-250.56978710432173</v>
      </c>
      <c r="AN71">
        <f t="shared" si="34"/>
        <v>0</v>
      </c>
      <c r="AO71">
        <f t="shared" si="34"/>
        <v>0</v>
      </c>
      <c r="AP71">
        <f t="shared" si="34"/>
        <v>-4.713080265144099E-5</v>
      </c>
      <c r="AQ71">
        <f t="shared" si="34"/>
        <v>-0.11274720564919322</v>
      </c>
      <c r="AR71">
        <f t="shared" si="34"/>
        <v>-0.11279433645184465</v>
      </c>
      <c r="AS71">
        <f t="shared" si="34"/>
        <v>5.2865585870851056E-5</v>
      </c>
      <c r="AT71">
        <f t="shared" si="34"/>
        <v>-5.0534076685750965E-6</v>
      </c>
      <c r="AU71">
        <f t="shared" si="25"/>
        <v>-0.11274652427364237</v>
      </c>
      <c r="AW71">
        <v>68</v>
      </c>
      <c r="AX71">
        <f>IF(Z71&gt;0, (R71*SUMPRODUCT(K71:$K$98, X71:$X$98)-K71*$AZ$3)/Z71, 0)</f>
        <v>-33.167566898398903</v>
      </c>
    </row>
    <row r="72" spans="5:50" x14ac:dyDescent="0.25">
      <c r="E72">
        <v>2072</v>
      </c>
      <c r="F72" s="5">
        <f>EconomicRates!C112</f>
        <v>3.5571999999999999E-2</v>
      </c>
      <c r="G72" s="5">
        <f>EconomicRates!D112</f>
        <v>7.0000000000000007E-2</v>
      </c>
      <c r="H72" s="5">
        <f t="shared" si="35"/>
        <v>0.12000000000000001</v>
      </c>
      <c r="I72" s="5">
        <f t="shared" si="36"/>
        <v>1.1200000000000001</v>
      </c>
      <c r="J72">
        <f t="shared" si="37"/>
        <v>0.89285714285714279</v>
      </c>
      <c r="K72">
        <f t="shared" si="47"/>
        <v>4.0175050908323003E-4</v>
      </c>
      <c r="L72" s="2">
        <v>69</v>
      </c>
      <c r="M72" s="6">
        <v>0.397394472</v>
      </c>
      <c r="Q72" s="4">
        <f t="shared" si="48"/>
        <v>12.5</v>
      </c>
      <c r="R72">
        <f t="shared" si="28"/>
        <v>50000</v>
      </c>
      <c r="S72">
        <f t="shared" si="29"/>
        <v>-67.132465618984995</v>
      </c>
      <c r="U72">
        <f t="shared" si="38"/>
        <v>0.397394472</v>
      </c>
      <c r="V72">
        <f t="shared" si="39"/>
        <v>0.01</v>
      </c>
      <c r="W72">
        <f t="shared" si="40"/>
        <v>8.3795435912613278E-3</v>
      </c>
      <c r="X72">
        <f t="shared" si="41"/>
        <v>3.3299843010502791E-3</v>
      </c>
      <c r="Y72">
        <f t="shared" si="42"/>
        <v>8.3795435912613277E-5</v>
      </c>
      <c r="Z72">
        <f t="shared" si="43"/>
        <v>4.9657638542984347E-3</v>
      </c>
      <c r="AB72">
        <f t="shared" si="44"/>
        <v>-0.27792907264120986</v>
      </c>
      <c r="AC72">
        <f t="shared" si="45"/>
        <v>-0.33336397122068806</v>
      </c>
      <c r="AE72">
        <f t="shared" si="30"/>
        <v>0</v>
      </c>
      <c r="AF72">
        <f t="shared" si="31"/>
        <v>0</v>
      </c>
      <c r="AG72">
        <f t="shared" si="31"/>
        <v>-6.2072048178730431E-2</v>
      </c>
      <c r="AH72">
        <f t="shared" si="32"/>
        <v>-166.49921505251396</v>
      </c>
      <c r="AI72">
        <f t="shared" si="23"/>
        <v>-166.56128710069268</v>
      </c>
      <c r="AJ72">
        <f t="shared" si="33"/>
        <v>5.5434898579478198E-2</v>
      </c>
      <c r="AK72">
        <f t="shared" si="46"/>
        <v>-1.9455035084884692E-2</v>
      </c>
      <c r="AL72">
        <f t="shared" si="24"/>
        <v>-166.52530723719809</v>
      </c>
      <c r="AN72">
        <f t="shared" si="34"/>
        <v>0</v>
      </c>
      <c r="AO72">
        <f t="shared" si="34"/>
        <v>0</v>
      </c>
      <c r="AP72">
        <f t="shared" si="34"/>
        <v>-2.4937476955643731E-5</v>
      </c>
      <c r="AQ72">
        <f t="shared" si="34"/>
        <v>-6.6891144409305686E-2</v>
      </c>
      <c r="AR72">
        <f t="shared" si="34"/>
        <v>-6.6916081886261317E-2</v>
      </c>
      <c r="AS72">
        <f t="shared" si="34"/>
        <v>2.2270998725282592E-5</v>
      </c>
      <c r="AT72">
        <f t="shared" si="34"/>
        <v>-7.8160702495845268E-6</v>
      </c>
      <c r="AU72">
        <f t="shared" si="25"/>
        <v>-6.690162695778562E-2</v>
      </c>
      <c r="AW72">
        <v>69</v>
      </c>
      <c r="AX72">
        <f>IF(Z72&gt;0, (R72*SUMPRODUCT(K72:$K$98, X72:$X$98)-K72*$AZ$3)/Z72, 0)</f>
        <v>-67.132465618984995</v>
      </c>
    </row>
    <row r="73" spans="5:50" x14ac:dyDescent="0.25">
      <c r="E73">
        <v>2073</v>
      </c>
      <c r="F73" s="5">
        <f>EconomicRates!C113</f>
        <v>3.5571999999999999E-2</v>
      </c>
      <c r="G73" s="5">
        <f>EconomicRates!D113</f>
        <v>7.0000000000000007E-2</v>
      </c>
      <c r="H73" s="5">
        <f t="shared" si="35"/>
        <v>0.12000000000000001</v>
      </c>
      <c r="I73" s="5">
        <f t="shared" si="36"/>
        <v>1.1200000000000001</v>
      </c>
      <c r="J73">
        <f t="shared" si="37"/>
        <v>0.89285714285714279</v>
      </c>
      <c r="K73">
        <f t="shared" si="47"/>
        <v>3.5870581168145535E-4</v>
      </c>
      <c r="L73" s="2">
        <v>70</v>
      </c>
      <c r="M73" s="6">
        <v>0.424762996</v>
      </c>
      <c r="Q73" s="4">
        <f t="shared" si="48"/>
        <v>12.5</v>
      </c>
      <c r="R73">
        <f t="shared" si="28"/>
        <v>50000</v>
      </c>
      <c r="S73">
        <f t="shared" si="29"/>
        <v>-124.36912090864037</v>
      </c>
      <c r="U73">
        <f t="shared" si="38"/>
        <v>0.424762996</v>
      </c>
      <c r="V73">
        <f t="shared" si="39"/>
        <v>0.01</v>
      </c>
      <c r="W73">
        <f t="shared" si="40"/>
        <v>4.9657638542984347E-3</v>
      </c>
      <c r="X73">
        <f t="shared" si="41"/>
        <v>2.1092727321803104E-3</v>
      </c>
      <c r="Y73">
        <f t="shared" si="42"/>
        <v>4.9657638542984346E-5</v>
      </c>
      <c r="Z73">
        <f t="shared" si="43"/>
        <v>2.8068334835751399E-3</v>
      </c>
      <c r="AB73">
        <f t="shared" si="44"/>
        <v>-0.33336397122068806</v>
      </c>
      <c r="AC73">
        <f t="shared" si="45"/>
        <v>-0.34908341288917683</v>
      </c>
      <c r="AE73">
        <f t="shared" si="30"/>
        <v>0</v>
      </c>
      <c r="AF73">
        <f t="shared" si="31"/>
        <v>0</v>
      </c>
      <c r="AG73">
        <f t="shared" si="31"/>
        <v>-3.5085418544689245E-2</v>
      </c>
      <c r="AH73">
        <f t="shared" si="32"/>
        <v>-105.46363660901552</v>
      </c>
      <c r="AI73">
        <f t="shared" si="23"/>
        <v>-105.49872202756022</v>
      </c>
      <c r="AJ73">
        <f t="shared" si="33"/>
        <v>1.5719441668488765E-2</v>
      </c>
      <c r="AK73">
        <f t="shared" si="46"/>
        <v>-2.3335477985448168E-2</v>
      </c>
      <c r="AL73">
        <f t="shared" si="24"/>
        <v>-105.50633806387718</v>
      </c>
      <c r="AN73">
        <f t="shared" si="34"/>
        <v>0</v>
      </c>
      <c r="AO73">
        <f t="shared" si="34"/>
        <v>0</v>
      </c>
      <c r="AP73">
        <f t="shared" si="34"/>
        <v>-1.2585343537256341E-5</v>
      </c>
      <c r="AQ73">
        <f t="shared" si="34"/>
        <v>-3.783041937271496E-2</v>
      </c>
      <c r="AR73">
        <f t="shared" si="34"/>
        <v>-3.7843004716252224E-2</v>
      </c>
      <c r="AS73">
        <f t="shared" si="34"/>
        <v>5.6386550828745533E-6</v>
      </c>
      <c r="AT73">
        <f t="shared" si="34"/>
        <v>-8.3705715717449183E-6</v>
      </c>
      <c r="AU73">
        <f t="shared" si="25"/>
        <v>-3.7845736632741094E-2</v>
      </c>
      <c r="AW73">
        <v>70</v>
      </c>
      <c r="AX73">
        <f>IF(Z73&gt;0, (R73*SUMPRODUCT(K73:$K$98, X73:$X$98)-K73*$AZ$3)/Z73, 0)</f>
        <v>-124.36912090864037</v>
      </c>
    </row>
    <row r="74" spans="5:50" x14ac:dyDescent="0.25">
      <c r="E74">
        <v>2074</v>
      </c>
      <c r="F74" s="5">
        <f>EconomicRates!C114</f>
        <v>3.5571999999999999E-2</v>
      </c>
      <c r="G74" s="5">
        <f>EconomicRates!D114</f>
        <v>7.0000000000000007E-2</v>
      </c>
      <c r="H74" s="5">
        <f t="shared" si="35"/>
        <v>0.12000000000000001</v>
      </c>
      <c r="I74" s="5">
        <f t="shared" si="36"/>
        <v>1.1200000000000001</v>
      </c>
      <c r="J74">
        <f t="shared" si="37"/>
        <v>0.89285714285714279</v>
      </c>
      <c r="K74">
        <f t="shared" si="47"/>
        <v>3.2027304614415652E-4</v>
      </c>
      <c r="L74" s="2">
        <v>71</v>
      </c>
      <c r="M74" s="6">
        <v>0.45242554800000001</v>
      </c>
      <c r="Q74" s="4">
        <f t="shared" si="48"/>
        <v>12.5</v>
      </c>
      <c r="R74">
        <f t="shared" si="28"/>
        <v>50000</v>
      </c>
      <c r="S74">
        <f t="shared" si="29"/>
        <v>-226.14413740606216</v>
      </c>
      <c r="U74">
        <f t="shared" si="38"/>
        <v>0.45242554800000001</v>
      </c>
      <c r="V74">
        <f t="shared" si="39"/>
        <v>0.01</v>
      </c>
      <c r="W74">
        <f t="shared" si="40"/>
        <v>2.8068334835751399E-3</v>
      </c>
      <c r="X74">
        <f t="shared" si="41"/>
        <v>1.2698831769512317E-3</v>
      </c>
      <c r="Y74">
        <f t="shared" si="42"/>
        <v>2.80683348357514E-5</v>
      </c>
      <c r="Z74">
        <f t="shared" si="43"/>
        <v>1.5088819717881568E-3</v>
      </c>
      <c r="AB74">
        <f t="shared" si="44"/>
        <v>-0.34908341288917683</v>
      </c>
      <c r="AC74">
        <f t="shared" si="45"/>
        <v>-0.34122481195759091</v>
      </c>
      <c r="AE74">
        <f t="shared" si="30"/>
        <v>0</v>
      </c>
      <c r="AF74">
        <f t="shared" si="31"/>
        <v>0</v>
      </c>
      <c r="AG74">
        <f t="shared" si="31"/>
        <v>-1.8861024647351961E-2</v>
      </c>
      <c r="AH74">
        <f t="shared" si="32"/>
        <v>-63.494158847561586</v>
      </c>
      <c r="AI74">
        <f t="shared" si="23"/>
        <v>-63.513019872208936</v>
      </c>
      <c r="AJ74">
        <f t="shared" si="33"/>
        <v>-7.8586009315859129E-3</v>
      </c>
      <c r="AK74">
        <f t="shared" si="46"/>
        <v>-2.4435838902242379E-2</v>
      </c>
      <c r="AL74">
        <f t="shared" si="24"/>
        <v>-63.545314312042763</v>
      </c>
      <c r="AN74">
        <f t="shared" si="34"/>
        <v>0</v>
      </c>
      <c r="AO74">
        <f t="shared" si="34"/>
        <v>0</v>
      </c>
      <c r="AP74">
        <f t="shared" si="34"/>
        <v>-6.0406778172074281E-6</v>
      </c>
      <c r="AQ74">
        <f t="shared" si="34"/>
        <v>-2.0335467666469497E-2</v>
      </c>
      <c r="AR74">
        <f t="shared" si="34"/>
        <v>-2.0341508344286701E-2</v>
      </c>
      <c r="AS74">
        <f t="shared" si="34"/>
        <v>-2.5168980587903266E-6</v>
      </c>
      <c r="AT74">
        <f t="shared" si="34"/>
        <v>-7.8261405603090477E-6</v>
      </c>
      <c r="AU74">
        <f t="shared" si="25"/>
        <v>-2.0351851382905801E-2</v>
      </c>
      <c r="AW74">
        <v>71</v>
      </c>
      <c r="AX74">
        <f>IF(Z74&gt;0, (R74*SUMPRODUCT(K74:$K$98, X74:$X$98)-K74*$AZ$3)/Z74, 0)</f>
        <v>-226.14413740606216</v>
      </c>
    </row>
    <row r="75" spans="5:50" x14ac:dyDescent="0.25">
      <c r="E75">
        <v>2075</v>
      </c>
      <c r="F75" s="5">
        <f>EconomicRates!C115</f>
        <v>3.5571999999999999E-2</v>
      </c>
      <c r="G75" s="5">
        <f>EconomicRates!D115</f>
        <v>7.0000000000000007E-2</v>
      </c>
      <c r="H75" s="5">
        <f t="shared" si="35"/>
        <v>0.12000000000000001</v>
      </c>
      <c r="I75" s="5">
        <f t="shared" si="36"/>
        <v>1.1200000000000001</v>
      </c>
      <c r="J75">
        <f t="shared" si="37"/>
        <v>0.89285714285714279</v>
      </c>
      <c r="K75">
        <f t="shared" si="47"/>
        <v>2.8595807691442546E-4</v>
      </c>
      <c r="L75" s="2">
        <v>72</v>
      </c>
      <c r="M75" s="6">
        <v>0.48020744799999998</v>
      </c>
      <c r="Q75" s="4">
        <f t="shared" si="48"/>
        <v>12.5</v>
      </c>
      <c r="R75">
        <f t="shared" si="28"/>
        <v>50000</v>
      </c>
      <c r="S75">
        <f t="shared" si="29"/>
        <v>-417.00404258108574</v>
      </c>
      <c r="U75">
        <f t="shared" si="38"/>
        <v>0.48020744799999998</v>
      </c>
      <c r="V75">
        <f t="shared" si="39"/>
        <v>0.01</v>
      </c>
      <c r="W75">
        <f t="shared" si="40"/>
        <v>1.5088819717881568E-3</v>
      </c>
      <c r="X75">
        <f t="shared" si="41"/>
        <v>7.2457636100559878E-4</v>
      </c>
      <c r="Y75">
        <f t="shared" si="42"/>
        <v>1.5088819717881569E-5</v>
      </c>
      <c r="Z75">
        <f t="shared" si="43"/>
        <v>7.6921679106467641E-4</v>
      </c>
      <c r="AB75">
        <f t="shared" si="44"/>
        <v>-0.34122481195759091</v>
      </c>
      <c r="AC75">
        <f t="shared" si="45"/>
        <v>-0.32076651149522045</v>
      </c>
      <c r="AE75">
        <f t="shared" si="30"/>
        <v>0</v>
      </c>
      <c r="AF75">
        <f t="shared" si="31"/>
        <v>0</v>
      </c>
      <c r="AG75">
        <f t="shared" si="31"/>
        <v>-9.6152098883084559E-3</v>
      </c>
      <c r="AH75">
        <f t="shared" si="32"/>
        <v>-36.228818050279941</v>
      </c>
      <c r="AI75">
        <f t="shared" si="23"/>
        <v>-36.23843326016825</v>
      </c>
      <c r="AJ75">
        <f t="shared" si="33"/>
        <v>-2.045830046237046E-2</v>
      </c>
      <c r="AK75">
        <f t="shared" si="46"/>
        <v>-2.3885736837031366E-2</v>
      </c>
      <c r="AL75">
        <f t="shared" si="24"/>
        <v>-36.282777297467653</v>
      </c>
      <c r="AN75">
        <f t="shared" si="34"/>
        <v>0</v>
      </c>
      <c r="AO75">
        <f t="shared" si="34"/>
        <v>0</v>
      </c>
      <c r="AP75">
        <f t="shared" si="34"/>
        <v>-2.7495469287892535E-6</v>
      </c>
      <c r="AQ75">
        <f t="shared" si="34"/>
        <v>-1.0359923138540677E-2</v>
      </c>
      <c r="AR75">
        <f t="shared" si="34"/>
        <v>-1.0362672685469466E-2</v>
      </c>
      <c r="AS75">
        <f t="shared" si="34"/>
        <v>-5.8502162571569581E-6</v>
      </c>
      <c r="AT75">
        <f t="shared" si="34"/>
        <v>-6.8303193716015405E-6</v>
      </c>
      <c r="AU75">
        <f t="shared" si="25"/>
        <v>-1.0375353221098225E-2</v>
      </c>
      <c r="AW75">
        <v>72</v>
      </c>
      <c r="AX75">
        <f>IF(Z75&gt;0, (R75*SUMPRODUCT(K75:$K$98, X75:$X$98)-K75*$AZ$3)/Z75, 0)</f>
        <v>-417.00404258108574</v>
      </c>
    </row>
    <row r="76" spans="5:50" x14ac:dyDescent="0.25">
      <c r="E76">
        <v>2076</v>
      </c>
      <c r="F76" s="5">
        <f>EconomicRates!C116</f>
        <v>3.5571999999999999E-2</v>
      </c>
      <c r="G76" s="5">
        <f>EconomicRates!D116</f>
        <v>7.0000000000000007E-2</v>
      </c>
      <c r="H76" s="5">
        <f t="shared" si="35"/>
        <v>0.12000000000000001</v>
      </c>
      <c r="I76" s="5">
        <f t="shared" si="36"/>
        <v>1.1200000000000001</v>
      </c>
      <c r="J76">
        <f t="shared" si="37"/>
        <v>0.89285714285714279</v>
      </c>
      <c r="K76">
        <f t="shared" si="47"/>
        <v>2.55319711530737E-4</v>
      </c>
      <c r="L76" s="2">
        <v>73</v>
      </c>
      <c r="M76" s="6">
        <v>0.508136904</v>
      </c>
      <c r="Q76" s="4">
        <f t="shared" si="48"/>
        <v>12.5</v>
      </c>
      <c r="R76">
        <f t="shared" si="28"/>
        <v>50000</v>
      </c>
      <c r="S76">
        <f t="shared" si="29"/>
        <v>-795.08354282411983</v>
      </c>
      <c r="U76">
        <f t="shared" si="38"/>
        <v>0.508136904</v>
      </c>
      <c r="V76">
        <f t="shared" si="39"/>
        <v>0.01</v>
      </c>
      <c r="W76">
        <f t="shared" si="40"/>
        <v>7.6921679106467641E-4</v>
      </c>
      <c r="X76">
        <f t="shared" si="41"/>
        <v>3.9086743871641951E-4</v>
      </c>
      <c r="Y76">
        <f t="shared" si="42"/>
        <v>7.6921679106467635E-6</v>
      </c>
      <c r="Z76">
        <f t="shared" si="43"/>
        <v>3.7065718443761013E-4</v>
      </c>
      <c r="AB76">
        <f t="shared" si="44"/>
        <v>-0.32076651149522045</v>
      </c>
      <c r="AC76">
        <f t="shared" si="45"/>
        <v>-0.2947034273758683</v>
      </c>
      <c r="AE76">
        <f t="shared" si="30"/>
        <v>0</v>
      </c>
      <c r="AF76">
        <f t="shared" si="31"/>
        <v>0</v>
      </c>
      <c r="AG76">
        <f t="shared" si="31"/>
        <v>-4.6332148054701264E-3</v>
      </c>
      <c r="AH76">
        <f t="shared" si="32"/>
        <v>-19.543371935820975</v>
      </c>
      <c r="AI76">
        <f t="shared" si="23"/>
        <v>-19.548005150626445</v>
      </c>
      <c r="AJ76">
        <f t="shared" si="33"/>
        <v>-2.6063084119352153E-2</v>
      </c>
      <c r="AK76">
        <f t="shared" si="46"/>
        <v>-2.2453655804665434E-2</v>
      </c>
      <c r="AL76">
        <f t="shared" si="24"/>
        <v>-19.596521890550463</v>
      </c>
      <c r="AN76">
        <f t="shared" si="34"/>
        <v>0</v>
      </c>
      <c r="AO76">
        <f t="shared" si="34"/>
        <v>0</v>
      </c>
      <c r="AP76">
        <f t="shared" si="34"/>
        <v>-1.1829510675925724E-6</v>
      </c>
      <c r="AQ76">
        <f t="shared" si="34"/>
        <v>-4.9898080849917125E-3</v>
      </c>
      <c r="AR76">
        <f t="shared" si="34"/>
        <v>-4.990991036059305E-3</v>
      </c>
      <c r="AS76">
        <f t="shared" si="34"/>
        <v>-6.6544191189543244E-6</v>
      </c>
      <c r="AT76">
        <f t="shared" si="34"/>
        <v>-5.7328609228576371E-6</v>
      </c>
      <c r="AU76">
        <f t="shared" si="25"/>
        <v>-5.0033783161011168E-3</v>
      </c>
      <c r="AW76">
        <v>73</v>
      </c>
      <c r="AX76">
        <f>IF(Z76&gt;0, (R76*SUMPRODUCT(K76:$K$98, X76:$X$98)-K76*$AZ$3)/Z76, 0)</f>
        <v>-795.08354282411983</v>
      </c>
    </row>
    <row r="77" spans="5:50" x14ac:dyDescent="0.25">
      <c r="E77">
        <v>2077</v>
      </c>
      <c r="F77" s="5">
        <f>EconomicRates!C117</f>
        <v>3.5571999999999999E-2</v>
      </c>
      <c r="G77" s="5">
        <f>EconomicRates!D117</f>
        <v>7.0000000000000007E-2</v>
      </c>
      <c r="H77" s="5">
        <f t="shared" si="35"/>
        <v>0.12000000000000001</v>
      </c>
      <c r="I77" s="5">
        <f t="shared" si="36"/>
        <v>1.1200000000000001</v>
      </c>
      <c r="J77">
        <f t="shared" si="37"/>
        <v>0.89285714285714279</v>
      </c>
      <c r="K77">
        <f t="shared" si="47"/>
        <v>2.2796402815244374E-4</v>
      </c>
      <c r="L77" s="2">
        <v>74</v>
      </c>
      <c r="M77" s="6">
        <v>0.53626491099999996</v>
      </c>
      <c r="Q77" s="4">
        <f t="shared" si="48"/>
        <v>12.5</v>
      </c>
      <c r="R77">
        <f t="shared" si="28"/>
        <v>50000</v>
      </c>
      <c r="S77">
        <f t="shared" si="29"/>
        <v>-1588.6099553944766</v>
      </c>
      <c r="U77">
        <f t="shared" si="38"/>
        <v>0.53626491099999996</v>
      </c>
      <c r="V77">
        <f t="shared" si="39"/>
        <v>0.01</v>
      </c>
      <c r="W77">
        <f t="shared" si="40"/>
        <v>3.7065718443761013E-4</v>
      </c>
      <c r="X77">
        <f t="shared" si="41"/>
        <v>1.9877044202394557E-4</v>
      </c>
      <c r="Y77">
        <f t="shared" si="42"/>
        <v>3.7065718443761014E-6</v>
      </c>
      <c r="Z77">
        <f t="shared" si="43"/>
        <v>1.6818017056928846E-4</v>
      </c>
      <c r="AB77">
        <f t="shared" si="44"/>
        <v>-0.2947034273758683</v>
      </c>
      <c r="AC77">
        <f t="shared" si="45"/>
        <v>-0.26717269326631282</v>
      </c>
      <c r="AE77">
        <f t="shared" si="30"/>
        <v>0</v>
      </c>
      <c r="AF77">
        <f t="shared" si="31"/>
        <v>0</v>
      </c>
      <c r="AG77">
        <f t="shared" si="31"/>
        <v>-2.1022521321161056E-3</v>
      </c>
      <c r="AH77">
        <f t="shared" si="32"/>
        <v>-9.9385221011972789</v>
      </c>
      <c r="AI77">
        <f t="shared" si="23"/>
        <v>-9.9406243533293956</v>
      </c>
      <c r="AJ77">
        <f t="shared" si="33"/>
        <v>-2.7530734109555477E-2</v>
      </c>
      <c r="AK77">
        <f t="shared" si="46"/>
        <v>-2.0629239916310781E-2</v>
      </c>
      <c r="AL77">
        <f t="shared" si="24"/>
        <v>-9.9887843273552619</v>
      </c>
      <c r="AN77">
        <f t="shared" si="34"/>
        <v>0</v>
      </c>
      <c r="AO77">
        <f t="shared" si="34"/>
        <v>0</v>
      </c>
      <c r="AP77">
        <f t="shared" si="34"/>
        <v>-4.7923786422925077E-7</v>
      </c>
      <c r="AQ77">
        <f t="shared" si="34"/>
        <v>-2.2656255320710208E-3</v>
      </c>
      <c r="AR77">
        <f t="shared" si="34"/>
        <v>-2.2661047699352502E-3</v>
      </c>
      <c r="AS77">
        <f t="shared" si="34"/>
        <v>-6.2760170456081481E-6</v>
      </c>
      <c r="AT77">
        <f t="shared" si="34"/>
        <v>-4.7027246290453867E-6</v>
      </c>
      <c r="AU77">
        <f t="shared" si="25"/>
        <v>-2.2770835116099038E-3</v>
      </c>
      <c r="AW77">
        <v>74</v>
      </c>
      <c r="AX77">
        <f>IF(Z77&gt;0, (R77*SUMPRODUCT(K77:$K$98, X77:$X$98)-K77*$AZ$3)/Z77, 0)</f>
        <v>-1588.6099553944766</v>
      </c>
    </row>
    <row r="78" spans="5:50" x14ac:dyDescent="0.25">
      <c r="E78">
        <v>2078</v>
      </c>
      <c r="F78" s="5">
        <f>EconomicRates!C118</f>
        <v>3.5571999999999999E-2</v>
      </c>
      <c r="G78" s="5">
        <f>EconomicRates!D118</f>
        <v>7.0000000000000007E-2</v>
      </c>
      <c r="H78" s="5">
        <f t="shared" si="35"/>
        <v>0.12000000000000001</v>
      </c>
      <c r="I78" s="5">
        <f t="shared" si="36"/>
        <v>1.1200000000000001</v>
      </c>
      <c r="J78">
        <f t="shared" si="37"/>
        <v>0.89285714285714279</v>
      </c>
      <c r="K78">
        <f t="shared" si="47"/>
        <v>2.0353931085039618E-4</v>
      </c>
      <c r="L78" s="2">
        <v>75</v>
      </c>
      <c r="M78" s="6">
        <v>0.564431978</v>
      </c>
      <c r="Q78" s="4">
        <f t="shared" si="48"/>
        <v>12.5</v>
      </c>
      <c r="R78">
        <f t="shared" si="28"/>
        <v>50000</v>
      </c>
      <c r="S78">
        <f t="shared" si="29"/>
        <v>-3358.8802328907032</v>
      </c>
      <c r="U78">
        <f t="shared" si="38"/>
        <v>0.564431978</v>
      </c>
      <c r="V78">
        <f t="shared" si="39"/>
        <v>0.01</v>
      </c>
      <c r="W78">
        <f t="shared" si="40"/>
        <v>1.6818017056928846E-4</v>
      </c>
      <c r="X78">
        <f t="shared" si="41"/>
        <v>9.4926266334800872E-5</v>
      </c>
      <c r="Y78">
        <f t="shared" si="42"/>
        <v>1.6818017056928847E-6</v>
      </c>
      <c r="Z78">
        <f t="shared" si="43"/>
        <v>7.1572102528794711E-5</v>
      </c>
      <c r="AB78">
        <f t="shared" si="44"/>
        <v>-0.26717269326631282</v>
      </c>
      <c r="AC78">
        <f t="shared" si="45"/>
        <v>-0.24040212041039527</v>
      </c>
      <c r="AE78">
        <f t="shared" si="30"/>
        <v>0</v>
      </c>
      <c r="AF78">
        <f t="shared" si="31"/>
        <v>0</v>
      </c>
      <c r="AG78">
        <f t="shared" si="31"/>
        <v>-8.9465128160993394E-4</v>
      </c>
      <c r="AH78">
        <f t="shared" si="32"/>
        <v>-4.7463133167400438</v>
      </c>
      <c r="AI78">
        <f t="shared" si="23"/>
        <v>-4.7472079680216535</v>
      </c>
      <c r="AJ78">
        <f t="shared" si="33"/>
        <v>-2.6770572855917552E-2</v>
      </c>
      <c r="AK78">
        <f t="shared" si="46"/>
        <v>-1.87020885286419E-2</v>
      </c>
      <c r="AL78">
        <f t="shared" si="24"/>
        <v>-4.7926806294062123</v>
      </c>
      <c r="AN78">
        <f t="shared" si="34"/>
        <v>0</v>
      </c>
      <c r="AO78">
        <f t="shared" si="34"/>
        <v>0</v>
      </c>
      <c r="AP78">
        <f t="shared" si="34"/>
        <v>-1.8209670531030968E-7</v>
      </c>
      <c r="AQ78">
        <f t="shared" si="34"/>
        <v>-9.6606134156932669E-4</v>
      </c>
      <c r="AR78">
        <f t="shared" si="34"/>
        <v>-9.6624343827463694E-4</v>
      </c>
      <c r="AS78">
        <f t="shared" si="34"/>
        <v>-5.4488639501637809E-6</v>
      </c>
      <c r="AT78">
        <f t="shared" si="34"/>
        <v>-3.8066102105828723E-6</v>
      </c>
      <c r="AU78">
        <f t="shared" si="25"/>
        <v>-9.7549891243538342E-4</v>
      </c>
      <c r="AW78">
        <v>75</v>
      </c>
      <c r="AX78">
        <f>IF(Z78&gt;0, (R78*SUMPRODUCT(K78:$K$98, X78:$X$98)-K78*$AZ$3)/Z78, 0)</f>
        <v>-3358.8802328907032</v>
      </c>
    </row>
    <row r="79" spans="5:50" x14ac:dyDescent="0.25">
      <c r="E79">
        <v>2079</v>
      </c>
      <c r="F79" s="5">
        <f>EconomicRates!C119</f>
        <v>3.5571999999999999E-2</v>
      </c>
      <c r="G79" s="5">
        <f>EconomicRates!D119</f>
        <v>7.0000000000000007E-2</v>
      </c>
      <c r="H79" s="5">
        <f t="shared" si="35"/>
        <v>0.12000000000000001</v>
      </c>
      <c r="I79" s="5">
        <f t="shared" si="36"/>
        <v>1.1200000000000001</v>
      </c>
      <c r="J79">
        <f t="shared" si="37"/>
        <v>0.89285714285714279</v>
      </c>
      <c r="K79">
        <f t="shared" si="47"/>
        <v>1.8173152754499659E-4</v>
      </c>
      <c r="L79" s="2">
        <v>76</v>
      </c>
      <c r="M79" s="6">
        <v>0.59247427200000002</v>
      </c>
      <c r="Q79" s="4">
        <f t="shared" si="48"/>
        <v>12.5</v>
      </c>
      <c r="R79">
        <f t="shared" si="28"/>
        <v>50000</v>
      </c>
      <c r="S79">
        <f t="shared" si="29"/>
        <v>-7572.2227366258739</v>
      </c>
      <c r="U79">
        <f t="shared" si="38"/>
        <v>0.59247427200000002</v>
      </c>
      <c r="V79">
        <f t="shared" si="39"/>
        <v>0.01</v>
      </c>
      <c r="W79">
        <f t="shared" si="40"/>
        <v>7.1572102528794711E-5</v>
      </c>
      <c r="X79">
        <f t="shared" si="41"/>
        <v>4.2404629341257008E-5</v>
      </c>
      <c r="Y79">
        <f t="shared" si="42"/>
        <v>7.1572102528794717E-7</v>
      </c>
      <c r="Z79">
        <f t="shared" si="43"/>
        <v>2.8451752162249757E-5</v>
      </c>
      <c r="AB79">
        <f t="shared" si="44"/>
        <v>-0.24040212041039527</v>
      </c>
      <c r="AC79">
        <f t="shared" si="45"/>
        <v>-0.21544300461983198</v>
      </c>
      <c r="AE79">
        <f t="shared" si="30"/>
        <v>0</v>
      </c>
      <c r="AF79">
        <f t="shared" si="31"/>
        <v>0</v>
      </c>
      <c r="AG79">
        <f t="shared" si="31"/>
        <v>-3.5564690202812194E-4</v>
      </c>
      <c r="AH79">
        <f t="shared" si="32"/>
        <v>-2.1202314670628506</v>
      </c>
      <c r="AI79">
        <f t="shared" si="23"/>
        <v>-2.1205871139648789</v>
      </c>
      <c r="AJ79">
        <f t="shared" si="33"/>
        <v>-2.4959115790563285E-2</v>
      </c>
      <c r="AK79">
        <f t="shared" si="46"/>
        <v>-1.6828148428727669E-2</v>
      </c>
      <c r="AL79">
        <f t="shared" si="24"/>
        <v>-2.16237437818417</v>
      </c>
      <c r="AN79">
        <f t="shared" si="34"/>
        <v>0</v>
      </c>
      <c r="AO79">
        <f t="shared" si="34"/>
        <v>0</v>
      </c>
      <c r="AP79">
        <f t="shared" si="34"/>
        <v>-6.4632254772216341E-8</v>
      </c>
      <c r="AQ79">
        <f t="shared" si="34"/>
        <v>-3.8531290325830096E-4</v>
      </c>
      <c r="AR79">
        <f t="shared" si="34"/>
        <v>-3.8537753551307318E-4</v>
      </c>
      <c r="AS79">
        <f t="shared" si="34"/>
        <v>-4.5358582387915112E-6</v>
      </c>
      <c r="AT79">
        <f t="shared" si="34"/>
        <v>-3.0582051197066133E-6</v>
      </c>
      <c r="AU79">
        <f t="shared" si="25"/>
        <v>-3.9297159887157135E-4</v>
      </c>
      <c r="AW79">
        <v>76</v>
      </c>
      <c r="AX79">
        <f>IF(Z79&gt;0, (R79*SUMPRODUCT(K79:$K$98, X79:$X$98)-K79*$AZ$3)/Z79, 0)</f>
        <v>-7572.2227366258739</v>
      </c>
    </row>
    <row r="80" spans="5:50" x14ac:dyDescent="0.25">
      <c r="E80">
        <v>2080</v>
      </c>
      <c r="F80" s="5">
        <f>EconomicRates!C120</f>
        <v>3.5571999999999999E-2</v>
      </c>
      <c r="G80" s="5">
        <f>EconomicRates!D120</f>
        <v>7.0000000000000007E-2</v>
      </c>
      <c r="H80" s="5">
        <f t="shared" si="35"/>
        <v>0.12000000000000001</v>
      </c>
      <c r="I80" s="5">
        <f t="shared" si="36"/>
        <v>1.1200000000000001</v>
      </c>
      <c r="J80">
        <f t="shared" si="37"/>
        <v>0.89285714285714279</v>
      </c>
      <c r="K80">
        <f t="shared" si="47"/>
        <v>1.6226029245088979E-4</v>
      </c>
      <c r="L80" s="2">
        <v>77</v>
      </c>
      <c r="M80" s="6">
        <v>0.62503115200000003</v>
      </c>
      <c r="Q80" s="4">
        <f t="shared" si="48"/>
        <v>12.5</v>
      </c>
      <c r="R80">
        <f t="shared" si="28"/>
        <v>50000</v>
      </c>
      <c r="S80">
        <f t="shared" si="29"/>
        <v>-18555.54491266538</v>
      </c>
      <c r="U80">
        <f t="shared" si="38"/>
        <v>0.62503115200000003</v>
      </c>
      <c r="V80">
        <f t="shared" si="39"/>
        <v>0.01</v>
      </c>
      <c r="W80">
        <f t="shared" si="40"/>
        <v>2.8451752162249757E-5</v>
      </c>
      <c r="X80">
        <f t="shared" si="41"/>
        <v>1.7783231430389459E-5</v>
      </c>
      <c r="Y80">
        <f t="shared" si="42"/>
        <v>2.8451752162249755E-7</v>
      </c>
      <c r="Z80">
        <f t="shared" si="43"/>
        <v>1.03840032102378E-5</v>
      </c>
      <c r="AB80">
        <f t="shared" si="44"/>
        <v>-0.21544300461983198</v>
      </c>
      <c r="AC80">
        <f t="shared" si="45"/>
        <v>-0.19268083794082899</v>
      </c>
      <c r="AE80">
        <f t="shared" si="30"/>
        <v>0</v>
      </c>
      <c r="AF80">
        <f t="shared" si="31"/>
        <v>0</v>
      </c>
      <c r="AG80">
        <f t="shared" si="31"/>
        <v>-1.2980004012797249E-4</v>
      </c>
      <c r="AH80">
        <f t="shared" si="32"/>
        <v>-0.88916157151947295</v>
      </c>
      <c r="AI80">
        <f t="shared" si="23"/>
        <v>-0.88929137155960092</v>
      </c>
      <c r="AJ80">
        <f t="shared" si="33"/>
        <v>-2.2762166679002993E-2</v>
      </c>
      <c r="AK80">
        <f t="shared" si="46"/>
        <v>-1.508101032338824E-2</v>
      </c>
      <c r="AL80">
        <f t="shared" si="24"/>
        <v>-0.92713454856199218</v>
      </c>
      <c r="AN80">
        <f t="shared" si="34"/>
        <v>0</v>
      </c>
      <c r="AO80">
        <f t="shared" si="34"/>
        <v>0</v>
      </c>
      <c r="AP80">
        <f t="shared" si="34"/>
        <v>-2.1061392471302047E-8</v>
      </c>
      <c r="AQ80">
        <f t="shared" si="34"/>
        <v>-1.4427561663084244E-4</v>
      </c>
      <c r="AR80">
        <f t="shared" si="34"/>
        <v>-1.4429667802331374E-4</v>
      </c>
      <c r="AS80">
        <f t="shared" si="34"/>
        <v>-3.6933958221509247E-6</v>
      </c>
      <c r="AT80">
        <f t="shared" si="34"/>
        <v>-2.4470491455278641E-6</v>
      </c>
      <c r="AU80">
        <f t="shared" si="25"/>
        <v>-1.5043712299099254E-4</v>
      </c>
      <c r="AW80">
        <v>77</v>
      </c>
      <c r="AX80">
        <f>IF(Z80&gt;0, (R80*SUMPRODUCT(K80:$K$98, X80:$X$98)-K80*$AZ$3)/Z80, 0)</f>
        <v>-18555.54491266538</v>
      </c>
    </row>
    <row r="81" spans="2:50" x14ac:dyDescent="0.25">
      <c r="E81">
        <v>2081</v>
      </c>
      <c r="F81" s="5">
        <f>EconomicRates!C121</f>
        <v>3.5571999999999999E-2</v>
      </c>
      <c r="G81" s="5">
        <f>EconomicRates!D121</f>
        <v>7.0000000000000007E-2</v>
      </c>
      <c r="H81" s="5">
        <f t="shared" si="35"/>
        <v>0.12000000000000001</v>
      </c>
      <c r="I81" s="5">
        <f t="shared" si="36"/>
        <v>1.1200000000000001</v>
      </c>
      <c r="J81">
        <f t="shared" si="37"/>
        <v>0.89285714285714279</v>
      </c>
      <c r="K81">
        <f t="shared" si="47"/>
        <v>1.4487526111686588E-4</v>
      </c>
      <c r="L81" s="2">
        <v>78</v>
      </c>
      <c r="M81" s="6">
        <v>0.65741117999999998</v>
      </c>
      <c r="Q81" s="4">
        <f t="shared" si="48"/>
        <v>12.5</v>
      </c>
      <c r="R81">
        <f t="shared" si="28"/>
        <v>50000</v>
      </c>
      <c r="S81">
        <f t="shared" si="29"/>
        <v>-49848.723898346529</v>
      </c>
      <c r="U81">
        <f t="shared" si="38"/>
        <v>0.65741117999999998</v>
      </c>
      <c r="V81">
        <f t="shared" si="39"/>
        <v>0.01</v>
      </c>
      <c r="W81">
        <f t="shared" si="40"/>
        <v>1.03840032102378E-5</v>
      </c>
      <c r="X81">
        <f t="shared" si="41"/>
        <v>6.8265598035662203E-6</v>
      </c>
      <c r="Y81">
        <f t="shared" si="42"/>
        <v>1.0384003210237801E-7</v>
      </c>
      <c r="Z81">
        <f t="shared" si="43"/>
        <v>3.4536033745692015E-6</v>
      </c>
      <c r="AB81">
        <f t="shared" si="44"/>
        <v>-0.19268083794082899</v>
      </c>
      <c r="AC81">
        <f t="shared" si="45"/>
        <v>-0.17215772107329796</v>
      </c>
      <c r="AE81">
        <f t="shared" si="30"/>
        <v>0</v>
      </c>
      <c r="AF81">
        <f t="shared" si="31"/>
        <v>0</v>
      </c>
      <c r="AG81">
        <f t="shared" si="31"/>
        <v>-4.3170042182115021E-5</v>
      </c>
      <c r="AH81">
        <f t="shared" si="32"/>
        <v>-0.341327990178311</v>
      </c>
      <c r="AI81">
        <f t="shared" si="23"/>
        <v>-0.34137116022049313</v>
      </c>
      <c r="AJ81">
        <f t="shared" si="33"/>
        <v>-2.0523116867531027E-2</v>
      </c>
      <c r="AK81">
        <f t="shared" si="46"/>
        <v>-1.3487658655858031E-2</v>
      </c>
      <c r="AL81">
        <f t="shared" si="24"/>
        <v>-0.37538193574388218</v>
      </c>
      <c r="AN81">
        <f t="shared" si="34"/>
        <v>0</v>
      </c>
      <c r="AO81">
        <f t="shared" si="34"/>
        <v>0</v>
      </c>
      <c r="AP81">
        <f t="shared" si="34"/>
        <v>-6.2542711335600282E-9</v>
      </c>
      <c r="AQ81">
        <f t="shared" si="34"/>
        <v>-4.9449981703577839E-5</v>
      </c>
      <c r="AR81">
        <f t="shared" si="34"/>
        <v>-4.9456235974711399E-5</v>
      </c>
      <c r="AS81">
        <f t="shared" si="34"/>
        <v>-2.973291915115512E-6</v>
      </c>
      <c r="AT81">
        <f t="shared" si="34"/>
        <v>-1.9540280696225886E-6</v>
      </c>
      <c r="AU81">
        <f t="shared" si="25"/>
        <v>-5.4383555959449502E-5</v>
      </c>
      <c r="AW81">
        <v>78</v>
      </c>
      <c r="AX81">
        <f>IF(Z81&gt;0, (R81*SUMPRODUCT(K81:$K$98, X81:$X$98)-K81*$AZ$3)/Z81, 0)</f>
        <v>-49848.723898346529</v>
      </c>
    </row>
    <row r="82" spans="2:50" x14ac:dyDescent="0.25">
      <c r="E82">
        <v>2082</v>
      </c>
      <c r="F82" s="5">
        <f>EconomicRates!C122</f>
        <v>3.5571999999999999E-2</v>
      </c>
      <c r="G82" s="5">
        <f>EconomicRates!D122</f>
        <v>7.0000000000000007E-2</v>
      </c>
      <c r="H82" s="5">
        <f t="shared" si="35"/>
        <v>0.12000000000000001</v>
      </c>
      <c r="I82" s="5">
        <f t="shared" si="36"/>
        <v>1.1200000000000001</v>
      </c>
      <c r="J82">
        <f t="shared" si="37"/>
        <v>0.89285714285714279</v>
      </c>
      <c r="K82">
        <f t="shared" si="47"/>
        <v>1.2935291171148737E-4</v>
      </c>
      <c r="L82" s="2">
        <v>79</v>
      </c>
      <c r="M82" s="6">
        <v>0.68957421399999996</v>
      </c>
      <c r="Q82" s="4">
        <f t="shared" si="48"/>
        <v>12.5</v>
      </c>
      <c r="R82">
        <f t="shared" si="28"/>
        <v>50000</v>
      </c>
      <c r="S82">
        <f t="shared" si="29"/>
        <v>-148189.40632421634</v>
      </c>
      <c r="U82">
        <f t="shared" si="38"/>
        <v>0.68957421399999996</v>
      </c>
      <c r="V82">
        <f t="shared" si="39"/>
        <v>0.01</v>
      </c>
      <c r="W82">
        <f t="shared" si="40"/>
        <v>3.4536033745692015E-6</v>
      </c>
      <c r="X82">
        <f t="shared" si="41"/>
        <v>2.3815158324863047E-6</v>
      </c>
      <c r="Y82">
        <f t="shared" si="42"/>
        <v>3.4536033745692013E-8</v>
      </c>
      <c r="Z82">
        <f t="shared" si="43"/>
        <v>1.0375515083372048E-6</v>
      </c>
      <c r="AB82">
        <f t="shared" si="44"/>
        <v>-0.17215772107329796</v>
      </c>
      <c r="AC82">
        <f t="shared" si="45"/>
        <v>-0.15375414205128557</v>
      </c>
      <c r="AE82">
        <f t="shared" si="30"/>
        <v>0</v>
      </c>
      <c r="AF82">
        <f t="shared" si="31"/>
        <v>0</v>
      </c>
      <c r="AG82">
        <f t="shared" si="31"/>
        <v>-1.2969393854215059E-5</v>
      </c>
      <c r="AH82">
        <f t="shared" si="32"/>
        <v>-0.11907579162431524</v>
      </c>
      <c r="AI82">
        <f t="shared" si="23"/>
        <v>-0.11908876101816945</v>
      </c>
      <c r="AJ82">
        <f t="shared" si="33"/>
        <v>-1.8403579022012395E-2</v>
      </c>
      <c r="AK82">
        <f t="shared" si="46"/>
        <v>-1.2051040475130859E-2</v>
      </c>
      <c r="AL82">
        <f t="shared" si="24"/>
        <v>-0.14954338051531271</v>
      </c>
      <c r="AN82">
        <f t="shared" si="34"/>
        <v>0</v>
      </c>
      <c r="AO82">
        <f t="shared" si="34"/>
        <v>0</v>
      </c>
      <c r="AP82">
        <f t="shared" si="34"/>
        <v>-1.6776288581757874E-9</v>
      </c>
      <c r="AQ82">
        <f t="shared" si="34"/>
        <v>-1.5402800360955516E-5</v>
      </c>
      <c r="AR82">
        <f t="shared" si="34"/>
        <v>-1.5404477989813691E-5</v>
      </c>
      <c r="AS82">
        <f t="shared" si="34"/>
        <v>-2.3805565324097505E-6</v>
      </c>
      <c r="AT82">
        <f t="shared" si="34"/>
        <v>-1.5588371746111628E-6</v>
      </c>
      <c r="AU82">
        <f t="shared" si="25"/>
        <v>-1.9343871696834606E-5</v>
      </c>
      <c r="AW82">
        <v>79</v>
      </c>
      <c r="AX82">
        <f>IF(Z82&gt;0, (R82*SUMPRODUCT(K82:$K$98, X82:$X$98)-K82*$AZ$3)/Z82, 0)</f>
        <v>-148189.40632421634</v>
      </c>
    </row>
    <row r="83" spans="2:50" x14ac:dyDescent="0.25">
      <c r="E83">
        <v>2083</v>
      </c>
      <c r="F83" s="5">
        <f>EconomicRates!C123</f>
        <v>3.5571999999999999E-2</v>
      </c>
      <c r="G83" s="5">
        <f>EconomicRates!D123</f>
        <v>7.0000000000000007E-2</v>
      </c>
      <c r="H83" s="5">
        <f t="shared" si="35"/>
        <v>0.12000000000000001</v>
      </c>
      <c r="I83" s="5">
        <f t="shared" si="36"/>
        <v>1.1200000000000001</v>
      </c>
      <c r="J83">
        <f t="shared" si="37"/>
        <v>0.89285714285714279</v>
      </c>
      <c r="K83">
        <f t="shared" si="47"/>
        <v>1.1549367117097085E-4</v>
      </c>
      <c r="L83" s="2">
        <v>80</v>
      </c>
      <c r="M83" s="6">
        <v>0.72148010799999995</v>
      </c>
      <c r="Q83" s="4">
        <f t="shared" si="48"/>
        <v>12.5</v>
      </c>
      <c r="R83">
        <f t="shared" si="28"/>
        <v>50000</v>
      </c>
      <c r="S83">
        <f t="shared" si="29"/>
        <v>-492792.67701674107</v>
      </c>
      <c r="U83">
        <f t="shared" si="38"/>
        <v>0.72148010799999995</v>
      </c>
      <c r="V83">
        <f t="shared" si="39"/>
        <v>0.01</v>
      </c>
      <c r="W83">
        <f t="shared" si="40"/>
        <v>1.0375515083372048E-6</v>
      </c>
      <c r="X83">
        <f t="shared" si="41"/>
        <v>7.4857277429068936E-7</v>
      </c>
      <c r="Y83">
        <f t="shared" si="42"/>
        <v>1.0375515083372047E-8</v>
      </c>
      <c r="Z83">
        <f t="shared" si="43"/>
        <v>2.7860321896314337E-7</v>
      </c>
      <c r="AB83">
        <f t="shared" si="44"/>
        <v>-0.15375414205128557</v>
      </c>
      <c r="AC83">
        <f t="shared" si="45"/>
        <v>-0.13729362609832871</v>
      </c>
      <c r="AE83">
        <f t="shared" si="30"/>
        <v>0</v>
      </c>
      <c r="AF83">
        <f t="shared" si="31"/>
        <v>0</v>
      </c>
      <c r="AG83">
        <f t="shared" si="31"/>
        <v>-3.482540237039292E-6</v>
      </c>
      <c r="AH83">
        <f t="shared" si="32"/>
        <v>-3.7428638714534467E-2</v>
      </c>
      <c r="AI83">
        <f t="shared" si="23"/>
        <v>-3.7432121254771508E-2</v>
      </c>
      <c r="AJ83">
        <f t="shared" si="33"/>
        <v>-1.6460515952956861E-2</v>
      </c>
      <c r="AK83">
        <f t="shared" si="46"/>
        <v>-1.0762789943589991E-2</v>
      </c>
      <c r="AL83">
        <f t="shared" si="24"/>
        <v>-6.4655427151318362E-2</v>
      </c>
      <c r="AN83">
        <f t="shared" si="34"/>
        <v>0</v>
      </c>
      <c r="AO83">
        <f t="shared" si="34"/>
        <v>0</v>
      </c>
      <c r="AP83">
        <f t="shared" si="34"/>
        <v>-4.0221135697629086E-10</v>
      </c>
      <c r="AQ83">
        <f t="shared" si="34"/>
        <v>-4.3227708920735125E-6</v>
      </c>
      <c r="AR83">
        <f t="shared" si="34"/>
        <v>-4.3231731034304892E-6</v>
      </c>
      <c r="AS83">
        <f t="shared" si="34"/>
        <v>-1.9010854167753197E-6</v>
      </c>
      <c r="AT83">
        <f t="shared" si="34"/>
        <v>-1.2430341226272142E-6</v>
      </c>
      <c r="AU83">
        <f t="shared" si="25"/>
        <v>-7.4672926428330237E-6</v>
      </c>
      <c r="AW83">
        <v>80</v>
      </c>
      <c r="AX83">
        <f>IF(Z83&gt;0, (R83*SUMPRODUCT(K83:$K$98, X83:$X$98)-K83*$AZ$3)/Z83, 0)</f>
        <v>-492792.67701674107</v>
      </c>
    </row>
    <row r="84" spans="2:50" x14ac:dyDescent="0.25">
      <c r="E84">
        <v>2084</v>
      </c>
      <c r="F84" s="5">
        <f>EconomicRates!C124</f>
        <v>3.5571999999999999E-2</v>
      </c>
      <c r="G84" s="5">
        <f>EconomicRates!D124</f>
        <v>7.0000000000000007E-2</v>
      </c>
      <c r="H84" s="5">
        <f t="shared" si="35"/>
        <v>0.12000000000000001</v>
      </c>
      <c r="I84" s="5">
        <f t="shared" si="36"/>
        <v>1.1200000000000001</v>
      </c>
      <c r="J84">
        <f t="shared" si="37"/>
        <v>0.89285714285714279</v>
      </c>
      <c r="K84">
        <f t="shared" si="47"/>
        <v>1.031193492597954E-4</v>
      </c>
      <c r="L84" s="2">
        <v>81</v>
      </c>
      <c r="M84" s="6">
        <v>0.75308980400000003</v>
      </c>
      <c r="Q84" s="4">
        <f t="shared" si="48"/>
        <v>12.5</v>
      </c>
      <c r="R84">
        <f t="shared" si="28"/>
        <v>50000</v>
      </c>
      <c r="S84">
        <f t="shared" si="29"/>
        <v>-1857272.4773987222</v>
      </c>
      <c r="U84">
        <f t="shared" si="38"/>
        <v>0.75308980400000003</v>
      </c>
      <c r="V84">
        <f t="shared" si="39"/>
        <v>0.01</v>
      </c>
      <c r="W84">
        <f t="shared" si="40"/>
        <v>2.7860321896314337E-7</v>
      </c>
      <c r="X84">
        <f t="shared" si="41"/>
        <v>2.0981324356272272E-7</v>
      </c>
      <c r="Y84">
        <f t="shared" si="42"/>
        <v>2.7860321896314337E-9</v>
      </c>
      <c r="Z84">
        <f t="shared" si="43"/>
        <v>6.600394321078921E-8</v>
      </c>
      <c r="AB84">
        <f t="shared" si="44"/>
        <v>-0.13729362609832871</v>
      </c>
      <c r="AC84">
        <f t="shared" si="45"/>
        <v>-0.12258730712518705</v>
      </c>
      <c r="AE84">
        <f t="shared" si="30"/>
        <v>0</v>
      </c>
      <c r="AF84">
        <f t="shared" si="31"/>
        <v>0</v>
      </c>
      <c r="AG84">
        <f t="shared" si="31"/>
        <v>-8.2504929013486513E-7</v>
      </c>
      <c r="AH84">
        <f t="shared" si="32"/>
        <v>-1.0490662178136136E-2</v>
      </c>
      <c r="AI84">
        <f t="shared" si="23"/>
        <v>-1.0491487227426271E-2</v>
      </c>
      <c r="AJ84">
        <f t="shared" si="33"/>
        <v>-1.470631897314166E-2</v>
      </c>
      <c r="AK84">
        <f t="shared" si="46"/>
        <v>-9.6105538268830108E-3</v>
      </c>
      <c r="AL84">
        <f t="shared" si="24"/>
        <v>-3.4808360027450941E-2</v>
      </c>
      <c r="AN84">
        <f t="shared" si="34"/>
        <v>0</v>
      </c>
      <c r="AO84">
        <f t="shared" si="34"/>
        <v>0</v>
      </c>
      <c r="AP84">
        <f t="shared" si="34"/>
        <v>-8.5078545905963425E-11</v>
      </c>
      <c r="AQ84">
        <f t="shared" si="34"/>
        <v>-1.081790257113746E-6</v>
      </c>
      <c r="AR84">
        <f t="shared" si="34"/>
        <v>-1.0818753356596521E-6</v>
      </c>
      <c r="AS84">
        <f t="shared" si="34"/>
        <v>-1.5165060425173505E-6</v>
      </c>
      <c r="AT84">
        <f t="shared" si="34"/>
        <v>-9.9103405665441236E-7</v>
      </c>
      <c r="AU84">
        <f t="shared" si="25"/>
        <v>-3.5894154348314151E-6</v>
      </c>
      <c r="AW84">
        <v>81</v>
      </c>
      <c r="AX84">
        <f>IF(Z84&gt;0, (R84*SUMPRODUCT(K84:$K$98, X84:$X$98)-K84*$AZ$3)/Z84, 0)</f>
        <v>-1857272.4773987222</v>
      </c>
    </row>
    <row r="85" spans="2:50" x14ac:dyDescent="0.25">
      <c r="E85">
        <v>2085</v>
      </c>
      <c r="F85" s="5">
        <f>EconomicRates!C125</f>
        <v>3.5571999999999999E-2</v>
      </c>
      <c r="G85" s="5">
        <f>EconomicRates!D125</f>
        <v>7.0000000000000007E-2</v>
      </c>
      <c r="H85" s="5">
        <f t="shared" si="35"/>
        <v>0.12000000000000001</v>
      </c>
      <c r="I85" s="5">
        <f t="shared" si="36"/>
        <v>1.1200000000000001</v>
      </c>
      <c r="J85">
        <f t="shared" si="37"/>
        <v>0.89285714285714279</v>
      </c>
      <c r="K85">
        <f t="shared" si="47"/>
        <v>9.207084755338875E-5</v>
      </c>
      <c r="L85" s="2">
        <v>82</v>
      </c>
      <c r="M85" s="6">
        <v>0.78453892300000005</v>
      </c>
      <c r="Q85" s="4">
        <f t="shared" si="48"/>
        <v>12.5</v>
      </c>
      <c r="R85">
        <f t="shared" si="28"/>
        <v>50000</v>
      </c>
      <c r="S85">
        <f t="shared" si="29"/>
        <v>-8071081.7891388796</v>
      </c>
      <c r="U85">
        <f t="shared" si="38"/>
        <v>0.78453892300000005</v>
      </c>
      <c r="V85">
        <f t="shared" si="39"/>
        <v>0.01</v>
      </c>
      <c r="W85">
        <f t="shared" si="40"/>
        <v>6.600394321078921E-8</v>
      </c>
      <c r="X85">
        <f t="shared" si="41"/>
        <v>5.1782662520345733E-8</v>
      </c>
      <c r="Y85">
        <f t="shared" si="42"/>
        <v>6.6003943210789212E-10</v>
      </c>
      <c r="Z85">
        <f t="shared" si="43"/>
        <v>1.3561241258335585E-8</v>
      </c>
      <c r="AB85">
        <f t="shared" si="44"/>
        <v>-0.12258730712518705</v>
      </c>
      <c r="AC85">
        <f t="shared" si="45"/>
        <v>-0.10945388735827116</v>
      </c>
      <c r="AE85">
        <f t="shared" si="30"/>
        <v>0</v>
      </c>
      <c r="AF85">
        <f t="shared" si="31"/>
        <v>0</v>
      </c>
      <c r="AG85">
        <f t="shared" si="31"/>
        <v>-1.6951551572919482E-7</v>
      </c>
      <c r="AH85">
        <f t="shared" si="32"/>
        <v>-2.5891331260172864E-3</v>
      </c>
      <c r="AI85">
        <f t="shared" si="23"/>
        <v>-2.5893026415330154E-3</v>
      </c>
      <c r="AJ85">
        <f t="shared" si="33"/>
        <v>-1.3133419766915885E-2</v>
      </c>
      <c r="AK85">
        <f t="shared" si="46"/>
        <v>-8.581111498763094E-3</v>
      </c>
      <c r="AL85">
        <f t="shared" si="24"/>
        <v>-2.4303833907211997E-2</v>
      </c>
      <c r="AN85">
        <f t="shared" si="34"/>
        <v>0</v>
      </c>
      <c r="AO85">
        <f t="shared" si="34"/>
        <v>0</v>
      </c>
      <c r="AP85">
        <f t="shared" si="34"/>
        <v>-1.5607437206636769E-11</v>
      </c>
      <c r="AQ85">
        <f t="shared" si="34"/>
        <v>-2.3838368134096645E-7</v>
      </c>
      <c r="AR85">
        <f t="shared" si="34"/>
        <v>-2.3839928877817306E-7</v>
      </c>
      <c r="AS85">
        <f t="shared" si="34"/>
        <v>-1.2092050892143749E-6</v>
      </c>
      <c r="AT85">
        <f t="shared" si="34"/>
        <v>-7.9007020864124809E-7</v>
      </c>
      <c r="AU85">
        <f t="shared" si="25"/>
        <v>-2.2376745866337963E-6</v>
      </c>
      <c r="AW85">
        <v>82</v>
      </c>
      <c r="AX85">
        <f>IF(Z85&gt;0, (R85*SUMPRODUCT(K85:$K$98, X85:$X$98)-K85*$AZ$3)/Z85, 0)</f>
        <v>-8071081.7891388796</v>
      </c>
    </row>
    <row r="86" spans="2:50" x14ac:dyDescent="0.25">
      <c r="E86">
        <v>2086</v>
      </c>
      <c r="F86" s="5">
        <f>EconomicRates!C126</f>
        <v>3.5571999999999999E-2</v>
      </c>
      <c r="G86" s="5">
        <f>EconomicRates!D126</f>
        <v>7.0000000000000007E-2</v>
      </c>
      <c r="H86" s="5">
        <f t="shared" si="35"/>
        <v>0.12000000000000001</v>
      </c>
      <c r="I86" s="5">
        <f t="shared" si="36"/>
        <v>1.1200000000000001</v>
      </c>
      <c r="J86">
        <f t="shared" si="37"/>
        <v>0.89285714285714279</v>
      </c>
      <c r="K86">
        <f t="shared" si="47"/>
        <v>8.2206113886954235E-5</v>
      </c>
      <c r="L86" s="2">
        <v>83</v>
      </c>
      <c r="M86" s="6">
        <v>0.81598695700000001</v>
      </c>
      <c r="Q86" s="4">
        <f t="shared" si="48"/>
        <v>12.5</v>
      </c>
      <c r="R86">
        <f t="shared" si="28"/>
        <v>50000</v>
      </c>
      <c r="S86">
        <f t="shared" si="29"/>
        <v>-41412633.046592817</v>
      </c>
      <c r="U86">
        <f t="shared" si="38"/>
        <v>0.81598695700000001</v>
      </c>
      <c r="V86">
        <f t="shared" si="39"/>
        <v>0.01</v>
      </c>
      <c r="W86">
        <f t="shared" si="40"/>
        <v>1.3561241258335585E-8</v>
      </c>
      <c r="X86">
        <f t="shared" si="41"/>
        <v>1.1065795987532104E-8</v>
      </c>
      <c r="Y86">
        <f t="shared" si="42"/>
        <v>1.3561241258335585E-10</v>
      </c>
      <c r="Z86">
        <f t="shared" si="43"/>
        <v>2.3598328582201249E-9</v>
      </c>
      <c r="AB86">
        <f t="shared" si="44"/>
        <v>-0.10945388735827116</v>
      </c>
      <c r="AC86">
        <f t="shared" si="45"/>
        <v>-9.7726892208762323E-2</v>
      </c>
      <c r="AE86">
        <f t="shared" si="30"/>
        <v>0</v>
      </c>
      <c r="AF86">
        <f t="shared" si="31"/>
        <v>0</v>
      </c>
      <c r="AG86">
        <f t="shared" si="31"/>
        <v>-2.9497910727751562E-8</v>
      </c>
      <c r="AH86">
        <f t="shared" si="32"/>
        <v>-5.5328979937660516E-4</v>
      </c>
      <c r="AI86">
        <f t="shared" si="23"/>
        <v>-5.5331929728733291E-4</v>
      </c>
      <c r="AJ86">
        <f t="shared" si="33"/>
        <v>-1.172699514950884E-2</v>
      </c>
      <c r="AK86">
        <f t="shared" si="46"/>
        <v>-7.6617721150789818E-3</v>
      </c>
      <c r="AL86">
        <f t="shared" si="24"/>
        <v>-1.9942086561875155E-2</v>
      </c>
      <c r="AN86">
        <f t="shared" si="34"/>
        <v>0</v>
      </c>
      <c r="AO86">
        <f t="shared" si="34"/>
        <v>0</v>
      </c>
      <c r="AP86">
        <f t="shared" si="34"/>
        <v>-2.424908608712754E-12</v>
      </c>
      <c r="AQ86">
        <f t="shared" si="34"/>
        <v>-4.5483804260043266E-8</v>
      </c>
      <c r="AR86">
        <f t="shared" si="34"/>
        <v>-4.5486229168651974E-8</v>
      </c>
      <c r="AS86">
        <f t="shared" si="34"/>
        <v>-9.6403069881228361E-7</v>
      </c>
      <c r="AT86">
        <f t="shared" si="34"/>
        <v>-6.2984451106807295E-7</v>
      </c>
      <c r="AU86">
        <f t="shared" si="25"/>
        <v>-1.6393614390490086E-6</v>
      </c>
      <c r="AW86">
        <v>83</v>
      </c>
      <c r="AX86">
        <f>IF(Z86&gt;0, (R86*SUMPRODUCT(K86:$K$98, X86:$X$98)-K86*$AZ$3)/Z86, 0)</f>
        <v>-41412633.046592817</v>
      </c>
    </row>
    <row r="87" spans="2:50" x14ac:dyDescent="0.25">
      <c r="E87">
        <v>2087</v>
      </c>
      <c r="F87" s="5">
        <f>EconomicRates!C127</f>
        <v>3.5571999999999999E-2</v>
      </c>
      <c r="G87" s="5">
        <f>EconomicRates!D127</f>
        <v>7.0000000000000007E-2</v>
      </c>
      <c r="H87" s="5">
        <f t="shared" si="35"/>
        <v>0.12000000000000001</v>
      </c>
      <c r="I87" s="5">
        <f t="shared" si="36"/>
        <v>1.1200000000000001</v>
      </c>
      <c r="J87">
        <f t="shared" si="37"/>
        <v>0.89285714285714279</v>
      </c>
      <c r="K87">
        <f t="shared" si="47"/>
        <v>7.3398315970494849E-5</v>
      </c>
      <c r="L87" s="2">
        <v>84</v>
      </c>
      <c r="M87" s="6">
        <v>0.84743607600000004</v>
      </c>
      <c r="Q87" s="4">
        <f t="shared" si="48"/>
        <v>12.5</v>
      </c>
      <c r="R87">
        <f t="shared" si="28"/>
        <v>50000</v>
      </c>
      <c r="S87">
        <f t="shared" si="29"/>
        <v>-259361421.94764483</v>
      </c>
      <c r="U87">
        <f t="shared" si="38"/>
        <v>0.84743607600000004</v>
      </c>
      <c r="V87">
        <f t="shared" si="39"/>
        <v>0.01</v>
      </c>
      <c r="W87">
        <f t="shared" si="40"/>
        <v>2.3598328582201249E-9</v>
      </c>
      <c r="X87">
        <f t="shared" si="41"/>
        <v>1.9998074973859273E-9</v>
      </c>
      <c r="Y87">
        <f t="shared" si="42"/>
        <v>2.359832858220125E-11</v>
      </c>
      <c r="Z87">
        <f t="shared" si="43"/>
        <v>3.3642703225199637E-10</v>
      </c>
      <c r="AB87">
        <f t="shared" si="44"/>
        <v>-9.7726892208762323E-2</v>
      </c>
      <c r="AC87">
        <f t="shared" si="45"/>
        <v>-8.7256193466503942E-2</v>
      </c>
      <c r="AE87">
        <f t="shared" si="30"/>
        <v>0</v>
      </c>
      <c r="AF87">
        <f t="shared" si="31"/>
        <v>0</v>
      </c>
      <c r="AG87">
        <f t="shared" si="31"/>
        <v>-4.2053379031499547E-9</v>
      </c>
      <c r="AH87">
        <f t="shared" si="32"/>
        <v>-9.9990374869296368E-5</v>
      </c>
      <c r="AI87">
        <f t="shared" si="23"/>
        <v>-9.9994580207199524E-5</v>
      </c>
      <c r="AJ87">
        <f t="shared" si="33"/>
        <v>-1.047069874225838E-2</v>
      </c>
      <c r="AK87">
        <f t="shared" si="46"/>
        <v>-6.840882454613363E-3</v>
      </c>
      <c r="AL87">
        <f t="shared" si="24"/>
        <v>-1.7411575777078941E-2</v>
      </c>
      <c r="AN87">
        <f t="shared" si="34"/>
        <v>0</v>
      </c>
      <c r="AO87">
        <f t="shared" si="34"/>
        <v>0</v>
      </c>
      <c r="AP87">
        <f t="shared" si="34"/>
        <v>-3.0866472017809862E-13</v>
      </c>
      <c r="AQ87">
        <f t="shared" si="34"/>
        <v>-7.3391251286648421E-9</v>
      </c>
      <c r="AR87">
        <f t="shared" si="34"/>
        <v>-7.3394337933850206E-9</v>
      </c>
      <c r="AS87">
        <f t="shared" si="34"/>
        <v>-7.6853165471614357E-7</v>
      </c>
      <c r="AT87">
        <f t="shared" si="34"/>
        <v>-5.02109251920726E-7</v>
      </c>
      <c r="AU87">
        <f t="shared" si="25"/>
        <v>-1.2779803404302545E-6</v>
      </c>
      <c r="AW87">
        <v>84</v>
      </c>
      <c r="AX87">
        <f>IF(Z87&gt;0, (R87*SUMPRODUCT(K87:$K$98, X87:$X$98)-K87*$AZ$3)/Z87, 0)</f>
        <v>-259361421.94764483</v>
      </c>
    </row>
    <row r="88" spans="2:50" x14ac:dyDescent="0.25">
      <c r="B88" s="6"/>
      <c r="E88">
        <v>2088</v>
      </c>
      <c r="F88" s="5">
        <f>EconomicRates!C128</f>
        <v>3.5571999999999999E-2</v>
      </c>
      <c r="G88" s="5">
        <f>EconomicRates!D128</f>
        <v>7.0000000000000007E-2</v>
      </c>
      <c r="H88" s="5">
        <f t="shared" si="35"/>
        <v>0.12000000000000001</v>
      </c>
      <c r="I88" s="5">
        <f t="shared" si="36"/>
        <v>1.1200000000000001</v>
      </c>
      <c r="J88">
        <f t="shared" si="37"/>
        <v>0.89285714285714279</v>
      </c>
      <c r="K88">
        <f t="shared" si="47"/>
        <v>6.5534210687941824E-5</v>
      </c>
      <c r="L88" s="2">
        <v>85</v>
      </c>
      <c r="M88" s="6">
        <v>0.87888519499999995</v>
      </c>
      <c r="Q88" s="4">
        <f t="shared" si="48"/>
        <v>12.5</v>
      </c>
      <c r="R88">
        <f t="shared" si="28"/>
        <v>50000</v>
      </c>
      <c r="S88">
        <f t="shared" si="29"/>
        <v>-2084085170.3042769</v>
      </c>
      <c r="U88">
        <f t="shared" si="38"/>
        <v>0.87888519499999995</v>
      </c>
      <c r="V88">
        <f t="shared" si="39"/>
        <v>0.01</v>
      </c>
      <c r="W88">
        <f t="shared" si="40"/>
        <v>3.3642703225199637E-10</v>
      </c>
      <c r="X88">
        <f t="shared" si="41"/>
        <v>2.956807378440671E-10</v>
      </c>
      <c r="Y88">
        <f t="shared" si="42"/>
        <v>3.3642703225199638E-12</v>
      </c>
      <c r="Z88">
        <f t="shared" si="43"/>
        <v>3.7382024085409309E-11</v>
      </c>
      <c r="AB88">
        <f t="shared" si="44"/>
        <v>-8.7256193466503942E-2</v>
      </c>
      <c r="AC88">
        <f t="shared" si="45"/>
        <v>-7.7907322032358839E-2</v>
      </c>
      <c r="AE88">
        <f t="shared" si="30"/>
        <v>0</v>
      </c>
      <c r="AF88">
        <f t="shared" si="31"/>
        <v>0</v>
      </c>
      <c r="AG88">
        <f t="shared" si="31"/>
        <v>-4.6727530106761639E-10</v>
      </c>
      <c r="AH88">
        <f t="shared" si="32"/>
        <v>-1.4784036892203355E-5</v>
      </c>
      <c r="AI88">
        <f t="shared" ref="AI88:AI89" si="49">SUM(AE88:AH88)</f>
        <v>-1.4784504167504423E-5</v>
      </c>
      <c r="AJ88">
        <f t="shared" si="33"/>
        <v>-9.3488714341451035E-3</v>
      </c>
      <c r="AK88">
        <f t="shared" si="46"/>
        <v>-6.1079335426552769E-3</v>
      </c>
      <c r="AL88">
        <f t="shared" ref="AL88:AL89" si="50">SUM(AI88:AK88)</f>
        <v>-1.5471589480967884E-2</v>
      </c>
      <c r="AN88">
        <f t="shared" si="34"/>
        <v>0</v>
      </c>
      <c r="AO88">
        <f t="shared" si="34"/>
        <v>0</v>
      </c>
      <c r="AP88">
        <f t="shared" si="34"/>
        <v>-3.0622518029436617E-14</v>
      </c>
      <c r="AQ88">
        <f t="shared" si="34"/>
        <v>-9.6886018851195928E-10</v>
      </c>
      <c r="AR88">
        <f t="shared" si="34"/>
        <v>-9.688908110299888E-10</v>
      </c>
      <c r="AS88">
        <f t="shared" si="34"/>
        <v>-6.1267091025974605E-7</v>
      </c>
      <c r="AT88">
        <f t="shared" si="34"/>
        <v>-4.002786036523178E-7</v>
      </c>
      <c r="AU88">
        <f t="shared" si="25"/>
        <v>-1.0139184047230938E-6</v>
      </c>
      <c r="AW88">
        <v>85</v>
      </c>
      <c r="AX88">
        <f>IF(Z88&gt;0, (R88*SUMPRODUCT(K88:$K$98, X88:$X$98)-K88*$AZ$3)/Z88, 0)</f>
        <v>-2084085170.3042769</v>
      </c>
    </row>
    <row r="89" spans="2:50" x14ac:dyDescent="0.25">
      <c r="B89" s="6"/>
      <c r="E89">
        <v>2089</v>
      </c>
      <c r="F89" s="5">
        <f>EconomicRates!C129</f>
        <v>3.5571999999999999E-2</v>
      </c>
      <c r="G89" s="5">
        <f>EconomicRates!D129</f>
        <v>7.0000000000000007E-2</v>
      </c>
      <c r="H89" s="5">
        <f t="shared" si="35"/>
        <v>0.12000000000000001</v>
      </c>
      <c r="I89" s="5">
        <f t="shared" si="36"/>
        <v>1.1200000000000001</v>
      </c>
      <c r="J89">
        <f t="shared" si="37"/>
        <v>0.89285714285714279</v>
      </c>
      <c r="K89">
        <f t="shared" si="47"/>
        <v>5.851268811423377E-5</v>
      </c>
      <c r="L89" s="2">
        <v>86</v>
      </c>
      <c r="M89" s="6">
        <v>1</v>
      </c>
      <c r="Q89" s="4">
        <f t="shared" si="48"/>
        <v>12.5</v>
      </c>
      <c r="R89">
        <f t="shared" si="28"/>
        <v>50000</v>
      </c>
      <c r="S89">
        <f t="shared" si="29"/>
        <v>0</v>
      </c>
      <c r="U89">
        <f t="shared" si="38"/>
        <v>1</v>
      </c>
      <c r="V89">
        <f t="shared" si="39"/>
        <v>0.01</v>
      </c>
      <c r="W89">
        <f t="shared" si="40"/>
        <v>3.7382024085409309E-11</v>
      </c>
      <c r="X89">
        <f t="shared" si="41"/>
        <v>3.7382024085409309E-11</v>
      </c>
      <c r="Y89">
        <f t="shared" si="42"/>
        <v>3.7382024085409309E-13</v>
      </c>
      <c r="Z89">
        <f t="shared" si="43"/>
        <v>0</v>
      </c>
      <c r="AB89">
        <f t="shared" si="44"/>
        <v>-7.7907322032358839E-2</v>
      </c>
      <c r="AC89">
        <f t="shared" si="45"/>
        <v>0</v>
      </c>
      <c r="AE89">
        <f t="shared" si="30"/>
        <v>0</v>
      </c>
      <c r="AF89">
        <f t="shared" si="31"/>
        <v>0</v>
      </c>
      <c r="AG89">
        <f t="shared" si="31"/>
        <v>0</v>
      </c>
      <c r="AH89">
        <f t="shared" si="32"/>
        <v>-1.8691012042704654E-6</v>
      </c>
      <c r="AI89">
        <f t="shared" si="49"/>
        <v>-1.8691012042704654E-6</v>
      </c>
      <c r="AJ89">
        <f t="shared" si="33"/>
        <v>-7.7907322032358839E-2</v>
      </c>
      <c r="AK89">
        <f t="shared" si="46"/>
        <v>-5.4535125422651189E-3</v>
      </c>
      <c r="AL89">
        <f t="shared" si="50"/>
        <v>-8.3362703675828223E-2</v>
      </c>
      <c r="AN89">
        <f t="shared" si="34"/>
        <v>0</v>
      </c>
      <c r="AO89">
        <f t="shared" si="34"/>
        <v>0</v>
      </c>
      <c r="AP89">
        <f t="shared" si="34"/>
        <v>0</v>
      </c>
      <c r="AQ89">
        <f t="shared" si="34"/>
        <v>-1.0936613581941649E-10</v>
      </c>
      <c r="AR89">
        <f t="shared" si="34"/>
        <v>-1.0936613581941649E-10</v>
      </c>
      <c r="AS89">
        <f t="shared" si="34"/>
        <v>-4.5585668358945862E-6</v>
      </c>
      <c r="AT89">
        <f t="shared" si="34"/>
        <v>-3.1909967851262099E-7</v>
      </c>
      <c r="AU89">
        <f t="shared" si="25"/>
        <v>-4.8777758805430259E-6</v>
      </c>
      <c r="AW89">
        <v>86</v>
      </c>
      <c r="AX89">
        <f>IF(Z89&gt;0, (R89*SUMPRODUCT(K89:$K$98, X89:$X$98)-K89*$AZ$3)/Z89, 0)</f>
        <v>0</v>
      </c>
    </row>
    <row r="90" spans="2:50" x14ac:dyDescent="0.25">
      <c r="B90" s="6"/>
      <c r="F90" s="5">
        <f>EconomicRates!C130</f>
        <v>3.5571999999999999E-2</v>
      </c>
      <c r="G90" s="5">
        <f>EconomicRates!D130</f>
        <v>7.0000000000000007E-2</v>
      </c>
      <c r="H90" s="5"/>
      <c r="I90" s="5"/>
      <c r="Q90" s="4"/>
      <c r="AX90">
        <f>IF(Z90&gt;0, (R90*SUMPRODUCT(K90:$K$98, X90:$X$98)-K90*$AZ$3)/Z90, 0)</f>
        <v>0</v>
      </c>
    </row>
    <row r="91" spans="2:50" x14ac:dyDescent="0.25">
      <c r="B91" s="6"/>
      <c r="F91" s="5">
        <f>EconomicRates!C131</f>
        <v>3.5571999999999999E-2</v>
      </c>
      <c r="G91" s="5">
        <f>EconomicRates!D131</f>
        <v>7.0000000000000007E-2</v>
      </c>
      <c r="H91" s="5"/>
      <c r="I91" s="5"/>
      <c r="Q91" s="4"/>
      <c r="AN91" s="8">
        <f>SUM(AN3:AN89)</f>
        <v>2192.5494839487342</v>
      </c>
      <c r="AO91" s="8">
        <f t="shared" ref="AO91:AU91" si="51">SUM(AO3:AO89)</f>
        <v>-219.25494839487342</v>
      </c>
      <c r="AP91" s="8">
        <f t="shared" si="51"/>
        <v>-181.61256598347592</v>
      </c>
      <c r="AQ91" s="8">
        <f t="shared" si="51"/>
        <v>-1188.8038673657206</v>
      </c>
      <c r="AR91" s="8">
        <f t="shared" si="51"/>
        <v>602.87810220466451</v>
      </c>
      <c r="AS91" s="8">
        <f t="shared" si="51"/>
        <v>-93.791192339975069</v>
      </c>
      <c r="AT91" s="8">
        <f t="shared" si="51"/>
        <v>54.711528864985432</v>
      </c>
      <c r="AU91" s="8">
        <f t="shared" si="51"/>
        <v>563.79843872967433</v>
      </c>
      <c r="AX91">
        <f>IF(Z91&gt;0, (R91*SUMPRODUCT(K91:$K$98, X91:$X$98)-K91*$AZ$3)/Z91, 0)</f>
        <v>0</v>
      </c>
    </row>
    <row r="92" spans="2:50" x14ac:dyDescent="0.25">
      <c r="B92" s="6"/>
      <c r="F92" s="5">
        <f>EconomicRates!C132</f>
        <v>3.5571999999999999E-2</v>
      </c>
      <c r="G92" s="5">
        <f>EconomicRates!D132</f>
        <v>7.0000000000000007E-2</v>
      </c>
      <c r="H92" s="5"/>
      <c r="I92" s="5"/>
      <c r="Q92" s="4"/>
      <c r="AX92">
        <f>IF(Z92&gt;0, (R92*SUMPRODUCT(K92:$K$98, X92:$X$98)-K92*$AZ$3)/Z92, 0)</f>
        <v>0</v>
      </c>
    </row>
    <row r="93" spans="2:50" x14ac:dyDescent="0.25">
      <c r="B93" s="6"/>
      <c r="F93" s="5">
        <f>EconomicRates!C133</f>
        <v>3.5571999999999999E-2</v>
      </c>
      <c r="G93" s="5">
        <f>EconomicRates!D133</f>
        <v>7.0000000000000007E-2</v>
      </c>
      <c r="H93" s="5"/>
      <c r="I93" s="5"/>
      <c r="Q93" s="4"/>
      <c r="AX93">
        <f>IF(Z93&gt;0, (R93*SUMPRODUCT(K93:$K$98, X93:$X$98)-K93*$AZ$3)/Z93, 0)</f>
        <v>0</v>
      </c>
    </row>
    <row r="94" spans="2:50" x14ac:dyDescent="0.25">
      <c r="B94" s="6"/>
      <c r="F94" s="5">
        <f>EconomicRates!C134</f>
        <v>3.5571999999999999E-2</v>
      </c>
      <c r="G94" s="5">
        <f>EconomicRates!D134</f>
        <v>7.0000000000000007E-2</v>
      </c>
      <c r="H94" s="5"/>
      <c r="I94" s="5"/>
      <c r="Q94" s="4"/>
      <c r="AX94">
        <f>IF(Z94&gt;0, (R94*SUMPRODUCT(K94:$K$98, X94:$X$98)-K94*$AZ$3)/Z94, 0)</f>
        <v>0</v>
      </c>
    </row>
    <row r="95" spans="2:50" x14ac:dyDescent="0.25">
      <c r="B95" s="6"/>
      <c r="F95" s="5">
        <f>EconomicRates!C135</f>
        <v>3.5571999999999999E-2</v>
      </c>
      <c r="G95" s="5">
        <f>EconomicRates!D135</f>
        <v>7.0000000000000007E-2</v>
      </c>
      <c r="H95" s="5"/>
      <c r="I95" s="5"/>
      <c r="Q95" s="4"/>
      <c r="AX95">
        <f>IF(Z95&gt;0, (R95*SUMPRODUCT(K95:$K$98, X95:$X$98)-K95*$AZ$3)/Z95, 0)</f>
        <v>0</v>
      </c>
    </row>
    <row r="96" spans="2:50" x14ac:dyDescent="0.25">
      <c r="B96" s="6"/>
      <c r="F96" s="5">
        <f>EconomicRates!C136</f>
        <v>3.5571999999999999E-2</v>
      </c>
      <c r="G96" s="5">
        <f>EconomicRates!D136</f>
        <v>7.0000000000000007E-2</v>
      </c>
      <c r="H96" s="5"/>
      <c r="I96" s="5"/>
      <c r="Q96" s="4"/>
      <c r="AX96">
        <f>IF(Z96&gt;0, (R96*SUMPRODUCT(K96:$K$98, X96:$X$98)-K96*$AZ$3)/Z96, 0)</f>
        <v>0</v>
      </c>
    </row>
    <row r="97" spans="2:50" x14ac:dyDescent="0.25">
      <c r="B97" s="6"/>
      <c r="F97" s="5">
        <f>EconomicRates!C137</f>
        <v>3.5571999999999999E-2</v>
      </c>
      <c r="G97" s="5">
        <f>EconomicRates!D137</f>
        <v>7.0000000000000007E-2</v>
      </c>
      <c r="H97" s="5"/>
      <c r="I97" s="5"/>
      <c r="Q97" s="4"/>
      <c r="AX97">
        <f>IF(Z97&gt;0, (R97*SUMPRODUCT(K97:$K$98, X97:$X$98)-K97*$AZ$3)/Z97, 0)</f>
        <v>0</v>
      </c>
    </row>
    <row r="98" spans="2:50" x14ac:dyDescent="0.25">
      <c r="B98" s="6"/>
      <c r="F98" s="5">
        <f>EconomicRates!C138</f>
        <v>3.5571999999999999E-2</v>
      </c>
      <c r="G98" s="5">
        <f>EconomicRates!D138</f>
        <v>7.0000000000000007E-2</v>
      </c>
      <c r="H98" s="5"/>
      <c r="I98" s="5"/>
      <c r="Q98" s="4"/>
    </row>
    <row r="99" spans="2:50" x14ac:dyDescent="0.25">
      <c r="B99" s="6"/>
    </row>
    <row r="100" spans="2:50" x14ac:dyDescent="0.25">
      <c r="B100" s="6"/>
    </row>
    <row r="101" spans="2:50" x14ac:dyDescent="0.25">
      <c r="B101" s="6"/>
    </row>
    <row r="102" spans="2:50" x14ac:dyDescent="0.25">
      <c r="B102" s="6"/>
    </row>
    <row r="103" spans="2:50" x14ac:dyDescent="0.25">
      <c r="B103" s="6"/>
    </row>
    <row r="104" spans="2:50" x14ac:dyDescent="0.25">
      <c r="B104" s="6"/>
    </row>
    <row r="105" spans="2:50" x14ac:dyDescent="0.25">
      <c r="B105" s="6"/>
    </row>
    <row r="106" spans="2:50" x14ac:dyDescent="0.25">
      <c r="B106" s="6"/>
    </row>
    <row r="107" spans="2:50" x14ac:dyDescent="0.25">
      <c r="B107" s="6"/>
    </row>
    <row r="108" spans="2:50" x14ac:dyDescent="0.25">
      <c r="B108" s="6"/>
    </row>
    <row r="109" spans="2:50" x14ac:dyDescent="0.25">
      <c r="B109" s="6"/>
    </row>
    <row r="110" spans="2:50" x14ac:dyDescent="0.25">
      <c r="B110" s="6"/>
    </row>
    <row r="111" spans="2:50" x14ac:dyDescent="0.25">
      <c r="B111" s="6"/>
    </row>
    <row r="112" spans="2:50" x14ac:dyDescent="0.25">
      <c r="B112" s="6"/>
    </row>
    <row r="113" spans="2:2" x14ac:dyDescent="0.25">
      <c r="B113" s="6"/>
    </row>
    <row r="114" spans="2:2" x14ac:dyDescent="0.25">
      <c r="B114" s="6"/>
    </row>
    <row r="115" spans="2:2" x14ac:dyDescent="0.25">
      <c r="B115" s="6"/>
    </row>
    <row r="116" spans="2:2" x14ac:dyDescent="0.25">
      <c r="B116" s="6"/>
    </row>
    <row r="117" spans="2:2" x14ac:dyDescent="0.25">
      <c r="B117" s="6"/>
    </row>
    <row r="118" spans="2:2" x14ac:dyDescent="0.25">
      <c r="B118" s="6"/>
    </row>
    <row r="119" spans="2:2" x14ac:dyDescent="0.25">
      <c r="B119" s="6"/>
    </row>
    <row r="120" spans="2:2" x14ac:dyDescent="0.25">
      <c r="B120" s="6"/>
    </row>
    <row r="121" spans="2:2" x14ac:dyDescent="0.25">
      <c r="B121" s="6"/>
    </row>
    <row r="122" spans="2:2" x14ac:dyDescent="0.25">
      <c r="B122" s="6"/>
    </row>
    <row r="123" spans="2:2" x14ac:dyDescent="0.25">
      <c r="B123" s="6"/>
    </row>
    <row r="124" spans="2:2" x14ac:dyDescent="0.25">
      <c r="B124" s="6"/>
    </row>
    <row r="125" spans="2:2" x14ac:dyDescent="0.25">
      <c r="B125" s="6"/>
    </row>
    <row r="126" spans="2:2" x14ac:dyDescent="0.25">
      <c r="B126" s="6"/>
    </row>
    <row r="127" spans="2:2" x14ac:dyDescent="0.25">
      <c r="B127" s="6"/>
    </row>
    <row r="128" spans="2:2" x14ac:dyDescent="0.25">
      <c r="B128" s="6"/>
    </row>
    <row r="129" spans="2:2" x14ac:dyDescent="0.25">
      <c r="B129" s="6"/>
    </row>
    <row r="130" spans="2:2" x14ac:dyDescent="0.25">
      <c r="B130" s="6"/>
    </row>
    <row r="131" spans="2:2" x14ac:dyDescent="0.25">
      <c r="B131" s="6"/>
    </row>
    <row r="132" spans="2:2" x14ac:dyDescent="0.25">
      <c r="B132" s="6"/>
    </row>
    <row r="133" spans="2:2" x14ac:dyDescent="0.25">
      <c r="B133" s="6"/>
    </row>
    <row r="134" spans="2:2" x14ac:dyDescent="0.25">
      <c r="B134" s="6"/>
    </row>
    <row r="135" spans="2:2" x14ac:dyDescent="0.25">
      <c r="B135" s="6"/>
    </row>
    <row r="136" spans="2:2" x14ac:dyDescent="0.25">
      <c r="B136" s="6"/>
    </row>
    <row r="137" spans="2:2" x14ac:dyDescent="0.25">
      <c r="B137" s="6"/>
    </row>
    <row r="138" spans="2:2" x14ac:dyDescent="0.25">
      <c r="B138" s="6"/>
    </row>
    <row r="139" spans="2:2" x14ac:dyDescent="0.25">
      <c r="B139" s="6"/>
    </row>
    <row r="140" spans="2:2" x14ac:dyDescent="0.25">
      <c r="B140" s="6"/>
    </row>
    <row r="141" spans="2:2" x14ac:dyDescent="0.25">
      <c r="B141" s="6"/>
    </row>
    <row r="142" spans="2:2" x14ac:dyDescent="0.25">
      <c r="B142" s="6"/>
    </row>
    <row r="143" spans="2:2" x14ac:dyDescent="0.25">
      <c r="B143" s="6"/>
    </row>
    <row r="144" spans="2:2" x14ac:dyDescent="0.25">
      <c r="B144" s="6"/>
    </row>
    <row r="145" spans="2:2" x14ac:dyDescent="0.25">
      <c r="B145" s="6"/>
    </row>
    <row r="146" spans="2:2" x14ac:dyDescent="0.25">
      <c r="B146" s="6"/>
    </row>
    <row r="147" spans="2:2" x14ac:dyDescent="0.25">
      <c r="B147" s="6"/>
    </row>
    <row r="148" spans="2:2" x14ac:dyDescent="0.25">
      <c r="B148" s="6"/>
    </row>
    <row r="149" spans="2:2" x14ac:dyDescent="0.25">
      <c r="B149" s="6"/>
    </row>
    <row r="150" spans="2:2" x14ac:dyDescent="0.25">
      <c r="B150" s="6"/>
    </row>
    <row r="151" spans="2:2" x14ac:dyDescent="0.25">
      <c r="B151" s="6"/>
    </row>
    <row r="152" spans="2:2" x14ac:dyDescent="0.25">
      <c r="B152" s="6"/>
    </row>
    <row r="153" spans="2:2" x14ac:dyDescent="0.25">
      <c r="B153" s="6"/>
    </row>
    <row r="154" spans="2:2" x14ac:dyDescent="0.25">
      <c r="B154" s="6"/>
    </row>
    <row r="155" spans="2:2" x14ac:dyDescent="0.25">
      <c r="B155" s="6"/>
    </row>
    <row r="156" spans="2:2" x14ac:dyDescent="0.25">
      <c r="B156" s="6"/>
    </row>
    <row r="157" spans="2:2" x14ac:dyDescent="0.25">
      <c r="B157" s="6"/>
    </row>
    <row r="158" spans="2:2" x14ac:dyDescent="0.25">
      <c r="B158" s="6"/>
    </row>
    <row r="159" spans="2:2" x14ac:dyDescent="0.25">
      <c r="B159" s="6"/>
    </row>
    <row r="160" spans="2:2" x14ac:dyDescent="0.25">
      <c r="B160" s="6"/>
    </row>
    <row r="161" spans="2:2" x14ac:dyDescent="0.25">
      <c r="B161" s="6"/>
    </row>
    <row r="162" spans="2:2" x14ac:dyDescent="0.25">
      <c r="B162" s="6"/>
    </row>
    <row r="163" spans="2:2" x14ac:dyDescent="0.25">
      <c r="B163" s="6"/>
    </row>
    <row r="164" spans="2:2" x14ac:dyDescent="0.25">
      <c r="B164" s="6"/>
    </row>
  </sheetData>
  <conditionalFormatting sqref="AN91:AU91">
    <cfRule type="cellIs" dxfId="22" priority="1" operator="lessThan">
      <formula>0</formula>
    </cfRule>
  </conditionalFormatting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EAA309-7871-459F-8543-9B9C30552550}">
  <dimension ref="A1:AZ164"/>
  <sheetViews>
    <sheetView workbookViewId="0">
      <selection activeCell="J53" sqref="J53"/>
    </sheetView>
  </sheetViews>
  <sheetFormatPr defaultRowHeight="15" x14ac:dyDescent="0.25"/>
  <cols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</cols>
  <sheetData>
    <row r="1" spans="1:52" x14ac:dyDescent="0.25">
      <c r="A1" t="s">
        <v>43</v>
      </c>
      <c r="Q1" t="s">
        <v>1</v>
      </c>
      <c r="W1" t="s">
        <v>2</v>
      </c>
      <c r="AB1" t="s">
        <v>45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47</v>
      </c>
    </row>
    <row r="3" spans="1:52" x14ac:dyDescent="0.25">
      <c r="A3" t="s">
        <v>36</v>
      </c>
      <c r="C3" s="2">
        <f>'S.45.04.A'!C3*(1+C12)</f>
        <v>2828.5869236529579</v>
      </c>
      <c r="K3">
        <v>1</v>
      </c>
      <c r="L3" s="2">
        <v>0</v>
      </c>
      <c r="O3">
        <f>$C$3</f>
        <v>2828.5869236529579</v>
      </c>
      <c r="P3">
        <f>O3*C5</f>
        <v>282.85869236529578</v>
      </c>
      <c r="Q3" s="4">
        <f>B8</f>
        <v>100</v>
      </c>
      <c r="R3">
        <f t="shared" ref="R3:R66" si="0">$C$6</f>
        <v>50000</v>
      </c>
      <c r="S3">
        <f t="shared" ref="S3:S66" si="1">AX3</f>
        <v>0</v>
      </c>
      <c r="W3">
        <v>1</v>
      </c>
      <c r="Z3">
        <v>1</v>
      </c>
      <c r="AC3">
        <f>S3*Z3</f>
        <v>0</v>
      </c>
      <c r="AE3">
        <f t="shared" ref="AE3:AE66" si="2">$Z3*O3</f>
        <v>2828.5869236529579</v>
      </c>
      <c r="AF3">
        <f t="shared" ref="AF3:AG34" si="3">-$Z3*P3</f>
        <v>-282.85869236529578</v>
      </c>
      <c r="AG3">
        <f t="shared" si="3"/>
        <v>-100</v>
      </c>
      <c r="AH3">
        <f t="shared" ref="AH3:AH66" si="4">-X3*R3</f>
        <v>0</v>
      </c>
      <c r="AI3">
        <f t="shared" ref="AI3:AI23" si="5">SUM(AE3:AH3)</f>
        <v>2445.7282312876623</v>
      </c>
      <c r="AJ3">
        <f t="shared" ref="AJ3:AJ66" si="6">AB3-AC3</f>
        <v>0</v>
      </c>
      <c r="AL3">
        <f t="shared" ref="AL3:AL23" si="7">SUM(AI3:AK3)</f>
        <v>2445.7282312876623</v>
      </c>
      <c r="AN3">
        <f t="shared" ref="AN3:AU34" si="8">AE3*$K3</f>
        <v>2828.5869236529579</v>
      </c>
      <c r="AO3">
        <f t="shared" si="8"/>
        <v>-282.85869236529578</v>
      </c>
      <c r="AP3">
        <f t="shared" si="8"/>
        <v>-100</v>
      </c>
      <c r="AQ3">
        <f t="shared" si="8"/>
        <v>0</v>
      </c>
      <c r="AR3">
        <f t="shared" si="8"/>
        <v>2445.7282312876623</v>
      </c>
      <c r="AS3">
        <f t="shared" si="8"/>
        <v>0</v>
      </c>
      <c r="AT3">
        <f t="shared" si="8"/>
        <v>0</v>
      </c>
      <c r="AU3">
        <f t="shared" si="8"/>
        <v>2445.7282312876623</v>
      </c>
      <c r="AW3">
        <v>0</v>
      </c>
      <c r="AX3">
        <f>IF(Z3&gt;0, (R3*SUMPRODUCT(K3:$K$98, X3:$X$98)-K3*$AZ$3)/Z3, 0)</f>
        <v>0</v>
      </c>
      <c r="AZ3">
        <f>C6*ABS(SUMPRODUCT(X4:X79, K4:K79))/1</f>
        <v>1560.5801906085599</v>
      </c>
    </row>
    <row r="4" spans="1:52" x14ac:dyDescent="0.25">
      <c r="A4" t="s">
        <v>14</v>
      </c>
      <c r="C4" t="s">
        <v>37</v>
      </c>
      <c r="E4">
        <v>2004</v>
      </c>
      <c r="F4" s="5">
        <f>EconomicRates!C44</f>
        <v>3.5571999999999999E-2</v>
      </c>
      <c r="G4" s="5">
        <f>EconomicRates!D44</f>
        <v>7.0000000000000007E-2</v>
      </c>
      <c r="H4" s="5">
        <f t="shared" ref="H4:H67" si="9">G4+$C$9</f>
        <v>0.12000000000000001</v>
      </c>
      <c r="I4" s="5">
        <f t="shared" ref="I4:I67" si="10">1+H4</f>
        <v>1.1200000000000001</v>
      </c>
      <c r="J4">
        <f t="shared" ref="J4:J67" si="11">1/I4</f>
        <v>0.89285714285714279</v>
      </c>
      <c r="K4">
        <f>J4</f>
        <v>0.89285714285714279</v>
      </c>
      <c r="L4" s="2">
        <v>1</v>
      </c>
      <c r="M4" s="6">
        <f t="array" ref="M4:M79">Mortalities!B21:B96</f>
        <v>2.9979999999999998E-3</v>
      </c>
      <c r="R4">
        <f t="shared" si="0"/>
        <v>50000</v>
      </c>
      <c r="S4">
        <f t="shared" si="1"/>
        <v>169.40697224762036</v>
      </c>
      <c r="U4">
        <f t="shared" ref="U4:U67" si="12">M4</f>
        <v>2.9979999999999998E-3</v>
      </c>
      <c r="V4">
        <f t="shared" ref="V4:V67" si="13">$C$10</f>
        <v>0.01</v>
      </c>
      <c r="W4">
        <f t="shared" ref="W4:W67" si="14">Z3</f>
        <v>1</v>
      </c>
      <c r="X4">
        <f t="shared" ref="X4:X67" si="15">U4*W4</f>
        <v>2.9979999999999998E-3</v>
      </c>
      <c r="Y4">
        <f t="shared" ref="Y4:Y67" si="16">V4*W4</f>
        <v>0.01</v>
      </c>
      <c r="Z4">
        <f t="shared" ref="Z4:Z67" si="17">MAX(0, W4-X4-Y4)</f>
        <v>0.98700200000000005</v>
      </c>
      <c r="AB4">
        <f t="shared" ref="AB4:AB67" si="18">AC3</f>
        <v>0</v>
      </c>
      <c r="AC4">
        <f t="shared" ref="AC4:AC67" si="19">S4*Z4</f>
        <v>167.2050204223458</v>
      </c>
      <c r="AE4">
        <f t="shared" si="2"/>
        <v>0</v>
      </c>
      <c r="AF4">
        <f t="shared" si="3"/>
        <v>0</v>
      </c>
      <c r="AG4">
        <f t="shared" si="3"/>
        <v>0</v>
      </c>
      <c r="AH4">
        <f t="shared" si="4"/>
        <v>-149.89999999999998</v>
      </c>
      <c r="AI4">
        <f t="shared" si="5"/>
        <v>-149.89999999999998</v>
      </c>
      <c r="AJ4">
        <f t="shared" si="6"/>
        <v>-167.2050204223458</v>
      </c>
      <c r="AK4">
        <f t="shared" ref="AK4:AK67" si="20">G4*SUM(AB4:AB4, AE4:AF4)</f>
        <v>0</v>
      </c>
      <c r="AL4">
        <f t="shared" si="7"/>
        <v>-317.10502042234577</v>
      </c>
      <c r="AN4">
        <f t="shared" si="8"/>
        <v>0</v>
      </c>
      <c r="AO4">
        <f t="shared" si="8"/>
        <v>0</v>
      </c>
      <c r="AP4">
        <f t="shared" si="8"/>
        <v>0</v>
      </c>
      <c r="AQ4">
        <f t="shared" si="8"/>
        <v>-133.83928571428569</v>
      </c>
      <c r="AR4">
        <f t="shared" si="8"/>
        <v>-133.83928571428569</v>
      </c>
      <c r="AS4">
        <f t="shared" si="8"/>
        <v>-149.29019680566589</v>
      </c>
      <c r="AT4">
        <f t="shared" si="8"/>
        <v>0</v>
      </c>
      <c r="AU4">
        <f t="shared" si="8"/>
        <v>-283.12948251995158</v>
      </c>
      <c r="AW4">
        <v>1</v>
      </c>
      <c r="AX4">
        <f>IF(Z4&gt;0, (R4*SUMPRODUCT(K4:$K$98, X4:$X$98)-K4*$AZ$3)/Z4, 0)</f>
        <v>169.40697224762036</v>
      </c>
    </row>
    <row r="5" spans="1:52" x14ac:dyDescent="0.25">
      <c r="C5" s="2">
        <f>'S.26.04.A'!C5</f>
        <v>0.1</v>
      </c>
      <c r="E5">
        <v>2005</v>
      </c>
      <c r="F5" s="5">
        <f>EconomicRates!C45</f>
        <v>3.5571999999999999E-2</v>
      </c>
      <c r="G5" s="5">
        <f>EconomicRates!D45</f>
        <v>7.0000000000000007E-2</v>
      </c>
      <c r="H5" s="5">
        <f t="shared" si="9"/>
        <v>0.12000000000000001</v>
      </c>
      <c r="I5" s="5">
        <f t="shared" si="10"/>
        <v>1.1200000000000001</v>
      </c>
      <c r="J5">
        <f t="shared" si="11"/>
        <v>0.89285714285714279</v>
      </c>
      <c r="K5">
        <f t="shared" ref="K5:K68" si="21">K4*J5</f>
        <v>0.79719387755102034</v>
      </c>
      <c r="L5" s="2">
        <v>2</v>
      </c>
      <c r="M5" s="6">
        <v>3.0469999999999998E-3</v>
      </c>
      <c r="Q5" s="4">
        <f t="shared" ref="Q5:Q68" si="22">$C$8</f>
        <v>12.5</v>
      </c>
      <c r="R5">
        <f t="shared" si="0"/>
        <v>50000</v>
      </c>
      <c r="S5">
        <f t="shared" si="1"/>
        <v>187.50777297274718</v>
      </c>
      <c r="U5">
        <f t="shared" si="12"/>
        <v>3.0469999999999998E-3</v>
      </c>
      <c r="V5">
        <f t="shared" si="13"/>
        <v>0.01</v>
      </c>
      <c r="W5">
        <f t="shared" si="14"/>
        <v>0.98700200000000005</v>
      </c>
      <c r="X5">
        <f t="shared" si="15"/>
        <v>3.007395094E-3</v>
      </c>
      <c r="Y5">
        <f t="shared" si="16"/>
        <v>9.8700200000000002E-3</v>
      </c>
      <c r="Z5">
        <f t="shared" si="17"/>
        <v>0.97412458490599996</v>
      </c>
      <c r="AB5">
        <f t="shared" si="18"/>
        <v>167.2050204223458</v>
      </c>
      <c r="AC5">
        <f t="shared" si="19"/>
        <v>182.65593151372582</v>
      </c>
      <c r="AE5">
        <f t="shared" si="2"/>
        <v>0</v>
      </c>
      <c r="AF5">
        <f t="shared" si="3"/>
        <v>0</v>
      </c>
      <c r="AG5">
        <f t="shared" si="3"/>
        <v>-12.176557311325</v>
      </c>
      <c r="AH5">
        <f t="shared" si="4"/>
        <v>-150.36975469999999</v>
      </c>
      <c r="AI5">
        <f t="shared" si="5"/>
        <v>-162.546312011325</v>
      </c>
      <c r="AJ5">
        <f t="shared" si="6"/>
        <v>-15.450911091380021</v>
      </c>
      <c r="AK5">
        <f t="shared" si="20"/>
        <v>11.704351429564207</v>
      </c>
      <c r="AL5">
        <f t="shared" si="7"/>
        <v>-166.29287167314081</v>
      </c>
      <c r="AN5">
        <f t="shared" si="8"/>
        <v>0</v>
      </c>
      <c r="AO5">
        <f t="shared" si="8"/>
        <v>0</v>
      </c>
      <c r="AP5">
        <f t="shared" si="8"/>
        <v>-9.7070769382374031</v>
      </c>
      <c r="AQ5">
        <f t="shared" si="8"/>
        <v>-119.87384781568875</v>
      </c>
      <c r="AR5">
        <f t="shared" si="8"/>
        <v>-129.58092475392615</v>
      </c>
      <c r="AS5">
        <f t="shared" si="8"/>
        <v>-12.317371724633306</v>
      </c>
      <c r="AT5">
        <f t="shared" si="8"/>
        <v>9.3306373003541179</v>
      </c>
      <c r="AU5">
        <f t="shared" si="8"/>
        <v>-132.56765917820536</v>
      </c>
      <c r="AW5">
        <v>2</v>
      </c>
      <c r="AX5">
        <f>IF(Z5&gt;0, (R5*SUMPRODUCT(K5:$K$98, X5:$X$98)-K5*$AZ$3)/Z5, 0)</f>
        <v>187.50777297274718</v>
      </c>
    </row>
    <row r="6" spans="1:52" x14ac:dyDescent="0.25">
      <c r="A6" t="s">
        <v>16</v>
      </c>
      <c r="C6" s="2">
        <f>'S.26.04.A'!C6</f>
        <v>50000</v>
      </c>
      <c r="E6">
        <v>2006</v>
      </c>
      <c r="F6" s="5">
        <f>EconomicRates!C46</f>
        <v>3.5571999999999999E-2</v>
      </c>
      <c r="G6" s="5">
        <f>EconomicRates!D46</f>
        <v>7.0000000000000007E-2</v>
      </c>
      <c r="H6" s="5">
        <f t="shared" si="9"/>
        <v>0.12000000000000001</v>
      </c>
      <c r="I6" s="5">
        <f t="shared" si="10"/>
        <v>1.1200000000000001</v>
      </c>
      <c r="J6">
        <f t="shared" si="11"/>
        <v>0.89285714285714279</v>
      </c>
      <c r="K6">
        <f t="shared" si="21"/>
        <v>0.71178024781341098</v>
      </c>
      <c r="L6" s="2">
        <v>3</v>
      </c>
      <c r="M6" s="6">
        <v>3.104E-3</v>
      </c>
      <c r="Q6" s="4">
        <f t="shared" si="22"/>
        <v>12.5</v>
      </c>
      <c r="R6">
        <f t="shared" si="0"/>
        <v>50000</v>
      </c>
      <c r="S6">
        <f t="shared" si="1"/>
        <v>203.95790584754789</v>
      </c>
      <c r="U6">
        <f t="shared" si="12"/>
        <v>3.104E-3</v>
      </c>
      <c r="V6">
        <f t="shared" si="13"/>
        <v>0.01</v>
      </c>
      <c r="W6">
        <f t="shared" si="14"/>
        <v>0.97412458490599996</v>
      </c>
      <c r="X6">
        <f t="shared" si="15"/>
        <v>3.0236827115482237E-3</v>
      </c>
      <c r="Y6">
        <f t="shared" si="16"/>
        <v>9.7412458490600002E-3</v>
      </c>
      <c r="Z6">
        <f t="shared" si="17"/>
        <v>0.96135965634539178</v>
      </c>
      <c r="AB6">
        <f t="shared" si="18"/>
        <v>182.65593151372582</v>
      </c>
      <c r="AC6">
        <f t="shared" si="19"/>
        <v>196.0769022745244</v>
      </c>
      <c r="AE6">
        <f t="shared" si="2"/>
        <v>0</v>
      </c>
      <c r="AF6">
        <f t="shared" si="3"/>
        <v>0</v>
      </c>
      <c r="AG6">
        <f t="shared" si="3"/>
        <v>-12.016995704317397</v>
      </c>
      <c r="AH6">
        <f t="shared" si="4"/>
        <v>-151.18413557741118</v>
      </c>
      <c r="AI6">
        <f t="shared" si="5"/>
        <v>-163.20113128172858</v>
      </c>
      <c r="AJ6">
        <f t="shared" si="6"/>
        <v>-13.420970760798582</v>
      </c>
      <c r="AK6">
        <f t="shared" si="20"/>
        <v>12.785915205960809</v>
      </c>
      <c r="AL6">
        <f t="shared" si="7"/>
        <v>-163.83618683656636</v>
      </c>
      <c r="AN6">
        <f t="shared" si="8"/>
        <v>0</v>
      </c>
      <c r="AO6">
        <f t="shared" si="8"/>
        <v>0</v>
      </c>
      <c r="AP6">
        <f t="shared" si="8"/>
        <v>-8.5534601803917312</v>
      </c>
      <c r="AQ6">
        <f t="shared" si="8"/>
        <v>-107.60988148674606</v>
      </c>
      <c r="AR6">
        <f t="shared" si="8"/>
        <v>-116.16334166713779</v>
      </c>
      <c r="AS6">
        <f t="shared" si="8"/>
        <v>-9.5527818940177571</v>
      </c>
      <c r="AT6">
        <f t="shared" si="8"/>
        <v>9.1007618938200441</v>
      </c>
      <c r="AU6">
        <f t="shared" si="8"/>
        <v>-116.61536166733551</v>
      </c>
      <c r="AW6">
        <v>3</v>
      </c>
      <c r="AX6">
        <f>IF(Z6&gt;0, (R6*SUMPRODUCT(K6:$K$98, X6:$X$98)-K6*$AZ$3)/Z6, 0)</f>
        <v>203.95790584754789</v>
      </c>
    </row>
    <row r="7" spans="1:52" x14ac:dyDescent="0.25">
      <c r="A7" t="s">
        <v>15</v>
      </c>
      <c r="B7" t="s">
        <v>37</v>
      </c>
      <c r="C7" t="s">
        <v>46</v>
      </c>
      <c r="E7">
        <v>2007</v>
      </c>
      <c r="F7" s="5">
        <f>EconomicRates!C47</f>
        <v>3.5571999999999999E-2</v>
      </c>
      <c r="G7" s="5">
        <f>EconomicRates!D47</f>
        <v>7.0000000000000007E-2</v>
      </c>
      <c r="H7" s="5">
        <f t="shared" si="9"/>
        <v>0.12000000000000001</v>
      </c>
      <c r="I7" s="5">
        <f t="shared" si="10"/>
        <v>1.1200000000000001</v>
      </c>
      <c r="J7">
        <f t="shared" si="11"/>
        <v>0.89285714285714279</v>
      </c>
      <c r="K7">
        <f t="shared" si="21"/>
        <v>0.63551807840483121</v>
      </c>
      <c r="L7" s="2">
        <v>4</v>
      </c>
      <c r="M7" s="6">
        <v>3.1700000000000001E-3</v>
      </c>
      <c r="Q7" s="4">
        <f t="shared" si="22"/>
        <v>12.5</v>
      </c>
      <c r="R7">
        <f t="shared" si="0"/>
        <v>50000</v>
      </c>
      <c r="S7">
        <f t="shared" si="1"/>
        <v>218.69987229507575</v>
      </c>
      <c r="U7">
        <f t="shared" si="12"/>
        <v>3.1700000000000001E-3</v>
      </c>
      <c r="V7">
        <f t="shared" si="13"/>
        <v>0.01</v>
      </c>
      <c r="W7">
        <f t="shared" si="14"/>
        <v>0.96135965634539178</v>
      </c>
      <c r="X7">
        <f t="shared" si="15"/>
        <v>3.047510110614892E-3</v>
      </c>
      <c r="Y7">
        <f t="shared" si="16"/>
        <v>9.6135965634539175E-3</v>
      </c>
      <c r="Z7">
        <f t="shared" si="17"/>
        <v>0.94869854967132294</v>
      </c>
      <c r="AB7">
        <f t="shared" si="18"/>
        <v>196.0769022745244</v>
      </c>
      <c r="AC7">
        <f t="shared" si="19"/>
        <v>207.48025165964191</v>
      </c>
      <c r="AE7">
        <f t="shared" si="2"/>
        <v>0</v>
      </c>
      <c r="AF7">
        <f t="shared" si="3"/>
        <v>0</v>
      </c>
      <c r="AG7">
        <f t="shared" si="3"/>
        <v>-11.858731870891537</v>
      </c>
      <c r="AH7">
        <f t="shared" si="4"/>
        <v>-152.37550553074459</v>
      </c>
      <c r="AI7">
        <f t="shared" si="5"/>
        <v>-164.23423740163614</v>
      </c>
      <c r="AJ7">
        <f t="shared" si="6"/>
        <v>-11.403349385117508</v>
      </c>
      <c r="AK7">
        <f t="shared" si="20"/>
        <v>13.72538315921671</v>
      </c>
      <c r="AL7">
        <f t="shared" si="7"/>
        <v>-161.91220362753694</v>
      </c>
      <c r="AN7">
        <f t="shared" si="8"/>
        <v>0</v>
      </c>
      <c r="AO7">
        <f t="shared" si="8"/>
        <v>0</v>
      </c>
      <c r="AP7">
        <f t="shared" si="8"/>
        <v>-7.5364384909071189</v>
      </c>
      <c r="AQ7">
        <f t="shared" si="8"/>
        <v>-96.83738847086353</v>
      </c>
      <c r="AR7">
        <f t="shared" si="8"/>
        <v>-104.37382696177066</v>
      </c>
      <c r="AS7">
        <f t="shared" si="8"/>
        <v>-7.2470346886087924</v>
      </c>
      <c r="AT7">
        <f t="shared" si="8"/>
        <v>8.7227291307154342</v>
      </c>
      <c r="AU7">
        <f t="shared" si="8"/>
        <v>-102.89813251966402</v>
      </c>
      <c r="AW7">
        <v>4</v>
      </c>
      <c r="AX7">
        <f>IF(Z7&gt;0, (R7*SUMPRODUCT(K7:$K$98, X7:$X$98)-K7*$AZ$3)/Z7, 0)</f>
        <v>218.69987229507575</v>
      </c>
    </row>
    <row r="8" spans="1:52" x14ac:dyDescent="0.25">
      <c r="B8" s="2">
        <f>'S.26.04.A'!B8</f>
        <v>100</v>
      </c>
      <c r="C8" s="2">
        <f>'S.26.04.A'!C8</f>
        <v>12.5</v>
      </c>
      <c r="E8">
        <v>2008</v>
      </c>
      <c r="F8" s="5">
        <f>EconomicRates!C48</f>
        <v>3.5571999999999999E-2</v>
      </c>
      <c r="G8" s="5">
        <f>EconomicRates!D48</f>
        <v>7.0000000000000007E-2</v>
      </c>
      <c r="H8" s="5">
        <f t="shared" si="9"/>
        <v>0.12000000000000001</v>
      </c>
      <c r="I8" s="5">
        <f t="shared" si="10"/>
        <v>1.1200000000000001</v>
      </c>
      <c r="J8">
        <f t="shared" si="11"/>
        <v>0.89285714285714279</v>
      </c>
      <c r="K8">
        <f t="shared" si="21"/>
        <v>0.5674268557185993</v>
      </c>
      <c r="L8" s="2">
        <v>5</v>
      </c>
      <c r="M8" s="6">
        <v>3.2390000000000001E-3</v>
      </c>
      <c r="Q8" s="4">
        <f t="shared" si="22"/>
        <v>12.5</v>
      </c>
      <c r="R8">
        <f t="shared" si="0"/>
        <v>50000</v>
      </c>
      <c r="S8">
        <f t="shared" si="1"/>
        <v>231.70142374767931</v>
      </c>
      <c r="U8">
        <f t="shared" si="12"/>
        <v>3.2390000000000001E-3</v>
      </c>
      <c r="V8">
        <f t="shared" si="13"/>
        <v>0.01</v>
      </c>
      <c r="W8">
        <f t="shared" si="14"/>
        <v>0.94869854967132294</v>
      </c>
      <c r="X8">
        <f t="shared" si="15"/>
        <v>3.072834602385415E-3</v>
      </c>
      <c r="Y8">
        <f t="shared" si="16"/>
        <v>9.4869854967132294E-3</v>
      </c>
      <c r="Z8">
        <f t="shared" si="17"/>
        <v>0.93613872957222433</v>
      </c>
      <c r="AB8">
        <f t="shared" si="18"/>
        <v>207.48025165964191</v>
      </c>
      <c r="AC8">
        <f t="shared" si="19"/>
        <v>216.90467646722811</v>
      </c>
      <c r="AE8">
        <f t="shared" si="2"/>
        <v>0</v>
      </c>
      <c r="AF8">
        <f t="shared" si="3"/>
        <v>0</v>
      </c>
      <c r="AG8">
        <f t="shared" si="3"/>
        <v>-11.701734119652803</v>
      </c>
      <c r="AH8">
        <f t="shared" si="4"/>
        <v>-153.64173011927076</v>
      </c>
      <c r="AI8">
        <f t="shared" si="5"/>
        <v>-165.34346423892356</v>
      </c>
      <c r="AJ8">
        <f t="shared" si="6"/>
        <v>-9.424424807586206</v>
      </c>
      <c r="AK8">
        <f t="shared" si="20"/>
        <v>14.523617616174935</v>
      </c>
      <c r="AL8">
        <f t="shared" si="7"/>
        <v>-160.24427143033483</v>
      </c>
      <c r="AN8">
        <f t="shared" si="8"/>
        <v>0</v>
      </c>
      <c r="AO8">
        <f t="shared" si="8"/>
        <v>0</v>
      </c>
      <c r="AP8">
        <f t="shared" si="8"/>
        <v>-6.639878197969642</v>
      </c>
      <c r="AQ8">
        <f t="shared" si="8"/>
        <v>-87.180443828743421</v>
      </c>
      <c r="AR8">
        <f t="shared" si="8"/>
        <v>-93.820322026713058</v>
      </c>
      <c r="AS8">
        <f t="shared" si="8"/>
        <v>-5.3476717355250063</v>
      </c>
      <c r="AT8">
        <f t="shared" si="8"/>
        <v>8.2410906776054027</v>
      </c>
      <c r="AU8">
        <f t="shared" si="8"/>
        <v>-90.92690308463267</v>
      </c>
      <c r="AW8">
        <v>5</v>
      </c>
      <c r="AX8">
        <f>IF(Z8&gt;0, (R8*SUMPRODUCT(K8:$K$98, X8:$X$98)-K8*$AZ$3)/Z8, 0)</f>
        <v>231.70142374767931</v>
      </c>
    </row>
    <row r="9" spans="1:52" x14ac:dyDescent="0.25">
      <c r="A9" t="s">
        <v>39</v>
      </c>
      <c r="C9" s="2">
        <f>'S.26.04.A'!C9</f>
        <v>0.05</v>
      </c>
      <c r="E9">
        <v>2009</v>
      </c>
      <c r="F9" s="5">
        <f>EconomicRates!C49</f>
        <v>3.5571999999999999E-2</v>
      </c>
      <c r="G9" s="5">
        <f>EconomicRates!D49</f>
        <v>7.0000000000000007E-2</v>
      </c>
      <c r="H9" s="5">
        <f t="shared" si="9"/>
        <v>0.12000000000000001</v>
      </c>
      <c r="I9" s="5">
        <f t="shared" si="10"/>
        <v>1.1200000000000001</v>
      </c>
      <c r="J9">
        <f t="shared" si="11"/>
        <v>0.89285714285714279</v>
      </c>
      <c r="K9">
        <f t="shared" si="21"/>
        <v>0.50663112117732079</v>
      </c>
      <c r="L9" s="2">
        <v>6</v>
      </c>
      <c r="M9" s="6">
        <v>3.3149999999999998E-3</v>
      </c>
      <c r="Q9" s="4">
        <f t="shared" si="22"/>
        <v>12.5</v>
      </c>
      <c r="R9">
        <f t="shared" si="0"/>
        <v>50000</v>
      </c>
      <c r="S9">
        <f t="shared" si="1"/>
        <v>243.16029392407808</v>
      </c>
      <c r="U9">
        <f t="shared" si="12"/>
        <v>3.3149999999999998E-3</v>
      </c>
      <c r="V9">
        <f t="shared" si="13"/>
        <v>0.01</v>
      </c>
      <c r="W9">
        <f t="shared" si="14"/>
        <v>0.93613872957222433</v>
      </c>
      <c r="X9">
        <f t="shared" si="15"/>
        <v>3.1032998885319233E-3</v>
      </c>
      <c r="Y9">
        <f t="shared" si="16"/>
        <v>9.3613872957222441E-3</v>
      </c>
      <c r="Z9">
        <f t="shared" si="17"/>
        <v>0.92367404238797013</v>
      </c>
      <c r="AB9">
        <f t="shared" si="18"/>
        <v>216.90467646722811</v>
      </c>
      <c r="AC9">
        <f t="shared" si="19"/>
        <v>224.60085163710016</v>
      </c>
      <c r="AE9">
        <f t="shared" si="2"/>
        <v>0</v>
      </c>
      <c r="AF9">
        <f t="shared" si="3"/>
        <v>0</v>
      </c>
      <c r="AG9">
        <f t="shared" si="3"/>
        <v>-11.545925529849626</v>
      </c>
      <c r="AH9">
        <f t="shared" si="4"/>
        <v>-155.16499442659617</v>
      </c>
      <c r="AI9">
        <f t="shared" si="5"/>
        <v>-166.71091995644579</v>
      </c>
      <c r="AJ9">
        <f t="shared" si="6"/>
        <v>-7.6961751698720491</v>
      </c>
      <c r="AK9">
        <f t="shared" si="20"/>
        <v>15.18332735270597</v>
      </c>
      <c r="AL9">
        <f t="shared" si="7"/>
        <v>-159.22376777361188</v>
      </c>
      <c r="AN9">
        <f t="shared" si="8"/>
        <v>0</v>
      </c>
      <c r="AO9">
        <f t="shared" si="8"/>
        <v>0</v>
      </c>
      <c r="AP9">
        <f t="shared" si="8"/>
        <v>-5.8495251962175674</v>
      </c>
      <c r="AQ9">
        <f t="shared" si="8"/>
        <v>-78.611415093819147</v>
      </c>
      <c r="AR9">
        <f t="shared" si="8"/>
        <v>-84.460940290036717</v>
      </c>
      <c r="AS9">
        <f t="shared" si="8"/>
        <v>-3.8991218550893336</v>
      </c>
      <c r="AT9">
        <f t="shared" si="8"/>
        <v>7.6923461599037077</v>
      </c>
      <c r="AU9">
        <f t="shared" si="8"/>
        <v>-80.667715985222344</v>
      </c>
      <c r="AW9">
        <v>6</v>
      </c>
      <c r="AX9">
        <f>IF(Z9&gt;0, (R9*SUMPRODUCT(K9:$K$98, X9:$X$98)-K9*$AZ$3)/Z9, 0)</f>
        <v>243.16029392407808</v>
      </c>
    </row>
    <row r="10" spans="1:52" x14ac:dyDescent="0.25">
      <c r="A10" t="s">
        <v>19</v>
      </c>
      <c r="C10" s="2">
        <f>'S.26.04.A'!C10</f>
        <v>0.01</v>
      </c>
      <c r="E10">
        <v>2010</v>
      </c>
      <c r="F10" s="5">
        <f>EconomicRates!C50</f>
        <v>3.5571999999999999E-2</v>
      </c>
      <c r="G10" s="5">
        <f>EconomicRates!D50</f>
        <v>7.0000000000000007E-2</v>
      </c>
      <c r="H10" s="5">
        <f t="shared" si="9"/>
        <v>0.12000000000000001</v>
      </c>
      <c r="I10" s="5">
        <f t="shared" si="10"/>
        <v>1.1200000000000001</v>
      </c>
      <c r="J10">
        <f t="shared" si="11"/>
        <v>0.89285714285714279</v>
      </c>
      <c r="K10">
        <f t="shared" si="21"/>
        <v>0.45234921533689354</v>
      </c>
      <c r="L10" s="2">
        <v>7</v>
      </c>
      <c r="M10" s="6">
        <v>3.3969999999999998E-3</v>
      </c>
      <c r="Q10" s="4">
        <f t="shared" si="22"/>
        <v>12.5</v>
      </c>
      <c r="R10">
        <f t="shared" si="0"/>
        <v>50000</v>
      </c>
      <c r="S10">
        <f t="shared" si="1"/>
        <v>253.15572206440243</v>
      </c>
      <c r="U10">
        <f t="shared" si="12"/>
        <v>3.3969999999999998E-3</v>
      </c>
      <c r="V10">
        <f t="shared" si="13"/>
        <v>0.01</v>
      </c>
      <c r="W10">
        <f t="shared" si="14"/>
        <v>0.92367404238797013</v>
      </c>
      <c r="X10">
        <f t="shared" si="15"/>
        <v>3.1377207219919342E-3</v>
      </c>
      <c r="Y10">
        <f t="shared" si="16"/>
        <v>9.2367404238797007E-3</v>
      </c>
      <c r="Z10">
        <f t="shared" si="17"/>
        <v>0.91129958124209853</v>
      </c>
      <c r="AB10">
        <f t="shared" si="18"/>
        <v>224.60085163710016</v>
      </c>
      <c r="AC10">
        <f t="shared" si="19"/>
        <v>230.70070350633102</v>
      </c>
      <c r="AE10">
        <f t="shared" si="2"/>
        <v>0</v>
      </c>
      <c r="AF10">
        <f t="shared" si="3"/>
        <v>0</v>
      </c>
      <c r="AG10">
        <f t="shared" si="3"/>
        <v>-11.391244765526231</v>
      </c>
      <c r="AH10">
        <f t="shared" si="4"/>
        <v>-156.88603609959671</v>
      </c>
      <c r="AI10">
        <f t="shared" si="5"/>
        <v>-168.27728086512295</v>
      </c>
      <c r="AJ10">
        <f t="shared" si="6"/>
        <v>-6.0998518692308608</v>
      </c>
      <c r="AK10">
        <f t="shared" si="20"/>
        <v>15.722059614597013</v>
      </c>
      <c r="AL10">
        <f t="shared" si="7"/>
        <v>-158.65507311975679</v>
      </c>
      <c r="AN10">
        <f t="shared" si="8"/>
        <v>0</v>
      </c>
      <c r="AO10">
        <f t="shared" si="8"/>
        <v>0</v>
      </c>
      <c r="AP10">
        <f t="shared" si="8"/>
        <v>-5.1528206313962865</v>
      </c>
      <c r="AQ10">
        <f t="shared" si="8"/>
        <v>-70.967275326968121</v>
      </c>
      <c r="AR10">
        <f t="shared" si="8"/>
        <v>-76.120095958364416</v>
      </c>
      <c r="AS10">
        <f t="shared" si="8"/>
        <v>-2.7592632067178631</v>
      </c>
      <c r="AT10">
        <f t="shared" si="8"/>
        <v>7.1118613301428217</v>
      </c>
      <c r="AU10">
        <f t="shared" si="8"/>
        <v>-71.767497834939462</v>
      </c>
      <c r="AW10">
        <v>7</v>
      </c>
      <c r="AX10">
        <f>IF(Z10&gt;0, (R10*SUMPRODUCT(K10:$K$98, X10:$X$98)-K10*$AZ$3)/Z10, 0)</f>
        <v>253.15572206440243</v>
      </c>
    </row>
    <row r="11" spans="1:52" x14ac:dyDescent="0.25">
      <c r="A11" t="s">
        <v>33</v>
      </c>
      <c r="C11" s="12">
        <f>AU81</f>
        <v>727.35092322504659</v>
      </c>
      <c r="E11">
        <v>2011</v>
      </c>
      <c r="F11" s="5">
        <f>EconomicRates!C51</f>
        <v>3.5571999999999999E-2</v>
      </c>
      <c r="G11" s="5">
        <f>EconomicRates!D51</f>
        <v>7.0000000000000007E-2</v>
      </c>
      <c r="H11" s="5">
        <f t="shared" si="9"/>
        <v>0.12000000000000001</v>
      </c>
      <c r="I11" s="5">
        <f t="shared" si="10"/>
        <v>1.1200000000000001</v>
      </c>
      <c r="J11">
        <f t="shared" si="11"/>
        <v>0.89285714285714279</v>
      </c>
      <c r="K11">
        <f t="shared" si="21"/>
        <v>0.40388322797936921</v>
      </c>
      <c r="L11" s="2">
        <v>8</v>
      </c>
      <c r="M11" s="6">
        <v>3.4910000000000002E-3</v>
      </c>
      <c r="Q11" s="4">
        <f t="shared" si="22"/>
        <v>12.5</v>
      </c>
      <c r="R11">
        <f t="shared" si="0"/>
        <v>50000</v>
      </c>
      <c r="S11">
        <f t="shared" si="1"/>
        <v>261.80991818973513</v>
      </c>
      <c r="U11">
        <f t="shared" si="12"/>
        <v>3.4910000000000002E-3</v>
      </c>
      <c r="V11">
        <f t="shared" si="13"/>
        <v>0.01</v>
      </c>
      <c r="W11">
        <f t="shared" si="14"/>
        <v>0.91129958124209853</v>
      </c>
      <c r="X11">
        <f t="shared" si="15"/>
        <v>3.1813468381161661E-3</v>
      </c>
      <c r="Y11">
        <f t="shared" si="16"/>
        <v>9.1129958124209851E-3</v>
      </c>
      <c r="Z11">
        <f t="shared" si="17"/>
        <v>0.89900523859156134</v>
      </c>
      <c r="AB11">
        <f t="shared" si="18"/>
        <v>230.70070350633102</v>
      </c>
      <c r="AC11">
        <f t="shared" si="19"/>
        <v>235.36848796779998</v>
      </c>
      <c r="AE11">
        <f t="shared" si="2"/>
        <v>0</v>
      </c>
      <c r="AF11">
        <f t="shared" si="3"/>
        <v>0</v>
      </c>
      <c r="AG11">
        <f t="shared" si="3"/>
        <v>-11.237565482394517</v>
      </c>
      <c r="AH11">
        <f t="shared" si="4"/>
        <v>-159.06734190580832</v>
      </c>
      <c r="AI11">
        <f t="shared" si="5"/>
        <v>-170.30490738820285</v>
      </c>
      <c r="AJ11">
        <f t="shared" si="6"/>
        <v>-4.6677844614689548</v>
      </c>
      <c r="AK11">
        <f t="shared" si="20"/>
        <v>16.149049245443173</v>
      </c>
      <c r="AL11">
        <f t="shared" si="7"/>
        <v>-158.82364260422864</v>
      </c>
      <c r="AN11">
        <f t="shared" si="8"/>
        <v>0</v>
      </c>
      <c r="AO11">
        <f t="shared" si="8"/>
        <v>0</v>
      </c>
      <c r="AP11">
        <f t="shared" si="8"/>
        <v>-4.5386642216590349</v>
      </c>
      <c r="AQ11">
        <f t="shared" si="8"/>
        <v>-64.244631515015854</v>
      </c>
      <c r="AR11">
        <f t="shared" si="8"/>
        <v>-68.783295736674887</v>
      </c>
      <c r="AS11">
        <f t="shared" si="8"/>
        <v>-1.885239855810023</v>
      </c>
      <c r="AT11">
        <f t="shared" si="8"/>
        <v>6.5223301380473853</v>
      </c>
      <c r="AU11">
        <f t="shared" si="8"/>
        <v>-64.146205454437535</v>
      </c>
      <c r="AW11">
        <v>8</v>
      </c>
      <c r="AX11">
        <f>IF(Z11&gt;0, (R11*SUMPRODUCT(K11:$K$98, X11:$X$98)-K11*$AZ$3)/Z11, 0)</f>
        <v>261.80991818973513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f>EconomicRates!C52</f>
        <v>3.5571999999999999E-2</v>
      </c>
      <c r="G12" s="5">
        <f>EconomicRates!D52</f>
        <v>7.0000000000000007E-2</v>
      </c>
      <c r="H12" s="5">
        <f t="shared" si="9"/>
        <v>0.12000000000000001</v>
      </c>
      <c r="I12" s="5">
        <f t="shared" si="10"/>
        <v>1.1200000000000001</v>
      </c>
      <c r="J12">
        <f t="shared" si="11"/>
        <v>0.89285714285714279</v>
      </c>
      <c r="K12">
        <f t="shared" si="21"/>
        <v>0.36061002498157962</v>
      </c>
      <c r="L12" s="2">
        <v>9</v>
      </c>
      <c r="M12" s="6">
        <v>3.5990000000000002E-3</v>
      </c>
      <c r="Q12" s="4">
        <f t="shared" si="22"/>
        <v>12.5</v>
      </c>
      <c r="R12">
        <f t="shared" si="0"/>
        <v>50000</v>
      </c>
      <c r="S12">
        <f t="shared" si="1"/>
        <v>269.12565645207007</v>
      </c>
      <c r="U12">
        <f t="shared" si="12"/>
        <v>3.5990000000000002E-3</v>
      </c>
      <c r="V12">
        <f t="shared" si="13"/>
        <v>0.01</v>
      </c>
      <c r="W12">
        <f t="shared" si="14"/>
        <v>0.89900523859156134</v>
      </c>
      <c r="X12">
        <f t="shared" si="15"/>
        <v>3.2355198536910294E-3</v>
      </c>
      <c r="Y12">
        <f t="shared" si="16"/>
        <v>8.9900523859156138E-3</v>
      </c>
      <c r="Z12">
        <f t="shared" si="17"/>
        <v>0.8867796663519546</v>
      </c>
      <c r="AB12">
        <f t="shared" si="18"/>
        <v>235.36848796779998</v>
      </c>
      <c r="AC12">
        <f t="shared" si="19"/>
        <v>238.65515983531745</v>
      </c>
      <c r="AE12">
        <f t="shared" si="2"/>
        <v>0</v>
      </c>
      <c r="AF12">
        <f t="shared" si="3"/>
        <v>0</v>
      </c>
      <c r="AG12">
        <f t="shared" si="3"/>
        <v>-11.084745829399433</v>
      </c>
      <c r="AH12">
        <f t="shared" si="4"/>
        <v>-161.77599268455148</v>
      </c>
      <c r="AI12">
        <f t="shared" si="5"/>
        <v>-172.86073851395091</v>
      </c>
      <c r="AJ12">
        <f t="shared" si="6"/>
        <v>-3.2866718675174695</v>
      </c>
      <c r="AK12">
        <f t="shared" si="20"/>
        <v>16.475794157746002</v>
      </c>
      <c r="AL12">
        <f t="shared" si="7"/>
        <v>-159.67161622372237</v>
      </c>
      <c r="AN12">
        <f t="shared" si="8"/>
        <v>0</v>
      </c>
      <c r="AO12">
        <f t="shared" si="8"/>
        <v>0</v>
      </c>
      <c r="AP12">
        <f t="shared" si="8"/>
        <v>-3.9972704704541897</v>
      </c>
      <c r="AQ12">
        <f t="shared" si="8"/>
        <v>-58.338044763395956</v>
      </c>
      <c r="AR12">
        <f t="shared" si="8"/>
        <v>-62.335315233850139</v>
      </c>
      <c r="AS12">
        <f t="shared" si="8"/>
        <v>-1.1852068242517297</v>
      </c>
      <c r="AT12">
        <f t="shared" si="8"/>
        <v>5.9413365428161491</v>
      </c>
      <c r="AU12">
        <f t="shared" si="8"/>
        <v>-57.579185515285715</v>
      </c>
      <c r="AW12">
        <v>9</v>
      </c>
      <c r="AX12">
        <f>IF(Z12&gt;0, (R12*SUMPRODUCT(K12:$K$98, X12:$X$98)-K12*$AZ$3)/Z12, 0)</f>
        <v>269.12565645207007</v>
      </c>
    </row>
    <row r="13" spans="1:52" x14ac:dyDescent="0.25">
      <c r="E13">
        <v>2013</v>
      </c>
      <c r="F13" s="5">
        <f>EconomicRates!C53</f>
        <v>3.5571999999999999E-2</v>
      </c>
      <c r="G13" s="5">
        <f>EconomicRates!D53</f>
        <v>7.0000000000000007E-2</v>
      </c>
      <c r="H13" s="5">
        <f t="shared" si="9"/>
        <v>0.12000000000000001</v>
      </c>
      <c r="I13" s="5">
        <f t="shared" si="10"/>
        <v>1.1200000000000001</v>
      </c>
      <c r="J13">
        <f t="shared" si="11"/>
        <v>0.89285714285714279</v>
      </c>
      <c r="K13">
        <f t="shared" si="21"/>
        <v>0.32197323659069604</v>
      </c>
      <c r="L13" s="2">
        <v>10</v>
      </c>
      <c r="M13" s="6">
        <v>3.7169999999999998E-3</v>
      </c>
      <c r="Q13" s="4">
        <f t="shared" si="22"/>
        <v>12.5</v>
      </c>
      <c r="R13">
        <f t="shared" si="0"/>
        <v>50000</v>
      </c>
      <c r="S13">
        <f t="shared" si="1"/>
        <v>275.10702015018478</v>
      </c>
      <c r="U13">
        <f t="shared" si="12"/>
        <v>3.7169999999999998E-3</v>
      </c>
      <c r="V13">
        <f t="shared" si="13"/>
        <v>0.01</v>
      </c>
      <c r="W13">
        <f t="shared" si="14"/>
        <v>0.8867796663519546</v>
      </c>
      <c r="X13">
        <f t="shared" si="15"/>
        <v>3.296160019830215E-3</v>
      </c>
      <c r="Y13">
        <f t="shared" si="16"/>
        <v>8.8677966635195456E-3</v>
      </c>
      <c r="Z13">
        <f t="shared" si="17"/>
        <v>0.8746157096686048</v>
      </c>
      <c r="AB13">
        <f t="shared" si="18"/>
        <v>238.65515983531745</v>
      </c>
      <c r="AC13">
        <f t="shared" si="19"/>
        <v>240.61292166346902</v>
      </c>
      <c r="AE13">
        <f t="shared" si="2"/>
        <v>0</v>
      </c>
      <c r="AF13">
        <f t="shared" si="3"/>
        <v>0</v>
      </c>
      <c r="AG13">
        <f t="shared" si="3"/>
        <v>-10.93269637085756</v>
      </c>
      <c r="AH13">
        <f t="shared" si="4"/>
        <v>-164.80800099151074</v>
      </c>
      <c r="AI13">
        <f t="shared" si="5"/>
        <v>-175.74069736236831</v>
      </c>
      <c r="AJ13">
        <f t="shared" si="6"/>
        <v>-1.9577618281515754</v>
      </c>
      <c r="AK13">
        <f t="shared" si="20"/>
        <v>16.705861188472223</v>
      </c>
      <c r="AL13">
        <f t="shared" si="7"/>
        <v>-160.99259800204766</v>
      </c>
      <c r="AN13">
        <f t="shared" si="8"/>
        <v>0</v>
      </c>
      <c r="AO13">
        <f t="shared" si="8"/>
        <v>0</v>
      </c>
      <c r="AP13">
        <f t="shared" si="8"/>
        <v>-3.520035635188365</v>
      </c>
      <c r="AQ13">
        <f t="shared" si="8"/>
        <v>-53.063765495279355</v>
      </c>
      <c r="AR13">
        <f t="shared" si="8"/>
        <v>-56.583801130467727</v>
      </c>
      <c r="AS13">
        <f t="shared" si="8"/>
        <v>-0.63034691228368078</v>
      </c>
      <c r="AT13">
        <f t="shared" si="8"/>
        <v>5.3788401968872934</v>
      </c>
      <c r="AU13">
        <f t="shared" si="8"/>
        <v>-51.835307845864108</v>
      </c>
      <c r="AW13">
        <v>10</v>
      </c>
      <c r="AX13">
        <f>IF(Z13&gt;0, (R13*SUMPRODUCT(K13:$K$98, X13:$X$98)-K13*$AZ$3)/Z13, 0)</f>
        <v>275.10702015018478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9"/>
        <v>0.12000000000000001</v>
      </c>
      <c r="I14" s="5">
        <f t="shared" si="10"/>
        <v>1.1200000000000001</v>
      </c>
      <c r="J14">
        <f t="shared" si="11"/>
        <v>0.89285714285714279</v>
      </c>
      <c r="K14">
        <f t="shared" si="21"/>
        <v>0.28747610409883573</v>
      </c>
      <c r="L14" s="2">
        <v>11</v>
      </c>
      <c r="M14" s="6">
        <v>3.852E-3</v>
      </c>
      <c r="Q14" s="4">
        <f t="shared" si="22"/>
        <v>12.5</v>
      </c>
      <c r="R14">
        <f t="shared" si="0"/>
        <v>50000</v>
      </c>
      <c r="S14">
        <f t="shared" si="1"/>
        <v>279.86614334932784</v>
      </c>
      <c r="U14">
        <f t="shared" si="12"/>
        <v>3.852E-3</v>
      </c>
      <c r="V14">
        <f t="shared" si="13"/>
        <v>0.01</v>
      </c>
      <c r="W14">
        <f t="shared" si="14"/>
        <v>0.8746157096686048</v>
      </c>
      <c r="X14">
        <f t="shared" si="15"/>
        <v>3.3690197136434655E-3</v>
      </c>
      <c r="Y14">
        <f t="shared" si="16"/>
        <v>8.746157096686049E-3</v>
      </c>
      <c r="Z14">
        <f t="shared" si="17"/>
        <v>0.86250053285827533</v>
      </c>
      <c r="AB14">
        <f t="shared" si="18"/>
        <v>240.61292166346902</v>
      </c>
      <c r="AC14">
        <f t="shared" si="19"/>
        <v>241.38469776778572</v>
      </c>
      <c r="AE14">
        <f t="shared" si="2"/>
        <v>0</v>
      </c>
      <c r="AF14">
        <f t="shared" si="3"/>
        <v>0</v>
      </c>
      <c r="AG14">
        <f t="shared" si="3"/>
        <v>-10.781256660728442</v>
      </c>
      <c r="AH14">
        <f t="shared" si="4"/>
        <v>-168.45098568217327</v>
      </c>
      <c r="AI14">
        <f t="shared" si="5"/>
        <v>-179.23224234290171</v>
      </c>
      <c r="AJ14">
        <f t="shared" si="6"/>
        <v>-0.77177610431670018</v>
      </c>
      <c r="AK14">
        <f t="shared" si="20"/>
        <v>16.842904516442832</v>
      </c>
      <c r="AL14">
        <f t="shared" si="7"/>
        <v>-163.16111393077557</v>
      </c>
      <c r="AN14">
        <f t="shared" si="8"/>
        <v>0</v>
      </c>
      <c r="AO14">
        <f t="shared" si="8"/>
        <v>0</v>
      </c>
      <c r="AP14">
        <f t="shared" si="8"/>
        <v>-3.0993536621158357</v>
      </c>
      <c r="AQ14">
        <f t="shared" si="8"/>
        <v>-48.425633095519927</v>
      </c>
      <c r="AR14">
        <f t="shared" si="8"/>
        <v>-51.524986757635766</v>
      </c>
      <c r="AS14">
        <f t="shared" si="8"/>
        <v>-0.22186718770554159</v>
      </c>
      <c r="AT14">
        <f t="shared" si="8"/>
        <v>4.8419325720956703</v>
      </c>
      <c r="AU14">
        <f t="shared" si="8"/>
        <v>-46.904921373245635</v>
      </c>
      <c r="AW14">
        <v>11</v>
      </c>
      <c r="AX14">
        <f>IF(Z14&gt;0, (R14*SUMPRODUCT(K14:$K$98, X14:$X$98)-K14*$AZ$3)/Z14, 0)</f>
        <v>279.86614334932784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9"/>
        <v>0.12000000000000001</v>
      </c>
      <c r="I15" s="5">
        <f t="shared" si="10"/>
        <v>1.1200000000000001</v>
      </c>
      <c r="J15">
        <f t="shared" si="11"/>
        <v>0.89285714285714279</v>
      </c>
      <c r="K15">
        <f t="shared" si="21"/>
        <v>0.25667509294538904</v>
      </c>
      <c r="L15" s="2">
        <v>12</v>
      </c>
      <c r="M15" s="6">
        <v>4.0049999999999999E-3</v>
      </c>
      <c r="Q15" s="4">
        <f t="shared" si="22"/>
        <v>12.5</v>
      </c>
      <c r="R15">
        <f t="shared" si="0"/>
        <v>50000</v>
      </c>
      <c r="S15">
        <f t="shared" si="1"/>
        <v>283.42015565248903</v>
      </c>
      <c r="U15">
        <f t="shared" si="12"/>
        <v>4.0049999999999999E-3</v>
      </c>
      <c r="V15">
        <f t="shared" si="13"/>
        <v>0.01</v>
      </c>
      <c r="W15">
        <f t="shared" si="14"/>
        <v>0.86250053285827533</v>
      </c>
      <c r="X15">
        <f t="shared" si="15"/>
        <v>3.4543146340973926E-3</v>
      </c>
      <c r="Y15">
        <f t="shared" si="16"/>
        <v>8.6250053285827528E-3</v>
      </c>
      <c r="Z15">
        <f t="shared" si="17"/>
        <v>0.85042121289559514</v>
      </c>
      <c r="AB15">
        <f t="shared" si="18"/>
        <v>241.38469776778572</v>
      </c>
      <c r="AC15">
        <f t="shared" si="19"/>
        <v>241.02651252904809</v>
      </c>
      <c r="AE15">
        <f t="shared" si="2"/>
        <v>0</v>
      </c>
      <c r="AF15">
        <f t="shared" si="3"/>
        <v>0</v>
      </c>
      <c r="AG15">
        <f t="shared" si="3"/>
        <v>-10.63026516119494</v>
      </c>
      <c r="AH15">
        <f t="shared" si="4"/>
        <v>-172.71573170486963</v>
      </c>
      <c r="AI15">
        <f t="shared" si="5"/>
        <v>-183.34599686606455</v>
      </c>
      <c r="AJ15">
        <f t="shared" si="6"/>
        <v>0.35818523873763297</v>
      </c>
      <c r="AK15">
        <f t="shared" si="20"/>
        <v>16.896928843745002</v>
      </c>
      <c r="AL15">
        <f t="shared" si="7"/>
        <v>-166.09088278358192</v>
      </c>
      <c r="AN15">
        <f t="shared" si="8"/>
        <v>0</v>
      </c>
      <c r="AO15">
        <f t="shared" si="8"/>
        <v>0</v>
      </c>
      <c r="AP15">
        <f t="shared" si="8"/>
        <v>-2.7285242982838422</v>
      </c>
      <c r="AQ15">
        <f t="shared" si="8"/>
        <v>-44.331826488478285</v>
      </c>
      <c r="AR15">
        <f t="shared" si="8"/>
        <v>-47.060350786762129</v>
      </c>
      <c r="AS15">
        <f t="shared" si="8"/>
        <v>9.19372294446483E-2</v>
      </c>
      <c r="AT15">
        <f t="shared" si="8"/>
        <v>4.3370207814598736</v>
      </c>
      <c r="AU15">
        <f t="shared" si="8"/>
        <v>-42.631392775857606</v>
      </c>
      <c r="AW15">
        <v>12</v>
      </c>
      <c r="AX15">
        <f>IF(Z15&gt;0, (R15*SUMPRODUCT(K15:$K$98, X15:$X$98)-K15*$AZ$3)/Z15, 0)</f>
        <v>283.42015565248903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9"/>
        <v>0.12000000000000001</v>
      </c>
      <c r="I16" s="5">
        <f t="shared" si="10"/>
        <v>1.1200000000000001</v>
      </c>
      <c r="J16">
        <f t="shared" si="11"/>
        <v>0.89285714285714279</v>
      </c>
      <c r="K16">
        <f t="shared" si="21"/>
        <v>0.22917419012981163</v>
      </c>
      <c r="L16" s="2">
        <v>13</v>
      </c>
      <c r="M16" s="6">
        <v>4.1640000000000002E-3</v>
      </c>
      <c r="Q16" s="4">
        <f t="shared" si="22"/>
        <v>12.5</v>
      </c>
      <c r="R16">
        <f t="shared" si="0"/>
        <v>50000</v>
      </c>
      <c r="S16">
        <f t="shared" si="1"/>
        <v>285.80504925405194</v>
      </c>
      <c r="U16">
        <f t="shared" si="12"/>
        <v>4.1640000000000002E-3</v>
      </c>
      <c r="V16">
        <f t="shared" si="13"/>
        <v>0.01</v>
      </c>
      <c r="W16">
        <f t="shared" si="14"/>
        <v>0.85042121289559514</v>
      </c>
      <c r="X16">
        <f t="shared" si="15"/>
        <v>3.5411539304972582E-3</v>
      </c>
      <c r="Y16">
        <f t="shared" si="16"/>
        <v>8.5042121289559524E-3</v>
      </c>
      <c r="Z16">
        <f t="shared" si="17"/>
        <v>0.83837584683614197</v>
      </c>
      <c r="AB16">
        <f t="shared" si="18"/>
        <v>241.02651252904809</v>
      </c>
      <c r="AC16">
        <f t="shared" si="19"/>
        <v>239.61205019841105</v>
      </c>
      <c r="AE16">
        <f t="shared" si="2"/>
        <v>0</v>
      </c>
      <c r="AF16">
        <f t="shared" si="3"/>
        <v>0</v>
      </c>
      <c r="AG16">
        <f t="shared" si="3"/>
        <v>-10.479698085451775</v>
      </c>
      <c r="AH16">
        <f t="shared" si="4"/>
        <v>-177.05769652486291</v>
      </c>
      <c r="AI16">
        <f t="shared" si="5"/>
        <v>-187.53739461031469</v>
      </c>
      <c r="AJ16">
        <f t="shared" si="6"/>
        <v>1.4144623306370363</v>
      </c>
      <c r="AK16">
        <f t="shared" si="20"/>
        <v>16.871855877033369</v>
      </c>
      <c r="AL16">
        <f t="shared" si="7"/>
        <v>-169.25107640264429</v>
      </c>
      <c r="AN16">
        <f t="shared" si="8"/>
        <v>0</v>
      </c>
      <c r="AO16">
        <f t="shared" si="8"/>
        <v>0</v>
      </c>
      <c r="AP16">
        <f t="shared" si="8"/>
        <v>-2.4016763215383481</v>
      </c>
      <c r="AQ16">
        <f t="shared" si="8"/>
        <v>-40.577054207335422</v>
      </c>
      <c r="AR16">
        <f t="shared" si="8"/>
        <v>-42.978730528873768</v>
      </c>
      <c r="AS16">
        <f t="shared" si="8"/>
        <v>0.32415825909286866</v>
      </c>
      <c r="AT16">
        <f t="shared" si="8"/>
        <v>3.8665939066060249</v>
      </c>
      <c r="AU16">
        <f t="shared" si="8"/>
        <v>-38.787978363174879</v>
      </c>
      <c r="AW16">
        <v>13</v>
      </c>
      <c r="AX16">
        <f>IF(Z16&gt;0, (R16*SUMPRODUCT(K16:$K$98, X16:$X$98)-K16*$AZ$3)/Z16, 0)</f>
        <v>285.80504925405194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9"/>
        <v>0.12000000000000001</v>
      </c>
      <c r="I17" s="5">
        <f t="shared" si="10"/>
        <v>1.1200000000000001</v>
      </c>
      <c r="J17">
        <f t="shared" si="11"/>
        <v>0.89285714285714279</v>
      </c>
      <c r="K17">
        <f t="shared" si="21"/>
        <v>0.20461981261590323</v>
      </c>
      <c r="L17" s="2">
        <v>14</v>
      </c>
      <c r="M17" s="6">
        <v>4.3350000000000003E-3</v>
      </c>
      <c r="Q17" s="4">
        <f t="shared" si="22"/>
        <v>12.5</v>
      </c>
      <c r="R17">
        <f t="shared" si="0"/>
        <v>50000</v>
      </c>
      <c r="S17">
        <f t="shared" si="1"/>
        <v>287.22920205348242</v>
      </c>
      <c r="U17">
        <f t="shared" si="12"/>
        <v>4.3350000000000003E-3</v>
      </c>
      <c r="V17">
        <f t="shared" si="13"/>
        <v>0.01</v>
      </c>
      <c r="W17">
        <f t="shared" si="14"/>
        <v>0.83837584683614197</v>
      </c>
      <c r="X17">
        <f t="shared" si="15"/>
        <v>3.6343592960346757E-3</v>
      </c>
      <c r="Y17">
        <f t="shared" si="16"/>
        <v>8.3837584683614207E-3</v>
      </c>
      <c r="Z17">
        <f t="shared" si="17"/>
        <v>0.82635772907174587</v>
      </c>
      <c r="AB17">
        <f t="shared" si="18"/>
        <v>239.61205019841105</v>
      </c>
      <c r="AC17">
        <f t="shared" si="19"/>
        <v>237.35407113200537</v>
      </c>
      <c r="AE17">
        <f t="shared" si="2"/>
        <v>0</v>
      </c>
      <c r="AF17">
        <f t="shared" si="3"/>
        <v>0</v>
      </c>
      <c r="AG17">
        <f t="shared" si="3"/>
        <v>-10.329471613396823</v>
      </c>
      <c r="AH17">
        <f t="shared" si="4"/>
        <v>-181.71796480173379</v>
      </c>
      <c r="AI17">
        <f t="shared" si="5"/>
        <v>-192.04743641513062</v>
      </c>
      <c r="AJ17">
        <f t="shared" si="6"/>
        <v>2.2579790664056816</v>
      </c>
      <c r="AK17">
        <f t="shared" si="20"/>
        <v>16.772843513888777</v>
      </c>
      <c r="AL17">
        <f t="shared" si="7"/>
        <v>-173.01661383483616</v>
      </c>
      <c r="AN17">
        <f t="shared" si="8"/>
        <v>0</v>
      </c>
      <c r="AO17">
        <f t="shared" si="8"/>
        <v>0</v>
      </c>
      <c r="AP17">
        <f t="shared" si="8"/>
        <v>-2.1136145459545497</v>
      </c>
      <c r="AQ17">
        <f t="shared" si="8"/>
        <v>-37.183095906674069</v>
      </c>
      <c r="AR17">
        <f t="shared" si="8"/>
        <v>-39.296710452628616</v>
      </c>
      <c r="AS17">
        <f t="shared" si="8"/>
        <v>0.46202725345856266</v>
      </c>
      <c r="AT17">
        <f t="shared" si="8"/>
        <v>3.4320560968477896</v>
      </c>
      <c r="AU17">
        <f t="shared" si="8"/>
        <v>-35.402627102322263</v>
      </c>
      <c r="AW17">
        <v>14</v>
      </c>
      <c r="AX17">
        <f>IF(Z17&gt;0, (R17*SUMPRODUCT(K17:$K$98, X17:$X$98)-K17*$AZ$3)/Z17, 0)</f>
        <v>287.22920205348242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9"/>
        <v>0.12000000000000001</v>
      </c>
      <c r="I18" s="5">
        <f t="shared" si="10"/>
        <v>1.1200000000000001</v>
      </c>
      <c r="J18">
        <f t="shared" si="11"/>
        <v>0.89285714285714279</v>
      </c>
      <c r="K18">
        <f t="shared" si="21"/>
        <v>0.1826962612641993</v>
      </c>
      <c r="L18" s="2">
        <v>15</v>
      </c>
      <c r="M18" s="6">
        <v>4.522E-3</v>
      </c>
      <c r="Q18" s="4">
        <f t="shared" si="22"/>
        <v>12.5</v>
      </c>
      <c r="R18">
        <f t="shared" si="0"/>
        <v>50000</v>
      </c>
      <c r="S18">
        <f t="shared" si="1"/>
        <v>287.81520997059073</v>
      </c>
      <c r="U18">
        <f t="shared" si="12"/>
        <v>4.522E-3</v>
      </c>
      <c r="V18">
        <f t="shared" si="13"/>
        <v>0.01</v>
      </c>
      <c r="W18">
        <f t="shared" si="14"/>
        <v>0.82635772907174587</v>
      </c>
      <c r="X18">
        <f t="shared" si="15"/>
        <v>3.7367896508624346E-3</v>
      </c>
      <c r="Y18">
        <f t="shared" si="16"/>
        <v>8.2635772907174582E-3</v>
      </c>
      <c r="Z18">
        <f t="shared" si="17"/>
        <v>0.81435736213016596</v>
      </c>
      <c r="AB18">
        <f t="shared" si="18"/>
        <v>237.35407113200537</v>
      </c>
      <c r="AC18">
        <f t="shared" si="19"/>
        <v>234.38443517259012</v>
      </c>
      <c r="AE18">
        <f t="shared" si="2"/>
        <v>0</v>
      </c>
      <c r="AF18">
        <f t="shared" si="3"/>
        <v>0</v>
      </c>
      <c r="AG18">
        <f t="shared" si="3"/>
        <v>-10.179467026627075</v>
      </c>
      <c r="AH18">
        <f t="shared" si="4"/>
        <v>-186.83948254312173</v>
      </c>
      <c r="AI18">
        <f t="shared" si="5"/>
        <v>-197.0189495697488</v>
      </c>
      <c r="AJ18">
        <f t="shared" si="6"/>
        <v>2.9696359594152568</v>
      </c>
      <c r="AK18">
        <f t="shared" si="20"/>
        <v>16.614784979240376</v>
      </c>
      <c r="AL18">
        <f t="shared" si="7"/>
        <v>-177.43452863109317</v>
      </c>
      <c r="AN18">
        <f t="shared" si="8"/>
        <v>0</v>
      </c>
      <c r="AO18">
        <f t="shared" si="8"/>
        <v>0</v>
      </c>
      <c r="AP18">
        <f t="shared" si="8"/>
        <v>-1.8597505674269621</v>
      </c>
      <c r="AQ18">
        <f t="shared" si="8"/>
        <v>-34.134874917165973</v>
      </c>
      <c r="AR18">
        <f t="shared" si="8"/>
        <v>-35.99462548459293</v>
      </c>
      <c r="AS18">
        <f t="shared" si="8"/>
        <v>0.54254138710089095</v>
      </c>
      <c r="AT18">
        <f t="shared" si="8"/>
        <v>3.035459097415794</v>
      </c>
      <c r="AU18">
        <f t="shared" si="8"/>
        <v>-32.416625000076252</v>
      </c>
      <c r="AW18">
        <v>15</v>
      </c>
      <c r="AX18">
        <f>IF(Z18&gt;0, (R18*SUMPRODUCT(K18:$K$98, X18:$X$98)-K18*$AZ$3)/Z18, 0)</f>
        <v>287.81520997059073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9"/>
        <v>0.12000000000000001</v>
      </c>
      <c r="I19" s="5">
        <f t="shared" si="10"/>
        <v>1.1200000000000001</v>
      </c>
      <c r="J19">
        <f t="shared" si="11"/>
        <v>0.89285714285714279</v>
      </c>
      <c r="K19">
        <f t="shared" si="21"/>
        <v>0.16312166184303509</v>
      </c>
      <c r="L19" s="2">
        <v>16</v>
      </c>
      <c r="M19" s="6">
        <v>4.7470000000000004E-3</v>
      </c>
      <c r="Q19" s="4">
        <f t="shared" si="22"/>
        <v>12.5</v>
      </c>
      <c r="R19">
        <f t="shared" si="0"/>
        <v>50000</v>
      </c>
      <c r="S19">
        <f t="shared" si="1"/>
        <v>287.65234354560619</v>
      </c>
      <c r="U19">
        <f t="shared" si="12"/>
        <v>4.7470000000000004E-3</v>
      </c>
      <c r="V19">
        <f t="shared" si="13"/>
        <v>0.01</v>
      </c>
      <c r="W19">
        <f t="shared" si="14"/>
        <v>0.81435736213016596</v>
      </c>
      <c r="X19">
        <f t="shared" si="15"/>
        <v>3.8657543980318981E-3</v>
      </c>
      <c r="Y19">
        <f t="shared" si="16"/>
        <v>8.1435736213016606E-3</v>
      </c>
      <c r="Z19">
        <f t="shared" si="17"/>
        <v>0.80234803411083233</v>
      </c>
      <c r="AB19">
        <f t="shared" si="18"/>
        <v>234.38443517259012</v>
      </c>
      <c r="AC19">
        <f t="shared" si="19"/>
        <v>230.79729235119089</v>
      </c>
      <c r="AE19">
        <f t="shared" si="2"/>
        <v>0</v>
      </c>
      <c r="AF19">
        <f t="shared" si="3"/>
        <v>0</v>
      </c>
      <c r="AG19">
        <f t="shared" si="3"/>
        <v>-10.029350426385404</v>
      </c>
      <c r="AH19">
        <f t="shared" si="4"/>
        <v>-193.2877199015949</v>
      </c>
      <c r="AI19">
        <f t="shared" si="5"/>
        <v>-203.3170703279803</v>
      </c>
      <c r="AJ19">
        <f t="shared" si="6"/>
        <v>3.587142821399226</v>
      </c>
      <c r="AK19">
        <f t="shared" si="20"/>
        <v>16.40691046208131</v>
      </c>
      <c r="AL19">
        <f t="shared" si="7"/>
        <v>-183.32301704449978</v>
      </c>
      <c r="AN19">
        <f t="shared" si="8"/>
        <v>0</v>
      </c>
      <c r="AO19">
        <f t="shared" si="8"/>
        <v>0</v>
      </c>
      <c r="AP19">
        <f t="shared" si="8"/>
        <v>-1.6360043087581397</v>
      </c>
      <c r="AQ19">
        <f t="shared" si="8"/>
        <v>-31.529414084199246</v>
      </c>
      <c r="AR19">
        <f t="shared" si="8"/>
        <v>-33.165418392957385</v>
      </c>
      <c r="AS19">
        <f t="shared" si="8"/>
        <v>0.58514069829495541</v>
      </c>
      <c r="AT19">
        <f t="shared" si="8"/>
        <v>2.6763225002845821</v>
      </c>
      <c r="AU19">
        <f t="shared" si="8"/>
        <v>-29.903955194377851</v>
      </c>
      <c r="AW19">
        <v>16</v>
      </c>
      <c r="AX19">
        <f>IF(Z19&gt;0, (R19*SUMPRODUCT(K19:$K$98, X19:$X$98)-K19*$AZ$3)/Z19, 0)</f>
        <v>287.65234354560619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9"/>
        <v>0.12000000000000001</v>
      </c>
      <c r="I20" s="5">
        <f t="shared" si="10"/>
        <v>1.1200000000000001</v>
      </c>
      <c r="J20">
        <f t="shared" si="11"/>
        <v>0.89285714285714279</v>
      </c>
      <c r="K20">
        <f t="shared" si="21"/>
        <v>0.14564434093128131</v>
      </c>
      <c r="L20" s="2">
        <v>17</v>
      </c>
      <c r="M20" s="6">
        <v>4.9870000000000001E-3</v>
      </c>
      <c r="Q20" s="4">
        <f t="shared" si="22"/>
        <v>12.5</v>
      </c>
      <c r="R20">
        <f t="shared" si="0"/>
        <v>50000</v>
      </c>
      <c r="S20">
        <f t="shared" si="1"/>
        <v>286.64554756705348</v>
      </c>
      <c r="U20">
        <f t="shared" si="12"/>
        <v>4.9870000000000001E-3</v>
      </c>
      <c r="V20">
        <f t="shared" si="13"/>
        <v>0.01</v>
      </c>
      <c r="W20">
        <f t="shared" si="14"/>
        <v>0.80234803411083233</v>
      </c>
      <c r="X20">
        <f t="shared" si="15"/>
        <v>4.0013096461107211E-3</v>
      </c>
      <c r="Y20">
        <f t="shared" si="16"/>
        <v>8.0234803411083234E-3</v>
      </c>
      <c r="Z20">
        <f t="shared" si="17"/>
        <v>0.79032324412361332</v>
      </c>
      <c r="AB20">
        <f t="shared" si="18"/>
        <v>230.79729235119089</v>
      </c>
      <c r="AC20">
        <f t="shared" si="19"/>
        <v>226.54263906678324</v>
      </c>
      <c r="AE20">
        <f t="shared" si="2"/>
        <v>0</v>
      </c>
      <c r="AF20">
        <f t="shared" si="3"/>
        <v>0</v>
      </c>
      <c r="AG20">
        <f t="shared" si="3"/>
        <v>-9.8790405515451667</v>
      </c>
      <c r="AH20">
        <f t="shared" si="4"/>
        <v>-200.06548230553605</v>
      </c>
      <c r="AI20">
        <f t="shared" si="5"/>
        <v>-209.94452285708121</v>
      </c>
      <c r="AJ20">
        <f t="shared" si="6"/>
        <v>4.2546532844076523</v>
      </c>
      <c r="AK20">
        <f t="shared" si="20"/>
        <v>16.155810464583364</v>
      </c>
      <c r="AL20">
        <f t="shared" si="7"/>
        <v>-189.53405910809019</v>
      </c>
      <c r="AN20">
        <f t="shared" si="8"/>
        <v>0</v>
      </c>
      <c r="AO20">
        <f t="shared" si="8"/>
        <v>0</v>
      </c>
      <c r="AP20">
        <f t="shared" si="8"/>
        <v>-1.4388263501631977</v>
      </c>
      <c r="AQ20">
        <f t="shared" si="8"/>
        <v>-29.138405313488722</v>
      </c>
      <c r="AR20">
        <f t="shared" si="8"/>
        <v>-30.577231663651919</v>
      </c>
      <c r="AS20">
        <f t="shared" si="8"/>
        <v>0.61966617349866393</v>
      </c>
      <c r="AT20">
        <f t="shared" si="8"/>
        <v>2.3530023673249421</v>
      </c>
      <c r="AU20">
        <f t="shared" si="8"/>
        <v>-27.604563122828313</v>
      </c>
      <c r="AW20">
        <v>17</v>
      </c>
      <c r="AX20">
        <f>IF(Z20&gt;0, (R20*SUMPRODUCT(K20:$K$98, X20:$X$98)-K20*$AZ$3)/Z20, 0)</f>
        <v>286.64554756705348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9"/>
        <v>0.12000000000000001</v>
      </c>
      <c r="I21" s="5">
        <f t="shared" si="10"/>
        <v>1.1200000000000001</v>
      </c>
      <c r="J21">
        <f t="shared" si="11"/>
        <v>0.89285714285714279</v>
      </c>
      <c r="K21">
        <f t="shared" si="21"/>
        <v>0.13003959011721544</v>
      </c>
      <c r="L21" s="2">
        <v>18</v>
      </c>
      <c r="M21" s="6">
        <v>5.2249999999999996E-3</v>
      </c>
      <c r="Q21" s="4">
        <f t="shared" si="22"/>
        <v>12.5</v>
      </c>
      <c r="R21">
        <f t="shared" si="0"/>
        <v>50000</v>
      </c>
      <c r="S21">
        <f t="shared" si="1"/>
        <v>284.92790035312055</v>
      </c>
      <c r="U21">
        <f t="shared" si="12"/>
        <v>5.2249999999999996E-3</v>
      </c>
      <c r="V21">
        <f t="shared" si="13"/>
        <v>0.01</v>
      </c>
      <c r="W21">
        <f t="shared" si="14"/>
        <v>0.79032324412361332</v>
      </c>
      <c r="X21">
        <f t="shared" si="15"/>
        <v>4.129438950545879E-3</v>
      </c>
      <c r="Y21">
        <f t="shared" si="16"/>
        <v>7.9032324412361341E-3</v>
      </c>
      <c r="Z21">
        <f t="shared" si="17"/>
        <v>0.77829057273183133</v>
      </c>
      <c r="AB21">
        <f t="shared" si="18"/>
        <v>226.54263906678324</v>
      </c>
      <c r="AC21">
        <f t="shared" si="19"/>
        <v>221.75669875310837</v>
      </c>
      <c r="AE21">
        <f t="shared" si="2"/>
        <v>0</v>
      </c>
      <c r="AF21">
        <f t="shared" si="3"/>
        <v>0</v>
      </c>
      <c r="AG21">
        <f t="shared" si="3"/>
        <v>-9.7286321591478924</v>
      </c>
      <c r="AH21">
        <f t="shared" si="4"/>
        <v>-206.47194752729396</v>
      </c>
      <c r="AI21">
        <f t="shared" si="5"/>
        <v>-216.20057968644187</v>
      </c>
      <c r="AJ21">
        <f t="shared" si="6"/>
        <v>4.785940313674871</v>
      </c>
      <c r="AK21">
        <f t="shared" si="20"/>
        <v>15.857984734674828</v>
      </c>
      <c r="AL21">
        <f t="shared" si="7"/>
        <v>-195.55665463809217</v>
      </c>
      <c r="AN21">
        <f t="shared" si="8"/>
        <v>0</v>
      </c>
      <c r="AO21">
        <f t="shared" si="8"/>
        <v>0</v>
      </c>
      <c r="AP21">
        <f t="shared" si="8"/>
        <v>-1.2651073383767526</v>
      </c>
      <c r="AQ21">
        <f t="shared" si="8"/>
        <v>-26.84952742715252</v>
      </c>
      <c r="AR21">
        <f t="shared" si="8"/>
        <v>-28.114634765529274</v>
      </c>
      <c r="AS21">
        <f t="shared" si="8"/>
        <v>0.6223617167157377</v>
      </c>
      <c r="AT21">
        <f t="shared" si="8"/>
        <v>2.0621658349821739</v>
      </c>
      <c r="AU21">
        <f t="shared" si="8"/>
        <v>-25.430107213831363</v>
      </c>
      <c r="AW21">
        <v>18</v>
      </c>
      <c r="AX21">
        <f>IF(Z21&gt;0, (R21*SUMPRODUCT(K21:$K$98, X21:$X$98)-K21*$AZ$3)/Z21, 0)</f>
        <v>284.92790035312055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9"/>
        <v>0.12000000000000001</v>
      </c>
      <c r="I22" s="5">
        <f t="shared" si="10"/>
        <v>1.1200000000000001</v>
      </c>
      <c r="J22">
        <f t="shared" si="11"/>
        <v>0.89285714285714279</v>
      </c>
      <c r="K22">
        <f t="shared" si="21"/>
        <v>0.11610677689037092</v>
      </c>
      <c r="L22" s="2">
        <v>19</v>
      </c>
      <c r="M22" s="6">
        <v>5.4879999999999998E-3</v>
      </c>
      <c r="Q22" s="4">
        <f t="shared" si="22"/>
        <v>12.5</v>
      </c>
      <c r="R22">
        <f t="shared" si="0"/>
        <v>50000</v>
      </c>
      <c r="S22">
        <f t="shared" si="1"/>
        <v>282.74621420847438</v>
      </c>
      <c r="U22">
        <f t="shared" si="12"/>
        <v>5.4879999999999998E-3</v>
      </c>
      <c r="V22">
        <f t="shared" si="13"/>
        <v>0.01</v>
      </c>
      <c r="W22">
        <f t="shared" si="14"/>
        <v>0.77829057273183133</v>
      </c>
      <c r="X22">
        <f t="shared" si="15"/>
        <v>4.27125866315229E-3</v>
      </c>
      <c r="Y22">
        <f t="shared" si="16"/>
        <v>7.7829057273183138E-3</v>
      </c>
      <c r="Z22">
        <f t="shared" si="17"/>
        <v>0.76623640834136075</v>
      </c>
      <c r="AB22">
        <f t="shared" si="18"/>
        <v>221.75669875310837</v>
      </c>
      <c r="AC22">
        <f t="shared" si="19"/>
        <v>216.65044364721842</v>
      </c>
      <c r="AE22">
        <f t="shared" si="2"/>
        <v>0</v>
      </c>
      <c r="AF22">
        <f t="shared" si="3"/>
        <v>0</v>
      </c>
      <c r="AG22">
        <f t="shared" si="3"/>
        <v>-9.5779551042670086</v>
      </c>
      <c r="AH22">
        <f t="shared" si="4"/>
        <v>-213.56293315761451</v>
      </c>
      <c r="AI22">
        <f t="shared" si="5"/>
        <v>-223.14088826188151</v>
      </c>
      <c r="AJ22">
        <f t="shared" si="6"/>
        <v>5.106255105889943</v>
      </c>
      <c r="AK22">
        <f t="shared" si="20"/>
        <v>15.522968912717587</v>
      </c>
      <c r="AL22">
        <f t="shared" si="7"/>
        <v>-202.51166424327397</v>
      </c>
      <c r="AN22">
        <f t="shared" si="8"/>
        <v>0</v>
      </c>
      <c r="AO22">
        <f t="shared" si="8"/>
        <v>0</v>
      </c>
      <c r="AP22">
        <f t="shared" si="8"/>
        <v>-1.112065496357119</v>
      </c>
      <c r="AQ22">
        <f t="shared" si="8"/>
        <v>-24.796103832184347</v>
      </c>
      <c r="AR22">
        <f t="shared" si="8"/>
        <v>-25.908169328541465</v>
      </c>
      <c r="AS22">
        <f t="shared" si="8"/>
        <v>0.59287082232488097</v>
      </c>
      <c r="AT22">
        <f t="shared" si="8"/>
        <v>1.8023218882250647</v>
      </c>
      <c r="AU22">
        <f t="shared" si="8"/>
        <v>-23.512976617991519</v>
      </c>
      <c r="AW22">
        <v>19</v>
      </c>
      <c r="AX22">
        <f>IF(Z22&gt;0, (R22*SUMPRODUCT(K22:$K$98, X22:$X$98)-K22*$AZ$3)/Z22, 0)</f>
        <v>282.74621420847438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9"/>
        <v>0.12000000000000001</v>
      </c>
      <c r="I23" s="5">
        <f t="shared" si="10"/>
        <v>1.1200000000000001</v>
      </c>
      <c r="J23">
        <f t="shared" si="11"/>
        <v>0.89285714285714279</v>
      </c>
      <c r="K23">
        <f t="shared" si="21"/>
        <v>0.10366676508068833</v>
      </c>
      <c r="L23" s="2">
        <v>20</v>
      </c>
      <c r="M23" s="6">
        <v>5.7670000000000004E-3</v>
      </c>
      <c r="Q23" s="4">
        <f t="shared" si="22"/>
        <v>12.5</v>
      </c>
      <c r="R23">
        <f t="shared" si="0"/>
        <v>50000</v>
      </c>
      <c r="S23">
        <f t="shared" si="1"/>
        <v>280.13860718903402</v>
      </c>
      <c r="U23">
        <f t="shared" si="12"/>
        <v>5.7670000000000004E-3</v>
      </c>
      <c r="V23">
        <f t="shared" si="13"/>
        <v>0.01</v>
      </c>
      <c r="W23">
        <f t="shared" si="14"/>
        <v>0.76623640834136075</v>
      </c>
      <c r="X23">
        <f t="shared" si="15"/>
        <v>4.4188853669046282E-3</v>
      </c>
      <c r="Y23">
        <f t="shared" si="16"/>
        <v>7.6623640834136081E-3</v>
      </c>
      <c r="Z23">
        <f t="shared" si="17"/>
        <v>0.75415515889104257</v>
      </c>
      <c r="AB23">
        <f t="shared" si="18"/>
        <v>216.65044364721842</v>
      </c>
      <c r="AC23">
        <f t="shared" si="19"/>
        <v>211.26797581616131</v>
      </c>
      <c r="AE23">
        <f t="shared" si="2"/>
        <v>0</v>
      </c>
      <c r="AF23">
        <f t="shared" si="3"/>
        <v>0</v>
      </c>
      <c r="AG23">
        <f t="shared" si="3"/>
        <v>-9.426939486138032</v>
      </c>
      <c r="AH23">
        <f t="shared" si="4"/>
        <v>-220.94426834523142</v>
      </c>
      <c r="AI23">
        <f t="shared" si="5"/>
        <v>-230.37120783136945</v>
      </c>
      <c r="AJ23">
        <f t="shared" si="6"/>
        <v>5.382467831057113</v>
      </c>
      <c r="AK23">
        <f t="shared" si="20"/>
        <v>15.165531055305291</v>
      </c>
      <c r="AL23">
        <f t="shared" si="7"/>
        <v>-209.82320894500705</v>
      </c>
      <c r="AN23">
        <f t="shared" si="8"/>
        <v>0</v>
      </c>
      <c r="AO23">
        <f t="shared" si="8"/>
        <v>0</v>
      </c>
      <c r="AP23">
        <f t="shared" si="8"/>
        <v>-0.97726032113933603</v>
      </c>
      <c r="AQ23">
        <f t="shared" si="8"/>
        <v>-22.904577562469669</v>
      </c>
      <c r="AR23">
        <f t="shared" si="8"/>
        <v>-23.881837883609002</v>
      </c>
      <c r="AS23">
        <f t="shared" si="8"/>
        <v>0.55798302819655976</v>
      </c>
      <c r="AT23">
        <f t="shared" si="8"/>
        <v>1.5721615452342168</v>
      </c>
      <c r="AU23">
        <f t="shared" si="8"/>
        <v>-21.751693310178226</v>
      </c>
      <c r="AW23">
        <v>20</v>
      </c>
      <c r="AX23">
        <f>IF(Z23&gt;0, (R23*SUMPRODUCT(K23:$K$98, X23:$X$98)-K23*$AZ$3)/Z23, 0)</f>
        <v>280.13860718903402</v>
      </c>
    </row>
    <row r="24" spans="5:50" x14ac:dyDescent="0.25">
      <c r="E24">
        <v>2024</v>
      </c>
      <c r="F24" s="5">
        <f>EconomicRates!C64</f>
        <v>3.5571999999999999E-2</v>
      </c>
      <c r="G24" s="5">
        <f>EconomicRates!D64</f>
        <v>7.0000000000000007E-2</v>
      </c>
      <c r="H24" s="5">
        <f t="shared" si="9"/>
        <v>0.12000000000000001</v>
      </c>
      <c r="I24" s="5">
        <f t="shared" si="10"/>
        <v>1.1200000000000001</v>
      </c>
      <c r="J24">
        <f t="shared" si="11"/>
        <v>0.89285714285714279</v>
      </c>
      <c r="K24">
        <f t="shared" si="21"/>
        <v>9.2559611679185999E-2</v>
      </c>
      <c r="L24" s="2">
        <v>21</v>
      </c>
      <c r="M24" s="6">
        <v>6.0780000000000001E-3</v>
      </c>
      <c r="Q24" s="4">
        <f t="shared" si="22"/>
        <v>12.5</v>
      </c>
      <c r="R24">
        <f t="shared" si="0"/>
        <v>50000</v>
      </c>
      <c r="S24">
        <f t="shared" si="1"/>
        <v>277.20852631926812</v>
      </c>
      <c r="U24">
        <f t="shared" si="12"/>
        <v>6.0780000000000001E-3</v>
      </c>
      <c r="V24">
        <f t="shared" si="13"/>
        <v>0.01</v>
      </c>
      <c r="W24">
        <f t="shared" si="14"/>
        <v>0.75415515889104257</v>
      </c>
      <c r="X24">
        <f t="shared" si="15"/>
        <v>4.5837550557397567E-3</v>
      </c>
      <c r="Y24">
        <f t="shared" si="16"/>
        <v>7.5415515889104261E-3</v>
      </c>
      <c r="Z24">
        <f t="shared" si="17"/>
        <v>0.7420298522463924</v>
      </c>
      <c r="AB24">
        <f t="shared" si="18"/>
        <v>211.26797581616131</v>
      </c>
      <c r="AC24">
        <f t="shared" si="19"/>
        <v>205.69700182612669</v>
      </c>
      <c r="AE24">
        <f t="shared" si="2"/>
        <v>0</v>
      </c>
      <c r="AF24">
        <f t="shared" si="3"/>
        <v>0</v>
      </c>
      <c r="AG24">
        <f t="shared" si="3"/>
        <v>-9.2753731530799044</v>
      </c>
      <c r="AH24">
        <f t="shared" si="4"/>
        <v>-229.18775278698783</v>
      </c>
      <c r="AI24">
        <f t="shared" ref="AI24:AI79" si="23">SUM(AE24:AH24)</f>
        <v>-238.46312594006773</v>
      </c>
      <c r="AJ24">
        <f t="shared" si="6"/>
        <v>5.5709739900346165</v>
      </c>
      <c r="AK24">
        <f t="shared" si="20"/>
        <v>14.788758307131292</v>
      </c>
      <c r="AL24">
        <f t="shared" ref="AL24:AL79" si="24">SUM(AI24:AK24)</f>
        <v>-218.10339364290181</v>
      </c>
      <c r="AN24">
        <f t="shared" si="8"/>
        <v>0</v>
      </c>
      <c r="AO24">
        <f t="shared" si="8"/>
        <v>0</v>
      </c>
      <c r="AP24">
        <f t="shared" si="8"/>
        <v>-0.858524937228623</v>
      </c>
      <c r="AQ24">
        <f t="shared" si="8"/>
        <v>-21.213529399588872</v>
      </c>
      <c r="AR24">
        <f t="shared" si="8"/>
        <v>-22.072054336817494</v>
      </c>
      <c r="AS24">
        <f t="shared" si="8"/>
        <v>0.51564718919244956</v>
      </c>
      <c r="AT24">
        <f t="shared" si="8"/>
        <v>1.3688417261254084</v>
      </c>
      <c r="AU24">
        <f t="shared" si="8"/>
        <v>-20.187565421499635</v>
      </c>
      <c r="AW24">
        <v>21</v>
      </c>
      <c r="AX24">
        <f>IF(Z24&gt;0, (R24*SUMPRODUCT(K24:$K$98, X24:$X$98)-K24*$AZ$3)/Z24, 0)</f>
        <v>277.20852631926812</v>
      </c>
    </row>
    <row r="25" spans="5:50" x14ac:dyDescent="0.25">
      <c r="E25">
        <v>2025</v>
      </c>
      <c r="F25" s="5">
        <f>EconomicRates!C65</f>
        <v>3.5571999999999999E-2</v>
      </c>
      <c r="G25" s="5">
        <f>EconomicRates!D65</f>
        <v>7.0000000000000007E-2</v>
      </c>
      <c r="H25" s="5">
        <f t="shared" si="9"/>
        <v>0.12000000000000001</v>
      </c>
      <c r="I25" s="5">
        <f t="shared" si="10"/>
        <v>1.1200000000000001</v>
      </c>
      <c r="J25">
        <f t="shared" si="11"/>
        <v>0.89285714285714279</v>
      </c>
      <c r="K25">
        <f t="shared" si="21"/>
        <v>8.2642510427844637E-2</v>
      </c>
      <c r="L25" s="2">
        <v>22</v>
      </c>
      <c r="M25" s="6">
        <v>6.4359999999999999E-3</v>
      </c>
      <c r="Q25" s="4">
        <f t="shared" si="22"/>
        <v>12.5</v>
      </c>
      <c r="R25">
        <f t="shared" si="0"/>
        <v>50000</v>
      </c>
      <c r="S25">
        <f t="shared" si="1"/>
        <v>273.98003572818374</v>
      </c>
      <c r="U25">
        <f t="shared" si="12"/>
        <v>6.4359999999999999E-3</v>
      </c>
      <c r="V25">
        <f t="shared" si="13"/>
        <v>0.01</v>
      </c>
      <c r="W25">
        <f t="shared" si="14"/>
        <v>0.7420298522463924</v>
      </c>
      <c r="X25">
        <f t="shared" si="15"/>
        <v>4.7757041290577814E-3</v>
      </c>
      <c r="Y25">
        <f t="shared" si="16"/>
        <v>7.4202985224639242E-3</v>
      </c>
      <c r="Z25">
        <f t="shared" si="17"/>
        <v>0.72983384959487063</v>
      </c>
      <c r="AB25">
        <f t="shared" si="18"/>
        <v>205.69700182612669</v>
      </c>
      <c r="AC25">
        <f t="shared" si="19"/>
        <v>199.95990418764052</v>
      </c>
      <c r="AE25">
        <f t="shared" si="2"/>
        <v>0</v>
      </c>
      <c r="AF25">
        <f t="shared" si="3"/>
        <v>0</v>
      </c>
      <c r="AG25">
        <f t="shared" si="3"/>
        <v>-9.1229231199358836</v>
      </c>
      <c r="AH25">
        <f t="shared" si="4"/>
        <v>-238.78520645288907</v>
      </c>
      <c r="AI25">
        <f t="shared" si="23"/>
        <v>-247.90812957282495</v>
      </c>
      <c r="AJ25">
        <f t="shared" si="6"/>
        <v>5.7370976384861763</v>
      </c>
      <c r="AK25">
        <f t="shared" si="20"/>
        <v>14.398790127828869</v>
      </c>
      <c r="AL25">
        <f t="shared" si="24"/>
        <v>-227.7722418065099</v>
      </c>
      <c r="AN25">
        <f t="shared" si="8"/>
        <v>0</v>
      </c>
      <c r="AO25">
        <f t="shared" si="8"/>
        <v>0</v>
      </c>
      <c r="AP25">
        <f t="shared" si="8"/>
        <v>-0.75394126907172621</v>
      </c>
      <c r="AQ25">
        <f t="shared" si="8"/>
        <v>-19.733808914297921</v>
      </c>
      <c r="AR25">
        <f t="shared" si="8"/>
        <v>-20.487750183369645</v>
      </c>
      <c r="AS25">
        <f t="shared" si="8"/>
        <v>0.47412815141415665</v>
      </c>
      <c r="AT25">
        <f t="shared" si="8"/>
        <v>1.1899521632874437</v>
      </c>
      <c r="AU25">
        <f t="shared" si="8"/>
        <v>-18.823669868668045</v>
      </c>
      <c r="AW25">
        <v>22</v>
      </c>
      <c r="AX25">
        <f>IF(Z25&gt;0, (R25*SUMPRODUCT(K25:$K$98, X25:$X$98)-K25*$AZ$3)/Z25, 0)</f>
        <v>273.98003572818374</v>
      </c>
    </row>
    <row r="26" spans="5:50" x14ac:dyDescent="0.25">
      <c r="E26">
        <v>2026</v>
      </c>
      <c r="F26" s="5">
        <f>EconomicRates!C66</f>
        <v>3.5571999999999999E-2</v>
      </c>
      <c r="G26" s="5">
        <f>EconomicRates!D66</f>
        <v>7.0000000000000007E-2</v>
      </c>
      <c r="H26" s="5">
        <f t="shared" si="9"/>
        <v>0.12000000000000001</v>
      </c>
      <c r="I26" s="5">
        <f t="shared" si="10"/>
        <v>1.1200000000000001</v>
      </c>
      <c r="J26">
        <f t="shared" si="11"/>
        <v>0.89285714285714279</v>
      </c>
      <c r="K26">
        <f t="shared" si="21"/>
        <v>7.3787955739146996E-2</v>
      </c>
      <c r="L26" s="2">
        <v>23</v>
      </c>
      <c r="M26" s="6">
        <v>6.8199999999999997E-3</v>
      </c>
      <c r="Q26" s="4">
        <f t="shared" si="22"/>
        <v>12.5</v>
      </c>
      <c r="R26">
        <f t="shared" si="0"/>
        <v>50000</v>
      </c>
      <c r="S26">
        <f t="shared" si="1"/>
        <v>270.4231935988384</v>
      </c>
      <c r="U26">
        <f t="shared" si="12"/>
        <v>6.8199999999999997E-3</v>
      </c>
      <c r="V26">
        <f t="shared" si="13"/>
        <v>0.01</v>
      </c>
      <c r="W26">
        <f t="shared" si="14"/>
        <v>0.72983384959487063</v>
      </c>
      <c r="X26">
        <f t="shared" si="15"/>
        <v>4.9774668542370178E-3</v>
      </c>
      <c r="Y26">
        <f t="shared" si="16"/>
        <v>7.2983384959487063E-3</v>
      </c>
      <c r="Z26">
        <f t="shared" si="17"/>
        <v>0.71755804424468483</v>
      </c>
      <c r="AB26">
        <f t="shared" si="18"/>
        <v>199.95990418764052</v>
      </c>
      <c r="AC26">
        <f t="shared" si="19"/>
        <v>194.04433791718427</v>
      </c>
      <c r="AE26">
        <f t="shared" si="2"/>
        <v>0</v>
      </c>
      <c r="AF26">
        <f t="shared" si="3"/>
        <v>0</v>
      </c>
      <c r="AG26">
        <f t="shared" si="3"/>
        <v>-8.9694755530585599</v>
      </c>
      <c r="AH26">
        <f t="shared" si="4"/>
        <v>-248.87334271185088</v>
      </c>
      <c r="AI26">
        <f t="shared" si="23"/>
        <v>-257.84281826490945</v>
      </c>
      <c r="AJ26">
        <f t="shared" si="6"/>
        <v>5.9155662704562531</v>
      </c>
      <c r="AK26">
        <f t="shared" si="20"/>
        <v>13.997193293134838</v>
      </c>
      <c r="AL26">
        <f t="shared" si="24"/>
        <v>-237.93005870131836</v>
      </c>
      <c r="AN26">
        <f t="shared" si="8"/>
        <v>0</v>
      </c>
      <c r="AO26">
        <f t="shared" si="8"/>
        <v>0</v>
      </c>
      <c r="AP26">
        <f t="shared" si="8"/>
        <v>-0.66183926511244606</v>
      </c>
      <c r="AQ26">
        <f t="shared" si="8"/>
        <v>-18.363855196675615</v>
      </c>
      <c r="AR26">
        <f t="shared" si="8"/>
        <v>-19.02569446178806</v>
      </c>
      <c r="AS26">
        <f t="shared" si="8"/>
        <v>0.43649754213641689</v>
      </c>
      <c r="AT26">
        <f t="shared" si="8"/>
        <v>1.0328242791861186</v>
      </c>
      <c r="AU26">
        <f t="shared" si="8"/>
        <v>-17.556372640465526</v>
      </c>
      <c r="AW26">
        <v>23</v>
      </c>
      <c r="AX26">
        <f>IF(Z26&gt;0, (R26*SUMPRODUCT(K26:$K$98, X26:$X$98)-K26*$AZ$3)/Z26, 0)</f>
        <v>270.4231935988384</v>
      </c>
    </row>
    <row r="27" spans="5:50" x14ac:dyDescent="0.25">
      <c r="E27">
        <v>2027</v>
      </c>
      <c r="F27" s="5">
        <f>EconomicRates!C67</f>
        <v>3.5571999999999999E-2</v>
      </c>
      <c r="G27" s="5">
        <f>EconomicRates!D67</f>
        <v>7.0000000000000007E-2</v>
      </c>
      <c r="H27" s="5">
        <f t="shared" si="9"/>
        <v>0.12000000000000001</v>
      </c>
      <c r="I27" s="5">
        <f t="shared" si="10"/>
        <v>1.1200000000000001</v>
      </c>
      <c r="J27">
        <f t="shared" si="11"/>
        <v>0.89285714285714279</v>
      </c>
      <c r="K27">
        <f t="shared" si="21"/>
        <v>6.5882103338524095E-2</v>
      </c>
      <c r="L27" s="2">
        <v>24</v>
      </c>
      <c r="M27" s="6">
        <v>7.2269999999999999E-3</v>
      </c>
      <c r="Q27" s="4">
        <f t="shared" si="22"/>
        <v>12.5</v>
      </c>
      <c r="R27">
        <f t="shared" si="0"/>
        <v>50000</v>
      </c>
      <c r="S27">
        <f t="shared" si="1"/>
        <v>266.6181036879953</v>
      </c>
      <c r="U27">
        <f t="shared" si="12"/>
        <v>7.2269999999999999E-3</v>
      </c>
      <c r="V27">
        <f t="shared" si="13"/>
        <v>0.01</v>
      </c>
      <c r="W27">
        <f t="shared" si="14"/>
        <v>0.71755804424468483</v>
      </c>
      <c r="X27">
        <f t="shared" si="15"/>
        <v>5.1857919857563372E-3</v>
      </c>
      <c r="Y27">
        <f t="shared" si="16"/>
        <v>7.1755804424468482E-3</v>
      </c>
      <c r="Z27">
        <f t="shared" si="17"/>
        <v>0.70519667181648171</v>
      </c>
      <c r="AB27">
        <f t="shared" si="18"/>
        <v>194.04433791718427</v>
      </c>
      <c r="AC27">
        <f t="shared" si="19"/>
        <v>188.01819936679593</v>
      </c>
      <c r="AE27">
        <f t="shared" si="2"/>
        <v>0</v>
      </c>
      <c r="AF27">
        <f t="shared" si="3"/>
        <v>0</v>
      </c>
      <c r="AG27">
        <f t="shared" si="3"/>
        <v>-8.8149583977060217</v>
      </c>
      <c r="AH27">
        <f t="shared" si="4"/>
        <v>-259.28959928781688</v>
      </c>
      <c r="AI27">
        <f t="shared" si="23"/>
        <v>-268.10455768552288</v>
      </c>
      <c r="AJ27">
        <f t="shared" si="6"/>
        <v>6.0261385503883389</v>
      </c>
      <c r="AK27">
        <f t="shared" si="20"/>
        <v>13.583103654202899</v>
      </c>
      <c r="AL27">
        <f t="shared" si="24"/>
        <v>-248.49531548093165</v>
      </c>
      <c r="AN27">
        <f t="shared" si="8"/>
        <v>0</v>
      </c>
      <c r="AO27">
        <f t="shared" si="8"/>
        <v>0</v>
      </c>
      <c r="AP27">
        <f t="shared" si="8"/>
        <v>-0.58074800008245886</v>
      </c>
      <c r="AQ27">
        <f t="shared" si="8"/>
        <v>-17.082544174884454</v>
      </c>
      <c r="AR27">
        <f t="shared" si="8"/>
        <v>-17.663292174966912</v>
      </c>
      <c r="AS27">
        <f t="shared" si="8"/>
        <v>0.39701468270894835</v>
      </c>
      <c r="AT27">
        <f t="shared" si="8"/>
        <v>0.89488343860407971</v>
      </c>
      <c r="AU27">
        <f t="shared" si="8"/>
        <v>-16.371394053653887</v>
      </c>
      <c r="AW27">
        <v>24</v>
      </c>
      <c r="AX27">
        <f>IF(Z27&gt;0, (R27*SUMPRODUCT(K27:$K$98, X27:$X$98)-K27*$AZ$3)/Z27, 0)</f>
        <v>266.6181036879953</v>
      </c>
    </row>
    <row r="28" spans="5:50" x14ac:dyDescent="0.25">
      <c r="E28">
        <v>2028</v>
      </c>
      <c r="F28" s="5">
        <f>EconomicRates!C68</f>
        <v>3.5571999999999999E-2</v>
      </c>
      <c r="G28" s="5">
        <f>EconomicRates!D68</f>
        <v>7.0000000000000007E-2</v>
      </c>
      <c r="H28" s="5">
        <f t="shared" si="9"/>
        <v>0.12000000000000001</v>
      </c>
      <c r="I28" s="5">
        <f t="shared" si="10"/>
        <v>1.1200000000000001</v>
      </c>
      <c r="J28">
        <f t="shared" si="11"/>
        <v>0.89285714285714279</v>
      </c>
      <c r="K28">
        <f t="shared" si="21"/>
        <v>5.8823306552253651E-2</v>
      </c>
      <c r="L28" s="2">
        <v>25</v>
      </c>
      <c r="M28" s="6">
        <v>7.6860000000000001E-3</v>
      </c>
      <c r="Q28" s="4">
        <f t="shared" si="22"/>
        <v>12.5</v>
      </c>
      <c r="R28">
        <f t="shared" si="0"/>
        <v>50000</v>
      </c>
      <c r="S28">
        <f t="shared" si="1"/>
        <v>262.66063485950258</v>
      </c>
      <c r="U28">
        <f t="shared" si="12"/>
        <v>7.6860000000000001E-3</v>
      </c>
      <c r="V28">
        <f t="shared" si="13"/>
        <v>0.01</v>
      </c>
      <c r="W28">
        <f t="shared" si="14"/>
        <v>0.70519667181648171</v>
      </c>
      <c r="X28">
        <f t="shared" si="15"/>
        <v>5.4201416195814789E-3</v>
      </c>
      <c r="Y28">
        <f t="shared" si="16"/>
        <v>7.0519667181648173E-3</v>
      </c>
      <c r="Z28">
        <f t="shared" si="17"/>
        <v>0.69272456347873546</v>
      </c>
      <c r="AB28">
        <f t="shared" si="18"/>
        <v>188.01819936679593</v>
      </c>
      <c r="AC28">
        <f t="shared" si="19"/>
        <v>181.95147362609646</v>
      </c>
      <c r="AE28">
        <f t="shared" si="2"/>
        <v>0</v>
      </c>
      <c r="AF28">
        <f t="shared" si="3"/>
        <v>0</v>
      </c>
      <c r="AG28">
        <f t="shared" si="3"/>
        <v>-8.6590570434841929</v>
      </c>
      <c r="AH28">
        <f t="shared" si="4"/>
        <v>-271.00708097907392</v>
      </c>
      <c r="AI28">
        <f t="shared" si="23"/>
        <v>-279.66613802255813</v>
      </c>
      <c r="AJ28">
        <f t="shared" si="6"/>
        <v>6.0667257406994679</v>
      </c>
      <c r="AK28">
        <f t="shared" si="20"/>
        <v>13.161273955675716</v>
      </c>
      <c r="AL28">
        <f t="shared" si="24"/>
        <v>-260.43813832618298</v>
      </c>
      <c r="AN28">
        <f t="shared" si="8"/>
        <v>0</v>
      </c>
      <c r="AO28">
        <f t="shared" si="8"/>
        <v>0</v>
      </c>
      <c r="AP28">
        <f t="shared" si="8"/>
        <v>-0.50935436692232183</v>
      </c>
      <c r="AQ28">
        <f t="shared" si="8"/>
        <v>-15.941532602263495</v>
      </c>
      <c r="AR28">
        <f t="shared" si="8"/>
        <v>-16.450886969185817</v>
      </c>
      <c r="AS28">
        <f t="shared" si="8"/>
        <v>0.35686486801361289</v>
      </c>
      <c r="AT28">
        <f t="shared" si="8"/>
        <v>0.77418965251290472</v>
      </c>
      <c r="AU28">
        <f t="shared" si="8"/>
        <v>-15.319832448659302</v>
      </c>
      <c r="AW28">
        <v>25</v>
      </c>
      <c r="AX28">
        <f>IF(Z28&gt;0, (R28*SUMPRODUCT(K28:$K$98, X28:$X$98)-K28*$AZ$3)/Z28, 0)</f>
        <v>262.66063485950258</v>
      </c>
    </row>
    <row r="29" spans="5:50" x14ac:dyDescent="0.25">
      <c r="E29">
        <v>2029</v>
      </c>
      <c r="F29" s="5">
        <f>EconomicRates!C69</f>
        <v>3.5571999999999999E-2</v>
      </c>
      <c r="G29" s="5">
        <f>EconomicRates!D69</f>
        <v>7.0000000000000007E-2</v>
      </c>
      <c r="H29" s="5">
        <f t="shared" si="9"/>
        <v>0.12000000000000001</v>
      </c>
      <c r="I29" s="5">
        <f t="shared" si="10"/>
        <v>1.1200000000000001</v>
      </c>
      <c r="J29">
        <f t="shared" si="11"/>
        <v>0.89285714285714279</v>
      </c>
      <c r="K29">
        <f t="shared" si="21"/>
        <v>5.2520809421655039E-2</v>
      </c>
      <c r="L29" s="2">
        <v>26</v>
      </c>
      <c r="M29" s="6">
        <v>8.2030000000000002E-3</v>
      </c>
      <c r="Q29" s="4">
        <f t="shared" si="22"/>
        <v>12.5</v>
      </c>
      <c r="R29">
        <f t="shared" si="0"/>
        <v>50000</v>
      </c>
      <c r="S29">
        <f t="shared" si="1"/>
        <v>258.55262640143434</v>
      </c>
      <c r="U29">
        <f t="shared" si="12"/>
        <v>8.2030000000000002E-3</v>
      </c>
      <c r="V29">
        <f t="shared" si="13"/>
        <v>0.01</v>
      </c>
      <c r="W29">
        <f t="shared" si="14"/>
        <v>0.69272456347873546</v>
      </c>
      <c r="X29">
        <f t="shared" si="15"/>
        <v>5.6824195942160672E-3</v>
      </c>
      <c r="Y29">
        <f t="shared" si="16"/>
        <v>6.9272456347873549E-3</v>
      </c>
      <c r="Z29">
        <f t="shared" si="17"/>
        <v>0.68011489824973204</v>
      </c>
      <c r="AB29">
        <f t="shared" si="18"/>
        <v>181.95147362609646</v>
      </c>
      <c r="AC29">
        <f t="shared" si="19"/>
        <v>175.84549319721251</v>
      </c>
      <c r="AE29">
        <f t="shared" si="2"/>
        <v>0</v>
      </c>
      <c r="AF29">
        <f t="shared" si="3"/>
        <v>0</v>
      </c>
      <c r="AG29">
        <f t="shared" si="3"/>
        <v>-8.5014362281216513</v>
      </c>
      <c r="AH29">
        <f t="shared" si="4"/>
        <v>-284.12097971080334</v>
      </c>
      <c r="AI29">
        <f t="shared" si="23"/>
        <v>-292.62241593892497</v>
      </c>
      <c r="AJ29">
        <f t="shared" si="6"/>
        <v>6.105980428883953</v>
      </c>
      <c r="AK29">
        <f t="shared" si="20"/>
        <v>12.736603153826753</v>
      </c>
      <c r="AL29">
        <f t="shared" si="24"/>
        <v>-273.77983235621423</v>
      </c>
      <c r="AN29">
        <f t="shared" si="8"/>
        <v>0</v>
      </c>
      <c r="AO29">
        <f t="shared" si="8"/>
        <v>0</v>
      </c>
      <c r="AP29">
        <f t="shared" si="8"/>
        <v>-0.44650231194753109</v>
      </c>
      <c r="AQ29">
        <f t="shared" si="8"/>
        <v>-14.92226382808502</v>
      </c>
      <c r="AR29">
        <f t="shared" si="8"/>
        <v>-15.36876614003255</v>
      </c>
      <c r="AS29">
        <f t="shared" si="8"/>
        <v>0.32069103443776958</v>
      </c>
      <c r="AT29">
        <f t="shared" si="8"/>
        <v>0.6689367069213854</v>
      </c>
      <c r="AU29">
        <f t="shared" si="8"/>
        <v>-14.379138398673394</v>
      </c>
      <c r="AW29">
        <v>26</v>
      </c>
      <c r="AX29">
        <f>IF(Z29&gt;0, (R29*SUMPRODUCT(K29:$K$98, X29:$X$98)-K29*$AZ$3)/Z29, 0)</f>
        <v>258.55262640143434</v>
      </c>
    </row>
    <row r="30" spans="5:50" x14ac:dyDescent="0.25">
      <c r="E30">
        <v>2030</v>
      </c>
      <c r="F30" s="5">
        <f>EconomicRates!C70</f>
        <v>3.5571999999999999E-2</v>
      </c>
      <c r="G30" s="5">
        <f>EconomicRates!D70</f>
        <v>7.0000000000000007E-2</v>
      </c>
      <c r="H30" s="5">
        <f t="shared" si="9"/>
        <v>0.12000000000000001</v>
      </c>
      <c r="I30" s="5">
        <f t="shared" si="10"/>
        <v>1.1200000000000001</v>
      </c>
      <c r="J30">
        <f t="shared" si="11"/>
        <v>0.89285714285714279</v>
      </c>
      <c r="K30">
        <f t="shared" si="21"/>
        <v>4.6893579840763422E-2</v>
      </c>
      <c r="L30" s="2">
        <v>27</v>
      </c>
      <c r="M30" s="6">
        <v>8.7950000000000007E-3</v>
      </c>
      <c r="Q30" s="4">
        <f t="shared" si="22"/>
        <v>12.5</v>
      </c>
      <c r="R30">
        <f t="shared" si="0"/>
        <v>50000</v>
      </c>
      <c r="S30">
        <f t="shared" si="1"/>
        <v>254.3036106461563</v>
      </c>
      <c r="U30">
        <f t="shared" si="12"/>
        <v>8.7950000000000007E-3</v>
      </c>
      <c r="V30">
        <f t="shared" si="13"/>
        <v>0.01</v>
      </c>
      <c r="W30">
        <f t="shared" si="14"/>
        <v>0.68011489824973204</v>
      </c>
      <c r="X30">
        <f t="shared" si="15"/>
        <v>5.9816105301063937E-3</v>
      </c>
      <c r="Y30">
        <f t="shared" si="16"/>
        <v>6.8011489824973204E-3</v>
      </c>
      <c r="Z30">
        <f t="shared" si="17"/>
        <v>0.66733213873712838</v>
      </c>
      <c r="AB30">
        <f t="shared" si="18"/>
        <v>175.84549319721251</v>
      </c>
      <c r="AC30">
        <f t="shared" si="19"/>
        <v>169.70497238107345</v>
      </c>
      <c r="AE30">
        <f t="shared" si="2"/>
        <v>0</v>
      </c>
      <c r="AF30">
        <f t="shared" si="3"/>
        <v>0</v>
      </c>
      <c r="AG30">
        <f t="shared" si="3"/>
        <v>-8.3416517342141052</v>
      </c>
      <c r="AH30">
        <f t="shared" si="4"/>
        <v>-299.08052650531971</v>
      </c>
      <c r="AI30">
        <f t="shared" si="23"/>
        <v>-307.42217823953382</v>
      </c>
      <c r="AJ30">
        <f t="shared" si="6"/>
        <v>6.140520816139059</v>
      </c>
      <c r="AK30">
        <f t="shared" si="20"/>
        <v>12.309184523804877</v>
      </c>
      <c r="AL30">
        <f t="shared" si="24"/>
        <v>-288.97247289958989</v>
      </c>
      <c r="AN30">
        <f t="shared" si="8"/>
        <v>0</v>
      </c>
      <c r="AO30">
        <f t="shared" si="8"/>
        <v>0</v>
      </c>
      <c r="AP30">
        <f t="shared" si="8"/>
        <v>-0.39116991160221182</v>
      </c>
      <c r="AQ30">
        <f t="shared" si="8"/>
        <v>-14.024956548494771</v>
      </c>
      <c r="AR30">
        <f t="shared" si="8"/>
        <v>-14.416126460096983</v>
      </c>
      <c r="AS30">
        <f t="shared" si="8"/>
        <v>0.28795100315548672</v>
      </c>
      <c r="AT30">
        <f t="shared" si="8"/>
        <v>0.57722172724173348</v>
      </c>
      <c r="AU30">
        <f t="shared" si="8"/>
        <v>-13.550953729699764</v>
      </c>
      <c r="AW30">
        <v>27</v>
      </c>
      <c r="AX30">
        <f>IF(Z30&gt;0, (R30*SUMPRODUCT(K30:$K$98, X30:$X$98)-K30*$AZ$3)/Z30, 0)</f>
        <v>254.3036106461563</v>
      </c>
    </row>
    <row r="31" spans="5:50" x14ac:dyDescent="0.25">
      <c r="E31">
        <v>2031</v>
      </c>
      <c r="F31" s="5">
        <f>EconomicRates!C71</f>
        <v>3.5571999999999999E-2</v>
      </c>
      <c r="G31" s="5">
        <f>EconomicRates!D71</f>
        <v>7.0000000000000007E-2</v>
      </c>
      <c r="H31" s="5">
        <f t="shared" si="9"/>
        <v>0.12000000000000001</v>
      </c>
      <c r="I31" s="5">
        <f t="shared" si="10"/>
        <v>1.1200000000000001</v>
      </c>
      <c r="J31">
        <f t="shared" si="11"/>
        <v>0.89285714285714279</v>
      </c>
      <c r="K31">
        <f t="shared" si="21"/>
        <v>4.1869267714967337E-2</v>
      </c>
      <c r="L31" s="2">
        <v>28</v>
      </c>
      <c r="M31" s="6">
        <v>9.4780000000000003E-3</v>
      </c>
      <c r="Q31" s="4">
        <f t="shared" si="22"/>
        <v>12.5</v>
      </c>
      <c r="R31">
        <f t="shared" si="0"/>
        <v>50000</v>
      </c>
      <c r="S31">
        <f t="shared" si="1"/>
        <v>249.90432555520619</v>
      </c>
      <c r="U31">
        <f t="shared" si="12"/>
        <v>9.4780000000000003E-3</v>
      </c>
      <c r="V31">
        <f t="shared" si="13"/>
        <v>0.01</v>
      </c>
      <c r="W31">
        <f t="shared" si="14"/>
        <v>0.66733213873712838</v>
      </c>
      <c r="X31">
        <f t="shared" si="15"/>
        <v>6.3249740109505032E-3</v>
      </c>
      <c r="Y31">
        <f t="shared" si="16"/>
        <v>6.6733213873712838E-3</v>
      </c>
      <c r="Z31">
        <f t="shared" si="17"/>
        <v>0.65433384333880651</v>
      </c>
      <c r="AB31">
        <f t="shared" si="18"/>
        <v>169.70497238107345</v>
      </c>
      <c r="AC31">
        <f t="shared" si="19"/>
        <v>163.52085780753038</v>
      </c>
      <c r="AE31">
        <f t="shared" si="2"/>
        <v>0</v>
      </c>
      <c r="AF31">
        <f t="shared" si="3"/>
        <v>0</v>
      </c>
      <c r="AG31">
        <f t="shared" si="3"/>
        <v>-8.1791730417350816</v>
      </c>
      <c r="AH31">
        <f t="shared" si="4"/>
        <v>-316.24870054752517</v>
      </c>
      <c r="AI31">
        <f t="shared" si="23"/>
        <v>-324.42787358926023</v>
      </c>
      <c r="AJ31">
        <f t="shared" si="6"/>
        <v>6.18411457354307</v>
      </c>
      <c r="AK31">
        <f t="shared" si="20"/>
        <v>11.879348066675142</v>
      </c>
      <c r="AL31">
        <f t="shared" si="24"/>
        <v>-306.364410949042</v>
      </c>
      <c r="AN31">
        <f t="shared" si="8"/>
        <v>0</v>
      </c>
      <c r="AO31">
        <f t="shared" si="8"/>
        <v>0</v>
      </c>
      <c r="AP31">
        <f t="shared" si="8"/>
        <v>-0.34245598577144987</v>
      </c>
      <c r="AQ31">
        <f t="shared" si="8"/>
        <v>-13.24110150773487</v>
      </c>
      <c r="AR31">
        <f t="shared" si="8"/>
        <v>-13.583557493506317</v>
      </c>
      <c r="AS31">
        <f t="shared" si="8"/>
        <v>0.25892434865970587</v>
      </c>
      <c r="AT31">
        <f t="shared" si="8"/>
        <v>0.49737960448290119</v>
      </c>
      <c r="AU31">
        <f t="shared" si="8"/>
        <v>-12.82725354036371</v>
      </c>
      <c r="AW31">
        <v>28</v>
      </c>
      <c r="AX31">
        <f>IF(Z31&gt;0, (R31*SUMPRODUCT(K31:$K$98, X31:$X$98)-K31*$AZ$3)/Z31, 0)</f>
        <v>249.90432555520619</v>
      </c>
    </row>
    <row r="32" spans="5:50" x14ac:dyDescent="0.25">
      <c r="E32">
        <v>2032</v>
      </c>
      <c r="F32" s="5">
        <f>EconomicRates!C72</f>
        <v>3.5571999999999999E-2</v>
      </c>
      <c r="G32" s="5">
        <f>EconomicRates!D72</f>
        <v>7.0000000000000007E-2</v>
      </c>
      <c r="H32" s="5">
        <f t="shared" si="9"/>
        <v>0.12000000000000001</v>
      </c>
      <c r="I32" s="5">
        <f t="shared" si="10"/>
        <v>1.1200000000000001</v>
      </c>
      <c r="J32">
        <f t="shared" si="11"/>
        <v>0.89285714285714279</v>
      </c>
      <c r="K32">
        <f t="shared" si="21"/>
        <v>3.7383274745506546E-2</v>
      </c>
      <c r="L32" s="2">
        <v>29</v>
      </c>
      <c r="M32" s="6">
        <v>1.0265E-2</v>
      </c>
      <c r="Q32" s="4">
        <f t="shared" si="22"/>
        <v>12.5</v>
      </c>
      <c r="R32">
        <f t="shared" si="0"/>
        <v>50000</v>
      </c>
      <c r="S32">
        <f t="shared" si="1"/>
        <v>245.33917298309333</v>
      </c>
      <c r="U32">
        <f t="shared" si="12"/>
        <v>1.0265E-2</v>
      </c>
      <c r="V32">
        <f t="shared" si="13"/>
        <v>0.01</v>
      </c>
      <c r="W32">
        <f t="shared" si="14"/>
        <v>0.65433384333880651</v>
      </c>
      <c r="X32">
        <f t="shared" si="15"/>
        <v>6.716736901872849E-3</v>
      </c>
      <c r="Y32">
        <f t="shared" si="16"/>
        <v>6.5433384333880651E-3</v>
      </c>
      <c r="Z32">
        <f t="shared" si="17"/>
        <v>0.64107376800354565</v>
      </c>
      <c r="AB32">
        <f t="shared" si="18"/>
        <v>163.52085780753038</v>
      </c>
      <c r="AC32">
        <f t="shared" si="19"/>
        <v>157.28050806314533</v>
      </c>
      <c r="AE32">
        <f t="shared" si="2"/>
        <v>0</v>
      </c>
      <c r="AF32">
        <f t="shared" si="3"/>
        <v>0</v>
      </c>
      <c r="AG32">
        <f t="shared" si="3"/>
        <v>-8.0134221000443198</v>
      </c>
      <c r="AH32">
        <f t="shared" si="4"/>
        <v>-335.83684509364247</v>
      </c>
      <c r="AI32">
        <f t="shared" si="23"/>
        <v>-343.85026719368676</v>
      </c>
      <c r="AJ32">
        <f t="shared" si="6"/>
        <v>6.2403497443850426</v>
      </c>
      <c r="AK32">
        <f t="shared" si="20"/>
        <v>11.446460046527127</v>
      </c>
      <c r="AL32">
        <f t="shared" si="24"/>
        <v>-326.16345740277461</v>
      </c>
      <c r="AN32">
        <f t="shared" si="8"/>
        <v>0</v>
      </c>
      <c r="AO32">
        <f t="shared" si="8"/>
        <v>0</v>
      </c>
      <c r="AP32">
        <f t="shared" si="8"/>
        <v>-0.29956796001767083</v>
      </c>
      <c r="AQ32">
        <f t="shared" si="8"/>
        <v>-12.554681049799759</v>
      </c>
      <c r="AR32">
        <f t="shared" si="8"/>
        <v>-12.854249009817428</v>
      </c>
      <c r="AS32">
        <f t="shared" si="8"/>
        <v>0.23328470900239759</v>
      </c>
      <c r="AT32">
        <f t="shared" si="8"/>
        <v>0.42790616078278726</v>
      </c>
      <c r="AU32">
        <f t="shared" si="8"/>
        <v>-12.193058140032244</v>
      </c>
      <c r="AW32">
        <v>29</v>
      </c>
      <c r="AX32">
        <f>IF(Z32&gt;0, (R32*SUMPRODUCT(K32:$K$98, X32:$X$98)-K32*$AZ$3)/Z32, 0)</f>
        <v>245.33917298309333</v>
      </c>
    </row>
    <row r="33" spans="5:50" x14ac:dyDescent="0.25">
      <c r="E33">
        <v>2033</v>
      </c>
      <c r="F33" s="5">
        <f>EconomicRates!C73</f>
        <v>3.5571999999999999E-2</v>
      </c>
      <c r="G33" s="5">
        <f>EconomicRates!D73</f>
        <v>7.0000000000000007E-2</v>
      </c>
      <c r="H33" s="5">
        <f t="shared" si="9"/>
        <v>0.12000000000000001</v>
      </c>
      <c r="I33" s="5">
        <f t="shared" si="10"/>
        <v>1.1200000000000001</v>
      </c>
      <c r="J33">
        <f t="shared" si="11"/>
        <v>0.89285714285714279</v>
      </c>
      <c r="K33">
        <f t="shared" si="21"/>
        <v>3.337792387991656E-2</v>
      </c>
      <c r="L33" s="2">
        <v>30</v>
      </c>
      <c r="M33" s="6">
        <v>1.1204E-2</v>
      </c>
      <c r="Q33" s="4">
        <f t="shared" si="22"/>
        <v>12.5</v>
      </c>
      <c r="R33">
        <f t="shared" si="0"/>
        <v>50000</v>
      </c>
      <c r="S33">
        <f t="shared" si="1"/>
        <v>240.60749729871384</v>
      </c>
      <c r="U33">
        <f t="shared" si="12"/>
        <v>1.1204E-2</v>
      </c>
      <c r="V33">
        <f t="shared" si="13"/>
        <v>0.01</v>
      </c>
      <c r="W33">
        <f t="shared" si="14"/>
        <v>0.64107376800354565</v>
      </c>
      <c r="X33">
        <f t="shared" si="15"/>
        <v>7.1825904967117256E-3</v>
      </c>
      <c r="Y33">
        <f t="shared" si="16"/>
        <v>6.4107376800354565E-3</v>
      </c>
      <c r="Z33">
        <f t="shared" si="17"/>
        <v>0.62748043982679846</v>
      </c>
      <c r="AB33">
        <f t="shared" si="18"/>
        <v>157.28050806314533</v>
      </c>
      <c r="AC33">
        <f t="shared" si="19"/>
        <v>150.97649823062218</v>
      </c>
      <c r="AE33">
        <f t="shared" si="2"/>
        <v>0</v>
      </c>
      <c r="AF33">
        <f t="shared" si="3"/>
        <v>0</v>
      </c>
      <c r="AG33">
        <f t="shared" si="3"/>
        <v>-7.8435054978349807</v>
      </c>
      <c r="AH33">
        <f t="shared" si="4"/>
        <v>-359.12952483558627</v>
      </c>
      <c r="AI33">
        <f t="shared" si="23"/>
        <v>-366.97303033342126</v>
      </c>
      <c r="AJ33">
        <f t="shared" si="6"/>
        <v>6.3040098325231497</v>
      </c>
      <c r="AK33">
        <f t="shared" si="20"/>
        <v>11.009635564420174</v>
      </c>
      <c r="AL33">
        <f t="shared" si="24"/>
        <v>-349.65938493647792</v>
      </c>
      <c r="AN33">
        <f t="shared" si="8"/>
        <v>0</v>
      </c>
      <c r="AO33">
        <f t="shared" si="8"/>
        <v>0</v>
      </c>
      <c r="AP33">
        <f t="shared" si="8"/>
        <v>-0.26179992945844305</v>
      </c>
      <c r="AQ33">
        <f t="shared" si="8"/>
        <v>-11.986997942992803</v>
      </c>
      <c r="AR33">
        <f t="shared" si="8"/>
        <v>-12.248797872451245</v>
      </c>
      <c r="AS33">
        <f t="shared" si="8"/>
        <v>0.21041476032820322</v>
      </c>
      <c r="AT33">
        <f t="shared" si="8"/>
        <v>0.36747877781483879</v>
      </c>
      <c r="AU33">
        <f t="shared" si="8"/>
        <v>-11.670904334308203</v>
      </c>
      <c r="AW33">
        <v>30</v>
      </c>
      <c r="AX33">
        <f>IF(Z33&gt;0, (R33*SUMPRODUCT(K33:$K$98, X33:$X$98)-K33*$AZ$3)/Z33, 0)</f>
        <v>240.60749729871384</v>
      </c>
    </row>
    <row r="34" spans="5:50" x14ac:dyDescent="0.25">
      <c r="E34">
        <v>2034</v>
      </c>
      <c r="F34" s="5">
        <f>EconomicRates!C74</f>
        <v>3.5571999999999999E-2</v>
      </c>
      <c r="G34" s="5">
        <f>EconomicRates!D74</f>
        <v>7.0000000000000007E-2</v>
      </c>
      <c r="H34" s="5">
        <f t="shared" si="9"/>
        <v>0.12000000000000001</v>
      </c>
      <c r="I34" s="5">
        <f t="shared" si="10"/>
        <v>1.1200000000000001</v>
      </c>
      <c r="J34">
        <f t="shared" si="11"/>
        <v>0.89285714285714279</v>
      </c>
      <c r="K34">
        <f t="shared" si="21"/>
        <v>2.9801717749925499E-2</v>
      </c>
      <c r="L34" s="2">
        <v>31</v>
      </c>
      <c r="M34" s="6">
        <v>1.2285000000000001E-2</v>
      </c>
      <c r="Q34" s="4">
        <f t="shared" si="22"/>
        <v>12.5</v>
      </c>
      <c r="R34">
        <f t="shared" si="0"/>
        <v>50000</v>
      </c>
      <c r="S34">
        <f t="shared" si="1"/>
        <v>235.64980386839983</v>
      </c>
      <c r="U34">
        <f t="shared" si="12"/>
        <v>1.2285000000000001E-2</v>
      </c>
      <c r="V34">
        <f t="shared" si="13"/>
        <v>0.01</v>
      </c>
      <c r="W34">
        <f t="shared" si="14"/>
        <v>0.62748043982679846</v>
      </c>
      <c r="X34">
        <f t="shared" si="15"/>
        <v>7.7085972032722196E-3</v>
      </c>
      <c r="Y34">
        <f t="shared" si="16"/>
        <v>6.2748043982679847E-3</v>
      </c>
      <c r="Z34">
        <f t="shared" si="17"/>
        <v>0.61349703822525825</v>
      </c>
      <c r="AB34">
        <f t="shared" si="18"/>
        <v>150.97649823062218</v>
      </c>
      <c r="AC34">
        <f t="shared" si="19"/>
        <v>144.57045673162631</v>
      </c>
      <c r="AE34">
        <f t="shared" si="2"/>
        <v>0</v>
      </c>
      <c r="AF34">
        <f t="shared" si="3"/>
        <v>0</v>
      </c>
      <c r="AG34">
        <f t="shared" si="3"/>
        <v>-7.6687129778157281</v>
      </c>
      <c r="AH34">
        <f t="shared" si="4"/>
        <v>-385.42986016361095</v>
      </c>
      <c r="AI34">
        <f t="shared" si="23"/>
        <v>-393.0985731414267</v>
      </c>
      <c r="AJ34">
        <f t="shared" si="6"/>
        <v>6.4060414989958758</v>
      </c>
      <c r="AK34">
        <f t="shared" si="20"/>
        <v>10.568354876143554</v>
      </c>
      <c r="AL34">
        <f t="shared" si="24"/>
        <v>-376.12417676628729</v>
      </c>
      <c r="AN34">
        <f t="shared" si="8"/>
        <v>0</v>
      </c>
      <c r="AO34">
        <f t="shared" si="8"/>
        <v>0</v>
      </c>
      <c r="AP34">
        <f t="shared" si="8"/>
        <v>-0.22854081967005502</v>
      </c>
      <c r="AQ34">
        <f t="shared" si="8"/>
        <v>-11.486471904989187</v>
      </c>
      <c r="AR34">
        <f t="shared" si="8"/>
        <v>-11.715012724659243</v>
      </c>
      <c r="AS34">
        <f t="shared" si="8"/>
        <v>0.19091104064738473</v>
      </c>
      <c r="AT34">
        <f t="shared" si="8"/>
        <v>0.31495512909987905</v>
      </c>
      <c r="AU34">
        <f t="shared" ref="AU34:AU79" si="25">AL34*$K34</f>
        <v>-11.20914655491198</v>
      </c>
      <c r="AW34">
        <v>31</v>
      </c>
      <c r="AX34">
        <f>IF(Z34&gt;0, (R34*SUMPRODUCT(K34:$K$98, X34:$X$98)-K34*$AZ$3)/Z34, 0)</f>
        <v>235.64980386839983</v>
      </c>
    </row>
    <row r="35" spans="5:50" x14ac:dyDescent="0.25">
      <c r="E35">
        <v>2035</v>
      </c>
      <c r="F35" s="5">
        <f>EconomicRates!C75</f>
        <v>3.5571999999999999E-2</v>
      </c>
      <c r="G35" s="5">
        <f>EconomicRates!D75</f>
        <v>7.0000000000000007E-2</v>
      </c>
      <c r="H35" s="5">
        <f t="shared" si="9"/>
        <v>0.12000000000000001</v>
      </c>
      <c r="I35" s="5">
        <f t="shared" si="10"/>
        <v>1.1200000000000001</v>
      </c>
      <c r="J35">
        <f t="shared" si="11"/>
        <v>0.89285714285714279</v>
      </c>
      <c r="K35">
        <f t="shared" si="21"/>
        <v>2.660867656243348E-2</v>
      </c>
      <c r="L35" s="2">
        <v>32</v>
      </c>
      <c r="M35" s="6">
        <v>1.3528E-2</v>
      </c>
      <c r="Q35" s="4">
        <f t="shared" si="22"/>
        <v>12.5</v>
      </c>
      <c r="R35">
        <f t="shared" si="0"/>
        <v>50000</v>
      </c>
      <c r="S35">
        <f t="shared" si="1"/>
        <v>230.47167897756739</v>
      </c>
      <c r="U35">
        <f t="shared" si="12"/>
        <v>1.3528E-2</v>
      </c>
      <c r="V35">
        <f t="shared" si="13"/>
        <v>0.01</v>
      </c>
      <c r="W35">
        <f t="shared" si="14"/>
        <v>0.61349703822525825</v>
      </c>
      <c r="X35">
        <f t="shared" si="15"/>
        <v>8.2993879331112932E-3</v>
      </c>
      <c r="Y35">
        <f t="shared" si="16"/>
        <v>6.1349703822525829E-3</v>
      </c>
      <c r="Z35">
        <f t="shared" si="17"/>
        <v>0.59906267990989437</v>
      </c>
      <c r="AB35">
        <f t="shared" si="18"/>
        <v>144.57045673162631</v>
      </c>
      <c r="AC35">
        <f t="shared" si="19"/>
        <v>138.06698165163439</v>
      </c>
      <c r="AE35">
        <f t="shared" si="2"/>
        <v>0</v>
      </c>
      <c r="AF35">
        <f t="shared" ref="AF35:AG66" si="26">-$Z35*P35</f>
        <v>0</v>
      </c>
      <c r="AG35">
        <f t="shared" si="26"/>
        <v>-7.4882834988736793</v>
      </c>
      <c r="AH35">
        <f t="shared" si="4"/>
        <v>-414.96939665556465</v>
      </c>
      <c r="AI35">
        <f t="shared" si="23"/>
        <v>-422.45768015443832</v>
      </c>
      <c r="AJ35">
        <f t="shared" si="6"/>
        <v>6.5034750799919152</v>
      </c>
      <c r="AK35">
        <f t="shared" si="20"/>
        <v>10.119931971213843</v>
      </c>
      <c r="AL35">
        <f t="shared" si="24"/>
        <v>-405.83427310323259</v>
      </c>
      <c r="AN35">
        <f t="shared" ref="AN35:AT66" si="27">AE35*$K35</f>
        <v>0</v>
      </c>
      <c r="AO35">
        <f t="shared" si="27"/>
        <v>0</v>
      </c>
      <c r="AP35">
        <f t="shared" si="27"/>
        <v>-0.19925331362933743</v>
      </c>
      <c r="AQ35">
        <f t="shared" si="27"/>
        <v>-11.041786458916086</v>
      </c>
      <c r="AR35">
        <f t="shared" si="27"/>
        <v>-11.241039772545422</v>
      </c>
      <c r="AS35">
        <f t="shared" si="27"/>
        <v>0.17304886493535107</v>
      </c>
      <c r="AT35">
        <f t="shared" si="27"/>
        <v>0.269277996655859</v>
      </c>
      <c r="AU35">
        <f t="shared" si="25"/>
        <v>-10.798712910954213</v>
      </c>
      <c r="AW35">
        <v>32</v>
      </c>
      <c r="AX35">
        <f>IF(Z35&gt;0, (R35*SUMPRODUCT(K35:$K$98, X35:$X$98)-K35*$AZ$3)/Z35, 0)</f>
        <v>230.47167897756739</v>
      </c>
    </row>
    <row r="36" spans="5:50" x14ac:dyDescent="0.25">
      <c r="E36">
        <v>2036</v>
      </c>
      <c r="F36" s="5">
        <f>EconomicRates!C76</f>
        <v>3.5571999999999999E-2</v>
      </c>
      <c r="G36" s="5">
        <f>EconomicRates!D76</f>
        <v>7.0000000000000007E-2</v>
      </c>
      <c r="H36" s="5">
        <f t="shared" si="9"/>
        <v>0.12000000000000001</v>
      </c>
      <c r="I36" s="5">
        <f t="shared" si="10"/>
        <v>1.1200000000000001</v>
      </c>
      <c r="J36">
        <f t="shared" si="11"/>
        <v>0.89285714285714279</v>
      </c>
      <c r="K36">
        <f t="shared" si="21"/>
        <v>2.3757746930744176E-2</v>
      </c>
      <c r="L36" s="2">
        <v>33</v>
      </c>
      <c r="M36" s="6">
        <v>1.4963000000000001E-2</v>
      </c>
      <c r="Q36" s="4">
        <f t="shared" si="22"/>
        <v>12.5</v>
      </c>
      <c r="R36">
        <f t="shared" si="0"/>
        <v>50000</v>
      </c>
      <c r="S36">
        <f t="shared" si="1"/>
        <v>225.08549253720471</v>
      </c>
      <c r="U36">
        <f t="shared" si="12"/>
        <v>1.4963000000000001E-2</v>
      </c>
      <c r="V36">
        <f t="shared" si="13"/>
        <v>0.01</v>
      </c>
      <c r="W36">
        <f t="shared" si="14"/>
        <v>0.59906267990989437</v>
      </c>
      <c r="X36">
        <f t="shared" si="15"/>
        <v>8.9637748794917493E-3</v>
      </c>
      <c r="Y36">
        <f t="shared" si="16"/>
        <v>5.9906267990989439E-3</v>
      </c>
      <c r="Z36">
        <f t="shared" si="17"/>
        <v>0.58410827823130373</v>
      </c>
      <c r="AB36">
        <f t="shared" si="18"/>
        <v>138.06698165163439</v>
      </c>
      <c r="AC36">
        <f t="shared" si="19"/>
        <v>131.47429950075161</v>
      </c>
      <c r="AE36">
        <f t="shared" si="2"/>
        <v>0</v>
      </c>
      <c r="AF36">
        <f t="shared" si="26"/>
        <v>0</v>
      </c>
      <c r="AG36">
        <f t="shared" si="26"/>
        <v>-7.301353477891297</v>
      </c>
      <c r="AH36">
        <f t="shared" si="4"/>
        <v>-448.18874397458745</v>
      </c>
      <c r="AI36">
        <f t="shared" si="23"/>
        <v>-455.49009745247872</v>
      </c>
      <c r="AJ36">
        <f t="shared" si="6"/>
        <v>6.59268215088278</v>
      </c>
      <c r="AK36">
        <f t="shared" si="20"/>
        <v>9.6646887156144086</v>
      </c>
      <c r="AL36">
        <f t="shared" si="24"/>
        <v>-439.23272658598154</v>
      </c>
      <c r="AN36">
        <f t="shared" si="27"/>
        <v>0</v>
      </c>
      <c r="AO36">
        <f t="shared" si="27"/>
        <v>0</v>
      </c>
      <c r="AP36">
        <f t="shared" si="27"/>
        <v>-0.17346370817965026</v>
      </c>
      <c r="AQ36">
        <f t="shared" si="27"/>
        <v>-10.647954756556341</v>
      </c>
      <c r="AR36">
        <f t="shared" si="27"/>
        <v>-10.821418464735991</v>
      </c>
      <c r="AS36">
        <f t="shared" si="27"/>
        <v>0.15662727413550728</v>
      </c>
      <c r="AT36">
        <f t="shared" si="27"/>
        <v>0.22961122866998609</v>
      </c>
      <c r="AU36">
        <f t="shared" si="25"/>
        <v>-10.435179961930499</v>
      </c>
      <c r="AW36">
        <v>33</v>
      </c>
      <c r="AX36">
        <f>IF(Z36&gt;0, (R36*SUMPRODUCT(K36:$K$98, X36:$X$98)-K36*$AZ$3)/Z36, 0)</f>
        <v>225.08549253720471</v>
      </c>
    </row>
    <row r="37" spans="5:50" x14ac:dyDescent="0.25">
      <c r="E37">
        <v>2037</v>
      </c>
      <c r="F37" s="5">
        <f>EconomicRates!C77</f>
        <v>3.5571999999999999E-2</v>
      </c>
      <c r="G37" s="5">
        <f>EconomicRates!D77</f>
        <v>7.0000000000000007E-2</v>
      </c>
      <c r="H37" s="5">
        <f t="shared" si="9"/>
        <v>0.12000000000000001</v>
      </c>
      <c r="I37" s="5">
        <f t="shared" si="10"/>
        <v>1.1200000000000001</v>
      </c>
      <c r="J37">
        <f t="shared" si="11"/>
        <v>0.89285714285714279</v>
      </c>
      <c r="K37">
        <f t="shared" si="21"/>
        <v>2.1212274045307299E-2</v>
      </c>
      <c r="L37" s="2">
        <v>34</v>
      </c>
      <c r="M37" s="6">
        <v>1.6567999999999999E-2</v>
      </c>
      <c r="Q37" s="4">
        <f t="shared" si="22"/>
        <v>12.5</v>
      </c>
      <c r="R37">
        <f t="shared" si="0"/>
        <v>50000</v>
      </c>
      <c r="S37">
        <f t="shared" si="1"/>
        <v>219.48825596138573</v>
      </c>
      <c r="U37">
        <f t="shared" si="12"/>
        <v>1.6567999999999999E-2</v>
      </c>
      <c r="V37">
        <f t="shared" si="13"/>
        <v>0.01</v>
      </c>
      <c r="W37">
        <f t="shared" si="14"/>
        <v>0.58410827823130373</v>
      </c>
      <c r="X37">
        <f t="shared" si="15"/>
        <v>9.6775059537362405E-3</v>
      </c>
      <c r="Y37">
        <f t="shared" si="16"/>
        <v>5.8410827823130373E-3</v>
      </c>
      <c r="Z37">
        <f t="shared" si="17"/>
        <v>0.56858968949525446</v>
      </c>
      <c r="AB37">
        <f t="shared" si="18"/>
        <v>131.47429950075161</v>
      </c>
      <c r="AC37">
        <f t="shared" si="19"/>
        <v>124.79875930493925</v>
      </c>
      <c r="AE37">
        <f t="shared" si="2"/>
        <v>0</v>
      </c>
      <c r="AF37">
        <f t="shared" si="26"/>
        <v>0</v>
      </c>
      <c r="AG37">
        <f t="shared" si="26"/>
        <v>-7.1073711186906809</v>
      </c>
      <c r="AH37">
        <f t="shared" si="4"/>
        <v>-483.87529768681202</v>
      </c>
      <c r="AI37">
        <f t="shared" si="23"/>
        <v>-490.98266880550273</v>
      </c>
      <c r="AJ37">
        <f t="shared" si="6"/>
        <v>6.6755401958123599</v>
      </c>
      <c r="AK37">
        <f t="shared" si="20"/>
        <v>9.2032009650526145</v>
      </c>
      <c r="AL37">
        <f t="shared" si="24"/>
        <v>-475.10392764463779</v>
      </c>
      <c r="AN37">
        <f t="shared" si="27"/>
        <v>0</v>
      </c>
      <c r="AO37">
        <f t="shared" si="27"/>
        <v>0</v>
      </c>
      <c r="AP37">
        <f t="shared" si="27"/>
        <v>-0.15076350391136903</v>
      </c>
      <c r="AQ37">
        <f t="shared" si="27"/>
        <v>-10.264095418287306</v>
      </c>
      <c r="AR37">
        <f t="shared" si="27"/>
        <v>-10.414858922198675</v>
      </c>
      <c r="AS37">
        <f t="shared" si="27"/>
        <v>0.14160338803403613</v>
      </c>
      <c r="AT37">
        <f t="shared" si="27"/>
        <v>0.19522082096473267</v>
      </c>
      <c r="AU37">
        <f t="shared" si="25"/>
        <v>-10.078034713199907</v>
      </c>
      <c r="AW37">
        <v>34</v>
      </c>
      <c r="AX37">
        <f>IF(Z37&gt;0, (R37*SUMPRODUCT(K37:$K$98, X37:$X$98)-K37*$AZ$3)/Z37, 0)</f>
        <v>219.48825596138573</v>
      </c>
    </row>
    <row r="38" spans="5:50" x14ac:dyDescent="0.25">
      <c r="E38">
        <v>2038</v>
      </c>
      <c r="F38" s="5">
        <f>EconomicRates!C78</f>
        <v>3.5571999999999999E-2</v>
      </c>
      <c r="G38" s="5">
        <f>EconomicRates!D78</f>
        <v>7.0000000000000007E-2</v>
      </c>
      <c r="H38" s="5">
        <f t="shared" si="9"/>
        <v>0.12000000000000001</v>
      </c>
      <c r="I38" s="5">
        <f t="shared" si="10"/>
        <v>1.1200000000000001</v>
      </c>
      <c r="J38">
        <f t="shared" si="11"/>
        <v>0.89285714285714279</v>
      </c>
      <c r="K38">
        <f t="shared" si="21"/>
        <v>1.8939530397595803E-2</v>
      </c>
      <c r="L38" s="2">
        <v>35</v>
      </c>
      <c r="M38" s="6">
        <v>1.8353999999999999E-2</v>
      </c>
      <c r="Q38" s="4">
        <f t="shared" si="22"/>
        <v>12.5</v>
      </c>
      <c r="R38">
        <f t="shared" si="0"/>
        <v>50000</v>
      </c>
      <c r="S38">
        <f t="shared" si="1"/>
        <v>213.73452312597828</v>
      </c>
      <c r="U38">
        <f t="shared" si="12"/>
        <v>1.8353999999999999E-2</v>
      </c>
      <c r="V38">
        <f t="shared" si="13"/>
        <v>0.01</v>
      </c>
      <c r="W38">
        <f t="shared" si="14"/>
        <v>0.56858968949525446</v>
      </c>
      <c r="X38">
        <f t="shared" si="15"/>
        <v>1.0435895160995899E-2</v>
      </c>
      <c r="Y38">
        <f t="shared" si="16"/>
        <v>5.6858968949525445E-3</v>
      </c>
      <c r="Z38">
        <f t="shared" si="17"/>
        <v>0.55246789743930602</v>
      </c>
      <c r="AB38">
        <f t="shared" si="18"/>
        <v>124.79875930493925</v>
      </c>
      <c r="AC38">
        <f t="shared" si="19"/>
        <v>118.08146260160196</v>
      </c>
      <c r="AE38">
        <f t="shared" si="2"/>
        <v>0</v>
      </c>
      <c r="AF38">
        <f t="shared" si="26"/>
        <v>0</v>
      </c>
      <c r="AG38">
        <f t="shared" si="26"/>
        <v>-6.9058487179913257</v>
      </c>
      <c r="AH38">
        <f t="shared" si="4"/>
        <v>-521.79475804979495</v>
      </c>
      <c r="AI38">
        <f t="shared" si="23"/>
        <v>-528.70060676778633</v>
      </c>
      <c r="AJ38">
        <f t="shared" si="6"/>
        <v>6.717296703337297</v>
      </c>
      <c r="AK38">
        <f t="shared" si="20"/>
        <v>8.7359131513457484</v>
      </c>
      <c r="AL38">
        <f t="shared" si="24"/>
        <v>-513.24739691310333</v>
      </c>
      <c r="AN38">
        <f t="shared" si="27"/>
        <v>0</v>
      </c>
      <c r="AO38">
        <f t="shared" si="27"/>
        <v>0</v>
      </c>
      <c r="AP38">
        <f t="shared" si="27"/>
        <v>-0.13079353171559471</v>
      </c>
      <c r="AQ38">
        <f t="shared" si="27"/>
        <v>-9.8825476813902391</v>
      </c>
      <c r="AR38">
        <f t="shared" si="27"/>
        <v>-10.013341213105834</v>
      </c>
      <c r="AS38">
        <f t="shared" si="27"/>
        <v>0.12722244510252681</v>
      </c>
      <c r="AT38">
        <f t="shared" si="27"/>
        <v>0.16545409268066974</v>
      </c>
      <c r="AU38">
        <f t="shared" si="25"/>
        <v>-9.720664675322638</v>
      </c>
      <c r="AW38">
        <v>35</v>
      </c>
      <c r="AX38">
        <f>IF(Z38&gt;0, (R38*SUMPRODUCT(K38:$K$98, X38:$X$98)-K38*$AZ$3)/Z38, 0)</f>
        <v>213.73452312597828</v>
      </c>
    </row>
    <row r="39" spans="5:50" x14ac:dyDescent="0.25">
      <c r="E39">
        <v>2039</v>
      </c>
      <c r="F39" s="5">
        <f>EconomicRates!C79</f>
        <v>3.5571999999999999E-2</v>
      </c>
      <c r="G39" s="5">
        <f>EconomicRates!D79</f>
        <v>7.0000000000000007E-2</v>
      </c>
      <c r="H39" s="5">
        <f t="shared" si="9"/>
        <v>0.12000000000000001</v>
      </c>
      <c r="I39" s="5">
        <f t="shared" si="10"/>
        <v>1.1200000000000001</v>
      </c>
      <c r="J39">
        <f t="shared" si="11"/>
        <v>0.89285714285714279</v>
      </c>
      <c r="K39">
        <f t="shared" si="21"/>
        <v>1.6910294997853393E-2</v>
      </c>
      <c r="L39" s="2">
        <v>36</v>
      </c>
      <c r="M39" s="6">
        <v>2.0303000000000002E-2</v>
      </c>
      <c r="Q39" s="4">
        <f t="shared" si="22"/>
        <v>12.5</v>
      </c>
      <c r="R39">
        <f t="shared" si="0"/>
        <v>50000</v>
      </c>
      <c r="S39">
        <f t="shared" si="1"/>
        <v>207.87791388329049</v>
      </c>
      <c r="U39">
        <f t="shared" si="12"/>
        <v>2.0303000000000002E-2</v>
      </c>
      <c r="V39">
        <f t="shared" si="13"/>
        <v>0.01</v>
      </c>
      <c r="W39">
        <f t="shared" si="14"/>
        <v>0.55246789743930602</v>
      </c>
      <c r="X39">
        <f t="shared" si="15"/>
        <v>1.1216755721710232E-2</v>
      </c>
      <c r="Y39">
        <f t="shared" si="16"/>
        <v>5.52467897439306E-3</v>
      </c>
      <c r="Z39">
        <f t="shared" si="17"/>
        <v>0.53572646274320279</v>
      </c>
      <c r="AB39">
        <f t="shared" si="18"/>
        <v>118.08146260160196</v>
      </c>
      <c r="AC39">
        <f t="shared" si="19"/>
        <v>111.36569948713134</v>
      </c>
      <c r="AE39">
        <f t="shared" si="2"/>
        <v>0</v>
      </c>
      <c r="AF39">
        <f t="shared" si="26"/>
        <v>0</v>
      </c>
      <c r="AG39">
        <f t="shared" si="26"/>
        <v>-6.6965807842900347</v>
      </c>
      <c r="AH39">
        <f t="shared" si="4"/>
        <v>-560.83778608551154</v>
      </c>
      <c r="AI39">
        <f t="shared" si="23"/>
        <v>-567.5343668698016</v>
      </c>
      <c r="AJ39">
        <f t="shared" si="6"/>
        <v>6.7157631144706187</v>
      </c>
      <c r="AK39">
        <f t="shared" si="20"/>
        <v>8.2657023821121385</v>
      </c>
      <c r="AL39">
        <f t="shared" si="24"/>
        <v>-552.55290137321879</v>
      </c>
      <c r="AN39">
        <f t="shared" si="27"/>
        <v>0</v>
      </c>
      <c r="AO39">
        <f t="shared" si="27"/>
        <v>0</v>
      </c>
      <c r="AP39">
        <f t="shared" si="27"/>
        <v>-0.11324115653930092</v>
      </c>
      <c r="AQ39">
        <f t="shared" si="27"/>
        <v>-9.4839324086489967</v>
      </c>
      <c r="AR39">
        <f t="shared" si="27"/>
        <v>-9.5971735651882977</v>
      </c>
      <c r="AS39">
        <f t="shared" si="27"/>
        <v>0.11356553540140082</v>
      </c>
      <c r="AT39">
        <f t="shared" si="27"/>
        <v>0.13977546564597576</v>
      </c>
      <c r="AU39">
        <f t="shared" si="25"/>
        <v>-9.3438325641409214</v>
      </c>
      <c r="AW39">
        <v>36</v>
      </c>
      <c r="AX39">
        <f>IF(Z39&gt;0, (R39*SUMPRODUCT(K39:$K$98, X39:$X$98)-K39*$AZ$3)/Z39, 0)</f>
        <v>207.87791388329049</v>
      </c>
    </row>
    <row r="40" spans="5:50" x14ac:dyDescent="0.25">
      <c r="E40">
        <v>2040</v>
      </c>
      <c r="F40" s="5">
        <f>EconomicRates!C80</f>
        <v>3.5571999999999999E-2</v>
      </c>
      <c r="G40" s="5">
        <f>EconomicRates!D80</f>
        <v>7.0000000000000007E-2</v>
      </c>
      <c r="H40" s="5">
        <f t="shared" si="9"/>
        <v>0.12000000000000001</v>
      </c>
      <c r="I40" s="5">
        <f t="shared" si="10"/>
        <v>1.1200000000000001</v>
      </c>
      <c r="J40">
        <f t="shared" si="11"/>
        <v>0.89285714285714279</v>
      </c>
      <c r="K40">
        <f t="shared" si="21"/>
        <v>1.5098477676654815E-2</v>
      </c>
      <c r="L40" s="2">
        <v>37</v>
      </c>
      <c r="M40" s="6">
        <v>2.2446000000000001E-2</v>
      </c>
      <c r="Q40" s="4">
        <f t="shared" si="22"/>
        <v>12.5</v>
      </c>
      <c r="R40">
        <f t="shared" si="0"/>
        <v>50000</v>
      </c>
      <c r="S40">
        <f t="shared" si="1"/>
        <v>202.00715421892772</v>
      </c>
      <c r="U40">
        <f t="shared" si="12"/>
        <v>2.2446000000000001E-2</v>
      </c>
      <c r="V40">
        <f t="shared" si="13"/>
        <v>0.01</v>
      </c>
      <c r="W40">
        <f t="shared" si="14"/>
        <v>0.53572646274320279</v>
      </c>
      <c r="X40">
        <f t="shared" si="15"/>
        <v>1.202491618273393E-2</v>
      </c>
      <c r="Y40">
        <f t="shared" si="16"/>
        <v>5.3572646274320278E-3</v>
      </c>
      <c r="Z40">
        <f t="shared" si="17"/>
        <v>0.51834428193303683</v>
      </c>
      <c r="AB40">
        <f t="shared" si="18"/>
        <v>111.36569948713134</v>
      </c>
      <c r="AC40">
        <f t="shared" si="19"/>
        <v>104.70925329894632</v>
      </c>
      <c r="AE40">
        <f t="shared" si="2"/>
        <v>0</v>
      </c>
      <c r="AF40">
        <f t="shared" si="26"/>
        <v>0</v>
      </c>
      <c r="AG40">
        <f t="shared" si="26"/>
        <v>-6.47930352416296</v>
      </c>
      <c r="AH40">
        <f t="shared" si="4"/>
        <v>-601.24580913669649</v>
      </c>
      <c r="AI40">
        <f t="shared" si="23"/>
        <v>-607.72511266085951</v>
      </c>
      <c r="AJ40">
        <f t="shared" si="6"/>
        <v>6.656446188185015</v>
      </c>
      <c r="AK40">
        <f t="shared" si="20"/>
        <v>7.7955989640991943</v>
      </c>
      <c r="AL40">
        <f t="shared" si="24"/>
        <v>-593.27306750857531</v>
      </c>
      <c r="AN40">
        <f t="shared" si="27"/>
        <v>0</v>
      </c>
      <c r="AO40">
        <f t="shared" si="27"/>
        <v>0</v>
      </c>
      <c r="AP40">
        <f t="shared" si="27"/>
        <v>-9.7827619619845319E-2</v>
      </c>
      <c r="AQ40">
        <f t="shared" si="27"/>
        <v>-9.0778964274326732</v>
      </c>
      <c r="AR40">
        <f t="shared" si="27"/>
        <v>-9.175724047052519</v>
      </c>
      <c r="AS40">
        <f t="shared" si="27"/>
        <v>0.10050220417816548</v>
      </c>
      <c r="AT40">
        <f t="shared" si="27"/>
        <v>0.11770167693560508</v>
      </c>
      <c r="AU40">
        <f t="shared" si="25"/>
        <v>-8.9575201659387496</v>
      </c>
      <c r="AW40">
        <v>37</v>
      </c>
      <c r="AX40">
        <f>IF(Z40&gt;0, (R40*SUMPRODUCT(K40:$K$98, X40:$X$98)-K40*$AZ$3)/Z40, 0)</f>
        <v>202.00715421892772</v>
      </c>
    </row>
    <row r="41" spans="5:50" x14ac:dyDescent="0.25">
      <c r="E41">
        <v>2041</v>
      </c>
      <c r="F41" s="5">
        <f>EconomicRates!C81</f>
        <v>3.5571999999999999E-2</v>
      </c>
      <c r="G41" s="5">
        <f>EconomicRates!D81</f>
        <v>7.0000000000000007E-2</v>
      </c>
      <c r="H41" s="5">
        <f t="shared" si="9"/>
        <v>0.12000000000000001</v>
      </c>
      <c r="I41" s="5">
        <f t="shared" si="10"/>
        <v>1.1200000000000001</v>
      </c>
      <c r="J41">
        <f t="shared" si="11"/>
        <v>0.89285714285714279</v>
      </c>
      <c r="K41">
        <f t="shared" si="21"/>
        <v>1.348078363987037E-2</v>
      </c>
      <c r="L41" s="2">
        <v>38</v>
      </c>
      <c r="M41" s="6">
        <v>2.4856E-2</v>
      </c>
      <c r="Q41" s="4">
        <f t="shared" si="22"/>
        <v>12.5</v>
      </c>
      <c r="R41">
        <f t="shared" si="0"/>
        <v>50000</v>
      </c>
      <c r="S41">
        <f t="shared" si="1"/>
        <v>196.20314931853096</v>
      </c>
      <c r="U41">
        <f t="shared" si="12"/>
        <v>2.4856E-2</v>
      </c>
      <c r="V41">
        <f t="shared" si="13"/>
        <v>0.01</v>
      </c>
      <c r="W41">
        <f t="shared" si="14"/>
        <v>0.51834428193303683</v>
      </c>
      <c r="X41">
        <f t="shared" si="15"/>
        <v>1.2883965471727564E-2</v>
      </c>
      <c r="Y41">
        <f t="shared" si="16"/>
        <v>5.1834428193303682E-3</v>
      </c>
      <c r="Z41">
        <f t="shared" si="17"/>
        <v>0.50027687364197893</v>
      </c>
      <c r="AB41">
        <f t="shared" si="18"/>
        <v>104.70925329894632</v>
      </c>
      <c r="AC41">
        <f t="shared" si="19"/>
        <v>98.155898139785037</v>
      </c>
      <c r="AE41">
        <f t="shared" si="2"/>
        <v>0</v>
      </c>
      <c r="AF41">
        <f t="shared" si="26"/>
        <v>0</v>
      </c>
      <c r="AG41">
        <f t="shared" si="26"/>
        <v>-6.2534609205247369</v>
      </c>
      <c r="AH41">
        <f t="shared" si="4"/>
        <v>-644.19827358637815</v>
      </c>
      <c r="AI41">
        <f t="shared" si="23"/>
        <v>-650.45173450690288</v>
      </c>
      <c r="AJ41">
        <f t="shared" si="6"/>
        <v>6.5533551591612849</v>
      </c>
      <c r="AK41">
        <f t="shared" si="20"/>
        <v>7.3296477309262436</v>
      </c>
      <c r="AL41">
        <f t="shared" si="24"/>
        <v>-636.5687316168154</v>
      </c>
      <c r="AN41">
        <f t="shared" si="27"/>
        <v>0</v>
      </c>
      <c r="AO41">
        <f t="shared" si="27"/>
        <v>0</v>
      </c>
      <c r="AP41">
        <f t="shared" si="27"/>
        <v>-8.4301553669978574E-2</v>
      </c>
      <c r="AQ41">
        <f t="shared" si="27"/>
        <v>-8.6842975473959836</v>
      </c>
      <c r="AR41">
        <f t="shared" si="27"/>
        <v>-8.768599101065961</v>
      </c>
      <c r="AS41">
        <f t="shared" si="27"/>
        <v>8.8344363015881527E-2</v>
      </c>
      <c r="AT41">
        <f t="shared" si="27"/>
        <v>9.8809395217083484E-2</v>
      </c>
      <c r="AU41">
        <f t="shared" si="25"/>
        <v>-8.581445342832998</v>
      </c>
      <c r="AW41">
        <v>38</v>
      </c>
      <c r="AX41">
        <f>IF(Z41&gt;0, (R41*SUMPRODUCT(K41:$K$98, X41:$X$98)-K41*$AZ$3)/Z41, 0)</f>
        <v>196.20314931853096</v>
      </c>
    </row>
    <row r="42" spans="5:50" x14ac:dyDescent="0.25">
      <c r="E42">
        <v>2042</v>
      </c>
      <c r="F42" s="5">
        <f>EconomicRates!C82</f>
        <v>3.5571999999999999E-2</v>
      </c>
      <c r="G42" s="5">
        <f>EconomicRates!D82</f>
        <v>7.0000000000000007E-2</v>
      </c>
      <c r="H42" s="5">
        <f t="shared" si="9"/>
        <v>0.12000000000000001</v>
      </c>
      <c r="I42" s="5">
        <f t="shared" si="10"/>
        <v>1.1200000000000001</v>
      </c>
      <c r="J42">
        <f t="shared" si="11"/>
        <v>0.89285714285714279</v>
      </c>
      <c r="K42">
        <f t="shared" si="21"/>
        <v>1.2036413964169972E-2</v>
      </c>
      <c r="L42" s="2">
        <v>39</v>
      </c>
      <c r="M42" s="6">
        <v>2.7564999999999999E-2</v>
      </c>
      <c r="Q42" s="4">
        <f t="shared" si="22"/>
        <v>12.5</v>
      </c>
      <c r="R42">
        <f t="shared" si="0"/>
        <v>50000</v>
      </c>
      <c r="S42">
        <f t="shared" si="1"/>
        <v>190.50614446594321</v>
      </c>
      <c r="U42">
        <f t="shared" si="12"/>
        <v>2.7564999999999999E-2</v>
      </c>
      <c r="V42">
        <f t="shared" si="13"/>
        <v>0.01</v>
      </c>
      <c r="W42">
        <f t="shared" si="14"/>
        <v>0.50027687364197893</v>
      </c>
      <c r="X42">
        <f t="shared" si="15"/>
        <v>1.3790132021941149E-2</v>
      </c>
      <c r="Y42">
        <f t="shared" si="16"/>
        <v>5.0027687364197892E-3</v>
      </c>
      <c r="Z42">
        <f t="shared" si="17"/>
        <v>0.48148397288361799</v>
      </c>
      <c r="AB42">
        <f t="shared" si="18"/>
        <v>98.155898139785037</v>
      </c>
      <c r="AC42">
        <f t="shared" si="19"/>
        <v>91.725655296202817</v>
      </c>
      <c r="AE42">
        <f t="shared" si="2"/>
        <v>0</v>
      </c>
      <c r="AF42">
        <f t="shared" si="26"/>
        <v>0</v>
      </c>
      <c r="AG42">
        <f t="shared" si="26"/>
        <v>-6.0185496610452249</v>
      </c>
      <c r="AH42">
        <f t="shared" si="4"/>
        <v>-689.50660109705746</v>
      </c>
      <c r="AI42">
        <f t="shared" si="23"/>
        <v>-695.52515075810265</v>
      </c>
      <c r="AJ42">
        <f t="shared" si="6"/>
        <v>6.4302428435822208</v>
      </c>
      <c r="AK42">
        <f t="shared" si="20"/>
        <v>6.8709128697849531</v>
      </c>
      <c r="AL42">
        <f t="shared" si="24"/>
        <v>-682.22399504473549</v>
      </c>
      <c r="AN42">
        <f t="shared" si="27"/>
        <v>0</v>
      </c>
      <c r="AO42">
        <f t="shared" si="27"/>
        <v>0</v>
      </c>
      <c r="AP42">
        <f t="shared" si="27"/>
        <v>-7.2441755184255205E-2</v>
      </c>
      <c r="AQ42">
        <f t="shared" si="27"/>
        <v>-8.2991868818319965</v>
      </c>
      <c r="AR42">
        <f t="shared" si="27"/>
        <v>-8.3716286370162525</v>
      </c>
      <c r="AS42">
        <f t="shared" si="27"/>
        <v>7.7397064755497069E-2</v>
      </c>
      <c r="AT42">
        <f t="shared" si="27"/>
        <v>8.2701151612474794E-2</v>
      </c>
      <c r="AU42">
        <f t="shared" si="25"/>
        <v>-8.2115304206482804</v>
      </c>
      <c r="AW42">
        <v>39</v>
      </c>
      <c r="AX42">
        <f>IF(Z42&gt;0, (R42*SUMPRODUCT(K42:$K$98, X42:$X$98)-K42*$AZ$3)/Z42, 0)</f>
        <v>190.50614446594321</v>
      </c>
    </row>
    <row r="43" spans="5:50" x14ac:dyDescent="0.25">
      <c r="E43">
        <v>2043</v>
      </c>
      <c r="F43" s="5">
        <f>EconomicRates!C83</f>
        <v>3.5571999999999999E-2</v>
      </c>
      <c r="G43" s="5">
        <f>EconomicRates!D83</f>
        <v>7.0000000000000007E-2</v>
      </c>
      <c r="H43" s="5">
        <f t="shared" si="9"/>
        <v>0.12000000000000001</v>
      </c>
      <c r="I43" s="5">
        <f t="shared" si="10"/>
        <v>1.1200000000000001</v>
      </c>
      <c r="J43">
        <f t="shared" si="11"/>
        <v>0.89285714285714279</v>
      </c>
      <c r="K43">
        <f t="shared" si="21"/>
        <v>1.0746798182294617E-2</v>
      </c>
      <c r="L43" s="2">
        <v>40</v>
      </c>
      <c r="M43" s="6">
        <v>3.0620999999999999E-2</v>
      </c>
      <c r="Q43" s="4">
        <f t="shared" si="22"/>
        <v>12.5</v>
      </c>
      <c r="R43">
        <f t="shared" si="0"/>
        <v>50000</v>
      </c>
      <c r="S43">
        <f t="shared" si="1"/>
        <v>184.96271901712939</v>
      </c>
      <c r="U43">
        <f t="shared" si="12"/>
        <v>3.0620999999999999E-2</v>
      </c>
      <c r="V43">
        <f t="shared" si="13"/>
        <v>0.01</v>
      </c>
      <c r="W43">
        <f t="shared" si="14"/>
        <v>0.48148397288361799</v>
      </c>
      <c r="X43">
        <f t="shared" si="15"/>
        <v>1.4743520733669266E-2</v>
      </c>
      <c r="Y43">
        <f t="shared" si="16"/>
        <v>4.8148397288361802E-3</v>
      </c>
      <c r="Z43">
        <f t="shared" si="17"/>
        <v>0.46192561242111257</v>
      </c>
      <c r="AB43">
        <f t="shared" si="18"/>
        <v>91.725655296202817</v>
      </c>
      <c r="AC43">
        <f t="shared" si="19"/>
        <v>85.439017257061664</v>
      </c>
      <c r="AE43">
        <f t="shared" si="2"/>
        <v>0</v>
      </c>
      <c r="AF43">
        <f t="shared" si="26"/>
        <v>0</v>
      </c>
      <c r="AG43">
        <f t="shared" si="26"/>
        <v>-5.7740701552639075</v>
      </c>
      <c r="AH43">
        <f t="shared" si="4"/>
        <v>-737.17603668346328</v>
      </c>
      <c r="AI43">
        <f t="shared" si="23"/>
        <v>-742.95010683872715</v>
      </c>
      <c r="AJ43">
        <f t="shared" si="6"/>
        <v>6.2866380391411525</v>
      </c>
      <c r="AK43">
        <f t="shared" si="20"/>
        <v>6.4207958707341977</v>
      </c>
      <c r="AL43">
        <f t="shared" si="24"/>
        <v>-730.24267292885179</v>
      </c>
      <c r="AN43">
        <f t="shared" si="27"/>
        <v>0</v>
      </c>
      <c r="AO43">
        <f t="shared" si="27"/>
        <v>0</v>
      </c>
      <c r="AP43">
        <f t="shared" si="27"/>
        <v>-6.2052766649031761E-2</v>
      </c>
      <c r="AQ43">
        <f t="shared" si="27"/>
        <v>-7.9222820910609935</v>
      </c>
      <c r="AR43">
        <f t="shared" si="27"/>
        <v>-7.9843348577100244</v>
      </c>
      <c r="AS43">
        <f t="shared" si="27"/>
        <v>6.7561230251786328E-2</v>
      </c>
      <c r="AT43">
        <f t="shared" si="27"/>
        <v>6.9002997392491064E-2</v>
      </c>
      <c r="AU43">
        <f t="shared" si="25"/>
        <v>-7.8477706300657468</v>
      </c>
      <c r="AW43">
        <v>40</v>
      </c>
      <c r="AX43">
        <f>IF(Z43&gt;0, (R43*SUMPRODUCT(K43:$K$98, X43:$X$98)-K43*$AZ$3)/Z43, 0)</f>
        <v>184.96271901712939</v>
      </c>
    </row>
    <row r="44" spans="5:50" x14ac:dyDescent="0.25">
      <c r="E44">
        <v>2044</v>
      </c>
      <c r="F44" s="5">
        <f>EconomicRates!C84</f>
        <v>3.5571999999999999E-2</v>
      </c>
      <c r="G44" s="5">
        <f>EconomicRates!D84</f>
        <v>7.0000000000000007E-2</v>
      </c>
      <c r="H44" s="5">
        <f t="shared" si="9"/>
        <v>0.12000000000000001</v>
      </c>
      <c r="I44" s="5">
        <f t="shared" si="10"/>
        <v>1.1200000000000001</v>
      </c>
      <c r="J44">
        <f t="shared" si="11"/>
        <v>0.89285714285714279</v>
      </c>
      <c r="K44">
        <f t="shared" si="21"/>
        <v>9.5953555199059081E-3</v>
      </c>
      <c r="L44" s="2">
        <v>41</v>
      </c>
      <c r="M44" s="6">
        <v>3.3921E-2</v>
      </c>
      <c r="Q44" s="4">
        <f t="shared" si="22"/>
        <v>12.5</v>
      </c>
      <c r="R44">
        <f t="shared" si="0"/>
        <v>50000</v>
      </c>
      <c r="S44">
        <f t="shared" si="1"/>
        <v>179.58999350763185</v>
      </c>
      <c r="U44">
        <f t="shared" si="12"/>
        <v>3.3921E-2</v>
      </c>
      <c r="V44">
        <f t="shared" si="13"/>
        <v>0.01</v>
      </c>
      <c r="W44">
        <f t="shared" si="14"/>
        <v>0.46192561242111257</v>
      </c>
      <c r="X44">
        <f t="shared" si="15"/>
        <v>1.5668978698936558E-2</v>
      </c>
      <c r="Y44">
        <f t="shared" si="16"/>
        <v>4.6192561242111262E-3</v>
      </c>
      <c r="Z44">
        <f t="shared" si="17"/>
        <v>0.4416373775979649</v>
      </c>
      <c r="AB44">
        <f t="shared" si="18"/>
        <v>85.439017257061664</v>
      </c>
      <c r="AC44">
        <f t="shared" si="19"/>
        <v>79.313653775546072</v>
      </c>
      <c r="AE44">
        <f t="shared" si="2"/>
        <v>0</v>
      </c>
      <c r="AF44">
        <f t="shared" si="26"/>
        <v>0</v>
      </c>
      <c r="AG44">
        <f t="shared" si="26"/>
        <v>-5.5204672199745612</v>
      </c>
      <c r="AH44">
        <f t="shared" si="4"/>
        <v>-783.44893494682788</v>
      </c>
      <c r="AI44">
        <f t="shared" si="23"/>
        <v>-788.96940216680241</v>
      </c>
      <c r="AJ44">
        <f t="shared" si="6"/>
        <v>6.125363481515592</v>
      </c>
      <c r="AK44">
        <f t="shared" si="20"/>
        <v>5.9807312079943173</v>
      </c>
      <c r="AL44">
        <f t="shared" si="24"/>
        <v>-776.86330747729255</v>
      </c>
      <c r="AN44">
        <f t="shared" si="27"/>
        <v>0</v>
      </c>
      <c r="AO44">
        <f t="shared" si="27"/>
        <v>0</v>
      </c>
      <c r="AP44">
        <f t="shared" si="27"/>
        <v>-5.2970845611642531E-2</v>
      </c>
      <c r="AQ44">
        <f t="shared" si="27"/>
        <v>-7.5174710625064494</v>
      </c>
      <c r="AR44">
        <f t="shared" si="27"/>
        <v>-7.5704419081180916</v>
      </c>
      <c r="AS44">
        <f t="shared" si="27"/>
        <v>5.8775040293790708E-2</v>
      </c>
      <c r="AT44">
        <f t="shared" si="27"/>
        <v>5.7387242209701803E-2</v>
      </c>
      <c r="AU44">
        <f t="shared" si="25"/>
        <v>-7.4542796256145998</v>
      </c>
      <c r="AW44">
        <v>41</v>
      </c>
      <c r="AX44">
        <f>IF(Z44&gt;0, (R44*SUMPRODUCT(K44:$K$98, X44:$X$98)-K44*$AZ$3)/Z44, 0)</f>
        <v>179.58999350763185</v>
      </c>
    </row>
    <row r="45" spans="5:50" x14ac:dyDescent="0.25">
      <c r="E45">
        <v>2045</v>
      </c>
      <c r="F45" s="5">
        <f>EconomicRates!C85</f>
        <v>3.5571999999999999E-2</v>
      </c>
      <c r="G45" s="5">
        <f>EconomicRates!D85</f>
        <v>7.0000000000000007E-2</v>
      </c>
      <c r="H45" s="5">
        <f t="shared" si="9"/>
        <v>0.12000000000000001</v>
      </c>
      <c r="I45" s="5">
        <f t="shared" si="10"/>
        <v>1.1200000000000001</v>
      </c>
      <c r="J45">
        <f t="shared" si="11"/>
        <v>0.89285714285714279</v>
      </c>
      <c r="K45">
        <f t="shared" si="21"/>
        <v>8.5672817142017025E-3</v>
      </c>
      <c r="L45" s="2">
        <v>42</v>
      </c>
      <c r="M45" s="6">
        <v>3.7368999999999999E-2</v>
      </c>
      <c r="Q45" s="4">
        <f t="shared" si="22"/>
        <v>12.5</v>
      </c>
      <c r="R45">
        <f t="shared" si="0"/>
        <v>50000</v>
      </c>
      <c r="S45">
        <f t="shared" si="1"/>
        <v>174.46524542070603</v>
      </c>
      <c r="U45">
        <f t="shared" si="12"/>
        <v>3.7368999999999999E-2</v>
      </c>
      <c r="V45">
        <f t="shared" si="13"/>
        <v>0.01</v>
      </c>
      <c r="W45">
        <f t="shared" si="14"/>
        <v>0.4416373775979649</v>
      </c>
      <c r="X45">
        <f t="shared" si="15"/>
        <v>1.6503547163458351E-2</v>
      </c>
      <c r="Y45">
        <f t="shared" si="16"/>
        <v>4.4163737759796489E-3</v>
      </c>
      <c r="Z45">
        <f t="shared" si="17"/>
        <v>0.42071745665852689</v>
      </c>
      <c r="AB45">
        <f t="shared" si="18"/>
        <v>79.313653775546072</v>
      </c>
      <c r="AC45">
        <f t="shared" si="19"/>
        <v>73.400574328705147</v>
      </c>
      <c r="AE45">
        <f t="shared" si="2"/>
        <v>0</v>
      </c>
      <c r="AF45">
        <f t="shared" si="26"/>
        <v>0</v>
      </c>
      <c r="AG45">
        <f t="shared" si="26"/>
        <v>-5.2589682082315861</v>
      </c>
      <c r="AH45">
        <f t="shared" si="4"/>
        <v>-825.17735817291759</v>
      </c>
      <c r="AI45">
        <f t="shared" si="23"/>
        <v>-830.43632638114923</v>
      </c>
      <c r="AJ45">
        <f t="shared" si="6"/>
        <v>5.9130794468409249</v>
      </c>
      <c r="AK45">
        <f t="shared" si="20"/>
        <v>5.551955764288226</v>
      </c>
      <c r="AL45">
        <f t="shared" si="24"/>
        <v>-818.97129117002009</v>
      </c>
      <c r="AN45">
        <f t="shared" si="27"/>
        <v>0</v>
      </c>
      <c r="AO45">
        <f t="shared" si="27"/>
        <v>0</v>
      </c>
      <c r="AP45">
        <f t="shared" si="27"/>
        <v>-4.5055062165950559E-2</v>
      </c>
      <c r="AQ45">
        <f t="shared" si="27"/>
        <v>-7.0695268916481053</v>
      </c>
      <c r="AR45">
        <f t="shared" si="27"/>
        <v>-7.1145819538140564</v>
      </c>
      <c r="AS45">
        <f t="shared" si="27"/>
        <v>5.0659017419542172E-2</v>
      </c>
      <c r="AT45">
        <f t="shared" si="27"/>
        <v>4.7565169097443259E-2</v>
      </c>
      <c r="AU45">
        <f t="shared" si="25"/>
        <v>-7.0163577672970714</v>
      </c>
      <c r="AW45">
        <v>42</v>
      </c>
      <c r="AX45">
        <f>IF(Z45&gt;0, (R45*SUMPRODUCT(K45:$K$98, X45:$X$98)-K45*$AZ$3)/Z45, 0)</f>
        <v>174.46524542070603</v>
      </c>
    </row>
    <row r="46" spans="5:50" x14ac:dyDescent="0.25">
      <c r="E46">
        <v>2046</v>
      </c>
      <c r="F46" s="5">
        <f>EconomicRates!C86</f>
        <v>3.5571999999999999E-2</v>
      </c>
      <c r="G46" s="5">
        <f>EconomicRates!D86</f>
        <v>7.0000000000000007E-2</v>
      </c>
      <c r="H46" s="5">
        <f t="shared" si="9"/>
        <v>0.12000000000000001</v>
      </c>
      <c r="I46" s="5">
        <f t="shared" si="10"/>
        <v>1.1200000000000001</v>
      </c>
      <c r="J46">
        <f t="shared" si="11"/>
        <v>0.89285714285714279</v>
      </c>
      <c r="K46">
        <f t="shared" si="21"/>
        <v>7.6493586733943769E-3</v>
      </c>
      <c r="L46" s="2">
        <v>43</v>
      </c>
      <c r="M46" s="6">
        <v>5.0548205999999998E-2</v>
      </c>
      <c r="Q46" s="4">
        <f t="shared" si="22"/>
        <v>12.5</v>
      </c>
      <c r="R46">
        <f t="shared" si="0"/>
        <v>50000</v>
      </c>
      <c r="S46">
        <f t="shared" si="1"/>
        <v>171.44745899380399</v>
      </c>
      <c r="U46">
        <f t="shared" si="12"/>
        <v>5.0548205999999998E-2</v>
      </c>
      <c r="V46">
        <f t="shared" si="13"/>
        <v>0.01</v>
      </c>
      <c r="W46">
        <f t="shared" si="14"/>
        <v>0.42071745665852689</v>
      </c>
      <c r="X46">
        <f t="shared" si="15"/>
        <v>2.1266512666971289E-2</v>
      </c>
      <c r="Y46">
        <f t="shared" si="16"/>
        <v>4.2071745665852693E-3</v>
      </c>
      <c r="Z46">
        <f t="shared" si="17"/>
        <v>0.39524376942497036</v>
      </c>
      <c r="AB46">
        <f t="shared" si="18"/>
        <v>73.400574328705147</v>
      </c>
      <c r="AC46">
        <f t="shared" si="19"/>
        <v>67.763539951044123</v>
      </c>
      <c r="AE46">
        <f t="shared" si="2"/>
        <v>0</v>
      </c>
      <c r="AF46">
        <f t="shared" si="26"/>
        <v>0</v>
      </c>
      <c r="AG46">
        <f t="shared" si="26"/>
        <v>-4.9405471178121294</v>
      </c>
      <c r="AH46">
        <f t="shared" si="4"/>
        <v>-1063.3256333485645</v>
      </c>
      <c r="AI46">
        <f t="shared" si="23"/>
        <v>-1068.2661804663767</v>
      </c>
      <c r="AJ46">
        <f t="shared" si="6"/>
        <v>5.6370343776610241</v>
      </c>
      <c r="AK46">
        <f t="shared" si="20"/>
        <v>5.1380402030093606</v>
      </c>
      <c r="AL46">
        <f t="shared" si="24"/>
        <v>-1057.4911058857065</v>
      </c>
      <c r="AN46">
        <f t="shared" si="27"/>
        <v>0</v>
      </c>
      <c r="AO46">
        <f t="shared" si="27"/>
        <v>0</v>
      </c>
      <c r="AP46">
        <f t="shared" si="27"/>
        <v>-3.7792016946949801E-2</v>
      </c>
      <c r="AQ46">
        <f t="shared" si="27"/>
        <v>-8.1337591560974101</v>
      </c>
      <c r="AR46">
        <f t="shared" si="27"/>
        <v>-8.171551173044362</v>
      </c>
      <c r="AS46">
        <f t="shared" si="27"/>
        <v>4.3119697808983629E-2</v>
      </c>
      <c r="AT46">
        <f t="shared" si="27"/>
        <v>3.930271239113866E-2</v>
      </c>
      <c r="AU46">
        <f t="shared" si="25"/>
        <v>-8.0891287628442399</v>
      </c>
      <c r="AW46">
        <v>43</v>
      </c>
      <c r="AX46">
        <f>IF(Z46&gt;0, (R46*SUMPRODUCT(K46:$K$98, X46:$X$98)-K46*$AZ$3)/Z46, 0)</f>
        <v>171.44745899380399</v>
      </c>
    </row>
    <row r="47" spans="5:50" x14ac:dyDescent="0.25">
      <c r="E47">
        <v>2047</v>
      </c>
      <c r="F47" s="5">
        <f>EconomicRates!C87</f>
        <v>3.5571999999999999E-2</v>
      </c>
      <c r="G47" s="5">
        <f>EconomicRates!D87</f>
        <v>7.0000000000000007E-2</v>
      </c>
      <c r="H47" s="5">
        <f t="shared" si="9"/>
        <v>0.12000000000000001</v>
      </c>
      <c r="I47" s="5">
        <f t="shared" si="10"/>
        <v>1.1200000000000001</v>
      </c>
      <c r="J47">
        <f t="shared" si="11"/>
        <v>0.89285714285714279</v>
      </c>
      <c r="K47">
        <f t="shared" si="21"/>
        <v>6.8297845298164071E-3</v>
      </c>
      <c r="L47" s="2">
        <v>44</v>
      </c>
      <c r="M47" s="6">
        <v>6.4784177999999998E-2</v>
      </c>
      <c r="Q47" s="4">
        <f t="shared" si="22"/>
        <v>12.5</v>
      </c>
      <c r="R47">
        <f t="shared" si="0"/>
        <v>50000</v>
      </c>
      <c r="S47">
        <f t="shared" si="1"/>
        <v>166.56045653718604</v>
      </c>
      <c r="U47">
        <f t="shared" si="12"/>
        <v>6.4784177999999998E-2</v>
      </c>
      <c r="V47">
        <f t="shared" si="13"/>
        <v>0.01</v>
      </c>
      <c r="W47">
        <f t="shared" si="14"/>
        <v>0.39524376942497036</v>
      </c>
      <c r="X47">
        <f t="shared" si="15"/>
        <v>2.5605542711818238E-2</v>
      </c>
      <c r="Y47">
        <f t="shared" si="16"/>
        <v>3.9524376942497033E-3</v>
      </c>
      <c r="Z47">
        <f t="shared" si="17"/>
        <v>0.36568578901890242</v>
      </c>
      <c r="AB47">
        <f t="shared" si="18"/>
        <v>67.763539951044123</v>
      </c>
      <c r="AC47">
        <f t="shared" si="19"/>
        <v>60.90879196814948</v>
      </c>
      <c r="AE47">
        <f t="shared" si="2"/>
        <v>0</v>
      </c>
      <c r="AF47">
        <f t="shared" si="26"/>
        <v>0</v>
      </c>
      <c r="AG47">
        <f t="shared" si="26"/>
        <v>-4.5710723627362801</v>
      </c>
      <c r="AH47">
        <f t="shared" si="4"/>
        <v>-1280.2771355909119</v>
      </c>
      <c r="AI47">
        <f t="shared" si="23"/>
        <v>-1284.8482079536482</v>
      </c>
      <c r="AJ47">
        <f t="shared" si="6"/>
        <v>6.8547479828946436</v>
      </c>
      <c r="AK47">
        <f t="shared" si="20"/>
        <v>4.743447796573089</v>
      </c>
      <c r="AL47">
        <f t="shared" si="24"/>
        <v>-1273.2500121741805</v>
      </c>
      <c r="AN47">
        <f t="shared" si="27"/>
        <v>0</v>
      </c>
      <c r="AO47">
        <f t="shared" si="27"/>
        <v>0</v>
      </c>
      <c r="AP47">
        <f t="shared" si="27"/>
        <v>-3.1219439307687578E-2</v>
      </c>
      <c r="AQ47">
        <f t="shared" si="27"/>
        <v>-8.7440169745364731</v>
      </c>
      <c r="AR47">
        <f t="shared" si="27"/>
        <v>-8.7752364138441603</v>
      </c>
      <c r="AS47">
        <f t="shared" si="27"/>
        <v>4.6816451729364057E-2</v>
      </c>
      <c r="AT47">
        <f t="shared" si="27"/>
        <v>3.2396726379026609E-2</v>
      </c>
      <c r="AU47">
        <f t="shared" si="25"/>
        <v>-8.6960232357357707</v>
      </c>
      <c r="AW47">
        <v>44</v>
      </c>
      <c r="AX47">
        <f>IF(Z47&gt;0, (R47*SUMPRODUCT(K47:$K$98, X47:$X$98)-K47*$AZ$3)/Z47, 0)</f>
        <v>166.56045653718604</v>
      </c>
    </row>
    <row r="48" spans="5:50" x14ac:dyDescent="0.25">
      <c r="E48">
        <v>2048</v>
      </c>
      <c r="F48" s="5">
        <f>EconomicRates!C88</f>
        <v>3.5571999999999999E-2</v>
      </c>
      <c r="G48" s="5">
        <f>EconomicRates!D88</f>
        <v>7.0000000000000007E-2</v>
      </c>
      <c r="H48" s="5">
        <f t="shared" si="9"/>
        <v>0.12000000000000001</v>
      </c>
      <c r="I48" s="5">
        <f t="shared" si="10"/>
        <v>1.1200000000000001</v>
      </c>
      <c r="J48">
        <f t="shared" si="11"/>
        <v>0.89285714285714279</v>
      </c>
      <c r="K48">
        <f t="shared" si="21"/>
        <v>6.0980219016217915E-3</v>
      </c>
      <c r="L48" s="2">
        <v>45</v>
      </c>
      <c r="M48" s="6">
        <v>8.0470763000000001E-2</v>
      </c>
      <c r="Q48" s="4">
        <f t="shared" si="22"/>
        <v>12.5</v>
      </c>
      <c r="R48">
        <f t="shared" si="0"/>
        <v>50000</v>
      </c>
      <c r="S48">
        <f t="shared" si="1"/>
        <v>160.27192443570488</v>
      </c>
      <c r="U48">
        <f t="shared" si="12"/>
        <v>8.0470763000000001E-2</v>
      </c>
      <c r="V48">
        <f t="shared" si="13"/>
        <v>0.01</v>
      </c>
      <c r="W48">
        <f t="shared" si="14"/>
        <v>0.36568578901890242</v>
      </c>
      <c r="X48">
        <f t="shared" si="15"/>
        <v>2.9427014460608098E-2</v>
      </c>
      <c r="Y48">
        <f t="shared" si="16"/>
        <v>3.6568578901890244E-3</v>
      </c>
      <c r="Z48">
        <f t="shared" si="17"/>
        <v>0.33260191666810529</v>
      </c>
      <c r="AB48">
        <f t="shared" si="18"/>
        <v>60.90879196814948</v>
      </c>
      <c r="AC48">
        <f t="shared" si="19"/>
        <v>53.306749255401179</v>
      </c>
      <c r="AE48">
        <f t="shared" si="2"/>
        <v>0</v>
      </c>
      <c r="AF48">
        <f t="shared" si="26"/>
        <v>0</v>
      </c>
      <c r="AG48">
        <f t="shared" si="26"/>
        <v>-4.1575239583513159</v>
      </c>
      <c r="AH48">
        <f t="shared" si="4"/>
        <v>-1471.3507230304049</v>
      </c>
      <c r="AI48">
        <f t="shared" si="23"/>
        <v>-1475.5082469887561</v>
      </c>
      <c r="AJ48">
        <f t="shared" si="6"/>
        <v>7.6020427127483003</v>
      </c>
      <c r="AK48">
        <f t="shared" si="20"/>
        <v>4.263615437770464</v>
      </c>
      <c r="AL48">
        <f t="shared" si="24"/>
        <v>-1463.6425888382373</v>
      </c>
      <c r="AN48">
        <f t="shared" si="27"/>
        <v>0</v>
      </c>
      <c r="AO48">
        <f t="shared" si="27"/>
        <v>0</v>
      </c>
      <c r="AP48">
        <f t="shared" si="27"/>
        <v>-2.5352672154543648E-2</v>
      </c>
      <c r="AQ48">
        <f t="shared" si="27"/>
        <v>-8.9723289340064678</v>
      </c>
      <c r="AR48">
        <f t="shared" si="27"/>
        <v>-8.9976816061610112</v>
      </c>
      <c r="AS48">
        <f t="shared" si="27"/>
        <v>4.6357422959403476E-2</v>
      </c>
      <c r="AT48">
        <f t="shared" si="27"/>
        <v>2.5999620319617073E-2</v>
      </c>
      <c r="AU48">
        <f t="shared" si="25"/>
        <v>-8.9253245628819897</v>
      </c>
      <c r="AW48">
        <v>45</v>
      </c>
      <c r="AX48">
        <f>IF(Z48&gt;0, (R48*SUMPRODUCT(K48:$K$98, X48:$X$98)-K48*$AZ$3)/Z48, 0)</f>
        <v>160.27192443570488</v>
      </c>
    </row>
    <row r="49" spans="5:50" x14ac:dyDescent="0.25">
      <c r="E49">
        <v>2049</v>
      </c>
      <c r="F49" s="5">
        <f>EconomicRates!C89</f>
        <v>3.5571999999999999E-2</v>
      </c>
      <c r="G49" s="5">
        <f>EconomicRates!D89</f>
        <v>7.0000000000000007E-2</v>
      </c>
      <c r="H49" s="5">
        <f t="shared" si="9"/>
        <v>0.12000000000000001</v>
      </c>
      <c r="I49" s="5">
        <f t="shared" si="10"/>
        <v>1.1200000000000001</v>
      </c>
      <c r="J49">
        <f t="shared" si="11"/>
        <v>0.89285714285714279</v>
      </c>
      <c r="K49">
        <f t="shared" si="21"/>
        <v>5.4446624121623132E-3</v>
      </c>
      <c r="L49" s="2">
        <v>46</v>
      </c>
      <c r="M49" s="6">
        <v>9.7818447000000003E-2</v>
      </c>
      <c r="Q49" s="4">
        <f t="shared" si="22"/>
        <v>12.5</v>
      </c>
      <c r="R49">
        <f t="shared" si="0"/>
        <v>50000</v>
      </c>
      <c r="S49">
        <f t="shared" si="1"/>
        <v>152.84033948739167</v>
      </c>
      <c r="U49">
        <f t="shared" si="12"/>
        <v>9.7818447000000003E-2</v>
      </c>
      <c r="V49">
        <f t="shared" si="13"/>
        <v>0.01</v>
      </c>
      <c r="W49">
        <f t="shared" si="14"/>
        <v>0.33260191666810529</v>
      </c>
      <c r="X49">
        <f t="shared" si="15"/>
        <v>3.2534602957697473E-2</v>
      </c>
      <c r="Y49">
        <f t="shared" si="16"/>
        <v>3.326019166681053E-3</v>
      </c>
      <c r="Z49">
        <f t="shared" si="17"/>
        <v>0.29674129454372677</v>
      </c>
      <c r="AB49">
        <f t="shared" si="18"/>
        <v>53.306749255401179</v>
      </c>
      <c r="AC49">
        <f t="shared" si="19"/>
        <v>45.354040197991289</v>
      </c>
      <c r="AE49">
        <f t="shared" si="2"/>
        <v>0</v>
      </c>
      <c r="AF49">
        <f t="shared" si="26"/>
        <v>0</v>
      </c>
      <c r="AG49">
        <f t="shared" si="26"/>
        <v>-3.7092661817965848</v>
      </c>
      <c r="AH49">
        <f t="shared" si="4"/>
        <v>-1626.7301478848735</v>
      </c>
      <c r="AI49">
        <f t="shared" si="23"/>
        <v>-1630.4394140666702</v>
      </c>
      <c r="AJ49">
        <f t="shared" si="6"/>
        <v>7.9527090574098906</v>
      </c>
      <c r="AK49">
        <f t="shared" si="20"/>
        <v>3.7314724478780827</v>
      </c>
      <c r="AL49">
        <f t="shared" si="24"/>
        <v>-1618.7552325613822</v>
      </c>
      <c r="AN49">
        <f t="shared" si="27"/>
        <v>0</v>
      </c>
      <c r="AO49">
        <f t="shared" si="27"/>
        <v>0</v>
      </c>
      <c r="AP49">
        <f t="shared" si="27"/>
        <v>-2.0195702156732689E-2</v>
      </c>
      <c r="AQ49">
        <f t="shared" si="27"/>
        <v>-8.8569964909200127</v>
      </c>
      <c r="AR49">
        <f t="shared" si="27"/>
        <v>-8.8771921930767448</v>
      </c>
      <c r="AS49">
        <f t="shared" si="27"/>
        <v>4.3299816079742412E-2</v>
      </c>
      <c r="AT49">
        <f t="shared" si="27"/>
        <v>2.0316607778981095E-2</v>
      </c>
      <c r="AU49">
        <f t="shared" si="25"/>
        <v>-8.813575769218021</v>
      </c>
      <c r="AW49">
        <v>46</v>
      </c>
      <c r="AX49">
        <f>IF(Z49&gt;0, (R49*SUMPRODUCT(K49:$K$98, X49:$X$98)-K49*$AZ$3)/Z49, 0)</f>
        <v>152.84033948739167</v>
      </c>
    </row>
    <row r="50" spans="5:50" x14ac:dyDescent="0.25">
      <c r="E50">
        <v>2050</v>
      </c>
      <c r="F50" s="5">
        <f>EconomicRates!C90</f>
        <v>3.5571999999999999E-2</v>
      </c>
      <c r="G50" s="5">
        <f>EconomicRates!D90</f>
        <v>7.0000000000000007E-2</v>
      </c>
      <c r="H50" s="5">
        <f t="shared" si="9"/>
        <v>0.12000000000000001</v>
      </c>
      <c r="I50" s="5">
        <f t="shared" si="10"/>
        <v>1.1200000000000001</v>
      </c>
      <c r="J50">
        <f t="shared" si="11"/>
        <v>0.89285714285714279</v>
      </c>
      <c r="K50">
        <f t="shared" si="21"/>
        <v>4.8613057251449222E-3</v>
      </c>
      <c r="L50" s="2">
        <v>47</v>
      </c>
      <c r="M50" s="6">
        <v>0.115047869</v>
      </c>
      <c r="Q50" s="4">
        <f t="shared" si="22"/>
        <v>12.5</v>
      </c>
      <c r="R50">
        <f t="shared" si="0"/>
        <v>50000</v>
      </c>
      <c r="S50">
        <f t="shared" si="1"/>
        <v>144.07726618782198</v>
      </c>
      <c r="U50">
        <f t="shared" si="12"/>
        <v>0.115047869</v>
      </c>
      <c r="V50">
        <f t="shared" si="13"/>
        <v>0.01</v>
      </c>
      <c r="W50">
        <f t="shared" si="14"/>
        <v>0.29674129454372677</v>
      </c>
      <c r="X50">
        <f t="shared" si="15"/>
        <v>3.4139453581557094E-2</v>
      </c>
      <c r="Y50">
        <f t="shared" si="16"/>
        <v>2.967412945437268E-3</v>
      </c>
      <c r="Z50">
        <f t="shared" si="17"/>
        <v>0.25963442801673237</v>
      </c>
      <c r="AB50">
        <f t="shared" si="18"/>
        <v>45.354040197991289</v>
      </c>
      <c r="AC50">
        <f t="shared" si="19"/>
        <v>37.407418596889656</v>
      </c>
      <c r="AE50">
        <f t="shared" si="2"/>
        <v>0</v>
      </c>
      <c r="AF50">
        <f t="shared" si="26"/>
        <v>0</v>
      </c>
      <c r="AG50">
        <f t="shared" si="26"/>
        <v>-3.2454303502091544</v>
      </c>
      <c r="AH50">
        <f t="shared" si="4"/>
        <v>-1706.9726790778548</v>
      </c>
      <c r="AI50">
        <f t="shared" si="23"/>
        <v>-1710.2181094280638</v>
      </c>
      <c r="AJ50">
        <f t="shared" si="6"/>
        <v>7.9466216011016328</v>
      </c>
      <c r="AK50">
        <f t="shared" si="20"/>
        <v>3.1747828138593905</v>
      </c>
      <c r="AL50">
        <f t="shared" si="24"/>
        <v>-1699.0967050131028</v>
      </c>
      <c r="AN50">
        <f t="shared" si="27"/>
        <v>0</v>
      </c>
      <c r="AO50">
        <f t="shared" si="27"/>
        <v>0</v>
      </c>
      <c r="AP50">
        <f t="shared" si="27"/>
        <v>-1.577702914203085E-2</v>
      </c>
      <c r="AQ50">
        <f t="shared" si="27"/>
        <v>-8.2981160574671406</v>
      </c>
      <c r="AR50">
        <f t="shared" si="27"/>
        <v>-8.3138930866091716</v>
      </c>
      <c r="AS50">
        <f t="shared" si="27"/>
        <v>3.8630957084995678E-2</v>
      </c>
      <c r="AT50">
        <f t="shared" si="27"/>
        <v>1.5433589869106361E-2</v>
      </c>
      <c r="AU50">
        <f t="shared" si="25"/>
        <v>-8.2598285396550697</v>
      </c>
      <c r="AW50">
        <v>47</v>
      </c>
      <c r="AX50">
        <f>IF(Z50&gt;0, (R50*SUMPRODUCT(K50:$K$98, X50:$X$98)-K50*$AZ$3)/Z50, 0)</f>
        <v>144.07726618782198</v>
      </c>
    </row>
    <row r="51" spans="5:50" x14ac:dyDescent="0.25">
      <c r="E51">
        <v>2051</v>
      </c>
      <c r="F51" s="5">
        <f>EconomicRates!C91</f>
        <v>3.5571999999999999E-2</v>
      </c>
      <c r="G51" s="5">
        <f>EconomicRates!D91</f>
        <v>7.0000000000000007E-2</v>
      </c>
      <c r="H51" s="5">
        <f t="shared" si="9"/>
        <v>0.12000000000000001</v>
      </c>
      <c r="I51" s="5">
        <f t="shared" si="10"/>
        <v>1.1200000000000001</v>
      </c>
      <c r="J51">
        <f t="shared" si="11"/>
        <v>0.89285714285714279</v>
      </c>
      <c r="K51">
        <f t="shared" si="21"/>
        <v>4.3404515403079663E-3</v>
      </c>
      <c r="L51" s="2">
        <v>48</v>
      </c>
      <c r="M51" s="6">
        <v>0.13365521</v>
      </c>
      <c r="Q51" s="4">
        <f t="shared" si="22"/>
        <v>12.5</v>
      </c>
      <c r="R51">
        <f t="shared" si="0"/>
        <v>50000</v>
      </c>
      <c r="S51">
        <f t="shared" si="1"/>
        <v>134.58035538775573</v>
      </c>
      <c r="U51">
        <f t="shared" si="12"/>
        <v>0.13365521</v>
      </c>
      <c r="V51">
        <f t="shared" si="13"/>
        <v>0.01</v>
      </c>
      <c r="W51">
        <f t="shared" si="14"/>
        <v>0.25963442801673237</v>
      </c>
      <c r="X51">
        <f t="shared" si="15"/>
        <v>3.4701493999806245E-2</v>
      </c>
      <c r="Y51">
        <f t="shared" si="16"/>
        <v>2.5963442801673238E-3</v>
      </c>
      <c r="Z51">
        <f t="shared" si="17"/>
        <v>0.22233658973675879</v>
      </c>
      <c r="AB51">
        <f t="shared" si="18"/>
        <v>37.407418596889656</v>
      </c>
      <c r="AC51">
        <f t="shared" si="19"/>
        <v>29.922137262474642</v>
      </c>
      <c r="AE51">
        <f t="shared" si="2"/>
        <v>0</v>
      </c>
      <c r="AF51">
        <f t="shared" si="26"/>
        <v>0</v>
      </c>
      <c r="AG51">
        <f t="shared" si="26"/>
        <v>-2.779207371709485</v>
      </c>
      <c r="AH51">
        <f t="shared" si="4"/>
        <v>-1735.0746999903122</v>
      </c>
      <c r="AI51">
        <f t="shared" si="23"/>
        <v>-1737.8539073620216</v>
      </c>
      <c r="AJ51">
        <f t="shared" si="6"/>
        <v>7.4852813344150135</v>
      </c>
      <c r="AK51">
        <f t="shared" si="20"/>
        <v>2.6185193017822761</v>
      </c>
      <c r="AL51">
        <f t="shared" si="24"/>
        <v>-1727.7501067258243</v>
      </c>
      <c r="AN51">
        <f t="shared" si="27"/>
        <v>0</v>
      </c>
      <c r="AO51">
        <f t="shared" si="27"/>
        <v>0</v>
      </c>
      <c r="AP51">
        <f t="shared" si="27"/>
        <v>-1.2063014917371689E-2</v>
      </c>
      <c r="AQ51">
        <f t="shared" si="27"/>
        <v>-7.531007654122333</v>
      </c>
      <c r="AR51">
        <f t="shared" si="27"/>
        <v>-7.5430706690397047</v>
      </c>
      <c r="AS51">
        <f t="shared" si="27"/>
        <v>3.2489500897600117E-2</v>
      </c>
      <c r="AT51">
        <f t="shared" si="27"/>
        <v>1.1365556136747021E-2</v>
      </c>
      <c r="AU51">
        <f t="shared" si="25"/>
        <v>-7.499215612005357</v>
      </c>
      <c r="AW51">
        <v>48</v>
      </c>
      <c r="AX51">
        <f>IF(Z51&gt;0, (R51*SUMPRODUCT(K51:$K$98, X51:$X$98)-K51*$AZ$3)/Z51, 0)</f>
        <v>134.58035538775573</v>
      </c>
    </row>
    <row r="52" spans="5:50" x14ac:dyDescent="0.25">
      <c r="E52">
        <v>2052</v>
      </c>
      <c r="F52" s="5">
        <f>EconomicRates!C92</f>
        <v>3.5571999999999999E-2</v>
      </c>
      <c r="G52" s="5">
        <f>EconomicRates!D92</f>
        <v>7.0000000000000007E-2</v>
      </c>
      <c r="H52" s="5">
        <f t="shared" si="9"/>
        <v>0.12000000000000001</v>
      </c>
      <c r="I52" s="5">
        <f t="shared" si="10"/>
        <v>1.1200000000000001</v>
      </c>
      <c r="J52">
        <f t="shared" si="11"/>
        <v>0.89285714285714279</v>
      </c>
      <c r="K52">
        <f t="shared" si="21"/>
        <v>3.8754031609892553E-3</v>
      </c>
      <c r="L52" s="2">
        <v>49</v>
      </c>
      <c r="M52" s="6">
        <v>0.153152232</v>
      </c>
      <c r="Q52" s="4">
        <f t="shared" si="22"/>
        <v>12.5</v>
      </c>
      <c r="R52">
        <f t="shared" si="0"/>
        <v>50000</v>
      </c>
      <c r="S52">
        <f t="shared" si="1"/>
        <v>124.24294023950992</v>
      </c>
      <c r="U52">
        <f t="shared" si="12"/>
        <v>0.153152232</v>
      </c>
      <c r="V52">
        <f t="shared" si="13"/>
        <v>0.01</v>
      </c>
      <c r="W52">
        <f t="shared" si="14"/>
        <v>0.22233658973675879</v>
      </c>
      <c r="X52">
        <f t="shared" si="15"/>
        <v>3.4051344973452899E-2</v>
      </c>
      <c r="Y52">
        <f t="shared" si="16"/>
        <v>2.2233658973675879E-3</v>
      </c>
      <c r="Z52">
        <f t="shared" si="17"/>
        <v>0.18606187886593828</v>
      </c>
      <c r="AB52">
        <f t="shared" si="18"/>
        <v>29.922137262474642</v>
      </c>
      <c r="AC52">
        <f t="shared" si="19"/>
        <v>23.116874896791703</v>
      </c>
      <c r="AE52">
        <f t="shared" si="2"/>
        <v>0</v>
      </c>
      <c r="AF52">
        <f t="shared" si="26"/>
        <v>0</v>
      </c>
      <c r="AG52">
        <f t="shared" si="26"/>
        <v>-2.3257734858242287</v>
      </c>
      <c r="AH52">
        <f t="shared" si="4"/>
        <v>-1702.5672486726448</v>
      </c>
      <c r="AI52">
        <f t="shared" si="23"/>
        <v>-1704.893022158469</v>
      </c>
      <c r="AJ52">
        <f t="shared" si="6"/>
        <v>6.805262365682939</v>
      </c>
      <c r="AK52">
        <f t="shared" si="20"/>
        <v>2.0945496083732253</v>
      </c>
      <c r="AL52">
        <f t="shared" si="24"/>
        <v>-1695.9932101844129</v>
      </c>
      <c r="AN52">
        <f t="shared" si="27"/>
        <v>0</v>
      </c>
      <c r="AO52">
        <f t="shared" si="27"/>
        <v>0</v>
      </c>
      <c r="AP52">
        <f t="shared" si="27"/>
        <v>-9.0133099187082143E-3</v>
      </c>
      <c r="AQ52">
        <f t="shared" si="27"/>
        <v>-6.5981344973027474</v>
      </c>
      <c r="AR52">
        <f t="shared" si="27"/>
        <v>-6.6071478072214553</v>
      </c>
      <c r="AS52">
        <f t="shared" si="27"/>
        <v>2.637313528332888E-2</v>
      </c>
      <c r="AT52">
        <f t="shared" si="27"/>
        <v>8.1172241731384039E-3</v>
      </c>
      <c r="AU52">
        <f t="shared" si="25"/>
        <v>-6.5726574477649882</v>
      </c>
      <c r="AW52">
        <v>49</v>
      </c>
      <c r="AX52">
        <f>IF(Z52&gt;0, (R52*SUMPRODUCT(K52:$K$98, X52:$X$98)-K52*$AZ$3)/Z52, 0)</f>
        <v>124.24294023950992</v>
      </c>
    </row>
    <row r="53" spans="5:50" x14ac:dyDescent="0.25">
      <c r="E53">
        <v>2053</v>
      </c>
      <c r="F53" s="5">
        <f>EconomicRates!C93</f>
        <v>3.5571999999999999E-2</v>
      </c>
      <c r="G53" s="5">
        <f>EconomicRates!D93</f>
        <v>7.0000000000000007E-2</v>
      </c>
      <c r="H53" s="5">
        <f t="shared" si="9"/>
        <v>0.12000000000000001</v>
      </c>
      <c r="I53" s="5">
        <f t="shared" si="10"/>
        <v>1.1200000000000001</v>
      </c>
      <c r="J53">
        <f t="shared" si="11"/>
        <v>0.89285714285714279</v>
      </c>
      <c r="K53">
        <f t="shared" si="21"/>
        <v>3.4601813937404063E-3</v>
      </c>
      <c r="L53" s="2">
        <v>50</v>
      </c>
      <c r="M53" s="6">
        <v>0.17329698399999999</v>
      </c>
      <c r="Q53" s="4">
        <f t="shared" si="22"/>
        <v>12.5</v>
      </c>
      <c r="R53">
        <f t="shared" si="0"/>
        <v>50000</v>
      </c>
      <c r="S53">
        <f t="shared" si="1"/>
        <v>112.9707327758006</v>
      </c>
      <c r="U53">
        <f t="shared" si="12"/>
        <v>0.17329698399999999</v>
      </c>
      <c r="V53">
        <f t="shared" si="13"/>
        <v>0.01</v>
      </c>
      <c r="W53">
        <f t="shared" si="14"/>
        <v>0.18606187886593828</v>
      </c>
      <c r="X53">
        <f t="shared" si="15"/>
        <v>3.2243962444840443E-2</v>
      </c>
      <c r="Y53">
        <f t="shared" si="16"/>
        <v>1.8606187886593829E-3</v>
      </c>
      <c r="Z53">
        <f t="shared" si="17"/>
        <v>0.15195729763243843</v>
      </c>
      <c r="AB53">
        <f t="shared" si="18"/>
        <v>23.116874896791703</v>
      </c>
      <c r="AC53">
        <f t="shared" si="19"/>
        <v>17.166727264166997</v>
      </c>
      <c r="AE53">
        <f t="shared" si="2"/>
        <v>0</v>
      </c>
      <c r="AF53">
        <f t="shared" si="26"/>
        <v>0</v>
      </c>
      <c r="AG53">
        <f t="shared" si="26"/>
        <v>-1.8994662204054804</v>
      </c>
      <c r="AH53">
        <f t="shared" si="4"/>
        <v>-1612.1981222420222</v>
      </c>
      <c r="AI53">
        <f t="shared" si="23"/>
        <v>-1614.0975884624277</v>
      </c>
      <c r="AJ53">
        <f t="shared" si="6"/>
        <v>5.9501476326247058</v>
      </c>
      <c r="AK53">
        <f t="shared" si="20"/>
        <v>1.6181812427754194</v>
      </c>
      <c r="AL53">
        <f t="shared" si="24"/>
        <v>-1606.5292595870276</v>
      </c>
      <c r="AN53">
        <f t="shared" si="27"/>
        <v>0</v>
      </c>
      <c r="AO53">
        <f t="shared" si="27"/>
        <v>0</v>
      </c>
      <c r="AP53">
        <f t="shared" si="27"/>
        <v>-6.572497673885457E-3</v>
      </c>
      <c r="AQ53">
        <f t="shared" si="27"/>
        <v>-5.5784979456050667</v>
      </c>
      <c r="AR53">
        <f t="shared" si="27"/>
        <v>-5.5850704432789513</v>
      </c>
      <c r="AS53">
        <f t="shared" si="27"/>
        <v>2.0588590128416535E-2</v>
      </c>
      <c r="AT53">
        <f t="shared" si="27"/>
        <v>5.5992006279512339E-3</v>
      </c>
      <c r="AU53">
        <f t="shared" si="25"/>
        <v>-5.5588826525225841</v>
      </c>
      <c r="AW53">
        <v>50</v>
      </c>
      <c r="AX53">
        <f>IF(Z53&gt;0, (R53*SUMPRODUCT(K53:$K$98, X53:$X$98)-K53*$AZ$3)/Z53, 0)</f>
        <v>112.9707327758006</v>
      </c>
    </row>
    <row r="54" spans="5:50" x14ac:dyDescent="0.25">
      <c r="E54">
        <v>2054</v>
      </c>
      <c r="F54" s="5">
        <f>EconomicRates!C94</f>
        <v>3.5571999999999999E-2</v>
      </c>
      <c r="G54" s="5">
        <f>EconomicRates!D94</f>
        <v>7.0000000000000007E-2</v>
      </c>
      <c r="H54" s="5">
        <f t="shared" si="9"/>
        <v>0.12000000000000001</v>
      </c>
      <c r="I54" s="5">
        <f t="shared" si="10"/>
        <v>1.1200000000000001</v>
      </c>
      <c r="J54">
        <f t="shared" si="11"/>
        <v>0.89285714285714279</v>
      </c>
      <c r="K54">
        <f t="shared" si="21"/>
        <v>3.0894476729825052E-3</v>
      </c>
      <c r="L54" s="2">
        <v>51</v>
      </c>
      <c r="M54" s="6">
        <v>0.19491187900000001</v>
      </c>
      <c r="Q54" s="4">
        <f t="shared" si="22"/>
        <v>12.5</v>
      </c>
      <c r="R54">
        <f t="shared" si="0"/>
        <v>50000</v>
      </c>
      <c r="S54">
        <f t="shared" si="1"/>
        <v>100.70224454697177</v>
      </c>
      <c r="U54">
        <f t="shared" si="12"/>
        <v>0.19491187900000001</v>
      </c>
      <c r="V54">
        <f t="shared" si="13"/>
        <v>0.01</v>
      </c>
      <c r="W54">
        <f t="shared" si="14"/>
        <v>0.15195729763243843</v>
      </c>
      <c r="X54">
        <f t="shared" si="15"/>
        <v>2.9618282409300825E-2</v>
      </c>
      <c r="Y54">
        <f t="shared" si="16"/>
        <v>1.5195729763243843E-3</v>
      </c>
      <c r="Z54">
        <f t="shared" si="17"/>
        <v>0.12081944224681322</v>
      </c>
      <c r="AB54">
        <f t="shared" si="18"/>
        <v>17.166727264166997</v>
      </c>
      <c r="AC54">
        <f t="shared" si="19"/>
        <v>12.166789019167318</v>
      </c>
      <c r="AE54">
        <f t="shared" si="2"/>
        <v>0</v>
      </c>
      <c r="AF54">
        <f t="shared" si="26"/>
        <v>0</v>
      </c>
      <c r="AG54">
        <f t="shared" si="26"/>
        <v>-1.5102430280851653</v>
      </c>
      <c r="AH54">
        <f t="shared" si="4"/>
        <v>-1480.9141204650412</v>
      </c>
      <c r="AI54">
        <f t="shared" si="23"/>
        <v>-1482.4243634931263</v>
      </c>
      <c r="AJ54">
        <f t="shared" si="6"/>
        <v>4.9999382449996794</v>
      </c>
      <c r="AK54">
        <f t="shared" si="20"/>
        <v>1.2016709084916899</v>
      </c>
      <c r="AL54">
        <f t="shared" si="24"/>
        <v>-1476.222754339635</v>
      </c>
      <c r="AN54">
        <f t="shared" si="27"/>
        <v>0</v>
      </c>
      <c r="AO54">
        <f t="shared" si="27"/>
        <v>0</v>
      </c>
      <c r="AP54">
        <f t="shared" si="27"/>
        <v>-4.6658168087557661E-3</v>
      </c>
      <c r="AQ54">
        <f t="shared" si="27"/>
        <v>-4.5752066833576546</v>
      </c>
      <c r="AR54">
        <f t="shared" si="27"/>
        <v>-4.5798725001664105</v>
      </c>
      <c r="AS54">
        <f t="shared" si="27"/>
        <v>1.544704757607049E-2</v>
      </c>
      <c r="AT54">
        <f t="shared" si="27"/>
        <v>3.7124993919304241E-3</v>
      </c>
      <c r="AU54">
        <f t="shared" si="25"/>
        <v>-4.5607129531984096</v>
      </c>
      <c r="AW54">
        <v>51</v>
      </c>
      <c r="AX54">
        <f>IF(Z54&gt;0, (R54*SUMPRODUCT(K54:$K$98, X54:$X$98)-K54*$AZ$3)/Z54, 0)</f>
        <v>100.70224454697177</v>
      </c>
    </row>
    <row r="55" spans="5:50" x14ac:dyDescent="0.25">
      <c r="E55">
        <v>2055</v>
      </c>
      <c r="F55" s="5">
        <f>EconomicRates!C95</f>
        <v>3.5571999999999999E-2</v>
      </c>
      <c r="G55" s="5">
        <f>EconomicRates!D95</f>
        <v>7.0000000000000007E-2</v>
      </c>
      <c r="H55" s="5">
        <f t="shared" si="9"/>
        <v>0.12000000000000001</v>
      </c>
      <c r="I55" s="5">
        <f t="shared" si="10"/>
        <v>1.1200000000000001</v>
      </c>
      <c r="J55">
        <f t="shared" si="11"/>
        <v>0.89285714285714279</v>
      </c>
      <c r="K55">
        <f t="shared" si="21"/>
        <v>2.758435422305808E-3</v>
      </c>
      <c r="L55" s="2">
        <v>52</v>
      </c>
      <c r="M55" s="6">
        <v>0.21714087100000001</v>
      </c>
      <c r="Q55" s="4">
        <f t="shared" si="22"/>
        <v>12.5</v>
      </c>
      <c r="R55">
        <f t="shared" si="0"/>
        <v>50000</v>
      </c>
      <c r="S55">
        <f t="shared" si="1"/>
        <v>86.83299767555809</v>
      </c>
      <c r="U55">
        <f t="shared" si="12"/>
        <v>0.21714087100000001</v>
      </c>
      <c r="V55">
        <f t="shared" si="13"/>
        <v>0.01</v>
      </c>
      <c r="W55">
        <f t="shared" si="14"/>
        <v>0.12081944224681322</v>
      </c>
      <c r="X55">
        <f t="shared" si="15"/>
        <v>2.6234838923207222E-2</v>
      </c>
      <c r="Y55">
        <f t="shared" si="16"/>
        <v>1.2081944224681322E-3</v>
      </c>
      <c r="Z55">
        <f t="shared" si="17"/>
        <v>9.3376408901137867E-2</v>
      </c>
      <c r="AB55">
        <f t="shared" si="18"/>
        <v>12.166789019167318</v>
      </c>
      <c r="AC55">
        <f t="shared" si="19"/>
        <v>8.1081534970644658</v>
      </c>
      <c r="AE55">
        <f t="shared" si="2"/>
        <v>0</v>
      </c>
      <c r="AF55">
        <f t="shared" si="26"/>
        <v>0</v>
      </c>
      <c r="AG55">
        <f t="shared" si="26"/>
        <v>-1.1672051112642234</v>
      </c>
      <c r="AH55">
        <f t="shared" si="4"/>
        <v>-1311.7419461603611</v>
      </c>
      <c r="AI55">
        <f t="shared" si="23"/>
        <v>-1312.9091512716252</v>
      </c>
      <c r="AJ55">
        <f t="shared" si="6"/>
        <v>4.0586355221028523</v>
      </c>
      <c r="AK55">
        <f t="shared" si="20"/>
        <v>0.8516752313417123</v>
      </c>
      <c r="AL55">
        <f t="shared" si="24"/>
        <v>-1307.9988405181807</v>
      </c>
      <c r="AN55">
        <f t="shared" si="27"/>
        <v>0</v>
      </c>
      <c r="AO55">
        <f t="shared" si="27"/>
        <v>0</v>
      </c>
      <c r="AP55">
        <f t="shared" si="27"/>
        <v>-3.2196599240076258E-3</v>
      </c>
      <c r="AQ55">
        <f t="shared" si="27"/>
        <v>-3.618355449213098</v>
      </c>
      <c r="AR55">
        <f t="shared" si="27"/>
        <v>-3.6215751091371056</v>
      </c>
      <c r="AS55">
        <f t="shared" si="27"/>
        <v>1.1195483990397135E-2</v>
      </c>
      <c r="AT55">
        <f t="shared" si="27"/>
        <v>2.3492911264334729E-3</v>
      </c>
      <c r="AU55">
        <f t="shared" si="25"/>
        <v>-3.6080303340202748</v>
      </c>
      <c r="AW55">
        <v>52</v>
      </c>
      <c r="AX55">
        <f>IF(Z55&gt;0, (R55*SUMPRODUCT(K55:$K$98, X55:$X$98)-K55*$AZ$3)/Z55, 0)</f>
        <v>86.83299767555809</v>
      </c>
    </row>
    <row r="56" spans="5:50" x14ac:dyDescent="0.25">
      <c r="E56">
        <v>2056</v>
      </c>
      <c r="F56" s="5">
        <f>EconomicRates!C96</f>
        <v>3.5571999999999999E-2</v>
      </c>
      <c r="G56" s="5">
        <f>EconomicRates!D96</f>
        <v>7.0000000000000007E-2</v>
      </c>
      <c r="H56" s="5">
        <f t="shared" si="9"/>
        <v>0.12000000000000001</v>
      </c>
      <c r="I56" s="5">
        <f t="shared" si="10"/>
        <v>1.1200000000000001</v>
      </c>
      <c r="J56">
        <f t="shared" si="11"/>
        <v>0.89285714285714279</v>
      </c>
      <c r="K56">
        <f t="shared" si="21"/>
        <v>2.4628887699159E-3</v>
      </c>
      <c r="L56" s="2">
        <v>53</v>
      </c>
      <c r="M56" s="6">
        <v>0.240684854</v>
      </c>
      <c r="Q56" s="4">
        <f t="shared" si="22"/>
        <v>12.5</v>
      </c>
      <c r="R56">
        <f t="shared" si="0"/>
        <v>50000</v>
      </c>
      <c r="S56">
        <f t="shared" si="1"/>
        <v>70.760876460272868</v>
      </c>
      <c r="U56">
        <f t="shared" si="12"/>
        <v>0.240684854</v>
      </c>
      <c r="V56">
        <f t="shared" si="13"/>
        <v>0.01</v>
      </c>
      <c r="W56">
        <f t="shared" si="14"/>
        <v>9.3376408901137867E-2</v>
      </c>
      <c r="X56">
        <f t="shared" si="15"/>
        <v>2.2474287343414667E-2</v>
      </c>
      <c r="Y56">
        <f t="shared" si="16"/>
        <v>9.3376408901137868E-4</v>
      </c>
      <c r="Z56">
        <f t="shared" si="17"/>
        <v>6.9968357468711814E-2</v>
      </c>
      <c r="AB56">
        <f t="shared" si="18"/>
        <v>8.1081534970644658</v>
      </c>
      <c r="AC56">
        <f t="shared" si="19"/>
        <v>4.9510222989717274</v>
      </c>
      <c r="AE56">
        <f t="shared" si="2"/>
        <v>0</v>
      </c>
      <c r="AF56">
        <f t="shared" si="26"/>
        <v>0</v>
      </c>
      <c r="AG56">
        <f t="shared" si="26"/>
        <v>-0.87460446835889771</v>
      </c>
      <c r="AH56">
        <f t="shared" si="4"/>
        <v>-1123.7143671707333</v>
      </c>
      <c r="AI56">
        <f t="shared" si="23"/>
        <v>-1124.5889716390923</v>
      </c>
      <c r="AJ56">
        <f t="shared" si="6"/>
        <v>3.1571311980927383</v>
      </c>
      <c r="AK56">
        <f t="shared" si="20"/>
        <v>0.56757074479451264</v>
      </c>
      <c r="AL56">
        <f t="shared" si="24"/>
        <v>-1120.8642696962052</v>
      </c>
      <c r="AN56">
        <f t="shared" si="27"/>
        <v>0</v>
      </c>
      <c r="AO56">
        <f t="shared" si="27"/>
        <v>0</v>
      </c>
      <c r="AP56">
        <f t="shared" si="27"/>
        <v>-2.1540535232393953E-3</v>
      </c>
      <c r="AQ56">
        <f t="shared" si="27"/>
        <v>-2.7675834954979512</v>
      </c>
      <c r="AR56">
        <f t="shared" si="27"/>
        <v>-2.7697375490211908</v>
      </c>
      <c r="AS56">
        <f t="shared" si="27"/>
        <v>7.7756629729337362E-3</v>
      </c>
      <c r="AT56">
        <f t="shared" si="27"/>
        <v>1.3978636134872084E-3</v>
      </c>
      <c r="AU56">
        <f t="shared" si="25"/>
        <v>-2.7605640224347705</v>
      </c>
      <c r="AW56">
        <v>53</v>
      </c>
      <c r="AX56">
        <f>IF(Z56&gt;0, (R56*SUMPRODUCT(K56:$K$98, X56:$X$98)-K56*$AZ$3)/Z56, 0)</f>
        <v>70.760876460272868</v>
      </c>
    </row>
    <row r="57" spans="5:50" x14ac:dyDescent="0.25">
      <c r="E57">
        <v>2057</v>
      </c>
      <c r="F57" s="5">
        <f>EconomicRates!C97</f>
        <v>3.5571999999999999E-2</v>
      </c>
      <c r="G57" s="5">
        <f>EconomicRates!D97</f>
        <v>7.0000000000000007E-2</v>
      </c>
      <c r="H57" s="5">
        <f t="shared" si="9"/>
        <v>0.12000000000000001</v>
      </c>
      <c r="I57" s="5">
        <f t="shared" si="10"/>
        <v>1.1200000000000001</v>
      </c>
      <c r="J57">
        <f t="shared" si="11"/>
        <v>0.89285714285714279</v>
      </c>
      <c r="K57">
        <f t="shared" si="21"/>
        <v>2.1990078302820534E-3</v>
      </c>
      <c r="L57" s="2">
        <v>54</v>
      </c>
      <c r="M57" s="6">
        <v>0.26560892699999999</v>
      </c>
      <c r="Q57" s="4">
        <f t="shared" si="22"/>
        <v>12.5</v>
      </c>
      <c r="R57">
        <f t="shared" si="0"/>
        <v>50000</v>
      </c>
      <c r="S57">
        <f t="shared" si="1"/>
        <v>51.203988385780029</v>
      </c>
      <c r="U57">
        <f t="shared" si="12"/>
        <v>0.26560892699999999</v>
      </c>
      <c r="V57">
        <f t="shared" si="13"/>
        <v>0.01</v>
      </c>
      <c r="W57">
        <f t="shared" si="14"/>
        <v>6.9968357468711814E-2</v>
      </c>
      <c r="X57">
        <f t="shared" si="15"/>
        <v>1.8584220351216981E-2</v>
      </c>
      <c r="Y57">
        <f t="shared" si="16"/>
        <v>6.9968357468711819E-4</v>
      </c>
      <c r="Z57">
        <f t="shared" si="17"/>
        <v>5.0684453542807713E-2</v>
      </c>
      <c r="AB57">
        <f t="shared" si="18"/>
        <v>4.9510222989717274</v>
      </c>
      <c r="AC57">
        <f t="shared" si="19"/>
        <v>2.5952461705455336</v>
      </c>
      <c r="AE57">
        <f t="shared" si="2"/>
        <v>0</v>
      </c>
      <c r="AF57">
        <f t="shared" si="26"/>
        <v>0</v>
      </c>
      <c r="AG57">
        <f t="shared" si="26"/>
        <v>-0.63355566928509643</v>
      </c>
      <c r="AH57">
        <f t="shared" si="4"/>
        <v>-929.21101756084909</v>
      </c>
      <c r="AI57">
        <f t="shared" si="23"/>
        <v>-929.84457323013419</v>
      </c>
      <c r="AJ57">
        <f t="shared" si="6"/>
        <v>2.3557761284261938</v>
      </c>
      <c r="AK57">
        <f t="shared" si="20"/>
        <v>0.34657156092802094</v>
      </c>
      <c r="AL57">
        <f t="shared" si="24"/>
        <v>-927.14222554077992</v>
      </c>
      <c r="AN57">
        <f t="shared" si="27"/>
        <v>0</v>
      </c>
      <c r="AO57">
        <f t="shared" si="27"/>
        <v>0</v>
      </c>
      <c r="AP57">
        <f t="shared" si="27"/>
        <v>-1.393193877677514E-3</v>
      </c>
      <c r="AQ57">
        <f t="shared" si="27"/>
        <v>-2.0433423036006619</v>
      </c>
      <c r="AR57">
        <f t="shared" si="27"/>
        <v>-2.0447354974783392</v>
      </c>
      <c r="AS57">
        <f t="shared" si="27"/>
        <v>5.1803701528007401E-3</v>
      </c>
      <c r="AT57">
        <f t="shared" si="27"/>
        <v>7.6211357623379183E-4</v>
      </c>
      <c r="AU57">
        <f t="shared" si="25"/>
        <v>-2.0387930137493044</v>
      </c>
      <c r="AW57">
        <v>54</v>
      </c>
      <c r="AX57">
        <f>IF(Z57&gt;0, (R57*SUMPRODUCT(K57:$K$98, X57:$X$98)-K57*$AZ$3)/Z57, 0)</f>
        <v>51.203988385780029</v>
      </c>
    </row>
    <row r="58" spans="5:50" x14ac:dyDescent="0.25">
      <c r="E58">
        <v>2058</v>
      </c>
      <c r="F58" s="5">
        <f>EconomicRates!C98</f>
        <v>3.5571999999999999E-2</v>
      </c>
      <c r="G58" s="5">
        <f>EconomicRates!D98</f>
        <v>7.0000000000000007E-2</v>
      </c>
      <c r="H58" s="5">
        <f t="shared" si="9"/>
        <v>0.12000000000000001</v>
      </c>
      <c r="I58" s="5">
        <f t="shared" si="10"/>
        <v>1.1200000000000001</v>
      </c>
      <c r="J58">
        <f t="shared" si="11"/>
        <v>0.89285714285714279</v>
      </c>
      <c r="K58">
        <f t="shared" si="21"/>
        <v>1.9633998484661188E-3</v>
      </c>
      <c r="L58" s="2">
        <v>55</v>
      </c>
      <c r="M58" s="6">
        <v>0.29099302900000001</v>
      </c>
      <c r="Q58" s="4">
        <f t="shared" si="22"/>
        <v>12.5</v>
      </c>
      <c r="R58">
        <f t="shared" si="0"/>
        <v>50000</v>
      </c>
      <c r="S58">
        <f t="shared" si="1"/>
        <v>25.955984127989421</v>
      </c>
      <c r="U58">
        <f t="shared" si="12"/>
        <v>0.29099302900000001</v>
      </c>
      <c r="V58">
        <f t="shared" si="13"/>
        <v>0.01</v>
      </c>
      <c r="W58">
        <f t="shared" si="14"/>
        <v>5.0684453542807713E-2</v>
      </c>
      <c r="X58">
        <f t="shared" si="15"/>
        <v>1.4748822659631398E-2</v>
      </c>
      <c r="Y58">
        <f t="shared" si="16"/>
        <v>5.0684453542807709E-4</v>
      </c>
      <c r="Z58">
        <f t="shared" si="17"/>
        <v>3.5428786347748237E-2</v>
      </c>
      <c r="AB58">
        <f t="shared" si="18"/>
        <v>2.5952461705455336</v>
      </c>
      <c r="AC58">
        <f t="shared" si="19"/>
        <v>0.91958901611608146</v>
      </c>
      <c r="AE58">
        <f t="shared" si="2"/>
        <v>0</v>
      </c>
      <c r="AF58">
        <f t="shared" si="26"/>
        <v>0</v>
      </c>
      <c r="AG58">
        <f t="shared" si="26"/>
        <v>-0.44285982934685297</v>
      </c>
      <c r="AH58">
        <f t="shared" si="4"/>
        <v>-737.44113298156992</v>
      </c>
      <c r="AI58">
        <f t="shared" si="23"/>
        <v>-737.88399281091677</v>
      </c>
      <c r="AJ58">
        <f t="shared" si="6"/>
        <v>1.6756571544294521</v>
      </c>
      <c r="AK58">
        <f t="shared" si="20"/>
        <v>0.18166723193818737</v>
      </c>
      <c r="AL58">
        <f t="shared" si="24"/>
        <v>-736.02666842454914</v>
      </c>
      <c r="AN58">
        <f t="shared" si="27"/>
        <v>0</v>
      </c>
      <c r="AO58">
        <f t="shared" si="27"/>
        <v>0</v>
      </c>
      <c r="AP58">
        <f t="shared" si="27"/>
        <v>-8.6951092183134237E-4</v>
      </c>
      <c r="AQ58">
        <f t="shared" si="27"/>
        <v>-1.4478918087486974</v>
      </c>
      <c r="AR58">
        <f t="shared" si="27"/>
        <v>-1.4487613196705287</v>
      </c>
      <c r="AS58">
        <f t="shared" si="27"/>
        <v>3.289985003087954E-3</v>
      </c>
      <c r="AT58">
        <f t="shared" si="27"/>
        <v>3.5668541565869635E-4</v>
      </c>
      <c r="AU58">
        <f t="shared" si="25"/>
        <v>-1.4451146492517821</v>
      </c>
      <c r="AW58">
        <v>55</v>
      </c>
      <c r="AX58">
        <f>IF(Z58&gt;0, (R58*SUMPRODUCT(K58:$K$98, X58:$X$98)-K58*$AZ$3)/Z58, 0)</f>
        <v>25.955984127989421</v>
      </c>
    </row>
    <row r="59" spans="5:50" x14ac:dyDescent="0.25">
      <c r="E59">
        <v>2059</v>
      </c>
      <c r="F59" s="5">
        <f>EconomicRates!C99</f>
        <v>3.5571999999999999E-2</v>
      </c>
      <c r="G59" s="5">
        <f>EconomicRates!D99</f>
        <v>7.0000000000000007E-2</v>
      </c>
      <c r="H59" s="5">
        <f t="shared" si="9"/>
        <v>0.12000000000000001</v>
      </c>
      <c r="I59" s="5">
        <f t="shared" si="10"/>
        <v>1.1200000000000001</v>
      </c>
      <c r="J59">
        <f t="shared" si="11"/>
        <v>0.89285714285714279</v>
      </c>
      <c r="K59">
        <f t="shared" si="21"/>
        <v>1.7530355789876059E-3</v>
      </c>
      <c r="L59" s="2">
        <v>56</v>
      </c>
      <c r="M59" s="6">
        <v>0.31752069599999999</v>
      </c>
      <c r="Q59" s="4">
        <f t="shared" si="22"/>
        <v>12.5</v>
      </c>
      <c r="R59">
        <f t="shared" si="0"/>
        <v>50000</v>
      </c>
      <c r="S59">
        <f t="shared" si="1"/>
        <v>-8.3950231515701379</v>
      </c>
      <c r="U59">
        <f t="shared" si="12"/>
        <v>0.31752069599999999</v>
      </c>
      <c r="V59">
        <f t="shared" si="13"/>
        <v>0.01</v>
      </c>
      <c r="W59">
        <f t="shared" si="14"/>
        <v>3.5428786347748237E-2</v>
      </c>
      <c r="X59">
        <f t="shared" si="15"/>
        <v>1.1249372899572318E-2</v>
      </c>
      <c r="Y59">
        <f t="shared" si="16"/>
        <v>3.5428786347748239E-4</v>
      </c>
      <c r="Z59">
        <f t="shared" si="17"/>
        <v>2.3825125584698435E-2</v>
      </c>
      <c r="AB59">
        <f t="shared" si="18"/>
        <v>0.91958901611608146</v>
      </c>
      <c r="AC59">
        <f t="shared" si="19"/>
        <v>-0.20001248087260937</v>
      </c>
      <c r="AE59">
        <f t="shared" si="2"/>
        <v>0</v>
      </c>
      <c r="AF59">
        <f t="shared" si="26"/>
        <v>0</v>
      </c>
      <c r="AG59">
        <f t="shared" si="26"/>
        <v>-0.29781406980873043</v>
      </c>
      <c r="AH59">
        <f t="shared" si="4"/>
        <v>-562.46864497861588</v>
      </c>
      <c r="AI59">
        <f t="shared" si="23"/>
        <v>-562.76645904842462</v>
      </c>
      <c r="AJ59">
        <f t="shared" si="6"/>
        <v>1.1196014969886909</v>
      </c>
      <c r="AK59">
        <f t="shared" si="20"/>
        <v>6.4371231128125705E-2</v>
      </c>
      <c r="AL59">
        <f t="shared" si="24"/>
        <v>-561.58248632030779</v>
      </c>
      <c r="AN59">
        <f t="shared" si="27"/>
        <v>0</v>
      </c>
      <c r="AO59">
        <f t="shared" si="27"/>
        <v>0</v>
      </c>
      <c r="AP59">
        <f t="shared" si="27"/>
        <v>-5.2207866029780302E-4</v>
      </c>
      <c r="AQ59">
        <f t="shared" si="27"/>
        <v>-0.98602754671246207</v>
      </c>
      <c r="AR59">
        <f t="shared" si="27"/>
        <v>-0.98654962537275992</v>
      </c>
      <c r="AS59">
        <f t="shared" si="27"/>
        <v>1.9627012585089602E-3</v>
      </c>
      <c r="AT59">
        <f t="shared" si="27"/>
        <v>1.1284505843083884E-4</v>
      </c>
      <c r="AU59">
        <f t="shared" si="25"/>
        <v>-0.98447407905582007</v>
      </c>
      <c r="AW59">
        <v>56</v>
      </c>
      <c r="AX59">
        <f>IF(Z59&gt;0, (R59*SUMPRODUCT(K59:$K$98, X59:$X$98)-K59*$AZ$3)/Z59, 0)</f>
        <v>-8.3950231515701379</v>
      </c>
    </row>
    <row r="60" spans="5:50" x14ac:dyDescent="0.25">
      <c r="E60">
        <v>2060</v>
      </c>
      <c r="F60" s="5">
        <f>EconomicRates!C100</f>
        <v>3.5571999999999999E-2</v>
      </c>
      <c r="G60" s="5">
        <f>EconomicRates!D100</f>
        <v>7.0000000000000007E-2</v>
      </c>
      <c r="H60" s="5">
        <f t="shared" si="9"/>
        <v>0.12000000000000001</v>
      </c>
      <c r="I60" s="5">
        <f t="shared" si="10"/>
        <v>1.1200000000000001</v>
      </c>
      <c r="J60">
        <f t="shared" si="11"/>
        <v>0.89285714285714279</v>
      </c>
      <c r="K60">
        <f t="shared" si="21"/>
        <v>1.5652103383817909E-3</v>
      </c>
      <c r="L60" s="2">
        <v>57</v>
      </c>
      <c r="M60" s="6">
        <v>0.344227385</v>
      </c>
      <c r="Q60" s="4">
        <f t="shared" si="22"/>
        <v>12.5</v>
      </c>
      <c r="R60">
        <f t="shared" si="0"/>
        <v>50000</v>
      </c>
      <c r="S60">
        <f t="shared" si="1"/>
        <v>-58.036273236999925</v>
      </c>
      <c r="U60">
        <f t="shared" si="12"/>
        <v>0.344227385</v>
      </c>
      <c r="V60">
        <f t="shared" si="13"/>
        <v>0.01</v>
      </c>
      <c r="W60">
        <f t="shared" si="14"/>
        <v>2.3825125584698435E-2</v>
      </c>
      <c r="X60">
        <f t="shared" si="15"/>
        <v>8.2012606773173378E-3</v>
      </c>
      <c r="Y60">
        <f t="shared" si="16"/>
        <v>2.3825125584698434E-4</v>
      </c>
      <c r="Z60">
        <f t="shared" si="17"/>
        <v>1.5385613651534112E-2</v>
      </c>
      <c r="AB60">
        <f t="shared" si="18"/>
        <v>-0.20001248087260937</v>
      </c>
      <c r="AC60">
        <f t="shared" si="19"/>
        <v>-0.89292367779934989</v>
      </c>
      <c r="AE60">
        <f t="shared" si="2"/>
        <v>0</v>
      </c>
      <c r="AF60">
        <f t="shared" si="26"/>
        <v>0</v>
      </c>
      <c r="AG60">
        <f t="shared" si="26"/>
        <v>-0.19232017064417642</v>
      </c>
      <c r="AH60">
        <f t="shared" si="4"/>
        <v>-410.06303386586688</v>
      </c>
      <c r="AI60">
        <f t="shared" si="23"/>
        <v>-410.25535403651105</v>
      </c>
      <c r="AJ60">
        <f t="shared" si="6"/>
        <v>0.69291119692674052</v>
      </c>
      <c r="AK60">
        <f t="shared" si="20"/>
        <v>-1.4000873661082656E-2</v>
      </c>
      <c r="AL60">
        <f t="shared" si="24"/>
        <v>-409.5764437132454</v>
      </c>
      <c r="AN60">
        <f t="shared" si="27"/>
        <v>0</v>
      </c>
      <c r="AO60">
        <f t="shared" si="27"/>
        <v>0</v>
      </c>
      <c r="AP60">
        <f t="shared" si="27"/>
        <v>-3.0102151937161516E-4</v>
      </c>
      <c r="AQ60">
        <f t="shared" si="27"/>
        <v>-0.64183489999505727</v>
      </c>
      <c r="AR60">
        <f t="shared" si="27"/>
        <v>-0.64213592151442889</v>
      </c>
      <c r="AS60">
        <f t="shared" si="27"/>
        <v>1.0845517690102353E-3</v>
      </c>
      <c r="AT60">
        <f t="shared" si="27"/>
        <v>-2.1914312200703888E-5</v>
      </c>
      <c r="AU60">
        <f t="shared" si="25"/>
        <v>-0.64107328405761943</v>
      </c>
      <c r="AW60">
        <v>57</v>
      </c>
      <c r="AX60">
        <f>IF(Z60&gt;0, (R60*SUMPRODUCT(K60:$K$98, X60:$X$98)-K60*$AZ$3)/Z60, 0)</f>
        <v>-58.036273236999925</v>
      </c>
    </row>
    <row r="61" spans="5:50" x14ac:dyDescent="0.25">
      <c r="E61">
        <v>2061</v>
      </c>
      <c r="F61" s="5">
        <f>EconomicRates!C101</f>
        <v>3.5571999999999999E-2</v>
      </c>
      <c r="G61" s="5">
        <f>EconomicRates!D101</f>
        <v>7.0000000000000007E-2</v>
      </c>
      <c r="H61" s="5">
        <f t="shared" si="9"/>
        <v>0.12000000000000001</v>
      </c>
      <c r="I61" s="5">
        <f t="shared" si="10"/>
        <v>1.1200000000000001</v>
      </c>
      <c r="J61">
        <f t="shared" si="11"/>
        <v>0.89285714285714279</v>
      </c>
      <c r="K61">
        <f t="shared" si="21"/>
        <v>1.3975092306980274E-3</v>
      </c>
      <c r="L61" s="2">
        <v>58</v>
      </c>
      <c r="M61" s="6">
        <v>0.370496828</v>
      </c>
      <c r="Q61" s="4">
        <f t="shared" si="22"/>
        <v>12.5</v>
      </c>
      <c r="R61">
        <f t="shared" si="0"/>
        <v>50000</v>
      </c>
      <c r="S61">
        <f t="shared" si="1"/>
        <v>-133.56303181619566</v>
      </c>
      <c r="U61">
        <f t="shared" si="12"/>
        <v>0.370496828</v>
      </c>
      <c r="V61">
        <f t="shared" si="13"/>
        <v>0.01</v>
      </c>
      <c r="W61">
        <f t="shared" si="14"/>
        <v>1.5385613651534112E-2</v>
      </c>
      <c r="X61">
        <f t="shared" si="15"/>
        <v>5.7003210547268857E-3</v>
      </c>
      <c r="Y61">
        <f t="shared" si="16"/>
        <v>1.5385613651534112E-4</v>
      </c>
      <c r="Z61">
        <f t="shared" si="17"/>
        <v>9.5314364602918852E-3</v>
      </c>
      <c r="AB61">
        <f t="shared" si="18"/>
        <v>-0.89292367779934989</v>
      </c>
      <c r="AC61">
        <f t="shared" si="19"/>
        <v>-1.2730475512000123</v>
      </c>
      <c r="AE61">
        <f t="shared" si="2"/>
        <v>0</v>
      </c>
      <c r="AF61">
        <f t="shared" si="26"/>
        <v>0</v>
      </c>
      <c r="AG61">
        <f t="shared" si="26"/>
        <v>-0.11914295575364857</v>
      </c>
      <c r="AH61">
        <f t="shared" si="4"/>
        <v>-285.01605273634431</v>
      </c>
      <c r="AI61">
        <f t="shared" si="23"/>
        <v>-285.13519569209797</v>
      </c>
      <c r="AJ61">
        <f t="shared" si="6"/>
        <v>0.38012387340066245</v>
      </c>
      <c r="AK61">
        <f t="shared" si="20"/>
        <v>-6.2504657445954501E-2</v>
      </c>
      <c r="AL61">
        <f t="shared" si="24"/>
        <v>-284.8175764761433</v>
      </c>
      <c r="AN61">
        <f t="shared" si="27"/>
        <v>0</v>
      </c>
      <c r="AO61">
        <f t="shared" si="27"/>
        <v>0</v>
      </c>
      <c r="AP61">
        <f t="shared" si="27"/>
        <v>-1.6650338043837053E-4</v>
      </c>
      <c r="AQ61">
        <f t="shared" si="27"/>
        <v>-0.39831256459615694</v>
      </c>
      <c r="AR61">
        <f t="shared" si="27"/>
        <v>-0.39847906797659532</v>
      </c>
      <c r="AS61">
        <f t="shared" si="27"/>
        <v>5.312266218861141E-4</v>
      </c>
      <c r="AT61">
        <f t="shared" si="27"/>
        <v>-8.73508357423396E-5</v>
      </c>
      <c r="AU61">
        <f t="shared" si="25"/>
        <v>-0.39803519219045164</v>
      </c>
      <c r="AW61">
        <v>58</v>
      </c>
      <c r="AX61">
        <f>IF(Z61&gt;0, (R61*SUMPRODUCT(K61:$K$98, X61:$X$98)-K61*$AZ$3)/Z61, 0)</f>
        <v>-133.56303181619566</v>
      </c>
    </row>
    <row r="62" spans="5:50" x14ac:dyDescent="0.25">
      <c r="E62">
        <v>2062</v>
      </c>
      <c r="F62" s="5">
        <f>EconomicRates!C102</f>
        <v>3.5571999999999999E-2</v>
      </c>
      <c r="G62" s="5">
        <f>EconomicRates!D102</f>
        <v>7.0000000000000007E-2</v>
      </c>
      <c r="H62" s="5">
        <f t="shared" si="9"/>
        <v>0.12000000000000001</v>
      </c>
      <c r="I62" s="5">
        <f t="shared" si="10"/>
        <v>1.1200000000000001</v>
      </c>
      <c r="J62">
        <f t="shared" si="11"/>
        <v>0.89285714285714279</v>
      </c>
      <c r="K62">
        <f t="shared" si="21"/>
        <v>1.2477760988375245E-3</v>
      </c>
      <c r="L62" s="2">
        <v>59</v>
      </c>
      <c r="M62" s="6">
        <v>0.397394472</v>
      </c>
      <c r="Q62" s="4">
        <f t="shared" si="22"/>
        <v>12.5</v>
      </c>
      <c r="R62">
        <f t="shared" si="0"/>
        <v>50000</v>
      </c>
      <c r="S62">
        <f t="shared" si="1"/>
        <v>-254.53122196564928</v>
      </c>
      <c r="U62">
        <f t="shared" si="12"/>
        <v>0.397394472</v>
      </c>
      <c r="V62">
        <f t="shared" si="13"/>
        <v>0.01</v>
      </c>
      <c r="W62">
        <f t="shared" si="14"/>
        <v>9.5314364602918852E-3</v>
      </c>
      <c r="X62">
        <f t="shared" si="15"/>
        <v>3.7877401595392429E-3</v>
      </c>
      <c r="Y62">
        <f t="shared" si="16"/>
        <v>9.531436460291885E-5</v>
      </c>
      <c r="Z62">
        <f t="shared" si="17"/>
        <v>5.6483819361497238E-3</v>
      </c>
      <c r="AB62">
        <f t="shared" si="18"/>
        <v>-1.2730475512000123</v>
      </c>
      <c r="AC62">
        <f t="shared" si="19"/>
        <v>-1.4376895563368892</v>
      </c>
      <c r="AE62">
        <f t="shared" si="2"/>
        <v>0</v>
      </c>
      <c r="AF62">
        <f t="shared" si="26"/>
        <v>0</v>
      </c>
      <c r="AG62">
        <f t="shared" si="26"/>
        <v>-7.0604774201871542E-2</v>
      </c>
      <c r="AH62">
        <f t="shared" si="4"/>
        <v>-189.38700797696214</v>
      </c>
      <c r="AI62">
        <f t="shared" si="23"/>
        <v>-189.45761275116402</v>
      </c>
      <c r="AJ62">
        <f t="shared" si="6"/>
        <v>0.16464200513687688</v>
      </c>
      <c r="AK62">
        <f t="shared" si="20"/>
        <v>-8.9113328584000867E-2</v>
      </c>
      <c r="AL62">
        <f t="shared" si="24"/>
        <v>-189.38208407461116</v>
      </c>
      <c r="AN62">
        <f t="shared" si="27"/>
        <v>0</v>
      </c>
      <c r="AO62">
        <f t="shared" si="27"/>
        <v>0</v>
      </c>
      <c r="AP62">
        <f t="shared" si="27"/>
        <v>-8.8098949712915565E-5</v>
      </c>
      <c r="AQ62">
        <f t="shared" si="27"/>
        <v>-0.23631258198400495</v>
      </c>
      <c r="AR62">
        <f t="shared" si="27"/>
        <v>-0.23640068093371788</v>
      </c>
      <c r="AS62">
        <f t="shared" si="27"/>
        <v>2.0543635887447989E-4</v>
      </c>
      <c r="AT62">
        <f t="shared" si="27"/>
        <v>-1.1119348149497105E-4</v>
      </c>
      <c r="AU62">
        <f t="shared" si="25"/>
        <v>-0.23630643805633839</v>
      </c>
      <c r="AW62">
        <v>59</v>
      </c>
      <c r="AX62">
        <f>IF(Z62&gt;0, (R62*SUMPRODUCT(K62:$K$98, X62:$X$98)-K62*$AZ$3)/Z62, 0)</f>
        <v>-254.53122196564928</v>
      </c>
    </row>
    <row r="63" spans="5:50" x14ac:dyDescent="0.25">
      <c r="E63">
        <v>2063</v>
      </c>
      <c r="F63" s="5">
        <f>EconomicRates!C103</f>
        <v>3.5571999999999999E-2</v>
      </c>
      <c r="G63" s="5">
        <f>EconomicRates!D103</f>
        <v>7.0000000000000007E-2</v>
      </c>
      <c r="H63" s="5">
        <f t="shared" si="9"/>
        <v>0.12000000000000001</v>
      </c>
      <c r="I63" s="5">
        <f t="shared" si="10"/>
        <v>1.1200000000000001</v>
      </c>
      <c r="J63">
        <f t="shared" si="11"/>
        <v>0.89285714285714279</v>
      </c>
      <c r="K63">
        <f t="shared" si="21"/>
        <v>1.114085802533504E-3</v>
      </c>
      <c r="L63" s="2">
        <v>60</v>
      </c>
      <c r="M63" s="6">
        <v>0.424762996</v>
      </c>
      <c r="Q63" s="4">
        <f t="shared" si="22"/>
        <v>12.5</v>
      </c>
      <c r="R63">
        <f t="shared" si="0"/>
        <v>50000</v>
      </c>
      <c r="S63">
        <f t="shared" si="1"/>
        <v>-458.97811318313268</v>
      </c>
      <c r="U63">
        <f t="shared" si="12"/>
        <v>0.424762996</v>
      </c>
      <c r="V63">
        <f t="shared" si="13"/>
        <v>0.01</v>
      </c>
      <c r="W63">
        <f t="shared" si="14"/>
        <v>5.6483819361497238E-3</v>
      </c>
      <c r="X63">
        <f t="shared" si="15"/>
        <v>2.3992236337512375E-3</v>
      </c>
      <c r="Y63">
        <f t="shared" si="16"/>
        <v>5.6483819361497238E-5</v>
      </c>
      <c r="Z63">
        <f t="shared" si="17"/>
        <v>3.1926744830369893E-3</v>
      </c>
      <c r="AB63">
        <f t="shared" si="18"/>
        <v>-1.4376895563368892</v>
      </c>
      <c r="AC63">
        <f t="shared" si="19"/>
        <v>-1.4653677102322509</v>
      </c>
      <c r="AE63">
        <f t="shared" si="2"/>
        <v>0</v>
      </c>
      <c r="AF63">
        <f t="shared" si="26"/>
        <v>0</v>
      </c>
      <c r="AG63">
        <f t="shared" si="26"/>
        <v>-3.9908431037962364E-2</v>
      </c>
      <c r="AH63">
        <f t="shared" si="4"/>
        <v>-119.96118168756188</v>
      </c>
      <c r="AI63">
        <f t="shared" si="23"/>
        <v>-120.00109011859983</v>
      </c>
      <c r="AJ63">
        <f t="shared" si="6"/>
        <v>2.7678153895361657E-2</v>
      </c>
      <c r="AK63">
        <f t="shared" si="20"/>
        <v>-0.10063826894358226</v>
      </c>
      <c r="AL63">
        <f t="shared" si="24"/>
        <v>-120.07405023364805</v>
      </c>
      <c r="AN63">
        <f t="shared" si="27"/>
        <v>0</v>
      </c>
      <c r="AO63">
        <f t="shared" si="27"/>
        <v>0</v>
      </c>
      <c r="AP63">
        <f t="shared" si="27"/>
        <v>-4.4461416420781301E-5</v>
      </c>
      <c r="AQ63">
        <f t="shared" si="27"/>
        <v>-0.13364704937325486</v>
      </c>
      <c r="AR63">
        <f t="shared" si="27"/>
        <v>-0.13369151078967562</v>
      </c>
      <c r="AS63">
        <f t="shared" si="27"/>
        <v>3.0835838295159823E-5</v>
      </c>
      <c r="AT63">
        <f t="shared" si="27"/>
        <v>-1.1211966662159344E-4</v>
      </c>
      <c r="AU63">
        <f t="shared" si="25"/>
        <v>-0.13377279461800207</v>
      </c>
      <c r="AW63">
        <v>60</v>
      </c>
      <c r="AX63">
        <f>IF(Z63&gt;0, (R63*SUMPRODUCT(K63:$K$98, X63:$X$98)-K63*$AZ$3)/Z63, 0)</f>
        <v>-458.97811318313268</v>
      </c>
    </row>
    <row r="64" spans="5:50" x14ac:dyDescent="0.25">
      <c r="E64">
        <v>2064</v>
      </c>
      <c r="F64" s="5">
        <f>EconomicRates!C104</f>
        <v>3.5571999999999999E-2</v>
      </c>
      <c r="G64" s="5">
        <f>EconomicRates!D104</f>
        <v>7.0000000000000007E-2</v>
      </c>
      <c r="H64" s="5">
        <f t="shared" si="9"/>
        <v>0.12000000000000001</v>
      </c>
      <c r="I64" s="5">
        <f t="shared" si="10"/>
        <v>1.1200000000000001</v>
      </c>
      <c r="J64">
        <f t="shared" si="11"/>
        <v>0.89285714285714279</v>
      </c>
      <c r="K64">
        <f t="shared" si="21"/>
        <v>9.9471946654777136E-4</v>
      </c>
      <c r="L64" s="2">
        <v>61</v>
      </c>
      <c r="M64" s="6">
        <v>0.45242554800000001</v>
      </c>
      <c r="Q64" s="4">
        <f t="shared" si="22"/>
        <v>12.5</v>
      </c>
      <c r="R64">
        <f t="shared" si="0"/>
        <v>50000</v>
      </c>
      <c r="S64">
        <f t="shared" si="1"/>
        <v>-823.12755711975535</v>
      </c>
      <c r="U64">
        <f t="shared" si="12"/>
        <v>0.45242554800000001</v>
      </c>
      <c r="V64">
        <f t="shared" si="13"/>
        <v>0.01</v>
      </c>
      <c r="W64">
        <f t="shared" si="14"/>
        <v>3.1926744830369893E-3</v>
      </c>
      <c r="X64">
        <f t="shared" si="15"/>
        <v>1.4444475025736266E-3</v>
      </c>
      <c r="Y64">
        <f t="shared" si="16"/>
        <v>3.1926744830369892E-5</v>
      </c>
      <c r="Z64">
        <f t="shared" si="17"/>
        <v>1.7163002356329927E-3</v>
      </c>
      <c r="AB64">
        <f t="shared" si="18"/>
        <v>-1.4653677102322509</v>
      </c>
      <c r="AC64">
        <f t="shared" si="19"/>
        <v>-1.4127340202406458</v>
      </c>
      <c r="AE64">
        <f t="shared" si="2"/>
        <v>0</v>
      </c>
      <c r="AF64">
        <f t="shared" si="26"/>
        <v>0</v>
      </c>
      <c r="AG64">
        <f t="shared" si="26"/>
        <v>-2.1453752945412408E-2</v>
      </c>
      <c r="AH64">
        <f t="shared" si="4"/>
        <v>-72.222375128681321</v>
      </c>
      <c r="AI64">
        <f t="shared" si="23"/>
        <v>-72.24382888162674</v>
      </c>
      <c r="AJ64">
        <f t="shared" si="6"/>
        <v>-5.2633689991605115E-2</v>
      </c>
      <c r="AK64">
        <f t="shared" si="20"/>
        <v>-0.10257573971625757</v>
      </c>
      <c r="AL64">
        <f t="shared" si="24"/>
        <v>-72.399038311334607</v>
      </c>
      <c r="AN64">
        <f t="shared" si="27"/>
        <v>0</v>
      </c>
      <c r="AO64">
        <f t="shared" si="27"/>
        <v>0</v>
      </c>
      <c r="AP64">
        <f t="shared" si="27"/>
        <v>-2.1340465685308307E-5</v>
      </c>
      <c r="AQ64">
        <f t="shared" si="27"/>
        <v>-7.1841002460814915E-2</v>
      </c>
      <c r="AR64">
        <f t="shared" si="27"/>
        <v>-7.1862342926500233E-2</v>
      </c>
      <c r="AS64">
        <f t="shared" si="27"/>
        <v>-5.2355756030890211E-5</v>
      </c>
      <c r="AT64">
        <f t="shared" si="27"/>
        <v>-1.0203408509129877E-4</v>
      </c>
      <c r="AU64">
        <f t="shared" si="25"/>
        <v>-7.2016732767622424E-2</v>
      </c>
      <c r="AW64">
        <v>61</v>
      </c>
      <c r="AX64">
        <f>IF(Z64&gt;0, (R64*SUMPRODUCT(K64:$K$98, X64:$X$98)-K64*$AZ$3)/Z64, 0)</f>
        <v>-823.12755711975535</v>
      </c>
    </row>
    <row r="65" spans="5:50" x14ac:dyDescent="0.25">
      <c r="E65">
        <v>2065</v>
      </c>
      <c r="F65" s="5">
        <f>EconomicRates!C105</f>
        <v>3.5571999999999999E-2</v>
      </c>
      <c r="G65" s="5">
        <f>EconomicRates!D105</f>
        <v>7.0000000000000007E-2</v>
      </c>
      <c r="H65" s="5">
        <f t="shared" si="9"/>
        <v>0.12000000000000001</v>
      </c>
      <c r="I65" s="5">
        <f t="shared" si="10"/>
        <v>1.1200000000000001</v>
      </c>
      <c r="J65">
        <f t="shared" si="11"/>
        <v>0.89285714285714279</v>
      </c>
      <c r="K65">
        <f t="shared" si="21"/>
        <v>8.8814238084622432E-4</v>
      </c>
      <c r="L65" s="2">
        <v>62</v>
      </c>
      <c r="M65" s="6">
        <v>0.48020744799999998</v>
      </c>
      <c r="Q65" s="4">
        <f t="shared" si="22"/>
        <v>12.5</v>
      </c>
      <c r="R65">
        <f t="shared" si="0"/>
        <v>50000</v>
      </c>
      <c r="S65">
        <f t="shared" si="1"/>
        <v>-1506.6486899216318</v>
      </c>
      <c r="U65">
        <f t="shared" si="12"/>
        <v>0.48020744799999998</v>
      </c>
      <c r="V65">
        <f t="shared" si="13"/>
        <v>0.01</v>
      </c>
      <c r="W65">
        <f t="shared" si="14"/>
        <v>1.7163002356329927E-3</v>
      </c>
      <c r="X65">
        <f t="shared" si="15"/>
        <v>8.2418015615511812E-4</v>
      </c>
      <c r="Y65">
        <f t="shared" si="16"/>
        <v>1.7163002356329929E-5</v>
      </c>
      <c r="Z65">
        <f t="shared" si="17"/>
        <v>8.7495707712154471E-4</v>
      </c>
      <c r="AB65">
        <f t="shared" si="18"/>
        <v>-1.4127340202406458</v>
      </c>
      <c r="AC65">
        <f t="shared" si="19"/>
        <v>-1.3182529339828355</v>
      </c>
      <c r="AE65">
        <f t="shared" si="2"/>
        <v>0</v>
      </c>
      <c r="AF65">
        <f t="shared" si="26"/>
        <v>0</v>
      </c>
      <c r="AG65">
        <f t="shared" si="26"/>
        <v>-1.0936963464019308E-2</v>
      </c>
      <c r="AH65">
        <f t="shared" si="4"/>
        <v>-41.209007807755903</v>
      </c>
      <c r="AI65">
        <f t="shared" si="23"/>
        <v>-41.219944771219922</v>
      </c>
      <c r="AJ65">
        <f t="shared" si="6"/>
        <v>-9.4481086257810265E-2</v>
      </c>
      <c r="AK65">
        <f t="shared" si="20"/>
        <v>-9.8891381416845212E-2</v>
      </c>
      <c r="AL65">
        <f t="shared" si="24"/>
        <v>-41.413317238894578</v>
      </c>
      <c r="AN65">
        <f t="shared" si="27"/>
        <v>0</v>
      </c>
      <c r="AO65">
        <f t="shared" si="27"/>
        <v>0</v>
      </c>
      <c r="AP65">
        <f t="shared" si="27"/>
        <v>-9.7135807701622779E-6</v>
      </c>
      <c r="AQ65">
        <f t="shared" si="27"/>
        <v>-3.6599466306690975E-2</v>
      </c>
      <c r="AR65">
        <f t="shared" si="27"/>
        <v>-3.6609179887461138E-2</v>
      </c>
      <c r="AS65">
        <f t="shared" si="27"/>
        <v>-8.3912656893949099E-5</v>
      </c>
      <c r="AT65">
        <f t="shared" si="27"/>
        <v>-8.7829626936728974E-5</v>
      </c>
      <c r="AU65">
        <f t="shared" si="25"/>
        <v>-3.6780922171291815E-2</v>
      </c>
      <c r="AW65">
        <v>62</v>
      </c>
      <c r="AX65">
        <f>IF(Z65&gt;0, (R65*SUMPRODUCT(K65:$K$98, X65:$X$98)-K65*$AZ$3)/Z65, 0)</f>
        <v>-1506.6486899216318</v>
      </c>
    </row>
    <row r="66" spans="5:50" x14ac:dyDescent="0.25">
      <c r="E66">
        <v>2066</v>
      </c>
      <c r="F66" s="5">
        <f>EconomicRates!C106</f>
        <v>3.5571999999999999E-2</v>
      </c>
      <c r="G66" s="5">
        <f>EconomicRates!D106</f>
        <v>7.0000000000000007E-2</v>
      </c>
      <c r="H66" s="5">
        <f t="shared" si="9"/>
        <v>0.12000000000000001</v>
      </c>
      <c r="I66" s="5">
        <f t="shared" si="10"/>
        <v>1.1200000000000001</v>
      </c>
      <c r="J66">
        <f t="shared" si="11"/>
        <v>0.89285714285714279</v>
      </c>
      <c r="K66">
        <f t="shared" si="21"/>
        <v>7.9298426861270028E-4</v>
      </c>
      <c r="L66" s="2">
        <v>63</v>
      </c>
      <c r="M66" s="6">
        <v>0.508136904</v>
      </c>
      <c r="Q66" s="4">
        <f t="shared" si="22"/>
        <v>12.5</v>
      </c>
      <c r="R66">
        <f t="shared" si="0"/>
        <v>50000</v>
      </c>
      <c r="S66">
        <f t="shared" si="1"/>
        <v>-2861.2980989008074</v>
      </c>
      <c r="U66">
        <f t="shared" si="12"/>
        <v>0.508136904</v>
      </c>
      <c r="V66">
        <f t="shared" si="13"/>
        <v>0.01</v>
      </c>
      <c r="W66">
        <f t="shared" si="14"/>
        <v>8.7495707712154471E-4</v>
      </c>
      <c r="X66">
        <f t="shared" si="15"/>
        <v>4.4459798030143099E-4</v>
      </c>
      <c r="Y66">
        <f t="shared" si="16"/>
        <v>8.7495707712154479E-6</v>
      </c>
      <c r="Z66">
        <f t="shared" si="17"/>
        <v>4.2160952604889827E-4</v>
      </c>
      <c r="AB66">
        <f t="shared" si="18"/>
        <v>-1.3182529339828355</v>
      </c>
      <c r="AC66">
        <f t="shared" si="19"/>
        <v>-1.2063505353621831</v>
      </c>
      <c r="AE66">
        <f t="shared" si="2"/>
        <v>0</v>
      </c>
      <c r="AF66">
        <f t="shared" si="26"/>
        <v>0</v>
      </c>
      <c r="AG66">
        <f t="shared" si="26"/>
        <v>-5.2701190756112284E-3</v>
      </c>
      <c r="AH66">
        <f t="shared" si="4"/>
        <v>-22.229899015071549</v>
      </c>
      <c r="AI66">
        <f t="shared" si="23"/>
        <v>-22.23516913414716</v>
      </c>
      <c r="AJ66">
        <f t="shared" si="6"/>
        <v>-0.11190239862065243</v>
      </c>
      <c r="AK66">
        <f t="shared" si="20"/>
        <v>-9.2277705378798494E-2</v>
      </c>
      <c r="AL66">
        <f t="shared" si="24"/>
        <v>-22.439349238146612</v>
      </c>
      <c r="AN66">
        <f t="shared" si="27"/>
        <v>0</v>
      </c>
      <c r="AO66">
        <f t="shared" si="27"/>
        <v>0</v>
      </c>
      <c r="AP66">
        <f t="shared" si="27"/>
        <v>-4.1791215206754102E-6</v>
      </c>
      <c r="AQ66">
        <f t="shared" si="27"/>
        <v>-1.76279602118007E-2</v>
      </c>
      <c r="AR66">
        <f t="shared" si="27"/>
        <v>-1.7632139333321372E-2</v>
      </c>
      <c r="AS66">
        <f t="shared" si="27"/>
        <v>-8.8736841726204903E-5</v>
      </c>
      <c r="AT66">
        <f t="shared" si="27"/>
        <v>-7.317476870906476E-5</v>
      </c>
      <c r="AU66">
        <f t="shared" si="25"/>
        <v>-1.7794050943756645E-2</v>
      </c>
      <c r="AW66">
        <v>63</v>
      </c>
      <c r="AX66">
        <f>IF(Z66&gt;0, (R66*SUMPRODUCT(K66:$K$98, X66:$X$98)-K66*$AZ$3)/Z66, 0)</f>
        <v>-2861.2980989008074</v>
      </c>
    </row>
    <row r="67" spans="5:50" x14ac:dyDescent="0.25">
      <c r="E67">
        <v>2067</v>
      </c>
      <c r="F67" s="5">
        <f>EconomicRates!C107</f>
        <v>3.5571999999999999E-2</v>
      </c>
      <c r="G67" s="5">
        <f>EconomicRates!D107</f>
        <v>7.0000000000000007E-2</v>
      </c>
      <c r="H67" s="5">
        <f t="shared" si="9"/>
        <v>0.12000000000000001</v>
      </c>
      <c r="I67" s="5">
        <f t="shared" si="10"/>
        <v>1.1200000000000001</v>
      </c>
      <c r="J67">
        <f t="shared" si="11"/>
        <v>0.89285714285714279</v>
      </c>
      <c r="K67">
        <f t="shared" si="21"/>
        <v>7.0802166840419666E-4</v>
      </c>
      <c r="L67" s="2">
        <v>64</v>
      </c>
      <c r="M67" s="6">
        <v>0.53626491099999996</v>
      </c>
      <c r="Q67" s="4">
        <f t="shared" si="22"/>
        <v>12.5</v>
      </c>
      <c r="R67">
        <f t="shared" ref="R67:R79" si="28">$C$6</f>
        <v>50000</v>
      </c>
      <c r="S67">
        <f t="shared" ref="S67:S79" si="29">AX67</f>
        <v>-5705.138763710981</v>
      </c>
      <c r="U67">
        <f t="shared" si="12"/>
        <v>0.53626491099999996</v>
      </c>
      <c r="V67">
        <f t="shared" si="13"/>
        <v>0.01</v>
      </c>
      <c r="W67">
        <f t="shared" si="14"/>
        <v>4.2160952604889827E-4</v>
      </c>
      <c r="X67">
        <f t="shared" si="15"/>
        <v>2.2609439496336459E-4</v>
      </c>
      <c r="Y67">
        <f t="shared" si="16"/>
        <v>4.2160952604889831E-6</v>
      </c>
      <c r="Z67">
        <f t="shared" si="17"/>
        <v>1.912990358250447E-4</v>
      </c>
      <c r="AB67">
        <f t="shared" si="18"/>
        <v>-1.2063505353621831</v>
      </c>
      <c r="AC67">
        <f t="shared" si="19"/>
        <v>-1.0913875447459982</v>
      </c>
      <c r="AE67">
        <f t="shared" ref="AE67:AE79" si="30">$Z67*O67</f>
        <v>0</v>
      </c>
      <c r="AF67">
        <f t="shared" ref="AF67:AG79" si="31">-$Z67*P67</f>
        <v>0</v>
      </c>
      <c r="AG67">
        <f t="shared" si="31"/>
        <v>-2.3912379478130586E-3</v>
      </c>
      <c r="AH67">
        <f t="shared" ref="AH67:AH79" si="32">-X67*R67</f>
        <v>-11.30471974816823</v>
      </c>
      <c r="AI67">
        <f t="shared" si="23"/>
        <v>-11.307110986116044</v>
      </c>
      <c r="AJ67">
        <f t="shared" ref="AJ67:AJ79" si="33">AB67-AC67</f>
        <v>-0.11496299061618487</v>
      </c>
      <c r="AK67">
        <f t="shared" si="20"/>
        <v>-8.4444537475352827E-2</v>
      </c>
      <c r="AL67">
        <f t="shared" si="24"/>
        <v>-11.506518514207581</v>
      </c>
      <c r="AN67">
        <f t="shared" ref="AN67:AT79" si="34">AE67*$K67</f>
        <v>0</v>
      </c>
      <c r="AO67">
        <f t="shared" si="34"/>
        <v>0</v>
      </c>
      <c r="AP67">
        <f t="shared" si="34"/>
        <v>-1.6930482813620291E-6</v>
      </c>
      <c r="AQ67">
        <f t="shared" si="34"/>
        <v>-8.0039865369399398E-3</v>
      </c>
      <c r="AR67">
        <f t="shared" si="34"/>
        <v>-8.0056795852213019E-3</v>
      </c>
      <c r="AS67">
        <f t="shared" si="34"/>
        <v>-8.1396288420807221E-5</v>
      </c>
      <c r="AT67">
        <f t="shared" si="34"/>
        <v>-5.978856231092002E-5</v>
      </c>
      <c r="AU67">
        <f t="shared" si="25"/>
        <v>-8.1468644359530291E-3</v>
      </c>
      <c r="AW67">
        <v>64</v>
      </c>
      <c r="AX67">
        <f>IF(Z67&gt;0, (R67*SUMPRODUCT(K67:$K$98, X67:$X$98)-K67*$AZ$3)/Z67, 0)</f>
        <v>-5705.138763710981</v>
      </c>
    </row>
    <row r="68" spans="5:50" x14ac:dyDescent="0.25">
      <c r="E68">
        <v>2068</v>
      </c>
      <c r="F68" s="5">
        <f>EconomicRates!C108</f>
        <v>3.5571999999999999E-2</v>
      </c>
      <c r="G68" s="5">
        <f>EconomicRates!D108</f>
        <v>7.0000000000000007E-2</v>
      </c>
      <c r="H68" s="5">
        <f t="shared" ref="H68:H79" si="35">G68+$C$9</f>
        <v>0.12000000000000001</v>
      </c>
      <c r="I68" s="5">
        <f t="shared" ref="I68:I79" si="36">1+H68</f>
        <v>1.1200000000000001</v>
      </c>
      <c r="J68">
        <f t="shared" ref="J68:J79" si="37">1/I68</f>
        <v>0.89285714285714279</v>
      </c>
      <c r="K68">
        <f t="shared" si="21"/>
        <v>6.3216220393231843E-4</v>
      </c>
      <c r="L68" s="2">
        <v>65</v>
      </c>
      <c r="M68" s="6">
        <v>0.564431978</v>
      </c>
      <c r="Q68" s="4">
        <f t="shared" si="22"/>
        <v>12.5</v>
      </c>
      <c r="R68">
        <f t="shared" si="28"/>
        <v>50000</v>
      </c>
      <c r="S68">
        <f t="shared" si="29"/>
        <v>-12050.088301662418</v>
      </c>
      <c r="U68">
        <f t="shared" ref="U68:U79" si="38">M68</f>
        <v>0.564431978</v>
      </c>
      <c r="V68">
        <f t="shared" ref="V68:V79" si="39">$C$10</f>
        <v>0.01</v>
      </c>
      <c r="W68">
        <f t="shared" ref="W68:W79" si="40">Z67</f>
        <v>1.912990358250447E-4</v>
      </c>
      <c r="X68">
        <f t="shared" ref="X68:X79" si="41">U68*W68</f>
        <v>1.0797529318022284E-4</v>
      </c>
      <c r="Y68">
        <f t="shared" ref="Y68:Y79" si="42">V68*W68</f>
        <v>1.912990358250447E-6</v>
      </c>
      <c r="Z68">
        <f t="shared" ref="Z68:Z79" si="43">MAX(0, W68-X68-Y68)</f>
        <v>8.1410752286571411E-5</v>
      </c>
      <c r="AB68">
        <f t="shared" ref="AB68:AB79" si="44">AC67</f>
        <v>-1.0913875447459982</v>
      </c>
      <c r="AC68">
        <f t="shared" ref="AC68:AC79" si="45">S68*Z68</f>
        <v>-0.9810067537579511</v>
      </c>
      <c r="AE68">
        <f t="shared" si="30"/>
        <v>0</v>
      </c>
      <c r="AF68">
        <f t="shared" si="31"/>
        <v>0</v>
      </c>
      <c r="AG68">
        <f t="shared" si="31"/>
        <v>-1.0176344035821426E-3</v>
      </c>
      <c r="AH68">
        <f t="shared" si="32"/>
        <v>-5.3987646590111416</v>
      </c>
      <c r="AI68">
        <f t="shared" si="23"/>
        <v>-5.3997822934147237</v>
      </c>
      <c r="AJ68">
        <f t="shared" si="33"/>
        <v>-0.11038079098804709</v>
      </c>
      <c r="AK68">
        <f t="shared" ref="AK68:AK79" si="46">G68*SUM(AB68:AB68, AE68:AF68)</f>
        <v>-7.6397128132219883E-2</v>
      </c>
      <c r="AL68">
        <f t="shared" si="24"/>
        <v>-5.58656021253499</v>
      </c>
      <c r="AN68">
        <f t="shared" si="34"/>
        <v>0</v>
      </c>
      <c r="AO68">
        <f t="shared" si="34"/>
        <v>0</v>
      </c>
      <c r="AP68">
        <f t="shared" si="34"/>
        <v>-6.4331000736583769E-7</v>
      </c>
      <c r="AQ68">
        <f t="shared" si="34"/>
        <v>-3.4128949653523949E-3</v>
      </c>
      <c r="AR68">
        <f t="shared" si="34"/>
        <v>-3.4135382753597608E-3</v>
      </c>
      <c r="AS68">
        <f t="shared" si="34"/>
        <v>-6.9778564102796438E-5</v>
      </c>
      <c r="AT68">
        <f t="shared" si="34"/>
        <v>-4.8295376894163845E-5</v>
      </c>
      <c r="AU68">
        <f t="shared" si="25"/>
        <v>-3.5316122163567207E-3</v>
      </c>
      <c r="AW68">
        <v>65</v>
      </c>
      <c r="AX68">
        <f>IF(Z68&gt;0, (R68*SUMPRODUCT(K68:$K$98, X68:$X$98)-K68*$AZ$3)/Z68, 0)</f>
        <v>-12050.088301662418</v>
      </c>
    </row>
    <row r="69" spans="5:50" x14ac:dyDescent="0.25">
      <c r="E69">
        <v>2069</v>
      </c>
      <c r="F69" s="5">
        <f>EconomicRates!C109</f>
        <v>3.5571999999999999E-2</v>
      </c>
      <c r="G69" s="5">
        <f>EconomicRates!D109</f>
        <v>7.0000000000000007E-2</v>
      </c>
      <c r="H69" s="5">
        <f t="shared" si="35"/>
        <v>0.12000000000000001</v>
      </c>
      <c r="I69" s="5">
        <f t="shared" si="36"/>
        <v>1.1200000000000001</v>
      </c>
      <c r="J69">
        <f t="shared" si="37"/>
        <v>0.89285714285714279</v>
      </c>
      <c r="K69">
        <f t="shared" ref="K69:K79" si="47">K68*J69</f>
        <v>5.6443053922528431E-4</v>
      </c>
      <c r="L69" s="2">
        <v>66</v>
      </c>
      <c r="M69" s="6">
        <v>0.59247427200000002</v>
      </c>
      <c r="Q69" s="4">
        <f t="shared" ref="Q69:Q79" si="48">$C$8</f>
        <v>12.5</v>
      </c>
      <c r="R69">
        <f t="shared" si="28"/>
        <v>50000</v>
      </c>
      <c r="S69">
        <f t="shared" si="29"/>
        <v>-27152.07252443616</v>
      </c>
      <c r="U69">
        <f t="shared" si="38"/>
        <v>0.59247427200000002</v>
      </c>
      <c r="V69">
        <f t="shared" si="39"/>
        <v>0.01</v>
      </c>
      <c r="W69">
        <f t="shared" si="40"/>
        <v>8.1410752286571411E-5</v>
      </c>
      <c r="X69">
        <f t="shared" si="41"/>
        <v>4.8233776193958734E-5</v>
      </c>
      <c r="Y69">
        <f t="shared" si="42"/>
        <v>8.1410752286571409E-7</v>
      </c>
      <c r="Z69">
        <f t="shared" si="43"/>
        <v>3.2362868569746962E-5</v>
      </c>
      <c r="AB69">
        <f t="shared" si="44"/>
        <v>-0.9810067537579511</v>
      </c>
      <c r="AC69">
        <f t="shared" si="45"/>
        <v>-0.87871895450456505</v>
      </c>
      <c r="AE69">
        <f t="shared" si="30"/>
        <v>0</v>
      </c>
      <c r="AF69">
        <f t="shared" si="31"/>
        <v>0</v>
      </c>
      <c r="AG69">
        <f t="shared" si="31"/>
        <v>-4.0453585712183702E-4</v>
      </c>
      <c r="AH69">
        <f t="shared" si="32"/>
        <v>-2.4116888096979365</v>
      </c>
      <c r="AI69">
        <f t="shared" si="23"/>
        <v>-2.4120933455550584</v>
      </c>
      <c r="AJ69">
        <f t="shared" si="33"/>
        <v>-0.10228779925338605</v>
      </c>
      <c r="AK69">
        <f t="shared" si="46"/>
        <v>-6.8670472763056586E-2</v>
      </c>
      <c r="AL69">
        <f t="shared" si="24"/>
        <v>-2.5830516175715013</v>
      </c>
      <c r="AN69">
        <f t="shared" si="34"/>
        <v>0</v>
      </c>
      <c r="AO69">
        <f t="shared" si="34"/>
        <v>0</v>
      </c>
      <c r="AP69">
        <f t="shared" si="34"/>
        <v>-2.2833239197124104E-7</v>
      </c>
      <c r="AQ69">
        <f t="shared" si="34"/>
        <v>-1.3612308153013904E-3</v>
      </c>
      <c r="AR69">
        <f t="shared" si="34"/>
        <v>-1.3614591476933616E-3</v>
      </c>
      <c r="AS69">
        <f t="shared" si="34"/>
        <v>-5.773435768875632E-5</v>
      </c>
      <c r="AT69">
        <f t="shared" si="34"/>
        <v>-3.8759711970507228E-5</v>
      </c>
      <c r="AU69">
        <f t="shared" si="25"/>
        <v>-1.4579532173526254E-3</v>
      </c>
      <c r="AW69">
        <v>66</v>
      </c>
      <c r="AX69">
        <f>IF(Z69&gt;0, (R69*SUMPRODUCT(K69:$K$98, X69:$X$98)-K69*$AZ$3)/Z69, 0)</f>
        <v>-27152.07252443616</v>
      </c>
    </row>
    <row r="70" spans="5:50" x14ac:dyDescent="0.25">
      <c r="E70">
        <v>2070</v>
      </c>
      <c r="F70" s="5">
        <f>EconomicRates!C110</f>
        <v>3.5571999999999999E-2</v>
      </c>
      <c r="G70" s="5">
        <f>EconomicRates!D110</f>
        <v>7.0000000000000007E-2</v>
      </c>
      <c r="H70" s="5">
        <f t="shared" si="35"/>
        <v>0.12000000000000001</v>
      </c>
      <c r="I70" s="5">
        <f t="shared" si="36"/>
        <v>1.1200000000000001</v>
      </c>
      <c r="J70">
        <f t="shared" si="37"/>
        <v>0.89285714285714279</v>
      </c>
      <c r="K70">
        <f t="shared" si="47"/>
        <v>5.0395583859400386E-4</v>
      </c>
      <c r="L70" s="2">
        <v>67</v>
      </c>
      <c r="M70" s="6">
        <v>0.62503115200000003</v>
      </c>
      <c r="Q70" s="4">
        <f t="shared" si="48"/>
        <v>12.5</v>
      </c>
      <c r="R70">
        <f t="shared" si="28"/>
        <v>50000</v>
      </c>
      <c r="S70">
        <f t="shared" si="29"/>
        <v>-66520.647890815802</v>
      </c>
      <c r="U70">
        <f t="shared" si="38"/>
        <v>0.62503115200000003</v>
      </c>
      <c r="V70">
        <f t="shared" si="39"/>
        <v>0.01</v>
      </c>
      <c r="W70">
        <f t="shared" si="40"/>
        <v>3.2362868569746962E-5</v>
      </c>
      <c r="X70">
        <f t="shared" si="41"/>
        <v>2.0227801024173537E-5</v>
      </c>
      <c r="Y70">
        <f t="shared" si="42"/>
        <v>3.2362868569746963E-7</v>
      </c>
      <c r="Z70">
        <f t="shared" si="43"/>
        <v>1.1811438859875955E-5</v>
      </c>
      <c r="AB70">
        <f t="shared" si="44"/>
        <v>-0.87871895450456505</v>
      </c>
      <c r="AC70">
        <f t="shared" si="45"/>
        <v>-0.7857045654817072</v>
      </c>
      <c r="AE70">
        <f t="shared" si="30"/>
        <v>0</v>
      </c>
      <c r="AF70">
        <f t="shared" si="31"/>
        <v>0</v>
      </c>
      <c r="AG70">
        <f t="shared" si="31"/>
        <v>-1.4764298574844944E-4</v>
      </c>
      <c r="AH70">
        <f t="shared" si="32"/>
        <v>-1.0113900512086769</v>
      </c>
      <c r="AI70">
        <f t="shared" si="23"/>
        <v>-1.0115376941944254</v>
      </c>
      <c r="AJ70">
        <f t="shared" si="33"/>
        <v>-9.3014389022857857E-2</v>
      </c>
      <c r="AK70">
        <f t="shared" si="46"/>
        <v>-6.1510326815319559E-2</v>
      </c>
      <c r="AL70">
        <f t="shared" si="24"/>
        <v>-1.1660624100326029</v>
      </c>
      <c r="AN70">
        <f t="shared" si="34"/>
        <v>0</v>
      </c>
      <c r="AO70">
        <f t="shared" si="34"/>
        <v>0</v>
      </c>
      <c r="AP70">
        <f t="shared" si="34"/>
        <v>-7.4405544695382403E-8</v>
      </c>
      <c r="AQ70">
        <f t="shared" si="34"/>
        <v>-5.0969592140250129E-4</v>
      </c>
      <c r="AR70">
        <f t="shared" si="34"/>
        <v>-5.0977032694719663E-4</v>
      </c>
      <c r="AS70">
        <f t="shared" si="34"/>
        <v>-4.6875144421323236E-5</v>
      </c>
      <c r="AT70">
        <f t="shared" si="34"/>
        <v>-3.099848833240561E-5</v>
      </c>
      <c r="AU70">
        <f t="shared" si="25"/>
        <v>-5.8764395970092561E-4</v>
      </c>
      <c r="AW70">
        <v>67</v>
      </c>
      <c r="AX70">
        <f>IF(Z70&gt;0, (R70*SUMPRODUCT(K70:$K$98, X70:$X$98)-K70*$AZ$3)/Z70, 0)</f>
        <v>-66520.647890815802</v>
      </c>
    </row>
    <row r="71" spans="5:50" x14ac:dyDescent="0.25">
      <c r="E71">
        <v>2071</v>
      </c>
      <c r="F71" s="5">
        <f>EconomicRates!C111</f>
        <v>3.5571999999999999E-2</v>
      </c>
      <c r="G71" s="5">
        <f>EconomicRates!D111</f>
        <v>7.0000000000000007E-2</v>
      </c>
      <c r="H71" s="5">
        <f t="shared" si="35"/>
        <v>0.12000000000000001</v>
      </c>
      <c r="I71" s="5">
        <f t="shared" si="36"/>
        <v>1.1200000000000001</v>
      </c>
      <c r="J71">
        <f t="shared" si="37"/>
        <v>0.89285714285714279</v>
      </c>
      <c r="K71">
        <f t="shared" si="47"/>
        <v>4.4996057017321768E-4</v>
      </c>
      <c r="L71" s="2">
        <v>68</v>
      </c>
      <c r="M71" s="6">
        <v>0.65741117999999998</v>
      </c>
      <c r="Q71" s="4">
        <f t="shared" si="48"/>
        <v>12.5</v>
      </c>
      <c r="R71">
        <f t="shared" si="28"/>
        <v>50000</v>
      </c>
      <c r="S71">
        <f t="shared" si="29"/>
        <v>-178688.21925030396</v>
      </c>
      <c r="U71">
        <f t="shared" si="38"/>
        <v>0.65741117999999998</v>
      </c>
      <c r="V71">
        <f t="shared" si="39"/>
        <v>0.01</v>
      </c>
      <c r="W71">
        <f t="shared" si="40"/>
        <v>1.1811438859875955E-5</v>
      </c>
      <c r="X71">
        <f t="shared" si="41"/>
        <v>7.764971958368906E-6</v>
      </c>
      <c r="Y71">
        <f t="shared" si="42"/>
        <v>1.1811438859875954E-7</v>
      </c>
      <c r="Z71">
        <f t="shared" si="43"/>
        <v>3.9283525129082887E-6</v>
      </c>
      <c r="AB71">
        <f t="shared" si="44"/>
        <v>-0.7857045654817072</v>
      </c>
      <c r="AC71">
        <f t="shared" si="45"/>
        <v>-0.70195031511903883</v>
      </c>
      <c r="AE71">
        <f t="shared" si="30"/>
        <v>0</v>
      </c>
      <c r="AF71">
        <f t="shared" si="31"/>
        <v>0</v>
      </c>
      <c r="AG71">
        <f t="shared" si="31"/>
        <v>-4.9104406411353609E-5</v>
      </c>
      <c r="AH71">
        <f t="shared" si="32"/>
        <v>-0.38824859791844529</v>
      </c>
      <c r="AI71">
        <f t="shared" si="23"/>
        <v>-0.38829770232485666</v>
      </c>
      <c r="AJ71">
        <f t="shared" si="33"/>
        <v>-8.375425036266837E-2</v>
      </c>
      <c r="AK71">
        <f t="shared" si="46"/>
        <v>-5.4999319583719508E-2</v>
      </c>
      <c r="AL71">
        <f t="shared" si="24"/>
        <v>-0.5270512722712446</v>
      </c>
      <c r="AN71">
        <f t="shared" si="34"/>
        <v>0</v>
      </c>
      <c r="AO71">
        <f t="shared" si="34"/>
        <v>0</v>
      </c>
      <c r="AP71">
        <f t="shared" si="34"/>
        <v>-2.2095046706870076E-8</v>
      </c>
      <c r="AQ71">
        <f t="shared" si="34"/>
        <v>-1.7469656048833598E-4</v>
      </c>
      <c r="AR71">
        <f t="shared" si="34"/>
        <v>-1.7471865553504286E-4</v>
      </c>
      <c r="AS71">
        <f t="shared" si="34"/>
        <v>-3.7686110247616684E-5</v>
      </c>
      <c r="AT71">
        <f t="shared" si="34"/>
        <v>-2.4747525199029447E-5</v>
      </c>
      <c r="AU71">
        <f t="shared" si="25"/>
        <v>-2.3715229098168902E-4</v>
      </c>
      <c r="AW71">
        <v>68</v>
      </c>
      <c r="AX71">
        <f>IF(Z71&gt;0, (R71*SUMPRODUCT(K71:$K$98, X71:$X$98)-K71*$AZ$3)/Z71, 0)</f>
        <v>-178688.21925030396</v>
      </c>
    </row>
    <row r="72" spans="5:50" x14ac:dyDescent="0.25">
      <c r="E72">
        <v>2072</v>
      </c>
      <c r="F72" s="5">
        <f>EconomicRates!C112</f>
        <v>3.5571999999999999E-2</v>
      </c>
      <c r="G72" s="5">
        <f>EconomicRates!D112</f>
        <v>7.0000000000000007E-2</v>
      </c>
      <c r="H72" s="5">
        <f t="shared" si="35"/>
        <v>0.12000000000000001</v>
      </c>
      <c r="I72" s="5">
        <f t="shared" si="36"/>
        <v>1.1200000000000001</v>
      </c>
      <c r="J72">
        <f t="shared" si="37"/>
        <v>0.89285714285714279</v>
      </c>
      <c r="K72">
        <f t="shared" si="47"/>
        <v>4.0175050908323003E-4</v>
      </c>
      <c r="L72" s="2">
        <v>69</v>
      </c>
      <c r="M72" s="6">
        <v>0.68957421399999996</v>
      </c>
      <c r="Q72" s="4">
        <f t="shared" si="48"/>
        <v>12.5</v>
      </c>
      <c r="R72">
        <f t="shared" si="28"/>
        <v>50000</v>
      </c>
      <c r="S72">
        <f t="shared" si="29"/>
        <v>-531181.85346860823</v>
      </c>
      <c r="U72">
        <f t="shared" si="38"/>
        <v>0.68957421399999996</v>
      </c>
      <c r="V72">
        <f t="shared" si="39"/>
        <v>0.01</v>
      </c>
      <c r="W72">
        <f t="shared" si="40"/>
        <v>3.9283525129082887E-6</v>
      </c>
      <c r="X72">
        <f t="shared" si="41"/>
        <v>2.708890596403658E-6</v>
      </c>
      <c r="Y72">
        <f t="shared" si="42"/>
        <v>3.9283525129082885E-8</v>
      </c>
      <c r="Z72">
        <f t="shared" si="43"/>
        <v>1.1801783913755479E-6</v>
      </c>
      <c r="AB72">
        <f t="shared" si="44"/>
        <v>-0.70195031511903883</v>
      </c>
      <c r="AC72">
        <f t="shared" si="45"/>
        <v>-0.62688934535446406</v>
      </c>
      <c r="AE72">
        <f t="shared" si="30"/>
        <v>0</v>
      </c>
      <c r="AF72">
        <f t="shared" si="31"/>
        <v>0</v>
      </c>
      <c r="AG72">
        <f t="shared" si="31"/>
        <v>-1.4752229892194349E-5</v>
      </c>
      <c r="AH72">
        <f t="shared" si="32"/>
        <v>-0.1354445298201829</v>
      </c>
      <c r="AI72">
        <f t="shared" si="23"/>
        <v>-0.1354592820500751</v>
      </c>
      <c r="AJ72">
        <f t="shared" si="33"/>
        <v>-7.506096976457477E-2</v>
      </c>
      <c r="AK72">
        <f t="shared" si="46"/>
        <v>-4.9136522058332723E-2</v>
      </c>
      <c r="AL72">
        <f t="shared" si="24"/>
        <v>-0.25965677387298258</v>
      </c>
      <c r="AN72">
        <f t="shared" si="34"/>
        <v>0</v>
      </c>
      <c r="AO72">
        <f t="shared" si="34"/>
        <v>0</v>
      </c>
      <c r="AP72">
        <f t="shared" si="34"/>
        <v>-5.9267158693019232E-9</v>
      </c>
      <c r="AQ72">
        <f t="shared" si="34"/>
        <v>-5.441490880779721E-5</v>
      </c>
      <c r="AR72">
        <f t="shared" si="34"/>
        <v>-5.4420835523666513E-5</v>
      </c>
      <c r="AS72">
        <f t="shared" si="34"/>
        <v>-3.0155782815198851E-5</v>
      </c>
      <c r="AT72">
        <f t="shared" si="34"/>
        <v>-1.9740622751514535E-5</v>
      </c>
      <c r="AU72">
        <f t="shared" si="25"/>
        <v>-1.0431724109037989E-4</v>
      </c>
      <c r="AW72">
        <v>69</v>
      </c>
      <c r="AX72">
        <f>IF(Z72&gt;0, (R72*SUMPRODUCT(K72:$K$98, X72:$X$98)-K72*$AZ$3)/Z72, 0)</f>
        <v>-531181.85346860823</v>
      </c>
    </row>
    <row r="73" spans="5:50" x14ac:dyDescent="0.25">
      <c r="E73">
        <v>2073</v>
      </c>
      <c r="F73" s="5">
        <f>EconomicRates!C113</f>
        <v>3.5571999999999999E-2</v>
      </c>
      <c r="G73" s="5">
        <f>EconomicRates!D113</f>
        <v>7.0000000000000007E-2</v>
      </c>
      <c r="H73" s="5">
        <f t="shared" si="35"/>
        <v>0.12000000000000001</v>
      </c>
      <c r="I73" s="5">
        <f t="shared" si="36"/>
        <v>1.1200000000000001</v>
      </c>
      <c r="J73">
        <f t="shared" si="37"/>
        <v>0.89285714285714279</v>
      </c>
      <c r="K73">
        <f t="shared" si="47"/>
        <v>3.5870581168145535E-4</v>
      </c>
      <c r="L73" s="2">
        <v>70</v>
      </c>
      <c r="M73" s="6">
        <v>0.72148010799999995</v>
      </c>
      <c r="Q73" s="4">
        <f t="shared" si="48"/>
        <v>12.5</v>
      </c>
      <c r="R73">
        <f t="shared" si="28"/>
        <v>50000</v>
      </c>
      <c r="S73">
        <f t="shared" si="29"/>
        <v>-1766382.5523413301</v>
      </c>
      <c r="U73">
        <f t="shared" si="38"/>
        <v>0.72148010799999995</v>
      </c>
      <c r="V73">
        <f t="shared" si="39"/>
        <v>0.01</v>
      </c>
      <c r="W73">
        <f t="shared" si="40"/>
        <v>1.1801783913755479E-6</v>
      </c>
      <c r="X73">
        <f t="shared" si="41"/>
        <v>8.514752332688965E-7</v>
      </c>
      <c r="Y73">
        <f t="shared" si="42"/>
        <v>1.180178391375548E-8</v>
      </c>
      <c r="Z73">
        <f t="shared" si="43"/>
        <v>3.1690137419289597E-7</v>
      </c>
      <c r="AB73">
        <f t="shared" si="44"/>
        <v>-0.62688934535446406</v>
      </c>
      <c r="AC73">
        <f t="shared" si="45"/>
        <v>-0.55976905818732248</v>
      </c>
      <c r="AE73">
        <f t="shared" si="30"/>
        <v>0</v>
      </c>
      <c r="AF73">
        <f t="shared" si="31"/>
        <v>0</v>
      </c>
      <c r="AG73">
        <f t="shared" si="31"/>
        <v>-3.9612671774111993E-6</v>
      </c>
      <c r="AH73">
        <f t="shared" si="32"/>
        <v>-4.2573761663444828E-2</v>
      </c>
      <c r="AI73">
        <f t="shared" si="23"/>
        <v>-4.2577722930622237E-2</v>
      </c>
      <c r="AJ73">
        <f t="shared" si="33"/>
        <v>-6.7120287167141579E-2</v>
      </c>
      <c r="AK73">
        <f t="shared" si="46"/>
        <v>-4.3882254174812486E-2</v>
      </c>
      <c r="AL73">
        <f t="shared" si="24"/>
        <v>-0.15358026427257629</v>
      </c>
      <c r="AN73">
        <f t="shared" si="34"/>
        <v>0</v>
      </c>
      <c r="AO73">
        <f t="shared" si="34"/>
        <v>0</v>
      </c>
      <c r="AP73">
        <f t="shared" si="34"/>
        <v>-1.4209295581603918E-9</v>
      </c>
      <c r="AQ73">
        <f t="shared" si="34"/>
        <v>-1.5271455733818803E-5</v>
      </c>
      <c r="AR73">
        <f t="shared" si="34"/>
        <v>-1.5272876663376965E-5</v>
      </c>
      <c r="AS73">
        <f t="shared" si="34"/>
        <v>-2.4076437088581892E-5</v>
      </c>
      <c r="AT73">
        <f t="shared" si="34"/>
        <v>-1.5740819602188047E-5</v>
      </c>
      <c r="AU73">
        <f t="shared" si="25"/>
        <v>-5.5090133354146894E-5</v>
      </c>
      <c r="AW73">
        <v>70</v>
      </c>
      <c r="AX73">
        <f>IF(Z73&gt;0, (R73*SUMPRODUCT(K73:$K$98, X73:$X$98)-K73*$AZ$3)/Z73, 0)</f>
        <v>-1766382.5523413301</v>
      </c>
    </row>
    <row r="74" spans="5:50" x14ac:dyDescent="0.25">
      <c r="E74">
        <v>2074</v>
      </c>
      <c r="F74" s="5">
        <f>EconomicRates!C114</f>
        <v>3.5571999999999999E-2</v>
      </c>
      <c r="G74" s="5">
        <f>EconomicRates!D114</f>
        <v>7.0000000000000007E-2</v>
      </c>
      <c r="H74" s="5">
        <f t="shared" si="35"/>
        <v>0.12000000000000001</v>
      </c>
      <c r="I74" s="5">
        <f t="shared" si="36"/>
        <v>1.1200000000000001</v>
      </c>
      <c r="J74">
        <f t="shared" si="37"/>
        <v>0.89285714285714279</v>
      </c>
      <c r="K74">
        <f t="shared" si="47"/>
        <v>3.2027304614415652E-4</v>
      </c>
      <c r="L74" s="2">
        <v>71</v>
      </c>
      <c r="M74" s="6">
        <v>0.75308980400000003</v>
      </c>
      <c r="Q74" s="4">
        <f t="shared" si="48"/>
        <v>12.5</v>
      </c>
      <c r="R74">
        <f t="shared" si="28"/>
        <v>50000</v>
      </c>
      <c r="S74">
        <f t="shared" si="29"/>
        <v>-6657242.6641258942</v>
      </c>
      <c r="U74">
        <f t="shared" si="38"/>
        <v>0.75308980400000003</v>
      </c>
      <c r="V74">
        <f t="shared" si="39"/>
        <v>0.01</v>
      </c>
      <c r="W74">
        <f t="shared" si="40"/>
        <v>3.1690137419289597E-7</v>
      </c>
      <c r="X74">
        <f t="shared" si="41"/>
        <v>2.3865519377825872E-7</v>
      </c>
      <c r="Y74">
        <f t="shared" si="42"/>
        <v>3.1690137419289597E-9</v>
      </c>
      <c r="Z74">
        <f t="shared" si="43"/>
        <v>7.5077166672708297E-8</v>
      </c>
      <c r="AB74">
        <f t="shared" si="44"/>
        <v>-0.55976905818732248</v>
      </c>
      <c r="AC74">
        <f t="shared" si="45"/>
        <v>-0.49980691707524438</v>
      </c>
      <c r="AE74">
        <f t="shared" si="30"/>
        <v>0</v>
      </c>
      <c r="AF74">
        <f t="shared" si="31"/>
        <v>0</v>
      </c>
      <c r="AG74">
        <f t="shared" si="31"/>
        <v>-9.3846458340885375E-7</v>
      </c>
      <c r="AH74">
        <f t="shared" si="32"/>
        <v>-1.1932759688912936E-2</v>
      </c>
      <c r="AI74">
        <f t="shared" si="23"/>
        <v>-1.1933698153496345E-2</v>
      </c>
      <c r="AJ74">
        <f t="shared" si="33"/>
        <v>-5.9962141112078093E-2</v>
      </c>
      <c r="AK74">
        <f t="shared" si="46"/>
        <v>-3.9183834073112579E-2</v>
      </c>
      <c r="AL74">
        <f t="shared" si="24"/>
        <v>-0.11107967333868701</v>
      </c>
      <c r="AN74">
        <f t="shared" si="34"/>
        <v>0</v>
      </c>
      <c r="AO74">
        <f t="shared" si="34"/>
        <v>0</v>
      </c>
      <c r="AP74">
        <f t="shared" si="34"/>
        <v>-3.0056491082676045E-10</v>
      </c>
      <c r="AQ74">
        <f t="shared" si="34"/>
        <v>-3.8217412944743438E-6</v>
      </c>
      <c r="AR74">
        <f t="shared" si="34"/>
        <v>-3.8220418593851708E-6</v>
      </c>
      <c r="AS74">
        <f t="shared" si="34"/>
        <v>-1.9204257587291013E-5</v>
      </c>
      <c r="AT74">
        <f t="shared" si="34"/>
        <v>-1.2549525898202957E-5</v>
      </c>
      <c r="AU74">
        <f t="shared" si="25"/>
        <v>-3.5575825344879135E-5</v>
      </c>
      <c r="AW74">
        <v>71</v>
      </c>
      <c r="AX74">
        <f>IF(Z74&gt;0, (R74*SUMPRODUCT(K74:$K$98, X74:$X$98)-K74*$AZ$3)/Z74, 0)</f>
        <v>-6657242.6641258942</v>
      </c>
    </row>
    <row r="75" spans="5:50" x14ac:dyDescent="0.25">
      <c r="E75">
        <v>2075</v>
      </c>
      <c r="F75" s="5">
        <f>EconomicRates!C115</f>
        <v>3.5571999999999999E-2</v>
      </c>
      <c r="G75" s="5">
        <f>EconomicRates!D115</f>
        <v>7.0000000000000007E-2</v>
      </c>
      <c r="H75" s="5">
        <f t="shared" si="35"/>
        <v>0.12000000000000001</v>
      </c>
      <c r="I75" s="5">
        <f t="shared" si="36"/>
        <v>1.1200000000000001</v>
      </c>
      <c r="J75">
        <f t="shared" si="37"/>
        <v>0.89285714285714279</v>
      </c>
      <c r="K75">
        <f t="shared" si="47"/>
        <v>2.8595807691442546E-4</v>
      </c>
      <c r="L75" s="2">
        <v>72</v>
      </c>
      <c r="M75" s="6">
        <v>0.78453892300000005</v>
      </c>
      <c r="Q75" s="4">
        <f t="shared" si="48"/>
        <v>12.5</v>
      </c>
      <c r="R75">
        <f t="shared" si="28"/>
        <v>50000</v>
      </c>
      <c r="S75">
        <f t="shared" si="29"/>
        <v>-28930105.535046477</v>
      </c>
      <c r="U75">
        <f t="shared" si="38"/>
        <v>0.78453892300000005</v>
      </c>
      <c r="V75">
        <f t="shared" si="39"/>
        <v>0.01</v>
      </c>
      <c r="W75">
        <f t="shared" si="40"/>
        <v>7.5077166672708297E-8</v>
      </c>
      <c r="X75">
        <f t="shared" si="41"/>
        <v>5.8900959483298063E-8</v>
      </c>
      <c r="Y75">
        <f t="shared" si="42"/>
        <v>7.5077166672708297E-10</v>
      </c>
      <c r="Z75">
        <f t="shared" si="43"/>
        <v>1.5425435522683151E-8</v>
      </c>
      <c r="AB75">
        <f t="shared" si="44"/>
        <v>-0.49980691707524438</v>
      </c>
      <c r="AC75">
        <f t="shared" si="45"/>
        <v>-0.44625947759527834</v>
      </c>
      <c r="AE75">
        <f t="shared" si="30"/>
        <v>0</v>
      </c>
      <c r="AF75">
        <f t="shared" si="31"/>
        <v>0</v>
      </c>
      <c r="AG75">
        <f t="shared" si="31"/>
        <v>-1.9281794403353939E-7</v>
      </c>
      <c r="AH75">
        <f t="shared" si="32"/>
        <v>-2.9450479741649034E-3</v>
      </c>
      <c r="AI75">
        <f t="shared" si="23"/>
        <v>-2.945240792108937E-3</v>
      </c>
      <c r="AJ75">
        <f t="shared" si="33"/>
        <v>-5.3547439479966041E-2</v>
      </c>
      <c r="AK75">
        <f t="shared" si="46"/>
        <v>-3.4986484195267113E-2</v>
      </c>
      <c r="AL75">
        <f t="shared" si="24"/>
        <v>-9.1479164467342083E-2</v>
      </c>
      <c r="AN75">
        <f t="shared" si="34"/>
        <v>0</v>
      </c>
      <c r="AO75">
        <f t="shared" si="34"/>
        <v>0</v>
      </c>
      <c r="AP75">
        <f t="shared" si="34"/>
        <v>-5.513784847042424E-11</v>
      </c>
      <c r="AQ75">
        <f t="shared" si="34"/>
        <v>-8.4216025511292028E-7</v>
      </c>
      <c r="AR75">
        <f t="shared" si="34"/>
        <v>-8.4221539296139075E-7</v>
      </c>
      <c r="AS75">
        <f t="shared" si="34"/>
        <v>-1.5312322817382673E-5</v>
      </c>
      <c r="AT75">
        <f t="shared" si="34"/>
        <v>-1.0004667738475523E-5</v>
      </c>
      <c r="AU75">
        <f t="shared" si="25"/>
        <v>-2.6159205948819584E-5</v>
      </c>
      <c r="AW75">
        <v>72</v>
      </c>
      <c r="AX75">
        <f>IF(Z75&gt;0, (R75*SUMPRODUCT(K75:$K$98, X75:$X$98)-K75*$AZ$3)/Z75, 0)</f>
        <v>-28930105.535046477</v>
      </c>
    </row>
    <row r="76" spans="5:50" x14ac:dyDescent="0.25">
      <c r="E76">
        <v>2076</v>
      </c>
      <c r="F76" s="5">
        <f>EconomicRates!C116</f>
        <v>3.5571999999999999E-2</v>
      </c>
      <c r="G76" s="5">
        <f>EconomicRates!D116</f>
        <v>7.0000000000000007E-2</v>
      </c>
      <c r="H76" s="5">
        <f t="shared" si="35"/>
        <v>0.12000000000000001</v>
      </c>
      <c r="I76" s="5">
        <f t="shared" si="36"/>
        <v>1.1200000000000001</v>
      </c>
      <c r="J76">
        <f t="shared" si="37"/>
        <v>0.89285714285714279</v>
      </c>
      <c r="K76">
        <f t="shared" si="47"/>
        <v>2.55319711530737E-4</v>
      </c>
      <c r="L76" s="2">
        <v>73</v>
      </c>
      <c r="M76" s="6">
        <v>0.81598695700000001</v>
      </c>
      <c r="Q76" s="4">
        <f t="shared" si="48"/>
        <v>12.5</v>
      </c>
      <c r="R76">
        <f t="shared" si="28"/>
        <v>50000</v>
      </c>
      <c r="S76">
        <f t="shared" si="29"/>
        <v>-148440015.46464279</v>
      </c>
      <c r="U76">
        <f t="shared" si="38"/>
        <v>0.81598695700000001</v>
      </c>
      <c r="V76">
        <f t="shared" si="39"/>
        <v>0.01</v>
      </c>
      <c r="W76">
        <f t="shared" si="40"/>
        <v>1.5425435522683151E-8</v>
      </c>
      <c r="X76">
        <f t="shared" si="41"/>
        <v>1.2586954192553929E-8</v>
      </c>
      <c r="Y76">
        <f t="shared" si="42"/>
        <v>1.5425435522683151E-10</v>
      </c>
      <c r="Z76">
        <f t="shared" si="43"/>
        <v>2.68422697490239E-9</v>
      </c>
      <c r="AB76">
        <f t="shared" si="44"/>
        <v>-0.44625947759527834</v>
      </c>
      <c r="AC76">
        <f t="shared" si="45"/>
        <v>-0.39844669366512214</v>
      </c>
      <c r="AE76">
        <f t="shared" si="30"/>
        <v>0</v>
      </c>
      <c r="AF76">
        <f t="shared" si="31"/>
        <v>0</v>
      </c>
      <c r="AG76">
        <f t="shared" si="31"/>
        <v>-3.3552837186279877E-8</v>
      </c>
      <c r="AH76">
        <f t="shared" si="32"/>
        <v>-6.2934770962769649E-4</v>
      </c>
      <c r="AI76">
        <f t="shared" si="23"/>
        <v>-6.2938126246488276E-4</v>
      </c>
      <c r="AJ76">
        <f t="shared" si="33"/>
        <v>-4.78127839301562E-2</v>
      </c>
      <c r="AK76">
        <f t="shared" si="46"/>
        <v>-3.1238163431669488E-2</v>
      </c>
      <c r="AL76">
        <f t="shared" si="24"/>
        <v>-7.9680328624290572E-2</v>
      </c>
      <c r="AN76">
        <f t="shared" si="34"/>
        <v>0</v>
      </c>
      <c r="AO76">
        <f t="shared" si="34"/>
        <v>0</v>
      </c>
      <c r="AP76">
        <f t="shared" si="34"/>
        <v>-8.5667007114387635E-12</v>
      </c>
      <c r="AQ76">
        <f t="shared" si="34"/>
        <v>-1.606848756746735E-7</v>
      </c>
      <c r="AR76">
        <f t="shared" si="34"/>
        <v>-1.6069344237538495E-7</v>
      </c>
      <c r="AS76">
        <f t="shared" si="34"/>
        <v>-1.2207546200528939E-5</v>
      </c>
      <c r="AT76">
        <f t="shared" si="34"/>
        <v>-7.9757188761238701E-6</v>
      </c>
      <c r="AU76">
        <f t="shared" si="25"/>
        <v>-2.0343958519028196E-5</v>
      </c>
      <c r="AW76">
        <v>73</v>
      </c>
      <c r="AX76">
        <f>IF(Z76&gt;0, (R76*SUMPRODUCT(K76:$K$98, X76:$X$98)-K76*$AZ$3)/Z76, 0)</f>
        <v>-148440015.46464279</v>
      </c>
    </row>
    <row r="77" spans="5:50" x14ac:dyDescent="0.25">
      <c r="E77">
        <v>2077</v>
      </c>
      <c r="F77" s="5">
        <f>EconomicRates!C117</f>
        <v>3.5571999999999999E-2</v>
      </c>
      <c r="G77" s="5">
        <f>EconomicRates!D117</f>
        <v>7.0000000000000007E-2</v>
      </c>
      <c r="H77" s="5">
        <f t="shared" si="35"/>
        <v>0.12000000000000001</v>
      </c>
      <c r="I77" s="5">
        <f t="shared" si="36"/>
        <v>1.1200000000000001</v>
      </c>
      <c r="J77">
        <f t="shared" si="37"/>
        <v>0.89285714285714279</v>
      </c>
      <c r="K77">
        <f t="shared" si="47"/>
        <v>2.2796402815244374E-4</v>
      </c>
      <c r="L77" s="2">
        <v>74</v>
      </c>
      <c r="M77" s="6">
        <v>0.84743607600000004</v>
      </c>
      <c r="Q77" s="4">
        <f t="shared" si="48"/>
        <v>12.5</v>
      </c>
      <c r="R77">
        <f t="shared" si="28"/>
        <v>50000</v>
      </c>
      <c r="S77">
        <f t="shared" si="29"/>
        <v>-929658616.54621768</v>
      </c>
      <c r="U77">
        <f t="shared" si="38"/>
        <v>0.84743607600000004</v>
      </c>
      <c r="V77">
        <f t="shared" si="39"/>
        <v>0.01</v>
      </c>
      <c r="W77">
        <f t="shared" si="40"/>
        <v>2.68422697490239E-9</v>
      </c>
      <c r="X77">
        <f t="shared" si="41"/>
        <v>2.2747107747046321E-9</v>
      </c>
      <c r="Y77">
        <f t="shared" si="42"/>
        <v>2.6842269749023902E-11</v>
      </c>
      <c r="Z77">
        <f t="shared" si="43"/>
        <v>3.8267393044873397E-10</v>
      </c>
      <c r="AB77">
        <f t="shared" si="44"/>
        <v>-0.39844669366512214</v>
      </c>
      <c r="AC77">
        <f t="shared" si="45"/>
        <v>-0.35575611676927354</v>
      </c>
      <c r="AE77">
        <f t="shared" si="30"/>
        <v>0</v>
      </c>
      <c r="AF77">
        <f t="shared" si="31"/>
        <v>0</v>
      </c>
      <c r="AG77">
        <f t="shared" si="31"/>
        <v>-4.7834241306091743E-9</v>
      </c>
      <c r="AH77">
        <f t="shared" si="32"/>
        <v>-1.137355387352316E-4</v>
      </c>
      <c r="AI77">
        <f t="shared" si="23"/>
        <v>-1.1374032215936221E-4</v>
      </c>
      <c r="AJ77">
        <f t="shared" si="33"/>
        <v>-4.2690576895848598E-2</v>
      </c>
      <c r="AK77">
        <f t="shared" si="46"/>
        <v>-2.7891268556558553E-2</v>
      </c>
      <c r="AL77">
        <f t="shared" si="24"/>
        <v>-7.0695585774566513E-2</v>
      </c>
      <c r="AN77">
        <f t="shared" si="34"/>
        <v>0</v>
      </c>
      <c r="AO77">
        <f t="shared" si="34"/>
        <v>0</v>
      </c>
      <c r="AP77">
        <f t="shared" si="34"/>
        <v>-1.0904486331752686E-12</v>
      </c>
      <c r="AQ77">
        <f t="shared" si="34"/>
        <v>-2.5927611554171694E-8</v>
      </c>
      <c r="AR77">
        <f t="shared" si="34"/>
        <v>-2.5928702002804868E-8</v>
      </c>
      <c r="AS77">
        <f t="shared" si="34"/>
        <v>-9.7319158733292936E-6</v>
      </c>
      <c r="AT77">
        <f t="shared" si="34"/>
        <v>-6.3582059304346826E-6</v>
      </c>
      <c r="AU77">
        <f t="shared" si="25"/>
        <v>-1.6116050505766781E-5</v>
      </c>
      <c r="AW77">
        <v>74</v>
      </c>
      <c r="AX77">
        <f>IF(Z77&gt;0, (R77*SUMPRODUCT(K77:$K$98, X77:$X$98)-K77*$AZ$3)/Z77, 0)</f>
        <v>-929658616.54621768</v>
      </c>
    </row>
    <row r="78" spans="5:50" x14ac:dyDescent="0.25">
      <c r="E78">
        <v>2078</v>
      </c>
      <c r="F78" s="5">
        <f>EconomicRates!C118</f>
        <v>3.5571999999999999E-2</v>
      </c>
      <c r="G78" s="5">
        <f>EconomicRates!D118</f>
        <v>7.0000000000000007E-2</v>
      </c>
      <c r="H78" s="5">
        <f t="shared" si="35"/>
        <v>0.12000000000000001</v>
      </c>
      <c r="I78" s="5">
        <f t="shared" si="36"/>
        <v>1.1200000000000001</v>
      </c>
      <c r="J78">
        <f t="shared" si="37"/>
        <v>0.89285714285714279</v>
      </c>
      <c r="K78">
        <f t="shared" si="47"/>
        <v>2.0353931085039618E-4</v>
      </c>
      <c r="L78" s="2">
        <v>75</v>
      </c>
      <c r="M78" s="6">
        <v>0.87888519499999995</v>
      </c>
      <c r="Q78" s="4">
        <f t="shared" si="48"/>
        <v>12.5</v>
      </c>
      <c r="R78">
        <f t="shared" si="28"/>
        <v>50000</v>
      </c>
      <c r="S78">
        <f t="shared" si="29"/>
        <v>-7470223213.0987148</v>
      </c>
      <c r="U78">
        <f t="shared" si="38"/>
        <v>0.87888519499999995</v>
      </c>
      <c r="V78">
        <f t="shared" si="39"/>
        <v>0.01</v>
      </c>
      <c r="W78">
        <f t="shared" si="40"/>
        <v>3.8267393044873397E-10</v>
      </c>
      <c r="X78">
        <f t="shared" si="41"/>
        <v>3.36326451983852E-10</v>
      </c>
      <c r="Y78">
        <f t="shared" si="42"/>
        <v>3.8267393044873396E-12</v>
      </c>
      <c r="Z78">
        <f t="shared" si="43"/>
        <v>4.252073916039463E-11</v>
      </c>
      <c r="AB78">
        <f t="shared" si="44"/>
        <v>-0.35575611676927354</v>
      </c>
      <c r="AC78">
        <f t="shared" si="45"/>
        <v>-0.31763941271409551</v>
      </c>
      <c r="AE78">
        <f t="shared" si="30"/>
        <v>0</v>
      </c>
      <c r="AF78">
        <f t="shared" si="31"/>
        <v>0</v>
      </c>
      <c r="AG78">
        <f t="shared" si="31"/>
        <v>-5.315092395049329E-10</v>
      </c>
      <c r="AH78">
        <f t="shared" si="32"/>
        <v>-1.6816322599192601E-5</v>
      </c>
      <c r="AI78">
        <f t="shared" si="23"/>
        <v>-1.6816854108432105E-5</v>
      </c>
      <c r="AJ78">
        <f t="shared" si="33"/>
        <v>-3.811670405517803E-2</v>
      </c>
      <c r="AK78">
        <f t="shared" si="46"/>
        <v>-2.4902928173849152E-2</v>
      </c>
      <c r="AL78">
        <f t="shared" si="24"/>
        <v>-6.3036449083135618E-2</v>
      </c>
      <c r="AN78">
        <f t="shared" si="34"/>
        <v>0</v>
      </c>
      <c r="AO78">
        <f t="shared" si="34"/>
        <v>0</v>
      </c>
      <c r="AP78">
        <f t="shared" si="34"/>
        <v>-1.0818302431945221E-13</v>
      </c>
      <c r="AQ78">
        <f t="shared" si="34"/>
        <v>-3.4227827128776053E-9</v>
      </c>
      <c r="AR78">
        <f t="shared" si="34"/>
        <v>-3.4228908959019246E-9</v>
      </c>
      <c r="AS78">
        <f t="shared" si="34"/>
        <v>-7.7582476752794378E-6</v>
      </c>
      <c r="AT78">
        <f t="shared" si="34"/>
        <v>-5.0687248386621713E-6</v>
      </c>
      <c r="AU78">
        <f t="shared" si="25"/>
        <v>-1.2830395404837511E-5</v>
      </c>
      <c r="AW78">
        <v>75</v>
      </c>
      <c r="AX78">
        <f>IF(Z78&gt;0, (R78*SUMPRODUCT(K78:$K$98, X78:$X$98)-K78*$AZ$3)/Z78, 0)</f>
        <v>-7470223213.0987148</v>
      </c>
    </row>
    <row r="79" spans="5:50" x14ac:dyDescent="0.25">
      <c r="E79">
        <v>2079</v>
      </c>
      <c r="F79" s="5">
        <f>EconomicRates!C119</f>
        <v>3.5571999999999999E-2</v>
      </c>
      <c r="G79" s="5">
        <f>EconomicRates!D119</f>
        <v>7.0000000000000007E-2</v>
      </c>
      <c r="H79" s="5">
        <f t="shared" si="35"/>
        <v>0.12000000000000001</v>
      </c>
      <c r="I79" s="5">
        <f t="shared" si="36"/>
        <v>1.1200000000000001</v>
      </c>
      <c r="J79">
        <f t="shared" si="37"/>
        <v>0.89285714285714279</v>
      </c>
      <c r="K79">
        <f t="shared" si="47"/>
        <v>1.8173152754499659E-4</v>
      </c>
      <c r="L79" s="2">
        <v>76</v>
      </c>
      <c r="M79" s="6">
        <v>1</v>
      </c>
      <c r="Q79" s="4">
        <f t="shared" si="48"/>
        <v>12.5</v>
      </c>
      <c r="R79">
        <f t="shared" si="28"/>
        <v>50000</v>
      </c>
      <c r="S79">
        <f t="shared" si="29"/>
        <v>0</v>
      </c>
      <c r="U79">
        <f t="shared" si="38"/>
        <v>1</v>
      </c>
      <c r="V79">
        <f t="shared" si="39"/>
        <v>0.01</v>
      </c>
      <c r="W79">
        <f t="shared" si="40"/>
        <v>4.252073916039463E-11</v>
      </c>
      <c r="X79">
        <f t="shared" si="41"/>
        <v>4.252073916039463E-11</v>
      </c>
      <c r="Y79">
        <f t="shared" si="42"/>
        <v>4.2520739160394631E-13</v>
      </c>
      <c r="Z79">
        <f t="shared" si="43"/>
        <v>0</v>
      </c>
      <c r="AB79">
        <f t="shared" si="44"/>
        <v>-0.31763941271409551</v>
      </c>
      <c r="AC79">
        <f t="shared" si="45"/>
        <v>0</v>
      </c>
      <c r="AE79">
        <f t="shared" si="30"/>
        <v>0</v>
      </c>
      <c r="AF79">
        <f t="shared" si="31"/>
        <v>0</v>
      </c>
      <c r="AG79">
        <f t="shared" si="31"/>
        <v>0</v>
      </c>
      <c r="AH79">
        <f t="shared" si="32"/>
        <v>-2.1260369580197317E-6</v>
      </c>
      <c r="AI79">
        <f t="shared" si="23"/>
        <v>-2.1260369580197317E-6</v>
      </c>
      <c r="AJ79">
        <f t="shared" si="33"/>
        <v>-0.31763941271409551</v>
      </c>
      <c r="AK79">
        <f t="shared" si="46"/>
        <v>-2.2234758889986689E-2</v>
      </c>
      <c r="AL79">
        <f t="shared" si="24"/>
        <v>-0.33987629764104021</v>
      </c>
      <c r="AN79">
        <f t="shared" si="34"/>
        <v>0</v>
      </c>
      <c r="AO79">
        <f t="shared" si="34"/>
        <v>0</v>
      </c>
      <c r="AP79">
        <f t="shared" si="34"/>
        <v>0</v>
      </c>
      <c r="AQ79">
        <f t="shared" si="34"/>
        <v>-3.8636794399804365E-10</v>
      </c>
      <c r="AR79">
        <f t="shared" si="34"/>
        <v>-3.8636794399804365E-10</v>
      </c>
      <c r="AS79">
        <f t="shared" si="34"/>
        <v>-5.7725095681028191E-5</v>
      </c>
      <c r="AT79">
        <f t="shared" si="34"/>
        <v>-4.0407566976719735E-6</v>
      </c>
      <c r="AU79">
        <f t="shared" si="25"/>
        <v>-6.1766238746644163E-5</v>
      </c>
      <c r="AW79">
        <v>76</v>
      </c>
      <c r="AX79">
        <f>IF(Z79&gt;0, (R79*SUMPRODUCT(K79:$K$98, X79:$X$98)-K79*$AZ$3)/Z79, 0)</f>
        <v>0</v>
      </c>
    </row>
    <row r="80" spans="5:50" x14ac:dyDescent="0.25">
      <c r="F80" s="5">
        <f>EconomicRates!C120</f>
        <v>3.5571999999999999E-2</v>
      </c>
      <c r="G80" s="5">
        <f>EconomicRates!D120</f>
        <v>7.0000000000000007E-2</v>
      </c>
      <c r="H80" s="5"/>
      <c r="I80" s="5"/>
      <c r="M80" s="6"/>
      <c r="Q80" s="4"/>
      <c r="AX80">
        <f>IF(Z80&gt;0, (R80*SUMPRODUCT(K80:$K$98, X80:$X$98)-K80*$AZ$3)/Z80, 0)</f>
        <v>0</v>
      </c>
    </row>
    <row r="81" spans="2:50" x14ac:dyDescent="0.25">
      <c r="F81" s="5">
        <f>EconomicRates!C121</f>
        <v>3.5571999999999999E-2</v>
      </c>
      <c r="G81" s="5">
        <f>EconomicRates!D121</f>
        <v>7.0000000000000007E-2</v>
      </c>
      <c r="H81" s="5"/>
      <c r="I81" s="5"/>
      <c r="M81" s="6"/>
      <c r="Q81" s="4"/>
      <c r="AN81" s="8">
        <f>SUM(AN3:AN79)</f>
        <v>2828.5869236529579</v>
      </c>
      <c r="AO81" s="8">
        <f t="shared" ref="AO81:AU81" si="49">SUM(AO3:AO79)</f>
        <v>-282.85869236529578</v>
      </c>
      <c r="AP81" s="8">
        <f t="shared" si="49"/>
        <v>-180.81541072956844</v>
      </c>
      <c r="AQ81" s="8">
        <f t="shared" si="49"/>
        <v>-1560.580190608559</v>
      </c>
      <c r="AR81" s="8">
        <f t="shared" si="49"/>
        <v>804.33262994953463</v>
      </c>
      <c r="AS81" s="8">
        <f t="shared" si="49"/>
        <v>-184.75609613877268</v>
      </c>
      <c r="AT81" s="8">
        <f t="shared" si="49"/>
        <v>107.77438941428404</v>
      </c>
      <c r="AU81" s="8">
        <f t="shared" si="49"/>
        <v>727.35092322504659</v>
      </c>
      <c r="AX81">
        <f>IF(Z81&gt;0, (R81*SUMPRODUCT(K81:$K$98, X81:$X$98)-K81*$AZ$3)/Z81, 0)</f>
        <v>0</v>
      </c>
    </row>
    <row r="82" spans="2:50" x14ac:dyDescent="0.25">
      <c r="F82" s="5">
        <f>EconomicRates!C122</f>
        <v>3.5571999999999999E-2</v>
      </c>
      <c r="G82" s="5">
        <f>EconomicRates!D122</f>
        <v>7.0000000000000007E-2</v>
      </c>
      <c r="H82" s="5"/>
      <c r="I82" s="5"/>
      <c r="M82" s="6"/>
      <c r="Q82" s="4"/>
      <c r="AX82">
        <f>IF(Z82&gt;0, (R82*SUMPRODUCT(K82:$K$98, X82:$X$98)-K82*$AZ$3)/Z82, 0)</f>
        <v>0</v>
      </c>
    </row>
    <row r="83" spans="2:50" x14ac:dyDescent="0.25">
      <c r="F83" s="5">
        <f>EconomicRates!C123</f>
        <v>3.5571999999999999E-2</v>
      </c>
      <c r="G83" s="5">
        <f>EconomicRates!D123</f>
        <v>7.0000000000000007E-2</v>
      </c>
      <c r="H83" s="5"/>
      <c r="I83" s="5"/>
      <c r="M83" s="6"/>
      <c r="Q83" s="4"/>
      <c r="AX83">
        <f>IF(Z83&gt;0, (R83*SUMPRODUCT(K83:$K$98, X83:$X$98)-K83*$AZ$3)/Z83, 0)</f>
        <v>0</v>
      </c>
    </row>
    <row r="84" spans="2:50" x14ac:dyDescent="0.25">
      <c r="F84" s="5">
        <f>EconomicRates!C124</f>
        <v>3.5571999999999999E-2</v>
      </c>
      <c r="G84" s="5">
        <f>EconomicRates!D124</f>
        <v>7.0000000000000007E-2</v>
      </c>
      <c r="H84" s="5"/>
      <c r="I84" s="5"/>
      <c r="M84" s="6"/>
      <c r="Q84" s="4"/>
      <c r="AX84">
        <f>IF(Z84&gt;0, (R84*SUMPRODUCT(K84:$K$98, X84:$X$98)-K84*$AZ$3)/Z84, 0)</f>
        <v>0</v>
      </c>
    </row>
    <row r="85" spans="2:50" x14ac:dyDescent="0.25">
      <c r="F85" s="5">
        <f>EconomicRates!C125</f>
        <v>3.5571999999999999E-2</v>
      </c>
      <c r="G85" s="5">
        <f>EconomicRates!D125</f>
        <v>7.0000000000000007E-2</v>
      </c>
      <c r="H85" s="5"/>
      <c r="I85" s="5"/>
      <c r="M85" s="6"/>
      <c r="Q85" s="4"/>
      <c r="AX85">
        <f>IF(Z85&gt;0, (R85*SUMPRODUCT(K85:$K$98, X85:$X$98)-K85*$AZ$3)/Z85, 0)</f>
        <v>0</v>
      </c>
    </row>
    <row r="86" spans="2:50" x14ac:dyDescent="0.25">
      <c r="F86" s="5">
        <f>EconomicRates!C126</f>
        <v>3.5571999999999999E-2</v>
      </c>
      <c r="G86" s="5">
        <f>EconomicRates!D126</f>
        <v>7.0000000000000007E-2</v>
      </c>
      <c r="H86" s="5"/>
      <c r="I86" s="5"/>
      <c r="M86" s="6"/>
      <c r="Q86" s="4"/>
      <c r="AX86">
        <f>IF(Z86&gt;0, (R86*SUMPRODUCT(K86:$K$98, X86:$X$98)-K86*$AZ$3)/Z86, 0)</f>
        <v>0</v>
      </c>
    </row>
    <row r="87" spans="2:50" x14ac:dyDescent="0.25">
      <c r="F87" s="5">
        <f>EconomicRates!C127</f>
        <v>3.5571999999999999E-2</v>
      </c>
      <c r="G87" s="5">
        <f>EconomicRates!D127</f>
        <v>7.0000000000000007E-2</v>
      </c>
      <c r="H87" s="5"/>
      <c r="I87" s="5"/>
      <c r="M87" s="6"/>
      <c r="Q87" s="4"/>
      <c r="AX87">
        <f>IF(Z87&gt;0, (R87*SUMPRODUCT(K87:$K$98, X87:$X$98)-K87*$AZ$3)/Z87, 0)</f>
        <v>0</v>
      </c>
    </row>
    <row r="88" spans="2:50" x14ac:dyDescent="0.25">
      <c r="B88" s="6"/>
      <c r="F88" s="5">
        <f>EconomicRates!C128</f>
        <v>3.5571999999999999E-2</v>
      </c>
      <c r="G88" s="5">
        <f>EconomicRates!D128</f>
        <v>7.0000000000000007E-2</v>
      </c>
      <c r="H88" s="5"/>
      <c r="I88" s="5"/>
      <c r="M88" s="6"/>
      <c r="Q88" s="4"/>
      <c r="AX88">
        <f>IF(Z88&gt;0, (R88*SUMPRODUCT(K88:$K$98, X88:$X$98)-K88*$AZ$3)/Z88, 0)</f>
        <v>0</v>
      </c>
    </row>
    <row r="89" spans="2:50" x14ac:dyDescent="0.25">
      <c r="B89" s="6"/>
      <c r="F89" s="5">
        <f>EconomicRates!C129</f>
        <v>3.5571999999999999E-2</v>
      </c>
      <c r="G89" s="5">
        <f>EconomicRates!D129</f>
        <v>7.0000000000000007E-2</v>
      </c>
      <c r="H89" s="5"/>
      <c r="I89" s="5"/>
      <c r="M89" s="6"/>
      <c r="Q89" s="4"/>
      <c r="AX89">
        <f>IF(Z89&gt;0, (R89*SUMPRODUCT(K89:$K$98, X89:$X$98)-K89*$AZ$3)/Z89, 0)</f>
        <v>0</v>
      </c>
    </row>
    <row r="90" spans="2:50" x14ac:dyDescent="0.25">
      <c r="B90" s="6"/>
      <c r="F90" s="5">
        <f>EconomicRates!C130</f>
        <v>3.5571999999999999E-2</v>
      </c>
      <c r="G90" s="5">
        <f>EconomicRates!D130</f>
        <v>7.0000000000000007E-2</v>
      </c>
      <c r="H90" s="5"/>
      <c r="I90" s="5"/>
      <c r="Q90" s="4"/>
      <c r="AX90">
        <f>IF(Z90&gt;0, (R90*SUMPRODUCT(K90:$K$98, X90:$X$98)-K90*$AZ$3)/Z90, 0)</f>
        <v>0</v>
      </c>
    </row>
    <row r="91" spans="2:50" x14ac:dyDescent="0.25">
      <c r="B91" s="6"/>
      <c r="F91" s="5">
        <f>EconomicRates!C131</f>
        <v>3.5571999999999999E-2</v>
      </c>
      <c r="G91" s="5">
        <f>EconomicRates!D131</f>
        <v>7.0000000000000007E-2</v>
      </c>
      <c r="H91" s="5"/>
      <c r="I91" s="5"/>
      <c r="Q91" s="4"/>
      <c r="AX91">
        <f>IF(Z91&gt;0, (R91*SUMPRODUCT(K91:$K$98, X91:$X$98)-K91*$AZ$3)/Z91, 0)</f>
        <v>0</v>
      </c>
    </row>
    <row r="92" spans="2:50" x14ac:dyDescent="0.25">
      <c r="B92" s="6"/>
      <c r="F92" s="5">
        <f>EconomicRates!C132</f>
        <v>3.5571999999999999E-2</v>
      </c>
      <c r="G92" s="5">
        <f>EconomicRates!D132</f>
        <v>7.0000000000000007E-2</v>
      </c>
      <c r="H92" s="5"/>
      <c r="I92" s="5"/>
      <c r="Q92" s="4"/>
      <c r="AX92">
        <f>IF(Z92&gt;0, (R92*SUMPRODUCT(K92:$K$98, X92:$X$98)-K92*$AZ$3)/Z92, 0)</f>
        <v>0</v>
      </c>
    </row>
    <row r="93" spans="2:50" x14ac:dyDescent="0.25">
      <c r="B93" s="6"/>
      <c r="F93" s="5">
        <f>EconomicRates!C133</f>
        <v>3.5571999999999999E-2</v>
      </c>
      <c r="G93" s="5">
        <f>EconomicRates!D133</f>
        <v>7.0000000000000007E-2</v>
      </c>
      <c r="H93" s="5"/>
      <c r="I93" s="5"/>
      <c r="Q93" s="4"/>
      <c r="AX93">
        <f>IF(Z93&gt;0, (R93*SUMPRODUCT(K93:$K$98, X93:$X$98)-K93*$AZ$3)/Z93, 0)</f>
        <v>0</v>
      </c>
    </row>
    <row r="94" spans="2:50" x14ac:dyDescent="0.25">
      <c r="B94" s="6"/>
      <c r="F94" s="5">
        <f>EconomicRates!C134</f>
        <v>3.5571999999999999E-2</v>
      </c>
      <c r="G94" s="5">
        <f>EconomicRates!D134</f>
        <v>7.0000000000000007E-2</v>
      </c>
      <c r="H94" s="5"/>
      <c r="I94" s="5"/>
      <c r="Q94" s="4"/>
      <c r="AX94">
        <f>IF(Z94&gt;0, (R94*SUMPRODUCT(K94:$K$98, X94:$X$98)-K94*$AZ$3)/Z94, 0)</f>
        <v>0</v>
      </c>
    </row>
    <row r="95" spans="2:50" x14ac:dyDescent="0.25">
      <c r="B95" s="6"/>
      <c r="F95" s="5">
        <f>EconomicRates!C135</f>
        <v>3.5571999999999999E-2</v>
      </c>
      <c r="G95" s="5">
        <f>EconomicRates!D135</f>
        <v>7.0000000000000007E-2</v>
      </c>
      <c r="H95" s="5"/>
      <c r="I95" s="5"/>
      <c r="Q95" s="4"/>
      <c r="AX95">
        <f>IF(Z95&gt;0, (R95*SUMPRODUCT(K95:$K$98, X95:$X$98)-K95*$AZ$3)/Z95, 0)</f>
        <v>0</v>
      </c>
    </row>
    <row r="96" spans="2:50" x14ac:dyDescent="0.25">
      <c r="B96" s="6"/>
      <c r="F96" s="5">
        <f>EconomicRates!C136</f>
        <v>3.5571999999999999E-2</v>
      </c>
      <c r="G96" s="5">
        <f>EconomicRates!D136</f>
        <v>7.0000000000000007E-2</v>
      </c>
      <c r="H96" s="5"/>
      <c r="I96" s="5"/>
      <c r="Q96" s="4"/>
      <c r="AX96">
        <f>IF(Z96&gt;0, (R96*SUMPRODUCT(K96:$K$98, X96:$X$98)-K96*$AZ$3)/Z96, 0)</f>
        <v>0</v>
      </c>
    </row>
    <row r="97" spans="2:50" x14ac:dyDescent="0.25">
      <c r="B97" s="6"/>
      <c r="F97" s="5">
        <f>EconomicRates!C137</f>
        <v>3.5571999999999999E-2</v>
      </c>
      <c r="G97" s="5">
        <f>EconomicRates!D137</f>
        <v>7.0000000000000007E-2</v>
      </c>
      <c r="H97" s="5"/>
      <c r="I97" s="5"/>
      <c r="Q97" s="4"/>
      <c r="AX97">
        <f>IF(Z97&gt;0, (R97*SUMPRODUCT(K97:$K$98, X97:$X$98)-K97*$AZ$3)/Z97, 0)</f>
        <v>0</v>
      </c>
    </row>
    <row r="98" spans="2:50" x14ac:dyDescent="0.25">
      <c r="B98" s="6"/>
      <c r="F98" s="5">
        <f>EconomicRates!C138</f>
        <v>3.5571999999999999E-2</v>
      </c>
      <c r="G98" s="5">
        <f>EconomicRates!D138</f>
        <v>7.0000000000000007E-2</v>
      </c>
      <c r="H98" s="5"/>
      <c r="I98" s="5"/>
      <c r="Q98" s="4"/>
    </row>
    <row r="99" spans="2:50" x14ac:dyDescent="0.25">
      <c r="B99" s="6"/>
    </row>
    <row r="100" spans="2:50" x14ac:dyDescent="0.25">
      <c r="B100" s="6"/>
    </row>
    <row r="101" spans="2:50" x14ac:dyDescent="0.25">
      <c r="B101" s="6"/>
    </row>
    <row r="102" spans="2:50" x14ac:dyDescent="0.25">
      <c r="B102" s="6"/>
    </row>
    <row r="103" spans="2:50" x14ac:dyDescent="0.25">
      <c r="B103" s="6"/>
    </row>
    <row r="104" spans="2:50" x14ac:dyDescent="0.25">
      <c r="B104" s="6"/>
    </row>
    <row r="105" spans="2:50" x14ac:dyDescent="0.25">
      <c r="B105" s="6"/>
    </row>
    <row r="106" spans="2:50" x14ac:dyDescent="0.25">
      <c r="B106" s="6"/>
    </row>
    <row r="107" spans="2:50" x14ac:dyDescent="0.25">
      <c r="B107" s="6"/>
    </row>
    <row r="108" spans="2:50" x14ac:dyDescent="0.25">
      <c r="B108" s="6"/>
    </row>
    <row r="109" spans="2:50" x14ac:dyDescent="0.25">
      <c r="B109" s="6"/>
    </row>
    <row r="110" spans="2:50" x14ac:dyDescent="0.25">
      <c r="B110" s="6"/>
    </row>
    <row r="111" spans="2:50" x14ac:dyDescent="0.25">
      <c r="B111" s="6"/>
    </row>
    <row r="112" spans="2:50" x14ac:dyDescent="0.25">
      <c r="B112" s="6"/>
    </row>
    <row r="113" spans="2:2" x14ac:dyDescent="0.25">
      <c r="B113" s="6"/>
    </row>
    <row r="114" spans="2:2" x14ac:dyDescent="0.25">
      <c r="B114" s="6"/>
    </row>
    <row r="115" spans="2:2" x14ac:dyDescent="0.25">
      <c r="B115" s="6"/>
    </row>
    <row r="116" spans="2:2" x14ac:dyDescent="0.25">
      <c r="B116" s="6"/>
    </row>
    <row r="117" spans="2:2" x14ac:dyDescent="0.25">
      <c r="B117" s="6"/>
    </row>
    <row r="118" spans="2:2" x14ac:dyDescent="0.25">
      <c r="B118" s="6"/>
    </row>
    <row r="119" spans="2:2" x14ac:dyDescent="0.25">
      <c r="B119" s="6"/>
    </row>
    <row r="120" spans="2:2" x14ac:dyDescent="0.25">
      <c r="B120" s="6"/>
    </row>
    <row r="121" spans="2:2" x14ac:dyDescent="0.25">
      <c r="B121" s="6"/>
    </row>
    <row r="122" spans="2:2" x14ac:dyDescent="0.25">
      <c r="B122" s="6"/>
    </row>
    <row r="123" spans="2:2" x14ac:dyDescent="0.25">
      <c r="B123" s="6"/>
    </row>
    <row r="124" spans="2:2" x14ac:dyDescent="0.25">
      <c r="B124" s="6"/>
    </row>
    <row r="125" spans="2:2" x14ac:dyDescent="0.25">
      <c r="B125" s="6"/>
    </row>
    <row r="126" spans="2:2" x14ac:dyDescent="0.25">
      <c r="B126" s="6"/>
    </row>
    <row r="127" spans="2:2" x14ac:dyDescent="0.25">
      <c r="B127" s="6"/>
    </row>
    <row r="128" spans="2:2" x14ac:dyDescent="0.25">
      <c r="B128" s="6"/>
    </row>
    <row r="129" spans="2:2" x14ac:dyDescent="0.25">
      <c r="B129" s="6"/>
    </row>
    <row r="130" spans="2:2" x14ac:dyDescent="0.25">
      <c r="B130" s="6"/>
    </row>
    <row r="131" spans="2:2" x14ac:dyDescent="0.25">
      <c r="B131" s="6"/>
    </row>
    <row r="132" spans="2:2" x14ac:dyDescent="0.25">
      <c r="B132" s="6"/>
    </row>
    <row r="133" spans="2:2" x14ac:dyDescent="0.25">
      <c r="B133" s="6"/>
    </row>
    <row r="134" spans="2:2" x14ac:dyDescent="0.25">
      <c r="B134" s="6"/>
    </row>
    <row r="135" spans="2:2" x14ac:dyDescent="0.25">
      <c r="B135" s="6"/>
    </row>
    <row r="136" spans="2:2" x14ac:dyDescent="0.25">
      <c r="B136" s="6"/>
    </row>
    <row r="137" spans="2:2" x14ac:dyDescent="0.25">
      <c r="B137" s="6"/>
    </row>
    <row r="138" spans="2:2" x14ac:dyDescent="0.25">
      <c r="B138" s="6"/>
    </row>
    <row r="139" spans="2:2" x14ac:dyDescent="0.25">
      <c r="B139" s="6"/>
    </row>
    <row r="140" spans="2:2" x14ac:dyDescent="0.25">
      <c r="B140" s="6"/>
    </row>
    <row r="141" spans="2:2" x14ac:dyDescent="0.25">
      <c r="B141" s="6"/>
    </row>
    <row r="142" spans="2:2" x14ac:dyDescent="0.25">
      <c r="B142" s="6"/>
    </row>
    <row r="143" spans="2:2" x14ac:dyDescent="0.25">
      <c r="B143" s="6"/>
    </row>
    <row r="144" spans="2:2" x14ac:dyDescent="0.25">
      <c r="B144" s="6"/>
    </row>
    <row r="145" spans="2:2" x14ac:dyDescent="0.25">
      <c r="B145" s="6"/>
    </row>
    <row r="146" spans="2:2" x14ac:dyDescent="0.25">
      <c r="B146" s="6"/>
    </row>
    <row r="147" spans="2:2" x14ac:dyDescent="0.25">
      <c r="B147" s="6"/>
    </row>
    <row r="148" spans="2:2" x14ac:dyDescent="0.25">
      <c r="B148" s="6"/>
    </row>
    <row r="149" spans="2:2" x14ac:dyDescent="0.25">
      <c r="B149" s="6"/>
    </row>
    <row r="150" spans="2:2" x14ac:dyDescent="0.25">
      <c r="B150" s="6"/>
    </row>
    <row r="151" spans="2:2" x14ac:dyDescent="0.25">
      <c r="B151" s="6"/>
    </row>
    <row r="152" spans="2:2" x14ac:dyDescent="0.25">
      <c r="B152" s="6"/>
    </row>
    <row r="153" spans="2:2" x14ac:dyDescent="0.25">
      <c r="B153" s="6"/>
    </row>
    <row r="154" spans="2:2" x14ac:dyDescent="0.25">
      <c r="B154" s="6"/>
    </row>
    <row r="155" spans="2:2" x14ac:dyDescent="0.25">
      <c r="B155" s="6"/>
    </row>
    <row r="156" spans="2:2" x14ac:dyDescent="0.25">
      <c r="B156" s="6"/>
    </row>
    <row r="157" spans="2:2" x14ac:dyDescent="0.25">
      <c r="B157" s="6"/>
    </row>
    <row r="158" spans="2:2" x14ac:dyDescent="0.25">
      <c r="B158" s="6"/>
    </row>
    <row r="159" spans="2:2" x14ac:dyDescent="0.25">
      <c r="B159" s="6"/>
    </row>
    <row r="160" spans="2:2" x14ac:dyDescent="0.25">
      <c r="B160" s="6"/>
    </row>
    <row r="161" spans="2:2" x14ac:dyDescent="0.25">
      <c r="B161" s="6"/>
    </row>
    <row r="162" spans="2:2" x14ac:dyDescent="0.25">
      <c r="B162" s="6"/>
    </row>
    <row r="163" spans="2:2" x14ac:dyDescent="0.25">
      <c r="B163" s="6"/>
    </row>
    <row r="164" spans="2:2" x14ac:dyDescent="0.25">
      <c r="B164" s="6"/>
    </row>
  </sheetData>
  <conditionalFormatting sqref="AN81:AU81">
    <cfRule type="cellIs" dxfId="21" priority="1" operator="lessThan">
      <formula>0</formula>
    </cfRule>
  </conditionalFormatting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CF1D1E-6BDE-4894-9693-F3EA43274759}">
  <dimension ref="A1:AZ164"/>
  <sheetViews>
    <sheetView workbookViewId="0">
      <selection activeCell="J53" sqref="J53"/>
    </sheetView>
  </sheetViews>
  <sheetFormatPr defaultRowHeight="15" x14ac:dyDescent="0.25"/>
  <cols>
    <col min="3" max="3" width="10.7109375" customWidth="1"/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5" width="9.140625" bestFit="1" customWidth="1"/>
    <col min="36" max="36" width="10.42578125" customWidth="1"/>
    <col min="37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</cols>
  <sheetData>
    <row r="1" spans="1:52" x14ac:dyDescent="0.25">
      <c r="A1" t="s">
        <v>44</v>
      </c>
      <c r="Q1" t="s">
        <v>1</v>
      </c>
      <c r="W1" t="s">
        <v>2</v>
      </c>
      <c r="AB1" t="s">
        <v>45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2">
        <f>'S.55.04.A'!C3*(1+C12)</f>
        <v>4335.6642807048102</v>
      </c>
      <c r="K3">
        <v>1</v>
      </c>
      <c r="L3" s="2">
        <v>0</v>
      </c>
      <c r="O3">
        <f>$C$3</f>
        <v>4335.6642807048102</v>
      </c>
      <c r="P3" s="2">
        <f>O3*C5</f>
        <v>433.56642807048104</v>
      </c>
      <c r="Q3" s="4">
        <f>B8</f>
        <v>100</v>
      </c>
      <c r="R3">
        <f t="shared" ref="R3:R66" si="0">$C$6</f>
        <v>50000</v>
      </c>
      <c r="S3">
        <f t="shared" ref="S3:S66" si="1">AX3</f>
        <v>0</v>
      </c>
      <c r="W3">
        <v>1</v>
      </c>
      <c r="Z3">
        <v>1</v>
      </c>
      <c r="AC3">
        <f>S3*Z3</f>
        <v>0</v>
      </c>
      <c r="AE3">
        <f t="shared" ref="AE3:AE66" si="2">$Z3*O3</f>
        <v>4335.6642807048102</v>
      </c>
      <c r="AF3">
        <f t="shared" ref="AF3:AG34" si="3">-$Z3*P3</f>
        <v>-433.56642807048104</v>
      </c>
      <c r="AG3">
        <f t="shared" si="3"/>
        <v>-100</v>
      </c>
      <c r="AH3">
        <f t="shared" ref="AH3:AH66" si="4">-X3*R3</f>
        <v>0</v>
      </c>
      <c r="AI3">
        <f t="shared" ref="AI3:AI23" si="5">SUM(AE3:AH3)</f>
        <v>3802.0978526343292</v>
      </c>
      <c r="AJ3">
        <f t="shared" ref="AJ3:AJ66" si="6">AB3-AC3</f>
        <v>0</v>
      </c>
      <c r="AL3">
        <f t="shared" ref="AL3:AL23" si="7">SUM(AI3:AK3)</f>
        <v>3802.0978526343292</v>
      </c>
      <c r="AN3">
        <f t="shared" ref="AN3:AU34" si="8">AE3*$K3</f>
        <v>4335.6642807048102</v>
      </c>
      <c r="AO3">
        <f t="shared" si="8"/>
        <v>-433.56642807048104</v>
      </c>
      <c r="AP3">
        <f t="shared" si="8"/>
        <v>-100</v>
      </c>
      <c r="AQ3">
        <f t="shared" si="8"/>
        <v>0</v>
      </c>
      <c r="AR3">
        <f t="shared" si="8"/>
        <v>3802.0978526343292</v>
      </c>
      <c r="AS3">
        <f t="shared" si="8"/>
        <v>0</v>
      </c>
      <c r="AT3">
        <f t="shared" si="8"/>
        <v>0</v>
      </c>
      <c r="AU3">
        <f t="shared" si="8"/>
        <v>3802.0978526343292</v>
      </c>
      <c r="AW3">
        <v>0</v>
      </c>
      <c r="AX3">
        <f>IF(Z3&gt;0, (R3*SUMPRODUCT(K3:$K$98, X3:$X$98)-K3*$AZ$3)/Z3, 0)</f>
        <v>0</v>
      </c>
      <c r="AZ3">
        <f>C6*ABS(SUMPRODUCT(X4:X69, K4:K69))/1</f>
        <v>2450.3097504182974</v>
      </c>
    </row>
    <row r="4" spans="1:52" x14ac:dyDescent="0.25">
      <c r="A4" t="s">
        <v>14</v>
      </c>
      <c r="C4" t="s">
        <v>37</v>
      </c>
      <c r="E4">
        <v>2004</v>
      </c>
      <c r="F4" s="5">
        <f>EconomicRates!C44</f>
        <v>3.5571999999999999E-2</v>
      </c>
      <c r="G4" s="5">
        <f>EconomicRates!D44</f>
        <v>7.0000000000000007E-2</v>
      </c>
      <c r="H4" s="5">
        <f t="shared" ref="H4:H67" si="9">G4+$C$9</f>
        <v>0.12000000000000001</v>
      </c>
      <c r="I4" s="5">
        <f t="shared" ref="I4:I67" si="10">1+H4</f>
        <v>1.1200000000000001</v>
      </c>
      <c r="J4">
        <f t="shared" ref="J4:J67" si="11">1/I4</f>
        <v>0.89285714285714279</v>
      </c>
      <c r="K4">
        <f>J4</f>
        <v>0.89285714285714279</v>
      </c>
      <c r="L4" s="2">
        <v>1</v>
      </c>
      <c r="M4" s="6">
        <f t="array" ref="M4:M69">Mortalities!B31:B96</f>
        <v>3.852E-3</v>
      </c>
      <c r="R4">
        <f t="shared" si="0"/>
        <v>50000</v>
      </c>
      <c r="S4">
        <f t="shared" si="1"/>
        <v>266.22087916298341</v>
      </c>
      <c r="U4">
        <f t="shared" ref="U4:U67" si="12">M4</f>
        <v>3.852E-3</v>
      </c>
      <c r="V4">
        <f t="shared" ref="V4:V67" si="13">$C$10</f>
        <v>0.01</v>
      </c>
      <c r="W4">
        <f t="shared" ref="W4:W67" si="14">Z3</f>
        <v>1</v>
      </c>
      <c r="X4">
        <f t="shared" ref="X4:X67" si="15">U4*W4</f>
        <v>3.852E-3</v>
      </c>
      <c r="Y4">
        <f t="shared" ref="Y4:Y67" si="16">V4*W4</f>
        <v>0.01</v>
      </c>
      <c r="Z4">
        <f t="shared" ref="Z4:Z67" si="17">MAX(0, W4-X4-Y4)</f>
        <v>0.98614800000000002</v>
      </c>
      <c r="AB4">
        <f t="shared" ref="AB4:AB67" si="18">AC3</f>
        <v>0</v>
      </c>
      <c r="AC4">
        <f>S4*Z4</f>
        <v>262.53318754481779</v>
      </c>
      <c r="AE4">
        <f t="shared" si="2"/>
        <v>0</v>
      </c>
      <c r="AF4">
        <f t="shared" si="3"/>
        <v>0</v>
      </c>
      <c r="AG4">
        <f t="shared" si="3"/>
        <v>0</v>
      </c>
      <c r="AH4">
        <f t="shared" si="4"/>
        <v>-192.6</v>
      </c>
      <c r="AI4">
        <f t="shared" si="5"/>
        <v>-192.6</v>
      </c>
      <c r="AJ4">
        <f t="shared" si="6"/>
        <v>-262.53318754481779</v>
      </c>
      <c r="AK4">
        <f t="shared" ref="AK4:AK67" si="19">G4*SUM(AB4:AB4, AE4:AF4)</f>
        <v>0</v>
      </c>
      <c r="AL4">
        <f t="shared" si="7"/>
        <v>-455.13318754481782</v>
      </c>
      <c r="AN4">
        <f t="shared" si="8"/>
        <v>0</v>
      </c>
      <c r="AO4">
        <f t="shared" si="8"/>
        <v>0</v>
      </c>
      <c r="AP4">
        <f t="shared" si="8"/>
        <v>0</v>
      </c>
      <c r="AQ4">
        <f t="shared" si="8"/>
        <v>-171.96428571428569</v>
      </c>
      <c r="AR4">
        <f t="shared" si="8"/>
        <v>-171.96428571428569</v>
      </c>
      <c r="AS4">
        <f t="shared" si="8"/>
        <v>-234.40463173644443</v>
      </c>
      <c r="AT4">
        <f t="shared" si="8"/>
        <v>0</v>
      </c>
      <c r="AU4">
        <f t="shared" si="8"/>
        <v>-406.36891745073018</v>
      </c>
      <c r="AW4">
        <v>1</v>
      </c>
      <c r="AX4">
        <f>IF(Z4&gt;0, (R4*SUMPRODUCT(K4:$K$98, X4:$X$98)-K4*$AZ$3)/Z4, 0)</f>
        <v>266.22087916298341</v>
      </c>
    </row>
    <row r="5" spans="1:52" x14ac:dyDescent="0.25">
      <c r="C5" s="2">
        <f>'S.26.04.A'!C5</f>
        <v>0.1</v>
      </c>
      <c r="E5">
        <v>2005</v>
      </c>
      <c r="F5" s="5">
        <f>EconomicRates!C45</f>
        <v>3.5571999999999999E-2</v>
      </c>
      <c r="G5" s="5">
        <f>EconomicRates!D45</f>
        <v>7.0000000000000007E-2</v>
      </c>
      <c r="H5" s="5">
        <f t="shared" si="9"/>
        <v>0.12000000000000001</v>
      </c>
      <c r="I5" s="5">
        <f t="shared" si="10"/>
        <v>1.1200000000000001</v>
      </c>
      <c r="J5">
        <f t="shared" si="11"/>
        <v>0.89285714285714279</v>
      </c>
      <c r="K5">
        <f t="shared" ref="K5:K68" si="20">K4*J5</f>
        <v>0.79719387755102034</v>
      </c>
      <c r="L5" s="2">
        <v>2</v>
      </c>
      <c r="M5" s="6">
        <v>4.0049999999999999E-3</v>
      </c>
      <c r="Q5" s="4">
        <f t="shared" ref="Q5:Q68" si="21">$C$8</f>
        <v>12.5</v>
      </c>
      <c r="R5">
        <f t="shared" si="0"/>
        <v>50000</v>
      </c>
      <c r="S5">
        <f t="shared" si="1"/>
        <v>334.21903566637548</v>
      </c>
      <c r="U5">
        <f t="shared" si="12"/>
        <v>4.0049999999999999E-3</v>
      </c>
      <c r="V5">
        <f t="shared" si="13"/>
        <v>0.01</v>
      </c>
      <c r="W5">
        <f t="shared" si="14"/>
        <v>0.98614800000000002</v>
      </c>
      <c r="X5">
        <f t="shared" si="15"/>
        <v>3.9495227400000001E-3</v>
      </c>
      <c r="Y5">
        <f t="shared" si="16"/>
        <v>9.8614800000000006E-3</v>
      </c>
      <c r="Z5">
        <f t="shared" si="17"/>
        <v>0.97233699726</v>
      </c>
      <c r="AB5">
        <f t="shared" si="18"/>
        <v>262.53318754481779</v>
      </c>
      <c r="AC5">
        <f>S5*Z5</f>
        <v>324.97353356697636</v>
      </c>
      <c r="AE5">
        <f t="shared" si="2"/>
        <v>0</v>
      </c>
      <c r="AF5">
        <f t="shared" si="3"/>
        <v>0</v>
      </c>
      <c r="AG5">
        <f t="shared" si="3"/>
        <v>-12.15421246575</v>
      </c>
      <c r="AH5">
        <f t="shared" si="4"/>
        <v>-197.47613699999999</v>
      </c>
      <c r="AI5">
        <f t="shared" si="5"/>
        <v>-209.63034946574999</v>
      </c>
      <c r="AJ5">
        <f t="shared" si="6"/>
        <v>-62.440346022158565</v>
      </c>
      <c r="AK5">
        <f t="shared" si="19"/>
        <v>18.377323128137249</v>
      </c>
      <c r="AL5">
        <f t="shared" si="7"/>
        <v>-253.6933723597713</v>
      </c>
      <c r="AN5">
        <f t="shared" si="8"/>
        <v>0</v>
      </c>
      <c r="AO5">
        <f t="shared" si="8"/>
        <v>0</v>
      </c>
      <c r="AP5">
        <f t="shared" si="8"/>
        <v>-9.6892637641501906</v>
      </c>
      <c r="AQ5">
        <f t="shared" si="8"/>
        <v>-157.42676737882653</v>
      </c>
      <c r="AR5">
        <f t="shared" si="8"/>
        <v>-167.11603114297671</v>
      </c>
      <c r="AS5">
        <f t="shared" si="8"/>
        <v>-49.777061561032014</v>
      </c>
      <c r="AT5">
        <f t="shared" si="8"/>
        <v>14.65028948352778</v>
      </c>
      <c r="AU5">
        <f t="shared" si="8"/>
        <v>-202.24280322048094</v>
      </c>
      <c r="AW5">
        <v>2</v>
      </c>
      <c r="AX5">
        <f>IF(Z5&gt;0, (R5*SUMPRODUCT(K5:$K$98, X5:$X$98)-K5*$AZ$3)/Z5, 0)</f>
        <v>334.21903566637548</v>
      </c>
    </row>
    <row r="6" spans="1:52" x14ac:dyDescent="0.25">
      <c r="A6" t="s">
        <v>16</v>
      </c>
      <c r="C6" s="2">
        <f>'S.26.04.A'!C6</f>
        <v>50000</v>
      </c>
      <c r="E6">
        <v>2006</v>
      </c>
      <c r="F6" s="5">
        <f>EconomicRates!C46</f>
        <v>3.5571999999999999E-2</v>
      </c>
      <c r="G6" s="5">
        <f>EconomicRates!D46</f>
        <v>7.0000000000000007E-2</v>
      </c>
      <c r="H6" s="5">
        <f t="shared" si="9"/>
        <v>0.12000000000000001</v>
      </c>
      <c r="I6" s="5">
        <f t="shared" si="10"/>
        <v>1.1200000000000001</v>
      </c>
      <c r="J6">
        <f t="shared" si="11"/>
        <v>0.89285714285714279</v>
      </c>
      <c r="K6">
        <f t="shared" si="20"/>
        <v>0.71178024781341098</v>
      </c>
      <c r="L6" s="2">
        <v>3</v>
      </c>
      <c r="M6" s="6">
        <v>4.1640000000000002E-3</v>
      </c>
      <c r="Q6" s="4">
        <f t="shared" si="21"/>
        <v>12.5</v>
      </c>
      <c r="R6">
        <f t="shared" si="0"/>
        <v>50000</v>
      </c>
      <c r="S6">
        <f t="shared" si="1"/>
        <v>393.12585821084457</v>
      </c>
      <c r="U6">
        <f t="shared" si="12"/>
        <v>4.1640000000000002E-3</v>
      </c>
      <c r="V6">
        <f t="shared" si="13"/>
        <v>0.01</v>
      </c>
      <c r="W6">
        <f t="shared" si="14"/>
        <v>0.97233699726</v>
      </c>
      <c r="X6">
        <f t="shared" si="15"/>
        <v>4.0488112565906405E-3</v>
      </c>
      <c r="Y6">
        <f t="shared" si="16"/>
        <v>9.7233699725999996E-3</v>
      </c>
      <c r="Z6">
        <f t="shared" si="17"/>
        <v>0.95856481603080934</v>
      </c>
      <c r="AB6">
        <f t="shared" si="18"/>
        <v>324.97353356697636</v>
      </c>
      <c r="AC6">
        <f t="shared" ref="AC6:AC69" si="22">S6*Z6</f>
        <v>376.83661595283229</v>
      </c>
      <c r="AE6">
        <f t="shared" si="2"/>
        <v>0</v>
      </c>
      <c r="AF6">
        <f t="shared" si="3"/>
        <v>0</v>
      </c>
      <c r="AG6">
        <f t="shared" si="3"/>
        <v>-11.982060200385117</v>
      </c>
      <c r="AH6">
        <f t="shared" si="4"/>
        <v>-202.44056282953201</v>
      </c>
      <c r="AI6">
        <f t="shared" si="5"/>
        <v>-214.42262302991713</v>
      </c>
      <c r="AJ6">
        <f t="shared" si="6"/>
        <v>-51.863082385855932</v>
      </c>
      <c r="AK6">
        <f t="shared" si="19"/>
        <v>22.748147349688349</v>
      </c>
      <c r="AL6">
        <f t="shared" si="7"/>
        <v>-243.53755806608473</v>
      </c>
      <c r="AN6">
        <f t="shared" si="8"/>
        <v>0</v>
      </c>
      <c r="AO6">
        <f t="shared" si="8"/>
        <v>0</v>
      </c>
      <c r="AP6">
        <f t="shared" si="8"/>
        <v>-8.5285937787453268</v>
      </c>
      <c r="AQ6">
        <f t="shared" si="8"/>
        <v>-144.09319397829069</v>
      </c>
      <c r="AR6">
        <f t="shared" si="8"/>
        <v>-152.62178775703603</v>
      </c>
      <c r="AS6">
        <f t="shared" si="8"/>
        <v>-36.915117632971885</v>
      </c>
      <c r="AT6">
        <f t="shared" si="8"/>
        <v>16.19168195785716</v>
      </c>
      <c r="AU6">
        <f t="shared" si="8"/>
        <v>-173.34522343215076</v>
      </c>
      <c r="AW6">
        <v>3</v>
      </c>
      <c r="AX6">
        <f>IF(Z6&gt;0, (R6*SUMPRODUCT(K6:$K$98, X6:$X$98)-K6*$AZ$3)/Z6, 0)</f>
        <v>393.12585821084457</v>
      </c>
    </row>
    <row r="7" spans="1:52" x14ac:dyDescent="0.25">
      <c r="A7" t="s">
        <v>15</v>
      </c>
      <c r="B7" t="s">
        <v>37</v>
      </c>
      <c r="C7" t="s">
        <v>46</v>
      </c>
      <c r="E7">
        <v>2007</v>
      </c>
      <c r="F7" s="5">
        <f>EconomicRates!C47</f>
        <v>3.5571999999999999E-2</v>
      </c>
      <c r="G7" s="5">
        <f>EconomicRates!D47</f>
        <v>7.0000000000000007E-2</v>
      </c>
      <c r="H7" s="5">
        <f t="shared" si="9"/>
        <v>0.12000000000000001</v>
      </c>
      <c r="I7" s="5">
        <f t="shared" si="10"/>
        <v>1.1200000000000001</v>
      </c>
      <c r="J7">
        <f t="shared" si="11"/>
        <v>0.89285714285714279</v>
      </c>
      <c r="K7">
        <f t="shared" si="20"/>
        <v>0.63551807840483121</v>
      </c>
      <c r="L7" s="2">
        <v>4</v>
      </c>
      <c r="M7" s="6">
        <v>4.3350000000000003E-3</v>
      </c>
      <c r="Q7" s="4">
        <f t="shared" si="21"/>
        <v>12.5</v>
      </c>
      <c r="R7">
        <f t="shared" si="0"/>
        <v>50000</v>
      </c>
      <c r="S7">
        <f t="shared" si="1"/>
        <v>444.11388025486792</v>
      </c>
      <c r="U7">
        <f t="shared" si="12"/>
        <v>4.3350000000000003E-3</v>
      </c>
      <c r="V7">
        <f t="shared" si="13"/>
        <v>0.01</v>
      </c>
      <c r="W7">
        <f t="shared" si="14"/>
        <v>0.95856481603080934</v>
      </c>
      <c r="X7">
        <f t="shared" si="15"/>
        <v>4.155378477493559E-3</v>
      </c>
      <c r="Y7">
        <f t="shared" si="16"/>
        <v>9.5856481603080936E-3</v>
      </c>
      <c r="Z7">
        <f t="shared" si="17"/>
        <v>0.94482378939300771</v>
      </c>
      <c r="AB7">
        <f t="shared" si="18"/>
        <v>376.83661595283229</v>
      </c>
      <c r="AC7">
        <f t="shared" si="22"/>
        <v>419.60935926443676</v>
      </c>
      <c r="AE7">
        <f t="shared" si="2"/>
        <v>0</v>
      </c>
      <c r="AF7">
        <f t="shared" si="3"/>
        <v>0</v>
      </c>
      <c r="AG7">
        <f t="shared" si="3"/>
        <v>-11.810297367412597</v>
      </c>
      <c r="AH7">
        <f t="shared" si="4"/>
        <v>-207.76892387467794</v>
      </c>
      <c r="AI7">
        <f t="shared" si="5"/>
        <v>-219.57922124209054</v>
      </c>
      <c r="AJ7">
        <f t="shared" si="6"/>
        <v>-42.772743311604472</v>
      </c>
      <c r="AK7">
        <f t="shared" si="19"/>
        <v>26.378563116698263</v>
      </c>
      <c r="AL7">
        <f t="shared" si="7"/>
        <v>-235.97340143699671</v>
      </c>
      <c r="AN7">
        <f t="shared" si="8"/>
        <v>0</v>
      </c>
      <c r="AO7">
        <f t="shared" si="8"/>
        <v>0</v>
      </c>
      <c r="AP7">
        <f t="shared" si="8"/>
        <v>-7.5056574883276905</v>
      </c>
      <c r="AQ7">
        <f t="shared" si="8"/>
        <v>-132.04090725307498</v>
      </c>
      <c r="AR7">
        <f t="shared" si="8"/>
        <v>-139.54656474140268</v>
      </c>
      <c r="AS7">
        <f t="shared" si="8"/>
        <v>-27.182851637493972</v>
      </c>
      <c r="AT7">
        <f t="shared" si="8"/>
        <v>16.764053743004634</v>
      </c>
      <c r="AU7">
        <f t="shared" si="8"/>
        <v>-149.96536263589198</v>
      </c>
      <c r="AW7">
        <v>4</v>
      </c>
      <c r="AX7">
        <f>IF(Z7&gt;0, (R7*SUMPRODUCT(K7:$K$98, X7:$X$98)-K7*$AZ$3)/Z7, 0)</f>
        <v>444.11388025486792</v>
      </c>
    </row>
    <row r="8" spans="1:52" x14ac:dyDescent="0.25">
      <c r="B8" s="2">
        <f>'S.26.04.A'!B8</f>
        <v>100</v>
      </c>
      <c r="C8" s="2">
        <f>'S.26.04.A'!C8</f>
        <v>12.5</v>
      </c>
      <c r="E8">
        <v>2008</v>
      </c>
      <c r="F8" s="5">
        <f>EconomicRates!C48</f>
        <v>3.5571999999999999E-2</v>
      </c>
      <c r="G8" s="5">
        <f>EconomicRates!D48</f>
        <v>7.0000000000000007E-2</v>
      </c>
      <c r="H8" s="5">
        <f t="shared" si="9"/>
        <v>0.12000000000000001</v>
      </c>
      <c r="I8" s="5">
        <f t="shared" si="10"/>
        <v>1.1200000000000001</v>
      </c>
      <c r="J8">
        <f t="shared" si="11"/>
        <v>0.89285714285714279</v>
      </c>
      <c r="K8">
        <f t="shared" si="20"/>
        <v>0.5674268557185993</v>
      </c>
      <c r="L8" s="2">
        <v>5</v>
      </c>
      <c r="M8" s="6">
        <v>4.522E-3</v>
      </c>
      <c r="Q8" s="4">
        <f t="shared" si="21"/>
        <v>12.5</v>
      </c>
      <c r="R8">
        <f t="shared" si="0"/>
        <v>50000</v>
      </c>
      <c r="S8">
        <f t="shared" si="1"/>
        <v>488.03731747542707</v>
      </c>
      <c r="U8">
        <f t="shared" si="12"/>
        <v>4.522E-3</v>
      </c>
      <c r="V8">
        <f t="shared" si="13"/>
        <v>0.01</v>
      </c>
      <c r="W8">
        <f t="shared" si="14"/>
        <v>0.94482378939300771</v>
      </c>
      <c r="X8">
        <f t="shared" si="15"/>
        <v>4.2724931756351805E-3</v>
      </c>
      <c r="Y8">
        <f t="shared" si="16"/>
        <v>9.4482378939300775E-3</v>
      </c>
      <c r="Z8">
        <f t="shared" si="17"/>
        <v>0.93110305832344242</v>
      </c>
      <c r="AB8">
        <f t="shared" si="18"/>
        <v>419.60935926443676</v>
      </c>
      <c r="AC8">
        <f t="shared" si="22"/>
        <v>454.41303887733898</v>
      </c>
      <c r="AE8">
        <f t="shared" si="2"/>
        <v>0</v>
      </c>
      <c r="AF8">
        <f t="shared" si="3"/>
        <v>0</v>
      </c>
      <c r="AG8">
        <f t="shared" si="3"/>
        <v>-11.63878822904303</v>
      </c>
      <c r="AH8">
        <f t="shared" si="4"/>
        <v>-213.62465878175902</v>
      </c>
      <c r="AI8">
        <f t="shared" si="5"/>
        <v>-225.26344701080205</v>
      </c>
      <c r="AJ8">
        <f t="shared" si="6"/>
        <v>-34.803679612902215</v>
      </c>
      <c r="AK8">
        <f t="shared" si="19"/>
        <v>29.372655148510574</v>
      </c>
      <c r="AL8">
        <f t="shared" si="7"/>
        <v>-230.69447147519369</v>
      </c>
      <c r="AN8">
        <f t="shared" si="8"/>
        <v>0</v>
      </c>
      <c r="AO8">
        <f t="shared" si="8"/>
        <v>0</v>
      </c>
      <c r="AP8">
        <f t="shared" si="8"/>
        <v>-6.6041610091805314</v>
      </c>
      <c r="AQ8">
        <f t="shared" si="8"/>
        <v>-121.21636843649219</v>
      </c>
      <c r="AR8">
        <f t="shared" si="8"/>
        <v>-127.82052944567272</v>
      </c>
      <c r="AS8">
        <f t="shared" si="8"/>
        <v>-19.748542490186622</v>
      </c>
      <c r="AT8">
        <f t="shared" si="8"/>
        <v>16.666833355026082</v>
      </c>
      <c r="AU8">
        <f t="shared" si="8"/>
        <v>-130.90223858083326</v>
      </c>
      <c r="AW8">
        <v>5</v>
      </c>
      <c r="AX8">
        <f>IF(Z8&gt;0, (R8*SUMPRODUCT(K8:$K$98, X8:$X$98)-K8*$AZ$3)/Z8, 0)</f>
        <v>488.03731747542707</v>
      </c>
    </row>
    <row r="9" spans="1:52" x14ac:dyDescent="0.25">
      <c r="A9" t="s">
        <v>39</v>
      </c>
      <c r="C9" s="2">
        <f>'S.26.04.A'!C9</f>
        <v>0.05</v>
      </c>
      <c r="E9">
        <v>2009</v>
      </c>
      <c r="F9" s="5">
        <f>EconomicRates!C49</f>
        <v>3.5571999999999999E-2</v>
      </c>
      <c r="G9" s="5">
        <f>EconomicRates!D49</f>
        <v>7.0000000000000007E-2</v>
      </c>
      <c r="H9" s="5">
        <f t="shared" si="9"/>
        <v>0.12000000000000001</v>
      </c>
      <c r="I9" s="5">
        <f t="shared" si="10"/>
        <v>1.1200000000000001</v>
      </c>
      <c r="J9">
        <f t="shared" si="11"/>
        <v>0.89285714285714279</v>
      </c>
      <c r="K9">
        <f t="shared" si="20"/>
        <v>0.50663112117732079</v>
      </c>
      <c r="L9" s="2">
        <v>6</v>
      </c>
      <c r="M9" s="6">
        <v>4.7470000000000004E-3</v>
      </c>
      <c r="Q9" s="4">
        <f t="shared" si="21"/>
        <v>12.5</v>
      </c>
      <c r="R9">
        <f t="shared" si="0"/>
        <v>50000</v>
      </c>
      <c r="S9">
        <f t="shared" si="1"/>
        <v>525.59377081875959</v>
      </c>
      <c r="U9">
        <f t="shared" si="12"/>
        <v>4.7470000000000004E-3</v>
      </c>
      <c r="V9">
        <f t="shared" si="13"/>
        <v>0.01</v>
      </c>
      <c r="W9">
        <f t="shared" si="14"/>
        <v>0.93110305832344242</v>
      </c>
      <c r="X9">
        <f t="shared" si="15"/>
        <v>4.4199462178613818E-3</v>
      </c>
      <c r="Y9">
        <f t="shared" si="16"/>
        <v>9.311030583234424E-3</v>
      </c>
      <c r="Z9">
        <f t="shared" si="17"/>
        <v>0.91737208152234662</v>
      </c>
      <c r="AB9">
        <f t="shared" si="18"/>
        <v>454.41303887733898</v>
      </c>
      <c r="AC9">
        <f t="shared" si="22"/>
        <v>482.16505157118468</v>
      </c>
      <c r="AE9">
        <f t="shared" si="2"/>
        <v>0</v>
      </c>
      <c r="AF9">
        <f t="shared" si="3"/>
        <v>0</v>
      </c>
      <c r="AG9">
        <f t="shared" si="3"/>
        <v>-11.467151019029332</v>
      </c>
      <c r="AH9">
        <f t="shared" si="4"/>
        <v>-220.99731089306908</v>
      </c>
      <c r="AI9">
        <f t="shared" si="5"/>
        <v>-232.46446191209841</v>
      </c>
      <c r="AJ9">
        <f t="shared" si="6"/>
        <v>-27.7520126938457</v>
      </c>
      <c r="AK9">
        <f t="shared" si="19"/>
        <v>31.80891272141373</v>
      </c>
      <c r="AL9">
        <f t="shared" si="7"/>
        <v>-228.40756188453037</v>
      </c>
      <c r="AN9">
        <f t="shared" si="8"/>
        <v>0</v>
      </c>
      <c r="AO9">
        <f t="shared" si="8"/>
        <v>0</v>
      </c>
      <c r="AP9">
        <f t="shared" si="8"/>
        <v>-5.8096155774804874</v>
      </c>
      <c r="AQ9">
        <f t="shared" si="8"/>
        <v>-111.96411539492851</v>
      </c>
      <c r="AR9">
        <f t="shared" si="8"/>
        <v>-117.773730972409</v>
      </c>
      <c r="AS9">
        <f t="shared" si="8"/>
        <v>-14.060033306010286</v>
      </c>
      <c r="AT9">
        <f t="shared" si="8"/>
        <v>16.115385115481381</v>
      </c>
      <c r="AU9">
        <f t="shared" si="8"/>
        <v>-115.71837916293791</v>
      </c>
      <c r="AW9">
        <v>6</v>
      </c>
      <c r="AX9">
        <f>IF(Z9&gt;0, (R9*SUMPRODUCT(K9:$K$98, X9:$X$98)-K9*$AZ$3)/Z9, 0)</f>
        <v>525.59377081875959</v>
      </c>
    </row>
    <row r="10" spans="1:52" x14ac:dyDescent="0.25">
      <c r="A10" t="s">
        <v>19</v>
      </c>
      <c r="C10" s="2">
        <f>'S.26.04.A'!C10</f>
        <v>0.01</v>
      </c>
      <c r="E10">
        <v>2010</v>
      </c>
      <c r="F10" s="5">
        <f>EconomicRates!C50</f>
        <v>3.5571999999999999E-2</v>
      </c>
      <c r="G10" s="5">
        <f>EconomicRates!D50</f>
        <v>7.0000000000000007E-2</v>
      </c>
      <c r="H10" s="5">
        <f t="shared" si="9"/>
        <v>0.12000000000000001</v>
      </c>
      <c r="I10" s="5">
        <f t="shared" si="10"/>
        <v>1.1200000000000001</v>
      </c>
      <c r="J10">
        <f t="shared" si="11"/>
        <v>0.89285714285714279</v>
      </c>
      <c r="K10">
        <f t="shared" si="20"/>
        <v>0.45234921533689354</v>
      </c>
      <c r="L10" s="2">
        <v>7</v>
      </c>
      <c r="M10" s="6">
        <v>4.9870000000000001E-3</v>
      </c>
      <c r="Q10" s="4">
        <f t="shared" si="21"/>
        <v>12.5</v>
      </c>
      <c r="R10">
        <f t="shared" si="0"/>
        <v>50000</v>
      </c>
      <c r="S10">
        <f t="shared" si="1"/>
        <v>556.87845708007228</v>
      </c>
      <c r="U10">
        <f t="shared" si="12"/>
        <v>4.9870000000000001E-3</v>
      </c>
      <c r="V10">
        <f t="shared" si="13"/>
        <v>0.01</v>
      </c>
      <c r="W10">
        <f t="shared" si="14"/>
        <v>0.91737208152234662</v>
      </c>
      <c r="X10">
        <f t="shared" si="15"/>
        <v>4.5749345705519426E-3</v>
      </c>
      <c r="Y10">
        <f t="shared" si="16"/>
        <v>9.1737208152234666E-3</v>
      </c>
      <c r="Z10">
        <f t="shared" si="17"/>
        <v>0.90362342613657121</v>
      </c>
      <c r="AB10">
        <f t="shared" si="18"/>
        <v>482.16505157118468</v>
      </c>
      <c r="AC10">
        <f t="shared" si="22"/>
        <v>503.20841932834242</v>
      </c>
      <c r="AE10">
        <f t="shared" si="2"/>
        <v>0</v>
      </c>
      <c r="AF10">
        <f t="shared" si="3"/>
        <v>0</v>
      </c>
      <c r="AG10">
        <f t="shared" si="3"/>
        <v>-11.29529282670714</v>
      </c>
      <c r="AH10">
        <f t="shared" si="4"/>
        <v>-228.74672852759713</v>
      </c>
      <c r="AI10">
        <f t="shared" si="5"/>
        <v>-240.04202135430427</v>
      </c>
      <c r="AJ10">
        <f t="shared" si="6"/>
        <v>-21.043367757157739</v>
      </c>
      <c r="AK10">
        <f t="shared" si="19"/>
        <v>33.751553609982928</v>
      </c>
      <c r="AL10">
        <f t="shared" si="7"/>
        <v>-227.33383550147909</v>
      </c>
      <c r="AN10">
        <f t="shared" si="8"/>
        <v>0</v>
      </c>
      <c r="AO10">
        <f t="shared" si="8"/>
        <v>0</v>
      </c>
      <c r="AP10">
        <f t="shared" si="8"/>
        <v>-5.109416847161417</v>
      </c>
      <c r="AQ10">
        <f t="shared" si="8"/>
        <v>-103.47340316033996</v>
      </c>
      <c r="AR10">
        <f t="shared" si="8"/>
        <v>-108.58282000750138</v>
      </c>
      <c r="AS10">
        <f t="shared" si="8"/>
        <v>-9.5189508929959885</v>
      </c>
      <c r="AT10">
        <f t="shared" si="8"/>
        <v>15.267488791876874</v>
      </c>
      <c r="AU10">
        <f t="shared" si="8"/>
        <v>-102.8342821086205</v>
      </c>
      <c r="AW10">
        <v>7</v>
      </c>
      <c r="AX10">
        <f>IF(Z10&gt;0, (R10*SUMPRODUCT(K10:$K$98, X10:$X$98)-K10*$AZ$3)/Z10, 0)</f>
        <v>556.87845708007228</v>
      </c>
    </row>
    <row r="11" spans="1:52" x14ac:dyDescent="0.25">
      <c r="A11" t="s">
        <v>33</v>
      </c>
      <c r="C11" s="12">
        <f>AU71</f>
        <v>1114.8851007526653</v>
      </c>
      <c r="E11">
        <v>2011</v>
      </c>
      <c r="F11" s="5">
        <f>EconomicRates!C51</f>
        <v>3.5571999999999999E-2</v>
      </c>
      <c r="G11" s="5">
        <f>EconomicRates!D51</f>
        <v>7.0000000000000007E-2</v>
      </c>
      <c r="H11" s="5">
        <f t="shared" si="9"/>
        <v>0.12000000000000001</v>
      </c>
      <c r="I11" s="5">
        <f t="shared" si="10"/>
        <v>1.1200000000000001</v>
      </c>
      <c r="J11">
        <f t="shared" si="11"/>
        <v>0.89285714285714279</v>
      </c>
      <c r="K11">
        <f t="shared" si="20"/>
        <v>0.40388322797936921</v>
      </c>
      <c r="L11" s="2">
        <v>8</v>
      </c>
      <c r="M11" s="6">
        <v>5.2249999999999996E-3</v>
      </c>
      <c r="Q11" s="4">
        <f t="shared" si="21"/>
        <v>12.5</v>
      </c>
      <c r="R11">
        <f t="shared" si="0"/>
        <v>50000</v>
      </c>
      <c r="S11">
        <f t="shared" si="1"/>
        <v>582.66282530129479</v>
      </c>
      <c r="U11">
        <f t="shared" si="12"/>
        <v>5.2249999999999996E-3</v>
      </c>
      <c r="V11">
        <f t="shared" si="13"/>
        <v>0.01</v>
      </c>
      <c r="W11">
        <f t="shared" si="14"/>
        <v>0.90362342613657121</v>
      </c>
      <c r="X11">
        <f t="shared" si="15"/>
        <v>4.7214324015635838E-3</v>
      </c>
      <c r="Y11">
        <f t="shared" si="16"/>
        <v>9.0362342613657127E-3</v>
      </c>
      <c r="Z11">
        <f t="shared" si="17"/>
        <v>0.88986575947364199</v>
      </c>
      <c r="AB11">
        <f t="shared" si="18"/>
        <v>503.20841932834242</v>
      </c>
      <c r="AC11">
        <f t="shared" si="22"/>
        <v>518.49169755379467</v>
      </c>
      <c r="AE11">
        <f t="shared" si="2"/>
        <v>0</v>
      </c>
      <c r="AF11">
        <f t="shared" si="3"/>
        <v>0</v>
      </c>
      <c r="AG11">
        <f t="shared" si="3"/>
        <v>-11.123321993420525</v>
      </c>
      <c r="AH11">
        <f t="shared" si="4"/>
        <v>-236.07162007817919</v>
      </c>
      <c r="AI11">
        <f t="shared" si="5"/>
        <v>-247.19494207159971</v>
      </c>
      <c r="AJ11">
        <f t="shared" si="6"/>
        <v>-15.28327822545225</v>
      </c>
      <c r="AK11">
        <f t="shared" si="19"/>
        <v>35.224589352983969</v>
      </c>
      <c r="AL11">
        <f t="shared" si="7"/>
        <v>-227.25363094406799</v>
      </c>
      <c r="AN11">
        <f t="shared" si="8"/>
        <v>0</v>
      </c>
      <c r="AO11">
        <f t="shared" si="8"/>
        <v>0</v>
      </c>
      <c r="AP11">
        <f t="shared" si="8"/>
        <v>-4.4925231925565932</v>
      </c>
      <c r="AQ11">
        <f t="shared" si="8"/>
        <v>-95.345367951494282</v>
      </c>
      <c r="AR11">
        <f t="shared" si="8"/>
        <v>-99.837891144050872</v>
      </c>
      <c r="AS11">
        <f t="shared" si="8"/>
        <v>-6.17265974380246</v>
      </c>
      <c r="AT11">
        <f t="shared" si="8"/>
        <v>14.226620852130885</v>
      </c>
      <c r="AU11">
        <f t="shared" si="8"/>
        <v>-91.783930035722449</v>
      </c>
      <c r="AW11">
        <v>8</v>
      </c>
      <c r="AX11">
        <f>IF(Z11&gt;0, (R11*SUMPRODUCT(K11:$K$98, X11:$X$98)-K11*$AZ$3)/Z11, 0)</f>
        <v>582.66282530129479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f>EconomicRates!C52</f>
        <v>3.5571999999999999E-2</v>
      </c>
      <c r="G12" s="5">
        <f>EconomicRates!D52</f>
        <v>7.0000000000000007E-2</v>
      </c>
      <c r="H12" s="5">
        <f t="shared" si="9"/>
        <v>0.12000000000000001</v>
      </c>
      <c r="I12" s="5">
        <f t="shared" si="10"/>
        <v>1.1200000000000001</v>
      </c>
      <c r="J12">
        <f t="shared" si="11"/>
        <v>0.89285714285714279</v>
      </c>
      <c r="K12">
        <f t="shared" si="20"/>
        <v>0.36061002498157962</v>
      </c>
      <c r="L12" s="2">
        <v>9</v>
      </c>
      <c r="M12" s="6">
        <v>5.4879999999999998E-3</v>
      </c>
      <c r="Q12" s="4">
        <f t="shared" si="21"/>
        <v>12.5</v>
      </c>
      <c r="R12">
        <f t="shared" si="0"/>
        <v>50000</v>
      </c>
      <c r="S12">
        <f t="shared" si="1"/>
        <v>604.02812016226733</v>
      </c>
      <c r="U12">
        <f t="shared" si="12"/>
        <v>5.4879999999999998E-3</v>
      </c>
      <c r="V12">
        <f t="shared" si="13"/>
        <v>0.01</v>
      </c>
      <c r="W12">
        <f t="shared" si="14"/>
        <v>0.88986575947364199</v>
      </c>
      <c r="X12">
        <f t="shared" si="15"/>
        <v>4.8835832879913473E-3</v>
      </c>
      <c r="Y12">
        <f t="shared" si="16"/>
        <v>8.8986575947364206E-3</v>
      </c>
      <c r="Z12">
        <f t="shared" si="17"/>
        <v>0.87608351859091427</v>
      </c>
      <c r="AB12">
        <f t="shared" si="18"/>
        <v>518.49169755379467</v>
      </c>
      <c r="AC12">
        <f t="shared" si="22"/>
        <v>529.1790808396147</v>
      </c>
      <c r="AE12">
        <f t="shared" si="2"/>
        <v>0</v>
      </c>
      <c r="AF12">
        <f t="shared" si="3"/>
        <v>0</v>
      </c>
      <c r="AG12">
        <f t="shared" si="3"/>
        <v>-10.951043982386429</v>
      </c>
      <c r="AH12">
        <f t="shared" si="4"/>
        <v>-244.17916439956736</v>
      </c>
      <c r="AI12">
        <f t="shared" si="5"/>
        <v>-255.13020838195379</v>
      </c>
      <c r="AJ12">
        <f t="shared" si="6"/>
        <v>-10.687383285820033</v>
      </c>
      <c r="AK12">
        <f t="shared" si="19"/>
        <v>36.294418828765629</v>
      </c>
      <c r="AL12">
        <f t="shared" si="7"/>
        <v>-229.52317283900823</v>
      </c>
      <c r="AN12">
        <f t="shared" si="8"/>
        <v>0</v>
      </c>
      <c r="AO12">
        <f t="shared" si="8"/>
        <v>0</v>
      </c>
      <c r="AP12">
        <f t="shared" si="8"/>
        <v>-3.949056244062747</v>
      </c>
      <c r="AQ12">
        <f t="shared" si="8"/>
        <v>-88.053454574109224</v>
      </c>
      <c r="AR12">
        <f t="shared" si="8"/>
        <v>-92.00251081817197</v>
      </c>
      <c r="AS12">
        <f t="shared" si="8"/>
        <v>-3.8539775536872787</v>
      </c>
      <c r="AT12">
        <f t="shared" si="8"/>
        <v>13.088131280533087</v>
      </c>
      <c r="AU12">
        <f t="shared" si="8"/>
        <v>-82.76835709132618</v>
      </c>
      <c r="AW12">
        <v>9</v>
      </c>
      <c r="AX12">
        <f>IF(Z12&gt;0, (R12*SUMPRODUCT(K12:$K$98, X12:$X$98)-K12*$AZ$3)/Z12, 0)</f>
        <v>604.02812016226733</v>
      </c>
    </row>
    <row r="13" spans="1:52" x14ac:dyDescent="0.25">
      <c r="E13">
        <v>2013</v>
      </c>
      <c r="F13" s="5">
        <f>EconomicRates!C53</f>
        <v>3.5571999999999999E-2</v>
      </c>
      <c r="G13" s="5">
        <f>EconomicRates!D53</f>
        <v>7.0000000000000007E-2</v>
      </c>
      <c r="H13" s="5">
        <f t="shared" si="9"/>
        <v>0.12000000000000001</v>
      </c>
      <c r="I13" s="5">
        <f t="shared" si="10"/>
        <v>1.1200000000000001</v>
      </c>
      <c r="J13">
        <f t="shared" si="11"/>
        <v>0.89285714285714279</v>
      </c>
      <c r="K13">
        <f t="shared" si="20"/>
        <v>0.32197323659069604</v>
      </c>
      <c r="L13" s="2">
        <v>10</v>
      </c>
      <c r="M13" s="6">
        <v>5.7670000000000004E-3</v>
      </c>
      <c r="Q13" s="4">
        <f t="shared" si="21"/>
        <v>12.5</v>
      </c>
      <c r="R13">
        <f t="shared" si="0"/>
        <v>50000</v>
      </c>
      <c r="S13">
        <f t="shared" si="1"/>
        <v>621.38023253733024</v>
      </c>
      <c r="U13">
        <f t="shared" si="12"/>
        <v>5.7670000000000004E-3</v>
      </c>
      <c r="V13">
        <f t="shared" si="13"/>
        <v>0.01</v>
      </c>
      <c r="W13">
        <f t="shared" si="14"/>
        <v>0.87608351859091427</v>
      </c>
      <c r="X13">
        <f t="shared" si="15"/>
        <v>5.0523736517138033E-3</v>
      </c>
      <c r="Y13">
        <f t="shared" si="16"/>
        <v>8.7608351859091421E-3</v>
      </c>
      <c r="Z13">
        <f t="shared" si="17"/>
        <v>0.86227030975329133</v>
      </c>
      <c r="AB13">
        <f t="shared" si="18"/>
        <v>529.1790808396147</v>
      </c>
      <c r="AC13">
        <f t="shared" si="22"/>
        <v>535.7977255845359</v>
      </c>
      <c r="AE13">
        <f t="shared" si="2"/>
        <v>0</v>
      </c>
      <c r="AF13">
        <f t="shared" si="3"/>
        <v>0</v>
      </c>
      <c r="AG13">
        <f t="shared" si="3"/>
        <v>-10.778378871916141</v>
      </c>
      <c r="AH13">
        <f t="shared" si="4"/>
        <v>-252.61868258569018</v>
      </c>
      <c r="AI13">
        <f t="shared" si="5"/>
        <v>-263.3970614576063</v>
      </c>
      <c r="AJ13">
        <f t="shared" si="6"/>
        <v>-6.6186447449211983</v>
      </c>
      <c r="AK13">
        <f t="shared" si="19"/>
        <v>37.042535658773033</v>
      </c>
      <c r="AL13">
        <f t="shared" si="7"/>
        <v>-232.97317054375446</v>
      </c>
      <c r="AN13">
        <f t="shared" si="8"/>
        <v>0</v>
      </c>
      <c r="AO13">
        <f t="shared" si="8"/>
        <v>0</v>
      </c>
      <c r="AP13">
        <f t="shared" si="8"/>
        <v>-3.4703495305916152</v>
      </c>
      <c r="AQ13">
        <f t="shared" si="8"/>
        <v>-81.336454855392375</v>
      </c>
      <c r="AR13">
        <f t="shared" si="8"/>
        <v>-84.80680438598398</v>
      </c>
      <c r="AS13">
        <f t="shared" si="8"/>
        <v>-2.13102647036628</v>
      </c>
      <c r="AT13">
        <f t="shared" si="8"/>
        <v>11.926705097581424</v>
      </c>
      <c r="AU13">
        <f t="shared" si="8"/>
        <v>-75.011125758768827</v>
      </c>
      <c r="AW13">
        <v>10</v>
      </c>
      <c r="AX13">
        <f>IF(Z13&gt;0, (R13*SUMPRODUCT(K13:$K$98, X13:$X$98)-K13*$AZ$3)/Z13, 0)</f>
        <v>621.38023253733024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9"/>
        <v>0.12000000000000001</v>
      </c>
      <c r="I14" s="5">
        <f t="shared" si="10"/>
        <v>1.1200000000000001</v>
      </c>
      <c r="J14">
        <f t="shared" si="11"/>
        <v>0.89285714285714279</v>
      </c>
      <c r="K14">
        <f t="shared" si="20"/>
        <v>0.28747610409883573</v>
      </c>
      <c r="L14" s="2">
        <v>11</v>
      </c>
      <c r="M14" s="6">
        <v>6.0780000000000001E-3</v>
      </c>
      <c r="Q14" s="4">
        <f t="shared" si="21"/>
        <v>12.5</v>
      </c>
      <c r="R14">
        <f t="shared" si="0"/>
        <v>50000</v>
      </c>
      <c r="S14">
        <f t="shared" si="1"/>
        <v>635.29662510844821</v>
      </c>
      <c r="U14">
        <f t="shared" si="12"/>
        <v>6.0780000000000001E-3</v>
      </c>
      <c r="V14">
        <f t="shared" si="13"/>
        <v>0.01</v>
      </c>
      <c r="W14">
        <f t="shared" si="14"/>
        <v>0.86227030975329133</v>
      </c>
      <c r="X14">
        <f t="shared" si="15"/>
        <v>5.2408789426805049E-3</v>
      </c>
      <c r="Y14">
        <f t="shared" si="16"/>
        <v>8.622703097532913E-3</v>
      </c>
      <c r="Z14">
        <f t="shared" si="17"/>
        <v>0.8484067277130779</v>
      </c>
      <c r="AB14">
        <f t="shared" si="18"/>
        <v>535.7977255845359</v>
      </c>
      <c r="AC14">
        <f t="shared" si="22"/>
        <v>538.98993083542052</v>
      </c>
      <c r="AE14">
        <f t="shared" si="2"/>
        <v>0</v>
      </c>
      <c r="AF14">
        <f t="shared" si="3"/>
        <v>0</v>
      </c>
      <c r="AG14">
        <f t="shared" si="3"/>
        <v>-10.605084096413474</v>
      </c>
      <c r="AH14">
        <f t="shared" si="4"/>
        <v>-262.04394713402525</v>
      </c>
      <c r="AI14">
        <f t="shared" si="5"/>
        <v>-272.64903123043871</v>
      </c>
      <c r="AJ14">
        <f t="shared" si="6"/>
        <v>-3.1922052508846264</v>
      </c>
      <c r="AK14">
        <f t="shared" si="19"/>
        <v>37.505840790917517</v>
      </c>
      <c r="AL14">
        <f t="shared" si="7"/>
        <v>-238.33539569040582</v>
      </c>
      <c r="AN14">
        <f t="shared" si="8"/>
        <v>0</v>
      </c>
      <c r="AO14">
        <f t="shared" si="8"/>
        <v>0</v>
      </c>
      <c r="AP14">
        <f t="shared" si="8"/>
        <v>-3.0487082596774671</v>
      </c>
      <c r="AQ14">
        <f t="shared" si="8"/>
        <v>-75.331373024770841</v>
      </c>
      <c r="AR14">
        <f t="shared" si="8"/>
        <v>-78.380081284448309</v>
      </c>
      <c r="AS14">
        <f t="shared" si="8"/>
        <v>-0.91768272900815884</v>
      </c>
      <c r="AT14">
        <f t="shared" si="8"/>
        <v>10.782032991524163</v>
      </c>
      <c r="AU14">
        <f t="shared" si="8"/>
        <v>-68.515731021932311</v>
      </c>
      <c r="AW14">
        <v>11</v>
      </c>
      <c r="AX14">
        <f>IF(Z14&gt;0, (R14*SUMPRODUCT(K14:$K$98, X14:$X$98)-K14*$AZ$3)/Z14, 0)</f>
        <v>635.29662510844821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9"/>
        <v>0.12000000000000001</v>
      </c>
      <c r="I15" s="5">
        <f t="shared" si="10"/>
        <v>1.1200000000000001</v>
      </c>
      <c r="J15">
        <f t="shared" si="11"/>
        <v>0.89285714285714279</v>
      </c>
      <c r="K15">
        <f t="shared" si="20"/>
        <v>0.25667509294538904</v>
      </c>
      <c r="L15" s="2">
        <v>12</v>
      </c>
      <c r="M15" s="6">
        <v>6.4359999999999999E-3</v>
      </c>
      <c r="Q15" s="4">
        <f t="shared" si="21"/>
        <v>12.5</v>
      </c>
      <c r="R15">
        <f t="shared" si="0"/>
        <v>50000</v>
      </c>
      <c r="S15">
        <f t="shared" si="1"/>
        <v>646.08139426044568</v>
      </c>
      <c r="U15">
        <f t="shared" si="12"/>
        <v>6.4359999999999999E-3</v>
      </c>
      <c r="V15">
        <f t="shared" si="13"/>
        <v>0.01</v>
      </c>
      <c r="W15">
        <f t="shared" si="14"/>
        <v>0.8484067277130779</v>
      </c>
      <c r="X15">
        <f t="shared" si="15"/>
        <v>5.460345699561369E-3</v>
      </c>
      <c r="Y15">
        <f t="shared" si="16"/>
        <v>8.4840672771307798E-3</v>
      </c>
      <c r="Z15">
        <f t="shared" si="17"/>
        <v>0.83446231473638577</v>
      </c>
      <c r="AB15">
        <f t="shared" si="18"/>
        <v>538.98993083542052</v>
      </c>
      <c r="AC15">
        <f t="shared" si="22"/>
        <v>539.13057576268295</v>
      </c>
      <c r="AE15">
        <f t="shared" si="2"/>
        <v>0</v>
      </c>
      <c r="AF15">
        <f t="shared" si="3"/>
        <v>0</v>
      </c>
      <c r="AG15">
        <f t="shared" si="3"/>
        <v>-10.430778934204822</v>
      </c>
      <c r="AH15">
        <f t="shared" si="4"/>
        <v>-273.01728497806846</v>
      </c>
      <c r="AI15">
        <f t="shared" si="5"/>
        <v>-283.44806391227326</v>
      </c>
      <c r="AJ15">
        <f t="shared" si="6"/>
        <v>-0.14064492726242861</v>
      </c>
      <c r="AK15">
        <f t="shared" si="19"/>
        <v>37.729295158479438</v>
      </c>
      <c r="AL15">
        <f t="shared" si="7"/>
        <v>-245.85941368105625</v>
      </c>
      <c r="AN15">
        <f t="shared" si="8"/>
        <v>0</v>
      </c>
      <c r="AO15">
        <f t="shared" si="8"/>
        <v>0</v>
      </c>
      <c r="AP15">
        <f t="shared" si="8"/>
        <v>-2.6773211524298288</v>
      </c>
      <c r="AQ15">
        <f t="shared" si="8"/>
        <v>-70.07673699744349</v>
      </c>
      <c r="AR15">
        <f t="shared" si="8"/>
        <v>-72.754058149873316</v>
      </c>
      <c r="AS15">
        <f t="shared" si="8"/>
        <v>-3.6100049777381342E-2</v>
      </c>
      <c r="AT15">
        <f t="shared" si="8"/>
        <v>9.6841703415667268</v>
      </c>
      <c r="AU15">
        <f t="shared" si="8"/>
        <v>-63.105987858083964</v>
      </c>
      <c r="AW15">
        <v>12</v>
      </c>
      <c r="AX15">
        <f>IF(Z15&gt;0, (R15*SUMPRODUCT(K15:$K$98, X15:$X$98)-K15*$AZ$3)/Z15, 0)</f>
        <v>646.08139426044568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9"/>
        <v>0.12000000000000001</v>
      </c>
      <c r="I16" s="5">
        <f t="shared" si="10"/>
        <v>1.1200000000000001</v>
      </c>
      <c r="J16">
        <f t="shared" si="11"/>
        <v>0.89285714285714279</v>
      </c>
      <c r="K16">
        <f t="shared" si="20"/>
        <v>0.22917419012981163</v>
      </c>
      <c r="L16" s="2">
        <v>13</v>
      </c>
      <c r="M16" s="6">
        <v>6.8199999999999997E-3</v>
      </c>
      <c r="Q16" s="4">
        <f t="shared" si="21"/>
        <v>12.5</v>
      </c>
      <c r="R16">
        <f t="shared" si="0"/>
        <v>50000</v>
      </c>
      <c r="S16">
        <f t="shared" si="1"/>
        <v>653.85438595243068</v>
      </c>
      <c r="U16">
        <f t="shared" si="12"/>
        <v>6.8199999999999997E-3</v>
      </c>
      <c r="V16">
        <f t="shared" si="13"/>
        <v>0.01</v>
      </c>
      <c r="W16">
        <f t="shared" si="14"/>
        <v>0.83446231473638577</v>
      </c>
      <c r="X16">
        <f t="shared" si="15"/>
        <v>5.6910329865021503E-3</v>
      </c>
      <c r="Y16">
        <f t="shared" si="16"/>
        <v>8.3446231473638579E-3</v>
      </c>
      <c r="Z16">
        <f t="shared" si="17"/>
        <v>0.82042665860251973</v>
      </c>
      <c r="AB16">
        <f t="shared" si="18"/>
        <v>539.13057576268295</v>
      </c>
      <c r="AC16">
        <f t="shared" si="22"/>
        <v>536.43956907955499</v>
      </c>
      <c r="AE16">
        <f t="shared" si="2"/>
        <v>0</v>
      </c>
      <c r="AF16">
        <f t="shared" si="3"/>
        <v>0</v>
      </c>
      <c r="AG16">
        <f t="shared" si="3"/>
        <v>-10.255333232531497</v>
      </c>
      <c r="AH16">
        <f t="shared" si="4"/>
        <v>-284.55164932510752</v>
      </c>
      <c r="AI16">
        <f t="shared" si="5"/>
        <v>-294.806982557639</v>
      </c>
      <c r="AJ16">
        <f t="shared" si="6"/>
        <v>2.6910066831279664</v>
      </c>
      <c r="AK16">
        <f t="shared" si="19"/>
        <v>37.739140303387813</v>
      </c>
      <c r="AL16">
        <f t="shared" si="7"/>
        <v>-254.37683557112322</v>
      </c>
      <c r="AN16">
        <f t="shared" si="8"/>
        <v>0</v>
      </c>
      <c r="AO16">
        <f t="shared" si="8"/>
        <v>0</v>
      </c>
      <c r="AP16">
        <f t="shared" si="8"/>
        <v>-2.350257688076749</v>
      </c>
      <c r="AQ16">
        <f t="shared" si="8"/>
        <v>-65.211893784183673</v>
      </c>
      <c r="AR16">
        <f t="shared" si="8"/>
        <v>-67.562151472260425</v>
      </c>
      <c r="AS16">
        <f t="shared" si="8"/>
        <v>0.61670927723976232</v>
      </c>
      <c r="AT16">
        <f t="shared" si="8"/>
        <v>8.6488369152242353</v>
      </c>
      <c r="AU16">
        <f t="shared" si="8"/>
        <v>-58.296605279796424</v>
      </c>
      <c r="AW16">
        <v>13</v>
      </c>
      <c r="AX16">
        <f>IF(Z16&gt;0, (R16*SUMPRODUCT(K16:$K$98, X16:$X$98)-K16*$AZ$3)/Z16, 0)</f>
        <v>653.85438595243068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9"/>
        <v>0.12000000000000001</v>
      </c>
      <c r="I17" s="5">
        <f t="shared" si="10"/>
        <v>1.1200000000000001</v>
      </c>
      <c r="J17">
        <f t="shared" si="11"/>
        <v>0.89285714285714279</v>
      </c>
      <c r="K17">
        <f t="shared" si="20"/>
        <v>0.20461981261590323</v>
      </c>
      <c r="L17" s="2">
        <v>14</v>
      </c>
      <c r="M17" s="6">
        <v>7.2269999999999999E-3</v>
      </c>
      <c r="Q17" s="4">
        <f t="shared" si="21"/>
        <v>12.5</v>
      </c>
      <c r="R17">
        <f t="shared" si="0"/>
        <v>50000</v>
      </c>
      <c r="S17">
        <f t="shared" si="1"/>
        <v>659.05743302481369</v>
      </c>
      <c r="U17">
        <f t="shared" si="12"/>
        <v>7.2269999999999999E-3</v>
      </c>
      <c r="V17">
        <f t="shared" si="13"/>
        <v>0.01</v>
      </c>
      <c r="W17">
        <f t="shared" si="14"/>
        <v>0.82042665860251973</v>
      </c>
      <c r="X17">
        <f t="shared" si="15"/>
        <v>5.9292234617204101E-3</v>
      </c>
      <c r="Y17">
        <f t="shared" si="16"/>
        <v>8.2042665860251971E-3</v>
      </c>
      <c r="Z17">
        <f t="shared" si="17"/>
        <v>0.80629316855477406</v>
      </c>
      <c r="AB17">
        <f t="shared" si="18"/>
        <v>536.43956907955499</v>
      </c>
      <c r="AC17">
        <f t="shared" si="22"/>
        <v>531.39350593315282</v>
      </c>
      <c r="AE17">
        <f t="shared" si="2"/>
        <v>0</v>
      </c>
      <c r="AF17">
        <f t="shared" si="3"/>
        <v>0</v>
      </c>
      <c r="AG17">
        <f t="shared" si="3"/>
        <v>-10.078664606934677</v>
      </c>
      <c r="AH17">
        <f t="shared" si="4"/>
        <v>-296.46117308602049</v>
      </c>
      <c r="AI17">
        <f t="shared" si="5"/>
        <v>-306.53983769295519</v>
      </c>
      <c r="AJ17">
        <f t="shared" si="6"/>
        <v>5.0460631464021617</v>
      </c>
      <c r="AK17">
        <f t="shared" si="19"/>
        <v>37.55076983556885</v>
      </c>
      <c r="AL17">
        <f t="shared" si="7"/>
        <v>-263.94300471098416</v>
      </c>
      <c r="AN17">
        <f t="shared" si="8"/>
        <v>0</v>
      </c>
      <c r="AO17">
        <f t="shared" si="8"/>
        <v>0</v>
      </c>
      <c r="AP17">
        <f t="shared" si="8"/>
        <v>-2.0622944632895095</v>
      </c>
      <c r="AQ17">
        <f t="shared" si="8"/>
        <v>-60.661829684752369</v>
      </c>
      <c r="AR17">
        <f t="shared" si="8"/>
        <v>-62.724124148041881</v>
      </c>
      <c r="AS17">
        <f t="shared" si="8"/>
        <v>1.0325244954648254</v>
      </c>
      <c r="AT17">
        <f t="shared" si="8"/>
        <v>7.6836314873370091</v>
      </c>
      <c r="AU17">
        <f t="shared" si="8"/>
        <v>-54.007968165240044</v>
      </c>
      <c r="AW17">
        <v>14</v>
      </c>
      <c r="AX17">
        <f>IF(Z17&gt;0, (R17*SUMPRODUCT(K17:$K$98, X17:$X$98)-K17*$AZ$3)/Z17, 0)</f>
        <v>659.05743302481369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9"/>
        <v>0.12000000000000001</v>
      </c>
      <c r="I18" s="5">
        <f t="shared" si="10"/>
        <v>1.1200000000000001</v>
      </c>
      <c r="J18">
        <f t="shared" si="11"/>
        <v>0.89285714285714279</v>
      </c>
      <c r="K18">
        <f t="shared" si="20"/>
        <v>0.1826962612641993</v>
      </c>
      <c r="L18" s="2">
        <v>15</v>
      </c>
      <c r="M18" s="6">
        <v>7.6860000000000001E-3</v>
      </c>
      <c r="Q18" s="4">
        <f t="shared" si="21"/>
        <v>12.5</v>
      </c>
      <c r="R18">
        <f t="shared" si="0"/>
        <v>50000</v>
      </c>
      <c r="S18">
        <f t="shared" si="1"/>
        <v>662.15817162096198</v>
      </c>
      <c r="U18">
        <f t="shared" si="12"/>
        <v>7.6860000000000001E-3</v>
      </c>
      <c r="V18">
        <f t="shared" si="13"/>
        <v>0.01</v>
      </c>
      <c r="W18">
        <f t="shared" si="14"/>
        <v>0.80629316855477406</v>
      </c>
      <c r="X18">
        <f t="shared" si="15"/>
        <v>6.197169293511994E-3</v>
      </c>
      <c r="Y18">
        <f t="shared" si="16"/>
        <v>8.0629316855477407E-3</v>
      </c>
      <c r="Z18">
        <f t="shared" si="17"/>
        <v>0.79203306757571434</v>
      </c>
      <c r="AB18">
        <f t="shared" si="18"/>
        <v>531.39350593315282</v>
      </c>
      <c r="AC18">
        <f t="shared" si="22"/>
        <v>524.4511678892768</v>
      </c>
      <c r="AE18">
        <f t="shared" si="2"/>
        <v>0</v>
      </c>
      <c r="AF18">
        <f t="shared" si="3"/>
        <v>0</v>
      </c>
      <c r="AG18">
        <f t="shared" si="3"/>
        <v>-9.90041334469643</v>
      </c>
      <c r="AH18">
        <f t="shared" si="4"/>
        <v>-309.85846467559969</v>
      </c>
      <c r="AI18">
        <f t="shared" si="5"/>
        <v>-319.75887802029609</v>
      </c>
      <c r="AJ18">
        <f t="shared" si="6"/>
        <v>6.9423380438760205</v>
      </c>
      <c r="AK18">
        <f t="shared" si="19"/>
        <v>37.197545415320704</v>
      </c>
      <c r="AL18">
        <f t="shared" si="7"/>
        <v>-275.61899456109938</v>
      </c>
      <c r="AN18">
        <f t="shared" si="8"/>
        <v>0</v>
      </c>
      <c r="AO18">
        <f t="shared" si="8"/>
        <v>0</v>
      </c>
      <c r="AP18">
        <f t="shared" si="8"/>
        <v>-1.8087685030462242</v>
      </c>
      <c r="AQ18">
        <f t="shared" si="8"/>
        <v>-56.609983017297033</v>
      </c>
      <c r="AR18">
        <f t="shared" si="8"/>
        <v>-58.41875152034325</v>
      </c>
      <c r="AS18">
        <f t="shared" si="8"/>
        <v>1.2683392050483637</v>
      </c>
      <c r="AT18">
        <f t="shared" si="8"/>
        <v>6.7958524755843506</v>
      </c>
      <c r="AU18">
        <f t="shared" si="8"/>
        <v>-50.354559839710539</v>
      </c>
      <c r="AW18">
        <v>15</v>
      </c>
      <c r="AX18">
        <f>IF(Z18&gt;0, (R18*SUMPRODUCT(K18:$K$98, X18:$X$98)-K18*$AZ$3)/Z18, 0)</f>
        <v>662.15817162096198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9"/>
        <v>0.12000000000000001</v>
      </c>
      <c r="I19" s="5">
        <f t="shared" si="10"/>
        <v>1.1200000000000001</v>
      </c>
      <c r="J19">
        <f t="shared" si="11"/>
        <v>0.89285714285714279</v>
      </c>
      <c r="K19">
        <f t="shared" si="20"/>
        <v>0.16312166184303509</v>
      </c>
      <c r="L19" s="2">
        <v>16</v>
      </c>
      <c r="M19" s="6">
        <v>8.2030000000000002E-3</v>
      </c>
      <c r="Q19" s="4">
        <f t="shared" si="21"/>
        <v>12.5</v>
      </c>
      <c r="R19">
        <f t="shared" si="0"/>
        <v>50000</v>
      </c>
      <c r="S19">
        <f t="shared" si="1"/>
        <v>663.31611303854277</v>
      </c>
      <c r="U19">
        <f t="shared" si="12"/>
        <v>8.2030000000000002E-3</v>
      </c>
      <c r="V19">
        <f t="shared" si="13"/>
        <v>0.01</v>
      </c>
      <c r="W19">
        <f t="shared" si="14"/>
        <v>0.79203306757571434</v>
      </c>
      <c r="X19">
        <f t="shared" si="15"/>
        <v>6.4970472533235849E-3</v>
      </c>
      <c r="Y19">
        <f t="shared" si="16"/>
        <v>7.9203306757571444E-3</v>
      </c>
      <c r="Z19">
        <f t="shared" si="17"/>
        <v>0.77761568964663363</v>
      </c>
      <c r="AB19">
        <f t="shared" si="18"/>
        <v>524.4511678892768</v>
      </c>
      <c r="AC19">
        <f t="shared" si="22"/>
        <v>515.80501669419084</v>
      </c>
      <c r="AE19">
        <f t="shared" si="2"/>
        <v>0</v>
      </c>
      <c r="AF19">
        <f t="shared" si="3"/>
        <v>0</v>
      </c>
      <c r="AG19">
        <f t="shared" si="3"/>
        <v>-9.720196120582921</v>
      </c>
      <c r="AH19">
        <f t="shared" si="4"/>
        <v>-324.85236266617926</v>
      </c>
      <c r="AI19">
        <f t="shared" si="5"/>
        <v>-334.57255878676216</v>
      </c>
      <c r="AJ19">
        <f t="shared" si="6"/>
        <v>8.6461511950859631</v>
      </c>
      <c r="AK19">
        <f t="shared" si="19"/>
        <v>36.71158175224938</v>
      </c>
      <c r="AL19">
        <f t="shared" si="7"/>
        <v>-289.21482583942679</v>
      </c>
      <c r="AN19">
        <f t="shared" si="8"/>
        <v>0</v>
      </c>
      <c r="AO19">
        <f t="shared" si="8"/>
        <v>0</v>
      </c>
      <c r="AP19">
        <f t="shared" si="8"/>
        <v>-1.5855745446297087</v>
      </c>
      <c r="AQ19">
        <f t="shared" si="8"/>
        <v>-52.990457251743493</v>
      </c>
      <c r="AR19">
        <f t="shared" si="8"/>
        <v>-54.576031796373194</v>
      </c>
      <c r="AS19">
        <f t="shared" si="8"/>
        <v>1.4103745514885662</v>
      </c>
      <c r="AT19">
        <f t="shared" si="8"/>
        <v>5.9884542243133607</v>
      </c>
      <c r="AU19">
        <f t="shared" si="8"/>
        <v>-47.177203020571262</v>
      </c>
      <c r="AW19">
        <v>16</v>
      </c>
      <c r="AX19">
        <f>IF(Z19&gt;0, (R19*SUMPRODUCT(K19:$K$98, X19:$X$98)-K19*$AZ$3)/Z19, 0)</f>
        <v>663.31611303854277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9"/>
        <v>0.12000000000000001</v>
      </c>
      <c r="I20" s="5">
        <f t="shared" si="10"/>
        <v>1.1200000000000001</v>
      </c>
      <c r="J20">
        <f t="shared" si="11"/>
        <v>0.89285714285714279</v>
      </c>
      <c r="K20">
        <f t="shared" si="20"/>
        <v>0.14564434093128131</v>
      </c>
      <c r="L20" s="2">
        <v>17</v>
      </c>
      <c r="M20" s="6">
        <v>8.7950000000000007E-3</v>
      </c>
      <c r="Q20" s="4">
        <f t="shared" si="21"/>
        <v>12.5</v>
      </c>
      <c r="R20">
        <f t="shared" si="0"/>
        <v>50000</v>
      </c>
      <c r="S20">
        <f t="shared" si="1"/>
        <v>662.69874492181259</v>
      </c>
      <c r="U20">
        <f t="shared" si="12"/>
        <v>8.7950000000000007E-3</v>
      </c>
      <c r="V20">
        <f t="shared" si="13"/>
        <v>0.01</v>
      </c>
      <c r="W20">
        <f t="shared" si="14"/>
        <v>0.77761568964663363</v>
      </c>
      <c r="X20">
        <f t="shared" si="15"/>
        <v>6.8391299904421434E-3</v>
      </c>
      <c r="Y20">
        <f t="shared" si="16"/>
        <v>7.7761568964663363E-3</v>
      </c>
      <c r="Z20">
        <f t="shared" si="17"/>
        <v>0.76300040275972514</v>
      </c>
      <c r="AB20">
        <f t="shared" si="18"/>
        <v>515.80501669419084</v>
      </c>
      <c r="AC20">
        <f t="shared" si="22"/>
        <v>505.63940928370738</v>
      </c>
      <c r="AE20">
        <f t="shared" si="2"/>
        <v>0</v>
      </c>
      <c r="AF20">
        <f t="shared" si="3"/>
        <v>0</v>
      </c>
      <c r="AG20">
        <f t="shared" si="3"/>
        <v>-9.5375050344965651</v>
      </c>
      <c r="AH20">
        <f t="shared" si="4"/>
        <v>-341.95649952210715</v>
      </c>
      <c r="AI20">
        <f t="shared" si="5"/>
        <v>-351.49400455660373</v>
      </c>
      <c r="AJ20">
        <f t="shared" si="6"/>
        <v>10.16560741048346</v>
      </c>
      <c r="AK20">
        <f t="shared" si="19"/>
        <v>36.106351168593363</v>
      </c>
      <c r="AL20">
        <f t="shared" si="7"/>
        <v>-305.22204597752693</v>
      </c>
      <c r="AN20">
        <f t="shared" si="8"/>
        <v>0</v>
      </c>
      <c r="AO20">
        <f t="shared" si="8"/>
        <v>0</v>
      </c>
      <c r="AP20">
        <f t="shared" si="8"/>
        <v>-1.3890836348780298</v>
      </c>
      <c r="AQ20">
        <f t="shared" si="8"/>
        <v>-49.804029000065306</v>
      </c>
      <c r="AR20">
        <f t="shared" si="8"/>
        <v>-51.19311263494334</v>
      </c>
      <c r="AS20">
        <f t="shared" si="8"/>
        <v>1.4805631914660129</v>
      </c>
      <c r="AT20">
        <f t="shared" si="8"/>
        <v>5.2586857193831795</v>
      </c>
      <c r="AU20">
        <f t="shared" si="8"/>
        <v>-44.453863724094155</v>
      </c>
      <c r="AW20">
        <v>17</v>
      </c>
      <c r="AX20">
        <f>IF(Z20&gt;0, (R20*SUMPRODUCT(K20:$K$98, X20:$X$98)-K20*$AZ$3)/Z20, 0)</f>
        <v>662.69874492181259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9"/>
        <v>0.12000000000000001</v>
      </c>
      <c r="I21" s="5">
        <f t="shared" si="10"/>
        <v>1.1200000000000001</v>
      </c>
      <c r="J21">
        <f t="shared" si="11"/>
        <v>0.89285714285714279</v>
      </c>
      <c r="K21">
        <f t="shared" si="20"/>
        <v>0.13003959011721544</v>
      </c>
      <c r="L21" s="2">
        <v>18</v>
      </c>
      <c r="M21" s="6">
        <v>9.4780000000000003E-3</v>
      </c>
      <c r="Q21" s="4">
        <f t="shared" si="21"/>
        <v>12.5</v>
      </c>
      <c r="R21">
        <f t="shared" si="0"/>
        <v>50000</v>
      </c>
      <c r="S21">
        <f t="shared" si="1"/>
        <v>660.40142818451659</v>
      </c>
      <c r="U21">
        <f t="shared" si="12"/>
        <v>9.4780000000000003E-3</v>
      </c>
      <c r="V21">
        <f t="shared" si="13"/>
        <v>0.01</v>
      </c>
      <c r="W21">
        <f t="shared" si="14"/>
        <v>0.76300040275972514</v>
      </c>
      <c r="X21">
        <f t="shared" si="15"/>
        <v>7.2317178173566749E-3</v>
      </c>
      <c r="Y21">
        <f t="shared" si="16"/>
        <v>7.6300040275972519E-3</v>
      </c>
      <c r="Z21">
        <f t="shared" si="17"/>
        <v>0.7481386809147712</v>
      </c>
      <c r="AB21">
        <f t="shared" si="18"/>
        <v>505.63940928370738</v>
      </c>
      <c r="AC21">
        <f t="shared" si="22"/>
        <v>494.07185335619522</v>
      </c>
      <c r="AE21">
        <f t="shared" si="2"/>
        <v>0</v>
      </c>
      <c r="AF21">
        <f t="shared" si="3"/>
        <v>0</v>
      </c>
      <c r="AG21">
        <f t="shared" si="3"/>
        <v>-9.3517335114346398</v>
      </c>
      <c r="AH21">
        <f t="shared" si="4"/>
        <v>-361.58589086783377</v>
      </c>
      <c r="AI21">
        <f t="shared" si="5"/>
        <v>-370.93762437926841</v>
      </c>
      <c r="AJ21">
        <f t="shared" si="6"/>
        <v>11.56755592751216</v>
      </c>
      <c r="AK21">
        <f t="shared" si="19"/>
        <v>35.394758649859519</v>
      </c>
      <c r="AL21">
        <f t="shared" si="7"/>
        <v>-323.97530980189674</v>
      </c>
      <c r="AN21">
        <f t="shared" si="8"/>
        <v>0</v>
      </c>
      <c r="AO21">
        <f t="shared" si="8"/>
        <v>0</v>
      </c>
      <c r="AP21">
        <f t="shared" si="8"/>
        <v>-1.2160955927123884</v>
      </c>
      <c r="AQ21">
        <f t="shared" si="8"/>
        <v>-47.020481040621299</v>
      </c>
      <c r="AR21">
        <f t="shared" si="8"/>
        <v>-48.236576633333684</v>
      </c>
      <c r="AS21">
        <f t="shared" si="8"/>
        <v>1.5042402314716472</v>
      </c>
      <c r="AT21">
        <f t="shared" si="8"/>
        <v>4.6027199071254978</v>
      </c>
      <c r="AU21">
        <f t="shared" si="8"/>
        <v>-42.129616494736545</v>
      </c>
      <c r="AW21">
        <v>18</v>
      </c>
      <c r="AX21">
        <f>IF(Z21&gt;0, (R21*SUMPRODUCT(K21:$K$98, X21:$X$98)-K21*$AZ$3)/Z21, 0)</f>
        <v>660.40142818451659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9"/>
        <v>0.12000000000000001</v>
      </c>
      <c r="I22" s="5">
        <f t="shared" si="10"/>
        <v>1.1200000000000001</v>
      </c>
      <c r="J22">
        <f t="shared" si="11"/>
        <v>0.89285714285714279</v>
      </c>
      <c r="K22">
        <f t="shared" si="20"/>
        <v>0.11610677689037092</v>
      </c>
      <c r="L22" s="2">
        <v>19</v>
      </c>
      <c r="M22" s="6">
        <v>1.0265E-2</v>
      </c>
      <c r="Q22" s="4">
        <f t="shared" si="21"/>
        <v>12.5</v>
      </c>
      <c r="R22">
        <f t="shared" si="0"/>
        <v>50000</v>
      </c>
      <c r="S22">
        <f t="shared" si="1"/>
        <v>656.48806625632244</v>
      </c>
      <c r="U22">
        <f t="shared" si="12"/>
        <v>1.0265E-2</v>
      </c>
      <c r="V22">
        <f t="shared" si="13"/>
        <v>0.01</v>
      </c>
      <c r="W22">
        <f t="shared" si="14"/>
        <v>0.7481386809147712</v>
      </c>
      <c r="X22">
        <f t="shared" si="15"/>
        <v>7.6796435595901259E-3</v>
      </c>
      <c r="Y22">
        <f t="shared" si="16"/>
        <v>7.481386809147712E-3</v>
      </c>
      <c r="Z22">
        <f t="shared" si="17"/>
        <v>0.73297765054603337</v>
      </c>
      <c r="AB22">
        <f t="shared" si="18"/>
        <v>494.07185335619522</v>
      </c>
      <c r="AC22">
        <f t="shared" si="22"/>
        <v>481.1910804160679</v>
      </c>
      <c r="AE22">
        <f t="shared" si="2"/>
        <v>0</v>
      </c>
      <c r="AF22">
        <f t="shared" si="3"/>
        <v>0</v>
      </c>
      <c r="AG22">
        <f t="shared" si="3"/>
        <v>-9.1622206318254165</v>
      </c>
      <c r="AH22">
        <f t="shared" si="4"/>
        <v>-383.98217797950628</v>
      </c>
      <c r="AI22">
        <f t="shared" si="5"/>
        <v>-393.14439861133167</v>
      </c>
      <c r="AJ22">
        <f t="shared" si="6"/>
        <v>12.880772940127315</v>
      </c>
      <c r="AK22">
        <f t="shared" si="19"/>
        <v>34.58502973493367</v>
      </c>
      <c r="AL22">
        <f t="shared" si="7"/>
        <v>-345.67859593627065</v>
      </c>
      <c r="AN22">
        <f t="shared" si="8"/>
        <v>0</v>
      </c>
      <c r="AO22">
        <f t="shared" si="8"/>
        <v>0</v>
      </c>
      <c r="AP22">
        <f t="shared" si="8"/>
        <v>-1.0637959067197069</v>
      </c>
      <c r="AQ22">
        <f t="shared" si="8"/>
        <v>-44.582933068545238</v>
      </c>
      <c r="AR22">
        <f t="shared" si="8"/>
        <v>-45.646728975264942</v>
      </c>
      <c r="AS22">
        <f t="shared" si="8"/>
        <v>1.4955450299348894</v>
      </c>
      <c r="AT22">
        <f t="shared" si="8"/>
        <v>4.0155563311807878</v>
      </c>
      <c r="AU22">
        <f t="shared" si="8"/>
        <v>-40.135627614149257</v>
      </c>
      <c r="AW22">
        <v>19</v>
      </c>
      <c r="AX22">
        <f>IF(Z22&gt;0, (R22*SUMPRODUCT(K22:$K$98, X22:$X$98)-K22*$AZ$3)/Z22, 0)</f>
        <v>656.48806625632244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9"/>
        <v>0.12000000000000001</v>
      </c>
      <c r="I23" s="5">
        <f t="shared" si="10"/>
        <v>1.1200000000000001</v>
      </c>
      <c r="J23">
        <f t="shared" si="11"/>
        <v>0.89285714285714279</v>
      </c>
      <c r="K23">
        <f t="shared" si="20"/>
        <v>0.10366676508068833</v>
      </c>
      <c r="L23" s="2">
        <v>20</v>
      </c>
      <c r="M23" s="6">
        <v>1.1204E-2</v>
      </c>
      <c r="Q23" s="4">
        <f t="shared" si="21"/>
        <v>12.5</v>
      </c>
      <c r="R23">
        <f t="shared" si="0"/>
        <v>50000</v>
      </c>
      <c r="S23">
        <f t="shared" si="1"/>
        <v>651.05499991856061</v>
      </c>
      <c r="U23">
        <f t="shared" si="12"/>
        <v>1.1204E-2</v>
      </c>
      <c r="V23">
        <f t="shared" si="13"/>
        <v>0.01</v>
      </c>
      <c r="W23">
        <f t="shared" si="14"/>
        <v>0.73297765054603337</v>
      </c>
      <c r="X23">
        <f t="shared" si="15"/>
        <v>8.2122815967177586E-3</v>
      </c>
      <c r="Y23">
        <f t="shared" si="16"/>
        <v>7.3297765054603338E-3</v>
      </c>
      <c r="Z23">
        <f t="shared" si="17"/>
        <v>0.71743559244385535</v>
      </c>
      <c r="AB23">
        <f t="shared" si="18"/>
        <v>481.1910804160679</v>
      </c>
      <c r="AC23">
        <f t="shared" si="22"/>
        <v>467.09002958010672</v>
      </c>
      <c r="AE23">
        <f t="shared" si="2"/>
        <v>0</v>
      </c>
      <c r="AF23">
        <f t="shared" si="3"/>
        <v>0</v>
      </c>
      <c r="AG23">
        <f t="shared" si="3"/>
        <v>-8.9679449055481921</v>
      </c>
      <c r="AH23">
        <f t="shared" si="4"/>
        <v>-410.61407983588794</v>
      </c>
      <c r="AI23">
        <f t="shared" si="5"/>
        <v>-419.5820247414361</v>
      </c>
      <c r="AJ23">
        <f t="shared" si="6"/>
        <v>14.101050835961189</v>
      </c>
      <c r="AK23">
        <f t="shared" si="19"/>
        <v>33.683375629124754</v>
      </c>
      <c r="AL23">
        <f t="shared" si="7"/>
        <v>-371.79759827635019</v>
      </c>
      <c r="AN23">
        <f t="shared" si="8"/>
        <v>0</v>
      </c>
      <c r="AO23">
        <f t="shared" si="8"/>
        <v>0</v>
      </c>
      <c r="AP23">
        <f t="shared" si="8"/>
        <v>-0.92967783778002011</v>
      </c>
      <c r="AQ23">
        <f t="shared" si="8"/>
        <v>-42.567033353169997</v>
      </c>
      <c r="AR23">
        <f t="shared" si="8"/>
        <v>-43.496711190950016</v>
      </c>
      <c r="AS23">
        <f t="shared" si="8"/>
        <v>1.4618103244024323</v>
      </c>
      <c r="AT23">
        <f t="shared" si="8"/>
        <v>3.4918465884690582</v>
      </c>
      <c r="AU23">
        <f t="shared" si="8"/>
        <v>-38.543054278078529</v>
      </c>
      <c r="AW23">
        <v>20</v>
      </c>
      <c r="AX23">
        <f>IF(Z23&gt;0, (R23*SUMPRODUCT(K23:$K$98, X23:$X$98)-K23*$AZ$3)/Z23, 0)</f>
        <v>651.05499991856061</v>
      </c>
    </row>
    <row r="24" spans="5:50" x14ac:dyDescent="0.25">
      <c r="E24">
        <v>2024</v>
      </c>
      <c r="F24" s="5">
        <f>EconomicRates!C64</f>
        <v>3.5571999999999999E-2</v>
      </c>
      <c r="G24" s="5">
        <f>EconomicRates!D64</f>
        <v>7.0000000000000007E-2</v>
      </c>
      <c r="H24" s="5">
        <f t="shared" si="9"/>
        <v>0.12000000000000001</v>
      </c>
      <c r="I24" s="5">
        <f t="shared" si="10"/>
        <v>1.1200000000000001</v>
      </c>
      <c r="J24">
        <f t="shared" si="11"/>
        <v>0.89285714285714279</v>
      </c>
      <c r="K24">
        <f t="shared" si="20"/>
        <v>9.2559611679185999E-2</v>
      </c>
      <c r="L24" s="2">
        <v>21</v>
      </c>
      <c r="M24" s="6">
        <v>1.2285000000000001E-2</v>
      </c>
      <c r="Q24" s="4">
        <f t="shared" si="21"/>
        <v>12.5</v>
      </c>
      <c r="R24">
        <f t="shared" si="0"/>
        <v>50000</v>
      </c>
      <c r="S24">
        <f t="shared" si="1"/>
        <v>644.00961807431236</v>
      </c>
      <c r="U24">
        <f t="shared" si="12"/>
        <v>1.2285000000000001E-2</v>
      </c>
      <c r="V24">
        <f t="shared" si="13"/>
        <v>0.01</v>
      </c>
      <c r="W24">
        <f t="shared" si="14"/>
        <v>0.71743559244385535</v>
      </c>
      <c r="X24">
        <f t="shared" si="15"/>
        <v>8.8136962531727633E-3</v>
      </c>
      <c r="Y24">
        <f t="shared" si="16"/>
        <v>7.1743559244385538E-3</v>
      </c>
      <c r="Z24">
        <f t="shared" si="17"/>
        <v>0.70144754026624401</v>
      </c>
      <c r="AB24">
        <f t="shared" si="18"/>
        <v>467.09002958010672</v>
      </c>
      <c r="AC24">
        <f t="shared" si="22"/>
        <v>451.73896250602962</v>
      </c>
      <c r="AE24">
        <f t="shared" si="2"/>
        <v>0</v>
      </c>
      <c r="AF24">
        <f t="shared" si="3"/>
        <v>0</v>
      </c>
      <c r="AG24">
        <f t="shared" si="3"/>
        <v>-8.7680942533280497</v>
      </c>
      <c r="AH24">
        <f t="shared" si="4"/>
        <v>-440.68481265863818</v>
      </c>
      <c r="AI24">
        <f t="shared" ref="AI24:AI69" si="23">SUM(AE24:AH24)</f>
        <v>-449.45290691196624</v>
      </c>
      <c r="AJ24">
        <f t="shared" si="6"/>
        <v>15.351067074077093</v>
      </c>
      <c r="AK24">
        <f t="shared" si="19"/>
        <v>32.696302070607473</v>
      </c>
      <c r="AL24">
        <f t="shared" ref="AL24:AL69" si="24">SUM(AI24:AK24)</f>
        <v>-401.40553776728166</v>
      </c>
      <c r="AN24">
        <f t="shared" si="8"/>
        <v>0</v>
      </c>
      <c r="AO24">
        <f t="shared" si="8"/>
        <v>0</v>
      </c>
      <c r="AP24">
        <f t="shared" si="8"/>
        <v>-0.81157139925454658</v>
      </c>
      <c r="AQ24">
        <f t="shared" si="8"/>
        <v>-40.789615132598378</v>
      </c>
      <c r="AR24">
        <f t="shared" si="8"/>
        <v>-41.601186531852925</v>
      </c>
      <c r="AS24">
        <f t="shared" si="8"/>
        <v>1.4208888072377137</v>
      </c>
      <c r="AT24">
        <f t="shared" si="8"/>
        <v>3.0263570230007928</v>
      </c>
      <c r="AU24">
        <f t="shared" si="8"/>
        <v>-37.153940701614417</v>
      </c>
      <c r="AW24">
        <v>21</v>
      </c>
      <c r="AX24">
        <f>IF(Z24&gt;0, (R24*SUMPRODUCT(K24:$K$98, X24:$X$98)-K24*$AZ$3)/Z24, 0)</f>
        <v>644.00961807431236</v>
      </c>
    </row>
    <row r="25" spans="5:50" x14ac:dyDescent="0.25">
      <c r="E25">
        <v>2025</v>
      </c>
      <c r="F25" s="5">
        <f>EconomicRates!C65</f>
        <v>3.5571999999999999E-2</v>
      </c>
      <c r="G25" s="5">
        <f>EconomicRates!D65</f>
        <v>7.0000000000000007E-2</v>
      </c>
      <c r="H25" s="5">
        <f t="shared" si="9"/>
        <v>0.12000000000000001</v>
      </c>
      <c r="I25" s="5">
        <f t="shared" si="10"/>
        <v>1.1200000000000001</v>
      </c>
      <c r="J25">
        <f t="shared" si="11"/>
        <v>0.89285714285714279</v>
      </c>
      <c r="K25">
        <f t="shared" si="20"/>
        <v>8.2642510427844637E-2</v>
      </c>
      <c r="L25" s="2">
        <v>22</v>
      </c>
      <c r="M25" s="6">
        <v>1.3528E-2</v>
      </c>
      <c r="Q25" s="4">
        <f t="shared" si="21"/>
        <v>12.5</v>
      </c>
      <c r="R25">
        <f t="shared" si="0"/>
        <v>50000</v>
      </c>
      <c r="S25">
        <f t="shared" si="1"/>
        <v>635.45252152943328</v>
      </c>
      <c r="U25">
        <f t="shared" si="12"/>
        <v>1.3528E-2</v>
      </c>
      <c r="V25">
        <f t="shared" si="13"/>
        <v>0.01</v>
      </c>
      <c r="W25">
        <f t="shared" si="14"/>
        <v>0.70144754026624401</v>
      </c>
      <c r="X25">
        <f t="shared" si="15"/>
        <v>9.4891823247217483E-3</v>
      </c>
      <c r="Y25">
        <f t="shared" si="16"/>
        <v>7.0144754026624399E-3</v>
      </c>
      <c r="Z25">
        <f t="shared" si="17"/>
        <v>0.68494388253885985</v>
      </c>
      <c r="AB25">
        <f t="shared" si="18"/>
        <v>451.73896250602962</v>
      </c>
      <c r="AC25">
        <f t="shared" si="22"/>
        <v>435.24931726547845</v>
      </c>
      <c r="AE25">
        <f t="shared" si="2"/>
        <v>0</v>
      </c>
      <c r="AF25">
        <f t="shared" si="3"/>
        <v>0</v>
      </c>
      <c r="AG25">
        <f t="shared" si="3"/>
        <v>-8.5617985317357483</v>
      </c>
      <c r="AH25">
        <f t="shared" si="4"/>
        <v>-474.45911623608743</v>
      </c>
      <c r="AI25">
        <f t="shared" si="23"/>
        <v>-483.02091476782317</v>
      </c>
      <c r="AJ25">
        <f t="shared" si="6"/>
        <v>16.48964524055117</v>
      </c>
      <c r="AK25">
        <f t="shared" si="19"/>
        <v>31.621727375422076</v>
      </c>
      <c r="AL25">
        <f t="shared" si="24"/>
        <v>-434.90954215184991</v>
      </c>
      <c r="AN25">
        <f t="shared" si="8"/>
        <v>0</v>
      </c>
      <c r="AO25">
        <f t="shared" si="8"/>
        <v>0</v>
      </c>
      <c r="AP25">
        <f t="shared" si="8"/>
        <v>-0.70756852444007645</v>
      </c>
      <c r="AQ25">
        <f t="shared" si="8"/>
        <v>-39.210492461126805</v>
      </c>
      <c r="AR25">
        <f t="shared" si="8"/>
        <v>-39.918060985566882</v>
      </c>
      <c r="AS25">
        <f t="shared" si="8"/>
        <v>1.3627456787437087</v>
      </c>
      <c r="AT25">
        <f t="shared" si="8"/>
        <v>2.6132989343697792</v>
      </c>
      <c r="AU25">
        <f t="shared" si="8"/>
        <v>-35.942016372453395</v>
      </c>
      <c r="AW25">
        <v>22</v>
      </c>
      <c r="AX25">
        <f>IF(Z25&gt;0, (R25*SUMPRODUCT(K25:$K$98, X25:$X$98)-K25*$AZ$3)/Z25, 0)</f>
        <v>635.45252152943328</v>
      </c>
    </row>
    <row r="26" spans="5:50" x14ac:dyDescent="0.25">
      <c r="E26">
        <v>2026</v>
      </c>
      <c r="F26" s="5">
        <f>EconomicRates!C66</f>
        <v>3.5571999999999999E-2</v>
      </c>
      <c r="G26" s="5">
        <f>EconomicRates!D66</f>
        <v>7.0000000000000007E-2</v>
      </c>
      <c r="H26" s="5">
        <f t="shared" si="9"/>
        <v>0.12000000000000001</v>
      </c>
      <c r="I26" s="5">
        <f t="shared" si="10"/>
        <v>1.1200000000000001</v>
      </c>
      <c r="J26">
        <f t="shared" si="11"/>
        <v>0.89285714285714279</v>
      </c>
      <c r="K26">
        <f t="shared" si="20"/>
        <v>7.3787955739146996E-2</v>
      </c>
      <c r="L26" s="2">
        <v>23</v>
      </c>
      <c r="M26" s="6">
        <v>1.4963000000000001E-2</v>
      </c>
      <c r="Q26" s="4">
        <f t="shared" si="21"/>
        <v>12.5</v>
      </c>
      <c r="R26">
        <f t="shared" si="0"/>
        <v>50000</v>
      </c>
      <c r="S26">
        <f t="shared" si="1"/>
        <v>625.49668475793328</v>
      </c>
      <c r="U26">
        <f t="shared" si="12"/>
        <v>1.4963000000000001E-2</v>
      </c>
      <c r="V26">
        <f t="shared" si="13"/>
        <v>0.01</v>
      </c>
      <c r="W26">
        <f t="shared" si="14"/>
        <v>0.68494388253885985</v>
      </c>
      <c r="X26">
        <f t="shared" si="15"/>
        <v>1.024881531442896E-2</v>
      </c>
      <c r="Y26">
        <f t="shared" si="16"/>
        <v>6.8494388253885988E-3</v>
      </c>
      <c r="Z26">
        <f t="shared" si="17"/>
        <v>0.66784562839904227</v>
      </c>
      <c r="AB26">
        <f t="shared" si="18"/>
        <v>435.24931726547845</v>
      </c>
      <c r="AC26">
        <f t="shared" si="22"/>
        <v>417.73522649367959</v>
      </c>
      <c r="AE26">
        <f t="shared" si="2"/>
        <v>0</v>
      </c>
      <c r="AF26">
        <f t="shared" si="3"/>
        <v>0</v>
      </c>
      <c r="AG26">
        <f t="shared" si="3"/>
        <v>-8.3480703549880282</v>
      </c>
      <c r="AH26">
        <f t="shared" si="4"/>
        <v>-512.44076572144797</v>
      </c>
      <c r="AI26">
        <f t="shared" si="23"/>
        <v>-520.78883607643604</v>
      </c>
      <c r="AJ26">
        <f t="shared" si="6"/>
        <v>17.514090771798863</v>
      </c>
      <c r="AK26">
        <f t="shared" si="19"/>
        <v>30.467452208583495</v>
      </c>
      <c r="AL26">
        <f t="shared" si="24"/>
        <v>-472.80729309605368</v>
      </c>
      <c r="AN26">
        <f t="shared" si="8"/>
        <v>0</v>
      </c>
      <c r="AO26">
        <f t="shared" si="8"/>
        <v>0</v>
      </c>
      <c r="AP26">
        <f t="shared" si="8"/>
        <v>-0.61598704586114172</v>
      </c>
      <c r="AQ26">
        <f t="shared" si="8"/>
        <v>-37.811956539988799</v>
      </c>
      <c r="AR26">
        <f t="shared" si="8"/>
        <v>-38.427943585849945</v>
      </c>
      <c r="AS26">
        <f t="shared" si="8"/>
        <v>1.2923289546808974</v>
      </c>
      <c r="AT26">
        <f t="shared" si="8"/>
        <v>2.2481310150515355</v>
      </c>
      <c r="AU26">
        <f t="shared" si="8"/>
        <v>-34.887483616117507</v>
      </c>
      <c r="AW26">
        <v>23</v>
      </c>
      <c r="AX26">
        <f>IF(Z26&gt;0, (R26*SUMPRODUCT(K26:$K$98, X26:$X$98)-K26*$AZ$3)/Z26, 0)</f>
        <v>625.49668475793328</v>
      </c>
    </row>
    <row r="27" spans="5:50" x14ac:dyDescent="0.25">
      <c r="E27">
        <v>2027</v>
      </c>
      <c r="F27" s="5">
        <f>EconomicRates!C67</f>
        <v>3.5571999999999999E-2</v>
      </c>
      <c r="G27" s="5">
        <f>EconomicRates!D67</f>
        <v>7.0000000000000007E-2</v>
      </c>
      <c r="H27" s="5">
        <f t="shared" si="9"/>
        <v>0.12000000000000001</v>
      </c>
      <c r="I27" s="5">
        <f t="shared" si="10"/>
        <v>1.1200000000000001</v>
      </c>
      <c r="J27">
        <f t="shared" si="11"/>
        <v>0.89285714285714279</v>
      </c>
      <c r="K27">
        <f t="shared" si="20"/>
        <v>6.5882103338524095E-2</v>
      </c>
      <c r="L27" s="2">
        <v>24</v>
      </c>
      <c r="M27" s="6">
        <v>1.6567999999999999E-2</v>
      </c>
      <c r="Q27" s="4">
        <f t="shared" si="21"/>
        <v>12.5</v>
      </c>
      <c r="R27">
        <f t="shared" si="0"/>
        <v>50000</v>
      </c>
      <c r="S27">
        <f t="shared" si="1"/>
        <v>614.20341636767398</v>
      </c>
      <c r="U27">
        <f t="shared" si="12"/>
        <v>1.6567999999999999E-2</v>
      </c>
      <c r="V27">
        <f t="shared" si="13"/>
        <v>0.01</v>
      </c>
      <c r="W27">
        <f t="shared" si="14"/>
        <v>0.66784562839904227</v>
      </c>
      <c r="X27">
        <f t="shared" si="15"/>
        <v>1.1064866371315332E-2</v>
      </c>
      <c r="Y27">
        <f t="shared" si="16"/>
        <v>6.6784562839904225E-3</v>
      </c>
      <c r="Z27">
        <f t="shared" si="17"/>
        <v>0.65010230574373651</v>
      </c>
      <c r="AB27">
        <f t="shared" si="18"/>
        <v>417.73522649367959</v>
      </c>
      <c r="AC27">
        <f t="shared" si="22"/>
        <v>399.29505717630508</v>
      </c>
      <c r="AE27">
        <f t="shared" si="2"/>
        <v>0</v>
      </c>
      <c r="AF27">
        <f t="shared" si="3"/>
        <v>0</v>
      </c>
      <c r="AG27">
        <f t="shared" si="3"/>
        <v>-8.1262788217967064</v>
      </c>
      <c r="AH27">
        <f t="shared" si="4"/>
        <v>-553.24331856576657</v>
      </c>
      <c r="AI27">
        <f t="shared" si="23"/>
        <v>-561.36959738756332</v>
      </c>
      <c r="AJ27">
        <f t="shared" si="6"/>
        <v>18.440169317374512</v>
      </c>
      <c r="AK27">
        <f t="shared" si="19"/>
        <v>29.241465854557575</v>
      </c>
      <c r="AL27">
        <f t="shared" si="24"/>
        <v>-513.68796221563127</v>
      </c>
      <c r="AN27">
        <f t="shared" si="8"/>
        <v>0</v>
      </c>
      <c r="AO27">
        <f t="shared" si="8"/>
        <v>0</v>
      </c>
      <c r="AP27">
        <f t="shared" si="8"/>
        <v>-0.53537634109527044</v>
      </c>
      <c r="AQ27">
        <f t="shared" si="8"/>
        <v>-36.448833485097836</v>
      </c>
      <c r="AR27">
        <f t="shared" si="8"/>
        <v>-36.984209826193116</v>
      </c>
      <c r="AS27">
        <f t="shared" si="8"/>
        <v>1.2148771405471488</v>
      </c>
      <c r="AT27">
        <f t="shared" si="8"/>
        <v>1.9264892751998859</v>
      </c>
      <c r="AU27">
        <f t="shared" si="8"/>
        <v>-33.842843410446079</v>
      </c>
      <c r="AW27">
        <v>24</v>
      </c>
      <c r="AX27">
        <f>IF(Z27&gt;0, (R27*SUMPRODUCT(K27:$K$98, X27:$X$98)-K27*$AZ$3)/Z27, 0)</f>
        <v>614.20341636767398</v>
      </c>
    </row>
    <row r="28" spans="5:50" x14ac:dyDescent="0.25">
      <c r="E28">
        <v>2028</v>
      </c>
      <c r="F28" s="5">
        <f>EconomicRates!C68</f>
        <v>3.5571999999999999E-2</v>
      </c>
      <c r="G28" s="5">
        <f>EconomicRates!D68</f>
        <v>7.0000000000000007E-2</v>
      </c>
      <c r="H28" s="5">
        <f t="shared" si="9"/>
        <v>0.12000000000000001</v>
      </c>
      <c r="I28" s="5">
        <f t="shared" si="10"/>
        <v>1.1200000000000001</v>
      </c>
      <c r="J28">
        <f t="shared" si="11"/>
        <v>0.89285714285714279</v>
      </c>
      <c r="K28">
        <f t="shared" si="20"/>
        <v>5.8823306552253651E-2</v>
      </c>
      <c r="L28" s="2">
        <v>25</v>
      </c>
      <c r="M28" s="6">
        <v>1.8353999999999999E-2</v>
      </c>
      <c r="Q28" s="4">
        <f t="shared" si="21"/>
        <v>12.5</v>
      </c>
      <c r="R28">
        <f t="shared" si="0"/>
        <v>50000</v>
      </c>
      <c r="S28">
        <f t="shared" si="1"/>
        <v>601.80613383276545</v>
      </c>
      <c r="U28">
        <f t="shared" si="12"/>
        <v>1.8353999999999999E-2</v>
      </c>
      <c r="V28">
        <f t="shared" si="13"/>
        <v>0.01</v>
      </c>
      <c r="W28">
        <f t="shared" si="14"/>
        <v>0.65010230574373651</v>
      </c>
      <c r="X28">
        <f t="shared" si="15"/>
        <v>1.1931977719620538E-2</v>
      </c>
      <c r="Y28">
        <f t="shared" si="16"/>
        <v>6.5010230574373655E-3</v>
      </c>
      <c r="Z28">
        <f t="shared" si="17"/>
        <v>0.63166930496667861</v>
      </c>
      <c r="AB28">
        <f t="shared" si="18"/>
        <v>399.29505717630508</v>
      </c>
      <c r="AC28">
        <f t="shared" si="22"/>
        <v>380.1424622828269</v>
      </c>
      <c r="AE28">
        <f t="shared" si="2"/>
        <v>0</v>
      </c>
      <c r="AF28">
        <f t="shared" si="3"/>
        <v>0</v>
      </c>
      <c r="AG28">
        <f t="shared" si="3"/>
        <v>-7.8958663120834824</v>
      </c>
      <c r="AH28">
        <f t="shared" si="4"/>
        <v>-596.59888598102691</v>
      </c>
      <c r="AI28">
        <f t="shared" si="23"/>
        <v>-604.49475229311042</v>
      </c>
      <c r="AJ28">
        <f t="shared" si="6"/>
        <v>19.152594893478181</v>
      </c>
      <c r="AK28">
        <f t="shared" si="19"/>
        <v>27.950654002341359</v>
      </c>
      <c r="AL28">
        <f t="shared" si="24"/>
        <v>-557.39150339729088</v>
      </c>
      <c r="AN28">
        <f t="shared" si="8"/>
        <v>0</v>
      </c>
      <c r="AO28">
        <f t="shared" si="8"/>
        <v>0</v>
      </c>
      <c r="AP28">
        <f t="shared" si="8"/>
        <v>-0.46446096457129921</v>
      </c>
      <c r="AQ28">
        <f t="shared" si="8"/>
        <v>-35.093919158794968</v>
      </c>
      <c r="AR28">
        <f t="shared" si="8"/>
        <v>-35.55838012336627</v>
      </c>
      <c r="AS28">
        <f t="shared" si="8"/>
        <v>1.1266189606901948</v>
      </c>
      <c r="AT28">
        <f t="shared" si="8"/>
        <v>1.6441498887157011</v>
      </c>
      <c r="AU28">
        <f t="shared" si="8"/>
        <v>-32.787611273960373</v>
      </c>
      <c r="AW28">
        <v>25</v>
      </c>
      <c r="AX28">
        <f>IF(Z28&gt;0, (R28*SUMPRODUCT(K28:$K$98, X28:$X$98)-K28*$AZ$3)/Z28, 0)</f>
        <v>601.80613383276545</v>
      </c>
    </row>
    <row r="29" spans="5:50" x14ac:dyDescent="0.25">
      <c r="E29">
        <v>2029</v>
      </c>
      <c r="F29" s="5">
        <f>EconomicRates!C69</f>
        <v>3.5571999999999999E-2</v>
      </c>
      <c r="G29" s="5">
        <f>EconomicRates!D69</f>
        <v>7.0000000000000007E-2</v>
      </c>
      <c r="H29" s="5">
        <f t="shared" si="9"/>
        <v>0.12000000000000001</v>
      </c>
      <c r="I29" s="5">
        <f t="shared" si="10"/>
        <v>1.1200000000000001</v>
      </c>
      <c r="J29">
        <f t="shared" si="11"/>
        <v>0.89285714285714279</v>
      </c>
      <c r="K29">
        <f t="shared" si="20"/>
        <v>5.2520809421655039E-2</v>
      </c>
      <c r="L29" s="2">
        <v>26</v>
      </c>
      <c r="M29" s="6">
        <v>2.0303000000000002E-2</v>
      </c>
      <c r="Q29" s="4">
        <f t="shared" si="21"/>
        <v>12.5</v>
      </c>
      <c r="R29">
        <f t="shared" si="0"/>
        <v>50000</v>
      </c>
      <c r="S29">
        <f t="shared" si="1"/>
        <v>588.53099504779516</v>
      </c>
      <c r="U29">
        <f t="shared" si="12"/>
        <v>2.0303000000000002E-2</v>
      </c>
      <c r="V29">
        <f t="shared" si="13"/>
        <v>0.01</v>
      </c>
      <c r="W29">
        <f t="shared" si="14"/>
        <v>0.63166930496667861</v>
      </c>
      <c r="X29">
        <f t="shared" si="15"/>
        <v>1.2824781898738476E-2</v>
      </c>
      <c r="Y29">
        <f t="shared" si="16"/>
        <v>6.3166930496667863E-3</v>
      </c>
      <c r="Z29">
        <f t="shared" si="17"/>
        <v>0.61252783001827338</v>
      </c>
      <c r="AB29">
        <f t="shared" si="18"/>
        <v>380.1424622828269</v>
      </c>
      <c r="AC29">
        <f t="shared" si="22"/>
        <v>360.49161329512117</v>
      </c>
      <c r="AE29">
        <f t="shared" si="2"/>
        <v>0</v>
      </c>
      <c r="AF29">
        <f t="shared" si="3"/>
        <v>0</v>
      </c>
      <c r="AG29">
        <f t="shared" si="3"/>
        <v>-7.6565978752284174</v>
      </c>
      <c r="AH29">
        <f t="shared" si="4"/>
        <v>-641.23909493692383</v>
      </c>
      <c r="AI29">
        <f t="shared" si="23"/>
        <v>-648.89569281215222</v>
      </c>
      <c r="AJ29">
        <f t="shared" si="6"/>
        <v>19.650848987705729</v>
      </c>
      <c r="AK29">
        <f t="shared" si="19"/>
        <v>26.609972359797887</v>
      </c>
      <c r="AL29">
        <f t="shared" si="24"/>
        <v>-602.63487146464854</v>
      </c>
      <c r="AN29">
        <f t="shared" si="8"/>
        <v>0</v>
      </c>
      <c r="AO29">
        <f t="shared" si="8"/>
        <v>0</v>
      </c>
      <c r="AP29">
        <f t="shared" si="8"/>
        <v>-0.4021307178231206</v>
      </c>
      <c r="AQ29">
        <f t="shared" si="8"/>
        <v>-33.678396298896736</v>
      </c>
      <c r="AR29">
        <f t="shared" si="8"/>
        <v>-34.080527016719856</v>
      </c>
      <c r="AS29">
        <f t="shared" si="8"/>
        <v>1.0320784946570154</v>
      </c>
      <c r="AT29">
        <f t="shared" si="8"/>
        <v>1.3975772870244529</v>
      </c>
      <c r="AU29">
        <f t="shared" si="8"/>
        <v>-31.650871235038387</v>
      </c>
      <c r="AW29">
        <v>26</v>
      </c>
      <c r="AX29">
        <f>IF(Z29&gt;0, (R29*SUMPRODUCT(K29:$K$98, X29:$X$98)-K29*$AZ$3)/Z29, 0)</f>
        <v>588.53099504779516</v>
      </c>
    </row>
    <row r="30" spans="5:50" x14ac:dyDescent="0.25">
      <c r="E30">
        <v>2030</v>
      </c>
      <c r="F30" s="5">
        <f>EconomicRates!C70</f>
        <v>3.5571999999999999E-2</v>
      </c>
      <c r="G30" s="5">
        <f>EconomicRates!D70</f>
        <v>7.0000000000000007E-2</v>
      </c>
      <c r="H30" s="5">
        <f t="shared" si="9"/>
        <v>0.12000000000000001</v>
      </c>
      <c r="I30" s="5">
        <f t="shared" si="10"/>
        <v>1.1200000000000001</v>
      </c>
      <c r="J30">
        <f t="shared" si="11"/>
        <v>0.89285714285714279</v>
      </c>
      <c r="K30">
        <f t="shared" si="20"/>
        <v>4.6893579840763422E-2</v>
      </c>
      <c r="L30" s="2">
        <v>27</v>
      </c>
      <c r="M30" s="6">
        <v>2.2446000000000001E-2</v>
      </c>
      <c r="Q30" s="4">
        <f t="shared" si="21"/>
        <v>12.5</v>
      </c>
      <c r="R30">
        <f t="shared" si="0"/>
        <v>50000</v>
      </c>
      <c r="S30">
        <f t="shared" si="1"/>
        <v>574.70600891425067</v>
      </c>
      <c r="U30">
        <f t="shared" si="12"/>
        <v>2.2446000000000001E-2</v>
      </c>
      <c r="V30">
        <f t="shared" si="13"/>
        <v>0.01</v>
      </c>
      <c r="W30">
        <f t="shared" si="14"/>
        <v>0.61252783001827338</v>
      </c>
      <c r="X30">
        <f t="shared" si="15"/>
        <v>1.3748799672590165E-2</v>
      </c>
      <c r="Y30">
        <f t="shared" si="16"/>
        <v>6.1252783001827342E-3</v>
      </c>
      <c r="Z30">
        <f t="shared" si="17"/>
        <v>0.59265375204550053</v>
      </c>
      <c r="AB30">
        <f t="shared" si="18"/>
        <v>360.49161329512117</v>
      </c>
      <c r="AC30">
        <f t="shared" si="22"/>
        <v>340.60167250612551</v>
      </c>
      <c r="AE30">
        <f t="shared" si="2"/>
        <v>0</v>
      </c>
      <c r="AF30">
        <f t="shared" si="3"/>
        <v>0</v>
      </c>
      <c r="AG30">
        <f t="shared" si="3"/>
        <v>-7.4081719005687567</v>
      </c>
      <c r="AH30">
        <f t="shared" si="4"/>
        <v>-687.43998362950822</v>
      </c>
      <c r="AI30">
        <f t="shared" si="23"/>
        <v>-694.84815553007695</v>
      </c>
      <c r="AJ30">
        <f t="shared" si="6"/>
        <v>19.889940788995659</v>
      </c>
      <c r="AK30">
        <f t="shared" si="19"/>
        <v>25.234412930658483</v>
      </c>
      <c r="AL30">
        <f t="shared" si="24"/>
        <v>-649.72380181042286</v>
      </c>
      <c r="AN30">
        <f t="shared" si="8"/>
        <v>0</v>
      </c>
      <c r="AO30">
        <f t="shared" si="8"/>
        <v>0</v>
      </c>
      <c r="AP30">
        <f t="shared" si="8"/>
        <v>-0.34739570049342111</v>
      </c>
      <c r="AQ30">
        <f t="shared" si="8"/>
        <v>-32.236521758063446</v>
      </c>
      <c r="AR30">
        <f t="shared" si="8"/>
        <v>-32.583917458556861</v>
      </c>
      <c r="AS30">
        <f t="shared" si="8"/>
        <v>0.93271052641682495</v>
      </c>
      <c r="AT30">
        <f t="shared" si="8"/>
        <v>1.1833319574986265</v>
      </c>
      <c r="AU30">
        <f t="shared" si="8"/>
        <v>-30.467874974641415</v>
      </c>
      <c r="AW30">
        <v>27</v>
      </c>
      <c r="AX30">
        <f>IF(Z30&gt;0, (R30*SUMPRODUCT(K30:$K$98, X30:$X$98)-K30*$AZ$3)/Z30, 0)</f>
        <v>574.70600891425067</v>
      </c>
    </row>
    <row r="31" spans="5:50" x14ac:dyDescent="0.25">
      <c r="E31">
        <v>2031</v>
      </c>
      <c r="F31" s="5">
        <f>EconomicRates!C71</f>
        <v>3.5571999999999999E-2</v>
      </c>
      <c r="G31" s="5">
        <f>EconomicRates!D71</f>
        <v>7.0000000000000007E-2</v>
      </c>
      <c r="H31" s="5">
        <f t="shared" si="9"/>
        <v>0.12000000000000001</v>
      </c>
      <c r="I31" s="5">
        <f t="shared" si="10"/>
        <v>1.1200000000000001</v>
      </c>
      <c r="J31">
        <f t="shared" si="11"/>
        <v>0.89285714285714279</v>
      </c>
      <c r="K31">
        <f t="shared" si="20"/>
        <v>4.1869267714967337E-2</v>
      </c>
      <c r="L31" s="2">
        <v>28</v>
      </c>
      <c r="M31" s="6">
        <v>2.4856E-2</v>
      </c>
      <c r="Q31" s="4">
        <f t="shared" si="21"/>
        <v>12.5</v>
      </c>
      <c r="R31">
        <f t="shared" si="0"/>
        <v>50000</v>
      </c>
      <c r="S31">
        <f t="shared" si="1"/>
        <v>560.62656452443434</v>
      </c>
      <c r="U31">
        <f t="shared" si="12"/>
        <v>2.4856E-2</v>
      </c>
      <c r="V31">
        <f t="shared" si="13"/>
        <v>0.01</v>
      </c>
      <c r="W31">
        <f t="shared" si="14"/>
        <v>0.59265375204550053</v>
      </c>
      <c r="X31">
        <f t="shared" si="15"/>
        <v>1.4731001660842961E-2</v>
      </c>
      <c r="Y31">
        <f t="shared" si="16"/>
        <v>5.9265375204550054E-3</v>
      </c>
      <c r="Z31">
        <f t="shared" si="17"/>
        <v>0.57199621286420255</v>
      </c>
      <c r="AB31">
        <f t="shared" si="18"/>
        <v>340.60167250612551</v>
      </c>
      <c r="AC31">
        <f t="shared" si="22"/>
        <v>320.67627173904492</v>
      </c>
      <c r="AE31">
        <f t="shared" si="2"/>
        <v>0</v>
      </c>
      <c r="AF31">
        <f t="shared" si="3"/>
        <v>0</v>
      </c>
      <c r="AG31">
        <f t="shared" si="3"/>
        <v>-7.1499526608025317</v>
      </c>
      <c r="AH31">
        <f t="shared" si="4"/>
        <v>-736.550083042148</v>
      </c>
      <c r="AI31">
        <f t="shared" si="23"/>
        <v>-743.70003570295057</v>
      </c>
      <c r="AJ31">
        <f t="shared" si="6"/>
        <v>19.925400767080589</v>
      </c>
      <c r="AK31">
        <f t="shared" si="19"/>
        <v>23.842117075428789</v>
      </c>
      <c r="AL31">
        <f t="shared" si="24"/>
        <v>-699.93251786044118</v>
      </c>
      <c r="AN31">
        <f t="shared" si="8"/>
        <v>0</v>
      </c>
      <c r="AO31">
        <f t="shared" si="8"/>
        <v>0</v>
      </c>
      <c r="AP31">
        <f t="shared" si="8"/>
        <v>-0.29936328210448426</v>
      </c>
      <c r="AQ31">
        <f t="shared" si="8"/>
        <v>-30.838812612373118</v>
      </c>
      <c r="AR31">
        <f t="shared" si="8"/>
        <v>-31.138175894477605</v>
      </c>
      <c r="AS31">
        <f t="shared" si="8"/>
        <v>0.83426193904491275</v>
      </c>
      <c r="AT31">
        <f t="shared" si="8"/>
        <v>0.99825198272272209</v>
      </c>
      <c r="AU31">
        <f t="shared" si="8"/>
        <v>-29.30566197270997</v>
      </c>
      <c r="AW31">
        <v>28</v>
      </c>
      <c r="AX31">
        <f>IF(Z31&gt;0, (R31*SUMPRODUCT(K31:$K$98, X31:$X$98)-K31*$AZ$3)/Z31, 0)</f>
        <v>560.62656452443434</v>
      </c>
    </row>
    <row r="32" spans="5:50" x14ac:dyDescent="0.25">
      <c r="E32">
        <v>2032</v>
      </c>
      <c r="F32" s="5">
        <f>EconomicRates!C72</f>
        <v>3.5571999999999999E-2</v>
      </c>
      <c r="G32" s="5">
        <f>EconomicRates!D72</f>
        <v>7.0000000000000007E-2</v>
      </c>
      <c r="H32" s="5">
        <f t="shared" si="9"/>
        <v>0.12000000000000001</v>
      </c>
      <c r="I32" s="5">
        <f t="shared" si="10"/>
        <v>1.1200000000000001</v>
      </c>
      <c r="J32">
        <f t="shared" si="11"/>
        <v>0.89285714285714279</v>
      </c>
      <c r="K32">
        <f t="shared" si="20"/>
        <v>3.7383274745506546E-2</v>
      </c>
      <c r="L32" s="2">
        <v>29</v>
      </c>
      <c r="M32" s="6">
        <v>2.7564999999999999E-2</v>
      </c>
      <c r="Q32" s="4">
        <f t="shared" si="21"/>
        <v>12.5</v>
      </c>
      <c r="R32">
        <f t="shared" si="0"/>
        <v>50000</v>
      </c>
      <c r="S32">
        <f t="shared" si="1"/>
        <v>546.45688942445986</v>
      </c>
      <c r="U32">
        <f t="shared" si="12"/>
        <v>2.7564999999999999E-2</v>
      </c>
      <c r="V32">
        <f t="shared" si="13"/>
        <v>0.01</v>
      </c>
      <c r="W32">
        <f t="shared" si="14"/>
        <v>0.57199621286420255</v>
      </c>
      <c r="X32">
        <f t="shared" si="15"/>
        <v>1.5767075607601742E-2</v>
      </c>
      <c r="Y32">
        <f t="shared" si="16"/>
        <v>5.7199621286420253E-3</v>
      </c>
      <c r="Z32">
        <f t="shared" si="17"/>
        <v>0.55050917512795883</v>
      </c>
      <c r="AB32">
        <f t="shared" si="18"/>
        <v>320.67627173904492</v>
      </c>
      <c r="AC32">
        <f t="shared" si="22"/>
        <v>300.82953144004961</v>
      </c>
      <c r="AE32">
        <f t="shared" si="2"/>
        <v>0</v>
      </c>
      <c r="AF32">
        <f t="shared" si="3"/>
        <v>0</v>
      </c>
      <c r="AG32">
        <f t="shared" si="3"/>
        <v>-6.8813646890994855</v>
      </c>
      <c r="AH32">
        <f t="shared" si="4"/>
        <v>-788.35378038008707</v>
      </c>
      <c r="AI32">
        <f t="shared" si="23"/>
        <v>-795.23514506918661</v>
      </c>
      <c r="AJ32">
        <f t="shared" si="6"/>
        <v>19.846740298995314</v>
      </c>
      <c r="AK32">
        <f t="shared" si="19"/>
        <v>22.447339021733146</v>
      </c>
      <c r="AL32">
        <f t="shared" si="24"/>
        <v>-752.94106574845819</v>
      </c>
      <c r="AN32">
        <f t="shared" si="8"/>
        <v>0</v>
      </c>
      <c r="AO32">
        <f t="shared" si="8"/>
        <v>0</v>
      </c>
      <c r="AP32">
        <f t="shared" si="8"/>
        <v>-0.25724794679663332</v>
      </c>
      <c r="AQ32">
        <f t="shared" si="8"/>
        <v>-29.471245968607523</v>
      </c>
      <c r="AR32">
        <f t="shared" si="8"/>
        <v>-29.728493915404158</v>
      </c>
      <c r="AS32">
        <f t="shared" si="8"/>
        <v>0.74193614540005859</v>
      </c>
      <c r="AT32">
        <f t="shared" si="8"/>
        <v>0.83915504195498036</v>
      </c>
      <c r="AU32">
        <f t="shared" si="8"/>
        <v>-28.147402728049123</v>
      </c>
      <c r="AW32">
        <v>29</v>
      </c>
      <c r="AX32">
        <f>IF(Z32&gt;0, (R32*SUMPRODUCT(K32:$K$98, X32:$X$98)-K32*$AZ$3)/Z32, 0)</f>
        <v>546.45688942445986</v>
      </c>
    </row>
    <row r="33" spans="5:50" x14ac:dyDescent="0.25">
      <c r="E33">
        <v>2033</v>
      </c>
      <c r="F33" s="5">
        <f>EconomicRates!C73</f>
        <v>3.5571999999999999E-2</v>
      </c>
      <c r="G33" s="5">
        <f>EconomicRates!D73</f>
        <v>7.0000000000000007E-2</v>
      </c>
      <c r="H33" s="5">
        <f t="shared" si="9"/>
        <v>0.12000000000000001</v>
      </c>
      <c r="I33" s="5">
        <f t="shared" si="10"/>
        <v>1.1200000000000001</v>
      </c>
      <c r="J33">
        <f t="shared" si="11"/>
        <v>0.89285714285714279</v>
      </c>
      <c r="K33">
        <f t="shared" si="20"/>
        <v>3.337792387991656E-2</v>
      </c>
      <c r="L33" s="2">
        <v>30</v>
      </c>
      <c r="M33" s="6">
        <v>3.0620999999999999E-2</v>
      </c>
      <c r="Q33" s="4">
        <f t="shared" si="21"/>
        <v>12.5</v>
      </c>
      <c r="R33">
        <f t="shared" si="0"/>
        <v>50000</v>
      </c>
      <c r="S33">
        <f t="shared" si="1"/>
        <v>532.37577164865218</v>
      </c>
      <c r="U33">
        <f t="shared" si="12"/>
        <v>3.0620999999999999E-2</v>
      </c>
      <c r="V33">
        <f t="shared" si="13"/>
        <v>0.01</v>
      </c>
      <c r="W33">
        <f t="shared" si="14"/>
        <v>0.55050917512795883</v>
      </c>
      <c r="X33">
        <f t="shared" si="15"/>
        <v>1.6857141451593227E-2</v>
      </c>
      <c r="Y33">
        <f t="shared" si="16"/>
        <v>5.5050917512795882E-3</v>
      </c>
      <c r="Z33">
        <f t="shared" si="17"/>
        <v>0.52814694192508604</v>
      </c>
      <c r="AB33">
        <f t="shared" si="18"/>
        <v>300.82953144004961</v>
      </c>
      <c r="AC33">
        <f t="shared" si="22"/>
        <v>281.17263575124355</v>
      </c>
      <c r="AE33">
        <f t="shared" si="2"/>
        <v>0</v>
      </c>
      <c r="AF33">
        <f t="shared" si="3"/>
        <v>0</v>
      </c>
      <c r="AG33">
        <f t="shared" si="3"/>
        <v>-6.6018367740635755</v>
      </c>
      <c r="AH33">
        <f t="shared" si="4"/>
        <v>-842.85707257966135</v>
      </c>
      <c r="AI33">
        <f t="shared" si="23"/>
        <v>-849.45890935372495</v>
      </c>
      <c r="AJ33">
        <f t="shared" si="6"/>
        <v>19.65689568880606</v>
      </c>
      <c r="AK33">
        <f t="shared" si="19"/>
        <v>21.058067200803475</v>
      </c>
      <c r="AL33">
        <f t="shared" si="24"/>
        <v>-808.74394646411531</v>
      </c>
      <c r="AN33">
        <f t="shared" si="8"/>
        <v>0</v>
      </c>
      <c r="AO33">
        <f t="shared" si="8"/>
        <v>0</v>
      </c>
      <c r="AP33">
        <f t="shared" si="8"/>
        <v>-0.22035560531232792</v>
      </c>
      <c r="AQ33">
        <f t="shared" si="8"/>
        <v>-28.132819210213245</v>
      </c>
      <c r="AR33">
        <f t="shared" si="8"/>
        <v>-28.353174815525573</v>
      </c>
      <c r="AS33">
        <f t="shared" si="8"/>
        <v>0.65610636801642863</v>
      </c>
      <c r="AT33">
        <f t="shared" si="8"/>
        <v>0.702874564086586</v>
      </c>
      <c r="AU33">
        <f t="shared" si="8"/>
        <v>-26.994193883422554</v>
      </c>
      <c r="AW33">
        <v>30</v>
      </c>
      <c r="AX33">
        <f>IF(Z33&gt;0, (R33*SUMPRODUCT(K33:$K$98, X33:$X$98)-K33*$AZ$3)/Z33, 0)</f>
        <v>532.37577164865218</v>
      </c>
    </row>
    <row r="34" spans="5:50" x14ac:dyDescent="0.25">
      <c r="E34">
        <v>2034</v>
      </c>
      <c r="F34" s="5">
        <f>EconomicRates!C74</f>
        <v>3.5571999999999999E-2</v>
      </c>
      <c r="G34" s="5">
        <f>EconomicRates!D74</f>
        <v>7.0000000000000007E-2</v>
      </c>
      <c r="H34" s="5">
        <f t="shared" si="9"/>
        <v>0.12000000000000001</v>
      </c>
      <c r="I34" s="5">
        <f t="shared" si="10"/>
        <v>1.1200000000000001</v>
      </c>
      <c r="J34">
        <f t="shared" si="11"/>
        <v>0.89285714285714279</v>
      </c>
      <c r="K34">
        <f t="shared" si="20"/>
        <v>2.9801717749925499E-2</v>
      </c>
      <c r="L34" s="2">
        <v>31</v>
      </c>
      <c r="M34" s="6">
        <v>3.3921E-2</v>
      </c>
      <c r="Q34" s="4">
        <f t="shared" si="21"/>
        <v>12.5</v>
      </c>
      <c r="R34">
        <f t="shared" si="0"/>
        <v>50000</v>
      </c>
      <c r="S34">
        <f t="shared" si="1"/>
        <v>518.47217655288728</v>
      </c>
      <c r="U34">
        <f t="shared" si="12"/>
        <v>3.3921E-2</v>
      </c>
      <c r="V34">
        <f t="shared" si="13"/>
        <v>0.01</v>
      </c>
      <c r="W34">
        <f t="shared" si="14"/>
        <v>0.52814694192508604</v>
      </c>
      <c r="X34">
        <f t="shared" si="15"/>
        <v>1.7915272417040842E-2</v>
      </c>
      <c r="Y34">
        <f t="shared" si="16"/>
        <v>5.2814694192508602E-3</v>
      </c>
      <c r="Z34">
        <f t="shared" si="17"/>
        <v>0.50495020008879432</v>
      </c>
      <c r="AB34">
        <f t="shared" si="18"/>
        <v>281.17263575124355</v>
      </c>
      <c r="AC34">
        <f t="shared" si="22"/>
        <v>261.80262929085313</v>
      </c>
      <c r="AE34">
        <f t="shared" si="2"/>
        <v>0</v>
      </c>
      <c r="AF34">
        <f t="shared" si="3"/>
        <v>0</v>
      </c>
      <c r="AG34">
        <f t="shared" si="3"/>
        <v>-6.3118775011099286</v>
      </c>
      <c r="AH34">
        <f t="shared" si="4"/>
        <v>-895.7636208520421</v>
      </c>
      <c r="AI34">
        <f t="shared" si="23"/>
        <v>-902.07549835315206</v>
      </c>
      <c r="AJ34">
        <f t="shared" si="6"/>
        <v>19.370006460390414</v>
      </c>
      <c r="AK34">
        <f t="shared" si="19"/>
        <v>19.682084502587049</v>
      </c>
      <c r="AL34">
        <f t="shared" si="24"/>
        <v>-863.02340739017461</v>
      </c>
      <c r="AN34">
        <f t="shared" si="8"/>
        <v>0</v>
      </c>
      <c r="AO34">
        <f t="shared" si="8"/>
        <v>0</v>
      </c>
      <c r="AP34">
        <f t="shared" si="8"/>
        <v>-0.18810479176018316</v>
      </c>
      <c r="AQ34">
        <f t="shared" si="8"/>
        <v>-26.695294599283837</v>
      </c>
      <c r="AR34">
        <f t="shared" si="8"/>
        <v>-26.883399391044023</v>
      </c>
      <c r="AS34">
        <f t="shared" si="8"/>
        <v>0.57725946534678862</v>
      </c>
      <c r="AT34">
        <f t="shared" si="8"/>
        <v>0.58655992707628202</v>
      </c>
      <c r="AU34">
        <f t="shared" ref="AU34:AU69" si="25">AL34*$K34</f>
        <v>-25.719579998620951</v>
      </c>
      <c r="AW34">
        <v>31</v>
      </c>
      <c r="AX34">
        <f>IF(Z34&gt;0, (R34*SUMPRODUCT(K34:$K$98, X34:$X$98)-K34*$AZ$3)/Z34, 0)</f>
        <v>518.47217655288728</v>
      </c>
    </row>
    <row r="35" spans="5:50" x14ac:dyDescent="0.25">
      <c r="E35">
        <v>2035</v>
      </c>
      <c r="F35" s="5">
        <f>EconomicRates!C75</f>
        <v>3.5571999999999999E-2</v>
      </c>
      <c r="G35" s="5">
        <f>EconomicRates!D75</f>
        <v>7.0000000000000007E-2</v>
      </c>
      <c r="H35" s="5">
        <f t="shared" si="9"/>
        <v>0.12000000000000001</v>
      </c>
      <c r="I35" s="5">
        <f t="shared" si="10"/>
        <v>1.1200000000000001</v>
      </c>
      <c r="J35">
        <f t="shared" si="11"/>
        <v>0.89285714285714279</v>
      </c>
      <c r="K35">
        <f t="shared" si="20"/>
        <v>2.660867656243348E-2</v>
      </c>
      <c r="L35" s="2">
        <v>32</v>
      </c>
      <c r="M35" s="6">
        <v>3.7368999999999999E-2</v>
      </c>
      <c r="Q35" s="4">
        <f t="shared" si="21"/>
        <v>12.5</v>
      </c>
      <c r="R35">
        <f t="shared" si="0"/>
        <v>50000</v>
      </c>
      <c r="S35">
        <f t="shared" si="1"/>
        <v>505.0218521080605</v>
      </c>
      <c r="U35">
        <f t="shared" si="12"/>
        <v>3.7368999999999999E-2</v>
      </c>
      <c r="V35">
        <f t="shared" si="13"/>
        <v>0.01</v>
      </c>
      <c r="W35">
        <f t="shared" si="14"/>
        <v>0.50495020008879432</v>
      </c>
      <c r="X35">
        <f t="shared" si="15"/>
        <v>1.8869484027118154E-2</v>
      </c>
      <c r="Y35">
        <f t="shared" si="16"/>
        <v>5.0495020008879433E-3</v>
      </c>
      <c r="Z35">
        <f t="shared" si="17"/>
        <v>0.48103121406078825</v>
      </c>
      <c r="AB35">
        <f t="shared" si="18"/>
        <v>261.80262929085313</v>
      </c>
      <c r="AC35">
        <f t="shared" si="22"/>
        <v>242.9312746467682</v>
      </c>
      <c r="AE35">
        <f t="shared" si="2"/>
        <v>0</v>
      </c>
      <c r="AF35">
        <f t="shared" ref="AF35:AG69" si="26">-$Z35*P35</f>
        <v>0</v>
      </c>
      <c r="AG35">
        <f t="shared" si="26"/>
        <v>-6.0128901757598534</v>
      </c>
      <c r="AH35">
        <f t="shared" si="4"/>
        <v>-943.47420135590767</v>
      </c>
      <c r="AI35">
        <f t="shared" si="23"/>
        <v>-949.48709153166749</v>
      </c>
      <c r="AJ35">
        <f t="shared" si="6"/>
        <v>18.871354644084931</v>
      </c>
      <c r="AK35">
        <f t="shared" si="19"/>
        <v>18.326184050359721</v>
      </c>
      <c r="AL35">
        <f t="shared" si="24"/>
        <v>-912.2895528372228</v>
      </c>
      <c r="AN35">
        <f t="shared" ref="AN35:AT69" si="27">AE35*$K35</f>
        <v>0</v>
      </c>
      <c r="AO35">
        <f t="shared" si="27"/>
        <v>0</v>
      </c>
      <c r="AP35">
        <f t="shared" si="27"/>
        <v>-0.15999504989222774</v>
      </c>
      <c r="AQ35">
        <f t="shared" si="27"/>
        <v>-25.104599868879586</v>
      </c>
      <c r="AR35">
        <f t="shared" si="27"/>
        <v>-25.264594918771813</v>
      </c>
      <c r="AS35">
        <f t="shared" si="27"/>
        <v>0.50214177201943289</v>
      </c>
      <c r="AT35">
        <f t="shared" si="27"/>
        <v>0.48763550401964895</v>
      </c>
      <c r="AU35">
        <f t="shared" si="25"/>
        <v>-24.274817642732728</v>
      </c>
      <c r="AW35">
        <v>32</v>
      </c>
      <c r="AX35">
        <f>IF(Z35&gt;0, (R35*SUMPRODUCT(K35:$K$98, X35:$X$98)-K35*$AZ$3)/Z35, 0)</f>
        <v>505.0218521080605</v>
      </c>
    </row>
    <row r="36" spans="5:50" x14ac:dyDescent="0.25">
      <c r="E36">
        <v>2036</v>
      </c>
      <c r="F36" s="5">
        <f>EconomicRates!C76</f>
        <v>3.5571999999999999E-2</v>
      </c>
      <c r="G36" s="5">
        <f>EconomicRates!D76</f>
        <v>7.0000000000000007E-2</v>
      </c>
      <c r="H36" s="5">
        <f t="shared" si="9"/>
        <v>0.12000000000000001</v>
      </c>
      <c r="I36" s="5">
        <f t="shared" si="10"/>
        <v>1.1200000000000001</v>
      </c>
      <c r="J36">
        <f t="shared" si="11"/>
        <v>0.89285714285714279</v>
      </c>
      <c r="K36">
        <f t="shared" si="20"/>
        <v>2.3757746930744176E-2</v>
      </c>
      <c r="L36" s="2">
        <v>33</v>
      </c>
      <c r="M36" s="6">
        <v>5.0548205999999998E-2</v>
      </c>
      <c r="Q36" s="4">
        <f t="shared" si="21"/>
        <v>12.5</v>
      </c>
      <c r="R36">
        <f t="shared" si="0"/>
        <v>50000</v>
      </c>
      <c r="S36">
        <f t="shared" si="1"/>
        <v>497.47628052384658</v>
      </c>
      <c r="U36">
        <f t="shared" si="12"/>
        <v>5.0548205999999998E-2</v>
      </c>
      <c r="V36">
        <f t="shared" si="13"/>
        <v>0.01</v>
      </c>
      <c r="W36">
        <f t="shared" si="14"/>
        <v>0.48103121406078825</v>
      </c>
      <c r="X36">
        <f t="shared" si="15"/>
        <v>2.4315264900774819E-2</v>
      </c>
      <c r="Y36">
        <f t="shared" si="16"/>
        <v>4.8103121406078827E-3</v>
      </c>
      <c r="Z36">
        <f t="shared" si="17"/>
        <v>0.45190563701940556</v>
      </c>
      <c r="AB36">
        <f t="shared" si="18"/>
        <v>242.9312746467682</v>
      </c>
      <c r="AC36">
        <f t="shared" si="22"/>
        <v>224.81233545217339</v>
      </c>
      <c r="AE36">
        <f t="shared" si="2"/>
        <v>0</v>
      </c>
      <c r="AF36">
        <f t="shared" si="26"/>
        <v>0</v>
      </c>
      <c r="AG36">
        <f t="shared" si="26"/>
        <v>-5.6488204627425693</v>
      </c>
      <c r="AH36">
        <f t="shared" si="4"/>
        <v>-1215.7632450387409</v>
      </c>
      <c r="AI36">
        <f t="shared" si="23"/>
        <v>-1221.4120655014835</v>
      </c>
      <c r="AJ36">
        <f t="shared" si="6"/>
        <v>18.118939194594816</v>
      </c>
      <c r="AK36">
        <f t="shared" si="19"/>
        <v>17.005189225273774</v>
      </c>
      <c r="AL36">
        <f t="shared" si="24"/>
        <v>-1186.2879370816149</v>
      </c>
      <c r="AN36">
        <f t="shared" si="27"/>
        <v>0</v>
      </c>
      <c r="AO36">
        <f t="shared" si="27"/>
        <v>0</v>
      </c>
      <c r="AP36">
        <f t="shared" si="27"/>
        <v>-0.13420324701104716</v>
      </c>
      <c r="AQ36">
        <f t="shared" si="27"/>
        <v>-28.883795503330727</v>
      </c>
      <c r="AR36">
        <f t="shared" si="27"/>
        <v>-29.017998750341775</v>
      </c>
      <c r="AS36">
        <f t="shared" si="27"/>
        <v>0.43046517203872536</v>
      </c>
      <c r="AT36">
        <f t="shared" si="27"/>
        <v>0.40400498212347197</v>
      </c>
      <c r="AU36">
        <f t="shared" si="25"/>
        <v>-28.183528596179578</v>
      </c>
      <c r="AW36">
        <v>33</v>
      </c>
      <c r="AX36">
        <f>IF(Z36&gt;0, (R36*SUMPRODUCT(K36:$K$98, X36:$X$98)-K36*$AZ$3)/Z36, 0)</f>
        <v>497.47628052384658</v>
      </c>
    </row>
    <row r="37" spans="5:50" x14ac:dyDescent="0.25">
      <c r="E37">
        <v>2037</v>
      </c>
      <c r="F37" s="5">
        <f>EconomicRates!C77</f>
        <v>3.5571999999999999E-2</v>
      </c>
      <c r="G37" s="5">
        <f>EconomicRates!D77</f>
        <v>7.0000000000000007E-2</v>
      </c>
      <c r="H37" s="5">
        <f t="shared" si="9"/>
        <v>0.12000000000000001</v>
      </c>
      <c r="I37" s="5">
        <f t="shared" si="10"/>
        <v>1.1200000000000001</v>
      </c>
      <c r="J37">
        <f t="shared" si="11"/>
        <v>0.89285714285714279</v>
      </c>
      <c r="K37">
        <f t="shared" si="20"/>
        <v>2.1212274045307299E-2</v>
      </c>
      <c r="L37" s="2">
        <v>34</v>
      </c>
      <c r="M37" s="6">
        <v>6.4784177999999998E-2</v>
      </c>
      <c r="Q37" s="4">
        <f t="shared" si="21"/>
        <v>12.5</v>
      </c>
      <c r="R37">
        <f t="shared" si="0"/>
        <v>50000</v>
      </c>
      <c r="S37">
        <f t="shared" si="1"/>
        <v>483.52256179641148</v>
      </c>
      <c r="U37">
        <f t="shared" si="12"/>
        <v>6.4784177999999998E-2</v>
      </c>
      <c r="V37">
        <f t="shared" si="13"/>
        <v>0.01</v>
      </c>
      <c r="W37">
        <f t="shared" si="14"/>
        <v>0.45190563701940556</v>
      </c>
      <c r="X37">
        <f t="shared" si="15"/>
        <v>2.9276335227868558E-2</v>
      </c>
      <c r="Y37">
        <f t="shared" si="16"/>
        <v>4.5190563701940556E-3</v>
      </c>
      <c r="Z37">
        <f t="shared" si="17"/>
        <v>0.41811024542134295</v>
      </c>
      <c r="AB37">
        <f t="shared" si="18"/>
        <v>224.81233545217339</v>
      </c>
      <c r="AC37">
        <f t="shared" si="22"/>
        <v>202.16573697945407</v>
      </c>
      <c r="AE37">
        <f t="shared" si="2"/>
        <v>0</v>
      </c>
      <c r="AF37">
        <f t="shared" si="26"/>
        <v>0</v>
      </c>
      <c r="AG37">
        <f t="shared" si="26"/>
        <v>-5.2263780677667873</v>
      </c>
      <c r="AH37">
        <f t="shared" si="4"/>
        <v>-1463.8167613934279</v>
      </c>
      <c r="AI37">
        <f t="shared" si="23"/>
        <v>-1469.0431394611946</v>
      </c>
      <c r="AJ37">
        <f t="shared" si="6"/>
        <v>22.646598472719319</v>
      </c>
      <c r="AK37">
        <f t="shared" si="19"/>
        <v>15.736863481652138</v>
      </c>
      <c r="AL37">
        <f t="shared" si="24"/>
        <v>-1430.6596775068233</v>
      </c>
      <c r="AN37">
        <f t="shared" si="27"/>
        <v>0</v>
      </c>
      <c r="AO37">
        <f t="shared" si="27"/>
        <v>0</v>
      </c>
      <c r="AP37">
        <f t="shared" si="27"/>
        <v>-0.11086336383785274</v>
      </c>
      <c r="AQ37">
        <f t="shared" si="27"/>
        <v>-31.050882294791599</v>
      </c>
      <c r="AR37">
        <f t="shared" si="27"/>
        <v>-31.161745658629449</v>
      </c>
      <c r="AS37">
        <f t="shared" si="27"/>
        <v>0.48038585299735992</v>
      </c>
      <c r="AT37">
        <f t="shared" si="27"/>
        <v>0.33381466078639394</v>
      </c>
      <c r="AU37">
        <f t="shared" si="25"/>
        <v>-30.3475451448457</v>
      </c>
      <c r="AW37">
        <v>34</v>
      </c>
      <c r="AX37">
        <f>IF(Z37&gt;0, (R37*SUMPRODUCT(K37:$K$98, X37:$X$98)-K37*$AZ$3)/Z37, 0)</f>
        <v>483.52256179641148</v>
      </c>
    </row>
    <row r="38" spans="5:50" x14ac:dyDescent="0.25">
      <c r="E38">
        <v>2038</v>
      </c>
      <c r="F38" s="5">
        <f>EconomicRates!C78</f>
        <v>3.5571999999999999E-2</v>
      </c>
      <c r="G38" s="5">
        <f>EconomicRates!D78</f>
        <v>7.0000000000000007E-2</v>
      </c>
      <c r="H38" s="5">
        <f t="shared" si="9"/>
        <v>0.12000000000000001</v>
      </c>
      <c r="I38" s="5">
        <f t="shared" si="10"/>
        <v>1.1200000000000001</v>
      </c>
      <c r="J38">
        <f t="shared" si="11"/>
        <v>0.89285714285714279</v>
      </c>
      <c r="K38">
        <f t="shared" si="20"/>
        <v>1.8939530397595803E-2</v>
      </c>
      <c r="L38" s="2">
        <v>35</v>
      </c>
      <c r="M38" s="6">
        <v>8.0470763000000001E-2</v>
      </c>
      <c r="Q38" s="4">
        <f t="shared" si="21"/>
        <v>12.5</v>
      </c>
      <c r="R38">
        <f t="shared" si="0"/>
        <v>50000</v>
      </c>
      <c r="S38">
        <f t="shared" si="1"/>
        <v>464.61070251391794</v>
      </c>
      <c r="U38">
        <f t="shared" si="12"/>
        <v>8.0470763000000001E-2</v>
      </c>
      <c r="V38">
        <f t="shared" si="13"/>
        <v>0.01</v>
      </c>
      <c r="W38">
        <f t="shared" si="14"/>
        <v>0.41811024542134295</v>
      </c>
      <c r="X38">
        <f t="shared" si="15"/>
        <v>3.3645650467172723E-2</v>
      </c>
      <c r="Y38">
        <f t="shared" si="16"/>
        <v>4.1811024542134298E-3</v>
      </c>
      <c r="Z38">
        <f t="shared" si="17"/>
        <v>0.3802834924999568</v>
      </c>
      <c r="AB38">
        <f t="shared" si="18"/>
        <v>202.16573697945407</v>
      </c>
      <c r="AC38">
        <f t="shared" si="22"/>
        <v>176.68378060485117</v>
      </c>
      <c r="AE38">
        <f t="shared" si="2"/>
        <v>0</v>
      </c>
      <c r="AF38">
        <f t="shared" si="26"/>
        <v>0</v>
      </c>
      <c r="AG38">
        <f t="shared" si="26"/>
        <v>-4.7535436562494597</v>
      </c>
      <c r="AH38">
        <f t="shared" si="4"/>
        <v>-1682.2825233586361</v>
      </c>
      <c r="AI38">
        <f t="shared" si="23"/>
        <v>-1687.0360670148855</v>
      </c>
      <c r="AJ38">
        <f t="shared" si="6"/>
        <v>25.481956374602902</v>
      </c>
      <c r="AK38">
        <f t="shared" si="19"/>
        <v>14.151601588561785</v>
      </c>
      <c r="AL38">
        <f t="shared" si="24"/>
        <v>-1647.4025090517207</v>
      </c>
      <c r="AN38">
        <f t="shared" si="27"/>
        <v>0</v>
      </c>
      <c r="AO38">
        <f t="shared" si="27"/>
        <v>0</v>
      </c>
      <c r="AP38">
        <f t="shared" si="27"/>
        <v>-9.0029884573835331E-2</v>
      </c>
      <c r="AQ38">
        <f t="shared" si="27"/>
        <v>-31.861640988495061</v>
      </c>
      <c r="AR38">
        <f t="shared" si="27"/>
        <v>-31.951670873068895</v>
      </c>
      <c r="AS38">
        <f t="shared" si="27"/>
        <v>0.48261628734700179</v>
      </c>
      <c r="AT38">
        <f t="shared" si="27"/>
        <v>0.26802468846123101</v>
      </c>
      <c r="AU38">
        <f t="shared" si="25"/>
        <v>-31.201029897260661</v>
      </c>
      <c r="AW38">
        <v>35</v>
      </c>
      <c r="AX38">
        <f>IF(Z38&gt;0, (R38*SUMPRODUCT(K38:$K$98, X38:$X$98)-K38*$AZ$3)/Z38, 0)</f>
        <v>464.61070251391794</v>
      </c>
    </row>
    <row r="39" spans="5:50" x14ac:dyDescent="0.25">
      <c r="E39">
        <v>2039</v>
      </c>
      <c r="F39" s="5">
        <f>EconomicRates!C79</f>
        <v>3.5571999999999999E-2</v>
      </c>
      <c r="G39" s="5">
        <f>EconomicRates!D79</f>
        <v>7.0000000000000007E-2</v>
      </c>
      <c r="H39" s="5">
        <f t="shared" si="9"/>
        <v>0.12000000000000001</v>
      </c>
      <c r="I39" s="5">
        <f t="shared" si="10"/>
        <v>1.1200000000000001</v>
      </c>
      <c r="J39">
        <f t="shared" si="11"/>
        <v>0.89285714285714279</v>
      </c>
      <c r="K39">
        <f t="shared" si="20"/>
        <v>1.6910294997853393E-2</v>
      </c>
      <c r="L39" s="2">
        <v>36</v>
      </c>
      <c r="M39" s="6">
        <v>9.7818447000000003E-2</v>
      </c>
      <c r="Q39" s="4">
        <f t="shared" si="21"/>
        <v>12.5</v>
      </c>
      <c r="R39">
        <f t="shared" si="0"/>
        <v>50000</v>
      </c>
      <c r="S39">
        <f t="shared" si="1"/>
        <v>441.504210606237</v>
      </c>
      <c r="U39">
        <f t="shared" si="12"/>
        <v>9.7818447000000003E-2</v>
      </c>
      <c r="V39">
        <f t="shared" si="13"/>
        <v>0.01</v>
      </c>
      <c r="W39">
        <f t="shared" si="14"/>
        <v>0.3802834924999568</v>
      </c>
      <c r="X39">
        <f t="shared" si="15"/>
        <v>3.7198740656081926E-2</v>
      </c>
      <c r="Y39">
        <f t="shared" si="16"/>
        <v>3.802834924999568E-3</v>
      </c>
      <c r="Z39">
        <f t="shared" si="17"/>
        <v>0.33928191691887533</v>
      </c>
      <c r="AB39">
        <f t="shared" si="18"/>
        <v>176.68378060485117</v>
      </c>
      <c r="AC39">
        <f t="shared" si="22"/>
        <v>149.79439490223893</v>
      </c>
      <c r="AE39">
        <f t="shared" si="2"/>
        <v>0</v>
      </c>
      <c r="AF39">
        <f t="shared" si="26"/>
        <v>0</v>
      </c>
      <c r="AG39">
        <f t="shared" si="26"/>
        <v>-4.2410239614859417</v>
      </c>
      <c r="AH39">
        <f t="shared" si="4"/>
        <v>-1859.9370328040964</v>
      </c>
      <c r="AI39">
        <f t="shared" si="23"/>
        <v>-1864.1780567655824</v>
      </c>
      <c r="AJ39">
        <f t="shared" si="6"/>
        <v>26.88938570261223</v>
      </c>
      <c r="AK39">
        <f t="shared" si="19"/>
        <v>12.367864642339583</v>
      </c>
      <c r="AL39">
        <f t="shared" si="24"/>
        <v>-1824.9208064206305</v>
      </c>
      <c r="AN39">
        <f t="shared" si="27"/>
        <v>0</v>
      </c>
      <c r="AO39">
        <f t="shared" si="27"/>
        <v>0</v>
      </c>
      <c r="AP39">
        <f t="shared" si="27"/>
        <v>-7.1716966281692107E-2</v>
      </c>
      <c r="AQ39">
        <f t="shared" si="27"/>
        <v>-31.452083902149393</v>
      </c>
      <c r="AR39">
        <f t="shared" si="27"/>
        <v>-31.523800868431085</v>
      </c>
      <c r="AS39">
        <f t="shared" si="27"/>
        <v>0.45470744454223416</v>
      </c>
      <c r="AT39">
        <f t="shared" si="27"/>
        <v>0.20914423959548289</v>
      </c>
      <c r="AU39">
        <f t="shared" si="25"/>
        <v>-30.859949184293367</v>
      </c>
      <c r="AW39">
        <v>36</v>
      </c>
      <c r="AX39">
        <f>IF(Z39&gt;0, (R39*SUMPRODUCT(K39:$K$98, X39:$X$98)-K39*$AZ$3)/Z39, 0)</f>
        <v>441.504210606237</v>
      </c>
    </row>
    <row r="40" spans="5:50" x14ac:dyDescent="0.25">
      <c r="E40">
        <v>2040</v>
      </c>
      <c r="F40" s="5">
        <f>EconomicRates!C80</f>
        <v>3.5571999999999999E-2</v>
      </c>
      <c r="G40" s="5">
        <f>EconomicRates!D80</f>
        <v>7.0000000000000007E-2</v>
      </c>
      <c r="H40" s="5">
        <f t="shared" si="9"/>
        <v>0.12000000000000001</v>
      </c>
      <c r="I40" s="5">
        <f t="shared" si="10"/>
        <v>1.1200000000000001</v>
      </c>
      <c r="J40">
        <f t="shared" si="11"/>
        <v>0.89285714285714279</v>
      </c>
      <c r="K40">
        <f t="shared" si="20"/>
        <v>1.5098477676654815E-2</v>
      </c>
      <c r="L40" s="2">
        <v>37</v>
      </c>
      <c r="M40" s="6">
        <v>0.115047869</v>
      </c>
      <c r="Q40" s="4">
        <f t="shared" si="21"/>
        <v>12.5</v>
      </c>
      <c r="R40">
        <f t="shared" si="0"/>
        <v>50000</v>
      </c>
      <c r="S40">
        <f t="shared" si="1"/>
        <v>413.60813941119659</v>
      </c>
      <c r="U40">
        <f t="shared" si="12"/>
        <v>0.115047869</v>
      </c>
      <c r="V40">
        <f t="shared" si="13"/>
        <v>0.01</v>
      </c>
      <c r="W40">
        <f t="shared" si="14"/>
        <v>0.33928191691887533</v>
      </c>
      <c r="X40">
        <f t="shared" si="15"/>
        <v>3.9033661531751654E-2</v>
      </c>
      <c r="Y40">
        <f t="shared" si="16"/>
        <v>3.3928191691887533E-3</v>
      </c>
      <c r="Z40">
        <f t="shared" si="17"/>
        <v>0.29685543621793492</v>
      </c>
      <c r="AB40">
        <f t="shared" si="18"/>
        <v>149.79439490223893</v>
      </c>
      <c r="AC40">
        <f t="shared" si="22"/>
        <v>122.7818246481992</v>
      </c>
      <c r="AE40">
        <f t="shared" si="2"/>
        <v>0</v>
      </c>
      <c r="AF40">
        <f t="shared" si="26"/>
        <v>0</v>
      </c>
      <c r="AG40">
        <f t="shared" si="26"/>
        <v>-3.7106929527241865</v>
      </c>
      <c r="AH40">
        <f t="shared" si="4"/>
        <v>-1951.6830765875827</v>
      </c>
      <c r="AI40">
        <f t="shared" si="23"/>
        <v>-1955.3937695403069</v>
      </c>
      <c r="AJ40">
        <f t="shared" si="6"/>
        <v>27.01257025403973</v>
      </c>
      <c r="AK40">
        <f t="shared" si="19"/>
        <v>10.485607643156726</v>
      </c>
      <c r="AL40">
        <f t="shared" si="24"/>
        <v>-1917.8955916431105</v>
      </c>
      <c r="AN40">
        <f t="shared" si="27"/>
        <v>0</v>
      </c>
      <c r="AO40">
        <f t="shared" si="27"/>
        <v>0</v>
      </c>
      <c r="AP40">
        <f t="shared" si="27"/>
        <v>-5.6025814711626466E-2</v>
      </c>
      <c r="AQ40">
        <f t="shared" si="27"/>
        <v>-29.467443363762605</v>
      </c>
      <c r="AR40">
        <f t="shared" si="27"/>
        <v>-29.523469178474233</v>
      </c>
      <c r="AS40">
        <f t="shared" si="27"/>
        <v>0.40784868896968873</v>
      </c>
      <c r="AT40">
        <f t="shared" si="27"/>
        <v>0.15831671292636293</v>
      </c>
      <c r="AU40">
        <f t="shared" si="25"/>
        <v>-28.957303776578183</v>
      </c>
      <c r="AW40">
        <v>37</v>
      </c>
      <c r="AX40">
        <f>IF(Z40&gt;0, (R40*SUMPRODUCT(K40:$K$98, X40:$X$98)-K40*$AZ$3)/Z40, 0)</f>
        <v>413.60813941119659</v>
      </c>
    </row>
    <row r="41" spans="5:50" x14ac:dyDescent="0.25">
      <c r="E41">
        <v>2041</v>
      </c>
      <c r="F41" s="5">
        <f>EconomicRates!C81</f>
        <v>3.5571999999999999E-2</v>
      </c>
      <c r="G41" s="5">
        <f>EconomicRates!D81</f>
        <v>7.0000000000000007E-2</v>
      </c>
      <c r="H41" s="5">
        <f t="shared" si="9"/>
        <v>0.12000000000000001</v>
      </c>
      <c r="I41" s="5">
        <f t="shared" si="10"/>
        <v>1.1200000000000001</v>
      </c>
      <c r="J41">
        <f t="shared" si="11"/>
        <v>0.89285714285714279</v>
      </c>
      <c r="K41">
        <f t="shared" si="20"/>
        <v>1.348078363987037E-2</v>
      </c>
      <c r="L41" s="2">
        <v>38</v>
      </c>
      <c r="M41" s="6">
        <v>0.13365521</v>
      </c>
      <c r="Q41" s="4">
        <f t="shared" si="21"/>
        <v>12.5</v>
      </c>
      <c r="R41">
        <f t="shared" si="0"/>
        <v>50000</v>
      </c>
      <c r="S41">
        <f t="shared" si="1"/>
        <v>382.66787611476047</v>
      </c>
      <c r="U41">
        <f t="shared" si="12"/>
        <v>0.13365521</v>
      </c>
      <c r="V41">
        <f t="shared" si="13"/>
        <v>0.01</v>
      </c>
      <c r="W41">
        <f t="shared" si="14"/>
        <v>0.29685543621793492</v>
      </c>
      <c r="X41">
        <f t="shared" si="15"/>
        <v>3.9676275667349693E-2</v>
      </c>
      <c r="Y41">
        <f t="shared" si="16"/>
        <v>2.9685543621793494E-3</v>
      </c>
      <c r="Z41">
        <f t="shared" si="17"/>
        <v>0.25421060618840585</v>
      </c>
      <c r="AB41">
        <f t="shared" si="18"/>
        <v>122.7818246481992</v>
      </c>
      <c r="AC41">
        <f t="shared" si="22"/>
        <v>97.278232755963046</v>
      </c>
      <c r="AE41">
        <f t="shared" si="2"/>
        <v>0</v>
      </c>
      <c r="AF41">
        <f t="shared" si="26"/>
        <v>0</v>
      </c>
      <c r="AG41">
        <f t="shared" si="26"/>
        <v>-3.1776325773550731</v>
      </c>
      <c r="AH41">
        <f t="shared" si="4"/>
        <v>-1983.8137833674846</v>
      </c>
      <c r="AI41">
        <f t="shared" si="23"/>
        <v>-1986.9914159448397</v>
      </c>
      <c r="AJ41">
        <f t="shared" si="6"/>
        <v>25.503591892236159</v>
      </c>
      <c r="AK41">
        <f t="shared" si="19"/>
        <v>8.5947277253739447</v>
      </c>
      <c r="AL41">
        <f t="shared" si="24"/>
        <v>-1952.8930963272296</v>
      </c>
      <c r="AN41">
        <f t="shared" si="27"/>
        <v>0</v>
      </c>
      <c r="AO41">
        <f t="shared" si="27"/>
        <v>0</v>
      </c>
      <c r="AP41">
        <f t="shared" si="27"/>
        <v>-4.2836977262327387E-2</v>
      </c>
      <c r="AQ41">
        <f t="shared" si="27"/>
        <v>-26.743364395369728</v>
      </c>
      <c r="AR41">
        <f t="shared" si="27"/>
        <v>-26.786201372632057</v>
      </c>
      <c r="AS41">
        <f t="shared" si="27"/>
        <v>0.34380840433878784</v>
      </c>
      <c r="AT41">
        <f t="shared" si="27"/>
        <v>0.11586366490936136</v>
      </c>
      <c r="AU41">
        <f t="shared" si="25"/>
        <v>-26.326529303383907</v>
      </c>
      <c r="AW41">
        <v>38</v>
      </c>
      <c r="AX41">
        <f>IF(Z41&gt;0, (R41*SUMPRODUCT(K41:$K$98, X41:$X$98)-K41*$AZ$3)/Z41, 0)</f>
        <v>382.66787611476047</v>
      </c>
    </row>
    <row r="42" spans="5:50" x14ac:dyDescent="0.25">
      <c r="E42">
        <v>2042</v>
      </c>
      <c r="F42" s="5">
        <f>EconomicRates!C82</f>
        <v>3.5571999999999999E-2</v>
      </c>
      <c r="G42" s="5">
        <f>EconomicRates!D82</f>
        <v>7.0000000000000007E-2</v>
      </c>
      <c r="H42" s="5">
        <f t="shared" si="9"/>
        <v>0.12000000000000001</v>
      </c>
      <c r="I42" s="5">
        <f t="shared" si="10"/>
        <v>1.1200000000000001</v>
      </c>
      <c r="J42">
        <f t="shared" si="11"/>
        <v>0.89285714285714279</v>
      </c>
      <c r="K42">
        <f t="shared" si="20"/>
        <v>1.2036413964169972E-2</v>
      </c>
      <c r="L42" s="2">
        <v>39</v>
      </c>
      <c r="M42" s="6">
        <v>0.153152232</v>
      </c>
      <c r="Q42" s="4">
        <f t="shared" si="21"/>
        <v>12.5</v>
      </c>
      <c r="R42">
        <f t="shared" si="0"/>
        <v>50000</v>
      </c>
      <c r="S42">
        <f t="shared" si="1"/>
        <v>348.19761706305496</v>
      </c>
      <c r="U42">
        <f t="shared" si="12"/>
        <v>0.153152232</v>
      </c>
      <c r="V42">
        <f t="shared" si="13"/>
        <v>0.01</v>
      </c>
      <c r="W42">
        <f t="shared" si="14"/>
        <v>0.25421060618840585</v>
      </c>
      <c r="X42">
        <f t="shared" si="15"/>
        <v>3.8932921735827367E-2</v>
      </c>
      <c r="Y42">
        <f t="shared" si="16"/>
        <v>2.5421060618840588E-3</v>
      </c>
      <c r="Z42">
        <f t="shared" si="17"/>
        <v>0.21273557839069443</v>
      </c>
      <c r="AB42">
        <f t="shared" si="18"/>
        <v>97.278232755963046</v>
      </c>
      <c r="AC42">
        <f t="shared" si="22"/>
        <v>74.074021460170528</v>
      </c>
      <c r="AE42">
        <f t="shared" si="2"/>
        <v>0</v>
      </c>
      <c r="AF42">
        <f t="shared" si="26"/>
        <v>0</v>
      </c>
      <c r="AG42">
        <f t="shared" si="26"/>
        <v>-2.6591947298836804</v>
      </c>
      <c r="AH42">
        <f t="shared" si="4"/>
        <v>-1946.6460867913684</v>
      </c>
      <c r="AI42">
        <f t="shared" si="23"/>
        <v>-1949.305281521252</v>
      </c>
      <c r="AJ42">
        <f t="shared" si="6"/>
        <v>23.204211295792518</v>
      </c>
      <c r="AK42">
        <f t="shared" si="19"/>
        <v>6.809476292917414</v>
      </c>
      <c r="AL42">
        <f t="shared" si="24"/>
        <v>-1919.2915939325421</v>
      </c>
      <c r="AN42">
        <f t="shared" si="27"/>
        <v>0</v>
      </c>
      <c r="AO42">
        <f t="shared" si="27"/>
        <v>0</v>
      </c>
      <c r="AP42">
        <f t="shared" si="27"/>
        <v>-3.2007168580219132E-2</v>
      </c>
      <c r="AQ42">
        <f t="shared" si="27"/>
        <v>-23.430638142352457</v>
      </c>
      <c r="AR42">
        <f t="shared" si="27"/>
        <v>-23.462645310932675</v>
      </c>
      <c r="AS42">
        <f t="shared" si="27"/>
        <v>0.27929549286822769</v>
      </c>
      <c r="AT42">
        <f t="shared" si="27"/>
        <v>8.1961675540755535E-2</v>
      </c>
      <c r="AU42">
        <f t="shared" si="25"/>
        <v>-23.101388142523692</v>
      </c>
      <c r="AW42">
        <v>39</v>
      </c>
      <c r="AX42">
        <f>IF(Z42&gt;0, (R42*SUMPRODUCT(K42:$K$98, X42:$X$98)-K42*$AZ$3)/Z42, 0)</f>
        <v>348.19761706305496</v>
      </c>
    </row>
    <row r="43" spans="5:50" x14ac:dyDescent="0.25">
      <c r="E43">
        <v>2043</v>
      </c>
      <c r="F43" s="5">
        <f>EconomicRates!C83</f>
        <v>3.5571999999999999E-2</v>
      </c>
      <c r="G43" s="5">
        <f>EconomicRates!D83</f>
        <v>7.0000000000000007E-2</v>
      </c>
      <c r="H43" s="5">
        <f t="shared" si="9"/>
        <v>0.12000000000000001</v>
      </c>
      <c r="I43" s="5">
        <f t="shared" si="10"/>
        <v>1.1200000000000001</v>
      </c>
      <c r="J43">
        <f t="shared" si="11"/>
        <v>0.89285714285714279</v>
      </c>
      <c r="K43">
        <f t="shared" si="20"/>
        <v>1.0746798182294617E-2</v>
      </c>
      <c r="L43" s="2">
        <v>40</v>
      </c>
      <c r="M43" s="6">
        <v>0.17329698399999999</v>
      </c>
      <c r="Q43" s="4">
        <f t="shared" si="21"/>
        <v>12.5</v>
      </c>
      <c r="R43">
        <f t="shared" si="0"/>
        <v>50000</v>
      </c>
      <c r="S43">
        <f t="shared" si="1"/>
        <v>309.67415445914736</v>
      </c>
      <c r="U43">
        <f t="shared" si="12"/>
        <v>0.17329698399999999</v>
      </c>
      <c r="V43">
        <f t="shared" si="13"/>
        <v>0.01</v>
      </c>
      <c r="W43">
        <f t="shared" si="14"/>
        <v>0.21273557839069443</v>
      </c>
      <c r="X43">
        <f t="shared" si="15"/>
        <v>3.6866434124602915E-2</v>
      </c>
      <c r="Y43">
        <f t="shared" si="16"/>
        <v>2.1273557839069442E-3</v>
      </c>
      <c r="Z43">
        <f t="shared" si="17"/>
        <v>0.17374178848218458</v>
      </c>
      <c r="AB43">
        <f t="shared" si="18"/>
        <v>74.074021460170528</v>
      </c>
      <c r="AC43">
        <f t="shared" si="22"/>
        <v>53.803341442440534</v>
      </c>
      <c r="AE43">
        <f t="shared" si="2"/>
        <v>0</v>
      </c>
      <c r="AF43">
        <f t="shared" si="26"/>
        <v>0</v>
      </c>
      <c r="AG43">
        <f t="shared" si="26"/>
        <v>-2.171772356027307</v>
      </c>
      <c r="AH43">
        <f t="shared" si="4"/>
        <v>-1843.3217062301458</v>
      </c>
      <c r="AI43">
        <f t="shared" si="23"/>
        <v>-1845.4934785861731</v>
      </c>
      <c r="AJ43">
        <f t="shared" si="6"/>
        <v>20.270680017729994</v>
      </c>
      <c r="AK43">
        <f t="shared" si="19"/>
        <v>5.1851815022119379</v>
      </c>
      <c r="AL43">
        <f t="shared" si="24"/>
        <v>-1820.0376170662312</v>
      </c>
      <c r="AN43">
        <f t="shared" si="27"/>
        <v>0</v>
      </c>
      <c r="AO43">
        <f t="shared" si="27"/>
        <v>0</v>
      </c>
      <c r="AP43">
        <f t="shared" si="27"/>
        <v>-2.3339599208111961E-2</v>
      </c>
      <c r="AQ43">
        <f t="shared" si="27"/>
        <v>-19.809806361898342</v>
      </c>
      <c r="AR43">
        <f t="shared" si="27"/>
        <v>-19.833145961106453</v>
      </c>
      <c r="AS43">
        <f t="shared" si="27"/>
        <v>0.21784490716841651</v>
      </c>
      <c r="AT43">
        <f t="shared" si="27"/>
        <v>5.5724099142838927E-2</v>
      </c>
      <c r="AU43">
        <f t="shared" si="25"/>
        <v>-19.559576954795201</v>
      </c>
      <c r="AW43">
        <v>40</v>
      </c>
      <c r="AX43">
        <f>IF(Z43&gt;0, (R43*SUMPRODUCT(K43:$K$98, X43:$X$98)-K43*$AZ$3)/Z43, 0)</f>
        <v>309.67415445914736</v>
      </c>
    </row>
    <row r="44" spans="5:50" x14ac:dyDescent="0.25">
      <c r="E44">
        <v>2044</v>
      </c>
      <c r="F44" s="5">
        <f>EconomicRates!C84</f>
        <v>3.5571999999999999E-2</v>
      </c>
      <c r="G44" s="5">
        <f>EconomicRates!D84</f>
        <v>7.0000000000000007E-2</v>
      </c>
      <c r="H44" s="5">
        <f t="shared" si="9"/>
        <v>0.12000000000000001</v>
      </c>
      <c r="I44" s="5">
        <f t="shared" si="10"/>
        <v>1.1200000000000001</v>
      </c>
      <c r="J44">
        <f t="shared" si="11"/>
        <v>0.89285714285714279</v>
      </c>
      <c r="K44">
        <f t="shared" si="20"/>
        <v>9.5953555199059081E-3</v>
      </c>
      <c r="L44" s="2">
        <v>41</v>
      </c>
      <c r="M44" s="6">
        <v>0.19491187900000001</v>
      </c>
      <c r="Q44" s="4">
        <f t="shared" si="21"/>
        <v>12.5</v>
      </c>
      <c r="R44">
        <f t="shared" si="0"/>
        <v>50000</v>
      </c>
      <c r="S44">
        <f t="shared" si="1"/>
        <v>266.50439913755713</v>
      </c>
      <c r="U44">
        <f t="shared" si="12"/>
        <v>0.19491187900000001</v>
      </c>
      <c r="V44">
        <f t="shared" si="13"/>
        <v>0.01</v>
      </c>
      <c r="W44">
        <f t="shared" si="14"/>
        <v>0.17374178848218458</v>
      </c>
      <c r="X44">
        <f t="shared" si="15"/>
        <v>3.3864338453883154E-2</v>
      </c>
      <c r="Y44">
        <f t="shared" si="16"/>
        <v>1.7374178848218458E-3</v>
      </c>
      <c r="Z44">
        <f t="shared" si="17"/>
        <v>0.13814003214347959</v>
      </c>
      <c r="AB44">
        <f t="shared" si="18"/>
        <v>53.803341442440534</v>
      </c>
      <c r="AC44">
        <f t="shared" si="22"/>
        <v>36.814926263240856</v>
      </c>
      <c r="AE44">
        <f t="shared" si="2"/>
        <v>0</v>
      </c>
      <c r="AF44">
        <f t="shared" si="26"/>
        <v>0</v>
      </c>
      <c r="AG44">
        <f t="shared" si="26"/>
        <v>-1.7267504017934949</v>
      </c>
      <c r="AH44">
        <f t="shared" si="4"/>
        <v>-1693.2169226941578</v>
      </c>
      <c r="AI44">
        <f t="shared" si="23"/>
        <v>-1694.9436730959512</v>
      </c>
      <c r="AJ44">
        <f t="shared" si="6"/>
        <v>16.988415179199677</v>
      </c>
      <c r="AK44">
        <f t="shared" si="19"/>
        <v>3.7662339009708377</v>
      </c>
      <c r="AL44">
        <f t="shared" si="24"/>
        <v>-1674.1890240157809</v>
      </c>
      <c r="AN44">
        <f t="shared" si="27"/>
        <v>0</v>
      </c>
      <c r="AO44">
        <f t="shared" si="27"/>
        <v>0</v>
      </c>
      <c r="AP44">
        <f t="shared" si="27"/>
        <v>-1.6568783999348958E-2</v>
      </c>
      <c r="AQ44">
        <f t="shared" si="27"/>
        <v>-16.247018345571483</v>
      </c>
      <c r="AR44">
        <f t="shared" si="27"/>
        <v>-16.26358712957083</v>
      </c>
      <c r="AS44">
        <f t="shared" si="27"/>
        <v>0.16300988336418695</v>
      </c>
      <c r="AT44">
        <f t="shared" si="27"/>
        <v>3.613835325093729E-2</v>
      </c>
      <c r="AU44">
        <f t="shared" si="25"/>
        <v>-16.064438892955707</v>
      </c>
      <c r="AW44">
        <v>41</v>
      </c>
      <c r="AX44">
        <f>IF(Z44&gt;0, (R44*SUMPRODUCT(K44:$K$98, X44:$X$98)-K44*$AZ$3)/Z44, 0)</f>
        <v>266.50439913755713</v>
      </c>
    </row>
    <row r="45" spans="5:50" x14ac:dyDescent="0.25">
      <c r="E45">
        <v>2045</v>
      </c>
      <c r="F45" s="5">
        <f>EconomicRates!C85</f>
        <v>3.5571999999999999E-2</v>
      </c>
      <c r="G45" s="5">
        <f>EconomicRates!D85</f>
        <v>7.0000000000000007E-2</v>
      </c>
      <c r="H45" s="5">
        <f t="shared" si="9"/>
        <v>0.12000000000000001</v>
      </c>
      <c r="I45" s="5">
        <f t="shared" si="10"/>
        <v>1.1200000000000001</v>
      </c>
      <c r="J45">
        <f t="shared" si="11"/>
        <v>0.89285714285714279</v>
      </c>
      <c r="K45">
        <f t="shared" si="20"/>
        <v>8.5672817142017025E-3</v>
      </c>
      <c r="L45" s="2">
        <v>42</v>
      </c>
      <c r="M45" s="6">
        <v>0.21714087100000001</v>
      </c>
      <c r="Q45" s="4">
        <f t="shared" si="21"/>
        <v>12.5</v>
      </c>
      <c r="R45">
        <f t="shared" si="0"/>
        <v>50000</v>
      </c>
      <c r="S45">
        <f t="shared" si="1"/>
        <v>216.24583139815709</v>
      </c>
      <c r="U45">
        <f t="shared" si="12"/>
        <v>0.21714087100000001</v>
      </c>
      <c r="V45">
        <f t="shared" si="13"/>
        <v>0.01</v>
      </c>
      <c r="W45">
        <f t="shared" si="14"/>
        <v>0.13814003214347959</v>
      </c>
      <c r="X45">
        <f t="shared" si="15"/>
        <v>2.9995846899603155E-2</v>
      </c>
      <c r="Y45">
        <f t="shared" si="16"/>
        <v>1.381400321434796E-3</v>
      </c>
      <c r="Z45">
        <f t="shared" si="17"/>
        <v>0.10676278492244162</v>
      </c>
      <c r="AB45">
        <f t="shared" si="18"/>
        <v>36.814926263240856</v>
      </c>
      <c r="AC45">
        <f t="shared" si="22"/>
        <v>23.08700718793602</v>
      </c>
      <c r="AE45">
        <f t="shared" si="2"/>
        <v>0</v>
      </c>
      <c r="AF45">
        <f t="shared" si="26"/>
        <v>0</v>
      </c>
      <c r="AG45">
        <f t="shared" si="26"/>
        <v>-1.3345348115305202</v>
      </c>
      <c r="AH45">
        <f t="shared" si="4"/>
        <v>-1499.7923449801578</v>
      </c>
      <c r="AI45">
        <f t="shared" si="23"/>
        <v>-1501.1268797916885</v>
      </c>
      <c r="AJ45">
        <f t="shared" si="6"/>
        <v>13.727919075304836</v>
      </c>
      <c r="AK45">
        <f t="shared" si="19"/>
        <v>2.5770448384268603</v>
      </c>
      <c r="AL45">
        <f t="shared" si="24"/>
        <v>-1484.8219158779568</v>
      </c>
      <c r="AN45">
        <f t="shared" si="27"/>
        <v>0</v>
      </c>
      <c r="AO45">
        <f t="shared" si="27"/>
        <v>0</v>
      </c>
      <c r="AP45">
        <f t="shared" si="27"/>
        <v>-1.143333568779104E-2</v>
      </c>
      <c r="AQ45">
        <f t="shared" si="27"/>
        <v>-12.849143532248197</v>
      </c>
      <c r="AR45">
        <f t="shared" si="27"/>
        <v>-12.86057686793599</v>
      </c>
      <c r="AS45">
        <f t="shared" si="27"/>
        <v>0.11761095006789987</v>
      </c>
      <c r="AT45">
        <f t="shared" si="27"/>
        <v>2.2078269120932321E-2</v>
      </c>
      <c r="AU45">
        <f t="shared" si="25"/>
        <v>-12.720887648747158</v>
      </c>
      <c r="AW45">
        <v>42</v>
      </c>
      <c r="AX45">
        <f>IF(Z45&gt;0, (R45*SUMPRODUCT(K45:$K$98, X45:$X$98)-K45*$AZ$3)/Z45, 0)</f>
        <v>216.24583139815709</v>
      </c>
    </row>
    <row r="46" spans="5:50" x14ac:dyDescent="0.25">
      <c r="E46">
        <v>2046</v>
      </c>
      <c r="F46" s="5">
        <f>EconomicRates!C86</f>
        <v>3.5571999999999999E-2</v>
      </c>
      <c r="G46" s="5">
        <f>EconomicRates!D86</f>
        <v>7.0000000000000007E-2</v>
      </c>
      <c r="H46" s="5">
        <f t="shared" si="9"/>
        <v>0.12000000000000001</v>
      </c>
      <c r="I46" s="5">
        <f t="shared" si="10"/>
        <v>1.1200000000000001</v>
      </c>
      <c r="J46">
        <f t="shared" si="11"/>
        <v>0.89285714285714279</v>
      </c>
      <c r="K46">
        <f t="shared" si="20"/>
        <v>7.6493586733943769E-3</v>
      </c>
      <c r="L46" s="2">
        <v>43</v>
      </c>
      <c r="M46" s="6">
        <v>0.240684854</v>
      </c>
      <c r="Q46" s="4">
        <f t="shared" si="21"/>
        <v>12.5</v>
      </c>
      <c r="R46">
        <f t="shared" si="0"/>
        <v>50000</v>
      </c>
      <c r="S46">
        <f t="shared" si="1"/>
        <v>156.09024911437854</v>
      </c>
      <c r="U46">
        <f t="shared" si="12"/>
        <v>0.240684854</v>
      </c>
      <c r="V46">
        <f t="shared" si="13"/>
        <v>0.01</v>
      </c>
      <c r="W46">
        <f t="shared" si="14"/>
        <v>0.10676278492244162</v>
      </c>
      <c r="X46">
        <f t="shared" si="15"/>
        <v>2.5696185301691262E-2</v>
      </c>
      <c r="Y46">
        <f t="shared" si="16"/>
        <v>1.0676278492244163E-3</v>
      </c>
      <c r="Z46">
        <f t="shared" si="17"/>
        <v>7.9998971771525942E-2</v>
      </c>
      <c r="AB46">
        <f t="shared" si="18"/>
        <v>23.08700718793602</v>
      </c>
      <c r="AC46">
        <f t="shared" si="22"/>
        <v>12.487059432711622</v>
      </c>
      <c r="AE46">
        <f t="shared" si="2"/>
        <v>0</v>
      </c>
      <c r="AF46">
        <f t="shared" si="26"/>
        <v>0</v>
      </c>
      <c r="AG46">
        <f t="shared" si="26"/>
        <v>-0.99998714714407433</v>
      </c>
      <c r="AH46">
        <f t="shared" si="4"/>
        <v>-1284.8092650845631</v>
      </c>
      <c r="AI46">
        <f t="shared" si="23"/>
        <v>-1285.8092522317072</v>
      </c>
      <c r="AJ46">
        <f t="shared" si="6"/>
        <v>10.599947755224399</v>
      </c>
      <c r="AK46">
        <f t="shared" si="19"/>
        <v>1.6160905031555215</v>
      </c>
      <c r="AL46">
        <f t="shared" si="24"/>
        <v>-1273.5932139733275</v>
      </c>
      <c r="AN46">
        <f t="shared" si="27"/>
        <v>0</v>
      </c>
      <c r="AO46">
        <f t="shared" si="27"/>
        <v>0</v>
      </c>
      <c r="AP46">
        <f t="shared" si="27"/>
        <v>-7.6492603572894243E-3</v>
      </c>
      <c r="AQ46">
        <f t="shared" si="27"/>
        <v>-9.8279668955320574</v>
      </c>
      <c r="AR46">
        <f t="shared" si="27"/>
        <v>-9.8356161558893476</v>
      </c>
      <c r="AS46">
        <f t="shared" si="27"/>
        <v>8.1082802298953011E-2</v>
      </c>
      <c r="AT46">
        <f t="shared" si="27"/>
        <v>1.2362055907302971E-2</v>
      </c>
      <c r="AU46">
        <f t="shared" si="25"/>
        <v>-9.7421712976830932</v>
      </c>
      <c r="AW46">
        <v>43</v>
      </c>
      <c r="AX46">
        <f>IF(Z46&gt;0, (R46*SUMPRODUCT(K46:$K$98, X46:$X$98)-K46*$AZ$3)/Z46, 0)</f>
        <v>156.09024911437854</v>
      </c>
    </row>
    <row r="47" spans="5:50" x14ac:dyDescent="0.25">
      <c r="E47">
        <v>2047</v>
      </c>
      <c r="F47" s="5">
        <f>EconomicRates!C87</f>
        <v>3.5571999999999999E-2</v>
      </c>
      <c r="G47" s="5">
        <f>EconomicRates!D87</f>
        <v>7.0000000000000007E-2</v>
      </c>
      <c r="H47" s="5">
        <f t="shared" si="9"/>
        <v>0.12000000000000001</v>
      </c>
      <c r="I47" s="5">
        <f t="shared" si="10"/>
        <v>1.1200000000000001</v>
      </c>
      <c r="J47">
        <f t="shared" si="11"/>
        <v>0.89285714285714279</v>
      </c>
      <c r="K47">
        <f t="shared" si="20"/>
        <v>6.8297845298164071E-3</v>
      </c>
      <c r="L47" s="2">
        <v>44</v>
      </c>
      <c r="M47" s="6">
        <v>0.26560892699999999</v>
      </c>
      <c r="Q47" s="4">
        <f t="shared" si="21"/>
        <v>12.5</v>
      </c>
      <c r="R47">
        <f t="shared" si="0"/>
        <v>50000</v>
      </c>
      <c r="S47">
        <f t="shared" si="1"/>
        <v>80.53942157919353</v>
      </c>
      <c r="U47">
        <f t="shared" si="12"/>
        <v>0.26560892699999999</v>
      </c>
      <c r="V47">
        <f t="shared" si="13"/>
        <v>0.01</v>
      </c>
      <c r="W47">
        <f t="shared" si="14"/>
        <v>7.9998971771525942E-2</v>
      </c>
      <c r="X47">
        <f t="shared" si="15"/>
        <v>2.1248441053338295E-2</v>
      </c>
      <c r="Y47">
        <f t="shared" si="16"/>
        <v>7.9998971771525948E-4</v>
      </c>
      <c r="Z47">
        <f t="shared" si="17"/>
        <v>5.7950541000472387E-2</v>
      </c>
      <c r="AB47">
        <f t="shared" si="18"/>
        <v>12.487059432711622</v>
      </c>
      <c r="AC47">
        <f t="shared" si="22"/>
        <v>4.6673030523793848</v>
      </c>
      <c r="AE47">
        <f t="shared" si="2"/>
        <v>0</v>
      </c>
      <c r="AF47">
        <f t="shared" si="26"/>
        <v>0</v>
      </c>
      <c r="AG47">
        <f t="shared" si="26"/>
        <v>-0.7243817625059048</v>
      </c>
      <c r="AH47">
        <f t="shared" si="4"/>
        <v>-1062.4220526669149</v>
      </c>
      <c r="AI47">
        <f t="shared" si="23"/>
        <v>-1063.1464344294207</v>
      </c>
      <c r="AJ47">
        <f t="shared" si="6"/>
        <v>7.8197563803322367</v>
      </c>
      <c r="AK47">
        <f t="shared" si="19"/>
        <v>0.87409416028981357</v>
      </c>
      <c r="AL47">
        <f t="shared" si="24"/>
        <v>-1054.4525838887987</v>
      </c>
      <c r="AN47">
        <f t="shared" si="27"/>
        <v>0</v>
      </c>
      <c r="AO47">
        <f t="shared" si="27"/>
        <v>0</v>
      </c>
      <c r="AP47">
        <f t="shared" si="27"/>
        <v>-4.9473713552439713E-3</v>
      </c>
      <c r="AQ47">
        <f t="shared" si="27"/>
        <v>-7.2561136994402871</v>
      </c>
      <c r="AR47">
        <f t="shared" si="27"/>
        <v>-7.2610610707955301</v>
      </c>
      <c r="AS47">
        <f t="shared" si="27"/>
        <v>5.3407251153326257E-2</v>
      </c>
      <c r="AT47">
        <f t="shared" si="27"/>
        <v>5.9698747735502317E-3</v>
      </c>
      <c r="AU47">
        <f t="shared" si="25"/>
        <v>-7.2016839448686545</v>
      </c>
      <c r="AW47">
        <v>44</v>
      </c>
      <c r="AX47">
        <f>IF(Z47&gt;0, (R47*SUMPRODUCT(K47:$K$98, X47:$X$98)-K47*$AZ$3)/Z47, 0)</f>
        <v>80.53942157919353</v>
      </c>
    </row>
    <row r="48" spans="5:50" x14ac:dyDescent="0.25">
      <c r="E48">
        <v>2048</v>
      </c>
      <c r="F48" s="5">
        <f>EconomicRates!C88</f>
        <v>3.5571999999999999E-2</v>
      </c>
      <c r="G48" s="5">
        <f>EconomicRates!D88</f>
        <v>7.0000000000000007E-2</v>
      </c>
      <c r="H48" s="5">
        <f t="shared" si="9"/>
        <v>0.12000000000000001</v>
      </c>
      <c r="I48" s="5">
        <f t="shared" si="10"/>
        <v>1.1200000000000001</v>
      </c>
      <c r="J48">
        <f t="shared" si="11"/>
        <v>0.89285714285714279</v>
      </c>
      <c r="K48">
        <f t="shared" si="20"/>
        <v>6.0980219016217915E-3</v>
      </c>
      <c r="L48" s="2">
        <v>45</v>
      </c>
      <c r="M48" s="6">
        <v>0.29099302900000001</v>
      </c>
      <c r="Q48" s="4">
        <f t="shared" si="21"/>
        <v>12.5</v>
      </c>
      <c r="R48">
        <f t="shared" si="0"/>
        <v>50000</v>
      </c>
      <c r="S48">
        <f t="shared" si="1"/>
        <v>-19.64473293954552</v>
      </c>
      <c r="U48">
        <f t="shared" si="12"/>
        <v>0.29099302900000001</v>
      </c>
      <c r="V48">
        <f t="shared" si="13"/>
        <v>0.01</v>
      </c>
      <c r="W48">
        <f t="shared" si="14"/>
        <v>5.7950541000472387E-2</v>
      </c>
      <c r="X48">
        <f t="shared" si="15"/>
        <v>1.686320345791615E-2</v>
      </c>
      <c r="Y48">
        <f t="shared" si="16"/>
        <v>5.7950541000472387E-4</v>
      </c>
      <c r="Z48">
        <f t="shared" si="17"/>
        <v>4.0507832132551512E-2</v>
      </c>
      <c r="AB48">
        <f t="shared" si="18"/>
        <v>4.6673030523793848</v>
      </c>
      <c r="AC48">
        <f t="shared" si="22"/>
        <v>-0.7957655442039151</v>
      </c>
      <c r="AE48">
        <f t="shared" si="2"/>
        <v>0</v>
      </c>
      <c r="AF48">
        <f t="shared" si="26"/>
        <v>0</v>
      </c>
      <c r="AG48">
        <f t="shared" si="26"/>
        <v>-0.50634790165689392</v>
      </c>
      <c r="AH48">
        <f t="shared" si="4"/>
        <v>-843.16017289580748</v>
      </c>
      <c r="AI48">
        <f t="shared" si="23"/>
        <v>-843.66652079746439</v>
      </c>
      <c r="AJ48">
        <f t="shared" si="6"/>
        <v>5.4630685965832999</v>
      </c>
      <c r="AK48">
        <f t="shared" si="19"/>
        <v>0.32671121366655698</v>
      </c>
      <c r="AL48">
        <f t="shared" si="24"/>
        <v>-837.87674098721448</v>
      </c>
      <c r="AN48">
        <f t="shared" si="27"/>
        <v>0</v>
      </c>
      <c r="AO48">
        <f t="shared" si="27"/>
        <v>0</v>
      </c>
      <c r="AP48">
        <f t="shared" si="27"/>
        <v>-3.0877205941439762E-3</v>
      </c>
      <c r="AQ48">
        <f t="shared" si="27"/>
        <v>-5.1416092008938508</v>
      </c>
      <c r="AR48">
        <f t="shared" si="27"/>
        <v>-5.1446969214879941</v>
      </c>
      <c r="AS48">
        <f t="shared" si="27"/>
        <v>3.3313911952027188E-2</v>
      </c>
      <c r="AT48">
        <f t="shared" si="27"/>
        <v>1.9922921364441014E-3</v>
      </c>
      <c r="AU48">
        <f t="shared" si="25"/>
        <v>-5.1093907173995232</v>
      </c>
      <c r="AW48">
        <v>45</v>
      </c>
      <c r="AX48">
        <f>IF(Z48&gt;0, (R48*SUMPRODUCT(K48:$K$98, X48:$X$98)-K48*$AZ$3)/Z48, 0)</f>
        <v>-19.64473293954552</v>
      </c>
    </row>
    <row r="49" spans="5:50" x14ac:dyDescent="0.25">
      <c r="E49">
        <v>2049</v>
      </c>
      <c r="F49" s="5">
        <f>EconomicRates!C89</f>
        <v>3.5571999999999999E-2</v>
      </c>
      <c r="G49" s="5">
        <f>EconomicRates!D89</f>
        <v>7.0000000000000007E-2</v>
      </c>
      <c r="H49" s="5">
        <f t="shared" si="9"/>
        <v>0.12000000000000001</v>
      </c>
      <c r="I49" s="5">
        <f t="shared" si="10"/>
        <v>1.1200000000000001</v>
      </c>
      <c r="J49">
        <f t="shared" si="11"/>
        <v>0.89285714285714279</v>
      </c>
      <c r="K49">
        <f t="shared" si="20"/>
        <v>5.4446624121623132E-3</v>
      </c>
      <c r="L49" s="2">
        <v>46</v>
      </c>
      <c r="M49" s="6">
        <v>0.31752069599999999</v>
      </c>
      <c r="Q49" s="4">
        <f t="shared" si="21"/>
        <v>12.5</v>
      </c>
      <c r="R49">
        <f t="shared" si="0"/>
        <v>50000</v>
      </c>
      <c r="S49">
        <f t="shared" si="1"/>
        <v>-159.18992532837231</v>
      </c>
      <c r="U49">
        <f t="shared" si="12"/>
        <v>0.31752069599999999</v>
      </c>
      <c r="V49">
        <f t="shared" si="13"/>
        <v>0.01</v>
      </c>
      <c r="W49">
        <f t="shared" si="14"/>
        <v>4.0507832132551512E-2</v>
      </c>
      <c r="X49">
        <f t="shared" si="15"/>
        <v>1.286207505217892E-2</v>
      </c>
      <c r="Y49">
        <f t="shared" si="16"/>
        <v>4.0507832132551515E-4</v>
      </c>
      <c r="Z49">
        <f t="shared" si="17"/>
        <v>2.7240678759047076E-2</v>
      </c>
      <c r="AB49">
        <f t="shared" si="18"/>
        <v>-0.7957655442039151</v>
      </c>
      <c r="AC49">
        <f t="shared" si="22"/>
        <v>-4.3364416175468818</v>
      </c>
      <c r="AE49">
        <f t="shared" si="2"/>
        <v>0</v>
      </c>
      <c r="AF49">
        <f t="shared" si="26"/>
        <v>0</v>
      </c>
      <c r="AG49">
        <f t="shared" si="26"/>
        <v>-0.34050848448808846</v>
      </c>
      <c r="AH49">
        <f t="shared" si="4"/>
        <v>-643.10375260894602</v>
      </c>
      <c r="AI49">
        <f t="shared" si="23"/>
        <v>-643.44426109343408</v>
      </c>
      <c r="AJ49">
        <f t="shared" si="6"/>
        <v>3.5406760733429667</v>
      </c>
      <c r="AK49">
        <f t="shared" si="19"/>
        <v>-5.5703588094274059E-2</v>
      </c>
      <c r="AL49">
        <f t="shared" si="24"/>
        <v>-639.95928860818537</v>
      </c>
      <c r="AN49">
        <f t="shared" si="27"/>
        <v>0</v>
      </c>
      <c r="AO49">
        <f t="shared" si="27"/>
        <v>0</v>
      </c>
      <c r="AP49">
        <f t="shared" si="27"/>
        <v>-1.8539537465146493E-3</v>
      </c>
      <c r="AQ49">
        <f t="shared" si="27"/>
        <v>-3.5014828289504596</v>
      </c>
      <c r="AR49">
        <f t="shared" si="27"/>
        <v>-3.5033367826969739</v>
      </c>
      <c r="AS49">
        <f t="shared" si="27"/>
        <v>1.9277785930172906E-2</v>
      </c>
      <c r="AT49">
        <f t="shared" si="27"/>
        <v>-3.0328723231946609E-4</v>
      </c>
      <c r="AU49">
        <f t="shared" si="25"/>
        <v>-3.4843622839991206</v>
      </c>
      <c r="AW49">
        <v>46</v>
      </c>
      <c r="AX49">
        <f>IF(Z49&gt;0, (R49*SUMPRODUCT(K49:$K$98, X49:$X$98)-K49*$AZ$3)/Z49, 0)</f>
        <v>-159.18992532837231</v>
      </c>
    </row>
    <row r="50" spans="5:50" x14ac:dyDescent="0.25">
      <c r="E50">
        <v>2050</v>
      </c>
      <c r="F50" s="5">
        <f>EconomicRates!C90</f>
        <v>3.5571999999999999E-2</v>
      </c>
      <c r="G50" s="5">
        <f>EconomicRates!D90</f>
        <v>7.0000000000000007E-2</v>
      </c>
      <c r="H50" s="5">
        <f t="shared" si="9"/>
        <v>0.12000000000000001</v>
      </c>
      <c r="I50" s="5">
        <f t="shared" si="10"/>
        <v>1.1200000000000001</v>
      </c>
      <c r="J50">
        <f t="shared" si="11"/>
        <v>0.89285714285714279</v>
      </c>
      <c r="K50">
        <f t="shared" si="20"/>
        <v>4.8613057251449222E-3</v>
      </c>
      <c r="L50" s="2">
        <v>47</v>
      </c>
      <c r="M50" s="6">
        <v>0.344227385</v>
      </c>
      <c r="Q50" s="4">
        <f t="shared" si="21"/>
        <v>12.5</v>
      </c>
      <c r="R50">
        <f t="shared" si="0"/>
        <v>50000</v>
      </c>
      <c r="S50">
        <f t="shared" si="1"/>
        <v>-364.30085139978883</v>
      </c>
      <c r="U50">
        <f t="shared" si="12"/>
        <v>0.344227385</v>
      </c>
      <c r="V50">
        <f t="shared" si="13"/>
        <v>0.01</v>
      </c>
      <c r="W50">
        <f t="shared" si="14"/>
        <v>2.7240678759047076E-2</v>
      </c>
      <c r="X50">
        <f t="shared" si="15"/>
        <v>9.3769876148518203E-3</v>
      </c>
      <c r="Y50">
        <f t="shared" si="16"/>
        <v>2.7240678759047075E-4</v>
      </c>
      <c r="Z50">
        <f t="shared" si="17"/>
        <v>1.7591284356604783E-2</v>
      </c>
      <c r="AB50">
        <f t="shared" si="18"/>
        <v>-4.3364416175468818</v>
      </c>
      <c r="AC50">
        <f t="shared" si="22"/>
        <v>-6.4085198683269091</v>
      </c>
      <c r="AE50">
        <f t="shared" si="2"/>
        <v>0</v>
      </c>
      <c r="AF50">
        <f t="shared" si="26"/>
        <v>0</v>
      </c>
      <c r="AG50">
        <f t="shared" si="26"/>
        <v>-0.21989105445755977</v>
      </c>
      <c r="AH50">
        <f t="shared" si="4"/>
        <v>-468.84938074259099</v>
      </c>
      <c r="AI50">
        <f t="shared" si="23"/>
        <v>-469.06927179704854</v>
      </c>
      <c r="AJ50">
        <f t="shared" si="6"/>
        <v>2.0720782507800273</v>
      </c>
      <c r="AK50">
        <f t="shared" si="19"/>
        <v>-0.30355091322828176</v>
      </c>
      <c r="AL50">
        <f t="shared" si="24"/>
        <v>-467.3007444594968</v>
      </c>
      <c r="AN50">
        <f t="shared" si="27"/>
        <v>0</v>
      </c>
      <c r="AO50">
        <f t="shared" si="27"/>
        <v>0</v>
      </c>
      <c r="AP50">
        <f t="shared" si="27"/>
        <v>-1.0689576419426893E-3</v>
      </c>
      <c r="AQ50">
        <f t="shared" si="27"/>
        <v>-2.2792201788346089</v>
      </c>
      <c r="AR50">
        <f t="shared" si="27"/>
        <v>-2.2802891364765516</v>
      </c>
      <c r="AS50">
        <f t="shared" si="27"/>
        <v>1.0073005863465222E-2</v>
      </c>
      <c r="AT50">
        <f t="shared" si="27"/>
        <v>-1.4756537923496156E-3</v>
      </c>
      <c r="AU50">
        <f t="shared" si="25"/>
        <v>-2.2716917844054363</v>
      </c>
      <c r="AW50">
        <v>47</v>
      </c>
      <c r="AX50">
        <f>IF(Z50&gt;0, (R50*SUMPRODUCT(K50:$K$98, X50:$X$98)-K50*$AZ$3)/Z50, 0)</f>
        <v>-364.30085139978883</v>
      </c>
    </row>
    <row r="51" spans="5:50" x14ac:dyDescent="0.25">
      <c r="E51">
        <v>2051</v>
      </c>
      <c r="F51" s="5">
        <f>EconomicRates!C91</f>
        <v>3.5571999999999999E-2</v>
      </c>
      <c r="G51" s="5">
        <f>EconomicRates!D91</f>
        <v>7.0000000000000007E-2</v>
      </c>
      <c r="H51" s="5">
        <f t="shared" si="9"/>
        <v>0.12000000000000001</v>
      </c>
      <c r="I51" s="5">
        <f t="shared" si="10"/>
        <v>1.1200000000000001</v>
      </c>
      <c r="J51">
        <f t="shared" si="11"/>
        <v>0.89285714285714279</v>
      </c>
      <c r="K51">
        <f t="shared" si="20"/>
        <v>4.3404515403079663E-3</v>
      </c>
      <c r="L51" s="2">
        <v>48</v>
      </c>
      <c r="M51" s="6">
        <v>0.370496828</v>
      </c>
      <c r="Q51" s="4">
        <f t="shared" si="21"/>
        <v>12.5</v>
      </c>
      <c r="R51">
        <f t="shared" si="0"/>
        <v>50000</v>
      </c>
      <c r="S51">
        <f t="shared" si="1"/>
        <v>-680.0865828755326</v>
      </c>
      <c r="U51">
        <f t="shared" si="12"/>
        <v>0.370496828</v>
      </c>
      <c r="V51">
        <f t="shared" si="13"/>
        <v>0.01</v>
      </c>
      <c r="W51">
        <f t="shared" si="14"/>
        <v>1.7591284356604783E-2</v>
      </c>
      <c r="X51">
        <f t="shared" si="15"/>
        <v>6.5175150545680929E-3</v>
      </c>
      <c r="Y51">
        <f t="shared" si="16"/>
        <v>1.7591284356604782E-4</v>
      </c>
      <c r="Z51">
        <f t="shared" si="17"/>
        <v>1.0897856458470643E-2</v>
      </c>
      <c r="AB51">
        <f t="shared" si="18"/>
        <v>-6.4085198683269091</v>
      </c>
      <c r="AC51">
        <f t="shared" si="22"/>
        <v>-7.4114859595093527</v>
      </c>
      <c r="AE51">
        <f t="shared" si="2"/>
        <v>0</v>
      </c>
      <c r="AF51">
        <f t="shared" si="26"/>
        <v>0</v>
      </c>
      <c r="AG51">
        <f t="shared" si="26"/>
        <v>-0.13622320573088303</v>
      </c>
      <c r="AH51">
        <f t="shared" si="4"/>
        <v>-325.87575272840462</v>
      </c>
      <c r="AI51">
        <f t="shared" si="23"/>
        <v>-326.01197593413548</v>
      </c>
      <c r="AJ51">
        <f t="shared" si="6"/>
        <v>1.0029660911824436</v>
      </c>
      <c r="AK51">
        <f t="shared" si="19"/>
        <v>-0.44859639078288366</v>
      </c>
      <c r="AL51">
        <f t="shared" si="24"/>
        <v>-325.45760623373593</v>
      </c>
      <c r="AN51">
        <f t="shared" si="27"/>
        <v>0</v>
      </c>
      <c r="AO51">
        <f t="shared" si="27"/>
        <v>0</v>
      </c>
      <c r="AP51">
        <f t="shared" si="27"/>
        <v>-5.9127022314030026E-4</v>
      </c>
      <c r="AQ51">
        <f t="shared" si="27"/>
        <v>-1.4144479128790217</v>
      </c>
      <c r="AR51">
        <f t="shared" si="27"/>
        <v>-1.415039183102162</v>
      </c>
      <c r="AS51">
        <f t="shared" si="27"/>
        <v>4.3533257153494974E-3</v>
      </c>
      <c r="AT51">
        <f t="shared" si="27"/>
        <v>-1.9471108953501618E-3</v>
      </c>
      <c r="AU51">
        <f t="shared" si="25"/>
        <v>-1.4126329682821628</v>
      </c>
      <c r="AW51">
        <v>48</v>
      </c>
      <c r="AX51">
        <f>IF(Z51&gt;0, (R51*SUMPRODUCT(K51:$K$98, X51:$X$98)-K51*$AZ$3)/Z51, 0)</f>
        <v>-680.0865828755326</v>
      </c>
    </row>
    <row r="52" spans="5:50" x14ac:dyDescent="0.25">
      <c r="E52">
        <v>2052</v>
      </c>
      <c r="F52" s="5">
        <f>EconomicRates!C92</f>
        <v>3.5571999999999999E-2</v>
      </c>
      <c r="G52" s="5">
        <f>EconomicRates!D92</f>
        <v>7.0000000000000007E-2</v>
      </c>
      <c r="H52" s="5">
        <f t="shared" si="9"/>
        <v>0.12000000000000001</v>
      </c>
      <c r="I52" s="5">
        <f t="shared" si="10"/>
        <v>1.1200000000000001</v>
      </c>
      <c r="J52">
        <f t="shared" si="11"/>
        <v>0.89285714285714279</v>
      </c>
      <c r="K52">
        <f t="shared" si="20"/>
        <v>3.8754031609892553E-3</v>
      </c>
      <c r="L52" s="2">
        <v>49</v>
      </c>
      <c r="M52" s="6">
        <v>0.397394472</v>
      </c>
      <c r="Q52" s="4">
        <f t="shared" si="21"/>
        <v>12.5</v>
      </c>
      <c r="R52">
        <f t="shared" si="0"/>
        <v>50000</v>
      </c>
      <c r="S52">
        <f t="shared" si="1"/>
        <v>-1190.1930306713245</v>
      </c>
      <c r="U52">
        <f t="shared" si="12"/>
        <v>0.397394472</v>
      </c>
      <c r="V52">
        <f t="shared" si="13"/>
        <v>0.01</v>
      </c>
      <c r="W52">
        <f t="shared" si="14"/>
        <v>1.0897856458470643E-2</v>
      </c>
      <c r="X52">
        <f t="shared" si="15"/>
        <v>4.330747913245731E-3</v>
      </c>
      <c r="Y52">
        <f t="shared" si="16"/>
        <v>1.0897856458470643E-4</v>
      </c>
      <c r="Z52">
        <f t="shared" si="17"/>
        <v>6.4581299806402053E-3</v>
      </c>
      <c r="AB52">
        <f t="shared" si="18"/>
        <v>-7.4114859595093527</v>
      </c>
      <c r="AC52">
        <f t="shared" si="22"/>
        <v>-7.6864212941275083</v>
      </c>
      <c r="AE52">
        <f t="shared" si="2"/>
        <v>0</v>
      </c>
      <c r="AF52">
        <f t="shared" si="26"/>
        <v>0</v>
      </c>
      <c r="AG52">
        <f t="shared" si="26"/>
        <v>-8.072662475800256E-2</v>
      </c>
      <c r="AH52">
        <f t="shared" si="4"/>
        <v>-216.53739566228654</v>
      </c>
      <c r="AI52">
        <f t="shared" si="23"/>
        <v>-216.61812228704454</v>
      </c>
      <c r="AJ52">
        <f t="shared" si="6"/>
        <v>0.27493533461815556</v>
      </c>
      <c r="AK52">
        <f t="shared" si="19"/>
        <v>-0.51880401716565472</v>
      </c>
      <c r="AL52">
        <f t="shared" si="24"/>
        <v>-216.86199096959203</v>
      </c>
      <c r="AN52">
        <f t="shared" si="27"/>
        <v>0</v>
      </c>
      <c r="AO52">
        <f t="shared" si="27"/>
        <v>0</v>
      </c>
      <c r="AP52">
        <f t="shared" si="27"/>
        <v>-3.1284821676315659E-4</v>
      </c>
      <c r="AQ52">
        <f t="shared" si="27"/>
        <v>-0.83916970762200627</v>
      </c>
      <c r="AR52">
        <f t="shared" si="27"/>
        <v>-0.83948255583876952</v>
      </c>
      <c r="AS52">
        <f t="shared" si="27"/>
        <v>1.0654852648468386E-3</v>
      </c>
      <c r="AT52">
        <f t="shared" si="27"/>
        <v>-2.010574728057702E-3</v>
      </c>
      <c r="AU52">
        <f t="shared" si="25"/>
        <v>-0.84042764530198033</v>
      </c>
      <c r="AW52">
        <v>49</v>
      </c>
      <c r="AX52">
        <f>IF(Z52&gt;0, (R52*SUMPRODUCT(K52:$K$98, X52:$X$98)-K52*$AZ$3)/Z52, 0)</f>
        <v>-1190.1930306713245</v>
      </c>
    </row>
    <row r="53" spans="5:50" x14ac:dyDescent="0.25">
      <c r="E53">
        <v>2053</v>
      </c>
      <c r="F53" s="5">
        <f>EconomicRates!C93</f>
        <v>3.5571999999999999E-2</v>
      </c>
      <c r="G53" s="5">
        <f>EconomicRates!D93</f>
        <v>7.0000000000000007E-2</v>
      </c>
      <c r="H53" s="5">
        <f t="shared" si="9"/>
        <v>0.12000000000000001</v>
      </c>
      <c r="I53" s="5">
        <f t="shared" si="10"/>
        <v>1.1200000000000001</v>
      </c>
      <c r="J53">
        <f t="shared" si="11"/>
        <v>0.89285714285714279</v>
      </c>
      <c r="K53">
        <f t="shared" si="20"/>
        <v>3.4601813937404063E-3</v>
      </c>
      <c r="L53" s="2">
        <v>50</v>
      </c>
      <c r="M53" s="6">
        <v>0.424762996</v>
      </c>
      <c r="Q53" s="4">
        <f t="shared" si="21"/>
        <v>12.5</v>
      </c>
      <c r="R53">
        <f t="shared" si="0"/>
        <v>50000</v>
      </c>
      <c r="S53">
        <f t="shared" si="1"/>
        <v>-2056.8218410236859</v>
      </c>
      <c r="U53">
        <f t="shared" si="12"/>
        <v>0.424762996</v>
      </c>
      <c r="V53">
        <f t="shared" si="13"/>
        <v>0.01</v>
      </c>
      <c r="W53">
        <f t="shared" si="14"/>
        <v>6.4581299806402053E-3</v>
      </c>
      <c r="X53">
        <f t="shared" si="15"/>
        <v>2.7431746391341555E-3</v>
      </c>
      <c r="Y53">
        <f t="shared" si="16"/>
        <v>6.4581299806402059E-5</v>
      </c>
      <c r="Z53">
        <f t="shared" si="17"/>
        <v>3.6503740416996477E-3</v>
      </c>
      <c r="AB53">
        <f t="shared" si="18"/>
        <v>-7.6864212941275083</v>
      </c>
      <c r="AC53">
        <f t="shared" si="22"/>
        <v>-7.5081690568737427</v>
      </c>
      <c r="AE53">
        <f t="shared" si="2"/>
        <v>0</v>
      </c>
      <c r="AF53">
        <f t="shared" si="26"/>
        <v>0</v>
      </c>
      <c r="AG53">
        <f t="shared" si="26"/>
        <v>-4.5629675521245597E-2</v>
      </c>
      <c r="AH53">
        <f t="shared" si="4"/>
        <v>-137.15873195670778</v>
      </c>
      <c r="AI53">
        <f t="shared" si="23"/>
        <v>-137.20436163222902</v>
      </c>
      <c r="AJ53">
        <f t="shared" si="6"/>
        <v>-0.1782522372537656</v>
      </c>
      <c r="AK53">
        <f t="shared" si="19"/>
        <v>-0.53804949058892559</v>
      </c>
      <c r="AL53">
        <f t="shared" si="24"/>
        <v>-137.9206633600717</v>
      </c>
      <c r="AN53">
        <f t="shared" si="27"/>
        <v>0</v>
      </c>
      <c r="AO53">
        <f t="shared" si="27"/>
        <v>0</v>
      </c>
      <c r="AP53">
        <f t="shared" si="27"/>
        <v>-1.5788695424102608E-4</v>
      </c>
      <c r="AQ53">
        <f t="shared" si="27"/>
        <v>-0.47459409230562793</v>
      </c>
      <c r="AR53">
        <f t="shared" si="27"/>
        <v>-0.47475197925986895</v>
      </c>
      <c r="AS53">
        <f t="shared" si="27"/>
        <v>-6.1678507473808021E-4</v>
      </c>
      <c r="AT53">
        <f t="shared" si="27"/>
        <v>-1.8617488362473041E-3</v>
      </c>
      <c r="AU53">
        <f t="shared" si="25"/>
        <v>-0.4772305131708543</v>
      </c>
      <c r="AW53">
        <v>50</v>
      </c>
      <c r="AX53">
        <f>IF(Z53&gt;0, (R53*SUMPRODUCT(K53:$K$98, X53:$X$98)-K53*$AZ$3)/Z53, 0)</f>
        <v>-2056.8218410236859</v>
      </c>
    </row>
    <row r="54" spans="5:50" x14ac:dyDescent="0.25">
      <c r="E54">
        <v>2054</v>
      </c>
      <c r="F54" s="5">
        <f>EconomicRates!C94</f>
        <v>3.5571999999999999E-2</v>
      </c>
      <c r="G54" s="5">
        <f>EconomicRates!D94</f>
        <v>7.0000000000000007E-2</v>
      </c>
      <c r="H54" s="5">
        <f t="shared" si="9"/>
        <v>0.12000000000000001</v>
      </c>
      <c r="I54" s="5">
        <f t="shared" si="10"/>
        <v>1.1200000000000001</v>
      </c>
      <c r="J54">
        <f t="shared" si="11"/>
        <v>0.89285714285714279</v>
      </c>
      <c r="K54">
        <f t="shared" si="20"/>
        <v>3.0894476729825052E-3</v>
      </c>
      <c r="L54" s="2">
        <v>51</v>
      </c>
      <c r="M54" s="6">
        <v>0.45242554800000001</v>
      </c>
      <c r="Q54" s="4">
        <f t="shared" si="21"/>
        <v>12.5</v>
      </c>
      <c r="R54">
        <f t="shared" si="0"/>
        <v>50000</v>
      </c>
      <c r="S54">
        <f t="shared" si="1"/>
        <v>-3605.044227149157</v>
      </c>
      <c r="U54">
        <f t="shared" si="12"/>
        <v>0.45242554800000001</v>
      </c>
      <c r="V54">
        <f t="shared" si="13"/>
        <v>0.01</v>
      </c>
      <c r="W54">
        <f t="shared" si="14"/>
        <v>3.6503740416996477E-3</v>
      </c>
      <c r="X54">
        <f t="shared" si="15"/>
        <v>1.651522476220938E-3</v>
      </c>
      <c r="Y54">
        <f t="shared" si="16"/>
        <v>3.6503740416996478E-5</v>
      </c>
      <c r="Z54">
        <f t="shared" si="17"/>
        <v>1.9623478250617131E-3</v>
      </c>
      <c r="AB54">
        <f t="shared" si="18"/>
        <v>-7.5081690568737427</v>
      </c>
      <c r="AC54">
        <f t="shared" si="22"/>
        <v>-7.0743506983974322</v>
      </c>
      <c r="AE54">
        <f t="shared" si="2"/>
        <v>0</v>
      </c>
      <c r="AF54">
        <f t="shared" si="26"/>
        <v>0</v>
      </c>
      <c r="AG54">
        <f t="shared" si="26"/>
        <v>-2.4529347813271415E-2</v>
      </c>
      <c r="AH54">
        <f t="shared" si="4"/>
        <v>-82.576123811046898</v>
      </c>
      <c r="AI54">
        <f t="shared" si="23"/>
        <v>-82.600653158860169</v>
      </c>
      <c r="AJ54">
        <f t="shared" si="6"/>
        <v>-0.43381835847631045</v>
      </c>
      <c r="AK54">
        <f t="shared" si="19"/>
        <v>-0.52557183398116203</v>
      </c>
      <c r="AL54">
        <f t="shared" si="24"/>
        <v>-83.560043351317645</v>
      </c>
      <c r="AN54">
        <f t="shared" si="27"/>
        <v>0</v>
      </c>
      <c r="AO54">
        <f t="shared" si="27"/>
        <v>0</v>
      </c>
      <c r="AP54">
        <f t="shared" si="27"/>
        <v>-7.5782136521489874E-5</v>
      </c>
      <c r="AQ54">
        <f t="shared" si="27"/>
        <v>-0.25511461355195408</v>
      </c>
      <c r="AR54">
        <f t="shared" si="27"/>
        <v>-0.25519039568847557</v>
      </c>
      <c r="AS54">
        <f t="shared" si="27"/>
        <v>-1.3402591180917275E-3</v>
      </c>
      <c r="AT54">
        <f t="shared" si="27"/>
        <v>-1.6237266794782487E-3</v>
      </c>
      <c r="AU54">
        <f t="shared" si="25"/>
        <v>-0.25815438148604553</v>
      </c>
      <c r="AW54">
        <v>51</v>
      </c>
      <c r="AX54">
        <f>IF(Z54&gt;0, (R54*SUMPRODUCT(K54:$K$98, X54:$X$98)-K54*$AZ$3)/Z54, 0)</f>
        <v>-3605.044227149157</v>
      </c>
    </row>
    <row r="55" spans="5:50" x14ac:dyDescent="0.25">
      <c r="E55">
        <v>2055</v>
      </c>
      <c r="F55" s="5">
        <f>EconomicRates!C95</f>
        <v>3.5571999999999999E-2</v>
      </c>
      <c r="G55" s="5">
        <f>EconomicRates!D95</f>
        <v>7.0000000000000007E-2</v>
      </c>
      <c r="H55" s="5">
        <f t="shared" si="9"/>
        <v>0.12000000000000001</v>
      </c>
      <c r="I55" s="5">
        <f t="shared" si="10"/>
        <v>1.1200000000000001</v>
      </c>
      <c r="J55">
        <f t="shared" si="11"/>
        <v>0.89285714285714279</v>
      </c>
      <c r="K55">
        <f t="shared" si="20"/>
        <v>2.758435422305808E-3</v>
      </c>
      <c r="L55" s="2">
        <v>52</v>
      </c>
      <c r="M55" s="6">
        <v>0.48020744799999998</v>
      </c>
      <c r="Q55" s="4">
        <f t="shared" si="21"/>
        <v>12.5</v>
      </c>
      <c r="R55">
        <f t="shared" si="0"/>
        <v>50000</v>
      </c>
      <c r="S55">
        <f t="shared" si="1"/>
        <v>-6515.8395975998419</v>
      </c>
      <c r="U55">
        <f t="shared" si="12"/>
        <v>0.48020744799999998</v>
      </c>
      <c r="V55">
        <f t="shared" si="13"/>
        <v>0.01</v>
      </c>
      <c r="W55">
        <f t="shared" si="14"/>
        <v>1.9623478250617131E-3</v>
      </c>
      <c r="X55">
        <f t="shared" si="15"/>
        <v>9.4233404116123563E-4</v>
      </c>
      <c r="Y55">
        <f t="shared" si="16"/>
        <v>1.9623478250617133E-5</v>
      </c>
      <c r="Z55">
        <f t="shared" si="17"/>
        <v>1.0003903056498603E-3</v>
      </c>
      <c r="AB55">
        <f t="shared" si="18"/>
        <v>-7.0743506983974322</v>
      </c>
      <c r="AC55">
        <f t="shared" si="22"/>
        <v>-6.5183827666083687</v>
      </c>
      <c r="AE55">
        <f t="shared" si="2"/>
        <v>0</v>
      </c>
      <c r="AF55">
        <f t="shared" si="26"/>
        <v>0</v>
      </c>
      <c r="AG55">
        <f t="shared" si="26"/>
        <v>-1.2504878820623254E-2</v>
      </c>
      <c r="AH55">
        <f t="shared" si="4"/>
        <v>-47.116702058061783</v>
      </c>
      <c r="AI55">
        <f t="shared" si="23"/>
        <v>-47.129206936882404</v>
      </c>
      <c r="AJ55">
        <f t="shared" si="6"/>
        <v>-0.55596793178906356</v>
      </c>
      <c r="AK55">
        <f t="shared" si="19"/>
        <v>-0.49520454888782028</v>
      </c>
      <c r="AL55">
        <f t="shared" si="24"/>
        <v>-48.180379417559287</v>
      </c>
      <c r="AN55">
        <f t="shared" si="27"/>
        <v>0</v>
      </c>
      <c r="AO55">
        <f t="shared" si="27"/>
        <v>0</v>
      </c>
      <c r="AP55">
        <f t="shared" si="27"/>
        <v>-3.4493900690448856E-5</v>
      </c>
      <c r="AQ55">
        <f t="shared" si="27"/>
        <v>-0.12996837993918658</v>
      </c>
      <c r="AR55">
        <f t="shared" si="27"/>
        <v>-0.13000287383987702</v>
      </c>
      <c r="AS55">
        <f t="shared" si="27"/>
        <v>-1.5336016367130522E-3</v>
      </c>
      <c r="AT55">
        <f t="shared" si="27"/>
        <v>-1.3659897689391317E-3</v>
      </c>
      <c r="AU55">
        <f t="shared" si="25"/>
        <v>-0.13290246524552921</v>
      </c>
      <c r="AW55">
        <v>52</v>
      </c>
      <c r="AX55">
        <f>IF(Z55&gt;0, (R55*SUMPRODUCT(K55:$K$98, X55:$X$98)-K55*$AZ$3)/Z55, 0)</f>
        <v>-6515.8395975998419</v>
      </c>
    </row>
    <row r="56" spans="5:50" x14ac:dyDescent="0.25">
      <c r="E56">
        <v>2056</v>
      </c>
      <c r="F56" s="5">
        <f>EconomicRates!C96</f>
        <v>3.5571999999999999E-2</v>
      </c>
      <c r="G56" s="5">
        <f>EconomicRates!D96</f>
        <v>7.0000000000000007E-2</v>
      </c>
      <c r="H56" s="5">
        <f t="shared" si="9"/>
        <v>0.12000000000000001</v>
      </c>
      <c r="I56" s="5">
        <f t="shared" si="10"/>
        <v>1.1200000000000001</v>
      </c>
      <c r="J56">
        <f t="shared" si="11"/>
        <v>0.89285714285714279</v>
      </c>
      <c r="K56">
        <f t="shared" si="20"/>
        <v>2.4628887699159E-3</v>
      </c>
      <c r="L56" s="2">
        <v>53</v>
      </c>
      <c r="M56" s="6">
        <v>0.508136904</v>
      </c>
      <c r="Q56" s="4">
        <f t="shared" si="21"/>
        <v>12.5</v>
      </c>
      <c r="R56">
        <f t="shared" si="0"/>
        <v>50000</v>
      </c>
      <c r="S56">
        <f t="shared" si="1"/>
        <v>-12289.50508274739</v>
      </c>
      <c r="U56">
        <f t="shared" si="12"/>
        <v>0.508136904</v>
      </c>
      <c r="V56">
        <f t="shared" si="13"/>
        <v>0.01</v>
      </c>
      <c r="W56">
        <f t="shared" si="14"/>
        <v>1.0003903056498603E-3</v>
      </c>
      <c r="X56">
        <f t="shared" si="15"/>
        <v>5.0833523270453376E-4</v>
      </c>
      <c r="Y56">
        <f t="shared" si="16"/>
        <v>1.0003903056498603E-5</v>
      </c>
      <c r="Z56">
        <f t="shared" si="17"/>
        <v>4.8205116988882799E-4</v>
      </c>
      <c r="AB56">
        <f t="shared" si="18"/>
        <v>-6.5183827666083687</v>
      </c>
      <c r="AC56">
        <f t="shared" si="22"/>
        <v>-5.924170302493077</v>
      </c>
      <c r="AE56">
        <f t="shared" si="2"/>
        <v>0</v>
      </c>
      <c r="AF56">
        <f t="shared" si="26"/>
        <v>0</v>
      </c>
      <c r="AG56">
        <f t="shared" si="26"/>
        <v>-6.0256396236103502E-3</v>
      </c>
      <c r="AH56">
        <f t="shared" si="4"/>
        <v>-25.416761635226688</v>
      </c>
      <c r="AI56">
        <f t="shared" si="23"/>
        <v>-25.4227872748503</v>
      </c>
      <c r="AJ56">
        <f t="shared" si="6"/>
        <v>-0.59421246411529172</v>
      </c>
      <c r="AK56">
        <f t="shared" si="19"/>
        <v>-0.45628679366258584</v>
      </c>
      <c r="AL56">
        <f t="shared" si="24"/>
        <v>-26.473286532628176</v>
      </c>
      <c r="AN56">
        <f t="shared" si="27"/>
        <v>0</v>
      </c>
      <c r="AO56">
        <f t="shared" si="27"/>
        <v>0</v>
      </c>
      <c r="AP56">
        <f t="shared" si="27"/>
        <v>-1.4840480160550203E-5</v>
      </c>
      <c r="AQ56">
        <f t="shared" si="27"/>
        <v>-6.2598656799029095E-2</v>
      </c>
      <c r="AR56">
        <f t="shared" si="27"/>
        <v>-6.2613497279189648E-2</v>
      </c>
      <c r="AS56">
        <f t="shared" si="27"/>
        <v>-1.4634792048136068E-3</v>
      </c>
      <c r="AT56">
        <f t="shared" si="27"/>
        <v>-1.1237836199725162E-3</v>
      </c>
      <c r="AU56">
        <f t="shared" si="25"/>
        <v>-6.5200760103975769E-2</v>
      </c>
      <c r="AW56">
        <v>53</v>
      </c>
      <c r="AX56">
        <f>IF(Z56&gt;0, (R56*SUMPRODUCT(K56:$K$98, X56:$X$98)-K56*$AZ$3)/Z56, 0)</f>
        <v>-12289.50508274739</v>
      </c>
    </row>
    <row r="57" spans="5:50" x14ac:dyDescent="0.25">
      <c r="E57">
        <v>2057</v>
      </c>
      <c r="F57" s="5">
        <f>EconomicRates!C97</f>
        <v>3.5571999999999999E-2</v>
      </c>
      <c r="G57" s="5">
        <f>EconomicRates!D97</f>
        <v>7.0000000000000007E-2</v>
      </c>
      <c r="H57" s="5">
        <f t="shared" si="9"/>
        <v>0.12000000000000001</v>
      </c>
      <c r="I57" s="5">
        <f t="shared" si="10"/>
        <v>1.1200000000000001</v>
      </c>
      <c r="J57">
        <f t="shared" si="11"/>
        <v>0.89285714285714279</v>
      </c>
      <c r="K57">
        <f t="shared" si="20"/>
        <v>2.1990078302820534E-3</v>
      </c>
      <c r="L57" s="2">
        <v>54</v>
      </c>
      <c r="M57" s="6">
        <v>0.53626491099999996</v>
      </c>
      <c r="Q57" s="4">
        <f t="shared" si="21"/>
        <v>12.5</v>
      </c>
      <c r="R57">
        <f t="shared" si="0"/>
        <v>50000</v>
      </c>
      <c r="S57">
        <f t="shared" si="1"/>
        <v>-24415.200817361867</v>
      </c>
      <c r="U57">
        <f t="shared" si="12"/>
        <v>0.53626491099999996</v>
      </c>
      <c r="V57">
        <f t="shared" si="13"/>
        <v>0.01</v>
      </c>
      <c r="W57">
        <f t="shared" si="14"/>
        <v>4.8205116988882799E-4</v>
      </c>
      <c r="X57">
        <f t="shared" si="15"/>
        <v>2.5850712771787821E-4</v>
      </c>
      <c r="Y57">
        <f t="shared" si="16"/>
        <v>4.8205116988882798E-6</v>
      </c>
      <c r="Z57">
        <f t="shared" si="17"/>
        <v>2.187235304720615E-4</v>
      </c>
      <c r="AB57">
        <f t="shared" si="18"/>
        <v>-5.924170302493077</v>
      </c>
      <c r="AC57">
        <f t="shared" si="22"/>
        <v>-5.340178919957749</v>
      </c>
      <c r="AE57">
        <f t="shared" si="2"/>
        <v>0</v>
      </c>
      <c r="AF57">
        <f t="shared" si="26"/>
        <v>0</v>
      </c>
      <c r="AG57">
        <f t="shared" si="26"/>
        <v>-2.7340441309007687E-3</v>
      </c>
      <c r="AH57">
        <f t="shared" si="4"/>
        <v>-12.92535638589391</v>
      </c>
      <c r="AI57">
        <f t="shared" si="23"/>
        <v>-12.92809043002481</v>
      </c>
      <c r="AJ57">
        <f t="shared" si="6"/>
        <v>-0.58399138253532801</v>
      </c>
      <c r="AK57">
        <f t="shared" si="19"/>
        <v>-0.41469192117451542</v>
      </c>
      <c r="AL57">
        <f t="shared" si="24"/>
        <v>-13.926773733734652</v>
      </c>
      <c r="AN57">
        <f t="shared" si="27"/>
        <v>0</v>
      </c>
      <c r="AO57">
        <f t="shared" si="27"/>
        <v>0</v>
      </c>
      <c r="AP57">
        <f t="shared" si="27"/>
        <v>-6.012184452187482E-6</v>
      </c>
      <c r="AQ57">
        <f t="shared" si="27"/>
        <v>-2.842295990176685E-2</v>
      </c>
      <c r="AR57">
        <f t="shared" si="27"/>
        <v>-2.8428972086219036E-2</v>
      </c>
      <c r="AS57">
        <f t="shared" si="27"/>
        <v>-1.2842016230124283E-3</v>
      </c>
      <c r="AT57">
        <f t="shared" si="27"/>
        <v>-9.1191078181746747E-4</v>
      </c>
      <c r="AU57">
        <f t="shared" si="25"/>
        <v>-3.0625084491048931E-2</v>
      </c>
      <c r="AW57">
        <v>54</v>
      </c>
      <c r="AX57">
        <f>IF(Z57&gt;0, (R57*SUMPRODUCT(K57:$K$98, X57:$X$98)-K57*$AZ$3)/Z57, 0)</f>
        <v>-24415.200817361867</v>
      </c>
    </row>
    <row r="58" spans="5:50" x14ac:dyDescent="0.25">
      <c r="E58">
        <v>2058</v>
      </c>
      <c r="F58" s="5">
        <f>EconomicRates!C98</f>
        <v>3.5571999999999999E-2</v>
      </c>
      <c r="G58" s="5">
        <f>EconomicRates!D98</f>
        <v>7.0000000000000007E-2</v>
      </c>
      <c r="H58" s="5">
        <f t="shared" si="9"/>
        <v>0.12000000000000001</v>
      </c>
      <c r="I58" s="5">
        <f t="shared" si="10"/>
        <v>1.1200000000000001</v>
      </c>
      <c r="J58">
        <f t="shared" si="11"/>
        <v>0.89285714285714279</v>
      </c>
      <c r="K58">
        <f t="shared" si="20"/>
        <v>1.9633998484661188E-3</v>
      </c>
      <c r="L58" s="2">
        <v>55</v>
      </c>
      <c r="M58" s="6">
        <v>0.564431978</v>
      </c>
      <c r="Q58" s="4">
        <f t="shared" si="21"/>
        <v>12.5</v>
      </c>
      <c r="R58">
        <f t="shared" si="0"/>
        <v>50000</v>
      </c>
      <c r="S58">
        <f t="shared" si="1"/>
        <v>-51473.998369724337</v>
      </c>
      <c r="U58">
        <f t="shared" si="12"/>
        <v>0.564431978</v>
      </c>
      <c r="V58">
        <f t="shared" si="13"/>
        <v>0.01</v>
      </c>
      <c r="W58">
        <f t="shared" si="14"/>
        <v>2.187235304720615E-4</v>
      </c>
      <c r="X58">
        <f t="shared" si="15"/>
        <v>1.2345455493948895E-4</v>
      </c>
      <c r="Y58">
        <f t="shared" si="16"/>
        <v>2.1872353047206151E-6</v>
      </c>
      <c r="Z58">
        <f t="shared" si="17"/>
        <v>9.308174022785194E-5</v>
      </c>
      <c r="AB58">
        <f t="shared" si="18"/>
        <v>-5.340178919957749</v>
      </c>
      <c r="AC58">
        <f t="shared" si="22"/>
        <v>-4.791289344739555</v>
      </c>
      <c r="AE58">
        <f t="shared" si="2"/>
        <v>0</v>
      </c>
      <c r="AF58">
        <f t="shared" si="26"/>
        <v>0</v>
      </c>
      <c r="AG58">
        <f t="shared" si="26"/>
        <v>-1.1635217528481493E-3</v>
      </c>
      <c r="AH58">
        <f t="shared" si="4"/>
        <v>-6.1727277469744477</v>
      </c>
      <c r="AI58">
        <f t="shared" si="23"/>
        <v>-6.1738912687272958</v>
      </c>
      <c r="AJ58">
        <f t="shared" si="6"/>
        <v>-0.54888957521819393</v>
      </c>
      <c r="AK58">
        <f t="shared" si="19"/>
        <v>-0.37381252439704249</v>
      </c>
      <c r="AL58">
        <f t="shared" si="24"/>
        <v>-7.096593368342532</v>
      </c>
      <c r="AN58">
        <f t="shared" si="27"/>
        <v>0</v>
      </c>
      <c r="AO58">
        <f t="shared" si="27"/>
        <v>0</v>
      </c>
      <c r="AP58">
        <f t="shared" si="27"/>
        <v>-2.2844584332290892E-6</v>
      </c>
      <c r="AQ58">
        <f t="shared" si="27"/>
        <v>-1.2119532723032237E-2</v>
      </c>
      <c r="AR58">
        <f t="shared" si="27"/>
        <v>-1.2121817181465466E-2</v>
      </c>
      <c r="AS58">
        <f t="shared" si="27"/>
        <v>-1.0776897088080343E-3</v>
      </c>
      <c r="AT58">
        <f t="shared" si="27"/>
        <v>-7.3394345375589053E-4</v>
      </c>
      <c r="AU58">
        <f t="shared" si="25"/>
        <v>-1.393345034402939E-2</v>
      </c>
      <c r="AW58">
        <v>55</v>
      </c>
      <c r="AX58">
        <f>IF(Z58&gt;0, (R58*SUMPRODUCT(K58:$K$98, X58:$X$98)-K58*$AZ$3)/Z58, 0)</f>
        <v>-51473.998369724337</v>
      </c>
    </row>
    <row r="59" spans="5:50" x14ac:dyDescent="0.25">
      <c r="E59">
        <v>2059</v>
      </c>
      <c r="F59" s="5">
        <f>EconomicRates!C99</f>
        <v>3.5571999999999999E-2</v>
      </c>
      <c r="G59" s="5">
        <f>EconomicRates!D99</f>
        <v>7.0000000000000007E-2</v>
      </c>
      <c r="H59" s="5">
        <f t="shared" si="9"/>
        <v>0.12000000000000001</v>
      </c>
      <c r="I59" s="5">
        <f t="shared" si="10"/>
        <v>1.1200000000000001</v>
      </c>
      <c r="J59">
        <f t="shared" si="11"/>
        <v>0.89285714285714279</v>
      </c>
      <c r="K59">
        <f t="shared" si="20"/>
        <v>1.7530355789876059E-3</v>
      </c>
      <c r="L59" s="2">
        <v>56</v>
      </c>
      <c r="M59" s="6">
        <v>0.59247427200000002</v>
      </c>
      <c r="Q59" s="4">
        <f t="shared" si="21"/>
        <v>12.5</v>
      </c>
      <c r="R59">
        <f t="shared" si="0"/>
        <v>50000</v>
      </c>
      <c r="S59">
        <f t="shared" si="1"/>
        <v>-115883.09989966768</v>
      </c>
      <c r="U59">
        <f t="shared" si="12"/>
        <v>0.59247427200000002</v>
      </c>
      <c r="V59">
        <f t="shared" si="13"/>
        <v>0.01</v>
      </c>
      <c r="W59">
        <f t="shared" si="14"/>
        <v>9.308174022785194E-5</v>
      </c>
      <c r="X59">
        <f t="shared" si="15"/>
        <v>5.5148536277989695E-5</v>
      </c>
      <c r="Y59">
        <f t="shared" si="16"/>
        <v>9.3081740227851943E-7</v>
      </c>
      <c r="Z59">
        <f t="shared" si="17"/>
        <v>3.7002386547583726E-5</v>
      </c>
      <c r="AB59">
        <f t="shared" si="18"/>
        <v>-4.791289344739555</v>
      </c>
      <c r="AC59">
        <f t="shared" si="22"/>
        <v>-4.2879512568197642</v>
      </c>
      <c r="AE59">
        <f t="shared" si="2"/>
        <v>0</v>
      </c>
      <c r="AF59">
        <f t="shared" si="26"/>
        <v>0</v>
      </c>
      <c r="AG59">
        <f t="shared" si="26"/>
        <v>-4.6252983184479659E-4</v>
      </c>
      <c r="AH59">
        <f t="shared" si="4"/>
        <v>-2.7574268138994849</v>
      </c>
      <c r="AI59">
        <f t="shared" si="23"/>
        <v>-2.7578893437313297</v>
      </c>
      <c r="AJ59">
        <f t="shared" si="6"/>
        <v>-0.50333808791979084</v>
      </c>
      <c r="AK59">
        <f t="shared" si="19"/>
        <v>-0.33539025413176887</v>
      </c>
      <c r="AL59">
        <f t="shared" si="24"/>
        <v>-3.5966176857828893</v>
      </c>
      <c r="AN59">
        <f t="shared" si="27"/>
        <v>0</v>
      </c>
      <c r="AO59">
        <f t="shared" si="27"/>
        <v>0</v>
      </c>
      <c r="AP59">
        <f t="shared" si="27"/>
        <v>-8.1083125156708305E-7</v>
      </c>
      <c r="AQ59">
        <f t="shared" si="27"/>
        <v>-4.8338673112202331E-3</v>
      </c>
      <c r="AR59">
        <f t="shared" si="27"/>
        <v>-4.8346781424718002E-3</v>
      </c>
      <c r="AS59">
        <f t="shared" si="27"/>
        <v>-8.82369576382985E-4</v>
      </c>
      <c r="AT59">
        <f t="shared" si="27"/>
        <v>-5.8795104833868578E-4</v>
      </c>
      <c r="AU59">
        <f t="shared" si="25"/>
        <v>-6.3049987671934702E-3</v>
      </c>
      <c r="AW59">
        <v>56</v>
      </c>
      <c r="AX59">
        <f>IF(Z59&gt;0, (R59*SUMPRODUCT(K59:$K$98, X59:$X$98)-K59*$AZ$3)/Z59, 0)</f>
        <v>-115883.09989966768</v>
      </c>
    </row>
    <row r="60" spans="5:50" x14ac:dyDescent="0.25">
      <c r="E60">
        <v>2060</v>
      </c>
      <c r="F60" s="5">
        <f>EconomicRates!C100</f>
        <v>3.5571999999999999E-2</v>
      </c>
      <c r="G60" s="5">
        <f>EconomicRates!D100</f>
        <v>7.0000000000000007E-2</v>
      </c>
      <c r="H60" s="5">
        <f t="shared" si="9"/>
        <v>0.12000000000000001</v>
      </c>
      <c r="I60" s="5">
        <f t="shared" si="10"/>
        <v>1.1200000000000001</v>
      </c>
      <c r="J60">
        <f t="shared" si="11"/>
        <v>0.89285714285714279</v>
      </c>
      <c r="K60">
        <f t="shared" si="20"/>
        <v>1.5652103383817909E-3</v>
      </c>
      <c r="L60" s="2">
        <v>57</v>
      </c>
      <c r="M60" s="6">
        <v>0.62503115200000003</v>
      </c>
      <c r="Q60" s="4">
        <f t="shared" si="21"/>
        <v>12.5</v>
      </c>
      <c r="R60">
        <f t="shared" si="0"/>
        <v>50000</v>
      </c>
      <c r="S60">
        <f t="shared" si="1"/>
        <v>-283793.78189076524</v>
      </c>
      <c r="U60">
        <f t="shared" si="12"/>
        <v>0.62503115200000003</v>
      </c>
      <c r="V60">
        <f t="shared" si="13"/>
        <v>0.01</v>
      </c>
      <c r="W60">
        <f t="shared" si="14"/>
        <v>3.7002386547583726E-5</v>
      </c>
      <c r="X60">
        <f t="shared" si="15"/>
        <v>2.3127644290585561E-5</v>
      </c>
      <c r="Y60">
        <f t="shared" si="16"/>
        <v>3.7002386547583724E-7</v>
      </c>
      <c r="Z60">
        <f t="shared" si="17"/>
        <v>1.3504718391522327E-5</v>
      </c>
      <c r="AB60">
        <f t="shared" si="18"/>
        <v>-4.2879512568197642</v>
      </c>
      <c r="AC60">
        <f t="shared" si="22"/>
        <v>-3.8325551056998934</v>
      </c>
      <c r="AE60">
        <f t="shared" si="2"/>
        <v>0</v>
      </c>
      <c r="AF60">
        <f t="shared" si="26"/>
        <v>0</v>
      </c>
      <c r="AG60">
        <f t="shared" si="26"/>
        <v>-1.6880897989402909E-4</v>
      </c>
      <c r="AH60">
        <f t="shared" si="4"/>
        <v>-1.1563822145292781</v>
      </c>
      <c r="AI60">
        <f t="shared" si="23"/>
        <v>-1.1565510235091723</v>
      </c>
      <c r="AJ60">
        <f t="shared" si="6"/>
        <v>-0.45539615111987075</v>
      </c>
      <c r="AK60">
        <f t="shared" si="19"/>
        <v>-0.30015658797738354</v>
      </c>
      <c r="AL60">
        <f t="shared" si="24"/>
        <v>-1.9121037626064266</v>
      </c>
      <c r="AN60">
        <f t="shared" si="27"/>
        <v>0</v>
      </c>
      <c r="AO60">
        <f t="shared" si="27"/>
        <v>0</v>
      </c>
      <c r="AP60">
        <f t="shared" si="27"/>
        <v>-2.6422156054181824E-7</v>
      </c>
      <c r="AQ60">
        <f t="shared" si="27"/>
        <v>-1.8099813973020563E-3</v>
      </c>
      <c r="AR60">
        <f t="shared" si="27"/>
        <v>-1.8102456188625981E-3</v>
      </c>
      <c r="AS60">
        <f t="shared" si="27"/>
        <v>-7.1279076379209807E-4</v>
      </c>
      <c r="AT60">
        <f t="shared" si="27"/>
        <v>-4.6980819463560429E-4</v>
      </c>
      <c r="AU60">
        <f t="shared" si="25"/>
        <v>-2.9928445772903008E-3</v>
      </c>
      <c r="AW60">
        <v>57</v>
      </c>
      <c r="AX60">
        <f>IF(Z60&gt;0, (R60*SUMPRODUCT(K60:$K$98, X60:$X$98)-K60*$AZ$3)/Z60, 0)</f>
        <v>-283793.78189076524</v>
      </c>
    </row>
    <row r="61" spans="5:50" x14ac:dyDescent="0.25">
      <c r="E61">
        <v>2061</v>
      </c>
      <c r="F61" s="5">
        <f>EconomicRates!C101</f>
        <v>3.5571999999999999E-2</v>
      </c>
      <c r="G61" s="5">
        <f>EconomicRates!D101</f>
        <v>7.0000000000000007E-2</v>
      </c>
      <c r="H61" s="5">
        <f t="shared" si="9"/>
        <v>0.12000000000000001</v>
      </c>
      <c r="I61" s="5">
        <f t="shared" si="10"/>
        <v>1.1200000000000001</v>
      </c>
      <c r="J61">
        <f t="shared" si="11"/>
        <v>0.89285714285714279</v>
      </c>
      <c r="K61">
        <f t="shared" si="20"/>
        <v>1.3975092306980274E-3</v>
      </c>
      <c r="L61" s="2">
        <v>58</v>
      </c>
      <c r="M61" s="6">
        <v>0.65741117999999998</v>
      </c>
      <c r="Q61" s="4">
        <f t="shared" si="21"/>
        <v>12.5</v>
      </c>
      <c r="R61">
        <f t="shared" si="0"/>
        <v>50000</v>
      </c>
      <c r="S61">
        <f t="shared" si="1"/>
        <v>-762202.257178823</v>
      </c>
      <c r="U61">
        <f t="shared" si="12"/>
        <v>0.65741117999999998</v>
      </c>
      <c r="V61">
        <f t="shared" si="13"/>
        <v>0.01</v>
      </c>
      <c r="W61">
        <f t="shared" si="14"/>
        <v>1.3504718391522327E-5</v>
      </c>
      <c r="X61">
        <f t="shared" si="15"/>
        <v>8.8781528533383955E-6</v>
      </c>
      <c r="Y61">
        <f t="shared" si="16"/>
        <v>1.3504718391522326E-7</v>
      </c>
      <c r="Z61">
        <f t="shared" si="17"/>
        <v>4.4915183542687081E-6</v>
      </c>
      <c r="AB61">
        <f t="shared" si="18"/>
        <v>-3.8325551056998934</v>
      </c>
      <c r="AC61">
        <f t="shared" si="22"/>
        <v>-3.4234454277837219</v>
      </c>
      <c r="AE61">
        <f t="shared" si="2"/>
        <v>0</v>
      </c>
      <c r="AF61">
        <f t="shared" si="26"/>
        <v>0</v>
      </c>
      <c r="AG61">
        <f t="shared" si="26"/>
        <v>-5.6143979428358852E-5</v>
      </c>
      <c r="AH61">
        <f t="shared" si="4"/>
        <v>-0.44390764266691979</v>
      </c>
      <c r="AI61">
        <f t="shared" si="23"/>
        <v>-0.44396378664634817</v>
      </c>
      <c r="AJ61">
        <f t="shared" si="6"/>
        <v>-0.40910967791617159</v>
      </c>
      <c r="AK61">
        <f t="shared" si="19"/>
        <v>-0.26827885739899254</v>
      </c>
      <c r="AL61">
        <f t="shared" si="24"/>
        <v>-1.1213523219615122</v>
      </c>
      <c r="AN61">
        <f t="shared" si="27"/>
        <v>0</v>
      </c>
      <c r="AO61">
        <f t="shared" si="27"/>
        <v>0</v>
      </c>
      <c r="AP61">
        <f t="shared" si="27"/>
        <v>-7.8461729499251662E-8</v>
      </c>
      <c r="AQ61">
        <f t="shared" si="27"/>
        <v>-6.2036502820442198E-4</v>
      </c>
      <c r="AR61">
        <f t="shared" si="27"/>
        <v>-6.2044348993392116E-4</v>
      </c>
      <c r="AS61">
        <f t="shared" si="27"/>
        <v>-5.7173455125574674E-4</v>
      </c>
      <c r="AT61">
        <f t="shared" si="27"/>
        <v>-3.7492217961621185E-4</v>
      </c>
      <c r="AU61">
        <f t="shared" si="25"/>
        <v>-1.5671002208058797E-3</v>
      </c>
      <c r="AW61">
        <v>58</v>
      </c>
      <c r="AX61">
        <f>IF(Z61&gt;0, (R61*SUMPRODUCT(K61:$K$98, X61:$X$98)-K61*$AZ$3)/Z61, 0)</f>
        <v>-762202.257178823</v>
      </c>
    </row>
    <row r="62" spans="5:50" x14ac:dyDescent="0.25">
      <c r="E62">
        <v>2062</v>
      </c>
      <c r="F62" s="5">
        <f>EconomicRates!C102</f>
        <v>3.5571999999999999E-2</v>
      </c>
      <c r="G62" s="5">
        <f>EconomicRates!D102</f>
        <v>7.0000000000000007E-2</v>
      </c>
      <c r="H62" s="5">
        <f t="shared" si="9"/>
        <v>0.12000000000000001</v>
      </c>
      <c r="I62" s="5">
        <f t="shared" si="10"/>
        <v>1.1200000000000001</v>
      </c>
      <c r="J62">
        <f t="shared" si="11"/>
        <v>0.89285714285714279</v>
      </c>
      <c r="K62">
        <f t="shared" si="20"/>
        <v>1.2477760988375245E-3</v>
      </c>
      <c r="L62" s="2">
        <v>59</v>
      </c>
      <c r="M62" s="6">
        <v>0.68957421399999996</v>
      </c>
      <c r="Q62" s="4">
        <f t="shared" si="21"/>
        <v>12.5</v>
      </c>
      <c r="R62">
        <f t="shared" si="0"/>
        <v>50000</v>
      </c>
      <c r="S62">
        <f t="shared" si="1"/>
        <v>-2265633.536670519</v>
      </c>
      <c r="U62">
        <f t="shared" si="12"/>
        <v>0.68957421399999996</v>
      </c>
      <c r="V62">
        <f t="shared" si="13"/>
        <v>0.01</v>
      </c>
      <c r="W62">
        <f t="shared" si="14"/>
        <v>4.4915183542687081E-6</v>
      </c>
      <c r="X62">
        <f t="shared" si="15"/>
        <v>3.0972352388114176E-6</v>
      </c>
      <c r="Y62">
        <f t="shared" si="16"/>
        <v>4.4915183542687078E-8</v>
      </c>
      <c r="Z62">
        <f t="shared" si="17"/>
        <v>1.3493679319146033E-6</v>
      </c>
      <c r="AB62">
        <f t="shared" si="18"/>
        <v>-3.4234454277837219</v>
      </c>
      <c r="AC62">
        <f t="shared" si="22"/>
        <v>-3.0571732398534666</v>
      </c>
      <c r="AE62">
        <f t="shared" si="2"/>
        <v>0</v>
      </c>
      <c r="AF62">
        <f t="shared" si="26"/>
        <v>0</v>
      </c>
      <c r="AG62">
        <f t="shared" si="26"/>
        <v>-1.686709914893254E-5</v>
      </c>
      <c r="AH62">
        <f t="shared" si="4"/>
        <v>-0.15486176194057089</v>
      </c>
      <c r="AI62">
        <f t="shared" si="23"/>
        <v>-0.15487862903971983</v>
      </c>
      <c r="AJ62">
        <f t="shared" si="6"/>
        <v>-0.36627218793025529</v>
      </c>
      <c r="AK62">
        <f t="shared" si="19"/>
        <v>-0.23964117994486056</v>
      </c>
      <c r="AL62">
        <f t="shared" si="24"/>
        <v>-0.76079199691483568</v>
      </c>
      <c r="AN62">
        <f t="shared" si="27"/>
        <v>0</v>
      </c>
      <c r="AO62">
        <f t="shared" si="27"/>
        <v>0</v>
      </c>
      <c r="AP62">
        <f t="shared" si="27"/>
        <v>-2.1046363174760773E-8</v>
      </c>
      <c r="AQ62">
        <f t="shared" si="27"/>
        <v>-1.9323280517331097E-4</v>
      </c>
      <c r="AR62">
        <f t="shared" si="27"/>
        <v>-1.9325385153648572E-4</v>
      </c>
      <c r="AS62">
        <f t="shared" si="27"/>
        <v>-4.5702568176829856E-4</v>
      </c>
      <c r="AT62">
        <f t="shared" si="27"/>
        <v>-2.9901853663241929E-4</v>
      </c>
      <c r="AU62">
        <f t="shared" si="25"/>
        <v>-9.492980699372036E-4</v>
      </c>
      <c r="AW62">
        <v>59</v>
      </c>
      <c r="AX62">
        <f>IF(Z62&gt;0, (R62*SUMPRODUCT(K62:$K$98, X62:$X$98)-K62*$AZ$3)/Z62, 0)</f>
        <v>-2265633.536670519</v>
      </c>
    </row>
    <row r="63" spans="5:50" x14ac:dyDescent="0.25">
      <c r="E63">
        <v>2063</v>
      </c>
      <c r="F63" s="5">
        <f>EconomicRates!C103</f>
        <v>3.5571999999999999E-2</v>
      </c>
      <c r="G63" s="5">
        <f>EconomicRates!D103</f>
        <v>7.0000000000000007E-2</v>
      </c>
      <c r="H63" s="5">
        <f t="shared" si="9"/>
        <v>0.12000000000000001</v>
      </c>
      <c r="I63" s="5">
        <f t="shared" si="10"/>
        <v>1.1200000000000001</v>
      </c>
      <c r="J63">
        <f t="shared" si="11"/>
        <v>0.89285714285714279</v>
      </c>
      <c r="K63">
        <f t="shared" si="20"/>
        <v>1.114085802533504E-3</v>
      </c>
      <c r="L63" s="2">
        <v>60</v>
      </c>
      <c r="M63" s="6">
        <v>0.72148010799999995</v>
      </c>
      <c r="Q63" s="4">
        <f t="shared" si="21"/>
        <v>12.5</v>
      </c>
      <c r="R63">
        <f t="shared" si="0"/>
        <v>50000</v>
      </c>
      <c r="S63">
        <f t="shared" si="1"/>
        <v>-7533927.0242142957</v>
      </c>
      <c r="U63">
        <f t="shared" si="12"/>
        <v>0.72148010799999995</v>
      </c>
      <c r="V63">
        <f t="shared" si="13"/>
        <v>0.01</v>
      </c>
      <c r="W63">
        <f t="shared" si="14"/>
        <v>1.3493679319146033E-6</v>
      </c>
      <c r="X63">
        <f t="shared" si="15"/>
        <v>9.7354212124948454E-7</v>
      </c>
      <c r="Y63">
        <f t="shared" si="16"/>
        <v>1.3493679319146034E-8</v>
      </c>
      <c r="Z63">
        <f t="shared" si="17"/>
        <v>3.6233213134597272E-7</v>
      </c>
      <c r="AB63">
        <f t="shared" si="18"/>
        <v>-3.0571732398534666</v>
      </c>
      <c r="AC63">
        <f t="shared" si="22"/>
        <v>-2.7297838360885875</v>
      </c>
      <c r="AE63">
        <f t="shared" si="2"/>
        <v>0</v>
      </c>
      <c r="AF63">
        <f t="shared" si="26"/>
        <v>0</v>
      </c>
      <c r="AG63">
        <f t="shared" si="26"/>
        <v>-4.5291516418246586E-6</v>
      </c>
      <c r="AH63">
        <f t="shared" si="4"/>
        <v>-4.8677106062474225E-2</v>
      </c>
      <c r="AI63">
        <f t="shared" si="23"/>
        <v>-4.8681635214116052E-2</v>
      </c>
      <c r="AJ63">
        <f t="shared" si="6"/>
        <v>-0.32738940376487902</v>
      </c>
      <c r="AK63">
        <f t="shared" si="19"/>
        <v>-0.21400212678974267</v>
      </c>
      <c r="AL63">
        <f t="shared" si="24"/>
        <v>-0.5900731657687377</v>
      </c>
      <c r="AN63">
        <f t="shared" si="27"/>
        <v>0</v>
      </c>
      <c r="AO63">
        <f t="shared" si="27"/>
        <v>0</v>
      </c>
      <c r="AP63">
        <f t="shared" si="27"/>
        <v>-5.0458635416781615E-9</v>
      </c>
      <c r="AQ63">
        <f t="shared" si="27"/>
        <v>-5.4230472772620085E-5</v>
      </c>
      <c r="AR63">
        <f t="shared" si="27"/>
        <v>-5.4235518636161766E-5</v>
      </c>
      <c r="AS63">
        <f t="shared" si="27"/>
        <v>-3.647398866343606E-4</v>
      </c>
      <c r="AT63">
        <f t="shared" si="27"/>
        <v>-2.3841673116842713E-4</v>
      </c>
      <c r="AU63">
        <f t="shared" si="25"/>
        <v>-6.5739213643894946E-4</v>
      </c>
      <c r="AW63">
        <v>60</v>
      </c>
      <c r="AX63">
        <f>IF(Z63&gt;0, (R63*SUMPRODUCT(K63:$K$98, X63:$X$98)-K63*$AZ$3)/Z63, 0)</f>
        <v>-7533927.0242142957</v>
      </c>
    </row>
    <row r="64" spans="5:50" x14ac:dyDescent="0.25">
      <c r="E64">
        <v>2064</v>
      </c>
      <c r="F64" s="5">
        <f>EconomicRates!C104</f>
        <v>3.5571999999999999E-2</v>
      </c>
      <c r="G64" s="5">
        <f>EconomicRates!D104</f>
        <v>7.0000000000000007E-2</v>
      </c>
      <c r="H64" s="5">
        <f t="shared" si="9"/>
        <v>0.12000000000000001</v>
      </c>
      <c r="I64" s="5">
        <f t="shared" si="10"/>
        <v>1.1200000000000001</v>
      </c>
      <c r="J64">
        <f t="shared" si="11"/>
        <v>0.89285714285714279</v>
      </c>
      <c r="K64">
        <f t="shared" si="20"/>
        <v>9.9471946654777136E-4</v>
      </c>
      <c r="L64" s="2">
        <v>61</v>
      </c>
      <c r="M64" s="6">
        <v>0.75308980400000003</v>
      </c>
      <c r="Q64" s="4">
        <f t="shared" si="21"/>
        <v>12.5</v>
      </c>
      <c r="R64">
        <f t="shared" si="0"/>
        <v>50000</v>
      </c>
      <c r="S64">
        <f t="shared" si="1"/>
        <v>-28394088.595577754</v>
      </c>
      <c r="U64">
        <f t="shared" si="12"/>
        <v>0.75308980400000003</v>
      </c>
      <c r="V64">
        <f t="shared" si="13"/>
        <v>0.01</v>
      </c>
      <c r="W64">
        <f t="shared" si="14"/>
        <v>3.6233213134597272E-7</v>
      </c>
      <c r="X64">
        <f t="shared" si="15"/>
        <v>2.7286863377824085E-7</v>
      </c>
      <c r="Y64">
        <f t="shared" si="16"/>
        <v>3.6233213134597273E-9</v>
      </c>
      <c r="Z64">
        <f t="shared" si="17"/>
        <v>8.584017625427214E-8</v>
      </c>
      <c r="AB64">
        <f t="shared" si="18"/>
        <v>-2.7297838360885875</v>
      </c>
      <c r="AC64">
        <f t="shared" si="22"/>
        <v>-2.4373535696238129</v>
      </c>
      <c r="AE64">
        <f t="shared" si="2"/>
        <v>0</v>
      </c>
      <c r="AF64">
        <f t="shared" si="26"/>
        <v>0</v>
      </c>
      <c r="AG64">
        <f t="shared" si="26"/>
        <v>-1.0730022031784019E-6</v>
      </c>
      <c r="AH64">
        <f t="shared" si="4"/>
        <v>-1.3643431688912043E-2</v>
      </c>
      <c r="AI64">
        <f t="shared" si="23"/>
        <v>-1.3644504691115221E-2</v>
      </c>
      <c r="AJ64">
        <f t="shared" si="6"/>
        <v>-0.29243026646477466</v>
      </c>
      <c r="AK64">
        <f t="shared" si="19"/>
        <v>-0.19108486852620116</v>
      </c>
      <c r="AL64">
        <f t="shared" si="24"/>
        <v>-0.49715963968209104</v>
      </c>
      <c r="AN64">
        <f t="shared" si="27"/>
        <v>0</v>
      </c>
      <c r="AO64">
        <f t="shared" si="27"/>
        <v>0</v>
      </c>
      <c r="AP64">
        <f t="shared" si="27"/>
        <v>-1.0673361791502033E-9</v>
      </c>
      <c r="AQ64">
        <f t="shared" si="27"/>
        <v>-1.3571387091475546E-5</v>
      </c>
      <c r="AR64">
        <f t="shared" si="27"/>
        <v>-1.3572454427654696E-5</v>
      </c>
      <c r="AS64">
        <f t="shared" si="27"/>
        <v>-2.9088607866026327E-4</v>
      </c>
      <c r="AT64">
        <f t="shared" si="27"/>
        <v>-1.9007583848573383E-4</v>
      </c>
      <c r="AU64">
        <f t="shared" si="25"/>
        <v>-4.9453437157365187E-4</v>
      </c>
      <c r="AW64">
        <v>61</v>
      </c>
      <c r="AX64">
        <f>IF(Z64&gt;0, (R64*SUMPRODUCT(K64:$K$98, X64:$X$98)-K64*$AZ$3)/Z64, 0)</f>
        <v>-28394088.595577754</v>
      </c>
    </row>
    <row r="65" spans="5:50" x14ac:dyDescent="0.25">
      <c r="E65">
        <v>2065</v>
      </c>
      <c r="F65" s="5">
        <f>EconomicRates!C105</f>
        <v>3.5571999999999999E-2</v>
      </c>
      <c r="G65" s="5">
        <f>EconomicRates!D105</f>
        <v>7.0000000000000007E-2</v>
      </c>
      <c r="H65" s="5">
        <f t="shared" si="9"/>
        <v>0.12000000000000001</v>
      </c>
      <c r="I65" s="5">
        <f t="shared" si="10"/>
        <v>1.1200000000000001</v>
      </c>
      <c r="J65">
        <f t="shared" si="11"/>
        <v>0.89285714285714279</v>
      </c>
      <c r="K65">
        <f t="shared" si="20"/>
        <v>8.8814238084622432E-4</v>
      </c>
      <c r="L65" s="2">
        <v>62</v>
      </c>
      <c r="M65" s="6">
        <v>0.78453892300000005</v>
      </c>
      <c r="Q65" s="4">
        <f t="shared" si="21"/>
        <v>12.5</v>
      </c>
      <c r="R65">
        <f t="shared" si="0"/>
        <v>50000</v>
      </c>
      <c r="S65">
        <f t="shared" si="1"/>
        <v>-123390774.40924926</v>
      </c>
      <c r="U65">
        <f t="shared" si="12"/>
        <v>0.78453892300000005</v>
      </c>
      <c r="V65">
        <f t="shared" si="13"/>
        <v>0.01</v>
      </c>
      <c r="W65">
        <f t="shared" si="14"/>
        <v>8.584017625427214E-8</v>
      </c>
      <c r="X65">
        <f t="shared" si="15"/>
        <v>6.7344959428656847E-8</v>
      </c>
      <c r="Y65">
        <f t="shared" si="16"/>
        <v>8.5840176254272139E-10</v>
      </c>
      <c r="Z65">
        <f t="shared" si="17"/>
        <v>1.7636815063072573E-8</v>
      </c>
      <c r="AB65">
        <f t="shared" si="18"/>
        <v>-2.4373535696238129</v>
      </c>
      <c r="AC65">
        <f t="shared" si="22"/>
        <v>-2.176220268745237</v>
      </c>
      <c r="AE65">
        <f t="shared" si="2"/>
        <v>0</v>
      </c>
      <c r="AF65">
        <f t="shared" si="26"/>
        <v>0</v>
      </c>
      <c r="AG65">
        <f t="shared" si="26"/>
        <v>-2.2046018828840717E-7</v>
      </c>
      <c r="AH65">
        <f t="shared" si="4"/>
        <v>-3.3672479714328424E-3</v>
      </c>
      <c r="AI65">
        <f t="shared" si="23"/>
        <v>-3.367468431621131E-3</v>
      </c>
      <c r="AJ65">
        <f t="shared" si="6"/>
        <v>-0.26113330087857589</v>
      </c>
      <c r="AK65">
        <f t="shared" si="19"/>
        <v>-0.17061474987366693</v>
      </c>
      <c r="AL65">
        <f t="shared" si="24"/>
        <v>-0.43511551918386393</v>
      </c>
      <c r="AN65">
        <f t="shared" si="27"/>
        <v>0</v>
      </c>
      <c r="AO65">
        <f t="shared" si="27"/>
        <v>0</v>
      </c>
      <c r="AP65">
        <f t="shared" si="27"/>
        <v>-1.9580003650827284E-10</v>
      </c>
      <c r="AQ65">
        <f t="shared" si="27"/>
        <v>-2.990595630247984E-6</v>
      </c>
      <c r="AR65">
        <f t="shared" si="27"/>
        <v>-2.9907914302844924E-6</v>
      </c>
      <c r="AS65">
        <f t="shared" si="27"/>
        <v>-2.3192355156053182E-4</v>
      </c>
      <c r="AT65">
        <f t="shared" si="27"/>
        <v>-1.515301901602816E-4</v>
      </c>
      <c r="AU65">
        <f t="shared" si="25"/>
        <v>-3.8644453315109792E-4</v>
      </c>
      <c r="AW65">
        <v>62</v>
      </c>
      <c r="AX65">
        <f>IF(Z65&gt;0, (R65*SUMPRODUCT(K65:$K$98, X65:$X$98)-K65*$AZ$3)/Z65, 0)</f>
        <v>-123390774.40924926</v>
      </c>
    </row>
    <row r="66" spans="5:50" x14ac:dyDescent="0.25">
      <c r="E66">
        <v>2066</v>
      </c>
      <c r="F66" s="5">
        <f>EconomicRates!C106</f>
        <v>3.5571999999999999E-2</v>
      </c>
      <c r="G66" s="5">
        <f>EconomicRates!D106</f>
        <v>7.0000000000000007E-2</v>
      </c>
      <c r="H66" s="5">
        <f t="shared" si="9"/>
        <v>0.12000000000000001</v>
      </c>
      <c r="I66" s="5">
        <f t="shared" si="10"/>
        <v>1.1200000000000001</v>
      </c>
      <c r="J66">
        <f t="shared" si="11"/>
        <v>0.89285714285714279</v>
      </c>
      <c r="K66">
        <f t="shared" si="20"/>
        <v>7.9298426861270028E-4</v>
      </c>
      <c r="L66" s="2">
        <v>63</v>
      </c>
      <c r="M66" s="6">
        <v>0.81598695700000001</v>
      </c>
      <c r="Q66" s="4">
        <f t="shared" si="21"/>
        <v>12.5</v>
      </c>
      <c r="R66">
        <f t="shared" si="0"/>
        <v>50000</v>
      </c>
      <c r="S66">
        <f t="shared" si="1"/>
        <v>-633116229.01641178</v>
      </c>
      <c r="U66">
        <f t="shared" si="12"/>
        <v>0.81598695700000001</v>
      </c>
      <c r="V66">
        <f t="shared" si="13"/>
        <v>0.01</v>
      </c>
      <c r="W66">
        <f t="shared" si="14"/>
        <v>1.7636815063072573E-8</v>
      </c>
      <c r="X66">
        <f t="shared" si="15"/>
        <v>1.4391411054488352E-8</v>
      </c>
      <c r="Y66">
        <f t="shared" si="16"/>
        <v>1.7636815063072575E-10</v>
      </c>
      <c r="Z66">
        <f t="shared" si="17"/>
        <v>3.0690358579534949E-9</v>
      </c>
      <c r="AB66">
        <f t="shared" si="18"/>
        <v>-2.176220268745237</v>
      </c>
      <c r="AC66">
        <f t="shared" si="22"/>
        <v>-1.9430564091036646</v>
      </c>
      <c r="AE66">
        <f t="shared" si="2"/>
        <v>0</v>
      </c>
      <c r="AF66">
        <f t="shared" si="26"/>
        <v>0</v>
      </c>
      <c r="AG66">
        <f t="shared" si="26"/>
        <v>-3.8362948224418687E-8</v>
      </c>
      <c r="AH66">
        <f t="shared" si="4"/>
        <v>-7.1957055272441766E-4</v>
      </c>
      <c r="AI66">
        <f t="shared" si="23"/>
        <v>-7.1960891567264204E-4</v>
      </c>
      <c r="AJ66">
        <f t="shared" si="6"/>
        <v>-0.23316385964157238</v>
      </c>
      <c r="AK66">
        <f t="shared" si="19"/>
        <v>-0.15233541881216661</v>
      </c>
      <c r="AL66">
        <f t="shared" si="24"/>
        <v>-0.38621888736941162</v>
      </c>
      <c r="AN66">
        <f t="shared" si="27"/>
        <v>0</v>
      </c>
      <c r="AO66">
        <f t="shared" si="27"/>
        <v>0</v>
      </c>
      <c r="AP66">
        <f t="shared" si="27"/>
        <v>-3.0421214439567538E-11</v>
      </c>
      <c r="AQ66">
        <f t="shared" si="27"/>
        <v>-5.7060812846740881E-7</v>
      </c>
      <c r="AR66">
        <f t="shared" si="27"/>
        <v>-5.7063854968184835E-7</v>
      </c>
      <c r="AS66">
        <f t="shared" si="27"/>
        <v>-1.8489527270478657E-4</v>
      </c>
      <c r="AT66">
        <f t="shared" si="27"/>
        <v>-1.2079959067057532E-4</v>
      </c>
      <c r="AU66">
        <f t="shared" si="25"/>
        <v>-3.0626550192504375E-4</v>
      </c>
      <c r="AW66">
        <v>63</v>
      </c>
      <c r="AX66">
        <f>IF(Z66&gt;0, (R66*SUMPRODUCT(K66:$K$98, X66:$X$98)-K66*$AZ$3)/Z66, 0)</f>
        <v>-633116229.01641178</v>
      </c>
    </row>
    <row r="67" spans="5:50" x14ac:dyDescent="0.25">
      <c r="E67">
        <v>2067</v>
      </c>
      <c r="F67" s="5">
        <f>EconomicRates!C107</f>
        <v>3.5571999999999999E-2</v>
      </c>
      <c r="G67" s="5">
        <f>EconomicRates!D107</f>
        <v>7.0000000000000007E-2</v>
      </c>
      <c r="H67" s="5">
        <f t="shared" si="9"/>
        <v>0.12000000000000001</v>
      </c>
      <c r="I67" s="5">
        <f t="shared" si="10"/>
        <v>1.1200000000000001</v>
      </c>
      <c r="J67">
        <f t="shared" si="11"/>
        <v>0.89285714285714279</v>
      </c>
      <c r="K67">
        <f t="shared" si="20"/>
        <v>7.0802166840419666E-4</v>
      </c>
      <c r="L67" s="2">
        <v>64</v>
      </c>
      <c r="M67" s="6">
        <v>0.84743607600000004</v>
      </c>
      <c r="Q67" s="4">
        <f t="shared" si="21"/>
        <v>12.5</v>
      </c>
      <c r="R67">
        <f t="shared" ref="R67:R69" si="28">$C$6</f>
        <v>50000</v>
      </c>
      <c r="S67">
        <f t="shared" ref="S67:S69" si="29">AX67</f>
        <v>-3965116095.242496</v>
      </c>
      <c r="U67">
        <f t="shared" si="12"/>
        <v>0.84743607600000004</v>
      </c>
      <c r="V67">
        <f t="shared" si="13"/>
        <v>0.01</v>
      </c>
      <c r="W67">
        <f t="shared" si="14"/>
        <v>3.0690358579534949E-9</v>
      </c>
      <c r="X67">
        <f t="shared" si="15"/>
        <v>2.6008117045674034E-9</v>
      </c>
      <c r="Y67">
        <f t="shared" si="16"/>
        <v>3.069035857953495E-11</v>
      </c>
      <c r="Z67">
        <f t="shared" si="17"/>
        <v>4.3753379480655656E-10</v>
      </c>
      <c r="AB67">
        <f t="shared" si="18"/>
        <v>-1.9430564091036646</v>
      </c>
      <c r="AC67">
        <f t="shared" si="22"/>
        <v>-1.734872292000005</v>
      </c>
      <c r="AE67">
        <f t="shared" ref="AE67:AE69" si="30">$Z67*O67</f>
        <v>0</v>
      </c>
      <c r="AF67">
        <f t="shared" si="26"/>
        <v>0</v>
      </c>
      <c r="AG67">
        <f t="shared" si="26"/>
        <v>-5.4691724350819569E-9</v>
      </c>
      <c r="AH67">
        <f t="shared" ref="AH67:AH69" si="31">-X67*R67</f>
        <v>-1.3004058522837018E-4</v>
      </c>
      <c r="AI67">
        <f t="shared" si="23"/>
        <v>-1.3004605440080527E-4</v>
      </c>
      <c r="AJ67">
        <f t="shared" ref="AJ67:AJ69" si="32">AB67-AC67</f>
        <v>-0.20818411710365958</v>
      </c>
      <c r="AK67">
        <f t="shared" si="19"/>
        <v>-0.13601394863725655</v>
      </c>
      <c r="AL67">
        <f t="shared" si="24"/>
        <v>-0.34432811179531697</v>
      </c>
      <c r="AN67">
        <f t="shared" si="27"/>
        <v>0</v>
      </c>
      <c r="AO67">
        <f t="shared" si="27"/>
        <v>0</v>
      </c>
      <c r="AP67">
        <f t="shared" si="27"/>
        <v>-3.8722925922769698E-12</v>
      </c>
      <c r="AQ67">
        <f t="shared" si="27"/>
        <v>-9.2071552113648788E-8</v>
      </c>
      <c r="AR67">
        <f t="shared" si="27"/>
        <v>-9.2075424406241063E-8</v>
      </c>
      <c r="AS67">
        <f t="shared" si="27"/>
        <v>-1.4739886592698772E-4</v>
      </c>
      <c r="AT67">
        <f t="shared" si="27"/>
        <v>-9.6300822840393095E-5</v>
      </c>
      <c r="AU67">
        <f t="shared" si="25"/>
        <v>-2.4379176419178706E-4</v>
      </c>
      <c r="AW67">
        <v>64</v>
      </c>
      <c r="AX67">
        <f>IF(Z67&gt;0, (R67*SUMPRODUCT(K67:$K$98, X67:$X$98)-K67*$AZ$3)/Z67, 0)</f>
        <v>-3965116095.242496</v>
      </c>
    </row>
    <row r="68" spans="5:50" x14ac:dyDescent="0.25">
      <c r="E68">
        <v>2068</v>
      </c>
      <c r="F68" s="5">
        <f>EconomicRates!C108</f>
        <v>3.5571999999999999E-2</v>
      </c>
      <c r="G68" s="5">
        <f>EconomicRates!D108</f>
        <v>7.0000000000000007E-2</v>
      </c>
      <c r="H68" s="5">
        <f t="shared" ref="H68:H69" si="33">G68+$C$9</f>
        <v>0.12000000000000001</v>
      </c>
      <c r="I68" s="5">
        <f t="shared" ref="I68:I69" si="34">1+H68</f>
        <v>1.1200000000000001</v>
      </c>
      <c r="J68">
        <f t="shared" ref="J68:J69" si="35">1/I68</f>
        <v>0.89285714285714279</v>
      </c>
      <c r="K68">
        <f t="shared" si="20"/>
        <v>6.3216220393231843E-4</v>
      </c>
      <c r="L68" s="2">
        <v>65</v>
      </c>
      <c r="M68" s="6">
        <v>0.87888519499999995</v>
      </c>
      <c r="Q68" s="4">
        <f t="shared" si="21"/>
        <v>12.5</v>
      </c>
      <c r="R68">
        <f t="shared" si="28"/>
        <v>50000</v>
      </c>
      <c r="S68">
        <f t="shared" si="29"/>
        <v>-31861482477.238728</v>
      </c>
      <c r="U68">
        <f t="shared" ref="U68:U69" si="36">M68</f>
        <v>0.87888519499999995</v>
      </c>
      <c r="V68">
        <f t="shared" ref="V68:V69" si="37">$C$10</f>
        <v>0.01</v>
      </c>
      <c r="W68">
        <f t="shared" ref="W68:W69" si="38">Z67</f>
        <v>4.3753379480655656E-10</v>
      </c>
      <c r="X68">
        <f t="shared" ref="X68:X69" si="39">U68*W68</f>
        <v>3.8454197456765043E-10</v>
      </c>
      <c r="Y68">
        <f t="shared" ref="Y68:Y69" si="40">V68*W68</f>
        <v>4.3753379480655661E-12</v>
      </c>
      <c r="Z68">
        <f>MAX(0, W68-X68-Y68)</f>
        <v>4.8616482290840562E-11</v>
      </c>
      <c r="AB68">
        <f t="shared" ref="AB68:AB69" si="41">AC67</f>
        <v>-1.734872292000005</v>
      </c>
      <c r="AC68">
        <f t="shared" si="22"/>
        <v>-1.5489931986146035</v>
      </c>
      <c r="AE68">
        <f t="shared" si="30"/>
        <v>0</v>
      </c>
      <c r="AF68">
        <f t="shared" si="26"/>
        <v>0</v>
      </c>
      <c r="AG68">
        <f t="shared" si="26"/>
        <v>-6.0770602863550701E-10</v>
      </c>
      <c r="AH68">
        <f t="shared" si="31"/>
        <v>-1.9227098728382522E-5</v>
      </c>
      <c r="AI68">
        <f t="shared" si="23"/>
        <v>-1.9227706434411159E-5</v>
      </c>
      <c r="AJ68">
        <f t="shared" si="32"/>
        <v>-0.18587909338540154</v>
      </c>
      <c r="AK68">
        <f t="shared" ref="AK68:AK69" si="42">G68*SUM(AB68:AB68, AE68:AF68)</f>
        <v>-0.12144106044000036</v>
      </c>
      <c r="AL68">
        <f t="shared" si="24"/>
        <v>-0.30733938153183632</v>
      </c>
      <c r="AN68">
        <f t="shared" si="27"/>
        <v>0</v>
      </c>
      <c r="AO68">
        <f t="shared" si="27"/>
        <v>0</v>
      </c>
      <c r="AP68">
        <f t="shared" si="27"/>
        <v>-3.8416878240517875E-13</v>
      </c>
      <c r="AQ68">
        <f t="shared" si="27"/>
        <v>-1.2154645107358572E-8</v>
      </c>
      <c r="AR68">
        <f t="shared" si="27"/>
        <v>-1.2155029276140979E-8</v>
      </c>
      <c r="AS68">
        <f t="shared" si="27"/>
        <v>-1.1750573733945667E-4</v>
      </c>
      <c r="AT68">
        <f t="shared" si="27"/>
        <v>-7.6770448415628521E-5</v>
      </c>
      <c r="AU68">
        <f t="shared" si="25"/>
        <v>-1.9428834078436132E-4</v>
      </c>
      <c r="AW68">
        <v>65</v>
      </c>
      <c r="AX68">
        <f>IF(Z68&gt;0, (R68*SUMPRODUCT(K68:$K$98, X68:$X$98)-K68*$AZ$3)/Z68, 0)</f>
        <v>-31861482477.238728</v>
      </c>
    </row>
    <row r="69" spans="5:50" x14ac:dyDescent="0.25">
      <c r="E69">
        <v>2069</v>
      </c>
      <c r="F69" s="5">
        <f>EconomicRates!C109</f>
        <v>3.5571999999999999E-2</v>
      </c>
      <c r="G69" s="5">
        <f>EconomicRates!D109</f>
        <v>7.0000000000000007E-2</v>
      </c>
      <c r="H69" s="5">
        <f t="shared" si="33"/>
        <v>0.12000000000000001</v>
      </c>
      <c r="I69" s="5">
        <f t="shared" si="34"/>
        <v>1.1200000000000001</v>
      </c>
      <c r="J69">
        <f t="shared" si="35"/>
        <v>0.89285714285714279</v>
      </c>
      <c r="K69">
        <f t="shared" ref="K69" si="43">K68*J69</f>
        <v>5.6443053922528431E-4</v>
      </c>
      <c r="L69" s="2">
        <v>66</v>
      </c>
      <c r="M69" s="6">
        <v>1</v>
      </c>
      <c r="Q69" s="4">
        <f t="shared" ref="Q69" si="44">$C$8</f>
        <v>12.5</v>
      </c>
      <c r="R69">
        <f t="shared" si="28"/>
        <v>50000</v>
      </c>
      <c r="S69">
        <f t="shared" si="29"/>
        <v>0</v>
      </c>
      <c r="U69">
        <f t="shared" si="36"/>
        <v>1</v>
      </c>
      <c r="V69">
        <f t="shared" si="37"/>
        <v>0.01</v>
      </c>
      <c r="W69">
        <f t="shared" si="38"/>
        <v>4.8616482290840562E-11</v>
      </c>
      <c r="X69">
        <f t="shared" si="39"/>
        <v>4.8616482290840562E-11</v>
      </c>
      <c r="Y69">
        <f t="shared" si="40"/>
        <v>4.8616482290840564E-13</v>
      </c>
      <c r="Z69">
        <f t="shared" ref="Z69" si="45">MAX(0, W69-X69-Y69)</f>
        <v>0</v>
      </c>
      <c r="AB69">
        <f t="shared" si="41"/>
        <v>-1.5489931986146035</v>
      </c>
      <c r="AC69">
        <f t="shared" si="22"/>
        <v>0</v>
      </c>
      <c r="AE69">
        <f t="shared" si="30"/>
        <v>0</v>
      </c>
      <c r="AF69">
        <f t="shared" si="26"/>
        <v>0</v>
      </c>
      <c r="AG69">
        <f t="shared" si="26"/>
        <v>0</v>
      </c>
      <c r="AH69">
        <f t="shared" si="31"/>
        <v>-2.4308241145420279E-6</v>
      </c>
      <c r="AI69">
        <f t="shared" si="23"/>
        <v>-2.4308241145420279E-6</v>
      </c>
      <c r="AJ69">
        <f t="shared" si="32"/>
        <v>-1.5489931986146035</v>
      </c>
      <c r="AK69">
        <f t="shared" si="42"/>
        <v>-0.10842952390302225</v>
      </c>
      <c r="AL69">
        <f t="shared" si="24"/>
        <v>-1.6574251533417401</v>
      </c>
      <c r="AN69">
        <f t="shared" si="27"/>
        <v>0</v>
      </c>
      <c r="AO69">
        <f t="shared" si="27"/>
        <v>0</v>
      </c>
      <c r="AP69">
        <f t="shared" si="27"/>
        <v>0</v>
      </c>
      <c r="AQ69">
        <f t="shared" si="27"/>
        <v>-1.3720313657327812E-9</v>
      </c>
      <c r="AR69">
        <f t="shared" si="27"/>
        <v>-1.3720313657327812E-9</v>
      </c>
      <c r="AS69">
        <f t="shared" si="27"/>
        <v>-8.7429906635033857E-4</v>
      </c>
      <c r="AT69">
        <f t="shared" si="27"/>
        <v>-6.1200934644523706E-5</v>
      </c>
      <c r="AU69">
        <f t="shared" si="25"/>
        <v>-9.3550137302622789E-4</v>
      </c>
      <c r="AW69">
        <v>66</v>
      </c>
      <c r="AX69">
        <f>IF(Z69&gt;0, (R69*SUMPRODUCT(K69:$K$98, X69:$X$98)-K69*$AZ$3)/Z69, 0)</f>
        <v>0</v>
      </c>
    </row>
    <row r="70" spans="5:50" x14ac:dyDescent="0.25">
      <c r="F70" s="5">
        <f>EconomicRates!C110</f>
        <v>3.5571999999999999E-2</v>
      </c>
      <c r="G70" s="5">
        <f>EconomicRates!D110</f>
        <v>7.0000000000000007E-2</v>
      </c>
      <c r="H70" s="5"/>
      <c r="I70" s="5"/>
      <c r="M70" s="6"/>
      <c r="Q70" s="4"/>
      <c r="AX70">
        <f>IF(Z70&gt;0, (R70*SUMPRODUCT(K70:$K$98, X70:$X$98)-K70*$AZ$3)/Z70, 0)</f>
        <v>0</v>
      </c>
    </row>
    <row r="71" spans="5:50" x14ac:dyDescent="0.25">
      <c r="F71" s="5">
        <f>EconomicRates!C111</f>
        <v>3.5571999999999999E-2</v>
      </c>
      <c r="G71" s="5">
        <f>EconomicRates!D111</f>
        <v>7.0000000000000007E-2</v>
      </c>
      <c r="H71" s="5"/>
      <c r="I71" s="5"/>
      <c r="M71" s="6"/>
      <c r="Q71" s="4"/>
      <c r="AN71" s="8">
        <f t="shared" ref="AN71:AU71" si="46">SUM(AN3:AN69)</f>
        <v>4335.6642807048102</v>
      </c>
      <c r="AO71" s="8">
        <f t="shared" si="46"/>
        <v>-433.56642807048104</v>
      </c>
      <c r="AP71" s="8">
        <f t="shared" si="46"/>
        <v>-178.90860138920897</v>
      </c>
      <c r="AQ71" s="8">
        <f t="shared" si="46"/>
        <v>-2450.3097504182979</v>
      </c>
      <c r="AR71" s="8">
        <f t="shared" si="46"/>
        <v>1272.8795008268221</v>
      </c>
      <c r="AS71" s="8">
        <f t="shared" si="46"/>
        <v>-379.18656017797696</v>
      </c>
      <c r="AT71" s="8">
        <f t="shared" si="46"/>
        <v>221.19216010381996</v>
      </c>
      <c r="AU71" s="8">
        <f t="shared" si="46"/>
        <v>1114.8851007526653</v>
      </c>
      <c r="AX71">
        <f>IF(Z71&gt;0, (R71*SUMPRODUCT(K71:$K$98, X71:$X$98)-K71*$AZ$3)/Z71, 0)</f>
        <v>0</v>
      </c>
    </row>
    <row r="72" spans="5:50" x14ac:dyDescent="0.25">
      <c r="F72" s="5">
        <f>EconomicRates!C112</f>
        <v>3.5571999999999999E-2</v>
      </c>
      <c r="G72" s="5">
        <f>EconomicRates!D112</f>
        <v>7.0000000000000007E-2</v>
      </c>
      <c r="H72" s="5"/>
      <c r="I72" s="5"/>
      <c r="M72" s="6"/>
      <c r="Q72" s="4"/>
      <c r="AX72">
        <f>IF(Z72&gt;0, (R72*SUMPRODUCT(K72:$K$98, X72:$X$98)-K72*$AZ$3)/Z72, 0)</f>
        <v>0</v>
      </c>
    </row>
    <row r="73" spans="5:50" x14ac:dyDescent="0.25">
      <c r="F73" s="5">
        <f>EconomicRates!C113</f>
        <v>3.5571999999999999E-2</v>
      </c>
      <c r="G73" s="5">
        <f>EconomicRates!D113</f>
        <v>7.0000000000000007E-2</v>
      </c>
      <c r="H73" s="5"/>
      <c r="I73" s="5"/>
      <c r="M73" s="6"/>
      <c r="Q73" s="4"/>
      <c r="AX73">
        <f>IF(Z73&gt;0, (R73*SUMPRODUCT(K73:$K$98, X73:$X$98)-K73*$AZ$3)/Z73, 0)</f>
        <v>0</v>
      </c>
    </row>
    <row r="74" spans="5:50" x14ac:dyDescent="0.25">
      <c r="F74" s="5">
        <f>EconomicRates!C114</f>
        <v>3.5571999999999999E-2</v>
      </c>
      <c r="G74" s="5">
        <f>EconomicRates!D114</f>
        <v>7.0000000000000007E-2</v>
      </c>
      <c r="H74" s="5"/>
      <c r="I74" s="5"/>
      <c r="M74" s="6"/>
      <c r="Q74" s="4"/>
      <c r="AX74">
        <f>IF(Z74&gt;0, (R74*SUMPRODUCT(K74:$K$98, X74:$X$98)-K74*$AZ$3)/Z74, 0)</f>
        <v>0</v>
      </c>
    </row>
    <row r="75" spans="5:50" x14ac:dyDescent="0.25">
      <c r="F75" s="5">
        <f>EconomicRates!C115</f>
        <v>3.5571999999999999E-2</v>
      </c>
      <c r="G75" s="5">
        <f>EconomicRates!D115</f>
        <v>7.0000000000000007E-2</v>
      </c>
      <c r="H75" s="5"/>
      <c r="I75" s="5"/>
      <c r="M75" s="6"/>
      <c r="Q75" s="4"/>
      <c r="AX75">
        <f>IF(Z75&gt;0, (R75*SUMPRODUCT(K75:$K$98, X75:$X$98)-K75*$AZ$3)/Z75, 0)</f>
        <v>0</v>
      </c>
    </row>
    <row r="76" spans="5:50" x14ac:dyDescent="0.25">
      <c r="F76" s="5">
        <f>EconomicRates!C116</f>
        <v>3.5571999999999999E-2</v>
      </c>
      <c r="G76" s="5">
        <f>EconomicRates!D116</f>
        <v>7.0000000000000007E-2</v>
      </c>
      <c r="H76" s="5"/>
      <c r="I76" s="5"/>
      <c r="M76" s="6"/>
      <c r="Q76" s="4"/>
      <c r="AX76">
        <f>IF(Z76&gt;0, (R76*SUMPRODUCT(K76:$K$98, X76:$X$98)-K76*$AZ$3)/Z76, 0)</f>
        <v>0</v>
      </c>
    </row>
    <row r="77" spans="5:50" x14ac:dyDescent="0.25">
      <c r="F77" s="5">
        <f>EconomicRates!C117</f>
        <v>3.5571999999999999E-2</v>
      </c>
      <c r="G77" s="5">
        <f>EconomicRates!D117</f>
        <v>7.0000000000000007E-2</v>
      </c>
      <c r="H77" s="5"/>
      <c r="I77" s="5"/>
      <c r="M77" s="6"/>
      <c r="Q77" s="4"/>
      <c r="AX77">
        <f>IF(Z77&gt;0, (R77*SUMPRODUCT(K77:$K$98, X77:$X$98)-K77*$AZ$3)/Z77, 0)</f>
        <v>0</v>
      </c>
    </row>
    <row r="78" spans="5:50" x14ac:dyDescent="0.25">
      <c r="F78" s="5">
        <f>EconomicRates!C118</f>
        <v>3.5571999999999999E-2</v>
      </c>
      <c r="G78" s="5">
        <f>EconomicRates!D118</f>
        <v>7.0000000000000007E-2</v>
      </c>
      <c r="H78" s="5"/>
      <c r="I78" s="5"/>
      <c r="M78" s="6"/>
      <c r="Q78" s="4"/>
      <c r="AX78">
        <f>IF(Z78&gt;0, (R78*SUMPRODUCT(K78:$K$98, X78:$X$98)-K78*$AZ$3)/Z78, 0)</f>
        <v>0</v>
      </c>
    </row>
    <row r="79" spans="5:50" x14ac:dyDescent="0.25">
      <c r="F79" s="5">
        <f>EconomicRates!C119</f>
        <v>3.5571999999999999E-2</v>
      </c>
      <c r="G79" s="5">
        <f>EconomicRates!D119</f>
        <v>7.0000000000000007E-2</v>
      </c>
      <c r="H79" s="5"/>
      <c r="I79" s="5"/>
      <c r="M79" s="6"/>
      <c r="Q79" s="4"/>
      <c r="AX79">
        <f>IF(Z79&gt;0, (R79*SUMPRODUCT(K79:$K$98, X79:$X$98)-K79*$AZ$3)/Z79, 0)</f>
        <v>0</v>
      </c>
    </row>
    <row r="80" spans="5:50" x14ac:dyDescent="0.25">
      <c r="F80" s="5">
        <f>EconomicRates!C120</f>
        <v>3.5571999999999999E-2</v>
      </c>
      <c r="G80" s="5">
        <f>EconomicRates!D120</f>
        <v>7.0000000000000007E-2</v>
      </c>
      <c r="H80" s="5"/>
      <c r="I80" s="5"/>
      <c r="M80" s="6"/>
      <c r="Q80" s="4"/>
      <c r="AX80">
        <f>IF(Z80&gt;0, (R80*SUMPRODUCT(K80:$K$98, X80:$X$98)-K80*$AZ$3)/Z80, 0)</f>
        <v>0</v>
      </c>
    </row>
    <row r="81" spans="2:50" x14ac:dyDescent="0.25">
      <c r="F81" s="5">
        <f>EconomicRates!C121</f>
        <v>3.5571999999999999E-2</v>
      </c>
      <c r="G81" s="5">
        <f>EconomicRates!D121</f>
        <v>7.0000000000000007E-2</v>
      </c>
      <c r="H81" s="5"/>
      <c r="I81" s="5"/>
      <c r="M81" s="6"/>
      <c r="Q81" s="4"/>
      <c r="AX81">
        <f>IF(Z81&gt;0, (R81*SUMPRODUCT(K81:$K$98, X81:$X$98)-K81*$AZ$3)/Z81, 0)</f>
        <v>0</v>
      </c>
    </row>
    <row r="82" spans="2:50" x14ac:dyDescent="0.25">
      <c r="F82" s="5">
        <f>EconomicRates!C122</f>
        <v>3.5571999999999999E-2</v>
      </c>
      <c r="G82" s="5">
        <f>EconomicRates!D122</f>
        <v>7.0000000000000007E-2</v>
      </c>
      <c r="H82" s="5"/>
      <c r="I82" s="5"/>
      <c r="M82" s="6"/>
      <c r="Q82" s="4"/>
      <c r="AX82">
        <f>IF(Z82&gt;0, (R82*SUMPRODUCT(K82:$K$98, X82:$X$98)-K82*$AZ$3)/Z82, 0)</f>
        <v>0</v>
      </c>
    </row>
    <row r="83" spans="2:50" x14ac:dyDescent="0.25">
      <c r="F83" s="5">
        <f>EconomicRates!C123</f>
        <v>3.5571999999999999E-2</v>
      </c>
      <c r="G83" s="5">
        <f>EconomicRates!D123</f>
        <v>7.0000000000000007E-2</v>
      </c>
      <c r="H83" s="5"/>
      <c r="I83" s="5"/>
      <c r="M83" s="6"/>
      <c r="Q83" s="4"/>
      <c r="AX83">
        <f>IF(Z83&gt;0, (R83*SUMPRODUCT(K83:$K$98, X83:$X$98)-K83*$AZ$3)/Z83, 0)</f>
        <v>0</v>
      </c>
    </row>
    <row r="84" spans="2:50" x14ac:dyDescent="0.25">
      <c r="F84" s="5">
        <f>EconomicRates!C124</f>
        <v>3.5571999999999999E-2</v>
      </c>
      <c r="G84" s="5">
        <f>EconomicRates!D124</f>
        <v>7.0000000000000007E-2</v>
      </c>
      <c r="H84" s="5"/>
      <c r="I84" s="5"/>
      <c r="M84" s="6"/>
      <c r="Q84" s="4"/>
      <c r="AX84">
        <f>IF(Z84&gt;0, (R84*SUMPRODUCT(K84:$K$98, X84:$X$98)-K84*$AZ$3)/Z84, 0)</f>
        <v>0</v>
      </c>
    </row>
    <row r="85" spans="2:50" x14ac:dyDescent="0.25">
      <c r="F85" s="5">
        <f>EconomicRates!C125</f>
        <v>3.5571999999999999E-2</v>
      </c>
      <c r="G85" s="5">
        <f>EconomicRates!D125</f>
        <v>7.0000000000000007E-2</v>
      </c>
      <c r="H85" s="5"/>
      <c r="I85" s="5"/>
      <c r="M85" s="6"/>
      <c r="Q85" s="4"/>
      <c r="AX85">
        <f>IF(Z85&gt;0, (R85*SUMPRODUCT(K85:$K$98, X85:$X$98)-K85*$AZ$3)/Z85, 0)</f>
        <v>0</v>
      </c>
    </row>
    <row r="86" spans="2:50" x14ac:dyDescent="0.25">
      <c r="F86" s="5">
        <f>EconomicRates!C126</f>
        <v>3.5571999999999999E-2</v>
      </c>
      <c r="G86" s="5">
        <f>EconomicRates!D126</f>
        <v>7.0000000000000007E-2</v>
      </c>
      <c r="H86" s="5"/>
      <c r="I86" s="5"/>
      <c r="M86" s="6"/>
      <c r="Q86" s="4"/>
      <c r="AX86">
        <f>IF(Z86&gt;0, (R86*SUMPRODUCT(K86:$K$98, X86:$X$98)-K86*$AZ$3)/Z86, 0)</f>
        <v>0</v>
      </c>
    </row>
    <row r="87" spans="2:50" x14ac:dyDescent="0.25">
      <c r="F87" s="5">
        <f>EconomicRates!C127</f>
        <v>3.5571999999999999E-2</v>
      </c>
      <c r="G87" s="5">
        <f>EconomicRates!D127</f>
        <v>7.0000000000000007E-2</v>
      </c>
      <c r="H87" s="5"/>
      <c r="I87" s="5"/>
      <c r="M87" s="6"/>
      <c r="Q87" s="4"/>
      <c r="AX87">
        <f>IF(Z87&gt;0, (R87*SUMPRODUCT(K87:$K$98, X87:$X$98)-K87*$AZ$3)/Z87, 0)</f>
        <v>0</v>
      </c>
    </row>
    <row r="88" spans="2:50" x14ac:dyDescent="0.25">
      <c r="B88" s="6"/>
      <c r="F88" s="5">
        <f>EconomicRates!C128</f>
        <v>3.5571999999999999E-2</v>
      </c>
      <c r="G88" s="5">
        <f>EconomicRates!D128</f>
        <v>7.0000000000000007E-2</v>
      </c>
      <c r="H88" s="5"/>
      <c r="I88" s="5"/>
      <c r="M88" s="6"/>
      <c r="Q88" s="4"/>
      <c r="AX88">
        <f>IF(Z88&gt;0, (R88*SUMPRODUCT(K88:$K$98, X88:$X$98)-K88*$AZ$3)/Z88, 0)</f>
        <v>0</v>
      </c>
    </row>
    <row r="89" spans="2:50" x14ac:dyDescent="0.25">
      <c r="B89" s="6"/>
      <c r="F89" s="5">
        <f>EconomicRates!C129</f>
        <v>3.5571999999999999E-2</v>
      </c>
      <c r="G89" s="5">
        <f>EconomicRates!D129</f>
        <v>7.0000000000000007E-2</v>
      </c>
      <c r="H89" s="5"/>
      <c r="I89" s="5"/>
      <c r="M89" s="6"/>
      <c r="Q89" s="4"/>
      <c r="AX89">
        <f>IF(Z89&gt;0, (R89*SUMPRODUCT(K89:$K$98, X89:$X$98)-K89*$AZ$3)/Z89, 0)</f>
        <v>0</v>
      </c>
    </row>
    <row r="90" spans="2:50" x14ac:dyDescent="0.25">
      <c r="B90" s="6"/>
      <c r="F90" s="5">
        <f>EconomicRates!C130</f>
        <v>3.5571999999999999E-2</v>
      </c>
      <c r="G90" s="5">
        <f>EconomicRates!D130</f>
        <v>7.0000000000000007E-2</v>
      </c>
      <c r="H90" s="5"/>
      <c r="I90" s="5"/>
      <c r="Q90" s="4"/>
      <c r="AX90">
        <f>IF(Z90&gt;0, (R90*SUMPRODUCT(K90:$K$98, X90:$X$98)-K90*$AZ$3)/Z90, 0)</f>
        <v>0</v>
      </c>
    </row>
    <row r="91" spans="2:50" x14ac:dyDescent="0.25">
      <c r="B91" s="6"/>
      <c r="F91" s="5">
        <f>EconomicRates!C131</f>
        <v>3.5571999999999999E-2</v>
      </c>
      <c r="G91" s="5">
        <f>EconomicRates!D131</f>
        <v>7.0000000000000007E-2</v>
      </c>
      <c r="H91" s="5"/>
      <c r="I91" s="5"/>
      <c r="Q91" s="4"/>
      <c r="AX91">
        <f>IF(Z91&gt;0, (R91*SUMPRODUCT(K91:$K$98, X91:$X$98)-K91*$AZ$3)/Z91, 0)</f>
        <v>0</v>
      </c>
    </row>
    <row r="92" spans="2:50" x14ac:dyDescent="0.25">
      <c r="B92" s="6"/>
      <c r="F92" s="5">
        <f>EconomicRates!C132</f>
        <v>3.5571999999999999E-2</v>
      </c>
      <c r="G92" s="5">
        <f>EconomicRates!D132</f>
        <v>7.0000000000000007E-2</v>
      </c>
      <c r="H92" s="5"/>
      <c r="I92" s="5"/>
      <c r="Q92" s="4"/>
      <c r="AX92">
        <f>IF(Z92&gt;0, (R92*SUMPRODUCT(K92:$K$98, X92:$X$98)-K92*$AZ$3)/Z92, 0)</f>
        <v>0</v>
      </c>
    </row>
    <row r="93" spans="2:50" x14ac:dyDescent="0.25">
      <c r="B93" s="6"/>
      <c r="F93" s="5">
        <f>EconomicRates!C133</f>
        <v>3.5571999999999999E-2</v>
      </c>
      <c r="G93" s="5">
        <f>EconomicRates!D133</f>
        <v>7.0000000000000007E-2</v>
      </c>
      <c r="H93" s="5"/>
      <c r="I93" s="5"/>
      <c r="Q93" s="4"/>
      <c r="AX93">
        <f>IF(Z93&gt;0, (R93*SUMPRODUCT(K93:$K$98, X93:$X$98)-K93*$AZ$3)/Z93, 0)</f>
        <v>0</v>
      </c>
    </row>
    <row r="94" spans="2:50" x14ac:dyDescent="0.25">
      <c r="B94" s="6"/>
      <c r="F94" s="5">
        <f>EconomicRates!C134</f>
        <v>3.5571999999999999E-2</v>
      </c>
      <c r="G94" s="5">
        <f>EconomicRates!D134</f>
        <v>7.0000000000000007E-2</v>
      </c>
      <c r="H94" s="5"/>
      <c r="I94" s="5"/>
      <c r="Q94" s="4"/>
      <c r="AX94">
        <f>IF(Z94&gt;0, (R94*SUMPRODUCT(K94:$K$98, X94:$X$98)-K94*$AZ$3)/Z94, 0)</f>
        <v>0</v>
      </c>
    </row>
    <row r="95" spans="2:50" x14ac:dyDescent="0.25">
      <c r="B95" s="6"/>
      <c r="F95" s="5">
        <f>EconomicRates!C135</f>
        <v>3.5571999999999999E-2</v>
      </c>
      <c r="G95" s="5">
        <f>EconomicRates!D135</f>
        <v>7.0000000000000007E-2</v>
      </c>
      <c r="H95" s="5"/>
      <c r="I95" s="5"/>
      <c r="Q95" s="4"/>
      <c r="AX95">
        <f>IF(Z95&gt;0, (R95*SUMPRODUCT(K95:$K$98, X95:$X$98)-K95*$AZ$3)/Z95, 0)</f>
        <v>0</v>
      </c>
    </row>
    <row r="96" spans="2:50" x14ac:dyDescent="0.25">
      <c r="B96" s="6"/>
      <c r="F96" s="5">
        <f>EconomicRates!C136</f>
        <v>3.5571999999999999E-2</v>
      </c>
      <c r="G96" s="5">
        <f>EconomicRates!D136</f>
        <v>7.0000000000000007E-2</v>
      </c>
      <c r="H96" s="5"/>
      <c r="I96" s="5"/>
      <c r="Q96" s="4"/>
      <c r="AX96">
        <f>IF(Z96&gt;0, (R96*SUMPRODUCT(K96:$K$98, X96:$X$98)-K96*$AZ$3)/Z96, 0)</f>
        <v>0</v>
      </c>
    </row>
    <row r="97" spans="2:50" x14ac:dyDescent="0.25">
      <c r="B97" s="6"/>
      <c r="F97" s="5">
        <f>EconomicRates!C137</f>
        <v>3.5571999999999999E-2</v>
      </c>
      <c r="G97" s="5">
        <f>EconomicRates!D137</f>
        <v>7.0000000000000007E-2</v>
      </c>
      <c r="H97" s="5"/>
      <c r="I97" s="5"/>
      <c r="Q97" s="4"/>
      <c r="AX97">
        <f>IF(Z97&gt;0, (R97*SUMPRODUCT(K97:$K$98, X97:$X$98)-K97*$AZ$3)/Z97, 0)</f>
        <v>0</v>
      </c>
    </row>
    <row r="98" spans="2:50" x14ac:dyDescent="0.25">
      <c r="B98" s="6"/>
      <c r="F98" s="5">
        <f>EconomicRates!C138</f>
        <v>3.5571999999999999E-2</v>
      </c>
      <c r="G98" s="5">
        <f>EconomicRates!D138</f>
        <v>7.0000000000000007E-2</v>
      </c>
      <c r="H98" s="5"/>
      <c r="I98" s="5"/>
      <c r="Q98" s="4"/>
    </row>
    <row r="99" spans="2:50" x14ac:dyDescent="0.25">
      <c r="B99" s="6"/>
    </row>
    <row r="100" spans="2:50" x14ac:dyDescent="0.25">
      <c r="B100" s="6"/>
    </row>
    <row r="101" spans="2:50" x14ac:dyDescent="0.25">
      <c r="B101" s="6"/>
    </row>
    <row r="102" spans="2:50" x14ac:dyDescent="0.25">
      <c r="B102" s="6"/>
    </row>
    <row r="103" spans="2:50" x14ac:dyDescent="0.25">
      <c r="B103" s="6"/>
    </row>
    <row r="104" spans="2:50" x14ac:dyDescent="0.25">
      <c r="B104" s="6"/>
    </row>
    <row r="105" spans="2:50" x14ac:dyDescent="0.25">
      <c r="B105" s="6"/>
    </row>
    <row r="106" spans="2:50" x14ac:dyDescent="0.25">
      <c r="B106" s="6"/>
    </row>
    <row r="107" spans="2:50" x14ac:dyDescent="0.25">
      <c r="B107" s="6"/>
    </row>
    <row r="108" spans="2:50" x14ac:dyDescent="0.25">
      <c r="B108" s="6"/>
    </row>
    <row r="109" spans="2:50" x14ac:dyDescent="0.25">
      <c r="B109" s="6"/>
    </row>
    <row r="110" spans="2:50" x14ac:dyDescent="0.25">
      <c r="B110" s="6"/>
    </row>
    <row r="111" spans="2:50" x14ac:dyDescent="0.25">
      <c r="B111" s="6"/>
    </row>
    <row r="112" spans="2:50" x14ac:dyDescent="0.25">
      <c r="B112" s="6"/>
    </row>
    <row r="113" spans="2:2" x14ac:dyDescent="0.25">
      <c r="B113" s="6"/>
    </row>
    <row r="114" spans="2:2" x14ac:dyDescent="0.25">
      <c r="B114" s="6"/>
    </row>
    <row r="115" spans="2:2" x14ac:dyDescent="0.25">
      <c r="B115" s="6"/>
    </row>
    <row r="116" spans="2:2" x14ac:dyDescent="0.25">
      <c r="B116" s="6"/>
    </row>
    <row r="117" spans="2:2" x14ac:dyDescent="0.25">
      <c r="B117" s="6"/>
    </row>
    <row r="118" spans="2:2" x14ac:dyDescent="0.25">
      <c r="B118" s="6"/>
    </row>
    <row r="119" spans="2:2" x14ac:dyDescent="0.25">
      <c r="B119" s="6"/>
    </row>
    <row r="120" spans="2:2" x14ac:dyDescent="0.25">
      <c r="B120" s="6"/>
    </row>
    <row r="121" spans="2:2" x14ac:dyDescent="0.25">
      <c r="B121" s="6"/>
    </row>
    <row r="122" spans="2:2" x14ac:dyDescent="0.25">
      <c r="B122" s="6"/>
    </row>
    <row r="123" spans="2:2" x14ac:dyDescent="0.25">
      <c r="B123" s="6"/>
    </row>
    <row r="124" spans="2:2" x14ac:dyDescent="0.25">
      <c r="B124" s="6"/>
    </row>
    <row r="125" spans="2:2" x14ac:dyDescent="0.25">
      <c r="B125" s="6"/>
    </row>
    <row r="126" spans="2:2" x14ac:dyDescent="0.25">
      <c r="B126" s="6"/>
    </row>
    <row r="127" spans="2:2" x14ac:dyDescent="0.25">
      <c r="B127" s="6"/>
    </row>
    <row r="128" spans="2:2" x14ac:dyDescent="0.25">
      <c r="B128" s="6"/>
    </row>
    <row r="129" spans="2:2" x14ac:dyDescent="0.25">
      <c r="B129" s="6"/>
    </row>
    <row r="130" spans="2:2" x14ac:dyDescent="0.25">
      <c r="B130" s="6"/>
    </row>
    <row r="131" spans="2:2" x14ac:dyDescent="0.25">
      <c r="B131" s="6"/>
    </row>
    <row r="132" spans="2:2" x14ac:dyDescent="0.25">
      <c r="B132" s="6"/>
    </row>
    <row r="133" spans="2:2" x14ac:dyDescent="0.25">
      <c r="B133" s="6"/>
    </row>
    <row r="134" spans="2:2" x14ac:dyDescent="0.25">
      <c r="B134" s="6"/>
    </row>
    <row r="135" spans="2:2" x14ac:dyDescent="0.25">
      <c r="B135" s="6"/>
    </row>
    <row r="136" spans="2:2" x14ac:dyDescent="0.25">
      <c r="B136" s="6"/>
    </row>
    <row r="137" spans="2:2" x14ac:dyDescent="0.25">
      <c r="B137" s="6"/>
    </row>
    <row r="138" spans="2:2" x14ac:dyDescent="0.25">
      <c r="B138" s="6"/>
    </row>
    <row r="139" spans="2:2" x14ac:dyDescent="0.25">
      <c r="B139" s="6"/>
    </row>
    <row r="140" spans="2:2" x14ac:dyDescent="0.25">
      <c r="B140" s="6"/>
    </row>
    <row r="141" spans="2:2" x14ac:dyDescent="0.25">
      <c r="B141" s="6"/>
    </row>
    <row r="142" spans="2:2" x14ac:dyDescent="0.25">
      <c r="B142" s="6"/>
    </row>
    <row r="143" spans="2:2" x14ac:dyDescent="0.25">
      <c r="B143" s="6"/>
    </row>
    <row r="144" spans="2:2" x14ac:dyDescent="0.25">
      <c r="B144" s="6"/>
    </row>
    <row r="145" spans="2:2" x14ac:dyDescent="0.25">
      <c r="B145" s="6"/>
    </row>
    <row r="146" spans="2:2" x14ac:dyDescent="0.25">
      <c r="B146" s="6"/>
    </row>
    <row r="147" spans="2:2" x14ac:dyDescent="0.25">
      <c r="B147" s="6"/>
    </row>
    <row r="148" spans="2:2" x14ac:dyDescent="0.25">
      <c r="B148" s="6"/>
    </row>
    <row r="149" spans="2:2" x14ac:dyDescent="0.25">
      <c r="B149" s="6"/>
    </row>
    <row r="150" spans="2:2" x14ac:dyDescent="0.25">
      <c r="B150" s="6"/>
    </row>
    <row r="151" spans="2:2" x14ac:dyDescent="0.25">
      <c r="B151" s="6"/>
    </row>
    <row r="152" spans="2:2" x14ac:dyDescent="0.25">
      <c r="B152" s="6"/>
    </row>
    <row r="153" spans="2:2" x14ac:dyDescent="0.25">
      <c r="B153" s="6"/>
    </row>
    <row r="154" spans="2:2" x14ac:dyDescent="0.25">
      <c r="B154" s="6"/>
    </row>
    <row r="155" spans="2:2" x14ac:dyDescent="0.25">
      <c r="B155" s="6"/>
    </row>
    <row r="156" spans="2:2" x14ac:dyDescent="0.25">
      <c r="B156" s="6"/>
    </row>
    <row r="157" spans="2:2" x14ac:dyDescent="0.25">
      <c r="B157" s="6"/>
    </row>
    <row r="158" spans="2:2" x14ac:dyDescent="0.25">
      <c r="B158" s="6"/>
    </row>
    <row r="159" spans="2:2" x14ac:dyDescent="0.25">
      <c r="B159" s="6"/>
    </row>
    <row r="160" spans="2:2" x14ac:dyDescent="0.25">
      <c r="B160" s="6"/>
    </row>
    <row r="161" spans="2:2" x14ac:dyDescent="0.25">
      <c r="B161" s="6"/>
    </row>
    <row r="162" spans="2:2" x14ac:dyDescent="0.25">
      <c r="B162" s="6"/>
    </row>
    <row r="163" spans="2:2" x14ac:dyDescent="0.25">
      <c r="B163" s="6"/>
    </row>
    <row r="164" spans="2:2" x14ac:dyDescent="0.25">
      <c r="B164" s="6"/>
    </row>
  </sheetData>
  <conditionalFormatting sqref="AN71:AU71">
    <cfRule type="cellIs" dxfId="20" priority="1" operator="lessThan">
      <formula>0</formula>
    </cfRule>
  </conditionalFormatting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6D323E-CE47-4FC5-A487-B1FB5FE59149}">
  <dimension ref="A1:AZ100"/>
  <sheetViews>
    <sheetView workbookViewId="0">
      <selection activeCell="J53" sqref="J53"/>
    </sheetView>
  </sheetViews>
  <sheetFormatPr defaultRowHeight="15" x14ac:dyDescent="0.25"/>
  <cols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</cols>
  <sheetData>
    <row r="1" spans="1:52" x14ac:dyDescent="0.25">
      <c r="A1" t="s">
        <v>0</v>
      </c>
      <c r="Q1" t="s">
        <v>1</v>
      </c>
      <c r="W1" t="s">
        <v>2</v>
      </c>
      <c r="AB1" t="s">
        <v>45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2">
        <f>'S.26.04.B'!C3*(1+C12)</f>
        <v>3625.1998134570722</v>
      </c>
      <c r="K3">
        <v>1</v>
      </c>
      <c r="L3" s="2">
        <v>0</v>
      </c>
      <c r="O3">
        <f>$C$3</f>
        <v>3625.1998134570722</v>
      </c>
      <c r="P3">
        <f>O3*C5</f>
        <v>362.51998134570727</v>
      </c>
      <c r="Q3" s="4">
        <f>B8</f>
        <v>100</v>
      </c>
      <c r="R3">
        <f t="shared" ref="R3:R66" si="0">$C$6</f>
        <v>100000</v>
      </c>
      <c r="S3">
        <f t="shared" ref="S3:S66" si="1">AX3</f>
        <v>0</v>
      </c>
      <c r="W3">
        <v>1</v>
      </c>
      <c r="Z3">
        <v>1</v>
      </c>
      <c r="AC3">
        <f t="shared" ref="AC3:AC66" si="2">S3*Z3</f>
        <v>0</v>
      </c>
      <c r="AE3">
        <f t="shared" ref="AE3:AE66" si="3">$Z3*O3</f>
        <v>3625.1998134570722</v>
      </c>
      <c r="AF3">
        <f t="shared" ref="AF3:AG34" si="4">-$Z3*P3</f>
        <v>-362.51998134570727</v>
      </c>
      <c r="AG3">
        <f t="shared" si="4"/>
        <v>-100</v>
      </c>
      <c r="AH3">
        <f t="shared" ref="AH3:AH66" si="5">-X3*R3</f>
        <v>0</v>
      </c>
      <c r="AI3">
        <f t="shared" ref="AI3:AI34" si="6">SUM(AE3:AH3)</f>
        <v>3162.6798321113647</v>
      </c>
      <c r="AJ3">
        <f t="shared" ref="AJ3:AJ66" si="7">AB3-AC3</f>
        <v>0</v>
      </c>
      <c r="AL3">
        <f t="shared" ref="AL3:AL34" si="8">SUM(AI3:AK3)</f>
        <v>3162.6798321113647</v>
      </c>
      <c r="AN3">
        <f t="shared" ref="AN3:AU34" si="9">AE3*$K3</f>
        <v>3625.1998134570722</v>
      </c>
      <c r="AO3">
        <f t="shared" si="9"/>
        <v>-362.51998134570727</v>
      </c>
      <c r="AP3">
        <f t="shared" si="9"/>
        <v>-100</v>
      </c>
      <c r="AQ3">
        <f t="shared" si="9"/>
        <v>0</v>
      </c>
      <c r="AR3">
        <f t="shared" si="9"/>
        <v>3162.6798321113647</v>
      </c>
      <c r="AS3">
        <f t="shared" si="9"/>
        <v>0</v>
      </c>
      <c r="AT3">
        <f t="shared" si="9"/>
        <v>0</v>
      </c>
      <c r="AU3">
        <f t="shared" si="9"/>
        <v>3162.6798321113647</v>
      </c>
      <c r="AW3">
        <v>0</v>
      </c>
      <c r="AX3">
        <f>IF(Z3&gt;0, (R3*SUMPRODUCT(K3:$K$98, X3:$X$98)-K3*$AZ$3)/Z3, 0)</f>
        <v>0</v>
      </c>
      <c r="AZ3">
        <f>C6*SUMPRODUCT(X4:X98, K4:K98)/1</f>
        <v>2101.9765836076808</v>
      </c>
    </row>
    <row r="4" spans="1:52" x14ac:dyDescent="0.25">
      <c r="A4" t="s">
        <v>14</v>
      </c>
      <c r="C4" t="s">
        <v>37</v>
      </c>
      <c r="E4">
        <v>2004</v>
      </c>
      <c r="F4" s="5">
        <f>EconomicRates!C44</f>
        <v>3.5571999999999999E-2</v>
      </c>
      <c r="G4" s="5">
        <f>EconomicRates!D44</f>
        <v>7.0000000000000007E-2</v>
      </c>
      <c r="H4" s="5">
        <f t="shared" ref="H4:H67" si="10">G4+$C$9</f>
        <v>0.12000000000000001</v>
      </c>
      <c r="I4" s="5">
        <f t="shared" ref="I4:I67" si="11">1+H4</f>
        <v>1.1200000000000001</v>
      </c>
      <c r="J4">
        <f t="shared" ref="J4:J67" si="12">1/I4</f>
        <v>0.89285714285714279</v>
      </c>
      <c r="K4">
        <f>J4</f>
        <v>0.89285714285714279</v>
      </c>
      <c r="L4" s="2">
        <v>1</v>
      </c>
      <c r="M4" s="6">
        <f t="array" ref="M4:M98">Mortalities!B2:B96</f>
        <v>2.5950000000000001E-3</v>
      </c>
      <c r="R4">
        <f t="shared" si="0"/>
        <v>100000</v>
      </c>
      <c r="S4">
        <f t="shared" si="1"/>
        <v>228.08450110654576</v>
      </c>
      <c r="U4">
        <f t="shared" ref="U4:U67" si="13">M4</f>
        <v>2.5950000000000001E-3</v>
      </c>
      <c r="V4">
        <f t="shared" ref="V4:V67" si="14">$C$10</f>
        <v>0.01</v>
      </c>
      <c r="W4">
        <f t="shared" ref="W4:W67" si="15">Z3</f>
        <v>1</v>
      </c>
      <c r="X4">
        <f t="shared" ref="X4:X67" si="16">U4*W4</f>
        <v>2.5950000000000001E-3</v>
      </c>
      <c r="Y4">
        <f t="shared" ref="Y4:Y67" si="17">V4*W4</f>
        <v>0.01</v>
      </c>
      <c r="Z4">
        <f t="shared" ref="Z4:Z67" si="18">MAX(0, W4-X4-Y4)</f>
        <v>0.98740499999999998</v>
      </c>
      <c r="AB4">
        <f t="shared" ref="AB4:AB67" si="19">AC3</f>
        <v>0</v>
      </c>
      <c r="AC4">
        <f t="shared" si="2"/>
        <v>225.21177681510881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-259.5</v>
      </c>
      <c r="AI4">
        <f t="shared" si="6"/>
        <v>-259.5</v>
      </c>
      <c r="AJ4">
        <f t="shared" si="7"/>
        <v>-225.21177681510881</v>
      </c>
      <c r="AK4">
        <f>G4*SUM(AB4, AE4:AF4)</f>
        <v>0</v>
      </c>
      <c r="AL4">
        <f t="shared" si="8"/>
        <v>-484.71177681510881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-231.69642857142856</v>
      </c>
      <c r="AR4">
        <f t="shared" si="9"/>
        <v>-231.69642857142856</v>
      </c>
      <c r="AS4">
        <f t="shared" si="9"/>
        <v>-201.08194358491855</v>
      </c>
      <c r="AT4">
        <f t="shared" si="9"/>
        <v>0</v>
      </c>
      <c r="AU4">
        <f t="shared" si="9"/>
        <v>-432.77837215634713</v>
      </c>
      <c r="AW4">
        <v>1</v>
      </c>
      <c r="AX4">
        <f>IF(Z4&gt;0, (R4*SUMPRODUCT(K4:$K$98, X4:$X$98)-K4*$AZ$3)/Z4, 0)</f>
        <v>228.08450110654576</v>
      </c>
    </row>
    <row r="5" spans="1:52" x14ac:dyDescent="0.25">
      <c r="C5" s="2">
        <f>'S.26.04.A'!C5</f>
        <v>0.1</v>
      </c>
      <c r="E5">
        <v>2005</v>
      </c>
      <c r="F5" s="5">
        <f>EconomicRates!C45</f>
        <v>3.5571999999999999E-2</v>
      </c>
      <c r="G5" s="5">
        <f>EconomicRates!D45</f>
        <v>7.0000000000000007E-2</v>
      </c>
      <c r="H5" s="5">
        <f t="shared" si="10"/>
        <v>0.12000000000000001</v>
      </c>
      <c r="I5" s="5">
        <f t="shared" si="11"/>
        <v>1.1200000000000001</v>
      </c>
      <c r="J5">
        <f t="shared" si="12"/>
        <v>0.89285714285714279</v>
      </c>
      <c r="K5">
        <f t="shared" ref="K5:K68" si="20">K4*J5</f>
        <v>0.79719387755102034</v>
      </c>
      <c r="L5" s="2">
        <v>2</v>
      </c>
      <c r="M5" s="6">
        <v>2.5990000000000002E-3</v>
      </c>
      <c r="Q5" s="4">
        <f t="shared" ref="Q5:Q68" si="21">$C$8</f>
        <v>12.5</v>
      </c>
      <c r="R5">
        <f t="shared" si="0"/>
        <v>100000</v>
      </c>
      <c r="S5">
        <f t="shared" si="1"/>
        <v>199.59419550397087</v>
      </c>
      <c r="U5">
        <f t="shared" si="13"/>
        <v>2.5990000000000002E-3</v>
      </c>
      <c r="V5">
        <f t="shared" si="14"/>
        <v>0.01</v>
      </c>
      <c r="W5">
        <f t="shared" si="15"/>
        <v>0.98740499999999998</v>
      </c>
      <c r="X5">
        <f t="shared" si="16"/>
        <v>2.5662655950000001E-3</v>
      </c>
      <c r="Y5">
        <f t="shared" si="17"/>
        <v>9.8740500000000005E-3</v>
      </c>
      <c r="Z5">
        <f t="shared" si="18"/>
        <v>0.97496468440500006</v>
      </c>
      <c r="AB5">
        <f t="shared" si="19"/>
        <v>225.21177681510881</v>
      </c>
      <c r="AC5">
        <f t="shared" si="2"/>
        <v>194.59729182859883</v>
      </c>
      <c r="AE5">
        <f t="shared" si="3"/>
        <v>0</v>
      </c>
      <c r="AF5">
        <f t="shared" si="4"/>
        <v>0</v>
      </c>
      <c r="AG5">
        <f t="shared" si="4"/>
        <v>-12.187058555062501</v>
      </c>
      <c r="AH5">
        <f t="shared" si="5"/>
        <v>-256.62655949999998</v>
      </c>
      <c r="AI5">
        <f t="shared" si="6"/>
        <v>-268.81361805506248</v>
      </c>
      <c r="AJ5">
        <f t="shared" si="7"/>
        <v>30.614484986509979</v>
      </c>
      <c r="AK5">
        <f>G5*SUM(AB5, AE5:AF5)</f>
        <v>15.764824377057618</v>
      </c>
      <c r="AL5">
        <f t="shared" si="8"/>
        <v>-222.43430869149489</v>
      </c>
      <c r="AN5">
        <f t="shared" si="9"/>
        <v>0</v>
      </c>
      <c r="AO5">
        <f t="shared" si="9"/>
        <v>0</v>
      </c>
      <c r="AP5">
        <f t="shared" si="9"/>
        <v>-9.71544846545161</v>
      </c>
      <c r="AQ5">
        <f t="shared" si="9"/>
        <v>-204.58112205038262</v>
      </c>
      <c r="AR5">
        <f t="shared" si="9"/>
        <v>-214.29657051583422</v>
      </c>
      <c r="AS5">
        <f t="shared" si="9"/>
        <v>24.405679995623387</v>
      </c>
      <c r="AT5">
        <f t="shared" si="9"/>
        <v>12.567621474057411</v>
      </c>
      <c r="AU5">
        <f t="shared" si="9"/>
        <v>-177.32326904615343</v>
      </c>
      <c r="AW5">
        <v>2</v>
      </c>
      <c r="AX5">
        <f>IF(Z5&gt;0, (R5*SUMPRODUCT(K5:$K$98, X5:$X$98)-K5*$AZ$3)/Z5, 0)</f>
        <v>199.59419550397087</v>
      </c>
    </row>
    <row r="6" spans="1:52" x14ac:dyDescent="0.25">
      <c r="A6" t="s">
        <v>16</v>
      </c>
      <c r="C6" s="2">
        <v>100000</v>
      </c>
      <c r="E6">
        <v>2006</v>
      </c>
      <c r="F6" s="5">
        <f>EconomicRates!C46</f>
        <v>3.5571999999999999E-2</v>
      </c>
      <c r="G6" s="5">
        <f>EconomicRates!D46</f>
        <v>7.0000000000000007E-2</v>
      </c>
      <c r="H6" s="5">
        <f t="shared" si="10"/>
        <v>0.12000000000000001</v>
      </c>
      <c r="I6" s="5">
        <f t="shared" si="11"/>
        <v>1.1200000000000001</v>
      </c>
      <c r="J6">
        <f t="shared" si="12"/>
        <v>0.89285714285714279</v>
      </c>
      <c r="K6">
        <f t="shared" si="20"/>
        <v>0.71178024781341098</v>
      </c>
      <c r="L6" s="2">
        <v>3</v>
      </c>
      <c r="M6" s="6">
        <v>2.6029999999999998E-3</v>
      </c>
      <c r="Q6" s="4">
        <f t="shared" si="21"/>
        <v>12.5</v>
      </c>
      <c r="R6">
        <f t="shared" si="0"/>
        <v>100000</v>
      </c>
      <c r="S6">
        <f t="shared" si="1"/>
        <v>176.12717805848857</v>
      </c>
      <c r="U6">
        <f t="shared" si="13"/>
        <v>2.6029999999999998E-3</v>
      </c>
      <c r="V6">
        <f t="shared" si="14"/>
        <v>0.01</v>
      </c>
      <c r="W6">
        <f t="shared" si="15"/>
        <v>0.97496468440500006</v>
      </c>
      <c r="X6">
        <f t="shared" si="16"/>
        <v>2.5378330735062152E-3</v>
      </c>
      <c r="Y6">
        <f t="shared" si="17"/>
        <v>9.7496468440500007E-3</v>
      </c>
      <c r="Z6">
        <f t="shared" si="18"/>
        <v>0.96267720448744387</v>
      </c>
      <c r="AB6">
        <f t="shared" si="19"/>
        <v>194.59729182859883</v>
      </c>
      <c r="AC6">
        <f t="shared" si="2"/>
        <v>169.55361940760804</v>
      </c>
      <c r="AE6">
        <f t="shared" si="3"/>
        <v>0</v>
      </c>
      <c r="AF6">
        <f t="shared" si="4"/>
        <v>0</v>
      </c>
      <c r="AG6">
        <f t="shared" si="4"/>
        <v>-12.033465056093048</v>
      </c>
      <c r="AH6">
        <f t="shared" si="5"/>
        <v>-253.78330735062153</v>
      </c>
      <c r="AI6">
        <f t="shared" si="6"/>
        <v>-265.81677240671456</v>
      </c>
      <c r="AJ6">
        <f t="shared" si="7"/>
        <v>25.043672420990788</v>
      </c>
      <c r="AK6">
        <f>G6*SUM(AB6, AE6:AF6)</f>
        <v>13.621810428001918</v>
      </c>
      <c r="AL6">
        <f t="shared" si="8"/>
        <v>-227.15128955772187</v>
      </c>
      <c r="AN6">
        <f t="shared" si="9"/>
        <v>0</v>
      </c>
      <c r="AO6">
        <f t="shared" si="9"/>
        <v>0</v>
      </c>
      <c r="AP6">
        <f t="shared" si="9"/>
        <v>-8.5651827396799316</v>
      </c>
      <c r="AQ6">
        <f t="shared" si="9"/>
        <v>-180.63794539693242</v>
      </c>
      <c r="AR6">
        <f t="shared" si="9"/>
        <v>-189.20312813661235</v>
      </c>
      <c r="AS6">
        <f t="shared" si="9"/>
        <v>17.825591361970709</v>
      </c>
      <c r="AT6">
        <f t="shared" si="9"/>
        <v>9.6957356021105117</v>
      </c>
      <c r="AU6">
        <f t="shared" si="9"/>
        <v>-161.68180117253115</v>
      </c>
      <c r="AW6">
        <v>3</v>
      </c>
      <c r="AX6">
        <f>IF(Z6&gt;0, (R6*SUMPRODUCT(K6:$K$98, X6:$X$98)-K6*$AZ$3)/Z6, 0)</f>
        <v>176.12717805848857</v>
      </c>
    </row>
    <row r="7" spans="1:52" x14ac:dyDescent="0.25">
      <c r="A7" t="s">
        <v>15</v>
      </c>
      <c r="B7" t="s">
        <v>37</v>
      </c>
      <c r="C7" t="s">
        <v>46</v>
      </c>
      <c r="E7">
        <v>2007</v>
      </c>
      <c r="F7" s="5">
        <f>EconomicRates!C47</f>
        <v>3.5571999999999999E-2</v>
      </c>
      <c r="G7" s="5">
        <f>EconomicRates!D47</f>
        <v>7.0000000000000007E-2</v>
      </c>
      <c r="H7" s="5">
        <f t="shared" si="10"/>
        <v>0.12000000000000001</v>
      </c>
      <c r="I7" s="5">
        <f t="shared" si="11"/>
        <v>1.1200000000000001</v>
      </c>
      <c r="J7">
        <f t="shared" si="12"/>
        <v>0.89285714285714279</v>
      </c>
      <c r="K7">
        <f t="shared" si="20"/>
        <v>0.63551807840483121</v>
      </c>
      <c r="L7" s="2">
        <v>4</v>
      </c>
      <c r="M7" s="6">
        <v>2.6080000000000001E-3</v>
      </c>
      <c r="Q7" s="4">
        <f t="shared" si="21"/>
        <v>12.5</v>
      </c>
      <c r="R7">
        <f t="shared" si="0"/>
        <v>100000</v>
      </c>
      <c r="S7">
        <f t="shared" si="1"/>
        <v>156.98129945325311</v>
      </c>
      <c r="U7">
        <f t="shared" si="13"/>
        <v>2.6080000000000001E-3</v>
      </c>
      <c r="V7">
        <f t="shared" si="14"/>
        <v>0.01</v>
      </c>
      <c r="W7">
        <f t="shared" si="15"/>
        <v>0.96267720448744387</v>
      </c>
      <c r="X7">
        <f t="shared" si="16"/>
        <v>2.5106621493032537E-3</v>
      </c>
      <c r="Y7">
        <f t="shared" si="17"/>
        <v>9.6267720448744397E-3</v>
      </c>
      <c r="Z7">
        <f t="shared" si="18"/>
        <v>0.9505397702932662</v>
      </c>
      <c r="AB7">
        <f t="shared" si="19"/>
        <v>169.55361940760804</v>
      </c>
      <c r="AC7">
        <f t="shared" si="2"/>
        <v>149.21696832263365</v>
      </c>
      <c r="AE7">
        <f t="shared" si="3"/>
        <v>0</v>
      </c>
      <c r="AF7">
        <f t="shared" si="4"/>
        <v>0</v>
      </c>
      <c r="AG7">
        <f t="shared" si="4"/>
        <v>-11.881747128665827</v>
      </c>
      <c r="AH7">
        <f t="shared" si="5"/>
        <v>-251.06621493032537</v>
      </c>
      <c r="AI7">
        <f t="shared" si="6"/>
        <v>-262.94796205899121</v>
      </c>
      <c r="AJ7">
        <f t="shared" si="7"/>
        <v>20.336651084974392</v>
      </c>
      <c r="AK7">
        <f>G7*SUM(AB7, AE7:AF7)</f>
        <v>11.868753358532564</v>
      </c>
      <c r="AL7">
        <f t="shared" si="8"/>
        <v>-230.74255761548426</v>
      </c>
      <c r="AN7">
        <f t="shared" si="9"/>
        <v>0</v>
      </c>
      <c r="AO7">
        <f t="shared" si="9"/>
        <v>0</v>
      </c>
      <c r="AP7">
        <f t="shared" si="9"/>
        <v>-7.551065103301827</v>
      </c>
      <c r="AQ7">
        <f t="shared" si="9"/>
        <v>-159.55711846489473</v>
      </c>
      <c r="AR7">
        <f t="shared" si="9"/>
        <v>-167.10818356819655</v>
      </c>
      <c r="AS7">
        <f t="shared" si="9"/>
        <v>12.924309418712451</v>
      </c>
      <c r="AT7">
        <f t="shared" si="9"/>
        <v>7.5428073274755016</v>
      </c>
      <c r="AU7">
        <f t="shared" si="9"/>
        <v>-146.64106682200861</v>
      </c>
      <c r="AW7">
        <v>4</v>
      </c>
      <c r="AX7">
        <f>IF(Z7&gt;0, (R7*SUMPRODUCT(K7:$K$98, X7:$X$98)-K7*$AZ$3)/Z7, 0)</f>
        <v>156.98129945325311</v>
      </c>
    </row>
    <row r="8" spans="1:52" x14ac:dyDescent="0.25">
      <c r="B8" s="2">
        <f>'S.26.04.A'!B8</f>
        <v>100</v>
      </c>
      <c r="C8" s="2">
        <f>'S.26.04.A'!C8</f>
        <v>12.5</v>
      </c>
      <c r="E8">
        <v>2008</v>
      </c>
      <c r="F8" s="5">
        <f>EconomicRates!C48</f>
        <v>3.5571999999999999E-2</v>
      </c>
      <c r="G8" s="5">
        <f>EconomicRates!D48</f>
        <v>7.0000000000000007E-2</v>
      </c>
      <c r="H8" s="5">
        <f t="shared" si="10"/>
        <v>0.12000000000000001</v>
      </c>
      <c r="I8" s="5">
        <f t="shared" si="11"/>
        <v>1.1200000000000001</v>
      </c>
      <c r="J8">
        <f t="shared" si="12"/>
        <v>0.89285714285714279</v>
      </c>
      <c r="K8">
        <f t="shared" si="20"/>
        <v>0.5674268557185993</v>
      </c>
      <c r="L8" s="2">
        <v>5</v>
      </c>
      <c r="M8" s="6">
        <v>2.614E-3</v>
      </c>
      <c r="Q8" s="4">
        <f t="shared" si="21"/>
        <v>12.5</v>
      </c>
      <c r="R8">
        <f t="shared" si="0"/>
        <v>100000</v>
      </c>
      <c r="S8">
        <f t="shared" si="1"/>
        <v>141.47999932437324</v>
      </c>
      <c r="U8">
        <f t="shared" si="13"/>
        <v>2.614E-3</v>
      </c>
      <c r="V8">
        <f t="shared" si="14"/>
        <v>0.01</v>
      </c>
      <c r="W8">
        <f t="shared" si="15"/>
        <v>0.9505397702932662</v>
      </c>
      <c r="X8">
        <f t="shared" si="16"/>
        <v>2.4847109595465978E-3</v>
      </c>
      <c r="Y8">
        <f t="shared" si="17"/>
        <v>9.5053977029326622E-3</v>
      </c>
      <c r="Z8">
        <f t="shared" si="18"/>
        <v>0.9385496616307869</v>
      </c>
      <c r="AB8">
        <f t="shared" si="19"/>
        <v>149.21696832263365</v>
      </c>
      <c r="AC8">
        <f t="shared" si="2"/>
        <v>132.78600549341445</v>
      </c>
      <c r="AE8">
        <f t="shared" si="3"/>
        <v>0</v>
      </c>
      <c r="AF8">
        <f t="shared" si="4"/>
        <v>0</v>
      </c>
      <c r="AG8">
        <f t="shared" si="4"/>
        <v>-11.731870770384836</v>
      </c>
      <c r="AH8">
        <f t="shared" si="5"/>
        <v>-248.47109595465977</v>
      </c>
      <c r="AI8">
        <f t="shared" si="6"/>
        <v>-260.20296672504463</v>
      </c>
      <c r="AJ8">
        <f t="shared" si="7"/>
        <v>16.430962829219197</v>
      </c>
      <c r="AK8">
        <f>G8*SUM(AB8, AE8:AF8)</f>
        <v>10.445187782584357</v>
      </c>
      <c r="AL8">
        <f t="shared" si="8"/>
        <v>-233.32681611324108</v>
      </c>
      <c r="AN8">
        <f t="shared" si="9"/>
        <v>0</v>
      </c>
      <c r="AO8">
        <f t="shared" si="9"/>
        <v>0</v>
      </c>
      <c r="AP8">
        <f t="shared" si="9"/>
        <v>-6.6569785429364083</v>
      </c>
      <c r="AQ8">
        <f t="shared" si="9"/>
        <v>-140.98917271450696</v>
      </c>
      <c r="AR8">
        <f t="shared" si="9"/>
        <v>-147.64615125744339</v>
      </c>
      <c r="AS8">
        <f t="shared" si="9"/>
        <v>9.3233695746130305</v>
      </c>
      <c r="AT8">
        <f t="shared" si="9"/>
        <v>5.9268800608621701</v>
      </c>
      <c r="AU8">
        <f t="shared" si="9"/>
        <v>-132.39590162196819</v>
      </c>
      <c r="AW8">
        <v>5</v>
      </c>
      <c r="AX8">
        <f>IF(Z8&gt;0, (R8*SUMPRODUCT(K8:$K$98, X8:$X$98)-K8*$AZ$3)/Z8, 0)</f>
        <v>141.47999932437324</v>
      </c>
    </row>
    <row r="9" spans="1:52" x14ac:dyDescent="0.25">
      <c r="A9" t="s">
        <v>39</v>
      </c>
      <c r="C9" s="2">
        <f>'S.26.04.A'!C9</f>
        <v>0.05</v>
      </c>
      <c r="E9">
        <v>2009</v>
      </c>
      <c r="F9" s="5">
        <f>EconomicRates!C49</f>
        <v>3.5571999999999999E-2</v>
      </c>
      <c r="G9" s="5">
        <f>EconomicRates!D49</f>
        <v>7.0000000000000007E-2</v>
      </c>
      <c r="H9" s="5">
        <f t="shared" si="10"/>
        <v>0.12000000000000001</v>
      </c>
      <c r="I9" s="5">
        <f t="shared" si="11"/>
        <v>1.1200000000000001</v>
      </c>
      <c r="J9">
        <f t="shared" si="12"/>
        <v>0.89285714285714279</v>
      </c>
      <c r="K9">
        <f t="shared" si="20"/>
        <v>0.50663112117732079</v>
      </c>
      <c r="L9" s="2">
        <v>6</v>
      </c>
      <c r="M9" s="6">
        <v>2.624E-3</v>
      </c>
      <c r="Q9" s="4">
        <f t="shared" si="21"/>
        <v>12.5</v>
      </c>
      <c r="R9">
        <f t="shared" si="0"/>
        <v>100000</v>
      </c>
      <c r="S9">
        <f t="shared" si="1"/>
        <v>129.04700671305378</v>
      </c>
      <c r="U9">
        <f t="shared" si="13"/>
        <v>2.624E-3</v>
      </c>
      <c r="V9">
        <f t="shared" si="14"/>
        <v>0.01</v>
      </c>
      <c r="W9">
        <f t="shared" si="15"/>
        <v>0.9385496616307869</v>
      </c>
      <c r="X9">
        <f t="shared" si="16"/>
        <v>2.4627543121191848E-3</v>
      </c>
      <c r="Y9">
        <f t="shared" si="17"/>
        <v>9.3854966163078694E-3</v>
      </c>
      <c r="Z9">
        <f t="shared" si="18"/>
        <v>0.9267014107023599</v>
      </c>
      <c r="AB9">
        <f t="shared" si="19"/>
        <v>132.78600549341445</v>
      </c>
      <c r="AC9">
        <f t="shared" si="2"/>
        <v>119.58804316790385</v>
      </c>
      <c r="AE9">
        <f t="shared" si="3"/>
        <v>0</v>
      </c>
      <c r="AF9">
        <f t="shared" si="4"/>
        <v>0</v>
      </c>
      <c r="AG9">
        <f t="shared" si="4"/>
        <v>-11.583767633779498</v>
      </c>
      <c r="AH9">
        <f t="shared" si="5"/>
        <v>-246.27543121191849</v>
      </c>
      <c r="AI9">
        <f t="shared" si="6"/>
        <v>-257.85919884569796</v>
      </c>
      <c r="AJ9">
        <f t="shared" si="7"/>
        <v>13.197962325510602</v>
      </c>
      <c r="AK9">
        <f t="shared" ref="AK9:AK72" si="22">G9*SUM(AB9:AB9, AE9:AF9)</f>
        <v>9.2950203845390131</v>
      </c>
      <c r="AL9">
        <f t="shared" si="8"/>
        <v>-235.36621613564833</v>
      </c>
      <c r="AN9">
        <f t="shared" si="9"/>
        <v>0</v>
      </c>
      <c r="AO9">
        <f t="shared" si="9"/>
        <v>0</v>
      </c>
      <c r="AP9">
        <f t="shared" si="9"/>
        <v>-5.8686971837592674</v>
      </c>
      <c r="AQ9">
        <f t="shared" si="9"/>
        <v>-124.7707978333224</v>
      </c>
      <c r="AR9">
        <f t="shared" si="9"/>
        <v>-130.63949501708166</v>
      </c>
      <c r="AS9">
        <f t="shared" si="9"/>
        <v>6.6864984502294762</v>
      </c>
      <c r="AT9">
        <f t="shared" si="9"/>
        <v>4.7091465987850514</v>
      </c>
      <c r="AU9">
        <f t="shared" si="9"/>
        <v>-119.24384996806712</v>
      </c>
      <c r="AW9">
        <v>6</v>
      </c>
      <c r="AX9">
        <f>IF(Z9&gt;0, (R9*SUMPRODUCT(K9:$K$98, X9:$X$98)-K9*$AZ$3)/Z9, 0)</f>
        <v>129.04700671305378</v>
      </c>
    </row>
    <row r="10" spans="1:52" x14ac:dyDescent="0.25">
      <c r="A10" t="s">
        <v>19</v>
      </c>
      <c r="C10" s="2">
        <f>'S.26.04.A'!C10</f>
        <v>0.01</v>
      </c>
      <c r="E10">
        <v>2010</v>
      </c>
      <c r="F10" s="5">
        <f>EconomicRates!C50</f>
        <v>3.5571999999999999E-2</v>
      </c>
      <c r="G10" s="5">
        <f>EconomicRates!D50</f>
        <v>7.0000000000000007E-2</v>
      </c>
      <c r="H10" s="5">
        <f t="shared" si="10"/>
        <v>0.12000000000000001</v>
      </c>
      <c r="I10" s="5">
        <f t="shared" si="11"/>
        <v>1.1200000000000001</v>
      </c>
      <c r="J10">
        <f t="shared" si="12"/>
        <v>0.89285714285714279</v>
      </c>
      <c r="K10">
        <f t="shared" si="20"/>
        <v>0.45234921533689354</v>
      </c>
      <c r="L10" s="2">
        <v>7</v>
      </c>
      <c r="M10" s="6">
        <v>2.6350000000000002E-3</v>
      </c>
      <c r="Q10" s="4">
        <f t="shared" si="21"/>
        <v>12.5</v>
      </c>
      <c r="R10">
        <f t="shared" si="0"/>
        <v>100000</v>
      </c>
      <c r="S10">
        <f t="shared" si="1"/>
        <v>119.03544100787478</v>
      </c>
      <c r="U10">
        <f t="shared" si="13"/>
        <v>2.6350000000000002E-3</v>
      </c>
      <c r="V10">
        <f t="shared" si="14"/>
        <v>0.01</v>
      </c>
      <c r="W10">
        <f t="shared" si="15"/>
        <v>0.9267014107023599</v>
      </c>
      <c r="X10">
        <f t="shared" si="16"/>
        <v>2.4418582172007187E-3</v>
      </c>
      <c r="Y10">
        <f t="shared" si="17"/>
        <v>9.2670141070235988E-3</v>
      </c>
      <c r="Z10">
        <f t="shared" si="18"/>
        <v>0.91499253837813566</v>
      </c>
      <c r="AB10">
        <f t="shared" si="19"/>
        <v>119.58804316790385</v>
      </c>
      <c r="AC10">
        <f t="shared" si="2"/>
        <v>108.91654032475617</v>
      </c>
      <c r="AE10">
        <f t="shared" si="3"/>
        <v>0</v>
      </c>
      <c r="AF10">
        <f t="shared" si="4"/>
        <v>0</v>
      </c>
      <c r="AG10">
        <f t="shared" si="4"/>
        <v>-11.437406729726696</v>
      </c>
      <c r="AH10">
        <f t="shared" si="5"/>
        <v>-244.18582172007186</v>
      </c>
      <c r="AI10">
        <f t="shared" si="6"/>
        <v>-255.62322844979855</v>
      </c>
      <c r="AJ10">
        <f t="shared" si="7"/>
        <v>10.671502843147678</v>
      </c>
      <c r="AK10">
        <f t="shared" si="22"/>
        <v>8.3711630217532704</v>
      </c>
      <c r="AL10">
        <f t="shared" si="8"/>
        <v>-236.58056258489762</v>
      </c>
      <c r="AN10">
        <f t="shared" si="9"/>
        <v>0</v>
      </c>
      <c r="AO10">
        <f t="shared" si="9"/>
        <v>0</v>
      </c>
      <c r="AP10">
        <f t="shared" si="9"/>
        <v>-5.173701959680777</v>
      </c>
      <c r="AQ10">
        <f t="shared" si="9"/>
        <v>-110.45726485146908</v>
      </c>
      <c r="AR10">
        <f t="shared" si="9"/>
        <v>-115.63096681114985</v>
      </c>
      <c r="AS10">
        <f t="shared" si="9"/>
        <v>4.8272459375632808</v>
      </c>
      <c r="AT10">
        <f t="shared" si="9"/>
        <v>3.7866890243473104</v>
      </c>
      <c r="AU10">
        <f t="shared" si="9"/>
        <v>-107.01703184923927</v>
      </c>
      <c r="AW10">
        <v>7</v>
      </c>
      <c r="AX10">
        <f>IF(Z10&gt;0, (R10*SUMPRODUCT(K10:$K$98, X10:$X$98)-K10*$AZ$3)/Z10, 0)</f>
        <v>119.03544100787478</v>
      </c>
    </row>
    <row r="11" spans="1:52" x14ac:dyDescent="0.25">
      <c r="A11" t="s">
        <v>33</v>
      </c>
      <c r="C11" s="12">
        <f>AU100</f>
        <v>932.19423774610254</v>
      </c>
      <c r="E11">
        <v>2011</v>
      </c>
      <c r="F11" s="5">
        <f>EconomicRates!C51</f>
        <v>3.5571999999999999E-2</v>
      </c>
      <c r="G11" s="5">
        <f>EconomicRates!D51</f>
        <v>7.0000000000000007E-2</v>
      </c>
      <c r="H11" s="5">
        <f t="shared" si="10"/>
        <v>0.12000000000000001</v>
      </c>
      <c r="I11" s="5">
        <f t="shared" si="11"/>
        <v>1.1200000000000001</v>
      </c>
      <c r="J11">
        <f t="shared" si="12"/>
        <v>0.89285714285714279</v>
      </c>
      <c r="K11">
        <f t="shared" si="20"/>
        <v>0.40388322797936921</v>
      </c>
      <c r="L11" s="2">
        <v>8</v>
      </c>
      <c r="M11" s="6">
        <v>2.647E-3</v>
      </c>
      <c r="Q11" s="4">
        <f t="shared" si="21"/>
        <v>12.5</v>
      </c>
      <c r="R11">
        <f t="shared" si="0"/>
        <v>100000</v>
      </c>
      <c r="S11">
        <f t="shared" si="1"/>
        <v>111.05972447257425</v>
      </c>
      <c r="U11">
        <f t="shared" si="13"/>
        <v>2.647E-3</v>
      </c>
      <c r="V11">
        <f t="shared" si="14"/>
        <v>0.01</v>
      </c>
      <c r="W11">
        <f t="shared" si="15"/>
        <v>0.91499253837813566</v>
      </c>
      <c r="X11">
        <f t="shared" si="16"/>
        <v>2.4219852490869253E-3</v>
      </c>
      <c r="Y11">
        <f t="shared" si="17"/>
        <v>9.1499253837813571E-3</v>
      </c>
      <c r="Z11">
        <f t="shared" si="18"/>
        <v>0.90342062774526743</v>
      </c>
      <c r="AB11">
        <f t="shared" si="19"/>
        <v>108.91654032475617</v>
      </c>
      <c r="AC11">
        <f t="shared" si="2"/>
        <v>100.33364600022946</v>
      </c>
      <c r="AE11">
        <f t="shared" si="3"/>
        <v>0</v>
      </c>
      <c r="AF11">
        <f t="shared" si="4"/>
        <v>0</v>
      </c>
      <c r="AG11">
        <f t="shared" si="4"/>
        <v>-11.292757846815842</v>
      </c>
      <c r="AH11">
        <f t="shared" si="5"/>
        <v>-242.19852490869252</v>
      </c>
      <c r="AI11">
        <f t="shared" si="6"/>
        <v>-253.49128275550837</v>
      </c>
      <c r="AJ11">
        <f t="shared" si="7"/>
        <v>8.5828943245267055</v>
      </c>
      <c r="AK11">
        <f t="shared" si="22"/>
        <v>7.6241578227329327</v>
      </c>
      <c r="AL11">
        <f t="shared" si="8"/>
        <v>-237.28423060824872</v>
      </c>
      <c r="AN11">
        <f t="shared" si="9"/>
        <v>0</v>
      </c>
      <c r="AO11">
        <f t="shared" si="9"/>
        <v>0</v>
      </c>
      <c r="AP11">
        <f t="shared" si="9"/>
        <v>-4.5609554919613338</v>
      </c>
      <c r="AQ11">
        <f t="shared" si="9"/>
        <v>-97.819922051964397</v>
      </c>
      <c r="AR11">
        <f t="shared" si="9"/>
        <v>-102.38087754392572</v>
      </c>
      <c r="AS11">
        <f t="shared" si="9"/>
        <v>3.4664870651956536</v>
      </c>
      <c r="AT11">
        <f t="shared" si="9"/>
        <v>3.0792694720695364</v>
      </c>
      <c r="AU11">
        <f t="shared" si="9"/>
        <v>-95.835121006660529</v>
      </c>
      <c r="AW11">
        <v>8</v>
      </c>
      <c r="AX11">
        <f>IF(Z11&gt;0, (R11*SUMPRODUCT(K11:$K$98, X11:$X$98)-K11*$AZ$3)/Z11, 0)</f>
        <v>111.05972447257425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f>EconomicRates!C52</f>
        <v>3.5571999999999999E-2</v>
      </c>
      <c r="G12" s="5">
        <f>EconomicRates!D52</f>
        <v>7.0000000000000007E-2</v>
      </c>
      <c r="H12" s="5">
        <f t="shared" si="10"/>
        <v>0.12000000000000001</v>
      </c>
      <c r="I12" s="5">
        <f t="shared" si="11"/>
        <v>1.1200000000000001</v>
      </c>
      <c r="J12">
        <f t="shared" si="12"/>
        <v>0.89285714285714279</v>
      </c>
      <c r="K12">
        <f t="shared" si="20"/>
        <v>0.36061002498157962</v>
      </c>
      <c r="L12" s="2">
        <v>9</v>
      </c>
      <c r="M12" s="6">
        <v>2.6610000000000002E-3</v>
      </c>
      <c r="Q12" s="4">
        <f t="shared" si="21"/>
        <v>12.5</v>
      </c>
      <c r="R12">
        <f t="shared" si="0"/>
        <v>100000</v>
      </c>
      <c r="S12">
        <f t="shared" si="1"/>
        <v>104.79240547534963</v>
      </c>
      <c r="U12">
        <f t="shared" si="13"/>
        <v>2.6610000000000002E-3</v>
      </c>
      <c r="V12">
        <f t="shared" si="14"/>
        <v>0.01</v>
      </c>
      <c r="W12">
        <f t="shared" si="15"/>
        <v>0.90342062774526743</v>
      </c>
      <c r="X12">
        <f t="shared" si="16"/>
        <v>2.4040022904301566E-3</v>
      </c>
      <c r="Y12">
        <f t="shared" si="17"/>
        <v>9.0342062774526749E-3</v>
      </c>
      <c r="Z12">
        <f t="shared" si="18"/>
        <v>0.89198241917738463</v>
      </c>
      <c r="AB12">
        <f t="shared" si="19"/>
        <v>100.33364600022946</v>
      </c>
      <c r="AC12">
        <f t="shared" si="2"/>
        <v>93.472983347319769</v>
      </c>
      <c r="AE12">
        <f t="shared" si="3"/>
        <v>0</v>
      </c>
      <c r="AF12">
        <f t="shared" si="4"/>
        <v>0</v>
      </c>
      <c r="AG12">
        <f t="shared" si="4"/>
        <v>-11.149780239717307</v>
      </c>
      <c r="AH12">
        <f t="shared" si="5"/>
        <v>-240.40022904301566</v>
      </c>
      <c r="AI12">
        <f t="shared" si="6"/>
        <v>-251.55000928273296</v>
      </c>
      <c r="AJ12">
        <f t="shared" si="7"/>
        <v>6.8606626529096957</v>
      </c>
      <c r="AK12">
        <f t="shared" si="22"/>
        <v>7.0233552200160636</v>
      </c>
      <c r="AL12">
        <f t="shared" si="8"/>
        <v>-237.66599140980719</v>
      </c>
      <c r="AN12">
        <f t="shared" si="9"/>
        <v>0</v>
      </c>
      <c r="AO12">
        <f t="shared" si="9"/>
        <v>0</v>
      </c>
      <c r="AP12">
        <f t="shared" si="9"/>
        <v>-4.0207225307835808</v>
      </c>
      <c r="AQ12">
        <f t="shared" si="9"/>
        <v>-86.690732600779342</v>
      </c>
      <c r="AR12">
        <f t="shared" si="9"/>
        <v>-90.711455131562914</v>
      </c>
      <c r="AS12">
        <f t="shared" si="9"/>
        <v>2.4740237306559556</v>
      </c>
      <c r="AT12">
        <f t="shared" si="9"/>
        <v>2.5326923013445004</v>
      </c>
      <c r="AU12">
        <f t="shared" si="9"/>
        <v>-85.70473909956246</v>
      </c>
      <c r="AW12">
        <v>9</v>
      </c>
      <c r="AX12">
        <f>IF(Z12&gt;0, (R12*SUMPRODUCT(K12:$K$98, X12:$X$98)-K12*$AZ$3)/Z12, 0)</f>
        <v>104.79240547534963</v>
      </c>
    </row>
    <row r="13" spans="1:52" x14ac:dyDescent="0.25">
      <c r="E13">
        <v>2013</v>
      </c>
      <c r="F13" s="5">
        <f>EconomicRates!C53</f>
        <v>3.5571999999999999E-2</v>
      </c>
      <c r="G13" s="5">
        <f>EconomicRates!D53</f>
        <v>7.0000000000000007E-2</v>
      </c>
      <c r="H13" s="5">
        <f t="shared" si="10"/>
        <v>0.12000000000000001</v>
      </c>
      <c r="I13" s="5">
        <f t="shared" si="11"/>
        <v>1.1200000000000001</v>
      </c>
      <c r="J13">
        <f t="shared" si="12"/>
        <v>0.89285714285714279</v>
      </c>
      <c r="K13">
        <f t="shared" si="20"/>
        <v>0.32197323659069604</v>
      </c>
      <c r="L13" s="2">
        <v>10</v>
      </c>
      <c r="M13" s="6">
        <v>2.676E-3</v>
      </c>
      <c r="Q13" s="4">
        <f t="shared" si="21"/>
        <v>12.5</v>
      </c>
      <c r="R13">
        <f t="shared" si="0"/>
        <v>100000</v>
      </c>
      <c r="S13">
        <f t="shared" si="1"/>
        <v>99.918596825966262</v>
      </c>
      <c r="U13">
        <f t="shared" si="13"/>
        <v>2.676E-3</v>
      </c>
      <c r="V13">
        <f t="shared" si="14"/>
        <v>0.01</v>
      </c>
      <c r="W13">
        <f t="shared" si="15"/>
        <v>0.89198241917738463</v>
      </c>
      <c r="X13">
        <f t="shared" si="16"/>
        <v>2.3869449537186811E-3</v>
      </c>
      <c r="Y13">
        <f t="shared" si="17"/>
        <v>8.9198241917738466E-3</v>
      </c>
      <c r="Z13">
        <f t="shared" si="18"/>
        <v>0.88067565003189208</v>
      </c>
      <c r="AB13">
        <f t="shared" si="19"/>
        <v>93.472983347319769</v>
      </c>
      <c r="AC13">
        <f t="shared" si="2"/>
        <v>87.995875209982387</v>
      </c>
      <c r="AE13">
        <f t="shared" si="3"/>
        <v>0</v>
      </c>
      <c r="AF13">
        <f t="shared" si="4"/>
        <v>0</v>
      </c>
      <c r="AG13">
        <f t="shared" si="4"/>
        <v>-11.00844562539865</v>
      </c>
      <c r="AH13">
        <f t="shared" si="5"/>
        <v>-238.6944953718681</v>
      </c>
      <c r="AI13">
        <f t="shared" si="6"/>
        <v>-249.70294099726675</v>
      </c>
      <c r="AJ13">
        <f t="shared" si="7"/>
        <v>5.4771081373373818</v>
      </c>
      <c r="AK13">
        <f t="shared" si="22"/>
        <v>6.5431088343123847</v>
      </c>
      <c r="AL13">
        <f t="shared" si="8"/>
        <v>-237.68272402561698</v>
      </c>
      <c r="AN13">
        <f t="shared" si="9"/>
        <v>0</v>
      </c>
      <c r="AO13">
        <f t="shared" si="9"/>
        <v>0</v>
      </c>
      <c r="AP13">
        <f t="shared" si="9"/>
        <v>-3.5444248678422925</v>
      </c>
      <c r="AQ13">
        <f t="shared" si="9"/>
        <v>-76.853239231263288</v>
      </c>
      <c r="AR13">
        <f t="shared" si="9"/>
        <v>-80.397664099105583</v>
      </c>
      <c r="AS13">
        <f t="shared" si="9"/>
        <v>1.7634822341357554</v>
      </c>
      <c r="AT13">
        <f t="shared" si="9"/>
        <v>2.1067059287487346</v>
      </c>
      <c r="AU13">
        <f t="shared" si="9"/>
        <v>-76.527475936221094</v>
      </c>
      <c r="AW13">
        <v>10</v>
      </c>
      <c r="AX13">
        <f>IF(Z13&gt;0, (R13*SUMPRODUCT(K13:$K$98, X13:$X$98)-K13*$AZ$3)/Z13, 0)</f>
        <v>99.918596825966262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10"/>
        <v>0.12000000000000001</v>
      </c>
      <c r="I14" s="5">
        <f t="shared" si="11"/>
        <v>1.1200000000000001</v>
      </c>
      <c r="J14">
        <f t="shared" si="12"/>
        <v>0.89285714285714279</v>
      </c>
      <c r="K14">
        <f t="shared" si="20"/>
        <v>0.28747610409883573</v>
      </c>
      <c r="L14" s="2">
        <v>11</v>
      </c>
      <c r="M14" s="6">
        <v>2.6930000000000001E-3</v>
      </c>
      <c r="Q14" s="4">
        <f t="shared" si="21"/>
        <v>12.5</v>
      </c>
      <c r="R14">
        <f t="shared" si="0"/>
        <v>100000</v>
      </c>
      <c r="S14">
        <f t="shared" si="1"/>
        <v>96.210542606096894</v>
      </c>
      <c r="U14">
        <f t="shared" si="13"/>
        <v>2.6930000000000001E-3</v>
      </c>
      <c r="V14">
        <f t="shared" si="14"/>
        <v>0.01</v>
      </c>
      <c r="W14">
        <f t="shared" si="15"/>
        <v>0.88067565003189208</v>
      </c>
      <c r="X14">
        <f t="shared" si="16"/>
        <v>2.3716595255358856E-3</v>
      </c>
      <c r="Y14">
        <f t="shared" si="17"/>
        <v>8.8067565003189206E-3</v>
      </c>
      <c r="Z14">
        <f t="shared" si="18"/>
        <v>0.86949723400603729</v>
      </c>
      <c r="AB14">
        <f t="shared" si="19"/>
        <v>87.995875209982387</v>
      </c>
      <c r="AC14">
        <f t="shared" si="2"/>
        <v>83.65480067822125</v>
      </c>
      <c r="AE14">
        <f t="shared" si="3"/>
        <v>0</v>
      </c>
      <c r="AF14">
        <f t="shared" si="4"/>
        <v>0</v>
      </c>
      <c r="AG14">
        <f t="shared" si="4"/>
        <v>-10.868715425075466</v>
      </c>
      <c r="AH14">
        <f t="shared" si="5"/>
        <v>-237.16595255358857</v>
      </c>
      <c r="AI14">
        <f t="shared" si="6"/>
        <v>-248.03466797866403</v>
      </c>
      <c r="AJ14">
        <f t="shared" si="7"/>
        <v>4.3410745317611372</v>
      </c>
      <c r="AK14">
        <f t="shared" si="22"/>
        <v>6.1597112646987675</v>
      </c>
      <c r="AL14">
        <f t="shared" si="8"/>
        <v>-237.53388218220414</v>
      </c>
      <c r="AN14">
        <f t="shared" si="9"/>
        <v>0</v>
      </c>
      <c r="AO14">
        <f t="shared" si="9"/>
        <v>0</v>
      </c>
      <c r="AP14">
        <f t="shared" si="9"/>
        <v>-3.1244959669596164</v>
      </c>
      <c r="AQ14">
        <f t="shared" si="9"/>
        <v>-68.179544064994957</v>
      </c>
      <c r="AR14">
        <f t="shared" si="9"/>
        <v>-71.304040031954571</v>
      </c>
      <c r="AS14">
        <f t="shared" si="9"/>
        <v>1.2479551939933693</v>
      </c>
      <c r="AT14">
        <f t="shared" si="9"/>
        <v>1.7707697967493139</v>
      </c>
      <c r="AU14">
        <f t="shared" si="9"/>
        <v>-68.285315041211902</v>
      </c>
      <c r="AW14">
        <v>11</v>
      </c>
      <c r="AX14">
        <f>IF(Z14&gt;0, (R14*SUMPRODUCT(K14:$K$98, X14:$X$98)-K14*$AZ$3)/Z14, 0)</f>
        <v>96.210542606096894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10"/>
        <v>0.12000000000000001</v>
      </c>
      <c r="I15" s="5">
        <f t="shared" si="11"/>
        <v>1.1200000000000001</v>
      </c>
      <c r="J15">
        <f t="shared" si="12"/>
        <v>0.89285714285714279</v>
      </c>
      <c r="K15">
        <f t="shared" si="20"/>
        <v>0.25667509294538904</v>
      </c>
      <c r="L15" s="2">
        <v>12</v>
      </c>
      <c r="M15" s="6">
        <v>2.7169999999999998E-3</v>
      </c>
      <c r="Q15" s="4">
        <f t="shared" si="21"/>
        <v>12.5</v>
      </c>
      <c r="R15">
        <f t="shared" si="0"/>
        <v>100000</v>
      </c>
      <c r="S15">
        <f t="shared" si="1"/>
        <v>93.44657282669418</v>
      </c>
      <c r="U15">
        <f t="shared" si="13"/>
        <v>2.7169999999999998E-3</v>
      </c>
      <c r="V15">
        <f t="shared" si="14"/>
        <v>0.01</v>
      </c>
      <c r="W15">
        <f t="shared" si="15"/>
        <v>0.86949723400603729</v>
      </c>
      <c r="X15">
        <f t="shared" si="16"/>
        <v>2.3624239847944029E-3</v>
      </c>
      <c r="Y15">
        <f t="shared" si="17"/>
        <v>8.6949723400603727E-3</v>
      </c>
      <c r="Z15">
        <f t="shared" si="18"/>
        <v>0.85843983768118259</v>
      </c>
      <c r="AB15">
        <f t="shared" si="19"/>
        <v>83.65480067822125</v>
      </c>
      <c r="AC15">
        <f t="shared" si="2"/>
        <v>80.218260809210165</v>
      </c>
      <c r="AE15">
        <f t="shared" si="3"/>
        <v>0</v>
      </c>
      <c r="AF15">
        <f t="shared" si="4"/>
        <v>0</v>
      </c>
      <c r="AG15">
        <f t="shared" si="4"/>
        <v>-10.730497971014783</v>
      </c>
      <c r="AH15">
        <f t="shared" si="5"/>
        <v>-236.24239847944028</v>
      </c>
      <c r="AI15">
        <f t="shared" si="6"/>
        <v>-246.97289645045507</v>
      </c>
      <c r="AJ15">
        <f t="shared" si="7"/>
        <v>3.4365398690110851</v>
      </c>
      <c r="AK15">
        <f t="shared" si="22"/>
        <v>5.8558360474754885</v>
      </c>
      <c r="AL15">
        <f t="shared" si="8"/>
        <v>-237.68052053396849</v>
      </c>
      <c r="AN15">
        <f t="shared" si="9"/>
        <v>0</v>
      </c>
      <c r="AO15">
        <f t="shared" si="9"/>
        <v>0</v>
      </c>
      <c r="AP15">
        <f t="shared" si="9"/>
        <v>-2.7542515640605281</v>
      </c>
      <c r="AQ15">
        <f t="shared" si="9"/>
        <v>-60.637539587351966</v>
      </c>
      <c r="AR15">
        <f t="shared" si="9"/>
        <v>-63.391791151412498</v>
      </c>
      <c r="AS15">
        <f t="shared" si="9"/>
        <v>0.88207419028895528</v>
      </c>
      <c r="AT15">
        <f t="shared" si="9"/>
        <v>1.5030472617587305</v>
      </c>
      <c r="AU15">
        <f t="shared" si="9"/>
        <v>-61.006669699364814</v>
      </c>
      <c r="AW15">
        <v>12</v>
      </c>
      <c r="AX15">
        <f>IF(Z15&gt;0, (R15*SUMPRODUCT(K15:$K$98, X15:$X$98)-K15*$AZ$3)/Z15, 0)</f>
        <v>93.44657282669418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10"/>
        <v>0.12000000000000001</v>
      </c>
      <c r="I16" s="5">
        <f t="shared" si="11"/>
        <v>1.1200000000000001</v>
      </c>
      <c r="J16">
        <f t="shared" si="12"/>
        <v>0.89285714285714279</v>
      </c>
      <c r="K16">
        <f t="shared" si="20"/>
        <v>0.22917419012981163</v>
      </c>
      <c r="L16" s="2">
        <v>13</v>
      </c>
      <c r="M16" s="6">
        <v>2.745E-3</v>
      </c>
      <c r="Q16" s="4">
        <f t="shared" si="21"/>
        <v>12.5</v>
      </c>
      <c r="R16">
        <f t="shared" si="0"/>
        <v>100000</v>
      </c>
      <c r="S16">
        <f t="shared" si="1"/>
        <v>91.312170237340823</v>
      </c>
      <c r="U16">
        <f t="shared" si="13"/>
        <v>2.745E-3</v>
      </c>
      <c r="V16">
        <f t="shared" si="14"/>
        <v>0.01</v>
      </c>
      <c r="W16">
        <f t="shared" si="15"/>
        <v>0.85843983768118259</v>
      </c>
      <c r="X16">
        <f t="shared" si="16"/>
        <v>2.3564173544348465E-3</v>
      </c>
      <c r="Y16">
        <f t="shared" si="17"/>
        <v>8.5843983768118266E-3</v>
      </c>
      <c r="Z16">
        <f t="shared" si="18"/>
        <v>0.84749902194993598</v>
      </c>
      <c r="AB16">
        <f t="shared" si="19"/>
        <v>80.218260809210165</v>
      </c>
      <c r="AC16">
        <f t="shared" si="2"/>
        <v>77.386974968272398</v>
      </c>
      <c r="AE16">
        <f t="shared" si="3"/>
        <v>0</v>
      </c>
      <c r="AF16">
        <f t="shared" si="4"/>
        <v>0</v>
      </c>
      <c r="AG16">
        <f t="shared" si="4"/>
        <v>-10.593737774374199</v>
      </c>
      <c r="AH16">
        <f t="shared" si="5"/>
        <v>-235.64173544348463</v>
      </c>
      <c r="AI16">
        <f t="shared" si="6"/>
        <v>-246.23547321785884</v>
      </c>
      <c r="AJ16">
        <f t="shared" si="7"/>
        <v>2.8312858409377668</v>
      </c>
      <c r="AK16">
        <f t="shared" si="22"/>
        <v>5.6152782566447117</v>
      </c>
      <c r="AL16">
        <f t="shared" si="8"/>
        <v>-237.78890912027637</v>
      </c>
      <c r="AN16">
        <f t="shared" si="9"/>
        <v>0</v>
      </c>
      <c r="AO16">
        <f t="shared" si="9"/>
        <v>0</v>
      </c>
      <c r="AP16">
        <f t="shared" si="9"/>
        <v>-2.4278112748898004</v>
      </c>
      <c r="AQ16">
        <f t="shared" si="9"/>
        <v>-54.003003881043924</v>
      </c>
      <c r="AR16">
        <f t="shared" si="9"/>
        <v>-56.430815155933722</v>
      </c>
      <c r="AS16">
        <f t="shared" si="9"/>
        <v>0.64885763962291543</v>
      </c>
      <c r="AT16">
        <f t="shared" si="9"/>
        <v>1.2868768468200924</v>
      </c>
      <c r="AU16">
        <f t="shared" si="9"/>
        <v>-54.495080669490719</v>
      </c>
      <c r="AW16">
        <v>13</v>
      </c>
      <c r="AX16">
        <f>IF(Z16&gt;0, (R16*SUMPRODUCT(K16:$K$98, X16:$X$98)-K16*$AZ$3)/Z16, 0)</f>
        <v>91.312170237340823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10"/>
        <v>0.12000000000000001</v>
      </c>
      <c r="I17" s="5">
        <f t="shared" si="11"/>
        <v>1.1200000000000001</v>
      </c>
      <c r="J17">
        <f t="shared" si="12"/>
        <v>0.89285714285714279</v>
      </c>
      <c r="K17">
        <f t="shared" si="20"/>
        <v>0.20461981261590323</v>
      </c>
      <c r="L17" s="2">
        <v>14</v>
      </c>
      <c r="M17" s="6">
        <v>2.7729999999999999E-3</v>
      </c>
      <c r="Q17" s="4">
        <f t="shared" si="21"/>
        <v>12.5</v>
      </c>
      <c r="R17">
        <f t="shared" si="0"/>
        <v>100000</v>
      </c>
      <c r="S17">
        <f t="shared" si="1"/>
        <v>89.636710464914373</v>
      </c>
      <c r="U17">
        <f t="shared" si="13"/>
        <v>2.7729999999999999E-3</v>
      </c>
      <c r="V17">
        <f t="shared" si="14"/>
        <v>0.01</v>
      </c>
      <c r="W17">
        <f t="shared" si="15"/>
        <v>0.84749902194993598</v>
      </c>
      <c r="X17">
        <f t="shared" si="16"/>
        <v>2.3501147878671725E-3</v>
      </c>
      <c r="Y17">
        <f t="shared" si="17"/>
        <v>8.4749902194993596E-3</v>
      </c>
      <c r="Z17">
        <f t="shared" si="18"/>
        <v>0.83667391694256943</v>
      </c>
      <c r="AB17">
        <f t="shared" si="19"/>
        <v>77.386974968272398</v>
      </c>
      <c r="AC17">
        <f t="shared" si="2"/>
        <v>74.996697646526911</v>
      </c>
      <c r="AE17">
        <f t="shared" si="3"/>
        <v>0</v>
      </c>
      <c r="AF17">
        <f t="shared" si="4"/>
        <v>0</v>
      </c>
      <c r="AG17">
        <f t="shared" si="4"/>
        <v>-10.458423961782119</v>
      </c>
      <c r="AH17">
        <f t="shared" si="5"/>
        <v>-235.01147878671725</v>
      </c>
      <c r="AI17">
        <f t="shared" si="6"/>
        <v>-245.46990274849938</v>
      </c>
      <c r="AJ17">
        <f t="shared" si="7"/>
        <v>2.3902773217454865</v>
      </c>
      <c r="AK17">
        <f t="shared" si="22"/>
        <v>5.4170882477790681</v>
      </c>
      <c r="AL17">
        <f t="shared" si="8"/>
        <v>-237.66253717897482</v>
      </c>
      <c r="AN17">
        <f t="shared" si="9"/>
        <v>0</v>
      </c>
      <c r="AO17">
        <f t="shared" si="9"/>
        <v>0</v>
      </c>
      <c r="AP17">
        <f t="shared" si="9"/>
        <v>-2.1400007513175292</v>
      </c>
      <c r="AQ17">
        <f t="shared" si="9"/>
        <v>-48.088004751924402</v>
      </c>
      <c r="AR17">
        <f t="shared" si="9"/>
        <v>-50.228005503241931</v>
      </c>
      <c r="AS17">
        <f t="shared" si="9"/>
        <v>0.48909809767560447</v>
      </c>
      <c r="AT17">
        <f t="shared" si="9"/>
        <v>1.1084435821843646</v>
      </c>
      <c r="AU17">
        <f t="shared" si="9"/>
        <v>-48.630463823381959</v>
      </c>
      <c r="AW17">
        <v>14</v>
      </c>
      <c r="AX17">
        <f>IF(Z17&gt;0, (R17*SUMPRODUCT(K17:$K$98, X17:$X$98)-K17*$AZ$3)/Z17, 0)</f>
        <v>89.636710464914373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10"/>
        <v>0.12000000000000001</v>
      </c>
      <c r="I18" s="5">
        <f t="shared" si="11"/>
        <v>1.1200000000000001</v>
      </c>
      <c r="J18">
        <f t="shared" si="12"/>
        <v>0.89285714285714279</v>
      </c>
      <c r="K18">
        <f t="shared" si="20"/>
        <v>0.1826962612641993</v>
      </c>
      <c r="L18" s="2">
        <v>15</v>
      </c>
      <c r="M18" s="6">
        <v>2.8019999999999998E-3</v>
      </c>
      <c r="Q18" s="4">
        <f t="shared" si="21"/>
        <v>12.5</v>
      </c>
      <c r="R18">
        <f t="shared" si="0"/>
        <v>100000</v>
      </c>
      <c r="S18">
        <f t="shared" si="1"/>
        <v>88.371392661544036</v>
      </c>
      <c r="U18">
        <f t="shared" si="13"/>
        <v>2.8019999999999998E-3</v>
      </c>
      <c r="V18">
        <f t="shared" si="14"/>
        <v>0.01</v>
      </c>
      <c r="W18">
        <f t="shared" si="15"/>
        <v>0.83667391694256943</v>
      </c>
      <c r="X18">
        <f t="shared" si="16"/>
        <v>2.3443603152730795E-3</v>
      </c>
      <c r="Y18">
        <f t="shared" si="17"/>
        <v>8.3667391694256937E-3</v>
      </c>
      <c r="Z18">
        <f t="shared" si="18"/>
        <v>0.8259628174578707</v>
      </c>
      <c r="AB18">
        <f t="shared" si="19"/>
        <v>74.996697646526911</v>
      </c>
      <c r="AC18">
        <f t="shared" si="2"/>
        <v>72.99148446540471</v>
      </c>
      <c r="AE18">
        <f t="shared" si="3"/>
        <v>0</v>
      </c>
      <c r="AF18">
        <f t="shared" si="4"/>
        <v>0</v>
      </c>
      <c r="AG18">
        <f t="shared" si="4"/>
        <v>-10.324535218223383</v>
      </c>
      <c r="AH18">
        <f t="shared" si="5"/>
        <v>-234.43603152730796</v>
      </c>
      <c r="AI18">
        <f t="shared" si="6"/>
        <v>-244.76056674553135</v>
      </c>
      <c r="AJ18">
        <f t="shared" si="7"/>
        <v>2.0052131811222011</v>
      </c>
      <c r="AK18">
        <f t="shared" si="22"/>
        <v>5.2497688352568845</v>
      </c>
      <c r="AL18">
        <f t="shared" si="8"/>
        <v>-237.50558472915228</v>
      </c>
      <c r="AN18">
        <f t="shared" si="9"/>
        <v>0</v>
      </c>
      <c r="AO18">
        <f t="shared" si="9"/>
        <v>0</v>
      </c>
      <c r="AP18">
        <f t="shared" si="9"/>
        <v>-1.8862539836599661</v>
      </c>
      <c r="AQ18">
        <f t="shared" si="9"/>
        <v>-42.830586465655117</v>
      </c>
      <c r="AR18">
        <f t="shared" si="9"/>
        <v>-44.716840449315086</v>
      </c>
      <c r="AS18">
        <f t="shared" si="9"/>
        <v>0.36634495122871785</v>
      </c>
      <c r="AT18">
        <f t="shared" si="9"/>
        <v>0.95911313870274306</v>
      </c>
      <c r="AU18">
        <f t="shared" si="9"/>
        <v>-43.391382359383627</v>
      </c>
      <c r="AW18">
        <v>15</v>
      </c>
      <c r="AX18">
        <f>IF(Z18&gt;0, (R18*SUMPRODUCT(K18:$K$98, X18:$X$98)-K18*$AZ$3)/Z18, 0)</f>
        <v>88.371392661544036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10"/>
        <v>0.12000000000000001</v>
      </c>
      <c r="I19" s="5">
        <f t="shared" si="11"/>
        <v>1.1200000000000001</v>
      </c>
      <c r="J19">
        <f t="shared" si="12"/>
        <v>0.89285714285714279</v>
      </c>
      <c r="K19">
        <f t="shared" si="20"/>
        <v>0.16312166184303509</v>
      </c>
      <c r="L19" s="2">
        <v>16</v>
      </c>
      <c r="M19" s="6">
        <v>2.8370000000000001E-3</v>
      </c>
      <c r="Q19" s="4">
        <f t="shared" si="21"/>
        <v>12.5</v>
      </c>
      <c r="R19">
        <f t="shared" si="0"/>
        <v>100000</v>
      </c>
      <c r="S19">
        <f t="shared" si="1"/>
        <v>87.453705720216462</v>
      </c>
      <c r="U19">
        <f t="shared" si="13"/>
        <v>2.8370000000000001E-3</v>
      </c>
      <c r="V19">
        <f t="shared" si="14"/>
        <v>0.01</v>
      </c>
      <c r="W19">
        <f t="shared" si="15"/>
        <v>0.8259628174578707</v>
      </c>
      <c r="X19">
        <f t="shared" si="16"/>
        <v>2.3432565131279791E-3</v>
      </c>
      <c r="Y19">
        <f t="shared" si="17"/>
        <v>8.2596281745787072E-3</v>
      </c>
      <c r="Z19">
        <f t="shared" si="18"/>
        <v>0.81535993277016405</v>
      </c>
      <c r="AB19">
        <f t="shared" si="19"/>
        <v>72.99148446540471</v>
      </c>
      <c r="AC19">
        <f t="shared" si="2"/>
        <v>71.306247616537405</v>
      </c>
      <c r="AE19">
        <f t="shared" si="3"/>
        <v>0</v>
      </c>
      <c r="AF19">
        <f t="shared" si="4"/>
        <v>0</v>
      </c>
      <c r="AG19">
        <f t="shared" si="4"/>
        <v>-10.19199915962705</v>
      </c>
      <c r="AH19">
        <f t="shared" si="5"/>
        <v>-234.3256513127979</v>
      </c>
      <c r="AI19">
        <f t="shared" si="6"/>
        <v>-244.51765047242495</v>
      </c>
      <c r="AJ19">
        <f t="shared" si="7"/>
        <v>1.6852368488673051</v>
      </c>
      <c r="AK19">
        <f t="shared" si="22"/>
        <v>5.1094039125783306</v>
      </c>
      <c r="AL19">
        <f t="shared" si="8"/>
        <v>-237.72300971097931</v>
      </c>
      <c r="AN19">
        <f t="shared" si="9"/>
        <v>0</v>
      </c>
      <c r="AO19">
        <f t="shared" si="9"/>
        <v>0</v>
      </c>
      <c r="AP19">
        <f t="shared" si="9"/>
        <v>-1.6625358404211814</v>
      </c>
      <c r="AQ19">
        <f t="shared" si="9"/>
        <v>-38.223589654595173</v>
      </c>
      <c r="AR19">
        <f t="shared" si="9"/>
        <v>-39.886125495016351</v>
      </c>
      <c r="AS19">
        <f t="shared" si="9"/>
        <v>0.27489863538635456</v>
      </c>
      <c r="AT19">
        <f t="shared" si="9"/>
        <v>0.83345445724708289</v>
      </c>
      <c r="AU19">
        <f t="shared" si="9"/>
        <v>-38.777772402382915</v>
      </c>
      <c r="AW19">
        <v>16</v>
      </c>
      <c r="AX19">
        <f>IF(Z19&gt;0, (R19*SUMPRODUCT(K19:$K$98, X19:$X$98)-K19*$AZ$3)/Z19, 0)</f>
        <v>87.453705720216462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10"/>
        <v>0.12000000000000001</v>
      </c>
      <c r="I20" s="5">
        <f t="shared" si="11"/>
        <v>1.1200000000000001</v>
      </c>
      <c r="J20">
        <f t="shared" si="12"/>
        <v>0.89285714285714279</v>
      </c>
      <c r="K20">
        <f t="shared" si="20"/>
        <v>0.14564434093128131</v>
      </c>
      <c r="L20" s="2">
        <v>17</v>
      </c>
      <c r="M20" s="6">
        <v>2.8709999999999999E-3</v>
      </c>
      <c r="Q20" s="4">
        <f t="shared" si="21"/>
        <v>12.5</v>
      </c>
      <c r="R20">
        <f t="shared" si="0"/>
        <v>100000</v>
      </c>
      <c r="S20">
        <f t="shared" si="1"/>
        <v>86.746894847208736</v>
      </c>
      <c r="U20">
        <f t="shared" si="13"/>
        <v>2.8709999999999999E-3</v>
      </c>
      <c r="V20">
        <f t="shared" si="14"/>
        <v>0.01</v>
      </c>
      <c r="W20">
        <f t="shared" si="15"/>
        <v>0.81535993277016405</v>
      </c>
      <c r="X20">
        <f t="shared" si="16"/>
        <v>2.340898366983141E-3</v>
      </c>
      <c r="Y20">
        <f t="shared" si="17"/>
        <v>8.1535993277016411E-3</v>
      </c>
      <c r="Z20">
        <f t="shared" si="18"/>
        <v>0.80486543507547925</v>
      </c>
      <c r="AB20">
        <f t="shared" si="19"/>
        <v>71.306247616537405</v>
      </c>
      <c r="AC20">
        <f t="shared" si="2"/>
        <v>69.81957726264551</v>
      </c>
      <c r="AE20">
        <f t="shared" si="3"/>
        <v>0</v>
      </c>
      <c r="AF20">
        <f t="shared" si="4"/>
        <v>0</v>
      </c>
      <c r="AG20">
        <f t="shared" si="4"/>
        <v>-10.06081793844349</v>
      </c>
      <c r="AH20">
        <f t="shared" si="5"/>
        <v>-234.08983669831412</v>
      </c>
      <c r="AI20">
        <f t="shared" si="6"/>
        <v>-244.15065463675759</v>
      </c>
      <c r="AJ20">
        <f t="shared" si="7"/>
        <v>1.4866703538918955</v>
      </c>
      <c r="AK20">
        <f t="shared" si="22"/>
        <v>4.9914373331576192</v>
      </c>
      <c r="AL20">
        <f t="shared" si="8"/>
        <v>-237.67254694970808</v>
      </c>
      <c r="AN20">
        <f t="shared" si="9"/>
        <v>0</v>
      </c>
      <c r="AO20">
        <f t="shared" si="9"/>
        <v>0</v>
      </c>
      <c r="AP20">
        <f t="shared" si="9"/>
        <v>-1.4653011978742145</v>
      </c>
      <c r="AQ20">
        <f t="shared" si="9"/>
        <v>-34.093859984637227</v>
      </c>
      <c r="AR20">
        <f t="shared" si="9"/>
        <v>-35.559161182511438</v>
      </c>
      <c r="AS20">
        <f t="shared" si="9"/>
        <v>0.21652512387465986</v>
      </c>
      <c r="AT20">
        <f t="shared" si="9"/>
        <v>0.72697460068753383</v>
      </c>
      <c r="AU20">
        <f t="shared" si="9"/>
        <v>-34.615661457949251</v>
      </c>
      <c r="AW20">
        <v>17</v>
      </c>
      <c r="AX20">
        <f>IF(Z20&gt;0, (R20*SUMPRODUCT(K20:$K$98, X20:$X$98)-K20*$AZ$3)/Z20, 0)</f>
        <v>86.746894847208736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10"/>
        <v>0.12000000000000001</v>
      </c>
      <c r="I21" s="5">
        <f t="shared" si="11"/>
        <v>1.1200000000000001</v>
      </c>
      <c r="J21">
        <f t="shared" si="12"/>
        <v>0.89285714285714279</v>
      </c>
      <c r="K21">
        <f t="shared" si="20"/>
        <v>0.13003959011721544</v>
      </c>
      <c r="L21" s="2">
        <v>18</v>
      </c>
      <c r="M21" s="6">
        <v>2.9099999999999998E-3</v>
      </c>
      <c r="Q21" s="4">
        <f t="shared" si="21"/>
        <v>12.5</v>
      </c>
      <c r="R21">
        <f t="shared" si="0"/>
        <v>100000</v>
      </c>
      <c r="S21">
        <f t="shared" si="1"/>
        <v>86.253904351377642</v>
      </c>
      <c r="U21">
        <f t="shared" si="13"/>
        <v>2.9099999999999998E-3</v>
      </c>
      <c r="V21">
        <f t="shared" si="14"/>
        <v>0.01</v>
      </c>
      <c r="W21">
        <f t="shared" si="15"/>
        <v>0.80486543507547925</v>
      </c>
      <c r="X21">
        <f t="shared" si="16"/>
        <v>2.3421584160696444E-3</v>
      </c>
      <c r="Y21">
        <f t="shared" si="17"/>
        <v>8.0486543507547921E-3</v>
      </c>
      <c r="Z21">
        <f t="shared" si="18"/>
        <v>0.79447462230865484</v>
      </c>
      <c r="AB21">
        <f t="shared" si="19"/>
        <v>69.81957726264551</v>
      </c>
      <c r="AC21">
        <f t="shared" si="2"/>
        <v>68.526538082207594</v>
      </c>
      <c r="AE21">
        <f t="shared" si="3"/>
        <v>0</v>
      </c>
      <c r="AF21">
        <f t="shared" si="4"/>
        <v>0</v>
      </c>
      <c r="AG21">
        <f t="shared" si="4"/>
        <v>-9.9309327788581854</v>
      </c>
      <c r="AH21">
        <f t="shared" si="5"/>
        <v>-234.21584160696443</v>
      </c>
      <c r="AI21">
        <f t="shared" si="6"/>
        <v>-244.14677438582262</v>
      </c>
      <c r="AJ21">
        <f t="shared" si="7"/>
        <v>1.2930391804379155</v>
      </c>
      <c r="AK21">
        <f t="shared" si="22"/>
        <v>4.8873704083851859</v>
      </c>
      <c r="AL21">
        <f t="shared" si="8"/>
        <v>-237.96636479699953</v>
      </c>
      <c r="AN21">
        <f t="shared" si="9"/>
        <v>0</v>
      </c>
      <c r="AO21">
        <f t="shared" si="9"/>
        <v>0</v>
      </c>
      <c r="AP21">
        <f t="shared" si="9"/>
        <v>-1.2914144280443378</v>
      </c>
      <c r="AQ21">
        <f t="shared" si="9"/>
        <v>-30.457332041528311</v>
      </c>
      <c r="AR21">
        <f t="shared" si="9"/>
        <v>-31.748746469572648</v>
      </c>
      <c r="AS21">
        <f t="shared" si="9"/>
        <v>0.16814628502964671</v>
      </c>
      <c r="AT21">
        <f t="shared" si="9"/>
        <v>0.63555164465741742</v>
      </c>
      <c r="AU21">
        <f t="shared" si="9"/>
        <v>-30.945048539885583</v>
      </c>
      <c r="AW21">
        <v>18</v>
      </c>
      <c r="AX21">
        <f>IF(Z21&gt;0, (R21*SUMPRODUCT(K21:$K$98, X21:$X$98)-K21*$AZ$3)/Z21, 0)</f>
        <v>86.253904351377642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10"/>
        <v>0.12000000000000001</v>
      </c>
      <c r="I22" s="5">
        <f t="shared" si="11"/>
        <v>1.1200000000000001</v>
      </c>
      <c r="J22">
        <f t="shared" si="12"/>
        <v>0.89285714285714279</v>
      </c>
      <c r="K22">
        <f t="shared" si="20"/>
        <v>0.11610677689037092</v>
      </c>
      <c r="L22" s="2">
        <v>19</v>
      </c>
      <c r="M22" s="6">
        <v>2.9520000000000002E-3</v>
      </c>
      <c r="Q22" s="4">
        <f t="shared" si="21"/>
        <v>12.5</v>
      </c>
      <c r="R22">
        <f t="shared" si="0"/>
        <v>100000</v>
      </c>
      <c r="S22">
        <f t="shared" si="1"/>
        <v>85.892600165631436</v>
      </c>
      <c r="U22">
        <f t="shared" si="13"/>
        <v>2.9520000000000002E-3</v>
      </c>
      <c r="V22">
        <f t="shared" si="14"/>
        <v>0.01</v>
      </c>
      <c r="W22">
        <f t="shared" si="15"/>
        <v>0.79447462230865484</v>
      </c>
      <c r="X22">
        <f t="shared" si="16"/>
        <v>2.3452890850551491E-3</v>
      </c>
      <c r="Y22">
        <f t="shared" si="17"/>
        <v>7.9447462230865483E-3</v>
      </c>
      <c r="Z22">
        <f t="shared" si="18"/>
        <v>0.78418458700051319</v>
      </c>
      <c r="AB22">
        <f t="shared" si="19"/>
        <v>68.526538082207594</v>
      </c>
      <c r="AC22">
        <f t="shared" si="2"/>
        <v>67.355653187285895</v>
      </c>
      <c r="AE22">
        <f t="shared" si="3"/>
        <v>0</v>
      </c>
      <c r="AF22">
        <f t="shared" si="4"/>
        <v>0</v>
      </c>
      <c r="AG22">
        <f t="shared" si="4"/>
        <v>-9.8023073375064147</v>
      </c>
      <c r="AH22">
        <f t="shared" si="5"/>
        <v>-234.52890850551492</v>
      </c>
      <c r="AI22">
        <f t="shared" si="6"/>
        <v>-244.33121584302134</v>
      </c>
      <c r="AJ22">
        <f t="shared" si="7"/>
        <v>1.1708848949216986</v>
      </c>
      <c r="AK22">
        <f t="shared" si="22"/>
        <v>4.7968576657545317</v>
      </c>
      <c r="AL22">
        <f t="shared" si="8"/>
        <v>-238.3634732823451</v>
      </c>
      <c r="AN22">
        <f t="shared" si="9"/>
        <v>0</v>
      </c>
      <c r="AO22">
        <f t="shared" si="9"/>
        <v>0</v>
      </c>
      <c r="AP22">
        <f t="shared" si="9"/>
        <v>-1.1381143110467031</v>
      </c>
      <c r="AQ22">
        <f t="shared" si="9"/>
        <v>-27.230395654192037</v>
      </c>
      <c r="AR22">
        <f t="shared" si="9"/>
        <v>-28.36850996523874</v>
      </c>
      <c r="AS22">
        <f t="shared" si="9"/>
        <v>0.13594767125897905</v>
      </c>
      <c r="AT22">
        <f t="shared" si="9"/>
        <v>0.55694768277262685</v>
      </c>
      <c r="AU22">
        <f t="shared" si="9"/>
        <v>-27.675614611207134</v>
      </c>
      <c r="AW22">
        <v>19</v>
      </c>
      <c r="AX22">
        <f>IF(Z22&gt;0, (R22*SUMPRODUCT(K22:$K$98, X22:$X$98)-K22*$AZ$3)/Z22, 0)</f>
        <v>85.892600165631436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10"/>
        <v>0.12000000000000001</v>
      </c>
      <c r="I23" s="5">
        <f t="shared" si="11"/>
        <v>1.1200000000000001</v>
      </c>
      <c r="J23">
        <f t="shared" si="12"/>
        <v>0.89285714285714279</v>
      </c>
      <c r="K23">
        <f t="shared" si="20"/>
        <v>0.10366676508068833</v>
      </c>
      <c r="L23" s="2">
        <v>20</v>
      </c>
      <c r="M23" s="6">
        <v>2.9979999999999998E-3</v>
      </c>
      <c r="Q23" s="4">
        <f t="shared" si="21"/>
        <v>12.5</v>
      </c>
      <c r="R23">
        <f t="shared" si="0"/>
        <v>100000</v>
      </c>
      <c r="S23">
        <f t="shared" si="1"/>
        <v>85.626068450301929</v>
      </c>
      <c r="U23">
        <f t="shared" si="13"/>
        <v>2.9979999999999998E-3</v>
      </c>
      <c r="V23">
        <f t="shared" si="14"/>
        <v>0.01</v>
      </c>
      <c r="W23">
        <f t="shared" si="15"/>
        <v>0.78418458700051319</v>
      </c>
      <c r="X23">
        <f t="shared" si="16"/>
        <v>2.3509853918275382E-3</v>
      </c>
      <c r="Y23">
        <f t="shared" si="17"/>
        <v>7.8418458700051322E-3</v>
      </c>
      <c r="Z23">
        <f t="shared" si="18"/>
        <v>0.77399175573868051</v>
      </c>
      <c r="AB23">
        <f t="shared" si="19"/>
        <v>67.355653187285895</v>
      </c>
      <c r="AC23">
        <f t="shared" si="2"/>
        <v>66.273871056849629</v>
      </c>
      <c r="AE23">
        <f t="shared" si="3"/>
        <v>0</v>
      </c>
      <c r="AF23">
        <f t="shared" si="4"/>
        <v>0</v>
      </c>
      <c r="AG23">
        <f t="shared" si="4"/>
        <v>-9.6748969467335062</v>
      </c>
      <c r="AH23">
        <f t="shared" si="5"/>
        <v>-235.09853918275383</v>
      </c>
      <c r="AI23">
        <f t="shared" si="6"/>
        <v>-244.77343612948732</v>
      </c>
      <c r="AJ23">
        <f t="shared" si="7"/>
        <v>1.0817821304362667</v>
      </c>
      <c r="AK23">
        <f t="shared" si="22"/>
        <v>4.714895723110013</v>
      </c>
      <c r="AL23">
        <f t="shared" si="8"/>
        <v>-238.97675827594105</v>
      </c>
      <c r="AN23">
        <f t="shared" si="9"/>
        <v>0</v>
      </c>
      <c r="AO23">
        <f t="shared" si="9"/>
        <v>0</v>
      </c>
      <c r="AP23">
        <f t="shared" si="9"/>
        <v>-1.0029652689568911</v>
      </c>
      <c r="AQ23">
        <f t="shared" si="9"/>
        <v>-24.371905032271542</v>
      </c>
      <c r="AR23">
        <f t="shared" si="9"/>
        <v>-25.37487030122843</v>
      </c>
      <c r="AS23">
        <f t="shared" si="9"/>
        <v>0.11214485398442299</v>
      </c>
      <c r="AT23">
        <f t="shared" si="9"/>
        <v>0.48877798730758781</v>
      </c>
      <c r="AU23">
        <f t="shared" si="9"/>
        <v>-24.773947459936419</v>
      </c>
      <c r="AW23">
        <v>20</v>
      </c>
      <c r="AX23">
        <f>IF(Z23&gt;0, (R23*SUMPRODUCT(K23:$K$98, X23:$X$98)-K23*$AZ$3)/Z23, 0)</f>
        <v>85.626068450301929</v>
      </c>
    </row>
    <row r="24" spans="5:50" x14ac:dyDescent="0.25">
      <c r="E24">
        <v>2024</v>
      </c>
      <c r="F24" s="5">
        <f>EconomicRates!C64</f>
        <v>3.5571999999999999E-2</v>
      </c>
      <c r="G24" s="5">
        <f>EconomicRates!D64</f>
        <v>7.0000000000000007E-2</v>
      </c>
      <c r="H24" s="5">
        <f t="shared" si="10"/>
        <v>0.12000000000000001</v>
      </c>
      <c r="I24" s="5">
        <f t="shared" si="11"/>
        <v>1.1200000000000001</v>
      </c>
      <c r="J24">
        <f t="shared" si="12"/>
        <v>0.89285714285714279</v>
      </c>
      <c r="K24">
        <f t="shared" si="20"/>
        <v>9.2559611679185999E-2</v>
      </c>
      <c r="L24" s="2">
        <v>21</v>
      </c>
      <c r="M24" s="6">
        <v>3.0469999999999998E-3</v>
      </c>
      <c r="Q24" s="4">
        <f t="shared" si="21"/>
        <v>12.5</v>
      </c>
      <c r="R24">
        <f t="shared" si="0"/>
        <v>100000</v>
      </c>
      <c r="S24">
        <f t="shared" si="1"/>
        <v>85.416283343896396</v>
      </c>
      <c r="U24">
        <f t="shared" si="13"/>
        <v>3.0469999999999998E-3</v>
      </c>
      <c r="V24">
        <f t="shared" si="14"/>
        <v>0.01</v>
      </c>
      <c r="W24">
        <f t="shared" si="15"/>
        <v>0.77399175573868051</v>
      </c>
      <c r="X24">
        <f t="shared" si="16"/>
        <v>2.3583528797357593E-3</v>
      </c>
      <c r="Y24">
        <f t="shared" si="17"/>
        <v>7.7399175573868049E-3</v>
      </c>
      <c r="Z24">
        <f t="shared" si="18"/>
        <v>0.76389348530155798</v>
      </c>
      <c r="AB24">
        <f t="shared" si="19"/>
        <v>66.273871056849629</v>
      </c>
      <c r="AC24">
        <f t="shared" si="2"/>
        <v>65.248942385074429</v>
      </c>
      <c r="AE24">
        <f t="shared" si="3"/>
        <v>0</v>
      </c>
      <c r="AF24">
        <f t="shared" si="4"/>
        <v>0</v>
      </c>
      <c r="AG24">
        <f t="shared" si="4"/>
        <v>-9.548668566269475</v>
      </c>
      <c r="AH24">
        <f t="shared" si="5"/>
        <v>-235.83528797357593</v>
      </c>
      <c r="AI24">
        <f t="shared" si="6"/>
        <v>-245.3839565398454</v>
      </c>
      <c r="AJ24">
        <f t="shared" si="7"/>
        <v>1.0249286717752</v>
      </c>
      <c r="AK24">
        <f t="shared" si="22"/>
        <v>4.6391709739794749</v>
      </c>
      <c r="AL24">
        <f t="shared" si="8"/>
        <v>-239.71985689409073</v>
      </c>
      <c r="AN24">
        <f t="shared" si="9"/>
        <v>0</v>
      </c>
      <c r="AO24">
        <f t="shared" si="9"/>
        <v>0</v>
      </c>
      <c r="AP24">
        <f t="shared" si="9"/>
        <v>-0.88382105454715232</v>
      </c>
      <c r="AQ24">
        <f t="shared" si="9"/>
        <v>-21.828822675083192</v>
      </c>
      <c r="AR24">
        <f t="shared" si="9"/>
        <v>-22.712643729630344</v>
      </c>
      <c r="AS24">
        <f t="shared" si="9"/>
        <v>9.4866999858376391E-2</v>
      </c>
      <c r="AT24">
        <f t="shared" si="9"/>
        <v>0.42939986386489126</v>
      </c>
      <c r="AU24">
        <f t="shared" si="9"/>
        <v>-22.188376865907077</v>
      </c>
      <c r="AW24">
        <v>21</v>
      </c>
      <c r="AX24">
        <f>IF(Z24&gt;0, (R24*SUMPRODUCT(K24:$K$98, X24:$X$98)-K24*$AZ$3)/Z24, 0)</f>
        <v>85.416283343896396</v>
      </c>
    </row>
    <row r="25" spans="5:50" x14ac:dyDescent="0.25">
      <c r="E25">
        <v>2025</v>
      </c>
      <c r="F25" s="5">
        <f>EconomicRates!C65</f>
        <v>3.5571999999999999E-2</v>
      </c>
      <c r="G25" s="5">
        <f>EconomicRates!D65</f>
        <v>7.0000000000000007E-2</v>
      </c>
      <c r="H25" s="5">
        <f t="shared" si="10"/>
        <v>0.12000000000000001</v>
      </c>
      <c r="I25" s="5">
        <f t="shared" si="11"/>
        <v>1.1200000000000001</v>
      </c>
      <c r="J25">
        <f t="shared" si="12"/>
        <v>0.89285714285714279</v>
      </c>
      <c r="K25">
        <f t="shared" si="20"/>
        <v>8.2642510427844637E-2</v>
      </c>
      <c r="L25" s="2">
        <v>22</v>
      </c>
      <c r="M25" s="6">
        <v>3.104E-3</v>
      </c>
      <c r="Q25" s="4">
        <f t="shared" si="21"/>
        <v>12.5</v>
      </c>
      <c r="R25">
        <f t="shared" si="0"/>
        <v>100000</v>
      </c>
      <c r="S25">
        <f t="shared" si="1"/>
        <v>85.246116548584013</v>
      </c>
      <c r="U25">
        <f t="shared" si="13"/>
        <v>3.104E-3</v>
      </c>
      <c r="V25">
        <f t="shared" si="14"/>
        <v>0.01</v>
      </c>
      <c r="W25">
        <f t="shared" si="15"/>
        <v>0.76389348530155798</v>
      </c>
      <c r="X25">
        <f t="shared" si="16"/>
        <v>2.3711253783760358E-3</v>
      </c>
      <c r="Y25">
        <f t="shared" si="17"/>
        <v>7.63893485301558E-3</v>
      </c>
      <c r="Z25">
        <f t="shared" si="18"/>
        <v>0.75388342507016637</v>
      </c>
      <c r="AB25">
        <f t="shared" si="19"/>
        <v>65.248942385074429</v>
      </c>
      <c r="AC25">
        <f t="shared" si="2"/>
        <v>64.26563431757711</v>
      </c>
      <c r="AE25">
        <f t="shared" si="3"/>
        <v>0</v>
      </c>
      <c r="AF25">
        <f t="shared" si="4"/>
        <v>0</v>
      </c>
      <c r="AG25">
        <f t="shared" si="4"/>
        <v>-9.4235428133770789</v>
      </c>
      <c r="AH25">
        <f t="shared" si="5"/>
        <v>-237.11253783760358</v>
      </c>
      <c r="AI25">
        <f t="shared" si="6"/>
        <v>-246.53608065098067</v>
      </c>
      <c r="AJ25">
        <f t="shared" si="7"/>
        <v>0.98330806749731892</v>
      </c>
      <c r="AK25">
        <f t="shared" si="22"/>
        <v>4.5674259669552102</v>
      </c>
      <c r="AL25">
        <f t="shared" si="8"/>
        <v>-240.98534661652815</v>
      </c>
      <c r="AN25">
        <f t="shared" si="9"/>
        <v>0</v>
      </c>
      <c r="AO25">
        <f t="shared" si="9"/>
        <v>0</v>
      </c>
      <c r="AP25">
        <f t="shared" si="9"/>
        <v>-0.77878523522175558</v>
      </c>
      <c r="AQ25">
        <f t="shared" si="9"/>
        <v>-19.595575380816861</v>
      </c>
      <c r="AR25">
        <f t="shared" si="9"/>
        <v>-20.374360616038615</v>
      </c>
      <c r="AS25">
        <f t="shared" si="9"/>
        <v>8.1263047221930937E-2</v>
      </c>
      <c r="AT25">
        <f t="shared" si="9"/>
        <v>0.37746354810250432</v>
      </c>
      <c r="AU25">
        <f t="shared" si="9"/>
        <v>-19.915634020714183</v>
      </c>
      <c r="AW25">
        <v>22</v>
      </c>
      <c r="AX25">
        <f>IF(Z25&gt;0, (R25*SUMPRODUCT(K25:$K$98, X25:$X$98)-K25*$AZ$3)/Z25, 0)</f>
        <v>85.246116548584013</v>
      </c>
    </row>
    <row r="26" spans="5:50" x14ac:dyDescent="0.25">
      <c r="E26">
        <v>2026</v>
      </c>
      <c r="F26" s="5">
        <f>EconomicRates!C66</f>
        <v>3.5571999999999999E-2</v>
      </c>
      <c r="G26" s="5">
        <f>EconomicRates!D66</f>
        <v>7.0000000000000007E-2</v>
      </c>
      <c r="H26" s="5">
        <f t="shared" si="10"/>
        <v>0.12000000000000001</v>
      </c>
      <c r="I26" s="5">
        <f t="shared" si="11"/>
        <v>1.1200000000000001</v>
      </c>
      <c r="J26">
        <f t="shared" si="12"/>
        <v>0.89285714285714279</v>
      </c>
      <c r="K26">
        <f t="shared" si="20"/>
        <v>7.3787955739146996E-2</v>
      </c>
      <c r="L26" s="2">
        <v>23</v>
      </c>
      <c r="M26" s="6">
        <v>3.1700000000000001E-3</v>
      </c>
      <c r="Q26" s="4">
        <f t="shared" si="21"/>
        <v>12.5</v>
      </c>
      <c r="R26">
        <f t="shared" si="0"/>
        <v>100000</v>
      </c>
      <c r="S26">
        <f t="shared" si="1"/>
        <v>85.061790341456742</v>
      </c>
      <c r="U26">
        <f t="shared" si="13"/>
        <v>3.1700000000000001E-3</v>
      </c>
      <c r="V26">
        <f t="shared" si="14"/>
        <v>0.01</v>
      </c>
      <c r="W26">
        <f t="shared" si="15"/>
        <v>0.75388342507016637</v>
      </c>
      <c r="X26">
        <f t="shared" si="16"/>
        <v>2.3898104574724276E-3</v>
      </c>
      <c r="Y26">
        <f t="shared" si="17"/>
        <v>7.5388342507016638E-3</v>
      </c>
      <c r="Z26">
        <f t="shared" si="18"/>
        <v>0.74395478036199225</v>
      </c>
      <c r="AB26">
        <f t="shared" si="19"/>
        <v>64.26563431757711</v>
      </c>
      <c r="AC26">
        <f t="shared" si="2"/>
        <v>63.282125550676284</v>
      </c>
      <c r="AE26">
        <f t="shared" si="3"/>
        <v>0</v>
      </c>
      <c r="AF26">
        <f t="shared" si="4"/>
        <v>0</v>
      </c>
      <c r="AG26">
        <f t="shared" si="4"/>
        <v>-9.2994347545249028</v>
      </c>
      <c r="AH26">
        <f t="shared" si="5"/>
        <v>-238.98104574724275</v>
      </c>
      <c r="AI26">
        <f t="shared" si="6"/>
        <v>-248.28048050176764</v>
      </c>
      <c r="AJ26">
        <f t="shared" si="7"/>
        <v>0.983508766900826</v>
      </c>
      <c r="AK26">
        <f t="shared" si="22"/>
        <v>4.4985944022303981</v>
      </c>
      <c r="AL26">
        <f t="shared" si="8"/>
        <v>-242.79837733263642</v>
      </c>
      <c r="AN26">
        <f t="shared" si="9"/>
        <v>0</v>
      </c>
      <c r="AO26">
        <f t="shared" si="9"/>
        <v>0</v>
      </c>
      <c r="AP26">
        <f t="shared" si="9"/>
        <v>-0.68618628006596882</v>
      </c>
      <c r="AQ26">
        <f t="shared" si="9"/>
        <v>-17.633922826092611</v>
      </c>
      <c r="AR26">
        <f t="shared" si="9"/>
        <v>-18.320109106158579</v>
      </c>
      <c r="AS26">
        <f t="shared" si="9"/>
        <v>7.2571101361141185E-2</v>
      </c>
      <c r="AT26">
        <f t="shared" si="9"/>
        <v>0.33194208464015107</v>
      </c>
      <c r="AU26">
        <f t="shared" si="9"/>
        <v>-17.915595920157287</v>
      </c>
      <c r="AW26">
        <v>23</v>
      </c>
      <c r="AX26">
        <f>IF(Z26&gt;0, (R26*SUMPRODUCT(K26:$K$98, X26:$X$98)-K26*$AZ$3)/Z26, 0)</f>
        <v>85.061790341456742</v>
      </c>
    </row>
    <row r="27" spans="5:50" x14ac:dyDescent="0.25">
      <c r="E27">
        <v>2027</v>
      </c>
      <c r="F27" s="5">
        <f>EconomicRates!C67</f>
        <v>3.5571999999999999E-2</v>
      </c>
      <c r="G27" s="5">
        <f>EconomicRates!D67</f>
        <v>7.0000000000000007E-2</v>
      </c>
      <c r="H27" s="5">
        <f t="shared" si="10"/>
        <v>0.12000000000000001</v>
      </c>
      <c r="I27" s="5">
        <f t="shared" si="11"/>
        <v>1.1200000000000001</v>
      </c>
      <c r="J27">
        <f t="shared" si="12"/>
        <v>0.89285714285714279</v>
      </c>
      <c r="K27">
        <f t="shared" si="20"/>
        <v>6.5882103338524095E-2</v>
      </c>
      <c r="L27" s="2">
        <v>24</v>
      </c>
      <c r="M27" s="6">
        <v>3.2390000000000001E-3</v>
      </c>
      <c r="Q27" s="4">
        <f t="shared" si="21"/>
        <v>12.5</v>
      </c>
      <c r="R27">
        <f t="shared" si="0"/>
        <v>100000</v>
      </c>
      <c r="S27">
        <f t="shared" si="1"/>
        <v>84.819026690919813</v>
      </c>
      <c r="U27">
        <f t="shared" si="13"/>
        <v>3.2390000000000001E-3</v>
      </c>
      <c r="V27">
        <f t="shared" si="14"/>
        <v>0.01</v>
      </c>
      <c r="W27">
        <f t="shared" si="15"/>
        <v>0.74395478036199225</v>
      </c>
      <c r="X27">
        <f t="shared" si="16"/>
        <v>2.4096695335924928E-3</v>
      </c>
      <c r="Y27">
        <f t="shared" si="17"/>
        <v>7.4395478036199227E-3</v>
      </c>
      <c r="Z27">
        <f t="shared" si="18"/>
        <v>0.73410556302477992</v>
      </c>
      <c r="AB27">
        <f t="shared" si="19"/>
        <v>63.282125550676284</v>
      </c>
      <c r="AC27">
        <f t="shared" si="2"/>
        <v>62.266119344151527</v>
      </c>
      <c r="AE27">
        <f t="shared" si="3"/>
        <v>0</v>
      </c>
      <c r="AF27">
        <f t="shared" si="4"/>
        <v>0</v>
      </c>
      <c r="AG27">
        <f t="shared" si="4"/>
        <v>-9.1763195378097482</v>
      </c>
      <c r="AH27">
        <f t="shared" si="5"/>
        <v>-240.96695335924929</v>
      </c>
      <c r="AI27">
        <f t="shared" si="6"/>
        <v>-250.14327289705903</v>
      </c>
      <c r="AJ27">
        <f t="shared" si="7"/>
        <v>1.0160062065247573</v>
      </c>
      <c r="AK27">
        <f t="shared" si="22"/>
        <v>4.4297487885473403</v>
      </c>
      <c r="AL27">
        <f t="shared" si="8"/>
        <v>-244.69751790198694</v>
      </c>
      <c r="AN27">
        <f t="shared" si="9"/>
        <v>0</v>
      </c>
      <c r="AO27">
        <f t="shared" si="9"/>
        <v>0</v>
      </c>
      <c r="AP27">
        <f t="shared" si="9"/>
        <v>-0.60455523205729944</v>
      </c>
      <c r="AQ27">
        <f t="shared" si="9"/>
        <v>-15.875409722383377</v>
      </c>
      <c r="AR27">
        <f t="shared" si="9"/>
        <v>-16.479964954440678</v>
      </c>
      <c r="AS27">
        <f t="shared" si="9"/>
        <v>6.6936625890845911E-2</v>
      </c>
      <c r="AT27">
        <f t="shared" si="9"/>
        <v>0.29184116745077782</v>
      </c>
      <c r="AU27">
        <f t="shared" si="9"/>
        <v>-16.121187161099055</v>
      </c>
      <c r="AW27">
        <v>24</v>
      </c>
      <c r="AX27">
        <f>IF(Z27&gt;0, (R27*SUMPRODUCT(K27:$K$98, X27:$X$98)-K27*$AZ$3)/Z27, 0)</f>
        <v>84.819026690919813</v>
      </c>
    </row>
    <row r="28" spans="5:50" x14ac:dyDescent="0.25">
      <c r="E28">
        <v>2028</v>
      </c>
      <c r="F28" s="5">
        <f>EconomicRates!C68</f>
        <v>3.5571999999999999E-2</v>
      </c>
      <c r="G28" s="5">
        <f>EconomicRates!D68</f>
        <v>7.0000000000000007E-2</v>
      </c>
      <c r="H28" s="5">
        <f t="shared" si="10"/>
        <v>0.12000000000000001</v>
      </c>
      <c r="I28" s="5">
        <f t="shared" si="11"/>
        <v>1.1200000000000001</v>
      </c>
      <c r="J28">
        <f t="shared" si="12"/>
        <v>0.89285714285714279</v>
      </c>
      <c r="K28">
        <f t="shared" si="20"/>
        <v>5.8823306552253651E-2</v>
      </c>
      <c r="L28" s="2">
        <v>25</v>
      </c>
      <c r="M28" s="6">
        <v>3.3149999999999998E-3</v>
      </c>
      <c r="Q28" s="4">
        <f t="shared" si="21"/>
        <v>12.5</v>
      </c>
      <c r="R28">
        <f t="shared" si="0"/>
        <v>100000</v>
      </c>
      <c r="S28">
        <f t="shared" si="1"/>
        <v>84.530607714946242</v>
      </c>
      <c r="U28">
        <f t="shared" si="13"/>
        <v>3.3149999999999998E-3</v>
      </c>
      <c r="V28">
        <f t="shared" si="14"/>
        <v>0.01</v>
      </c>
      <c r="W28">
        <f t="shared" si="15"/>
        <v>0.73410556302477992</v>
      </c>
      <c r="X28">
        <f t="shared" si="16"/>
        <v>2.4335599414271451E-3</v>
      </c>
      <c r="Y28">
        <f t="shared" si="17"/>
        <v>7.3410556302477992E-3</v>
      </c>
      <c r="Z28">
        <f t="shared" si="18"/>
        <v>0.724330947453105</v>
      </c>
      <c r="AB28">
        <f t="shared" si="19"/>
        <v>62.266119344151527</v>
      </c>
      <c r="AC28">
        <f t="shared" si="2"/>
        <v>61.228135174953756</v>
      </c>
      <c r="AE28">
        <f t="shared" si="3"/>
        <v>0</v>
      </c>
      <c r="AF28">
        <f t="shared" si="4"/>
        <v>0</v>
      </c>
      <c r="AG28">
        <f t="shared" si="4"/>
        <v>-9.0541368431638123</v>
      </c>
      <c r="AH28">
        <f t="shared" si="5"/>
        <v>-243.35599414271451</v>
      </c>
      <c r="AI28">
        <f t="shared" si="6"/>
        <v>-252.41013098587831</v>
      </c>
      <c r="AJ28">
        <f t="shared" si="7"/>
        <v>1.0379841691977703</v>
      </c>
      <c r="AK28">
        <f t="shared" si="22"/>
        <v>4.358628354090607</v>
      </c>
      <c r="AL28">
        <f t="shared" si="8"/>
        <v>-247.01351846258993</v>
      </c>
      <c r="AN28">
        <f t="shared" si="9"/>
        <v>0</v>
      </c>
      <c r="AO28">
        <f t="shared" si="9"/>
        <v>0</v>
      </c>
      <c r="AP28">
        <f t="shared" si="9"/>
        <v>-0.53259426709147906</v>
      </c>
      <c r="AQ28">
        <f t="shared" si="9"/>
        <v>-14.315004244785339</v>
      </c>
      <c r="AR28">
        <f t="shared" si="9"/>
        <v>-14.847598511876818</v>
      </c>
      <c r="AS28">
        <f t="shared" si="9"/>
        <v>6.1057660981106765E-2</v>
      </c>
      <c r="AT28">
        <f t="shared" si="9"/>
        <v>0.25638893182001654</v>
      </c>
      <c r="AU28">
        <f t="shared" si="9"/>
        <v>-14.530151919075694</v>
      </c>
      <c r="AW28">
        <v>25</v>
      </c>
      <c r="AX28">
        <f>IF(Z28&gt;0, (R28*SUMPRODUCT(K28:$K$98, X28:$X$98)-K28*$AZ$3)/Z28, 0)</f>
        <v>84.530607714946242</v>
      </c>
    </row>
    <row r="29" spans="5:50" x14ac:dyDescent="0.25">
      <c r="E29">
        <v>2029</v>
      </c>
      <c r="F29" s="5">
        <f>EconomicRates!C69</f>
        <v>3.5571999999999999E-2</v>
      </c>
      <c r="G29" s="5">
        <f>EconomicRates!D69</f>
        <v>7.0000000000000007E-2</v>
      </c>
      <c r="H29" s="5">
        <f t="shared" si="10"/>
        <v>0.12000000000000001</v>
      </c>
      <c r="I29" s="5">
        <f t="shared" si="11"/>
        <v>1.1200000000000001</v>
      </c>
      <c r="J29">
        <f t="shared" si="12"/>
        <v>0.89285714285714279</v>
      </c>
      <c r="K29">
        <f t="shared" si="20"/>
        <v>5.2520809421655039E-2</v>
      </c>
      <c r="L29" s="2">
        <v>26</v>
      </c>
      <c r="M29" s="6">
        <v>3.3969999999999998E-3</v>
      </c>
      <c r="Q29" s="4">
        <f t="shared" si="21"/>
        <v>12.5</v>
      </c>
      <c r="R29">
        <f t="shared" si="0"/>
        <v>100000</v>
      </c>
      <c r="S29">
        <f t="shared" si="1"/>
        <v>84.18493157700037</v>
      </c>
      <c r="U29">
        <f t="shared" si="13"/>
        <v>3.3969999999999998E-3</v>
      </c>
      <c r="V29">
        <f t="shared" si="14"/>
        <v>0.01</v>
      </c>
      <c r="W29">
        <f t="shared" si="15"/>
        <v>0.724330947453105</v>
      </c>
      <c r="X29">
        <f t="shared" si="16"/>
        <v>2.4605522284981978E-3</v>
      </c>
      <c r="Y29">
        <f t="shared" si="17"/>
        <v>7.2433094745310497E-3</v>
      </c>
      <c r="Z29">
        <f t="shared" si="18"/>
        <v>0.71462708575007583</v>
      </c>
      <c r="AB29">
        <f t="shared" si="19"/>
        <v>61.228135174953756</v>
      </c>
      <c r="AC29">
        <f t="shared" si="2"/>
        <v>60.16083231694131</v>
      </c>
      <c r="AE29">
        <f t="shared" si="3"/>
        <v>0</v>
      </c>
      <c r="AF29">
        <f t="shared" si="4"/>
        <v>0</v>
      </c>
      <c r="AG29">
        <f t="shared" si="4"/>
        <v>-8.9328385718759478</v>
      </c>
      <c r="AH29">
        <f t="shared" si="5"/>
        <v>-246.05522284981978</v>
      </c>
      <c r="AI29">
        <f t="shared" si="6"/>
        <v>-254.98806142169573</v>
      </c>
      <c r="AJ29">
        <f t="shared" si="7"/>
        <v>1.0673028580124466</v>
      </c>
      <c r="AK29">
        <f t="shared" si="22"/>
        <v>4.2859694622467632</v>
      </c>
      <c r="AL29">
        <f t="shared" si="8"/>
        <v>-249.63478910143652</v>
      </c>
      <c r="AN29">
        <f t="shared" si="9"/>
        <v>0</v>
      </c>
      <c r="AO29">
        <f t="shared" si="9"/>
        <v>0</v>
      </c>
      <c r="AP29">
        <f t="shared" si="9"/>
        <v>-0.46915991222790582</v>
      </c>
      <c r="AQ29">
        <f t="shared" si="9"/>
        <v>-12.923019466498245</v>
      </c>
      <c r="AR29">
        <f t="shared" si="9"/>
        <v>-13.392179378726151</v>
      </c>
      <c r="AS29">
        <f t="shared" si="9"/>
        <v>5.6055610000859457E-2</v>
      </c>
      <c r="AT29">
        <f t="shared" si="9"/>
        <v>0.22510258531369559</v>
      </c>
      <c r="AU29">
        <f t="shared" si="9"/>
        <v>-13.111021183411596</v>
      </c>
      <c r="AW29">
        <v>26</v>
      </c>
      <c r="AX29">
        <f>IF(Z29&gt;0, (R29*SUMPRODUCT(K29:$K$98, X29:$X$98)-K29*$AZ$3)/Z29, 0)</f>
        <v>84.18493157700037</v>
      </c>
    </row>
    <row r="30" spans="5:50" x14ac:dyDescent="0.25">
      <c r="E30">
        <v>2030</v>
      </c>
      <c r="F30" s="5">
        <f>EconomicRates!C70</f>
        <v>3.5571999999999999E-2</v>
      </c>
      <c r="G30" s="5">
        <f>EconomicRates!D70</f>
        <v>7.0000000000000007E-2</v>
      </c>
      <c r="H30" s="5">
        <f t="shared" si="10"/>
        <v>0.12000000000000001</v>
      </c>
      <c r="I30" s="5">
        <f t="shared" si="11"/>
        <v>1.1200000000000001</v>
      </c>
      <c r="J30">
        <f t="shared" si="12"/>
        <v>0.89285714285714279</v>
      </c>
      <c r="K30">
        <f t="shared" si="20"/>
        <v>4.6893579840763422E-2</v>
      </c>
      <c r="L30" s="2">
        <v>27</v>
      </c>
      <c r="M30" s="6">
        <v>3.4910000000000002E-3</v>
      </c>
      <c r="Q30" s="4">
        <f t="shared" si="21"/>
        <v>12.5</v>
      </c>
      <c r="R30">
        <f t="shared" si="0"/>
        <v>100000</v>
      </c>
      <c r="S30">
        <f t="shared" si="1"/>
        <v>83.783384812501197</v>
      </c>
      <c r="U30">
        <f t="shared" si="13"/>
        <v>3.4910000000000002E-3</v>
      </c>
      <c r="V30">
        <f t="shared" si="14"/>
        <v>0.01</v>
      </c>
      <c r="W30">
        <f t="shared" si="15"/>
        <v>0.71462708575007583</v>
      </c>
      <c r="X30">
        <f t="shared" si="16"/>
        <v>2.4947631563535149E-3</v>
      </c>
      <c r="Y30">
        <f t="shared" si="17"/>
        <v>7.1462708575007585E-3</v>
      </c>
      <c r="Z30">
        <f t="shared" si="18"/>
        <v>0.70498605173622153</v>
      </c>
      <c r="AB30">
        <f t="shared" si="19"/>
        <v>60.16083231694131</v>
      </c>
      <c r="AC30">
        <f t="shared" si="2"/>
        <v>59.066117660061728</v>
      </c>
      <c r="AE30">
        <f t="shared" si="3"/>
        <v>0</v>
      </c>
      <c r="AF30">
        <f t="shared" si="4"/>
        <v>0</v>
      </c>
      <c r="AG30">
        <f t="shared" si="4"/>
        <v>-8.8123256467027691</v>
      </c>
      <c r="AH30">
        <f t="shared" si="5"/>
        <v>-249.47631563535148</v>
      </c>
      <c r="AI30">
        <f t="shared" si="6"/>
        <v>-258.28864128205424</v>
      </c>
      <c r="AJ30">
        <f t="shared" si="7"/>
        <v>1.0947146568795816</v>
      </c>
      <c r="AK30">
        <f t="shared" si="22"/>
        <v>4.2112582621858925</v>
      </c>
      <c r="AL30">
        <f t="shared" si="8"/>
        <v>-252.98266836298876</v>
      </c>
      <c r="AN30">
        <f t="shared" si="9"/>
        <v>0</v>
      </c>
      <c r="AO30">
        <f t="shared" si="9"/>
        <v>0</v>
      </c>
      <c r="AP30">
        <f t="shared" si="9"/>
        <v>-0.41324149629646345</v>
      </c>
      <c r="AQ30">
        <f t="shared" si="9"/>
        <v>-11.698837525625851</v>
      </c>
      <c r="AR30">
        <f t="shared" si="9"/>
        <v>-12.112079021922314</v>
      </c>
      <c r="AS30">
        <f t="shared" si="9"/>
        <v>5.1335089165236596E-2</v>
      </c>
      <c r="AT30">
        <f t="shared" si="9"/>
        <v>0.19748097554788877</v>
      </c>
      <c r="AU30">
        <f t="shared" si="9"/>
        <v>-11.863262957209187</v>
      </c>
      <c r="AW30">
        <v>27</v>
      </c>
      <c r="AX30">
        <f>IF(Z30&gt;0, (R30*SUMPRODUCT(K30:$K$98, X30:$X$98)-K30*$AZ$3)/Z30, 0)</f>
        <v>83.783384812501197</v>
      </c>
    </row>
    <row r="31" spans="5:50" x14ac:dyDescent="0.25">
      <c r="E31">
        <v>2031</v>
      </c>
      <c r="F31" s="5">
        <f>EconomicRates!C71</f>
        <v>3.5571999999999999E-2</v>
      </c>
      <c r="G31" s="5">
        <f>EconomicRates!D71</f>
        <v>7.0000000000000007E-2</v>
      </c>
      <c r="H31" s="5">
        <f t="shared" si="10"/>
        <v>0.12000000000000001</v>
      </c>
      <c r="I31" s="5">
        <f t="shared" si="11"/>
        <v>1.1200000000000001</v>
      </c>
      <c r="J31">
        <f t="shared" si="12"/>
        <v>0.89285714285714279</v>
      </c>
      <c r="K31">
        <f t="shared" si="20"/>
        <v>4.1869267714967337E-2</v>
      </c>
      <c r="L31" s="2">
        <v>28</v>
      </c>
      <c r="M31" s="6">
        <v>3.5990000000000002E-3</v>
      </c>
      <c r="Q31" s="4">
        <f t="shared" si="21"/>
        <v>12.5</v>
      </c>
      <c r="R31">
        <f t="shared" si="0"/>
        <v>100000</v>
      </c>
      <c r="S31">
        <f t="shared" si="1"/>
        <v>83.302206409614101</v>
      </c>
      <c r="U31">
        <f t="shared" si="13"/>
        <v>3.5990000000000002E-3</v>
      </c>
      <c r="V31">
        <f t="shared" si="14"/>
        <v>0.01</v>
      </c>
      <c r="W31">
        <f t="shared" si="15"/>
        <v>0.70498605173622153</v>
      </c>
      <c r="X31">
        <f t="shared" si="16"/>
        <v>2.5372448001986614E-3</v>
      </c>
      <c r="Y31">
        <f t="shared" si="17"/>
        <v>7.0498605173622154E-3</v>
      </c>
      <c r="Z31">
        <f t="shared" si="18"/>
        <v>0.69539894641866062</v>
      </c>
      <c r="AB31">
        <f t="shared" si="19"/>
        <v>59.066117660061728</v>
      </c>
      <c r="AC31">
        <f t="shared" si="2"/>
        <v>57.928266571595444</v>
      </c>
      <c r="AE31">
        <f t="shared" si="3"/>
        <v>0</v>
      </c>
      <c r="AF31">
        <f t="shared" si="4"/>
        <v>0</v>
      </c>
      <c r="AG31">
        <f t="shared" si="4"/>
        <v>-8.692486830233257</v>
      </c>
      <c r="AH31">
        <f t="shared" si="5"/>
        <v>-253.72448001986615</v>
      </c>
      <c r="AI31">
        <f t="shared" si="6"/>
        <v>-262.41696685009941</v>
      </c>
      <c r="AJ31">
        <f t="shared" si="7"/>
        <v>1.1378510884662845</v>
      </c>
      <c r="AK31">
        <f t="shared" si="22"/>
        <v>4.1346282362043212</v>
      </c>
      <c r="AL31">
        <f t="shared" si="8"/>
        <v>-257.14448752542881</v>
      </c>
      <c r="AN31">
        <f t="shared" si="9"/>
        <v>0</v>
      </c>
      <c r="AO31">
        <f t="shared" si="9"/>
        <v>0</v>
      </c>
      <c r="AP31">
        <f t="shared" si="9"/>
        <v>-0.36394805820386406</v>
      </c>
      <c r="AQ31">
        <f t="shared" si="9"/>
        <v>-10.623258179792657</v>
      </c>
      <c r="AR31">
        <f t="shared" si="9"/>
        <v>-10.987206237996521</v>
      </c>
      <c r="AS31">
        <f t="shared" si="9"/>
        <v>4.7640991842761847E-2</v>
      </c>
      <c r="AT31">
        <f t="shared" si="9"/>
        <v>0.17311385652350192</v>
      </c>
      <c r="AU31">
        <f t="shared" si="9"/>
        <v>-10.766451389630257</v>
      </c>
      <c r="AW31">
        <v>28</v>
      </c>
      <c r="AX31">
        <f>IF(Z31&gt;0, (R31*SUMPRODUCT(K31:$K$98, X31:$X$98)-K31*$AZ$3)/Z31, 0)</f>
        <v>83.302206409614101</v>
      </c>
    </row>
    <row r="32" spans="5:50" x14ac:dyDescent="0.25">
      <c r="E32">
        <v>2032</v>
      </c>
      <c r="F32" s="5">
        <f>EconomicRates!C72</f>
        <v>3.5571999999999999E-2</v>
      </c>
      <c r="G32" s="5">
        <f>EconomicRates!D72</f>
        <v>7.0000000000000007E-2</v>
      </c>
      <c r="H32" s="5">
        <f t="shared" si="10"/>
        <v>0.12000000000000001</v>
      </c>
      <c r="I32" s="5">
        <f t="shared" si="11"/>
        <v>1.1200000000000001</v>
      </c>
      <c r="J32">
        <f t="shared" si="12"/>
        <v>0.89285714285714279</v>
      </c>
      <c r="K32">
        <f t="shared" si="20"/>
        <v>3.7383274745506546E-2</v>
      </c>
      <c r="L32" s="2">
        <v>29</v>
      </c>
      <c r="M32" s="6">
        <v>3.7169999999999998E-3</v>
      </c>
      <c r="Q32" s="4">
        <f t="shared" si="21"/>
        <v>12.5</v>
      </c>
      <c r="R32">
        <f t="shared" si="0"/>
        <v>100000</v>
      </c>
      <c r="S32">
        <f t="shared" si="1"/>
        <v>82.720157771979615</v>
      </c>
      <c r="U32">
        <f t="shared" si="13"/>
        <v>3.7169999999999998E-3</v>
      </c>
      <c r="V32">
        <f t="shared" si="14"/>
        <v>0.01</v>
      </c>
      <c r="W32">
        <f t="shared" si="15"/>
        <v>0.69539894641866062</v>
      </c>
      <c r="X32">
        <f t="shared" si="16"/>
        <v>2.5847978838381613E-3</v>
      </c>
      <c r="Y32">
        <f t="shared" si="17"/>
        <v>6.9539894641866065E-3</v>
      </c>
      <c r="Z32">
        <f t="shared" si="18"/>
        <v>0.68586015907063591</v>
      </c>
      <c r="AB32">
        <f t="shared" si="19"/>
        <v>57.928266571595444</v>
      </c>
      <c r="AC32">
        <f t="shared" si="2"/>
        <v>56.734460567838035</v>
      </c>
      <c r="AE32">
        <f t="shared" si="3"/>
        <v>0</v>
      </c>
      <c r="AF32">
        <f t="shared" si="4"/>
        <v>0</v>
      </c>
      <c r="AG32">
        <f t="shared" si="4"/>
        <v>-8.5732519883829497</v>
      </c>
      <c r="AH32">
        <f t="shared" si="5"/>
        <v>-258.47978838381613</v>
      </c>
      <c r="AI32">
        <f t="shared" si="6"/>
        <v>-267.05304037219906</v>
      </c>
      <c r="AJ32">
        <f t="shared" si="7"/>
        <v>1.193806003757409</v>
      </c>
      <c r="AK32">
        <f t="shared" si="22"/>
        <v>4.0549786600116811</v>
      </c>
      <c r="AL32">
        <f t="shared" si="8"/>
        <v>-261.80425570842999</v>
      </c>
      <c r="AN32">
        <f t="shared" si="9"/>
        <v>0</v>
      </c>
      <c r="AO32">
        <f t="shared" si="9"/>
        <v>0</v>
      </c>
      <c r="AP32">
        <f t="shared" si="9"/>
        <v>-0.32049623454418008</v>
      </c>
      <c r="AQ32">
        <f t="shared" si="9"/>
        <v>-9.6628209453125891</v>
      </c>
      <c r="AR32">
        <f t="shared" si="9"/>
        <v>-9.983317179856769</v>
      </c>
      <c r="AS32">
        <f t="shared" si="9"/>
        <v>4.4628377831298444E-2</v>
      </c>
      <c r="AT32">
        <f t="shared" si="9"/>
        <v>0.15158838133438265</v>
      </c>
      <c r="AU32">
        <f t="shared" si="9"/>
        <v>-9.7871004206910897</v>
      </c>
      <c r="AW32">
        <v>29</v>
      </c>
      <c r="AX32">
        <f>IF(Z32&gt;0, (R32*SUMPRODUCT(K32:$K$98, X32:$X$98)-K32*$AZ$3)/Z32, 0)</f>
        <v>82.720157771979615</v>
      </c>
    </row>
    <row r="33" spans="5:50" x14ac:dyDescent="0.25">
      <c r="E33">
        <v>2033</v>
      </c>
      <c r="F33" s="5">
        <f>EconomicRates!C73</f>
        <v>3.5571999999999999E-2</v>
      </c>
      <c r="G33" s="5">
        <f>EconomicRates!D73</f>
        <v>7.0000000000000007E-2</v>
      </c>
      <c r="H33" s="5">
        <f t="shared" si="10"/>
        <v>0.12000000000000001</v>
      </c>
      <c r="I33" s="5">
        <f t="shared" si="11"/>
        <v>1.1200000000000001</v>
      </c>
      <c r="J33">
        <f t="shared" si="12"/>
        <v>0.89285714285714279</v>
      </c>
      <c r="K33">
        <f t="shared" si="20"/>
        <v>3.337792387991656E-2</v>
      </c>
      <c r="L33" s="2">
        <v>30</v>
      </c>
      <c r="M33" s="6">
        <v>3.852E-3</v>
      </c>
      <c r="Q33" s="4">
        <f t="shared" si="21"/>
        <v>12.5</v>
      </c>
      <c r="R33">
        <f t="shared" si="0"/>
        <v>100000</v>
      </c>
      <c r="S33">
        <f t="shared" si="1"/>
        <v>82.043326316374674</v>
      </c>
      <c r="U33">
        <f t="shared" si="13"/>
        <v>3.852E-3</v>
      </c>
      <c r="V33">
        <f t="shared" si="14"/>
        <v>0.01</v>
      </c>
      <c r="W33">
        <f t="shared" si="15"/>
        <v>0.68586015907063591</v>
      </c>
      <c r="X33">
        <f t="shared" si="16"/>
        <v>2.6419333327400893E-3</v>
      </c>
      <c r="Y33">
        <f t="shared" si="17"/>
        <v>6.8586015907063595E-3</v>
      </c>
      <c r="Z33">
        <f t="shared" si="18"/>
        <v>0.67635962414718942</v>
      </c>
      <c r="AB33">
        <f t="shared" si="19"/>
        <v>56.734460567838035</v>
      </c>
      <c r="AC33">
        <f t="shared" si="2"/>
        <v>55.490793351128389</v>
      </c>
      <c r="AE33">
        <f t="shared" si="3"/>
        <v>0</v>
      </c>
      <c r="AF33">
        <f t="shared" si="4"/>
        <v>0</v>
      </c>
      <c r="AG33">
        <f t="shared" si="4"/>
        <v>-8.4544953018398683</v>
      </c>
      <c r="AH33">
        <f t="shared" si="5"/>
        <v>-264.19333327400892</v>
      </c>
      <c r="AI33">
        <f t="shared" si="6"/>
        <v>-272.64782857584879</v>
      </c>
      <c r="AJ33">
        <f t="shared" si="7"/>
        <v>1.2436672167096461</v>
      </c>
      <c r="AK33">
        <f t="shared" si="22"/>
        <v>3.9714122397486626</v>
      </c>
      <c r="AL33">
        <f t="shared" si="8"/>
        <v>-267.43274911939051</v>
      </c>
      <c r="AN33">
        <f t="shared" si="9"/>
        <v>0</v>
      </c>
      <c r="AO33">
        <f t="shared" si="9"/>
        <v>0</v>
      </c>
      <c r="AP33">
        <f t="shared" si="9"/>
        <v>-0.28219350062792331</v>
      </c>
      <c r="AQ33">
        <f t="shared" si="9"/>
        <v>-8.8182249676012958</v>
      </c>
      <c r="AR33">
        <f t="shared" si="9"/>
        <v>-9.1004184682292202</v>
      </c>
      <c r="AS33">
        <f t="shared" si="9"/>
        <v>4.1511029691282259E-2</v>
      </c>
      <c r="AT33">
        <f t="shared" si="9"/>
        <v>0.13255749543409981</v>
      </c>
      <c r="AU33">
        <f t="shared" si="9"/>
        <v>-8.9263499431038387</v>
      </c>
      <c r="AW33">
        <v>30</v>
      </c>
      <c r="AX33">
        <f>IF(Z33&gt;0, (R33*SUMPRODUCT(K33:$K$98, X33:$X$98)-K33*$AZ$3)/Z33, 0)</f>
        <v>82.043326316374674</v>
      </c>
    </row>
    <row r="34" spans="5:50" x14ac:dyDescent="0.25">
      <c r="E34">
        <v>2034</v>
      </c>
      <c r="F34" s="5">
        <f>EconomicRates!C74</f>
        <v>3.5571999999999999E-2</v>
      </c>
      <c r="G34" s="5">
        <f>EconomicRates!D74</f>
        <v>7.0000000000000007E-2</v>
      </c>
      <c r="H34" s="5">
        <f t="shared" si="10"/>
        <v>0.12000000000000001</v>
      </c>
      <c r="I34" s="5">
        <f t="shared" si="11"/>
        <v>1.1200000000000001</v>
      </c>
      <c r="J34">
        <f t="shared" si="12"/>
        <v>0.89285714285714279</v>
      </c>
      <c r="K34">
        <f t="shared" si="20"/>
        <v>2.9801717749925499E-2</v>
      </c>
      <c r="L34" s="2">
        <v>31</v>
      </c>
      <c r="M34" s="6">
        <v>4.0049999999999999E-3</v>
      </c>
      <c r="Q34" s="4">
        <f t="shared" si="21"/>
        <v>12.5</v>
      </c>
      <c r="R34">
        <f t="shared" si="0"/>
        <v>100000</v>
      </c>
      <c r="S34">
        <f t="shared" si="1"/>
        <v>81.257623940705571</v>
      </c>
      <c r="U34">
        <f t="shared" si="13"/>
        <v>4.0049999999999999E-3</v>
      </c>
      <c r="V34">
        <f t="shared" si="14"/>
        <v>0.01</v>
      </c>
      <c r="W34">
        <f t="shared" si="15"/>
        <v>0.67635962414718942</v>
      </c>
      <c r="X34">
        <f t="shared" si="16"/>
        <v>2.7088202947094936E-3</v>
      </c>
      <c r="Y34">
        <f t="shared" si="17"/>
        <v>6.7635962414718948E-3</v>
      </c>
      <c r="Z34">
        <f t="shared" si="18"/>
        <v>0.66688720761100795</v>
      </c>
      <c r="AB34">
        <f t="shared" si="19"/>
        <v>55.490793351128389</v>
      </c>
      <c r="AC34">
        <f t="shared" si="2"/>
        <v>54.189669926922527</v>
      </c>
      <c r="AE34">
        <f t="shared" si="3"/>
        <v>0</v>
      </c>
      <c r="AF34">
        <f t="shared" si="4"/>
        <v>0</v>
      </c>
      <c r="AG34">
        <f t="shared" si="4"/>
        <v>-8.3360900951375996</v>
      </c>
      <c r="AH34">
        <f t="shared" si="5"/>
        <v>-270.88202947094936</v>
      </c>
      <c r="AI34">
        <f t="shared" si="6"/>
        <v>-279.21811956608695</v>
      </c>
      <c r="AJ34">
        <f t="shared" si="7"/>
        <v>1.301123424205862</v>
      </c>
      <c r="AK34">
        <f t="shared" si="22"/>
        <v>3.8843555345789875</v>
      </c>
      <c r="AL34">
        <f t="shared" si="8"/>
        <v>-274.03264060730208</v>
      </c>
      <c r="AN34">
        <f t="shared" si="9"/>
        <v>0</v>
      </c>
      <c r="AO34">
        <f t="shared" si="9"/>
        <v>0</v>
      </c>
      <c r="AP34">
        <f t="shared" si="9"/>
        <v>-0.24842980415324034</v>
      </c>
      <c r="AQ34">
        <f t="shared" si="9"/>
        <v>-8.0727497858202337</v>
      </c>
      <c r="AR34">
        <f t="shared" si="9"/>
        <v>-8.3211795899734735</v>
      </c>
      <c r="AS34">
        <f t="shared" si="9"/>
        <v>3.877571304599968E-2</v>
      </c>
      <c r="AT34">
        <f t="shared" si="9"/>
        <v>0.11576046728188397</v>
      </c>
      <c r="AU34">
        <f t="shared" ref="AU34:AU97" si="23">AL34*$K34</f>
        <v>-8.1666434096455891</v>
      </c>
      <c r="AW34">
        <v>31</v>
      </c>
      <c r="AX34">
        <f>IF(Z34&gt;0, (R34*SUMPRODUCT(K34:$K$98, X34:$X$98)-K34*$AZ$3)/Z34, 0)</f>
        <v>81.257623940705571</v>
      </c>
    </row>
    <row r="35" spans="5:50" x14ac:dyDescent="0.25">
      <c r="E35">
        <v>2035</v>
      </c>
      <c r="F35" s="5">
        <f>EconomicRates!C75</f>
        <v>3.5571999999999999E-2</v>
      </c>
      <c r="G35" s="5">
        <f>EconomicRates!D75</f>
        <v>7.0000000000000007E-2</v>
      </c>
      <c r="H35" s="5">
        <f t="shared" si="10"/>
        <v>0.12000000000000001</v>
      </c>
      <c r="I35" s="5">
        <f t="shared" si="11"/>
        <v>1.1200000000000001</v>
      </c>
      <c r="J35">
        <f t="shared" si="12"/>
        <v>0.89285714285714279</v>
      </c>
      <c r="K35">
        <f t="shared" si="20"/>
        <v>2.660867656243348E-2</v>
      </c>
      <c r="L35" s="2">
        <v>32</v>
      </c>
      <c r="M35" s="6">
        <v>4.1640000000000002E-3</v>
      </c>
      <c r="Q35" s="4">
        <f t="shared" si="21"/>
        <v>12.5</v>
      </c>
      <c r="R35">
        <f t="shared" si="0"/>
        <v>100000</v>
      </c>
      <c r="S35">
        <f t="shared" si="1"/>
        <v>80.354867468657133</v>
      </c>
      <c r="U35">
        <f t="shared" si="13"/>
        <v>4.1640000000000002E-3</v>
      </c>
      <c r="V35">
        <f t="shared" si="14"/>
        <v>0.01</v>
      </c>
      <c r="W35">
        <f t="shared" si="15"/>
        <v>0.66688720761100795</v>
      </c>
      <c r="X35">
        <f t="shared" si="16"/>
        <v>2.776918332492237E-3</v>
      </c>
      <c r="Y35">
        <f t="shared" si="17"/>
        <v>6.6688720761100793E-3</v>
      </c>
      <c r="Z35">
        <f t="shared" si="18"/>
        <v>0.65744141720240556</v>
      </c>
      <c r="AB35">
        <f t="shared" si="19"/>
        <v>54.189669926922527</v>
      </c>
      <c r="AC35">
        <f t="shared" si="2"/>
        <v>52.828617947705418</v>
      </c>
      <c r="AE35">
        <f t="shared" si="3"/>
        <v>0</v>
      </c>
      <c r="AF35">
        <f t="shared" ref="AF35:AG66" si="24">-$Z35*P35</f>
        <v>0</v>
      </c>
      <c r="AG35">
        <f t="shared" si="24"/>
        <v>-8.2180177150300704</v>
      </c>
      <c r="AH35">
        <f t="shared" si="5"/>
        <v>-277.69183324922369</v>
      </c>
      <c r="AI35">
        <f t="shared" ref="AI35:AI66" si="25">SUM(AE35:AH35)</f>
        <v>-285.90985096425374</v>
      </c>
      <c r="AJ35">
        <f t="shared" si="7"/>
        <v>1.361051979217109</v>
      </c>
      <c r="AK35">
        <f t="shared" si="22"/>
        <v>3.7932768948845772</v>
      </c>
      <c r="AL35">
        <f t="shared" ref="AL35:AL98" si="26">SUM(AI35:AK35)</f>
        <v>-280.75552209015206</v>
      </c>
      <c r="AN35">
        <f t="shared" ref="AN35:AT66" si="27">AE35*$K35</f>
        <v>0</v>
      </c>
      <c r="AO35">
        <f t="shared" si="27"/>
        <v>0</v>
      </c>
      <c r="AP35">
        <f t="shared" si="27"/>
        <v>-0.21867057536358378</v>
      </c>
      <c r="AQ35">
        <f t="shared" si="27"/>
        <v>-7.3890121749578048</v>
      </c>
      <c r="AR35">
        <f t="shared" si="27"/>
        <v>-7.6076827503213877</v>
      </c>
      <c r="AS35">
        <f t="shared" si="27"/>
        <v>3.6215791899647985E-2</v>
      </c>
      <c r="AT35">
        <f t="shared" si="27"/>
        <v>0.1009340780077357</v>
      </c>
      <c r="AU35">
        <f t="shared" si="23"/>
        <v>-7.4705328804140043</v>
      </c>
      <c r="AW35">
        <v>32</v>
      </c>
      <c r="AX35">
        <f>IF(Z35&gt;0, (R35*SUMPRODUCT(K35:$K$98, X35:$X$98)-K35*$AZ$3)/Z35, 0)</f>
        <v>80.354867468657133</v>
      </c>
    </row>
    <row r="36" spans="5:50" x14ac:dyDescent="0.25">
      <c r="E36">
        <v>2036</v>
      </c>
      <c r="F36" s="5">
        <f>EconomicRates!C76</f>
        <v>3.5571999999999999E-2</v>
      </c>
      <c r="G36" s="5">
        <f>EconomicRates!D76</f>
        <v>7.0000000000000007E-2</v>
      </c>
      <c r="H36" s="5">
        <f t="shared" si="10"/>
        <v>0.12000000000000001</v>
      </c>
      <c r="I36" s="5">
        <f t="shared" si="11"/>
        <v>1.1200000000000001</v>
      </c>
      <c r="J36">
        <f t="shared" si="12"/>
        <v>0.89285714285714279</v>
      </c>
      <c r="K36">
        <f t="shared" si="20"/>
        <v>2.3757746930744176E-2</v>
      </c>
      <c r="L36" s="2">
        <v>33</v>
      </c>
      <c r="M36" s="6">
        <v>4.3350000000000003E-3</v>
      </c>
      <c r="Q36" s="4">
        <f t="shared" si="21"/>
        <v>12.5</v>
      </c>
      <c r="R36">
        <f t="shared" si="0"/>
        <v>100000</v>
      </c>
      <c r="S36">
        <f t="shared" si="1"/>
        <v>79.368586838996478</v>
      </c>
      <c r="U36">
        <f t="shared" si="13"/>
        <v>4.3350000000000003E-3</v>
      </c>
      <c r="V36">
        <f t="shared" si="14"/>
        <v>0.01</v>
      </c>
      <c r="W36">
        <f t="shared" si="15"/>
        <v>0.65744141720240556</v>
      </c>
      <c r="X36">
        <f t="shared" si="16"/>
        <v>2.8500085435724282E-3</v>
      </c>
      <c r="Y36">
        <f t="shared" si="17"/>
        <v>6.5744141720240554E-3</v>
      </c>
      <c r="Z36">
        <f t="shared" si="18"/>
        <v>0.64801699448680905</v>
      </c>
      <c r="AB36">
        <f t="shared" si="19"/>
        <v>52.828617947705418</v>
      </c>
      <c r="AC36">
        <f t="shared" si="2"/>
        <v>51.432193100071807</v>
      </c>
      <c r="AE36">
        <f t="shared" si="3"/>
        <v>0</v>
      </c>
      <c r="AF36">
        <f t="shared" si="24"/>
        <v>0</v>
      </c>
      <c r="AG36">
        <f t="shared" si="24"/>
        <v>-8.1002124310851134</v>
      </c>
      <c r="AH36">
        <f t="shared" si="5"/>
        <v>-285.00085435724282</v>
      </c>
      <c r="AI36">
        <f t="shared" si="25"/>
        <v>-293.10106678832796</v>
      </c>
      <c r="AJ36">
        <f t="shared" si="7"/>
        <v>1.396424847633611</v>
      </c>
      <c r="AK36">
        <f t="shared" si="22"/>
        <v>3.6980032563393794</v>
      </c>
      <c r="AL36">
        <f t="shared" si="26"/>
        <v>-288.00663868435493</v>
      </c>
      <c r="AN36">
        <f t="shared" si="27"/>
        <v>0</v>
      </c>
      <c r="AO36">
        <f t="shared" si="27"/>
        <v>0</v>
      </c>
      <c r="AP36">
        <f t="shared" si="27"/>
        <v>-0.19244279702298817</v>
      </c>
      <c r="AQ36">
        <f t="shared" si="27"/>
        <v>-6.7709781728652532</v>
      </c>
      <c r="AR36">
        <f t="shared" si="27"/>
        <v>-6.9634209698882419</v>
      </c>
      <c r="AS36">
        <f t="shared" si="27"/>
        <v>3.3175908137882328E-2</v>
      </c>
      <c r="AT36">
        <f t="shared" si="27"/>
        <v>8.7856225513178857E-2</v>
      </c>
      <c r="AU36">
        <f t="shared" si="23"/>
        <v>-6.8423888362371796</v>
      </c>
      <c r="AW36">
        <v>33</v>
      </c>
      <c r="AX36">
        <f>IF(Z36&gt;0, (R36*SUMPRODUCT(K36:$K$98, X36:$X$98)-K36*$AZ$3)/Z36, 0)</f>
        <v>79.368586838996478</v>
      </c>
    </row>
    <row r="37" spans="5:50" x14ac:dyDescent="0.25">
      <c r="E37">
        <v>2037</v>
      </c>
      <c r="F37" s="5">
        <f>EconomicRates!C77</f>
        <v>3.5571999999999999E-2</v>
      </c>
      <c r="G37" s="5">
        <f>EconomicRates!D77</f>
        <v>7.0000000000000007E-2</v>
      </c>
      <c r="H37" s="5">
        <f t="shared" si="10"/>
        <v>0.12000000000000001</v>
      </c>
      <c r="I37" s="5">
        <f t="shared" si="11"/>
        <v>1.1200000000000001</v>
      </c>
      <c r="J37">
        <f t="shared" si="12"/>
        <v>0.89285714285714279</v>
      </c>
      <c r="K37">
        <f t="shared" si="20"/>
        <v>2.1212274045307299E-2</v>
      </c>
      <c r="L37" s="2">
        <v>34</v>
      </c>
      <c r="M37" s="6">
        <v>4.522E-3</v>
      </c>
      <c r="Q37" s="4">
        <f t="shared" si="21"/>
        <v>12.5</v>
      </c>
      <c r="R37">
        <f t="shared" si="0"/>
        <v>100000</v>
      </c>
      <c r="S37">
        <f t="shared" si="1"/>
        <v>78.313859907731043</v>
      </c>
      <c r="U37">
        <f t="shared" si="13"/>
        <v>4.522E-3</v>
      </c>
      <c r="V37">
        <f t="shared" si="14"/>
        <v>0.01</v>
      </c>
      <c r="W37">
        <f t="shared" si="15"/>
        <v>0.64801699448680905</v>
      </c>
      <c r="X37">
        <f t="shared" si="16"/>
        <v>2.9303328490693503E-3</v>
      </c>
      <c r="Y37">
        <f t="shared" si="17"/>
        <v>6.4801699448680909E-3</v>
      </c>
      <c r="Z37">
        <f t="shared" si="18"/>
        <v>0.63860649169287165</v>
      </c>
      <c r="AB37">
        <f t="shared" si="19"/>
        <v>51.432193100071807</v>
      </c>
      <c r="AC37">
        <f t="shared" si="2"/>
        <v>50.011739326603156</v>
      </c>
      <c r="AE37">
        <f t="shared" si="3"/>
        <v>0</v>
      </c>
      <c r="AF37">
        <f t="shared" si="24"/>
        <v>0</v>
      </c>
      <c r="AG37">
        <f t="shared" si="24"/>
        <v>-7.9825811461608955</v>
      </c>
      <c r="AH37">
        <f t="shared" si="5"/>
        <v>-293.03328490693502</v>
      </c>
      <c r="AI37">
        <f t="shared" si="25"/>
        <v>-301.01586605309592</v>
      </c>
      <c r="AJ37">
        <f t="shared" si="7"/>
        <v>1.4204537734686511</v>
      </c>
      <c r="AK37">
        <f t="shared" si="22"/>
        <v>3.6002535170050267</v>
      </c>
      <c r="AL37">
        <f t="shared" si="26"/>
        <v>-295.99515876262228</v>
      </c>
      <c r="AN37">
        <f t="shared" si="27"/>
        <v>0</v>
      </c>
      <c r="AO37">
        <f t="shared" si="27"/>
        <v>0</v>
      </c>
      <c r="AP37">
        <f t="shared" si="27"/>
        <v>-0.16932869886126817</v>
      </c>
      <c r="AQ37">
        <f t="shared" si="27"/>
        <v>-6.2159023438425169</v>
      </c>
      <c r="AR37">
        <f t="shared" si="27"/>
        <v>-6.3852310427037855</v>
      </c>
      <c r="AS37">
        <f t="shared" si="27"/>
        <v>3.0131054711507881E-2</v>
      </c>
      <c r="AT37">
        <f t="shared" si="27"/>
        <v>7.6369564235292051E-2</v>
      </c>
      <c r="AU37">
        <f t="shared" si="23"/>
        <v>-6.2787304237569863</v>
      </c>
      <c r="AW37">
        <v>34</v>
      </c>
      <c r="AX37">
        <f>IF(Z37&gt;0, (R37*SUMPRODUCT(K37:$K$98, X37:$X$98)-K37*$AZ$3)/Z37, 0)</f>
        <v>78.313859907731043</v>
      </c>
    </row>
    <row r="38" spans="5:50" x14ac:dyDescent="0.25">
      <c r="E38">
        <v>2038</v>
      </c>
      <c r="F38" s="5">
        <f>EconomicRates!C78</f>
        <v>3.5571999999999999E-2</v>
      </c>
      <c r="G38" s="5">
        <f>EconomicRates!D78</f>
        <v>7.0000000000000007E-2</v>
      </c>
      <c r="H38" s="5">
        <f t="shared" si="10"/>
        <v>0.12000000000000001</v>
      </c>
      <c r="I38" s="5">
        <f t="shared" si="11"/>
        <v>1.1200000000000001</v>
      </c>
      <c r="J38">
        <f t="shared" si="12"/>
        <v>0.89285714285714279</v>
      </c>
      <c r="K38">
        <f t="shared" si="20"/>
        <v>1.8939530397595803E-2</v>
      </c>
      <c r="L38" s="2">
        <v>35</v>
      </c>
      <c r="M38" s="6">
        <v>4.7470000000000004E-3</v>
      </c>
      <c r="Q38" s="4">
        <f t="shared" si="21"/>
        <v>12.5</v>
      </c>
      <c r="R38">
        <f t="shared" si="0"/>
        <v>100000</v>
      </c>
      <c r="S38">
        <f t="shared" si="1"/>
        <v>77.199528063765811</v>
      </c>
      <c r="U38">
        <f t="shared" si="13"/>
        <v>4.7470000000000004E-3</v>
      </c>
      <c r="V38">
        <f t="shared" si="14"/>
        <v>0.01</v>
      </c>
      <c r="W38">
        <f t="shared" si="15"/>
        <v>0.63860649169287165</v>
      </c>
      <c r="X38">
        <f t="shared" si="16"/>
        <v>3.0314650160660618E-3</v>
      </c>
      <c r="Y38">
        <f t="shared" si="17"/>
        <v>6.3860649169287164E-3</v>
      </c>
      <c r="Z38">
        <f t="shared" si="18"/>
        <v>0.62918896175987682</v>
      </c>
      <c r="AB38">
        <f t="shared" si="19"/>
        <v>50.011739326603156</v>
      </c>
      <c r="AC38">
        <f t="shared" si="2"/>
        <v>48.573090910793283</v>
      </c>
      <c r="AE38">
        <f t="shared" si="3"/>
        <v>0</v>
      </c>
      <c r="AF38">
        <f t="shared" si="24"/>
        <v>0</v>
      </c>
      <c r="AG38">
        <f t="shared" si="24"/>
        <v>-7.8648620219984604</v>
      </c>
      <c r="AH38">
        <f t="shared" si="5"/>
        <v>-303.14650160660619</v>
      </c>
      <c r="AI38">
        <f t="shared" si="25"/>
        <v>-311.01136362860467</v>
      </c>
      <c r="AJ38">
        <f t="shared" si="7"/>
        <v>1.4386484158098725</v>
      </c>
      <c r="AK38">
        <f t="shared" si="22"/>
        <v>3.5008217528622212</v>
      </c>
      <c r="AL38">
        <f t="shared" si="26"/>
        <v>-306.07189345993254</v>
      </c>
      <c r="AN38">
        <f t="shared" si="27"/>
        <v>0</v>
      </c>
      <c r="AO38">
        <f t="shared" si="27"/>
        <v>0</v>
      </c>
      <c r="AP38">
        <f t="shared" si="27"/>
        <v>-0.14895679333853662</v>
      </c>
      <c r="AQ38">
        <f t="shared" si="27"/>
        <v>-5.7414523821031427</v>
      </c>
      <c r="AR38">
        <f t="shared" si="27"/>
        <v>-5.8904091754416799</v>
      </c>
      <c r="AS38">
        <f t="shared" si="27"/>
        <v>2.7247325402684125E-2</v>
      </c>
      <c r="AT38">
        <f t="shared" si="27"/>
        <v>6.6303920004898667E-2</v>
      </c>
      <c r="AU38">
        <f t="shared" si="23"/>
        <v>-5.7968579300340961</v>
      </c>
      <c r="AW38">
        <v>35</v>
      </c>
      <c r="AX38">
        <f>IF(Z38&gt;0, (R38*SUMPRODUCT(K38:$K$98, X38:$X$98)-K38*$AZ$3)/Z38, 0)</f>
        <v>77.199528063765811</v>
      </c>
    </row>
    <row r="39" spans="5:50" x14ac:dyDescent="0.25">
      <c r="E39">
        <v>2039</v>
      </c>
      <c r="F39" s="5">
        <f>EconomicRates!C79</f>
        <v>3.5571999999999999E-2</v>
      </c>
      <c r="G39" s="5">
        <f>EconomicRates!D79</f>
        <v>7.0000000000000007E-2</v>
      </c>
      <c r="H39" s="5">
        <f t="shared" si="10"/>
        <v>0.12000000000000001</v>
      </c>
      <c r="I39" s="5">
        <f t="shared" si="11"/>
        <v>1.1200000000000001</v>
      </c>
      <c r="J39">
        <f t="shared" si="12"/>
        <v>0.89285714285714279</v>
      </c>
      <c r="K39">
        <f t="shared" si="20"/>
        <v>1.6910294997853393E-2</v>
      </c>
      <c r="L39" s="2">
        <v>36</v>
      </c>
      <c r="M39" s="6">
        <v>4.9870000000000001E-3</v>
      </c>
      <c r="Q39" s="4">
        <f t="shared" si="21"/>
        <v>12.5</v>
      </c>
      <c r="R39">
        <f t="shared" si="0"/>
        <v>100000</v>
      </c>
      <c r="S39">
        <f t="shared" si="1"/>
        <v>75.992475313543409</v>
      </c>
      <c r="U39">
        <f t="shared" si="13"/>
        <v>4.9870000000000001E-3</v>
      </c>
      <c r="V39">
        <f t="shared" si="14"/>
        <v>0.01</v>
      </c>
      <c r="W39">
        <f t="shared" si="15"/>
        <v>0.62918896175987682</v>
      </c>
      <c r="X39">
        <f t="shared" si="16"/>
        <v>3.1377653522965056E-3</v>
      </c>
      <c r="Y39">
        <f t="shared" si="17"/>
        <v>6.2918896175987683E-3</v>
      </c>
      <c r="Z39">
        <f t="shared" si="18"/>
        <v>0.61975930678998159</v>
      </c>
      <c r="AB39">
        <f t="shared" si="19"/>
        <v>48.573090910793283</v>
      </c>
      <c r="AC39">
        <f t="shared" si="2"/>
        <v>47.097043821576449</v>
      </c>
      <c r="AE39">
        <f t="shared" si="3"/>
        <v>0</v>
      </c>
      <c r="AF39">
        <f t="shared" si="24"/>
        <v>0</v>
      </c>
      <c r="AG39">
        <f t="shared" si="24"/>
        <v>-7.7469913348747701</v>
      </c>
      <c r="AH39">
        <f t="shared" si="5"/>
        <v>-313.77653522965056</v>
      </c>
      <c r="AI39">
        <f t="shared" si="25"/>
        <v>-321.52352656452535</v>
      </c>
      <c r="AJ39">
        <f t="shared" si="7"/>
        <v>1.4760470892168343</v>
      </c>
      <c r="AK39">
        <f t="shared" si="22"/>
        <v>3.4001163637555303</v>
      </c>
      <c r="AL39">
        <f t="shared" si="26"/>
        <v>-316.64736311155298</v>
      </c>
      <c r="AN39">
        <f t="shared" si="27"/>
        <v>0</v>
      </c>
      <c r="AO39">
        <f t="shared" si="27"/>
        <v>0</v>
      </c>
      <c r="AP39">
        <f t="shared" si="27"/>
        <v>-0.1310039088185464</v>
      </c>
      <c r="AQ39">
        <f t="shared" si="27"/>
        <v>-5.3060537741377285</v>
      </c>
      <c r="AR39">
        <f t="shared" si="27"/>
        <v>-5.4370576829562758</v>
      </c>
      <c r="AS39">
        <f t="shared" si="27"/>
        <v>2.4960391709379495E-2</v>
      </c>
      <c r="AT39">
        <f t="shared" si="27"/>
        <v>5.749697073813461E-2</v>
      </c>
      <c r="AU39">
        <f t="shared" si="23"/>
        <v>-5.3546003205087613</v>
      </c>
      <c r="AW39">
        <v>36</v>
      </c>
      <c r="AX39">
        <f>IF(Z39&gt;0, (R39*SUMPRODUCT(K39:$K$98, X39:$X$98)-K39*$AZ$3)/Z39, 0)</f>
        <v>75.992475313543409</v>
      </c>
    </row>
    <row r="40" spans="5:50" x14ac:dyDescent="0.25">
      <c r="E40">
        <v>2040</v>
      </c>
      <c r="F40" s="5">
        <f>EconomicRates!C80</f>
        <v>3.5571999999999999E-2</v>
      </c>
      <c r="G40" s="5">
        <f>EconomicRates!D80</f>
        <v>7.0000000000000007E-2</v>
      </c>
      <c r="H40" s="5">
        <f t="shared" si="10"/>
        <v>0.12000000000000001</v>
      </c>
      <c r="I40" s="5">
        <f t="shared" si="11"/>
        <v>1.1200000000000001</v>
      </c>
      <c r="J40">
        <f t="shared" si="12"/>
        <v>0.89285714285714279</v>
      </c>
      <c r="K40">
        <f t="shared" si="20"/>
        <v>1.5098477676654815E-2</v>
      </c>
      <c r="L40" s="2">
        <v>37</v>
      </c>
      <c r="M40" s="6">
        <v>5.2249999999999996E-3</v>
      </c>
      <c r="Q40" s="4">
        <f t="shared" si="21"/>
        <v>12.5</v>
      </c>
      <c r="R40">
        <f t="shared" si="0"/>
        <v>100000</v>
      </c>
      <c r="S40">
        <f t="shared" si="1"/>
        <v>74.713475347671348</v>
      </c>
      <c r="U40">
        <f t="shared" si="13"/>
        <v>5.2249999999999996E-3</v>
      </c>
      <c r="V40">
        <f t="shared" si="14"/>
        <v>0.01</v>
      </c>
      <c r="W40">
        <f t="shared" si="15"/>
        <v>0.61975930678998159</v>
      </c>
      <c r="X40">
        <f t="shared" si="16"/>
        <v>3.2382423779776536E-3</v>
      </c>
      <c r="Y40">
        <f t="shared" si="17"/>
        <v>6.1975930678998164E-3</v>
      </c>
      <c r="Z40">
        <f t="shared" si="18"/>
        <v>0.61032347134410414</v>
      </c>
      <c r="AB40">
        <f t="shared" si="19"/>
        <v>47.097043821576449</v>
      </c>
      <c r="AC40">
        <f t="shared" si="2"/>
        <v>45.599387630372924</v>
      </c>
      <c r="AE40">
        <f t="shared" si="3"/>
        <v>0</v>
      </c>
      <c r="AF40">
        <f t="shared" si="24"/>
        <v>0</v>
      </c>
      <c r="AG40">
        <f t="shared" si="24"/>
        <v>-7.6290433918013019</v>
      </c>
      <c r="AH40">
        <f t="shared" si="5"/>
        <v>-323.82423779776536</v>
      </c>
      <c r="AI40">
        <f t="shared" si="25"/>
        <v>-331.45328118956667</v>
      </c>
      <c r="AJ40">
        <f t="shared" si="7"/>
        <v>1.4976561912035251</v>
      </c>
      <c r="AK40">
        <f t="shared" si="22"/>
        <v>3.2967930675103516</v>
      </c>
      <c r="AL40">
        <f t="shared" si="26"/>
        <v>-326.65883193085278</v>
      </c>
      <c r="AN40">
        <f t="shared" si="27"/>
        <v>0</v>
      </c>
      <c r="AO40">
        <f t="shared" si="27"/>
        <v>0</v>
      </c>
      <c r="AP40">
        <f t="shared" si="27"/>
        <v>-0.11518694134534288</v>
      </c>
      <c r="AQ40">
        <f t="shared" si="27"/>
        <v>-4.889253025549321</v>
      </c>
      <c r="AR40">
        <f t="shared" si="27"/>
        <v>-5.0044399668946635</v>
      </c>
      <c r="AS40">
        <f t="shared" si="27"/>
        <v>2.2612328570190299E-2</v>
      </c>
      <c r="AT40">
        <f t="shared" si="27"/>
        <v>4.9776556534355393E-2</v>
      </c>
      <c r="AU40">
        <f t="shared" si="23"/>
        <v>-4.9320510817901173</v>
      </c>
      <c r="AW40">
        <v>37</v>
      </c>
      <c r="AX40">
        <f>IF(Z40&gt;0, (R40*SUMPRODUCT(K40:$K$98, X40:$X$98)-K40*$AZ$3)/Z40, 0)</f>
        <v>74.713475347671348</v>
      </c>
    </row>
    <row r="41" spans="5:50" x14ac:dyDescent="0.25">
      <c r="E41">
        <v>2041</v>
      </c>
      <c r="F41" s="5">
        <f>EconomicRates!C81</f>
        <v>3.5571999999999999E-2</v>
      </c>
      <c r="G41" s="5">
        <f>EconomicRates!D81</f>
        <v>7.0000000000000007E-2</v>
      </c>
      <c r="H41" s="5">
        <f t="shared" si="10"/>
        <v>0.12000000000000001</v>
      </c>
      <c r="I41" s="5">
        <f t="shared" si="11"/>
        <v>1.1200000000000001</v>
      </c>
      <c r="J41">
        <f t="shared" si="12"/>
        <v>0.89285714285714279</v>
      </c>
      <c r="K41">
        <f t="shared" si="20"/>
        <v>1.348078363987037E-2</v>
      </c>
      <c r="L41" s="2">
        <v>38</v>
      </c>
      <c r="M41" s="6">
        <v>5.4879999999999998E-3</v>
      </c>
      <c r="Q41" s="4">
        <f t="shared" si="21"/>
        <v>12.5</v>
      </c>
      <c r="R41">
        <f t="shared" si="0"/>
        <v>100000</v>
      </c>
      <c r="S41">
        <f t="shared" si="1"/>
        <v>73.410941176650581</v>
      </c>
      <c r="U41">
        <f t="shared" si="13"/>
        <v>5.4879999999999998E-3</v>
      </c>
      <c r="V41">
        <f t="shared" si="14"/>
        <v>0.01</v>
      </c>
      <c r="W41">
        <f t="shared" si="15"/>
        <v>0.61032347134410414</v>
      </c>
      <c r="X41">
        <f t="shared" si="16"/>
        <v>3.3494552107364434E-3</v>
      </c>
      <c r="Y41">
        <f t="shared" si="17"/>
        <v>6.1032347134410414E-3</v>
      </c>
      <c r="Z41">
        <f t="shared" si="18"/>
        <v>0.60087078141992656</v>
      </c>
      <c r="AB41">
        <f t="shared" si="19"/>
        <v>45.599387630372924</v>
      </c>
      <c r="AC41">
        <f t="shared" si="2"/>
        <v>44.110489589586301</v>
      </c>
      <c r="AE41">
        <f t="shared" si="3"/>
        <v>0</v>
      </c>
      <c r="AF41">
        <f t="shared" si="24"/>
        <v>0</v>
      </c>
      <c r="AG41">
        <f t="shared" si="24"/>
        <v>-7.510884767749082</v>
      </c>
      <c r="AH41">
        <f t="shared" si="5"/>
        <v>-334.94552107364433</v>
      </c>
      <c r="AI41">
        <f t="shared" si="25"/>
        <v>-342.4564058413934</v>
      </c>
      <c r="AJ41">
        <f t="shared" si="7"/>
        <v>1.4888980407866228</v>
      </c>
      <c r="AK41">
        <f t="shared" si="22"/>
        <v>3.1919571341261048</v>
      </c>
      <c r="AL41">
        <f t="shared" si="26"/>
        <v>-337.77555066648068</v>
      </c>
      <c r="AN41">
        <f t="shared" si="27"/>
        <v>0</v>
      </c>
      <c r="AO41">
        <f t="shared" si="27"/>
        <v>0</v>
      </c>
      <c r="AP41">
        <f t="shared" si="27"/>
        <v>-0.10125261249802339</v>
      </c>
      <c r="AQ41">
        <f t="shared" si="27"/>
        <v>-4.5153281007374408</v>
      </c>
      <c r="AR41">
        <f t="shared" si="27"/>
        <v>-4.6165807132354644</v>
      </c>
      <c r="AS41">
        <f t="shared" si="27"/>
        <v>2.0071512349671351E-2</v>
      </c>
      <c r="AT41">
        <f t="shared" si="27"/>
        <v>4.3030083512894703E-2</v>
      </c>
      <c r="AU41">
        <f t="shared" si="23"/>
        <v>-4.5534791173728983</v>
      </c>
      <c r="AW41">
        <v>38</v>
      </c>
      <c r="AX41">
        <f>IF(Z41&gt;0, (R41*SUMPRODUCT(K41:$K$98, X41:$X$98)-K41*$AZ$3)/Z41, 0)</f>
        <v>73.410941176650581</v>
      </c>
    </row>
    <row r="42" spans="5:50" x14ac:dyDescent="0.25">
      <c r="E42">
        <v>2042</v>
      </c>
      <c r="F42" s="5">
        <f>EconomicRates!C82</f>
        <v>3.5571999999999999E-2</v>
      </c>
      <c r="G42" s="5">
        <f>EconomicRates!D82</f>
        <v>7.0000000000000007E-2</v>
      </c>
      <c r="H42" s="5">
        <f t="shared" si="10"/>
        <v>0.12000000000000001</v>
      </c>
      <c r="I42" s="5">
        <f t="shared" si="11"/>
        <v>1.1200000000000001</v>
      </c>
      <c r="J42">
        <f t="shared" si="12"/>
        <v>0.89285714285714279</v>
      </c>
      <c r="K42">
        <f t="shared" si="20"/>
        <v>1.2036413964169972E-2</v>
      </c>
      <c r="L42" s="2">
        <v>39</v>
      </c>
      <c r="M42" s="6">
        <v>5.7670000000000004E-3</v>
      </c>
      <c r="Q42" s="4">
        <f t="shared" si="21"/>
        <v>12.5</v>
      </c>
      <c r="R42">
        <f t="shared" si="0"/>
        <v>100000</v>
      </c>
      <c r="S42">
        <f t="shared" si="1"/>
        <v>72.085592939531551</v>
      </c>
      <c r="U42">
        <f t="shared" si="13"/>
        <v>5.7670000000000004E-3</v>
      </c>
      <c r="V42">
        <f t="shared" si="14"/>
        <v>0.01</v>
      </c>
      <c r="W42">
        <f t="shared" si="15"/>
        <v>0.60087078141992656</v>
      </c>
      <c r="X42">
        <f t="shared" si="16"/>
        <v>3.4652217964487165E-3</v>
      </c>
      <c r="Y42">
        <f t="shared" si="17"/>
        <v>6.0087078141992656E-3</v>
      </c>
      <c r="Z42">
        <f t="shared" si="18"/>
        <v>0.59139685180927859</v>
      </c>
      <c r="AB42">
        <f t="shared" si="19"/>
        <v>44.110489589586301</v>
      </c>
      <c r="AC42">
        <f t="shared" si="2"/>
        <v>42.631192725244119</v>
      </c>
      <c r="AE42">
        <f t="shared" si="3"/>
        <v>0</v>
      </c>
      <c r="AF42">
        <f t="shared" si="24"/>
        <v>0</v>
      </c>
      <c r="AG42">
        <f t="shared" si="24"/>
        <v>-7.392460647615982</v>
      </c>
      <c r="AH42">
        <f t="shared" si="5"/>
        <v>-346.52217964487164</v>
      </c>
      <c r="AI42">
        <f t="shared" si="25"/>
        <v>-353.9146402924876</v>
      </c>
      <c r="AJ42">
        <f t="shared" si="7"/>
        <v>1.4792968643421816</v>
      </c>
      <c r="AK42">
        <f t="shared" si="22"/>
        <v>3.0877342712710414</v>
      </c>
      <c r="AL42">
        <f t="shared" si="26"/>
        <v>-349.3476091568744</v>
      </c>
      <c r="AN42">
        <f t="shared" si="27"/>
        <v>0</v>
      </c>
      <c r="AO42">
        <f t="shared" si="27"/>
        <v>0</v>
      </c>
      <c r="AP42">
        <f t="shared" si="27"/>
        <v>-8.8978716568542005E-2</v>
      </c>
      <c r="AQ42">
        <f t="shared" si="27"/>
        <v>-4.1708844019721489</v>
      </c>
      <c r="AR42">
        <f t="shared" si="27"/>
        <v>-4.2598631185406903</v>
      </c>
      <c r="AS42">
        <f t="shared" si="27"/>
        <v>1.7805429435121086E-2</v>
      </c>
      <c r="AT42">
        <f t="shared" si="27"/>
        <v>3.7165247900372955E-2</v>
      </c>
      <c r="AU42">
        <f t="shared" si="23"/>
        <v>-4.2048924412051969</v>
      </c>
      <c r="AW42">
        <v>39</v>
      </c>
      <c r="AX42">
        <f>IF(Z42&gt;0, (R42*SUMPRODUCT(K42:$K$98, X42:$X$98)-K42*$AZ$3)/Z42, 0)</f>
        <v>72.085592939531551</v>
      </c>
    </row>
    <row r="43" spans="5:50" x14ac:dyDescent="0.25">
      <c r="E43">
        <v>2043</v>
      </c>
      <c r="F43" s="5">
        <f>EconomicRates!C83</f>
        <v>3.5571999999999999E-2</v>
      </c>
      <c r="G43" s="5">
        <f>EconomicRates!D83</f>
        <v>7.0000000000000007E-2</v>
      </c>
      <c r="H43" s="5">
        <f t="shared" si="10"/>
        <v>0.12000000000000001</v>
      </c>
      <c r="I43" s="5">
        <f t="shared" si="11"/>
        <v>1.1200000000000001</v>
      </c>
      <c r="J43">
        <f t="shared" si="12"/>
        <v>0.89285714285714279</v>
      </c>
      <c r="K43">
        <f t="shared" si="20"/>
        <v>1.0746798182294617E-2</v>
      </c>
      <c r="L43" s="2">
        <v>40</v>
      </c>
      <c r="M43" s="6">
        <v>6.0780000000000001E-3</v>
      </c>
      <c r="Q43" s="4">
        <f t="shared" si="21"/>
        <v>12.5</v>
      </c>
      <c r="R43">
        <f t="shared" si="0"/>
        <v>100000</v>
      </c>
      <c r="S43">
        <f t="shared" si="1"/>
        <v>70.754207152103177</v>
      </c>
      <c r="U43">
        <f t="shared" si="13"/>
        <v>6.0780000000000001E-3</v>
      </c>
      <c r="V43">
        <f t="shared" si="14"/>
        <v>0.01</v>
      </c>
      <c r="W43">
        <f t="shared" si="15"/>
        <v>0.59139685180927859</v>
      </c>
      <c r="X43">
        <f t="shared" si="16"/>
        <v>3.5945100652967953E-3</v>
      </c>
      <c r="Y43">
        <f t="shared" si="17"/>
        <v>5.913968518092786E-3</v>
      </c>
      <c r="Z43">
        <f t="shared" si="18"/>
        <v>0.58188837322588904</v>
      </c>
      <c r="AB43">
        <f t="shared" si="19"/>
        <v>42.631192725244119</v>
      </c>
      <c r="AC43">
        <f t="shared" si="2"/>
        <v>41.171050498624879</v>
      </c>
      <c r="AE43">
        <f t="shared" si="3"/>
        <v>0</v>
      </c>
      <c r="AF43">
        <f t="shared" si="24"/>
        <v>0</v>
      </c>
      <c r="AG43">
        <f t="shared" si="24"/>
        <v>-7.2736046653236128</v>
      </c>
      <c r="AH43">
        <f t="shared" si="5"/>
        <v>-359.45100652967955</v>
      </c>
      <c r="AI43">
        <f t="shared" si="25"/>
        <v>-366.72461119500315</v>
      </c>
      <c r="AJ43">
        <f t="shared" si="7"/>
        <v>1.4601422266192401</v>
      </c>
      <c r="AK43">
        <f t="shared" si="22"/>
        <v>2.9841834907670886</v>
      </c>
      <c r="AL43">
        <f t="shared" si="26"/>
        <v>-362.28028547761681</v>
      </c>
      <c r="AN43">
        <f t="shared" si="27"/>
        <v>0</v>
      </c>
      <c r="AO43">
        <f t="shared" si="27"/>
        <v>0</v>
      </c>
      <c r="AP43">
        <f t="shared" si="27"/>
        <v>-7.8167961396029453E-2</v>
      </c>
      <c r="AQ43">
        <f t="shared" si="27"/>
        <v>-3.8629474235971308</v>
      </c>
      <c r="AR43">
        <f t="shared" si="27"/>
        <v>-3.9411153849931599</v>
      </c>
      <c r="AS43">
        <f t="shared" si="27"/>
        <v>1.5691853826923265E-2</v>
      </c>
      <c r="AT43">
        <f t="shared" si="27"/>
        <v>3.2070417714209355E-2</v>
      </c>
      <c r="AU43">
        <f t="shared" si="23"/>
        <v>-3.8933531134520272</v>
      </c>
      <c r="AW43">
        <v>40</v>
      </c>
      <c r="AX43">
        <f>IF(Z43&gt;0, (R43*SUMPRODUCT(K43:$K$98, X43:$X$98)-K43*$AZ$3)/Z43, 0)</f>
        <v>70.754207152103177</v>
      </c>
    </row>
    <row r="44" spans="5:50" x14ac:dyDescent="0.25">
      <c r="E44">
        <v>2044</v>
      </c>
      <c r="F44" s="5">
        <f>EconomicRates!C84</f>
        <v>3.5571999999999999E-2</v>
      </c>
      <c r="G44" s="5">
        <f>EconomicRates!D84</f>
        <v>7.0000000000000007E-2</v>
      </c>
      <c r="H44" s="5">
        <f t="shared" si="10"/>
        <v>0.12000000000000001</v>
      </c>
      <c r="I44" s="5">
        <f t="shared" si="11"/>
        <v>1.1200000000000001</v>
      </c>
      <c r="J44">
        <f t="shared" si="12"/>
        <v>0.89285714285714279</v>
      </c>
      <c r="K44">
        <f t="shared" si="20"/>
        <v>9.5953555199059081E-3</v>
      </c>
      <c r="L44" s="2">
        <v>41</v>
      </c>
      <c r="M44" s="6">
        <v>6.4359999999999999E-3</v>
      </c>
      <c r="Q44" s="4">
        <f t="shared" si="21"/>
        <v>12.5</v>
      </c>
      <c r="R44">
        <f t="shared" si="0"/>
        <v>100000</v>
      </c>
      <c r="S44">
        <f t="shared" si="1"/>
        <v>69.415884953975592</v>
      </c>
      <c r="U44">
        <f t="shared" si="13"/>
        <v>6.4359999999999999E-3</v>
      </c>
      <c r="V44">
        <f t="shared" si="14"/>
        <v>0.01</v>
      </c>
      <c r="W44">
        <f t="shared" si="15"/>
        <v>0.58188837322588904</v>
      </c>
      <c r="X44">
        <f t="shared" si="16"/>
        <v>3.7450335700818216E-3</v>
      </c>
      <c r="Y44">
        <f t="shared" si="17"/>
        <v>5.8188837322588902E-3</v>
      </c>
      <c r="Z44">
        <f t="shared" si="18"/>
        <v>0.5723244559235483</v>
      </c>
      <c r="AB44">
        <f t="shared" si="19"/>
        <v>41.171050498624879</v>
      </c>
      <c r="AC44">
        <f t="shared" si="2"/>
        <v>39.728408588735704</v>
      </c>
      <c r="AE44">
        <f t="shared" si="3"/>
        <v>0</v>
      </c>
      <c r="AF44">
        <f t="shared" si="24"/>
        <v>0</v>
      </c>
      <c r="AG44">
        <f t="shared" si="24"/>
        <v>-7.1540556990443536</v>
      </c>
      <c r="AH44">
        <f t="shared" si="5"/>
        <v>-374.50335700818215</v>
      </c>
      <c r="AI44">
        <f t="shared" si="25"/>
        <v>-381.65741270722651</v>
      </c>
      <c r="AJ44">
        <f t="shared" si="7"/>
        <v>1.4426419098891756</v>
      </c>
      <c r="AK44">
        <f t="shared" si="22"/>
        <v>2.8819735349037416</v>
      </c>
      <c r="AL44">
        <f t="shared" si="26"/>
        <v>-377.33279726243359</v>
      </c>
      <c r="AN44">
        <f t="shared" si="27"/>
        <v>0</v>
      </c>
      <c r="AO44">
        <f t="shared" si="27"/>
        <v>0</v>
      </c>
      <c r="AP44">
        <f t="shared" si="27"/>
        <v>-6.8645707841539561E-2</v>
      </c>
      <c r="AQ44">
        <f t="shared" si="27"/>
        <v>-3.5934928538917537</v>
      </c>
      <c r="AR44">
        <f t="shared" si="27"/>
        <v>-3.6621385617332933</v>
      </c>
      <c r="AS44">
        <f t="shared" si="27"/>
        <v>1.3842662013302703E-2</v>
      </c>
      <c r="AT44">
        <f t="shared" si="27"/>
        <v>2.7653560666361359E-2</v>
      </c>
      <c r="AU44">
        <f t="shared" si="23"/>
        <v>-3.6206423390536289</v>
      </c>
      <c r="AW44">
        <v>41</v>
      </c>
      <c r="AX44">
        <f>IF(Z44&gt;0, (R44*SUMPRODUCT(K44:$K$98, X44:$X$98)-K44*$AZ$3)/Z44, 0)</f>
        <v>69.415884953975592</v>
      </c>
    </row>
    <row r="45" spans="5:50" x14ac:dyDescent="0.25">
      <c r="E45">
        <v>2045</v>
      </c>
      <c r="F45" s="5">
        <f>EconomicRates!C85</f>
        <v>3.5571999999999999E-2</v>
      </c>
      <c r="G45" s="5">
        <f>EconomicRates!D85</f>
        <v>7.0000000000000007E-2</v>
      </c>
      <c r="H45" s="5">
        <f t="shared" si="10"/>
        <v>0.12000000000000001</v>
      </c>
      <c r="I45" s="5">
        <f t="shared" si="11"/>
        <v>1.1200000000000001</v>
      </c>
      <c r="J45">
        <f t="shared" si="12"/>
        <v>0.89285714285714279</v>
      </c>
      <c r="K45">
        <f t="shared" si="20"/>
        <v>8.5672817142017025E-3</v>
      </c>
      <c r="L45" s="2">
        <v>42</v>
      </c>
      <c r="M45" s="6">
        <v>6.8199999999999997E-3</v>
      </c>
      <c r="Q45" s="4">
        <f t="shared" si="21"/>
        <v>12.5</v>
      </c>
      <c r="R45">
        <f t="shared" si="0"/>
        <v>100000</v>
      </c>
      <c r="S45">
        <f t="shared" si="1"/>
        <v>68.057653696918706</v>
      </c>
      <c r="U45">
        <f t="shared" si="13"/>
        <v>6.8199999999999997E-3</v>
      </c>
      <c r="V45">
        <f t="shared" si="14"/>
        <v>0.01</v>
      </c>
      <c r="W45">
        <f t="shared" si="15"/>
        <v>0.5723244559235483</v>
      </c>
      <c r="X45">
        <f t="shared" si="16"/>
        <v>3.9032527893985993E-3</v>
      </c>
      <c r="Y45">
        <f t="shared" si="17"/>
        <v>5.7232445592354832E-3</v>
      </c>
      <c r="Z45">
        <f t="shared" si="18"/>
        <v>0.56269795857491423</v>
      </c>
      <c r="AB45">
        <f t="shared" si="19"/>
        <v>39.728408588735704</v>
      </c>
      <c r="AC45">
        <f t="shared" si="2"/>
        <v>38.295902800654623</v>
      </c>
      <c r="AE45">
        <f t="shared" si="3"/>
        <v>0</v>
      </c>
      <c r="AF45">
        <f t="shared" si="24"/>
        <v>0</v>
      </c>
      <c r="AG45">
        <f t="shared" si="24"/>
        <v>-7.033724482186428</v>
      </c>
      <c r="AH45">
        <f t="shared" si="5"/>
        <v>-390.32527893985991</v>
      </c>
      <c r="AI45">
        <f t="shared" si="25"/>
        <v>-397.35900342204633</v>
      </c>
      <c r="AJ45">
        <f t="shared" si="7"/>
        <v>1.4325057880810803</v>
      </c>
      <c r="AK45">
        <f t="shared" si="22"/>
        <v>2.7809886012114995</v>
      </c>
      <c r="AL45">
        <f t="shared" si="26"/>
        <v>-393.14550903275375</v>
      </c>
      <c r="AN45">
        <f t="shared" si="27"/>
        <v>0</v>
      </c>
      <c r="AO45">
        <f t="shared" si="27"/>
        <v>0</v>
      </c>
      <c r="AP45">
        <f t="shared" si="27"/>
        <v>-6.025989913896862E-2</v>
      </c>
      <c r="AQ45">
        <f t="shared" si="27"/>
        <v>-3.3440266248521406</v>
      </c>
      <c r="AR45">
        <f t="shared" si="27"/>
        <v>-3.4042865239911091</v>
      </c>
      <c r="AS45">
        <f t="shared" si="27"/>
        <v>1.2272680643715138E-2</v>
      </c>
      <c r="AT45">
        <f t="shared" si="27"/>
        <v>2.382551279056265E-2</v>
      </c>
      <c r="AU45">
        <f t="shared" si="23"/>
        <v>-3.3681883305568316</v>
      </c>
      <c r="AW45">
        <v>42</v>
      </c>
      <c r="AX45">
        <f>IF(Z45&gt;0, (R45*SUMPRODUCT(K45:$K$98, X45:$X$98)-K45*$AZ$3)/Z45, 0)</f>
        <v>68.057653696918706</v>
      </c>
    </row>
    <row r="46" spans="5:50" x14ac:dyDescent="0.25">
      <c r="E46">
        <v>2046</v>
      </c>
      <c r="F46" s="5">
        <f>EconomicRates!C86</f>
        <v>3.5571999999999999E-2</v>
      </c>
      <c r="G46" s="5">
        <f>EconomicRates!D86</f>
        <v>7.0000000000000007E-2</v>
      </c>
      <c r="H46" s="5">
        <f t="shared" si="10"/>
        <v>0.12000000000000001</v>
      </c>
      <c r="I46" s="5">
        <f t="shared" si="11"/>
        <v>1.1200000000000001</v>
      </c>
      <c r="J46">
        <f t="shared" si="12"/>
        <v>0.89285714285714279</v>
      </c>
      <c r="K46">
        <f t="shared" si="20"/>
        <v>7.6493586733943769E-3</v>
      </c>
      <c r="L46" s="2">
        <v>43</v>
      </c>
      <c r="M46" s="6">
        <v>7.2269999999999999E-3</v>
      </c>
      <c r="Q46" s="4">
        <f t="shared" si="21"/>
        <v>12.5</v>
      </c>
      <c r="R46">
        <f t="shared" si="0"/>
        <v>100000</v>
      </c>
      <c r="S46">
        <f t="shared" si="1"/>
        <v>66.692654750392776</v>
      </c>
      <c r="U46">
        <f t="shared" si="13"/>
        <v>7.2269999999999999E-3</v>
      </c>
      <c r="V46">
        <f t="shared" si="14"/>
        <v>0.01</v>
      </c>
      <c r="W46">
        <f t="shared" si="15"/>
        <v>0.56269795857491423</v>
      </c>
      <c r="X46">
        <f t="shared" si="16"/>
        <v>4.0666181466209048E-3</v>
      </c>
      <c r="Y46">
        <f t="shared" si="17"/>
        <v>5.6269795857491426E-3</v>
      </c>
      <c r="Z46">
        <f t="shared" si="18"/>
        <v>0.55300436084254423</v>
      </c>
      <c r="AB46">
        <f t="shared" si="19"/>
        <v>38.295902800654623</v>
      </c>
      <c r="AC46">
        <f t="shared" si="2"/>
        <v>36.88132891313343</v>
      </c>
      <c r="AE46">
        <f t="shared" si="3"/>
        <v>0</v>
      </c>
      <c r="AF46">
        <f t="shared" si="24"/>
        <v>0</v>
      </c>
      <c r="AG46">
        <f t="shared" si="24"/>
        <v>-6.9125545105318027</v>
      </c>
      <c r="AH46">
        <f t="shared" si="5"/>
        <v>-406.66181466209048</v>
      </c>
      <c r="AI46">
        <f t="shared" si="25"/>
        <v>-413.57436917262226</v>
      </c>
      <c r="AJ46">
        <f t="shared" si="7"/>
        <v>1.4145738875211933</v>
      </c>
      <c r="AK46">
        <f t="shared" si="22"/>
        <v>2.6807131960458239</v>
      </c>
      <c r="AL46">
        <f t="shared" si="26"/>
        <v>-409.47908208905523</v>
      </c>
      <c r="AN46">
        <f t="shared" si="27"/>
        <v>0</v>
      </c>
      <c r="AO46">
        <f t="shared" si="27"/>
        <v>0</v>
      </c>
      <c r="AP46">
        <f t="shared" si="27"/>
        <v>-5.2876608800447866E-2</v>
      </c>
      <c r="AQ46">
        <f t="shared" si="27"/>
        <v>-3.1107020791237585</v>
      </c>
      <c r="AR46">
        <f t="shared" si="27"/>
        <v>-3.1635786879242063</v>
      </c>
      <c r="AS46">
        <f t="shared" si="27"/>
        <v>1.0820583035667441E-2</v>
      </c>
      <c r="AT46">
        <f t="shared" si="27"/>
        <v>2.0505736737055885E-2</v>
      </c>
      <c r="AU46">
        <f t="shared" si="23"/>
        <v>-3.1322523681514824</v>
      </c>
      <c r="AW46">
        <v>43</v>
      </c>
      <c r="AX46">
        <f>IF(Z46&gt;0, (R46*SUMPRODUCT(K46:$K$98, X46:$X$98)-K46*$AZ$3)/Z46, 0)</f>
        <v>66.692654750392776</v>
      </c>
    </row>
    <row r="47" spans="5:50" x14ac:dyDescent="0.25">
      <c r="E47">
        <v>2047</v>
      </c>
      <c r="F47" s="5">
        <f>EconomicRates!C87</f>
        <v>3.5571999999999999E-2</v>
      </c>
      <c r="G47" s="5">
        <f>EconomicRates!D87</f>
        <v>7.0000000000000007E-2</v>
      </c>
      <c r="H47" s="5">
        <f t="shared" si="10"/>
        <v>0.12000000000000001</v>
      </c>
      <c r="I47" s="5">
        <f t="shared" si="11"/>
        <v>1.1200000000000001</v>
      </c>
      <c r="J47">
        <f t="shared" si="12"/>
        <v>0.89285714285714279</v>
      </c>
      <c r="K47">
        <f t="shared" si="20"/>
        <v>6.8297845298164071E-3</v>
      </c>
      <c r="L47" s="2">
        <v>44</v>
      </c>
      <c r="M47" s="6">
        <v>7.6860000000000001E-3</v>
      </c>
      <c r="Q47" s="4">
        <f t="shared" si="21"/>
        <v>12.5</v>
      </c>
      <c r="R47">
        <f t="shared" si="0"/>
        <v>100000</v>
      </c>
      <c r="S47">
        <f t="shared" si="1"/>
        <v>65.338345407953071</v>
      </c>
      <c r="U47">
        <f t="shared" si="13"/>
        <v>7.6860000000000001E-3</v>
      </c>
      <c r="V47">
        <f t="shared" si="14"/>
        <v>0.01</v>
      </c>
      <c r="W47">
        <f t="shared" si="15"/>
        <v>0.55300436084254423</v>
      </c>
      <c r="X47">
        <f t="shared" si="16"/>
        <v>4.2503915174357948E-3</v>
      </c>
      <c r="Y47">
        <f t="shared" si="17"/>
        <v>5.5300436084254421E-3</v>
      </c>
      <c r="Z47">
        <f t="shared" si="18"/>
        <v>0.54322392571668299</v>
      </c>
      <c r="AB47">
        <f t="shared" si="19"/>
        <v>36.88132891313343</v>
      </c>
      <c r="AC47">
        <f t="shared" si="2"/>
        <v>35.493352492340875</v>
      </c>
      <c r="AE47">
        <f t="shared" si="3"/>
        <v>0</v>
      </c>
      <c r="AF47">
        <f t="shared" si="24"/>
        <v>0</v>
      </c>
      <c r="AG47">
        <f t="shared" si="24"/>
        <v>-6.790299071458537</v>
      </c>
      <c r="AH47">
        <f t="shared" si="5"/>
        <v>-425.03915174357945</v>
      </c>
      <c r="AI47">
        <f t="shared" si="25"/>
        <v>-431.829450815038</v>
      </c>
      <c r="AJ47">
        <f t="shared" si="7"/>
        <v>1.3879764207925547</v>
      </c>
      <c r="AK47">
        <f t="shared" si="22"/>
        <v>2.5816930239193403</v>
      </c>
      <c r="AL47">
        <f t="shared" si="26"/>
        <v>-427.85978137032612</v>
      </c>
      <c r="AN47">
        <f t="shared" si="27"/>
        <v>0</v>
      </c>
      <c r="AO47">
        <f t="shared" si="27"/>
        <v>0</v>
      </c>
      <c r="AP47">
        <f t="shared" si="27"/>
        <v>-4.6376279551074227E-2</v>
      </c>
      <c r="AQ47">
        <f t="shared" si="27"/>
        <v>-2.9029258231445874</v>
      </c>
      <c r="AR47">
        <f t="shared" si="27"/>
        <v>-2.9493021026956616</v>
      </c>
      <c r="AS47">
        <f t="shared" si="27"/>
        <v>9.4795798864789373E-3</v>
      </c>
      <c r="AT47">
        <f t="shared" si="27"/>
        <v>1.7632407075499248E-2</v>
      </c>
      <c r="AU47">
        <f t="shared" si="23"/>
        <v>-2.9221901157336836</v>
      </c>
      <c r="AW47">
        <v>44</v>
      </c>
      <c r="AX47">
        <f>IF(Z47&gt;0, (R47*SUMPRODUCT(K47:$K$98, X47:$X$98)-K47*$AZ$3)/Z47, 0)</f>
        <v>65.338345407953071</v>
      </c>
    </row>
    <row r="48" spans="5:50" x14ac:dyDescent="0.25">
      <c r="E48">
        <v>2048</v>
      </c>
      <c r="F48" s="5">
        <f>EconomicRates!C88</f>
        <v>3.5571999999999999E-2</v>
      </c>
      <c r="G48" s="5">
        <f>EconomicRates!D88</f>
        <v>7.0000000000000007E-2</v>
      </c>
      <c r="H48" s="5">
        <f t="shared" si="10"/>
        <v>0.12000000000000001</v>
      </c>
      <c r="I48" s="5">
        <f t="shared" si="11"/>
        <v>1.1200000000000001</v>
      </c>
      <c r="J48">
        <f t="shared" si="12"/>
        <v>0.89285714285714279</v>
      </c>
      <c r="K48">
        <f t="shared" si="20"/>
        <v>6.0980219016217915E-3</v>
      </c>
      <c r="L48" s="2">
        <v>45</v>
      </c>
      <c r="M48" s="6">
        <v>8.2030000000000002E-3</v>
      </c>
      <c r="Q48" s="4">
        <f t="shared" si="21"/>
        <v>12.5</v>
      </c>
      <c r="R48">
        <f t="shared" si="0"/>
        <v>100000</v>
      </c>
      <c r="S48">
        <f t="shared" si="1"/>
        <v>63.990802902357949</v>
      </c>
      <c r="U48">
        <f t="shared" si="13"/>
        <v>8.2030000000000002E-3</v>
      </c>
      <c r="V48">
        <f t="shared" si="14"/>
        <v>0.01</v>
      </c>
      <c r="W48">
        <f t="shared" si="15"/>
        <v>0.54322392571668299</v>
      </c>
      <c r="X48">
        <f t="shared" si="16"/>
        <v>4.4560658626539504E-3</v>
      </c>
      <c r="Y48">
        <f t="shared" si="17"/>
        <v>5.4322392571668297E-3</v>
      </c>
      <c r="Z48">
        <f t="shared" si="18"/>
        <v>0.53333562059686224</v>
      </c>
      <c r="AB48">
        <f t="shared" si="19"/>
        <v>35.493352492340875</v>
      </c>
      <c r="AC48">
        <f t="shared" si="2"/>
        <v>34.128574578420569</v>
      </c>
      <c r="AE48">
        <f t="shared" si="3"/>
        <v>0</v>
      </c>
      <c r="AF48">
        <f t="shared" si="24"/>
        <v>0</v>
      </c>
      <c r="AG48">
        <f t="shared" si="24"/>
        <v>-6.6666952574607778</v>
      </c>
      <c r="AH48">
        <f t="shared" si="5"/>
        <v>-445.60658626539504</v>
      </c>
      <c r="AI48">
        <f t="shared" si="25"/>
        <v>-452.27328152285583</v>
      </c>
      <c r="AJ48">
        <f t="shared" si="7"/>
        <v>1.3647779139203067</v>
      </c>
      <c r="AK48">
        <f t="shared" si="22"/>
        <v>2.4845346744638617</v>
      </c>
      <c r="AL48">
        <f t="shared" si="26"/>
        <v>-448.42396893447165</v>
      </c>
      <c r="AN48">
        <f t="shared" si="27"/>
        <v>0</v>
      </c>
      <c r="AO48">
        <f t="shared" si="27"/>
        <v>0</v>
      </c>
      <c r="AP48">
        <f t="shared" si="27"/>
        <v>-4.065365369143395E-2</v>
      </c>
      <c r="AQ48">
        <f t="shared" si="27"/>
        <v>-2.7173187225532991</v>
      </c>
      <c r="AR48">
        <f t="shared" si="27"/>
        <v>-2.7579723762447332</v>
      </c>
      <c r="AS48">
        <f t="shared" si="27"/>
        <v>8.3224456099357299E-3</v>
      </c>
      <c r="AT48">
        <f t="shared" si="27"/>
        <v>1.5150746860219397E-2</v>
      </c>
      <c r="AU48">
        <f t="shared" si="23"/>
        <v>-2.7344991837745778</v>
      </c>
      <c r="AW48">
        <v>45</v>
      </c>
      <c r="AX48">
        <f>IF(Z48&gt;0, (R48*SUMPRODUCT(K48:$K$98, X48:$X$98)-K48*$AZ$3)/Z48, 0)</f>
        <v>63.990802902357949</v>
      </c>
    </row>
    <row r="49" spans="5:50" x14ac:dyDescent="0.25">
      <c r="E49">
        <v>2049</v>
      </c>
      <c r="F49" s="5">
        <f>EconomicRates!C89</f>
        <v>3.5571999999999999E-2</v>
      </c>
      <c r="G49" s="5">
        <f>EconomicRates!D89</f>
        <v>7.0000000000000007E-2</v>
      </c>
      <c r="H49" s="5">
        <f t="shared" si="10"/>
        <v>0.12000000000000001</v>
      </c>
      <c r="I49" s="5">
        <f t="shared" si="11"/>
        <v>1.1200000000000001</v>
      </c>
      <c r="J49">
        <f t="shared" si="12"/>
        <v>0.89285714285714279</v>
      </c>
      <c r="K49">
        <f t="shared" si="20"/>
        <v>5.4446624121623132E-3</v>
      </c>
      <c r="L49" s="2">
        <v>46</v>
      </c>
      <c r="M49" s="6">
        <v>8.7950000000000007E-3</v>
      </c>
      <c r="Q49" s="4">
        <f t="shared" si="21"/>
        <v>12.5</v>
      </c>
      <c r="R49">
        <f t="shared" si="0"/>
        <v>100000</v>
      </c>
      <c r="S49">
        <f t="shared" si="1"/>
        <v>62.648341076763131</v>
      </c>
      <c r="U49">
        <f t="shared" si="13"/>
        <v>8.7950000000000007E-3</v>
      </c>
      <c r="V49">
        <f t="shared" si="14"/>
        <v>0.01</v>
      </c>
      <c r="W49">
        <f t="shared" si="15"/>
        <v>0.53333562059686224</v>
      </c>
      <c r="X49">
        <f t="shared" si="16"/>
        <v>4.6906867831494042E-3</v>
      </c>
      <c r="Y49">
        <f t="shared" si="17"/>
        <v>5.3333562059686224E-3</v>
      </c>
      <c r="Z49">
        <f t="shared" si="18"/>
        <v>0.52331157760774416</v>
      </c>
      <c r="AB49">
        <f t="shared" si="19"/>
        <v>34.128574578420569</v>
      </c>
      <c r="AC49">
        <f t="shared" si="2"/>
        <v>32.784602203388957</v>
      </c>
      <c r="AE49">
        <f t="shared" si="3"/>
        <v>0</v>
      </c>
      <c r="AF49">
        <f t="shared" si="24"/>
        <v>0</v>
      </c>
      <c r="AG49">
        <f t="shared" si="24"/>
        <v>-6.5413947200968021</v>
      </c>
      <c r="AH49">
        <f t="shared" si="5"/>
        <v>-469.06867831494043</v>
      </c>
      <c r="AI49">
        <f t="shared" si="25"/>
        <v>-475.6100730350372</v>
      </c>
      <c r="AJ49">
        <f t="shared" si="7"/>
        <v>1.3439723750316119</v>
      </c>
      <c r="AK49">
        <f t="shared" si="22"/>
        <v>2.3890002204894398</v>
      </c>
      <c r="AL49">
        <f t="shared" si="26"/>
        <v>-471.87710043951614</v>
      </c>
      <c r="AN49">
        <f t="shared" si="27"/>
        <v>0</v>
      </c>
      <c r="AO49">
        <f t="shared" si="27"/>
        <v>0</v>
      </c>
      <c r="AP49">
        <f t="shared" si="27"/>
        <v>-3.5615685955628078E-2</v>
      </c>
      <c r="AQ49">
        <f t="shared" si="27"/>
        <v>-2.5539206015440117</v>
      </c>
      <c r="AR49">
        <f t="shared" si="27"/>
        <v>-2.5895362874996395</v>
      </c>
      <c r="AS49">
        <f t="shared" si="27"/>
        <v>7.3174758733191292E-3</v>
      </c>
      <c r="AT49">
        <f t="shared" si="27"/>
        <v>1.3007299703146331E-2</v>
      </c>
      <c r="AU49">
        <f t="shared" si="23"/>
        <v>-2.5692115119231742</v>
      </c>
      <c r="AW49">
        <v>46</v>
      </c>
      <c r="AX49">
        <f>IF(Z49&gt;0, (R49*SUMPRODUCT(K49:$K$98, X49:$X$98)-K49*$AZ$3)/Z49, 0)</f>
        <v>62.648341076763131</v>
      </c>
    </row>
    <row r="50" spans="5:50" x14ac:dyDescent="0.25">
      <c r="E50">
        <v>2050</v>
      </c>
      <c r="F50" s="5">
        <f>EconomicRates!C90</f>
        <v>3.5571999999999999E-2</v>
      </c>
      <c r="G50" s="5">
        <f>EconomicRates!D90</f>
        <v>7.0000000000000007E-2</v>
      </c>
      <c r="H50" s="5">
        <f t="shared" si="10"/>
        <v>0.12000000000000001</v>
      </c>
      <c r="I50" s="5">
        <f t="shared" si="11"/>
        <v>1.1200000000000001</v>
      </c>
      <c r="J50">
        <f t="shared" si="12"/>
        <v>0.89285714285714279</v>
      </c>
      <c r="K50">
        <f t="shared" si="20"/>
        <v>4.8613057251449222E-3</v>
      </c>
      <c r="L50" s="2">
        <v>47</v>
      </c>
      <c r="M50" s="6">
        <v>9.4780000000000003E-3</v>
      </c>
      <c r="Q50" s="4">
        <f t="shared" si="21"/>
        <v>12.5</v>
      </c>
      <c r="R50">
        <f t="shared" si="0"/>
        <v>100000</v>
      </c>
      <c r="S50">
        <f t="shared" si="1"/>
        <v>61.305298477279059</v>
      </c>
      <c r="U50">
        <f t="shared" si="13"/>
        <v>9.4780000000000003E-3</v>
      </c>
      <c r="V50">
        <f t="shared" si="14"/>
        <v>0.01</v>
      </c>
      <c r="W50">
        <f t="shared" si="15"/>
        <v>0.52331157760774416</v>
      </c>
      <c r="X50">
        <f t="shared" si="16"/>
        <v>4.9599471325661995E-3</v>
      </c>
      <c r="Y50">
        <f t="shared" si="17"/>
        <v>5.2331157760774419E-3</v>
      </c>
      <c r="Z50">
        <f t="shared" si="18"/>
        <v>0.51311851469910053</v>
      </c>
      <c r="AB50">
        <f t="shared" si="19"/>
        <v>32.784602203388957</v>
      </c>
      <c r="AC50">
        <f t="shared" si="2"/>
        <v>31.456883697846461</v>
      </c>
      <c r="AE50">
        <f t="shared" si="3"/>
        <v>0</v>
      </c>
      <c r="AF50">
        <f t="shared" si="24"/>
        <v>0</v>
      </c>
      <c r="AG50">
        <f t="shared" si="24"/>
        <v>-6.4139814337387566</v>
      </c>
      <c r="AH50">
        <f t="shared" si="5"/>
        <v>-495.99471325661995</v>
      </c>
      <c r="AI50">
        <f t="shared" si="25"/>
        <v>-502.40869469035869</v>
      </c>
      <c r="AJ50">
        <f t="shared" si="7"/>
        <v>1.3277185055424958</v>
      </c>
      <c r="AK50">
        <f t="shared" si="22"/>
        <v>2.2949221542372271</v>
      </c>
      <c r="AL50">
        <f t="shared" si="26"/>
        <v>-498.78605403057895</v>
      </c>
      <c r="AN50">
        <f t="shared" si="27"/>
        <v>0</v>
      </c>
      <c r="AO50">
        <f t="shared" si="27"/>
        <v>0</v>
      </c>
      <c r="AP50">
        <f t="shared" si="27"/>
        <v>-3.1180324664807454E-2</v>
      </c>
      <c r="AQ50">
        <f t="shared" si="27"/>
        <v>-2.4111819391960205</v>
      </c>
      <c r="AR50">
        <f t="shared" si="27"/>
        <v>-2.442362263860828</v>
      </c>
      <c r="AS50">
        <f t="shared" si="27"/>
        <v>6.4544455723745953E-3</v>
      </c>
      <c r="AT50">
        <f t="shared" si="27"/>
        <v>1.115631820715535E-2</v>
      </c>
      <c r="AU50">
        <f t="shared" si="23"/>
        <v>-2.4247515000812978</v>
      </c>
      <c r="AW50">
        <v>47</v>
      </c>
      <c r="AX50">
        <f>IF(Z50&gt;0, (R50*SUMPRODUCT(K50:$K$98, X50:$X$98)-K50*$AZ$3)/Z50, 0)</f>
        <v>61.305298477279059</v>
      </c>
    </row>
    <row r="51" spans="5:50" x14ac:dyDescent="0.25">
      <c r="E51">
        <v>2051</v>
      </c>
      <c r="F51" s="5">
        <f>EconomicRates!C91</f>
        <v>3.5571999999999999E-2</v>
      </c>
      <c r="G51" s="5">
        <f>EconomicRates!D91</f>
        <v>7.0000000000000007E-2</v>
      </c>
      <c r="H51" s="5">
        <f t="shared" si="10"/>
        <v>0.12000000000000001</v>
      </c>
      <c r="I51" s="5">
        <f t="shared" si="11"/>
        <v>1.1200000000000001</v>
      </c>
      <c r="J51">
        <f t="shared" si="12"/>
        <v>0.89285714285714279</v>
      </c>
      <c r="K51">
        <f t="shared" si="20"/>
        <v>4.3404515403079663E-3</v>
      </c>
      <c r="L51" s="2">
        <v>48</v>
      </c>
      <c r="M51" s="6">
        <v>1.0265E-2</v>
      </c>
      <c r="Q51" s="4">
        <f t="shared" si="21"/>
        <v>12.5</v>
      </c>
      <c r="R51">
        <f t="shared" si="0"/>
        <v>100000</v>
      </c>
      <c r="S51">
        <f t="shared" si="1"/>
        <v>59.954875450169588</v>
      </c>
      <c r="U51">
        <f t="shared" si="13"/>
        <v>1.0265E-2</v>
      </c>
      <c r="V51">
        <f t="shared" si="14"/>
        <v>0.01</v>
      </c>
      <c r="W51">
        <f t="shared" si="15"/>
        <v>0.51311851469910053</v>
      </c>
      <c r="X51">
        <f t="shared" si="16"/>
        <v>5.2671615533862667E-3</v>
      </c>
      <c r="Y51">
        <f t="shared" si="17"/>
        <v>5.1311851469910052E-3</v>
      </c>
      <c r="Z51">
        <f t="shared" si="18"/>
        <v>0.50272016799872332</v>
      </c>
      <c r="AB51">
        <f t="shared" si="19"/>
        <v>31.456883697846461</v>
      </c>
      <c r="AC51">
        <f t="shared" si="2"/>
        <v>30.140525058651789</v>
      </c>
      <c r="AE51">
        <f t="shared" si="3"/>
        <v>0</v>
      </c>
      <c r="AF51">
        <f t="shared" si="24"/>
        <v>0</v>
      </c>
      <c r="AG51">
        <f t="shared" si="24"/>
        <v>-6.2840020999840416</v>
      </c>
      <c r="AH51">
        <f t="shared" si="5"/>
        <v>-526.71615533862666</v>
      </c>
      <c r="AI51">
        <f t="shared" si="25"/>
        <v>-533.0001574386107</v>
      </c>
      <c r="AJ51">
        <f t="shared" si="7"/>
        <v>1.3163586391946716</v>
      </c>
      <c r="AK51">
        <f t="shared" si="22"/>
        <v>2.2019818588492526</v>
      </c>
      <c r="AL51">
        <f t="shared" si="26"/>
        <v>-529.48181694056677</v>
      </c>
      <c r="AN51">
        <f t="shared" si="27"/>
        <v>0</v>
      </c>
      <c r="AO51">
        <f t="shared" si="27"/>
        <v>0</v>
      </c>
      <c r="AP51">
        <f t="shared" si="27"/>
        <v>-2.7275406594174229E-2</v>
      </c>
      <c r="AQ51">
        <f t="shared" si="27"/>
        <v>-2.2861859477446322</v>
      </c>
      <c r="AR51">
        <f t="shared" si="27"/>
        <v>-2.3134613543388065</v>
      </c>
      <c r="AS51">
        <f t="shared" si="27"/>
        <v>5.7135908830902105E-3</v>
      </c>
      <c r="AT51">
        <f t="shared" si="27"/>
        <v>9.5575955509724364E-3</v>
      </c>
      <c r="AU51">
        <f t="shared" si="23"/>
        <v>-2.2981901679047438</v>
      </c>
      <c r="AW51">
        <v>48</v>
      </c>
      <c r="AX51">
        <f>IF(Z51&gt;0, (R51*SUMPRODUCT(K51:$K$98, X51:$X$98)-K51*$AZ$3)/Z51, 0)</f>
        <v>59.954875450169588</v>
      </c>
    </row>
    <row r="52" spans="5:50" x14ac:dyDescent="0.25">
      <c r="E52">
        <v>2052</v>
      </c>
      <c r="F52" s="5">
        <f>EconomicRates!C92</f>
        <v>3.5571999999999999E-2</v>
      </c>
      <c r="G52" s="5">
        <f>EconomicRates!D92</f>
        <v>7.0000000000000007E-2</v>
      </c>
      <c r="H52" s="5">
        <f t="shared" si="10"/>
        <v>0.12000000000000001</v>
      </c>
      <c r="I52" s="5">
        <f t="shared" si="11"/>
        <v>1.1200000000000001</v>
      </c>
      <c r="J52">
        <f t="shared" si="12"/>
        <v>0.89285714285714279</v>
      </c>
      <c r="K52">
        <f t="shared" si="20"/>
        <v>3.8754031609892553E-3</v>
      </c>
      <c r="L52" s="2">
        <v>49</v>
      </c>
      <c r="M52" s="6">
        <v>1.1204E-2</v>
      </c>
      <c r="Q52" s="4">
        <f t="shared" si="21"/>
        <v>12.5</v>
      </c>
      <c r="R52">
        <f t="shared" si="0"/>
        <v>100000</v>
      </c>
      <c r="S52">
        <f t="shared" si="1"/>
        <v>58.594137359956598</v>
      </c>
      <c r="U52">
        <f t="shared" si="13"/>
        <v>1.1204E-2</v>
      </c>
      <c r="V52">
        <f t="shared" si="14"/>
        <v>0.01</v>
      </c>
      <c r="W52">
        <f t="shared" si="15"/>
        <v>0.50272016799872332</v>
      </c>
      <c r="X52">
        <f t="shared" si="16"/>
        <v>5.6324767622576962E-3</v>
      </c>
      <c r="Y52">
        <f t="shared" si="17"/>
        <v>5.0272016799872334E-3</v>
      </c>
      <c r="Z52">
        <f t="shared" si="18"/>
        <v>0.49206048955647841</v>
      </c>
      <c r="AB52">
        <f t="shared" si="19"/>
        <v>30.140525058651789</v>
      </c>
      <c r="AC52">
        <f t="shared" si="2"/>
        <v>28.831859914479786</v>
      </c>
      <c r="AE52">
        <f t="shared" si="3"/>
        <v>0</v>
      </c>
      <c r="AF52">
        <f t="shared" si="24"/>
        <v>0</v>
      </c>
      <c r="AG52">
        <f t="shared" si="24"/>
        <v>-6.1507561194559806</v>
      </c>
      <c r="AH52">
        <f t="shared" si="5"/>
        <v>-563.24767622576962</v>
      </c>
      <c r="AI52">
        <f t="shared" si="25"/>
        <v>-569.39843234522561</v>
      </c>
      <c r="AJ52">
        <f t="shared" si="7"/>
        <v>1.3086651441720036</v>
      </c>
      <c r="AK52">
        <f t="shared" si="22"/>
        <v>2.1098367541056255</v>
      </c>
      <c r="AL52">
        <f t="shared" si="26"/>
        <v>-565.97993044694806</v>
      </c>
      <c r="AN52">
        <f t="shared" si="27"/>
        <v>0</v>
      </c>
      <c r="AO52">
        <f t="shared" si="27"/>
        <v>0</v>
      </c>
      <c r="AP52">
        <f t="shared" si="27"/>
        <v>-2.3836659707813714E-2</v>
      </c>
      <c r="AQ52">
        <f t="shared" si="27"/>
        <v>-2.1828118248652002</v>
      </c>
      <c r="AR52">
        <f t="shared" si="27"/>
        <v>-2.2066484845730141</v>
      </c>
      <c r="AS52">
        <f t="shared" si="27"/>
        <v>5.0716050364006428E-3</v>
      </c>
      <c r="AT52">
        <f t="shared" si="27"/>
        <v>8.176468026032252E-3</v>
      </c>
      <c r="AU52">
        <f t="shared" si="23"/>
        <v>-2.1934004115105812</v>
      </c>
      <c r="AW52">
        <v>49</v>
      </c>
      <c r="AX52">
        <f>IF(Z52&gt;0, (R52*SUMPRODUCT(K52:$K$98, X52:$X$98)-K52*$AZ$3)/Z52, 0)</f>
        <v>58.594137359956598</v>
      </c>
    </row>
    <row r="53" spans="5:50" x14ac:dyDescent="0.25">
      <c r="E53">
        <v>2053</v>
      </c>
      <c r="F53" s="5">
        <f>EconomicRates!C93</f>
        <v>3.5571999999999999E-2</v>
      </c>
      <c r="G53" s="5">
        <f>EconomicRates!D93</f>
        <v>7.0000000000000007E-2</v>
      </c>
      <c r="H53" s="5">
        <f t="shared" si="10"/>
        <v>0.12000000000000001</v>
      </c>
      <c r="I53" s="5">
        <f t="shared" si="11"/>
        <v>1.1200000000000001</v>
      </c>
      <c r="J53">
        <f t="shared" si="12"/>
        <v>0.89285714285714279</v>
      </c>
      <c r="K53">
        <f t="shared" si="20"/>
        <v>3.4601813937404063E-3</v>
      </c>
      <c r="L53" s="2">
        <v>50</v>
      </c>
      <c r="M53" s="6">
        <v>1.2285000000000001E-2</v>
      </c>
      <c r="Q53" s="4">
        <f t="shared" si="21"/>
        <v>12.5</v>
      </c>
      <c r="R53">
        <f t="shared" si="0"/>
        <v>100000</v>
      </c>
      <c r="S53">
        <f t="shared" si="1"/>
        <v>57.206661905500091</v>
      </c>
      <c r="U53">
        <f t="shared" si="13"/>
        <v>1.2285000000000001E-2</v>
      </c>
      <c r="V53">
        <f t="shared" si="14"/>
        <v>0.01</v>
      </c>
      <c r="W53">
        <f t="shared" si="15"/>
        <v>0.49206048955647841</v>
      </c>
      <c r="X53">
        <f t="shared" si="16"/>
        <v>6.044963114201338E-3</v>
      </c>
      <c r="Y53">
        <f t="shared" si="17"/>
        <v>4.9206048955647841E-3</v>
      </c>
      <c r="Z53">
        <f t="shared" si="18"/>
        <v>0.4810949215467123</v>
      </c>
      <c r="AB53">
        <f t="shared" si="19"/>
        <v>28.831859914479786</v>
      </c>
      <c r="AC53">
        <f t="shared" si="2"/>
        <v>27.521834521375862</v>
      </c>
      <c r="AE53">
        <f t="shared" si="3"/>
        <v>0</v>
      </c>
      <c r="AF53">
        <f t="shared" si="24"/>
        <v>0</v>
      </c>
      <c r="AG53">
        <f t="shared" si="24"/>
        <v>-6.0136865193339037</v>
      </c>
      <c r="AH53">
        <f t="shared" si="5"/>
        <v>-604.49631142013379</v>
      </c>
      <c r="AI53">
        <f t="shared" si="25"/>
        <v>-610.50999793946767</v>
      </c>
      <c r="AJ53">
        <f t="shared" si="7"/>
        <v>1.3100253931039241</v>
      </c>
      <c r="AK53">
        <f t="shared" si="22"/>
        <v>2.0182301940135852</v>
      </c>
      <c r="AL53">
        <f t="shared" si="26"/>
        <v>-607.18174235235017</v>
      </c>
      <c r="AN53">
        <f t="shared" si="27"/>
        <v>0</v>
      </c>
      <c r="AO53">
        <f t="shared" si="27"/>
        <v>0</v>
      </c>
      <c r="AP53">
        <f t="shared" si="27"/>
        <v>-2.0808446201986679E-2</v>
      </c>
      <c r="AQ53">
        <f t="shared" si="27"/>
        <v>-2.0916668893606531</v>
      </c>
      <c r="AR53">
        <f t="shared" si="27"/>
        <v>-2.1124753355626398</v>
      </c>
      <c r="AS53">
        <f t="shared" si="27"/>
        <v>4.5329254905456598E-3</v>
      </c>
      <c r="AT53">
        <f t="shared" si="27"/>
        <v>6.9834425656108978E-3</v>
      </c>
      <c r="AU53">
        <f t="shared" si="23"/>
        <v>-2.1009589675064833</v>
      </c>
      <c r="AW53">
        <v>50</v>
      </c>
      <c r="AX53">
        <f>IF(Z53&gt;0, (R53*SUMPRODUCT(K53:$K$98, X53:$X$98)-K53*$AZ$3)/Z53, 0)</f>
        <v>57.206661905500091</v>
      </c>
    </row>
    <row r="54" spans="5:50" x14ac:dyDescent="0.25">
      <c r="E54">
        <v>2054</v>
      </c>
      <c r="F54" s="5">
        <f>EconomicRates!C94</f>
        <v>3.5571999999999999E-2</v>
      </c>
      <c r="G54" s="5">
        <f>EconomicRates!D94</f>
        <v>7.0000000000000007E-2</v>
      </c>
      <c r="H54" s="5">
        <f t="shared" si="10"/>
        <v>0.12000000000000001</v>
      </c>
      <c r="I54" s="5">
        <f t="shared" si="11"/>
        <v>1.1200000000000001</v>
      </c>
      <c r="J54">
        <f t="shared" si="12"/>
        <v>0.89285714285714279</v>
      </c>
      <c r="K54">
        <f t="shared" si="20"/>
        <v>3.0894476729825052E-3</v>
      </c>
      <c r="L54" s="2">
        <v>51</v>
      </c>
      <c r="M54" s="6">
        <v>1.3528E-2</v>
      </c>
      <c r="Q54" s="4">
        <f t="shared" si="21"/>
        <v>12.5</v>
      </c>
      <c r="R54">
        <f t="shared" si="0"/>
        <v>100000</v>
      </c>
      <c r="S54">
        <f t="shared" si="1"/>
        <v>55.791391728008314</v>
      </c>
      <c r="U54">
        <f t="shared" si="13"/>
        <v>1.3528E-2</v>
      </c>
      <c r="V54">
        <f t="shared" si="14"/>
        <v>0.01</v>
      </c>
      <c r="W54">
        <f t="shared" si="15"/>
        <v>0.4810949215467123</v>
      </c>
      <c r="X54">
        <f t="shared" si="16"/>
        <v>6.5082520986839238E-3</v>
      </c>
      <c r="Y54">
        <f t="shared" si="17"/>
        <v>4.8109492154671234E-3</v>
      </c>
      <c r="Z54">
        <f t="shared" si="18"/>
        <v>0.46977572023256126</v>
      </c>
      <c r="AB54">
        <f t="shared" si="19"/>
        <v>27.521834521375862</v>
      </c>
      <c r="AC54">
        <f t="shared" si="2"/>
        <v>26.209441231802067</v>
      </c>
      <c r="AE54">
        <f t="shared" si="3"/>
        <v>0</v>
      </c>
      <c r="AF54">
        <f t="shared" si="24"/>
        <v>0</v>
      </c>
      <c r="AG54">
        <f t="shared" si="24"/>
        <v>-5.8721965029070153</v>
      </c>
      <c r="AH54">
        <f t="shared" si="5"/>
        <v>-650.82520986839234</v>
      </c>
      <c r="AI54">
        <f t="shared" si="25"/>
        <v>-656.69740637129939</v>
      </c>
      <c r="AJ54">
        <f t="shared" si="7"/>
        <v>1.3123932895737944</v>
      </c>
      <c r="AK54">
        <f t="shared" si="22"/>
        <v>1.9265284164963106</v>
      </c>
      <c r="AL54">
        <f t="shared" si="26"/>
        <v>-653.45848466522921</v>
      </c>
      <c r="AN54">
        <f t="shared" si="27"/>
        <v>0</v>
      </c>
      <c r="AO54">
        <f t="shared" si="27"/>
        <v>0</v>
      </c>
      <c r="AP54">
        <f t="shared" si="27"/>
        <v>-1.8141843821202083E-2</v>
      </c>
      <c r="AQ54">
        <f t="shared" si="27"/>
        <v>-2.0106904301462554</v>
      </c>
      <c r="AR54">
        <f t="shared" si="27"/>
        <v>-2.0288322739674576</v>
      </c>
      <c r="AS54">
        <f t="shared" si="27"/>
        <v>4.0545703945116139E-3</v>
      </c>
      <c r="AT54">
        <f t="shared" si="27"/>
        <v>5.9519087332791975E-3</v>
      </c>
      <c r="AU54">
        <f t="shared" si="23"/>
        <v>-2.0188257948396666</v>
      </c>
      <c r="AW54">
        <v>51</v>
      </c>
      <c r="AX54">
        <f>IF(Z54&gt;0, (R54*SUMPRODUCT(K54:$K$98, X54:$X$98)-K54*$AZ$3)/Z54, 0)</f>
        <v>55.791391728008314</v>
      </c>
    </row>
    <row r="55" spans="5:50" x14ac:dyDescent="0.25">
      <c r="E55">
        <v>2055</v>
      </c>
      <c r="F55" s="5">
        <f>EconomicRates!C95</f>
        <v>3.5571999999999999E-2</v>
      </c>
      <c r="G55" s="5">
        <f>EconomicRates!D95</f>
        <v>7.0000000000000007E-2</v>
      </c>
      <c r="H55" s="5">
        <f t="shared" si="10"/>
        <v>0.12000000000000001</v>
      </c>
      <c r="I55" s="5">
        <f t="shared" si="11"/>
        <v>1.1200000000000001</v>
      </c>
      <c r="J55">
        <f t="shared" si="12"/>
        <v>0.89285714285714279</v>
      </c>
      <c r="K55">
        <f t="shared" si="20"/>
        <v>2.758435422305808E-3</v>
      </c>
      <c r="L55" s="2">
        <v>52</v>
      </c>
      <c r="M55" s="6">
        <v>1.4963000000000001E-2</v>
      </c>
      <c r="Q55" s="4">
        <f t="shared" si="21"/>
        <v>12.5</v>
      </c>
      <c r="R55">
        <f t="shared" si="0"/>
        <v>100000</v>
      </c>
      <c r="S55">
        <f t="shared" si="1"/>
        <v>54.349090645198451</v>
      </c>
      <c r="U55">
        <f t="shared" si="13"/>
        <v>1.4963000000000001E-2</v>
      </c>
      <c r="V55">
        <f t="shared" si="14"/>
        <v>0.01</v>
      </c>
      <c r="W55">
        <f t="shared" si="15"/>
        <v>0.46977572023256126</v>
      </c>
      <c r="X55">
        <f t="shared" si="16"/>
        <v>7.0292541018398148E-3</v>
      </c>
      <c r="Y55">
        <f t="shared" si="17"/>
        <v>4.6977572023256123E-3</v>
      </c>
      <c r="Z55">
        <f t="shared" si="18"/>
        <v>0.45804870892839583</v>
      </c>
      <c r="AB55">
        <f t="shared" si="19"/>
        <v>26.209441231802067</v>
      </c>
      <c r="AC55">
        <f t="shared" si="2"/>
        <v>24.894530801465507</v>
      </c>
      <c r="AE55">
        <f t="shared" si="3"/>
        <v>0</v>
      </c>
      <c r="AF55">
        <f t="shared" si="24"/>
        <v>0</v>
      </c>
      <c r="AG55">
        <f t="shared" si="24"/>
        <v>-5.7256088616049476</v>
      </c>
      <c r="AH55">
        <f t="shared" si="5"/>
        <v>-702.92541018398151</v>
      </c>
      <c r="AI55">
        <f t="shared" si="25"/>
        <v>-708.65101904558651</v>
      </c>
      <c r="AJ55">
        <f t="shared" si="7"/>
        <v>1.3149104303365604</v>
      </c>
      <c r="AK55">
        <f t="shared" si="22"/>
        <v>1.8346608862261449</v>
      </c>
      <c r="AL55">
        <f t="shared" si="26"/>
        <v>-705.50144772902377</v>
      </c>
      <c r="AN55">
        <f t="shared" si="27"/>
        <v>0</v>
      </c>
      <c r="AO55">
        <f t="shared" si="27"/>
        <v>0</v>
      </c>
      <c r="AP55">
        <f t="shared" si="27"/>
        <v>-1.5793722298119119E-2</v>
      </c>
      <c r="AQ55">
        <f t="shared" si="27"/>
        <v>-1.9389743506903343</v>
      </c>
      <c r="AR55">
        <f t="shared" si="27"/>
        <v>-1.9547680729884536</v>
      </c>
      <c r="AS55">
        <f t="shared" si="27"/>
        <v>3.6270955081997417E-3</v>
      </c>
      <c r="AT55">
        <f t="shared" si="27"/>
        <v>5.0607935764851635E-3</v>
      </c>
      <c r="AU55">
        <f t="shared" si="23"/>
        <v>-1.9460801839037687</v>
      </c>
      <c r="AW55">
        <v>52</v>
      </c>
      <c r="AX55">
        <f>IF(Z55&gt;0, (R55*SUMPRODUCT(K55:$K$98, X55:$X$98)-K55*$AZ$3)/Z55, 0)</f>
        <v>54.349090645198451</v>
      </c>
    </row>
    <row r="56" spans="5:50" x14ac:dyDescent="0.25">
      <c r="E56">
        <v>2056</v>
      </c>
      <c r="F56" s="5">
        <f>EconomicRates!C96</f>
        <v>3.5571999999999999E-2</v>
      </c>
      <c r="G56" s="5">
        <f>EconomicRates!D96</f>
        <v>7.0000000000000007E-2</v>
      </c>
      <c r="H56" s="5">
        <f t="shared" si="10"/>
        <v>0.12000000000000001</v>
      </c>
      <c r="I56" s="5">
        <f t="shared" si="11"/>
        <v>1.1200000000000001</v>
      </c>
      <c r="J56">
        <f t="shared" si="12"/>
        <v>0.89285714285714279</v>
      </c>
      <c r="K56">
        <f t="shared" si="20"/>
        <v>2.4628887699159E-3</v>
      </c>
      <c r="L56" s="2">
        <v>53</v>
      </c>
      <c r="M56" s="6">
        <v>1.6567999999999999E-2</v>
      </c>
      <c r="Q56" s="4">
        <f t="shared" si="21"/>
        <v>12.5</v>
      </c>
      <c r="R56">
        <f t="shared" si="0"/>
        <v>100000</v>
      </c>
      <c r="S56">
        <f t="shared" si="1"/>
        <v>52.877068157028958</v>
      </c>
      <c r="U56">
        <f t="shared" si="13"/>
        <v>1.6567999999999999E-2</v>
      </c>
      <c r="V56">
        <f t="shared" si="14"/>
        <v>0.01</v>
      </c>
      <c r="W56">
        <f t="shared" si="15"/>
        <v>0.45804870892839583</v>
      </c>
      <c r="X56">
        <f t="shared" si="16"/>
        <v>7.5889510095256615E-3</v>
      </c>
      <c r="Y56">
        <f t="shared" si="17"/>
        <v>4.5804870892839581E-3</v>
      </c>
      <c r="Z56">
        <f t="shared" si="18"/>
        <v>0.44587927082958623</v>
      </c>
      <c r="AB56">
        <f t="shared" si="19"/>
        <v>24.894530801465507</v>
      </c>
      <c r="AC56">
        <f t="shared" si="2"/>
        <v>23.576788593462403</v>
      </c>
      <c r="AE56">
        <f t="shared" si="3"/>
        <v>0</v>
      </c>
      <c r="AF56">
        <f t="shared" si="24"/>
        <v>0</v>
      </c>
      <c r="AG56">
        <f t="shared" si="24"/>
        <v>-5.5734908853698277</v>
      </c>
      <c r="AH56">
        <f t="shared" si="5"/>
        <v>-758.89510095256617</v>
      </c>
      <c r="AI56">
        <f t="shared" si="25"/>
        <v>-764.46859183793595</v>
      </c>
      <c r="AJ56">
        <f t="shared" si="7"/>
        <v>1.3177422080031036</v>
      </c>
      <c r="AK56">
        <f t="shared" si="22"/>
        <v>1.7426171561025856</v>
      </c>
      <c r="AL56">
        <f t="shared" si="26"/>
        <v>-761.40823247383025</v>
      </c>
      <c r="AN56">
        <f t="shared" si="27"/>
        <v>0</v>
      </c>
      <c r="AO56">
        <f t="shared" si="27"/>
        <v>0</v>
      </c>
      <c r="AP56">
        <f t="shared" si="27"/>
        <v>-1.3726888110805975E-2</v>
      </c>
      <c r="AQ56">
        <f t="shared" si="27"/>
        <v>-1.8690742216802685</v>
      </c>
      <c r="AR56">
        <f t="shared" si="27"/>
        <v>-1.8828011097910744</v>
      </c>
      <c r="AS56">
        <f t="shared" si="27"/>
        <v>3.2454524857350258E-3</v>
      </c>
      <c r="AT56">
        <f t="shared" si="27"/>
        <v>4.2918722240278409E-3</v>
      </c>
      <c r="AU56">
        <f t="shared" si="23"/>
        <v>-1.8752637850813114</v>
      </c>
      <c r="AW56">
        <v>53</v>
      </c>
      <c r="AX56">
        <f>IF(Z56&gt;0, (R56*SUMPRODUCT(K56:$K$98, X56:$X$98)-K56*$AZ$3)/Z56, 0)</f>
        <v>52.877068157028958</v>
      </c>
    </row>
    <row r="57" spans="5:50" x14ac:dyDescent="0.25">
      <c r="E57">
        <v>2057</v>
      </c>
      <c r="F57" s="5">
        <f>EconomicRates!C97</f>
        <v>3.5571999999999999E-2</v>
      </c>
      <c r="G57" s="5">
        <f>EconomicRates!D97</f>
        <v>7.0000000000000007E-2</v>
      </c>
      <c r="H57" s="5">
        <f t="shared" si="10"/>
        <v>0.12000000000000001</v>
      </c>
      <c r="I57" s="5">
        <f t="shared" si="11"/>
        <v>1.1200000000000001</v>
      </c>
      <c r="J57">
        <f t="shared" si="12"/>
        <v>0.89285714285714279</v>
      </c>
      <c r="K57">
        <f t="shared" si="20"/>
        <v>2.1990078302820534E-3</v>
      </c>
      <c r="L57" s="2">
        <v>54</v>
      </c>
      <c r="M57" s="6">
        <v>1.8353999999999999E-2</v>
      </c>
      <c r="Q57" s="4">
        <f t="shared" si="21"/>
        <v>12.5</v>
      </c>
      <c r="R57">
        <f t="shared" si="0"/>
        <v>100000</v>
      </c>
      <c r="S57">
        <f t="shared" si="1"/>
        <v>51.386182832779525</v>
      </c>
      <c r="U57">
        <f t="shared" si="13"/>
        <v>1.8353999999999999E-2</v>
      </c>
      <c r="V57">
        <f t="shared" si="14"/>
        <v>0.01</v>
      </c>
      <c r="W57">
        <f t="shared" si="15"/>
        <v>0.44587927082958623</v>
      </c>
      <c r="X57">
        <f t="shared" si="16"/>
        <v>8.1836681368062259E-3</v>
      </c>
      <c r="Y57">
        <f t="shared" si="17"/>
        <v>4.4587927082958626E-3</v>
      </c>
      <c r="Z57">
        <f t="shared" si="18"/>
        <v>0.43323680998448416</v>
      </c>
      <c r="AB57">
        <f t="shared" si="19"/>
        <v>23.576788593462403</v>
      </c>
      <c r="AC57">
        <f t="shared" si="2"/>
        <v>22.262385927752867</v>
      </c>
      <c r="AE57">
        <f t="shared" si="3"/>
        <v>0</v>
      </c>
      <c r="AF57">
        <f t="shared" si="24"/>
        <v>0</v>
      </c>
      <c r="AG57">
        <f t="shared" si="24"/>
        <v>-5.4154601248060521</v>
      </c>
      <c r="AH57">
        <f t="shared" si="5"/>
        <v>-818.36681368062261</v>
      </c>
      <c r="AI57">
        <f t="shared" si="25"/>
        <v>-823.78227380542864</v>
      </c>
      <c r="AJ57">
        <f t="shared" si="7"/>
        <v>1.3144026657095367</v>
      </c>
      <c r="AK57">
        <f t="shared" si="22"/>
        <v>1.6503752015423685</v>
      </c>
      <c r="AL57">
        <f t="shared" si="26"/>
        <v>-820.81749593817676</v>
      </c>
      <c r="AN57">
        <f t="shared" si="27"/>
        <v>0</v>
      </c>
      <c r="AO57">
        <f t="shared" si="27"/>
        <v>0</v>
      </c>
      <c r="AP57">
        <f t="shared" si="27"/>
        <v>-1.1908639219028735E-2</v>
      </c>
      <c r="AQ57">
        <f t="shared" si="27"/>
        <v>-1.7995950313266633</v>
      </c>
      <c r="AR57">
        <f t="shared" si="27"/>
        <v>-1.8115036705456922</v>
      </c>
      <c r="AS57">
        <f t="shared" si="27"/>
        <v>2.8903817540388752E-3</v>
      </c>
      <c r="AT57">
        <f t="shared" si="27"/>
        <v>3.6291879910949902E-3</v>
      </c>
      <c r="AU57">
        <f t="shared" si="23"/>
        <v>-1.8049841008005583</v>
      </c>
      <c r="AW57">
        <v>54</v>
      </c>
      <c r="AX57">
        <f>IF(Z57&gt;0, (R57*SUMPRODUCT(K57:$K$98, X57:$X$98)-K57*$AZ$3)/Z57, 0)</f>
        <v>51.386182832779525</v>
      </c>
    </row>
    <row r="58" spans="5:50" x14ac:dyDescent="0.25">
      <c r="E58">
        <v>2058</v>
      </c>
      <c r="F58" s="5">
        <f>EconomicRates!C98</f>
        <v>3.5571999999999999E-2</v>
      </c>
      <c r="G58" s="5">
        <f>EconomicRates!D98</f>
        <v>7.0000000000000007E-2</v>
      </c>
      <c r="H58" s="5">
        <f t="shared" si="10"/>
        <v>0.12000000000000001</v>
      </c>
      <c r="I58" s="5">
        <f t="shared" si="11"/>
        <v>1.1200000000000001</v>
      </c>
      <c r="J58">
        <f t="shared" si="12"/>
        <v>0.89285714285714279</v>
      </c>
      <c r="K58">
        <f t="shared" si="20"/>
        <v>1.9633998484661188E-3</v>
      </c>
      <c r="L58" s="2">
        <v>55</v>
      </c>
      <c r="M58" s="6">
        <v>2.0303000000000002E-2</v>
      </c>
      <c r="Q58" s="4">
        <f t="shared" si="21"/>
        <v>12.5</v>
      </c>
      <c r="R58">
        <f t="shared" si="0"/>
        <v>100000</v>
      </c>
      <c r="S58">
        <f t="shared" si="1"/>
        <v>49.887199623902859</v>
      </c>
      <c r="U58">
        <f t="shared" si="13"/>
        <v>2.0303000000000002E-2</v>
      </c>
      <c r="V58">
        <f t="shared" si="14"/>
        <v>0.01</v>
      </c>
      <c r="W58">
        <f t="shared" si="15"/>
        <v>0.43323680998448416</v>
      </c>
      <c r="X58">
        <f t="shared" si="16"/>
        <v>8.7960069531149831E-3</v>
      </c>
      <c r="Y58">
        <f t="shared" si="17"/>
        <v>4.3323680998448421E-3</v>
      </c>
      <c r="Z58">
        <f t="shared" si="18"/>
        <v>0.42010843493152433</v>
      </c>
      <c r="AB58">
        <f t="shared" si="19"/>
        <v>22.262385927752867</v>
      </c>
      <c r="AC58">
        <f t="shared" si="2"/>
        <v>20.95803335711436</v>
      </c>
      <c r="AE58">
        <f t="shared" si="3"/>
        <v>0</v>
      </c>
      <c r="AF58">
        <f t="shared" si="24"/>
        <v>0</v>
      </c>
      <c r="AG58">
        <f t="shared" si="24"/>
        <v>-5.2513554366440545</v>
      </c>
      <c r="AH58">
        <f t="shared" si="5"/>
        <v>-879.60069531149827</v>
      </c>
      <c r="AI58">
        <f t="shared" si="25"/>
        <v>-884.85205074814235</v>
      </c>
      <c r="AJ58">
        <f t="shared" si="7"/>
        <v>1.3043525706385068</v>
      </c>
      <c r="AK58">
        <f t="shared" si="22"/>
        <v>1.5583670149427009</v>
      </c>
      <c r="AL58">
        <f t="shared" si="26"/>
        <v>-881.98933116256114</v>
      </c>
      <c r="AN58">
        <f t="shared" si="27"/>
        <v>0</v>
      </c>
      <c r="AO58">
        <f t="shared" si="27"/>
        <v>0</v>
      </c>
      <c r="AP58">
        <f t="shared" si="27"/>
        <v>-1.0310510468548665E-2</v>
      </c>
      <c r="AQ58">
        <f t="shared" si="27"/>
        <v>-1.7270078718852884</v>
      </c>
      <c r="AR58">
        <f t="shared" si="27"/>
        <v>-1.7373183823538372</v>
      </c>
      <c r="AS58">
        <f t="shared" si="27"/>
        <v>2.5609656395380368E-3</v>
      </c>
      <c r="AT58">
        <f t="shared" si="27"/>
        <v>3.0596975609930967E-3</v>
      </c>
      <c r="AU58">
        <f t="shared" si="23"/>
        <v>-1.7316977191533061</v>
      </c>
      <c r="AW58">
        <v>55</v>
      </c>
      <c r="AX58">
        <f>IF(Z58&gt;0, (R58*SUMPRODUCT(K58:$K$98, X58:$X$98)-K58*$AZ$3)/Z58, 0)</f>
        <v>49.887199623902859</v>
      </c>
    </row>
    <row r="59" spans="5:50" x14ac:dyDescent="0.25">
      <c r="E59">
        <v>2059</v>
      </c>
      <c r="F59" s="5">
        <f>EconomicRates!C99</f>
        <v>3.5571999999999999E-2</v>
      </c>
      <c r="G59" s="5">
        <f>EconomicRates!D99</f>
        <v>7.0000000000000007E-2</v>
      </c>
      <c r="H59" s="5">
        <f t="shared" si="10"/>
        <v>0.12000000000000001</v>
      </c>
      <c r="I59" s="5">
        <f t="shared" si="11"/>
        <v>1.1200000000000001</v>
      </c>
      <c r="J59">
        <f t="shared" si="12"/>
        <v>0.89285714285714279</v>
      </c>
      <c r="K59">
        <f t="shared" si="20"/>
        <v>1.7530355789876059E-3</v>
      </c>
      <c r="L59" s="2">
        <v>56</v>
      </c>
      <c r="M59" s="6">
        <v>2.2446000000000001E-2</v>
      </c>
      <c r="Q59" s="4">
        <f t="shared" si="21"/>
        <v>12.5</v>
      </c>
      <c r="R59">
        <f t="shared" si="0"/>
        <v>100000</v>
      </c>
      <c r="S59">
        <f t="shared" si="1"/>
        <v>48.399238766795669</v>
      </c>
      <c r="U59">
        <f t="shared" si="13"/>
        <v>2.2446000000000001E-2</v>
      </c>
      <c r="V59">
        <f t="shared" si="14"/>
        <v>0.01</v>
      </c>
      <c r="W59">
        <f t="shared" si="15"/>
        <v>0.42010843493152433</v>
      </c>
      <c r="X59">
        <f t="shared" si="16"/>
        <v>9.4297539304729963E-3</v>
      </c>
      <c r="Y59">
        <f t="shared" si="17"/>
        <v>4.2010843493152433E-3</v>
      </c>
      <c r="Z59">
        <f t="shared" si="18"/>
        <v>0.40647759665173605</v>
      </c>
      <c r="AB59">
        <f t="shared" si="19"/>
        <v>20.95803335711436</v>
      </c>
      <c r="AC59">
        <f t="shared" si="2"/>
        <v>19.673206253700638</v>
      </c>
      <c r="AE59">
        <f t="shared" si="3"/>
        <v>0</v>
      </c>
      <c r="AF59">
        <f t="shared" si="24"/>
        <v>0</v>
      </c>
      <c r="AG59">
        <f t="shared" si="24"/>
        <v>-5.0809699581467003</v>
      </c>
      <c r="AH59">
        <f t="shared" si="5"/>
        <v>-942.97539304729958</v>
      </c>
      <c r="AI59">
        <f t="shared" si="25"/>
        <v>-948.05636300544631</v>
      </c>
      <c r="AJ59">
        <f t="shared" si="7"/>
        <v>1.284827103413722</v>
      </c>
      <c r="AK59">
        <f t="shared" si="22"/>
        <v>1.4670623349980054</v>
      </c>
      <c r="AL59">
        <f t="shared" si="26"/>
        <v>-945.30447356703462</v>
      </c>
      <c r="AN59">
        <f t="shared" si="27"/>
        <v>0</v>
      </c>
      <c r="AO59">
        <f t="shared" si="27"/>
        <v>0</v>
      </c>
      <c r="AP59">
        <f t="shared" si="27"/>
        <v>-8.9071211123983324E-3</v>
      </c>
      <c r="AQ59">
        <f t="shared" si="27"/>
        <v>-1.6530694141217381</v>
      </c>
      <c r="AR59">
        <f t="shared" si="27"/>
        <v>-1.6619765352341365</v>
      </c>
      <c r="AS59">
        <f t="shared" si="27"/>
        <v>2.2523476251318426E-3</v>
      </c>
      <c r="AT59">
        <f t="shared" si="27"/>
        <v>2.5718124698441377E-3</v>
      </c>
      <c r="AU59">
        <f t="shared" si="23"/>
        <v>-1.6571523751391606</v>
      </c>
      <c r="AW59">
        <v>56</v>
      </c>
      <c r="AX59">
        <f>IF(Z59&gt;0, (R59*SUMPRODUCT(K59:$K$98, X59:$X$98)-K59*$AZ$3)/Z59, 0)</f>
        <v>48.399238766795669</v>
      </c>
    </row>
    <row r="60" spans="5:50" x14ac:dyDescent="0.25">
      <c r="E60">
        <v>2060</v>
      </c>
      <c r="F60" s="5">
        <f>EconomicRates!C100</f>
        <v>3.5571999999999999E-2</v>
      </c>
      <c r="G60" s="5">
        <f>EconomicRates!D100</f>
        <v>7.0000000000000007E-2</v>
      </c>
      <c r="H60" s="5">
        <f t="shared" si="10"/>
        <v>0.12000000000000001</v>
      </c>
      <c r="I60" s="5">
        <f t="shared" si="11"/>
        <v>1.1200000000000001</v>
      </c>
      <c r="J60">
        <f t="shared" si="12"/>
        <v>0.89285714285714279</v>
      </c>
      <c r="K60">
        <f t="shared" si="20"/>
        <v>1.5652103383817909E-3</v>
      </c>
      <c r="L60" s="2">
        <v>57</v>
      </c>
      <c r="M60" s="6">
        <v>2.4856E-2</v>
      </c>
      <c r="Q60" s="4">
        <f t="shared" si="21"/>
        <v>12.5</v>
      </c>
      <c r="R60">
        <f t="shared" si="0"/>
        <v>100000</v>
      </c>
      <c r="S60">
        <f t="shared" si="1"/>
        <v>46.939839987122198</v>
      </c>
      <c r="U60">
        <f t="shared" si="13"/>
        <v>2.4856E-2</v>
      </c>
      <c r="V60">
        <f t="shared" si="14"/>
        <v>0.01</v>
      </c>
      <c r="W60">
        <f t="shared" si="15"/>
        <v>0.40647759665173605</v>
      </c>
      <c r="X60">
        <f t="shared" si="16"/>
        <v>1.0103407142375551E-2</v>
      </c>
      <c r="Y60">
        <f t="shared" si="17"/>
        <v>4.0647759665173606E-3</v>
      </c>
      <c r="Z60">
        <f t="shared" si="18"/>
        <v>0.3923094135428431</v>
      </c>
      <c r="AB60">
        <f t="shared" si="19"/>
        <v>19.673206253700638</v>
      </c>
      <c r="AC60">
        <f t="shared" si="2"/>
        <v>18.414941097142805</v>
      </c>
      <c r="AE60">
        <f t="shared" si="3"/>
        <v>0</v>
      </c>
      <c r="AF60">
        <f t="shared" si="24"/>
        <v>0</v>
      </c>
      <c r="AG60">
        <f t="shared" si="24"/>
        <v>-4.903867669285539</v>
      </c>
      <c r="AH60">
        <f t="shared" si="5"/>
        <v>-1010.3407142375551</v>
      </c>
      <c r="AI60">
        <f t="shared" si="25"/>
        <v>-1015.2445819068406</v>
      </c>
      <c r="AJ60">
        <f t="shared" si="7"/>
        <v>1.2582651565578331</v>
      </c>
      <c r="AK60">
        <f t="shared" si="22"/>
        <v>1.3771244377590448</v>
      </c>
      <c r="AL60">
        <f t="shared" si="26"/>
        <v>-1012.6091923125238</v>
      </c>
      <c r="AN60">
        <f t="shared" si="27"/>
        <v>0</v>
      </c>
      <c r="AO60">
        <f t="shared" si="27"/>
        <v>0</v>
      </c>
      <c r="AP60">
        <f t="shared" si="27"/>
        <v>-7.6755843740219428E-3</v>
      </c>
      <c r="AQ60">
        <f t="shared" si="27"/>
        <v>-1.5813957312126639</v>
      </c>
      <c r="AR60">
        <f t="shared" si="27"/>
        <v>-1.5890713155866858</v>
      </c>
      <c r="AS60">
        <f t="shared" si="27"/>
        <v>1.9694496314699031E-3</v>
      </c>
      <c r="AT60">
        <f t="shared" si="27"/>
        <v>2.1554894072186681E-3</v>
      </c>
      <c r="AU60">
        <f t="shared" si="23"/>
        <v>-1.5849463765479974</v>
      </c>
      <c r="AW60">
        <v>57</v>
      </c>
      <c r="AX60">
        <f>IF(Z60&gt;0, (R60*SUMPRODUCT(K60:$K$98, X60:$X$98)-K60*$AZ$3)/Z60, 0)</f>
        <v>46.939839987122198</v>
      </c>
    </row>
    <row r="61" spans="5:50" x14ac:dyDescent="0.25">
      <c r="E61">
        <v>2061</v>
      </c>
      <c r="F61" s="5">
        <f>EconomicRates!C101</f>
        <v>3.5571999999999999E-2</v>
      </c>
      <c r="G61" s="5">
        <f>EconomicRates!D101</f>
        <v>7.0000000000000007E-2</v>
      </c>
      <c r="H61" s="5">
        <f t="shared" si="10"/>
        <v>0.12000000000000001</v>
      </c>
      <c r="I61" s="5">
        <f t="shared" si="11"/>
        <v>1.1200000000000001</v>
      </c>
      <c r="J61">
        <f t="shared" si="12"/>
        <v>0.89285714285714279</v>
      </c>
      <c r="K61">
        <f t="shared" si="20"/>
        <v>1.3975092306980274E-3</v>
      </c>
      <c r="L61" s="2">
        <v>58</v>
      </c>
      <c r="M61" s="6">
        <v>2.7564999999999999E-2</v>
      </c>
      <c r="Q61" s="4">
        <f t="shared" si="21"/>
        <v>12.5</v>
      </c>
      <c r="R61">
        <f t="shared" si="0"/>
        <v>100000</v>
      </c>
      <c r="S61">
        <f t="shared" si="1"/>
        <v>45.517239196030694</v>
      </c>
      <c r="U61">
        <f t="shared" si="13"/>
        <v>2.7564999999999999E-2</v>
      </c>
      <c r="V61">
        <f t="shared" si="14"/>
        <v>0.01</v>
      </c>
      <c r="W61">
        <f t="shared" si="15"/>
        <v>0.3923094135428431</v>
      </c>
      <c r="X61">
        <f t="shared" si="16"/>
        <v>1.081400898430847E-2</v>
      </c>
      <c r="Y61">
        <f t="shared" si="17"/>
        <v>3.9230941354284309E-3</v>
      </c>
      <c r="Z61">
        <f t="shared" si="18"/>
        <v>0.37757231042310624</v>
      </c>
      <c r="AB61">
        <f t="shared" si="19"/>
        <v>18.414941097142805</v>
      </c>
      <c r="AC61">
        <f t="shared" si="2"/>
        <v>17.18604916732648</v>
      </c>
      <c r="AE61">
        <f t="shared" si="3"/>
        <v>0</v>
      </c>
      <c r="AF61">
        <f t="shared" si="24"/>
        <v>0</v>
      </c>
      <c r="AG61">
        <f t="shared" si="24"/>
        <v>-4.7196538802888277</v>
      </c>
      <c r="AH61">
        <f t="shared" si="5"/>
        <v>-1081.4008984308471</v>
      </c>
      <c r="AI61">
        <f t="shared" si="25"/>
        <v>-1086.120552311136</v>
      </c>
      <c r="AJ61">
        <f t="shared" si="7"/>
        <v>1.2288919298163243</v>
      </c>
      <c r="AK61">
        <f t="shared" si="22"/>
        <v>1.2890458767999964</v>
      </c>
      <c r="AL61">
        <f t="shared" si="26"/>
        <v>-1083.6026145045196</v>
      </c>
      <c r="AN61">
        <f t="shared" si="27"/>
        <v>0</v>
      </c>
      <c r="AO61">
        <f t="shared" si="27"/>
        <v>0</v>
      </c>
      <c r="AP61">
        <f t="shared" si="27"/>
        <v>-6.5957598634033996E-3</v>
      </c>
      <c r="AQ61">
        <f t="shared" si="27"/>
        <v>-1.5112677376422488</v>
      </c>
      <c r="AR61">
        <f t="shared" si="27"/>
        <v>-1.5178634975056522</v>
      </c>
      <c r="AS61">
        <f t="shared" si="27"/>
        <v>1.7173878154486256E-3</v>
      </c>
      <c r="AT61">
        <f t="shared" si="27"/>
        <v>1.8014535116212271E-3</v>
      </c>
      <c r="AU61">
        <f t="shared" si="23"/>
        <v>-1.5143446561785823</v>
      </c>
      <c r="AW61">
        <v>58</v>
      </c>
      <c r="AX61">
        <f>IF(Z61&gt;0, (R61*SUMPRODUCT(K61:$K$98, X61:$X$98)-K61*$AZ$3)/Z61, 0)</f>
        <v>45.517239196030694</v>
      </c>
    </row>
    <row r="62" spans="5:50" x14ac:dyDescent="0.25">
      <c r="E62">
        <v>2062</v>
      </c>
      <c r="F62" s="5">
        <f>EconomicRates!C102</f>
        <v>3.5571999999999999E-2</v>
      </c>
      <c r="G62" s="5">
        <f>EconomicRates!D102</f>
        <v>7.0000000000000007E-2</v>
      </c>
      <c r="H62" s="5">
        <f t="shared" si="10"/>
        <v>0.12000000000000001</v>
      </c>
      <c r="I62" s="5">
        <f t="shared" si="11"/>
        <v>1.1200000000000001</v>
      </c>
      <c r="J62">
        <f t="shared" si="12"/>
        <v>0.89285714285714279</v>
      </c>
      <c r="K62">
        <f t="shared" si="20"/>
        <v>1.2477760988375245E-3</v>
      </c>
      <c r="L62" s="2">
        <v>59</v>
      </c>
      <c r="M62" s="6">
        <v>3.0620999999999999E-2</v>
      </c>
      <c r="Q62" s="4">
        <f t="shared" si="21"/>
        <v>12.5</v>
      </c>
      <c r="R62">
        <f t="shared" si="0"/>
        <v>100000</v>
      </c>
      <c r="S62">
        <f t="shared" si="1"/>
        <v>44.141287749303892</v>
      </c>
      <c r="U62">
        <f t="shared" si="13"/>
        <v>3.0620999999999999E-2</v>
      </c>
      <c r="V62">
        <f t="shared" si="14"/>
        <v>0.01</v>
      </c>
      <c r="W62">
        <f t="shared" si="15"/>
        <v>0.37757231042310624</v>
      </c>
      <c r="X62">
        <f t="shared" si="16"/>
        <v>1.1561641717465937E-2</v>
      </c>
      <c r="Y62">
        <f t="shared" si="17"/>
        <v>3.7757231042310625E-3</v>
      </c>
      <c r="Z62">
        <f t="shared" si="18"/>
        <v>0.36223494560140923</v>
      </c>
      <c r="AB62">
        <f t="shared" si="19"/>
        <v>17.18604916732648</v>
      </c>
      <c r="AC62">
        <f t="shared" si="2"/>
        <v>15.989516966645247</v>
      </c>
      <c r="AE62">
        <f t="shared" si="3"/>
        <v>0</v>
      </c>
      <c r="AF62">
        <f t="shared" si="24"/>
        <v>0</v>
      </c>
      <c r="AG62">
        <f t="shared" si="24"/>
        <v>-4.5279368200176151</v>
      </c>
      <c r="AH62">
        <f t="shared" si="5"/>
        <v>-1156.1641717465936</v>
      </c>
      <c r="AI62">
        <f t="shared" si="25"/>
        <v>-1160.6921085666113</v>
      </c>
      <c r="AJ62">
        <f t="shared" si="7"/>
        <v>1.1965322006812329</v>
      </c>
      <c r="AK62">
        <f t="shared" si="22"/>
        <v>1.2030234417128538</v>
      </c>
      <c r="AL62">
        <f t="shared" si="26"/>
        <v>-1158.292552924217</v>
      </c>
      <c r="AN62">
        <f t="shared" si="27"/>
        <v>0</v>
      </c>
      <c r="AO62">
        <f t="shared" si="27"/>
        <v>0</v>
      </c>
      <c r="AP62">
        <f t="shared" si="27"/>
        <v>-5.649851341064366E-3</v>
      </c>
      <c r="AQ62">
        <f t="shared" si="27"/>
        <v>-1.4426340198376821</v>
      </c>
      <c r="AR62">
        <f t="shared" si="27"/>
        <v>-1.4482838711787467</v>
      </c>
      <c r="AS62">
        <f t="shared" si="27"/>
        <v>1.4930042814995067E-3</v>
      </c>
      <c r="AT62">
        <f t="shared" si="27"/>
        <v>1.5011038969105566E-3</v>
      </c>
      <c r="AU62">
        <f t="shared" si="23"/>
        <v>-1.4452897630003363</v>
      </c>
      <c r="AW62">
        <v>59</v>
      </c>
      <c r="AX62">
        <f>IF(Z62&gt;0, (R62*SUMPRODUCT(K62:$K$98, X62:$X$98)-K62*$AZ$3)/Z62, 0)</f>
        <v>44.141287749303892</v>
      </c>
    </row>
    <row r="63" spans="5:50" x14ac:dyDescent="0.25">
      <c r="E63">
        <v>2063</v>
      </c>
      <c r="F63" s="5">
        <f>EconomicRates!C103</f>
        <v>3.5571999999999999E-2</v>
      </c>
      <c r="G63" s="5">
        <f>EconomicRates!D103</f>
        <v>7.0000000000000007E-2</v>
      </c>
      <c r="H63" s="5">
        <f t="shared" si="10"/>
        <v>0.12000000000000001</v>
      </c>
      <c r="I63" s="5">
        <f t="shared" si="11"/>
        <v>1.1200000000000001</v>
      </c>
      <c r="J63">
        <f t="shared" si="12"/>
        <v>0.89285714285714279</v>
      </c>
      <c r="K63">
        <f t="shared" si="20"/>
        <v>1.114085802533504E-3</v>
      </c>
      <c r="L63" s="2">
        <v>60</v>
      </c>
      <c r="M63" s="6">
        <v>3.3921E-2</v>
      </c>
      <c r="Q63" s="4">
        <f t="shared" si="21"/>
        <v>12.5</v>
      </c>
      <c r="R63">
        <f t="shared" si="0"/>
        <v>100000</v>
      </c>
      <c r="S63">
        <f t="shared" si="1"/>
        <v>42.814948977854627</v>
      </c>
      <c r="U63">
        <f t="shared" si="13"/>
        <v>3.3921E-2</v>
      </c>
      <c r="V63">
        <f t="shared" si="14"/>
        <v>0.01</v>
      </c>
      <c r="W63">
        <f t="shared" si="15"/>
        <v>0.36223494560140923</v>
      </c>
      <c r="X63">
        <f t="shared" si="16"/>
        <v>1.2287371589745402E-2</v>
      </c>
      <c r="Y63">
        <f t="shared" si="17"/>
        <v>3.6223494560140923E-3</v>
      </c>
      <c r="Z63">
        <f t="shared" si="18"/>
        <v>0.34632522455564974</v>
      </c>
      <c r="AB63">
        <f t="shared" si="19"/>
        <v>15.989516966645247</v>
      </c>
      <c r="AC63">
        <f t="shared" si="2"/>
        <v>14.827896819094189</v>
      </c>
      <c r="AE63">
        <f t="shared" si="3"/>
        <v>0</v>
      </c>
      <c r="AF63">
        <f t="shared" si="24"/>
        <v>0</v>
      </c>
      <c r="AG63">
        <f t="shared" si="24"/>
        <v>-4.3290653069456217</v>
      </c>
      <c r="AH63">
        <f t="shared" si="5"/>
        <v>-1228.7371589745401</v>
      </c>
      <c r="AI63">
        <f t="shared" si="25"/>
        <v>-1233.0662242814858</v>
      </c>
      <c r="AJ63">
        <f t="shared" si="7"/>
        <v>1.1616201475510586</v>
      </c>
      <c r="AK63">
        <f t="shared" si="22"/>
        <v>1.1192661876651675</v>
      </c>
      <c r="AL63">
        <f t="shared" si="26"/>
        <v>-1230.7853379462697</v>
      </c>
      <c r="AN63">
        <f t="shared" si="27"/>
        <v>0</v>
      </c>
      <c r="AO63">
        <f t="shared" si="27"/>
        <v>0</v>
      </c>
      <c r="AP63">
        <f t="shared" si="27"/>
        <v>-4.8229501967084623E-3</v>
      </c>
      <c r="AQ63">
        <f t="shared" si="27"/>
        <v>-1.3689186238588882</v>
      </c>
      <c r="AR63">
        <f t="shared" si="27"/>
        <v>-1.3737415740555967</v>
      </c>
      <c r="AS63">
        <f t="shared" si="27"/>
        <v>1.2941445143235084E-3</v>
      </c>
      <c r="AT63">
        <f t="shared" si="27"/>
        <v>1.2469585689335635E-3</v>
      </c>
      <c r="AU63">
        <f t="shared" si="23"/>
        <v>-1.3712004709723398</v>
      </c>
      <c r="AW63">
        <v>60</v>
      </c>
      <c r="AX63">
        <f>IF(Z63&gt;0, (R63*SUMPRODUCT(K63:$K$98, X63:$X$98)-K63*$AZ$3)/Z63, 0)</f>
        <v>42.814948977854627</v>
      </c>
    </row>
    <row r="64" spans="5:50" x14ac:dyDescent="0.25">
      <c r="E64">
        <v>2064</v>
      </c>
      <c r="F64" s="5">
        <f>EconomicRates!C104</f>
        <v>3.5571999999999999E-2</v>
      </c>
      <c r="G64" s="5">
        <f>EconomicRates!D104</f>
        <v>7.0000000000000007E-2</v>
      </c>
      <c r="H64" s="5">
        <f t="shared" si="10"/>
        <v>0.12000000000000001</v>
      </c>
      <c r="I64" s="5">
        <f t="shared" si="11"/>
        <v>1.1200000000000001</v>
      </c>
      <c r="J64">
        <f t="shared" si="12"/>
        <v>0.89285714285714279</v>
      </c>
      <c r="K64">
        <f t="shared" si="20"/>
        <v>9.9471946654777136E-4</v>
      </c>
      <c r="L64" s="2">
        <v>61</v>
      </c>
      <c r="M64" s="6">
        <v>3.7368999999999999E-2</v>
      </c>
      <c r="Q64" s="4">
        <f t="shared" si="21"/>
        <v>12.5</v>
      </c>
      <c r="R64">
        <f t="shared" si="0"/>
        <v>100000</v>
      </c>
      <c r="S64">
        <f t="shared" si="1"/>
        <v>41.555157047506974</v>
      </c>
      <c r="U64">
        <f t="shared" si="13"/>
        <v>3.7368999999999999E-2</v>
      </c>
      <c r="V64">
        <f t="shared" si="14"/>
        <v>0.01</v>
      </c>
      <c r="W64">
        <f t="shared" si="15"/>
        <v>0.34632522455564974</v>
      </c>
      <c r="X64">
        <f t="shared" si="16"/>
        <v>1.2941827316420075E-2</v>
      </c>
      <c r="Y64">
        <f t="shared" si="17"/>
        <v>3.4632522455564974E-3</v>
      </c>
      <c r="Z64">
        <f t="shared" si="18"/>
        <v>0.32992014499367317</v>
      </c>
      <c r="AB64">
        <f t="shared" si="19"/>
        <v>14.827896819094189</v>
      </c>
      <c r="AC64">
        <f t="shared" si="2"/>
        <v>13.70988343834836</v>
      </c>
      <c r="AE64">
        <f t="shared" si="3"/>
        <v>0</v>
      </c>
      <c r="AF64">
        <f t="shared" si="24"/>
        <v>0</v>
      </c>
      <c r="AG64">
        <f t="shared" si="24"/>
        <v>-4.1240018124209143</v>
      </c>
      <c r="AH64">
        <f t="shared" si="5"/>
        <v>-1294.1827316420076</v>
      </c>
      <c r="AI64">
        <f t="shared" si="25"/>
        <v>-1298.3067334544285</v>
      </c>
      <c r="AJ64">
        <f t="shared" si="7"/>
        <v>1.118013380745829</v>
      </c>
      <c r="AK64">
        <f t="shared" si="22"/>
        <v>1.0379527773365933</v>
      </c>
      <c r="AL64">
        <f t="shared" si="26"/>
        <v>-1296.150767296346</v>
      </c>
      <c r="AN64">
        <f t="shared" si="27"/>
        <v>0</v>
      </c>
      <c r="AO64">
        <f t="shared" si="27"/>
        <v>0</v>
      </c>
      <c r="AP64">
        <f t="shared" si="27"/>
        <v>-4.1022248828933745E-3</v>
      </c>
      <c r="AQ64">
        <f t="shared" si="27"/>
        <v>-1.2873487564342754</v>
      </c>
      <c r="AR64">
        <f t="shared" si="27"/>
        <v>-1.2914509813171686</v>
      </c>
      <c r="AS64">
        <f t="shared" si="27"/>
        <v>1.1121096736887615E-3</v>
      </c>
      <c r="AT64">
        <f t="shared" si="27"/>
        <v>1.0324718329740338E-3</v>
      </c>
      <c r="AU64">
        <f t="shared" si="23"/>
        <v>-1.2893063998105059</v>
      </c>
      <c r="AW64">
        <v>61</v>
      </c>
      <c r="AX64">
        <f>IF(Z64&gt;0, (R64*SUMPRODUCT(K64:$K$98, X64:$X$98)-K64*$AZ$3)/Z64, 0)</f>
        <v>41.555157047506974</v>
      </c>
    </row>
    <row r="65" spans="5:50" x14ac:dyDescent="0.25">
      <c r="E65">
        <v>2065</v>
      </c>
      <c r="F65" s="5">
        <f>EconomicRates!C105</f>
        <v>3.5571999999999999E-2</v>
      </c>
      <c r="G65" s="5">
        <f>EconomicRates!D105</f>
        <v>7.0000000000000007E-2</v>
      </c>
      <c r="H65" s="5">
        <f t="shared" si="10"/>
        <v>0.12000000000000001</v>
      </c>
      <c r="I65" s="5">
        <f t="shared" si="11"/>
        <v>1.1200000000000001</v>
      </c>
      <c r="J65">
        <f t="shared" si="12"/>
        <v>0.89285714285714279</v>
      </c>
      <c r="K65">
        <f t="shared" si="20"/>
        <v>8.8814238084622432E-4</v>
      </c>
      <c r="L65" s="2">
        <v>62</v>
      </c>
      <c r="M65" s="6">
        <v>5.0548205999999998E-2</v>
      </c>
      <c r="Q65" s="4">
        <f t="shared" si="21"/>
        <v>12.5</v>
      </c>
      <c r="R65">
        <f t="shared" si="0"/>
        <v>100000</v>
      </c>
      <c r="S65">
        <f t="shared" si="1"/>
        <v>40.802707195164373</v>
      </c>
      <c r="U65">
        <f t="shared" si="13"/>
        <v>5.0548205999999998E-2</v>
      </c>
      <c r="V65">
        <f t="shared" si="14"/>
        <v>0.01</v>
      </c>
      <c r="W65">
        <f t="shared" si="15"/>
        <v>0.32992014499367317</v>
      </c>
      <c r="X65">
        <f t="shared" si="16"/>
        <v>1.6676871452690058E-2</v>
      </c>
      <c r="Y65">
        <f t="shared" si="17"/>
        <v>3.2992014499367318E-3</v>
      </c>
      <c r="Z65">
        <f t="shared" si="18"/>
        <v>0.30994407209104641</v>
      </c>
      <c r="AB65">
        <f t="shared" si="19"/>
        <v>13.70988343834836</v>
      </c>
      <c r="AC65">
        <f t="shared" si="2"/>
        <v>12.646557220407885</v>
      </c>
      <c r="AE65">
        <f t="shared" si="3"/>
        <v>0</v>
      </c>
      <c r="AF65">
        <f t="shared" si="24"/>
        <v>0</v>
      </c>
      <c r="AG65">
        <f t="shared" si="24"/>
        <v>-3.87430090113808</v>
      </c>
      <c r="AH65">
        <f t="shared" si="5"/>
        <v>-1667.6871452690059</v>
      </c>
      <c r="AI65">
        <f t="shared" si="25"/>
        <v>-1671.5614461701439</v>
      </c>
      <c r="AJ65">
        <f t="shared" si="7"/>
        <v>1.0633262179404745</v>
      </c>
      <c r="AK65">
        <f t="shared" si="22"/>
        <v>0.95969184068438529</v>
      </c>
      <c r="AL65">
        <f t="shared" si="26"/>
        <v>-1669.5384281115189</v>
      </c>
      <c r="AN65">
        <f t="shared" si="27"/>
        <v>0</v>
      </c>
      <c r="AO65">
        <f t="shared" si="27"/>
        <v>0</v>
      </c>
      <c r="AP65">
        <f t="shared" si="27"/>
        <v>-3.4409308264514468E-3</v>
      </c>
      <c r="AQ65">
        <f t="shared" si="27"/>
        <v>-1.4811436317058579</v>
      </c>
      <c r="AR65">
        <f t="shared" si="27"/>
        <v>-1.4845845625323093</v>
      </c>
      <c r="AS65">
        <f t="shared" si="27"/>
        <v>9.443850788178643E-4</v>
      </c>
      <c r="AT65">
        <f t="shared" si="27"/>
        <v>8.5234299626412531E-4</v>
      </c>
      <c r="AU65">
        <f t="shared" si="23"/>
        <v>-1.4827878344572274</v>
      </c>
      <c r="AW65">
        <v>62</v>
      </c>
      <c r="AX65">
        <f>IF(Z65&gt;0, (R65*SUMPRODUCT(K65:$K$98, X65:$X$98)-K65*$AZ$3)/Z65, 0)</f>
        <v>40.802707195164373</v>
      </c>
    </row>
    <row r="66" spans="5:50" x14ac:dyDescent="0.25">
      <c r="E66">
        <v>2066</v>
      </c>
      <c r="F66" s="5">
        <f>EconomicRates!C106</f>
        <v>3.5571999999999999E-2</v>
      </c>
      <c r="G66" s="5">
        <f>EconomicRates!D106</f>
        <v>7.0000000000000007E-2</v>
      </c>
      <c r="H66" s="5">
        <f t="shared" si="10"/>
        <v>0.12000000000000001</v>
      </c>
      <c r="I66" s="5">
        <f t="shared" si="11"/>
        <v>1.1200000000000001</v>
      </c>
      <c r="J66">
        <f t="shared" si="12"/>
        <v>0.89285714285714279</v>
      </c>
      <c r="K66">
        <f t="shared" si="20"/>
        <v>7.9298426861270028E-4</v>
      </c>
      <c r="L66" s="2">
        <v>63</v>
      </c>
      <c r="M66" s="6">
        <v>6.4784177999999998E-2</v>
      </c>
      <c r="Q66" s="4">
        <f t="shared" si="21"/>
        <v>12.5</v>
      </c>
      <c r="R66">
        <f t="shared" si="0"/>
        <v>100000</v>
      </c>
      <c r="S66">
        <f t="shared" si="1"/>
        <v>39.633244620091709</v>
      </c>
      <c r="U66">
        <f t="shared" si="13"/>
        <v>6.4784177999999998E-2</v>
      </c>
      <c r="V66">
        <f t="shared" si="14"/>
        <v>0.01</v>
      </c>
      <c r="W66">
        <f t="shared" si="15"/>
        <v>0.30994407209104641</v>
      </c>
      <c r="X66">
        <f t="shared" si="16"/>
        <v>2.0079471936391181E-2</v>
      </c>
      <c r="Y66">
        <f t="shared" si="17"/>
        <v>3.0994407209104643E-3</v>
      </c>
      <c r="Z66">
        <f t="shared" si="18"/>
        <v>0.28676515943374475</v>
      </c>
      <c r="AB66">
        <f t="shared" si="19"/>
        <v>12.646557220407885</v>
      </c>
      <c r="AC66">
        <f t="shared" si="2"/>
        <v>11.365433712357206</v>
      </c>
      <c r="AE66">
        <f t="shared" si="3"/>
        <v>0</v>
      </c>
      <c r="AF66">
        <f t="shared" si="24"/>
        <v>0</v>
      </c>
      <c r="AG66">
        <f t="shared" si="24"/>
        <v>-3.5845644929218095</v>
      </c>
      <c r="AH66">
        <f t="shared" si="5"/>
        <v>-2007.947193639118</v>
      </c>
      <c r="AI66">
        <f t="shared" si="25"/>
        <v>-2011.5317581320398</v>
      </c>
      <c r="AJ66">
        <f t="shared" si="7"/>
        <v>1.2811235080506798</v>
      </c>
      <c r="AK66">
        <f t="shared" si="22"/>
        <v>0.88525900542855207</v>
      </c>
      <c r="AL66">
        <f t="shared" si="26"/>
        <v>-2009.3653756185606</v>
      </c>
      <c r="AN66">
        <f t="shared" si="27"/>
        <v>0</v>
      </c>
      <c r="AO66">
        <f t="shared" si="27"/>
        <v>0</v>
      </c>
      <c r="AP66">
        <f t="shared" si="27"/>
        <v>-2.8425032527146558E-3</v>
      </c>
      <c r="AQ66">
        <f t="shared" si="27"/>
        <v>-1.5922705367608401</v>
      </c>
      <c r="AR66">
        <f t="shared" si="27"/>
        <v>-1.5951130400135547</v>
      </c>
      <c r="AS66">
        <f t="shared" si="27"/>
        <v>1.0159107880341051E-3</v>
      </c>
      <c r="AT66">
        <f t="shared" si="27"/>
        <v>7.0199646495256688E-4</v>
      </c>
      <c r="AU66">
        <f t="shared" si="23"/>
        <v>-1.593395132760568</v>
      </c>
      <c r="AW66">
        <v>63</v>
      </c>
      <c r="AX66">
        <f>IF(Z66&gt;0, (R66*SUMPRODUCT(K66:$K$98, X66:$X$98)-K66*$AZ$3)/Z66, 0)</f>
        <v>39.633244620091709</v>
      </c>
    </row>
    <row r="67" spans="5:50" x14ac:dyDescent="0.25">
      <c r="E67">
        <v>2067</v>
      </c>
      <c r="F67" s="5">
        <f>EconomicRates!C107</f>
        <v>3.5571999999999999E-2</v>
      </c>
      <c r="G67" s="5">
        <f>EconomicRates!D107</f>
        <v>7.0000000000000007E-2</v>
      </c>
      <c r="H67" s="5">
        <f t="shared" si="10"/>
        <v>0.12000000000000001</v>
      </c>
      <c r="I67" s="5">
        <f t="shared" si="11"/>
        <v>1.1200000000000001</v>
      </c>
      <c r="J67">
        <f t="shared" si="12"/>
        <v>0.89285714285714279</v>
      </c>
      <c r="K67">
        <f t="shared" si="20"/>
        <v>7.0802166840419666E-4</v>
      </c>
      <c r="L67" s="2">
        <v>64</v>
      </c>
      <c r="M67" s="6">
        <v>8.0470763000000001E-2</v>
      </c>
      <c r="Q67" s="4">
        <f t="shared" si="21"/>
        <v>12.5</v>
      </c>
      <c r="R67">
        <f t="shared" ref="R67:R98" si="28">$C$6</f>
        <v>100000</v>
      </c>
      <c r="S67">
        <f t="shared" ref="S67:S98" si="29">AX67</f>
        <v>38.155444740265438</v>
      </c>
      <c r="U67">
        <f t="shared" si="13"/>
        <v>8.0470763000000001E-2</v>
      </c>
      <c r="V67">
        <f t="shared" si="14"/>
        <v>0.01</v>
      </c>
      <c r="W67">
        <f t="shared" si="15"/>
        <v>0.28676515943374475</v>
      </c>
      <c r="X67">
        <f t="shared" si="16"/>
        <v>2.3076211181450087E-2</v>
      </c>
      <c r="Y67">
        <f t="shared" si="17"/>
        <v>2.8676515943374475E-3</v>
      </c>
      <c r="Z67">
        <f t="shared" si="18"/>
        <v>0.26082129665795722</v>
      </c>
      <c r="AB67">
        <f t="shared" si="19"/>
        <v>11.365433712357206</v>
      </c>
      <c r="AC67">
        <f t="shared" ref="AC67:AC98" si="30">S67*Z67</f>
        <v>9.9517525717170656</v>
      </c>
      <c r="AE67">
        <f t="shared" ref="AE67:AE98" si="31">$Z67*O67</f>
        <v>0</v>
      </c>
      <c r="AF67">
        <f t="shared" ref="AF67:AG98" si="32">-$Z67*P67</f>
        <v>0</v>
      </c>
      <c r="AG67">
        <f t="shared" si="32"/>
        <v>-3.2602662082244653</v>
      </c>
      <c r="AH67">
        <f t="shared" ref="AH67:AH98" si="33">-X67*R67</f>
        <v>-2307.6211181450085</v>
      </c>
      <c r="AI67">
        <f t="shared" ref="AI67:AI98" si="34">SUM(AE67:AH67)</f>
        <v>-2310.881384353233</v>
      </c>
      <c r="AJ67">
        <f t="shared" ref="AJ67:AJ98" si="35">AB67-AC67</f>
        <v>1.4136811406401399</v>
      </c>
      <c r="AK67">
        <f t="shared" si="22"/>
        <v>0.79558035986500442</v>
      </c>
      <c r="AL67">
        <f t="shared" si="26"/>
        <v>-2308.6721228527276</v>
      </c>
      <c r="AN67">
        <f t="shared" ref="AN67:AU98" si="36">AE67*$K67</f>
        <v>0</v>
      </c>
      <c r="AO67">
        <f t="shared" si="36"/>
        <v>0</v>
      </c>
      <c r="AP67">
        <f t="shared" si="36"/>
        <v>-2.30833912018891E-3</v>
      </c>
      <c r="AQ67">
        <f t="shared" si="36"/>
        <v>-1.6338457541137867</v>
      </c>
      <c r="AR67">
        <f t="shared" si="36"/>
        <v>-1.6361540932339758</v>
      </c>
      <c r="AS67">
        <f t="shared" si="36"/>
        <v>1.0009168797875797E-3</v>
      </c>
      <c r="AT67">
        <f t="shared" si="36"/>
        <v>5.6328813374123164E-4</v>
      </c>
      <c r="AU67">
        <f t="shared" si="23"/>
        <v>-1.6345898882204466</v>
      </c>
      <c r="AW67">
        <v>64</v>
      </c>
      <c r="AX67">
        <f>IF(Z67&gt;0, (R67*SUMPRODUCT(K67:$K$98, X67:$X$98)-K67*$AZ$3)/Z67, 0)</f>
        <v>38.155444740265438</v>
      </c>
    </row>
    <row r="68" spans="5:50" x14ac:dyDescent="0.25">
      <c r="E68">
        <v>2068</v>
      </c>
      <c r="F68" s="5">
        <f>EconomicRates!C108</f>
        <v>3.5571999999999999E-2</v>
      </c>
      <c r="G68" s="5">
        <f>EconomicRates!D108</f>
        <v>7.0000000000000007E-2</v>
      </c>
      <c r="H68" s="5">
        <f t="shared" ref="H68:H98" si="37">G68+$C$9</f>
        <v>0.12000000000000001</v>
      </c>
      <c r="I68" s="5">
        <f t="shared" ref="I68:I98" si="38">1+H68</f>
        <v>1.1200000000000001</v>
      </c>
      <c r="J68">
        <f t="shared" ref="J68:J98" si="39">1/I68</f>
        <v>0.89285714285714279</v>
      </c>
      <c r="K68">
        <f t="shared" si="20"/>
        <v>6.3216220393231843E-4</v>
      </c>
      <c r="L68" s="2">
        <v>65</v>
      </c>
      <c r="M68" s="6">
        <v>9.7818447000000003E-2</v>
      </c>
      <c r="Q68" s="4">
        <f t="shared" si="21"/>
        <v>12.5</v>
      </c>
      <c r="R68">
        <f t="shared" si="28"/>
        <v>100000</v>
      </c>
      <c r="S68">
        <f t="shared" si="29"/>
        <v>36.430440373968025</v>
      </c>
      <c r="U68">
        <f t="shared" ref="U68:U98" si="40">M68</f>
        <v>9.7818447000000003E-2</v>
      </c>
      <c r="V68">
        <f t="shared" ref="V68:V98" si="41">$C$10</f>
        <v>0.01</v>
      </c>
      <c r="W68">
        <f t="shared" ref="W68:W98" si="42">Z67</f>
        <v>0.26082129665795722</v>
      </c>
      <c r="X68">
        <f t="shared" ref="X68:X98" si="43">U68*W68</f>
        <v>2.5513134183607667E-2</v>
      </c>
      <c r="Y68">
        <f t="shared" ref="Y68:Y98" si="44">V68*W68</f>
        <v>2.6082129665795724E-3</v>
      </c>
      <c r="Z68">
        <f t="shared" ref="Z68:Z98" si="45">MAX(0, W68-X68-Y68)</f>
        <v>0.23269994950776998</v>
      </c>
      <c r="AB68">
        <f t="shared" ref="AB68:AB98" si="46">AC67</f>
        <v>9.9517525717170656</v>
      </c>
      <c r="AC68">
        <f t="shared" si="30"/>
        <v>8.4773616355681849</v>
      </c>
      <c r="AE68">
        <f t="shared" si="31"/>
        <v>0</v>
      </c>
      <c r="AF68">
        <f t="shared" si="32"/>
        <v>0</v>
      </c>
      <c r="AG68">
        <f t="shared" si="32"/>
        <v>-2.9087493688471247</v>
      </c>
      <c r="AH68">
        <f t="shared" si="33"/>
        <v>-2551.3134183607667</v>
      </c>
      <c r="AI68">
        <f t="shared" si="34"/>
        <v>-2554.2221677296138</v>
      </c>
      <c r="AJ68">
        <f t="shared" si="35"/>
        <v>1.4743909361488807</v>
      </c>
      <c r="AK68">
        <f t="shared" si="22"/>
        <v>0.69662268002019467</v>
      </c>
      <c r="AL68">
        <f t="shared" si="26"/>
        <v>-2552.0511541134451</v>
      </c>
      <c r="AN68">
        <f t="shared" si="36"/>
        <v>0</v>
      </c>
      <c r="AO68">
        <f t="shared" si="36"/>
        <v>0</v>
      </c>
      <c r="AP68">
        <f t="shared" si="36"/>
        <v>-1.8388014116971386E-3</v>
      </c>
      <c r="AQ68">
        <f t="shared" si="36"/>
        <v>-1.6128439134730395</v>
      </c>
      <c r="AR68">
        <f t="shared" si="36"/>
        <v>-1.6146827148847367</v>
      </c>
      <c r="AS68">
        <f t="shared" si="36"/>
        <v>9.3205422365371065E-4</v>
      </c>
      <c r="AT68">
        <f t="shared" si="36"/>
        <v>4.4037852871080453E-4</v>
      </c>
      <c r="AU68">
        <f t="shared" si="23"/>
        <v>-1.6133102821323724</v>
      </c>
      <c r="AW68">
        <v>65</v>
      </c>
      <c r="AX68">
        <f>IF(Z68&gt;0, (R68*SUMPRODUCT(K68:$K$98, X68:$X$98)-K68*$AZ$3)/Z68, 0)</f>
        <v>36.430440373968025</v>
      </c>
    </row>
    <row r="69" spans="5:50" x14ac:dyDescent="0.25">
      <c r="E69">
        <v>2069</v>
      </c>
      <c r="F69" s="5">
        <f>EconomicRates!C109</f>
        <v>3.5571999999999999E-2</v>
      </c>
      <c r="G69" s="5">
        <f>EconomicRates!D109</f>
        <v>7.0000000000000007E-2</v>
      </c>
      <c r="H69" s="5">
        <f t="shared" si="37"/>
        <v>0.12000000000000001</v>
      </c>
      <c r="I69" s="5">
        <f t="shared" si="38"/>
        <v>1.1200000000000001</v>
      </c>
      <c r="J69">
        <f t="shared" si="39"/>
        <v>0.89285714285714279</v>
      </c>
      <c r="K69">
        <f t="shared" ref="K69:K98" si="47">K68*J69</f>
        <v>5.6443053922528431E-4</v>
      </c>
      <c r="L69" s="2">
        <v>66</v>
      </c>
      <c r="M69" s="6">
        <v>0.115047869</v>
      </c>
      <c r="Q69" s="4">
        <f t="shared" ref="Q69:Q98" si="48">$C$8</f>
        <v>12.5</v>
      </c>
      <c r="R69">
        <f t="shared" si="28"/>
        <v>100000</v>
      </c>
      <c r="S69">
        <f t="shared" si="29"/>
        <v>34.414748434147604</v>
      </c>
      <c r="U69">
        <f t="shared" si="40"/>
        <v>0.115047869</v>
      </c>
      <c r="V69">
        <f t="shared" si="41"/>
        <v>0.01</v>
      </c>
      <c r="W69">
        <f t="shared" si="42"/>
        <v>0.23269994950776998</v>
      </c>
      <c r="X69">
        <f t="shared" si="43"/>
        <v>2.6771633307276534E-2</v>
      </c>
      <c r="Y69">
        <f t="shared" si="44"/>
        <v>2.3269994950776999E-3</v>
      </c>
      <c r="Z69">
        <f t="shared" si="45"/>
        <v>0.20360131670541576</v>
      </c>
      <c r="AB69">
        <f t="shared" si="46"/>
        <v>8.4773616355681849</v>
      </c>
      <c r="AC69">
        <f t="shared" si="30"/>
        <v>7.0068880952780974</v>
      </c>
      <c r="AE69">
        <f t="shared" si="31"/>
        <v>0</v>
      </c>
      <c r="AF69">
        <f t="shared" si="32"/>
        <v>0</v>
      </c>
      <c r="AG69">
        <f t="shared" si="32"/>
        <v>-2.5450164588176971</v>
      </c>
      <c r="AH69">
        <f t="shared" si="33"/>
        <v>-2677.1633307276534</v>
      </c>
      <c r="AI69">
        <f t="shared" si="34"/>
        <v>-2679.7083471864712</v>
      </c>
      <c r="AJ69">
        <f t="shared" si="35"/>
        <v>1.4704735402900875</v>
      </c>
      <c r="AK69">
        <f t="shared" si="22"/>
        <v>0.59341531448977303</v>
      </c>
      <c r="AL69">
        <f t="shared" si="26"/>
        <v>-2677.6444583316911</v>
      </c>
      <c r="AN69">
        <f t="shared" si="36"/>
        <v>0</v>
      </c>
      <c r="AO69">
        <f t="shared" si="36"/>
        <v>0</v>
      </c>
      <c r="AP69">
        <f t="shared" si="36"/>
        <v>-1.4364850121876963E-3</v>
      </c>
      <c r="AQ69">
        <f t="shared" si="36"/>
        <v>-1.5110727423567676</v>
      </c>
      <c r="AR69">
        <f t="shared" si="36"/>
        <v>-1.5125092273689553</v>
      </c>
      <c r="AS69">
        <f t="shared" si="36"/>
        <v>8.2998017326244694E-4</v>
      </c>
      <c r="AT69">
        <f t="shared" si="36"/>
        <v>3.3494172594200427E-4</v>
      </c>
      <c r="AU69">
        <f t="shared" si="23"/>
        <v>-1.5113443054697508</v>
      </c>
      <c r="AW69">
        <v>66</v>
      </c>
      <c r="AX69">
        <f>IF(Z69&gt;0, (R69*SUMPRODUCT(K69:$K$98, X69:$X$98)-K69*$AZ$3)/Z69, 0)</f>
        <v>34.414748434147604</v>
      </c>
    </row>
    <row r="70" spans="5:50" x14ac:dyDescent="0.25">
      <c r="E70">
        <v>2070</v>
      </c>
      <c r="F70" s="5">
        <f>EconomicRates!C110</f>
        <v>3.5571999999999999E-2</v>
      </c>
      <c r="G70" s="5">
        <f>EconomicRates!D110</f>
        <v>7.0000000000000007E-2</v>
      </c>
      <c r="H70" s="5">
        <f t="shared" si="37"/>
        <v>0.12000000000000001</v>
      </c>
      <c r="I70" s="5">
        <f t="shared" si="38"/>
        <v>1.1200000000000001</v>
      </c>
      <c r="J70">
        <f t="shared" si="39"/>
        <v>0.89285714285714279</v>
      </c>
      <c r="K70">
        <f t="shared" si="47"/>
        <v>5.0395583859400386E-4</v>
      </c>
      <c r="L70" s="2">
        <v>67</v>
      </c>
      <c r="M70" s="6">
        <v>0.13365521</v>
      </c>
      <c r="Q70" s="4">
        <f t="shared" si="48"/>
        <v>12.5</v>
      </c>
      <c r="R70">
        <f t="shared" si="28"/>
        <v>100000</v>
      </c>
      <c r="S70">
        <f t="shared" si="29"/>
        <v>32.250286019398125</v>
      </c>
      <c r="U70">
        <f t="shared" si="40"/>
        <v>0.13365521</v>
      </c>
      <c r="V70">
        <f t="shared" si="41"/>
        <v>0.01</v>
      </c>
      <c r="W70">
        <f t="shared" si="42"/>
        <v>0.20360131670541576</v>
      </c>
      <c r="X70">
        <f t="shared" si="43"/>
        <v>2.7212376740538849E-2</v>
      </c>
      <c r="Y70">
        <f t="shared" si="44"/>
        <v>2.0360131670541575E-3</v>
      </c>
      <c r="Z70">
        <f t="shared" si="45"/>
        <v>0.17435292679782277</v>
      </c>
      <c r="AB70">
        <f t="shared" si="46"/>
        <v>7.0068880952780974</v>
      </c>
      <c r="AC70">
        <f t="shared" si="30"/>
        <v>5.6229317575489688</v>
      </c>
      <c r="AE70">
        <f t="shared" si="31"/>
        <v>0</v>
      </c>
      <c r="AF70">
        <f t="shared" si="32"/>
        <v>0</v>
      </c>
      <c r="AG70">
        <f t="shared" si="32"/>
        <v>-2.1794115849727849</v>
      </c>
      <c r="AH70">
        <f t="shared" si="33"/>
        <v>-2721.2376740538848</v>
      </c>
      <c r="AI70">
        <f t="shared" si="34"/>
        <v>-2723.4170856388578</v>
      </c>
      <c r="AJ70">
        <f t="shared" si="35"/>
        <v>1.3839563377291286</v>
      </c>
      <c r="AK70">
        <f t="shared" si="22"/>
        <v>0.49048216666946687</v>
      </c>
      <c r="AL70">
        <f t="shared" si="26"/>
        <v>-2721.542647134459</v>
      </c>
      <c r="AN70">
        <f t="shared" si="36"/>
        <v>0</v>
      </c>
      <c r="AO70">
        <f t="shared" si="36"/>
        <v>0</v>
      </c>
      <c r="AP70">
        <f t="shared" si="36"/>
        <v>-1.0983271929464469E-3</v>
      </c>
      <c r="AQ70">
        <f t="shared" si="36"/>
        <v>-1.3713836140414219</v>
      </c>
      <c r="AR70">
        <f t="shared" si="36"/>
        <v>-1.3724819412343685</v>
      </c>
      <c r="AS70">
        <f t="shared" si="36"/>
        <v>6.9745287675776946E-4</v>
      </c>
      <c r="AT70">
        <f t="shared" si="36"/>
        <v>2.4718135161931517E-4</v>
      </c>
      <c r="AU70">
        <f t="shared" si="23"/>
        <v>-1.3715373070059915</v>
      </c>
      <c r="AW70">
        <v>67</v>
      </c>
      <c r="AX70">
        <f>IF(Z70&gt;0, (R70*SUMPRODUCT(K70:$K$98, X70:$X$98)-K70*$AZ$3)/Z70, 0)</f>
        <v>32.250286019398125</v>
      </c>
    </row>
    <row r="71" spans="5:50" x14ac:dyDescent="0.25">
      <c r="E71">
        <v>2071</v>
      </c>
      <c r="F71" s="5">
        <f>EconomicRates!C111</f>
        <v>3.5571999999999999E-2</v>
      </c>
      <c r="G71" s="5">
        <f>EconomicRates!D111</f>
        <v>7.0000000000000007E-2</v>
      </c>
      <c r="H71" s="5">
        <f t="shared" si="37"/>
        <v>0.12000000000000001</v>
      </c>
      <c r="I71" s="5">
        <f t="shared" si="38"/>
        <v>1.1200000000000001</v>
      </c>
      <c r="J71">
        <f t="shared" si="39"/>
        <v>0.89285714285714279</v>
      </c>
      <c r="K71">
        <f t="shared" si="47"/>
        <v>4.4996057017321768E-4</v>
      </c>
      <c r="L71" s="2">
        <v>68</v>
      </c>
      <c r="M71" s="6">
        <v>0.153152232</v>
      </c>
      <c r="Q71" s="4">
        <f t="shared" si="48"/>
        <v>12.5</v>
      </c>
      <c r="R71">
        <f t="shared" si="28"/>
        <v>100000</v>
      </c>
      <c r="S71">
        <f t="shared" si="29"/>
        <v>29.916653707068857</v>
      </c>
      <c r="U71">
        <f t="shared" si="40"/>
        <v>0.153152232</v>
      </c>
      <c r="V71">
        <f t="shared" si="41"/>
        <v>0.01</v>
      </c>
      <c r="W71">
        <f t="shared" si="42"/>
        <v>0.17435292679782277</v>
      </c>
      <c r="X71">
        <f t="shared" si="43"/>
        <v>2.6702539894819171E-2</v>
      </c>
      <c r="Y71">
        <f t="shared" si="44"/>
        <v>1.7435292679782277E-3</v>
      </c>
      <c r="Z71">
        <f t="shared" si="45"/>
        <v>0.14590685763502539</v>
      </c>
      <c r="AB71">
        <f t="shared" si="46"/>
        <v>5.6229317575489688</v>
      </c>
      <c r="AC71">
        <f t="shared" si="30"/>
        <v>4.3650449333536505</v>
      </c>
      <c r="AE71">
        <f t="shared" si="31"/>
        <v>0</v>
      </c>
      <c r="AF71">
        <f t="shared" si="32"/>
        <v>0</v>
      </c>
      <c r="AG71">
        <f t="shared" si="32"/>
        <v>-1.8238357204378175</v>
      </c>
      <c r="AH71">
        <f t="shared" si="33"/>
        <v>-2670.253989481917</v>
      </c>
      <c r="AI71">
        <f t="shared" si="34"/>
        <v>-2672.0778252023547</v>
      </c>
      <c r="AJ71">
        <f t="shared" si="35"/>
        <v>1.2578868241953183</v>
      </c>
      <c r="AK71">
        <f t="shared" si="22"/>
        <v>0.39360522302842788</v>
      </c>
      <c r="AL71">
        <f t="shared" si="26"/>
        <v>-2670.426333155131</v>
      </c>
      <c r="AN71">
        <f t="shared" si="36"/>
        <v>0</v>
      </c>
      <c r="AO71">
        <f t="shared" si="36"/>
        <v>0</v>
      </c>
      <c r="AP71">
        <f t="shared" si="36"/>
        <v>-8.2065416067048156E-4</v>
      </c>
      <c r="AQ71">
        <f t="shared" si="36"/>
        <v>-1.2015090076145925</v>
      </c>
      <c r="AR71">
        <f t="shared" si="36"/>
        <v>-1.202329661775263</v>
      </c>
      <c r="AS71">
        <f t="shared" si="36"/>
        <v>5.6599947262830344E-4</v>
      </c>
      <c r="AT71">
        <f t="shared" si="36"/>
        <v>1.7710683057702793E-4</v>
      </c>
      <c r="AU71">
        <f t="shared" si="23"/>
        <v>-1.2015865554720577</v>
      </c>
      <c r="AW71">
        <v>68</v>
      </c>
      <c r="AX71">
        <f>IF(Z71&gt;0, (R71*SUMPRODUCT(K71:$K$98, X71:$X$98)-K71*$AZ$3)/Z71, 0)</f>
        <v>29.916653707068857</v>
      </c>
    </row>
    <row r="72" spans="5:50" x14ac:dyDescent="0.25">
      <c r="E72">
        <v>2072</v>
      </c>
      <c r="F72" s="5">
        <f>EconomicRates!C112</f>
        <v>3.5571999999999999E-2</v>
      </c>
      <c r="G72" s="5">
        <f>EconomicRates!D112</f>
        <v>7.0000000000000007E-2</v>
      </c>
      <c r="H72" s="5">
        <f t="shared" si="37"/>
        <v>0.12000000000000001</v>
      </c>
      <c r="I72" s="5">
        <f t="shared" si="38"/>
        <v>1.1200000000000001</v>
      </c>
      <c r="J72">
        <f t="shared" si="39"/>
        <v>0.89285714285714279</v>
      </c>
      <c r="K72">
        <f t="shared" si="47"/>
        <v>4.0175050908323003E-4</v>
      </c>
      <c r="L72" s="2">
        <v>69</v>
      </c>
      <c r="M72" s="6">
        <v>0.17329698399999999</v>
      </c>
      <c r="Q72" s="4">
        <f t="shared" si="48"/>
        <v>12.5</v>
      </c>
      <c r="R72">
        <f t="shared" si="28"/>
        <v>100000</v>
      </c>
      <c r="S72">
        <f t="shared" si="29"/>
        <v>27.398471906571835</v>
      </c>
      <c r="U72">
        <f t="shared" si="40"/>
        <v>0.17329698399999999</v>
      </c>
      <c r="V72">
        <f t="shared" si="41"/>
        <v>0.01</v>
      </c>
      <c r="W72">
        <f t="shared" si="42"/>
        <v>0.14590685763502539</v>
      </c>
      <c r="X72">
        <f t="shared" si="43"/>
        <v>2.5285218373067273E-2</v>
      </c>
      <c r="Y72">
        <f t="shared" si="44"/>
        <v>1.459068576350254E-3</v>
      </c>
      <c r="Z72">
        <f t="shared" si="45"/>
        <v>0.11916257068560787</v>
      </c>
      <c r="AB72">
        <f t="shared" si="46"/>
        <v>4.3650449333536505</v>
      </c>
      <c r="AC72">
        <f t="shared" si="30"/>
        <v>3.2648723452445076</v>
      </c>
      <c r="AE72">
        <f t="shared" si="31"/>
        <v>0</v>
      </c>
      <c r="AF72">
        <f t="shared" si="32"/>
        <v>0</v>
      </c>
      <c r="AG72">
        <f t="shared" si="32"/>
        <v>-1.4895321335700984</v>
      </c>
      <c r="AH72">
        <f t="shared" si="33"/>
        <v>-2528.5218373067273</v>
      </c>
      <c r="AI72">
        <f t="shared" si="34"/>
        <v>-2530.0113694402976</v>
      </c>
      <c r="AJ72">
        <f t="shared" si="35"/>
        <v>1.1001725881091429</v>
      </c>
      <c r="AK72">
        <f t="shared" si="22"/>
        <v>0.30555314533475558</v>
      </c>
      <c r="AL72">
        <f t="shared" si="26"/>
        <v>-2528.6056437068537</v>
      </c>
      <c r="AN72">
        <f t="shared" si="36"/>
        <v>0</v>
      </c>
      <c r="AO72">
        <f t="shared" si="36"/>
        <v>0</v>
      </c>
      <c r="AP72">
        <f t="shared" si="36"/>
        <v>-5.9842029295761683E-4</v>
      </c>
      <c r="AQ72">
        <f t="shared" si="36"/>
        <v>-1.0158349353660419</v>
      </c>
      <c r="AR72">
        <f t="shared" si="36"/>
        <v>-1.0164333556589995</v>
      </c>
      <c r="AS72">
        <f t="shared" si="36"/>
        <v>4.4199489735226289E-4</v>
      </c>
      <c r="AT72">
        <f t="shared" si="36"/>
        <v>1.2275613169022024E-4</v>
      </c>
      <c r="AU72">
        <f t="shared" si="23"/>
        <v>-1.015868604629957</v>
      </c>
      <c r="AW72">
        <v>69</v>
      </c>
      <c r="AX72">
        <f>IF(Z72&gt;0, (R72*SUMPRODUCT(K72:$K$98, X72:$X$98)-K72*$AZ$3)/Z72, 0)</f>
        <v>27.398471906571835</v>
      </c>
    </row>
    <row r="73" spans="5:50" x14ac:dyDescent="0.25">
      <c r="E73">
        <v>2073</v>
      </c>
      <c r="F73" s="5">
        <f>EconomicRates!C113</f>
        <v>3.5571999999999999E-2</v>
      </c>
      <c r="G73" s="5">
        <f>EconomicRates!D113</f>
        <v>7.0000000000000007E-2</v>
      </c>
      <c r="H73" s="5">
        <f t="shared" si="37"/>
        <v>0.12000000000000001</v>
      </c>
      <c r="I73" s="5">
        <f t="shared" si="38"/>
        <v>1.1200000000000001</v>
      </c>
      <c r="J73">
        <f t="shared" si="39"/>
        <v>0.89285714285714279</v>
      </c>
      <c r="K73">
        <f t="shared" si="47"/>
        <v>3.5870581168145535E-4</v>
      </c>
      <c r="L73" s="2">
        <v>70</v>
      </c>
      <c r="M73" s="6">
        <v>0.19491187900000001</v>
      </c>
      <c r="Q73" s="4">
        <f t="shared" si="48"/>
        <v>12.5</v>
      </c>
      <c r="R73">
        <f t="shared" si="28"/>
        <v>100000</v>
      </c>
      <c r="S73">
        <f t="shared" si="29"/>
        <v>24.692835156066572</v>
      </c>
      <c r="U73">
        <f t="shared" si="40"/>
        <v>0.19491187900000001</v>
      </c>
      <c r="V73">
        <f t="shared" si="41"/>
        <v>0.01</v>
      </c>
      <c r="W73">
        <f t="shared" si="42"/>
        <v>0.11916257068560787</v>
      </c>
      <c r="X73">
        <f t="shared" si="43"/>
        <v>2.3226200558802149E-2</v>
      </c>
      <c r="Y73">
        <f t="shared" si="44"/>
        <v>1.1916257068560786E-3</v>
      </c>
      <c r="Z73">
        <f t="shared" si="45"/>
        <v>9.474474441994965E-2</v>
      </c>
      <c r="AB73">
        <f t="shared" si="46"/>
        <v>3.2648723452445076</v>
      </c>
      <c r="AC73">
        <f t="shared" si="30"/>
        <v>2.339516355865475</v>
      </c>
      <c r="AE73">
        <f t="shared" si="31"/>
        <v>0</v>
      </c>
      <c r="AF73">
        <f t="shared" si="32"/>
        <v>0</v>
      </c>
      <c r="AG73">
        <f t="shared" si="32"/>
        <v>-1.1843093052493707</v>
      </c>
      <c r="AH73">
        <f t="shared" si="33"/>
        <v>-2322.6200558802147</v>
      </c>
      <c r="AI73">
        <f t="shared" si="34"/>
        <v>-2323.8043651854641</v>
      </c>
      <c r="AJ73">
        <f t="shared" si="35"/>
        <v>0.92535598937903263</v>
      </c>
      <c r="AK73">
        <f t="shared" ref="AK73:AK98" si="49">G73*SUM(AB73:AB73, AE73:AF73)</f>
        <v>0.22854106416711556</v>
      </c>
      <c r="AL73">
        <f t="shared" si="26"/>
        <v>-2322.6504681319179</v>
      </c>
      <c r="AN73">
        <f t="shared" si="36"/>
        <v>0</v>
      </c>
      <c r="AO73">
        <f t="shared" si="36"/>
        <v>0</v>
      </c>
      <c r="AP73">
        <f t="shared" si="36"/>
        <v>-4.2481863062137601E-4</v>
      </c>
      <c r="AQ73">
        <f t="shared" si="36"/>
        <v>-0.83313731237213962</v>
      </c>
      <c r="AR73">
        <f t="shared" si="36"/>
        <v>-0.833562131002761</v>
      </c>
      <c r="AS73">
        <f t="shared" si="36"/>
        <v>3.3193057126450209E-4</v>
      </c>
      <c r="AT73">
        <f t="shared" si="36"/>
        <v>8.1979007924608759E-5</v>
      </c>
      <c r="AU73">
        <f t="shared" si="23"/>
        <v>-0.83314822142357192</v>
      </c>
      <c r="AW73">
        <v>70</v>
      </c>
      <c r="AX73">
        <f>IF(Z73&gt;0, (R73*SUMPRODUCT(K73:$K$98, X73:$X$98)-K73*$AZ$3)/Z73, 0)</f>
        <v>24.692835156066572</v>
      </c>
    </row>
    <row r="74" spans="5:50" x14ac:dyDescent="0.25">
      <c r="E74">
        <v>2074</v>
      </c>
      <c r="F74" s="5">
        <f>EconomicRates!C114</f>
        <v>3.5571999999999999E-2</v>
      </c>
      <c r="G74" s="5">
        <f>EconomicRates!D114</f>
        <v>7.0000000000000007E-2</v>
      </c>
      <c r="H74" s="5">
        <f t="shared" si="37"/>
        <v>0.12000000000000001</v>
      </c>
      <c r="I74" s="5">
        <f t="shared" si="38"/>
        <v>1.1200000000000001</v>
      </c>
      <c r="J74">
        <f t="shared" si="39"/>
        <v>0.89285714285714279</v>
      </c>
      <c r="K74">
        <f t="shared" si="47"/>
        <v>3.2027304614415652E-4</v>
      </c>
      <c r="L74" s="2">
        <v>71</v>
      </c>
      <c r="M74" s="6">
        <v>0.21714087100000001</v>
      </c>
      <c r="Q74" s="4">
        <f t="shared" si="48"/>
        <v>12.5</v>
      </c>
      <c r="R74">
        <f t="shared" si="28"/>
        <v>100000</v>
      </c>
      <c r="S74">
        <f t="shared" si="29"/>
        <v>21.675358256733944</v>
      </c>
      <c r="U74">
        <f t="shared" si="40"/>
        <v>0.21714087100000001</v>
      </c>
      <c r="V74">
        <f t="shared" si="41"/>
        <v>0.01</v>
      </c>
      <c r="W74">
        <f t="shared" si="42"/>
        <v>9.474474441994965E-2</v>
      </c>
      <c r="X74">
        <f t="shared" si="43"/>
        <v>2.0572956326020259E-2</v>
      </c>
      <c r="Y74">
        <f t="shared" si="44"/>
        <v>9.4744744419949655E-4</v>
      </c>
      <c r="Z74">
        <f t="shared" si="45"/>
        <v>7.3224340649729894E-2</v>
      </c>
      <c r="AB74">
        <f t="shared" si="46"/>
        <v>2.339516355865475</v>
      </c>
      <c r="AC74">
        <f t="shared" si="30"/>
        <v>1.5871638166960218</v>
      </c>
      <c r="AE74">
        <f t="shared" si="31"/>
        <v>0</v>
      </c>
      <c r="AF74">
        <f t="shared" si="32"/>
        <v>0</v>
      </c>
      <c r="AG74">
        <f t="shared" si="32"/>
        <v>-0.91530425812162364</v>
      </c>
      <c r="AH74">
        <f t="shared" si="33"/>
        <v>-2057.2956326020258</v>
      </c>
      <c r="AI74">
        <f t="shared" si="34"/>
        <v>-2058.2109368601473</v>
      </c>
      <c r="AJ74">
        <f t="shared" si="35"/>
        <v>0.75235253916945322</v>
      </c>
      <c r="AK74">
        <f t="shared" si="49"/>
        <v>0.16376614491058328</v>
      </c>
      <c r="AL74">
        <f t="shared" si="26"/>
        <v>-2057.2948181760676</v>
      </c>
      <c r="AN74">
        <f t="shared" si="36"/>
        <v>0</v>
      </c>
      <c r="AO74">
        <f t="shared" si="36"/>
        <v>0</v>
      </c>
      <c r="AP74">
        <f t="shared" si="36"/>
        <v>-2.931472828973297E-4</v>
      </c>
      <c r="AQ74">
        <f t="shared" si="36"/>
        <v>-0.65889633907252032</v>
      </c>
      <c r="AR74">
        <f t="shared" si="36"/>
        <v>-0.65918948635541752</v>
      </c>
      <c r="AS74">
        <f t="shared" si="36"/>
        <v>2.4095823949409162E-4</v>
      </c>
      <c r="AT74">
        <f t="shared" si="36"/>
        <v>5.2449882085797863E-5</v>
      </c>
      <c r="AU74">
        <f t="shared" si="23"/>
        <v>-0.65889607823383778</v>
      </c>
      <c r="AW74">
        <v>71</v>
      </c>
      <c r="AX74">
        <f>IF(Z74&gt;0, (R74*SUMPRODUCT(K74:$K$98, X74:$X$98)-K74*$AZ$3)/Z74, 0)</f>
        <v>21.675358256733944</v>
      </c>
    </row>
    <row r="75" spans="5:50" x14ac:dyDescent="0.25">
      <c r="E75">
        <v>2075</v>
      </c>
      <c r="F75" s="5">
        <f>EconomicRates!C115</f>
        <v>3.5571999999999999E-2</v>
      </c>
      <c r="G75" s="5">
        <f>EconomicRates!D115</f>
        <v>7.0000000000000007E-2</v>
      </c>
      <c r="H75" s="5">
        <f t="shared" si="37"/>
        <v>0.12000000000000001</v>
      </c>
      <c r="I75" s="5">
        <f t="shared" si="38"/>
        <v>1.1200000000000001</v>
      </c>
      <c r="J75">
        <f t="shared" si="39"/>
        <v>0.89285714285714279</v>
      </c>
      <c r="K75">
        <f t="shared" si="47"/>
        <v>2.8595807691442546E-4</v>
      </c>
      <c r="L75" s="2">
        <v>72</v>
      </c>
      <c r="M75" s="6">
        <v>0.240684854</v>
      </c>
      <c r="Q75" s="4">
        <f t="shared" si="48"/>
        <v>12.5</v>
      </c>
      <c r="R75">
        <f t="shared" si="28"/>
        <v>100000</v>
      </c>
      <c r="S75">
        <f t="shared" si="29"/>
        <v>18.232754598394141</v>
      </c>
      <c r="U75">
        <f t="shared" si="40"/>
        <v>0.240684854</v>
      </c>
      <c r="V75">
        <f t="shared" si="41"/>
        <v>0.01</v>
      </c>
      <c r="W75">
        <f t="shared" si="42"/>
        <v>7.3224340649729894E-2</v>
      </c>
      <c r="X75">
        <f t="shared" si="43"/>
        <v>1.7623989738526503E-2</v>
      </c>
      <c r="Y75">
        <f t="shared" si="44"/>
        <v>7.3224340649729897E-4</v>
      </c>
      <c r="Z75">
        <f t="shared" si="45"/>
        <v>5.4868107504706089E-2</v>
      </c>
      <c r="AB75">
        <f t="shared" si="46"/>
        <v>1.5871638166960218</v>
      </c>
      <c r="AC75">
        <f t="shared" si="30"/>
        <v>1.000396739411614</v>
      </c>
      <c r="AE75">
        <f t="shared" si="31"/>
        <v>0</v>
      </c>
      <c r="AF75">
        <f t="shared" si="32"/>
        <v>0</v>
      </c>
      <c r="AG75">
        <f t="shared" si="32"/>
        <v>-0.68585134380882606</v>
      </c>
      <c r="AH75">
        <f t="shared" si="33"/>
        <v>-1762.3989738526504</v>
      </c>
      <c r="AI75">
        <f t="shared" si="34"/>
        <v>-1763.0848251964592</v>
      </c>
      <c r="AJ75">
        <f t="shared" si="35"/>
        <v>0.5867670772844078</v>
      </c>
      <c r="AK75">
        <f t="shared" si="49"/>
        <v>0.11110146716872153</v>
      </c>
      <c r="AL75">
        <f t="shared" si="26"/>
        <v>-1762.3869566520061</v>
      </c>
      <c r="AN75">
        <f t="shared" si="36"/>
        <v>0</v>
      </c>
      <c r="AO75">
        <f t="shared" si="36"/>
        <v>0</v>
      </c>
      <c r="AP75">
        <f t="shared" si="36"/>
        <v>-1.9612473132474633E-4</v>
      </c>
      <c r="AQ75">
        <f t="shared" si="36"/>
        <v>-0.50397222131886077</v>
      </c>
      <c r="AR75">
        <f t="shared" si="36"/>
        <v>-0.50416834605018546</v>
      </c>
      <c r="AS75">
        <f t="shared" si="36"/>
        <v>1.6779078501694733E-4</v>
      </c>
      <c r="AT75">
        <f t="shared" si="36"/>
        <v>3.1770361893938789E-5</v>
      </c>
      <c r="AU75">
        <f t="shared" si="23"/>
        <v>-0.50396878490327457</v>
      </c>
      <c r="AW75">
        <v>72</v>
      </c>
      <c r="AX75">
        <f>IF(Z75&gt;0, (R75*SUMPRODUCT(K75:$K$98, X75:$X$98)-K75*$AZ$3)/Z75, 0)</f>
        <v>18.232754598394141</v>
      </c>
    </row>
    <row r="76" spans="5:50" x14ac:dyDescent="0.25">
      <c r="E76">
        <v>2076</v>
      </c>
      <c r="F76" s="5">
        <f>EconomicRates!C116</f>
        <v>3.5571999999999999E-2</v>
      </c>
      <c r="G76" s="5">
        <f>EconomicRates!D116</f>
        <v>7.0000000000000007E-2</v>
      </c>
      <c r="H76" s="5">
        <f t="shared" si="37"/>
        <v>0.12000000000000001</v>
      </c>
      <c r="I76" s="5">
        <f t="shared" si="38"/>
        <v>1.1200000000000001</v>
      </c>
      <c r="J76">
        <f t="shared" si="39"/>
        <v>0.89285714285714279</v>
      </c>
      <c r="K76">
        <f t="shared" si="47"/>
        <v>2.55319711530737E-4</v>
      </c>
      <c r="L76" s="2">
        <v>73</v>
      </c>
      <c r="M76" s="6">
        <v>0.26560892699999999</v>
      </c>
      <c r="Q76" s="4">
        <f t="shared" si="48"/>
        <v>12.5</v>
      </c>
      <c r="R76">
        <f t="shared" si="28"/>
        <v>100000</v>
      </c>
      <c r="S76">
        <f t="shared" si="29"/>
        <v>14.110252768444596</v>
      </c>
      <c r="U76">
        <f t="shared" si="40"/>
        <v>0.26560892699999999</v>
      </c>
      <c r="V76">
        <f t="shared" si="41"/>
        <v>0.01</v>
      </c>
      <c r="W76">
        <f t="shared" si="42"/>
        <v>5.4868107504706089E-2</v>
      </c>
      <c r="X76">
        <f t="shared" si="43"/>
        <v>1.4573459160845631E-2</v>
      </c>
      <c r="Y76">
        <f t="shared" si="44"/>
        <v>5.4868107504706088E-4</v>
      </c>
      <c r="Z76">
        <f t="shared" si="45"/>
        <v>3.9745967268813395E-2</v>
      </c>
      <c r="AB76">
        <f t="shared" si="46"/>
        <v>1.000396739411614</v>
      </c>
      <c r="AC76">
        <f t="shared" si="30"/>
        <v>0.56082564468928253</v>
      </c>
      <c r="AE76">
        <f t="shared" si="31"/>
        <v>0</v>
      </c>
      <c r="AF76">
        <f t="shared" si="32"/>
        <v>0</v>
      </c>
      <c r="AG76">
        <f t="shared" si="32"/>
        <v>-0.49682459086016745</v>
      </c>
      <c r="AH76">
        <f t="shared" si="33"/>
        <v>-1457.345916084563</v>
      </c>
      <c r="AI76">
        <f t="shared" si="34"/>
        <v>-1457.8427406754231</v>
      </c>
      <c r="AJ76">
        <f t="shared" si="35"/>
        <v>0.43957109472233147</v>
      </c>
      <c r="AK76">
        <f t="shared" si="49"/>
        <v>7.0027771758812987E-2</v>
      </c>
      <c r="AL76">
        <f t="shared" si="26"/>
        <v>-1457.3331418089419</v>
      </c>
      <c r="AN76">
        <f t="shared" si="36"/>
        <v>0</v>
      </c>
      <c r="AO76">
        <f t="shared" si="36"/>
        <v>0</v>
      </c>
      <c r="AP76">
        <f t="shared" si="36"/>
        <v>-1.2684911121979439E-4</v>
      </c>
      <c r="AQ76">
        <f t="shared" si="36"/>
        <v>-0.37208913889520828</v>
      </c>
      <c r="AR76">
        <f t="shared" si="36"/>
        <v>-0.37221598800642808</v>
      </c>
      <c r="AS76">
        <f t="shared" si="36"/>
        <v>1.1223116510175593E-4</v>
      </c>
      <c r="AT76">
        <f t="shared" si="36"/>
        <v>1.7879470484600422E-5</v>
      </c>
      <c r="AU76">
        <f t="shared" si="23"/>
        <v>-0.3720858773708417</v>
      </c>
      <c r="AW76">
        <v>73</v>
      </c>
      <c r="AX76">
        <f>IF(Z76&gt;0, (R76*SUMPRODUCT(K76:$K$98, X76:$X$98)-K76*$AZ$3)/Z76, 0)</f>
        <v>14.110252768444596</v>
      </c>
    </row>
    <row r="77" spans="5:50" x14ac:dyDescent="0.25">
      <c r="E77">
        <v>2077</v>
      </c>
      <c r="F77" s="5">
        <f>EconomicRates!C117</f>
        <v>3.5571999999999999E-2</v>
      </c>
      <c r="G77" s="5">
        <f>EconomicRates!D117</f>
        <v>7.0000000000000007E-2</v>
      </c>
      <c r="H77" s="5">
        <f t="shared" si="37"/>
        <v>0.12000000000000001</v>
      </c>
      <c r="I77" s="5">
        <f t="shared" si="38"/>
        <v>1.1200000000000001</v>
      </c>
      <c r="J77">
        <f t="shared" si="39"/>
        <v>0.89285714285714279</v>
      </c>
      <c r="K77">
        <f t="shared" si="47"/>
        <v>2.2796402815244374E-4</v>
      </c>
      <c r="L77" s="2">
        <v>74</v>
      </c>
      <c r="M77" s="6">
        <v>0.29099302900000001</v>
      </c>
      <c r="Q77" s="4">
        <f t="shared" si="48"/>
        <v>12.5</v>
      </c>
      <c r="R77">
        <f t="shared" si="28"/>
        <v>100000</v>
      </c>
      <c r="S77">
        <f t="shared" si="29"/>
        <v>8.8629772878700699</v>
      </c>
      <c r="U77">
        <f t="shared" si="40"/>
        <v>0.29099302900000001</v>
      </c>
      <c r="V77">
        <f t="shared" si="41"/>
        <v>0.01</v>
      </c>
      <c r="W77">
        <f t="shared" si="42"/>
        <v>3.9745967268813395E-2</v>
      </c>
      <c r="X77">
        <f t="shared" si="43"/>
        <v>1.1565799406086867E-2</v>
      </c>
      <c r="Y77">
        <f t="shared" si="44"/>
        <v>3.9745967268813395E-4</v>
      </c>
      <c r="Z77">
        <f t="shared" si="45"/>
        <v>2.7782708190038394E-2</v>
      </c>
      <c r="AB77">
        <f t="shared" si="46"/>
        <v>0.56082564468928253</v>
      </c>
      <c r="AC77">
        <f t="shared" si="30"/>
        <v>0.24623751168383207</v>
      </c>
      <c r="AE77">
        <f t="shared" si="31"/>
        <v>0</v>
      </c>
      <c r="AF77">
        <f t="shared" si="32"/>
        <v>0</v>
      </c>
      <c r="AG77">
        <f t="shared" si="32"/>
        <v>-0.34728385237547993</v>
      </c>
      <c r="AH77">
        <f t="shared" si="33"/>
        <v>-1156.5799406086867</v>
      </c>
      <c r="AI77">
        <f t="shared" si="34"/>
        <v>-1156.9272244610622</v>
      </c>
      <c r="AJ77">
        <f t="shared" si="35"/>
        <v>0.31458813300545047</v>
      </c>
      <c r="AK77">
        <f t="shared" si="49"/>
        <v>3.9257795128249784E-2</v>
      </c>
      <c r="AL77">
        <f t="shared" si="26"/>
        <v>-1156.5733785329287</v>
      </c>
      <c r="AN77">
        <f t="shared" si="36"/>
        <v>0</v>
      </c>
      <c r="AO77">
        <f t="shared" si="36"/>
        <v>0</v>
      </c>
      <c r="AP77">
        <f t="shared" si="36"/>
        <v>-7.9168225899813028E-5</v>
      </c>
      <c r="AQ77">
        <f t="shared" si="36"/>
        <v>-0.26365862214147034</v>
      </c>
      <c r="AR77">
        <f t="shared" si="36"/>
        <v>-0.26373779036737022</v>
      </c>
      <c r="AS77">
        <f t="shared" si="36"/>
        <v>7.1714778008879229E-5</v>
      </c>
      <c r="AT77">
        <f t="shared" si="36"/>
        <v>8.9493651138192022E-6</v>
      </c>
      <c r="AU77">
        <f t="shared" si="23"/>
        <v>-0.26365712622424753</v>
      </c>
      <c r="AW77">
        <v>74</v>
      </c>
      <c r="AX77">
        <f>IF(Z77&gt;0, (R77*SUMPRODUCT(K77:$K$98, X77:$X$98)-K77*$AZ$3)/Z77, 0)</f>
        <v>8.8629772878700699</v>
      </c>
    </row>
    <row r="78" spans="5:50" x14ac:dyDescent="0.25">
      <c r="E78">
        <v>2078</v>
      </c>
      <c r="F78" s="5">
        <f>EconomicRates!C118</f>
        <v>3.5571999999999999E-2</v>
      </c>
      <c r="G78" s="5">
        <f>EconomicRates!D118</f>
        <v>7.0000000000000007E-2</v>
      </c>
      <c r="H78" s="5">
        <f t="shared" si="37"/>
        <v>0.12000000000000001</v>
      </c>
      <c r="I78" s="5">
        <f t="shared" si="38"/>
        <v>1.1200000000000001</v>
      </c>
      <c r="J78">
        <f t="shared" si="39"/>
        <v>0.89285714285714279</v>
      </c>
      <c r="K78">
        <f t="shared" si="47"/>
        <v>2.0353931085039618E-4</v>
      </c>
      <c r="L78" s="2">
        <v>75</v>
      </c>
      <c r="M78" s="6">
        <v>0.31752069599999999</v>
      </c>
      <c r="Q78" s="4">
        <f t="shared" si="48"/>
        <v>12.5</v>
      </c>
      <c r="R78">
        <f t="shared" si="28"/>
        <v>100000</v>
      </c>
      <c r="S78">
        <f t="shared" si="29"/>
        <v>1.8154758607904706</v>
      </c>
      <c r="U78">
        <f t="shared" si="40"/>
        <v>0.31752069599999999</v>
      </c>
      <c r="V78">
        <f t="shared" si="41"/>
        <v>0.01</v>
      </c>
      <c r="W78">
        <f t="shared" si="42"/>
        <v>2.7782708190038394E-2</v>
      </c>
      <c r="X78">
        <f t="shared" si="43"/>
        <v>8.8215848412658907E-3</v>
      </c>
      <c r="Y78">
        <f t="shared" si="44"/>
        <v>2.7782708190038396E-4</v>
      </c>
      <c r="Z78">
        <f t="shared" si="45"/>
        <v>1.868329626687212E-2</v>
      </c>
      <c r="AB78">
        <f t="shared" si="46"/>
        <v>0.24623751168383207</v>
      </c>
      <c r="AC78">
        <f t="shared" si="30"/>
        <v>3.391907337250305E-2</v>
      </c>
      <c r="AE78">
        <f t="shared" si="31"/>
        <v>0</v>
      </c>
      <c r="AF78">
        <f t="shared" si="32"/>
        <v>0</v>
      </c>
      <c r="AG78">
        <f t="shared" si="32"/>
        <v>-0.2335412033359015</v>
      </c>
      <c r="AH78">
        <f t="shared" si="33"/>
        <v>-882.15848412658909</v>
      </c>
      <c r="AI78">
        <f t="shared" si="34"/>
        <v>-882.39202532992499</v>
      </c>
      <c r="AJ78">
        <f t="shared" si="35"/>
        <v>0.21231843831132902</v>
      </c>
      <c r="AK78">
        <f t="shared" si="49"/>
        <v>1.7236625817868247E-2</v>
      </c>
      <c r="AL78">
        <f t="shared" si="26"/>
        <v>-882.16247026579583</v>
      </c>
      <c r="AN78">
        <f t="shared" si="36"/>
        <v>0</v>
      </c>
      <c r="AO78">
        <f t="shared" si="36"/>
        <v>0</v>
      </c>
      <c r="AP78">
        <f t="shared" si="36"/>
        <v>-4.7534815582161637E-5</v>
      </c>
      <c r="AQ78">
        <f t="shared" si="36"/>
        <v>-0.17955392991995611</v>
      </c>
      <c r="AR78">
        <f t="shared" si="36"/>
        <v>-0.17960146473553826</v>
      </c>
      <c r="AS78">
        <f t="shared" si="36"/>
        <v>4.321514861472026E-5</v>
      </c>
      <c r="AT78">
        <f t="shared" si="36"/>
        <v>3.5083309403550495E-6</v>
      </c>
      <c r="AU78">
        <f t="shared" si="23"/>
        <v>-0.1795547412559832</v>
      </c>
      <c r="AW78">
        <v>75</v>
      </c>
      <c r="AX78">
        <f>IF(Z78&gt;0, (R78*SUMPRODUCT(K78:$K$98, X78:$X$98)-K78*$AZ$3)/Z78, 0)</f>
        <v>1.8154758607904706</v>
      </c>
    </row>
    <row r="79" spans="5:50" x14ac:dyDescent="0.25">
      <c r="E79">
        <v>2079</v>
      </c>
      <c r="F79" s="5">
        <f>EconomicRates!C119</f>
        <v>3.5571999999999999E-2</v>
      </c>
      <c r="G79" s="5">
        <f>EconomicRates!D119</f>
        <v>7.0000000000000007E-2</v>
      </c>
      <c r="H79" s="5">
        <f t="shared" si="37"/>
        <v>0.12000000000000001</v>
      </c>
      <c r="I79" s="5">
        <f t="shared" si="38"/>
        <v>1.1200000000000001</v>
      </c>
      <c r="J79">
        <f t="shared" si="39"/>
        <v>0.89285714285714279</v>
      </c>
      <c r="K79">
        <f t="shared" si="47"/>
        <v>1.8173152754499659E-4</v>
      </c>
      <c r="L79" s="2">
        <v>76</v>
      </c>
      <c r="M79" s="6">
        <v>0.344227385</v>
      </c>
      <c r="Q79" s="4">
        <f t="shared" si="48"/>
        <v>12.5</v>
      </c>
      <c r="R79">
        <f t="shared" si="28"/>
        <v>100000</v>
      </c>
      <c r="S79">
        <f t="shared" si="29"/>
        <v>-8.2713696053339323</v>
      </c>
      <c r="U79">
        <f t="shared" si="40"/>
        <v>0.344227385</v>
      </c>
      <c r="V79">
        <f t="shared" si="41"/>
        <v>0.01</v>
      </c>
      <c r="W79">
        <f t="shared" si="42"/>
        <v>1.868329626687212E-2</v>
      </c>
      <c r="X79">
        <f t="shared" si="43"/>
        <v>6.4313022171256524E-3</v>
      </c>
      <c r="Y79">
        <f t="shared" si="44"/>
        <v>1.8683296266872122E-4</v>
      </c>
      <c r="Z79">
        <f t="shared" si="45"/>
        <v>1.2065161087077747E-2</v>
      </c>
      <c r="AB79">
        <f t="shared" si="46"/>
        <v>3.391907337250305E-2</v>
      </c>
      <c r="AC79">
        <f t="shared" si="30"/>
        <v>-9.979540669911259E-2</v>
      </c>
      <c r="AE79">
        <f t="shared" si="31"/>
        <v>0</v>
      </c>
      <c r="AF79">
        <f t="shared" si="32"/>
        <v>0</v>
      </c>
      <c r="AG79">
        <f t="shared" si="32"/>
        <v>-0.15081451358847184</v>
      </c>
      <c r="AH79">
        <f t="shared" si="33"/>
        <v>-643.13022171256523</v>
      </c>
      <c r="AI79">
        <f t="shared" si="34"/>
        <v>-643.28103622615367</v>
      </c>
      <c r="AJ79">
        <f t="shared" si="35"/>
        <v>0.13371448007161563</v>
      </c>
      <c r="AK79">
        <f t="shared" si="49"/>
        <v>2.3743351360752136E-3</v>
      </c>
      <c r="AL79">
        <f t="shared" si="26"/>
        <v>-643.14494741094597</v>
      </c>
      <c r="AN79">
        <f t="shared" si="36"/>
        <v>0</v>
      </c>
      <c r="AO79">
        <f t="shared" si="36"/>
        <v>0</v>
      </c>
      <c r="AP79">
        <f t="shared" si="36"/>
        <v>-2.7407751930388631E-5</v>
      </c>
      <c r="AQ79">
        <f t="shared" si="36"/>
        <v>-0.11687703760217681</v>
      </c>
      <c r="AR79">
        <f t="shared" si="36"/>
        <v>-0.1169044453541072</v>
      </c>
      <c r="AS79">
        <f t="shared" si="36"/>
        <v>2.4300136718299714E-5</v>
      </c>
      <c r="AT79">
        <f t="shared" si="36"/>
        <v>4.3149155118270593E-7</v>
      </c>
      <c r="AU79">
        <f t="shared" si="23"/>
        <v>-0.11687971372583771</v>
      </c>
      <c r="AW79">
        <v>76</v>
      </c>
      <c r="AX79">
        <f>IF(Z79&gt;0, (R79*SUMPRODUCT(K79:$K$98, X79:$X$98)-K79*$AZ$3)/Z79, 0)</f>
        <v>-8.2713696053339323</v>
      </c>
    </row>
    <row r="80" spans="5:50" x14ac:dyDescent="0.25">
      <c r="E80">
        <v>2080</v>
      </c>
      <c r="F80" s="5">
        <f>EconomicRates!C120</f>
        <v>3.5571999999999999E-2</v>
      </c>
      <c r="G80" s="5">
        <f>EconomicRates!D120</f>
        <v>7.0000000000000007E-2</v>
      </c>
      <c r="H80" s="5">
        <f t="shared" si="37"/>
        <v>0.12000000000000001</v>
      </c>
      <c r="I80" s="5">
        <f t="shared" si="38"/>
        <v>1.1200000000000001</v>
      </c>
      <c r="J80">
        <f t="shared" si="39"/>
        <v>0.89285714285714279</v>
      </c>
      <c r="K80">
        <f t="shared" si="47"/>
        <v>1.6226029245088979E-4</v>
      </c>
      <c r="L80" s="2">
        <v>77</v>
      </c>
      <c r="M80" s="6">
        <v>0.370496828</v>
      </c>
      <c r="Q80" s="4">
        <f t="shared" si="48"/>
        <v>12.5</v>
      </c>
      <c r="R80">
        <f t="shared" si="28"/>
        <v>100000</v>
      </c>
      <c r="S80">
        <f t="shared" si="29"/>
        <v>-23.512821530962839</v>
      </c>
      <c r="U80">
        <f t="shared" si="40"/>
        <v>0.370496828</v>
      </c>
      <c r="V80">
        <f t="shared" si="41"/>
        <v>0.01</v>
      </c>
      <c r="W80">
        <f t="shared" si="42"/>
        <v>1.2065161087077747E-2</v>
      </c>
      <c r="X80">
        <f t="shared" si="43"/>
        <v>4.4701039120713373E-3</v>
      </c>
      <c r="Y80">
        <f t="shared" si="44"/>
        <v>1.2065161087077747E-4</v>
      </c>
      <c r="Z80">
        <f t="shared" si="45"/>
        <v>7.4744055641356322E-3</v>
      </c>
      <c r="AB80">
        <f t="shared" si="46"/>
        <v>-9.979540669911259E-2</v>
      </c>
      <c r="AC80">
        <f t="shared" si="30"/>
        <v>-0.17574436407955674</v>
      </c>
      <c r="AE80">
        <f t="shared" si="31"/>
        <v>0</v>
      </c>
      <c r="AF80">
        <f t="shared" si="32"/>
        <v>0</v>
      </c>
      <c r="AG80">
        <f t="shared" si="32"/>
        <v>-9.3430069551695402E-2</v>
      </c>
      <c r="AH80">
        <f t="shared" si="33"/>
        <v>-447.01039120713375</v>
      </c>
      <c r="AI80">
        <f t="shared" si="34"/>
        <v>-447.10382127668544</v>
      </c>
      <c r="AJ80">
        <f t="shared" si="35"/>
        <v>7.5948957380444146E-2</v>
      </c>
      <c r="AK80">
        <f t="shared" si="49"/>
        <v>-6.985678468937882E-3</v>
      </c>
      <c r="AL80">
        <f t="shared" si="26"/>
        <v>-447.03485799777394</v>
      </c>
      <c r="AN80">
        <f t="shared" si="36"/>
        <v>0</v>
      </c>
      <c r="AO80">
        <f t="shared" si="36"/>
        <v>0</v>
      </c>
      <c r="AP80">
        <f t="shared" si="36"/>
        <v>-1.5159990409165071E-5</v>
      </c>
      <c r="AQ80">
        <f t="shared" si="36"/>
        <v>-7.2532036805856182E-2</v>
      </c>
      <c r="AR80">
        <f t="shared" si="36"/>
        <v>-7.254719679626534E-2</v>
      </c>
      <c r="AS80">
        <f t="shared" si="36"/>
        <v>1.2323500035891032E-5</v>
      </c>
      <c r="AT80">
        <f t="shared" si="36"/>
        <v>-1.1334982313377447E-6</v>
      </c>
      <c r="AU80">
        <f t="shared" si="23"/>
        <v>-7.2536006794460789E-2</v>
      </c>
      <c r="AW80">
        <v>77</v>
      </c>
      <c r="AX80">
        <f>IF(Z80&gt;0, (R80*SUMPRODUCT(K80:$K$98, X80:$X$98)-K80*$AZ$3)/Z80, 0)</f>
        <v>-23.512821530962839</v>
      </c>
    </row>
    <row r="81" spans="5:50" x14ac:dyDescent="0.25">
      <c r="E81">
        <v>2081</v>
      </c>
      <c r="F81" s="5">
        <f>EconomicRates!C121</f>
        <v>3.5571999999999999E-2</v>
      </c>
      <c r="G81" s="5">
        <f>EconomicRates!D121</f>
        <v>7.0000000000000007E-2</v>
      </c>
      <c r="H81" s="5">
        <f t="shared" si="37"/>
        <v>0.12000000000000001</v>
      </c>
      <c r="I81" s="5">
        <f t="shared" si="38"/>
        <v>1.1200000000000001</v>
      </c>
      <c r="J81">
        <f t="shared" si="39"/>
        <v>0.89285714285714279</v>
      </c>
      <c r="K81">
        <f t="shared" si="47"/>
        <v>1.4487526111686588E-4</v>
      </c>
      <c r="L81" s="2">
        <v>78</v>
      </c>
      <c r="M81" s="6">
        <v>0.397394472</v>
      </c>
      <c r="Q81" s="4">
        <f t="shared" si="48"/>
        <v>12.5</v>
      </c>
      <c r="R81">
        <f t="shared" si="28"/>
        <v>100000</v>
      </c>
      <c r="S81">
        <f t="shared" si="29"/>
        <v>-47.802120445837119</v>
      </c>
      <c r="U81">
        <f t="shared" si="40"/>
        <v>0.397394472</v>
      </c>
      <c r="V81">
        <f t="shared" si="41"/>
        <v>0.01</v>
      </c>
      <c r="W81">
        <f t="shared" si="42"/>
        <v>7.4744055641356322E-3</v>
      </c>
      <c r="X81">
        <f t="shared" si="43"/>
        <v>2.9702874526735417E-3</v>
      </c>
      <c r="Y81">
        <f t="shared" si="44"/>
        <v>7.4744055641356324E-5</v>
      </c>
      <c r="Z81">
        <f t="shared" si="45"/>
        <v>4.429374055820735E-3</v>
      </c>
      <c r="AB81">
        <f t="shared" si="46"/>
        <v>-0.17574436407955674</v>
      </c>
      <c r="AC81">
        <f t="shared" si="30"/>
        <v>-0.21173347211600885</v>
      </c>
      <c r="AE81">
        <f t="shared" si="31"/>
        <v>0</v>
      </c>
      <c r="AF81">
        <f t="shared" si="32"/>
        <v>0</v>
      </c>
      <c r="AG81">
        <f t="shared" si="32"/>
        <v>-5.5367175697759188E-2</v>
      </c>
      <c r="AH81">
        <f t="shared" si="33"/>
        <v>-297.02874526735417</v>
      </c>
      <c r="AI81">
        <f t="shared" si="34"/>
        <v>-297.08411244305194</v>
      </c>
      <c r="AJ81">
        <f t="shared" si="35"/>
        <v>3.5989108036452111E-2</v>
      </c>
      <c r="AK81">
        <f t="shared" si="49"/>
        <v>-1.2302105485568973E-2</v>
      </c>
      <c r="AL81">
        <f t="shared" si="26"/>
        <v>-297.06042544050104</v>
      </c>
      <c r="AN81">
        <f t="shared" si="36"/>
        <v>0</v>
      </c>
      <c r="AO81">
        <f t="shared" si="36"/>
        <v>0</v>
      </c>
      <c r="AP81">
        <f t="shared" si="36"/>
        <v>-8.021334036516253E-6</v>
      </c>
      <c r="AQ81">
        <f t="shared" si="36"/>
        <v>-4.3032117029822972E-2</v>
      </c>
      <c r="AR81">
        <f t="shared" si="36"/>
        <v>-4.304013836385949E-2</v>
      </c>
      <c r="AS81">
        <f t="shared" si="36"/>
        <v>5.2139314241440962E-6</v>
      </c>
      <c r="AT81">
        <f t="shared" si="36"/>
        <v>-1.782270744509033E-6</v>
      </c>
      <c r="AU81">
        <f t="shared" si="23"/>
        <v>-4.3036706703179856E-2</v>
      </c>
      <c r="AW81">
        <v>78</v>
      </c>
      <c r="AX81">
        <f>IF(Z81&gt;0, (R81*SUMPRODUCT(K81:$K$98, X81:$X$98)-K81*$AZ$3)/Z81, 0)</f>
        <v>-47.802120445837119</v>
      </c>
    </row>
    <row r="82" spans="5:50" x14ac:dyDescent="0.25">
      <c r="E82">
        <v>2082</v>
      </c>
      <c r="F82" s="5">
        <f>EconomicRates!C122</f>
        <v>3.5571999999999999E-2</v>
      </c>
      <c r="G82" s="5">
        <f>EconomicRates!D122</f>
        <v>7.0000000000000007E-2</v>
      </c>
      <c r="H82" s="5">
        <f t="shared" si="37"/>
        <v>0.12000000000000001</v>
      </c>
      <c r="I82" s="5">
        <f t="shared" si="38"/>
        <v>1.1200000000000001</v>
      </c>
      <c r="J82">
        <f t="shared" si="39"/>
        <v>0.89285714285714279</v>
      </c>
      <c r="K82">
        <f t="shared" si="47"/>
        <v>1.2935291171148737E-4</v>
      </c>
      <c r="L82" s="2">
        <v>79</v>
      </c>
      <c r="M82" s="6">
        <v>0.424762996</v>
      </c>
      <c r="Q82" s="4">
        <f t="shared" si="48"/>
        <v>12.5</v>
      </c>
      <c r="R82">
        <f t="shared" si="28"/>
        <v>100000</v>
      </c>
      <c r="S82">
        <f t="shared" si="29"/>
        <v>-88.725787689450357</v>
      </c>
      <c r="U82">
        <f t="shared" si="40"/>
        <v>0.424762996</v>
      </c>
      <c r="V82">
        <f t="shared" si="41"/>
        <v>0.01</v>
      </c>
      <c r="W82">
        <f t="shared" si="42"/>
        <v>4.429374055820735E-3</v>
      </c>
      <c r="X82">
        <f t="shared" si="43"/>
        <v>1.8814341943550867E-3</v>
      </c>
      <c r="Y82">
        <f t="shared" si="44"/>
        <v>4.4293740558207352E-5</v>
      </c>
      <c r="Z82">
        <f t="shared" si="45"/>
        <v>2.5036461209074412E-3</v>
      </c>
      <c r="AB82">
        <f t="shared" si="46"/>
        <v>-0.21173347211600885</v>
      </c>
      <c r="AC82">
        <f t="shared" si="30"/>
        <v>-0.22213797417314959</v>
      </c>
      <c r="AE82">
        <f t="shared" si="31"/>
        <v>0</v>
      </c>
      <c r="AF82">
        <f t="shared" si="32"/>
        <v>0</v>
      </c>
      <c r="AG82">
        <f t="shared" si="32"/>
        <v>-3.1295576511343015E-2</v>
      </c>
      <c r="AH82">
        <f t="shared" si="33"/>
        <v>-188.14341943550866</v>
      </c>
      <c r="AI82">
        <f t="shared" si="34"/>
        <v>-188.17471501202002</v>
      </c>
      <c r="AJ82">
        <f t="shared" si="35"/>
        <v>1.0404502057140746E-2</v>
      </c>
      <c r="AK82">
        <f t="shared" si="49"/>
        <v>-1.4821343048120621E-2</v>
      </c>
      <c r="AL82">
        <f t="shared" si="26"/>
        <v>-188.179131853011</v>
      </c>
      <c r="AN82">
        <f t="shared" si="36"/>
        <v>0</v>
      </c>
      <c r="AO82">
        <f t="shared" si="36"/>
        <v>0</v>
      </c>
      <c r="AP82">
        <f t="shared" si="36"/>
        <v>-4.0481739454318507E-6</v>
      </c>
      <c r="AQ82">
        <f t="shared" si="36"/>
        <v>-2.4336899123338689E-2</v>
      </c>
      <c r="AR82">
        <f t="shared" si="36"/>
        <v>-2.4340947297284123E-2</v>
      </c>
      <c r="AS82">
        <f t="shared" si="36"/>
        <v>1.3458526359993156E-6</v>
      </c>
      <c r="AT82">
        <f t="shared" si="36"/>
        <v>-1.917183878749214E-6</v>
      </c>
      <c r="AU82">
        <f t="shared" si="23"/>
        <v>-2.4341518628526872E-2</v>
      </c>
      <c r="AW82">
        <v>79</v>
      </c>
      <c r="AX82">
        <f>IF(Z82&gt;0, (R82*SUMPRODUCT(K82:$K$98, X82:$X$98)-K82*$AZ$3)/Z82, 0)</f>
        <v>-88.725787689450357</v>
      </c>
    </row>
    <row r="83" spans="5:50" x14ac:dyDescent="0.25">
      <c r="E83">
        <v>2083</v>
      </c>
      <c r="F83" s="5">
        <f>EconomicRates!C123</f>
        <v>3.5571999999999999E-2</v>
      </c>
      <c r="G83" s="5">
        <f>EconomicRates!D123</f>
        <v>7.0000000000000007E-2</v>
      </c>
      <c r="H83" s="5">
        <f t="shared" si="37"/>
        <v>0.12000000000000001</v>
      </c>
      <c r="I83" s="5">
        <f t="shared" si="38"/>
        <v>1.1200000000000001</v>
      </c>
      <c r="J83">
        <f t="shared" si="39"/>
        <v>0.89285714285714279</v>
      </c>
      <c r="K83">
        <f t="shared" si="47"/>
        <v>1.1549367117097085E-4</v>
      </c>
      <c r="L83" s="2">
        <v>80</v>
      </c>
      <c r="M83" s="6">
        <v>0.45242554800000001</v>
      </c>
      <c r="Q83" s="4">
        <f t="shared" si="48"/>
        <v>12.5</v>
      </c>
      <c r="R83">
        <f t="shared" si="28"/>
        <v>100000</v>
      </c>
      <c r="S83">
        <f t="shared" si="29"/>
        <v>-161.48576360839897</v>
      </c>
      <c r="U83">
        <f t="shared" si="40"/>
        <v>0.45242554800000001</v>
      </c>
      <c r="V83">
        <f t="shared" si="41"/>
        <v>0.01</v>
      </c>
      <c r="W83">
        <f t="shared" si="42"/>
        <v>2.5036461209074412E-3</v>
      </c>
      <c r="X83">
        <f t="shared" si="43"/>
        <v>1.1327134682496234E-3</v>
      </c>
      <c r="Y83">
        <f t="shared" si="44"/>
        <v>2.5036461209074413E-5</v>
      </c>
      <c r="Z83">
        <f t="shared" si="45"/>
        <v>1.3458961914487434E-3</v>
      </c>
      <c r="AB83">
        <f t="shared" si="46"/>
        <v>-0.22213797417314959</v>
      </c>
      <c r="AC83">
        <f t="shared" si="30"/>
        <v>-0.21734307421373628</v>
      </c>
      <c r="AE83">
        <f t="shared" si="31"/>
        <v>0</v>
      </c>
      <c r="AF83">
        <f t="shared" si="32"/>
        <v>0</v>
      </c>
      <c r="AG83">
        <f t="shared" si="32"/>
        <v>-1.6823702393109295E-2</v>
      </c>
      <c r="AH83">
        <f t="shared" si="33"/>
        <v>-113.27134682496234</v>
      </c>
      <c r="AI83">
        <f t="shared" si="34"/>
        <v>-113.28817052735545</v>
      </c>
      <c r="AJ83">
        <f t="shared" si="35"/>
        <v>-4.7948999594133179E-3</v>
      </c>
      <c r="AK83">
        <f t="shared" si="49"/>
        <v>-1.5549658192120473E-2</v>
      </c>
      <c r="AL83">
        <f t="shared" si="26"/>
        <v>-113.30851508550697</v>
      </c>
      <c r="AN83">
        <f t="shared" si="36"/>
        <v>0</v>
      </c>
      <c r="AO83">
        <f t="shared" si="36"/>
        <v>0</v>
      </c>
      <c r="AP83">
        <f t="shared" si="36"/>
        <v>-1.9430311520680402E-6</v>
      </c>
      <c r="AQ83">
        <f t="shared" si="36"/>
        <v>-1.3082123683295194E-2</v>
      </c>
      <c r="AR83">
        <f t="shared" si="36"/>
        <v>-1.3084066714447262E-2</v>
      </c>
      <c r="AS83">
        <f t="shared" si="36"/>
        <v>-5.5378059921018321E-7</v>
      </c>
      <c r="AT83">
        <f t="shared" si="36"/>
        <v>-1.7958871100617551E-6</v>
      </c>
      <c r="AU83">
        <f t="shared" si="23"/>
        <v>-1.3086416382156532E-2</v>
      </c>
      <c r="AW83">
        <v>80</v>
      </c>
      <c r="AX83">
        <f>IF(Z83&gt;0, (R83*SUMPRODUCT(K83:$K$98, X83:$X$98)-K83*$AZ$3)/Z83, 0)</f>
        <v>-161.48576360839897</v>
      </c>
    </row>
    <row r="84" spans="5:50" x14ac:dyDescent="0.25">
      <c r="E84">
        <v>2084</v>
      </c>
      <c r="F84" s="5">
        <f>EconomicRates!C124</f>
        <v>3.5571999999999999E-2</v>
      </c>
      <c r="G84" s="5">
        <f>EconomicRates!D124</f>
        <v>7.0000000000000007E-2</v>
      </c>
      <c r="H84" s="5">
        <f t="shared" si="37"/>
        <v>0.12000000000000001</v>
      </c>
      <c r="I84" s="5">
        <f t="shared" si="38"/>
        <v>1.1200000000000001</v>
      </c>
      <c r="J84">
        <f t="shared" si="39"/>
        <v>0.89285714285714279</v>
      </c>
      <c r="K84">
        <f t="shared" si="47"/>
        <v>1.031193492597954E-4</v>
      </c>
      <c r="L84" s="2">
        <v>81</v>
      </c>
      <c r="M84" s="6">
        <v>0.48020744799999998</v>
      </c>
      <c r="Q84" s="4">
        <f t="shared" si="48"/>
        <v>12.5</v>
      </c>
      <c r="R84">
        <f t="shared" si="28"/>
        <v>100000</v>
      </c>
      <c r="S84">
        <f t="shared" si="29"/>
        <v>-297.92503213597928</v>
      </c>
      <c r="U84">
        <f t="shared" si="40"/>
        <v>0.48020744799999998</v>
      </c>
      <c r="V84">
        <f t="shared" si="41"/>
        <v>0.01</v>
      </c>
      <c r="W84">
        <f t="shared" si="42"/>
        <v>1.3458961914487434E-3</v>
      </c>
      <c r="X84">
        <f t="shared" si="43"/>
        <v>6.4630937536852052E-4</v>
      </c>
      <c r="Y84">
        <f t="shared" si="44"/>
        <v>1.3458961914487435E-5</v>
      </c>
      <c r="Z84">
        <f t="shared" si="45"/>
        <v>6.8612785416573546E-4</v>
      </c>
      <c r="AB84">
        <f t="shared" si="46"/>
        <v>-0.21734307421373628</v>
      </c>
      <c r="AC84">
        <f t="shared" si="30"/>
        <v>-0.20441466300171723</v>
      </c>
      <c r="AE84">
        <f t="shared" si="31"/>
        <v>0</v>
      </c>
      <c r="AF84">
        <f t="shared" si="32"/>
        <v>0</v>
      </c>
      <c r="AG84">
        <f t="shared" si="32"/>
        <v>-8.5765981770716936E-3</v>
      </c>
      <c r="AH84">
        <f t="shared" si="33"/>
        <v>-64.630937536852059</v>
      </c>
      <c r="AI84">
        <f t="shared" si="34"/>
        <v>-64.639514135029131</v>
      </c>
      <c r="AJ84">
        <f t="shared" si="35"/>
        <v>-1.2928411212019042E-2</v>
      </c>
      <c r="AK84">
        <f t="shared" si="49"/>
        <v>-1.5214015194961541E-2</v>
      </c>
      <c r="AL84">
        <f t="shared" si="26"/>
        <v>-64.667656561436104</v>
      </c>
      <c r="AN84">
        <f t="shared" si="36"/>
        <v>0</v>
      </c>
      <c r="AO84">
        <f t="shared" si="36"/>
        <v>0</v>
      </c>
      <c r="AP84">
        <f t="shared" si="36"/>
        <v>-8.8441322288238054E-7</v>
      </c>
      <c r="AQ84">
        <f t="shared" si="36"/>
        <v>-6.6647002208506684E-3</v>
      </c>
      <c r="AR84">
        <f t="shared" si="36"/>
        <v>-6.6655846340735502E-3</v>
      </c>
      <c r="AS84">
        <f t="shared" si="36"/>
        <v>-1.3331693511464464E-6</v>
      </c>
      <c r="AT84">
        <f t="shared" si="36"/>
        <v>-1.5688593465330735E-6</v>
      </c>
      <c r="AU84">
        <f t="shared" si="23"/>
        <v>-6.6684866627712289E-3</v>
      </c>
      <c r="AW84">
        <v>81</v>
      </c>
      <c r="AX84">
        <f>IF(Z84&gt;0, (R84*SUMPRODUCT(K84:$K$98, X84:$X$98)-K84*$AZ$3)/Z84, 0)</f>
        <v>-297.92503213597928</v>
      </c>
    </row>
    <row r="85" spans="5:50" x14ac:dyDescent="0.25">
      <c r="E85">
        <v>2085</v>
      </c>
      <c r="F85" s="5">
        <f>EconomicRates!C125</f>
        <v>3.5571999999999999E-2</v>
      </c>
      <c r="G85" s="5">
        <f>EconomicRates!D125</f>
        <v>7.0000000000000007E-2</v>
      </c>
      <c r="H85" s="5">
        <f t="shared" si="37"/>
        <v>0.12000000000000001</v>
      </c>
      <c r="I85" s="5">
        <f t="shared" si="38"/>
        <v>1.1200000000000001</v>
      </c>
      <c r="J85">
        <f t="shared" si="39"/>
        <v>0.89285714285714279</v>
      </c>
      <c r="K85">
        <f t="shared" si="47"/>
        <v>9.207084755338875E-5</v>
      </c>
      <c r="L85" s="2">
        <v>82</v>
      </c>
      <c r="M85" s="6">
        <v>0.508136904</v>
      </c>
      <c r="Q85" s="4">
        <f t="shared" si="48"/>
        <v>12.5</v>
      </c>
      <c r="R85">
        <f t="shared" si="28"/>
        <v>100000</v>
      </c>
      <c r="S85">
        <f t="shared" si="29"/>
        <v>-568.19262694607369</v>
      </c>
      <c r="U85">
        <f t="shared" si="40"/>
        <v>0.508136904</v>
      </c>
      <c r="V85">
        <f t="shared" si="41"/>
        <v>0.01</v>
      </c>
      <c r="W85">
        <f t="shared" si="42"/>
        <v>6.8612785416573546E-4</v>
      </c>
      <c r="X85">
        <f t="shared" si="43"/>
        <v>3.4864688356394031E-4</v>
      </c>
      <c r="Y85">
        <f t="shared" si="44"/>
        <v>6.861278541657355E-6</v>
      </c>
      <c r="Z85">
        <f t="shared" si="45"/>
        <v>3.3061969206013781E-4</v>
      </c>
      <c r="AB85">
        <f t="shared" si="46"/>
        <v>-0.20441466300171723</v>
      </c>
      <c r="AC85">
        <f t="shared" si="30"/>
        <v>-0.18785567135175163</v>
      </c>
      <c r="AE85">
        <f t="shared" si="31"/>
        <v>0</v>
      </c>
      <c r="AF85">
        <f t="shared" si="32"/>
        <v>0</v>
      </c>
      <c r="AG85">
        <f t="shared" si="32"/>
        <v>-4.1327461507517224E-3</v>
      </c>
      <c r="AH85">
        <f t="shared" si="33"/>
        <v>-34.864688356394034</v>
      </c>
      <c r="AI85">
        <f t="shared" si="34"/>
        <v>-34.868821102544786</v>
      </c>
      <c r="AJ85">
        <f t="shared" si="35"/>
        <v>-1.6558991649965604E-2</v>
      </c>
      <c r="AK85">
        <f t="shared" si="49"/>
        <v>-1.4309026410120208E-2</v>
      </c>
      <c r="AL85">
        <f t="shared" si="26"/>
        <v>-34.899689120604869</v>
      </c>
      <c r="AN85">
        <f t="shared" si="36"/>
        <v>0</v>
      </c>
      <c r="AO85">
        <f t="shared" si="36"/>
        <v>0</v>
      </c>
      <c r="AP85">
        <f t="shared" si="36"/>
        <v>-3.8050544082271599E-7</v>
      </c>
      <c r="AQ85">
        <f t="shared" si="36"/>
        <v>-3.2100214066579629E-3</v>
      </c>
      <c r="AR85">
        <f t="shared" si="36"/>
        <v>-3.2104019120987857E-3</v>
      </c>
      <c r="AS85">
        <f t="shared" si="36"/>
        <v>-1.5246003958418203E-6</v>
      </c>
      <c r="AT85">
        <f t="shared" si="36"/>
        <v>-1.3174441892435912E-6</v>
      </c>
      <c r="AU85">
        <f t="shared" si="23"/>
        <v>-3.2132439566838708E-3</v>
      </c>
      <c r="AW85">
        <v>82</v>
      </c>
      <c r="AX85">
        <f>IF(Z85&gt;0, (R85*SUMPRODUCT(K85:$K$98, X85:$X$98)-K85*$AZ$3)/Z85, 0)</f>
        <v>-568.19262694607369</v>
      </c>
    </row>
    <row r="86" spans="5:50" x14ac:dyDescent="0.25">
      <c r="E86">
        <v>2086</v>
      </c>
      <c r="F86" s="5">
        <f>EconomicRates!C126</f>
        <v>3.5571999999999999E-2</v>
      </c>
      <c r="G86" s="5">
        <f>EconomicRates!D126</f>
        <v>7.0000000000000007E-2</v>
      </c>
      <c r="H86" s="5">
        <f t="shared" si="37"/>
        <v>0.12000000000000001</v>
      </c>
      <c r="I86" s="5">
        <f t="shared" si="38"/>
        <v>1.1200000000000001</v>
      </c>
      <c r="J86">
        <f t="shared" si="39"/>
        <v>0.89285714285714279</v>
      </c>
      <c r="K86">
        <f t="shared" si="47"/>
        <v>8.2206113886954235E-5</v>
      </c>
      <c r="L86" s="2">
        <v>83</v>
      </c>
      <c r="M86" s="6">
        <v>0.53626491099999996</v>
      </c>
      <c r="Q86" s="4">
        <f t="shared" si="48"/>
        <v>12.5</v>
      </c>
      <c r="R86">
        <f t="shared" si="28"/>
        <v>100000</v>
      </c>
      <c r="S86">
        <f t="shared" si="29"/>
        <v>-1135.4309018631486</v>
      </c>
      <c r="U86">
        <f t="shared" si="40"/>
        <v>0.53626491099999996</v>
      </c>
      <c r="V86">
        <f t="shared" si="41"/>
        <v>0.01</v>
      </c>
      <c r="W86">
        <f t="shared" si="42"/>
        <v>3.3061969206013781E-4</v>
      </c>
      <c r="X86">
        <f t="shared" si="43"/>
        <v>1.772997397374772E-4</v>
      </c>
      <c r="Y86">
        <f t="shared" si="44"/>
        <v>3.3061969206013782E-6</v>
      </c>
      <c r="Z86">
        <f t="shared" si="45"/>
        <v>1.5001375540205924E-4</v>
      </c>
      <c r="AB86">
        <f t="shared" si="46"/>
        <v>-0.18785567135175163</v>
      </c>
      <c r="AC86">
        <f t="shared" si="30"/>
        <v>-0.17033025358803791</v>
      </c>
      <c r="AE86">
        <f t="shared" si="31"/>
        <v>0</v>
      </c>
      <c r="AF86">
        <f t="shared" si="32"/>
        <v>0</v>
      </c>
      <c r="AG86">
        <f t="shared" si="32"/>
        <v>-1.8751719425257405E-3</v>
      </c>
      <c r="AH86">
        <f t="shared" si="33"/>
        <v>-17.729973973747722</v>
      </c>
      <c r="AI86">
        <f t="shared" si="34"/>
        <v>-17.731849145690248</v>
      </c>
      <c r="AJ86">
        <f t="shared" si="35"/>
        <v>-1.7525417763713719E-2</v>
      </c>
      <c r="AK86">
        <f t="shared" si="49"/>
        <v>-1.3149896994622615E-2</v>
      </c>
      <c r="AL86">
        <f t="shared" si="26"/>
        <v>-17.762524460448585</v>
      </c>
      <c r="AN86">
        <f t="shared" si="36"/>
        <v>0</v>
      </c>
      <c r="AO86">
        <f t="shared" si="36"/>
        <v>0</v>
      </c>
      <c r="AP86">
        <f t="shared" si="36"/>
        <v>-1.5415059826489223E-7</v>
      </c>
      <c r="AQ86">
        <f t="shared" si="36"/>
        <v>-1.4575122596986398E-3</v>
      </c>
      <c r="AR86">
        <f t="shared" si="36"/>
        <v>-1.4576664102969046E-3</v>
      </c>
      <c r="AS86">
        <f t="shared" si="36"/>
        <v>-1.4406964886003007E-6</v>
      </c>
      <c r="AT86">
        <f t="shared" si="36"/>
        <v>-1.0810019299416639E-6</v>
      </c>
      <c r="AU86">
        <f t="shared" si="23"/>
        <v>-1.4601881087154467E-3</v>
      </c>
      <c r="AW86">
        <v>83</v>
      </c>
      <c r="AX86">
        <f>IF(Z86&gt;0, (R86*SUMPRODUCT(K86:$K$98, X86:$X$98)-K86*$AZ$3)/Z86, 0)</f>
        <v>-1135.4309018631486</v>
      </c>
    </row>
    <row r="87" spans="5:50" x14ac:dyDescent="0.25">
      <c r="E87">
        <v>2087</v>
      </c>
      <c r="F87" s="5">
        <f>EconomicRates!C127</f>
        <v>3.5571999999999999E-2</v>
      </c>
      <c r="G87" s="5">
        <f>EconomicRates!D127</f>
        <v>7.0000000000000007E-2</v>
      </c>
      <c r="H87" s="5">
        <f t="shared" si="37"/>
        <v>0.12000000000000001</v>
      </c>
      <c r="I87" s="5">
        <f t="shared" si="38"/>
        <v>1.1200000000000001</v>
      </c>
      <c r="J87">
        <f t="shared" si="39"/>
        <v>0.89285714285714279</v>
      </c>
      <c r="K87">
        <f t="shared" si="47"/>
        <v>7.3398315970494849E-5</v>
      </c>
      <c r="L87" s="2">
        <v>84</v>
      </c>
      <c r="M87" s="6">
        <v>0.564431978</v>
      </c>
      <c r="Q87" s="4">
        <f t="shared" si="48"/>
        <v>12.5</v>
      </c>
      <c r="R87">
        <f t="shared" si="28"/>
        <v>100000</v>
      </c>
      <c r="S87">
        <f t="shared" si="29"/>
        <v>-2400.8684645033568</v>
      </c>
      <c r="U87">
        <f t="shared" si="40"/>
        <v>0.564431978</v>
      </c>
      <c r="V87">
        <f t="shared" si="41"/>
        <v>0.01</v>
      </c>
      <c r="W87">
        <f t="shared" si="42"/>
        <v>1.5001375540205924E-4</v>
      </c>
      <c r="X87">
        <f t="shared" si="43"/>
        <v>8.4672560688792478E-5</v>
      </c>
      <c r="Y87">
        <f t="shared" si="44"/>
        <v>1.5001375540205923E-6</v>
      </c>
      <c r="Z87">
        <f t="shared" si="45"/>
        <v>6.3841057159246168E-5</v>
      </c>
      <c r="AB87">
        <f t="shared" si="46"/>
        <v>-0.17033025358803791</v>
      </c>
      <c r="AC87">
        <f t="shared" si="30"/>
        <v>-0.15327398087419039</v>
      </c>
      <c r="AE87">
        <f t="shared" si="31"/>
        <v>0</v>
      </c>
      <c r="AF87">
        <f t="shared" si="32"/>
        <v>0</v>
      </c>
      <c r="AG87">
        <f t="shared" si="32"/>
        <v>-7.9801321449057708E-4</v>
      </c>
      <c r="AH87">
        <f t="shared" si="33"/>
        <v>-8.467256068879248</v>
      </c>
      <c r="AI87">
        <f t="shared" si="34"/>
        <v>-8.4680540820937384</v>
      </c>
      <c r="AJ87">
        <f t="shared" si="35"/>
        <v>-1.705627271384752E-2</v>
      </c>
      <c r="AK87">
        <f t="shared" si="49"/>
        <v>-1.1923117751162655E-2</v>
      </c>
      <c r="AL87">
        <f t="shared" si="26"/>
        <v>-8.4970334725587495</v>
      </c>
      <c r="AN87">
        <f t="shared" si="36"/>
        <v>0</v>
      </c>
      <c r="AO87">
        <f t="shared" si="36"/>
        <v>0</v>
      </c>
      <c r="AP87">
        <f t="shared" si="36"/>
        <v>-5.8572826065809658E-8</v>
      </c>
      <c r="AQ87">
        <f t="shared" si="36"/>
        <v>-6.2148233634668913E-4</v>
      </c>
      <c r="AR87">
        <f t="shared" si="36"/>
        <v>-6.2154090917275495E-4</v>
      </c>
      <c r="AS87">
        <f t="shared" si="36"/>
        <v>-1.25190169392991E-6</v>
      </c>
      <c r="AT87">
        <f t="shared" si="36"/>
        <v>-8.7513676405325259E-7</v>
      </c>
      <c r="AU87">
        <f t="shared" si="23"/>
        <v>-6.2366794763073815E-4</v>
      </c>
      <c r="AW87">
        <v>84</v>
      </c>
      <c r="AX87">
        <f>IF(Z87&gt;0, (R87*SUMPRODUCT(K87:$K$98, X87:$X$98)-K87*$AZ$3)/Z87, 0)</f>
        <v>-2400.8684645033568</v>
      </c>
    </row>
    <row r="88" spans="5:50" x14ac:dyDescent="0.25">
      <c r="E88">
        <v>2088</v>
      </c>
      <c r="F88" s="5">
        <f>EconomicRates!C128</f>
        <v>3.5571999999999999E-2</v>
      </c>
      <c r="G88" s="5">
        <f>EconomicRates!D128</f>
        <v>7.0000000000000007E-2</v>
      </c>
      <c r="H88" s="5">
        <f t="shared" si="37"/>
        <v>0.12000000000000001</v>
      </c>
      <c r="I88" s="5">
        <f t="shared" si="38"/>
        <v>1.1200000000000001</v>
      </c>
      <c r="J88">
        <f t="shared" si="39"/>
        <v>0.89285714285714279</v>
      </c>
      <c r="K88">
        <f t="shared" si="47"/>
        <v>6.5534210687941824E-5</v>
      </c>
      <c r="L88" s="2">
        <v>85</v>
      </c>
      <c r="M88" s="6">
        <v>0.59247427200000002</v>
      </c>
      <c r="Q88" s="4">
        <f t="shared" si="48"/>
        <v>12.5</v>
      </c>
      <c r="R88">
        <f t="shared" si="28"/>
        <v>100000</v>
      </c>
      <c r="S88">
        <f t="shared" si="29"/>
        <v>-5412.6721366887523</v>
      </c>
      <c r="U88">
        <f t="shared" si="40"/>
        <v>0.59247427200000002</v>
      </c>
      <c r="V88">
        <f t="shared" si="41"/>
        <v>0.01</v>
      </c>
      <c r="W88">
        <f t="shared" si="42"/>
        <v>6.3841057159246168E-5</v>
      </c>
      <c r="X88">
        <f t="shared" si="43"/>
        <v>3.7824183864134762E-5</v>
      </c>
      <c r="Y88">
        <f t="shared" si="44"/>
        <v>6.3841057159246166E-7</v>
      </c>
      <c r="Z88">
        <f t="shared" si="45"/>
        <v>2.5378462723518946E-5</v>
      </c>
      <c r="AB88">
        <f t="shared" si="46"/>
        <v>-0.15327398087419039</v>
      </c>
      <c r="AC88">
        <f t="shared" si="30"/>
        <v>-0.13736529805558514</v>
      </c>
      <c r="AE88">
        <f t="shared" si="31"/>
        <v>0</v>
      </c>
      <c r="AF88">
        <f t="shared" si="32"/>
        <v>0</v>
      </c>
      <c r="AG88">
        <f t="shared" si="32"/>
        <v>-3.172307840439868E-4</v>
      </c>
      <c r="AH88">
        <f t="shared" si="33"/>
        <v>-3.7824183864134762</v>
      </c>
      <c r="AI88">
        <f t="shared" si="34"/>
        <v>-3.7827356171975199</v>
      </c>
      <c r="AJ88">
        <f t="shared" si="35"/>
        <v>-1.5908682818605246E-2</v>
      </c>
      <c r="AK88">
        <f t="shared" si="49"/>
        <v>-1.0729178661193328E-2</v>
      </c>
      <c r="AL88">
        <f t="shared" si="26"/>
        <v>-3.8093734786773186</v>
      </c>
      <c r="AN88">
        <f t="shared" si="36"/>
        <v>0</v>
      </c>
      <c r="AO88">
        <f t="shared" si="36"/>
        <v>0</v>
      </c>
      <c r="AP88">
        <f t="shared" si="36"/>
        <v>-2.0789469038239603E-8</v>
      </c>
      <c r="AQ88">
        <f t="shared" si="36"/>
        <v>-2.4787780344516568E-4</v>
      </c>
      <c r="AR88">
        <f t="shared" si="36"/>
        <v>-2.4789859291420393E-4</v>
      </c>
      <c r="AS88">
        <f t="shared" si="36"/>
        <v>-1.0425629716021164E-6</v>
      </c>
      <c r="AT88">
        <f t="shared" si="36"/>
        <v>-7.0312825489121312E-7</v>
      </c>
      <c r="AU88">
        <f t="shared" si="23"/>
        <v>-2.4964428414069728E-4</v>
      </c>
      <c r="AW88">
        <v>85</v>
      </c>
      <c r="AX88">
        <f>IF(Z88&gt;0, (R88*SUMPRODUCT(K88:$K$98, X88:$X$98)-K88*$AZ$3)/Z88, 0)</f>
        <v>-5412.6721366887523</v>
      </c>
    </row>
    <row r="89" spans="5:50" x14ac:dyDescent="0.25">
      <c r="E89">
        <v>2089</v>
      </c>
      <c r="F89" s="5">
        <f>EconomicRates!C129</f>
        <v>3.5571999999999999E-2</v>
      </c>
      <c r="G89" s="5">
        <f>EconomicRates!D129</f>
        <v>7.0000000000000007E-2</v>
      </c>
      <c r="H89" s="5">
        <f t="shared" si="37"/>
        <v>0.12000000000000001</v>
      </c>
      <c r="I89" s="5">
        <f t="shared" si="38"/>
        <v>1.1200000000000001</v>
      </c>
      <c r="J89">
        <f t="shared" si="39"/>
        <v>0.89285714285714279</v>
      </c>
      <c r="K89">
        <f t="shared" si="47"/>
        <v>5.851268811423377E-5</v>
      </c>
      <c r="L89" s="2">
        <v>86</v>
      </c>
      <c r="M89" s="6">
        <v>0.62503115200000003</v>
      </c>
      <c r="Q89" s="4">
        <f t="shared" si="48"/>
        <v>12.5</v>
      </c>
      <c r="R89">
        <f t="shared" si="28"/>
        <v>100000</v>
      </c>
      <c r="S89">
        <f t="shared" si="29"/>
        <v>-13263.817748241465</v>
      </c>
      <c r="U89">
        <f t="shared" si="40"/>
        <v>0.62503115200000003</v>
      </c>
      <c r="V89">
        <f t="shared" si="41"/>
        <v>0.01</v>
      </c>
      <c r="W89">
        <f t="shared" si="42"/>
        <v>2.5378462723518946E-5</v>
      </c>
      <c r="X89">
        <f t="shared" si="43"/>
        <v>1.5862329792070106E-5</v>
      </c>
      <c r="Y89">
        <f t="shared" si="44"/>
        <v>2.5378462723518943E-7</v>
      </c>
      <c r="Z89">
        <f t="shared" si="45"/>
        <v>9.2623483042136506E-6</v>
      </c>
      <c r="AB89">
        <f t="shared" si="46"/>
        <v>-0.13736529805558514</v>
      </c>
      <c r="AC89">
        <f t="shared" si="30"/>
        <v>-0.12285409982782325</v>
      </c>
      <c r="AE89">
        <f t="shared" si="31"/>
        <v>0</v>
      </c>
      <c r="AF89">
        <f t="shared" si="32"/>
        <v>0</v>
      </c>
      <c r="AG89">
        <f t="shared" si="32"/>
        <v>-1.1577935380267064E-4</v>
      </c>
      <c r="AH89">
        <f t="shared" si="33"/>
        <v>-1.5862329792070107</v>
      </c>
      <c r="AI89">
        <f t="shared" si="34"/>
        <v>-1.5863487585608134</v>
      </c>
      <c r="AJ89">
        <f t="shared" si="35"/>
        <v>-1.4511198227761896E-2</v>
      </c>
      <c r="AK89">
        <f t="shared" si="49"/>
        <v>-9.6155708638909609E-3</v>
      </c>
      <c r="AL89">
        <f t="shared" si="26"/>
        <v>-1.6104755276524663</v>
      </c>
      <c r="AN89">
        <f t="shared" si="36"/>
        <v>0</v>
      </c>
      <c r="AO89">
        <f t="shared" si="36"/>
        <v>0</v>
      </c>
      <c r="AP89">
        <f t="shared" si="36"/>
        <v>-6.7745612191231926E-9</v>
      </c>
      <c r="AQ89">
        <f t="shared" si="36"/>
        <v>-9.2814755588851682E-5</v>
      </c>
      <c r="AR89">
        <f t="shared" si="36"/>
        <v>-9.28215301500708E-5</v>
      </c>
      <c r="AS89">
        <f t="shared" si="36"/>
        <v>-8.4908921606485361E-7</v>
      </c>
      <c r="AT89">
        <f t="shared" si="36"/>
        <v>-5.6263289899916518E-7</v>
      </c>
      <c r="AU89">
        <f t="shared" si="23"/>
        <v>-9.4233252265134824E-5</v>
      </c>
      <c r="AW89">
        <v>86</v>
      </c>
      <c r="AX89">
        <f>IF(Z89&gt;0, (R89*SUMPRODUCT(K89:$K$98, X89:$X$98)-K89*$AZ$3)/Z89, 0)</f>
        <v>-13263.817748241465</v>
      </c>
    </row>
    <row r="90" spans="5:50" x14ac:dyDescent="0.25">
      <c r="E90">
        <v>2090</v>
      </c>
      <c r="F90" s="5">
        <f>EconomicRates!C130</f>
        <v>3.5571999999999999E-2</v>
      </c>
      <c r="G90" s="5">
        <f>EconomicRates!D130</f>
        <v>7.0000000000000007E-2</v>
      </c>
      <c r="H90" s="5">
        <f t="shared" si="37"/>
        <v>0.12000000000000001</v>
      </c>
      <c r="I90" s="5">
        <f t="shared" si="38"/>
        <v>1.1200000000000001</v>
      </c>
      <c r="J90">
        <f t="shared" si="39"/>
        <v>0.89285714285714279</v>
      </c>
      <c r="K90">
        <f t="shared" si="47"/>
        <v>5.2243471530565862E-5</v>
      </c>
      <c r="L90" s="2">
        <v>87</v>
      </c>
      <c r="M90">
        <v>0.65741117999999998</v>
      </c>
      <c r="Q90" s="4">
        <f t="shared" si="48"/>
        <v>12.5</v>
      </c>
      <c r="R90">
        <f t="shared" si="28"/>
        <v>100000</v>
      </c>
      <c r="S90">
        <f t="shared" si="29"/>
        <v>-35632.936866376134</v>
      </c>
      <c r="U90">
        <f t="shared" si="40"/>
        <v>0.65741117999999998</v>
      </c>
      <c r="V90">
        <f t="shared" si="41"/>
        <v>0.01</v>
      </c>
      <c r="W90">
        <f t="shared" si="42"/>
        <v>9.2623483042136506E-6</v>
      </c>
      <c r="X90">
        <f t="shared" si="43"/>
        <v>6.0891713282440948E-6</v>
      </c>
      <c r="Y90">
        <f t="shared" si="44"/>
        <v>9.2623483042136514E-8</v>
      </c>
      <c r="Z90">
        <f t="shared" si="45"/>
        <v>3.0805534929274194E-6</v>
      </c>
      <c r="AB90">
        <f t="shared" si="46"/>
        <v>-0.12285409982782325</v>
      </c>
      <c r="AC90">
        <f t="shared" si="30"/>
        <v>-0.10976916812697722</v>
      </c>
      <c r="AE90">
        <f t="shared" si="31"/>
        <v>0</v>
      </c>
      <c r="AF90">
        <f t="shared" si="32"/>
        <v>0</v>
      </c>
      <c r="AG90">
        <f t="shared" si="32"/>
        <v>-3.8506918661592741E-5</v>
      </c>
      <c r="AH90">
        <f t="shared" si="33"/>
        <v>-0.60891713282440951</v>
      </c>
      <c r="AI90">
        <f t="shared" si="34"/>
        <v>-0.6089556397430711</v>
      </c>
      <c r="AJ90">
        <f t="shared" si="35"/>
        <v>-1.3084931700846028E-2</v>
      </c>
      <c r="AK90">
        <f t="shared" si="49"/>
        <v>-8.5997869879476281E-3</v>
      </c>
      <c r="AL90">
        <f t="shared" si="26"/>
        <v>-0.63064035843186472</v>
      </c>
      <c r="AN90">
        <f t="shared" si="36"/>
        <v>0</v>
      </c>
      <c r="AO90">
        <f t="shared" si="36"/>
        <v>0</v>
      </c>
      <c r="AP90">
        <f t="shared" si="36"/>
        <v>-2.0117351088267356E-9</v>
      </c>
      <c r="AQ90">
        <f t="shared" si="36"/>
        <v>-3.1811944893185828E-5</v>
      </c>
      <c r="AR90">
        <f t="shared" si="36"/>
        <v>-3.1813956628294654E-5</v>
      </c>
      <c r="AS90">
        <f t="shared" si="36"/>
        <v>-6.8360225679254823E-7</v>
      </c>
      <c r="AT90">
        <f t="shared" si="36"/>
        <v>-4.4928272667377267E-7</v>
      </c>
      <c r="AU90">
        <f t="shared" si="23"/>
        <v>-3.2946841611760974E-5</v>
      </c>
      <c r="AW90">
        <v>87</v>
      </c>
      <c r="AX90">
        <f>IF(Z90&gt;0, (R90*SUMPRODUCT(K90:$K$98, X90:$X$98)-K90*$AZ$3)/Z90, 0)</f>
        <v>-35632.936866376134</v>
      </c>
    </row>
    <row r="91" spans="5:50" x14ac:dyDescent="0.25">
      <c r="E91">
        <v>2091</v>
      </c>
      <c r="F91" s="5">
        <f>EconomicRates!C131</f>
        <v>3.5571999999999999E-2</v>
      </c>
      <c r="G91" s="5">
        <f>EconomicRates!D131</f>
        <v>7.0000000000000007E-2</v>
      </c>
      <c r="H91" s="5">
        <f t="shared" si="37"/>
        <v>0.12000000000000001</v>
      </c>
      <c r="I91" s="5">
        <f t="shared" si="38"/>
        <v>1.1200000000000001</v>
      </c>
      <c r="J91">
        <f t="shared" si="39"/>
        <v>0.89285714285714279</v>
      </c>
      <c r="K91">
        <f t="shared" si="47"/>
        <v>4.6645956723719519E-5</v>
      </c>
      <c r="L91" s="2">
        <v>88</v>
      </c>
      <c r="M91">
        <v>0.68957421399999996</v>
      </c>
      <c r="Q91" s="4">
        <f t="shared" si="48"/>
        <v>12.5</v>
      </c>
      <c r="R91">
        <f t="shared" si="28"/>
        <v>100000</v>
      </c>
      <c r="S91">
        <f t="shared" si="29"/>
        <v>-105929.22395909957</v>
      </c>
      <c r="U91">
        <f t="shared" si="40"/>
        <v>0.68957421399999996</v>
      </c>
      <c r="V91">
        <f t="shared" si="41"/>
        <v>0.01</v>
      </c>
      <c r="W91">
        <f t="shared" si="42"/>
        <v>3.0805534929274194E-6</v>
      </c>
      <c r="X91">
        <f t="shared" si="43"/>
        <v>2.1242702535703798E-6</v>
      </c>
      <c r="Y91">
        <f t="shared" si="44"/>
        <v>3.0805534929274197E-8</v>
      </c>
      <c r="Z91">
        <f t="shared" si="45"/>
        <v>9.2547770442776538E-7</v>
      </c>
      <c r="AB91">
        <f t="shared" si="46"/>
        <v>-0.10976916812697722</v>
      </c>
      <c r="AC91">
        <f t="shared" si="30"/>
        <v>-9.8035135021482117E-2</v>
      </c>
      <c r="AE91">
        <f t="shared" si="31"/>
        <v>0</v>
      </c>
      <c r="AF91">
        <f t="shared" si="32"/>
        <v>0</v>
      </c>
      <c r="AG91">
        <f t="shared" si="32"/>
        <v>-1.1568471305347067E-5</v>
      </c>
      <c r="AH91">
        <f t="shared" si="33"/>
        <v>-0.21242702535703797</v>
      </c>
      <c r="AI91">
        <f t="shared" si="34"/>
        <v>-0.21243859382834332</v>
      </c>
      <c r="AJ91">
        <f t="shared" si="35"/>
        <v>-1.1734033105495104E-2</v>
      </c>
      <c r="AK91">
        <f t="shared" si="49"/>
        <v>-7.6838417688884064E-3</v>
      </c>
      <c r="AL91">
        <f t="shared" si="26"/>
        <v>-0.23185646870272683</v>
      </c>
      <c r="AN91">
        <f t="shared" si="36"/>
        <v>0</v>
      </c>
      <c r="AO91">
        <f t="shared" si="36"/>
        <v>0</v>
      </c>
      <c r="AP91">
        <f t="shared" si="36"/>
        <v>-5.3962241186881031E-10</v>
      </c>
      <c r="AQ91">
        <f t="shared" si="36"/>
        <v>-9.9088618317528618E-6</v>
      </c>
      <c r="AR91">
        <f t="shared" si="36"/>
        <v>-9.9094014541647309E-6</v>
      </c>
      <c r="AS91">
        <f t="shared" si="36"/>
        <v>-5.4734520043361681E-7</v>
      </c>
      <c r="AT91">
        <f t="shared" si="36"/>
        <v>-3.5842015062347704E-7</v>
      </c>
      <c r="AU91">
        <f t="shared" si="23"/>
        <v>-1.0815166805221825E-5</v>
      </c>
      <c r="AW91">
        <v>88</v>
      </c>
      <c r="AX91">
        <f>IF(Z91&gt;0, (R91*SUMPRODUCT(K91:$K$98, X91:$X$98)-K91*$AZ$3)/Z91, 0)</f>
        <v>-105929.22395909957</v>
      </c>
    </row>
    <row r="92" spans="5:50" x14ac:dyDescent="0.25">
      <c r="E92">
        <v>2092</v>
      </c>
      <c r="F92" s="5">
        <f>EconomicRates!C132</f>
        <v>3.5571999999999999E-2</v>
      </c>
      <c r="G92" s="5">
        <f>EconomicRates!D132</f>
        <v>7.0000000000000007E-2</v>
      </c>
      <c r="H92" s="5">
        <f t="shared" si="37"/>
        <v>0.12000000000000001</v>
      </c>
      <c r="I92" s="5">
        <f t="shared" si="38"/>
        <v>1.1200000000000001</v>
      </c>
      <c r="J92">
        <f t="shared" si="39"/>
        <v>0.89285714285714279</v>
      </c>
      <c r="K92">
        <f t="shared" si="47"/>
        <v>4.1648175646178136E-5</v>
      </c>
      <c r="L92" s="2">
        <v>89</v>
      </c>
      <c r="M92">
        <v>0.72148010799999995</v>
      </c>
      <c r="Q92" s="4">
        <f t="shared" si="48"/>
        <v>12.5</v>
      </c>
      <c r="R92">
        <f t="shared" si="28"/>
        <v>100000</v>
      </c>
      <c r="S92">
        <f t="shared" si="29"/>
        <v>-352259.93449869897</v>
      </c>
      <c r="U92">
        <f t="shared" si="40"/>
        <v>0.72148010799999995</v>
      </c>
      <c r="V92">
        <f t="shared" si="41"/>
        <v>0.01</v>
      </c>
      <c r="W92">
        <f t="shared" si="42"/>
        <v>9.2547770442776538E-7</v>
      </c>
      <c r="X92">
        <f t="shared" si="43"/>
        <v>6.6771375414213615E-7</v>
      </c>
      <c r="Y92">
        <f t="shared" si="44"/>
        <v>9.2547770442776539E-9</v>
      </c>
      <c r="Z92">
        <f t="shared" si="45"/>
        <v>2.4850917324135157E-7</v>
      </c>
      <c r="AB92">
        <f t="shared" si="46"/>
        <v>-9.8035135021482117E-2</v>
      </c>
      <c r="AC92">
        <f t="shared" si="30"/>
        <v>-8.7539825088324336E-2</v>
      </c>
      <c r="AE92">
        <f t="shared" si="31"/>
        <v>0</v>
      </c>
      <c r="AF92">
        <f t="shared" si="32"/>
        <v>0</v>
      </c>
      <c r="AG92">
        <f t="shared" si="32"/>
        <v>-3.1063646655168947E-6</v>
      </c>
      <c r="AH92">
        <f t="shared" si="33"/>
        <v>-6.6771375414213616E-2</v>
      </c>
      <c r="AI92">
        <f t="shared" si="34"/>
        <v>-6.6774481778879138E-2</v>
      </c>
      <c r="AJ92">
        <f t="shared" si="35"/>
        <v>-1.0495309933157781E-2</v>
      </c>
      <c r="AK92">
        <f t="shared" si="49"/>
        <v>-6.8624594515037489E-3</v>
      </c>
      <c r="AL92">
        <f t="shared" si="26"/>
        <v>-8.4132251163540672E-2</v>
      </c>
      <c r="AN92">
        <f t="shared" si="36"/>
        <v>0</v>
      </c>
      <c r="AO92">
        <f t="shared" si="36"/>
        <v>0</v>
      </c>
      <c r="AP92">
        <f t="shared" si="36"/>
        <v>-1.2937442121052902E-10</v>
      </c>
      <c r="AQ92">
        <f t="shared" si="36"/>
        <v>-2.7809059713880691E-6</v>
      </c>
      <c r="AR92">
        <f t="shared" si="36"/>
        <v>-2.7810353458092798E-6</v>
      </c>
      <c r="AS92">
        <f t="shared" si="36"/>
        <v>-4.3711051155723341E-7</v>
      </c>
      <c r="AT92">
        <f t="shared" si="36"/>
        <v>-2.8580891660100341E-7</v>
      </c>
      <c r="AU92">
        <f t="shared" si="23"/>
        <v>-3.5039547739675166E-6</v>
      </c>
      <c r="AW92">
        <v>89</v>
      </c>
      <c r="AX92">
        <f>IF(Z92&gt;0, (R92*SUMPRODUCT(K92:$K$98, X92:$X$98)-K92*$AZ$3)/Z92, 0)</f>
        <v>-352259.93449869897</v>
      </c>
    </row>
    <row r="93" spans="5:50" x14ac:dyDescent="0.25">
      <c r="E93">
        <v>2093</v>
      </c>
      <c r="F93" s="5">
        <f>EconomicRates!C133</f>
        <v>3.5571999999999999E-2</v>
      </c>
      <c r="G93" s="5">
        <f>EconomicRates!D133</f>
        <v>7.0000000000000007E-2</v>
      </c>
      <c r="H93" s="5">
        <f t="shared" si="37"/>
        <v>0.12000000000000001</v>
      </c>
      <c r="I93" s="5">
        <f t="shared" si="38"/>
        <v>1.1200000000000001</v>
      </c>
      <c r="J93">
        <f t="shared" si="39"/>
        <v>0.89285714285714279</v>
      </c>
      <c r="K93">
        <f t="shared" si="47"/>
        <v>3.7185871112659048E-5</v>
      </c>
      <c r="L93" s="2">
        <v>90</v>
      </c>
      <c r="M93">
        <v>0.75308980400000003</v>
      </c>
      <c r="Q93" s="4">
        <f t="shared" si="48"/>
        <v>12.5</v>
      </c>
      <c r="R93">
        <f t="shared" si="28"/>
        <v>100000</v>
      </c>
      <c r="S93">
        <f t="shared" si="29"/>
        <v>-1327622.9315766429</v>
      </c>
      <c r="U93">
        <f t="shared" si="40"/>
        <v>0.75308980400000003</v>
      </c>
      <c r="V93">
        <f t="shared" si="41"/>
        <v>0.01</v>
      </c>
      <c r="W93">
        <f t="shared" si="42"/>
        <v>2.4850917324135157E-7</v>
      </c>
      <c r="X93">
        <f t="shared" si="43"/>
        <v>1.8714972456853151E-7</v>
      </c>
      <c r="Y93">
        <f t="shared" si="44"/>
        <v>2.4850917324135155E-9</v>
      </c>
      <c r="Z93">
        <f t="shared" si="45"/>
        <v>5.8874356940406533E-8</v>
      </c>
      <c r="AB93">
        <f t="shared" si="46"/>
        <v>-8.7539825088324336E-2</v>
      </c>
      <c r="AC93">
        <f t="shared" si="30"/>
        <v>-7.81629463559122E-2</v>
      </c>
      <c r="AE93">
        <f t="shared" si="31"/>
        <v>0</v>
      </c>
      <c r="AF93">
        <f t="shared" si="32"/>
        <v>0</v>
      </c>
      <c r="AG93">
        <f t="shared" si="32"/>
        <v>-7.3592946175508165E-7</v>
      </c>
      <c r="AH93">
        <f t="shared" si="33"/>
        <v>-1.8714972456853152E-2</v>
      </c>
      <c r="AI93">
        <f t="shared" si="34"/>
        <v>-1.8715708386314908E-2</v>
      </c>
      <c r="AJ93">
        <f t="shared" si="35"/>
        <v>-9.3768787324121361E-3</v>
      </c>
      <c r="AK93">
        <f t="shared" si="49"/>
        <v>-6.1277877561827041E-3</v>
      </c>
      <c r="AL93">
        <f t="shared" si="26"/>
        <v>-3.4220374874909747E-2</v>
      </c>
      <c r="AN93">
        <f t="shared" si="36"/>
        <v>0</v>
      </c>
      <c r="AO93">
        <f t="shared" si="36"/>
        <v>0</v>
      </c>
      <c r="AP93">
        <f t="shared" si="36"/>
        <v>-2.7366178112833011E-11</v>
      </c>
      <c r="AQ93">
        <f t="shared" si="36"/>
        <v>-6.9593255365750542E-7</v>
      </c>
      <c r="AR93">
        <f t="shared" si="36"/>
        <v>-6.9595991983561819E-7</v>
      </c>
      <c r="AS93">
        <f t="shared" si="36"/>
        <v>-3.4868740398251146E-7</v>
      </c>
      <c r="AT93">
        <f t="shared" si="36"/>
        <v>-2.2786712570714023E-7</v>
      </c>
      <c r="AU93">
        <f t="shared" si="23"/>
        <v>-1.2725144495252698E-6</v>
      </c>
      <c r="AW93">
        <v>90</v>
      </c>
      <c r="AX93">
        <f>IF(Z93&gt;0, (R93*SUMPRODUCT(K93:$K$98, X93:$X$98)-K93*$AZ$3)/Z93, 0)</f>
        <v>-1327622.9315766429</v>
      </c>
    </row>
    <row r="94" spans="5:50" x14ac:dyDescent="0.25">
      <c r="E94">
        <v>2094</v>
      </c>
      <c r="F94" s="5">
        <f>EconomicRates!C134</f>
        <v>3.5571999999999999E-2</v>
      </c>
      <c r="G94" s="5">
        <f>EconomicRates!D134</f>
        <v>7.0000000000000007E-2</v>
      </c>
      <c r="H94" s="5">
        <f t="shared" si="37"/>
        <v>0.12000000000000001</v>
      </c>
      <c r="I94" s="5">
        <f t="shared" si="38"/>
        <v>1.1200000000000001</v>
      </c>
      <c r="J94">
        <f t="shared" si="39"/>
        <v>0.89285714285714279</v>
      </c>
      <c r="K94">
        <f t="shared" si="47"/>
        <v>3.3201670636302719E-5</v>
      </c>
      <c r="L94" s="2">
        <v>91</v>
      </c>
      <c r="M94">
        <v>0.78453892300000005</v>
      </c>
      <c r="Q94" s="4">
        <f t="shared" si="48"/>
        <v>12.5</v>
      </c>
      <c r="R94">
        <f t="shared" si="28"/>
        <v>100000</v>
      </c>
      <c r="S94">
        <f t="shared" si="29"/>
        <v>-5769403.3670014376</v>
      </c>
      <c r="U94">
        <f t="shared" si="40"/>
        <v>0.78453892300000005</v>
      </c>
      <c r="V94">
        <f t="shared" si="41"/>
        <v>0.01</v>
      </c>
      <c r="W94">
        <f t="shared" si="42"/>
        <v>5.8874356940406533E-8</v>
      </c>
      <c r="X94">
        <f t="shared" si="43"/>
        <v>4.6189224586344121E-8</v>
      </c>
      <c r="Y94">
        <f t="shared" si="44"/>
        <v>5.8874356940406533E-10</v>
      </c>
      <c r="Z94">
        <f t="shared" si="45"/>
        <v>1.2096388784658347E-8</v>
      </c>
      <c r="AB94">
        <f t="shared" si="46"/>
        <v>-7.81629463559122E-2</v>
      </c>
      <c r="AC94">
        <f t="shared" si="30"/>
        <v>-6.9788946182766293E-2</v>
      </c>
      <c r="AE94">
        <f t="shared" si="31"/>
        <v>0</v>
      </c>
      <c r="AF94">
        <f t="shared" si="32"/>
        <v>0</v>
      </c>
      <c r="AG94">
        <f t="shared" si="32"/>
        <v>-1.5120485980822934E-7</v>
      </c>
      <c r="AH94">
        <f t="shared" si="33"/>
        <v>-4.6189224586344118E-3</v>
      </c>
      <c r="AI94">
        <f t="shared" si="34"/>
        <v>-4.6190736634942201E-3</v>
      </c>
      <c r="AJ94">
        <f t="shared" si="35"/>
        <v>-8.3740001731459068E-3</v>
      </c>
      <c r="AK94">
        <f t="shared" si="49"/>
        <v>-5.4714062449138547E-3</v>
      </c>
      <c r="AL94">
        <f t="shared" si="26"/>
        <v>-1.8464480081553981E-2</v>
      </c>
      <c r="AN94">
        <f t="shared" si="36"/>
        <v>0</v>
      </c>
      <c r="AO94">
        <f t="shared" si="36"/>
        <v>0</v>
      </c>
      <c r="AP94">
        <f t="shared" si="36"/>
        <v>-5.0202539539611575E-12</v>
      </c>
      <c r="AQ94">
        <f t="shared" si="36"/>
        <v>-1.5335594216620133E-7</v>
      </c>
      <c r="AR94">
        <f t="shared" si="36"/>
        <v>-1.5336096242015528E-7</v>
      </c>
      <c r="AS94">
        <f t="shared" si="36"/>
        <v>-2.7803079565713232E-7</v>
      </c>
      <c r="AT94">
        <f t="shared" si="36"/>
        <v>-1.8165982806103964E-7</v>
      </c>
      <c r="AU94">
        <f t="shared" si="23"/>
        <v>-6.1305158613832729E-7</v>
      </c>
      <c r="AW94">
        <v>91</v>
      </c>
      <c r="AX94">
        <f>IF(Z94&gt;0, (R94*SUMPRODUCT(K94:$K$98, X94:$X$98)-K94*$AZ$3)/Z94, 0)</f>
        <v>-5769403.3670014376</v>
      </c>
    </row>
    <row r="95" spans="5:50" x14ac:dyDescent="0.25">
      <c r="E95">
        <v>2095</v>
      </c>
      <c r="F95" s="5">
        <f>EconomicRates!C135</f>
        <v>3.5571999999999999E-2</v>
      </c>
      <c r="G95" s="5">
        <f>EconomicRates!D135</f>
        <v>7.0000000000000007E-2</v>
      </c>
      <c r="H95" s="5">
        <f t="shared" si="37"/>
        <v>0.12000000000000001</v>
      </c>
      <c r="I95" s="5">
        <f t="shared" si="38"/>
        <v>1.1200000000000001</v>
      </c>
      <c r="J95">
        <f t="shared" si="39"/>
        <v>0.89285714285714279</v>
      </c>
      <c r="K95">
        <f t="shared" si="47"/>
        <v>2.9644348782413141E-5</v>
      </c>
      <c r="L95" s="2">
        <v>92</v>
      </c>
      <c r="M95">
        <v>0.81598695700000001</v>
      </c>
      <c r="Q95" s="4">
        <f t="shared" si="48"/>
        <v>12.5</v>
      </c>
      <c r="R95">
        <f t="shared" si="28"/>
        <v>100000</v>
      </c>
      <c r="S95">
        <f t="shared" si="29"/>
        <v>-29602746.609090403</v>
      </c>
      <c r="U95">
        <f t="shared" si="40"/>
        <v>0.81598695700000001</v>
      </c>
      <c r="V95">
        <f t="shared" si="41"/>
        <v>0.01</v>
      </c>
      <c r="W95">
        <f t="shared" si="42"/>
        <v>1.2096388784658347E-8</v>
      </c>
      <c r="X95">
        <f t="shared" si="43"/>
        <v>9.8704954750822933E-9</v>
      </c>
      <c r="Y95">
        <f t="shared" si="44"/>
        <v>1.2096388784658347E-10</v>
      </c>
      <c r="Z95">
        <f t="shared" si="45"/>
        <v>2.10492942172947E-9</v>
      </c>
      <c r="AB95">
        <f t="shared" si="46"/>
        <v>-6.9788946182766293E-2</v>
      </c>
      <c r="AC95">
        <f t="shared" si="30"/>
        <v>-6.2311692301476693E-2</v>
      </c>
      <c r="AE95">
        <f t="shared" si="31"/>
        <v>0</v>
      </c>
      <c r="AF95">
        <f t="shared" si="32"/>
        <v>0</v>
      </c>
      <c r="AG95">
        <f t="shared" si="32"/>
        <v>-2.6311617771618376E-8</v>
      </c>
      <c r="AH95">
        <f t="shared" si="33"/>
        <v>-9.8704954750822933E-4</v>
      </c>
      <c r="AI95">
        <f t="shared" si="34"/>
        <v>-9.8707585912600104E-4</v>
      </c>
      <c r="AJ95">
        <f t="shared" si="35"/>
        <v>-7.4772538812896E-3</v>
      </c>
      <c r="AK95">
        <f t="shared" si="49"/>
        <v>-4.8852262327936406E-3</v>
      </c>
      <c r="AL95">
        <f t="shared" si="26"/>
        <v>-1.3349555973209241E-2</v>
      </c>
      <c r="AN95">
        <f t="shared" si="36"/>
        <v>0</v>
      </c>
      <c r="AO95">
        <f t="shared" si="36"/>
        <v>0</v>
      </c>
      <c r="AP95">
        <f t="shared" si="36"/>
        <v>-7.7999077425139512E-13</v>
      </c>
      <c r="AQ95">
        <f t="shared" si="36"/>
        <v>-2.9260441051857018E-8</v>
      </c>
      <c r="AR95">
        <f t="shared" si="36"/>
        <v>-2.9261221042631275E-8</v>
      </c>
      <c r="AS95">
        <f t="shared" si="36"/>
        <v>-2.2165832199160129E-7</v>
      </c>
      <c r="AT95">
        <f t="shared" si="36"/>
        <v>-1.448193503259289E-7</v>
      </c>
      <c r="AU95">
        <f t="shared" si="23"/>
        <v>-3.9573889336016146E-7</v>
      </c>
      <c r="AW95">
        <v>92</v>
      </c>
      <c r="AX95">
        <f>IF(Z95&gt;0, (R95*SUMPRODUCT(K95:$K$98, X95:$X$98)-K95*$AZ$3)/Z95, 0)</f>
        <v>-29602746.609090403</v>
      </c>
    </row>
    <row r="96" spans="5:50" x14ac:dyDescent="0.25">
      <c r="E96">
        <v>2096</v>
      </c>
      <c r="F96" s="5">
        <f>EconomicRates!C136</f>
        <v>3.5571999999999999E-2</v>
      </c>
      <c r="G96" s="5">
        <f>EconomicRates!D136</f>
        <v>7.0000000000000007E-2</v>
      </c>
      <c r="H96" s="5">
        <f t="shared" si="37"/>
        <v>0.12000000000000001</v>
      </c>
      <c r="I96" s="5">
        <f t="shared" si="38"/>
        <v>1.1200000000000001</v>
      </c>
      <c r="J96">
        <f t="shared" si="39"/>
        <v>0.89285714285714279</v>
      </c>
      <c r="K96">
        <f t="shared" si="47"/>
        <v>2.6468168555726015E-5</v>
      </c>
      <c r="L96" s="2">
        <v>93</v>
      </c>
      <c r="M96">
        <v>0.84743607600000004</v>
      </c>
      <c r="Q96" s="4">
        <f t="shared" si="48"/>
        <v>12.5</v>
      </c>
      <c r="R96">
        <f t="shared" si="28"/>
        <v>100000</v>
      </c>
      <c r="S96">
        <f t="shared" si="29"/>
        <v>-185397786.1469135</v>
      </c>
      <c r="U96">
        <f t="shared" si="40"/>
        <v>0.84743607600000004</v>
      </c>
      <c r="V96">
        <f t="shared" si="41"/>
        <v>0.01</v>
      </c>
      <c r="W96">
        <f t="shared" si="42"/>
        <v>2.10492942172947E-9</v>
      </c>
      <c r="X96">
        <f t="shared" si="43"/>
        <v>1.7837931294073714E-9</v>
      </c>
      <c r="Y96">
        <f t="shared" si="44"/>
        <v>2.1049294217294699E-11</v>
      </c>
      <c r="Z96">
        <f t="shared" si="45"/>
        <v>3.0008699810480392E-10</v>
      </c>
      <c r="AB96">
        <f t="shared" si="46"/>
        <v>-6.2311692301476693E-2</v>
      </c>
      <c r="AC96">
        <f t="shared" si="30"/>
        <v>-5.563546510010367E-2</v>
      </c>
      <c r="AE96">
        <f t="shared" si="31"/>
        <v>0</v>
      </c>
      <c r="AF96">
        <f t="shared" si="32"/>
        <v>0</v>
      </c>
      <c r="AG96">
        <f t="shared" si="32"/>
        <v>-3.7510874763100491E-9</v>
      </c>
      <c r="AH96">
        <f t="shared" si="33"/>
        <v>-1.7837931294073715E-4</v>
      </c>
      <c r="AI96">
        <f t="shared" si="34"/>
        <v>-1.7838306402821345E-4</v>
      </c>
      <c r="AJ96">
        <f t="shared" si="35"/>
        <v>-6.6762272013730223E-3</v>
      </c>
      <c r="AK96">
        <f t="shared" si="49"/>
        <v>-4.361818461103369E-3</v>
      </c>
      <c r="AL96">
        <f t="shared" si="26"/>
        <v>-1.1216428726504604E-2</v>
      </c>
      <c r="AN96">
        <f t="shared" si="36"/>
        <v>0</v>
      </c>
      <c r="AO96">
        <f t="shared" si="36"/>
        <v>0</v>
      </c>
      <c r="AP96">
        <f t="shared" si="36"/>
        <v>-9.9284415590247301E-14</v>
      </c>
      <c r="AQ96">
        <f t="shared" si="36"/>
        <v>-4.7213737217700294E-9</v>
      </c>
      <c r="AR96">
        <f t="shared" si="36"/>
        <v>-4.7214730061856202E-9</v>
      </c>
      <c r="AS96">
        <f t="shared" si="36"/>
        <v>-1.7670750688226412E-7</v>
      </c>
      <c r="AT96">
        <f t="shared" si="36"/>
        <v>-1.1544934623796143E-7</v>
      </c>
      <c r="AU96">
        <f t="shared" si="23"/>
        <v>-2.9687832612641116E-7</v>
      </c>
      <c r="AW96">
        <v>93</v>
      </c>
      <c r="AX96">
        <f>IF(Z96&gt;0, (R96*SUMPRODUCT(K96:$K$98, X96:$X$98)-K96*$AZ$3)/Z96, 0)</f>
        <v>-185397786.1469135</v>
      </c>
    </row>
    <row r="97" spans="5:50" x14ac:dyDescent="0.25">
      <c r="E97">
        <v>2097</v>
      </c>
      <c r="F97" s="5">
        <f>EconomicRates!C137</f>
        <v>3.5571999999999999E-2</v>
      </c>
      <c r="G97" s="5">
        <f>EconomicRates!D137</f>
        <v>7.0000000000000007E-2</v>
      </c>
      <c r="H97" s="5">
        <f t="shared" si="37"/>
        <v>0.12000000000000001</v>
      </c>
      <c r="I97" s="5">
        <f t="shared" si="38"/>
        <v>1.1200000000000001</v>
      </c>
      <c r="J97">
        <f t="shared" si="39"/>
        <v>0.89285714285714279</v>
      </c>
      <c r="K97">
        <f t="shared" si="47"/>
        <v>2.3632293353326799E-5</v>
      </c>
      <c r="L97" s="2">
        <v>94</v>
      </c>
      <c r="M97">
        <v>0.87888519499999995</v>
      </c>
      <c r="Q97" s="4">
        <f t="shared" si="48"/>
        <v>12.5</v>
      </c>
      <c r="R97">
        <f t="shared" si="28"/>
        <v>100000</v>
      </c>
      <c r="S97">
        <f t="shared" si="29"/>
        <v>-1489754236.0007718</v>
      </c>
      <c r="U97">
        <f t="shared" si="40"/>
        <v>0.87888519499999995</v>
      </c>
      <c r="V97">
        <f t="shared" si="41"/>
        <v>0.01</v>
      </c>
      <c r="W97">
        <f t="shared" si="42"/>
        <v>3.0008699810480392E-10</v>
      </c>
      <c r="X97">
        <f t="shared" si="43"/>
        <v>2.637420198463052E-10</v>
      </c>
      <c r="Y97">
        <f t="shared" si="44"/>
        <v>3.0008699810480392E-12</v>
      </c>
      <c r="Z97">
        <f t="shared" si="45"/>
        <v>3.3344108277450676E-11</v>
      </c>
      <c r="AB97">
        <f t="shared" si="46"/>
        <v>-5.563546510010367E-2</v>
      </c>
      <c r="AC97">
        <f t="shared" si="30"/>
        <v>-4.9674526552000539E-2</v>
      </c>
      <c r="AE97">
        <f t="shared" si="31"/>
        <v>0</v>
      </c>
      <c r="AF97">
        <f t="shared" si="32"/>
        <v>0</v>
      </c>
      <c r="AG97">
        <f t="shared" si="32"/>
        <v>-4.1680135346813346E-10</v>
      </c>
      <c r="AH97">
        <f t="shared" si="33"/>
        <v>-2.6374201984630521E-5</v>
      </c>
      <c r="AI97">
        <f t="shared" si="34"/>
        <v>-2.6374618785983989E-5</v>
      </c>
      <c r="AJ97">
        <f t="shared" si="35"/>
        <v>-5.9609385481031313E-3</v>
      </c>
      <c r="AK97">
        <f t="shared" si="49"/>
        <v>-3.8944825570072575E-3</v>
      </c>
      <c r="AL97">
        <f t="shared" si="26"/>
        <v>-9.8817957238963722E-3</v>
      </c>
      <c r="AN97">
        <f t="shared" si="36"/>
        <v>0</v>
      </c>
      <c r="AO97">
        <f t="shared" si="36"/>
        <v>0</v>
      </c>
      <c r="AP97">
        <f t="shared" si="36"/>
        <v>-9.8499718552225833E-15</v>
      </c>
      <c r="AQ97">
        <f t="shared" si="36"/>
        <v>-6.2328287826068231E-10</v>
      </c>
      <c r="AR97">
        <f t="shared" si="36"/>
        <v>-6.2329272823253753E-10</v>
      </c>
      <c r="AS97">
        <f t="shared" si="36"/>
        <v>-1.4087064842992712E-7</v>
      </c>
      <c r="AT97">
        <f t="shared" si="36"/>
        <v>-9.2035554246609766E-8</v>
      </c>
      <c r="AU97">
        <f t="shared" si="23"/>
        <v>-2.3352949540476941E-7</v>
      </c>
      <c r="AW97">
        <v>94</v>
      </c>
      <c r="AX97">
        <f>IF(Z97&gt;0, (R97*SUMPRODUCT(K97:$K$98, X97:$X$98)-K97*$AZ$3)/Z97, 0)</f>
        <v>-1489754236.0007718</v>
      </c>
    </row>
    <row r="98" spans="5:50" x14ac:dyDescent="0.25">
      <c r="E98">
        <v>2098</v>
      </c>
      <c r="F98" s="5">
        <f>EconomicRates!C138</f>
        <v>3.5571999999999999E-2</v>
      </c>
      <c r="G98" s="5">
        <f>EconomicRates!D138</f>
        <v>7.0000000000000007E-2</v>
      </c>
      <c r="H98" s="5">
        <f t="shared" si="37"/>
        <v>0.12000000000000001</v>
      </c>
      <c r="I98" s="5">
        <f t="shared" si="38"/>
        <v>1.1200000000000001</v>
      </c>
      <c r="J98">
        <f t="shared" si="39"/>
        <v>0.89285714285714279</v>
      </c>
      <c r="K98">
        <f t="shared" si="47"/>
        <v>2.1100261922613211E-5</v>
      </c>
      <c r="L98" s="2">
        <v>95</v>
      </c>
      <c r="M98">
        <v>1</v>
      </c>
      <c r="Q98" s="4">
        <f t="shared" si="48"/>
        <v>12.5</v>
      </c>
      <c r="R98">
        <f t="shared" si="28"/>
        <v>100000</v>
      </c>
      <c r="S98">
        <f t="shared" si="29"/>
        <v>0</v>
      </c>
      <c r="U98">
        <f t="shared" si="40"/>
        <v>1</v>
      </c>
      <c r="V98">
        <f t="shared" si="41"/>
        <v>0.01</v>
      </c>
      <c r="W98">
        <f t="shared" si="42"/>
        <v>3.3344108277450676E-11</v>
      </c>
      <c r="X98">
        <f t="shared" si="43"/>
        <v>3.3344108277450676E-11</v>
      </c>
      <c r="Y98">
        <f t="shared" si="44"/>
        <v>3.3344108277450675E-13</v>
      </c>
      <c r="Z98">
        <f t="shared" si="45"/>
        <v>0</v>
      </c>
      <c r="AB98">
        <f t="shared" si="46"/>
        <v>-4.9674526552000539E-2</v>
      </c>
      <c r="AC98">
        <f t="shared" si="30"/>
        <v>0</v>
      </c>
      <c r="AE98">
        <f t="shared" si="31"/>
        <v>0</v>
      </c>
      <c r="AF98">
        <f t="shared" si="32"/>
        <v>0</v>
      </c>
      <c r="AG98">
        <f t="shared" si="32"/>
        <v>0</v>
      </c>
      <c r="AH98">
        <f t="shared" si="33"/>
        <v>-3.3344108277450677E-6</v>
      </c>
      <c r="AI98">
        <f t="shared" si="34"/>
        <v>-3.3344108277450677E-6</v>
      </c>
      <c r="AJ98">
        <f t="shared" si="35"/>
        <v>-4.9674526552000539E-2</v>
      </c>
      <c r="AK98">
        <f t="shared" si="49"/>
        <v>-3.477216858640038E-3</v>
      </c>
      <c r="AL98">
        <f t="shared" si="26"/>
        <v>-5.3155077821468326E-2</v>
      </c>
      <c r="AN98">
        <f t="shared" si="36"/>
        <v>0</v>
      </c>
      <c r="AO98">
        <f t="shared" si="36"/>
        <v>0</v>
      </c>
      <c r="AP98">
        <f t="shared" si="36"/>
        <v>0</v>
      </c>
      <c r="AQ98">
        <f t="shared" si="36"/>
        <v>-7.0356941823018448E-11</v>
      </c>
      <c r="AR98">
        <f t="shared" si="36"/>
        <v>-7.0356941823018448E-11</v>
      </c>
      <c r="AS98">
        <f t="shared" si="36"/>
        <v>-1.0481455211290159E-6</v>
      </c>
      <c r="AT98">
        <f t="shared" si="36"/>
        <v>-7.337018647903112E-8</v>
      </c>
      <c r="AU98">
        <f t="shared" si="36"/>
        <v>-1.1215860645498701E-6</v>
      </c>
      <c r="AW98">
        <v>95</v>
      </c>
    </row>
    <row r="100" spans="5:50" x14ac:dyDescent="0.25">
      <c r="AN100" s="8">
        <f t="shared" ref="AN100:AU100" si="50">SUM(AN3:AN98)</f>
        <v>3625.1998134570722</v>
      </c>
      <c r="AO100" s="8">
        <f t="shared" si="50"/>
        <v>-362.51998134570727</v>
      </c>
      <c r="AP100" s="8">
        <f t="shared" si="50"/>
        <v>-181.90849551298294</v>
      </c>
      <c r="AQ100" s="8">
        <f t="shared" si="50"/>
        <v>-2101.9765836076826</v>
      </c>
      <c r="AR100" s="8">
        <f t="shared" si="50"/>
        <v>978.79475299070134</v>
      </c>
      <c r="AS100" s="8">
        <f t="shared" si="50"/>
        <v>-111.84123658703331</v>
      </c>
      <c r="AT100" s="8">
        <f t="shared" si="50"/>
        <v>65.240721342436061</v>
      </c>
      <c r="AU100" s="8">
        <f t="shared" si="50"/>
        <v>932.19423774610254</v>
      </c>
    </row>
  </sheetData>
  <conditionalFormatting sqref="AN100:AU100">
    <cfRule type="cellIs" dxfId="19" priority="1" operator="lessThan">
      <formula>0</formula>
    </cfRule>
  </conditionalFormatting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6F169E-0AFB-4A88-A9C6-884AC7C6BBF1}">
  <dimension ref="A1:AZ164"/>
  <sheetViews>
    <sheetView workbookViewId="0">
      <selection activeCell="J53" sqref="J53"/>
    </sheetView>
  </sheetViews>
  <sheetFormatPr defaultRowHeight="15" x14ac:dyDescent="0.25"/>
  <cols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47" width="9.140625" bestFit="1" customWidth="1"/>
  </cols>
  <sheetData>
    <row r="1" spans="1:52" x14ac:dyDescent="0.25">
      <c r="A1" t="s">
        <v>41</v>
      </c>
      <c r="Q1" t="s">
        <v>1</v>
      </c>
      <c r="W1" t="s">
        <v>2</v>
      </c>
      <c r="AB1" t="s">
        <v>45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47</v>
      </c>
    </row>
    <row r="3" spans="1:52" x14ac:dyDescent="0.25">
      <c r="A3" t="s">
        <v>36</v>
      </c>
      <c r="C3" s="2">
        <f>'S.35.04.B'!C3*(1+C12)</f>
        <v>4102.5905319231788</v>
      </c>
      <c r="K3">
        <v>1</v>
      </c>
      <c r="L3" s="2">
        <v>0</v>
      </c>
      <c r="O3">
        <f>$C$3</f>
        <v>4102.5905319231788</v>
      </c>
      <c r="P3">
        <f>O3*C5</f>
        <v>410.25905319231788</v>
      </c>
      <c r="Q3" s="4">
        <f>B8</f>
        <v>100</v>
      </c>
      <c r="R3">
        <f t="shared" ref="R3:R66" si="0">$C$6</f>
        <v>100000</v>
      </c>
      <c r="S3">
        <f t="shared" ref="S3:S66" si="1">AX3</f>
        <v>0</v>
      </c>
      <c r="W3">
        <v>1</v>
      </c>
      <c r="Z3">
        <v>1</v>
      </c>
      <c r="AC3">
        <f t="shared" ref="AC3:AC66" si="2">S3*Z3</f>
        <v>0</v>
      </c>
      <c r="AE3">
        <f t="shared" ref="AE3:AE66" si="3">$Z3*O3</f>
        <v>4102.5905319231788</v>
      </c>
      <c r="AF3">
        <f t="shared" ref="AF3:AG34" si="4">-$Z3*P3</f>
        <v>-410.25905319231788</v>
      </c>
      <c r="AG3">
        <f t="shared" si="4"/>
        <v>-100</v>
      </c>
      <c r="AH3">
        <f t="shared" ref="AH3:AH66" si="5">-X3*R3</f>
        <v>0</v>
      </c>
      <c r="AI3">
        <f t="shared" ref="AI3:AI34" si="6">SUM(AE3:AH3)</f>
        <v>3592.3314787308609</v>
      </c>
      <c r="AJ3">
        <f t="shared" ref="AJ3:AJ66" si="7">AB3-AC3</f>
        <v>0</v>
      </c>
      <c r="AL3">
        <f t="shared" ref="AL3:AL34" si="8">SUM(AI3:AK3)</f>
        <v>3592.3314787308609</v>
      </c>
      <c r="AN3">
        <f t="shared" ref="AN3:AU34" si="9">AE3*$K3</f>
        <v>4102.5905319231788</v>
      </c>
      <c r="AO3">
        <f t="shared" si="9"/>
        <v>-410.25905319231788</v>
      </c>
      <c r="AP3">
        <f t="shared" si="9"/>
        <v>-100</v>
      </c>
      <c r="AQ3">
        <f t="shared" si="9"/>
        <v>0</v>
      </c>
      <c r="AR3">
        <f t="shared" si="9"/>
        <v>3592.3314787308609</v>
      </c>
      <c r="AS3">
        <f t="shared" si="9"/>
        <v>0</v>
      </c>
      <c r="AT3">
        <f t="shared" si="9"/>
        <v>0</v>
      </c>
      <c r="AU3">
        <f t="shared" si="9"/>
        <v>3592.3314787308609</v>
      </c>
      <c r="AW3">
        <v>0</v>
      </c>
      <c r="AX3">
        <f>IF(Z3&gt;0, (R3*SUMPRODUCT(K3:$K$98, X3:$X$98)-K3*$AZ$3)/Z3, 0)</f>
        <v>0</v>
      </c>
      <c r="AZ3">
        <f>C6*SUMPRODUCT(X4:X89, K4:K89)/1</f>
        <v>2377.6077347314408</v>
      </c>
    </row>
    <row r="4" spans="1:52" x14ac:dyDescent="0.25">
      <c r="A4" t="s">
        <v>14</v>
      </c>
      <c r="C4" t="s">
        <v>37</v>
      </c>
      <c r="E4">
        <v>2004</v>
      </c>
      <c r="F4" s="5">
        <f>EconomicRates!C44</f>
        <v>3.5571999999999999E-2</v>
      </c>
      <c r="G4" s="5">
        <f>EconomicRates!D44</f>
        <v>7.0000000000000007E-2</v>
      </c>
      <c r="H4" s="5">
        <f t="shared" ref="H4:H67" si="10">G4+$C$9</f>
        <v>0.12000000000000001</v>
      </c>
      <c r="I4" s="5">
        <f t="shared" ref="I4:I67" si="11">1+H4</f>
        <v>1.1200000000000001</v>
      </c>
      <c r="J4">
        <f t="shared" ref="J4:J67" si="12">1/I4</f>
        <v>0.89285714285714279</v>
      </c>
      <c r="K4">
        <f>J4</f>
        <v>0.89285714285714279</v>
      </c>
      <c r="L4" s="2">
        <v>1</v>
      </c>
      <c r="M4" s="6">
        <f t="array" ref="M4:M89">Mortalities!B11:B96</f>
        <v>2.676E-3</v>
      </c>
      <c r="R4">
        <f t="shared" si="0"/>
        <v>100000</v>
      </c>
      <c r="S4">
        <f t="shared" si="1"/>
        <v>258.01427481159487</v>
      </c>
      <c r="U4">
        <f t="shared" ref="U4:U67" si="13">M4</f>
        <v>2.676E-3</v>
      </c>
      <c r="V4">
        <f t="shared" ref="V4:V67" si="14">$C$10</f>
        <v>0.01</v>
      </c>
      <c r="W4">
        <f t="shared" ref="W4:W67" si="15">Z3</f>
        <v>1</v>
      </c>
      <c r="X4">
        <f t="shared" ref="X4:X67" si="16">U4*W4</f>
        <v>2.676E-3</v>
      </c>
      <c r="Y4">
        <f t="shared" ref="Y4:Y67" si="17">V4*W4</f>
        <v>0.01</v>
      </c>
      <c r="Z4">
        <f t="shared" ref="Z4:Z67" si="18">MAX(0, W4-X4-Y4)</f>
        <v>0.98732399999999998</v>
      </c>
      <c r="AB4">
        <f t="shared" ref="AB4:AB67" si="19">AC3</f>
        <v>0</v>
      </c>
      <c r="AC4">
        <f t="shared" si="2"/>
        <v>254.74368586408309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-267.60000000000002</v>
      </c>
      <c r="AI4">
        <f t="shared" si="6"/>
        <v>-267.60000000000002</v>
      </c>
      <c r="AJ4">
        <f t="shared" si="7"/>
        <v>-254.74368586408309</v>
      </c>
      <c r="AK4">
        <f>G4*SUM(AB4, AE4:AF4)</f>
        <v>0</v>
      </c>
      <c r="AL4">
        <f t="shared" si="8"/>
        <v>-522.34368586408311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-238.92857142857144</v>
      </c>
      <c r="AR4">
        <f t="shared" si="9"/>
        <v>-238.92857142857144</v>
      </c>
      <c r="AS4">
        <f t="shared" si="9"/>
        <v>-227.44971952150274</v>
      </c>
      <c r="AT4">
        <f t="shared" si="9"/>
        <v>0</v>
      </c>
      <c r="AU4">
        <f t="shared" si="9"/>
        <v>-466.37829095007419</v>
      </c>
      <c r="AW4">
        <v>1</v>
      </c>
      <c r="AX4">
        <f>IF(Z4&gt;0, (R4*SUMPRODUCT(K4:$K$98, X4:$X$98)-K4*$AZ$3)/Z4, 0)</f>
        <v>258.01427481159487</v>
      </c>
    </row>
    <row r="5" spans="1:52" x14ac:dyDescent="0.25">
      <c r="C5" s="2">
        <f>'S.26.04.A'!C5</f>
        <v>0.1</v>
      </c>
      <c r="E5">
        <v>2005</v>
      </c>
      <c r="F5" s="5">
        <f>EconomicRates!C45</f>
        <v>3.5571999999999999E-2</v>
      </c>
      <c r="G5" s="5">
        <f>EconomicRates!D45</f>
        <v>7.0000000000000007E-2</v>
      </c>
      <c r="H5" s="5">
        <f t="shared" si="10"/>
        <v>0.12000000000000001</v>
      </c>
      <c r="I5" s="5">
        <f t="shared" si="11"/>
        <v>1.1200000000000001</v>
      </c>
      <c r="J5">
        <f t="shared" si="12"/>
        <v>0.89285714285714279</v>
      </c>
      <c r="K5">
        <f t="shared" ref="K5:K68" si="20">K4*J5</f>
        <v>0.79719387755102034</v>
      </c>
      <c r="L5" s="2">
        <v>2</v>
      </c>
      <c r="M5" s="6">
        <v>2.6930000000000001E-3</v>
      </c>
      <c r="Q5" s="4">
        <f t="shared" ref="Q5:Q68" si="21">$C$8</f>
        <v>12.5</v>
      </c>
      <c r="R5">
        <f t="shared" si="0"/>
        <v>100000</v>
      </c>
      <c r="S5">
        <f t="shared" si="1"/>
        <v>249.55565884210282</v>
      </c>
      <c r="U5">
        <f t="shared" si="13"/>
        <v>2.6930000000000001E-3</v>
      </c>
      <c r="V5">
        <f t="shared" si="14"/>
        <v>0.01</v>
      </c>
      <c r="W5">
        <f t="shared" si="15"/>
        <v>0.98732399999999998</v>
      </c>
      <c r="X5">
        <f t="shared" si="16"/>
        <v>2.6588635320000001E-3</v>
      </c>
      <c r="Y5">
        <f t="shared" si="17"/>
        <v>9.8732400000000001E-3</v>
      </c>
      <c r="Z5">
        <f t="shared" si="18"/>
        <v>0.97479189646800002</v>
      </c>
      <c r="AB5">
        <f t="shared" si="19"/>
        <v>254.74368586408309</v>
      </c>
      <c r="AC5">
        <f t="shared" si="2"/>
        <v>243.26483395701462</v>
      </c>
      <c r="AE5">
        <f t="shared" si="3"/>
        <v>0</v>
      </c>
      <c r="AF5">
        <f t="shared" si="4"/>
        <v>0</v>
      </c>
      <c r="AG5">
        <f t="shared" si="4"/>
        <v>-12.184898705849999</v>
      </c>
      <c r="AH5">
        <f t="shared" si="5"/>
        <v>-265.88635320000003</v>
      </c>
      <c r="AI5">
        <f t="shared" si="6"/>
        <v>-278.07125190585003</v>
      </c>
      <c r="AJ5">
        <f t="shared" si="7"/>
        <v>11.478851907068474</v>
      </c>
      <c r="AK5">
        <f>G5*SUM(AB5, AE5:AF5)</f>
        <v>17.832058010485817</v>
      </c>
      <c r="AL5">
        <f t="shared" si="8"/>
        <v>-248.76034198829575</v>
      </c>
      <c r="AN5">
        <f t="shared" si="9"/>
        <v>0</v>
      </c>
      <c r="AO5">
        <f t="shared" si="9"/>
        <v>0</v>
      </c>
      <c r="AP5">
        <f t="shared" si="9"/>
        <v>-9.7137266468829697</v>
      </c>
      <c r="AQ5">
        <f t="shared" si="9"/>
        <v>-211.96297289540817</v>
      </c>
      <c r="AR5">
        <f t="shared" si="9"/>
        <v>-221.67669954229115</v>
      </c>
      <c r="AS5">
        <f t="shared" si="9"/>
        <v>9.1508704616298413</v>
      </c>
      <c r="AT5">
        <f t="shared" si="9"/>
        <v>14.215607470093921</v>
      </c>
      <c r="AU5">
        <f t="shared" si="9"/>
        <v>-198.3102216105674</v>
      </c>
      <c r="AW5">
        <v>2</v>
      </c>
      <c r="AX5">
        <f>IF(Z5&gt;0, (R5*SUMPRODUCT(K5:$K$98, X5:$X$98)-K5*$AZ$3)/Z5, 0)</f>
        <v>249.55565884210282</v>
      </c>
    </row>
    <row r="6" spans="1:52" x14ac:dyDescent="0.25">
      <c r="A6" t="s">
        <v>16</v>
      </c>
      <c r="C6" s="2">
        <f>'S.26.04.B'!C6</f>
        <v>100000</v>
      </c>
      <c r="E6">
        <v>2006</v>
      </c>
      <c r="F6" s="5">
        <f>EconomicRates!C46</f>
        <v>3.5571999999999999E-2</v>
      </c>
      <c r="G6" s="5">
        <f>EconomicRates!D46</f>
        <v>7.0000000000000007E-2</v>
      </c>
      <c r="H6" s="5">
        <f t="shared" si="10"/>
        <v>0.12000000000000001</v>
      </c>
      <c r="I6" s="5">
        <f t="shared" si="11"/>
        <v>1.1200000000000001</v>
      </c>
      <c r="J6">
        <f t="shared" si="12"/>
        <v>0.89285714285714279</v>
      </c>
      <c r="K6">
        <f t="shared" si="20"/>
        <v>0.71178024781341098</v>
      </c>
      <c r="L6" s="2">
        <v>3</v>
      </c>
      <c r="M6" s="6">
        <v>2.7169999999999998E-3</v>
      </c>
      <c r="Q6" s="4">
        <f t="shared" si="21"/>
        <v>12.5</v>
      </c>
      <c r="R6">
        <f t="shared" si="0"/>
        <v>100000</v>
      </c>
      <c r="S6">
        <f t="shared" si="1"/>
        <v>243.54018237808953</v>
      </c>
      <c r="U6">
        <f t="shared" si="13"/>
        <v>2.7169999999999998E-3</v>
      </c>
      <c r="V6">
        <f t="shared" si="14"/>
        <v>0.01</v>
      </c>
      <c r="W6">
        <f t="shared" si="15"/>
        <v>0.97479189646800002</v>
      </c>
      <c r="X6">
        <f t="shared" si="16"/>
        <v>2.6485095827035558E-3</v>
      </c>
      <c r="Y6">
        <f t="shared" si="17"/>
        <v>9.7479189646800003E-3</v>
      </c>
      <c r="Z6">
        <f t="shared" si="18"/>
        <v>0.96239546792061648</v>
      </c>
      <c r="AB6">
        <f t="shared" si="19"/>
        <v>243.26483395701462</v>
      </c>
      <c r="AC6">
        <f t="shared" si="2"/>
        <v>234.38196777723374</v>
      </c>
      <c r="AE6">
        <f t="shared" si="3"/>
        <v>0</v>
      </c>
      <c r="AF6">
        <f t="shared" si="4"/>
        <v>0</v>
      </c>
      <c r="AG6">
        <f t="shared" si="4"/>
        <v>-12.029943349007706</v>
      </c>
      <c r="AH6">
        <f t="shared" si="5"/>
        <v>-264.85095827035559</v>
      </c>
      <c r="AI6">
        <f t="shared" si="6"/>
        <v>-276.88090161936327</v>
      </c>
      <c r="AJ6">
        <f t="shared" si="7"/>
        <v>8.8828661797808763</v>
      </c>
      <c r="AK6">
        <f>G6*SUM(AB6, AE6:AF6)</f>
        <v>17.028538376991026</v>
      </c>
      <c r="AL6">
        <f t="shared" si="8"/>
        <v>-250.96949706259136</v>
      </c>
      <c r="AN6">
        <f t="shared" si="9"/>
        <v>0</v>
      </c>
      <c r="AO6">
        <f t="shared" si="9"/>
        <v>0</v>
      </c>
      <c r="AP6">
        <f t="shared" si="9"/>
        <v>-8.5626760581380008</v>
      </c>
      <c r="AQ6">
        <f t="shared" si="9"/>
        <v>-188.51568071129307</v>
      </c>
      <c r="AR6">
        <f t="shared" si="9"/>
        <v>-197.07835676943105</v>
      </c>
      <c r="AS6">
        <f t="shared" si="9"/>
        <v>6.3226486907377994</v>
      </c>
      <c r="AT6">
        <f t="shared" si="9"/>
        <v>12.120577265874852</v>
      </c>
      <c r="AU6">
        <f t="shared" si="9"/>
        <v>-178.6351308128184</v>
      </c>
      <c r="AW6">
        <v>3</v>
      </c>
      <c r="AX6">
        <f>IF(Z6&gt;0, (R6*SUMPRODUCT(K6:$K$98, X6:$X$98)-K6*$AZ$3)/Z6, 0)</f>
        <v>243.54018237808953</v>
      </c>
    </row>
    <row r="7" spans="1:52" x14ac:dyDescent="0.25">
      <c r="A7" t="s">
        <v>15</v>
      </c>
      <c r="B7" t="s">
        <v>37</v>
      </c>
      <c r="C7" t="s">
        <v>46</v>
      </c>
      <c r="E7">
        <v>2007</v>
      </c>
      <c r="F7" s="5">
        <f>EconomicRates!C47</f>
        <v>3.5571999999999999E-2</v>
      </c>
      <c r="G7" s="5">
        <f>EconomicRates!D47</f>
        <v>7.0000000000000007E-2</v>
      </c>
      <c r="H7" s="5">
        <f t="shared" si="10"/>
        <v>0.12000000000000001</v>
      </c>
      <c r="I7" s="5">
        <f t="shared" si="11"/>
        <v>1.1200000000000001</v>
      </c>
      <c r="J7">
        <f t="shared" si="12"/>
        <v>0.89285714285714279</v>
      </c>
      <c r="K7">
        <f t="shared" si="20"/>
        <v>0.63551807840483121</v>
      </c>
      <c r="L7" s="2">
        <v>4</v>
      </c>
      <c r="M7" s="6">
        <v>2.745E-3</v>
      </c>
      <c r="Q7" s="4">
        <f t="shared" si="21"/>
        <v>12.5</v>
      </c>
      <c r="R7">
        <f t="shared" si="0"/>
        <v>100000</v>
      </c>
      <c r="S7">
        <f t="shared" si="1"/>
        <v>239.11240950467504</v>
      </c>
      <c r="U7">
        <f t="shared" si="13"/>
        <v>2.745E-3</v>
      </c>
      <c r="V7">
        <f t="shared" si="14"/>
        <v>0.01</v>
      </c>
      <c r="W7">
        <f t="shared" si="15"/>
        <v>0.96239546792061648</v>
      </c>
      <c r="X7">
        <f t="shared" si="16"/>
        <v>2.6417755594420923E-3</v>
      </c>
      <c r="Y7">
        <f t="shared" si="17"/>
        <v>9.6239546792061658E-3</v>
      </c>
      <c r="Z7">
        <f t="shared" si="18"/>
        <v>0.95012973768196818</v>
      </c>
      <c r="AB7">
        <f t="shared" si="19"/>
        <v>234.38196777723374</v>
      </c>
      <c r="AC7">
        <f t="shared" si="2"/>
        <v>227.18781091918027</v>
      </c>
      <c r="AE7">
        <f t="shared" si="3"/>
        <v>0</v>
      </c>
      <c r="AF7">
        <f t="shared" si="4"/>
        <v>0</v>
      </c>
      <c r="AG7">
        <f t="shared" si="4"/>
        <v>-11.876621721024602</v>
      </c>
      <c r="AH7">
        <f t="shared" si="5"/>
        <v>-264.17755594420925</v>
      </c>
      <c r="AI7">
        <f t="shared" si="6"/>
        <v>-276.05417766523385</v>
      </c>
      <c r="AJ7">
        <f t="shared" si="7"/>
        <v>7.1941568580534749</v>
      </c>
      <c r="AK7">
        <f>G7*SUM(AB7, AE7:AF7)</f>
        <v>16.406737744406364</v>
      </c>
      <c r="AL7">
        <f t="shared" si="8"/>
        <v>-252.45328306277401</v>
      </c>
      <c r="AN7">
        <f t="shared" si="9"/>
        <v>0</v>
      </c>
      <c r="AO7">
        <f t="shared" si="9"/>
        <v>0</v>
      </c>
      <c r="AP7">
        <f t="shared" si="9"/>
        <v>-7.5478078140866343</v>
      </c>
      <c r="AQ7">
        <f t="shared" si="9"/>
        <v>-167.88961271134866</v>
      </c>
      <c r="AR7">
        <f t="shared" si="9"/>
        <v>-175.4374205254353</v>
      </c>
      <c r="AS7">
        <f t="shared" si="9"/>
        <v>4.5720167421730826</v>
      </c>
      <c r="AT7">
        <f t="shared" si="9"/>
        <v>10.426778444217147</v>
      </c>
      <c r="AU7">
        <f t="shared" si="9"/>
        <v>-160.43862533904505</v>
      </c>
      <c r="AW7">
        <v>4</v>
      </c>
      <c r="AX7">
        <f>IF(Z7&gt;0, (R7*SUMPRODUCT(K7:$K$98, X7:$X$98)-K7*$AZ$3)/Z7, 0)</f>
        <v>239.11240950467504</v>
      </c>
    </row>
    <row r="8" spans="1:52" x14ac:dyDescent="0.25">
      <c r="B8" s="2">
        <f>'S.26.04.A'!B8</f>
        <v>100</v>
      </c>
      <c r="C8" s="2">
        <f>'S.26.04.A'!C8</f>
        <v>12.5</v>
      </c>
      <c r="E8">
        <v>2008</v>
      </c>
      <c r="F8" s="5">
        <f>EconomicRates!C48</f>
        <v>3.5571999999999999E-2</v>
      </c>
      <c r="G8" s="5">
        <f>EconomicRates!D48</f>
        <v>7.0000000000000007E-2</v>
      </c>
      <c r="H8" s="5">
        <f t="shared" si="10"/>
        <v>0.12000000000000001</v>
      </c>
      <c r="I8" s="5">
        <f t="shared" si="11"/>
        <v>1.1200000000000001</v>
      </c>
      <c r="J8">
        <f t="shared" si="12"/>
        <v>0.89285714285714279</v>
      </c>
      <c r="K8">
        <f t="shared" si="20"/>
        <v>0.5674268557185993</v>
      </c>
      <c r="L8" s="2">
        <v>5</v>
      </c>
      <c r="M8" s="6">
        <v>2.7729999999999999E-3</v>
      </c>
      <c r="Q8" s="4">
        <f t="shared" si="21"/>
        <v>12.5</v>
      </c>
      <c r="R8">
        <f t="shared" si="0"/>
        <v>100000</v>
      </c>
      <c r="S8">
        <f t="shared" si="1"/>
        <v>235.8143863136423</v>
      </c>
      <c r="U8">
        <f t="shared" si="13"/>
        <v>2.7729999999999999E-3</v>
      </c>
      <c r="V8">
        <f t="shared" si="14"/>
        <v>0.01</v>
      </c>
      <c r="W8">
        <f t="shared" si="15"/>
        <v>0.95012973768196818</v>
      </c>
      <c r="X8">
        <f t="shared" si="16"/>
        <v>2.6347097625920978E-3</v>
      </c>
      <c r="Y8">
        <f t="shared" si="17"/>
        <v>9.5012973768196819E-3</v>
      </c>
      <c r="Z8">
        <f t="shared" si="18"/>
        <v>0.93799373054255641</v>
      </c>
      <c r="AB8">
        <f t="shared" si="19"/>
        <v>227.18781091918027</v>
      </c>
      <c r="AC8">
        <f t="shared" si="2"/>
        <v>221.1924159339369</v>
      </c>
      <c r="AE8">
        <f t="shared" si="3"/>
        <v>0</v>
      </c>
      <c r="AF8">
        <f t="shared" si="4"/>
        <v>0</v>
      </c>
      <c r="AG8">
        <f t="shared" si="4"/>
        <v>-11.724921631781955</v>
      </c>
      <c r="AH8">
        <f t="shared" si="5"/>
        <v>-263.47097625920981</v>
      </c>
      <c r="AI8">
        <f t="shared" si="6"/>
        <v>-275.19589789099177</v>
      </c>
      <c r="AJ8">
        <f t="shared" si="7"/>
        <v>5.9953949852433652</v>
      </c>
      <c r="AK8">
        <f t="shared" ref="AK8:AK71" si="22">G8*SUM(AB8:AB8, AE8:AF8)</f>
        <v>15.903146764342621</v>
      </c>
      <c r="AL8">
        <f t="shared" si="8"/>
        <v>-253.2973561414058</v>
      </c>
      <c r="AN8">
        <f t="shared" si="9"/>
        <v>0</v>
      </c>
      <c r="AO8">
        <f t="shared" si="9"/>
        <v>0</v>
      </c>
      <c r="AP8">
        <f t="shared" si="9"/>
        <v>-6.6530354150690227</v>
      </c>
      <c r="AQ8">
        <f t="shared" si="9"/>
        <v>-149.50050763187315</v>
      </c>
      <c r="AR8">
        <f t="shared" si="9"/>
        <v>-156.15354304694216</v>
      </c>
      <c r="AS8">
        <f t="shared" si="9"/>
        <v>3.4019481252677006</v>
      </c>
      <c r="AT8">
        <f t="shared" si="9"/>
        <v>9.0238725645223496</v>
      </c>
      <c r="AU8">
        <f t="shared" si="9"/>
        <v>-143.72772235715212</v>
      </c>
      <c r="AW8">
        <v>5</v>
      </c>
      <c r="AX8">
        <f>IF(Z8&gt;0, (R8*SUMPRODUCT(K8:$K$98, X8:$X$98)-K8*$AZ$3)/Z8, 0)</f>
        <v>235.8143863136423</v>
      </c>
    </row>
    <row r="9" spans="1:52" x14ac:dyDescent="0.25">
      <c r="A9" t="s">
        <v>39</v>
      </c>
      <c r="C9" s="2">
        <f>'S.26.04.A'!C9</f>
        <v>0.05</v>
      </c>
      <c r="E9">
        <v>2009</v>
      </c>
      <c r="F9" s="5">
        <f>EconomicRates!C49</f>
        <v>3.5571999999999999E-2</v>
      </c>
      <c r="G9" s="5">
        <f>EconomicRates!D49</f>
        <v>7.0000000000000007E-2</v>
      </c>
      <c r="H9" s="5">
        <f t="shared" si="10"/>
        <v>0.12000000000000001</v>
      </c>
      <c r="I9" s="5">
        <f t="shared" si="11"/>
        <v>1.1200000000000001</v>
      </c>
      <c r="J9">
        <f t="shared" si="12"/>
        <v>0.89285714285714279</v>
      </c>
      <c r="K9">
        <f t="shared" si="20"/>
        <v>0.50663112117732079</v>
      </c>
      <c r="L9" s="2">
        <v>6</v>
      </c>
      <c r="M9" s="6">
        <v>2.8019999999999998E-3</v>
      </c>
      <c r="Q9" s="4">
        <f t="shared" si="21"/>
        <v>12.5</v>
      </c>
      <c r="R9">
        <f t="shared" si="0"/>
        <v>100000</v>
      </c>
      <c r="S9">
        <f t="shared" si="1"/>
        <v>233.52450860025917</v>
      </c>
      <c r="U9">
        <f t="shared" si="13"/>
        <v>2.8019999999999998E-3</v>
      </c>
      <c r="V9">
        <f t="shared" si="14"/>
        <v>0.01</v>
      </c>
      <c r="W9">
        <f t="shared" si="15"/>
        <v>0.93799373054255641</v>
      </c>
      <c r="X9">
        <f t="shared" si="16"/>
        <v>2.6282584329802429E-3</v>
      </c>
      <c r="Y9">
        <f t="shared" si="17"/>
        <v>9.3799373054255647E-3</v>
      </c>
      <c r="Z9">
        <f t="shared" si="18"/>
        <v>0.92598553480415069</v>
      </c>
      <c r="AB9">
        <f t="shared" si="19"/>
        <v>221.1924159339369</v>
      </c>
      <c r="AC9">
        <f t="shared" si="2"/>
        <v>216.24031698608746</v>
      </c>
      <c r="AE9">
        <f t="shared" si="3"/>
        <v>0</v>
      </c>
      <c r="AF9">
        <f t="shared" si="4"/>
        <v>0</v>
      </c>
      <c r="AG9">
        <f t="shared" si="4"/>
        <v>-11.574819185051883</v>
      </c>
      <c r="AH9">
        <f t="shared" si="5"/>
        <v>-262.82584329802427</v>
      </c>
      <c r="AI9">
        <f t="shared" si="6"/>
        <v>-274.40066248307613</v>
      </c>
      <c r="AJ9">
        <f t="shared" si="7"/>
        <v>4.9520989478494357</v>
      </c>
      <c r="AK9">
        <f t="shared" si="22"/>
        <v>15.483469115375584</v>
      </c>
      <c r="AL9">
        <f t="shared" si="8"/>
        <v>-253.96509441985111</v>
      </c>
      <c r="AN9">
        <f t="shared" si="9"/>
        <v>0</v>
      </c>
      <c r="AO9">
        <f t="shared" si="9"/>
        <v>0</v>
      </c>
      <c r="AP9">
        <f t="shared" si="9"/>
        <v>-5.8641636211475978</v>
      </c>
      <c r="AQ9">
        <f t="shared" si="9"/>
        <v>-133.15575166445285</v>
      </c>
      <c r="AR9">
        <f t="shared" si="9"/>
        <v>-139.01991528560043</v>
      </c>
      <c r="AS9">
        <f t="shared" si="9"/>
        <v>2.50888744212999</v>
      </c>
      <c r="AT9">
        <f t="shared" si="9"/>
        <v>7.8444073176371516</v>
      </c>
      <c r="AU9">
        <f t="shared" si="9"/>
        <v>-128.66662052583331</v>
      </c>
      <c r="AW9">
        <v>6</v>
      </c>
      <c r="AX9">
        <f>IF(Z9&gt;0, (R9*SUMPRODUCT(K9:$K$98, X9:$X$98)-K9*$AZ$3)/Z9, 0)</f>
        <v>233.52450860025917</v>
      </c>
    </row>
    <row r="10" spans="1:52" x14ac:dyDescent="0.25">
      <c r="A10" t="s">
        <v>19</v>
      </c>
      <c r="C10" s="2">
        <f>'S.26.04.A'!C10</f>
        <v>0.01</v>
      </c>
      <c r="E10">
        <v>2010</v>
      </c>
      <c r="F10" s="5">
        <f>EconomicRates!C50</f>
        <v>3.5571999999999999E-2</v>
      </c>
      <c r="G10" s="5">
        <f>EconomicRates!D50</f>
        <v>7.0000000000000007E-2</v>
      </c>
      <c r="H10" s="5">
        <f t="shared" si="10"/>
        <v>0.12000000000000001</v>
      </c>
      <c r="I10" s="5">
        <f t="shared" si="11"/>
        <v>1.1200000000000001</v>
      </c>
      <c r="J10">
        <f t="shared" si="12"/>
        <v>0.89285714285714279</v>
      </c>
      <c r="K10">
        <f t="shared" si="20"/>
        <v>0.45234921533689354</v>
      </c>
      <c r="L10" s="2">
        <v>7</v>
      </c>
      <c r="M10" s="6">
        <v>2.8370000000000001E-3</v>
      </c>
      <c r="Q10" s="4">
        <f t="shared" si="21"/>
        <v>12.5</v>
      </c>
      <c r="R10">
        <f t="shared" si="0"/>
        <v>100000</v>
      </c>
      <c r="S10">
        <f t="shared" si="1"/>
        <v>232.08178081493227</v>
      </c>
      <c r="U10">
        <f t="shared" si="13"/>
        <v>2.8370000000000001E-3</v>
      </c>
      <c r="V10">
        <f t="shared" si="14"/>
        <v>0.01</v>
      </c>
      <c r="W10">
        <f t="shared" si="15"/>
        <v>0.92598553480415069</v>
      </c>
      <c r="X10">
        <f t="shared" si="16"/>
        <v>2.6270209622393757E-3</v>
      </c>
      <c r="Y10">
        <f t="shared" si="17"/>
        <v>9.2598553480415079E-3</v>
      </c>
      <c r="Z10">
        <f t="shared" si="18"/>
        <v>0.91409865849386984</v>
      </c>
      <c r="AB10">
        <f t="shared" si="19"/>
        <v>216.24031698608746</v>
      </c>
      <c r="AC10">
        <f t="shared" si="2"/>
        <v>212.14564450379794</v>
      </c>
      <c r="AE10">
        <f t="shared" si="3"/>
        <v>0</v>
      </c>
      <c r="AF10">
        <f t="shared" si="4"/>
        <v>0</v>
      </c>
      <c r="AG10">
        <f t="shared" si="4"/>
        <v>-11.426233231173374</v>
      </c>
      <c r="AH10">
        <f t="shared" si="5"/>
        <v>-262.70209622393759</v>
      </c>
      <c r="AI10">
        <f t="shared" si="6"/>
        <v>-274.12832945511099</v>
      </c>
      <c r="AJ10">
        <f t="shared" si="7"/>
        <v>4.0946724822895249</v>
      </c>
      <c r="AK10">
        <f t="shared" si="22"/>
        <v>15.136822189026123</v>
      </c>
      <c r="AL10">
        <f t="shared" si="8"/>
        <v>-254.89683478379533</v>
      </c>
      <c r="AN10">
        <f t="shared" si="9"/>
        <v>0</v>
      </c>
      <c r="AO10">
        <f t="shared" si="9"/>
        <v>0</v>
      </c>
      <c r="AP10">
        <f t="shared" si="9"/>
        <v>-5.1686476363776128</v>
      </c>
      <c r="AQ10">
        <f t="shared" si="9"/>
        <v>-118.83308709425528</v>
      </c>
      <c r="AR10">
        <f t="shared" si="9"/>
        <v>-124.00173473063289</v>
      </c>
      <c r="AS10">
        <f t="shared" si="9"/>
        <v>1.8522218844252367</v>
      </c>
      <c r="AT10">
        <f t="shared" si="9"/>
        <v>6.8471296399000456</v>
      </c>
      <c r="AU10">
        <f t="shared" si="9"/>
        <v>-115.30238320630761</v>
      </c>
      <c r="AW10">
        <v>7</v>
      </c>
      <c r="AX10">
        <f>IF(Z10&gt;0, (R10*SUMPRODUCT(K10:$K$98, X10:$X$98)-K10*$AZ$3)/Z10, 0)</f>
        <v>232.08178081493227</v>
      </c>
    </row>
    <row r="11" spans="1:52" x14ac:dyDescent="0.25">
      <c r="A11" t="s">
        <v>33</v>
      </c>
      <c r="C11" s="12">
        <f>AU91</f>
        <v>1054.9518510659641</v>
      </c>
      <c r="E11">
        <v>2011</v>
      </c>
      <c r="F11" s="5">
        <f>EconomicRates!C51</f>
        <v>3.5571999999999999E-2</v>
      </c>
      <c r="G11" s="5">
        <f>EconomicRates!D51</f>
        <v>7.0000000000000007E-2</v>
      </c>
      <c r="H11" s="5">
        <f t="shared" si="10"/>
        <v>0.12000000000000001</v>
      </c>
      <c r="I11" s="5">
        <f t="shared" si="11"/>
        <v>1.1200000000000001</v>
      </c>
      <c r="J11">
        <f t="shared" si="12"/>
        <v>0.89285714285714279</v>
      </c>
      <c r="K11">
        <f t="shared" si="20"/>
        <v>0.40388322797936921</v>
      </c>
      <c r="L11" s="2">
        <v>8</v>
      </c>
      <c r="M11" s="6">
        <v>2.8709999999999999E-3</v>
      </c>
      <c r="Q11" s="4">
        <f t="shared" si="21"/>
        <v>12.5</v>
      </c>
      <c r="R11">
        <f t="shared" si="0"/>
        <v>100000</v>
      </c>
      <c r="S11">
        <f t="shared" si="1"/>
        <v>231.11821879594694</v>
      </c>
      <c r="U11">
        <f t="shared" si="13"/>
        <v>2.8709999999999999E-3</v>
      </c>
      <c r="V11">
        <f t="shared" si="14"/>
        <v>0.01</v>
      </c>
      <c r="W11">
        <f t="shared" si="15"/>
        <v>0.91409865849386984</v>
      </c>
      <c r="X11">
        <f t="shared" si="16"/>
        <v>2.6243772485359E-3</v>
      </c>
      <c r="Y11">
        <f t="shared" si="17"/>
        <v>9.1409865849386984E-3</v>
      </c>
      <c r="Z11">
        <f t="shared" si="18"/>
        <v>0.90233329466039525</v>
      </c>
      <c r="AB11">
        <f t="shared" si="19"/>
        <v>212.14564450379794</v>
      </c>
      <c r="AC11">
        <f t="shared" si="2"/>
        <v>208.54566382218889</v>
      </c>
      <c r="AE11">
        <f t="shared" si="3"/>
        <v>0</v>
      </c>
      <c r="AF11">
        <f t="shared" si="4"/>
        <v>0</v>
      </c>
      <c r="AG11">
        <f t="shared" si="4"/>
        <v>-11.27916618325494</v>
      </c>
      <c r="AH11">
        <f t="shared" si="5"/>
        <v>-262.43772485359</v>
      </c>
      <c r="AI11">
        <f t="shared" si="6"/>
        <v>-273.71689103684491</v>
      </c>
      <c r="AJ11">
        <f t="shared" si="7"/>
        <v>3.599980681609054</v>
      </c>
      <c r="AK11">
        <f t="shared" si="22"/>
        <v>14.850195115265857</v>
      </c>
      <c r="AL11">
        <f t="shared" si="8"/>
        <v>-255.26671523997001</v>
      </c>
      <c r="AN11">
        <f t="shared" si="9"/>
        <v>0</v>
      </c>
      <c r="AO11">
        <f t="shared" si="9"/>
        <v>0</v>
      </c>
      <c r="AP11">
        <f t="shared" si="9"/>
        <v>-4.5554660470087462</v>
      </c>
      <c r="AQ11">
        <f t="shared" si="9"/>
        <v>-105.99419545742946</v>
      </c>
      <c r="AR11">
        <f t="shared" si="9"/>
        <v>-110.54966150443819</v>
      </c>
      <c r="AS11">
        <f t="shared" si="9"/>
        <v>1.4539718183516346</v>
      </c>
      <c r="AT11">
        <f t="shared" si="9"/>
        <v>5.9977447392770351</v>
      </c>
      <c r="AU11">
        <f t="shared" si="9"/>
        <v>-103.09794494680953</v>
      </c>
      <c r="AW11">
        <v>8</v>
      </c>
      <c r="AX11">
        <f>IF(Z11&gt;0, (R11*SUMPRODUCT(K11:$K$98, X11:$X$98)-K11*$AZ$3)/Z11, 0)</f>
        <v>231.11821879594694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f>EconomicRates!C52</f>
        <v>3.5571999999999999E-2</v>
      </c>
      <c r="G12" s="5">
        <f>EconomicRates!D52</f>
        <v>7.0000000000000007E-2</v>
      </c>
      <c r="H12" s="5">
        <f t="shared" si="10"/>
        <v>0.12000000000000001</v>
      </c>
      <c r="I12" s="5">
        <f t="shared" si="11"/>
        <v>1.1200000000000001</v>
      </c>
      <c r="J12">
        <f t="shared" si="12"/>
        <v>0.89285714285714279</v>
      </c>
      <c r="K12">
        <f t="shared" si="20"/>
        <v>0.36061002498157962</v>
      </c>
      <c r="L12" s="2">
        <v>9</v>
      </c>
      <c r="M12" s="6">
        <v>2.9099999999999998E-3</v>
      </c>
      <c r="Q12" s="4">
        <f t="shared" si="21"/>
        <v>12.5</v>
      </c>
      <c r="R12">
        <f t="shared" si="0"/>
        <v>100000</v>
      </c>
      <c r="S12">
        <f t="shared" si="1"/>
        <v>230.65209534111369</v>
      </c>
      <c r="U12">
        <f t="shared" si="13"/>
        <v>2.9099999999999998E-3</v>
      </c>
      <c r="V12">
        <f t="shared" si="14"/>
        <v>0.01</v>
      </c>
      <c r="W12">
        <f t="shared" si="15"/>
        <v>0.90233329466039525</v>
      </c>
      <c r="X12">
        <f t="shared" si="16"/>
        <v>2.6257898874617498E-3</v>
      </c>
      <c r="Y12">
        <f t="shared" si="17"/>
        <v>9.0233329466039534E-3</v>
      </c>
      <c r="Z12">
        <f t="shared" si="18"/>
        <v>0.89068417182632953</v>
      </c>
      <c r="AB12">
        <f t="shared" si="19"/>
        <v>208.54566382218889</v>
      </c>
      <c r="AC12">
        <f t="shared" si="2"/>
        <v>205.43817051890744</v>
      </c>
      <c r="AE12">
        <f t="shared" si="3"/>
        <v>0</v>
      </c>
      <c r="AF12">
        <f t="shared" si="4"/>
        <v>0</v>
      </c>
      <c r="AG12">
        <f t="shared" si="4"/>
        <v>-11.13355214782912</v>
      </c>
      <c r="AH12">
        <f t="shared" si="5"/>
        <v>-262.57898874617496</v>
      </c>
      <c r="AI12">
        <f t="shared" si="6"/>
        <v>-273.71254089400406</v>
      </c>
      <c r="AJ12">
        <f t="shared" si="7"/>
        <v>3.1074933032814442</v>
      </c>
      <c r="AK12">
        <f t="shared" si="22"/>
        <v>14.598196467553223</v>
      </c>
      <c r="AL12">
        <f t="shared" si="8"/>
        <v>-256.00685112316938</v>
      </c>
      <c r="AN12">
        <f t="shared" si="9"/>
        <v>0</v>
      </c>
      <c r="AO12">
        <f t="shared" si="9"/>
        <v>0</v>
      </c>
      <c r="AP12">
        <f t="shared" si="9"/>
        <v>-4.0148705181623781</v>
      </c>
      <c r="AQ12">
        <f t="shared" si="9"/>
        <v>-94.688615691396066</v>
      </c>
      <c r="AR12">
        <f t="shared" si="9"/>
        <v>-98.703486209558434</v>
      </c>
      <c r="AS12">
        <f t="shared" si="9"/>
        <v>1.1205932377264129</v>
      </c>
      <c r="AT12">
        <f t="shared" si="9"/>
        <v>5.2642559928503747</v>
      </c>
      <c r="AU12">
        <f t="shared" si="9"/>
        <v>-92.318636978981644</v>
      </c>
      <c r="AW12">
        <v>9</v>
      </c>
      <c r="AX12">
        <f>IF(Z12&gt;0, (R12*SUMPRODUCT(K12:$K$98, X12:$X$98)-K12*$AZ$3)/Z12, 0)</f>
        <v>230.65209534111369</v>
      </c>
    </row>
    <row r="13" spans="1:52" x14ac:dyDescent="0.25">
      <c r="E13">
        <v>2013</v>
      </c>
      <c r="F13" s="5">
        <f>EconomicRates!C53</f>
        <v>3.5571999999999999E-2</v>
      </c>
      <c r="G13" s="5">
        <f>EconomicRates!D53</f>
        <v>7.0000000000000007E-2</v>
      </c>
      <c r="H13" s="5">
        <f t="shared" si="10"/>
        <v>0.12000000000000001</v>
      </c>
      <c r="I13" s="5">
        <f t="shared" si="11"/>
        <v>1.1200000000000001</v>
      </c>
      <c r="J13">
        <f t="shared" si="12"/>
        <v>0.89285714285714279</v>
      </c>
      <c r="K13">
        <f t="shared" si="20"/>
        <v>0.32197323659069604</v>
      </c>
      <c r="L13" s="2">
        <v>10</v>
      </c>
      <c r="M13" s="6">
        <v>2.9520000000000002E-3</v>
      </c>
      <c r="Q13" s="4">
        <f t="shared" si="21"/>
        <v>12.5</v>
      </c>
      <c r="R13">
        <f t="shared" si="0"/>
        <v>100000</v>
      </c>
      <c r="S13">
        <f t="shared" si="1"/>
        <v>230.46480767420334</v>
      </c>
      <c r="U13">
        <f t="shared" si="13"/>
        <v>2.9520000000000002E-3</v>
      </c>
      <c r="V13">
        <f t="shared" si="14"/>
        <v>0.01</v>
      </c>
      <c r="W13">
        <f t="shared" si="15"/>
        <v>0.89068417182632953</v>
      </c>
      <c r="X13">
        <f t="shared" si="16"/>
        <v>2.6292996752313252E-3</v>
      </c>
      <c r="Y13">
        <f t="shared" si="17"/>
        <v>8.9068417182632947E-3</v>
      </c>
      <c r="Z13">
        <f t="shared" si="18"/>
        <v>0.87914803043283496</v>
      </c>
      <c r="AB13">
        <f t="shared" si="19"/>
        <v>205.43817051890744</v>
      </c>
      <c r="AC13">
        <f t="shared" si="2"/>
        <v>202.61268175085797</v>
      </c>
      <c r="AE13">
        <f t="shared" si="3"/>
        <v>0</v>
      </c>
      <c r="AF13">
        <f t="shared" si="4"/>
        <v>0</v>
      </c>
      <c r="AG13">
        <f t="shared" si="4"/>
        <v>-10.989350380410437</v>
      </c>
      <c r="AH13">
        <f t="shared" si="5"/>
        <v>-262.92996752313252</v>
      </c>
      <c r="AI13">
        <f t="shared" si="6"/>
        <v>-273.91931790354295</v>
      </c>
      <c r="AJ13">
        <f t="shared" si="7"/>
        <v>2.8254887680494676</v>
      </c>
      <c r="AK13">
        <f t="shared" si="22"/>
        <v>14.380671936323521</v>
      </c>
      <c r="AL13">
        <f t="shared" si="8"/>
        <v>-256.71315719916998</v>
      </c>
      <c r="AN13">
        <f t="shared" si="9"/>
        <v>0</v>
      </c>
      <c r="AO13">
        <f t="shared" si="9"/>
        <v>0</v>
      </c>
      <c r="AP13">
        <f t="shared" si="9"/>
        <v>-3.5382767100099453</v>
      </c>
      <c r="AQ13">
        <f t="shared" si="9"/>
        <v>-84.656412640109579</v>
      </c>
      <c r="AR13">
        <f t="shared" si="9"/>
        <v>-88.194689350119518</v>
      </c>
      <c r="AS13">
        <f t="shared" si="9"/>
        <v>0.90973176359954555</v>
      </c>
      <c r="AT13">
        <f t="shared" si="9"/>
        <v>4.6301914876870764</v>
      </c>
      <c r="AU13">
        <f t="shared" si="9"/>
        <v>-82.654766098832908</v>
      </c>
      <c r="AW13">
        <v>10</v>
      </c>
      <c r="AX13">
        <f>IF(Z13&gt;0, (R13*SUMPRODUCT(K13:$K$98, X13:$X$98)-K13*$AZ$3)/Z13, 0)</f>
        <v>230.46480767420334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10"/>
        <v>0.12000000000000001</v>
      </c>
      <c r="I14" s="5">
        <f t="shared" si="11"/>
        <v>1.1200000000000001</v>
      </c>
      <c r="J14">
        <f t="shared" si="12"/>
        <v>0.89285714285714279</v>
      </c>
      <c r="K14">
        <f t="shared" si="20"/>
        <v>0.28747610409883573</v>
      </c>
      <c r="L14" s="2">
        <v>11</v>
      </c>
      <c r="M14" s="6">
        <v>2.9979999999999998E-3</v>
      </c>
      <c r="Q14" s="4">
        <f t="shared" si="21"/>
        <v>12.5</v>
      </c>
      <c r="R14">
        <f t="shared" si="0"/>
        <v>100000</v>
      </c>
      <c r="S14">
        <f t="shared" si="1"/>
        <v>230.462267728352</v>
      </c>
      <c r="U14">
        <f t="shared" si="13"/>
        <v>2.9979999999999998E-3</v>
      </c>
      <c r="V14">
        <f t="shared" si="14"/>
        <v>0.01</v>
      </c>
      <c r="W14">
        <f t="shared" si="15"/>
        <v>0.87914803043283496</v>
      </c>
      <c r="X14">
        <f t="shared" si="16"/>
        <v>2.6356857952376392E-3</v>
      </c>
      <c r="Y14">
        <f t="shared" si="17"/>
        <v>8.7914803043283498E-3</v>
      </c>
      <c r="Z14">
        <f t="shared" si="18"/>
        <v>0.867720864333269</v>
      </c>
      <c r="AB14">
        <f t="shared" si="19"/>
        <v>202.61268175085797</v>
      </c>
      <c r="AC14">
        <f t="shared" si="2"/>
        <v>199.97691814945085</v>
      </c>
      <c r="AE14">
        <f t="shared" si="3"/>
        <v>0</v>
      </c>
      <c r="AF14">
        <f t="shared" si="4"/>
        <v>0</v>
      </c>
      <c r="AG14">
        <f t="shared" si="4"/>
        <v>-10.846510804165863</v>
      </c>
      <c r="AH14">
        <f t="shared" si="5"/>
        <v>-263.5685795237639</v>
      </c>
      <c r="AI14">
        <f t="shared" si="6"/>
        <v>-274.41509032792976</v>
      </c>
      <c r="AJ14">
        <f t="shared" si="7"/>
        <v>2.6357636014071204</v>
      </c>
      <c r="AK14">
        <f t="shared" si="22"/>
        <v>14.182887722560059</v>
      </c>
      <c r="AL14">
        <f t="shared" si="8"/>
        <v>-257.59643900396259</v>
      </c>
      <c r="AN14">
        <f t="shared" si="9"/>
        <v>0</v>
      </c>
      <c r="AO14">
        <f t="shared" si="9"/>
        <v>0</v>
      </c>
      <c r="AP14">
        <f t="shared" si="9"/>
        <v>-3.118112669047532</v>
      </c>
      <c r="AQ14">
        <f t="shared" si="9"/>
        <v>-75.769668404355812</v>
      </c>
      <c r="AR14">
        <f t="shared" si="9"/>
        <v>-78.887781073403346</v>
      </c>
      <c r="AS14">
        <f t="shared" si="9"/>
        <v>0.75771905145803553</v>
      </c>
      <c r="AT14">
        <f t="shared" si="9"/>
        <v>4.0772413073527742</v>
      </c>
      <c r="AU14">
        <f t="shared" si="9"/>
        <v>-74.052820714592542</v>
      </c>
      <c r="AW14">
        <v>11</v>
      </c>
      <c r="AX14">
        <f>IF(Z14&gt;0, (R14*SUMPRODUCT(K14:$K$98, X14:$X$98)-K14*$AZ$3)/Z14, 0)</f>
        <v>230.462267728352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10"/>
        <v>0.12000000000000001</v>
      </c>
      <c r="I15" s="5">
        <f t="shared" si="11"/>
        <v>1.1200000000000001</v>
      </c>
      <c r="J15">
        <f t="shared" si="12"/>
        <v>0.89285714285714279</v>
      </c>
      <c r="K15">
        <f t="shared" si="20"/>
        <v>0.25667509294538904</v>
      </c>
      <c r="L15" s="2">
        <v>12</v>
      </c>
      <c r="M15" s="6">
        <v>3.0469999999999998E-3</v>
      </c>
      <c r="Q15" s="4">
        <f t="shared" si="21"/>
        <v>12.5</v>
      </c>
      <c r="R15">
        <f t="shared" si="0"/>
        <v>100000</v>
      </c>
      <c r="S15">
        <f t="shared" si="1"/>
        <v>230.54651904448843</v>
      </c>
      <c r="U15">
        <f t="shared" si="13"/>
        <v>3.0469999999999998E-3</v>
      </c>
      <c r="V15">
        <f t="shared" si="14"/>
        <v>0.01</v>
      </c>
      <c r="W15">
        <f t="shared" si="15"/>
        <v>0.867720864333269</v>
      </c>
      <c r="X15">
        <f t="shared" si="16"/>
        <v>2.6439454736234703E-3</v>
      </c>
      <c r="Y15">
        <f t="shared" si="17"/>
        <v>8.6772086433326897E-3</v>
      </c>
      <c r="Z15">
        <f t="shared" si="18"/>
        <v>0.85639971021631289</v>
      </c>
      <c r="AB15">
        <f t="shared" si="19"/>
        <v>199.97691814945085</v>
      </c>
      <c r="AC15">
        <f t="shared" si="2"/>
        <v>197.43997210107955</v>
      </c>
      <c r="AE15">
        <f t="shared" si="3"/>
        <v>0</v>
      </c>
      <c r="AF15">
        <f t="shared" si="4"/>
        <v>0</v>
      </c>
      <c r="AG15">
        <f t="shared" si="4"/>
        <v>-10.70499637770391</v>
      </c>
      <c r="AH15">
        <f t="shared" si="5"/>
        <v>-264.39454736234705</v>
      </c>
      <c r="AI15">
        <f t="shared" si="6"/>
        <v>-275.09954374005099</v>
      </c>
      <c r="AJ15">
        <f t="shared" si="7"/>
        <v>2.5369460483713056</v>
      </c>
      <c r="AK15">
        <f t="shared" si="22"/>
        <v>13.99838427046156</v>
      </c>
      <c r="AL15">
        <f t="shared" si="8"/>
        <v>-258.56421342121814</v>
      </c>
      <c r="AN15">
        <f t="shared" si="9"/>
        <v>0</v>
      </c>
      <c r="AO15">
        <f t="shared" si="9"/>
        <v>0</v>
      </c>
      <c r="AP15">
        <f t="shared" si="9"/>
        <v>-2.7477059402272044</v>
      </c>
      <c r="AQ15">
        <f t="shared" si="9"/>
        <v>-67.8634950184845</v>
      </c>
      <c r="AR15">
        <f t="shared" si="9"/>
        <v>-70.611200958711706</v>
      </c>
      <c r="AS15">
        <f t="shared" si="9"/>
        <v>0.65117086276314229</v>
      </c>
      <c r="AT15">
        <f t="shared" si="9"/>
        <v>3.593036583705993</v>
      </c>
      <c r="AU15">
        <f t="shared" si="9"/>
        <v>-66.366993512242573</v>
      </c>
      <c r="AW15">
        <v>12</v>
      </c>
      <c r="AX15">
        <f>IF(Z15&gt;0, (R15*SUMPRODUCT(K15:$K$98, X15:$X$98)-K15*$AZ$3)/Z15, 0)</f>
        <v>230.54651904448843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10"/>
        <v>0.12000000000000001</v>
      </c>
      <c r="I16" s="5">
        <f t="shared" si="11"/>
        <v>1.1200000000000001</v>
      </c>
      <c r="J16">
        <f t="shared" si="12"/>
        <v>0.89285714285714279</v>
      </c>
      <c r="K16">
        <f t="shared" si="20"/>
        <v>0.22917419012981163</v>
      </c>
      <c r="L16" s="2">
        <v>13</v>
      </c>
      <c r="M16" s="6">
        <v>3.104E-3</v>
      </c>
      <c r="Q16" s="4">
        <f t="shared" si="21"/>
        <v>12.5</v>
      </c>
      <c r="R16">
        <f t="shared" si="0"/>
        <v>100000</v>
      </c>
      <c r="S16">
        <f t="shared" si="1"/>
        <v>230.67680839680003</v>
      </c>
      <c r="U16">
        <f t="shared" si="13"/>
        <v>3.104E-3</v>
      </c>
      <c r="V16">
        <f t="shared" si="14"/>
        <v>0.01</v>
      </c>
      <c r="W16">
        <f t="shared" si="15"/>
        <v>0.85639971021631289</v>
      </c>
      <c r="X16">
        <f t="shared" si="16"/>
        <v>2.6582647005114353E-3</v>
      </c>
      <c r="Y16">
        <f t="shared" si="17"/>
        <v>8.5639971021631289E-3</v>
      </c>
      <c r="Z16">
        <f t="shared" si="18"/>
        <v>0.84517744841363829</v>
      </c>
      <c r="AB16">
        <f t="shared" si="19"/>
        <v>197.43997210107955</v>
      </c>
      <c r="AC16">
        <f t="shared" si="2"/>
        <v>194.96283632900918</v>
      </c>
      <c r="AE16">
        <f t="shared" si="3"/>
        <v>0</v>
      </c>
      <c r="AF16">
        <f t="shared" si="4"/>
        <v>0</v>
      </c>
      <c r="AG16">
        <f t="shared" si="4"/>
        <v>-10.564718105170478</v>
      </c>
      <c r="AH16">
        <f t="shared" si="5"/>
        <v>-265.82647005114353</v>
      </c>
      <c r="AI16">
        <f t="shared" si="6"/>
        <v>-276.391188156314</v>
      </c>
      <c r="AJ16">
        <f t="shared" si="7"/>
        <v>2.4771357720703691</v>
      </c>
      <c r="AK16">
        <f t="shared" si="22"/>
        <v>13.82079804707557</v>
      </c>
      <c r="AL16">
        <f t="shared" si="8"/>
        <v>-260.09325433716805</v>
      </c>
      <c r="AN16">
        <f t="shared" si="9"/>
        <v>0</v>
      </c>
      <c r="AO16">
        <f t="shared" si="9"/>
        <v>0</v>
      </c>
      <c r="AP16">
        <f t="shared" si="9"/>
        <v>-2.4211607157022024</v>
      </c>
      <c r="AQ16">
        <f t="shared" si="9"/>
        <v>-60.920565989037442</v>
      </c>
      <c r="AR16">
        <f t="shared" si="9"/>
        <v>-63.341726704739649</v>
      </c>
      <c r="AS16">
        <f t="shared" si="9"/>
        <v>0.56769558440581247</v>
      </c>
      <c r="AT16">
        <f t="shared" si="9"/>
        <v>3.1673701993862262</v>
      </c>
      <c r="AU16">
        <f t="shared" si="9"/>
        <v>-59.606660920947604</v>
      </c>
      <c r="AW16">
        <v>13</v>
      </c>
      <c r="AX16">
        <f>IF(Z16&gt;0, (R16*SUMPRODUCT(K16:$K$98, X16:$X$98)-K16*$AZ$3)/Z16, 0)</f>
        <v>230.67680839680003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10"/>
        <v>0.12000000000000001</v>
      </c>
      <c r="I17" s="5">
        <f t="shared" si="11"/>
        <v>1.1200000000000001</v>
      </c>
      <c r="J17">
        <f t="shared" si="12"/>
        <v>0.89285714285714279</v>
      </c>
      <c r="K17">
        <f t="shared" si="20"/>
        <v>0.20461981261590323</v>
      </c>
      <c r="L17" s="2">
        <v>14</v>
      </c>
      <c r="M17" s="6">
        <v>3.1700000000000001E-3</v>
      </c>
      <c r="Q17" s="4">
        <f t="shared" si="21"/>
        <v>12.5</v>
      </c>
      <c r="R17">
        <f t="shared" si="0"/>
        <v>100000</v>
      </c>
      <c r="S17">
        <f t="shared" si="1"/>
        <v>230.71010685831828</v>
      </c>
      <c r="U17">
        <f t="shared" si="13"/>
        <v>3.1700000000000001E-3</v>
      </c>
      <c r="V17">
        <f t="shared" si="14"/>
        <v>0.01</v>
      </c>
      <c r="W17">
        <f t="shared" si="15"/>
        <v>0.84517744841363829</v>
      </c>
      <c r="X17">
        <f t="shared" si="16"/>
        <v>2.6792125114712332E-3</v>
      </c>
      <c r="Y17">
        <f t="shared" si="17"/>
        <v>8.4517744841363825E-3</v>
      </c>
      <c r="Z17">
        <f t="shared" si="18"/>
        <v>0.83404646141803074</v>
      </c>
      <c r="AB17">
        <f t="shared" si="19"/>
        <v>194.96283632900918</v>
      </c>
      <c r="AC17">
        <f t="shared" si="2"/>
        <v>192.4229482385561</v>
      </c>
      <c r="AE17">
        <f t="shared" si="3"/>
        <v>0</v>
      </c>
      <c r="AF17">
        <f t="shared" si="4"/>
        <v>0</v>
      </c>
      <c r="AG17">
        <f t="shared" si="4"/>
        <v>-10.425580767725384</v>
      </c>
      <c r="AH17">
        <f t="shared" si="5"/>
        <v>-267.92125114712331</v>
      </c>
      <c r="AI17">
        <f t="shared" si="6"/>
        <v>-278.34683191484868</v>
      </c>
      <c r="AJ17">
        <f t="shared" si="7"/>
        <v>2.5398880904530756</v>
      </c>
      <c r="AK17">
        <f t="shared" si="22"/>
        <v>13.647398543030643</v>
      </c>
      <c r="AL17">
        <f t="shared" si="8"/>
        <v>-262.15954528136496</v>
      </c>
      <c r="AN17">
        <f t="shared" si="9"/>
        <v>0</v>
      </c>
      <c r="AO17">
        <f t="shared" si="9"/>
        <v>0</v>
      </c>
      <c r="AP17">
        <f t="shared" si="9"/>
        <v>-2.1332803831039326</v>
      </c>
      <c r="AQ17">
        <f t="shared" si="9"/>
        <v>-54.821996205542717</v>
      </c>
      <c r="AR17">
        <f t="shared" si="9"/>
        <v>-56.955276588646647</v>
      </c>
      <c r="AS17">
        <f t="shared" si="9"/>
        <v>0.51971142513387258</v>
      </c>
      <c r="AT17">
        <f t="shared" si="9"/>
        <v>2.7925281325694811</v>
      </c>
      <c r="AU17">
        <f t="shared" si="9"/>
        <v>-53.643037030943297</v>
      </c>
      <c r="AW17">
        <v>14</v>
      </c>
      <c r="AX17">
        <f>IF(Z17&gt;0, (R17*SUMPRODUCT(K17:$K$98, X17:$X$98)-K17*$AZ$3)/Z17, 0)</f>
        <v>230.71010685831828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10"/>
        <v>0.12000000000000001</v>
      </c>
      <c r="I18" s="5">
        <f t="shared" si="11"/>
        <v>1.1200000000000001</v>
      </c>
      <c r="J18">
        <f t="shared" si="12"/>
        <v>0.89285714285714279</v>
      </c>
      <c r="K18">
        <f t="shared" si="20"/>
        <v>0.1826962612641993</v>
      </c>
      <c r="L18" s="2">
        <v>15</v>
      </c>
      <c r="M18" s="6">
        <v>3.2390000000000001E-3</v>
      </c>
      <c r="Q18" s="4">
        <f t="shared" si="21"/>
        <v>12.5</v>
      </c>
      <c r="R18">
        <f t="shared" si="0"/>
        <v>100000</v>
      </c>
      <c r="S18">
        <f t="shared" si="1"/>
        <v>230.52918011545876</v>
      </c>
      <c r="U18">
        <f t="shared" si="13"/>
        <v>3.2390000000000001E-3</v>
      </c>
      <c r="V18">
        <f t="shared" si="14"/>
        <v>0.01</v>
      </c>
      <c r="W18">
        <f t="shared" si="15"/>
        <v>0.83404646141803074</v>
      </c>
      <c r="X18">
        <f t="shared" si="16"/>
        <v>2.7014764885330018E-3</v>
      </c>
      <c r="Y18">
        <f t="shared" si="17"/>
        <v>8.3404646141803079E-3</v>
      </c>
      <c r="Z18">
        <f t="shared" si="18"/>
        <v>0.82300452031531746</v>
      </c>
      <c r="AB18">
        <f t="shared" si="19"/>
        <v>192.4229482385561</v>
      </c>
      <c r="AC18">
        <f t="shared" si="2"/>
        <v>189.72655729960655</v>
      </c>
      <c r="AE18">
        <f t="shared" si="3"/>
        <v>0</v>
      </c>
      <c r="AF18">
        <f t="shared" si="4"/>
        <v>0</v>
      </c>
      <c r="AG18">
        <f t="shared" si="4"/>
        <v>-10.287556503941468</v>
      </c>
      <c r="AH18">
        <f t="shared" si="5"/>
        <v>-270.14764885330015</v>
      </c>
      <c r="AI18">
        <f t="shared" si="6"/>
        <v>-280.43520535724161</v>
      </c>
      <c r="AJ18">
        <f t="shared" si="7"/>
        <v>2.6963909389495484</v>
      </c>
      <c r="AK18">
        <f t="shared" si="22"/>
        <v>13.469606376698929</v>
      </c>
      <c r="AL18">
        <f t="shared" si="8"/>
        <v>-264.26920804159312</v>
      </c>
      <c r="AN18">
        <f t="shared" si="9"/>
        <v>0</v>
      </c>
      <c r="AO18">
        <f t="shared" si="9"/>
        <v>0</v>
      </c>
      <c r="AP18">
        <f t="shared" si="9"/>
        <v>-1.8794981108143032</v>
      </c>
      <c r="AQ18">
        <f t="shared" si="9"/>
        <v>-49.354965434811696</v>
      </c>
      <c r="AR18">
        <f t="shared" si="9"/>
        <v>-51.234463545625999</v>
      </c>
      <c r="AS18">
        <f t="shared" si="9"/>
        <v>0.49262054345274636</v>
      </c>
      <c r="AT18">
        <f t="shared" si="9"/>
        <v>2.4608467257233122</v>
      </c>
      <c r="AU18">
        <f t="shared" si="9"/>
        <v>-48.280996276449933</v>
      </c>
      <c r="AW18">
        <v>15</v>
      </c>
      <c r="AX18">
        <f>IF(Z18&gt;0, (R18*SUMPRODUCT(K18:$K$98, X18:$X$98)-K18*$AZ$3)/Z18, 0)</f>
        <v>230.52918011545876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10"/>
        <v>0.12000000000000001</v>
      </c>
      <c r="I19" s="5">
        <f t="shared" si="11"/>
        <v>1.1200000000000001</v>
      </c>
      <c r="J19">
        <f t="shared" si="12"/>
        <v>0.89285714285714279</v>
      </c>
      <c r="K19">
        <f t="shared" si="20"/>
        <v>0.16312166184303509</v>
      </c>
      <c r="L19" s="2">
        <v>16</v>
      </c>
      <c r="M19" s="6">
        <v>3.3149999999999998E-3</v>
      </c>
      <c r="Q19" s="4">
        <f t="shared" si="21"/>
        <v>12.5</v>
      </c>
      <c r="R19">
        <f t="shared" si="0"/>
        <v>100000</v>
      </c>
      <c r="S19">
        <f t="shared" si="1"/>
        <v>230.17447451992481</v>
      </c>
      <c r="U19">
        <f t="shared" si="13"/>
        <v>3.3149999999999998E-3</v>
      </c>
      <c r="V19">
        <f t="shared" si="14"/>
        <v>0.01</v>
      </c>
      <c r="W19">
        <f t="shared" si="15"/>
        <v>0.82300452031531746</v>
      </c>
      <c r="X19">
        <f t="shared" si="16"/>
        <v>2.7282599848452772E-3</v>
      </c>
      <c r="Y19">
        <f t="shared" si="17"/>
        <v>8.2300452031531749E-3</v>
      </c>
      <c r="Z19">
        <f t="shared" si="18"/>
        <v>0.812046215127319</v>
      </c>
      <c r="AB19">
        <f t="shared" si="19"/>
        <v>189.72655729960655</v>
      </c>
      <c r="AC19">
        <f t="shared" si="2"/>
        <v>186.91231085282448</v>
      </c>
      <c r="AE19">
        <f t="shared" si="3"/>
        <v>0</v>
      </c>
      <c r="AF19">
        <f t="shared" si="4"/>
        <v>0</v>
      </c>
      <c r="AG19">
        <f t="shared" si="4"/>
        <v>-10.150577689091488</v>
      </c>
      <c r="AH19">
        <f t="shared" si="5"/>
        <v>-272.8259984845277</v>
      </c>
      <c r="AI19">
        <f t="shared" si="6"/>
        <v>-282.97657617361921</v>
      </c>
      <c r="AJ19">
        <f t="shared" si="7"/>
        <v>2.8142464467820787</v>
      </c>
      <c r="AK19">
        <f t="shared" si="22"/>
        <v>13.28085901097246</v>
      </c>
      <c r="AL19">
        <f t="shared" si="8"/>
        <v>-266.88147071586468</v>
      </c>
      <c r="AN19">
        <f t="shared" si="9"/>
        <v>0</v>
      </c>
      <c r="AO19">
        <f t="shared" si="9"/>
        <v>0</v>
      </c>
      <c r="AP19">
        <f t="shared" si="9"/>
        <v>-1.6557791013114382</v>
      </c>
      <c r="AQ19">
        <f t="shared" si="9"/>
        <v>-44.503830266781534</v>
      </c>
      <c r="AR19">
        <f t="shared" si="9"/>
        <v>-46.159609368092973</v>
      </c>
      <c r="AS19">
        <f t="shared" si="9"/>
        <v>0.45906455723494927</v>
      </c>
      <c r="AT19">
        <f t="shared" si="9"/>
        <v>2.166395792572875</v>
      </c>
      <c r="AU19">
        <f t="shared" si="9"/>
        <v>-43.534149018285149</v>
      </c>
      <c r="AW19">
        <v>16</v>
      </c>
      <c r="AX19">
        <f>IF(Z19&gt;0, (R19*SUMPRODUCT(K19:$K$98, X19:$X$98)-K19*$AZ$3)/Z19, 0)</f>
        <v>230.17447451992481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10"/>
        <v>0.12000000000000001</v>
      </c>
      <c r="I20" s="5">
        <f t="shared" si="11"/>
        <v>1.1200000000000001</v>
      </c>
      <c r="J20">
        <f t="shared" si="12"/>
        <v>0.89285714285714279</v>
      </c>
      <c r="K20">
        <f t="shared" si="20"/>
        <v>0.14564434093128131</v>
      </c>
      <c r="L20" s="2">
        <v>17</v>
      </c>
      <c r="M20" s="6">
        <v>3.3969999999999998E-3</v>
      </c>
      <c r="Q20" s="4">
        <f t="shared" si="21"/>
        <v>12.5</v>
      </c>
      <c r="R20">
        <f t="shared" si="0"/>
        <v>100000</v>
      </c>
      <c r="S20">
        <f t="shared" si="1"/>
        <v>229.61834511481416</v>
      </c>
      <c r="U20">
        <f t="shared" si="13"/>
        <v>3.3969999999999998E-3</v>
      </c>
      <c r="V20">
        <f t="shared" si="14"/>
        <v>0.01</v>
      </c>
      <c r="W20">
        <f t="shared" si="15"/>
        <v>0.812046215127319</v>
      </c>
      <c r="X20">
        <f t="shared" si="16"/>
        <v>2.7585209927875024E-3</v>
      </c>
      <c r="Y20">
        <f t="shared" si="17"/>
        <v>8.1204621512731903E-3</v>
      </c>
      <c r="Z20">
        <f t="shared" si="18"/>
        <v>0.80116723198325834</v>
      </c>
      <c r="AB20">
        <f t="shared" si="19"/>
        <v>186.91231085282448</v>
      </c>
      <c r="AC20">
        <f t="shared" si="2"/>
        <v>183.96269396821219</v>
      </c>
      <c r="AE20">
        <f t="shared" si="3"/>
        <v>0</v>
      </c>
      <c r="AF20">
        <f t="shared" si="4"/>
        <v>0</v>
      </c>
      <c r="AG20">
        <f t="shared" si="4"/>
        <v>-10.014590399790729</v>
      </c>
      <c r="AH20">
        <f t="shared" si="5"/>
        <v>-275.85209927875025</v>
      </c>
      <c r="AI20">
        <f t="shared" si="6"/>
        <v>-285.86668967854098</v>
      </c>
      <c r="AJ20">
        <f t="shared" si="7"/>
        <v>2.9496168846122828</v>
      </c>
      <c r="AK20">
        <f t="shared" si="22"/>
        <v>13.083861759697715</v>
      </c>
      <c r="AL20">
        <f t="shared" si="8"/>
        <v>-269.833211034231</v>
      </c>
      <c r="AN20">
        <f t="shared" si="9"/>
        <v>0</v>
      </c>
      <c r="AO20">
        <f t="shared" si="9"/>
        <v>0</v>
      </c>
      <c r="AP20">
        <f t="shared" si="9"/>
        <v>-1.4585684184742578</v>
      </c>
      <c r="AQ20">
        <f t="shared" si="9"/>
        <v>-40.176297193963961</v>
      </c>
      <c r="AR20">
        <f t="shared" si="9"/>
        <v>-41.634865612438219</v>
      </c>
      <c r="AS20">
        <f t="shared" si="9"/>
        <v>0.42959500715913518</v>
      </c>
      <c r="AT20">
        <f t="shared" si="9"/>
        <v>1.9055904228271683</v>
      </c>
      <c r="AU20">
        <f t="shared" si="9"/>
        <v>-39.299680182451915</v>
      </c>
      <c r="AW20">
        <v>17</v>
      </c>
      <c r="AX20">
        <f>IF(Z20&gt;0, (R20*SUMPRODUCT(K20:$K$98, X20:$X$98)-K20*$AZ$3)/Z20, 0)</f>
        <v>229.61834511481416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10"/>
        <v>0.12000000000000001</v>
      </c>
      <c r="I21" s="5">
        <f t="shared" si="11"/>
        <v>1.1200000000000001</v>
      </c>
      <c r="J21">
        <f t="shared" si="12"/>
        <v>0.89285714285714279</v>
      </c>
      <c r="K21">
        <f t="shared" si="20"/>
        <v>0.13003959011721544</v>
      </c>
      <c r="L21" s="2">
        <v>18</v>
      </c>
      <c r="M21" s="6">
        <v>3.4910000000000002E-3</v>
      </c>
      <c r="Q21" s="4">
        <f t="shared" si="21"/>
        <v>12.5</v>
      </c>
      <c r="R21">
        <f t="shared" si="0"/>
        <v>100000</v>
      </c>
      <c r="S21">
        <f t="shared" si="1"/>
        <v>228.86871046549479</v>
      </c>
      <c r="U21">
        <f t="shared" si="13"/>
        <v>3.4910000000000002E-3</v>
      </c>
      <c r="V21">
        <f t="shared" si="14"/>
        <v>0.01</v>
      </c>
      <c r="W21">
        <f t="shared" si="15"/>
        <v>0.80116723198325834</v>
      </c>
      <c r="X21">
        <f t="shared" si="16"/>
        <v>2.7968748068535549E-3</v>
      </c>
      <c r="Y21">
        <f t="shared" si="17"/>
        <v>8.0116723198325832E-3</v>
      </c>
      <c r="Z21">
        <f t="shared" si="18"/>
        <v>0.79035868485657224</v>
      </c>
      <c r="AB21">
        <f t="shared" si="19"/>
        <v>183.96269396821219</v>
      </c>
      <c r="AC21">
        <f t="shared" si="2"/>
        <v>180.88837300832807</v>
      </c>
      <c r="AE21">
        <f t="shared" si="3"/>
        <v>0</v>
      </c>
      <c r="AF21">
        <f t="shared" si="4"/>
        <v>0</v>
      </c>
      <c r="AG21">
        <f t="shared" si="4"/>
        <v>-9.8794835607071523</v>
      </c>
      <c r="AH21">
        <f t="shared" si="5"/>
        <v>-279.68748068535547</v>
      </c>
      <c r="AI21">
        <f t="shared" si="6"/>
        <v>-289.56696424606264</v>
      </c>
      <c r="AJ21">
        <f t="shared" si="7"/>
        <v>3.074320959884119</v>
      </c>
      <c r="AK21">
        <f t="shared" si="22"/>
        <v>12.877388577774855</v>
      </c>
      <c r="AL21">
        <f t="shared" si="8"/>
        <v>-273.61525470840365</v>
      </c>
      <c r="AN21">
        <f t="shared" si="9"/>
        <v>0</v>
      </c>
      <c r="AO21">
        <f t="shared" si="9"/>
        <v>0</v>
      </c>
      <c r="AP21">
        <f t="shared" si="9"/>
        <v>-1.2847239928041263</v>
      </c>
      <c r="AQ21">
        <f t="shared" si="9"/>
        <v>-36.370445349240235</v>
      </c>
      <c r="AR21">
        <f t="shared" si="9"/>
        <v>-37.655169342044367</v>
      </c>
      <c r="AS21">
        <f t="shared" si="9"/>
        <v>0.39978343751209516</v>
      </c>
      <c r="AT21">
        <f t="shared" si="9"/>
        <v>1.674570332433954</v>
      </c>
      <c r="AU21">
        <f t="shared" si="9"/>
        <v>-35.580815572098317</v>
      </c>
      <c r="AW21">
        <v>18</v>
      </c>
      <c r="AX21">
        <f>IF(Z21&gt;0, (R21*SUMPRODUCT(K21:$K$98, X21:$X$98)-K21*$AZ$3)/Z21, 0)</f>
        <v>228.86871046549479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10"/>
        <v>0.12000000000000001</v>
      </c>
      <c r="I22" s="5">
        <f t="shared" si="11"/>
        <v>1.1200000000000001</v>
      </c>
      <c r="J22">
        <f t="shared" si="12"/>
        <v>0.89285714285714279</v>
      </c>
      <c r="K22">
        <f t="shared" si="20"/>
        <v>0.11610677689037092</v>
      </c>
      <c r="L22" s="2">
        <v>19</v>
      </c>
      <c r="M22" s="6">
        <v>3.5990000000000002E-3</v>
      </c>
      <c r="Q22" s="4">
        <f t="shared" si="21"/>
        <v>12.5</v>
      </c>
      <c r="R22">
        <f t="shared" si="0"/>
        <v>100000</v>
      </c>
      <c r="S22">
        <f t="shared" si="1"/>
        <v>227.86336257399569</v>
      </c>
      <c r="U22">
        <f t="shared" si="13"/>
        <v>3.5990000000000002E-3</v>
      </c>
      <c r="V22">
        <f t="shared" si="14"/>
        <v>0.01</v>
      </c>
      <c r="W22">
        <f t="shared" si="15"/>
        <v>0.79035868485657224</v>
      </c>
      <c r="X22">
        <f t="shared" si="16"/>
        <v>2.8445009067988038E-3</v>
      </c>
      <c r="Y22">
        <f t="shared" si="17"/>
        <v>7.9035868485657218E-3</v>
      </c>
      <c r="Z22">
        <f t="shared" si="18"/>
        <v>0.77961059710120773</v>
      </c>
      <c r="AB22">
        <f t="shared" si="19"/>
        <v>180.88837300832807</v>
      </c>
      <c r="AC22">
        <f t="shared" si="2"/>
        <v>177.64469215380177</v>
      </c>
      <c r="AE22">
        <f t="shared" si="3"/>
        <v>0</v>
      </c>
      <c r="AF22">
        <f t="shared" si="4"/>
        <v>0</v>
      </c>
      <c r="AG22">
        <f t="shared" si="4"/>
        <v>-9.7451324637650973</v>
      </c>
      <c r="AH22">
        <f t="shared" si="5"/>
        <v>-284.45009067988036</v>
      </c>
      <c r="AI22">
        <f t="shared" si="6"/>
        <v>-294.19522314364548</v>
      </c>
      <c r="AJ22">
        <f t="shared" si="7"/>
        <v>3.2436808545263034</v>
      </c>
      <c r="AK22">
        <f t="shared" si="22"/>
        <v>12.662186110582967</v>
      </c>
      <c r="AL22">
        <f t="shared" si="8"/>
        <v>-278.2893561785362</v>
      </c>
      <c r="AN22">
        <f t="shared" si="9"/>
        <v>0</v>
      </c>
      <c r="AO22">
        <f t="shared" si="9"/>
        <v>0</v>
      </c>
      <c r="AP22">
        <f t="shared" si="9"/>
        <v>-1.1314759207374849</v>
      </c>
      <c r="AQ22">
        <f t="shared" si="9"/>
        <v>-33.026583215014647</v>
      </c>
      <c r="AR22">
        <f t="shared" si="9"/>
        <v>-34.158059135752133</v>
      </c>
      <c r="AS22">
        <f t="shared" si="9"/>
        <v>0.3766133292800532</v>
      </c>
      <c r="AT22">
        <f t="shared" si="9"/>
        <v>1.4701656176858102</v>
      </c>
      <c r="AU22">
        <f t="shared" si="9"/>
        <v>-32.31128018878627</v>
      </c>
      <c r="AW22">
        <v>19</v>
      </c>
      <c r="AX22">
        <f>IF(Z22&gt;0, (R22*SUMPRODUCT(K22:$K$98, X22:$X$98)-K22*$AZ$3)/Z22, 0)</f>
        <v>227.86336257399569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10"/>
        <v>0.12000000000000001</v>
      </c>
      <c r="I23" s="5">
        <f t="shared" si="11"/>
        <v>1.1200000000000001</v>
      </c>
      <c r="J23">
        <f t="shared" si="12"/>
        <v>0.89285714285714279</v>
      </c>
      <c r="K23">
        <f t="shared" si="20"/>
        <v>0.10366676508068833</v>
      </c>
      <c r="L23" s="2">
        <v>20</v>
      </c>
      <c r="M23" s="6">
        <v>3.7169999999999998E-3</v>
      </c>
      <c r="Q23" s="4">
        <f t="shared" si="21"/>
        <v>12.5</v>
      </c>
      <c r="R23">
        <f t="shared" si="0"/>
        <v>100000</v>
      </c>
      <c r="S23">
        <f t="shared" si="1"/>
        <v>226.54675350289278</v>
      </c>
      <c r="U23">
        <f t="shared" si="13"/>
        <v>3.7169999999999998E-3</v>
      </c>
      <c r="V23">
        <f t="shared" si="14"/>
        <v>0.01</v>
      </c>
      <c r="W23">
        <f t="shared" si="15"/>
        <v>0.77961059710120773</v>
      </c>
      <c r="X23">
        <f t="shared" si="16"/>
        <v>2.8978125894251888E-3</v>
      </c>
      <c r="Y23">
        <f t="shared" si="17"/>
        <v>7.7961059710120774E-3</v>
      </c>
      <c r="Z23">
        <f t="shared" si="18"/>
        <v>0.76891667854077039</v>
      </c>
      <c r="AB23">
        <f t="shared" si="19"/>
        <v>177.64469215380177</v>
      </c>
      <c r="AC23">
        <f t="shared" si="2"/>
        <v>174.19557723763896</v>
      </c>
      <c r="AE23">
        <f t="shared" si="3"/>
        <v>0</v>
      </c>
      <c r="AF23">
        <f t="shared" si="4"/>
        <v>0</v>
      </c>
      <c r="AG23">
        <f t="shared" si="4"/>
        <v>-9.6114584817596302</v>
      </c>
      <c r="AH23">
        <f t="shared" si="5"/>
        <v>-289.78125894251889</v>
      </c>
      <c r="AI23">
        <f t="shared" si="6"/>
        <v>-299.39271742427854</v>
      </c>
      <c r="AJ23">
        <f t="shared" si="7"/>
        <v>3.449114916162813</v>
      </c>
      <c r="AK23">
        <f t="shared" si="22"/>
        <v>12.435128450766125</v>
      </c>
      <c r="AL23">
        <f t="shared" si="8"/>
        <v>-283.50847405734964</v>
      </c>
      <c r="AN23">
        <f t="shared" si="9"/>
        <v>0</v>
      </c>
      <c r="AO23">
        <f t="shared" si="9"/>
        <v>0</v>
      </c>
      <c r="AP23">
        <f t="shared" si="9"/>
        <v>-0.99638880851136491</v>
      </c>
      <c r="AQ23">
        <f t="shared" si="9"/>
        <v>-30.040685695580219</v>
      </c>
      <c r="AR23">
        <f t="shared" si="9"/>
        <v>-31.037074504091585</v>
      </c>
      <c r="AS23">
        <f t="shared" si="9"/>
        <v>0.35755858575014832</v>
      </c>
      <c r="AT23">
        <f t="shared" si="9"/>
        <v>1.2891095398537558</v>
      </c>
      <c r="AU23">
        <f t="shared" si="9"/>
        <v>-29.390406378487686</v>
      </c>
      <c r="AW23">
        <v>20</v>
      </c>
      <c r="AX23">
        <f>IF(Z23&gt;0, (R23*SUMPRODUCT(K23:$K$98, X23:$X$98)-K23*$AZ$3)/Z23, 0)</f>
        <v>226.54675350289278</v>
      </c>
    </row>
    <row r="24" spans="5:50" x14ac:dyDescent="0.25">
      <c r="E24">
        <v>2024</v>
      </c>
      <c r="F24" s="5">
        <f>EconomicRates!C64</f>
        <v>3.5571999999999999E-2</v>
      </c>
      <c r="G24" s="5">
        <f>EconomicRates!D64</f>
        <v>7.0000000000000007E-2</v>
      </c>
      <c r="H24" s="5">
        <f t="shared" si="10"/>
        <v>0.12000000000000001</v>
      </c>
      <c r="I24" s="5">
        <f t="shared" si="11"/>
        <v>1.1200000000000001</v>
      </c>
      <c r="J24">
        <f t="shared" si="12"/>
        <v>0.89285714285714279</v>
      </c>
      <c r="K24">
        <f t="shared" si="20"/>
        <v>9.2559611679185999E-2</v>
      </c>
      <c r="L24" s="2">
        <v>21</v>
      </c>
      <c r="M24" s="6">
        <v>3.852E-3</v>
      </c>
      <c r="Q24" s="4">
        <f t="shared" si="21"/>
        <v>12.5</v>
      </c>
      <c r="R24">
        <f t="shared" si="0"/>
        <v>100000</v>
      </c>
      <c r="S24">
        <f t="shared" si="1"/>
        <v>224.93877517770977</v>
      </c>
      <c r="U24">
        <f t="shared" si="13"/>
        <v>3.852E-3</v>
      </c>
      <c r="V24">
        <f t="shared" si="14"/>
        <v>0.01</v>
      </c>
      <c r="W24">
        <f t="shared" si="15"/>
        <v>0.76891667854077039</v>
      </c>
      <c r="X24">
        <f t="shared" si="16"/>
        <v>2.9618670457390475E-3</v>
      </c>
      <c r="Y24">
        <f t="shared" si="17"/>
        <v>7.689166785407704E-3</v>
      </c>
      <c r="Z24">
        <f t="shared" si="18"/>
        <v>0.75826564470962365</v>
      </c>
      <c r="AB24">
        <f t="shared" si="19"/>
        <v>174.19557723763896</v>
      </c>
      <c r="AC24">
        <f t="shared" si="2"/>
        <v>170.56334538031919</v>
      </c>
      <c r="AE24">
        <f t="shared" si="3"/>
        <v>0</v>
      </c>
      <c r="AF24">
        <f t="shared" si="4"/>
        <v>0</v>
      </c>
      <c r="AG24">
        <f t="shared" si="4"/>
        <v>-9.4783205588702959</v>
      </c>
      <c r="AH24">
        <f t="shared" si="5"/>
        <v>-296.18670457390476</v>
      </c>
      <c r="AI24">
        <f t="shared" si="6"/>
        <v>-305.66502513277504</v>
      </c>
      <c r="AJ24">
        <f t="shared" si="7"/>
        <v>3.6322318573197663</v>
      </c>
      <c r="AK24">
        <f t="shared" si="22"/>
        <v>12.193690406634728</v>
      </c>
      <c r="AL24">
        <f t="shared" si="8"/>
        <v>-289.83910286882053</v>
      </c>
      <c r="AN24">
        <f t="shared" si="9"/>
        <v>0</v>
      </c>
      <c r="AO24">
        <f t="shared" si="9"/>
        <v>0</v>
      </c>
      <c r="AP24">
        <f t="shared" si="9"/>
        <v>-0.87730967029987983</v>
      </c>
      <c r="AQ24">
        <f t="shared" si="9"/>
        <v>-27.414926359898409</v>
      </c>
      <c r="AR24">
        <f t="shared" si="9"/>
        <v>-28.292236030198286</v>
      </c>
      <c r="AS24">
        <f t="shared" si="9"/>
        <v>0.33619797024228609</v>
      </c>
      <c r="AT24">
        <f t="shared" si="9"/>
        <v>1.1286432489743261</v>
      </c>
      <c r="AU24">
        <f t="shared" si="9"/>
        <v>-26.827394810981673</v>
      </c>
      <c r="AW24">
        <v>21</v>
      </c>
      <c r="AX24">
        <f>IF(Z24&gt;0, (R24*SUMPRODUCT(K24:$K$98, X24:$X$98)-K24*$AZ$3)/Z24, 0)</f>
        <v>224.93877517770977</v>
      </c>
    </row>
    <row r="25" spans="5:50" x14ac:dyDescent="0.25">
      <c r="E25">
        <v>2025</v>
      </c>
      <c r="F25" s="5">
        <f>EconomicRates!C65</f>
        <v>3.5571999999999999E-2</v>
      </c>
      <c r="G25" s="5">
        <f>EconomicRates!D65</f>
        <v>7.0000000000000007E-2</v>
      </c>
      <c r="H25" s="5">
        <f t="shared" si="10"/>
        <v>0.12000000000000001</v>
      </c>
      <c r="I25" s="5">
        <f t="shared" si="11"/>
        <v>1.1200000000000001</v>
      </c>
      <c r="J25">
        <f t="shared" si="12"/>
        <v>0.89285714285714279</v>
      </c>
      <c r="K25">
        <f t="shared" si="20"/>
        <v>8.2642510427844637E-2</v>
      </c>
      <c r="L25" s="2">
        <v>22</v>
      </c>
      <c r="M25" s="6">
        <v>4.0049999999999999E-3</v>
      </c>
      <c r="Q25" s="4">
        <f t="shared" si="21"/>
        <v>12.5</v>
      </c>
      <c r="R25">
        <f t="shared" si="0"/>
        <v>100000</v>
      </c>
      <c r="S25">
        <f t="shared" si="1"/>
        <v>223.00308662126403</v>
      </c>
      <c r="U25">
        <f t="shared" si="13"/>
        <v>4.0049999999999999E-3</v>
      </c>
      <c r="V25">
        <f t="shared" si="14"/>
        <v>0.01</v>
      </c>
      <c r="W25">
        <f t="shared" si="15"/>
        <v>0.75826564470962365</v>
      </c>
      <c r="X25">
        <f t="shared" si="16"/>
        <v>3.0368539070620426E-3</v>
      </c>
      <c r="Y25">
        <f t="shared" si="17"/>
        <v>7.5826564470962369E-3</v>
      </c>
      <c r="Z25">
        <f t="shared" si="18"/>
        <v>0.74764613435546545</v>
      </c>
      <c r="AB25">
        <f t="shared" si="19"/>
        <v>170.56334538031919</v>
      </c>
      <c r="AC25">
        <f t="shared" si="2"/>
        <v>166.72739566172507</v>
      </c>
      <c r="AE25">
        <f t="shared" si="3"/>
        <v>0</v>
      </c>
      <c r="AF25">
        <f t="shared" si="4"/>
        <v>0</v>
      </c>
      <c r="AG25">
        <f t="shared" si="4"/>
        <v>-9.3455766794433188</v>
      </c>
      <c r="AH25">
        <f t="shared" si="5"/>
        <v>-303.68539070620426</v>
      </c>
      <c r="AI25">
        <f t="shared" si="6"/>
        <v>-313.03096738564756</v>
      </c>
      <c r="AJ25">
        <f t="shared" si="7"/>
        <v>3.8359497185941223</v>
      </c>
      <c r="AK25">
        <f t="shared" si="22"/>
        <v>11.939434176622344</v>
      </c>
      <c r="AL25">
        <f t="shared" si="8"/>
        <v>-297.25558349043109</v>
      </c>
      <c r="AN25">
        <f t="shared" si="9"/>
        <v>0</v>
      </c>
      <c r="AO25">
        <f t="shared" si="9"/>
        <v>0</v>
      </c>
      <c r="AP25">
        <f t="shared" si="9"/>
        <v>-0.77234191818511611</v>
      </c>
      <c r="AQ25">
        <f t="shared" si="9"/>
        <v>-25.097323068221559</v>
      </c>
      <c r="AR25">
        <f t="shared" si="9"/>
        <v>-25.869664986406672</v>
      </c>
      <c r="AS25">
        <f t="shared" si="9"/>
        <v>0.31701251461960245</v>
      </c>
      <c r="AT25">
        <f t="shared" si="9"/>
        <v>0.98670481344407668</v>
      </c>
      <c r="AU25">
        <f t="shared" si="9"/>
        <v>-24.565947658342992</v>
      </c>
      <c r="AW25">
        <v>22</v>
      </c>
      <c r="AX25">
        <f>IF(Z25&gt;0, (R25*SUMPRODUCT(K25:$K$98, X25:$X$98)-K25*$AZ$3)/Z25, 0)</f>
        <v>223.00308662126403</v>
      </c>
    </row>
    <row r="26" spans="5:50" x14ac:dyDescent="0.25">
      <c r="E26">
        <v>2026</v>
      </c>
      <c r="F26" s="5">
        <f>EconomicRates!C66</f>
        <v>3.5571999999999999E-2</v>
      </c>
      <c r="G26" s="5">
        <f>EconomicRates!D66</f>
        <v>7.0000000000000007E-2</v>
      </c>
      <c r="H26" s="5">
        <f t="shared" si="10"/>
        <v>0.12000000000000001</v>
      </c>
      <c r="I26" s="5">
        <f t="shared" si="11"/>
        <v>1.1200000000000001</v>
      </c>
      <c r="J26">
        <f t="shared" si="12"/>
        <v>0.89285714285714279</v>
      </c>
      <c r="K26">
        <f t="shared" si="20"/>
        <v>7.3787955739146996E-2</v>
      </c>
      <c r="L26" s="2">
        <v>23</v>
      </c>
      <c r="M26" s="6">
        <v>4.1640000000000002E-3</v>
      </c>
      <c r="Q26" s="4">
        <f t="shared" si="21"/>
        <v>12.5</v>
      </c>
      <c r="R26">
        <f t="shared" si="0"/>
        <v>100000</v>
      </c>
      <c r="S26">
        <f t="shared" si="1"/>
        <v>220.71949156602579</v>
      </c>
      <c r="U26">
        <f t="shared" si="13"/>
        <v>4.1640000000000002E-3</v>
      </c>
      <c r="V26">
        <f t="shared" si="14"/>
        <v>0.01</v>
      </c>
      <c r="W26">
        <f t="shared" si="15"/>
        <v>0.74764613435546545</v>
      </c>
      <c r="X26">
        <f t="shared" si="16"/>
        <v>3.1131985034561585E-3</v>
      </c>
      <c r="Y26">
        <f t="shared" si="17"/>
        <v>7.4764613435546546E-3</v>
      </c>
      <c r="Z26">
        <f t="shared" si="18"/>
        <v>0.73705647450845468</v>
      </c>
      <c r="AB26">
        <f t="shared" si="19"/>
        <v>166.72739566172507</v>
      </c>
      <c r="AC26">
        <f t="shared" si="2"/>
        <v>162.68273030895358</v>
      </c>
      <c r="AE26">
        <f t="shared" si="3"/>
        <v>0</v>
      </c>
      <c r="AF26">
        <f t="shared" si="4"/>
        <v>0</v>
      </c>
      <c r="AG26">
        <f t="shared" si="4"/>
        <v>-9.2132059313556844</v>
      </c>
      <c r="AH26">
        <f t="shared" si="5"/>
        <v>-311.31985034561586</v>
      </c>
      <c r="AI26">
        <f t="shared" si="6"/>
        <v>-320.53305627697154</v>
      </c>
      <c r="AJ26">
        <f t="shared" si="7"/>
        <v>4.0446653527714886</v>
      </c>
      <c r="AK26">
        <f t="shared" si="22"/>
        <v>11.670917696320757</v>
      </c>
      <c r="AL26">
        <f t="shared" si="8"/>
        <v>-304.8174732278793</v>
      </c>
      <c r="AN26">
        <f t="shared" si="9"/>
        <v>0</v>
      </c>
      <c r="AO26">
        <f t="shared" si="9"/>
        <v>0</v>
      </c>
      <c r="AP26">
        <f t="shared" si="9"/>
        <v>-0.67982363147851987</v>
      </c>
      <c r="AQ26">
        <f t="shared" si="9"/>
        <v>-22.97165533802017</v>
      </c>
      <c r="AR26">
        <f t="shared" si="9"/>
        <v>-23.65147896949869</v>
      </c>
      <c r="AS26">
        <f t="shared" si="9"/>
        <v>0.29844758802996396</v>
      </c>
      <c r="AT26">
        <f t="shared" si="9"/>
        <v>0.86117315841134345</v>
      </c>
      <c r="AU26">
        <f t="shared" si="9"/>
        <v>-22.491858223057381</v>
      </c>
      <c r="AW26">
        <v>23</v>
      </c>
      <c r="AX26">
        <f>IF(Z26&gt;0, (R26*SUMPRODUCT(K26:$K$98, X26:$X$98)-K26*$AZ$3)/Z26, 0)</f>
        <v>220.71949156602579</v>
      </c>
    </row>
    <row r="27" spans="5:50" x14ac:dyDescent="0.25">
      <c r="E27">
        <v>2027</v>
      </c>
      <c r="F27" s="5">
        <f>EconomicRates!C67</f>
        <v>3.5571999999999999E-2</v>
      </c>
      <c r="G27" s="5">
        <f>EconomicRates!D67</f>
        <v>7.0000000000000007E-2</v>
      </c>
      <c r="H27" s="5">
        <f t="shared" si="10"/>
        <v>0.12000000000000001</v>
      </c>
      <c r="I27" s="5">
        <f t="shared" si="11"/>
        <v>1.1200000000000001</v>
      </c>
      <c r="J27">
        <f t="shared" si="12"/>
        <v>0.89285714285714279</v>
      </c>
      <c r="K27">
        <f t="shared" si="20"/>
        <v>6.5882103338524095E-2</v>
      </c>
      <c r="L27" s="2">
        <v>24</v>
      </c>
      <c r="M27" s="6">
        <v>4.3350000000000003E-3</v>
      </c>
      <c r="Q27" s="4">
        <f t="shared" si="21"/>
        <v>12.5</v>
      </c>
      <c r="R27">
        <f t="shared" si="0"/>
        <v>100000</v>
      </c>
      <c r="S27">
        <f t="shared" si="1"/>
        <v>218.18321353208577</v>
      </c>
      <c r="U27">
        <f t="shared" si="13"/>
        <v>4.3350000000000003E-3</v>
      </c>
      <c r="V27">
        <f t="shared" si="14"/>
        <v>0.01</v>
      </c>
      <c r="W27">
        <f t="shared" si="15"/>
        <v>0.73705647450845468</v>
      </c>
      <c r="X27">
        <f t="shared" si="16"/>
        <v>3.1951398169941512E-3</v>
      </c>
      <c r="Y27">
        <f t="shared" si="17"/>
        <v>7.3705647450845466E-3</v>
      </c>
      <c r="Z27">
        <f t="shared" si="18"/>
        <v>0.72649076994637596</v>
      </c>
      <c r="AB27">
        <f t="shared" si="19"/>
        <v>162.68273030895358</v>
      </c>
      <c r="AC27">
        <f t="shared" si="2"/>
        <v>158.50809078829954</v>
      </c>
      <c r="AE27">
        <f t="shared" si="3"/>
        <v>0</v>
      </c>
      <c r="AF27">
        <f t="shared" si="4"/>
        <v>0</v>
      </c>
      <c r="AG27">
        <f t="shared" si="4"/>
        <v>-9.0811346243296995</v>
      </c>
      <c r="AH27">
        <f t="shared" si="5"/>
        <v>-319.51398169941513</v>
      </c>
      <c r="AI27">
        <f t="shared" si="6"/>
        <v>-328.59511632374483</v>
      </c>
      <c r="AJ27">
        <f t="shared" si="7"/>
        <v>4.1746395206540399</v>
      </c>
      <c r="AK27">
        <f t="shared" si="22"/>
        <v>11.387791121626751</v>
      </c>
      <c r="AL27">
        <f t="shared" si="8"/>
        <v>-313.03268568146399</v>
      </c>
      <c r="AN27">
        <f t="shared" si="9"/>
        <v>0</v>
      </c>
      <c r="AO27">
        <f t="shared" si="9"/>
        <v>0</v>
      </c>
      <c r="AP27">
        <f t="shared" si="9"/>
        <v>-0.59828424975113847</v>
      </c>
      <c r="AQ27">
        <f t="shared" si="9"/>
        <v>-21.050253160424163</v>
      </c>
      <c r="AR27">
        <f t="shared" si="9"/>
        <v>-21.648537410175305</v>
      </c>
      <c r="AS27">
        <f t="shared" si="9"/>
        <v>0.27503403230081613</v>
      </c>
      <c r="AT27">
        <f t="shared" si="9"/>
        <v>0.75025163147254081</v>
      </c>
      <c r="AU27">
        <f t="shared" si="9"/>
        <v>-20.623251746401941</v>
      </c>
      <c r="AW27">
        <v>24</v>
      </c>
      <c r="AX27">
        <f>IF(Z27&gt;0, (R27*SUMPRODUCT(K27:$K$98, X27:$X$98)-K27*$AZ$3)/Z27, 0)</f>
        <v>218.18321353208577</v>
      </c>
    </row>
    <row r="28" spans="5:50" x14ac:dyDescent="0.25">
      <c r="E28">
        <v>2028</v>
      </c>
      <c r="F28" s="5">
        <f>EconomicRates!C68</f>
        <v>3.5571999999999999E-2</v>
      </c>
      <c r="G28" s="5">
        <f>EconomicRates!D68</f>
        <v>7.0000000000000007E-2</v>
      </c>
      <c r="H28" s="5">
        <f t="shared" si="10"/>
        <v>0.12000000000000001</v>
      </c>
      <c r="I28" s="5">
        <f t="shared" si="11"/>
        <v>1.1200000000000001</v>
      </c>
      <c r="J28">
        <f t="shared" si="12"/>
        <v>0.89285714285714279</v>
      </c>
      <c r="K28">
        <f t="shared" si="20"/>
        <v>5.8823306552253651E-2</v>
      </c>
      <c r="L28" s="2">
        <v>25</v>
      </c>
      <c r="M28" s="6">
        <v>4.522E-3</v>
      </c>
      <c r="Q28" s="4">
        <f t="shared" si="21"/>
        <v>12.5</v>
      </c>
      <c r="R28">
        <f t="shared" si="0"/>
        <v>100000</v>
      </c>
      <c r="S28">
        <f t="shared" si="1"/>
        <v>215.43808546671426</v>
      </c>
      <c r="U28">
        <f t="shared" si="13"/>
        <v>4.522E-3</v>
      </c>
      <c r="V28">
        <f t="shared" si="14"/>
        <v>0.01</v>
      </c>
      <c r="W28">
        <f t="shared" si="15"/>
        <v>0.72649076994637596</v>
      </c>
      <c r="X28">
        <f t="shared" si="16"/>
        <v>3.285191261697512E-3</v>
      </c>
      <c r="Y28">
        <f t="shared" si="17"/>
        <v>7.2649076994637596E-3</v>
      </c>
      <c r="Z28">
        <f t="shared" si="18"/>
        <v>0.71594067098521474</v>
      </c>
      <c r="AB28">
        <f t="shared" si="19"/>
        <v>158.50809078829954</v>
      </c>
      <c r="AC28">
        <f t="shared" si="2"/>
        <v>154.24088746480945</v>
      </c>
      <c r="AE28">
        <f t="shared" si="3"/>
        <v>0</v>
      </c>
      <c r="AF28">
        <f t="shared" si="4"/>
        <v>0</v>
      </c>
      <c r="AG28">
        <f t="shared" si="4"/>
        <v>-8.9492583873151847</v>
      </c>
      <c r="AH28">
        <f t="shared" si="5"/>
        <v>-328.51912616975119</v>
      </c>
      <c r="AI28">
        <f t="shared" si="6"/>
        <v>-337.46838455706637</v>
      </c>
      <c r="AJ28">
        <f t="shared" si="7"/>
        <v>4.2672033234900937</v>
      </c>
      <c r="AK28">
        <f t="shared" si="22"/>
        <v>11.095566355180969</v>
      </c>
      <c r="AL28">
        <f t="shared" si="8"/>
        <v>-322.10561487839533</v>
      </c>
      <c r="AN28">
        <f t="shared" si="9"/>
        <v>0</v>
      </c>
      <c r="AO28">
        <f t="shared" si="9"/>
        <v>0</v>
      </c>
      <c r="AP28">
        <f t="shared" si="9"/>
        <v>-0.52642496953236828</v>
      </c>
      <c r="AQ28">
        <f t="shared" si="9"/>
        <v>-19.324581266961768</v>
      </c>
      <c r="AR28">
        <f t="shared" si="9"/>
        <v>-19.851006236494136</v>
      </c>
      <c r="AS28">
        <f t="shared" si="9"/>
        <v>0.25101100921845337</v>
      </c>
      <c r="AT28">
        <f t="shared" si="9"/>
        <v>0.65267790108168189</v>
      </c>
      <c r="AU28">
        <f t="shared" si="9"/>
        <v>-18.947317326194003</v>
      </c>
      <c r="AW28">
        <v>25</v>
      </c>
      <c r="AX28">
        <f>IF(Z28&gt;0, (R28*SUMPRODUCT(K28:$K$98, X28:$X$98)-K28*$AZ$3)/Z28, 0)</f>
        <v>215.43808546671426</v>
      </c>
    </row>
    <row r="29" spans="5:50" x14ac:dyDescent="0.25">
      <c r="E29">
        <v>2029</v>
      </c>
      <c r="F29" s="5">
        <f>EconomicRates!C69</f>
        <v>3.5571999999999999E-2</v>
      </c>
      <c r="G29" s="5">
        <f>EconomicRates!D69</f>
        <v>7.0000000000000007E-2</v>
      </c>
      <c r="H29" s="5">
        <f t="shared" si="10"/>
        <v>0.12000000000000001</v>
      </c>
      <c r="I29" s="5">
        <f t="shared" si="11"/>
        <v>1.1200000000000001</v>
      </c>
      <c r="J29">
        <f t="shared" si="12"/>
        <v>0.89285714285714279</v>
      </c>
      <c r="K29">
        <f t="shared" si="20"/>
        <v>5.2520809421655039E-2</v>
      </c>
      <c r="L29" s="2">
        <v>26</v>
      </c>
      <c r="M29" s="6">
        <v>4.7470000000000004E-3</v>
      </c>
      <c r="Q29" s="4">
        <f t="shared" si="21"/>
        <v>12.5</v>
      </c>
      <c r="R29">
        <f t="shared" si="0"/>
        <v>100000</v>
      </c>
      <c r="S29">
        <f t="shared" si="1"/>
        <v>212.51041940471248</v>
      </c>
      <c r="U29">
        <f t="shared" si="13"/>
        <v>4.7470000000000004E-3</v>
      </c>
      <c r="V29">
        <f t="shared" si="14"/>
        <v>0.01</v>
      </c>
      <c r="W29">
        <f t="shared" si="15"/>
        <v>0.71594067098521474</v>
      </c>
      <c r="X29">
        <f t="shared" si="16"/>
        <v>3.3985703651668148E-3</v>
      </c>
      <c r="Y29">
        <f t="shared" si="17"/>
        <v>7.1594067098521477E-3</v>
      </c>
      <c r="Z29">
        <f t="shared" si="18"/>
        <v>0.70538269391019581</v>
      </c>
      <c r="AB29">
        <f t="shared" si="19"/>
        <v>154.24088746480945</v>
      </c>
      <c r="AC29">
        <f t="shared" si="2"/>
        <v>149.90117212368165</v>
      </c>
      <c r="AE29">
        <f t="shared" si="3"/>
        <v>0</v>
      </c>
      <c r="AF29">
        <f t="shared" si="4"/>
        <v>0</v>
      </c>
      <c r="AG29">
        <f t="shared" si="4"/>
        <v>-8.8172836738774478</v>
      </c>
      <c r="AH29">
        <f t="shared" si="5"/>
        <v>-339.85703651668149</v>
      </c>
      <c r="AI29">
        <f t="shared" si="6"/>
        <v>-348.67432019055894</v>
      </c>
      <c r="AJ29">
        <f t="shared" si="7"/>
        <v>4.3397153411277998</v>
      </c>
      <c r="AK29">
        <f t="shared" si="22"/>
        <v>10.796862122536663</v>
      </c>
      <c r="AL29">
        <f t="shared" si="8"/>
        <v>-333.53774272689446</v>
      </c>
      <c r="AN29">
        <f t="shared" si="9"/>
        <v>0</v>
      </c>
      <c r="AO29">
        <f t="shared" si="9"/>
        <v>0</v>
      </c>
      <c r="AP29">
        <f t="shared" si="9"/>
        <v>-0.46309087545238781</v>
      </c>
      <c r="AQ29">
        <f t="shared" si="9"/>
        <v>-17.849566645501085</v>
      </c>
      <c r="AR29">
        <f t="shared" si="9"/>
        <v>-18.312657520953476</v>
      </c>
      <c r="AS29">
        <f t="shared" si="9"/>
        <v>0.22792536237560584</v>
      </c>
      <c r="AT29">
        <f t="shared" si="9"/>
        <v>0.56705993788963394</v>
      </c>
      <c r="AU29">
        <f t="shared" si="9"/>
        <v>-17.517672220688233</v>
      </c>
      <c r="AW29">
        <v>26</v>
      </c>
      <c r="AX29">
        <f>IF(Z29&gt;0, (R29*SUMPRODUCT(K29:$K$98, X29:$X$98)-K29*$AZ$3)/Z29, 0)</f>
        <v>212.51041940471248</v>
      </c>
    </row>
    <row r="30" spans="5:50" x14ac:dyDescent="0.25">
      <c r="E30">
        <v>2030</v>
      </c>
      <c r="F30" s="5">
        <f>EconomicRates!C70</f>
        <v>3.5571999999999999E-2</v>
      </c>
      <c r="G30" s="5">
        <f>EconomicRates!D70</f>
        <v>7.0000000000000007E-2</v>
      </c>
      <c r="H30" s="5">
        <f t="shared" si="10"/>
        <v>0.12000000000000001</v>
      </c>
      <c r="I30" s="5">
        <f t="shared" si="11"/>
        <v>1.1200000000000001</v>
      </c>
      <c r="J30">
        <f t="shared" si="12"/>
        <v>0.89285714285714279</v>
      </c>
      <c r="K30">
        <f t="shared" si="20"/>
        <v>4.6893579840763422E-2</v>
      </c>
      <c r="L30" s="2">
        <v>27</v>
      </c>
      <c r="M30" s="6">
        <v>4.9870000000000001E-3</v>
      </c>
      <c r="Q30" s="4">
        <f t="shared" si="21"/>
        <v>12.5</v>
      </c>
      <c r="R30">
        <f t="shared" si="0"/>
        <v>100000</v>
      </c>
      <c r="S30">
        <f t="shared" si="1"/>
        <v>209.31004864622545</v>
      </c>
      <c r="U30">
        <f t="shared" si="13"/>
        <v>4.9870000000000001E-3</v>
      </c>
      <c r="V30">
        <f t="shared" si="14"/>
        <v>0.01</v>
      </c>
      <c r="W30">
        <f t="shared" si="15"/>
        <v>0.70538269391019581</v>
      </c>
      <c r="X30">
        <f t="shared" si="16"/>
        <v>3.5177434945301467E-3</v>
      </c>
      <c r="Y30">
        <f t="shared" si="17"/>
        <v>7.0538269391019585E-3</v>
      </c>
      <c r="Z30">
        <f t="shared" si="18"/>
        <v>0.69481112347656371</v>
      </c>
      <c r="AB30">
        <f t="shared" si="19"/>
        <v>149.90117212368165</v>
      </c>
      <c r="AC30">
        <f t="shared" si="2"/>
        <v>145.43095005481811</v>
      </c>
      <c r="AE30">
        <f t="shared" si="3"/>
        <v>0</v>
      </c>
      <c r="AF30">
        <f t="shared" si="4"/>
        <v>0</v>
      </c>
      <c r="AG30">
        <f t="shared" si="4"/>
        <v>-8.6851390434570455</v>
      </c>
      <c r="AH30">
        <f t="shared" si="5"/>
        <v>-351.77434945301468</v>
      </c>
      <c r="AI30">
        <f t="shared" si="6"/>
        <v>-360.45948849647175</v>
      </c>
      <c r="AJ30">
        <f t="shared" si="7"/>
        <v>4.470222068863535</v>
      </c>
      <c r="AK30">
        <f t="shared" si="22"/>
        <v>10.493082048657715</v>
      </c>
      <c r="AL30">
        <f t="shared" si="8"/>
        <v>-345.49618437895049</v>
      </c>
      <c r="AN30">
        <f t="shared" si="9"/>
        <v>0</v>
      </c>
      <c r="AO30">
        <f t="shared" si="9"/>
        <v>0</v>
      </c>
      <c r="AP30">
        <f t="shared" si="9"/>
        <v>-0.40727726116248464</v>
      </c>
      <c r="AQ30">
        <f t="shared" si="9"/>
        <v>-16.495958542007557</v>
      </c>
      <c r="AR30">
        <f t="shared" si="9"/>
        <v>-16.903235803170041</v>
      </c>
      <c r="AS30">
        <f t="shared" si="9"/>
        <v>0.20962471549219483</v>
      </c>
      <c r="AT30">
        <f t="shared" si="9"/>
        <v>0.49205818082441199</v>
      </c>
      <c r="AU30">
        <f t="shared" si="9"/>
        <v>-16.201552906853436</v>
      </c>
      <c r="AW30">
        <v>27</v>
      </c>
      <c r="AX30">
        <f>IF(Z30&gt;0, (R30*SUMPRODUCT(K30:$K$98, X30:$X$98)-K30*$AZ$3)/Z30, 0)</f>
        <v>209.31004864622545</v>
      </c>
    </row>
    <row r="31" spans="5:50" x14ac:dyDescent="0.25">
      <c r="E31">
        <v>2031</v>
      </c>
      <c r="F31" s="5">
        <f>EconomicRates!C71</f>
        <v>3.5571999999999999E-2</v>
      </c>
      <c r="G31" s="5">
        <f>EconomicRates!D71</f>
        <v>7.0000000000000007E-2</v>
      </c>
      <c r="H31" s="5">
        <f t="shared" si="10"/>
        <v>0.12000000000000001</v>
      </c>
      <c r="I31" s="5">
        <f t="shared" si="11"/>
        <v>1.1200000000000001</v>
      </c>
      <c r="J31">
        <f t="shared" si="12"/>
        <v>0.89285714285714279</v>
      </c>
      <c r="K31">
        <f t="shared" si="20"/>
        <v>4.1869267714967337E-2</v>
      </c>
      <c r="L31" s="2">
        <v>28</v>
      </c>
      <c r="M31" s="6">
        <v>5.2249999999999996E-3</v>
      </c>
      <c r="Q31" s="4">
        <f t="shared" si="21"/>
        <v>12.5</v>
      </c>
      <c r="R31">
        <f t="shared" si="0"/>
        <v>100000</v>
      </c>
      <c r="S31">
        <f t="shared" si="1"/>
        <v>205.89610889375604</v>
      </c>
      <c r="U31">
        <f t="shared" si="13"/>
        <v>5.2249999999999996E-3</v>
      </c>
      <c r="V31">
        <f t="shared" si="14"/>
        <v>0.01</v>
      </c>
      <c r="W31">
        <f t="shared" si="15"/>
        <v>0.69481112347656371</v>
      </c>
      <c r="X31">
        <f t="shared" si="16"/>
        <v>3.630388120165045E-3</v>
      </c>
      <c r="Y31">
        <f t="shared" si="17"/>
        <v>6.9481112347656374E-3</v>
      </c>
      <c r="Z31">
        <f t="shared" si="18"/>
        <v>0.68423262412163299</v>
      </c>
      <c r="AB31">
        <f t="shared" si="19"/>
        <v>145.43095005481811</v>
      </c>
      <c r="AC31">
        <f t="shared" si="2"/>
        <v>140.88083488480819</v>
      </c>
      <c r="AE31">
        <f t="shared" si="3"/>
        <v>0</v>
      </c>
      <c r="AF31">
        <f t="shared" si="4"/>
        <v>0</v>
      </c>
      <c r="AG31">
        <f t="shared" si="4"/>
        <v>-8.5529078015204121</v>
      </c>
      <c r="AH31">
        <f t="shared" si="5"/>
        <v>-363.03881201650449</v>
      </c>
      <c r="AI31">
        <f t="shared" si="6"/>
        <v>-371.5917198180249</v>
      </c>
      <c r="AJ31">
        <f t="shared" si="7"/>
        <v>4.5501151700099172</v>
      </c>
      <c r="AK31">
        <f t="shared" si="22"/>
        <v>10.180166503837269</v>
      </c>
      <c r="AL31">
        <f t="shared" si="8"/>
        <v>-356.86143814417773</v>
      </c>
      <c r="AN31">
        <f t="shared" si="9"/>
        <v>0</v>
      </c>
      <c r="AO31">
        <f t="shared" si="9"/>
        <v>0</v>
      </c>
      <c r="AP31">
        <f t="shared" si="9"/>
        <v>-0.35810398648329084</v>
      </c>
      <c r="AQ31">
        <f t="shared" si="9"/>
        <v>-15.200169211242727</v>
      </c>
      <c r="AR31">
        <f t="shared" si="9"/>
        <v>-15.558273197726018</v>
      </c>
      <c r="AS31">
        <f t="shared" si="9"/>
        <v>0.19050999018707934</v>
      </c>
      <c r="AT31">
        <f t="shared" si="9"/>
        <v>0.42623611673210565</v>
      </c>
      <c r="AU31">
        <f t="shared" si="9"/>
        <v>-14.941527090806833</v>
      </c>
      <c r="AW31">
        <v>28</v>
      </c>
      <c r="AX31">
        <f>IF(Z31&gt;0, (R31*SUMPRODUCT(K31:$K$98, X31:$X$98)-K31*$AZ$3)/Z31, 0)</f>
        <v>205.89610889375604</v>
      </c>
    </row>
    <row r="32" spans="5:50" x14ac:dyDescent="0.25">
      <c r="E32">
        <v>2032</v>
      </c>
      <c r="F32" s="5">
        <f>EconomicRates!C72</f>
        <v>3.5571999999999999E-2</v>
      </c>
      <c r="G32" s="5">
        <f>EconomicRates!D72</f>
        <v>7.0000000000000007E-2</v>
      </c>
      <c r="H32" s="5">
        <f t="shared" si="10"/>
        <v>0.12000000000000001</v>
      </c>
      <c r="I32" s="5">
        <f t="shared" si="11"/>
        <v>1.1200000000000001</v>
      </c>
      <c r="J32">
        <f t="shared" si="12"/>
        <v>0.89285714285714279</v>
      </c>
      <c r="K32">
        <f t="shared" si="20"/>
        <v>3.7383274745506546E-2</v>
      </c>
      <c r="L32" s="2">
        <v>29</v>
      </c>
      <c r="M32" s="6">
        <v>5.4879999999999998E-3</v>
      </c>
      <c r="Q32" s="4">
        <f t="shared" si="21"/>
        <v>12.5</v>
      </c>
      <c r="R32">
        <f t="shared" si="0"/>
        <v>100000</v>
      </c>
      <c r="S32">
        <f t="shared" si="1"/>
        <v>202.40419642198333</v>
      </c>
      <c r="U32">
        <f t="shared" si="13"/>
        <v>5.4879999999999998E-3</v>
      </c>
      <c r="V32">
        <f t="shared" si="14"/>
        <v>0.01</v>
      </c>
      <c r="W32">
        <f t="shared" si="15"/>
        <v>0.68423262412163299</v>
      </c>
      <c r="X32">
        <f t="shared" si="16"/>
        <v>3.7550686411795217E-3</v>
      </c>
      <c r="Y32">
        <f t="shared" si="17"/>
        <v>6.84232624121633E-3</v>
      </c>
      <c r="Z32">
        <f t="shared" si="18"/>
        <v>0.67363522923923724</v>
      </c>
      <c r="AB32">
        <f t="shared" si="19"/>
        <v>140.88083488480819</v>
      </c>
      <c r="AC32">
        <f t="shared" si="2"/>
        <v>136.34659725570634</v>
      </c>
      <c r="AE32">
        <f t="shared" si="3"/>
        <v>0</v>
      </c>
      <c r="AF32">
        <f t="shared" si="4"/>
        <v>0</v>
      </c>
      <c r="AG32">
        <f t="shared" si="4"/>
        <v>-8.4204403654904656</v>
      </c>
      <c r="AH32">
        <f t="shared" si="5"/>
        <v>-375.50686411795215</v>
      </c>
      <c r="AI32">
        <f t="shared" si="6"/>
        <v>-383.92730448344264</v>
      </c>
      <c r="AJ32">
        <f t="shared" si="7"/>
        <v>4.5342376291018525</v>
      </c>
      <c r="AK32">
        <f t="shared" si="22"/>
        <v>9.8616584419365747</v>
      </c>
      <c r="AL32">
        <f t="shared" si="8"/>
        <v>-369.53140841240418</v>
      </c>
      <c r="AN32">
        <f t="shared" si="9"/>
        <v>0</v>
      </c>
      <c r="AO32">
        <f t="shared" si="9"/>
        <v>0</v>
      </c>
      <c r="AP32">
        <f t="shared" si="9"/>
        <v>-0.31478363566128365</v>
      </c>
      <c r="AQ32">
        <f t="shared" si="9"/>
        <v>-14.037676270144999</v>
      </c>
      <c r="AR32">
        <f t="shared" si="9"/>
        <v>-14.352459905806283</v>
      </c>
      <c r="AS32">
        <f t="shared" si="9"/>
        <v>0.16950465105012877</v>
      </c>
      <c r="AT32">
        <f t="shared" si="9"/>
        <v>0.36866108698125899</v>
      </c>
      <c r="AU32">
        <f t="shared" si="9"/>
        <v>-13.814294167774895</v>
      </c>
      <c r="AW32">
        <v>29</v>
      </c>
      <c r="AX32">
        <f>IF(Z32&gt;0, (R32*SUMPRODUCT(K32:$K$98, X32:$X$98)-K32*$AZ$3)/Z32, 0)</f>
        <v>202.40419642198333</v>
      </c>
    </row>
    <row r="33" spans="5:50" x14ac:dyDescent="0.25">
      <c r="E33">
        <v>2033</v>
      </c>
      <c r="F33" s="5">
        <f>EconomicRates!C73</f>
        <v>3.5571999999999999E-2</v>
      </c>
      <c r="G33" s="5">
        <f>EconomicRates!D73</f>
        <v>7.0000000000000007E-2</v>
      </c>
      <c r="H33" s="5">
        <f t="shared" si="10"/>
        <v>0.12000000000000001</v>
      </c>
      <c r="I33" s="5">
        <f t="shared" si="11"/>
        <v>1.1200000000000001</v>
      </c>
      <c r="J33">
        <f t="shared" si="12"/>
        <v>0.89285714285714279</v>
      </c>
      <c r="K33">
        <f t="shared" si="20"/>
        <v>3.337792387991656E-2</v>
      </c>
      <c r="L33" s="2">
        <v>30</v>
      </c>
      <c r="M33" s="6">
        <v>5.7670000000000004E-3</v>
      </c>
      <c r="Q33" s="4">
        <f t="shared" si="21"/>
        <v>12.5</v>
      </c>
      <c r="R33">
        <f t="shared" si="0"/>
        <v>100000</v>
      </c>
      <c r="S33">
        <f t="shared" si="1"/>
        <v>198.83753539772192</v>
      </c>
      <c r="U33">
        <f t="shared" si="13"/>
        <v>5.7670000000000004E-3</v>
      </c>
      <c r="V33">
        <f t="shared" si="14"/>
        <v>0.01</v>
      </c>
      <c r="W33">
        <f t="shared" si="15"/>
        <v>0.67363522923923724</v>
      </c>
      <c r="X33">
        <f t="shared" si="16"/>
        <v>3.8848543670226814E-3</v>
      </c>
      <c r="Y33">
        <f t="shared" si="17"/>
        <v>6.7363522923923726E-3</v>
      </c>
      <c r="Z33">
        <f t="shared" si="18"/>
        <v>0.66301402257982223</v>
      </c>
      <c r="AB33">
        <f t="shared" si="19"/>
        <v>136.34659725570634</v>
      </c>
      <c r="AC33">
        <f t="shared" si="2"/>
        <v>131.8320741839014</v>
      </c>
      <c r="AE33">
        <f t="shared" si="3"/>
        <v>0</v>
      </c>
      <c r="AF33">
        <f t="shared" si="4"/>
        <v>0</v>
      </c>
      <c r="AG33">
        <f t="shared" si="4"/>
        <v>-8.2876752822477773</v>
      </c>
      <c r="AH33">
        <f t="shared" si="5"/>
        <v>-388.48543670226815</v>
      </c>
      <c r="AI33">
        <f t="shared" si="6"/>
        <v>-396.77311198451594</v>
      </c>
      <c r="AJ33">
        <f t="shared" si="7"/>
        <v>4.5145230718049447</v>
      </c>
      <c r="AK33">
        <f t="shared" si="22"/>
        <v>9.5442618078994457</v>
      </c>
      <c r="AL33">
        <f t="shared" si="8"/>
        <v>-382.71432710481156</v>
      </c>
      <c r="AN33">
        <f t="shared" si="9"/>
        <v>0</v>
      </c>
      <c r="AO33">
        <f t="shared" si="9"/>
        <v>0</v>
      </c>
      <c r="AP33">
        <f t="shared" si="9"/>
        <v>-0.27662539471233233</v>
      </c>
      <c r="AQ33">
        <f t="shared" si="9"/>
        <v>-12.966837334704449</v>
      </c>
      <c r="AR33">
        <f t="shared" si="9"/>
        <v>-13.243462729416782</v>
      </c>
      <c r="AS33">
        <f t="shared" si="9"/>
        <v>0.15068540744483253</v>
      </c>
      <c r="AT33">
        <f t="shared" si="9"/>
        <v>0.31856764411406252</v>
      </c>
      <c r="AU33">
        <f t="shared" si="9"/>
        <v>-12.774209677857888</v>
      </c>
      <c r="AW33">
        <v>30</v>
      </c>
      <c r="AX33">
        <f>IF(Z33&gt;0, (R33*SUMPRODUCT(K33:$K$98, X33:$X$98)-K33*$AZ$3)/Z33, 0)</f>
        <v>198.83753539772192</v>
      </c>
    </row>
    <row r="34" spans="5:50" x14ac:dyDescent="0.25">
      <c r="E34">
        <v>2034</v>
      </c>
      <c r="F34" s="5">
        <f>EconomicRates!C74</f>
        <v>3.5571999999999999E-2</v>
      </c>
      <c r="G34" s="5">
        <f>EconomicRates!D74</f>
        <v>7.0000000000000007E-2</v>
      </c>
      <c r="H34" s="5">
        <f t="shared" si="10"/>
        <v>0.12000000000000001</v>
      </c>
      <c r="I34" s="5">
        <f t="shared" si="11"/>
        <v>1.1200000000000001</v>
      </c>
      <c r="J34">
        <f t="shared" si="12"/>
        <v>0.89285714285714279</v>
      </c>
      <c r="K34">
        <f t="shared" si="20"/>
        <v>2.9801717749925499E-2</v>
      </c>
      <c r="L34" s="2">
        <v>31</v>
      </c>
      <c r="M34" s="6">
        <v>6.0780000000000001E-3</v>
      </c>
      <c r="Q34" s="4">
        <f t="shared" si="21"/>
        <v>12.5</v>
      </c>
      <c r="R34">
        <f t="shared" si="0"/>
        <v>100000</v>
      </c>
      <c r="S34">
        <f t="shared" si="1"/>
        <v>195.24374185681984</v>
      </c>
      <c r="U34">
        <f t="shared" si="13"/>
        <v>6.0780000000000001E-3</v>
      </c>
      <c r="V34">
        <f t="shared" si="14"/>
        <v>0.01</v>
      </c>
      <c r="W34">
        <f t="shared" si="15"/>
        <v>0.66301402257982223</v>
      </c>
      <c r="X34">
        <f t="shared" si="16"/>
        <v>4.0297992292401595E-3</v>
      </c>
      <c r="Y34">
        <f t="shared" si="17"/>
        <v>6.6301402257982226E-3</v>
      </c>
      <c r="Z34">
        <f t="shared" si="18"/>
        <v>0.65235408312478382</v>
      </c>
      <c r="AB34">
        <f t="shared" si="19"/>
        <v>131.8320741839014</v>
      </c>
      <c r="AC34">
        <f t="shared" si="2"/>
        <v>127.36805220485769</v>
      </c>
      <c r="AE34">
        <f t="shared" si="3"/>
        <v>0</v>
      </c>
      <c r="AF34">
        <f t="shared" si="4"/>
        <v>0</v>
      </c>
      <c r="AG34">
        <f t="shared" si="4"/>
        <v>-8.154426039059798</v>
      </c>
      <c r="AH34">
        <f t="shared" si="5"/>
        <v>-402.97992292401597</v>
      </c>
      <c r="AI34">
        <f t="shared" si="6"/>
        <v>-411.13434896307575</v>
      </c>
      <c r="AJ34">
        <f t="shared" si="7"/>
        <v>4.4640219790437072</v>
      </c>
      <c r="AK34">
        <f t="shared" si="22"/>
        <v>9.2282451928730982</v>
      </c>
      <c r="AL34">
        <f t="shared" si="8"/>
        <v>-397.44208179115896</v>
      </c>
      <c r="AN34">
        <f t="shared" si="9"/>
        <v>0</v>
      </c>
      <c r="AO34">
        <f t="shared" si="9"/>
        <v>0</v>
      </c>
      <c r="AP34">
        <f t="shared" si="9"/>
        <v>-0.24301590322870306</v>
      </c>
      <c r="AQ34">
        <f t="shared" si="9"/>
        <v>-12.009493921868255</v>
      </c>
      <c r="AR34">
        <f t="shared" si="9"/>
        <v>-12.25250982509696</v>
      </c>
      <c r="AS34">
        <f t="shared" si="9"/>
        <v>0.13303552304892441</v>
      </c>
      <c r="AT34">
        <f t="shared" si="9"/>
        <v>0.27501755856511084</v>
      </c>
      <c r="AU34">
        <f t="shared" ref="AU34:AU89" si="23">AL34*$K34</f>
        <v>-11.844456743482924</v>
      </c>
      <c r="AW34">
        <v>31</v>
      </c>
      <c r="AX34">
        <f>IF(Z34&gt;0, (R34*SUMPRODUCT(K34:$K$98, X34:$X$98)-K34*$AZ$3)/Z34, 0)</f>
        <v>195.24374185681984</v>
      </c>
    </row>
    <row r="35" spans="5:50" x14ac:dyDescent="0.25">
      <c r="E35">
        <v>2035</v>
      </c>
      <c r="F35" s="5">
        <f>EconomicRates!C75</f>
        <v>3.5571999999999999E-2</v>
      </c>
      <c r="G35" s="5">
        <f>EconomicRates!D75</f>
        <v>7.0000000000000007E-2</v>
      </c>
      <c r="H35" s="5">
        <f t="shared" si="10"/>
        <v>0.12000000000000001</v>
      </c>
      <c r="I35" s="5">
        <f t="shared" si="11"/>
        <v>1.1200000000000001</v>
      </c>
      <c r="J35">
        <f t="shared" si="12"/>
        <v>0.89285714285714279</v>
      </c>
      <c r="K35">
        <f t="shared" si="20"/>
        <v>2.660867656243348E-2</v>
      </c>
      <c r="L35" s="2">
        <v>32</v>
      </c>
      <c r="M35" s="6">
        <v>6.4359999999999999E-3</v>
      </c>
      <c r="Q35" s="4">
        <f t="shared" si="21"/>
        <v>12.5</v>
      </c>
      <c r="R35">
        <f t="shared" si="0"/>
        <v>100000</v>
      </c>
      <c r="S35">
        <f t="shared" si="1"/>
        <v>191.6213021682876</v>
      </c>
      <c r="U35">
        <f t="shared" si="13"/>
        <v>6.4359999999999999E-3</v>
      </c>
      <c r="V35">
        <f t="shared" si="14"/>
        <v>0.01</v>
      </c>
      <c r="W35">
        <f t="shared" si="15"/>
        <v>0.65235408312478382</v>
      </c>
      <c r="X35">
        <f t="shared" si="16"/>
        <v>4.1985508789911087E-3</v>
      </c>
      <c r="Y35">
        <f t="shared" si="17"/>
        <v>6.5235408312478383E-3</v>
      </c>
      <c r="Z35">
        <f t="shared" si="18"/>
        <v>0.64163199141454486</v>
      </c>
      <c r="AB35">
        <f t="shared" si="19"/>
        <v>127.36805220485769</v>
      </c>
      <c r="AC35">
        <f t="shared" si="2"/>
        <v>122.95035770768662</v>
      </c>
      <c r="AE35">
        <f t="shared" si="3"/>
        <v>0</v>
      </c>
      <c r="AF35">
        <f t="shared" ref="AF35:AG66" si="24">-$Z35*P35</f>
        <v>0</v>
      </c>
      <c r="AG35">
        <f t="shared" si="24"/>
        <v>-8.0203998926818105</v>
      </c>
      <c r="AH35">
        <f t="shared" si="5"/>
        <v>-419.85508789911086</v>
      </c>
      <c r="AI35">
        <f t="shared" ref="AI35:AI66" si="25">SUM(AE35:AH35)</f>
        <v>-427.87548779179269</v>
      </c>
      <c r="AJ35">
        <f t="shared" si="7"/>
        <v>4.4176944971710697</v>
      </c>
      <c r="AK35">
        <f t="shared" si="22"/>
        <v>8.91576365434004</v>
      </c>
      <c r="AL35">
        <f t="shared" ref="AL35:AL89" si="26">SUM(AI35:AK35)</f>
        <v>-414.54202964028161</v>
      </c>
      <c r="AN35">
        <f t="shared" ref="AN35:AT66" si="27">AE35*$K35</f>
        <v>0</v>
      </c>
      <c r="AO35">
        <f t="shared" si="27"/>
        <v>0</v>
      </c>
      <c r="AP35">
        <f t="shared" si="27"/>
        <v>-0.21341222664574649</v>
      </c>
      <c r="AQ35">
        <f t="shared" si="27"/>
        <v>-11.17178823699952</v>
      </c>
      <c r="AR35">
        <f t="shared" si="27"/>
        <v>-11.385200463645267</v>
      </c>
      <c r="AS35">
        <f t="shared" si="27"/>
        <v>0.1175490040268672</v>
      </c>
      <c r="AT35">
        <f t="shared" si="27"/>
        <v>0.23723667138543408</v>
      </c>
      <c r="AU35">
        <f t="shared" si="23"/>
        <v>-11.030414788232966</v>
      </c>
      <c r="AW35">
        <v>32</v>
      </c>
      <c r="AX35">
        <f>IF(Z35&gt;0, (R35*SUMPRODUCT(K35:$K$98, X35:$X$98)-K35*$AZ$3)/Z35, 0)</f>
        <v>191.6213021682876</v>
      </c>
    </row>
    <row r="36" spans="5:50" x14ac:dyDescent="0.25">
      <c r="E36">
        <v>2036</v>
      </c>
      <c r="F36" s="5">
        <f>EconomicRates!C76</f>
        <v>3.5571999999999999E-2</v>
      </c>
      <c r="G36" s="5">
        <f>EconomicRates!D76</f>
        <v>7.0000000000000007E-2</v>
      </c>
      <c r="H36" s="5">
        <f t="shared" si="10"/>
        <v>0.12000000000000001</v>
      </c>
      <c r="I36" s="5">
        <f t="shared" si="11"/>
        <v>1.1200000000000001</v>
      </c>
      <c r="J36">
        <f t="shared" si="12"/>
        <v>0.89285714285714279</v>
      </c>
      <c r="K36">
        <f t="shared" si="20"/>
        <v>2.3757746930744176E-2</v>
      </c>
      <c r="L36" s="2">
        <v>33</v>
      </c>
      <c r="M36" s="6">
        <v>6.8199999999999997E-3</v>
      </c>
      <c r="Q36" s="4">
        <f t="shared" si="21"/>
        <v>12.5</v>
      </c>
      <c r="R36">
        <f t="shared" si="0"/>
        <v>100000</v>
      </c>
      <c r="S36">
        <f t="shared" si="1"/>
        <v>187.93515063950966</v>
      </c>
      <c r="U36">
        <f t="shared" si="13"/>
        <v>6.8199999999999997E-3</v>
      </c>
      <c r="V36">
        <f t="shared" si="14"/>
        <v>0.01</v>
      </c>
      <c r="W36">
        <f t="shared" si="15"/>
        <v>0.64163199141454486</v>
      </c>
      <c r="X36">
        <f t="shared" si="16"/>
        <v>4.3759301814471959E-3</v>
      </c>
      <c r="Y36">
        <f t="shared" si="17"/>
        <v>6.4163199141454488E-3</v>
      </c>
      <c r="Z36">
        <f t="shared" si="18"/>
        <v>0.63083974131895215</v>
      </c>
      <c r="AB36">
        <f t="shared" si="19"/>
        <v>122.95035770768662</v>
      </c>
      <c r="AC36">
        <f t="shared" si="2"/>
        <v>118.55696181416658</v>
      </c>
      <c r="AE36">
        <f t="shared" si="3"/>
        <v>0</v>
      </c>
      <c r="AF36">
        <f t="shared" si="24"/>
        <v>0</v>
      </c>
      <c r="AG36">
        <f t="shared" si="24"/>
        <v>-7.8854967664869022</v>
      </c>
      <c r="AH36">
        <f t="shared" si="5"/>
        <v>-437.59301814471957</v>
      </c>
      <c r="AI36">
        <f t="shared" si="25"/>
        <v>-445.47851491120645</v>
      </c>
      <c r="AJ36">
        <f t="shared" si="7"/>
        <v>4.3933958935200366</v>
      </c>
      <c r="AK36">
        <f t="shared" si="22"/>
        <v>8.6065250395380648</v>
      </c>
      <c r="AL36">
        <f t="shared" si="26"/>
        <v>-432.47859397814835</v>
      </c>
      <c r="AN36">
        <f t="shared" si="27"/>
        <v>0</v>
      </c>
      <c r="AO36">
        <f t="shared" si="27"/>
        <v>0</v>
      </c>
      <c r="AP36">
        <f t="shared" si="27"/>
        <v>-0.18734163660139733</v>
      </c>
      <c r="AQ36">
        <f t="shared" si="27"/>
        <v>-10.396224183742792</v>
      </c>
      <c r="AR36">
        <f t="shared" si="27"/>
        <v>-10.583565820344189</v>
      </c>
      <c r="AS36">
        <f t="shared" si="27"/>
        <v>0.10437718780481972</v>
      </c>
      <c r="AT36">
        <f t="shared" si="27"/>
        <v>0.20447164384245836</v>
      </c>
      <c r="AU36">
        <f t="shared" si="23"/>
        <v>-10.274716988696911</v>
      </c>
      <c r="AW36">
        <v>33</v>
      </c>
      <c r="AX36">
        <f>IF(Z36&gt;0, (R36*SUMPRODUCT(K36:$K$98, X36:$X$98)-K36*$AZ$3)/Z36, 0)</f>
        <v>187.93515063950966</v>
      </c>
    </row>
    <row r="37" spans="5:50" x14ac:dyDescent="0.25">
      <c r="E37">
        <v>2037</v>
      </c>
      <c r="F37" s="5">
        <f>EconomicRates!C77</f>
        <v>3.5571999999999999E-2</v>
      </c>
      <c r="G37" s="5">
        <f>EconomicRates!D77</f>
        <v>7.0000000000000007E-2</v>
      </c>
      <c r="H37" s="5">
        <f t="shared" si="10"/>
        <v>0.12000000000000001</v>
      </c>
      <c r="I37" s="5">
        <f t="shared" si="11"/>
        <v>1.1200000000000001</v>
      </c>
      <c r="J37">
        <f t="shared" si="12"/>
        <v>0.89285714285714279</v>
      </c>
      <c r="K37">
        <f t="shared" si="20"/>
        <v>2.1212274045307299E-2</v>
      </c>
      <c r="L37" s="2">
        <v>34</v>
      </c>
      <c r="M37" s="6">
        <v>7.2269999999999999E-3</v>
      </c>
      <c r="Q37" s="4">
        <f t="shared" si="21"/>
        <v>12.5</v>
      </c>
      <c r="R37">
        <f t="shared" si="0"/>
        <v>100000</v>
      </c>
      <c r="S37">
        <f t="shared" si="1"/>
        <v>184.22255330057448</v>
      </c>
      <c r="U37">
        <f t="shared" si="13"/>
        <v>7.2269999999999999E-3</v>
      </c>
      <c r="V37">
        <f t="shared" si="14"/>
        <v>0.01</v>
      </c>
      <c r="W37">
        <f t="shared" si="15"/>
        <v>0.63083974131895215</v>
      </c>
      <c r="X37">
        <f t="shared" si="16"/>
        <v>4.5590788105120674E-3</v>
      </c>
      <c r="Y37">
        <f t="shared" si="17"/>
        <v>6.308397413189522E-3</v>
      </c>
      <c r="Z37">
        <f t="shared" si="18"/>
        <v>0.6199722650952505</v>
      </c>
      <c r="AB37">
        <f t="shared" si="19"/>
        <v>118.55696181416658</v>
      </c>
      <c r="AC37">
        <f t="shared" si="2"/>
        <v>114.21287365138767</v>
      </c>
      <c r="AE37">
        <f t="shared" si="3"/>
        <v>0</v>
      </c>
      <c r="AF37">
        <f t="shared" si="24"/>
        <v>0</v>
      </c>
      <c r="AG37">
        <f t="shared" si="24"/>
        <v>-7.7496533136906312</v>
      </c>
      <c r="AH37">
        <f t="shared" si="5"/>
        <v>-455.90788105120674</v>
      </c>
      <c r="AI37">
        <f t="shared" si="25"/>
        <v>-463.6575343648974</v>
      </c>
      <c r="AJ37">
        <f t="shared" si="7"/>
        <v>4.3440881627789167</v>
      </c>
      <c r="AK37">
        <f t="shared" si="22"/>
        <v>8.2989873269916625</v>
      </c>
      <c r="AL37">
        <f t="shared" si="26"/>
        <v>-451.01445887512682</v>
      </c>
      <c r="AN37">
        <f t="shared" si="27"/>
        <v>0</v>
      </c>
      <c r="AO37">
        <f t="shared" si="27"/>
        <v>0</v>
      </c>
      <c r="AP37">
        <f t="shared" si="27"/>
        <v>-0.16438776984612949</v>
      </c>
      <c r="AQ37">
        <f t="shared" si="27"/>
        <v>-9.6708429122735602</v>
      </c>
      <c r="AR37">
        <f t="shared" si="27"/>
        <v>-9.8352306821196898</v>
      </c>
      <c r="AS37">
        <f t="shared" si="27"/>
        <v>9.2147988585841889E-2</v>
      </c>
      <c r="AT37">
        <f t="shared" si="27"/>
        <v>0.17604039347867945</v>
      </c>
      <c r="AU37">
        <f t="shared" si="23"/>
        <v>-9.567042300055169</v>
      </c>
      <c r="AW37">
        <v>34</v>
      </c>
      <c r="AX37">
        <f>IF(Z37&gt;0, (R37*SUMPRODUCT(K37:$K$98, X37:$X$98)-K37*$AZ$3)/Z37, 0)</f>
        <v>184.22255330057448</v>
      </c>
    </row>
    <row r="38" spans="5:50" x14ac:dyDescent="0.25">
      <c r="E38">
        <v>2038</v>
      </c>
      <c r="F38" s="5">
        <f>EconomicRates!C78</f>
        <v>3.5571999999999999E-2</v>
      </c>
      <c r="G38" s="5">
        <f>EconomicRates!D78</f>
        <v>7.0000000000000007E-2</v>
      </c>
      <c r="H38" s="5">
        <f t="shared" si="10"/>
        <v>0.12000000000000001</v>
      </c>
      <c r="I38" s="5">
        <f t="shared" si="11"/>
        <v>1.1200000000000001</v>
      </c>
      <c r="J38">
        <f t="shared" si="12"/>
        <v>0.89285714285714279</v>
      </c>
      <c r="K38">
        <f t="shared" si="20"/>
        <v>1.8939530397595803E-2</v>
      </c>
      <c r="L38" s="2">
        <v>35</v>
      </c>
      <c r="M38" s="6">
        <v>7.6860000000000001E-3</v>
      </c>
      <c r="Q38" s="4">
        <f t="shared" si="21"/>
        <v>12.5</v>
      </c>
      <c r="R38">
        <f t="shared" si="0"/>
        <v>100000</v>
      </c>
      <c r="S38">
        <f t="shared" si="1"/>
        <v>180.5326457204707</v>
      </c>
      <c r="U38">
        <f t="shared" si="13"/>
        <v>7.6860000000000001E-3</v>
      </c>
      <c r="V38">
        <f t="shared" si="14"/>
        <v>0.01</v>
      </c>
      <c r="W38">
        <f t="shared" si="15"/>
        <v>0.6199722650952505</v>
      </c>
      <c r="X38">
        <f t="shared" si="16"/>
        <v>4.765106829522095E-3</v>
      </c>
      <c r="Y38">
        <f t="shared" si="17"/>
        <v>6.199722650952505E-3</v>
      </c>
      <c r="Z38">
        <f t="shared" si="18"/>
        <v>0.60900743561477588</v>
      </c>
      <c r="AB38">
        <f t="shared" si="19"/>
        <v>114.21287365138767</v>
      </c>
      <c r="AC38">
        <f t="shared" si="2"/>
        <v>109.9457236149747</v>
      </c>
      <c r="AE38">
        <f t="shared" si="3"/>
        <v>0</v>
      </c>
      <c r="AF38">
        <f t="shared" si="24"/>
        <v>0</v>
      </c>
      <c r="AG38">
        <f t="shared" si="24"/>
        <v>-7.6125929451846988</v>
      </c>
      <c r="AH38">
        <f t="shared" si="5"/>
        <v>-476.51068295220949</v>
      </c>
      <c r="AI38">
        <f t="shared" si="25"/>
        <v>-484.12327589739419</v>
      </c>
      <c r="AJ38">
        <f t="shared" si="7"/>
        <v>4.2671500364129713</v>
      </c>
      <c r="AK38">
        <f t="shared" si="22"/>
        <v>7.9949011555971374</v>
      </c>
      <c r="AL38">
        <f t="shared" si="26"/>
        <v>-471.86122470538413</v>
      </c>
      <c r="AN38">
        <f t="shared" si="27"/>
        <v>0</v>
      </c>
      <c r="AO38">
        <f t="shared" si="27"/>
        <v>0</v>
      </c>
      <c r="AP38">
        <f t="shared" si="27"/>
        <v>-0.14417893548984898</v>
      </c>
      <c r="AQ38">
        <f t="shared" si="27"/>
        <v>-9.0248885645525085</v>
      </c>
      <c r="AR38">
        <f t="shared" si="27"/>
        <v>-9.169067500042356</v>
      </c>
      <c r="AS38">
        <f t="shared" si="27"/>
        <v>8.0817817825745514E-2</v>
      </c>
      <c r="AT38">
        <f t="shared" si="27"/>
        <v>0.15141967346220581</v>
      </c>
      <c r="AU38">
        <f t="shared" si="23"/>
        <v>-8.9368300087544057</v>
      </c>
      <c r="AW38">
        <v>35</v>
      </c>
      <c r="AX38">
        <f>IF(Z38&gt;0, (R38*SUMPRODUCT(K38:$K$98, X38:$X$98)-K38*$AZ$3)/Z38, 0)</f>
        <v>180.5326457204707</v>
      </c>
    </row>
    <row r="39" spans="5:50" x14ac:dyDescent="0.25">
      <c r="E39">
        <v>2039</v>
      </c>
      <c r="F39" s="5">
        <f>EconomicRates!C79</f>
        <v>3.5571999999999999E-2</v>
      </c>
      <c r="G39" s="5">
        <f>EconomicRates!D79</f>
        <v>7.0000000000000007E-2</v>
      </c>
      <c r="H39" s="5">
        <f t="shared" si="10"/>
        <v>0.12000000000000001</v>
      </c>
      <c r="I39" s="5">
        <f t="shared" si="11"/>
        <v>1.1200000000000001</v>
      </c>
      <c r="J39">
        <f t="shared" si="12"/>
        <v>0.89285714285714279</v>
      </c>
      <c r="K39">
        <f t="shared" si="20"/>
        <v>1.6910294997853393E-2</v>
      </c>
      <c r="L39" s="2">
        <v>36</v>
      </c>
      <c r="M39" s="6">
        <v>8.2030000000000002E-3</v>
      </c>
      <c r="Q39" s="4">
        <f t="shared" si="21"/>
        <v>12.5</v>
      </c>
      <c r="R39">
        <f t="shared" si="0"/>
        <v>100000</v>
      </c>
      <c r="S39">
        <f t="shared" si="1"/>
        <v>176.85520622648733</v>
      </c>
      <c r="U39">
        <f t="shared" si="13"/>
        <v>8.2030000000000002E-3</v>
      </c>
      <c r="V39">
        <f t="shared" si="14"/>
        <v>0.01</v>
      </c>
      <c r="W39">
        <f t="shared" si="15"/>
        <v>0.60900743561477588</v>
      </c>
      <c r="X39">
        <f t="shared" si="16"/>
        <v>4.9956879943480071E-3</v>
      </c>
      <c r="Y39">
        <f t="shared" si="17"/>
        <v>6.0900743561477589E-3</v>
      </c>
      <c r="Z39">
        <f t="shared" si="18"/>
        <v>0.59792167326428014</v>
      </c>
      <c r="AB39">
        <f t="shared" si="19"/>
        <v>109.9457236149747</v>
      </c>
      <c r="AC39">
        <f t="shared" si="2"/>
        <v>105.74556083244063</v>
      </c>
      <c r="AE39">
        <f t="shared" si="3"/>
        <v>0</v>
      </c>
      <c r="AF39">
        <f t="shared" si="24"/>
        <v>0</v>
      </c>
      <c r="AG39">
        <f t="shared" si="24"/>
        <v>-7.4740209158035018</v>
      </c>
      <c r="AH39">
        <f t="shared" si="5"/>
        <v>-499.56879943480072</v>
      </c>
      <c r="AI39">
        <f t="shared" si="25"/>
        <v>-507.04282035060425</v>
      </c>
      <c r="AJ39">
        <f t="shared" si="7"/>
        <v>4.2001627825340648</v>
      </c>
      <c r="AK39">
        <f t="shared" si="22"/>
        <v>7.6962006530482299</v>
      </c>
      <c r="AL39">
        <f t="shared" si="26"/>
        <v>-495.14645691502199</v>
      </c>
      <c r="AN39">
        <f t="shared" si="27"/>
        <v>0</v>
      </c>
      <c r="AO39">
        <f t="shared" si="27"/>
        <v>0</v>
      </c>
      <c r="AP39">
        <f t="shared" si="27"/>
        <v>-0.12638789850636359</v>
      </c>
      <c r="AQ39">
        <f t="shared" si="27"/>
        <v>-8.4478557701659351</v>
      </c>
      <c r="AR39">
        <f t="shared" si="27"/>
        <v>-8.5742436686722989</v>
      </c>
      <c r="AS39">
        <f t="shared" si="27"/>
        <v>7.1025991691655785E-2</v>
      </c>
      <c r="AT39">
        <f t="shared" si="27"/>
        <v>0.13014502340571749</v>
      </c>
      <c r="AU39">
        <f t="shared" si="23"/>
        <v>-8.3730726535749262</v>
      </c>
      <c r="AW39">
        <v>36</v>
      </c>
      <c r="AX39">
        <f>IF(Z39&gt;0, (R39*SUMPRODUCT(K39:$K$98, X39:$X$98)-K39*$AZ$3)/Z39, 0)</f>
        <v>176.85520622648733</v>
      </c>
    </row>
    <row r="40" spans="5:50" x14ac:dyDescent="0.25">
      <c r="E40">
        <v>2040</v>
      </c>
      <c r="F40" s="5">
        <f>EconomicRates!C80</f>
        <v>3.5571999999999999E-2</v>
      </c>
      <c r="G40" s="5">
        <f>EconomicRates!D80</f>
        <v>7.0000000000000007E-2</v>
      </c>
      <c r="H40" s="5">
        <f t="shared" si="10"/>
        <v>0.12000000000000001</v>
      </c>
      <c r="I40" s="5">
        <f t="shared" si="11"/>
        <v>1.1200000000000001</v>
      </c>
      <c r="J40">
        <f t="shared" si="12"/>
        <v>0.89285714285714279</v>
      </c>
      <c r="K40">
        <f t="shared" si="20"/>
        <v>1.5098477676654815E-2</v>
      </c>
      <c r="L40" s="2">
        <v>37</v>
      </c>
      <c r="M40" s="6">
        <v>8.7950000000000007E-3</v>
      </c>
      <c r="Q40" s="4">
        <f t="shared" si="21"/>
        <v>12.5</v>
      </c>
      <c r="R40">
        <f t="shared" si="0"/>
        <v>100000</v>
      </c>
      <c r="S40">
        <f t="shared" si="1"/>
        <v>173.18614750271956</v>
      </c>
      <c r="U40">
        <f t="shared" si="13"/>
        <v>8.7950000000000007E-3</v>
      </c>
      <c r="V40">
        <f t="shared" si="14"/>
        <v>0.01</v>
      </c>
      <c r="W40">
        <f t="shared" si="15"/>
        <v>0.59792167326428014</v>
      </c>
      <c r="X40">
        <f t="shared" si="16"/>
        <v>5.2587211163593441E-3</v>
      </c>
      <c r="Y40">
        <f t="shared" si="17"/>
        <v>5.9792167326428013E-3</v>
      </c>
      <c r="Z40">
        <f t="shared" si="18"/>
        <v>0.58668373541527796</v>
      </c>
      <c r="AB40">
        <f t="shared" si="19"/>
        <v>105.74556083244063</v>
      </c>
      <c r="AC40">
        <f t="shared" si="2"/>
        <v>101.60549593907683</v>
      </c>
      <c r="AE40">
        <f t="shared" si="3"/>
        <v>0</v>
      </c>
      <c r="AF40">
        <f t="shared" si="24"/>
        <v>0</v>
      </c>
      <c r="AG40">
        <f t="shared" si="24"/>
        <v>-7.3335466926909749</v>
      </c>
      <c r="AH40">
        <f t="shared" si="5"/>
        <v>-525.8721116359344</v>
      </c>
      <c r="AI40">
        <f t="shared" si="25"/>
        <v>-533.20565832862542</v>
      </c>
      <c r="AJ40">
        <f t="shared" si="7"/>
        <v>4.1400648933637996</v>
      </c>
      <c r="AK40">
        <f t="shared" si="22"/>
        <v>7.4021892582708446</v>
      </c>
      <c r="AL40">
        <f t="shared" si="26"/>
        <v>-521.66340417699075</v>
      </c>
      <c r="AN40">
        <f t="shared" si="27"/>
        <v>0</v>
      </c>
      <c r="AO40">
        <f t="shared" si="27"/>
        <v>0</v>
      </c>
      <c r="AP40">
        <f t="shared" si="27"/>
        <v>-0.11072539103030044</v>
      </c>
      <c r="AQ40">
        <f t="shared" si="27"/>
        <v>-7.9398683383104842</v>
      </c>
      <c r="AR40">
        <f t="shared" si="27"/>
        <v>-8.0505937293407843</v>
      </c>
      <c r="AS40">
        <f t="shared" si="27"/>
        <v>6.2508677372355617E-2</v>
      </c>
      <c r="AT40">
        <f t="shared" si="27"/>
        <v>0.11176178927437641</v>
      </c>
      <c r="AU40">
        <f t="shared" si="23"/>
        <v>-7.8763232626940525</v>
      </c>
      <c r="AW40">
        <v>37</v>
      </c>
      <c r="AX40">
        <f>IF(Z40&gt;0, (R40*SUMPRODUCT(K40:$K$98, X40:$X$98)-K40*$AZ$3)/Z40, 0)</f>
        <v>173.18614750271956</v>
      </c>
    </row>
    <row r="41" spans="5:50" x14ac:dyDescent="0.25">
      <c r="E41">
        <v>2041</v>
      </c>
      <c r="F41" s="5">
        <f>EconomicRates!C81</f>
        <v>3.5571999999999999E-2</v>
      </c>
      <c r="G41" s="5">
        <f>EconomicRates!D81</f>
        <v>7.0000000000000007E-2</v>
      </c>
      <c r="H41" s="5">
        <f t="shared" si="10"/>
        <v>0.12000000000000001</v>
      </c>
      <c r="I41" s="5">
        <f t="shared" si="11"/>
        <v>1.1200000000000001</v>
      </c>
      <c r="J41">
        <f t="shared" si="12"/>
        <v>0.89285714285714279</v>
      </c>
      <c r="K41">
        <f t="shared" si="20"/>
        <v>1.348078363987037E-2</v>
      </c>
      <c r="L41" s="2">
        <v>38</v>
      </c>
      <c r="M41" s="6">
        <v>9.4780000000000003E-3</v>
      </c>
      <c r="Q41" s="4">
        <f t="shared" si="21"/>
        <v>12.5</v>
      </c>
      <c r="R41">
        <f t="shared" si="0"/>
        <v>100000</v>
      </c>
      <c r="S41">
        <f t="shared" si="1"/>
        <v>169.51029971318403</v>
      </c>
      <c r="U41">
        <f t="shared" si="13"/>
        <v>9.4780000000000003E-3</v>
      </c>
      <c r="V41">
        <f t="shared" si="14"/>
        <v>0.01</v>
      </c>
      <c r="W41">
        <f t="shared" si="15"/>
        <v>0.58668373541527796</v>
      </c>
      <c r="X41">
        <f t="shared" si="16"/>
        <v>5.560588444266005E-3</v>
      </c>
      <c r="Y41">
        <f t="shared" si="17"/>
        <v>5.8668373541527798E-3</v>
      </c>
      <c r="Z41">
        <f t="shared" si="18"/>
        <v>0.57525630961685914</v>
      </c>
      <c r="AB41">
        <f t="shared" si="19"/>
        <v>101.60549593907683</v>
      </c>
      <c r="AC41">
        <f t="shared" si="2"/>
        <v>97.511869455053983</v>
      </c>
      <c r="AE41">
        <f t="shared" si="3"/>
        <v>0</v>
      </c>
      <c r="AF41">
        <f t="shared" si="24"/>
        <v>0</v>
      </c>
      <c r="AG41">
        <f t="shared" si="24"/>
        <v>-7.1907038702107391</v>
      </c>
      <c r="AH41">
        <f t="shared" si="5"/>
        <v>-556.05884442660056</v>
      </c>
      <c r="AI41">
        <f t="shared" si="25"/>
        <v>-563.24954829681133</v>
      </c>
      <c r="AJ41">
        <f t="shared" si="7"/>
        <v>4.0936264840228489</v>
      </c>
      <c r="AK41">
        <f t="shared" si="22"/>
        <v>7.112384715735379</v>
      </c>
      <c r="AL41">
        <f t="shared" si="26"/>
        <v>-552.0435370970531</v>
      </c>
      <c r="AN41">
        <f t="shared" si="27"/>
        <v>0</v>
      </c>
      <c r="AO41">
        <f t="shared" si="27"/>
        <v>0</v>
      </c>
      <c r="AP41">
        <f t="shared" si="27"/>
        <v>-9.6936323092689486E-2</v>
      </c>
      <c r="AQ41">
        <f t="shared" si="27"/>
        <v>-7.4961089727513404</v>
      </c>
      <c r="AR41">
        <f t="shared" si="27"/>
        <v>-7.5930452958440302</v>
      </c>
      <c r="AS41">
        <f t="shared" si="27"/>
        <v>5.5185292933555286E-2</v>
      </c>
      <c r="AT41">
        <f t="shared" si="27"/>
        <v>9.5880519516349572E-2</v>
      </c>
      <c r="AU41">
        <f t="shared" si="23"/>
        <v>-7.4419794833941255</v>
      </c>
      <c r="AW41">
        <v>38</v>
      </c>
      <c r="AX41">
        <f>IF(Z41&gt;0, (R41*SUMPRODUCT(K41:$K$98, X41:$X$98)-K41*$AZ$3)/Z41, 0)</f>
        <v>169.51029971318403</v>
      </c>
    </row>
    <row r="42" spans="5:50" x14ac:dyDescent="0.25">
      <c r="E42">
        <v>2042</v>
      </c>
      <c r="F42" s="5">
        <f>EconomicRates!C82</f>
        <v>3.5571999999999999E-2</v>
      </c>
      <c r="G42" s="5">
        <f>EconomicRates!D82</f>
        <v>7.0000000000000007E-2</v>
      </c>
      <c r="H42" s="5">
        <f t="shared" si="10"/>
        <v>0.12000000000000001</v>
      </c>
      <c r="I42" s="5">
        <f t="shared" si="11"/>
        <v>1.1200000000000001</v>
      </c>
      <c r="J42">
        <f t="shared" si="12"/>
        <v>0.89285714285714279</v>
      </c>
      <c r="K42">
        <f t="shared" si="20"/>
        <v>1.2036413964169972E-2</v>
      </c>
      <c r="L42" s="2">
        <v>39</v>
      </c>
      <c r="M42" s="6">
        <v>1.0265E-2</v>
      </c>
      <c r="Q42" s="4">
        <f t="shared" si="21"/>
        <v>12.5</v>
      </c>
      <c r="R42">
        <f t="shared" si="0"/>
        <v>100000</v>
      </c>
      <c r="S42">
        <f t="shared" si="1"/>
        <v>165.80928642910857</v>
      </c>
      <c r="U42">
        <f t="shared" si="13"/>
        <v>1.0265E-2</v>
      </c>
      <c r="V42">
        <f t="shared" si="14"/>
        <v>0.01</v>
      </c>
      <c r="W42">
        <f t="shared" si="15"/>
        <v>0.57525630961685914</v>
      </c>
      <c r="X42">
        <f t="shared" si="16"/>
        <v>5.9050060182170589E-3</v>
      </c>
      <c r="Y42">
        <f t="shared" si="17"/>
        <v>5.7525630961685918E-3</v>
      </c>
      <c r="Z42">
        <f t="shared" si="18"/>
        <v>0.56359874050247349</v>
      </c>
      <c r="AB42">
        <f t="shared" si="19"/>
        <v>97.511869455053983</v>
      </c>
      <c r="AC42">
        <f t="shared" si="2"/>
        <v>93.449904995059455</v>
      </c>
      <c r="AE42">
        <f t="shared" si="3"/>
        <v>0</v>
      </c>
      <c r="AF42">
        <f t="shared" si="24"/>
        <v>0</v>
      </c>
      <c r="AG42">
        <f t="shared" si="24"/>
        <v>-7.0449842562809186</v>
      </c>
      <c r="AH42">
        <f t="shared" si="5"/>
        <v>-590.50060182170591</v>
      </c>
      <c r="AI42">
        <f t="shared" si="25"/>
        <v>-597.54558607798685</v>
      </c>
      <c r="AJ42">
        <f t="shared" si="7"/>
        <v>4.0619644599945275</v>
      </c>
      <c r="AK42">
        <f t="shared" si="22"/>
        <v>6.8258308618537793</v>
      </c>
      <c r="AL42">
        <f t="shared" si="26"/>
        <v>-586.65779075613852</v>
      </c>
      <c r="AN42">
        <f t="shared" si="27"/>
        <v>0</v>
      </c>
      <c r="AO42">
        <f t="shared" si="27"/>
        <v>0</v>
      </c>
      <c r="AP42">
        <f t="shared" si="27"/>
        <v>-8.4796346879657258E-2</v>
      </c>
      <c r="AQ42">
        <f t="shared" si="27"/>
        <v>-7.1075096896175536</v>
      </c>
      <c r="AR42">
        <f t="shared" si="27"/>
        <v>-7.1923060364972109</v>
      </c>
      <c r="AS42">
        <f t="shared" si="27"/>
        <v>4.8891485748240274E-2</v>
      </c>
      <c r="AT42">
        <f t="shared" si="27"/>
        <v>8.2158525902679191E-2</v>
      </c>
      <c r="AU42">
        <f t="shared" si="23"/>
        <v>-7.0612560248462914</v>
      </c>
      <c r="AW42">
        <v>39</v>
      </c>
      <c r="AX42">
        <f>IF(Z42&gt;0, (R42*SUMPRODUCT(K42:$K$98, X42:$X$98)-K42*$AZ$3)/Z42, 0)</f>
        <v>165.80928642910857</v>
      </c>
    </row>
    <row r="43" spans="5:50" x14ac:dyDescent="0.25">
      <c r="E43">
        <v>2043</v>
      </c>
      <c r="F43" s="5">
        <f>EconomicRates!C83</f>
        <v>3.5571999999999999E-2</v>
      </c>
      <c r="G43" s="5">
        <f>EconomicRates!D83</f>
        <v>7.0000000000000007E-2</v>
      </c>
      <c r="H43" s="5">
        <f t="shared" si="10"/>
        <v>0.12000000000000001</v>
      </c>
      <c r="I43" s="5">
        <f t="shared" si="11"/>
        <v>1.1200000000000001</v>
      </c>
      <c r="J43">
        <f t="shared" si="12"/>
        <v>0.89285714285714279</v>
      </c>
      <c r="K43">
        <f t="shared" si="20"/>
        <v>1.0746798182294617E-2</v>
      </c>
      <c r="L43" s="2">
        <v>40</v>
      </c>
      <c r="M43" s="6">
        <v>1.1204E-2</v>
      </c>
      <c r="Q43" s="4">
        <f t="shared" si="21"/>
        <v>12.5</v>
      </c>
      <c r="R43">
        <f t="shared" si="0"/>
        <v>100000</v>
      </c>
      <c r="S43">
        <f t="shared" si="1"/>
        <v>162.07538958482493</v>
      </c>
      <c r="U43">
        <f t="shared" si="13"/>
        <v>1.1204E-2</v>
      </c>
      <c r="V43">
        <f t="shared" si="14"/>
        <v>0.01</v>
      </c>
      <c r="W43">
        <f t="shared" si="15"/>
        <v>0.56359874050247349</v>
      </c>
      <c r="X43">
        <f t="shared" si="16"/>
        <v>6.3145602885897132E-3</v>
      </c>
      <c r="Y43">
        <f t="shared" si="17"/>
        <v>5.6359874050247354E-3</v>
      </c>
      <c r="Z43">
        <f t="shared" si="18"/>
        <v>0.55164819280885913</v>
      </c>
      <c r="AB43">
        <f t="shared" si="19"/>
        <v>93.449904995059455</v>
      </c>
      <c r="AC43">
        <f t="shared" si="2"/>
        <v>89.408595763260465</v>
      </c>
      <c r="AE43">
        <f t="shared" si="3"/>
        <v>0</v>
      </c>
      <c r="AF43">
        <f t="shared" si="24"/>
        <v>0</v>
      </c>
      <c r="AG43">
        <f t="shared" si="24"/>
        <v>-6.8956024101107394</v>
      </c>
      <c r="AH43">
        <f t="shared" si="5"/>
        <v>-631.45602885897131</v>
      </c>
      <c r="AI43">
        <f t="shared" si="25"/>
        <v>-638.35163126908208</v>
      </c>
      <c r="AJ43">
        <f t="shared" si="7"/>
        <v>4.0413092317989907</v>
      </c>
      <c r="AK43">
        <f t="shared" si="22"/>
        <v>6.5414933496541625</v>
      </c>
      <c r="AL43">
        <f t="shared" si="26"/>
        <v>-627.76882868762891</v>
      </c>
      <c r="AN43">
        <f t="shared" si="27"/>
        <v>0</v>
      </c>
      <c r="AO43">
        <f t="shared" si="27"/>
        <v>0</v>
      </c>
      <c r="AP43">
        <f t="shared" si="27"/>
        <v>-7.4105647446804479E-2</v>
      </c>
      <c r="AQ43">
        <f t="shared" si="27"/>
        <v>-6.7861305031405701</v>
      </c>
      <c r="AR43">
        <f t="shared" si="27"/>
        <v>-6.860236150587375</v>
      </c>
      <c r="AS43">
        <f t="shared" si="27"/>
        <v>4.3431134706387847E-2</v>
      </c>
      <c r="AT43">
        <f t="shared" si="27"/>
        <v>7.0300108839555675E-2</v>
      </c>
      <c r="AU43">
        <f t="shared" si="23"/>
        <v>-6.7465049070414311</v>
      </c>
      <c r="AW43">
        <v>40</v>
      </c>
      <c r="AX43">
        <f>IF(Z43&gt;0, (R43*SUMPRODUCT(K43:$K$98, X43:$X$98)-K43*$AZ$3)/Z43, 0)</f>
        <v>162.07538958482493</v>
      </c>
    </row>
    <row r="44" spans="5:50" x14ac:dyDescent="0.25">
      <c r="E44">
        <v>2044</v>
      </c>
      <c r="F44" s="5">
        <f>EconomicRates!C84</f>
        <v>3.5571999999999999E-2</v>
      </c>
      <c r="G44" s="5">
        <f>EconomicRates!D84</f>
        <v>7.0000000000000007E-2</v>
      </c>
      <c r="H44" s="5">
        <f t="shared" si="10"/>
        <v>0.12000000000000001</v>
      </c>
      <c r="I44" s="5">
        <f t="shared" si="11"/>
        <v>1.1200000000000001</v>
      </c>
      <c r="J44">
        <f t="shared" si="12"/>
        <v>0.89285714285714279</v>
      </c>
      <c r="K44">
        <f t="shared" si="20"/>
        <v>9.5953555199059081E-3</v>
      </c>
      <c r="L44" s="2">
        <v>41</v>
      </c>
      <c r="M44" s="6">
        <v>1.2285000000000001E-2</v>
      </c>
      <c r="Q44" s="4">
        <f t="shared" si="21"/>
        <v>12.5</v>
      </c>
      <c r="R44">
        <f t="shared" si="0"/>
        <v>100000</v>
      </c>
      <c r="S44">
        <f t="shared" si="1"/>
        <v>158.26346226232997</v>
      </c>
      <c r="U44">
        <f t="shared" si="13"/>
        <v>1.2285000000000001E-2</v>
      </c>
      <c r="V44">
        <f t="shared" si="14"/>
        <v>0.01</v>
      </c>
      <c r="W44">
        <f t="shared" si="15"/>
        <v>0.55164819280885913</v>
      </c>
      <c r="X44">
        <f t="shared" si="16"/>
        <v>6.7769980486568349E-3</v>
      </c>
      <c r="Y44">
        <f t="shared" si="17"/>
        <v>5.5164819280885914E-3</v>
      </c>
      <c r="Z44">
        <f t="shared" si="18"/>
        <v>0.53935471283211367</v>
      </c>
      <c r="AB44">
        <f t="shared" si="19"/>
        <v>89.408595763260465</v>
      </c>
      <c r="AC44">
        <f t="shared" si="2"/>
        <v>85.360144240315037</v>
      </c>
      <c r="AE44">
        <f t="shared" si="3"/>
        <v>0</v>
      </c>
      <c r="AF44">
        <f t="shared" si="24"/>
        <v>0</v>
      </c>
      <c r="AG44">
        <f t="shared" si="24"/>
        <v>-6.7419339104014213</v>
      </c>
      <c r="AH44">
        <f t="shared" si="5"/>
        <v>-677.69980486568352</v>
      </c>
      <c r="AI44">
        <f t="shared" si="25"/>
        <v>-684.44173877608489</v>
      </c>
      <c r="AJ44">
        <f t="shared" si="7"/>
        <v>4.0484515229454274</v>
      </c>
      <c r="AK44">
        <f t="shared" si="22"/>
        <v>6.2586017034282335</v>
      </c>
      <c r="AL44">
        <f t="shared" si="26"/>
        <v>-674.13468554971121</v>
      </c>
      <c r="AN44">
        <f t="shared" si="27"/>
        <v>0</v>
      </c>
      <c r="AO44">
        <f t="shared" si="27"/>
        <v>0</v>
      </c>
      <c r="AP44">
        <f t="shared" si="27"/>
        <v>-6.4691252762011098E-2</v>
      </c>
      <c r="AQ44">
        <f t="shared" si="27"/>
        <v>-6.5027705634570934</v>
      </c>
      <c r="AR44">
        <f t="shared" si="27"/>
        <v>-6.5674618162191036</v>
      </c>
      <c r="AS44">
        <f t="shared" si="27"/>
        <v>3.8846331667765889E-2</v>
      </c>
      <c r="AT44">
        <f t="shared" si="27"/>
        <v>6.0053508401882623E-2</v>
      </c>
      <c r="AU44">
        <f t="shared" si="23"/>
        <v>-6.4685619761494548</v>
      </c>
      <c r="AW44">
        <v>41</v>
      </c>
      <c r="AX44">
        <f>IF(Z44&gt;0, (R44*SUMPRODUCT(K44:$K$98, X44:$X$98)-K44*$AZ$3)/Z44, 0)</f>
        <v>158.26346226232997</v>
      </c>
    </row>
    <row r="45" spans="5:50" x14ac:dyDescent="0.25">
      <c r="E45">
        <v>2045</v>
      </c>
      <c r="F45" s="5">
        <f>EconomicRates!C85</f>
        <v>3.5571999999999999E-2</v>
      </c>
      <c r="G45" s="5">
        <f>EconomicRates!D85</f>
        <v>7.0000000000000007E-2</v>
      </c>
      <c r="H45" s="5">
        <f t="shared" si="10"/>
        <v>0.12000000000000001</v>
      </c>
      <c r="I45" s="5">
        <f t="shared" si="11"/>
        <v>1.1200000000000001</v>
      </c>
      <c r="J45">
        <f t="shared" si="12"/>
        <v>0.89285714285714279</v>
      </c>
      <c r="K45">
        <f t="shared" si="20"/>
        <v>8.5672817142017025E-3</v>
      </c>
      <c r="L45" s="2">
        <v>42</v>
      </c>
      <c r="M45" s="6">
        <v>1.3528E-2</v>
      </c>
      <c r="Q45" s="4">
        <f t="shared" si="21"/>
        <v>12.5</v>
      </c>
      <c r="R45">
        <f t="shared" si="0"/>
        <v>100000</v>
      </c>
      <c r="S45">
        <f t="shared" si="1"/>
        <v>154.37092766691222</v>
      </c>
      <c r="U45">
        <f t="shared" si="13"/>
        <v>1.3528E-2</v>
      </c>
      <c r="V45">
        <f t="shared" si="14"/>
        <v>0.01</v>
      </c>
      <c r="W45">
        <f t="shared" si="15"/>
        <v>0.53935471283211367</v>
      </c>
      <c r="X45">
        <f t="shared" si="16"/>
        <v>7.2963905551928334E-3</v>
      </c>
      <c r="Y45">
        <f t="shared" si="17"/>
        <v>5.393547128321137E-3</v>
      </c>
      <c r="Z45">
        <f t="shared" si="18"/>
        <v>0.52666477514859966</v>
      </c>
      <c r="AB45">
        <f t="shared" si="19"/>
        <v>85.360144240315037</v>
      </c>
      <c r="AC45">
        <f t="shared" si="2"/>
        <v>81.301729909175066</v>
      </c>
      <c r="AE45">
        <f t="shared" si="3"/>
        <v>0</v>
      </c>
      <c r="AF45">
        <f t="shared" si="24"/>
        <v>0</v>
      </c>
      <c r="AG45">
        <f t="shared" si="24"/>
        <v>-6.5833096893574954</v>
      </c>
      <c r="AH45">
        <f t="shared" si="5"/>
        <v>-729.63905551928337</v>
      </c>
      <c r="AI45">
        <f t="shared" si="25"/>
        <v>-736.22236520864089</v>
      </c>
      <c r="AJ45">
        <f t="shared" si="7"/>
        <v>4.0584143311399714</v>
      </c>
      <c r="AK45">
        <f t="shared" si="22"/>
        <v>5.9752100968220532</v>
      </c>
      <c r="AL45">
        <f t="shared" si="26"/>
        <v>-726.18874078067893</v>
      </c>
      <c r="AN45">
        <f t="shared" si="27"/>
        <v>0</v>
      </c>
      <c r="AO45">
        <f t="shared" si="27"/>
        <v>0</v>
      </c>
      <c r="AP45">
        <f t="shared" si="27"/>
        <v>-5.6401068720559361E-2</v>
      </c>
      <c r="AQ45">
        <f t="shared" si="27"/>
        <v>-6.2510233383177569</v>
      </c>
      <c r="AR45">
        <f t="shared" si="27"/>
        <v>-6.307424407038317</v>
      </c>
      <c r="AS45">
        <f t="shared" si="27"/>
        <v>3.4769578887829611E-2</v>
      </c>
      <c r="AT45">
        <f t="shared" si="27"/>
        <v>5.1191308201016958E-2</v>
      </c>
      <c r="AU45">
        <f t="shared" si="23"/>
        <v>-6.221463519949471</v>
      </c>
      <c r="AW45">
        <v>42</v>
      </c>
      <c r="AX45">
        <f>IF(Z45&gt;0, (R45*SUMPRODUCT(K45:$K$98, X45:$X$98)-K45*$AZ$3)/Z45, 0)</f>
        <v>154.37092766691222</v>
      </c>
    </row>
    <row r="46" spans="5:50" x14ac:dyDescent="0.25">
      <c r="E46">
        <v>2046</v>
      </c>
      <c r="F46" s="5">
        <f>EconomicRates!C86</f>
        <v>3.5571999999999999E-2</v>
      </c>
      <c r="G46" s="5">
        <f>EconomicRates!D86</f>
        <v>7.0000000000000007E-2</v>
      </c>
      <c r="H46" s="5">
        <f t="shared" si="10"/>
        <v>0.12000000000000001</v>
      </c>
      <c r="I46" s="5">
        <f t="shared" si="11"/>
        <v>1.1200000000000001</v>
      </c>
      <c r="J46">
        <f t="shared" si="12"/>
        <v>0.89285714285714279</v>
      </c>
      <c r="K46">
        <f t="shared" si="20"/>
        <v>7.6493586733943769E-3</v>
      </c>
      <c r="L46" s="2">
        <v>43</v>
      </c>
      <c r="M46" s="6">
        <v>1.4963000000000001E-2</v>
      </c>
      <c r="Q46" s="4">
        <f t="shared" si="21"/>
        <v>12.5</v>
      </c>
      <c r="R46">
        <f t="shared" si="0"/>
        <v>100000</v>
      </c>
      <c r="S46">
        <f t="shared" si="1"/>
        <v>150.40022215524485</v>
      </c>
      <c r="U46">
        <f t="shared" si="13"/>
        <v>1.4963000000000001E-2</v>
      </c>
      <c r="V46">
        <f t="shared" si="14"/>
        <v>0.01</v>
      </c>
      <c r="W46">
        <f t="shared" si="15"/>
        <v>0.52666477514859966</v>
      </c>
      <c r="X46">
        <f t="shared" si="16"/>
        <v>7.8804850305484973E-3</v>
      </c>
      <c r="Y46">
        <f t="shared" si="17"/>
        <v>5.2666477514859969E-3</v>
      </c>
      <c r="Z46">
        <f t="shared" si="18"/>
        <v>0.51351764236656516</v>
      </c>
      <c r="AB46">
        <f t="shared" si="19"/>
        <v>81.301729909175066</v>
      </c>
      <c r="AC46">
        <f t="shared" si="2"/>
        <v>77.233167492568981</v>
      </c>
      <c r="AE46">
        <f t="shared" si="3"/>
        <v>0</v>
      </c>
      <c r="AF46">
        <f t="shared" si="24"/>
        <v>0</v>
      </c>
      <c r="AG46">
        <f t="shared" si="24"/>
        <v>-6.4189705295820643</v>
      </c>
      <c r="AH46">
        <f t="shared" si="5"/>
        <v>-788.04850305484979</v>
      </c>
      <c r="AI46">
        <f t="shared" si="25"/>
        <v>-794.4674735844319</v>
      </c>
      <c r="AJ46">
        <f t="shared" si="7"/>
        <v>4.0685624166060848</v>
      </c>
      <c r="AK46">
        <f t="shared" si="22"/>
        <v>5.6911210936422547</v>
      </c>
      <c r="AL46">
        <f t="shared" si="26"/>
        <v>-784.70779007418366</v>
      </c>
      <c r="AN46">
        <f t="shared" si="27"/>
        <v>0</v>
      </c>
      <c r="AO46">
        <f t="shared" si="27"/>
        <v>0</v>
      </c>
      <c r="AP46">
        <f t="shared" si="27"/>
        <v>-4.9101007894721459E-2</v>
      </c>
      <c r="AQ46">
        <f t="shared" si="27"/>
        <v>-6.0280656518980704</v>
      </c>
      <c r="AR46">
        <f t="shared" si="27"/>
        <v>-6.077166659792792</v>
      </c>
      <c r="AS46">
        <f t="shared" si="27"/>
        <v>3.1121893209712141E-2</v>
      </c>
      <c r="AT46">
        <f t="shared" si="27"/>
        <v>4.3533426498990072E-2</v>
      </c>
      <c r="AU46">
        <f t="shared" si="23"/>
        <v>-6.0025113400840908</v>
      </c>
      <c r="AW46">
        <v>43</v>
      </c>
      <c r="AX46">
        <f>IF(Z46&gt;0, (R46*SUMPRODUCT(K46:$K$98, X46:$X$98)-K46*$AZ$3)/Z46, 0)</f>
        <v>150.40022215524485</v>
      </c>
    </row>
    <row r="47" spans="5:50" x14ac:dyDescent="0.25">
      <c r="E47">
        <v>2047</v>
      </c>
      <c r="F47" s="5">
        <f>EconomicRates!C87</f>
        <v>3.5571999999999999E-2</v>
      </c>
      <c r="G47" s="5">
        <f>EconomicRates!D87</f>
        <v>7.0000000000000007E-2</v>
      </c>
      <c r="H47" s="5">
        <f t="shared" si="10"/>
        <v>0.12000000000000001</v>
      </c>
      <c r="I47" s="5">
        <f t="shared" si="11"/>
        <v>1.1200000000000001</v>
      </c>
      <c r="J47">
        <f t="shared" si="12"/>
        <v>0.89285714285714279</v>
      </c>
      <c r="K47">
        <f t="shared" si="20"/>
        <v>6.8297845298164071E-3</v>
      </c>
      <c r="L47" s="2">
        <v>44</v>
      </c>
      <c r="M47" s="6">
        <v>1.6567999999999999E-2</v>
      </c>
      <c r="Q47" s="4">
        <f t="shared" si="21"/>
        <v>12.5</v>
      </c>
      <c r="R47">
        <f t="shared" si="0"/>
        <v>100000</v>
      </c>
      <c r="S47">
        <f t="shared" si="1"/>
        <v>146.34418606597509</v>
      </c>
      <c r="U47">
        <f t="shared" si="13"/>
        <v>1.6567999999999999E-2</v>
      </c>
      <c r="V47">
        <f t="shared" si="14"/>
        <v>0.01</v>
      </c>
      <c r="W47">
        <f t="shared" si="15"/>
        <v>0.51351764236656516</v>
      </c>
      <c r="X47">
        <f t="shared" si="16"/>
        <v>8.5079602987292516E-3</v>
      </c>
      <c r="Y47">
        <f t="shared" si="17"/>
        <v>5.135176423665652E-3</v>
      </c>
      <c r="Z47">
        <f t="shared" si="18"/>
        <v>0.49987450564417024</v>
      </c>
      <c r="AB47">
        <f t="shared" si="19"/>
        <v>77.233167492568981</v>
      </c>
      <c r="AC47">
        <f t="shared" si="2"/>
        <v>73.153727663627762</v>
      </c>
      <c r="AE47">
        <f t="shared" si="3"/>
        <v>0</v>
      </c>
      <c r="AF47">
        <f t="shared" si="24"/>
        <v>0</v>
      </c>
      <c r="AG47">
        <f t="shared" si="24"/>
        <v>-6.248431320552128</v>
      </c>
      <c r="AH47">
        <f t="shared" si="5"/>
        <v>-850.79602987292515</v>
      </c>
      <c r="AI47">
        <f t="shared" si="25"/>
        <v>-857.04446119347722</v>
      </c>
      <c r="AJ47">
        <f t="shared" si="7"/>
        <v>4.0794398289412186</v>
      </c>
      <c r="AK47">
        <f t="shared" si="22"/>
        <v>5.4063217244798292</v>
      </c>
      <c r="AL47">
        <f t="shared" si="26"/>
        <v>-847.55869964005615</v>
      </c>
      <c r="AN47">
        <f t="shared" si="27"/>
        <v>0</v>
      </c>
      <c r="AO47">
        <f t="shared" si="27"/>
        <v>0</v>
      </c>
      <c r="AP47">
        <f t="shared" si="27"/>
        <v>-4.2675439568727228E-2</v>
      </c>
      <c r="AQ47">
        <f t="shared" si="27"/>
        <v>-5.8107535628553215</v>
      </c>
      <c r="AR47">
        <f t="shared" si="27"/>
        <v>-5.8534290024240487</v>
      </c>
      <c r="AS47">
        <f t="shared" si="27"/>
        <v>2.7861695034019626E-2</v>
      </c>
      <c r="AT47">
        <f t="shared" si="27"/>
        <v>3.6924012477062694E-2</v>
      </c>
      <c r="AU47">
        <f t="shared" si="23"/>
        <v>-5.7886432949129665</v>
      </c>
      <c r="AW47">
        <v>44</v>
      </c>
      <c r="AX47">
        <f>IF(Z47&gt;0, (R47*SUMPRODUCT(K47:$K$98, X47:$X$98)-K47*$AZ$3)/Z47, 0)</f>
        <v>146.34418606597509</v>
      </c>
    </row>
    <row r="48" spans="5:50" x14ac:dyDescent="0.25">
      <c r="E48">
        <v>2048</v>
      </c>
      <c r="F48" s="5">
        <f>EconomicRates!C88</f>
        <v>3.5571999999999999E-2</v>
      </c>
      <c r="G48" s="5">
        <f>EconomicRates!D88</f>
        <v>7.0000000000000007E-2</v>
      </c>
      <c r="H48" s="5">
        <f t="shared" si="10"/>
        <v>0.12000000000000001</v>
      </c>
      <c r="I48" s="5">
        <f t="shared" si="11"/>
        <v>1.1200000000000001</v>
      </c>
      <c r="J48">
        <f t="shared" si="12"/>
        <v>0.89285714285714279</v>
      </c>
      <c r="K48">
        <f t="shared" si="20"/>
        <v>6.0980219016217915E-3</v>
      </c>
      <c r="L48" s="2">
        <v>45</v>
      </c>
      <c r="M48" s="6">
        <v>1.8353999999999999E-2</v>
      </c>
      <c r="Q48" s="4">
        <f t="shared" si="21"/>
        <v>12.5</v>
      </c>
      <c r="R48">
        <f t="shared" si="0"/>
        <v>100000</v>
      </c>
      <c r="S48">
        <f t="shared" si="1"/>
        <v>142.23320416319879</v>
      </c>
      <c r="U48">
        <f t="shared" si="13"/>
        <v>1.8353999999999999E-2</v>
      </c>
      <c r="V48">
        <f t="shared" si="14"/>
        <v>0.01</v>
      </c>
      <c r="W48">
        <f t="shared" si="15"/>
        <v>0.49987450564417024</v>
      </c>
      <c r="X48">
        <f t="shared" si="16"/>
        <v>9.1746966765931005E-3</v>
      </c>
      <c r="Y48">
        <f t="shared" si="17"/>
        <v>4.9987450564417026E-3</v>
      </c>
      <c r="Z48">
        <f t="shared" si="18"/>
        <v>0.48570106391113543</v>
      </c>
      <c r="AB48">
        <f t="shared" si="19"/>
        <v>73.153727663627762</v>
      </c>
      <c r="AC48">
        <f t="shared" si="2"/>
        <v>69.082818585555387</v>
      </c>
      <c r="AE48">
        <f t="shared" si="3"/>
        <v>0</v>
      </c>
      <c r="AF48">
        <f t="shared" si="24"/>
        <v>0</v>
      </c>
      <c r="AG48">
        <f t="shared" si="24"/>
        <v>-6.0712632988891926</v>
      </c>
      <c r="AH48">
        <f t="shared" si="5"/>
        <v>-917.46966765931006</v>
      </c>
      <c r="AI48">
        <f t="shared" si="25"/>
        <v>-923.54093095819928</v>
      </c>
      <c r="AJ48">
        <f t="shared" si="7"/>
        <v>4.0709090780723756</v>
      </c>
      <c r="AK48">
        <f t="shared" si="22"/>
        <v>5.1207609364539435</v>
      </c>
      <c r="AL48">
        <f t="shared" si="26"/>
        <v>-914.3492609436729</v>
      </c>
      <c r="AN48">
        <f t="shared" si="27"/>
        <v>0</v>
      </c>
      <c r="AO48">
        <f t="shared" si="27"/>
        <v>0</v>
      </c>
      <c r="AP48">
        <f t="shared" si="27"/>
        <v>-3.7022696567138864E-2</v>
      </c>
      <c r="AQ48">
        <f t="shared" si="27"/>
        <v>-5.5947501274601388</v>
      </c>
      <c r="AR48">
        <f t="shared" si="27"/>
        <v>-5.6317728240272782</v>
      </c>
      <c r="AS48">
        <f t="shared" si="27"/>
        <v>2.4824492717596323E-2</v>
      </c>
      <c r="AT48">
        <f t="shared" si="27"/>
        <v>3.1226512343465462E-2</v>
      </c>
      <c r="AU48">
        <f t="shared" si="23"/>
        <v>-5.5757218189662154</v>
      </c>
      <c r="AW48">
        <v>45</v>
      </c>
      <c r="AX48">
        <f>IF(Z48&gt;0, (R48*SUMPRODUCT(K48:$K$98, X48:$X$98)-K48*$AZ$3)/Z48, 0)</f>
        <v>142.23320416319879</v>
      </c>
    </row>
    <row r="49" spans="5:50" x14ac:dyDescent="0.25">
      <c r="E49">
        <v>2049</v>
      </c>
      <c r="F49" s="5">
        <f>EconomicRates!C89</f>
        <v>3.5571999999999999E-2</v>
      </c>
      <c r="G49" s="5">
        <f>EconomicRates!D89</f>
        <v>7.0000000000000007E-2</v>
      </c>
      <c r="H49" s="5">
        <f t="shared" si="10"/>
        <v>0.12000000000000001</v>
      </c>
      <c r="I49" s="5">
        <f t="shared" si="11"/>
        <v>1.1200000000000001</v>
      </c>
      <c r="J49">
        <f t="shared" si="12"/>
        <v>0.89285714285714279</v>
      </c>
      <c r="K49">
        <f t="shared" si="20"/>
        <v>5.4446624121623132E-3</v>
      </c>
      <c r="L49" s="2">
        <v>46</v>
      </c>
      <c r="M49" s="6">
        <v>2.0303000000000002E-2</v>
      </c>
      <c r="Q49" s="4">
        <f t="shared" si="21"/>
        <v>12.5</v>
      </c>
      <c r="R49">
        <f t="shared" si="0"/>
        <v>100000</v>
      </c>
      <c r="S49">
        <f t="shared" si="1"/>
        <v>138.0973829971029</v>
      </c>
      <c r="U49">
        <f t="shared" si="13"/>
        <v>2.0303000000000002E-2</v>
      </c>
      <c r="V49">
        <f t="shared" si="14"/>
        <v>0.01</v>
      </c>
      <c r="W49">
        <f t="shared" si="15"/>
        <v>0.48570106391113543</v>
      </c>
      <c r="X49">
        <f t="shared" si="16"/>
        <v>9.8611887005877839E-3</v>
      </c>
      <c r="Y49">
        <f t="shared" si="17"/>
        <v>4.8570106391113543E-3</v>
      </c>
      <c r="Z49">
        <f t="shared" si="18"/>
        <v>0.47098286457143629</v>
      </c>
      <c r="AB49">
        <f t="shared" si="19"/>
        <v>69.082818585555387</v>
      </c>
      <c r="AC49">
        <f t="shared" si="2"/>
        <v>65.041501033794276</v>
      </c>
      <c r="AE49">
        <f t="shared" si="3"/>
        <v>0</v>
      </c>
      <c r="AF49">
        <f t="shared" si="24"/>
        <v>0</v>
      </c>
      <c r="AG49">
        <f t="shared" si="24"/>
        <v>-5.8872858071429537</v>
      </c>
      <c r="AH49">
        <f t="shared" si="5"/>
        <v>-986.11887005877838</v>
      </c>
      <c r="AI49">
        <f t="shared" si="25"/>
        <v>-992.0061558659213</v>
      </c>
      <c r="AJ49">
        <f t="shared" si="7"/>
        <v>4.0413175517611108</v>
      </c>
      <c r="AK49">
        <f t="shared" si="22"/>
        <v>4.8357973009888777</v>
      </c>
      <c r="AL49">
        <f t="shared" si="26"/>
        <v>-983.12904101317122</v>
      </c>
      <c r="AN49">
        <f t="shared" si="27"/>
        <v>0</v>
      </c>
      <c r="AO49">
        <f t="shared" si="27"/>
        <v>0</v>
      </c>
      <c r="AP49">
        <f t="shared" si="27"/>
        <v>-3.2054283743807907E-2</v>
      </c>
      <c r="AQ49">
        <f t="shared" si="27"/>
        <v>-5.3690843457330031</v>
      </c>
      <c r="AR49">
        <f t="shared" si="27"/>
        <v>-5.4011386294768107</v>
      </c>
      <c r="AS49">
        <f t="shared" si="27"/>
        <v>2.2003609769685545E-2</v>
      </c>
      <c r="AT49">
        <f t="shared" si="27"/>
        <v>2.6329283797530106E-2</v>
      </c>
      <c r="AU49">
        <f t="shared" si="23"/>
        <v>-5.3528057359095946</v>
      </c>
      <c r="AW49">
        <v>46</v>
      </c>
      <c r="AX49">
        <f>IF(Z49&gt;0, (R49*SUMPRODUCT(K49:$K$98, X49:$X$98)-K49*$AZ$3)/Z49, 0)</f>
        <v>138.0973829971029</v>
      </c>
    </row>
    <row r="50" spans="5:50" x14ac:dyDescent="0.25">
      <c r="E50">
        <v>2050</v>
      </c>
      <c r="F50" s="5">
        <f>EconomicRates!C90</f>
        <v>3.5571999999999999E-2</v>
      </c>
      <c r="G50" s="5">
        <f>EconomicRates!D90</f>
        <v>7.0000000000000007E-2</v>
      </c>
      <c r="H50" s="5">
        <f t="shared" si="10"/>
        <v>0.12000000000000001</v>
      </c>
      <c r="I50" s="5">
        <f t="shared" si="11"/>
        <v>1.1200000000000001</v>
      </c>
      <c r="J50">
        <f t="shared" si="12"/>
        <v>0.89285714285714279</v>
      </c>
      <c r="K50">
        <f t="shared" si="20"/>
        <v>4.8613057251449222E-3</v>
      </c>
      <c r="L50" s="2">
        <v>47</v>
      </c>
      <c r="M50" s="6">
        <v>2.2446000000000001E-2</v>
      </c>
      <c r="Q50" s="4">
        <f t="shared" si="21"/>
        <v>12.5</v>
      </c>
      <c r="R50">
        <f t="shared" si="0"/>
        <v>100000</v>
      </c>
      <c r="S50">
        <f t="shared" si="1"/>
        <v>133.9899683200299</v>
      </c>
      <c r="U50">
        <f t="shared" si="13"/>
        <v>2.2446000000000001E-2</v>
      </c>
      <c r="V50">
        <f t="shared" si="14"/>
        <v>0.01</v>
      </c>
      <c r="W50">
        <f t="shared" si="15"/>
        <v>0.47098286457143629</v>
      </c>
      <c r="X50">
        <f t="shared" si="16"/>
        <v>1.057168137817046E-2</v>
      </c>
      <c r="Y50">
        <f t="shared" si="17"/>
        <v>4.7098286457143632E-3</v>
      </c>
      <c r="Z50">
        <f t="shared" si="18"/>
        <v>0.45570135454755151</v>
      </c>
      <c r="AB50">
        <f t="shared" si="19"/>
        <v>65.041501033794276</v>
      </c>
      <c r="AC50">
        <f t="shared" si="2"/>
        <v>61.059410059221143</v>
      </c>
      <c r="AE50">
        <f t="shared" si="3"/>
        <v>0</v>
      </c>
      <c r="AF50">
        <f t="shared" si="24"/>
        <v>0</v>
      </c>
      <c r="AG50">
        <f t="shared" si="24"/>
        <v>-5.6962669318443941</v>
      </c>
      <c r="AH50">
        <f t="shared" si="5"/>
        <v>-1057.168137817046</v>
      </c>
      <c r="AI50">
        <f t="shared" si="25"/>
        <v>-1062.8644047488904</v>
      </c>
      <c r="AJ50">
        <f t="shared" si="7"/>
        <v>3.9820909745731328</v>
      </c>
      <c r="AK50">
        <f t="shared" si="22"/>
        <v>4.5529050723655997</v>
      </c>
      <c r="AL50">
        <f t="shared" si="26"/>
        <v>-1054.3294087019517</v>
      </c>
      <c r="AN50">
        <f t="shared" si="27"/>
        <v>0</v>
      </c>
      <c r="AO50">
        <f t="shared" si="27"/>
        <v>0</v>
      </c>
      <c r="AP50">
        <f t="shared" si="27"/>
        <v>-2.7691295047728853E-2</v>
      </c>
      <c r="AQ50">
        <f t="shared" si="27"/>
        <v>-5.139217520810802</v>
      </c>
      <c r="AR50">
        <f t="shared" si="27"/>
        <v>-5.1669088158585303</v>
      </c>
      <c r="AS50">
        <f t="shared" si="27"/>
        <v>1.9358161652740295E-2</v>
      </c>
      <c r="AT50">
        <f t="shared" si="27"/>
        <v>2.2133063494332247E-2</v>
      </c>
      <c r="AU50">
        <f t="shared" si="23"/>
        <v>-5.1254175907114581</v>
      </c>
      <c r="AW50">
        <v>47</v>
      </c>
      <c r="AX50">
        <f>IF(Z50&gt;0, (R50*SUMPRODUCT(K50:$K$98, X50:$X$98)-K50*$AZ$3)/Z50, 0)</f>
        <v>133.9899683200299</v>
      </c>
    </row>
    <row r="51" spans="5:50" x14ac:dyDescent="0.25">
      <c r="E51">
        <v>2051</v>
      </c>
      <c r="F51" s="5">
        <f>EconomicRates!C91</f>
        <v>3.5571999999999999E-2</v>
      </c>
      <c r="G51" s="5">
        <f>EconomicRates!D91</f>
        <v>7.0000000000000007E-2</v>
      </c>
      <c r="H51" s="5">
        <f t="shared" si="10"/>
        <v>0.12000000000000001</v>
      </c>
      <c r="I51" s="5">
        <f t="shared" si="11"/>
        <v>1.1200000000000001</v>
      </c>
      <c r="J51">
        <f t="shared" si="12"/>
        <v>0.89285714285714279</v>
      </c>
      <c r="K51">
        <f t="shared" si="20"/>
        <v>4.3404515403079663E-3</v>
      </c>
      <c r="L51" s="2">
        <v>48</v>
      </c>
      <c r="M51" s="6">
        <v>2.4856E-2</v>
      </c>
      <c r="Q51" s="4">
        <f t="shared" si="21"/>
        <v>12.5</v>
      </c>
      <c r="R51">
        <f t="shared" si="0"/>
        <v>100000</v>
      </c>
      <c r="S51">
        <f t="shared" si="1"/>
        <v>129.95978744981383</v>
      </c>
      <c r="U51">
        <f t="shared" si="13"/>
        <v>2.4856E-2</v>
      </c>
      <c r="V51">
        <f t="shared" si="14"/>
        <v>0.01</v>
      </c>
      <c r="W51">
        <f t="shared" si="15"/>
        <v>0.45570135454755151</v>
      </c>
      <c r="X51">
        <f t="shared" si="16"/>
        <v>1.1326912868633941E-2</v>
      </c>
      <c r="Y51">
        <f t="shared" si="17"/>
        <v>4.557013545475515E-3</v>
      </c>
      <c r="Z51">
        <f t="shared" si="18"/>
        <v>0.43981742813344205</v>
      </c>
      <c r="AB51">
        <f t="shared" si="19"/>
        <v>61.059410059221143</v>
      </c>
      <c r="AC51">
        <f t="shared" si="2"/>
        <v>57.158579476945896</v>
      </c>
      <c r="AE51">
        <f t="shared" si="3"/>
        <v>0</v>
      </c>
      <c r="AF51">
        <f t="shared" si="24"/>
        <v>0</v>
      </c>
      <c r="AG51">
        <f t="shared" si="24"/>
        <v>-5.4977178516680256</v>
      </c>
      <c r="AH51">
        <f t="shared" si="5"/>
        <v>-1132.691286863394</v>
      </c>
      <c r="AI51">
        <f t="shared" si="25"/>
        <v>-1138.1890047150621</v>
      </c>
      <c r="AJ51">
        <f t="shared" si="7"/>
        <v>3.9008305822752476</v>
      </c>
      <c r="AK51">
        <f t="shared" si="22"/>
        <v>4.2741587041454805</v>
      </c>
      <c r="AL51">
        <f t="shared" si="26"/>
        <v>-1130.0140154286414</v>
      </c>
      <c r="AN51">
        <f t="shared" si="27"/>
        <v>0</v>
      </c>
      <c r="AO51">
        <f t="shared" si="27"/>
        <v>0</v>
      </c>
      <c r="AP51">
        <f t="shared" si="27"/>
        <v>-2.3862577917451087E-2</v>
      </c>
      <c r="AQ51">
        <f t="shared" si="27"/>
        <v>-4.9163916407596311</v>
      </c>
      <c r="AR51">
        <f t="shared" si="27"/>
        <v>-4.9402542186770821</v>
      </c>
      <c r="AS51">
        <f t="shared" si="27"/>
        <v>1.693136610931702E-2</v>
      </c>
      <c r="AT51">
        <f t="shared" si="27"/>
        <v>1.8551778730928951E-2</v>
      </c>
      <c r="AU51">
        <f t="shared" si="23"/>
        <v>-4.9047710738368364</v>
      </c>
      <c r="AW51">
        <v>48</v>
      </c>
      <c r="AX51">
        <f>IF(Z51&gt;0, (R51*SUMPRODUCT(K51:$K$98, X51:$X$98)-K51*$AZ$3)/Z51, 0)</f>
        <v>129.95978744981383</v>
      </c>
    </row>
    <row r="52" spans="5:50" x14ac:dyDescent="0.25">
      <c r="E52">
        <v>2052</v>
      </c>
      <c r="F52" s="5">
        <f>EconomicRates!C92</f>
        <v>3.5571999999999999E-2</v>
      </c>
      <c r="G52" s="5">
        <f>EconomicRates!D92</f>
        <v>7.0000000000000007E-2</v>
      </c>
      <c r="H52" s="5">
        <f t="shared" si="10"/>
        <v>0.12000000000000001</v>
      </c>
      <c r="I52" s="5">
        <f t="shared" si="11"/>
        <v>1.1200000000000001</v>
      </c>
      <c r="J52">
        <f t="shared" si="12"/>
        <v>0.89285714285714279</v>
      </c>
      <c r="K52">
        <f t="shared" si="20"/>
        <v>3.8754031609892553E-3</v>
      </c>
      <c r="L52" s="2">
        <v>49</v>
      </c>
      <c r="M52" s="6">
        <v>2.7564999999999999E-2</v>
      </c>
      <c r="Q52" s="4">
        <f t="shared" si="21"/>
        <v>12.5</v>
      </c>
      <c r="R52">
        <f t="shared" si="0"/>
        <v>100000</v>
      </c>
      <c r="S52">
        <f t="shared" si="1"/>
        <v>126.0298466725189</v>
      </c>
      <c r="U52">
        <f t="shared" si="13"/>
        <v>2.7564999999999999E-2</v>
      </c>
      <c r="V52">
        <f t="shared" si="14"/>
        <v>0.01</v>
      </c>
      <c r="W52">
        <f t="shared" si="15"/>
        <v>0.43981742813344205</v>
      </c>
      <c r="X52">
        <f t="shared" si="16"/>
        <v>1.212356740649833E-2</v>
      </c>
      <c r="Y52">
        <f t="shared" si="17"/>
        <v>4.3981742813344205E-3</v>
      </c>
      <c r="Z52">
        <f t="shared" si="18"/>
        <v>0.42329568644560928</v>
      </c>
      <c r="AB52">
        <f t="shared" si="19"/>
        <v>57.158579476945896</v>
      </c>
      <c r="AC52">
        <f t="shared" si="2"/>
        <v>53.347890459878776</v>
      </c>
      <c r="AE52">
        <f t="shared" si="3"/>
        <v>0</v>
      </c>
      <c r="AF52">
        <f t="shared" si="24"/>
        <v>0</v>
      </c>
      <c r="AG52">
        <f t="shared" si="24"/>
        <v>-5.2911960805701161</v>
      </c>
      <c r="AH52">
        <f t="shared" si="5"/>
        <v>-1212.356740649833</v>
      </c>
      <c r="AI52">
        <f t="shared" si="25"/>
        <v>-1217.6479367304032</v>
      </c>
      <c r="AJ52">
        <f t="shared" si="7"/>
        <v>3.8106890170671193</v>
      </c>
      <c r="AK52">
        <f t="shared" si="22"/>
        <v>4.0011005633862133</v>
      </c>
      <c r="AL52">
        <f t="shared" si="26"/>
        <v>-1209.83614714995</v>
      </c>
      <c r="AN52">
        <f t="shared" si="27"/>
        <v>0</v>
      </c>
      <c r="AO52">
        <f t="shared" si="27"/>
        <v>0</v>
      </c>
      <c r="AP52">
        <f t="shared" si="27"/>
        <v>-2.0505518016055387E-2</v>
      </c>
      <c r="AQ52">
        <f t="shared" si="27"/>
        <v>-4.6983711449609933</v>
      </c>
      <c r="AR52">
        <f t="shared" si="27"/>
        <v>-4.7188766629770491</v>
      </c>
      <c r="AS52">
        <f t="shared" si="27"/>
        <v>1.4767956262288951E-2</v>
      </c>
      <c r="AT52">
        <f t="shared" si="27"/>
        <v>1.5505877770782821E-2</v>
      </c>
      <c r="AU52">
        <f t="shared" si="23"/>
        <v>-4.6886028289439778</v>
      </c>
      <c r="AW52">
        <v>49</v>
      </c>
      <c r="AX52">
        <f>IF(Z52&gt;0, (R52*SUMPRODUCT(K52:$K$98, X52:$X$98)-K52*$AZ$3)/Z52, 0)</f>
        <v>126.0298466725189</v>
      </c>
    </row>
    <row r="53" spans="5:50" x14ac:dyDescent="0.25">
      <c r="E53">
        <v>2053</v>
      </c>
      <c r="F53" s="5">
        <f>EconomicRates!C93</f>
        <v>3.5571999999999999E-2</v>
      </c>
      <c r="G53" s="5">
        <f>EconomicRates!D93</f>
        <v>7.0000000000000007E-2</v>
      </c>
      <c r="H53" s="5">
        <f t="shared" si="10"/>
        <v>0.12000000000000001</v>
      </c>
      <c r="I53" s="5">
        <f t="shared" si="11"/>
        <v>1.1200000000000001</v>
      </c>
      <c r="J53">
        <f t="shared" si="12"/>
        <v>0.89285714285714279</v>
      </c>
      <c r="K53">
        <f t="shared" si="20"/>
        <v>3.4601813937404063E-3</v>
      </c>
      <c r="L53" s="2">
        <v>50</v>
      </c>
      <c r="M53" s="6">
        <v>3.0620999999999999E-2</v>
      </c>
      <c r="Q53" s="4">
        <f t="shared" si="21"/>
        <v>12.5</v>
      </c>
      <c r="R53">
        <f t="shared" si="0"/>
        <v>100000</v>
      </c>
      <c r="S53">
        <f t="shared" si="1"/>
        <v>122.22761020874535</v>
      </c>
      <c r="U53">
        <f t="shared" si="13"/>
        <v>3.0620999999999999E-2</v>
      </c>
      <c r="V53">
        <f t="shared" si="14"/>
        <v>0.01</v>
      </c>
      <c r="W53">
        <f t="shared" si="15"/>
        <v>0.42329568644560928</v>
      </c>
      <c r="X53">
        <f t="shared" si="16"/>
        <v>1.2961737214651001E-2</v>
      </c>
      <c r="Y53">
        <f t="shared" si="17"/>
        <v>4.232956864456093E-3</v>
      </c>
      <c r="Z53">
        <f t="shared" si="18"/>
        <v>0.40610099236650221</v>
      </c>
      <c r="AB53">
        <f t="shared" si="19"/>
        <v>53.347890459878776</v>
      </c>
      <c r="AC53">
        <f t="shared" si="2"/>
        <v>49.636753800357504</v>
      </c>
      <c r="AE53">
        <f t="shared" si="3"/>
        <v>0</v>
      </c>
      <c r="AF53">
        <f t="shared" si="24"/>
        <v>0</v>
      </c>
      <c r="AG53">
        <f t="shared" si="24"/>
        <v>-5.0762624045812776</v>
      </c>
      <c r="AH53">
        <f t="shared" si="5"/>
        <v>-1296.1737214651</v>
      </c>
      <c r="AI53">
        <f t="shared" si="25"/>
        <v>-1301.2499838696813</v>
      </c>
      <c r="AJ53">
        <f t="shared" si="7"/>
        <v>3.7111366595212729</v>
      </c>
      <c r="AK53">
        <f t="shared" si="22"/>
        <v>3.7343523321915146</v>
      </c>
      <c r="AL53">
        <f t="shared" si="26"/>
        <v>-1293.8044948779684</v>
      </c>
      <c r="AN53">
        <f t="shared" si="27"/>
        <v>0</v>
      </c>
      <c r="AO53">
        <f t="shared" si="27"/>
        <v>0</v>
      </c>
      <c r="AP53">
        <f t="shared" si="27"/>
        <v>-1.756478872207607E-2</v>
      </c>
      <c r="AQ53">
        <f t="shared" si="27"/>
        <v>-4.484996194068799</v>
      </c>
      <c r="AR53">
        <f t="shared" si="27"/>
        <v>-4.5025609827908752</v>
      </c>
      <c r="AS53">
        <f t="shared" si="27"/>
        <v>1.2841206018903433E-2</v>
      </c>
      <c r="AT53">
        <f t="shared" si="27"/>
        <v>1.2921536457520172E-2</v>
      </c>
      <c r="AU53">
        <f t="shared" si="23"/>
        <v>-4.4767982403144506</v>
      </c>
      <c r="AW53">
        <v>50</v>
      </c>
      <c r="AX53">
        <f>IF(Z53&gt;0, (R53*SUMPRODUCT(K53:$K$98, X53:$X$98)-K53*$AZ$3)/Z53, 0)</f>
        <v>122.22761020874535</v>
      </c>
    </row>
    <row r="54" spans="5:50" x14ac:dyDescent="0.25">
      <c r="E54">
        <v>2054</v>
      </c>
      <c r="F54" s="5">
        <f>EconomicRates!C94</f>
        <v>3.5571999999999999E-2</v>
      </c>
      <c r="G54" s="5">
        <f>EconomicRates!D94</f>
        <v>7.0000000000000007E-2</v>
      </c>
      <c r="H54" s="5">
        <f t="shared" si="10"/>
        <v>0.12000000000000001</v>
      </c>
      <c r="I54" s="5">
        <f t="shared" si="11"/>
        <v>1.1200000000000001</v>
      </c>
      <c r="J54">
        <f t="shared" si="12"/>
        <v>0.89285714285714279</v>
      </c>
      <c r="K54">
        <f t="shared" si="20"/>
        <v>3.0894476729825052E-3</v>
      </c>
      <c r="L54" s="2">
        <v>51</v>
      </c>
      <c r="M54" s="6">
        <v>3.3921E-2</v>
      </c>
      <c r="Q54" s="4">
        <f t="shared" si="21"/>
        <v>12.5</v>
      </c>
      <c r="R54">
        <f t="shared" si="0"/>
        <v>100000</v>
      </c>
      <c r="S54">
        <f t="shared" si="1"/>
        <v>118.56144838012936</v>
      </c>
      <c r="U54">
        <f t="shared" si="13"/>
        <v>3.3921E-2</v>
      </c>
      <c r="V54">
        <f t="shared" si="14"/>
        <v>0.01</v>
      </c>
      <c r="W54">
        <f t="shared" si="15"/>
        <v>0.40610099236650221</v>
      </c>
      <c r="X54">
        <f t="shared" si="16"/>
        <v>1.3775351762064122E-2</v>
      </c>
      <c r="Y54">
        <f t="shared" si="17"/>
        <v>4.061009923665022E-3</v>
      </c>
      <c r="Z54">
        <f t="shared" si="18"/>
        <v>0.38826463068077305</v>
      </c>
      <c r="AB54">
        <f t="shared" si="19"/>
        <v>49.636753800357504</v>
      </c>
      <c r="AC54">
        <f t="shared" si="2"/>
        <v>46.033216968288464</v>
      </c>
      <c r="AE54">
        <f t="shared" si="3"/>
        <v>0</v>
      </c>
      <c r="AF54">
        <f t="shared" si="24"/>
        <v>0</v>
      </c>
      <c r="AG54">
        <f t="shared" si="24"/>
        <v>-4.8533078835096628</v>
      </c>
      <c r="AH54">
        <f t="shared" si="5"/>
        <v>-1377.5351762064122</v>
      </c>
      <c r="AI54">
        <f t="shared" si="25"/>
        <v>-1382.3884840899218</v>
      </c>
      <c r="AJ54">
        <f t="shared" si="7"/>
        <v>3.6035368320690395</v>
      </c>
      <c r="AK54">
        <f t="shared" si="22"/>
        <v>3.4745727660250254</v>
      </c>
      <c r="AL54">
        <f t="shared" si="26"/>
        <v>-1375.3103744918278</v>
      </c>
      <c r="AN54">
        <f t="shared" si="27"/>
        <v>0</v>
      </c>
      <c r="AO54">
        <f t="shared" si="27"/>
        <v>0</v>
      </c>
      <c r="AP54">
        <f t="shared" si="27"/>
        <v>-1.4994040746976574E-2</v>
      </c>
      <c r="AQ54">
        <f t="shared" si="27"/>
        <v>-4.2558228445824451</v>
      </c>
      <c r="AR54">
        <f t="shared" si="27"/>
        <v>-4.2708168853294222</v>
      </c>
      <c r="AS54">
        <f t="shared" si="27"/>
        <v>1.1132938480342443E-2</v>
      </c>
      <c r="AT54">
        <f t="shared" si="27"/>
        <v>1.0734510746604401E-2</v>
      </c>
      <c r="AU54">
        <f t="shared" si="23"/>
        <v>-4.2489494361024756</v>
      </c>
      <c r="AW54">
        <v>51</v>
      </c>
      <c r="AX54">
        <f>IF(Z54&gt;0, (R54*SUMPRODUCT(K54:$K$98, X54:$X$98)-K54*$AZ$3)/Z54, 0)</f>
        <v>118.56144838012936</v>
      </c>
    </row>
    <row r="55" spans="5:50" x14ac:dyDescent="0.25">
      <c r="E55">
        <v>2055</v>
      </c>
      <c r="F55" s="5">
        <f>EconomicRates!C95</f>
        <v>3.5571999999999999E-2</v>
      </c>
      <c r="G55" s="5">
        <f>EconomicRates!D95</f>
        <v>7.0000000000000007E-2</v>
      </c>
      <c r="H55" s="5">
        <f t="shared" si="10"/>
        <v>0.12000000000000001</v>
      </c>
      <c r="I55" s="5">
        <f t="shared" si="11"/>
        <v>1.1200000000000001</v>
      </c>
      <c r="J55">
        <f t="shared" si="12"/>
        <v>0.89285714285714279</v>
      </c>
      <c r="K55">
        <f t="shared" si="20"/>
        <v>2.758435422305808E-3</v>
      </c>
      <c r="L55" s="2">
        <v>52</v>
      </c>
      <c r="M55" s="6">
        <v>3.7368999999999999E-2</v>
      </c>
      <c r="Q55" s="4">
        <f t="shared" si="21"/>
        <v>12.5</v>
      </c>
      <c r="R55">
        <f t="shared" si="0"/>
        <v>100000</v>
      </c>
      <c r="S55">
        <f t="shared" si="1"/>
        <v>115.0784734959331</v>
      </c>
      <c r="U55">
        <f t="shared" si="13"/>
        <v>3.7368999999999999E-2</v>
      </c>
      <c r="V55">
        <f t="shared" si="14"/>
        <v>0.01</v>
      </c>
      <c r="W55">
        <f t="shared" si="15"/>
        <v>0.38826463068077305</v>
      </c>
      <c r="X55">
        <f t="shared" si="16"/>
        <v>1.4509060983909809E-2</v>
      </c>
      <c r="Y55">
        <f t="shared" si="17"/>
        <v>3.8826463068077307E-3</v>
      </c>
      <c r="Z55">
        <f t="shared" si="18"/>
        <v>0.36987292339005551</v>
      </c>
      <c r="AB55">
        <f t="shared" si="19"/>
        <v>46.033216968288464</v>
      </c>
      <c r="AC55">
        <f t="shared" si="2"/>
        <v>42.564411411205796</v>
      </c>
      <c r="AE55">
        <f t="shared" si="3"/>
        <v>0</v>
      </c>
      <c r="AF55">
        <f t="shared" si="24"/>
        <v>0</v>
      </c>
      <c r="AG55">
        <f t="shared" si="24"/>
        <v>-4.6234115423756936</v>
      </c>
      <c r="AH55">
        <f t="shared" si="5"/>
        <v>-1450.9060983909808</v>
      </c>
      <c r="AI55">
        <f t="shared" si="25"/>
        <v>-1455.5295099333564</v>
      </c>
      <c r="AJ55">
        <f t="shared" si="7"/>
        <v>3.4688055570826677</v>
      </c>
      <c r="AK55">
        <f t="shared" si="22"/>
        <v>3.2223251877801928</v>
      </c>
      <c r="AL55">
        <f t="shared" si="26"/>
        <v>-1448.8383791884935</v>
      </c>
      <c r="AN55">
        <f t="shared" si="27"/>
        <v>0</v>
      </c>
      <c r="AO55">
        <f t="shared" si="27"/>
        <v>0</v>
      </c>
      <c r="AP55">
        <f t="shared" si="27"/>
        <v>-1.2753382170386643E-2</v>
      </c>
      <c r="AQ55">
        <f t="shared" si="27"/>
        <v>-4.0022307762411975</v>
      </c>
      <c r="AR55">
        <f t="shared" si="27"/>
        <v>-4.0149841584115835</v>
      </c>
      <c r="AS55">
        <f t="shared" si="27"/>
        <v>9.5684761217480624E-3</v>
      </c>
      <c r="AT55">
        <f t="shared" si="27"/>
        <v>8.8885759401610975E-3</v>
      </c>
      <c r="AU55">
        <f t="shared" si="23"/>
        <v>-3.9965271063496743</v>
      </c>
      <c r="AW55">
        <v>52</v>
      </c>
      <c r="AX55">
        <f>IF(Z55&gt;0, (R55*SUMPRODUCT(K55:$K$98, X55:$X$98)-K55*$AZ$3)/Z55, 0)</f>
        <v>115.0784734959331</v>
      </c>
    </row>
    <row r="56" spans="5:50" x14ac:dyDescent="0.25">
      <c r="E56">
        <v>2056</v>
      </c>
      <c r="F56" s="5">
        <f>EconomicRates!C96</f>
        <v>3.5571999999999999E-2</v>
      </c>
      <c r="G56" s="5">
        <f>EconomicRates!D96</f>
        <v>7.0000000000000007E-2</v>
      </c>
      <c r="H56" s="5">
        <f t="shared" si="10"/>
        <v>0.12000000000000001</v>
      </c>
      <c r="I56" s="5">
        <f t="shared" si="11"/>
        <v>1.1200000000000001</v>
      </c>
      <c r="J56">
        <f t="shared" si="12"/>
        <v>0.89285714285714279</v>
      </c>
      <c r="K56">
        <f t="shared" si="20"/>
        <v>2.4628887699159E-3</v>
      </c>
      <c r="L56" s="2">
        <v>53</v>
      </c>
      <c r="M56" s="6">
        <v>5.0548205999999998E-2</v>
      </c>
      <c r="Q56" s="4">
        <f t="shared" si="21"/>
        <v>12.5</v>
      </c>
      <c r="R56">
        <f t="shared" si="0"/>
        <v>100000</v>
      </c>
      <c r="S56">
        <f t="shared" si="1"/>
        <v>112.99967002200688</v>
      </c>
      <c r="U56">
        <f t="shared" si="13"/>
        <v>5.0548205999999998E-2</v>
      </c>
      <c r="V56">
        <f t="shared" si="14"/>
        <v>0.01</v>
      </c>
      <c r="W56">
        <f t="shared" si="15"/>
        <v>0.36987292339005551</v>
      </c>
      <c r="X56">
        <f t="shared" si="16"/>
        <v>1.8696412725342743E-2</v>
      </c>
      <c r="Y56">
        <f t="shared" si="17"/>
        <v>3.6987292339005552E-3</v>
      </c>
      <c r="Z56">
        <f t="shared" si="18"/>
        <v>0.3474777814308122</v>
      </c>
      <c r="AB56">
        <f t="shared" si="19"/>
        <v>42.564411411205796</v>
      </c>
      <c r="AC56">
        <f t="shared" si="2"/>
        <v>39.264874641660811</v>
      </c>
      <c r="AE56">
        <f t="shared" si="3"/>
        <v>0</v>
      </c>
      <c r="AF56">
        <f t="shared" si="24"/>
        <v>0</v>
      </c>
      <c r="AG56">
        <f t="shared" si="24"/>
        <v>-4.3434722678851525</v>
      </c>
      <c r="AH56">
        <f t="shared" si="5"/>
        <v>-1869.6412725342743</v>
      </c>
      <c r="AI56">
        <f t="shared" si="25"/>
        <v>-1873.9847448021594</v>
      </c>
      <c r="AJ56">
        <f t="shared" si="7"/>
        <v>3.2995367695449858</v>
      </c>
      <c r="AK56">
        <f t="shared" si="22"/>
        <v>2.9795087987844062</v>
      </c>
      <c r="AL56">
        <f t="shared" si="26"/>
        <v>-1867.70569923383</v>
      </c>
      <c r="AN56">
        <f t="shared" si="27"/>
        <v>0</v>
      </c>
      <c r="AO56">
        <f t="shared" si="27"/>
        <v>0</v>
      </c>
      <c r="AP56">
        <f t="shared" si="27"/>
        <v>-1.0697489071015488E-2</v>
      </c>
      <c r="AQ56">
        <f t="shared" si="27"/>
        <v>-4.6047184938959367</v>
      </c>
      <c r="AR56">
        <f t="shared" si="27"/>
        <v>-4.6154159829669519</v>
      </c>
      <c r="AS56">
        <f t="shared" si="27"/>
        <v>8.1263920556369322E-3</v>
      </c>
      <c r="AT56">
        <f t="shared" si="27"/>
        <v>7.3381987603917268E-3</v>
      </c>
      <c r="AU56">
        <f t="shared" si="23"/>
        <v>-4.5999513921509232</v>
      </c>
      <c r="AW56">
        <v>53</v>
      </c>
      <c r="AX56">
        <f>IF(Z56&gt;0, (R56*SUMPRODUCT(K56:$K$98, X56:$X$98)-K56*$AZ$3)/Z56, 0)</f>
        <v>112.99967002200688</v>
      </c>
    </row>
    <row r="57" spans="5:50" x14ac:dyDescent="0.25">
      <c r="E57">
        <v>2057</v>
      </c>
      <c r="F57" s="5">
        <f>EconomicRates!C97</f>
        <v>3.5571999999999999E-2</v>
      </c>
      <c r="G57" s="5">
        <f>EconomicRates!D97</f>
        <v>7.0000000000000007E-2</v>
      </c>
      <c r="H57" s="5">
        <f t="shared" si="10"/>
        <v>0.12000000000000001</v>
      </c>
      <c r="I57" s="5">
        <f t="shared" si="11"/>
        <v>1.1200000000000001</v>
      </c>
      <c r="J57">
        <f t="shared" si="12"/>
        <v>0.89285714285714279</v>
      </c>
      <c r="K57">
        <f t="shared" si="20"/>
        <v>2.1990078302820534E-3</v>
      </c>
      <c r="L57" s="2">
        <v>54</v>
      </c>
      <c r="M57" s="6">
        <v>6.4784177999999998E-2</v>
      </c>
      <c r="Q57" s="4">
        <f t="shared" si="21"/>
        <v>12.5</v>
      </c>
      <c r="R57">
        <f t="shared" si="0"/>
        <v>100000</v>
      </c>
      <c r="S57">
        <f t="shared" si="1"/>
        <v>109.76188511011783</v>
      </c>
      <c r="U57">
        <f t="shared" si="13"/>
        <v>6.4784177999999998E-2</v>
      </c>
      <c r="V57">
        <f t="shared" si="14"/>
        <v>0.01</v>
      </c>
      <c r="W57">
        <f t="shared" si="15"/>
        <v>0.3474777814308122</v>
      </c>
      <c r="X57">
        <f t="shared" si="16"/>
        <v>2.2511062443258831E-2</v>
      </c>
      <c r="Y57">
        <f t="shared" si="17"/>
        <v>3.4747778143081223E-3</v>
      </c>
      <c r="Z57">
        <f t="shared" si="18"/>
        <v>0.32149194117324525</v>
      </c>
      <c r="AB57">
        <f t="shared" si="19"/>
        <v>39.264874641660811</v>
      </c>
      <c r="AC57">
        <f t="shared" si="2"/>
        <v>35.287561510886505</v>
      </c>
      <c r="AE57">
        <f t="shared" si="3"/>
        <v>0</v>
      </c>
      <c r="AF57">
        <f t="shared" si="24"/>
        <v>0</v>
      </c>
      <c r="AG57">
        <f t="shared" si="24"/>
        <v>-4.0186492646655658</v>
      </c>
      <c r="AH57">
        <f t="shared" si="5"/>
        <v>-2251.1062443258829</v>
      </c>
      <c r="AI57">
        <f t="shared" si="25"/>
        <v>-2255.1248935905487</v>
      </c>
      <c r="AJ57">
        <f t="shared" si="7"/>
        <v>3.9773131307743057</v>
      </c>
      <c r="AK57">
        <f t="shared" si="22"/>
        <v>2.7485412249162571</v>
      </c>
      <c r="AL57">
        <f t="shared" si="26"/>
        <v>-2248.3990392348583</v>
      </c>
      <c r="AN57">
        <f t="shared" si="27"/>
        <v>0</v>
      </c>
      <c r="AO57">
        <f t="shared" si="27"/>
        <v>0</v>
      </c>
      <c r="AP57">
        <f t="shared" si="27"/>
        <v>-8.837041200156796E-3</v>
      </c>
      <c r="AQ57">
        <f t="shared" si="27"/>
        <v>-4.950200258069442</v>
      </c>
      <c r="AR57">
        <f t="shared" si="27"/>
        <v>-4.9590372992695988</v>
      </c>
      <c r="AS57">
        <f t="shared" si="27"/>
        <v>8.7461427180563264E-3</v>
      </c>
      <c r="AT57">
        <f t="shared" si="27"/>
        <v>6.0440636754438759E-3</v>
      </c>
      <c r="AU57">
        <f t="shared" si="23"/>
        <v>-4.9442470928760995</v>
      </c>
      <c r="AW57">
        <v>54</v>
      </c>
      <c r="AX57">
        <f>IF(Z57&gt;0, (R57*SUMPRODUCT(K57:$K$98, X57:$X$98)-K57*$AZ$3)/Z57, 0)</f>
        <v>109.76188511011783</v>
      </c>
    </row>
    <row r="58" spans="5:50" x14ac:dyDescent="0.25">
      <c r="E58">
        <v>2058</v>
      </c>
      <c r="F58" s="5">
        <f>EconomicRates!C98</f>
        <v>3.5571999999999999E-2</v>
      </c>
      <c r="G58" s="5">
        <f>EconomicRates!D98</f>
        <v>7.0000000000000007E-2</v>
      </c>
      <c r="H58" s="5">
        <f t="shared" si="10"/>
        <v>0.12000000000000001</v>
      </c>
      <c r="I58" s="5">
        <f t="shared" si="11"/>
        <v>1.1200000000000001</v>
      </c>
      <c r="J58">
        <f t="shared" si="12"/>
        <v>0.89285714285714279</v>
      </c>
      <c r="K58">
        <f t="shared" si="20"/>
        <v>1.9633998484661188E-3</v>
      </c>
      <c r="L58" s="2">
        <v>55</v>
      </c>
      <c r="M58" s="6">
        <v>8.0470763000000001E-2</v>
      </c>
      <c r="Q58" s="4">
        <f t="shared" si="21"/>
        <v>12.5</v>
      </c>
      <c r="R58">
        <f t="shared" si="0"/>
        <v>100000</v>
      </c>
      <c r="S58">
        <f t="shared" si="1"/>
        <v>105.66647334194407</v>
      </c>
      <c r="U58">
        <f t="shared" si="13"/>
        <v>8.0470763000000001E-2</v>
      </c>
      <c r="V58">
        <f t="shared" si="14"/>
        <v>0.01</v>
      </c>
      <c r="W58">
        <f t="shared" si="15"/>
        <v>0.32149194117324525</v>
      </c>
      <c r="X58">
        <f t="shared" si="16"/>
        <v>2.5870701804562159E-2</v>
      </c>
      <c r="Y58">
        <f t="shared" si="17"/>
        <v>3.2149194117324525E-3</v>
      </c>
      <c r="Z58">
        <f t="shared" si="18"/>
        <v>0.29240631995695066</v>
      </c>
      <c r="AB58">
        <f t="shared" si="19"/>
        <v>35.287561510886505</v>
      </c>
      <c r="AC58">
        <f t="shared" si="2"/>
        <v>30.897544612747094</v>
      </c>
      <c r="AE58">
        <f t="shared" si="3"/>
        <v>0</v>
      </c>
      <c r="AF58">
        <f t="shared" si="24"/>
        <v>0</v>
      </c>
      <c r="AG58">
        <f t="shared" si="24"/>
        <v>-3.6550789994618831</v>
      </c>
      <c r="AH58">
        <f t="shared" si="5"/>
        <v>-2587.0701804562159</v>
      </c>
      <c r="AI58">
        <f t="shared" si="25"/>
        <v>-2590.7252594556776</v>
      </c>
      <c r="AJ58">
        <f t="shared" si="7"/>
        <v>4.390016898139411</v>
      </c>
      <c r="AK58">
        <f t="shared" si="22"/>
        <v>2.4701293057620557</v>
      </c>
      <c r="AL58">
        <f t="shared" si="26"/>
        <v>-2583.8651132517762</v>
      </c>
      <c r="AN58">
        <f t="shared" si="27"/>
        <v>0</v>
      </c>
      <c r="AO58">
        <f t="shared" si="27"/>
        <v>0</v>
      </c>
      <c r="AP58">
        <f t="shared" si="27"/>
        <v>-7.1763815536751542E-3</v>
      </c>
      <c r="AQ58">
        <f t="shared" si="27"/>
        <v>-5.079453200278949</v>
      </c>
      <c r="AR58">
        <f t="shared" si="27"/>
        <v>-5.0866295818326233</v>
      </c>
      <c r="AS58">
        <f t="shared" si="27"/>
        <v>8.6193585125706202E-3</v>
      </c>
      <c r="AT58">
        <f t="shared" si="27"/>
        <v>4.8498515046249396E-3</v>
      </c>
      <c r="AU58">
        <f t="shared" si="23"/>
        <v>-5.0731603718154279</v>
      </c>
      <c r="AW58">
        <v>55</v>
      </c>
      <c r="AX58">
        <f>IF(Z58&gt;0, (R58*SUMPRODUCT(K58:$K$98, X58:$X$98)-K58*$AZ$3)/Z58, 0)</f>
        <v>105.66647334194407</v>
      </c>
    </row>
    <row r="59" spans="5:50" x14ac:dyDescent="0.25">
      <c r="E59">
        <v>2059</v>
      </c>
      <c r="F59" s="5">
        <f>EconomicRates!C99</f>
        <v>3.5571999999999999E-2</v>
      </c>
      <c r="G59" s="5">
        <f>EconomicRates!D99</f>
        <v>7.0000000000000007E-2</v>
      </c>
      <c r="H59" s="5">
        <f t="shared" si="10"/>
        <v>0.12000000000000001</v>
      </c>
      <c r="I59" s="5">
        <f t="shared" si="11"/>
        <v>1.1200000000000001</v>
      </c>
      <c r="J59">
        <f t="shared" si="12"/>
        <v>0.89285714285714279</v>
      </c>
      <c r="K59">
        <f t="shared" si="20"/>
        <v>1.7530355789876059E-3</v>
      </c>
      <c r="L59" s="2">
        <v>56</v>
      </c>
      <c r="M59" s="6">
        <v>9.7818447000000003E-2</v>
      </c>
      <c r="Q59" s="4">
        <f t="shared" si="21"/>
        <v>12.5</v>
      </c>
      <c r="R59">
        <f t="shared" si="0"/>
        <v>100000</v>
      </c>
      <c r="S59">
        <f t="shared" si="1"/>
        <v>100.88279316816067</v>
      </c>
      <c r="U59">
        <f t="shared" si="13"/>
        <v>9.7818447000000003E-2</v>
      </c>
      <c r="V59">
        <f t="shared" si="14"/>
        <v>0.01</v>
      </c>
      <c r="W59">
        <f t="shared" si="15"/>
        <v>0.29240631995695066</v>
      </c>
      <c r="X59">
        <f t="shared" si="16"/>
        <v>2.860273211117402E-2</v>
      </c>
      <c r="Y59">
        <f t="shared" si="17"/>
        <v>2.9240631995695065E-3</v>
      </c>
      <c r="Z59">
        <f t="shared" si="18"/>
        <v>0.26087952464620712</v>
      </c>
      <c r="AB59">
        <f t="shared" si="19"/>
        <v>30.897544612747094</v>
      </c>
      <c r="AC59">
        <f t="shared" si="2"/>
        <v>26.318255126691387</v>
      </c>
      <c r="AE59">
        <f t="shared" si="3"/>
        <v>0</v>
      </c>
      <c r="AF59">
        <f t="shared" si="24"/>
        <v>0</v>
      </c>
      <c r="AG59">
        <f t="shared" si="24"/>
        <v>-3.2609940580775891</v>
      </c>
      <c r="AH59">
        <f t="shared" si="5"/>
        <v>-2860.2732111174018</v>
      </c>
      <c r="AI59">
        <f t="shared" si="25"/>
        <v>-2863.5342051754797</v>
      </c>
      <c r="AJ59">
        <f t="shared" si="7"/>
        <v>4.579289486055707</v>
      </c>
      <c r="AK59">
        <f t="shared" si="22"/>
        <v>2.162828122892297</v>
      </c>
      <c r="AL59">
        <f t="shared" si="26"/>
        <v>-2856.7920875665318</v>
      </c>
      <c r="AN59">
        <f t="shared" si="27"/>
        <v>0</v>
      </c>
      <c r="AO59">
        <f t="shared" si="27"/>
        <v>0</v>
      </c>
      <c r="AP59">
        <f t="shared" si="27"/>
        <v>-5.716638606677189E-3</v>
      </c>
      <c r="AQ59">
        <f t="shared" si="27"/>
        <v>-5.0141607047139329</v>
      </c>
      <c r="AR59">
        <f t="shared" si="27"/>
        <v>-5.0198773433206112</v>
      </c>
      <c r="AS59">
        <f t="shared" si="27"/>
        <v>8.0276573955395218E-3</v>
      </c>
      <c r="AT59">
        <f t="shared" si="27"/>
        <v>3.7915146506651747E-3</v>
      </c>
      <c r="AU59">
        <f t="shared" si="23"/>
        <v>-5.0080581712744063</v>
      </c>
      <c r="AW59">
        <v>56</v>
      </c>
      <c r="AX59">
        <f>IF(Z59&gt;0, (R59*SUMPRODUCT(K59:$K$98, X59:$X$98)-K59*$AZ$3)/Z59, 0)</f>
        <v>100.88279316816067</v>
      </c>
    </row>
    <row r="60" spans="5:50" x14ac:dyDescent="0.25">
      <c r="E60">
        <v>2060</v>
      </c>
      <c r="F60" s="5">
        <f>EconomicRates!C100</f>
        <v>3.5571999999999999E-2</v>
      </c>
      <c r="G60" s="5">
        <f>EconomicRates!D100</f>
        <v>7.0000000000000007E-2</v>
      </c>
      <c r="H60" s="5">
        <f t="shared" si="10"/>
        <v>0.12000000000000001</v>
      </c>
      <c r="I60" s="5">
        <f t="shared" si="11"/>
        <v>1.1200000000000001</v>
      </c>
      <c r="J60">
        <f t="shared" si="12"/>
        <v>0.89285714285714279</v>
      </c>
      <c r="K60">
        <f t="shared" si="20"/>
        <v>1.5652103383817909E-3</v>
      </c>
      <c r="L60" s="2">
        <v>57</v>
      </c>
      <c r="M60" s="6">
        <v>0.115047869</v>
      </c>
      <c r="Q60" s="4">
        <f t="shared" si="21"/>
        <v>12.5</v>
      </c>
      <c r="R60">
        <f t="shared" si="0"/>
        <v>100000</v>
      </c>
      <c r="S60">
        <f t="shared" si="1"/>
        <v>95.290221183675982</v>
      </c>
      <c r="U60">
        <f t="shared" si="13"/>
        <v>0.115047869</v>
      </c>
      <c r="V60">
        <f t="shared" si="14"/>
        <v>0.01</v>
      </c>
      <c r="W60">
        <f t="shared" si="15"/>
        <v>0.26087952464620712</v>
      </c>
      <c r="X60">
        <f t="shared" si="16"/>
        <v>3.0013633376279106E-2</v>
      </c>
      <c r="Y60">
        <f t="shared" si="17"/>
        <v>2.6087952464620714E-3</v>
      </c>
      <c r="Z60">
        <f t="shared" si="18"/>
        <v>0.22825709602346594</v>
      </c>
      <c r="AB60">
        <f t="shared" si="19"/>
        <v>26.318255126691387</v>
      </c>
      <c r="AC60">
        <f t="shared" si="2"/>
        <v>21.750669166819637</v>
      </c>
      <c r="AE60">
        <f t="shared" si="3"/>
        <v>0</v>
      </c>
      <c r="AF60">
        <f t="shared" si="24"/>
        <v>0</v>
      </c>
      <c r="AG60">
        <f t="shared" si="24"/>
        <v>-2.8532137002933244</v>
      </c>
      <c r="AH60">
        <f t="shared" si="5"/>
        <v>-3001.3633376279108</v>
      </c>
      <c r="AI60">
        <f t="shared" si="25"/>
        <v>-3004.2165513282043</v>
      </c>
      <c r="AJ60">
        <f t="shared" si="7"/>
        <v>4.5675859598717494</v>
      </c>
      <c r="AK60">
        <f t="shared" si="22"/>
        <v>1.8422778588683972</v>
      </c>
      <c r="AL60">
        <f t="shared" si="26"/>
        <v>-2997.8066875094642</v>
      </c>
      <c r="AN60">
        <f t="shared" si="27"/>
        <v>0</v>
      </c>
      <c r="AO60">
        <f t="shared" si="27"/>
        <v>0</v>
      </c>
      <c r="AP60">
        <f t="shared" si="27"/>
        <v>-4.4658795813116766E-3</v>
      </c>
      <c r="AQ60">
        <f t="shared" si="27"/>
        <v>-4.6977649252952833</v>
      </c>
      <c r="AR60">
        <f t="shared" si="27"/>
        <v>-4.7022308048765957</v>
      </c>
      <c r="AS60">
        <f t="shared" si="27"/>
        <v>7.149232765838778E-3</v>
      </c>
      <c r="AT60">
        <f t="shared" si="27"/>
        <v>2.8835523508726852E-3</v>
      </c>
      <c r="AU60">
        <f t="shared" si="23"/>
        <v>-4.6921980197598838</v>
      </c>
      <c r="AW60">
        <v>57</v>
      </c>
      <c r="AX60">
        <f>IF(Z60&gt;0, (R60*SUMPRODUCT(K60:$K$98, X60:$X$98)-K60*$AZ$3)/Z60, 0)</f>
        <v>95.290221183675982</v>
      </c>
    </row>
    <row r="61" spans="5:50" x14ac:dyDescent="0.25">
      <c r="E61">
        <v>2061</v>
      </c>
      <c r="F61" s="5">
        <f>EconomicRates!C101</f>
        <v>3.5571999999999999E-2</v>
      </c>
      <c r="G61" s="5">
        <f>EconomicRates!D101</f>
        <v>7.0000000000000007E-2</v>
      </c>
      <c r="H61" s="5">
        <f t="shared" si="10"/>
        <v>0.12000000000000001</v>
      </c>
      <c r="I61" s="5">
        <f t="shared" si="11"/>
        <v>1.1200000000000001</v>
      </c>
      <c r="J61">
        <f t="shared" si="12"/>
        <v>0.89285714285714279</v>
      </c>
      <c r="K61">
        <f t="shared" si="20"/>
        <v>1.3975092306980274E-3</v>
      </c>
      <c r="L61" s="2">
        <v>58</v>
      </c>
      <c r="M61" s="6">
        <v>0.13365521</v>
      </c>
      <c r="Q61" s="4">
        <f t="shared" si="21"/>
        <v>12.5</v>
      </c>
      <c r="R61">
        <f t="shared" si="0"/>
        <v>100000</v>
      </c>
      <c r="S61">
        <f t="shared" si="1"/>
        <v>89.281831635210125</v>
      </c>
      <c r="U61">
        <f t="shared" si="13"/>
        <v>0.13365521</v>
      </c>
      <c r="V61">
        <f t="shared" si="14"/>
        <v>0.01</v>
      </c>
      <c r="W61">
        <f t="shared" si="15"/>
        <v>0.22825709602346594</v>
      </c>
      <c r="X61">
        <f t="shared" si="16"/>
        <v>3.0507750103006506E-2</v>
      </c>
      <c r="Y61">
        <f t="shared" si="17"/>
        <v>2.2825709602346594E-3</v>
      </c>
      <c r="Z61">
        <f t="shared" si="18"/>
        <v>0.1954667749602248</v>
      </c>
      <c r="AB61">
        <f t="shared" si="19"/>
        <v>21.750669166819637</v>
      </c>
      <c r="AC61">
        <f t="shared" si="2"/>
        <v>17.451631692276298</v>
      </c>
      <c r="AE61">
        <f t="shared" si="3"/>
        <v>0</v>
      </c>
      <c r="AF61">
        <f t="shared" si="24"/>
        <v>0</v>
      </c>
      <c r="AG61">
        <f t="shared" si="24"/>
        <v>-2.4433346870028099</v>
      </c>
      <c r="AH61">
        <f t="shared" si="5"/>
        <v>-3050.7750103006506</v>
      </c>
      <c r="AI61">
        <f t="shared" si="25"/>
        <v>-3053.2183449876534</v>
      </c>
      <c r="AJ61">
        <f t="shared" si="7"/>
        <v>4.29903747454334</v>
      </c>
      <c r="AK61">
        <f t="shared" si="22"/>
        <v>1.5225468416773749</v>
      </c>
      <c r="AL61">
        <f t="shared" si="26"/>
        <v>-3047.3967606714327</v>
      </c>
      <c r="AN61">
        <f t="shared" si="27"/>
        <v>0</v>
      </c>
      <c r="AO61">
        <f t="shared" si="27"/>
        <v>0</v>
      </c>
      <c r="AP61">
        <f t="shared" si="27"/>
        <v>-3.4145827787711025E-3</v>
      </c>
      <c r="AQ61">
        <f t="shared" si="27"/>
        <v>-4.2634862376780287</v>
      </c>
      <c r="AR61">
        <f t="shared" si="27"/>
        <v>-4.2669008204568</v>
      </c>
      <c r="AS61">
        <f t="shared" si="27"/>
        <v>6.0079445537910533E-3</v>
      </c>
      <c r="AT61">
        <f t="shared" si="27"/>
        <v>2.1277732654142595E-3</v>
      </c>
      <c r="AU61">
        <f t="shared" si="23"/>
        <v>-4.2587651026375948</v>
      </c>
      <c r="AW61">
        <v>58</v>
      </c>
      <c r="AX61">
        <f>IF(Z61&gt;0, (R61*SUMPRODUCT(K61:$K$98, X61:$X$98)-K61*$AZ$3)/Z61, 0)</f>
        <v>89.281831635210125</v>
      </c>
    </row>
    <row r="62" spans="5:50" x14ac:dyDescent="0.25">
      <c r="E62">
        <v>2062</v>
      </c>
      <c r="F62" s="5">
        <f>EconomicRates!C102</f>
        <v>3.5571999999999999E-2</v>
      </c>
      <c r="G62" s="5">
        <f>EconomicRates!D102</f>
        <v>7.0000000000000007E-2</v>
      </c>
      <c r="H62" s="5">
        <f t="shared" si="10"/>
        <v>0.12000000000000001</v>
      </c>
      <c r="I62" s="5">
        <f t="shared" si="11"/>
        <v>1.1200000000000001</v>
      </c>
      <c r="J62">
        <f t="shared" si="12"/>
        <v>0.89285714285714279</v>
      </c>
      <c r="K62">
        <f t="shared" si="20"/>
        <v>1.2477760988375245E-3</v>
      </c>
      <c r="L62" s="2">
        <v>59</v>
      </c>
      <c r="M62" s="6">
        <v>0.153152232</v>
      </c>
      <c r="Q62" s="4">
        <f t="shared" si="21"/>
        <v>12.5</v>
      </c>
      <c r="R62">
        <f t="shared" si="0"/>
        <v>100000</v>
      </c>
      <c r="S62">
        <f t="shared" si="1"/>
        <v>82.80039580029721</v>
      </c>
      <c r="U62">
        <f t="shared" si="13"/>
        <v>0.153152232</v>
      </c>
      <c r="V62">
        <f t="shared" si="14"/>
        <v>0.01</v>
      </c>
      <c r="W62">
        <f t="shared" si="15"/>
        <v>0.1954667749602248</v>
      </c>
      <c r="X62">
        <f t="shared" si="16"/>
        <v>2.9936172867000139E-2</v>
      </c>
      <c r="Y62">
        <f t="shared" si="17"/>
        <v>1.9546677496022481E-3</v>
      </c>
      <c r="Z62">
        <f t="shared" si="18"/>
        <v>0.16357593434362241</v>
      </c>
      <c r="AB62">
        <f t="shared" si="19"/>
        <v>17.451631692276298</v>
      </c>
      <c r="AC62">
        <f t="shared" si="2"/>
        <v>13.544152107055366</v>
      </c>
      <c r="AE62">
        <f t="shared" si="3"/>
        <v>0</v>
      </c>
      <c r="AF62">
        <f t="shared" si="24"/>
        <v>0</v>
      </c>
      <c r="AG62">
        <f t="shared" si="24"/>
        <v>-2.04469917929528</v>
      </c>
      <c r="AH62">
        <f t="shared" si="5"/>
        <v>-2993.6172867000137</v>
      </c>
      <c r="AI62">
        <f t="shared" si="25"/>
        <v>-2995.6619858793088</v>
      </c>
      <c r="AJ62">
        <f t="shared" si="7"/>
        <v>3.9074795852209316</v>
      </c>
      <c r="AK62">
        <f t="shared" si="22"/>
        <v>1.221614218459341</v>
      </c>
      <c r="AL62">
        <f t="shared" si="26"/>
        <v>-2990.5328920756283</v>
      </c>
      <c r="AN62">
        <f t="shared" si="27"/>
        <v>0</v>
      </c>
      <c r="AO62">
        <f t="shared" si="27"/>
        <v>0</v>
      </c>
      <c r="AP62">
        <f t="shared" si="27"/>
        <v>-2.5513267652373522E-3</v>
      </c>
      <c r="AQ62">
        <f t="shared" si="27"/>
        <v>-3.7353640994111181</v>
      </c>
      <c r="AR62">
        <f t="shared" si="27"/>
        <v>-3.7379154261763552</v>
      </c>
      <c r="AS62">
        <f t="shared" si="27"/>
        <v>4.8756596331342422E-3</v>
      </c>
      <c r="AT62">
        <f t="shared" si="27"/>
        <v>1.5243010237936479E-3</v>
      </c>
      <c r="AU62">
        <f t="shared" si="23"/>
        <v>-3.7315154655194269</v>
      </c>
      <c r="AW62">
        <v>59</v>
      </c>
      <c r="AX62">
        <f>IF(Z62&gt;0, (R62*SUMPRODUCT(K62:$K$98, X62:$X$98)-K62*$AZ$3)/Z62, 0)</f>
        <v>82.80039580029721</v>
      </c>
    </row>
    <row r="63" spans="5:50" x14ac:dyDescent="0.25">
      <c r="E63">
        <v>2063</v>
      </c>
      <c r="F63" s="5">
        <f>EconomicRates!C103</f>
        <v>3.5571999999999999E-2</v>
      </c>
      <c r="G63" s="5">
        <f>EconomicRates!D103</f>
        <v>7.0000000000000007E-2</v>
      </c>
      <c r="H63" s="5">
        <f t="shared" si="10"/>
        <v>0.12000000000000001</v>
      </c>
      <c r="I63" s="5">
        <f t="shared" si="11"/>
        <v>1.1200000000000001</v>
      </c>
      <c r="J63">
        <f t="shared" si="12"/>
        <v>0.89285714285714279</v>
      </c>
      <c r="K63">
        <f t="shared" si="20"/>
        <v>1.114085802533504E-3</v>
      </c>
      <c r="L63" s="2">
        <v>60</v>
      </c>
      <c r="M63" s="6">
        <v>0.17329698399999999</v>
      </c>
      <c r="Q63" s="4">
        <f t="shared" si="21"/>
        <v>12.5</v>
      </c>
      <c r="R63">
        <f t="shared" si="0"/>
        <v>100000</v>
      </c>
      <c r="S63">
        <f t="shared" si="1"/>
        <v>75.802281585794873</v>
      </c>
      <c r="U63">
        <f t="shared" si="13"/>
        <v>0.17329698399999999</v>
      </c>
      <c r="V63">
        <f t="shared" si="14"/>
        <v>0.01</v>
      </c>
      <c r="W63">
        <f t="shared" si="15"/>
        <v>0.16357593434362241</v>
      </c>
      <c r="X63">
        <f t="shared" si="16"/>
        <v>2.8347216076731782E-2</v>
      </c>
      <c r="Y63">
        <f t="shared" si="17"/>
        <v>1.6357593434362242E-3</v>
      </c>
      <c r="Z63">
        <f t="shared" si="18"/>
        <v>0.13359295892345444</v>
      </c>
      <c r="AB63">
        <f t="shared" si="19"/>
        <v>13.544152107055366</v>
      </c>
      <c r="AC63">
        <f t="shared" si="2"/>
        <v>10.126651090195221</v>
      </c>
      <c r="AE63">
        <f t="shared" si="3"/>
        <v>0</v>
      </c>
      <c r="AF63">
        <f t="shared" si="24"/>
        <v>0</v>
      </c>
      <c r="AG63">
        <f t="shared" si="24"/>
        <v>-1.6699119865431804</v>
      </c>
      <c r="AH63">
        <f t="shared" si="5"/>
        <v>-2834.7216076731784</v>
      </c>
      <c r="AI63">
        <f t="shared" si="25"/>
        <v>-2836.3915196597213</v>
      </c>
      <c r="AJ63">
        <f t="shared" si="7"/>
        <v>3.417501016860145</v>
      </c>
      <c r="AK63">
        <f t="shared" si="22"/>
        <v>0.94809064749387573</v>
      </c>
      <c r="AL63">
        <f t="shared" si="26"/>
        <v>-2832.0259279953675</v>
      </c>
      <c r="AN63">
        <f t="shared" si="27"/>
        <v>0</v>
      </c>
      <c r="AO63">
        <f t="shared" si="27"/>
        <v>0</v>
      </c>
      <c r="AP63">
        <f t="shared" si="27"/>
        <v>-1.860425235688277E-3</v>
      </c>
      <c r="AQ63">
        <f t="shared" si="27"/>
        <v>-3.1581230972436374</v>
      </c>
      <c r="AR63">
        <f t="shared" si="27"/>
        <v>-3.1599835224793256</v>
      </c>
      <c r="AS63">
        <f t="shared" si="27"/>
        <v>3.8073893630277003E-3</v>
      </c>
      <c r="AT63">
        <f t="shared" si="27"/>
        <v>1.0562543298877239E-3</v>
      </c>
      <c r="AU63">
        <f t="shared" si="23"/>
        <v>-3.1551198787864103</v>
      </c>
      <c r="AW63">
        <v>60</v>
      </c>
      <c r="AX63">
        <f>IF(Z63&gt;0, (R63*SUMPRODUCT(K63:$K$98, X63:$X$98)-K63*$AZ$3)/Z63, 0)</f>
        <v>75.802281585794873</v>
      </c>
    </row>
    <row r="64" spans="5:50" x14ac:dyDescent="0.25">
      <c r="E64">
        <v>2064</v>
      </c>
      <c r="F64" s="5">
        <f>EconomicRates!C104</f>
        <v>3.5571999999999999E-2</v>
      </c>
      <c r="G64" s="5">
        <f>EconomicRates!D104</f>
        <v>7.0000000000000007E-2</v>
      </c>
      <c r="H64" s="5">
        <f t="shared" si="10"/>
        <v>0.12000000000000001</v>
      </c>
      <c r="I64" s="5">
        <f t="shared" si="11"/>
        <v>1.1200000000000001</v>
      </c>
      <c r="J64">
        <f t="shared" si="12"/>
        <v>0.89285714285714279</v>
      </c>
      <c r="K64">
        <f t="shared" si="20"/>
        <v>9.9471946654777136E-4</v>
      </c>
      <c r="L64" s="2">
        <v>61</v>
      </c>
      <c r="M64" s="6">
        <v>0.19491187900000001</v>
      </c>
      <c r="Q64" s="4">
        <f t="shared" si="21"/>
        <v>12.5</v>
      </c>
      <c r="R64">
        <f t="shared" si="0"/>
        <v>100000</v>
      </c>
      <c r="S64">
        <f t="shared" si="1"/>
        <v>68.277715540425163</v>
      </c>
      <c r="U64">
        <f t="shared" si="13"/>
        <v>0.19491187900000001</v>
      </c>
      <c r="V64">
        <f t="shared" si="14"/>
        <v>0.01</v>
      </c>
      <c r="W64">
        <f t="shared" si="15"/>
        <v>0.13359295892345444</v>
      </c>
      <c r="X64">
        <f t="shared" si="16"/>
        <v>2.6038854644940324E-2</v>
      </c>
      <c r="Y64">
        <f t="shared" si="17"/>
        <v>1.3359295892345444E-3</v>
      </c>
      <c r="Z64">
        <f t="shared" si="18"/>
        <v>0.10621817468927956</v>
      </c>
      <c r="AB64">
        <f t="shared" si="19"/>
        <v>10.126651090195221</v>
      </c>
      <c r="AC64">
        <f t="shared" si="2"/>
        <v>7.2523343166578176</v>
      </c>
      <c r="AE64">
        <f t="shared" si="3"/>
        <v>0</v>
      </c>
      <c r="AF64">
        <f t="shared" si="24"/>
        <v>0</v>
      </c>
      <c r="AG64">
        <f t="shared" si="24"/>
        <v>-1.3277271836159945</v>
      </c>
      <c r="AH64">
        <f t="shared" si="5"/>
        <v>-2603.8854644940325</v>
      </c>
      <c r="AI64">
        <f t="shared" si="25"/>
        <v>-2605.2131916776484</v>
      </c>
      <c r="AJ64">
        <f t="shared" si="7"/>
        <v>2.8743167735374033</v>
      </c>
      <c r="AK64">
        <f t="shared" si="22"/>
        <v>0.70886557631366554</v>
      </c>
      <c r="AL64">
        <f t="shared" si="26"/>
        <v>-2601.6300093277973</v>
      </c>
      <c r="AN64">
        <f t="shared" si="27"/>
        <v>0</v>
      </c>
      <c r="AO64">
        <f t="shared" si="27"/>
        <v>0</v>
      </c>
      <c r="AP64">
        <f t="shared" si="27"/>
        <v>-1.320716075807477E-3</v>
      </c>
      <c r="AQ64">
        <f t="shared" si="27"/>
        <v>-2.5901355601929996</v>
      </c>
      <c r="AR64">
        <f t="shared" si="27"/>
        <v>-2.5914562762688074</v>
      </c>
      <c r="AS64">
        <f t="shared" si="27"/>
        <v>2.859138847662437E-3</v>
      </c>
      <c r="AT64">
        <f t="shared" si="27"/>
        <v>7.0512238792480792E-4</v>
      </c>
      <c r="AU64">
        <f t="shared" si="23"/>
        <v>-2.5878920150332201</v>
      </c>
      <c r="AW64">
        <v>61</v>
      </c>
      <c r="AX64">
        <f>IF(Z64&gt;0, (R64*SUMPRODUCT(K64:$K$98, X64:$X$98)-K64*$AZ$3)/Z64, 0)</f>
        <v>68.277715540425163</v>
      </c>
    </row>
    <row r="65" spans="5:50" x14ac:dyDescent="0.25">
      <c r="E65">
        <v>2065</v>
      </c>
      <c r="F65" s="5">
        <f>EconomicRates!C105</f>
        <v>3.5571999999999999E-2</v>
      </c>
      <c r="G65" s="5">
        <f>EconomicRates!D105</f>
        <v>7.0000000000000007E-2</v>
      </c>
      <c r="H65" s="5">
        <f t="shared" si="10"/>
        <v>0.12000000000000001</v>
      </c>
      <c r="I65" s="5">
        <f t="shared" si="11"/>
        <v>1.1200000000000001</v>
      </c>
      <c r="J65">
        <f t="shared" si="12"/>
        <v>0.89285714285714279</v>
      </c>
      <c r="K65">
        <f t="shared" si="20"/>
        <v>8.8814238084622432E-4</v>
      </c>
      <c r="L65" s="2">
        <v>62</v>
      </c>
      <c r="M65" s="6">
        <v>0.21714087100000001</v>
      </c>
      <c r="Q65" s="4">
        <f t="shared" si="21"/>
        <v>12.5</v>
      </c>
      <c r="R65">
        <f t="shared" si="0"/>
        <v>100000</v>
      </c>
      <c r="S65">
        <f t="shared" si="1"/>
        <v>59.87935564280248</v>
      </c>
      <c r="U65">
        <f t="shared" si="13"/>
        <v>0.21714087100000001</v>
      </c>
      <c r="V65">
        <f t="shared" si="14"/>
        <v>0.01</v>
      </c>
      <c r="W65">
        <f t="shared" si="15"/>
        <v>0.10621817468927956</v>
      </c>
      <c r="X65">
        <f t="shared" si="16"/>
        <v>2.3064306968060319E-2</v>
      </c>
      <c r="Y65">
        <f t="shared" si="17"/>
        <v>1.0621817468927956E-3</v>
      </c>
      <c r="Z65">
        <f t="shared" si="18"/>
        <v>8.209168597432645E-2</v>
      </c>
      <c r="AB65">
        <f t="shared" si="19"/>
        <v>7.2523343166578176</v>
      </c>
      <c r="AC65">
        <f t="shared" si="2"/>
        <v>4.9155972597739535</v>
      </c>
      <c r="AE65">
        <f t="shared" si="3"/>
        <v>0</v>
      </c>
      <c r="AF65">
        <f t="shared" si="24"/>
        <v>0</v>
      </c>
      <c r="AG65">
        <f t="shared" si="24"/>
        <v>-1.0261460746790807</v>
      </c>
      <c r="AH65">
        <f t="shared" si="5"/>
        <v>-2306.4306968060318</v>
      </c>
      <c r="AI65">
        <f t="shared" si="25"/>
        <v>-2307.4568428807111</v>
      </c>
      <c r="AJ65">
        <f t="shared" si="7"/>
        <v>2.3367370568838641</v>
      </c>
      <c r="AK65">
        <f t="shared" si="22"/>
        <v>0.50766340216604733</v>
      </c>
      <c r="AL65">
        <f t="shared" si="26"/>
        <v>-2304.6124424216609</v>
      </c>
      <c r="AN65">
        <f t="shared" si="27"/>
        <v>0</v>
      </c>
      <c r="AO65">
        <f t="shared" si="27"/>
        <v>0</v>
      </c>
      <c r="AP65">
        <f t="shared" si="27"/>
        <v>-9.1136381786148621E-4</v>
      </c>
      <c r="AQ65">
        <f t="shared" si="27"/>
        <v>-2.0484388503181252</v>
      </c>
      <c r="AR65">
        <f t="shared" si="27"/>
        <v>-2.0493502141359867</v>
      </c>
      <c r="AS65">
        <f t="shared" si="27"/>
        <v>2.075355213112434E-3</v>
      </c>
      <c r="AT65">
        <f t="shared" si="27"/>
        <v>4.5087738266824754E-4</v>
      </c>
      <c r="AU65">
        <f t="shared" si="23"/>
        <v>-2.0468239815402058</v>
      </c>
      <c r="AW65">
        <v>62</v>
      </c>
      <c r="AX65">
        <f>IF(Z65&gt;0, (R65*SUMPRODUCT(K65:$K$98, X65:$X$98)-K65*$AZ$3)/Z65, 0)</f>
        <v>59.87935564280248</v>
      </c>
    </row>
    <row r="66" spans="5:50" x14ac:dyDescent="0.25">
      <c r="E66">
        <v>2066</v>
      </c>
      <c r="F66" s="5">
        <f>EconomicRates!C106</f>
        <v>3.5571999999999999E-2</v>
      </c>
      <c r="G66" s="5">
        <f>EconomicRates!D106</f>
        <v>7.0000000000000007E-2</v>
      </c>
      <c r="H66" s="5">
        <f t="shared" si="10"/>
        <v>0.12000000000000001</v>
      </c>
      <c r="I66" s="5">
        <f t="shared" si="11"/>
        <v>1.1200000000000001</v>
      </c>
      <c r="J66">
        <f t="shared" si="12"/>
        <v>0.89285714285714279</v>
      </c>
      <c r="K66">
        <f t="shared" si="20"/>
        <v>7.9298426861270028E-4</v>
      </c>
      <c r="L66" s="2">
        <v>63</v>
      </c>
      <c r="M66" s="6">
        <v>0.240684854</v>
      </c>
      <c r="Q66" s="4">
        <f t="shared" si="21"/>
        <v>12.5</v>
      </c>
      <c r="R66">
        <f t="shared" si="0"/>
        <v>100000</v>
      </c>
      <c r="S66">
        <f t="shared" si="1"/>
        <v>50.289044949281958</v>
      </c>
      <c r="U66">
        <f t="shared" si="13"/>
        <v>0.240684854</v>
      </c>
      <c r="V66">
        <f t="shared" si="14"/>
        <v>0.01</v>
      </c>
      <c r="W66">
        <f t="shared" si="15"/>
        <v>8.209168597432645E-2</v>
      </c>
      <c r="X66">
        <f t="shared" si="16"/>
        <v>1.9758225453344609E-2</v>
      </c>
      <c r="Y66">
        <f t="shared" si="17"/>
        <v>8.2091685974326452E-4</v>
      </c>
      <c r="Z66">
        <f t="shared" si="18"/>
        <v>6.1512543661238574E-2</v>
      </c>
      <c r="AB66">
        <f t="shared" si="19"/>
        <v>4.9155972597739535</v>
      </c>
      <c r="AC66">
        <f t="shared" si="2"/>
        <v>3.0934070731246956</v>
      </c>
      <c r="AE66">
        <f t="shared" si="3"/>
        <v>0</v>
      </c>
      <c r="AF66">
        <f t="shared" si="24"/>
        <v>0</v>
      </c>
      <c r="AG66">
        <f t="shared" si="24"/>
        <v>-0.76890679576548215</v>
      </c>
      <c r="AH66">
        <f t="shared" si="5"/>
        <v>-1975.822545334461</v>
      </c>
      <c r="AI66">
        <f t="shared" si="25"/>
        <v>-1976.5914521302266</v>
      </c>
      <c r="AJ66">
        <f t="shared" si="7"/>
        <v>1.8221901866492578</v>
      </c>
      <c r="AK66">
        <f t="shared" si="22"/>
        <v>0.34409180818417678</v>
      </c>
      <c r="AL66">
        <f t="shared" si="26"/>
        <v>-1974.425170135393</v>
      </c>
      <c r="AN66">
        <f t="shared" si="27"/>
        <v>0</v>
      </c>
      <c r="AO66">
        <f t="shared" si="27"/>
        <v>0</v>
      </c>
      <c r="AP66">
        <f t="shared" si="27"/>
        <v>-6.0973099307142582E-4</v>
      </c>
      <c r="AQ66">
        <f t="shared" si="27"/>
        <v>-1.5667961960205314</v>
      </c>
      <c r="AR66">
        <f t="shared" si="27"/>
        <v>-1.5674059270136029</v>
      </c>
      <c r="AS66">
        <f t="shared" si="27"/>
        <v>1.4449681524333015E-3</v>
      </c>
      <c r="AT66">
        <f t="shared" si="27"/>
        <v>2.7285939084855098E-4</v>
      </c>
      <c r="AU66">
        <f t="shared" si="23"/>
        <v>-1.5656880994703211</v>
      </c>
      <c r="AW66">
        <v>63</v>
      </c>
      <c r="AX66">
        <f>IF(Z66&gt;0, (R66*SUMPRODUCT(K66:$K$98, X66:$X$98)-K66*$AZ$3)/Z66, 0)</f>
        <v>50.289044949281958</v>
      </c>
    </row>
    <row r="67" spans="5:50" x14ac:dyDescent="0.25">
      <c r="E67">
        <v>2067</v>
      </c>
      <c r="F67" s="5">
        <f>EconomicRates!C107</f>
        <v>3.5571999999999999E-2</v>
      </c>
      <c r="G67" s="5">
        <f>EconomicRates!D107</f>
        <v>7.0000000000000007E-2</v>
      </c>
      <c r="H67" s="5">
        <f t="shared" si="10"/>
        <v>0.12000000000000001</v>
      </c>
      <c r="I67" s="5">
        <f t="shared" si="11"/>
        <v>1.1200000000000001</v>
      </c>
      <c r="J67">
        <f t="shared" si="12"/>
        <v>0.89285714285714279</v>
      </c>
      <c r="K67">
        <f t="shared" si="20"/>
        <v>7.0802166840419666E-4</v>
      </c>
      <c r="L67" s="2">
        <v>64</v>
      </c>
      <c r="M67" s="6">
        <v>0.26560892699999999</v>
      </c>
      <c r="Q67" s="4">
        <f t="shared" si="21"/>
        <v>12.5</v>
      </c>
      <c r="R67">
        <f t="shared" ref="R67:R89" si="28">$C$6</f>
        <v>100000</v>
      </c>
      <c r="S67">
        <f t="shared" ref="S67:S89" si="29">AX67</f>
        <v>38.79380771902828</v>
      </c>
      <c r="U67">
        <f t="shared" si="13"/>
        <v>0.26560892699999999</v>
      </c>
      <c r="V67">
        <f t="shared" si="14"/>
        <v>0.01</v>
      </c>
      <c r="W67">
        <f t="shared" si="15"/>
        <v>6.1512543661238574E-2</v>
      </c>
      <c r="X67">
        <f t="shared" si="16"/>
        <v>1.633828071890223E-2</v>
      </c>
      <c r="Y67">
        <f t="shared" si="17"/>
        <v>6.1512543661238579E-4</v>
      </c>
      <c r="Z67">
        <f t="shared" si="18"/>
        <v>4.4559137505723954E-2</v>
      </c>
      <c r="AB67">
        <f t="shared" si="19"/>
        <v>3.0934070731246956</v>
      </c>
      <c r="AC67">
        <f t="shared" ref="AC67:AC89" si="30">S67*Z67</f>
        <v>1.7286186125227965</v>
      </c>
      <c r="AE67">
        <f t="shared" ref="AE67:AE89" si="31">$Z67*O67</f>
        <v>0</v>
      </c>
      <c r="AF67">
        <f t="shared" ref="AF67:AG89" si="32">-$Z67*P67</f>
        <v>0</v>
      </c>
      <c r="AG67">
        <f t="shared" si="32"/>
        <v>-0.55698921882154939</v>
      </c>
      <c r="AH67">
        <f t="shared" ref="AH67:AH89" si="33">-X67*R67</f>
        <v>-1633.8280718902229</v>
      </c>
      <c r="AI67">
        <f t="shared" ref="AI67:AI89" si="34">SUM(AE67:AH67)</f>
        <v>-1634.3850611090445</v>
      </c>
      <c r="AJ67">
        <f t="shared" ref="AJ67:AJ89" si="35">AB67-AC67</f>
        <v>1.3647884606018992</v>
      </c>
      <c r="AK67">
        <f t="shared" si="22"/>
        <v>0.21653849511872872</v>
      </c>
      <c r="AL67">
        <f t="shared" si="26"/>
        <v>-1632.8037341533238</v>
      </c>
      <c r="AN67">
        <f t="shared" ref="AN67:AT89" si="36">AE67*$K67</f>
        <v>0</v>
      </c>
      <c r="AO67">
        <f t="shared" si="36"/>
        <v>0</v>
      </c>
      <c r="AP67">
        <f t="shared" si="36"/>
        <v>-3.9436043599318357E-4</v>
      </c>
      <c r="AQ67">
        <f t="shared" si="36"/>
        <v>-1.1567856773453273</v>
      </c>
      <c r="AR67">
        <f t="shared" si="36"/>
        <v>-1.1571800377813206</v>
      </c>
      <c r="AS67">
        <f t="shared" si="36"/>
        <v>9.6629980289415188E-4</v>
      </c>
      <c r="AT67">
        <f t="shared" si="36"/>
        <v>1.533139465876963E-4</v>
      </c>
      <c r="AU67">
        <f t="shared" si="23"/>
        <v>-1.1560604240318386</v>
      </c>
      <c r="AW67">
        <v>64</v>
      </c>
      <c r="AX67">
        <f>IF(Z67&gt;0, (R67*SUMPRODUCT(K67:$K$98, X67:$X$98)-K67*$AZ$3)/Z67, 0)</f>
        <v>38.79380771902828</v>
      </c>
    </row>
    <row r="68" spans="5:50" x14ac:dyDescent="0.25">
      <c r="E68">
        <v>2068</v>
      </c>
      <c r="F68" s="5">
        <f>EconomicRates!C108</f>
        <v>3.5571999999999999E-2</v>
      </c>
      <c r="G68" s="5">
        <f>EconomicRates!D108</f>
        <v>7.0000000000000007E-2</v>
      </c>
      <c r="H68" s="5">
        <f t="shared" ref="H68:H89" si="37">G68+$C$9</f>
        <v>0.12000000000000001</v>
      </c>
      <c r="I68" s="5">
        <f t="shared" ref="I68:I89" si="38">1+H68</f>
        <v>1.1200000000000001</v>
      </c>
      <c r="J68">
        <f t="shared" ref="J68:J89" si="39">1/I68</f>
        <v>0.89285714285714279</v>
      </c>
      <c r="K68">
        <f t="shared" si="20"/>
        <v>6.3216220393231843E-4</v>
      </c>
      <c r="L68" s="2">
        <v>65</v>
      </c>
      <c r="M68" s="6">
        <v>0.29099302900000001</v>
      </c>
      <c r="Q68" s="4">
        <f t="shared" si="21"/>
        <v>12.5</v>
      </c>
      <c r="R68">
        <f t="shared" si="28"/>
        <v>100000</v>
      </c>
      <c r="S68">
        <f t="shared" si="29"/>
        <v>24.149787036027622</v>
      </c>
      <c r="U68">
        <f t="shared" ref="U68:U89" si="40">M68</f>
        <v>0.29099302900000001</v>
      </c>
      <c r="V68">
        <f t="shared" ref="V68:V89" si="41">$C$10</f>
        <v>0.01</v>
      </c>
      <c r="W68">
        <f t="shared" ref="W68:W89" si="42">Z67</f>
        <v>4.4559137505723954E-2</v>
      </c>
      <c r="X68">
        <f t="shared" ref="X68:X89" si="43">U68*W68</f>
        <v>1.2966398392418119E-2</v>
      </c>
      <c r="Y68">
        <f t="shared" ref="Y68:Y89" si="44">V68*W68</f>
        <v>4.4559137505723956E-4</v>
      </c>
      <c r="Z68">
        <f t="shared" ref="Z68:Z89" si="45">MAX(0, W68-X68-Y68)</f>
        <v>3.1147147738248591E-2</v>
      </c>
      <c r="AB68">
        <f t="shared" ref="AB68:AB89" si="46">AC67</f>
        <v>1.7286186125227965</v>
      </c>
      <c r="AC68">
        <f t="shared" si="30"/>
        <v>0.75219698465839291</v>
      </c>
      <c r="AE68">
        <f t="shared" si="31"/>
        <v>0</v>
      </c>
      <c r="AF68">
        <f t="shared" si="32"/>
        <v>0</v>
      </c>
      <c r="AG68">
        <f t="shared" si="32"/>
        <v>-0.38933934672810738</v>
      </c>
      <c r="AH68">
        <f t="shared" si="33"/>
        <v>-1296.6398392418118</v>
      </c>
      <c r="AI68">
        <f t="shared" si="34"/>
        <v>-1297.0291785885399</v>
      </c>
      <c r="AJ68">
        <f t="shared" si="35"/>
        <v>0.97642162786440356</v>
      </c>
      <c r="AK68">
        <f t="shared" si="22"/>
        <v>0.12100330287659576</v>
      </c>
      <c r="AL68">
        <f t="shared" si="26"/>
        <v>-1295.9317536577989</v>
      </c>
      <c r="AN68">
        <f t="shared" si="36"/>
        <v>0</v>
      </c>
      <c r="AO68">
        <f t="shared" si="36"/>
        <v>0</v>
      </c>
      <c r="AP68">
        <f t="shared" si="36"/>
        <v>-2.4612561950520948E-4</v>
      </c>
      <c r="AQ68">
        <f t="shared" si="36"/>
        <v>-0.81968669848155085</v>
      </c>
      <c r="AR68">
        <f t="shared" si="36"/>
        <v>-0.81993282410105606</v>
      </c>
      <c r="AS68">
        <f t="shared" si="36"/>
        <v>6.1725684823794337E-4</v>
      </c>
      <c r="AT68">
        <f t="shared" si="36"/>
        <v>7.6493714629558628E-5</v>
      </c>
      <c r="AU68">
        <f t="shared" si="23"/>
        <v>-0.81923907353818859</v>
      </c>
      <c r="AW68">
        <v>65</v>
      </c>
      <c r="AX68">
        <f>IF(Z68&gt;0, (R68*SUMPRODUCT(K68:$K$98, X68:$X$98)-K68*$AZ$3)/Z68, 0)</f>
        <v>24.149787036027622</v>
      </c>
    </row>
    <row r="69" spans="5:50" x14ac:dyDescent="0.25">
      <c r="E69">
        <v>2069</v>
      </c>
      <c r="F69" s="5">
        <f>EconomicRates!C109</f>
        <v>3.5571999999999999E-2</v>
      </c>
      <c r="G69" s="5">
        <f>EconomicRates!D109</f>
        <v>7.0000000000000007E-2</v>
      </c>
      <c r="H69" s="5">
        <f t="shared" si="37"/>
        <v>0.12000000000000001</v>
      </c>
      <c r="I69" s="5">
        <f t="shared" si="38"/>
        <v>1.1200000000000001</v>
      </c>
      <c r="J69">
        <f t="shared" si="39"/>
        <v>0.89285714285714279</v>
      </c>
      <c r="K69">
        <f t="shared" ref="K69:K89" si="47">K68*J69</f>
        <v>5.6443053922528431E-4</v>
      </c>
      <c r="L69" s="2">
        <v>66</v>
      </c>
      <c r="M69" s="6">
        <v>0.31752069599999999</v>
      </c>
      <c r="Q69" s="4">
        <f t="shared" ref="Q69:Q89" si="48">$C$8</f>
        <v>12.5</v>
      </c>
      <c r="R69">
        <f t="shared" si="28"/>
        <v>100000</v>
      </c>
      <c r="S69">
        <f t="shared" si="29"/>
        <v>4.4662682464473793</v>
      </c>
      <c r="U69">
        <f t="shared" si="40"/>
        <v>0.31752069599999999</v>
      </c>
      <c r="V69">
        <f t="shared" si="41"/>
        <v>0.01</v>
      </c>
      <c r="W69">
        <f t="shared" si="42"/>
        <v>3.1147147738248591E-2</v>
      </c>
      <c r="X69">
        <f t="shared" si="43"/>
        <v>9.8898640282635182E-3</v>
      </c>
      <c r="Y69">
        <f t="shared" si="44"/>
        <v>3.1147147738248593E-4</v>
      </c>
      <c r="Z69">
        <f t="shared" si="45"/>
        <v>2.0945812232602588E-2</v>
      </c>
      <c r="AB69">
        <f t="shared" si="46"/>
        <v>0.75219698465839291</v>
      </c>
      <c r="AC69">
        <f t="shared" si="30"/>
        <v>9.3549616070522021E-2</v>
      </c>
      <c r="AE69">
        <f t="shared" si="31"/>
        <v>0</v>
      </c>
      <c r="AF69">
        <f t="shared" si="32"/>
        <v>0</v>
      </c>
      <c r="AG69">
        <f t="shared" si="32"/>
        <v>-0.26182265290753237</v>
      </c>
      <c r="AH69">
        <f t="shared" si="33"/>
        <v>-988.98640282635188</v>
      </c>
      <c r="AI69">
        <f t="shared" si="34"/>
        <v>-989.24822547925942</v>
      </c>
      <c r="AJ69">
        <f t="shared" si="35"/>
        <v>0.65864736858787087</v>
      </c>
      <c r="AK69">
        <f t="shared" si="22"/>
        <v>5.2653788926087505E-2</v>
      </c>
      <c r="AL69">
        <f t="shared" si="26"/>
        <v>-988.53692432174546</v>
      </c>
      <c r="AN69">
        <f t="shared" si="36"/>
        <v>0</v>
      </c>
      <c r="AO69">
        <f t="shared" si="36"/>
        <v>0</v>
      </c>
      <c r="AP69">
        <f t="shared" si="36"/>
        <v>-1.4778070116199294E-4</v>
      </c>
      <c r="AQ69">
        <f t="shared" si="36"/>
        <v>-0.55821412863375208</v>
      </c>
      <c r="AR69">
        <f t="shared" si="36"/>
        <v>-0.55836190933491403</v>
      </c>
      <c r="AS69">
        <f t="shared" si="36"/>
        <v>3.7176068941136654E-4</v>
      </c>
      <c r="AT69">
        <f t="shared" si="36"/>
        <v>2.9719406475805876E-5</v>
      </c>
      <c r="AU69">
        <f t="shared" si="23"/>
        <v>-0.55796042923902689</v>
      </c>
      <c r="AW69">
        <v>66</v>
      </c>
      <c r="AX69">
        <f>IF(Z69&gt;0, (R69*SUMPRODUCT(K69:$K$98, X69:$X$98)-K69*$AZ$3)/Z69, 0)</f>
        <v>4.4662682464473793</v>
      </c>
    </row>
    <row r="70" spans="5:50" x14ac:dyDescent="0.25">
      <c r="E70">
        <v>2070</v>
      </c>
      <c r="F70" s="5">
        <f>EconomicRates!C110</f>
        <v>3.5571999999999999E-2</v>
      </c>
      <c r="G70" s="5">
        <f>EconomicRates!D110</f>
        <v>7.0000000000000007E-2</v>
      </c>
      <c r="H70" s="5">
        <f t="shared" si="37"/>
        <v>0.12000000000000001</v>
      </c>
      <c r="I70" s="5">
        <f t="shared" si="38"/>
        <v>1.1200000000000001</v>
      </c>
      <c r="J70">
        <f t="shared" si="39"/>
        <v>0.89285714285714279</v>
      </c>
      <c r="K70">
        <f t="shared" si="47"/>
        <v>5.0395583859400386E-4</v>
      </c>
      <c r="L70" s="2">
        <v>67</v>
      </c>
      <c r="M70" s="6">
        <v>0.344227385</v>
      </c>
      <c r="Q70" s="4">
        <f t="shared" si="48"/>
        <v>12.5</v>
      </c>
      <c r="R70">
        <f t="shared" si="28"/>
        <v>100000</v>
      </c>
      <c r="S70">
        <f t="shared" si="29"/>
        <v>-23.7227483633154</v>
      </c>
      <c r="U70">
        <f t="shared" si="40"/>
        <v>0.344227385</v>
      </c>
      <c r="V70">
        <f t="shared" si="41"/>
        <v>0.01</v>
      </c>
      <c r="W70">
        <f t="shared" si="42"/>
        <v>2.0945812232602588E-2</v>
      </c>
      <c r="X70">
        <f t="shared" si="43"/>
        <v>7.2101221715298001E-3</v>
      </c>
      <c r="Y70">
        <f t="shared" si="44"/>
        <v>2.0945812232602587E-4</v>
      </c>
      <c r="Z70">
        <f t="shared" si="45"/>
        <v>1.3526231938746762E-2</v>
      </c>
      <c r="AB70">
        <f t="shared" si="46"/>
        <v>9.3549616070522021E-2</v>
      </c>
      <c r="AC70">
        <f t="shared" si="30"/>
        <v>-0.32087939658672926</v>
      </c>
      <c r="AE70">
        <f t="shared" si="31"/>
        <v>0</v>
      </c>
      <c r="AF70">
        <f t="shared" si="32"/>
        <v>0</v>
      </c>
      <c r="AG70">
        <f t="shared" si="32"/>
        <v>-0.16907789923433453</v>
      </c>
      <c r="AH70">
        <f t="shared" si="33"/>
        <v>-721.01221715298004</v>
      </c>
      <c r="AI70">
        <f t="shared" si="34"/>
        <v>-721.18129505221441</v>
      </c>
      <c r="AJ70">
        <f t="shared" si="35"/>
        <v>0.41442901265725129</v>
      </c>
      <c r="AK70">
        <f t="shared" si="22"/>
        <v>6.548473124936542E-3</v>
      </c>
      <c r="AL70">
        <f t="shared" si="26"/>
        <v>-720.76031756643226</v>
      </c>
      <c r="AN70">
        <f t="shared" si="36"/>
        <v>0</v>
      </c>
      <c r="AO70">
        <f t="shared" si="36"/>
        <v>0</v>
      </c>
      <c r="AP70">
        <f t="shared" si="36"/>
        <v>-8.5207794496351534E-5</v>
      </c>
      <c r="AQ70">
        <f t="shared" si="36"/>
        <v>-0.36335831653185208</v>
      </c>
      <c r="AR70">
        <f t="shared" si="36"/>
        <v>-0.36344352432634841</v>
      </c>
      <c r="AS70">
        <f t="shared" si="36"/>
        <v>2.0885392061137012E-4</v>
      </c>
      <c r="AT70">
        <f t="shared" si="36"/>
        <v>3.300141265187692E-6</v>
      </c>
      <c r="AU70">
        <f t="shared" si="23"/>
        <v>-0.36323137026447189</v>
      </c>
      <c r="AW70">
        <v>67</v>
      </c>
      <c r="AX70">
        <f>IF(Z70&gt;0, (R70*SUMPRODUCT(K70:$K$98, X70:$X$98)-K70*$AZ$3)/Z70, 0)</f>
        <v>-23.7227483633154</v>
      </c>
    </row>
    <row r="71" spans="5:50" x14ac:dyDescent="0.25">
      <c r="E71">
        <v>2071</v>
      </c>
      <c r="F71" s="5">
        <f>EconomicRates!C111</f>
        <v>3.5571999999999999E-2</v>
      </c>
      <c r="G71" s="5">
        <f>EconomicRates!D111</f>
        <v>7.0000000000000007E-2</v>
      </c>
      <c r="H71" s="5">
        <f t="shared" si="37"/>
        <v>0.12000000000000001</v>
      </c>
      <c r="I71" s="5">
        <f t="shared" si="38"/>
        <v>1.1200000000000001</v>
      </c>
      <c r="J71">
        <f t="shared" si="39"/>
        <v>0.89285714285714279</v>
      </c>
      <c r="K71">
        <f t="shared" si="47"/>
        <v>4.4996057017321768E-4</v>
      </c>
      <c r="L71" s="2">
        <v>68</v>
      </c>
      <c r="M71" s="6">
        <v>0.370496828</v>
      </c>
      <c r="Q71" s="4">
        <f t="shared" si="48"/>
        <v>12.5</v>
      </c>
      <c r="R71">
        <f t="shared" si="28"/>
        <v>100000</v>
      </c>
      <c r="S71">
        <f t="shared" si="29"/>
        <v>-66.335133796797805</v>
      </c>
      <c r="U71">
        <f t="shared" si="40"/>
        <v>0.370496828</v>
      </c>
      <c r="V71">
        <f t="shared" si="41"/>
        <v>0.01</v>
      </c>
      <c r="W71">
        <f t="shared" si="42"/>
        <v>1.3526231938746762E-2</v>
      </c>
      <c r="X71">
        <f t="shared" si="43"/>
        <v>5.011426028097966E-3</v>
      </c>
      <c r="Y71">
        <f t="shared" si="44"/>
        <v>1.3526231938746763E-4</v>
      </c>
      <c r="Z71">
        <f t="shared" si="45"/>
        <v>8.3795435912613278E-3</v>
      </c>
      <c r="AB71">
        <f t="shared" si="46"/>
        <v>-0.32087939658672926</v>
      </c>
      <c r="AC71">
        <f t="shared" si="30"/>
        <v>-0.55585814528241972</v>
      </c>
      <c r="AE71">
        <f t="shared" si="31"/>
        <v>0</v>
      </c>
      <c r="AF71">
        <f t="shared" si="32"/>
        <v>0</v>
      </c>
      <c r="AG71">
        <f t="shared" si="32"/>
        <v>-0.1047442948907666</v>
      </c>
      <c r="AH71">
        <f t="shared" si="33"/>
        <v>-501.14260280979659</v>
      </c>
      <c r="AI71">
        <f t="shared" si="34"/>
        <v>-501.24734710468738</v>
      </c>
      <c r="AJ71">
        <f t="shared" si="35"/>
        <v>0.23497874869569046</v>
      </c>
      <c r="AK71">
        <f t="shared" si="22"/>
        <v>-2.246155776107105E-2</v>
      </c>
      <c r="AL71">
        <f t="shared" si="26"/>
        <v>-501.03482991375273</v>
      </c>
      <c r="AN71">
        <f t="shared" si="36"/>
        <v>0</v>
      </c>
      <c r="AO71">
        <f t="shared" si="36"/>
        <v>0</v>
      </c>
      <c r="AP71">
        <f t="shared" si="36"/>
        <v>-4.713080265144099E-5</v>
      </c>
      <c r="AQ71">
        <f t="shared" si="36"/>
        <v>-0.22549441129838643</v>
      </c>
      <c r="AR71">
        <f t="shared" si="36"/>
        <v>-0.22554154210103788</v>
      </c>
      <c r="AS71">
        <f t="shared" si="36"/>
        <v>1.0573117174170211E-4</v>
      </c>
      <c r="AT71">
        <f t="shared" si="36"/>
        <v>-1.0106815337150193E-5</v>
      </c>
      <c r="AU71">
        <f t="shared" si="23"/>
        <v>-0.22544591774463332</v>
      </c>
      <c r="AW71">
        <v>68</v>
      </c>
      <c r="AX71">
        <f>IF(Z71&gt;0, (R71*SUMPRODUCT(K71:$K$98, X71:$X$98)-K71*$AZ$3)/Z71, 0)</f>
        <v>-66.335133796797805</v>
      </c>
    </row>
    <row r="72" spans="5:50" x14ac:dyDescent="0.25">
      <c r="E72">
        <v>2072</v>
      </c>
      <c r="F72" s="5">
        <f>EconomicRates!C112</f>
        <v>3.5571999999999999E-2</v>
      </c>
      <c r="G72" s="5">
        <f>EconomicRates!D112</f>
        <v>7.0000000000000007E-2</v>
      </c>
      <c r="H72" s="5">
        <f t="shared" si="37"/>
        <v>0.12000000000000001</v>
      </c>
      <c r="I72" s="5">
        <f t="shared" si="38"/>
        <v>1.1200000000000001</v>
      </c>
      <c r="J72">
        <f t="shared" si="39"/>
        <v>0.89285714285714279</v>
      </c>
      <c r="K72">
        <f t="shared" si="47"/>
        <v>4.0175050908323003E-4</v>
      </c>
      <c r="L72" s="2">
        <v>69</v>
      </c>
      <c r="M72" s="6">
        <v>0.397394472</v>
      </c>
      <c r="Q72" s="4">
        <f t="shared" si="48"/>
        <v>12.5</v>
      </c>
      <c r="R72">
        <f t="shared" si="28"/>
        <v>100000</v>
      </c>
      <c r="S72">
        <f t="shared" si="29"/>
        <v>-134.26493123796999</v>
      </c>
      <c r="U72">
        <f t="shared" si="40"/>
        <v>0.397394472</v>
      </c>
      <c r="V72">
        <f t="shared" si="41"/>
        <v>0.01</v>
      </c>
      <c r="W72">
        <f t="shared" si="42"/>
        <v>8.3795435912613278E-3</v>
      </c>
      <c r="X72">
        <f t="shared" si="43"/>
        <v>3.3299843010502791E-3</v>
      </c>
      <c r="Y72">
        <f t="shared" si="44"/>
        <v>8.3795435912613277E-5</v>
      </c>
      <c r="Z72">
        <f t="shared" si="45"/>
        <v>4.9657638542984347E-3</v>
      </c>
      <c r="AB72">
        <f t="shared" si="46"/>
        <v>-0.55585814528241972</v>
      </c>
      <c r="AC72">
        <f t="shared" si="30"/>
        <v>-0.66672794244137612</v>
      </c>
      <c r="AE72">
        <f t="shared" si="31"/>
        <v>0</v>
      </c>
      <c r="AF72">
        <f t="shared" si="32"/>
        <v>0</v>
      </c>
      <c r="AG72">
        <f t="shared" si="32"/>
        <v>-6.2072048178730431E-2</v>
      </c>
      <c r="AH72">
        <f t="shared" si="33"/>
        <v>-332.99843010502792</v>
      </c>
      <c r="AI72">
        <f t="shared" si="34"/>
        <v>-333.06050215320664</v>
      </c>
      <c r="AJ72">
        <f t="shared" si="35"/>
        <v>0.1108697971589564</v>
      </c>
      <c r="AK72">
        <f t="shared" ref="AK72:AK89" si="49">G72*SUM(AB72:AB72, AE72:AF72)</f>
        <v>-3.8910070169769384E-2</v>
      </c>
      <c r="AL72">
        <f t="shared" si="26"/>
        <v>-332.98854242621746</v>
      </c>
      <c r="AN72">
        <f t="shared" si="36"/>
        <v>0</v>
      </c>
      <c r="AO72">
        <f t="shared" si="36"/>
        <v>0</v>
      </c>
      <c r="AP72">
        <f t="shared" si="36"/>
        <v>-2.4937476955643731E-5</v>
      </c>
      <c r="AQ72">
        <f t="shared" si="36"/>
        <v>-0.13378228881861137</v>
      </c>
      <c r="AR72">
        <f t="shared" si="36"/>
        <v>-0.13380722629556699</v>
      </c>
      <c r="AS72">
        <f t="shared" si="36"/>
        <v>4.4541997450565183E-5</v>
      </c>
      <c r="AT72">
        <f t="shared" si="36"/>
        <v>-1.5632140499169054E-5</v>
      </c>
      <c r="AU72">
        <f t="shared" si="23"/>
        <v>-0.1337783164386156</v>
      </c>
      <c r="AW72">
        <v>69</v>
      </c>
      <c r="AX72">
        <f>IF(Z72&gt;0, (R72*SUMPRODUCT(K72:$K$98, X72:$X$98)-K72*$AZ$3)/Z72, 0)</f>
        <v>-134.26493123796999</v>
      </c>
    </row>
    <row r="73" spans="5:50" x14ac:dyDescent="0.25">
      <c r="E73">
        <v>2073</v>
      </c>
      <c r="F73" s="5">
        <f>EconomicRates!C113</f>
        <v>3.5571999999999999E-2</v>
      </c>
      <c r="G73" s="5">
        <f>EconomicRates!D113</f>
        <v>7.0000000000000007E-2</v>
      </c>
      <c r="H73" s="5">
        <f t="shared" si="37"/>
        <v>0.12000000000000001</v>
      </c>
      <c r="I73" s="5">
        <f t="shared" si="38"/>
        <v>1.1200000000000001</v>
      </c>
      <c r="J73">
        <f t="shared" si="39"/>
        <v>0.89285714285714279</v>
      </c>
      <c r="K73">
        <f t="shared" si="47"/>
        <v>3.5870581168145535E-4</v>
      </c>
      <c r="L73" s="2">
        <v>70</v>
      </c>
      <c r="M73" s="6">
        <v>0.424762996</v>
      </c>
      <c r="Q73" s="4">
        <f t="shared" si="48"/>
        <v>12.5</v>
      </c>
      <c r="R73">
        <f t="shared" si="28"/>
        <v>100000</v>
      </c>
      <c r="S73">
        <f t="shared" si="29"/>
        <v>-248.73824181728074</v>
      </c>
      <c r="U73">
        <f t="shared" si="40"/>
        <v>0.424762996</v>
      </c>
      <c r="V73">
        <f t="shared" si="41"/>
        <v>0.01</v>
      </c>
      <c r="W73">
        <f t="shared" si="42"/>
        <v>4.9657638542984347E-3</v>
      </c>
      <c r="X73">
        <f t="shared" si="43"/>
        <v>2.1092727321803104E-3</v>
      </c>
      <c r="Y73">
        <f t="shared" si="44"/>
        <v>4.9657638542984346E-5</v>
      </c>
      <c r="Z73">
        <f t="shared" si="45"/>
        <v>2.8068334835751399E-3</v>
      </c>
      <c r="AB73">
        <f t="shared" si="46"/>
        <v>-0.66672794244137612</v>
      </c>
      <c r="AC73">
        <f t="shared" si="30"/>
        <v>-0.69816682577835365</v>
      </c>
      <c r="AE73">
        <f t="shared" si="31"/>
        <v>0</v>
      </c>
      <c r="AF73">
        <f t="shared" si="32"/>
        <v>0</v>
      </c>
      <c r="AG73">
        <f t="shared" si="32"/>
        <v>-3.5085418544689245E-2</v>
      </c>
      <c r="AH73">
        <f t="shared" si="33"/>
        <v>-210.92727321803105</v>
      </c>
      <c r="AI73">
        <f t="shared" si="34"/>
        <v>-210.96235863657574</v>
      </c>
      <c r="AJ73">
        <f t="shared" si="35"/>
        <v>3.143888333697753E-2</v>
      </c>
      <c r="AK73">
        <f t="shared" si="49"/>
        <v>-4.6670955970896336E-2</v>
      </c>
      <c r="AL73">
        <f t="shared" si="26"/>
        <v>-210.97759070920966</v>
      </c>
      <c r="AN73">
        <f t="shared" si="36"/>
        <v>0</v>
      </c>
      <c r="AO73">
        <f t="shared" si="36"/>
        <v>0</v>
      </c>
      <c r="AP73">
        <f t="shared" si="36"/>
        <v>-1.2585343537256341E-5</v>
      </c>
      <c r="AQ73">
        <f t="shared" si="36"/>
        <v>-7.566083874542992E-2</v>
      </c>
      <c r="AR73">
        <f t="shared" si="36"/>
        <v>-7.5673424088967184E-2</v>
      </c>
      <c r="AS73">
        <f t="shared" si="36"/>
        <v>1.1277310165749107E-5</v>
      </c>
      <c r="AT73">
        <f t="shared" si="36"/>
        <v>-1.6741143143489837E-5</v>
      </c>
      <c r="AU73">
        <f t="shared" si="23"/>
        <v>-7.5678887921944923E-2</v>
      </c>
      <c r="AW73">
        <v>70</v>
      </c>
      <c r="AX73">
        <f>IF(Z73&gt;0, (R73*SUMPRODUCT(K73:$K$98, X73:$X$98)-K73*$AZ$3)/Z73, 0)</f>
        <v>-248.73824181728074</v>
      </c>
    </row>
    <row r="74" spans="5:50" x14ac:dyDescent="0.25">
      <c r="E74">
        <v>2074</v>
      </c>
      <c r="F74" s="5">
        <f>EconomicRates!C114</f>
        <v>3.5571999999999999E-2</v>
      </c>
      <c r="G74" s="5">
        <f>EconomicRates!D114</f>
        <v>7.0000000000000007E-2</v>
      </c>
      <c r="H74" s="5">
        <f t="shared" si="37"/>
        <v>0.12000000000000001</v>
      </c>
      <c r="I74" s="5">
        <f t="shared" si="38"/>
        <v>1.1200000000000001</v>
      </c>
      <c r="J74">
        <f t="shared" si="39"/>
        <v>0.89285714285714279</v>
      </c>
      <c r="K74">
        <f t="shared" si="47"/>
        <v>3.2027304614415652E-4</v>
      </c>
      <c r="L74" s="2">
        <v>71</v>
      </c>
      <c r="M74" s="6">
        <v>0.45242554800000001</v>
      </c>
      <c r="Q74" s="4">
        <f t="shared" si="48"/>
        <v>12.5</v>
      </c>
      <c r="R74">
        <f t="shared" si="28"/>
        <v>100000</v>
      </c>
      <c r="S74">
        <f t="shared" si="29"/>
        <v>-452.28827481212431</v>
      </c>
      <c r="U74">
        <f t="shared" si="40"/>
        <v>0.45242554800000001</v>
      </c>
      <c r="V74">
        <f t="shared" si="41"/>
        <v>0.01</v>
      </c>
      <c r="W74">
        <f t="shared" si="42"/>
        <v>2.8068334835751399E-3</v>
      </c>
      <c r="X74">
        <f t="shared" si="43"/>
        <v>1.2698831769512317E-3</v>
      </c>
      <c r="Y74">
        <f t="shared" si="44"/>
        <v>2.80683348357514E-5</v>
      </c>
      <c r="Z74">
        <f t="shared" si="45"/>
        <v>1.5088819717881568E-3</v>
      </c>
      <c r="AB74">
        <f t="shared" si="46"/>
        <v>-0.69816682577835365</v>
      </c>
      <c r="AC74">
        <f t="shared" si="30"/>
        <v>-0.68244962391518182</v>
      </c>
      <c r="AE74">
        <f t="shared" si="31"/>
        <v>0</v>
      </c>
      <c r="AF74">
        <f t="shared" si="32"/>
        <v>0</v>
      </c>
      <c r="AG74">
        <f t="shared" si="32"/>
        <v>-1.8861024647351961E-2</v>
      </c>
      <c r="AH74">
        <f t="shared" si="33"/>
        <v>-126.98831769512317</v>
      </c>
      <c r="AI74">
        <f t="shared" si="34"/>
        <v>-127.00717871977052</v>
      </c>
      <c r="AJ74">
        <f t="shared" si="35"/>
        <v>-1.5717201863171826E-2</v>
      </c>
      <c r="AK74">
        <f t="shared" si="49"/>
        <v>-4.8871677804484759E-2</v>
      </c>
      <c r="AL74">
        <f t="shared" si="26"/>
        <v>-127.07176759943818</v>
      </c>
      <c r="AN74">
        <f t="shared" si="36"/>
        <v>0</v>
      </c>
      <c r="AO74">
        <f t="shared" si="36"/>
        <v>0</v>
      </c>
      <c r="AP74">
        <f t="shared" si="36"/>
        <v>-6.0406778172074281E-6</v>
      </c>
      <c r="AQ74">
        <f t="shared" si="36"/>
        <v>-4.0670935332938994E-2</v>
      </c>
      <c r="AR74">
        <f t="shared" si="36"/>
        <v>-4.0676976010756198E-2</v>
      </c>
      <c r="AS74">
        <f t="shared" si="36"/>
        <v>-5.0337961175806531E-6</v>
      </c>
      <c r="AT74">
        <f t="shared" si="36"/>
        <v>-1.5652281120618095E-5</v>
      </c>
      <c r="AU74">
        <f t="shared" si="23"/>
        <v>-4.0697662087994399E-2</v>
      </c>
      <c r="AW74">
        <v>71</v>
      </c>
      <c r="AX74">
        <f>IF(Z74&gt;0, (R74*SUMPRODUCT(K74:$K$98, X74:$X$98)-K74*$AZ$3)/Z74, 0)</f>
        <v>-452.28827481212431</v>
      </c>
    </row>
    <row r="75" spans="5:50" x14ac:dyDescent="0.25">
      <c r="E75">
        <v>2075</v>
      </c>
      <c r="F75" s="5">
        <f>EconomicRates!C115</f>
        <v>3.5571999999999999E-2</v>
      </c>
      <c r="G75" s="5">
        <f>EconomicRates!D115</f>
        <v>7.0000000000000007E-2</v>
      </c>
      <c r="H75" s="5">
        <f t="shared" si="37"/>
        <v>0.12000000000000001</v>
      </c>
      <c r="I75" s="5">
        <f t="shared" si="38"/>
        <v>1.1200000000000001</v>
      </c>
      <c r="J75">
        <f t="shared" si="39"/>
        <v>0.89285714285714279</v>
      </c>
      <c r="K75">
        <f t="shared" si="47"/>
        <v>2.8595807691442546E-4</v>
      </c>
      <c r="L75" s="2">
        <v>72</v>
      </c>
      <c r="M75" s="6">
        <v>0.48020744799999998</v>
      </c>
      <c r="Q75" s="4">
        <f t="shared" si="48"/>
        <v>12.5</v>
      </c>
      <c r="R75">
        <f t="shared" si="28"/>
        <v>100000</v>
      </c>
      <c r="S75">
        <f t="shared" si="29"/>
        <v>-834.00808516217148</v>
      </c>
      <c r="U75">
        <f t="shared" si="40"/>
        <v>0.48020744799999998</v>
      </c>
      <c r="V75">
        <f t="shared" si="41"/>
        <v>0.01</v>
      </c>
      <c r="W75">
        <f t="shared" si="42"/>
        <v>1.5088819717881568E-3</v>
      </c>
      <c r="X75">
        <f t="shared" si="43"/>
        <v>7.2457636100559878E-4</v>
      </c>
      <c r="Y75">
        <f t="shared" si="44"/>
        <v>1.5088819717881569E-5</v>
      </c>
      <c r="Z75">
        <f t="shared" si="45"/>
        <v>7.6921679106467641E-4</v>
      </c>
      <c r="AB75">
        <f t="shared" si="46"/>
        <v>-0.68244962391518182</v>
      </c>
      <c r="AC75">
        <f t="shared" si="30"/>
        <v>-0.6415330229904409</v>
      </c>
      <c r="AE75">
        <f t="shared" si="31"/>
        <v>0</v>
      </c>
      <c r="AF75">
        <f t="shared" si="32"/>
        <v>0</v>
      </c>
      <c r="AG75">
        <f t="shared" si="32"/>
        <v>-9.6152098883084559E-3</v>
      </c>
      <c r="AH75">
        <f t="shared" si="33"/>
        <v>-72.457636100559881</v>
      </c>
      <c r="AI75">
        <f t="shared" si="34"/>
        <v>-72.467251310448191</v>
      </c>
      <c r="AJ75">
        <f t="shared" si="35"/>
        <v>-4.091660092474092E-2</v>
      </c>
      <c r="AK75">
        <f t="shared" si="49"/>
        <v>-4.7771473674062731E-2</v>
      </c>
      <c r="AL75">
        <f t="shared" si="26"/>
        <v>-72.555939385046997</v>
      </c>
      <c r="AN75">
        <f t="shared" si="36"/>
        <v>0</v>
      </c>
      <c r="AO75">
        <f t="shared" si="36"/>
        <v>0</v>
      </c>
      <c r="AP75">
        <f t="shared" si="36"/>
        <v>-2.7495469287892535E-6</v>
      </c>
      <c r="AQ75">
        <f t="shared" si="36"/>
        <v>-2.0719846277081354E-2</v>
      </c>
      <c r="AR75">
        <f t="shared" si="36"/>
        <v>-2.0722595824010141E-2</v>
      </c>
      <c r="AS75">
        <f t="shared" si="36"/>
        <v>-1.1700432514313916E-5</v>
      </c>
      <c r="AT75">
        <f t="shared" si="36"/>
        <v>-1.3660638743203081E-5</v>
      </c>
      <c r="AU75">
        <f t="shared" si="23"/>
        <v>-2.074795689526766E-2</v>
      </c>
      <c r="AW75">
        <v>72</v>
      </c>
      <c r="AX75">
        <f>IF(Z75&gt;0, (R75*SUMPRODUCT(K75:$K$98, X75:$X$98)-K75*$AZ$3)/Z75, 0)</f>
        <v>-834.00808516217148</v>
      </c>
    </row>
    <row r="76" spans="5:50" x14ac:dyDescent="0.25">
      <c r="E76">
        <v>2076</v>
      </c>
      <c r="F76" s="5">
        <f>EconomicRates!C116</f>
        <v>3.5571999999999999E-2</v>
      </c>
      <c r="G76" s="5">
        <f>EconomicRates!D116</f>
        <v>7.0000000000000007E-2</v>
      </c>
      <c r="H76" s="5">
        <f t="shared" si="37"/>
        <v>0.12000000000000001</v>
      </c>
      <c r="I76" s="5">
        <f t="shared" si="38"/>
        <v>1.1200000000000001</v>
      </c>
      <c r="J76">
        <f t="shared" si="39"/>
        <v>0.89285714285714279</v>
      </c>
      <c r="K76">
        <f t="shared" si="47"/>
        <v>2.55319711530737E-4</v>
      </c>
      <c r="L76" s="2">
        <v>73</v>
      </c>
      <c r="M76" s="6">
        <v>0.508136904</v>
      </c>
      <c r="Q76" s="4">
        <f t="shared" si="48"/>
        <v>12.5</v>
      </c>
      <c r="R76">
        <f t="shared" si="28"/>
        <v>100000</v>
      </c>
      <c r="S76">
        <f t="shared" si="29"/>
        <v>-1590.1670856482397</v>
      </c>
      <c r="U76">
        <f t="shared" si="40"/>
        <v>0.508136904</v>
      </c>
      <c r="V76">
        <f t="shared" si="41"/>
        <v>0.01</v>
      </c>
      <c r="W76">
        <f t="shared" si="42"/>
        <v>7.6921679106467641E-4</v>
      </c>
      <c r="X76">
        <f t="shared" si="43"/>
        <v>3.9086743871641951E-4</v>
      </c>
      <c r="Y76">
        <f t="shared" si="44"/>
        <v>7.6921679106467635E-6</v>
      </c>
      <c r="Z76">
        <f t="shared" si="45"/>
        <v>3.7065718443761013E-4</v>
      </c>
      <c r="AB76">
        <f t="shared" si="46"/>
        <v>-0.6415330229904409</v>
      </c>
      <c r="AC76">
        <f t="shared" si="30"/>
        <v>-0.5894068547517366</v>
      </c>
      <c r="AE76">
        <f t="shared" si="31"/>
        <v>0</v>
      </c>
      <c r="AF76">
        <f t="shared" si="32"/>
        <v>0</v>
      </c>
      <c r="AG76">
        <f t="shared" si="32"/>
        <v>-4.6332148054701264E-3</v>
      </c>
      <c r="AH76">
        <f t="shared" si="33"/>
        <v>-39.08674387164195</v>
      </c>
      <c r="AI76">
        <f t="shared" si="34"/>
        <v>-39.091377086447423</v>
      </c>
      <c r="AJ76">
        <f t="shared" si="35"/>
        <v>-5.2126168238704307E-2</v>
      </c>
      <c r="AK76">
        <f t="shared" si="49"/>
        <v>-4.4907311609330869E-2</v>
      </c>
      <c r="AL76">
        <f t="shared" si="26"/>
        <v>-39.18841056629546</v>
      </c>
      <c r="AN76">
        <f t="shared" si="36"/>
        <v>0</v>
      </c>
      <c r="AO76">
        <f t="shared" si="36"/>
        <v>0</v>
      </c>
      <c r="AP76">
        <f t="shared" si="36"/>
        <v>-1.1829510675925724E-6</v>
      </c>
      <c r="AQ76">
        <f t="shared" si="36"/>
        <v>-9.9796161699834251E-3</v>
      </c>
      <c r="AR76">
        <f t="shared" si="36"/>
        <v>-9.9807991210510184E-3</v>
      </c>
      <c r="AS76">
        <f t="shared" si="36"/>
        <v>-1.3308838237908649E-5</v>
      </c>
      <c r="AT76">
        <f t="shared" si="36"/>
        <v>-1.1465721845715274E-5</v>
      </c>
      <c r="AU76">
        <f t="shared" si="23"/>
        <v>-1.0005573681134642E-2</v>
      </c>
      <c r="AW76">
        <v>73</v>
      </c>
      <c r="AX76">
        <f>IF(Z76&gt;0, (R76*SUMPRODUCT(K76:$K$98, X76:$X$98)-K76*$AZ$3)/Z76, 0)</f>
        <v>-1590.1670856482397</v>
      </c>
    </row>
    <row r="77" spans="5:50" x14ac:dyDescent="0.25">
      <c r="E77">
        <v>2077</v>
      </c>
      <c r="F77" s="5">
        <f>EconomicRates!C117</f>
        <v>3.5571999999999999E-2</v>
      </c>
      <c r="G77" s="5">
        <f>EconomicRates!D117</f>
        <v>7.0000000000000007E-2</v>
      </c>
      <c r="H77" s="5">
        <f t="shared" si="37"/>
        <v>0.12000000000000001</v>
      </c>
      <c r="I77" s="5">
        <f t="shared" si="38"/>
        <v>1.1200000000000001</v>
      </c>
      <c r="J77">
        <f t="shared" si="39"/>
        <v>0.89285714285714279</v>
      </c>
      <c r="K77">
        <f t="shared" si="47"/>
        <v>2.2796402815244374E-4</v>
      </c>
      <c r="L77" s="2">
        <v>74</v>
      </c>
      <c r="M77" s="6">
        <v>0.53626491099999996</v>
      </c>
      <c r="Q77" s="4">
        <f t="shared" si="48"/>
        <v>12.5</v>
      </c>
      <c r="R77">
        <f t="shared" si="28"/>
        <v>100000</v>
      </c>
      <c r="S77">
        <f t="shared" si="29"/>
        <v>-3177.2199107889533</v>
      </c>
      <c r="U77">
        <f t="shared" si="40"/>
        <v>0.53626491099999996</v>
      </c>
      <c r="V77">
        <f t="shared" si="41"/>
        <v>0.01</v>
      </c>
      <c r="W77">
        <f t="shared" si="42"/>
        <v>3.7065718443761013E-4</v>
      </c>
      <c r="X77">
        <f t="shared" si="43"/>
        <v>1.9877044202394557E-4</v>
      </c>
      <c r="Y77">
        <f t="shared" si="44"/>
        <v>3.7065718443761014E-6</v>
      </c>
      <c r="Z77">
        <f t="shared" si="45"/>
        <v>1.6818017056928846E-4</v>
      </c>
      <c r="AB77">
        <f t="shared" si="46"/>
        <v>-0.5894068547517366</v>
      </c>
      <c r="AC77">
        <f t="shared" si="30"/>
        <v>-0.53434538653262564</v>
      </c>
      <c r="AE77">
        <f t="shared" si="31"/>
        <v>0</v>
      </c>
      <c r="AF77">
        <f t="shared" si="32"/>
        <v>0</v>
      </c>
      <c r="AG77">
        <f t="shared" si="32"/>
        <v>-2.1022521321161056E-3</v>
      </c>
      <c r="AH77">
        <f t="shared" si="33"/>
        <v>-19.877044202394558</v>
      </c>
      <c r="AI77">
        <f t="shared" si="34"/>
        <v>-19.879146454526673</v>
      </c>
      <c r="AJ77">
        <f t="shared" si="35"/>
        <v>-5.5061468219110954E-2</v>
      </c>
      <c r="AK77">
        <f t="shared" si="49"/>
        <v>-4.1258479832621563E-2</v>
      </c>
      <c r="AL77">
        <f t="shared" si="26"/>
        <v>-19.975466402578405</v>
      </c>
      <c r="AN77">
        <f t="shared" si="36"/>
        <v>0</v>
      </c>
      <c r="AO77">
        <f t="shared" si="36"/>
        <v>0</v>
      </c>
      <c r="AP77">
        <f t="shared" si="36"/>
        <v>-4.7923786422925077E-7</v>
      </c>
      <c r="AQ77">
        <f t="shared" si="36"/>
        <v>-4.5312510641420415E-3</v>
      </c>
      <c r="AR77">
        <f t="shared" si="36"/>
        <v>-4.531730302006271E-3</v>
      </c>
      <c r="AS77">
        <f t="shared" si="36"/>
        <v>-1.2552034091216296E-5</v>
      </c>
      <c r="AT77">
        <f t="shared" si="36"/>
        <v>-9.4054492580907735E-6</v>
      </c>
      <c r="AU77">
        <f t="shared" si="23"/>
        <v>-4.5536877853555773E-3</v>
      </c>
      <c r="AW77">
        <v>74</v>
      </c>
      <c r="AX77">
        <f>IF(Z77&gt;0, (R77*SUMPRODUCT(K77:$K$98, X77:$X$98)-K77*$AZ$3)/Z77, 0)</f>
        <v>-3177.2199107889533</v>
      </c>
    </row>
    <row r="78" spans="5:50" x14ac:dyDescent="0.25">
      <c r="E78">
        <v>2078</v>
      </c>
      <c r="F78" s="5">
        <f>EconomicRates!C118</f>
        <v>3.5571999999999999E-2</v>
      </c>
      <c r="G78" s="5">
        <f>EconomicRates!D118</f>
        <v>7.0000000000000007E-2</v>
      </c>
      <c r="H78" s="5">
        <f t="shared" si="37"/>
        <v>0.12000000000000001</v>
      </c>
      <c r="I78" s="5">
        <f t="shared" si="38"/>
        <v>1.1200000000000001</v>
      </c>
      <c r="J78">
        <f t="shared" si="39"/>
        <v>0.89285714285714279</v>
      </c>
      <c r="K78">
        <f t="shared" si="47"/>
        <v>2.0353931085039618E-4</v>
      </c>
      <c r="L78" s="2">
        <v>75</v>
      </c>
      <c r="M78" s="6">
        <v>0.564431978</v>
      </c>
      <c r="Q78" s="4">
        <f t="shared" si="48"/>
        <v>12.5</v>
      </c>
      <c r="R78">
        <f t="shared" si="28"/>
        <v>100000</v>
      </c>
      <c r="S78">
        <f t="shared" si="29"/>
        <v>-6717.7604657814063</v>
      </c>
      <c r="U78">
        <f t="shared" si="40"/>
        <v>0.564431978</v>
      </c>
      <c r="V78">
        <f t="shared" si="41"/>
        <v>0.01</v>
      </c>
      <c r="W78">
        <f t="shared" si="42"/>
        <v>1.6818017056928846E-4</v>
      </c>
      <c r="X78">
        <f t="shared" si="43"/>
        <v>9.4926266334800872E-5</v>
      </c>
      <c r="Y78">
        <f t="shared" si="44"/>
        <v>1.6818017056928847E-6</v>
      </c>
      <c r="Z78">
        <f t="shared" si="45"/>
        <v>7.1572102528794711E-5</v>
      </c>
      <c r="AB78">
        <f t="shared" si="46"/>
        <v>-0.53434538653262564</v>
      </c>
      <c r="AC78">
        <f t="shared" si="30"/>
        <v>-0.48080424082079054</v>
      </c>
      <c r="AE78">
        <f t="shared" si="31"/>
        <v>0</v>
      </c>
      <c r="AF78">
        <f t="shared" si="32"/>
        <v>0</v>
      </c>
      <c r="AG78">
        <f t="shared" si="32"/>
        <v>-8.9465128160993394E-4</v>
      </c>
      <c r="AH78">
        <f t="shared" si="33"/>
        <v>-9.4926266334800875</v>
      </c>
      <c r="AI78">
        <f t="shared" si="34"/>
        <v>-9.4935212847616981</v>
      </c>
      <c r="AJ78">
        <f t="shared" si="35"/>
        <v>-5.3541145711835103E-2</v>
      </c>
      <c r="AK78">
        <f t="shared" si="49"/>
        <v>-3.7404177057283799E-2</v>
      </c>
      <c r="AL78">
        <f t="shared" si="26"/>
        <v>-9.5844666075308158</v>
      </c>
      <c r="AN78">
        <f t="shared" si="36"/>
        <v>0</v>
      </c>
      <c r="AO78">
        <f t="shared" si="36"/>
        <v>0</v>
      </c>
      <c r="AP78">
        <f t="shared" si="36"/>
        <v>-1.8209670531030968E-7</v>
      </c>
      <c r="AQ78">
        <f t="shared" si="36"/>
        <v>-1.9321226831386534E-3</v>
      </c>
      <c r="AR78">
        <f t="shared" si="36"/>
        <v>-1.9323047798439639E-3</v>
      </c>
      <c r="AS78">
        <f t="shared" si="36"/>
        <v>-1.0897727900327562E-5</v>
      </c>
      <c r="AT78">
        <f t="shared" si="36"/>
        <v>-7.6132204211657445E-6</v>
      </c>
      <c r="AU78">
        <f t="shared" si="23"/>
        <v>-1.9508157281654568E-3</v>
      </c>
      <c r="AW78">
        <v>75</v>
      </c>
      <c r="AX78">
        <f>IF(Z78&gt;0, (R78*SUMPRODUCT(K78:$K$98, X78:$X$98)-K78*$AZ$3)/Z78, 0)</f>
        <v>-6717.7604657814063</v>
      </c>
    </row>
    <row r="79" spans="5:50" x14ac:dyDescent="0.25">
      <c r="E79">
        <v>2079</v>
      </c>
      <c r="F79" s="5">
        <f>EconomicRates!C119</f>
        <v>3.5571999999999999E-2</v>
      </c>
      <c r="G79" s="5">
        <f>EconomicRates!D119</f>
        <v>7.0000000000000007E-2</v>
      </c>
      <c r="H79" s="5">
        <f t="shared" si="37"/>
        <v>0.12000000000000001</v>
      </c>
      <c r="I79" s="5">
        <f t="shared" si="38"/>
        <v>1.1200000000000001</v>
      </c>
      <c r="J79">
        <f t="shared" si="39"/>
        <v>0.89285714285714279</v>
      </c>
      <c r="K79">
        <f t="shared" si="47"/>
        <v>1.8173152754499659E-4</v>
      </c>
      <c r="L79" s="2">
        <v>76</v>
      </c>
      <c r="M79" s="6">
        <v>0.59247427200000002</v>
      </c>
      <c r="Q79" s="4">
        <f t="shared" si="48"/>
        <v>12.5</v>
      </c>
      <c r="R79">
        <f t="shared" si="28"/>
        <v>100000</v>
      </c>
      <c r="S79">
        <f t="shared" si="29"/>
        <v>-15144.445473251748</v>
      </c>
      <c r="U79">
        <f t="shared" si="40"/>
        <v>0.59247427200000002</v>
      </c>
      <c r="V79">
        <f t="shared" si="41"/>
        <v>0.01</v>
      </c>
      <c r="W79">
        <f t="shared" si="42"/>
        <v>7.1572102528794711E-5</v>
      </c>
      <c r="X79">
        <f t="shared" si="43"/>
        <v>4.2404629341257008E-5</v>
      </c>
      <c r="Y79">
        <f t="shared" si="44"/>
        <v>7.1572102528794717E-7</v>
      </c>
      <c r="Z79">
        <f t="shared" si="45"/>
        <v>2.8451752162249757E-5</v>
      </c>
      <c r="AB79">
        <f t="shared" si="46"/>
        <v>-0.48080424082079054</v>
      </c>
      <c r="AC79">
        <f t="shared" si="30"/>
        <v>-0.43088600923966397</v>
      </c>
      <c r="AE79">
        <f t="shared" si="31"/>
        <v>0</v>
      </c>
      <c r="AF79">
        <f t="shared" si="32"/>
        <v>0</v>
      </c>
      <c r="AG79">
        <f t="shared" si="32"/>
        <v>-3.5564690202812194E-4</v>
      </c>
      <c r="AH79">
        <f t="shared" si="33"/>
        <v>-4.2404629341257012</v>
      </c>
      <c r="AI79">
        <f t="shared" si="34"/>
        <v>-4.240818581027729</v>
      </c>
      <c r="AJ79">
        <f t="shared" si="35"/>
        <v>-4.9918231581126571E-2</v>
      </c>
      <c r="AK79">
        <f t="shared" si="49"/>
        <v>-3.3656296857455338E-2</v>
      </c>
      <c r="AL79">
        <f t="shared" si="26"/>
        <v>-4.3243931094663113</v>
      </c>
      <c r="AN79">
        <f t="shared" si="36"/>
        <v>0</v>
      </c>
      <c r="AO79">
        <f t="shared" si="36"/>
        <v>0</v>
      </c>
      <c r="AP79">
        <f t="shared" si="36"/>
        <v>-6.4632254772216341E-8</v>
      </c>
      <c r="AQ79">
        <f t="shared" si="36"/>
        <v>-7.7062580651660192E-4</v>
      </c>
      <c r="AR79">
        <f t="shared" si="36"/>
        <v>-7.7069043877137414E-4</v>
      </c>
      <c r="AS79">
        <f t="shared" si="36"/>
        <v>-9.0717164775830224E-6</v>
      </c>
      <c r="AT79">
        <f t="shared" si="36"/>
        <v>-6.1164102394132267E-6</v>
      </c>
      <c r="AU79">
        <f t="shared" si="23"/>
        <v>-7.8587856548837038E-4</v>
      </c>
      <c r="AW79">
        <v>76</v>
      </c>
      <c r="AX79">
        <f>IF(Z79&gt;0, (R79*SUMPRODUCT(K79:$K$98, X79:$X$98)-K79*$AZ$3)/Z79, 0)</f>
        <v>-15144.445473251748</v>
      </c>
    </row>
    <row r="80" spans="5:50" x14ac:dyDescent="0.25">
      <c r="E80">
        <v>2080</v>
      </c>
      <c r="F80" s="5">
        <f>EconomicRates!C120</f>
        <v>3.5571999999999999E-2</v>
      </c>
      <c r="G80" s="5">
        <f>EconomicRates!D120</f>
        <v>7.0000000000000007E-2</v>
      </c>
      <c r="H80" s="5">
        <f t="shared" si="37"/>
        <v>0.12000000000000001</v>
      </c>
      <c r="I80" s="5">
        <f t="shared" si="38"/>
        <v>1.1200000000000001</v>
      </c>
      <c r="J80">
        <f t="shared" si="39"/>
        <v>0.89285714285714279</v>
      </c>
      <c r="K80">
        <f t="shared" si="47"/>
        <v>1.6226029245088979E-4</v>
      </c>
      <c r="L80" s="2">
        <v>77</v>
      </c>
      <c r="M80" s="6">
        <v>0.62503115200000003</v>
      </c>
      <c r="Q80" s="4">
        <f t="shared" si="48"/>
        <v>12.5</v>
      </c>
      <c r="R80">
        <f t="shared" si="28"/>
        <v>100000</v>
      </c>
      <c r="S80">
        <f t="shared" si="29"/>
        <v>-37111.089825330761</v>
      </c>
      <c r="U80">
        <f t="shared" si="40"/>
        <v>0.62503115200000003</v>
      </c>
      <c r="V80">
        <f t="shared" si="41"/>
        <v>0.01</v>
      </c>
      <c r="W80">
        <f t="shared" si="42"/>
        <v>2.8451752162249757E-5</v>
      </c>
      <c r="X80">
        <f t="shared" si="43"/>
        <v>1.7783231430389459E-5</v>
      </c>
      <c r="Y80">
        <f t="shared" si="44"/>
        <v>2.8451752162249755E-7</v>
      </c>
      <c r="Z80">
        <f t="shared" si="45"/>
        <v>1.03840032102378E-5</v>
      </c>
      <c r="AB80">
        <f t="shared" si="46"/>
        <v>-0.43088600923966397</v>
      </c>
      <c r="AC80">
        <f t="shared" si="30"/>
        <v>-0.38536167588165798</v>
      </c>
      <c r="AE80">
        <f t="shared" si="31"/>
        <v>0</v>
      </c>
      <c r="AF80">
        <f t="shared" si="32"/>
        <v>0</v>
      </c>
      <c r="AG80">
        <f t="shared" si="32"/>
        <v>-1.2980004012797249E-4</v>
      </c>
      <c r="AH80">
        <f t="shared" si="33"/>
        <v>-1.7783231430389459</v>
      </c>
      <c r="AI80">
        <f t="shared" si="34"/>
        <v>-1.7784529430790739</v>
      </c>
      <c r="AJ80">
        <f t="shared" si="35"/>
        <v>-4.5524333358005986E-2</v>
      </c>
      <c r="AK80">
        <f t="shared" si="49"/>
        <v>-3.0162020646776481E-2</v>
      </c>
      <c r="AL80">
        <f t="shared" si="26"/>
        <v>-1.8541392970838564</v>
      </c>
      <c r="AN80">
        <f t="shared" si="36"/>
        <v>0</v>
      </c>
      <c r="AO80">
        <f t="shared" si="36"/>
        <v>0</v>
      </c>
      <c r="AP80">
        <f t="shared" si="36"/>
        <v>-2.1061392471302047E-8</v>
      </c>
      <c r="AQ80">
        <f t="shared" si="36"/>
        <v>-2.8855123326168488E-4</v>
      </c>
      <c r="AR80">
        <f t="shared" si="36"/>
        <v>-2.8857229465415618E-4</v>
      </c>
      <c r="AS80">
        <f t="shared" si="36"/>
        <v>-7.3867916443018494E-6</v>
      </c>
      <c r="AT80">
        <f t="shared" si="36"/>
        <v>-4.8940982910557281E-6</v>
      </c>
      <c r="AU80">
        <f t="shared" si="23"/>
        <v>-3.0085318458951377E-4</v>
      </c>
      <c r="AW80">
        <v>77</v>
      </c>
      <c r="AX80">
        <f>IF(Z80&gt;0, (R80*SUMPRODUCT(K80:$K$98, X80:$X$98)-K80*$AZ$3)/Z80, 0)</f>
        <v>-37111.089825330761</v>
      </c>
    </row>
    <row r="81" spans="2:50" x14ac:dyDescent="0.25">
      <c r="E81">
        <v>2081</v>
      </c>
      <c r="F81" s="5">
        <f>EconomicRates!C121</f>
        <v>3.5571999999999999E-2</v>
      </c>
      <c r="G81" s="5">
        <f>EconomicRates!D121</f>
        <v>7.0000000000000007E-2</v>
      </c>
      <c r="H81" s="5">
        <f t="shared" si="37"/>
        <v>0.12000000000000001</v>
      </c>
      <c r="I81" s="5">
        <f t="shared" si="38"/>
        <v>1.1200000000000001</v>
      </c>
      <c r="J81">
        <f t="shared" si="39"/>
        <v>0.89285714285714279</v>
      </c>
      <c r="K81">
        <f t="shared" si="47"/>
        <v>1.4487526111686588E-4</v>
      </c>
      <c r="L81" s="2">
        <v>78</v>
      </c>
      <c r="M81" s="6">
        <v>0.65741117999999998</v>
      </c>
      <c r="Q81" s="4">
        <f t="shared" si="48"/>
        <v>12.5</v>
      </c>
      <c r="R81">
        <f t="shared" si="28"/>
        <v>100000</v>
      </c>
      <c r="S81">
        <f t="shared" si="29"/>
        <v>-99697.447796693057</v>
      </c>
      <c r="U81">
        <f t="shared" si="40"/>
        <v>0.65741117999999998</v>
      </c>
      <c r="V81">
        <f t="shared" si="41"/>
        <v>0.01</v>
      </c>
      <c r="W81">
        <f t="shared" si="42"/>
        <v>1.03840032102378E-5</v>
      </c>
      <c r="X81">
        <f t="shared" si="43"/>
        <v>6.8265598035662203E-6</v>
      </c>
      <c r="Y81">
        <f t="shared" si="44"/>
        <v>1.0384003210237801E-7</v>
      </c>
      <c r="Z81">
        <f t="shared" si="45"/>
        <v>3.4536033745692015E-6</v>
      </c>
      <c r="AB81">
        <f t="shared" si="46"/>
        <v>-0.38536167588165798</v>
      </c>
      <c r="AC81">
        <f t="shared" si="30"/>
        <v>-0.34431544214659593</v>
      </c>
      <c r="AE81">
        <f t="shared" si="31"/>
        <v>0</v>
      </c>
      <c r="AF81">
        <f t="shared" si="32"/>
        <v>0</v>
      </c>
      <c r="AG81">
        <f t="shared" si="32"/>
        <v>-4.3170042182115021E-5</v>
      </c>
      <c r="AH81">
        <f t="shared" si="33"/>
        <v>-0.68265598035662201</v>
      </c>
      <c r="AI81">
        <f t="shared" si="34"/>
        <v>-0.68269915039880413</v>
      </c>
      <c r="AJ81">
        <f t="shared" si="35"/>
        <v>-4.1046233735062054E-2</v>
      </c>
      <c r="AK81">
        <f t="shared" si="49"/>
        <v>-2.6975317311716061E-2</v>
      </c>
      <c r="AL81">
        <f t="shared" si="26"/>
        <v>-0.75072070144558223</v>
      </c>
      <c r="AN81">
        <f t="shared" si="36"/>
        <v>0</v>
      </c>
      <c r="AO81">
        <f t="shared" si="36"/>
        <v>0</v>
      </c>
      <c r="AP81">
        <f t="shared" si="36"/>
        <v>-6.2542711335600282E-9</v>
      </c>
      <c r="AQ81">
        <f t="shared" si="36"/>
        <v>-9.8899963407155677E-5</v>
      </c>
      <c r="AR81">
        <f t="shared" si="36"/>
        <v>-9.8906217678289244E-5</v>
      </c>
      <c r="AS81">
        <f t="shared" si="36"/>
        <v>-5.946583830231024E-6</v>
      </c>
      <c r="AT81">
        <f t="shared" si="36"/>
        <v>-3.9080561392451772E-6</v>
      </c>
      <c r="AU81">
        <f t="shared" si="23"/>
        <v>-1.0876085764776544E-4</v>
      </c>
      <c r="AW81">
        <v>78</v>
      </c>
      <c r="AX81">
        <f>IF(Z81&gt;0, (R81*SUMPRODUCT(K81:$K$98, X81:$X$98)-K81*$AZ$3)/Z81, 0)</f>
        <v>-99697.447796693057</v>
      </c>
    </row>
    <row r="82" spans="2:50" x14ac:dyDescent="0.25">
      <c r="E82">
        <v>2082</v>
      </c>
      <c r="F82" s="5">
        <f>EconomicRates!C122</f>
        <v>3.5571999999999999E-2</v>
      </c>
      <c r="G82" s="5">
        <f>EconomicRates!D122</f>
        <v>7.0000000000000007E-2</v>
      </c>
      <c r="H82" s="5">
        <f t="shared" si="37"/>
        <v>0.12000000000000001</v>
      </c>
      <c r="I82" s="5">
        <f t="shared" si="38"/>
        <v>1.1200000000000001</v>
      </c>
      <c r="J82">
        <f t="shared" si="39"/>
        <v>0.89285714285714279</v>
      </c>
      <c r="K82">
        <f t="shared" si="47"/>
        <v>1.2935291171148737E-4</v>
      </c>
      <c r="L82" s="2">
        <v>79</v>
      </c>
      <c r="M82" s="6">
        <v>0.68957421399999996</v>
      </c>
      <c r="Q82" s="4">
        <f t="shared" si="48"/>
        <v>12.5</v>
      </c>
      <c r="R82">
        <f t="shared" si="28"/>
        <v>100000</v>
      </c>
      <c r="S82">
        <f t="shared" si="29"/>
        <v>-296378.81264843268</v>
      </c>
      <c r="U82">
        <f t="shared" si="40"/>
        <v>0.68957421399999996</v>
      </c>
      <c r="V82">
        <f t="shared" si="41"/>
        <v>0.01</v>
      </c>
      <c r="W82">
        <f t="shared" si="42"/>
        <v>3.4536033745692015E-6</v>
      </c>
      <c r="X82">
        <f t="shared" si="43"/>
        <v>2.3815158324863047E-6</v>
      </c>
      <c r="Y82">
        <f t="shared" si="44"/>
        <v>3.4536033745692013E-8</v>
      </c>
      <c r="Z82">
        <f t="shared" si="45"/>
        <v>1.0375515083372048E-6</v>
      </c>
      <c r="AB82">
        <f t="shared" si="46"/>
        <v>-0.34431544214659593</v>
      </c>
      <c r="AC82">
        <f t="shared" si="30"/>
        <v>-0.30750828410257114</v>
      </c>
      <c r="AE82">
        <f t="shared" si="31"/>
        <v>0</v>
      </c>
      <c r="AF82">
        <f t="shared" si="32"/>
        <v>0</v>
      </c>
      <c r="AG82">
        <f t="shared" si="32"/>
        <v>-1.2969393854215059E-5</v>
      </c>
      <c r="AH82">
        <f t="shared" si="33"/>
        <v>-0.23815158324863048</v>
      </c>
      <c r="AI82">
        <f t="shared" si="34"/>
        <v>-0.23816455264248471</v>
      </c>
      <c r="AJ82">
        <f t="shared" si="35"/>
        <v>-3.680715804402479E-2</v>
      </c>
      <c r="AK82">
        <f t="shared" si="49"/>
        <v>-2.4102080950261718E-2</v>
      </c>
      <c r="AL82">
        <f t="shared" si="26"/>
        <v>-0.29907379163677122</v>
      </c>
      <c r="AN82">
        <f t="shared" si="36"/>
        <v>0</v>
      </c>
      <c r="AO82">
        <f t="shared" si="36"/>
        <v>0</v>
      </c>
      <c r="AP82">
        <f t="shared" si="36"/>
        <v>-1.6776288581757874E-9</v>
      </c>
      <c r="AQ82">
        <f t="shared" si="36"/>
        <v>-3.0805600721911031E-5</v>
      </c>
      <c r="AR82">
        <f t="shared" si="36"/>
        <v>-3.080727835076921E-5</v>
      </c>
      <c r="AS82">
        <f t="shared" si="36"/>
        <v>-4.761113064819501E-6</v>
      </c>
      <c r="AT82">
        <f t="shared" si="36"/>
        <v>-3.1176743492223257E-6</v>
      </c>
      <c r="AU82">
        <f t="shared" si="23"/>
        <v>-3.8686065764811039E-5</v>
      </c>
      <c r="AW82">
        <v>79</v>
      </c>
      <c r="AX82">
        <f>IF(Z82&gt;0, (R82*SUMPRODUCT(K82:$K$98, X82:$X$98)-K82*$AZ$3)/Z82, 0)</f>
        <v>-296378.81264843268</v>
      </c>
    </row>
    <row r="83" spans="2:50" x14ac:dyDescent="0.25">
      <c r="E83">
        <v>2083</v>
      </c>
      <c r="F83" s="5">
        <f>EconomicRates!C123</f>
        <v>3.5571999999999999E-2</v>
      </c>
      <c r="G83" s="5">
        <f>EconomicRates!D123</f>
        <v>7.0000000000000007E-2</v>
      </c>
      <c r="H83" s="5">
        <f t="shared" si="37"/>
        <v>0.12000000000000001</v>
      </c>
      <c r="I83" s="5">
        <f t="shared" si="38"/>
        <v>1.1200000000000001</v>
      </c>
      <c r="J83">
        <f t="shared" si="39"/>
        <v>0.89285714285714279</v>
      </c>
      <c r="K83">
        <f t="shared" si="47"/>
        <v>1.1549367117097085E-4</v>
      </c>
      <c r="L83" s="2">
        <v>80</v>
      </c>
      <c r="M83" s="6">
        <v>0.72148010799999995</v>
      </c>
      <c r="Q83" s="4">
        <f t="shared" si="48"/>
        <v>12.5</v>
      </c>
      <c r="R83">
        <f t="shared" si="28"/>
        <v>100000</v>
      </c>
      <c r="S83">
        <f t="shared" si="29"/>
        <v>-985585.35403348214</v>
      </c>
      <c r="U83">
        <f t="shared" si="40"/>
        <v>0.72148010799999995</v>
      </c>
      <c r="V83">
        <f t="shared" si="41"/>
        <v>0.01</v>
      </c>
      <c r="W83">
        <f t="shared" si="42"/>
        <v>1.0375515083372048E-6</v>
      </c>
      <c r="X83">
        <f t="shared" si="43"/>
        <v>7.4857277429068936E-7</v>
      </c>
      <c r="Y83">
        <f t="shared" si="44"/>
        <v>1.0375515083372047E-8</v>
      </c>
      <c r="Z83">
        <f t="shared" si="45"/>
        <v>2.7860321896314337E-7</v>
      </c>
      <c r="AB83">
        <f t="shared" si="46"/>
        <v>-0.30750828410257114</v>
      </c>
      <c r="AC83">
        <f t="shared" si="30"/>
        <v>-0.27458725219665742</v>
      </c>
      <c r="AE83">
        <f t="shared" si="31"/>
        <v>0</v>
      </c>
      <c r="AF83">
        <f t="shared" si="32"/>
        <v>0</v>
      </c>
      <c r="AG83">
        <f t="shared" si="32"/>
        <v>-3.482540237039292E-6</v>
      </c>
      <c r="AH83">
        <f t="shared" si="33"/>
        <v>-7.4857277429068933E-2</v>
      </c>
      <c r="AI83">
        <f t="shared" si="34"/>
        <v>-7.4860759969305968E-2</v>
      </c>
      <c r="AJ83">
        <f t="shared" si="35"/>
        <v>-3.2921031905913722E-2</v>
      </c>
      <c r="AK83">
        <f t="shared" si="49"/>
        <v>-2.1525579887179982E-2</v>
      </c>
      <c r="AL83">
        <f t="shared" si="26"/>
        <v>-0.12930737176239968</v>
      </c>
      <c r="AN83">
        <f t="shared" si="36"/>
        <v>0</v>
      </c>
      <c r="AO83">
        <f t="shared" si="36"/>
        <v>0</v>
      </c>
      <c r="AP83">
        <f t="shared" si="36"/>
        <v>-4.0221135697629086E-10</v>
      </c>
      <c r="AQ83">
        <f t="shared" si="36"/>
        <v>-8.645541784147025E-6</v>
      </c>
      <c r="AR83">
        <f t="shared" si="36"/>
        <v>-8.6459439955040017E-6</v>
      </c>
      <c r="AS83">
        <f t="shared" si="36"/>
        <v>-3.8021708335506394E-6</v>
      </c>
      <c r="AT83">
        <f t="shared" si="36"/>
        <v>-2.4860682452544285E-6</v>
      </c>
      <c r="AU83">
        <f t="shared" si="23"/>
        <v>-1.4934183074309069E-5</v>
      </c>
      <c r="AW83">
        <v>80</v>
      </c>
      <c r="AX83">
        <f>IF(Z83&gt;0, (R83*SUMPRODUCT(K83:$K$98, X83:$X$98)-K83*$AZ$3)/Z83, 0)</f>
        <v>-985585.35403348214</v>
      </c>
    </row>
    <row r="84" spans="2:50" x14ac:dyDescent="0.25">
      <c r="E84">
        <v>2084</v>
      </c>
      <c r="F84" s="5">
        <f>EconomicRates!C124</f>
        <v>3.5571999999999999E-2</v>
      </c>
      <c r="G84" s="5">
        <f>EconomicRates!D124</f>
        <v>7.0000000000000007E-2</v>
      </c>
      <c r="H84" s="5">
        <f t="shared" si="37"/>
        <v>0.12000000000000001</v>
      </c>
      <c r="I84" s="5">
        <f t="shared" si="38"/>
        <v>1.1200000000000001</v>
      </c>
      <c r="J84">
        <f t="shared" si="39"/>
        <v>0.89285714285714279</v>
      </c>
      <c r="K84">
        <f t="shared" si="47"/>
        <v>1.031193492597954E-4</v>
      </c>
      <c r="L84" s="2">
        <v>81</v>
      </c>
      <c r="M84" s="6">
        <v>0.75308980400000003</v>
      </c>
      <c r="Q84" s="4">
        <f t="shared" si="48"/>
        <v>12.5</v>
      </c>
      <c r="R84">
        <f t="shared" si="28"/>
        <v>100000</v>
      </c>
      <c r="S84">
        <f t="shared" si="29"/>
        <v>-3714544.9547974444</v>
      </c>
      <c r="U84">
        <f t="shared" si="40"/>
        <v>0.75308980400000003</v>
      </c>
      <c r="V84">
        <f t="shared" si="41"/>
        <v>0.01</v>
      </c>
      <c r="W84">
        <f t="shared" si="42"/>
        <v>2.7860321896314337E-7</v>
      </c>
      <c r="X84">
        <f t="shared" si="43"/>
        <v>2.0981324356272272E-7</v>
      </c>
      <c r="Y84">
        <f t="shared" si="44"/>
        <v>2.7860321896314337E-9</v>
      </c>
      <c r="Z84">
        <f t="shared" si="45"/>
        <v>6.600394321078921E-8</v>
      </c>
      <c r="AB84">
        <f t="shared" si="46"/>
        <v>-0.27458725219665742</v>
      </c>
      <c r="AC84">
        <f t="shared" si="30"/>
        <v>-0.2451746142503741</v>
      </c>
      <c r="AE84">
        <f t="shared" si="31"/>
        <v>0</v>
      </c>
      <c r="AF84">
        <f t="shared" si="32"/>
        <v>0</v>
      </c>
      <c r="AG84">
        <f t="shared" si="32"/>
        <v>-8.2504929013486513E-7</v>
      </c>
      <c r="AH84">
        <f t="shared" si="33"/>
        <v>-2.0981324356272271E-2</v>
      </c>
      <c r="AI84">
        <f t="shared" si="34"/>
        <v>-2.0982149405562405E-2</v>
      </c>
      <c r="AJ84">
        <f t="shared" si="35"/>
        <v>-2.9412637946283321E-2</v>
      </c>
      <c r="AK84">
        <f t="shared" si="49"/>
        <v>-1.9221107653766022E-2</v>
      </c>
      <c r="AL84">
        <f t="shared" si="26"/>
        <v>-6.9615895005611744E-2</v>
      </c>
      <c r="AN84">
        <f t="shared" si="36"/>
        <v>0</v>
      </c>
      <c r="AO84">
        <f t="shared" si="36"/>
        <v>0</v>
      </c>
      <c r="AP84">
        <f t="shared" si="36"/>
        <v>-8.5078545905963425E-11</v>
      </c>
      <c r="AQ84">
        <f t="shared" si="36"/>
        <v>-2.163580514227492E-6</v>
      </c>
      <c r="AR84">
        <f t="shared" si="36"/>
        <v>-2.1636655927733981E-6</v>
      </c>
      <c r="AS84">
        <f t="shared" si="36"/>
        <v>-3.0330120850347009E-6</v>
      </c>
      <c r="AT84">
        <f t="shared" si="36"/>
        <v>-1.9820681133088247E-6</v>
      </c>
      <c r="AU84">
        <f t="shared" si="23"/>
        <v>-7.1787457911169238E-6</v>
      </c>
      <c r="AW84">
        <v>81</v>
      </c>
      <c r="AX84">
        <f>IF(Z84&gt;0, (R84*SUMPRODUCT(K84:$K$98, X84:$X$98)-K84*$AZ$3)/Z84, 0)</f>
        <v>-3714544.9547974444</v>
      </c>
    </row>
    <row r="85" spans="2:50" x14ac:dyDescent="0.25">
      <c r="E85">
        <v>2085</v>
      </c>
      <c r="F85" s="5">
        <f>EconomicRates!C125</f>
        <v>3.5571999999999999E-2</v>
      </c>
      <c r="G85" s="5">
        <f>EconomicRates!D125</f>
        <v>7.0000000000000007E-2</v>
      </c>
      <c r="H85" s="5">
        <f t="shared" si="37"/>
        <v>0.12000000000000001</v>
      </c>
      <c r="I85" s="5">
        <f t="shared" si="38"/>
        <v>1.1200000000000001</v>
      </c>
      <c r="J85">
        <f t="shared" si="39"/>
        <v>0.89285714285714279</v>
      </c>
      <c r="K85">
        <f t="shared" si="47"/>
        <v>9.207084755338875E-5</v>
      </c>
      <c r="L85" s="2">
        <v>82</v>
      </c>
      <c r="M85" s="6">
        <v>0.78453892300000005</v>
      </c>
      <c r="Q85" s="4">
        <f t="shared" si="48"/>
        <v>12.5</v>
      </c>
      <c r="R85">
        <f t="shared" si="28"/>
        <v>100000</v>
      </c>
      <c r="S85">
        <f t="shared" si="29"/>
        <v>-16142163.578277759</v>
      </c>
      <c r="U85">
        <f t="shared" si="40"/>
        <v>0.78453892300000005</v>
      </c>
      <c r="V85">
        <f t="shared" si="41"/>
        <v>0.01</v>
      </c>
      <c r="W85">
        <f t="shared" si="42"/>
        <v>6.600394321078921E-8</v>
      </c>
      <c r="X85">
        <f t="shared" si="43"/>
        <v>5.1782662520345733E-8</v>
      </c>
      <c r="Y85">
        <f t="shared" si="44"/>
        <v>6.6003943210789212E-10</v>
      </c>
      <c r="Z85">
        <f t="shared" si="45"/>
        <v>1.3561241258335585E-8</v>
      </c>
      <c r="AB85">
        <f t="shared" si="46"/>
        <v>-0.2451746142503741</v>
      </c>
      <c r="AC85">
        <f t="shared" si="30"/>
        <v>-0.21890777471654232</v>
      </c>
      <c r="AE85">
        <f t="shared" si="31"/>
        <v>0</v>
      </c>
      <c r="AF85">
        <f t="shared" si="32"/>
        <v>0</v>
      </c>
      <c r="AG85">
        <f t="shared" si="32"/>
        <v>-1.6951551572919482E-7</v>
      </c>
      <c r="AH85">
        <f t="shared" si="33"/>
        <v>-5.1782662520345728E-3</v>
      </c>
      <c r="AI85">
        <f t="shared" si="34"/>
        <v>-5.1784357675503023E-3</v>
      </c>
      <c r="AJ85">
        <f t="shared" si="35"/>
        <v>-2.6266839533831771E-2</v>
      </c>
      <c r="AK85">
        <f t="shared" si="49"/>
        <v>-1.7162222997526188E-2</v>
      </c>
      <c r="AL85">
        <f t="shared" si="26"/>
        <v>-4.8607498298908258E-2</v>
      </c>
      <c r="AN85">
        <f t="shared" si="36"/>
        <v>0</v>
      </c>
      <c r="AO85">
        <f t="shared" si="36"/>
        <v>0</v>
      </c>
      <c r="AP85">
        <f t="shared" si="36"/>
        <v>-1.5607437206636769E-11</v>
      </c>
      <c r="AQ85">
        <f t="shared" si="36"/>
        <v>-4.767673626819329E-7</v>
      </c>
      <c r="AR85">
        <f t="shared" si="36"/>
        <v>-4.7678297011913956E-7</v>
      </c>
      <c r="AS85">
        <f t="shared" si="36"/>
        <v>-2.4184101784287497E-6</v>
      </c>
      <c r="AT85">
        <f t="shared" si="36"/>
        <v>-1.5801404172824962E-6</v>
      </c>
      <c r="AU85">
        <f t="shared" si="23"/>
        <v>-4.4753335658303852E-6</v>
      </c>
      <c r="AW85">
        <v>82</v>
      </c>
      <c r="AX85">
        <f>IF(Z85&gt;0, (R85*SUMPRODUCT(K85:$K$98, X85:$X$98)-K85*$AZ$3)/Z85, 0)</f>
        <v>-16142163.578277759</v>
      </c>
    </row>
    <row r="86" spans="2:50" x14ac:dyDescent="0.25">
      <c r="E86">
        <v>2086</v>
      </c>
      <c r="F86" s="5">
        <f>EconomicRates!C126</f>
        <v>3.5571999999999999E-2</v>
      </c>
      <c r="G86" s="5">
        <f>EconomicRates!D126</f>
        <v>7.0000000000000007E-2</v>
      </c>
      <c r="H86" s="5">
        <f t="shared" si="37"/>
        <v>0.12000000000000001</v>
      </c>
      <c r="I86" s="5">
        <f t="shared" si="38"/>
        <v>1.1200000000000001</v>
      </c>
      <c r="J86">
        <f t="shared" si="39"/>
        <v>0.89285714285714279</v>
      </c>
      <c r="K86">
        <f t="shared" si="47"/>
        <v>8.2206113886954235E-5</v>
      </c>
      <c r="L86" s="2">
        <v>83</v>
      </c>
      <c r="M86" s="6">
        <v>0.81598695700000001</v>
      </c>
      <c r="Q86" s="4">
        <f t="shared" si="48"/>
        <v>12.5</v>
      </c>
      <c r="R86">
        <f t="shared" si="28"/>
        <v>100000</v>
      </c>
      <c r="S86">
        <f t="shared" si="29"/>
        <v>-82825266.093185633</v>
      </c>
      <c r="U86">
        <f t="shared" si="40"/>
        <v>0.81598695700000001</v>
      </c>
      <c r="V86">
        <f t="shared" si="41"/>
        <v>0.01</v>
      </c>
      <c r="W86">
        <f t="shared" si="42"/>
        <v>1.3561241258335585E-8</v>
      </c>
      <c r="X86">
        <f t="shared" si="43"/>
        <v>1.1065795987532104E-8</v>
      </c>
      <c r="Y86">
        <f t="shared" si="44"/>
        <v>1.3561241258335585E-10</v>
      </c>
      <c r="Z86">
        <f t="shared" si="45"/>
        <v>2.3598328582201249E-9</v>
      </c>
      <c r="AB86">
        <f t="shared" si="46"/>
        <v>-0.21890777471654232</v>
      </c>
      <c r="AC86">
        <f t="shared" si="30"/>
        <v>-0.19545378441752465</v>
      </c>
      <c r="AE86">
        <f t="shared" si="31"/>
        <v>0</v>
      </c>
      <c r="AF86">
        <f t="shared" si="32"/>
        <v>0</v>
      </c>
      <c r="AG86">
        <f t="shared" si="32"/>
        <v>-2.9497910727751562E-8</v>
      </c>
      <c r="AH86">
        <f t="shared" si="33"/>
        <v>-1.1065795987532103E-3</v>
      </c>
      <c r="AI86">
        <f t="shared" si="34"/>
        <v>-1.1066090966639381E-3</v>
      </c>
      <c r="AJ86">
        <f t="shared" si="35"/>
        <v>-2.345399029901768E-2</v>
      </c>
      <c r="AK86">
        <f t="shared" si="49"/>
        <v>-1.5323544230157964E-2</v>
      </c>
      <c r="AL86">
        <f t="shared" si="26"/>
        <v>-3.9884143625839585E-2</v>
      </c>
      <c r="AN86">
        <f t="shared" si="36"/>
        <v>0</v>
      </c>
      <c r="AO86">
        <f t="shared" si="36"/>
        <v>0</v>
      </c>
      <c r="AP86">
        <f t="shared" si="36"/>
        <v>-2.424908608712754E-12</v>
      </c>
      <c r="AQ86">
        <f t="shared" si="36"/>
        <v>-9.0967608520086533E-8</v>
      </c>
      <c r="AR86">
        <f t="shared" si="36"/>
        <v>-9.0970033428695247E-8</v>
      </c>
      <c r="AS86">
        <f t="shared" si="36"/>
        <v>-1.9280613976245672E-6</v>
      </c>
      <c r="AT86">
        <f t="shared" si="36"/>
        <v>-1.2596890221361459E-6</v>
      </c>
      <c r="AU86">
        <f t="shared" si="23"/>
        <v>-3.2787204531894089E-6</v>
      </c>
      <c r="AW86">
        <v>83</v>
      </c>
      <c r="AX86">
        <f>IF(Z86&gt;0, (R86*SUMPRODUCT(K86:$K$98, X86:$X$98)-K86*$AZ$3)/Z86, 0)</f>
        <v>-82825266.093185633</v>
      </c>
    </row>
    <row r="87" spans="2:50" x14ac:dyDescent="0.25">
      <c r="E87">
        <v>2087</v>
      </c>
      <c r="F87" s="5">
        <f>EconomicRates!C127</f>
        <v>3.5571999999999999E-2</v>
      </c>
      <c r="G87" s="5">
        <f>EconomicRates!D127</f>
        <v>7.0000000000000007E-2</v>
      </c>
      <c r="H87" s="5">
        <f t="shared" si="37"/>
        <v>0.12000000000000001</v>
      </c>
      <c r="I87" s="5">
        <f t="shared" si="38"/>
        <v>1.1200000000000001</v>
      </c>
      <c r="J87">
        <f t="shared" si="39"/>
        <v>0.89285714285714279</v>
      </c>
      <c r="K87">
        <f t="shared" si="47"/>
        <v>7.3398315970494849E-5</v>
      </c>
      <c r="L87" s="2">
        <v>84</v>
      </c>
      <c r="M87" s="6">
        <v>0.84743607600000004</v>
      </c>
      <c r="Q87" s="4">
        <f t="shared" si="48"/>
        <v>12.5</v>
      </c>
      <c r="R87">
        <f t="shared" si="28"/>
        <v>100000</v>
      </c>
      <c r="S87">
        <f t="shared" si="29"/>
        <v>-518722843.89528966</v>
      </c>
      <c r="U87">
        <f t="shared" si="40"/>
        <v>0.84743607600000004</v>
      </c>
      <c r="V87">
        <f t="shared" si="41"/>
        <v>0.01</v>
      </c>
      <c r="W87">
        <f t="shared" si="42"/>
        <v>2.3598328582201249E-9</v>
      </c>
      <c r="X87">
        <f t="shared" si="43"/>
        <v>1.9998074973859273E-9</v>
      </c>
      <c r="Y87">
        <f t="shared" si="44"/>
        <v>2.359832858220125E-11</v>
      </c>
      <c r="Z87">
        <f t="shared" si="45"/>
        <v>3.3642703225199637E-10</v>
      </c>
      <c r="AB87">
        <f t="shared" si="46"/>
        <v>-0.19545378441752465</v>
      </c>
      <c r="AC87">
        <f t="shared" si="30"/>
        <v>-0.17451238693300788</v>
      </c>
      <c r="AE87">
        <f t="shared" si="31"/>
        <v>0</v>
      </c>
      <c r="AF87">
        <f t="shared" si="32"/>
        <v>0</v>
      </c>
      <c r="AG87">
        <f t="shared" si="32"/>
        <v>-4.2053379031499547E-9</v>
      </c>
      <c r="AH87">
        <f t="shared" si="33"/>
        <v>-1.9998074973859274E-4</v>
      </c>
      <c r="AI87">
        <f t="shared" si="34"/>
        <v>-1.9998495507649589E-4</v>
      </c>
      <c r="AJ87">
        <f t="shared" si="35"/>
        <v>-2.0941397484516761E-2</v>
      </c>
      <c r="AK87">
        <f t="shared" si="49"/>
        <v>-1.3681764909226726E-2</v>
      </c>
      <c r="AL87">
        <f t="shared" si="26"/>
        <v>-3.4823147348819986E-2</v>
      </c>
      <c r="AN87">
        <f t="shared" si="36"/>
        <v>0</v>
      </c>
      <c r="AO87">
        <f t="shared" si="36"/>
        <v>0</v>
      </c>
      <c r="AP87">
        <f t="shared" si="36"/>
        <v>-3.0866472017809862E-13</v>
      </c>
      <c r="AQ87">
        <f t="shared" si="36"/>
        <v>-1.4678250257329684E-8</v>
      </c>
      <c r="AR87">
        <f t="shared" si="36"/>
        <v>-1.4678558922049863E-8</v>
      </c>
      <c r="AS87">
        <f t="shared" si="36"/>
        <v>-1.5370633094322871E-6</v>
      </c>
      <c r="AT87">
        <f t="shared" si="36"/>
        <v>-1.004218503841452E-6</v>
      </c>
      <c r="AU87">
        <f t="shared" si="23"/>
        <v>-2.5559603721957891E-6</v>
      </c>
      <c r="AW87">
        <v>84</v>
      </c>
      <c r="AX87">
        <f>IF(Z87&gt;0, (R87*SUMPRODUCT(K87:$K$98, X87:$X$98)-K87*$AZ$3)/Z87, 0)</f>
        <v>-518722843.89528966</v>
      </c>
    </row>
    <row r="88" spans="2:50" x14ac:dyDescent="0.25">
      <c r="B88" s="6"/>
      <c r="E88">
        <v>2088</v>
      </c>
      <c r="F88" s="5">
        <f>EconomicRates!C128</f>
        <v>3.5571999999999999E-2</v>
      </c>
      <c r="G88" s="5">
        <f>EconomicRates!D128</f>
        <v>7.0000000000000007E-2</v>
      </c>
      <c r="H88" s="5">
        <f t="shared" si="37"/>
        <v>0.12000000000000001</v>
      </c>
      <c r="I88" s="5">
        <f t="shared" si="38"/>
        <v>1.1200000000000001</v>
      </c>
      <c r="J88">
        <f t="shared" si="39"/>
        <v>0.89285714285714279</v>
      </c>
      <c r="K88">
        <f t="shared" si="47"/>
        <v>6.5534210687941824E-5</v>
      </c>
      <c r="L88" s="2">
        <v>85</v>
      </c>
      <c r="M88" s="6">
        <v>0.87888519499999995</v>
      </c>
      <c r="Q88" s="4">
        <f t="shared" si="48"/>
        <v>12.5</v>
      </c>
      <c r="R88">
        <f t="shared" si="28"/>
        <v>100000</v>
      </c>
      <c r="S88">
        <f t="shared" si="29"/>
        <v>-4168170340.6085539</v>
      </c>
      <c r="U88">
        <f t="shared" si="40"/>
        <v>0.87888519499999995</v>
      </c>
      <c r="V88">
        <f t="shared" si="41"/>
        <v>0.01</v>
      </c>
      <c r="W88">
        <f t="shared" si="42"/>
        <v>3.3642703225199637E-10</v>
      </c>
      <c r="X88">
        <f t="shared" si="43"/>
        <v>2.956807378440671E-10</v>
      </c>
      <c r="Y88">
        <f t="shared" si="44"/>
        <v>3.3642703225199638E-12</v>
      </c>
      <c r="Z88">
        <f t="shared" si="45"/>
        <v>3.7382024085409309E-11</v>
      </c>
      <c r="AB88">
        <f t="shared" si="46"/>
        <v>-0.17451238693300788</v>
      </c>
      <c r="AC88">
        <f t="shared" si="30"/>
        <v>-0.15581464406471768</v>
      </c>
      <c r="AE88">
        <f t="shared" si="31"/>
        <v>0</v>
      </c>
      <c r="AF88">
        <f t="shared" si="32"/>
        <v>0</v>
      </c>
      <c r="AG88">
        <f t="shared" si="32"/>
        <v>-4.6727530106761639E-10</v>
      </c>
      <c r="AH88">
        <f t="shared" si="33"/>
        <v>-2.9568073784406711E-5</v>
      </c>
      <c r="AI88">
        <f t="shared" si="34"/>
        <v>-2.9568541059707778E-5</v>
      </c>
      <c r="AJ88">
        <f t="shared" si="35"/>
        <v>-1.8697742868290207E-2</v>
      </c>
      <c r="AK88">
        <f t="shared" si="49"/>
        <v>-1.2215867085310554E-2</v>
      </c>
      <c r="AL88">
        <f t="shared" si="26"/>
        <v>-3.0943178494660467E-2</v>
      </c>
      <c r="AN88">
        <f t="shared" si="36"/>
        <v>0</v>
      </c>
      <c r="AO88">
        <f t="shared" si="36"/>
        <v>0</v>
      </c>
      <c r="AP88">
        <f t="shared" si="36"/>
        <v>-3.0622518029436617E-14</v>
      </c>
      <c r="AQ88">
        <f t="shared" si="36"/>
        <v>-1.9377203770239186E-9</v>
      </c>
      <c r="AR88">
        <f t="shared" si="36"/>
        <v>-1.9377509995419481E-9</v>
      </c>
      <c r="AS88">
        <f t="shared" si="36"/>
        <v>-1.2253418205194921E-6</v>
      </c>
      <c r="AT88">
        <f t="shared" si="36"/>
        <v>-8.0055720730463561E-7</v>
      </c>
      <c r="AU88">
        <f t="shared" si="23"/>
        <v>-2.0278367788236698E-6</v>
      </c>
      <c r="AW88">
        <v>85</v>
      </c>
      <c r="AX88">
        <f>IF(Z88&gt;0, (R88*SUMPRODUCT(K88:$K$98, X88:$X$98)-K88*$AZ$3)/Z88, 0)</f>
        <v>-4168170340.6085539</v>
      </c>
    </row>
    <row r="89" spans="2:50" x14ac:dyDescent="0.25">
      <c r="B89" s="6"/>
      <c r="E89">
        <v>2089</v>
      </c>
      <c r="F89" s="5">
        <f>EconomicRates!C129</f>
        <v>3.5571999999999999E-2</v>
      </c>
      <c r="G89" s="5">
        <f>EconomicRates!D129</f>
        <v>7.0000000000000007E-2</v>
      </c>
      <c r="H89" s="5">
        <f t="shared" si="37"/>
        <v>0.12000000000000001</v>
      </c>
      <c r="I89" s="5">
        <f t="shared" si="38"/>
        <v>1.1200000000000001</v>
      </c>
      <c r="J89">
        <f t="shared" si="39"/>
        <v>0.89285714285714279</v>
      </c>
      <c r="K89">
        <f t="shared" si="47"/>
        <v>5.851268811423377E-5</v>
      </c>
      <c r="L89" s="2">
        <v>86</v>
      </c>
      <c r="M89" s="6">
        <v>1</v>
      </c>
      <c r="Q89" s="4">
        <f t="shared" si="48"/>
        <v>12.5</v>
      </c>
      <c r="R89">
        <f t="shared" si="28"/>
        <v>100000</v>
      </c>
      <c r="S89">
        <f t="shared" si="29"/>
        <v>0</v>
      </c>
      <c r="U89">
        <f t="shared" si="40"/>
        <v>1</v>
      </c>
      <c r="V89">
        <f t="shared" si="41"/>
        <v>0.01</v>
      </c>
      <c r="W89">
        <f t="shared" si="42"/>
        <v>3.7382024085409309E-11</v>
      </c>
      <c r="X89">
        <f t="shared" si="43"/>
        <v>3.7382024085409309E-11</v>
      </c>
      <c r="Y89">
        <f t="shared" si="44"/>
        <v>3.7382024085409309E-13</v>
      </c>
      <c r="Z89">
        <f t="shared" si="45"/>
        <v>0</v>
      </c>
      <c r="AB89">
        <f t="shared" si="46"/>
        <v>-0.15581464406471768</v>
      </c>
      <c r="AC89">
        <f t="shared" si="30"/>
        <v>0</v>
      </c>
      <c r="AE89">
        <f t="shared" si="31"/>
        <v>0</v>
      </c>
      <c r="AF89">
        <f t="shared" si="32"/>
        <v>0</v>
      </c>
      <c r="AG89">
        <f t="shared" si="32"/>
        <v>0</v>
      </c>
      <c r="AH89">
        <f t="shared" si="33"/>
        <v>-3.7382024085409308E-6</v>
      </c>
      <c r="AI89">
        <f t="shared" si="34"/>
        <v>-3.7382024085409308E-6</v>
      </c>
      <c r="AJ89">
        <f t="shared" si="35"/>
        <v>-0.15581464406471768</v>
      </c>
      <c r="AK89">
        <f t="shared" si="49"/>
        <v>-1.0907025084530238E-2</v>
      </c>
      <c r="AL89">
        <f t="shared" si="26"/>
        <v>-0.16672540735165645</v>
      </c>
      <c r="AN89">
        <f t="shared" si="36"/>
        <v>0</v>
      </c>
      <c r="AO89">
        <f t="shared" si="36"/>
        <v>0</v>
      </c>
      <c r="AP89">
        <f t="shared" si="36"/>
        <v>0</v>
      </c>
      <c r="AQ89">
        <f t="shared" si="36"/>
        <v>-2.1873227163883299E-10</v>
      </c>
      <c r="AR89">
        <f t="shared" si="36"/>
        <v>-2.1873227163883299E-10</v>
      </c>
      <c r="AS89">
        <f t="shared" si="36"/>
        <v>-9.1171336717891723E-6</v>
      </c>
      <c r="AT89">
        <f t="shared" si="36"/>
        <v>-6.3819935702524199E-7</v>
      </c>
      <c r="AU89">
        <f t="shared" si="23"/>
        <v>-9.7555517610860518E-6</v>
      </c>
      <c r="AW89">
        <v>86</v>
      </c>
      <c r="AX89">
        <f>IF(Z89&gt;0, (R89*SUMPRODUCT(K89:$K$98, X89:$X$98)-K89*$AZ$3)/Z89, 0)</f>
        <v>0</v>
      </c>
    </row>
    <row r="90" spans="2:50" x14ac:dyDescent="0.25">
      <c r="B90" s="6"/>
      <c r="F90" s="5">
        <f>EconomicRates!C130</f>
        <v>3.5571999999999999E-2</v>
      </c>
      <c r="G90" s="5">
        <f>EconomicRates!D130</f>
        <v>7.0000000000000007E-2</v>
      </c>
      <c r="H90" s="5"/>
      <c r="I90" s="5"/>
      <c r="Q90" s="4"/>
      <c r="AX90">
        <f>IF(Z90&gt;0, (R90*SUMPRODUCT(K90:$K$98, X90:$X$98)-K90*$AZ$3)/Z90, 0)</f>
        <v>0</v>
      </c>
    </row>
    <row r="91" spans="2:50" x14ac:dyDescent="0.25">
      <c r="B91" s="6"/>
      <c r="F91" s="5">
        <f>EconomicRates!C131</f>
        <v>3.5571999999999999E-2</v>
      </c>
      <c r="G91" s="5">
        <f>EconomicRates!D131</f>
        <v>7.0000000000000007E-2</v>
      </c>
      <c r="H91" s="5"/>
      <c r="I91" s="5"/>
      <c r="Q91" s="4"/>
      <c r="AN91" s="8">
        <f t="shared" ref="AN91:AU91" si="50">SUM(AN3:AN89)</f>
        <v>4102.5905319231788</v>
      </c>
      <c r="AO91" s="8">
        <f t="shared" si="50"/>
        <v>-410.25905319231788</v>
      </c>
      <c r="AP91" s="8">
        <f t="shared" si="50"/>
        <v>-181.61256598347592</v>
      </c>
      <c r="AQ91" s="8">
        <f t="shared" si="50"/>
        <v>-2377.6077347314413</v>
      </c>
      <c r="AR91" s="8">
        <f t="shared" si="50"/>
        <v>1133.1111780159447</v>
      </c>
      <c r="AS91" s="8">
        <f t="shared" si="50"/>
        <v>-187.58238467995014</v>
      </c>
      <c r="AT91" s="8">
        <f t="shared" si="50"/>
        <v>109.42305772997086</v>
      </c>
      <c r="AU91" s="8">
        <f t="shared" si="50"/>
        <v>1054.9518510659641</v>
      </c>
      <c r="AX91">
        <f>IF(Z91&gt;0, (R91*SUMPRODUCT(K91:$K$98, X91:$X$98)-K91*$AZ$3)/Z91, 0)</f>
        <v>0</v>
      </c>
    </row>
    <row r="92" spans="2:50" x14ac:dyDescent="0.25">
      <c r="B92" s="6"/>
      <c r="F92" s="5">
        <f>EconomicRates!C132</f>
        <v>3.5571999999999999E-2</v>
      </c>
      <c r="G92" s="5">
        <f>EconomicRates!D132</f>
        <v>7.0000000000000007E-2</v>
      </c>
      <c r="H92" s="5"/>
      <c r="I92" s="5"/>
      <c r="Q92" s="4"/>
      <c r="AX92">
        <f>IF(Z92&gt;0, (R92*SUMPRODUCT(K92:$K$98, X92:$X$98)-K92*$AZ$3)/Z92, 0)</f>
        <v>0</v>
      </c>
    </row>
    <row r="93" spans="2:50" x14ac:dyDescent="0.25">
      <c r="B93" s="6"/>
      <c r="F93" s="5">
        <f>EconomicRates!C133</f>
        <v>3.5571999999999999E-2</v>
      </c>
      <c r="G93" s="5">
        <f>EconomicRates!D133</f>
        <v>7.0000000000000007E-2</v>
      </c>
      <c r="H93" s="5"/>
      <c r="I93" s="5"/>
      <c r="Q93" s="4"/>
      <c r="AX93">
        <f>IF(Z93&gt;0, (R93*SUMPRODUCT(K93:$K$98, X93:$X$98)-K93*$AZ$3)/Z93, 0)</f>
        <v>0</v>
      </c>
    </row>
    <row r="94" spans="2:50" x14ac:dyDescent="0.25">
      <c r="B94" s="6"/>
      <c r="F94" s="5">
        <f>EconomicRates!C134</f>
        <v>3.5571999999999999E-2</v>
      </c>
      <c r="G94" s="5">
        <f>EconomicRates!D134</f>
        <v>7.0000000000000007E-2</v>
      </c>
      <c r="H94" s="5"/>
      <c r="I94" s="5"/>
      <c r="Q94" s="4"/>
      <c r="AX94">
        <f>IF(Z94&gt;0, (R94*SUMPRODUCT(K94:$K$98, X94:$X$98)-K94*$AZ$3)/Z94, 0)</f>
        <v>0</v>
      </c>
    </row>
    <row r="95" spans="2:50" x14ac:dyDescent="0.25">
      <c r="B95" s="6"/>
      <c r="F95" s="5">
        <f>EconomicRates!C135</f>
        <v>3.5571999999999999E-2</v>
      </c>
      <c r="G95" s="5">
        <f>EconomicRates!D135</f>
        <v>7.0000000000000007E-2</v>
      </c>
      <c r="H95" s="5"/>
      <c r="I95" s="5"/>
      <c r="Q95" s="4"/>
      <c r="AX95">
        <f>IF(Z95&gt;0, (R95*SUMPRODUCT(K95:$K$98, X95:$X$98)-K95*$AZ$3)/Z95, 0)</f>
        <v>0</v>
      </c>
    </row>
    <row r="96" spans="2:50" x14ac:dyDescent="0.25">
      <c r="B96" s="6"/>
      <c r="F96" s="5">
        <f>EconomicRates!C136</f>
        <v>3.5571999999999999E-2</v>
      </c>
      <c r="G96" s="5">
        <f>EconomicRates!D136</f>
        <v>7.0000000000000007E-2</v>
      </c>
      <c r="H96" s="5"/>
      <c r="I96" s="5"/>
      <c r="Q96" s="4"/>
      <c r="AX96">
        <f>IF(Z96&gt;0, (R96*SUMPRODUCT(K96:$K$98, X96:$X$98)-K96*$AZ$3)/Z96, 0)</f>
        <v>0</v>
      </c>
    </row>
    <row r="97" spans="2:50" x14ac:dyDescent="0.25">
      <c r="B97" s="6"/>
      <c r="F97" s="5">
        <f>EconomicRates!C137</f>
        <v>3.5571999999999999E-2</v>
      </c>
      <c r="G97" s="5">
        <f>EconomicRates!D137</f>
        <v>7.0000000000000007E-2</v>
      </c>
      <c r="H97" s="5"/>
      <c r="I97" s="5"/>
      <c r="Q97" s="4"/>
      <c r="AX97">
        <f>IF(Z97&gt;0, (R97*SUMPRODUCT(K97:$K$98, X97:$X$98)-K97*$AZ$3)/Z97, 0)</f>
        <v>0</v>
      </c>
    </row>
    <row r="98" spans="2:50" x14ac:dyDescent="0.25">
      <c r="B98" s="6"/>
      <c r="F98" s="5">
        <f>EconomicRates!C138</f>
        <v>3.5571999999999999E-2</v>
      </c>
      <c r="G98" s="5">
        <f>EconomicRates!D138</f>
        <v>7.0000000000000007E-2</v>
      </c>
      <c r="H98" s="5"/>
      <c r="I98" s="5"/>
      <c r="Q98" s="4"/>
    </row>
    <row r="99" spans="2:50" x14ac:dyDescent="0.25">
      <c r="B99" s="6"/>
    </row>
    <row r="100" spans="2:50" x14ac:dyDescent="0.25">
      <c r="B100" s="6"/>
    </row>
    <row r="101" spans="2:50" x14ac:dyDescent="0.25">
      <c r="B101" s="6"/>
    </row>
    <row r="102" spans="2:50" x14ac:dyDescent="0.25">
      <c r="B102" s="6"/>
    </row>
    <row r="103" spans="2:50" x14ac:dyDescent="0.25">
      <c r="B103" s="6"/>
    </row>
    <row r="104" spans="2:50" x14ac:dyDescent="0.25">
      <c r="B104" s="6"/>
    </row>
    <row r="105" spans="2:50" x14ac:dyDescent="0.25">
      <c r="B105" s="6"/>
    </row>
    <row r="106" spans="2:50" x14ac:dyDescent="0.25">
      <c r="B106" s="6"/>
    </row>
    <row r="107" spans="2:50" x14ac:dyDescent="0.25">
      <c r="B107" s="6"/>
    </row>
    <row r="108" spans="2:50" x14ac:dyDescent="0.25">
      <c r="B108" s="6"/>
    </row>
    <row r="109" spans="2:50" x14ac:dyDescent="0.25">
      <c r="B109" s="6"/>
    </row>
    <row r="110" spans="2:50" x14ac:dyDescent="0.25">
      <c r="B110" s="6"/>
    </row>
    <row r="111" spans="2:50" x14ac:dyDescent="0.25">
      <c r="B111" s="6"/>
    </row>
    <row r="112" spans="2:50" x14ac:dyDescent="0.25">
      <c r="B112" s="6"/>
    </row>
    <row r="113" spans="2:2" x14ac:dyDescent="0.25">
      <c r="B113" s="6"/>
    </row>
    <row r="114" spans="2:2" x14ac:dyDescent="0.25">
      <c r="B114" s="6"/>
    </row>
    <row r="115" spans="2:2" x14ac:dyDescent="0.25">
      <c r="B115" s="6"/>
    </row>
    <row r="116" spans="2:2" x14ac:dyDescent="0.25">
      <c r="B116" s="6"/>
    </row>
    <row r="117" spans="2:2" x14ac:dyDescent="0.25">
      <c r="B117" s="6"/>
    </row>
    <row r="118" spans="2:2" x14ac:dyDescent="0.25">
      <c r="B118" s="6"/>
    </row>
    <row r="119" spans="2:2" x14ac:dyDescent="0.25">
      <c r="B119" s="6"/>
    </row>
    <row r="120" spans="2:2" x14ac:dyDescent="0.25">
      <c r="B120" s="6"/>
    </row>
    <row r="121" spans="2:2" x14ac:dyDescent="0.25">
      <c r="B121" s="6"/>
    </row>
    <row r="122" spans="2:2" x14ac:dyDescent="0.25">
      <c r="B122" s="6"/>
    </row>
    <row r="123" spans="2:2" x14ac:dyDescent="0.25">
      <c r="B123" s="6"/>
    </row>
    <row r="124" spans="2:2" x14ac:dyDescent="0.25">
      <c r="B124" s="6"/>
    </row>
    <row r="125" spans="2:2" x14ac:dyDescent="0.25">
      <c r="B125" s="6"/>
    </row>
    <row r="126" spans="2:2" x14ac:dyDescent="0.25">
      <c r="B126" s="6"/>
    </row>
    <row r="127" spans="2:2" x14ac:dyDescent="0.25">
      <c r="B127" s="6"/>
    </row>
    <row r="128" spans="2:2" x14ac:dyDescent="0.25">
      <c r="B128" s="6"/>
    </row>
    <row r="129" spans="2:2" x14ac:dyDescent="0.25">
      <c r="B129" s="6"/>
    </row>
    <row r="130" spans="2:2" x14ac:dyDescent="0.25">
      <c r="B130" s="6"/>
    </row>
    <row r="131" spans="2:2" x14ac:dyDescent="0.25">
      <c r="B131" s="6"/>
    </row>
    <row r="132" spans="2:2" x14ac:dyDescent="0.25">
      <c r="B132" s="6"/>
    </row>
    <row r="133" spans="2:2" x14ac:dyDescent="0.25">
      <c r="B133" s="6"/>
    </row>
    <row r="134" spans="2:2" x14ac:dyDescent="0.25">
      <c r="B134" s="6"/>
    </row>
    <row r="135" spans="2:2" x14ac:dyDescent="0.25">
      <c r="B135" s="6"/>
    </row>
    <row r="136" spans="2:2" x14ac:dyDescent="0.25">
      <c r="B136" s="6"/>
    </row>
    <row r="137" spans="2:2" x14ac:dyDescent="0.25">
      <c r="B137" s="6"/>
    </row>
    <row r="138" spans="2:2" x14ac:dyDescent="0.25">
      <c r="B138" s="6"/>
    </row>
    <row r="139" spans="2:2" x14ac:dyDescent="0.25">
      <c r="B139" s="6"/>
    </row>
    <row r="140" spans="2:2" x14ac:dyDescent="0.25">
      <c r="B140" s="6"/>
    </row>
    <row r="141" spans="2:2" x14ac:dyDescent="0.25">
      <c r="B141" s="6"/>
    </row>
    <row r="142" spans="2:2" x14ac:dyDescent="0.25">
      <c r="B142" s="6"/>
    </row>
    <row r="143" spans="2:2" x14ac:dyDescent="0.25">
      <c r="B143" s="6"/>
    </row>
    <row r="144" spans="2:2" x14ac:dyDescent="0.25">
      <c r="B144" s="6"/>
    </row>
    <row r="145" spans="2:2" x14ac:dyDescent="0.25">
      <c r="B145" s="6"/>
    </row>
    <row r="146" spans="2:2" x14ac:dyDescent="0.25">
      <c r="B146" s="6"/>
    </row>
    <row r="147" spans="2:2" x14ac:dyDescent="0.25">
      <c r="B147" s="6"/>
    </row>
    <row r="148" spans="2:2" x14ac:dyDescent="0.25">
      <c r="B148" s="6"/>
    </row>
    <row r="149" spans="2:2" x14ac:dyDescent="0.25">
      <c r="B149" s="6"/>
    </row>
    <row r="150" spans="2:2" x14ac:dyDescent="0.25">
      <c r="B150" s="6"/>
    </row>
    <row r="151" spans="2:2" x14ac:dyDescent="0.25">
      <c r="B151" s="6"/>
    </row>
    <row r="152" spans="2:2" x14ac:dyDescent="0.25">
      <c r="B152" s="6"/>
    </row>
    <row r="153" spans="2:2" x14ac:dyDescent="0.25">
      <c r="B153" s="6"/>
    </row>
    <row r="154" spans="2:2" x14ac:dyDescent="0.25">
      <c r="B154" s="6"/>
    </row>
    <row r="155" spans="2:2" x14ac:dyDescent="0.25">
      <c r="B155" s="6"/>
    </row>
    <row r="156" spans="2:2" x14ac:dyDescent="0.25">
      <c r="B156" s="6"/>
    </row>
    <row r="157" spans="2:2" x14ac:dyDescent="0.25">
      <c r="B157" s="6"/>
    </row>
    <row r="158" spans="2:2" x14ac:dyDescent="0.25">
      <c r="B158" s="6"/>
    </row>
    <row r="159" spans="2:2" x14ac:dyDescent="0.25">
      <c r="B159" s="6"/>
    </row>
    <row r="160" spans="2:2" x14ac:dyDescent="0.25">
      <c r="B160" s="6"/>
    </row>
    <row r="161" spans="2:2" x14ac:dyDescent="0.25">
      <c r="B161" s="6"/>
    </row>
    <row r="162" spans="2:2" x14ac:dyDescent="0.25">
      <c r="B162" s="6"/>
    </row>
    <row r="163" spans="2:2" x14ac:dyDescent="0.25">
      <c r="B163" s="6"/>
    </row>
    <row r="164" spans="2:2" x14ac:dyDescent="0.25">
      <c r="B164" s="6"/>
    </row>
  </sheetData>
  <conditionalFormatting sqref="AN91:AU91">
    <cfRule type="cellIs" dxfId="18" priority="1" operator="lessThan">
      <formula>0</formula>
    </cfRule>
  </conditionalFormatting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C120A5-5E9C-4237-8DB4-0DF3965A242C}">
  <dimension ref="A1:AZ164"/>
  <sheetViews>
    <sheetView workbookViewId="0">
      <selection activeCell="J53" sqref="J53"/>
    </sheetView>
  </sheetViews>
  <sheetFormatPr defaultRowHeight="15" x14ac:dyDescent="0.25"/>
  <cols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51" width="9.140625" bestFit="1" customWidth="1"/>
  </cols>
  <sheetData>
    <row r="1" spans="1:52" x14ac:dyDescent="0.25">
      <c r="A1" t="s">
        <v>43</v>
      </c>
      <c r="Q1" t="s">
        <v>1</v>
      </c>
      <c r="W1" t="s">
        <v>2</v>
      </c>
      <c r="AB1" t="s">
        <v>45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47</v>
      </c>
    </row>
    <row r="3" spans="1:52" x14ac:dyDescent="0.25">
      <c r="A3" t="s">
        <v>36</v>
      </c>
      <c r="C3" s="2">
        <f>'S.45.04.B'!C3*(1+C12)</f>
        <v>5375.9054306154767</v>
      </c>
      <c r="K3">
        <v>1</v>
      </c>
      <c r="L3" s="2">
        <v>0</v>
      </c>
      <c r="O3">
        <f>$C$3</f>
        <v>5375.9054306154767</v>
      </c>
      <c r="P3">
        <f>O3*C5</f>
        <v>537.59054306154769</v>
      </c>
      <c r="Q3" s="4">
        <f>B8</f>
        <v>100</v>
      </c>
      <c r="R3">
        <f t="shared" ref="R3:R66" si="0">$C$6</f>
        <v>100000</v>
      </c>
      <c r="S3">
        <f t="shared" ref="S3:S66" si="1">AX3</f>
        <v>0</v>
      </c>
      <c r="W3">
        <v>1</v>
      </c>
      <c r="Z3">
        <v>1</v>
      </c>
      <c r="AC3">
        <f t="shared" ref="AC3:AC66" si="2">S3*Z3</f>
        <v>0</v>
      </c>
      <c r="AE3">
        <f t="shared" ref="AE3:AE66" si="3">$Z3*O3</f>
        <v>5375.9054306154767</v>
      </c>
      <c r="AF3">
        <f t="shared" ref="AF3:AG34" si="4">-$Z3*P3</f>
        <v>-537.59054306154769</v>
      </c>
      <c r="AG3">
        <f t="shared" si="4"/>
        <v>-100</v>
      </c>
      <c r="AH3">
        <f t="shared" ref="AH3:AH66" si="5">-X3*R3</f>
        <v>0</v>
      </c>
      <c r="AI3">
        <f t="shared" ref="AI3:AI34" si="6">SUM(AE3:AH3)</f>
        <v>4738.3148875539291</v>
      </c>
      <c r="AJ3">
        <f t="shared" ref="AJ3:AJ66" si="7">AB3-AC3</f>
        <v>0</v>
      </c>
      <c r="AL3">
        <f t="shared" ref="AL3:AL34" si="8">SUM(AI3:AK3)</f>
        <v>4738.3148875539291</v>
      </c>
      <c r="AN3">
        <f t="shared" ref="AN3:AU34" si="9">AE3*$K3</f>
        <v>5375.9054306154767</v>
      </c>
      <c r="AO3">
        <f t="shared" si="9"/>
        <v>-537.59054306154769</v>
      </c>
      <c r="AP3">
        <f t="shared" si="9"/>
        <v>-100</v>
      </c>
      <c r="AQ3">
        <f t="shared" si="9"/>
        <v>0</v>
      </c>
      <c r="AR3">
        <f t="shared" si="9"/>
        <v>4738.3148875539291</v>
      </c>
      <c r="AS3">
        <f t="shared" si="9"/>
        <v>0</v>
      </c>
      <c r="AT3">
        <f t="shared" si="9"/>
        <v>0</v>
      </c>
      <c r="AU3">
        <f t="shared" si="9"/>
        <v>4738.3148875539291</v>
      </c>
      <c r="AW3">
        <v>0</v>
      </c>
      <c r="AX3">
        <f>IF(Z3&gt;0, (R3*SUMPRODUCT(K3:$K$98, X3:$X$98)-K3*$AZ$3)/Z3, 0)</f>
        <v>0</v>
      </c>
      <c r="AZ3">
        <f>C6*ABS(SUMPRODUCT(X4:X79, K4:K79))/1</f>
        <v>3121.1603812171197</v>
      </c>
    </row>
    <row r="4" spans="1:52" x14ac:dyDescent="0.25">
      <c r="A4" t="s">
        <v>14</v>
      </c>
      <c r="C4" t="s">
        <v>37</v>
      </c>
      <c r="E4">
        <v>2004</v>
      </c>
      <c r="F4" s="5">
        <f>EconomicRates!C44</f>
        <v>3.5571999999999999E-2</v>
      </c>
      <c r="G4" s="5">
        <f>EconomicRates!D44</f>
        <v>7.0000000000000007E-2</v>
      </c>
      <c r="H4" s="5">
        <f t="shared" ref="H4:H67" si="10">G4+$C$9</f>
        <v>0.12000000000000001</v>
      </c>
      <c r="I4" s="5">
        <f t="shared" ref="I4:I67" si="11">1+H4</f>
        <v>1.1200000000000001</v>
      </c>
      <c r="J4">
        <f t="shared" ref="J4:J67" si="12">1/I4</f>
        <v>0.89285714285714279</v>
      </c>
      <c r="K4">
        <f>J4</f>
        <v>0.89285714285714279</v>
      </c>
      <c r="L4" s="2">
        <v>1</v>
      </c>
      <c r="M4" s="6">
        <f t="array" ref="M4:M79">Mortalities!B21:B96</f>
        <v>2.9979999999999998E-3</v>
      </c>
      <c r="R4">
        <f t="shared" si="0"/>
        <v>100000</v>
      </c>
      <c r="S4">
        <f t="shared" si="1"/>
        <v>338.81394449524072</v>
      </c>
      <c r="U4">
        <f t="shared" ref="U4:U67" si="13">M4</f>
        <v>2.9979999999999998E-3</v>
      </c>
      <c r="V4">
        <f t="shared" ref="V4:V67" si="14">$C$10</f>
        <v>0.01</v>
      </c>
      <c r="W4">
        <f t="shared" ref="W4:W67" si="15">Z3</f>
        <v>1</v>
      </c>
      <c r="X4">
        <f t="shared" ref="X4:X67" si="16">U4*W4</f>
        <v>2.9979999999999998E-3</v>
      </c>
      <c r="Y4">
        <f t="shared" ref="Y4:Y67" si="17">V4*W4</f>
        <v>0.01</v>
      </c>
      <c r="Z4">
        <f t="shared" ref="Z4:Z67" si="18">MAX(0, W4-X4-Y4)</f>
        <v>0.98700200000000005</v>
      </c>
      <c r="AB4">
        <f t="shared" ref="AB4:AB67" si="19">AC3</f>
        <v>0</v>
      </c>
      <c r="AC4">
        <f t="shared" si="2"/>
        <v>334.41004084469159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-299.79999999999995</v>
      </c>
      <c r="AI4">
        <f t="shared" si="6"/>
        <v>-299.79999999999995</v>
      </c>
      <c r="AJ4">
        <f t="shared" si="7"/>
        <v>-334.41004084469159</v>
      </c>
      <c r="AK4">
        <f>G4*SUM(AB4, AE4:AF4)</f>
        <v>0</v>
      </c>
      <c r="AL4">
        <f t="shared" si="8"/>
        <v>-634.21004084469155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-267.67857142857139</v>
      </c>
      <c r="AR4">
        <f t="shared" si="9"/>
        <v>-267.67857142857139</v>
      </c>
      <c r="AS4">
        <f t="shared" si="9"/>
        <v>-298.58039361133177</v>
      </c>
      <c r="AT4">
        <f t="shared" si="9"/>
        <v>0</v>
      </c>
      <c r="AU4">
        <f t="shared" si="9"/>
        <v>-566.25896503990316</v>
      </c>
      <c r="AW4">
        <v>1</v>
      </c>
      <c r="AX4">
        <f>IF(Z4&gt;0, (R4*SUMPRODUCT(K4:$K$98, X4:$X$98)-K4*$AZ$3)/Z4, 0)</f>
        <v>338.81394449524072</v>
      </c>
    </row>
    <row r="5" spans="1:52" x14ac:dyDescent="0.25">
      <c r="C5" s="2">
        <f>'S.26.04.A'!C5</f>
        <v>0.1</v>
      </c>
      <c r="E5">
        <v>2005</v>
      </c>
      <c r="F5" s="5">
        <f>EconomicRates!C45</f>
        <v>3.5571999999999999E-2</v>
      </c>
      <c r="G5" s="5">
        <f>EconomicRates!D45</f>
        <v>7.0000000000000007E-2</v>
      </c>
      <c r="H5" s="5">
        <f t="shared" si="10"/>
        <v>0.12000000000000001</v>
      </c>
      <c r="I5" s="5">
        <f t="shared" si="11"/>
        <v>1.1200000000000001</v>
      </c>
      <c r="J5">
        <f t="shared" si="12"/>
        <v>0.89285714285714279</v>
      </c>
      <c r="K5">
        <f t="shared" ref="K5:K68" si="20">K4*J5</f>
        <v>0.79719387755102034</v>
      </c>
      <c r="L5" s="2">
        <v>2</v>
      </c>
      <c r="M5" s="6">
        <v>3.0469999999999998E-3</v>
      </c>
      <c r="Q5" s="4">
        <f t="shared" ref="Q5:Q68" si="21">$C$8</f>
        <v>12.5</v>
      </c>
      <c r="R5">
        <f t="shared" si="0"/>
        <v>100000</v>
      </c>
      <c r="S5">
        <f t="shared" si="1"/>
        <v>375.01554594549435</v>
      </c>
      <c r="U5">
        <f t="shared" si="13"/>
        <v>3.0469999999999998E-3</v>
      </c>
      <c r="V5">
        <f t="shared" si="14"/>
        <v>0.01</v>
      </c>
      <c r="W5">
        <f t="shared" si="15"/>
        <v>0.98700200000000005</v>
      </c>
      <c r="X5">
        <f t="shared" si="16"/>
        <v>3.007395094E-3</v>
      </c>
      <c r="Y5">
        <f t="shared" si="17"/>
        <v>9.8700200000000002E-3</v>
      </c>
      <c r="Z5">
        <f t="shared" si="18"/>
        <v>0.97412458490599996</v>
      </c>
      <c r="AB5">
        <f t="shared" si="19"/>
        <v>334.41004084469159</v>
      </c>
      <c r="AC5">
        <f t="shared" si="2"/>
        <v>365.31186302745164</v>
      </c>
      <c r="AE5">
        <f t="shared" si="3"/>
        <v>0</v>
      </c>
      <c r="AF5">
        <f t="shared" si="4"/>
        <v>0</v>
      </c>
      <c r="AG5">
        <f t="shared" si="4"/>
        <v>-12.176557311325</v>
      </c>
      <c r="AH5">
        <f t="shared" si="5"/>
        <v>-300.73950939999997</v>
      </c>
      <c r="AI5">
        <f t="shared" si="6"/>
        <v>-312.91606671132496</v>
      </c>
      <c r="AJ5">
        <f t="shared" si="7"/>
        <v>-30.901822182760043</v>
      </c>
      <c r="AK5">
        <f>G5*SUM(AB5, AE5:AF5)</f>
        <v>23.408702859128415</v>
      </c>
      <c r="AL5">
        <f t="shared" si="8"/>
        <v>-320.40918603495658</v>
      </c>
      <c r="AN5">
        <f t="shared" si="9"/>
        <v>0</v>
      </c>
      <c r="AO5">
        <f t="shared" si="9"/>
        <v>0</v>
      </c>
      <c r="AP5">
        <f t="shared" si="9"/>
        <v>-9.7070769382374031</v>
      </c>
      <c r="AQ5">
        <f t="shared" si="9"/>
        <v>-239.7476956313775</v>
      </c>
      <c r="AR5">
        <f t="shared" si="9"/>
        <v>-249.4547725696149</v>
      </c>
      <c r="AS5">
        <f t="shared" si="9"/>
        <v>-24.634743449266612</v>
      </c>
      <c r="AT5">
        <f t="shared" si="9"/>
        <v>18.661274600708236</v>
      </c>
      <c r="AU5">
        <f t="shared" si="9"/>
        <v>-255.42824141817326</v>
      </c>
      <c r="AW5">
        <v>2</v>
      </c>
      <c r="AX5">
        <f>IF(Z5&gt;0, (R5*SUMPRODUCT(K5:$K$98, X5:$X$98)-K5*$AZ$3)/Z5, 0)</f>
        <v>375.01554594549435</v>
      </c>
    </row>
    <row r="6" spans="1:52" x14ac:dyDescent="0.25">
      <c r="A6" t="s">
        <v>16</v>
      </c>
      <c r="C6" s="2">
        <f>'S.26.04.B'!C6</f>
        <v>100000</v>
      </c>
      <c r="E6">
        <v>2006</v>
      </c>
      <c r="F6" s="5">
        <f>EconomicRates!C46</f>
        <v>3.5571999999999999E-2</v>
      </c>
      <c r="G6" s="5">
        <f>EconomicRates!D46</f>
        <v>7.0000000000000007E-2</v>
      </c>
      <c r="H6" s="5">
        <f t="shared" si="10"/>
        <v>0.12000000000000001</v>
      </c>
      <c r="I6" s="5">
        <f t="shared" si="11"/>
        <v>1.1200000000000001</v>
      </c>
      <c r="J6">
        <f t="shared" si="12"/>
        <v>0.89285714285714279</v>
      </c>
      <c r="K6">
        <f t="shared" si="20"/>
        <v>0.71178024781341098</v>
      </c>
      <c r="L6" s="2">
        <v>3</v>
      </c>
      <c r="M6" s="6">
        <v>3.104E-3</v>
      </c>
      <c r="Q6" s="4">
        <f t="shared" si="21"/>
        <v>12.5</v>
      </c>
      <c r="R6">
        <f t="shared" si="0"/>
        <v>100000</v>
      </c>
      <c r="S6">
        <f t="shared" si="1"/>
        <v>407.91581169509578</v>
      </c>
      <c r="U6">
        <f t="shared" si="13"/>
        <v>3.104E-3</v>
      </c>
      <c r="V6">
        <f t="shared" si="14"/>
        <v>0.01</v>
      </c>
      <c r="W6">
        <f t="shared" si="15"/>
        <v>0.97412458490599996</v>
      </c>
      <c r="X6">
        <f t="shared" si="16"/>
        <v>3.0236827115482237E-3</v>
      </c>
      <c r="Y6">
        <f t="shared" si="17"/>
        <v>9.7412458490600002E-3</v>
      </c>
      <c r="Z6">
        <f t="shared" si="18"/>
        <v>0.96135965634539178</v>
      </c>
      <c r="AB6">
        <f t="shared" si="19"/>
        <v>365.31186302745164</v>
      </c>
      <c r="AC6">
        <f t="shared" si="2"/>
        <v>392.1538045490488</v>
      </c>
      <c r="AE6">
        <f t="shared" si="3"/>
        <v>0</v>
      </c>
      <c r="AF6">
        <f t="shared" si="4"/>
        <v>0</v>
      </c>
      <c r="AG6">
        <f t="shared" si="4"/>
        <v>-12.016995704317397</v>
      </c>
      <c r="AH6">
        <f t="shared" si="5"/>
        <v>-302.36827115482237</v>
      </c>
      <c r="AI6">
        <f t="shared" si="6"/>
        <v>-314.38526685913979</v>
      </c>
      <c r="AJ6">
        <f t="shared" si="7"/>
        <v>-26.841941521597164</v>
      </c>
      <c r="AK6">
        <f>G6*SUM(AB6, AE6:AF6)</f>
        <v>25.571830411921617</v>
      </c>
      <c r="AL6">
        <f t="shared" si="8"/>
        <v>-315.65537796881534</v>
      </c>
      <c r="AN6">
        <f t="shared" si="9"/>
        <v>0</v>
      </c>
      <c r="AO6">
        <f t="shared" si="9"/>
        <v>0</v>
      </c>
      <c r="AP6">
        <f t="shared" si="9"/>
        <v>-8.5534601803917312</v>
      </c>
      <c r="AQ6">
        <f t="shared" si="9"/>
        <v>-215.21976297349212</v>
      </c>
      <c r="AR6">
        <f t="shared" si="9"/>
        <v>-223.77322315388386</v>
      </c>
      <c r="AS6">
        <f t="shared" si="9"/>
        <v>-19.105563788035514</v>
      </c>
      <c r="AT6">
        <f t="shared" si="9"/>
        <v>18.201523787640088</v>
      </c>
      <c r="AU6">
        <f t="shared" si="9"/>
        <v>-224.6772631542793</v>
      </c>
      <c r="AW6">
        <v>3</v>
      </c>
      <c r="AX6">
        <f>IF(Z6&gt;0, (R6*SUMPRODUCT(K6:$K$98, X6:$X$98)-K6*$AZ$3)/Z6, 0)</f>
        <v>407.91581169509578</v>
      </c>
    </row>
    <row r="7" spans="1:52" x14ac:dyDescent="0.25">
      <c r="A7" t="s">
        <v>15</v>
      </c>
      <c r="B7" t="s">
        <v>37</v>
      </c>
      <c r="C7" t="s">
        <v>46</v>
      </c>
      <c r="E7">
        <v>2007</v>
      </c>
      <c r="F7" s="5">
        <f>EconomicRates!C47</f>
        <v>3.5571999999999999E-2</v>
      </c>
      <c r="G7" s="5">
        <f>EconomicRates!D47</f>
        <v>7.0000000000000007E-2</v>
      </c>
      <c r="H7" s="5">
        <f t="shared" si="10"/>
        <v>0.12000000000000001</v>
      </c>
      <c r="I7" s="5">
        <f t="shared" si="11"/>
        <v>1.1200000000000001</v>
      </c>
      <c r="J7">
        <f t="shared" si="12"/>
        <v>0.89285714285714279</v>
      </c>
      <c r="K7">
        <f t="shared" si="20"/>
        <v>0.63551807840483121</v>
      </c>
      <c r="L7" s="2">
        <v>4</v>
      </c>
      <c r="M7" s="6">
        <v>3.1700000000000001E-3</v>
      </c>
      <c r="Q7" s="4">
        <f t="shared" si="21"/>
        <v>12.5</v>
      </c>
      <c r="R7">
        <f t="shared" si="0"/>
        <v>100000</v>
      </c>
      <c r="S7">
        <f t="shared" si="1"/>
        <v>437.3997445901515</v>
      </c>
      <c r="U7">
        <f t="shared" si="13"/>
        <v>3.1700000000000001E-3</v>
      </c>
      <c r="V7">
        <f t="shared" si="14"/>
        <v>0.01</v>
      </c>
      <c r="W7">
        <f t="shared" si="15"/>
        <v>0.96135965634539178</v>
      </c>
      <c r="X7">
        <f t="shared" si="16"/>
        <v>3.047510110614892E-3</v>
      </c>
      <c r="Y7">
        <f t="shared" si="17"/>
        <v>9.6135965634539175E-3</v>
      </c>
      <c r="Z7">
        <f t="shared" si="18"/>
        <v>0.94869854967132294</v>
      </c>
      <c r="AB7">
        <f t="shared" si="19"/>
        <v>392.1538045490488</v>
      </c>
      <c r="AC7">
        <f t="shared" si="2"/>
        <v>414.96050331928382</v>
      </c>
      <c r="AE7">
        <f t="shared" si="3"/>
        <v>0</v>
      </c>
      <c r="AF7">
        <f t="shared" si="4"/>
        <v>0</v>
      </c>
      <c r="AG7">
        <f t="shared" si="4"/>
        <v>-11.858731870891537</v>
      </c>
      <c r="AH7">
        <f t="shared" si="5"/>
        <v>-304.75101106148918</v>
      </c>
      <c r="AI7">
        <f t="shared" si="6"/>
        <v>-316.6097429323807</v>
      </c>
      <c r="AJ7">
        <f t="shared" si="7"/>
        <v>-22.806698770235016</v>
      </c>
      <c r="AK7">
        <f>G7*SUM(AB7, AE7:AF7)</f>
        <v>27.45076631843342</v>
      </c>
      <c r="AL7">
        <f t="shared" si="8"/>
        <v>-311.9656753841823</v>
      </c>
      <c r="AN7">
        <f t="shared" si="9"/>
        <v>0</v>
      </c>
      <c r="AO7">
        <f t="shared" si="9"/>
        <v>0</v>
      </c>
      <c r="AP7">
        <f t="shared" si="9"/>
        <v>-7.5364384909071189</v>
      </c>
      <c r="AQ7">
        <f t="shared" si="9"/>
        <v>-193.67477694172706</v>
      </c>
      <c r="AR7">
        <f t="shared" si="9"/>
        <v>-201.21121543263416</v>
      </c>
      <c r="AS7">
        <f t="shared" si="9"/>
        <v>-14.494069377217585</v>
      </c>
      <c r="AT7">
        <f t="shared" si="9"/>
        <v>17.445458261430868</v>
      </c>
      <c r="AU7">
        <f t="shared" si="9"/>
        <v>-198.2598265484209</v>
      </c>
      <c r="AW7">
        <v>4</v>
      </c>
      <c r="AX7">
        <f>IF(Z7&gt;0, (R7*SUMPRODUCT(K7:$K$98, X7:$X$98)-K7*$AZ$3)/Z7, 0)</f>
        <v>437.3997445901515</v>
      </c>
    </row>
    <row r="8" spans="1:52" x14ac:dyDescent="0.25">
      <c r="B8" s="2">
        <f>'S.26.04.A'!B8</f>
        <v>100</v>
      </c>
      <c r="C8" s="2">
        <f>'S.26.04.A'!C8</f>
        <v>12.5</v>
      </c>
      <c r="E8">
        <v>2008</v>
      </c>
      <c r="F8" s="5">
        <f>EconomicRates!C48</f>
        <v>3.5571999999999999E-2</v>
      </c>
      <c r="G8" s="5">
        <f>EconomicRates!D48</f>
        <v>7.0000000000000007E-2</v>
      </c>
      <c r="H8" s="5">
        <f t="shared" si="10"/>
        <v>0.12000000000000001</v>
      </c>
      <c r="I8" s="5">
        <f t="shared" si="11"/>
        <v>1.1200000000000001</v>
      </c>
      <c r="J8">
        <f t="shared" si="12"/>
        <v>0.89285714285714279</v>
      </c>
      <c r="K8">
        <f t="shared" si="20"/>
        <v>0.5674268557185993</v>
      </c>
      <c r="L8" s="2">
        <v>5</v>
      </c>
      <c r="M8" s="6">
        <v>3.2390000000000001E-3</v>
      </c>
      <c r="Q8" s="4">
        <f t="shared" si="21"/>
        <v>12.5</v>
      </c>
      <c r="R8">
        <f t="shared" si="0"/>
        <v>100000</v>
      </c>
      <c r="S8">
        <f t="shared" si="1"/>
        <v>463.40284749535863</v>
      </c>
      <c r="U8">
        <f t="shared" si="13"/>
        <v>3.2390000000000001E-3</v>
      </c>
      <c r="V8">
        <f t="shared" si="14"/>
        <v>0.01</v>
      </c>
      <c r="W8">
        <f t="shared" si="15"/>
        <v>0.94869854967132294</v>
      </c>
      <c r="X8">
        <f t="shared" si="16"/>
        <v>3.072834602385415E-3</v>
      </c>
      <c r="Y8">
        <f t="shared" si="17"/>
        <v>9.4869854967132294E-3</v>
      </c>
      <c r="Z8">
        <f t="shared" si="18"/>
        <v>0.93613872957222433</v>
      </c>
      <c r="AB8">
        <f t="shared" si="19"/>
        <v>414.96050331928382</v>
      </c>
      <c r="AC8">
        <f t="shared" si="2"/>
        <v>433.80935293445623</v>
      </c>
      <c r="AE8">
        <f t="shared" si="3"/>
        <v>0</v>
      </c>
      <c r="AF8">
        <f t="shared" si="4"/>
        <v>0</v>
      </c>
      <c r="AG8">
        <f t="shared" si="4"/>
        <v>-11.701734119652803</v>
      </c>
      <c r="AH8">
        <f t="shared" si="5"/>
        <v>-307.28346023854152</v>
      </c>
      <c r="AI8">
        <f t="shared" si="6"/>
        <v>-318.98519435819435</v>
      </c>
      <c r="AJ8">
        <f t="shared" si="7"/>
        <v>-18.848849615172412</v>
      </c>
      <c r="AK8">
        <f t="shared" ref="AK8:AK71" si="22">G8*SUM(AB8:AB8, AE8:AF8)</f>
        <v>29.04723523234987</v>
      </c>
      <c r="AL8">
        <f t="shared" si="8"/>
        <v>-308.7868087410169</v>
      </c>
      <c r="AN8">
        <f t="shared" si="9"/>
        <v>0</v>
      </c>
      <c r="AO8">
        <f t="shared" si="9"/>
        <v>0</v>
      </c>
      <c r="AP8">
        <f t="shared" si="9"/>
        <v>-6.639878197969642</v>
      </c>
      <c r="AQ8">
        <f t="shared" si="9"/>
        <v>-174.36088765748684</v>
      </c>
      <c r="AR8">
        <f t="shared" si="9"/>
        <v>-181.00076585545651</v>
      </c>
      <c r="AS8">
        <f t="shared" si="9"/>
        <v>-10.695343471050013</v>
      </c>
      <c r="AT8">
        <f t="shared" si="9"/>
        <v>16.482181355210805</v>
      </c>
      <c r="AU8">
        <f t="shared" si="9"/>
        <v>-175.2139279712957</v>
      </c>
      <c r="AW8">
        <v>5</v>
      </c>
      <c r="AX8">
        <f>IF(Z8&gt;0, (R8*SUMPRODUCT(K8:$K$98, X8:$X$98)-K8*$AZ$3)/Z8, 0)</f>
        <v>463.40284749535863</v>
      </c>
    </row>
    <row r="9" spans="1:52" x14ac:dyDescent="0.25">
      <c r="A9" t="s">
        <v>39</v>
      </c>
      <c r="C9" s="2">
        <f>'S.26.04.A'!C9</f>
        <v>0.05</v>
      </c>
      <c r="E9">
        <v>2009</v>
      </c>
      <c r="F9" s="5">
        <f>EconomicRates!C49</f>
        <v>3.5571999999999999E-2</v>
      </c>
      <c r="G9" s="5">
        <f>EconomicRates!D49</f>
        <v>7.0000000000000007E-2</v>
      </c>
      <c r="H9" s="5">
        <f t="shared" si="10"/>
        <v>0.12000000000000001</v>
      </c>
      <c r="I9" s="5">
        <f t="shared" si="11"/>
        <v>1.1200000000000001</v>
      </c>
      <c r="J9">
        <f t="shared" si="12"/>
        <v>0.89285714285714279</v>
      </c>
      <c r="K9">
        <f t="shared" si="20"/>
        <v>0.50663112117732079</v>
      </c>
      <c r="L9" s="2">
        <v>6</v>
      </c>
      <c r="M9" s="6">
        <v>3.3149999999999998E-3</v>
      </c>
      <c r="Q9" s="4">
        <f t="shared" si="21"/>
        <v>12.5</v>
      </c>
      <c r="R9">
        <f t="shared" si="0"/>
        <v>100000</v>
      </c>
      <c r="S9">
        <f t="shared" si="1"/>
        <v>486.32058784815615</v>
      </c>
      <c r="U9">
        <f t="shared" si="13"/>
        <v>3.3149999999999998E-3</v>
      </c>
      <c r="V9">
        <f t="shared" si="14"/>
        <v>0.01</v>
      </c>
      <c r="W9">
        <f t="shared" si="15"/>
        <v>0.93613872957222433</v>
      </c>
      <c r="X9">
        <f t="shared" si="16"/>
        <v>3.1032998885319233E-3</v>
      </c>
      <c r="Y9">
        <f t="shared" si="17"/>
        <v>9.3613872957222441E-3</v>
      </c>
      <c r="Z9">
        <f t="shared" si="18"/>
        <v>0.92367404238797013</v>
      </c>
      <c r="AB9">
        <f t="shared" si="19"/>
        <v>433.80935293445623</v>
      </c>
      <c r="AC9">
        <f t="shared" si="2"/>
        <v>449.20170327420033</v>
      </c>
      <c r="AE9">
        <f t="shared" si="3"/>
        <v>0</v>
      </c>
      <c r="AF9">
        <f t="shared" si="4"/>
        <v>0</v>
      </c>
      <c r="AG9">
        <f t="shared" si="4"/>
        <v>-11.545925529849626</v>
      </c>
      <c r="AH9">
        <f t="shared" si="5"/>
        <v>-310.32998885319233</v>
      </c>
      <c r="AI9">
        <f t="shared" si="6"/>
        <v>-321.87591438304196</v>
      </c>
      <c r="AJ9">
        <f t="shared" si="7"/>
        <v>-15.392350339744098</v>
      </c>
      <c r="AK9">
        <f t="shared" si="22"/>
        <v>30.366654705411939</v>
      </c>
      <c r="AL9">
        <f t="shared" si="8"/>
        <v>-306.90161001737414</v>
      </c>
      <c r="AN9">
        <f t="shared" si="9"/>
        <v>0</v>
      </c>
      <c r="AO9">
        <f t="shared" si="9"/>
        <v>0</v>
      </c>
      <c r="AP9">
        <f t="shared" si="9"/>
        <v>-5.8495251962175674</v>
      </c>
      <c r="AQ9">
        <f t="shared" si="9"/>
        <v>-157.22283018763829</v>
      </c>
      <c r="AR9">
        <f t="shared" si="9"/>
        <v>-163.07235538385586</v>
      </c>
      <c r="AS9">
        <f t="shared" si="9"/>
        <v>-7.7982437101786672</v>
      </c>
      <c r="AT9">
        <f t="shared" si="9"/>
        <v>15.384692319807415</v>
      </c>
      <c r="AU9">
        <f t="shared" si="9"/>
        <v>-155.48590677422712</v>
      </c>
      <c r="AW9">
        <v>6</v>
      </c>
      <c r="AX9">
        <f>IF(Z9&gt;0, (R9*SUMPRODUCT(K9:$K$98, X9:$X$98)-K9*$AZ$3)/Z9, 0)</f>
        <v>486.32058784815615</v>
      </c>
    </row>
    <row r="10" spans="1:52" x14ac:dyDescent="0.25">
      <c r="A10" t="s">
        <v>19</v>
      </c>
      <c r="C10" s="2">
        <f>'S.26.04.A'!C10</f>
        <v>0.01</v>
      </c>
      <c r="E10">
        <v>2010</v>
      </c>
      <c r="F10" s="5">
        <f>EconomicRates!C50</f>
        <v>3.5571999999999999E-2</v>
      </c>
      <c r="G10" s="5">
        <f>EconomicRates!D50</f>
        <v>7.0000000000000007E-2</v>
      </c>
      <c r="H10" s="5">
        <f t="shared" si="10"/>
        <v>0.12000000000000001</v>
      </c>
      <c r="I10" s="5">
        <f t="shared" si="11"/>
        <v>1.1200000000000001</v>
      </c>
      <c r="J10">
        <f t="shared" si="12"/>
        <v>0.89285714285714279</v>
      </c>
      <c r="K10">
        <f t="shared" si="20"/>
        <v>0.45234921533689354</v>
      </c>
      <c r="L10" s="2">
        <v>7</v>
      </c>
      <c r="M10" s="6">
        <v>3.3969999999999998E-3</v>
      </c>
      <c r="Q10" s="4">
        <f t="shared" si="21"/>
        <v>12.5</v>
      </c>
      <c r="R10">
        <f t="shared" si="0"/>
        <v>100000</v>
      </c>
      <c r="S10">
        <f t="shared" si="1"/>
        <v>506.31144412880485</v>
      </c>
      <c r="U10">
        <f t="shared" si="13"/>
        <v>3.3969999999999998E-3</v>
      </c>
      <c r="V10">
        <f t="shared" si="14"/>
        <v>0.01</v>
      </c>
      <c r="W10">
        <f t="shared" si="15"/>
        <v>0.92367404238797013</v>
      </c>
      <c r="X10">
        <f t="shared" si="16"/>
        <v>3.1377207219919342E-3</v>
      </c>
      <c r="Y10">
        <f t="shared" si="17"/>
        <v>9.2367404238797007E-3</v>
      </c>
      <c r="Z10">
        <f t="shared" si="18"/>
        <v>0.91129958124209853</v>
      </c>
      <c r="AB10">
        <f t="shared" si="19"/>
        <v>449.20170327420033</v>
      </c>
      <c r="AC10">
        <f t="shared" si="2"/>
        <v>461.40140701266205</v>
      </c>
      <c r="AE10">
        <f t="shared" si="3"/>
        <v>0</v>
      </c>
      <c r="AF10">
        <f t="shared" si="4"/>
        <v>0</v>
      </c>
      <c r="AG10">
        <f t="shared" si="4"/>
        <v>-11.391244765526231</v>
      </c>
      <c r="AH10">
        <f t="shared" si="5"/>
        <v>-313.77207219919342</v>
      </c>
      <c r="AI10">
        <f t="shared" si="6"/>
        <v>-325.16331696471963</v>
      </c>
      <c r="AJ10">
        <f t="shared" si="7"/>
        <v>-12.199703738461722</v>
      </c>
      <c r="AK10">
        <f t="shared" si="22"/>
        <v>31.444119229194026</v>
      </c>
      <c r="AL10">
        <f t="shared" si="8"/>
        <v>-305.91890147398732</v>
      </c>
      <c r="AN10">
        <f t="shared" si="9"/>
        <v>0</v>
      </c>
      <c r="AO10">
        <f t="shared" si="9"/>
        <v>0</v>
      </c>
      <c r="AP10">
        <f t="shared" si="9"/>
        <v>-5.1528206313962865</v>
      </c>
      <c r="AQ10">
        <f t="shared" si="9"/>
        <v>-141.93455065393624</v>
      </c>
      <c r="AR10">
        <f t="shared" si="9"/>
        <v>-147.08737128533252</v>
      </c>
      <c r="AS10">
        <f t="shared" si="9"/>
        <v>-5.5185264134357261</v>
      </c>
      <c r="AT10">
        <f t="shared" si="9"/>
        <v>14.223722660285643</v>
      </c>
      <c r="AU10">
        <f t="shared" si="9"/>
        <v>-138.38217503848261</v>
      </c>
      <c r="AW10">
        <v>7</v>
      </c>
      <c r="AX10">
        <f>IF(Z10&gt;0, (R10*SUMPRODUCT(K10:$K$98, X10:$X$98)-K10*$AZ$3)/Z10, 0)</f>
        <v>506.31144412880485</v>
      </c>
    </row>
    <row r="11" spans="1:52" x14ac:dyDescent="0.25">
      <c r="A11" t="s">
        <v>33</v>
      </c>
      <c r="C11" s="12">
        <f>AU81</f>
        <v>1382.375682158267</v>
      </c>
      <c r="E11">
        <v>2011</v>
      </c>
      <c r="F11" s="5">
        <f>EconomicRates!C51</f>
        <v>3.5571999999999999E-2</v>
      </c>
      <c r="G11" s="5">
        <f>EconomicRates!D51</f>
        <v>7.0000000000000007E-2</v>
      </c>
      <c r="H11" s="5">
        <f t="shared" si="10"/>
        <v>0.12000000000000001</v>
      </c>
      <c r="I11" s="5">
        <f t="shared" si="11"/>
        <v>1.1200000000000001</v>
      </c>
      <c r="J11">
        <f t="shared" si="12"/>
        <v>0.89285714285714279</v>
      </c>
      <c r="K11">
        <f t="shared" si="20"/>
        <v>0.40388322797936921</v>
      </c>
      <c r="L11" s="2">
        <v>8</v>
      </c>
      <c r="M11" s="6">
        <v>3.4910000000000002E-3</v>
      </c>
      <c r="Q11" s="4">
        <f t="shared" si="21"/>
        <v>12.5</v>
      </c>
      <c r="R11">
        <f t="shared" si="0"/>
        <v>100000</v>
      </c>
      <c r="S11">
        <f t="shared" si="1"/>
        <v>523.61983637947026</v>
      </c>
      <c r="U11">
        <f t="shared" si="13"/>
        <v>3.4910000000000002E-3</v>
      </c>
      <c r="V11">
        <f t="shared" si="14"/>
        <v>0.01</v>
      </c>
      <c r="W11">
        <f t="shared" si="15"/>
        <v>0.91129958124209853</v>
      </c>
      <c r="X11">
        <f t="shared" si="16"/>
        <v>3.1813468381161661E-3</v>
      </c>
      <c r="Y11">
        <f t="shared" si="17"/>
        <v>9.1129958124209851E-3</v>
      </c>
      <c r="Z11">
        <f t="shared" si="18"/>
        <v>0.89900523859156134</v>
      </c>
      <c r="AB11">
        <f t="shared" si="19"/>
        <v>461.40140701266205</v>
      </c>
      <c r="AC11">
        <f t="shared" si="2"/>
        <v>470.73697593559996</v>
      </c>
      <c r="AE11">
        <f t="shared" si="3"/>
        <v>0</v>
      </c>
      <c r="AF11">
        <f t="shared" si="4"/>
        <v>0</v>
      </c>
      <c r="AG11">
        <f t="shared" si="4"/>
        <v>-11.237565482394517</v>
      </c>
      <c r="AH11">
        <f t="shared" si="5"/>
        <v>-318.13468381161664</v>
      </c>
      <c r="AI11">
        <f t="shared" si="6"/>
        <v>-329.37224929401117</v>
      </c>
      <c r="AJ11">
        <f t="shared" si="7"/>
        <v>-9.3355689229379095</v>
      </c>
      <c r="AK11">
        <f t="shared" si="22"/>
        <v>32.298098490886346</v>
      </c>
      <c r="AL11">
        <f t="shared" si="8"/>
        <v>-306.40971972606275</v>
      </c>
      <c r="AN11">
        <f t="shared" si="9"/>
        <v>0</v>
      </c>
      <c r="AO11">
        <f t="shared" si="9"/>
        <v>0</v>
      </c>
      <c r="AP11">
        <f t="shared" si="9"/>
        <v>-4.5386642216590349</v>
      </c>
      <c r="AQ11">
        <f t="shared" si="9"/>
        <v>-128.48926303003171</v>
      </c>
      <c r="AR11">
        <f t="shared" si="9"/>
        <v>-133.02792725169076</v>
      </c>
      <c r="AS11">
        <f t="shared" si="9"/>
        <v>-3.7704797116200459</v>
      </c>
      <c r="AT11">
        <f t="shared" si="9"/>
        <v>13.044660276094771</v>
      </c>
      <c r="AU11">
        <f t="shared" si="9"/>
        <v>-123.75374668721602</v>
      </c>
      <c r="AW11">
        <v>8</v>
      </c>
      <c r="AX11">
        <f>IF(Z11&gt;0, (R11*SUMPRODUCT(K11:$K$98, X11:$X$98)-K11*$AZ$3)/Z11, 0)</f>
        <v>523.61983637947026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f>EconomicRates!C52</f>
        <v>3.5571999999999999E-2</v>
      </c>
      <c r="G12" s="5">
        <f>EconomicRates!D52</f>
        <v>7.0000000000000007E-2</v>
      </c>
      <c r="H12" s="5">
        <f t="shared" si="10"/>
        <v>0.12000000000000001</v>
      </c>
      <c r="I12" s="5">
        <f t="shared" si="11"/>
        <v>1.1200000000000001</v>
      </c>
      <c r="J12">
        <f t="shared" si="12"/>
        <v>0.89285714285714279</v>
      </c>
      <c r="K12">
        <f t="shared" si="20"/>
        <v>0.36061002498157962</v>
      </c>
      <c r="L12" s="2">
        <v>9</v>
      </c>
      <c r="M12" s="6">
        <v>3.5990000000000002E-3</v>
      </c>
      <c r="Q12" s="4">
        <f t="shared" si="21"/>
        <v>12.5</v>
      </c>
      <c r="R12">
        <f t="shared" si="0"/>
        <v>100000</v>
      </c>
      <c r="S12">
        <f t="shared" si="1"/>
        <v>538.25131290414015</v>
      </c>
      <c r="U12">
        <f t="shared" si="13"/>
        <v>3.5990000000000002E-3</v>
      </c>
      <c r="V12">
        <f t="shared" si="14"/>
        <v>0.01</v>
      </c>
      <c r="W12">
        <f t="shared" si="15"/>
        <v>0.89900523859156134</v>
      </c>
      <c r="X12">
        <f t="shared" si="16"/>
        <v>3.2355198536910294E-3</v>
      </c>
      <c r="Y12">
        <f t="shared" si="17"/>
        <v>8.9900523859156138E-3</v>
      </c>
      <c r="Z12">
        <f t="shared" si="18"/>
        <v>0.8867796663519546</v>
      </c>
      <c r="AB12">
        <f t="shared" si="19"/>
        <v>470.73697593559996</v>
      </c>
      <c r="AC12">
        <f t="shared" si="2"/>
        <v>477.3103196706349</v>
      </c>
      <c r="AE12">
        <f t="shared" si="3"/>
        <v>0</v>
      </c>
      <c r="AF12">
        <f t="shared" si="4"/>
        <v>0</v>
      </c>
      <c r="AG12">
        <f t="shared" si="4"/>
        <v>-11.084745829399433</v>
      </c>
      <c r="AH12">
        <f t="shared" si="5"/>
        <v>-323.55198536910297</v>
      </c>
      <c r="AI12">
        <f t="shared" si="6"/>
        <v>-334.63673119850239</v>
      </c>
      <c r="AJ12">
        <f t="shared" si="7"/>
        <v>-6.5733437350349391</v>
      </c>
      <c r="AK12">
        <f t="shared" si="22"/>
        <v>32.951588315492003</v>
      </c>
      <c r="AL12">
        <f t="shared" si="8"/>
        <v>-308.25848661804531</v>
      </c>
      <c r="AN12">
        <f t="shared" si="9"/>
        <v>0</v>
      </c>
      <c r="AO12">
        <f t="shared" si="9"/>
        <v>0</v>
      </c>
      <c r="AP12">
        <f t="shared" si="9"/>
        <v>-3.9972704704541897</v>
      </c>
      <c r="AQ12">
        <f t="shared" si="9"/>
        <v>-116.67608952679191</v>
      </c>
      <c r="AR12">
        <f t="shared" si="9"/>
        <v>-120.6733599972461</v>
      </c>
      <c r="AS12">
        <f t="shared" si="9"/>
        <v>-2.3704136485034595</v>
      </c>
      <c r="AT12">
        <f t="shared" si="9"/>
        <v>11.882673085632298</v>
      </c>
      <c r="AU12">
        <f t="shared" si="9"/>
        <v>-111.16110056011725</v>
      </c>
      <c r="AW12">
        <v>9</v>
      </c>
      <c r="AX12">
        <f>IF(Z12&gt;0, (R12*SUMPRODUCT(K12:$K$98, X12:$X$98)-K12*$AZ$3)/Z12, 0)</f>
        <v>538.25131290414015</v>
      </c>
    </row>
    <row r="13" spans="1:52" x14ac:dyDescent="0.25">
      <c r="E13">
        <v>2013</v>
      </c>
      <c r="F13" s="5">
        <f>EconomicRates!C53</f>
        <v>3.5571999999999999E-2</v>
      </c>
      <c r="G13" s="5">
        <f>EconomicRates!D53</f>
        <v>7.0000000000000007E-2</v>
      </c>
      <c r="H13" s="5">
        <f t="shared" si="10"/>
        <v>0.12000000000000001</v>
      </c>
      <c r="I13" s="5">
        <f t="shared" si="11"/>
        <v>1.1200000000000001</v>
      </c>
      <c r="J13">
        <f t="shared" si="12"/>
        <v>0.89285714285714279</v>
      </c>
      <c r="K13">
        <f t="shared" si="20"/>
        <v>0.32197323659069604</v>
      </c>
      <c r="L13" s="2">
        <v>10</v>
      </c>
      <c r="M13" s="6">
        <v>3.7169999999999998E-3</v>
      </c>
      <c r="Q13" s="4">
        <f t="shared" si="21"/>
        <v>12.5</v>
      </c>
      <c r="R13">
        <f t="shared" si="0"/>
        <v>100000</v>
      </c>
      <c r="S13">
        <f t="shared" si="1"/>
        <v>550.21404030036956</v>
      </c>
      <c r="U13">
        <f t="shared" si="13"/>
        <v>3.7169999999999998E-3</v>
      </c>
      <c r="V13">
        <f t="shared" si="14"/>
        <v>0.01</v>
      </c>
      <c r="W13">
        <f t="shared" si="15"/>
        <v>0.8867796663519546</v>
      </c>
      <c r="X13">
        <f t="shared" si="16"/>
        <v>3.296160019830215E-3</v>
      </c>
      <c r="Y13">
        <f t="shared" si="17"/>
        <v>8.8677966635195456E-3</v>
      </c>
      <c r="Z13">
        <f t="shared" si="18"/>
        <v>0.8746157096686048</v>
      </c>
      <c r="AB13">
        <f t="shared" si="19"/>
        <v>477.3103196706349</v>
      </c>
      <c r="AC13">
        <f t="shared" si="2"/>
        <v>481.22584332693805</v>
      </c>
      <c r="AE13">
        <f t="shared" si="3"/>
        <v>0</v>
      </c>
      <c r="AF13">
        <f t="shared" si="4"/>
        <v>0</v>
      </c>
      <c r="AG13">
        <f t="shared" si="4"/>
        <v>-10.93269637085756</v>
      </c>
      <c r="AH13">
        <f t="shared" si="5"/>
        <v>-329.61600198302148</v>
      </c>
      <c r="AI13">
        <f t="shared" si="6"/>
        <v>-340.54869835387905</v>
      </c>
      <c r="AJ13">
        <f t="shared" si="7"/>
        <v>-3.9155236563031508</v>
      </c>
      <c r="AK13">
        <f t="shared" si="22"/>
        <v>33.411722376944446</v>
      </c>
      <c r="AL13">
        <f t="shared" si="8"/>
        <v>-311.05249963323774</v>
      </c>
      <c r="AN13">
        <f t="shared" si="9"/>
        <v>0</v>
      </c>
      <c r="AO13">
        <f t="shared" si="9"/>
        <v>0</v>
      </c>
      <c r="AP13">
        <f t="shared" si="9"/>
        <v>-3.520035635188365</v>
      </c>
      <c r="AQ13">
        <f t="shared" si="9"/>
        <v>-106.12753099055871</v>
      </c>
      <c r="AR13">
        <f t="shared" si="9"/>
        <v>-109.64756662574707</v>
      </c>
      <c r="AS13">
        <f t="shared" si="9"/>
        <v>-1.2606938245673616</v>
      </c>
      <c r="AT13">
        <f t="shared" si="9"/>
        <v>10.757680393774587</v>
      </c>
      <c r="AU13">
        <f t="shared" si="9"/>
        <v>-100.15058005653985</v>
      </c>
      <c r="AW13">
        <v>10</v>
      </c>
      <c r="AX13">
        <f>IF(Z13&gt;0, (R13*SUMPRODUCT(K13:$K$98, X13:$X$98)-K13*$AZ$3)/Z13, 0)</f>
        <v>550.21404030036956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10"/>
        <v>0.12000000000000001</v>
      </c>
      <c r="I14" s="5">
        <f t="shared" si="11"/>
        <v>1.1200000000000001</v>
      </c>
      <c r="J14">
        <f t="shared" si="12"/>
        <v>0.89285714285714279</v>
      </c>
      <c r="K14">
        <f t="shared" si="20"/>
        <v>0.28747610409883573</v>
      </c>
      <c r="L14" s="2">
        <v>11</v>
      </c>
      <c r="M14" s="6">
        <v>3.852E-3</v>
      </c>
      <c r="Q14" s="4">
        <f t="shared" si="21"/>
        <v>12.5</v>
      </c>
      <c r="R14">
        <f t="shared" si="0"/>
        <v>100000</v>
      </c>
      <c r="S14">
        <f t="shared" si="1"/>
        <v>559.73228669865568</v>
      </c>
      <c r="U14">
        <f t="shared" si="13"/>
        <v>3.852E-3</v>
      </c>
      <c r="V14">
        <f t="shared" si="14"/>
        <v>0.01</v>
      </c>
      <c r="W14">
        <f t="shared" si="15"/>
        <v>0.8746157096686048</v>
      </c>
      <c r="X14">
        <f t="shared" si="16"/>
        <v>3.3690197136434655E-3</v>
      </c>
      <c r="Y14">
        <f t="shared" si="17"/>
        <v>8.746157096686049E-3</v>
      </c>
      <c r="Z14">
        <f t="shared" si="18"/>
        <v>0.86250053285827533</v>
      </c>
      <c r="AB14">
        <f t="shared" si="19"/>
        <v>481.22584332693805</v>
      </c>
      <c r="AC14">
        <f t="shared" si="2"/>
        <v>482.76939553557145</v>
      </c>
      <c r="AE14">
        <f t="shared" si="3"/>
        <v>0</v>
      </c>
      <c r="AF14">
        <f t="shared" si="4"/>
        <v>0</v>
      </c>
      <c r="AG14">
        <f t="shared" si="4"/>
        <v>-10.781256660728442</v>
      </c>
      <c r="AH14">
        <f t="shared" si="5"/>
        <v>-336.90197136434654</v>
      </c>
      <c r="AI14">
        <f t="shared" si="6"/>
        <v>-347.68322802507498</v>
      </c>
      <c r="AJ14">
        <f t="shared" si="7"/>
        <v>-1.5435522086334004</v>
      </c>
      <c r="AK14">
        <f t="shared" si="22"/>
        <v>33.685809032885665</v>
      </c>
      <c r="AL14">
        <f t="shared" si="8"/>
        <v>-315.5409712008227</v>
      </c>
      <c r="AN14">
        <f t="shared" si="9"/>
        <v>0</v>
      </c>
      <c r="AO14">
        <f t="shared" si="9"/>
        <v>0</v>
      </c>
      <c r="AP14">
        <f t="shared" si="9"/>
        <v>-3.0993536621158357</v>
      </c>
      <c r="AQ14">
        <f t="shared" si="9"/>
        <v>-96.851266191039855</v>
      </c>
      <c r="AR14">
        <f t="shared" si="9"/>
        <v>-99.9506198531557</v>
      </c>
      <c r="AS14">
        <f t="shared" si="9"/>
        <v>-0.44373437541108318</v>
      </c>
      <c r="AT14">
        <f t="shared" si="9"/>
        <v>9.6838651441913406</v>
      </c>
      <c r="AU14">
        <f t="shared" si="9"/>
        <v>-90.710489084375425</v>
      </c>
      <c r="AW14">
        <v>11</v>
      </c>
      <c r="AX14">
        <f>IF(Z14&gt;0, (R14*SUMPRODUCT(K14:$K$98, X14:$X$98)-K14*$AZ$3)/Z14, 0)</f>
        <v>559.73228669865568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10"/>
        <v>0.12000000000000001</v>
      </c>
      <c r="I15" s="5">
        <f t="shared" si="11"/>
        <v>1.1200000000000001</v>
      </c>
      <c r="J15">
        <f t="shared" si="12"/>
        <v>0.89285714285714279</v>
      </c>
      <c r="K15">
        <f t="shared" si="20"/>
        <v>0.25667509294538904</v>
      </c>
      <c r="L15" s="2">
        <v>12</v>
      </c>
      <c r="M15" s="6">
        <v>4.0049999999999999E-3</v>
      </c>
      <c r="Q15" s="4">
        <f t="shared" si="21"/>
        <v>12.5</v>
      </c>
      <c r="R15">
        <f t="shared" si="0"/>
        <v>100000</v>
      </c>
      <c r="S15">
        <f t="shared" si="1"/>
        <v>566.84031130497806</v>
      </c>
      <c r="U15">
        <f t="shared" si="13"/>
        <v>4.0049999999999999E-3</v>
      </c>
      <c r="V15">
        <f t="shared" si="14"/>
        <v>0.01</v>
      </c>
      <c r="W15">
        <f t="shared" si="15"/>
        <v>0.86250053285827533</v>
      </c>
      <c r="X15">
        <f t="shared" si="16"/>
        <v>3.4543146340973926E-3</v>
      </c>
      <c r="Y15">
        <f t="shared" si="17"/>
        <v>8.6250053285827528E-3</v>
      </c>
      <c r="Z15">
        <f t="shared" si="18"/>
        <v>0.85042121289559514</v>
      </c>
      <c r="AB15">
        <f t="shared" si="19"/>
        <v>482.76939553557145</v>
      </c>
      <c r="AC15">
        <f t="shared" si="2"/>
        <v>482.05302505809618</v>
      </c>
      <c r="AE15">
        <f t="shared" si="3"/>
        <v>0</v>
      </c>
      <c r="AF15">
        <f t="shared" si="4"/>
        <v>0</v>
      </c>
      <c r="AG15">
        <f t="shared" si="4"/>
        <v>-10.63026516119494</v>
      </c>
      <c r="AH15">
        <f t="shared" si="5"/>
        <v>-345.43146340973925</v>
      </c>
      <c r="AI15">
        <f t="shared" si="6"/>
        <v>-356.06172857093418</v>
      </c>
      <c r="AJ15">
        <f t="shared" si="7"/>
        <v>0.71637047747526594</v>
      </c>
      <c r="AK15">
        <f t="shared" si="22"/>
        <v>33.793857687490004</v>
      </c>
      <c r="AL15">
        <f t="shared" si="8"/>
        <v>-321.55150040596891</v>
      </c>
      <c r="AN15">
        <f t="shared" si="9"/>
        <v>0</v>
      </c>
      <c r="AO15">
        <f t="shared" si="9"/>
        <v>0</v>
      </c>
      <c r="AP15">
        <f t="shared" si="9"/>
        <v>-2.7285242982838422</v>
      </c>
      <c r="AQ15">
        <f t="shared" si="9"/>
        <v>-88.66365297695657</v>
      </c>
      <c r="AR15">
        <f t="shared" si="9"/>
        <v>-91.392177275240414</v>
      </c>
      <c r="AS15">
        <f t="shared" si="9"/>
        <v>0.1838744588892966</v>
      </c>
      <c r="AT15">
        <f t="shared" si="9"/>
        <v>8.6740415629197472</v>
      </c>
      <c r="AU15">
        <f t="shared" si="9"/>
        <v>-82.534261253431367</v>
      </c>
      <c r="AW15">
        <v>12</v>
      </c>
      <c r="AX15">
        <f>IF(Z15&gt;0, (R15*SUMPRODUCT(K15:$K$98, X15:$X$98)-K15*$AZ$3)/Z15, 0)</f>
        <v>566.84031130497806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10"/>
        <v>0.12000000000000001</v>
      </c>
      <c r="I16" s="5">
        <f t="shared" si="11"/>
        <v>1.1200000000000001</v>
      </c>
      <c r="J16">
        <f t="shared" si="12"/>
        <v>0.89285714285714279</v>
      </c>
      <c r="K16">
        <f t="shared" si="20"/>
        <v>0.22917419012981163</v>
      </c>
      <c r="L16" s="2">
        <v>13</v>
      </c>
      <c r="M16" s="6">
        <v>4.1640000000000002E-3</v>
      </c>
      <c r="Q16" s="4">
        <f t="shared" si="21"/>
        <v>12.5</v>
      </c>
      <c r="R16">
        <f t="shared" si="0"/>
        <v>100000</v>
      </c>
      <c r="S16">
        <f t="shared" si="1"/>
        <v>571.61009850810387</v>
      </c>
      <c r="U16">
        <f t="shared" si="13"/>
        <v>4.1640000000000002E-3</v>
      </c>
      <c r="V16">
        <f t="shared" si="14"/>
        <v>0.01</v>
      </c>
      <c r="W16">
        <f t="shared" si="15"/>
        <v>0.85042121289559514</v>
      </c>
      <c r="X16">
        <f t="shared" si="16"/>
        <v>3.5411539304972582E-3</v>
      </c>
      <c r="Y16">
        <f t="shared" si="17"/>
        <v>8.5042121289559524E-3</v>
      </c>
      <c r="Z16">
        <f t="shared" si="18"/>
        <v>0.83837584683614197</v>
      </c>
      <c r="AB16">
        <f t="shared" si="19"/>
        <v>482.05302505809618</v>
      </c>
      <c r="AC16">
        <f t="shared" si="2"/>
        <v>479.22410039682211</v>
      </c>
      <c r="AE16">
        <f t="shared" si="3"/>
        <v>0</v>
      </c>
      <c r="AF16">
        <f t="shared" si="4"/>
        <v>0</v>
      </c>
      <c r="AG16">
        <f t="shared" si="4"/>
        <v>-10.479698085451775</v>
      </c>
      <c r="AH16">
        <f t="shared" si="5"/>
        <v>-354.11539304972581</v>
      </c>
      <c r="AI16">
        <f t="shared" si="6"/>
        <v>-364.5950911351776</v>
      </c>
      <c r="AJ16">
        <f t="shared" si="7"/>
        <v>2.8289246612740726</v>
      </c>
      <c r="AK16">
        <f t="shared" si="22"/>
        <v>33.743711754066737</v>
      </c>
      <c r="AL16">
        <f t="shared" si="8"/>
        <v>-328.02245471983679</v>
      </c>
      <c r="AN16">
        <f t="shared" si="9"/>
        <v>0</v>
      </c>
      <c r="AO16">
        <f t="shared" si="9"/>
        <v>0</v>
      </c>
      <c r="AP16">
        <f t="shared" si="9"/>
        <v>-2.4016763215383481</v>
      </c>
      <c r="AQ16">
        <f t="shared" si="9"/>
        <v>-81.154108414670844</v>
      </c>
      <c r="AR16">
        <f t="shared" si="9"/>
        <v>-83.555784736209191</v>
      </c>
      <c r="AS16">
        <f t="shared" si="9"/>
        <v>0.64831651818573732</v>
      </c>
      <c r="AT16">
        <f t="shared" si="9"/>
        <v>7.7331878132120497</v>
      </c>
      <c r="AU16">
        <f t="shared" si="9"/>
        <v>-75.174280404811398</v>
      </c>
      <c r="AW16">
        <v>13</v>
      </c>
      <c r="AX16">
        <f>IF(Z16&gt;0, (R16*SUMPRODUCT(K16:$K$98, X16:$X$98)-K16*$AZ$3)/Z16, 0)</f>
        <v>571.61009850810387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10"/>
        <v>0.12000000000000001</v>
      </c>
      <c r="I17" s="5">
        <f t="shared" si="11"/>
        <v>1.1200000000000001</v>
      </c>
      <c r="J17">
        <f t="shared" si="12"/>
        <v>0.89285714285714279</v>
      </c>
      <c r="K17">
        <f t="shared" si="20"/>
        <v>0.20461981261590323</v>
      </c>
      <c r="L17" s="2">
        <v>14</v>
      </c>
      <c r="M17" s="6">
        <v>4.3350000000000003E-3</v>
      </c>
      <c r="Q17" s="4">
        <f t="shared" si="21"/>
        <v>12.5</v>
      </c>
      <c r="R17">
        <f t="shared" si="0"/>
        <v>100000</v>
      </c>
      <c r="S17">
        <f t="shared" si="1"/>
        <v>574.45840410696485</v>
      </c>
      <c r="U17">
        <f t="shared" si="13"/>
        <v>4.3350000000000003E-3</v>
      </c>
      <c r="V17">
        <f t="shared" si="14"/>
        <v>0.01</v>
      </c>
      <c r="W17">
        <f t="shared" si="15"/>
        <v>0.83837584683614197</v>
      </c>
      <c r="X17">
        <f t="shared" si="16"/>
        <v>3.6343592960346757E-3</v>
      </c>
      <c r="Y17">
        <f t="shared" si="17"/>
        <v>8.3837584683614207E-3</v>
      </c>
      <c r="Z17">
        <f t="shared" si="18"/>
        <v>0.82635772907174587</v>
      </c>
      <c r="AB17">
        <f t="shared" si="19"/>
        <v>479.22410039682211</v>
      </c>
      <c r="AC17">
        <f t="shared" si="2"/>
        <v>474.70814226401075</v>
      </c>
      <c r="AE17">
        <f t="shared" si="3"/>
        <v>0</v>
      </c>
      <c r="AF17">
        <f t="shared" si="4"/>
        <v>0</v>
      </c>
      <c r="AG17">
        <f t="shared" si="4"/>
        <v>-10.329471613396823</v>
      </c>
      <c r="AH17">
        <f t="shared" si="5"/>
        <v>-363.43592960346757</v>
      </c>
      <c r="AI17">
        <f t="shared" si="6"/>
        <v>-373.7654012168644</v>
      </c>
      <c r="AJ17">
        <f t="shared" si="7"/>
        <v>4.5159581328113632</v>
      </c>
      <c r="AK17">
        <f t="shared" si="22"/>
        <v>33.545687027777554</v>
      </c>
      <c r="AL17">
        <f t="shared" si="8"/>
        <v>-335.70375605627549</v>
      </c>
      <c r="AN17">
        <f t="shared" si="9"/>
        <v>0</v>
      </c>
      <c r="AO17">
        <f t="shared" si="9"/>
        <v>0</v>
      </c>
      <c r="AP17">
        <f t="shared" si="9"/>
        <v>-2.1136145459545497</v>
      </c>
      <c r="AQ17">
        <f t="shared" si="9"/>
        <v>-74.366191813348138</v>
      </c>
      <c r="AR17">
        <f t="shared" si="9"/>
        <v>-76.479806359302685</v>
      </c>
      <c r="AS17">
        <f t="shared" si="9"/>
        <v>0.92405450691712532</v>
      </c>
      <c r="AT17">
        <f t="shared" si="9"/>
        <v>6.8641121936955791</v>
      </c>
      <c r="AU17">
        <f t="shared" si="9"/>
        <v>-68.691639658689979</v>
      </c>
      <c r="AW17">
        <v>14</v>
      </c>
      <c r="AX17">
        <f>IF(Z17&gt;0, (R17*SUMPRODUCT(K17:$K$98, X17:$X$98)-K17*$AZ$3)/Z17, 0)</f>
        <v>574.45840410696485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10"/>
        <v>0.12000000000000001</v>
      </c>
      <c r="I18" s="5">
        <f t="shared" si="11"/>
        <v>1.1200000000000001</v>
      </c>
      <c r="J18">
        <f t="shared" si="12"/>
        <v>0.89285714285714279</v>
      </c>
      <c r="K18">
        <f t="shared" si="20"/>
        <v>0.1826962612641993</v>
      </c>
      <c r="L18" s="2">
        <v>15</v>
      </c>
      <c r="M18" s="6">
        <v>4.522E-3</v>
      </c>
      <c r="Q18" s="4">
        <f t="shared" si="21"/>
        <v>12.5</v>
      </c>
      <c r="R18">
        <f t="shared" si="0"/>
        <v>100000</v>
      </c>
      <c r="S18">
        <f t="shared" si="1"/>
        <v>575.63041994118146</v>
      </c>
      <c r="U18">
        <f t="shared" si="13"/>
        <v>4.522E-3</v>
      </c>
      <c r="V18">
        <f t="shared" si="14"/>
        <v>0.01</v>
      </c>
      <c r="W18">
        <f t="shared" si="15"/>
        <v>0.82635772907174587</v>
      </c>
      <c r="X18">
        <f t="shared" si="16"/>
        <v>3.7367896508624346E-3</v>
      </c>
      <c r="Y18">
        <f t="shared" si="17"/>
        <v>8.2635772907174582E-3</v>
      </c>
      <c r="Z18">
        <f t="shared" si="18"/>
        <v>0.81435736213016596</v>
      </c>
      <c r="AB18">
        <f t="shared" si="19"/>
        <v>474.70814226401075</v>
      </c>
      <c r="AC18">
        <f t="shared" si="2"/>
        <v>468.76887034518023</v>
      </c>
      <c r="AE18">
        <f t="shared" si="3"/>
        <v>0</v>
      </c>
      <c r="AF18">
        <f t="shared" si="4"/>
        <v>0</v>
      </c>
      <c r="AG18">
        <f t="shared" si="4"/>
        <v>-10.179467026627075</v>
      </c>
      <c r="AH18">
        <f t="shared" si="5"/>
        <v>-373.67896508624347</v>
      </c>
      <c r="AI18">
        <f t="shared" si="6"/>
        <v>-383.85843211287056</v>
      </c>
      <c r="AJ18">
        <f t="shared" si="7"/>
        <v>5.9392719188305136</v>
      </c>
      <c r="AK18">
        <f t="shared" si="22"/>
        <v>33.229569958480752</v>
      </c>
      <c r="AL18">
        <f t="shared" si="8"/>
        <v>-344.68959023555931</v>
      </c>
      <c r="AN18">
        <f t="shared" si="9"/>
        <v>0</v>
      </c>
      <c r="AO18">
        <f t="shared" si="9"/>
        <v>0</v>
      </c>
      <c r="AP18">
        <f t="shared" si="9"/>
        <v>-1.8597505674269621</v>
      </c>
      <c r="AQ18">
        <f t="shared" si="9"/>
        <v>-68.269749834331947</v>
      </c>
      <c r="AR18">
        <f t="shared" si="9"/>
        <v>-70.129500401758904</v>
      </c>
      <c r="AS18">
        <f t="shared" si="9"/>
        <v>1.0850827742017819</v>
      </c>
      <c r="AT18">
        <f t="shared" si="9"/>
        <v>6.070918194831588</v>
      </c>
      <c r="AU18">
        <f t="shared" si="9"/>
        <v>-62.973499432725546</v>
      </c>
      <c r="AW18">
        <v>15</v>
      </c>
      <c r="AX18">
        <f>IF(Z18&gt;0, (R18*SUMPRODUCT(K18:$K$98, X18:$X$98)-K18*$AZ$3)/Z18, 0)</f>
        <v>575.63041994118146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10"/>
        <v>0.12000000000000001</v>
      </c>
      <c r="I19" s="5">
        <f t="shared" si="11"/>
        <v>1.1200000000000001</v>
      </c>
      <c r="J19">
        <f t="shared" si="12"/>
        <v>0.89285714285714279</v>
      </c>
      <c r="K19">
        <f t="shared" si="20"/>
        <v>0.16312166184303509</v>
      </c>
      <c r="L19" s="2">
        <v>16</v>
      </c>
      <c r="M19" s="6">
        <v>4.7470000000000004E-3</v>
      </c>
      <c r="Q19" s="4">
        <f t="shared" si="21"/>
        <v>12.5</v>
      </c>
      <c r="R19">
        <f t="shared" si="0"/>
        <v>100000</v>
      </c>
      <c r="S19">
        <f t="shared" si="1"/>
        <v>575.30468709121237</v>
      </c>
      <c r="U19">
        <f t="shared" si="13"/>
        <v>4.7470000000000004E-3</v>
      </c>
      <c r="V19">
        <f t="shared" si="14"/>
        <v>0.01</v>
      </c>
      <c r="W19">
        <f t="shared" si="15"/>
        <v>0.81435736213016596</v>
      </c>
      <c r="X19">
        <f t="shared" si="16"/>
        <v>3.8657543980318981E-3</v>
      </c>
      <c r="Y19">
        <f t="shared" si="17"/>
        <v>8.1435736213016606E-3</v>
      </c>
      <c r="Z19">
        <f t="shared" si="18"/>
        <v>0.80234803411083233</v>
      </c>
      <c r="AB19">
        <f t="shared" si="19"/>
        <v>468.76887034518023</v>
      </c>
      <c r="AC19">
        <f t="shared" si="2"/>
        <v>461.59458470238178</v>
      </c>
      <c r="AE19">
        <f t="shared" si="3"/>
        <v>0</v>
      </c>
      <c r="AF19">
        <f t="shared" si="4"/>
        <v>0</v>
      </c>
      <c r="AG19">
        <f t="shared" si="4"/>
        <v>-10.029350426385404</v>
      </c>
      <c r="AH19">
        <f t="shared" si="5"/>
        <v>-386.57543980318979</v>
      </c>
      <c r="AI19">
        <f t="shared" si="6"/>
        <v>-396.6047902295752</v>
      </c>
      <c r="AJ19">
        <f t="shared" si="7"/>
        <v>7.174285642798452</v>
      </c>
      <c r="AK19">
        <f t="shared" si="22"/>
        <v>32.81382092416262</v>
      </c>
      <c r="AL19">
        <f t="shared" si="8"/>
        <v>-356.61668366261415</v>
      </c>
      <c r="AN19">
        <f t="shared" si="9"/>
        <v>0</v>
      </c>
      <c r="AO19">
        <f t="shared" si="9"/>
        <v>0</v>
      </c>
      <c r="AP19">
        <f t="shared" si="9"/>
        <v>-1.6360043087581397</v>
      </c>
      <c r="AQ19">
        <f t="shared" si="9"/>
        <v>-63.058828168398492</v>
      </c>
      <c r="AR19">
        <f t="shared" si="9"/>
        <v>-64.694832477156638</v>
      </c>
      <c r="AS19">
        <f t="shared" si="9"/>
        <v>1.1702813965899108</v>
      </c>
      <c r="AT19">
        <f t="shared" si="9"/>
        <v>5.3526450005691641</v>
      </c>
      <c r="AU19">
        <f t="shared" si="9"/>
        <v>-58.171906079997562</v>
      </c>
      <c r="AW19">
        <v>16</v>
      </c>
      <c r="AX19">
        <f>IF(Z19&gt;0, (R19*SUMPRODUCT(K19:$K$98, X19:$X$98)-K19*$AZ$3)/Z19, 0)</f>
        <v>575.30468709121237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10"/>
        <v>0.12000000000000001</v>
      </c>
      <c r="I20" s="5">
        <f t="shared" si="11"/>
        <v>1.1200000000000001</v>
      </c>
      <c r="J20">
        <f t="shared" si="12"/>
        <v>0.89285714285714279</v>
      </c>
      <c r="K20">
        <f t="shared" si="20"/>
        <v>0.14564434093128131</v>
      </c>
      <c r="L20" s="2">
        <v>17</v>
      </c>
      <c r="M20" s="6">
        <v>4.9870000000000001E-3</v>
      </c>
      <c r="Q20" s="4">
        <f t="shared" si="21"/>
        <v>12.5</v>
      </c>
      <c r="R20">
        <f t="shared" si="0"/>
        <v>100000</v>
      </c>
      <c r="S20">
        <f t="shared" si="1"/>
        <v>573.29109513410697</v>
      </c>
      <c r="U20">
        <f t="shared" si="13"/>
        <v>4.9870000000000001E-3</v>
      </c>
      <c r="V20">
        <f t="shared" si="14"/>
        <v>0.01</v>
      </c>
      <c r="W20">
        <f t="shared" si="15"/>
        <v>0.80234803411083233</v>
      </c>
      <c r="X20">
        <f t="shared" si="16"/>
        <v>4.0013096461107211E-3</v>
      </c>
      <c r="Y20">
        <f t="shared" si="17"/>
        <v>8.0234803411083234E-3</v>
      </c>
      <c r="Z20">
        <f t="shared" si="18"/>
        <v>0.79032324412361332</v>
      </c>
      <c r="AB20">
        <f t="shared" si="19"/>
        <v>461.59458470238178</v>
      </c>
      <c r="AC20">
        <f t="shared" si="2"/>
        <v>453.08527813356648</v>
      </c>
      <c r="AE20">
        <f t="shared" si="3"/>
        <v>0</v>
      </c>
      <c r="AF20">
        <f t="shared" si="4"/>
        <v>0</v>
      </c>
      <c r="AG20">
        <f t="shared" si="4"/>
        <v>-9.8790405515451667</v>
      </c>
      <c r="AH20">
        <f t="shared" si="5"/>
        <v>-400.1309646110721</v>
      </c>
      <c r="AI20">
        <f t="shared" si="6"/>
        <v>-410.01000516261729</v>
      </c>
      <c r="AJ20">
        <f t="shared" si="7"/>
        <v>8.5093065688153047</v>
      </c>
      <c r="AK20">
        <f t="shared" si="22"/>
        <v>32.311620929166729</v>
      </c>
      <c r="AL20">
        <f t="shared" si="8"/>
        <v>-369.18907766463525</v>
      </c>
      <c r="AN20">
        <f t="shared" si="9"/>
        <v>0</v>
      </c>
      <c r="AO20">
        <f t="shared" si="9"/>
        <v>0</v>
      </c>
      <c r="AP20">
        <f t="shared" si="9"/>
        <v>-1.4388263501631977</v>
      </c>
      <c r="AQ20">
        <f t="shared" si="9"/>
        <v>-58.276810626977444</v>
      </c>
      <c r="AR20">
        <f t="shared" si="9"/>
        <v>-59.71563697714064</v>
      </c>
      <c r="AS20">
        <f t="shared" si="9"/>
        <v>1.2393323469973279</v>
      </c>
      <c r="AT20">
        <f t="shared" si="9"/>
        <v>4.7060047346498841</v>
      </c>
      <c r="AU20">
        <f t="shared" si="9"/>
        <v>-53.77029989549343</v>
      </c>
      <c r="AW20">
        <v>17</v>
      </c>
      <c r="AX20">
        <f>IF(Z20&gt;0, (R20*SUMPRODUCT(K20:$K$98, X20:$X$98)-K20*$AZ$3)/Z20, 0)</f>
        <v>573.29109513410697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10"/>
        <v>0.12000000000000001</v>
      </c>
      <c r="I21" s="5">
        <f t="shared" si="11"/>
        <v>1.1200000000000001</v>
      </c>
      <c r="J21">
        <f t="shared" si="12"/>
        <v>0.89285714285714279</v>
      </c>
      <c r="K21">
        <f t="shared" si="20"/>
        <v>0.13003959011721544</v>
      </c>
      <c r="L21" s="2">
        <v>18</v>
      </c>
      <c r="M21" s="6">
        <v>5.2249999999999996E-3</v>
      </c>
      <c r="Q21" s="4">
        <f t="shared" si="21"/>
        <v>12.5</v>
      </c>
      <c r="R21">
        <f t="shared" si="0"/>
        <v>100000</v>
      </c>
      <c r="S21">
        <f t="shared" si="1"/>
        <v>569.8558007062411</v>
      </c>
      <c r="U21">
        <f t="shared" si="13"/>
        <v>5.2249999999999996E-3</v>
      </c>
      <c r="V21">
        <f t="shared" si="14"/>
        <v>0.01</v>
      </c>
      <c r="W21">
        <f t="shared" si="15"/>
        <v>0.79032324412361332</v>
      </c>
      <c r="X21">
        <f t="shared" si="16"/>
        <v>4.129438950545879E-3</v>
      </c>
      <c r="Y21">
        <f t="shared" si="17"/>
        <v>7.9032324412361341E-3</v>
      </c>
      <c r="Z21">
        <f t="shared" si="18"/>
        <v>0.77829057273183133</v>
      </c>
      <c r="AB21">
        <f t="shared" si="19"/>
        <v>453.08527813356648</v>
      </c>
      <c r="AC21">
        <f t="shared" si="2"/>
        <v>443.51339750621673</v>
      </c>
      <c r="AE21">
        <f t="shared" si="3"/>
        <v>0</v>
      </c>
      <c r="AF21">
        <f t="shared" si="4"/>
        <v>0</v>
      </c>
      <c r="AG21">
        <f t="shared" si="4"/>
        <v>-9.7286321591478924</v>
      </c>
      <c r="AH21">
        <f t="shared" si="5"/>
        <v>-412.94389505458793</v>
      </c>
      <c r="AI21">
        <f t="shared" si="6"/>
        <v>-422.6725272137358</v>
      </c>
      <c r="AJ21">
        <f t="shared" si="7"/>
        <v>9.5718806273497421</v>
      </c>
      <c r="AK21">
        <f t="shared" si="22"/>
        <v>31.715969469349655</v>
      </c>
      <c r="AL21">
        <f t="shared" si="8"/>
        <v>-381.3846771170364</v>
      </c>
      <c r="AN21">
        <f t="shared" si="9"/>
        <v>0</v>
      </c>
      <c r="AO21">
        <f t="shared" si="9"/>
        <v>0</v>
      </c>
      <c r="AP21">
        <f t="shared" si="9"/>
        <v>-1.2651073383767526</v>
      </c>
      <c r="AQ21">
        <f t="shared" si="9"/>
        <v>-53.699054854305039</v>
      </c>
      <c r="AR21">
        <f t="shared" si="9"/>
        <v>-54.96416219268179</v>
      </c>
      <c r="AS21">
        <f t="shared" si="9"/>
        <v>1.2447234334314754</v>
      </c>
      <c r="AT21">
        <f t="shared" si="9"/>
        <v>4.1243316699643477</v>
      </c>
      <c r="AU21">
        <f t="shared" si="9"/>
        <v>-49.595107089285968</v>
      </c>
      <c r="AW21">
        <v>18</v>
      </c>
      <c r="AX21">
        <f>IF(Z21&gt;0, (R21*SUMPRODUCT(K21:$K$98, X21:$X$98)-K21*$AZ$3)/Z21, 0)</f>
        <v>569.8558007062411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10"/>
        <v>0.12000000000000001</v>
      </c>
      <c r="I22" s="5">
        <f t="shared" si="11"/>
        <v>1.1200000000000001</v>
      </c>
      <c r="J22">
        <f t="shared" si="12"/>
        <v>0.89285714285714279</v>
      </c>
      <c r="K22">
        <f t="shared" si="20"/>
        <v>0.11610677689037092</v>
      </c>
      <c r="L22" s="2">
        <v>19</v>
      </c>
      <c r="M22" s="6">
        <v>5.4879999999999998E-3</v>
      </c>
      <c r="Q22" s="4">
        <f t="shared" si="21"/>
        <v>12.5</v>
      </c>
      <c r="R22">
        <f t="shared" si="0"/>
        <v>100000</v>
      </c>
      <c r="S22">
        <f t="shared" si="1"/>
        <v>565.49242841694877</v>
      </c>
      <c r="U22">
        <f t="shared" si="13"/>
        <v>5.4879999999999998E-3</v>
      </c>
      <c r="V22">
        <f t="shared" si="14"/>
        <v>0.01</v>
      </c>
      <c r="W22">
        <f t="shared" si="15"/>
        <v>0.77829057273183133</v>
      </c>
      <c r="X22">
        <f t="shared" si="16"/>
        <v>4.27125866315229E-3</v>
      </c>
      <c r="Y22">
        <f t="shared" si="17"/>
        <v>7.7829057273183138E-3</v>
      </c>
      <c r="Z22">
        <f t="shared" si="18"/>
        <v>0.76623640834136075</v>
      </c>
      <c r="AB22">
        <f t="shared" si="19"/>
        <v>443.51339750621673</v>
      </c>
      <c r="AC22">
        <f t="shared" si="2"/>
        <v>433.30088729443685</v>
      </c>
      <c r="AE22">
        <f t="shared" si="3"/>
        <v>0</v>
      </c>
      <c r="AF22">
        <f t="shared" si="4"/>
        <v>0</v>
      </c>
      <c r="AG22">
        <f t="shared" si="4"/>
        <v>-9.5779551042670086</v>
      </c>
      <c r="AH22">
        <f t="shared" si="5"/>
        <v>-427.12586631522902</v>
      </c>
      <c r="AI22">
        <f t="shared" si="6"/>
        <v>-436.70382141949602</v>
      </c>
      <c r="AJ22">
        <f t="shared" si="7"/>
        <v>10.212510211779886</v>
      </c>
      <c r="AK22">
        <f t="shared" si="22"/>
        <v>31.045937825435175</v>
      </c>
      <c r="AL22">
        <f t="shared" si="8"/>
        <v>-395.44537338228099</v>
      </c>
      <c r="AN22">
        <f t="shared" si="9"/>
        <v>0</v>
      </c>
      <c r="AO22">
        <f t="shared" si="9"/>
        <v>0</v>
      </c>
      <c r="AP22">
        <f t="shared" si="9"/>
        <v>-1.112065496357119</v>
      </c>
      <c r="AQ22">
        <f t="shared" si="9"/>
        <v>-49.592207664368694</v>
      </c>
      <c r="AR22">
        <f t="shared" si="9"/>
        <v>-50.704273160725812</v>
      </c>
      <c r="AS22">
        <f t="shared" si="9"/>
        <v>1.1857416446497619</v>
      </c>
      <c r="AT22">
        <f t="shared" si="9"/>
        <v>3.6046437764501293</v>
      </c>
      <c r="AU22">
        <f t="shared" si="9"/>
        <v>-45.913887739625928</v>
      </c>
      <c r="AW22">
        <v>19</v>
      </c>
      <c r="AX22">
        <f>IF(Z22&gt;0, (R22*SUMPRODUCT(K22:$K$98, X22:$X$98)-K22*$AZ$3)/Z22, 0)</f>
        <v>565.49242841694877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10"/>
        <v>0.12000000000000001</v>
      </c>
      <c r="I23" s="5">
        <f t="shared" si="11"/>
        <v>1.1200000000000001</v>
      </c>
      <c r="J23">
        <f t="shared" si="12"/>
        <v>0.89285714285714279</v>
      </c>
      <c r="K23">
        <f t="shared" si="20"/>
        <v>0.10366676508068833</v>
      </c>
      <c r="L23" s="2">
        <v>20</v>
      </c>
      <c r="M23" s="6">
        <v>5.7670000000000004E-3</v>
      </c>
      <c r="Q23" s="4">
        <f t="shared" si="21"/>
        <v>12.5</v>
      </c>
      <c r="R23">
        <f t="shared" si="0"/>
        <v>100000</v>
      </c>
      <c r="S23">
        <f t="shared" si="1"/>
        <v>560.27721437806804</v>
      </c>
      <c r="U23">
        <f t="shared" si="13"/>
        <v>5.7670000000000004E-3</v>
      </c>
      <c r="V23">
        <f t="shared" si="14"/>
        <v>0.01</v>
      </c>
      <c r="W23">
        <f t="shared" si="15"/>
        <v>0.76623640834136075</v>
      </c>
      <c r="X23">
        <f t="shared" si="16"/>
        <v>4.4188853669046282E-3</v>
      </c>
      <c r="Y23">
        <f t="shared" si="17"/>
        <v>7.6623640834136081E-3</v>
      </c>
      <c r="Z23">
        <f t="shared" si="18"/>
        <v>0.75415515889104257</v>
      </c>
      <c r="AB23">
        <f t="shared" si="19"/>
        <v>433.30088729443685</v>
      </c>
      <c r="AC23">
        <f t="shared" si="2"/>
        <v>422.53595163232262</v>
      </c>
      <c r="AE23">
        <f t="shared" si="3"/>
        <v>0</v>
      </c>
      <c r="AF23">
        <f t="shared" si="4"/>
        <v>0</v>
      </c>
      <c r="AG23">
        <f t="shared" si="4"/>
        <v>-9.426939486138032</v>
      </c>
      <c r="AH23">
        <f t="shared" si="5"/>
        <v>-441.88853669046284</v>
      </c>
      <c r="AI23">
        <f t="shared" si="6"/>
        <v>-451.3154761766009</v>
      </c>
      <c r="AJ23">
        <f t="shared" si="7"/>
        <v>10.764935662114226</v>
      </c>
      <c r="AK23">
        <f t="shared" si="22"/>
        <v>30.331062110610581</v>
      </c>
      <c r="AL23">
        <f t="shared" si="8"/>
        <v>-410.21947840387611</v>
      </c>
      <c r="AN23">
        <f t="shared" si="9"/>
        <v>0</v>
      </c>
      <c r="AO23">
        <f t="shared" si="9"/>
        <v>0</v>
      </c>
      <c r="AP23">
        <f t="shared" si="9"/>
        <v>-0.97726032113933603</v>
      </c>
      <c r="AQ23">
        <f t="shared" si="9"/>
        <v>-45.809155124939338</v>
      </c>
      <c r="AR23">
        <f t="shared" si="9"/>
        <v>-46.786415446078671</v>
      </c>
      <c r="AS23">
        <f t="shared" si="9"/>
        <v>1.1159660563931195</v>
      </c>
      <c r="AT23">
        <f t="shared" si="9"/>
        <v>3.1443230904684336</v>
      </c>
      <c r="AU23">
        <f t="shared" si="9"/>
        <v>-42.526126299217125</v>
      </c>
      <c r="AW23">
        <v>20</v>
      </c>
      <c r="AX23">
        <f>IF(Z23&gt;0, (R23*SUMPRODUCT(K23:$K$98, X23:$X$98)-K23*$AZ$3)/Z23, 0)</f>
        <v>560.27721437806804</v>
      </c>
    </row>
    <row r="24" spans="5:50" x14ac:dyDescent="0.25">
      <c r="E24">
        <v>2024</v>
      </c>
      <c r="F24" s="5">
        <f>EconomicRates!C64</f>
        <v>3.5571999999999999E-2</v>
      </c>
      <c r="G24" s="5">
        <f>EconomicRates!D64</f>
        <v>7.0000000000000007E-2</v>
      </c>
      <c r="H24" s="5">
        <f t="shared" si="10"/>
        <v>0.12000000000000001</v>
      </c>
      <c r="I24" s="5">
        <f t="shared" si="11"/>
        <v>1.1200000000000001</v>
      </c>
      <c r="J24">
        <f t="shared" si="12"/>
        <v>0.89285714285714279</v>
      </c>
      <c r="K24">
        <f t="shared" si="20"/>
        <v>9.2559611679185999E-2</v>
      </c>
      <c r="L24" s="2">
        <v>21</v>
      </c>
      <c r="M24" s="6">
        <v>6.0780000000000001E-3</v>
      </c>
      <c r="Q24" s="4">
        <f t="shared" si="21"/>
        <v>12.5</v>
      </c>
      <c r="R24">
        <f t="shared" si="0"/>
        <v>100000</v>
      </c>
      <c r="S24">
        <f t="shared" si="1"/>
        <v>554.41705263853623</v>
      </c>
      <c r="U24">
        <f t="shared" si="13"/>
        <v>6.0780000000000001E-3</v>
      </c>
      <c r="V24">
        <f t="shared" si="14"/>
        <v>0.01</v>
      </c>
      <c r="W24">
        <f t="shared" si="15"/>
        <v>0.75415515889104257</v>
      </c>
      <c r="X24">
        <f t="shared" si="16"/>
        <v>4.5837550557397567E-3</v>
      </c>
      <c r="Y24">
        <f t="shared" si="17"/>
        <v>7.5415515889104261E-3</v>
      </c>
      <c r="Z24">
        <f t="shared" si="18"/>
        <v>0.7420298522463924</v>
      </c>
      <c r="AB24">
        <f t="shared" si="19"/>
        <v>422.53595163232262</v>
      </c>
      <c r="AC24">
        <f t="shared" si="2"/>
        <v>411.39400365225339</v>
      </c>
      <c r="AE24">
        <f t="shared" si="3"/>
        <v>0</v>
      </c>
      <c r="AF24">
        <f t="shared" si="4"/>
        <v>0</v>
      </c>
      <c r="AG24">
        <f t="shared" si="4"/>
        <v>-9.2753731530799044</v>
      </c>
      <c r="AH24">
        <f t="shared" si="5"/>
        <v>-458.37550557397566</v>
      </c>
      <c r="AI24">
        <f t="shared" si="6"/>
        <v>-467.65087872705556</v>
      </c>
      <c r="AJ24">
        <f t="shared" si="7"/>
        <v>11.141947980069233</v>
      </c>
      <c r="AK24">
        <f t="shared" si="22"/>
        <v>29.577516614262585</v>
      </c>
      <c r="AL24">
        <f t="shared" si="8"/>
        <v>-426.93141413272372</v>
      </c>
      <c r="AN24">
        <f t="shared" si="9"/>
        <v>0</v>
      </c>
      <c r="AO24">
        <f t="shared" si="9"/>
        <v>0</v>
      </c>
      <c r="AP24">
        <f t="shared" si="9"/>
        <v>-0.858524937228623</v>
      </c>
      <c r="AQ24">
        <f t="shared" si="9"/>
        <v>-42.427058799177743</v>
      </c>
      <c r="AR24">
        <f t="shared" si="9"/>
        <v>-43.285583736406366</v>
      </c>
      <c r="AS24">
        <f t="shared" si="9"/>
        <v>1.0312943783848991</v>
      </c>
      <c r="AT24">
        <f t="shared" si="9"/>
        <v>2.7376834522508169</v>
      </c>
      <c r="AU24">
        <f t="shared" si="9"/>
        <v>-39.516605905770646</v>
      </c>
      <c r="AW24">
        <v>21</v>
      </c>
      <c r="AX24">
        <f>IF(Z24&gt;0, (R24*SUMPRODUCT(K24:$K$98, X24:$X$98)-K24*$AZ$3)/Z24, 0)</f>
        <v>554.41705263853623</v>
      </c>
    </row>
    <row r="25" spans="5:50" x14ac:dyDescent="0.25">
      <c r="E25">
        <v>2025</v>
      </c>
      <c r="F25" s="5">
        <f>EconomicRates!C65</f>
        <v>3.5571999999999999E-2</v>
      </c>
      <c r="G25" s="5">
        <f>EconomicRates!D65</f>
        <v>7.0000000000000007E-2</v>
      </c>
      <c r="H25" s="5">
        <f t="shared" si="10"/>
        <v>0.12000000000000001</v>
      </c>
      <c r="I25" s="5">
        <f t="shared" si="11"/>
        <v>1.1200000000000001</v>
      </c>
      <c r="J25">
        <f t="shared" si="12"/>
        <v>0.89285714285714279</v>
      </c>
      <c r="K25">
        <f t="shared" si="20"/>
        <v>8.2642510427844637E-2</v>
      </c>
      <c r="L25" s="2">
        <v>22</v>
      </c>
      <c r="M25" s="6">
        <v>6.4359999999999999E-3</v>
      </c>
      <c r="Q25" s="4">
        <f t="shared" si="21"/>
        <v>12.5</v>
      </c>
      <c r="R25">
        <f t="shared" si="0"/>
        <v>100000</v>
      </c>
      <c r="S25">
        <f t="shared" si="1"/>
        <v>547.96007145636747</v>
      </c>
      <c r="U25">
        <f t="shared" si="13"/>
        <v>6.4359999999999999E-3</v>
      </c>
      <c r="V25">
        <f t="shared" si="14"/>
        <v>0.01</v>
      </c>
      <c r="W25">
        <f t="shared" si="15"/>
        <v>0.7420298522463924</v>
      </c>
      <c r="X25">
        <f t="shared" si="16"/>
        <v>4.7757041290577814E-3</v>
      </c>
      <c r="Y25">
        <f t="shared" si="17"/>
        <v>7.4202985224639242E-3</v>
      </c>
      <c r="Z25">
        <f t="shared" si="18"/>
        <v>0.72983384959487063</v>
      </c>
      <c r="AB25">
        <f t="shared" si="19"/>
        <v>411.39400365225339</v>
      </c>
      <c r="AC25">
        <f t="shared" si="2"/>
        <v>399.91980837528104</v>
      </c>
      <c r="AE25">
        <f t="shared" si="3"/>
        <v>0</v>
      </c>
      <c r="AF25">
        <f t="shared" si="4"/>
        <v>0</v>
      </c>
      <c r="AG25">
        <f t="shared" si="4"/>
        <v>-9.1229231199358836</v>
      </c>
      <c r="AH25">
        <f t="shared" si="5"/>
        <v>-477.57041290577814</v>
      </c>
      <c r="AI25">
        <f t="shared" si="6"/>
        <v>-486.69333602571402</v>
      </c>
      <c r="AJ25">
        <f t="shared" si="7"/>
        <v>11.474195276972353</v>
      </c>
      <c r="AK25">
        <f t="shared" si="22"/>
        <v>28.797580255657738</v>
      </c>
      <c r="AL25">
        <f t="shared" si="8"/>
        <v>-446.42156049308392</v>
      </c>
      <c r="AN25">
        <f t="shared" si="9"/>
        <v>0</v>
      </c>
      <c r="AO25">
        <f t="shared" si="9"/>
        <v>0</v>
      </c>
      <c r="AP25">
        <f t="shared" si="9"/>
        <v>-0.75394126907172621</v>
      </c>
      <c r="AQ25">
        <f t="shared" si="9"/>
        <v>-39.467617828595841</v>
      </c>
      <c r="AR25">
        <f t="shared" si="9"/>
        <v>-40.221559097667566</v>
      </c>
      <c r="AS25">
        <f t="shared" si="9"/>
        <v>0.9482563028283133</v>
      </c>
      <c r="AT25">
        <f t="shared" si="9"/>
        <v>2.3799043265748874</v>
      </c>
      <c r="AU25">
        <f t="shared" si="9"/>
        <v>-36.893398468264365</v>
      </c>
      <c r="AW25">
        <v>22</v>
      </c>
      <c r="AX25">
        <f>IF(Z25&gt;0, (R25*SUMPRODUCT(K25:$K$98, X25:$X$98)-K25*$AZ$3)/Z25, 0)</f>
        <v>547.96007145636747</v>
      </c>
    </row>
    <row r="26" spans="5:50" x14ac:dyDescent="0.25">
      <c r="E26">
        <v>2026</v>
      </c>
      <c r="F26" s="5">
        <f>EconomicRates!C66</f>
        <v>3.5571999999999999E-2</v>
      </c>
      <c r="G26" s="5">
        <f>EconomicRates!D66</f>
        <v>7.0000000000000007E-2</v>
      </c>
      <c r="H26" s="5">
        <f t="shared" si="10"/>
        <v>0.12000000000000001</v>
      </c>
      <c r="I26" s="5">
        <f t="shared" si="11"/>
        <v>1.1200000000000001</v>
      </c>
      <c r="J26">
        <f t="shared" si="12"/>
        <v>0.89285714285714279</v>
      </c>
      <c r="K26">
        <f t="shared" si="20"/>
        <v>7.3787955739146996E-2</v>
      </c>
      <c r="L26" s="2">
        <v>23</v>
      </c>
      <c r="M26" s="6">
        <v>6.8199999999999997E-3</v>
      </c>
      <c r="Q26" s="4">
        <f t="shared" si="21"/>
        <v>12.5</v>
      </c>
      <c r="R26">
        <f t="shared" si="0"/>
        <v>100000</v>
      </c>
      <c r="S26">
        <f t="shared" si="1"/>
        <v>540.84638719767679</v>
      </c>
      <c r="U26">
        <f t="shared" si="13"/>
        <v>6.8199999999999997E-3</v>
      </c>
      <c r="V26">
        <f t="shared" si="14"/>
        <v>0.01</v>
      </c>
      <c r="W26">
        <f t="shared" si="15"/>
        <v>0.72983384959487063</v>
      </c>
      <c r="X26">
        <f t="shared" si="16"/>
        <v>4.9774668542370178E-3</v>
      </c>
      <c r="Y26">
        <f t="shared" si="17"/>
        <v>7.2983384959487063E-3</v>
      </c>
      <c r="Z26">
        <f t="shared" si="18"/>
        <v>0.71755804424468483</v>
      </c>
      <c r="AB26">
        <f t="shared" si="19"/>
        <v>399.91980837528104</v>
      </c>
      <c r="AC26">
        <f t="shared" si="2"/>
        <v>388.08867583436853</v>
      </c>
      <c r="AE26">
        <f t="shared" si="3"/>
        <v>0</v>
      </c>
      <c r="AF26">
        <f t="shared" si="4"/>
        <v>0</v>
      </c>
      <c r="AG26">
        <f t="shared" si="4"/>
        <v>-8.9694755530585599</v>
      </c>
      <c r="AH26">
        <f t="shared" si="5"/>
        <v>-497.74668542370176</v>
      </c>
      <c r="AI26">
        <f t="shared" si="6"/>
        <v>-506.71616097676031</v>
      </c>
      <c r="AJ26">
        <f t="shared" si="7"/>
        <v>11.831132540912506</v>
      </c>
      <c r="AK26">
        <f t="shared" si="22"/>
        <v>27.994386586269677</v>
      </c>
      <c r="AL26">
        <f t="shared" si="8"/>
        <v>-466.89064184957812</v>
      </c>
      <c r="AN26">
        <f t="shared" si="9"/>
        <v>0</v>
      </c>
      <c r="AO26">
        <f t="shared" si="9"/>
        <v>0</v>
      </c>
      <c r="AP26">
        <f t="shared" si="9"/>
        <v>-0.66183926511244606</v>
      </c>
      <c r="AQ26">
        <f t="shared" si="9"/>
        <v>-36.727710393351231</v>
      </c>
      <c r="AR26">
        <f t="shared" si="9"/>
        <v>-37.389549658463672</v>
      </c>
      <c r="AS26">
        <f t="shared" si="9"/>
        <v>0.87299508427283379</v>
      </c>
      <c r="AT26">
        <f t="shared" si="9"/>
        <v>2.0656485583722373</v>
      </c>
      <c r="AU26">
        <f t="shared" si="9"/>
        <v>-34.450906015818603</v>
      </c>
      <c r="AW26">
        <v>23</v>
      </c>
      <c r="AX26">
        <f>IF(Z26&gt;0, (R26*SUMPRODUCT(K26:$K$98, X26:$X$98)-K26*$AZ$3)/Z26, 0)</f>
        <v>540.84638719767679</v>
      </c>
    </row>
    <row r="27" spans="5:50" x14ac:dyDescent="0.25">
      <c r="E27">
        <v>2027</v>
      </c>
      <c r="F27" s="5">
        <f>EconomicRates!C67</f>
        <v>3.5571999999999999E-2</v>
      </c>
      <c r="G27" s="5">
        <f>EconomicRates!D67</f>
        <v>7.0000000000000007E-2</v>
      </c>
      <c r="H27" s="5">
        <f t="shared" si="10"/>
        <v>0.12000000000000001</v>
      </c>
      <c r="I27" s="5">
        <f t="shared" si="11"/>
        <v>1.1200000000000001</v>
      </c>
      <c r="J27">
        <f t="shared" si="12"/>
        <v>0.89285714285714279</v>
      </c>
      <c r="K27">
        <f t="shared" si="20"/>
        <v>6.5882103338524095E-2</v>
      </c>
      <c r="L27" s="2">
        <v>24</v>
      </c>
      <c r="M27" s="6">
        <v>7.2269999999999999E-3</v>
      </c>
      <c r="Q27" s="4">
        <f t="shared" si="21"/>
        <v>12.5</v>
      </c>
      <c r="R27">
        <f t="shared" si="0"/>
        <v>100000</v>
      </c>
      <c r="S27">
        <f t="shared" si="1"/>
        <v>533.2362073759906</v>
      </c>
      <c r="U27">
        <f t="shared" si="13"/>
        <v>7.2269999999999999E-3</v>
      </c>
      <c r="V27">
        <f t="shared" si="14"/>
        <v>0.01</v>
      </c>
      <c r="W27">
        <f t="shared" si="15"/>
        <v>0.71755804424468483</v>
      </c>
      <c r="X27">
        <f t="shared" si="16"/>
        <v>5.1857919857563372E-3</v>
      </c>
      <c r="Y27">
        <f t="shared" si="17"/>
        <v>7.1755804424468482E-3</v>
      </c>
      <c r="Z27">
        <f t="shared" si="18"/>
        <v>0.70519667181648171</v>
      </c>
      <c r="AB27">
        <f t="shared" si="19"/>
        <v>388.08867583436853</v>
      </c>
      <c r="AC27">
        <f t="shared" si="2"/>
        <v>376.03639873359185</v>
      </c>
      <c r="AE27">
        <f t="shared" si="3"/>
        <v>0</v>
      </c>
      <c r="AF27">
        <f t="shared" si="4"/>
        <v>0</v>
      </c>
      <c r="AG27">
        <f t="shared" si="4"/>
        <v>-8.8149583977060217</v>
      </c>
      <c r="AH27">
        <f t="shared" si="5"/>
        <v>-518.57919857563377</v>
      </c>
      <c r="AI27">
        <f t="shared" si="6"/>
        <v>-527.39415697333982</v>
      </c>
      <c r="AJ27">
        <f t="shared" si="7"/>
        <v>12.052277100776678</v>
      </c>
      <c r="AK27">
        <f t="shared" si="22"/>
        <v>27.166207308405799</v>
      </c>
      <c r="AL27">
        <f t="shared" si="8"/>
        <v>-488.17567256415737</v>
      </c>
      <c r="AN27">
        <f t="shared" si="9"/>
        <v>0</v>
      </c>
      <c r="AO27">
        <f t="shared" si="9"/>
        <v>0</v>
      </c>
      <c r="AP27">
        <f t="shared" si="9"/>
        <v>-0.58074800008245886</v>
      </c>
      <c r="AQ27">
        <f t="shared" si="9"/>
        <v>-34.165088349768908</v>
      </c>
      <c r="AR27">
        <f t="shared" si="9"/>
        <v>-34.745836349851373</v>
      </c>
      <c r="AS27">
        <f t="shared" si="9"/>
        <v>0.7940293654178967</v>
      </c>
      <c r="AT27">
        <f t="shared" si="9"/>
        <v>1.7897668772081594</v>
      </c>
      <c r="AU27">
        <f t="shared" si="9"/>
        <v>-32.162040107225316</v>
      </c>
      <c r="AW27">
        <v>24</v>
      </c>
      <c r="AX27">
        <f>IF(Z27&gt;0, (R27*SUMPRODUCT(K27:$K$98, X27:$X$98)-K27*$AZ$3)/Z27, 0)</f>
        <v>533.2362073759906</v>
      </c>
    </row>
    <row r="28" spans="5:50" x14ac:dyDescent="0.25">
      <c r="E28">
        <v>2028</v>
      </c>
      <c r="F28" s="5">
        <f>EconomicRates!C68</f>
        <v>3.5571999999999999E-2</v>
      </c>
      <c r="G28" s="5">
        <f>EconomicRates!D68</f>
        <v>7.0000000000000007E-2</v>
      </c>
      <c r="H28" s="5">
        <f t="shared" si="10"/>
        <v>0.12000000000000001</v>
      </c>
      <c r="I28" s="5">
        <f t="shared" si="11"/>
        <v>1.1200000000000001</v>
      </c>
      <c r="J28">
        <f t="shared" si="12"/>
        <v>0.89285714285714279</v>
      </c>
      <c r="K28">
        <f t="shared" si="20"/>
        <v>5.8823306552253651E-2</v>
      </c>
      <c r="L28" s="2">
        <v>25</v>
      </c>
      <c r="M28" s="6">
        <v>7.6860000000000001E-3</v>
      </c>
      <c r="Q28" s="4">
        <f t="shared" si="21"/>
        <v>12.5</v>
      </c>
      <c r="R28">
        <f t="shared" si="0"/>
        <v>100000</v>
      </c>
      <c r="S28">
        <f t="shared" si="1"/>
        <v>525.32126971900516</v>
      </c>
      <c r="U28">
        <f t="shared" si="13"/>
        <v>7.6860000000000001E-3</v>
      </c>
      <c r="V28">
        <f t="shared" si="14"/>
        <v>0.01</v>
      </c>
      <c r="W28">
        <f t="shared" si="15"/>
        <v>0.70519667181648171</v>
      </c>
      <c r="X28">
        <f t="shared" si="16"/>
        <v>5.4201416195814789E-3</v>
      </c>
      <c r="Y28">
        <f t="shared" si="17"/>
        <v>7.0519667181648173E-3</v>
      </c>
      <c r="Z28">
        <f t="shared" si="18"/>
        <v>0.69272456347873546</v>
      </c>
      <c r="AB28">
        <f t="shared" si="19"/>
        <v>376.03639873359185</v>
      </c>
      <c r="AC28">
        <f t="shared" si="2"/>
        <v>363.90294725219292</v>
      </c>
      <c r="AE28">
        <f t="shared" si="3"/>
        <v>0</v>
      </c>
      <c r="AF28">
        <f t="shared" si="4"/>
        <v>0</v>
      </c>
      <c r="AG28">
        <f t="shared" si="4"/>
        <v>-8.6590570434841929</v>
      </c>
      <c r="AH28">
        <f t="shared" si="5"/>
        <v>-542.01416195814784</v>
      </c>
      <c r="AI28">
        <f t="shared" si="6"/>
        <v>-550.67321900163199</v>
      </c>
      <c r="AJ28">
        <f t="shared" si="7"/>
        <v>12.133451481398936</v>
      </c>
      <c r="AK28">
        <f t="shared" si="22"/>
        <v>26.322547911351432</v>
      </c>
      <c r="AL28">
        <f t="shared" si="8"/>
        <v>-512.21721960888158</v>
      </c>
      <c r="AN28">
        <f t="shared" si="9"/>
        <v>0</v>
      </c>
      <c r="AO28">
        <f t="shared" si="9"/>
        <v>0</v>
      </c>
      <c r="AP28">
        <f t="shared" si="9"/>
        <v>-0.50935436692232183</v>
      </c>
      <c r="AQ28">
        <f t="shared" si="9"/>
        <v>-31.883065204526989</v>
      </c>
      <c r="AR28">
        <f t="shared" si="9"/>
        <v>-32.39241957144931</v>
      </c>
      <c r="AS28">
        <f t="shared" si="9"/>
        <v>0.71372973602722578</v>
      </c>
      <c r="AT28">
        <f t="shared" si="9"/>
        <v>1.5483793050258094</v>
      </c>
      <c r="AU28">
        <f t="shared" si="9"/>
        <v>-30.130310530396272</v>
      </c>
      <c r="AW28">
        <v>25</v>
      </c>
      <c r="AX28">
        <f>IF(Z28&gt;0, (R28*SUMPRODUCT(K28:$K$98, X28:$X$98)-K28*$AZ$3)/Z28, 0)</f>
        <v>525.32126971900516</v>
      </c>
    </row>
    <row r="29" spans="5:50" x14ac:dyDescent="0.25">
      <c r="E29">
        <v>2029</v>
      </c>
      <c r="F29" s="5">
        <f>EconomicRates!C69</f>
        <v>3.5571999999999999E-2</v>
      </c>
      <c r="G29" s="5">
        <f>EconomicRates!D69</f>
        <v>7.0000000000000007E-2</v>
      </c>
      <c r="H29" s="5">
        <f t="shared" si="10"/>
        <v>0.12000000000000001</v>
      </c>
      <c r="I29" s="5">
        <f t="shared" si="11"/>
        <v>1.1200000000000001</v>
      </c>
      <c r="J29">
        <f t="shared" si="12"/>
        <v>0.89285714285714279</v>
      </c>
      <c r="K29">
        <f t="shared" si="20"/>
        <v>5.2520809421655039E-2</v>
      </c>
      <c r="L29" s="2">
        <v>26</v>
      </c>
      <c r="M29" s="6">
        <v>8.2030000000000002E-3</v>
      </c>
      <c r="Q29" s="4">
        <f t="shared" si="21"/>
        <v>12.5</v>
      </c>
      <c r="R29">
        <f t="shared" si="0"/>
        <v>100000</v>
      </c>
      <c r="S29">
        <f t="shared" si="1"/>
        <v>517.10525280286868</v>
      </c>
      <c r="U29">
        <f t="shared" si="13"/>
        <v>8.2030000000000002E-3</v>
      </c>
      <c r="V29">
        <f t="shared" si="14"/>
        <v>0.01</v>
      </c>
      <c r="W29">
        <f t="shared" si="15"/>
        <v>0.69272456347873546</v>
      </c>
      <c r="X29">
        <f t="shared" si="16"/>
        <v>5.6824195942160672E-3</v>
      </c>
      <c r="Y29">
        <f t="shared" si="17"/>
        <v>6.9272456347873549E-3</v>
      </c>
      <c r="Z29">
        <f t="shared" si="18"/>
        <v>0.68011489824973204</v>
      </c>
      <c r="AB29">
        <f t="shared" si="19"/>
        <v>363.90294725219292</v>
      </c>
      <c r="AC29">
        <f t="shared" si="2"/>
        <v>351.69098639442501</v>
      </c>
      <c r="AE29">
        <f t="shared" si="3"/>
        <v>0</v>
      </c>
      <c r="AF29">
        <f t="shared" si="4"/>
        <v>0</v>
      </c>
      <c r="AG29">
        <f t="shared" si="4"/>
        <v>-8.5014362281216513</v>
      </c>
      <c r="AH29">
        <f t="shared" si="5"/>
        <v>-568.24195942160668</v>
      </c>
      <c r="AI29">
        <f t="shared" si="6"/>
        <v>-576.74339564972831</v>
      </c>
      <c r="AJ29">
        <f t="shared" si="7"/>
        <v>12.211960857767906</v>
      </c>
      <c r="AK29">
        <f t="shared" si="22"/>
        <v>25.473206307653506</v>
      </c>
      <c r="AL29">
        <f t="shared" si="8"/>
        <v>-539.05822848430694</v>
      </c>
      <c r="AN29">
        <f t="shared" si="9"/>
        <v>0</v>
      </c>
      <c r="AO29">
        <f t="shared" si="9"/>
        <v>0</v>
      </c>
      <c r="AP29">
        <f t="shared" si="9"/>
        <v>-0.44650231194753109</v>
      </c>
      <c r="AQ29">
        <f t="shared" si="9"/>
        <v>-29.84452765617004</v>
      </c>
      <c r="AR29">
        <f t="shared" si="9"/>
        <v>-30.29102996811757</v>
      </c>
      <c r="AS29">
        <f t="shared" si="9"/>
        <v>0.64138206887553917</v>
      </c>
      <c r="AT29">
        <f t="shared" si="9"/>
        <v>1.3378734138427708</v>
      </c>
      <c r="AU29">
        <f t="shared" si="9"/>
        <v>-28.311774485399262</v>
      </c>
      <c r="AW29">
        <v>26</v>
      </c>
      <c r="AX29">
        <f>IF(Z29&gt;0, (R29*SUMPRODUCT(K29:$K$98, X29:$X$98)-K29*$AZ$3)/Z29, 0)</f>
        <v>517.10525280286868</v>
      </c>
    </row>
    <row r="30" spans="5:50" x14ac:dyDescent="0.25">
      <c r="E30">
        <v>2030</v>
      </c>
      <c r="F30" s="5">
        <f>EconomicRates!C70</f>
        <v>3.5571999999999999E-2</v>
      </c>
      <c r="G30" s="5">
        <f>EconomicRates!D70</f>
        <v>7.0000000000000007E-2</v>
      </c>
      <c r="H30" s="5">
        <f t="shared" si="10"/>
        <v>0.12000000000000001</v>
      </c>
      <c r="I30" s="5">
        <f t="shared" si="11"/>
        <v>1.1200000000000001</v>
      </c>
      <c r="J30">
        <f t="shared" si="12"/>
        <v>0.89285714285714279</v>
      </c>
      <c r="K30">
        <f t="shared" si="20"/>
        <v>4.6893579840763422E-2</v>
      </c>
      <c r="L30" s="2">
        <v>27</v>
      </c>
      <c r="M30" s="6">
        <v>8.7950000000000007E-3</v>
      </c>
      <c r="Q30" s="4">
        <f t="shared" si="21"/>
        <v>12.5</v>
      </c>
      <c r="R30">
        <f t="shared" si="0"/>
        <v>100000</v>
      </c>
      <c r="S30">
        <f t="shared" si="1"/>
        <v>508.6072212923126</v>
      </c>
      <c r="U30">
        <f t="shared" si="13"/>
        <v>8.7950000000000007E-3</v>
      </c>
      <c r="V30">
        <f t="shared" si="14"/>
        <v>0.01</v>
      </c>
      <c r="W30">
        <f t="shared" si="15"/>
        <v>0.68011489824973204</v>
      </c>
      <c r="X30">
        <f t="shared" si="16"/>
        <v>5.9816105301063937E-3</v>
      </c>
      <c r="Y30">
        <f t="shared" si="17"/>
        <v>6.8011489824973204E-3</v>
      </c>
      <c r="Z30">
        <f t="shared" si="18"/>
        <v>0.66733213873712838</v>
      </c>
      <c r="AB30">
        <f t="shared" si="19"/>
        <v>351.69098639442501</v>
      </c>
      <c r="AC30">
        <f t="shared" si="2"/>
        <v>339.40994476214689</v>
      </c>
      <c r="AE30">
        <f t="shared" si="3"/>
        <v>0</v>
      </c>
      <c r="AF30">
        <f t="shared" si="4"/>
        <v>0</v>
      </c>
      <c r="AG30">
        <f t="shared" si="4"/>
        <v>-8.3416517342141052</v>
      </c>
      <c r="AH30">
        <f t="shared" si="5"/>
        <v>-598.16105301063942</v>
      </c>
      <c r="AI30">
        <f t="shared" si="6"/>
        <v>-606.50270474485353</v>
      </c>
      <c r="AJ30">
        <f t="shared" si="7"/>
        <v>12.281041632278118</v>
      </c>
      <c r="AK30">
        <f t="shared" si="22"/>
        <v>24.618369047609754</v>
      </c>
      <c r="AL30">
        <f t="shared" si="8"/>
        <v>-569.60329406496567</v>
      </c>
      <c r="AN30">
        <f t="shared" si="9"/>
        <v>0</v>
      </c>
      <c r="AO30">
        <f t="shared" si="9"/>
        <v>0</v>
      </c>
      <c r="AP30">
        <f t="shared" si="9"/>
        <v>-0.39116991160221182</v>
      </c>
      <c r="AQ30">
        <f t="shared" si="9"/>
        <v>-28.049913096989542</v>
      </c>
      <c r="AR30">
        <f t="shared" si="9"/>
        <v>-28.441083008591754</v>
      </c>
      <c r="AS30">
        <f t="shared" si="9"/>
        <v>0.57590200631097344</v>
      </c>
      <c r="AT30">
        <f t="shared" si="9"/>
        <v>1.154443454483467</v>
      </c>
      <c r="AU30">
        <f t="shared" si="9"/>
        <v>-26.710737547797315</v>
      </c>
      <c r="AW30">
        <v>27</v>
      </c>
      <c r="AX30">
        <f>IF(Z30&gt;0, (R30*SUMPRODUCT(K30:$K$98, X30:$X$98)-K30*$AZ$3)/Z30, 0)</f>
        <v>508.6072212923126</v>
      </c>
    </row>
    <row r="31" spans="5:50" x14ac:dyDescent="0.25">
      <c r="E31">
        <v>2031</v>
      </c>
      <c r="F31" s="5">
        <f>EconomicRates!C71</f>
        <v>3.5571999999999999E-2</v>
      </c>
      <c r="G31" s="5">
        <f>EconomicRates!D71</f>
        <v>7.0000000000000007E-2</v>
      </c>
      <c r="H31" s="5">
        <f t="shared" si="10"/>
        <v>0.12000000000000001</v>
      </c>
      <c r="I31" s="5">
        <f t="shared" si="11"/>
        <v>1.1200000000000001</v>
      </c>
      <c r="J31">
        <f t="shared" si="12"/>
        <v>0.89285714285714279</v>
      </c>
      <c r="K31">
        <f t="shared" si="20"/>
        <v>4.1869267714967337E-2</v>
      </c>
      <c r="L31" s="2">
        <v>28</v>
      </c>
      <c r="M31" s="6">
        <v>9.4780000000000003E-3</v>
      </c>
      <c r="Q31" s="4">
        <f t="shared" si="21"/>
        <v>12.5</v>
      </c>
      <c r="R31">
        <f t="shared" si="0"/>
        <v>100000</v>
      </c>
      <c r="S31">
        <f t="shared" si="1"/>
        <v>499.80865111041237</v>
      </c>
      <c r="U31">
        <f t="shared" si="13"/>
        <v>9.4780000000000003E-3</v>
      </c>
      <c r="V31">
        <f t="shared" si="14"/>
        <v>0.01</v>
      </c>
      <c r="W31">
        <f t="shared" si="15"/>
        <v>0.66733213873712838</v>
      </c>
      <c r="X31">
        <f t="shared" si="16"/>
        <v>6.3249740109505032E-3</v>
      </c>
      <c r="Y31">
        <f t="shared" si="17"/>
        <v>6.6733213873712838E-3</v>
      </c>
      <c r="Z31">
        <f t="shared" si="18"/>
        <v>0.65433384333880651</v>
      </c>
      <c r="AB31">
        <f t="shared" si="19"/>
        <v>339.40994476214689</v>
      </c>
      <c r="AC31">
        <f t="shared" si="2"/>
        <v>327.04171561506075</v>
      </c>
      <c r="AE31">
        <f t="shared" si="3"/>
        <v>0</v>
      </c>
      <c r="AF31">
        <f t="shared" si="4"/>
        <v>0</v>
      </c>
      <c r="AG31">
        <f t="shared" si="4"/>
        <v>-8.1791730417350816</v>
      </c>
      <c r="AH31">
        <f t="shared" si="5"/>
        <v>-632.49740109505035</v>
      </c>
      <c r="AI31">
        <f t="shared" si="6"/>
        <v>-640.67657413678546</v>
      </c>
      <c r="AJ31">
        <f t="shared" si="7"/>
        <v>12.36822914708614</v>
      </c>
      <c r="AK31">
        <f t="shared" si="22"/>
        <v>23.758696133350284</v>
      </c>
      <c r="AL31">
        <f t="shared" si="8"/>
        <v>-604.54964885634899</v>
      </c>
      <c r="AN31">
        <f t="shared" si="9"/>
        <v>0</v>
      </c>
      <c r="AO31">
        <f t="shared" si="9"/>
        <v>0</v>
      </c>
      <c r="AP31">
        <f t="shared" si="9"/>
        <v>-0.34245598577144987</v>
      </c>
      <c r="AQ31">
        <f t="shared" si="9"/>
        <v>-26.482203015469739</v>
      </c>
      <c r="AR31">
        <f t="shared" si="9"/>
        <v>-26.824659001241191</v>
      </c>
      <c r="AS31">
        <f t="shared" si="9"/>
        <v>0.51784869731941174</v>
      </c>
      <c r="AT31">
        <f t="shared" si="9"/>
        <v>0.99475920896580239</v>
      </c>
      <c r="AU31">
        <f t="shared" si="9"/>
        <v>-25.312051094955972</v>
      </c>
      <c r="AW31">
        <v>28</v>
      </c>
      <c r="AX31">
        <f>IF(Z31&gt;0, (R31*SUMPRODUCT(K31:$K$98, X31:$X$98)-K31*$AZ$3)/Z31, 0)</f>
        <v>499.80865111041237</v>
      </c>
    </row>
    <row r="32" spans="5:50" x14ac:dyDescent="0.25">
      <c r="E32">
        <v>2032</v>
      </c>
      <c r="F32" s="5">
        <f>EconomicRates!C72</f>
        <v>3.5571999999999999E-2</v>
      </c>
      <c r="G32" s="5">
        <f>EconomicRates!D72</f>
        <v>7.0000000000000007E-2</v>
      </c>
      <c r="H32" s="5">
        <f t="shared" si="10"/>
        <v>0.12000000000000001</v>
      </c>
      <c r="I32" s="5">
        <f t="shared" si="11"/>
        <v>1.1200000000000001</v>
      </c>
      <c r="J32">
        <f t="shared" si="12"/>
        <v>0.89285714285714279</v>
      </c>
      <c r="K32">
        <f t="shared" si="20"/>
        <v>3.7383274745506546E-2</v>
      </c>
      <c r="L32" s="2">
        <v>29</v>
      </c>
      <c r="M32" s="6">
        <v>1.0265E-2</v>
      </c>
      <c r="Q32" s="4">
        <f t="shared" si="21"/>
        <v>12.5</v>
      </c>
      <c r="R32">
        <f t="shared" si="0"/>
        <v>100000</v>
      </c>
      <c r="S32">
        <f t="shared" si="1"/>
        <v>490.67834596618667</v>
      </c>
      <c r="U32">
        <f t="shared" si="13"/>
        <v>1.0265E-2</v>
      </c>
      <c r="V32">
        <f t="shared" si="14"/>
        <v>0.01</v>
      </c>
      <c r="W32">
        <f t="shared" si="15"/>
        <v>0.65433384333880651</v>
      </c>
      <c r="X32">
        <f t="shared" si="16"/>
        <v>6.716736901872849E-3</v>
      </c>
      <c r="Y32">
        <f t="shared" si="17"/>
        <v>6.5433384333880651E-3</v>
      </c>
      <c r="Z32">
        <f t="shared" si="18"/>
        <v>0.64107376800354565</v>
      </c>
      <c r="AB32">
        <f t="shared" si="19"/>
        <v>327.04171561506075</v>
      </c>
      <c r="AC32">
        <f t="shared" si="2"/>
        <v>314.56101612629067</v>
      </c>
      <c r="AE32">
        <f t="shared" si="3"/>
        <v>0</v>
      </c>
      <c r="AF32">
        <f t="shared" si="4"/>
        <v>0</v>
      </c>
      <c r="AG32">
        <f t="shared" si="4"/>
        <v>-8.0134221000443198</v>
      </c>
      <c r="AH32">
        <f t="shared" si="5"/>
        <v>-671.67369018728493</v>
      </c>
      <c r="AI32">
        <f t="shared" si="6"/>
        <v>-679.68711228732923</v>
      </c>
      <c r="AJ32">
        <f t="shared" si="7"/>
        <v>12.480699488770085</v>
      </c>
      <c r="AK32">
        <f t="shared" si="22"/>
        <v>22.892920093054254</v>
      </c>
      <c r="AL32">
        <f t="shared" si="8"/>
        <v>-644.31349270550481</v>
      </c>
      <c r="AN32">
        <f t="shared" si="9"/>
        <v>0</v>
      </c>
      <c r="AO32">
        <f t="shared" si="9"/>
        <v>0</v>
      </c>
      <c r="AP32">
        <f t="shared" si="9"/>
        <v>-0.29956796001767083</v>
      </c>
      <c r="AQ32">
        <f t="shared" si="9"/>
        <v>-25.109362099599519</v>
      </c>
      <c r="AR32">
        <f t="shared" si="9"/>
        <v>-25.408930059617187</v>
      </c>
      <c r="AS32">
        <f t="shared" si="9"/>
        <v>0.46656941800479518</v>
      </c>
      <c r="AT32">
        <f t="shared" si="9"/>
        <v>0.85581232156557452</v>
      </c>
      <c r="AU32">
        <f t="shared" si="9"/>
        <v>-24.086548320046816</v>
      </c>
      <c r="AW32">
        <v>29</v>
      </c>
      <c r="AX32">
        <f>IF(Z32&gt;0, (R32*SUMPRODUCT(K32:$K$98, X32:$X$98)-K32*$AZ$3)/Z32, 0)</f>
        <v>490.67834596618667</v>
      </c>
    </row>
    <row r="33" spans="5:50" x14ac:dyDescent="0.25">
      <c r="E33">
        <v>2033</v>
      </c>
      <c r="F33" s="5">
        <f>EconomicRates!C73</f>
        <v>3.5571999999999999E-2</v>
      </c>
      <c r="G33" s="5">
        <f>EconomicRates!D73</f>
        <v>7.0000000000000007E-2</v>
      </c>
      <c r="H33" s="5">
        <f t="shared" si="10"/>
        <v>0.12000000000000001</v>
      </c>
      <c r="I33" s="5">
        <f t="shared" si="11"/>
        <v>1.1200000000000001</v>
      </c>
      <c r="J33">
        <f t="shared" si="12"/>
        <v>0.89285714285714279</v>
      </c>
      <c r="K33">
        <f t="shared" si="20"/>
        <v>3.337792387991656E-2</v>
      </c>
      <c r="L33" s="2">
        <v>30</v>
      </c>
      <c r="M33" s="6">
        <v>1.1204E-2</v>
      </c>
      <c r="Q33" s="4">
        <f t="shared" si="21"/>
        <v>12.5</v>
      </c>
      <c r="R33">
        <f t="shared" si="0"/>
        <v>100000</v>
      </c>
      <c r="S33">
        <f t="shared" si="1"/>
        <v>481.21499459742768</v>
      </c>
      <c r="U33">
        <f t="shared" si="13"/>
        <v>1.1204E-2</v>
      </c>
      <c r="V33">
        <f t="shared" si="14"/>
        <v>0.01</v>
      </c>
      <c r="W33">
        <f t="shared" si="15"/>
        <v>0.64107376800354565</v>
      </c>
      <c r="X33">
        <f t="shared" si="16"/>
        <v>7.1825904967117256E-3</v>
      </c>
      <c r="Y33">
        <f t="shared" si="17"/>
        <v>6.4107376800354565E-3</v>
      </c>
      <c r="Z33">
        <f t="shared" si="18"/>
        <v>0.62748043982679846</v>
      </c>
      <c r="AB33">
        <f t="shared" si="19"/>
        <v>314.56101612629067</v>
      </c>
      <c r="AC33">
        <f t="shared" si="2"/>
        <v>301.95299646124437</v>
      </c>
      <c r="AE33">
        <f t="shared" si="3"/>
        <v>0</v>
      </c>
      <c r="AF33">
        <f t="shared" si="4"/>
        <v>0</v>
      </c>
      <c r="AG33">
        <f t="shared" si="4"/>
        <v>-7.8435054978349807</v>
      </c>
      <c r="AH33">
        <f t="shared" si="5"/>
        <v>-718.25904967117253</v>
      </c>
      <c r="AI33">
        <f t="shared" si="6"/>
        <v>-726.10255516900747</v>
      </c>
      <c r="AJ33">
        <f t="shared" si="7"/>
        <v>12.608019665046299</v>
      </c>
      <c r="AK33">
        <f t="shared" si="22"/>
        <v>22.019271128840348</v>
      </c>
      <c r="AL33">
        <f t="shared" si="8"/>
        <v>-691.47526437512079</v>
      </c>
      <c r="AN33">
        <f t="shared" si="9"/>
        <v>0</v>
      </c>
      <c r="AO33">
        <f t="shared" si="9"/>
        <v>0</v>
      </c>
      <c r="AP33">
        <f t="shared" si="9"/>
        <v>-0.26179992945844305</v>
      </c>
      <c r="AQ33">
        <f t="shared" si="9"/>
        <v>-23.973995885985605</v>
      </c>
      <c r="AR33">
        <f t="shared" si="9"/>
        <v>-24.235795815444046</v>
      </c>
      <c r="AS33">
        <f t="shared" si="9"/>
        <v>0.42082952065640644</v>
      </c>
      <c r="AT33">
        <f t="shared" si="9"/>
        <v>0.73495755562967757</v>
      </c>
      <c r="AU33">
        <f t="shared" si="9"/>
        <v>-23.080008739157961</v>
      </c>
      <c r="AW33">
        <v>30</v>
      </c>
      <c r="AX33">
        <f>IF(Z33&gt;0, (R33*SUMPRODUCT(K33:$K$98, X33:$X$98)-K33*$AZ$3)/Z33, 0)</f>
        <v>481.21499459742768</v>
      </c>
    </row>
    <row r="34" spans="5:50" x14ac:dyDescent="0.25">
      <c r="E34">
        <v>2034</v>
      </c>
      <c r="F34" s="5">
        <f>EconomicRates!C74</f>
        <v>3.5571999999999999E-2</v>
      </c>
      <c r="G34" s="5">
        <f>EconomicRates!D74</f>
        <v>7.0000000000000007E-2</v>
      </c>
      <c r="H34" s="5">
        <f t="shared" si="10"/>
        <v>0.12000000000000001</v>
      </c>
      <c r="I34" s="5">
        <f t="shared" si="11"/>
        <v>1.1200000000000001</v>
      </c>
      <c r="J34">
        <f t="shared" si="12"/>
        <v>0.89285714285714279</v>
      </c>
      <c r="K34">
        <f t="shared" si="20"/>
        <v>2.9801717749925499E-2</v>
      </c>
      <c r="L34" s="2">
        <v>31</v>
      </c>
      <c r="M34" s="6">
        <v>1.2285000000000001E-2</v>
      </c>
      <c r="Q34" s="4">
        <f t="shared" si="21"/>
        <v>12.5</v>
      </c>
      <c r="R34">
        <f t="shared" si="0"/>
        <v>100000</v>
      </c>
      <c r="S34">
        <f t="shared" si="1"/>
        <v>471.29960773679966</v>
      </c>
      <c r="U34">
        <f t="shared" si="13"/>
        <v>1.2285000000000001E-2</v>
      </c>
      <c r="V34">
        <f t="shared" si="14"/>
        <v>0.01</v>
      </c>
      <c r="W34">
        <f t="shared" si="15"/>
        <v>0.62748043982679846</v>
      </c>
      <c r="X34">
        <f t="shared" si="16"/>
        <v>7.7085972032722196E-3</v>
      </c>
      <c r="Y34">
        <f t="shared" si="17"/>
        <v>6.2748043982679847E-3</v>
      </c>
      <c r="Z34">
        <f t="shared" si="18"/>
        <v>0.61349703822525825</v>
      </c>
      <c r="AB34">
        <f t="shared" si="19"/>
        <v>301.95299646124437</v>
      </c>
      <c r="AC34">
        <f t="shared" si="2"/>
        <v>289.14091346325262</v>
      </c>
      <c r="AE34">
        <f t="shared" si="3"/>
        <v>0</v>
      </c>
      <c r="AF34">
        <f t="shared" si="4"/>
        <v>0</v>
      </c>
      <c r="AG34">
        <f t="shared" si="4"/>
        <v>-7.6687129778157281</v>
      </c>
      <c r="AH34">
        <f t="shared" si="5"/>
        <v>-770.85972032722191</v>
      </c>
      <c r="AI34">
        <f t="shared" si="6"/>
        <v>-778.52843330503765</v>
      </c>
      <c r="AJ34">
        <f t="shared" si="7"/>
        <v>12.812082997991752</v>
      </c>
      <c r="AK34">
        <f t="shared" si="22"/>
        <v>21.136709752287107</v>
      </c>
      <c r="AL34">
        <f t="shared" si="8"/>
        <v>-744.57964055475884</v>
      </c>
      <c r="AN34">
        <f t="shared" si="9"/>
        <v>0</v>
      </c>
      <c r="AO34">
        <f t="shared" si="9"/>
        <v>0</v>
      </c>
      <c r="AP34">
        <f t="shared" si="9"/>
        <v>-0.22854081967005502</v>
      </c>
      <c r="AQ34">
        <f t="shared" si="9"/>
        <v>-22.972943809978375</v>
      </c>
      <c r="AR34">
        <f t="shared" si="9"/>
        <v>-23.20148462964843</v>
      </c>
      <c r="AS34">
        <f t="shared" si="9"/>
        <v>0.38182208129476947</v>
      </c>
      <c r="AT34">
        <f t="shared" si="9"/>
        <v>0.6299102581997581</v>
      </c>
      <c r="AU34">
        <f t="shared" ref="AU34:AU79" si="23">AL34*$K34</f>
        <v>-22.189752290153905</v>
      </c>
      <c r="AW34">
        <v>31</v>
      </c>
      <c r="AX34">
        <f>IF(Z34&gt;0, (R34*SUMPRODUCT(K34:$K$98, X34:$X$98)-K34*$AZ$3)/Z34, 0)</f>
        <v>471.29960773679966</v>
      </c>
    </row>
    <row r="35" spans="5:50" x14ac:dyDescent="0.25">
      <c r="E35">
        <v>2035</v>
      </c>
      <c r="F35" s="5">
        <f>EconomicRates!C75</f>
        <v>3.5571999999999999E-2</v>
      </c>
      <c r="G35" s="5">
        <f>EconomicRates!D75</f>
        <v>7.0000000000000007E-2</v>
      </c>
      <c r="H35" s="5">
        <f t="shared" si="10"/>
        <v>0.12000000000000001</v>
      </c>
      <c r="I35" s="5">
        <f t="shared" si="11"/>
        <v>1.1200000000000001</v>
      </c>
      <c r="J35">
        <f t="shared" si="12"/>
        <v>0.89285714285714279</v>
      </c>
      <c r="K35">
        <f t="shared" si="20"/>
        <v>2.660867656243348E-2</v>
      </c>
      <c r="L35" s="2">
        <v>32</v>
      </c>
      <c r="M35" s="6">
        <v>1.3528E-2</v>
      </c>
      <c r="Q35" s="4">
        <f t="shared" si="21"/>
        <v>12.5</v>
      </c>
      <c r="R35">
        <f t="shared" si="0"/>
        <v>100000</v>
      </c>
      <c r="S35">
        <f t="shared" si="1"/>
        <v>460.94335795513479</v>
      </c>
      <c r="U35">
        <f t="shared" si="13"/>
        <v>1.3528E-2</v>
      </c>
      <c r="V35">
        <f t="shared" si="14"/>
        <v>0.01</v>
      </c>
      <c r="W35">
        <f t="shared" si="15"/>
        <v>0.61349703822525825</v>
      </c>
      <c r="X35">
        <f t="shared" si="16"/>
        <v>8.2993879331112932E-3</v>
      </c>
      <c r="Y35">
        <f t="shared" si="17"/>
        <v>6.1349703822525829E-3</v>
      </c>
      <c r="Z35">
        <f t="shared" si="18"/>
        <v>0.59906267990989437</v>
      </c>
      <c r="AB35">
        <f t="shared" si="19"/>
        <v>289.14091346325262</v>
      </c>
      <c r="AC35">
        <f t="shared" si="2"/>
        <v>276.13396330326879</v>
      </c>
      <c r="AE35">
        <f t="shared" si="3"/>
        <v>0</v>
      </c>
      <c r="AF35">
        <f t="shared" ref="AF35:AG66" si="24">-$Z35*P35</f>
        <v>0</v>
      </c>
      <c r="AG35">
        <f t="shared" si="24"/>
        <v>-7.4882834988736793</v>
      </c>
      <c r="AH35">
        <f t="shared" si="5"/>
        <v>-829.9387933111293</v>
      </c>
      <c r="AI35">
        <f t="shared" ref="AI35:AI66" si="25">SUM(AE35:AH35)</f>
        <v>-837.42707681000297</v>
      </c>
      <c r="AJ35">
        <f t="shared" si="7"/>
        <v>13.00695015998383</v>
      </c>
      <c r="AK35">
        <f t="shared" si="22"/>
        <v>20.239863942427686</v>
      </c>
      <c r="AL35">
        <f t="shared" ref="AL35:AL79" si="26">SUM(AI35:AK35)</f>
        <v>-804.18026270759151</v>
      </c>
      <c r="AN35">
        <f t="shared" ref="AN35:AT66" si="27">AE35*$K35</f>
        <v>0</v>
      </c>
      <c r="AO35">
        <f t="shared" si="27"/>
        <v>0</v>
      </c>
      <c r="AP35">
        <f t="shared" si="27"/>
        <v>-0.19925331362933743</v>
      </c>
      <c r="AQ35">
        <f t="shared" si="27"/>
        <v>-22.083572917832171</v>
      </c>
      <c r="AR35">
        <f t="shared" si="27"/>
        <v>-22.282826231461506</v>
      </c>
      <c r="AS35">
        <f t="shared" si="27"/>
        <v>0.34609772987070214</v>
      </c>
      <c r="AT35">
        <f t="shared" si="27"/>
        <v>0.538555993311718</v>
      </c>
      <c r="AU35">
        <f t="shared" si="23"/>
        <v>-21.398172508279089</v>
      </c>
      <c r="AW35">
        <v>32</v>
      </c>
      <c r="AX35">
        <f>IF(Z35&gt;0, (R35*SUMPRODUCT(K35:$K$98, X35:$X$98)-K35*$AZ$3)/Z35, 0)</f>
        <v>460.94335795513479</v>
      </c>
    </row>
    <row r="36" spans="5:50" x14ac:dyDescent="0.25">
      <c r="E36">
        <v>2036</v>
      </c>
      <c r="F36" s="5">
        <f>EconomicRates!C76</f>
        <v>3.5571999999999999E-2</v>
      </c>
      <c r="G36" s="5">
        <f>EconomicRates!D76</f>
        <v>7.0000000000000007E-2</v>
      </c>
      <c r="H36" s="5">
        <f t="shared" si="10"/>
        <v>0.12000000000000001</v>
      </c>
      <c r="I36" s="5">
        <f t="shared" si="11"/>
        <v>1.1200000000000001</v>
      </c>
      <c r="J36">
        <f t="shared" si="12"/>
        <v>0.89285714285714279</v>
      </c>
      <c r="K36">
        <f t="shared" si="20"/>
        <v>2.3757746930744176E-2</v>
      </c>
      <c r="L36" s="2">
        <v>33</v>
      </c>
      <c r="M36" s="6">
        <v>1.4963000000000001E-2</v>
      </c>
      <c r="Q36" s="4">
        <f t="shared" si="21"/>
        <v>12.5</v>
      </c>
      <c r="R36">
        <f t="shared" si="0"/>
        <v>100000</v>
      </c>
      <c r="S36">
        <f t="shared" si="1"/>
        <v>450.17098507440943</v>
      </c>
      <c r="U36">
        <f t="shared" si="13"/>
        <v>1.4963000000000001E-2</v>
      </c>
      <c r="V36">
        <f t="shared" si="14"/>
        <v>0.01</v>
      </c>
      <c r="W36">
        <f t="shared" si="15"/>
        <v>0.59906267990989437</v>
      </c>
      <c r="X36">
        <f t="shared" si="16"/>
        <v>8.9637748794917493E-3</v>
      </c>
      <c r="Y36">
        <f t="shared" si="17"/>
        <v>5.9906267990989439E-3</v>
      </c>
      <c r="Z36">
        <f t="shared" si="18"/>
        <v>0.58410827823130373</v>
      </c>
      <c r="AB36">
        <f t="shared" si="19"/>
        <v>276.13396330326879</v>
      </c>
      <c r="AC36">
        <f t="shared" si="2"/>
        <v>262.94859900150323</v>
      </c>
      <c r="AE36">
        <f t="shared" si="3"/>
        <v>0</v>
      </c>
      <c r="AF36">
        <f t="shared" si="24"/>
        <v>0</v>
      </c>
      <c r="AG36">
        <f t="shared" si="24"/>
        <v>-7.301353477891297</v>
      </c>
      <c r="AH36">
        <f t="shared" si="5"/>
        <v>-896.37748794917491</v>
      </c>
      <c r="AI36">
        <f t="shared" si="25"/>
        <v>-903.67884142706623</v>
      </c>
      <c r="AJ36">
        <f t="shared" si="7"/>
        <v>13.18536430176556</v>
      </c>
      <c r="AK36">
        <f t="shared" si="22"/>
        <v>19.329377431228817</v>
      </c>
      <c r="AL36">
        <f t="shared" si="26"/>
        <v>-871.16409969407175</v>
      </c>
      <c r="AN36">
        <f t="shared" si="27"/>
        <v>0</v>
      </c>
      <c r="AO36">
        <f t="shared" si="27"/>
        <v>0</v>
      </c>
      <c r="AP36">
        <f t="shared" si="27"/>
        <v>-0.17346370817965026</v>
      </c>
      <c r="AQ36">
        <f t="shared" si="27"/>
        <v>-21.295909513112683</v>
      </c>
      <c r="AR36">
        <f t="shared" si="27"/>
        <v>-21.469373221292336</v>
      </c>
      <c r="AS36">
        <f t="shared" si="27"/>
        <v>0.31325454827101457</v>
      </c>
      <c r="AT36">
        <f t="shared" si="27"/>
        <v>0.45922245733997219</v>
      </c>
      <c r="AU36">
        <f t="shared" si="23"/>
        <v>-20.696896215681345</v>
      </c>
      <c r="AW36">
        <v>33</v>
      </c>
      <c r="AX36">
        <f>IF(Z36&gt;0, (R36*SUMPRODUCT(K36:$K$98, X36:$X$98)-K36*$AZ$3)/Z36, 0)</f>
        <v>450.17098507440943</v>
      </c>
    </row>
    <row r="37" spans="5:50" x14ac:dyDescent="0.25">
      <c r="E37">
        <v>2037</v>
      </c>
      <c r="F37" s="5">
        <f>EconomicRates!C77</f>
        <v>3.5571999999999999E-2</v>
      </c>
      <c r="G37" s="5">
        <f>EconomicRates!D77</f>
        <v>7.0000000000000007E-2</v>
      </c>
      <c r="H37" s="5">
        <f t="shared" si="10"/>
        <v>0.12000000000000001</v>
      </c>
      <c r="I37" s="5">
        <f t="shared" si="11"/>
        <v>1.1200000000000001</v>
      </c>
      <c r="J37">
        <f t="shared" si="12"/>
        <v>0.89285714285714279</v>
      </c>
      <c r="K37">
        <f t="shared" si="20"/>
        <v>2.1212274045307299E-2</v>
      </c>
      <c r="L37" s="2">
        <v>34</v>
      </c>
      <c r="M37" s="6">
        <v>1.6567999999999999E-2</v>
      </c>
      <c r="Q37" s="4">
        <f t="shared" si="21"/>
        <v>12.5</v>
      </c>
      <c r="R37">
        <f t="shared" si="0"/>
        <v>100000</v>
      </c>
      <c r="S37">
        <f t="shared" si="1"/>
        <v>438.97651192277146</v>
      </c>
      <c r="U37">
        <f t="shared" si="13"/>
        <v>1.6567999999999999E-2</v>
      </c>
      <c r="V37">
        <f t="shared" si="14"/>
        <v>0.01</v>
      </c>
      <c r="W37">
        <f t="shared" si="15"/>
        <v>0.58410827823130373</v>
      </c>
      <c r="X37">
        <f t="shared" si="16"/>
        <v>9.6775059537362405E-3</v>
      </c>
      <c r="Y37">
        <f t="shared" si="17"/>
        <v>5.8410827823130373E-3</v>
      </c>
      <c r="Z37">
        <f t="shared" si="18"/>
        <v>0.56858968949525446</v>
      </c>
      <c r="AB37">
        <f t="shared" si="19"/>
        <v>262.94859900150323</v>
      </c>
      <c r="AC37">
        <f t="shared" si="2"/>
        <v>249.59751860987851</v>
      </c>
      <c r="AE37">
        <f t="shared" si="3"/>
        <v>0</v>
      </c>
      <c r="AF37">
        <f t="shared" si="24"/>
        <v>0</v>
      </c>
      <c r="AG37">
        <f t="shared" si="24"/>
        <v>-7.1073711186906809</v>
      </c>
      <c r="AH37">
        <f t="shared" si="5"/>
        <v>-967.75059537362404</v>
      </c>
      <c r="AI37">
        <f t="shared" si="25"/>
        <v>-974.85796649231474</v>
      </c>
      <c r="AJ37">
        <f t="shared" si="7"/>
        <v>13.35108039162472</v>
      </c>
      <c r="AK37">
        <f t="shared" si="22"/>
        <v>18.406401930105229</v>
      </c>
      <c r="AL37">
        <f t="shared" si="26"/>
        <v>-943.10048417058488</v>
      </c>
      <c r="AN37">
        <f t="shared" si="27"/>
        <v>0</v>
      </c>
      <c r="AO37">
        <f t="shared" si="27"/>
        <v>0</v>
      </c>
      <c r="AP37">
        <f t="shared" si="27"/>
        <v>-0.15076350391136903</v>
      </c>
      <c r="AQ37">
        <f t="shared" si="27"/>
        <v>-20.528190836574613</v>
      </c>
      <c r="AR37">
        <f t="shared" si="27"/>
        <v>-20.67895434048598</v>
      </c>
      <c r="AS37">
        <f t="shared" si="27"/>
        <v>0.28320677606807226</v>
      </c>
      <c r="AT37">
        <f t="shared" si="27"/>
        <v>0.39044164192946534</v>
      </c>
      <c r="AU37">
        <f t="shared" si="23"/>
        <v>-20.005305922488446</v>
      </c>
      <c r="AW37">
        <v>34</v>
      </c>
      <c r="AX37">
        <f>IF(Z37&gt;0, (R37*SUMPRODUCT(K37:$K$98, X37:$X$98)-K37*$AZ$3)/Z37, 0)</f>
        <v>438.97651192277146</v>
      </c>
    </row>
    <row r="38" spans="5:50" x14ac:dyDescent="0.25">
      <c r="E38">
        <v>2038</v>
      </c>
      <c r="F38" s="5">
        <f>EconomicRates!C78</f>
        <v>3.5571999999999999E-2</v>
      </c>
      <c r="G38" s="5">
        <f>EconomicRates!D78</f>
        <v>7.0000000000000007E-2</v>
      </c>
      <c r="H38" s="5">
        <f t="shared" si="10"/>
        <v>0.12000000000000001</v>
      </c>
      <c r="I38" s="5">
        <f t="shared" si="11"/>
        <v>1.1200000000000001</v>
      </c>
      <c r="J38">
        <f t="shared" si="12"/>
        <v>0.89285714285714279</v>
      </c>
      <c r="K38">
        <f t="shared" si="20"/>
        <v>1.8939530397595803E-2</v>
      </c>
      <c r="L38" s="2">
        <v>35</v>
      </c>
      <c r="M38" s="6">
        <v>1.8353999999999999E-2</v>
      </c>
      <c r="Q38" s="4">
        <f t="shared" si="21"/>
        <v>12.5</v>
      </c>
      <c r="R38">
        <f t="shared" si="0"/>
        <v>100000</v>
      </c>
      <c r="S38">
        <f t="shared" si="1"/>
        <v>427.46904625195657</v>
      </c>
      <c r="U38">
        <f t="shared" si="13"/>
        <v>1.8353999999999999E-2</v>
      </c>
      <c r="V38">
        <f t="shared" si="14"/>
        <v>0.01</v>
      </c>
      <c r="W38">
        <f t="shared" si="15"/>
        <v>0.56858968949525446</v>
      </c>
      <c r="X38">
        <f t="shared" si="16"/>
        <v>1.0435895160995899E-2</v>
      </c>
      <c r="Y38">
        <f t="shared" si="17"/>
        <v>5.6858968949525445E-3</v>
      </c>
      <c r="Z38">
        <f t="shared" si="18"/>
        <v>0.55246789743930602</v>
      </c>
      <c r="AB38">
        <f t="shared" si="19"/>
        <v>249.59751860987851</v>
      </c>
      <c r="AC38">
        <f t="shared" si="2"/>
        <v>236.16292520320391</v>
      </c>
      <c r="AE38">
        <f t="shared" si="3"/>
        <v>0</v>
      </c>
      <c r="AF38">
        <f t="shared" si="24"/>
        <v>0</v>
      </c>
      <c r="AG38">
        <f t="shared" si="24"/>
        <v>-6.9058487179913257</v>
      </c>
      <c r="AH38">
        <f t="shared" si="5"/>
        <v>-1043.5895160995899</v>
      </c>
      <c r="AI38">
        <f t="shared" si="25"/>
        <v>-1050.4953648175813</v>
      </c>
      <c r="AJ38">
        <f t="shared" si="7"/>
        <v>13.434593406674594</v>
      </c>
      <c r="AK38">
        <f t="shared" si="22"/>
        <v>17.471826302691497</v>
      </c>
      <c r="AL38">
        <f t="shared" si="26"/>
        <v>-1019.5889451082152</v>
      </c>
      <c r="AN38">
        <f t="shared" si="27"/>
        <v>0</v>
      </c>
      <c r="AO38">
        <f t="shared" si="27"/>
        <v>0</v>
      </c>
      <c r="AP38">
        <f t="shared" si="27"/>
        <v>-0.13079353171559471</v>
      </c>
      <c r="AQ38">
        <f t="shared" si="27"/>
        <v>-19.765095362780478</v>
      </c>
      <c r="AR38">
        <f t="shared" si="27"/>
        <v>-19.895888894496075</v>
      </c>
      <c r="AS38">
        <f t="shared" si="27"/>
        <v>0.25444489020505362</v>
      </c>
      <c r="AT38">
        <f t="shared" si="27"/>
        <v>0.33090818536133948</v>
      </c>
      <c r="AU38">
        <f t="shared" si="23"/>
        <v>-19.310535818929679</v>
      </c>
      <c r="AW38">
        <v>35</v>
      </c>
      <c r="AX38">
        <f>IF(Z38&gt;0, (R38*SUMPRODUCT(K38:$K$98, X38:$X$98)-K38*$AZ$3)/Z38, 0)</f>
        <v>427.46904625195657</v>
      </c>
    </row>
    <row r="39" spans="5:50" x14ac:dyDescent="0.25">
      <c r="E39">
        <v>2039</v>
      </c>
      <c r="F39" s="5">
        <f>EconomicRates!C79</f>
        <v>3.5571999999999999E-2</v>
      </c>
      <c r="G39" s="5">
        <f>EconomicRates!D79</f>
        <v>7.0000000000000007E-2</v>
      </c>
      <c r="H39" s="5">
        <f t="shared" si="10"/>
        <v>0.12000000000000001</v>
      </c>
      <c r="I39" s="5">
        <f t="shared" si="11"/>
        <v>1.1200000000000001</v>
      </c>
      <c r="J39">
        <f t="shared" si="12"/>
        <v>0.89285714285714279</v>
      </c>
      <c r="K39">
        <f t="shared" si="20"/>
        <v>1.6910294997853393E-2</v>
      </c>
      <c r="L39" s="2">
        <v>36</v>
      </c>
      <c r="M39" s="6">
        <v>2.0303000000000002E-2</v>
      </c>
      <c r="Q39" s="4">
        <f t="shared" si="21"/>
        <v>12.5</v>
      </c>
      <c r="R39">
        <f t="shared" si="0"/>
        <v>100000</v>
      </c>
      <c r="S39">
        <f t="shared" si="1"/>
        <v>415.75582776658098</v>
      </c>
      <c r="U39">
        <f t="shared" si="13"/>
        <v>2.0303000000000002E-2</v>
      </c>
      <c r="V39">
        <f t="shared" si="14"/>
        <v>0.01</v>
      </c>
      <c r="W39">
        <f t="shared" si="15"/>
        <v>0.55246789743930602</v>
      </c>
      <c r="X39">
        <f t="shared" si="16"/>
        <v>1.1216755721710232E-2</v>
      </c>
      <c r="Y39">
        <f t="shared" si="17"/>
        <v>5.52467897439306E-3</v>
      </c>
      <c r="Z39">
        <f t="shared" si="18"/>
        <v>0.53572646274320279</v>
      </c>
      <c r="AB39">
        <f t="shared" si="19"/>
        <v>236.16292520320391</v>
      </c>
      <c r="AC39">
        <f t="shared" si="2"/>
        <v>222.73139897426267</v>
      </c>
      <c r="AE39">
        <f t="shared" si="3"/>
        <v>0</v>
      </c>
      <c r="AF39">
        <f t="shared" si="24"/>
        <v>0</v>
      </c>
      <c r="AG39">
        <f t="shared" si="24"/>
        <v>-6.6965807842900347</v>
      </c>
      <c r="AH39">
        <f t="shared" si="5"/>
        <v>-1121.6755721710231</v>
      </c>
      <c r="AI39">
        <f t="shared" si="25"/>
        <v>-1128.3721529553131</v>
      </c>
      <c r="AJ39">
        <f t="shared" si="7"/>
        <v>13.431526228941237</v>
      </c>
      <c r="AK39">
        <f t="shared" si="22"/>
        <v>16.531404764224277</v>
      </c>
      <c r="AL39">
        <f t="shared" si="26"/>
        <v>-1098.4092219621475</v>
      </c>
      <c r="AN39">
        <f t="shared" si="27"/>
        <v>0</v>
      </c>
      <c r="AO39">
        <f t="shared" si="27"/>
        <v>0</v>
      </c>
      <c r="AP39">
        <f t="shared" si="27"/>
        <v>-0.11324115653930092</v>
      </c>
      <c r="AQ39">
        <f t="shared" si="27"/>
        <v>-18.967864817297993</v>
      </c>
      <c r="AR39">
        <f t="shared" si="27"/>
        <v>-19.081105973837296</v>
      </c>
      <c r="AS39">
        <f t="shared" si="27"/>
        <v>0.22713107080280165</v>
      </c>
      <c r="AT39">
        <f t="shared" si="27"/>
        <v>0.27955093129195152</v>
      </c>
      <c r="AU39">
        <f t="shared" si="23"/>
        <v>-18.57442397174254</v>
      </c>
      <c r="AW39">
        <v>36</v>
      </c>
      <c r="AX39">
        <f>IF(Z39&gt;0, (R39*SUMPRODUCT(K39:$K$98, X39:$X$98)-K39*$AZ$3)/Z39, 0)</f>
        <v>415.75582776658098</v>
      </c>
    </row>
    <row r="40" spans="5:50" x14ac:dyDescent="0.25">
      <c r="E40">
        <v>2040</v>
      </c>
      <c r="F40" s="5">
        <f>EconomicRates!C80</f>
        <v>3.5571999999999999E-2</v>
      </c>
      <c r="G40" s="5">
        <f>EconomicRates!D80</f>
        <v>7.0000000000000007E-2</v>
      </c>
      <c r="H40" s="5">
        <f t="shared" si="10"/>
        <v>0.12000000000000001</v>
      </c>
      <c r="I40" s="5">
        <f t="shared" si="11"/>
        <v>1.1200000000000001</v>
      </c>
      <c r="J40">
        <f t="shared" si="12"/>
        <v>0.89285714285714279</v>
      </c>
      <c r="K40">
        <f t="shared" si="20"/>
        <v>1.5098477676654815E-2</v>
      </c>
      <c r="L40" s="2">
        <v>37</v>
      </c>
      <c r="M40" s="6">
        <v>2.2446000000000001E-2</v>
      </c>
      <c r="Q40" s="4">
        <f t="shared" si="21"/>
        <v>12.5</v>
      </c>
      <c r="R40">
        <f t="shared" si="0"/>
        <v>100000</v>
      </c>
      <c r="S40">
        <f t="shared" si="1"/>
        <v>404.01430843785545</v>
      </c>
      <c r="U40">
        <f t="shared" si="13"/>
        <v>2.2446000000000001E-2</v>
      </c>
      <c r="V40">
        <f t="shared" si="14"/>
        <v>0.01</v>
      </c>
      <c r="W40">
        <f t="shared" si="15"/>
        <v>0.53572646274320279</v>
      </c>
      <c r="X40">
        <f t="shared" si="16"/>
        <v>1.202491618273393E-2</v>
      </c>
      <c r="Y40">
        <f t="shared" si="17"/>
        <v>5.3572646274320278E-3</v>
      </c>
      <c r="Z40">
        <f t="shared" si="18"/>
        <v>0.51834428193303683</v>
      </c>
      <c r="AB40">
        <f t="shared" si="19"/>
        <v>222.73139897426267</v>
      </c>
      <c r="AC40">
        <f t="shared" si="2"/>
        <v>209.41850659789264</v>
      </c>
      <c r="AE40">
        <f t="shared" si="3"/>
        <v>0</v>
      </c>
      <c r="AF40">
        <f t="shared" si="24"/>
        <v>0</v>
      </c>
      <c r="AG40">
        <f t="shared" si="24"/>
        <v>-6.47930352416296</v>
      </c>
      <c r="AH40">
        <f t="shared" si="5"/>
        <v>-1202.491618273393</v>
      </c>
      <c r="AI40">
        <f t="shared" si="25"/>
        <v>-1208.970921797556</v>
      </c>
      <c r="AJ40">
        <f t="shared" si="7"/>
        <v>13.31289237637003</v>
      </c>
      <c r="AK40">
        <f t="shared" si="22"/>
        <v>15.591197928198389</v>
      </c>
      <c r="AL40">
        <f t="shared" si="26"/>
        <v>-1180.0668314929876</v>
      </c>
      <c r="AN40">
        <f t="shared" si="27"/>
        <v>0</v>
      </c>
      <c r="AO40">
        <f t="shared" si="27"/>
        <v>0</v>
      </c>
      <c r="AP40">
        <f t="shared" si="27"/>
        <v>-9.7827619619845319E-2</v>
      </c>
      <c r="AQ40">
        <f t="shared" si="27"/>
        <v>-18.155792854865346</v>
      </c>
      <c r="AR40">
        <f t="shared" si="27"/>
        <v>-18.253620474485192</v>
      </c>
      <c r="AS40">
        <f t="shared" si="27"/>
        <v>0.20100440835633096</v>
      </c>
      <c r="AT40">
        <f t="shared" si="27"/>
        <v>0.23540335387121017</v>
      </c>
      <c r="AU40">
        <f t="shared" si="23"/>
        <v>-17.817212712257653</v>
      </c>
      <c r="AW40">
        <v>37</v>
      </c>
      <c r="AX40">
        <f>IF(Z40&gt;0, (R40*SUMPRODUCT(K40:$K$98, X40:$X$98)-K40*$AZ$3)/Z40, 0)</f>
        <v>404.01430843785545</v>
      </c>
    </row>
    <row r="41" spans="5:50" x14ac:dyDescent="0.25">
      <c r="E41">
        <v>2041</v>
      </c>
      <c r="F41" s="5">
        <f>EconomicRates!C81</f>
        <v>3.5571999999999999E-2</v>
      </c>
      <c r="G41" s="5">
        <f>EconomicRates!D81</f>
        <v>7.0000000000000007E-2</v>
      </c>
      <c r="H41" s="5">
        <f t="shared" si="10"/>
        <v>0.12000000000000001</v>
      </c>
      <c r="I41" s="5">
        <f t="shared" si="11"/>
        <v>1.1200000000000001</v>
      </c>
      <c r="J41">
        <f t="shared" si="12"/>
        <v>0.89285714285714279</v>
      </c>
      <c r="K41">
        <f t="shared" si="20"/>
        <v>1.348078363987037E-2</v>
      </c>
      <c r="L41" s="2">
        <v>38</v>
      </c>
      <c r="M41" s="6">
        <v>2.4856E-2</v>
      </c>
      <c r="Q41" s="4">
        <f t="shared" si="21"/>
        <v>12.5</v>
      </c>
      <c r="R41">
        <f t="shared" si="0"/>
        <v>100000</v>
      </c>
      <c r="S41">
        <f t="shared" si="1"/>
        <v>392.40629863706192</v>
      </c>
      <c r="U41">
        <f t="shared" si="13"/>
        <v>2.4856E-2</v>
      </c>
      <c r="V41">
        <f t="shared" si="14"/>
        <v>0.01</v>
      </c>
      <c r="W41">
        <f t="shared" si="15"/>
        <v>0.51834428193303683</v>
      </c>
      <c r="X41">
        <f t="shared" si="16"/>
        <v>1.2883965471727564E-2</v>
      </c>
      <c r="Y41">
        <f t="shared" si="17"/>
        <v>5.1834428193303682E-3</v>
      </c>
      <c r="Z41">
        <f t="shared" si="18"/>
        <v>0.50027687364197893</v>
      </c>
      <c r="AB41">
        <f t="shared" si="19"/>
        <v>209.41850659789264</v>
      </c>
      <c r="AC41">
        <f t="shared" si="2"/>
        <v>196.31179627957007</v>
      </c>
      <c r="AE41">
        <f t="shared" si="3"/>
        <v>0</v>
      </c>
      <c r="AF41">
        <f t="shared" si="24"/>
        <v>0</v>
      </c>
      <c r="AG41">
        <f t="shared" si="24"/>
        <v>-6.2534609205247369</v>
      </c>
      <c r="AH41">
        <f t="shared" si="5"/>
        <v>-1288.3965471727563</v>
      </c>
      <c r="AI41">
        <f t="shared" si="25"/>
        <v>-1294.650008093281</v>
      </c>
      <c r="AJ41">
        <f t="shared" si="7"/>
        <v>13.10671031832257</v>
      </c>
      <c r="AK41">
        <f t="shared" si="22"/>
        <v>14.659295461852487</v>
      </c>
      <c r="AL41">
        <f t="shared" si="26"/>
        <v>-1266.8840023131061</v>
      </c>
      <c r="AN41">
        <f t="shared" si="27"/>
        <v>0</v>
      </c>
      <c r="AO41">
        <f t="shared" si="27"/>
        <v>0</v>
      </c>
      <c r="AP41">
        <f t="shared" si="27"/>
        <v>-8.4301553669978574E-2</v>
      </c>
      <c r="AQ41">
        <f t="shared" si="27"/>
        <v>-17.368595094791967</v>
      </c>
      <c r="AR41">
        <f t="shared" si="27"/>
        <v>-17.452896648461945</v>
      </c>
      <c r="AS41">
        <f t="shared" si="27"/>
        <v>0.17668872603176305</v>
      </c>
      <c r="AT41">
        <f t="shared" si="27"/>
        <v>0.19761879043416697</v>
      </c>
      <c r="AU41">
        <f t="shared" si="23"/>
        <v>-17.078589131996015</v>
      </c>
      <c r="AW41">
        <v>38</v>
      </c>
      <c r="AX41">
        <f>IF(Z41&gt;0, (R41*SUMPRODUCT(K41:$K$98, X41:$X$98)-K41*$AZ$3)/Z41, 0)</f>
        <v>392.40629863706192</v>
      </c>
    </row>
    <row r="42" spans="5:50" x14ac:dyDescent="0.25">
      <c r="E42">
        <v>2042</v>
      </c>
      <c r="F42" s="5">
        <f>EconomicRates!C82</f>
        <v>3.5571999999999999E-2</v>
      </c>
      <c r="G42" s="5">
        <f>EconomicRates!D82</f>
        <v>7.0000000000000007E-2</v>
      </c>
      <c r="H42" s="5">
        <f t="shared" si="10"/>
        <v>0.12000000000000001</v>
      </c>
      <c r="I42" s="5">
        <f t="shared" si="11"/>
        <v>1.1200000000000001</v>
      </c>
      <c r="J42">
        <f t="shared" si="12"/>
        <v>0.89285714285714279</v>
      </c>
      <c r="K42">
        <f t="shared" si="20"/>
        <v>1.2036413964169972E-2</v>
      </c>
      <c r="L42" s="2">
        <v>39</v>
      </c>
      <c r="M42" s="6">
        <v>2.7564999999999999E-2</v>
      </c>
      <c r="Q42" s="4">
        <f t="shared" si="21"/>
        <v>12.5</v>
      </c>
      <c r="R42">
        <f t="shared" si="0"/>
        <v>100000</v>
      </c>
      <c r="S42">
        <f t="shared" si="1"/>
        <v>381.01228893188642</v>
      </c>
      <c r="U42">
        <f t="shared" si="13"/>
        <v>2.7564999999999999E-2</v>
      </c>
      <c r="V42">
        <f t="shared" si="14"/>
        <v>0.01</v>
      </c>
      <c r="W42">
        <f t="shared" si="15"/>
        <v>0.50027687364197893</v>
      </c>
      <c r="X42">
        <f t="shared" si="16"/>
        <v>1.3790132021941149E-2</v>
      </c>
      <c r="Y42">
        <f t="shared" si="17"/>
        <v>5.0027687364197892E-3</v>
      </c>
      <c r="Z42">
        <f t="shared" si="18"/>
        <v>0.48148397288361799</v>
      </c>
      <c r="AB42">
        <f t="shared" si="19"/>
        <v>196.31179627957007</v>
      </c>
      <c r="AC42">
        <f t="shared" si="2"/>
        <v>183.45131059240563</v>
      </c>
      <c r="AE42">
        <f t="shared" si="3"/>
        <v>0</v>
      </c>
      <c r="AF42">
        <f t="shared" si="24"/>
        <v>0</v>
      </c>
      <c r="AG42">
        <f t="shared" si="24"/>
        <v>-6.0185496610452249</v>
      </c>
      <c r="AH42">
        <f t="shared" si="5"/>
        <v>-1379.0132021941149</v>
      </c>
      <c r="AI42">
        <f t="shared" si="25"/>
        <v>-1385.0317518551601</v>
      </c>
      <c r="AJ42">
        <f t="shared" si="7"/>
        <v>12.860485687164442</v>
      </c>
      <c r="AK42">
        <f t="shared" si="22"/>
        <v>13.741825739569906</v>
      </c>
      <c r="AL42">
        <f t="shared" si="26"/>
        <v>-1358.4294404284258</v>
      </c>
      <c r="AN42">
        <f t="shared" si="27"/>
        <v>0</v>
      </c>
      <c r="AO42">
        <f t="shared" si="27"/>
        <v>0</v>
      </c>
      <c r="AP42">
        <f t="shared" si="27"/>
        <v>-7.2441755184255205E-2</v>
      </c>
      <c r="AQ42">
        <f t="shared" si="27"/>
        <v>-16.598373763663993</v>
      </c>
      <c r="AR42">
        <f t="shared" si="27"/>
        <v>-16.670815518848251</v>
      </c>
      <c r="AS42">
        <f t="shared" si="27"/>
        <v>0.15479412951099414</v>
      </c>
      <c r="AT42">
        <f t="shared" si="27"/>
        <v>0.16540230322494959</v>
      </c>
      <c r="AU42">
        <f t="shared" si="23"/>
        <v>-16.350619086112307</v>
      </c>
      <c r="AW42">
        <v>39</v>
      </c>
      <c r="AX42">
        <f>IF(Z42&gt;0, (R42*SUMPRODUCT(K42:$K$98, X42:$X$98)-K42*$AZ$3)/Z42, 0)</f>
        <v>381.01228893188642</v>
      </c>
    </row>
    <row r="43" spans="5:50" x14ac:dyDescent="0.25">
      <c r="E43">
        <v>2043</v>
      </c>
      <c r="F43" s="5">
        <f>EconomicRates!C83</f>
        <v>3.5571999999999999E-2</v>
      </c>
      <c r="G43" s="5">
        <f>EconomicRates!D83</f>
        <v>7.0000000000000007E-2</v>
      </c>
      <c r="H43" s="5">
        <f t="shared" si="10"/>
        <v>0.12000000000000001</v>
      </c>
      <c r="I43" s="5">
        <f t="shared" si="11"/>
        <v>1.1200000000000001</v>
      </c>
      <c r="J43">
        <f t="shared" si="12"/>
        <v>0.89285714285714279</v>
      </c>
      <c r="K43">
        <f t="shared" si="20"/>
        <v>1.0746798182294617E-2</v>
      </c>
      <c r="L43" s="2">
        <v>40</v>
      </c>
      <c r="M43" s="6">
        <v>3.0620999999999999E-2</v>
      </c>
      <c r="Q43" s="4">
        <f t="shared" si="21"/>
        <v>12.5</v>
      </c>
      <c r="R43">
        <f t="shared" si="0"/>
        <v>100000</v>
      </c>
      <c r="S43">
        <f t="shared" si="1"/>
        <v>369.92543803425878</v>
      </c>
      <c r="U43">
        <f t="shared" si="13"/>
        <v>3.0620999999999999E-2</v>
      </c>
      <c r="V43">
        <f t="shared" si="14"/>
        <v>0.01</v>
      </c>
      <c r="W43">
        <f t="shared" si="15"/>
        <v>0.48148397288361799</v>
      </c>
      <c r="X43">
        <f t="shared" si="16"/>
        <v>1.4743520733669266E-2</v>
      </c>
      <c r="Y43">
        <f t="shared" si="17"/>
        <v>4.8148397288361802E-3</v>
      </c>
      <c r="Z43">
        <f t="shared" si="18"/>
        <v>0.46192561242111257</v>
      </c>
      <c r="AB43">
        <f t="shared" si="19"/>
        <v>183.45131059240563</v>
      </c>
      <c r="AC43">
        <f t="shared" si="2"/>
        <v>170.87803451412333</v>
      </c>
      <c r="AE43">
        <f t="shared" si="3"/>
        <v>0</v>
      </c>
      <c r="AF43">
        <f t="shared" si="24"/>
        <v>0</v>
      </c>
      <c r="AG43">
        <f t="shared" si="24"/>
        <v>-5.7740701552639075</v>
      </c>
      <c r="AH43">
        <f t="shared" si="5"/>
        <v>-1474.3520733669266</v>
      </c>
      <c r="AI43">
        <f t="shared" si="25"/>
        <v>-1480.1261435221904</v>
      </c>
      <c r="AJ43">
        <f t="shared" si="7"/>
        <v>12.573276078282305</v>
      </c>
      <c r="AK43">
        <f t="shared" si="22"/>
        <v>12.841591741468395</v>
      </c>
      <c r="AL43">
        <f t="shared" si="26"/>
        <v>-1454.7112757024397</v>
      </c>
      <c r="AN43">
        <f t="shared" si="27"/>
        <v>0</v>
      </c>
      <c r="AO43">
        <f t="shared" si="27"/>
        <v>0</v>
      </c>
      <c r="AP43">
        <f t="shared" si="27"/>
        <v>-6.2052766649031761E-2</v>
      </c>
      <c r="AQ43">
        <f t="shared" si="27"/>
        <v>-15.844564182121987</v>
      </c>
      <c r="AR43">
        <f t="shared" si="27"/>
        <v>-15.906616948771017</v>
      </c>
      <c r="AS43">
        <f t="shared" si="27"/>
        <v>0.13512246050357266</v>
      </c>
      <c r="AT43">
        <f t="shared" si="27"/>
        <v>0.13800599478498213</v>
      </c>
      <c r="AU43">
        <f t="shared" si="23"/>
        <v>-15.633488493482462</v>
      </c>
      <c r="AW43">
        <v>40</v>
      </c>
      <c r="AX43">
        <f>IF(Z43&gt;0, (R43*SUMPRODUCT(K43:$K$98, X43:$X$98)-K43*$AZ$3)/Z43, 0)</f>
        <v>369.92543803425878</v>
      </c>
    </row>
    <row r="44" spans="5:50" x14ac:dyDescent="0.25">
      <c r="E44">
        <v>2044</v>
      </c>
      <c r="F44" s="5">
        <f>EconomicRates!C84</f>
        <v>3.5571999999999999E-2</v>
      </c>
      <c r="G44" s="5">
        <f>EconomicRates!D84</f>
        <v>7.0000000000000007E-2</v>
      </c>
      <c r="H44" s="5">
        <f t="shared" si="10"/>
        <v>0.12000000000000001</v>
      </c>
      <c r="I44" s="5">
        <f t="shared" si="11"/>
        <v>1.1200000000000001</v>
      </c>
      <c r="J44">
        <f t="shared" si="12"/>
        <v>0.89285714285714279</v>
      </c>
      <c r="K44">
        <f t="shared" si="20"/>
        <v>9.5953555199059081E-3</v>
      </c>
      <c r="L44" s="2">
        <v>41</v>
      </c>
      <c r="M44" s="6">
        <v>3.3921E-2</v>
      </c>
      <c r="Q44" s="4">
        <f t="shared" si="21"/>
        <v>12.5</v>
      </c>
      <c r="R44">
        <f t="shared" si="0"/>
        <v>100000</v>
      </c>
      <c r="S44">
        <f t="shared" si="1"/>
        <v>359.17998701526369</v>
      </c>
      <c r="U44">
        <f t="shared" si="13"/>
        <v>3.3921E-2</v>
      </c>
      <c r="V44">
        <f t="shared" si="14"/>
        <v>0.01</v>
      </c>
      <c r="W44">
        <f t="shared" si="15"/>
        <v>0.46192561242111257</v>
      </c>
      <c r="X44">
        <f t="shared" si="16"/>
        <v>1.5668978698936558E-2</v>
      </c>
      <c r="Y44">
        <f t="shared" si="17"/>
        <v>4.6192561242111262E-3</v>
      </c>
      <c r="Z44">
        <f t="shared" si="18"/>
        <v>0.4416373775979649</v>
      </c>
      <c r="AB44">
        <f t="shared" si="19"/>
        <v>170.87803451412333</v>
      </c>
      <c r="AC44">
        <f t="shared" si="2"/>
        <v>158.62730755109214</v>
      </c>
      <c r="AE44">
        <f t="shared" si="3"/>
        <v>0</v>
      </c>
      <c r="AF44">
        <f t="shared" si="24"/>
        <v>0</v>
      </c>
      <c r="AG44">
        <f t="shared" si="24"/>
        <v>-5.5204672199745612</v>
      </c>
      <c r="AH44">
        <f t="shared" si="5"/>
        <v>-1566.8978698936558</v>
      </c>
      <c r="AI44">
        <f t="shared" si="25"/>
        <v>-1572.4183371136303</v>
      </c>
      <c r="AJ44">
        <f t="shared" si="7"/>
        <v>12.250726963031184</v>
      </c>
      <c r="AK44">
        <f t="shared" si="22"/>
        <v>11.961462415988635</v>
      </c>
      <c r="AL44">
        <f t="shared" si="26"/>
        <v>-1548.2061477346106</v>
      </c>
      <c r="AN44">
        <f t="shared" si="27"/>
        <v>0</v>
      </c>
      <c r="AO44">
        <f t="shared" si="27"/>
        <v>0</v>
      </c>
      <c r="AP44">
        <f t="shared" si="27"/>
        <v>-5.2970845611642531E-2</v>
      </c>
      <c r="AQ44">
        <f t="shared" si="27"/>
        <v>-15.034942125012899</v>
      </c>
      <c r="AR44">
        <f t="shared" si="27"/>
        <v>-15.087912970624542</v>
      </c>
      <c r="AS44">
        <f t="shared" si="27"/>
        <v>0.11755008058758142</v>
      </c>
      <c r="AT44">
        <f t="shared" si="27"/>
        <v>0.11477448441940361</v>
      </c>
      <c r="AU44">
        <f t="shared" si="23"/>
        <v>-14.855588405617558</v>
      </c>
      <c r="AW44">
        <v>41</v>
      </c>
      <c r="AX44">
        <f>IF(Z44&gt;0, (R44*SUMPRODUCT(K44:$K$98, X44:$X$98)-K44*$AZ$3)/Z44, 0)</f>
        <v>359.17998701526369</v>
      </c>
    </row>
    <row r="45" spans="5:50" x14ac:dyDescent="0.25">
      <c r="E45">
        <v>2045</v>
      </c>
      <c r="F45" s="5">
        <f>EconomicRates!C85</f>
        <v>3.5571999999999999E-2</v>
      </c>
      <c r="G45" s="5">
        <f>EconomicRates!D85</f>
        <v>7.0000000000000007E-2</v>
      </c>
      <c r="H45" s="5">
        <f t="shared" si="10"/>
        <v>0.12000000000000001</v>
      </c>
      <c r="I45" s="5">
        <f t="shared" si="11"/>
        <v>1.1200000000000001</v>
      </c>
      <c r="J45">
        <f t="shared" si="12"/>
        <v>0.89285714285714279</v>
      </c>
      <c r="K45">
        <f t="shared" si="20"/>
        <v>8.5672817142017025E-3</v>
      </c>
      <c r="L45" s="2">
        <v>42</v>
      </c>
      <c r="M45" s="6">
        <v>3.7368999999999999E-2</v>
      </c>
      <c r="Q45" s="4">
        <f t="shared" si="21"/>
        <v>12.5</v>
      </c>
      <c r="R45">
        <f t="shared" si="0"/>
        <v>100000</v>
      </c>
      <c r="S45">
        <f t="shared" si="1"/>
        <v>348.93049084141205</v>
      </c>
      <c r="U45">
        <f t="shared" si="13"/>
        <v>3.7368999999999999E-2</v>
      </c>
      <c r="V45">
        <f t="shared" si="14"/>
        <v>0.01</v>
      </c>
      <c r="W45">
        <f t="shared" si="15"/>
        <v>0.4416373775979649</v>
      </c>
      <c r="X45">
        <f t="shared" si="16"/>
        <v>1.6503547163458351E-2</v>
      </c>
      <c r="Y45">
        <f t="shared" si="17"/>
        <v>4.4163737759796489E-3</v>
      </c>
      <c r="Z45">
        <f t="shared" si="18"/>
        <v>0.42071745665852689</v>
      </c>
      <c r="AB45">
        <f t="shared" si="19"/>
        <v>158.62730755109214</v>
      </c>
      <c r="AC45">
        <f t="shared" si="2"/>
        <v>146.80114865741029</v>
      </c>
      <c r="AE45">
        <f t="shared" si="3"/>
        <v>0</v>
      </c>
      <c r="AF45">
        <f t="shared" si="24"/>
        <v>0</v>
      </c>
      <c r="AG45">
        <f t="shared" si="24"/>
        <v>-5.2589682082315861</v>
      </c>
      <c r="AH45">
        <f t="shared" si="5"/>
        <v>-1650.3547163458352</v>
      </c>
      <c r="AI45">
        <f t="shared" si="25"/>
        <v>-1655.6136845540668</v>
      </c>
      <c r="AJ45">
        <f t="shared" si="7"/>
        <v>11.82615889368185</v>
      </c>
      <c r="AK45">
        <f t="shared" si="22"/>
        <v>11.103911528576452</v>
      </c>
      <c r="AL45">
        <f t="shared" si="26"/>
        <v>-1632.6836141318086</v>
      </c>
      <c r="AN45">
        <f t="shared" si="27"/>
        <v>0</v>
      </c>
      <c r="AO45">
        <f t="shared" si="27"/>
        <v>0</v>
      </c>
      <c r="AP45">
        <f t="shared" si="27"/>
        <v>-4.5055062165950559E-2</v>
      </c>
      <c r="AQ45">
        <f t="shared" si="27"/>
        <v>-14.139053783296211</v>
      </c>
      <c r="AR45">
        <f t="shared" si="27"/>
        <v>-14.184108845462163</v>
      </c>
      <c r="AS45">
        <f t="shared" si="27"/>
        <v>0.10131803483908434</v>
      </c>
      <c r="AT45">
        <f t="shared" si="27"/>
        <v>9.5130338194886518E-2</v>
      </c>
      <c r="AU45">
        <f t="shared" si="23"/>
        <v>-13.987660472428193</v>
      </c>
      <c r="AW45">
        <v>42</v>
      </c>
      <c r="AX45">
        <f>IF(Z45&gt;0, (R45*SUMPRODUCT(K45:$K$98, X45:$X$98)-K45*$AZ$3)/Z45, 0)</f>
        <v>348.93049084141205</v>
      </c>
    </row>
    <row r="46" spans="5:50" x14ac:dyDescent="0.25">
      <c r="E46">
        <v>2046</v>
      </c>
      <c r="F46" s="5">
        <f>EconomicRates!C86</f>
        <v>3.5571999999999999E-2</v>
      </c>
      <c r="G46" s="5">
        <f>EconomicRates!D86</f>
        <v>7.0000000000000007E-2</v>
      </c>
      <c r="H46" s="5">
        <f t="shared" si="10"/>
        <v>0.12000000000000001</v>
      </c>
      <c r="I46" s="5">
        <f t="shared" si="11"/>
        <v>1.1200000000000001</v>
      </c>
      <c r="J46">
        <f t="shared" si="12"/>
        <v>0.89285714285714279</v>
      </c>
      <c r="K46">
        <f t="shared" si="20"/>
        <v>7.6493586733943769E-3</v>
      </c>
      <c r="L46" s="2">
        <v>43</v>
      </c>
      <c r="M46" s="6">
        <v>5.0548205999999998E-2</v>
      </c>
      <c r="Q46" s="4">
        <f t="shared" si="21"/>
        <v>12.5</v>
      </c>
      <c r="R46">
        <f t="shared" si="0"/>
        <v>100000</v>
      </c>
      <c r="S46">
        <f t="shared" si="1"/>
        <v>342.89491798760798</v>
      </c>
      <c r="U46">
        <f t="shared" si="13"/>
        <v>5.0548205999999998E-2</v>
      </c>
      <c r="V46">
        <f t="shared" si="14"/>
        <v>0.01</v>
      </c>
      <c r="W46">
        <f t="shared" si="15"/>
        <v>0.42071745665852689</v>
      </c>
      <c r="X46">
        <f t="shared" si="16"/>
        <v>2.1266512666971289E-2</v>
      </c>
      <c r="Y46">
        <f t="shared" si="17"/>
        <v>4.2071745665852693E-3</v>
      </c>
      <c r="Z46">
        <f t="shared" si="18"/>
        <v>0.39524376942497036</v>
      </c>
      <c r="AB46">
        <f t="shared" si="19"/>
        <v>146.80114865741029</v>
      </c>
      <c r="AC46">
        <f t="shared" si="2"/>
        <v>135.52707990208825</v>
      </c>
      <c r="AE46">
        <f t="shared" si="3"/>
        <v>0</v>
      </c>
      <c r="AF46">
        <f t="shared" si="24"/>
        <v>0</v>
      </c>
      <c r="AG46">
        <f t="shared" si="24"/>
        <v>-4.9405471178121294</v>
      </c>
      <c r="AH46">
        <f t="shared" si="5"/>
        <v>-2126.6512666971289</v>
      </c>
      <c r="AI46">
        <f t="shared" si="25"/>
        <v>-2131.5918138149409</v>
      </c>
      <c r="AJ46">
        <f t="shared" si="7"/>
        <v>11.274068755322048</v>
      </c>
      <c r="AK46">
        <f t="shared" si="22"/>
        <v>10.276080406018721</v>
      </c>
      <c r="AL46">
        <f t="shared" si="26"/>
        <v>-2110.0416646536005</v>
      </c>
      <c r="AN46">
        <f t="shared" si="27"/>
        <v>0</v>
      </c>
      <c r="AO46">
        <f t="shared" si="27"/>
        <v>0</v>
      </c>
      <c r="AP46">
        <f t="shared" si="27"/>
        <v>-3.7792016946949801E-2</v>
      </c>
      <c r="AQ46">
        <f t="shared" si="27"/>
        <v>-16.26751831219482</v>
      </c>
      <c r="AR46">
        <f t="shared" si="27"/>
        <v>-16.305310329141768</v>
      </c>
      <c r="AS46">
        <f t="shared" si="27"/>
        <v>8.6239395617967257E-2</v>
      </c>
      <c r="AT46">
        <f t="shared" si="27"/>
        <v>7.8605424782277319E-2</v>
      </c>
      <c r="AU46">
        <f t="shared" si="23"/>
        <v>-16.140465508741528</v>
      </c>
      <c r="AW46">
        <v>43</v>
      </c>
      <c r="AX46">
        <f>IF(Z46&gt;0, (R46*SUMPRODUCT(K46:$K$98, X46:$X$98)-K46*$AZ$3)/Z46, 0)</f>
        <v>342.89491798760798</v>
      </c>
    </row>
    <row r="47" spans="5:50" x14ac:dyDescent="0.25">
      <c r="E47">
        <v>2047</v>
      </c>
      <c r="F47" s="5">
        <f>EconomicRates!C87</f>
        <v>3.5571999999999999E-2</v>
      </c>
      <c r="G47" s="5">
        <f>EconomicRates!D87</f>
        <v>7.0000000000000007E-2</v>
      </c>
      <c r="H47" s="5">
        <f t="shared" si="10"/>
        <v>0.12000000000000001</v>
      </c>
      <c r="I47" s="5">
        <f t="shared" si="11"/>
        <v>1.1200000000000001</v>
      </c>
      <c r="J47">
        <f t="shared" si="12"/>
        <v>0.89285714285714279</v>
      </c>
      <c r="K47">
        <f t="shared" si="20"/>
        <v>6.8297845298164071E-3</v>
      </c>
      <c r="L47" s="2">
        <v>44</v>
      </c>
      <c r="M47" s="6">
        <v>6.4784177999999998E-2</v>
      </c>
      <c r="Q47" s="4">
        <f t="shared" si="21"/>
        <v>12.5</v>
      </c>
      <c r="R47">
        <f t="shared" si="0"/>
        <v>100000</v>
      </c>
      <c r="S47">
        <f t="shared" si="1"/>
        <v>333.12091307437208</v>
      </c>
      <c r="U47">
        <f t="shared" si="13"/>
        <v>6.4784177999999998E-2</v>
      </c>
      <c r="V47">
        <f t="shared" si="14"/>
        <v>0.01</v>
      </c>
      <c r="W47">
        <f t="shared" si="15"/>
        <v>0.39524376942497036</v>
      </c>
      <c r="X47">
        <f t="shared" si="16"/>
        <v>2.5605542711818238E-2</v>
      </c>
      <c r="Y47">
        <f t="shared" si="17"/>
        <v>3.9524376942497033E-3</v>
      </c>
      <c r="Z47">
        <f t="shared" si="18"/>
        <v>0.36568578901890242</v>
      </c>
      <c r="AB47">
        <f t="shared" si="19"/>
        <v>135.52707990208825</v>
      </c>
      <c r="AC47">
        <f t="shared" si="2"/>
        <v>121.81758393629896</v>
      </c>
      <c r="AE47">
        <f t="shared" si="3"/>
        <v>0</v>
      </c>
      <c r="AF47">
        <f t="shared" si="24"/>
        <v>0</v>
      </c>
      <c r="AG47">
        <f t="shared" si="24"/>
        <v>-4.5710723627362801</v>
      </c>
      <c r="AH47">
        <f t="shared" si="5"/>
        <v>-2560.5542711818239</v>
      </c>
      <c r="AI47">
        <f t="shared" si="25"/>
        <v>-2565.1253435445601</v>
      </c>
      <c r="AJ47">
        <f t="shared" si="7"/>
        <v>13.709495965789287</v>
      </c>
      <c r="AK47">
        <f t="shared" si="22"/>
        <v>9.486895593146178</v>
      </c>
      <c r="AL47">
        <f t="shared" si="26"/>
        <v>-2541.9289519856247</v>
      </c>
      <c r="AN47">
        <f t="shared" si="27"/>
        <v>0</v>
      </c>
      <c r="AO47">
        <f t="shared" si="27"/>
        <v>0</v>
      </c>
      <c r="AP47">
        <f t="shared" si="27"/>
        <v>-3.1219439307687578E-2</v>
      </c>
      <c r="AQ47">
        <f t="shared" si="27"/>
        <v>-17.488033949072946</v>
      </c>
      <c r="AR47">
        <f t="shared" si="27"/>
        <v>-17.519253388380633</v>
      </c>
      <c r="AS47">
        <f t="shared" si="27"/>
        <v>9.3632903458728114E-2</v>
      </c>
      <c r="AT47">
        <f t="shared" si="27"/>
        <v>6.4793452758053219E-2</v>
      </c>
      <c r="AU47">
        <f t="shared" si="23"/>
        <v>-17.360827032163851</v>
      </c>
      <c r="AW47">
        <v>44</v>
      </c>
      <c r="AX47">
        <f>IF(Z47&gt;0, (R47*SUMPRODUCT(K47:$K$98, X47:$X$98)-K47*$AZ$3)/Z47, 0)</f>
        <v>333.12091307437208</v>
      </c>
    </row>
    <row r="48" spans="5:50" x14ac:dyDescent="0.25">
      <c r="E48">
        <v>2048</v>
      </c>
      <c r="F48" s="5">
        <f>EconomicRates!C88</f>
        <v>3.5571999999999999E-2</v>
      </c>
      <c r="G48" s="5">
        <f>EconomicRates!D88</f>
        <v>7.0000000000000007E-2</v>
      </c>
      <c r="H48" s="5">
        <f t="shared" si="10"/>
        <v>0.12000000000000001</v>
      </c>
      <c r="I48" s="5">
        <f t="shared" si="11"/>
        <v>1.1200000000000001</v>
      </c>
      <c r="J48">
        <f t="shared" si="12"/>
        <v>0.89285714285714279</v>
      </c>
      <c r="K48">
        <f t="shared" si="20"/>
        <v>6.0980219016217915E-3</v>
      </c>
      <c r="L48" s="2">
        <v>45</v>
      </c>
      <c r="M48" s="6">
        <v>8.0470763000000001E-2</v>
      </c>
      <c r="Q48" s="4">
        <f t="shared" si="21"/>
        <v>12.5</v>
      </c>
      <c r="R48">
        <f t="shared" si="0"/>
        <v>100000</v>
      </c>
      <c r="S48">
        <f t="shared" si="1"/>
        <v>320.54384887140975</v>
      </c>
      <c r="U48">
        <f t="shared" si="13"/>
        <v>8.0470763000000001E-2</v>
      </c>
      <c r="V48">
        <f t="shared" si="14"/>
        <v>0.01</v>
      </c>
      <c r="W48">
        <f t="shared" si="15"/>
        <v>0.36568578901890242</v>
      </c>
      <c r="X48">
        <f t="shared" si="16"/>
        <v>2.9427014460608098E-2</v>
      </c>
      <c r="Y48">
        <f t="shared" si="17"/>
        <v>3.6568578901890244E-3</v>
      </c>
      <c r="Z48">
        <f t="shared" si="18"/>
        <v>0.33260191666810529</v>
      </c>
      <c r="AB48">
        <f t="shared" si="19"/>
        <v>121.81758393629896</v>
      </c>
      <c r="AC48">
        <f t="shared" si="2"/>
        <v>106.61349851080236</v>
      </c>
      <c r="AE48">
        <f t="shared" si="3"/>
        <v>0</v>
      </c>
      <c r="AF48">
        <f t="shared" si="24"/>
        <v>0</v>
      </c>
      <c r="AG48">
        <f t="shared" si="24"/>
        <v>-4.1575239583513159</v>
      </c>
      <c r="AH48">
        <f t="shared" si="5"/>
        <v>-2942.7014460608098</v>
      </c>
      <c r="AI48">
        <f t="shared" si="25"/>
        <v>-2946.858970019161</v>
      </c>
      <c r="AJ48">
        <f t="shared" si="7"/>
        <v>15.204085425496601</v>
      </c>
      <c r="AK48">
        <f t="shared" si="22"/>
        <v>8.5272308755409281</v>
      </c>
      <c r="AL48">
        <f t="shared" si="26"/>
        <v>-2923.1276537181234</v>
      </c>
      <c r="AN48">
        <f t="shared" si="27"/>
        <v>0</v>
      </c>
      <c r="AO48">
        <f t="shared" si="27"/>
        <v>0</v>
      </c>
      <c r="AP48">
        <f t="shared" si="27"/>
        <v>-2.5352672154543648E-2</v>
      </c>
      <c r="AQ48">
        <f t="shared" si="27"/>
        <v>-17.944657868012936</v>
      </c>
      <c r="AR48">
        <f t="shared" si="27"/>
        <v>-17.970010540167479</v>
      </c>
      <c r="AS48">
        <f t="shared" si="27"/>
        <v>9.2714845918806951E-2</v>
      </c>
      <c r="AT48">
        <f t="shared" si="27"/>
        <v>5.1999240639234147E-2</v>
      </c>
      <c r="AU48">
        <f t="shared" si="23"/>
        <v>-17.825296453609436</v>
      </c>
      <c r="AW48">
        <v>45</v>
      </c>
      <c r="AX48">
        <f>IF(Z48&gt;0, (R48*SUMPRODUCT(K48:$K$98, X48:$X$98)-K48*$AZ$3)/Z48, 0)</f>
        <v>320.54384887140975</v>
      </c>
    </row>
    <row r="49" spans="5:50" x14ac:dyDescent="0.25">
      <c r="E49">
        <v>2049</v>
      </c>
      <c r="F49" s="5">
        <f>EconomicRates!C89</f>
        <v>3.5571999999999999E-2</v>
      </c>
      <c r="G49" s="5">
        <f>EconomicRates!D89</f>
        <v>7.0000000000000007E-2</v>
      </c>
      <c r="H49" s="5">
        <f t="shared" si="10"/>
        <v>0.12000000000000001</v>
      </c>
      <c r="I49" s="5">
        <f t="shared" si="11"/>
        <v>1.1200000000000001</v>
      </c>
      <c r="J49">
        <f t="shared" si="12"/>
        <v>0.89285714285714279</v>
      </c>
      <c r="K49">
        <f t="shared" si="20"/>
        <v>5.4446624121623132E-3</v>
      </c>
      <c r="L49" s="2">
        <v>46</v>
      </c>
      <c r="M49" s="6">
        <v>9.7818447000000003E-2</v>
      </c>
      <c r="Q49" s="4">
        <f t="shared" si="21"/>
        <v>12.5</v>
      </c>
      <c r="R49">
        <f t="shared" si="0"/>
        <v>100000</v>
      </c>
      <c r="S49">
        <f t="shared" si="1"/>
        <v>305.68067897478335</v>
      </c>
      <c r="U49">
        <f t="shared" si="13"/>
        <v>9.7818447000000003E-2</v>
      </c>
      <c r="V49">
        <f t="shared" si="14"/>
        <v>0.01</v>
      </c>
      <c r="W49">
        <f t="shared" si="15"/>
        <v>0.33260191666810529</v>
      </c>
      <c r="X49">
        <f t="shared" si="16"/>
        <v>3.2534602957697473E-2</v>
      </c>
      <c r="Y49">
        <f t="shared" si="17"/>
        <v>3.326019166681053E-3</v>
      </c>
      <c r="Z49">
        <f t="shared" si="18"/>
        <v>0.29674129454372677</v>
      </c>
      <c r="AB49">
        <f t="shared" si="19"/>
        <v>106.61349851080236</v>
      </c>
      <c r="AC49">
        <f t="shared" si="2"/>
        <v>90.708080395982577</v>
      </c>
      <c r="AE49">
        <f t="shared" si="3"/>
        <v>0</v>
      </c>
      <c r="AF49">
        <f t="shared" si="24"/>
        <v>0</v>
      </c>
      <c r="AG49">
        <f t="shared" si="24"/>
        <v>-3.7092661817965848</v>
      </c>
      <c r="AH49">
        <f t="shared" si="5"/>
        <v>-3253.4602957697471</v>
      </c>
      <c r="AI49">
        <f t="shared" si="25"/>
        <v>-3257.1695619515435</v>
      </c>
      <c r="AJ49">
        <f t="shared" si="7"/>
        <v>15.905418114819781</v>
      </c>
      <c r="AK49">
        <f t="shared" si="22"/>
        <v>7.4629448957561655</v>
      </c>
      <c r="AL49">
        <f t="shared" si="26"/>
        <v>-3233.8011989409674</v>
      </c>
      <c r="AN49">
        <f t="shared" si="27"/>
        <v>0</v>
      </c>
      <c r="AO49">
        <f t="shared" si="27"/>
        <v>0</v>
      </c>
      <c r="AP49">
        <f t="shared" si="27"/>
        <v>-2.0195702156732689E-2</v>
      </c>
      <c r="AQ49">
        <f t="shared" si="27"/>
        <v>-17.713992981840025</v>
      </c>
      <c r="AR49">
        <f t="shared" si="27"/>
        <v>-17.734188683996756</v>
      </c>
      <c r="AS49">
        <f t="shared" si="27"/>
        <v>8.6599632159484824E-2</v>
      </c>
      <c r="AT49">
        <f t="shared" si="27"/>
        <v>4.0633215557962191E-2</v>
      </c>
      <c r="AU49">
        <f t="shared" si="23"/>
        <v>-17.606955836279308</v>
      </c>
      <c r="AW49">
        <v>46</v>
      </c>
      <c r="AX49">
        <f>IF(Z49&gt;0, (R49*SUMPRODUCT(K49:$K$98, X49:$X$98)-K49*$AZ$3)/Z49, 0)</f>
        <v>305.68067897478335</v>
      </c>
    </row>
    <row r="50" spans="5:50" x14ac:dyDescent="0.25">
      <c r="E50">
        <v>2050</v>
      </c>
      <c r="F50" s="5">
        <f>EconomicRates!C90</f>
        <v>3.5571999999999999E-2</v>
      </c>
      <c r="G50" s="5">
        <f>EconomicRates!D90</f>
        <v>7.0000000000000007E-2</v>
      </c>
      <c r="H50" s="5">
        <f t="shared" si="10"/>
        <v>0.12000000000000001</v>
      </c>
      <c r="I50" s="5">
        <f t="shared" si="11"/>
        <v>1.1200000000000001</v>
      </c>
      <c r="J50">
        <f t="shared" si="12"/>
        <v>0.89285714285714279</v>
      </c>
      <c r="K50">
        <f t="shared" si="20"/>
        <v>4.8613057251449222E-3</v>
      </c>
      <c r="L50" s="2">
        <v>47</v>
      </c>
      <c r="M50" s="6">
        <v>0.115047869</v>
      </c>
      <c r="Q50" s="4">
        <f t="shared" si="21"/>
        <v>12.5</v>
      </c>
      <c r="R50">
        <f t="shared" si="0"/>
        <v>100000</v>
      </c>
      <c r="S50">
        <f t="shared" si="1"/>
        <v>288.15453237564395</v>
      </c>
      <c r="U50">
        <f t="shared" si="13"/>
        <v>0.115047869</v>
      </c>
      <c r="V50">
        <f t="shared" si="14"/>
        <v>0.01</v>
      </c>
      <c r="W50">
        <f t="shared" si="15"/>
        <v>0.29674129454372677</v>
      </c>
      <c r="X50">
        <f t="shared" si="16"/>
        <v>3.4139453581557094E-2</v>
      </c>
      <c r="Y50">
        <f t="shared" si="17"/>
        <v>2.967412945437268E-3</v>
      </c>
      <c r="Z50">
        <f t="shared" si="18"/>
        <v>0.25963442801673237</v>
      </c>
      <c r="AB50">
        <f t="shared" si="19"/>
        <v>90.708080395982577</v>
      </c>
      <c r="AC50">
        <f t="shared" si="2"/>
        <v>74.814837193779312</v>
      </c>
      <c r="AE50">
        <f t="shared" si="3"/>
        <v>0</v>
      </c>
      <c r="AF50">
        <f t="shared" si="24"/>
        <v>0</v>
      </c>
      <c r="AG50">
        <f t="shared" si="24"/>
        <v>-3.2454303502091544</v>
      </c>
      <c r="AH50">
        <f t="shared" si="5"/>
        <v>-3413.9453581557095</v>
      </c>
      <c r="AI50">
        <f t="shared" si="25"/>
        <v>-3417.1907885059186</v>
      </c>
      <c r="AJ50">
        <f t="shared" si="7"/>
        <v>15.893243202203266</v>
      </c>
      <c r="AK50">
        <f t="shared" si="22"/>
        <v>6.3495656277187811</v>
      </c>
      <c r="AL50">
        <f t="shared" si="26"/>
        <v>-3394.9479796759965</v>
      </c>
      <c r="AN50">
        <f t="shared" si="27"/>
        <v>0</v>
      </c>
      <c r="AO50">
        <f t="shared" si="27"/>
        <v>0</v>
      </c>
      <c r="AP50">
        <f t="shared" si="27"/>
        <v>-1.577702914203085E-2</v>
      </c>
      <c r="AQ50">
        <f t="shared" si="27"/>
        <v>-16.596232114934281</v>
      </c>
      <c r="AR50">
        <f t="shared" si="27"/>
        <v>-16.612009144076314</v>
      </c>
      <c r="AS50">
        <f t="shared" si="27"/>
        <v>7.7261914169991355E-2</v>
      </c>
      <c r="AT50">
        <f t="shared" si="27"/>
        <v>3.0867179738212722E-2</v>
      </c>
      <c r="AU50">
        <f t="shared" si="23"/>
        <v>-16.50388005016811</v>
      </c>
      <c r="AW50">
        <v>47</v>
      </c>
      <c r="AX50">
        <f>IF(Z50&gt;0, (R50*SUMPRODUCT(K50:$K$98, X50:$X$98)-K50*$AZ$3)/Z50, 0)</f>
        <v>288.15453237564395</v>
      </c>
    </row>
    <row r="51" spans="5:50" x14ac:dyDescent="0.25">
      <c r="E51">
        <v>2051</v>
      </c>
      <c r="F51" s="5">
        <f>EconomicRates!C91</f>
        <v>3.5571999999999999E-2</v>
      </c>
      <c r="G51" s="5">
        <f>EconomicRates!D91</f>
        <v>7.0000000000000007E-2</v>
      </c>
      <c r="H51" s="5">
        <f t="shared" si="10"/>
        <v>0.12000000000000001</v>
      </c>
      <c r="I51" s="5">
        <f t="shared" si="11"/>
        <v>1.1200000000000001</v>
      </c>
      <c r="J51">
        <f t="shared" si="12"/>
        <v>0.89285714285714279</v>
      </c>
      <c r="K51">
        <f t="shared" si="20"/>
        <v>4.3404515403079663E-3</v>
      </c>
      <c r="L51" s="2">
        <v>48</v>
      </c>
      <c r="M51" s="6">
        <v>0.13365521</v>
      </c>
      <c r="Q51" s="4">
        <f t="shared" si="21"/>
        <v>12.5</v>
      </c>
      <c r="R51">
        <f t="shared" si="0"/>
        <v>100000</v>
      </c>
      <c r="S51">
        <f t="shared" si="1"/>
        <v>269.16071077551146</v>
      </c>
      <c r="U51">
        <f t="shared" si="13"/>
        <v>0.13365521</v>
      </c>
      <c r="V51">
        <f t="shared" si="14"/>
        <v>0.01</v>
      </c>
      <c r="W51">
        <f t="shared" si="15"/>
        <v>0.25963442801673237</v>
      </c>
      <c r="X51">
        <f t="shared" si="16"/>
        <v>3.4701493999806245E-2</v>
      </c>
      <c r="Y51">
        <f t="shared" si="17"/>
        <v>2.5963442801673238E-3</v>
      </c>
      <c r="Z51">
        <f t="shared" si="18"/>
        <v>0.22233658973675879</v>
      </c>
      <c r="AB51">
        <f t="shared" si="19"/>
        <v>74.814837193779312</v>
      </c>
      <c r="AC51">
        <f t="shared" si="2"/>
        <v>59.844274524949284</v>
      </c>
      <c r="AE51">
        <f t="shared" si="3"/>
        <v>0</v>
      </c>
      <c r="AF51">
        <f t="shared" si="24"/>
        <v>0</v>
      </c>
      <c r="AG51">
        <f t="shared" si="24"/>
        <v>-2.779207371709485</v>
      </c>
      <c r="AH51">
        <f t="shared" si="5"/>
        <v>-3470.1493999806244</v>
      </c>
      <c r="AI51">
        <f t="shared" si="25"/>
        <v>-3472.928607352334</v>
      </c>
      <c r="AJ51">
        <f t="shared" si="7"/>
        <v>14.970562668830027</v>
      </c>
      <c r="AK51">
        <f t="shared" si="22"/>
        <v>5.2370386035645522</v>
      </c>
      <c r="AL51">
        <f t="shared" si="26"/>
        <v>-3452.7210060799393</v>
      </c>
      <c r="AN51">
        <f t="shared" si="27"/>
        <v>0</v>
      </c>
      <c r="AO51">
        <f t="shared" si="27"/>
        <v>0</v>
      </c>
      <c r="AP51">
        <f t="shared" si="27"/>
        <v>-1.2063014917371689E-2</v>
      </c>
      <c r="AQ51">
        <f t="shared" si="27"/>
        <v>-15.062015308244666</v>
      </c>
      <c r="AR51">
        <f t="shared" si="27"/>
        <v>-15.074078323162038</v>
      </c>
      <c r="AS51">
        <f t="shared" si="27"/>
        <v>6.4979001795200234E-2</v>
      </c>
      <c r="AT51">
        <f t="shared" si="27"/>
        <v>2.2731112273494041E-2</v>
      </c>
      <c r="AU51">
        <f t="shared" si="23"/>
        <v>-14.986368209093344</v>
      </c>
      <c r="AW51">
        <v>48</v>
      </c>
      <c r="AX51">
        <f>IF(Z51&gt;0, (R51*SUMPRODUCT(K51:$K$98, X51:$X$98)-K51*$AZ$3)/Z51, 0)</f>
        <v>269.16071077551146</v>
      </c>
    </row>
    <row r="52" spans="5:50" x14ac:dyDescent="0.25">
      <c r="E52">
        <v>2052</v>
      </c>
      <c r="F52" s="5">
        <f>EconomicRates!C92</f>
        <v>3.5571999999999999E-2</v>
      </c>
      <c r="G52" s="5">
        <f>EconomicRates!D92</f>
        <v>7.0000000000000007E-2</v>
      </c>
      <c r="H52" s="5">
        <f t="shared" si="10"/>
        <v>0.12000000000000001</v>
      </c>
      <c r="I52" s="5">
        <f t="shared" si="11"/>
        <v>1.1200000000000001</v>
      </c>
      <c r="J52">
        <f t="shared" si="12"/>
        <v>0.89285714285714279</v>
      </c>
      <c r="K52">
        <f t="shared" si="20"/>
        <v>3.8754031609892553E-3</v>
      </c>
      <c r="L52" s="2">
        <v>49</v>
      </c>
      <c r="M52" s="6">
        <v>0.153152232</v>
      </c>
      <c r="Q52" s="4">
        <f t="shared" si="21"/>
        <v>12.5</v>
      </c>
      <c r="R52">
        <f t="shared" si="0"/>
        <v>100000</v>
      </c>
      <c r="S52">
        <f t="shared" si="1"/>
        <v>248.48588047901984</v>
      </c>
      <c r="U52">
        <f t="shared" si="13"/>
        <v>0.153152232</v>
      </c>
      <c r="V52">
        <f t="shared" si="14"/>
        <v>0.01</v>
      </c>
      <c r="W52">
        <f t="shared" si="15"/>
        <v>0.22233658973675879</v>
      </c>
      <c r="X52">
        <f t="shared" si="16"/>
        <v>3.4051344973452899E-2</v>
      </c>
      <c r="Y52">
        <f t="shared" si="17"/>
        <v>2.2233658973675879E-3</v>
      </c>
      <c r="Z52">
        <f t="shared" si="18"/>
        <v>0.18606187886593828</v>
      </c>
      <c r="AB52">
        <f t="shared" si="19"/>
        <v>59.844274524949284</v>
      </c>
      <c r="AC52">
        <f t="shared" si="2"/>
        <v>46.233749793583407</v>
      </c>
      <c r="AE52">
        <f t="shared" si="3"/>
        <v>0</v>
      </c>
      <c r="AF52">
        <f t="shared" si="24"/>
        <v>0</v>
      </c>
      <c r="AG52">
        <f t="shared" si="24"/>
        <v>-2.3257734858242287</v>
      </c>
      <c r="AH52">
        <f t="shared" si="5"/>
        <v>-3405.1344973452897</v>
      </c>
      <c r="AI52">
        <f t="shared" si="25"/>
        <v>-3407.460270831114</v>
      </c>
      <c r="AJ52">
        <f t="shared" si="7"/>
        <v>13.610524731365878</v>
      </c>
      <c r="AK52">
        <f t="shared" si="22"/>
        <v>4.1890992167464507</v>
      </c>
      <c r="AL52">
        <f t="shared" si="26"/>
        <v>-3389.6606468830018</v>
      </c>
      <c r="AN52">
        <f t="shared" si="27"/>
        <v>0</v>
      </c>
      <c r="AO52">
        <f t="shared" si="27"/>
        <v>0</v>
      </c>
      <c r="AP52">
        <f t="shared" si="27"/>
        <v>-9.0133099187082143E-3</v>
      </c>
      <c r="AQ52">
        <f t="shared" si="27"/>
        <v>-13.196268994605495</v>
      </c>
      <c r="AR52">
        <f t="shared" si="27"/>
        <v>-13.205282304524204</v>
      </c>
      <c r="AS52">
        <f t="shared" si="27"/>
        <v>5.274627056665776E-2</v>
      </c>
      <c r="AT52">
        <f t="shared" si="27"/>
        <v>1.6234448346276808E-2</v>
      </c>
      <c r="AU52">
        <f t="shared" si="23"/>
        <v>-13.136301585611269</v>
      </c>
      <c r="AW52">
        <v>49</v>
      </c>
      <c r="AX52">
        <f>IF(Z52&gt;0, (R52*SUMPRODUCT(K52:$K$98, X52:$X$98)-K52*$AZ$3)/Z52, 0)</f>
        <v>248.48588047901984</v>
      </c>
    </row>
    <row r="53" spans="5:50" x14ac:dyDescent="0.25">
      <c r="E53">
        <v>2053</v>
      </c>
      <c r="F53" s="5">
        <f>EconomicRates!C93</f>
        <v>3.5571999999999999E-2</v>
      </c>
      <c r="G53" s="5">
        <f>EconomicRates!D93</f>
        <v>7.0000000000000007E-2</v>
      </c>
      <c r="H53" s="5">
        <f t="shared" si="10"/>
        <v>0.12000000000000001</v>
      </c>
      <c r="I53" s="5">
        <f t="shared" si="11"/>
        <v>1.1200000000000001</v>
      </c>
      <c r="J53">
        <f t="shared" si="12"/>
        <v>0.89285714285714279</v>
      </c>
      <c r="K53">
        <f t="shared" si="20"/>
        <v>3.4601813937404063E-3</v>
      </c>
      <c r="L53" s="2">
        <v>50</v>
      </c>
      <c r="M53" s="6">
        <v>0.17329698399999999</v>
      </c>
      <c r="Q53" s="4">
        <f t="shared" si="21"/>
        <v>12.5</v>
      </c>
      <c r="R53">
        <f t="shared" si="0"/>
        <v>100000</v>
      </c>
      <c r="S53">
        <f t="shared" si="1"/>
        <v>225.9414655516012</v>
      </c>
      <c r="U53">
        <f t="shared" si="13"/>
        <v>0.17329698399999999</v>
      </c>
      <c r="V53">
        <f t="shared" si="14"/>
        <v>0.01</v>
      </c>
      <c r="W53">
        <f t="shared" si="15"/>
        <v>0.18606187886593828</v>
      </c>
      <c r="X53">
        <f t="shared" si="16"/>
        <v>3.2243962444840443E-2</v>
      </c>
      <c r="Y53">
        <f t="shared" si="17"/>
        <v>1.8606187886593829E-3</v>
      </c>
      <c r="Z53">
        <f t="shared" si="18"/>
        <v>0.15195729763243843</v>
      </c>
      <c r="AB53">
        <f t="shared" si="19"/>
        <v>46.233749793583407</v>
      </c>
      <c r="AC53">
        <f t="shared" si="2"/>
        <v>34.333454528333995</v>
      </c>
      <c r="AE53">
        <f t="shared" si="3"/>
        <v>0</v>
      </c>
      <c r="AF53">
        <f t="shared" si="24"/>
        <v>0</v>
      </c>
      <c r="AG53">
        <f t="shared" si="24"/>
        <v>-1.8994662204054804</v>
      </c>
      <c r="AH53">
        <f t="shared" si="5"/>
        <v>-3224.3962444840445</v>
      </c>
      <c r="AI53">
        <f t="shared" si="25"/>
        <v>-3226.2957107044499</v>
      </c>
      <c r="AJ53">
        <f t="shared" si="7"/>
        <v>11.900295265249412</v>
      </c>
      <c r="AK53">
        <f t="shared" si="22"/>
        <v>3.2363624855508388</v>
      </c>
      <c r="AL53">
        <f t="shared" si="26"/>
        <v>-3211.1590529536497</v>
      </c>
      <c r="AN53">
        <f t="shared" si="27"/>
        <v>0</v>
      </c>
      <c r="AO53">
        <f t="shared" si="27"/>
        <v>0</v>
      </c>
      <c r="AP53">
        <f t="shared" si="27"/>
        <v>-6.572497673885457E-3</v>
      </c>
      <c r="AQ53">
        <f t="shared" si="27"/>
        <v>-11.156995891210133</v>
      </c>
      <c r="AR53">
        <f t="shared" si="27"/>
        <v>-11.163568388884018</v>
      </c>
      <c r="AS53">
        <f t="shared" si="27"/>
        <v>4.1177180256833069E-2</v>
      </c>
      <c r="AT53">
        <f t="shared" si="27"/>
        <v>1.1198401255902468E-2</v>
      </c>
      <c r="AU53">
        <f t="shared" si="23"/>
        <v>-11.111192807371284</v>
      </c>
      <c r="AW53">
        <v>50</v>
      </c>
      <c r="AX53">
        <f>IF(Z53&gt;0, (R53*SUMPRODUCT(K53:$K$98, X53:$X$98)-K53*$AZ$3)/Z53, 0)</f>
        <v>225.9414655516012</v>
      </c>
    </row>
    <row r="54" spans="5:50" x14ac:dyDescent="0.25">
      <c r="E54">
        <v>2054</v>
      </c>
      <c r="F54" s="5">
        <f>EconomicRates!C94</f>
        <v>3.5571999999999999E-2</v>
      </c>
      <c r="G54" s="5">
        <f>EconomicRates!D94</f>
        <v>7.0000000000000007E-2</v>
      </c>
      <c r="H54" s="5">
        <f t="shared" si="10"/>
        <v>0.12000000000000001</v>
      </c>
      <c r="I54" s="5">
        <f t="shared" si="11"/>
        <v>1.1200000000000001</v>
      </c>
      <c r="J54">
        <f t="shared" si="12"/>
        <v>0.89285714285714279</v>
      </c>
      <c r="K54">
        <f t="shared" si="20"/>
        <v>3.0894476729825052E-3</v>
      </c>
      <c r="L54" s="2">
        <v>51</v>
      </c>
      <c r="M54" s="6">
        <v>0.19491187900000001</v>
      </c>
      <c r="Q54" s="4">
        <f t="shared" si="21"/>
        <v>12.5</v>
      </c>
      <c r="R54">
        <f t="shared" si="0"/>
        <v>100000</v>
      </c>
      <c r="S54">
        <f t="shared" si="1"/>
        <v>201.40448909394354</v>
      </c>
      <c r="U54">
        <f t="shared" si="13"/>
        <v>0.19491187900000001</v>
      </c>
      <c r="V54">
        <f t="shared" si="14"/>
        <v>0.01</v>
      </c>
      <c r="W54">
        <f t="shared" si="15"/>
        <v>0.15195729763243843</v>
      </c>
      <c r="X54">
        <f t="shared" si="16"/>
        <v>2.9618282409300825E-2</v>
      </c>
      <c r="Y54">
        <f t="shared" si="17"/>
        <v>1.5195729763243843E-3</v>
      </c>
      <c r="Z54">
        <f t="shared" si="18"/>
        <v>0.12081944224681322</v>
      </c>
      <c r="AB54">
        <f t="shared" si="19"/>
        <v>34.333454528333995</v>
      </c>
      <c r="AC54">
        <f t="shared" si="2"/>
        <v>24.333578038334636</v>
      </c>
      <c r="AE54">
        <f t="shared" si="3"/>
        <v>0</v>
      </c>
      <c r="AF54">
        <f t="shared" si="24"/>
        <v>0</v>
      </c>
      <c r="AG54">
        <f t="shared" si="24"/>
        <v>-1.5102430280851653</v>
      </c>
      <c r="AH54">
        <f t="shared" si="5"/>
        <v>-2961.8282409300823</v>
      </c>
      <c r="AI54">
        <f t="shared" si="25"/>
        <v>-2963.3384839581677</v>
      </c>
      <c r="AJ54">
        <f t="shared" si="7"/>
        <v>9.9998764899993589</v>
      </c>
      <c r="AK54">
        <f t="shared" si="22"/>
        <v>2.4033418169833798</v>
      </c>
      <c r="AL54">
        <f t="shared" si="26"/>
        <v>-2950.9352656511851</v>
      </c>
      <c r="AN54">
        <f t="shared" si="27"/>
        <v>0</v>
      </c>
      <c r="AO54">
        <f t="shared" si="27"/>
        <v>0</v>
      </c>
      <c r="AP54">
        <f t="shared" si="27"/>
        <v>-4.6658168087557661E-3</v>
      </c>
      <c r="AQ54">
        <f t="shared" si="27"/>
        <v>-9.1504133667153091</v>
      </c>
      <c r="AR54">
        <f t="shared" si="27"/>
        <v>-9.1550791835240659</v>
      </c>
      <c r="AS54">
        <f t="shared" si="27"/>
        <v>3.089409515214098E-2</v>
      </c>
      <c r="AT54">
        <f t="shared" si="27"/>
        <v>7.4249987838608481E-3</v>
      </c>
      <c r="AU54">
        <f t="shared" si="23"/>
        <v>-9.1167600895880643</v>
      </c>
      <c r="AW54">
        <v>51</v>
      </c>
      <c r="AX54">
        <f>IF(Z54&gt;0, (R54*SUMPRODUCT(K54:$K$98, X54:$X$98)-K54*$AZ$3)/Z54, 0)</f>
        <v>201.40448909394354</v>
      </c>
    </row>
    <row r="55" spans="5:50" x14ac:dyDescent="0.25">
      <c r="E55">
        <v>2055</v>
      </c>
      <c r="F55" s="5">
        <f>EconomicRates!C95</f>
        <v>3.5571999999999999E-2</v>
      </c>
      <c r="G55" s="5">
        <f>EconomicRates!D95</f>
        <v>7.0000000000000007E-2</v>
      </c>
      <c r="H55" s="5">
        <f t="shared" si="10"/>
        <v>0.12000000000000001</v>
      </c>
      <c r="I55" s="5">
        <f t="shared" si="11"/>
        <v>1.1200000000000001</v>
      </c>
      <c r="J55">
        <f t="shared" si="12"/>
        <v>0.89285714285714279</v>
      </c>
      <c r="K55">
        <f t="shared" si="20"/>
        <v>2.758435422305808E-3</v>
      </c>
      <c r="L55" s="2">
        <v>52</v>
      </c>
      <c r="M55" s="6">
        <v>0.21714087100000001</v>
      </c>
      <c r="Q55" s="4">
        <f t="shared" si="21"/>
        <v>12.5</v>
      </c>
      <c r="R55">
        <f t="shared" si="0"/>
        <v>100000</v>
      </c>
      <c r="S55">
        <f t="shared" si="1"/>
        <v>173.66599535111618</v>
      </c>
      <c r="U55">
        <f t="shared" si="13"/>
        <v>0.21714087100000001</v>
      </c>
      <c r="V55">
        <f t="shared" si="14"/>
        <v>0.01</v>
      </c>
      <c r="W55">
        <f t="shared" si="15"/>
        <v>0.12081944224681322</v>
      </c>
      <c r="X55">
        <f t="shared" si="16"/>
        <v>2.6234838923207222E-2</v>
      </c>
      <c r="Y55">
        <f t="shared" si="17"/>
        <v>1.2081944224681322E-3</v>
      </c>
      <c r="Z55">
        <f t="shared" si="18"/>
        <v>9.3376408901137867E-2</v>
      </c>
      <c r="AB55">
        <f t="shared" si="19"/>
        <v>24.333578038334636</v>
      </c>
      <c r="AC55">
        <f t="shared" si="2"/>
        <v>16.216306994128932</v>
      </c>
      <c r="AE55">
        <f t="shared" si="3"/>
        <v>0</v>
      </c>
      <c r="AF55">
        <f t="shared" si="24"/>
        <v>0</v>
      </c>
      <c r="AG55">
        <f t="shared" si="24"/>
        <v>-1.1672051112642234</v>
      </c>
      <c r="AH55">
        <f t="shared" si="5"/>
        <v>-2623.4838923207221</v>
      </c>
      <c r="AI55">
        <f t="shared" si="25"/>
        <v>-2624.6510974319863</v>
      </c>
      <c r="AJ55">
        <f t="shared" si="7"/>
        <v>8.1172710442057046</v>
      </c>
      <c r="AK55">
        <f t="shared" si="22"/>
        <v>1.7033504626834246</v>
      </c>
      <c r="AL55">
        <f t="shared" si="26"/>
        <v>-2614.8304759250973</v>
      </c>
      <c r="AN55">
        <f t="shared" si="27"/>
        <v>0</v>
      </c>
      <c r="AO55">
        <f t="shared" si="27"/>
        <v>0</v>
      </c>
      <c r="AP55">
        <f t="shared" si="27"/>
        <v>-3.2196599240076258E-3</v>
      </c>
      <c r="AQ55">
        <f t="shared" si="27"/>
        <v>-7.2367108984261961</v>
      </c>
      <c r="AR55">
        <f t="shared" si="27"/>
        <v>-7.2399305583502036</v>
      </c>
      <c r="AS55">
        <f t="shared" si="27"/>
        <v>2.239096798079427E-2</v>
      </c>
      <c r="AT55">
        <f t="shared" si="27"/>
        <v>4.6985822528669459E-3</v>
      </c>
      <c r="AU55">
        <f t="shared" si="23"/>
        <v>-7.2128410081165431</v>
      </c>
      <c r="AW55">
        <v>52</v>
      </c>
      <c r="AX55">
        <f>IF(Z55&gt;0, (R55*SUMPRODUCT(K55:$K$98, X55:$X$98)-K55*$AZ$3)/Z55, 0)</f>
        <v>173.66599535111618</v>
      </c>
    </row>
    <row r="56" spans="5:50" x14ac:dyDescent="0.25">
      <c r="E56">
        <v>2056</v>
      </c>
      <c r="F56" s="5">
        <f>EconomicRates!C96</f>
        <v>3.5571999999999999E-2</v>
      </c>
      <c r="G56" s="5">
        <f>EconomicRates!D96</f>
        <v>7.0000000000000007E-2</v>
      </c>
      <c r="H56" s="5">
        <f t="shared" si="10"/>
        <v>0.12000000000000001</v>
      </c>
      <c r="I56" s="5">
        <f t="shared" si="11"/>
        <v>1.1200000000000001</v>
      </c>
      <c r="J56">
        <f t="shared" si="12"/>
        <v>0.89285714285714279</v>
      </c>
      <c r="K56">
        <f t="shared" si="20"/>
        <v>2.4628887699159E-3</v>
      </c>
      <c r="L56" s="2">
        <v>53</v>
      </c>
      <c r="M56" s="6">
        <v>0.240684854</v>
      </c>
      <c r="Q56" s="4">
        <f t="shared" si="21"/>
        <v>12.5</v>
      </c>
      <c r="R56">
        <f t="shared" si="0"/>
        <v>100000</v>
      </c>
      <c r="S56">
        <f t="shared" si="1"/>
        <v>141.52175292054574</v>
      </c>
      <c r="U56">
        <f t="shared" si="13"/>
        <v>0.240684854</v>
      </c>
      <c r="V56">
        <f t="shared" si="14"/>
        <v>0.01</v>
      </c>
      <c r="W56">
        <f t="shared" si="15"/>
        <v>9.3376408901137867E-2</v>
      </c>
      <c r="X56">
        <f t="shared" si="16"/>
        <v>2.2474287343414667E-2</v>
      </c>
      <c r="Y56">
        <f t="shared" si="17"/>
        <v>9.3376408901137868E-4</v>
      </c>
      <c r="Z56">
        <f t="shared" si="18"/>
        <v>6.9968357468711814E-2</v>
      </c>
      <c r="AB56">
        <f t="shared" si="19"/>
        <v>16.216306994128932</v>
      </c>
      <c r="AC56">
        <f t="shared" si="2"/>
        <v>9.9020445979434548</v>
      </c>
      <c r="AE56">
        <f t="shared" si="3"/>
        <v>0</v>
      </c>
      <c r="AF56">
        <f t="shared" si="24"/>
        <v>0</v>
      </c>
      <c r="AG56">
        <f t="shared" si="24"/>
        <v>-0.87460446835889771</v>
      </c>
      <c r="AH56">
        <f t="shared" si="5"/>
        <v>-2247.4287343414667</v>
      </c>
      <c r="AI56">
        <f t="shared" si="25"/>
        <v>-2248.3033388098256</v>
      </c>
      <c r="AJ56">
        <f t="shared" si="7"/>
        <v>6.3142623961854767</v>
      </c>
      <c r="AK56">
        <f t="shared" si="22"/>
        <v>1.1351414895890253</v>
      </c>
      <c r="AL56">
        <f t="shared" si="26"/>
        <v>-2240.8539349240514</v>
      </c>
      <c r="AN56">
        <f t="shared" si="27"/>
        <v>0</v>
      </c>
      <c r="AO56">
        <f t="shared" si="27"/>
        <v>0</v>
      </c>
      <c r="AP56">
        <f t="shared" si="27"/>
        <v>-2.1540535232393953E-3</v>
      </c>
      <c r="AQ56">
        <f t="shared" si="27"/>
        <v>-5.5351669909959025</v>
      </c>
      <c r="AR56">
        <f t="shared" si="27"/>
        <v>-5.5373210445191425</v>
      </c>
      <c r="AS56">
        <f t="shared" si="27"/>
        <v>1.5551325945867472E-2</v>
      </c>
      <c r="AT56">
        <f t="shared" si="27"/>
        <v>2.7957272269744167E-3</v>
      </c>
      <c r="AU56">
        <f t="shared" si="23"/>
        <v>-5.518973991346301</v>
      </c>
      <c r="AW56">
        <v>53</v>
      </c>
      <c r="AX56">
        <f>IF(Z56&gt;0, (R56*SUMPRODUCT(K56:$K$98, X56:$X$98)-K56*$AZ$3)/Z56, 0)</f>
        <v>141.52175292054574</v>
      </c>
    </row>
    <row r="57" spans="5:50" x14ac:dyDescent="0.25">
      <c r="E57">
        <v>2057</v>
      </c>
      <c r="F57" s="5">
        <f>EconomicRates!C97</f>
        <v>3.5571999999999999E-2</v>
      </c>
      <c r="G57" s="5">
        <f>EconomicRates!D97</f>
        <v>7.0000000000000007E-2</v>
      </c>
      <c r="H57" s="5">
        <f t="shared" si="10"/>
        <v>0.12000000000000001</v>
      </c>
      <c r="I57" s="5">
        <f t="shared" si="11"/>
        <v>1.1200000000000001</v>
      </c>
      <c r="J57">
        <f t="shared" si="12"/>
        <v>0.89285714285714279</v>
      </c>
      <c r="K57">
        <f t="shared" si="20"/>
        <v>2.1990078302820534E-3</v>
      </c>
      <c r="L57" s="2">
        <v>54</v>
      </c>
      <c r="M57" s="6">
        <v>0.26560892699999999</v>
      </c>
      <c r="Q57" s="4">
        <f t="shared" si="21"/>
        <v>12.5</v>
      </c>
      <c r="R57">
        <f t="shared" si="0"/>
        <v>100000</v>
      </c>
      <c r="S57">
        <f t="shared" si="1"/>
        <v>102.40797677156006</v>
      </c>
      <c r="U57">
        <f t="shared" si="13"/>
        <v>0.26560892699999999</v>
      </c>
      <c r="V57">
        <f t="shared" si="14"/>
        <v>0.01</v>
      </c>
      <c r="W57">
        <f t="shared" si="15"/>
        <v>6.9968357468711814E-2</v>
      </c>
      <c r="X57">
        <f t="shared" si="16"/>
        <v>1.8584220351216981E-2</v>
      </c>
      <c r="Y57">
        <f t="shared" si="17"/>
        <v>6.9968357468711819E-4</v>
      </c>
      <c r="Z57">
        <f t="shared" si="18"/>
        <v>5.0684453542807713E-2</v>
      </c>
      <c r="AB57">
        <f t="shared" si="19"/>
        <v>9.9020445979434548</v>
      </c>
      <c r="AC57">
        <f t="shared" si="2"/>
        <v>5.1904923410910673</v>
      </c>
      <c r="AE57">
        <f t="shared" si="3"/>
        <v>0</v>
      </c>
      <c r="AF57">
        <f t="shared" si="24"/>
        <v>0</v>
      </c>
      <c r="AG57">
        <f t="shared" si="24"/>
        <v>-0.63355566928509643</v>
      </c>
      <c r="AH57">
        <f t="shared" si="5"/>
        <v>-1858.4220351216982</v>
      </c>
      <c r="AI57">
        <f t="shared" si="25"/>
        <v>-1859.0555907909832</v>
      </c>
      <c r="AJ57">
        <f t="shared" si="7"/>
        <v>4.7115522568523875</v>
      </c>
      <c r="AK57">
        <f t="shared" si="22"/>
        <v>0.69314312185604188</v>
      </c>
      <c r="AL57">
        <f t="shared" si="26"/>
        <v>-1853.6508954122746</v>
      </c>
      <c r="AN57">
        <f t="shared" si="27"/>
        <v>0</v>
      </c>
      <c r="AO57">
        <f t="shared" si="27"/>
        <v>0</v>
      </c>
      <c r="AP57">
        <f t="shared" si="27"/>
        <v>-1.393193877677514E-3</v>
      </c>
      <c r="AQ57">
        <f t="shared" si="27"/>
        <v>-4.0866846072013239</v>
      </c>
      <c r="AR57">
        <f t="shared" si="27"/>
        <v>-4.0880778010790007</v>
      </c>
      <c r="AS57">
        <f t="shared" si="27"/>
        <v>1.036074030560148E-2</v>
      </c>
      <c r="AT57">
        <f t="shared" si="27"/>
        <v>1.5242271524675837E-3</v>
      </c>
      <c r="AU57">
        <f t="shared" si="23"/>
        <v>-4.0761928336209312</v>
      </c>
      <c r="AW57">
        <v>54</v>
      </c>
      <c r="AX57">
        <f>IF(Z57&gt;0, (R57*SUMPRODUCT(K57:$K$98, X57:$X$98)-K57*$AZ$3)/Z57, 0)</f>
        <v>102.40797677156006</v>
      </c>
    </row>
    <row r="58" spans="5:50" x14ac:dyDescent="0.25">
      <c r="E58">
        <v>2058</v>
      </c>
      <c r="F58" s="5">
        <f>EconomicRates!C98</f>
        <v>3.5571999999999999E-2</v>
      </c>
      <c r="G58" s="5">
        <f>EconomicRates!D98</f>
        <v>7.0000000000000007E-2</v>
      </c>
      <c r="H58" s="5">
        <f t="shared" si="10"/>
        <v>0.12000000000000001</v>
      </c>
      <c r="I58" s="5">
        <f t="shared" si="11"/>
        <v>1.1200000000000001</v>
      </c>
      <c r="J58">
        <f t="shared" si="12"/>
        <v>0.89285714285714279</v>
      </c>
      <c r="K58">
        <f t="shared" si="20"/>
        <v>1.9633998484661188E-3</v>
      </c>
      <c r="L58" s="2">
        <v>55</v>
      </c>
      <c r="M58" s="6">
        <v>0.29099302900000001</v>
      </c>
      <c r="Q58" s="4">
        <f t="shared" si="21"/>
        <v>12.5</v>
      </c>
      <c r="R58">
        <f t="shared" si="0"/>
        <v>100000</v>
      </c>
      <c r="S58">
        <f t="shared" si="1"/>
        <v>51.911968255978842</v>
      </c>
      <c r="U58">
        <f t="shared" si="13"/>
        <v>0.29099302900000001</v>
      </c>
      <c r="V58">
        <f t="shared" si="14"/>
        <v>0.01</v>
      </c>
      <c r="W58">
        <f t="shared" si="15"/>
        <v>5.0684453542807713E-2</v>
      </c>
      <c r="X58">
        <f t="shared" si="16"/>
        <v>1.4748822659631398E-2</v>
      </c>
      <c r="Y58">
        <f t="shared" si="17"/>
        <v>5.0684453542807709E-4</v>
      </c>
      <c r="Z58">
        <f t="shared" si="18"/>
        <v>3.5428786347748237E-2</v>
      </c>
      <c r="AB58">
        <f t="shared" si="19"/>
        <v>5.1904923410910673</v>
      </c>
      <c r="AC58">
        <f t="shared" si="2"/>
        <v>1.8391780322321629</v>
      </c>
      <c r="AE58">
        <f t="shared" si="3"/>
        <v>0</v>
      </c>
      <c r="AF58">
        <f t="shared" si="24"/>
        <v>0</v>
      </c>
      <c r="AG58">
        <f t="shared" si="24"/>
        <v>-0.44285982934685297</v>
      </c>
      <c r="AH58">
        <f t="shared" si="5"/>
        <v>-1474.8822659631398</v>
      </c>
      <c r="AI58">
        <f t="shared" si="25"/>
        <v>-1475.3251257924867</v>
      </c>
      <c r="AJ58">
        <f t="shared" si="7"/>
        <v>3.3513143088589041</v>
      </c>
      <c r="AK58">
        <f t="shared" si="22"/>
        <v>0.36333446387637475</v>
      </c>
      <c r="AL58">
        <f t="shared" si="26"/>
        <v>-1471.6104770197514</v>
      </c>
      <c r="AN58">
        <f t="shared" si="27"/>
        <v>0</v>
      </c>
      <c r="AO58">
        <f t="shared" si="27"/>
        <v>0</v>
      </c>
      <c r="AP58">
        <f t="shared" si="27"/>
        <v>-8.6951092183134237E-4</v>
      </c>
      <c r="AQ58">
        <f t="shared" si="27"/>
        <v>-2.8957836174973948</v>
      </c>
      <c r="AR58">
        <f t="shared" si="27"/>
        <v>-2.8966531284192261</v>
      </c>
      <c r="AS58">
        <f t="shared" si="27"/>
        <v>6.579970006175908E-3</v>
      </c>
      <c r="AT58">
        <f t="shared" si="27"/>
        <v>7.133708313173927E-4</v>
      </c>
      <c r="AU58">
        <f t="shared" si="23"/>
        <v>-2.889359787581733</v>
      </c>
      <c r="AW58">
        <v>55</v>
      </c>
      <c r="AX58">
        <f>IF(Z58&gt;0, (R58*SUMPRODUCT(K58:$K$98, X58:$X$98)-K58*$AZ$3)/Z58, 0)</f>
        <v>51.911968255978842</v>
      </c>
    </row>
    <row r="59" spans="5:50" x14ac:dyDescent="0.25">
      <c r="E59">
        <v>2059</v>
      </c>
      <c r="F59" s="5">
        <f>EconomicRates!C99</f>
        <v>3.5571999999999999E-2</v>
      </c>
      <c r="G59" s="5">
        <f>EconomicRates!D99</f>
        <v>7.0000000000000007E-2</v>
      </c>
      <c r="H59" s="5">
        <f t="shared" si="10"/>
        <v>0.12000000000000001</v>
      </c>
      <c r="I59" s="5">
        <f t="shared" si="11"/>
        <v>1.1200000000000001</v>
      </c>
      <c r="J59">
        <f t="shared" si="12"/>
        <v>0.89285714285714279</v>
      </c>
      <c r="K59">
        <f t="shared" si="20"/>
        <v>1.7530355789876059E-3</v>
      </c>
      <c r="L59" s="2">
        <v>56</v>
      </c>
      <c r="M59" s="6">
        <v>0.31752069599999999</v>
      </c>
      <c r="Q59" s="4">
        <f t="shared" si="21"/>
        <v>12.5</v>
      </c>
      <c r="R59">
        <f t="shared" si="0"/>
        <v>100000</v>
      </c>
      <c r="S59">
        <f t="shared" si="1"/>
        <v>-16.790046303140276</v>
      </c>
      <c r="U59">
        <f t="shared" si="13"/>
        <v>0.31752069599999999</v>
      </c>
      <c r="V59">
        <f t="shared" si="14"/>
        <v>0.01</v>
      </c>
      <c r="W59">
        <f t="shared" si="15"/>
        <v>3.5428786347748237E-2</v>
      </c>
      <c r="X59">
        <f t="shared" si="16"/>
        <v>1.1249372899572318E-2</v>
      </c>
      <c r="Y59">
        <f t="shared" si="17"/>
        <v>3.5428786347748239E-4</v>
      </c>
      <c r="Z59">
        <f t="shared" si="18"/>
        <v>2.3825125584698435E-2</v>
      </c>
      <c r="AB59">
        <f t="shared" si="19"/>
        <v>1.8391780322321629</v>
      </c>
      <c r="AC59">
        <f t="shared" si="2"/>
        <v>-0.40002496174521873</v>
      </c>
      <c r="AE59">
        <f t="shared" si="3"/>
        <v>0</v>
      </c>
      <c r="AF59">
        <f t="shared" si="24"/>
        <v>0</v>
      </c>
      <c r="AG59">
        <f t="shared" si="24"/>
        <v>-0.29781406980873043</v>
      </c>
      <c r="AH59">
        <f t="shared" si="5"/>
        <v>-1124.9372899572318</v>
      </c>
      <c r="AI59">
        <f t="shared" si="25"/>
        <v>-1125.2351040270405</v>
      </c>
      <c r="AJ59">
        <f t="shared" si="7"/>
        <v>2.2392029939773819</v>
      </c>
      <c r="AK59">
        <f t="shared" si="22"/>
        <v>0.12874246225625141</v>
      </c>
      <c r="AL59">
        <f t="shared" si="26"/>
        <v>-1122.8671585708069</v>
      </c>
      <c r="AN59">
        <f t="shared" si="27"/>
        <v>0</v>
      </c>
      <c r="AO59">
        <f t="shared" si="27"/>
        <v>0</v>
      </c>
      <c r="AP59">
        <f t="shared" si="27"/>
        <v>-5.2207866029780302E-4</v>
      </c>
      <c r="AQ59">
        <f t="shared" si="27"/>
        <v>-1.9720550934249241</v>
      </c>
      <c r="AR59">
        <f t="shared" si="27"/>
        <v>-1.9725771720852219</v>
      </c>
      <c r="AS59">
        <f t="shared" si="27"/>
        <v>3.9254025170179204E-3</v>
      </c>
      <c r="AT59">
        <f t="shared" si="27"/>
        <v>2.2569011686167769E-4</v>
      </c>
      <c r="AU59">
        <f t="shared" si="23"/>
        <v>-1.9684260794513422</v>
      </c>
      <c r="AW59">
        <v>56</v>
      </c>
      <c r="AX59">
        <f>IF(Z59&gt;0, (R59*SUMPRODUCT(K59:$K$98, X59:$X$98)-K59*$AZ$3)/Z59, 0)</f>
        <v>-16.790046303140276</v>
      </c>
    </row>
    <row r="60" spans="5:50" x14ac:dyDescent="0.25">
      <c r="E60">
        <v>2060</v>
      </c>
      <c r="F60" s="5">
        <f>EconomicRates!C100</f>
        <v>3.5571999999999999E-2</v>
      </c>
      <c r="G60" s="5">
        <f>EconomicRates!D100</f>
        <v>7.0000000000000007E-2</v>
      </c>
      <c r="H60" s="5">
        <f t="shared" si="10"/>
        <v>0.12000000000000001</v>
      </c>
      <c r="I60" s="5">
        <f t="shared" si="11"/>
        <v>1.1200000000000001</v>
      </c>
      <c r="J60">
        <f t="shared" si="12"/>
        <v>0.89285714285714279</v>
      </c>
      <c r="K60">
        <f t="shared" si="20"/>
        <v>1.5652103383817909E-3</v>
      </c>
      <c r="L60" s="2">
        <v>57</v>
      </c>
      <c r="M60" s="6">
        <v>0.344227385</v>
      </c>
      <c r="Q60" s="4">
        <f t="shared" si="21"/>
        <v>12.5</v>
      </c>
      <c r="R60">
        <f t="shared" si="0"/>
        <v>100000</v>
      </c>
      <c r="S60">
        <f t="shared" si="1"/>
        <v>-116.07254647399985</v>
      </c>
      <c r="U60">
        <f t="shared" si="13"/>
        <v>0.344227385</v>
      </c>
      <c r="V60">
        <f t="shared" si="14"/>
        <v>0.01</v>
      </c>
      <c r="W60">
        <f t="shared" si="15"/>
        <v>2.3825125584698435E-2</v>
      </c>
      <c r="X60">
        <f t="shared" si="16"/>
        <v>8.2012606773173378E-3</v>
      </c>
      <c r="Y60">
        <f t="shared" si="17"/>
        <v>2.3825125584698434E-4</v>
      </c>
      <c r="Z60">
        <f t="shared" si="18"/>
        <v>1.5385613651534112E-2</v>
      </c>
      <c r="AB60">
        <f t="shared" si="19"/>
        <v>-0.40002496174521873</v>
      </c>
      <c r="AC60">
        <f t="shared" si="2"/>
        <v>-1.7858473555986998</v>
      </c>
      <c r="AE60">
        <f t="shared" si="3"/>
        <v>0</v>
      </c>
      <c r="AF60">
        <f t="shared" si="24"/>
        <v>0</v>
      </c>
      <c r="AG60">
        <f t="shared" si="24"/>
        <v>-0.19232017064417642</v>
      </c>
      <c r="AH60">
        <f t="shared" si="5"/>
        <v>-820.12606773173377</v>
      </c>
      <c r="AI60">
        <f t="shared" si="25"/>
        <v>-820.31838790237794</v>
      </c>
      <c r="AJ60">
        <f t="shared" si="7"/>
        <v>1.385822393853481</v>
      </c>
      <c r="AK60">
        <f t="shared" si="22"/>
        <v>-2.8001747322165312E-2</v>
      </c>
      <c r="AL60">
        <f t="shared" si="26"/>
        <v>-818.96056725584663</v>
      </c>
      <c r="AN60">
        <f t="shared" si="27"/>
        <v>0</v>
      </c>
      <c r="AO60">
        <f t="shared" si="27"/>
        <v>0</v>
      </c>
      <c r="AP60">
        <f t="shared" si="27"/>
        <v>-3.0102151937161516E-4</v>
      </c>
      <c r="AQ60">
        <f t="shared" si="27"/>
        <v>-1.2836697999901145</v>
      </c>
      <c r="AR60">
        <f t="shared" si="27"/>
        <v>-1.2839708215094863</v>
      </c>
      <c r="AS60">
        <f t="shared" si="27"/>
        <v>2.1691035380204705E-3</v>
      </c>
      <c r="AT60">
        <f t="shared" si="27"/>
        <v>-4.3828624401407777E-5</v>
      </c>
      <c r="AU60">
        <f t="shared" si="23"/>
        <v>-1.2818455465958671</v>
      </c>
      <c r="AW60">
        <v>57</v>
      </c>
      <c r="AX60">
        <f>IF(Z60&gt;0, (R60*SUMPRODUCT(K60:$K$98, X60:$X$98)-K60*$AZ$3)/Z60, 0)</f>
        <v>-116.07254647399985</v>
      </c>
    </row>
    <row r="61" spans="5:50" x14ac:dyDescent="0.25">
      <c r="E61">
        <v>2061</v>
      </c>
      <c r="F61" s="5">
        <f>EconomicRates!C101</f>
        <v>3.5571999999999999E-2</v>
      </c>
      <c r="G61" s="5">
        <f>EconomicRates!D101</f>
        <v>7.0000000000000007E-2</v>
      </c>
      <c r="H61" s="5">
        <f t="shared" si="10"/>
        <v>0.12000000000000001</v>
      </c>
      <c r="I61" s="5">
        <f t="shared" si="11"/>
        <v>1.1200000000000001</v>
      </c>
      <c r="J61">
        <f t="shared" si="12"/>
        <v>0.89285714285714279</v>
      </c>
      <c r="K61">
        <f t="shared" si="20"/>
        <v>1.3975092306980274E-3</v>
      </c>
      <c r="L61" s="2">
        <v>58</v>
      </c>
      <c r="M61" s="6">
        <v>0.370496828</v>
      </c>
      <c r="Q61" s="4">
        <f t="shared" si="21"/>
        <v>12.5</v>
      </c>
      <c r="R61">
        <f t="shared" si="0"/>
        <v>100000</v>
      </c>
      <c r="S61">
        <f t="shared" si="1"/>
        <v>-267.12606363239132</v>
      </c>
      <c r="U61">
        <f t="shared" si="13"/>
        <v>0.370496828</v>
      </c>
      <c r="V61">
        <f t="shared" si="14"/>
        <v>0.01</v>
      </c>
      <c r="W61">
        <f t="shared" si="15"/>
        <v>1.5385613651534112E-2</v>
      </c>
      <c r="X61">
        <f t="shared" si="16"/>
        <v>5.7003210547268857E-3</v>
      </c>
      <c r="Y61">
        <f t="shared" si="17"/>
        <v>1.5385613651534112E-4</v>
      </c>
      <c r="Z61">
        <f t="shared" si="18"/>
        <v>9.5314364602918852E-3</v>
      </c>
      <c r="AB61">
        <f t="shared" si="19"/>
        <v>-1.7858473555986998</v>
      </c>
      <c r="AC61">
        <f t="shared" si="2"/>
        <v>-2.5460951024000247</v>
      </c>
      <c r="AE61">
        <f t="shared" si="3"/>
        <v>0</v>
      </c>
      <c r="AF61">
        <f t="shared" si="24"/>
        <v>0</v>
      </c>
      <c r="AG61">
        <f t="shared" si="24"/>
        <v>-0.11914295575364857</v>
      </c>
      <c r="AH61">
        <f t="shared" si="5"/>
        <v>-570.03210547268861</v>
      </c>
      <c r="AI61">
        <f t="shared" si="25"/>
        <v>-570.15124842844227</v>
      </c>
      <c r="AJ61">
        <f t="shared" si="7"/>
        <v>0.7602477468013249</v>
      </c>
      <c r="AK61">
        <f t="shared" si="22"/>
        <v>-0.125009314891909</v>
      </c>
      <c r="AL61">
        <f t="shared" si="26"/>
        <v>-569.51600999653294</v>
      </c>
      <c r="AN61">
        <f t="shared" si="27"/>
        <v>0</v>
      </c>
      <c r="AO61">
        <f t="shared" si="27"/>
        <v>0</v>
      </c>
      <c r="AP61">
        <f t="shared" si="27"/>
        <v>-1.6650338043837053E-4</v>
      </c>
      <c r="AQ61">
        <f t="shared" si="27"/>
        <v>-0.79662512919231387</v>
      </c>
      <c r="AR61">
        <f t="shared" si="27"/>
        <v>-0.79679163257275232</v>
      </c>
      <c r="AS61">
        <f t="shared" si="27"/>
        <v>1.0624532437722282E-3</v>
      </c>
      <c r="AT61">
        <f t="shared" si="27"/>
        <v>-1.747016714846792E-4</v>
      </c>
      <c r="AU61">
        <f t="shared" si="23"/>
        <v>-0.79590388100046483</v>
      </c>
      <c r="AW61">
        <v>58</v>
      </c>
      <c r="AX61">
        <f>IF(Z61&gt;0, (R61*SUMPRODUCT(K61:$K$98, X61:$X$98)-K61*$AZ$3)/Z61, 0)</f>
        <v>-267.12606363239132</v>
      </c>
    </row>
    <row r="62" spans="5:50" x14ac:dyDescent="0.25">
      <c r="E62">
        <v>2062</v>
      </c>
      <c r="F62" s="5">
        <f>EconomicRates!C102</f>
        <v>3.5571999999999999E-2</v>
      </c>
      <c r="G62" s="5">
        <f>EconomicRates!D102</f>
        <v>7.0000000000000007E-2</v>
      </c>
      <c r="H62" s="5">
        <f t="shared" si="10"/>
        <v>0.12000000000000001</v>
      </c>
      <c r="I62" s="5">
        <f t="shared" si="11"/>
        <v>1.1200000000000001</v>
      </c>
      <c r="J62">
        <f t="shared" si="12"/>
        <v>0.89285714285714279</v>
      </c>
      <c r="K62">
        <f t="shared" si="20"/>
        <v>1.2477760988375245E-3</v>
      </c>
      <c r="L62" s="2">
        <v>59</v>
      </c>
      <c r="M62" s="6">
        <v>0.397394472</v>
      </c>
      <c r="Q62" s="4">
        <f t="shared" si="21"/>
        <v>12.5</v>
      </c>
      <c r="R62">
        <f t="shared" si="0"/>
        <v>100000</v>
      </c>
      <c r="S62">
        <f t="shared" si="1"/>
        <v>-509.06244393129856</v>
      </c>
      <c r="U62">
        <f t="shared" si="13"/>
        <v>0.397394472</v>
      </c>
      <c r="V62">
        <f t="shared" si="14"/>
        <v>0.01</v>
      </c>
      <c r="W62">
        <f t="shared" si="15"/>
        <v>9.5314364602918852E-3</v>
      </c>
      <c r="X62">
        <f t="shared" si="16"/>
        <v>3.7877401595392429E-3</v>
      </c>
      <c r="Y62">
        <f t="shared" si="17"/>
        <v>9.531436460291885E-5</v>
      </c>
      <c r="Z62">
        <f t="shared" si="18"/>
        <v>5.6483819361497238E-3</v>
      </c>
      <c r="AB62">
        <f t="shared" si="19"/>
        <v>-2.5460951024000247</v>
      </c>
      <c r="AC62">
        <f t="shared" si="2"/>
        <v>-2.8753791126737784</v>
      </c>
      <c r="AE62">
        <f t="shared" si="3"/>
        <v>0</v>
      </c>
      <c r="AF62">
        <f t="shared" si="24"/>
        <v>0</v>
      </c>
      <c r="AG62">
        <f t="shared" si="24"/>
        <v>-7.0604774201871542E-2</v>
      </c>
      <c r="AH62">
        <f t="shared" si="5"/>
        <v>-378.77401595392428</v>
      </c>
      <c r="AI62">
        <f t="shared" si="25"/>
        <v>-378.84462072812613</v>
      </c>
      <c r="AJ62">
        <f t="shared" si="7"/>
        <v>0.32928401027375376</v>
      </c>
      <c r="AK62">
        <f t="shared" si="22"/>
        <v>-0.17822665716800173</v>
      </c>
      <c r="AL62">
        <f t="shared" si="26"/>
        <v>-378.6935633750204</v>
      </c>
      <c r="AN62">
        <f t="shared" si="27"/>
        <v>0</v>
      </c>
      <c r="AO62">
        <f t="shared" si="27"/>
        <v>0</v>
      </c>
      <c r="AP62">
        <f t="shared" si="27"/>
        <v>-8.8098949712915565E-5</v>
      </c>
      <c r="AQ62">
        <f t="shared" si="27"/>
        <v>-0.47262516396800991</v>
      </c>
      <c r="AR62">
        <f t="shared" si="27"/>
        <v>-0.47271326291772275</v>
      </c>
      <c r="AS62">
        <f t="shared" si="27"/>
        <v>4.1087271774895977E-4</v>
      </c>
      <c r="AT62">
        <f t="shared" si="27"/>
        <v>-2.2238696298994211E-4</v>
      </c>
      <c r="AU62">
        <f t="shared" si="23"/>
        <v>-0.47252477716296382</v>
      </c>
      <c r="AW62">
        <v>59</v>
      </c>
      <c r="AX62">
        <f>IF(Z62&gt;0, (R62*SUMPRODUCT(K62:$K$98, X62:$X$98)-K62*$AZ$3)/Z62, 0)</f>
        <v>-509.06244393129856</v>
      </c>
    </row>
    <row r="63" spans="5:50" x14ac:dyDescent="0.25">
      <c r="E63">
        <v>2063</v>
      </c>
      <c r="F63" s="5">
        <f>EconomicRates!C103</f>
        <v>3.5571999999999999E-2</v>
      </c>
      <c r="G63" s="5">
        <f>EconomicRates!D103</f>
        <v>7.0000000000000007E-2</v>
      </c>
      <c r="H63" s="5">
        <f t="shared" si="10"/>
        <v>0.12000000000000001</v>
      </c>
      <c r="I63" s="5">
        <f t="shared" si="11"/>
        <v>1.1200000000000001</v>
      </c>
      <c r="J63">
        <f t="shared" si="12"/>
        <v>0.89285714285714279</v>
      </c>
      <c r="K63">
        <f t="shared" si="20"/>
        <v>1.114085802533504E-3</v>
      </c>
      <c r="L63" s="2">
        <v>60</v>
      </c>
      <c r="M63" s="6">
        <v>0.424762996</v>
      </c>
      <c r="Q63" s="4">
        <f t="shared" si="21"/>
        <v>12.5</v>
      </c>
      <c r="R63">
        <f t="shared" si="0"/>
        <v>100000</v>
      </c>
      <c r="S63">
        <f t="shared" si="1"/>
        <v>-917.95622636626535</v>
      </c>
      <c r="U63">
        <f t="shared" si="13"/>
        <v>0.424762996</v>
      </c>
      <c r="V63">
        <f t="shared" si="14"/>
        <v>0.01</v>
      </c>
      <c r="W63">
        <f t="shared" si="15"/>
        <v>5.6483819361497238E-3</v>
      </c>
      <c r="X63">
        <f t="shared" si="16"/>
        <v>2.3992236337512375E-3</v>
      </c>
      <c r="Y63">
        <f t="shared" si="17"/>
        <v>5.6483819361497238E-5</v>
      </c>
      <c r="Z63">
        <f t="shared" si="18"/>
        <v>3.1926744830369893E-3</v>
      </c>
      <c r="AB63">
        <f t="shared" si="19"/>
        <v>-2.8753791126737784</v>
      </c>
      <c r="AC63">
        <f t="shared" si="2"/>
        <v>-2.9307354204645018</v>
      </c>
      <c r="AE63">
        <f t="shared" si="3"/>
        <v>0</v>
      </c>
      <c r="AF63">
        <f t="shared" si="24"/>
        <v>0</v>
      </c>
      <c r="AG63">
        <f t="shared" si="24"/>
        <v>-3.9908431037962364E-2</v>
      </c>
      <c r="AH63">
        <f t="shared" si="5"/>
        <v>-239.92236337512375</v>
      </c>
      <c r="AI63">
        <f t="shared" si="25"/>
        <v>-239.96227180616171</v>
      </c>
      <c r="AJ63">
        <f t="shared" si="7"/>
        <v>5.5356307790723314E-2</v>
      </c>
      <c r="AK63">
        <f t="shared" si="22"/>
        <v>-0.20127653788716451</v>
      </c>
      <c r="AL63">
        <f t="shared" si="26"/>
        <v>-240.10819203625815</v>
      </c>
      <c r="AN63">
        <f t="shared" si="27"/>
        <v>0</v>
      </c>
      <c r="AO63">
        <f t="shared" si="27"/>
        <v>0</v>
      </c>
      <c r="AP63">
        <f t="shared" si="27"/>
        <v>-4.4461416420781301E-5</v>
      </c>
      <c r="AQ63">
        <f t="shared" si="27"/>
        <v>-0.26729409874650972</v>
      </c>
      <c r="AR63">
        <f t="shared" si="27"/>
        <v>-0.26733856016293051</v>
      </c>
      <c r="AS63">
        <f t="shared" si="27"/>
        <v>6.1671676590319645E-5</v>
      </c>
      <c r="AT63">
        <f t="shared" si="27"/>
        <v>-2.2423933324318689E-4</v>
      </c>
      <c r="AU63">
        <f t="shared" si="23"/>
        <v>-0.26750112781958335</v>
      </c>
      <c r="AW63">
        <v>60</v>
      </c>
      <c r="AX63">
        <f>IF(Z63&gt;0, (R63*SUMPRODUCT(K63:$K$98, X63:$X$98)-K63*$AZ$3)/Z63, 0)</f>
        <v>-917.95622636626535</v>
      </c>
    </row>
    <row r="64" spans="5:50" x14ac:dyDescent="0.25">
      <c r="E64">
        <v>2064</v>
      </c>
      <c r="F64" s="5">
        <f>EconomicRates!C104</f>
        <v>3.5571999999999999E-2</v>
      </c>
      <c r="G64" s="5">
        <f>EconomicRates!D104</f>
        <v>7.0000000000000007E-2</v>
      </c>
      <c r="H64" s="5">
        <f t="shared" si="10"/>
        <v>0.12000000000000001</v>
      </c>
      <c r="I64" s="5">
        <f t="shared" si="11"/>
        <v>1.1200000000000001</v>
      </c>
      <c r="J64">
        <f t="shared" si="12"/>
        <v>0.89285714285714279</v>
      </c>
      <c r="K64">
        <f t="shared" si="20"/>
        <v>9.9471946654777136E-4</v>
      </c>
      <c r="L64" s="2">
        <v>61</v>
      </c>
      <c r="M64" s="6">
        <v>0.45242554800000001</v>
      </c>
      <c r="Q64" s="4">
        <f t="shared" si="21"/>
        <v>12.5</v>
      </c>
      <c r="R64">
        <f t="shared" si="0"/>
        <v>100000</v>
      </c>
      <c r="S64">
        <f t="shared" si="1"/>
        <v>-1646.2551142395107</v>
      </c>
      <c r="U64">
        <f t="shared" si="13"/>
        <v>0.45242554800000001</v>
      </c>
      <c r="V64">
        <f t="shared" si="14"/>
        <v>0.01</v>
      </c>
      <c r="W64">
        <f t="shared" si="15"/>
        <v>3.1926744830369893E-3</v>
      </c>
      <c r="X64">
        <f t="shared" si="16"/>
        <v>1.4444475025736266E-3</v>
      </c>
      <c r="Y64">
        <f t="shared" si="17"/>
        <v>3.1926744830369892E-5</v>
      </c>
      <c r="Z64">
        <f t="shared" si="18"/>
        <v>1.7163002356329927E-3</v>
      </c>
      <c r="AB64">
        <f t="shared" si="19"/>
        <v>-2.9307354204645018</v>
      </c>
      <c r="AC64">
        <f t="shared" si="2"/>
        <v>-2.8254680404812915</v>
      </c>
      <c r="AE64">
        <f t="shared" si="3"/>
        <v>0</v>
      </c>
      <c r="AF64">
        <f t="shared" si="24"/>
        <v>0</v>
      </c>
      <c r="AG64">
        <f t="shared" si="24"/>
        <v>-2.1453752945412408E-2</v>
      </c>
      <c r="AH64">
        <f t="shared" si="5"/>
        <v>-144.44475025736264</v>
      </c>
      <c r="AI64">
        <f t="shared" si="25"/>
        <v>-144.46620401030805</v>
      </c>
      <c r="AJ64">
        <f t="shared" si="7"/>
        <v>-0.10526737998321023</v>
      </c>
      <c r="AK64">
        <f t="shared" si="22"/>
        <v>-0.20515147943251513</v>
      </c>
      <c r="AL64">
        <f t="shared" si="26"/>
        <v>-144.77662286972378</v>
      </c>
      <c r="AN64">
        <f t="shared" si="27"/>
        <v>0</v>
      </c>
      <c r="AO64">
        <f t="shared" si="27"/>
        <v>0</v>
      </c>
      <c r="AP64">
        <f t="shared" si="27"/>
        <v>-2.1340465685308307E-5</v>
      </c>
      <c r="AQ64">
        <f t="shared" si="27"/>
        <v>-0.14368200492162983</v>
      </c>
      <c r="AR64">
        <f t="shared" si="27"/>
        <v>-0.14370334538731513</v>
      </c>
      <c r="AS64">
        <f t="shared" si="27"/>
        <v>-1.0471151206178042E-4</v>
      </c>
      <c r="AT64">
        <f t="shared" si="27"/>
        <v>-2.0406817018259755E-4</v>
      </c>
      <c r="AU64">
        <f t="shared" si="23"/>
        <v>-0.14401212506955952</v>
      </c>
      <c r="AW64">
        <v>61</v>
      </c>
      <c r="AX64">
        <f>IF(Z64&gt;0, (R64*SUMPRODUCT(K64:$K$98, X64:$X$98)-K64*$AZ$3)/Z64, 0)</f>
        <v>-1646.2551142395107</v>
      </c>
    </row>
    <row r="65" spans="5:50" x14ac:dyDescent="0.25">
      <c r="E65">
        <v>2065</v>
      </c>
      <c r="F65" s="5">
        <f>EconomicRates!C105</f>
        <v>3.5571999999999999E-2</v>
      </c>
      <c r="G65" s="5">
        <f>EconomicRates!D105</f>
        <v>7.0000000000000007E-2</v>
      </c>
      <c r="H65" s="5">
        <f t="shared" si="10"/>
        <v>0.12000000000000001</v>
      </c>
      <c r="I65" s="5">
        <f t="shared" si="11"/>
        <v>1.1200000000000001</v>
      </c>
      <c r="J65">
        <f t="shared" si="12"/>
        <v>0.89285714285714279</v>
      </c>
      <c r="K65">
        <f t="shared" si="20"/>
        <v>8.8814238084622432E-4</v>
      </c>
      <c r="L65" s="2">
        <v>62</v>
      </c>
      <c r="M65" s="6">
        <v>0.48020744799999998</v>
      </c>
      <c r="Q65" s="4">
        <f t="shared" si="21"/>
        <v>12.5</v>
      </c>
      <c r="R65">
        <f t="shared" si="0"/>
        <v>100000</v>
      </c>
      <c r="S65">
        <f t="shared" si="1"/>
        <v>-3013.2973798432636</v>
      </c>
      <c r="U65">
        <f t="shared" si="13"/>
        <v>0.48020744799999998</v>
      </c>
      <c r="V65">
        <f t="shared" si="14"/>
        <v>0.01</v>
      </c>
      <c r="W65">
        <f t="shared" si="15"/>
        <v>1.7163002356329927E-3</v>
      </c>
      <c r="X65">
        <f t="shared" si="16"/>
        <v>8.2418015615511812E-4</v>
      </c>
      <c r="Y65">
        <f t="shared" si="17"/>
        <v>1.7163002356329929E-5</v>
      </c>
      <c r="Z65">
        <f t="shared" si="18"/>
        <v>8.7495707712154471E-4</v>
      </c>
      <c r="AB65">
        <f t="shared" si="19"/>
        <v>-2.8254680404812915</v>
      </c>
      <c r="AC65">
        <f t="shared" si="2"/>
        <v>-2.636505867965671</v>
      </c>
      <c r="AE65">
        <f t="shared" si="3"/>
        <v>0</v>
      </c>
      <c r="AF65">
        <f t="shared" si="24"/>
        <v>0</v>
      </c>
      <c r="AG65">
        <f t="shared" si="24"/>
        <v>-1.0936963464019308E-2</v>
      </c>
      <c r="AH65">
        <f t="shared" si="5"/>
        <v>-82.418015615511806</v>
      </c>
      <c r="AI65">
        <f t="shared" si="25"/>
        <v>-82.428952578975824</v>
      </c>
      <c r="AJ65">
        <f t="shared" si="7"/>
        <v>-0.18896217251562053</v>
      </c>
      <c r="AK65">
        <f t="shared" si="22"/>
        <v>-0.19778276283369042</v>
      </c>
      <c r="AL65">
        <f t="shared" si="26"/>
        <v>-82.815697514325137</v>
      </c>
      <c r="AN65">
        <f t="shared" si="27"/>
        <v>0</v>
      </c>
      <c r="AO65">
        <f t="shared" si="27"/>
        <v>0</v>
      </c>
      <c r="AP65">
        <f t="shared" si="27"/>
        <v>-9.7135807701622779E-6</v>
      </c>
      <c r="AQ65">
        <f t="shared" si="27"/>
        <v>-7.3198932613381951E-2</v>
      </c>
      <c r="AR65">
        <f t="shared" si="27"/>
        <v>-7.3208646194152113E-2</v>
      </c>
      <c r="AS65">
        <f t="shared" si="27"/>
        <v>-1.678253137878982E-4</v>
      </c>
      <c r="AT65">
        <f t="shared" si="27"/>
        <v>-1.7565925387345795E-4</v>
      </c>
      <c r="AU65">
        <f t="shared" si="23"/>
        <v>-7.3552130761813467E-2</v>
      </c>
      <c r="AW65">
        <v>62</v>
      </c>
      <c r="AX65">
        <f>IF(Z65&gt;0, (R65*SUMPRODUCT(K65:$K$98, X65:$X$98)-K65*$AZ$3)/Z65, 0)</f>
        <v>-3013.2973798432636</v>
      </c>
    </row>
    <row r="66" spans="5:50" x14ac:dyDescent="0.25">
      <c r="E66">
        <v>2066</v>
      </c>
      <c r="F66" s="5">
        <f>EconomicRates!C106</f>
        <v>3.5571999999999999E-2</v>
      </c>
      <c r="G66" s="5">
        <f>EconomicRates!D106</f>
        <v>7.0000000000000007E-2</v>
      </c>
      <c r="H66" s="5">
        <f t="shared" si="10"/>
        <v>0.12000000000000001</v>
      </c>
      <c r="I66" s="5">
        <f t="shared" si="11"/>
        <v>1.1200000000000001</v>
      </c>
      <c r="J66">
        <f t="shared" si="12"/>
        <v>0.89285714285714279</v>
      </c>
      <c r="K66">
        <f t="shared" si="20"/>
        <v>7.9298426861270028E-4</v>
      </c>
      <c r="L66" s="2">
        <v>63</v>
      </c>
      <c r="M66" s="6">
        <v>0.508136904</v>
      </c>
      <c r="Q66" s="4">
        <f t="shared" si="21"/>
        <v>12.5</v>
      </c>
      <c r="R66">
        <f t="shared" si="0"/>
        <v>100000</v>
      </c>
      <c r="S66">
        <f t="shared" si="1"/>
        <v>-5722.5961978016148</v>
      </c>
      <c r="U66">
        <f t="shared" si="13"/>
        <v>0.508136904</v>
      </c>
      <c r="V66">
        <f t="shared" si="14"/>
        <v>0.01</v>
      </c>
      <c r="W66">
        <f t="shared" si="15"/>
        <v>8.7495707712154471E-4</v>
      </c>
      <c r="X66">
        <f t="shared" si="16"/>
        <v>4.4459798030143099E-4</v>
      </c>
      <c r="Y66">
        <f t="shared" si="17"/>
        <v>8.7495707712154479E-6</v>
      </c>
      <c r="Z66">
        <f t="shared" si="18"/>
        <v>4.2160952604889827E-4</v>
      </c>
      <c r="AB66">
        <f t="shared" si="19"/>
        <v>-2.636505867965671</v>
      </c>
      <c r="AC66">
        <f t="shared" si="2"/>
        <v>-2.4127010707243661</v>
      </c>
      <c r="AE66">
        <f t="shared" si="3"/>
        <v>0</v>
      </c>
      <c r="AF66">
        <f t="shared" si="24"/>
        <v>0</v>
      </c>
      <c r="AG66">
        <f t="shared" si="24"/>
        <v>-5.2701190756112284E-3</v>
      </c>
      <c r="AH66">
        <f t="shared" si="5"/>
        <v>-44.459798030143098</v>
      </c>
      <c r="AI66">
        <f t="shared" si="25"/>
        <v>-44.465068149218709</v>
      </c>
      <c r="AJ66">
        <f t="shared" si="7"/>
        <v>-0.22380479724130486</v>
      </c>
      <c r="AK66">
        <f t="shared" si="22"/>
        <v>-0.18455541075759699</v>
      </c>
      <c r="AL66">
        <f t="shared" si="26"/>
        <v>-44.873428357217612</v>
      </c>
      <c r="AN66">
        <f t="shared" si="27"/>
        <v>0</v>
      </c>
      <c r="AO66">
        <f t="shared" si="27"/>
        <v>0</v>
      </c>
      <c r="AP66">
        <f t="shared" si="27"/>
        <v>-4.1791215206754102E-6</v>
      </c>
      <c r="AQ66">
        <f t="shared" si="27"/>
        <v>-3.52559204236014E-2</v>
      </c>
      <c r="AR66">
        <f t="shared" si="27"/>
        <v>-3.5260099545122076E-2</v>
      </c>
      <c r="AS66">
        <f t="shared" si="27"/>
        <v>-1.7747368345240981E-4</v>
      </c>
      <c r="AT66">
        <f t="shared" si="27"/>
        <v>-1.4634953741812952E-4</v>
      </c>
      <c r="AU66">
        <f t="shared" si="23"/>
        <v>-3.5583922765992614E-2</v>
      </c>
      <c r="AW66">
        <v>63</v>
      </c>
      <c r="AX66">
        <f>IF(Z66&gt;0, (R66*SUMPRODUCT(K66:$K$98, X66:$X$98)-K66*$AZ$3)/Z66, 0)</f>
        <v>-5722.5961978016148</v>
      </c>
    </row>
    <row r="67" spans="5:50" x14ac:dyDescent="0.25">
      <c r="E67">
        <v>2067</v>
      </c>
      <c r="F67" s="5">
        <f>EconomicRates!C107</f>
        <v>3.5571999999999999E-2</v>
      </c>
      <c r="G67" s="5">
        <f>EconomicRates!D107</f>
        <v>7.0000000000000007E-2</v>
      </c>
      <c r="H67" s="5">
        <f t="shared" si="10"/>
        <v>0.12000000000000001</v>
      </c>
      <c r="I67" s="5">
        <f t="shared" si="11"/>
        <v>1.1200000000000001</v>
      </c>
      <c r="J67">
        <f t="shared" si="12"/>
        <v>0.89285714285714279</v>
      </c>
      <c r="K67">
        <f t="shared" si="20"/>
        <v>7.0802166840419666E-4</v>
      </c>
      <c r="L67" s="2">
        <v>64</v>
      </c>
      <c r="M67" s="6">
        <v>0.53626491099999996</v>
      </c>
      <c r="Q67" s="4">
        <f t="shared" si="21"/>
        <v>12.5</v>
      </c>
      <c r="R67">
        <f t="shared" ref="R67:R79" si="28">$C$6</f>
        <v>100000</v>
      </c>
      <c r="S67">
        <f t="shared" ref="S67:S79" si="29">AX67</f>
        <v>-11410.277527421962</v>
      </c>
      <c r="U67">
        <f t="shared" si="13"/>
        <v>0.53626491099999996</v>
      </c>
      <c r="V67">
        <f t="shared" si="14"/>
        <v>0.01</v>
      </c>
      <c r="W67">
        <f t="shared" si="15"/>
        <v>4.2160952604889827E-4</v>
      </c>
      <c r="X67">
        <f t="shared" si="16"/>
        <v>2.2609439496336459E-4</v>
      </c>
      <c r="Y67">
        <f t="shared" si="17"/>
        <v>4.2160952604889831E-6</v>
      </c>
      <c r="Z67">
        <f t="shared" si="18"/>
        <v>1.912990358250447E-4</v>
      </c>
      <c r="AB67">
        <f t="shared" si="19"/>
        <v>-2.4127010707243661</v>
      </c>
      <c r="AC67">
        <f t="shared" ref="AC67:AC79" si="30">S67*Z67</f>
        <v>-2.1827750894919964</v>
      </c>
      <c r="AE67">
        <f t="shared" ref="AE67:AE79" si="31">$Z67*O67</f>
        <v>0</v>
      </c>
      <c r="AF67">
        <f t="shared" ref="AF67:AG79" si="32">-$Z67*P67</f>
        <v>0</v>
      </c>
      <c r="AG67">
        <f t="shared" si="32"/>
        <v>-2.3912379478130586E-3</v>
      </c>
      <c r="AH67">
        <f t="shared" ref="AH67:AH79" si="33">-X67*R67</f>
        <v>-22.60943949633646</v>
      </c>
      <c r="AI67">
        <f t="shared" ref="AI67:AI79" si="34">SUM(AE67:AH67)</f>
        <v>-22.611830734284272</v>
      </c>
      <c r="AJ67">
        <f t="shared" ref="AJ67:AJ79" si="35">AB67-AC67</f>
        <v>-0.22992598123236974</v>
      </c>
      <c r="AK67">
        <f t="shared" si="22"/>
        <v>-0.16888907495070565</v>
      </c>
      <c r="AL67">
        <f t="shared" si="26"/>
        <v>-23.010645790467347</v>
      </c>
      <c r="AN67">
        <f t="shared" ref="AN67:AT79" si="36">AE67*$K67</f>
        <v>0</v>
      </c>
      <c r="AO67">
        <f t="shared" si="36"/>
        <v>0</v>
      </c>
      <c r="AP67">
        <f t="shared" si="36"/>
        <v>-1.6930482813620291E-6</v>
      </c>
      <c r="AQ67">
        <f t="shared" si="36"/>
        <v>-1.600797307387988E-2</v>
      </c>
      <c r="AR67">
        <f t="shared" si="36"/>
        <v>-1.6009666122161242E-2</v>
      </c>
      <c r="AS67">
        <f t="shared" si="36"/>
        <v>-1.6279257684161444E-4</v>
      </c>
      <c r="AT67">
        <f t="shared" si="36"/>
        <v>-1.1957712462184004E-4</v>
      </c>
      <c r="AU67">
        <f t="shared" si="23"/>
        <v>-1.6292035823624696E-2</v>
      </c>
      <c r="AW67">
        <v>64</v>
      </c>
      <c r="AX67">
        <f>IF(Z67&gt;0, (R67*SUMPRODUCT(K67:$K$98, X67:$X$98)-K67*$AZ$3)/Z67, 0)</f>
        <v>-11410.277527421962</v>
      </c>
    </row>
    <row r="68" spans="5:50" x14ac:dyDescent="0.25">
      <c r="E68">
        <v>2068</v>
      </c>
      <c r="F68" s="5">
        <f>EconomicRates!C108</f>
        <v>3.5571999999999999E-2</v>
      </c>
      <c r="G68" s="5">
        <f>EconomicRates!D108</f>
        <v>7.0000000000000007E-2</v>
      </c>
      <c r="H68" s="5">
        <f t="shared" ref="H68:H79" si="37">G68+$C$9</f>
        <v>0.12000000000000001</v>
      </c>
      <c r="I68" s="5">
        <f t="shared" ref="I68:I79" si="38">1+H68</f>
        <v>1.1200000000000001</v>
      </c>
      <c r="J68">
        <f t="shared" ref="J68:J79" si="39">1/I68</f>
        <v>0.89285714285714279</v>
      </c>
      <c r="K68">
        <f t="shared" si="20"/>
        <v>6.3216220393231843E-4</v>
      </c>
      <c r="L68" s="2">
        <v>65</v>
      </c>
      <c r="M68" s="6">
        <v>0.564431978</v>
      </c>
      <c r="Q68" s="4">
        <f t="shared" si="21"/>
        <v>12.5</v>
      </c>
      <c r="R68">
        <f t="shared" si="28"/>
        <v>100000</v>
      </c>
      <c r="S68">
        <f t="shared" si="29"/>
        <v>-24100.176603324835</v>
      </c>
      <c r="U68">
        <f t="shared" ref="U68:U79" si="40">M68</f>
        <v>0.564431978</v>
      </c>
      <c r="V68">
        <f t="shared" ref="V68:V79" si="41">$C$10</f>
        <v>0.01</v>
      </c>
      <c r="W68">
        <f t="shared" ref="W68:W79" si="42">Z67</f>
        <v>1.912990358250447E-4</v>
      </c>
      <c r="X68">
        <f t="shared" ref="X68:X79" si="43">U68*W68</f>
        <v>1.0797529318022284E-4</v>
      </c>
      <c r="Y68">
        <f t="shared" ref="Y68:Y79" si="44">V68*W68</f>
        <v>1.912990358250447E-6</v>
      </c>
      <c r="Z68">
        <f t="shared" ref="Z68:Z79" si="45">MAX(0, W68-X68-Y68)</f>
        <v>8.1410752286571411E-5</v>
      </c>
      <c r="AB68">
        <f t="shared" ref="AB68:AB79" si="46">AC67</f>
        <v>-2.1827750894919964</v>
      </c>
      <c r="AC68">
        <f t="shared" si="30"/>
        <v>-1.9620135075159022</v>
      </c>
      <c r="AE68">
        <f t="shared" si="31"/>
        <v>0</v>
      </c>
      <c r="AF68">
        <f t="shared" si="32"/>
        <v>0</v>
      </c>
      <c r="AG68">
        <f t="shared" si="32"/>
        <v>-1.0176344035821426E-3</v>
      </c>
      <c r="AH68">
        <f t="shared" si="33"/>
        <v>-10.797529318022283</v>
      </c>
      <c r="AI68">
        <f t="shared" si="34"/>
        <v>-10.798546952425864</v>
      </c>
      <c r="AJ68">
        <f t="shared" si="35"/>
        <v>-0.22076158197609419</v>
      </c>
      <c r="AK68">
        <f t="shared" si="22"/>
        <v>-0.15279425626443977</v>
      </c>
      <c r="AL68">
        <f t="shared" si="26"/>
        <v>-11.172102790666397</v>
      </c>
      <c r="AN68">
        <f t="shared" si="36"/>
        <v>0</v>
      </c>
      <c r="AO68">
        <f t="shared" si="36"/>
        <v>0</v>
      </c>
      <c r="AP68">
        <f t="shared" si="36"/>
        <v>-6.4331000736583769E-7</v>
      </c>
      <c r="AQ68">
        <f t="shared" si="36"/>
        <v>-6.8257899307047898E-3</v>
      </c>
      <c r="AR68">
        <f t="shared" si="36"/>
        <v>-6.8264332407121549E-3</v>
      </c>
      <c r="AS68">
        <f t="shared" si="36"/>
        <v>-1.3955712820559288E-4</v>
      </c>
      <c r="AT68">
        <f t="shared" si="36"/>
        <v>-9.6590753788327691E-5</v>
      </c>
      <c r="AU68">
        <f t="shared" si="23"/>
        <v>-7.0625811227060745E-3</v>
      </c>
      <c r="AW68">
        <v>65</v>
      </c>
      <c r="AX68">
        <f>IF(Z68&gt;0, (R68*SUMPRODUCT(K68:$K$98, X68:$X$98)-K68*$AZ$3)/Z68, 0)</f>
        <v>-24100.176603324835</v>
      </c>
    </row>
    <row r="69" spans="5:50" x14ac:dyDescent="0.25">
      <c r="E69">
        <v>2069</v>
      </c>
      <c r="F69" s="5">
        <f>EconomicRates!C109</f>
        <v>3.5571999999999999E-2</v>
      </c>
      <c r="G69" s="5">
        <f>EconomicRates!D109</f>
        <v>7.0000000000000007E-2</v>
      </c>
      <c r="H69" s="5">
        <f t="shared" si="37"/>
        <v>0.12000000000000001</v>
      </c>
      <c r="I69" s="5">
        <f t="shared" si="38"/>
        <v>1.1200000000000001</v>
      </c>
      <c r="J69">
        <f t="shared" si="39"/>
        <v>0.89285714285714279</v>
      </c>
      <c r="K69">
        <f t="shared" ref="K69:K79" si="47">K68*J69</f>
        <v>5.6443053922528431E-4</v>
      </c>
      <c r="L69" s="2">
        <v>66</v>
      </c>
      <c r="M69" s="6">
        <v>0.59247427200000002</v>
      </c>
      <c r="Q69" s="4">
        <f t="shared" ref="Q69:Q79" si="48">$C$8</f>
        <v>12.5</v>
      </c>
      <c r="R69">
        <f t="shared" si="28"/>
        <v>100000</v>
      </c>
      <c r="S69">
        <f t="shared" si="29"/>
        <v>-54304.14504887232</v>
      </c>
      <c r="U69">
        <f t="shared" si="40"/>
        <v>0.59247427200000002</v>
      </c>
      <c r="V69">
        <f t="shared" si="41"/>
        <v>0.01</v>
      </c>
      <c r="W69">
        <f t="shared" si="42"/>
        <v>8.1410752286571411E-5</v>
      </c>
      <c r="X69">
        <f t="shared" si="43"/>
        <v>4.8233776193958734E-5</v>
      </c>
      <c r="Y69">
        <f t="shared" si="44"/>
        <v>8.1410752286571409E-7</v>
      </c>
      <c r="Z69">
        <f t="shared" si="45"/>
        <v>3.2362868569746962E-5</v>
      </c>
      <c r="AB69">
        <f t="shared" si="46"/>
        <v>-1.9620135075159022</v>
      </c>
      <c r="AC69">
        <f t="shared" si="30"/>
        <v>-1.7574379090091301</v>
      </c>
      <c r="AE69">
        <f t="shared" si="31"/>
        <v>0</v>
      </c>
      <c r="AF69">
        <f t="shared" si="32"/>
        <v>0</v>
      </c>
      <c r="AG69">
        <f t="shared" si="32"/>
        <v>-4.0453585712183702E-4</v>
      </c>
      <c r="AH69">
        <f t="shared" si="33"/>
        <v>-4.8233776193958731</v>
      </c>
      <c r="AI69">
        <f t="shared" si="34"/>
        <v>-4.8237821552529949</v>
      </c>
      <c r="AJ69">
        <f t="shared" si="35"/>
        <v>-0.20457559850677209</v>
      </c>
      <c r="AK69">
        <f t="shared" si="22"/>
        <v>-0.13734094552611317</v>
      </c>
      <c r="AL69">
        <f t="shared" si="26"/>
        <v>-5.1656986992858807</v>
      </c>
      <c r="AN69">
        <f t="shared" si="36"/>
        <v>0</v>
      </c>
      <c r="AO69">
        <f t="shared" si="36"/>
        <v>0</v>
      </c>
      <c r="AP69">
        <f t="shared" si="36"/>
        <v>-2.2833239197124104E-7</v>
      </c>
      <c r="AQ69">
        <f t="shared" si="36"/>
        <v>-2.7224616306027807E-3</v>
      </c>
      <c r="AR69">
        <f t="shared" si="36"/>
        <v>-2.722689962994752E-3</v>
      </c>
      <c r="AS69">
        <f t="shared" si="36"/>
        <v>-1.1546871537751264E-4</v>
      </c>
      <c r="AT69">
        <f t="shared" si="36"/>
        <v>-7.7519423941014456E-5</v>
      </c>
      <c r="AU69">
        <f t="shared" si="23"/>
        <v>-2.9156781023132795E-3</v>
      </c>
      <c r="AW69">
        <v>66</v>
      </c>
      <c r="AX69">
        <f>IF(Z69&gt;0, (R69*SUMPRODUCT(K69:$K$98, X69:$X$98)-K69*$AZ$3)/Z69, 0)</f>
        <v>-54304.14504887232</v>
      </c>
    </row>
    <row r="70" spans="5:50" x14ac:dyDescent="0.25">
      <c r="E70">
        <v>2070</v>
      </c>
      <c r="F70" s="5">
        <f>EconomicRates!C110</f>
        <v>3.5571999999999999E-2</v>
      </c>
      <c r="G70" s="5">
        <f>EconomicRates!D110</f>
        <v>7.0000000000000007E-2</v>
      </c>
      <c r="H70" s="5">
        <f t="shared" si="37"/>
        <v>0.12000000000000001</v>
      </c>
      <c r="I70" s="5">
        <f t="shared" si="38"/>
        <v>1.1200000000000001</v>
      </c>
      <c r="J70">
        <f t="shared" si="39"/>
        <v>0.89285714285714279</v>
      </c>
      <c r="K70">
        <f t="shared" si="47"/>
        <v>5.0395583859400386E-4</v>
      </c>
      <c r="L70" s="2">
        <v>67</v>
      </c>
      <c r="M70" s="6">
        <v>0.62503115200000003</v>
      </c>
      <c r="Q70" s="4">
        <f t="shared" si="48"/>
        <v>12.5</v>
      </c>
      <c r="R70">
        <f t="shared" si="28"/>
        <v>100000</v>
      </c>
      <c r="S70">
        <f t="shared" si="29"/>
        <v>-133041.2957816316</v>
      </c>
      <c r="U70">
        <f t="shared" si="40"/>
        <v>0.62503115200000003</v>
      </c>
      <c r="V70">
        <f t="shared" si="41"/>
        <v>0.01</v>
      </c>
      <c r="W70">
        <f t="shared" si="42"/>
        <v>3.2362868569746962E-5</v>
      </c>
      <c r="X70">
        <f t="shared" si="43"/>
        <v>2.0227801024173537E-5</v>
      </c>
      <c r="Y70">
        <f t="shared" si="44"/>
        <v>3.2362868569746963E-7</v>
      </c>
      <c r="Z70">
        <f t="shared" si="45"/>
        <v>1.1811438859875955E-5</v>
      </c>
      <c r="AB70">
        <f t="shared" si="46"/>
        <v>-1.7574379090091301</v>
      </c>
      <c r="AC70">
        <f t="shared" si="30"/>
        <v>-1.5714091309634144</v>
      </c>
      <c r="AE70">
        <f t="shared" si="31"/>
        <v>0</v>
      </c>
      <c r="AF70">
        <f t="shared" si="32"/>
        <v>0</v>
      </c>
      <c r="AG70">
        <f t="shared" si="32"/>
        <v>-1.4764298574844944E-4</v>
      </c>
      <c r="AH70">
        <f t="shared" si="33"/>
        <v>-2.0227801024173537</v>
      </c>
      <c r="AI70">
        <f t="shared" si="34"/>
        <v>-2.0229277454031021</v>
      </c>
      <c r="AJ70">
        <f t="shared" si="35"/>
        <v>-0.18602877804571571</v>
      </c>
      <c r="AK70">
        <f t="shared" si="22"/>
        <v>-0.12302065363063912</v>
      </c>
      <c r="AL70">
        <f t="shared" si="26"/>
        <v>-2.3319771770794571</v>
      </c>
      <c r="AN70">
        <f t="shared" si="36"/>
        <v>0</v>
      </c>
      <c r="AO70">
        <f t="shared" si="36"/>
        <v>0</v>
      </c>
      <c r="AP70">
        <f t="shared" si="36"/>
        <v>-7.4405544695382403E-8</v>
      </c>
      <c r="AQ70">
        <f t="shared" si="36"/>
        <v>-1.0193918428050026E-3</v>
      </c>
      <c r="AR70">
        <f t="shared" si="36"/>
        <v>-1.0194662483496979E-3</v>
      </c>
      <c r="AS70">
        <f t="shared" si="36"/>
        <v>-9.3750288842646472E-5</v>
      </c>
      <c r="AT70">
        <f t="shared" si="36"/>
        <v>-6.1996976664811221E-5</v>
      </c>
      <c r="AU70">
        <f t="shared" si="23"/>
        <v>-1.1752135138571556E-3</v>
      </c>
      <c r="AW70">
        <v>67</v>
      </c>
      <c r="AX70">
        <f>IF(Z70&gt;0, (R70*SUMPRODUCT(K70:$K$98, X70:$X$98)-K70*$AZ$3)/Z70, 0)</f>
        <v>-133041.2957816316</v>
      </c>
    </row>
    <row r="71" spans="5:50" x14ac:dyDescent="0.25">
      <c r="E71">
        <v>2071</v>
      </c>
      <c r="F71" s="5">
        <f>EconomicRates!C111</f>
        <v>3.5571999999999999E-2</v>
      </c>
      <c r="G71" s="5">
        <f>EconomicRates!D111</f>
        <v>7.0000000000000007E-2</v>
      </c>
      <c r="H71" s="5">
        <f t="shared" si="37"/>
        <v>0.12000000000000001</v>
      </c>
      <c r="I71" s="5">
        <f t="shared" si="38"/>
        <v>1.1200000000000001</v>
      </c>
      <c r="J71">
        <f t="shared" si="39"/>
        <v>0.89285714285714279</v>
      </c>
      <c r="K71">
        <f t="shared" si="47"/>
        <v>4.4996057017321768E-4</v>
      </c>
      <c r="L71" s="2">
        <v>68</v>
      </c>
      <c r="M71" s="6">
        <v>0.65741117999999998</v>
      </c>
      <c r="Q71" s="4">
        <f t="shared" si="48"/>
        <v>12.5</v>
      </c>
      <c r="R71">
        <f t="shared" si="28"/>
        <v>100000</v>
      </c>
      <c r="S71">
        <f t="shared" si="29"/>
        <v>-357376.43850060791</v>
      </c>
      <c r="U71">
        <f t="shared" si="40"/>
        <v>0.65741117999999998</v>
      </c>
      <c r="V71">
        <f t="shared" si="41"/>
        <v>0.01</v>
      </c>
      <c r="W71">
        <f t="shared" si="42"/>
        <v>1.1811438859875955E-5</v>
      </c>
      <c r="X71">
        <f t="shared" si="43"/>
        <v>7.764971958368906E-6</v>
      </c>
      <c r="Y71">
        <f t="shared" si="44"/>
        <v>1.1811438859875954E-7</v>
      </c>
      <c r="Z71">
        <f t="shared" si="45"/>
        <v>3.9283525129082887E-6</v>
      </c>
      <c r="AB71">
        <f t="shared" si="46"/>
        <v>-1.5714091309634144</v>
      </c>
      <c r="AC71">
        <f t="shared" si="30"/>
        <v>-1.4039006302380777</v>
      </c>
      <c r="AE71">
        <f t="shared" si="31"/>
        <v>0</v>
      </c>
      <c r="AF71">
        <f t="shared" si="32"/>
        <v>0</v>
      </c>
      <c r="AG71">
        <f t="shared" si="32"/>
        <v>-4.9104406411353609E-5</v>
      </c>
      <c r="AH71">
        <f t="shared" si="33"/>
        <v>-0.77649719583689059</v>
      </c>
      <c r="AI71">
        <f t="shared" si="34"/>
        <v>-0.77654630024330196</v>
      </c>
      <c r="AJ71">
        <f t="shared" si="35"/>
        <v>-0.16750850072533674</v>
      </c>
      <c r="AK71">
        <f t="shared" si="22"/>
        <v>-0.10999863916743902</v>
      </c>
      <c r="AL71">
        <f t="shared" si="26"/>
        <v>-1.0540534401360777</v>
      </c>
      <c r="AN71">
        <f t="shared" si="36"/>
        <v>0</v>
      </c>
      <c r="AO71">
        <f t="shared" si="36"/>
        <v>0</v>
      </c>
      <c r="AP71">
        <f t="shared" si="36"/>
        <v>-2.2095046706870076E-8</v>
      </c>
      <c r="AQ71">
        <f t="shared" si="36"/>
        <v>-3.4939312097667197E-4</v>
      </c>
      <c r="AR71">
        <f t="shared" si="36"/>
        <v>-3.4941521602337882E-4</v>
      </c>
      <c r="AS71">
        <f t="shared" si="36"/>
        <v>-7.5372220495233369E-5</v>
      </c>
      <c r="AT71">
        <f t="shared" si="36"/>
        <v>-4.9495050398058895E-5</v>
      </c>
      <c r="AU71">
        <f t="shared" si="23"/>
        <v>-4.7428248691667107E-4</v>
      </c>
      <c r="AW71">
        <v>68</v>
      </c>
      <c r="AX71">
        <f>IF(Z71&gt;0, (R71*SUMPRODUCT(K71:$K$98, X71:$X$98)-K71*$AZ$3)/Z71, 0)</f>
        <v>-357376.43850060791</v>
      </c>
    </row>
    <row r="72" spans="5:50" x14ac:dyDescent="0.25">
      <c r="E72">
        <v>2072</v>
      </c>
      <c r="F72" s="5">
        <f>EconomicRates!C112</f>
        <v>3.5571999999999999E-2</v>
      </c>
      <c r="G72" s="5">
        <f>EconomicRates!D112</f>
        <v>7.0000000000000007E-2</v>
      </c>
      <c r="H72" s="5">
        <f t="shared" si="37"/>
        <v>0.12000000000000001</v>
      </c>
      <c r="I72" s="5">
        <f t="shared" si="38"/>
        <v>1.1200000000000001</v>
      </c>
      <c r="J72">
        <f t="shared" si="39"/>
        <v>0.89285714285714279</v>
      </c>
      <c r="K72">
        <f t="shared" si="47"/>
        <v>4.0175050908323003E-4</v>
      </c>
      <c r="L72" s="2">
        <v>69</v>
      </c>
      <c r="M72" s="6">
        <v>0.68957421399999996</v>
      </c>
      <c r="Q72" s="4">
        <f t="shared" si="48"/>
        <v>12.5</v>
      </c>
      <c r="R72">
        <f t="shared" si="28"/>
        <v>100000</v>
      </c>
      <c r="S72">
        <f t="shared" si="29"/>
        <v>-1062363.7069372165</v>
      </c>
      <c r="U72">
        <f t="shared" si="40"/>
        <v>0.68957421399999996</v>
      </c>
      <c r="V72">
        <f t="shared" si="41"/>
        <v>0.01</v>
      </c>
      <c r="W72">
        <f t="shared" si="42"/>
        <v>3.9283525129082887E-6</v>
      </c>
      <c r="X72">
        <f t="shared" si="43"/>
        <v>2.708890596403658E-6</v>
      </c>
      <c r="Y72">
        <f t="shared" si="44"/>
        <v>3.9283525129082885E-8</v>
      </c>
      <c r="Z72">
        <f t="shared" si="45"/>
        <v>1.1801783913755479E-6</v>
      </c>
      <c r="AB72">
        <f t="shared" si="46"/>
        <v>-1.4039006302380777</v>
      </c>
      <c r="AC72">
        <f t="shared" si="30"/>
        <v>-1.2537786907089281</v>
      </c>
      <c r="AE72">
        <f t="shared" si="31"/>
        <v>0</v>
      </c>
      <c r="AF72">
        <f t="shared" si="32"/>
        <v>0</v>
      </c>
      <c r="AG72">
        <f t="shared" si="32"/>
        <v>-1.4752229892194349E-5</v>
      </c>
      <c r="AH72">
        <f t="shared" si="33"/>
        <v>-0.2708890596403658</v>
      </c>
      <c r="AI72">
        <f t="shared" si="34"/>
        <v>-0.27090381187025797</v>
      </c>
      <c r="AJ72">
        <f t="shared" si="35"/>
        <v>-0.15012193952914954</v>
      </c>
      <c r="AK72">
        <f t="shared" ref="AK72:AK79" si="49">G72*SUM(AB72:AB72, AE72:AF72)</f>
        <v>-9.8273044116665445E-2</v>
      </c>
      <c r="AL72">
        <f t="shared" si="26"/>
        <v>-0.51929879551607294</v>
      </c>
      <c r="AN72">
        <f t="shared" si="36"/>
        <v>0</v>
      </c>
      <c r="AO72">
        <f t="shared" si="36"/>
        <v>0</v>
      </c>
      <c r="AP72">
        <f t="shared" si="36"/>
        <v>-5.9267158693019232E-9</v>
      </c>
      <c r="AQ72">
        <f t="shared" si="36"/>
        <v>-1.0882981761559442E-4</v>
      </c>
      <c r="AR72">
        <f t="shared" si="36"/>
        <v>-1.0883574433146372E-4</v>
      </c>
      <c r="AS72">
        <f t="shared" si="36"/>
        <v>-6.0311565630397703E-5</v>
      </c>
      <c r="AT72">
        <f t="shared" si="36"/>
        <v>-3.948124550302907E-5</v>
      </c>
      <c r="AU72">
        <f t="shared" si="23"/>
        <v>-2.0862855546489048E-4</v>
      </c>
      <c r="AW72">
        <v>69</v>
      </c>
      <c r="AX72">
        <f>IF(Z72&gt;0, (R72*SUMPRODUCT(K72:$K$98, X72:$X$98)-K72*$AZ$3)/Z72, 0)</f>
        <v>-1062363.7069372165</v>
      </c>
    </row>
    <row r="73" spans="5:50" x14ac:dyDescent="0.25">
      <c r="E73">
        <v>2073</v>
      </c>
      <c r="F73" s="5">
        <f>EconomicRates!C113</f>
        <v>3.5571999999999999E-2</v>
      </c>
      <c r="G73" s="5">
        <f>EconomicRates!D113</f>
        <v>7.0000000000000007E-2</v>
      </c>
      <c r="H73" s="5">
        <f t="shared" si="37"/>
        <v>0.12000000000000001</v>
      </c>
      <c r="I73" s="5">
        <f t="shared" si="38"/>
        <v>1.1200000000000001</v>
      </c>
      <c r="J73">
        <f t="shared" si="39"/>
        <v>0.89285714285714279</v>
      </c>
      <c r="K73">
        <f t="shared" si="47"/>
        <v>3.5870581168145535E-4</v>
      </c>
      <c r="L73" s="2">
        <v>70</v>
      </c>
      <c r="M73" s="6">
        <v>0.72148010799999995</v>
      </c>
      <c r="Q73" s="4">
        <f t="shared" si="48"/>
        <v>12.5</v>
      </c>
      <c r="R73">
        <f t="shared" si="28"/>
        <v>100000</v>
      </c>
      <c r="S73">
        <f t="shared" si="29"/>
        <v>-3532765.1046826602</v>
      </c>
      <c r="U73">
        <f t="shared" si="40"/>
        <v>0.72148010799999995</v>
      </c>
      <c r="V73">
        <f t="shared" si="41"/>
        <v>0.01</v>
      </c>
      <c r="W73">
        <f t="shared" si="42"/>
        <v>1.1801783913755479E-6</v>
      </c>
      <c r="X73">
        <f t="shared" si="43"/>
        <v>8.514752332688965E-7</v>
      </c>
      <c r="Y73">
        <f t="shared" si="44"/>
        <v>1.180178391375548E-8</v>
      </c>
      <c r="Z73">
        <f t="shared" si="45"/>
        <v>3.1690137419289597E-7</v>
      </c>
      <c r="AB73">
        <f t="shared" si="46"/>
        <v>-1.2537786907089281</v>
      </c>
      <c r="AC73">
        <f t="shared" si="30"/>
        <v>-1.119538116374645</v>
      </c>
      <c r="AE73">
        <f t="shared" si="31"/>
        <v>0</v>
      </c>
      <c r="AF73">
        <f t="shared" si="32"/>
        <v>0</v>
      </c>
      <c r="AG73">
        <f t="shared" si="32"/>
        <v>-3.9612671774111993E-6</v>
      </c>
      <c r="AH73">
        <f t="shared" si="33"/>
        <v>-8.5147523326889657E-2</v>
      </c>
      <c r="AI73">
        <f t="shared" si="34"/>
        <v>-8.5151484594067073E-2</v>
      </c>
      <c r="AJ73">
        <f t="shared" si="35"/>
        <v>-0.13424057433428316</v>
      </c>
      <c r="AK73">
        <f t="shared" si="49"/>
        <v>-8.7764508349624973E-2</v>
      </c>
      <c r="AL73">
        <f t="shared" si="26"/>
        <v>-0.30715656727797519</v>
      </c>
      <c r="AN73">
        <f t="shared" si="36"/>
        <v>0</v>
      </c>
      <c r="AO73">
        <f t="shared" si="36"/>
        <v>0</v>
      </c>
      <c r="AP73">
        <f t="shared" si="36"/>
        <v>-1.4209295581603918E-9</v>
      </c>
      <c r="AQ73">
        <f t="shared" si="36"/>
        <v>-3.0542911467637605E-5</v>
      </c>
      <c r="AR73">
        <f t="shared" si="36"/>
        <v>-3.0544332397195771E-5</v>
      </c>
      <c r="AS73">
        <f t="shared" si="36"/>
        <v>-4.8152874177163785E-5</v>
      </c>
      <c r="AT73">
        <f t="shared" si="36"/>
        <v>-3.1481639204376094E-5</v>
      </c>
      <c r="AU73">
        <f t="shared" si="23"/>
        <v>-1.1017884577873564E-4</v>
      </c>
      <c r="AW73">
        <v>70</v>
      </c>
      <c r="AX73">
        <f>IF(Z73&gt;0, (R73*SUMPRODUCT(K73:$K$98, X73:$X$98)-K73*$AZ$3)/Z73, 0)</f>
        <v>-3532765.1046826602</v>
      </c>
    </row>
    <row r="74" spans="5:50" x14ac:dyDescent="0.25">
      <c r="E74">
        <v>2074</v>
      </c>
      <c r="F74" s="5">
        <f>EconomicRates!C114</f>
        <v>3.5571999999999999E-2</v>
      </c>
      <c r="G74" s="5">
        <f>EconomicRates!D114</f>
        <v>7.0000000000000007E-2</v>
      </c>
      <c r="H74" s="5">
        <f t="shared" si="37"/>
        <v>0.12000000000000001</v>
      </c>
      <c r="I74" s="5">
        <f t="shared" si="38"/>
        <v>1.1200000000000001</v>
      </c>
      <c r="J74">
        <f t="shared" si="39"/>
        <v>0.89285714285714279</v>
      </c>
      <c r="K74">
        <f t="shared" si="47"/>
        <v>3.2027304614415652E-4</v>
      </c>
      <c r="L74" s="2">
        <v>71</v>
      </c>
      <c r="M74" s="6">
        <v>0.75308980400000003</v>
      </c>
      <c r="Q74" s="4">
        <f t="shared" si="48"/>
        <v>12.5</v>
      </c>
      <c r="R74">
        <f t="shared" si="28"/>
        <v>100000</v>
      </c>
      <c r="S74">
        <f t="shared" si="29"/>
        <v>-13314485.328251788</v>
      </c>
      <c r="U74">
        <f t="shared" si="40"/>
        <v>0.75308980400000003</v>
      </c>
      <c r="V74">
        <f t="shared" si="41"/>
        <v>0.01</v>
      </c>
      <c r="W74">
        <f t="shared" si="42"/>
        <v>3.1690137419289597E-7</v>
      </c>
      <c r="X74">
        <f t="shared" si="43"/>
        <v>2.3865519377825872E-7</v>
      </c>
      <c r="Y74">
        <f t="shared" si="44"/>
        <v>3.1690137419289597E-9</v>
      </c>
      <c r="Z74">
        <f t="shared" si="45"/>
        <v>7.5077166672708297E-8</v>
      </c>
      <c r="AB74">
        <f t="shared" si="46"/>
        <v>-1.119538116374645</v>
      </c>
      <c r="AC74">
        <f t="shared" si="30"/>
        <v>-0.99961383415048877</v>
      </c>
      <c r="AE74">
        <f t="shared" si="31"/>
        <v>0</v>
      </c>
      <c r="AF74">
        <f t="shared" si="32"/>
        <v>0</v>
      </c>
      <c r="AG74">
        <f t="shared" si="32"/>
        <v>-9.3846458340885375E-7</v>
      </c>
      <c r="AH74">
        <f t="shared" si="33"/>
        <v>-2.3865519377825873E-2</v>
      </c>
      <c r="AI74">
        <f t="shared" si="34"/>
        <v>-2.3866457842409282E-2</v>
      </c>
      <c r="AJ74">
        <f t="shared" si="35"/>
        <v>-0.11992428222415619</v>
      </c>
      <c r="AK74">
        <f t="shared" si="49"/>
        <v>-7.8367668146225158E-2</v>
      </c>
      <c r="AL74">
        <f t="shared" si="26"/>
        <v>-0.22215840821279065</v>
      </c>
      <c r="AN74">
        <f t="shared" si="36"/>
        <v>0</v>
      </c>
      <c r="AO74">
        <f t="shared" si="36"/>
        <v>0</v>
      </c>
      <c r="AP74">
        <f t="shared" si="36"/>
        <v>-3.0056491082676045E-10</v>
      </c>
      <c r="AQ74">
        <f t="shared" si="36"/>
        <v>-7.6434825889486876E-6</v>
      </c>
      <c r="AR74">
        <f t="shared" si="36"/>
        <v>-7.6437831538595146E-6</v>
      </c>
      <c r="AS74">
        <f t="shared" si="36"/>
        <v>-3.8408515174582026E-5</v>
      </c>
      <c r="AT74">
        <f t="shared" si="36"/>
        <v>-2.5099051796405914E-5</v>
      </c>
      <c r="AU74">
        <f t="shared" si="23"/>
        <v>-7.115135012484746E-5</v>
      </c>
      <c r="AW74">
        <v>71</v>
      </c>
      <c r="AX74">
        <f>IF(Z74&gt;0, (R74*SUMPRODUCT(K74:$K$98, X74:$X$98)-K74*$AZ$3)/Z74, 0)</f>
        <v>-13314485.328251788</v>
      </c>
    </row>
    <row r="75" spans="5:50" x14ac:dyDescent="0.25">
      <c r="E75">
        <v>2075</v>
      </c>
      <c r="F75" s="5">
        <f>EconomicRates!C115</f>
        <v>3.5571999999999999E-2</v>
      </c>
      <c r="G75" s="5">
        <f>EconomicRates!D115</f>
        <v>7.0000000000000007E-2</v>
      </c>
      <c r="H75" s="5">
        <f t="shared" si="37"/>
        <v>0.12000000000000001</v>
      </c>
      <c r="I75" s="5">
        <f t="shared" si="38"/>
        <v>1.1200000000000001</v>
      </c>
      <c r="J75">
        <f t="shared" si="39"/>
        <v>0.89285714285714279</v>
      </c>
      <c r="K75">
        <f t="shared" si="47"/>
        <v>2.8595807691442546E-4</v>
      </c>
      <c r="L75" s="2">
        <v>72</v>
      </c>
      <c r="M75" s="6">
        <v>0.78453892300000005</v>
      </c>
      <c r="Q75" s="4">
        <f t="shared" si="48"/>
        <v>12.5</v>
      </c>
      <c r="R75">
        <f t="shared" si="28"/>
        <v>100000</v>
      </c>
      <c r="S75">
        <f t="shared" si="29"/>
        <v>-57860211.070092954</v>
      </c>
      <c r="U75">
        <f t="shared" si="40"/>
        <v>0.78453892300000005</v>
      </c>
      <c r="V75">
        <f t="shared" si="41"/>
        <v>0.01</v>
      </c>
      <c r="W75">
        <f t="shared" si="42"/>
        <v>7.5077166672708297E-8</v>
      </c>
      <c r="X75">
        <f t="shared" si="43"/>
        <v>5.8900959483298063E-8</v>
      </c>
      <c r="Y75">
        <f t="shared" si="44"/>
        <v>7.5077166672708297E-10</v>
      </c>
      <c r="Z75">
        <f t="shared" si="45"/>
        <v>1.5425435522683151E-8</v>
      </c>
      <c r="AB75">
        <f t="shared" si="46"/>
        <v>-0.99961383415048877</v>
      </c>
      <c r="AC75">
        <f t="shared" si="30"/>
        <v>-0.89251895519055668</v>
      </c>
      <c r="AE75">
        <f t="shared" si="31"/>
        <v>0</v>
      </c>
      <c r="AF75">
        <f t="shared" si="32"/>
        <v>0</v>
      </c>
      <c r="AG75">
        <f t="shared" si="32"/>
        <v>-1.9281794403353939E-7</v>
      </c>
      <c r="AH75">
        <f t="shared" si="33"/>
        <v>-5.8900959483298067E-3</v>
      </c>
      <c r="AI75">
        <f t="shared" si="34"/>
        <v>-5.89028876627384E-3</v>
      </c>
      <c r="AJ75">
        <f t="shared" si="35"/>
        <v>-0.10709487895993208</v>
      </c>
      <c r="AK75">
        <f t="shared" si="49"/>
        <v>-6.9972968390534226E-2</v>
      </c>
      <c r="AL75">
        <f t="shared" si="26"/>
        <v>-0.18295813611674017</v>
      </c>
      <c r="AN75">
        <f t="shared" si="36"/>
        <v>0</v>
      </c>
      <c r="AO75">
        <f t="shared" si="36"/>
        <v>0</v>
      </c>
      <c r="AP75">
        <f t="shared" si="36"/>
        <v>-5.513784847042424E-11</v>
      </c>
      <c r="AQ75">
        <f t="shared" si="36"/>
        <v>-1.6843205102258406E-6</v>
      </c>
      <c r="AR75">
        <f t="shared" si="36"/>
        <v>-1.6843756480743109E-6</v>
      </c>
      <c r="AS75">
        <f t="shared" si="36"/>
        <v>-3.0624645634765347E-5</v>
      </c>
      <c r="AT75">
        <f t="shared" si="36"/>
        <v>-2.0009335476951046E-5</v>
      </c>
      <c r="AU75">
        <f t="shared" si="23"/>
        <v>-5.2318356759790705E-5</v>
      </c>
      <c r="AW75">
        <v>72</v>
      </c>
      <c r="AX75">
        <f>IF(Z75&gt;0, (R75*SUMPRODUCT(K75:$K$98, X75:$X$98)-K75*$AZ$3)/Z75, 0)</f>
        <v>-57860211.070092954</v>
      </c>
    </row>
    <row r="76" spans="5:50" x14ac:dyDescent="0.25">
      <c r="E76">
        <v>2076</v>
      </c>
      <c r="F76" s="5">
        <f>EconomicRates!C116</f>
        <v>3.5571999999999999E-2</v>
      </c>
      <c r="G76" s="5">
        <f>EconomicRates!D116</f>
        <v>7.0000000000000007E-2</v>
      </c>
      <c r="H76" s="5">
        <f t="shared" si="37"/>
        <v>0.12000000000000001</v>
      </c>
      <c r="I76" s="5">
        <f t="shared" si="38"/>
        <v>1.1200000000000001</v>
      </c>
      <c r="J76">
        <f t="shared" si="39"/>
        <v>0.89285714285714279</v>
      </c>
      <c r="K76">
        <f t="shared" si="47"/>
        <v>2.55319711530737E-4</v>
      </c>
      <c r="L76" s="2">
        <v>73</v>
      </c>
      <c r="M76" s="6">
        <v>0.81598695700000001</v>
      </c>
      <c r="Q76" s="4">
        <f t="shared" si="48"/>
        <v>12.5</v>
      </c>
      <c r="R76">
        <f t="shared" si="28"/>
        <v>100000</v>
      </c>
      <c r="S76">
        <f t="shared" si="29"/>
        <v>-296880030.92928559</v>
      </c>
      <c r="U76">
        <f t="shared" si="40"/>
        <v>0.81598695700000001</v>
      </c>
      <c r="V76">
        <f t="shared" si="41"/>
        <v>0.01</v>
      </c>
      <c r="W76">
        <f t="shared" si="42"/>
        <v>1.5425435522683151E-8</v>
      </c>
      <c r="X76">
        <f t="shared" si="43"/>
        <v>1.2586954192553929E-8</v>
      </c>
      <c r="Y76">
        <f t="shared" si="44"/>
        <v>1.5425435522683151E-10</v>
      </c>
      <c r="Z76">
        <f t="shared" si="45"/>
        <v>2.68422697490239E-9</v>
      </c>
      <c r="AB76">
        <f t="shared" si="46"/>
        <v>-0.89251895519055668</v>
      </c>
      <c r="AC76">
        <f t="shared" si="30"/>
        <v>-0.79689338733024428</v>
      </c>
      <c r="AE76">
        <f t="shared" si="31"/>
        <v>0</v>
      </c>
      <c r="AF76">
        <f t="shared" si="32"/>
        <v>0</v>
      </c>
      <c r="AG76">
        <f t="shared" si="32"/>
        <v>-3.3552837186279877E-8</v>
      </c>
      <c r="AH76">
        <f t="shared" si="33"/>
        <v>-1.258695419255393E-3</v>
      </c>
      <c r="AI76">
        <f t="shared" si="34"/>
        <v>-1.2587289720925794E-3</v>
      </c>
      <c r="AJ76">
        <f t="shared" si="35"/>
        <v>-9.5625567860312399E-2</v>
      </c>
      <c r="AK76">
        <f t="shared" si="49"/>
        <v>-6.2476326863338975E-2</v>
      </c>
      <c r="AL76">
        <f t="shared" si="26"/>
        <v>-0.15936062369574394</v>
      </c>
      <c r="AN76">
        <f t="shared" si="36"/>
        <v>0</v>
      </c>
      <c r="AO76">
        <f t="shared" si="36"/>
        <v>0</v>
      </c>
      <c r="AP76">
        <f t="shared" si="36"/>
        <v>-8.5667007114387635E-12</v>
      </c>
      <c r="AQ76">
        <f t="shared" si="36"/>
        <v>-3.2136975134934701E-7</v>
      </c>
      <c r="AR76">
        <f t="shared" si="36"/>
        <v>-3.2137831805005845E-7</v>
      </c>
      <c r="AS76">
        <f t="shared" si="36"/>
        <v>-2.4415092401057877E-5</v>
      </c>
      <c r="AT76">
        <f t="shared" si="36"/>
        <v>-1.595143775224774E-5</v>
      </c>
      <c r="AU76">
        <f t="shared" si="23"/>
        <v>-4.0687908471355677E-5</v>
      </c>
      <c r="AW76">
        <v>73</v>
      </c>
      <c r="AX76">
        <f>IF(Z76&gt;0, (R76*SUMPRODUCT(K76:$K$98, X76:$X$98)-K76*$AZ$3)/Z76, 0)</f>
        <v>-296880030.92928559</v>
      </c>
    </row>
    <row r="77" spans="5:50" x14ac:dyDescent="0.25">
      <c r="E77">
        <v>2077</v>
      </c>
      <c r="F77" s="5">
        <f>EconomicRates!C117</f>
        <v>3.5571999999999999E-2</v>
      </c>
      <c r="G77" s="5">
        <f>EconomicRates!D117</f>
        <v>7.0000000000000007E-2</v>
      </c>
      <c r="H77" s="5">
        <f t="shared" si="37"/>
        <v>0.12000000000000001</v>
      </c>
      <c r="I77" s="5">
        <f t="shared" si="38"/>
        <v>1.1200000000000001</v>
      </c>
      <c r="J77">
        <f t="shared" si="39"/>
        <v>0.89285714285714279</v>
      </c>
      <c r="K77">
        <f t="shared" si="47"/>
        <v>2.2796402815244374E-4</v>
      </c>
      <c r="L77" s="2">
        <v>74</v>
      </c>
      <c r="M77" s="6">
        <v>0.84743607600000004</v>
      </c>
      <c r="Q77" s="4">
        <f t="shared" si="48"/>
        <v>12.5</v>
      </c>
      <c r="R77">
        <f t="shared" si="28"/>
        <v>100000</v>
      </c>
      <c r="S77">
        <f t="shared" si="29"/>
        <v>-1859317233.0924354</v>
      </c>
      <c r="U77">
        <f t="shared" si="40"/>
        <v>0.84743607600000004</v>
      </c>
      <c r="V77">
        <f t="shared" si="41"/>
        <v>0.01</v>
      </c>
      <c r="W77">
        <f t="shared" si="42"/>
        <v>2.68422697490239E-9</v>
      </c>
      <c r="X77">
        <f t="shared" si="43"/>
        <v>2.2747107747046321E-9</v>
      </c>
      <c r="Y77">
        <f t="shared" si="44"/>
        <v>2.6842269749023902E-11</v>
      </c>
      <c r="Z77">
        <f t="shared" si="45"/>
        <v>3.8267393044873397E-10</v>
      </c>
      <c r="AB77">
        <f t="shared" si="46"/>
        <v>-0.79689338733024428</v>
      </c>
      <c r="AC77">
        <f t="shared" si="30"/>
        <v>-0.71151223353854709</v>
      </c>
      <c r="AE77">
        <f t="shared" si="31"/>
        <v>0</v>
      </c>
      <c r="AF77">
        <f t="shared" si="32"/>
        <v>0</v>
      </c>
      <c r="AG77">
        <f t="shared" si="32"/>
        <v>-4.7834241306091743E-9</v>
      </c>
      <c r="AH77">
        <f t="shared" si="33"/>
        <v>-2.2747107747046321E-4</v>
      </c>
      <c r="AI77">
        <f t="shared" si="34"/>
        <v>-2.2747586089459383E-4</v>
      </c>
      <c r="AJ77">
        <f t="shared" si="35"/>
        <v>-8.5381153791697195E-2</v>
      </c>
      <c r="AK77">
        <f t="shared" si="49"/>
        <v>-5.5782537113117106E-2</v>
      </c>
      <c r="AL77">
        <f t="shared" si="26"/>
        <v>-0.1413911667657089</v>
      </c>
      <c r="AN77">
        <f t="shared" si="36"/>
        <v>0</v>
      </c>
      <c r="AO77">
        <f t="shared" si="36"/>
        <v>0</v>
      </c>
      <c r="AP77">
        <f t="shared" si="36"/>
        <v>-1.0904486331752686E-12</v>
      </c>
      <c r="AQ77">
        <f t="shared" si="36"/>
        <v>-5.1855223108343387E-8</v>
      </c>
      <c r="AR77">
        <f t="shared" si="36"/>
        <v>-5.1856313556976562E-8</v>
      </c>
      <c r="AS77">
        <f t="shared" si="36"/>
        <v>-1.9463831746658587E-5</v>
      </c>
      <c r="AT77">
        <f t="shared" si="36"/>
        <v>-1.2716411860869365E-5</v>
      </c>
      <c r="AU77">
        <f t="shared" si="23"/>
        <v>-3.2232099921084928E-5</v>
      </c>
      <c r="AW77">
        <v>74</v>
      </c>
      <c r="AX77">
        <f>IF(Z77&gt;0, (R77*SUMPRODUCT(K77:$K$98, X77:$X$98)-K77*$AZ$3)/Z77, 0)</f>
        <v>-1859317233.0924354</v>
      </c>
    </row>
    <row r="78" spans="5:50" x14ac:dyDescent="0.25">
      <c r="E78">
        <v>2078</v>
      </c>
      <c r="F78" s="5">
        <f>EconomicRates!C118</f>
        <v>3.5571999999999999E-2</v>
      </c>
      <c r="G78" s="5">
        <f>EconomicRates!D118</f>
        <v>7.0000000000000007E-2</v>
      </c>
      <c r="H78" s="5">
        <f t="shared" si="37"/>
        <v>0.12000000000000001</v>
      </c>
      <c r="I78" s="5">
        <f t="shared" si="38"/>
        <v>1.1200000000000001</v>
      </c>
      <c r="J78">
        <f t="shared" si="39"/>
        <v>0.89285714285714279</v>
      </c>
      <c r="K78">
        <f t="shared" si="47"/>
        <v>2.0353931085039618E-4</v>
      </c>
      <c r="L78" s="2">
        <v>75</v>
      </c>
      <c r="M78" s="6">
        <v>0.87888519499999995</v>
      </c>
      <c r="Q78" s="4">
        <f t="shared" si="48"/>
        <v>12.5</v>
      </c>
      <c r="R78">
        <f t="shared" si="28"/>
        <v>100000</v>
      </c>
      <c r="S78">
        <f t="shared" si="29"/>
        <v>-14940446426.19743</v>
      </c>
      <c r="U78">
        <f t="shared" si="40"/>
        <v>0.87888519499999995</v>
      </c>
      <c r="V78">
        <f t="shared" si="41"/>
        <v>0.01</v>
      </c>
      <c r="W78">
        <f t="shared" si="42"/>
        <v>3.8267393044873397E-10</v>
      </c>
      <c r="X78">
        <f t="shared" si="43"/>
        <v>3.36326451983852E-10</v>
      </c>
      <c r="Y78">
        <f t="shared" si="44"/>
        <v>3.8267393044873396E-12</v>
      </c>
      <c r="Z78">
        <f t="shared" si="45"/>
        <v>4.252073916039463E-11</v>
      </c>
      <c r="AB78">
        <f t="shared" si="46"/>
        <v>-0.71151223353854709</v>
      </c>
      <c r="AC78">
        <f t="shared" si="30"/>
        <v>-0.63527882542819103</v>
      </c>
      <c r="AE78">
        <f t="shared" si="31"/>
        <v>0</v>
      </c>
      <c r="AF78">
        <f t="shared" si="32"/>
        <v>0</v>
      </c>
      <c r="AG78">
        <f t="shared" si="32"/>
        <v>-5.315092395049329E-10</v>
      </c>
      <c r="AH78">
        <f t="shared" si="33"/>
        <v>-3.3632645198385203E-5</v>
      </c>
      <c r="AI78">
        <f t="shared" si="34"/>
        <v>-3.363317670762471E-5</v>
      </c>
      <c r="AJ78">
        <f t="shared" si="35"/>
        <v>-7.623340811035606E-2</v>
      </c>
      <c r="AK78">
        <f t="shared" si="49"/>
        <v>-4.9805856347698303E-2</v>
      </c>
      <c r="AL78">
        <f t="shared" si="26"/>
        <v>-0.12607289763476198</v>
      </c>
      <c r="AN78">
        <f t="shared" si="36"/>
        <v>0</v>
      </c>
      <c r="AO78">
        <f t="shared" si="36"/>
        <v>0</v>
      </c>
      <c r="AP78">
        <f t="shared" si="36"/>
        <v>-1.0818302431945221E-13</v>
      </c>
      <c r="AQ78">
        <f t="shared" si="36"/>
        <v>-6.8455654257552107E-9</v>
      </c>
      <c r="AR78">
        <f t="shared" si="36"/>
        <v>-6.8456736087795303E-9</v>
      </c>
      <c r="AS78">
        <f t="shared" si="36"/>
        <v>-1.5516495350558876E-5</v>
      </c>
      <c r="AT78">
        <f t="shared" si="36"/>
        <v>-1.0137449677324343E-5</v>
      </c>
      <c r="AU78">
        <f t="shared" si="23"/>
        <v>-2.5660790701491998E-5</v>
      </c>
      <c r="AW78">
        <v>75</v>
      </c>
      <c r="AX78">
        <f>IF(Z78&gt;0, (R78*SUMPRODUCT(K78:$K$98, X78:$X$98)-K78*$AZ$3)/Z78, 0)</f>
        <v>-14940446426.19743</v>
      </c>
    </row>
    <row r="79" spans="5:50" x14ac:dyDescent="0.25">
      <c r="E79">
        <v>2079</v>
      </c>
      <c r="F79" s="5">
        <f>EconomicRates!C119</f>
        <v>3.5571999999999999E-2</v>
      </c>
      <c r="G79" s="5">
        <f>EconomicRates!D119</f>
        <v>7.0000000000000007E-2</v>
      </c>
      <c r="H79" s="5">
        <f t="shared" si="37"/>
        <v>0.12000000000000001</v>
      </c>
      <c r="I79" s="5">
        <f t="shared" si="38"/>
        <v>1.1200000000000001</v>
      </c>
      <c r="J79">
        <f t="shared" si="39"/>
        <v>0.89285714285714279</v>
      </c>
      <c r="K79">
        <f t="shared" si="47"/>
        <v>1.8173152754499659E-4</v>
      </c>
      <c r="L79" s="2">
        <v>76</v>
      </c>
      <c r="M79" s="6">
        <v>1</v>
      </c>
      <c r="Q79" s="4">
        <f t="shared" si="48"/>
        <v>12.5</v>
      </c>
      <c r="R79">
        <f t="shared" si="28"/>
        <v>100000</v>
      </c>
      <c r="S79">
        <f t="shared" si="29"/>
        <v>0</v>
      </c>
      <c r="U79">
        <f t="shared" si="40"/>
        <v>1</v>
      </c>
      <c r="V79">
        <f t="shared" si="41"/>
        <v>0.01</v>
      </c>
      <c r="W79">
        <f t="shared" si="42"/>
        <v>4.252073916039463E-11</v>
      </c>
      <c r="X79">
        <f t="shared" si="43"/>
        <v>4.252073916039463E-11</v>
      </c>
      <c r="Y79">
        <f t="shared" si="44"/>
        <v>4.2520739160394631E-13</v>
      </c>
      <c r="Z79">
        <f t="shared" si="45"/>
        <v>0</v>
      </c>
      <c r="AB79">
        <f t="shared" si="46"/>
        <v>-0.63527882542819103</v>
      </c>
      <c r="AC79">
        <f t="shared" si="30"/>
        <v>0</v>
      </c>
      <c r="AE79">
        <f t="shared" si="31"/>
        <v>0</v>
      </c>
      <c r="AF79">
        <f t="shared" si="32"/>
        <v>0</v>
      </c>
      <c r="AG79">
        <f t="shared" si="32"/>
        <v>0</v>
      </c>
      <c r="AH79">
        <f t="shared" si="33"/>
        <v>-4.2520739160394634E-6</v>
      </c>
      <c r="AI79">
        <f t="shared" si="34"/>
        <v>-4.2520739160394634E-6</v>
      </c>
      <c r="AJ79">
        <f t="shared" si="35"/>
        <v>-0.63527882542819103</v>
      </c>
      <c r="AK79">
        <f t="shared" si="49"/>
        <v>-4.4469517779973378E-2</v>
      </c>
      <c r="AL79">
        <f t="shared" si="26"/>
        <v>-0.67975259528208043</v>
      </c>
      <c r="AN79">
        <f t="shared" si="36"/>
        <v>0</v>
      </c>
      <c r="AO79">
        <f t="shared" si="36"/>
        <v>0</v>
      </c>
      <c r="AP79">
        <f t="shared" si="36"/>
        <v>0</v>
      </c>
      <c r="AQ79">
        <f t="shared" si="36"/>
        <v>-7.727358879960873E-10</v>
      </c>
      <c r="AR79">
        <f t="shared" si="36"/>
        <v>-7.727358879960873E-10</v>
      </c>
      <c r="AS79">
        <f t="shared" si="36"/>
        <v>-1.1545019136205638E-4</v>
      </c>
      <c r="AT79">
        <f t="shared" si="36"/>
        <v>-8.0815133953439471E-6</v>
      </c>
      <c r="AU79">
        <f t="shared" si="23"/>
        <v>-1.2353247749328833E-4</v>
      </c>
      <c r="AW79">
        <v>76</v>
      </c>
      <c r="AX79">
        <f>IF(Z79&gt;0, (R79*SUMPRODUCT(K79:$K$98, X79:$X$98)-K79*$AZ$3)/Z79, 0)</f>
        <v>0</v>
      </c>
    </row>
    <row r="80" spans="5:50" x14ac:dyDescent="0.25">
      <c r="F80" s="5">
        <f>EconomicRates!C120</f>
        <v>3.5571999999999999E-2</v>
      </c>
      <c r="G80" s="5">
        <f>EconomicRates!D120</f>
        <v>7.0000000000000007E-2</v>
      </c>
      <c r="H80" s="5"/>
      <c r="I80" s="5"/>
      <c r="M80" s="6"/>
      <c r="Q80" s="4"/>
      <c r="AX80">
        <f>IF(Z80&gt;0, (R80*SUMPRODUCT(K80:$K$98, X80:$X$98)-K80*$AZ$3)/Z80, 0)</f>
        <v>0</v>
      </c>
    </row>
    <row r="81" spans="2:50" x14ac:dyDescent="0.25">
      <c r="F81" s="5">
        <f>EconomicRates!C121</f>
        <v>3.5571999999999999E-2</v>
      </c>
      <c r="G81" s="5">
        <f>EconomicRates!D121</f>
        <v>7.0000000000000007E-2</v>
      </c>
      <c r="H81" s="5"/>
      <c r="I81" s="5"/>
      <c r="M81" s="6"/>
      <c r="Q81" s="4"/>
      <c r="AN81" s="8">
        <f t="shared" ref="AN81:AU81" si="50">SUM(AN3:AN79)</f>
        <v>5375.9054306154767</v>
      </c>
      <c r="AO81" s="8">
        <f t="shared" si="50"/>
        <v>-537.59054306154769</v>
      </c>
      <c r="AP81" s="8">
        <f t="shared" si="50"/>
        <v>-180.81541072956844</v>
      </c>
      <c r="AQ81" s="8">
        <f t="shared" si="50"/>
        <v>-3121.1603812171179</v>
      </c>
      <c r="AR81" s="8">
        <f t="shared" si="50"/>
        <v>1536.3390956072424</v>
      </c>
      <c r="AS81" s="8">
        <f t="shared" si="50"/>
        <v>-369.51219227754535</v>
      </c>
      <c r="AT81" s="8">
        <f t="shared" si="50"/>
        <v>215.54877882856809</v>
      </c>
      <c r="AU81" s="8">
        <f t="shared" si="50"/>
        <v>1382.375682158267</v>
      </c>
      <c r="AX81">
        <f>IF(Z81&gt;0, (R81*SUMPRODUCT(K81:$K$98, X81:$X$98)-K81*$AZ$3)/Z81, 0)</f>
        <v>0</v>
      </c>
    </row>
    <row r="82" spans="2:50" x14ac:dyDescent="0.25">
      <c r="F82" s="5">
        <f>EconomicRates!C122</f>
        <v>3.5571999999999999E-2</v>
      </c>
      <c r="G82" s="5">
        <f>EconomicRates!D122</f>
        <v>7.0000000000000007E-2</v>
      </c>
      <c r="H82" s="5"/>
      <c r="I82" s="5"/>
      <c r="M82" s="6"/>
      <c r="Q82" s="4"/>
      <c r="AX82">
        <f>IF(Z82&gt;0, (R82*SUMPRODUCT(K82:$K$98, X82:$X$98)-K82*$AZ$3)/Z82, 0)</f>
        <v>0</v>
      </c>
    </row>
    <row r="83" spans="2:50" x14ac:dyDescent="0.25">
      <c r="F83" s="5">
        <f>EconomicRates!C123</f>
        <v>3.5571999999999999E-2</v>
      </c>
      <c r="G83" s="5">
        <f>EconomicRates!D123</f>
        <v>7.0000000000000007E-2</v>
      </c>
      <c r="H83" s="5"/>
      <c r="I83" s="5"/>
      <c r="M83" s="6"/>
      <c r="Q83" s="4"/>
      <c r="AX83">
        <f>IF(Z83&gt;0, (R83*SUMPRODUCT(K83:$K$98, X83:$X$98)-K83*$AZ$3)/Z83, 0)</f>
        <v>0</v>
      </c>
    </row>
    <row r="84" spans="2:50" x14ac:dyDescent="0.25">
      <c r="F84" s="5">
        <f>EconomicRates!C124</f>
        <v>3.5571999999999999E-2</v>
      </c>
      <c r="G84" s="5">
        <f>EconomicRates!D124</f>
        <v>7.0000000000000007E-2</v>
      </c>
      <c r="H84" s="5"/>
      <c r="I84" s="5"/>
      <c r="M84" s="6"/>
      <c r="Q84" s="4"/>
      <c r="AX84">
        <f>IF(Z84&gt;0, (R84*SUMPRODUCT(K84:$K$98, X84:$X$98)-K84*$AZ$3)/Z84, 0)</f>
        <v>0</v>
      </c>
    </row>
    <row r="85" spans="2:50" x14ac:dyDescent="0.25">
      <c r="F85" s="5">
        <f>EconomicRates!C125</f>
        <v>3.5571999999999999E-2</v>
      </c>
      <c r="G85" s="5">
        <f>EconomicRates!D125</f>
        <v>7.0000000000000007E-2</v>
      </c>
      <c r="H85" s="5"/>
      <c r="I85" s="5"/>
      <c r="M85" s="6"/>
      <c r="Q85" s="4"/>
      <c r="AX85">
        <f>IF(Z85&gt;0, (R85*SUMPRODUCT(K85:$K$98, X85:$X$98)-K85*$AZ$3)/Z85, 0)</f>
        <v>0</v>
      </c>
    </row>
    <row r="86" spans="2:50" x14ac:dyDescent="0.25">
      <c r="F86" s="5">
        <f>EconomicRates!C126</f>
        <v>3.5571999999999999E-2</v>
      </c>
      <c r="G86" s="5">
        <f>EconomicRates!D126</f>
        <v>7.0000000000000007E-2</v>
      </c>
      <c r="H86" s="5"/>
      <c r="I86" s="5"/>
      <c r="M86" s="6"/>
      <c r="Q86" s="4"/>
      <c r="AX86">
        <f>IF(Z86&gt;0, (R86*SUMPRODUCT(K86:$K$98, X86:$X$98)-K86*$AZ$3)/Z86, 0)</f>
        <v>0</v>
      </c>
    </row>
    <row r="87" spans="2:50" x14ac:dyDescent="0.25">
      <c r="F87" s="5">
        <f>EconomicRates!C127</f>
        <v>3.5571999999999999E-2</v>
      </c>
      <c r="G87" s="5">
        <f>EconomicRates!D127</f>
        <v>7.0000000000000007E-2</v>
      </c>
      <c r="H87" s="5"/>
      <c r="I87" s="5"/>
      <c r="M87" s="6"/>
      <c r="Q87" s="4"/>
      <c r="AX87">
        <f>IF(Z87&gt;0, (R87*SUMPRODUCT(K87:$K$98, X87:$X$98)-K87*$AZ$3)/Z87, 0)</f>
        <v>0</v>
      </c>
    </row>
    <row r="88" spans="2:50" x14ac:dyDescent="0.25">
      <c r="B88" s="6"/>
      <c r="F88" s="5">
        <f>EconomicRates!C128</f>
        <v>3.5571999999999999E-2</v>
      </c>
      <c r="G88" s="5">
        <f>EconomicRates!D128</f>
        <v>7.0000000000000007E-2</v>
      </c>
      <c r="H88" s="5"/>
      <c r="I88" s="5"/>
      <c r="M88" s="6"/>
      <c r="Q88" s="4"/>
      <c r="AX88">
        <f>IF(Z88&gt;0, (R88*SUMPRODUCT(K88:$K$98, X88:$X$98)-K88*$AZ$3)/Z88, 0)</f>
        <v>0</v>
      </c>
    </row>
    <row r="89" spans="2:50" x14ac:dyDescent="0.25">
      <c r="B89" s="6"/>
      <c r="F89" s="5">
        <f>EconomicRates!C129</f>
        <v>3.5571999999999999E-2</v>
      </c>
      <c r="G89" s="5">
        <f>EconomicRates!D129</f>
        <v>7.0000000000000007E-2</v>
      </c>
      <c r="H89" s="5"/>
      <c r="I89" s="5"/>
      <c r="M89" s="6"/>
      <c r="Q89" s="4"/>
      <c r="AX89">
        <f>IF(Z89&gt;0, (R89*SUMPRODUCT(K89:$K$98, X89:$X$98)-K89*$AZ$3)/Z89, 0)</f>
        <v>0</v>
      </c>
    </row>
    <row r="90" spans="2:50" x14ac:dyDescent="0.25">
      <c r="B90" s="6"/>
      <c r="F90" s="5">
        <f>EconomicRates!C130</f>
        <v>3.5571999999999999E-2</v>
      </c>
      <c r="G90" s="5">
        <f>EconomicRates!D130</f>
        <v>7.0000000000000007E-2</v>
      </c>
      <c r="H90" s="5"/>
      <c r="I90" s="5"/>
      <c r="Q90" s="4"/>
      <c r="AX90">
        <f>IF(Z90&gt;0, (R90*SUMPRODUCT(K90:$K$98, X90:$X$98)-K90*$AZ$3)/Z90, 0)</f>
        <v>0</v>
      </c>
    </row>
    <row r="91" spans="2:50" x14ac:dyDescent="0.25">
      <c r="B91" s="6"/>
      <c r="F91" s="5">
        <f>EconomicRates!C131</f>
        <v>3.5571999999999999E-2</v>
      </c>
      <c r="G91" s="5">
        <f>EconomicRates!D131</f>
        <v>7.0000000000000007E-2</v>
      </c>
      <c r="H91" s="5"/>
      <c r="I91" s="5"/>
      <c r="Q91" s="4"/>
      <c r="AX91">
        <f>IF(Z91&gt;0, (R91*SUMPRODUCT(K91:$K$98, X91:$X$98)-K91*$AZ$3)/Z91, 0)</f>
        <v>0</v>
      </c>
    </row>
    <row r="92" spans="2:50" x14ac:dyDescent="0.25">
      <c r="B92" s="6"/>
      <c r="F92" s="5">
        <f>EconomicRates!C132</f>
        <v>3.5571999999999999E-2</v>
      </c>
      <c r="G92" s="5">
        <f>EconomicRates!D132</f>
        <v>7.0000000000000007E-2</v>
      </c>
      <c r="H92" s="5"/>
      <c r="I92" s="5"/>
      <c r="Q92" s="4"/>
      <c r="AX92">
        <f>IF(Z92&gt;0, (R92*SUMPRODUCT(K92:$K$98, X92:$X$98)-K92*$AZ$3)/Z92, 0)</f>
        <v>0</v>
      </c>
    </row>
    <row r="93" spans="2:50" x14ac:dyDescent="0.25">
      <c r="B93" s="6"/>
      <c r="F93" s="5">
        <f>EconomicRates!C133</f>
        <v>3.5571999999999999E-2</v>
      </c>
      <c r="G93" s="5">
        <f>EconomicRates!D133</f>
        <v>7.0000000000000007E-2</v>
      </c>
      <c r="H93" s="5"/>
      <c r="I93" s="5"/>
      <c r="Q93" s="4"/>
      <c r="AX93">
        <f>IF(Z93&gt;0, (R93*SUMPRODUCT(K93:$K$98, X93:$X$98)-K93*$AZ$3)/Z93, 0)</f>
        <v>0</v>
      </c>
    </row>
    <row r="94" spans="2:50" x14ac:dyDescent="0.25">
      <c r="B94" s="6"/>
      <c r="F94" s="5">
        <f>EconomicRates!C134</f>
        <v>3.5571999999999999E-2</v>
      </c>
      <c r="G94" s="5">
        <f>EconomicRates!D134</f>
        <v>7.0000000000000007E-2</v>
      </c>
      <c r="H94" s="5"/>
      <c r="I94" s="5"/>
      <c r="Q94" s="4"/>
      <c r="AX94">
        <f>IF(Z94&gt;0, (R94*SUMPRODUCT(K94:$K$98, X94:$X$98)-K94*$AZ$3)/Z94, 0)</f>
        <v>0</v>
      </c>
    </row>
    <row r="95" spans="2:50" x14ac:dyDescent="0.25">
      <c r="B95" s="6"/>
      <c r="F95" s="5">
        <f>EconomicRates!C135</f>
        <v>3.5571999999999999E-2</v>
      </c>
      <c r="G95" s="5">
        <f>EconomicRates!D135</f>
        <v>7.0000000000000007E-2</v>
      </c>
      <c r="H95" s="5"/>
      <c r="I95" s="5"/>
      <c r="Q95" s="4"/>
      <c r="AX95">
        <f>IF(Z95&gt;0, (R95*SUMPRODUCT(K95:$K$98, X95:$X$98)-K95*$AZ$3)/Z95, 0)</f>
        <v>0</v>
      </c>
    </row>
    <row r="96" spans="2:50" x14ac:dyDescent="0.25">
      <c r="B96" s="6"/>
      <c r="F96" s="5">
        <f>EconomicRates!C136</f>
        <v>3.5571999999999999E-2</v>
      </c>
      <c r="G96" s="5">
        <f>EconomicRates!D136</f>
        <v>7.0000000000000007E-2</v>
      </c>
      <c r="H96" s="5"/>
      <c r="I96" s="5"/>
      <c r="Q96" s="4"/>
      <c r="AX96">
        <f>IF(Z96&gt;0, (R96*SUMPRODUCT(K96:$K$98, X96:$X$98)-K96*$AZ$3)/Z96, 0)</f>
        <v>0</v>
      </c>
    </row>
    <row r="97" spans="2:50" x14ac:dyDescent="0.25">
      <c r="B97" s="6"/>
      <c r="F97" s="5">
        <f>EconomicRates!C137</f>
        <v>3.5571999999999999E-2</v>
      </c>
      <c r="G97" s="5">
        <f>EconomicRates!D137</f>
        <v>7.0000000000000007E-2</v>
      </c>
      <c r="H97" s="5"/>
      <c r="I97" s="5"/>
      <c r="Q97" s="4"/>
      <c r="AX97">
        <f>IF(Z97&gt;0, (R97*SUMPRODUCT(K97:$K$98, X97:$X$98)-K97*$AZ$3)/Z97, 0)</f>
        <v>0</v>
      </c>
    </row>
    <row r="98" spans="2:50" x14ac:dyDescent="0.25">
      <c r="B98" s="6"/>
      <c r="F98" s="5">
        <f>EconomicRates!C138</f>
        <v>3.5571999999999999E-2</v>
      </c>
      <c r="G98" s="5">
        <f>EconomicRates!D138</f>
        <v>7.0000000000000007E-2</v>
      </c>
      <c r="H98" s="5"/>
      <c r="I98" s="5"/>
      <c r="Q98" s="4"/>
    </row>
    <row r="99" spans="2:50" x14ac:dyDescent="0.25">
      <c r="B99" s="6"/>
    </row>
    <row r="100" spans="2:50" x14ac:dyDescent="0.25">
      <c r="B100" s="6"/>
    </row>
    <row r="101" spans="2:50" x14ac:dyDescent="0.25">
      <c r="B101" s="6"/>
    </row>
    <row r="102" spans="2:50" x14ac:dyDescent="0.25">
      <c r="B102" s="6"/>
    </row>
    <row r="103" spans="2:50" x14ac:dyDescent="0.25">
      <c r="B103" s="6"/>
    </row>
    <row r="104" spans="2:50" x14ac:dyDescent="0.25">
      <c r="B104" s="6"/>
    </row>
    <row r="105" spans="2:50" x14ac:dyDescent="0.25">
      <c r="B105" s="6"/>
    </row>
    <row r="106" spans="2:50" x14ac:dyDescent="0.25">
      <c r="B106" s="6"/>
    </row>
    <row r="107" spans="2:50" x14ac:dyDescent="0.25">
      <c r="B107" s="6"/>
    </row>
    <row r="108" spans="2:50" x14ac:dyDescent="0.25">
      <c r="B108" s="6"/>
    </row>
    <row r="109" spans="2:50" x14ac:dyDescent="0.25">
      <c r="B109" s="6"/>
    </row>
    <row r="110" spans="2:50" x14ac:dyDescent="0.25">
      <c r="B110" s="6"/>
    </row>
    <row r="111" spans="2:50" x14ac:dyDescent="0.25">
      <c r="B111" s="6"/>
    </row>
    <row r="112" spans="2:50" x14ac:dyDescent="0.25">
      <c r="B112" s="6"/>
    </row>
    <row r="113" spans="2:2" x14ac:dyDescent="0.25">
      <c r="B113" s="6"/>
    </row>
    <row r="114" spans="2:2" x14ac:dyDescent="0.25">
      <c r="B114" s="6"/>
    </row>
    <row r="115" spans="2:2" x14ac:dyDescent="0.25">
      <c r="B115" s="6"/>
    </row>
    <row r="116" spans="2:2" x14ac:dyDescent="0.25">
      <c r="B116" s="6"/>
    </row>
    <row r="117" spans="2:2" x14ac:dyDescent="0.25">
      <c r="B117" s="6"/>
    </row>
    <row r="118" spans="2:2" x14ac:dyDescent="0.25">
      <c r="B118" s="6"/>
    </row>
    <row r="119" spans="2:2" x14ac:dyDescent="0.25">
      <c r="B119" s="6"/>
    </row>
    <row r="120" spans="2:2" x14ac:dyDescent="0.25">
      <c r="B120" s="6"/>
    </row>
    <row r="121" spans="2:2" x14ac:dyDescent="0.25">
      <c r="B121" s="6"/>
    </row>
    <row r="122" spans="2:2" x14ac:dyDescent="0.25">
      <c r="B122" s="6"/>
    </row>
    <row r="123" spans="2:2" x14ac:dyDescent="0.25">
      <c r="B123" s="6"/>
    </row>
    <row r="124" spans="2:2" x14ac:dyDescent="0.25">
      <c r="B124" s="6"/>
    </row>
    <row r="125" spans="2:2" x14ac:dyDescent="0.25">
      <c r="B125" s="6"/>
    </row>
    <row r="126" spans="2:2" x14ac:dyDescent="0.25">
      <c r="B126" s="6"/>
    </row>
    <row r="127" spans="2:2" x14ac:dyDescent="0.25">
      <c r="B127" s="6"/>
    </row>
    <row r="128" spans="2:2" x14ac:dyDescent="0.25">
      <c r="B128" s="6"/>
    </row>
    <row r="129" spans="2:2" x14ac:dyDescent="0.25">
      <c r="B129" s="6"/>
    </row>
    <row r="130" spans="2:2" x14ac:dyDescent="0.25">
      <c r="B130" s="6"/>
    </row>
    <row r="131" spans="2:2" x14ac:dyDescent="0.25">
      <c r="B131" s="6"/>
    </row>
    <row r="132" spans="2:2" x14ac:dyDescent="0.25">
      <c r="B132" s="6"/>
    </row>
    <row r="133" spans="2:2" x14ac:dyDescent="0.25">
      <c r="B133" s="6"/>
    </row>
    <row r="134" spans="2:2" x14ac:dyDescent="0.25">
      <c r="B134" s="6"/>
    </row>
    <row r="135" spans="2:2" x14ac:dyDescent="0.25">
      <c r="B135" s="6"/>
    </row>
    <row r="136" spans="2:2" x14ac:dyDescent="0.25">
      <c r="B136" s="6"/>
    </row>
    <row r="137" spans="2:2" x14ac:dyDescent="0.25">
      <c r="B137" s="6"/>
    </row>
    <row r="138" spans="2:2" x14ac:dyDescent="0.25">
      <c r="B138" s="6"/>
    </row>
    <row r="139" spans="2:2" x14ac:dyDescent="0.25">
      <c r="B139" s="6"/>
    </row>
    <row r="140" spans="2:2" x14ac:dyDescent="0.25">
      <c r="B140" s="6"/>
    </row>
    <row r="141" spans="2:2" x14ac:dyDescent="0.25">
      <c r="B141" s="6"/>
    </row>
    <row r="142" spans="2:2" x14ac:dyDescent="0.25">
      <c r="B142" s="6"/>
    </row>
    <row r="143" spans="2:2" x14ac:dyDescent="0.25">
      <c r="B143" s="6"/>
    </row>
    <row r="144" spans="2:2" x14ac:dyDescent="0.25">
      <c r="B144" s="6"/>
    </row>
    <row r="145" spans="2:2" x14ac:dyDescent="0.25">
      <c r="B145" s="6"/>
    </row>
    <row r="146" spans="2:2" x14ac:dyDescent="0.25">
      <c r="B146" s="6"/>
    </row>
    <row r="147" spans="2:2" x14ac:dyDescent="0.25">
      <c r="B147" s="6"/>
    </row>
    <row r="148" spans="2:2" x14ac:dyDescent="0.25">
      <c r="B148" s="6"/>
    </row>
    <row r="149" spans="2:2" x14ac:dyDescent="0.25">
      <c r="B149" s="6"/>
    </row>
    <row r="150" spans="2:2" x14ac:dyDescent="0.25">
      <c r="B150" s="6"/>
    </row>
    <row r="151" spans="2:2" x14ac:dyDescent="0.25">
      <c r="B151" s="6"/>
    </row>
    <row r="152" spans="2:2" x14ac:dyDescent="0.25">
      <c r="B152" s="6"/>
    </row>
    <row r="153" spans="2:2" x14ac:dyDescent="0.25">
      <c r="B153" s="6"/>
    </row>
    <row r="154" spans="2:2" x14ac:dyDescent="0.25">
      <c r="B154" s="6"/>
    </row>
    <row r="155" spans="2:2" x14ac:dyDescent="0.25">
      <c r="B155" s="6"/>
    </row>
    <row r="156" spans="2:2" x14ac:dyDescent="0.25">
      <c r="B156" s="6"/>
    </row>
    <row r="157" spans="2:2" x14ac:dyDescent="0.25">
      <c r="B157" s="6"/>
    </row>
    <row r="158" spans="2:2" x14ac:dyDescent="0.25">
      <c r="B158" s="6"/>
    </row>
    <row r="159" spans="2:2" x14ac:dyDescent="0.25">
      <c r="B159" s="6"/>
    </row>
    <row r="160" spans="2:2" x14ac:dyDescent="0.25">
      <c r="B160" s="6"/>
    </row>
    <row r="161" spans="2:2" x14ac:dyDescent="0.25">
      <c r="B161" s="6"/>
    </row>
    <row r="162" spans="2:2" x14ac:dyDescent="0.25">
      <c r="B162" s="6"/>
    </row>
    <row r="163" spans="2:2" x14ac:dyDescent="0.25">
      <c r="B163" s="6"/>
    </row>
    <row r="164" spans="2:2" x14ac:dyDescent="0.25">
      <c r="B164" s="6"/>
    </row>
  </sheetData>
  <conditionalFormatting sqref="AN81:AU81">
    <cfRule type="cellIs" dxfId="17" priority="1" operator="lessThan">
      <formula>0</formula>
    </cfRule>
  </conditionalFormatting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A34367-FDC1-4B40-998C-88F193D17137}">
  <dimension ref="A1:AZ164"/>
  <sheetViews>
    <sheetView workbookViewId="0">
      <selection activeCell="J53" sqref="J53"/>
    </sheetView>
  </sheetViews>
  <sheetFormatPr defaultRowHeight="15" x14ac:dyDescent="0.25"/>
  <cols>
    <col min="3" max="3" width="10.7109375" customWidth="1"/>
    <col min="4" max="9" width="9.140625" bestFit="1" customWidth="1"/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5" width="9.140625" bestFit="1" customWidth="1"/>
    <col min="36" max="36" width="10.42578125" customWidth="1"/>
    <col min="37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47" width="9.140625" bestFit="1" customWidth="1"/>
  </cols>
  <sheetData>
    <row r="1" spans="1:52" x14ac:dyDescent="0.25">
      <c r="A1" t="s">
        <v>44</v>
      </c>
      <c r="Q1" t="s">
        <v>1</v>
      </c>
      <c r="W1" t="s">
        <v>2</v>
      </c>
      <c r="AB1" t="s">
        <v>45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2">
        <f>'S.55.04.B'!C3*(1+C12)</f>
        <v>8393.0262925819588</v>
      </c>
      <c r="K3">
        <v>1</v>
      </c>
      <c r="L3" s="2">
        <v>0</v>
      </c>
      <c r="O3">
        <f>$C$3</f>
        <v>8393.0262925819588</v>
      </c>
      <c r="P3" s="2">
        <f>O3*C5</f>
        <v>839.30262925819591</v>
      </c>
      <c r="Q3" s="4">
        <f>B8</f>
        <v>100</v>
      </c>
      <c r="R3">
        <f t="shared" ref="R3:R66" si="0">$C$6</f>
        <v>100000</v>
      </c>
      <c r="S3">
        <f t="shared" ref="S3:S66" si="1">AX3</f>
        <v>0</v>
      </c>
      <c r="W3">
        <v>1</v>
      </c>
      <c r="Z3">
        <v>1</v>
      </c>
      <c r="AC3">
        <f t="shared" ref="AC3:AC66" si="2">S3*Z3</f>
        <v>0</v>
      </c>
      <c r="AE3">
        <f t="shared" ref="AE3:AE66" si="3">$Z3*O3</f>
        <v>8393.0262925819588</v>
      </c>
      <c r="AF3">
        <f t="shared" ref="AF3:AG34" si="4">-$Z3*P3</f>
        <v>-839.30262925819591</v>
      </c>
      <c r="AG3">
        <f t="shared" si="4"/>
        <v>-100</v>
      </c>
      <c r="AH3">
        <f t="shared" ref="AH3:AH66" si="5">-X3*R3</f>
        <v>0</v>
      </c>
      <c r="AI3">
        <f t="shared" ref="AI3:AI34" si="6">SUM(AE3:AH3)</f>
        <v>7453.7236633237626</v>
      </c>
      <c r="AJ3">
        <f t="shared" ref="AJ3:AJ66" si="7">AB3-AC3</f>
        <v>0</v>
      </c>
      <c r="AL3">
        <f t="shared" ref="AL3:AL34" si="8">SUM(AI3:AK3)</f>
        <v>7453.7236633237626</v>
      </c>
      <c r="AN3">
        <f t="shared" ref="AN3:AU34" si="9">AE3*$K3</f>
        <v>8393.0262925819588</v>
      </c>
      <c r="AO3">
        <f t="shared" si="9"/>
        <v>-839.30262925819591</v>
      </c>
      <c r="AP3">
        <f t="shared" si="9"/>
        <v>-100</v>
      </c>
      <c r="AQ3">
        <f t="shared" si="9"/>
        <v>0</v>
      </c>
      <c r="AR3">
        <f t="shared" si="9"/>
        <v>7453.7236633237626</v>
      </c>
      <c r="AS3">
        <f t="shared" si="9"/>
        <v>0</v>
      </c>
      <c r="AT3">
        <f t="shared" si="9"/>
        <v>0</v>
      </c>
      <c r="AU3">
        <f t="shared" si="9"/>
        <v>7453.7236633237626</v>
      </c>
      <c r="AW3">
        <v>0</v>
      </c>
      <c r="AX3">
        <f>IF(Z3&gt;0, (R3*SUMPRODUCT(K3:$K$98, X3:$X$98)-K3*$AZ$3)/Z3, 0)</f>
        <v>0</v>
      </c>
      <c r="AZ3">
        <f>C6*ABS(SUMPRODUCT(X4:X69, K4:K69))/1</f>
        <v>4900.6195008365949</v>
      </c>
    </row>
    <row r="4" spans="1:52" x14ac:dyDescent="0.25">
      <c r="A4" t="s">
        <v>14</v>
      </c>
      <c r="C4" t="s">
        <v>37</v>
      </c>
      <c r="E4">
        <v>2004</v>
      </c>
      <c r="F4" s="5">
        <f>EconomicRates!C44</f>
        <v>3.5571999999999999E-2</v>
      </c>
      <c r="G4" s="5">
        <f>EconomicRates!D44</f>
        <v>7.0000000000000007E-2</v>
      </c>
      <c r="H4" s="5">
        <f t="shared" ref="H4:H67" si="10">G4+$C$9</f>
        <v>0.12000000000000001</v>
      </c>
      <c r="I4" s="5">
        <f t="shared" ref="I4:I67" si="11">1+H4</f>
        <v>1.1200000000000001</v>
      </c>
      <c r="J4">
        <f t="shared" ref="J4:J67" si="12">1/I4</f>
        <v>0.89285714285714279</v>
      </c>
      <c r="K4">
        <f>J4</f>
        <v>0.89285714285714279</v>
      </c>
      <c r="L4" s="2">
        <v>1</v>
      </c>
      <c r="M4" s="6">
        <f t="array" ref="M4:M69">Mortalities!B31:B96</f>
        <v>3.852E-3</v>
      </c>
      <c r="R4">
        <f t="shared" si="0"/>
        <v>100000</v>
      </c>
      <c r="S4">
        <f t="shared" si="1"/>
        <v>532.44175832596682</v>
      </c>
      <c r="U4">
        <f t="shared" ref="U4:U67" si="13">M4</f>
        <v>3.852E-3</v>
      </c>
      <c r="V4">
        <f t="shared" ref="V4:V67" si="14">$C$10</f>
        <v>0.01</v>
      </c>
      <c r="W4">
        <f t="shared" ref="W4:W67" si="15">Z3</f>
        <v>1</v>
      </c>
      <c r="X4">
        <f t="shared" ref="X4:X67" si="16">U4*W4</f>
        <v>3.852E-3</v>
      </c>
      <c r="Y4">
        <f t="shared" ref="Y4:Y67" si="17">V4*W4</f>
        <v>0.01</v>
      </c>
      <c r="Z4">
        <f t="shared" ref="Z4:Z67" si="18">MAX(0, W4-X4-Y4)</f>
        <v>0.98614800000000002</v>
      </c>
      <c r="AB4">
        <f t="shared" ref="AB4:AB67" si="19">AC3</f>
        <v>0</v>
      </c>
      <c r="AC4">
        <f t="shared" si="2"/>
        <v>525.06637508963559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-385.2</v>
      </c>
      <c r="AI4">
        <f t="shared" si="6"/>
        <v>-385.2</v>
      </c>
      <c r="AJ4">
        <f t="shared" si="7"/>
        <v>-525.06637508963559</v>
      </c>
      <c r="AK4">
        <f>G4*SUM(AB4, AE4:AF4)</f>
        <v>0</v>
      </c>
      <c r="AL4">
        <f t="shared" si="8"/>
        <v>-910.26637508963563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-343.92857142857139</v>
      </c>
      <c r="AR4">
        <f t="shared" si="9"/>
        <v>-343.92857142857139</v>
      </c>
      <c r="AS4">
        <f t="shared" si="9"/>
        <v>-468.80926347288886</v>
      </c>
      <c r="AT4">
        <f t="shared" si="9"/>
        <v>0</v>
      </c>
      <c r="AU4">
        <f t="shared" si="9"/>
        <v>-812.73783490146036</v>
      </c>
      <c r="AW4">
        <v>1</v>
      </c>
      <c r="AX4">
        <f>IF(Z4&gt;0, (R4*SUMPRODUCT(K4:$K$98, X4:$X$98)-K4*$AZ$3)/Z4, 0)</f>
        <v>532.44175832596682</v>
      </c>
    </row>
    <row r="5" spans="1:52" x14ac:dyDescent="0.25">
      <c r="C5" s="2">
        <f>'S.26.04.A'!C5</f>
        <v>0.1</v>
      </c>
      <c r="E5">
        <v>2005</v>
      </c>
      <c r="F5" s="5">
        <f>EconomicRates!C45</f>
        <v>3.5571999999999999E-2</v>
      </c>
      <c r="G5" s="5">
        <f>EconomicRates!D45</f>
        <v>7.0000000000000007E-2</v>
      </c>
      <c r="H5" s="5">
        <f t="shared" si="10"/>
        <v>0.12000000000000001</v>
      </c>
      <c r="I5" s="5">
        <f t="shared" si="11"/>
        <v>1.1200000000000001</v>
      </c>
      <c r="J5">
        <f t="shared" si="12"/>
        <v>0.89285714285714279</v>
      </c>
      <c r="K5">
        <f t="shared" ref="K5:K68" si="20">K4*J5</f>
        <v>0.79719387755102034</v>
      </c>
      <c r="L5" s="2">
        <v>2</v>
      </c>
      <c r="M5" s="6">
        <v>4.0049999999999999E-3</v>
      </c>
      <c r="Q5" s="4">
        <f t="shared" ref="Q5:Q68" si="21">$C$8</f>
        <v>12.5</v>
      </c>
      <c r="R5">
        <f t="shared" si="0"/>
        <v>100000</v>
      </c>
      <c r="S5">
        <f t="shared" si="1"/>
        <v>668.43807133275095</v>
      </c>
      <c r="U5">
        <f t="shared" si="13"/>
        <v>4.0049999999999999E-3</v>
      </c>
      <c r="V5">
        <f t="shared" si="14"/>
        <v>0.01</v>
      </c>
      <c r="W5">
        <f t="shared" si="15"/>
        <v>0.98614800000000002</v>
      </c>
      <c r="X5">
        <f t="shared" si="16"/>
        <v>3.9495227400000001E-3</v>
      </c>
      <c r="Y5">
        <f t="shared" si="17"/>
        <v>9.8614800000000006E-3</v>
      </c>
      <c r="Z5">
        <f t="shared" si="18"/>
        <v>0.97233699726</v>
      </c>
      <c r="AB5">
        <f t="shared" si="19"/>
        <v>525.06637508963559</v>
      </c>
      <c r="AC5">
        <f t="shared" si="2"/>
        <v>649.94706713395271</v>
      </c>
      <c r="AE5">
        <f t="shared" si="3"/>
        <v>0</v>
      </c>
      <c r="AF5">
        <f t="shared" si="4"/>
        <v>0</v>
      </c>
      <c r="AG5">
        <f t="shared" si="4"/>
        <v>-12.15421246575</v>
      </c>
      <c r="AH5">
        <f t="shared" si="5"/>
        <v>-394.95227399999999</v>
      </c>
      <c r="AI5">
        <f t="shared" si="6"/>
        <v>-407.10648646574998</v>
      </c>
      <c r="AJ5">
        <f t="shared" si="7"/>
        <v>-124.88069204431713</v>
      </c>
      <c r="AK5">
        <f>G5*SUM(AB5, AE5:AF5)</f>
        <v>36.754646256274498</v>
      </c>
      <c r="AL5">
        <f t="shared" si="8"/>
        <v>-495.23253225379261</v>
      </c>
      <c r="AN5">
        <f t="shared" si="9"/>
        <v>0</v>
      </c>
      <c r="AO5">
        <f t="shared" si="9"/>
        <v>0</v>
      </c>
      <c r="AP5">
        <f t="shared" si="9"/>
        <v>-9.6892637641501906</v>
      </c>
      <c r="AQ5">
        <f t="shared" si="9"/>
        <v>-314.85353475765305</v>
      </c>
      <c r="AR5">
        <f t="shared" si="9"/>
        <v>-324.54279852180321</v>
      </c>
      <c r="AS5">
        <f t="shared" si="9"/>
        <v>-99.554123122064027</v>
      </c>
      <c r="AT5">
        <f t="shared" si="9"/>
        <v>29.300578967055561</v>
      </c>
      <c r="AU5">
        <f t="shared" si="9"/>
        <v>-394.79634267681166</v>
      </c>
      <c r="AW5">
        <v>2</v>
      </c>
      <c r="AX5">
        <f>IF(Z5&gt;0, (R5*SUMPRODUCT(K5:$K$98, X5:$X$98)-K5*$AZ$3)/Z5, 0)</f>
        <v>668.43807133275095</v>
      </c>
    </row>
    <row r="6" spans="1:52" x14ac:dyDescent="0.25">
      <c r="A6" t="s">
        <v>16</v>
      </c>
      <c r="C6" s="2">
        <f>'S.26.04.B'!C6</f>
        <v>100000</v>
      </c>
      <c r="E6">
        <v>2006</v>
      </c>
      <c r="F6" s="5">
        <f>EconomicRates!C46</f>
        <v>3.5571999999999999E-2</v>
      </c>
      <c r="G6" s="5">
        <f>EconomicRates!D46</f>
        <v>7.0000000000000007E-2</v>
      </c>
      <c r="H6" s="5">
        <f t="shared" si="10"/>
        <v>0.12000000000000001</v>
      </c>
      <c r="I6" s="5">
        <f t="shared" si="11"/>
        <v>1.1200000000000001</v>
      </c>
      <c r="J6">
        <f t="shared" si="12"/>
        <v>0.89285714285714279</v>
      </c>
      <c r="K6">
        <f t="shared" si="20"/>
        <v>0.71178024781341098</v>
      </c>
      <c r="L6" s="2">
        <v>3</v>
      </c>
      <c r="M6" s="6">
        <v>4.1640000000000002E-3</v>
      </c>
      <c r="Q6" s="4">
        <f t="shared" si="21"/>
        <v>12.5</v>
      </c>
      <c r="R6">
        <f t="shared" si="0"/>
        <v>100000</v>
      </c>
      <c r="S6">
        <f t="shared" si="1"/>
        <v>786.25171642168914</v>
      </c>
      <c r="U6">
        <f t="shared" si="13"/>
        <v>4.1640000000000002E-3</v>
      </c>
      <c r="V6">
        <f t="shared" si="14"/>
        <v>0.01</v>
      </c>
      <c r="W6">
        <f t="shared" si="15"/>
        <v>0.97233699726</v>
      </c>
      <c r="X6">
        <f t="shared" si="16"/>
        <v>4.0488112565906405E-3</v>
      </c>
      <c r="Y6">
        <f t="shared" si="17"/>
        <v>9.7233699725999996E-3</v>
      </c>
      <c r="Z6">
        <f t="shared" si="18"/>
        <v>0.95856481603080934</v>
      </c>
      <c r="AB6">
        <f t="shared" si="19"/>
        <v>649.94706713395271</v>
      </c>
      <c r="AC6">
        <f t="shared" si="2"/>
        <v>753.67323190566458</v>
      </c>
      <c r="AE6">
        <f t="shared" si="3"/>
        <v>0</v>
      </c>
      <c r="AF6">
        <f t="shared" si="4"/>
        <v>0</v>
      </c>
      <c r="AG6">
        <f t="shared" si="4"/>
        <v>-11.982060200385117</v>
      </c>
      <c r="AH6">
        <f t="shared" si="5"/>
        <v>-404.88112565906403</v>
      </c>
      <c r="AI6">
        <f t="shared" si="6"/>
        <v>-416.86318585944912</v>
      </c>
      <c r="AJ6">
        <f t="shared" si="7"/>
        <v>-103.72616477171186</v>
      </c>
      <c r="AK6">
        <f>G6*SUM(AB6, AE6:AF6)</f>
        <v>45.496294699376698</v>
      </c>
      <c r="AL6">
        <f t="shared" si="8"/>
        <v>-475.09305593178431</v>
      </c>
      <c r="AN6">
        <f t="shared" si="9"/>
        <v>0</v>
      </c>
      <c r="AO6">
        <f t="shared" si="9"/>
        <v>0</v>
      </c>
      <c r="AP6">
        <f t="shared" si="9"/>
        <v>-8.5285937787453268</v>
      </c>
      <c r="AQ6">
        <f t="shared" si="9"/>
        <v>-288.18638795658137</v>
      </c>
      <c r="AR6">
        <f t="shared" si="9"/>
        <v>-296.71498173532672</v>
      </c>
      <c r="AS6">
        <f t="shared" si="9"/>
        <v>-73.83023526594377</v>
      </c>
      <c r="AT6">
        <f t="shared" si="9"/>
        <v>32.38336391571432</v>
      </c>
      <c r="AU6">
        <f t="shared" si="9"/>
        <v>-338.16185308555617</v>
      </c>
      <c r="AW6">
        <v>3</v>
      </c>
      <c r="AX6">
        <f>IF(Z6&gt;0, (R6*SUMPRODUCT(K6:$K$98, X6:$X$98)-K6*$AZ$3)/Z6, 0)</f>
        <v>786.25171642168914</v>
      </c>
    </row>
    <row r="7" spans="1:52" x14ac:dyDescent="0.25">
      <c r="A7" t="s">
        <v>15</v>
      </c>
      <c r="B7" t="s">
        <v>37</v>
      </c>
      <c r="C7" t="s">
        <v>46</v>
      </c>
      <c r="E7">
        <v>2007</v>
      </c>
      <c r="F7" s="5">
        <f>EconomicRates!C47</f>
        <v>3.5571999999999999E-2</v>
      </c>
      <c r="G7" s="5">
        <f>EconomicRates!D47</f>
        <v>7.0000000000000007E-2</v>
      </c>
      <c r="H7" s="5">
        <f t="shared" si="10"/>
        <v>0.12000000000000001</v>
      </c>
      <c r="I7" s="5">
        <f t="shared" si="11"/>
        <v>1.1200000000000001</v>
      </c>
      <c r="J7">
        <f t="shared" si="12"/>
        <v>0.89285714285714279</v>
      </c>
      <c r="K7">
        <f t="shared" si="20"/>
        <v>0.63551807840483121</v>
      </c>
      <c r="L7" s="2">
        <v>4</v>
      </c>
      <c r="M7" s="6">
        <v>4.3350000000000003E-3</v>
      </c>
      <c r="Q7" s="4">
        <f t="shared" si="21"/>
        <v>12.5</v>
      </c>
      <c r="R7">
        <f t="shared" si="0"/>
        <v>100000</v>
      </c>
      <c r="S7">
        <f t="shared" si="1"/>
        <v>888.22776050973584</v>
      </c>
      <c r="U7">
        <f t="shared" si="13"/>
        <v>4.3350000000000003E-3</v>
      </c>
      <c r="V7">
        <f t="shared" si="14"/>
        <v>0.01</v>
      </c>
      <c r="W7">
        <f t="shared" si="15"/>
        <v>0.95856481603080934</v>
      </c>
      <c r="X7">
        <f t="shared" si="16"/>
        <v>4.155378477493559E-3</v>
      </c>
      <c r="Y7">
        <f t="shared" si="17"/>
        <v>9.5856481603080936E-3</v>
      </c>
      <c r="Z7">
        <f t="shared" si="18"/>
        <v>0.94482378939300771</v>
      </c>
      <c r="AB7">
        <f t="shared" si="19"/>
        <v>753.67323190566458</v>
      </c>
      <c r="AC7">
        <f t="shared" si="2"/>
        <v>839.21871852887352</v>
      </c>
      <c r="AE7">
        <f t="shared" si="3"/>
        <v>0</v>
      </c>
      <c r="AF7">
        <f t="shared" si="4"/>
        <v>0</v>
      </c>
      <c r="AG7">
        <f t="shared" si="4"/>
        <v>-11.810297367412597</v>
      </c>
      <c r="AH7">
        <f t="shared" si="5"/>
        <v>-415.53784774935588</v>
      </c>
      <c r="AI7">
        <f t="shared" si="6"/>
        <v>-427.34814511676848</v>
      </c>
      <c r="AJ7">
        <f t="shared" si="7"/>
        <v>-85.545486623208944</v>
      </c>
      <c r="AK7">
        <f>G7*SUM(AB7, AE7:AF7)</f>
        <v>52.757126233396527</v>
      </c>
      <c r="AL7">
        <f t="shared" si="8"/>
        <v>-460.13650550658087</v>
      </c>
      <c r="AN7">
        <f t="shared" si="9"/>
        <v>0</v>
      </c>
      <c r="AO7">
        <f t="shared" si="9"/>
        <v>0</v>
      </c>
      <c r="AP7">
        <f t="shared" si="9"/>
        <v>-7.5056574883276905</v>
      </c>
      <c r="AQ7">
        <f t="shared" si="9"/>
        <v>-264.08181450614995</v>
      </c>
      <c r="AR7">
        <f t="shared" si="9"/>
        <v>-271.58747199447765</v>
      </c>
      <c r="AS7">
        <f t="shared" si="9"/>
        <v>-54.365703274987943</v>
      </c>
      <c r="AT7">
        <f t="shared" si="9"/>
        <v>33.528107486009269</v>
      </c>
      <c r="AU7">
        <f t="shared" si="9"/>
        <v>-292.42506778345631</v>
      </c>
      <c r="AW7">
        <v>4</v>
      </c>
      <c r="AX7">
        <f>IF(Z7&gt;0, (R7*SUMPRODUCT(K7:$K$98, X7:$X$98)-K7*$AZ$3)/Z7, 0)</f>
        <v>888.22776050973584</v>
      </c>
    </row>
    <row r="8" spans="1:52" x14ac:dyDescent="0.25">
      <c r="B8" s="2">
        <f>'S.26.04.A'!B8</f>
        <v>100</v>
      </c>
      <c r="C8" s="2">
        <f>'S.26.04.A'!C8</f>
        <v>12.5</v>
      </c>
      <c r="E8">
        <v>2008</v>
      </c>
      <c r="F8" s="5">
        <f>EconomicRates!C48</f>
        <v>3.5571999999999999E-2</v>
      </c>
      <c r="G8" s="5">
        <f>EconomicRates!D48</f>
        <v>7.0000000000000007E-2</v>
      </c>
      <c r="H8" s="5">
        <f t="shared" si="10"/>
        <v>0.12000000000000001</v>
      </c>
      <c r="I8" s="5">
        <f t="shared" si="11"/>
        <v>1.1200000000000001</v>
      </c>
      <c r="J8">
        <f t="shared" si="12"/>
        <v>0.89285714285714279</v>
      </c>
      <c r="K8">
        <f t="shared" si="20"/>
        <v>0.5674268557185993</v>
      </c>
      <c r="L8" s="2">
        <v>5</v>
      </c>
      <c r="M8" s="6">
        <v>4.522E-3</v>
      </c>
      <c r="Q8" s="4">
        <f t="shared" si="21"/>
        <v>12.5</v>
      </c>
      <c r="R8">
        <f t="shared" si="0"/>
        <v>100000</v>
      </c>
      <c r="S8">
        <f t="shared" si="1"/>
        <v>976.07463495085415</v>
      </c>
      <c r="U8">
        <f t="shared" si="13"/>
        <v>4.522E-3</v>
      </c>
      <c r="V8">
        <f t="shared" si="14"/>
        <v>0.01</v>
      </c>
      <c r="W8">
        <f t="shared" si="15"/>
        <v>0.94482378939300771</v>
      </c>
      <c r="X8">
        <f t="shared" si="16"/>
        <v>4.2724931756351805E-3</v>
      </c>
      <c r="Y8">
        <f t="shared" si="17"/>
        <v>9.4482378939300775E-3</v>
      </c>
      <c r="Z8">
        <f t="shared" si="18"/>
        <v>0.93110305832344242</v>
      </c>
      <c r="AB8">
        <f t="shared" si="19"/>
        <v>839.21871852887352</v>
      </c>
      <c r="AC8">
        <f t="shared" si="2"/>
        <v>908.82607775467795</v>
      </c>
      <c r="AE8">
        <f t="shared" si="3"/>
        <v>0</v>
      </c>
      <c r="AF8">
        <f t="shared" si="4"/>
        <v>0</v>
      </c>
      <c r="AG8">
        <f t="shared" si="4"/>
        <v>-11.63878822904303</v>
      </c>
      <c r="AH8">
        <f t="shared" si="5"/>
        <v>-427.24931756351805</v>
      </c>
      <c r="AI8">
        <f t="shared" si="6"/>
        <v>-438.88810579256108</v>
      </c>
      <c r="AJ8">
        <f t="shared" si="7"/>
        <v>-69.60735922580443</v>
      </c>
      <c r="AK8">
        <f t="shared" ref="AK8:AK69" si="22">G8*SUM(AB8:AB8, AE8:AF8)</f>
        <v>58.745310297021149</v>
      </c>
      <c r="AL8">
        <f t="shared" si="8"/>
        <v>-449.75015472134436</v>
      </c>
      <c r="AN8">
        <f t="shared" si="9"/>
        <v>0</v>
      </c>
      <c r="AO8">
        <f t="shared" si="9"/>
        <v>0</v>
      </c>
      <c r="AP8">
        <f t="shared" si="9"/>
        <v>-6.6041610091805314</v>
      </c>
      <c r="AQ8">
        <f t="shared" si="9"/>
        <v>-242.43273687298438</v>
      </c>
      <c r="AR8">
        <f t="shared" si="9"/>
        <v>-249.03689788216491</v>
      </c>
      <c r="AS8">
        <f t="shared" si="9"/>
        <v>-39.497084980373245</v>
      </c>
      <c r="AT8">
        <f t="shared" si="9"/>
        <v>33.333666710052164</v>
      </c>
      <c r="AU8">
        <f t="shared" si="9"/>
        <v>-255.20031615248598</v>
      </c>
      <c r="AW8">
        <v>5</v>
      </c>
      <c r="AX8">
        <f>IF(Z8&gt;0, (R8*SUMPRODUCT(K8:$K$98, X8:$X$98)-K8*$AZ$3)/Z8, 0)</f>
        <v>976.07463495085415</v>
      </c>
    </row>
    <row r="9" spans="1:52" x14ac:dyDescent="0.25">
      <c r="A9" t="s">
        <v>39</v>
      </c>
      <c r="C9" s="2">
        <f>'S.26.04.A'!C9</f>
        <v>0.05</v>
      </c>
      <c r="E9">
        <v>2009</v>
      </c>
      <c r="F9" s="5">
        <f>EconomicRates!C49</f>
        <v>3.5571999999999999E-2</v>
      </c>
      <c r="G9" s="5">
        <f>EconomicRates!D49</f>
        <v>7.0000000000000007E-2</v>
      </c>
      <c r="H9" s="5">
        <f t="shared" si="10"/>
        <v>0.12000000000000001</v>
      </c>
      <c r="I9" s="5">
        <f t="shared" si="11"/>
        <v>1.1200000000000001</v>
      </c>
      <c r="J9">
        <f t="shared" si="12"/>
        <v>0.89285714285714279</v>
      </c>
      <c r="K9">
        <f t="shared" si="20"/>
        <v>0.50663112117732079</v>
      </c>
      <c r="L9" s="2">
        <v>6</v>
      </c>
      <c r="M9" s="6">
        <v>4.7470000000000004E-3</v>
      </c>
      <c r="Q9" s="4">
        <f t="shared" si="21"/>
        <v>12.5</v>
      </c>
      <c r="R9">
        <f t="shared" si="0"/>
        <v>100000</v>
      </c>
      <c r="S9">
        <f t="shared" si="1"/>
        <v>1051.1875416375192</v>
      </c>
      <c r="U9">
        <f t="shared" si="13"/>
        <v>4.7470000000000004E-3</v>
      </c>
      <c r="V9">
        <f t="shared" si="14"/>
        <v>0.01</v>
      </c>
      <c r="W9">
        <f t="shared" si="15"/>
        <v>0.93110305832344242</v>
      </c>
      <c r="X9">
        <f t="shared" si="16"/>
        <v>4.4199462178613818E-3</v>
      </c>
      <c r="Y9">
        <f t="shared" si="17"/>
        <v>9.311030583234424E-3</v>
      </c>
      <c r="Z9">
        <f t="shared" si="18"/>
        <v>0.91737208152234662</v>
      </c>
      <c r="AB9">
        <f t="shared" si="19"/>
        <v>908.82607775467795</v>
      </c>
      <c r="AC9">
        <f t="shared" si="2"/>
        <v>964.33010314236935</v>
      </c>
      <c r="AE9">
        <f t="shared" si="3"/>
        <v>0</v>
      </c>
      <c r="AF9">
        <f t="shared" si="4"/>
        <v>0</v>
      </c>
      <c r="AG9">
        <f t="shared" si="4"/>
        <v>-11.467151019029332</v>
      </c>
      <c r="AH9">
        <f t="shared" si="5"/>
        <v>-441.99462178613817</v>
      </c>
      <c r="AI9">
        <f t="shared" si="6"/>
        <v>-453.46177280516753</v>
      </c>
      <c r="AJ9">
        <f t="shared" si="7"/>
        <v>-55.504025387691399</v>
      </c>
      <c r="AK9">
        <f t="shared" si="22"/>
        <v>63.61782544282746</v>
      </c>
      <c r="AL9">
        <f t="shared" si="8"/>
        <v>-445.34797275003149</v>
      </c>
      <c r="AN9">
        <f t="shared" si="9"/>
        <v>0</v>
      </c>
      <c r="AO9">
        <f t="shared" si="9"/>
        <v>0</v>
      </c>
      <c r="AP9">
        <f t="shared" si="9"/>
        <v>-5.8096155774804874</v>
      </c>
      <c r="AQ9">
        <f t="shared" si="9"/>
        <v>-223.92823078985703</v>
      </c>
      <c r="AR9">
        <f t="shared" si="9"/>
        <v>-229.73784636733754</v>
      </c>
      <c r="AS9">
        <f t="shared" si="9"/>
        <v>-28.120066612020572</v>
      </c>
      <c r="AT9">
        <f t="shared" si="9"/>
        <v>32.230770230962762</v>
      </c>
      <c r="AU9">
        <f t="shared" si="9"/>
        <v>-225.62714274839536</v>
      </c>
      <c r="AW9">
        <v>6</v>
      </c>
      <c r="AX9">
        <f>IF(Z9&gt;0, (R9*SUMPRODUCT(K9:$K$98, X9:$X$98)-K9*$AZ$3)/Z9, 0)</f>
        <v>1051.1875416375192</v>
      </c>
    </row>
    <row r="10" spans="1:52" x14ac:dyDescent="0.25">
      <c r="A10" t="s">
        <v>19</v>
      </c>
      <c r="C10" s="2">
        <f>'S.26.04.A'!C10</f>
        <v>0.01</v>
      </c>
      <c r="E10">
        <v>2010</v>
      </c>
      <c r="F10" s="5">
        <f>EconomicRates!C50</f>
        <v>3.5571999999999999E-2</v>
      </c>
      <c r="G10" s="5">
        <f>EconomicRates!D50</f>
        <v>7.0000000000000007E-2</v>
      </c>
      <c r="H10" s="5">
        <f t="shared" si="10"/>
        <v>0.12000000000000001</v>
      </c>
      <c r="I10" s="5">
        <f t="shared" si="11"/>
        <v>1.1200000000000001</v>
      </c>
      <c r="J10">
        <f t="shared" si="12"/>
        <v>0.89285714285714279</v>
      </c>
      <c r="K10">
        <f t="shared" si="20"/>
        <v>0.45234921533689354</v>
      </c>
      <c r="L10" s="2">
        <v>7</v>
      </c>
      <c r="M10" s="6">
        <v>4.9870000000000001E-3</v>
      </c>
      <c r="Q10" s="4">
        <f t="shared" si="21"/>
        <v>12.5</v>
      </c>
      <c r="R10">
        <f t="shared" si="0"/>
        <v>100000</v>
      </c>
      <c r="S10">
        <f t="shared" si="1"/>
        <v>1113.7569141601446</v>
      </c>
      <c r="U10">
        <f t="shared" si="13"/>
        <v>4.9870000000000001E-3</v>
      </c>
      <c r="V10">
        <f t="shared" si="14"/>
        <v>0.01</v>
      </c>
      <c r="W10">
        <f t="shared" si="15"/>
        <v>0.91737208152234662</v>
      </c>
      <c r="X10">
        <f t="shared" si="16"/>
        <v>4.5749345705519426E-3</v>
      </c>
      <c r="Y10">
        <f t="shared" si="17"/>
        <v>9.1737208152234666E-3</v>
      </c>
      <c r="Z10">
        <f t="shared" si="18"/>
        <v>0.90362342613657121</v>
      </c>
      <c r="AB10">
        <f t="shared" si="19"/>
        <v>964.33010314236935</v>
      </c>
      <c r="AC10">
        <f t="shared" si="2"/>
        <v>1006.4168386566848</v>
      </c>
      <c r="AE10">
        <f t="shared" si="3"/>
        <v>0</v>
      </c>
      <c r="AF10">
        <f t="shared" si="4"/>
        <v>0</v>
      </c>
      <c r="AG10">
        <f t="shared" si="4"/>
        <v>-11.29529282670714</v>
      </c>
      <c r="AH10">
        <f t="shared" si="5"/>
        <v>-457.49345705519426</v>
      </c>
      <c r="AI10">
        <f t="shared" si="6"/>
        <v>-468.78874988190137</v>
      </c>
      <c r="AJ10">
        <f t="shared" si="7"/>
        <v>-42.086735514315478</v>
      </c>
      <c r="AK10">
        <f t="shared" si="22"/>
        <v>67.503107219965855</v>
      </c>
      <c r="AL10">
        <f t="shared" si="8"/>
        <v>-443.372378176251</v>
      </c>
      <c r="AN10">
        <f t="shared" si="9"/>
        <v>0</v>
      </c>
      <c r="AO10">
        <f t="shared" si="9"/>
        <v>0</v>
      </c>
      <c r="AP10">
        <f t="shared" si="9"/>
        <v>-5.109416847161417</v>
      </c>
      <c r="AQ10">
        <f t="shared" si="9"/>
        <v>-206.94680632067991</v>
      </c>
      <c r="AR10">
        <f t="shared" si="9"/>
        <v>-212.05622316784132</v>
      </c>
      <c r="AS10">
        <f t="shared" si="9"/>
        <v>-19.037901785991977</v>
      </c>
      <c r="AT10">
        <f t="shared" si="9"/>
        <v>30.534977583753747</v>
      </c>
      <c r="AU10">
        <f t="shared" si="9"/>
        <v>-200.55914737007956</v>
      </c>
      <c r="AW10">
        <v>7</v>
      </c>
      <c r="AX10">
        <f>IF(Z10&gt;0, (R10*SUMPRODUCT(K10:$K$98, X10:$X$98)-K10*$AZ$3)/Z10, 0)</f>
        <v>1113.7569141601446</v>
      </c>
    </row>
    <row r="11" spans="1:52" x14ac:dyDescent="0.25">
      <c r="A11" t="s">
        <v>33</v>
      </c>
      <c r="C11" s="12">
        <f>AU71</f>
        <v>2158.2067609496444</v>
      </c>
      <c r="E11">
        <v>2011</v>
      </c>
      <c r="F11" s="5">
        <f>EconomicRates!C51</f>
        <v>3.5571999999999999E-2</v>
      </c>
      <c r="G11" s="5">
        <f>EconomicRates!D51</f>
        <v>7.0000000000000007E-2</v>
      </c>
      <c r="H11" s="5">
        <f t="shared" si="10"/>
        <v>0.12000000000000001</v>
      </c>
      <c r="I11" s="5">
        <f t="shared" si="11"/>
        <v>1.1200000000000001</v>
      </c>
      <c r="J11">
        <f t="shared" si="12"/>
        <v>0.89285714285714279</v>
      </c>
      <c r="K11">
        <f t="shared" si="20"/>
        <v>0.40388322797936921</v>
      </c>
      <c r="L11" s="2">
        <v>8</v>
      </c>
      <c r="M11" s="6">
        <v>5.2249999999999996E-3</v>
      </c>
      <c r="Q11" s="4">
        <f t="shared" si="21"/>
        <v>12.5</v>
      </c>
      <c r="R11">
        <f t="shared" si="0"/>
        <v>100000</v>
      </c>
      <c r="S11">
        <f t="shared" si="1"/>
        <v>1165.3256506025896</v>
      </c>
      <c r="U11">
        <f t="shared" si="13"/>
        <v>5.2249999999999996E-3</v>
      </c>
      <c r="V11">
        <f t="shared" si="14"/>
        <v>0.01</v>
      </c>
      <c r="W11">
        <f t="shared" si="15"/>
        <v>0.90362342613657121</v>
      </c>
      <c r="X11">
        <f t="shared" si="16"/>
        <v>4.7214324015635838E-3</v>
      </c>
      <c r="Y11">
        <f t="shared" si="17"/>
        <v>9.0362342613657127E-3</v>
      </c>
      <c r="Z11">
        <f t="shared" si="18"/>
        <v>0.88986575947364199</v>
      </c>
      <c r="AB11">
        <f t="shared" si="19"/>
        <v>1006.4168386566848</v>
      </c>
      <c r="AC11">
        <f t="shared" si="2"/>
        <v>1036.9833951075893</v>
      </c>
      <c r="AE11">
        <f t="shared" si="3"/>
        <v>0</v>
      </c>
      <c r="AF11">
        <f t="shared" si="4"/>
        <v>0</v>
      </c>
      <c r="AG11">
        <f t="shared" si="4"/>
        <v>-11.123321993420525</v>
      </c>
      <c r="AH11">
        <f t="shared" si="5"/>
        <v>-472.14324015635839</v>
      </c>
      <c r="AI11">
        <f t="shared" si="6"/>
        <v>-483.26656214977891</v>
      </c>
      <c r="AJ11">
        <f t="shared" si="7"/>
        <v>-30.5665564509045</v>
      </c>
      <c r="AK11">
        <f t="shared" si="22"/>
        <v>70.449178705967938</v>
      </c>
      <c r="AL11">
        <f t="shared" si="8"/>
        <v>-443.38393989471547</v>
      </c>
      <c r="AN11">
        <f t="shared" si="9"/>
        <v>0</v>
      </c>
      <c r="AO11">
        <f t="shared" si="9"/>
        <v>0</v>
      </c>
      <c r="AP11">
        <f t="shared" si="9"/>
        <v>-4.4925231925565932</v>
      </c>
      <c r="AQ11">
        <f t="shared" si="9"/>
        <v>-190.69073590298856</v>
      </c>
      <c r="AR11">
        <f t="shared" si="9"/>
        <v>-195.18325909554514</v>
      </c>
      <c r="AS11">
        <f t="shared" si="9"/>
        <v>-12.34531948760492</v>
      </c>
      <c r="AT11">
        <f t="shared" si="9"/>
        <v>28.453241704261771</v>
      </c>
      <c r="AU11">
        <f t="shared" si="9"/>
        <v>-179.07533687888829</v>
      </c>
      <c r="AW11">
        <v>8</v>
      </c>
      <c r="AX11">
        <f>IF(Z11&gt;0, (R11*SUMPRODUCT(K11:$K$98, X11:$X$98)-K11*$AZ$3)/Z11, 0)</f>
        <v>1165.3256506025896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f>EconomicRates!C52</f>
        <v>3.5571999999999999E-2</v>
      </c>
      <c r="G12" s="5">
        <f>EconomicRates!D52</f>
        <v>7.0000000000000007E-2</v>
      </c>
      <c r="H12" s="5">
        <f t="shared" si="10"/>
        <v>0.12000000000000001</v>
      </c>
      <c r="I12" s="5">
        <f t="shared" si="11"/>
        <v>1.1200000000000001</v>
      </c>
      <c r="J12">
        <f t="shared" si="12"/>
        <v>0.89285714285714279</v>
      </c>
      <c r="K12">
        <f t="shared" si="20"/>
        <v>0.36061002498157962</v>
      </c>
      <c r="L12" s="2">
        <v>9</v>
      </c>
      <c r="M12" s="6">
        <v>5.4879999999999998E-3</v>
      </c>
      <c r="Q12" s="4">
        <f t="shared" si="21"/>
        <v>12.5</v>
      </c>
      <c r="R12">
        <f t="shared" si="0"/>
        <v>100000</v>
      </c>
      <c r="S12">
        <f t="shared" si="1"/>
        <v>1208.0562403245347</v>
      </c>
      <c r="U12">
        <f t="shared" si="13"/>
        <v>5.4879999999999998E-3</v>
      </c>
      <c r="V12">
        <f t="shared" si="14"/>
        <v>0.01</v>
      </c>
      <c r="W12">
        <f t="shared" si="15"/>
        <v>0.88986575947364199</v>
      </c>
      <c r="X12">
        <f t="shared" si="16"/>
        <v>4.8835832879913473E-3</v>
      </c>
      <c r="Y12">
        <f t="shared" si="17"/>
        <v>8.8986575947364206E-3</v>
      </c>
      <c r="Z12">
        <f t="shared" si="18"/>
        <v>0.87608351859091427</v>
      </c>
      <c r="AB12">
        <f t="shared" si="19"/>
        <v>1036.9833951075893</v>
      </c>
      <c r="AC12">
        <f t="shared" si="2"/>
        <v>1058.3581616792294</v>
      </c>
      <c r="AE12">
        <f t="shared" si="3"/>
        <v>0</v>
      </c>
      <c r="AF12">
        <f t="shared" si="4"/>
        <v>0</v>
      </c>
      <c r="AG12">
        <f t="shared" si="4"/>
        <v>-10.951043982386429</v>
      </c>
      <c r="AH12">
        <f t="shared" si="5"/>
        <v>-488.35832879913471</v>
      </c>
      <c r="AI12">
        <f t="shared" si="6"/>
        <v>-499.30937278152112</v>
      </c>
      <c r="AJ12">
        <f t="shared" si="7"/>
        <v>-21.374766571640066</v>
      </c>
      <c r="AK12">
        <f t="shared" si="22"/>
        <v>72.588837657531258</v>
      </c>
      <c r="AL12">
        <f t="shared" si="8"/>
        <v>-448.09530169562993</v>
      </c>
      <c r="AN12">
        <f t="shared" si="9"/>
        <v>0</v>
      </c>
      <c r="AO12">
        <f t="shared" si="9"/>
        <v>0</v>
      </c>
      <c r="AP12">
        <f t="shared" si="9"/>
        <v>-3.949056244062747</v>
      </c>
      <c r="AQ12">
        <f t="shared" si="9"/>
        <v>-176.10690914821845</v>
      </c>
      <c r="AR12">
        <f t="shared" si="9"/>
        <v>-180.05596539228119</v>
      </c>
      <c r="AS12">
        <f t="shared" si="9"/>
        <v>-7.7079551073745574</v>
      </c>
      <c r="AT12">
        <f t="shared" si="9"/>
        <v>26.176262561066174</v>
      </c>
      <c r="AU12">
        <f t="shared" si="9"/>
        <v>-161.58765793858956</v>
      </c>
      <c r="AW12">
        <v>9</v>
      </c>
      <c r="AX12">
        <f>IF(Z12&gt;0, (R12*SUMPRODUCT(K12:$K$98, X12:$X$98)-K12*$AZ$3)/Z12, 0)</f>
        <v>1208.0562403245347</v>
      </c>
    </row>
    <row r="13" spans="1:52" x14ac:dyDescent="0.25">
      <c r="E13">
        <v>2013</v>
      </c>
      <c r="F13" s="5">
        <f>EconomicRates!C53</f>
        <v>3.5571999999999999E-2</v>
      </c>
      <c r="G13" s="5">
        <f>EconomicRates!D53</f>
        <v>7.0000000000000007E-2</v>
      </c>
      <c r="H13" s="5">
        <f t="shared" si="10"/>
        <v>0.12000000000000001</v>
      </c>
      <c r="I13" s="5">
        <f t="shared" si="11"/>
        <v>1.1200000000000001</v>
      </c>
      <c r="J13">
        <f t="shared" si="12"/>
        <v>0.89285714285714279</v>
      </c>
      <c r="K13">
        <f t="shared" si="20"/>
        <v>0.32197323659069604</v>
      </c>
      <c r="L13" s="2">
        <v>10</v>
      </c>
      <c r="M13" s="6">
        <v>5.7670000000000004E-3</v>
      </c>
      <c r="Q13" s="4">
        <f t="shared" si="21"/>
        <v>12.5</v>
      </c>
      <c r="R13">
        <f t="shared" si="0"/>
        <v>100000</v>
      </c>
      <c r="S13">
        <f t="shared" si="1"/>
        <v>1242.7604650746605</v>
      </c>
      <c r="U13">
        <f t="shared" si="13"/>
        <v>5.7670000000000004E-3</v>
      </c>
      <c r="V13">
        <f t="shared" si="14"/>
        <v>0.01</v>
      </c>
      <c r="W13">
        <f t="shared" si="15"/>
        <v>0.87608351859091427</v>
      </c>
      <c r="X13">
        <f t="shared" si="16"/>
        <v>5.0523736517138033E-3</v>
      </c>
      <c r="Y13">
        <f t="shared" si="17"/>
        <v>8.7608351859091421E-3</v>
      </c>
      <c r="Z13">
        <f t="shared" si="18"/>
        <v>0.86227030975329133</v>
      </c>
      <c r="AB13">
        <f t="shared" si="19"/>
        <v>1058.3581616792294</v>
      </c>
      <c r="AC13">
        <f t="shared" si="2"/>
        <v>1071.5954511690718</v>
      </c>
      <c r="AE13">
        <f t="shared" si="3"/>
        <v>0</v>
      </c>
      <c r="AF13">
        <f t="shared" si="4"/>
        <v>0</v>
      </c>
      <c r="AG13">
        <f t="shared" si="4"/>
        <v>-10.778378871916141</v>
      </c>
      <c r="AH13">
        <f t="shared" si="5"/>
        <v>-505.23736517138036</v>
      </c>
      <c r="AI13">
        <f t="shared" si="6"/>
        <v>-516.01574404329654</v>
      </c>
      <c r="AJ13">
        <f t="shared" si="7"/>
        <v>-13.237289489842397</v>
      </c>
      <c r="AK13">
        <f t="shared" si="22"/>
        <v>74.085071317546067</v>
      </c>
      <c r="AL13">
        <f t="shared" si="8"/>
        <v>-455.16796221559287</v>
      </c>
      <c r="AN13">
        <f t="shared" si="9"/>
        <v>0</v>
      </c>
      <c r="AO13">
        <f t="shared" si="9"/>
        <v>0</v>
      </c>
      <c r="AP13">
        <f t="shared" si="9"/>
        <v>-3.4703495305916152</v>
      </c>
      <c r="AQ13">
        <f t="shared" si="9"/>
        <v>-162.67290971078475</v>
      </c>
      <c r="AR13">
        <f t="shared" si="9"/>
        <v>-166.14325924137637</v>
      </c>
      <c r="AS13">
        <f t="shared" si="9"/>
        <v>-4.26205294073256</v>
      </c>
      <c r="AT13">
        <f t="shared" si="9"/>
        <v>23.853410195162848</v>
      </c>
      <c r="AU13">
        <f t="shared" si="9"/>
        <v>-146.55190198694609</v>
      </c>
      <c r="AW13">
        <v>10</v>
      </c>
      <c r="AX13">
        <f>IF(Z13&gt;0, (R13*SUMPRODUCT(K13:$K$98, X13:$X$98)-K13*$AZ$3)/Z13, 0)</f>
        <v>1242.7604650746605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10"/>
        <v>0.12000000000000001</v>
      </c>
      <c r="I14" s="5">
        <f t="shared" si="11"/>
        <v>1.1200000000000001</v>
      </c>
      <c r="J14">
        <f t="shared" si="12"/>
        <v>0.89285714285714279</v>
      </c>
      <c r="K14">
        <f t="shared" si="20"/>
        <v>0.28747610409883573</v>
      </c>
      <c r="L14" s="2">
        <v>11</v>
      </c>
      <c r="M14" s="6">
        <v>6.0780000000000001E-3</v>
      </c>
      <c r="Q14" s="4">
        <f t="shared" si="21"/>
        <v>12.5</v>
      </c>
      <c r="R14">
        <f t="shared" si="0"/>
        <v>100000</v>
      </c>
      <c r="S14">
        <f t="shared" si="1"/>
        <v>1270.5932502168964</v>
      </c>
      <c r="U14">
        <f t="shared" si="13"/>
        <v>6.0780000000000001E-3</v>
      </c>
      <c r="V14">
        <f t="shared" si="14"/>
        <v>0.01</v>
      </c>
      <c r="W14">
        <f t="shared" si="15"/>
        <v>0.86227030975329133</v>
      </c>
      <c r="X14">
        <f t="shared" si="16"/>
        <v>5.2408789426805049E-3</v>
      </c>
      <c r="Y14">
        <f t="shared" si="17"/>
        <v>8.622703097532913E-3</v>
      </c>
      <c r="Z14">
        <f t="shared" si="18"/>
        <v>0.8484067277130779</v>
      </c>
      <c r="AB14">
        <f t="shared" si="19"/>
        <v>1071.5954511690718</v>
      </c>
      <c r="AC14">
        <f t="shared" si="2"/>
        <v>1077.979861670841</v>
      </c>
      <c r="AE14">
        <f t="shared" si="3"/>
        <v>0</v>
      </c>
      <c r="AF14">
        <f t="shared" si="4"/>
        <v>0</v>
      </c>
      <c r="AG14">
        <f t="shared" si="4"/>
        <v>-10.605084096413474</v>
      </c>
      <c r="AH14">
        <f t="shared" si="5"/>
        <v>-524.08789426805049</v>
      </c>
      <c r="AI14">
        <f t="shared" si="6"/>
        <v>-534.69297836446401</v>
      </c>
      <c r="AJ14">
        <f t="shared" si="7"/>
        <v>-6.3844105017692527</v>
      </c>
      <c r="AK14">
        <f t="shared" si="22"/>
        <v>75.011681581835035</v>
      </c>
      <c r="AL14">
        <f t="shared" si="8"/>
        <v>-466.06570728439823</v>
      </c>
      <c r="AN14">
        <f t="shared" si="9"/>
        <v>0</v>
      </c>
      <c r="AO14">
        <f t="shared" si="9"/>
        <v>0</v>
      </c>
      <c r="AP14">
        <f t="shared" si="9"/>
        <v>-3.0487082596774671</v>
      </c>
      <c r="AQ14">
        <f t="shared" si="9"/>
        <v>-150.66274604954168</v>
      </c>
      <c r="AR14">
        <f t="shared" si="9"/>
        <v>-153.71145430921916</v>
      </c>
      <c r="AS14">
        <f t="shared" si="9"/>
        <v>-1.8353654580163177</v>
      </c>
      <c r="AT14">
        <f t="shared" si="9"/>
        <v>21.564065983048327</v>
      </c>
      <c r="AU14">
        <f t="shared" si="9"/>
        <v>-133.98275378418717</v>
      </c>
      <c r="AW14">
        <v>11</v>
      </c>
      <c r="AX14">
        <f>IF(Z14&gt;0, (R14*SUMPRODUCT(K14:$K$98, X14:$X$98)-K14*$AZ$3)/Z14, 0)</f>
        <v>1270.5932502168964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10"/>
        <v>0.12000000000000001</v>
      </c>
      <c r="I15" s="5">
        <f t="shared" si="11"/>
        <v>1.1200000000000001</v>
      </c>
      <c r="J15">
        <f t="shared" si="12"/>
        <v>0.89285714285714279</v>
      </c>
      <c r="K15">
        <f t="shared" si="20"/>
        <v>0.25667509294538904</v>
      </c>
      <c r="L15" s="2">
        <v>12</v>
      </c>
      <c r="M15" s="6">
        <v>6.4359999999999999E-3</v>
      </c>
      <c r="Q15" s="4">
        <f t="shared" si="21"/>
        <v>12.5</v>
      </c>
      <c r="R15">
        <f t="shared" si="0"/>
        <v>100000</v>
      </c>
      <c r="S15">
        <f t="shared" si="1"/>
        <v>1292.1627885208914</v>
      </c>
      <c r="U15">
        <f t="shared" si="13"/>
        <v>6.4359999999999999E-3</v>
      </c>
      <c r="V15">
        <f t="shared" si="14"/>
        <v>0.01</v>
      </c>
      <c r="W15">
        <f t="shared" si="15"/>
        <v>0.8484067277130779</v>
      </c>
      <c r="X15">
        <f t="shared" si="16"/>
        <v>5.460345699561369E-3</v>
      </c>
      <c r="Y15">
        <f t="shared" si="17"/>
        <v>8.4840672771307798E-3</v>
      </c>
      <c r="Z15">
        <f t="shared" si="18"/>
        <v>0.83446231473638577</v>
      </c>
      <c r="AB15">
        <f t="shared" si="19"/>
        <v>1077.979861670841</v>
      </c>
      <c r="AC15">
        <f t="shared" si="2"/>
        <v>1078.2611515253659</v>
      </c>
      <c r="AE15">
        <f t="shared" si="3"/>
        <v>0</v>
      </c>
      <c r="AF15">
        <f t="shared" si="4"/>
        <v>0</v>
      </c>
      <c r="AG15">
        <f t="shared" si="4"/>
        <v>-10.430778934204822</v>
      </c>
      <c r="AH15">
        <f t="shared" si="5"/>
        <v>-546.03456995613692</v>
      </c>
      <c r="AI15">
        <f t="shared" si="6"/>
        <v>-556.46534889034172</v>
      </c>
      <c r="AJ15">
        <f t="shared" si="7"/>
        <v>-0.28128985452485722</v>
      </c>
      <c r="AK15">
        <f t="shared" si="22"/>
        <v>75.458590316958876</v>
      </c>
      <c r="AL15">
        <f t="shared" si="8"/>
        <v>-481.28804842790771</v>
      </c>
      <c r="AN15">
        <f t="shared" si="9"/>
        <v>0</v>
      </c>
      <c r="AO15">
        <f t="shared" si="9"/>
        <v>0</v>
      </c>
      <c r="AP15">
        <f t="shared" si="9"/>
        <v>-2.6773211524298288</v>
      </c>
      <c r="AQ15">
        <f t="shared" si="9"/>
        <v>-140.15347399488698</v>
      </c>
      <c r="AR15">
        <f t="shared" si="9"/>
        <v>-142.83079514731679</v>
      </c>
      <c r="AS15">
        <f t="shared" si="9"/>
        <v>-7.2200099554762684E-2</v>
      </c>
      <c r="AT15">
        <f t="shared" si="9"/>
        <v>19.368340683133454</v>
      </c>
      <c r="AU15">
        <f t="shared" si="9"/>
        <v>-123.53465456373812</v>
      </c>
      <c r="AW15">
        <v>12</v>
      </c>
      <c r="AX15">
        <f>IF(Z15&gt;0, (R15*SUMPRODUCT(K15:$K$98, X15:$X$98)-K15*$AZ$3)/Z15, 0)</f>
        <v>1292.1627885208914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10"/>
        <v>0.12000000000000001</v>
      </c>
      <c r="I16" s="5">
        <f t="shared" si="11"/>
        <v>1.1200000000000001</v>
      </c>
      <c r="J16">
        <f t="shared" si="12"/>
        <v>0.89285714285714279</v>
      </c>
      <c r="K16">
        <f t="shared" si="20"/>
        <v>0.22917419012981163</v>
      </c>
      <c r="L16" s="2">
        <v>13</v>
      </c>
      <c r="M16" s="6">
        <v>6.8199999999999997E-3</v>
      </c>
      <c r="Q16" s="4">
        <f t="shared" si="21"/>
        <v>12.5</v>
      </c>
      <c r="R16">
        <f t="shared" si="0"/>
        <v>100000</v>
      </c>
      <c r="S16">
        <f t="shared" si="1"/>
        <v>1307.7087719048614</v>
      </c>
      <c r="U16">
        <f t="shared" si="13"/>
        <v>6.8199999999999997E-3</v>
      </c>
      <c r="V16">
        <f t="shared" si="14"/>
        <v>0.01</v>
      </c>
      <c r="W16">
        <f t="shared" si="15"/>
        <v>0.83446231473638577</v>
      </c>
      <c r="X16">
        <f t="shared" si="16"/>
        <v>5.6910329865021503E-3</v>
      </c>
      <c r="Y16">
        <f t="shared" si="17"/>
        <v>8.3446231473638579E-3</v>
      </c>
      <c r="Z16">
        <f t="shared" si="18"/>
        <v>0.82042665860251973</v>
      </c>
      <c r="AB16">
        <f t="shared" si="19"/>
        <v>1078.2611515253659</v>
      </c>
      <c r="AC16">
        <f t="shared" si="2"/>
        <v>1072.87913815911</v>
      </c>
      <c r="AE16">
        <f t="shared" si="3"/>
        <v>0</v>
      </c>
      <c r="AF16">
        <f t="shared" si="4"/>
        <v>0</v>
      </c>
      <c r="AG16">
        <f t="shared" si="4"/>
        <v>-10.255333232531497</v>
      </c>
      <c r="AH16">
        <f t="shared" si="5"/>
        <v>-569.10329865021504</v>
      </c>
      <c r="AI16">
        <f t="shared" si="6"/>
        <v>-579.35863188274652</v>
      </c>
      <c r="AJ16">
        <f t="shared" si="7"/>
        <v>5.3820133662559329</v>
      </c>
      <c r="AK16">
        <f t="shared" si="22"/>
        <v>75.478280606775627</v>
      </c>
      <c r="AL16">
        <f t="shared" si="8"/>
        <v>-498.49833790971496</v>
      </c>
      <c r="AN16">
        <f t="shared" si="9"/>
        <v>0</v>
      </c>
      <c r="AO16">
        <f t="shared" si="9"/>
        <v>0</v>
      </c>
      <c r="AP16">
        <f t="shared" si="9"/>
        <v>-2.350257688076749</v>
      </c>
      <c r="AQ16">
        <f t="shared" si="9"/>
        <v>-130.42378756836735</v>
      </c>
      <c r="AR16">
        <f t="shared" si="9"/>
        <v>-132.77404525644411</v>
      </c>
      <c r="AS16">
        <f t="shared" si="9"/>
        <v>1.2334185544795246</v>
      </c>
      <c r="AT16">
        <f t="shared" si="9"/>
        <v>17.297673830448471</v>
      </c>
      <c r="AU16">
        <f t="shared" si="9"/>
        <v>-114.24295287151611</v>
      </c>
      <c r="AW16">
        <v>13</v>
      </c>
      <c r="AX16">
        <f>IF(Z16&gt;0, (R16*SUMPRODUCT(K16:$K$98, X16:$X$98)-K16*$AZ$3)/Z16, 0)</f>
        <v>1307.7087719048614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10"/>
        <v>0.12000000000000001</v>
      </c>
      <c r="I17" s="5">
        <f t="shared" si="11"/>
        <v>1.1200000000000001</v>
      </c>
      <c r="J17">
        <f t="shared" si="12"/>
        <v>0.89285714285714279</v>
      </c>
      <c r="K17">
        <f t="shared" si="20"/>
        <v>0.20461981261590323</v>
      </c>
      <c r="L17" s="2">
        <v>14</v>
      </c>
      <c r="M17" s="6">
        <v>7.2269999999999999E-3</v>
      </c>
      <c r="Q17" s="4">
        <f t="shared" si="21"/>
        <v>12.5</v>
      </c>
      <c r="R17">
        <f t="shared" si="0"/>
        <v>100000</v>
      </c>
      <c r="S17">
        <f t="shared" si="1"/>
        <v>1318.1148660496274</v>
      </c>
      <c r="U17">
        <f t="shared" si="13"/>
        <v>7.2269999999999999E-3</v>
      </c>
      <c r="V17">
        <f t="shared" si="14"/>
        <v>0.01</v>
      </c>
      <c r="W17">
        <f t="shared" si="15"/>
        <v>0.82042665860251973</v>
      </c>
      <c r="X17">
        <f t="shared" si="16"/>
        <v>5.9292234617204101E-3</v>
      </c>
      <c r="Y17">
        <f t="shared" si="17"/>
        <v>8.2042665860251971E-3</v>
      </c>
      <c r="Z17">
        <f t="shared" si="18"/>
        <v>0.80629316855477406</v>
      </c>
      <c r="AB17">
        <f t="shared" si="19"/>
        <v>1072.87913815911</v>
      </c>
      <c r="AC17">
        <f t="shared" si="2"/>
        <v>1062.7870118663056</v>
      </c>
      <c r="AE17">
        <f t="shared" si="3"/>
        <v>0</v>
      </c>
      <c r="AF17">
        <f t="shared" si="4"/>
        <v>0</v>
      </c>
      <c r="AG17">
        <f t="shared" si="4"/>
        <v>-10.078664606934677</v>
      </c>
      <c r="AH17">
        <f t="shared" si="5"/>
        <v>-592.92234617204099</v>
      </c>
      <c r="AI17">
        <f t="shared" si="6"/>
        <v>-603.00101077897568</v>
      </c>
      <c r="AJ17">
        <f t="shared" si="7"/>
        <v>10.092126292804323</v>
      </c>
      <c r="AK17">
        <f t="shared" si="22"/>
        <v>75.101539671137701</v>
      </c>
      <c r="AL17">
        <f t="shared" si="8"/>
        <v>-517.80734481503362</v>
      </c>
      <c r="AN17">
        <f t="shared" si="9"/>
        <v>0</v>
      </c>
      <c r="AO17">
        <f t="shared" si="9"/>
        <v>0</v>
      </c>
      <c r="AP17">
        <f t="shared" si="9"/>
        <v>-2.0622944632895095</v>
      </c>
      <c r="AQ17">
        <f t="shared" si="9"/>
        <v>-121.32365936950474</v>
      </c>
      <c r="AR17">
        <f t="shared" si="9"/>
        <v>-123.38595383279424</v>
      </c>
      <c r="AS17">
        <f t="shared" si="9"/>
        <v>2.0650489909296508</v>
      </c>
      <c r="AT17">
        <f t="shared" si="9"/>
        <v>15.367262974674018</v>
      </c>
      <c r="AU17">
        <f t="shared" si="9"/>
        <v>-105.95364186719057</v>
      </c>
      <c r="AW17">
        <v>14</v>
      </c>
      <c r="AX17">
        <f>IF(Z17&gt;0, (R17*SUMPRODUCT(K17:$K$98, X17:$X$98)-K17*$AZ$3)/Z17, 0)</f>
        <v>1318.1148660496274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10"/>
        <v>0.12000000000000001</v>
      </c>
      <c r="I18" s="5">
        <f t="shared" si="11"/>
        <v>1.1200000000000001</v>
      </c>
      <c r="J18">
        <f t="shared" si="12"/>
        <v>0.89285714285714279</v>
      </c>
      <c r="K18">
        <f t="shared" si="20"/>
        <v>0.1826962612641993</v>
      </c>
      <c r="L18" s="2">
        <v>15</v>
      </c>
      <c r="M18" s="6">
        <v>7.6860000000000001E-3</v>
      </c>
      <c r="Q18" s="4">
        <f t="shared" si="21"/>
        <v>12.5</v>
      </c>
      <c r="R18">
        <f t="shared" si="0"/>
        <v>100000</v>
      </c>
      <c r="S18">
        <f t="shared" si="1"/>
        <v>1324.316343241924</v>
      </c>
      <c r="U18">
        <f t="shared" si="13"/>
        <v>7.6860000000000001E-3</v>
      </c>
      <c r="V18">
        <f t="shared" si="14"/>
        <v>0.01</v>
      </c>
      <c r="W18">
        <f t="shared" si="15"/>
        <v>0.80629316855477406</v>
      </c>
      <c r="X18">
        <f t="shared" si="16"/>
        <v>6.197169293511994E-3</v>
      </c>
      <c r="Y18">
        <f t="shared" si="17"/>
        <v>8.0629316855477407E-3</v>
      </c>
      <c r="Z18">
        <f t="shared" si="18"/>
        <v>0.79203306757571434</v>
      </c>
      <c r="AB18">
        <f t="shared" si="19"/>
        <v>1062.7870118663056</v>
      </c>
      <c r="AC18">
        <f t="shared" si="2"/>
        <v>1048.9023357785536</v>
      </c>
      <c r="AE18">
        <f t="shared" si="3"/>
        <v>0</v>
      </c>
      <c r="AF18">
        <f t="shared" si="4"/>
        <v>0</v>
      </c>
      <c r="AG18">
        <f t="shared" si="4"/>
        <v>-9.90041334469643</v>
      </c>
      <c r="AH18">
        <f t="shared" si="5"/>
        <v>-619.71692935119938</v>
      </c>
      <c r="AI18">
        <f t="shared" si="6"/>
        <v>-629.61734269589579</v>
      </c>
      <c r="AJ18">
        <f t="shared" si="7"/>
        <v>13.884676087752041</v>
      </c>
      <c r="AK18">
        <f t="shared" si="22"/>
        <v>74.395090830641408</v>
      </c>
      <c r="AL18">
        <f t="shared" si="8"/>
        <v>-541.33757577750237</v>
      </c>
      <c r="AN18">
        <f t="shared" si="9"/>
        <v>0</v>
      </c>
      <c r="AO18">
        <f t="shared" si="9"/>
        <v>0</v>
      </c>
      <c r="AP18">
        <f t="shared" si="9"/>
        <v>-1.8087685030462242</v>
      </c>
      <c r="AQ18">
        <f t="shared" si="9"/>
        <v>-113.21996603459407</v>
      </c>
      <c r="AR18">
        <f t="shared" si="9"/>
        <v>-115.02873453764028</v>
      </c>
      <c r="AS18">
        <f t="shared" si="9"/>
        <v>2.5366784100967275</v>
      </c>
      <c r="AT18">
        <f t="shared" si="9"/>
        <v>13.591704951168701</v>
      </c>
      <c r="AU18">
        <f t="shared" si="9"/>
        <v>-98.900351176374855</v>
      </c>
      <c r="AW18">
        <v>15</v>
      </c>
      <c r="AX18">
        <f>IF(Z18&gt;0, (R18*SUMPRODUCT(K18:$K$98, X18:$X$98)-K18*$AZ$3)/Z18, 0)</f>
        <v>1324.316343241924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10"/>
        <v>0.12000000000000001</v>
      </c>
      <c r="I19" s="5">
        <f t="shared" si="11"/>
        <v>1.1200000000000001</v>
      </c>
      <c r="J19">
        <f t="shared" si="12"/>
        <v>0.89285714285714279</v>
      </c>
      <c r="K19">
        <f t="shared" si="20"/>
        <v>0.16312166184303509</v>
      </c>
      <c r="L19" s="2">
        <v>16</v>
      </c>
      <c r="M19" s="6">
        <v>8.2030000000000002E-3</v>
      </c>
      <c r="Q19" s="4">
        <f t="shared" si="21"/>
        <v>12.5</v>
      </c>
      <c r="R19">
        <f t="shared" si="0"/>
        <v>100000</v>
      </c>
      <c r="S19">
        <f t="shared" si="1"/>
        <v>1326.6322260770855</v>
      </c>
      <c r="U19">
        <f t="shared" si="13"/>
        <v>8.2030000000000002E-3</v>
      </c>
      <c r="V19">
        <f t="shared" si="14"/>
        <v>0.01</v>
      </c>
      <c r="W19">
        <f t="shared" si="15"/>
        <v>0.79203306757571434</v>
      </c>
      <c r="X19">
        <f t="shared" si="16"/>
        <v>6.4970472533235849E-3</v>
      </c>
      <c r="Y19">
        <f t="shared" si="17"/>
        <v>7.9203306757571444E-3</v>
      </c>
      <c r="Z19">
        <f t="shared" si="18"/>
        <v>0.77761568964663363</v>
      </c>
      <c r="AB19">
        <f t="shared" si="19"/>
        <v>1048.9023357785536</v>
      </c>
      <c r="AC19">
        <f t="shared" si="2"/>
        <v>1031.6100333883817</v>
      </c>
      <c r="AE19">
        <f t="shared" si="3"/>
        <v>0</v>
      </c>
      <c r="AF19">
        <f t="shared" si="4"/>
        <v>0</v>
      </c>
      <c r="AG19">
        <f t="shared" si="4"/>
        <v>-9.720196120582921</v>
      </c>
      <c r="AH19">
        <f t="shared" si="5"/>
        <v>-649.70472533235852</v>
      </c>
      <c r="AI19">
        <f t="shared" si="6"/>
        <v>-659.42492145294148</v>
      </c>
      <c r="AJ19">
        <f t="shared" si="7"/>
        <v>17.292302390171926</v>
      </c>
      <c r="AK19">
        <f t="shared" si="22"/>
        <v>73.42316350449876</v>
      </c>
      <c r="AL19">
        <f t="shared" si="8"/>
        <v>-568.70945555827075</v>
      </c>
      <c r="AN19">
        <f t="shared" si="9"/>
        <v>0</v>
      </c>
      <c r="AO19">
        <f t="shared" si="9"/>
        <v>0</v>
      </c>
      <c r="AP19">
        <f t="shared" si="9"/>
        <v>-1.5855745446297087</v>
      </c>
      <c r="AQ19">
        <f t="shared" si="9"/>
        <v>-105.98091450348699</v>
      </c>
      <c r="AR19">
        <f t="shared" si="9"/>
        <v>-107.56648904811669</v>
      </c>
      <c r="AS19">
        <f t="shared" si="9"/>
        <v>2.8207491029771323</v>
      </c>
      <c r="AT19">
        <f t="shared" si="9"/>
        <v>11.976908448626721</v>
      </c>
      <c r="AU19">
        <f t="shared" si="9"/>
        <v>-92.768831496512831</v>
      </c>
      <c r="AW19">
        <v>16</v>
      </c>
      <c r="AX19">
        <f>IF(Z19&gt;0, (R19*SUMPRODUCT(K19:$K$98, X19:$X$98)-K19*$AZ$3)/Z19, 0)</f>
        <v>1326.6322260770855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10"/>
        <v>0.12000000000000001</v>
      </c>
      <c r="I20" s="5">
        <f t="shared" si="11"/>
        <v>1.1200000000000001</v>
      </c>
      <c r="J20">
        <f t="shared" si="12"/>
        <v>0.89285714285714279</v>
      </c>
      <c r="K20">
        <f t="shared" si="20"/>
        <v>0.14564434093128131</v>
      </c>
      <c r="L20" s="2">
        <v>17</v>
      </c>
      <c r="M20" s="6">
        <v>8.7950000000000007E-3</v>
      </c>
      <c r="Q20" s="4">
        <f t="shared" si="21"/>
        <v>12.5</v>
      </c>
      <c r="R20">
        <f t="shared" si="0"/>
        <v>100000</v>
      </c>
      <c r="S20">
        <f t="shared" si="1"/>
        <v>1325.3974898436252</v>
      </c>
      <c r="U20">
        <f t="shared" si="13"/>
        <v>8.7950000000000007E-3</v>
      </c>
      <c r="V20">
        <f t="shared" si="14"/>
        <v>0.01</v>
      </c>
      <c r="W20">
        <f t="shared" si="15"/>
        <v>0.77761568964663363</v>
      </c>
      <c r="X20">
        <f t="shared" si="16"/>
        <v>6.8391299904421434E-3</v>
      </c>
      <c r="Y20">
        <f t="shared" si="17"/>
        <v>7.7761568964663363E-3</v>
      </c>
      <c r="Z20">
        <f t="shared" si="18"/>
        <v>0.76300040275972514</v>
      </c>
      <c r="AB20">
        <f t="shared" si="19"/>
        <v>1031.6100333883817</v>
      </c>
      <c r="AC20">
        <f t="shared" si="2"/>
        <v>1011.2788185674148</v>
      </c>
      <c r="AE20">
        <f t="shared" si="3"/>
        <v>0</v>
      </c>
      <c r="AF20">
        <f t="shared" si="4"/>
        <v>0</v>
      </c>
      <c r="AG20">
        <f t="shared" si="4"/>
        <v>-9.5375050344965651</v>
      </c>
      <c r="AH20">
        <f t="shared" si="5"/>
        <v>-683.9129990442143</v>
      </c>
      <c r="AI20">
        <f t="shared" si="6"/>
        <v>-693.45050407871088</v>
      </c>
      <c r="AJ20">
        <f t="shared" si="7"/>
        <v>20.33121482096692</v>
      </c>
      <c r="AK20">
        <f t="shared" si="22"/>
        <v>72.212702337186727</v>
      </c>
      <c r="AL20">
        <f t="shared" si="8"/>
        <v>-600.90658692055717</v>
      </c>
      <c r="AN20">
        <f t="shared" si="9"/>
        <v>0</v>
      </c>
      <c r="AO20">
        <f t="shared" si="9"/>
        <v>0</v>
      </c>
      <c r="AP20">
        <f t="shared" si="9"/>
        <v>-1.3890836348780298</v>
      </c>
      <c r="AQ20">
        <f t="shared" si="9"/>
        <v>-99.608058000130612</v>
      </c>
      <c r="AR20">
        <f t="shared" si="9"/>
        <v>-100.99714163500865</v>
      </c>
      <c r="AS20">
        <f t="shared" si="9"/>
        <v>2.9611263829320258</v>
      </c>
      <c r="AT20">
        <f t="shared" si="9"/>
        <v>10.517371438766359</v>
      </c>
      <c r="AU20">
        <f t="shared" si="9"/>
        <v>-87.518643813310263</v>
      </c>
      <c r="AW20">
        <v>17</v>
      </c>
      <c r="AX20">
        <f>IF(Z20&gt;0, (R20*SUMPRODUCT(K20:$K$98, X20:$X$98)-K20*$AZ$3)/Z20, 0)</f>
        <v>1325.3974898436252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10"/>
        <v>0.12000000000000001</v>
      </c>
      <c r="I21" s="5">
        <f t="shared" si="11"/>
        <v>1.1200000000000001</v>
      </c>
      <c r="J21">
        <f t="shared" si="12"/>
        <v>0.89285714285714279</v>
      </c>
      <c r="K21">
        <f t="shared" si="20"/>
        <v>0.13003959011721544</v>
      </c>
      <c r="L21" s="2">
        <v>18</v>
      </c>
      <c r="M21" s="6">
        <v>9.4780000000000003E-3</v>
      </c>
      <c r="Q21" s="4">
        <f t="shared" si="21"/>
        <v>12.5</v>
      </c>
      <c r="R21">
        <f t="shared" si="0"/>
        <v>100000</v>
      </c>
      <c r="S21">
        <f t="shared" si="1"/>
        <v>1320.8028563690332</v>
      </c>
      <c r="U21">
        <f t="shared" si="13"/>
        <v>9.4780000000000003E-3</v>
      </c>
      <c r="V21">
        <f t="shared" si="14"/>
        <v>0.01</v>
      </c>
      <c r="W21">
        <f t="shared" si="15"/>
        <v>0.76300040275972514</v>
      </c>
      <c r="X21">
        <f t="shared" si="16"/>
        <v>7.2317178173566749E-3</v>
      </c>
      <c r="Y21">
        <f t="shared" si="17"/>
        <v>7.6300040275972519E-3</v>
      </c>
      <c r="Z21">
        <f t="shared" si="18"/>
        <v>0.7481386809147712</v>
      </c>
      <c r="AB21">
        <f t="shared" si="19"/>
        <v>1011.2788185674148</v>
      </c>
      <c r="AC21">
        <f t="shared" si="2"/>
        <v>988.14370671239044</v>
      </c>
      <c r="AE21">
        <f t="shared" si="3"/>
        <v>0</v>
      </c>
      <c r="AF21">
        <f t="shared" si="4"/>
        <v>0</v>
      </c>
      <c r="AG21">
        <f t="shared" si="4"/>
        <v>-9.3517335114346398</v>
      </c>
      <c r="AH21">
        <f t="shared" si="5"/>
        <v>-723.17178173566754</v>
      </c>
      <c r="AI21">
        <f t="shared" si="6"/>
        <v>-732.52351524710218</v>
      </c>
      <c r="AJ21">
        <f t="shared" si="7"/>
        <v>23.13511185502432</v>
      </c>
      <c r="AK21">
        <f t="shared" si="22"/>
        <v>70.789517299719037</v>
      </c>
      <c r="AL21">
        <f t="shared" si="8"/>
        <v>-638.59888609235884</v>
      </c>
      <c r="AN21">
        <f t="shared" si="9"/>
        <v>0</v>
      </c>
      <c r="AO21">
        <f t="shared" si="9"/>
        <v>0</v>
      </c>
      <c r="AP21">
        <f t="shared" si="9"/>
        <v>-1.2160955927123884</v>
      </c>
      <c r="AQ21">
        <f t="shared" si="9"/>
        <v>-94.040962081242597</v>
      </c>
      <c r="AR21">
        <f t="shared" si="9"/>
        <v>-95.257057673954989</v>
      </c>
      <c r="AS21">
        <f t="shared" si="9"/>
        <v>3.0084804629432944</v>
      </c>
      <c r="AT21">
        <f t="shared" si="9"/>
        <v>9.2054398142509957</v>
      </c>
      <c r="AU21">
        <f t="shared" si="9"/>
        <v>-83.043137396760699</v>
      </c>
      <c r="AW21">
        <v>18</v>
      </c>
      <c r="AX21">
        <f>IF(Z21&gt;0, (R21*SUMPRODUCT(K21:$K$98, X21:$X$98)-K21*$AZ$3)/Z21, 0)</f>
        <v>1320.8028563690332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10"/>
        <v>0.12000000000000001</v>
      </c>
      <c r="I22" s="5">
        <f t="shared" si="11"/>
        <v>1.1200000000000001</v>
      </c>
      <c r="J22">
        <f t="shared" si="12"/>
        <v>0.89285714285714279</v>
      </c>
      <c r="K22">
        <f t="shared" si="20"/>
        <v>0.11610677689037092</v>
      </c>
      <c r="L22" s="2">
        <v>19</v>
      </c>
      <c r="M22" s="6">
        <v>1.0265E-2</v>
      </c>
      <c r="Q22" s="4">
        <f t="shared" si="21"/>
        <v>12.5</v>
      </c>
      <c r="R22">
        <f t="shared" si="0"/>
        <v>100000</v>
      </c>
      <c r="S22">
        <f t="shared" si="1"/>
        <v>1312.9761325126449</v>
      </c>
      <c r="U22">
        <f t="shared" si="13"/>
        <v>1.0265E-2</v>
      </c>
      <c r="V22">
        <f t="shared" si="14"/>
        <v>0.01</v>
      </c>
      <c r="W22">
        <f t="shared" si="15"/>
        <v>0.7481386809147712</v>
      </c>
      <c r="X22">
        <f t="shared" si="16"/>
        <v>7.6796435595901259E-3</v>
      </c>
      <c r="Y22">
        <f t="shared" si="17"/>
        <v>7.481386809147712E-3</v>
      </c>
      <c r="Z22">
        <f t="shared" si="18"/>
        <v>0.73297765054603337</v>
      </c>
      <c r="AB22">
        <f t="shared" si="19"/>
        <v>988.14370671239044</v>
      </c>
      <c r="AC22">
        <f t="shared" si="2"/>
        <v>962.38216083213581</v>
      </c>
      <c r="AE22">
        <f t="shared" si="3"/>
        <v>0</v>
      </c>
      <c r="AF22">
        <f t="shared" si="4"/>
        <v>0</v>
      </c>
      <c r="AG22">
        <f t="shared" si="4"/>
        <v>-9.1622206318254165</v>
      </c>
      <c r="AH22">
        <f t="shared" si="5"/>
        <v>-767.96435595901255</v>
      </c>
      <c r="AI22">
        <f t="shared" si="6"/>
        <v>-777.126576590838</v>
      </c>
      <c r="AJ22">
        <f t="shared" si="7"/>
        <v>25.76154588025463</v>
      </c>
      <c r="AK22">
        <f t="shared" si="22"/>
        <v>69.17005946986734</v>
      </c>
      <c r="AL22">
        <f t="shared" si="8"/>
        <v>-682.19497124071609</v>
      </c>
      <c r="AN22">
        <f t="shared" si="9"/>
        <v>0</v>
      </c>
      <c r="AO22">
        <f t="shared" si="9"/>
        <v>0</v>
      </c>
      <c r="AP22">
        <f t="shared" si="9"/>
        <v>-1.0637959067197069</v>
      </c>
      <c r="AQ22">
        <f t="shared" si="9"/>
        <v>-89.165866137090475</v>
      </c>
      <c r="AR22">
        <f t="shared" si="9"/>
        <v>-90.22966204381018</v>
      </c>
      <c r="AS22">
        <f t="shared" si="9"/>
        <v>2.9910900598697787</v>
      </c>
      <c r="AT22">
        <f t="shared" si="9"/>
        <v>8.0311126623615756</v>
      </c>
      <c r="AU22">
        <f t="shared" si="9"/>
        <v>-79.207459321578838</v>
      </c>
      <c r="AW22">
        <v>19</v>
      </c>
      <c r="AX22">
        <f>IF(Z22&gt;0, (R22*SUMPRODUCT(K22:$K$98, X22:$X$98)-K22*$AZ$3)/Z22, 0)</f>
        <v>1312.9761325126449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10"/>
        <v>0.12000000000000001</v>
      </c>
      <c r="I23" s="5">
        <f t="shared" si="11"/>
        <v>1.1200000000000001</v>
      </c>
      <c r="J23">
        <f t="shared" si="12"/>
        <v>0.89285714285714279</v>
      </c>
      <c r="K23">
        <f t="shared" si="20"/>
        <v>0.10366676508068833</v>
      </c>
      <c r="L23" s="2">
        <v>20</v>
      </c>
      <c r="M23" s="6">
        <v>1.1204E-2</v>
      </c>
      <c r="Q23" s="4">
        <f t="shared" si="21"/>
        <v>12.5</v>
      </c>
      <c r="R23">
        <f t="shared" si="0"/>
        <v>100000</v>
      </c>
      <c r="S23">
        <f t="shared" si="1"/>
        <v>1302.1099998371212</v>
      </c>
      <c r="U23">
        <f t="shared" si="13"/>
        <v>1.1204E-2</v>
      </c>
      <c r="V23">
        <f t="shared" si="14"/>
        <v>0.01</v>
      </c>
      <c r="W23">
        <f t="shared" si="15"/>
        <v>0.73297765054603337</v>
      </c>
      <c r="X23">
        <f t="shared" si="16"/>
        <v>8.2122815967177586E-3</v>
      </c>
      <c r="Y23">
        <f t="shared" si="17"/>
        <v>7.3297765054603338E-3</v>
      </c>
      <c r="Z23">
        <f t="shared" si="18"/>
        <v>0.71743559244385535</v>
      </c>
      <c r="AB23">
        <f t="shared" si="19"/>
        <v>962.38216083213581</v>
      </c>
      <c r="AC23">
        <f t="shared" si="2"/>
        <v>934.18005916021343</v>
      </c>
      <c r="AE23">
        <f t="shared" si="3"/>
        <v>0</v>
      </c>
      <c r="AF23">
        <f t="shared" si="4"/>
        <v>0</v>
      </c>
      <c r="AG23">
        <f t="shared" si="4"/>
        <v>-8.9679449055481921</v>
      </c>
      <c r="AH23">
        <f t="shared" si="5"/>
        <v>-821.22815967177587</v>
      </c>
      <c r="AI23">
        <f t="shared" si="6"/>
        <v>-830.19610457732404</v>
      </c>
      <c r="AJ23">
        <f t="shared" si="7"/>
        <v>28.202101671922378</v>
      </c>
      <c r="AK23">
        <f t="shared" si="22"/>
        <v>67.366751258249508</v>
      </c>
      <c r="AL23">
        <f t="shared" si="8"/>
        <v>-734.62725164715221</v>
      </c>
      <c r="AN23">
        <f t="shared" si="9"/>
        <v>0</v>
      </c>
      <c r="AO23">
        <f t="shared" si="9"/>
        <v>0</v>
      </c>
      <c r="AP23">
        <f t="shared" si="9"/>
        <v>-0.92967783778002011</v>
      </c>
      <c r="AQ23">
        <f t="shared" si="9"/>
        <v>-85.134066706339993</v>
      </c>
      <c r="AR23">
        <f t="shared" si="9"/>
        <v>-86.063744544120013</v>
      </c>
      <c r="AS23">
        <f t="shared" si="9"/>
        <v>2.9236206488048646</v>
      </c>
      <c r="AT23">
        <f t="shared" si="9"/>
        <v>6.9836931769381163</v>
      </c>
      <c r="AU23">
        <f t="shared" si="9"/>
        <v>-76.156430718377038</v>
      </c>
      <c r="AW23">
        <v>20</v>
      </c>
      <c r="AX23">
        <f>IF(Z23&gt;0, (R23*SUMPRODUCT(K23:$K$98, X23:$X$98)-K23*$AZ$3)/Z23, 0)</f>
        <v>1302.1099998371212</v>
      </c>
    </row>
    <row r="24" spans="5:50" x14ac:dyDescent="0.25">
      <c r="E24">
        <v>2024</v>
      </c>
      <c r="F24" s="5">
        <f>EconomicRates!C64</f>
        <v>3.5571999999999999E-2</v>
      </c>
      <c r="G24" s="5">
        <f>EconomicRates!D64</f>
        <v>7.0000000000000007E-2</v>
      </c>
      <c r="H24" s="5">
        <f t="shared" si="10"/>
        <v>0.12000000000000001</v>
      </c>
      <c r="I24" s="5">
        <f t="shared" si="11"/>
        <v>1.1200000000000001</v>
      </c>
      <c r="J24">
        <f t="shared" si="12"/>
        <v>0.89285714285714279</v>
      </c>
      <c r="K24">
        <f t="shared" si="20"/>
        <v>9.2559611679185999E-2</v>
      </c>
      <c r="L24" s="2">
        <v>21</v>
      </c>
      <c r="M24" s="6">
        <v>1.2285000000000001E-2</v>
      </c>
      <c r="Q24" s="4">
        <f t="shared" si="21"/>
        <v>12.5</v>
      </c>
      <c r="R24">
        <f t="shared" si="0"/>
        <v>100000</v>
      </c>
      <c r="S24">
        <f t="shared" si="1"/>
        <v>1288.0192361486247</v>
      </c>
      <c r="U24">
        <f t="shared" si="13"/>
        <v>1.2285000000000001E-2</v>
      </c>
      <c r="V24">
        <f t="shared" si="14"/>
        <v>0.01</v>
      </c>
      <c r="W24">
        <f t="shared" si="15"/>
        <v>0.71743559244385535</v>
      </c>
      <c r="X24">
        <f t="shared" si="16"/>
        <v>8.8136962531727633E-3</v>
      </c>
      <c r="Y24">
        <f t="shared" si="17"/>
        <v>7.1743559244385538E-3</v>
      </c>
      <c r="Z24">
        <f t="shared" si="18"/>
        <v>0.70144754026624401</v>
      </c>
      <c r="AB24">
        <f t="shared" si="19"/>
        <v>934.18005916021343</v>
      </c>
      <c r="AC24">
        <f t="shared" si="2"/>
        <v>903.47792501205925</v>
      </c>
      <c r="AE24">
        <f t="shared" si="3"/>
        <v>0</v>
      </c>
      <c r="AF24">
        <f t="shared" si="4"/>
        <v>0</v>
      </c>
      <c r="AG24">
        <f t="shared" si="4"/>
        <v>-8.7680942533280497</v>
      </c>
      <c r="AH24">
        <f t="shared" si="5"/>
        <v>-881.36962531727636</v>
      </c>
      <c r="AI24">
        <f t="shared" si="6"/>
        <v>-890.13771957060442</v>
      </c>
      <c r="AJ24">
        <f t="shared" si="7"/>
        <v>30.702134148154187</v>
      </c>
      <c r="AK24">
        <f t="shared" si="22"/>
        <v>65.392604141214946</v>
      </c>
      <c r="AL24">
        <f t="shared" si="8"/>
        <v>-794.04298128123526</v>
      </c>
      <c r="AN24">
        <f t="shared" si="9"/>
        <v>0</v>
      </c>
      <c r="AO24">
        <f t="shared" si="9"/>
        <v>0</v>
      </c>
      <c r="AP24">
        <f t="shared" si="9"/>
        <v>-0.81157139925454658</v>
      </c>
      <c r="AQ24">
        <f t="shared" si="9"/>
        <v>-81.579230265196756</v>
      </c>
      <c r="AR24">
        <f t="shared" si="9"/>
        <v>-82.390801664451303</v>
      </c>
      <c r="AS24">
        <f t="shared" si="9"/>
        <v>2.8417776144754274</v>
      </c>
      <c r="AT24">
        <f t="shared" si="9"/>
        <v>6.0527140460015856</v>
      </c>
      <c r="AU24">
        <f t="shared" si="9"/>
        <v>-73.496310003974287</v>
      </c>
      <c r="AW24">
        <v>21</v>
      </c>
      <c r="AX24">
        <f>IF(Z24&gt;0, (R24*SUMPRODUCT(K24:$K$98, X24:$X$98)-K24*$AZ$3)/Z24, 0)</f>
        <v>1288.0192361486247</v>
      </c>
    </row>
    <row r="25" spans="5:50" x14ac:dyDescent="0.25">
      <c r="E25">
        <v>2025</v>
      </c>
      <c r="F25" s="5">
        <f>EconomicRates!C65</f>
        <v>3.5571999999999999E-2</v>
      </c>
      <c r="G25" s="5">
        <f>EconomicRates!D65</f>
        <v>7.0000000000000007E-2</v>
      </c>
      <c r="H25" s="5">
        <f t="shared" si="10"/>
        <v>0.12000000000000001</v>
      </c>
      <c r="I25" s="5">
        <f t="shared" si="11"/>
        <v>1.1200000000000001</v>
      </c>
      <c r="J25">
        <f t="shared" si="12"/>
        <v>0.89285714285714279</v>
      </c>
      <c r="K25">
        <f t="shared" si="20"/>
        <v>8.2642510427844637E-2</v>
      </c>
      <c r="L25" s="2">
        <v>22</v>
      </c>
      <c r="M25" s="6">
        <v>1.3528E-2</v>
      </c>
      <c r="Q25" s="4">
        <f t="shared" si="21"/>
        <v>12.5</v>
      </c>
      <c r="R25">
        <f t="shared" si="0"/>
        <v>100000</v>
      </c>
      <c r="S25">
        <f t="shared" si="1"/>
        <v>1270.9050430588666</v>
      </c>
      <c r="U25">
        <f t="shared" si="13"/>
        <v>1.3528E-2</v>
      </c>
      <c r="V25">
        <f t="shared" si="14"/>
        <v>0.01</v>
      </c>
      <c r="W25">
        <f t="shared" si="15"/>
        <v>0.70144754026624401</v>
      </c>
      <c r="X25">
        <f t="shared" si="16"/>
        <v>9.4891823247217483E-3</v>
      </c>
      <c r="Y25">
        <f t="shared" si="17"/>
        <v>7.0144754026624399E-3</v>
      </c>
      <c r="Z25">
        <f t="shared" si="18"/>
        <v>0.68494388253885985</v>
      </c>
      <c r="AB25">
        <f t="shared" si="19"/>
        <v>903.47792501205925</v>
      </c>
      <c r="AC25">
        <f t="shared" si="2"/>
        <v>870.49863453095691</v>
      </c>
      <c r="AE25">
        <f t="shared" si="3"/>
        <v>0</v>
      </c>
      <c r="AF25">
        <f t="shared" si="4"/>
        <v>0</v>
      </c>
      <c r="AG25">
        <f t="shared" si="4"/>
        <v>-8.5617985317357483</v>
      </c>
      <c r="AH25">
        <f t="shared" si="5"/>
        <v>-948.91823247217485</v>
      </c>
      <c r="AI25">
        <f t="shared" si="6"/>
        <v>-957.48003100391065</v>
      </c>
      <c r="AJ25">
        <f t="shared" si="7"/>
        <v>32.979290481102339</v>
      </c>
      <c r="AK25">
        <f t="shared" si="22"/>
        <v>63.243454750844151</v>
      </c>
      <c r="AL25">
        <f t="shared" si="8"/>
        <v>-861.25728577196412</v>
      </c>
      <c r="AN25">
        <f t="shared" si="9"/>
        <v>0</v>
      </c>
      <c r="AO25">
        <f t="shared" si="9"/>
        <v>0</v>
      </c>
      <c r="AP25">
        <f t="shared" si="9"/>
        <v>-0.70756852444007645</v>
      </c>
      <c r="AQ25">
        <f t="shared" si="9"/>
        <v>-78.420984922253609</v>
      </c>
      <c r="AR25">
        <f t="shared" si="9"/>
        <v>-79.128553446693687</v>
      </c>
      <c r="AS25">
        <f t="shared" si="9"/>
        <v>2.7254913574874173</v>
      </c>
      <c r="AT25">
        <f t="shared" si="9"/>
        <v>5.2265978687395585</v>
      </c>
      <c r="AU25">
        <f t="shared" si="9"/>
        <v>-71.176464220466713</v>
      </c>
      <c r="AW25">
        <v>22</v>
      </c>
      <c r="AX25">
        <f>IF(Z25&gt;0, (R25*SUMPRODUCT(K25:$K$98, X25:$X$98)-K25*$AZ$3)/Z25, 0)</f>
        <v>1270.9050430588666</v>
      </c>
    </row>
    <row r="26" spans="5:50" x14ac:dyDescent="0.25">
      <c r="E26">
        <v>2026</v>
      </c>
      <c r="F26" s="5">
        <f>EconomicRates!C66</f>
        <v>3.5571999999999999E-2</v>
      </c>
      <c r="G26" s="5">
        <f>EconomicRates!D66</f>
        <v>7.0000000000000007E-2</v>
      </c>
      <c r="H26" s="5">
        <f t="shared" si="10"/>
        <v>0.12000000000000001</v>
      </c>
      <c r="I26" s="5">
        <f t="shared" si="11"/>
        <v>1.1200000000000001</v>
      </c>
      <c r="J26">
        <f t="shared" si="12"/>
        <v>0.89285714285714279</v>
      </c>
      <c r="K26">
        <f t="shared" si="20"/>
        <v>7.3787955739146996E-2</v>
      </c>
      <c r="L26" s="2">
        <v>23</v>
      </c>
      <c r="M26" s="6">
        <v>1.4963000000000001E-2</v>
      </c>
      <c r="Q26" s="4">
        <f t="shared" si="21"/>
        <v>12.5</v>
      </c>
      <c r="R26">
        <f t="shared" si="0"/>
        <v>100000</v>
      </c>
      <c r="S26">
        <f t="shared" si="1"/>
        <v>1250.9933695158666</v>
      </c>
      <c r="U26">
        <f t="shared" si="13"/>
        <v>1.4963000000000001E-2</v>
      </c>
      <c r="V26">
        <f t="shared" si="14"/>
        <v>0.01</v>
      </c>
      <c r="W26">
        <f t="shared" si="15"/>
        <v>0.68494388253885985</v>
      </c>
      <c r="X26">
        <f t="shared" si="16"/>
        <v>1.024881531442896E-2</v>
      </c>
      <c r="Y26">
        <f t="shared" si="17"/>
        <v>6.8494388253885988E-3</v>
      </c>
      <c r="Z26">
        <f t="shared" si="18"/>
        <v>0.66784562839904227</v>
      </c>
      <c r="AB26">
        <f t="shared" si="19"/>
        <v>870.49863453095691</v>
      </c>
      <c r="AC26">
        <f t="shared" si="2"/>
        <v>835.47045298735918</v>
      </c>
      <c r="AE26">
        <f t="shared" si="3"/>
        <v>0</v>
      </c>
      <c r="AF26">
        <f t="shared" si="4"/>
        <v>0</v>
      </c>
      <c r="AG26">
        <f t="shared" si="4"/>
        <v>-8.3480703549880282</v>
      </c>
      <c r="AH26">
        <f t="shared" si="5"/>
        <v>-1024.8815314428959</v>
      </c>
      <c r="AI26">
        <f t="shared" si="6"/>
        <v>-1033.229601797884</v>
      </c>
      <c r="AJ26">
        <f t="shared" si="7"/>
        <v>35.028181543597725</v>
      </c>
      <c r="AK26">
        <f t="shared" si="22"/>
        <v>60.93490441716699</v>
      </c>
      <c r="AL26">
        <f t="shared" si="8"/>
        <v>-937.2665158371193</v>
      </c>
      <c r="AN26">
        <f t="shared" si="9"/>
        <v>0</v>
      </c>
      <c r="AO26">
        <f t="shared" si="9"/>
        <v>0</v>
      </c>
      <c r="AP26">
        <f t="shared" si="9"/>
        <v>-0.61598704586114172</v>
      </c>
      <c r="AQ26">
        <f t="shared" si="9"/>
        <v>-75.623913079977598</v>
      </c>
      <c r="AR26">
        <f t="shared" si="9"/>
        <v>-76.239900125838744</v>
      </c>
      <c r="AS26">
        <f t="shared" si="9"/>
        <v>2.5846579093617947</v>
      </c>
      <c r="AT26">
        <f t="shared" si="9"/>
        <v>4.4962620301030709</v>
      </c>
      <c r="AU26">
        <f t="shared" si="9"/>
        <v>-69.158980186373881</v>
      </c>
      <c r="AW26">
        <v>23</v>
      </c>
      <c r="AX26">
        <f>IF(Z26&gt;0, (R26*SUMPRODUCT(K26:$K$98, X26:$X$98)-K26*$AZ$3)/Z26, 0)</f>
        <v>1250.9933695158666</v>
      </c>
    </row>
    <row r="27" spans="5:50" x14ac:dyDescent="0.25">
      <c r="E27">
        <v>2027</v>
      </c>
      <c r="F27" s="5">
        <f>EconomicRates!C67</f>
        <v>3.5571999999999999E-2</v>
      </c>
      <c r="G27" s="5">
        <f>EconomicRates!D67</f>
        <v>7.0000000000000007E-2</v>
      </c>
      <c r="H27" s="5">
        <f t="shared" si="10"/>
        <v>0.12000000000000001</v>
      </c>
      <c r="I27" s="5">
        <f t="shared" si="11"/>
        <v>1.1200000000000001</v>
      </c>
      <c r="J27">
        <f t="shared" si="12"/>
        <v>0.89285714285714279</v>
      </c>
      <c r="K27">
        <f t="shared" si="20"/>
        <v>6.5882103338524095E-2</v>
      </c>
      <c r="L27" s="2">
        <v>24</v>
      </c>
      <c r="M27" s="6">
        <v>1.6567999999999999E-2</v>
      </c>
      <c r="Q27" s="4">
        <f t="shared" si="21"/>
        <v>12.5</v>
      </c>
      <c r="R27">
        <f t="shared" si="0"/>
        <v>100000</v>
      </c>
      <c r="S27">
        <f t="shared" si="1"/>
        <v>1228.406832735348</v>
      </c>
      <c r="U27">
        <f t="shared" si="13"/>
        <v>1.6567999999999999E-2</v>
      </c>
      <c r="V27">
        <f t="shared" si="14"/>
        <v>0.01</v>
      </c>
      <c r="W27">
        <f t="shared" si="15"/>
        <v>0.66784562839904227</v>
      </c>
      <c r="X27">
        <f t="shared" si="16"/>
        <v>1.1064866371315332E-2</v>
      </c>
      <c r="Y27">
        <f t="shared" si="17"/>
        <v>6.6784562839904225E-3</v>
      </c>
      <c r="Z27">
        <f t="shared" si="18"/>
        <v>0.65010230574373651</v>
      </c>
      <c r="AB27">
        <f t="shared" si="19"/>
        <v>835.47045298735918</v>
      </c>
      <c r="AC27">
        <f t="shared" si="2"/>
        <v>798.59011435261016</v>
      </c>
      <c r="AE27">
        <f t="shared" si="3"/>
        <v>0</v>
      </c>
      <c r="AF27">
        <f t="shared" si="4"/>
        <v>0</v>
      </c>
      <c r="AG27">
        <f t="shared" si="4"/>
        <v>-8.1262788217967064</v>
      </c>
      <c r="AH27">
        <f t="shared" si="5"/>
        <v>-1106.4866371315331</v>
      </c>
      <c r="AI27">
        <f t="shared" si="6"/>
        <v>-1114.6129159533298</v>
      </c>
      <c r="AJ27">
        <f t="shared" si="7"/>
        <v>36.880338634749023</v>
      </c>
      <c r="AK27">
        <f t="shared" si="22"/>
        <v>58.482931709115149</v>
      </c>
      <c r="AL27">
        <f t="shared" si="8"/>
        <v>-1019.2496456094656</v>
      </c>
      <c r="AN27">
        <f t="shared" si="9"/>
        <v>0</v>
      </c>
      <c r="AO27">
        <f t="shared" si="9"/>
        <v>0</v>
      </c>
      <c r="AP27">
        <f t="shared" si="9"/>
        <v>-0.53537634109527044</v>
      </c>
      <c r="AQ27">
        <f t="shared" si="9"/>
        <v>-72.897666970195672</v>
      </c>
      <c r="AR27">
        <f t="shared" si="9"/>
        <v>-73.433043311290945</v>
      </c>
      <c r="AS27">
        <f t="shared" si="9"/>
        <v>2.4297542810942976</v>
      </c>
      <c r="AT27">
        <f t="shared" si="9"/>
        <v>3.8529785503997718</v>
      </c>
      <c r="AU27">
        <f t="shared" si="9"/>
        <v>-67.150310479796872</v>
      </c>
      <c r="AW27">
        <v>24</v>
      </c>
      <c r="AX27">
        <f>IF(Z27&gt;0, (R27*SUMPRODUCT(K27:$K$98, X27:$X$98)-K27*$AZ$3)/Z27, 0)</f>
        <v>1228.406832735348</v>
      </c>
    </row>
    <row r="28" spans="5:50" x14ac:dyDescent="0.25">
      <c r="E28">
        <v>2028</v>
      </c>
      <c r="F28" s="5">
        <f>EconomicRates!C68</f>
        <v>3.5571999999999999E-2</v>
      </c>
      <c r="G28" s="5">
        <f>EconomicRates!D68</f>
        <v>7.0000000000000007E-2</v>
      </c>
      <c r="H28" s="5">
        <f t="shared" si="10"/>
        <v>0.12000000000000001</v>
      </c>
      <c r="I28" s="5">
        <f t="shared" si="11"/>
        <v>1.1200000000000001</v>
      </c>
      <c r="J28">
        <f t="shared" si="12"/>
        <v>0.89285714285714279</v>
      </c>
      <c r="K28">
        <f t="shared" si="20"/>
        <v>5.8823306552253651E-2</v>
      </c>
      <c r="L28" s="2">
        <v>25</v>
      </c>
      <c r="M28" s="6">
        <v>1.8353999999999999E-2</v>
      </c>
      <c r="Q28" s="4">
        <f t="shared" si="21"/>
        <v>12.5</v>
      </c>
      <c r="R28">
        <f t="shared" si="0"/>
        <v>100000</v>
      </c>
      <c r="S28">
        <f t="shared" si="1"/>
        <v>1203.6122676655309</v>
      </c>
      <c r="U28">
        <f t="shared" si="13"/>
        <v>1.8353999999999999E-2</v>
      </c>
      <c r="V28">
        <f t="shared" si="14"/>
        <v>0.01</v>
      </c>
      <c r="W28">
        <f t="shared" si="15"/>
        <v>0.65010230574373651</v>
      </c>
      <c r="X28">
        <f t="shared" si="16"/>
        <v>1.1931977719620538E-2</v>
      </c>
      <c r="Y28">
        <f t="shared" si="17"/>
        <v>6.5010230574373655E-3</v>
      </c>
      <c r="Z28">
        <f t="shared" si="18"/>
        <v>0.63166930496667861</v>
      </c>
      <c r="AB28">
        <f t="shared" si="19"/>
        <v>798.59011435261016</v>
      </c>
      <c r="AC28">
        <f t="shared" si="2"/>
        <v>760.2849245656538</v>
      </c>
      <c r="AE28">
        <f t="shared" si="3"/>
        <v>0</v>
      </c>
      <c r="AF28">
        <f t="shared" si="4"/>
        <v>0</v>
      </c>
      <c r="AG28">
        <f t="shared" si="4"/>
        <v>-7.8958663120834824</v>
      </c>
      <c r="AH28">
        <f t="shared" si="5"/>
        <v>-1193.1977719620538</v>
      </c>
      <c r="AI28">
        <f t="shared" si="6"/>
        <v>-1201.0936382741372</v>
      </c>
      <c r="AJ28">
        <f t="shared" si="7"/>
        <v>38.305189786956362</v>
      </c>
      <c r="AK28">
        <f t="shared" si="22"/>
        <v>55.901308004682718</v>
      </c>
      <c r="AL28">
        <f t="shared" si="8"/>
        <v>-1106.8871404824981</v>
      </c>
      <c r="AN28">
        <f t="shared" si="9"/>
        <v>0</v>
      </c>
      <c r="AO28">
        <f t="shared" si="9"/>
        <v>0</v>
      </c>
      <c r="AP28">
        <f t="shared" si="9"/>
        <v>-0.46446096457129921</v>
      </c>
      <c r="AQ28">
        <f t="shared" si="9"/>
        <v>-70.187838317589936</v>
      </c>
      <c r="AR28">
        <f t="shared" si="9"/>
        <v>-70.652299282161238</v>
      </c>
      <c r="AS28">
        <f t="shared" si="9"/>
        <v>2.2532379213803897</v>
      </c>
      <c r="AT28">
        <f t="shared" si="9"/>
        <v>3.2882997774314022</v>
      </c>
      <c r="AU28">
        <f t="shared" si="9"/>
        <v>-65.110761583349444</v>
      </c>
      <c r="AW28">
        <v>25</v>
      </c>
      <c r="AX28">
        <f>IF(Z28&gt;0, (R28*SUMPRODUCT(K28:$K$98, X28:$X$98)-K28*$AZ$3)/Z28, 0)</f>
        <v>1203.6122676655309</v>
      </c>
    </row>
    <row r="29" spans="5:50" x14ac:dyDescent="0.25">
      <c r="E29">
        <v>2029</v>
      </c>
      <c r="F29" s="5">
        <f>EconomicRates!C69</f>
        <v>3.5571999999999999E-2</v>
      </c>
      <c r="G29" s="5">
        <f>EconomicRates!D69</f>
        <v>7.0000000000000007E-2</v>
      </c>
      <c r="H29" s="5">
        <f t="shared" si="10"/>
        <v>0.12000000000000001</v>
      </c>
      <c r="I29" s="5">
        <f t="shared" si="11"/>
        <v>1.1200000000000001</v>
      </c>
      <c r="J29">
        <f t="shared" si="12"/>
        <v>0.89285714285714279</v>
      </c>
      <c r="K29">
        <f t="shared" si="20"/>
        <v>5.2520809421655039E-2</v>
      </c>
      <c r="L29" s="2">
        <v>26</v>
      </c>
      <c r="M29" s="6">
        <v>2.0303000000000002E-2</v>
      </c>
      <c r="Q29" s="4">
        <f t="shared" si="21"/>
        <v>12.5</v>
      </c>
      <c r="R29">
        <f t="shared" si="0"/>
        <v>100000</v>
      </c>
      <c r="S29">
        <f t="shared" si="1"/>
        <v>1177.0619900955903</v>
      </c>
      <c r="U29">
        <f t="shared" si="13"/>
        <v>2.0303000000000002E-2</v>
      </c>
      <c r="V29">
        <f t="shared" si="14"/>
        <v>0.01</v>
      </c>
      <c r="W29">
        <f t="shared" si="15"/>
        <v>0.63166930496667861</v>
      </c>
      <c r="X29">
        <f t="shared" si="16"/>
        <v>1.2824781898738476E-2</v>
      </c>
      <c r="Y29">
        <f t="shared" si="17"/>
        <v>6.3166930496667863E-3</v>
      </c>
      <c r="Z29">
        <f t="shared" si="18"/>
        <v>0.61252783001827338</v>
      </c>
      <c r="AB29">
        <f t="shared" si="19"/>
        <v>760.2849245656538</v>
      </c>
      <c r="AC29">
        <f t="shared" si="2"/>
        <v>720.98322659024234</v>
      </c>
      <c r="AE29">
        <f t="shared" si="3"/>
        <v>0</v>
      </c>
      <c r="AF29">
        <f t="shared" si="4"/>
        <v>0</v>
      </c>
      <c r="AG29">
        <f t="shared" si="4"/>
        <v>-7.6565978752284174</v>
      </c>
      <c r="AH29">
        <f t="shared" si="5"/>
        <v>-1282.4781898738477</v>
      </c>
      <c r="AI29">
        <f t="shared" si="6"/>
        <v>-1290.1347877490762</v>
      </c>
      <c r="AJ29">
        <f t="shared" si="7"/>
        <v>39.301697975411457</v>
      </c>
      <c r="AK29">
        <f t="shared" si="22"/>
        <v>53.219944719595773</v>
      </c>
      <c r="AL29">
        <f t="shared" si="8"/>
        <v>-1197.6131450540688</v>
      </c>
      <c r="AN29">
        <f t="shared" si="9"/>
        <v>0</v>
      </c>
      <c r="AO29">
        <f t="shared" si="9"/>
        <v>0</v>
      </c>
      <c r="AP29">
        <f t="shared" si="9"/>
        <v>-0.4021307178231206</v>
      </c>
      <c r="AQ29">
        <f t="shared" si="9"/>
        <v>-67.356792597793472</v>
      </c>
      <c r="AR29">
        <f t="shared" si="9"/>
        <v>-67.758923315616599</v>
      </c>
      <c r="AS29">
        <f t="shared" si="9"/>
        <v>2.0641569893140308</v>
      </c>
      <c r="AT29">
        <f t="shared" si="9"/>
        <v>2.7951545740489059</v>
      </c>
      <c r="AU29">
        <f t="shared" si="9"/>
        <v>-62.899611752253662</v>
      </c>
      <c r="AW29">
        <v>26</v>
      </c>
      <c r="AX29">
        <f>IF(Z29&gt;0, (R29*SUMPRODUCT(K29:$K$98, X29:$X$98)-K29*$AZ$3)/Z29, 0)</f>
        <v>1177.0619900955903</v>
      </c>
    </row>
    <row r="30" spans="5:50" x14ac:dyDescent="0.25">
      <c r="E30">
        <v>2030</v>
      </c>
      <c r="F30" s="5">
        <f>EconomicRates!C70</f>
        <v>3.5571999999999999E-2</v>
      </c>
      <c r="G30" s="5">
        <f>EconomicRates!D70</f>
        <v>7.0000000000000007E-2</v>
      </c>
      <c r="H30" s="5">
        <f t="shared" si="10"/>
        <v>0.12000000000000001</v>
      </c>
      <c r="I30" s="5">
        <f t="shared" si="11"/>
        <v>1.1200000000000001</v>
      </c>
      <c r="J30">
        <f t="shared" si="12"/>
        <v>0.89285714285714279</v>
      </c>
      <c r="K30">
        <f t="shared" si="20"/>
        <v>4.6893579840763422E-2</v>
      </c>
      <c r="L30" s="2">
        <v>27</v>
      </c>
      <c r="M30" s="6">
        <v>2.2446000000000001E-2</v>
      </c>
      <c r="Q30" s="4">
        <f t="shared" si="21"/>
        <v>12.5</v>
      </c>
      <c r="R30">
        <f t="shared" si="0"/>
        <v>100000</v>
      </c>
      <c r="S30">
        <f t="shared" si="1"/>
        <v>1149.4120178285013</v>
      </c>
      <c r="U30">
        <f t="shared" si="13"/>
        <v>2.2446000000000001E-2</v>
      </c>
      <c r="V30">
        <f t="shared" si="14"/>
        <v>0.01</v>
      </c>
      <c r="W30">
        <f t="shared" si="15"/>
        <v>0.61252783001827338</v>
      </c>
      <c r="X30">
        <f t="shared" si="16"/>
        <v>1.3748799672590165E-2</v>
      </c>
      <c r="Y30">
        <f t="shared" si="17"/>
        <v>6.1252783001827342E-3</v>
      </c>
      <c r="Z30">
        <f t="shared" si="18"/>
        <v>0.59265375204550053</v>
      </c>
      <c r="AB30">
        <f t="shared" si="19"/>
        <v>720.98322659024234</v>
      </c>
      <c r="AC30">
        <f t="shared" si="2"/>
        <v>681.20334501225102</v>
      </c>
      <c r="AE30">
        <f t="shared" si="3"/>
        <v>0</v>
      </c>
      <c r="AF30">
        <f t="shared" si="4"/>
        <v>0</v>
      </c>
      <c r="AG30">
        <f t="shared" si="4"/>
        <v>-7.4081719005687567</v>
      </c>
      <c r="AH30">
        <f t="shared" si="5"/>
        <v>-1374.8799672590164</v>
      </c>
      <c r="AI30">
        <f t="shared" si="6"/>
        <v>-1382.2881391595852</v>
      </c>
      <c r="AJ30">
        <f t="shared" si="7"/>
        <v>39.779881577991318</v>
      </c>
      <c r="AK30">
        <f t="shared" si="22"/>
        <v>50.468825861316965</v>
      </c>
      <c r="AL30">
        <f t="shared" si="8"/>
        <v>-1292.039431720277</v>
      </c>
      <c r="AN30">
        <f t="shared" si="9"/>
        <v>0</v>
      </c>
      <c r="AO30">
        <f t="shared" si="9"/>
        <v>0</v>
      </c>
      <c r="AP30">
        <f t="shared" si="9"/>
        <v>-0.34739570049342111</v>
      </c>
      <c r="AQ30">
        <f t="shared" si="9"/>
        <v>-64.473043516126893</v>
      </c>
      <c r="AR30">
        <f t="shared" si="9"/>
        <v>-64.820439216620301</v>
      </c>
      <c r="AS30">
        <f t="shared" si="9"/>
        <v>1.8654210528336499</v>
      </c>
      <c r="AT30">
        <f t="shared" si="9"/>
        <v>2.366663914997253</v>
      </c>
      <c r="AU30">
        <f t="shared" si="9"/>
        <v>-60.588354248789408</v>
      </c>
      <c r="AW30">
        <v>27</v>
      </c>
      <c r="AX30">
        <f>IF(Z30&gt;0, (R30*SUMPRODUCT(K30:$K$98, X30:$X$98)-K30*$AZ$3)/Z30, 0)</f>
        <v>1149.4120178285013</v>
      </c>
    </row>
    <row r="31" spans="5:50" x14ac:dyDescent="0.25">
      <c r="E31">
        <v>2031</v>
      </c>
      <c r="F31" s="5">
        <f>EconomicRates!C71</f>
        <v>3.5571999999999999E-2</v>
      </c>
      <c r="G31" s="5">
        <f>EconomicRates!D71</f>
        <v>7.0000000000000007E-2</v>
      </c>
      <c r="H31" s="5">
        <f t="shared" si="10"/>
        <v>0.12000000000000001</v>
      </c>
      <c r="I31" s="5">
        <f t="shared" si="11"/>
        <v>1.1200000000000001</v>
      </c>
      <c r="J31">
        <f t="shared" si="12"/>
        <v>0.89285714285714279</v>
      </c>
      <c r="K31">
        <f t="shared" si="20"/>
        <v>4.1869267714967337E-2</v>
      </c>
      <c r="L31" s="2">
        <v>28</v>
      </c>
      <c r="M31" s="6">
        <v>2.4856E-2</v>
      </c>
      <c r="Q31" s="4">
        <f t="shared" si="21"/>
        <v>12.5</v>
      </c>
      <c r="R31">
        <f t="shared" si="0"/>
        <v>100000</v>
      </c>
      <c r="S31">
        <f t="shared" si="1"/>
        <v>1121.2531290488687</v>
      </c>
      <c r="U31">
        <f t="shared" si="13"/>
        <v>2.4856E-2</v>
      </c>
      <c r="V31">
        <f t="shared" si="14"/>
        <v>0.01</v>
      </c>
      <c r="W31">
        <f t="shared" si="15"/>
        <v>0.59265375204550053</v>
      </c>
      <c r="X31">
        <f t="shared" si="16"/>
        <v>1.4731001660842961E-2</v>
      </c>
      <c r="Y31">
        <f t="shared" si="17"/>
        <v>5.9265375204550054E-3</v>
      </c>
      <c r="Z31">
        <f t="shared" si="18"/>
        <v>0.57199621286420255</v>
      </c>
      <c r="AB31">
        <f t="shared" si="19"/>
        <v>681.20334501225102</v>
      </c>
      <c r="AC31">
        <f t="shared" si="2"/>
        <v>641.35254347808984</v>
      </c>
      <c r="AE31">
        <f t="shared" si="3"/>
        <v>0</v>
      </c>
      <c r="AF31">
        <f t="shared" si="4"/>
        <v>0</v>
      </c>
      <c r="AG31">
        <f t="shared" si="4"/>
        <v>-7.1499526608025317</v>
      </c>
      <c r="AH31">
        <f t="shared" si="5"/>
        <v>-1473.100166084296</v>
      </c>
      <c r="AI31">
        <f t="shared" si="6"/>
        <v>-1480.2501187450985</v>
      </c>
      <c r="AJ31">
        <f t="shared" si="7"/>
        <v>39.850801534161178</v>
      </c>
      <c r="AK31">
        <f t="shared" si="22"/>
        <v>47.684234150857577</v>
      </c>
      <c r="AL31">
        <f t="shared" si="8"/>
        <v>-1392.7150830600797</v>
      </c>
      <c r="AN31">
        <f t="shared" si="9"/>
        <v>0</v>
      </c>
      <c r="AO31">
        <f t="shared" si="9"/>
        <v>0</v>
      </c>
      <c r="AP31">
        <f t="shared" si="9"/>
        <v>-0.29936328210448426</v>
      </c>
      <c r="AQ31">
        <f t="shared" si="9"/>
        <v>-61.677625224746237</v>
      </c>
      <c r="AR31">
        <f t="shared" si="9"/>
        <v>-61.976988506850716</v>
      </c>
      <c r="AS31">
        <f t="shared" si="9"/>
        <v>1.6685238780898255</v>
      </c>
      <c r="AT31">
        <f t="shared" si="9"/>
        <v>1.9965039654454442</v>
      </c>
      <c r="AU31">
        <f t="shared" si="9"/>
        <v>-58.311960663315446</v>
      </c>
      <c r="AW31">
        <v>28</v>
      </c>
      <c r="AX31">
        <f>IF(Z31&gt;0, (R31*SUMPRODUCT(K31:$K$98, X31:$X$98)-K31*$AZ$3)/Z31, 0)</f>
        <v>1121.2531290488687</v>
      </c>
    </row>
    <row r="32" spans="5:50" x14ac:dyDescent="0.25">
      <c r="E32">
        <v>2032</v>
      </c>
      <c r="F32" s="5">
        <f>EconomicRates!C72</f>
        <v>3.5571999999999999E-2</v>
      </c>
      <c r="G32" s="5">
        <f>EconomicRates!D72</f>
        <v>7.0000000000000007E-2</v>
      </c>
      <c r="H32" s="5">
        <f t="shared" si="10"/>
        <v>0.12000000000000001</v>
      </c>
      <c r="I32" s="5">
        <f t="shared" si="11"/>
        <v>1.1200000000000001</v>
      </c>
      <c r="J32">
        <f t="shared" si="12"/>
        <v>0.89285714285714279</v>
      </c>
      <c r="K32">
        <f t="shared" si="20"/>
        <v>3.7383274745506546E-2</v>
      </c>
      <c r="L32" s="2">
        <v>29</v>
      </c>
      <c r="M32" s="6">
        <v>2.7564999999999999E-2</v>
      </c>
      <c r="Q32" s="4">
        <f t="shared" si="21"/>
        <v>12.5</v>
      </c>
      <c r="R32">
        <f t="shared" si="0"/>
        <v>100000</v>
      </c>
      <c r="S32">
        <f t="shared" si="1"/>
        <v>1092.9137788489197</v>
      </c>
      <c r="U32">
        <f t="shared" si="13"/>
        <v>2.7564999999999999E-2</v>
      </c>
      <c r="V32">
        <f t="shared" si="14"/>
        <v>0.01</v>
      </c>
      <c r="W32">
        <f t="shared" si="15"/>
        <v>0.57199621286420255</v>
      </c>
      <c r="X32">
        <f t="shared" si="16"/>
        <v>1.5767075607601742E-2</v>
      </c>
      <c r="Y32">
        <f t="shared" si="17"/>
        <v>5.7199621286420253E-3</v>
      </c>
      <c r="Z32">
        <f t="shared" si="18"/>
        <v>0.55050917512795883</v>
      </c>
      <c r="AB32">
        <f t="shared" si="19"/>
        <v>641.35254347808984</v>
      </c>
      <c r="AC32">
        <f t="shared" si="2"/>
        <v>601.65906288009921</v>
      </c>
      <c r="AE32">
        <f t="shared" si="3"/>
        <v>0</v>
      </c>
      <c r="AF32">
        <f t="shared" si="4"/>
        <v>0</v>
      </c>
      <c r="AG32">
        <f t="shared" si="4"/>
        <v>-6.8813646890994855</v>
      </c>
      <c r="AH32">
        <f t="shared" si="5"/>
        <v>-1576.7075607601741</v>
      </c>
      <c r="AI32">
        <f t="shared" si="6"/>
        <v>-1583.5889254492736</v>
      </c>
      <c r="AJ32">
        <f t="shared" si="7"/>
        <v>39.693480597990629</v>
      </c>
      <c r="AK32">
        <f t="shared" si="22"/>
        <v>44.894678043466293</v>
      </c>
      <c r="AL32">
        <f t="shared" si="8"/>
        <v>-1499.0007668078167</v>
      </c>
      <c r="AN32">
        <f t="shared" si="9"/>
        <v>0</v>
      </c>
      <c r="AO32">
        <f t="shared" si="9"/>
        <v>0</v>
      </c>
      <c r="AP32">
        <f t="shared" si="9"/>
        <v>-0.25724794679663332</v>
      </c>
      <c r="AQ32">
        <f t="shared" si="9"/>
        <v>-58.942491937215046</v>
      </c>
      <c r="AR32">
        <f t="shared" si="9"/>
        <v>-59.199739884011677</v>
      </c>
      <c r="AS32">
        <f t="shared" si="9"/>
        <v>1.4838722908001172</v>
      </c>
      <c r="AT32">
        <f t="shared" si="9"/>
        <v>1.6783100839099607</v>
      </c>
      <c r="AU32">
        <f t="shared" si="9"/>
        <v>-56.0375575093016</v>
      </c>
      <c r="AW32">
        <v>29</v>
      </c>
      <c r="AX32">
        <f>IF(Z32&gt;0, (R32*SUMPRODUCT(K32:$K$98, X32:$X$98)-K32*$AZ$3)/Z32, 0)</f>
        <v>1092.9137788489197</v>
      </c>
    </row>
    <row r="33" spans="5:50" x14ac:dyDescent="0.25">
      <c r="E33">
        <v>2033</v>
      </c>
      <c r="F33" s="5">
        <f>EconomicRates!C73</f>
        <v>3.5571999999999999E-2</v>
      </c>
      <c r="G33" s="5">
        <f>EconomicRates!D73</f>
        <v>7.0000000000000007E-2</v>
      </c>
      <c r="H33" s="5">
        <f t="shared" si="10"/>
        <v>0.12000000000000001</v>
      </c>
      <c r="I33" s="5">
        <f t="shared" si="11"/>
        <v>1.1200000000000001</v>
      </c>
      <c r="J33">
        <f t="shared" si="12"/>
        <v>0.89285714285714279</v>
      </c>
      <c r="K33">
        <f t="shared" si="20"/>
        <v>3.337792387991656E-2</v>
      </c>
      <c r="L33" s="2">
        <v>30</v>
      </c>
      <c r="M33" s="6">
        <v>3.0620999999999999E-2</v>
      </c>
      <c r="Q33" s="4">
        <f t="shared" si="21"/>
        <v>12.5</v>
      </c>
      <c r="R33">
        <f t="shared" si="0"/>
        <v>100000</v>
      </c>
      <c r="S33">
        <f t="shared" si="1"/>
        <v>1064.7515432973044</v>
      </c>
      <c r="U33">
        <f t="shared" si="13"/>
        <v>3.0620999999999999E-2</v>
      </c>
      <c r="V33">
        <f t="shared" si="14"/>
        <v>0.01</v>
      </c>
      <c r="W33">
        <f t="shared" si="15"/>
        <v>0.55050917512795883</v>
      </c>
      <c r="X33">
        <f t="shared" si="16"/>
        <v>1.6857141451593227E-2</v>
      </c>
      <c r="Y33">
        <f t="shared" si="17"/>
        <v>5.5050917512795882E-3</v>
      </c>
      <c r="Z33">
        <f t="shared" si="18"/>
        <v>0.52814694192508604</v>
      </c>
      <c r="AB33">
        <f t="shared" si="19"/>
        <v>601.65906288009921</v>
      </c>
      <c r="AC33">
        <f t="shared" si="2"/>
        <v>562.34527150248709</v>
      </c>
      <c r="AE33">
        <f t="shared" si="3"/>
        <v>0</v>
      </c>
      <c r="AF33">
        <f t="shared" si="4"/>
        <v>0</v>
      </c>
      <c r="AG33">
        <f t="shared" si="4"/>
        <v>-6.6018367740635755</v>
      </c>
      <c r="AH33">
        <f t="shared" si="5"/>
        <v>-1685.7141451593227</v>
      </c>
      <c r="AI33">
        <f t="shared" si="6"/>
        <v>-1692.3159819333862</v>
      </c>
      <c r="AJ33">
        <f t="shared" si="7"/>
        <v>39.31379137761212</v>
      </c>
      <c r="AK33">
        <f t="shared" si="22"/>
        <v>42.116134401606949</v>
      </c>
      <c r="AL33">
        <f t="shared" si="8"/>
        <v>-1610.8860561541671</v>
      </c>
      <c r="AN33">
        <f t="shared" si="9"/>
        <v>0</v>
      </c>
      <c r="AO33">
        <f t="shared" si="9"/>
        <v>0</v>
      </c>
      <c r="AP33">
        <f t="shared" si="9"/>
        <v>-0.22035560531232792</v>
      </c>
      <c r="AQ33">
        <f t="shared" si="9"/>
        <v>-56.265638420426491</v>
      </c>
      <c r="AR33">
        <f t="shared" si="9"/>
        <v>-56.485994025738812</v>
      </c>
      <c r="AS33">
        <f t="shared" si="9"/>
        <v>1.3122127360328573</v>
      </c>
      <c r="AT33">
        <f t="shared" si="9"/>
        <v>1.405749128173172</v>
      </c>
      <c r="AU33">
        <f t="shared" si="9"/>
        <v>-53.768032161532787</v>
      </c>
      <c r="AW33">
        <v>30</v>
      </c>
      <c r="AX33">
        <f>IF(Z33&gt;0, (R33*SUMPRODUCT(K33:$K$98, X33:$X$98)-K33*$AZ$3)/Z33, 0)</f>
        <v>1064.7515432973044</v>
      </c>
    </row>
    <row r="34" spans="5:50" x14ac:dyDescent="0.25">
      <c r="E34">
        <v>2034</v>
      </c>
      <c r="F34" s="5">
        <f>EconomicRates!C74</f>
        <v>3.5571999999999999E-2</v>
      </c>
      <c r="G34" s="5">
        <f>EconomicRates!D74</f>
        <v>7.0000000000000007E-2</v>
      </c>
      <c r="H34" s="5">
        <f t="shared" si="10"/>
        <v>0.12000000000000001</v>
      </c>
      <c r="I34" s="5">
        <f t="shared" si="11"/>
        <v>1.1200000000000001</v>
      </c>
      <c r="J34">
        <f t="shared" si="12"/>
        <v>0.89285714285714279</v>
      </c>
      <c r="K34">
        <f t="shared" si="20"/>
        <v>2.9801717749925499E-2</v>
      </c>
      <c r="L34" s="2">
        <v>31</v>
      </c>
      <c r="M34" s="6">
        <v>3.3921E-2</v>
      </c>
      <c r="Q34" s="4">
        <f t="shared" si="21"/>
        <v>12.5</v>
      </c>
      <c r="R34">
        <f t="shared" si="0"/>
        <v>100000</v>
      </c>
      <c r="S34">
        <f t="shared" si="1"/>
        <v>1036.9443531057746</v>
      </c>
      <c r="U34">
        <f t="shared" si="13"/>
        <v>3.3921E-2</v>
      </c>
      <c r="V34">
        <f t="shared" si="14"/>
        <v>0.01</v>
      </c>
      <c r="W34">
        <f t="shared" si="15"/>
        <v>0.52814694192508604</v>
      </c>
      <c r="X34">
        <f t="shared" si="16"/>
        <v>1.7915272417040842E-2</v>
      </c>
      <c r="Y34">
        <f t="shared" si="17"/>
        <v>5.2814694192508602E-3</v>
      </c>
      <c r="Z34">
        <f t="shared" si="18"/>
        <v>0.50495020008879432</v>
      </c>
      <c r="AB34">
        <f t="shared" si="19"/>
        <v>562.34527150248709</v>
      </c>
      <c r="AC34">
        <f t="shared" si="2"/>
        <v>523.60525858170627</v>
      </c>
      <c r="AE34">
        <f t="shared" si="3"/>
        <v>0</v>
      </c>
      <c r="AF34">
        <f t="shared" si="4"/>
        <v>0</v>
      </c>
      <c r="AG34">
        <f t="shared" si="4"/>
        <v>-6.3118775011099286</v>
      </c>
      <c r="AH34">
        <f t="shared" si="5"/>
        <v>-1791.5272417040842</v>
      </c>
      <c r="AI34">
        <f t="shared" si="6"/>
        <v>-1797.839119205194</v>
      </c>
      <c r="AJ34">
        <f t="shared" si="7"/>
        <v>38.740012920780828</v>
      </c>
      <c r="AK34">
        <f t="shared" si="22"/>
        <v>39.364169005174098</v>
      </c>
      <c r="AL34">
        <f t="shared" si="8"/>
        <v>-1719.7349372792391</v>
      </c>
      <c r="AN34">
        <f t="shared" si="9"/>
        <v>0</v>
      </c>
      <c r="AO34">
        <f t="shared" si="9"/>
        <v>0</v>
      </c>
      <c r="AP34">
        <f t="shared" si="9"/>
        <v>-0.18810479176018316</v>
      </c>
      <c r="AQ34">
        <f t="shared" si="9"/>
        <v>-53.390589198567675</v>
      </c>
      <c r="AR34">
        <f t="shared" si="9"/>
        <v>-53.578693990327857</v>
      </c>
      <c r="AS34">
        <f t="shared" si="9"/>
        <v>1.1545189306935772</v>
      </c>
      <c r="AT34">
        <f t="shared" si="9"/>
        <v>1.173119854152564</v>
      </c>
      <c r="AU34">
        <f t="shared" ref="AU34:AU69" si="23">AL34*$K34</f>
        <v>-51.251055205481713</v>
      </c>
      <c r="AW34">
        <v>31</v>
      </c>
      <c r="AX34">
        <f>IF(Z34&gt;0, (R34*SUMPRODUCT(K34:$K$98, X34:$X$98)-K34*$AZ$3)/Z34, 0)</f>
        <v>1036.9443531057746</v>
      </c>
    </row>
    <row r="35" spans="5:50" x14ac:dyDescent="0.25">
      <c r="E35">
        <v>2035</v>
      </c>
      <c r="F35" s="5">
        <f>EconomicRates!C75</f>
        <v>3.5571999999999999E-2</v>
      </c>
      <c r="G35" s="5">
        <f>EconomicRates!D75</f>
        <v>7.0000000000000007E-2</v>
      </c>
      <c r="H35" s="5">
        <f t="shared" si="10"/>
        <v>0.12000000000000001</v>
      </c>
      <c r="I35" s="5">
        <f t="shared" si="11"/>
        <v>1.1200000000000001</v>
      </c>
      <c r="J35">
        <f t="shared" si="12"/>
        <v>0.89285714285714279</v>
      </c>
      <c r="K35">
        <f t="shared" si="20"/>
        <v>2.660867656243348E-2</v>
      </c>
      <c r="L35" s="2">
        <v>32</v>
      </c>
      <c r="M35" s="6">
        <v>3.7368999999999999E-2</v>
      </c>
      <c r="Q35" s="4">
        <f t="shared" si="21"/>
        <v>12.5</v>
      </c>
      <c r="R35">
        <f t="shared" si="0"/>
        <v>100000</v>
      </c>
      <c r="S35">
        <f t="shared" si="1"/>
        <v>1010.043704216121</v>
      </c>
      <c r="U35">
        <f t="shared" si="13"/>
        <v>3.7368999999999999E-2</v>
      </c>
      <c r="V35">
        <f t="shared" si="14"/>
        <v>0.01</v>
      </c>
      <c r="W35">
        <f t="shared" si="15"/>
        <v>0.50495020008879432</v>
      </c>
      <c r="X35">
        <f t="shared" si="16"/>
        <v>1.8869484027118154E-2</v>
      </c>
      <c r="Y35">
        <f t="shared" si="17"/>
        <v>5.0495020008879433E-3</v>
      </c>
      <c r="Z35">
        <f t="shared" si="18"/>
        <v>0.48103121406078825</v>
      </c>
      <c r="AB35">
        <f t="shared" si="19"/>
        <v>523.60525858170627</v>
      </c>
      <c r="AC35">
        <f t="shared" si="2"/>
        <v>485.8625492935364</v>
      </c>
      <c r="AE35">
        <f t="shared" si="3"/>
        <v>0</v>
      </c>
      <c r="AF35">
        <f t="shared" ref="AF35:AG69" si="24">-$Z35*P35</f>
        <v>0</v>
      </c>
      <c r="AG35">
        <f t="shared" si="24"/>
        <v>-6.0128901757598534</v>
      </c>
      <c r="AH35">
        <f t="shared" si="5"/>
        <v>-1886.9484027118153</v>
      </c>
      <c r="AI35">
        <f t="shared" ref="AI35:AI66" si="25">SUM(AE35:AH35)</f>
        <v>-1892.9612928875752</v>
      </c>
      <c r="AJ35">
        <f t="shared" si="7"/>
        <v>37.742709288169863</v>
      </c>
      <c r="AK35">
        <f t="shared" si="22"/>
        <v>36.652368100719443</v>
      </c>
      <c r="AL35">
        <f t="shared" ref="AL35:AL69" si="26">SUM(AI35:AK35)</f>
        <v>-1818.5662154986858</v>
      </c>
      <c r="AN35">
        <f t="shared" ref="AN35:AT69" si="27">AE35*$K35</f>
        <v>0</v>
      </c>
      <c r="AO35">
        <f t="shared" si="27"/>
        <v>0</v>
      </c>
      <c r="AP35">
        <f t="shared" si="27"/>
        <v>-0.15999504989222774</v>
      </c>
      <c r="AQ35">
        <f t="shared" si="27"/>
        <v>-50.209199737759171</v>
      </c>
      <c r="AR35">
        <f t="shared" si="27"/>
        <v>-50.369194787651395</v>
      </c>
      <c r="AS35">
        <f t="shared" si="27"/>
        <v>1.0042835440388658</v>
      </c>
      <c r="AT35">
        <f t="shared" si="27"/>
        <v>0.97527100803929789</v>
      </c>
      <c r="AU35">
        <f t="shared" si="23"/>
        <v>-48.389640235573232</v>
      </c>
      <c r="AW35">
        <v>32</v>
      </c>
      <c r="AX35">
        <f>IF(Z35&gt;0, (R35*SUMPRODUCT(K35:$K$98, X35:$X$98)-K35*$AZ$3)/Z35, 0)</f>
        <v>1010.043704216121</v>
      </c>
    </row>
    <row r="36" spans="5:50" x14ac:dyDescent="0.25">
      <c r="E36">
        <v>2036</v>
      </c>
      <c r="F36" s="5">
        <f>EconomicRates!C76</f>
        <v>3.5571999999999999E-2</v>
      </c>
      <c r="G36" s="5">
        <f>EconomicRates!D76</f>
        <v>7.0000000000000007E-2</v>
      </c>
      <c r="H36" s="5">
        <f t="shared" si="10"/>
        <v>0.12000000000000001</v>
      </c>
      <c r="I36" s="5">
        <f t="shared" si="11"/>
        <v>1.1200000000000001</v>
      </c>
      <c r="J36">
        <f t="shared" si="12"/>
        <v>0.89285714285714279</v>
      </c>
      <c r="K36">
        <f t="shared" si="20"/>
        <v>2.3757746930744176E-2</v>
      </c>
      <c r="L36" s="2">
        <v>33</v>
      </c>
      <c r="M36" s="6">
        <v>5.0548205999999998E-2</v>
      </c>
      <c r="Q36" s="4">
        <f t="shared" si="21"/>
        <v>12.5</v>
      </c>
      <c r="R36">
        <f t="shared" si="0"/>
        <v>100000</v>
      </c>
      <c r="S36">
        <f t="shared" si="1"/>
        <v>994.95256104769317</v>
      </c>
      <c r="U36">
        <f t="shared" si="13"/>
        <v>5.0548205999999998E-2</v>
      </c>
      <c r="V36">
        <f t="shared" si="14"/>
        <v>0.01</v>
      </c>
      <c r="W36">
        <f t="shared" si="15"/>
        <v>0.48103121406078825</v>
      </c>
      <c r="X36">
        <f t="shared" si="16"/>
        <v>2.4315264900774819E-2</v>
      </c>
      <c r="Y36">
        <f t="shared" si="17"/>
        <v>4.8103121406078827E-3</v>
      </c>
      <c r="Z36">
        <f t="shared" si="18"/>
        <v>0.45190563701940556</v>
      </c>
      <c r="AB36">
        <f t="shared" si="19"/>
        <v>485.8625492935364</v>
      </c>
      <c r="AC36">
        <f t="shared" si="2"/>
        <v>449.62467090434677</v>
      </c>
      <c r="AE36">
        <f t="shared" si="3"/>
        <v>0</v>
      </c>
      <c r="AF36">
        <f t="shared" si="24"/>
        <v>0</v>
      </c>
      <c r="AG36">
        <f t="shared" si="24"/>
        <v>-5.6488204627425693</v>
      </c>
      <c r="AH36">
        <f t="shared" si="5"/>
        <v>-2431.5264900774819</v>
      </c>
      <c r="AI36">
        <f t="shared" si="25"/>
        <v>-2437.1753105402245</v>
      </c>
      <c r="AJ36">
        <f t="shared" si="7"/>
        <v>36.237878389189632</v>
      </c>
      <c r="AK36">
        <f t="shared" si="22"/>
        <v>34.010378450547549</v>
      </c>
      <c r="AL36">
        <f t="shared" si="26"/>
        <v>-2366.9270537004872</v>
      </c>
      <c r="AN36">
        <f t="shared" si="27"/>
        <v>0</v>
      </c>
      <c r="AO36">
        <f t="shared" si="27"/>
        <v>0</v>
      </c>
      <c r="AP36">
        <f t="shared" si="27"/>
        <v>-0.13420324701104716</v>
      </c>
      <c r="AQ36">
        <f t="shared" si="27"/>
        <v>-57.767591006661455</v>
      </c>
      <c r="AR36">
        <f t="shared" si="27"/>
        <v>-57.901794253672499</v>
      </c>
      <c r="AS36">
        <f t="shared" si="27"/>
        <v>0.86093034407745073</v>
      </c>
      <c r="AT36">
        <f t="shared" si="27"/>
        <v>0.80800996424694393</v>
      </c>
      <c r="AU36">
        <f t="shared" si="23"/>
        <v>-56.232853945348104</v>
      </c>
      <c r="AW36">
        <v>33</v>
      </c>
      <c r="AX36">
        <f>IF(Z36&gt;0, (R36*SUMPRODUCT(K36:$K$98, X36:$X$98)-K36*$AZ$3)/Z36, 0)</f>
        <v>994.95256104769317</v>
      </c>
    </row>
    <row r="37" spans="5:50" x14ac:dyDescent="0.25">
      <c r="E37">
        <v>2037</v>
      </c>
      <c r="F37" s="5">
        <f>EconomicRates!C77</f>
        <v>3.5571999999999999E-2</v>
      </c>
      <c r="G37" s="5">
        <f>EconomicRates!D77</f>
        <v>7.0000000000000007E-2</v>
      </c>
      <c r="H37" s="5">
        <f t="shared" si="10"/>
        <v>0.12000000000000001</v>
      </c>
      <c r="I37" s="5">
        <f t="shared" si="11"/>
        <v>1.1200000000000001</v>
      </c>
      <c r="J37">
        <f t="shared" si="12"/>
        <v>0.89285714285714279</v>
      </c>
      <c r="K37">
        <f t="shared" si="20"/>
        <v>2.1212274045307299E-2</v>
      </c>
      <c r="L37" s="2">
        <v>34</v>
      </c>
      <c r="M37" s="6">
        <v>6.4784177999999998E-2</v>
      </c>
      <c r="Q37" s="4">
        <f t="shared" si="21"/>
        <v>12.5</v>
      </c>
      <c r="R37">
        <f t="shared" si="0"/>
        <v>100000</v>
      </c>
      <c r="S37">
        <f t="shared" si="1"/>
        <v>967.04512359282296</v>
      </c>
      <c r="U37">
        <f t="shared" si="13"/>
        <v>6.4784177999999998E-2</v>
      </c>
      <c r="V37">
        <f t="shared" si="14"/>
        <v>0.01</v>
      </c>
      <c r="W37">
        <f t="shared" si="15"/>
        <v>0.45190563701940556</v>
      </c>
      <c r="X37">
        <f t="shared" si="16"/>
        <v>2.9276335227868558E-2</v>
      </c>
      <c r="Y37">
        <f t="shared" si="17"/>
        <v>4.5190563701940556E-3</v>
      </c>
      <c r="Z37">
        <f t="shared" si="18"/>
        <v>0.41811024542134295</v>
      </c>
      <c r="AB37">
        <f t="shared" si="19"/>
        <v>449.62467090434677</v>
      </c>
      <c r="AC37">
        <f t="shared" si="2"/>
        <v>404.33147395890813</v>
      </c>
      <c r="AE37">
        <f t="shared" si="3"/>
        <v>0</v>
      </c>
      <c r="AF37">
        <f t="shared" si="24"/>
        <v>0</v>
      </c>
      <c r="AG37">
        <f t="shared" si="24"/>
        <v>-5.2263780677667873</v>
      </c>
      <c r="AH37">
        <f t="shared" si="5"/>
        <v>-2927.6335227868558</v>
      </c>
      <c r="AI37">
        <f t="shared" si="25"/>
        <v>-2932.8599008546225</v>
      </c>
      <c r="AJ37">
        <f t="shared" si="7"/>
        <v>45.293196945438638</v>
      </c>
      <c r="AK37">
        <f t="shared" si="22"/>
        <v>31.473726963304276</v>
      </c>
      <c r="AL37">
        <f t="shared" si="26"/>
        <v>-2856.0929769458799</v>
      </c>
      <c r="AN37">
        <f t="shared" si="27"/>
        <v>0</v>
      </c>
      <c r="AO37">
        <f t="shared" si="27"/>
        <v>0</v>
      </c>
      <c r="AP37">
        <f t="shared" si="27"/>
        <v>-0.11086336383785274</v>
      </c>
      <c r="AQ37">
        <f t="shared" si="27"/>
        <v>-62.101764589583198</v>
      </c>
      <c r="AR37">
        <f t="shared" si="27"/>
        <v>-62.212627953421048</v>
      </c>
      <c r="AS37">
        <f t="shared" si="27"/>
        <v>0.96077170599471984</v>
      </c>
      <c r="AT37">
        <f t="shared" si="27"/>
        <v>0.66762932157278787</v>
      </c>
      <c r="AU37">
        <f t="shared" si="23"/>
        <v>-60.584226925853542</v>
      </c>
      <c r="AW37">
        <v>34</v>
      </c>
      <c r="AX37">
        <f>IF(Z37&gt;0, (R37*SUMPRODUCT(K37:$K$98, X37:$X$98)-K37*$AZ$3)/Z37, 0)</f>
        <v>967.04512359282296</v>
      </c>
    </row>
    <row r="38" spans="5:50" x14ac:dyDescent="0.25">
      <c r="E38">
        <v>2038</v>
      </c>
      <c r="F38" s="5">
        <f>EconomicRates!C78</f>
        <v>3.5571999999999999E-2</v>
      </c>
      <c r="G38" s="5">
        <f>EconomicRates!D78</f>
        <v>7.0000000000000007E-2</v>
      </c>
      <c r="H38" s="5">
        <f t="shared" si="10"/>
        <v>0.12000000000000001</v>
      </c>
      <c r="I38" s="5">
        <f t="shared" si="11"/>
        <v>1.1200000000000001</v>
      </c>
      <c r="J38">
        <f t="shared" si="12"/>
        <v>0.89285714285714279</v>
      </c>
      <c r="K38">
        <f t="shared" si="20"/>
        <v>1.8939530397595803E-2</v>
      </c>
      <c r="L38" s="2">
        <v>35</v>
      </c>
      <c r="M38" s="6">
        <v>8.0470763000000001E-2</v>
      </c>
      <c r="Q38" s="4">
        <f t="shared" si="21"/>
        <v>12.5</v>
      </c>
      <c r="R38">
        <f t="shared" si="0"/>
        <v>100000</v>
      </c>
      <c r="S38">
        <f t="shared" si="1"/>
        <v>929.22140502783589</v>
      </c>
      <c r="U38">
        <f t="shared" si="13"/>
        <v>8.0470763000000001E-2</v>
      </c>
      <c r="V38">
        <f t="shared" si="14"/>
        <v>0.01</v>
      </c>
      <c r="W38">
        <f t="shared" si="15"/>
        <v>0.41811024542134295</v>
      </c>
      <c r="X38">
        <f t="shared" si="16"/>
        <v>3.3645650467172723E-2</v>
      </c>
      <c r="Y38">
        <f t="shared" si="17"/>
        <v>4.1811024542134298E-3</v>
      </c>
      <c r="Z38">
        <f t="shared" si="18"/>
        <v>0.3802834924999568</v>
      </c>
      <c r="AB38">
        <f t="shared" si="19"/>
        <v>404.33147395890813</v>
      </c>
      <c r="AC38">
        <f t="shared" si="2"/>
        <v>353.36756120970233</v>
      </c>
      <c r="AE38">
        <f t="shared" si="3"/>
        <v>0</v>
      </c>
      <c r="AF38">
        <f t="shared" si="24"/>
        <v>0</v>
      </c>
      <c r="AG38">
        <f t="shared" si="24"/>
        <v>-4.7535436562494597</v>
      </c>
      <c r="AH38">
        <f t="shared" si="5"/>
        <v>-3364.5650467172723</v>
      </c>
      <c r="AI38">
        <f t="shared" si="25"/>
        <v>-3369.3185903735216</v>
      </c>
      <c r="AJ38">
        <f t="shared" si="7"/>
        <v>50.963912749205804</v>
      </c>
      <c r="AK38">
        <f t="shared" si="22"/>
        <v>28.303203177123571</v>
      </c>
      <c r="AL38">
        <f t="shared" si="26"/>
        <v>-3290.051474447192</v>
      </c>
      <c r="AN38">
        <f t="shared" si="27"/>
        <v>0</v>
      </c>
      <c r="AO38">
        <f t="shared" si="27"/>
        <v>0</v>
      </c>
      <c r="AP38">
        <f t="shared" si="27"/>
        <v>-9.0029884573835331E-2</v>
      </c>
      <c r="AQ38">
        <f t="shared" si="27"/>
        <v>-63.723281976990123</v>
      </c>
      <c r="AR38">
        <f t="shared" si="27"/>
        <v>-63.813311861563953</v>
      </c>
      <c r="AS38">
        <f t="shared" si="27"/>
        <v>0.96523257469400359</v>
      </c>
      <c r="AT38">
        <f t="shared" si="27"/>
        <v>0.53604937692246202</v>
      </c>
      <c r="AU38">
        <f t="shared" si="23"/>
        <v>-62.312029909947483</v>
      </c>
      <c r="AW38">
        <v>35</v>
      </c>
      <c r="AX38">
        <f>IF(Z38&gt;0, (R38*SUMPRODUCT(K38:$K$98, X38:$X$98)-K38*$AZ$3)/Z38, 0)</f>
        <v>929.22140502783589</v>
      </c>
    </row>
    <row r="39" spans="5:50" x14ac:dyDescent="0.25">
      <c r="E39">
        <v>2039</v>
      </c>
      <c r="F39" s="5">
        <f>EconomicRates!C79</f>
        <v>3.5571999999999999E-2</v>
      </c>
      <c r="G39" s="5">
        <f>EconomicRates!D79</f>
        <v>7.0000000000000007E-2</v>
      </c>
      <c r="H39" s="5">
        <f t="shared" si="10"/>
        <v>0.12000000000000001</v>
      </c>
      <c r="I39" s="5">
        <f t="shared" si="11"/>
        <v>1.1200000000000001</v>
      </c>
      <c r="J39">
        <f t="shared" si="12"/>
        <v>0.89285714285714279</v>
      </c>
      <c r="K39">
        <f t="shared" si="20"/>
        <v>1.6910294997853393E-2</v>
      </c>
      <c r="L39" s="2">
        <v>36</v>
      </c>
      <c r="M39" s="6">
        <v>9.7818447000000003E-2</v>
      </c>
      <c r="Q39" s="4">
        <f t="shared" si="21"/>
        <v>12.5</v>
      </c>
      <c r="R39">
        <f t="shared" si="0"/>
        <v>100000</v>
      </c>
      <c r="S39">
        <f t="shared" si="1"/>
        <v>883.00842121247399</v>
      </c>
      <c r="U39">
        <f t="shared" si="13"/>
        <v>9.7818447000000003E-2</v>
      </c>
      <c r="V39">
        <f t="shared" si="14"/>
        <v>0.01</v>
      </c>
      <c r="W39">
        <f t="shared" si="15"/>
        <v>0.3802834924999568</v>
      </c>
      <c r="X39">
        <f t="shared" si="16"/>
        <v>3.7198740656081926E-2</v>
      </c>
      <c r="Y39">
        <f t="shared" si="17"/>
        <v>3.802834924999568E-3</v>
      </c>
      <c r="Z39">
        <f t="shared" si="18"/>
        <v>0.33928191691887533</v>
      </c>
      <c r="AB39">
        <f t="shared" si="19"/>
        <v>353.36756120970233</v>
      </c>
      <c r="AC39">
        <f t="shared" si="2"/>
        <v>299.58878980447787</v>
      </c>
      <c r="AE39">
        <f t="shared" si="3"/>
        <v>0</v>
      </c>
      <c r="AF39">
        <f t="shared" si="24"/>
        <v>0</v>
      </c>
      <c r="AG39">
        <f t="shared" si="24"/>
        <v>-4.2410239614859417</v>
      </c>
      <c r="AH39">
        <f t="shared" si="5"/>
        <v>-3719.8740656081927</v>
      </c>
      <c r="AI39">
        <f t="shared" si="25"/>
        <v>-3724.1150895696787</v>
      </c>
      <c r="AJ39">
        <f t="shared" si="7"/>
        <v>53.778771405224461</v>
      </c>
      <c r="AK39">
        <f t="shared" si="22"/>
        <v>24.735729284679167</v>
      </c>
      <c r="AL39">
        <f t="shared" si="26"/>
        <v>-3645.6005888797754</v>
      </c>
      <c r="AN39">
        <f t="shared" si="27"/>
        <v>0</v>
      </c>
      <c r="AO39">
        <f t="shared" si="27"/>
        <v>0</v>
      </c>
      <c r="AP39">
        <f t="shared" si="27"/>
        <v>-7.1716966281692107E-2</v>
      </c>
      <c r="AQ39">
        <f t="shared" si="27"/>
        <v>-62.904167804298787</v>
      </c>
      <c r="AR39">
        <f t="shared" si="27"/>
        <v>-62.975884770580478</v>
      </c>
      <c r="AS39">
        <f t="shared" si="27"/>
        <v>0.90941488908446833</v>
      </c>
      <c r="AT39">
        <f t="shared" si="27"/>
        <v>0.41828847919096579</v>
      </c>
      <c r="AU39">
        <f t="shared" si="23"/>
        <v>-61.648181402305049</v>
      </c>
      <c r="AW39">
        <v>36</v>
      </c>
      <c r="AX39">
        <f>IF(Z39&gt;0, (R39*SUMPRODUCT(K39:$K$98, X39:$X$98)-K39*$AZ$3)/Z39, 0)</f>
        <v>883.00842121247399</v>
      </c>
    </row>
    <row r="40" spans="5:50" x14ac:dyDescent="0.25">
      <c r="E40">
        <v>2040</v>
      </c>
      <c r="F40" s="5">
        <f>EconomicRates!C80</f>
        <v>3.5571999999999999E-2</v>
      </c>
      <c r="G40" s="5">
        <f>EconomicRates!D80</f>
        <v>7.0000000000000007E-2</v>
      </c>
      <c r="H40" s="5">
        <f t="shared" si="10"/>
        <v>0.12000000000000001</v>
      </c>
      <c r="I40" s="5">
        <f t="shared" si="11"/>
        <v>1.1200000000000001</v>
      </c>
      <c r="J40">
        <f t="shared" si="12"/>
        <v>0.89285714285714279</v>
      </c>
      <c r="K40">
        <f t="shared" si="20"/>
        <v>1.5098477676654815E-2</v>
      </c>
      <c r="L40" s="2">
        <v>37</v>
      </c>
      <c r="M40" s="6">
        <v>0.115047869</v>
      </c>
      <c r="Q40" s="4">
        <f t="shared" si="21"/>
        <v>12.5</v>
      </c>
      <c r="R40">
        <f t="shared" si="0"/>
        <v>100000</v>
      </c>
      <c r="S40">
        <f t="shared" si="1"/>
        <v>827.21627882239318</v>
      </c>
      <c r="U40">
        <f t="shared" si="13"/>
        <v>0.115047869</v>
      </c>
      <c r="V40">
        <f t="shared" si="14"/>
        <v>0.01</v>
      </c>
      <c r="W40">
        <f t="shared" si="15"/>
        <v>0.33928191691887533</v>
      </c>
      <c r="X40">
        <f t="shared" si="16"/>
        <v>3.9033661531751654E-2</v>
      </c>
      <c r="Y40">
        <f t="shared" si="17"/>
        <v>3.3928191691887533E-3</v>
      </c>
      <c r="Z40">
        <f t="shared" si="18"/>
        <v>0.29685543621793492</v>
      </c>
      <c r="AB40">
        <f t="shared" si="19"/>
        <v>299.58878980447787</v>
      </c>
      <c r="AC40">
        <f t="shared" si="2"/>
        <v>245.56364929639841</v>
      </c>
      <c r="AE40">
        <f t="shared" si="3"/>
        <v>0</v>
      </c>
      <c r="AF40">
        <f t="shared" si="24"/>
        <v>0</v>
      </c>
      <c r="AG40">
        <f t="shared" si="24"/>
        <v>-3.7106929527241865</v>
      </c>
      <c r="AH40">
        <f t="shared" si="5"/>
        <v>-3903.3661531751654</v>
      </c>
      <c r="AI40">
        <f t="shared" si="25"/>
        <v>-3907.0768461278894</v>
      </c>
      <c r="AJ40">
        <f t="shared" si="7"/>
        <v>54.02514050807946</v>
      </c>
      <c r="AK40">
        <f t="shared" si="22"/>
        <v>20.971215286313452</v>
      </c>
      <c r="AL40">
        <f t="shared" si="26"/>
        <v>-3832.0804903334965</v>
      </c>
      <c r="AN40">
        <f t="shared" si="27"/>
        <v>0</v>
      </c>
      <c r="AO40">
        <f t="shared" si="27"/>
        <v>0</v>
      </c>
      <c r="AP40">
        <f t="shared" si="27"/>
        <v>-5.6025814711626466E-2</v>
      </c>
      <c r="AQ40">
        <f t="shared" si="27"/>
        <v>-58.93488672752521</v>
      </c>
      <c r="AR40">
        <f t="shared" si="27"/>
        <v>-58.990912542236835</v>
      </c>
      <c r="AS40">
        <f t="shared" si="27"/>
        <v>0.81569737793937747</v>
      </c>
      <c r="AT40">
        <f t="shared" si="27"/>
        <v>0.31663342585272586</v>
      </c>
      <c r="AU40">
        <f t="shared" si="23"/>
        <v>-57.858581738444734</v>
      </c>
      <c r="AW40">
        <v>37</v>
      </c>
      <c r="AX40">
        <f>IF(Z40&gt;0, (R40*SUMPRODUCT(K40:$K$98, X40:$X$98)-K40*$AZ$3)/Z40, 0)</f>
        <v>827.21627882239318</v>
      </c>
    </row>
    <row r="41" spans="5:50" x14ac:dyDescent="0.25">
      <c r="E41">
        <v>2041</v>
      </c>
      <c r="F41" s="5">
        <f>EconomicRates!C81</f>
        <v>3.5571999999999999E-2</v>
      </c>
      <c r="G41" s="5">
        <f>EconomicRates!D81</f>
        <v>7.0000000000000007E-2</v>
      </c>
      <c r="H41" s="5">
        <f t="shared" si="10"/>
        <v>0.12000000000000001</v>
      </c>
      <c r="I41" s="5">
        <f t="shared" si="11"/>
        <v>1.1200000000000001</v>
      </c>
      <c r="J41">
        <f t="shared" si="12"/>
        <v>0.89285714285714279</v>
      </c>
      <c r="K41">
        <f t="shared" si="20"/>
        <v>1.348078363987037E-2</v>
      </c>
      <c r="L41" s="2">
        <v>38</v>
      </c>
      <c r="M41" s="6">
        <v>0.13365521</v>
      </c>
      <c r="Q41" s="4">
        <f t="shared" si="21"/>
        <v>12.5</v>
      </c>
      <c r="R41">
        <f t="shared" si="0"/>
        <v>100000</v>
      </c>
      <c r="S41">
        <f t="shared" si="1"/>
        <v>765.33575222952095</v>
      </c>
      <c r="U41">
        <f t="shared" si="13"/>
        <v>0.13365521</v>
      </c>
      <c r="V41">
        <f t="shared" si="14"/>
        <v>0.01</v>
      </c>
      <c r="W41">
        <f t="shared" si="15"/>
        <v>0.29685543621793492</v>
      </c>
      <c r="X41">
        <f t="shared" si="16"/>
        <v>3.9676275667349693E-2</v>
      </c>
      <c r="Y41">
        <f t="shared" si="17"/>
        <v>2.9685543621793494E-3</v>
      </c>
      <c r="Z41">
        <f t="shared" si="18"/>
        <v>0.25421060618840585</v>
      </c>
      <c r="AB41">
        <f t="shared" si="19"/>
        <v>245.56364929639841</v>
      </c>
      <c r="AC41">
        <f t="shared" si="2"/>
        <v>194.55646551192609</v>
      </c>
      <c r="AE41">
        <f t="shared" si="3"/>
        <v>0</v>
      </c>
      <c r="AF41">
        <f t="shared" si="24"/>
        <v>0</v>
      </c>
      <c r="AG41">
        <f t="shared" si="24"/>
        <v>-3.1776325773550731</v>
      </c>
      <c r="AH41">
        <f t="shared" si="5"/>
        <v>-3967.6275667349692</v>
      </c>
      <c r="AI41">
        <f t="shared" si="25"/>
        <v>-3970.805199312324</v>
      </c>
      <c r="AJ41">
        <f t="shared" si="7"/>
        <v>51.007183784472318</v>
      </c>
      <c r="AK41">
        <f t="shared" si="22"/>
        <v>17.189455450747889</v>
      </c>
      <c r="AL41">
        <f t="shared" si="26"/>
        <v>-3902.6085600771039</v>
      </c>
      <c r="AN41">
        <f t="shared" si="27"/>
        <v>0</v>
      </c>
      <c r="AO41">
        <f t="shared" si="27"/>
        <v>0</v>
      </c>
      <c r="AP41">
        <f t="shared" si="27"/>
        <v>-4.2836977262327387E-2</v>
      </c>
      <c r="AQ41">
        <f t="shared" si="27"/>
        <v>-53.486728790739456</v>
      </c>
      <c r="AR41">
        <f t="shared" si="27"/>
        <v>-53.529565768001781</v>
      </c>
      <c r="AS41">
        <f t="shared" si="27"/>
        <v>0.68761680867757569</v>
      </c>
      <c r="AT41">
        <f t="shared" si="27"/>
        <v>0.23172732981872271</v>
      </c>
      <c r="AU41">
        <f t="shared" si="23"/>
        <v>-52.610221629505482</v>
      </c>
      <c r="AW41">
        <v>38</v>
      </c>
      <c r="AX41">
        <f>IF(Z41&gt;0, (R41*SUMPRODUCT(K41:$K$98, X41:$X$98)-K41*$AZ$3)/Z41, 0)</f>
        <v>765.33575222952095</v>
      </c>
    </row>
    <row r="42" spans="5:50" x14ac:dyDescent="0.25">
      <c r="E42">
        <v>2042</v>
      </c>
      <c r="F42" s="5">
        <f>EconomicRates!C82</f>
        <v>3.5571999999999999E-2</v>
      </c>
      <c r="G42" s="5">
        <f>EconomicRates!D82</f>
        <v>7.0000000000000007E-2</v>
      </c>
      <c r="H42" s="5">
        <f t="shared" si="10"/>
        <v>0.12000000000000001</v>
      </c>
      <c r="I42" s="5">
        <f t="shared" si="11"/>
        <v>1.1200000000000001</v>
      </c>
      <c r="J42">
        <f t="shared" si="12"/>
        <v>0.89285714285714279</v>
      </c>
      <c r="K42">
        <f t="shared" si="20"/>
        <v>1.2036413964169972E-2</v>
      </c>
      <c r="L42" s="2">
        <v>39</v>
      </c>
      <c r="M42" s="6">
        <v>0.153152232</v>
      </c>
      <c r="Q42" s="4">
        <f t="shared" si="21"/>
        <v>12.5</v>
      </c>
      <c r="R42">
        <f t="shared" si="0"/>
        <v>100000</v>
      </c>
      <c r="S42">
        <f t="shared" si="1"/>
        <v>696.39523412610993</v>
      </c>
      <c r="U42">
        <f t="shared" si="13"/>
        <v>0.153152232</v>
      </c>
      <c r="V42">
        <f t="shared" si="14"/>
        <v>0.01</v>
      </c>
      <c r="W42">
        <f t="shared" si="15"/>
        <v>0.25421060618840585</v>
      </c>
      <c r="X42">
        <f t="shared" si="16"/>
        <v>3.8932921735827367E-2</v>
      </c>
      <c r="Y42">
        <f t="shared" si="17"/>
        <v>2.5421060618840588E-3</v>
      </c>
      <c r="Z42">
        <f t="shared" si="18"/>
        <v>0.21273557839069443</v>
      </c>
      <c r="AB42">
        <f t="shared" si="19"/>
        <v>194.55646551192609</v>
      </c>
      <c r="AC42">
        <f t="shared" si="2"/>
        <v>148.14804292034106</v>
      </c>
      <c r="AE42">
        <f t="shared" si="3"/>
        <v>0</v>
      </c>
      <c r="AF42">
        <f t="shared" si="24"/>
        <v>0</v>
      </c>
      <c r="AG42">
        <f t="shared" si="24"/>
        <v>-2.6591947298836804</v>
      </c>
      <c r="AH42">
        <f t="shared" si="5"/>
        <v>-3893.2921735827367</v>
      </c>
      <c r="AI42">
        <f t="shared" si="25"/>
        <v>-3895.9513683126206</v>
      </c>
      <c r="AJ42">
        <f t="shared" si="7"/>
        <v>46.408422591585037</v>
      </c>
      <c r="AK42">
        <f t="shared" si="22"/>
        <v>13.618952585834828</v>
      </c>
      <c r="AL42">
        <f t="shared" si="26"/>
        <v>-3835.9239931352008</v>
      </c>
      <c r="AN42">
        <f t="shared" si="27"/>
        <v>0</v>
      </c>
      <c r="AO42">
        <f t="shared" si="27"/>
        <v>0</v>
      </c>
      <c r="AP42">
        <f t="shared" si="27"/>
        <v>-3.2007168580219132E-2</v>
      </c>
      <c r="AQ42">
        <f t="shared" si="27"/>
        <v>-46.861276284704914</v>
      </c>
      <c r="AR42">
        <f t="shared" si="27"/>
        <v>-46.893283453285136</v>
      </c>
      <c r="AS42">
        <f t="shared" si="27"/>
        <v>0.55859098573645538</v>
      </c>
      <c r="AT42">
        <f t="shared" si="27"/>
        <v>0.16392335108151107</v>
      </c>
      <c r="AU42">
        <f t="shared" si="23"/>
        <v>-46.17076911646717</v>
      </c>
      <c r="AW42">
        <v>39</v>
      </c>
      <c r="AX42">
        <f>IF(Z42&gt;0, (R42*SUMPRODUCT(K42:$K$98, X42:$X$98)-K42*$AZ$3)/Z42, 0)</f>
        <v>696.39523412610993</v>
      </c>
    </row>
    <row r="43" spans="5:50" x14ac:dyDescent="0.25">
      <c r="E43">
        <v>2043</v>
      </c>
      <c r="F43" s="5">
        <f>EconomicRates!C83</f>
        <v>3.5571999999999999E-2</v>
      </c>
      <c r="G43" s="5">
        <f>EconomicRates!D83</f>
        <v>7.0000000000000007E-2</v>
      </c>
      <c r="H43" s="5">
        <f t="shared" si="10"/>
        <v>0.12000000000000001</v>
      </c>
      <c r="I43" s="5">
        <f t="shared" si="11"/>
        <v>1.1200000000000001</v>
      </c>
      <c r="J43">
        <f t="shared" si="12"/>
        <v>0.89285714285714279</v>
      </c>
      <c r="K43">
        <f t="shared" si="20"/>
        <v>1.0746798182294617E-2</v>
      </c>
      <c r="L43" s="2">
        <v>40</v>
      </c>
      <c r="M43" s="6">
        <v>0.17329698399999999</v>
      </c>
      <c r="Q43" s="4">
        <f t="shared" si="21"/>
        <v>12.5</v>
      </c>
      <c r="R43">
        <f t="shared" si="0"/>
        <v>100000</v>
      </c>
      <c r="S43">
        <f t="shared" si="1"/>
        <v>619.34830891829472</v>
      </c>
      <c r="U43">
        <f t="shared" si="13"/>
        <v>0.17329698399999999</v>
      </c>
      <c r="V43">
        <f t="shared" si="14"/>
        <v>0.01</v>
      </c>
      <c r="W43">
        <f t="shared" si="15"/>
        <v>0.21273557839069443</v>
      </c>
      <c r="X43">
        <f t="shared" si="16"/>
        <v>3.6866434124602915E-2</v>
      </c>
      <c r="Y43">
        <f t="shared" si="17"/>
        <v>2.1273557839069442E-3</v>
      </c>
      <c r="Z43">
        <f t="shared" si="18"/>
        <v>0.17374178848218458</v>
      </c>
      <c r="AB43">
        <f t="shared" si="19"/>
        <v>148.14804292034106</v>
      </c>
      <c r="AC43">
        <f t="shared" si="2"/>
        <v>107.60668288488107</v>
      </c>
      <c r="AE43">
        <f t="shared" si="3"/>
        <v>0</v>
      </c>
      <c r="AF43">
        <f t="shared" si="24"/>
        <v>0</v>
      </c>
      <c r="AG43">
        <f t="shared" si="24"/>
        <v>-2.171772356027307</v>
      </c>
      <c r="AH43">
        <f t="shared" si="5"/>
        <v>-3686.6434124602915</v>
      </c>
      <c r="AI43">
        <f t="shared" si="25"/>
        <v>-3688.8151848163188</v>
      </c>
      <c r="AJ43">
        <f t="shared" si="7"/>
        <v>40.541360035459988</v>
      </c>
      <c r="AK43">
        <f t="shared" si="22"/>
        <v>10.370363004423876</v>
      </c>
      <c r="AL43">
        <f t="shared" si="26"/>
        <v>-3637.9034617764351</v>
      </c>
      <c r="AN43">
        <f t="shared" si="27"/>
        <v>0</v>
      </c>
      <c r="AO43">
        <f t="shared" si="27"/>
        <v>0</v>
      </c>
      <c r="AP43">
        <f t="shared" si="27"/>
        <v>-2.3339599208111961E-2</v>
      </c>
      <c r="AQ43">
        <f t="shared" si="27"/>
        <v>-39.619612723796685</v>
      </c>
      <c r="AR43">
        <f t="shared" si="27"/>
        <v>-39.642952323004799</v>
      </c>
      <c r="AS43">
        <f t="shared" si="27"/>
        <v>0.43568981433683301</v>
      </c>
      <c r="AT43">
        <f t="shared" si="27"/>
        <v>0.11144819828567785</v>
      </c>
      <c r="AU43">
        <f t="shared" si="23"/>
        <v>-39.095814310382288</v>
      </c>
      <c r="AW43">
        <v>40</v>
      </c>
      <c r="AX43">
        <f>IF(Z43&gt;0, (R43*SUMPRODUCT(K43:$K$98, X43:$X$98)-K43*$AZ$3)/Z43, 0)</f>
        <v>619.34830891829472</v>
      </c>
    </row>
    <row r="44" spans="5:50" x14ac:dyDescent="0.25">
      <c r="E44">
        <v>2044</v>
      </c>
      <c r="F44" s="5">
        <f>EconomicRates!C84</f>
        <v>3.5571999999999999E-2</v>
      </c>
      <c r="G44" s="5">
        <f>EconomicRates!D84</f>
        <v>7.0000000000000007E-2</v>
      </c>
      <c r="H44" s="5">
        <f t="shared" si="10"/>
        <v>0.12000000000000001</v>
      </c>
      <c r="I44" s="5">
        <f t="shared" si="11"/>
        <v>1.1200000000000001</v>
      </c>
      <c r="J44">
        <f t="shared" si="12"/>
        <v>0.89285714285714279</v>
      </c>
      <c r="K44">
        <f t="shared" si="20"/>
        <v>9.5953555199059081E-3</v>
      </c>
      <c r="L44" s="2">
        <v>41</v>
      </c>
      <c r="M44" s="6">
        <v>0.19491187900000001</v>
      </c>
      <c r="Q44" s="4">
        <f t="shared" si="21"/>
        <v>12.5</v>
      </c>
      <c r="R44">
        <f t="shared" si="0"/>
        <v>100000</v>
      </c>
      <c r="S44">
        <f t="shared" si="1"/>
        <v>533.00879827511426</v>
      </c>
      <c r="U44">
        <f t="shared" si="13"/>
        <v>0.19491187900000001</v>
      </c>
      <c r="V44">
        <f t="shared" si="14"/>
        <v>0.01</v>
      </c>
      <c r="W44">
        <f t="shared" si="15"/>
        <v>0.17374178848218458</v>
      </c>
      <c r="X44">
        <f t="shared" si="16"/>
        <v>3.3864338453883154E-2</v>
      </c>
      <c r="Y44">
        <f t="shared" si="17"/>
        <v>1.7374178848218458E-3</v>
      </c>
      <c r="Z44">
        <f t="shared" si="18"/>
        <v>0.13814003214347959</v>
      </c>
      <c r="AB44">
        <f t="shared" si="19"/>
        <v>107.60668288488107</v>
      </c>
      <c r="AC44">
        <f t="shared" si="2"/>
        <v>73.629852526481713</v>
      </c>
      <c r="AE44">
        <f t="shared" si="3"/>
        <v>0</v>
      </c>
      <c r="AF44">
        <f t="shared" si="24"/>
        <v>0</v>
      </c>
      <c r="AG44">
        <f t="shared" si="24"/>
        <v>-1.7267504017934949</v>
      </c>
      <c r="AH44">
        <f t="shared" si="5"/>
        <v>-3386.4338453883156</v>
      </c>
      <c r="AI44">
        <f t="shared" si="25"/>
        <v>-3388.1605957901093</v>
      </c>
      <c r="AJ44">
        <f t="shared" si="7"/>
        <v>33.976830358399354</v>
      </c>
      <c r="AK44">
        <f t="shared" si="22"/>
        <v>7.5324678019416753</v>
      </c>
      <c r="AL44">
        <f t="shared" si="26"/>
        <v>-3346.6512976297686</v>
      </c>
      <c r="AN44">
        <f t="shared" si="27"/>
        <v>0</v>
      </c>
      <c r="AO44">
        <f t="shared" si="27"/>
        <v>0</v>
      </c>
      <c r="AP44">
        <f t="shared" si="27"/>
        <v>-1.6568783999348958E-2</v>
      </c>
      <c r="AQ44">
        <f t="shared" si="27"/>
        <v>-32.494036691142966</v>
      </c>
      <c r="AR44">
        <f t="shared" si="27"/>
        <v>-32.510605475142313</v>
      </c>
      <c r="AS44">
        <f t="shared" si="27"/>
        <v>0.32601976672837391</v>
      </c>
      <c r="AT44">
        <f t="shared" si="27"/>
        <v>7.227670650187458E-2</v>
      </c>
      <c r="AU44">
        <f t="shared" si="23"/>
        <v>-32.112309001912067</v>
      </c>
      <c r="AW44">
        <v>41</v>
      </c>
      <c r="AX44">
        <f>IF(Z44&gt;0, (R44*SUMPRODUCT(K44:$K$98, X44:$X$98)-K44*$AZ$3)/Z44, 0)</f>
        <v>533.00879827511426</v>
      </c>
    </row>
    <row r="45" spans="5:50" x14ac:dyDescent="0.25">
      <c r="E45">
        <v>2045</v>
      </c>
      <c r="F45" s="5">
        <f>EconomicRates!C85</f>
        <v>3.5571999999999999E-2</v>
      </c>
      <c r="G45" s="5">
        <f>EconomicRates!D85</f>
        <v>7.0000000000000007E-2</v>
      </c>
      <c r="H45" s="5">
        <f t="shared" si="10"/>
        <v>0.12000000000000001</v>
      </c>
      <c r="I45" s="5">
        <f t="shared" si="11"/>
        <v>1.1200000000000001</v>
      </c>
      <c r="J45">
        <f t="shared" si="12"/>
        <v>0.89285714285714279</v>
      </c>
      <c r="K45">
        <f t="shared" si="20"/>
        <v>8.5672817142017025E-3</v>
      </c>
      <c r="L45" s="2">
        <v>42</v>
      </c>
      <c r="M45" s="6">
        <v>0.21714087100000001</v>
      </c>
      <c r="Q45" s="4">
        <f t="shared" si="21"/>
        <v>12.5</v>
      </c>
      <c r="R45">
        <f t="shared" si="0"/>
        <v>100000</v>
      </c>
      <c r="S45">
        <f t="shared" si="1"/>
        <v>432.49166279631419</v>
      </c>
      <c r="U45">
        <f t="shared" si="13"/>
        <v>0.21714087100000001</v>
      </c>
      <c r="V45">
        <f t="shared" si="14"/>
        <v>0.01</v>
      </c>
      <c r="W45">
        <f t="shared" si="15"/>
        <v>0.13814003214347959</v>
      </c>
      <c r="X45">
        <f t="shared" si="16"/>
        <v>2.9995846899603155E-2</v>
      </c>
      <c r="Y45">
        <f t="shared" si="17"/>
        <v>1.381400321434796E-3</v>
      </c>
      <c r="Z45">
        <f t="shared" si="18"/>
        <v>0.10676278492244162</v>
      </c>
      <c r="AB45">
        <f t="shared" si="19"/>
        <v>73.629852526481713</v>
      </c>
      <c r="AC45">
        <f t="shared" si="2"/>
        <v>46.174014375872041</v>
      </c>
      <c r="AE45">
        <f t="shared" si="3"/>
        <v>0</v>
      </c>
      <c r="AF45">
        <f t="shared" si="24"/>
        <v>0</v>
      </c>
      <c r="AG45">
        <f t="shared" si="24"/>
        <v>-1.3345348115305202</v>
      </c>
      <c r="AH45">
        <f t="shared" si="5"/>
        <v>-2999.5846899603157</v>
      </c>
      <c r="AI45">
        <f t="shared" si="25"/>
        <v>-3000.9192247718461</v>
      </c>
      <c r="AJ45">
        <f t="shared" si="7"/>
        <v>27.455838150609672</v>
      </c>
      <c r="AK45">
        <f t="shared" si="22"/>
        <v>5.1540896768537205</v>
      </c>
      <c r="AL45">
        <f t="shared" si="26"/>
        <v>-2968.3092969443828</v>
      </c>
      <c r="AN45">
        <f t="shared" si="27"/>
        <v>0</v>
      </c>
      <c r="AO45">
        <f t="shared" si="27"/>
        <v>0</v>
      </c>
      <c r="AP45">
        <f t="shared" si="27"/>
        <v>-1.143333568779104E-2</v>
      </c>
      <c r="AQ45">
        <f t="shared" si="27"/>
        <v>-25.698287064496395</v>
      </c>
      <c r="AR45">
        <f t="shared" si="27"/>
        <v>-25.709720400184185</v>
      </c>
      <c r="AS45">
        <f t="shared" si="27"/>
        <v>0.23522190013579974</v>
      </c>
      <c r="AT45">
        <f t="shared" si="27"/>
        <v>4.4156538241864642E-2</v>
      </c>
      <c r="AU45">
        <f t="shared" si="23"/>
        <v>-25.430341961806523</v>
      </c>
      <c r="AW45">
        <v>42</v>
      </c>
      <c r="AX45">
        <f>IF(Z45&gt;0, (R45*SUMPRODUCT(K45:$K$98, X45:$X$98)-K45*$AZ$3)/Z45, 0)</f>
        <v>432.49166279631419</v>
      </c>
    </row>
    <row r="46" spans="5:50" x14ac:dyDescent="0.25">
      <c r="E46">
        <v>2046</v>
      </c>
      <c r="F46" s="5">
        <f>EconomicRates!C86</f>
        <v>3.5571999999999999E-2</v>
      </c>
      <c r="G46" s="5">
        <f>EconomicRates!D86</f>
        <v>7.0000000000000007E-2</v>
      </c>
      <c r="H46" s="5">
        <f t="shared" si="10"/>
        <v>0.12000000000000001</v>
      </c>
      <c r="I46" s="5">
        <f t="shared" si="11"/>
        <v>1.1200000000000001</v>
      </c>
      <c r="J46">
        <f t="shared" si="12"/>
        <v>0.89285714285714279</v>
      </c>
      <c r="K46">
        <f t="shared" si="20"/>
        <v>7.6493586733943769E-3</v>
      </c>
      <c r="L46" s="2">
        <v>43</v>
      </c>
      <c r="M46" s="6">
        <v>0.240684854</v>
      </c>
      <c r="Q46" s="4">
        <f t="shared" si="21"/>
        <v>12.5</v>
      </c>
      <c r="R46">
        <f t="shared" si="0"/>
        <v>100000</v>
      </c>
      <c r="S46">
        <f t="shared" si="1"/>
        <v>312.18049822875707</v>
      </c>
      <c r="U46">
        <f t="shared" si="13"/>
        <v>0.240684854</v>
      </c>
      <c r="V46">
        <f t="shared" si="14"/>
        <v>0.01</v>
      </c>
      <c r="W46">
        <f t="shared" si="15"/>
        <v>0.10676278492244162</v>
      </c>
      <c r="X46">
        <f t="shared" si="16"/>
        <v>2.5696185301691262E-2</v>
      </c>
      <c r="Y46">
        <f t="shared" si="17"/>
        <v>1.0676278492244163E-3</v>
      </c>
      <c r="Z46">
        <f t="shared" si="18"/>
        <v>7.9998971771525942E-2</v>
      </c>
      <c r="AB46">
        <f t="shared" si="19"/>
        <v>46.174014375872041</v>
      </c>
      <c r="AC46">
        <f t="shared" si="2"/>
        <v>24.974118865423243</v>
      </c>
      <c r="AE46">
        <f t="shared" si="3"/>
        <v>0</v>
      </c>
      <c r="AF46">
        <f t="shared" si="24"/>
        <v>0</v>
      </c>
      <c r="AG46">
        <f t="shared" si="24"/>
        <v>-0.99998714714407433</v>
      </c>
      <c r="AH46">
        <f t="shared" si="5"/>
        <v>-2569.6185301691262</v>
      </c>
      <c r="AI46">
        <f t="shared" si="25"/>
        <v>-2570.6185173162703</v>
      </c>
      <c r="AJ46">
        <f t="shared" si="7"/>
        <v>21.199895510448798</v>
      </c>
      <c r="AK46">
        <f t="shared" si="22"/>
        <v>3.232181006311043</v>
      </c>
      <c r="AL46">
        <f t="shared" si="26"/>
        <v>-2546.1864407995108</v>
      </c>
      <c r="AN46">
        <f t="shared" si="27"/>
        <v>0</v>
      </c>
      <c r="AO46">
        <f t="shared" si="27"/>
        <v>0</v>
      </c>
      <c r="AP46">
        <f t="shared" si="27"/>
        <v>-7.6492603572894243E-3</v>
      </c>
      <c r="AQ46">
        <f t="shared" si="27"/>
        <v>-19.655933791064115</v>
      </c>
      <c r="AR46">
        <f t="shared" si="27"/>
        <v>-19.663583051421405</v>
      </c>
      <c r="AS46">
        <f t="shared" si="27"/>
        <v>0.16216560459790602</v>
      </c>
      <c r="AT46">
        <f t="shared" si="27"/>
        <v>2.4724111814605942E-2</v>
      </c>
      <c r="AU46">
        <f t="shared" si="23"/>
        <v>-19.476693335008896</v>
      </c>
      <c r="AW46">
        <v>43</v>
      </c>
      <c r="AX46">
        <f>IF(Z46&gt;0, (R46*SUMPRODUCT(K46:$K$98, X46:$X$98)-K46*$AZ$3)/Z46, 0)</f>
        <v>312.18049822875707</v>
      </c>
    </row>
    <row r="47" spans="5:50" x14ac:dyDescent="0.25">
      <c r="E47">
        <v>2047</v>
      </c>
      <c r="F47" s="5">
        <f>EconomicRates!C87</f>
        <v>3.5571999999999999E-2</v>
      </c>
      <c r="G47" s="5">
        <f>EconomicRates!D87</f>
        <v>7.0000000000000007E-2</v>
      </c>
      <c r="H47" s="5">
        <f t="shared" si="10"/>
        <v>0.12000000000000001</v>
      </c>
      <c r="I47" s="5">
        <f t="shared" si="11"/>
        <v>1.1200000000000001</v>
      </c>
      <c r="J47">
        <f t="shared" si="12"/>
        <v>0.89285714285714279</v>
      </c>
      <c r="K47">
        <f t="shared" si="20"/>
        <v>6.8297845298164071E-3</v>
      </c>
      <c r="L47" s="2">
        <v>44</v>
      </c>
      <c r="M47" s="6">
        <v>0.26560892699999999</v>
      </c>
      <c r="Q47" s="4">
        <f t="shared" si="21"/>
        <v>12.5</v>
      </c>
      <c r="R47">
        <f t="shared" si="0"/>
        <v>100000</v>
      </c>
      <c r="S47">
        <f t="shared" si="1"/>
        <v>161.07884315838706</v>
      </c>
      <c r="U47">
        <f t="shared" si="13"/>
        <v>0.26560892699999999</v>
      </c>
      <c r="V47">
        <f t="shared" si="14"/>
        <v>0.01</v>
      </c>
      <c r="W47">
        <f t="shared" si="15"/>
        <v>7.9998971771525942E-2</v>
      </c>
      <c r="X47">
        <f t="shared" si="16"/>
        <v>2.1248441053338295E-2</v>
      </c>
      <c r="Y47">
        <f t="shared" si="17"/>
        <v>7.9998971771525948E-4</v>
      </c>
      <c r="Z47">
        <f t="shared" si="18"/>
        <v>5.7950541000472387E-2</v>
      </c>
      <c r="AB47">
        <f t="shared" si="19"/>
        <v>24.974118865423243</v>
      </c>
      <c r="AC47">
        <f t="shared" si="2"/>
        <v>9.3346061047587696</v>
      </c>
      <c r="AE47">
        <f t="shared" si="3"/>
        <v>0</v>
      </c>
      <c r="AF47">
        <f t="shared" si="24"/>
        <v>0</v>
      </c>
      <c r="AG47">
        <f t="shared" si="24"/>
        <v>-0.7243817625059048</v>
      </c>
      <c r="AH47">
        <f t="shared" si="5"/>
        <v>-2124.8441053338297</v>
      </c>
      <c r="AI47">
        <f t="shared" si="25"/>
        <v>-2125.5684870963355</v>
      </c>
      <c r="AJ47">
        <f t="shared" si="7"/>
        <v>15.639512760664473</v>
      </c>
      <c r="AK47">
        <f t="shared" si="22"/>
        <v>1.7481883205796271</v>
      </c>
      <c r="AL47">
        <f t="shared" si="26"/>
        <v>-2108.1807860150916</v>
      </c>
      <c r="AN47">
        <f t="shared" si="27"/>
        <v>0</v>
      </c>
      <c r="AO47">
        <f t="shared" si="27"/>
        <v>0</v>
      </c>
      <c r="AP47">
        <f t="shared" si="27"/>
        <v>-4.9473713552439713E-3</v>
      </c>
      <c r="AQ47">
        <f t="shared" si="27"/>
        <v>-14.512227398880574</v>
      </c>
      <c r="AR47">
        <f t="shared" si="27"/>
        <v>-14.517174770235817</v>
      </c>
      <c r="AS47">
        <f t="shared" si="27"/>
        <v>0.10681450230665251</v>
      </c>
      <c r="AT47">
        <f t="shared" si="27"/>
        <v>1.1939749547100463E-2</v>
      </c>
      <c r="AU47">
        <f t="shared" si="23"/>
        <v>-14.398420518382066</v>
      </c>
      <c r="AW47">
        <v>44</v>
      </c>
      <c r="AX47">
        <f>IF(Z47&gt;0, (R47*SUMPRODUCT(K47:$K$98, X47:$X$98)-K47*$AZ$3)/Z47, 0)</f>
        <v>161.07884315838706</v>
      </c>
    </row>
    <row r="48" spans="5:50" x14ac:dyDescent="0.25">
      <c r="E48">
        <v>2048</v>
      </c>
      <c r="F48" s="5">
        <f>EconomicRates!C88</f>
        <v>3.5571999999999999E-2</v>
      </c>
      <c r="G48" s="5">
        <f>EconomicRates!D88</f>
        <v>7.0000000000000007E-2</v>
      </c>
      <c r="H48" s="5">
        <f t="shared" si="10"/>
        <v>0.12000000000000001</v>
      </c>
      <c r="I48" s="5">
        <f t="shared" si="11"/>
        <v>1.1200000000000001</v>
      </c>
      <c r="J48">
        <f t="shared" si="12"/>
        <v>0.89285714285714279</v>
      </c>
      <c r="K48">
        <f t="shared" si="20"/>
        <v>6.0980219016217915E-3</v>
      </c>
      <c r="L48" s="2">
        <v>45</v>
      </c>
      <c r="M48" s="6">
        <v>0.29099302900000001</v>
      </c>
      <c r="Q48" s="4">
        <f t="shared" si="21"/>
        <v>12.5</v>
      </c>
      <c r="R48">
        <f t="shared" si="0"/>
        <v>100000</v>
      </c>
      <c r="S48">
        <f t="shared" si="1"/>
        <v>-39.28946587909104</v>
      </c>
      <c r="U48">
        <f t="shared" si="13"/>
        <v>0.29099302900000001</v>
      </c>
      <c r="V48">
        <f t="shared" si="14"/>
        <v>0.01</v>
      </c>
      <c r="W48">
        <f t="shared" si="15"/>
        <v>5.7950541000472387E-2</v>
      </c>
      <c r="X48">
        <f t="shared" si="16"/>
        <v>1.686320345791615E-2</v>
      </c>
      <c r="Y48">
        <f t="shared" si="17"/>
        <v>5.7950541000472387E-4</v>
      </c>
      <c r="Z48">
        <f t="shared" si="18"/>
        <v>4.0507832132551512E-2</v>
      </c>
      <c r="AB48">
        <f t="shared" si="19"/>
        <v>9.3346061047587696</v>
      </c>
      <c r="AC48">
        <f t="shared" si="2"/>
        <v>-1.5915310884078302</v>
      </c>
      <c r="AE48">
        <f t="shared" si="3"/>
        <v>0</v>
      </c>
      <c r="AF48">
        <f t="shared" si="24"/>
        <v>0</v>
      </c>
      <c r="AG48">
        <f t="shared" si="24"/>
        <v>-0.50634790165689392</v>
      </c>
      <c r="AH48">
        <f t="shared" si="5"/>
        <v>-1686.320345791615</v>
      </c>
      <c r="AI48">
        <f t="shared" si="25"/>
        <v>-1686.8266936932719</v>
      </c>
      <c r="AJ48">
        <f t="shared" si="7"/>
        <v>10.9261371931666</v>
      </c>
      <c r="AK48">
        <f t="shared" si="22"/>
        <v>0.65342242733311395</v>
      </c>
      <c r="AL48">
        <f t="shared" si="26"/>
        <v>-1675.247134072772</v>
      </c>
      <c r="AN48">
        <f t="shared" si="27"/>
        <v>0</v>
      </c>
      <c r="AO48">
        <f t="shared" si="27"/>
        <v>0</v>
      </c>
      <c r="AP48">
        <f t="shared" si="27"/>
        <v>-3.0877205941439762E-3</v>
      </c>
      <c r="AQ48">
        <f t="shared" si="27"/>
        <v>-10.283218401787702</v>
      </c>
      <c r="AR48">
        <f t="shared" si="27"/>
        <v>-10.286306122381845</v>
      </c>
      <c r="AS48">
        <f t="shared" si="27"/>
        <v>6.6627823904054376E-2</v>
      </c>
      <c r="AT48">
        <f t="shared" si="27"/>
        <v>3.9845842728882027E-3</v>
      </c>
      <c r="AU48">
        <f t="shared" si="23"/>
        <v>-10.215693714204901</v>
      </c>
      <c r="AW48">
        <v>45</v>
      </c>
      <c r="AX48">
        <f>IF(Z48&gt;0, (R48*SUMPRODUCT(K48:$K$98, X48:$X$98)-K48*$AZ$3)/Z48, 0)</f>
        <v>-39.28946587909104</v>
      </c>
    </row>
    <row r="49" spans="5:50" x14ac:dyDescent="0.25">
      <c r="E49">
        <v>2049</v>
      </c>
      <c r="F49" s="5">
        <f>EconomicRates!C89</f>
        <v>3.5571999999999999E-2</v>
      </c>
      <c r="G49" s="5">
        <f>EconomicRates!D89</f>
        <v>7.0000000000000007E-2</v>
      </c>
      <c r="H49" s="5">
        <f t="shared" si="10"/>
        <v>0.12000000000000001</v>
      </c>
      <c r="I49" s="5">
        <f t="shared" si="11"/>
        <v>1.1200000000000001</v>
      </c>
      <c r="J49">
        <f t="shared" si="12"/>
        <v>0.89285714285714279</v>
      </c>
      <c r="K49">
        <f t="shared" si="20"/>
        <v>5.4446624121623132E-3</v>
      </c>
      <c r="L49" s="2">
        <v>46</v>
      </c>
      <c r="M49" s="6">
        <v>0.31752069599999999</v>
      </c>
      <c r="Q49" s="4">
        <f t="shared" si="21"/>
        <v>12.5</v>
      </c>
      <c r="R49">
        <f t="shared" si="0"/>
        <v>100000</v>
      </c>
      <c r="S49">
        <f t="shared" si="1"/>
        <v>-318.37985065674462</v>
      </c>
      <c r="U49">
        <f t="shared" si="13"/>
        <v>0.31752069599999999</v>
      </c>
      <c r="V49">
        <f t="shared" si="14"/>
        <v>0.01</v>
      </c>
      <c r="W49">
        <f t="shared" si="15"/>
        <v>4.0507832132551512E-2</v>
      </c>
      <c r="X49">
        <f t="shared" si="16"/>
        <v>1.286207505217892E-2</v>
      </c>
      <c r="Y49">
        <f t="shared" si="17"/>
        <v>4.0507832132551515E-4</v>
      </c>
      <c r="Z49">
        <f t="shared" si="18"/>
        <v>2.7240678759047076E-2</v>
      </c>
      <c r="AB49">
        <f t="shared" si="19"/>
        <v>-1.5915310884078302</v>
      </c>
      <c r="AC49">
        <f t="shared" si="2"/>
        <v>-8.6728832350937637</v>
      </c>
      <c r="AE49">
        <f t="shared" si="3"/>
        <v>0</v>
      </c>
      <c r="AF49">
        <f t="shared" si="24"/>
        <v>0</v>
      </c>
      <c r="AG49">
        <f t="shared" si="24"/>
        <v>-0.34050848448808846</v>
      </c>
      <c r="AH49">
        <f t="shared" si="5"/>
        <v>-1286.207505217892</v>
      </c>
      <c r="AI49">
        <f t="shared" si="25"/>
        <v>-1286.5480137023801</v>
      </c>
      <c r="AJ49">
        <f t="shared" si="7"/>
        <v>7.0813521466859335</v>
      </c>
      <c r="AK49">
        <f t="shared" si="22"/>
        <v>-0.11140717618854812</v>
      </c>
      <c r="AL49">
        <f t="shared" si="26"/>
        <v>-1279.5780687318827</v>
      </c>
      <c r="AN49">
        <f t="shared" si="27"/>
        <v>0</v>
      </c>
      <c r="AO49">
        <f t="shared" si="27"/>
        <v>0</v>
      </c>
      <c r="AP49">
        <f t="shared" si="27"/>
        <v>-1.8539537465146493E-3</v>
      </c>
      <c r="AQ49">
        <f t="shared" si="27"/>
        <v>-7.0029656579009192</v>
      </c>
      <c r="AR49">
        <f t="shared" si="27"/>
        <v>-7.0048196116474335</v>
      </c>
      <c r="AS49">
        <f t="shared" si="27"/>
        <v>3.8555571860345812E-2</v>
      </c>
      <c r="AT49">
        <f t="shared" si="27"/>
        <v>-6.0657446463893217E-4</v>
      </c>
      <c r="AU49">
        <f t="shared" si="23"/>
        <v>-6.9668706142517269</v>
      </c>
      <c r="AW49">
        <v>46</v>
      </c>
      <c r="AX49">
        <f>IF(Z49&gt;0, (R49*SUMPRODUCT(K49:$K$98, X49:$X$98)-K49*$AZ$3)/Z49, 0)</f>
        <v>-318.37985065674462</v>
      </c>
    </row>
    <row r="50" spans="5:50" x14ac:dyDescent="0.25">
      <c r="E50">
        <v>2050</v>
      </c>
      <c r="F50" s="5">
        <f>EconomicRates!C90</f>
        <v>3.5571999999999999E-2</v>
      </c>
      <c r="G50" s="5">
        <f>EconomicRates!D90</f>
        <v>7.0000000000000007E-2</v>
      </c>
      <c r="H50" s="5">
        <f t="shared" si="10"/>
        <v>0.12000000000000001</v>
      </c>
      <c r="I50" s="5">
        <f t="shared" si="11"/>
        <v>1.1200000000000001</v>
      </c>
      <c r="J50">
        <f t="shared" si="12"/>
        <v>0.89285714285714279</v>
      </c>
      <c r="K50">
        <f t="shared" si="20"/>
        <v>4.8613057251449222E-3</v>
      </c>
      <c r="L50" s="2">
        <v>47</v>
      </c>
      <c r="M50" s="6">
        <v>0.344227385</v>
      </c>
      <c r="Q50" s="4">
        <f t="shared" si="21"/>
        <v>12.5</v>
      </c>
      <c r="R50">
        <f t="shared" si="0"/>
        <v>100000</v>
      </c>
      <c r="S50">
        <f t="shared" si="1"/>
        <v>-728.60170279957765</v>
      </c>
      <c r="U50">
        <f t="shared" si="13"/>
        <v>0.344227385</v>
      </c>
      <c r="V50">
        <f t="shared" si="14"/>
        <v>0.01</v>
      </c>
      <c r="W50">
        <f t="shared" si="15"/>
        <v>2.7240678759047076E-2</v>
      </c>
      <c r="X50">
        <f t="shared" si="16"/>
        <v>9.3769876148518203E-3</v>
      </c>
      <c r="Y50">
        <f t="shared" si="17"/>
        <v>2.7240678759047075E-4</v>
      </c>
      <c r="Z50">
        <f t="shared" si="18"/>
        <v>1.7591284356604783E-2</v>
      </c>
      <c r="AB50">
        <f t="shared" si="19"/>
        <v>-8.6728832350937637</v>
      </c>
      <c r="AC50">
        <f t="shared" si="2"/>
        <v>-12.817039736653818</v>
      </c>
      <c r="AE50">
        <f t="shared" si="3"/>
        <v>0</v>
      </c>
      <c r="AF50">
        <f t="shared" si="24"/>
        <v>0</v>
      </c>
      <c r="AG50">
        <f t="shared" si="24"/>
        <v>-0.21989105445755977</v>
      </c>
      <c r="AH50">
        <f t="shared" si="5"/>
        <v>-937.69876148518199</v>
      </c>
      <c r="AI50">
        <f t="shared" si="25"/>
        <v>-937.91865253963954</v>
      </c>
      <c r="AJ50">
        <f t="shared" si="7"/>
        <v>4.1441565015600546</v>
      </c>
      <c r="AK50">
        <f t="shared" si="22"/>
        <v>-0.60710182645656352</v>
      </c>
      <c r="AL50">
        <f t="shared" si="26"/>
        <v>-934.38159786453605</v>
      </c>
      <c r="AN50">
        <f t="shared" si="27"/>
        <v>0</v>
      </c>
      <c r="AO50">
        <f t="shared" si="27"/>
        <v>0</v>
      </c>
      <c r="AP50">
        <f t="shared" si="27"/>
        <v>-1.0689576419426893E-3</v>
      </c>
      <c r="AQ50">
        <f t="shared" si="27"/>
        <v>-4.5584403576692178</v>
      </c>
      <c r="AR50">
        <f t="shared" si="27"/>
        <v>-4.5595093153111605</v>
      </c>
      <c r="AS50">
        <f t="shared" si="27"/>
        <v>2.0146011726930445E-2</v>
      </c>
      <c r="AT50">
        <f t="shared" si="27"/>
        <v>-2.9513075846992311E-3</v>
      </c>
      <c r="AU50">
        <f t="shared" si="23"/>
        <v>-4.5423146111689299</v>
      </c>
      <c r="AW50">
        <v>47</v>
      </c>
      <c r="AX50">
        <f>IF(Z50&gt;0, (R50*SUMPRODUCT(K50:$K$98, X50:$X$98)-K50*$AZ$3)/Z50, 0)</f>
        <v>-728.60170279957765</v>
      </c>
    </row>
    <row r="51" spans="5:50" x14ac:dyDescent="0.25">
      <c r="E51">
        <v>2051</v>
      </c>
      <c r="F51" s="5">
        <f>EconomicRates!C91</f>
        <v>3.5571999999999999E-2</v>
      </c>
      <c r="G51" s="5">
        <f>EconomicRates!D91</f>
        <v>7.0000000000000007E-2</v>
      </c>
      <c r="H51" s="5">
        <f t="shared" si="10"/>
        <v>0.12000000000000001</v>
      </c>
      <c r="I51" s="5">
        <f t="shared" si="11"/>
        <v>1.1200000000000001</v>
      </c>
      <c r="J51">
        <f t="shared" si="12"/>
        <v>0.89285714285714279</v>
      </c>
      <c r="K51">
        <f t="shared" si="20"/>
        <v>4.3404515403079663E-3</v>
      </c>
      <c r="L51" s="2">
        <v>48</v>
      </c>
      <c r="M51" s="6">
        <v>0.370496828</v>
      </c>
      <c r="Q51" s="4">
        <f t="shared" si="21"/>
        <v>12.5</v>
      </c>
      <c r="R51">
        <f t="shared" si="0"/>
        <v>100000</v>
      </c>
      <c r="S51">
        <f t="shared" si="1"/>
        <v>-1360.1731657510652</v>
      </c>
      <c r="U51">
        <f t="shared" si="13"/>
        <v>0.370496828</v>
      </c>
      <c r="V51">
        <f t="shared" si="14"/>
        <v>0.01</v>
      </c>
      <c r="W51">
        <f t="shared" si="15"/>
        <v>1.7591284356604783E-2</v>
      </c>
      <c r="X51">
        <f t="shared" si="16"/>
        <v>6.5175150545680929E-3</v>
      </c>
      <c r="Y51">
        <f t="shared" si="17"/>
        <v>1.7591284356604782E-4</v>
      </c>
      <c r="Z51">
        <f t="shared" si="18"/>
        <v>1.0897856458470643E-2</v>
      </c>
      <c r="AB51">
        <f t="shared" si="19"/>
        <v>-12.817039736653818</v>
      </c>
      <c r="AC51">
        <f t="shared" si="2"/>
        <v>-14.822971919018705</v>
      </c>
      <c r="AE51">
        <f t="shared" si="3"/>
        <v>0</v>
      </c>
      <c r="AF51">
        <f t="shared" si="24"/>
        <v>0</v>
      </c>
      <c r="AG51">
        <f t="shared" si="24"/>
        <v>-0.13622320573088303</v>
      </c>
      <c r="AH51">
        <f t="shared" si="5"/>
        <v>-651.75150545680924</v>
      </c>
      <c r="AI51">
        <f t="shared" si="25"/>
        <v>-651.8877286625401</v>
      </c>
      <c r="AJ51">
        <f t="shared" si="7"/>
        <v>2.0059321823648872</v>
      </c>
      <c r="AK51">
        <f t="shared" si="22"/>
        <v>-0.89719278156576732</v>
      </c>
      <c r="AL51">
        <f t="shared" si="26"/>
        <v>-650.778989261741</v>
      </c>
      <c r="AN51">
        <f t="shared" si="27"/>
        <v>0</v>
      </c>
      <c r="AO51">
        <f t="shared" si="27"/>
        <v>0</v>
      </c>
      <c r="AP51">
        <f t="shared" si="27"/>
        <v>-5.9127022314030026E-4</v>
      </c>
      <c r="AQ51">
        <f t="shared" si="27"/>
        <v>-2.8288958257580434</v>
      </c>
      <c r="AR51">
        <f t="shared" si="27"/>
        <v>-2.8294870959811838</v>
      </c>
      <c r="AS51">
        <f t="shared" si="27"/>
        <v>8.7066514306989948E-3</v>
      </c>
      <c r="AT51">
        <f t="shared" si="27"/>
        <v>-3.8942217907003236E-3</v>
      </c>
      <c r="AU51">
        <f t="shared" si="23"/>
        <v>-2.8246746663411852</v>
      </c>
      <c r="AW51">
        <v>48</v>
      </c>
      <c r="AX51">
        <f>IF(Z51&gt;0, (R51*SUMPRODUCT(K51:$K$98, X51:$X$98)-K51*$AZ$3)/Z51, 0)</f>
        <v>-1360.1731657510652</v>
      </c>
    </row>
    <row r="52" spans="5:50" x14ac:dyDescent="0.25">
      <c r="E52">
        <v>2052</v>
      </c>
      <c r="F52" s="5">
        <f>EconomicRates!C92</f>
        <v>3.5571999999999999E-2</v>
      </c>
      <c r="G52" s="5">
        <f>EconomicRates!D92</f>
        <v>7.0000000000000007E-2</v>
      </c>
      <c r="H52" s="5">
        <f t="shared" si="10"/>
        <v>0.12000000000000001</v>
      </c>
      <c r="I52" s="5">
        <f t="shared" si="11"/>
        <v>1.1200000000000001</v>
      </c>
      <c r="J52">
        <f t="shared" si="12"/>
        <v>0.89285714285714279</v>
      </c>
      <c r="K52">
        <f t="shared" si="20"/>
        <v>3.8754031609892553E-3</v>
      </c>
      <c r="L52" s="2">
        <v>49</v>
      </c>
      <c r="M52" s="6">
        <v>0.397394472</v>
      </c>
      <c r="Q52" s="4">
        <f t="shared" si="21"/>
        <v>12.5</v>
      </c>
      <c r="R52">
        <f t="shared" si="0"/>
        <v>100000</v>
      </c>
      <c r="S52">
        <f t="shared" si="1"/>
        <v>-2380.3860613426491</v>
      </c>
      <c r="U52">
        <f t="shared" si="13"/>
        <v>0.397394472</v>
      </c>
      <c r="V52">
        <f t="shared" si="14"/>
        <v>0.01</v>
      </c>
      <c r="W52">
        <f t="shared" si="15"/>
        <v>1.0897856458470643E-2</v>
      </c>
      <c r="X52">
        <f t="shared" si="16"/>
        <v>4.330747913245731E-3</v>
      </c>
      <c r="Y52">
        <f t="shared" si="17"/>
        <v>1.0897856458470643E-4</v>
      </c>
      <c r="Z52">
        <f t="shared" si="18"/>
        <v>6.4581299806402053E-3</v>
      </c>
      <c r="AB52">
        <f t="shared" si="19"/>
        <v>-14.822971919018705</v>
      </c>
      <c r="AC52">
        <f t="shared" si="2"/>
        <v>-15.372842588255017</v>
      </c>
      <c r="AE52">
        <f t="shared" si="3"/>
        <v>0</v>
      </c>
      <c r="AF52">
        <f t="shared" si="24"/>
        <v>0</v>
      </c>
      <c r="AG52">
        <f t="shared" si="24"/>
        <v>-8.072662475800256E-2</v>
      </c>
      <c r="AH52">
        <f t="shared" si="5"/>
        <v>-433.07479132457308</v>
      </c>
      <c r="AI52">
        <f t="shared" si="25"/>
        <v>-433.15551794933111</v>
      </c>
      <c r="AJ52">
        <f t="shared" si="7"/>
        <v>0.54987066923631112</v>
      </c>
      <c r="AK52">
        <f t="shared" si="22"/>
        <v>-1.0376080343313094</v>
      </c>
      <c r="AL52">
        <f t="shared" si="26"/>
        <v>-433.64325531442609</v>
      </c>
      <c r="AN52">
        <f t="shared" si="27"/>
        <v>0</v>
      </c>
      <c r="AO52">
        <f t="shared" si="27"/>
        <v>0</v>
      </c>
      <c r="AP52">
        <f t="shared" si="27"/>
        <v>-3.1284821676315659E-4</v>
      </c>
      <c r="AQ52">
        <f t="shared" si="27"/>
        <v>-1.6783394152440125</v>
      </c>
      <c r="AR52">
        <f t="shared" si="27"/>
        <v>-1.6786522634607759</v>
      </c>
      <c r="AS52">
        <f t="shared" si="27"/>
        <v>2.1309705296936772E-3</v>
      </c>
      <c r="AT52">
        <f t="shared" si="27"/>
        <v>-4.021149456115404E-3</v>
      </c>
      <c r="AU52">
        <f t="shared" si="23"/>
        <v>-1.6805424423871975</v>
      </c>
      <c r="AW52">
        <v>49</v>
      </c>
      <c r="AX52">
        <f>IF(Z52&gt;0, (R52*SUMPRODUCT(K52:$K$98, X52:$X$98)-K52*$AZ$3)/Z52, 0)</f>
        <v>-2380.3860613426491</v>
      </c>
    </row>
    <row r="53" spans="5:50" x14ac:dyDescent="0.25">
      <c r="E53">
        <v>2053</v>
      </c>
      <c r="F53" s="5">
        <f>EconomicRates!C93</f>
        <v>3.5571999999999999E-2</v>
      </c>
      <c r="G53" s="5">
        <f>EconomicRates!D93</f>
        <v>7.0000000000000007E-2</v>
      </c>
      <c r="H53" s="5">
        <f t="shared" si="10"/>
        <v>0.12000000000000001</v>
      </c>
      <c r="I53" s="5">
        <f t="shared" si="11"/>
        <v>1.1200000000000001</v>
      </c>
      <c r="J53">
        <f t="shared" si="12"/>
        <v>0.89285714285714279</v>
      </c>
      <c r="K53">
        <f t="shared" si="20"/>
        <v>3.4601813937404063E-3</v>
      </c>
      <c r="L53" s="2">
        <v>50</v>
      </c>
      <c r="M53" s="6">
        <v>0.424762996</v>
      </c>
      <c r="Q53" s="4">
        <f t="shared" si="21"/>
        <v>12.5</v>
      </c>
      <c r="R53">
        <f t="shared" si="0"/>
        <v>100000</v>
      </c>
      <c r="S53">
        <f t="shared" si="1"/>
        <v>-4113.6436820473718</v>
      </c>
      <c r="U53">
        <f t="shared" si="13"/>
        <v>0.424762996</v>
      </c>
      <c r="V53">
        <f t="shared" si="14"/>
        <v>0.01</v>
      </c>
      <c r="W53">
        <f t="shared" si="15"/>
        <v>6.4581299806402053E-3</v>
      </c>
      <c r="X53">
        <f t="shared" si="16"/>
        <v>2.7431746391341555E-3</v>
      </c>
      <c r="Y53">
        <f t="shared" si="17"/>
        <v>6.4581299806402059E-5</v>
      </c>
      <c r="Z53">
        <f t="shared" si="18"/>
        <v>3.6503740416996477E-3</v>
      </c>
      <c r="AB53">
        <f t="shared" si="19"/>
        <v>-15.372842588255017</v>
      </c>
      <c r="AC53">
        <f t="shared" si="2"/>
        <v>-15.016338113747485</v>
      </c>
      <c r="AE53">
        <f t="shared" si="3"/>
        <v>0</v>
      </c>
      <c r="AF53">
        <f t="shared" si="24"/>
        <v>0</v>
      </c>
      <c r="AG53">
        <f t="shared" si="24"/>
        <v>-4.5629675521245597E-2</v>
      </c>
      <c r="AH53">
        <f t="shared" si="5"/>
        <v>-274.31746391341557</v>
      </c>
      <c r="AI53">
        <f t="shared" si="25"/>
        <v>-274.36309358893681</v>
      </c>
      <c r="AJ53">
        <f t="shared" si="7"/>
        <v>-0.3565044745075312</v>
      </c>
      <c r="AK53">
        <f t="shared" si="22"/>
        <v>-1.0760989811778512</v>
      </c>
      <c r="AL53">
        <f t="shared" si="26"/>
        <v>-275.79569704462216</v>
      </c>
      <c r="AN53">
        <f t="shared" si="27"/>
        <v>0</v>
      </c>
      <c r="AO53">
        <f t="shared" si="27"/>
        <v>0</v>
      </c>
      <c r="AP53">
        <f t="shared" si="27"/>
        <v>-1.5788695424102608E-4</v>
      </c>
      <c r="AQ53">
        <f t="shared" si="27"/>
        <v>-0.94918818461125587</v>
      </c>
      <c r="AR53">
        <f t="shared" si="27"/>
        <v>-0.94934607156549689</v>
      </c>
      <c r="AS53">
        <f t="shared" si="27"/>
        <v>-1.2335701494761604E-3</v>
      </c>
      <c r="AT53">
        <f t="shared" si="27"/>
        <v>-3.7234976724946083E-3</v>
      </c>
      <c r="AU53">
        <f t="shared" si="23"/>
        <v>-0.95430313938746758</v>
      </c>
      <c r="AW53">
        <v>50</v>
      </c>
      <c r="AX53">
        <f>IF(Z53&gt;0, (R53*SUMPRODUCT(K53:$K$98, X53:$X$98)-K53*$AZ$3)/Z53, 0)</f>
        <v>-4113.6436820473718</v>
      </c>
    </row>
    <row r="54" spans="5:50" x14ac:dyDescent="0.25">
      <c r="E54">
        <v>2054</v>
      </c>
      <c r="F54" s="5">
        <f>EconomicRates!C94</f>
        <v>3.5571999999999999E-2</v>
      </c>
      <c r="G54" s="5">
        <f>EconomicRates!D94</f>
        <v>7.0000000000000007E-2</v>
      </c>
      <c r="H54" s="5">
        <f t="shared" si="10"/>
        <v>0.12000000000000001</v>
      </c>
      <c r="I54" s="5">
        <f t="shared" si="11"/>
        <v>1.1200000000000001</v>
      </c>
      <c r="J54">
        <f t="shared" si="12"/>
        <v>0.89285714285714279</v>
      </c>
      <c r="K54">
        <f t="shared" si="20"/>
        <v>3.0894476729825052E-3</v>
      </c>
      <c r="L54" s="2">
        <v>51</v>
      </c>
      <c r="M54" s="6">
        <v>0.45242554800000001</v>
      </c>
      <c r="Q54" s="4">
        <f t="shared" si="21"/>
        <v>12.5</v>
      </c>
      <c r="R54">
        <f t="shared" si="0"/>
        <v>100000</v>
      </c>
      <c r="S54">
        <f t="shared" si="1"/>
        <v>-7210.088454298314</v>
      </c>
      <c r="U54">
        <f t="shared" si="13"/>
        <v>0.45242554800000001</v>
      </c>
      <c r="V54">
        <f t="shared" si="14"/>
        <v>0.01</v>
      </c>
      <c r="W54">
        <f t="shared" si="15"/>
        <v>3.6503740416996477E-3</v>
      </c>
      <c r="X54">
        <f t="shared" si="16"/>
        <v>1.651522476220938E-3</v>
      </c>
      <c r="Y54">
        <f t="shared" si="17"/>
        <v>3.6503740416996478E-5</v>
      </c>
      <c r="Z54">
        <f t="shared" si="18"/>
        <v>1.9623478250617131E-3</v>
      </c>
      <c r="AB54">
        <f t="shared" si="19"/>
        <v>-15.016338113747485</v>
      </c>
      <c r="AC54">
        <f t="shared" si="2"/>
        <v>-14.148701396794864</v>
      </c>
      <c r="AE54">
        <f t="shared" si="3"/>
        <v>0</v>
      </c>
      <c r="AF54">
        <f t="shared" si="24"/>
        <v>0</v>
      </c>
      <c r="AG54">
        <f t="shared" si="24"/>
        <v>-2.4529347813271415E-2</v>
      </c>
      <c r="AH54">
        <f t="shared" si="5"/>
        <v>-165.1522476220938</v>
      </c>
      <c r="AI54">
        <f t="shared" si="25"/>
        <v>-165.17677696990708</v>
      </c>
      <c r="AJ54">
        <f t="shared" si="7"/>
        <v>-0.8676367169526209</v>
      </c>
      <c r="AK54">
        <f t="shared" si="22"/>
        <v>-1.0511436679623241</v>
      </c>
      <c r="AL54">
        <f t="shared" si="26"/>
        <v>-167.09555735482203</v>
      </c>
      <c r="AN54">
        <f t="shared" si="27"/>
        <v>0</v>
      </c>
      <c r="AO54">
        <f t="shared" si="27"/>
        <v>0</v>
      </c>
      <c r="AP54">
        <f t="shared" si="27"/>
        <v>-7.5782136521489874E-5</v>
      </c>
      <c r="AQ54">
        <f t="shared" si="27"/>
        <v>-0.51022922710390817</v>
      </c>
      <c r="AR54">
        <f t="shared" si="27"/>
        <v>-0.51030500924042965</v>
      </c>
      <c r="AS54">
        <f t="shared" si="27"/>
        <v>-2.680518236183455E-3</v>
      </c>
      <c r="AT54">
        <f t="shared" si="27"/>
        <v>-3.2474533589564973E-3</v>
      </c>
      <c r="AU54">
        <f t="shared" si="23"/>
        <v>-0.51623298083556968</v>
      </c>
      <c r="AW54">
        <v>51</v>
      </c>
      <c r="AX54">
        <f>IF(Z54&gt;0, (R54*SUMPRODUCT(K54:$K$98, X54:$X$98)-K54*$AZ$3)/Z54, 0)</f>
        <v>-7210.088454298314</v>
      </c>
    </row>
    <row r="55" spans="5:50" x14ac:dyDescent="0.25">
      <c r="E55">
        <v>2055</v>
      </c>
      <c r="F55" s="5">
        <f>EconomicRates!C95</f>
        <v>3.5571999999999999E-2</v>
      </c>
      <c r="G55" s="5">
        <f>EconomicRates!D95</f>
        <v>7.0000000000000007E-2</v>
      </c>
      <c r="H55" s="5">
        <f t="shared" si="10"/>
        <v>0.12000000000000001</v>
      </c>
      <c r="I55" s="5">
        <f t="shared" si="11"/>
        <v>1.1200000000000001</v>
      </c>
      <c r="J55">
        <f t="shared" si="12"/>
        <v>0.89285714285714279</v>
      </c>
      <c r="K55">
        <f t="shared" si="20"/>
        <v>2.758435422305808E-3</v>
      </c>
      <c r="L55" s="2">
        <v>52</v>
      </c>
      <c r="M55" s="6">
        <v>0.48020744799999998</v>
      </c>
      <c r="Q55" s="4">
        <f t="shared" si="21"/>
        <v>12.5</v>
      </c>
      <c r="R55">
        <f t="shared" si="0"/>
        <v>100000</v>
      </c>
      <c r="S55">
        <f t="shared" si="1"/>
        <v>-13031.679195199684</v>
      </c>
      <c r="U55">
        <f t="shared" si="13"/>
        <v>0.48020744799999998</v>
      </c>
      <c r="V55">
        <f t="shared" si="14"/>
        <v>0.01</v>
      </c>
      <c r="W55">
        <f t="shared" si="15"/>
        <v>1.9623478250617131E-3</v>
      </c>
      <c r="X55">
        <f t="shared" si="16"/>
        <v>9.4233404116123563E-4</v>
      </c>
      <c r="Y55">
        <f t="shared" si="17"/>
        <v>1.9623478250617133E-5</v>
      </c>
      <c r="Z55">
        <f t="shared" si="18"/>
        <v>1.0003903056498603E-3</v>
      </c>
      <c r="AB55">
        <f t="shared" si="19"/>
        <v>-14.148701396794864</v>
      </c>
      <c r="AC55">
        <f t="shared" si="2"/>
        <v>-13.036765533216737</v>
      </c>
      <c r="AE55">
        <f t="shared" si="3"/>
        <v>0</v>
      </c>
      <c r="AF55">
        <f t="shared" si="24"/>
        <v>0</v>
      </c>
      <c r="AG55">
        <f t="shared" si="24"/>
        <v>-1.2504878820623254E-2</v>
      </c>
      <c r="AH55">
        <f t="shared" si="5"/>
        <v>-94.233404116123566</v>
      </c>
      <c r="AI55">
        <f t="shared" si="25"/>
        <v>-94.245908994944187</v>
      </c>
      <c r="AJ55">
        <f t="shared" si="7"/>
        <v>-1.1119358635781271</v>
      </c>
      <c r="AK55">
        <f t="shared" si="22"/>
        <v>-0.99040909777564057</v>
      </c>
      <c r="AL55">
        <f t="shared" si="26"/>
        <v>-96.348253956297953</v>
      </c>
      <c r="AN55">
        <f t="shared" si="27"/>
        <v>0</v>
      </c>
      <c r="AO55">
        <f t="shared" si="27"/>
        <v>0</v>
      </c>
      <c r="AP55">
        <f t="shared" si="27"/>
        <v>-3.4493900690448856E-5</v>
      </c>
      <c r="AQ55">
        <f t="shared" si="27"/>
        <v>-0.25993675987837317</v>
      </c>
      <c r="AR55">
        <f t="shared" si="27"/>
        <v>-0.2599712537790636</v>
      </c>
      <c r="AS55">
        <f t="shared" si="27"/>
        <v>-3.0672032734261044E-3</v>
      </c>
      <c r="AT55">
        <f t="shared" si="27"/>
        <v>-2.7319795378782635E-3</v>
      </c>
      <c r="AU55">
        <f t="shared" si="23"/>
        <v>-0.26577043659036798</v>
      </c>
      <c r="AW55">
        <v>52</v>
      </c>
      <c r="AX55">
        <f>IF(Z55&gt;0, (R55*SUMPRODUCT(K55:$K$98, X55:$X$98)-K55*$AZ$3)/Z55, 0)</f>
        <v>-13031.679195199684</v>
      </c>
    </row>
    <row r="56" spans="5:50" x14ac:dyDescent="0.25">
      <c r="E56">
        <v>2056</v>
      </c>
      <c r="F56" s="5">
        <f>EconomicRates!C96</f>
        <v>3.5571999999999999E-2</v>
      </c>
      <c r="G56" s="5">
        <f>EconomicRates!D96</f>
        <v>7.0000000000000007E-2</v>
      </c>
      <c r="H56" s="5">
        <f t="shared" si="10"/>
        <v>0.12000000000000001</v>
      </c>
      <c r="I56" s="5">
        <f t="shared" si="11"/>
        <v>1.1200000000000001</v>
      </c>
      <c r="J56">
        <f t="shared" si="12"/>
        <v>0.89285714285714279</v>
      </c>
      <c r="K56">
        <f t="shared" si="20"/>
        <v>2.4628887699159E-3</v>
      </c>
      <c r="L56" s="2">
        <v>53</v>
      </c>
      <c r="M56" s="6">
        <v>0.508136904</v>
      </c>
      <c r="Q56" s="4">
        <f t="shared" si="21"/>
        <v>12.5</v>
      </c>
      <c r="R56">
        <f t="shared" si="0"/>
        <v>100000</v>
      </c>
      <c r="S56">
        <f t="shared" si="1"/>
        <v>-24579.010165494779</v>
      </c>
      <c r="U56">
        <f t="shared" si="13"/>
        <v>0.508136904</v>
      </c>
      <c r="V56">
        <f t="shared" si="14"/>
        <v>0.01</v>
      </c>
      <c r="W56">
        <f t="shared" si="15"/>
        <v>1.0003903056498603E-3</v>
      </c>
      <c r="X56">
        <f t="shared" si="16"/>
        <v>5.0833523270453376E-4</v>
      </c>
      <c r="Y56">
        <f t="shared" si="17"/>
        <v>1.0003903056498603E-5</v>
      </c>
      <c r="Z56">
        <f t="shared" si="18"/>
        <v>4.8205116988882799E-4</v>
      </c>
      <c r="AB56">
        <f t="shared" si="19"/>
        <v>-13.036765533216737</v>
      </c>
      <c r="AC56">
        <f t="shared" si="2"/>
        <v>-11.848340604986154</v>
      </c>
      <c r="AE56">
        <f t="shared" si="3"/>
        <v>0</v>
      </c>
      <c r="AF56">
        <f t="shared" si="24"/>
        <v>0</v>
      </c>
      <c r="AG56">
        <f t="shared" si="24"/>
        <v>-6.0256396236103502E-3</v>
      </c>
      <c r="AH56">
        <f t="shared" si="5"/>
        <v>-50.833523270453377</v>
      </c>
      <c r="AI56">
        <f t="shared" si="25"/>
        <v>-50.839548910076985</v>
      </c>
      <c r="AJ56">
        <f t="shared" si="7"/>
        <v>-1.1884249282305834</v>
      </c>
      <c r="AK56">
        <f t="shared" si="22"/>
        <v>-0.91257358732517169</v>
      </c>
      <c r="AL56">
        <f t="shared" si="26"/>
        <v>-52.940547425632737</v>
      </c>
      <c r="AN56">
        <f t="shared" si="27"/>
        <v>0</v>
      </c>
      <c r="AO56">
        <f t="shared" si="27"/>
        <v>0</v>
      </c>
      <c r="AP56">
        <f t="shared" si="27"/>
        <v>-1.4840480160550203E-5</v>
      </c>
      <c r="AQ56">
        <f t="shared" si="27"/>
        <v>-0.12519731359805819</v>
      </c>
      <c r="AR56">
        <f t="shared" si="27"/>
        <v>-0.12521215407821873</v>
      </c>
      <c r="AS56">
        <f t="shared" si="27"/>
        <v>-2.9269584096272136E-3</v>
      </c>
      <c r="AT56">
        <f t="shared" si="27"/>
        <v>-2.2475672399450324E-3</v>
      </c>
      <c r="AU56">
        <f t="shared" si="23"/>
        <v>-0.13038667972779097</v>
      </c>
      <c r="AW56">
        <v>53</v>
      </c>
      <c r="AX56">
        <f>IF(Z56&gt;0, (R56*SUMPRODUCT(K56:$K$98, X56:$X$98)-K56*$AZ$3)/Z56, 0)</f>
        <v>-24579.010165494779</v>
      </c>
    </row>
    <row r="57" spans="5:50" x14ac:dyDescent="0.25">
      <c r="E57">
        <v>2057</v>
      </c>
      <c r="F57" s="5">
        <f>EconomicRates!C97</f>
        <v>3.5571999999999999E-2</v>
      </c>
      <c r="G57" s="5">
        <f>EconomicRates!D97</f>
        <v>7.0000000000000007E-2</v>
      </c>
      <c r="H57" s="5">
        <f t="shared" si="10"/>
        <v>0.12000000000000001</v>
      </c>
      <c r="I57" s="5">
        <f t="shared" si="11"/>
        <v>1.1200000000000001</v>
      </c>
      <c r="J57">
        <f t="shared" si="12"/>
        <v>0.89285714285714279</v>
      </c>
      <c r="K57">
        <f t="shared" si="20"/>
        <v>2.1990078302820534E-3</v>
      </c>
      <c r="L57" s="2">
        <v>54</v>
      </c>
      <c r="M57" s="6">
        <v>0.53626491099999996</v>
      </c>
      <c r="Q57" s="4">
        <f t="shared" si="21"/>
        <v>12.5</v>
      </c>
      <c r="R57">
        <f t="shared" si="0"/>
        <v>100000</v>
      </c>
      <c r="S57">
        <f t="shared" si="1"/>
        <v>-48830.401634723734</v>
      </c>
      <c r="U57">
        <f t="shared" si="13"/>
        <v>0.53626491099999996</v>
      </c>
      <c r="V57">
        <f t="shared" si="14"/>
        <v>0.01</v>
      </c>
      <c r="W57">
        <f t="shared" si="15"/>
        <v>4.8205116988882799E-4</v>
      </c>
      <c r="X57">
        <f t="shared" si="16"/>
        <v>2.5850712771787821E-4</v>
      </c>
      <c r="Y57">
        <f t="shared" si="17"/>
        <v>4.8205116988882798E-6</v>
      </c>
      <c r="Z57">
        <f t="shared" si="18"/>
        <v>2.187235304720615E-4</v>
      </c>
      <c r="AB57">
        <f t="shared" si="19"/>
        <v>-11.848340604986154</v>
      </c>
      <c r="AC57">
        <f t="shared" si="2"/>
        <v>-10.680357839915498</v>
      </c>
      <c r="AE57">
        <f t="shared" si="3"/>
        <v>0</v>
      </c>
      <c r="AF57">
        <f t="shared" si="24"/>
        <v>0</v>
      </c>
      <c r="AG57">
        <f t="shared" si="24"/>
        <v>-2.7340441309007687E-3</v>
      </c>
      <c r="AH57">
        <f t="shared" si="5"/>
        <v>-25.850712771787819</v>
      </c>
      <c r="AI57">
        <f t="shared" si="25"/>
        <v>-25.853446815918719</v>
      </c>
      <c r="AJ57">
        <f t="shared" si="7"/>
        <v>-1.167982765070656</v>
      </c>
      <c r="AK57">
        <f t="shared" si="22"/>
        <v>-0.82938384234903084</v>
      </c>
      <c r="AL57">
        <f t="shared" si="26"/>
        <v>-27.850813423338408</v>
      </c>
      <c r="AN57">
        <f t="shared" si="27"/>
        <v>0</v>
      </c>
      <c r="AO57">
        <f t="shared" si="27"/>
        <v>0</v>
      </c>
      <c r="AP57">
        <f t="shared" si="27"/>
        <v>-6.012184452187482E-6</v>
      </c>
      <c r="AQ57">
        <f t="shared" si="27"/>
        <v>-5.68459198035337E-2</v>
      </c>
      <c r="AR57">
        <f t="shared" si="27"/>
        <v>-5.6851931987985882E-2</v>
      </c>
      <c r="AS57">
        <f t="shared" si="27"/>
        <v>-2.5684032460248567E-3</v>
      </c>
      <c r="AT57">
        <f t="shared" si="27"/>
        <v>-1.8238215636349349E-3</v>
      </c>
      <c r="AU57">
        <f t="shared" si="23"/>
        <v>-6.124415679764568E-2</v>
      </c>
      <c r="AW57">
        <v>54</v>
      </c>
      <c r="AX57">
        <f>IF(Z57&gt;0, (R57*SUMPRODUCT(K57:$K$98, X57:$X$98)-K57*$AZ$3)/Z57, 0)</f>
        <v>-48830.401634723734</v>
      </c>
    </row>
    <row r="58" spans="5:50" x14ac:dyDescent="0.25">
      <c r="E58">
        <v>2058</v>
      </c>
      <c r="F58" s="5">
        <f>EconomicRates!C98</f>
        <v>3.5571999999999999E-2</v>
      </c>
      <c r="G58" s="5">
        <f>EconomicRates!D98</f>
        <v>7.0000000000000007E-2</v>
      </c>
      <c r="H58" s="5">
        <f t="shared" si="10"/>
        <v>0.12000000000000001</v>
      </c>
      <c r="I58" s="5">
        <f t="shared" si="11"/>
        <v>1.1200000000000001</v>
      </c>
      <c r="J58">
        <f t="shared" si="12"/>
        <v>0.89285714285714279</v>
      </c>
      <c r="K58">
        <f t="shared" si="20"/>
        <v>1.9633998484661188E-3</v>
      </c>
      <c r="L58" s="2">
        <v>55</v>
      </c>
      <c r="M58" s="6">
        <v>0.564431978</v>
      </c>
      <c r="Q58" s="4">
        <f t="shared" si="21"/>
        <v>12.5</v>
      </c>
      <c r="R58">
        <f t="shared" si="0"/>
        <v>100000</v>
      </c>
      <c r="S58">
        <f t="shared" si="1"/>
        <v>-102947.99673944867</v>
      </c>
      <c r="U58">
        <f t="shared" si="13"/>
        <v>0.564431978</v>
      </c>
      <c r="V58">
        <f t="shared" si="14"/>
        <v>0.01</v>
      </c>
      <c r="W58">
        <f t="shared" si="15"/>
        <v>2.187235304720615E-4</v>
      </c>
      <c r="X58">
        <f t="shared" si="16"/>
        <v>1.2345455493948895E-4</v>
      </c>
      <c r="Y58">
        <f t="shared" si="17"/>
        <v>2.1872353047206151E-6</v>
      </c>
      <c r="Z58">
        <f t="shared" si="18"/>
        <v>9.308174022785194E-5</v>
      </c>
      <c r="AB58">
        <f t="shared" si="19"/>
        <v>-10.680357839915498</v>
      </c>
      <c r="AC58">
        <f t="shared" si="2"/>
        <v>-9.5825786894791101</v>
      </c>
      <c r="AE58">
        <f t="shared" si="3"/>
        <v>0</v>
      </c>
      <c r="AF58">
        <f t="shared" si="24"/>
        <v>0</v>
      </c>
      <c r="AG58">
        <f t="shared" si="24"/>
        <v>-1.1635217528481493E-3</v>
      </c>
      <c r="AH58">
        <f t="shared" si="5"/>
        <v>-12.345455493948895</v>
      </c>
      <c r="AI58">
        <f t="shared" si="25"/>
        <v>-12.346619015701744</v>
      </c>
      <c r="AJ58">
        <f t="shared" si="7"/>
        <v>-1.0977791504363879</v>
      </c>
      <c r="AK58">
        <f t="shared" si="22"/>
        <v>-0.74762504879408498</v>
      </c>
      <c r="AL58">
        <f t="shared" si="26"/>
        <v>-14.192023214932217</v>
      </c>
      <c r="AN58">
        <f t="shared" si="27"/>
        <v>0</v>
      </c>
      <c r="AO58">
        <f t="shared" si="27"/>
        <v>0</v>
      </c>
      <c r="AP58">
        <f t="shared" si="27"/>
        <v>-2.2844584332290892E-6</v>
      </c>
      <c r="AQ58">
        <f t="shared" si="27"/>
        <v>-2.4239065446064474E-2</v>
      </c>
      <c r="AR58">
        <f t="shared" si="27"/>
        <v>-2.4241349904497705E-2</v>
      </c>
      <c r="AS58">
        <f t="shared" si="27"/>
        <v>-2.1553794176160687E-3</v>
      </c>
      <c r="AT58">
        <f t="shared" si="27"/>
        <v>-1.4678869075117811E-3</v>
      </c>
      <c r="AU58">
        <f t="shared" si="23"/>
        <v>-2.7864616229625553E-2</v>
      </c>
      <c r="AW58">
        <v>55</v>
      </c>
      <c r="AX58">
        <f>IF(Z58&gt;0, (R58*SUMPRODUCT(K58:$K$98, X58:$X$98)-K58*$AZ$3)/Z58, 0)</f>
        <v>-102947.99673944867</v>
      </c>
    </row>
    <row r="59" spans="5:50" x14ac:dyDescent="0.25">
      <c r="E59">
        <v>2059</v>
      </c>
      <c r="F59" s="5">
        <f>EconomicRates!C99</f>
        <v>3.5571999999999999E-2</v>
      </c>
      <c r="G59" s="5">
        <f>EconomicRates!D99</f>
        <v>7.0000000000000007E-2</v>
      </c>
      <c r="H59" s="5">
        <f t="shared" si="10"/>
        <v>0.12000000000000001</v>
      </c>
      <c r="I59" s="5">
        <f t="shared" si="11"/>
        <v>1.1200000000000001</v>
      </c>
      <c r="J59">
        <f t="shared" si="12"/>
        <v>0.89285714285714279</v>
      </c>
      <c r="K59">
        <f t="shared" si="20"/>
        <v>1.7530355789876059E-3</v>
      </c>
      <c r="L59" s="2">
        <v>56</v>
      </c>
      <c r="M59" s="6">
        <v>0.59247427200000002</v>
      </c>
      <c r="Q59" s="4">
        <f t="shared" si="21"/>
        <v>12.5</v>
      </c>
      <c r="R59">
        <f t="shared" si="0"/>
        <v>100000</v>
      </c>
      <c r="S59">
        <f t="shared" si="1"/>
        <v>-231766.19979933536</v>
      </c>
      <c r="U59">
        <f t="shared" si="13"/>
        <v>0.59247427200000002</v>
      </c>
      <c r="V59">
        <f t="shared" si="14"/>
        <v>0.01</v>
      </c>
      <c r="W59">
        <f t="shared" si="15"/>
        <v>9.308174022785194E-5</v>
      </c>
      <c r="X59">
        <f t="shared" si="16"/>
        <v>5.5148536277989695E-5</v>
      </c>
      <c r="Y59">
        <f t="shared" si="17"/>
        <v>9.3081740227851943E-7</v>
      </c>
      <c r="Z59">
        <f t="shared" si="18"/>
        <v>3.7002386547583726E-5</v>
      </c>
      <c r="AB59">
        <f t="shared" si="19"/>
        <v>-9.5825786894791101</v>
      </c>
      <c r="AC59">
        <f t="shared" si="2"/>
        <v>-8.5759025136395284</v>
      </c>
      <c r="AE59">
        <f t="shared" si="3"/>
        <v>0</v>
      </c>
      <c r="AF59">
        <f t="shared" si="24"/>
        <v>0</v>
      </c>
      <c r="AG59">
        <f t="shared" si="24"/>
        <v>-4.6252983184479659E-4</v>
      </c>
      <c r="AH59">
        <f t="shared" si="5"/>
        <v>-5.5148536277989697</v>
      </c>
      <c r="AI59">
        <f t="shared" si="25"/>
        <v>-5.5153161576308145</v>
      </c>
      <c r="AJ59">
        <f t="shared" si="7"/>
        <v>-1.0066761758395817</v>
      </c>
      <c r="AK59">
        <f t="shared" si="22"/>
        <v>-0.67078050826353774</v>
      </c>
      <c r="AL59">
        <f t="shared" si="26"/>
        <v>-7.1927728417339338</v>
      </c>
      <c r="AN59">
        <f t="shared" si="27"/>
        <v>0</v>
      </c>
      <c r="AO59">
        <f t="shared" si="27"/>
        <v>0</v>
      </c>
      <c r="AP59">
        <f t="shared" si="27"/>
        <v>-8.1083125156708305E-7</v>
      </c>
      <c r="AQ59">
        <f t="shared" si="27"/>
        <v>-9.6677346224404662E-3</v>
      </c>
      <c r="AR59">
        <f t="shared" si="27"/>
        <v>-9.6685454536920325E-3</v>
      </c>
      <c r="AS59">
        <f t="shared" si="27"/>
        <v>-1.76473915276597E-3</v>
      </c>
      <c r="AT59">
        <f t="shared" si="27"/>
        <v>-1.1759020966773716E-3</v>
      </c>
      <c r="AU59">
        <f t="shared" si="23"/>
        <v>-1.2609186703135374E-2</v>
      </c>
      <c r="AW59">
        <v>56</v>
      </c>
      <c r="AX59">
        <f>IF(Z59&gt;0, (R59*SUMPRODUCT(K59:$K$98, X59:$X$98)-K59*$AZ$3)/Z59, 0)</f>
        <v>-231766.19979933536</v>
      </c>
    </row>
    <row r="60" spans="5:50" x14ac:dyDescent="0.25">
      <c r="E60">
        <v>2060</v>
      </c>
      <c r="F60" s="5">
        <f>EconomicRates!C100</f>
        <v>3.5571999999999999E-2</v>
      </c>
      <c r="G60" s="5">
        <f>EconomicRates!D100</f>
        <v>7.0000000000000007E-2</v>
      </c>
      <c r="H60" s="5">
        <f t="shared" si="10"/>
        <v>0.12000000000000001</v>
      </c>
      <c r="I60" s="5">
        <f t="shared" si="11"/>
        <v>1.1200000000000001</v>
      </c>
      <c r="J60">
        <f t="shared" si="12"/>
        <v>0.89285714285714279</v>
      </c>
      <c r="K60">
        <f t="shared" si="20"/>
        <v>1.5652103383817909E-3</v>
      </c>
      <c r="L60" s="2">
        <v>57</v>
      </c>
      <c r="M60" s="6">
        <v>0.62503115200000003</v>
      </c>
      <c r="Q60" s="4">
        <f t="shared" si="21"/>
        <v>12.5</v>
      </c>
      <c r="R60">
        <f t="shared" si="0"/>
        <v>100000</v>
      </c>
      <c r="S60">
        <f t="shared" si="1"/>
        <v>-567587.56378153048</v>
      </c>
      <c r="U60">
        <f t="shared" si="13"/>
        <v>0.62503115200000003</v>
      </c>
      <c r="V60">
        <f t="shared" si="14"/>
        <v>0.01</v>
      </c>
      <c r="W60">
        <f t="shared" si="15"/>
        <v>3.7002386547583726E-5</v>
      </c>
      <c r="X60">
        <f t="shared" si="16"/>
        <v>2.3127644290585561E-5</v>
      </c>
      <c r="Y60">
        <f t="shared" si="17"/>
        <v>3.7002386547583724E-7</v>
      </c>
      <c r="Z60">
        <f t="shared" si="18"/>
        <v>1.3504718391522327E-5</v>
      </c>
      <c r="AB60">
        <f t="shared" si="19"/>
        <v>-8.5759025136395284</v>
      </c>
      <c r="AC60">
        <f t="shared" si="2"/>
        <v>-7.6651102113997869</v>
      </c>
      <c r="AE60">
        <f t="shared" si="3"/>
        <v>0</v>
      </c>
      <c r="AF60">
        <f t="shared" si="24"/>
        <v>0</v>
      </c>
      <c r="AG60">
        <f t="shared" si="24"/>
        <v>-1.6880897989402909E-4</v>
      </c>
      <c r="AH60">
        <f t="shared" si="5"/>
        <v>-2.3127644290585563</v>
      </c>
      <c r="AI60">
        <f t="shared" si="25"/>
        <v>-2.3129332380384504</v>
      </c>
      <c r="AJ60">
        <f t="shared" si="7"/>
        <v>-0.9107923022397415</v>
      </c>
      <c r="AK60">
        <f t="shared" si="22"/>
        <v>-0.60031317595476708</v>
      </c>
      <c r="AL60">
        <f t="shared" si="26"/>
        <v>-3.824038716232959</v>
      </c>
      <c r="AN60">
        <f t="shared" si="27"/>
        <v>0</v>
      </c>
      <c r="AO60">
        <f t="shared" si="27"/>
        <v>0</v>
      </c>
      <c r="AP60">
        <f t="shared" si="27"/>
        <v>-2.6422156054181824E-7</v>
      </c>
      <c r="AQ60">
        <f t="shared" si="27"/>
        <v>-3.6199627946041125E-3</v>
      </c>
      <c r="AR60">
        <f t="shared" si="27"/>
        <v>-3.6202270161646544E-3</v>
      </c>
      <c r="AS60">
        <f t="shared" si="27"/>
        <v>-1.4255815275841961E-3</v>
      </c>
      <c r="AT60">
        <f t="shared" si="27"/>
        <v>-9.3961638927120858E-4</v>
      </c>
      <c r="AU60">
        <f t="shared" si="23"/>
        <v>-5.9854249330200593E-3</v>
      </c>
      <c r="AW60">
        <v>57</v>
      </c>
      <c r="AX60">
        <f>IF(Z60&gt;0, (R60*SUMPRODUCT(K60:$K$98, X60:$X$98)-K60*$AZ$3)/Z60, 0)</f>
        <v>-567587.56378153048</v>
      </c>
    </row>
    <row r="61" spans="5:50" x14ac:dyDescent="0.25">
      <c r="E61">
        <v>2061</v>
      </c>
      <c r="F61" s="5">
        <f>EconomicRates!C101</f>
        <v>3.5571999999999999E-2</v>
      </c>
      <c r="G61" s="5">
        <f>EconomicRates!D101</f>
        <v>7.0000000000000007E-2</v>
      </c>
      <c r="H61" s="5">
        <f t="shared" si="10"/>
        <v>0.12000000000000001</v>
      </c>
      <c r="I61" s="5">
        <f t="shared" si="11"/>
        <v>1.1200000000000001</v>
      </c>
      <c r="J61">
        <f t="shared" si="12"/>
        <v>0.89285714285714279</v>
      </c>
      <c r="K61">
        <f t="shared" si="20"/>
        <v>1.3975092306980274E-3</v>
      </c>
      <c r="L61" s="2">
        <v>58</v>
      </c>
      <c r="M61" s="6">
        <v>0.65741117999999998</v>
      </c>
      <c r="Q61" s="4">
        <f t="shared" si="21"/>
        <v>12.5</v>
      </c>
      <c r="R61">
        <f t="shared" si="0"/>
        <v>100000</v>
      </c>
      <c r="S61">
        <f t="shared" si="1"/>
        <v>-1524404.514357646</v>
      </c>
      <c r="U61">
        <f t="shared" si="13"/>
        <v>0.65741117999999998</v>
      </c>
      <c r="V61">
        <f t="shared" si="14"/>
        <v>0.01</v>
      </c>
      <c r="W61">
        <f t="shared" si="15"/>
        <v>1.3504718391522327E-5</v>
      </c>
      <c r="X61">
        <f t="shared" si="16"/>
        <v>8.8781528533383955E-6</v>
      </c>
      <c r="Y61">
        <f t="shared" si="17"/>
        <v>1.3504718391522326E-7</v>
      </c>
      <c r="Z61">
        <f t="shared" si="18"/>
        <v>4.4915183542687081E-6</v>
      </c>
      <c r="AB61">
        <f t="shared" si="19"/>
        <v>-7.6651102113997869</v>
      </c>
      <c r="AC61">
        <f t="shared" si="2"/>
        <v>-6.8468908555674437</v>
      </c>
      <c r="AE61">
        <f t="shared" si="3"/>
        <v>0</v>
      </c>
      <c r="AF61">
        <f t="shared" si="24"/>
        <v>0</v>
      </c>
      <c r="AG61">
        <f t="shared" si="24"/>
        <v>-5.6143979428358852E-5</v>
      </c>
      <c r="AH61">
        <f t="shared" si="5"/>
        <v>-0.88781528533383958</v>
      </c>
      <c r="AI61">
        <f t="shared" si="25"/>
        <v>-0.8878714293132679</v>
      </c>
      <c r="AJ61">
        <f t="shared" si="7"/>
        <v>-0.81821935583234318</v>
      </c>
      <c r="AK61">
        <f t="shared" si="22"/>
        <v>-0.53655771479798509</v>
      </c>
      <c r="AL61">
        <f t="shared" si="26"/>
        <v>-2.2426484999435963</v>
      </c>
      <c r="AN61">
        <f t="shared" si="27"/>
        <v>0</v>
      </c>
      <c r="AO61">
        <f t="shared" si="27"/>
        <v>0</v>
      </c>
      <c r="AP61">
        <f t="shared" si="27"/>
        <v>-7.8461729499251662E-8</v>
      </c>
      <c r="AQ61">
        <f t="shared" si="27"/>
        <v>-1.240730056408844E-3</v>
      </c>
      <c r="AR61">
        <f t="shared" si="27"/>
        <v>-1.2408085181383431E-3</v>
      </c>
      <c r="AS61">
        <f t="shared" si="27"/>
        <v>-1.1434691025114935E-3</v>
      </c>
      <c r="AT61">
        <f t="shared" si="27"/>
        <v>-7.498443592324237E-4</v>
      </c>
      <c r="AU61">
        <f t="shared" si="23"/>
        <v>-3.1341219798822605E-3</v>
      </c>
      <c r="AW61">
        <v>58</v>
      </c>
      <c r="AX61">
        <f>IF(Z61&gt;0, (R61*SUMPRODUCT(K61:$K$98, X61:$X$98)-K61*$AZ$3)/Z61, 0)</f>
        <v>-1524404.514357646</v>
      </c>
    </row>
    <row r="62" spans="5:50" x14ac:dyDescent="0.25">
      <c r="E62">
        <v>2062</v>
      </c>
      <c r="F62" s="5">
        <f>EconomicRates!C102</f>
        <v>3.5571999999999999E-2</v>
      </c>
      <c r="G62" s="5">
        <f>EconomicRates!D102</f>
        <v>7.0000000000000007E-2</v>
      </c>
      <c r="H62" s="5">
        <f t="shared" si="10"/>
        <v>0.12000000000000001</v>
      </c>
      <c r="I62" s="5">
        <f t="shared" si="11"/>
        <v>1.1200000000000001</v>
      </c>
      <c r="J62">
        <f t="shared" si="12"/>
        <v>0.89285714285714279</v>
      </c>
      <c r="K62">
        <f t="shared" si="20"/>
        <v>1.2477760988375245E-3</v>
      </c>
      <c r="L62" s="2">
        <v>59</v>
      </c>
      <c r="M62" s="6">
        <v>0.68957421399999996</v>
      </c>
      <c r="Q62" s="4">
        <f t="shared" si="21"/>
        <v>12.5</v>
      </c>
      <c r="R62">
        <f t="shared" si="0"/>
        <v>100000</v>
      </c>
      <c r="S62">
        <f t="shared" si="1"/>
        <v>-4531267.0733410381</v>
      </c>
      <c r="U62">
        <f t="shared" si="13"/>
        <v>0.68957421399999996</v>
      </c>
      <c r="V62">
        <f t="shared" si="14"/>
        <v>0.01</v>
      </c>
      <c r="W62">
        <f t="shared" si="15"/>
        <v>4.4915183542687081E-6</v>
      </c>
      <c r="X62">
        <f t="shared" si="16"/>
        <v>3.0972352388114176E-6</v>
      </c>
      <c r="Y62">
        <f t="shared" si="17"/>
        <v>4.4915183542687078E-8</v>
      </c>
      <c r="Z62">
        <f t="shared" si="18"/>
        <v>1.3493679319146033E-6</v>
      </c>
      <c r="AB62">
        <f t="shared" si="19"/>
        <v>-6.8468908555674437</v>
      </c>
      <c r="AC62">
        <f t="shared" si="2"/>
        <v>-6.1143464797069331</v>
      </c>
      <c r="AE62">
        <f t="shared" si="3"/>
        <v>0</v>
      </c>
      <c r="AF62">
        <f t="shared" si="24"/>
        <v>0</v>
      </c>
      <c r="AG62">
        <f t="shared" si="24"/>
        <v>-1.686709914893254E-5</v>
      </c>
      <c r="AH62">
        <f t="shared" si="5"/>
        <v>-0.30972352388114177</v>
      </c>
      <c r="AI62">
        <f t="shared" si="25"/>
        <v>-0.30974039098029071</v>
      </c>
      <c r="AJ62">
        <f t="shared" si="7"/>
        <v>-0.73254437586051058</v>
      </c>
      <c r="AK62">
        <f t="shared" si="22"/>
        <v>-0.47928235988972112</v>
      </c>
      <c r="AL62">
        <f t="shared" si="26"/>
        <v>-1.5215671267305224</v>
      </c>
      <c r="AN62">
        <f t="shared" si="27"/>
        <v>0</v>
      </c>
      <c r="AO62">
        <f t="shared" si="27"/>
        <v>0</v>
      </c>
      <c r="AP62">
        <f t="shared" si="27"/>
        <v>-2.1046363174760773E-8</v>
      </c>
      <c r="AQ62">
        <f t="shared" si="27"/>
        <v>-3.8646561034662194E-4</v>
      </c>
      <c r="AR62">
        <f t="shared" si="27"/>
        <v>-3.8648665670979669E-4</v>
      </c>
      <c r="AS62">
        <f t="shared" si="27"/>
        <v>-9.1405136353659713E-4</v>
      </c>
      <c r="AT62">
        <f t="shared" si="27"/>
        <v>-5.9803707326483858E-4</v>
      </c>
      <c r="AU62">
        <f t="shared" si="23"/>
        <v>-1.8985750935112324E-3</v>
      </c>
      <c r="AW62">
        <v>59</v>
      </c>
      <c r="AX62">
        <f>IF(Z62&gt;0, (R62*SUMPRODUCT(K62:$K$98, X62:$X$98)-K62*$AZ$3)/Z62, 0)</f>
        <v>-4531267.0733410381</v>
      </c>
    </row>
    <row r="63" spans="5:50" x14ac:dyDescent="0.25">
      <c r="E63">
        <v>2063</v>
      </c>
      <c r="F63" s="5">
        <f>EconomicRates!C103</f>
        <v>3.5571999999999999E-2</v>
      </c>
      <c r="G63" s="5">
        <f>EconomicRates!D103</f>
        <v>7.0000000000000007E-2</v>
      </c>
      <c r="H63" s="5">
        <f t="shared" si="10"/>
        <v>0.12000000000000001</v>
      </c>
      <c r="I63" s="5">
        <f t="shared" si="11"/>
        <v>1.1200000000000001</v>
      </c>
      <c r="J63">
        <f t="shared" si="12"/>
        <v>0.89285714285714279</v>
      </c>
      <c r="K63">
        <f t="shared" si="20"/>
        <v>1.114085802533504E-3</v>
      </c>
      <c r="L63" s="2">
        <v>60</v>
      </c>
      <c r="M63" s="6">
        <v>0.72148010799999995</v>
      </c>
      <c r="Q63" s="4">
        <f t="shared" si="21"/>
        <v>12.5</v>
      </c>
      <c r="R63">
        <f t="shared" si="0"/>
        <v>100000</v>
      </c>
      <c r="S63">
        <f t="shared" si="1"/>
        <v>-15067854.048428591</v>
      </c>
      <c r="U63">
        <f t="shared" si="13"/>
        <v>0.72148010799999995</v>
      </c>
      <c r="V63">
        <f t="shared" si="14"/>
        <v>0.01</v>
      </c>
      <c r="W63">
        <f t="shared" si="15"/>
        <v>1.3493679319146033E-6</v>
      </c>
      <c r="X63">
        <f t="shared" si="16"/>
        <v>9.7354212124948454E-7</v>
      </c>
      <c r="Y63">
        <f t="shared" si="17"/>
        <v>1.3493679319146034E-8</v>
      </c>
      <c r="Z63">
        <f t="shared" si="18"/>
        <v>3.6233213134597272E-7</v>
      </c>
      <c r="AB63">
        <f t="shared" si="19"/>
        <v>-6.1143464797069331</v>
      </c>
      <c r="AC63">
        <f t="shared" si="2"/>
        <v>-5.4595676721771751</v>
      </c>
      <c r="AE63">
        <f t="shared" si="3"/>
        <v>0</v>
      </c>
      <c r="AF63">
        <f t="shared" si="24"/>
        <v>0</v>
      </c>
      <c r="AG63">
        <f t="shared" si="24"/>
        <v>-4.5291516418246586E-6</v>
      </c>
      <c r="AH63">
        <f t="shared" si="5"/>
        <v>-9.735421212494845E-2</v>
      </c>
      <c r="AI63">
        <f t="shared" si="25"/>
        <v>-9.7358741276590277E-2</v>
      </c>
      <c r="AJ63">
        <f t="shared" si="7"/>
        <v>-0.65477880752975803</v>
      </c>
      <c r="AK63">
        <f t="shared" si="22"/>
        <v>-0.42800425357948535</v>
      </c>
      <c r="AL63">
        <f t="shared" si="26"/>
        <v>-1.1801418023858337</v>
      </c>
      <c r="AN63">
        <f t="shared" si="27"/>
        <v>0</v>
      </c>
      <c r="AO63">
        <f t="shared" si="27"/>
        <v>0</v>
      </c>
      <c r="AP63">
        <f t="shared" si="27"/>
        <v>-5.0458635416781615E-9</v>
      </c>
      <c r="AQ63">
        <f t="shared" si="27"/>
        <v>-1.0846094554524017E-4</v>
      </c>
      <c r="AR63">
        <f t="shared" si="27"/>
        <v>-1.0846599140878185E-4</v>
      </c>
      <c r="AS63">
        <f t="shared" si="27"/>
        <v>-7.2947977326872119E-4</v>
      </c>
      <c r="AT63">
        <f t="shared" si="27"/>
        <v>-4.7683346233685426E-4</v>
      </c>
      <c r="AU63">
        <f t="shared" si="23"/>
        <v>-1.3147792270143573E-3</v>
      </c>
      <c r="AW63">
        <v>60</v>
      </c>
      <c r="AX63">
        <f>IF(Z63&gt;0, (R63*SUMPRODUCT(K63:$K$98, X63:$X$98)-K63*$AZ$3)/Z63, 0)</f>
        <v>-15067854.048428591</v>
      </c>
    </row>
    <row r="64" spans="5:50" x14ac:dyDescent="0.25">
      <c r="E64">
        <v>2064</v>
      </c>
      <c r="F64" s="5">
        <f>EconomicRates!C104</f>
        <v>3.5571999999999999E-2</v>
      </c>
      <c r="G64" s="5">
        <f>EconomicRates!D104</f>
        <v>7.0000000000000007E-2</v>
      </c>
      <c r="H64" s="5">
        <f t="shared" si="10"/>
        <v>0.12000000000000001</v>
      </c>
      <c r="I64" s="5">
        <f t="shared" si="11"/>
        <v>1.1200000000000001</v>
      </c>
      <c r="J64">
        <f t="shared" si="12"/>
        <v>0.89285714285714279</v>
      </c>
      <c r="K64">
        <f t="shared" si="20"/>
        <v>9.9471946654777136E-4</v>
      </c>
      <c r="L64" s="2">
        <v>61</v>
      </c>
      <c r="M64" s="6">
        <v>0.75308980400000003</v>
      </c>
      <c r="Q64" s="4">
        <f t="shared" si="21"/>
        <v>12.5</v>
      </c>
      <c r="R64">
        <f t="shared" si="0"/>
        <v>100000</v>
      </c>
      <c r="S64">
        <f t="shared" si="1"/>
        <v>-56788177.191155508</v>
      </c>
      <c r="U64">
        <f t="shared" si="13"/>
        <v>0.75308980400000003</v>
      </c>
      <c r="V64">
        <f t="shared" si="14"/>
        <v>0.01</v>
      </c>
      <c r="W64">
        <f t="shared" si="15"/>
        <v>3.6233213134597272E-7</v>
      </c>
      <c r="X64">
        <f t="shared" si="16"/>
        <v>2.7286863377824085E-7</v>
      </c>
      <c r="Y64">
        <f t="shared" si="17"/>
        <v>3.6233213134597273E-9</v>
      </c>
      <c r="Z64">
        <f t="shared" si="18"/>
        <v>8.584017625427214E-8</v>
      </c>
      <c r="AB64">
        <f t="shared" si="19"/>
        <v>-5.4595676721771751</v>
      </c>
      <c r="AC64">
        <f t="shared" si="2"/>
        <v>-4.8747071392476258</v>
      </c>
      <c r="AE64">
        <f t="shared" si="3"/>
        <v>0</v>
      </c>
      <c r="AF64">
        <f t="shared" si="24"/>
        <v>0</v>
      </c>
      <c r="AG64">
        <f t="shared" si="24"/>
        <v>-1.0730022031784019E-6</v>
      </c>
      <c r="AH64">
        <f t="shared" si="5"/>
        <v>-2.7286863377824086E-2</v>
      </c>
      <c r="AI64">
        <f t="shared" si="25"/>
        <v>-2.7287936380027265E-2</v>
      </c>
      <c r="AJ64">
        <f t="shared" si="7"/>
        <v>-0.58486053292954931</v>
      </c>
      <c r="AK64">
        <f t="shared" si="22"/>
        <v>-0.38216973705240231</v>
      </c>
      <c r="AL64">
        <f t="shared" si="26"/>
        <v>-0.99431820636197887</v>
      </c>
      <c r="AN64">
        <f t="shared" si="27"/>
        <v>0</v>
      </c>
      <c r="AO64">
        <f t="shared" si="27"/>
        <v>0</v>
      </c>
      <c r="AP64">
        <f t="shared" si="27"/>
        <v>-1.0673361791502033E-9</v>
      </c>
      <c r="AQ64">
        <f t="shared" si="27"/>
        <v>-2.7142774182951093E-5</v>
      </c>
      <c r="AR64">
        <f t="shared" si="27"/>
        <v>-2.7143841519130245E-5</v>
      </c>
      <c r="AS64">
        <f t="shared" si="27"/>
        <v>-5.8177215732052655E-4</v>
      </c>
      <c r="AT64">
        <f t="shared" si="27"/>
        <v>-3.8015167697146767E-4</v>
      </c>
      <c r="AU64">
        <f t="shared" si="23"/>
        <v>-9.8906767581112445E-4</v>
      </c>
      <c r="AW64">
        <v>61</v>
      </c>
      <c r="AX64">
        <f>IF(Z64&gt;0, (R64*SUMPRODUCT(K64:$K$98, X64:$X$98)-K64*$AZ$3)/Z64, 0)</f>
        <v>-56788177.191155508</v>
      </c>
    </row>
    <row r="65" spans="5:50" x14ac:dyDescent="0.25">
      <c r="E65">
        <v>2065</v>
      </c>
      <c r="F65" s="5">
        <f>EconomicRates!C105</f>
        <v>3.5571999999999999E-2</v>
      </c>
      <c r="G65" s="5">
        <f>EconomicRates!D105</f>
        <v>7.0000000000000007E-2</v>
      </c>
      <c r="H65" s="5">
        <f t="shared" si="10"/>
        <v>0.12000000000000001</v>
      </c>
      <c r="I65" s="5">
        <f t="shared" si="11"/>
        <v>1.1200000000000001</v>
      </c>
      <c r="J65">
        <f t="shared" si="12"/>
        <v>0.89285714285714279</v>
      </c>
      <c r="K65">
        <f t="shared" si="20"/>
        <v>8.8814238084622432E-4</v>
      </c>
      <c r="L65" s="2">
        <v>62</v>
      </c>
      <c r="M65" s="6">
        <v>0.78453892300000005</v>
      </c>
      <c r="Q65" s="4">
        <f t="shared" si="21"/>
        <v>12.5</v>
      </c>
      <c r="R65">
        <f t="shared" si="0"/>
        <v>100000</v>
      </c>
      <c r="S65">
        <f t="shared" si="1"/>
        <v>-246781548.81849852</v>
      </c>
      <c r="U65">
        <f t="shared" si="13"/>
        <v>0.78453892300000005</v>
      </c>
      <c r="V65">
        <f t="shared" si="14"/>
        <v>0.01</v>
      </c>
      <c r="W65">
        <f t="shared" si="15"/>
        <v>8.584017625427214E-8</v>
      </c>
      <c r="X65">
        <f t="shared" si="16"/>
        <v>6.7344959428656847E-8</v>
      </c>
      <c r="Y65">
        <f t="shared" si="17"/>
        <v>8.5840176254272139E-10</v>
      </c>
      <c r="Z65">
        <f t="shared" si="18"/>
        <v>1.7636815063072573E-8</v>
      </c>
      <c r="AB65">
        <f t="shared" si="19"/>
        <v>-4.8747071392476258</v>
      </c>
      <c r="AC65">
        <f t="shared" si="2"/>
        <v>-4.352440537490474</v>
      </c>
      <c r="AE65">
        <f t="shared" si="3"/>
        <v>0</v>
      </c>
      <c r="AF65">
        <f t="shared" si="24"/>
        <v>0</v>
      </c>
      <c r="AG65">
        <f t="shared" si="24"/>
        <v>-2.2046018828840717E-7</v>
      </c>
      <c r="AH65">
        <f t="shared" si="5"/>
        <v>-6.7344959428656849E-3</v>
      </c>
      <c r="AI65">
        <f t="shared" si="25"/>
        <v>-6.734716403053973E-3</v>
      </c>
      <c r="AJ65">
        <f t="shared" si="7"/>
        <v>-0.52226660175715178</v>
      </c>
      <c r="AK65">
        <f t="shared" si="22"/>
        <v>-0.34122949974733385</v>
      </c>
      <c r="AL65">
        <f t="shared" si="26"/>
        <v>-0.87023081790753964</v>
      </c>
      <c r="AN65">
        <f t="shared" si="27"/>
        <v>0</v>
      </c>
      <c r="AO65">
        <f t="shared" si="27"/>
        <v>0</v>
      </c>
      <c r="AP65">
        <f t="shared" si="27"/>
        <v>-1.9580003650827284E-10</v>
      </c>
      <c r="AQ65">
        <f t="shared" si="27"/>
        <v>-5.9811912604959679E-6</v>
      </c>
      <c r="AR65">
        <f t="shared" si="27"/>
        <v>-5.9813870605324755E-6</v>
      </c>
      <c r="AS65">
        <f t="shared" si="27"/>
        <v>-4.6384710312106364E-4</v>
      </c>
      <c r="AT65">
        <f t="shared" si="27"/>
        <v>-3.030603803205632E-4</v>
      </c>
      <c r="AU65">
        <f t="shared" si="23"/>
        <v>-7.728888705021594E-4</v>
      </c>
      <c r="AW65">
        <v>62</v>
      </c>
      <c r="AX65">
        <f>IF(Z65&gt;0, (R65*SUMPRODUCT(K65:$K$98, X65:$X$98)-K65*$AZ$3)/Z65, 0)</f>
        <v>-246781548.81849852</v>
      </c>
    </row>
    <row r="66" spans="5:50" x14ac:dyDescent="0.25">
      <c r="E66">
        <v>2066</v>
      </c>
      <c r="F66" s="5">
        <f>EconomicRates!C106</f>
        <v>3.5571999999999999E-2</v>
      </c>
      <c r="G66" s="5">
        <f>EconomicRates!D106</f>
        <v>7.0000000000000007E-2</v>
      </c>
      <c r="H66" s="5">
        <f t="shared" si="10"/>
        <v>0.12000000000000001</v>
      </c>
      <c r="I66" s="5">
        <f t="shared" si="11"/>
        <v>1.1200000000000001</v>
      </c>
      <c r="J66">
        <f t="shared" si="12"/>
        <v>0.89285714285714279</v>
      </c>
      <c r="K66">
        <f t="shared" si="20"/>
        <v>7.9298426861270028E-4</v>
      </c>
      <c r="L66" s="2">
        <v>63</v>
      </c>
      <c r="M66" s="6">
        <v>0.81598695700000001</v>
      </c>
      <c r="Q66" s="4">
        <f t="shared" si="21"/>
        <v>12.5</v>
      </c>
      <c r="R66">
        <f t="shared" si="0"/>
        <v>100000</v>
      </c>
      <c r="S66">
        <f t="shared" si="1"/>
        <v>-1266232458.0328236</v>
      </c>
      <c r="U66">
        <f t="shared" si="13"/>
        <v>0.81598695700000001</v>
      </c>
      <c r="V66">
        <f t="shared" si="14"/>
        <v>0.01</v>
      </c>
      <c r="W66">
        <f t="shared" si="15"/>
        <v>1.7636815063072573E-8</v>
      </c>
      <c r="X66">
        <f t="shared" si="16"/>
        <v>1.4391411054488352E-8</v>
      </c>
      <c r="Y66">
        <f t="shared" si="17"/>
        <v>1.7636815063072575E-10</v>
      </c>
      <c r="Z66">
        <f t="shared" si="18"/>
        <v>3.0690358579534949E-9</v>
      </c>
      <c r="AB66">
        <f t="shared" si="19"/>
        <v>-4.352440537490474</v>
      </c>
      <c r="AC66">
        <f t="shared" si="2"/>
        <v>-3.8861128182073292</v>
      </c>
      <c r="AE66">
        <f t="shared" si="3"/>
        <v>0</v>
      </c>
      <c r="AF66">
        <f t="shared" si="24"/>
        <v>0</v>
      </c>
      <c r="AG66">
        <f t="shared" si="24"/>
        <v>-3.8362948224418687E-8</v>
      </c>
      <c r="AH66">
        <f t="shared" si="5"/>
        <v>-1.4391411054488353E-3</v>
      </c>
      <c r="AI66">
        <f t="shared" si="25"/>
        <v>-1.4391794683970597E-3</v>
      </c>
      <c r="AJ66">
        <f t="shared" si="7"/>
        <v>-0.46632771928314476</v>
      </c>
      <c r="AK66">
        <f t="shared" si="22"/>
        <v>-0.30467083762433322</v>
      </c>
      <c r="AL66">
        <f t="shared" si="26"/>
        <v>-0.77243773637587498</v>
      </c>
      <c r="AN66">
        <f t="shared" si="27"/>
        <v>0</v>
      </c>
      <c r="AO66">
        <f t="shared" si="27"/>
        <v>0</v>
      </c>
      <c r="AP66">
        <f t="shared" si="27"/>
        <v>-3.0421214439567538E-11</v>
      </c>
      <c r="AQ66">
        <f t="shared" si="27"/>
        <v>-1.1412162569348176E-6</v>
      </c>
      <c r="AR66">
        <f t="shared" si="27"/>
        <v>-1.1412466781492573E-6</v>
      </c>
      <c r="AS66">
        <f t="shared" si="27"/>
        <v>-3.6979054540957313E-4</v>
      </c>
      <c r="AT66">
        <f t="shared" si="27"/>
        <v>-2.4159918134115065E-4</v>
      </c>
      <c r="AU66">
        <f t="shared" si="23"/>
        <v>-6.1253097342887301E-4</v>
      </c>
      <c r="AW66">
        <v>63</v>
      </c>
      <c r="AX66">
        <f>IF(Z66&gt;0, (R66*SUMPRODUCT(K66:$K$98, X66:$X$98)-K66*$AZ$3)/Z66, 0)</f>
        <v>-1266232458.0328236</v>
      </c>
    </row>
    <row r="67" spans="5:50" x14ac:dyDescent="0.25">
      <c r="E67">
        <v>2067</v>
      </c>
      <c r="F67" s="5">
        <f>EconomicRates!C107</f>
        <v>3.5571999999999999E-2</v>
      </c>
      <c r="G67" s="5">
        <f>EconomicRates!D107</f>
        <v>7.0000000000000007E-2</v>
      </c>
      <c r="H67" s="5">
        <f t="shared" si="10"/>
        <v>0.12000000000000001</v>
      </c>
      <c r="I67" s="5">
        <f t="shared" si="11"/>
        <v>1.1200000000000001</v>
      </c>
      <c r="J67">
        <f t="shared" si="12"/>
        <v>0.89285714285714279</v>
      </c>
      <c r="K67">
        <f t="shared" si="20"/>
        <v>7.0802166840419666E-4</v>
      </c>
      <c r="L67" s="2">
        <v>64</v>
      </c>
      <c r="M67" s="6">
        <v>0.84743607600000004</v>
      </c>
      <c r="Q67" s="4">
        <f t="shared" si="21"/>
        <v>12.5</v>
      </c>
      <c r="R67">
        <f t="shared" ref="R67:R69" si="28">$C$6</f>
        <v>100000</v>
      </c>
      <c r="S67">
        <f t="shared" ref="S67:S69" si="29">AX67</f>
        <v>-7930232190.484992</v>
      </c>
      <c r="U67">
        <f t="shared" si="13"/>
        <v>0.84743607600000004</v>
      </c>
      <c r="V67">
        <f t="shared" si="14"/>
        <v>0.01</v>
      </c>
      <c r="W67">
        <f t="shared" si="15"/>
        <v>3.0690358579534949E-9</v>
      </c>
      <c r="X67">
        <f t="shared" si="16"/>
        <v>2.6008117045674034E-9</v>
      </c>
      <c r="Y67">
        <f t="shared" si="17"/>
        <v>3.069035857953495E-11</v>
      </c>
      <c r="Z67">
        <f t="shared" si="18"/>
        <v>4.3753379480655656E-10</v>
      </c>
      <c r="AB67">
        <f t="shared" si="19"/>
        <v>-3.8861128182073292</v>
      </c>
      <c r="AC67">
        <f t="shared" ref="AC67:AC69" si="30">S67*Z67</f>
        <v>-3.4697445840000101</v>
      </c>
      <c r="AE67">
        <f t="shared" ref="AE67:AE69" si="31">$Z67*O67</f>
        <v>0</v>
      </c>
      <c r="AF67">
        <f t="shared" si="24"/>
        <v>0</v>
      </c>
      <c r="AG67">
        <f t="shared" si="24"/>
        <v>-5.4691724350819569E-9</v>
      </c>
      <c r="AH67">
        <f t="shared" ref="AH67:AH69" si="32">-X67*R67</f>
        <v>-2.6008117045674036E-4</v>
      </c>
      <c r="AI67">
        <f t="shared" ref="AI67:AI69" si="33">SUM(AE67:AH67)</f>
        <v>-2.6008663962917545E-4</v>
      </c>
      <c r="AJ67">
        <f t="shared" ref="AJ67:AJ69" si="34">AB67-AC67</f>
        <v>-0.41636823420731917</v>
      </c>
      <c r="AK67">
        <f t="shared" si="22"/>
        <v>-0.2720278972745131</v>
      </c>
      <c r="AL67">
        <f t="shared" si="26"/>
        <v>-0.68865621812146149</v>
      </c>
      <c r="AN67">
        <f t="shared" si="27"/>
        <v>0</v>
      </c>
      <c r="AO67">
        <f t="shared" si="27"/>
        <v>0</v>
      </c>
      <c r="AP67">
        <f t="shared" si="27"/>
        <v>-3.8722925922769698E-12</v>
      </c>
      <c r="AQ67">
        <f t="shared" si="27"/>
        <v>-1.8414310422729758E-7</v>
      </c>
      <c r="AR67">
        <f t="shared" si="27"/>
        <v>-1.8414697651988985E-7</v>
      </c>
      <c r="AS67">
        <f t="shared" si="27"/>
        <v>-2.9479773185397544E-4</v>
      </c>
      <c r="AT67">
        <f t="shared" si="27"/>
        <v>-1.9260164568078619E-4</v>
      </c>
      <c r="AU67">
        <f t="shared" si="23"/>
        <v>-4.8758352451128156E-4</v>
      </c>
      <c r="AW67">
        <v>64</v>
      </c>
      <c r="AX67">
        <f>IF(Z67&gt;0, (R67*SUMPRODUCT(K67:$K$98, X67:$X$98)-K67*$AZ$3)/Z67, 0)</f>
        <v>-7930232190.484992</v>
      </c>
    </row>
    <row r="68" spans="5:50" x14ac:dyDescent="0.25">
      <c r="E68">
        <v>2068</v>
      </c>
      <c r="F68" s="5">
        <f>EconomicRates!C108</f>
        <v>3.5571999999999999E-2</v>
      </c>
      <c r="G68" s="5">
        <f>EconomicRates!D108</f>
        <v>7.0000000000000007E-2</v>
      </c>
      <c r="H68" s="5">
        <f t="shared" ref="H68:H69" si="35">G68+$C$9</f>
        <v>0.12000000000000001</v>
      </c>
      <c r="I68" s="5">
        <f t="shared" ref="I68:I69" si="36">1+H68</f>
        <v>1.1200000000000001</v>
      </c>
      <c r="J68">
        <f t="shared" ref="J68:J69" si="37">1/I68</f>
        <v>0.89285714285714279</v>
      </c>
      <c r="K68">
        <f t="shared" si="20"/>
        <v>6.3216220393231843E-4</v>
      </c>
      <c r="L68" s="2">
        <v>65</v>
      </c>
      <c r="M68" s="6">
        <v>0.87888519499999995</v>
      </c>
      <c r="Q68" s="4">
        <f t="shared" si="21"/>
        <v>12.5</v>
      </c>
      <c r="R68">
        <f t="shared" si="28"/>
        <v>100000</v>
      </c>
      <c r="S68">
        <f t="shared" si="29"/>
        <v>-63722964954.477455</v>
      </c>
      <c r="U68">
        <f t="shared" ref="U68:U69" si="38">M68</f>
        <v>0.87888519499999995</v>
      </c>
      <c r="V68">
        <f t="shared" ref="V68:V69" si="39">$C$10</f>
        <v>0.01</v>
      </c>
      <c r="W68">
        <f t="shared" ref="W68:W69" si="40">Z67</f>
        <v>4.3753379480655656E-10</v>
      </c>
      <c r="X68">
        <f t="shared" ref="X68:X69" si="41">U68*W68</f>
        <v>3.8454197456765043E-10</v>
      </c>
      <c r="Y68">
        <f t="shared" ref="Y68:Y69" si="42">V68*W68</f>
        <v>4.3753379480655661E-12</v>
      </c>
      <c r="Z68">
        <f t="shared" ref="Z68:Z69" si="43">MAX(0, W68-X68-Y68)</f>
        <v>4.8616482290840562E-11</v>
      </c>
      <c r="AB68">
        <f t="shared" ref="AB68:AB69" si="44">AC67</f>
        <v>-3.4697445840000101</v>
      </c>
      <c r="AC68">
        <f t="shared" si="30"/>
        <v>-3.097986397229207</v>
      </c>
      <c r="AE68">
        <f t="shared" si="31"/>
        <v>0</v>
      </c>
      <c r="AF68">
        <f t="shared" si="24"/>
        <v>0</v>
      </c>
      <c r="AG68">
        <f t="shared" si="24"/>
        <v>-6.0770602863550701E-10</v>
      </c>
      <c r="AH68">
        <f t="shared" si="32"/>
        <v>-3.8454197456765045E-5</v>
      </c>
      <c r="AI68">
        <f t="shared" si="33"/>
        <v>-3.8454805162793678E-5</v>
      </c>
      <c r="AJ68">
        <f t="shared" si="34"/>
        <v>-0.37175818677080308</v>
      </c>
      <c r="AK68">
        <f t="shared" si="22"/>
        <v>-0.24288212088000072</v>
      </c>
      <c r="AL68">
        <f t="shared" si="26"/>
        <v>-0.61467876245596664</v>
      </c>
      <c r="AN68">
        <f t="shared" si="27"/>
        <v>0</v>
      </c>
      <c r="AO68">
        <f t="shared" si="27"/>
        <v>0</v>
      </c>
      <c r="AP68">
        <f t="shared" si="27"/>
        <v>-3.8416878240517875E-13</v>
      </c>
      <c r="AQ68">
        <f t="shared" si="27"/>
        <v>-2.4309290214717144E-8</v>
      </c>
      <c r="AR68">
        <f t="shared" si="27"/>
        <v>-2.4309674383499549E-8</v>
      </c>
      <c r="AS68">
        <f t="shared" si="27"/>
        <v>-2.3501147467891334E-4</v>
      </c>
      <c r="AT68">
        <f t="shared" si="27"/>
        <v>-1.5354089683125704E-4</v>
      </c>
      <c r="AU68">
        <f t="shared" si="23"/>
        <v>-3.8857668118455393E-4</v>
      </c>
      <c r="AW68">
        <v>65</v>
      </c>
      <c r="AX68">
        <f>IF(Z68&gt;0, (R68*SUMPRODUCT(K68:$K$98, X68:$X$98)-K68*$AZ$3)/Z68, 0)</f>
        <v>-63722964954.477455</v>
      </c>
    </row>
    <row r="69" spans="5:50" x14ac:dyDescent="0.25">
      <c r="E69">
        <v>2069</v>
      </c>
      <c r="F69" s="5">
        <f>EconomicRates!C109</f>
        <v>3.5571999999999999E-2</v>
      </c>
      <c r="G69" s="5">
        <f>EconomicRates!D109</f>
        <v>7.0000000000000007E-2</v>
      </c>
      <c r="H69" s="5">
        <f t="shared" si="35"/>
        <v>0.12000000000000001</v>
      </c>
      <c r="I69" s="5">
        <f t="shared" si="36"/>
        <v>1.1200000000000001</v>
      </c>
      <c r="J69">
        <f t="shared" si="37"/>
        <v>0.89285714285714279</v>
      </c>
      <c r="K69">
        <f t="shared" ref="K69" si="45">K68*J69</f>
        <v>5.6443053922528431E-4</v>
      </c>
      <c r="L69" s="2">
        <v>66</v>
      </c>
      <c r="M69" s="6">
        <v>1</v>
      </c>
      <c r="Q69" s="4">
        <f t="shared" ref="Q69" si="46">$C$8</f>
        <v>12.5</v>
      </c>
      <c r="R69">
        <f t="shared" si="28"/>
        <v>100000</v>
      </c>
      <c r="S69">
        <f t="shared" si="29"/>
        <v>0</v>
      </c>
      <c r="U69">
        <f t="shared" si="38"/>
        <v>1</v>
      </c>
      <c r="V69">
        <f t="shared" si="39"/>
        <v>0.01</v>
      </c>
      <c r="W69">
        <f t="shared" si="40"/>
        <v>4.8616482290840562E-11</v>
      </c>
      <c r="X69">
        <f t="shared" si="41"/>
        <v>4.8616482290840562E-11</v>
      </c>
      <c r="Y69">
        <f t="shared" si="42"/>
        <v>4.8616482290840564E-13</v>
      </c>
      <c r="Z69">
        <f t="shared" si="43"/>
        <v>0</v>
      </c>
      <c r="AB69">
        <f t="shared" si="44"/>
        <v>-3.097986397229207</v>
      </c>
      <c r="AC69">
        <f t="shared" si="30"/>
        <v>0</v>
      </c>
      <c r="AE69">
        <f t="shared" si="31"/>
        <v>0</v>
      </c>
      <c r="AF69">
        <f t="shared" si="24"/>
        <v>0</v>
      </c>
      <c r="AG69">
        <f t="shared" si="24"/>
        <v>0</v>
      </c>
      <c r="AH69">
        <f t="shared" si="32"/>
        <v>-4.8616482290840558E-6</v>
      </c>
      <c r="AI69">
        <f t="shared" si="33"/>
        <v>-4.8616482290840558E-6</v>
      </c>
      <c r="AJ69">
        <f t="shared" si="34"/>
        <v>-3.097986397229207</v>
      </c>
      <c r="AK69">
        <f t="shared" si="22"/>
        <v>-0.21685904780604451</v>
      </c>
      <c r="AL69">
        <f t="shared" si="26"/>
        <v>-3.3148503066834802</v>
      </c>
      <c r="AN69">
        <f t="shared" si="27"/>
        <v>0</v>
      </c>
      <c r="AO69">
        <f t="shared" si="27"/>
        <v>0</v>
      </c>
      <c r="AP69">
        <f t="shared" si="27"/>
        <v>0</v>
      </c>
      <c r="AQ69">
        <f t="shared" si="27"/>
        <v>-2.7440627314655623E-9</v>
      </c>
      <c r="AR69">
        <f t="shared" si="27"/>
        <v>-2.7440627314655623E-9</v>
      </c>
      <c r="AS69">
        <f t="shared" si="27"/>
        <v>-1.7485981327006771E-3</v>
      </c>
      <c r="AT69">
        <f t="shared" si="27"/>
        <v>-1.2240186928904741E-4</v>
      </c>
      <c r="AU69">
        <f t="shared" si="23"/>
        <v>-1.8710027460524558E-3</v>
      </c>
      <c r="AW69">
        <v>66</v>
      </c>
      <c r="AX69">
        <f>IF(Z69&gt;0, (R69*SUMPRODUCT(K69:$K$98, X69:$X$98)-K69*$AZ$3)/Z69, 0)</f>
        <v>0</v>
      </c>
    </row>
    <row r="70" spans="5:50" x14ac:dyDescent="0.25">
      <c r="F70" s="5">
        <f>EconomicRates!C110</f>
        <v>3.5571999999999999E-2</v>
      </c>
      <c r="G70" s="5">
        <f>EconomicRates!D110</f>
        <v>7.0000000000000007E-2</v>
      </c>
      <c r="H70" s="5"/>
      <c r="I70" s="5"/>
      <c r="M70" s="6"/>
      <c r="Q70" s="4"/>
      <c r="AX70">
        <f>IF(Z70&gt;0, (R70*SUMPRODUCT(K70:$K$98, X70:$X$98)-K70*$AZ$3)/Z70, 0)</f>
        <v>0</v>
      </c>
    </row>
    <row r="71" spans="5:50" x14ac:dyDescent="0.25">
      <c r="F71" s="5">
        <f>EconomicRates!C111</f>
        <v>3.5571999999999999E-2</v>
      </c>
      <c r="G71" s="5">
        <f>EconomicRates!D111</f>
        <v>7.0000000000000007E-2</v>
      </c>
      <c r="H71" s="5"/>
      <c r="I71" s="5"/>
      <c r="M71" s="6"/>
      <c r="Q71" s="4"/>
      <c r="AN71" s="8">
        <f t="shared" ref="AN71:AU71" si="47">SUM(AN3:AN69)</f>
        <v>8393.0262925819588</v>
      </c>
      <c r="AO71" s="8">
        <f t="shared" si="47"/>
        <v>-839.30262925819591</v>
      </c>
      <c r="AP71" s="8">
        <f t="shared" si="47"/>
        <v>-178.90860138920897</v>
      </c>
      <c r="AQ71" s="8">
        <f t="shared" si="47"/>
        <v>-4900.6195008365958</v>
      </c>
      <c r="AR71" s="8">
        <f t="shared" si="47"/>
        <v>2474.195561097958</v>
      </c>
      <c r="AS71" s="8">
        <f t="shared" si="47"/>
        <v>-758.37312035595392</v>
      </c>
      <c r="AT71" s="8">
        <f t="shared" si="47"/>
        <v>442.38432020763992</v>
      </c>
      <c r="AU71" s="8">
        <f t="shared" si="47"/>
        <v>2158.2067609496444</v>
      </c>
      <c r="AX71">
        <f>IF(Z71&gt;0, (R71*SUMPRODUCT(K71:$K$98, X71:$X$98)-K71*$AZ$3)/Z71, 0)</f>
        <v>0</v>
      </c>
    </row>
    <row r="72" spans="5:50" x14ac:dyDescent="0.25">
      <c r="F72" s="5">
        <f>EconomicRates!C112</f>
        <v>3.5571999999999999E-2</v>
      </c>
      <c r="G72" s="5">
        <f>EconomicRates!D112</f>
        <v>7.0000000000000007E-2</v>
      </c>
      <c r="H72" s="5"/>
      <c r="I72" s="5"/>
      <c r="M72" s="6"/>
      <c r="Q72" s="4"/>
      <c r="AX72">
        <f>IF(Z72&gt;0, (R72*SUMPRODUCT(K72:$K$98, X72:$X$98)-K72*$AZ$3)/Z72, 0)</f>
        <v>0</v>
      </c>
    </row>
    <row r="73" spans="5:50" x14ac:dyDescent="0.25">
      <c r="F73" s="5">
        <f>EconomicRates!C113</f>
        <v>3.5571999999999999E-2</v>
      </c>
      <c r="G73" s="5">
        <f>EconomicRates!D113</f>
        <v>7.0000000000000007E-2</v>
      </c>
      <c r="H73" s="5"/>
      <c r="I73" s="5"/>
      <c r="M73" s="6"/>
      <c r="Q73" s="4"/>
      <c r="AX73">
        <f>IF(Z73&gt;0, (R73*SUMPRODUCT(K73:$K$98, X73:$X$98)-K73*$AZ$3)/Z73, 0)</f>
        <v>0</v>
      </c>
    </row>
    <row r="74" spans="5:50" x14ac:dyDescent="0.25">
      <c r="F74" s="5">
        <f>EconomicRates!C114</f>
        <v>3.5571999999999999E-2</v>
      </c>
      <c r="G74" s="5">
        <f>EconomicRates!D114</f>
        <v>7.0000000000000007E-2</v>
      </c>
      <c r="H74" s="5"/>
      <c r="I74" s="5"/>
      <c r="M74" s="6"/>
      <c r="Q74" s="4"/>
      <c r="AX74">
        <f>IF(Z74&gt;0, (R74*SUMPRODUCT(K74:$K$98, X74:$X$98)-K74*$AZ$3)/Z74, 0)</f>
        <v>0</v>
      </c>
    </row>
    <row r="75" spans="5:50" x14ac:dyDescent="0.25">
      <c r="F75" s="5">
        <f>EconomicRates!C115</f>
        <v>3.5571999999999999E-2</v>
      </c>
      <c r="G75" s="5">
        <f>EconomicRates!D115</f>
        <v>7.0000000000000007E-2</v>
      </c>
      <c r="H75" s="5"/>
      <c r="I75" s="5"/>
      <c r="M75" s="6"/>
      <c r="Q75" s="4"/>
      <c r="AX75">
        <f>IF(Z75&gt;0, (R75*SUMPRODUCT(K75:$K$98, X75:$X$98)-K75*$AZ$3)/Z75, 0)</f>
        <v>0</v>
      </c>
    </row>
    <row r="76" spans="5:50" x14ac:dyDescent="0.25">
      <c r="F76" s="5">
        <f>EconomicRates!C116</f>
        <v>3.5571999999999999E-2</v>
      </c>
      <c r="G76" s="5">
        <f>EconomicRates!D116</f>
        <v>7.0000000000000007E-2</v>
      </c>
      <c r="H76" s="5"/>
      <c r="I76" s="5"/>
      <c r="M76" s="6"/>
      <c r="Q76" s="4"/>
      <c r="AX76">
        <f>IF(Z76&gt;0, (R76*SUMPRODUCT(K76:$K$98, X76:$X$98)-K76*$AZ$3)/Z76, 0)</f>
        <v>0</v>
      </c>
    </row>
    <row r="77" spans="5:50" x14ac:dyDescent="0.25">
      <c r="F77" s="5">
        <f>EconomicRates!C117</f>
        <v>3.5571999999999999E-2</v>
      </c>
      <c r="G77" s="5">
        <f>EconomicRates!D117</f>
        <v>7.0000000000000007E-2</v>
      </c>
      <c r="H77" s="5"/>
      <c r="I77" s="5"/>
      <c r="M77" s="6"/>
      <c r="Q77" s="4"/>
      <c r="AX77">
        <f>IF(Z77&gt;0, (R77*SUMPRODUCT(K77:$K$98, X77:$X$98)-K77*$AZ$3)/Z77, 0)</f>
        <v>0</v>
      </c>
    </row>
    <row r="78" spans="5:50" x14ac:dyDescent="0.25">
      <c r="F78" s="5">
        <f>EconomicRates!C118</f>
        <v>3.5571999999999999E-2</v>
      </c>
      <c r="G78" s="5">
        <f>EconomicRates!D118</f>
        <v>7.0000000000000007E-2</v>
      </c>
      <c r="H78" s="5"/>
      <c r="I78" s="5"/>
      <c r="M78" s="6"/>
      <c r="Q78" s="4"/>
      <c r="AX78">
        <f>IF(Z78&gt;0, (R78*SUMPRODUCT(K78:$K$98, X78:$X$98)-K78*$AZ$3)/Z78, 0)</f>
        <v>0</v>
      </c>
    </row>
    <row r="79" spans="5:50" x14ac:dyDescent="0.25">
      <c r="F79" s="5">
        <f>EconomicRates!C119</f>
        <v>3.5571999999999999E-2</v>
      </c>
      <c r="G79" s="5">
        <f>EconomicRates!D119</f>
        <v>7.0000000000000007E-2</v>
      </c>
      <c r="H79" s="5"/>
      <c r="I79" s="5"/>
      <c r="M79" s="6"/>
      <c r="Q79" s="4"/>
      <c r="AX79">
        <f>IF(Z79&gt;0, (R79*SUMPRODUCT(K79:$K$98, X79:$X$98)-K79*$AZ$3)/Z79, 0)</f>
        <v>0</v>
      </c>
    </row>
    <row r="80" spans="5:50" x14ac:dyDescent="0.25">
      <c r="F80" s="5">
        <f>EconomicRates!C120</f>
        <v>3.5571999999999999E-2</v>
      </c>
      <c r="G80" s="5">
        <f>EconomicRates!D120</f>
        <v>7.0000000000000007E-2</v>
      </c>
      <c r="H80" s="5"/>
      <c r="I80" s="5"/>
      <c r="M80" s="6"/>
      <c r="Q80" s="4"/>
      <c r="AX80">
        <f>IF(Z80&gt;0, (R80*SUMPRODUCT(K80:$K$98, X80:$X$98)-K80*$AZ$3)/Z80, 0)</f>
        <v>0</v>
      </c>
    </row>
    <row r="81" spans="2:50" x14ac:dyDescent="0.25">
      <c r="F81" s="5">
        <f>EconomicRates!C121</f>
        <v>3.5571999999999999E-2</v>
      </c>
      <c r="G81" s="5">
        <f>EconomicRates!D121</f>
        <v>7.0000000000000007E-2</v>
      </c>
      <c r="H81" s="5"/>
      <c r="I81" s="5"/>
      <c r="M81" s="6"/>
      <c r="Q81" s="4"/>
      <c r="AX81">
        <f>IF(Z81&gt;0, (R81*SUMPRODUCT(K81:$K$98, X81:$X$98)-K81*$AZ$3)/Z81, 0)</f>
        <v>0</v>
      </c>
    </row>
    <row r="82" spans="2:50" x14ac:dyDescent="0.25">
      <c r="F82" s="5">
        <f>EconomicRates!C122</f>
        <v>3.5571999999999999E-2</v>
      </c>
      <c r="G82" s="5">
        <f>EconomicRates!D122</f>
        <v>7.0000000000000007E-2</v>
      </c>
      <c r="H82" s="5"/>
      <c r="I82" s="5"/>
      <c r="M82" s="6"/>
      <c r="Q82" s="4"/>
      <c r="AX82">
        <f>IF(Z82&gt;0, (R82*SUMPRODUCT(K82:$K$98, X82:$X$98)-K82*$AZ$3)/Z82, 0)</f>
        <v>0</v>
      </c>
    </row>
    <row r="83" spans="2:50" x14ac:dyDescent="0.25">
      <c r="F83" s="5">
        <f>EconomicRates!C123</f>
        <v>3.5571999999999999E-2</v>
      </c>
      <c r="G83" s="5">
        <f>EconomicRates!D123</f>
        <v>7.0000000000000007E-2</v>
      </c>
      <c r="H83" s="5"/>
      <c r="I83" s="5"/>
      <c r="M83" s="6"/>
      <c r="Q83" s="4"/>
      <c r="AX83">
        <f>IF(Z83&gt;0, (R83*SUMPRODUCT(K83:$K$98, X83:$X$98)-K83*$AZ$3)/Z83, 0)</f>
        <v>0</v>
      </c>
    </row>
    <row r="84" spans="2:50" x14ac:dyDescent="0.25">
      <c r="F84" s="5">
        <f>EconomicRates!C124</f>
        <v>3.5571999999999999E-2</v>
      </c>
      <c r="G84" s="5">
        <f>EconomicRates!D124</f>
        <v>7.0000000000000007E-2</v>
      </c>
      <c r="H84" s="5"/>
      <c r="I84" s="5"/>
      <c r="M84" s="6"/>
      <c r="Q84" s="4"/>
      <c r="AX84">
        <f>IF(Z84&gt;0, (R84*SUMPRODUCT(K84:$K$98, X84:$X$98)-K84*$AZ$3)/Z84, 0)</f>
        <v>0</v>
      </c>
    </row>
    <row r="85" spans="2:50" x14ac:dyDescent="0.25">
      <c r="F85" s="5">
        <f>EconomicRates!C125</f>
        <v>3.5571999999999999E-2</v>
      </c>
      <c r="G85" s="5">
        <f>EconomicRates!D125</f>
        <v>7.0000000000000007E-2</v>
      </c>
      <c r="H85" s="5"/>
      <c r="I85" s="5"/>
      <c r="M85" s="6"/>
      <c r="Q85" s="4"/>
      <c r="AX85">
        <f>IF(Z85&gt;0, (R85*SUMPRODUCT(K85:$K$98, X85:$X$98)-K85*$AZ$3)/Z85, 0)</f>
        <v>0</v>
      </c>
    </row>
    <row r="86" spans="2:50" x14ac:dyDescent="0.25">
      <c r="F86" s="5">
        <f>EconomicRates!C126</f>
        <v>3.5571999999999999E-2</v>
      </c>
      <c r="G86" s="5">
        <f>EconomicRates!D126</f>
        <v>7.0000000000000007E-2</v>
      </c>
      <c r="H86" s="5"/>
      <c r="I86" s="5"/>
      <c r="M86" s="6"/>
      <c r="Q86" s="4"/>
      <c r="AX86">
        <f>IF(Z86&gt;0, (R86*SUMPRODUCT(K86:$K$98, X86:$X$98)-K86*$AZ$3)/Z86, 0)</f>
        <v>0</v>
      </c>
    </row>
    <row r="87" spans="2:50" x14ac:dyDescent="0.25">
      <c r="F87" s="5">
        <f>EconomicRates!C127</f>
        <v>3.5571999999999999E-2</v>
      </c>
      <c r="G87" s="5">
        <f>EconomicRates!D127</f>
        <v>7.0000000000000007E-2</v>
      </c>
      <c r="H87" s="5"/>
      <c r="I87" s="5"/>
      <c r="M87" s="6"/>
      <c r="Q87" s="4"/>
      <c r="AX87">
        <f>IF(Z87&gt;0, (R87*SUMPRODUCT(K87:$K$98, X87:$X$98)-K87*$AZ$3)/Z87, 0)</f>
        <v>0</v>
      </c>
    </row>
    <row r="88" spans="2:50" x14ac:dyDescent="0.25">
      <c r="B88" s="6"/>
      <c r="F88" s="5">
        <f>EconomicRates!C128</f>
        <v>3.5571999999999999E-2</v>
      </c>
      <c r="G88" s="5">
        <f>EconomicRates!D128</f>
        <v>7.0000000000000007E-2</v>
      </c>
      <c r="H88" s="5"/>
      <c r="I88" s="5"/>
      <c r="M88" s="6"/>
      <c r="Q88" s="4"/>
      <c r="AX88">
        <f>IF(Z88&gt;0, (R88*SUMPRODUCT(K88:$K$98, X88:$X$98)-K88*$AZ$3)/Z88, 0)</f>
        <v>0</v>
      </c>
    </row>
    <row r="89" spans="2:50" x14ac:dyDescent="0.25">
      <c r="B89" s="6"/>
      <c r="F89" s="5">
        <f>EconomicRates!C129</f>
        <v>3.5571999999999999E-2</v>
      </c>
      <c r="G89" s="5">
        <f>EconomicRates!D129</f>
        <v>7.0000000000000007E-2</v>
      </c>
      <c r="H89" s="5"/>
      <c r="I89" s="5"/>
      <c r="M89" s="6"/>
      <c r="Q89" s="4"/>
      <c r="AX89">
        <f>IF(Z89&gt;0, (R89*SUMPRODUCT(K89:$K$98, X89:$X$98)-K89*$AZ$3)/Z89, 0)</f>
        <v>0</v>
      </c>
    </row>
    <row r="90" spans="2:50" x14ac:dyDescent="0.25">
      <c r="B90" s="6"/>
      <c r="F90" s="5">
        <f>EconomicRates!C130</f>
        <v>3.5571999999999999E-2</v>
      </c>
      <c r="G90" s="5">
        <f>EconomicRates!D130</f>
        <v>7.0000000000000007E-2</v>
      </c>
      <c r="H90" s="5"/>
      <c r="I90" s="5"/>
      <c r="Q90" s="4"/>
      <c r="AX90">
        <f>IF(Z90&gt;0, (R90*SUMPRODUCT(K90:$K$98, X90:$X$98)-K90*$AZ$3)/Z90, 0)</f>
        <v>0</v>
      </c>
    </row>
    <row r="91" spans="2:50" x14ac:dyDescent="0.25">
      <c r="B91" s="6"/>
      <c r="F91" s="5">
        <f>EconomicRates!C131</f>
        <v>3.5571999999999999E-2</v>
      </c>
      <c r="G91" s="5">
        <f>EconomicRates!D131</f>
        <v>7.0000000000000007E-2</v>
      </c>
      <c r="H91" s="5"/>
      <c r="I91" s="5"/>
      <c r="Q91" s="4"/>
      <c r="AX91">
        <f>IF(Z91&gt;0, (R91*SUMPRODUCT(K91:$K$98, X91:$X$98)-K91*$AZ$3)/Z91, 0)</f>
        <v>0</v>
      </c>
    </row>
    <row r="92" spans="2:50" x14ac:dyDescent="0.25">
      <c r="B92" s="6"/>
      <c r="F92" s="5">
        <f>EconomicRates!C132</f>
        <v>3.5571999999999999E-2</v>
      </c>
      <c r="G92" s="5">
        <f>EconomicRates!D132</f>
        <v>7.0000000000000007E-2</v>
      </c>
      <c r="H92" s="5"/>
      <c r="I92" s="5"/>
      <c r="Q92" s="4"/>
      <c r="AX92">
        <f>IF(Z92&gt;0, (R92*SUMPRODUCT(K92:$K$98, X92:$X$98)-K92*$AZ$3)/Z92, 0)</f>
        <v>0</v>
      </c>
    </row>
    <row r="93" spans="2:50" x14ac:dyDescent="0.25">
      <c r="B93" s="6"/>
      <c r="F93" s="5">
        <f>EconomicRates!C133</f>
        <v>3.5571999999999999E-2</v>
      </c>
      <c r="G93" s="5">
        <f>EconomicRates!D133</f>
        <v>7.0000000000000007E-2</v>
      </c>
      <c r="H93" s="5"/>
      <c r="I93" s="5"/>
      <c r="Q93" s="4"/>
      <c r="AX93">
        <f>IF(Z93&gt;0, (R93*SUMPRODUCT(K93:$K$98, X93:$X$98)-K93*$AZ$3)/Z93, 0)</f>
        <v>0</v>
      </c>
    </row>
    <row r="94" spans="2:50" x14ac:dyDescent="0.25">
      <c r="B94" s="6"/>
      <c r="F94" s="5">
        <f>EconomicRates!C134</f>
        <v>3.5571999999999999E-2</v>
      </c>
      <c r="G94" s="5">
        <f>EconomicRates!D134</f>
        <v>7.0000000000000007E-2</v>
      </c>
      <c r="H94" s="5"/>
      <c r="I94" s="5"/>
      <c r="Q94" s="4"/>
      <c r="AX94">
        <f>IF(Z94&gt;0, (R94*SUMPRODUCT(K94:$K$98, X94:$X$98)-K94*$AZ$3)/Z94, 0)</f>
        <v>0</v>
      </c>
    </row>
    <row r="95" spans="2:50" x14ac:dyDescent="0.25">
      <c r="B95" s="6"/>
      <c r="F95" s="5">
        <f>EconomicRates!C135</f>
        <v>3.5571999999999999E-2</v>
      </c>
      <c r="G95" s="5">
        <f>EconomicRates!D135</f>
        <v>7.0000000000000007E-2</v>
      </c>
      <c r="H95" s="5"/>
      <c r="I95" s="5"/>
      <c r="Q95" s="4"/>
      <c r="AX95">
        <f>IF(Z95&gt;0, (R95*SUMPRODUCT(K95:$K$98, X95:$X$98)-K95*$AZ$3)/Z95, 0)</f>
        <v>0</v>
      </c>
    </row>
    <row r="96" spans="2:50" x14ac:dyDescent="0.25">
      <c r="B96" s="6"/>
      <c r="F96" s="5">
        <f>EconomicRates!C136</f>
        <v>3.5571999999999999E-2</v>
      </c>
      <c r="G96" s="5">
        <f>EconomicRates!D136</f>
        <v>7.0000000000000007E-2</v>
      </c>
      <c r="H96" s="5"/>
      <c r="I96" s="5"/>
      <c r="Q96" s="4"/>
      <c r="AX96">
        <f>IF(Z96&gt;0, (R96*SUMPRODUCT(K96:$K$98, X96:$X$98)-K96*$AZ$3)/Z96, 0)</f>
        <v>0</v>
      </c>
    </row>
    <row r="97" spans="2:50" x14ac:dyDescent="0.25">
      <c r="B97" s="6"/>
      <c r="F97" s="5">
        <f>EconomicRates!C137</f>
        <v>3.5571999999999999E-2</v>
      </c>
      <c r="G97" s="5">
        <f>EconomicRates!D137</f>
        <v>7.0000000000000007E-2</v>
      </c>
      <c r="H97" s="5"/>
      <c r="I97" s="5"/>
      <c r="Q97" s="4"/>
      <c r="AX97">
        <f>IF(Z97&gt;0, (R97*SUMPRODUCT(K97:$K$98, X97:$X$98)-K97*$AZ$3)/Z97, 0)</f>
        <v>0</v>
      </c>
    </row>
    <row r="98" spans="2:50" x14ac:dyDescent="0.25">
      <c r="B98" s="6"/>
      <c r="F98" s="5">
        <f>EconomicRates!C138</f>
        <v>3.5571999999999999E-2</v>
      </c>
      <c r="G98" s="5">
        <f>EconomicRates!D138</f>
        <v>7.0000000000000007E-2</v>
      </c>
      <c r="H98" s="5"/>
      <c r="I98" s="5"/>
      <c r="Q98" s="4"/>
    </row>
    <row r="99" spans="2:50" x14ac:dyDescent="0.25">
      <c r="B99" s="6"/>
    </row>
    <row r="100" spans="2:50" x14ac:dyDescent="0.25">
      <c r="B100" s="6"/>
    </row>
    <row r="101" spans="2:50" x14ac:dyDescent="0.25">
      <c r="B101" s="6"/>
    </row>
    <row r="102" spans="2:50" x14ac:dyDescent="0.25">
      <c r="B102" s="6"/>
    </row>
    <row r="103" spans="2:50" x14ac:dyDescent="0.25">
      <c r="B103" s="6"/>
    </row>
    <row r="104" spans="2:50" x14ac:dyDescent="0.25">
      <c r="B104" s="6"/>
    </row>
    <row r="105" spans="2:50" x14ac:dyDescent="0.25">
      <c r="B105" s="6"/>
    </row>
    <row r="106" spans="2:50" x14ac:dyDescent="0.25">
      <c r="B106" s="6"/>
    </row>
    <row r="107" spans="2:50" x14ac:dyDescent="0.25">
      <c r="B107" s="6"/>
    </row>
    <row r="108" spans="2:50" x14ac:dyDescent="0.25">
      <c r="B108" s="6"/>
    </row>
    <row r="109" spans="2:50" x14ac:dyDescent="0.25">
      <c r="B109" s="6"/>
    </row>
    <row r="110" spans="2:50" x14ac:dyDescent="0.25">
      <c r="B110" s="6"/>
    </row>
    <row r="111" spans="2:50" x14ac:dyDescent="0.25">
      <c r="B111" s="6"/>
    </row>
    <row r="112" spans="2:50" x14ac:dyDescent="0.25">
      <c r="B112" s="6"/>
    </row>
    <row r="113" spans="2:2" x14ac:dyDescent="0.25">
      <c r="B113" s="6"/>
    </row>
    <row r="114" spans="2:2" x14ac:dyDescent="0.25">
      <c r="B114" s="6"/>
    </row>
    <row r="115" spans="2:2" x14ac:dyDescent="0.25">
      <c r="B115" s="6"/>
    </row>
    <row r="116" spans="2:2" x14ac:dyDescent="0.25">
      <c r="B116" s="6"/>
    </row>
    <row r="117" spans="2:2" x14ac:dyDescent="0.25">
      <c r="B117" s="6"/>
    </row>
    <row r="118" spans="2:2" x14ac:dyDescent="0.25">
      <c r="B118" s="6"/>
    </row>
    <row r="119" spans="2:2" x14ac:dyDescent="0.25">
      <c r="B119" s="6"/>
    </row>
    <row r="120" spans="2:2" x14ac:dyDescent="0.25">
      <c r="B120" s="6"/>
    </row>
    <row r="121" spans="2:2" x14ac:dyDescent="0.25">
      <c r="B121" s="6"/>
    </row>
    <row r="122" spans="2:2" x14ac:dyDescent="0.25">
      <c r="B122" s="6"/>
    </row>
    <row r="123" spans="2:2" x14ac:dyDescent="0.25">
      <c r="B123" s="6"/>
    </row>
    <row r="124" spans="2:2" x14ac:dyDescent="0.25">
      <c r="B124" s="6"/>
    </row>
    <row r="125" spans="2:2" x14ac:dyDescent="0.25">
      <c r="B125" s="6"/>
    </row>
    <row r="126" spans="2:2" x14ac:dyDescent="0.25">
      <c r="B126" s="6"/>
    </row>
    <row r="127" spans="2:2" x14ac:dyDescent="0.25">
      <c r="B127" s="6"/>
    </row>
    <row r="128" spans="2:2" x14ac:dyDescent="0.25">
      <c r="B128" s="6"/>
    </row>
    <row r="129" spans="2:2" x14ac:dyDescent="0.25">
      <c r="B129" s="6"/>
    </row>
    <row r="130" spans="2:2" x14ac:dyDescent="0.25">
      <c r="B130" s="6"/>
    </row>
    <row r="131" spans="2:2" x14ac:dyDescent="0.25">
      <c r="B131" s="6"/>
    </row>
    <row r="132" spans="2:2" x14ac:dyDescent="0.25">
      <c r="B132" s="6"/>
    </row>
    <row r="133" spans="2:2" x14ac:dyDescent="0.25">
      <c r="B133" s="6"/>
    </row>
    <row r="134" spans="2:2" x14ac:dyDescent="0.25">
      <c r="B134" s="6"/>
    </row>
    <row r="135" spans="2:2" x14ac:dyDescent="0.25">
      <c r="B135" s="6"/>
    </row>
    <row r="136" spans="2:2" x14ac:dyDescent="0.25">
      <c r="B136" s="6"/>
    </row>
    <row r="137" spans="2:2" x14ac:dyDescent="0.25">
      <c r="B137" s="6"/>
    </row>
    <row r="138" spans="2:2" x14ac:dyDescent="0.25">
      <c r="B138" s="6"/>
    </row>
    <row r="139" spans="2:2" x14ac:dyDescent="0.25">
      <c r="B139" s="6"/>
    </row>
    <row r="140" spans="2:2" x14ac:dyDescent="0.25">
      <c r="B140" s="6"/>
    </row>
    <row r="141" spans="2:2" x14ac:dyDescent="0.25">
      <c r="B141" s="6"/>
    </row>
    <row r="142" spans="2:2" x14ac:dyDescent="0.25">
      <c r="B142" s="6"/>
    </row>
    <row r="143" spans="2:2" x14ac:dyDescent="0.25">
      <c r="B143" s="6"/>
    </row>
    <row r="144" spans="2:2" x14ac:dyDescent="0.25">
      <c r="B144" s="6"/>
    </row>
    <row r="145" spans="2:2" x14ac:dyDescent="0.25">
      <c r="B145" s="6"/>
    </row>
    <row r="146" spans="2:2" x14ac:dyDescent="0.25">
      <c r="B146" s="6"/>
    </row>
    <row r="147" spans="2:2" x14ac:dyDescent="0.25">
      <c r="B147" s="6"/>
    </row>
    <row r="148" spans="2:2" x14ac:dyDescent="0.25">
      <c r="B148" s="6"/>
    </row>
    <row r="149" spans="2:2" x14ac:dyDescent="0.25">
      <c r="B149" s="6"/>
    </row>
    <row r="150" spans="2:2" x14ac:dyDescent="0.25">
      <c r="B150" s="6"/>
    </row>
    <row r="151" spans="2:2" x14ac:dyDescent="0.25">
      <c r="B151" s="6"/>
    </row>
    <row r="152" spans="2:2" x14ac:dyDescent="0.25">
      <c r="B152" s="6"/>
    </row>
    <row r="153" spans="2:2" x14ac:dyDescent="0.25">
      <c r="B153" s="6"/>
    </row>
    <row r="154" spans="2:2" x14ac:dyDescent="0.25">
      <c r="B154" s="6"/>
    </row>
    <row r="155" spans="2:2" x14ac:dyDescent="0.25">
      <c r="B155" s="6"/>
    </row>
    <row r="156" spans="2:2" x14ac:dyDescent="0.25">
      <c r="B156" s="6"/>
    </row>
    <row r="157" spans="2:2" x14ac:dyDescent="0.25">
      <c r="B157" s="6"/>
    </row>
    <row r="158" spans="2:2" x14ac:dyDescent="0.25">
      <c r="B158" s="6"/>
    </row>
    <row r="159" spans="2:2" x14ac:dyDescent="0.25">
      <c r="B159" s="6"/>
    </row>
    <row r="160" spans="2:2" x14ac:dyDescent="0.25">
      <c r="B160" s="6"/>
    </row>
    <row r="161" spans="2:2" x14ac:dyDescent="0.25">
      <c r="B161" s="6"/>
    </row>
    <row r="162" spans="2:2" x14ac:dyDescent="0.25">
      <c r="B162" s="6"/>
    </row>
    <row r="163" spans="2:2" x14ac:dyDescent="0.25">
      <c r="B163" s="6"/>
    </row>
    <row r="164" spans="2:2" x14ac:dyDescent="0.25">
      <c r="B164" s="6"/>
    </row>
  </sheetData>
  <conditionalFormatting sqref="AN71:AU71">
    <cfRule type="cellIs" dxfId="16" priority="1" operator="lessThan">
      <formula>0</formula>
    </cfRule>
  </conditionalFormatting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2974E6-DEE1-44DA-AA34-B5A8BE0AB174}">
  <dimension ref="A1:AZ100"/>
  <sheetViews>
    <sheetView workbookViewId="0">
      <selection activeCell="J53" sqref="J53"/>
    </sheetView>
  </sheetViews>
  <sheetFormatPr defaultRowHeight="15" x14ac:dyDescent="0.25"/>
  <cols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</cols>
  <sheetData>
    <row r="1" spans="1:52" x14ac:dyDescent="0.25">
      <c r="A1" t="s">
        <v>0</v>
      </c>
      <c r="Q1" t="s">
        <v>1</v>
      </c>
      <c r="W1" t="s">
        <v>2</v>
      </c>
      <c r="AB1" t="s">
        <v>45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2">
        <f>'S.26.04.C'!C3*(1+C12)</f>
        <v>8638.5463774457239</v>
      </c>
      <c r="K3">
        <v>1</v>
      </c>
      <c r="L3" s="2">
        <v>0</v>
      </c>
      <c r="O3">
        <f>$C$3</f>
        <v>8638.5463774457239</v>
      </c>
      <c r="P3">
        <f>O3*C5</f>
        <v>863.85463774457241</v>
      </c>
      <c r="Q3" s="4">
        <f>B8</f>
        <v>100</v>
      </c>
      <c r="R3">
        <f t="shared" ref="R3:R66" si="0">$C$6</f>
        <v>250000</v>
      </c>
      <c r="S3">
        <f t="shared" ref="S3:S66" si="1">AX3</f>
        <v>0</v>
      </c>
      <c r="W3">
        <v>1</v>
      </c>
      <c r="Z3">
        <v>1</v>
      </c>
      <c r="AC3">
        <f t="shared" ref="AC3:AC66" si="2">S3*Z3</f>
        <v>0</v>
      </c>
      <c r="AE3">
        <f t="shared" ref="AE3:AE66" si="3">$Z3*O3</f>
        <v>8638.5463774457239</v>
      </c>
      <c r="AF3">
        <f t="shared" ref="AF3:AG34" si="4">-$Z3*P3</f>
        <v>-863.85463774457241</v>
      </c>
      <c r="AG3">
        <f t="shared" si="4"/>
        <v>-100</v>
      </c>
      <c r="AH3">
        <f t="shared" ref="AH3:AH66" si="5">-X3*R3</f>
        <v>0</v>
      </c>
      <c r="AI3">
        <f t="shared" ref="AI3:AI34" si="6">SUM(AE3:AH3)</f>
        <v>7674.6917397011512</v>
      </c>
      <c r="AJ3">
        <f t="shared" ref="AJ3:AJ66" si="7">AB3-AC3</f>
        <v>0</v>
      </c>
      <c r="AL3">
        <f t="shared" ref="AL3:AL34" si="8">SUM(AI3:AK3)</f>
        <v>7674.6917397011512</v>
      </c>
      <c r="AN3">
        <f t="shared" ref="AN3:AU34" si="9">AE3*$K3</f>
        <v>8638.5463774457239</v>
      </c>
      <c r="AO3">
        <f t="shared" si="9"/>
        <v>-863.85463774457241</v>
      </c>
      <c r="AP3">
        <f t="shared" si="9"/>
        <v>-100</v>
      </c>
      <c r="AQ3">
        <f t="shared" si="9"/>
        <v>0</v>
      </c>
      <c r="AR3">
        <f t="shared" si="9"/>
        <v>7674.6917397011512</v>
      </c>
      <c r="AS3">
        <f t="shared" si="9"/>
        <v>0</v>
      </c>
      <c r="AT3">
        <f t="shared" si="9"/>
        <v>0</v>
      </c>
      <c r="AU3">
        <f t="shared" si="9"/>
        <v>7674.6917397011512</v>
      </c>
      <c r="AW3">
        <v>0</v>
      </c>
      <c r="AX3">
        <f>IF(Z3&gt;0, (R3*SUMPRODUCT(K3:$K$98, X3:$X$98)-K3*$AZ$3)/Z3, 0)</f>
        <v>0</v>
      </c>
      <c r="AZ3">
        <f>C6*SUMPRODUCT(X4:X98, K4:K98)/1</f>
        <v>5254.9414590192018</v>
      </c>
    </row>
    <row r="4" spans="1:52" x14ac:dyDescent="0.25">
      <c r="A4" t="s">
        <v>14</v>
      </c>
      <c r="C4" t="s">
        <v>37</v>
      </c>
      <c r="E4">
        <v>2004</v>
      </c>
      <c r="F4" s="5">
        <f>EconomicRates!C44</f>
        <v>3.5571999999999999E-2</v>
      </c>
      <c r="G4" s="5">
        <f>EconomicRates!D44</f>
        <v>7.0000000000000007E-2</v>
      </c>
      <c r="H4" s="5">
        <f t="shared" ref="H4:H67" si="10">G4+$C$9</f>
        <v>0.12000000000000001</v>
      </c>
      <c r="I4" s="5">
        <f t="shared" ref="I4:I67" si="11">1+H4</f>
        <v>1.1200000000000001</v>
      </c>
      <c r="J4">
        <f t="shared" ref="J4:J67" si="12">1/I4</f>
        <v>0.89285714285714279</v>
      </c>
      <c r="K4">
        <f>J4</f>
        <v>0.89285714285714279</v>
      </c>
      <c r="L4" s="2">
        <v>1</v>
      </c>
      <c r="M4" s="6">
        <f t="array" ref="M4:M98">Mortalities!B2:B96</f>
        <v>2.5950000000000001E-3</v>
      </c>
      <c r="R4">
        <f t="shared" si="0"/>
        <v>250000</v>
      </c>
      <c r="S4">
        <f t="shared" si="1"/>
        <v>570.21125276636462</v>
      </c>
      <c r="U4">
        <f t="shared" ref="U4:U67" si="13">M4</f>
        <v>2.5950000000000001E-3</v>
      </c>
      <c r="V4">
        <f t="shared" ref="V4:V67" si="14">$C$10</f>
        <v>0.01</v>
      </c>
      <c r="W4">
        <f t="shared" ref="W4:W67" si="15">Z3</f>
        <v>1</v>
      </c>
      <c r="X4">
        <f t="shared" ref="X4:X67" si="16">U4*W4</f>
        <v>2.5950000000000001E-3</v>
      </c>
      <c r="Y4">
        <f t="shared" ref="Y4:Y67" si="17">V4*W4</f>
        <v>0.01</v>
      </c>
      <c r="Z4">
        <f t="shared" ref="Z4:Z67" si="18">MAX(0, W4-X4-Y4)</f>
        <v>0.98740499999999998</v>
      </c>
      <c r="AB4">
        <f t="shared" ref="AB4:AB67" si="19">AC3</f>
        <v>0</v>
      </c>
      <c r="AC4">
        <f t="shared" si="2"/>
        <v>563.02944203777224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-648.75</v>
      </c>
      <c r="AI4">
        <f t="shared" si="6"/>
        <v>-648.75</v>
      </c>
      <c r="AJ4">
        <f t="shared" si="7"/>
        <v>-563.02944203777224</v>
      </c>
      <c r="AK4">
        <f>G4*SUM(AB4, AE4:AF4)</f>
        <v>0</v>
      </c>
      <c r="AL4">
        <f t="shared" si="8"/>
        <v>-1211.7794420377722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-579.24107142857133</v>
      </c>
      <c r="AR4">
        <f t="shared" si="9"/>
        <v>-579.24107142857133</v>
      </c>
      <c r="AS4">
        <f t="shared" si="9"/>
        <v>-502.70485896229661</v>
      </c>
      <c r="AT4">
        <f t="shared" si="9"/>
        <v>0</v>
      </c>
      <c r="AU4">
        <f t="shared" si="9"/>
        <v>-1081.9459303908679</v>
      </c>
      <c r="AW4">
        <v>1</v>
      </c>
      <c r="AX4">
        <f>IF(Z4&gt;0, (R4*SUMPRODUCT(K4:$K$98, X4:$X$98)-K4*$AZ$3)/Z4, 0)</f>
        <v>570.21125276636462</v>
      </c>
    </row>
    <row r="5" spans="1:52" x14ac:dyDescent="0.25">
      <c r="C5" s="2">
        <f>'S.26.04.A'!C5</f>
        <v>0.1</v>
      </c>
      <c r="E5">
        <v>2005</v>
      </c>
      <c r="F5" s="5">
        <f>EconomicRates!C45</f>
        <v>3.5571999999999999E-2</v>
      </c>
      <c r="G5" s="5">
        <f>EconomicRates!D45</f>
        <v>7.0000000000000007E-2</v>
      </c>
      <c r="H5" s="5">
        <f t="shared" si="10"/>
        <v>0.12000000000000001</v>
      </c>
      <c r="I5" s="5">
        <f t="shared" si="11"/>
        <v>1.1200000000000001</v>
      </c>
      <c r="J5">
        <f t="shared" si="12"/>
        <v>0.89285714285714279</v>
      </c>
      <c r="K5">
        <f t="shared" ref="K5:K68" si="20">K4*J5</f>
        <v>0.79719387755102034</v>
      </c>
      <c r="L5" s="2">
        <v>2</v>
      </c>
      <c r="M5" s="6">
        <v>2.5990000000000002E-3</v>
      </c>
      <c r="Q5" s="4">
        <f t="shared" ref="Q5:Q68" si="21">$C$8</f>
        <v>12.5</v>
      </c>
      <c r="R5">
        <f t="shared" si="0"/>
        <v>250000</v>
      </c>
      <c r="S5">
        <f t="shared" si="1"/>
        <v>498.98548875992714</v>
      </c>
      <c r="U5">
        <f t="shared" si="13"/>
        <v>2.5990000000000002E-3</v>
      </c>
      <c r="V5">
        <f t="shared" si="14"/>
        <v>0.01</v>
      </c>
      <c r="W5">
        <f t="shared" si="15"/>
        <v>0.98740499999999998</v>
      </c>
      <c r="X5">
        <f t="shared" si="16"/>
        <v>2.5662655950000001E-3</v>
      </c>
      <c r="Y5">
        <f t="shared" si="17"/>
        <v>9.8740500000000005E-3</v>
      </c>
      <c r="Z5">
        <f t="shared" si="18"/>
        <v>0.97496468440500006</v>
      </c>
      <c r="AB5">
        <f t="shared" si="19"/>
        <v>563.02944203777224</v>
      </c>
      <c r="AC5">
        <f t="shared" si="2"/>
        <v>486.49322957149707</v>
      </c>
      <c r="AE5">
        <f t="shared" si="3"/>
        <v>0</v>
      </c>
      <c r="AF5">
        <f t="shared" si="4"/>
        <v>0</v>
      </c>
      <c r="AG5">
        <f t="shared" si="4"/>
        <v>-12.187058555062501</v>
      </c>
      <c r="AH5">
        <f t="shared" si="5"/>
        <v>-641.56639875000008</v>
      </c>
      <c r="AI5">
        <f t="shared" si="6"/>
        <v>-653.75345730506262</v>
      </c>
      <c r="AJ5">
        <f t="shared" si="7"/>
        <v>76.536212466275174</v>
      </c>
      <c r="AK5">
        <f>G5*SUM(AB5, AE5:AF5)</f>
        <v>39.412060942644061</v>
      </c>
      <c r="AL5">
        <f t="shared" si="8"/>
        <v>-537.80518389614338</v>
      </c>
      <c r="AN5">
        <f t="shared" si="9"/>
        <v>0</v>
      </c>
      <c r="AO5">
        <f t="shared" si="9"/>
        <v>0</v>
      </c>
      <c r="AP5">
        <f t="shared" si="9"/>
        <v>-9.71544846545161</v>
      </c>
      <c r="AQ5">
        <f t="shared" si="9"/>
        <v>-511.45280512595667</v>
      </c>
      <c r="AR5">
        <f t="shared" si="9"/>
        <v>-521.1682535914083</v>
      </c>
      <c r="AS5">
        <f t="shared" si="9"/>
        <v>61.014199989058646</v>
      </c>
      <c r="AT5">
        <f t="shared" si="9"/>
        <v>31.419053685143542</v>
      </c>
      <c r="AU5">
        <f t="shared" si="9"/>
        <v>-428.7349999172061</v>
      </c>
      <c r="AW5">
        <v>2</v>
      </c>
      <c r="AX5">
        <f>IF(Z5&gt;0, (R5*SUMPRODUCT(K5:$K$98, X5:$X$98)-K5*$AZ$3)/Z5, 0)</f>
        <v>498.98548875992714</v>
      </c>
    </row>
    <row r="6" spans="1:52" x14ac:dyDescent="0.25">
      <c r="A6" t="s">
        <v>16</v>
      </c>
      <c r="C6" s="2">
        <v>250000</v>
      </c>
      <c r="E6">
        <v>2006</v>
      </c>
      <c r="F6" s="5">
        <f>EconomicRates!C46</f>
        <v>3.5571999999999999E-2</v>
      </c>
      <c r="G6" s="5">
        <f>EconomicRates!D46</f>
        <v>7.0000000000000007E-2</v>
      </c>
      <c r="H6" s="5">
        <f t="shared" si="10"/>
        <v>0.12000000000000001</v>
      </c>
      <c r="I6" s="5">
        <f t="shared" si="11"/>
        <v>1.1200000000000001</v>
      </c>
      <c r="J6">
        <f t="shared" si="12"/>
        <v>0.89285714285714279</v>
      </c>
      <c r="K6">
        <f t="shared" si="20"/>
        <v>0.71178024781341098</v>
      </c>
      <c r="L6" s="2">
        <v>3</v>
      </c>
      <c r="M6" s="6">
        <v>2.6029999999999998E-3</v>
      </c>
      <c r="Q6" s="4">
        <f t="shared" si="21"/>
        <v>12.5</v>
      </c>
      <c r="R6">
        <f t="shared" si="0"/>
        <v>250000</v>
      </c>
      <c r="S6">
        <f t="shared" si="1"/>
        <v>440.31794514622169</v>
      </c>
      <c r="U6">
        <f t="shared" si="13"/>
        <v>2.6029999999999998E-3</v>
      </c>
      <c r="V6">
        <f t="shared" si="14"/>
        <v>0.01</v>
      </c>
      <c r="W6">
        <f t="shared" si="15"/>
        <v>0.97496468440500006</v>
      </c>
      <c r="X6">
        <f t="shared" si="16"/>
        <v>2.5378330735062152E-3</v>
      </c>
      <c r="Y6">
        <f t="shared" si="17"/>
        <v>9.7496468440500007E-3</v>
      </c>
      <c r="Z6">
        <f t="shared" si="18"/>
        <v>0.96267720448744387</v>
      </c>
      <c r="AB6">
        <f t="shared" si="19"/>
        <v>486.49322957149707</v>
      </c>
      <c r="AC6">
        <f t="shared" si="2"/>
        <v>423.88404851902033</v>
      </c>
      <c r="AE6">
        <f t="shared" si="3"/>
        <v>0</v>
      </c>
      <c r="AF6">
        <f t="shared" si="4"/>
        <v>0</v>
      </c>
      <c r="AG6">
        <f t="shared" si="4"/>
        <v>-12.033465056093048</v>
      </c>
      <c r="AH6">
        <f t="shared" si="5"/>
        <v>-634.45826837655375</v>
      </c>
      <c r="AI6">
        <f t="shared" si="6"/>
        <v>-646.49173343264681</v>
      </c>
      <c r="AJ6">
        <f t="shared" si="7"/>
        <v>62.609181052476742</v>
      </c>
      <c r="AK6">
        <f>G6*SUM(AB6, AE6:AF6)</f>
        <v>34.054526070004798</v>
      </c>
      <c r="AL6">
        <f t="shared" si="8"/>
        <v>-549.82802631016523</v>
      </c>
      <c r="AN6">
        <f t="shared" si="9"/>
        <v>0</v>
      </c>
      <c r="AO6">
        <f t="shared" si="9"/>
        <v>0</v>
      </c>
      <c r="AP6">
        <f t="shared" si="9"/>
        <v>-8.5651827396799316</v>
      </c>
      <c r="AQ6">
        <f t="shared" si="9"/>
        <v>-451.59486349233106</v>
      </c>
      <c r="AR6">
        <f t="shared" si="9"/>
        <v>-460.16004623201098</v>
      </c>
      <c r="AS6">
        <f t="shared" si="9"/>
        <v>44.563978404926608</v>
      </c>
      <c r="AT6">
        <f t="shared" si="9"/>
        <v>24.239339005276278</v>
      </c>
      <c r="AU6">
        <f t="shared" si="9"/>
        <v>-391.35672882180808</v>
      </c>
      <c r="AW6">
        <v>3</v>
      </c>
      <c r="AX6">
        <f>IF(Z6&gt;0, (R6*SUMPRODUCT(K6:$K$98, X6:$X$98)-K6*$AZ$3)/Z6, 0)</f>
        <v>440.31794514622169</v>
      </c>
    </row>
    <row r="7" spans="1:52" x14ac:dyDescent="0.25">
      <c r="A7" t="s">
        <v>15</v>
      </c>
      <c r="B7" t="s">
        <v>37</v>
      </c>
      <c r="C7" t="s">
        <v>46</v>
      </c>
      <c r="E7">
        <v>2007</v>
      </c>
      <c r="F7" s="5">
        <f>EconomicRates!C47</f>
        <v>3.5571999999999999E-2</v>
      </c>
      <c r="G7" s="5">
        <f>EconomicRates!D47</f>
        <v>7.0000000000000007E-2</v>
      </c>
      <c r="H7" s="5">
        <f t="shared" si="10"/>
        <v>0.12000000000000001</v>
      </c>
      <c r="I7" s="5">
        <f t="shared" si="11"/>
        <v>1.1200000000000001</v>
      </c>
      <c r="J7">
        <f t="shared" si="12"/>
        <v>0.89285714285714279</v>
      </c>
      <c r="K7">
        <f t="shared" si="20"/>
        <v>0.63551807840483121</v>
      </c>
      <c r="L7" s="2">
        <v>4</v>
      </c>
      <c r="M7" s="6">
        <v>2.6080000000000001E-3</v>
      </c>
      <c r="Q7" s="4">
        <f t="shared" si="21"/>
        <v>12.5</v>
      </c>
      <c r="R7">
        <f t="shared" si="0"/>
        <v>250000</v>
      </c>
      <c r="S7">
        <f t="shared" si="1"/>
        <v>392.4532486331334</v>
      </c>
      <c r="U7">
        <f t="shared" si="13"/>
        <v>2.6080000000000001E-3</v>
      </c>
      <c r="V7">
        <f t="shared" si="14"/>
        <v>0.01</v>
      </c>
      <c r="W7">
        <f t="shared" si="15"/>
        <v>0.96267720448744387</v>
      </c>
      <c r="X7">
        <f t="shared" si="16"/>
        <v>2.5106621493032537E-3</v>
      </c>
      <c r="Y7">
        <f t="shared" si="17"/>
        <v>9.6267720448744397E-3</v>
      </c>
      <c r="Z7">
        <f t="shared" si="18"/>
        <v>0.9505397702932662</v>
      </c>
      <c r="AB7">
        <f t="shared" si="19"/>
        <v>423.88404851902033</v>
      </c>
      <c r="AC7">
        <f t="shared" si="2"/>
        <v>373.04242080658469</v>
      </c>
      <c r="AE7">
        <f t="shared" si="3"/>
        <v>0</v>
      </c>
      <c r="AF7">
        <f t="shared" si="4"/>
        <v>0</v>
      </c>
      <c r="AG7">
        <f t="shared" si="4"/>
        <v>-11.881747128665827</v>
      </c>
      <c r="AH7">
        <f t="shared" si="5"/>
        <v>-627.66553732581337</v>
      </c>
      <c r="AI7">
        <f t="shared" si="6"/>
        <v>-639.54728445447915</v>
      </c>
      <c r="AJ7">
        <f t="shared" si="7"/>
        <v>50.841627712435638</v>
      </c>
      <c r="AK7">
        <f>G7*SUM(AB7, AE7:AF7)</f>
        <v>29.671883396331424</v>
      </c>
      <c r="AL7">
        <f t="shared" si="8"/>
        <v>-559.03377334571212</v>
      </c>
      <c r="AN7">
        <f t="shared" si="9"/>
        <v>0</v>
      </c>
      <c r="AO7">
        <f t="shared" si="9"/>
        <v>0</v>
      </c>
      <c r="AP7">
        <f t="shared" si="9"/>
        <v>-7.551065103301827</v>
      </c>
      <c r="AQ7">
        <f t="shared" si="9"/>
        <v>-398.89279616223678</v>
      </c>
      <c r="AR7">
        <f t="shared" si="9"/>
        <v>-406.44386126553854</v>
      </c>
      <c r="AS7">
        <f t="shared" si="9"/>
        <v>32.310773546780908</v>
      </c>
      <c r="AT7">
        <f t="shared" si="9"/>
        <v>18.857018318688763</v>
      </c>
      <c r="AU7">
        <f t="shared" si="9"/>
        <v>-355.27606940006893</v>
      </c>
      <c r="AW7">
        <v>4</v>
      </c>
      <c r="AX7">
        <f>IF(Z7&gt;0, (R7*SUMPRODUCT(K7:$K$98, X7:$X$98)-K7*$AZ$3)/Z7, 0)</f>
        <v>392.4532486331334</v>
      </c>
    </row>
    <row r="8" spans="1:52" x14ac:dyDescent="0.25">
      <c r="B8" s="2">
        <f>'S.26.04.A'!B8</f>
        <v>100</v>
      </c>
      <c r="C8" s="2">
        <f>'S.26.04.A'!C8</f>
        <v>12.5</v>
      </c>
      <c r="E8">
        <v>2008</v>
      </c>
      <c r="F8" s="5">
        <f>EconomicRates!C48</f>
        <v>3.5571999999999999E-2</v>
      </c>
      <c r="G8" s="5">
        <f>EconomicRates!D48</f>
        <v>7.0000000000000007E-2</v>
      </c>
      <c r="H8" s="5">
        <f t="shared" si="10"/>
        <v>0.12000000000000001</v>
      </c>
      <c r="I8" s="5">
        <f t="shared" si="11"/>
        <v>1.1200000000000001</v>
      </c>
      <c r="J8">
        <f t="shared" si="12"/>
        <v>0.89285714285714279</v>
      </c>
      <c r="K8">
        <f t="shared" si="20"/>
        <v>0.5674268557185993</v>
      </c>
      <c r="L8" s="2">
        <v>5</v>
      </c>
      <c r="M8" s="6">
        <v>2.614E-3</v>
      </c>
      <c r="Q8" s="4">
        <f t="shared" si="21"/>
        <v>12.5</v>
      </c>
      <c r="R8">
        <f t="shared" si="0"/>
        <v>250000</v>
      </c>
      <c r="S8">
        <f t="shared" si="1"/>
        <v>353.69999831093355</v>
      </c>
      <c r="U8">
        <f t="shared" si="13"/>
        <v>2.614E-3</v>
      </c>
      <c r="V8">
        <f t="shared" si="14"/>
        <v>0.01</v>
      </c>
      <c r="W8">
        <f t="shared" si="15"/>
        <v>0.9505397702932662</v>
      </c>
      <c r="X8">
        <f t="shared" si="16"/>
        <v>2.4847109595465978E-3</v>
      </c>
      <c r="Y8">
        <f t="shared" si="17"/>
        <v>9.5053977029326622E-3</v>
      </c>
      <c r="Z8">
        <f t="shared" si="18"/>
        <v>0.9385496616307869</v>
      </c>
      <c r="AB8">
        <f t="shared" si="19"/>
        <v>373.04242080658469</v>
      </c>
      <c r="AC8">
        <f t="shared" si="2"/>
        <v>331.96501373353658</v>
      </c>
      <c r="AE8">
        <f t="shared" si="3"/>
        <v>0</v>
      </c>
      <c r="AF8">
        <f t="shared" si="4"/>
        <v>0</v>
      </c>
      <c r="AG8">
        <f t="shared" si="4"/>
        <v>-11.731870770384836</v>
      </c>
      <c r="AH8">
        <f t="shared" si="5"/>
        <v>-621.17773988664942</v>
      </c>
      <c r="AI8">
        <f t="shared" si="6"/>
        <v>-632.90961065703425</v>
      </c>
      <c r="AJ8">
        <f t="shared" si="7"/>
        <v>41.077407073048107</v>
      </c>
      <c r="AK8">
        <f>G8*SUM(AB8, AE8:AF8)</f>
        <v>26.112969456460931</v>
      </c>
      <c r="AL8">
        <f t="shared" si="8"/>
        <v>-565.71923412752517</v>
      </c>
      <c r="AN8">
        <f t="shared" si="9"/>
        <v>0</v>
      </c>
      <c r="AO8">
        <f t="shared" si="9"/>
        <v>0</v>
      </c>
      <c r="AP8">
        <f t="shared" si="9"/>
        <v>-6.6569785429364083</v>
      </c>
      <c r="AQ8">
        <f t="shared" si="9"/>
        <v>-352.47293178626745</v>
      </c>
      <c r="AR8">
        <f t="shared" si="9"/>
        <v>-359.12991032920382</v>
      </c>
      <c r="AS8">
        <f t="shared" si="9"/>
        <v>23.308423936532638</v>
      </c>
      <c r="AT8">
        <f t="shared" si="9"/>
        <v>14.817200152155447</v>
      </c>
      <c r="AU8">
        <f t="shared" si="9"/>
        <v>-321.00428624051574</v>
      </c>
      <c r="AW8">
        <v>5</v>
      </c>
      <c r="AX8">
        <f>IF(Z8&gt;0, (R8*SUMPRODUCT(K8:$K$98, X8:$X$98)-K8*$AZ$3)/Z8, 0)</f>
        <v>353.69999831093355</v>
      </c>
    </row>
    <row r="9" spans="1:52" x14ac:dyDescent="0.25">
      <c r="A9" t="s">
        <v>39</v>
      </c>
      <c r="C9" s="2">
        <f>'S.26.04.A'!C9</f>
        <v>0.05</v>
      </c>
      <c r="E9">
        <v>2009</v>
      </c>
      <c r="F9" s="5">
        <f>EconomicRates!C49</f>
        <v>3.5571999999999999E-2</v>
      </c>
      <c r="G9" s="5">
        <f>EconomicRates!D49</f>
        <v>7.0000000000000007E-2</v>
      </c>
      <c r="H9" s="5">
        <f t="shared" si="10"/>
        <v>0.12000000000000001</v>
      </c>
      <c r="I9" s="5">
        <f t="shared" si="11"/>
        <v>1.1200000000000001</v>
      </c>
      <c r="J9">
        <f t="shared" si="12"/>
        <v>0.89285714285714279</v>
      </c>
      <c r="K9">
        <f t="shared" si="20"/>
        <v>0.50663112117732079</v>
      </c>
      <c r="L9" s="2">
        <v>6</v>
      </c>
      <c r="M9" s="6">
        <v>2.624E-3</v>
      </c>
      <c r="Q9" s="4">
        <f t="shared" si="21"/>
        <v>12.5</v>
      </c>
      <c r="R9">
        <f t="shared" si="0"/>
        <v>250000</v>
      </c>
      <c r="S9">
        <f t="shared" si="1"/>
        <v>322.6175167826342</v>
      </c>
      <c r="U9">
        <f t="shared" si="13"/>
        <v>2.624E-3</v>
      </c>
      <c r="V9">
        <f t="shared" si="14"/>
        <v>0.01</v>
      </c>
      <c r="W9">
        <f t="shared" si="15"/>
        <v>0.9385496616307869</v>
      </c>
      <c r="X9">
        <f t="shared" si="16"/>
        <v>2.4627543121191848E-3</v>
      </c>
      <c r="Y9">
        <f t="shared" si="17"/>
        <v>9.3854966163078694E-3</v>
      </c>
      <c r="Z9">
        <f t="shared" si="18"/>
        <v>0.9267014107023599</v>
      </c>
      <c r="AB9">
        <f t="shared" si="19"/>
        <v>331.96501373353658</v>
      </c>
      <c r="AC9">
        <f t="shared" si="2"/>
        <v>298.97010791975936</v>
      </c>
      <c r="AE9">
        <f t="shared" si="3"/>
        <v>0</v>
      </c>
      <c r="AF9">
        <f t="shared" si="4"/>
        <v>0</v>
      </c>
      <c r="AG9">
        <f t="shared" si="4"/>
        <v>-11.583767633779498</v>
      </c>
      <c r="AH9">
        <f t="shared" si="5"/>
        <v>-615.68857802979619</v>
      </c>
      <c r="AI9">
        <f t="shared" si="6"/>
        <v>-627.27234566357572</v>
      </c>
      <c r="AJ9">
        <f t="shared" si="7"/>
        <v>32.994905813777223</v>
      </c>
      <c r="AK9">
        <f t="shared" ref="AK9:AK72" si="22">G9*SUM(AB9:AB9, AE9:AF9)</f>
        <v>23.237550961347562</v>
      </c>
      <c r="AL9">
        <f t="shared" si="8"/>
        <v>-571.03988888845095</v>
      </c>
      <c r="AN9">
        <f t="shared" si="9"/>
        <v>0</v>
      </c>
      <c r="AO9">
        <f t="shared" si="9"/>
        <v>0</v>
      </c>
      <c r="AP9">
        <f t="shared" si="9"/>
        <v>-5.8686971837592674</v>
      </c>
      <c r="AQ9">
        <f t="shared" si="9"/>
        <v>-311.926994583306</v>
      </c>
      <c r="AR9">
        <f t="shared" si="9"/>
        <v>-317.79569176706531</v>
      </c>
      <c r="AS9">
        <f t="shared" si="9"/>
        <v>16.716246125574056</v>
      </c>
      <c r="AT9">
        <f t="shared" si="9"/>
        <v>11.772866496962644</v>
      </c>
      <c r="AU9">
        <f t="shared" si="9"/>
        <v>-289.3065791445286</v>
      </c>
      <c r="AW9">
        <v>6</v>
      </c>
      <c r="AX9">
        <f>IF(Z9&gt;0, (R9*SUMPRODUCT(K9:$K$98, X9:$X$98)-K9*$AZ$3)/Z9, 0)</f>
        <v>322.6175167826342</v>
      </c>
    </row>
    <row r="10" spans="1:52" x14ac:dyDescent="0.25">
      <c r="A10" t="s">
        <v>19</v>
      </c>
      <c r="C10" s="2">
        <f>'S.26.04.A'!C10</f>
        <v>0.01</v>
      </c>
      <c r="E10">
        <v>2010</v>
      </c>
      <c r="F10" s="5">
        <f>EconomicRates!C50</f>
        <v>3.5571999999999999E-2</v>
      </c>
      <c r="G10" s="5">
        <f>EconomicRates!D50</f>
        <v>7.0000000000000007E-2</v>
      </c>
      <c r="H10" s="5">
        <f t="shared" si="10"/>
        <v>0.12000000000000001</v>
      </c>
      <c r="I10" s="5">
        <f t="shared" si="11"/>
        <v>1.1200000000000001</v>
      </c>
      <c r="J10">
        <f t="shared" si="12"/>
        <v>0.89285714285714279</v>
      </c>
      <c r="K10">
        <f t="shared" si="20"/>
        <v>0.45234921533689354</v>
      </c>
      <c r="L10" s="2">
        <v>7</v>
      </c>
      <c r="M10" s="6">
        <v>2.6350000000000002E-3</v>
      </c>
      <c r="Q10" s="4">
        <f t="shared" si="21"/>
        <v>12.5</v>
      </c>
      <c r="R10">
        <f t="shared" si="0"/>
        <v>250000</v>
      </c>
      <c r="S10">
        <f t="shared" si="1"/>
        <v>297.58860251968696</v>
      </c>
      <c r="U10">
        <f t="shared" si="13"/>
        <v>2.6350000000000002E-3</v>
      </c>
      <c r="V10">
        <f t="shared" si="14"/>
        <v>0.01</v>
      </c>
      <c r="W10">
        <f t="shared" si="15"/>
        <v>0.9267014107023599</v>
      </c>
      <c r="X10">
        <f t="shared" si="16"/>
        <v>2.4418582172007187E-3</v>
      </c>
      <c r="Y10">
        <f t="shared" si="17"/>
        <v>9.2670141070235988E-3</v>
      </c>
      <c r="Z10">
        <f t="shared" si="18"/>
        <v>0.91499253837813566</v>
      </c>
      <c r="AB10">
        <f t="shared" si="19"/>
        <v>298.97010791975936</v>
      </c>
      <c r="AC10">
        <f t="shared" si="2"/>
        <v>272.29135081189042</v>
      </c>
      <c r="AE10">
        <f t="shared" si="3"/>
        <v>0</v>
      </c>
      <c r="AF10">
        <f t="shared" si="4"/>
        <v>0</v>
      </c>
      <c r="AG10">
        <f t="shared" si="4"/>
        <v>-11.437406729726696</v>
      </c>
      <c r="AH10">
        <f t="shared" si="5"/>
        <v>-610.46455430017966</v>
      </c>
      <c r="AI10">
        <f t="shared" si="6"/>
        <v>-621.90196102990637</v>
      </c>
      <c r="AJ10">
        <f t="shared" si="7"/>
        <v>26.678757107868933</v>
      </c>
      <c r="AK10">
        <f t="shared" si="22"/>
        <v>20.927907554383157</v>
      </c>
      <c r="AL10">
        <f t="shared" si="8"/>
        <v>-574.29529636765426</v>
      </c>
      <c r="AN10">
        <f t="shared" si="9"/>
        <v>0</v>
      </c>
      <c r="AO10">
        <f t="shared" si="9"/>
        <v>0</v>
      </c>
      <c r="AP10">
        <f t="shared" si="9"/>
        <v>-5.173701959680777</v>
      </c>
      <c r="AQ10">
        <f t="shared" si="9"/>
        <v>-276.14316212867271</v>
      </c>
      <c r="AR10">
        <f t="shared" si="9"/>
        <v>-281.3168640883535</v>
      </c>
      <c r="AS10">
        <f t="shared" si="9"/>
        <v>12.068114843908083</v>
      </c>
      <c r="AT10">
        <f t="shared" si="9"/>
        <v>9.4667225608682681</v>
      </c>
      <c r="AU10">
        <f t="shared" si="9"/>
        <v>-259.78202668357716</v>
      </c>
      <c r="AW10">
        <v>7</v>
      </c>
      <c r="AX10">
        <f>IF(Z10&gt;0, (R10*SUMPRODUCT(K10:$K$98, X10:$X$98)-K10*$AZ$3)/Z10, 0)</f>
        <v>297.58860251968696</v>
      </c>
    </row>
    <row r="11" spans="1:52" x14ac:dyDescent="0.25">
      <c r="A11" t="s">
        <v>33</v>
      </c>
      <c r="C11" s="12">
        <f>AU100</f>
        <v>2221.3404970574711</v>
      </c>
      <c r="E11">
        <v>2011</v>
      </c>
      <c r="F11" s="5">
        <f>EconomicRates!C51</f>
        <v>3.5571999999999999E-2</v>
      </c>
      <c r="G11" s="5">
        <f>EconomicRates!D51</f>
        <v>7.0000000000000007E-2</v>
      </c>
      <c r="H11" s="5">
        <f t="shared" si="10"/>
        <v>0.12000000000000001</v>
      </c>
      <c r="I11" s="5">
        <f t="shared" si="11"/>
        <v>1.1200000000000001</v>
      </c>
      <c r="J11">
        <f t="shared" si="12"/>
        <v>0.89285714285714279</v>
      </c>
      <c r="K11">
        <f t="shared" si="20"/>
        <v>0.40388322797936921</v>
      </c>
      <c r="L11" s="2">
        <v>8</v>
      </c>
      <c r="M11" s="6">
        <v>2.647E-3</v>
      </c>
      <c r="Q11" s="4">
        <f t="shared" si="21"/>
        <v>12.5</v>
      </c>
      <c r="R11">
        <f t="shared" si="0"/>
        <v>250000</v>
      </c>
      <c r="S11">
        <f t="shared" si="1"/>
        <v>277.649311181435</v>
      </c>
      <c r="U11">
        <f t="shared" si="13"/>
        <v>2.647E-3</v>
      </c>
      <c r="V11">
        <f t="shared" si="14"/>
        <v>0.01</v>
      </c>
      <c r="W11">
        <f t="shared" si="15"/>
        <v>0.91499253837813566</v>
      </c>
      <c r="X11">
        <f t="shared" si="16"/>
        <v>2.4219852490869253E-3</v>
      </c>
      <c r="Y11">
        <f t="shared" si="17"/>
        <v>9.1499253837813571E-3</v>
      </c>
      <c r="Z11">
        <f t="shared" si="18"/>
        <v>0.90342062774526743</v>
      </c>
      <c r="AB11">
        <f t="shared" si="19"/>
        <v>272.29135081189042</v>
      </c>
      <c r="AC11">
        <f t="shared" si="2"/>
        <v>250.83411500057309</v>
      </c>
      <c r="AE11">
        <f t="shared" si="3"/>
        <v>0</v>
      </c>
      <c r="AF11">
        <f t="shared" si="4"/>
        <v>0</v>
      </c>
      <c r="AG11">
        <f t="shared" si="4"/>
        <v>-11.292757846815842</v>
      </c>
      <c r="AH11">
        <f t="shared" si="5"/>
        <v>-605.49631227173131</v>
      </c>
      <c r="AI11">
        <f t="shared" si="6"/>
        <v>-616.7890701185471</v>
      </c>
      <c r="AJ11">
        <f t="shared" si="7"/>
        <v>21.457235811317332</v>
      </c>
      <c r="AK11">
        <f t="shared" si="22"/>
        <v>19.060394556832332</v>
      </c>
      <c r="AL11">
        <f t="shared" si="8"/>
        <v>-576.27143975039746</v>
      </c>
      <c r="AN11">
        <f t="shared" si="9"/>
        <v>0</v>
      </c>
      <c r="AO11">
        <f t="shared" si="9"/>
        <v>0</v>
      </c>
      <c r="AP11">
        <f t="shared" si="9"/>
        <v>-4.5609554919613338</v>
      </c>
      <c r="AQ11">
        <f t="shared" si="9"/>
        <v>-244.54980512991099</v>
      </c>
      <c r="AR11">
        <f t="shared" si="9"/>
        <v>-249.11076062187229</v>
      </c>
      <c r="AS11">
        <f t="shared" si="9"/>
        <v>8.6662176629893626</v>
      </c>
      <c r="AT11">
        <f t="shared" si="9"/>
        <v>7.6981736801738405</v>
      </c>
      <c r="AU11">
        <f t="shared" si="9"/>
        <v>-232.7463692787091</v>
      </c>
      <c r="AW11">
        <v>8</v>
      </c>
      <c r="AX11">
        <f>IF(Z11&gt;0, (R11*SUMPRODUCT(K11:$K$98, X11:$X$98)-K11*$AZ$3)/Z11, 0)</f>
        <v>277.649311181435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f>EconomicRates!C52</f>
        <v>3.5571999999999999E-2</v>
      </c>
      <c r="G12" s="5">
        <f>EconomicRates!D52</f>
        <v>7.0000000000000007E-2</v>
      </c>
      <c r="H12" s="5">
        <f t="shared" si="10"/>
        <v>0.12000000000000001</v>
      </c>
      <c r="I12" s="5">
        <f t="shared" si="11"/>
        <v>1.1200000000000001</v>
      </c>
      <c r="J12">
        <f t="shared" si="12"/>
        <v>0.89285714285714279</v>
      </c>
      <c r="K12">
        <f t="shared" si="20"/>
        <v>0.36061002498157962</v>
      </c>
      <c r="L12" s="2">
        <v>9</v>
      </c>
      <c r="M12" s="6">
        <v>2.6610000000000002E-3</v>
      </c>
      <c r="Q12" s="4">
        <f t="shared" si="21"/>
        <v>12.5</v>
      </c>
      <c r="R12">
        <f t="shared" si="0"/>
        <v>250000</v>
      </c>
      <c r="S12">
        <f t="shared" si="1"/>
        <v>261.98101368837405</v>
      </c>
      <c r="U12">
        <f t="shared" si="13"/>
        <v>2.6610000000000002E-3</v>
      </c>
      <c r="V12">
        <f t="shared" si="14"/>
        <v>0.01</v>
      </c>
      <c r="W12">
        <f t="shared" si="15"/>
        <v>0.90342062774526743</v>
      </c>
      <c r="X12">
        <f t="shared" si="16"/>
        <v>2.4040022904301566E-3</v>
      </c>
      <c r="Y12">
        <f t="shared" si="17"/>
        <v>9.0342062774526749E-3</v>
      </c>
      <c r="Z12">
        <f t="shared" si="18"/>
        <v>0.89198241917738463</v>
      </c>
      <c r="AB12">
        <f t="shared" si="19"/>
        <v>250.83411500057309</v>
      </c>
      <c r="AC12">
        <f t="shared" si="2"/>
        <v>233.68245836829939</v>
      </c>
      <c r="AE12">
        <f t="shared" si="3"/>
        <v>0</v>
      </c>
      <c r="AF12">
        <f t="shared" si="4"/>
        <v>0</v>
      </c>
      <c r="AG12">
        <f t="shared" si="4"/>
        <v>-11.149780239717307</v>
      </c>
      <c r="AH12">
        <f t="shared" si="5"/>
        <v>-601.0005726075392</v>
      </c>
      <c r="AI12">
        <f t="shared" si="6"/>
        <v>-612.1503528472565</v>
      </c>
      <c r="AJ12">
        <f t="shared" si="7"/>
        <v>17.151656632273699</v>
      </c>
      <c r="AK12">
        <f t="shared" si="22"/>
        <v>17.558388050040119</v>
      </c>
      <c r="AL12">
        <f t="shared" si="8"/>
        <v>-577.44030816494273</v>
      </c>
      <c r="AN12">
        <f t="shared" si="9"/>
        <v>0</v>
      </c>
      <c r="AO12">
        <f t="shared" si="9"/>
        <v>0</v>
      </c>
      <c r="AP12">
        <f t="shared" si="9"/>
        <v>-4.0207225307835808</v>
      </c>
      <c r="AQ12">
        <f t="shared" si="9"/>
        <v>-216.72683150194837</v>
      </c>
      <c r="AR12">
        <f t="shared" si="9"/>
        <v>-220.74755403273195</v>
      </c>
      <c r="AS12">
        <f t="shared" si="9"/>
        <v>6.1850593266396947</v>
      </c>
      <c r="AT12">
        <f t="shared" si="9"/>
        <v>6.3317307533612359</v>
      </c>
      <c r="AU12">
        <f t="shared" si="9"/>
        <v>-208.23076395273102</v>
      </c>
      <c r="AW12">
        <v>9</v>
      </c>
      <c r="AX12">
        <f>IF(Z12&gt;0, (R12*SUMPRODUCT(K12:$K$98, X12:$X$98)-K12*$AZ$3)/Z12, 0)</f>
        <v>261.98101368837405</v>
      </c>
    </row>
    <row r="13" spans="1:52" x14ac:dyDescent="0.25">
      <c r="E13">
        <v>2013</v>
      </c>
      <c r="F13" s="5">
        <f>EconomicRates!C53</f>
        <v>3.5571999999999999E-2</v>
      </c>
      <c r="G13" s="5">
        <f>EconomicRates!D53</f>
        <v>7.0000000000000007E-2</v>
      </c>
      <c r="H13" s="5">
        <f t="shared" si="10"/>
        <v>0.12000000000000001</v>
      </c>
      <c r="I13" s="5">
        <f t="shared" si="11"/>
        <v>1.1200000000000001</v>
      </c>
      <c r="J13">
        <f t="shared" si="12"/>
        <v>0.89285714285714279</v>
      </c>
      <c r="K13">
        <f t="shared" si="20"/>
        <v>0.32197323659069604</v>
      </c>
      <c r="L13" s="2">
        <v>10</v>
      </c>
      <c r="M13" s="6">
        <v>2.676E-3</v>
      </c>
      <c r="Q13" s="4">
        <f t="shared" si="21"/>
        <v>12.5</v>
      </c>
      <c r="R13">
        <f t="shared" si="0"/>
        <v>250000</v>
      </c>
      <c r="S13">
        <f t="shared" si="1"/>
        <v>249.79649206491567</v>
      </c>
      <c r="U13">
        <f t="shared" si="13"/>
        <v>2.676E-3</v>
      </c>
      <c r="V13">
        <f t="shared" si="14"/>
        <v>0.01</v>
      </c>
      <c r="W13">
        <f t="shared" si="15"/>
        <v>0.89198241917738463</v>
      </c>
      <c r="X13">
        <f t="shared" si="16"/>
        <v>2.3869449537186811E-3</v>
      </c>
      <c r="Y13">
        <f t="shared" si="17"/>
        <v>8.9198241917738466E-3</v>
      </c>
      <c r="Z13">
        <f t="shared" si="18"/>
        <v>0.88067565003189208</v>
      </c>
      <c r="AB13">
        <f t="shared" si="19"/>
        <v>233.68245836829939</v>
      </c>
      <c r="AC13">
        <f t="shared" si="2"/>
        <v>219.98968802495597</v>
      </c>
      <c r="AE13">
        <f t="shared" si="3"/>
        <v>0</v>
      </c>
      <c r="AF13">
        <f t="shared" si="4"/>
        <v>0</v>
      </c>
      <c r="AG13">
        <f t="shared" si="4"/>
        <v>-11.00844562539865</v>
      </c>
      <c r="AH13">
        <f t="shared" si="5"/>
        <v>-596.73623842967027</v>
      </c>
      <c r="AI13">
        <f t="shared" si="6"/>
        <v>-607.74468405506889</v>
      </c>
      <c r="AJ13">
        <f t="shared" si="7"/>
        <v>13.692770343343426</v>
      </c>
      <c r="AK13">
        <f t="shared" si="22"/>
        <v>16.357772085780958</v>
      </c>
      <c r="AL13">
        <f t="shared" si="8"/>
        <v>-577.69414162594444</v>
      </c>
      <c r="AN13">
        <f t="shared" si="9"/>
        <v>0</v>
      </c>
      <c r="AO13">
        <f t="shared" si="9"/>
        <v>0</v>
      </c>
      <c r="AP13">
        <f t="shared" si="9"/>
        <v>-3.5444248678422925</v>
      </c>
      <c r="AQ13">
        <f t="shared" si="9"/>
        <v>-192.13309807815824</v>
      </c>
      <c r="AR13">
        <f t="shared" si="9"/>
        <v>-195.67752294600052</v>
      </c>
      <c r="AS13">
        <f t="shared" si="9"/>
        <v>4.4087055853393791</v>
      </c>
      <c r="AT13">
        <f t="shared" si="9"/>
        <v>5.2667648218718357</v>
      </c>
      <c r="AU13">
        <f t="shared" si="9"/>
        <v>-186.00205253878929</v>
      </c>
      <c r="AW13">
        <v>10</v>
      </c>
      <c r="AX13">
        <f>IF(Z13&gt;0, (R13*SUMPRODUCT(K13:$K$98, X13:$X$98)-K13*$AZ$3)/Z13, 0)</f>
        <v>249.79649206491567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10"/>
        <v>0.12000000000000001</v>
      </c>
      <c r="I14" s="5">
        <f t="shared" si="11"/>
        <v>1.1200000000000001</v>
      </c>
      <c r="J14">
        <f t="shared" si="12"/>
        <v>0.89285714285714279</v>
      </c>
      <c r="K14">
        <f t="shared" si="20"/>
        <v>0.28747610409883573</v>
      </c>
      <c r="L14" s="2">
        <v>11</v>
      </c>
      <c r="M14" s="6">
        <v>2.6930000000000001E-3</v>
      </c>
      <c r="Q14" s="4">
        <f t="shared" si="21"/>
        <v>12.5</v>
      </c>
      <c r="R14">
        <f t="shared" si="0"/>
        <v>250000</v>
      </c>
      <c r="S14">
        <f t="shared" si="1"/>
        <v>240.52635651524204</v>
      </c>
      <c r="U14">
        <f t="shared" si="13"/>
        <v>2.6930000000000001E-3</v>
      </c>
      <c r="V14">
        <f t="shared" si="14"/>
        <v>0.01</v>
      </c>
      <c r="W14">
        <f t="shared" si="15"/>
        <v>0.88067565003189208</v>
      </c>
      <c r="X14">
        <f t="shared" si="16"/>
        <v>2.3716595255358856E-3</v>
      </c>
      <c r="Y14">
        <f t="shared" si="17"/>
        <v>8.8067565003189206E-3</v>
      </c>
      <c r="Z14">
        <f t="shared" si="18"/>
        <v>0.86949723400603729</v>
      </c>
      <c r="AB14">
        <f t="shared" si="19"/>
        <v>219.98968802495597</v>
      </c>
      <c r="AC14">
        <f t="shared" si="2"/>
        <v>209.13700169555295</v>
      </c>
      <c r="AE14">
        <f t="shared" si="3"/>
        <v>0</v>
      </c>
      <c r="AF14">
        <f t="shared" si="4"/>
        <v>0</v>
      </c>
      <c r="AG14">
        <f t="shared" si="4"/>
        <v>-10.868715425075466</v>
      </c>
      <c r="AH14">
        <f t="shared" si="5"/>
        <v>-592.91488138397142</v>
      </c>
      <c r="AI14">
        <f t="shared" si="6"/>
        <v>-603.78359680904691</v>
      </c>
      <c r="AJ14">
        <f t="shared" si="7"/>
        <v>10.852686329403014</v>
      </c>
      <c r="AK14">
        <f t="shared" si="22"/>
        <v>15.399278161746919</v>
      </c>
      <c r="AL14">
        <f t="shared" si="8"/>
        <v>-577.53163231789699</v>
      </c>
      <c r="AN14">
        <f t="shared" si="9"/>
        <v>0</v>
      </c>
      <c r="AO14">
        <f t="shared" si="9"/>
        <v>0</v>
      </c>
      <c r="AP14">
        <f t="shared" si="9"/>
        <v>-3.1244959669596164</v>
      </c>
      <c r="AQ14">
        <f t="shared" si="9"/>
        <v>-170.44886016248739</v>
      </c>
      <c r="AR14">
        <f t="shared" si="9"/>
        <v>-173.57335612944703</v>
      </c>
      <c r="AS14">
        <f t="shared" si="9"/>
        <v>3.119887984983472</v>
      </c>
      <c r="AT14">
        <f t="shared" si="9"/>
        <v>4.4269244918732849</v>
      </c>
      <c r="AU14">
        <f t="shared" si="9"/>
        <v>-166.02654365259028</v>
      </c>
      <c r="AW14">
        <v>11</v>
      </c>
      <c r="AX14">
        <f>IF(Z14&gt;0, (R14*SUMPRODUCT(K14:$K$98, X14:$X$98)-K14*$AZ$3)/Z14, 0)</f>
        <v>240.52635651524204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10"/>
        <v>0.12000000000000001</v>
      </c>
      <c r="I15" s="5">
        <f t="shared" si="11"/>
        <v>1.1200000000000001</v>
      </c>
      <c r="J15">
        <f t="shared" si="12"/>
        <v>0.89285714285714279</v>
      </c>
      <c r="K15">
        <f t="shared" si="20"/>
        <v>0.25667509294538904</v>
      </c>
      <c r="L15" s="2">
        <v>12</v>
      </c>
      <c r="M15" s="6">
        <v>2.7169999999999998E-3</v>
      </c>
      <c r="Q15" s="4">
        <f t="shared" si="21"/>
        <v>12.5</v>
      </c>
      <c r="R15">
        <f t="shared" si="0"/>
        <v>250000</v>
      </c>
      <c r="S15">
        <f t="shared" si="1"/>
        <v>233.61643206673526</v>
      </c>
      <c r="U15">
        <f t="shared" si="13"/>
        <v>2.7169999999999998E-3</v>
      </c>
      <c r="V15">
        <f t="shared" si="14"/>
        <v>0.01</v>
      </c>
      <c r="W15">
        <f t="shared" si="15"/>
        <v>0.86949723400603729</v>
      </c>
      <c r="X15">
        <f t="shared" si="16"/>
        <v>2.3624239847944029E-3</v>
      </c>
      <c r="Y15">
        <f t="shared" si="17"/>
        <v>8.6949723400603727E-3</v>
      </c>
      <c r="Z15">
        <f t="shared" si="18"/>
        <v>0.85843983768118259</v>
      </c>
      <c r="AB15">
        <f t="shared" si="19"/>
        <v>209.13700169555295</v>
      </c>
      <c r="AC15">
        <f t="shared" si="2"/>
        <v>200.54565202302524</v>
      </c>
      <c r="AE15">
        <f t="shared" si="3"/>
        <v>0</v>
      </c>
      <c r="AF15">
        <f t="shared" si="4"/>
        <v>0</v>
      </c>
      <c r="AG15">
        <f t="shared" si="4"/>
        <v>-10.730497971014783</v>
      </c>
      <c r="AH15">
        <f t="shared" si="5"/>
        <v>-590.60599619860068</v>
      </c>
      <c r="AI15">
        <f t="shared" si="6"/>
        <v>-601.33649416961543</v>
      </c>
      <c r="AJ15">
        <f t="shared" si="7"/>
        <v>8.5913496725277128</v>
      </c>
      <c r="AK15">
        <f t="shared" si="22"/>
        <v>14.639590118688709</v>
      </c>
      <c r="AL15">
        <f t="shared" si="8"/>
        <v>-578.10555437839901</v>
      </c>
      <c r="AN15">
        <f t="shared" si="9"/>
        <v>0</v>
      </c>
      <c r="AO15">
        <f t="shared" si="9"/>
        <v>0</v>
      </c>
      <c r="AP15">
        <f t="shared" si="9"/>
        <v>-2.7542515640605281</v>
      </c>
      <c r="AQ15">
        <f t="shared" si="9"/>
        <v>-151.59384896837992</v>
      </c>
      <c r="AR15">
        <f t="shared" si="9"/>
        <v>-154.34810053244044</v>
      </c>
      <c r="AS15">
        <f t="shared" si="9"/>
        <v>2.2051854757223883</v>
      </c>
      <c r="AT15">
        <f t="shared" si="9"/>
        <v>3.7576181543968232</v>
      </c>
      <c r="AU15">
        <f t="shared" si="9"/>
        <v>-148.38529690232122</v>
      </c>
      <c r="AW15">
        <v>12</v>
      </c>
      <c r="AX15">
        <f>IF(Z15&gt;0, (R15*SUMPRODUCT(K15:$K$98, X15:$X$98)-K15*$AZ$3)/Z15, 0)</f>
        <v>233.61643206673526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10"/>
        <v>0.12000000000000001</v>
      </c>
      <c r="I16" s="5">
        <f t="shared" si="11"/>
        <v>1.1200000000000001</v>
      </c>
      <c r="J16">
        <f t="shared" si="12"/>
        <v>0.89285714285714279</v>
      </c>
      <c r="K16">
        <f t="shared" si="20"/>
        <v>0.22917419012981163</v>
      </c>
      <c r="L16" s="2">
        <v>13</v>
      </c>
      <c r="M16" s="6">
        <v>2.745E-3</v>
      </c>
      <c r="Q16" s="4">
        <f t="shared" si="21"/>
        <v>12.5</v>
      </c>
      <c r="R16">
        <f t="shared" si="0"/>
        <v>250000</v>
      </c>
      <c r="S16">
        <f t="shared" si="1"/>
        <v>228.28042559335219</v>
      </c>
      <c r="U16">
        <f t="shared" si="13"/>
        <v>2.745E-3</v>
      </c>
      <c r="V16">
        <f t="shared" si="14"/>
        <v>0.01</v>
      </c>
      <c r="W16">
        <f t="shared" si="15"/>
        <v>0.85843983768118259</v>
      </c>
      <c r="X16">
        <f t="shared" si="16"/>
        <v>2.3564173544348465E-3</v>
      </c>
      <c r="Y16">
        <f t="shared" si="17"/>
        <v>8.5843983768118266E-3</v>
      </c>
      <c r="Z16">
        <f t="shared" si="18"/>
        <v>0.84749902194993598</v>
      </c>
      <c r="AB16">
        <f t="shared" si="19"/>
        <v>200.54565202302524</v>
      </c>
      <c r="AC16">
        <f t="shared" si="2"/>
        <v>193.46743742068111</v>
      </c>
      <c r="AE16">
        <f t="shared" si="3"/>
        <v>0</v>
      </c>
      <c r="AF16">
        <f t="shared" si="4"/>
        <v>0</v>
      </c>
      <c r="AG16">
        <f t="shared" si="4"/>
        <v>-10.593737774374199</v>
      </c>
      <c r="AH16">
        <f t="shared" si="5"/>
        <v>-589.1043386087116</v>
      </c>
      <c r="AI16">
        <f t="shared" si="6"/>
        <v>-599.69807638308578</v>
      </c>
      <c r="AJ16">
        <f t="shared" si="7"/>
        <v>7.0782146023441328</v>
      </c>
      <c r="AK16">
        <f t="shared" si="22"/>
        <v>14.038195641611768</v>
      </c>
      <c r="AL16">
        <f t="shared" si="8"/>
        <v>-578.58166613912988</v>
      </c>
      <c r="AN16">
        <f t="shared" si="9"/>
        <v>0</v>
      </c>
      <c r="AO16">
        <f t="shared" si="9"/>
        <v>0</v>
      </c>
      <c r="AP16">
        <f t="shared" si="9"/>
        <v>-2.4278112748898004</v>
      </c>
      <c r="AQ16">
        <f t="shared" si="9"/>
        <v>-135.00750970260981</v>
      </c>
      <c r="AR16">
        <f t="shared" si="9"/>
        <v>-137.4353209774996</v>
      </c>
      <c r="AS16">
        <f t="shared" si="9"/>
        <v>1.6221440990572233</v>
      </c>
      <c r="AT16">
        <f t="shared" si="9"/>
        <v>3.2171921170502285</v>
      </c>
      <c r="AU16">
        <f t="shared" si="9"/>
        <v>-132.59598476139215</v>
      </c>
      <c r="AW16">
        <v>13</v>
      </c>
      <c r="AX16">
        <f>IF(Z16&gt;0, (R16*SUMPRODUCT(K16:$K$98, X16:$X$98)-K16*$AZ$3)/Z16, 0)</f>
        <v>228.28042559335219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10"/>
        <v>0.12000000000000001</v>
      </c>
      <c r="I17" s="5">
        <f t="shared" si="11"/>
        <v>1.1200000000000001</v>
      </c>
      <c r="J17">
        <f t="shared" si="12"/>
        <v>0.89285714285714279</v>
      </c>
      <c r="K17">
        <f t="shared" si="20"/>
        <v>0.20461981261590323</v>
      </c>
      <c r="L17" s="2">
        <v>14</v>
      </c>
      <c r="M17" s="6">
        <v>2.7729999999999999E-3</v>
      </c>
      <c r="Q17" s="4">
        <f t="shared" si="21"/>
        <v>12.5</v>
      </c>
      <c r="R17">
        <f t="shared" si="0"/>
        <v>250000</v>
      </c>
      <c r="S17">
        <f t="shared" si="1"/>
        <v>224.09177616228618</v>
      </c>
      <c r="U17">
        <f t="shared" si="13"/>
        <v>2.7729999999999999E-3</v>
      </c>
      <c r="V17">
        <f t="shared" si="14"/>
        <v>0.01</v>
      </c>
      <c r="W17">
        <f t="shared" si="15"/>
        <v>0.84749902194993598</v>
      </c>
      <c r="X17">
        <f t="shared" si="16"/>
        <v>2.3501147878671725E-3</v>
      </c>
      <c r="Y17">
        <f t="shared" si="17"/>
        <v>8.4749902194993596E-3</v>
      </c>
      <c r="Z17">
        <f t="shared" si="18"/>
        <v>0.83667391694256943</v>
      </c>
      <c r="AB17">
        <f t="shared" si="19"/>
        <v>193.46743742068111</v>
      </c>
      <c r="AC17">
        <f t="shared" si="2"/>
        <v>187.49174411631748</v>
      </c>
      <c r="AE17">
        <f t="shared" si="3"/>
        <v>0</v>
      </c>
      <c r="AF17">
        <f t="shared" si="4"/>
        <v>0</v>
      </c>
      <c r="AG17">
        <f t="shared" si="4"/>
        <v>-10.458423961782119</v>
      </c>
      <c r="AH17">
        <f t="shared" si="5"/>
        <v>-587.52869696679306</v>
      </c>
      <c r="AI17">
        <f t="shared" si="6"/>
        <v>-597.98712092857522</v>
      </c>
      <c r="AJ17">
        <f t="shared" si="7"/>
        <v>5.9756933043636309</v>
      </c>
      <c r="AK17">
        <f t="shared" si="22"/>
        <v>13.542720619447678</v>
      </c>
      <c r="AL17">
        <f t="shared" si="8"/>
        <v>-578.46870700476393</v>
      </c>
      <c r="AN17">
        <f t="shared" si="9"/>
        <v>0</v>
      </c>
      <c r="AO17">
        <f t="shared" si="9"/>
        <v>0</v>
      </c>
      <c r="AP17">
        <f t="shared" si="9"/>
        <v>-2.1400007513175292</v>
      </c>
      <c r="AQ17">
        <f t="shared" si="9"/>
        <v>-120.22001187981098</v>
      </c>
      <c r="AR17">
        <f t="shared" si="9"/>
        <v>-122.36001263112853</v>
      </c>
      <c r="AS17">
        <f t="shared" si="9"/>
        <v>1.2227452441889937</v>
      </c>
      <c r="AT17">
        <f t="shared" si="9"/>
        <v>2.771108955460913</v>
      </c>
      <c r="AU17">
        <f t="shared" si="9"/>
        <v>-118.36615843147862</v>
      </c>
      <c r="AW17">
        <v>14</v>
      </c>
      <c r="AX17">
        <f>IF(Z17&gt;0, (R17*SUMPRODUCT(K17:$K$98, X17:$X$98)-K17*$AZ$3)/Z17, 0)</f>
        <v>224.09177616228618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10"/>
        <v>0.12000000000000001</v>
      </c>
      <c r="I18" s="5">
        <f t="shared" si="11"/>
        <v>1.1200000000000001</v>
      </c>
      <c r="J18">
        <f t="shared" si="12"/>
        <v>0.89285714285714279</v>
      </c>
      <c r="K18">
        <f t="shared" si="20"/>
        <v>0.1826962612641993</v>
      </c>
      <c r="L18" s="2">
        <v>15</v>
      </c>
      <c r="M18" s="6">
        <v>2.8019999999999998E-3</v>
      </c>
      <c r="Q18" s="4">
        <f t="shared" si="21"/>
        <v>12.5</v>
      </c>
      <c r="R18">
        <f t="shared" si="0"/>
        <v>250000</v>
      </c>
      <c r="S18">
        <f t="shared" si="1"/>
        <v>220.92848165386022</v>
      </c>
      <c r="U18">
        <f t="shared" si="13"/>
        <v>2.8019999999999998E-3</v>
      </c>
      <c r="V18">
        <f t="shared" si="14"/>
        <v>0.01</v>
      </c>
      <c r="W18">
        <f t="shared" si="15"/>
        <v>0.83667391694256943</v>
      </c>
      <c r="X18">
        <f t="shared" si="16"/>
        <v>2.3443603152730795E-3</v>
      </c>
      <c r="Y18">
        <f t="shared" si="17"/>
        <v>8.3667391694256937E-3</v>
      </c>
      <c r="Z18">
        <f t="shared" si="18"/>
        <v>0.8259628174578707</v>
      </c>
      <c r="AB18">
        <f t="shared" si="19"/>
        <v>187.49174411631748</v>
      </c>
      <c r="AC18">
        <f t="shared" si="2"/>
        <v>182.47871116351189</v>
      </c>
      <c r="AE18">
        <f t="shared" si="3"/>
        <v>0</v>
      </c>
      <c r="AF18">
        <f t="shared" si="4"/>
        <v>0</v>
      </c>
      <c r="AG18">
        <f t="shared" si="4"/>
        <v>-10.324535218223383</v>
      </c>
      <c r="AH18">
        <f t="shared" si="5"/>
        <v>-586.09007881826983</v>
      </c>
      <c r="AI18">
        <f t="shared" si="6"/>
        <v>-596.41461403649316</v>
      </c>
      <c r="AJ18">
        <f t="shared" si="7"/>
        <v>5.0130329528055881</v>
      </c>
      <c r="AK18">
        <f t="shared" si="22"/>
        <v>13.124422088142225</v>
      </c>
      <c r="AL18">
        <f t="shared" si="8"/>
        <v>-578.27715899554539</v>
      </c>
      <c r="AN18">
        <f t="shared" si="9"/>
        <v>0</v>
      </c>
      <c r="AO18">
        <f t="shared" si="9"/>
        <v>0</v>
      </c>
      <c r="AP18">
        <f t="shared" si="9"/>
        <v>-1.8862539836599661</v>
      </c>
      <c r="AQ18">
        <f t="shared" si="9"/>
        <v>-107.07646616413778</v>
      </c>
      <c r="AR18">
        <f t="shared" si="9"/>
        <v>-108.96272014779774</v>
      </c>
      <c r="AS18">
        <f t="shared" si="9"/>
        <v>0.91586237807181026</v>
      </c>
      <c r="AT18">
        <f t="shared" si="9"/>
        <v>2.39778284675686</v>
      </c>
      <c r="AU18">
        <f t="shared" si="9"/>
        <v>-105.64907492296908</v>
      </c>
      <c r="AW18">
        <v>15</v>
      </c>
      <c r="AX18">
        <f>IF(Z18&gt;0, (R18*SUMPRODUCT(K18:$K$98, X18:$X$98)-K18*$AZ$3)/Z18, 0)</f>
        <v>220.92848165386022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10"/>
        <v>0.12000000000000001</v>
      </c>
      <c r="I19" s="5">
        <f t="shared" si="11"/>
        <v>1.1200000000000001</v>
      </c>
      <c r="J19">
        <f t="shared" si="12"/>
        <v>0.89285714285714279</v>
      </c>
      <c r="K19">
        <f t="shared" si="20"/>
        <v>0.16312166184303509</v>
      </c>
      <c r="L19" s="2">
        <v>16</v>
      </c>
      <c r="M19" s="6">
        <v>2.8370000000000001E-3</v>
      </c>
      <c r="Q19" s="4">
        <f t="shared" si="21"/>
        <v>12.5</v>
      </c>
      <c r="R19">
        <f t="shared" si="0"/>
        <v>250000</v>
      </c>
      <c r="S19">
        <f t="shared" si="1"/>
        <v>218.63426430054125</v>
      </c>
      <c r="U19">
        <f t="shared" si="13"/>
        <v>2.8370000000000001E-3</v>
      </c>
      <c r="V19">
        <f t="shared" si="14"/>
        <v>0.01</v>
      </c>
      <c r="W19">
        <f t="shared" si="15"/>
        <v>0.8259628174578707</v>
      </c>
      <c r="X19">
        <f t="shared" si="16"/>
        <v>2.3432565131279791E-3</v>
      </c>
      <c r="Y19">
        <f t="shared" si="17"/>
        <v>8.2596281745787072E-3</v>
      </c>
      <c r="Z19">
        <f t="shared" si="18"/>
        <v>0.81535993277016405</v>
      </c>
      <c r="AB19">
        <f t="shared" si="19"/>
        <v>182.47871116351189</v>
      </c>
      <c r="AC19">
        <f t="shared" si="2"/>
        <v>178.2656190413436</v>
      </c>
      <c r="AE19">
        <f t="shared" si="3"/>
        <v>0</v>
      </c>
      <c r="AF19">
        <f t="shared" si="4"/>
        <v>0</v>
      </c>
      <c r="AG19">
        <f t="shared" si="4"/>
        <v>-10.19199915962705</v>
      </c>
      <c r="AH19">
        <f t="shared" si="5"/>
        <v>-585.81412828199473</v>
      </c>
      <c r="AI19">
        <f t="shared" si="6"/>
        <v>-596.00612744162174</v>
      </c>
      <c r="AJ19">
        <f t="shared" si="7"/>
        <v>4.2130921221682911</v>
      </c>
      <c r="AK19">
        <f t="shared" si="22"/>
        <v>12.773509781445833</v>
      </c>
      <c r="AL19">
        <f t="shared" si="8"/>
        <v>-579.01952553800766</v>
      </c>
      <c r="AN19">
        <f t="shared" si="9"/>
        <v>0</v>
      </c>
      <c r="AO19">
        <f t="shared" si="9"/>
        <v>0</v>
      </c>
      <c r="AP19">
        <f t="shared" si="9"/>
        <v>-1.6625358404211814</v>
      </c>
      <c r="AQ19">
        <f t="shared" si="9"/>
        <v>-95.558974136487919</v>
      </c>
      <c r="AR19">
        <f t="shared" si="9"/>
        <v>-97.221509976909104</v>
      </c>
      <c r="AS19">
        <f t="shared" si="9"/>
        <v>0.68724658846589104</v>
      </c>
      <c r="AT19">
        <f t="shared" si="9"/>
        <v>2.0836361431177082</v>
      </c>
      <c r="AU19">
        <f t="shared" si="9"/>
        <v>-94.450627245325506</v>
      </c>
      <c r="AW19">
        <v>16</v>
      </c>
      <c r="AX19">
        <f>IF(Z19&gt;0, (R19*SUMPRODUCT(K19:$K$98, X19:$X$98)-K19*$AZ$3)/Z19, 0)</f>
        <v>218.63426430054125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10"/>
        <v>0.12000000000000001</v>
      </c>
      <c r="I20" s="5">
        <f t="shared" si="11"/>
        <v>1.1200000000000001</v>
      </c>
      <c r="J20">
        <f t="shared" si="12"/>
        <v>0.89285714285714279</v>
      </c>
      <c r="K20">
        <f t="shared" si="20"/>
        <v>0.14564434093128131</v>
      </c>
      <c r="L20" s="2">
        <v>17</v>
      </c>
      <c r="M20" s="6">
        <v>2.8709999999999999E-3</v>
      </c>
      <c r="Q20" s="4">
        <f t="shared" si="21"/>
        <v>12.5</v>
      </c>
      <c r="R20">
        <f t="shared" si="0"/>
        <v>250000</v>
      </c>
      <c r="S20">
        <f t="shared" si="1"/>
        <v>216.86723711802196</v>
      </c>
      <c r="U20">
        <f t="shared" si="13"/>
        <v>2.8709999999999999E-3</v>
      </c>
      <c r="V20">
        <f t="shared" si="14"/>
        <v>0.01</v>
      </c>
      <c r="W20">
        <f t="shared" si="15"/>
        <v>0.81535993277016405</v>
      </c>
      <c r="X20">
        <f t="shared" si="16"/>
        <v>2.340898366983141E-3</v>
      </c>
      <c r="Y20">
        <f t="shared" si="17"/>
        <v>8.1535993277016411E-3</v>
      </c>
      <c r="Z20">
        <f t="shared" si="18"/>
        <v>0.80486543507547925</v>
      </c>
      <c r="AB20">
        <f t="shared" si="19"/>
        <v>178.2656190413436</v>
      </c>
      <c r="AC20">
        <f t="shared" si="2"/>
        <v>174.54894315661386</v>
      </c>
      <c r="AE20">
        <f t="shared" si="3"/>
        <v>0</v>
      </c>
      <c r="AF20">
        <f t="shared" si="4"/>
        <v>0</v>
      </c>
      <c r="AG20">
        <f t="shared" si="4"/>
        <v>-10.06081793844349</v>
      </c>
      <c r="AH20">
        <f t="shared" si="5"/>
        <v>-585.22459174578523</v>
      </c>
      <c r="AI20">
        <f t="shared" si="6"/>
        <v>-595.28540968422874</v>
      </c>
      <c r="AJ20">
        <f t="shared" si="7"/>
        <v>3.7166758847297388</v>
      </c>
      <c r="AK20">
        <f t="shared" si="22"/>
        <v>12.478593332894054</v>
      </c>
      <c r="AL20">
        <f t="shared" si="8"/>
        <v>-579.09014046660491</v>
      </c>
      <c r="AN20">
        <f t="shared" si="9"/>
        <v>0</v>
      </c>
      <c r="AO20">
        <f t="shared" si="9"/>
        <v>0</v>
      </c>
      <c r="AP20">
        <f t="shared" si="9"/>
        <v>-1.4653011978742145</v>
      </c>
      <c r="AQ20">
        <f t="shared" si="9"/>
        <v>-85.234649961593064</v>
      </c>
      <c r="AR20">
        <f t="shared" si="9"/>
        <v>-86.699951159467275</v>
      </c>
      <c r="AS20">
        <f t="shared" si="9"/>
        <v>0.54131280968664963</v>
      </c>
      <c r="AT20">
        <f t="shared" si="9"/>
        <v>1.8174365017188354</v>
      </c>
      <c r="AU20">
        <f t="shared" si="9"/>
        <v>-84.341201848061786</v>
      </c>
      <c r="AW20">
        <v>17</v>
      </c>
      <c r="AX20">
        <f>IF(Z20&gt;0, (R20*SUMPRODUCT(K20:$K$98, X20:$X$98)-K20*$AZ$3)/Z20, 0)</f>
        <v>216.86723711802196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10"/>
        <v>0.12000000000000001</v>
      </c>
      <c r="I21" s="5">
        <f t="shared" si="11"/>
        <v>1.1200000000000001</v>
      </c>
      <c r="J21">
        <f t="shared" si="12"/>
        <v>0.89285714285714279</v>
      </c>
      <c r="K21">
        <f t="shared" si="20"/>
        <v>0.13003959011721544</v>
      </c>
      <c r="L21" s="2">
        <v>18</v>
      </c>
      <c r="M21" s="6">
        <v>2.9099999999999998E-3</v>
      </c>
      <c r="Q21" s="4">
        <f t="shared" si="21"/>
        <v>12.5</v>
      </c>
      <c r="R21">
        <f t="shared" si="0"/>
        <v>250000</v>
      </c>
      <c r="S21">
        <f t="shared" si="1"/>
        <v>215.63476087844418</v>
      </c>
      <c r="U21">
        <f t="shared" si="13"/>
        <v>2.9099999999999998E-3</v>
      </c>
      <c r="V21">
        <f t="shared" si="14"/>
        <v>0.01</v>
      </c>
      <c r="W21">
        <f t="shared" si="15"/>
        <v>0.80486543507547925</v>
      </c>
      <c r="X21">
        <f t="shared" si="16"/>
        <v>2.3421584160696444E-3</v>
      </c>
      <c r="Y21">
        <f t="shared" si="17"/>
        <v>8.0486543507547921E-3</v>
      </c>
      <c r="Z21">
        <f t="shared" si="18"/>
        <v>0.79447462230865484</v>
      </c>
      <c r="AB21">
        <f t="shared" si="19"/>
        <v>174.54894315661386</v>
      </c>
      <c r="AC21">
        <f t="shared" si="2"/>
        <v>171.31634520551904</v>
      </c>
      <c r="AE21">
        <f t="shared" si="3"/>
        <v>0</v>
      </c>
      <c r="AF21">
        <f t="shared" si="4"/>
        <v>0</v>
      </c>
      <c r="AG21">
        <f t="shared" si="4"/>
        <v>-9.9309327788581854</v>
      </c>
      <c r="AH21">
        <f t="shared" si="5"/>
        <v>-585.53960401741108</v>
      </c>
      <c r="AI21">
        <f t="shared" si="6"/>
        <v>-595.47053679626924</v>
      </c>
      <c r="AJ21">
        <f t="shared" si="7"/>
        <v>3.2325979510948173</v>
      </c>
      <c r="AK21">
        <f t="shared" si="22"/>
        <v>12.218426020962971</v>
      </c>
      <c r="AL21">
        <f t="shared" si="8"/>
        <v>-580.01951282421146</v>
      </c>
      <c r="AN21">
        <f t="shared" si="9"/>
        <v>0</v>
      </c>
      <c r="AO21">
        <f t="shared" si="9"/>
        <v>0</v>
      </c>
      <c r="AP21">
        <f t="shared" si="9"/>
        <v>-1.2914144280443378</v>
      </c>
      <c r="AQ21">
        <f t="shared" si="9"/>
        <v>-76.143330103820773</v>
      </c>
      <c r="AR21">
        <f t="shared" si="9"/>
        <v>-77.434744531865107</v>
      </c>
      <c r="AS21">
        <f t="shared" si="9"/>
        <v>0.42036571257412048</v>
      </c>
      <c r="AT21">
        <f t="shared" si="9"/>
        <v>1.5888791116435443</v>
      </c>
      <c r="AU21">
        <f t="shared" si="9"/>
        <v>-75.425499707647447</v>
      </c>
      <c r="AW21">
        <v>18</v>
      </c>
      <c r="AX21">
        <f>IF(Z21&gt;0, (R21*SUMPRODUCT(K21:$K$98, X21:$X$98)-K21*$AZ$3)/Z21, 0)</f>
        <v>215.63476087844418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10"/>
        <v>0.12000000000000001</v>
      </c>
      <c r="I22" s="5">
        <f t="shared" si="11"/>
        <v>1.1200000000000001</v>
      </c>
      <c r="J22">
        <f t="shared" si="12"/>
        <v>0.89285714285714279</v>
      </c>
      <c r="K22">
        <f t="shared" si="20"/>
        <v>0.11610677689037092</v>
      </c>
      <c r="L22" s="2">
        <v>19</v>
      </c>
      <c r="M22" s="6">
        <v>2.9520000000000002E-3</v>
      </c>
      <c r="Q22" s="4">
        <f t="shared" si="21"/>
        <v>12.5</v>
      </c>
      <c r="R22">
        <f t="shared" si="0"/>
        <v>250000</v>
      </c>
      <c r="S22">
        <f t="shared" si="1"/>
        <v>214.73150041407862</v>
      </c>
      <c r="U22">
        <f t="shared" si="13"/>
        <v>2.9520000000000002E-3</v>
      </c>
      <c r="V22">
        <f t="shared" si="14"/>
        <v>0.01</v>
      </c>
      <c r="W22">
        <f t="shared" si="15"/>
        <v>0.79447462230865484</v>
      </c>
      <c r="X22">
        <f t="shared" si="16"/>
        <v>2.3452890850551491E-3</v>
      </c>
      <c r="Y22">
        <f t="shared" si="17"/>
        <v>7.9447462230865483E-3</v>
      </c>
      <c r="Z22">
        <f t="shared" si="18"/>
        <v>0.78418458700051319</v>
      </c>
      <c r="AB22">
        <f t="shared" si="19"/>
        <v>171.31634520551904</v>
      </c>
      <c r="AC22">
        <f t="shared" si="2"/>
        <v>168.38913296821477</v>
      </c>
      <c r="AE22">
        <f t="shared" si="3"/>
        <v>0</v>
      </c>
      <c r="AF22">
        <f t="shared" si="4"/>
        <v>0</v>
      </c>
      <c r="AG22">
        <f t="shared" si="4"/>
        <v>-9.8023073375064147</v>
      </c>
      <c r="AH22">
        <f t="shared" si="5"/>
        <v>-586.32227126378723</v>
      </c>
      <c r="AI22">
        <f t="shared" si="6"/>
        <v>-596.12457860129359</v>
      </c>
      <c r="AJ22">
        <f t="shared" si="7"/>
        <v>2.9272122373042748</v>
      </c>
      <c r="AK22">
        <f t="shared" si="22"/>
        <v>11.992144164386334</v>
      </c>
      <c r="AL22">
        <f t="shared" si="8"/>
        <v>-581.20522219960299</v>
      </c>
      <c r="AN22">
        <f t="shared" si="9"/>
        <v>0</v>
      </c>
      <c r="AO22">
        <f t="shared" si="9"/>
        <v>0</v>
      </c>
      <c r="AP22">
        <f t="shared" si="9"/>
        <v>-1.1381143110467031</v>
      </c>
      <c r="AQ22">
        <f t="shared" si="9"/>
        <v>-68.075989135480086</v>
      </c>
      <c r="AR22">
        <f t="shared" si="9"/>
        <v>-69.214103446526778</v>
      </c>
      <c r="AS22">
        <f t="shared" si="9"/>
        <v>0.33986917814745093</v>
      </c>
      <c r="AT22">
        <f t="shared" si="9"/>
        <v>1.3923692069315676</v>
      </c>
      <c r="AU22">
        <f t="shared" si="9"/>
        <v>-67.481865061447763</v>
      </c>
      <c r="AW22">
        <v>19</v>
      </c>
      <c r="AX22">
        <f>IF(Z22&gt;0, (R22*SUMPRODUCT(K22:$K$98, X22:$X$98)-K22*$AZ$3)/Z22, 0)</f>
        <v>214.73150041407862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10"/>
        <v>0.12000000000000001</v>
      </c>
      <c r="I23" s="5">
        <f t="shared" si="11"/>
        <v>1.1200000000000001</v>
      </c>
      <c r="J23">
        <f t="shared" si="12"/>
        <v>0.89285714285714279</v>
      </c>
      <c r="K23">
        <f t="shared" si="20"/>
        <v>0.10366676508068833</v>
      </c>
      <c r="L23" s="2">
        <v>20</v>
      </c>
      <c r="M23" s="6">
        <v>2.9979999999999998E-3</v>
      </c>
      <c r="Q23" s="4">
        <f t="shared" si="21"/>
        <v>12.5</v>
      </c>
      <c r="R23">
        <f t="shared" si="0"/>
        <v>250000</v>
      </c>
      <c r="S23">
        <f t="shared" si="1"/>
        <v>214.06517112575492</v>
      </c>
      <c r="U23">
        <f t="shared" si="13"/>
        <v>2.9979999999999998E-3</v>
      </c>
      <c r="V23">
        <f t="shared" si="14"/>
        <v>0.01</v>
      </c>
      <c r="W23">
        <f t="shared" si="15"/>
        <v>0.78418458700051319</v>
      </c>
      <c r="X23">
        <f t="shared" si="16"/>
        <v>2.3509853918275382E-3</v>
      </c>
      <c r="Y23">
        <f t="shared" si="17"/>
        <v>7.8418458700051322E-3</v>
      </c>
      <c r="Z23">
        <f t="shared" si="18"/>
        <v>0.77399175573868051</v>
      </c>
      <c r="AB23">
        <f t="shared" si="19"/>
        <v>168.38913296821477</v>
      </c>
      <c r="AC23">
        <f t="shared" si="2"/>
        <v>165.68467764212414</v>
      </c>
      <c r="AE23">
        <f t="shared" si="3"/>
        <v>0</v>
      </c>
      <c r="AF23">
        <f t="shared" si="4"/>
        <v>0</v>
      </c>
      <c r="AG23">
        <f t="shared" si="4"/>
        <v>-9.6748969467335062</v>
      </c>
      <c r="AH23">
        <f t="shared" si="5"/>
        <v>-587.74634795688451</v>
      </c>
      <c r="AI23">
        <f t="shared" si="6"/>
        <v>-597.421244903618</v>
      </c>
      <c r="AJ23">
        <f t="shared" si="7"/>
        <v>2.7044553260906241</v>
      </c>
      <c r="AK23">
        <f t="shared" si="22"/>
        <v>11.787239307775035</v>
      </c>
      <c r="AL23">
        <f t="shared" si="8"/>
        <v>-582.92955026975233</v>
      </c>
      <c r="AN23">
        <f t="shared" si="9"/>
        <v>0</v>
      </c>
      <c r="AO23">
        <f t="shared" si="9"/>
        <v>0</v>
      </c>
      <c r="AP23">
        <f t="shared" si="9"/>
        <v>-1.0029652689568911</v>
      </c>
      <c r="AQ23">
        <f t="shared" si="9"/>
        <v>-60.929762580678847</v>
      </c>
      <c r="AR23">
        <f t="shared" si="9"/>
        <v>-61.932727849635732</v>
      </c>
      <c r="AS23">
        <f t="shared" si="9"/>
        <v>0.28036213496105306</v>
      </c>
      <c r="AT23">
        <f t="shared" si="9"/>
        <v>1.2219449682689698</v>
      </c>
      <c r="AU23">
        <f t="shared" si="9"/>
        <v>-60.430420746405709</v>
      </c>
      <c r="AW23">
        <v>20</v>
      </c>
      <c r="AX23">
        <f>IF(Z23&gt;0, (R23*SUMPRODUCT(K23:$K$98, X23:$X$98)-K23*$AZ$3)/Z23, 0)</f>
        <v>214.06517112575492</v>
      </c>
    </row>
    <row r="24" spans="5:50" x14ac:dyDescent="0.25">
      <c r="E24">
        <v>2024</v>
      </c>
      <c r="F24" s="5">
        <f>EconomicRates!C64</f>
        <v>3.5571999999999999E-2</v>
      </c>
      <c r="G24" s="5">
        <f>EconomicRates!D64</f>
        <v>7.0000000000000007E-2</v>
      </c>
      <c r="H24" s="5">
        <f t="shared" si="10"/>
        <v>0.12000000000000001</v>
      </c>
      <c r="I24" s="5">
        <f t="shared" si="11"/>
        <v>1.1200000000000001</v>
      </c>
      <c r="J24">
        <f t="shared" si="12"/>
        <v>0.89285714285714279</v>
      </c>
      <c r="K24">
        <f t="shared" si="20"/>
        <v>9.2559611679185999E-2</v>
      </c>
      <c r="L24" s="2">
        <v>21</v>
      </c>
      <c r="M24" s="6">
        <v>3.0469999999999998E-3</v>
      </c>
      <c r="Q24" s="4">
        <f t="shared" si="21"/>
        <v>12.5</v>
      </c>
      <c r="R24">
        <f t="shared" si="0"/>
        <v>250000</v>
      </c>
      <c r="S24">
        <f t="shared" si="1"/>
        <v>213.54070835974105</v>
      </c>
      <c r="U24">
        <f t="shared" si="13"/>
        <v>3.0469999999999998E-3</v>
      </c>
      <c r="V24">
        <f t="shared" si="14"/>
        <v>0.01</v>
      </c>
      <c r="W24">
        <f t="shared" si="15"/>
        <v>0.77399175573868051</v>
      </c>
      <c r="X24">
        <f t="shared" si="16"/>
        <v>2.3583528797357593E-3</v>
      </c>
      <c r="Y24">
        <f t="shared" si="17"/>
        <v>7.7399175573868049E-3</v>
      </c>
      <c r="Z24">
        <f t="shared" si="18"/>
        <v>0.76389348530155798</v>
      </c>
      <c r="AB24">
        <f t="shared" si="19"/>
        <v>165.68467764212414</v>
      </c>
      <c r="AC24">
        <f t="shared" si="2"/>
        <v>163.12235596268613</v>
      </c>
      <c r="AE24">
        <f t="shared" si="3"/>
        <v>0</v>
      </c>
      <c r="AF24">
        <f t="shared" si="4"/>
        <v>0</v>
      </c>
      <c r="AG24">
        <f t="shared" si="4"/>
        <v>-9.548668566269475</v>
      </c>
      <c r="AH24">
        <f t="shared" si="5"/>
        <v>-589.58821993393985</v>
      </c>
      <c r="AI24">
        <f t="shared" si="6"/>
        <v>-599.13688850020935</v>
      </c>
      <c r="AJ24">
        <f t="shared" si="7"/>
        <v>2.5623216794380141</v>
      </c>
      <c r="AK24">
        <f t="shared" si="22"/>
        <v>11.597927434948691</v>
      </c>
      <c r="AL24">
        <f t="shared" si="8"/>
        <v>-584.97663938582264</v>
      </c>
      <c r="AN24">
        <f t="shared" si="9"/>
        <v>0</v>
      </c>
      <c r="AO24">
        <f t="shared" si="9"/>
        <v>0</v>
      </c>
      <c r="AP24">
        <f t="shared" si="9"/>
        <v>-0.88382105454715232</v>
      </c>
      <c r="AQ24">
        <f t="shared" si="9"/>
        <v>-54.572056687707985</v>
      </c>
      <c r="AR24">
        <f t="shared" si="9"/>
        <v>-55.45587774225514</v>
      </c>
      <c r="AS24">
        <f t="shared" si="9"/>
        <v>0.2371674996459423</v>
      </c>
      <c r="AT24">
        <f t="shared" si="9"/>
        <v>1.0734996596622286</v>
      </c>
      <c r="AU24">
        <f t="shared" si="9"/>
        <v>-54.145210582946966</v>
      </c>
      <c r="AW24">
        <v>21</v>
      </c>
      <c r="AX24">
        <f>IF(Z24&gt;0, (R24*SUMPRODUCT(K24:$K$98, X24:$X$98)-K24*$AZ$3)/Z24, 0)</f>
        <v>213.54070835974105</v>
      </c>
    </row>
    <row r="25" spans="5:50" x14ac:dyDescent="0.25">
      <c r="E25">
        <v>2025</v>
      </c>
      <c r="F25" s="5">
        <f>EconomicRates!C65</f>
        <v>3.5571999999999999E-2</v>
      </c>
      <c r="G25" s="5">
        <f>EconomicRates!D65</f>
        <v>7.0000000000000007E-2</v>
      </c>
      <c r="H25" s="5">
        <f t="shared" si="10"/>
        <v>0.12000000000000001</v>
      </c>
      <c r="I25" s="5">
        <f t="shared" si="11"/>
        <v>1.1200000000000001</v>
      </c>
      <c r="J25">
        <f t="shared" si="12"/>
        <v>0.89285714285714279</v>
      </c>
      <c r="K25">
        <f t="shared" si="20"/>
        <v>8.2642510427844637E-2</v>
      </c>
      <c r="L25" s="2">
        <v>22</v>
      </c>
      <c r="M25" s="6">
        <v>3.104E-3</v>
      </c>
      <c r="Q25" s="4">
        <f t="shared" si="21"/>
        <v>12.5</v>
      </c>
      <c r="R25">
        <f t="shared" si="0"/>
        <v>250000</v>
      </c>
      <c r="S25">
        <f t="shared" si="1"/>
        <v>213.11529137146013</v>
      </c>
      <c r="U25">
        <f t="shared" si="13"/>
        <v>3.104E-3</v>
      </c>
      <c r="V25">
        <f t="shared" si="14"/>
        <v>0.01</v>
      </c>
      <c r="W25">
        <f t="shared" si="15"/>
        <v>0.76389348530155798</v>
      </c>
      <c r="X25">
        <f t="shared" si="16"/>
        <v>2.3711253783760358E-3</v>
      </c>
      <c r="Y25">
        <f t="shared" si="17"/>
        <v>7.63893485301558E-3</v>
      </c>
      <c r="Z25">
        <f t="shared" si="18"/>
        <v>0.75388342507016637</v>
      </c>
      <c r="AB25">
        <f t="shared" si="19"/>
        <v>163.12235596268613</v>
      </c>
      <c r="AC25">
        <f t="shared" si="2"/>
        <v>160.66408579394283</v>
      </c>
      <c r="AE25">
        <f t="shared" si="3"/>
        <v>0</v>
      </c>
      <c r="AF25">
        <f t="shared" si="4"/>
        <v>0</v>
      </c>
      <c r="AG25">
        <f t="shared" si="4"/>
        <v>-9.4235428133770789</v>
      </c>
      <c r="AH25">
        <f t="shared" si="5"/>
        <v>-592.78134459400894</v>
      </c>
      <c r="AI25">
        <f t="shared" si="6"/>
        <v>-602.20488740738597</v>
      </c>
      <c r="AJ25">
        <f t="shared" si="7"/>
        <v>2.4582701687432973</v>
      </c>
      <c r="AK25">
        <f t="shared" si="22"/>
        <v>11.41856491738803</v>
      </c>
      <c r="AL25">
        <f t="shared" si="8"/>
        <v>-588.32805232125463</v>
      </c>
      <c r="AN25">
        <f t="shared" si="9"/>
        <v>0</v>
      </c>
      <c r="AO25">
        <f t="shared" si="9"/>
        <v>0</v>
      </c>
      <c r="AP25">
        <f t="shared" si="9"/>
        <v>-0.77878523522175558</v>
      </c>
      <c r="AQ25">
        <f t="shared" si="9"/>
        <v>-48.988938452042149</v>
      </c>
      <c r="AR25">
        <f t="shared" si="9"/>
        <v>-49.767723687263903</v>
      </c>
      <c r="AS25">
        <f t="shared" si="9"/>
        <v>0.20315761805482735</v>
      </c>
      <c r="AT25">
        <f t="shared" si="9"/>
        <v>0.94365887025626127</v>
      </c>
      <c r="AU25">
        <f t="shared" si="9"/>
        <v>-48.620907198952814</v>
      </c>
      <c r="AW25">
        <v>22</v>
      </c>
      <c r="AX25">
        <f>IF(Z25&gt;0, (R25*SUMPRODUCT(K25:$K$98, X25:$X$98)-K25*$AZ$3)/Z25, 0)</f>
        <v>213.11529137146013</v>
      </c>
    </row>
    <row r="26" spans="5:50" x14ac:dyDescent="0.25">
      <c r="E26">
        <v>2026</v>
      </c>
      <c r="F26" s="5">
        <f>EconomicRates!C66</f>
        <v>3.5571999999999999E-2</v>
      </c>
      <c r="G26" s="5">
        <f>EconomicRates!D66</f>
        <v>7.0000000000000007E-2</v>
      </c>
      <c r="H26" s="5">
        <f t="shared" si="10"/>
        <v>0.12000000000000001</v>
      </c>
      <c r="I26" s="5">
        <f t="shared" si="11"/>
        <v>1.1200000000000001</v>
      </c>
      <c r="J26">
        <f t="shared" si="12"/>
        <v>0.89285714285714279</v>
      </c>
      <c r="K26">
        <f t="shared" si="20"/>
        <v>7.3787955739146996E-2</v>
      </c>
      <c r="L26" s="2">
        <v>23</v>
      </c>
      <c r="M26" s="6">
        <v>3.1700000000000001E-3</v>
      </c>
      <c r="Q26" s="4">
        <f t="shared" si="21"/>
        <v>12.5</v>
      </c>
      <c r="R26">
        <f t="shared" si="0"/>
        <v>250000</v>
      </c>
      <c r="S26">
        <f t="shared" si="1"/>
        <v>212.65447585364183</v>
      </c>
      <c r="U26">
        <f t="shared" si="13"/>
        <v>3.1700000000000001E-3</v>
      </c>
      <c r="V26">
        <f t="shared" si="14"/>
        <v>0.01</v>
      </c>
      <c r="W26">
        <f t="shared" si="15"/>
        <v>0.75388342507016637</v>
      </c>
      <c r="X26">
        <f t="shared" si="16"/>
        <v>2.3898104574724276E-3</v>
      </c>
      <c r="Y26">
        <f t="shared" si="17"/>
        <v>7.5388342507016638E-3</v>
      </c>
      <c r="Z26">
        <f t="shared" si="18"/>
        <v>0.74395478036199225</v>
      </c>
      <c r="AB26">
        <f t="shared" si="19"/>
        <v>160.66408579394283</v>
      </c>
      <c r="AC26">
        <f t="shared" si="2"/>
        <v>158.2053138766907</v>
      </c>
      <c r="AE26">
        <f t="shared" si="3"/>
        <v>0</v>
      </c>
      <c r="AF26">
        <f t="shared" si="4"/>
        <v>0</v>
      </c>
      <c r="AG26">
        <f t="shared" si="4"/>
        <v>-9.2994347545249028</v>
      </c>
      <c r="AH26">
        <f t="shared" si="5"/>
        <v>-597.45261436810688</v>
      </c>
      <c r="AI26">
        <f t="shared" si="6"/>
        <v>-606.75204912263177</v>
      </c>
      <c r="AJ26">
        <f t="shared" si="7"/>
        <v>2.4587719172521361</v>
      </c>
      <c r="AK26">
        <f t="shared" si="22"/>
        <v>11.246486005575999</v>
      </c>
      <c r="AL26">
        <f t="shared" si="8"/>
        <v>-593.04679119980358</v>
      </c>
      <c r="AN26">
        <f t="shared" si="9"/>
        <v>0</v>
      </c>
      <c r="AO26">
        <f t="shared" si="9"/>
        <v>0</v>
      </c>
      <c r="AP26">
        <f t="shared" si="9"/>
        <v>-0.68618628006596882</v>
      </c>
      <c r="AQ26">
        <f t="shared" si="9"/>
        <v>-44.08480706523153</v>
      </c>
      <c r="AR26">
        <f t="shared" si="9"/>
        <v>-44.770993345297498</v>
      </c>
      <c r="AS26">
        <f t="shared" si="9"/>
        <v>0.18142775340285822</v>
      </c>
      <c r="AT26">
        <f t="shared" si="9"/>
        <v>0.8298552116003779</v>
      </c>
      <c r="AU26">
        <f t="shared" si="9"/>
        <v>-43.759710380294258</v>
      </c>
      <c r="AW26">
        <v>23</v>
      </c>
      <c r="AX26">
        <f>IF(Z26&gt;0, (R26*SUMPRODUCT(K26:$K$98, X26:$X$98)-K26*$AZ$3)/Z26, 0)</f>
        <v>212.65447585364183</v>
      </c>
    </row>
    <row r="27" spans="5:50" x14ac:dyDescent="0.25">
      <c r="E27">
        <v>2027</v>
      </c>
      <c r="F27" s="5">
        <f>EconomicRates!C67</f>
        <v>3.5571999999999999E-2</v>
      </c>
      <c r="G27" s="5">
        <f>EconomicRates!D67</f>
        <v>7.0000000000000007E-2</v>
      </c>
      <c r="H27" s="5">
        <f t="shared" si="10"/>
        <v>0.12000000000000001</v>
      </c>
      <c r="I27" s="5">
        <f t="shared" si="11"/>
        <v>1.1200000000000001</v>
      </c>
      <c r="J27">
        <f t="shared" si="12"/>
        <v>0.89285714285714279</v>
      </c>
      <c r="K27">
        <f t="shared" si="20"/>
        <v>6.5882103338524095E-2</v>
      </c>
      <c r="L27" s="2">
        <v>24</v>
      </c>
      <c r="M27" s="6">
        <v>3.2390000000000001E-3</v>
      </c>
      <c r="Q27" s="4">
        <f t="shared" si="21"/>
        <v>12.5</v>
      </c>
      <c r="R27">
        <f t="shared" si="0"/>
        <v>250000</v>
      </c>
      <c r="S27">
        <f t="shared" si="1"/>
        <v>212.04756672729962</v>
      </c>
      <c r="U27">
        <f t="shared" si="13"/>
        <v>3.2390000000000001E-3</v>
      </c>
      <c r="V27">
        <f t="shared" si="14"/>
        <v>0.01</v>
      </c>
      <c r="W27">
        <f t="shared" si="15"/>
        <v>0.74395478036199225</v>
      </c>
      <c r="X27">
        <f t="shared" si="16"/>
        <v>2.4096695335924928E-3</v>
      </c>
      <c r="Y27">
        <f t="shared" si="17"/>
        <v>7.4395478036199227E-3</v>
      </c>
      <c r="Z27">
        <f t="shared" si="18"/>
        <v>0.73410556302477992</v>
      </c>
      <c r="AB27">
        <f t="shared" si="19"/>
        <v>158.2053138766907</v>
      </c>
      <c r="AC27">
        <f t="shared" si="2"/>
        <v>155.66529836037887</v>
      </c>
      <c r="AE27">
        <f t="shared" si="3"/>
        <v>0</v>
      </c>
      <c r="AF27">
        <f t="shared" si="4"/>
        <v>0</v>
      </c>
      <c r="AG27">
        <f t="shared" si="4"/>
        <v>-9.1763195378097482</v>
      </c>
      <c r="AH27">
        <f t="shared" si="5"/>
        <v>-602.41738339812321</v>
      </c>
      <c r="AI27">
        <f t="shared" si="6"/>
        <v>-611.59370293593292</v>
      </c>
      <c r="AJ27">
        <f t="shared" si="7"/>
        <v>2.5400155163118256</v>
      </c>
      <c r="AK27">
        <f t="shared" si="22"/>
        <v>11.07437197136835</v>
      </c>
      <c r="AL27">
        <f t="shared" si="8"/>
        <v>-597.97931544825281</v>
      </c>
      <c r="AN27">
        <f t="shared" si="9"/>
        <v>0</v>
      </c>
      <c r="AO27">
        <f t="shared" si="9"/>
        <v>0</v>
      </c>
      <c r="AP27">
        <f t="shared" si="9"/>
        <v>-0.60455523205729944</v>
      </c>
      <c r="AQ27">
        <f t="shared" si="9"/>
        <v>-39.688524305958445</v>
      </c>
      <c r="AR27">
        <f t="shared" si="9"/>
        <v>-40.293079538015739</v>
      </c>
      <c r="AS27">
        <f t="shared" si="9"/>
        <v>0.16734156472711034</v>
      </c>
      <c r="AT27">
        <f t="shared" si="9"/>
        <v>0.72960291862694449</v>
      </c>
      <c r="AU27">
        <f t="shared" si="9"/>
        <v>-39.396135054661691</v>
      </c>
      <c r="AW27">
        <v>24</v>
      </c>
      <c r="AX27">
        <f>IF(Z27&gt;0, (R27*SUMPRODUCT(K27:$K$98, X27:$X$98)-K27*$AZ$3)/Z27, 0)</f>
        <v>212.04756672729962</v>
      </c>
    </row>
    <row r="28" spans="5:50" x14ac:dyDescent="0.25">
      <c r="E28">
        <v>2028</v>
      </c>
      <c r="F28" s="5">
        <f>EconomicRates!C68</f>
        <v>3.5571999999999999E-2</v>
      </c>
      <c r="G28" s="5">
        <f>EconomicRates!D68</f>
        <v>7.0000000000000007E-2</v>
      </c>
      <c r="H28" s="5">
        <f t="shared" si="10"/>
        <v>0.12000000000000001</v>
      </c>
      <c r="I28" s="5">
        <f t="shared" si="11"/>
        <v>1.1200000000000001</v>
      </c>
      <c r="J28">
        <f t="shared" si="12"/>
        <v>0.89285714285714279</v>
      </c>
      <c r="K28">
        <f t="shared" si="20"/>
        <v>5.8823306552253651E-2</v>
      </c>
      <c r="L28" s="2">
        <v>25</v>
      </c>
      <c r="M28" s="6">
        <v>3.3149999999999998E-3</v>
      </c>
      <c r="Q28" s="4">
        <f t="shared" si="21"/>
        <v>12.5</v>
      </c>
      <c r="R28">
        <f t="shared" si="0"/>
        <v>250000</v>
      </c>
      <c r="S28">
        <f t="shared" si="1"/>
        <v>211.32651928736561</v>
      </c>
      <c r="U28">
        <f t="shared" si="13"/>
        <v>3.3149999999999998E-3</v>
      </c>
      <c r="V28">
        <f t="shared" si="14"/>
        <v>0.01</v>
      </c>
      <c r="W28">
        <f t="shared" si="15"/>
        <v>0.73410556302477992</v>
      </c>
      <c r="X28">
        <f t="shared" si="16"/>
        <v>2.4335599414271451E-3</v>
      </c>
      <c r="Y28">
        <f t="shared" si="17"/>
        <v>7.3410556302477992E-3</v>
      </c>
      <c r="Z28">
        <f t="shared" si="18"/>
        <v>0.724330947453105</v>
      </c>
      <c r="AB28">
        <f t="shared" si="19"/>
        <v>155.66529836037887</v>
      </c>
      <c r="AC28">
        <f t="shared" si="2"/>
        <v>153.07033793738441</v>
      </c>
      <c r="AE28">
        <f t="shared" si="3"/>
        <v>0</v>
      </c>
      <c r="AF28">
        <f t="shared" si="4"/>
        <v>0</v>
      </c>
      <c r="AG28">
        <f t="shared" si="4"/>
        <v>-9.0541368431638123</v>
      </c>
      <c r="AH28">
        <f t="shared" si="5"/>
        <v>-608.38998535678627</v>
      </c>
      <c r="AI28">
        <f t="shared" si="6"/>
        <v>-617.44412219995013</v>
      </c>
      <c r="AJ28">
        <f t="shared" si="7"/>
        <v>2.5949604229944612</v>
      </c>
      <c r="AK28">
        <f t="shared" si="22"/>
        <v>10.896570885226522</v>
      </c>
      <c r="AL28">
        <f t="shared" si="8"/>
        <v>-603.95259089172919</v>
      </c>
      <c r="AN28">
        <f t="shared" si="9"/>
        <v>0</v>
      </c>
      <c r="AO28">
        <f t="shared" si="9"/>
        <v>0</v>
      </c>
      <c r="AP28">
        <f t="shared" si="9"/>
        <v>-0.53259426709147906</v>
      </c>
      <c r="AQ28">
        <f t="shared" si="9"/>
        <v>-35.787510611963349</v>
      </c>
      <c r="AR28">
        <f t="shared" si="9"/>
        <v>-36.320104879054831</v>
      </c>
      <c r="AS28">
        <f t="shared" si="9"/>
        <v>0.15264415245276899</v>
      </c>
      <c r="AT28">
        <f t="shared" si="9"/>
        <v>0.64097232955004169</v>
      </c>
      <c r="AU28">
        <f t="shared" si="9"/>
        <v>-35.52648839705202</v>
      </c>
      <c r="AW28">
        <v>25</v>
      </c>
      <c r="AX28">
        <f>IF(Z28&gt;0, (R28*SUMPRODUCT(K28:$K$98, X28:$X$98)-K28*$AZ$3)/Z28, 0)</f>
        <v>211.32651928736561</v>
      </c>
    </row>
    <row r="29" spans="5:50" x14ac:dyDescent="0.25">
      <c r="E29">
        <v>2029</v>
      </c>
      <c r="F29" s="5">
        <f>EconomicRates!C69</f>
        <v>3.5571999999999999E-2</v>
      </c>
      <c r="G29" s="5">
        <f>EconomicRates!D69</f>
        <v>7.0000000000000007E-2</v>
      </c>
      <c r="H29" s="5">
        <f t="shared" si="10"/>
        <v>0.12000000000000001</v>
      </c>
      <c r="I29" s="5">
        <f t="shared" si="11"/>
        <v>1.1200000000000001</v>
      </c>
      <c r="J29">
        <f t="shared" si="12"/>
        <v>0.89285714285714279</v>
      </c>
      <c r="K29">
        <f t="shared" si="20"/>
        <v>5.2520809421655039E-2</v>
      </c>
      <c r="L29" s="2">
        <v>26</v>
      </c>
      <c r="M29" s="6">
        <v>3.3969999999999998E-3</v>
      </c>
      <c r="Q29" s="4">
        <f t="shared" si="21"/>
        <v>12.5</v>
      </c>
      <c r="R29">
        <f t="shared" si="0"/>
        <v>250000</v>
      </c>
      <c r="S29">
        <f t="shared" si="1"/>
        <v>210.46232894250093</v>
      </c>
      <c r="U29">
        <f t="shared" si="13"/>
        <v>3.3969999999999998E-3</v>
      </c>
      <c r="V29">
        <f t="shared" si="14"/>
        <v>0.01</v>
      </c>
      <c r="W29">
        <f t="shared" si="15"/>
        <v>0.724330947453105</v>
      </c>
      <c r="X29">
        <f t="shared" si="16"/>
        <v>2.4605522284981978E-3</v>
      </c>
      <c r="Y29">
        <f t="shared" si="17"/>
        <v>7.2433094745310497E-3</v>
      </c>
      <c r="Z29">
        <f t="shared" si="18"/>
        <v>0.71462708575007583</v>
      </c>
      <c r="AB29">
        <f t="shared" si="19"/>
        <v>153.07033793738441</v>
      </c>
      <c r="AC29">
        <f t="shared" si="2"/>
        <v>150.40208079235327</v>
      </c>
      <c r="AE29">
        <f t="shared" si="3"/>
        <v>0</v>
      </c>
      <c r="AF29">
        <f t="shared" si="4"/>
        <v>0</v>
      </c>
      <c r="AG29">
        <f t="shared" si="4"/>
        <v>-8.9328385718759478</v>
      </c>
      <c r="AH29">
        <f t="shared" si="5"/>
        <v>-615.13805712454939</v>
      </c>
      <c r="AI29">
        <f t="shared" si="6"/>
        <v>-624.0708956964254</v>
      </c>
      <c r="AJ29">
        <f t="shared" si="7"/>
        <v>2.6682571450311343</v>
      </c>
      <c r="AK29">
        <f t="shared" si="22"/>
        <v>10.714923655616909</v>
      </c>
      <c r="AL29">
        <f t="shared" si="8"/>
        <v>-610.68771489577739</v>
      </c>
      <c r="AN29">
        <f t="shared" si="9"/>
        <v>0</v>
      </c>
      <c r="AO29">
        <f t="shared" si="9"/>
        <v>0</v>
      </c>
      <c r="AP29">
        <f t="shared" si="9"/>
        <v>-0.46915991222790582</v>
      </c>
      <c r="AQ29">
        <f t="shared" si="9"/>
        <v>-32.307548666245609</v>
      </c>
      <c r="AR29">
        <f t="shared" si="9"/>
        <v>-32.776708578473517</v>
      </c>
      <c r="AS29">
        <f t="shared" si="9"/>
        <v>0.14013902500214959</v>
      </c>
      <c r="AT29">
        <f t="shared" si="9"/>
        <v>0.56275646328423901</v>
      </c>
      <c r="AU29">
        <f t="shared" si="9"/>
        <v>-32.07381309018713</v>
      </c>
      <c r="AW29">
        <v>26</v>
      </c>
      <c r="AX29">
        <f>IF(Z29&gt;0, (R29*SUMPRODUCT(K29:$K$98, X29:$X$98)-K29*$AZ$3)/Z29, 0)</f>
        <v>210.46232894250093</v>
      </c>
    </row>
    <row r="30" spans="5:50" x14ac:dyDescent="0.25">
      <c r="E30">
        <v>2030</v>
      </c>
      <c r="F30" s="5">
        <f>EconomicRates!C70</f>
        <v>3.5571999999999999E-2</v>
      </c>
      <c r="G30" s="5">
        <f>EconomicRates!D70</f>
        <v>7.0000000000000007E-2</v>
      </c>
      <c r="H30" s="5">
        <f t="shared" si="10"/>
        <v>0.12000000000000001</v>
      </c>
      <c r="I30" s="5">
        <f t="shared" si="11"/>
        <v>1.1200000000000001</v>
      </c>
      <c r="J30">
        <f t="shared" si="12"/>
        <v>0.89285714285714279</v>
      </c>
      <c r="K30">
        <f t="shared" si="20"/>
        <v>4.6893579840763422E-2</v>
      </c>
      <c r="L30" s="2">
        <v>27</v>
      </c>
      <c r="M30" s="6">
        <v>3.4910000000000002E-3</v>
      </c>
      <c r="Q30" s="4">
        <f t="shared" si="21"/>
        <v>12.5</v>
      </c>
      <c r="R30">
        <f t="shared" si="0"/>
        <v>250000</v>
      </c>
      <c r="S30">
        <f t="shared" si="1"/>
        <v>209.45846203125299</v>
      </c>
      <c r="U30">
        <f t="shared" si="13"/>
        <v>3.4910000000000002E-3</v>
      </c>
      <c r="V30">
        <f t="shared" si="14"/>
        <v>0.01</v>
      </c>
      <c r="W30">
        <f t="shared" si="15"/>
        <v>0.71462708575007583</v>
      </c>
      <c r="X30">
        <f t="shared" si="16"/>
        <v>2.4947631563535149E-3</v>
      </c>
      <c r="Y30">
        <f t="shared" si="17"/>
        <v>7.1462708575007585E-3</v>
      </c>
      <c r="Z30">
        <f t="shared" si="18"/>
        <v>0.70498605173622153</v>
      </c>
      <c r="AB30">
        <f t="shared" si="19"/>
        <v>150.40208079235327</v>
      </c>
      <c r="AC30">
        <f t="shared" si="2"/>
        <v>147.66529415015432</v>
      </c>
      <c r="AE30">
        <f t="shared" si="3"/>
        <v>0</v>
      </c>
      <c r="AF30">
        <f t="shared" si="4"/>
        <v>0</v>
      </c>
      <c r="AG30">
        <f t="shared" si="4"/>
        <v>-8.8123256467027691</v>
      </c>
      <c r="AH30">
        <f t="shared" si="5"/>
        <v>-623.69078908837866</v>
      </c>
      <c r="AI30">
        <f t="shared" si="6"/>
        <v>-632.50311473508145</v>
      </c>
      <c r="AJ30">
        <f t="shared" si="7"/>
        <v>2.7367866421989504</v>
      </c>
      <c r="AK30">
        <f t="shared" si="22"/>
        <v>10.52814565546473</v>
      </c>
      <c r="AL30">
        <f t="shared" si="8"/>
        <v>-619.23818243741778</v>
      </c>
      <c r="AN30">
        <f t="shared" si="9"/>
        <v>0</v>
      </c>
      <c r="AO30">
        <f t="shared" si="9"/>
        <v>0</v>
      </c>
      <c r="AP30">
        <f t="shared" si="9"/>
        <v>-0.41324149629646345</v>
      </c>
      <c r="AQ30">
        <f t="shared" si="9"/>
        <v>-29.247093814064623</v>
      </c>
      <c r="AR30">
        <f t="shared" si="9"/>
        <v>-29.660335310361088</v>
      </c>
      <c r="AS30">
        <f t="shared" si="9"/>
        <v>0.12833772291309131</v>
      </c>
      <c r="AT30">
        <f t="shared" si="9"/>
        <v>0.49370243886972187</v>
      </c>
      <c r="AU30">
        <f t="shared" si="9"/>
        <v>-29.038295148578275</v>
      </c>
      <c r="AW30">
        <v>27</v>
      </c>
      <c r="AX30">
        <f>IF(Z30&gt;0, (R30*SUMPRODUCT(K30:$K$98, X30:$X$98)-K30*$AZ$3)/Z30, 0)</f>
        <v>209.45846203125299</v>
      </c>
    </row>
    <row r="31" spans="5:50" x14ac:dyDescent="0.25">
      <c r="E31">
        <v>2031</v>
      </c>
      <c r="F31" s="5">
        <f>EconomicRates!C71</f>
        <v>3.5571999999999999E-2</v>
      </c>
      <c r="G31" s="5">
        <f>EconomicRates!D71</f>
        <v>7.0000000000000007E-2</v>
      </c>
      <c r="H31" s="5">
        <f t="shared" si="10"/>
        <v>0.12000000000000001</v>
      </c>
      <c r="I31" s="5">
        <f t="shared" si="11"/>
        <v>1.1200000000000001</v>
      </c>
      <c r="J31">
        <f t="shared" si="12"/>
        <v>0.89285714285714279</v>
      </c>
      <c r="K31">
        <f t="shared" si="20"/>
        <v>4.1869267714967337E-2</v>
      </c>
      <c r="L31" s="2">
        <v>28</v>
      </c>
      <c r="M31" s="6">
        <v>3.5990000000000002E-3</v>
      </c>
      <c r="Q31" s="4">
        <f t="shared" si="21"/>
        <v>12.5</v>
      </c>
      <c r="R31">
        <f t="shared" si="0"/>
        <v>250000</v>
      </c>
      <c r="S31">
        <f t="shared" si="1"/>
        <v>208.25551602403519</v>
      </c>
      <c r="U31">
        <f t="shared" si="13"/>
        <v>3.5990000000000002E-3</v>
      </c>
      <c r="V31">
        <f t="shared" si="14"/>
        <v>0.01</v>
      </c>
      <c r="W31">
        <f t="shared" si="15"/>
        <v>0.70498605173622153</v>
      </c>
      <c r="X31">
        <f t="shared" si="16"/>
        <v>2.5372448001986614E-3</v>
      </c>
      <c r="Y31">
        <f t="shared" si="17"/>
        <v>7.0498605173622154E-3</v>
      </c>
      <c r="Z31">
        <f t="shared" si="18"/>
        <v>0.69539894641866062</v>
      </c>
      <c r="AB31">
        <f t="shared" si="19"/>
        <v>147.66529415015432</v>
      </c>
      <c r="AC31">
        <f t="shared" si="2"/>
        <v>144.82066642898857</v>
      </c>
      <c r="AE31">
        <f t="shared" si="3"/>
        <v>0</v>
      </c>
      <c r="AF31">
        <f t="shared" si="4"/>
        <v>0</v>
      </c>
      <c r="AG31">
        <f t="shared" si="4"/>
        <v>-8.692486830233257</v>
      </c>
      <c r="AH31">
        <f t="shared" si="5"/>
        <v>-634.31120004966533</v>
      </c>
      <c r="AI31">
        <f t="shared" si="6"/>
        <v>-643.00368687989862</v>
      </c>
      <c r="AJ31">
        <f t="shared" si="7"/>
        <v>2.8446277211657502</v>
      </c>
      <c r="AK31">
        <f t="shared" si="22"/>
        <v>10.336570590510803</v>
      </c>
      <c r="AL31">
        <f t="shared" si="8"/>
        <v>-629.82248856822207</v>
      </c>
      <c r="AN31">
        <f t="shared" si="9"/>
        <v>0</v>
      </c>
      <c r="AO31">
        <f t="shared" si="9"/>
        <v>0</v>
      </c>
      <c r="AP31">
        <f t="shared" si="9"/>
        <v>-0.36394805820386406</v>
      </c>
      <c r="AQ31">
        <f t="shared" si="9"/>
        <v>-26.558145449481639</v>
      </c>
      <c r="AR31">
        <f t="shared" si="9"/>
        <v>-26.922093507685506</v>
      </c>
      <c r="AS31">
        <f t="shared" si="9"/>
        <v>0.11910247960690626</v>
      </c>
      <c r="AT31">
        <f t="shared" si="9"/>
        <v>0.43278464130875482</v>
      </c>
      <c r="AU31">
        <f t="shared" si="9"/>
        <v>-26.370206386769844</v>
      </c>
      <c r="AW31">
        <v>28</v>
      </c>
      <c r="AX31">
        <f>IF(Z31&gt;0, (R31*SUMPRODUCT(K31:$K$98, X31:$X$98)-K31*$AZ$3)/Z31, 0)</f>
        <v>208.25551602403519</v>
      </c>
    </row>
    <row r="32" spans="5:50" x14ac:dyDescent="0.25">
      <c r="E32">
        <v>2032</v>
      </c>
      <c r="F32" s="5">
        <f>EconomicRates!C72</f>
        <v>3.5571999999999999E-2</v>
      </c>
      <c r="G32" s="5">
        <f>EconomicRates!D72</f>
        <v>7.0000000000000007E-2</v>
      </c>
      <c r="H32" s="5">
        <f t="shared" si="10"/>
        <v>0.12000000000000001</v>
      </c>
      <c r="I32" s="5">
        <f t="shared" si="11"/>
        <v>1.1200000000000001</v>
      </c>
      <c r="J32">
        <f t="shared" si="12"/>
        <v>0.89285714285714279</v>
      </c>
      <c r="K32">
        <f t="shared" si="20"/>
        <v>3.7383274745506546E-2</v>
      </c>
      <c r="L32" s="2">
        <v>29</v>
      </c>
      <c r="M32" s="6">
        <v>3.7169999999999998E-3</v>
      </c>
      <c r="Q32" s="4">
        <f t="shared" si="21"/>
        <v>12.5</v>
      </c>
      <c r="R32">
        <f t="shared" si="0"/>
        <v>250000</v>
      </c>
      <c r="S32">
        <f t="shared" si="1"/>
        <v>206.80039442994908</v>
      </c>
      <c r="U32">
        <f t="shared" si="13"/>
        <v>3.7169999999999998E-3</v>
      </c>
      <c r="V32">
        <f t="shared" si="14"/>
        <v>0.01</v>
      </c>
      <c r="W32">
        <f t="shared" si="15"/>
        <v>0.69539894641866062</v>
      </c>
      <c r="X32">
        <f t="shared" si="16"/>
        <v>2.5847978838381613E-3</v>
      </c>
      <c r="Y32">
        <f t="shared" si="17"/>
        <v>6.9539894641866065E-3</v>
      </c>
      <c r="Z32">
        <f t="shared" si="18"/>
        <v>0.68586015907063591</v>
      </c>
      <c r="AB32">
        <f t="shared" si="19"/>
        <v>144.82066642898857</v>
      </c>
      <c r="AC32">
        <f t="shared" si="2"/>
        <v>141.83615141959513</v>
      </c>
      <c r="AE32">
        <f t="shared" si="3"/>
        <v>0</v>
      </c>
      <c r="AF32">
        <f t="shared" si="4"/>
        <v>0</v>
      </c>
      <c r="AG32">
        <f t="shared" si="4"/>
        <v>-8.5732519883829497</v>
      </c>
      <c r="AH32">
        <f t="shared" si="5"/>
        <v>-646.19947095954035</v>
      </c>
      <c r="AI32">
        <f t="shared" si="6"/>
        <v>-654.77272294792328</v>
      </c>
      <c r="AJ32">
        <f t="shared" si="7"/>
        <v>2.9845150093934478</v>
      </c>
      <c r="AK32">
        <f t="shared" si="22"/>
        <v>10.137446650029201</v>
      </c>
      <c r="AL32">
        <f t="shared" si="8"/>
        <v>-641.65076128850058</v>
      </c>
      <c r="AN32">
        <f t="shared" si="9"/>
        <v>0</v>
      </c>
      <c r="AO32">
        <f t="shared" si="9"/>
        <v>0</v>
      </c>
      <c r="AP32">
        <f t="shared" si="9"/>
        <v>-0.32049623454418008</v>
      </c>
      <c r="AQ32">
        <f t="shared" si="9"/>
        <v>-24.157052363281476</v>
      </c>
      <c r="AR32">
        <f t="shared" si="9"/>
        <v>-24.477548597825656</v>
      </c>
      <c r="AS32">
        <f t="shared" si="9"/>
        <v>0.11157094457824331</v>
      </c>
      <c r="AT32">
        <f t="shared" si="9"/>
        <v>0.37897095333595654</v>
      </c>
      <c r="AU32">
        <f t="shared" si="9"/>
        <v>-23.987006699911454</v>
      </c>
      <c r="AW32">
        <v>29</v>
      </c>
      <c r="AX32">
        <f>IF(Z32&gt;0, (R32*SUMPRODUCT(K32:$K$98, X32:$X$98)-K32*$AZ$3)/Z32, 0)</f>
        <v>206.80039442994908</v>
      </c>
    </row>
    <row r="33" spans="5:50" x14ac:dyDescent="0.25">
      <c r="E33">
        <v>2033</v>
      </c>
      <c r="F33" s="5">
        <f>EconomicRates!C73</f>
        <v>3.5571999999999999E-2</v>
      </c>
      <c r="G33" s="5">
        <f>EconomicRates!D73</f>
        <v>7.0000000000000007E-2</v>
      </c>
      <c r="H33" s="5">
        <f t="shared" si="10"/>
        <v>0.12000000000000001</v>
      </c>
      <c r="I33" s="5">
        <f t="shared" si="11"/>
        <v>1.1200000000000001</v>
      </c>
      <c r="J33">
        <f t="shared" si="12"/>
        <v>0.89285714285714279</v>
      </c>
      <c r="K33">
        <f t="shared" si="20"/>
        <v>3.337792387991656E-2</v>
      </c>
      <c r="L33" s="2">
        <v>30</v>
      </c>
      <c r="M33" s="6">
        <v>3.852E-3</v>
      </c>
      <c r="Q33" s="4">
        <f t="shared" si="21"/>
        <v>12.5</v>
      </c>
      <c r="R33">
        <f t="shared" si="0"/>
        <v>250000</v>
      </c>
      <c r="S33">
        <f t="shared" si="1"/>
        <v>205.10831579093673</v>
      </c>
      <c r="U33">
        <f t="shared" si="13"/>
        <v>3.852E-3</v>
      </c>
      <c r="V33">
        <f t="shared" si="14"/>
        <v>0.01</v>
      </c>
      <c r="W33">
        <f t="shared" si="15"/>
        <v>0.68586015907063591</v>
      </c>
      <c r="X33">
        <f t="shared" si="16"/>
        <v>2.6419333327400893E-3</v>
      </c>
      <c r="Y33">
        <f t="shared" si="17"/>
        <v>6.8586015907063595E-3</v>
      </c>
      <c r="Z33">
        <f t="shared" si="18"/>
        <v>0.67635962414718942</v>
      </c>
      <c r="AB33">
        <f t="shared" si="19"/>
        <v>141.83615141959513</v>
      </c>
      <c r="AC33">
        <f t="shared" si="2"/>
        <v>138.726983377821</v>
      </c>
      <c r="AE33">
        <f t="shared" si="3"/>
        <v>0</v>
      </c>
      <c r="AF33">
        <f t="shared" si="4"/>
        <v>0</v>
      </c>
      <c r="AG33">
        <f t="shared" si="4"/>
        <v>-8.4544953018398683</v>
      </c>
      <c r="AH33">
        <f t="shared" si="5"/>
        <v>-660.48333318502239</v>
      </c>
      <c r="AI33">
        <f t="shared" si="6"/>
        <v>-668.93782848686226</v>
      </c>
      <c r="AJ33">
        <f t="shared" si="7"/>
        <v>3.1091680417741259</v>
      </c>
      <c r="AK33">
        <f t="shared" si="22"/>
        <v>9.9285305993716602</v>
      </c>
      <c r="AL33">
        <f t="shared" si="8"/>
        <v>-655.90012984571649</v>
      </c>
      <c r="AN33">
        <f t="shared" si="9"/>
        <v>0</v>
      </c>
      <c r="AO33">
        <f t="shared" si="9"/>
        <v>0</v>
      </c>
      <c r="AP33">
        <f t="shared" si="9"/>
        <v>-0.28219350062792331</v>
      </c>
      <c r="AQ33">
        <f t="shared" si="9"/>
        <v>-22.045562419003243</v>
      </c>
      <c r="AR33">
        <f t="shared" si="9"/>
        <v>-22.327755919631169</v>
      </c>
      <c r="AS33">
        <f t="shared" si="9"/>
        <v>0.10377757422820601</v>
      </c>
      <c r="AT33">
        <f t="shared" si="9"/>
        <v>0.33139373858524962</v>
      </c>
      <c r="AU33">
        <f t="shared" si="9"/>
        <v>-21.892584606817714</v>
      </c>
      <c r="AW33">
        <v>30</v>
      </c>
      <c r="AX33">
        <f>IF(Z33&gt;0, (R33*SUMPRODUCT(K33:$K$98, X33:$X$98)-K33*$AZ$3)/Z33, 0)</f>
        <v>205.10831579093673</v>
      </c>
    </row>
    <row r="34" spans="5:50" x14ac:dyDescent="0.25">
      <c r="E34">
        <v>2034</v>
      </c>
      <c r="F34" s="5">
        <f>EconomicRates!C74</f>
        <v>3.5571999999999999E-2</v>
      </c>
      <c r="G34" s="5">
        <f>EconomicRates!D74</f>
        <v>7.0000000000000007E-2</v>
      </c>
      <c r="H34" s="5">
        <f t="shared" si="10"/>
        <v>0.12000000000000001</v>
      </c>
      <c r="I34" s="5">
        <f t="shared" si="11"/>
        <v>1.1200000000000001</v>
      </c>
      <c r="J34">
        <f t="shared" si="12"/>
        <v>0.89285714285714279</v>
      </c>
      <c r="K34">
        <f t="shared" si="20"/>
        <v>2.9801717749925499E-2</v>
      </c>
      <c r="L34" s="2">
        <v>31</v>
      </c>
      <c r="M34" s="6">
        <v>4.0049999999999999E-3</v>
      </c>
      <c r="Q34" s="4">
        <f t="shared" si="21"/>
        <v>12.5</v>
      </c>
      <c r="R34">
        <f t="shared" si="0"/>
        <v>250000</v>
      </c>
      <c r="S34">
        <f t="shared" si="1"/>
        <v>203.14405985176396</v>
      </c>
      <c r="U34">
        <f t="shared" si="13"/>
        <v>4.0049999999999999E-3</v>
      </c>
      <c r="V34">
        <f t="shared" si="14"/>
        <v>0.01</v>
      </c>
      <c r="W34">
        <f t="shared" si="15"/>
        <v>0.67635962414718942</v>
      </c>
      <c r="X34">
        <f t="shared" si="16"/>
        <v>2.7088202947094936E-3</v>
      </c>
      <c r="Y34">
        <f t="shared" si="17"/>
        <v>6.7635962414718948E-3</v>
      </c>
      <c r="Z34">
        <f t="shared" si="18"/>
        <v>0.66688720761100795</v>
      </c>
      <c r="AB34">
        <f t="shared" si="19"/>
        <v>138.726983377821</v>
      </c>
      <c r="AC34">
        <f t="shared" si="2"/>
        <v>135.47417481730633</v>
      </c>
      <c r="AE34">
        <f t="shared" si="3"/>
        <v>0</v>
      </c>
      <c r="AF34">
        <f t="shared" si="4"/>
        <v>0</v>
      </c>
      <c r="AG34">
        <f t="shared" si="4"/>
        <v>-8.3360900951375996</v>
      </c>
      <c r="AH34">
        <f t="shared" si="5"/>
        <v>-677.20507367737343</v>
      </c>
      <c r="AI34">
        <f t="shared" si="6"/>
        <v>-685.54116377251103</v>
      </c>
      <c r="AJ34">
        <f t="shared" si="7"/>
        <v>3.2528085605146657</v>
      </c>
      <c r="AK34">
        <f t="shared" si="22"/>
        <v>9.7108888364474701</v>
      </c>
      <c r="AL34">
        <f t="shared" si="8"/>
        <v>-672.57746637554885</v>
      </c>
      <c r="AN34">
        <f t="shared" si="9"/>
        <v>0</v>
      </c>
      <c r="AO34">
        <f t="shared" si="9"/>
        <v>0</v>
      </c>
      <c r="AP34">
        <f t="shared" si="9"/>
        <v>-0.24842980415324034</v>
      </c>
      <c r="AQ34">
        <f t="shared" si="9"/>
        <v>-20.181874464550585</v>
      </c>
      <c r="AR34">
        <f t="shared" si="9"/>
        <v>-20.430304268703825</v>
      </c>
      <c r="AS34">
        <f t="shared" si="9"/>
        <v>9.6939282614999525E-2</v>
      </c>
      <c r="AT34">
        <f t="shared" si="9"/>
        <v>0.28940116820470996</v>
      </c>
      <c r="AU34">
        <f t="shared" ref="AU34:AU97" si="23">AL34*$K34</f>
        <v>-20.043963817884116</v>
      </c>
      <c r="AW34">
        <v>31</v>
      </c>
      <c r="AX34">
        <f>IF(Z34&gt;0, (R34*SUMPRODUCT(K34:$K$98, X34:$X$98)-K34*$AZ$3)/Z34, 0)</f>
        <v>203.14405985176396</v>
      </c>
    </row>
    <row r="35" spans="5:50" x14ac:dyDescent="0.25">
      <c r="E35">
        <v>2035</v>
      </c>
      <c r="F35" s="5">
        <f>EconomicRates!C75</f>
        <v>3.5571999999999999E-2</v>
      </c>
      <c r="G35" s="5">
        <f>EconomicRates!D75</f>
        <v>7.0000000000000007E-2</v>
      </c>
      <c r="H35" s="5">
        <f t="shared" si="10"/>
        <v>0.12000000000000001</v>
      </c>
      <c r="I35" s="5">
        <f t="shared" si="11"/>
        <v>1.1200000000000001</v>
      </c>
      <c r="J35">
        <f t="shared" si="12"/>
        <v>0.89285714285714279</v>
      </c>
      <c r="K35">
        <f t="shared" si="20"/>
        <v>2.660867656243348E-2</v>
      </c>
      <c r="L35" s="2">
        <v>32</v>
      </c>
      <c r="M35" s="6">
        <v>4.1640000000000002E-3</v>
      </c>
      <c r="Q35" s="4">
        <f t="shared" si="21"/>
        <v>12.5</v>
      </c>
      <c r="R35">
        <f t="shared" si="0"/>
        <v>250000</v>
      </c>
      <c r="S35">
        <f t="shared" si="1"/>
        <v>200.88716867164285</v>
      </c>
      <c r="U35">
        <f t="shared" si="13"/>
        <v>4.1640000000000002E-3</v>
      </c>
      <c r="V35">
        <f t="shared" si="14"/>
        <v>0.01</v>
      </c>
      <c r="W35">
        <f t="shared" si="15"/>
        <v>0.66688720761100795</v>
      </c>
      <c r="X35">
        <f t="shared" si="16"/>
        <v>2.776918332492237E-3</v>
      </c>
      <c r="Y35">
        <f t="shared" si="17"/>
        <v>6.6688720761100793E-3</v>
      </c>
      <c r="Z35">
        <f t="shared" si="18"/>
        <v>0.65744141720240556</v>
      </c>
      <c r="AB35">
        <f t="shared" si="19"/>
        <v>135.47417481730633</v>
      </c>
      <c r="AC35">
        <f t="shared" si="2"/>
        <v>132.07154486926356</v>
      </c>
      <c r="AE35">
        <f t="shared" si="3"/>
        <v>0</v>
      </c>
      <c r="AF35">
        <f t="shared" ref="AF35:AG66" si="24">-$Z35*P35</f>
        <v>0</v>
      </c>
      <c r="AG35">
        <f t="shared" si="24"/>
        <v>-8.2180177150300704</v>
      </c>
      <c r="AH35">
        <f t="shared" si="5"/>
        <v>-694.22958312305923</v>
      </c>
      <c r="AI35">
        <f t="shared" ref="AI35:AI66" si="25">SUM(AE35:AH35)</f>
        <v>-702.44760083808933</v>
      </c>
      <c r="AJ35">
        <f t="shared" si="7"/>
        <v>3.4026299480427724</v>
      </c>
      <c r="AK35">
        <f t="shared" si="22"/>
        <v>9.4831922372114441</v>
      </c>
      <c r="AL35">
        <f t="shared" ref="AL35:AL98" si="26">SUM(AI35:AK35)</f>
        <v>-689.56177865283507</v>
      </c>
      <c r="AN35">
        <f t="shared" ref="AN35:AT66" si="27">AE35*$K35</f>
        <v>0</v>
      </c>
      <c r="AO35">
        <f t="shared" si="27"/>
        <v>0</v>
      </c>
      <c r="AP35">
        <f t="shared" si="27"/>
        <v>-0.21867057536358378</v>
      </c>
      <c r="AQ35">
        <f t="shared" si="27"/>
        <v>-18.472530437394511</v>
      </c>
      <c r="AR35">
        <f t="shared" si="27"/>
        <v>-18.691201012758096</v>
      </c>
      <c r="AS35">
        <f t="shared" si="27"/>
        <v>9.0539479749119967E-2</v>
      </c>
      <c r="AT35">
        <f t="shared" si="27"/>
        <v>0.25233519501933926</v>
      </c>
      <c r="AU35">
        <f t="shared" si="23"/>
        <v>-18.348326337989636</v>
      </c>
      <c r="AW35">
        <v>32</v>
      </c>
      <c r="AX35">
        <f>IF(Z35&gt;0, (R35*SUMPRODUCT(K35:$K$98, X35:$X$98)-K35*$AZ$3)/Z35, 0)</f>
        <v>200.88716867164285</v>
      </c>
    </row>
    <row r="36" spans="5:50" x14ac:dyDescent="0.25">
      <c r="E36">
        <v>2036</v>
      </c>
      <c r="F36" s="5">
        <f>EconomicRates!C76</f>
        <v>3.5571999999999999E-2</v>
      </c>
      <c r="G36" s="5">
        <f>EconomicRates!D76</f>
        <v>7.0000000000000007E-2</v>
      </c>
      <c r="H36" s="5">
        <f t="shared" si="10"/>
        <v>0.12000000000000001</v>
      </c>
      <c r="I36" s="5">
        <f t="shared" si="11"/>
        <v>1.1200000000000001</v>
      </c>
      <c r="J36">
        <f t="shared" si="12"/>
        <v>0.89285714285714279</v>
      </c>
      <c r="K36">
        <f t="shared" si="20"/>
        <v>2.3757746930744176E-2</v>
      </c>
      <c r="L36" s="2">
        <v>33</v>
      </c>
      <c r="M36" s="6">
        <v>4.3350000000000003E-3</v>
      </c>
      <c r="Q36" s="4">
        <f t="shared" si="21"/>
        <v>12.5</v>
      </c>
      <c r="R36">
        <f t="shared" si="0"/>
        <v>250000</v>
      </c>
      <c r="S36">
        <f t="shared" si="1"/>
        <v>198.42146709749122</v>
      </c>
      <c r="U36">
        <f t="shared" si="13"/>
        <v>4.3350000000000003E-3</v>
      </c>
      <c r="V36">
        <f t="shared" si="14"/>
        <v>0.01</v>
      </c>
      <c r="W36">
        <f t="shared" si="15"/>
        <v>0.65744141720240556</v>
      </c>
      <c r="X36">
        <f t="shared" si="16"/>
        <v>2.8500085435724282E-3</v>
      </c>
      <c r="Y36">
        <f t="shared" si="17"/>
        <v>6.5744141720240554E-3</v>
      </c>
      <c r="Z36">
        <f t="shared" si="18"/>
        <v>0.64801699448680905</v>
      </c>
      <c r="AB36">
        <f t="shared" si="19"/>
        <v>132.07154486926356</v>
      </c>
      <c r="AC36">
        <f t="shared" si="2"/>
        <v>128.58048275017953</v>
      </c>
      <c r="AE36">
        <f t="shared" si="3"/>
        <v>0</v>
      </c>
      <c r="AF36">
        <f t="shared" si="24"/>
        <v>0</v>
      </c>
      <c r="AG36">
        <f t="shared" si="24"/>
        <v>-8.1002124310851134</v>
      </c>
      <c r="AH36">
        <f t="shared" si="5"/>
        <v>-712.50213589310704</v>
      </c>
      <c r="AI36">
        <f t="shared" si="25"/>
        <v>-720.60234832419212</v>
      </c>
      <c r="AJ36">
        <f t="shared" si="7"/>
        <v>3.4910621190840345</v>
      </c>
      <c r="AK36">
        <f t="shared" si="22"/>
        <v>9.2450081408484497</v>
      </c>
      <c r="AL36">
        <f t="shared" si="26"/>
        <v>-707.86627806425963</v>
      </c>
      <c r="AN36">
        <f t="shared" si="27"/>
        <v>0</v>
      </c>
      <c r="AO36">
        <f t="shared" si="27"/>
        <v>0</v>
      </c>
      <c r="AP36">
        <f t="shared" si="27"/>
        <v>-0.19244279702298817</v>
      </c>
      <c r="AQ36">
        <f t="shared" si="27"/>
        <v>-16.927445432163132</v>
      </c>
      <c r="AR36">
        <f t="shared" si="27"/>
        <v>-17.11988822918612</v>
      </c>
      <c r="AS36">
        <f t="shared" si="27"/>
        <v>8.2939770344705982E-2</v>
      </c>
      <c r="AT36">
        <f t="shared" si="27"/>
        <v>0.21964056378294716</v>
      </c>
      <c r="AU36">
        <f t="shared" si="23"/>
        <v>-16.817307895058466</v>
      </c>
      <c r="AW36">
        <v>33</v>
      </c>
      <c r="AX36">
        <f>IF(Z36&gt;0, (R36*SUMPRODUCT(K36:$K$98, X36:$X$98)-K36*$AZ$3)/Z36, 0)</f>
        <v>198.42146709749122</v>
      </c>
    </row>
    <row r="37" spans="5:50" x14ac:dyDescent="0.25">
      <c r="E37">
        <v>2037</v>
      </c>
      <c r="F37" s="5">
        <f>EconomicRates!C77</f>
        <v>3.5571999999999999E-2</v>
      </c>
      <c r="G37" s="5">
        <f>EconomicRates!D77</f>
        <v>7.0000000000000007E-2</v>
      </c>
      <c r="H37" s="5">
        <f t="shared" si="10"/>
        <v>0.12000000000000001</v>
      </c>
      <c r="I37" s="5">
        <f t="shared" si="11"/>
        <v>1.1200000000000001</v>
      </c>
      <c r="J37">
        <f t="shared" si="12"/>
        <v>0.89285714285714279</v>
      </c>
      <c r="K37">
        <f t="shared" si="20"/>
        <v>2.1212274045307299E-2</v>
      </c>
      <c r="L37" s="2">
        <v>34</v>
      </c>
      <c r="M37" s="6">
        <v>4.522E-3</v>
      </c>
      <c r="Q37" s="4">
        <f t="shared" si="21"/>
        <v>12.5</v>
      </c>
      <c r="R37">
        <f t="shared" si="0"/>
        <v>250000</v>
      </c>
      <c r="S37">
        <f t="shared" si="1"/>
        <v>195.78464976932761</v>
      </c>
      <c r="U37">
        <f t="shared" si="13"/>
        <v>4.522E-3</v>
      </c>
      <c r="V37">
        <f t="shared" si="14"/>
        <v>0.01</v>
      </c>
      <c r="W37">
        <f t="shared" si="15"/>
        <v>0.64801699448680905</v>
      </c>
      <c r="X37">
        <f t="shared" si="16"/>
        <v>2.9303328490693503E-3</v>
      </c>
      <c r="Y37">
        <f t="shared" si="17"/>
        <v>6.4801699448680909E-3</v>
      </c>
      <c r="Z37">
        <f t="shared" si="18"/>
        <v>0.63860649169287165</v>
      </c>
      <c r="AB37">
        <f t="shared" si="19"/>
        <v>128.58048275017953</v>
      </c>
      <c r="AC37">
        <f t="shared" si="2"/>
        <v>125.02934831650791</v>
      </c>
      <c r="AE37">
        <f t="shared" si="3"/>
        <v>0</v>
      </c>
      <c r="AF37">
        <f t="shared" si="24"/>
        <v>0</v>
      </c>
      <c r="AG37">
        <f t="shared" si="24"/>
        <v>-7.9825811461608955</v>
      </c>
      <c r="AH37">
        <f t="shared" si="5"/>
        <v>-732.58321226733756</v>
      </c>
      <c r="AI37">
        <f t="shared" si="25"/>
        <v>-740.56579341349845</v>
      </c>
      <c r="AJ37">
        <f t="shared" si="7"/>
        <v>3.5511344336716206</v>
      </c>
      <c r="AK37">
        <f t="shared" si="22"/>
        <v>9.0006337925125681</v>
      </c>
      <c r="AL37">
        <f t="shared" si="26"/>
        <v>-728.01402518731436</v>
      </c>
      <c r="AN37">
        <f t="shared" si="27"/>
        <v>0</v>
      </c>
      <c r="AO37">
        <f t="shared" si="27"/>
        <v>0</v>
      </c>
      <c r="AP37">
        <f t="shared" si="27"/>
        <v>-0.16932869886126817</v>
      </c>
      <c r="AQ37">
        <f t="shared" si="27"/>
        <v>-15.539755859606293</v>
      </c>
      <c r="AR37">
        <f t="shared" si="27"/>
        <v>-15.709084558467561</v>
      </c>
      <c r="AS37">
        <f t="shared" si="27"/>
        <v>7.5327636778769552E-2</v>
      </c>
      <c r="AT37">
        <f t="shared" si="27"/>
        <v>0.19092391058823016</v>
      </c>
      <c r="AU37">
        <f t="shared" si="23"/>
        <v>-15.442833011100563</v>
      </c>
      <c r="AW37">
        <v>34</v>
      </c>
      <c r="AX37">
        <f>IF(Z37&gt;0, (R37*SUMPRODUCT(K37:$K$98, X37:$X$98)-K37*$AZ$3)/Z37, 0)</f>
        <v>195.78464976932761</v>
      </c>
    </row>
    <row r="38" spans="5:50" x14ac:dyDescent="0.25">
      <c r="E38">
        <v>2038</v>
      </c>
      <c r="F38" s="5">
        <f>EconomicRates!C78</f>
        <v>3.5571999999999999E-2</v>
      </c>
      <c r="G38" s="5">
        <f>EconomicRates!D78</f>
        <v>7.0000000000000007E-2</v>
      </c>
      <c r="H38" s="5">
        <f t="shared" si="10"/>
        <v>0.12000000000000001</v>
      </c>
      <c r="I38" s="5">
        <f t="shared" si="11"/>
        <v>1.1200000000000001</v>
      </c>
      <c r="J38">
        <f t="shared" si="12"/>
        <v>0.89285714285714279</v>
      </c>
      <c r="K38">
        <f t="shared" si="20"/>
        <v>1.8939530397595803E-2</v>
      </c>
      <c r="L38" s="2">
        <v>35</v>
      </c>
      <c r="M38" s="6">
        <v>4.7470000000000004E-3</v>
      </c>
      <c r="Q38" s="4">
        <f t="shared" si="21"/>
        <v>12.5</v>
      </c>
      <c r="R38">
        <f t="shared" si="0"/>
        <v>250000</v>
      </c>
      <c r="S38">
        <f t="shared" si="1"/>
        <v>192.99882015941452</v>
      </c>
      <c r="U38">
        <f t="shared" si="13"/>
        <v>4.7470000000000004E-3</v>
      </c>
      <c r="V38">
        <f t="shared" si="14"/>
        <v>0.01</v>
      </c>
      <c r="W38">
        <f t="shared" si="15"/>
        <v>0.63860649169287165</v>
      </c>
      <c r="X38">
        <f t="shared" si="16"/>
        <v>3.0314650160660618E-3</v>
      </c>
      <c r="Y38">
        <f t="shared" si="17"/>
        <v>6.3860649169287164E-3</v>
      </c>
      <c r="Z38">
        <f t="shared" si="18"/>
        <v>0.62918896175987682</v>
      </c>
      <c r="AB38">
        <f t="shared" si="19"/>
        <v>125.02934831650791</v>
      </c>
      <c r="AC38">
        <f t="shared" si="2"/>
        <v>121.4327272769832</v>
      </c>
      <c r="AE38">
        <f t="shared" si="3"/>
        <v>0</v>
      </c>
      <c r="AF38">
        <f t="shared" si="24"/>
        <v>0</v>
      </c>
      <c r="AG38">
        <f t="shared" si="24"/>
        <v>-7.8648620219984604</v>
      </c>
      <c r="AH38">
        <f t="shared" si="5"/>
        <v>-757.86625401651543</v>
      </c>
      <c r="AI38">
        <f t="shared" si="25"/>
        <v>-765.73111603851385</v>
      </c>
      <c r="AJ38">
        <f t="shared" si="7"/>
        <v>3.596621039524706</v>
      </c>
      <c r="AK38">
        <f t="shared" si="22"/>
        <v>8.7520543821555545</v>
      </c>
      <c r="AL38">
        <f t="shared" si="26"/>
        <v>-753.38244061683361</v>
      </c>
      <c r="AN38">
        <f t="shared" si="27"/>
        <v>0</v>
      </c>
      <c r="AO38">
        <f t="shared" si="27"/>
        <v>0</v>
      </c>
      <c r="AP38">
        <f t="shared" si="27"/>
        <v>-0.14895679333853662</v>
      </c>
      <c r="AQ38">
        <f t="shared" si="27"/>
        <v>-14.353630955257856</v>
      </c>
      <c r="AR38">
        <f t="shared" si="27"/>
        <v>-14.502587748596392</v>
      </c>
      <c r="AS38">
        <f t="shared" si="27"/>
        <v>6.8118313506710784E-2</v>
      </c>
      <c r="AT38">
        <f t="shared" si="27"/>
        <v>0.16575980001224669</v>
      </c>
      <c r="AU38">
        <f t="shared" si="23"/>
        <v>-14.268709635077435</v>
      </c>
      <c r="AW38">
        <v>35</v>
      </c>
      <c r="AX38">
        <f>IF(Z38&gt;0, (R38*SUMPRODUCT(K38:$K$98, X38:$X$98)-K38*$AZ$3)/Z38, 0)</f>
        <v>192.99882015941452</v>
      </c>
    </row>
    <row r="39" spans="5:50" x14ac:dyDescent="0.25">
      <c r="E39">
        <v>2039</v>
      </c>
      <c r="F39" s="5">
        <f>EconomicRates!C79</f>
        <v>3.5571999999999999E-2</v>
      </c>
      <c r="G39" s="5">
        <f>EconomicRates!D79</f>
        <v>7.0000000000000007E-2</v>
      </c>
      <c r="H39" s="5">
        <f t="shared" si="10"/>
        <v>0.12000000000000001</v>
      </c>
      <c r="I39" s="5">
        <f t="shared" si="11"/>
        <v>1.1200000000000001</v>
      </c>
      <c r="J39">
        <f t="shared" si="12"/>
        <v>0.89285714285714279</v>
      </c>
      <c r="K39">
        <f t="shared" si="20"/>
        <v>1.6910294997853393E-2</v>
      </c>
      <c r="L39" s="2">
        <v>36</v>
      </c>
      <c r="M39" s="6">
        <v>4.9870000000000001E-3</v>
      </c>
      <c r="Q39" s="4">
        <f t="shared" si="21"/>
        <v>12.5</v>
      </c>
      <c r="R39">
        <f t="shared" si="0"/>
        <v>250000</v>
      </c>
      <c r="S39">
        <f t="shared" si="1"/>
        <v>189.98118828385853</v>
      </c>
      <c r="U39">
        <f t="shared" si="13"/>
        <v>4.9870000000000001E-3</v>
      </c>
      <c r="V39">
        <f t="shared" si="14"/>
        <v>0.01</v>
      </c>
      <c r="W39">
        <f t="shared" si="15"/>
        <v>0.62918896175987682</v>
      </c>
      <c r="X39">
        <f t="shared" si="16"/>
        <v>3.1377653522965056E-3</v>
      </c>
      <c r="Y39">
        <f t="shared" si="17"/>
        <v>6.2918896175987683E-3</v>
      </c>
      <c r="Z39">
        <f t="shared" si="18"/>
        <v>0.61975930678998159</v>
      </c>
      <c r="AB39">
        <f t="shared" si="19"/>
        <v>121.4327272769832</v>
      </c>
      <c r="AC39">
        <f t="shared" si="2"/>
        <v>117.74260955394114</v>
      </c>
      <c r="AE39">
        <f t="shared" si="3"/>
        <v>0</v>
      </c>
      <c r="AF39">
        <f t="shared" si="24"/>
        <v>0</v>
      </c>
      <c r="AG39">
        <f t="shared" si="24"/>
        <v>-7.7469913348747701</v>
      </c>
      <c r="AH39">
        <f t="shared" si="5"/>
        <v>-784.44133807412641</v>
      </c>
      <c r="AI39">
        <f t="shared" si="25"/>
        <v>-792.1883294090012</v>
      </c>
      <c r="AJ39">
        <f t="shared" si="7"/>
        <v>3.6901177230420643</v>
      </c>
      <c r="AK39">
        <f t="shared" si="22"/>
        <v>8.5002909093888253</v>
      </c>
      <c r="AL39">
        <f t="shared" si="26"/>
        <v>-779.99792077657037</v>
      </c>
      <c r="AN39">
        <f t="shared" si="27"/>
        <v>0</v>
      </c>
      <c r="AO39">
        <f t="shared" si="27"/>
        <v>0</v>
      </c>
      <c r="AP39">
        <f t="shared" si="27"/>
        <v>-0.1310039088185464</v>
      </c>
      <c r="AQ39">
        <f t="shared" si="27"/>
        <v>-13.265134435344322</v>
      </c>
      <c r="AR39">
        <f t="shared" si="27"/>
        <v>-13.396138344162869</v>
      </c>
      <c r="AS39">
        <f t="shared" si="27"/>
        <v>6.240097927344837E-2</v>
      </c>
      <c r="AT39">
        <f t="shared" si="27"/>
        <v>0.14374242684533653</v>
      </c>
      <c r="AU39">
        <f t="shared" si="23"/>
        <v>-13.189994938044086</v>
      </c>
      <c r="AW39">
        <v>36</v>
      </c>
      <c r="AX39">
        <f>IF(Z39&gt;0, (R39*SUMPRODUCT(K39:$K$98, X39:$X$98)-K39*$AZ$3)/Z39, 0)</f>
        <v>189.98118828385853</v>
      </c>
    </row>
    <row r="40" spans="5:50" x14ac:dyDescent="0.25">
      <c r="E40">
        <v>2040</v>
      </c>
      <c r="F40" s="5">
        <f>EconomicRates!C80</f>
        <v>3.5571999999999999E-2</v>
      </c>
      <c r="G40" s="5">
        <f>EconomicRates!D80</f>
        <v>7.0000000000000007E-2</v>
      </c>
      <c r="H40" s="5">
        <f t="shared" si="10"/>
        <v>0.12000000000000001</v>
      </c>
      <c r="I40" s="5">
        <f t="shared" si="11"/>
        <v>1.1200000000000001</v>
      </c>
      <c r="J40">
        <f t="shared" si="12"/>
        <v>0.89285714285714279</v>
      </c>
      <c r="K40">
        <f t="shared" si="20"/>
        <v>1.5098477676654815E-2</v>
      </c>
      <c r="L40" s="2">
        <v>37</v>
      </c>
      <c r="M40" s="6">
        <v>5.2249999999999996E-3</v>
      </c>
      <c r="Q40" s="4">
        <f t="shared" si="21"/>
        <v>12.5</v>
      </c>
      <c r="R40">
        <f t="shared" si="0"/>
        <v>250000</v>
      </c>
      <c r="S40">
        <f t="shared" si="1"/>
        <v>186.78368836917835</v>
      </c>
      <c r="U40">
        <f t="shared" si="13"/>
        <v>5.2249999999999996E-3</v>
      </c>
      <c r="V40">
        <f t="shared" si="14"/>
        <v>0.01</v>
      </c>
      <c r="W40">
        <f t="shared" si="15"/>
        <v>0.61975930678998159</v>
      </c>
      <c r="X40">
        <f t="shared" si="16"/>
        <v>3.2382423779776536E-3</v>
      </c>
      <c r="Y40">
        <f t="shared" si="17"/>
        <v>6.1975930678998164E-3</v>
      </c>
      <c r="Z40">
        <f t="shared" si="18"/>
        <v>0.61032347134410414</v>
      </c>
      <c r="AB40">
        <f t="shared" si="19"/>
        <v>117.74260955394114</v>
      </c>
      <c r="AC40">
        <f t="shared" si="2"/>
        <v>113.99846907593231</v>
      </c>
      <c r="AE40">
        <f t="shared" si="3"/>
        <v>0</v>
      </c>
      <c r="AF40">
        <f t="shared" si="24"/>
        <v>0</v>
      </c>
      <c r="AG40">
        <f t="shared" si="24"/>
        <v>-7.6290433918013019</v>
      </c>
      <c r="AH40">
        <f t="shared" si="5"/>
        <v>-809.56059449441341</v>
      </c>
      <c r="AI40">
        <f t="shared" si="25"/>
        <v>-817.18963788621465</v>
      </c>
      <c r="AJ40">
        <f t="shared" si="7"/>
        <v>3.7441404780088305</v>
      </c>
      <c r="AK40">
        <f t="shared" si="22"/>
        <v>8.241982668775881</v>
      </c>
      <c r="AL40">
        <f t="shared" si="26"/>
        <v>-805.20351473942992</v>
      </c>
      <c r="AN40">
        <f t="shared" si="27"/>
        <v>0</v>
      </c>
      <c r="AO40">
        <f t="shared" si="27"/>
        <v>0</v>
      </c>
      <c r="AP40">
        <f t="shared" si="27"/>
        <v>-0.11518694134534288</v>
      </c>
      <c r="AQ40">
        <f t="shared" si="27"/>
        <v>-12.223132563873301</v>
      </c>
      <c r="AR40">
        <f t="shared" si="27"/>
        <v>-12.338319505218644</v>
      </c>
      <c r="AS40">
        <f t="shared" si="27"/>
        <v>5.6530821425476017E-2</v>
      </c>
      <c r="AT40">
        <f t="shared" si="27"/>
        <v>0.12444139133588851</v>
      </c>
      <c r="AU40">
        <f t="shared" si="23"/>
        <v>-12.157347292457279</v>
      </c>
      <c r="AW40">
        <v>37</v>
      </c>
      <c r="AX40">
        <f>IF(Z40&gt;0, (R40*SUMPRODUCT(K40:$K$98, X40:$X$98)-K40*$AZ$3)/Z40, 0)</f>
        <v>186.78368836917835</v>
      </c>
    </row>
    <row r="41" spans="5:50" x14ac:dyDescent="0.25">
      <c r="E41">
        <v>2041</v>
      </c>
      <c r="F41" s="5">
        <f>EconomicRates!C81</f>
        <v>3.5571999999999999E-2</v>
      </c>
      <c r="G41" s="5">
        <f>EconomicRates!D81</f>
        <v>7.0000000000000007E-2</v>
      </c>
      <c r="H41" s="5">
        <f t="shared" si="10"/>
        <v>0.12000000000000001</v>
      </c>
      <c r="I41" s="5">
        <f t="shared" si="11"/>
        <v>1.1200000000000001</v>
      </c>
      <c r="J41">
        <f t="shared" si="12"/>
        <v>0.89285714285714279</v>
      </c>
      <c r="K41">
        <f t="shared" si="20"/>
        <v>1.348078363987037E-2</v>
      </c>
      <c r="L41" s="2">
        <v>38</v>
      </c>
      <c r="M41" s="6">
        <v>5.4879999999999998E-3</v>
      </c>
      <c r="Q41" s="4">
        <f t="shared" si="21"/>
        <v>12.5</v>
      </c>
      <c r="R41">
        <f t="shared" si="0"/>
        <v>250000</v>
      </c>
      <c r="S41">
        <f t="shared" si="1"/>
        <v>183.52735294162648</v>
      </c>
      <c r="U41">
        <f t="shared" si="13"/>
        <v>5.4879999999999998E-3</v>
      </c>
      <c r="V41">
        <f t="shared" si="14"/>
        <v>0.01</v>
      </c>
      <c r="W41">
        <f t="shared" si="15"/>
        <v>0.61032347134410414</v>
      </c>
      <c r="X41">
        <f t="shared" si="16"/>
        <v>3.3494552107364434E-3</v>
      </c>
      <c r="Y41">
        <f t="shared" si="17"/>
        <v>6.1032347134410414E-3</v>
      </c>
      <c r="Z41">
        <f t="shared" si="18"/>
        <v>0.60087078141992656</v>
      </c>
      <c r="AB41">
        <f t="shared" si="19"/>
        <v>113.99846907593231</v>
      </c>
      <c r="AC41">
        <f t="shared" si="2"/>
        <v>110.27622397396576</v>
      </c>
      <c r="AE41">
        <f t="shared" si="3"/>
        <v>0</v>
      </c>
      <c r="AF41">
        <f t="shared" si="24"/>
        <v>0</v>
      </c>
      <c r="AG41">
        <f t="shared" si="24"/>
        <v>-7.510884767749082</v>
      </c>
      <c r="AH41">
        <f t="shared" si="5"/>
        <v>-837.36380268411085</v>
      </c>
      <c r="AI41">
        <f t="shared" si="25"/>
        <v>-844.87468745185993</v>
      </c>
      <c r="AJ41">
        <f t="shared" si="7"/>
        <v>3.7222451019665499</v>
      </c>
      <c r="AK41">
        <f t="shared" si="22"/>
        <v>7.9798928353152618</v>
      </c>
      <c r="AL41">
        <f t="shared" si="26"/>
        <v>-833.17254951457812</v>
      </c>
      <c r="AN41">
        <f t="shared" si="27"/>
        <v>0</v>
      </c>
      <c r="AO41">
        <f t="shared" si="27"/>
        <v>0</v>
      </c>
      <c r="AP41">
        <f t="shared" si="27"/>
        <v>-0.10125261249802339</v>
      </c>
      <c r="AQ41">
        <f t="shared" si="27"/>
        <v>-11.288320251843603</v>
      </c>
      <c r="AR41">
        <f t="shared" si="27"/>
        <v>-11.389572864341625</v>
      </c>
      <c r="AS41">
        <f t="shared" si="27"/>
        <v>5.0178780874178285E-2</v>
      </c>
      <c r="AT41">
        <f t="shared" si="27"/>
        <v>0.10757520878223677</v>
      </c>
      <c r="AU41">
        <f t="shared" si="23"/>
        <v>-11.23181887468521</v>
      </c>
      <c r="AW41">
        <v>38</v>
      </c>
      <c r="AX41">
        <f>IF(Z41&gt;0, (R41*SUMPRODUCT(K41:$K$98, X41:$X$98)-K41*$AZ$3)/Z41, 0)</f>
        <v>183.52735294162648</v>
      </c>
    </row>
    <row r="42" spans="5:50" x14ac:dyDescent="0.25">
      <c r="E42">
        <v>2042</v>
      </c>
      <c r="F42" s="5">
        <f>EconomicRates!C82</f>
        <v>3.5571999999999999E-2</v>
      </c>
      <c r="G42" s="5">
        <f>EconomicRates!D82</f>
        <v>7.0000000000000007E-2</v>
      </c>
      <c r="H42" s="5">
        <f t="shared" si="10"/>
        <v>0.12000000000000001</v>
      </c>
      <c r="I42" s="5">
        <f t="shared" si="11"/>
        <v>1.1200000000000001</v>
      </c>
      <c r="J42">
        <f t="shared" si="12"/>
        <v>0.89285714285714279</v>
      </c>
      <c r="K42">
        <f t="shared" si="20"/>
        <v>1.2036413964169972E-2</v>
      </c>
      <c r="L42" s="2">
        <v>39</v>
      </c>
      <c r="M42" s="6">
        <v>5.7670000000000004E-3</v>
      </c>
      <c r="Q42" s="4">
        <f t="shared" si="21"/>
        <v>12.5</v>
      </c>
      <c r="R42">
        <f t="shared" si="0"/>
        <v>250000</v>
      </c>
      <c r="S42">
        <f t="shared" si="1"/>
        <v>180.21398234882889</v>
      </c>
      <c r="U42">
        <f t="shared" si="13"/>
        <v>5.7670000000000004E-3</v>
      </c>
      <c r="V42">
        <f t="shared" si="14"/>
        <v>0.01</v>
      </c>
      <c r="W42">
        <f t="shared" si="15"/>
        <v>0.60087078141992656</v>
      </c>
      <c r="X42">
        <f t="shared" si="16"/>
        <v>3.4652217964487165E-3</v>
      </c>
      <c r="Y42">
        <f t="shared" si="17"/>
        <v>6.0087078141992656E-3</v>
      </c>
      <c r="Z42">
        <f t="shared" si="18"/>
        <v>0.59139685180927859</v>
      </c>
      <c r="AB42">
        <f t="shared" si="19"/>
        <v>110.27622397396576</v>
      </c>
      <c r="AC42">
        <f t="shared" si="2"/>
        <v>106.57798181311031</v>
      </c>
      <c r="AE42">
        <f t="shared" si="3"/>
        <v>0</v>
      </c>
      <c r="AF42">
        <f t="shared" si="24"/>
        <v>0</v>
      </c>
      <c r="AG42">
        <f t="shared" si="24"/>
        <v>-7.392460647615982</v>
      </c>
      <c r="AH42">
        <f t="shared" si="5"/>
        <v>-866.30544911217919</v>
      </c>
      <c r="AI42">
        <f t="shared" si="25"/>
        <v>-873.69790975979515</v>
      </c>
      <c r="AJ42">
        <f t="shared" si="7"/>
        <v>3.6982421608554432</v>
      </c>
      <c r="AK42">
        <f t="shared" si="22"/>
        <v>7.7193356781776039</v>
      </c>
      <c r="AL42">
        <f t="shared" si="26"/>
        <v>-862.28033192076214</v>
      </c>
      <c r="AN42">
        <f t="shared" si="27"/>
        <v>0</v>
      </c>
      <c r="AO42">
        <f t="shared" si="27"/>
        <v>0</v>
      </c>
      <c r="AP42">
        <f t="shared" si="27"/>
        <v>-8.8978716568542005E-2</v>
      </c>
      <c r="AQ42">
        <f t="shared" si="27"/>
        <v>-10.427211004930372</v>
      </c>
      <c r="AR42">
        <f t="shared" si="27"/>
        <v>-10.516189721498915</v>
      </c>
      <c r="AS42">
        <f t="shared" si="27"/>
        <v>4.4513573587802592E-2</v>
      </c>
      <c r="AT42">
        <f t="shared" si="27"/>
        <v>9.2913119750932402E-2</v>
      </c>
      <c r="AU42">
        <f t="shared" si="23"/>
        <v>-10.378763028160179</v>
      </c>
      <c r="AW42">
        <v>39</v>
      </c>
      <c r="AX42">
        <f>IF(Z42&gt;0, (R42*SUMPRODUCT(K42:$K$98, X42:$X$98)-K42*$AZ$3)/Z42, 0)</f>
        <v>180.21398234882889</v>
      </c>
    </row>
    <row r="43" spans="5:50" x14ac:dyDescent="0.25">
      <c r="E43">
        <v>2043</v>
      </c>
      <c r="F43" s="5">
        <f>EconomicRates!C83</f>
        <v>3.5571999999999999E-2</v>
      </c>
      <c r="G43" s="5">
        <f>EconomicRates!D83</f>
        <v>7.0000000000000007E-2</v>
      </c>
      <c r="H43" s="5">
        <f t="shared" si="10"/>
        <v>0.12000000000000001</v>
      </c>
      <c r="I43" s="5">
        <f t="shared" si="11"/>
        <v>1.1200000000000001</v>
      </c>
      <c r="J43">
        <f t="shared" si="12"/>
        <v>0.89285714285714279</v>
      </c>
      <c r="K43">
        <f t="shared" si="20"/>
        <v>1.0746798182294617E-2</v>
      </c>
      <c r="L43" s="2">
        <v>40</v>
      </c>
      <c r="M43" s="6">
        <v>6.0780000000000001E-3</v>
      </c>
      <c r="Q43" s="4">
        <f t="shared" si="21"/>
        <v>12.5</v>
      </c>
      <c r="R43">
        <f t="shared" si="0"/>
        <v>250000</v>
      </c>
      <c r="S43">
        <f t="shared" si="1"/>
        <v>176.88551788025799</v>
      </c>
      <c r="U43">
        <f t="shared" si="13"/>
        <v>6.0780000000000001E-3</v>
      </c>
      <c r="V43">
        <f t="shared" si="14"/>
        <v>0.01</v>
      </c>
      <c r="W43">
        <f t="shared" si="15"/>
        <v>0.59139685180927859</v>
      </c>
      <c r="X43">
        <f t="shared" si="16"/>
        <v>3.5945100652967953E-3</v>
      </c>
      <c r="Y43">
        <f t="shared" si="17"/>
        <v>5.913968518092786E-3</v>
      </c>
      <c r="Z43">
        <f t="shared" si="18"/>
        <v>0.58188837322588904</v>
      </c>
      <c r="AB43">
        <f t="shared" si="19"/>
        <v>106.57798181311031</v>
      </c>
      <c r="AC43">
        <f t="shared" si="2"/>
        <v>102.92762624656223</v>
      </c>
      <c r="AE43">
        <f t="shared" si="3"/>
        <v>0</v>
      </c>
      <c r="AF43">
        <f t="shared" si="24"/>
        <v>0</v>
      </c>
      <c r="AG43">
        <f t="shared" si="24"/>
        <v>-7.2736046653236128</v>
      </c>
      <c r="AH43">
        <f t="shared" si="5"/>
        <v>-898.62751632419884</v>
      </c>
      <c r="AI43">
        <f t="shared" si="25"/>
        <v>-905.9011209895225</v>
      </c>
      <c r="AJ43">
        <f t="shared" si="7"/>
        <v>3.650355566548086</v>
      </c>
      <c r="AK43">
        <f t="shared" si="22"/>
        <v>7.4604587269177225</v>
      </c>
      <c r="AL43">
        <f t="shared" si="26"/>
        <v>-894.79030669605663</v>
      </c>
      <c r="AN43">
        <f t="shared" si="27"/>
        <v>0</v>
      </c>
      <c r="AO43">
        <f t="shared" si="27"/>
        <v>0</v>
      </c>
      <c r="AP43">
        <f t="shared" si="27"/>
        <v>-7.8167961396029453E-2</v>
      </c>
      <c r="AQ43">
        <f t="shared" si="27"/>
        <v>-9.6573685589928271</v>
      </c>
      <c r="AR43">
        <f t="shared" si="27"/>
        <v>-9.7355365203888571</v>
      </c>
      <c r="AS43">
        <f t="shared" si="27"/>
        <v>3.9229634567308005E-2</v>
      </c>
      <c r="AT43">
        <f t="shared" si="27"/>
        <v>8.0176044285523398E-2</v>
      </c>
      <c r="AU43">
        <f t="shared" si="23"/>
        <v>-9.6161308415360249</v>
      </c>
      <c r="AW43">
        <v>40</v>
      </c>
      <c r="AX43">
        <f>IF(Z43&gt;0, (R43*SUMPRODUCT(K43:$K$98, X43:$X$98)-K43*$AZ$3)/Z43, 0)</f>
        <v>176.88551788025799</v>
      </c>
    </row>
    <row r="44" spans="5:50" x14ac:dyDescent="0.25">
      <c r="E44">
        <v>2044</v>
      </c>
      <c r="F44" s="5">
        <f>EconomicRates!C84</f>
        <v>3.5571999999999999E-2</v>
      </c>
      <c r="G44" s="5">
        <f>EconomicRates!D84</f>
        <v>7.0000000000000007E-2</v>
      </c>
      <c r="H44" s="5">
        <f t="shared" si="10"/>
        <v>0.12000000000000001</v>
      </c>
      <c r="I44" s="5">
        <f t="shared" si="11"/>
        <v>1.1200000000000001</v>
      </c>
      <c r="J44">
        <f t="shared" si="12"/>
        <v>0.89285714285714279</v>
      </c>
      <c r="K44">
        <f t="shared" si="20"/>
        <v>9.5953555199059081E-3</v>
      </c>
      <c r="L44" s="2">
        <v>41</v>
      </c>
      <c r="M44" s="6">
        <v>6.4359999999999999E-3</v>
      </c>
      <c r="Q44" s="4">
        <f t="shared" si="21"/>
        <v>12.5</v>
      </c>
      <c r="R44">
        <f t="shared" si="0"/>
        <v>250000</v>
      </c>
      <c r="S44">
        <f t="shared" si="1"/>
        <v>173.53971238493898</v>
      </c>
      <c r="U44">
        <f t="shared" si="13"/>
        <v>6.4359999999999999E-3</v>
      </c>
      <c r="V44">
        <f t="shared" si="14"/>
        <v>0.01</v>
      </c>
      <c r="W44">
        <f t="shared" si="15"/>
        <v>0.58188837322588904</v>
      </c>
      <c r="X44">
        <f t="shared" si="16"/>
        <v>3.7450335700818216E-3</v>
      </c>
      <c r="Y44">
        <f t="shared" si="17"/>
        <v>5.8188837322588902E-3</v>
      </c>
      <c r="Z44">
        <f t="shared" si="18"/>
        <v>0.5723244559235483</v>
      </c>
      <c r="AB44">
        <f t="shared" si="19"/>
        <v>102.92762624656223</v>
      </c>
      <c r="AC44">
        <f t="shared" si="2"/>
        <v>99.321021471839259</v>
      </c>
      <c r="AE44">
        <f t="shared" si="3"/>
        <v>0</v>
      </c>
      <c r="AF44">
        <f t="shared" si="24"/>
        <v>0</v>
      </c>
      <c r="AG44">
        <f t="shared" si="24"/>
        <v>-7.1540556990443536</v>
      </c>
      <c r="AH44">
        <f t="shared" si="5"/>
        <v>-936.25839252045546</v>
      </c>
      <c r="AI44">
        <f t="shared" si="25"/>
        <v>-943.41244821949977</v>
      </c>
      <c r="AJ44">
        <f t="shared" si="7"/>
        <v>3.6066047747229675</v>
      </c>
      <c r="AK44">
        <f t="shared" si="22"/>
        <v>7.2049338372593565</v>
      </c>
      <c r="AL44">
        <f t="shared" si="26"/>
        <v>-932.60090960751745</v>
      </c>
      <c r="AN44">
        <f t="shared" si="27"/>
        <v>0</v>
      </c>
      <c r="AO44">
        <f t="shared" si="27"/>
        <v>0</v>
      </c>
      <c r="AP44">
        <f t="shared" si="27"/>
        <v>-6.8645707841539561E-2</v>
      </c>
      <c r="AQ44">
        <f t="shared" si="27"/>
        <v>-8.9837321347293848</v>
      </c>
      <c r="AR44">
        <f t="shared" si="27"/>
        <v>-9.0523778425709231</v>
      </c>
      <c r="AS44">
        <f t="shared" si="27"/>
        <v>3.4606655033257029E-2</v>
      </c>
      <c r="AT44">
        <f t="shared" si="27"/>
        <v>6.9133901665903427E-2</v>
      </c>
      <c r="AU44">
        <f t="shared" si="23"/>
        <v>-8.9486372858717633</v>
      </c>
      <c r="AW44">
        <v>41</v>
      </c>
      <c r="AX44">
        <f>IF(Z44&gt;0, (R44*SUMPRODUCT(K44:$K$98, X44:$X$98)-K44*$AZ$3)/Z44, 0)</f>
        <v>173.53971238493898</v>
      </c>
    </row>
    <row r="45" spans="5:50" x14ac:dyDescent="0.25">
      <c r="E45">
        <v>2045</v>
      </c>
      <c r="F45" s="5">
        <f>EconomicRates!C85</f>
        <v>3.5571999999999999E-2</v>
      </c>
      <c r="G45" s="5">
        <f>EconomicRates!D85</f>
        <v>7.0000000000000007E-2</v>
      </c>
      <c r="H45" s="5">
        <f t="shared" si="10"/>
        <v>0.12000000000000001</v>
      </c>
      <c r="I45" s="5">
        <f t="shared" si="11"/>
        <v>1.1200000000000001</v>
      </c>
      <c r="J45">
        <f t="shared" si="12"/>
        <v>0.89285714285714279</v>
      </c>
      <c r="K45">
        <f t="shared" si="20"/>
        <v>8.5672817142017025E-3</v>
      </c>
      <c r="L45" s="2">
        <v>42</v>
      </c>
      <c r="M45" s="6">
        <v>6.8199999999999997E-3</v>
      </c>
      <c r="Q45" s="4">
        <f t="shared" si="21"/>
        <v>12.5</v>
      </c>
      <c r="R45">
        <f t="shared" si="0"/>
        <v>250000</v>
      </c>
      <c r="S45">
        <f t="shared" si="1"/>
        <v>170.1441342422967</v>
      </c>
      <c r="U45">
        <f t="shared" si="13"/>
        <v>6.8199999999999997E-3</v>
      </c>
      <c r="V45">
        <f t="shared" si="14"/>
        <v>0.01</v>
      </c>
      <c r="W45">
        <f t="shared" si="15"/>
        <v>0.5723244559235483</v>
      </c>
      <c r="X45">
        <f t="shared" si="16"/>
        <v>3.9032527893985993E-3</v>
      </c>
      <c r="Y45">
        <f t="shared" si="17"/>
        <v>5.7232445592354832E-3</v>
      </c>
      <c r="Z45">
        <f t="shared" si="18"/>
        <v>0.56269795857491423</v>
      </c>
      <c r="AB45">
        <f t="shared" si="19"/>
        <v>99.321021471839259</v>
      </c>
      <c r="AC45">
        <f t="shared" si="2"/>
        <v>95.739757001636519</v>
      </c>
      <c r="AE45">
        <f t="shared" si="3"/>
        <v>0</v>
      </c>
      <c r="AF45">
        <f t="shared" si="24"/>
        <v>0</v>
      </c>
      <c r="AG45">
        <f t="shared" si="24"/>
        <v>-7.033724482186428</v>
      </c>
      <c r="AH45">
        <f t="shared" si="5"/>
        <v>-975.81319734964984</v>
      </c>
      <c r="AI45">
        <f t="shared" si="25"/>
        <v>-982.84692183183631</v>
      </c>
      <c r="AJ45">
        <f t="shared" si="7"/>
        <v>3.5812644702027399</v>
      </c>
      <c r="AK45">
        <f t="shared" si="22"/>
        <v>6.9524715030287485</v>
      </c>
      <c r="AL45">
        <f t="shared" si="26"/>
        <v>-972.31318585860481</v>
      </c>
      <c r="AN45">
        <f t="shared" si="27"/>
        <v>0</v>
      </c>
      <c r="AO45">
        <f t="shared" si="27"/>
        <v>0</v>
      </c>
      <c r="AP45">
        <f t="shared" si="27"/>
        <v>-6.025989913896862E-2</v>
      </c>
      <c r="AQ45">
        <f t="shared" si="27"/>
        <v>-8.3600665621303527</v>
      </c>
      <c r="AR45">
        <f t="shared" si="27"/>
        <v>-8.4203264612693207</v>
      </c>
      <c r="AS45">
        <f t="shared" si="27"/>
        <v>3.0681701609288181E-2</v>
      </c>
      <c r="AT45">
        <f t="shared" si="27"/>
        <v>5.9563781976406625E-2</v>
      </c>
      <c r="AU45">
        <f t="shared" si="23"/>
        <v>-8.3300809776836271</v>
      </c>
      <c r="AW45">
        <v>42</v>
      </c>
      <c r="AX45">
        <f>IF(Z45&gt;0, (R45*SUMPRODUCT(K45:$K$98, X45:$X$98)-K45*$AZ$3)/Z45, 0)</f>
        <v>170.1441342422967</v>
      </c>
    </row>
    <row r="46" spans="5:50" x14ac:dyDescent="0.25">
      <c r="E46">
        <v>2046</v>
      </c>
      <c r="F46" s="5">
        <f>EconomicRates!C86</f>
        <v>3.5571999999999999E-2</v>
      </c>
      <c r="G46" s="5">
        <f>EconomicRates!D86</f>
        <v>7.0000000000000007E-2</v>
      </c>
      <c r="H46" s="5">
        <f t="shared" si="10"/>
        <v>0.12000000000000001</v>
      </c>
      <c r="I46" s="5">
        <f t="shared" si="11"/>
        <v>1.1200000000000001</v>
      </c>
      <c r="J46">
        <f t="shared" si="12"/>
        <v>0.89285714285714279</v>
      </c>
      <c r="K46">
        <f t="shared" si="20"/>
        <v>7.6493586733943769E-3</v>
      </c>
      <c r="L46" s="2">
        <v>43</v>
      </c>
      <c r="M46" s="6">
        <v>7.2269999999999999E-3</v>
      </c>
      <c r="Q46" s="4">
        <f t="shared" si="21"/>
        <v>12.5</v>
      </c>
      <c r="R46">
        <f t="shared" si="0"/>
        <v>250000</v>
      </c>
      <c r="S46">
        <f t="shared" si="1"/>
        <v>166.73163687598193</v>
      </c>
      <c r="U46">
        <f t="shared" si="13"/>
        <v>7.2269999999999999E-3</v>
      </c>
      <c r="V46">
        <f t="shared" si="14"/>
        <v>0.01</v>
      </c>
      <c r="W46">
        <f t="shared" si="15"/>
        <v>0.56269795857491423</v>
      </c>
      <c r="X46">
        <f t="shared" si="16"/>
        <v>4.0666181466209048E-3</v>
      </c>
      <c r="Y46">
        <f t="shared" si="17"/>
        <v>5.6269795857491426E-3</v>
      </c>
      <c r="Z46">
        <f t="shared" si="18"/>
        <v>0.55300436084254423</v>
      </c>
      <c r="AB46">
        <f t="shared" si="19"/>
        <v>95.739757001636519</v>
      </c>
      <c r="AC46">
        <f t="shared" si="2"/>
        <v>92.203322282833568</v>
      </c>
      <c r="AE46">
        <f t="shared" si="3"/>
        <v>0</v>
      </c>
      <c r="AF46">
        <f t="shared" si="24"/>
        <v>0</v>
      </c>
      <c r="AG46">
        <f t="shared" si="24"/>
        <v>-6.9125545105318027</v>
      </c>
      <c r="AH46">
        <f t="shared" si="5"/>
        <v>-1016.6545366552263</v>
      </c>
      <c r="AI46">
        <f t="shared" si="25"/>
        <v>-1023.567091165758</v>
      </c>
      <c r="AJ46">
        <f t="shared" si="7"/>
        <v>3.5364347188029512</v>
      </c>
      <c r="AK46">
        <f t="shared" si="22"/>
        <v>6.7017829901145571</v>
      </c>
      <c r="AL46">
        <f t="shared" si="26"/>
        <v>-1013.3288734568405</v>
      </c>
      <c r="AN46">
        <f t="shared" si="27"/>
        <v>0</v>
      </c>
      <c r="AO46">
        <f t="shared" si="27"/>
        <v>0</v>
      </c>
      <c r="AP46">
        <f t="shared" si="27"/>
        <v>-5.2876608800447866E-2</v>
      </c>
      <c r="AQ46">
        <f t="shared" si="27"/>
        <v>-7.7767551978093961</v>
      </c>
      <c r="AR46">
        <f t="shared" si="27"/>
        <v>-7.8296318066098438</v>
      </c>
      <c r="AS46">
        <f t="shared" si="27"/>
        <v>2.7051457589168361E-2</v>
      </c>
      <c r="AT46">
        <f t="shared" si="27"/>
        <v>5.1264341842639692E-2</v>
      </c>
      <c r="AU46">
        <f t="shared" si="23"/>
        <v>-7.751316007178036</v>
      </c>
      <c r="AW46">
        <v>43</v>
      </c>
      <c r="AX46">
        <f>IF(Z46&gt;0, (R46*SUMPRODUCT(K46:$K$98, X46:$X$98)-K46*$AZ$3)/Z46, 0)</f>
        <v>166.73163687598193</v>
      </c>
    </row>
    <row r="47" spans="5:50" x14ac:dyDescent="0.25">
      <c r="E47">
        <v>2047</v>
      </c>
      <c r="F47" s="5">
        <f>EconomicRates!C87</f>
        <v>3.5571999999999999E-2</v>
      </c>
      <c r="G47" s="5">
        <f>EconomicRates!D87</f>
        <v>7.0000000000000007E-2</v>
      </c>
      <c r="H47" s="5">
        <f t="shared" si="10"/>
        <v>0.12000000000000001</v>
      </c>
      <c r="I47" s="5">
        <f t="shared" si="11"/>
        <v>1.1200000000000001</v>
      </c>
      <c r="J47">
        <f t="shared" si="12"/>
        <v>0.89285714285714279</v>
      </c>
      <c r="K47">
        <f t="shared" si="20"/>
        <v>6.8297845298164071E-3</v>
      </c>
      <c r="L47" s="2">
        <v>44</v>
      </c>
      <c r="M47" s="6">
        <v>7.6860000000000001E-3</v>
      </c>
      <c r="Q47" s="4">
        <f t="shared" si="21"/>
        <v>12.5</v>
      </c>
      <c r="R47">
        <f t="shared" si="0"/>
        <v>250000</v>
      </c>
      <c r="S47">
        <f t="shared" si="1"/>
        <v>163.34586351988273</v>
      </c>
      <c r="U47">
        <f t="shared" si="13"/>
        <v>7.6860000000000001E-3</v>
      </c>
      <c r="V47">
        <f t="shared" si="14"/>
        <v>0.01</v>
      </c>
      <c r="W47">
        <f t="shared" si="15"/>
        <v>0.55300436084254423</v>
      </c>
      <c r="X47">
        <f t="shared" si="16"/>
        <v>4.2503915174357948E-3</v>
      </c>
      <c r="Y47">
        <f t="shared" si="17"/>
        <v>5.5300436084254421E-3</v>
      </c>
      <c r="Z47">
        <f t="shared" si="18"/>
        <v>0.54322392571668299</v>
      </c>
      <c r="AB47">
        <f t="shared" si="19"/>
        <v>92.203322282833568</v>
      </c>
      <c r="AC47">
        <f t="shared" si="2"/>
        <v>88.733381230852217</v>
      </c>
      <c r="AE47">
        <f t="shared" si="3"/>
        <v>0</v>
      </c>
      <c r="AF47">
        <f t="shared" si="24"/>
        <v>0</v>
      </c>
      <c r="AG47">
        <f t="shared" si="24"/>
        <v>-6.790299071458537</v>
      </c>
      <c r="AH47">
        <f t="shared" si="5"/>
        <v>-1062.5978793589486</v>
      </c>
      <c r="AI47">
        <f t="shared" si="25"/>
        <v>-1069.3881784304072</v>
      </c>
      <c r="AJ47">
        <f t="shared" si="7"/>
        <v>3.4699410519813512</v>
      </c>
      <c r="AK47">
        <f t="shared" si="22"/>
        <v>6.4542325597983501</v>
      </c>
      <c r="AL47">
        <f t="shared" si="26"/>
        <v>-1059.4640048186275</v>
      </c>
      <c r="AN47">
        <f t="shared" si="27"/>
        <v>0</v>
      </c>
      <c r="AO47">
        <f t="shared" si="27"/>
        <v>0</v>
      </c>
      <c r="AP47">
        <f t="shared" si="27"/>
        <v>-4.6376279551074227E-2</v>
      </c>
      <c r="AQ47">
        <f t="shared" si="27"/>
        <v>-7.2573145578614682</v>
      </c>
      <c r="AR47">
        <f t="shared" si="27"/>
        <v>-7.3036908374125424</v>
      </c>
      <c r="AS47">
        <f t="shared" si="27"/>
        <v>2.3698949716197102E-2</v>
      </c>
      <c r="AT47">
        <f t="shared" si="27"/>
        <v>4.4081017688748121E-2</v>
      </c>
      <c r="AU47">
        <f t="shared" si="23"/>
        <v>-7.2359108700075971</v>
      </c>
      <c r="AW47">
        <v>44</v>
      </c>
      <c r="AX47">
        <f>IF(Z47&gt;0, (R47*SUMPRODUCT(K47:$K$98, X47:$X$98)-K47*$AZ$3)/Z47, 0)</f>
        <v>163.34586351988273</v>
      </c>
    </row>
    <row r="48" spans="5:50" x14ac:dyDescent="0.25">
      <c r="E48">
        <v>2048</v>
      </c>
      <c r="F48" s="5">
        <f>EconomicRates!C88</f>
        <v>3.5571999999999999E-2</v>
      </c>
      <c r="G48" s="5">
        <f>EconomicRates!D88</f>
        <v>7.0000000000000007E-2</v>
      </c>
      <c r="H48" s="5">
        <f t="shared" si="10"/>
        <v>0.12000000000000001</v>
      </c>
      <c r="I48" s="5">
        <f t="shared" si="11"/>
        <v>1.1200000000000001</v>
      </c>
      <c r="J48">
        <f t="shared" si="12"/>
        <v>0.89285714285714279</v>
      </c>
      <c r="K48">
        <f t="shared" si="20"/>
        <v>6.0980219016217915E-3</v>
      </c>
      <c r="L48" s="2">
        <v>45</v>
      </c>
      <c r="M48" s="6">
        <v>8.2030000000000002E-3</v>
      </c>
      <c r="Q48" s="4">
        <f t="shared" si="21"/>
        <v>12.5</v>
      </c>
      <c r="R48">
        <f t="shared" si="0"/>
        <v>250000</v>
      </c>
      <c r="S48">
        <f t="shared" si="1"/>
        <v>159.97700725589488</v>
      </c>
      <c r="U48">
        <f t="shared" si="13"/>
        <v>8.2030000000000002E-3</v>
      </c>
      <c r="V48">
        <f t="shared" si="14"/>
        <v>0.01</v>
      </c>
      <c r="W48">
        <f t="shared" si="15"/>
        <v>0.54322392571668299</v>
      </c>
      <c r="X48">
        <f t="shared" si="16"/>
        <v>4.4560658626539504E-3</v>
      </c>
      <c r="Y48">
        <f t="shared" si="17"/>
        <v>5.4322392571668297E-3</v>
      </c>
      <c r="Z48">
        <f t="shared" si="18"/>
        <v>0.53333562059686224</v>
      </c>
      <c r="AB48">
        <f t="shared" si="19"/>
        <v>88.733381230852217</v>
      </c>
      <c r="AC48">
        <f t="shared" si="2"/>
        <v>85.321436446051422</v>
      </c>
      <c r="AE48">
        <f t="shared" si="3"/>
        <v>0</v>
      </c>
      <c r="AF48">
        <f t="shared" si="24"/>
        <v>0</v>
      </c>
      <c r="AG48">
        <f t="shared" si="24"/>
        <v>-6.6666952574607778</v>
      </c>
      <c r="AH48">
        <f t="shared" si="5"/>
        <v>-1114.0164656634877</v>
      </c>
      <c r="AI48">
        <f t="shared" si="25"/>
        <v>-1120.6831609209485</v>
      </c>
      <c r="AJ48">
        <f t="shared" si="7"/>
        <v>3.4119447848007951</v>
      </c>
      <c r="AK48">
        <f t="shared" si="22"/>
        <v>6.2113366861596555</v>
      </c>
      <c r="AL48">
        <f t="shared" si="26"/>
        <v>-1111.0598794499879</v>
      </c>
      <c r="AN48">
        <f t="shared" si="27"/>
        <v>0</v>
      </c>
      <c r="AO48">
        <f t="shared" si="27"/>
        <v>0</v>
      </c>
      <c r="AP48">
        <f t="shared" si="27"/>
        <v>-4.065365369143395E-2</v>
      </c>
      <c r="AQ48">
        <f t="shared" si="27"/>
        <v>-6.793296806383248</v>
      </c>
      <c r="AR48">
        <f t="shared" si="27"/>
        <v>-6.8339504600746821</v>
      </c>
      <c r="AS48">
        <f t="shared" si="27"/>
        <v>2.0806114024839499E-2</v>
      </c>
      <c r="AT48">
        <f t="shared" si="27"/>
        <v>3.7876867150548499E-2</v>
      </c>
      <c r="AU48">
        <f t="shared" si="23"/>
        <v>-6.775267478899293</v>
      </c>
      <c r="AW48">
        <v>45</v>
      </c>
      <c r="AX48">
        <f>IF(Z48&gt;0, (R48*SUMPRODUCT(K48:$K$98, X48:$X$98)-K48*$AZ$3)/Z48, 0)</f>
        <v>159.97700725589488</v>
      </c>
    </row>
    <row r="49" spans="5:50" x14ac:dyDescent="0.25">
      <c r="E49">
        <v>2049</v>
      </c>
      <c r="F49" s="5">
        <f>EconomicRates!C89</f>
        <v>3.5571999999999999E-2</v>
      </c>
      <c r="G49" s="5">
        <f>EconomicRates!D89</f>
        <v>7.0000000000000007E-2</v>
      </c>
      <c r="H49" s="5">
        <f t="shared" si="10"/>
        <v>0.12000000000000001</v>
      </c>
      <c r="I49" s="5">
        <f t="shared" si="11"/>
        <v>1.1200000000000001</v>
      </c>
      <c r="J49">
        <f t="shared" si="12"/>
        <v>0.89285714285714279</v>
      </c>
      <c r="K49">
        <f t="shared" si="20"/>
        <v>5.4446624121623132E-3</v>
      </c>
      <c r="L49" s="2">
        <v>46</v>
      </c>
      <c r="M49" s="6">
        <v>8.7950000000000007E-3</v>
      </c>
      <c r="Q49" s="4">
        <f t="shared" si="21"/>
        <v>12.5</v>
      </c>
      <c r="R49">
        <f t="shared" si="0"/>
        <v>250000</v>
      </c>
      <c r="S49">
        <f t="shared" si="1"/>
        <v>156.62085269190788</v>
      </c>
      <c r="U49">
        <f t="shared" si="13"/>
        <v>8.7950000000000007E-3</v>
      </c>
      <c r="V49">
        <f t="shared" si="14"/>
        <v>0.01</v>
      </c>
      <c r="W49">
        <f t="shared" si="15"/>
        <v>0.53333562059686224</v>
      </c>
      <c r="X49">
        <f t="shared" si="16"/>
        <v>4.6906867831494042E-3</v>
      </c>
      <c r="Y49">
        <f t="shared" si="17"/>
        <v>5.3333562059686224E-3</v>
      </c>
      <c r="Z49">
        <f t="shared" si="18"/>
        <v>0.52331157760774416</v>
      </c>
      <c r="AB49">
        <f t="shared" si="19"/>
        <v>85.321436446051422</v>
      </c>
      <c r="AC49">
        <f t="shared" si="2"/>
        <v>81.961505508472413</v>
      </c>
      <c r="AE49">
        <f t="shared" si="3"/>
        <v>0</v>
      </c>
      <c r="AF49">
        <f t="shared" si="24"/>
        <v>0</v>
      </c>
      <c r="AG49">
        <f t="shared" si="24"/>
        <v>-6.5413947200968021</v>
      </c>
      <c r="AH49">
        <f t="shared" si="5"/>
        <v>-1172.6716957873512</v>
      </c>
      <c r="AI49">
        <f t="shared" si="25"/>
        <v>-1179.213090507448</v>
      </c>
      <c r="AJ49">
        <f t="shared" si="7"/>
        <v>3.3599309375790085</v>
      </c>
      <c r="AK49">
        <f t="shared" si="22"/>
        <v>5.9725005512236002</v>
      </c>
      <c r="AL49">
        <f t="shared" si="26"/>
        <v>-1169.8806590186452</v>
      </c>
      <c r="AN49">
        <f t="shared" si="27"/>
        <v>0</v>
      </c>
      <c r="AO49">
        <f t="shared" si="27"/>
        <v>0</v>
      </c>
      <c r="AP49">
        <f t="shared" si="27"/>
        <v>-3.5615685955628078E-2</v>
      </c>
      <c r="AQ49">
        <f t="shared" si="27"/>
        <v>-6.3848015038600296</v>
      </c>
      <c r="AR49">
        <f t="shared" si="27"/>
        <v>-6.4204171898156579</v>
      </c>
      <c r="AS49">
        <f t="shared" si="27"/>
        <v>1.8293689683297708E-2</v>
      </c>
      <c r="AT49">
        <f t="shared" si="27"/>
        <v>3.2518249257865832E-2</v>
      </c>
      <c r="AU49">
        <f t="shared" si="23"/>
        <v>-6.3696052508744936</v>
      </c>
      <c r="AW49">
        <v>46</v>
      </c>
      <c r="AX49">
        <f>IF(Z49&gt;0, (R49*SUMPRODUCT(K49:$K$98, X49:$X$98)-K49*$AZ$3)/Z49, 0)</f>
        <v>156.62085269190788</v>
      </c>
    </row>
    <row r="50" spans="5:50" x14ac:dyDescent="0.25">
      <c r="E50">
        <v>2050</v>
      </c>
      <c r="F50" s="5">
        <f>EconomicRates!C90</f>
        <v>3.5571999999999999E-2</v>
      </c>
      <c r="G50" s="5">
        <f>EconomicRates!D90</f>
        <v>7.0000000000000007E-2</v>
      </c>
      <c r="H50" s="5">
        <f t="shared" si="10"/>
        <v>0.12000000000000001</v>
      </c>
      <c r="I50" s="5">
        <f t="shared" si="11"/>
        <v>1.1200000000000001</v>
      </c>
      <c r="J50">
        <f t="shared" si="12"/>
        <v>0.89285714285714279</v>
      </c>
      <c r="K50">
        <f t="shared" si="20"/>
        <v>4.8613057251449222E-3</v>
      </c>
      <c r="L50" s="2">
        <v>47</v>
      </c>
      <c r="M50" s="6">
        <v>9.4780000000000003E-3</v>
      </c>
      <c r="Q50" s="4">
        <f t="shared" si="21"/>
        <v>12.5</v>
      </c>
      <c r="R50">
        <f t="shared" si="0"/>
        <v>250000</v>
      </c>
      <c r="S50">
        <f t="shared" si="1"/>
        <v>153.26324619319766</v>
      </c>
      <c r="U50">
        <f t="shared" si="13"/>
        <v>9.4780000000000003E-3</v>
      </c>
      <c r="V50">
        <f t="shared" si="14"/>
        <v>0.01</v>
      </c>
      <c r="W50">
        <f t="shared" si="15"/>
        <v>0.52331157760774416</v>
      </c>
      <c r="X50">
        <f t="shared" si="16"/>
        <v>4.9599471325661995E-3</v>
      </c>
      <c r="Y50">
        <f t="shared" si="17"/>
        <v>5.2331157760774419E-3</v>
      </c>
      <c r="Z50">
        <f t="shared" si="18"/>
        <v>0.51311851469910053</v>
      </c>
      <c r="AB50">
        <f t="shared" si="19"/>
        <v>81.961505508472413</v>
      </c>
      <c r="AC50">
        <f t="shared" si="2"/>
        <v>78.642209244616154</v>
      </c>
      <c r="AE50">
        <f t="shared" si="3"/>
        <v>0</v>
      </c>
      <c r="AF50">
        <f t="shared" si="24"/>
        <v>0</v>
      </c>
      <c r="AG50">
        <f t="shared" si="24"/>
        <v>-6.4139814337387566</v>
      </c>
      <c r="AH50">
        <f t="shared" si="5"/>
        <v>-1239.9867831415499</v>
      </c>
      <c r="AI50">
        <f t="shared" si="25"/>
        <v>-1246.4007645752888</v>
      </c>
      <c r="AJ50">
        <f t="shared" si="7"/>
        <v>3.3192962638562591</v>
      </c>
      <c r="AK50">
        <f t="shared" si="22"/>
        <v>5.7373053855930696</v>
      </c>
      <c r="AL50">
        <f t="shared" si="26"/>
        <v>-1237.3441629258393</v>
      </c>
      <c r="AN50">
        <f t="shared" si="27"/>
        <v>0</v>
      </c>
      <c r="AO50">
        <f t="shared" si="27"/>
        <v>0</v>
      </c>
      <c r="AP50">
        <f t="shared" si="27"/>
        <v>-3.1180324664807454E-2</v>
      </c>
      <c r="AQ50">
        <f t="shared" si="27"/>
        <v>-6.0279548479900518</v>
      </c>
      <c r="AR50">
        <f t="shared" si="27"/>
        <v>-6.0591351726548597</v>
      </c>
      <c r="AS50">
        <f t="shared" si="27"/>
        <v>1.6136113930936582E-2</v>
      </c>
      <c r="AT50">
        <f t="shared" si="27"/>
        <v>2.7890795517888384E-2</v>
      </c>
      <c r="AU50">
        <f t="shared" si="23"/>
        <v>-6.0151082632060344</v>
      </c>
      <c r="AW50">
        <v>47</v>
      </c>
      <c r="AX50">
        <f>IF(Z50&gt;0, (R50*SUMPRODUCT(K50:$K$98, X50:$X$98)-K50*$AZ$3)/Z50, 0)</f>
        <v>153.26324619319766</v>
      </c>
    </row>
    <row r="51" spans="5:50" x14ac:dyDescent="0.25">
      <c r="E51">
        <v>2051</v>
      </c>
      <c r="F51" s="5">
        <f>EconomicRates!C91</f>
        <v>3.5571999999999999E-2</v>
      </c>
      <c r="G51" s="5">
        <f>EconomicRates!D91</f>
        <v>7.0000000000000007E-2</v>
      </c>
      <c r="H51" s="5">
        <f t="shared" si="10"/>
        <v>0.12000000000000001</v>
      </c>
      <c r="I51" s="5">
        <f t="shared" si="11"/>
        <v>1.1200000000000001</v>
      </c>
      <c r="J51">
        <f t="shared" si="12"/>
        <v>0.89285714285714279</v>
      </c>
      <c r="K51">
        <f t="shared" si="20"/>
        <v>4.3404515403079663E-3</v>
      </c>
      <c r="L51" s="2">
        <v>48</v>
      </c>
      <c r="M51" s="6">
        <v>1.0265E-2</v>
      </c>
      <c r="Q51" s="4">
        <f t="shared" si="21"/>
        <v>12.5</v>
      </c>
      <c r="R51">
        <f t="shared" si="0"/>
        <v>250000</v>
      </c>
      <c r="S51">
        <f t="shared" si="1"/>
        <v>149.88718862542399</v>
      </c>
      <c r="U51">
        <f t="shared" si="13"/>
        <v>1.0265E-2</v>
      </c>
      <c r="V51">
        <f t="shared" si="14"/>
        <v>0.01</v>
      </c>
      <c r="W51">
        <f t="shared" si="15"/>
        <v>0.51311851469910053</v>
      </c>
      <c r="X51">
        <f t="shared" si="16"/>
        <v>5.2671615533862667E-3</v>
      </c>
      <c r="Y51">
        <f t="shared" si="17"/>
        <v>5.1311851469910052E-3</v>
      </c>
      <c r="Z51">
        <f t="shared" si="18"/>
        <v>0.50272016799872332</v>
      </c>
      <c r="AB51">
        <f t="shared" si="19"/>
        <v>78.642209244616154</v>
      </c>
      <c r="AC51">
        <f t="shared" si="2"/>
        <v>75.351312646629481</v>
      </c>
      <c r="AE51">
        <f t="shared" si="3"/>
        <v>0</v>
      </c>
      <c r="AF51">
        <f t="shared" si="24"/>
        <v>0</v>
      </c>
      <c r="AG51">
        <f t="shared" si="24"/>
        <v>-6.2840020999840416</v>
      </c>
      <c r="AH51">
        <f t="shared" si="5"/>
        <v>-1316.7903883465667</v>
      </c>
      <c r="AI51">
        <f t="shared" si="25"/>
        <v>-1323.0743904465508</v>
      </c>
      <c r="AJ51">
        <f t="shared" si="7"/>
        <v>3.2908965979866736</v>
      </c>
      <c r="AK51">
        <f t="shared" si="22"/>
        <v>5.5049546471231317</v>
      </c>
      <c r="AL51">
        <f t="shared" si="26"/>
        <v>-1314.2785392014409</v>
      </c>
      <c r="AN51">
        <f t="shared" si="27"/>
        <v>0</v>
      </c>
      <c r="AO51">
        <f t="shared" si="27"/>
        <v>0</v>
      </c>
      <c r="AP51">
        <f t="shared" si="27"/>
        <v>-2.7275406594174229E-2</v>
      </c>
      <c r="AQ51">
        <f t="shared" si="27"/>
        <v>-5.7154648693615808</v>
      </c>
      <c r="AR51">
        <f t="shared" si="27"/>
        <v>-5.7427402759557546</v>
      </c>
      <c r="AS51">
        <f t="shared" si="27"/>
        <v>1.4283977207725503E-2</v>
      </c>
      <c r="AT51">
        <f t="shared" si="27"/>
        <v>2.3893988877431094E-2</v>
      </c>
      <c r="AU51">
        <f t="shared" si="23"/>
        <v>-5.7045623098705978</v>
      </c>
      <c r="AW51">
        <v>48</v>
      </c>
      <c r="AX51">
        <f>IF(Z51&gt;0, (R51*SUMPRODUCT(K51:$K$98, X51:$X$98)-K51*$AZ$3)/Z51, 0)</f>
        <v>149.88718862542399</v>
      </c>
    </row>
    <row r="52" spans="5:50" x14ac:dyDescent="0.25">
      <c r="E52">
        <v>2052</v>
      </c>
      <c r="F52" s="5">
        <f>EconomicRates!C92</f>
        <v>3.5571999999999999E-2</v>
      </c>
      <c r="G52" s="5">
        <f>EconomicRates!D92</f>
        <v>7.0000000000000007E-2</v>
      </c>
      <c r="H52" s="5">
        <f t="shared" si="10"/>
        <v>0.12000000000000001</v>
      </c>
      <c r="I52" s="5">
        <f t="shared" si="11"/>
        <v>1.1200000000000001</v>
      </c>
      <c r="J52">
        <f t="shared" si="12"/>
        <v>0.89285714285714279</v>
      </c>
      <c r="K52">
        <f t="shared" si="20"/>
        <v>3.8754031609892553E-3</v>
      </c>
      <c r="L52" s="2">
        <v>49</v>
      </c>
      <c r="M52" s="6">
        <v>1.1204E-2</v>
      </c>
      <c r="Q52" s="4">
        <f t="shared" si="21"/>
        <v>12.5</v>
      </c>
      <c r="R52">
        <f t="shared" si="0"/>
        <v>250000</v>
      </c>
      <c r="S52">
        <f t="shared" si="1"/>
        <v>146.48534339989152</v>
      </c>
      <c r="U52">
        <f t="shared" si="13"/>
        <v>1.1204E-2</v>
      </c>
      <c r="V52">
        <f t="shared" si="14"/>
        <v>0.01</v>
      </c>
      <c r="W52">
        <f t="shared" si="15"/>
        <v>0.50272016799872332</v>
      </c>
      <c r="X52">
        <f t="shared" si="16"/>
        <v>5.6324767622576962E-3</v>
      </c>
      <c r="Y52">
        <f t="shared" si="17"/>
        <v>5.0272016799872334E-3</v>
      </c>
      <c r="Z52">
        <f t="shared" si="18"/>
        <v>0.49206048955647841</v>
      </c>
      <c r="AB52">
        <f t="shared" si="19"/>
        <v>75.351312646629481</v>
      </c>
      <c r="AC52">
        <f t="shared" si="2"/>
        <v>72.079649786199468</v>
      </c>
      <c r="AE52">
        <f t="shared" si="3"/>
        <v>0</v>
      </c>
      <c r="AF52">
        <f t="shared" si="24"/>
        <v>0</v>
      </c>
      <c r="AG52">
        <f t="shared" si="24"/>
        <v>-6.1507561194559806</v>
      </c>
      <c r="AH52">
        <f t="shared" si="5"/>
        <v>-1408.1191905644241</v>
      </c>
      <c r="AI52">
        <f t="shared" si="25"/>
        <v>-1414.2699466838801</v>
      </c>
      <c r="AJ52">
        <f t="shared" si="7"/>
        <v>3.2716628604300126</v>
      </c>
      <c r="AK52">
        <f t="shared" si="22"/>
        <v>5.2745918852640639</v>
      </c>
      <c r="AL52">
        <f t="shared" si="26"/>
        <v>-1405.723691938186</v>
      </c>
      <c r="AN52">
        <f t="shared" si="27"/>
        <v>0</v>
      </c>
      <c r="AO52">
        <f t="shared" si="27"/>
        <v>0</v>
      </c>
      <c r="AP52">
        <f t="shared" si="27"/>
        <v>-2.3836659707813714E-2</v>
      </c>
      <c r="AQ52">
        <f t="shared" si="27"/>
        <v>-5.4570295621630009</v>
      </c>
      <c r="AR52">
        <f t="shared" si="27"/>
        <v>-5.4808662218708148</v>
      </c>
      <c r="AS52">
        <f t="shared" si="27"/>
        <v>1.2679012591001619E-2</v>
      </c>
      <c r="AT52">
        <f t="shared" si="27"/>
        <v>2.044117006508063E-2</v>
      </c>
      <c r="AU52">
        <f t="shared" si="23"/>
        <v>-5.4477460392147323</v>
      </c>
      <c r="AW52">
        <v>49</v>
      </c>
      <c r="AX52">
        <f>IF(Z52&gt;0, (R52*SUMPRODUCT(K52:$K$98, X52:$X$98)-K52*$AZ$3)/Z52, 0)</f>
        <v>146.48534339989152</v>
      </c>
    </row>
    <row r="53" spans="5:50" x14ac:dyDescent="0.25">
      <c r="E53">
        <v>2053</v>
      </c>
      <c r="F53" s="5">
        <f>EconomicRates!C93</f>
        <v>3.5571999999999999E-2</v>
      </c>
      <c r="G53" s="5">
        <f>EconomicRates!D93</f>
        <v>7.0000000000000007E-2</v>
      </c>
      <c r="H53" s="5">
        <f t="shared" si="10"/>
        <v>0.12000000000000001</v>
      </c>
      <c r="I53" s="5">
        <f t="shared" si="11"/>
        <v>1.1200000000000001</v>
      </c>
      <c r="J53">
        <f t="shared" si="12"/>
        <v>0.89285714285714279</v>
      </c>
      <c r="K53">
        <f t="shared" si="20"/>
        <v>3.4601813937404063E-3</v>
      </c>
      <c r="L53" s="2">
        <v>50</v>
      </c>
      <c r="M53" s="6">
        <v>1.2285000000000001E-2</v>
      </c>
      <c r="Q53" s="4">
        <f t="shared" si="21"/>
        <v>12.5</v>
      </c>
      <c r="R53">
        <f t="shared" si="0"/>
        <v>250000</v>
      </c>
      <c r="S53">
        <f t="shared" si="1"/>
        <v>143.01665476375024</v>
      </c>
      <c r="U53">
        <f t="shared" si="13"/>
        <v>1.2285000000000001E-2</v>
      </c>
      <c r="V53">
        <f t="shared" si="14"/>
        <v>0.01</v>
      </c>
      <c r="W53">
        <f t="shared" si="15"/>
        <v>0.49206048955647841</v>
      </c>
      <c r="X53">
        <f t="shared" si="16"/>
        <v>6.044963114201338E-3</v>
      </c>
      <c r="Y53">
        <f t="shared" si="17"/>
        <v>4.9206048955647841E-3</v>
      </c>
      <c r="Z53">
        <f t="shared" si="18"/>
        <v>0.4810949215467123</v>
      </c>
      <c r="AB53">
        <f t="shared" si="19"/>
        <v>72.079649786199468</v>
      </c>
      <c r="AC53">
        <f t="shared" si="2"/>
        <v>68.804586303439663</v>
      </c>
      <c r="AE53">
        <f t="shared" si="3"/>
        <v>0</v>
      </c>
      <c r="AF53">
        <f t="shared" si="24"/>
        <v>0</v>
      </c>
      <c r="AG53">
        <f t="shared" si="24"/>
        <v>-6.0136865193339037</v>
      </c>
      <c r="AH53">
        <f t="shared" si="5"/>
        <v>-1511.2407785503344</v>
      </c>
      <c r="AI53">
        <f t="shared" si="25"/>
        <v>-1517.2544650696684</v>
      </c>
      <c r="AJ53">
        <f t="shared" si="7"/>
        <v>3.2750634827598049</v>
      </c>
      <c r="AK53">
        <f t="shared" si="22"/>
        <v>5.0455754850339636</v>
      </c>
      <c r="AL53">
        <f t="shared" si="26"/>
        <v>-1508.9338261018747</v>
      </c>
      <c r="AN53">
        <f t="shared" si="27"/>
        <v>0</v>
      </c>
      <c r="AO53">
        <f t="shared" si="27"/>
        <v>0</v>
      </c>
      <c r="AP53">
        <f t="shared" si="27"/>
        <v>-2.0808446201986679E-2</v>
      </c>
      <c r="AQ53">
        <f t="shared" si="27"/>
        <v>-5.2291672234016326</v>
      </c>
      <c r="AR53">
        <f t="shared" si="27"/>
        <v>-5.2499756696036197</v>
      </c>
      <c r="AS53">
        <f t="shared" si="27"/>
        <v>1.133231372636413E-2</v>
      </c>
      <c r="AT53">
        <f t="shared" si="27"/>
        <v>1.7458606414027248E-2</v>
      </c>
      <c r="AU53">
        <f t="shared" si="23"/>
        <v>-5.2211847494632284</v>
      </c>
      <c r="AW53">
        <v>50</v>
      </c>
      <c r="AX53">
        <f>IF(Z53&gt;0, (R53*SUMPRODUCT(K53:$K$98, X53:$X$98)-K53*$AZ$3)/Z53, 0)</f>
        <v>143.01665476375024</v>
      </c>
    </row>
    <row r="54" spans="5:50" x14ac:dyDescent="0.25">
      <c r="E54">
        <v>2054</v>
      </c>
      <c r="F54" s="5">
        <f>EconomicRates!C94</f>
        <v>3.5571999999999999E-2</v>
      </c>
      <c r="G54" s="5">
        <f>EconomicRates!D94</f>
        <v>7.0000000000000007E-2</v>
      </c>
      <c r="H54" s="5">
        <f t="shared" si="10"/>
        <v>0.12000000000000001</v>
      </c>
      <c r="I54" s="5">
        <f t="shared" si="11"/>
        <v>1.1200000000000001</v>
      </c>
      <c r="J54">
        <f t="shared" si="12"/>
        <v>0.89285714285714279</v>
      </c>
      <c r="K54">
        <f t="shared" si="20"/>
        <v>3.0894476729825052E-3</v>
      </c>
      <c r="L54" s="2">
        <v>51</v>
      </c>
      <c r="M54" s="6">
        <v>1.3528E-2</v>
      </c>
      <c r="Q54" s="4">
        <f t="shared" si="21"/>
        <v>12.5</v>
      </c>
      <c r="R54">
        <f t="shared" si="0"/>
        <v>250000</v>
      </c>
      <c r="S54">
        <f t="shared" si="1"/>
        <v>139.4784793200208</v>
      </c>
      <c r="U54">
        <f t="shared" si="13"/>
        <v>1.3528E-2</v>
      </c>
      <c r="V54">
        <f t="shared" si="14"/>
        <v>0.01</v>
      </c>
      <c r="W54">
        <f t="shared" si="15"/>
        <v>0.4810949215467123</v>
      </c>
      <c r="X54">
        <f t="shared" si="16"/>
        <v>6.5082520986839238E-3</v>
      </c>
      <c r="Y54">
        <f t="shared" si="17"/>
        <v>4.8109492154671234E-3</v>
      </c>
      <c r="Z54">
        <f t="shared" si="18"/>
        <v>0.46977572023256126</v>
      </c>
      <c r="AB54">
        <f t="shared" si="19"/>
        <v>68.804586303439663</v>
      </c>
      <c r="AC54">
        <f t="shared" si="2"/>
        <v>65.523603079505165</v>
      </c>
      <c r="AE54">
        <f t="shared" si="3"/>
        <v>0</v>
      </c>
      <c r="AF54">
        <f t="shared" si="24"/>
        <v>0</v>
      </c>
      <c r="AG54">
        <f t="shared" si="24"/>
        <v>-5.8721965029070153</v>
      </c>
      <c r="AH54">
        <f t="shared" si="5"/>
        <v>-1627.0630246709809</v>
      </c>
      <c r="AI54">
        <f t="shared" si="25"/>
        <v>-1632.9352211738878</v>
      </c>
      <c r="AJ54">
        <f t="shared" si="7"/>
        <v>3.2809832239344985</v>
      </c>
      <c r="AK54">
        <f t="shared" si="22"/>
        <v>4.8163210412407773</v>
      </c>
      <c r="AL54">
        <f t="shared" si="26"/>
        <v>-1624.8379169087125</v>
      </c>
      <c r="AN54">
        <f t="shared" si="27"/>
        <v>0</v>
      </c>
      <c r="AO54">
        <f t="shared" si="27"/>
        <v>0</v>
      </c>
      <c r="AP54">
        <f t="shared" si="27"/>
        <v>-1.8141843821202083E-2</v>
      </c>
      <c r="AQ54">
        <f t="shared" si="27"/>
        <v>-5.0267260753656382</v>
      </c>
      <c r="AR54">
        <f t="shared" si="27"/>
        <v>-5.0448679191868404</v>
      </c>
      <c r="AS54">
        <f t="shared" si="27"/>
        <v>1.0136425986279073E-2</v>
      </c>
      <c r="AT54">
        <f t="shared" si="27"/>
        <v>1.4879771833197995E-2</v>
      </c>
      <c r="AU54">
        <f t="shared" si="23"/>
        <v>-5.0198517213673632</v>
      </c>
      <c r="AW54">
        <v>51</v>
      </c>
      <c r="AX54">
        <f>IF(Z54&gt;0, (R54*SUMPRODUCT(K54:$K$98, X54:$X$98)-K54*$AZ$3)/Z54, 0)</f>
        <v>139.4784793200208</v>
      </c>
    </row>
    <row r="55" spans="5:50" x14ac:dyDescent="0.25">
      <c r="E55">
        <v>2055</v>
      </c>
      <c r="F55" s="5">
        <f>EconomicRates!C95</f>
        <v>3.5571999999999999E-2</v>
      </c>
      <c r="G55" s="5">
        <f>EconomicRates!D95</f>
        <v>7.0000000000000007E-2</v>
      </c>
      <c r="H55" s="5">
        <f t="shared" si="10"/>
        <v>0.12000000000000001</v>
      </c>
      <c r="I55" s="5">
        <f t="shared" si="11"/>
        <v>1.1200000000000001</v>
      </c>
      <c r="J55">
        <f t="shared" si="12"/>
        <v>0.89285714285714279</v>
      </c>
      <c r="K55">
        <f t="shared" si="20"/>
        <v>2.758435422305808E-3</v>
      </c>
      <c r="L55" s="2">
        <v>52</v>
      </c>
      <c r="M55" s="6">
        <v>1.4963000000000001E-2</v>
      </c>
      <c r="Q55" s="4">
        <f t="shared" si="21"/>
        <v>12.5</v>
      </c>
      <c r="R55">
        <f t="shared" si="0"/>
        <v>250000</v>
      </c>
      <c r="S55">
        <f t="shared" si="1"/>
        <v>135.87272661299616</v>
      </c>
      <c r="U55">
        <f t="shared" si="13"/>
        <v>1.4963000000000001E-2</v>
      </c>
      <c r="V55">
        <f t="shared" si="14"/>
        <v>0.01</v>
      </c>
      <c r="W55">
        <f t="shared" si="15"/>
        <v>0.46977572023256126</v>
      </c>
      <c r="X55">
        <f t="shared" si="16"/>
        <v>7.0292541018398148E-3</v>
      </c>
      <c r="Y55">
        <f t="shared" si="17"/>
        <v>4.6977572023256123E-3</v>
      </c>
      <c r="Z55">
        <f t="shared" si="18"/>
        <v>0.45804870892839583</v>
      </c>
      <c r="AB55">
        <f t="shared" si="19"/>
        <v>65.523603079505165</v>
      </c>
      <c r="AC55">
        <f t="shared" si="2"/>
        <v>62.236327003663781</v>
      </c>
      <c r="AE55">
        <f t="shared" si="3"/>
        <v>0</v>
      </c>
      <c r="AF55">
        <f t="shared" si="24"/>
        <v>0</v>
      </c>
      <c r="AG55">
        <f t="shared" si="24"/>
        <v>-5.7256088616049476</v>
      </c>
      <c r="AH55">
        <f t="shared" si="5"/>
        <v>-1757.3135254599538</v>
      </c>
      <c r="AI55">
        <f t="shared" si="25"/>
        <v>-1763.0391343215588</v>
      </c>
      <c r="AJ55">
        <f t="shared" si="7"/>
        <v>3.2872760758413833</v>
      </c>
      <c r="AK55">
        <f t="shared" si="22"/>
        <v>4.586652215565362</v>
      </c>
      <c r="AL55">
        <f t="shared" si="26"/>
        <v>-1755.1652060301519</v>
      </c>
      <c r="AN55">
        <f t="shared" si="27"/>
        <v>0</v>
      </c>
      <c r="AO55">
        <f t="shared" si="27"/>
        <v>0</v>
      </c>
      <c r="AP55">
        <f t="shared" si="27"/>
        <v>-1.5793722298119119E-2</v>
      </c>
      <c r="AQ55">
        <f t="shared" si="27"/>
        <v>-4.8474358767258359</v>
      </c>
      <c r="AR55">
        <f t="shared" si="27"/>
        <v>-4.8632295990239554</v>
      </c>
      <c r="AS55">
        <f t="shared" si="27"/>
        <v>9.0677387704993055E-3</v>
      </c>
      <c r="AT55">
        <f t="shared" si="27"/>
        <v>1.2651983941212908E-2</v>
      </c>
      <c r="AU55">
        <f t="shared" si="23"/>
        <v>-4.8415098763122426</v>
      </c>
      <c r="AW55">
        <v>52</v>
      </c>
      <c r="AX55">
        <f>IF(Z55&gt;0, (R55*SUMPRODUCT(K55:$K$98, X55:$X$98)-K55*$AZ$3)/Z55, 0)</f>
        <v>135.87272661299616</v>
      </c>
    </row>
    <row r="56" spans="5:50" x14ac:dyDescent="0.25">
      <c r="E56">
        <v>2056</v>
      </c>
      <c r="F56" s="5">
        <f>EconomicRates!C96</f>
        <v>3.5571999999999999E-2</v>
      </c>
      <c r="G56" s="5">
        <f>EconomicRates!D96</f>
        <v>7.0000000000000007E-2</v>
      </c>
      <c r="H56" s="5">
        <f t="shared" si="10"/>
        <v>0.12000000000000001</v>
      </c>
      <c r="I56" s="5">
        <f t="shared" si="11"/>
        <v>1.1200000000000001</v>
      </c>
      <c r="J56">
        <f t="shared" si="12"/>
        <v>0.89285714285714279</v>
      </c>
      <c r="K56">
        <f t="shared" si="20"/>
        <v>2.4628887699159E-3</v>
      </c>
      <c r="L56" s="2">
        <v>53</v>
      </c>
      <c r="M56" s="6">
        <v>1.6567999999999999E-2</v>
      </c>
      <c r="Q56" s="4">
        <f t="shared" si="21"/>
        <v>12.5</v>
      </c>
      <c r="R56">
        <f t="shared" si="0"/>
        <v>250000</v>
      </c>
      <c r="S56">
        <f t="shared" si="1"/>
        <v>132.19267039257238</v>
      </c>
      <c r="U56">
        <f t="shared" si="13"/>
        <v>1.6567999999999999E-2</v>
      </c>
      <c r="V56">
        <f t="shared" si="14"/>
        <v>0.01</v>
      </c>
      <c r="W56">
        <f t="shared" si="15"/>
        <v>0.45804870892839583</v>
      </c>
      <c r="X56">
        <f t="shared" si="16"/>
        <v>7.5889510095256615E-3</v>
      </c>
      <c r="Y56">
        <f t="shared" si="17"/>
        <v>4.5804870892839581E-3</v>
      </c>
      <c r="Z56">
        <f t="shared" si="18"/>
        <v>0.44587927082958623</v>
      </c>
      <c r="AB56">
        <f t="shared" si="19"/>
        <v>62.236327003663781</v>
      </c>
      <c r="AC56">
        <f t="shared" si="2"/>
        <v>58.941971483656005</v>
      </c>
      <c r="AE56">
        <f t="shared" si="3"/>
        <v>0</v>
      </c>
      <c r="AF56">
        <f t="shared" si="24"/>
        <v>0</v>
      </c>
      <c r="AG56">
        <f t="shared" si="24"/>
        <v>-5.5734908853698277</v>
      </c>
      <c r="AH56">
        <f t="shared" si="5"/>
        <v>-1897.2377523814155</v>
      </c>
      <c r="AI56">
        <f t="shared" si="25"/>
        <v>-1902.8112432667854</v>
      </c>
      <c r="AJ56">
        <f t="shared" si="7"/>
        <v>3.2943555200077768</v>
      </c>
      <c r="AK56">
        <f t="shared" si="22"/>
        <v>4.3565428902564651</v>
      </c>
      <c r="AL56">
        <f t="shared" si="26"/>
        <v>-1895.1603448565213</v>
      </c>
      <c r="AN56">
        <f t="shared" si="27"/>
        <v>0</v>
      </c>
      <c r="AO56">
        <f t="shared" si="27"/>
        <v>0</v>
      </c>
      <c r="AP56">
        <f t="shared" si="27"/>
        <v>-1.3726888110805975E-2</v>
      </c>
      <c r="AQ56">
        <f t="shared" si="27"/>
        <v>-4.6726855542006716</v>
      </c>
      <c r="AR56">
        <f t="shared" si="27"/>
        <v>-4.686412442311477</v>
      </c>
      <c r="AS56">
        <f t="shared" si="27"/>
        <v>8.113631214337608E-3</v>
      </c>
      <c r="AT56">
        <f t="shared" si="27"/>
        <v>1.0729680560069605E-2</v>
      </c>
      <c r="AU56">
        <f t="shared" si="23"/>
        <v>-4.6675691305370703</v>
      </c>
      <c r="AW56">
        <v>53</v>
      </c>
      <c r="AX56">
        <f>IF(Z56&gt;0, (R56*SUMPRODUCT(K56:$K$98, X56:$X$98)-K56*$AZ$3)/Z56, 0)</f>
        <v>132.19267039257238</v>
      </c>
    </row>
    <row r="57" spans="5:50" x14ac:dyDescent="0.25">
      <c r="E57">
        <v>2057</v>
      </c>
      <c r="F57" s="5">
        <f>EconomicRates!C97</f>
        <v>3.5571999999999999E-2</v>
      </c>
      <c r="G57" s="5">
        <f>EconomicRates!D97</f>
        <v>7.0000000000000007E-2</v>
      </c>
      <c r="H57" s="5">
        <f t="shared" si="10"/>
        <v>0.12000000000000001</v>
      </c>
      <c r="I57" s="5">
        <f t="shared" si="11"/>
        <v>1.1200000000000001</v>
      </c>
      <c r="J57">
        <f t="shared" si="12"/>
        <v>0.89285714285714279</v>
      </c>
      <c r="K57">
        <f t="shared" si="20"/>
        <v>2.1990078302820534E-3</v>
      </c>
      <c r="L57" s="2">
        <v>54</v>
      </c>
      <c r="M57" s="6">
        <v>1.8353999999999999E-2</v>
      </c>
      <c r="Q57" s="4">
        <f t="shared" si="21"/>
        <v>12.5</v>
      </c>
      <c r="R57">
        <f t="shared" si="0"/>
        <v>250000</v>
      </c>
      <c r="S57">
        <f t="shared" si="1"/>
        <v>128.46545708194884</v>
      </c>
      <c r="U57">
        <f t="shared" si="13"/>
        <v>1.8353999999999999E-2</v>
      </c>
      <c r="V57">
        <f t="shared" si="14"/>
        <v>0.01</v>
      </c>
      <c r="W57">
        <f t="shared" si="15"/>
        <v>0.44587927082958623</v>
      </c>
      <c r="X57">
        <f t="shared" si="16"/>
        <v>8.1836681368062259E-3</v>
      </c>
      <c r="Y57">
        <f t="shared" si="17"/>
        <v>4.4587927082958626E-3</v>
      </c>
      <c r="Z57">
        <f t="shared" si="18"/>
        <v>0.43323680998448416</v>
      </c>
      <c r="AB57">
        <f t="shared" si="19"/>
        <v>58.941971483656005</v>
      </c>
      <c r="AC57">
        <f t="shared" si="2"/>
        <v>55.655964819382177</v>
      </c>
      <c r="AE57">
        <f t="shared" si="3"/>
        <v>0</v>
      </c>
      <c r="AF57">
        <f t="shared" si="24"/>
        <v>0</v>
      </c>
      <c r="AG57">
        <f t="shared" si="24"/>
        <v>-5.4154601248060521</v>
      </c>
      <c r="AH57">
        <f t="shared" si="5"/>
        <v>-2045.9170342015566</v>
      </c>
      <c r="AI57">
        <f t="shared" si="25"/>
        <v>-2051.3324943263628</v>
      </c>
      <c r="AJ57">
        <f t="shared" si="7"/>
        <v>3.2860066642738275</v>
      </c>
      <c r="AK57">
        <f t="shared" si="22"/>
        <v>4.1259380038559206</v>
      </c>
      <c r="AL57">
        <f t="shared" si="26"/>
        <v>-2043.9205496582331</v>
      </c>
      <c r="AN57">
        <f t="shared" si="27"/>
        <v>0</v>
      </c>
      <c r="AO57">
        <f t="shared" si="27"/>
        <v>0</v>
      </c>
      <c r="AP57">
        <f t="shared" si="27"/>
        <v>-1.1908639219028735E-2</v>
      </c>
      <c r="AQ57">
        <f t="shared" si="27"/>
        <v>-4.4989875783166582</v>
      </c>
      <c r="AR57">
        <f t="shared" si="27"/>
        <v>-4.5108962175356879</v>
      </c>
      <c r="AS57">
        <f t="shared" si="27"/>
        <v>7.225954385097157E-3</v>
      </c>
      <c r="AT57">
        <f t="shared" si="27"/>
        <v>9.0729699777374745E-3</v>
      </c>
      <c r="AU57">
        <f t="shared" si="23"/>
        <v>-4.4945972931728528</v>
      </c>
      <c r="AW57">
        <v>54</v>
      </c>
      <c r="AX57">
        <f>IF(Z57&gt;0, (R57*SUMPRODUCT(K57:$K$98, X57:$X$98)-K57*$AZ$3)/Z57, 0)</f>
        <v>128.46545708194884</v>
      </c>
    </row>
    <row r="58" spans="5:50" x14ac:dyDescent="0.25">
      <c r="E58">
        <v>2058</v>
      </c>
      <c r="F58" s="5">
        <f>EconomicRates!C98</f>
        <v>3.5571999999999999E-2</v>
      </c>
      <c r="G58" s="5">
        <f>EconomicRates!D98</f>
        <v>7.0000000000000007E-2</v>
      </c>
      <c r="H58" s="5">
        <f t="shared" si="10"/>
        <v>0.12000000000000001</v>
      </c>
      <c r="I58" s="5">
        <f t="shared" si="11"/>
        <v>1.1200000000000001</v>
      </c>
      <c r="J58">
        <f t="shared" si="12"/>
        <v>0.89285714285714279</v>
      </c>
      <c r="K58">
        <f t="shared" si="20"/>
        <v>1.9633998484661188E-3</v>
      </c>
      <c r="L58" s="2">
        <v>55</v>
      </c>
      <c r="M58" s="6">
        <v>2.0303000000000002E-2</v>
      </c>
      <c r="Q58" s="4">
        <f t="shared" si="21"/>
        <v>12.5</v>
      </c>
      <c r="R58">
        <f t="shared" si="0"/>
        <v>250000</v>
      </c>
      <c r="S58">
        <f t="shared" si="1"/>
        <v>124.71799905975716</v>
      </c>
      <c r="U58">
        <f t="shared" si="13"/>
        <v>2.0303000000000002E-2</v>
      </c>
      <c r="V58">
        <f t="shared" si="14"/>
        <v>0.01</v>
      </c>
      <c r="W58">
        <f t="shared" si="15"/>
        <v>0.43323680998448416</v>
      </c>
      <c r="X58">
        <f t="shared" si="16"/>
        <v>8.7960069531149831E-3</v>
      </c>
      <c r="Y58">
        <f t="shared" si="17"/>
        <v>4.3323680998448421E-3</v>
      </c>
      <c r="Z58">
        <f t="shared" si="18"/>
        <v>0.42010843493152433</v>
      </c>
      <c r="AB58">
        <f t="shared" si="19"/>
        <v>55.655964819382177</v>
      </c>
      <c r="AC58">
        <f t="shared" si="2"/>
        <v>52.395083392785907</v>
      </c>
      <c r="AE58">
        <f t="shared" si="3"/>
        <v>0</v>
      </c>
      <c r="AF58">
        <f t="shared" si="24"/>
        <v>0</v>
      </c>
      <c r="AG58">
        <f t="shared" si="24"/>
        <v>-5.2513554366440545</v>
      </c>
      <c r="AH58">
        <f t="shared" si="5"/>
        <v>-2199.001738278746</v>
      </c>
      <c r="AI58">
        <f t="shared" si="25"/>
        <v>-2204.2530937153902</v>
      </c>
      <c r="AJ58">
        <f t="shared" si="7"/>
        <v>3.2608814265962707</v>
      </c>
      <c r="AK58">
        <f t="shared" si="22"/>
        <v>3.8959175373567527</v>
      </c>
      <c r="AL58">
        <f t="shared" si="26"/>
        <v>-2197.0962947514372</v>
      </c>
      <c r="AN58">
        <f t="shared" si="27"/>
        <v>0</v>
      </c>
      <c r="AO58">
        <f t="shared" si="27"/>
        <v>0</v>
      </c>
      <c r="AP58">
        <f t="shared" si="27"/>
        <v>-1.0310510468548665E-2</v>
      </c>
      <c r="AQ58">
        <f t="shared" si="27"/>
        <v>-4.3175196797132216</v>
      </c>
      <c r="AR58">
        <f t="shared" si="27"/>
        <v>-4.3278301901817704</v>
      </c>
      <c r="AS58">
        <f t="shared" si="27"/>
        <v>6.4024140988450991E-3</v>
      </c>
      <c r="AT58">
        <f t="shared" si="27"/>
        <v>7.6492439024827431E-3</v>
      </c>
      <c r="AU58">
        <f t="shared" si="23"/>
        <v>-4.3137785321804429</v>
      </c>
      <c r="AW58">
        <v>55</v>
      </c>
      <c r="AX58">
        <f>IF(Z58&gt;0, (R58*SUMPRODUCT(K58:$K$98, X58:$X$98)-K58*$AZ$3)/Z58, 0)</f>
        <v>124.71799905975716</v>
      </c>
    </row>
    <row r="59" spans="5:50" x14ac:dyDescent="0.25">
      <c r="E59">
        <v>2059</v>
      </c>
      <c r="F59" s="5">
        <f>EconomicRates!C99</f>
        <v>3.5571999999999999E-2</v>
      </c>
      <c r="G59" s="5">
        <f>EconomicRates!D99</f>
        <v>7.0000000000000007E-2</v>
      </c>
      <c r="H59" s="5">
        <f t="shared" si="10"/>
        <v>0.12000000000000001</v>
      </c>
      <c r="I59" s="5">
        <f t="shared" si="11"/>
        <v>1.1200000000000001</v>
      </c>
      <c r="J59">
        <f t="shared" si="12"/>
        <v>0.89285714285714279</v>
      </c>
      <c r="K59">
        <f t="shared" si="20"/>
        <v>1.7530355789876059E-3</v>
      </c>
      <c r="L59" s="2">
        <v>56</v>
      </c>
      <c r="M59" s="6">
        <v>2.2446000000000001E-2</v>
      </c>
      <c r="Q59" s="4">
        <f t="shared" si="21"/>
        <v>12.5</v>
      </c>
      <c r="R59">
        <f t="shared" si="0"/>
        <v>250000</v>
      </c>
      <c r="S59">
        <f t="shared" si="1"/>
        <v>120.99809691698917</v>
      </c>
      <c r="U59">
        <f t="shared" si="13"/>
        <v>2.2446000000000001E-2</v>
      </c>
      <c r="V59">
        <f t="shared" si="14"/>
        <v>0.01</v>
      </c>
      <c r="W59">
        <f t="shared" si="15"/>
        <v>0.42010843493152433</v>
      </c>
      <c r="X59">
        <f t="shared" si="16"/>
        <v>9.4297539304729963E-3</v>
      </c>
      <c r="Y59">
        <f t="shared" si="17"/>
        <v>4.2010843493152433E-3</v>
      </c>
      <c r="Z59">
        <f t="shared" si="18"/>
        <v>0.40647759665173605</v>
      </c>
      <c r="AB59">
        <f t="shared" si="19"/>
        <v>52.395083392785907</v>
      </c>
      <c r="AC59">
        <f t="shared" si="2"/>
        <v>49.183015634251589</v>
      </c>
      <c r="AE59">
        <f t="shared" si="3"/>
        <v>0</v>
      </c>
      <c r="AF59">
        <f t="shared" si="24"/>
        <v>0</v>
      </c>
      <c r="AG59">
        <f t="shared" si="24"/>
        <v>-5.0809699581467003</v>
      </c>
      <c r="AH59">
        <f t="shared" si="5"/>
        <v>-2357.4384826182491</v>
      </c>
      <c r="AI59">
        <f t="shared" si="25"/>
        <v>-2362.5194525763959</v>
      </c>
      <c r="AJ59">
        <f t="shared" si="7"/>
        <v>3.2120677585343174</v>
      </c>
      <c r="AK59">
        <f t="shared" si="22"/>
        <v>3.6676558374950137</v>
      </c>
      <c r="AL59">
        <f t="shared" si="26"/>
        <v>-2355.6397289803663</v>
      </c>
      <c r="AN59">
        <f t="shared" si="27"/>
        <v>0</v>
      </c>
      <c r="AO59">
        <f t="shared" si="27"/>
        <v>0</v>
      </c>
      <c r="AP59">
        <f t="shared" si="27"/>
        <v>-8.9071211123983324E-3</v>
      </c>
      <c r="AQ59">
        <f t="shared" si="27"/>
        <v>-4.1326735353043453</v>
      </c>
      <c r="AR59">
        <f t="shared" si="27"/>
        <v>-4.1415806564167443</v>
      </c>
      <c r="AS59">
        <f t="shared" si="27"/>
        <v>5.6308690628296288E-3</v>
      </c>
      <c r="AT59">
        <f t="shared" si="27"/>
        <v>6.429531174610344E-3</v>
      </c>
      <c r="AU59">
        <f t="shared" si="23"/>
        <v>-4.1295202561793038</v>
      </c>
      <c r="AW59">
        <v>56</v>
      </c>
      <c r="AX59">
        <f>IF(Z59&gt;0, (R59*SUMPRODUCT(K59:$K$98, X59:$X$98)-K59*$AZ$3)/Z59, 0)</f>
        <v>120.99809691698917</v>
      </c>
    </row>
    <row r="60" spans="5:50" x14ac:dyDescent="0.25">
      <c r="E60">
        <v>2060</v>
      </c>
      <c r="F60" s="5">
        <f>EconomicRates!C100</f>
        <v>3.5571999999999999E-2</v>
      </c>
      <c r="G60" s="5">
        <f>EconomicRates!D100</f>
        <v>7.0000000000000007E-2</v>
      </c>
      <c r="H60" s="5">
        <f t="shared" si="10"/>
        <v>0.12000000000000001</v>
      </c>
      <c r="I60" s="5">
        <f t="shared" si="11"/>
        <v>1.1200000000000001</v>
      </c>
      <c r="J60">
        <f t="shared" si="12"/>
        <v>0.89285714285714279</v>
      </c>
      <c r="K60">
        <f t="shared" si="20"/>
        <v>1.5652103383817909E-3</v>
      </c>
      <c r="L60" s="2">
        <v>57</v>
      </c>
      <c r="M60" s="6">
        <v>2.4856E-2</v>
      </c>
      <c r="Q60" s="4">
        <f t="shared" si="21"/>
        <v>12.5</v>
      </c>
      <c r="R60">
        <f t="shared" si="0"/>
        <v>250000</v>
      </c>
      <c r="S60">
        <f t="shared" si="1"/>
        <v>117.34959996780547</v>
      </c>
      <c r="U60">
        <f t="shared" si="13"/>
        <v>2.4856E-2</v>
      </c>
      <c r="V60">
        <f t="shared" si="14"/>
        <v>0.01</v>
      </c>
      <c r="W60">
        <f t="shared" si="15"/>
        <v>0.40647759665173605</v>
      </c>
      <c r="X60">
        <f t="shared" si="16"/>
        <v>1.0103407142375551E-2</v>
      </c>
      <c r="Y60">
        <f t="shared" si="17"/>
        <v>4.0647759665173606E-3</v>
      </c>
      <c r="Z60">
        <f t="shared" si="18"/>
        <v>0.3923094135428431</v>
      </c>
      <c r="AB60">
        <f t="shared" si="19"/>
        <v>49.183015634251589</v>
      </c>
      <c r="AC60">
        <f t="shared" si="2"/>
        <v>46.037352742857003</v>
      </c>
      <c r="AE60">
        <f t="shared" si="3"/>
        <v>0</v>
      </c>
      <c r="AF60">
        <f t="shared" si="24"/>
        <v>0</v>
      </c>
      <c r="AG60">
        <f t="shared" si="24"/>
        <v>-4.903867669285539</v>
      </c>
      <c r="AH60">
        <f t="shared" si="5"/>
        <v>-2525.8517855938876</v>
      </c>
      <c r="AI60">
        <f t="shared" si="25"/>
        <v>-2530.7556532631729</v>
      </c>
      <c r="AJ60">
        <f t="shared" si="7"/>
        <v>3.1456628913945863</v>
      </c>
      <c r="AK60">
        <f t="shared" si="22"/>
        <v>3.4428110943976113</v>
      </c>
      <c r="AL60">
        <f t="shared" si="26"/>
        <v>-2524.1671792773805</v>
      </c>
      <c r="AN60">
        <f t="shared" si="27"/>
        <v>0</v>
      </c>
      <c r="AO60">
        <f t="shared" si="27"/>
        <v>0</v>
      </c>
      <c r="AP60">
        <f t="shared" si="27"/>
        <v>-7.6755843740219428E-3</v>
      </c>
      <c r="AQ60">
        <f t="shared" si="27"/>
        <v>-3.9534893280316599</v>
      </c>
      <c r="AR60">
        <f t="shared" si="27"/>
        <v>-3.9611649124056814</v>
      </c>
      <c r="AS60">
        <f t="shared" si="27"/>
        <v>4.9236240786747635E-3</v>
      </c>
      <c r="AT60">
        <f t="shared" si="27"/>
        <v>5.3887235180466696E-3</v>
      </c>
      <c r="AU60">
        <f t="shared" si="23"/>
        <v>-3.9508525648089594</v>
      </c>
      <c r="AW60">
        <v>57</v>
      </c>
      <c r="AX60">
        <f>IF(Z60&gt;0, (R60*SUMPRODUCT(K60:$K$98, X60:$X$98)-K60*$AZ$3)/Z60, 0)</f>
        <v>117.34959996780547</v>
      </c>
    </row>
    <row r="61" spans="5:50" x14ac:dyDescent="0.25">
      <c r="E61">
        <v>2061</v>
      </c>
      <c r="F61" s="5">
        <f>EconomicRates!C101</f>
        <v>3.5571999999999999E-2</v>
      </c>
      <c r="G61" s="5">
        <f>EconomicRates!D101</f>
        <v>7.0000000000000007E-2</v>
      </c>
      <c r="H61" s="5">
        <f t="shared" si="10"/>
        <v>0.12000000000000001</v>
      </c>
      <c r="I61" s="5">
        <f t="shared" si="11"/>
        <v>1.1200000000000001</v>
      </c>
      <c r="J61">
        <f t="shared" si="12"/>
        <v>0.89285714285714279</v>
      </c>
      <c r="K61">
        <f t="shared" si="20"/>
        <v>1.3975092306980274E-3</v>
      </c>
      <c r="L61" s="2">
        <v>58</v>
      </c>
      <c r="M61" s="6">
        <v>2.7564999999999999E-2</v>
      </c>
      <c r="Q61" s="4">
        <f t="shared" si="21"/>
        <v>12.5</v>
      </c>
      <c r="R61">
        <f t="shared" si="0"/>
        <v>250000</v>
      </c>
      <c r="S61">
        <f t="shared" si="1"/>
        <v>113.79309799007673</v>
      </c>
      <c r="U61">
        <f t="shared" si="13"/>
        <v>2.7564999999999999E-2</v>
      </c>
      <c r="V61">
        <f t="shared" si="14"/>
        <v>0.01</v>
      </c>
      <c r="W61">
        <f t="shared" si="15"/>
        <v>0.3923094135428431</v>
      </c>
      <c r="X61">
        <f t="shared" si="16"/>
        <v>1.081400898430847E-2</v>
      </c>
      <c r="Y61">
        <f t="shared" si="17"/>
        <v>3.9230941354284309E-3</v>
      </c>
      <c r="Z61">
        <f t="shared" si="18"/>
        <v>0.37757231042310624</v>
      </c>
      <c r="AB61">
        <f t="shared" si="19"/>
        <v>46.037352742857003</v>
      </c>
      <c r="AC61">
        <f t="shared" si="2"/>
        <v>42.965122918316197</v>
      </c>
      <c r="AE61">
        <f t="shared" si="3"/>
        <v>0</v>
      </c>
      <c r="AF61">
        <f t="shared" si="24"/>
        <v>0</v>
      </c>
      <c r="AG61">
        <f t="shared" si="24"/>
        <v>-4.7196538802888277</v>
      </c>
      <c r="AH61">
        <f t="shared" si="5"/>
        <v>-2703.5022460771174</v>
      </c>
      <c r="AI61">
        <f t="shared" si="25"/>
        <v>-2708.2218999574061</v>
      </c>
      <c r="AJ61">
        <f t="shared" si="7"/>
        <v>3.0722298245408055</v>
      </c>
      <c r="AK61">
        <f t="shared" si="22"/>
        <v>3.2226146919999903</v>
      </c>
      <c r="AL61">
        <f t="shared" si="26"/>
        <v>-2701.9270554408649</v>
      </c>
      <c r="AN61">
        <f t="shared" si="27"/>
        <v>0</v>
      </c>
      <c r="AO61">
        <f t="shared" si="27"/>
        <v>0</v>
      </c>
      <c r="AP61">
        <f t="shared" si="27"/>
        <v>-6.5957598634033996E-3</v>
      </c>
      <c r="AQ61">
        <f t="shared" si="27"/>
        <v>-3.7781693441056214</v>
      </c>
      <c r="AR61">
        <f t="shared" si="27"/>
        <v>-3.7847651039690247</v>
      </c>
      <c r="AS61">
        <f t="shared" si="27"/>
        <v>4.2934695386215565E-3</v>
      </c>
      <c r="AT61">
        <f t="shared" si="27"/>
        <v>4.5036337790530668E-3</v>
      </c>
      <c r="AU61">
        <f t="shared" si="23"/>
        <v>-3.7759680006513499</v>
      </c>
      <c r="AW61">
        <v>58</v>
      </c>
      <c r="AX61">
        <f>IF(Z61&gt;0, (R61*SUMPRODUCT(K61:$K$98, X61:$X$98)-K61*$AZ$3)/Z61, 0)</f>
        <v>113.79309799007673</v>
      </c>
    </row>
    <row r="62" spans="5:50" x14ac:dyDescent="0.25">
      <c r="E62">
        <v>2062</v>
      </c>
      <c r="F62" s="5">
        <f>EconomicRates!C102</f>
        <v>3.5571999999999999E-2</v>
      </c>
      <c r="G62" s="5">
        <f>EconomicRates!D102</f>
        <v>7.0000000000000007E-2</v>
      </c>
      <c r="H62" s="5">
        <f t="shared" si="10"/>
        <v>0.12000000000000001</v>
      </c>
      <c r="I62" s="5">
        <f t="shared" si="11"/>
        <v>1.1200000000000001</v>
      </c>
      <c r="J62">
        <f t="shared" si="12"/>
        <v>0.89285714285714279</v>
      </c>
      <c r="K62">
        <f t="shared" si="20"/>
        <v>1.2477760988375245E-3</v>
      </c>
      <c r="L62" s="2">
        <v>59</v>
      </c>
      <c r="M62" s="6">
        <v>3.0620999999999999E-2</v>
      </c>
      <c r="Q62" s="4">
        <f t="shared" si="21"/>
        <v>12.5</v>
      </c>
      <c r="R62">
        <f t="shared" si="0"/>
        <v>250000</v>
      </c>
      <c r="S62">
        <f t="shared" si="1"/>
        <v>110.35321937325975</v>
      </c>
      <c r="U62">
        <f t="shared" si="13"/>
        <v>3.0620999999999999E-2</v>
      </c>
      <c r="V62">
        <f t="shared" si="14"/>
        <v>0.01</v>
      </c>
      <c r="W62">
        <f t="shared" si="15"/>
        <v>0.37757231042310624</v>
      </c>
      <c r="X62">
        <f t="shared" si="16"/>
        <v>1.1561641717465937E-2</v>
      </c>
      <c r="Y62">
        <f t="shared" si="17"/>
        <v>3.7757231042310625E-3</v>
      </c>
      <c r="Z62">
        <f t="shared" si="18"/>
        <v>0.36223494560140923</v>
      </c>
      <c r="AB62">
        <f t="shared" si="19"/>
        <v>42.965122918316197</v>
      </c>
      <c r="AC62">
        <f t="shared" si="2"/>
        <v>39.973792416613122</v>
      </c>
      <c r="AE62">
        <f t="shared" si="3"/>
        <v>0</v>
      </c>
      <c r="AF62">
        <f t="shared" si="24"/>
        <v>0</v>
      </c>
      <c r="AG62">
        <f t="shared" si="24"/>
        <v>-4.5279368200176151</v>
      </c>
      <c r="AH62">
        <f t="shared" si="5"/>
        <v>-2890.4104293664841</v>
      </c>
      <c r="AI62">
        <f t="shared" si="25"/>
        <v>-2894.9383661865018</v>
      </c>
      <c r="AJ62">
        <f t="shared" si="7"/>
        <v>2.9913305017030751</v>
      </c>
      <c r="AK62">
        <f t="shared" si="22"/>
        <v>3.0075586042821341</v>
      </c>
      <c r="AL62">
        <f t="shared" si="26"/>
        <v>-2888.9394770805166</v>
      </c>
      <c r="AN62">
        <f t="shared" si="27"/>
        <v>0</v>
      </c>
      <c r="AO62">
        <f t="shared" si="27"/>
        <v>0</v>
      </c>
      <c r="AP62">
        <f t="shared" si="27"/>
        <v>-5.649851341064366E-3</v>
      </c>
      <c r="AQ62">
        <f t="shared" si="27"/>
        <v>-3.6065850495942056</v>
      </c>
      <c r="AR62">
        <f t="shared" si="27"/>
        <v>-3.6122349009352699</v>
      </c>
      <c r="AS62">
        <f t="shared" si="27"/>
        <v>3.7325107037487577E-3</v>
      </c>
      <c r="AT62">
        <f t="shared" si="27"/>
        <v>3.752759742276391E-3</v>
      </c>
      <c r="AU62">
        <f t="shared" si="23"/>
        <v>-3.6047496304892448</v>
      </c>
      <c r="AW62">
        <v>59</v>
      </c>
      <c r="AX62">
        <f>IF(Z62&gt;0, (R62*SUMPRODUCT(K62:$K$98, X62:$X$98)-K62*$AZ$3)/Z62, 0)</f>
        <v>110.35321937325975</v>
      </c>
    </row>
    <row r="63" spans="5:50" x14ac:dyDescent="0.25">
      <c r="E63">
        <v>2063</v>
      </c>
      <c r="F63" s="5">
        <f>EconomicRates!C103</f>
        <v>3.5571999999999999E-2</v>
      </c>
      <c r="G63" s="5">
        <f>EconomicRates!D103</f>
        <v>7.0000000000000007E-2</v>
      </c>
      <c r="H63" s="5">
        <f t="shared" si="10"/>
        <v>0.12000000000000001</v>
      </c>
      <c r="I63" s="5">
        <f t="shared" si="11"/>
        <v>1.1200000000000001</v>
      </c>
      <c r="J63">
        <f t="shared" si="12"/>
        <v>0.89285714285714279</v>
      </c>
      <c r="K63">
        <f t="shared" si="20"/>
        <v>1.114085802533504E-3</v>
      </c>
      <c r="L63" s="2">
        <v>60</v>
      </c>
      <c r="M63" s="6">
        <v>3.3921E-2</v>
      </c>
      <c r="Q63" s="4">
        <f t="shared" si="21"/>
        <v>12.5</v>
      </c>
      <c r="R63">
        <f t="shared" si="0"/>
        <v>250000</v>
      </c>
      <c r="S63">
        <f t="shared" si="1"/>
        <v>107.03737244463656</v>
      </c>
      <c r="U63">
        <f t="shared" si="13"/>
        <v>3.3921E-2</v>
      </c>
      <c r="V63">
        <f t="shared" si="14"/>
        <v>0.01</v>
      </c>
      <c r="W63">
        <f t="shared" si="15"/>
        <v>0.36223494560140923</v>
      </c>
      <c r="X63">
        <f t="shared" si="16"/>
        <v>1.2287371589745402E-2</v>
      </c>
      <c r="Y63">
        <f t="shared" si="17"/>
        <v>3.6223494560140923E-3</v>
      </c>
      <c r="Z63">
        <f t="shared" si="18"/>
        <v>0.34632522455564974</v>
      </c>
      <c r="AB63">
        <f t="shared" si="19"/>
        <v>39.973792416613122</v>
      </c>
      <c r="AC63">
        <f t="shared" si="2"/>
        <v>37.069742047735474</v>
      </c>
      <c r="AE63">
        <f t="shared" si="3"/>
        <v>0</v>
      </c>
      <c r="AF63">
        <f t="shared" si="24"/>
        <v>0</v>
      </c>
      <c r="AG63">
        <f t="shared" si="24"/>
        <v>-4.3290653069456217</v>
      </c>
      <c r="AH63">
        <f t="shared" si="5"/>
        <v>-3071.8428974363505</v>
      </c>
      <c r="AI63">
        <f t="shared" si="25"/>
        <v>-3076.1719627432963</v>
      </c>
      <c r="AJ63">
        <f t="shared" si="7"/>
        <v>2.9040503688776482</v>
      </c>
      <c r="AK63">
        <f t="shared" si="22"/>
        <v>2.7981654691629188</v>
      </c>
      <c r="AL63">
        <f t="shared" si="26"/>
        <v>-3070.4697469052558</v>
      </c>
      <c r="AN63">
        <f t="shared" si="27"/>
        <v>0</v>
      </c>
      <c r="AO63">
        <f t="shared" si="27"/>
        <v>0</v>
      </c>
      <c r="AP63">
        <f t="shared" si="27"/>
        <v>-4.8229501967084623E-3</v>
      </c>
      <c r="AQ63">
        <f t="shared" si="27"/>
        <v>-3.4222965596472208</v>
      </c>
      <c r="AR63">
        <f t="shared" si="27"/>
        <v>-3.4271195098439291</v>
      </c>
      <c r="AS63">
        <f t="shared" si="27"/>
        <v>3.2353612858087729E-3</v>
      </c>
      <c r="AT63">
        <f t="shared" si="27"/>
        <v>3.1173964223339089E-3</v>
      </c>
      <c r="AU63">
        <f t="shared" si="23"/>
        <v>-3.4207667521357865</v>
      </c>
      <c r="AW63">
        <v>60</v>
      </c>
      <c r="AX63">
        <f>IF(Z63&gt;0, (R63*SUMPRODUCT(K63:$K$98, X63:$X$98)-K63*$AZ$3)/Z63, 0)</f>
        <v>107.03737244463656</v>
      </c>
    </row>
    <row r="64" spans="5:50" x14ac:dyDescent="0.25">
      <c r="E64">
        <v>2064</v>
      </c>
      <c r="F64" s="5">
        <f>EconomicRates!C104</f>
        <v>3.5571999999999999E-2</v>
      </c>
      <c r="G64" s="5">
        <f>EconomicRates!D104</f>
        <v>7.0000000000000007E-2</v>
      </c>
      <c r="H64" s="5">
        <f t="shared" si="10"/>
        <v>0.12000000000000001</v>
      </c>
      <c r="I64" s="5">
        <f t="shared" si="11"/>
        <v>1.1200000000000001</v>
      </c>
      <c r="J64">
        <f t="shared" si="12"/>
        <v>0.89285714285714279</v>
      </c>
      <c r="K64">
        <f t="shared" si="20"/>
        <v>9.9471946654777136E-4</v>
      </c>
      <c r="L64" s="2">
        <v>61</v>
      </c>
      <c r="M64" s="6">
        <v>3.7368999999999999E-2</v>
      </c>
      <c r="Q64" s="4">
        <f t="shared" si="21"/>
        <v>12.5</v>
      </c>
      <c r="R64">
        <f t="shared" si="0"/>
        <v>250000</v>
      </c>
      <c r="S64">
        <f t="shared" si="1"/>
        <v>103.88789261876742</v>
      </c>
      <c r="U64">
        <f t="shared" si="13"/>
        <v>3.7368999999999999E-2</v>
      </c>
      <c r="V64">
        <f t="shared" si="14"/>
        <v>0.01</v>
      </c>
      <c r="W64">
        <f t="shared" si="15"/>
        <v>0.34632522455564974</v>
      </c>
      <c r="X64">
        <f t="shared" si="16"/>
        <v>1.2941827316420075E-2</v>
      </c>
      <c r="Y64">
        <f t="shared" si="17"/>
        <v>3.4632522455564974E-3</v>
      </c>
      <c r="Z64">
        <f t="shared" si="18"/>
        <v>0.32992014499367317</v>
      </c>
      <c r="AB64">
        <f t="shared" si="19"/>
        <v>37.069742047735474</v>
      </c>
      <c r="AC64">
        <f t="shared" si="2"/>
        <v>34.274708595870898</v>
      </c>
      <c r="AE64">
        <f t="shared" si="3"/>
        <v>0</v>
      </c>
      <c r="AF64">
        <f t="shared" si="24"/>
        <v>0</v>
      </c>
      <c r="AG64">
        <f t="shared" si="24"/>
        <v>-4.1240018124209143</v>
      </c>
      <c r="AH64">
        <f t="shared" si="5"/>
        <v>-3235.4568291050186</v>
      </c>
      <c r="AI64">
        <f t="shared" si="25"/>
        <v>-3239.5808309174395</v>
      </c>
      <c r="AJ64">
        <f t="shared" si="7"/>
        <v>2.7950334518645761</v>
      </c>
      <c r="AK64">
        <f t="shared" si="22"/>
        <v>2.5948819433414836</v>
      </c>
      <c r="AL64">
        <f t="shared" si="26"/>
        <v>-3234.1909155222334</v>
      </c>
      <c r="AN64">
        <f t="shared" si="27"/>
        <v>0</v>
      </c>
      <c r="AO64">
        <f t="shared" si="27"/>
        <v>0</v>
      </c>
      <c r="AP64">
        <f t="shared" si="27"/>
        <v>-4.1022248828933745E-3</v>
      </c>
      <c r="AQ64">
        <f t="shared" si="27"/>
        <v>-3.2183718910856882</v>
      </c>
      <c r="AR64">
        <f t="shared" si="27"/>
        <v>-3.2224741159685815</v>
      </c>
      <c r="AS64">
        <f t="shared" si="27"/>
        <v>2.7802741842219069E-3</v>
      </c>
      <c r="AT64">
        <f t="shared" si="27"/>
        <v>2.5811795824350848E-3</v>
      </c>
      <c r="AU64">
        <f t="shared" si="23"/>
        <v>-3.2171126622019242</v>
      </c>
      <c r="AW64">
        <v>61</v>
      </c>
      <c r="AX64">
        <f>IF(Z64&gt;0, (R64*SUMPRODUCT(K64:$K$98, X64:$X$98)-K64*$AZ$3)/Z64, 0)</f>
        <v>103.88789261876742</v>
      </c>
    </row>
    <row r="65" spans="5:50" x14ac:dyDescent="0.25">
      <c r="E65">
        <v>2065</v>
      </c>
      <c r="F65" s="5">
        <f>EconomicRates!C105</f>
        <v>3.5571999999999999E-2</v>
      </c>
      <c r="G65" s="5">
        <f>EconomicRates!D105</f>
        <v>7.0000000000000007E-2</v>
      </c>
      <c r="H65" s="5">
        <f t="shared" si="10"/>
        <v>0.12000000000000001</v>
      </c>
      <c r="I65" s="5">
        <f t="shared" si="11"/>
        <v>1.1200000000000001</v>
      </c>
      <c r="J65">
        <f t="shared" si="12"/>
        <v>0.89285714285714279</v>
      </c>
      <c r="K65">
        <f t="shared" si="20"/>
        <v>8.8814238084622432E-4</v>
      </c>
      <c r="L65" s="2">
        <v>62</v>
      </c>
      <c r="M65" s="6">
        <v>5.0548205999999998E-2</v>
      </c>
      <c r="Q65" s="4">
        <f t="shared" si="21"/>
        <v>12.5</v>
      </c>
      <c r="R65">
        <f t="shared" si="0"/>
        <v>250000</v>
      </c>
      <c r="S65">
        <f t="shared" si="1"/>
        <v>102.00676798791093</v>
      </c>
      <c r="U65">
        <f t="shared" si="13"/>
        <v>5.0548205999999998E-2</v>
      </c>
      <c r="V65">
        <f t="shared" si="14"/>
        <v>0.01</v>
      </c>
      <c r="W65">
        <f t="shared" si="15"/>
        <v>0.32992014499367317</v>
      </c>
      <c r="X65">
        <f t="shared" si="16"/>
        <v>1.6676871452690058E-2</v>
      </c>
      <c r="Y65">
        <f t="shared" si="17"/>
        <v>3.2992014499367318E-3</v>
      </c>
      <c r="Z65">
        <f t="shared" si="18"/>
        <v>0.30994407209104641</v>
      </c>
      <c r="AB65">
        <f t="shared" si="19"/>
        <v>34.274708595870898</v>
      </c>
      <c r="AC65">
        <f t="shared" si="2"/>
        <v>31.61639305101971</v>
      </c>
      <c r="AE65">
        <f t="shared" si="3"/>
        <v>0</v>
      </c>
      <c r="AF65">
        <f t="shared" si="24"/>
        <v>0</v>
      </c>
      <c r="AG65">
        <f t="shared" si="24"/>
        <v>-3.87430090113808</v>
      </c>
      <c r="AH65">
        <f t="shared" si="5"/>
        <v>-4169.2178631725146</v>
      </c>
      <c r="AI65">
        <f t="shared" si="25"/>
        <v>-4173.0921640736524</v>
      </c>
      <c r="AJ65">
        <f t="shared" si="7"/>
        <v>2.6583155448511882</v>
      </c>
      <c r="AK65">
        <f t="shared" si="22"/>
        <v>2.3992296017109629</v>
      </c>
      <c r="AL65">
        <f t="shared" si="26"/>
        <v>-4168.0346189270895</v>
      </c>
      <c r="AN65">
        <f t="shared" si="27"/>
        <v>0</v>
      </c>
      <c r="AO65">
        <f t="shared" si="27"/>
        <v>0</v>
      </c>
      <c r="AP65">
        <f t="shared" si="27"/>
        <v>-3.4409308264514468E-3</v>
      </c>
      <c r="AQ65">
        <f t="shared" si="27"/>
        <v>-3.7028590792646452</v>
      </c>
      <c r="AR65">
        <f t="shared" si="27"/>
        <v>-3.7063000100910961</v>
      </c>
      <c r="AS65">
        <f t="shared" si="27"/>
        <v>2.3609626970446623E-3</v>
      </c>
      <c r="AT65">
        <f t="shared" si="27"/>
        <v>2.1308574906603131E-3</v>
      </c>
      <c r="AU65">
        <f t="shared" si="23"/>
        <v>-3.7018081899033906</v>
      </c>
      <c r="AW65">
        <v>62</v>
      </c>
      <c r="AX65">
        <f>IF(Z65&gt;0, (R65*SUMPRODUCT(K65:$K$98, X65:$X$98)-K65*$AZ$3)/Z65, 0)</f>
        <v>102.00676798791093</v>
      </c>
    </row>
    <row r="66" spans="5:50" x14ac:dyDescent="0.25">
      <c r="E66">
        <v>2066</v>
      </c>
      <c r="F66" s="5">
        <f>EconomicRates!C106</f>
        <v>3.5571999999999999E-2</v>
      </c>
      <c r="G66" s="5">
        <f>EconomicRates!D106</f>
        <v>7.0000000000000007E-2</v>
      </c>
      <c r="H66" s="5">
        <f t="shared" si="10"/>
        <v>0.12000000000000001</v>
      </c>
      <c r="I66" s="5">
        <f t="shared" si="11"/>
        <v>1.1200000000000001</v>
      </c>
      <c r="J66">
        <f t="shared" si="12"/>
        <v>0.89285714285714279</v>
      </c>
      <c r="K66">
        <f t="shared" si="20"/>
        <v>7.9298426861270028E-4</v>
      </c>
      <c r="L66" s="2">
        <v>63</v>
      </c>
      <c r="M66" s="6">
        <v>6.4784177999999998E-2</v>
      </c>
      <c r="Q66" s="4">
        <f t="shared" si="21"/>
        <v>12.5</v>
      </c>
      <c r="R66">
        <f t="shared" si="0"/>
        <v>250000</v>
      </c>
      <c r="S66">
        <f t="shared" si="1"/>
        <v>99.083111550229262</v>
      </c>
      <c r="U66">
        <f t="shared" si="13"/>
        <v>6.4784177999999998E-2</v>
      </c>
      <c r="V66">
        <f t="shared" si="14"/>
        <v>0.01</v>
      </c>
      <c r="W66">
        <f t="shared" si="15"/>
        <v>0.30994407209104641</v>
      </c>
      <c r="X66">
        <f t="shared" si="16"/>
        <v>2.0079471936391181E-2</v>
      </c>
      <c r="Y66">
        <f t="shared" si="17"/>
        <v>3.0994407209104643E-3</v>
      </c>
      <c r="Z66">
        <f t="shared" si="18"/>
        <v>0.28676515943374475</v>
      </c>
      <c r="AB66">
        <f t="shared" si="19"/>
        <v>31.61639305101971</v>
      </c>
      <c r="AC66">
        <f t="shared" si="2"/>
        <v>28.413584280893012</v>
      </c>
      <c r="AE66">
        <f t="shared" si="3"/>
        <v>0</v>
      </c>
      <c r="AF66">
        <f t="shared" si="24"/>
        <v>0</v>
      </c>
      <c r="AG66">
        <f t="shared" si="24"/>
        <v>-3.5845644929218095</v>
      </c>
      <c r="AH66">
        <f t="shared" si="5"/>
        <v>-5019.8679840977957</v>
      </c>
      <c r="AI66">
        <f t="shared" si="25"/>
        <v>-5023.4525485907179</v>
      </c>
      <c r="AJ66">
        <f t="shared" si="7"/>
        <v>3.2028087701266976</v>
      </c>
      <c r="AK66">
        <f t="shared" si="22"/>
        <v>2.2131475135713798</v>
      </c>
      <c r="AL66">
        <f t="shared" si="26"/>
        <v>-5018.0365923070203</v>
      </c>
      <c r="AN66">
        <f t="shared" si="27"/>
        <v>0</v>
      </c>
      <c r="AO66">
        <f t="shared" si="27"/>
        <v>0</v>
      </c>
      <c r="AP66">
        <f t="shared" si="27"/>
        <v>-2.8425032527146558E-3</v>
      </c>
      <c r="AQ66">
        <f t="shared" si="27"/>
        <v>-3.9806763419021007</v>
      </c>
      <c r="AR66">
        <f t="shared" si="27"/>
        <v>-3.9835188451548156</v>
      </c>
      <c r="AS66">
        <f t="shared" si="27"/>
        <v>2.5397769700852614E-3</v>
      </c>
      <c r="AT66">
        <f t="shared" si="27"/>
        <v>1.7549911623814167E-3</v>
      </c>
      <c r="AU66">
        <f t="shared" si="23"/>
        <v>-3.9792240770223493</v>
      </c>
      <c r="AW66">
        <v>63</v>
      </c>
      <c r="AX66">
        <f>IF(Z66&gt;0, (R66*SUMPRODUCT(K66:$K$98, X66:$X$98)-K66*$AZ$3)/Z66, 0)</f>
        <v>99.083111550229262</v>
      </c>
    </row>
    <row r="67" spans="5:50" x14ac:dyDescent="0.25">
      <c r="E67">
        <v>2067</v>
      </c>
      <c r="F67" s="5">
        <f>EconomicRates!C107</f>
        <v>3.5571999999999999E-2</v>
      </c>
      <c r="G67" s="5">
        <f>EconomicRates!D107</f>
        <v>7.0000000000000007E-2</v>
      </c>
      <c r="H67" s="5">
        <f t="shared" si="10"/>
        <v>0.12000000000000001</v>
      </c>
      <c r="I67" s="5">
        <f t="shared" si="11"/>
        <v>1.1200000000000001</v>
      </c>
      <c r="J67">
        <f t="shared" si="12"/>
        <v>0.89285714285714279</v>
      </c>
      <c r="K67">
        <f t="shared" si="20"/>
        <v>7.0802166840419666E-4</v>
      </c>
      <c r="L67" s="2">
        <v>64</v>
      </c>
      <c r="M67" s="6">
        <v>8.0470763000000001E-2</v>
      </c>
      <c r="Q67" s="4">
        <f t="shared" si="21"/>
        <v>12.5</v>
      </c>
      <c r="R67">
        <f t="shared" ref="R67:R98" si="28">$C$6</f>
        <v>250000</v>
      </c>
      <c r="S67">
        <f t="shared" ref="S67:S98" si="29">AX67</f>
        <v>95.38861185066358</v>
      </c>
      <c r="U67">
        <f t="shared" si="13"/>
        <v>8.0470763000000001E-2</v>
      </c>
      <c r="V67">
        <f t="shared" si="14"/>
        <v>0.01</v>
      </c>
      <c r="W67">
        <f t="shared" si="15"/>
        <v>0.28676515943374475</v>
      </c>
      <c r="X67">
        <f t="shared" si="16"/>
        <v>2.3076211181450087E-2</v>
      </c>
      <c r="Y67">
        <f t="shared" si="17"/>
        <v>2.8676515943374475E-3</v>
      </c>
      <c r="Z67">
        <f t="shared" si="18"/>
        <v>0.26082129665795722</v>
      </c>
      <c r="AB67">
        <f t="shared" si="19"/>
        <v>28.413584280893012</v>
      </c>
      <c r="AC67">
        <f t="shared" ref="AC67:AC98" si="30">S67*Z67</f>
        <v>24.87938142929266</v>
      </c>
      <c r="AE67">
        <f t="shared" ref="AE67:AE98" si="31">$Z67*O67</f>
        <v>0</v>
      </c>
      <c r="AF67">
        <f t="shared" ref="AF67:AG98" si="32">-$Z67*P67</f>
        <v>0</v>
      </c>
      <c r="AG67">
        <f t="shared" si="32"/>
        <v>-3.2602662082244653</v>
      </c>
      <c r="AH67">
        <f t="shared" ref="AH67:AH98" si="33">-X67*R67</f>
        <v>-5769.0527953625215</v>
      </c>
      <c r="AI67">
        <f t="shared" ref="AI67:AI98" si="34">SUM(AE67:AH67)</f>
        <v>-5772.313061570746</v>
      </c>
      <c r="AJ67">
        <f t="shared" ref="AJ67:AJ98" si="35">AB67-AC67</f>
        <v>3.5342028516003516</v>
      </c>
      <c r="AK67">
        <f t="shared" si="22"/>
        <v>1.9889508996625109</v>
      </c>
      <c r="AL67">
        <f t="shared" si="26"/>
        <v>-5766.7899078194832</v>
      </c>
      <c r="AN67">
        <f t="shared" ref="AN67:AU98" si="36">AE67*$K67</f>
        <v>0</v>
      </c>
      <c r="AO67">
        <f t="shared" si="36"/>
        <v>0</v>
      </c>
      <c r="AP67">
        <f t="shared" si="36"/>
        <v>-2.30833912018891E-3</v>
      </c>
      <c r="AQ67">
        <f t="shared" si="36"/>
        <v>-4.0846143852844667</v>
      </c>
      <c r="AR67">
        <f t="shared" si="36"/>
        <v>-4.0869227244046558</v>
      </c>
      <c r="AS67">
        <f t="shared" si="36"/>
        <v>2.5022921994689506E-3</v>
      </c>
      <c r="AT67">
        <f t="shared" si="36"/>
        <v>1.408220334353079E-3</v>
      </c>
      <c r="AU67">
        <f t="shared" si="23"/>
        <v>-4.0830122118708339</v>
      </c>
      <c r="AW67">
        <v>64</v>
      </c>
      <c r="AX67">
        <f>IF(Z67&gt;0, (R67*SUMPRODUCT(K67:$K$98, X67:$X$98)-K67*$AZ$3)/Z67, 0)</f>
        <v>95.38861185066358</v>
      </c>
    </row>
    <row r="68" spans="5:50" x14ac:dyDescent="0.25">
      <c r="E68">
        <v>2068</v>
      </c>
      <c r="F68" s="5">
        <f>EconomicRates!C108</f>
        <v>3.5571999999999999E-2</v>
      </c>
      <c r="G68" s="5">
        <f>EconomicRates!D108</f>
        <v>7.0000000000000007E-2</v>
      </c>
      <c r="H68" s="5">
        <f t="shared" ref="H68:H98" si="37">G68+$C$9</f>
        <v>0.12000000000000001</v>
      </c>
      <c r="I68" s="5">
        <f t="shared" ref="I68:I98" si="38">1+H68</f>
        <v>1.1200000000000001</v>
      </c>
      <c r="J68">
        <f t="shared" ref="J68:J98" si="39">1/I68</f>
        <v>0.89285714285714279</v>
      </c>
      <c r="K68">
        <f t="shared" si="20"/>
        <v>6.3216220393231843E-4</v>
      </c>
      <c r="L68" s="2">
        <v>65</v>
      </c>
      <c r="M68" s="6">
        <v>9.7818447000000003E-2</v>
      </c>
      <c r="Q68" s="4">
        <f t="shared" si="21"/>
        <v>12.5</v>
      </c>
      <c r="R68">
        <f t="shared" si="28"/>
        <v>250000</v>
      </c>
      <c r="S68">
        <f t="shared" si="29"/>
        <v>91.076100934920078</v>
      </c>
      <c r="U68">
        <f t="shared" ref="U68:U98" si="40">M68</f>
        <v>9.7818447000000003E-2</v>
      </c>
      <c r="V68">
        <f t="shared" ref="V68:V98" si="41">$C$10</f>
        <v>0.01</v>
      </c>
      <c r="W68">
        <f t="shared" ref="W68:W98" si="42">Z67</f>
        <v>0.26082129665795722</v>
      </c>
      <c r="X68">
        <f t="shared" ref="X68:X98" si="43">U68*W68</f>
        <v>2.5513134183607667E-2</v>
      </c>
      <c r="Y68">
        <f t="shared" ref="Y68:Y98" si="44">V68*W68</f>
        <v>2.6082129665795724E-3</v>
      </c>
      <c r="Z68">
        <f t="shared" ref="Z68:Z98" si="45">MAX(0, W68-X68-Y68)</f>
        <v>0.23269994950776998</v>
      </c>
      <c r="AB68">
        <f t="shared" ref="AB68:AB98" si="46">AC67</f>
        <v>24.87938142929266</v>
      </c>
      <c r="AC68">
        <f t="shared" si="30"/>
        <v>21.193404088920463</v>
      </c>
      <c r="AE68">
        <f t="shared" si="31"/>
        <v>0</v>
      </c>
      <c r="AF68">
        <f t="shared" si="32"/>
        <v>0</v>
      </c>
      <c r="AG68">
        <f t="shared" si="32"/>
        <v>-2.9087493688471247</v>
      </c>
      <c r="AH68">
        <f t="shared" si="33"/>
        <v>-6378.283545901917</v>
      </c>
      <c r="AI68">
        <f t="shared" si="34"/>
        <v>-6381.1922952707646</v>
      </c>
      <c r="AJ68">
        <f t="shared" si="35"/>
        <v>3.6859773403721974</v>
      </c>
      <c r="AK68">
        <f t="shared" si="22"/>
        <v>1.7415567000504864</v>
      </c>
      <c r="AL68">
        <f t="shared" si="26"/>
        <v>-6375.7647612303417</v>
      </c>
      <c r="AN68">
        <f t="shared" si="36"/>
        <v>0</v>
      </c>
      <c r="AO68">
        <f t="shared" si="36"/>
        <v>0</v>
      </c>
      <c r="AP68">
        <f t="shared" si="36"/>
        <v>-1.8388014116971386E-3</v>
      </c>
      <c r="AQ68">
        <f t="shared" si="36"/>
        <v>-4.032109783682599</v>
      </c>
      <c r="AR68">
        <f t="shared" si="36"/>
        <v>-4.0339485850942962</v>
      </c>
      <c r="AS68">
        <f t="shared" si="36"/>
        <v>2.3301355591342737E-3</v>
      </c>
      <c r="AT68">
        <f t="shared" si="36"/>
        <v>1.1009463217770111E-3</v>
      </c>
      <c r="AU68">
        <f t="shared" si="23"/>
        <v>-4.0305175032133844</v>
      </c>
      <c r="AW68">
        <v>65</v>
      </c>
      <c r="AX68">
        <f>IF(Z68&gt;0, (R68*SUMPRODUCT(K68:$K$98, X68:$X$98)-K68*$AZ$3)/Z68, 0)</f>
        <v>91.076100934920078</v>
      </c>
    </row>
    <row r="69" spans="5:50" x14ac:dyDescent="0.25">
      <c r="E69">
        <v>2069</v>
      </c>
      <c r="F69" s="5">
        <f>EconomicRates!C109</f>
        <v>3.5571999999999999E-2</v>
      </c>
      <c r="G69" s="5">
        <f>EconomicRates!D109</f>
        <v>7.0000000000000007E-2</v>
      </c>
      <c r="H69" s="5">
        <f t="shared" si="37"/>
        <v>0.12000000000000001</v>
      </c>
      <c r="I69" s="5">
        <f t="shared" si="38"/>
        <v>1.1200000000000001</v>
      </c>
      <c r="J69">
        <f t="shared" si="39"/>
        <v>0.89285714285714279</v>
      </c>
      <c r="K69">
        <f t="shared" ref="K69:K98" si="47">K68*J69</f>
        <v>5.6443053922528431E-4</v>
      </c>
      <c r="L69" s="2">
        <v>66</v>
      </c>
      <c r="M69" s="6">
        <v>0.115047869</v>
      </c>
      <c r="Q69" s="4">
        <f t="shared" ref="Q69:Q98" si="48">$C$8</f>
        <v>12.5</v>
      </c>
      <c r="R69">
        <f t="shared" si="28"/>
        <v>250000</v>
      </c>
      <c r="S69">
        <f t="shared" si="29"/>
        <v>86.036871085369029</v>
      </c>
      <c r="U69">
        <f t="shared" si="40"/>
        <v>0.115047869</v>
      </c>
      <c r="V69">
        <f t="shared" si="41"/>
        <v>0.01</v>
      </c>
      <c r="W69">
        <f t="shared" si="42"/>
        <v>0.23269994950776998</v>
      </c>
      <c r="X69">
        <f t="shared" si="43"/>
        <v>2.6771633307276534E-2</v>
      </c>
      <c r="Y69">
        <f t="shared" si="44"/>
        <v>2.3269994950776999E-3</v>
      </c>
      <c r="Z69">
        <f t="shared" si="45"/>
        <v>0.20360131670541576</v>
      </c>
      <c r="AB69">
        <f t="shared" si="46"/>
        <v>21.193404088920463</v>
      </c>
      <c r="AC69">
        <f t="shared" si="30"/>
        <v>17.517220238195247</v>
      </c>
      <c r="AE69">
        <f t="shared" si="31"/>
        <v>0</v>
      </c>
      <c r="AF69">
        <f t="shared" si="32"/>
        <v>0</v>
      </c>
      <c r="AG69">
        <f t="shared" si="32"/>
        <v>-2.5450164588176971</v>
      </c>
      <c r="AH69">
        <f t="shared" si="33"/>
        <v>-6692.9083268191334</v>
      </c>
      <c r="AI69">
        <f t="shared" si="34"/>
        <v>-6695.4533432779508</v>
      </c>
      <c r="AJ69">
        <f t="shared" si="35"/>
        <v>3.6761838507252165</v>
      </c>
      <c r="AK69">
        <f t="shared" si="22"/>
        <v>1.4835382862244326</v>
      </c>
      <c r="AL69">
        <f t="shared" si="26"/>
        <v>-6690.2936211410006</v>
      </c>
      <c r="AN69">
        <f t="shared" si="36"/>
        <v>0</v>
      </c>
      <c r="AO69">
        <f t="shared" si="36"/>
        <v>0</v>
      </c>
      <c r="AP69">
        <f t="shared" si="36"/>
        <v>-1.4364850121876963E-3</v>
      </c>
      <c r="AQ69">
        <f t="shared" si="36"/>
        <v>-3.777681855891919</v>
      </c>
      <c r="AR69">
        <f t="shared" si="36"/>
        <v>-3.7791183409041063</v>
      </c>
      <c r="AS69">
        <f t="shared" si="36"/>
        <v>2.0749504331561159E-3</v>
      </c>
      <c r="AT69">
        <f t="shared" si="36"/>
        <v>8.3735431485501067E-4</v>
      </c>
      <c r="AU69">
        <f t="shared" si="23"/>
        <v>-3.7762060361560947</v>
      </c>
      <c r="AW69">
        <v>66</v>
      </c>
      <c r="AX69">
        <f>IF(Z69&gt;0, (R69*SUMPRODUCT(K69:$K$98, X69:$X$98)-K69*$AZ$3)/Z69, 0)</f>
        <v>86.036871085369029</v>
      </c>
    </row>
    <row r="70" spans="5:50" x14ac:dyDescent="0.25">
      <c r="E70">
        <v>2070</v>
      </c>
      <c r="F70" s="5">
        <f>EconomicRates!C110</f>
        <v>3.5571999999999999E-2</v>
      </c>
      <c r="G70" s="5">
        <f>EconomicRates!D110</f>
        <v>7.0000000000000007E-2</v>
      </c>
      <c r="H70" s="5">
        <f t="shared" si="37"/>
        <v>0.12000000000000001</v>
      </c>
      <c r="I70" s="5">
        <f t="shared" si="38"/>
        <v>1.1200000000000001</v>
      </c>
      <c r="J70">
        <f t="shared" si="39"/>
        <v>0.89285714285714279</v>
      </c>
      <c r="K70">
        <f t="shared" si="47"/>
        <v>5.0395583859400386E-4</v>
      </c>
      <c r="L70" s="2">
        <v>67</v>
      </c>
      <c r="M70" s="6">
        <v>0.13365521</v>
      </c>
      <c r="Q70" s="4">
        <f t="shared" si="48"/>
        <v>12.5</v>
      </c>
      <c r="R70">
        <f t="shared" si="28"/>
        <v>250000</v>
      </c>
      <c r="S70">
        <f t="shared" si="29"/>
        <v>80.625715048495323</v>
      </c>
      <c r="U70">
        <f t="shared" si="40"/>
        <v>0.13365521</v>
      </c>
      <c r="V70">
        <f t="shared" si="41"/>
        <v>0.01</v>
      </c>
      <c r="W70">
        <f t="shared" si="42"/>
        <v>0.20360131670541576</v>
      </c>
      <c r="X70">
        <f t="shared" si="43"/>
        <v>2.7212376740538849E-2</v>
      </c>
      <c r="Y70">
        <f t="shared" si="44"/>
        <v>2.0360131670541575E-3</v>
      </c>
      <c r="Z70">
        <f t="shared" si="45"/>
        <v>0.17435292679782277</v>
      </c>
      <c r="AB70">
        <f t="shared" si="46"/>
        <v>17.517220238195247</v>
      </c>
      <c r="AC70">
        <f t="shared" si="30"/>
        <v>14.057329393872424</v>
      </c>
      <c r="AE70">
        <f t="shared" si="31"/>
        <v>0</v>
      </c>
      <c r="AF70">
        <f t="shared" si="32"/>
        <v>0</v>
      </c>
      <c r="AG70">
        <f t="shared" si="32"/>
        <v>-2.1794115849727849</v>
      </c>
      <c r="AH70">
        <f t="shared" si="33"/>
        <v>-6803.0941851347125</v>
      </c>
      <c r="AI70">
        <f t="shared" si="34"/>
        <v>-6805.273596719685</v>
      </c>
      <c r="AJ70">
        <f t="shared" si="35"/>
        <v>3.4598908443228229</v>
      </c>
      <c r="AK70">
        <f t="shared" si="22"/>
        <v>1.2262054166736673</v>
      </c>
      <c r="AL70">
        <f t="shared" si="26"/>
        <v>-6800.5875004586878</v>
      </c>
      <c r="AN70">
        <f t="shared" si="36"/>
        <v>0</v>
      </c>
      <c r="AO70">
        <f t="shared" si="36"/>
        <v>0</v>
      </c>
      <c r="AP70">
        <f t="shared" si="36"/>
        <v>-1.0983271929464469E-3</v>
      </c>
      <c r="AQ70">
        <f t="shared" si="36"/>
        <v>-3.4284590351035553</v>
      </c>
      <c r="AR70">
        <f t="shared" si="36"/>
        <v>-3.4295573622965017</v>
      </c>
      <c r="AS70">
        <f t="shared" si="36"/>
        <v>1.7436321918944243E-3</v>
      </c>
      <c r="AT70">
        <f t="shared" si="36"/>
        <v>6.1795337904828795E-4</v>
      </c>
      <c r="AU70">
        <f t="shared" si="23"/>
        <v>-3.4271957767255588</v>
      </c>
      <c r="AW70">
        <v>67</v>
      </c>
      <c r="AX70">
        <f>IF(Z70&gt;0, (R70*SUMPRODUCT(K70:$K$98, X70:$X$98)-K70*$AZ$3)/Z70, 0)</f>
        <v>80.625715048495323</v>
      </c>
    </row>
    <row r="71" spans="5:50" x14ac:dyDescent="0.25">
      <c r="E71">
        <v>2071</v>
      </c>
      <c r="F71" s="5">
        <f>EconomicRates!C111</f>
        <v>3.5571999999999999E-2</v>
      </c>
      <c r="G71" s="5">
        <f>EconomicRates!D111</f>
        <v>7.0000000000000007E-2</v>
      </c>
      <c r="H71" s="5">
        <f t="shared" si="37"/>
        <v>0.12000000000000001</v>
      </c>
      <c r="I71" s="5">
        <f t="shared" si="38"/>
        <v>1.1200000000000001</v>
      </c>
      <c r="J71">
        <f t="shared" si="39"/>
        <v>0.89285714285714279</v>
      </c>
      <c r="K71">
        <f t="shared" si="47"/>
        <v>4.4996057017321768E-4</v>
      </c>
      <c r="L71" s="2">
        <v>68</v>
      </c>
      <c r="M71" s="6">
        <v>0.153152232</v>
      </c>
      <c r="Q71" s="4">
        <f t="shared" si="48"/>
        <v>12.5</v>
      </c>
      <c r="R71">
        <f t="shared" si="28"/>
        <v>250000</v>
      </c>
      <c r="S71">
        <f t="shared" si="29"/>
        <v>74.791634267672165</v>
      </c>
      <c r="U71">
        <f t="shared" si="40"/>
        <v>0.153152232</v>
      </c>
      <c r="V71">
        <f t="shared" si="41"/>
        <v>0.01</v>
      </c>
      <c r="W71">
        <f t="shared" si="42"/>
        <v>0.17435292679782277</v>
      </c>
      <c r="X71">
        <f t="shared" si="43"/>
        <v>2.6702539894819171E-2</v>
      </c>
      <c r="Y71">
        <f t="shared" si="44"/>
        <v>1.7435292679782277E-3</v>
      </c>
      <c r="Z71">
        <f t="shared" si="45"/>
        <v>0.14590685763502539</v>
      </c>
      <c r="AB71">
        <f t="shared" si="46"/>
        <v>14.057329393872424</v>
      </c>
      <c r="AC71">
        <f t="shared" si="30"/>
        <v>10.91261233338413</v>
      </c>
      <c r="AE71">
        <f t="shared" si="31"/>
        <v>0</v>
      </c>
      <c r="AF71">
        <f t="shared" si="32"/>
        <v>0</v>
      </c>
      <c r="AG71">
        <f t="shared" si="32"/>
        <v>-1.8238357204378175</v>
      </c>
      <c r="AH71">
        <f t="shared" si="33"/>
        <v>-6675.6349737047931</v>
      </c>
      <c r="AI71">
        <f t="shared" si="34"/>
        <v>-6677.4588094252313</v>
      </c>
      <c r="AJ71">
        <f t="shared" si="35"/>
        <v>3.1447170604882935</v>
      </c>
      <c r="AK71">
        <f t="shared" si="22"/>
        <v>0.98401305757106972</v>
      </c>
      <c r="AL71">
        <f t="shared" si="26"/>
        <v>-6673.3300793071721</v>
      </c>
      <c r="AN71">
        <f t="shared" si="36"/>
        <v>0</v>
      </c>
      <c r="AO71">
        <f t="shared" si="36"/>
        <v>0</v>
      </c>
      <c r="AP71">
        <f t="shared" si="36"/>
        <v>-8.2065416067048156E-4</v>
      </c>
      <c r="AQ71">
        <f t="shared" si="36"/>
        <v>-3.0037725190364819</v>
      </c>
      <c r="AR71">
        <f t="shared" si="36"/>
        <v>-3.0045931731971525</v>
      </c>
      <c r="AS71">
        <f t="shared" si="36"/>
        <v>1.4149986815707575E-3</v>
      </c>
      <c r="AT71">
        <f t="shared" si="36"/>
        <v>4.4276707644256977E-4</v>
      </c>
      <c r="AU71">
        <f t="shared" si="23"/>
        <v>-3.0027354074391392</v>
      </c>
      <c r="AW71">
        <v>68</v>
      </c>
      <c r="AX71">
        <f>IF(Z71&gt;0, (R71*SUMPRODUCT(K71:$K$98, X71:$X$98)-K71*$AZ$3)/Z71, 0)</f>
        <v>74.791634267672165</v>
      </c>
    </row>
    <row r="72" spans="5:50" x14ac:dyDescent="0.25">
      <c r="E72">
        <v>2072</v>
      </c>
      <c r="F72" s="5">
        <f>EconomicRates!C112</f>
        <v>3.5571999999999999E-2</v>
      </c>
      <c r="G72" s="5">
        <f>EconomicRates!D112</f>
        <v>7.0000000000000007E-2</v>
      </c>
      <c r="H72" s="5">
        <f t="shared" si="37"/>
        <v>0.12000000000000001</v>
      </c>
      <c r="I72" s="5">
        <f t="shared" si="38"/>
        <v>1.1200000000000001</v>
      </c>
      <c r="J72">
        <f t="shared" si="39"/>
        <v>0.89285714285714279</v>
      </c>
      <c r="K72">
        <f t="shared" si="47"/>
        <v>4.0175050908323003E-4</v>
      </c>
      <c r="L72" s="2">
        <v>69</v>
      </c>
      <c r="M72" s="6">
        <v>0.17329698399999999</v>
      </c>
      <c r="Q72" s="4">
        <f t="shared" si="48"/>
        <v>12.5</v>
      </c>
      <c r="R72">
        <f t="shared" si="28"/>
        <v>250000</v>
      </c>
      <c r="S72">
        <f t="shared" si="29"/>
        <v>68.496179766429577</v>
      </c>
      <c r="U72">
        <f t="shared" si="40"/>
        <v>0.17329698399999999</v>
      </c>
      <c r="V72">
        <f t="shared" si="41"/>
        <v>0.01</v>
      </c>
      <c r="W72">
        <f t="shared" si="42"/>
        <v>0.14590685763502539</v>
      </c>
      <c r="X72">
        <f t="shared" si="43"/>
        <v>2.5285218373067273E-2</v>
      </c>
      <c r="Y72">
        <f t="shared" si="44"/>
        <v>1.459068576350254E-3</v>
      </c>
      <c r="Z72">
        <f t="shared" si="45"/>
        <v>0.11916257068560787</v>
      </c>
      <c r="AB72">
        <f t="shared" si="46"/>
        <v>10.91261233338413</v>
      </c>
      <c r="AC72">
        <f t="shared" si="30"/>
        <v>8.1621808631112689</v>
      </c>
      <c r="AE72">
        <f t="shared" si="31"/>
        <v>0</v>
      </c>
      <c r="AF72">
        <f t="shared" si="32"/>
        <v>0</v>
      </c>
      <c r="AG72">
        <f t="shared" si="32"/>
        <v>-1.4895321335700984</v>
      </c>
      <c r="AH72">
        <f t="shared" si="33"/>
        <v>-6321.3045932668183</v>
      </c>
      <c r="AI72">
        <f t="shared" si="34"/>
        <v>-6322.7941254003881</v>
      </c>
      <c r="AJ72">
        <f t="shared" si="35"/>
        <v>2.7504314702728614</v>
      </c>
      <c r="AK72">
        <f t="shared" si="22"/>
        <v>0.76388286333688915</v>
      </c>
      <c r="AL72">
        <f t="shared" si="26"/>
        <v>-6319.2798110667782</v>
      </c>
      <c r="AN72">
        <f t="shared" si="36"/>
        <v>0</v>
      </c>
      <c r="AO72">
        <f t="shared" si="36"/>
        <v>0</v>
      </c>
      <c r="AP72">
        <f t="shared" si="36"/>
        <v>-5.9842029295761683E-4</v>
      </c>
      <c r="AQ72">
        <f t="shared" si="36"/>
        <v>-2.5395873384151044</v>
      </c>
      <c r="AR72">
        <f t="shared" si="36"/>
        <v>-2.5401857587080623</v>
      </c>
      <c r="AS72">
        <f t="shared" si="36"/>
        <v>1.1049872433806589E-3</v>
      </c>
      <c r="AT72">
        <f t="shared" si="36"/>
        <v>3.0689032922555067E-4</v>
      </c>
      <c r="AU72">
        <f t="shared" si="23"/>
        <v>-2.5387738811354557</v>
      </c>
      <c r="AW72">
        <v>69</v>
      </c>
      <c r="AX72">
        <f>IF(Z72&gt;0, (R72*SUMPRODUCT(K72:$K$98, X72:$X$98)-K72*$AZ$3)/Z72, 0)</f>
        <v>68.496179766429577</v>
      </c>
    </row>
    <row r="73" spans="5:50" x14ac:dyDescent="0.25">
      <c r="E73">
        <v>2073</v>
      </c>
      <c r="F73" s="5">
        <f>EconomicRates!C113</f>
        <v>3.5571999999999999E-2</v>
      </c>
      <c r="G73" s="5">
        <f>EconomicRates!D113</f>
        <v>7.0000000000000007E-2</v>
      </c>
      <c r="H73" s="5">
        <f t="shared" si="37"/>
        <v>0.12000000000000001</v>
      </c>
      <c r="I73" s="5">
        <f t="shared" si="38"/>
        <v>1.1200000000000001</v>
      </c>
      <c r="J73">
        <f t="shared" si="39"/>
        <v>0.89285714285714279</v>
      </c>
      <c r="K73">
        <f t="shared" si="47"/>
        <v>3.5870581168145535E-4</v>
      </c>
      <c r="L73" s="2">
        <v>70</v>
      </c>
      <c r="M73" s="6">
        <v>0.19491187900000001</v>
      </c>
      <c r="Q73" s="4">
        <f t="shared" si="48"/>
        <v>12.5</v>
      </c>
      <c r="R73">
        <f t="shared" si="28"/>
        <v>250000</v>
      </c>
      <c r="S73">
        <f t="shared" si="29"/>
        <v>61.732087890166426</v>
      </c>
      <c r="U73">
        <f t="shared" si="40"/>
        <v>0.19491187900000001</v>
      </c>
      <c r="V73">
        <f t="shared" si="41"/>
        <v>0.01</v>
      </c>
      <c r="W73">
        <f t="shared" si="42"/>
        <v>0.11916257068560787</v>
      </c>
      <c r="X73">
        <f t="shared" si="43"/>
        <v>2.3226200558802149E-2</v>
      </c>
      <c r="Y73">
        <f t="shared" si="44"/>
        <v>1.1916257068560786E-3</v>
      </c>
      <c r="Z73">
        <f t="shared" si="45"/>
        <v>9.474474441994965E-2</v>
      </c>
      <c r="AB73">
        <f t="shared" si="46"/>
        <v>8.1621808631112689</v>
      </c>
      <c r="AC73">
        <f t="shared" si="30"/>
        <v>5.8487908896636869</v>
      </c>
      <c r="AE73">
        <f t="shared" si="31"/>
        <v>0</v>
      </c>
      <c r="AF73">
        <f t="shared" si="32"/>
        <v>0</v>
      </c>
      <c r="AG73">
        <f t="shared" si="32"/>
        <v>-1.1843093052493707</v>
      </c>
      <c r="AH73">
        <f t="shared" si="33"/>
        <v>-5806.5501397005373</v>
      </c>
      <c r="AI73">
        <f t="shared" si="34"/>
        <v>-5807.7344490057867</v>
      </c>
      <c r="AJ73">
        <f t="shared" si="35"/>
        <v>2.313389973447582</v>
      </c>
      <c r="AK73">
        <f t="shared" ref="AK73:AK98" si="49">G73*SUM(AB73:AB73, AE73:AF73)</f>
        <v>0.57135266041778887</v>
      </c>
      <c r="AL73">
        <f t="shared" si="26"/>
        <v>-5804.8497063719215</v>
      </c>
      <c r="AN73">
        <f t="shared" si="36"/>
        <v>0</v>
      </c>
      <c r="AO73">
        <f t="shared" si="36"/>
        <v>0</v>
      </c>
      <c r="AP73">
        <f t="shared" si="36"/>
        <v>-4.2481863062137601E-4</v>
      </c>
      <c r="AQ73">
        <f t="shared" si="36"/>
        <v>-2.0828432809303492</v>
      </c>
      <c r="AR73">
        <f t="shared" si="36"/>
        <v>-2.0832680995609705</v>
      </c>
      <c r="AS73">
        <f t="shared" si="36"/>
        <v>8.2982642816125534E-4</v>
      </c>
      <c r="AT73">
        <f t="shared" si="36"/>
        <v>2.049475198115219E-4</v>
      </c>
      <c r="AU73">
        <f t="shared" si="23"/>
        <v>-2.0822333256129979</v>
      </c>
      <c r="AW73">
        <v>70</v>
      </c>
      <c r="AX73">
        <f>IF(Z73&gt;0, (R73*SUMPRODUCT(K73:$K$98, X73:$X$98)-K73*$AZ$3)/Z73, 0)</f>
        <v>61.732087890166426</v>
      </c>
    </row>
    <row r="74" spans="5:50" x14ac:dyDescent="0.25">
      <c r="E74">
        <v>2074</v>
      </c>
      <c r="F74" s="5">
        <f>EconomicRates!C114</f>
        <v>3.5571999999999999E-2</v>
      </c>
      <c r="G74" s="5">
        <f>EconomicRates!D114</f>
        <v>7.0000000000000007E-2</v>
      </c>
      <c r="H74" s="5">
        <f t="shared" si="37"/>
        <v>0.12000000000000001</v>
      </c>
      <c r="I74" s="5">
        <f t="shared" si="38"/>
        <v>1.1200000000000001</v>
      </c>
      <c r="J74">
        <f t="shared" si="39"/>
        <v>0.89285714285714279</v>
      </c>
      <c r="K74">
        <f t="shared" si="47"/>
        <v>3.2027304614415652E-4</v>
      </c>
      <c r="L74" s="2">
        <v>71</v>
      </c>
      <c r="M74" s="6">
        <v>0.21714087100000001</v>
      </c>
      <c r="Q74" s="4">
        <f t="shared" si="48"/>
        <v>12.5</v>
      </c>
      <c r="R74">
        <f t="shared" si="28"/>
        <v>250000</v>
      </c>
      <c r="S74">
        <f t="shared" si="29"/>
        <v>54.188395641834859</v>
      </c>
      <c r="U74">
        <f t="shared" si="40"/>
        <v>0.21714087100000001</v>
      </c>
      <c r="V74">
        <f t="shared" si="41"/>
        <v>0.01</v>
      </c>
      <c r="W74">
        <f t="shared" si="42"/>
        <v>9.474474441994965E-2</v>
      </c>
      <c r="X74">
        <f t="shared" si="43"/>
        <v>2.0572956326020259E-2</v>
      </c>
      <c r="Y74">
        <f t="shared" si="44"/>
        <v>9.4744744419949655E-4</v>
      </c>
      <c r="Z74">
        <f t="shared" si="45"/>
        <v>7.3224340649729894E-2</v>
      </c>
      <c r="AB74">
        <f t="shared" si="46"/>
        <v>5.8487908896636869</v>
      </c>
      <c r="AC74">
        <f t="shared" si="30"/>
        <v>3.9679095417400543</v>
      </c>
      <c r="AE74">
        <f t="shared" si="31"/>
        <v>0</v>
      </c>
      <c r="AF74">
        <f t="shared" si="32"/>
        <v>0</v>
      </c>
      <c r="AG74">
        <f t="shared" si="32"/>
        <v>-0.91530425812162364</v>
      </c>
      <c r="AH74">
        <f t="shared" si="33"/>
        <v>-5143.2390815050649</v>
      </c>
      <c r="AI74">
        <f t="shared" si="34"/>
        <v>-5144.1543857631868</v>
      </c>
      <c r="AJ74">
        <f t="shared" si="35"/>
        <v>1.8808813479236326</v>
      </c>
      <c r="AK74">
        <f t="shared" si="49"/>
        <v>0.40941536227645814</v>
      </c>
      <c r="AL74">
        <f t="shared" si="26"/>
        <v>-5141.8640890529869</v>
      </c>
      <c r="AN74">
        <f t="shared" si="36"/>
        <v>0</v>
      </c>
      <c r="AO74">
        <f t="shared" si="36"/>
        <v>0</v>
      </c>
      <c r="AP74">
        <f t="shared" si="36"/>
        <v>-2.931472828973297E-4</v>
      </c>
      <c r="AQ74">
        <f t="shared" si="36"/>
        <v>-1.6472408476813007</v>
      </c>
      <c r="AR74">
        <f t="shared" si="36"/>
        <v>-1.6475339949641983</v>
      </c>
      <c r="AS74">
        <f t="shared" si="36"/>
        <v>6.0239559873522886E-4</v>
      </c>
      <c r="AT74">
        <f t="shared" si="36"/>
        <v>1.3112470521449464E-4</v>
      </c>
      <c r="AU74">
        <f t="shared" si="23"/>
        <v>-1.6468004746602485</v>
      </c>
      <c r="AW74">
        <v>71</v>
      </c>
      <c r="AX74">
        <f>IF(Z74&gt;0, (R74*SUMPRODUCT(K74:$K$98, X74:$X$98)-K74*$AZ$3)/Z74, 0)</f>
        <v>54.188395641834859</v>
      </c>
    </row>
    <row r="75" spans="5:50" x14ac:dyDescent="0.25">
      <c r="E75">
        <v>2075</v>
      </c>
      <c r="F75" s="5">
        <f>EconomicRates!C115</f>
        <v>3.5571999999999999E-2</v>
      </c>
      <c r="G75" s="5">
        <f>EconomicRates!D115</f>
        <v>7.0000000000000007E-2</v>
      </c>
      <c r="H75" s="5">
        <f t="shared" si="37"/>
        <v>0.12000000000000001</v>
      </c>
      <c r="I75" s="5">
        <f t="shared" si="38"/>
        <v>1.1200000000000001</v>
      </c>
      <c r="J75">
        <f t="shared" si="39"/>
        <v>0.89285714285714279</v>
      </c>
      <c r="K75">
        <f t="shared" si="47"/>
        <v>2.8595807691442546E-4</v>
      </c>
      <c r="L75" s="2">
        <v>72</v>
      </c>
      <c r="M75" s="6">
        <v>0.240684854</v>
      </c>
      <c r="Q75" s="4">
        <f t="shared" si="48"/>
        <v>12.5</v>
      </c>
      <c r="R75">
        <f t="shared" si="28"/>
        <v>250000</v>
      </c>
      <c r="S75">
        <f t="shared" si="29"/>
        <v>45.581886495985358</v>
      </c>
      <c r="U75">
        <f t="shared" si="40"/>
        <v>0.240684854</v>
      </c>
      <c r="V75">
        <f t="shared" si="41"/>
        <v>0.01</v>
      </c>
      <c r="W75">
        <f t="shared" si="42"/>
        <v>7.3224340649729894E-2</v>
      </c>
      <c r="X75">
        <f t="shared" si="43"/>
        <v>1.7623989738526503E-2</v>
      </c>
      <c r="Y75">
        <f t="shared" si="44"/>
        <v>7.3224340649729897E-4</v>
      </c>
      <c r="Z75">
        <f t="shared" si="45"/>
        <v>5.4868107504706089E-2</v>
      </c>
      <c r="AB75">
        <f t="shared" si="46"/>
        <v>3.9679095417400543</v>
      </c>
      <c r="AC75">
        <f t="shared" si="30"/>
        <v>2.5009918485290354</v>
      </c>
      <c r="AE75">
        <f t="shared" si="31"/>
        <v>0</v>
      </c>
      <c r="AF75">
        <f t="shared" si="32"/>
        <v>0</v>
      </c>
      <c r="AG75">
        <f t="shared" si="32"/>
        <v>-0.68585134380882606</v>
      </c>
      <c r="AH75">
        <f t="shared" si="33"/>
        <v>-4405.9974346316258</v>
      </c>
      <c r="AI75">
        <f t="shared" si="34"/>
        <v>-4406.683285975435</v>
      </c>
      <c r="AJ75">
        <f t="shared" si="35"/>
        <v>1.4669176932110188</v>
      </c>
      <c r="AK75">
        <f t="shared" si="49"/>
        <v>0.27775366792180384</v>
      </c>
      <c r="AL75">
        <f t="shared" si="26"/>
        <v>-4404.9386146143024</v>
      </c>
      <c r="AN75">
        <f t="shared" si="36"/>
        <v>0</v>
      </c>
      <c r="AO75">
        <f t="shared" si="36"/>
        <v>0</v>
      </c>
      <c r="AP75">
        <f t="shared" si="36"/>
        <v>-1.9612473132474633E-4</v>
      </c>
      <c r="AQ75">
        <f t="shared" si="36"/>
        <v>-1.2599305532971516</v>
      </c>
      <c r="AR75">
        <f t="shared" si="36"/>
        <v>-1.2601266780284766</v>
      </c>
      <c r="AS75">
        <f t="shared" si="36"/>
        <v>4.1947696254236808E-4</v>
      </c>
      <c r="AT75">
        <f t="shared" si="36"/>
        <v>7.9425904734846969E-5</v>
      </c>
      <c r="AU75">
        <f t="shared" si="23"/>
        <v>-1.2596277751611995</v>
      </c>
      <c r="AW75">
        <v>72</v>
      </c>
      <c r="AX75">
        <f>IF(Z75&gt;0, (R75*SUMPRODUCT(K75:$K$98, X75:$X$98)-K75*$AZ$3)/Z75, 0)</f>
        <v>45.581886495985358</v>
      </c>
    </row>
    <row r="76" spans="5:50" x14ac:dyDescent="0.25">
      <c r="E76">
        <v>2076</v>
      </c>
      <c r="F76" s="5">
        <f>EconomicRates!C116</f>
        <v>3.5571999999999999E-2</v>
      </c>
      <c r="G76" s="5">
        <f>EconomicRates!D116</f>
        <v>7.0000000000000007E-2</v>
      </c>
      <c r="H76" s="5">
        <f t="shared" si="37"/>
        <v>0.12000000000000001</v>
      </c>
      <c r="I76" s="5">
        <f t="shared" si="38"/>
        <v>1.1200000000000001</v>
      </c>
      <c r="J76">
        <f t="shared" si="39"/>
        <v>0.89285714285714279</v>
      </c>
      <c r="K76">
        <f t="shared" si="47"/>
        <v>2.55319711530737E-4</v>
      </c>
      <c r="L76" s="2">
        <v>73</v>
      </c>
      <c r="M76" s="6">
        <v>0.26560892699999999</v>
      </c>
      <c r="Q76" s="4">
        <f t="shared" si="48"/>
        <v>12.5</v>
      </c>
      <c r="R76">
        <f t="shared" si="28"/>
        <v>250000</v>
      </c>
      <c r="S76">
        <f t="shared" si="29"/>
        <v>35.27563192111149</v>
      </c>
      <c r="U76">
        <f t="shared" si="40"/>
        <v>0.26560892699999999</v>
      </c>
      <c r="V76">
        <f t="shared" si="41"/>
        <v>0.01</v>
      </c>
      <c r="W76">
        <f t="shared" si="42"/>
        <v>5.4868107504706089E-2</v>
      </c>
      <c r="X76">
        <f t="shared" si="43"/>
        <v>1.4573459160845631E-2</v>
      </c>
      <c r="Y76">
        <f t="shared" si="44"/>
        <v>5.4868107504706088E-4</v>
      </c>
      <c r="Z76">
        <f t="shared" si="45"/>
        <v>3.9745967268813395E-2</v>
      </c>
      <c r="AB76">
        <f t="shared" si="46"/>
        <v>2.5009918485290354</v>
      </c>
      <c r="AC76">
        <f t="shared" si="30"/>
        <v>1.4020641117232062</v>
      </c>
      <c r="AE76">
        <f t="shared" si="31"/>
        <v>0</v>
      </c>
      <c r="AF76">
        <f t="shared" si="32"/>
        <v>0</v>
      </c>
      <c r="AG76">
        <f t="shared" si="32"/>
        <v>-0.49682459086016745</v>
      </c>
      <c r="AH76">
        <f t="shared" si="33"/>
        <v>-3643.3647902114076</v>
      </c>
      <c r="AI76">
        <f t="shared" si="34"/>
        <v>-3643.8616148022679</v>
      </c>
      <c r="AJ76">
        <f t="shared" si="35"/>
        <v>1.0989277368058292</v>
      </c>
      <c r="AK76">
        <f t="shared" si="49"/>
        <v>0.17506942939703249</v>
      </c>
      <c r="AL76">
        <f t="shared" si="26"/>
        <v>-3642.5876176360653</v>
      </c>
      <c r="AN76">
        <f t="shared" si="36"/>
        <v>0</v>
      </c>
      <c r="AO76">
        <f t="shared" si="36"/>
        <v>0</v>
      </c>
      <c r="AP76">
        <f t="shared" si="36"/>
        <v>-1.2684911121979439E-4</v>
      </c>
      <c r="AQ76">
        <f t="shared" si="36"/>
        <v>-0.93022284723802073</v>
      </c>
      <c r="AR76">
        <f t="shared" si="36"/>
        <v>-0.93034969634924058</v>
      </c>
      <c r="AS76">
        <f t="shared" si="36"/>
        <v>2.8057791275438998E-4</v>
      </c>
      <c r="AT76">
        <f t="shared" si="36"/>
        <v>4.4698676211501065E-5</v>
      </c>
      <c r="AU76">
        <f t="shared" si="23"/>
        <v>-0.93002441976027472</v>
      </c>
      <c r="AW76">
        <v>73</v>
      </c>
      <c r="AX76">
        <f>IF(Z76&gt;0, (R76*SUMPRODUCT(K76:$K$98, X76:$X$98)-K76*$AZ$3)/Z76, 0)</f>
        <v>35.27563192111149</v>
      </c>
    </row>
    <row r="77" spans="5:50" x14ac:dyDescent="0.25">
      <c r="E77">
        <v>2077</v>
      </c>
      <c r="F77" s="5">
        <f>EconomicRates!C117</f>
        <v>3.5571999999999999E-2</v>
      </c>
      <c r="G77" s="5">
        <f>EconomicRates!D117</f>
        <v>7.0000000000000007E-2</v>
      </c>
      <c r="H77" s="5">
        <f t="shared" si="37"/>
        <v>0.12000000000000001</v>
      </c>
      <c r="I77" s="5">
        <f t="shared" si="38"/>
        <v>1.1200000000000001</v>
      </c>
      <c r="J77">
        <f t="shared" si="39"/>
        <v>0.89285714285714279</v>
      </c>
      <c r="K77">
        <f t="shared" si="47"/>
        <v>2.2796402815244374E-4</v>
      </c>
      <c r="L77" s="2">
        <v>74</v>
      </c>
      <c r="M77" s="6">
        <v>0.29099302900000001</v>
      </c>
      <c r="Q77" s="4">
        <f t="shared" si="48"/>
        <v>12.5</v>
      </c>
      <c r="R77">
        <f t="shared" si="28"/>
        <v>250000</v>
      </c>
      <c r="S77">
        <f t="shared" si="29"/>
        <v>22.157443219675169</v>
      </c>
      <c r="U77">
        <f t="shared" si="40"/>
        <v>0.29099302900000001</v>
      </c>
      <c r="V77">
        <f t="shared" si="41"/>
        <v>0.01</v>
      </c>
      <c r="W77">
        <f t="shared" si="42"/>
        <v>3.9745967268813395E-2</v>
      </c>
      <c r="X77">
        <f t="shared" si="43"/>
        <v>1.1565799406086867E-2</v>
      </c>
      <c r="Y77">
        <f t="shared" si="44"/>
        <v>3.9745967268813395E-4</v>
      </c>
      <c r="Z77">
        <f t="shared" si="45"/>
        <v>2.7782708190038394E-2</v>
      </c>
      <c r="AB77">
        <f t="shared" si="46"/>
        <v>1.4020641117232062</v>
      </c>
      <c r="AC77">
        <f t="shared" si="30"/>
        <v>0.61559377920958003</v>
      </c>
      <c r="AE77">
        <f t="shared" si="31"/>
        <v>0</v>
      </c>
      <c r="AF77">
        <f t="shared" si="32"/>
        <v>0</v>
      </c>
      <c r="AG77">
        <f t="shared" si="32"/>
        <v>-0.34728385237547993</v>
      </c>
      <c r="AH77">
        <f t="shared" si="33"/>
        <v>-2891.4498515217169</v>
      </c>
      <c r="AI77">
        <f t="shared" si="34"/>
        <v>-2891.7971353740922</v>
      </c>
      <c r="AJ77">
        <f t="shared" si="35"/>
        <v>0.78647033251362619</v>
      </c>
      <c r="AK77">
        <f t="shared" si="49"/>
        <v>9.8144487820624446E-2</v>
      </c>
      <c r="AL77">
        <f t="shared" si="26"/>
        <v>-2890.912520553758</v>
      </c>
      <c r="AN77">
        <f t="shared" si="36"/>
        <v>0</v>
      </c>
      <c r="AO77">
        <f t="shared" si="36"/>
        <v>0</v>
      </c>
      <c r="AP77">
        <f t="shared" si="36"/>
        <v>-7.9168225899813028E-5</v>
      </c>
      <c r="AQ77">
        <f t="shared" si="36"/>
        <v>-0.65914655535367594</v>
      </c>
      <c r="AR77">
        <f t="shared" si="36"/>
        <v>-0.65922572357957576</v>
      </c>
      <c r="AS77">
        <f t="shared" si="36"/>
        <v>1.7928694502219807E-4</v>
      </c>
      <c r="AT77">
        <f t="shared" si="36"/>
        <v>2.2373412784548002E-5</v>
      </c>
      <c r="AU77">
        <f t="shared" si="23"/>
        <v>-0.65902406322176899</v>
      </c>
      <c r="AW77">
        <v>74</v>
      </c>
      <c r="AX77">
        <f>IF(Z77&gt;0, (R77*SUMPRODUCT(K77:$K$98, X77:$X$98)-K77*$AZ$3)/Z77, 0)</f>
        <v>22.157443219675169</v>
      </c>
    </row>
    <row r="78" spans="5:50" x14ac:dyDescent="0.25">
      <c r="E78">
        <v>2078</v>
      </c>
      <c r="F78" s="5">
        <f>EconomicRates!C118</f>
        <v>3.5571999999999999E-2</v>
      </c>
      <c r="G78" s="5">
        <f>EconomicRates!D118</f>
        <v>7.0000000000000007E-2</v>
      </c>
      <c r="H78" s="5">
        <f t="shared" si="37"/>
        <v>0.12000000000000001</v>
      </c>
      <c r="I78" s="5">
        <f t="shared" si="38"/>
        <v>1.1200000000000001</v>
      </c>
      <c r="J78">
        <f t="shared" si="39"/>
        <v>0.89285714285714279</v>
      </c>
      <c r="K78">
        <f t="shared" si="47"/>
        <v>2.0353931085039618E-4</v>
      </c>
      <c r="L78" s="2">
        <v>75</v>
      </c>
      <c r="M78" s="6">
        <v>0.31752069599999999</v>
      </c>
      <c r="Q78" s="4">
        <f t="shared" si="48"/>
        <v>12.5</v>
      </c>
      <c r="R78">
        <f t="shared" si="28"/>
        <v>250000</v>
      </c>
      <c r="S78">
        <f t="shared" si="29"/>
        <v>4.5386896519761875</v>
      </c>
      <c r="U78">
        <f t="shared" si="40"/>
        <v>0.31752069599999999</v>
      </c>
      <c r="V78">
        <f t="shared" si="41"/>
        <v>0.01</v>
      </c>
      <c r="W78">
        <f t="shared" si="42"/>
        <v>2.7782708190038394E-2</v>
      </c>
      <c r="X78">
        <f t="shared" si="43"/>
        <v>8.8215848412658907E-3</v>
      </c>
      <c r="Y78">
        <f t="shared" si="44"/>
        <v>2.7782708190038396E-4</v>
      </c>
      <c r="Z78">
        <f t="shared" si="45"/>
        <v>1.868329626687212E-2</v>
      </c>
      <c r="AB78">
        <f t="shared" si="46"/>
        <v>0.61559377920958003</v>
      </c>
      <c r="AC78">
        <f t="shared" si="30"/>
        <v>8.479768343125782E-2</v>
      </c>
      <c r="AE78">
        <f t="shared" si="31"/>
        <v>0</v>
      </c>
      <c r="AF78">
        <f t="shared" si="32"/>
        <v>0</v>
      </c>
      <c r="AG78">
        <f t="shared" si="32"/>
        <v>-0.2335412033359015</v>
      </c>
      <c r="AH78">
        <f t="shared" si="33"/>
        <v>-2205.3962103164727</v>
      </c>
      <c r="AI78">
        <f t="shared" si="34"/>
        <v>-2205.6297515198085</v>
      </c>
      <c r="AJ78">
        <f t="shared" si="35"/>
        <v>0.53079609577832221</v>
      </c>
      <c r="AK78">
        <f t="shared" si="49"/>
        <v>4.3091564544670606E-2</v>
      </c>
      <c r="AL78">
        <f t="shared" si="26"/>
        <v>-2205.0558638594853</v>
      </c>
      <c r="AN78">
        <f t="shared" si="36"/>
        <v>0</v>
      </c>
      <c r="AO78">
        <f t="shared" si="36"/>
        <v>0</v>
      </c>
      <c r="AP78">
        <f t="shared" si="36"/>
        <v>-4.7534815582161637E-5</v>
      </c>
      <c r="AQ78">
        <f t="shared" si="36"/>
        <v>-0.44888482479989023</v>
      </c>
      <c r="AR78">
        <f t="shared" si="36"/>
        <v>-0.4489323596154724</v>
      </c>
      <c r="AS78">
        <f t="shared" si="36"/>
        <v>1.0803787153680058E-4</v>
      </c>
      <c r="AT78">
        <f t="shared" si="36"/>
        <v>8.7708273508876213E-6</v>
      </c>
      <c r="AU78">
        <f t="shared" si="23"/>
        <v>-0.44881555091658465</v>
      </c>
      <c r="AW78">
        <v>75</v>
      </c>
      <c r="AX78">
        <f>IF(Z78&gt;0, (R78*SUMPRODUCT(K78:$K$98, X78:$X$98)-K78*$AZ$3)/Z78, 0)</f>
        <v>4.5386896519761875</v>
      </c>
    </row>
    <row r="79" spans="5:50" x14ac:dyDescent="0.25">
      <c r="E79">
        <v>2079</v>
      </c>
      <c r="F79" s="5">
        <f>EconomicRates!C119</f>
        <v>3.5571999999999999E-2</v>
      </c>
      <c r="G79" s="5">
        <f>EconomicRates!D119</f>
        <v>7.0000000000000007E-2</v>
      </c>
      <c r="H79" s="5">
        <f t="shared" si="37"/>
        <v>0.12000000000000001</v>
      </c>
      <c r="I79" s="5">
        <f t="shared" si="38"/>
        <v>1.1200000000000001</v>
      </c>
      <c r="J79">
        <f t="shared" si="39"/>
        <v>0.89285714285714279</v>
      </c>
      <c r="K79">
        <f t="shared" si="47"/>
        <v>1.8173152754499659E-4</v>
      </c>
      <c r="L79" s="2">
        <v>76</v>
      </c>
      <c r="M79" s="6">
        <v>0.344227385</v>
      </c>
      <c r="Q79" s="4">
        <f t="shared" si="48"/>
        <v>12.5</v>
      </c>
      <c r="R79">
        <f t="shared" si="28"/>
        <v>250000</v>
      </c>
      <c r="S79">
        <f t="shared" si="29"/>
        <v>-20.678424013334823</v>
      </c>
      <c r="U79">
        <f t="shared" si="40"/>
        <v>0.344227385</v>
      </c>
      <c r="V79">
        <f t="shared" si="41"/>
        <v>0.01</v>
      </c>
      <c r="W79">
        <f t="shared" si="42"/>
        <v>1.868329626687212E-2</v>
      </c>
      <c r="X79">
        <f t="shared" si="43"/>
        <v>6.4313022171256524E-3</v>
      </c>
      <c r="Y79">
        <f t="shared" si="44"/>
        <v>1.8683296266872122E-4</v>
      </c>
      <c r="Z79">
        <f t="shared" si="45"/>
        <v>1.2065161087077747E-2</v>
      </c>
      <c r="AB79">
        <f t="shared" si="46"/>
        <v>8.479768343125782E-2</v>
      </c>
      <c r="AC79">
        <f t="shared" si="30"/>
        <v>-0.24948851674778136</v>
      </c>
      <c r="AE79">
        <f t="shared" si="31"/>
        <v>0</v>
      </c>
      <c r="AF79">
        <f t="shared" si="32"/>
        <v>0</v>
      </c>
      <c r="AG79">
        <f t="shared" si="32"/>
        <v>-0.15081451358847184</v>
      </c>
      <c r="AH79">
        <f t="shared" si="33"/>
        <v>-1607.8255542814131</v>
      </c>
      <c r="AI79">
        <f t="shared" si="34"/>
        <v>-1607.9763687950017</v>
      </c>
      <c r="AJ79">
        <f t="shared" si="35"/>
        <v>0.33428620017903921</v>
      </c>
      <c r="AK79">
        <f t="shared" si="49"/>
        <v>5.9358378401880478E-3</v>
      </c>
      <c r="AL79">
        <f t="shared" si="26"/>
        <v>-1607.6361467569823</v>
      </c>
      <c r="AN79">
        <f t="shared" si="36"/>
        <v>0</v>
      </c>
      <c r="AO79">
        <f t="shared" si="36"/>
        <v>0</v>
      </c>
      <c r="AP79">
        <f t="shared" si="36"/>
        <v>-2.7407751930388631E-5</v>
      </c>
      <c r="AQ79">
        <f t="shared" si="36"/>
        <v>-0.29219259400544206</v>
      </c>
      <c r="AR79">
        <f t="shared" si="36"/>
        <v>-0.29222000175737245</v>
      </c>
      <c r="AS79">
        <f t="shared" si="36"/>
        <v>6.0750341795749309E-5</v>
      </c>
      <c r="AT79">
        <f t="shared" si="36"/>
        <v>1.0787288779567673E-6</v>
      </c>
      <c r="AU79">
        <f t="shared" si="23"/>
        <v>-0.29215817268669869</v>
      </c>
      <c r="AW79">
        <v>76</v>
      </c>
      <c r="AX79">
        <f>IF(Z79&gt;0, (R79*SUMPRODUCT(K79:$K$98, X79:$X$98)-K79*$AZ$3)/Z79, 0)</f>
        <v>-20.678424013334823</v>
      </c>
    </row>
    <row r="80" spans="5:50" x14ac:dyDescent="0.25">
      <c r="E80">
        <v>2080</v>
      </c>
      <c r="F80" s="5">
        <f>EconomicRates!C120</f>
        <v>3.5571999999999999E-2</v>
      </c>
      <c r="G80" s="5">
        <f>EconomicRates!D120</f>
        <v>7.0000000000000007E-2</v>
      </c>
      <c r="H80" s="5">
        <f t="shared" si="37"/>
        <v>0.12000000000000001</v>
      </c>
      <c r="I80" s="5">
        <f t="shared" si="38"/>
        <v>1.1200000000000001</v>
      </c>
      <c r="J80">
        <f t="shared" si="39"/>
        <v>0.89285714285714279</v>
      </c>
      <c r="K80">
        <f t="shared" si="47"/>
        <v>1.6226029245088979E-4</v>
      </c>
      <c r="L80" s="2">
        <v>77</v>
      </c>
      <c r="M80" s="6">
        <v>0.370496828</v>
      </c>
      <c r="Q80" s="4">
        <f t="shared" si="48"/>
        <v>12.5</v>
      </c>
      <c r="R80">
        <f t="shared" si="28"/>
        <v>250000</v>
      </c>
      <c r="S80">
        <f t="shared" si="29"/>
        <v>-58.78205382740709</v>
      </c>
      <c r="U80">
        <f t="shared" si="40"/>
        <v>0.370496828</v>
      </c>
      <c r="V80">
        <f t="shared" si="41"/>
        <v>0.01</v>
      </c>
      <c r="W80">
        <f t="shared" si="42"/>
        <v>1.2065161087077747E-2</v>
      </c>
      <c r="X80">
        <f t="shared" si="43"/>
        <v>4.4701039120713373E-3</v>
      </c>
      <c r="Y80">
        <f t="shared" si="44"/>
        <v>1.2065161087077747E-4</v>
      </c>
      <c r="Z80">
        <f t="shared" si="45"/>
        <v>7.4744055641356322E-3</v>
      </c>
      <c r="AB80">
        <f t="shared" si="46"/>
        <v>-0.24948851674778136</v>
      </c>
      <c r="AC80">
        <f t="shared" si="30"/>
        <v>-0.43936091019889179</v>
      </c>
      <c r="AE80">
        <f t="shared" si="31"/>
        <v>0</v>
      </c>
      <c r="AF80">
        <f t="shared" si="32"/>
        <v>0</v>
      </c>
      <c r="AG80">
        <f t="shared" si="32"/>
        <v>-9.3430069551695402E-2</v>
      </c>
      <c r="AH80">
        <f t="shared" si="33"/>
        <v>-1117.5259780178344</v>
      </c>
      <c r="AI80">
        <f t="shared" si="34"/>
        <v>-1117.6194080873861</v>
      </c>
      <c r="AJ80">
        <f t="shared" si="35"/>
        <v>0.18987239345111043</v>
      </c>
      <c r="AK80">
        <f t="shared" si="49"/>
        <v>-1.7464196172344695E-2</v>
      </c>
      <c r="AL80">
        <f t="shared" si="26"/>
        <v>-1117.4469998901072</v>
      </c>
      <c r="AN80">
        <f t="shared" si="36"/>
        <v>0</v>
      </c>
      <c r="AO80">
        <f t="shared" si="36"/>
        <v>0</v>
      </c>
      <c r="AP80">
        <f t="shared" si="36"/>
        <v>-1.5159990409165071E-5</v>
      </c>
      <c r="AQ80">
        <f t="shared" si="36"/>
        <v>-0.18133009201464045</v>
      </c>
      <c r="AR80">
        <f t="shared" si="36"/>
        <v>-0.18134525200504961</v>
      </c>
      <c r="AS80">
        <f t="shared" si="36"/>
        <v>3.0808750089727588E-5</v>
      </c>
      <c r="AT80">
        <f t="shared" si="36"/>
        <v>-2.8337455783443604E-6</v>
      </c>
      <c r="AU80">
        <f t="shared" si="23"/>
        <v>-0.18131727700053821</v>
      </c>
      <c r="AW80">
        <v>77</v>
      </c>
      <c r="AX80">
        <f>IF(Z80&gt;0, (R80*SUMPRODUCT(K80:$K$98, X80:$X$98)-K80*$AZ$3)/Z80, 0)</f>
        <v>-58.78205382740709</v>
      </c>
    </row>
    <row r="81" spans="5:50" x14ac:dyDescent="0.25">
      <c r="E81">
        <v>2081</v>
      </c>
      <c r="F81" s="5">
        <f>EconomicRates!C121</f>
        <v>3.5571999999999999E-2</v>
      </c>
      <c r="G81" s="5">
        <f>EconomicRates!D121</f>
        <v>7.0000000000000007E-2</v>
      </c>
      <c r="H81" s="5">
        <f t="shared" si="37"/>
        <v>0.12000000000000001</v>
      </c>
      <c r="I81" s="5">
        <f t="shared" si="38"/>
        <v>1.1200000000000001</v>
      </c>
      <c r="J81">
        <f t="shared" si="39"/>
        <v>0.89285714285714279</v>
      </c>
      <c r="K81">
        <f t="shared" si="47"/>
        <v>1.4487526111686588E-4</v>
      </c>
      <c r="L81" s="2">
        <v>78</v>
      </c>
      <c r="M81" s="6">
        <v>0.397394472</v>
      </c>
      <c r="Q81" s="4">
        <f t="shared" si="48"/>
        <v>12.5</v>
      </c>
      <c r="R81">
        <f t="shared" si="28"/>
        <v>250000</v>
      </c>
      <c r="S81">
        <f t="shared" si="29"/>
        <v>-119.50530111459278</v>
      </c>
      <c r="U81">
        <f t="shared" si="40"/>
        <v>0.397394472</v>
      </c>
      <c r="V81">
        <f t="shared" si="41"/>
        <v>0.01</v>
      </c>
      <c r="W81">
        <f t="shared" si="42"/>
        <v>7.4744055641356322E-3</v>
      </c>
      <c r="X81">
        <f t="shared" si="43"/>
        <v>2.9702874526735417E-3</v>
      </c>
      <c r="Y81">
        <f t="shared" si="44"/>
        <v>7.4744055641356324E-5</v>
      </c>
      <c r="Z81">
        <f t="shared" si="45"/>
        <v>4.429374055820735E-3</v>
      </c>
      <c r="AB81">
        <f t="shared" si="46"/>
        <v>-0.43936091019889179</v>
      </c>
      <c r="AC81">
        <f t="shared" si="30"/>
        <v>-0.52933368029002204</v>
      </c>
      <c r="AE81">
        <f t="shared" si="31"/>
        <v>0</v>
      </c>
      <c r="AF81">
        <f t="shared" si="32"/>
        <v>0</v>
      </c>
      <c r="AG81">
        <f t="shared" si="32"/>
        <v>-5.5367175697759188E-2</v>
      </c>
      <c r="AH81">
        <f t="shared" si="33"/>
        <v>-742.57186316838545</v>
      </c>
      <c r="AI81">
        <f t="shared" si="34"/>
        <v>-742.62723034408316</v>
      </c>
      <c r="AJ81">
        <f t="shared" si="35"/>
        <v>8.997277009113025E-2</v>
      </c>
      <c r="AK81">
        <f t="shared" si="49"/>
        <v>-3.075526371392243E-2</v>
      </c>
      <c r="AL81">
        <f t="shared" si="26"/>
        <v>-742.56801283770596</v>
      </c>
      <c r="AN81">
        <f t="shared" si="36"/>
        <v>0</v>
      </c>
      <c r="AO81">
        <f t="shared" si="36"/>
        <v>0</v>
      </c>
      <c r="AP81">
        <f t="shared" si="36"/>
        <v>-8.021334036516253E-6</v>
      </c>
      <c r="AQ81">
        <f t="shared" si="36"/>
        <v>-0.10758029257455744</v>
      </c>
      <c r="AR81">
        <f t="shared" si="36"/>
        <v>-0.10758831390859395</v>
      </c>
      <c r="AS81">
        <f t="shared" si="36"/>
        <v>1.3034828560360236E-5</v>
      </c>
      <c r="AT81">
        <f t="shared" si="36"/>
        <v>-4.4556768612725822E-6</v>
      </c>
      <c r="AU81">
        <f t="shared" si="23"/>
        <v>-0.10757973475689486</v>
      </c>
      <c r="AW81">
        <v>78</v>
      </c>
      <c r="AX81">
        <f>IF(Z81&gt;0, (R81*SUMPRODUCT(K81:$K$98, X81:$X$98)-K81*$AZ$3)/Z81, 0)</f>
        <v>-119.50530111459278</v>
      </c>
    </row>
    <row r="82" spans="5:50" x14ac:dyDescent="0.25">
      <c r="E82">
        <v>2082</v>
      </c>
      <c r="F82" s="5">
        <f>EconomicRates!C122</f>
        <v>3.5571999999999999E-2</v>
      </c>
      <c r="G82" s="5">
        <f>EconomicRates!D122</f>
        <v>7.0000000000000007E-2</v>
      </c>
      <c r="H82" s="5">
        <f t="shared" si="37"/>
        <v>0.12000000000000001</v>
      </c>
      <c r="I82" s="5">
        <f t="shared" si="38"/>
        <v>1.1200000000000001</v>
      </c>
      <c r="J82">
        <f t="shared" si="39"/>
        <v>0.89285714285714279</v>
      </c>
      <c r="K82">
        <f t="shared" si="47"/>
        <v>1.2935291171148737E-4</v>
      </c>
      <c r="L82" s="2">
        <v>79</v>
      </c>
      <c r="M82" s="6">
        <v>0.424762996</v>
      </c>
      <c r="Q82" s="4">
        <f t="shared" si="48"/>
        <v>12.5</v>
      </c>
      <c r="R82">
        <f t="shared" si="28"/>
        <v>250000</v>
      </c>
      <c r="S82">
        <f t="shared" si="29"/>
        <v>-221.81446922362591</v>
      </c>
      <c r="U82">
        <f t="shared" si="40"/>
        <v>0.424762996</v>
      </c>
      <c r="V82">
        <f t="shared" si="41"/>
        <v>0.01</v>
      </c>
      <c r="W82">
        <f t="shared" si="42"/>
        <v>4.429374055820735E-3</v>
      </c>
      <c r="X82">
        <f t="shared" si="43"/>
        <v>1.8814341943550867E-3</v>
      </c>
      <c r="Y82">
        <f t="shared" si="44"/>
        <v>4.4293740558207352E-5</v>
      </c>
      <c r="Z82">
        <f t="shared" si="45"/>
        <v>2.5036461209074412E-3</v>
      </c>
      <c r="AB82">
        <f t="shared" si="46"/>
        <v>-0.52933368029002204</v>
      </c>
      <c r="AC82">
        <f t="shared" si="30"/>
        <v>-0.555344935432874</v>
      </c>
      <c r="AE82">
        <f t="shared" si="31"/>
        <v>0</v>
      </c>
      <c r="AF82">
        <f t="shared" si="32"/>
        <v>0</v>
      </c>
      <c r="AG82">
        <f t="shared" si="32"/>
        <v>-3.1295576511343015E-2</v>
      </c>
      <c r="AH82">
        <f t="shared" si="33"/>
        <v>-470.35854858877167</v>
      </c>
      <c r="AI82">
        <f t="shared" si="34"/>
        <v>-470.38984416528302</v>
      </c>
      <c r="AJ82">
        <f t="shared" si="35"/>
        <v>2.6011255142851963E-2</v>
      </c>
      <c r="AK82">
        <f t="shared" si="49"/>
        <v>-3.7053357620301548E-2</v>
      </c>
      <c r="AL82">
        <f t="shared" si="26"/>
        <v>-470.40088626776048</v>
      </c>
      <c r="AN82">
        <f t="shared" si="36"/>
        <v>0</v>
      </c>
      <c r="AO82">
        <f t="shared" si="36"/>
        <v>0</v>
      </c>
      <c r="AP82">
        <f t="shared" si="36"/>
        <v>-4.0481739454318507E-6</v>
      </c>
      <c r="AQ82">
        <f t="shared" si="36"/>
        <v>-6.0842247808346725E-2</v>
      </c>
      <c r="AR82">
        <f t="shared" si="36"/>
        <v>-6.0846295982292159E-2</v>
      </c>
      <c r="AS82">
        <f t="shared" si="36"/>
        <v>3.3646315899983017E-6</v>
      </c>
      <c r="AT82">
        <f t="shared" si="36"/>
        <v>-4.7929596968730343E-6</v>
      </c>
      <c r="AU82">
        <f t="shared" si="23"/>
        <v>-6.0847724310399032E-2</v>
      </c>
      <c r="AW82">
        <v>79</v>
      </c>
      <c r="AX82">
        <f>IF(Z82&gt;0, (R82*SUMPRODUCT(K82:$K$98, X82:$X$98)-K82*$AZ$3)/Z82, 0)</f>
        <v>-221.81446922362591</v>
      </c>
    </row>
    <row r="83" spans="5:50" x14ac:dyDescent="0.25">
      <c r="E83">
        <v>2083</v>
      </c>
      <c r="F83" s="5">
        <f>EconomicRates!C123</f>
        <v>3.5571999999999999E-2</v>
      </c>
      <c r="G83" s="5">
        <f>EconomicRates!D123</f>
        <v>7.0000000000000007E-2</v>
      </c>
      <c r="H83" s="5">
        <f t="shared" si="37"/>
        <v>0.12000000000000001</v>
      </c>
      <c r="I83" s="5">
        <f t="shared" si="38"/>
        <v>1.1200000000000001</v>
      </c>
      <c r="J83">
        <f t="shared" si="39"/>
        <v>0.89285714285714279</v>
      </c>
      <c r="K83">
        <f t="shared" si="47"/>
        <v>1.1549367117097085E-4</v>
      </c>
      <c r="L83" s="2">
        <v>80</v>
      </c>
      <c r="M83" s="6">
        <v>0.45242554800000001</v>
      </c>
      <c r="Q83" s="4">
        <f t="shared" si="48"/>
        <v>12.5</v>
      </c>
      <c r="R83">
        <f t="shared" si="28"/>
        <v>250000</v>
      </c>
      <c r="S83">
        <f t="shared" si="29"/>
        <v>-403.71440902099749</v>
      </c>
      <c r="U83">
        <f t="shared" si="40"/>
        <v>0.45242554800000001</v>
      </c>
      <c r="V83">
        <f t="shared" si="41"/>
        <v>0.01</v>
      </c>
      <c r="W83">
        <f t="shared" si="42"/>
        <v>2.5036461209074412E-3</v>
      </c>
      <c r="X83">
        <f t="shared" si="43"/>
        <v>1.1327134682496234E-3</v>
      </c>
      <c r="Y83">
        <f t="shared" si="44"/>
        <v>2.5036461209074413E-5</v>
      </c>
      <c r="Z83">
        <f t="shared" si="45"/>
        <v>1.3458961914487434E-3</v>
      </c>
      <c r="AB83">
        <f t="shared" si="46"/>
        <v>-0.555344935432874</v>
      </c>
      <c r="AC83">
        <f t="shared" si="30"/>
        <v>-0.54335768553434072</v>
      </c>
      <c r="AE83">
        <f t="shared" si="31"/>
        <v>0</v>
      </c>
      <c r="AF83">
        <f t="shared" si="32"/>
        <v>0</v>
      </c>
      <c r="AG83">
        <f t="shared" si="32"/>
        <v>-1.6823702393109295E-2</v>
      </c>
      <c r="AH83">
        <f t="shared" si="33"/>
        <v>-283.17836706240581</v>
      </c>
      <c r="AI83">
        <f t="shared" si="34"/>
        <v>-283.19519076479889</v>
      </c>
      <c r="AJ83">
        <f t="shared" si="35"/>
        <v>-1.1987249898533281E-2</v>
      </c>
      <c r="AK83">
        <f t="shared" si="49"/>
        <v>-3.8874145480301187E-2</v>
      </c>
      <c r="AL83">
        <f t="shared" si="26"/>
        <v>-283.24605216017773</v>
      </c>
      <c r="AN83">
        <f t="shared" si="36"/>
        <v>0</v>
      </c>
      <c r="AO83">
        <f t="shared" si="36"/>
        <v>0</v>
      </c>
      <c r="AP83">
        <f t="shared" si="36"/>
        <v>-1.9430311520680402E-6</v>
      </c>
      <c r="AQ83">
        <f t="shared" si="36"/>
        <v>-3.2705309208237977E-2</v>
      </c>
      <c r="AR83">
        <f t="shared" si="36"/>
        <v>-3.2707252239390042E-2</v>
      </c>
      <c r="AS83">
        <f t="shared" si="36"/>
        <v>-1.3844514980254564E-6</v>
      </c>
      <c r="AT83">
        <f t="shared" si="36"/>
        <v>-4.489717775154388E-6</v>
      </c>
      <c r="AU83">
        <f t="shared" si="23"/>
        <v>-3.2713126408663223E-2</v>
      </c>
      <c r="AW83">
        <v>80</v>
      </c>
      <c r="AX83">
        <f>IF(Z83&gt;0, (R83*SUMPRODUCT(K83:$K$98, X83:$X$98)-K83*$AZ$3)/Z83, 0)</f>
        <v>-403.71440902099749</v>
      </c>
    </row>
    <row r="84" spans="5:50" x14ac:dyDescent="0.25">
      <c r="E84">
        <v>2084</v>
      </c>
      <c r="F84" s="5">
        <f>EconomicRates!C124</f>
        <v>3.5571999999999999E-2</v>
      </c>
      <c r="G84" s="5">
        <f>EconomicRates!D124</f>
        <v>7.0000000000000007E-2</v>
      </c>
      <c r="H84" s="5">
        <f t="shared" si="37"/>
        <v>0.12000000000000001</v>
      </c>
      <c r="I84" s="5">
        <f t="shared" si="38"/>
        <v>1.1200000000000001</v>
      </c>
      <c r="J84">
        <f t="shared" si="39"/>
        <v>0.89285714285714279</v>
      </c>
      <c r="K84">
        <f t="shared" si="47"/>
        <v>1.031193492597954E-4</v>
      </c>
      <c r="L84" s="2">
        <v>81</v>
      </c>
      <c r="M84" s="6">
        <v>0.48020744799999998</v>
      </c>
      <c r="Q84" s="4">
        <f t="shared" si="48"/>
        <v>12.5</v>
      </c>
      <c r="R84">
        <f t="shared" si="28"/>
        <v>250000</v>
      </c>
      <c r="S84">
        <f t="shared" si="29"/>
        <v>-744.81258033994811</v>
      </c>
      <c r="U84">
        <f t="shared" si="40"/>
        <v>0.48020744799999998</v>
      </c>
      <c r="V84">
        <f t="shared" si="41"/>
        <v>0.01</v>
      </c>
      <c r="W84">
        <f t="shared" si="42"/>
        <v>1.3458961914487434E-3</v>
      </c>
      <c r="X84">
        <f t="shared" si="43"/>
        <v>6.4630937536852052E-4</v>
      </c>
      <c r="Y84">
        <f t="shared" si="44"/>
        <v>1.3458961914487435E-5</v>
      </c>
      <c r="Z84">
        <f t="shared" si="45"/>
        <v>6.8612785416573546E-4</v>
      </c>
      <c r="AB84">
        <f t="shared" si="46"/>
        <v>-0.54335768553434072</v>
      </c>
      <c r="AC84">
        <f t="shared" si="30"/>
        <v>-0.51103665750429306</v>
      </c>
      <c r="AE84">
        <f t="shared" si="31"/>
        <v>0</v>
      </c>
      <c r="AF84">
        <f t="shared" si="32"/>
        <v>0</v>
      </c>
      <c r="AG84">
        <f t="shared" si="32"/>
        <v>-8.5765981770716936E-3</v>
      </c>
      <c r="AH84">
        <f t="shared" si="33"/>
        <v>-161.57734384213012</v>
      </c>
      <c r="AI84">
        <f t="shared" si="34"/>
        <v>-161.58592044030718</v>
      </c>
      <c r="AJ84">
        <f t="shared" si="35"/>
        <v>-3.232102803004766E-2</v>
      </c>
      <c r="AK84">
        <f t="shared" si="49"/>
        <v>-3.8035037987403854E-2</v>
      </c>
      <c r="AL84">
        <f t="shared" si="26"/>
        <v>-161.65627650632464</v>
      </c>
      <c r="AN84">
        <f t="shared" si="36"/>
        <v>0</v>
      </c>
      <c r="AO84">
        <f t="shared" si="36"/>
        <v>0</v>
      </c>
      <c r="AP84">
        <f t="shared" si="36"/>
        <v>-8.8441322288238054E-7</v>
      </c>
      <c r="AQ84">
        <f t="shared" si="36"/>
        <v>-1.6661750552126667E-2</v>
      </c>
      <c r="AR84">
        <f t="shared" si="36"/>
        <v>-1.6662634965349549E-2</v>
      </c>
      <c r="AS84">
        <f t="shared" si="36"/>
        <v>-3.3329233778661216E-6</v>
      </c>
      <c r="AT84">
        <f t="shared" si="36"/>
        <v>-3.9221483663326836E-6</v>
      </c>
      <c r="AU84">
        <f t="shared" si="23"/>
        <v>-1.6669890037093748E-2</v>
      </c>
      <c r="AW84">
        <v>81</v>
      </c>
      <c r="AX84">
        <f>IF(Z84&gt;0, (R84*SUMPRODUCT(K84:$K$98, X84:$X$98)-K84*$AZ$3)/Z84, 0)</f>
        <v>-744.81258033994811</v>
      </c>
    </row>
    <row r="85" spans="5:50" x14ac:dyDescent="0.25">
      <c r="E85">
        <v>2085</v>
      </c>
      <c r="F85" s="5">
        <f>EconomicRates!C125</f>
        <v>3.5571999999999999E-2</v>
      </c>
      <c r="G85" s="5">
        <f>EconomicRates!D125</f>
        <v>7.0000000000000007E-2</v>
      </c>
      <c r="H85" s="5">
        <f t="shared" si="37"/>
        <v>0.12000000000000001</v>
      </c>
      <c r="I85" s="5">
        <f t="shared" si="38"/>
        <v>1.1200000000000001</v>
      </c>
      <c r="J85">
        <f t="shared" si="39"/>
        <v>0.89285714285714279</v>
      </c>
      <c r="K85">
        <f t="shared" si="47"/>
        <v>9.207084755338875E-5</v>
      </c>
      <c r="L85" s="2">
        <v>82</v>
      </c>
      <c r="M85" s="6">
        <v>0.508136904</v>
      </c>
      <c r="Q85" s="4">
        <f t="shared" si="48"/>
        <v>12.5</v>
      </c>
      <c r="R85">
        <f t="shared" si="28"/>
        <v>250000</v>
      </c>
      <c r="S85">
        <f t="shared" si="29"/>
        <v>-1420.481567365184</v>
      </c>
      <c r="U85">
        <f t="shared" si="40"/>
        <v>0.508136904</v>
      </c>
      <c r="V85">
        <f t="shared" si="41"/>
        <v>0.01</v>
      </c>
      <c r="W85">
        <f t="shared" si="42"/>
        <v>6.8612785416573546E-4</v>
      </c>
      <c r="X85">
        <f t="shared" si="43"/>
        <v>3.4864688356394031E-4</v>
      </c>
      <c r="Y85">
        <f t="shared" si="44"/>
        <v>6.861278541657355E-6</v>
      </c>
      <c r="Z85">
        <f t="shared" si="45"/>
        <v>3.3061969206013781E-4</v>
      </c>
      <c r="AB85">
        <f t="shared" si="46"/>
        <v>-0.51103665750429306</v>
      </c>
      <c r="AC85">
        <f t="shared" si="30"/>
        <v>-0.46963917837937902</v>
      </c>
      <c r="AE85">
        <f t="shared" si="31"/>
        <v>0</v>
      </c>
      <c r="AF85">
        <f t="shared" si="32"/>
        <v>0</v>
      </c>
      <c r="AG85">
        <f t="shared" si="32"/>
        <v>-4.1327461507517224E-3</v>
      </c>
      <c r="AH85">
        <f t="shared" si="33"/>
        <v>-87.16172089098508</v>
      </c>
      <c r="AI85">
        <f t="shared" si="34"/>
        <v>-87.165853637135825</v>
      </c>
      <c r="AJ85">
        <f t="shared" si="35"/>
        <v>-4.1397479124914038E-2</v>
      </c>
      <c r="AK85">
        <f t="shared" si="49"/>
        <v>-3.5772566025300517E-2</v>
      </c>
      <c r="AL85">
        <f t="shared" si="26"/>
        <v>-87.243023682286037</v>
      </c>
      <c r="AN85">
        <f t="shared" si="36"/>
        <v>0</v>
      </c>
      <c r="AO85">
        <f t="shared" si="36"/>
        <v>0</v>
      </c>
      <c r="AP85">
        <f t="shared" si="36"/>
        <v>-3.8050544082271599E-7</v>
      </c>
      <c r="AQ85">
        <f t="shared" si="36"/>
        <v>-8.0250535166449064E-3</v>
      </c>
      <c r="AR85">
        <f t="shared" si="36"/>
        <v>-8.0254340220857288E-3</v>
      </c>
      <c r="AS85">
        <f t="shared" si="36"/>
        <v>-3.8115009896045536E-6</v>
      </c>
      <c r="AT85">
        <f t="shared" si="36"/>
        <v>-3.2936104731089779E-6</v>
      </c>
      <c r="AU85">
        <f t="shared" si="23"/>
        <v>-8.0325391335484414E-3</v>
      </c>
      <c r="AW85">
        <v>82</v>
      </c>
      <c r="AX85">
        <f>IF(Z85&gt;0, (R85*SUMPRODUCT(K85:$K$98, X85:$X$98)-K85*$AZ$3)/Z85, 0)</f>
        <v>-1420.481567365184</v>
      </c>
    </row>
    <row r="86" spans="5:50" x14ac:dyDescent="0.25">
      <c r="E86">
        <v>2086</v>
      </c>
      <c r="F86" s="5">
        <f>EconomicRates!C126</f>
        <v>3.5571999999999999E-2</v>
      </c>
      <c r="G86" s="5">
        <f>EconomicRates!D126</f>
        <v>7.0000000000000007E-2</v>
      </c>
      <c r="H86" s="5">
        <f t="shared" si="37"/>
        <v>0.12000000000000001</v>
      </c>
      <c r="I86" s="5">
        <f t="shared" si="38"/>
        <v>1.1200000000000001</v>
      </c>
      <c r="J86">
        <f t="shared" si="39"/>
        <v>0.89285714285714279</v>
      </c>
      <c r="K86">
        <f t="shared" si="47"/>
        <v>8.2206113886954235E-5</v>
      </c>
      <c r="L86" s="2">
        <v>83</v>
      </c>
      <c r="M86" s="6">
        <v>0.53626491099999996</v>
      </c>
      <c r="Q86" s="4">
        <f t="shared" si="48"/>
        <v>12.5</v>
      </c>
      <c r="R86">
        <f t="shared" si="28"/>
        <v>250000</v>
      </c>
      <c r="S86">
        <f t="shared" si="29"/>
        <v>-2838.577254657871</v>
      </c>
      <c r="U86">
        <f t="shared" si="40"/>
        <v>0.53626491099999996</v>
      </c>
      <c r="V86">
        <f t="shared" si="41"/>
        <v>0.01</v>
      </c>
      <c r="W86">
        <f t="shared" si="42"/>
        <v>3.3061969206013781E-4</v>
      </c>
      <c r="X86">
        <f t="shared" si="43"/>
        <v>1.772997397374772E-4</v>
      </c>
      <c r="Y86">
        <f t="shared" si="44"/>
        <v>3.3061969206013782E-6</v>
      </c>
      <c r="Z86">
        <f t="shared" si="45"/>
        <v>1.5001375540205924E-4</v>
      </c>
      <c r="AB86">
        <f t="shared" si="46"/>
        <v>-0.46963917837937902</v>
      </c>
      <c r="AC86">
        <f t="shared" si="30"/>
        <v>-0.42582563397009465</v>
      </c>
      <c r="AE86">
        <f t="shared" si="31"/>
        <v>0</v>
      </c>
      <c r="AF86">
        <f t="shared" si="32"/>
        <v>0</v>
      </c>
      <c r="AG86">
        <f t="shared" si="32"/>
        <v>-1.8751719425257405E-3</v>
      </c>
      <c r="AH86">
        <f t="shared" si="33"/>
        <v>-44.324934934369303</v>
      </c>
      <c r="AI86">
        <f t="shared" si="34"/>
        <v>-44.326810106311825</v>
      </c>
      <c r="AJ86">
        <f t="shared" si="35"/>
        <v>-4.3813544409284366E-2</v>
      </c>
      <c r="AK86">
        <f t="shared" si="49"/>
        <v>-3.2874742486556537E-2</v>
      </c>
      <c r="AL86">
        <f t="shared" si="26"/>
        <v>-44.403498393207663</v>
      </c>
      <c r="AN86">
        <f t="shared" si="36"/>
        <v>0</v>
      </c>
      <c r="AO86">
        <f t="shared" si="36"/>
        <v>0</v>
      </c>
      <c r="AP86">
        <f t="shared" si="36"/>
        <v>-1.5415059826489223E-7</v>
      </c>
      <c r="AQ86">
        <f t="shared" si="36"/>
        <v>-3.6437806492465993E-3</v>
      </c>
      <c r="AR86">
        <f t="shared" si="36"/>
        <v>-3.6439347998448637E-3</v>
      </c>
      <c r="AS86">
        <f t="shared" si="36"/>
        <v>-3.6017412215007575E-6</v>
      </c>
      <c r="AT86">
        <f t="shared" si="36"/>
        <v>-2.7025048248541596E-6</v>
      </c>
      <c r="AU86">
        <f t="shared" si="23"/>
        <v>-3.6502390458912183E-3</v>
      </c>
      <c r="AW86">
        <v>83</v>
      </c>
      <c r="AX86">
        <f>IF(Z86&gt;0, (R86*SUMPRODUCT(K86:$K$98, X86:$X$98)-K86*$AZ$3)/Z86, 0)</f>
        <v>-2838.577254657871</v>
      </c>
    </row>
    <row r="87" spans="5:50" x14ac:dyDescent="0.25">
      <c r="E87">
        <v>2087</v>
      </c>
      <c r="F87" s="5">
        <f>EconomicRates!C127</f>
        <v>3.5571999999999999E-2</v>
      </c>
      <c r="G87" s="5">
        <f>EconomicRates!D127</f>
        <v>7.0000000000000007E-2</v>
      </c>
      <c r="H87" s="5">
        <f t="shared" si="37"/>
        <v>0.12000000000000001</v>
      </c>
      <c r="I87" s="5">
        <f t="shared" si="38"/>
        <v>1.1200000000000001</v>
      </c>
      <c r="J87">
        <f t="shared" si="39"/>
        <v>0.89285714285714279</v>
      </c>
      <c r="K87">
        <f t="shared" si="47"/>
        <v>7.3398315970494849E-5</v>
      </c>
      <c r="L87" s="2">
        <v>84</v>
      </c>
      <c r="M87" s="6">
        <v>0.564431978</v>
      </c>
      <c r="Q87" s="4">
        <f t="shared" si="48"/>
        <v>12.5</v>
      </c>
      <c r="R87">
        <f t="shared" si="28"/>
        <v>250000</v>
      </c>
      <c r="S87">
        <f t="shared" si="29"/>
        <v>-6002.1711612583922</v>
      </c>
      <c r="U87">
        <f t="shared" si="40"/>
        <v>0.564431978</v>
      </c>
      <c r="V87">
        <f t="shared" si="41"/>
        <v>0.01</v>
      </c>
      <c r="W87">
        <f t="shared" si="42"/>
        <v>1.5001375540205924E-4</v>
      </c>
      <c r="X87">
        <f t="shared" si="43"/>
        <v>8.4672560688792478E-5</v>
      </c>
      <c r="Y87">
        <f t="shared" si="44"/>
        <v>1.5001375540205923E-6</v>
      </c>
      <c r="Z87">
        <f t="shared" si="45"/>
        <v>6.3841057159246168E-5</v>
      </c>
      <c r="AB87">
        <f t="shared" si="46"/>
        <v>-0.42582563397009465</v>
      </c>
      <c r="AC87">
        <f t="shared" si="30"/>
        <v>-0.38318495218547599</v>
      </c>
      <c r="AE87">
        <f t="shared" si="31"/>
        <v>0</v>
      </c>
      <c r="AF87">
        <f t="shared" si="32"/>
        <v>0</v>
      </c>
      <c r="AG87">
        <f t="shared" si="32"/>
        <v>-7.9801321449057708E-4</v>
      </c>
      <c r="AH87">
        <f t="shared" si="33"/>
        <v>-21.168140172198118</v>
      </c>
      <c r="AI87">
        <f t="shared" si="34"/>
        <v>-21.16893818541261</v>
      </c>
      <c r="AJ87">
        <f t="shared" si="35"/>
        <v>-4.2640681784618661E-2</v>
      </c>
      <c r="AK87">
        <f t="shared" si="49"/>
        <v>-2.9807794377906628E-2</v>
      </c>
      <c r="AL87">
        <f t="shared" si="26"/>
        <v>-21.241386661575135</v>
      </c>
      <c r="AN87">
        <f t="shared" si="36"/>
        <v>0</v>
      </c>
      <c r="AO87">
        <f t="shared" si="36"/>
        <v>0</v>
      </c>
      <c r="AP87">
        <f t="shared" si="36"/>
        <v>-5.8572826065809658E-8</v>
      </c>
      <c r="AQ87">
        <f t="shared" si="36"/>
        <v>-1.5537058408667227E-3</v>
      </c>
      <c r="AR87">
        <f t="shared" si="36"/>
        <v>-1.5537644136927886E-3</v>
      </c>
      <c r="AS87">
        <f t="shared" si="36"/>
        <v>-3.1297542348247648E-6</v>
      </c>
      <c r="AT87">
        <f t="shared" si="36"/>
        <v>-2.1878419101331305E-6</v>
      </c>
      <c r="AU87">
        <f t="shared" si="23"/>
        <v>-1.5590820098377465E-3</v>
      </c>
      <c r="AW87">
        <v>84</v>
      </c>
      <c r="AX87">
        <f>IF(Z87&gt;0, (R87*SUMPRODUCT(K87:$K$98, X87:$X$98)-K87*$AZ$3)/Z87, 0)</f>
        <v>-6002.1711612583922</v>
      </c>
    </row>
    <row r="88" spans="5:50" x14ac:dyDescent="0.25">
      <c r="E88">
        <v>2088</v>
      </c>
      <c r="F88" s="5">
        <f>EconomicRates!C128</f>
        <v>3.5571999999999999E-2</v>
      </c>
      <c r="G88" s="5">
        <f>EconomicRates!D128</f>
        <v>7.0000000000000007E-2</v>
      </c>
      <c r="H88" s="5">
        <f t="shared" si="37"/>
        <v>0.12000000000000001</v>
      </c>
      <c r="I88" s="5">
        <f t="shared" si="38"/>
        <v>1.1200000000000001</v>
      </c>
      <c r="J88">
        <f t="shared" si="39"/>
        <v>0.89285714285714279</v>
      </c>
      <c r="K88">
        <f t="shared" si="47"/>
        <v>6.5534210687941824E-5</v>
      </c>
      <c r="L88" s="2">
        <v>85</v>
      </c>
      <c r="M88" s="6">
        <v>0.59247427200000002</v>
      </c>
      <c r="Q88" s="4">
        <f t="shared" si="48"/>
        <v>12.5</v>
      </c>
      <c r="R88">
        <f t="shared" si="28"/>
        <v>250000</v>
      </c>
      <c r="S88">
        <f t="shared" si="29"/>
        <v>-13531.680341721882</v>
      </c>
      <c r="U88">
        <f t="shared" si="40"/>
        <v>0.59247427200000002</v>
      </c>
      <c r="V88">
        <f t="shared" si="41"/>
        <v>0.01</v>
      </c>
      <c r="W88">
        <f t="shared" si="42"/>
        <v>6.3841057159246168E-5</v>
      </c>
      <c r="X88">
        <f t="shared" si="43"/>
        <v>3.7824183864134762E-5</v>
      </c>
      <c r="Y88">
        <f t="shared" si="44"/>
        <v>6.3841057159246166E-7</v>
      </c>
      <c r="Z88">
        <f t="shared" si="45"/>
        <v>2.5378462723518946E-5</v>
      </c>
      <c r="AB88">
        <f t="shared" si="46"/>
        <v>-0.38318495218547599</v>
      </c>
      <c r="AC88">
        <f t="shared" si="30"/>
        <v>-0.34341324513896287</v>
      </c>
      <c r="AE88">
        <f t="shared" si="31"/>
        <v>0</v>
      </c>
      <c r="AF88">
        <f t="shared" si="32"/>
        <v>0</v>
      </c>
      <c r="AG88">
        <f t="shared" si="32"/>
        <v>-3.172307840439868E-4</v>
      </c>
      <c r="AH88">
        <f t="shared" si="33"/>
        <v>-9.45604596603369</v>
      </c>
      <c r="AI88">
        <f t="shared" si="34"/>
        <v>-9.4563631968177333</v>
      </c>
      <c r="AJ88">
        <f t="shared" si="35"/>
        <v>-3.9771707046513116E-2</v>
      </c>
      <c r="AK88">
        <f t="shared" si="49"/>
        <v>-2.682294665298332E-2</v>
      </c>
      <c r="AL88">
        <f t="shared" si="26"/>
        <v>-9.5229578505172299</v>
      </c>
      <c r="AN88">
        <f t="shared" si="36"/>
        <v>0</v>
      </c>
      <c r="AO88">
        <f t="shared" si="36"/>
        <v>0</v>
      </c>
      <c r="AP88">
        <f t="shared" si="36"/>
        <v>-2.0789469038239603E-8</v>
      </c>
      <c r="AQ88">
        <f t="shared" si="36"/>
        <v>-6.1969450861291422E-4</v>
      </c>
      <c r="AR88">
        <f t="shared" si="36"/>
        <v>-6.1971529808195242E-4</v>
      </c>
      <c r="AS88">
        <f t="shared" si="36"/>
        <v>-2.6064074290052909E-6</v>
      </c>
      <c r="AT88">
        <f t="shared" si="36"/>
        <v>-1.7578206372280328E-6</v>
      </c>
      <c r="AU88">
        <f t="shared" si="23"/>
        <v>-6.2407952614818572E-4</v>
      </c>
      <c r="AW88">
        <v>85</v>
      </c>
      <c r="AX88">
        <f>IF(Z88&gt;0, (R88*SUMPRODUCT(K88:$K$98, X88:$X$98)-K88*$AZ$3)/Z88, 0)</f>
        <v>-13531.680341721882</v>
      </c>
    </row>
    <row r="89" spans="5:50" x14ac:dyDescent="0.25">
      <c r="E89">
        <v>2089</v>
      </c>
      <c r="F89" s="5">
        <f>EconomicRates!C129</f>
        <v>3.5571999999999999E-2</v>
      </c>
      <c r="G89" s="5">
        <f>EconomicRates!D129</f>
        <v>7.0000000000000007E-2</v>
      </c>
      <c r="H89" s="5">
        <f t="shared" si="37"/>
        <v>0.12000000000000001</v>
      </c>
      <c r="I89" s="5">
        <f t="shared" si="38"/>
        <v>1.1200000000000001</v>
      </c>
      <c r="J89">
        <f t="shared" si="39"/>
        <v>0.89285714285714279</v>
      </c>
      <c r="K89">
        <f t="shared" si="47"/>
        <v>5.851268811423377E-5</v>
      </c>
      <c r="L89" s="2">
        <v>86</v>
      </c>
      <c r="M89" s="6">
        <v>0.62503115200000003</v>
      </c>
      <c r="Q89" s="4">
        <f t="shared" si="48"/>
        <v>12.5</v>
      </c>
      <c r="R89">
        <f t="shared" si="28"/>
        <v>250000</v>
      </c>
      <c r="S89">
        <f t="shared" si="29"/>
        <v>-33159.54437060366</v>
      </c>
      <c r="U89">
        <f t="shared" si="40"/>
        <v>0.62503115200000003</v>
      </c>
      <c r="V89">
        <f t="shared" si="41"/>
        <v>0.01</v>
      </c>
      <c r="W89">
        <f t="shared" si="42"/>
        <v>2.5378462723518946E-5</v>
      </c>
      <c r="X89">
        <f t="shared" si="43"/>
        <v>1.5862329792070106E-5</v>
      </c>
      <c r="Y89">
        <f t="shared" si="44"/>
        <v>2.5378462723518943E-7</v>
      </c>
      <c r="Z89">
        <f t="shared" si="45"/>
        <v>9.2623483042136506E-6</v>
      </c>
      <c r="AB89">
        <f t="shared" si="46"/>
        <v>-0.34341324513896287</v>
      </c>
      <c r="AC89">
        <f t="shared" si="30"/>
        <v>-0.30713524956955812</v>
      </c>
      <c r="AE89">
        <f t="shared" si="31"/>
        <v>0</v>
      </c>
      <c r="AF89">
        <f t="shared" si="32"/>
        <v>0</v>
      </c>
      <c r="AG89">
        <f t="shared" si="32"/>
        <v>-1.1577935380267064E-4</v>
      </c>
      <c r="AH89">
        <f t="shared" si="33"/>
        <v>-3.9655824480175266</v>
      </c>
      <c r="AI89">
        <f t="shared" si="34"/>
        <v>-3.965698227371329</v>
      </c>
      <c r="AJ89">
        <f t="shared" si="35"/>
        <v>-3.6277995569404753E-2</v>
      </c>
      <c r="AK89">
        <f t="shared" si="49"/>
        <v>-2.4038927159727403E-2</v>
      </c>
      <c r="AL89">
        <f t="shared" si="26"/>
        <v>-4.0260151501004611</v>
      </c>
      <c r="AN89">
        <f t="shared" si="36"/>
        <v>0</v>
      </c>
      <c r="AO89">
        <f t="shared" si="36"/>
        <v>0</v>
      </c>
      <c r="AP89">
        <f t="shared" si="36"/>
        <v>-6.7745612191231926E-9</v>
      </c>
      <c r="AQ89">
        <f t="shared" si="36"/>
        <v>-2.320368889721292E-4</v>
      </c>
      <c r="AR89">
        <f t="shared" si="36"/>
        <v>-2.320436635333483E-4</v>
      </c>
      <c r="AS89">
        <f t="shared" si="36"/>
        <v>-2.122723040162135E-6</v>
      </c>
      <c r="AT89">
        <f t="shared" si="36"/>
        <v>-1.406582247497913E-6</v>
      </c>
      <c r="AU89">
        <f t="shared" si="23"/>
        <v>-2.3557296882100834E-4</v>
      </c>
      <c r="AW89">
        <v>86</v>
      </c>
      <c r="AX89">
        <f>IF(Z89&gt;0, (R89*SUMPRODUCT(K89:$K$98, X89:$X$98)-K89*$AZ$3)/Z89, 0)</f>
        <v>-33159.54437060366</v>
      </c>
    </row>
    <row r="90" spans="5:50" x14ac:dyDescent="0.25">
      <c r="E90">
        <v>2090</v>
      </c>
      <c r="F90" s="5">
        <f>EconomicRates!C130</f>
        <v>3.5571999999999999E-2</v>
      </c>
      <c r="G90" s="5">
        <f>EconomicRates!D130</f>
        <v>7.0000000000000007E-2</v>
      </c>
      <c r="H90" s="5">
        <f t="shared" si="37"/>
        <v>0.12000000000000001</v>
      </c>
      <c r="I90" s="5">
        <f t="shared" si="38"/>
        <v>1.1200000000000001</v>
      </c>
      <c r="J90">
        <f t="shared" si="39"/>
        <v>0.89285714285714279</v>
      </c>
      <c r="K90">
        <f t="shared" si="47"/>
        <v>5.2243471530565862E-5</v>
      </c>
      <c r="L90" s="2">
        <v>87</v>
      </c>
      <c r="M90">
        <v>0.65741117999999998</v>
      </c>
      <c r="Q90" s="4">
        <f t="shared" si="48"/>
        <v>12.5</v>
      </c>
      <c r="R90">
        <f t="shared" si="28"/>
        <v>250000</v>
      </c>
      <c r="S90">
        <f t="shared" si="29"/>
        <v>-89082.342165940354</v>
      </c>
      <c r="U90">
        <f t="shared" si="40"/>
        <v>0.65741117999999998</v>
      </c>
      <c r="V90">
        <f t="shared" si="41"/>
        <v>0.01</v>
      </c>
      <c r="W90">
        <f t="shared" si="42"/>
        <v>9.2623483042136506E-6</v>
      </c>
      <c r="X90">
        <f t="shared" si="43"/>
        <v>6.0891713282440948E-6</v>
      </c>
      <c r="Y90">
        <f t="shared" si="44"/>
        <v>9.2623483042136514E-8</v>
      </c>
      <c r="Z90">
        <f t="shared" si="45"/>
        <v>3.0805534929274194E-6</v>
      </c>
      <c r="AB90">
        <f t="shared" si="46"/>
        <v>-0.30713524956955812</v>
      </c>
      <c r="AC90">
        <f t="shared" si="30"/>
        <v>-0.27442292031744309</v>
      </c>
      <c r="AE90">
        <f t="shared" si="31"/>
        <v>0</v>
      </c>
      <c r="AF90">
        <f t="shared" si="32"/>
        <v>0</v>
      </c>
      <c r="AG90">
        <f t="shared" si="32"/>
        <v>-3.8506918661592741E-5</v>
      </c>
      <c r="AH90">
        <f t="shared" si="33"/>
        <v>-1.5222928320610236</v>
      </c>
      <c r="AI90">
        <f t="shared" si="34"/>
        <v>-1.5223313389796853</v>
      </c>
      <c r="AJ90">
        <f t="shared" si="35"/>
        <v>-3.2712329252115036E-2</v>
      </c>
      <c r="AK90">
        <f t="shared" si="49"/>
        <v>-2.1499467469869072E-2</v>
      </c>
      <c r="AL90">
        <f t="shared" si="26"/>
        <v>-1.5765431357016693</v>
      </c>
      <c r="AN90">
        <f t="shared" si="36"/>
        <v>0</v>
      </c>
      <c r="AO90">
        <f t="shared" si="36"/>
        <v>0</v>
      </c>
      <c r="AP90">
        <f t="shared" si="36"/>
        <v>-2.0117351088267356E-9</v>
      </c>
      <c r="AQ90">
        <f t="shared" si="36"/>
        <v>-7.9529862232964569E-5</v>
      </c>
      <c r="AR90">
        <f t="shared" si="36"/>
        <v>-7.9531873968073403E-5</v>
      </c>
      <c r="AS90">
        <f t="shared" si="36"/>
        <v>-1.7090056419813687E-6</v>
      </c>
      <c r="AT90">
        <f t="shared" si="36"/>
        <v>-1.1232068166844317E-6</v>
      </c>
      <c r="AU90">
        <f t="shared" si="23"/>
        <v>-8.2364086426739191E-5</v>
      </c>
      <c r="AW90">
        <v>87</v>
      </c>
      <c r="AX90">
        <f>IF(Z90&gt;0, (R90*SUMPRODUCT(K90:$K$98, X90:$X$98)-K90*$AZ$3)/Z90, 0)</f>
        <v>-89082.342165940354</v>
      </c>
    </row>
    <row r="91" spans="5:50" x14ac:dyDescent="0.25">
      <c r="E91">
        <v>2091</v>
      </c>
      <c r="F91" s="5">
        <f>EconomicRates!C131</f>
        <v>3.5571999999999999E-2</v>
      </c>
      <c r="G91" s="5">
        <f>EconomicRates!D131</f>
        <v>7.0000000000000007E-2</v>
      </c>
      <c r="H91" s="5">
        <f t="shared" si="37"/>
        <v>0.12000000000000001</v>
      </c>
      <c r="I91" s="5">
        <f t="shared" si="38"/>
        <v>1.1200000000000001</v>
      </c>
      <c r="J91">
        <f t="shared" si="39"/>
        <v>0.89285714285714279</v>
      </c>
      <c r="K91">
        <f t="shared" si="47"/>
        <v>4.6645956723719519E-5</v>
      </c>
      <c r="L91" s="2">
        <v>88</v>
      </c>
      <c r="M91">
        <v>0.68957421399999996</v>
      </c>
      <c r="Q91" s="4">
        <f t="shared" si="48"/>
        <v>12.5</v>
      </c>
      <c r="R91">
        <f t="shared" si="28"/>
        <v>250000</v>
      </c>
      <c r="S91">
        <f t="shared" si="29"/>
        <v>-264823.05989774893</v>
      </c>
      <c r="U91">
        <f t="shared" si="40"/>
        <v>0.68957421399999996</v>
      </c>
      <c r="V91">
        <f t="shared" si="41"/>
        <v>0.01</v>
      </c>
      <c r="W91">
        <f t="shared" si="42"/>
        <v>3.0805534929274194E-6</v>
      </c>
      <c r="X91">
        <f t="shared" si="43"/>
        <v>2.1242702535703798E-6</v>
      </c>
      <c r="Y91">
        <f t="shared" si="44"/>
        <v>3.0805534929274197E-8</v>
      </c>
      <c r="Z91">
        <f t="shared" si="45"/>
        <v>9.2547770442776538E-7</v>
      </c>
      <c r="AB91">
        <f t="shared" si="46"/>
        <v>-0.27442292031744309</v>
      </c>
      <c r="AC91">
        <f t="shared" si="30"/>
        <v>-0.24508783755370528</v>
      </c>
      <c r="AE91">
        <f t="shared" si="31"/>
        <v>0</v>
      </c>
      <c r="AF91">
        <f t="shared" si="32"/>
        <v>0</v>
      </c>
      <c r="AG91">
        <f t="shared" si="32"/>
        <v>-1.1568471305347067E-5</v>
      </c>
      <c r="AH91">
        <f t="shared" si="33"/>
        <v>-0.53106756339259498</v>
      </c>
      <c r="AI91">
        <f t="shared" si="34"/>
        <v>-0.53107913186390032</v>
      </c>
      <c r="AJ91">
        <f t="shared" si="35"/>
        <v>-2.9335082763737808E-2</v>
      </c>
      <c r="AK91">
        <f t="shared" si="49"/>
        <v>-1.9209604422221017E-2</v>
      </c>
      <c r="AL91">
        <f t="shared" si="26"/>
        <v>-0.57962381904985905</v>
      </c>
      <c r="AN91">
        <f t="shared" si="36"/>
        <v>0</v>
      </c>
      <c r="AO91">
        <f t="shared" si="36"/>
        <v>0</v>
      </c>
      <c r="AP91">
        <f t="shared" si="36"/>
        <v>-5.3962241186881031E-10</v>
      </c>
      <c r="AQ91">
        <f t="shared" si="36"/>
        <v>-2.4772154579382158E-5</v>
      </c>
      <c r="AR91">
        <f t="shared" si="36"/>
        <v>-2.4772694201794027E-5</v>
      </c>
      <c r="AS91">
        <f t="shared" si="36"/>
        <v>-1.3683630010840441E-6</v>
      </c>
      <c r="AT91">
        <f t="shared" si="36"/>
        <v>-8.9605037655869263E-7</v>
      </c>
      <c r="AU91">
        <f t="shared" si="23"/>
        <v>-2.7037107579436759E-5</v>
      </c>
      <c r="AW91">
        <v>88</v>
      </c>
      <c r="AX91">
        <f>IF(Z91&gt;0, (R91*SUMPRODUCT(K91:$K$98, X91:$X$98)-K91*$AZ$3)/Z91, 0)</f>
        <v>-264823.05989774893</v>
      </c>
    </row>
    <row r="92" spans="5:50" x14ac:dyDescent="0.25">
      <c r="E92">
        <v>2092</v>
      </c>
      <c r="F92" s="5">
        <f>EconomicRates!C132</f>
        <v>3.5571999999999999E-2</v>
      </c>
      <c r="G92" s="5">
        <f>EconomicRates!D132</f>
        <v>7.0000000000000007E-2</v>
      </c>
      <c r="H92" s="5">
        <f t="shared" si="37"/>
        <v>0.12000000000000001</v>
      </c>
      <c r="I92" s="5">
        <f t="shared" si="38"/>
        <v>1.1200000000000001</v>
      </c>
      <c r="J92">
        <f t="shared" si="39"/>
        <v>0.89285714285714279</v>
      </c>
      <c r="K92">
        <f t="shared" si="47"/>
        <v>4.1648175646178136E-5</v>
      </c>
      <c r="L92" s="2">
        <v>89</v>
      </c>
      <c r="M92">
        <v>0.72148010799999995</v>
      </c>
      <c r="Q92" s="4">
        <f t="shared" si="48"/>
        <v>12.5</v>
      </c>
      <c r="R92">
        <f t="shared" si="28"/>
        <v>250000</v>
      </c>
      <c r="S92">
        <f t="shared" si="29"/>
        <v>-880649.83624674729</v>
      </c>
      <c r="U92">
        <f t="shared" si="40"/>
        <v>0.72148010799999995</v>
      </c>
      <c r="V92">
        <f t="shared" si="41"/>
        <v>0.01</v>
      </c>
      <c r="W92">
        <f t="shared" si="42"/>
        <v>9.2547770442776538E-7</v>
      </c>
      <c r="X92">
        <f t="shared" si="43"/>
        <v>6.6771375414213615E-7</v>
      </c>
      <c r="Y92">
        <f t="shared" si="44"/>
        <v>9.2547770442776539E-9</v>
      </c>
      <c r="Z92">
        <f t="shared" si="45"/>
        <v>2.4850917324135157E-7</v>
      </c>
      <c r="AB92">
        <f t="shared" si="46"/>
        <v>-0.24508783755370528</v>
      </c>
      <c r="AC92">
        <f t="shared" si="30"/>
        <v>-0.2188495627208108</v>
      </c>
      <c r="AE92">
        <f t="shared" si="31"/>
        <v>0</v>
      </c>
      <c r="AF92">
        <f t="shared" si="32"/>
        <v>0</v>
      </c>
      <c r="AG92">
        <f t="shared" si="32"/>
        <v>-3.1063646655168947E-6</v>
      </c>
      <c r="AH92">
        <f t="shared" si="33"/>
        <v>-0.16692843853553405</v>
      </c>
      <c r="AI92">
        <f t="shared" si="34"/>
        <v>-0.16693154490019957</v>
      </c>
      <c r="AJ92">
        <f t="shared" si="35"/>
        <v>-2.6238274832894481E-2</v>
      </c>
      <c r="AK92">
        <f t="shared" si="49"/>
        <v>-1.715614862875937E-2</v>
      </c>
      <c r="AL92">
        <f t="shared" si="26"/>
        <v>-0.21032596836185341</v>
      </c>
      <c r="AN92">
        <f t="shared" si="36"/>
        <v>0</v>
      </c>
      <c r="AO92">
        <f t="shared" si="36"/>
        <v>0</v>
      </c>
      <c r="AP92">
        <f t="shared" si="36"/>
        <v>-1.2937442121052902E-10</v>
      </c>
      <c r="AQ92">
        <f t="shared" si="36"/>
        <v>-6.9522649284701729E-6</v>
      </c>
      <c r="AR92">
        <f t="shared" si="36"/>
        <v>-6.952394302891384E-6</v>
      </c>
      <c r="AS92">
        <f t="shared" si="36"/>
        <v>-1.0927762788930847E-6</v>
      </c>
      <c r="AT92">
        <f t="shared" si="36"/>
        <v>-7.145222915025084E-7</v>
      </c>
      <c r="AU92">
        <f t="shared" si="23"/>
        <v>-8.7596928732869757E-6</v>
      </c>
      <c r="AW92">
        <v>89</v>
      </c>
      <c r="AX92">
        <f>IF(Z92&gt;0, (R92*SUMPRODUCT(K92:$K$98, X92:$X$98)-K92*$AZ$3)/Z92, 0)</f>
        <v>-880649.83624674729</v>
      </c>
    </row>
    <row r="93" spans="5:50" x14ac:dyDescent="0.25">
      <c r="E93">
        <v>2093</v>
      </c>
      <c r="F93" s="5">
        <f>EconomicRates!C133</f>
        <v>3.5571999999999999E-2</v>
      </c>
      <c r="G93" s="5">
        <f>EconomicRates!D133</f>
        <v>7.0000000000000007E-2</v>
      </c>
      <c r="H93" s="5">
        <f t="shared" si="37"/>
        <v>0.12000000000000001</v>
      </c>
      <c r="I93" s="5">
        <f t="shared" si="38"/>
        <v>1.1200000000000001</v>
      </c>
      <c r="J93">
        <f t="shared" si="39"/>
        <v>0.89285714285714279</v>
      </c>
      <c r="K93">
        <f t="shared" si="47"/>
        <v>3.7185871112659048E-5</v>
      </c>
      <c r="L93" s="2">
        <v>90</v>
      </c>
      <c r="M93">
        <v>0.75308980400000003</v>
      </c>
      <c r="Q93" s="4">
        <f t="shared" si="48"/>
        <v>12.5</v>
      </c>
      <c r="R93">
        <f t="shared" si="28"/>
        <v>250000</v>
      </c>
      <c r="S93">
        <f t="shared" si="29"/>
        <v>-3319057.3289416074</v>
      </c>
      <c r="U93">
        <f t="shared" si="40"/>
        <v>0.75308980400000003</v>
      </c>
      <c r="V93">
        <f t="shared" si="41"/>
        <v>0.01</v>
      </c>
      <c r="W93">
        <f t="shared" si="42"/>
        <v>2.4850917324135157E-7</v>
      </c>
      <c r="X93">
        <f t="shared" si="43"/>
        <v>1.8714972456853151E-7</v>
      </c>
      <c r="Y93">
        <f t="shared" si="44"/>
        <v>2.4850917324135155E-9</v>
      </c>
      <c r="Z93">
        <f t="shared" si="45"/>
        <v>5.8874356940406533E-8</v>
      </c>
      <c r="AB93">
        <f t="shared" si="46"/>
        <v>-0.2188495627208108</v>
      </c>
      <c r="AC93">
        <f t="shared" si="30"/>
        <v>-0.1954073658897805</v>
      </c>
      <c r="AE93">
        <f t="shared" si="31"/>
        <v>0</v>
      </c>
      <c r="AF93">
        <f t="shared" si="32"/>
        <v>0</v>
      </c>
      <c r="AG93">
        <f t="shared" si="32"/>
        <v>-7.3592946175508165E-7</v>
      </c>
      <c r="AH93">
        <f t="shared" si="33"/>
        <v>-4.6787431142132879E-2</v>
      </c>
      <c r="AI93">
        <f t="shared" si="34"/>
        <v>-4.6788167071594632E-2</v>
      </c>
      <c r="AJ93">
        <f t="shared" si="35"/>
        <v>-2.3442196831030299E-2</v>
      </c>
      <c r="AK93">
        <f t="shared" si="49"/>
        <v>-1.5319469390456758E-2</v>
      </c>
      <c r="AL93">
        <f t="shared" si="26"/>
        <v>-8.554983329308169E-2</v>
      </c>
      <c r="AN93">
        <f t="shared" si="36"/>
        <v>0</v>
      </c>
      <c r="AO93">
        <f t="shared" si="36"/>
        <v>0</v>
      </c>
      <c r="AP93">
        <f t="shared" si="36"/>
        <v>-2.7366178112833011E-11</v>
      </c>
      <c r="AQ93">
        <f t="shared" si="36"/>
        <v>-1.7398313841437633E-6</v>
      </c>
      <c r="AR93">
        <f t="shared" si="36"/>
        <v>-1.739858750321876E-6</v>
      </c>
      <c r="AS93">
        <f t="shared" si="36"/>
        <v>-8.7171850995627708E-7</v>
      </c>
      <c r="AT93">
        <f t="shared" si="36"/>
        <v>-5.6966781426785051E-7</v>
      </c>
      <c r="AU93">
        <f t="shared" si="23"/>
        <v>-3.1812450745460037E-6</v>
      </c>
      <c r="AW93">
        <v>90</v>
      </c>
      <c r="AX93">
        <f>IF(Z93&gt;0, (R93*SUMPRODUCT(K93:$K$98, X93:$X$98)-K93*$AZ$3)/Z93, 0)</f>
        <v>-3319057.3289416074</v>
      </c>
    </row>
    <row r="94" spans="5:50" x14ac:dyDescent="0.25">
      <c r="E94">
        <v>2094</v>
      </c>
      <c r="F94" s="5">
        <f>EconomicRates!C134</f>
        <v>3.5571999999999999E-2</v>
      </c>
      <c r="G94" s="5">
        <f>EconomicRates!D134</f>
        <v>7.0000000000000007E-2</v>
      </c>
      <c r="H94" s="5">
        <f t="shared" si="37"/>
        <v>0.12000000000000001</v>
      </c>
      <c r="I94" s="5">
        <f t="shared" si="38"/>
        <v>1.1200000000000001</v>
      </c>
      <c r="J94">
        <f t="shared" si="39"/>
        <v>0.89285714285714279</v>
      </c>
      <c r="K94">
        <f t="shared" si="47"/>
        <v>3.3201670636302719E-5</v>
      </c>
      <c r="L94" s="2">
        <v>91</v>
      </c>
      <c r="M94">
        <v>0.78453892300000005</v>
      </c>
      <c r="Q94" s="4">
        <f t="shared" si="48"/>
        <v>12.5</v>
      </c>
      <c r="R94">
        <f t="shared" si="28"/>
        <v>250000</v>
      </c>
      <c r="S94">
        <f t="shared" si="29"/>
        <v>-14423508.41750359</v>
      </c>
      <c r="U94">
        <f t="shared" si="40"/>
        <v>0.78453892300000005</v>
      </c>
      <c r="V94">
        <f t="shared" si="41"/>
        <v>0.01</v>
      </c>
      <c r="W94">
        <f t="shared" si="42"/>
        <v>5.8874356940406533E-8</v>
      </c>
      <c r="X94">
        <f t="shared" si="43"/>
        <v>4.6189224586344121E-8</v>
      </c>
      <c r="Y94">
        <f t="shared" si="44"/>
        <v>5.8874356940406533E-10</v>
      </c>
      <c r="Z94">
        <f t="shared" si="45"/>
        <v>1.2096388784658347E-8</v>
      </c>
      <c r="AB94">
        <f t="shared" si="46"/>
        <v>-0.1954073658897805</v>
      </c>
      <c r="AC94">
        <f t="shared" si="30"/>
        <v>-0.17447236545691569</v>
      </c>
      <c r="AE94">
        <f t="shared" si="31"/>
        <v>0</v>
      </c>
      <c r="AF94">
        <f t="shared" si="32"/>
        <v>0</v>
      </c>
      <c r="AG94">
        <f t="shared" si="32"/>
        <v>-1.5120485980822934E-7</v>
      </c>
      <c r="AH94">
        <f t="shared" si="33"/>
        <v>-1.154730614658603E-2</v>
      </c>
      <c r="AI94">
        <f t="shared" si="34"/>
        <v>-1.1547457351445838E-2</v>
      </c>
      <c r="AJ94">
        <f t="shared" si="35"/>
        <v>-2.0935000432864809E-2</v>
      </c>
      <c r="AK94">
        <f t="shared" si="49"/>
        <v>-1.3678515612284637E-2</v>
      </c>
      <c r="AL94">
        <f t="shared" si="26"/>
        <v>-4.6160973396595285E-2</v>
      </c>
      <c r="AN94">
        <f t="shared" si="36"/>
        <v>0</v>
      </c>
      <c r="AO94">
        <f t="shared" si="36"/>
        <v>0</v>
      </c>
      <c r="AP94">
        <f t="shared" si="36"/>
        <v>-5.0202539539611575E-12</v>
      </c>
      <c r="AQ94">
        <f t="shared" si="36"/>
        <v>-3.8338985541550327E-7</v>
      </c>
      <c r="AR94">
        <f t="shared" si="36"/>
        <v>-3.8339487566945725E-7</v>
      </c>
      <c r="AS94">
        <f t="shared" si="36"/>
        <v>-6.9507698914283219E-7</v>
      </c>
      <c r="AT94">
        <f t="shared" si="36"/>
        <v>-4.5414957015259913E-7</v>
      </c>
      <c r="AU94">
        <f t="shared" si="23"/>
        <v>-1.5326214349648887E-6</v>
      </c>
      <c r="AW94">
        <v>91</v>
      </c>
      <c r="AX94">
        <f>IF(Z94&gt;0, (R94*SUMPRODUCT(K94:$K$98, X94:$X$98)-K94*$AZ$3)/Z94, 0)</f>
        <v>-14423508.41750359</v>
      </c>
    </row>
    <row r="95" spans="5:50" x14ac:dyDescent="0.25">
      <c r="E95">
        <v>2095</v>
      </c>
      <c r="F95" s="5">
        <f>EconomicRates!C135</f>
        <v>3.5571999999999999E-2</v>
      </c>
      <c r="G95" s="5">
        <f>EconomicRates!D135</f>
        <v>7.0000000000000007E-2</v>
      </c>
      <c r="H95" s="5">
        <f t="shared" si="37"/>
        <v>0.12000000000000001</v>
      </c>
      <c r="I95" s="5">
        <f t="shared" si="38"/>
        <v>1.1200000000000001</v>
      </c>
      <c r="J95">
        <f t="shared" si="39"/>
        <v>0.89285714285714279</v>
      </c>
      <c r="K95">
        <f t="shared" si="47"/>
        <v>2.9644348782413141E-5</v>
      </c>
      <c r="L95" s="2">
        <v>92</v>
      </c>
      <c r="M95">
        <v>0.81598695700000001</v>
      </c>
      <c r="Q95" s="4">
        <f t="shared" si="48"/>
        <v>12.5</v>
      </c>
      <c r="R95">
        <f t="shared" si="28"/>
        <v>250000</v>
      </c>
      <c r="S95">
        <f t="shared" si="29"/>
        <v>-74006866.522725999</v>
      </c>
      <c r="U95">
        <f t="shared" si="40"/>
        <v>0.81598695700000001</v>
      </c>
      <c r="V95">
        <f t="shared" si="41"/>
        <v>0.01</v>
      </c>
      <c r="W95">
        <f t="shared" si="42"/>
        <v>1.2096388784658347E-8</v>
      </c>
      <c r="X95">
        <f t="shared" si="43"/>
        <v>9.8704954750822933E-9</v>
      </c>
      <c r="Y95">
        <f t="shared" si="44"/>
        <v>1.2096388784658347E-10</v>
      </c>
      <c r="Z95">
        <f t="shared" si="45"/>
        <v>2.10492942172947E-9</v>
      </c>
      <c r="AB95">
        <f t="shared" si="46"/>
        <v>-0.17447236545691569</v>
      </c>
      <c r="AC95">
        <f t="shared" si="30"/>
        <v>-0.15577923075369171</v>
      </c>
      <c r="AE95">
        <f t="shared" si="31"/>
        <v>0</v>
      </c>
      <c r="AF95">
        <f t="shared" si="32"/>
        <v>0</v>
      </c>
      <c r="AG95">
        <f t="shared" si="32"/>
        <v>-2.6311617771618376E-8</v>
      </c>
      <c r="AH95">
        <f t="shared" si="33"/>
        <v>-2.4676238687705732E-3</v>
      </c>
      <c r="AI95">
        <f t="shared" si="34"/>
        <v>-2.4676501803883449E-3</v>
      </c>
      <c r="AJ95">
        <f t="shared" si="35"/>
        <v>-1.8693134703223979E-2</v>
      </c>
      <c r="AK95">
        <f t="shared" si="49"/>
        <v>-1.22130655819841E-2</v>
      </c>
      <c r="AL95">
        <f t="shared" si="26"/>
        <v>-3.3373850465596426E-2</v>
      </c>
      <c r="AN95">
        <f t="shared" si="36"/>
        <v>0</v>
      </c>
      <c r="AO95">
        <f t="shared" si="36"/>
        <v>0</v>
      </c>
      <c r="AP95">
        <f t="shared" si="36"/>
        <v>-7.7999077425139512E-13</v>
      </c>
      <c r="AQ95">
        <f t="shared" si="36"/>
        <v>-7.3151102629642541E-8</v>
      </c>
      <c r="AR95">
        <f t="shared" si="36"/>
        <v>-7.3151882620416801E-8</v>
      </c>
      <c r="AS95">
        <f t="shared" si="36"/>
        <v>-5.5414580497900263E-7</v>
      </c>
      <c r="AT95">
        <f t="shared" si="36"/>
        <v>-3.6204837581482221E-7</v>
      </c>
      <c r="AU95">
        <f t="shared" si="23"/>
        <v>-9.8934606341424158E-7</v>
      </c>
      <c r="AW95">
        <v>92</v>
      </c>
      <c r="AX95">
        <f>IF(Z95&gt;0, (R95*SUMPRODUCT(K95:$K$98, X95:$X$98)-K95*$AZ$3)/Z95, 0)</f>
        <v>-74006866.522725999</v>
      </c>
    </row>
    <row r="96" spans="5:50" x14ac:dyDescent="0.25">
      <c r="E96">
        <v>2096</v>
      </c>
      <c r="F96" s="5">
        <f>EconomicRates!C136</f>
        <v>3.5571999999999999E-2</v>
      </c>
      <c r="G96" s="5">
        <f>EconomicRates!D136</f>
        <v>7.0000000000000007E-2</v>
      </c>
      <c r="H96" s="5">
        <f t="shared" si="37"/>
        <v>0.12000000000000001</v>
      </c>
      <c r="I96" s="5">
        <f t="shared" si="38"/>
        <v>1.1200000000000001</v>
      </c>
      <c r="J96">
        <f t="shared" si="39"/>
        <v>0.89285714285714279</v>
      </c>
      <c r="K96">
        <f t="shared" si="47"/>
        <v>2.6468168555726015E-5</v>
      </c>
      <c r="L96" s="2">
        <v>93</v>
      </c>
      <c r="M96">
        <v>0.84743607600000004</v>
      </c>
      <c r="Q96" s="4">
        <f t="shared" si="48"/>
        <v>12.5</v>
      </c>
      <c r="R96">
        <f t="shared" si="28"/>
        <v>250000</v>
      </c>
      <c r="S96">
        <f t="shared" si="29"/>
        <v>-463494465.36728376</v>
      </c>
      <c r="U96">
        <f t="shared" si="40"/>
        <v>0.84743607600000004</v>
      </c>
      <c r="V96">
        <f t="shared" si="41"/>
        <v>0.01</v>
      </c>
      <c r="W96">
        <f t="shared" si="42"/>
        <v>2.10492942172947E-9</v>
      </c>
      <c r="X96">
        <f t="shared" si="43"/>
        <v>1.7837931294073714E-9</v>
      </c>
      <c r="Y96">
        <f t="shared" si="44"/>
        <v>2.1049294217294699E-11</v>
      </c>
      <c r="Z96">
        <f t="shared" si="45"/>
        <v>3.0008699810480392E-10</v>
      </c>
      <c r="AB96">
        <f t="shared" si="46"/>
        <v>-0.15577923075369171</v>
      </c>
      <c r="AC96">
        <f t="shared" si="30"/>
        <v>-0.13908866275025919</v>
      </c>
      <c r="AE96">
        <f t="shared" si="31"/>
        <v>0</v>
      </c>
      <c r="AF96">
        <f t="shared" si="32"/>
        <v>0</v>
      </c>
      <c r="AG96">
        <f t="shared" si="32"/>
        <v>-3.7510874763100491E-9</v>
      </c>
      <c r="AH96">
        <f t="shared" si="33"/>
        <v>-4.4594828235184285E-4</v>
      </c>
      <c r="AI96">
        <f t="shared" si="34"/>
        <v>-4.4595203343931919E-4</v>
      </c>
      <c r="AJ96">
        <f t="shared" si="35"/>
        <v>-1.6690568003432521E-2</v>
      </c>
      <c r="AK96">
        <f t="shared" si="49"/>
        <v>-1.0904546152758422E-2</v>
      </c>
      <c r="AL96">
        <f t="shared" si="26"/>
        <v>-2.8041066189630263E-2</v>
      </c>
      <c r="AN96">
        <f t="shared" si="36"/>
        <v>0</v>
      </c>
      <c r="AO96">
        <f t="shared" si="36"/>
        <v>0</v>
      </c>
      <c r="AP96">
        <f t="shared" si="36"/>
        <v>-9.9284415590247301E-14</v>
      </c>
      <c r="AQ96">
        <f t="shared" si="36"/>
        <v>-1.1803434304425073E-8</v>
      </c>
      <c r="AR96">
        <f t="shared" si="36"/>
        <v>-1.1803533588840665E-8</v>
      </c>
      <c r="AS96">
        <f t="shared" si="36"/>
        <v>-4.4176876720565938E-7</v>
      </c>
      <c r="AT96">
        <f t="shared" si="36"/>
        <v>-2.8862336559490356E-7</v>
      </c>
      <c r="AU96">
        <f t="shared" si="23"/>
        <v>-7.4219566638940361E-7</v>
      </c>
      <c r="AW96">
        <v>93</v>
      </c>
      <c r="AX96">
        <f>IF(Z96&gt;0, (R96*SUMPRODUCT(K96:$K$98, X96:$X$98)-K96*$AZ$3)/Z96, 0)</f>
        <v>-463494465.36728376</v>
      </c>
    </row>
    <row r="97" spans="5:50" x14ac:dyDescent="0.25">
      <c r="E97">
        <v>2097</v>
      </c>
      <c r="F97" s="5">
        <f>EconomicRates!C137</f>
        <v>3.5571999999999999E-2</v>
      </c>
      <c r="G97" s="5">
        <f>EconomicRates!D137</f>
        <v>7.0000000000000007E-2</v>
      </c>
      <c r="H97" s="5">
        <f t="shared" si="37"/>
        <v>0.12000000000000001</v>
      </c>
      <c r="I97" s="5">
        <f t="shared" si="38"/>
        <v>1.1200000000000001</v>
      </c>
      <c r="J97">
        <f t="shared" si="39"/>
        <v>0.89285714285714279</v>
      </c>
      <c r="K97">
        <f t="shared" si="47"/>
        <v>2.3632293353326799E-5</v>
      </c>
      <c r="L97" s="2">
        <v>94</v>
      </c>
      <c r="M97">
        <v>0.87888519499999995</v>
      </c>
      <c r="Q97" s="4">
        <f t="shared" si="48"/>
        <v>12.5</v>
      </c>
      <c r="R97">
        <f t="shared" si="28"/>
        <v>250000</v>
      </c>
      <c r="S97">
        <f t="shared" si="29"/>
        <v>-3724385590.0019298</v>
      </c>
      <c r="U97">
        <f t="shared" si="40"/>
        <v>0.87888519499999995</v>
      </c>
      <c r="V97">
        <f t="shared" si="41"/>
        <v>0.01</v>
      </c>
      <c r="W97">
        <f t="shared" si="42"/>
        <v>3.0008699810480392E-10</v>
      </c>
      <c r="X97">
        <f t="shared" si="43"/>
        <v>2.637420198463052E-10</v>
      </c>
      <c r="Y97">
        <f t="shared" si="44"/>
        <v>3.0008699810480392E-12</v>
      </c>
      <c r="Z97">
        <f t="shared" si="45"/>
        <v>3.3344108277450676E-11</v>
      </c>
      <c r="AB97">
        <f t="shared" si="46"/>
        <v>-0.13908866275025919</v>
      </c>
      <c r="AC97">
        <f t="shared" si="30"/>
        <v>-0.12418631638000137</v>
      </c>
      <c r="AE97">
        <f t="shared" si="31"/>
        <v>0</v>
      </c>
      <c r="AF97">
        <f t="shared" si="32"/>
        <v>0</v>
      </c>
      <c r="AG97">
        <f t="shared" si="32"/>
        <v>-4.1680135346813346E-10</v>
      </c>
      <c r="AH97">
        <f t="shared" si="33"/>
        <v>-6.5935504961576295E-5</v>
      </c>
      <c r="AI97">
        <f t="shared" si="34"/>
        <v>-6.5935921762929763E-5</v>
      </c>
      <c r="AJ97">
        <f t="shared" si="35"/>
        <v>-1.4902346370257821E-2</v>
      </c>
      <c r="AK97">
        <f t="shared" si="49"/>
        <v>-9.7362063925181437E-3</v>
      </c>
      <c r="AL97">
        <f t="shared" si="26"/>
        <v>-2.4704488684538894E-2</v>
      </c>
      <c r="AN97">
        <f t="shared" si="36"/>
        <v>0</v>
      </c>
      <c r="AO97">
        <f t="shared" si="36"/>
        <v>0</v>
      </c>
      <c r="AP97">
        <f t="shared" si="36"/>
        <v>-9.8499718552225833E-15</v>
      </c>
      <c r="AQ97">
        <f t="shared" si="36"/>
        <v>-1.5582071956517056E-9</v>
      </c>
      <c r="AR97">
        <f t="shared" si="36"/>
        <v>-1.5582170456235608E-9</v>
      </c>
      <c r="AS97">
        <f t="shared" si="36"/>
        <v>-3.5217662107481767E-7</v>
      </c>
      <c r="AT97">
        <f t="shared" si="36"/>
        <v>-2.3008888561652441E-7</v>
      </c>
      <c r="AU97">
        <f t="shared" si="23"/>
        <v>-5.8382372373696568E-7</v>
      </c>
      <c r="AW97">
        <v>94</v>
      </c>
      <c r="AX97">
        <f>IF(Z97&gt;0, (R97*SUMPRODUCT(K97:$K$98, X97:$X$98)-K97*$AZ$3)/Z97, 0)</f>
        <v>-3724385590.0019298</v>
      </c>
    </row>
    <row r="98" spans="5:50" x14ac:dyDescent="0.25">
      <c r="E98">
        <v>2098</v>
      </c>
      <c r="F98" s="5">
        <f>EconomicRates!C138</f>
        <v>3.5571999999999999E-2</v>
      </c>
      <c r="G98" s="5">
        <f>EconomicRates!D138</f>
        <v>7.0000000000000007E-2</v>
      </c>
      <c r="H98" s="5">
        <f t="shared" si="37"/>
        <v>0.12000000000000001</v>
      </c>
      <c r="I98" s="5">
        <f t="shared" si="38"/>
        <v>1.1200000000000001</v>
      </c>
      <c r="J98">
        <f t="shared" si="39"/>
        <v>0.89285714285714279</v>
      </c>
      <c r="K98">
        <f t="shared" si="47"/>
        <v>2.1100261922613211E-5</v>
      </c>
      <c r="L98" s="2">
        <v>95</v>
      </c>
      <c r="M98">
        <v>1</v>
      </c>
      <c r="Q98" s="4">
        <f t="shared" si="48"/>
        <v>12.5</v>
      </c>
      <c r="R98">
        <f t="shared" si="28"/>
        <v>250000</v>
      </c>
      <c r="S98">
        <f t="shared" si="29"/>
        <v>0</v>
      </c>
      <c r="U98">
        <f t="shared" si="40"/>
        <v>1</v>
      </c>
      <c r="V98">
        <f t="shared" si="41"/>
        <v>0.01</v>
      </c>
      <c r="W98">
        <f t="shared" si="42"/>
        <v>3.3344108277450676E-11</v>
      </c>
      <c r="X98">
        <f t="shared" si="43"/>
        <v>3.3344108277450676E-11</v>
      </c>
      <c r="Y98">
        <f t="shared" si="44"/>
        <v>3.3344108277450675E-13</v>
      </c>
      <c r="Z98">
        <f t="shared" si="45"/>
        <v>0</v>
      </c>
      <c r="AB98">
        <f t="shared" si="46"/>
        <v>-0.12418631638000137</v>
      </c>
      <c r="AC98">
        <f t="shared" si="30"/>
        <v>0</v>
      </c>
      <c r="AE98">
        <f t="shared" si="31"/>
        <v>0</v>
      </c>
      <c r="AF98">
        <f t="shared" si="32"/>
        <v>0</v>
      </c>
      <c r="AG98">
        <f t="shared" si="32"/>
        <v>0</v>
      </c>
      <c r="AH98">
        <f t="shared" si="33"/>
        <v>-8.3360270693626692E-6</v>
      </c>
      <c r="AI98">
        <f t="shared" si="34"/>
        <v>-8.3360270693626692E-6</v>
      </c>
      <c r="AJ98">
        <f t="shared" si="35"/>
        <v>-0.12418631638000137</v>
      </c>
      <c r="AK98">
        <f t="shared" si="49"/>
        <v>-8.6930421466000964E-3</v>
      </c>
      <c r="AL98">
        <f t="shared" si="26"/>
        <v>-0.13288769455367083</v>
      </c>
      <c r="AN98">
        <f t="shared" si="36"/>
        <v>0</v>
      </c>
      <c r="AO98">
        <f t="shared" si="36"/>
        <v>0</v>
      </c>
      <c r="AP98">
        <f t="shared" si="36"/>
        <v>0</v>
      </c>
      <c r="AQ98">
        <f t="shared" si="36"/>
        <v>-1.7589235455754613E-10</v>
      </c>
      <c r="AR98">
        <f t="shared" si="36"/>
        <v>-1.7589235455754613E-10</v>
      </c>
      <c r="AS98">
        <f t="shared" si="36"/>
        <v>-2.6203638028225403E-6</v>
      </c>
      <c r="AT98">
        <f t="shared" si="36"/>
        <v>-1.8342546619757783E-7</v>
      </c>
      <c r="AU98">
        <f t="shared" si="36"/>
        <v>-2.8039651613746756E-6</v>
      </c>
      <c r="AW98">
        <v>95</v>
      </c>
    </row>
    <row r="100" spans="5:50" x14ac:dyDescent="0.25">
      <c r="AN100" s="8">
        <f t="shared" ref="AN100:AU100" si="50">SUM(AN3:AN98)</f>
        <v>8638.5463774457239</v>
      </c>
      <c r="AO100" s="8">
        <f t="shared" si="50"/>
        <v>-863.85463774457241</v>
      </c>
      <c r="AP100" s="8">
        <f t="shared" si="50"/>
        <v>-181.90849551298294</v>
      </c>
      <c r="AQ100" s="8">
        <f t="shared" si="50"/>
        <v>-5254.9414590192036</v>
      </c>
      <c r="AR100" s="8">
        <f t="shared" si="50"/>
        <v>2337.8417851689624</v>
      </c>
      <c r="AS100" s="8">
        <f t="shared" si="50"/>
        <v>-279.6030914675834</v>
      </c>
      <c r="AT100" s="8">
        <f t="shared" si="50"/>
        <v>163.1018033560901</v>
      </c>
      <c r="AU100" s="8">
        <f t="shared" si="50"/>
        <v>2221.3404970574711</v>
      </c>
    </row>
  </sheetData>
  <conditionalFormatting sqref="AN100:AU100">
    <cfRule type="cellIs" dxfId="15" priority="1" operator="lessThan">
      <formula>0</formula>
    </cfRule>
  </conditionalFormatting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B5DB08-5BAA-4552-8CDC-1BCA608FE351}">
  <dimension ref="A1:AZ164"/>
  <sheetViews>
    <sheetView workbookViewId="0">
      <selection activeCell="J53" sqref="J53"/>
    </sheetView>
  </sheetViews>
  <sheetFormatPr defaultRowHeight="15" x14ac:dyDescent="0.25"/>
  <cols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47" width="9.140625" bestFit="1" customWidth="1"/>
  </cols>
  <sheetData>
    <row r="1" spans="1:52" x14ac:dyDescent="0.25">
      <c r="A1" t="s">
        <v>41</v>
      </c>
      <c r="Q1" t="s">
        <v>1</v>
      </c>
      <c r="W1" t="s">
        <v>2</v>
      </c>
      <c r="AB1" t="s">
        <v>45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47</v>
      </c>
    </row>
    <row r="3" spans="1:52" x14ac:dyDescent="0.25">
      <c r="A3" t="s">
        <v>36</v>
      </c>
      <c r="C3" s="2">
        <f>'S.35.04.C'!C3*(1+C12)</f>
        <v>9832.7136758464858</v>
      </c>
      <c r="K3">
        <v>1</v>
      </c>
      <c r="L3" s="2">
        <v>0</v>
      </c>
      <c r="O3">
        <f>$C$3</f>
        <v>9832.7136758464858</v>
      </c>
      <c r="P3">
        <f>O3*C5</f>
        <v>983.2713675846486</v>
      </c>
      <c r="Q3" s="4">
        <f>B8</f>
        <v>100</v>
      </c>
      <c r="R3">
        <f t="shared" ref="R3:R66" si="0">$C$6</f>
        <v>250000</v>
      </c>
      <c r="S3">
        <f t="shared" ref="S3:S66" si="1">AX3</f>
        <v>0</v>
      </c>
      <c r="W3">
        <v>1</v>
      </c>
      <c r="Z3">
        <v>1</v>
      </c>
      <c r="AC3">
        <f t="shared" ref="AC3:AC66" si="2">S3*Z3</f>
        <v>0</v>
      </c>
      <c r="AE3">
        <f t="shared" ref="AE3:AE66" si="3">$Z3*O3</f>
        <v>9832.7136758464858</v>
      </c>
      <c r="AF3">
        <f t="shared" ref="AF3:AG34" si="4">-$Z3*P3</f>
        <v>-983.2713675846486</v>
      </c>
      <c r="AG3">
        <f t="shared" si="4"/>
        <v>-100</v>
      </c>
      <c r="AH3">
        <f t="shared" ref="AH3:AH66" si="5">-X3*R3</f>
        <v>0</v>
      </c>
      <c r="AI3">
        <f t="shared" ref="AI3:AI34" si="6">SUM(AE3:AH3)</f>
        <v>8749.4423082618378</v>
      </c>
      <c r="AJ3">
        <f t="shared" ref="AJ3:AJ66" si="7">AB3-AC3</f>
        <v>0</v>
      </c>
      <c r="AL3">
        <f t="shared" ref="AL3:AL34" si="8">SUM(AI3:AK3)</f>
        <v>8749.4423082618378</v>
      </c>
      <c r="AN3">
        <f t="shared" ref="AN3:AU34" si="9">AE3*$K3</f>
        <v>9832.7136758464858</v>
      </c>
      <c r="AO3">
        <f t="shared" si="9"/>
        <v>-983.2713675846486</v>
      </c>
      <c r="AP3">
        <f t="shared" si="9"/>
        <v>-100</v>
      </c>
      <c r="AQ3">
        <f t="shared" si="9"/>
        <v>0</v>
      </c>
      <c r="AR3">
        <f t="shared" si="9"/>
        <v>8749.4423082618378</v>
      </c>
      <c r="AS3">
        <f t="shared" si="9"/>
        <v>0</v>
      </c>
      <c r="AT3">
        <f t="shared" si="9"/>
        <v>0</v>
      </c>
      <c r="AU3">
        <f t="shared" si="9"/>
        <v>8749.4423082618378</v>
      </c>
      <c r="AW3">
        <v>0</v>
      </c>
      <c r="AX3">
        <f>IF(Z3&gt;0, (R3*SUMPRODUCT(K3:$K$98, X3:$X$98)-K3*$AZ$3)/Z3, 0)</f>
        <v>0</v>
      </c>
      <c r="AZ3">
        <f>C6*SUMPRODUCT(X4:X89, K4:K89)/1</f>
        <v>5944.0193368286027</v>
      </c>
    </row>
    <row r="4" spans="1:52" x14ac:dyDescent="0.25">
      <c r="A4" t="s">
        <v>14</v>
      </c>
      <c r="C4" t="s">
        <v>37</v>
      </c>
      <c r="E4">
        <v>2004</v>
      </c>
      <c r="F4" s="5">
        <f>EconomicRates!C44</f>
        <v>3.5571999999999999E-2</v>
      </c>
      <c r="G4" s="5">
        <f>EconomicRates!D44</f>
        <v>7.0000000000000007E-2</v>
      </c>
      <c r="H4" s="5">
        <f t="shared" ref="H4:H67" si="10">G4+$C$9</f>
        <v>0.12000000000000001</v>
      </c>
      <c r="I4" s="5">
        <f t="shared" ref="I4:I67" si="11">1+H4</f>
        <v>1.1200000000000001</v>
      </c>
      <c r="J4">
        <f t="shared" ref="J4:J67" si="12">1/I4</f>
        <v>0.89285714285714279</v>
      </c>
      <c r="K4">
        <f>J4</f>
        <v>0.89285714285714279</v>
      </c>
      <c r="L4" s="2">
        <v>1</v>
      </c>
      <c r="M4" s="6">
        <f t="array" ref="M4:M89">Mortalities!B11:B96</f>
        <v>2.676E-3</v>
      </c>
      <c r="R4">
        <f t="shared" si="0"/>
        <v>250000</v>
      </c>
      <c r="S4">
        <f t="shared" si="1"/>
        <v>645.03568702898713</v>
      </c>
      <c r="U4">
        <f t="shared" ref="U4:U67" si="13">M4</f>
        <v>2.676E-3</v>
      </c>
      <c r="V4">
        <f t="shared" ref="V4:V67" si="14">$C$10</f>
        <v>0.01</v>
      </c>
      <c r="W4">
        <f t="shared" ref="W4:W67" si="15">Z3</f>
        <v>1</v>
      </c>
      <c r="X4">
        <f t="shared" ref="X4:X67" si="16">U4*W4</f>
        <v>2.676E-3</v>
      </c>
      <c r="Y4">
        <f t="shared" ref="Y4:Y67" si="17">V4*W4</f>
        <v>0.01</v>
      </c>
      <c r="Z4">
        <f t="shared" ref="Z4:Z67" si="18">MAX(0, W4-X4-Y4)</f>
        <v>0.98732399999999998</v>
      </c>
      <c r="AB4">
        <f t="shared" ref="AB4:AB67" si="19">AC3</f>
        <v>0</v>
      </c>
      <c r="AC4">
        <f t="shared" si="2"/>
        <v>636.85921466020773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-669</v>
      </c>
      <c r="AI4">
        <f t="shared" si="6"/>
        <v>-669</v>
      </c>
      <c r="AJ4">
        <f t="shared" si="7"/>
        <v>-636.85921466020773</v>
      </c>
      <c r="AK4">
        <f>G4*SUM(AB4, AE4:AF4)</f>
        <v>0</v>
      </c>
      <c r="AL4">
        <f t="shared" si="8"/>
        <v>-1305.8592146602077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-597.32142857142856</v>
      </c>
      <c r="AR4">
        <f t="shared" si="9"/>
        <v>-597.32142857142856</v>
      </c>
      <c r="AS4">
        <f t="shared" si="9"/>
        <v>-568.62429880375691</v>
      </c>
      <c r="AT4">
        <f t="shared" si="9"/>
        <v>0</v>
      </c>
      <c r="AU4">
        <f t="shared" si="9"/>
        <v>-1165.9457273751855</v>
      </c>
      <c r="AW4">
        <v>1</v>
      </c>
      <c r="AX4">
        <f>IF(Z4&gt;0, (R4*SUMPRODUCT(K4:$K$98, X4:$X$98)-K4*$AZ$3)/Z4, 0)</f>
        <v>645.03568702898713</v>
      </c>
    </row>
    <row r="5" spans="1:52" x14ac:dyDescent="0.25">
      <c r="C5" s="2">
        <f>'S.26.04.A'!C5</f>
        <v>0.1</v>
      </c>
      <c r="E5">
        <v>2005</v>
      </c>
      <c r="F5" s="5">
        <f>EconomicRates!C45</f>
        <v>3.5571999999999999E-2</v>
      </c>
      <c r="G5" s="5">
        <f>EconomicRates!D45</f>
        <v>7.0000000000000007E-2</v>
      </c>
      <c r="H5" s="5">
        <f t="shared" si="10"/>
        <v>0.12000000000000001</v>
      </c>
      <c r="I5" s="5">
        <f t="shared" si="11"/>
        <v>1.1200000000000001</v>
      </c>
      <c r="J5">
        <f t="shared" si="12"/>
        <v>0.89285714285714279</v>
      </c>
      <c r="K5">
        <f t="shared" ref="K5:K68" si="20">K4*J5</f>
        <v>0.79719387755102034</v>
      </c>
      <c r="L5" s="2">
        <v>2</v>
      </c>
      <c r="M5" s="6">
        <v>2.6930000000000001E-3</v>
      </c>
      <c r="Q5" s="4">
        <f t="shared" ref="Q5:Q68" si="21">$C$8</f>
        <v>12.5</v>
      </c>
      <c r="R5">
        <f t="shared" si="0"/>
        <v>250000</v>
      </c>
      <c r="S5">
        <f t="shared" si="1"/>
        <v>623.88914710525637</v>
      </c>
      <c r="U5">
        <f t="shared" si="13"/>
        <v>2.6930000000000001E-3</v>
      </c>
      <c r="V5">
        <f t="shared" si="14"/>
        <v>0.01</v>
      </c>
      <c r="W5">
        <f t="shared" si="15"/>
        <v>0.98732399999999998</v>
      </c>
      <c r="X5">
        <f t="shared" si="16"/>
        <v>2.6588635320000001E-3</v>
      </c>
      <c r="Y5">
        <f t="shared" si="17"/>
        <v>9.8732400000000001E-3</v>
      </c>
      <c r="Z5">
        <f t="shared" si="18"/>
        <v>0.97479189646800002</v>
      </c>
      <c r="AB5">
        <f t="shared" si="19"/>
        <v>636.85921466020773</v>
      </c>
      <c r="AC5">
        <f t="shared" si="2"/>
        <v>608.16208489253586</v>
      </c>
      <c r="AE5">
        <f t="shared" si="3"/>
        <v>0</v>
      </c>
      <c r="AF5">
        <f t="shared" si="4"/>
        <v>0</v>
      </c>
      <c r="AG5">
        <f t="shared" si="4"/>
        <v>-12.184898705849999</v>
      </c>
      <c r="AH5">
        <f t="shared" si="5"/>
        <v>-664.71588299999996</v>
      </c>
      <c r="AI5">
        <f t="shared" si="6"/>
        <v>-676.90078170584991</v>
      </c>
      <c r="AJ5">
        <f t="shared" si="7"/>
        <v>28.697129767671868</v>
      </c>
      <c r="AK5">
        <f>G5*SUM(AB5, AE5:AF5)</f>
        <v>44.580145026214545</v>
      </c>
      <c r="AL5">
        <f t="shared" si="8"/>
        <v>-603.62350691196355</v>
      </c>
      <c r="AN5">
        <f t="shared" si="9"/>
        <v>0</v>
      </c>
      <c r="AO5">
        <f t="shared" si="9"/>
        <v>0</v>
      </c>
      <c r="AP5">
        <f t="shared" si="9"/>
        <v>-9.7137266468829697</v>
      </c>
      <c r="AQ5">
        <f t="shared" si="9"/>
        <v>-529.9074322385203</v>
      </c>
      <c r="AR5">
        <f t="shared" si="9"/>
        <v>-539.62115888540325</v>
      </c>
      <c r="AS5">
        <f t="shared" si="9"/>
        <v>22.877176154075148</v>
      </c>
      <c r="AT5">
        <f t="shared" si="9"/>
        <v>35.539018675234807</v>
      </c>
      <c r="AU5">
        <f t="shared" si="9"/>
        <v>-481.20496405609333</v>
      </c>
      <c r="AW5">
        <v>2</v>
      </c>
      <c r="AX5">
        <f>IF(Z5&gt;0, (R5*SUMPRODUCT(K5:$K$98, X5:$X$98)-K5*$AZ$3)/Z5, 0)</f>
        <v>623.88914710525637</v>
      </c>
    </row>
    <row r="6" spans="1:52" x14ac:dyDescent="0.25">
      <c r="A6" t="s">
        <v>16</v>
      </c>
      <c r="C6" s="2">
        <f>'S.26.04.C'!C6</f>
        <v>250000</v>
      </c>
      <c r="E6">
        <v>2006</v>
      </c>
      <c r="F6" s="5">
        <f>EconomicRates!C46</f>
        <v>3.5571999999999999E-2</v>
      </c>
      <c r="G6" s="5">
        <f>EconomicRates!D46</f>
        <v>7.0000000000000007E-2</v>
      </c>
      <c r="H6" s="5">
        <f t="shared" si="10"/>
        <v>0.12000000000000001</v>
      </c>
      <c r="I6" s="5">
        <f t="shared" si="11"/>
        <v>1.1200000000000001</v>
      </c>
      <c r="J6">
        <f t="shared" si="12"/>
        <v>0.89285714285714279</v>
      </c>
      <c r="K6">
        <f t="shared" si="20"/>
        <v>0.71178024781341098</v>
      </c>
      <c r="L6" s="2">
        <v>3</v>
      </c>
      <c r="M6" s="6">
        <v>2.7169999999999998E-3</v>
      </c>
      <c r="Q6" s="4">
        <f t="shared" si="21"/>
        <v>12.5</v>
      </c>
      <c r="R6">
        <f t="shared" si="0"/>
        <v>250000</v>
      </c>
      <c r="S6">
        <f t="shared" si="1"/>
        <v>608.85045594522319</v>
      </c>
      <c r="U6">
        <f t="shared" si="13"/>
        <v>2.7169999999999998E-3</v>
      </c>
      <c r="V6">
        <f t="shared" si="14"/>
        <v>0.01</v>
      </c>
      <c r="W6">
        <f t="shared" si="15"/>
        <v>0.97479189646800002</v>
      </c>
      <c r="X6">
        <f t="shared" si="16"/>
        <v>2.6485095827035558E-3</v>
      </c>
      <c r="Y6">
        <f t="shared" si="17"/>
        <v>9.7479189646800003E-3</v>
      </c>
      <c r="Z6">
        <f t="shared" si="18"/>
        <v>0.96239546792061648</v>
      </c>
      <c r="AB6">
        <f t="shared" si="19"/>
        <v>608.16208489253586</v>
      </c>
      <c r="AC6">
        <f t="shared" si="2"/>
        <v>585.95491944308378</v>
      </c>
      <c r="AE6">
        <f t="shared" si="3"/>
        <v>0</v>
      </c>
      <c r="AF6">
        <f t="shared" si="4"/>
        <v>0</v>
      </c>
      <c r="AG6">
        <f t="shared" si="4"/>
        <v>-12.029943349007706</v>
      </c>
      <c r="AH6">
        <f t="shared" si="5"/>
        <v>-662.12739567588892</v>
      </c>
      <c r="AI6">
        <f t="shared" si="6"/>
        <v>-674.1573390248966</v>
      </c>
      <c r="AJ6">
        <f t="shared" si="7"/>
        <v>22.207165449452077</v>
      </c>
      <c r="AK6">
        <f>G6*SUM(AB6, AE6:AF6)</f>
        <v>42.571345942477514</v>
      </c>
      <c r="AL6">
        <f t="shared" si="8"/>
        <v>-609.37882763296705</v>
      </c>
      <c r="AN6">
        <f t="shared" si="9"/>
        <v>0</v>
      </c>
      <c r="AO6">
        <f t="shared" si="9"/>
        <v>0</v>
      </c>
      <c r="AP6">
        <f t="shared" si="9"/>
        <v>-8.5626760581380008</v>
      </c>
      <c r="AQ6">
        <f t="shared" si="9"/>
        <v>-471.28920177823267</v>
      </c>
      <c r="AR6">
        <f t="shared" si="9"/>
        <v>-479.85187783637065</v>
      </c>
      <c r="AS6">
        <f t="shared" si="9"/>
        <v>15.806621726844417</v>
      </c>
      <c r="AT6">
        <f t="shared" si="9"/>
        <v>30.301443164687093</v>
      </c>
      <c r="AU6">
        <f t="shared" si="9"/>
        <v>-433.74381294483914</v>
      </c>
      <c r="AW6">
        <v>3</v>
      </c>
      <c r="AX6">
        <f>IF(Z6&gt;0, (R6*SUMPRODUCT(K6:$K$98, X6:$X$98)-K6*$AZ$3)/Z6, 0)</f>
        <v>608.85045594522319</v>
      </c>
    </row>
    <row r="7" spans="1:52" x14ac:dyDescent="0.25">
      <c r="A7" t="s">
        <v>15</v>
      </c>
      <c r="B7" t="s">
        <v>37</v>
      </c>
      <c r="C7" t="s">
        <v>46</v>
      </c>
      <c r="E7">
        <v>2007</v>
      </c>
      <c r="F7" s="5">
        <f>EconomicRates!C47</f>
        <v>3.5571999999999999E-2</v>
      </c>
      <c r="G7" s="5">
        <f>EconomicRates!D47</f>
        <v>7.0000000000000007E-2</v>
      </c>
      <c r="H7" s="5">
        <f t="shared" si="10"/>
        <v>0.12000000000000001</v>
      </c>
      <c r="I7" s="5">
        <f t="shared" si="11"/>
        <v>1.1200000000000001</v>
      </c>
      <c r="J7">
        <f t="shared" si="12"/>
        <v>0.89285714285714279</v>
      </c>
      <c r="K7">
        <f t="shared" si="20"/>
        <v>0.63551807840483121</v>
      </c>
      <c r="L7" s="2">
        <v>4</v>
      </c>
      <c r="M7" s="6">
        <v>2.745E-3</v>
      </c>
      <c r="Q7" s="4">
        <f t="shared" si="21"/>
        <v>12.5</v>
      </c>
      <c r="R7">
        <f t="shared" si="0"/>
        <v>250000</v>
      </c>
      <c r="S7">
        <f t="shared" si="1"/>
        <v>597.7810237616867</v>
      </c>
      <c r="U7">
        <f t="shared" si="13"/>
        <v>2.745E-3</v>
      </c>
      <c r="V7">
        <f t="shared" si="14"/>
        <v>0.01</v>
      </c>
      <c r="W7">
        <f t="shared" si="15"/>
        <v>0.96239546792061648</v>
      </c>
      <c r="X7">
        <f t="shared" si="16"/>
        <v>2.6417755594420923E-3</v>
      </c>
      <c r="Y7">
        <f t="shared" si="17"/>
        <v>9.6239546792061658E-3</v>
      </c>
      <c r="Z7">
        <f t="shared" si="18"/>
        <v>0.95012973768196818</v>
      </c>
      <c r="AB7">
        <f t="shared" si="19"/>
        <v>585.95491944308378</v>
      </c>
      <c r="AC7">
        <f t="shared" si="2"/>
        <v>567.96952729794975</v>
      </c>
      <c r="AE7">
        <f t="shared" si="3"/>
        <v>0</v>
      </c>
      <c r="AF7">
        <f t="shared" si="4"/>
        <v>0</v>
      </c>
      <c r="AG7">
        <f t="shared" si="4"/>
        <v>-11.876621721024602</v>
      </c>
      <c r="AH7">
        <f t="shared" si="5"/>
        <v>-660.44388986052309</v>
      </c>
      <c r="AI7">
        <f t="shared" si="6"/>
        <v>-672.32051158154763</v>
      </c>
      <c r="AJ7">
        <f t="shared" si="7"/>
        <v>17.985392145134028</v>
      </c>
      <c r="AK7">
        <f>G7*SUM(AB7, AE7:AF7)</f>
        <v>41.01684436101587</v>
      </c>
      <c r="AL7">
        <f t="shared" si="8"/>
        <v>-613.31827507539776</v>
      </c>
      <c r="AN7">
        <f t="shared" si="9"/>
        <v>0</v>
      </c>
      <c r="AO7">
        <f t="shared" si="9"/>
        <v>0</v>
      </c>
      <c r="AP7">
        <f t="shared" si="9"/>
        <v>-7.5478078140866343</v>
      </c>
      <c r="AQ7">
        <f t="shared" si="9"/>
        <v>-419.72403177837163</v>
      </c>
      <c r="AR7">
        <f t="shared" si="9"/>
        <v>-427.27183959245821</v>
      </c>
      <c r="AS7">
        <f t="shared" si="9"/>
        <v>11.430041855432924</v>
      </c>
      <c r="AT7">
        <f t="shared" si="9"/>
        <v>26.066946110542844</v>
      </c>
      <c r="AU7">
        <f t="shared" si="9"/>
        <v>-389.77485162648247</v>
      </c>
      <c r="AW7">
        <v>4</v>
      </c>
      <c r="AX7">
        <f>IF(Z7&gt;0, (R7*SUMPRODUCT(K7:$K$98, X7:$X$98)-K7*$AZ$3)/Z7, 0)</f>
        <v>597.7810237616867</v>
      </c>
    </row>
    <row r="8" spans="1:52" x14ac:dyDescent="0.25">
      <c r="B8" s="2">
        <f>'S.26.04.A'!B8</f>
        <v>100</v>
      </c>
      <c r="C8" s="2">
        <f>'S.26.04.A'!C8</f>
        <v>12.5</v>
      </c>
      <c r="E8">
        <v>2008</v>
      </c>
      <c r="F8" s="5">
        <f>EconomicRates!C48</f>
        <v>3.5571999999999999E-2</v>
      </c>
      <c r="G8" s="5">
        <f>EconomicRates!D48</f>
        <v>7.0000000000000007E-2</v>
      </c>
      <c r="H8" s="5">
        <f t="shared" si="10"/>
        <v>0.12000000000000001</v>
      </c>
      <c r="I8" s="5">
        <f t="shared" si="11"/>
        <v>1.1200000000000001</v>
      </c>
      <c r="J8">
        <f t="shared" si="12"/>
        <v>0.89285714285714279</v>
      </c>
      <c r="K8">
        <f t="shared" si="20"/>
        <v>0.5674268557185993</v>
      </c>
      <c r="L8" s="2">
        <v>5</v>
      </c>
      <c r="M8" s="6">
        <v>2.7729999999999999E-3</v>
      </c>
      <c r="Q8" s="4">
        <f t="shared" si="21"/>
        <v>12.5</v>
      </c>
      <c r="R8">
        <f t="shared" si="0"/>
        <v>250000</v>
      </c>
      <c r="S8">
        <f t="shared" si="1"/>
        <v>589.53596578410531</v>
      </c>
      <c r="U8">
        <f t="shared" si="13"/>
        <v>2.7729999999999999E-3</v>
      </c>
      <c r="V8">
        <f t="shared" si="14"/>
        <v>0.01</v>
      </c>
      <c r="W8">
        <f t="shared" si="15"/>
        <v>0.95012973768196818</v>
      </c>
      <c r="X8">
        <f t="shared" si="16"/>
        <v>2.6347097625920978E-3</v>
      </c>
      <c r="Y8">
        <f t="shared" si="17"/>
        <v>9.5012973768196819E-3</v>
      </c>
      <c r="Z8">
        <f t="shared" si="18"/>
        <v>0.93799373054255641</v>
      </c>
      <c r="AB8">
        <f t="shared" si="19"/>
        <v>567.96952729794975</v>
      </c>
      <c r="AC8">
        <f t="shared" si="2"/>
        <v>552.98103983484179</v>
      </c>
      <c r="AE8">
        <f t="shared" si="3"/>
        <v>0</v>
      </c>
      <c r="AF8">
        <f t="shared" si="4"/>
        <v>0</v>
      </c>
      <c r="AG8">
        <f t="shared" si="4"/>
        <v>-11.724921631781955</v>
      </c>
      <c r="AH8">
        <f t="shared" si="5"/>
        <v>-658.67744064802446</v>
      </c>
      <c r="AI8">
        <f t="shared" si="6"/>
        <v>-670.40236227980643</v>
      </c>
      <c r="AJ8">
        <f t="shared" si="7"/>
        <v>14.988487463107958</v>
      </c>
      <c r="AK8">
        <f t="shared" ref="AK8:AK71" si="22">G8*SUM(AB8:AB8, AE8:AF8)</f>
        <v>39.757866910856485</v>
      </c>
      <c r="AL8">
        <f t="shared" si="8"/>
        <v>-615.65600790584199</v>
      </c>
      <c r="AN8">
        <f t="shared" si="9"/>
        <v>0</v>
      </c>
      <c r="AO8">
        <f t="shared" si="9"/>
        <v>0</v>
      </c>
      <c r="AP8">
        <f t="shared" si="9"/>
        <v>-6.6530354150690227</v>
      </c>
      <c r="AQ8">
        <f t="shared" si="9"/>
        <v>-373.7512690796828</v>
      </c>
      <c r="AR8">
        <f t="shared" si="9"/>
        <v>-380.40430449475184</v>
      </c>
      <c r="AS8">
        <f t="shared" si="9"/>
        <v>8.5048703131689933</v>
      </c>
      <c r="AT8">
        <f t="shared" si="9"/>
        <v>22.559681411305835</v>
      </c>
      <c r="AU8">
        <f t="shared" si="9"/>
        <v>-349.33975277027702</v>
      </c>
      <c r="AW8">
        <v>5</v>
      </c>
      <c r="AX8">
        <f>IF(Z8&gt;0, (R8*SUMPRODUCT(K8:$K$98, X8:$X$98)-K8*$AZ$3)/Z8, 0)</f>
        <v>589.53596578410531</v>
      </c>
    </row>
    <row r="9" spans="1:52" x14ac:dyDescent="0.25">
      <c r="A9" t="s">
        <v>39</v>
      </c>
      <c r="C9" s="2">
        <f>'S.26.04.A'!C9</f>
        <v>0.05</v>
      </c>
      <c r="E9">
        <v>2009</v>
      </c>
      <c r="F9" s="5">
        <f>EconomicRates!C49</f>
        <v>3.5571999999999999E-2</v>
      </c>
      <c r="G9" s="5">
        <f>EconomicRates!D49</f>
        <v>7.0000000000000007E-2</v>
      </c>
      <c r="H9" s="5">
        <f t="shared" si="10"/>
        <v>0.12000000000000001</v>
      </c>
      <c r="I9" s="5">
        <f t="shared" si="11"/>
        <v>1.1200000000000001</v>
      </c>
      <c r="J9">
        <f t="shared" si="12"/>
        <v>0.89285714285714279</v>
      </c>
      <c r="K9">
        <f t="shared" si="20"/>
        <v>0.50663112117732079</v>
      </c>
      <c r="L9" s="2">
        <v>6</v>
      </c>
      <c r="M9" s="6">
        <v>2.8019999999999998E-3</v>
      </c>
      <c r="Q9" s="4">
        <f t="shared" si="21"/>
        <v>12.5</v>
      </c>
      <c r="R9">
        <f t="shared" si="0"/>
        <v>250000</v>
      </c>
      <c r="S9">
        <f t="shared" si="1"/>
        <v>583.81127150064776</v>
      </c>
      <c r="U9">
        <f t="shared" si="13"/>
        <v>2.8019999999999998E-3</v>
      </c>
      <c r="V9">
        <f t="shared" si="14"/>
        <v>0.01</v>
      </c>
      <c r="W9">
        <f t="shared" si="15"/>
        <v>0.93799373054255641</v>
      </c>
      <c r="X9">
        <f t="shared" si="16"/>
        <v>2.6282584329802429E-3</v>
      </c>
      <c r="Y9">
        <f t="shared" si="17"/>
        <v>9.3799373054255647E-3</v>
      </c>
      <c r="Z9">
        <f t="shared" si="18"/>
        <v>0.92598553480415069</v>
      </c>
      <c r="AB9">
        <f t="shared" si="19"/>
        <v>552.98103983484179</v>
      </c>
      <c r="AC9">
        <f t="shared" si="2"/>
        <v>540.60079246521855</v>
      </c>
      <c r="AE9">
        <f t="shared" si="3"/>
        <v>0</v>
      </c>
      <c r="AF9">
        <f t="shared" si="4"/>
        <v>0</v>
      </c>
      <c r="AG9">
        <f t="shared" si="4"/>
        <v>-11.574819185051883</v>
      </c>
      <c r="AH9">
        <f t="shared" si="5"/>
        <v>-657.06460824506075</v>
      </c>
      <c r="AI9">
        <f t="shared" si="6"/>
        <v>-668.63942743011262</v>
      </c>
      <c r="AJ9">
        <f t="shared" si="7"/>
        <v>12.380247369623248</v>
      </c>
      <c r="AK9">
        <f t="shared" si="22"/>
        <v>38.708672788438932</v>
      </c>
      <c r="AL9">
        <f t="shared" si="8"/>
        <v>-617.55050727205048</v>
      </c>
      <c r="AN9">
        <f t="shared" si="9"/>
        <v>0</v>
      </c>
      <c r="AO9">
        <f t="shared" si="9"/>
        <v>0</v>
      </c>
      <c r="AP9">
        <f t="shared" si="9"/>
        <v>-5.8641636211475978</v>
      </c>
      <c r="AQ9">
        <f t="shared" si="9"/>
        <v>-332.88937916113218</v>
      </c>
      <c r="AR9">
        <f t="shared" si="9"/>
        <v>-338.75354278227979</v>
      </c>
      <c r="AS9">
        <f t="shared" si="9"/>
        <v>6.2722186053248032</v>
      </c>
      <c r="AT9">
        <f t="shared" si="9"/>
        <v>19.611018294092865</v>
      </c>
      <c r="AU9">
        <f t="shared" si="9"/>
        <v>-312.87030588286211</v>
      </c>
      <c r="AW9">
        <v>6</v>
      </c>
      <c r="AX9">
        <f>IF(Z9&gt;0, (R9*SUMPRODUCT(K9:$K$98, X9:$X$98)-K9*$AZ$3)/Z9, 0)</f>
        <v>583.81127150064776</v>
      </c>
    </row>
    <row r="10" spans="1:52" x14ac:dyDescent="0.25">
      <c r="A10" t="s">
        <v>19</v>
      </c>
      <c r="C10" s="2">
        <f>'S.26.04.A'!C10</f>
        <v>0.01</v>
      </c>
      <c r="E10">
        <v>2010</v>
      </c>
      <c r="F10" s="5">
        <f>EconomicRates!C50</f>
        <v>3.5571999999999999E-2</v>
      </c>
      <c r="G10" s="5">
        <f>EconomicRates!D50</f>
        <v>7.0000000000000007E-2</v>
      </c>
      <c r="H10" s="5">
        <f t="shared" si="10"/>
        <v>0.12000000000000001</v>
      </c>
      <c r="I10" s="5">
        <f t="shared" si="11"/>
        <v>1.1200000000000001</v>
      </c>
      <c r="J10">
        <f t="shared" si="12"/>
        <v>0.89285714285714279</v>
      </c>
      <c r="K10">
        <f t="shared" si="20"/>
        <v>0.45234921533689354</v>
      </c>
      <c r="L10" s="2">
        <v>7</v>
      </c>
      <c r="M10" s="6">
        <v>2.8370000000000001E-3</v>
      </c>
      <c r="Q10" s="4">
        <f t="shared" si="21"/>
        <v>12.5</v>
      </c>
      <c r="R10">
        <f t="shared" si="0"/>
        <v>250000</v>
      </c>
      <c r="S10">
        <f t="shared" si="1"/>
        <v>580.2044520373305</v>
      </c>
      <c r="U10">
        <f t="shared" si="13"/>
        <v>2.8370000000000001E-3</v>
      </c>
      <c r="V10">
        <f t="shared" si="14"/>
        <v>0.01</v>
      </c>
      <c r="W10">
        <f t="shared" si="15"/>
        <v>0.92598553480415069</v>
      </c>
      <c r="X10">
        <f t="shared" si="16"/>
        <v>2.6270209622393757E-3</v>
      </c>
      <c r="Y10">
        <f t="shared" si="17"/>
        <v>9.2598553480415079E-3</v>
      </c>
      <c r="Z10">
        <f t="shared" si="18"/>
        <v>0.91409865849386984</v>
      </c>
      <c r="AB10">
        <f t="shared" si="19"/>
        <v>540.60079246521855</v>
      </c>
      <c r="AC10">
        <f t="shared" si="2"/>
        <v>530.36411125949462</v>
      </c>
      <c r="AE10">
        <f t="shared" si="3"/>
        <v>0</v>
      </c>
      <c r="AF10">
        <f t="shared" si="4"/>
        <v>0</v>
      </c>
      <c r="AG10">
        <f t="shared" si="4"/>
        <v>-11.426233231173374</v>
      </c>
      <c r="AH10">
        <f t="shared" si="5"/>
        <v>-656.75524055984397</v>
      </c>
      <c r="AI10">
        <f t="shared" si="6"/>
        <v>-668.18147379101731</v>
      </c>
      <c r="AJ10">
        <f t="shared" si="7"/>
        <v>10.236681205723926</v>
      </c>
      <c r="AK10">
        <f t="shared" si="22"/>
        <v>37.842055472565299</v>
      </c>
      <c r="AL10">
        <f t="shared" si="8"/>
        <v>-620.10273711272805</v>
      </c>
      <c r="AN10">
        <f t="shared" si="9"/>
        <v>0</v>
      </c>
      <c r="AO10">
        <f t="shared" si="9"/>
        <v>0</v>
      </c>
      <c r="AP10">
        <f t="shared" si="9"/>
        <v>-5.1686476363776128</v>
      </c>
      <c r="AQ10">
        <f t="shared" si="9"/>
        <v>-297.0827177356382</v>
      </c>
      <c r="AR10">
        <f t="shared" si="9"/>
        <v>-302.25136537201575</v>
      </c>
      <c r="AS10">
        <f t="shared" si="9"/>
        <v>4.6305547110631435</v>
      </c>
      <c r="AT10">
        <f t="shared" si="9"/>
        <v>17.117824099750113</v>
      </c>
      <c r="AU10">
        <f t="shared" si="9"/>
        <v>-280.50298656120253</v>
      </c>
      <c r="AW10">
        <v>7</v>
      </c>
      <c r="AX10">
        <f>IF(Z10&gt;0, (R10*SUMPRODUCT(K10:$K$98, X10:$X$98)-K10*$AZ$3)/Z10, 0)</f>
        <v>580.2044520373305</v>
      </c>
    </row>
    <row r="11" spans="1:52" x14ac:dyDescent="0.25">
      <c r="A11" t="s">
        <v>33</v>
      </c>
      <c r="C11" s="12">
        <f>AU91</f>
        <v>2528.4120880748092</v>
      </c>
      <c r="E11">
        <v>2011</v>
      </c>
      <c r="F11" s="5">
        <f>EconomicRates!C51</f>
        <v>3.5571999999999999E-2</v>
      </c>
      <c r="G11" s="5">
        <f>EconomicRates!D51</f>
        <v>7.0000000000000007E-2</v>
      </c>
      <c r="H11" s="5">
        <f t="shared" si="10"/>
        <v>0.12000000000000001</v>
      </c>
      <c r="I11" s="5">
        <f t="shared" si="11"/>
        <v>1.1200000000000001</v>
      </c>
      <c r="J11">
        <f t="shared" si="12"/>
        <v>0.89285714285714279</v>
      </c>
      <c r="K11">
        <f t="shared" si="20"/>
        <v>0.40388322797936921</v>
      </c>
      <c r="L11" s="2">
        <v>8</v>
      </c>
      <c r="M11" s="6">
        <v>2.8709999999999999E-3</v>
      </c>
      <c r="Q11" s="4">
        <f t="shared" si="21"/>
        <v>12.5</v>
      </c>
      <c r="R11">
        <f t="shared" si="0"/>
        <v>250000</v>
      </c>
      <c r="S11">
        <f t="shared" si="1"/>
        <v>577.79554698986692</v>
      </c>
      <c r="U11">
        <f t="shared" si="13"/>
        <v>2.8709999999999999E-3</v>
      </c>
      <c r="V11">
        <f t="shared" si="14"/>
        <v>0.01</v>
      </c>
      <c r="W11">
        <f t="shared" si="15"/>
        <v>0.91409865849386984</v>
      </c>
      <c r="X11">
        <f t="shared" si="16"/>
        <v>2.6243772485359E-3</v>
      </c>
      <c r="Y11">
        <f t="shared" si="17"/>
        <v>9.1409865849386984E-3</v>
      </c>
      <c r="Z11">
        <f t="shared" si="18"/>
        <v>0.90233329466039525</v>
      </c>
      <c r="AB11">
        <f t="shared" si="19"/>
        <v>530.36411125949462</v>
      </c>
      <c r="AC11">
        <f t="shared" si="2"/>
        <v>521.36415955547182</v>
      </c>
      <c r="AE11">
        <f t="shared" si="3"/>
        <v>0</v>
      </c>
      <c r="AF11">
        <f t="shared" si="4"/>
        <v>0</v>
      </c>
      <c r="AG11">
        <f t="shared" si="4"/>
        <v>-11.27916618325494</v>
      </c>
      <c r="AH11">
        <f t="shared" si="5"/>
        <v>-656.094312133975</v>
      </c>
      <c r="AI11">
        <f t="shared" si="6"/>
        <v>-667.37347831722991</v>
      </c>
      <c r="AJ11">
        <f t="shared" si="7"/>
        <v>8.9999517040228056</v>
      </c>
      <c r="AK11">
        <f t="shared" si="22"/>
        <v>37.125487788164627</v>
      </c>
      <c r="AL11">
        <f t="shared" si="8"/>
        <v>-621.2480388250425</v>
      </c>
      <c r="AN11">
        <f t="shared" si="9"/>
        <v>0</v>
      </c>
      <c r="AO11">
        <f t="shared" si="9"/>
        <v>0</v>
      </c>
      <c r="AP11">
        <f t="shared" si="9"/>
        <v>-4.5554660470087462</v>
      </c>
      <c r="AQ11">
        <f t="shared" si="9"/>
        <v>-264.98548864357366</v>
      </c>
      <c r="AR11">
        <f t="shared" si="9"/>
        <v>-269.5409546905824</v>
      </c>
      <c r="AS11">
        <f t="shared" si="9"/>
        <v>3.6349295458791553</v>
      </c>
      <c r="AT11">
        <f t="shared" si="9"/>
        <v>14.994361848192581</v>
      </c>
      <c r="AU11">
        <f t="shared" si="9"/>
        <v>-250.91166329651065</v>
      </c>
      <c r="AW11">
        <v>8</v>
      </c>
      <c r="AX11">
        <f>IF(Z11&gt;0, (R11*SUMPRODUCT(K11:$K$98, X11:$X$98)-K11*$AZ$3)/Z11, 0)</f>
        <v>577.79554698986692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f>EconomicRates!C52</f>
        <v>3.5571999999999999E-2</v>
      </c>
      <c r="G12" s="5">
        <f>EconomicRates!D52</f>
        <v>7.0000000000000007E-2</v>
      </c>
      <c r="H12" s="5">
        <f t="shared" si="10"/>
        <v>0.12000000000000001</v>
      </c>
      <c r="I12" s="5">
        <f t="shared" si="11"/>
        <v>1.1200000000000001</v>
      </c>
      <c r="J12">
        <f t="shared" si="12"/>
        <v>0.89285714285714279</v>
      </c>
      <c r="K12">
        <f t="shared" si="20"/>
        <v>0.36061002498157962</v>
      </c>
      <c r="L12" s="2">
        <v>9</v>
      </c>
      <c r="M12" s="6">
        <v>2.9099999999999998E-3</v>
      </c>
      <c r="Q12" s="4">
        <f t="shared" si="21"/>
        <v>12.5</v>
      </c>
      <c r="R12">
        <f t="shared" si="0"/>
        <v>250000</v>
      </c>
      <c r="S12">
        <f t="shared" si="1"/>
        <v>576.63023835278375</v>
      </c>
      <c r="U12">
        <f t="shared" si="13"/>
        <v>2.9099999999999998E-3</v>
      </c>
      <c r="V12">
        <f t="shared" si="14"/>
        <v>0.01</v>
      </c>
      <c r="W12">
        <f t="shared" si="15"/>
        <v>0.90233329466039525</v>
      </c>
      <c r="X12">
        <f t="shared" si="16"/>
        <v>2.6257898874617498E-3</v>
      </c>
      <c r="Y12">
        <f t="shared" si="17"/>
        <v>9.0233329466039534E-3</v>
      </c>
      <c r="Z12">
        <f t="shared" si="18"/>
        <v>0.89068417182632953</v>
      </c>
      <c r="AB12">
        <f t="shared" si="19"/>
        <v>521.36415955547182</v>
      </c>
      <c r="AC12">
        <f t="shared" si="2"/>
        <v>513.5954262972682</v>
      </c>
      <c r="AE12">
        <f t="shared" si="3"/>
        <v>0</v>
      </c>
      <c r="AF12">
        <f t="shared" si="4"/>
        <v>0</v>
      </c>
      <c r="AG12">
        <f t="shared" si="4"/>
        <v>-11.13355214782912</v>
      </c>
      <c r="AH12">
        <f t="shared" si="5"/>
        <v>-656.44747186543748</v>
      </c>
      <c r="AI12">
        <f t="shared" si="6"/>
        <v>-667.58102401326664</v>
      </c>
      <c r="AJ12">
        <f t="shared" si="7"/>
        <v>7.7687332582036106</v>
      </c>
      <c r="AK12">
        <f t="shared" si="22"/>
        <v>36.495491168883028</v>
      </c>
      <c r="AL12">
        <f t="shared" si="8"/>
        <v>-623.31679958617997</v>
      </c>
      <c r="AN12">
        <f t="shared" si="9"/>
        <v>0</v>
      </c>
      <c r="AO12">
        <f t="shared" si="9"/>
        <v>0</v>
      </c>
      <c r="AP12">
        <f t="shared" si="9"/>
        <v>-4.0148705181623781</v>
      </c>
      <c r="AQ12">
        <f t="shared" si="9"/>
        <v>-236.7215392284902</v>
      </c>
      <c r="AR12">
        <f t="shared" si="9"/>
        <v>-240.73640974665258</v>
      </c>
      <c r="AS12">
        <f t="shared" si="9"/>
        <v>2.8014830943160325</v>
      </c>
      <c r="AT12">
        <f t="shared" si="9"/>
        <v>13.160639982125927</v>
      </c>
      <c r="AU12">
        <f t="shared" si="9"/>
        <v>-224.77428667021061</v>
      </c>
      <c r="AW12">
        <v>9</v>
      </c>
      <c r="AX12">
        <f>IF(Z12&gt;0, (R12*SUMPRODUCT(K12:$K$98, X12:$X$98)-K12*$AZ$3)/Z12, 0)</f>
        <v>576.63023835278375</v>
      </c>
    </row>
    <row r="13" spans="1:52" x14ac:dyDescent="0.25">
      <c r="E13">
        <v>2013</v>
      </c>
      <c r="F13" s="5">
        <f>EconomicRates!C53</f>
        <v>3.5571999999999999E-2</v>
      </c>
      <c r="G13" s="5">
        <f>EconomicRates!D53</f>
        <v>7.0000000000000007E-2</v>
      </c>
      <c r="H13" s="5">
        <f t="shared" si="10"/>
        <v>0.12000000000000001</v>
      </c>
      <c r="I13" s="5">
        <f t="shared" si="11"/>
        <v>1.1200000000000001</v>
      </c>
      <c r="J13">
        <f t="shared" si="12"/>
        <v>0.89285714285714279</v>
      </c>
      <c r="K13">
        <f t="shared" si="20"/>
        <v>0.32197323659069604</v>
      </c>
      <c r="L13" s="2">
        <v>10</v>
      </c>
      <c r="M13" s="6">
        <v>2.9520000000000002E-3</v>
      </c>
      <c r="Q13" s="4">
        <f t="shared" si="21"/>
        <v>12.5</v>
      </c>
      <c r="R13">
        <f t="shared" si="0"/>
        <v>250000</v>
      </c>
      <c r="S13">
        <f t="shared" si="1"/>
        <v>576.16201918550814</v>
      </c>
      <c r="U13">
        <f t="shared" si="13"/>
        <v>2.9520000000000002E-3</v>
      </c>
      <c r="V13">
        <f t="shared" si="14"/>
        <v>0.01</v>
      </c>
      <c r="W13">
        <f t="shared" si="15"/>
        <v>0.89068417182632953</v>
      </c>
      <c r="X13">
        <f t="shared" si="16"/>
        <v>2.6292996752313252E-3</v>
      </c>
      <c r="Y13">
        <f t="shared" si="17"/>
        <v>8.9068417182632947E-3</v>
      </c>
      <c r="Z13">
        <f t="shared" si="18"/>
        <v>0.87914803043283496</v>
      </c>
      <c r="AB13">
        <f t="shared" si="19"/>
        <v>513.5954262972682</v>
      </c>
      <c r="AC13">
        <f t="shared" si="2"/>
        <v>506.53170437714476</v>
      </c>
      <c r="AE13">
        <f t="shared" si="3"/>
        <v>0</v>
      </c>
      <c r="AF13">
        <f t="shared" si="4"/>
        <v>0</v>
      </c>
      <c r="AG13">
        <f t="shared" si="4"/>
        <v>-10.989350380410437</v>
      </c>
      <c r="AH13">
        <f t="shared" si="5"/>
        <v>-657.3249188078313</v>
      </c>
      <c r="AI13">
        <f t="shared" si="6"/>
        <v>-668.31426918824172</v>
      </c>
      <c r="AJ13">
        <f t="shared" si="7"/>
        <v>7.0637219201234416</v>
      </c>
      <c r="AK13">
        <f t="shared" si="22"/>
        <v>35.951679840808779</v>
      </c>
      <c r="AL13">
        <f t="shared" si="8"/>
        <v>-625.29886742730946</v>
      </c>
      <c r="AN13">
        <f t="shared" si="9"/>
        <v>0</v>
      </c>
      <c r="AO13">
        <f t="shared" si="9"/>
        <v>0</v>
      </c>
      <c r="AP13">
        <f t="shared" si="9"/>
        <v>-3.5382767100099453</v>
      </c>
      <c r="AQ13">
        <f t="shared" si="9"/>
        <v>-211.64103160027392</v>
      </c>
      <c r="AR13">
        <f t="shared" si="9"/>
        <v>-215.17930831028389</v>
      </c>
      <c r="AS13">
        <f t="shared" si="9"/>
        <v>2.2743294089987907</v>
      </c>
      <c r="AT13">
        <f t="shared" si="9"/>
        <v>11.575478719217683</v>
      </c>
      <c r="AU13">
        <f t="shared" si="9"/>
        <v>-201.32950018206739</v>
      </c>
      <c r="AW13">
        <v>10</v>
      </c>
      <c r="AX13">
        <f>IF(Z13&gt;0, (R13*SUMPRODUCT(K13:$K$98, X13:$X$98)-K13*$AZ$3)/Z13, 0)</f>
        <v>576.16201918550814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10"/>
        <v>0.12000000000000001</v>
      </c>
      <c r="I14" s="5">
        <f t="shared" si="11"/>
        <v>1.1200000000000001</v>
      </c>
      <c r="J14">
        <f t="shared" si="12"/>
        <v>0.89285714285714279</v>
      </c>
      <c r="K14">
        <f t="shared" si="20"/>
        <v>0.28747610409883573</v>
      </c>
      <c r="L14" s="2">
        <v>11</v>
      </c>
      <c r="M14" s="6">
        <v>2.9979999999999998E-3</v>
      </c>
      <c r="Q14" s="4">
        <f t="shared" si="21"/>
        <v>12.5</v>
      </c>
      <c r="R14">
        <f t="shared" si="0"/>
        <v>250000</v>
      </c>
      <c r="S14">
        <f t="shared" si="1"/>
        <v>576.15566932087972</v>
      </c>
      <c r="U14">
        <f t="shared" si="13"/>
        <v>2.9979999999999998E-3</v>
      </c>
      <c r="V14">
        <f t="shared" si="14"/>
        <v>0.01</v>
      </c>
      <c r="W14">
        <f t="shared" si="15"/>
        <v>0.87914803043283496</v>
      </c>
      <c r="X14">
        <f t="shared" si="16"/>
        <v>2.6356857952376392E-3</v>
      </c>
      <c r="Y14">
        <f t="shared" si="17"/>
        <v>8.7914803043283498E-3</v>
      </c>
      <c r="Z14">
        <f t="shared" si="18"/>
        <v>0.867720864333269</v>
      </c>
      <c r="AB14">
        <f t="shared" si="19"/>
        <v>506.53170437714476</v>
      </c>
      <c r="AC14">
        <f t="shared" si="2"/>
        <v>499.94229537362685</v>
      </c>
      <c r="AE14">
        <f t="shared" si="3"/>
        <v>0</v>
      </c>
      <c r="AF14">
        <f t="shared" si="4"/>
        <v>0</v>
      </c>
      <c r="AG14">
        <f t="shared" si="4"/>
        <v>-10.846510804165863</v>
      </c>
      <c r="AH14">
        <f t="shared" si="5"/>
        <v>-658.92144880940975</v>
      </c>
      <c r="AI14">
        <f t="shared" si="6"/>
        <v>-669.76795961357561</v>
      </c>
      <c r="AJ14">
        <f t="shared" si="7"/>
        <v>6.5894090035179147</v>
      </c>
      <c r="AK14">
        <f t="shared" si="22"/>
        <v>35.457219306400134</v>
      </c>
      <c r="AL14">
        <f t="shared" si="8"/>
        <v>-627.72133130365762</v>
      </c>
      <c r="AN14">
        <f t="shared" si="9"/>
        <v>0</v>
      </c>
      <c r="AO14">
        <f t="shared" si="9"/>
        <v>0</v>
      </c>
      <c r="AP14">
        <f t="shared" si="9"/>
        <v>-3.118112669047532</v>
      </c>
      <c r="AQ14">
        <f t="shared" si="9"/>
        <v>-189.42417101088952</v>
      </c>
      <c r="AR14">
        <f t="shared" si="9"/>
        <v>-192.54228367993707</v>
      </c>
      <c r="AS14">
        <f t="shared" si="9"/>
        <v>1.8942976286451214</v>
      </c>
      <c r="AT14">
        <f t="shared" si="9"/>
        <v>10.193103268381932</v>
      </c>
      <c r="AU14">
        <f t="shared" si="9"/>
        <v>-180.45488278291003</v>
      </c>
      <c r="AW14">
        <v>11</v>
      </c>
      <c r="AX14">
        <f>IF(Z14&gt;0, (R14*SUMPRODUCT(K14:$K$98, X14:$X$98)-K14*$AZ$3)/Z14, 0)</f>
        <v>576.15566932087972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10"/>
        <v>0.12000000000000001</v>
      </c>
      <c r="I15" s="5">
        <f t="shared" si="11"/>
        <v>1.1200000000000001</v>
      </c>
      <c r="J15">
        <f t="shared" si="12"/>
        <v>0.89285714285714279</v>
      </c>
      <c r="K15">
        <f t="shared" si="20"/>
        <v>0.25667509294538904</v>
      </c>
      <c r="L15" s="2">
        <v>12</v>
      </c>
      <c r="M15" s="6">
        <v>3.0469999999999998E-3</v>
      </c>
      <c r="Q15" s="4">
        <f t="shared" si="21"/>
        <v>12.5</v>
      </c>
      <c r="R15">
        <f t="shared" si="0"/>
        <v>250000</v>
      </c>
      <c r="S15">
        <f t="shared" si="1"/>
        <v>576.36629761122083</v>
      </c>
      <c r="U15">
        <f t="shared" si="13"/>
        <v>3.0469999999999998E-3</v>
      </c>
      <c r="V15">
        <f t="shared" si="14"/>
        <v>0.01</v>
      </c>
      <c r="W15">
        <f t="shared" si="15"/>
        <v>0.867720864333269</v>
      </c>
      <c r="X15">
        <f t="shared" si="16"/>
        <v>2.6439454736234703E-3</v>
      </c>
      <c r="Y15">
        <f t="shared" si="17"/>
        <v>8.6772086433326897E-3</v>
      </c>
      <c r="Z15">
        <f t="shared" si="18"/>
        <v>0.85639971021631289</v>
      </c>
      <c r="AB15">
        <f t="shared" si="19"/>
        <v>499.94229537362685</v>
      </c>
      <c r="AC15">
        <f t="shared" si="2"/>
        <v>493.5999302526987</v>
      </c>
      <c r="AE15">
        <f t="shared" si="3"/>
        <v>0</v>
      </c>
      <c r="AF15">
        <f t="shared" si="4"/>
        <v>0</v>
      </c>
      <c r="AG15">
        <f t="shared" si="4"/>
        <v>-10.70499637770391</v>
      </c>
      <c r="AH15">
        <f t="shared" si="5"/>
        <v>-660.98636840586755</v>
      </c>
      <c r="AI15">
        <f t="shared" si="6"/>
        <v>-671.69136478357143</v>
      </c>
      <c r="AJ15">
        <f t="shared" si="7"/>
        <v>6.3423651209281502</v>
      </c>
      <c r="AK15">
        <f t="shared" si="22"/>
        <v>34.995960676153885</v>
      </c>
      <c r="AL15">
        <f t="shared" si="8"/>
        <v>-630.35303898648942</v>
      </c>
      <c r="AN15">
        <f t="shared" si="9"/>
        <v>0</v>
      </c>
      <c r="AO15">
        <f t="shared" si="9"/>
        <v>0</v>
      </c>
      <c r="AP15">
        <f t="shared" si="9"/>
        <v>-2.7477059402272044</v>
      </c>
      <c r="AQ15">
        <f t="shared" si="9"/>
        <v>-169.65873754621123</v>
      </c>
      <c r="AR15">
        <f t="shared" si="9"/>
        <v>-172.40644348643841</v>
      </c>
      <c r="AS15">
        <f t="shared" si="9"/>
        <v>1.6279271569078266</v>
      </c>
      <c r="AT15">
        <f t="shared" si="9"/>
        <v>8.9825914592649792</v>
      </c>
      <c r="AU15">
        <f t="shared" si="9"/>
        <v>-161.79592487026562</v>
      </c>
      <c r="AW15">
        <v>12</v>
      </c>
      <c r="AX15">
        <f>IF(Z15&gt;0, (R15*SUMPRODUCT(K15:$K$98, X15:$X$98)-K15*$AZ$3)/Z15, 0)</f>
        <v>576.36629761122083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10"/>
        <v>0.12000000000000001</v>
      </c>
      <c r="I16" s="5">
        <f t="shared" si="11"/>
        <v>1.1200000000000001</v>
      </c>
      <c r="J16">
        <f t="shared" si="12"/>
        <v>0.89285714285714279</v>
      </c>
      <c r="K16">
        <f t="shared" si="20"/>
        <v>0.22917419012981163</v>
      </c>
      <c r="L16" s="2">
        <v>13</v>
      </c>
      <c r="M16" s="6">
        <v>3.104E-3</v>
      </c>
      <c r="Q16" s="4">
        <f t="shared" si="21"/>
        <v>12.5</v>
      </c>
      <c r="R16">
        <f t="shared" si="0"/>
        <v>250000</v>
      </c>
      <c r="S16">
        <f t="shared" si="1"/>
        <v>576.69202099200015</v>
      </c>
      <c r="U16">
        <f t="shared" si="13"/>
        <v>3.104E-3</v>
      </c>
      <c r="V16">
        <f t="shared" si="14"/>
        <v>0.01</v>
      </c>
      <c r="W16">
        <f t="shared" si="15"/>
        <v>0.85639971021631289</v>
      </c>
      <c r="X16">
        <f t="shared" si="16"/>
        <v>2.6582647005114353E-3</v>
      </c>
      <c r="Y16">
        <f t="shared" si="17"/>
        <v>8.5639971021631289E-3</v>
      </c>
      <c r="Z16">
        <f t="shared" si="18"/>
        <v>0.84517744841363829</v>
      </c>
      <c r="AB16">
        <f t="shared" si="19"/>
        <v>493.5999302526987</v>
      </c>
      <c r="AC16">
        <f t="shared" si="2"/>
        <v>487.407090822523</v>
      </c>
      <c r="AE16">
        <f t="shared" si="3"/>
        <v>0</v>
      </c>
      <c r="AF16">
        <f t="shared" si="4"/>
        <v>0</v>
      </c>
      <c r="AG16">
        <f t="shared" si="4"/>
        <v>-10.564718105170478</v>
      </c>
      <c r="AH16">
        <f t="shared" si="5"/>
        <v>-664.56617512785886</v>
      </c>
      <c r="AI16">
        <f t="shared" si="6"/>
        <v>-675.13089323302938</v>
      </c>
      <c r="AJ16">
        <f t="shared" si="7"/>
        <v>6.1928394301756953</v>
      </c>
      <c r="AK16">
        <f t="shared" si="22"/>
        <v>34.551995117688911</v>
      </c>
      <c r="AL16">
        <f t="shared" si="8"/>
        <v>-634.38605868516481</v>
      </c>
      <c r="AN16">
        <f t="shared" si="9"/>
        <v>0</v>
      </c>
      <c r="AO16">
        <f t="shared" si="9"/>
        <v>0</v>
      </c>
      <c r="AP16">
        <f t="shared" si="9"/>
        <v>-2.4211607157022024</v>
      </c>
      <c r="AQ16">
        <f t="shared" si="9"/>
        <v>-152.30141497259362</v>
      </c>
      <c r="AR16">
        <f t="shared" si="9"/>
        <v>-154.72257568829585</v>
      </c>
      <c r="AS16">
        <f t="shared" si="9"/>
        <v>1.4192389610144791</v>
      </c>
      <c r="AT16">
        <f t="shared" si="9"/>
        <v>7.9184254984655613</v>
      </c>
      <c r="AU16">
        <f t="shared" si="9"/>
        <v>-145.38491122881581</v>
      </c>
      <c r="AW16">
        <v>13</v>
      </c>
      <c r="AX16">
        <f>IF(Z16&gt;0, (R16*SUMPRODUCT(K16:$K$98, X16:$X$98)-K16*$AZ$3)/Z16, 0)</f>
        <v>576.69202099200015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10"/>
        <v>0.12000000000000001</v>
      </c>
      <c r="I17" s="5">
        <f t="shared" si="11"/>
        <v>1.1200000000000001</v>
      </c>
      <c r="J17">
        <f t="shared" si="12"/>
        <v>0.89285714285714279</v>
      </c>
      <c r="K17">
        <f t="shared" si="20"/>
        <v>0.20461981261590323</v>
      </c>
      <c r="L17" s="2">
        <v>14</v>
      </c>
      <c r="M17" s="6">
        <v>3.1700000000000001E-3</v>
      </c>
      <c r="Q17" s="4">
        <f t="shared" si="21"/>
        <v>12.5</v>
      </c>
      <c r="R17">
        <f t="shared" si="0"/>
        <v>250000</v>
      </c>
      <c r="S17">
        <f t="shared" si="1"/>
        <v>576.77526714579506</v>
      </c>
      <c r="U17">
        <f t="shared" si="13"/>
        <v>3.1700000000000001E-3</v>
      </c>
      <c r="V17">
        <f t="shared" si="14"/>
        <v>0.01</v>
      </c>
      <c r="W17">
        <f t="shared" si="15"/>
        <v>0.84517744841363829</v>
      </c>
      <c r="X17">
        <f t="shared" si="16"/>
        <v>2.6792125114712332E-3</v>
      </c>
      <c r="Y17">
        <f t="shared" si="17"/>
        <v>8.4517744841363825E-3</v>
      </c>
      <c r="Z17">
        <f t="shared" si="18"/>
        <v>0.83404646141803074</v>
      </c>
      <c r="AB17">
        <f t="shared" si="19"/>
        <v>487.407090822523</v>
      </c>
      <c r="AC17">
        <f t="shared" si="2"/>
        <v>481.05737059638972</v>
      </c>
      <c r="AE17">
        <f t="shared" si="3"/>
        <v>0</v>
      </c>
      <c r="AF17">
        <f t="shared" si="4"/>
        <v>0</v>
      </c>
      <c r="AG17">
        <f t="shared" si="4"/>
        <v>-10.425580767725384</v>
      </c>
      <c r="AH17">
        <f t="shared" si="5"/>
        <v>-669.80312786780826</v>
      </c>
      <c r="AI17">
        <f t="shared" si="6"/>
        <v>-680.22870863553362</v>
      </c>
      <c r="AJ17">
        <f t="shared" si="7"/>
        <v>6.3497202261332859</v>
      </c>
      <c r="AK17">
        <f t="shared" si="22"/>
        <v>34.11849635757661</v>
      </c>
      <c r="AL17">
        <f t="shared" si="8"/>
        <v>-639.76049205182369</v>
      </c>
      <c r="AN17">
        <f t="shared" si="9"/>
        <v>0</v>
      </c>
      <c r="AO17">
        <f t="shared" si="9"/>
        <v>0</v>
      </c>
      <c r="AP17">
        <f t="shared" si="9"/>
        <v>-2.1332803831039326</v>
      </c>
      <c r="AQ17">
        <f t="shared" si="9"/>
        <v>-137.05499051385681</v>
      </c>
      <c r="AR17">
        <f t="shared" si="9"/>
        <v>-139.18827089696072</v>
      </c>
      <c r="AS17">
        <f t="shared" si="9"/>
        <v>1.2992785628348036</v>
      </c>
      <c r="AT17">
        <f t="shared" si="9"/>
        <v>6.9813203314237029</v>
      </c>
      <c r="AU17">
        <f t="shared" si="9"/>
        <v>-130.90767200270221</v>
      </c>
      <c r="AW17">
        <v>14</v>
      </c>
      <c r="AX17">
        <f>IF(Z17&gt;0, (R17*SUMPRODUCT(K17:$K$98, X17:$X$98)-K17*$AZ$3)/Z17, 0)</f>
        <v>576.77526714579506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10"/>
        <v>0.12000000000000001</v>
      </c>
      <c r="I18" s="5">
        <f t="shared" si="11"/>
        <v>1.1200000000000001</v>
      </c>
      <c r="J18">
        <f t="shared" si="12"/>
        <v>0.89285714285714279</v>
      </c>
      <c r="K18">
        <f t="shared" si="20"/>
        <v>0.1826962612641993</v>
      </c>
      <c r="L18" s="2">
        <v>15</v>
      </c>
      <c r="M18" s="6">
        <v>3.2390000000000001E-3</v>
      </c>
      <c r="Q18" s="4">
        <f t="shared" si="21"/>
        <v>12.5</v>
      </c>
      <c r="R18">
        <f t="shared" si="0"/>
        <v>250000</v>
      </c>
      <c r="S18">
        <f t="shared" si="1"/>
        <v>576.32295028864655</v>
      </c>
      <c r="U18">
        <f t="shared" si="13"/>
        <v>3.2390000000000001E-3</v>
      </c>
      <c r="V18">
        <f t="shared" si="14"/>
        <v>0.01</v>
      </c>
      <c r="W18">
        <f t="shared" si="15"/>
        <v>0.83404646141803074</v>
      </c>
      <c r="X18">
        <f t="shared" si="16"/>
        <v>2.7014764885330018E-3</v>
      </c>
      <c r="Y18">
        <f t="shared" si="17"/>
        <v>8.3404646141803079E-3</v>
      </c>
      <c r="Z18">
        <f t="shared" si="18"/>
        <v>0.82300452031531746</v>
      </c>
      <c r="AB18">
        <f t="shared" si="19"/>
        <v>481.05737059638972</v>
      </c>
      <c r="AC18">
        <f t="shared" si="2"/>
        <v>474.31639324901613</v>
      </c>
      <c r="AE18">
        <f t="shared" si="3"/>
        <v>0</v>
      </c>
      <c r="AF18">
        <f t="shared" si="4"/>
        <v>0</v>
      </c>
      <c r="AG18">
        <f t="shared" si="4"/>
        <v>-10.287556503941468</v>
      </c>
      <c r="AH18">
        <f t="shared" si="5"/>
        <v>-675.36912213325047</v>
      </c>
      <c r="AI18">
        <f t="shared" si="6"/>
        <v>-685.65667863719193</v>
      </c>
      <c r="AJ18">
        <f t="shared" si="7"/>
        <v>6.7409773473735868</v>
      </c>
      <c r="AK18">
        <f t="shared" si="22"/>
        <v>33.674015941747285</v>
      </c>
      <c r="AL18">
        <f t="shared" si="8"/>
        <v>-645.24168534807109</v>
      </c>
      <c r="AN18">
        <f t="shared" si="9"/>
        <v>0</v>
      </c>
      <c r="AO18">
        <f t="shared" si="9"/>
        <v>0</v>
      </c>
      <c r="AP18">
        <f t="shared" si="9"/>
        <v>-1.8794981108143032</v>
      </c>
      <c r="AQ18">
        <f t="shared" si="9"/>
        <v>-123.38741358702926</v>
      </c>
      <c r="AR18">
        <f t="shared" si="9"/>
        <v>-125.26691169784355</v>
      </c>
      <c r="AS18">
        <f t="shared" si="9"/>
        <v>1.2315513586318139</v>
      </c>
      <c r="AT18">
        <f t="shared" si="9"/>
        <v>6.1521168143082745</v>
      </c>
      <c r="AU18">
        <f t="shared" si="9"/>
        <v>-117.88324352490348</v>
      </c>
      <c r="AW18">
        <v>15</v>
      </c>
      <c r="AX18">
        <f>IF(Z18&gt;0, (R18*SUMPRODUCT(K18:$K$98, X18:$X$98)-K18*$AZ$3)/Z18, 0)</f>
        <v>576.32295028864655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10"/>
        <v>0.12000000000000001</v>
      </c>
      <c r="I19" s="5">
        <f t="shared" si="11"/>
        <v>1.1200000000000001</v>
      </c>
      <c r="J19">
        <f t="shared" si="12"/>
        <v>0.89285714285714279</v>
      </c>
      <c r="K19">
        <f t="shared" si="20"/>
        <v>0.16312166184303509</v>
      </c>
      <c r="L19" s="2">
        <v>16</v>
      </c>
      <c r="M19" s="6">
        <v>3.3149999999999998E-3</v>
      </c>
      <c r="Q19" s="4">
        <f t="shared" si="21"/>
        <v>12.5</v>
      </c>
      <c r="R19">
        <f t="shared" si="0"/>
        <v>250000</v>
      </c>
      <c r="S19">
        <f t="shared" si="1"/>
        <v>575.43618629981165</v>
      </c>
      <c r="U19">
        <f t="shared" si="13"/>
        <v>3.3149999999999998E-3</v>
      </c>
      <c r="V19">
        <f t="shared" si="14"/>
        <v>0.01</v>
      </c>
      <c r="W19">
        <f t="shared" si="15"/>
        <v>0.82300452031531746</v>
      </c>
      <c r="X19">
        <f t="shared" si="16"/>
        <v>2.7282599848452772E-3</v>
      </c>
      <c r="Y19">
        <f t="shared" si="17"/>
        <v>8.2300452031531749E-3</v>
      </c>
      <c r="Z19">
        <f t="shared" si="18"/>
        <v>0.812046215127319</v>
      </c>
      <c r="AB19">
        <f t="shared" si="19"/>
        <v>474.31639324901613</v>
      </c>
      <c r="AC19">
        <f t="shared" si="2"/>
        <v>467.28077713206085</v>
      </c>
      <c r="AE19">
        <f t="shared" si="3"/>
        <v>0</v>
      </c>
      <c r="AF19">
        <f t="shared" si="4"/>
        <v>0</v>
      </c>
      <c r="AG19">
        <f t="shared" si="4"/>
        <v>-10.150577689091488</v>
      </c>
      <c r="AH19">
        <f t="shared" si="5"/>
        <v>-682.06499621131934</v>
      </c>
      <c r="AI19">
        <f t="shared" si="6"/>
        <v>-692.21557390041085</v>
      </c>
      <c r="AJ19">
        <f t="shared" si="7"/>
        <v>7.035616116955282</v>
      </c>
      <c r="AK19">
        <f t="shared" si="22"/>
        <v>33.20214752743113</v>
      </c>
      <c r="AL19">
        <f t="shared" si="8"/>
        <v>-651.97781025602444</v>
      </c>
      <c r="AN19">
        <f t="shared" si="9"/>
        <v>0</v>
      </c>
      <c r="AO19">
        <f t="shared" si="9"/>
        <v>0</v>
      </c>
      <c r="AP19">
        <f t="shared" si="9"/>
        <v>-1.6557791013114382</v>
      </c>
      <c r="AQ19">
        <f t="shared" si="9"/>
        <v>-111.25957566695384</v>
      </c>
      <c r="AR19">
        <f t="shared" si="9"/>
        <v>-112.91535476826529</v>
      </c>
      <c r="AS19">
        <f t="shared" si="9"/>
        <v>1.1476613930873871</v>
      </c>
      <c r="AT19">
        <f t="shared" si="9"/>
        <v>5.4159894814321845</v>
      </c>
      <c r="AU19">
        <f t="shared" si="9"/>
        <v>-106.35170389374571</v>
      </c>
      <c r="AW19">
        <v>16</v>
      </c>
      <c r="AX19">
        <f>IF(Z19&gt;0, (R19*SUMPRODUCT(K19:$K$98, X19:$X$98)-K19*$AZ$3)/Z19, 0)</f>
        <v>575.43618629981165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10"/>
        <v>0.12000000000000001</v>
      </c>
      <c r="I20" s="5">
        <f t="shared" si="11"/>
        <v>1.1200000000000001</v>
      </c>
      <c r="J20">
        <f t="shared" si="12"/>
        <v>0.89285714285714279</v>
      </c>
      <c r="K20">
        <f t="shared" si="20"/>
        <v>0.14564434093128131</v>
      </c>
      <c r="L20" s="2">
        <v>17</v>
      </c>
      <c r="M20" s="6">
        <v>3.3969999999999998E-3</v>
      </c>
      <c r="Q20" s="4">
        <f t="shared" si="21"/>
        <v>12.5</v>
      </c>
      <c r="R20">
        <f t="shared" si="0"/>
        <v>250000</v>
      </c>
      <c r="S20">
        <f t="shared" si="1"/>
        <v>574.0458627870355</v>
      </c>
      <c r="U20">
        <f t="shared" si="13"/>
        <v>3.3969999999999998E-3</v>
      </c>
      <c r="V20">
        <f t="shared" si="14"/>
        <v>0.01</v>
      </c>
      <c r="W20">
        <f t="shared" si="15"/>
        <v>0.812046215127319</v>
      </c>
      <c r="X20">
        <f t="shared" si="16"/>
        <v>2.7585209927875024E-3</v>
      </c>
      <c r="Y20">
        <f t="shared" si="17"/>
        <v>8.1204621512731903E-3</v>
      </c>
      <c r="Z20">
        <f t="shared" si="18"/>
        <v>0.80116723198325834</v>
      </c>
      <c r="AB20">
        <f t="shared" si="19"/>
        <v>467.28077713206085</v>
      </c>
      <c r="AC20">
        <f t="shared" si="2"/>
        <v>459.90673492053054</v>
      </c>
      <c r="AE20">
        <f t="shared" si="3"/>
        <v>0</v>
      </c>
      <c r="AF20">
        <f t="shared" si="4"/>
        <v>0</v>
      </c>
      <c r="AG20">
        <f t="shared" si="4"/>
        <v>-10.014590399790729</v>
      </c>
      <c r="AH20">
        <f t="shared" si="5"/>
        <v>-689.63024819687564</v>
      </c>
      <c r="AI20">
        <f t="shared" si="6"/>
        <v>-699.64483859666632</v>
      </c>
      <c r="AJ20">
        <f t="shared" si="7"/>
        <v>7.374042211530309</v>
      </c>
      <c r="AK20">
        <f t="shared" si="22"/>
        <v>32.709654399244265</v>
      </c>
      <c r="AL20">
        <f t="shared" si="8"/>
        <v>-659.56114198589171</v>
      </c>
      <c r="AN20">
        <f t="shared" si="9"/>
        <v>0</v>
      </c>
      <c r="AO20">
        <f t="shared" si="9"/>
        <v>0</v>
      </c>
      <c r="AP20">
        <f t="shared" si="9"/>
        <v>-1.4585684184742578</v>
      </c>
      <c r="AQ20">
        <f t="shared" si="9"/>
        <v>-100.4407429849099</v>
      </c>
      <c r="AR20">
        <f t="shared" si="9"/>
        <v>-101.89931140338416</v>
      </c>
      <c r="AS20">
        <f t="shared" si="9"/>
        <v>1.07398751789778</v>
      </c>
      <c r="AT20">
        <f t="shared" si="9"/>
        <v>4.763976057067917</v>
      </c>
      <c r="AU20">
        <f t="shared" si="9"/>
        <v>-96.061347828418448</v>
      </c>
      <c r="AW20">
        <v>17</v>
      </c>
      <c r="AX20">
        <f>IF(Z20&gt;0, (R20*SUMPRODUCT(K20:$K$98, X20:$X$98)-K20*$AZ$3)/Z20, 0)</f>
        <v>574.0458627870355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10"/>
        <v>0.12000000000000001</v>
      </c>
      <c r="I21" s="5">
        <f t="shared" si="11"/>
        <v>1.1200000000000001</v>
      </c>
      <c r="J21">
        <f t="shared" si="12"/>
        <v>0.89285714285714279</v>
      </c>
      <c r="K21">
        <f t="shared" si="20"/>
        <v>0.13003959011721544</v>
      </c>
      <c r="L21" s="2">
        <v>18</v>
      </c>
      <c r="M21" s="6">
        <v>3.4910000000000002E-3</v>
      </c>
      <c r="Q21" s="4">
        <f t="shared" si="21"/>
        <v>12.5</v>
      </c>
      <c r="R21">
        <f t="shared" si="0"/>
        <v>250000</v>
      </c>
      <c r="S21">
        <f t="shared" si="1"/>
        <v>572.17177616373692</v>
      </c>
      <c r="U21">
        <f t="shared" si="13"/>
        <v>3.4910000000000002E-3</v>
      </c>
      <c r="V21">
        <f t="shared" si="14"/>
        <v>0.01</v>
      </c>
      <c r="W21">
        <f t="shared" si="15"/>
        <v>0.80116723198325834</v>
      </c>
      <c r="X21">
        <f t="shared" si="16"/>
        <v>2.7968748068535549E-3</v>
      </c>
      <c r="Y21">
        <f t="shared" si="17"/>
        <v>8.0116723198325832E-3</v>
      </c>
      <c r="Z21">
        <f t="shared" si="18"/>
        <v>0.79035868485657224</v>
      </c>
      <c r="AB21">
        <f t="shared" si="19"/>
        <v>459.90673492053054</v>
      </c>
      <c r="AC21">
        <f t="shared" si="2"/>
        <v>452.22093252082016</v>
      </c>
      <c r="AE21">
        <f t="shared" si="3"/>
        <v>0</v>
      </c>
      <c r="AF21">
        <f t="shared" si="4"/>
        <v>0</v>
      </c>
      <c r="AG21">
        <f t="shared" si="4"/>
        <v>-9.8794835607071523</v>
      </c>
      <c r="AH21">
        <f t="shared" si="5"/>
        <v>-699.21870171338867</v>
      </c>
      <c r="AI21">
        <f t="shared" si="6"/>
        <v>-709.09818527409584</v>
      </c>
      <c r="AJ21">
        <f t="shared" si="7"/>
        <v>7.6858023997103828</v>
      </c>
      <c r="AK21">
        <f t="shared" si="22"/>
        <v>32.193471444437144</v>
      </c>
      <c r="AL21">
        <f t="shared" si="8"/>
        <v>-669.21891142994832</v>
      </c>
      <c r="AN21">
        <f t="shared" si="9"/>
        <v>0</v>
      </c>
      <c r="AO21">
        <f t="shared" si="9"/>
        <v>0</v>
      </c>
      <c r="AP21">
        <f t="shared" si="9"/>
        <v>-1.2847239928041263</v>
      </c>
      <c r="AQ21">
        <f t="shared" si="9"/>
        <v>-90.926113373100591</v>
      </c>
      <c r="AR21">
        <f t="shared" si="9"/>
        <v>-92.210837365904723</v>
      </c>
      <c r="AS21">
        <f t="shared" si="9"/>
        <v>0.99945859378024904</v>
      </c>
      <c r="AT21">
        <f t="shared" si="9"/>
        <v>4.1864258310848861</v>
      </c>
      <c r="AU21">
        <f t="shared" si="9"/>
        <v>-87.024952941039587</v>
      </c>
      <c r="AW21">
        <v>18</v>
      </c>
      <c r="AX21">
        <f>IF(Z21&gt;0, (R21*SUMPRODUCT(K21:$K$98, X21:$X$98)-K21*$AZ$3)/Z21, 0)</f>
        <v>572.17177616373692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10"/>
        <v>0.12000000000000001</v>
      </c>
      <c r="I22" s="5">
        <f t="shared" si="11"/>
        <v>1.1200000000000001</v>
      </c>
      <c r="J22">
        <f t="shared" si="12"/>
        <v>0.89285714285714279</v>
      </c>
      <c r="K22">
        <f t="shared" si="20"/>
        <v>0.11610677689037092</v>
      </c>
      <c r="L22" s="2">
        <v>19</v>
      </c>
      <c r="M22" s="6">
        <v>3.5990000000000002E-3</v>
      </c>
      <c r="Q22" s="4">
        <f t="shared" si="21"/>
        <v>12.5</v>
      </c>
      <c r="R22">
        <f t="shared" si="0"/>
        <v>250000</v>
      </c>
      <c r="S22">
        <f t="shared" si="1"/>
        <v>569.65840643498927</v>
      </c>
      <c r="U22">
        <f t="shared" si="13"/>
        <v>3.5990000000000002E-3</v>
      </c>
      <c r="V22">
        <f t="shared" si="14"/>
        <v>0.01</v>
      </c>
      <c r="W22">
        <f t="shared" si="15"/>
        <v>0.79035868485657224</v>
      </c>
      <c r="X22">
        <f t="shared" si="16"/>
        <v>2.8445009067988038E-3</v>
      </c>
      <c r="Y22">
        <f t="shared" si="17"/>
        <v>7.9035868485657218E-3</v>
      </c>
      <c r="Z22">
        <f t="shared" si="18"/>
        <v>0.77961059710120773</v>
      </c>
      <c r="AB22">
        <f t="shared" si="19"/>
        <v>452.22093252082016</v>
      </c>
      <c r="AC22">
        <f t="shared" si="2"/>
        <v>444.11173038450448</v>
      </c>
      <c r="AE22">
        <f t="shared" si="3"/>
        <v>0</v>
      </c>
      <c r="AF22">
        <f t="shared" si="4"/>
        <v>0</v>
      </c>
      <c r="AG22">
        <f t="shared" si="4"/>
        <v>-9.7451324637650973</v>
      </c>
      <c r="AH22">
        <f t="shared" si="5"/>
        <v>-711.12522669970099</v>
      </c>
      <c r="AI22">
        <f t="shared" si="6"/>
        <v>-720.87035916346611</v>
      </c>
      <c r="AJ22">
        <f t="shared" si="7"/>
        <v>8.1092021363156732</v>
      </c>
      <c r="AK22">
        <f t="shared" si="22"/>
        <v>31.655465276457413</v>
      </c>
      <c r="AL22">
        <f t="shared" si="8"/>
        <v>-681.10569175069293</v>
      </c>
      <c r="AN22">
        <f t="shared" si="9"/>
        <v>0</v>
      </c>
      <c r="AO22">
        <f t="shared" si="9"/>
        <v>0</v>
      </c>
      <c r="AP22">
        <f t="shared" si="9"/>
        <v>-1.1314759207374849</v>
      </c>
      <c r="AQ22">
        <f t="shared" si="9"/>
        <v>-82.566458037536634</v>
      </c>
      <c r="AR22">
        <f t="shared" si="9"/>
        <v>-83.69793395827412</v>
      </c>
      <c r="AS22">
        <f t="shared" si="9"/>
        <v>0.94153332320012317</v>
      </c>
      <c r="AT22">
        <f t="shared" si="9"/>
        <v>3.6754140442145249</v>
      </c>
      <c r="AU22">
        <f t="shared" si="9"/>
        <v>-79.080986590859453</v>
      </c>
      <c r="AW22">
        <v>19</v>
      </c>
      <c r="AX22">
        <f>IF(Z22&gt;0, (R22*SUMPRODUCT(K22:$K$98, X22:$X$98)-K22*$AZ$3)/Z22, 0)</f>
        <v>569.65840643498927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10"/>
        <v>0.12000000000000001</v>
      </c>
      <c r="I23" s="5">
        <f t="shared" si="11"/>
        <v>1.1200000000000001</v>
      </c>
      <c r="J23">
        <f t="shared" si="12"/>
        <v>0.89285714285714279</v>
      </c>
      <c r="K23">
        <f t="shared" si="20"/>
        <v>0.10366676508068833</v>
      </c>
      <c r="L23" s="2">
        <v>20</v>
      </c>
      <c r="M23" s="6">
        <v>3.7169999999999998E-3</v>
      </c>
      <c r="Q23" s="4">
        <f t="shared" si="21"/>
        <v>12.5</v>
      </c>
      <c r="R23">
        <f t="shared" si="0"/>
        <v>250000</v>
      </c>
      <c r="S23">
        <f t="shared" si="1"/>
        <v>566.36688375723179</v>
      </c>
      <c r="U23">
        <f t="shared" si="13"/>
        <v>3.7169999999999998E-3</v>
      </c>
      <c r="V23">
        <f t="shared" si="14"/>
        <v>0.01</v>
      </c>
      <c r="W23">
        <f t="shared" si="15"/>
        <v>0.77961059710120773</v>
      </c>
      <c r="X23">
        <f t="shared" si="16"/>
        <v>2.8978125894251888E-3</v>
      </c>
      <c r="Y23">
        <f t="shared" si="17"/>
        <v>7.7961059710120774E-3</v>
      </c>
      <c r="Z23">
        <f t="shared" si="18"/>
        <v>0.76891667854077039</v>
      </c>
      <c r="AB23">
        <f t="shared" si="19"/>
        <v>444.11173038450448</v>
      </c>
      <c r="AC23">
        <f t="shared" si="2"/>
        <v>435.48894309409729</v>
      </c>
      <c r="AE23">
        <f t="shared" si="3"/>
        <v>0</v>
      </c>
      <c r="AF23">
        <f t="shared" si="4"/>
        <v>0</v>
      </c>
      <c r="AG23">
        <f t="shared" si="4"/>
        <v>-9.6114584817596302</v>
      </c>
      <c r="AH23">
        <f t="shared" si="5"/>
        <v>-724.45314735629722</v>
      </c>
      <c r="AI23">
        <f t="shared" si="6"/>
        <v>-734.06460583805688</v>
      </c>
      <c r="AJ23">
        <f t="shared" si="7"/>
        <v>8.6227872904071887</v>
      </c>
      <c r="AK23">
        <f t="shared" si="22"/>
        <v>31.087821126915316</v>
      </c>
      <c r="AL23">
        <f t="shared" si="8"/>
        <v>-694.35399742073446</v>
      </c>
      <c r="AN23">
        <f t="shared" si="9"/>
        <v>0</v>
      </c>
      <c r="AO23">
        <f t="shared" si="9"/>
        <v>0</v>
      </c>
      <c r="AP23">
        <f t="shared" si="9"/>
        <v>-0.99638880851136491</v>
      </c>
      <c r="AQ23">
        <f t="shared" si="9"/>
        <v>-75.101714238950549</v>
      </c>
      <c r="AR23">
        <f t="shared" si="9"/>
        <v>-76.098103047461919</v>
      </c>
      <c r="AS23">
        <f t="shared" si="9"/>
        <v>0.89389646437538706</v>
      </c>
      <c r="AT23">
        <f t="shared" si="9"/>
        <v>3.2227738496343896</v>
      </c>
      <c r="AU23">
        <f t="shared" si="9"/>
        <v>-71.981432733452152</v>
      </c>
      <c r="AW23">
        <v>20</v>
      </c>
      <c r="AX23">
        <f>IF(Z23&gt;0, (R23*SUMPRODUCT(K23:$K$98, X23:$X$98)-K23*$AZ$3)/Z23, 0)</f>
        <v>566.36688375723179</v>
      </c>
    </row>
    <row r="24" spans="5:50" x14ac:dyDescent="0.25">
      <c r="E24">
        <v>2024</v>
      </c>
      <c r="F24" s="5">
        <f>EconomicRates!C64</f>
        <v>3.5571999999999999E-2</v>
      </c>
      <c r="G24" s="5">
        <f>EconomicRates!D64</f>
        <v>7.0000000000000007E-2</v>
      </c>
      <c r="H24" s="5">
        <f t="shared" si="10"/>
        <v>0.12000000000000001</v>
      </c>
      <c r="I24" s="5">
        <f t="shared" si="11"/>
        <v>1.1200000000000001</v>
      </c>
      <c r="J24">
        <f t="shared" si="12"/>
        <v>0.89285714285714279</v>
      </c>
      <c r="K24">
        <f t="shared" si="20"/>
        <v>9.2559611679185999E-2</v>
      </c>
      <c r="L24" s="2">
        <v>21</v>
      </c>
      <c r="M24" s="6">
        <v>3.852E-3</v>
      </c>
      <c r="Q24" s="4">
        <f t="shared" si="21"/>
        <v>12.5</v>
      </c>
      <c r="R24">
        <f t="shared" si="0"/>
        <v>250000</v>
      </c>
      <c r="S24">
        <f t="shared" si="1"/>
        <v>562.34693794427426</v>
      </c>
      <c r="U24">
        <f t="shared" si="13"/>
        <v>3.852E-3</v>
      </c>
      <c r="V24">
        <f t="shared" si="14"/>
        <v>0.01</v>
      </c>
      <c r="W24">
        <f t="shared" si="15"/>
        <v>0.76891667854077039</v>
      </c>
      <c r="X24">
        <f t="shared" si="16"/>
        <v>2.9618670457390475E-3</v>
      </c>
      <c r="Y24">
        <f t="shared" si="17"/>
        <v>7.689166785407704E-3</v>
      </c>
      <c r="Z24">
        <f t="shared" si="18"/>
        <v>0.75826564470962365</v>
      </c>
      <c r="AB24">
        <f t="shared" si="19"/>
        <v>435.48894309409729</v>
      </c>
      <c r="AC24">
        <f t="shared" si="2"/>
        <v>426.40836345079782</v>
      </c>
      <c r="AE24">
        <f t="shared" si="3"/>
        <v>0</v>
      </c>
      <c r="AF24">
        <f t="shared" si="4"/>
        <v>0</v>
      </c>
      <c r="AG24">
        <f t="shared" si="4"/>
        <v>-9.4783205588702959</v>
      </c>
      <c r="AH24">
        <f t="shared" si="5"/>
        <v>-740.46676143476191</v>
      </c>
      <c r="AI24">
        <f t="shared" si="6"/>
        <v>-749.94508199363224</v>
      </c>
      <c r="AJ24">
        <f t="shared" si="7"/>
        <v>9.0805796432994725</v>
      </c>
      <c r="AK24">
        <f t="shared" si="22"/>
        <v>30.484226016586813</v>
      </c>
      <c r="AL24">
        <f t="shared" si="8"/>
        <v>-710.38027633374588</v>
      </c>
      <c r="AN24">
        <f t="shared" si="9"/>
        <v>0</v>
      </c>
      <c r="AO24">
        <f t="shared" si="9"/>
        <v>0</v>
      </c>
      <c r="AP24">
        <f t="shared" si="9"/>
        <v>-0.87730967029987983</v>
      </c>
      <c r="AQ24">
        <f t="shared" si="9"/>
        <v>-68.537315899746019</v>
      </c>
      <c r="AR24">
        <f t="shared" si="9"/>
        <v>-69.414625570045899</v>
      </c>
      <c r="AS24">
        <f t="shared" si="9"/>
        <v>0.84049492560572048</v>
      </c>
      <c r="AT24">
        <f t="shared" si="9"/>
        <v>2.8216081224358143</v>
      </c>
      <c r="AU24">
        <f t="shared" si="9"/>
        <v>-65.752522522004369</v>
      </c>
      <c r="AW24">
        <v>21</v>
      </c>
      <c r="AX24">
        <f>IF(Z24&gt;0, (R24*SUMPRODUCT(K24:$K$98, X24:$X$98)-K24*$AZ$3)/Z24, 0)</f>
        <v>562.34693794427426</v>
      </c>
    </row>
    <row r="25" spans="5:50" x14ac:dyDescent="0.25">
      <c r="E25">
        <v>2025</v>
      </c>
      <c r="F25" s="5">
        <f>EconomicRates!C65</f>
        <v>3.5571999999999999E-2</v>
      </c>
      <c r="G25" s="5">
        <f>EconomicRates!D65</f>
        <v>7.0000000000000007E-2</v>
      </c>
      <c r="H25" s="5">
        <f t="shared" si="10"/>
        <v>0.12000000000000001</v>
      </c>
      <c r="I25" s="5">
        <f t="shared" si="11"/>
        <v>1.1200000000000001</v>
      </c>
      <c r="J25">
        <f t="shared" si="12"/>
        <v>0.89285714285714279</v>
      </c>
      <c r="K25">
        <f t="shared" si="20"/>
        <v>8.2642510427844637E-2</v>
      </c>
      <c r="L25" s="2">
        <v>22</v>
      </c>
      <c r="M25" s="6">
        <v>4.0049999999999999E-3</v>
      </c>
      <c r="Q25" s="4">
        <f t="shared" si="21"/>
        <v>12.5</v>
      </c>
      <c r="R25">
        <f t="shared" si="0"/>
        <v>250000</v>
      </c>
      <c r="S25">
        <f t="shared" si="1"/>
        <v>557.50771655316009</v>
      </c>
      <c r="U25">
        <f t="shared" si="13"/>
        <v>4.0049999999999999E-3</v>
      </c>
      <c r="V25">
        <f t="shared" si="14"/>
        <v>0.01</v>
      </c>
      <c r="W25">
        <f t="shared" si="15"/>
        <v>0.75826564470962365</v>
      </c>
      <c r="X25">
        <f t="shared" si="16"/>
        <v>3.0368539070620426E-3</v>
      </c>
      <c r="Y25">
        <f t="shared" si="17"/>
        <v>7.5826564470962369E-3</v>
      </c>
      <c r="Z25">
        <f t="shared" si="18"/>
        <v>0.74764613435546545</v>
      </c>
      <c r="AB25">
        <f t="shared" si="19"/>
        <v>426.40836345079782</v>
      </c>
      <c r="AC25">
        <f t="shared" si="2"/>
        <v>416.81848915431266</v>
      </c>
      <c r="AE25">
        <f t="shared" si="3"/>
        <v>0</v>
      </c>
      <c r="AF25">
        <f t="shared" si="4"/>
        <v>0</v>
      </c>
      <c r="AG25">
        <f t="shared" si="4"/>
        <v>-9.3455766794433188</v>
      </c>
      <c r="AH25">
        <f t="shared" si="5"/>
        <v>-759.21347676551068</v>
      </c>
      <c r="AI25">
        <f t="shared" si="6"/>
        <v>-768.55905344495397</v>
      </c>
      <c r="AJ25">
        <f t="shared" si="7"/>
        <v>9.5898742964851635</v>
      </c>
      <c r="AK25">
        <f t="shared" si="22"/>
        <v>29.848585441555851</v>
      </c>
      <c r="AL25">
        <f t="shared" si="8"/>
        <v>-729.12059370691293</v>
      </c>
      <c r="AN25">
        <f t="shared" si="9"/>
        <v>0</v>
      </c>
      <c r="AO25">
        <f t="shared" si="9"/>
        <v>0</v>
      </c>
      <c r="AP25">
        <f t="shared" si="9"/>
        <v>-0.77234191818511611</v>
      </c>
      <c r="AQ25">
        <f t="shared" si="9"/>
        <v>-62.743307670553897</v>
      </c>
      <c r="AR25">
        <f t="shared" si="9"/>
        <v>-63.515649588739009</v>
      </c>
      <c r="AS25">
        <f t="shared" si="9"/>
        <v>0.79253128654899441</v>
      </c>
      <c r="AT25">
        <f t="shared" si="9"/>
        <v>2.4667620336101912</v>
      </c>
      <c r="AU25">
        <f t="shared" si="9"/>
        <v>-60.256356268579822</v>
      </c>
      <c r="AW25">
        <v>22</v>
      </c>
      <c r="AX25">
        <f>IF(Z25&gt;0, (R25*SUMPRODUCT(K25:$K$98, X25:$X$98)-K25*$AZ$3)/Z25, 0)</f>
        <v>557.50771655316009</v>
      </c>
    </row>
    <row r="26" spans="5:50" x14ac:dyDescent="0.25">
      <c r="E26">
        <v>2026</v>
      </c>
      <c r="F26" s="5">
        <f>EconomicRates!C66</f>
        <v>3.5571999999999999E-2</v>
      </c>
      <c r="G26" s="5">
        <f>EconomicRates!D66</f>
        <v>7.0000000000000007E-2</v>
      </c>
      <c r="H26" s="5">
        <f t="shared" si="10"/>
        <v>0.12000000000000001</v>
      </c>
      <c r="I26" s="5">
        <f t="shared" si="11"/>
        <v>1.1200000000000001</v>
      </c>
      <c r="J26">
        <f t="shared" si="12"/>
        <v>0.89285714285714279</v>
      </c>
      <c r="K26">
        <f t="shared" si="20"/>
        <v>7.3787955739146996E-2</v>
      </c>
      <c r="L26" s="2">
        <v>23</v>
      </c>
      <c r="M26" s="6">
        <v>4.1640000000000002E-3</v>
      </c>
      <c r="Q26" s="4">
        <f t="shared" si="21"/>
        <v>12.5</v>
      </c>
      <c r="R26">
        <f t="shared" si="0"/>
        <v>250000</v>
      </c>
      <c r="S26">
        <f t="shared" si="1"/>
        <v>551.79872891506443</v>
      </c>
      <c r="U26">
        <f t="shared" si="13"/>
        <v>4.1640000000000002E-3</v>
      </c>
      <c r="V26">
        <f t="shared" si="14"/>
        <v>0.01</v>
      </c>
      <c r="W26">
        <f t="shared" si="15"/>
        <v>0.74764613435546545</v>
      </c>
      <c r="X26">
        <f t="shared" si="16"/>
        <v>3.1131985034561585E-3</v>
      </c>
      <c r="Y26">
        <f t="shared" si="17"/>
        <v>7.4764613435546546E-3</v>
      </c>
      <c r="Z26">
        <f t="shared" si="18"/>
        <v>0.73705647450845468</v>
      </c>
      <c r="AB26">
        <f t="shared" si="19"/>
        <v>416.81848915431266</v>
      </c>
      <c r="AC26">
        <f t="shared" si="2"/>
        <v>406.70682577238387</v>
      </c>
      <c r="AE26">
        <f t="shared" si="3"/>
        <v>0</v>
      </c>
      <c r="AF26">
        <f t="shared" si="4"/>
        <v>0</v>
      </c>
      <c r="AG26">
        <f t="shared" si="4"/>
        <v>-9.2132059313556844</v>
      </c>
      <c r="AH26">
        <f t="shared" si="5"/>
        <v>-778.29962586403963</v>
      </c>
      <c r="AI26">
        <f t="shared" si="6"/>
        <v>-787.5128317953953</v>
      </c>
      <c r="AJ26">
        <f t="shared" si="7"/>
        <v>10.111663381928793</v>
      </c>
      <c r="AK26">
        <f t="shared" si="22"/>
        <v>29.177294240801888</v>
      </c>
      <c r="AL26">
        <f t="shared" si="8"/>
        <v>-748.22387417266464</v>
      </c>
      <c r="AN26">
        <f t="shared" si="9"/>
        <v>0</v>
      </c>
      <c r="AO26">
        <f t="shared" si="9"/>
        <v>0</v>
      </c>
      <c r="AP26">
        <f t="shared" si="9"/>
        <v>-0.67982363147851987</v>
      </c>
      <c r="AQ26">
        <f t="shared" si="9"/>
        <v>-57.429138345050426</v>
      </c>
      <c r="AR26">
        <f t="shared" si="9"/>
        <v>-58.108961976528938</v>
      </c>
      <c r="AS26">
        <f t="shared" si="9"/>
        <v>0.74611897007491523</v>
      </c>
      <c r="AT26">
        <f t="shared" si="9"/>
        <v>2.1529328960283585</v>
      </c>
      <c r="AU26">
        <f t="shared" si="9"/>
        <v>-55.209910110425668</v>
      </c>
      <c r="AW26">
        <v>23</v>
      </c>
      <c r="AX26">
        <f>IF(Z26&gt;0, (R26*SUMPRODUCT(K26:$K$98, X26:$X$98)-K26*$AZ$3)/Z26, 0)</f>
        <v>551.79872891506443</v>
      </c>
    </row>
    <row r="27" spans="5:50" x14ac:dyDescent="0.25">
      <c r="E27">
        <v>2027</v>
      </c>
      <c r="F27" s="5">
        <f>EconomicRates!C67</f>
        <v>3.5571999999999999E-2</v>
      </c>
      <c r="G27" s="5">
        <f>EconomicRates!D67</f>
        <v>7.0000000000000007E-2</v>
      </c>
      <c r="H27" s="5">
        <f t="shared" si="10"/>
        <v>0.12000000000000001</v>
      </c>
      <c r="I27" s="5">
        <f t="shared" si="11"/>
        <v>1.1200000000000001</v>
      </c>
      <c r="J27">
        <f t="shared" si="12"/>
        <v>0.89285714285714279</v>
      </c>
      <c r="K27">
        <f t="shared" si="20"/>
        <v>6.5882103338524095E-2</v>
      </c>
      <c r="L27" s="2">
        <v>24</v>
      </c>
      <c r="M27" s="6">
        <v>4.3350000000000003E-3</v>
      </c>
      <c r="Q27" s="4">
        <f t="shared" si="21"/>
        <v>12.5</v>
      </c>
      <c r="R27">
        <f t="shared" si="0"/>
        <v>250000</v>
      </c>
      <c r="S27">
        <f t="shared" si="1"/>
        <v>545.45803383021439</v>
      </c>
      <c r="U27">
        <f t="shared" si="13"/>
        <v>4.3350000000000003E-3</v>
      </c>
      <c r="V27">
        <f t="shared" si="14"/>
        <v>0.01</v>
      </c>
      <c r="W27">
        <f t="shared" si="15"/>
        <v>0.73705647450845468</v>
      </c>
      <c r="X27">
        <f t="shared" si="16"/>
        <v>3.1951398169941512E-3</v>
      </c>
      <c r="Y27">
        <f t="shared" si="17"/>
        <v>7.3705647450845466E-3</v>
      </c>
      <c r="Z27">
        <f t="shared" si="18"/>
        <v>0.72649076994637596</v>
      </c>
      <c r="AB27">
        <f t="shared" si="19"/>
        <v>406.70682577238387</v>
      </c>
      <c r="AC27">
        <f t="shared" si="2"/>
        <v>396.27022697074887</v>
      </c>
      <c r="AE27">
        <f t="shared" si="3"/>
        <v>0</v>
      </c>
      <c r="AF27">
        <f t="shared" si="4"/>
        <v>0</v>
      </c>
      <c r="AG27">
        <f t="shared" si="4"/>
        <v>-9.0811346243296995</v>
      </c>
      <c r="AH27">
        <f t="shared" si="5"/>
        <v>-798.78495424853782</v>
      </c>
      <c r="AI27">
        <f t="shared" si="6"/>
        <v>-807.86608887286752</v>
      </c>
      <c r="AJ27">
        <f t="shared" si="7"/>
        <v>10.436598801635</v>
      </c>
      <c r="AK27">
        <f t="shared" si="22"/>
        <v>28.469477804066873</v>
      </c>
      <c r="AL27">
        <f t="shared" si="8"/>
        <v>-768.96001226716567</v>
      </c>
      <c r="AN27">
        <f t="shared" si="9"/>
        <v>0</v>
      </c>
      <c r="AO27">
        <f t="shared" si="9"/>
        <v>0</v>
      </c>
      <c r="AP27">
        <f t="shared" si="9"/>
        <v>-0.59828424975113847</v>
      </c>
      <c r="AQ27">
        <f t="shared" si="9"/>
        <v>-52.625632901060406</v>
      </c>
      <c r="AR27">
        <f t="shared" si="9"/>
        <v>-53.223917150811552</v>
      </c>
      <c r="AS27">
        <f t="shared" si="9"/>
        <v>0.68758508075203384</v>
      </c>
      <c r="AT27">
        <f t="shared" si="9"/>
        <v>1.8756290786813516</v>
      </c>
      <c r="AU27">
        <f t="shared" si="9"/>
        <v>-50.660702991378166</v>
      </c>
      <c r="AW27">
        <v>24</v>
      </c>
      <c r="AX27">
        <f>IF(Z27&gt;0, (R27*SUMPRODUCT(K27:$K$98, X27:$X$98)-K27*$AZ$3)/Z27, 0)</f>
        <v>545.45803383021439</v>
      </c>
    </row>
    <row r="28" spans="5:50" x14ac:dyDescent="0.25">
      <c r="E28">
        <v>2028</v>
      </c>
      <c r="F28" s="5">
        <f>EconomicRates!C68</f>
        <v>3.5571999999999999E-2</v>
      </c>
      <c r="G28" s="5">
        <f>EconomicRates!D68</f>
        <v>7.0000000000000007E-2</v>
      </c>
      <c r="H28" s="5">
        <f t="shared" si="10"/>
        <v>0.12000000000000001</v>
      </c>
      <c r="I28" s="5">
        <f t="shared" si="11"/>
        <v>1.1200000000000001</v>
      </c>
      <c r="J28">
        <f t="shared" si="12"/>
        <v>0.89285714285714279</v>
      </c>
      <c r="K28">
        <f t="shared" si="20"/>
        <v>5.8823306552253651E-2</v>
      </c>
      <c r="L28" s="2">
        <v>25</v>
      </c>
      <c r="M28" s="6">
        <v>4.522E-3</v>
      </c>
      <c r="Q28" s="4">
        <f t="shared" si="21"/>
        <v>12.5</v>
      </c>
      <c r="R28">
        <f t="shared" si="0"/>
        <v>250000</v>
      </c>
      <c r="S28">
        <f t="shared" si="1"/>
        <v>538.59521366678553</v>
      </c>
      <c r="U28">
        <f t="shared" si="13"/>
        <v>4.522E-3</v>
      </c>
      <c r="V28">
        <f t="shared" si="14"/>
        <v>0.01</v>
      </c>
      <c r="W28">
        <f t="shared" si="15"/>
        <v>0.72649076994637596</v>
      </c>
      <c r="X28">
        <f t="shared" si="16"/>
        <v>3.285191261697512E-3</v>
      </c>
      <c r="Y28">
        <f t="shared" si="17"/>
        <v>7.2649076994637596E-3</v>
      </c>
      <c r="Z28">
        <f t="shared" si="18"/>
        <v>0.71594067098521474</v>
      </c>
      <c r="AB28">
        <f t="shared" si="19"/>
        <v>396.27022697074887</v>
      </c>
      <c r="AC28">
        <f t="shared" si="2"/>
        <v>385.60221866202352</v>
      </c>
      <c r="AE28">
        <f t="shared" si="3"/>
        <v>0</v>
      </c>
      <c r="AF28">
        <f t="shared" si="4"/>
        <v>0</v>
      </c>
      <c r="AG28">
        <f t="shared" si="4"/>
        <v>-8.9492583873151847</v>
      </c>
      <c r="AH28">
        <f t="shared" si="5"/>
        <v>-821.29781542437797</v>
      </c>
      <c r="AI28">
        <f t="shared" si="6"/>
        <v>-830.24707381169321</v>
      </c>
      <c r="AJ28">
        <f t="shared" si="7"/>
        <v>10.668008308725348</v>
      </c>
      <c r="AK28">
        <f t="shared" si="22"/>
        <v>27.738915887952423</v>
      </c>
      <c r="AL28">
        <f t="shared" si="8"/>
        <v>-791.84014961501543</v>
      </c>
      <c r="AN28">
        <f t="shared" si="9"/>
        <v>0</v>
      </c>
      <c r="AO28">
        <f t="shared" si="9"/>
        <v>0</v>
      </c>
      <c r="AP28">
        <f t="shared" si="9"/>
        <v>-0.52642496953236828</v>
      </c>
      <c r="AQ28">
        <f t="shared" si="9"/>
        <v>-48.311453167404423</v>
      </c>
      <c r="AR28">
        <f t="shared" si="9"/>
        <v>-48.837878136936794</v>
      </c>
      <c r="AS28">
        <f t="shared" si="9"/>
        <v>0.62752752304614012</v>
      </c>
      <c r="AT28">
        <f t="shared" si="9"/>
        <v>1.6316947527042047</v>
      </c>
      <c r="AU28">
        <f t="shared" si="9"/>
        <v>-46.578655861186448</v>
      </c>
      <c r="AW28">
        <v>25</v>
      </c>
      <c r="AX28">
        <f>IF(Z28&gt;0, (R28*SUMPRODUCT(K28:$K$98, X28:$X$98)-K28*$AZ$3)/Z28, 0)</f>
        <v>538.59521366678553</v>
      </c>
    </row>
    <row r="29" spans="5:50" x14ac:dyDescent="0.25">
      <c r="E29">
        <v>2029</v>
      </c>
      <c r="F29" s="5">
        <f>EconomicRates!C69</f>
        <v>3.5571999999999999E-2</v>
      </c>
      <c r="G29" s="5">
        <f>EconomicRates!D69</f>
        <v>7.0000000000000007E-2</v>
      </c>
      <c r="H29" s="5">
        <f t="shared" si="10"/>
        <v>0.12000000000000001</v>
      </c>
      <c r="I29" s="5">
        <f t="shared" si="11"/>
        <v>1.1200000000000001</v>
      </c>
      <c r="J29">
        <f t="shared" si="12"/>
        <v>0.89285714285714279</v>
      </c>
      <c r="K29">
        <f t="shared" si="20"/>
        <v>5.2520809421655039E-2</v>
      </c>
      <c r="L29" s="2">
        <v>26</v>
      </c>
      <c r="M29" s="6">
        <v>4.7470000000000004E-3</v>
      </c>
      <c r="Q29" s="4">
        <f t="shared" si="21"/>
        <v>12.5</v>
      </c>
      <c r="R29">
        <f t="shared" si="0"/>
        <v>250000</v>
      </c>
      <c r="S29">
        <f t="shared" si="1"/>
        <v>531.27604851178126</v>
      </c>
      <c r="U29">
        <f t="shared" si="13"/>
        <v>4.7470000000000004E-3</v>
      </c>
      <c r="V29">
        <f t="shared" si="14"/>
        <v>0.01</v>
      </c>
      <c r="W29">
        <f t="shared" si="15"/>
        <v>0.71594067098521474</v>
      </c>
      <c r="X29">
        <f t="shared" si="16"/>
        <v>3.3985703651668148E-3</v>
      </c>
      <c r="Y29">
        <f t="shared" si="17"/>
        <v>7.1594067098521477E-3</v>
      </c>
      <c r="Z29">
        <f t="shared" si="18"/>
        <v>0.70538269391019581</v>
      </c>
      <c r="AB29">
        <f t="shared" si="19"/>
        <v>385.60221866202352</v>
      </c>
      <c r="AC29">
        <f t="shared" si="2"/>
        <v>374.75293030920415</v>
      </c>
      <c r="AE29">
        <f t="shared" si="3"/>
        <v>0</v>
      </c>
      <c r="AF29">
        <f t="shared" si="4"/>
        <v>0</v>
      </c>
      <c r="AG29">
        <f t="shared" si="4"/>
        <v>-8.8172836738774478</v>
      </c>
      <c r="AH29">
        <f t="shared" si="5"/>
        <v>-849.64259129170375</v>
      </c>
      <c r="AI29">
        <f t="shared" si="6"/>
        <v>-858.45987496558121</v>
      </c>
      <c r="AJ29">
        <f t="shared" si="7"/>
        <v>10.849288352819372</v>
      </c>
      <c r="AK29">
        <f t="shared" si="22"/>
        <v>26.992155306341648</v>
      </c>
      <c r="AL29">
        <f t="shared" si="8"/>
        <v>-820.61843130642023</v>
      </c>
      <c r="AN29">
        <f t="shared" si="9"/>
        <v>0</v>
      </c>
      <c r="AO29">
        <f t="shared" si="9"/>
        <v>0</v>
      </c>
      <c r="AP29">
        <f t="shared" si="9"/>
        <v>-0.46309087545238781</v>
      </c>
      <c r="AQ29">
        <f t="shared" si="9"/>
        <v>-44.623916613752719</v>
      </c>
      <c r="AR29">
        <f t="shared" si="9"/>
        <v>-45.087007489205106</v>
      </c>
      <c r="AS29">
        <f t="shared" si="9"/>
        <v>0.56981340593900798</v>
      </c>
      <c r="AT29">
        <f t="shared" si="9"/>
        <v>1.4176498447240844</v>
      </c>
      <c r="AU29">
        <f t="shared" si="9"/>
        <v>-43.099544238542016</v>
      </c>
      <c r="AW29">
        <v>26</v>
      </c>
      <c r="AX29">
        <f>IF(Z29&gt;0, (R29*SUMPRODUCT(K29:$K$98, X29:$X$98)-K29*$AZ$3)/Z29, 0)</f>
        <v>531.27604851178126</v>
      </c>
    </row>
    <row r="30" spans="5:50" x14ac:dyDescent="0.25">
      <c r="E30">
        <v>2030</v>
      </c>
      <c r="F30" s="5">
        <f>EconomicRates!C70</f>
        <v>3.5571999999999999E-2</v>
      </c>
      <c r="G30" s="5">
        <f>EconomicRates!D70</f>
        <v>7.0000000000000007E-2</v>
      </c>
      <c r="H30" s="5">
        <f t="shared" si="10"/>
        <v>0.12000000000000001</v>
      </c>
      <c r="I30" s="5">
        <f t="shared" si="11"/>
        <v>1.1200000000000001</v>
      </c>
      <c r="J30">
        <f t="shared" si="12"/>
        <v>0.89285714285714279</v>
      </c>
      <c r="K30">
        <f t="shared" si="20"/>
        <v>4.6893579840763422E-2</v>
      </c>
      <c r="L30" s="2">
        <v>27</v>
      </c>
      <c r="M30" s="6">
        <v>4.9870000000000001E-3</v>
      </c>
      <c r="Q30" s="4">
        <f t="shared" si="21"/>
        <v>12.5</v>
      </c>
      <c r="R30">
        <f t="shared" si="0"/>
        <v>250000</v>
      </c>
      <c r="S30">
        <f t="shared" si="1"/>
        <v>523.27512161556365</v>
      </c>
      <c r="U30">
        <f t="shared" si="13"/>
        <v>4.9870000000000001E-3</v>
      </c>
      <c r="V30">
        <f t="shared" si="14"/>
        <v>0.01</v>
      </c>
      <c r="W30">
        <f t="shared" si="15"/>
        <v>0.70538269391019581</v>
      </c>
      <c r="X30">
        <f t="shared" si="16"/>
        <v>3.5177434945301467E-3</v>
      </c>
      <c r="Y30">
        <f t="shared" si="17"/>
        <v>7.0538269391019585E-3</v>
      </c>
      <c r="Z30">
        <f t="shared" si="18"/>
        <v>0.69481112347656371</v>
      </c>
      <c r="AB30">
        <f t="shared" si="19"/>
        <v>374.75293030920415</v>
      </c>
      <c r="AC30">
        <f t="shared" si="2"/>
        <v>363.57737513704529</v>
      </c>
      <c r="AE30">
        <f t="shared" si="3"/>
        <v>0</v>
      </c>
      <c r="AF30">
        <f t="shared" si="4"/>
        <v>0</v>
      </c>
      <c r="AG30">
        <f t="shared" si="4"/>
        <v>-8.6851390434570455</v>
      </c>
      <c r="AH30">
        <f t="shared" si="5"/>
        <v>-879.43587363253664</v>
      </c>
      <c r="AI30">
        <f t="shared" si="6"/>
        <v>-888.12101267599371</v>
      </c>
      <c r="AJ30">
        <f t="shared" si="7"/>
        <v>11.175555172158852</v>
      </c>
      <c r="AK30">
        <f t="shared" si="22"/>
        <v>26.232705121644294</v>
      </c>
      <c r="AL30">
        <f t="shared" si="8"/>
        <v>-850.71275238219062</v>
      </c>
      <c r="AN30">
        <f t="shared" si="9"/>
        <v>0</v>
      </c>
      <c r="AO30">
        <f t="shared" si="9"/>
        <v>0</v>
      </c>
      <c r="AP30">
        <f t="shared" si="9"/>
        <v>-0.40727726116248464</v>
      </c>
      <c r="AQ30">
        <f t="shared" si="9"/>
        <v>-41.239896355018885</v>
      </c>
      <c r="AR30">
        <f t="shared" si="9"/>
        <v>-41.647173616181377</v>
      </c>
      <c r="AS30">
        <f t="shared" si="9"/>
        <v>0.5240617887304877</v>
      </c>
      <c r="AT30">
        <f t="shared" si="9"/>
        <v>1.2301454520610302</v>
      </c>
      <c r="AU30">
        <f t="shared" si="9"/>
        <v>-39.892966375389861</v>
      </c>
      <c r="AW30">
        <v>27</v>
      </c>
      <c r="AX30">
        <f>IF(Z30&gt;0, (R30*SUMPRODUCT(K30:$K$98, X30:$X$98)-K30*$AZ$3)/Z30, 0)</f>
        <v>523.27512161556365</v>
      </c>
    </row>
    <row r="31" spans="5:50" x14ac:dyDescent="0.25">
      <c r="E31">
        <v>2031</v>
      </c>
      <c r="F31" s="5">
        <f>EconomicRates!C71</f>
        <v>3.5571999999999999E-2</v>
      </c>
      <c r="G31" s="5">
        <f>EconomicRates!D71</f>
        <v>7.0000000000000007E-2</v>
      </c>
      <c r="H31" s="5">
        <f t="shared" si="10"/>
        <v>0.12000000000000001</v>
      </c>
      <c r="I31" s="5">
        <f t="shared" si="11"/>
        <v>1.1200000000000001</v>
      </c>
      <c r="J31">
        <f t="shared" si="12"/>
        <v>0.89285714285714279</v>
      </c>
      <c r="K31">
        <f t="shared" si="20"/>
        <v>4.1869267714967337E-2</v>
      </c>
      <c r="L31" s="2">
        <v>28</v>
      </c>
      <c r="M31" s="6">
        <v>5.2249999999999996E-3</v>
      </c>
      <c r="Q31" s="4">
        <f t="shared" si="21"/>
        <v>12.5</v>
      </c>
      <c r="R31">
        <f t="shared" si="0"/>
        <v>250000</v>
      </c>
      <c r="S31">
        <f t="shared" si="1"/>
        <v>514.74027223438998</v>
      </c>
      <c r="U31">
        <f t="shared" si="13"/>
        <v>5.2249999999999996E-3</v>
      </c>
      <c r="V31">
        <f t="shared" si="14"/>
        <v>0.01</v>
      </c>
      <c r="W31">
        <f t="shared" si="15"/>
        <v>0.69481112347656371</v>
      </c>
      <c r="X31">
        <f t="shared" si="16"/>
        <v>3.630388120165045E-3</v>
      </c>
      <c r="Y31">
        <f t="shared" si="17"/>
        <v>6.9481112347656374E-3</v>
      </c>
      <c r="Z31">
        <f t="shared" si="18"/>
        <v>0.68423262412163299</v>
      </c>
      <c r="AB31">
        <f t="shared" si="19"/>
        <v>363.57737513704529</v>
      </c>
      <c r="AC31">
        <f t="shared" si="2"/>
        <v>352.20208721202039</v>
      </c>
      <c r="AE31">
        <f t="shared" si="3"/>
        <v>0</v>
      </c>
      <c r="AF31">
        <f t="shared" si="4"/>
        <v>0</v>
      </c>
      <c r="AG31">
        <f t="shared" si="4"/>
        <v>-8.5529078015204121</v>
      </c>
      <c r="AH31">
        <f t="shared" si="5"/>
        <v>-907.59703004126129</v>
      </c>
      <c r="AI31">
        <f t="shared" si="6"/>
        <v>-916.1499378427817</v>
      </c>
      <c r="AJ31">
        <f t="shared" si="7"/>
        <v>11.375287925024907</v>
      </c>
      <c r="AK31">
        <f t="shared" si="22"/>
        <v>25.450416259593172</v>
      </c>
      <c r="AL31">
        <f t="shared" si="8"/>
        <v>-879.32423365816351</v>
      </c>
      <c r="AN31">
        <f t="shared" si="9"/>
        <v>0</v>
      </c>
      <c r="AO31">
        <f t="shared" si="9"/>
        <v>0</v>
      </c>
      <c r="AP31">
        <f t="shared" si="9"/>
        <v>-0.35810398648329084</v>
      </c>
      <c r="AQ31">
        <f t="shared" si="9"/>
        <v>-38.000423028106823</v>
      </c>
      <c r="AR31">
        <f t="shared" si="9"/>
        <v>-38.358527014590109</v>
      </c>
      <c r="AS31">
        <f t="shared" si="9"/>
        <v>0.47627497546770309</v>
      </c>
      <c r="AT31">
        <f t="shared" si="9"/>
        <v>1.0655902918302642</v>
      </c>
      <c r="AU31">
        <f t="shared" si="9"/>
        <v>-36.816661747292137</v>
      </c>
      <c r="AW31">
        <v>28</v>
      </c>
      <c r="AX31">
        <f>IF(Z31&gt;0, (R31*SUMPRODUCT(K31:$K$98, X31:$X$98)-K31*$AZ$3)/Z31, 0)</f>
        <v>514.74027223438998</v>
      </c>
    </row>
    <row r="32" spans="5:50" x14ac:dyDescent="0.25">
      <c r="E32">
        <v>2032</v>
      </c>
      <c r="F32" s="5">
        <f>EconomicRates!C72</f>
        <v>3.5571999999999999E-2</v>
      </c>
      <c r="G32" s="5">
        <f>EconomicRates!D72</f>
        <v>7.0000000000000007E-2</v>
      </c>
      <c r="H32" s="5">
        <f t="shared" si="10"/>
        <v>0.12000000000000001</v>
      </c>
      <c r="I32" s="5">
        <f t="shared" si="11"/>
        <v>1.1200000000000001</v>
      </c>
      <c r="J32">
        <f t="shared" si="12"/>
        <v>0.89285714285714279</v>
      </c>
      <c r="K32">
        <f t="shared" si="20"/>
        <v>3.7383274745506546E-2</v>
      </c>
      <c r="L32" s="2">
        <v>29</v>
      </c>
      <c r="M32" s="6">
        <v>5.4879999999999998E-3</v>
      </c>
      <c r="Q32" s="4">
        <f t="shared" si="21"/>
        <v>12.5</v>
      </c>
      <c r="R32">
        <f t="shared" si="0"/>
        <v>250000</v>
      </c>
      <c r="S32">
        <f t="shared" si="1"/>
        <v>506.01049105495827</v>
      </c>
      <c r="U32">
        <f t="shared" si="13"/>
        <v>5.4879999999999998E-3</v>
      </c>
      <c r="V32">
        <f t="shared" si="14"/>
        <v>0.01</v>
      </c>
      <c r="W32">
        <f t="shared" si="15"/>
        <v>0.68423262412163299</v>
      </c>
      <c r="X32">
        <f t="shared" si="16"/>
        <v>3.7550686411795217E-3</v>
      </c>
      <c r="Y32">
        <f t="shared" si="17"/>
        <v>6.84232624121633E-3</v>
      </c>
      <c r="Z32">
        <f t="shared" si="18"/>
        <v>0.67363522923923724</v>
      </c>
      <c r="AB32">
        <f t="shared" si="19"/>
        <v>352.20208721202039</v>
      </c>
      <c r="AC32">
        <f t="shared" si="2"/>
        <v>340.8664931392658</v>
      </c>
      <c r="AE32">
        <f t="shared" si="3"/>
        <v>0</v>
      </c>
      <c r="AF32">
        <f t="shared" si="4"/>
        <v>0</v>
      </c>
      <c r="AG32">
        <f t="shared" si="4"/>
        <v>-8.4204403654904656</v>
      </c>
      <c r="AH32">
        <f t="shared" si="5"/>
        <v>-938.76716029488045</v>
      </c>
      <c r="AI32">
        <f t="shared" si="6"/>
        <v>-947.18760066037089</v>
      </c>
      <c r="AJ32">
        <f t="shared" si="7"/>
        <v>11.335594072754589</v>
      </c>
      <c r="AK32">
        <f t="shared" si="22"/>
        <v>24.654146104841431</v>
      </c>
      <c r="AL32">
        <f t="shared" si="8"/>
        <v>-911.1978604827749</v>
      </c>
      <c r="AN32">
        <f t="shared" si="9"/>
        <v>0</v>
      </c>
      <c r="AO32">
        <f t="shared" si="9"/>
        <v>0</v>
      </c>
      <c r="AP32">
        <f t="shared" si="9"/>
        <v>-0.31478363566128365</v>
      </c>
      <c r="AQ32">
        <f t="shared" si="9"/>
        <v>-35.094190675362498</v>
      </c>
      <c r="AR32">
        <f t="shared" si="9"/>
        <v>-35.408974311023783</v>
      </c>
      <c r="AS32">
        <f t="shared" si="9"/>
        <v>0.42376162762532033</v>
      </c>
      <c r="AT32">
        <f t="shared" si="9"/>
        <v>0.92165271745314725</v>
      </c>
      <c r="AU32">
        <f t="shared" si="9"/>
        <v>-34.063559965945316</v>
      </c>
      <c r="AW32">
        <v>29</v>
      </c>
      <c r="AX32">
        <f>IF(Z32&gt;0, (R32*SUMPRODUCT(K32:$K$98, X32:$X$98)-K32*$AZ$3)/Z32, 0)</f>
        <v>506.01049105495827</v>
      </c>
    </row>
    <row r="33" spans="5:50" x14ac:dyDescent="0.25">
      <c r="E33">
        <v>2033</v>
      </c>
      <c r="F33" s="5">
        <f>EconomicRates!C73</f>
        <v>3.5571999999999999E-2</v>
      </c>
      <c r="G33" s="5">
        <f>EconomicRates!D73</f>
        <v>7.0000000000000007E-2</v>
      </c>
      <c r="H33" s="5">
        <f t="shared" si="10"/>
        <v>0.12000000000000001</v>
      </c>
      <c r="I33" s="5">
        <f t="shared" si="11"/>
        <v>1.1200000000000001</v>
      </c>
      <c r="J33">
        <f t="shared" si="12"/>
        <v>0.89285714285714279</v>
      </c>
      <c r="K33">
        <f t="shared" si="20"/>
        <v>3.337792387991656E-2</v>
      </c>
      <c r="L33" s="2">
        <v>30</v>
      </c>
      <c r="M33" s="6">
        <v>5.7670000000000004E-3</v>
      </c>
      <c r="Q33" s="4">
        <f t="shared" si="21"/>
        <v>12.5</v>
      </c>
      <c r="R33">
        <f t="shared" si="0"/>
        <v>250000</v>
      </c>
      <c r="S33">
        <f t="shared" si="1"/>
        <v>497.09383849430475</v>
      </c>
      <c r="U33">
        <f t="shared" si="13"/>
        <v>5.7670000000000004E-3</v>
      </c>
      <c r="V33">
        <f t="shared" si="14"/>
        <v>0.01</v>
      </c>
      <c r="W33">
        <f t="shared" si="15"/>
        <v>0.67363522923923724</v>
      </c>
      <c r="X33">
        <f t="shared" si="16"/>
        <v>3.8848543670226814E-3</v>
      </c>
      <c r="Y33">
        <f t="shared" si="17"/>
        <v>6.7363522923923726E-3</v>
      </c>
      <c r="Z33">
        <f t="shared" si="18"/>
        <v>0.66301402257982223</v>
      </c>
      <c r="AB33">
        <f t="shared" si="19"/>
        <v>340.8664931392658</v>
      </c>
      <c r="AC33">
        <f t="shared" si="2"/>
        <v>329.58018545975347</v>
      </c>
      <c r="AE33">
        <f t="shared" si="3"/>
        <v>0</v>
      </c>
      <c r="AF33">
        <f t="shared" si="4"/>
        <v>0</v>
      </c>
      <c r="AG33">
        <f t="shared" si="4"/>
        <v>-8.2876752822477773</v>
      </c>
      <c r="AH33">
        <f t="shared" si="5"/>
        <v>-971.21359175567034</v>
      </c>
      <c r="AI33">
        <f t="shared" si="6"/>
        <v>-979.50126703791807</v>
      </c>
      <c r="AJ33">
        <f t="shared" si="7"/>
        <v>11.286307679512333</v>
      </c>
      <c r="AK33">
        <f t="shared" si="22"/>
        <v>23.860654519748607</v>
      </c>
      <c r="AL33">
        <f t="shared" si="8"/>
        <v>-944.35430483865707</v>
      </c>
      <c r="AN33">
        <f t="shared" si="9"/>
        <v>0</v>
      </c>
      <c r="AO33">
        <f t="shared" si="9"/>
        <v>0</v>
      </c>
      <c r="AP33">
        <f t="shared" si="9"/>
        <v>-0.27662539471233233</v>
      </c>
      <c r="AQ33">
        <f t="shared" si="9"/>
        <v>-32.41709333676112</v>
      </c>
      <c r="AR33">
        <f t="shared" si="9"/>
        <v>-32.693718731473453</v>
      </c>
      <c r="AS33">
        <f t="shared" si="9"/>
        <v>0.37671351861208036</v>
      </c>
      <c r="AT33">
        <f t="shared" si="9"/>
        <v>0.796419110285156</v>
      </c>
      <c r="AU33">
        <f t="shared" si="9"/>
        <v>-31.520586102576214</v>
      </c>
      <c r="AW33">
        <v>30</v>
      </c>
      <c r="AX33">
        <f>IF(Z33&gt;0, (R33*SUMPRODUCT(K33:$K$98, X33:$X$98)-K33*$AZ$3)/Z33, 0)</f>
        <v>497.09383849430475</v>
      </c>
    </row>
    <row r="34" spans="5:50" x14ac:dyDescent="0.25">
      <c r="E34">
        <v>2034</v>
      </c>
      <c r="F34" s="5">
        <f>EconomicRates!C74</f>
        <v>3.5571999999999999E-2</v>
      </c>
      <c r="G34" s="5">
        <f>EconomicRates!D74</f>
        <v>7.0000000000000007E-2</v>
      </c>
      <c r="H34" s="5">
        <f t="shared" si="10"/>
        <v>0.12000000000000001</v>
      </c>
      <c r="I34" s="5">
        <f t="shared" si="11"/>
        <v>1.1200000000000001</v>
      </c>
      <c r="J34">
        <f t="shared" si="12"/>
        <v>0.89285714285714279</v>
      </c>
      <c r="K34">
        <f t="shared" si="20"/>
        <v>2.9801717749925499E-2</v>
      </c>
      <c r="L34" s="2">
        <v>31</v>
      </c>
      <c r="M34" s="6">
        <v>6.0780000000000001E-3</v>
      </c>
      <c r="Q34" s="4">
        <f t="shared" si="21"/>
        <v>12.5</v>
      </c>
      <c r="R34">
        <f t="shared" si="0"/>
        <v>250000</v>
      </c>
      <c r="S34">
        <f t="shared" si="1"/>
        <v>488.10935464204954</v>
      </c>
      <c r="U34">
        <f t="shared" si="13"/>
        <v>6.0780000000000001E-3</v>
      </c>
      <c r="V34">
        <f t="shared" si="14"/>
        <v>0.01</v>
      </c>
      <c r="W34">
        <f t="shared" si="15"/>
        <v>0.66301402257982223</v>
      </c>
      <c r="X34">
        <f t="shared" si="16"/>
        <v>4.0297992292401595E-3</v>
      </c>
      <c r="Y34">
        <f t="shared" si="17"/>
        <v>6.6301402257982226E-3</v>
      </c>
      <c r="Z34">
        <f t="shared" si="18"/>
        <v>0.65235408312478382</v>
      </c>
      <c r="AB34">
        <f t="shared" si="19"/>
        <v>329.58018545975347</v>
      </c>
      <c r="AC34">
        <f t="shared" si="2"/>
        <v>318.42013051214417</v>
      </c>
      <c r="AE34">
        <f t="shared" si="3"/>
        <v>0</v>
      </c>
      <c r="AF34">
        <f t="shared" si="4"/>
        <v>0</v>
      </c>
      <c r="AG34">
        <f t="shared" si="4"/>
        <v>-8.154426039059798</v>
      </c>
      <c r="AH34">
        <f t="shared" si="5"/>
        <v>-1007.4498073100399</v>
      </c>
      <c r="AI34">
        <f t="shared" si="6"/>
        <v>-1015.6042333490997</v>
      </c>
      <c r="AJ34">
        <f t="shared" si="7"/>
        <v>11.160054947609297</v>
      </c>
      <c r="AK34">
        <f t="shared" si="22"/>
        <v>23.070612982182745</v>
      </c>
      <c r="AL34">
        <f t="shared" si="8"/>
        <v>-981.37356541930762</v>
      </c>
      <c r="AN34">
        <f t="shared" si="9"/>
        <v>0</v>
      </c>
      <c r="AO34">
        <f t="shared" si="9"/>
        <v>0</v>
      </c>
      <c r="AP34">
        <f t="shared" si="9"/>
        <v>-0.24301590322870306</v>
      </c>
      <c r="AQ34">
        <f t="shared" si="9"/>
        <v>-30.023734804670639</v>
      </c>
      <c r="AR34">
        <f t="shared" si="9"/>
        <v>-30.266750707899341</v>
      </c>
      <c r="AS34">
        <f t="shared" si="9"/>
        <v>0.33258880762231186</v>
      </c>
      <c r="AT34">
        <f t="shared" si="9"/>
        <v>0.68754389641277713</v>
      </c>
      <c r="AU34">
        <f t="shared" ref="AU34:AU89" si="23">AL34*$K34</f>
        <v>-29.246618003864253</v>
      </c>
      <c r="AW34">
        <v>31</v>
      </c>
      <c r="AX34">
        <f>IF(Z34&gt;0, (R34*SUMPRODUCT(K34:$K$98, X34:$X$98)-K34*$AZ$3)/Z34, 0)</f>
        <v>488.10935464204954</v>
      </c>
    </row>
    <row r="35" spans="5:50" x14ac:dyDescent="0.25">
      <c r="E35">
        <v>2035</v>
      </c>
      <c r="F35" s="5">
        <f>EconomicRates!C75</f>
        <v>3.5571999999999999E-2</v>
      </c>
      <c r="G35" s="5">
        <f>EconomicRates!D75</f>
        <v>7.0000000000000007E-2</v>
      </c>
      <c r="H35" s="5">
        <f t="shared" si="10"/>
        <v>0.12000000000000001</v>
      </c>
      <c r="I35" s="5">
        <f t="shared" si="11"/>
        <v>1.1200000000000001</v>
      </c>
      <c r="J35">
        <f t="shared" si="12"/>
        <v>0.89285714285714279</v>
      </c>
      <c r="K35">
        <f t="shared" si="20"/>
        <v>2.660867656243348E-2</v>
      </c>
      <c r="L35" s="2">
        <v>32</v>
      </c>
      <c r="M35" s="6">
        <v>6.4359999999999999E-3</v>
      </c>
      <c r="Q35" s="4">
        <f t="shared" si="21"/>
        <v>12.5</v>
      </c>
      <c r="R35">
        <f t="shared" si="0"/>
        <v>250000</v>
      </c>
      <c r="S35">
        <f t="shared" si="1"/>
        <v>479.05325542071893</v>
      </c>
      <c r="U35">
        <f t="shared" si="13"/>
        <v>6.4359999999999999E-3</v>
      </c>
      <c r="V35">
        <f t="shared" si="14"/>
        <v>0.01</v>
      </c>
      <c r="W35">
        <f t="shared" si="15"/>
        <v>0.65235408312478382</v>
      </c>
      <c r="X35">
        <f t="shared" si="16"/>
        <v>4.1985508789911087E-3</v>
      </c>
      <c r="Y35">
        <f t="shared" si="17"/>
        <v>6.5235408312478383E-3</v>
      </c>
      <c r="Z35">
        <f t="shared" si="18"/>
        <v>0.64163199141454486</v>
      </c>
      <c r="AB35">
        <f t="shared" si="19"/>
        <v>318.42013051214417</v>
      </c>
      <c r="AC35">
        <f t="shared" si="2"/>
        <v>307.37589426921647</v>
      </c>
      <c r="AE35">
        <f t="shared" si="3"/>
        <v>0</v>
      </c>
      <c r="AF35">
        <f t="shared" ref="AF35:AG66" si="24">-$Z35*P35</f>
        <v>0</v>
      </c>
      <c r="AG35">
        <f t="shared" si="24"/>
        <v>-8.0203998926818105</v>
      </c>
      <c r="AH35">
        <f t="shared" si="5"/>
        <v>-1049.6377197477773</v>
      </c>
      <c r="AI35">
        <f t="shared" ref="AI35:AI66" si="25">SUM(AE35:AH35)</f>
        <v>-1057.6581196404591</v>
      </c>
      <c r="AJ35">
        <f t="shared" si="7"/>
        <v>11.044236242927695</v>
      </c>
      <c r="AK35">
        <f t="shared" si="22"/>
        <v>22.289409135850093</v>
      </c>
      <c r="AL35">
        <f t="shared" ref="AL35:AL89" si="26">SUM(AI35:AK35)</f>
        <v>-1024.3244742616814</v>
      </c>
      <c r="AN35">
        <f t="shared" ref="AN35:AT66" si="27">AE35*$K35</f>
        <v>0</v>
      </c>
      <c r="AO35">
        <f t="shared" si="27"/>
        <v>0</v>
      </c>
      <c r="AP35">
        <f t="shared" si="27"/>
        <v>-0.21341222664574649</v>
      </c>
      <c r="AQ35">
        <f t="shared" si="27"/>
        <v>-27.929470592498802</v>
      </c>
      <c r="AR35">
        <f t="shared" si="27"/>
        <v>-28.14288281914455</v>
      </c>
      <c r="AS35">
        <f t="shared" si="27"/>
        <v>0.29387251006716858</v>
      </c>
      <c r="AT35">
        <f t="shared" si="27"/>
        <v>0.59309167846358501</v>
      </c>
      <c r="AU35">
        <f t="shared" si="23"/>
        <v>-27.255918630613799</v>
      </c>
      <c r="AW35">
        <v>32</v>
      </c>
      <c r="AX35">
        <f>IF(Z35&gt;0, (R35*SUMPRODUCT(K35:$K$98, X35:$X$98)-K35*$AZ$3)/Z35, 0)</f>
        <v>479.05325542071893</v>
      </c>
    </row>
    <row r="36" spans="5:50" x14ac:dyDescent="0.25">
      <c r="E36">
        <v>2036</v>
      </c>
      <c r="F36" s="5">
        <f>EconomicRates!C76</f>
        <v>3.5571999999999999E-2</v>
      </c>
      <c r="G36" s="5">
        <f>EconomicRates!D76</f>
        <v>7.0000000000000007E-2</v>
      </c>
      <c r="H36" s="5">
        <f t="shared" si="10"/>
        <v>0.12000000000000001</v>
      </c>
      <c r="I36" s="5">
        <f t="shared" si="11"/>
        <v>1.1200000000000001</v>
      </c>
      <c r="J36">
        <f t="shared" si="12"/>
        <v>0.89285714285714279</v>
      </c>
      <c r="K36">
        <f t="shared" si="20"/>
        <v>2.3757746930744176E-2</v>
      </c>
      <c r="L36" s="2">
        <v>33</v>
      </c>
      <c r="M36" s="6">
        <v>6.8199999999999997E-3</v>
      </c>
      <c r="Q36" s="4">
        <f t="shared" si="21"/>
        <v>12.5</v>
      </c>
      <c r="R36">
        <f t="shared" si="0"/>
        <v>250000</v>
      </c>
      <c r="S36">
        <f t="shared" si="1"/>
        <v>469.83787659877419</v>
      </c>
      <c r="U36">
        <f t="shared" si="13"/>
        <v>6.8199999999999997E-3</v>
      </c>
      <c r="V36">
        <f t="shared" si="14"/>
        <v>0.01</v>
      </c>
      <c r="W36">
        <f t="shared" si="15"/>
        <v>0.64163199141454486</v>
      </c>
      <c r="X36">
        <f t="shared" si="16"/>
        <v>4.3759301814471959E-3</v>
      </c>
      <c r="Y36">
        <f t="shared" si="17"/>
        <v>6.4163199141454488E-3</v>
      </c>
      <c r="Z36">
        <f t="shared" si="18"/>
        <v>0.63083974131895215</v>
      </c>
      <c r="AB36">
        <f t="shared" si="19"/>
        <v>307.37589426921647</v>
      </c>
      <c r="AC36">
        <f t="shared" si="2"/>
        <v>296.39240453541646</v>
      </c>
      <c r="AE36">
        <f t="shared" si="3"/>
        <v>0</v>
      </c>
      <c r="AF36">
        <f t="shared" si="24"/>
        <v>0</v>
      </c>
      <c r="AG36">
        <f t="shared" si="24"/>
        <v>-7.8854967664869022</v>
      </c>
      <c r="AH36">
        <f t="shared" si="5"/>
        <v>-1093.9825453617989</v>
      </c>
      <c r="AI36">
        <f t="shared" si="25"/>
        <v>-1101.8680421282859</v>
      </c>
      <c r="AJ36">
        <f t="shared" si="7"/>
        <v>10.983489733800013</v>
      </c>
      <c r="AK36">
        <f t="shared" si="22"/>
        <v>21.516312598845154</v>
      </c>
      <c r="AL36">
        <f t="shared" si="26"/>
        <v>-1069.3682397956406</v>
      </c>
      <c r="AN36">
        <f t="shared" si="27"/>
        <v>0</v>
      </c>
      <c r="AO36">
        <f t="shared" si="27"/>
        <v>0</v>
      </c>
      <c r="AP36">
        <f t="shared" si="27"/>
        <v>-0.18734163660139733</v>
      </c>
      <c r="AQ36">
        <f t="shared" si="27"/>
        <v>-25.990560459356978</v>
      </c>
      <c r="AR36">
        <f t="shared" si="27"/>
        <v>-26.177902095958377</v>
      </c>
      <c r="AS36">
        <f t="shared" si="27"/>
        <v>0.26094296951204743</v>
      </c>
      <c r="AT36">
        <f t="shared" si="27"/>
        <v>0.51117910960614565</v>
      </c>
      <c r="AU36">
        <f t="shared" si="23"/>
        <v>-25.405780016840183</v>
      </c>
      <c r="AW36">
        <v>33</v>
      </c>
      <c r="AX36">
        <f>IF(Z36&gt;0, (R36*SUMPRODUCT(K36:$K$98, X36:$X$98)-K36*$AZ$3)/Z36, 0)</f>
        <v>469.83787659877419</v>
      </c>
    </row>
    <row r="37" spans="5:50" x14ac:dyDescent="0.25">
      <c r="E37">
        <v>2037</v>
      </c>
      <c r="F37" s="5">
        <f>EconomicRates!C77</f>
        <v>3.5571999999999999E-2</v>
      </c>
      <c r="G37" s="5">
        <f>EconomicRates!D77</f>
        <v>7.0000000000000007E-2</v>
      </c>
      <c r="H37" s="5">
        <f t="shared" si="10"/>
        <v>0.12000000000000001</v>
      </c>
      <c r="I37" s="5">
        <f t="shared" si="11"/>
        <v>1.1200000000000001</v>
      </c>
      <c r="J37">
        <f t="shared" si="12"/>
        <v>0.89285714285714279</v>
      </c>
      <c r="K37">
        <f t="shared" si="20"/>
        <v>2.1212274045307299E-2</v>
      </c>
      <c r="L37" s="2">
        <v>34</v>
      </c>
      <c r="M37" s="6">
        <v>7.2269999999999999E-3</v>
      </c>
      <c r="Q37" s="4">
        <f t="shared" si="21"/>
        <v>12.5</v>
      </c>
      <c r="R37">
        <f t="shared" si="0"/>
        <v>250000</v>
      </c>
      <c r="S37">
        <f t="shared" si="1"/>
        <v>460.55638325143616</v>
      </c>
      <c r="U37">
        <f t="shared" si="13"/>
        <v>7.2269999999999999E-3</v>
      </c>
      <c r="V37">
        <f t="shared" si="14"/>
        <v>0.01</v>
      </c>
      <c r="W37">
        <f t="shared" si="15"/>
        <v>0.63083974131895215</v>
      </c>
      <c r="X37">
        <f t="shared" si="16"/>
        <v>4.5590788105120674E-3</v>
      </c>
      <c r="Y37">
        <f t="shared" si="17"/>
        <v>6.308397413189522E-3</v>
      </c>
      <c r="Z37">
        <f t="shared" si="18"/>
        <v>0.6199722650952505</v>
      </c>
      <c r="AB37">
        <f t="shared" si="19"/>
        <v>296.39240453541646</v>
      </c>
      <c r="AC37">
        <f t="shared" si="2"/>
        <v>285.53218412846917</v>
      </c>
      <c r="AE37">
        <f t="shared" si="3"/>
        <v>0</v>
      </c>
      <c r="AF37">
        <f t="shared" si="24"/>
        <v>0</v>
      </c>
      <c r="AG37">
        <f t="shared" si="24"/>
        <v>-7.7496533136906312</v>
      </c>
      <c r="AH37">
        <f t="shared" si="5"/>
        <v>-1139.7697026280168</v>
      </c>
      <c r="AI37">
        <f t="shared" si="25"/>
        <v>-1147.5193559417075</v>
      </c>
      <c r="AJ37">
        <f t="shared" si="7"/>
        <v>10.860220406947292</v>
      </c>
      <c r="AK37">
        <f t="shared" si="22"/>
        <v>20.747468317479154</v>
      </c>
      <c r="AL37">
        <f t="shared" si="26"/>
        <v>-1115.9116672172811</v>
      </c>
      <c r="AN37">
        <f t="shared" si="27"/>
        <v>0</v>
      </c>
      <c r="AO37">
        <f t="shared" si="27"/>
        <v>0</v>
      </c>
      <c r="AP37">
        <f t="shared" si="27"/>
        <v>-0.16438776984612949</v>
      </c>
      <c r="AQ37">
        <f t="shared" si="27"/>
        <v>-24.177107280683899</v>
      </c>
      <c r="AR37">
        <f t="shared" si="27"/>
        <v>-24.341495050530032</v>
      </c>
      <c r="AS37">
        <f t="shared" si="27"/>
        <v>0.23036997146460472</v>
      </c>
      <c r="AT37">
        <f t="shared" si="27"/>
        <v>0.44010098369669853</v>
      </c>
      <c r="AU37">
        <f t="shared" si="23"/>
        <v>-23.671024095368729</v>
      </c>
      <c r="AW37">
        <v>34</v>
      </c>
      <c r="AX37">
        <f>IF(Z37&gt;0, (R37*SUMPRODUCT(K37:$K$98, X37:$X$98)-K37*$AZ$3)/Z37, 0)</f>
        <v>460.55638325143616</v>
      </c>
    </row>
    <row r="38" spans="5:50" x14ac:dyDescent="0.25">
      <c r="E38">
        <v>2038</v>
      </c>
      <c r="F38" s="5">
        <f>EconomicRates!C78</f>
        <v>3.5571999999999999E-2</v>
      </c>
      <c r="G38" s="5">
        <f>EconomicRates!D78</f>
        <v>7.0000000000000007E-2</v>
      </c>
      <c r="H38" s="5">
        <f t="shared" si="10"/>
        <v>0.12000000000000001</v>
      </c>
      <c r="I38" s="5">
        <f t="shared" si="11"/>
        <v>1.1200000000000001</v>
      </c>
      <c r="J38">
        <f t="shared" si="12"/>
        <v>0.89285714285714279</v>
      </c>
      <c r="K38">
        <f t="shared" si="20"/>
        <v>1.8939530397595803E-2</v>
      </c>
      <c r="L38" s="2">
        <v>35</v>
      </c>
      <c r="M38" s="6">
        <v>7.6860000000000001E-3</v>
      </c>
      <c r="Q38" s="4">
        <f t="shared" si="21"/>
        <v>12.5</v>
      </c>
      <c r="R38">
        <f t="shared" si="0"/>
        <v>250000</v>
      </c>
      <c r="S38">
        <f t="shared" si="1"/>
        <v>451.33161430117678</v>
      </c>
      <c r="U38">
        <f t="shared" si="13"/>
        <v>7.6860000000000001E-3</v>
      </c>
      <c r="V38">
        <f t="shared" si="14"/>
        <v>0.01</v>
      </c>
      <c r="W38">
        <f t="shared" si="15"/>
        <v>0.6199722650952505</v>
      </c>
      <c r="X38">
        <f t="shared" si="16"/>
        <v>4.765106829522095E-3</v>
      </c>
      <c r="Y38">
        <f t="shared" si="17"/>
        <v>6.199722650952505E-3</v>
      </c>
      <c r="Z38">
        <f t="shared" si="18"/>
        <v>0.60900743561477588</v>
      </c>
      <c r="AB38">
        <f t="shared" si="19"/>
        <v>285.53218412846917</v>
      </c>
      <c r="AC38">
        <f t="shared" si="2"/>
        <v>274.86430903743678</v>
      </c>
      <c r="AE38">
        <f t="shared" si="3"/>
        <v>0</v>
      </c>
      <c r="AF38">
        <f t="shared" si="24"/>
        <v>0</v>
      </c>
      <c r="AG38">
        <f t="shared" si="24"/>
        <v>-7.6125929451846988</v>
      </c>
      <c r="AH38">
        <f t="shared" si="5"/>
        <v>-1191.2767073805237</v>
      </c>
      <c r="AI38">
        <f t="shared" si="25"/>
        <v>-1198.8893003257083</v>
      </c>
      <c r="AJ38">
        <f t="shared" si="7"/>
        <v>10.667875091032386</v>
      </c>
      <c r="AK38">
        <f t="shared" si="22"/>
        <v>19.987252888992845</v>
      </c>
      <c r="AL38">
        <f t="shared" si="26"/>
        <v>-1168.2341723456832</v>
      </c>
      <c r="AN38">
        <f t="shared" si="27"/>
        <v>0</v>
      </c>
      <c r="AO38">
        <f t="shared" si="27"/>
        <v>0</v>
      </c>
      <c r="AP38">
        <f t="shared" si="27"/>
        <v>-0.14417893548984898</v>
      </c>
      <c r="AQ38">
        <f t="shared" si="27"/>
        <v>-22.56222141138127</v>
      </c>
      <c r="AR38">
        <f t="shared" si="27"/>
        <v>-22.706400346871117</v>
      </c>
      <c r="AS38">
        <f t="shared" si="27"/>
        <v>0.20204454456436297</v>
      </c>
      <c r="AT38">
        <f t="shared" si="27"/>
        <v>0.37854918365551454</v>
      </c>
      <c r="AU38">
        <f t="shared" si="23"/>
        <v>-22.125806618651239</v>
      </c>
      <c r="AW38">
        <v>35</v>
      </c>
      <c r="AX38">
        <f>IF(Z38&gt;0, (R38*SUMPRODUCT(K38:$K$98, X38:$X$98)-K38*$AZ$3)/Z38, 0)</f>
        <v>451.33161430117678</v>
      </c>
    </row>
    <row r="39" spans="5:50" x14ac:dyDescent="0.25">
      <c r="E39">
        <v>2039</v>
      </c>
      <c r="F39" s="5">
        <f>EconomicRates!C79</f>
        <v>3.5571999999999999E-2</v>
      </c>
      <c r="G39" s="5">
        <f>EconomicRates!D79</f>
        <v>7.0000000000000007E-2</v>
      </c>
      <c r="H39" s="5">
        <f t="shared" si="10"/>
        <v>0.12000000000000001</v>
      </c>
      <c r="I39" s="5">
        <f t="shared" si="11"/>
        <v>1.1200000000000001</v>
      </c>
      <c r="J39">
        <f t="shared" si="12"/>
        <v>0.89285714285714279</v>
      </c>
      <c r="K39">
        <f t="shared" si="20"/>
        <v>1.6910294997853393E-2</v>
      </c>
      <c r="L39" s="2">
        <v>36</v>
      </c>
      <c r="M39" s="6">
        <v>8.2030000000000002E-3</v>
      </c>
      <c r="Q39" s="4">
        <f t="shared" si="21"/>
        <v>12.5</v>
      </c>
      <c r="R39">
        <f t="shared" si="0"/>
        <v>250000</v>
      </c>
      <c r="S39">
        <f t="shared" si="1"/>
        <v>442.13801556621826</v>
      </c>
      <c r="U39">
        <f t="shared" si="13"/>
        <v>8.2030000000000002E-3</v>
      </c>
      <c r="V39">
        <f t="shared" si="14"/>
        <v>0.01</v>
      </c>
      <c r="W39">
        <f t="shared" si="15"/>
        <v>0.60900743561477588</v>
      </c>
      <c r="X39">
        <f t="shared" si="16"/>
        <v>4.9956879943480071E-3</v>
      </c>
      <c r="Y39">
        <f t="shared" si="17"/>
        <v>6.0900743561477589E-3</v>
      </c>
      <c r="Z39">
        <f t="shared" si="18"/>
        <v>0.59792167326428014</v>
      </c>
      <c r="AB39">
        <f t="shared" si="19"/>
        <v>274.86430903743678</v>
      </c>
      <c r="AC39">
        <f t="shared" si="2"/>
        <v>264.36390208110157</v>
      </c>
      <c r="AE39">
        <f t="shared" si="3"/>
        <v>0</v>
      </c>
      <c r="AF39">
        <f t="shared" si="24"/>
        <v>0</v>
      </c>
      <c r="AG39">
        <f t="shared" si="24"/>
        <v>-7.4740209158035018</v>
      </c>
      <c r="AH39">
        <f t="shared" si="5"/>
        <v>-1248.9219985870018</v>
      </c>
      <c r="AI39">
        <f t="shared" si="25"/>
        <v>-1256.3960195028053</v>
      </c>
      <c r="AJ39">
        <f t="shared" si="7"/>
        <v>10.500406956335212</v>
      </c>
      <c r="AK39">
        <f t="shared" si="22"/>
        <v>19.240501632620578</v>
      </c>
      <c r="AL39">
        <f t="shared" si="26"/>
        <v>-1226.6551109138495</v>
      </c>
      <c r="AN39">
        <f t="shared" si="27"/>
        <v>0</v>
      </c>
      <c r="AO39">
        <f t="shared" si="27"/>
        <v>0</v>
      </c>
      <c r="AP39">
        <f t="shared" si="27"/>
        <v>-0.12638789850636359</v>
      </c>
      <c r="AQ39">
        <f t="shared" si="27"/>
        <v>-21.119639425414839</v>
      </c>
      <c r="AR39">
        <f t="shared" si="27"/>
        <v>-21.246027323921201</v>
      </c>
      <c r="AS39">
        <f t="shared" si="27"/>
        <v>0.1775649792291403</v>
      </c>
      <c r="AT39">
        <f t="shared" si="27"/>
        <v>0.3253625585142938</v>
      </c>
      <c r="AU39">
        <f t="shared" si="23"/>
        <v>-20.743099786177769</v>
      </c>
      <c r="AW39">
        <v>36</v>
      </c>
      <c r="AX39">
        <f>IF(Z39&gt;0, (R39*SUMPRODUCT(K39:$K$98, X39:$X$98)-K39*$AZ$3)/Z39, 0)</f>
        <v>442.13801556621826</v>
      </c>
    </row>
    <row r="40" spans="5:50" x14ac:dyDescent="0.25">
      <c r="E40">
        <v>2040</v>
      </c>
      <c r="F40" s="5">
        <f>EconomicRates!C80</f>
        <v>3.5571999999999999E-2</v>
      </c>
      <c r="G40" s="5">
        <f>EconomicRates!D80</f>
        <v>7.0000000000000007E-2</v>
      </c>
      <c r="H40" s="5">
        <f t="shared" si="10"/>
        <v>0.12000000000000001</v>
      </c>
      <c r="I40" s="5">
        <f t="shared" si="11"/>
        <v>1.1200000000000001</v>
      </c>
      <c r="J40">
        <f t="shared" si="12"/>
        <v>0.89285714285714279</v>
      </c>
      <c r="K40">
        <f t="shared" si="20"/>
        <v>1.5098477676654815E-2</v>
      </c>
      <c r="L40" s="2">
        <v>37</v>
      </c>
      <c r="M40" s="6">
        <v>8.7950000000000007E-3</v>
      </c>
      <c r="Q40" s="4">
        <f t="shared" si="21"/>
        <v>12.5</v>
      </c>
      <c r="R40">
        <f t="shared" si="0"/>
        <v>250000</v>
      </c>
      <c r="S40">
        <f t="shared" si="1"/>
        <v>432.96536875679891</v>
      </c>
      <c r="U40">
        <f t="shared" si="13"/>
        <v>8.7950000000000007E-3</v>
      </c>
      <c r="V40">
        <f t="shared" si="14"/>
        <v>0.01</v>
      </c>
      <c r="W40">
        <f t="shared" si="15"/>
        <v>0.59792167326428014</v>
      </c>
      <c r="X40">
        <f t="shared" si="16"/>
        <v>5.2587211163593441E-3</v>
      </c>
      <c r="Y40">
        <f t="shared" si="17"/>
        <v>5.9792167326428013E-3</v>
      </c>
      <c r="Z40">
        <f t="shared" si="18"/>
        <v>0.58668373541527796</v>
      </c>
      <c r="AB40">
        <f t="shared" si="19"/>
        <v>264.36390208110157</v>
      </c>
      <c r="AC40">
        <f t="shared" si="2"/>
        <v>254.01373984769208</v>
      </c>
      <c r="AE40">
        <f t="shared" si="3"/>
        <v>0</v>
      </c>
      <c r="AF40">
        <f t="shared" si="24"/>
        <v>0</v>
      </c>
      <c r="AG40">
        <f t="shared" si="24"/>
        <v>-7.3335466926909749</v>
      </c>
      <c r="AH40">
        <f t="shared" si="5"/>
        <v>-1314.6802790898359</v>
      </c>
      <c r="AI40">
        <f t="shared" si="25"/>
        <v>-1322.013825782527</v>
      </c>
      <c r="AJ40">
        <f t="shared" si="7"/>
        <v>10.350162233409492</v>
      </c>
      <c r="AK40">
        <f t="shared" si="22"/>
        <v>18.505473145677112</v>
      </c>
      <c r="AL40">
        <f t="shared" si="26"/>
        <v>-1293.1581904034404</v>
      </c>
      <c r="AN40">
        <f t="shared" si="27"/>
        <v>0</v>
      </c>
      <c r="AO40">
        <f t="shared" si="27"/>
        <v>0</v>
      </c>
      <c r="AP40">
        <f t="shared" si="27"/>
        <v>-0.11072539103030044</v>
      </c>
      <c r="AQ40">
        <f t="shared" si="27"/>
        <v>-19.84967084577621</v>
      </c>
      <c r="AR40">
        <f t="shared" si="27"/>
        <v>-19.96039623680651</v>
      </c>
      <c r="AS40">
        <f t="shared" si="27"/>
        <v>0.15627169343088895</v>
      </c>
      <c r="AT40">
        <f t="shared" si="27"/>
        <v>0.27940447318594103</v>
      </c>
      <c r="AU40">
        <f t="shared" si="23"/>
        <v>-19.52472007018968</v>
      </c>
      <c r="AW40">
        <v>37</v>
      </c>
      <c r="AX40">
        <f>IF(Z40&gt;0, (R40*SUMPRODUCT(K40:$K$98, X40:$X$98)-K40*$AZ$3)/Z40, 0)</f>
        <v>432.96536875679891</v>
      </c>
    </row>
    <row r="41" spans="5:50" x14ac:dyDescent="0.25">
      <c r="E41">
        <v>2041</v>
      </c>
      <c r="F41" s="5">
        <f>EconomicRates!C81</f>
        <v>3.5571999999999999E-2</v>
      </c>
      <c r="G41" s="5">
        <f>EconomicRates!D81</f>
        <v>7.0000000000000007E-2</v>
      </c>
      <c r="H41" s="5">
        <f t="shared" si="10"/>
        <v>0.12000000000000001</v>
      </c>
      <c r="I41" s="5">
        <f t="shared" si="11"/>
        <v>1.1200000000000001</v>
      </c>
      <c r="J41">
        <f t="shared" si="12"/>
        <v>0.89285714285714279</v>
      </c>
      <c r="K41">
        <f t="shared" si="20"/>
        <v>1.348078363987037E-2</v>
      </c>
      <c r="L41" s="2">
        <v>38</v>
      </c>
      <c r="M41" s="6">
        <v>9.4780000000000003E-3</v>
      </c>
      <c r="Q41" s="4">
        <f t="shared" si="21"/>
        <v>12.5</v>
      </c>
      <c r="R41">
        <f t="shared" si="0"/>
        <v>250000</v>
      </c>
      <c r="S41">
        <f t="shared" si="1"/>
        <v>423.77574928296008</v>
      </c>
      <c r="U41">
        <f t="shared" si="13"/>
        <v>9.4780000000000003E-3</v>
      </c>
      <c r="V41">
        <f t="shared" si="14"/>
        <v>0.01</v>
      </c>
      <c r="W41">
        <f t="shared" si="15"/>
        <v>0.58668373541527796</v>
      </c>
      <c r="X41">
        <f t="shared" si="16"/>
        <v>5.560588444266005E-3</v>
      </c>
      <c r="Y41">
        <f t="shared" si="17"/>
        <v>5.8668373541527798E-3</v>
      </c>
      <c r="Z41">
        <f t="shared" si="18"/>
        <v>0.57525630961685914</v>
      </c>
      <c r="AB41">
        <f t="shared" si="19"/>
        <v>254.01373984769208</v>
      </c>
      <c r="AC41">
        <f t="shared" si="2"/>
        <v>243.77967363763494</v>
      </c>
      <c r="AE41">
        <f t="shared" si="3"/>
        <v>0</v>
      </c>
      <c r="AF41">
        <f t="shared" si="24"/>
        <v>0</v>
      </c>
      <c r="AG41">
        <f t="shared" si="24"/>
        <v>-7.1907038702107391</v>
      </c>
      <c r="AH41">
        <f t="shared" si="5"/>
        <v>-1390.1471110665013</v>
      </c>
      <c r="AI41">
        <f t="shared" si="25"/>
        <v>-1397.337814936712</v>
      </c>
      <c r="AJ41">
        <f t="shared" si="7"/>
        <v>10.234066210057136</v>
      </c>
      <c r="AK41">
        <f t="shared" si="22"/>
        <v>17.780961789338448</v>
      </c>
      <c r="AL41">
        <f t="shared" si="26"/>
        <v>-1369.3227869373163</v>
      </c>
      <c r="AN41">
        <f t="shared" si="27"/>
        <v>0</v>
      </c>
      <c r="AO41">
        <f t="shared" si="27"/>
        <v>0</v>
      </c>
      <c r="AP41">
        <f t="shared" si="27"/>
        <v>-9.6936323092689486E-2</v>
      </c>
      <c r="AQ41">
        <f t="shared" si="27"/>
        <v>-18.740272431878349</v>
      </c>
      <c r="AR41">
        <f t="shared" si="27"/>
        <v>-18.837208754971037</v>
      </c>
      <c r="AS41">
        <f t="shared" si="27"/>
        <v>0.13796323233388841</v>
      </c>
      <c r="AT41">
        <f t="shared" si="27"/>
        <v>0.23970129879087393</v>
      </c>
      <c r="AU41">
        <f t="shared" si="23"/>
        <v>-18.459544223846272</v>
      </c>
      <c r="AW41">
        <v>38</v>
      </c>
      <c r="AX41">
        <f>IF(Z41&gt;0, (R41*SUMPRODUCT(K41:$K$98, X41:$X$98)-K41*$AZ$3)/Z41, 0)</f>
        <v>423.77574928296008</v>
      </c>
    </row>
    <row r="42" spans="5:50" x14ac:dyDescent="0.25">
      <c r="E42">
        <v>2042</v>
      </c>
      <c r="F42" s="5">
        <f>EconomicRates!C82</f>
        <v>3.5571999999999999E-2</v>
      </c>
      <c r="G42" s="5">
        <f>EconomicRates!D82</f>
        <v>7.0000000000000007E-2</v>
      </c>
      <c r="H42" s="5">
        <f t="shared" si="10"/>
        <v>0.12000000000000001</v>
      </c>
      <c r="I42" s="5">
        <f t="shared" si="11"/>
        <v>1.1200000000000001</v>
      </c>
      <c r="J42">
        <f t="shared" si="12"/>
        <v>0.89285714285714279</v>
      </c>
      <c r="K42">
        <f t="shared" si="20"/>
        <v>1.2036413964169972E-2</v>
      </c>
      <c r="L42" s="2">
        <v>39</v>
      </c>
      <c r="M42" s="6">
        <v>1.0265E-2</v>
      </c>
      <c r="Q42" s="4">
        <f t="shared" si="21"/>
        <v>12.5</v>
      </c>
      <c r="R42">
        <f t="shared" si="0"/>
        <v>250000</v>
      </c>
      <c r="S42">
        <f t="shared" si="1"/>
        <v>414.52321607277139</v>
      </c>
      <c r="U42">
        <f t="shared" si="13"/>
        <v>1.0265E-2</v>
      </c>
      <c r="V42">
        <f t="shared" si="14"/>
        <v>0.01</v>
      </c>
      <c r="W42">
        <f t="shared" si="15"/>
        <v>0.57525630961685914</v>
      </c>
      <c r="X42">
        <f t="shared" si="16"/>
        <v>5.9050060182170589E-3</v>
      </c>
      <c r="Y42">
        <f t="shared" si="17"/>
        <v>5.7525630961685918E-3</v>
      </c>
      <c r="Z42">
        <f t="shared" si="18"/>
        <v>0.56359874050247349</v>
      </c>
      <c r="AB42">
        <f t="shared" si="19"/>
        <v>243.77967363763494</v>
      </c>
      <c r="AC42">
        <f t="shared" si="2"/>
        <v>233.62476248764864</v>
      </c>
      <c r="AE42">
        <f t="shared" si="3"/>
        <v>0</v>
      </c>
      <c r="AF42">
        <f t="shared" si="24"/>
        <v>0</v>
      </c>
      <c r="AG42">
        <f t="shared" si="24"/>
        <v>-7.0449842562809186</v>
      </c>
      <c r="AH42">
        <f t="shared" si="5"/>
        <v>-1476.2515045542648</v>
      </c>
      <c r="AI42">
        <f t="shared" si="25"/>
        <v>-1483.2964888105457</v>
      </c>
      <c r="AJ42">
        <f t="shared" si="7"/>
        <v>10.154911149986305</v>
      </c>
      <c r="AK42">
        <f t="shared" si="22"/>
        <v>17.064577154634449</v>
      </c>
      <c r="AL42">
        <f t="shared" si="26"/>
        <v>-1456.0770005059251</v>
      </c>
      <c r="AN42">
        <f t="shared" si="27"/>
        <v>0</v>
      </c>
      <c r="AO42">
        <f t="shared" si="27"/>
        <v>0</v>
      </c>
      <c r="AP42">
        <f t="shared" si="27"/>
        <v>-8.4796346879657258E-2</v>
      </c>
      <c r="AQ42">
        <f t="shared" si="27"/>
        <v>-17.768774224043884</v>
      </c>
      <c r="AR42">
        <f t="shared" si="27"/>
        <v>-17.853570570923541</v>
      </c>
      <c r="AS42">
        <f t="shared" si="27"/>
        <v>0.12222871437060051</v>
      </c>
      <c r="AT42">
        <f t="shared" si="27"/>
        <v>0.20539631475669798</v>
      </c>
      <c r="AU42">
        <f t="shared" si="23"/>
        <v>-17.525945541796244</v>
      </c>
      <c r="AW42">
        <v>39</v>
      </c>
      <c r="AX42">
        <f>IF(Z42&gt;0, (R42*SUMPRODUCT(K42:$K$98, X42:$X$98)-K42*$AZ$3)/Z42, 0)</f>
        <v>414.52321607277139</v>
      </c>
    </row>
    <row r="43" spans="5:50" x14ac:dyDescent="0.25">
      <c r="E43">
        <v>2043</v>
      </c>
      <c r="F43" s="5">
        <f>EconomicRates!C83</f>
        <v>3.5571999999999999E-2</v>
      </c>
      <c r="G43" s="5">
        <f>EconomicRates!D83</f>
        <v>7.0000000000000007E-2</v>
      </c>
      <c r="H43" s="5">
        <f t="shared" si="10"/>
        <v>0.12000000000000001</v>
      </c>
      <c r="I43" s="5">
        <f t="shared" si="11"/>
        <v>1.1200000000000001</v>
      </c>
      <c r="J43">
        <f t="shared" si="12"/>
        <v>0.89285714285714279</v>
      </c>
      <c r="K43">
        <f t="shared" si="20"/>
        <v>1.0746798182294617E-2</v>
      </c>
      <c r="L43" s="2">
        <v>40</v>
      </c>
      <c r="M43" s="6">
        <v>1.1204E-2</v>
      </c>
      <c r="Q43" s="4">
        <f t="shared" si="21"/>
        <v>12.5</v>
      </c>
      <c r="R43">
        <f t="shared" si="0"/>
        <v>250000</v>
      </c>
      <c r="S43">
        <f t="shared" si="1"/>
        <v>405.1884739620624</v>
      </c>
      <c r="U43">
        <f t="shared" si="13"/>
        <v>1.1204E-2</v>
      </c>
      <c r="V43">
        <f t="shared" si="14"/>
        <v>0.01</v>
      </c>
      <c r="W43">
        <f t="shared" si="15"/>
        <v>0.56359874050247349</v>
      </c>
      <c r="X43">
        <f t="shared" si="16"/>
        <v>6.3145602885897132E-3</v>
      </c>
      <c r="Y43">
        <f t="shared" si="17"/>
        <v>5.6359874050247354E-3</v>
      </c>
      <c r="Z43">
        <f t="shared" si="18"/>
        <v>0.55164819280885913</v>
      </c>
      <c r="AB43">
        <f t="shared" si="19"/>
        <v>233.62476248764864</v>
      </c>
      <c r="AC43">
        <f t="shared" si="2"/>
        <v>223.52148940815118</v>
      </c>
      <c r="AE43">
        <f t="shared" si="3"/>
        <v>0</v>
      </c>
      <c r="AF43">
        <f t="shared" si="24"/>
        <v>0</v>
      </c>
      <c r="AG43">
        <f t="shared" si="24"/>
        <v>-6.8956024101107394</v>
      </c>
      <c r="AH43">
        <f t="shared" si="5"/>
        <v>-1578.6400721474283</v>
      </c>
      <c r="AI43">
        <f t="shared" si="25"/>
        <v>-1585.5356745575391</v>
      </c>
      <c r="AJ43">
        <f t="shared" si="7"/>
        <v>10.103273079497455</v>
      </c>
      <c r="AK43">
        <f t="shared" si="22"/>
        <v>16.353733374135405</v>
      </c>
      <c r="AL43">
        <f t="shared" si="26"/>
        <v>-1559.0786681039062</v>
      </c>
      <c r="AN43">
        <f t="shared" si="27"/>
        <v>0</v>
      </c>
      <c r="AO43">
        <f t="shared" si="27"/>
        <v>0</v>
      </c>
      <c r="AP43">
        <f t="shared" si="27"/>
        <v>-7.4105647446804479E-2</v>
      </c>
      <c r="AQ43">
        <f t="shared" si="27"/>
        <v>-16.965326257851427</v>
      </c>
      <c r="AR43">
        <f t="shared" si="27"/>
        <v>-17.03943190529823</v>
      </c>
      <c r="AS43">
        <f t="shared" si="27"/>
        <v>0.1085778367659694</v>
      </c>
      <c r="AT43">
        <f t="shared" si="27"/>
        <v>0.17575027209888919</v>
      </c>
      <c r="AU43">
        <f t="shared" si="23"/>
        <v>-16.755103796433371</v>
      </c>
      <c r="AW43">
        <v>40</v>
      </c>
      <c r="AX43">
        <f>IF(Z43&gt;0, (R43*SUMPRODUCT(K43:$K$98, X43:$X$98)-K43*$AZ$3)/Z43, 0)</f>
        <v>405.1884739620624</v>
      </c>
    </row>
    <row r="44" spans="5:50" x14ac:dyDescent="0.25">
      <c r="E44">
        <v>2044</v>
      </c>
      <c r="F44" s="5">
        <f>EconomicRates!C84</f>
        <v>3.5571999999999999E-2</v>
      </c>
      <c r="G44" s="5">
        <f>EconomicRates!D84</f>
        <v>7.0000000000000007E-2</v>
      </c>
      <c r="H44" s="5">
        <f t="shared" si="10"/>
        <v>0.12000000000000001</v>
      </c>
      <c r="I44" s="5">
        <f t="shared" si="11"/>
        <v>1.1200000000000001</v>
      </c>
      <c r="J44">
        <f t="shared" si="12"/>
        <v>0.89285714285714279</v>
      </c>
      <c r="K44">
        <f t="shared" si="20"/>
        <v>9.5953555199059081E-3</v>
      </c>
      <c r="L44" s="2">
        <v>41</v>
      </c>
      <c r="M44" s="6">
        <v>1.2285000000000001E-2</v>
      </c>
      <c r="Q44" s="4">
        <f t="shared" si="21"/>
        <v>12.5</v>
      </c>
      <c r="R44">
        <f t="shared" si="0"/>
        <v>250000</v>
      </c>
      <c r="S44">
        <f t="shared" si="1"/>
        <v>395.65865565582499</v>
      </c>
      <c r="U44">
        <f t="shared" si="13"/>
        <v>1.2285000000000001E-2</v>
      </c>
      <c r="V44">
        <f t="shared" si="14"/>
        <v>0.01</v>
      </c>
      <c r="W44">
        <f t="shared" si="15"/>
        <v>0.55164819280885913</v>
      </c>
      <c r="X44">
        <f t="shared" si="16"/>
        <v>6.7769980486568349E-3</v>
      </c>
      <c r="Y44">
        <f t="shared" si="17"/>
        <v>5.5164819280885914E-3</v>
      </c>
      <c r="Z44">
        <f t="shared" si="18"/>
        <v>0.53935471283211367</v>
      </c>
      <c r="AB44">
        <f t="shared" si="19"/>
        <v>223.52148940815118</v>
      </c>
      <c r="AC44">
        <f t="shared" si="2"/>
        <v>213.40036060078762</v>
      </c>
      <c r="AE44">
        <f t="shared" si="3"/>
        <v>0</v>
      </c>
      <c r="AF44">
        <f t="shared" si="24"/>
        <v>0</v>
      </c>
      <c r="AG44">
        <f t="shared" si="24"/>
        <v>-6.7419339104014213</v>
      </c>
      <c r="AH44">
        <f t="shared" si="5"/>
        <v>-1694.2495121642087</v>
      </c>
      <c r="AI44">
        <f t="shared" si="25"/>
        <v>-1700.9914460746102</v>
      </c>
      <c r="AJ44">
        <f t="shared" si="7"/>
        <v>10.121128807363561</v>
      </c>
      <c r="AK44">
        <f t="shared" si="22"/>
        <v>15.646504258570584</v>
      </c>
      <c r="AL44">
        <f t="shared" si="26"/>
        <v>-1675.2238130086762</v>
      </c>
      <c r="AN44">
        <f t="shared" si="27"/>
        <v>0</v>
      </c>
      <c r="AO44">
        <f t="shared" si="27"/>
        <v>0</v>
      </c>
      <c r="AP44">
        <f t="shared" si="27"/>
        <v>-6.4691252762011098E-2</v>
      </c>
      <c r="AQ44">
        <f t="shared" si="27"/>
        <v>-16.25692640864273</v>
      </c>
      <c r="AR44">
        <f t="shared" si="27"/>
        <v>-16.321617661404744</v>
      </c>
      <c r="AS44">
        <f t="shared" si="27"/>
        <v>9.711582916941465E-2</v>
      </c>
      <c r="AT44">
        <f t="shared" si="27"/>
        <v>0.15013377100470654</v>
      </c>
      <c r="AU44">
        <f t="shared" si="23"/>
        <v>-16.074368061230626</v>
      </c>
      <c r="AW44">
        <v>41</v>
      </c>
      <c r="AX44">
        <f>IF(Z44&gt;0, (R44*SUMPRODUCT(K44:$K$98, X44:$X$98)-K44*$AZ$3)/Z44, 0)</f>
        <v>395.65865565582499</v>
      </c>
    </row>
    <row r="45" spans="5:50" x14ac:dyDescent="0.25">
      <c r="E45">
        <v>2045</v>
      </c>
      <c r="F45" s="5">
        <f>EconomicRates!C85</f>
        <v>3.5571999999999999E-2</v>
      </c>
      <c r="G45" s="5">
        <f>EconomicRates!D85</f>
        <v>7.0000000000000007E-2</v>
      </c>
      <c r="H45" s="5">
        <f t="shared" si="10"/>
        <v>0.12000000000000001</v>
      </c>
      <c r="I45" s="5">
        <f t="shared" si="11"/>
        <v>1.1200000000000001</v>
      </c>
      <c r="J45">
        <f t="shared" si="12"/>
        <v>0.89285714285714279</v>
      </c>
      <c r="K45">
        <f t="shared" si="20"/>
        <v>8.5672817142017025E-3</v>
      </c>
      <c r="L45" s="2">
        <v>42</v>
      </c>
      <c r="M45" s="6">
        <v>1.3528E-2</v>
      </c>
      <c r="Q45" s="4">
        <f t="shared" si="21"/>
        <v>12.5</v>
      </c>
      <c r="R45">
        <f t="shared" si="0"/>
        <v>250000</v>
      </c>
      <c r="S45">
        <f t="shared" si="1"/>
        <v>385.92731916728053</v>
      </c>
      <c r="U45">
        <f t="shared" si="13"/>
        <v>1.3528E-2</v>
      </c>
      <c r="V45">
        <f t="shared" si="14"/>
        <v>0.01</v>
      </c>
      <c r="W45">
        <f t="shared" si="15"/>
        <v>0.53935471283211367</v>
      </c>
      <c r="X45">
        <f t="shared" si="16"/>
        <v>7.2963905551928334E-3</v>
      </c>
      <c r="Y45">
        <f t="shared" si="17"/>
        <v>5.393547128321137E-3</v>
      </c>
      <c r="Z45">
        <f t="shared" si="18"/>
        <v>0.52666477514859966</v>
      </c>
      <c r="AB45">
        <f t="shared" si="19"/>
        <v>213.40036060078762</v>
      </c>
      <c r="AC45">
        <f t="shared" si="2"/>
        <v>203.25432477293765</v>
      </c>
      <c r="AE45">
        <f t="shared" si="3"/>
        <v>0</v>
      </c>
      <c r="AF45">
        <f t="shared" si="24"/>
        <v>0</v>
      </c>
      <c r="AG45">
        <f t="shared" si="24"/>
        <v>-6.5833096893574954</v>
      </c>
      <c r="AH45">
        <f t="shared" si="5"/>
        <v>-1824.0976387982084</v>
      </c>
      <c r="AI45">
        <f t="shared" si="25"/>
        <v>-1830.680948487566</v>
      </c>
      <c r="AJ45">
        <f t="shared" si="7"/>
        <v>10.146035827849971</v>
      </c>
      <c r="AK45">
        <f t="shared" si="22"/>
        <v>14.938025242055135</v>
      </c>
      <c r="AL45">
        <f t="shared" si="26"/>
        <v>-1805.5968874176608</v>
      </c>
      <c r="AN45">
        <f t="shared" si="27"/>
        <v>0</v>
      </c>
      <c r="AO45">
        <f t="shared" si="27"/>
        <v>0</v>
      </c>
      <c r="AP45">
        <f t="shared" si="27"/>
        <v>-5.6401068720559361E-2</v>
      </c>
      <c r="AQ45">
        <f t="shared" si="27"/>
        <v>-15.627558345794393</v>
      </c>
      <c r="AR45">
        <f t="shared" si="27"/>
        <v>-15.683959414514952</v>
      </c>
      <c r="AS45">
        <f t="shared" si="27"/>
        <v>8.6923947219574388E-2</v>
      </c>
      <c r="AT45">
        <f t="shared" si="27"/>
        <v>0.12797827050254243</v>
      </c>
      <c r="AU45">
        <f t="shared" si="23"/>
        <v>-15.469057196792836</v>
      </c>
      <c r="AW45">
        <v>42</v>
      </c>
      <c r="AX45">
        <f>IF(Z45&gt;0, (R45*SUMPRODUCT(K45:$K$98, X45:$X$98)-K45*$AZ$3)/Z45, 0)</f>
        <v>385.92731916728053</v>
      </c>
    </row>
    <row r="46" spans="5:50" x14ac:dyDescent="0.25">
      <c r="E46">
        <v>2046</v>
      </c>
      <c r="F46" s="5">
        <f>EconomicRates!C86</f>
        <v>3.5571999999999999E-2</v>
      </c>
      <c r="G46" s="5">
        <f>EconomicRates!D86</f>
        <v>7.0000000000000007E-2</v>
      </c>
      <c r="H46" s="5">
        <f t="shared" si="10"/>
        <v>0.12000000000000001</v>
      </c>
      <c r="I46" s="5">
        <f t="shared" si="11"/>
        <v>1.1200000000000001</v>
      </c>
      <c r="J46">
        <f t="shared" si="12"/>
        <v>0.89285714285714279</v>
      </c>
      <c r="K46">
        <f t="shared" si="20"/>
        <v>7.6493586733943769E-3</v>
      </c>
      <c r="L46" s="2">
        <v>43</v>
      </c>
      <c r="M46" s="6">
        <v>1.4963000000000001E-2</v>
      </c>
      <c r="Q46" s="4">
        <f t="shared" si="21"/>
        <v>12.5</v>
      </c>
      <c r="R46">
        <f t="shared" si="0"/>
        <v>250000</v>
      </c>
      <c r="S46">
        <f t="shared" si="1"/>
        <v>376.00055538811205</v>
      </c>
      <c r="U46">
        <f t="shared" si="13"/>
        <v>1.4963000000000001E-2</v>
      </c>
      <c r="V46">
        <f t="shared" si="14"/>
        <v>0.01</v>
      </c>
      <c r="W46">
        <f t="shared" si="15"/>
        <v>0.52666477514859966</v>
      </c>
      <c r="X46">
        <f t="shared" si="16"/>
        <v>7.8804850305484973E-3</v>
      </c>
      <c r="Y46">
        <f t="shared" si="17"/>
        <v>5.2666477514859969E-3</v>
      </c>
      <c r="Z46">
        <f t="shared" si="18"/>
        <v>0.51351764236656516</v>
      </c>
      <c r="AB46">
        <f t="shared" si="19"/>
        <v>203.25432477293765</v>
      </c>
      <c r="AC46">
        <f t="shared" si="2"/>
        <v>193.08291873142241</v>
      </c>
      <c r="AE46">
        <f t="shared" si="3"/>
        <v>0</v>
      </c>
      <c r="AF46">
        <f t="shared" si="24"/>
        <v>0</v>
      </c>
      <c r="AG46">
        <f t="shared" si="24"/>
        <v>-6.4189705295820643</v>
      </c>
      <c r="AH46">
        <f t="shared" si="5"/>
        <v>-1970.1212576371242</v>
      </c>
      <c r="AI46">
        <f t="shared" si="25"/>
        <v>-1976.5402281667064</v>
      </c>
      <c r="AJ46">
        <f t="shared" si="7"/>
        <v>10.17140604151524</v>
      </c>
      <c r="AK46">
        <f t="shared" si="22"/>
        <v>14.227802734105637</v>
      </c>
      <c r="AL46">
        <f t="shared" si="26"/>
        <v>-1952.1410193910856</v>
      </c>
      <c r="AN46">
        <f t="shared" si="27"/>
        <v>0</v>
      </c>
      <c r="AO46">
        <f t="shared" si="27"/>
        <v>0</v>
      </c>
      <c r="AP46">
        <f t="shared" si="27"/>
        <v>-4.9101007894721459E-2</v>
      </c>
      <c r="AQ46">
        <f t="shared" si="27"/>
        <v>-15.070164129745175</v>
      </c>
      <c r="AR46">
        <f t="shared" si="27"/>
        <v>-15.119265137639896</v>
      </c>
      <c r="AS46">
        <f t="shared" si="27"/>
        <v>7.7804733024280565E-2</v>
      </c>
      <c r="AT46">
        <f t="shared" si="27"/>
        <v>0.10883356624747519</v>
      </c>
      <c r="AU46">
        <f t="shared" si="23"/>
        <v>-14.932626838368142</v>
      </c>
      <c r="AW46">
        <v>43</v>
      </c>
      <c r="AX46">
        <f>IF(Z46&gt;0, (R46*SUMPRODUCT(K46:$K$98, X46:$X$98)-K46*$AZ$3)/Z46, 0)</f>
        <v>376.00055538811205</v>
      </c>
    </row>
    <row r="47" spans="5:50" x14ac:dyDescent="0.25">
      <c r="E47">
        <v>2047</v>
      </c>
      <c r="F47" s="5">
        <f>EconomicRates!C87</f>
        <v>3.5571999999999999E-2</v>
      </c>
      <c r="G47" s="5">
        <f>EconomicRates!D87</f>
        <v>7.0000000000000007E-2</v>
      </c>
      <c r="H47" s="5">
        <f t="shared" si="10"/>
        <v>0.12000000000000001</v>
      </c>
      <c r="I47" s="5">
        <f t="shared" si="11"/>
        <v>1.1200000000000001</v>
      </c>
      <c r="J47">
        <f t="shared" si="12"/>
        <v>0.89285714285714279</v>
      </c>
      <c r="K47">
        <f t="shared" si="20"/>
        <v>6.8297845298164071E-3</v>
      </c>
      <c r="L47" s="2">
        <v>44</v>
      </c>
      <c r="M47" s="6">
        <v>1.6567999999999999E-2</v>
      </c>
      <c r="Q47" s="4">
        <f t="shared" si="21"/>
        <v>12.5</v>
      </c>
      <c r="R47">
        <f t="shared" si="0"/>
        <v>250000</v>
      </c>
      <c r="S47">
        <f t="shared" si="1"/>
        <v>365.86046516493775</v>
      </c>
      <c r="U47">
        <f t="shared" si="13"/>
        <v>1.6567999999999999E-2</v>
      </c>
      <c r="V47">
        <f t="shared" si="14"/>
        <v>0.01</v>
      </c>
      <c r="W47">
        <f t="shared" si="15"/>
        <v>0.51351764236656516</v>
      </c>
      <c r="X47">
        <f t="shared" si="16"/>
        <v>8.5079602987292516E-3</v>
      </c>
      <c r="Y47">
        <f t="shared" si="17"/>
        <v>5.135176423665652E-3</v>
      </c>
      <c r="Z47">
        <f t="shared" si="18"/>
        <v>0.49987450564417024</v>
      </c>
      <c r="AB47">
        <f t="shared" si="19"/>
        <v>193.08291873142241</v>
      </c>
      <c r="AC47">
        <f t="shared" si="2"/>
        <v>182.88431915906943</v>
      </c>
      <c r="AE47">
        <f t="shared" si="3"/>
        <v>0</v>
      </c>
      <c r="AF47">
        <f t="shared" si="24"/>
        <v>0</v>
      </c>
      <c r="AG47">
        <f t="shared" si="24"/>
        <v>-6.248431320552128</v>
      </c>
      <c r="AH47">
        <f t="shared" si="5"/>
        <v>-2126.9900746823128</v>
      </c>
      <c r="AI47">
        <f t="shared" si="25"/>
        <v>-2133.2385060028651</v>
      </c>
      <c r="AJ47">
        <f t="shared" si="7"/>
        <v>10.198599572352975</v>
      </c>
      <c r="AK47">
        <f t="shared" si="22"/>
        <v>13.51580431119957</v>
      </c>
      <c r="AL47">
        <f t="shared" si="26"/>
        <v>-2109.5241021193124</v>
      </c>
      <c r="AN47">
        <f t="shared" si="27"/>
        <v>0</v>
      </c>
      <c r="AO47">
        <f t="shared" si="27"/>
        <v>0</v>
      </c>
      <c r="AP47">
        <f t="shared" si="27"/>
        <v>-4.2675439568727228E-2</v>
      </c>
      <c r="AQ47">
        <f t="shared" si="27"/>
        <v>-14.526883907138304</v>
      </c>
      <c r="AR47">
        <f t="shared" si="27"/>
        <v>-14.569559346707033</v>
      </c>
      <c r="AS47">
        <f t="shared" si="27"/>
        <v>6.9654237585048573E-2</v>
      </c>
      <c r="AT47">
        <f t="shared" si="27"/>
        <v>9.2310031192656725E-2</v>
      </c>
      <c r="AU47">
        <f t="shared" si="23"/>
        <v>-14.407595077929326</v>
      </c>
      <c r="AW47">
        <v>44</v>
      </c>
      <c r="AX47">
        <f>IF(Z47&gt;0, (R47*SUMPRODUCT(K47:$K$98, X47:$X$98)-K47*$AZ$3)/Z47, 0)</f>
        <v>365.86046516493775</v>
      </c>
    </row>
    <row r="48" spans="5:50" x14ac:dyDescent="0.25">
      <c r="E48">
        <v>2048</v>
      </c>
      <c r="F48" s="5">
        <f>EconomicRates!C88</f>
        <v>3.5571999999999999E-2</v>
      </c>
      <c r="G48" s="5">
        <f>EconomicRates!D88</f>
        <v>7.0000000000000007E-2</v>
      </c>
      <c r="H48" s="5">
        <f t="shared" si="10"/>
        <v>0.12000000000000001</v>
      </c>
      <c r="I48" s="5">
        <f t="shared" si="11"/>
        <v>1.1200000000000001</v>
      </c>
      <c r="J48">
        <f t="shared" si="12"/>
        <v>0.89285714285714279</v>
      </c>
      <c r="K48">
        <f t="shared" si="20"/>
        <v>6.0980219016217915E-3</v>
      </c>
      <c r="L48" s="2">
        <v>45</v>
      </c>
      <c r="M48" s="6">
        <v>1.8353999999999999E-2</v>
      </c>
      <c r="Q48" s="4">
        <f t="shared" si="21"/>
        <v>12.5</v>
      </c>
      <c r="R48">
        <f t="shared" si="0"/>
        <v>250000</v>
      </c>
      <c r="S48">
        <f t="shared" si="1"/>
        <v>355.58301040799694</v>
      </c>
      <c r="U48">
        <f t="shared" si="13"/>
        <v>1.8353999999999999E-2</v>
      </c>
      <c r="V48">
        <f t="shared" si="14"/>
        <v>0.01</v>
      </c>
      <c r="W48">
        <f t="shared" si="15"/>
        <v>0.49987450564417024</v>
      </c>
      <c r="X48">
        <f t="shared" si="16"/>
        <v>9.1746966765931005E-3</v>
      </c>
      <c r="Y48">
        <f t="shared" si="17"/>
        <v>4.9987450564417026E-3</v>
      </c>
      <c r="Z48">
        <f t="shared" si="18"/>
        <v>0.48570106391113543</v>
      </c>
      <c r="AB48">
        <f t="shared" si="19"/>
        <v>182.88431915906943</v>
      </c>
      <c r="AC48">
        <f t="shared" si="2"/>
        <v>172.70704646388845</v>
      </c>
      <c r="AE48">
        <f t="shared" si="3"/>
        <v>0</v>
      </c>
      <c r="AF48">
        <f t="shared" si="24"/>
        <v>0</v>
      </c>
      <c r="AG48">
        <f t="shared" si="24"/>
        <v>-6.0712632988891926</v>
      </c>
      <c r="AH48">
        <f t="shared" si="5"/>
        <v>-2293.6741691482753</v>
      </c>
      <c r="AI48">
        <f t="shared" si="25"/>
        <v>-2299.7454324471646</v>
      </c>
      <c r="AJ48">
        <f t="shared" si="7"/>
        <v>10.177272695180989</v>
      </c>
      <c r="AK48">
        <f t="shared" si="22"/>
        <v>12.801902341134861</v>
      </c>
      <c r="AL48">
        <f t="shared" si="26"/>
        <v>-2276.766257410849</v>
      </c>
      <c r="AN48">
        <f t="shared" si="27"/>
        <v>0</v>
      </c>
      <c r="AO48">
        <f t="shared" si="27"/>
        <v>0</v>
      </c>
      <c r="AP48">
        <f t="shared" si="27"/>
        <v>-3.7022696567138864E-2</v>
      </c>
      <c r="AQ48">
        <f t="shared" si="27"/>
        <v>-13.986875318650348</v>
      </c>
      <c r="AR48">
        <f t="shared" si="27"/>
        <v>-14.023898015217489</v>
      </c>
      <c r="AS48">
        <f t="shared" si="27"/>
        <v>6.206123179399111E-2</v>
      </c>
      <c r="AT48">
        <f t="shared" si="27"/>
        <v>7.806628085866367E-2</v>
      </c>
      <c r="AU48">
        <f t="shared" si="23"/>
        <v>-13.883770502564834</v>
      </c>
      <c r="AW48">
        <v>45</v>
      </c>
      <c r="AX48">
        <f>IF(Z48&gt;0, (R48*SUMPRODUCT(K48:$K$98, X48:$X$98)-K48*$AZ$3)/Z48, 0)</f>
        <v>355.58301040799694</v>
      </c>
    </row>
    <row r="49" spans="5:50" x14ac:dyDescent="0.25">
      <c r="E49">
        <v>2049</v>
      </c>
      <c r="F49" s="5">
        <f>EconomicRates!C89</f>
        <v>3.5571999999999999E-2</v>
      </c>
      <c r="G49" s="5">
        <f>EconomicRates!D89</f>
        <v>7.0000000000000007E-2</v>
      </c>
      <c r="H49" s="5">
        <f t="shared" si="10"/>
        <v>0.12000000000000001</v>
      </c>
      <c r="I49" s="5">
        <f t="shared" si="11"/>
        <v>1.1200000000000001</v>
      </c>
      <c r="J49">
        <f t="shared" si="12"/>
        <v>0.89285714285714279</v>
      </c>
      <c r="K49">
        <f t="shared" si="20"/>
        <v>5.4446624121623132E-3</v>
      </c>
      <c r="L49" s="2">
        <v>46</v>
      </c>
      <c r="M49" s="6">
        <v>2.0303000000000002E-2</v>
      </c>
      <c r="Q49" s="4">
        <f t="shared" si="21"/>
        <v>12.5</v>
      </c>
      <c r="R49">
        <f t="shared" si="0"/>
        <v>250000</v>
      </c>
      <c r="S49">
        <f t="shared" si="1"/>
        <v>345.24345749275716</v>
      </c>
      <c r="U49">
        <f t="shared" si="13"/>
        <v>2.0303000000000002E-2</v>
      </c>
      <c r="V49">
        <f t="shared" si="14"/>
        <v>0.01</v>
      </c>
      <c r="W49">
        <f t="shared" si="15"/>
        <v>0.48570106391113543</v>
      </c>
      <c r="X49">
        <f t="shared" si="16"/>
        <v>9.8611887005877839E-3</v>
      </c>
      <c r="Y49">
        <f t="shared" si="17"/>
        <v>4.8570106391113543E-3</v>
      </c>
      <c r="Z49">
        <f t="shared" si="18"/>
        <v>0.47098286457143629</v>
      </c>
      <c r="AB49">
        <f t="shared" si="19"/>
        <v>172.70704646388845</v>
      </c>
      <c r="AC49">
        <f t="shared" si="2"/>
        <v>162.60375258448568</v>
      </c>
      <c r="AE49">
        <f t="shared" si="3"/>
        <v>0</v>
      </c>
      <c r="AF49">
        <f t="shared" si="24"/>
        <v>0</v>
      </c>
      <c r="AG49">
        <f t="shared" si="24"/>
        <v>-5.8872858071429537</v>
      </c>
      <c r="AH49">
        <f t="shared" si="5"/>
        <v>-2465.2971751469458</v>
      </c>
      <c r="AI49">
        <f t="shared" si="25"/>
        <v>-2471.184460954089</v>
      </c>
      <c r="AJ49">
        <f t="shared" si="7"/>
        <v>10.10329387940277</v>
      </c>
      <c r="AK49">
        <f t="shared" si="22"/>
        <v>12.089493252472192</v>
      </c>
      <c r="AL49">
        <f t="shared" si="26"/>
        <v>-2448.9916738222141</v>
      </c>
      <c r="AN49">
        <f t="shared" si="27"/>
        <v>0</v>
      </c>
      <c r="AO49">
        <f t="shared" si="27"/>
        <v>0</v>
      </c>
      <c r="AP49">
        <f t="shared" si="27"/>
        <v>-3.2054283743807907E-2</v>
      </c>
      <c r="AQ49">
        <f t="shared" si="27"/>
        <v>-13.422710864332506</v>
      </c>
      <c r="AR49">
        <f t="shared" si="27"/>
        <v>-13.454765148076316</v>
      </c>
      <c r="AS49">
        <f t="shared" si="27"/>
        <v>5.500902442421382E-2</v>
      </c>
      <c r="AT49">
        <f t="shared" si="27"/>
        <v>6.5823209493825252E-2</v>
      </c>
      <c r="AU49">
        <f t="shared" si="23"/>
        <v>-13.333932914158277</v>
      </c>
      <c r="AW49">
        <v>46</v>
      </c>
      <c r="AX49">
        <f>IF(Z49&gt;0, (R49*SUMPRODUCT(K49:$K$98, X49:$X$98)-K49*$AZ$3)/Z49, 0)</f>
        <v>345.24345749275716</v>
      </c>
    </row>
    <row r="50" spans="5:50" x14ac:dyDescent="0.25">
      <c r="E50">
        <v>2050</v>
      </c>
      <c r="F50" s="5">
        <f>EconomicRates!C90</f>
        <v>3.5571999999999999E-2</v>
      </c>
      <c r="G50" s="5">
        <f>EconomicRates!D90</f>
        <v>7.0000000000000007E-2</v>
      </c>
      <c r="H50" s="5">
        <f t="shared" si="10"/>
        <v>0.12000000000000001</v>
      </c>
      <c r="I50" s="5">
        <f t="shared" si="11"/>
        <v>1.1200000000000001</v>
      </c>
      <c r="J50">
        <f t="shared" si="12"/>
        <v>0.89285714285714279</v>
      </c>
      <c r="K50">
        <f t="shared" si="20"/>
        <v>4.8613057251449222E-3</v>
      </c>
      <c r="L50" s="2">
        <v>47</v>
      </c>
      <c r="M50" s="6">
        <v>2.2446000000000001E-2</v>
      </c>
      <c r="Q50" s="4">
        <f t="shared" si="21"/>
        <v>12.5</v>
      </c>
      <c r="R50">
        <f t="shared" si="0"/>
        <v>250000</v>
      </c>
      <c r="S50">
        <f t="shared" si="1"/>
        <v>334.97492080007464</v>
      </c>
      <c r="U50">
        <f t="shared" si="13"/>
        <v>2.2446000000000001E-2</v>
      </c>
      <c r="V50">
        <f t="shared" si="14"/>
        <v>0.01</v>
      </c>
      <c r="W50">
        <f t="shared" si="15"/>
        <v>0.47098286457143629</v>
      </c>
      <c r="X50">
        <f t="shared" si="16"/>
        <v>1.057168137817046E-2</v>
      </c>
      <c r="Y50">
        <f t="shared" si="17"/>
        <v>4.7098286457143632E-3</v>
      </c>
      <c r="Z50">
        <f t="shared" si="18"/>
        <v>0.45570135454755151</v>
      </c>
      <c r="AB50">
        <f t="shared" si="19"/>
        <v>162.60375258448568</v>
      </c>
      <c r="AC50">
        <f t="shared" si="2"/>
        <v>152.64852514805281</v>
      </c>
      <c r="AE50">
        <f t="shared" si="3"/>
        <v>0</v>
      </c>
      <c r="AF50">
        <f t="shared" si="24"/>
        <v>0</v>
      </c>
      <c r="AG50">
        <f t="shared" si="24"/>
        <v>-5.6962669318443941</v>
      </c>
      <c r="AH50">
        <f t="shared" si="5"/>
        <v>-2642.9203445426151</v>
      </c>
      <c r="AI50">
        <f t="shared" si="25"/>
        <v>-2648.6166114744597</v>
      </c>
      <c r="AJ50">
        <f t="shared" si="7"/>
        <v>9.9552274364328639</v>
      </c>
      <c r="AK50">
        <f t="shared" si="22"/>
        <v>11.382262680913998</v>
      </c>
      <c r="AL50">
        <f t="shared" si="26"/>
        <v>-2627.2791213571127</v>
      </c>
      <c r="AN50">
        <f t="shared" si="27"/>
        <v>0</v>
      </c>
      <c r="AO50">
        <f t="shared" si="27"/>
        <v>0</v>
      </c>
      <c r="AP50">
        <f t="shared" si="27"/>
        <v>-2.7691295047728853E-2</v>
      </c>
      <c r="AQ50">
        <f t="shared" si="27"/>
        <v>-12.848043802027005</v>
      </c>
      <c r="AR50">
        <f t="shared" si="27"/>
        <v>-12.875735097074735</v>
      </c>
      <c r="AS50">
        <f t="shared" si="27"/>
        <v>4.8395404131850887E-2</v>
      </c>
      <c r="AT50">
        <f t="shared" si="27"/>
        <v>5.5332658735830612E-2</v>
      </c>
      <c r="AU50">
        <f t="shared" si="23"/>
        <v>-12.772007034207054</v>
      </c>
      <c r="AW50">
        <v>47</v>
      </c>
      <c r="AX50">
        <f>IF(Z50&gt;0, (R50*SUMPRODUCT(K50:$K$98, X50:$X$98)-K50*$AZ$3)/Z50, 0)</f>
        <v>334.97492080007464</v>
      </c>
    </row>
    <row r="51" spans="5:50" x14ac:dyDescent="0.25">
      <c r="E51">
        <v>2051</v>
      </c>
      <c r="F51" s="5">
        <f>EconomicRates!C91</f>
        <v>3.5571999999999999E-2</v>
      </c>
      <c r="G51" s="5">
        <f>EconomicRates!D91</f>
        <v>7.0000000000000007E-2</v>
      </c>
      <c r="H51" s="5">
        <f t="shared" si="10"/>
        <v>0.12000000000000001</v>
      </c>
      <c r="I51" s="5">
        <f t="shared" si="11"/>
        <v>1.1200000000000001</v>
      </c>
      <c r="J51">
        <f t="shared" si="12"/>
        <v>0.89285714285714279</v>
      </c>
      <c r="K51">
        <f t="shared" si="20"/>
        <v>4.3404515403079663E-3</v>
      </c>
      <c r="L51" s="2">
        <v>48</v>
      </c>
      <c r="M51" s="6">
        <v>2.4856E-2</v>
      </c>
      <c r="Q51" s="4">
        <f t="shared" si="21"/>
        <v>12.5</v>
      </c>
      <c r="R51">
        <f t="shared" si="0"/>
        <v>250000</v>
      </c>
      <c r="S51">
        <f t="shared" si="1"/>
        <v>324.89946862453462</v>
      </c>
      <c r="U51">
        <f t="shared" si="13"/>
        <v>2.4856E-2</v>
      </c>
      <c r="V51">
        <f t="shared" si="14"/>
        <v>0.01</v>
      </c>
      <c r="W51">
        <f t="shared" si="15"/>
        <v>0.45570135454755151</v>
      </c>
      <c r="X51">
        <f t="shared" si="16"/>
        <v>1.1326912868633941E-2</v>
      </c>
      <c r="Y51">
        <f t="shared" si="17"/>
        <v>4.557013545475515E-3</v>
      </c>
      <c r="Z51">
        <f t="shared" si="18"/>
        <v>0.43981742813344205</v>
      </c>
      <c r="AB51">
        <f t="shared" si="19"/>
        <v>152.64852514805281</v>
      </c>
      <c r="AC51">
        <f t="shared" si="2"/>
        <v>142.89644869236477</v>
      </c>
      <c r="AE51">
        <f t="shared" si="3"/>
        <v>0</v>
      </c>
      <c r="AF51">
        <f t="shared" si="24"/>
        <v>0</v>
      </c>
      <c r="AG51">
        <f t="shared" si="24"/>
        <v>-5.4977178516680256</v>
      </c>
      <c r="AH51">
        <f t="shared" si="5"/>
        <v>-2831.7282171584852</v>
      </c>
      <c r="AI51">
        <f t="shared" si="25"/>
        <v>-2837.2259350101531</v>
      </c>
      <c r="AJ51">
        <f t="shared" si="7"/>
        <v>9.7520764556880408</v>
      </c>
      <c r="AK51">
        <f t="shared" si="22"/>
        <v>10.685396760363698</v>
      </c>
      <c r="AL51">
        <f t="shared" si="26"/>
        <v>-2816.7884617941013</v>
      </c>
      <c r="AN51">
        <f t="shared" si="27"/>
        <v>0</v>
      </c>
      <c r="AO51">
        <f t="shared" si="27"/>
        <v>0</v>
      </c>
      <c r="AP51">
        <f t="shared" si="27"/>
        <v>-2.3862577917451087E-2</v>
      </c>
      <c r="AQ51">
        <f t="shared" si="27"/>
        <v>-12.290979101899078</v>
      </c>
      <c r="AR51">
        <f t="shared" si="27"/>
        <v>-12.314841679816528</v>
      </c>
      <c r="AS51">
        <f t="shared" si="27"/>
        <v>4.2328415273292209E-2</v>
      </c>
      <c r="AT51">
        <f t="shared" si="27"/>
        <v>4.6379446827322368E-2</v>
      </c>
      <c r="AU51">
        <f t="shared" si="23"/>
        <v>-12.226133817715914</v>
      </c>
      <c r="AW51">
        <v>48</v>
      </c>
      <c r="AX51">
        <f>IF(Z51&gt;0, (R51*SUMPRODUCT(K51:$K$98, X51:$X$98)-K51*$AZ$3)/Z51, 0)</f>
        <v>324.89946862453462</v>
      </c>
    </row>
    <row r="52" spans="5:50" x14ac:dyDescent="0.25">
      <c r="E52">
        <v>2052</v>
      </c>
      <c r="F52" s="5">
        <f>EconomicRates!C92</f>
        <v>3.5571999999999999E-2</v>
      </c>
      <c r="G52" s="5">
        <f>EconomicRates!D92</f>
        <v>7.0000000000000007E-2</v>
      </c>
      <c r="H52" s="5">
        <f t="shared" si="10"/>
        <v>0.12000000000000001</v>
      </c>
      <c r="I52" s="5">
        <f t="shared" si="11"/>
        <v>1.1200000000000001</v>
      </c>
      <c r="J52">
        <f t="shared" si="12"/>
        <v>0.89285714285714279</v>
      </c>
      <c r="K52">
        <f t="shared" si="20"/>
        <v>3.8754031609892553E-3</v>
      </c>
      <c r="L52" s="2">
        <v>49</v>
      </c>
      <c r="M52" s="6">
        <v>2.7564999999999999E-2</v>
      </c>
      <c r="Q52" s="4">
        <f t="shared" si="21"/>
        <v>12.5</v>
      </c>
      <c r="R52">
        <f t="shared" si="0"/>
        <v>250000</v>
      </c>
      <c r="S52">
        <f t="shared" si="1"/>
        <v>315.07461668129724</v>
      </c>
      <c r="U52">
        <f t="shared" si="13"/>
        <v>2.7564999999999999E-2</v>
      </c>
      <c r="V52">
        <f t="shared" si="14"/>
        <v>0.01</v>
      </c>
      <c r="W52">
        <f t="shared" si="15"/>
        <v>0.43981742813344205</v>
      </c>
      <c r="X52">
        <f t="shared" si="16"/>
        <v>1.212356740649833E-2</v>
      </c>
      <c r="Y52">
        <f t="shared" si="17"/>
        <v>4.3981742813344205E-3</v>
      </c>
      <c r="Z52">
        <f t="shared" si="18"/>
        <v>0.42329568644560928</v>
      </c>
      <c r="AB52">
        <f t="shared" si="19"/>
        <v>142.89644869236477</v>
      </c>
      <c r="AC52">
        <f t="shared" si="2"/>
        <v>133.36972614969693</v>
      </c>
      <c r="AE52">
        <f t="shared" si="3"/>
        <v>0</v>
      </c>
      <c r="AF52">
        <f t="shared" si="24"/>
        <v>0</v>
      </c>
      <c r="AG52">
        <f t="shared" si="24"/>
        <v>-5.2911960805701161</v>
      </c>
      <c r="AH52">
        <f t="shared" si="5"/>
        <v>-3030.8918516245826</v>
      </c>
      <c r="AI52">
        <f t="shared" si="25"/>
        <v>-3036.1830477051526</v>
      </c>
      <c r="AJ52">
        <f t="shared" si="7"/>
        <v>9.5267225426678408</v>
      </c>
      <c r="AK52">
        <f t="shared" si="22"/>
        <v>10.002751408465535</v>
      </c>
      <c r="AL52">
        <f t="shared" si="26"/>
        <v>-3016.6535737540194</v>
      </c>
      <c r="AN52">
        <f t="shared" si="27"/>
        <v>0</v>
      </c>
      <c r="AO52">
        <f t="shared" si="27"/>
        <v>0</v>
      </c>
      <c r="AP52">
        <f t="shared" si="27"/>
        <v>-2.0505518016055387E-2</v>
      </c>
      <c r="AQ52">
        <f t="shared" si="27"/>
        <v>-11.745927862402484</v>
      </c>
      <c r="AR52">
        <f t="shared" si="27"/>
        <v>-11.766433380418539</v>
      </c>
      <c r="AS52">
        <f t="shared" si="27"/>
        <v>3.6919890655722543E-2</v>
      </c>
      <c r="AT52">
        <f t="shared" si="27"/>
        <v>3.8764694426957062E-2</v>
      </c>
      <c r="AU52">
        <f t="shared" si="23"/>
        <v>-11.69074879533586</v>
      </c>
      <c r="AW52">
        <v>49</v>
      </c>
      <c r="AX52">
        <f>IF(Z52&gt;0, (R52*SUMPRODUCT(K52:$K$98, X52:$X$98)-K52*$AZ$3)/Z52, 0)</f>
        <v>315.07461668129724</v>
      </c>
    </row>
    <row r="53" spans="5:50" x14ac:dyDescent="0.25">
      <c r="E53">
        <v>2053</v>
      </c>
      <c r="F53" s="5">
        <f>EconomicRates!C93</f>
        <v>3.5571999999999999E-2</v>
      </c>
      <c r="G53" s="5">
        <f>EconomicRates!D93</f>
        <v>7.0000000000000007E-2</v>
      </c>
      <c r="H53" s="5">
        <f t="shared" si="10"/>
        <v>0.12000000000000001</v>
      </c>
      <c r="I53" s="5">
        <f t="shared" si="11"/>
        <v>1.1200000000000001</v>
      </c>
      <c r="J53">
        <f t="shared" si="12"/>
        <v>0.89285714285714279</v>
      </c>
      <c r="K53">
        <f t="shared" si="20"/>
        <v>3.4601813937404063E-3</v>
      </c>
      <c r="L53" s="2">
        <v>50</v>
      </c>
      <c r="M53" s="6">
        <v>3.0620999999999999E-2</v>
      </c>
      <c r="Q53" s="4">
        <f t="shared" si="21"/>
        <v>12.5</v>
      </c>
      <c r="R53">
        <f t="shared" si="0"/>
        <v>250000</v>
      </c>
      <c r="S53">
        <f t="shared" si="1"/>
        <v>305.56902552186335</v>
      </c>
      <c r="U53">
        <f t="shared" si="13"/>
        <v>3.0620999999999999E-2</v>
      </c>
      <c r="V53">
        <f t="shared" si="14"/>
        <v>0.01</v>
      </c>
      <c r="W53">
        <f t="shared" si="15"/>
        <v>0.42329568644560928</v>
      </c>
      <c r="X53">
        <f t="shared" si="16"/>
        <v>1.2961737214651001E-2</v>
      </c>
      <c r="Y53">
        <f t="shared" si="17"/>
        <v>4.232956864456093E-3</v>
      </c>
      <c r="Z53">
        <f t="shared" si="18"/>
        <v>0.40610099236650221</v>
      </c>
      <c r="AB53">
        <f t="shared" si="19"/>
        <v>133.36972614969693</v>
      </c>
      <c r="AC53">
        <f t="shared" si="2"/>
        <v>124.09188450089376</v>
      </c>
      <c r="AE53">
        <f t="shared" si="3"/>
        <v>0</v>
      </c>
      <c r="AF53">
        <f t="shared" si="24"/>
        <v>0</v>
      </c>
      <c r="AG53">
        <f t="shared" si="24"/>
        <v>-5.0762624045812776</v>
      </c>
      <c r="AH53">
        <f t="shared" si="5"/>
        <v>-3240.4343036627502</v>
      </c>
      <c r="AI53">
        <f t="shared" si="25"/>
        <v>-3245.5105660673316</v>
      </c>
      <c r="AJ53">
        <f t="shared" si="7"/>
        <v>9.2778416488031752</v>
      </c>
      <c r="AK53">
        <f t="shared" si="22"/>
        <v>9.3358808304787857</v>
      </c>
      <c r="AL53">
        <f t="shared" si="26"/>
        <v>-3226.8968435880497</v>
      </c>
      <c r="AN53">
        <f t="shared" si="27"/>
        <v>0</v>
      </c>
      <c r="AO53">
        <f t="shared" si="27"/>
        <v>0</v>
      </c>
      <c r="AP53">
        <f t="shared" si="27"/>
        <v>-1.756478872207607E-2</v>
      </c>
      <c r="AQ53">
        <f t="shared" si="27"/>
        <v>-11.212490485171998</v>
      </c>
      <c r="AR53">
        <f t="shared" si="27"/>
        <v>-11.230055273894074</v>
      </c>
      <c r="AS53">
        <f t="shared" si="27"/>
        <v>3.2103015047258557E-2</v>
      </c>
      <c r="AT53">
        <f t="shared" si="27"/>
        <v>3.230384114380043E-2</v>
      </c>
      <c r="AU53">
        <f t="shared" si="23"/>
        <v>-11.165648417703016</v>
      </c>
      <c r="AW53">
        <v>50</v>
      </c>
      <c r="AX53">
        <f>IF(Z53&gt;0, (R53*SUMPRODUCT(K53:$K$98, X53:$X$98)-K53*$AZ$3)/Z53, 0)</f>
        <v>305.56902552186335</v>
      </c>
    </row>
    <row r="54" spans="5:50" x14ac:dyDescent="0.25">
      <c r="E54">
        <v>2054</v>
      </c>
      <c r="F54" s="5">
        <f>EconomicRates!C94</f>
        <v>3.5571999999999999E-2</v>
      </c>
      <c r="G54" s="5">
        <f>EconomicRates!D94</f>
        <v>7.0000000000000007E-2</v>
      </c>
      <c r="H54" s="5">
        <f t="shared" si="10"/>
        <v>0.12000000000000001</v>
      </c>
      <c r="I54" s="5">
        <f t="shared" si="11"/>
        <v>1.1200000000000001</v>
      </c>
      <c r="J54">
        <f t="shared" si="12"/>
        <v>0.89285714285714279</v>
      </c>
      <c r="K54">
        <f t="shared" si="20"/>
        <v>3.0894476729825052E-3</v>
      </c>
      <c r="L54" s="2">
        <v>51</v>
      </c>
      <c r="M54" s="6">
        <v>3.3921E-2</v>
      </c>
      <c r="Q54" s="4">
        <f t="shared" si="21"/>
        <v>12.5</v>
      </c>
      <c r="R54">
        <f t="shared" si="0"/>
        <v>250000</v>
      </c>
      <c r="S54">
        <f t="shared" si="1"/>
        <v>296.40362095032344</v>
      </c>
      <c r="U54">
        <f t="shared" si="13"/>
        <v>3.3921E-2</v>
      </c>
      <c r="V54">
        <f t="shared" si="14"/>
        <v>0.01</v>
      </c>
      <c r="W54">
        <f t="shared" si="15"/>
        <v>0.40610099236650221</v>
      </c>
      <c r="X54">
        <f t="shared" si="16"/>
        <v>1.3775351762064122E-2</v>
      </c>
      <c r="Y54">
        <f t="shared" si="17"/>
        <v>4.061009923665022E-3</v>
      </c>
      <c r="Z54">
        <f t="shared" si="18"/>
        <v>0.38826463068077305</v>
      </c>
      <c r="AB54">
        <f t="shared" si="19"/>
        <v>124.09188450089376</v>
      </c>
      <c r="AC54">
        <f t="shared" si="2"/>
        <v>115.08304242072117</v>
      </c>
      <c r="AE54">
        <f t="shared" si="3"/>
        <v>0</v>
      </c>
      <c r="AF54">
        <f t="shared" si="24"/>
        <v>0</v>
      </c>
      <c r="AG54">
        <f t="shared" si="24"/>
        <v>-4.8533078835096628</v>
      </c>
      <c r="AH54">
        <f t="shared" si="5"/>
        <v>-3443.8379405160304</v>
      </c>
      <c r="AI54">
        <f t="shared" si="25"/>
        <v>-3448.6912483995402</v>
      </c>
      <c r="AJ54">
        <f t="shared" si="7"/>
        <v>9.0088420801725846</v>
      </c>
      <c r="AK54">
        <f t="shared" si="22"/>
        <v>8.6864319150625633</v>
      </c>
      <c r="AL54">
        <f t="shared" si="26"/>
        <v>-3430.9959744043049</v>
      </c>
      <c r="AN54">
        <f t="shared" si="27"/>
        <v>0</v>
      </c>
      <c r="AO54">
        <f t="shared" si="27"/>
        <v>0</v>
      </c>
      <c r="AP54">
        <f t="shared" si="27"/>
        <v>-1.4994040746976574E-2</v>
      </c>
      <c r="AQ54">
        <f t="shared" si="27"/>
        <v>-10.639557111456114</v>
      </c>
      <c r="AR54">
        <f t="shared" si="27"/>
        <v>-10.654551152203091</v>
      </c>
      <c r="AS54">
        <f t="shared" si="27"/>
        <v>2.7832346200856062E-2</v>
      </c>
      <c r="AT54">
        <f t="shared" si="27"/>
        <v>2.6836276866511001E-2</v>
      </c>
      <c r="AU54">
        <f t="shared" si="23"/>
        <v>-10.599882529135723</v>
      </c>
      <c r="AW54">
        <v>51</v>
      </c>
      <c r="AX54">
        <f>IF(Z54&gt;0, (R54*SUMPRODUCT(K54:$K$98, X54:$X$98)-K54*$AZ$3)/Z54, 0)</f>
        <v>296.40362095032344</v>
      </c>
    </row>
    <row r="55" spans="5:50" x14ac:dyDescent="0.25">
      <c r="E55">
        <v>2055</v>
      </c>
      <c r="F55" s="5">
        <f>EconomicRates!C95</f>
        <v>3.5571999999999999E-2</v>
      </c>
      <c r="G55" s="5">
        <f>EconomicRates!D95</f>
        <v>7.0000000000000007E-2</v>
      </c>
      <c r="H55" s="5">
        <f t="shared" si="10"/>
        <v>0.12000000000000001</v>
      </c>
      <c r="I55" s="5">
        <f t="shared" si="11"/>
        <v>1.1200000000000001</v>
      </c>
      <c r="J55">
        <f t="shared" si="12"/>
        <v>0.89285714285714279</v>
      </c>
      <c r="K55">
        <f t="shared" si="20"/>
        <v>2.758435422305808E-3</v>
      </c>
      <c r="L55" s="2">
        <v>52</v>
      </c>
      <c r="M55" s="6">
        <v>3.7368999999999999E-2</v>
      </c>
      <c r="Q55" s="4">
        <f t="shared" si="21"/>
        <v>12.5</v>
      </c>
      <c r="R55">
        <f t="shared" si="0"/>
        <v>250000</v>
      </c>
      <c r="S55">
        <f t="shared" si="1"/>
        <v>287.69618373983275</v>
      </c>
      <c r="U55">
        <f t="shared" si="13"/>
        <v>3.7368999999999999E-2</v>
      </c>
      <c r="V55">
        <f t="shared" si="14"/>
        <v>0.01</v>
      </c>
      <c r="W55">
        <f t="shared" si="15"/>
        <v>0.38826463068077305</v>
      </c>
      <c r="X55">
        <f t="shared" si="16"/>
        <v>1.4509060983909809E-2</v>
      </c>
      <c r="Y55">
        <f t="shared" si="17"/>
        <v>3.8826463068077307E-3</v>
      </c>
      <c r="Z55">
        <f t="shared" si="18"/>
        <v>0.36987292339005551</v>
      </c>
      <c r="AB55">
        <f t="shared" si="19"/>
        <v>115.08304242072117</v>
      </c>
      <c r="AC55">
        <f t="shared" si="2"/>
        <v>106.4110285280145</v>
      </c>
      <c r="AE55">
        <f t="shared" si="3"/>
        <v>0</v>
      </c>
      <c r="AF55">
        <f t="shared" si="24"/>
        <v>0</v>
      </c>
      <c r="AG55">
        <f t="shared" si="24"/>
        <v>-4.6234115423756936</v>
      </c>
      <c r="AH55">
        <f t="shared" si="5"/>
        <v>-3627.2652459774522</v>
      </c>
      <c r="AI55">
        <f t="shared" si="25"/>
        <v>-3631.888657519828</v>
      </c>
      <c r="AJ55">
        <f t="shared" si="7"/>
        <v>8.6720138927066728</v>
      </c>
      <c r="AK55">
        <f t="shared" si="22"/>
        <v>8.0558129694504821</v>
      </c>
      <c r="AL55">
        <f t="shared" si="26"/>
        <v>-3615.1608306576709</v>
      </c>
      <c r="AN55">
        <f t="shared" si="27"/>
        <v>0</v>
      </c>
      <c r="AO55">
        <f t="shared" si="27"/>
        <v>0</v>
      </c>
      <c r="AP55">
        <f t="shared" si="27"/>
        <v>-1.2753382170386643E-2</v>
      </c>
      <c r="AQ55">
        <f t="shared" si="27"/>
        <v>-10.005576940602994</v>
      </c>
      <c r="AR55">
        <f t="shared" si="27"/>
        <v>-10.01833032277338</v>
      </c>
      <c r="AS55">
        <f t="shared" si="27"/>
        <v>2.3921190304370166E-2</v>
      </c>
      <c r="AT55">
        <f t="shared" si="27"/>
        <v>2.2221439850402747E-2</v>
      </c>
      <c r="AU55">
        <f t="shared" si="23"/>
        <v>-9.9721876926186077</v>
      </c>
      <c r="AW55">
        <v>52</v>
      </c>
      <c r="AX55">
        <f>IF(Z55&gt;0, (R55*SUMPRODUCT(K55:$K$98, X55:$X$98)-K55*$AZ$3)/Z55, 0)</f>
        <v>287.69618373983275</v>
      </c>
    </row>
    <row r="56" spans="5:50" x14ac:dyDescent="0.25">
      <c r="E56">
        <v>2056</v>
      </c>
      <c r="F56" s="5">
        <f>EconomicRates!C96</f>
        <v>3.5571999999999999E-2</v>
      </c>
      <c r="G56" s="5">
        <f>EconomicRates!D96</f>
        <v>7.0000000000000007E-2</v>
      </c>
      <c r="H56" s="5">
        <f t="shared" si="10"/>
        <v>0.12000000000000001</v>
      </c>
      <c r="I56" s="5">
        <f t="shared" si="11"/>
        <v>1.1200000000000001</v>
      </c>
      <c r="J56">
        <f t="shared" si="12"/>
        <v>0.89285714285714279</v>
      </c>
      <c r="K56">
        <f t="shared" si="20"/>
        <v>2.4628887699159E-3</v>
      </c>
      <c r="L56" s="2">
        <v>53</v>
      </c>
      <c r="M56" s="6">
        <v>5.0548205999999998E-2</v>
      </c>
      <c r="Q56" s="4">
        <f t="shared" si="21"/>
        <v>12.5</v>
      </c>
      <c r="R56">
        <f t="shared" si="0"/>
        <v>250000</v>
      </c>
      <c r="S56">
        <f t="shared" si="1"/>
        <v>282.49917505501719</v>
      </c>
      <c r="U56">
        <f t="shared" si="13"/>
        <v>5.0548205999999998E-2</v>
      </c>
      <c r="V56">
        <f t="shared" si="14"/>
        <v>0.01</v>
      </c>
      <c r="W56">
        <f t="shared" si="15"/>
        <v>0.36987292339005551</v>
      </c>
      <c r="X56">
        <f t="shared" si="16"/>
        <v>1.8696412725342743E-2</v>
      </c>
      <c r="Y56">
        <f t="shared" si="17"/>
        <v>3.6987292339005552E-3</v>
      </c>
      <c r="Z56">
        <f t="shared" si="18"/>
        <v>0.3474777814308122</v>
      </c>
      <c r="AB56">
        <f t="shared" si="19"/>
        <v>106.4110285280145</v>
      </c>
      <c r="AC56">
        <f t="shared" si="2"/>
        <v>98.162186604152012</v>
      </c>
      <c r="AE56">
        <f t="shared" si="3"/>
        <v>0</v>
      </c>
      <c r="AF56">
        <f t="shared" si="24"/>
        <v>0</v>
      </c>
      <c r="AG56">
        <f t="shared" si="24"/>
        <v>-4.3434722678851525</v>
      </c>
      <c r="AH56">
        <f t="shared" si="5"/>
        <v>-4674.1031813356858</v>
      </c>
      <c r="AI56">
        <f t="shared" si="25"/>
        <v>-4678.4466536035707</v>
      </c>
      <c r="AJ56">
        <f t="shared" si="7"/>
        <v>8.2488419238624857</v>
      </c>
      <c r="AK56">
        <f t="shared" si="22"/>
        <v>7.4487719969610158</v>
      </c>
      <c r="AL56">
        <f t="shared" si="26"/>
        <v>-4662.749039682747</v>
      </c>
      <c r="AN56">
        <f t="shared" si="27"/>
        <v>0</v>
      </c>
      <c r="AO56">
        <f t="shared" si="27"/>
        <v>0</v>
      </c>
      <c r="AP56">
        <f t="shared" si="27"/>
        <v>-1.0697489071015488E-2</v>
      </c>
      <c r="AQ56">
        <f t="shared" si="27"/>
        <v>-11.511796234739842</v>
      </c>
      <c r="AR56">
        <f t="shared" si="27"/>
        <v>-11.522493723810857</v>
      </c>
      <c r="AS56">
        <f t="shared" si="27"/>
        <v>2.0315980139092384E-2</v>
      </c>
      <c r="AT56">
        <f t="shared" si="27"/>
        <v>1.8345496900979318E-2</v>
      </c>
      <c r="AU56">
        <f t="shared" si="23"/>
        <v>-11.483832246770785</v>
      </c>
      <c r="AW56">
        <v>53</v>
      </c>
      <c r="AX56">
        <f>IF(Z56&gt;0, (R56*SUMPRODUCT(K56:$K$98, X56:$X$98)-K56*$AZ$3)/Z56, 0)</f>
        <v>282.49917505501719</v>
      </c>
    </row>
    <row r="57" spans="5:50" x14ac:dyDescent="0.25">
      <c r="E57">
        <v>2057</v>
      </c>
      <c r="F57" s="5">
        <f>EconomicRates!C97</f>
        <v>3.5571999999999999E-2</v>
      </c>
      <c r="G57" s="5">
        <f>EconomicRates!D97</f>
        <v>7.0000000000000007E-2</v>
      </c>
      <c r="H57" s="5">
        <f t="shared" si="10"/>
        <v>0.12000000000000001</v>
      </c>
      <c r="I57" s="5">
        <f t="shared" si="11"/>
        <v>1.1200000000000001</v>
      </c>
      <c r="J57">
        <f t="shared" si="12"/>
        <v>0.89285714285714279</v>
      </c>
      <c r="K57">
        <f t="shared" si="20"/>
        <v>2.1990078302820534E-3</v>
      </c>
      <c r="L57" s="2">
        <v>54</v>
      </c>
      <c r="M57" s="6">
        <v>6.4784177999999998E-2</v>
      </c>
      <c r="Q57" s="4">
        <f t="shared" si="21"/>
        <v>12.5</v>
      </c>
      <c r="R57">
        <f t="shared" si="0"/>
        <v>250000</v>
      </c>
      <c r="S57">
        <f t="shared" si="1"/>
        <v>274.40471277529457</v>
      </c>
      <c r="U57">
        <f t="shared" si="13"/>
        <v>6.4784177999999998E-2</v>
      </c>
      <c r="V57">
        <f t="shared" si="14"/>
        <v>0.01</v>
      </c>
      <c r="W57">
        <f t="shared" si="15"/>
        <v>0.3474777814308122</v>
      </c>
      <c r="X57">
        <f t="shared" si="16"/>
        <v>2.2511062443258831E-2</v>
      </c>
      <c r="Y57">
        <f t="shared" si="17"/>
        <v>3.4747778143081223E-3</v>
      </c>
      <c r="Z57">
        <f t="shared" si="18"/>
        <v>0.32149194117324525</v>
      </c>
      <c r="AB57">
        <f t="shared" si="19"/>
        <v>98.162186604152012</v>
      </c>
      <c r="AC57">
        <f t="shared" si="2"/>
        <v>88.218903777216269</v>
      </c>
      <c r="AE57">
        <f t="shared" si="3"/>
        <v>0</v>
      </c>
      <c r="AF57">
        <f t="shared" si="24"/>
        <v>0</v>
      </c>
      <c r="AG57">
        <f t="shared" si="24"/>
        <v>-4.0186492646655658</v>
      </c>
      <c r="AH57">
        <f t="shared" si="5"/>
        <v>-5627.7656108147075</v>
      </c>
      <c r="AI57">
        <f t="shared" si="25"/>
        <v>-5631.7842600793729</v>
      </c>
      <c r="AJ57">
        <f t="shared" si="7"/>
        <v>9.9432828269357429</v>
      </c>
      <c r="AK57">
        <f t="shared" si="22"/>
        <v>6.8713530622906411</v>
      </c>
      <c r="AL57">
        <f t="shared" si="26"/>
        <v>-5614.9696241901465</v>
      </c>
      <c r="AN57">
        <f t="shared" si="27"/>
        <v>0</v>
      </c>
      <c r="AO57">
        <f t="shared" si="27"/>
        <v>0</v>
      </c>
      <c r="AP57">
        <f t="shared" si="27"/>
        <v>-8.837041200156796E-3</v>
      </c>
      <c r="AQ57">
        <f t="shared" si="27"/>
        <v>-12.375500645173606</v>
      </c>
      <c r="AR57">
        <f t="shared" si="27"/>
        <v>-12.384337686373762</v>
      </c>
      <c r="AS57">
        <f t="shared" si="27"/>
        <v>2.1865356795140772E-2</v>
      </c>
      <c r="AT57">
        <f t="shared" si="27"/>
        <v>1.5110159188609687E-2</v>
      </c>
      <c r="AU57">
        <f t="shared" si="23"/>
        <v>-12.34736217039001</v>
      </c>
      <c r="AW57">
        <v>54</v>
      </c>
      <c r="AX57">
        <f>IF(Z57&gt;0, (R57*SUMPRODUCT(K57:$K$98, X57:$X$98)-K57*$AZ$3)/Z57, 0)</f>
        <v>274.40471277529457</v>
      </c>
    </row>
    <row r="58" spans="5:50" x14ac:dyDescent="0.25">
      <c r="E58">
        <v>2058</v>
      </c>
      <c r="F58" s="5">
        <f>EconomicRates!C98</f>
        <v>3.5571999999999999E-2</v>
      </c>
      <c r="G58" s="5">
        <f>EconomicRates!D98</f>
        <v>7.0000000000000007E-2</v>
      </c>
      <c r="H58" s="5">
        <f t="shared" si="10"/>
        <v>0.12000000000000001</v>
      </c>
      <c r="I58" s="5">
        <f t="shared" si="11"/>
        <v>1.1200000000000001</v>
      </c>
      <c r="J58">
        <f t="shared" si="12"/>
        <v>0.89285714285714279</v>
      </c>
      <c r="K58">
        <f t="shared" si="20"/>
        <v>1.9633998484661188E-3</v>
      </c>
      <c r="L58" s="2">
        <v>55</v>
      </c>
      <c r="M58" s="6">
        <v>8.0470763000000001E-2</v>
      </c>
      <c r="Q58" s="4">
        <f t="shared" si="21"/>
        <v>12.5</v>
      </c>
      <c r="R58">
        <f t="shared" si="0"/>
        <v>250000</v>
      </c>
      <c r="S58">
        <f t="shared" si="1"/>
        <v>264.16618335486015</v>
      </c>
      <c r="U58">
        <f t="shared" si="13"/>
        <v>8.0470763000000001E-2</v>
      </c>
      <c r="V58">
        <f t="shared" si="14"/>
        <v>0.01</v>
      </c>
      <c r="W58">
        <f t="shared" si="15"/>
        <v>0.32149194117324525</v>
      </c>
      <c r="X58">
        <f t="shared" si="16"/>
        <v>2.5870701804562159E-2</v>
      </c>
      <c r="Y58">
        <f t="shared" si="17"/>
        <v>3.2149194117324525E-3</v>
      </c>
      <c r="Z58">
        <f t="shared" si="18"/>
        <v>0.29240631995695066</v>
      </c>
      <c r="AB58">
        <f t="shared" si="19"/>
        <v>88.218903777216269</v>
      </c>
      <c r="AC58">
        <f t="shared" si="2"/>
        <v>77.243861531867736</v>
      </c>
      <c r="AE58">
        <f t="shared" si="3"/>
        <v>0</v>
      </c>
      <c r="AF58">
        <f t="shared" si="24"/>
        <v>0</v>
      </c>
      <c r="AG58">
        <f t="shared" si="24"/>
        <v>-3.6550789994618831</v>
      </c>
      <c r="AH58">
        <f t="shared" si="5"/>
        <v>-6467.6754511405397</v>
      </c>
      <c r="AI58">
        <f t="shared" si="25"/>
        <v>-6471.3305301400014</v>
      </c>
      <c r="AJ58">
        <f t="shared" si="7"/>
        <v>10.975042245348533</v>
      </c>
      <c r="AK58">
        <f t="shared" si="22"/>
        <v>6.1753232644051392</v>
      </c>
      <c r="AL58">
        <f t="shared" si="26"/>
        <v>-6454.1801646302474</v>
      </c>
      <c r="AN58">
        <f t="shared" si="27"/>
        <v>0</v>
      </c>
      <c r="AO58">
        <f t="shared" si="27"/>
        <v>0</v>
      </c>
      <c r="AP58">
        <f t="shared" si="27"/>
        <v>-7.1763815536751542E-3</v>
      </c>
      <c r="AQ58">
        <f t="shared" si="27"/>
        <v>-12.698633000697372</v>
      </c>
      <c r="AR58">
        <f t="shared" si="27"/>
        <v>-12.705809382251047</v>
      </c>
      <c r="AS58">
        <f t="shared" si="27"/>
        <v>2.154839628142656E-2</v>
      </c>
      <c r="AT58">
        <f t="shared" si="27"/>
        <v>1.2124628761562348E-2</v>
      </c>
      <c r="AU58">
        <f t="shared" si="23"/>
        <v>-12.672136357208057</v>
      </c>
      <c r="AW58">
        <v>55</v>
      </c>
      <c r="AX58">
        <f>IF(Z58&gt;0, (R58*SUMPRODUCT(K58:$K$98, X58:$X$98)-K58*$AZ$3)/Z58, 0)</f>
        <v>264.16618335486015</v>
      </c>
    </row>
    <row r="59" spans="5:50" x14ac:dyDescent="0.25">
      <c r="E59">
        <v>2059</v>
      </c>
      <c r="F59" s="5">
        <f>EconomicRates!C99</f>
        <v>3.5571999999999999E-2</v>
      </c>
      <c r="G59" s="5">
        <f>EconomicRates!D99</f>
        <v>7.0000000000000007E-2</v>
      </c>
      <c r="H59" s="5">
        <f t="shared" si="10"/>
        <v>0.12000000000000001</v>
      </c>
      <c r="I59" s="5">
        <f t="shared" si="11"/>
        <v>1.1200000000000001</v>
      </c>
      <c r="J59">
        <f t="shared" si="12"/>
        <v>0.89285714285714279</v>
      </c>
      <c r="K59">
        <f t="shared" si="20"/>
        <v>1.7530355789876059E-3</v>
      </c>
      <c r="L59" s="2">
        <v>56</v>
      </c>
      <c r="M59" s="6">
        <v>9.7818447000000003E-2</v>
      </c>
      <c r="Q59" s="4">
        <f t="shared" si="21"/>
        <v>12.5</v>
      </c>
      <c r="R59">
        <f t="shared" si="0"/>
        <v>250000</v>
      </c>
      <c r="S59">
        <f t="shared" si="1"/>
        <v>252.20698292040166</v>
      </c>
      <c r="U59">
        <f t="shared" si="13"/>
        <v>9.7818447000000003E-2</v>
      </c>
      <c r="V59">
        <f t="shared" si="14"/>
        <v>0.01</v>
      </c>
      <c r="W59">
        <f t="shared" si="15"/>
        <v>0.29240631995695066</v>
      </c>
      <c r="X59">
        <f t="shared" si="16"/>
        <v>2.860273211117402E-2</v>
      </c>
      <c r="Y59">
        <f t="shared" si="17"/>
        <v>2.9240631995695065E-3</v>
      </c>
      <c r="Z59">
        <f t="shared" si="18"/>
        <v>0.26087952464620712</v>
      </c>
      <c r="AB59">
        <f t="shared" si="19"/>
        <v>77.243861531867736</v>
      </c>
      <c r="AC59">
        <f t="shared" si="2"/>
        <v>65.795637816728458</v>
      </c>
      <c r="AE59">
        <f t="shared" si="3"/>
        <v>0</v>
      </c>
      <c r="AF59">
        <f t="shared" si="24"/>
        <v>0</v>
      </c>
      <c r="AG59">
        <f t="shared" si="24"/>
        <v>-3.2609940580775891</v>
      </c>
      <c r="AH59">
        <f t="shared" si="5"/>
        <v>-7150.6830277935051</v>
      </c>
      <c r="AI59">
        <f t="shared" si="25"/>
        <v>-7153.9440218515829</v>
      </c>
      <c r="AJ59">
        <f t="shared" si="7"/>
        <v>11.448223715139278</v>
      </c>
      <c r="AK59">
        <f t="shared" si="22"/>
        <v>5.4070703072307422</v>
      </c>
      <c r="AL59">
        <f t="shared" si="26"/>
        <v>-7137.0887278292121</v>
      </c>
      <c r="AN59">
        <f t="shared" si="27"/>
        <v>0</v>
      </c>
      <c r="AO59">
        <f t="shared" si="27"/>
        <v>0</v>
      </c>
      <c r="AP59">
        <f t="shared" si="27"/>
        <v>-5.716638606677189E-3</v>
      </c>
      <c r="AQ59">
        <f t="shared" si="27"/>
        <v>-12.535401761784835</v>
      </c>
      <c r="AR59">
        <f t="shared" si="27"/>
        <v>-12.541118400391511</v>
      </c>
      <c r="AS59">
        <f t="shared" si="27"/>
        <v>2.0069143488848824E-2</v>
      </c>
      <c r="AT59">
        <f t="shared" si="27"/>
        <v>9.4787866266629363E-3</v>
      </c>
      <c r="AU59">
        <f t="shared" si="23"/>
        <v>-12.511570470275998</v>
      </c>
      <c r="AW59">
        <v>56</v>
      </c>
      <c r="AX59">
        <f>IF(Z59&gt;0, (R59*SUMPRODUCT(K59:$K$98, X59:$X$98)-K59*$AZ$3)/Z59, 0)</f>
        <v>252.20698292040166</v>
      </c>
    </row>
    <row r="60" spans="5:50" x14ac:dyDescent="0.25">
      <c r="E60">
        <v>2060</v>
      </c>
      <c r="F60" s="5">
        <f>EconomicRates!C100</f>
        <v>3.5571999999999999E-2</v>
      </c>
      <c r="G60" s="5">
        <f>EconomicRates!D100</f>
        <v>7.0000000000000007E-2</v>
      </c>
      <c r="H60" s="5">
        <f t="shared" si="10"/>
        <v>0.12000000000000001</v>
      </c>
      <c r="I60" s="5">
        <f t="shared" si="11"/>
        <v>1.1200000000000001</v>
      </c>
      <c r="J60">
        <f t="shared" si="12"/>
        <v>0.89285714285714279</v>
      </c>
      <c r="K60">
        <f t="shared" si="20"/>
        <v>1.5652103383817909E-3</v>
      </c>
      <c r="L60" s="2">
        <v>57</v>
      </c>
      <c r="M60" s="6">
        <v>0.115047869</v>
      </c>
      <c r="Q60" s="4">
        <f t="shared" si="21"/>
        <v>12.5</v>
      </c>
      <c r="R60">
        <f t="shared" si="0"/>
        <v>250000</v>
      </c>
      <c r="S60">
        <f t="shared" si="1"/>
        <v>238.22555295918994</v>
      </c>
      <c r="U60">
        <f t="shared" si="13"/>
        <v>0.115047869</v>
      </c>
      <c r="V60">
        <f t="shared" si="14"/>
        <v>0.01</v>
      </c>
      <c r="W60">
        <f t="shared" si="15"/>
        <v>0.26087952464620712</v>
      </c>
      <c r="X60">
        <f t="shared" si="16"/>
        <v>3.0013633376279106E-2</v>
      </c>
      <c r="Y60">
        <f t="shared" si="17"/>
        <v>2.6087952464620714E-3</v>
      </c>
      <c r="Z60">
        <f t="shared" si="18"/>
        <v>0.22825709602346594</v>
      </c>
      <c r="AB60">
        <f t="shared" si="19"/>
        <v>65.795637816728458</v>
      </c>
      <c r="AC60">
        <f t="shared" si="2"/>
        <v>54.376672917049092</v>
      </c>
      <c r="AE60">
        <f t="shared" si="3"/>
        <v>0</v>
      </c>
      <c r="AF60">
        <f t="shared" si="24"/>
        <v>0</v>
      </c>
      <c r="AG60">
        <f t="shared" si="24"/>
        <v>-2.8532137002933244</v>
      </c>
      <c r="AH60">
        <f t="shared" si="5"/>
        <v>-7503.4083440697768</v>
      </c>
      <c r="AI60">
        <f t="shared" si="25"/>
        <v>-7506.2615577700699</v>
      </c>
      <c r="AJ60">
        <f t="shared" si="7"/>
        <v>11.418964899679366</v>
      </c>
      <c r="AK60">
        <f t="shared" si="22"/>
        <v>4.6056946471709921</v>
      </c>
      <c r="AL60">
        <f t="shared" si="26"/>
        <v>-7490.2368982232201</v>
      </c>
      <c r="AN60">
        <f t="shared" si="27"/>
        <v>0</v>
      </c>
      <c r="AO60">
        <f t="shared" si="27"/>
        <v>0</v>
      </c>
      <c r="AP60">
        <f t="shared" si="27"/>
        <v>-4.4658795813116766E-3</v>
      </c>
      <c r="AQ60">
        <f t="shared" si="27"/>
        <v>-11.744412313238209</v>
      </c>
      <c r="AR60">
        <f t="shared" si="27"/>
        <v>-11.74887819281952</v>
      </c>
      <c r="AS60">
        <f t="shared" si="27"/>
        <v>1.7873081914596935E-2</v>
      </c>
      <c r="AT60">
        <f t="shared" si="27"/>
        <v>7.2088808771817118E-3</v>
      </c>
      <c r="AU60">
        <f t="shared" si="23"/>
        <v>-11.723796230027743</v>
      </c>
      <c r="AW60">
        <v>57</v>
      </c>
      <c r="AX60">
        <f>IF(Z60&gt;0, (R60*SUMPRODUCT(K60:$K$98, X60:$X$98)-K60*$AZ$3)/Z60, 0)</f>
        <v>238.22555295918994</v>
      </c>
    </row>
    <row r="61" spans="5:50" x14ac:dyDescent="0.25">
      <c r="E61">
        <v>2061</v>
      </c>
      <c r="F61" s="5">
        <f>EconomicRates!C101</f>
        <v>3.5571999999999999E-2</v>
      </c>
      <c r="G61" s="5">
        <f>EconomicRates!D101</f>
        <v>7.0000000000000007E-2</v>
      </c>
      <c r="H61" s="5">
        <f t="shared" si="10"/>
        <v>0.12000000000000001</v>
      </c>
      <c r="I61" s="5">
        <f t="shared" si="11"/>
        <v>1.1200000000000001</v>
      </c>
      <c r="J61">
        <f t="shared" si="12"/>
        <v>0.89285714285714279</v>
      </c>
      <c r="K61">
        <f t="shared" si="20"/>
        <v>1.3975092306980274E-3</v>
      </c>
      <c r="L61" s="2">
        <v>58</v>
      </c>
      <c r="M61" s="6">
        <v>0.13365521</v>
      </c>
      <c r="Q61" s="4">
        <f t="shared" si="21"/>
        <v>12.5</v>
      </c>
      <c r="R61">
        <f t="shared" si="0"/>
        <v>250000</v>
      </c>
      <c r="S61">
        <f t="shared" si="1"/>
        <v>223.20457908802533</v>
      </c>
      <c r="U61">
        <f t="shared" si="13"/>
        <v>0.13365521</v>
      </c>
      <c r="V61">
        <f t="shared" si="14"/>
        <v>0.01</v>
      </c>
      <c r="W61">
        <f t="shared" si="15"/>
        <v>0.22825709602346594</v>
      </c>
      <c r="X61">
        <f t="shared" si="16"/>
        <v>3.0507750103006506E-2</v>
      </c>
      <c r="Y61">
        <f t="shared" si="17"/>
        <v>2.2825709602346594E-3</v>
      </c>
      <c r="Z61">
        <f t="shared" si="18"/>
        <v>0.1954667749602248</v>
      </c>
      <c r="AB61">
        <f t="shared" si="19"/>
        <v>54.376672917049092</v>
      </c>
      <c r="AC61">
        <f t="shared" si="2"/>
        <v>43.629079230690742</v>
      </c>
      <c r="AE61">
        <f t="shared" si="3"/>
        <v>0</v>
      </c>
      <c r="AF61">
        <f t="shared" si="24"/>
        <v>0</v>
      </c>
      <c r="AG61">
        <f t="shared" si="24"/>
        <v>-2.4433346870028099</v>
      </c>
      <c r="AH61">
        <f t="shared" si="5"/>
        <v>-7626.9375257516267</v>
      </c>
      <c r="AI61">
        <f t="shared" si="25"/>
        <v>-7629.3808604386295</v>
      </c>
      <c r="AJ61">
        <f t="shared" si="7"/>
        <v>10.74759368635835</v>
      </c>
      <c r="AK61">
        <f t="shared" si="22"/>
        <v>3.8063671041934368</v>
      </c>
      <c r="AL61">
        <f t="shared" si="26"/>
        <v>-7614.8268996480774</v>
      </c>
      <c r="AN61">
        <f t="shared" si="27"/>
        <v>0</v>
      </c>
      <c r="AO61">
        <f t="shared" si="27"/>
        <v>0</v>
      </c>
      <c r="AP61">
        <f t="shared" si="27"/>
        <v>-3.4145827787711025E-3</v>
      </c>
      <c r="AQ61">
        <f t="shared" si="27"/>
        <v>-10.658715594195073</v>
      </c>
      <c r="AR61">
        <f t="shared" si="27"/>
        <v>-10.662130176973843</v>
      </c>
      <c r="AS61">
        <f t="shared" si="27"/>
        <v>1.5019861384477634E-2</v>
      </c>
      <c r="AT61">
        <f t="shared" si="27"/>
        <v>5.3194331635356487E-3</v>
      </c>
      <c r="AU61">
        <f t="shared" si="23"/>
        <v>-10.64179088242583</v>
      </c>
      <c r="AW61">
        <v>58</v>
      </c>
      <c r="AX61">
        <f>IF(Z61&gt;0, (R61*SUMPRODUCT(K61:$K$98, X61:$X$98)-K61*$AZ$3)/Z61, 0)</f>
        <v>223.20457908802533</v>
      </c>
    </row>
    <row r="62" spans="5:50" x14ac:dyDescent="0.25">
      <c r="E62">
        <v>2062</v>
      </c>
      <c r="F62" s="5">
        <f>EconomicRates!C102</f>
        <v>3.5571999999999999E-2</v>
      </c>
      <c r="G62" s="5">
        <f>EconomicRates!D102</f>
        <v>7.0000000000000007E-2</v>
      </c>
      <c r="H62" s="5">
        <f t="shared" si="10"/>
        <v>0.12000000000000001</v>
      </c>
      <c r="I62" s="5">
        <f t="shared" si="11"/>
        <v>1.1200000000000001</v>
      </c>
      <c r="J62">
        <f t="shared" si="12"/>
        <v>0.89285714285714279</v>
      </c>
      <c r="K62">
        <f t="shared" si="20"/>
        <v>1.2477760988375245E-3</v>
      </c>
      <c r="L62" s="2">
        <v>59</v>
      </c>
      <c r="M62" s="6">
        <v>0.153152232</v>
      </c>
      <c r="Q62" s="4">
        <f t="shared" si="21"/>
        <v>12.5</v>
      </c>
      <c r="R62">
        <f t="shared" si="0"/>
        <v>250000</v>
      </c>
      <c r="S62">
        <f t="shared" si="1"/>
        <v>207.00098950074297</v>
      </c>
      <c r="U62">
        <f t="shared" si="13"/>
        <v>0.153152232</v>
      </c>
      <c r="V62">
        <f t="shared" si="14"/>
        <v>0.01</v>
      </c>
      <c r="W62">
        <f t="shared" si="15"/>
        <v>0.1954667749602248</v>
      </c>
      <c r="X62">
        <f t="shared" si="16"/>
        <v>2.9936172867000139E-2</v>
      </c>
      <c r="Y62">
        <f t="shared" si="17"/>
        <v>1.9546677496022481E-3</v>
      </c>
      <c r="Z62">
        <f t="shared" si="18"/>
        <v>0.16357593434362241</v>
      </c>
      <c r="AB62">
        <f t="shared" si="19"/>
        <v>43.629079230690742</v>
      </c>
      <c r="AC62">
        <f t="shared" si="2"/>
        <v>33.860380267638405</v>
      </c>
      <c r="AE62">
        <f t="shared" si="3"/>
        <v>0</v>
      </c>
      <c r="AF62">
        <f t="shared" si="24"/>
        <v>0</v>
      </c>
      <c r="AG62">
        <f t="shared" si="24"/>
        <v>-2.04469917929528</v>
      </c>
      <c r="AH62">
        <f t="shared" si="5"/>
        <v>-7484.0432167500348</v>
      </c>
      <c r="AI62">
        <f t="shared" si="25"/>
        <v>-7486.0879159293299</v>
      </c>
      <c r="AJ62">
        <f t="shared" si="7"/>
        <v>9.7686989630523371</v>
      </c>
      <c r="AK62">
        <f t="shared" si="22"/>
        <v>3.0540355461483522</v>
      </c>
      <c r="AL62">
        <f t="shared" si="26"/>
        <v>-7473.2651814201299</v>
      </c>
      <c r="AN62">
        <f t="shared" si="27"/>
        <v>0</v>
      </c>
      <c r="AO62">
        <f t="shared" si="27"/>
        <v>0</v>
      </c>
      <c r="AP62">
        <f t="shared" si="27"/>
        <v>-2.5513267652373522E-3</v>
      </c>
      <c r="AQ62">
        <f t="shared" si="27"/>
        <v>-9.3384102485277953</v>
      </c>
      <c r="AR62">
        <f t="shared" si="27"/>
        <v>-9.3409615752930328</v>
      </c>
      <c r="AS62">
        <f t="shared" si="27"/>
        <v>1.2189149082835615E-2</v>
      </c>
      <c r="AT62">
        <f t="shared" si="27"/>
        <v>3.8107525594841193E-3</v>
      </c>
      <c r="AU62">
        <f t="shared" si="23"/>
        <v>-9.3249616736507139</v>
      </c>
      <c r="AW62">
        <v>59</v>
      </c>
      <c r="AX62">
        <f>IF(Z62&gt;0, (R62*SUMPRODUCT(K62:$K$98, X62:$X$98)-K62*$AZ$3)/Z62, 0)</f>
        <v>207.00098950074297</v>
      </c>
    </row>
    <row r="63" spans="5:50" x14ac:dyDescent="0.25">
      <c r="E63">
        <v>2063</v>
      </c>
      <c r="F63" s="5">
        <f>EconomicRates!C103</f>
        <v>3.5571999999999999E-2</v>
      </c>
      <c r="G63" s="5">
        <f>EconomicRates!D103</f>
        <v>7.0000000000000007E-2</v>
      </c>
      <c r="H63" s="5">
        <f t="shared" si="10"/>
        <v>0.12000000000000001</v>
      </c>
      <c r="I63" s="5">
        <f t="shared" si="11"/>
        <v>1.1200000000000001</v>
      </c>
      <c r="J63">
        <f t="shared" si="12"/>
        <v>0.89285714285714279</v>
      </c>
      <c r="K63">
        <f t="shared" si="20"/>
        <v>1.114085802533504E-3</v>
      </c>
      <c r="L63" s="2">
        <v>60</v>
      </c>
      <c r="M63" s="6">
        <v>0.17329698399999999</v>
      </c>
      <c r="Q63" s="4">
        <f t="shared" si="21"/>
        <v>12.5</v>
      </c>
      <c r="R63">
        <f t="shared" si="0"/>
        <v>250000</v>
      </c>
      <c r="S63">
        <f t="shared" si="1"/>
        <v>189.50570396448717</v>
      </c>
      <c r="U63">
        <f t="shared" si="13"/>
        <v>0.17329698399999999</v>
      </c>
      <c r="V63">
        <f t="shared" si="14"/>
        <v>0.01</v>
      </c>
      <c r="W63">
        <f t="shared" si="15"/>
        <v>0.16357593434362241</v>
      </c>
      <c r="X63">
        <f t="shared" si="16"/>
        <v>2.8347216076731782E-2</v>
      </c>
      <c r="Y63">
        <f t="shared" si="17"/>
        <v>1.6357593434362242E-3</v>
      </c>
      <c r="Z63">
        <f t="shared" si="18"/>
        <v>0.13359295892345444</v>
      </c>
      <c r="AB63">
        <f t="shared" si="19"/>
        <v>33.860380267638405</v>
      </c>
      <c r="AC63">
        <f t="shared" si="2"/>
        <v>25.316627725488051</v>
      </c>
      <c r="AE63">
        <f t="shared" si="3"/>
        <v>0</v>
      </c>
      <c r="AF63">
        <f t="shared" si="24"/>
        <v>0</v>
      </c>
      <c r="AG63">
        <f t="shared" si="24"/>
        <v>-1.6699119865431804</v>
      </c>
      <c r="AH63">
        <f t="shared" si="5"/>
        <v>-7086.8040191829459</v>
      </c>
      <c r="AI63">
        <f t="shared" si="25"/>
        <v>-7088.4739311694893</v>
      </c>
      <c r="AJ63">
        <f t="shared" si="7"/>
        <v>8.5437525421503544</v>
      </c>
      <c r="AK63">
        <f t="shared" si="22"/>
        <v>2.3702266187346885</v>
      </c>
      <c r="AL63">
        <f t="shared" si="26"/>
        <v>-7077.5599520086043</v>
      </c>
      <c r="AN63">
        <f t="shared" si="27"/>
        <v>0</v>
      </c>
      <c r="AO63">
        <f t="shared" si="27"/>
        <v>0</v>
      </c>
      <c r="AP63">
        <f t="shared" si="27"/>
        <v>-1.860425235688277E-3</v>
      </c>
      <c r="AQ63">
        <f t="shared" si="27"/>
        <v>-7.8953077431090941</v>
      </c>
      <c r="AR63">
        <f t="shared" si="27"/>
        <v>-7.8971681683447823</v>
      </c>
      <c r="AS63">
        <f t="shared" si="27"/>
        <v>9.5184734075692418E-3</v>
      </c>
      <c r="AT63">
        <f t="shared" si="27"/>
        <v>2.640635824719309E-3</v>
      </c>
      <c r="AU63">
        <f t="shared" si="23"/>
        <v>-7.8850090591124937</v>
      </c>
      <c r="AW63">
        <v>60</v>
      </c>
      <c r="AX63">
        <f>IF(Z63&gt;0, (R63*SUMPRODUCT(K63:$K$98, X63:$X$98)-K63*$AZ$3)/Z63, 0)</f>
        <v>189.50570396448717</v>
      </c>
    </row>
    <row r="64" spans="5:50" x14ac:dyDescent="0.25">
      <c r="E64">
        <v>2064</v>
      </c>
      <c r="F64" s="5">
        <f>EconomicRates!C104</f>
        <v>3.5571999999999999E-2</v>
      </c>
      <c r="G64" s="5">
        <f>EconomicRates!D104</f>
        <v>7.0000000000000007E-2</v>
      </c>
      <c r="H64" s="5">
        <f t="shared" si="10"/>
        <v>0.12000000000000001</v>
      </c>
      <c r="I64" s="5">
        <f t="shared" si="11"/>
        <v>1.1200000000000001</v>
      </c>
      <c r="J64">
        <f t="shared" si="12"/>
        <v>0.89285714285714279</v>
      </c>
      <c r="K64">
        <f t="shared" si="20"/>
        <v>9.9471946654777136E-4</v>
      </c>
      <c r="L64" s="2">
        <v>61</v>
      </c>
      <c r="M64" s="6">
        <v>0.19491187900000001</v>
      </c>
      <c r="Q64" s="4">
        <f t="shared" si="21"/>
        <v>12.5</v>
      </c>
      <c r="R64">
        <f t="shared" si="0"/>
        <v>250000</v>
      </c>
      <c r="S64">
        <f t="shared" si="1"/>
        <v>170.69428885106288</v>
      </c>
      <c r="U64">
        <f t="shared" si="13"/>
        <v>0.19491187900000001</v>
      </c>
      <c r="V64">
        <f t="shared" si="14"/>
        <v>0.01</v>
      </c>
      <c r="W64">
        <f t="shared" si="15"/>
        <v>0.13359295892345444</v>
      </c>
      <c r="X64">
        <f t="shared" si="16"/>
        <v>2.6038854644940324E-2</v>
      </c>
      <c r="Y64">
        <f t="shared" si="17"/>
        <v>1.3359295892345444E-3</v>
      </c>
      <c r="Z64">
        <f t="shared" si="18"/>
        <v>0.10621817468927956</v>
      </c>
      <c r="AB64">
        <f t="shared" si="19"/>
        <v>25.316627725488051</v>
      </c>
      <c r="AC64">
        <f t="shared" si="2"/>
        <v>18.130835791644543</v>
      </c>
      <c r="AE64">
        <f t="shared" si="3"/>
        <v>0</v>
      </c>
      <c r="AF64">
        <f t="shared" si="24"/>
        <v>0</v>
      </c>
      <c r="AG64">
        <f t="shared" si="24"/>
        <v>-1.3277271836159945</v>
      </c>
      <c r="AH64">
        <f t="shared" si="5"/>
        <v>-6509.7136612350805</v>
      </c>
      <c r="AI64">
        <f t="shared" si="25"/>
        <v>-6511.0413884186964</v>
      </c>
      <c r="AJ64">
        <f t="shared" si="7"/>
        <v>7.1857919338435075</v>
      </c>
      <c r="AK64">
        <f t="shared" si="22"/>
        <v>1.7721639407841636</v>
      </c>
      <c r="AL64">
        <f t="shared" si="26"/>
        <v>-6502.0834325440683</v>
      </c>
      <c r="AN64">
        <f t="shared" si="27"/>
        <v>0</v>
      </c>
      <c r="AO64">
        <f t="shared" si="27"/>
        <v>0</v>
      </c>
      <c r="AP64">
        <f t="shared" si="27"/>
        <v>-1.320716075807477E-3</v>
      </c>
      <c r="AQ64">
        <f t="shared" si="27"/>
        <v>-6.475338900482499</v>
      </c>
      <c r="AR64">
        <f t="shared" si="27"/>
        <v>-6.4766596165583064</v>
      </c>
      <c r="AS64">
        <f t="shared" si="27"/>
        <v>7.1478471191560918E-3</v>
      </c>
      <c r="AT64">
        <f t="shared" si="27"/>
        <v>1.7628059698120194E-3</v>
      </c>
      <c r="AU64">
        <f t="shared" si="23"/>
        <v>-6.4677489634693375</v>
      </c>
      <c r="AW64">
        <v>61</v>
      </c>
      <c r="AX64">
        <f>IF(Z64&gt;0, (R64*SUMPRODUCT(K64:$K$98, X64:$X$98)-K64*$AZ$3)/Z64, 0)</f>
        <v>170.69428885106288</v>
      </c>
    </row>
    <row r="65" spans="5:50" x14ac:dyDescent="0.25">
      <c r="E65">
        <v>2065</v>
      </c>
      <c r="F65" s="5">
        <f>EconomicRates!C105</f>
        <v>3.5571999999999999E-2</v>
      </c>
      <c r="G65" s="5">
        <f>EconomicRates!D105</f>
        <v>7.0000000000000007E-2</v>
      </c>
      <c r="H65" s="5">
        <f t="shared" si="10"/>
        <v>0.12000000000000001</v>
      </c>
      <c r="I65" s="5">
        <f t="shared" si="11"/>
        <v>1.1200000000000001</v>
      </c>
      <c r="J65">
        <f t="shared" si="12"/>
        <v>0.89285714285714279</v>
      </c>
      <c r="K65">
        <f t="shared" si="20"/>
        <v>8.8814238084622432E-4</v>
      </c>
      <c r="L65" s="2">
        <v>62</v>
      </c>
      <c r="M65" s="6">
        <v>0.21714087100000001</v>
      </c>
      <c r="Q65" s="4">
        <f t="shared" si="21"/>
        <v>12.5</v>
      </c>
      <c r="R65">
        <f t="shared" si="0"/>
        <v>250000</v>
      </c>
      <c r="S65">
        <f t="shared" si="1"/>
        <v>149.69838910700619</v>
      </c>
      <c r="U65">
        <f t="shared" si="13"/>
        <v>0.21714087100000001</v>
      </c>
      <c r="V65">
        <f t="shared" si="14"/>
        <v>0.01</v>
      </c>
      <c r="W65">
        <f t="shared" si="15"/>
        <v>0.10621817468927956</v>
      </c>
      <c r="X65">
        <f t="shared" si="16"/>
        <v>2.3064306968060319E-2</v>
      </c>
      <c r="Y65">
        <f t="shared" si="17"/>
        <v>1.0621817468927956E-3</v>
      </c>
      <c r="Z65">
        <f t="shared" si="18"/>
        <v>8.209168597432645E-2</v>
      </c>
      <c r="AB65">
        <f t="shared" si="19"/>
        <v>18.130835791644543</v>
      </c>
      <c r="AC65">
        <f t="shared" si="2"/>
        <v>12.288993149434884</v>
      </c>
      <c r="AE65">
        <f t="shared" si="3"/>
        <v>0</v>
      </c>
      <c r="AF65">
        <f t="shared" si="24"/>
        <v>0</v>
      </c>
      <c r="AG65">
        <f t="shared" si="24"/>
        <v>-1.0261460746790807</v>
      </c>
      <c r="AH65">
        <f t="shared" si="5"/>
        <v>-5766.0767420150796</v>
      </c>
      <c r="AI65">
        <f t="shared" si="25"/>
        <v>-5767.1028880897584</v>
      </c>
      <c r="AJ65">
        <f t="shared" si="7"/>
        <v>5.8418426422096594</v>
      </c>
      <c r="AK65">
        <f t="shared" si="22"/>
        <v>1.2691585054151182</v>
      </c>
      <c r="AL65">
        <f t="shared" si="26"/>
        <v>-5759.9918869421335</v>
      </c>
      <c r="AN65">
        <f t="shared" si="27"/>
        <v>0</v>
      </c>
      <c r="AO65">
        <f t="shared" si="27"/>
        <v>0</v>
      </c>
      <c r="AP65">
        <f t="shared" si="27"/>
        <v>-9.1136381786148621E-4</v>
      </c>
      <c r="AQ65">
        <f t="shared" si="27"/>
        <v>-5.1210971257953135</v>
      </c>
      <c r="AR65">
        <f t="shared" si="27"/>
        <v>-5.1220084896131741</v>
      </c>
      <c r="AS65">
        <f t="shared" si="27"/>
        <v>5.1883880327810846E-3</v>
      </c>
      <c r="AT65">
        <f t="shared" si="27"/>
        <v>1.1271934566706187E-3</v>
      </c>
      <c r="AU65">
        <f t="shared" si="23"/>
        <v>-5.115692908123723</v>
      </c>
      <c r="AW65">
        <v>62</v>
      </c>
      <c r="AX65">
        <f>IF(Z65&gt;0, (R65*SUMPRODUCT(K65:$K$98, X65:$X$98)-K65*$AZ$3)/Z65, 0)</f>
        <v>149.69838910700619</v>
      </c>
    </row>
    <row r="66" spans="5:50" x14ac:dyDescent="0.25">
      <c r="E66">
        <v>2066</v>
      </c>
      <c r="F66" s="5">
        <f>EconomicRates!C106</f>
        <v>3.5571999999999999E-2</v>
      </c>
      <c r="G66" s="5">
        <f>EconomicRates!D106</f>
        <v>7.0000000000000007E-2</v>
      </c>
      <c r="H66" s="5">
        <f t="shared" si="10"/>
        <v>0.12000000000000001</v>
      </c>
      <c r="I66" s="5">
        <f t="shared" si="11"/>
        <v>1.1200000000000001</v>
      </c>
      <c r="J66">
        <f t="shared" si="12"/>
        <v>0.89285714285714279</v>
      </c>
      <c r="K66">
        <f t="shared" si="20"/>
        <v>7.9298426861270028E-4</v>
      </c>
      <c r="L66" s="2">
        <v>63</v>
      </c>
      <c r="M66" s="6">
        <v>0.240684854</v>
      </c>
      <c r="Q66" s="4">
        <f t="shared" si="21"/>
        <v>12.5</v>
      </c>
      <c r="R66">
        <f t="shared" si="0"/>
        <v>250000</v>
      </c>
      <c r="S66">
        <f t="shared" si="1"/>
        <v>125.7226123732049</v>
      </c>
      <c r="U66">
        <f t="shared" si="13"/>
        <v>0.240684854</v>
      </c>
      <c r="V66">
        <f t="shared" si="14"/>
        <v>0.01</v>
      </c>
      <c r="W66">
        <f t="shared" si="15"/>
        <v>8.209168597432645E-2</v>
      </c>
      <c r="X66">
        <f t="shared" si="16"/>
        <v>1.9758225453344609E-2</v>
      </c>
      <c r="Y66">
        <f t="shared" si="17"/>
        <v>8.2091685974326452E-4</v>
      </c>
      <c r="Z66">
        <f t="shared" si="18"/>
        <v>6.1512543661238574E-2</v>
      </c>
      <c r="AB66">
        <f t="shared" si="19"/>
        <v>12.288993149434884</v>
      </c>
      <c r="AC66">
        <f t="shared" si="2"/>
        <v>7.7335176828117387</v>
      </c>
      <c r="AE66">
        <f t="shared" si="3"/>
        <v>0</v>
      </c>
      <c r="AF66">
        <f t="shared" si="24"/>
        <v>0</v>
      </c>
      <c r="AG66">
        <f t="shared" si="24"/>
        <v>-0.76890679576548215</v>
      </c>
      <c r="AH66">
        <f t="shared" si="5"/>
        <v>-4939.5563633361526</v>
      </c>
      <c r="AI66">
        <f t="shared" si="25"/>
        <v>-4940.3252701319179</v>
      </c>
      <c r="AJ66">
        <f t="shared" si="7"/>
        <v>4.555475466623145</v>
      </c>
      <c r="AK66">
        <f t="shared" si="22"/>
        <v>0.86022952046044199</v>
      </c>
      <c r="AL66">
        <f t="shared" si="26"/>
        <v>-4934.9095651448351</v>
      </c>
      <c r="AN66">
        <f t="shared" si="27"/>
        <v>0</v>
      </c>
      <c r="AO66">
        <f t="shared" si="27"/>
        <v>0</v>
      </c>
      <c r="AP66">
        <f t="shared" si="27"/>
        <v>-6.0973099307142582E-4</v>
      </c>
      <c r="AQ66">
        <f t="shared" si="27"/>
        <v>-3.9169904900513286</v>
      </c>
      <c r="AR66">
        <f t="shared" si="27"/>
        <v>-3.9176002210443999</v>
      </c>
      <c r="AS66">
        <f t="shared" si="27"/>
        <v>3.6124203810832542E-3</v>
      </c>
      <c r="AT66">
        <f t="shared" si="27"/>
        <v>6.821484771213775E-4</v>
      </c>
      <c r="AU66">
        <f t="shared" si="23"/>
        <v>-3.913305652186196</v>
      </c>
      <c r="AW66">
        <v>63</v>
      </c>
      <c r="AX66">
        <f>IF(Z66&gt;0, (R66*SUMPRODUCT(K66:$K$98, X66:$X$98)-K66*$AZ$3)/Z66, 0)</f>
        <v>125.7226123732049</v>
      </c>
    </row>
    <row r="67" spans="5:50" x14ac:dyDescent="0.25">
      <c r="E67">
        <v>2067</v>
      </c>
      <c r="F67" s="5">
        <f>EconomicRates!C107</f>
        <v>3.5571999999999999E-2</v>
      </c>
      <c r="G67" s="5">
        <f>EconomicRates!D107</f>
        <v>7.0000000000000007E-2</v>
      </c>
      <c r="H67" s="5">
        <f t="shared" si="10"/>
        <v>0.12000000000000001</v>
      </c>
      <c r="I67" s="5">
        <f t="shared" si="11"/>
        <v>1.1200000000000001</v>
      </c>
      <c r="J67">
        <f t="shared" si="12"/>
        <v>0.89285714285714279</v>
      </c>
      <c r="K67">
        <f t="shared" si="20"/>
        <v>7.0802166840419666E-4</v>
      </c>
      <c r="L67" s="2">
        <v>64</v>
      </c>
      <c r="M67" s="6">
        <v>0.26560892699999999</v>
      </c>
      <c r="Q67" s="4">
        <f t="shared" si="21"/>
        <v>12.5</v>
      </c>
      <c r="R67">
        <f t="shared" ref="R67:R89" si="28">$C$6</f>
        <v>250000</v>
      </c>
      <c r="S67">
        <f t="shared" ref="S67:S89" si="29">AX67</f>
        <v>96.984519297570699</v>
      </c>
      <c r="U67">
        <f t="shared" si="13"/>
        <v>0.26560892699999999</v>
      </c>
      <c r="V67">
        <f t="shared" si="14"/>
        <v>0.01</v>
      </c>
      <c r="W67">
        <f t="shared" si="15"/>
        <v>6.1512543661238574E-2</v>
      </c>
      <c r="X67">
        <f t="shared" si="16"/>
        <v>1.633828071890223E-2</v>
      </c>
      <c r="Y67">
        <f t="shared" si="17"/>
        <v>6.1512543661238579E-4</v>
      </c>
      <c r="Z67">
        <f t="shared" si="18"/>
        <v>4.4559137505723954E-2</v>
      </c>
      <c r="AB67">
        <f t="shared" si="19"/>
        <v>7.7335176828117387</v>
      </c>
      <c r="AC67">
        <f t="shared" ref="AC67:AC89" si="30">S67*Z67</f>
        <v>4.321546531306991</v>
      </c>
      <c r="AE67">
        <f t="shared" ref="AE67:AE89" si="31">$Z67*O67</f>
        <v>0</v>
      </c>
      <c r="AF67">
        <f t="shared" ref="AF67:AG89" si="32">-$Z67*P67</f>
        <v>0</v>
      </c>
      <c r="AG67">
        <f t="shared" si="32"/>
        <v>-0.55698921882154939</v>
      </c>
      <c r="AH67">
        <f t="shared" ref="AH67:AH89" si="33">-X67*R67</f>
        <v>-4084.5701797255574</v>
      </c>
      <c r="AI67">
        <f t="shared" ref="AI67:AI89" si="34">SUM(AE67:AH67)</f>
        <v>-4085.1271689443788</v>
      </c>
      <c r="AJ67">
        <f t="shared" ref="AJ67:AJ89" si="35">AB67-AC67</f>
        <v>3.4119711515047477</v>
      </c>
      <c r="AK67">
        <f t="shared" si="22"/>
        <v>0.54134623779682178</v>
      </c>
      <c r="AL67">
        <f t="shared" si="26"/>
        <v>-4081.1738515550774</v>
      </c>
      <c r="AN67">
        <f t="shared" ref="AN67:AT89" si="36">AE67*$K67</f>
        <v>0</v>
      </c>
      <c r="AO67">
        <f t="shared" si="36"/>
        <v>0</v>
      </c>
      <c r="AP67">
        <f t="shared" si="36"/>
        <v>-3.9436043599318357E-4</v>
      </c>
      <c r="AQ67">
        <f t="shared" si="36"/>
        <v>-2.8919641933633184</v>
      </c>
      <c r="AR67">
        <f t="shared" si="36"/>
        <v>-2.8923585537993115</v>
      </c>
      <c r="AS67">
        <f t="shared" si="36"/>
        <v>2.4157495072353796E-3</v>
      </c>
      <c r="AT67">
        <f t="shared" si="36"/>
        <v>3.8328486646924077E-4</v>
      </c>
      <c r="AU67">
        <f t="shared" si="23"/>
        <v>-2.8895595194256072</v>
      </c>
      <c r="AW67">
        <v>64</v>
      </c>
      <c r="AX67">
        <f>IF(Z67&gt;0, (R67*SUMPRODUCT(K67:$K$98, X67:$X$98)-K67*$AZ$3)/Z67, 0)</f>
        <v>96.984519297570699</v>
      </c>
    </row>
    <row r="68" spans="5:50" x14ac:dyDescent="0.25">
      <c r="E68">
        <v>2068</v>
      </c>
      <c r="F68" s="5">
        <f>EconomicRates!C108</f>
        <v>3.5571999999999999E-2</v>
      </c>
      <c r="G68" s="5">
        <f>EconomicRates!D108</f>
        <v>7.0000000000000007E-2</v>
      </c>
      <c r="H68" s="5">
        <f t="shared" ref="H68:H89" si="37">G68+$C$9</f>
        <v>0.12000000000000001</v>
      </c>
      <c r="I68" s="5">
        <f t="shared" ref="I68:I89" si="38">1+H68</f>
        <v>1.1200000000000001</v>
      </c>
      <c r="J68">
        <f t="shared" ref="J68:J89" si="39">1/I68</f>
        <v>0.89285714285714279</v>
      </c>
      <c r="K68">
        <f t="shared" si="20"/>
        <v>6.3216220393231843E-4</v>
      </c>
      <c r="L68" s="2">
        <v>65</v>
      </c>
      <c r="M68" s="6">
        <v>0.29099302900000001</v>
      </c>
      <c r="Q68" s="4">
        <f t="shared" si="21"/>
        <v>12.5</v>
      </c>
      <c r="R68">
        <f t="shared" si="28"/>
        <v>250000</v>
      </c>
      <c r="S68">
        <f t="shared" si="29"/>
        <v>60.374467590069024</v>
      </c>
      <c r="U68">
        <f t="shared" ref="U68:U89" si="40">M68</f>
        <v>0.29099302900000001</v>
      </c>
      <c r="V68">
        <f t="shared" ref="V68:V89" si="41">$C$10</f>
        <v>0.01</v>
      </c>
      <c r="W68">
        <f t="shared" ref="W68:W89" si="42">Z67</f>
        <v>4.4559137505723954E-2</v>
      </c>
      <c r="X68">
        <f t="shared" ref="X68:X89" si="43">U68*W68</f>
        <v>1.2966398392418119E-2</v>
      </c>
      <c r="Y68">
        <f t="shared" ref="Y68:Y89" si="44">V68*W68</f>
        <v>4.4559137505723956E-4</v>
      </c>
      <c r="Z68">
        <f t="shared" ref="Z68:Z89" si="45">MAX(0, W68-X68-Y68)</f>
        <v>3.1147147738248591E-2</v>
      </c>
      <c r="AB68">
        <f t="shared" ref="AB68:AB89" si="46">AC67</f>
        <v>4.321546531306991</v>
      </c>
      <c r="AC68">
        <f t="shared" si="30"/>
        <v>1.8804924616459813</v>
      </c>
      <c r="AE68">
        <f t="shared" si="31"/>
        <v>0</v>
      </c>
      <c r="AF68">
        <f t="shared" si="32"/>
        <v>0</v>
      </c>
      <c r="AG68">
        <f t="shared" si="32"/>
        <v>-0.38933934672810738</v>
      </c>
      <c r="AH68">
        <f t="shared" si="33"/>
        <v>-3241.5995981045298</v>
      </c>
      <c r="AI68">
        <f t="shared" si="34"/>
        <v>-3241.9889374512582</v>
      </c>
      <c r="AJ68">
        <f t="shared" si="35"/>
        <v>2.4410540696610097</v>
      </c>
      <c r="AK68">
        <f t="shared" si="22"/>
        <v>0.30250825719148938</v>
      </c>
      <c r="AL68">
        <f t="shared" si="26"/>
        <v>-3239.2453751244057</v>
      </c>
      <c r="AN68">
        <f t="shared" si="36"/>
        <v>0</v>
      </c>
      <c r="AO68">
        <f t="shared" si="36"/>
        <v>0</v>
      </c>
      <c r="AP68">
        <f t="shared" si="36"/>
        <v>-2.4612561950520948E-4</v>
      </c>
      <c r="AQ68">
        <f t="shared" si="36"/>
        <v>-2.0492167462038773</v>
      </c>
      <c r="AR68">
        <f t="shared" si="36"/>
        <v>-2.0494628718233825</v>
      </c>
      <c r="AS68">
        <f t="shared" si="36"/>
        <v>1.5431421205948591E-3</v>
      </c>
      <c r="AT68">
        <f t="shared" si="36"/>
        <v>1.9123428657389654E-4</v>
      </c>
      <c r="AU68">
        <f t="shared" si="23"/>
        <v>-2.047728495416214</v>
      </c>
      <c r="AW68">
        <v>65</v>
      </c>
      <c r="AX68">
        <f>IF(Z68&gt;0, (R68*SUMPRODUCT(K68:$K$98, X68:$X$98)-K68*$AZ$3)/Z68, 0)</f>
        <v>60.374467590069024</v>
      </c>
    </row>
    <row r="69" spans="5:50" x14ac:dyDescent="0.25">
      <c r="E69">
        <v>2069</v>
      </c>
      <c r="F69" s="5">
        <f>EconomicRates!C109</f>
        <v>3.5571999999999999E-2</v>
      </c>
      <c r="G69" s="5">
        <f>EconomicRates!D109</f>
        <v>7.0000000000000007E-2</v>
      </c>
      <c r="H69" s="5">
        <f t="shared" si="37"/>
        <v>0.12000000000000001</v>
      </c>
      <c r="I69" s="5">
        <f t="shared" si="38"/>
        <v>1.1200000000000001</v>
      </c>
      <c r="J69">
        <f t="shared" si="39"/>
        <v>0.89285714285714279</v>
      </c>
      <c r="K69">
        <f t="shared" ref="K69:K89" si="47">K68*J69</f>
        <v>5.6443053922528431E-4</v>
      </c>
      <c r="L69" s="2">
        <v>66</v>
      </c>
      <c r="M69" s="6">
        <v>0.31752069599999999</v>
      </c>
      <c r="Q69" s="4">
        <f t="shared" ref="Q69:Q89" si="48">$C$8</f>
        <v>12.5</v>
      </c>
      <c r="R69">
        <f t="shared" si="28"/>
        <v>250000</v>
      </c>
      <c r="S69">
        <f t="shared" si="29"/>
        <v>11.165670616118406</v>
      </c>
      <c r="U69">
        <f t="shared" si="40"/>
        <v>0.31752069599999999</v>
      </c>
      <c r="V69">
        <f t="shared" si="41"/>
        <v>0.01</v>
      </c>
      <c r="W69">
        <f t="shared" si="42"/>
        <v>3.1147147738248591E-2</v>
      </c>
      <c r="X69">
        <f t="shared" si="43"/>
        <v>9.8898640282635182E-3</v>
      </c>
      <c r="Y69">
        <f t="shared" si="44"/>
        <v>3.1147147738248593E-4</v>
      </c>
      <c r="Z69">
        <f t="shared" si="45"/>
        <v>2.0945812232602588E-2</v>
      </c>
      <c r="AB69">
        <f t="shared" si="46"/>
        <v>1.8804924616459813</v>
      </c>
      <c r="AC69">
        <f t="shared" si="30"/>
        <v>0.2338740401763042</v>
      </c>
      <c r="AE69">
        <f t="shared" si="31"/>
        <v>0</v>
      </c>
      <c r="AF69">
        <f t="shared" si="32"/>
        <v>0</v>
      </c>
      <c r="AG69">
        <f t="shared" si="32"/>
        <v>-0.26182265290753237</v>
      </c>
      <c r="AH69">
        <f t="shared" si="33"/>
        <v>-2472.4660070658797</v>
      </c>
      <c r="AI69">
        <f t="shared" si="34"/>
        <v>-2472.7278297187872</v>
      </c>
      <c r="AJ69">
        <f t="shared" si="35"/>
        <v>1.6466184214696771</v>
      </c>
      <c r="AK69">
        <f t="shared" si="22"/>
        <v>0.13163447231521871</v>
      </c>
      <c r="AL69">
        <f t="shared" si="26"/>
        <v>-2470.9495768250026</v>
      </c>
      <c r="AN69">
        <f t="shared" si="36"/>
        <v>0</v>
      </c>
      <c r="AO69">
        <f t="shared" si="36"/>
        <v>0</v>
      </c>
      <c r="AP69">
        <f t="shared" si="36"/>
        <v>-1.4778070116199294E-4</v>
      </c>
      <c r="AQ69">
        <f t="shared" si="36"/>
        <v>-1.39553532158438</v>
      </c>
      <c r="AR69">
        <f t="shared" si="36"/>
        <v>-1.395683102285542</v>
      </c>
      <c r="AS69">
        <f t="shared" si="36"/>
        <v>9.2940172352841627E-4</v>
      </c>
      <c r="AT69">
        <f t="shared" si="36"/>
        <v>7.4298516189514661E-5</v>
      </c>
      <c r="AU69">
        <f t="shared" si="23"/>
        <v>-1.3946794020458244</v>
      </c>
      <c r="AW69">
        <v>66</v>
      </c>
      <c r="AX69">
        <f>IF(Z69&gt;0, (R69*SUMPRODUCT(K69:$K$98, X69:$X$98)-K69*$AZ$3)/Z69, 0)</f>
        <v>11.165670616118406</v>
      </c>
    </row>
    <row r="70" spans="5:50" x14ac:dyDescent="0.25">
      <c r="E70">
        <v>2070</v>
      </c>
      <c r="F70" s="5">
        <f>EconomicRates!C110</f>
        <v>3.5571999999999999E-2</v>
      </c>
      <c r="G70" s="5">
        <f>EconomicRates!D110</f>
        <v>7.0000000000000007E-2</v>
      </c>
      <c r="H70" s="5">
        <f t="shared" si="37"/>
        <v>0.12000000000000001</v>
      </c>
      <c r="I70" s="5">
        <f t="shared" si="38"/>
        <v>1.1200000000000001</v>
      </c>
      <c r="J70">
        <f t="shared" si="39"/>
        <v>0.89285714285714279</v>
      </c>
      <c r="K70">
        <f t="shared" si="47"/>
        <v>5.0395583859400386E-4</v>
      </c>
      <c r="L70" s="2">
        <v>67</v>
      </c>
      <c r="M70" s="6">
        <v>0.344227385</v>
      </c>
      <c r="Q70" s="4">
        <f t="shared" si="48"/>
        <v>12.5</v>
      </c>
      <c r="R70">
        <f t="shared" si="28"/>
        <v>250000</v>
      </c>
      <c r="S70">
        <f t="shared" si="29"/>
        <v>-59.306870908288523</v>
      </c>
      <c r="U70">
        <f t="shared" si="40"/>
        <v>0.344227385</v>
      </c>
      <c r="V70">
        <f t="shared" si="41"/>
        <v>0.01</v>
      </c>
      <c r="W70">
        <f t="shared" si="42"/>
        <v>2.0945812232602588E-2</v>
      </c>
      <c r="X70">
        <f t="shared" si="43"/>
        <v>7.2101221715298001E-3</v>
      </c>
      <c r="Y70">
        <f t="shared" si="44"/>
        <v>2.0945812232602587E-4</v>
      </c>
      <c r="Z70">
        <f t="shared" si="45"/>
        <v>1.3526231938746762E-2</v>
      </c>
      <c r="AB70">
        <f t="shared" si="46"/>
        <v>0.2338740401763042</v>
      </c>
      <c r="AC70">
        <f t="shared" si="30"/>
        <v>-0.80219849146682343</v>
      </c>
      <c r="AE70">
        <f t="shared" si="31"/>
        <v>0</v>
      </c>
      <c r="AF70">
        <f t="shared" si="32"/>
        <v>0</v>
      </c>
      <c r="AG70">
        <f t="shared" si="32"/>
        <v>-0.16907789923433453</v>
      </c>
      <c r="AH70">
        <f t="shared" si="33"/>
        <v>-1802.5305428824499</v>
      </c>
      <c r="AI70">
        <f t="shared" si="34"/>
        <v>-1802.6996207816842</v>
      </c>
      <c r="AJ70">
        <f t="shared" si="35"/>
        <v>1.0360725316431276</v>
      </c>
      <c r="AK70">
        <f t="shared" si="22"/>
        <v>1.6371182812341296E-2</v>
      </c>
      <c r="AL70">
        <f t="shared" si="26"/>
        <v>-1801.6471770672288</v>
      </c>
      <c r="AN70">
        <f t="shared" si="36"/>
        <v>0</v>
      </c>
      <c r="AO70">
        <f t="shared" si="36"/>
        <v>0</v>
      </c>
      <c r="AP70">
        <f t="shared" si="36"/>
        <v>-8.5207794496351534E-5</v>
      </c>
      <c r="AQ70">
        <f t="shared" si="36"/>
        <v>-0.90839579132963011</v>
      </c>
      <c r="AR70">
        <f t="shared" si="36"/>
        <v>-0.90848099912412639</v>
      </c>
      <c r="AS70">
        <f t="shared" si="36"/>
        <v>5.2213480152842496E-4</v>
      </c>
      <c r="AT70">
        <f t="shared" si="36"/>
        <v>8.2503531629692013E-6</v>
      </c>
      <c r="AU70">
        <f t="shared" si="23"/>
        <v>-0.90795061396943499</v>
      </c>
      <c r="AW70">
        <v>67</v>
      </c>
      <c r="AX70">
        <f>IF(Z70&gt;0, (R70*SUMPRODUCT(K70:$K$98, X70:$X$98)-K70*$AZ$3)/Z70, 0)</f>
        <v>-59.306870908288523</v>
      </c>
    </row>
    <row r="71" spans="5:50" x14ac:dyDescent="0.25">
      <c r="E71">
        <v>2071</v>
      </c>
      <c r="F71" s="5">
        <f>EconomicRates!C111</f>
        <v>3.5571999999999999E-2</v>
      </c>
      <c r="G71" s="5">
        <f>EconomicRates!D111</f>
        <v>7.0000000000000007E-2</v>
      </c>
      <c r="H71" s="5">
        <f t="shared" si="37"/>
        <v>0.12000000000000001</v>
      </c>
      <c r="I71" s="5">
        <f t="shared" si="38"/>
        <v>1.1200000000000001</v>
      </c>
      <c r="J71">
        <f t="shared" si="39"/>
        <v>0.89285714285714279</v>
      </c>
      <c r="K71">
        <f t="shared" si="47"/>
        <v>4.4996057017321768E-4</v>
      </c>
      <c r="L71" s="2">
        <v>68</v>
      </c>
      <c r="M71" s="6">
        <v>0.370496828</v>
      </c>
      <c r="Q71" s="4">
        <f t="shared" si="48"/>
        <v>12.5</v>
      </c>
      <c r="R71">
        <f t="shared" si="28"/>
        <v>250000</v>
      </c>
      <c r="S71">
        <f t="shared" si="29"/>
        <v>-165.83783449199453</v>
      </c>
      <c r="U71">
        <f t="shared" si="40"/>
        <v>0.370496828</v>
      </c>
      <c r="V71">
        <f t="shared" si="41"/>
        <v>0.01</v>
      </c>
      <c r="W71">
        <f t="shared" si="42"/>
        <v>1.3526231938746762E-2</v>
      </c>
      <c r="X71">
        <f t="shared" si="43"/>
        <v>5.011426028097966E-3</v>
      </c>
      <c r="Y71">
        <f t="shared" si="44"/>
        <v>1.3526231938746763E-4</v>
      </c>
      <c r="Z71">
        <f t="shared" si="45"/>
        <v>8.3795435912613278E-3</v>
      </c>
      <c r="AB71">
        <f t="shared" si="46"/>
        <v>-0.80219849146682343</v>
      </c>
      <c r="AC71">
        <f t="shared" si="30"/>
        <v>-1.3896453632060495</v>
      </c>
      <c r="AE71">
        <f t="shared" si="31"/>
        <v>0</v>
      </c>
      <c r="AF71">
        <f t="shared" si="32"/>
        <v>0</v>
      </c>
      <c r="AG71">
        <f t="shared" si="32"/>
        <v>-0.1047442948907666</v>
      </c>
      <c r="AH71">
        <f t="shared" si="33"/>
        <v>-1252.8565070244915</v>
      </c>
      <c r="AI71">
        <f t="shared" si="34"/>
        <v>-1252.9612513193822</v>
      </c>
      <c r="AJ71">
        <f t="shared" si="35"/>
        <v>0.58744687173922605</v>
      </c>
      <c r="AK71">
        <f t="shared" si="22"/>
        <v>-5.6153894402677644E-2</v>
      </c>
      <c r="AL71">
        <f t="shared" si="26"/>
        <v>-1252.4299583420457</v>
      </c>
      <c r="AN71">
        <f t="shared" si="36"/>
        <v>0</v>
      </c>
      <c r="AO71">
        <f t="shared" si="36"/>
        <v>0</v>
      </c>
      <c r="AP71">
        <f t="shared" si="36"/>
        <v>-4.713080265144099E-5</v>
      </c>
      <c r="AQ71">
        <f t="shared" si="36"/>
        <v>-0.56373602824596614</v>
      </c>
      <c r="AR71">
        <f t="shared" si="36"/>
        <v>-0.56378315904861753</v>
      </c>
      <c r="AS71">
        <f t="shared" si="36"/>
        <v>2.6432792935425525E-4</v>
      </c>
      <c r="AT71">
        <f t="shared" si="36"/>
        <v>-2.5267038342875489E-5</v>
      </c>
      <c r="AU71">
        <f t="shared" si="23"/>
        <v>-0.56354409815760609</v>
      </c>
      <c r="AW71">
        <v>68</v>
      </c>
      <c r="AX71">
        <f>IF(Z71&gt;0, (R71*SUMPRODUCT(K71:$K$98, X71:$X$98)-K71*$AZ$3)/Z71, 0)</f>
        <v>-165.83783449199453</v>
      </c>
    </row>
    <row r="72" spans="5:50" x14ac:dyDescent="0.25">
      <c r="E72">
        <v>2072</v>
      </c>
      <c r="F72" s="5">
        <f>EconomicRates!C112</f>
        <v>3.5571999999999999E-2</v>
      </c>
      <c r="G72" s="5">
        <f>EconomicRates!D112</f>
        <v>7.0000000000000007E-2</v>
      </c>
      <c r="H72" s="5">
        <f t="shared" si="37"/>
        <v>0.12000000000000001</v>
      </c>
      <c r="I72" s="5">
        <f t="shared" si="38"/>
        <v>1.1200000000000001</v>
      </c>
      <c r="J72">
        <f t="shared" si="39"/>
        <v>0.89285714285714279</v>
      </c>
      <c r="K72">
        <f t="shared" si="47"/>
        <v>4.0175050908323003E-4</v>
      </c>
      <c r="L72" s="2">
        <v>69</v>
      </c>
      <c r="M72" s="6">
        <v>0.397394472</v>
      </c>
      <c r="Q72" s="4">
        <f t="shared" si="48"/>
        <v>12.5</v>
      </c>
      <c r="R72">
        <f t="shared" si="28"/>
        <v>250000</v>
      </c>
      <c r="S72">
        <f t="shared" si="29"/>
        <v>-335.66232809492504</v>
      </c>
      <c r="U72">
        <f t="shared" si="40"/>
        <v>0.397394472</v>
      </c>
      <c r="V72">
        <f t="shared" si="41"/>
        <v>0.01</v>
      </c>
      <c r="W72">
        <f t="shared" si="42"/>
        <v>8.3795435912613278E-3</v>
      </c>
      <c r="X72">
        <f t="shared" si="43"/>
        <v>3.3299843010502791E-3</v>
      </c>
      <c r="Y72">
        <f t="shared" si="44"/>
        <v>8.3795435912613277E-5</v>
      </c>
      <c r="Z72">
        <f t="shared" si="45"/>
        <v>4.9657638542984347E-3</v>
      </c>
      <c r="AB72">
        <f t="shared" si="46"/>
        <v>-1.3896453632060495</v>
      </c>
      <c r="AC72">
        <f t="shared" si="30"/>
        <v>-1.6668198561034409</v>
      </c>
      <c r="AE72">
        <f t="shared" si="31"/>
        <v>0</v>
      </c>
      <c r="AF72">
        <f t="shared" si="32"/>
        <v>0</v>
      </c>
      <c r="AG72">
        <f t="shared" si="32"/>
        <v>-6.2072048178730431E-2</v>
      </c>
      <c r="AH72">
        <f t="shared" si="33"/>
        <v>-832.49607526256978</v>
      </c>
      <c r="AI72">
        <f t="shared" si="34"/>
        <v>-832.5581473107485</v>
      </c>
      <c r="AJ72">
        <f t="shared" si="35"/>
        <v>0.27717449289739138</v>
      </c>
      <c r="AK72">
        <f t="shared" ref="AK72:AK89" si="49">G72*SUM(AB72:AB72, AE72:AF72)</f>
        <v>-9.7275175424423474E-2</v>
      </c>
      <c r="AL72">
        <f t="shared" si="26"/>
        <v>-832.37824799327552</v>
      </c>
      <c r="AN72">
        <f t="shared" si="36"/>
        <v>0</v>
      </c>
      <c r="AO72">
        <f t="shared" si="36"/>
        <v>0</v>
      </c>
      <c r="AP72">
        <f t="shared" si="36"/>
        <v>-2.4937476955643731E-5</v>
      </c>
      <c r="AQ72">
        <f t="shared" si="36"/>
        <v>-0.3344557220465284</v>
      </c>
      <c r="AR72">
        <f t="shared" si="36"/>
        <v>-0.33448065952348405</v>
      </c>
      <c r="AS72">
        <f t="shared" si="36"/>
        <v>1.1135499362641311E-4</v>
      </c>
      <c r="AT72">
        <f t="shared" si="36"/>
        <v>-3.9080351247922639E-5</v>
      </c>
      <c r="AU72">
        <f t="shared" si="23"/>
        <v>-0.33440838488110552</v>
      </c>
      <c r="AW72">
        <v>69</v>
      </c>
      <c r="AX72">
        <f>IF(Z72&gt;0, (R72*SUMPRODUCT(K72:$K$98, X72:$X$98)-K72*$AZ$3)/Z72, 0)</f>
        <v>-335.66232809492504</v>
      </c>
    </row>
    <row r="73" spans="5:50" x14ac:dyDescent="0.25">
      <c r="E73">
        <v>2073</v>
      </c>
      <c r="F73" s="5">
        <f>EconomicRates!C113</f>
        <v>3.5571999999999999E-2</v>
      </c>
      <c r="G73" s="5">
        <f>EconomicRates!D113</f>
        <v>7.0000000000000007E-2</v>
      </c>
      <c r="H73" s="5">
        <f t="shared" si="37"/>
        <v>0.12000000000000001</v>
      </c>
      <c r="I73" s="5">
        <f t="shared" si="38"/>
        <v>1.1200000000000001</v>
      </c>
      <c r="J73">
        <f t="shared" si="39"/>
        <v>0.89285714285714279</v>
      </c>
      <c r="K73">
        <f t="shared" si="47"/>
        <v>3.5870581168145535E-4</v>
      </c>
      <c r="L73" s="2">
        <v>70</v>
      </c>
      <c r="M73" s="6">
        <v>0.424762996</v>
      </c>
      <c r="Q73" s="4">
        <f t="shared" si="48"/>
        <v>12.5</v>
      </c>
      <c r="R73">
        <f t="shared" si="28"/>
        <v>250000</v>
      </c>
      <c r="S73">
        <f t="shared" si="29"/>
        <v>-621.84560454320183</v>
      </c>
      <c r="U73">
        <f t="shared" si="40"/>
        <v>0.424762996</v>
      </c>
      <c r="V73">
        <f t="shared" si="41"/>
        <v>0.01</v>
      </c>
      <c r="W73">
        <f t="shared" si="42"/>
        <v>4.9657638542984347E-3</v>
      </c>
      <c r="X73">
        <f t="shared" si="43"/>
        <v>2.1092727321803104E-3</v>
      </c>
      <c r="Y73">
        <f t="shared" si="44"/>
        <v>4.9657638542984346E-5</v>
      </c>
      <c r="Z73">
        <f t="shared" si="45"/>
        <v>2.8068334835751399E-3</v>
      </c>
      <c r="AB73">
        <f t="shared" si="46"/>
        <v>-1.6668198561034409</v>
      </c>
      <c r="AC73">
        <f t="shared" si="30"/>
        <v>-1.745417064445884</v>
      </c>
      <c r="AE73">
        <f t="shared" si="31"/>
        <v>0</v>
      </c>
      <c r="AF73">
        <f t="shared" si="32"/>
        <v>0</v>
      </c>
      <c r="AG73">
        <f t="shared" si="32"/>
        <v>-3.5085418544689245E-2</v>
      </c>
      <c r="AH73">
        <f t="shared" si="33"/>
        <v>-527.3181830450776</v>
      </c>
      <c r="AI73">
        <f t="shared" si="34"/>
        <v>-527.35326846362227</v>
      </c>
      <c r="AJ73">
        <f t="shared" si="35"/>
        <v>7.8597208342443103E-2</v>
      </c>
      <c r="AK73">
        <f t="shared" si="49"/>
        <v>-0.11667738992724087</v>
      </c>
      <c r="AL73">
        <f t="shared" si="26"/>
        <v>-527.39134864520702</v>
      </c>
      <c r="AN73">
        <f t="shared" si="36"/>
        <v>0</v>
      </c>
      <c r="AO73">
        <f t="shared" si="36"/>
        <v>0</v>
      </c>
      <c r="AP73">
        <f t="shared" si="36"/>
        <v>-1.2585343537256341E-5</v>
      </c>
      <c r="AQ73">
        <f t="shared" si="36"/>
        <v>-0.18915209686357481</v>
      </c>
      <c r="AR73">
        <f t="shared" si="36"/>
        <v>-0.18916468220711205</v>
      </c>
      <c r="AS73">
        <f t="shared" si="36"/>
        <v>2.8193275414372507E-5</v>
      </c>
      <c r="AT73">
        <f t="shared" si="36"/>
        <v>-4.18528578587246E-5</v>
      </c>
      <c r="AU73">
        <f t="shared" si="23"/>
        <v>-0.18917834178955639</v>
      </c>
      <c r="AW73">
        <v>70</v>
      </c>
      <c r="AX73">
        <f>IF(Z73&gt;0, (R73*SUMPRODUCT(K73:$K$98, X73:$X$98)-K73*$AZ$3)/Z73, 0)</f>
        <v>-621.84560454320183</v>
      </c>
    </row>
    <row r="74" spans="5:50" x14ac:dyDescent="0.25">
      <c r="E74">
        <v>2074</v>
      </c>
      <c r="F74" s="5">
        <f>EconomicRates!C114</f>
        <v>3.5571999999999999E-2</v>
      </c>
      <c r="G74" s="5">
        <f>EconomicRates!D114</f>
        <v>7.0000000000000007E-2</v>
      </c>
      <c r="H74" s="5">
        <f t="shared" si="37"/>
        <v>0.12000000000000001</v>
      </c>
      <c r="I74" s="5">
        <f t="shared" si="38"/>
        <v>1.1200000000000001</v>
      </c>
      <c r="J74">
        <f t="shared" si="39"/>
        <v>0.89285714285714279</v>
      </c>
      <c r="K74">
        <f t="shared" si="47"/>
        <v>3.2027304614415652E-4</v>
      </c>
      <c r="L74" s="2">
        <v>71</v>
      </c>
      <c r="M74" s="6">
        <v>0.45242554800000001</v>
      </c>
      <c r="Q74" s="4">
        <f t="shared" si="48"/>
        <v>12.5</v>
      </c>
      <c r="R74">
        <f t="shared" si="28"/>
        <v>250000</v>
      </c>
      <c r="S74">
        <f t="shared" si="29"/>
        <v>-1130.720687030311</v>
      </c>
      <c r="U74">
        <f t="shared" si="40"/>
        <v>0.45242554800000001</v>
      </c>
      <c r="V74">
        <f t="shared" si="41"/>
        <v>0.01</v>
      </c>
      <c r="W74">
        <f t="shared" si="42"/>
        <v>2.8068334835751399E-3</v>
      </c>
      <c r="X74">
        <f t="shared" si="43"/>
        <v>1.2698831769512317E-3</v>
      </c>
      <c r="Y74">
        <f t="shared" si="44"/>
        <v>2.80683348357514E-5</v>
      </c>
      <c r="Z74">
        <f t="shared" si="45"/>
        <v>1.5088819717881568E-3</v>
      </c>
      <c r="AB74">
        <f t="shared" si="46"/>
        <v>-1.745417064445884</v>
      </c>
      <c r="AC74">
        <f t="shared" si="30"/>
        <v>-1.706124059787955</v>
      </c>
      <c r="AE74">
        <f t="shared" si="31"/>
        <v>0</v>
      </c>
      <c r="AF74">
        <f t="shared" si="32"/>
        <v>0</v>
      </c>
      <c r="AG74">
        <f t="shared" si="32"/>
        <v>-1.8861024647351961E-2</v>
      </c>
      <c r="AH74">
        <f t="shared" si="33"/>
        <v>-317.47079423780792</v>
      </c>
      <c r="AI74">
        <f t="shared" si="34"/>
        <v>-317.4896552624553</v>
      </c>
      <c r="AJ74">
        <f t="shared" si="35"/>
        <v>-3.9293004657928954E-2</v>
      </c>
      <c r="AK74">
        <f t="shared" si="49"/>
        <v>-0.12217919451121188</v>
      </c>
      <c r="AL74">
        <f t="shared" si="26"/>
        <v>-317.65112746162441</v>
      </c>
      <c r="AN74">
        <f t="shared" si="36"/>
        <v>0</v>
      </c>
      <c r="AO74">
        <f t="shared" si="36"/>
        <v>0</v>
      </c>
      <c r="AP74">
        <f t="shared" si="36"/>
        <v>-6.0406778172074281E-6</v>
      </c>
      <c r="AQ74">
        <f t="shared" si="36"/>
        <v>-0.10167733833234747</v>
      </c>
      <c r="AR74">
        <f t="shared" si="36"/>
        <v>-0.10168337901016469</v>
      </c>
      <c r="AS74">
        <f t="shared" si="36"/>
        <v>-1.2584490293951436E-5</v>
      </c>
      <c r="AT74">
        <f t="shared" si="36"/>
        <v>-3.9130702801545238E-5</v>
      </c>
      <c r="AU74">
        <f t="shared" si="23"/>
        <v>-0.10173509420326018</v>
      </c>
      <c r="AW74">
        <v>71</v>
      </c>
      <c r="AX74">
        <f>IF(Z74&gt;0, (R74*SUMPRODUCT(K74:$K$98, X74:$X$98)-K74*$AZ$3)/Z74, 0)</f>
        <v>-1130.720687030311</v>
      </c>
    </row>
    <row r="75" spans="5:50" x14ac:dyDescent="0.25">
      <c r="E75">
        <v>2075</v>
      </c>
      <c r="F75" s="5">
        <f>EconomicRates!C115</f>
        <v>3.5571999999999999E-2</v>
      </c>
      <c r="G75" s="5">
        <f>EconomicRates!D115</f>
        <v>7.0000000000000007E-2</v>
      </c>
      <c r="H75" s="5">
        <f t="shared" si="37"/>
        <v>0.12000000000000001</v>
      </c>
      <c r="I75" s="5">
        <f t="shared" si="38"/>
        <v>1.1200000000000001</v>
      </c>
      <c r="J75">
        <f t="shared" si="39"/>
        <v>0.89285714285714279</v>
      </c>
      <c r="K75">
        <f t="shared" si="47"/>
        <v>2.8595807691442546E-4</v>
      </c>
      <c r="L75" s="2">
        <v>72</v>
      </c>
      <c r="M75" s="6">
        <v>0.48020744799999998</v>
      </c>
      <c r="Q75" s="4">
        <f t="shared" si="48"/>
        <v>12.5</v>
      </c>
      <c r="R75">
        <f t="shared" si="28"/>
        <v>250000</v>
      </c>
      <c r="S75">
        <f t="shared" si="29"/>
        <v>-2085.0202129054292</v>
      </c>
      <c r="U75">
        <f t="shared" si="40"/>
        <v>0.48020744799999998</v>
      </c>
      <c r="V75">
        <f t="shared" si="41"/>
        <v>0.01</v>
      </c>
      <c r="W75">
        <f t="shared" si="42"/>
        <v>1.5088819717881568E-3</v>
      </c>
      <c r="X75">
        <f t="shared" si="43"/>
        <v>7.2457636100559878E-4</v>
      </c>
      <c r="Y75">
        <f t="shared" si="44"/>
        <v>1.5088819717881569E-5</v>
      </c>
      <c r="Z75">
        <f t="shared" si="45"/>
        <v>7.6921679106467641E-4</v>
      </c>
      <c r="AB75">
        <f t="shared" si="46"/>
        <v>-1.706124059787955</v>
      </c>
      <c r="AC75">
        <f t="shared" si="30"/>
        <v>-1.6038325574761025</v>
      </c>
      <c r="AE75">
        <f t="shared" si="31"/>
        <v>0</v>
      </c>
      <c r="AF75">
        <f t="shared" si="32"/>
        <v>0</v>
      </c>
      <c r="AG75">
        <f t="shared" si="32"/>
        <v>-9.6152098883084559E-3</v>
      </c>
      <c r="AH75">
        <f t="shared" si="33"/>
        <v>-181.14409025139969</v>
      </c>
      <c r="AI75">
        <f t="shared" si="34"/>
        <v>-181.15370546128798</v>
      </c>
      <c r="AJ75">
        <f t="shared" si="35"/>
        <v>-0.10229150231185247</v>
      </c>
      <c r="AK75">
        <f t="shared" si="49"/>
        <v>-0.11942868418515686</v>
      </c>
      <c r="AL75">
        <f t="shared" si="26"/>
        <v>-181.37542564778499</v>
      </c>
      <c r="AN75">
        <f t="shared" si="36"/>
        <v>0</v>
      </c>
      <c r="AO75">
        <f t="shared" si="36"/>
        <v>0</v>
      </c>
      <c r="AP75">
        <f t="shared" si="36"/>
        <v>-2.7495469287892535E-6</v>
      </c>
      <c r="AQ75">
        <f t="shared" si="36"/>
        <v>-5.1799615692703381E-2</v>
      </c>
      <c r="AR75">
        <f t="shared" si="36"/>
        <v>-5.1802365239632164E-2</v>
      </c>
      <c r="AS75">
        <f t="shared" si="36"/>
        <v>-2.9251081285784837E-5</v>
      </c>
      <c r="AT75">
        <f t="shared" si="36"/>
        <v>-3.4151596858007712E-5</v>
      </c>
      <c r="AU75">
        <f t="shared" si="23"/>
        <v>-5.186576791777596E-2</v>
      </c>
      <c r="AW75">
        <v>72</v>
      </c>
      <c r="AX75">
        <f>IF(Z75&gt;0, (R75*SUMPRODUCT(K75:$K$98, X75:$X$98)-K75*$AZ$3)/Z75, 0)</f>
        <v>-2085.0202129054292</v>
      </c>
    </row>
    <row r="76" spans="5:50" x14ac:dyDescent="0.25">
      <c r="E76">
        <v>2076</v>
      </c>
      <c r="F76" s="5">
        <f>EconomicRates!C116</f>
        <v>3.5571999999999999E-2</v>
      </c>
      <c r="G76" s="5">
        <f>EconomicRates!D116</f>
        <v>7.0000000000000007E-2</v>
      </c>
      <c r="H76" s="5">
        <f t="shared" si="37"/>
        <v>0.12000000000000001</v>
      </c>
      <c r="I76" s="5">
        <f t="shared" si="38"/>
        <v>1.1200000000000001</v>
      </c>
      <c r="J76">
        <f t="shared" si="39"/>
        <v>0.89285714285714279</v>
      </c>
      <c r="K76">
        <f t="shared" si="47"/>
        <v>2.55319711530737E-4</v>
      </c>
      <c r="L76" s="2">
        <v>73</v>
      </c>
      <c r="M76" s="6">
        <v>0.508136904</v>
      </c>
      <c r="Q76" s="4">
        <f t="shared" si="48"/>
        <v>12.5</v>
      </c>
      <c r="R76">
        <f t="shared" si="28"/>
        <v>250000</v>
      </c>
      <c r="S76">
        <f t="shared" si="29"/>
        <v>-3975.4177141205996</v>
      </c>
      <c r="U76">
        <f t="shared" si="40"/>
        <v>0.508136904</v>
      </c>
      <c r="V76">
        <f t="shared" si="41"/>
        <v>0.01</v>
      </c>
      <c r="W76">
        <f t="shared" si="42"/>
        <v>7.6921679106467641E-4</v>
      </c>
      <c r="X76">
        <f t="shared" si="43"/>
        <v>3.9086743871641951E-4</v>
      </c>
      <c r="Y76">
        <f t="shared" si="44"/>
        <v>7.6921679106467635E-6</v>
      </c>
      <c r="Z76">
        <f t="shared" si="45"/>
        <v>3.7065718443761013E-4</v>
      </c>
      <c r="AB76">
        <f t="shared" si="46"/>
        <v>-1.6038325574761025</v>
      </c>
      <c r="AC76">
        <f t="shared" si="30"/>
        <v>-1.4735171368793416</v>
      </c>
      <c r="AE76">
        <f t="shared" si="31"/>
        <v>0</v>
      </c>
      <c r="AF76">
        <f t="shared" si="32"/>
        <v>0</v>
      </c>
      <c r="AG76">
        <f t="shared" si="32"/>
        <v>-4.6332148054701264E-3</v>
      </c>
      <c r="AH76">
        <f t="shared" si="33"/>
        <v>-97.716859679104871</v>
      </c>
      <c r="AI76">
        <f t="shared" si="34"/>
        <v>-97.721492893910337</v>
      </c>
      <c r="AJ76">
        <f t="shared" si="35"/>
        <v>-0.13031542059676093</v>
      </c>
      <c r="AK76">
        <f t="shared" si="49"/>
        <v>-0.11226827902332719</v>
      </c>
      <c r="AL76">
        <f t="shared" si="26"/>
        <v>-97.964076593530422</v>
      </c>
      <c r="AN76">
        <f t="shared" si="36"/>
        <v>0</v>
      </c>
      <c r="AO76">
        <f t="shared" si="36"/>
        <v>0</v>
      </c>
      <c r="AP76">
        <f t="shared" si="36"/>
        <v>-1.1829510675925724E-6</v>
      </c>
      <c r="AQ76">
        <f t="shared" si="36"/>
        <v>-2.494904042495856E-2</v>
      </c>
      <c r="AR76">
        <f t="shared" si="36"/>
        <v>-2.4950223376026152E-2</v>
      </c>
      <c r="AS76">
        <f t="shared" si="36"/>
        <v>-3.3272095594771664E-5</v>
      </c>
      <c r="AT76">
        <f t="shared" si="36"/>
        <v>-2.8664304614288189E-5</v>
      </c>
      <c r="AU76">
        <f t="shared" si="23"/>
        <v>-2.5012159776235211E-2</v>
      </c>
      <c r="AW76">
        <v>73</v>
      </c>
      <c r="AX76">
        <f>IF(Z76&gt;0, (R76*SUMPRODUCT(K76:$K$98, X76:$X$98)-K76*$AZ$3)/Z76, 0)</f>
        <v>-3975.4177141205996</v>
      </c>
    </row>
    <row r="77" spans="5:50" x14ac:dyDescent="0.25">
      <c r="E77">
        <v>2077</v>
      </c>
      <c r="F77" s="5">
        <f>EconomicRates!C117</f>
        <v>3.5571999999999999E-2</v>
      </c>
      <c r="G77" s="5">
        <f>EconomicRates!D117</f>
        <v>7.0000000000000007E-2</v>
      </c>
      <c r="H77" s="5">
        <f t="shared" si="37"/>
        <v>0.12000000000000001</v>
      </c>
      <c r="I77" s="5">
        <f t="shared" si="38"/>
        <v>1.1200000000000001</v>
      </c>
      <c r="J77">
        <f t="shared" si="39"/>
        <v>0.89285714285714279</v>
      </c>
      <c r="K77">
        <f t="shared" si="47"/>
        <v>2.2796402815244374E-4</v>
      </c>
      <c r="L77" s="2">
        <v>74</v>
      </c>
      <c r="M77" s="6">
        <v>0.53626491099999996</v>
      </c>
      <c r="Q77" s="4">
        <f t="shared" si="48"/>
        <v>12.5</v>
      </c>
      <c r="R77">
        <f t="shared" si="28"/>
        <v>250000</v>
      </c>
      <c r="S77">
        <f t="shared" si="29"/>
        <v>-7943.0497769723843</v>
      </c>
      <c r="U77">
        <f t="shared" si="40"/>
        <v>0.53626491099999996</v>
      </c>
      <c r="V77">
        <f t="shared" si="41"/>
        <v>0.01</v>
      </c>
      <c r="W77">
        <f t="shared" si="42"/>
        <v>3.7065718443761013E-4</v>
      </c>
      <c r="X77">
        <f t="shared" si="43"/>
        <v>1.9877044202394557E-4</v>
      </c>
      <c r="Y77">
        <f t="shared" si="44"/>
        <v>3.7065718443761014E-6</v>
      </c>
      <c r="Z77">
        <f t="shared" si="45"/>
        <v>1.6818017056928846E-4</v>
      </c>
      <c r="AB77">
        <f t="shared" si="46"/>
        <v>-1.4735171368793416</v>
      </c>
      <c r="AC77">
        <f t="shared" si="30"/>
        <v>-1.3358634663315643</v>
      </c>
      <c r="AE77">
        <f t="shared" si="31"/>
        <v>0</v>
      </c>
      <c r="AF77">
        <f t="shared" si="32"/>
        <v>0</v>
      </c>
      <c r="AG77">
        <f t="shared" si="32"/>
        <v>-2.1022521321161056E-3</v>
      </c>
      <c r="AH77">
        <f t="shared" si="33"/>
        <v>-49.692610505986394</v>
      </c>
      <c r="AI77">
        <f t="shared" si="34"/>
        <v>-49.694712758118513</v>
      </c>
      <c r="AJ77">
        <f t="shared" si="35"/>
        <v>-0.13765367054777733</v>
      </c>
      <c r="AK77">
        <f t="shared" si="49"/>
        <v>-0.10314619958155392</v>
      </c>
      <c r="AL77">
        <f t="shared" si="26"/>
        <v>-49.935512628247842</v>
      </c>
      <c r="AN77">
        <f t="shared" si="36"/>
        <v>0</v>
      </c>
      <c r="AO77">
        <f t="shared" si="36"/>
        <v>0</v>
      </c>
      <c r="AP77">
        <f t="shared" si="36"/>
        <v>-4.7923786422925077E-7</v>
      </c>
      <c r="AQ77">
        <f t="shared" si="36"/>
        <v>-1.1328127660355104E-2</v>
      </c>
      <c r="AR77">
        <f t="shared" si="36"/>
        <v>-1.1328606898219334E-2</v>
      </c>
      <c r="AS77">
        <f t="shared" si="36"/>
        <v>-3.1380085228040724E-5</v>
      </c>
      <c r="AT77">
        <f t="shared" si="36"/>
        <v>-2.3513623145226941E-5</v>
      </c>
      <c r="AU77">
        <f t="shared" si="23"/>
        <v>-1.13835006065926E-2</v>
      </c>
      <c r="AW77">
        <v>74</v>
      </c>
      <c r="AX77">
        <f>IF(Z77&gt;0, (R77*SUMPRODUCT(K77:$K$98, X77:$X$98)-K77*$AZ$3)/Z77, 0)</f>
        <v>-7943.0497769723843</v>
      </c>
    </row>
    <row r="78" spans="5:50" x14ac:dyDescent="0.25">
      <c r="E78">
        <v>2078</v>
      </c>
      <c r="F78" s="5">
        <f>EconomicRates!C118</f>
        <v>3.5571999999999999E-2</v>
      </c>
      <c r="G78" s="5">
        <f>EconomicRates!D118</f>
        <v>7.0000000000000007E-2</v>
      </c>
      <c r="H78" s="5">
        <f t="shared" si="37"/>
        <v>0.12000000000000001</v>
      </c>
      <c r="I78" s="5">
        <f t="shared" si="38"/>
        <v>1.1200000000000001</v>
      </c>
      <c r="J78">
        <f t="shared" si="39"/>
        <v>0.89285714285714279</v>
      </c>
      <c r="K78">
        <f t="shared" si="47"/>
        <v>2.0353931085039618E-4</v>
      </c>
      <c r="L78" s="2">
        <v>75</v>
      </c>
      <c r="M78" s="6">
        <v>0.564431978</v>
      </c>
      <c r="Q78" s="4">
        <f t="shared" si="48"/>
        <v>12.5</v>
      </c>
      <c r="R78">
        <f t="shared" si="28"/>
        <v>250000</v>
      </c>
      <c r="S78">
        <f t="shared" si="29"/>
        <v>-16794.40116445352</v>
      </c>
      <c r="U78">
        <f t="shared" si="40"/>
        <v>0.564431978</v>
      </c>
      <c r="V78">
        <f t="shared" si="41"/>
        <v>0.01</v>
      </c>
      <c r="W78">
        <f t="shared" si="42"/>
        <v>1.6818017056928846E-4</v>
      </c>
      <c r="X78">
        <f t="shared" si="43"/>
        <v>9.4926266334800872E-5</v>
      </c>
      <c r="Y78">
        <f t="shared" si="44"/>
        <v>1.6818017056928847E-6</v>
      </c>
      <c r="Z78">
        <f t="shared" si="45"/>
        <v>7.1572102528794711E-5</v>
      </c>
      <c r="AB78">
        <f t="shared" si="46"/>
        <v>-1.3358634663315643</v>
      </c>
      <c r="AC78">
        <f t="shared" si="30"/>
        <v>-1.2020106020519767</v>
      </c>
      <c r="AE78">
        <f t="shared" si="31"/>
        <v>0</v>
      </c>
      <c r="AF78">
        <f t="shared" si="32"/>
        <v>0</v>
      </c>
      <c r="AG78">
        <f t="shared" si="32"/>
        <v>-8.9465128160993394E-4</v>
      </c>
      <c r="AH78">
        <f t="shared" si="33"/>
        <v>-23.731566583700218</v>
      </c>
      <c r="AI78">
        <f t="shared" si="34"/>
        <v>-23.732461234981827</v>
      </c>
      <c r="AJ78">
        <f t="shared" si="35"/>
        <v>-0.13385286427958754</v>
      </c>
      <c r="AK78">
        <f t="shared" si="49"/>
        <v>-9.3510442643209513E-2</v>
      </c>
      <c r="AL78">
        <f t="shared" si="26"/>
        <v>-23.959824541904627</v>
      </c>
      <c r="AN78">
        <f t="shared" si="36"/>
        <v>0</v>
      </c>
      <c r="AO78">
        <f t="shared" si="36"/>
        <v>0</v>
      </c>
      <c r="AP78">
        <f t="shared" si="36"/>
        <v>-1.8209670531030968E-7</v>
      </c>
      <c r="AQ78">
        <f t="shared" si="36"/>
        <v>-4.8303067078466332E-3</v>
      </c>
      <c r="AR78">
        <f t="shared" si="36"/>
        <v>-4.8304888045519433E-3</v>
      </c>
      <c r="AS78">
        <f t="shared" si="36"/>
        <v>-2.7244319750818859E-5</v>
      </c>
      <c r="AT78">
        <f t="shared" si="36"/>
        <v>-1.9033051052914363E-5</v>
      </c>
      <c r="AU78">
        <f t="shared" si="23"/>
        <v>-4.8767661753556773E-3</v>
      </c>
      <c r="AW78">
        <v>75</v>
      </c>
      <c r="AX78">
        <f>IF(Z78&gt;0, (R78*SUMPRODUCT(K78:$K$98, X78:$X$98)-K78*$AZ$3)/Z78, 0)</f>
        <v>-16794.40116445352</v>
      </c>
    </row>
    <row r="79" spans="5:50" x14ac:dyDescent="0.25">
      <c r="E79">
        <v>2079</v>
      </c>
      <c r="F79" s="5">
        <f>EconomicRates!C119</f>
        <v>3.5571999999999999E-2</v>
      </c>
      <c r="G79" s="5">
        <f>EconomicRates!D119</f>
        <v>7.0000000000000007E-2</v>
      </c>
      <c r="H79" s="5">
        <f t="shared" si="37"/>
        <v>0.12000000000000001</v>
      </c>
      <c r="I79" s="5">
        <f t="shared" si="38"/>
        <v>1.1200000000000001</v>
      </c>
      <c r="J79">
        <f t="shared" si="39"/>
        <v>0.89285714285714279</v>
      </c>
      <c r="K79">
        <f t="shared" si="47"/>
        <v>1.8173152754499659E-4</v>
      </c>
      <c r="L79" s="2">
        <v>76</v>
      </c>
      <c r="M79" s="6">
        <v>0.59247427200000002</v>
      </c>
      <c r="Q79" s="4">
        <f t="shared" si="48"/>
        <v>12.5</v>
      </c>
      <c r="R79">
        <f t="shared" si="28"/>
        <v>250000</v>
      </c>
      <c r="S79">
        <f t="shared" si="29"/>
        <v>-37861.11368312937</v>
      </c>
      <c r="U79">
        <f t="shared" si="40"/>
        <v>0.59247427200000002</v>
      </c>
      <c r="V79">
        <f t="shared" si="41"/>
        <v>0.01</v>
      </c>
      <c r="W79">
        <f t="shared" si="42"/>
        <v>7.1572102528794711E-5</v>
      </c>
      <c r="X79">
        <f t="shared" si="43"/>
        <v>4.2404629341257008E-5</v>
      </c>
      <c r="Y79">
        <f t="shared" si="44"/>
        <v>7.1572102528794717E-7</v>
      </c>
      <c r="Z79">
        <f t="shared" si="45"/>
        <v>2.8451752162249757E-5</v>
      </c>
      <c r="AB79">
        <f t="shared" si="46"/>
        <v>-1.2020106020519767</v>
      </c>
      <c r="AC79">
        <f t="shared" si="30"/>
        <v>-1.07721502309916</v>
      </c>
      <c r="AE79">
        <f t="shared" si="31"/>
        <v>0</v>
      </c>
      <c r="AF79">
        <f t="shared" si="32"/>
        <v>0</v>
      </c>
      <c r="AG79">
        <f t="shared" si="32"/>
        <v>-3.5564690202812194E-4</v>
      </c>
      <c r="AH79">
        <f t="shared" si="33"/>
        <v>-10.601157335314252</v>
      </c>
      <c r="AI79">
        <f t="shared" si="34"/>
        <v>-10.601512982216279</v>
      </c>
      <c r="AJ79">
        <f t="shared" si="35"/>
        <v>-0.12479557895281679</v>
      </c>
      <c r="AK79">
        <f t="shared" si="49"/>
        <v>-8.4140742143638383E-2</v>
      </c>
      <c r="AL79">
        <f t="shared" si="26"/>
        <v>-10.810449303312735</v>
      </c>
      <c r="AN79">
        <f t="shared" si="36"/>
        <v>0</v>
      </c>
      <c r="AO79">
        <f t="shared" si="36"/>
        <v>0</v>
      </c>
      <c r="AP79">
        <f t="shared" si="36"/>
        <v>-6.4632254772216341E-8</v>
      </c>
      <c r="AQ79">
        <f t="shared" si="36"/>
        <v>-1.9265645162915045E-3</v>
      </c>
      <c r="AR79">
        <f t="shared" si="36"/>
        <v>-1.9266291485462766E-3</v>
      </c>
      <c r="AS79">
        <f t="shared" si="36"/>
        <v>-2.2679291193957619E-5</v>
      </c>
      <c r="AT79">
        <f t="shared" si="36"/>
        <v>-1.5291025598533076E-5</v>
      </c>
      <c r="AU79">
        <f t="shared" si="23"/>
        <v>-1.9645994653387676E-3</v>
      </c>
      <c r="AW79">
        <v>76</v>
      </c>
      <c r="AX79">
        <f>IF(Z79&gt;0, (R79*SUMPRODUCT(K79:$K$98, X79:$X$98)-K79*$AZ$3)/Z79, 0)</f>
        <v>-37861.11368312937</v>
      </c>
    </row>
    <row r="80" spans="5:50" x14ac:dyDescent="0.25">
      <c r="E80">
        <v>2080</v>
      </c>
      <c r="F80" s="5">
        <f>EconomicRates!C120</f>
        <v>3.5571999999999999E-2</v>
      </c>
      <c r="G80" s="5">
        <f>EconomicRates!D120</f>
        <v>7.0000000000000007E-2</v>
      </c>
      <c r="H80" s="5">
        <f t="shared" si="37"/>
        <v>0.12000000000000001</v>
      </c>
      <c r="I80" s="5">
        <f t="shared" si="38"/>
        <v>1.1200000000000001</v>
      </c>
      <c r="J80">
        <f t="shared" si="39"/>
        <v>0.89285714285714279</v>
      </c>
      <c r="K80">
        <f t="shared" si="47"/>
        <v>1.6226029245088979E-4</v>
      </c>
      <c r="L80" s="2">
        <v>77</v>
      </c>
      <c r="M80" s="6">
        <v>0.62503115200000003</v>
      </c>
      <c r="Q80" s="4">
        <f t="shared" si="48"/>
        <v>12.5</v>
      </c>
      <c r="R80">
        <f t="shared" si="28"/>
        <v>250000</v>
      </c>
      <c r="S80">
        <f t="shared" si="29"/>
        <v>-92777.724563326905</v>
      </c>
      <c r="U80">
        <f t="shared" si="40"/>
        <v>0.62503115200000003</v>
      </c>
      <c r="V80">
        <f t="shared" si="41"/>
        <v>0.01</v>
      </c>
      <c r="W80">
        <f t="shared" si="42"/>
        <v>2.8451752162249757E-5</v>
      </c>
      <c r="X80">
        <f t="shared" si="43"/>
        <v>1.7783231430389459E-5</v>
      </c>
      <c r="Y80">
        <f t="shared" si="44"/>
        <v>2.8451752162249755E-7</v>
      </c>
      <c r="Z80">
        <f t="shared" si="45"/>
        <v>1.03840032102378E-5</v>
      </c>
      <c r="AB80">
        <f t="shared" si="46"/>
        <v>-1.07721502309916</v>
      </c>
      <c r="AC80">
        <f t="shared" si="30"/>
        <v>-0.96340418970414499</v>
      </c>
      <c r="AE80">
        <f t="shared" si="31"/>
        <v>0</v>
      </c>
      <c r="AF80">
        <f t="shared" si="32"/>
        <v>0</v>
      </c>
      <c r="AG80">
        <f t="shared" si="32"/>
        <v>-1.2980004012797249E-4</v>
      </c>
      <c r="AH80">
        <f t="shared" si="33"/>
        <v>-4.445807857597365</v>
      </c>
      <c r="AI80">
        <f t="shared" si="34"/>
        <v>-4.4459376576374927</v>
      </c>
      <c r="AJ80">
        <f t="shared" si="35"/>
        <v>-0.11381083339501497</v>
      </c>
      <c r="AK80">
        <f t="shared" si="49"/>
        <v>-7.5405051616941207E-2</v>
      </c>
      <c r="AL80">
        <f t="shared" si="26"/>
        <v>-4.6351535426494488</v>
      </c>
      <c r="AN80">
        <f t="shared" si="36"/>
        <v>0</v>
      </c>
      <c r="AO80">
        <f t="shared" si="36"/>
        <v>0</v>
      </c>
      <c r="AP80">
        <f t="shared" si="36"/>
        <v>-2.1061392471302047E-8</v>
      </c>
      <c r="AQ80">
        <f t="shared" si="36"/>
        <v>-7.213780831542122E-4</v>
      </c>
      <c r="AR80">
        <f t="shared" si="36"/>
        <v>-7.213991445466835E-4</v>
      </c>
      <c r="AS80">
        <f t="shared" si="36"/>
        <v>-1.8466979110754624E-5</v>
      </c>
      <c r="AT80">
        <f t="shared" si="36"/>
        <v>-1.2235245727639321E-5</v>
      </c>
      <c r="AU80">
        <f t="shared" si="23"/>
        <v>-7.5210136938507746E-4</v>
      </c>
      <c r="AW80">
        <v>77</v>
      </c>
      <c r="AX80">
        <f>IF(Z80&gt;0, (R80*SUMPRODUCT(K80:$K$98, X80:$X$98)-K80*$AZ$3)/Z80, 0)</f>
        <v>-92777.724563326905</v>
      </c>
    </row>
    <row r="81" spans="2:50" x14ac:dyDescent="0.25">
      <c r="E81">
        <v>2081</v>
      </c>
      <c r="F81" s="5">
        <f>EconomicRates!C121</f>
        <v>3.5571999999999999E-2</v>
      </c>
      <c r="G81" s="5">
        <f>EconomicRates!D121</f>
        <v>7.0000000000000007E-2</v>
      </c>
      <c r="H81" s="5">
        <f t="shared" si="37"/>
        <v>0.12000000000000001</v>
      </c>
      <c r="I81" s="5">
        <f t="shared" si="38"/>
        <v>1.1200000000000001</v>
      </c>
      <c r="J81">
        <f t="shared" si="39"/>
        <v>0.89285714285714279</v>
      </c>
      <c r="K81">
        <f t="shared" si="47"/>
        <v>1.4487526111686588E-4</v>
      </c>
      <c r="L81" s="2">
        <v>78</v>
      </c>
      <c r="M81" s="6">
        <v>0.65741117999999998</v>
      </c>
      <c r="Q81" s="4">
        <f t="shared" si="48"/>
        <v>12.5</v>
      </c>
      <c r="R81">
        <f t="shared" si="28"/>
        <v>250000</v>
      </c>
      <c r="S81">
        <f t="shared" si="29"/>
        <v>-249243.61949173265</v>
      </c>
      <c r="U81">
        <f t="shared" si="40"/>
        <v>0.65741117999999998</v>
      </c>
      <c r="V81">
        <f t="shared" si="41"/>
        <v>0.01</v>
      </c>
      <c r="W81">
        <f t="shared" si="42"/>
        <v>1.03840032102378E-5</v>
      </c>
      <c r="X81">
        <f t="shared" si="43"/>
        <v>6.8265598035662203E-6</v>
      </c>
      <c r="Y81">
        <f t="shared" si="44"/>
        <v>1.0384003210237801E-7</v>
      </c>
      <c r="Z81">
        <f t="shared" si="45"/>
        <v>3.4536033745692015E-6</v>
      </c>
      <c r="AB81">
        <f t="shared" si="46"/>
        <v>-0.96340418970414499</v>
      </c>
      <c r="AC81">
        <f t="shared" si="30"/>
        <v>-0.86078860536648993</v>
      </c>
      <c r="AE81">
        <f t="shared" si="31"/>
        <v>0</v>
      </c>
      <c r="AF81">
        <f t="shared" si="32"/>
        <v>0</v>
      </c>
      <c r="AG81">
        <f t="shared" si="32"/>
        <v>-4.3170042182115021E-5</v>
      </c>
      <c r="AH81">
        <f t="shared" si="33"/>
        <v>-1.7066399508915551</v>
      </c>
      <c r="AI81">
        <f t="shared" si="34"/>
        <v>-1.7066831209337372</v>
      </c>
      <c r="AJ81">
        <f t="shared" si="35"/>
        <v>-0.10261558433765505</v>
      </c>
      <c r="AK81">
        <f t="shared" si="49"/>
        <v>-6.7438293279290157E-2</v>
      </c>
      <c r="AL81">
        <f t="shared" si="26"/>
        <v>-1.8767369985506823</v>
      </c>
      <c r="AN81">
        <f t="shared" si="36"/>
        <v>0</v>
      </c>
      <c r="AO81">
        <f t="shared" si="36"/>
        <v>0</v>
      </c>
      <c r="AP81">
        <f t="shared" si="36"/>
        <v>-6.2542711335600282E-9</v>
      </c>
      <c r="AQ81">
        <f t="shared" si="36"/>
        <v>-2.4724990851788918E-4</v>
      </c>
      <c r="AR81">
        <f t="shared" si="36"/>
        <v>-2.4725616278902277E-4</v>
      </c>
      <c r="AS81">
        <f t="shared" si="36"/>
        <v>-1.4866459575577548E-5</v>
      </c>
      <c r="AT81">
        <f t="shared" si="36"/>
        <v>-9.7701403481129426E-6</v>
      </c>
      <c r="AU81">
        <f t="shared" si="23"/>
        <v>-2.7189276271271322E-4</v>
      </c>
      <c r="AW81">
        <v>78</v>
      </c>
      <c r="AX81">
        <f>IF(Z81&gt;0, (R81*SUMPRODUCT(K81:$K$98, X81:$X$98)-K81*$AZ$3)/Z81, 0)</f>
        <v>-249243.61949173265</v>
      </c>
    </row>
    <row r="82" spans="2:50" x14ac:dyDescent="0.25">
      <c r="E82">
        <v>2082</v>
      </c>
      <c r="F82" s="5">
        <f>EconomicRates!C122</f>
        <v>3.5571999999999999E-2</v>
      </c>
      <c r="G82" s="5">
        <f>EconomicRates!D122</f>
        <v>7.0000000000000007E-2</v>
      </c>
      <c r="H82" s="5">
        <f t="shared" si="37"/>
        <v>0.12000000000000001</v>
      </c>
      <c r="I82" s="5">
        <f t="shared" si="38"/>
        <v>1.1200000000000001</v>
      </c>
      <c r="J82">
        <f t="shared" si="39"/>
        <v>0.89285714285714279</v>
      </c>
      <c r="K82">
        <f t="shared" si="47"/>
        <v>1.2935291171148737E-4</v>
      </c>
      <c r="L82" s="2">
        <v>79</v>
      </c>
      <c r="M82" s="6">
        <v>0.68957421399999996</v>
      </c>
      <c r="Q82" s="4">
        <f t="shared" si="48"/>
        <v>12.5</v>
      </c>
      <c r="R82">
        <f t="shared" si="28"/>
        <v>250000</v>
      </c>
      <c r="S82">
        <f t="shared" si="29"/>
        <v>-740947.03162108175</v>
      </c>
      <c r="U82">
        <f t="shared" si="40"/>
        <v>0.68957421399999996</v>
      </c>
      <c r="V82">
        <f t="shared" si="41"/>
        <v>0.01</v>
      </c>
      <c r="W82">
        <f t="shared" si="42"/>
        <v>3.4536033745692015E-6</v>
      </c>
      <c r="X82">
        <f t="shared" si="43"/>
        <v>2.3815158324863047E-6</v>
      </c>
      <c r="Y82">
        <f t="shared" si="44"/>
        <v>3.4536033745692013E-8</v>
      </c>
      <c r="Z82">
        <f t="shared" si="45"/>
        <v>1.0375515083372048E-6</v>
      </c>
      <c r="AB82">
        <f t="shared" si="46"/>
        <v>-0.86078860536648993</v>
      </c>
      <c r="AC82">
        <f t="shared" si="30"/>
        <v>-0.76877071025642796</v>
      </c>
      <c r="AE82">
        <f t="shared" si="31"/>
        <v>0</v>
      </c>
      <c r="AF82">
        <f t="shared" si="32"/>
        <v>0</v>
      </c>
      <c r="AG82">
        <f t="shared" si="32"/>
        <v>-1.2969393854215059E-5</v>
      </c>
      <c r="AH82">
        <f t="shared" si="33"/>
        <v>-0.59537895812157615</v>
      </c>
      <c r="AI82">
        <f t="shared" si="34"/>
        <v>-0.59539192751543035</v>
      </c>
      <c r="AJ82">
        <f t="shared" si="35"/>
        <v>-9.2017895110061976E-2</v>
      </c>
      <c r="AK82">
        <f t="shared" si="49"/>
        <v>-6.02552023756543E-2</v>
      </c>
      <c r="AL82">
        <f t="shared" si="26"/>
        <v>-0.74766502500114662</v>
      </c>
      <c r="AN82">
        <f t="shared" si="36"/>
        <v>0</v>
      </c>
      <c r="AO82">
        <f t="shared" si="36"/>
        <v>0</v>
      </c>
      <c r="AP82">
        <f t="shared" si="36"/>
        <v>-1.6776288581757874E-9</v>
      </c>
      <c r="AQ82">
        <f t="shared" si="36"/>
        <v>-7.7014001804777578E-5</v>
      </c>
      <c r="AR82">
        <f t="shared" si="36"/>
        <v>-7.7015679433635744E-5</v>
      </c>
      <c r="AS82">
        <f t="shared" si="36"/>
        <v>-1.1902782662048752E-5</v>
      </c>
      <c r="AT82">
        <f t="shared" si="36"/>
        <v>-7.794185873055815E-6</v>
      </c>
      <c r="AU82">
        <f t="shared" si="23"/>
        <v>-9.6712647968740314E-5</v>
      </c>
      <c r="AW82">
        <v>79</v>
      </c>
      <c r="AX82">
        <f>IF(Z82&gt;0, (R82*SUMPRODUCT(K82:$K$98, X82:$X$98)-K82*$AZ$3)/Z82, 0)</f>
        <v>-740947.03162108175</v>
      </c>
    </row>
    <row r="83" spans="2:50" x14ac:dyDescent="0.25">
      <c r="E83">
        <v>2083</v>
      </c>
      <c r="F83" s="5">
        <f>EconomicRates!C123</f>
        <v>3.5571999999999999E-2</v>
      </c>
      <c r="G83" s="5">
        <f>EconomicRates!D123</f>
        <v>7.0000000000000007E-2</v>
      </c>
      <c r="H83" s="5">
        <f t="shared" si="37"/>
        <v>0.12000000000000001</v>
      </c>
      <c r="I83" s="5">
        <f t="shared" si="38"/>
        <v>1.1200000000000001</v>
      </c>
      <c r="J83">
        <f t="shared" si="39"/>
        <v>0.89285714285714279</v>
      </c>
      <c r="K83">
        <f t="shared" si="47"/>
        <v>1.1549367117097085E-4</v>
      </c>
      <c r="L83" s="2">
        <v>80</v>
      </c>
      <c r="M83" s="6">
        <v>0.72148010799999995</v>
      </c>
      <c r="Q83" s="4">
        <f t="shared" si="48"/>
        <v>12.5</v>
      </c>
      <c r="R83">
        <f t="shared" si="28"/>
        <v>250000</v>
      </c>
      <c r="S83">
        <f t="shared" si="29"/>
        <v>-2463963.3850837061</v>
      </c>
      <c r="U83">
        <f t="shared" si="40"/>
        <v>0.72148010799999995</v>
      </c>
      <c r="V83">
        <f t="shared" si="41"/>
        <v>0.01</v>
      </c>
      <c r="W83">
        <f t="shared" si="42"/>
        <v>1.0375515083372048E-6</v>
      </c>
      <c r="X83">
        <f t="shared" si="43"/>
        <v>7.4857277429068936E-7</v>
      </c>
      <c r="Y83">
        <f t="shared" si="44"/>
        <v>1.0375515083372047E-8</v>
      </c>
      <c r="Z83">
        <f t="shared" si="45"/>
        <v>2.7860321896314337E-7</v>
      </c>
      <c r="AB83">
        <f t="shared" si="46"/>
        <v>-0.76877071025642796</v>
      </c>
      <c r="AC83">
        <f t="shared" si="30"/>
        <v>-0.68646813049164368</v>
      </c>
      <c r="AE83">
        <f t="shared" si="31"/>
        <v>0</v>
      </c>
      <c r="AF83">
        <f t="shared" si="32"/>
        <v>0</v>
      </c>
      <c r="AG83">
        <f t="shared" si="32"/>
        <v>-3.482540237039292E-6</v>
      </c>
      <c r="AH83">
        <f t="shared" si="33"/>
        <v>-0.18714319357267234</v>
      </c>
      <c r="AI83">
        <f t="shared" si="34"/>
        <v>-0.18714667611290939</v>
      </c>
      <c r="AJ83">
        <f t="shared" si="35"/>
        <v>-8.2302579764784278E-2</v>
      </c>
      <c r="AK83">
        <f t="shared" si="49"/>
        <v>-5.3813949717949963E-2</v>
      </c>
      <c r="AL83">
        <f t="shared" si="26"/>
        <v>-0.32326320559564359</v>
      </c>
      <c r="AN83">
        <f t="shared" si="36"/>
        <v>0</v>
      </c>
      <c r="AO83">
        <f t="shared" si="36"/>
        <v>0</v>
      </c>
      <c r="AP83">
        <f t="shared" si="36"/>
        <v>-4.0221135697629086E-10</v>
      </c>
      <c r="AQ83">
        <f t="shared" si="36"/>
        <v>-2.1613854460367564E-5</v>
      </c>
      <c r="AR83">
        <f t="shared" si="36"/>
        <v>-2.1614256671724541E-5</v>
      </c>
      <c r="AS83">
        <f t="shared" si="36"/>
        <v>-9.505427083876595E-6</v>
      </c>
      <c r="AT83">
        <f t="shared" si="36"/>
        <v>-6.2151706131360727E-6</v>
      </c>
      <c r="AU83">
        <f t="shared" si="23"/>
        <v>-3.7334854368737208E-5</v>
      </c>
      <c r="AW83">
        <v>80</v>
      </c>
      <c r="AX83">
        <f>IF(Z83&gt;0, (R83*SUMPRODUCT(K83:$K$98, X83:$X$98)-K83*$AZ$3)/Z83, 0)</f>
        <v>-2463963.3850837061</v>
      </c>
    </row>
    <row r="84" spans="2:50" x14ac:dyDescent="0.25">
      <c r="E84">
        <v>2084</v>
      </c>
      <c r="F84" s="5">
        <f>EconomicRates!C124</f>
        <v>3.5571999999999999E-2</v>
      </c>
      <c r="G84" s="5">
        <f>EconomicRates!D124</f>
        <v>7.0000000000000007E-2</v>
      </c>
      <c r="H84" s="5">
        <f t="shared" si="37"/>
        <v>0.12000000000000001</v>
      </c>
      <c r="I84" s="5">
        <f t="shared" si="38"/>
        <v>1.1200000000000001</v>
      </c>
      <c r="J84">
        <f t="shared" si="39"/>
        <v>0.89285714285714279</v>
      </c>
      <c r="K84">
        <f t="shared" si="47"/>
        <v>1.031193492597954E-4</v>
      </c>
      <c r="L84" s="2">
        <v>81</v>
      </c>
      <c r="M84" s="6">
        <v>0.75308980400000003</v>
      </c>
      <c r="Q84" s="4">
        <f t="shared" si="48"/>
        <v>12.5</v>
      </c>
      <c r="R84">
        <f t="shared" si="28"/>
        <v>250000</v>
      </c>
      <c r="S84">
        <f t="shared" si="29"/>
        <v>-9286362.3869936131</v>
      </c>
      <c r="U84">
        <f t="shared" si="40"/>
        <v>0.75308980400000003</v>
      </c>
      <c r="V84">
        <f t="shared" si="41"/>
        <v>0.01</v>
      </c>
      <c r="W84">
        <f t="shared" si="42"/>
        <v>2.7860321896314337E-7</v>
      </c>
      <c r="X84">
        <f t="shared" si="43"/>
        <v>2.0981324356272272E-7</v>
      </c>
      <c r="Y84">
        <f t="shared" si="44"/>
        <v>2.7860321896314337E-9</v>
      </c>
      <c r="Z84">
        <f t="shared" si="45"/>
        <v>6.600394321078921E-8</v>
      </c>
      <c r="AB84">
        <f t="shared" si="46"/>
        <v>-0.68646813049164368</v>
      </c>
      <c r="AC84">
        <f t="shared" si="30"/>
        <v>-0.61293653562593542</v>
      </c>
      <c r="AE84">
        <f t="shared" si="31"/>
        <v>0</v>
      </c>
      <c r="AF84">
        <f t="shared" si="32"/>
        <v>0</v>
      </c>
      <c r="AG84">
        <f t="shared" si="32"/>
        <v>-8.2504929013486513E-7</v>
      </c>
      <c r="AH84">
        <f t="shared" si="33"/>
        <v>-5.2453310890680678E-2</v>
      </c>
      <c r="AI84">
        <f t="shared" si="34"/>
        <v>-5.2454135939970815E-2</v>
      </c>
      <c r="AJ84">
        <f t="shared" si="35"/>
        <v>-7.3531594865708261E-2</v>
      </c>
      <c r="AK84">
        <f t="shared" si="49"/>
        <v>-4.8052769134415065E-2</v>
      </c>
      <c r="AL84">
        <f t="shared" si="26"/>
        <v>-0.17403849994009413</v>
      </c>
      <c r="AN84">
        <f t="shared" si="36"/>
        <v>0</v>
      </c>
      <c r="AO84">
        <f t="shared" si="36"/>
        <v>0</v>
      </c>
      <c r="AP84">
        <f t="shared" si="36"/>
        <v>-8.5078545905963425E-11</v>
      </c>
      <c r="AQ84">
        <f t="shared" si="36"/>
        <v>-5.4089512855687305E-6</v>
      </c>
      <c r="AR84">
        <f t="shared" si="36"/>
        <v>-5.409036364114637E-6</v>
      </c>
      <c r="AS84">
        <f t="shared" si="36"/>
        <v>-7.5825302125867488E-6</v>
      </c>
      <c r="AT84">
        <f t="shared" si="36"/>
        <v>-4.9551702832720631E-6</v>
      </c>
      <c r="AU84">
        <f t="shared" si="23"/>
        <v>-1.7946736859973446E-5</v>
      </c>
      <c r="AW84">
        <v>81</v>
      </c>
      <c r="AX84">
        <f>IF(Z84&gt;0, (R84*SUMPRODUCT(K84:$K$98, X84:$X$98)-K84*$AZ$3)/Z84, 0)</f>
        <v>-9286362.3869936131</v>
      </c>
    </row>
    <row r="85" spans="2:50" x14ac:dyDescent="0.25">
      <c r="E85">
        <v>2085</v>
      </c>
      <c r="F85" s="5">
        <f>EconomicRates!C125</f>
        <v>3.5571999999999999E-2</v>
      </c>
      <c r="G85" s="5">
        <f>EconomicRates!D125</f>
        <v>7.0000000000000007E-2</v>
      </c>
      <c r="H85" s="5">
        <f t="shared" si="37"/>
        <v>0.12000000000000001</v>
      </c>
      <c r="I85" s="5">
        <f t="shared" si="38"/>
        <v>1.1200000000000001</v>
      </c>
      <c r="J85">
        <f t="shared" si="39"/>
        <v>0.89285714285714279</v>
      </c>
      <c r="K85">
        <f t="shared" si="47"/>
        <v>9.207084755338875E-5</v>
      </c>
      <c r="L85" s="2">
        <v>82</v>
      </c>
      <c r="M85" s="6">
        <v>0.78453892300000005</v>
      </c>
      <c r="Q85" s="4">
        <f t="shared" si="48"/>
        <v>12.5</v>
      </c>
      <c r="R85">
        <f t="shared" si="28"/>
        <v>250000</v>
      </c>
      <c r="S85">
        <f t="shared" si="29"/>
        <v>-40355408.945694409</v>
      </c>
      <c r="U85">
        <f t="shared" si="40"/>
        <v>0.78453892300000005</v>
      </c>
      <c r="V85">
        <f t="shared" si="41"/>
        <v>0.01</v>
      </c>
      <c r="W85">
        <f t="shared" si="42"/>
        <v>6.600394321078921E-8</v>
      </c>
      <c r="X85">
        <f t="shared" si="43"/>
        <v>5.1782662520345733E-8</v>
      </c>
      <c r="Y85">
        <f t="shared" si="44"/>
        <v>6.6003943210789212E-10</v>
      </c>
      <c r="Z85">
        <f t="shared" si="45"/>
        <v>1.3561241258335585E-8</v>
      </c>
      <c r="AB85">
        <f t="shared" si="46"/>
        <v>-0.61293653562593542</v>
      </c>
      <c r="AC85">
        <f t="shared" si="30"/>
        <v>-0.54726943679135598</v>
      </c>
      <c r="AE85">
        <f t="shared" si="31"/>
        <v>0</v>
      </c>
      <c r="AF85">
        <f t="shared" si="32"/>
        <v>0</v>
      </c>
      <c r="AG85">
        <f t="shared" si="32"/>
        <v>-1.6951551572919482E-7</v>
      </c>
      <c r="AH85">
        <f t="shared" si="33"/>
        <v>-1.2945665630086433E-2</v>
      </c>
      <c r="AI85">
        <f t="shared" si="34"/>
        <v>-1.2945835145602162E-2</v>
      </c>
      <c r="AJ85">
        <f t="shared" si="35"/>
        <v>-6.566709883457944E-2</v>
      </c>
      <c r="AK85">
        <f t="shared" si="49"/>
        <v>-4.2905557493815485E-2</v>
      </c>
      <c r="AL85">
        <f t="shared" si="26"/>
        <v>-0.12151849147399708</v>
      </c>
      <c r="AN85">
        <f t="shared" si="36"/>
        <v>0</v>
      </c>
      <c r="AO85">
        <f t="shared" si="36"/>
        <v>0</v>
      </c>
      <c r="AP85">
        <f t="shared" si="36"/>
        <v>-1.5607437206636769E-11</v>
      </c>
      <c r="AQ85">
        <f t="shared" si="36"/>
        <v>-1.1919184067048322E-6</v>
      </c>
      <c r="AR85">
        <f t="shared" si="36"/>
        <v>-1.1919340141420389E-6</v>
      </c>
      <c r="AS85">
        <f t="shared" si="36"/>
        <v>-6.0460254460718754E-6</v>
      </c>
      <c r="AT85">
        <f t="shared" si="36"/>
        <v>-3.9503510432062422E-6</v>
      </c>
      <c r="AU85">
        <f t="shared" si="23"/>
        <v>-1.1188310503420156E-5</v>
      </c>
      <c r="AW85">
        <v>82</v>
      </c>
      <c r="AX85">
        <f>IF(Z85&gt;0, (R85*SUMPRODUCT(K85:$K$98, X85:$X$98)-K85*$AZ$3)/Z85, 0)</f>
        <v>-40355408.945694409</v>
      </c>
    </row>
    <row r="86" spans="2:50" x14ac:dyDescent="0.25">
      <c r="E86">
        <v>2086</v>
      </c>
      <c r="F86" s="5">
        <f>EconomicRates!C126</f>
        <v>3.5571999999999999E-2</v>
      </c>
      <c r="G86" s="5">
        <f>EconomicRates!D126</f>
        <v>7.0000000000000007E-2</v>
      </c>
      <c r="H86" s="5">
        <f t="shared" si="37"/>
        <v>0.12000000000000001</v>
      </c>
      <c r="I86" s="5">
        <f t="shared" si="38"/>
        <v>1.1200000000000001</v>
      </c>
      <c r="J86">
        <f t="shared" si="39"/>
        <v>0.89285714285714279</v>
      </c>
      <c r="K86">
        <f t="shared" si="47"/>
        <v>8.2206113886954235E-5</v>
      </c>
      <c r="L86" s="2">
        <v>83</v>
      </c>
      <c r="M86" s="6">
        <v>0.81598695700000001</v>
      </c>
      <c r="Q86" s="4">
        <f t="shared" si="48"/>
        <v>12.5</v>
      </c>
      <c r="R86">
        <f t="shared" si="28"/>
        <v>250000</v>
      </c>
      <c r="S86">
        <f t="shared" si="29"/>
        <v>-207063165.2329641</v>
      </c>
      <c r="U86">
        <f t="shared" si="40"/>
        <v>0.81598695700000001</v>
      </c>
      <c r="V86">
        <f t="shared" si="41"/>
        <v>0.01</v>
      </c>
      <c r="W86">
        <f t="shared" si="42"/>
        <v>1.3561241258335585E-8</v>
      </c>
      <c r="X86">
        <f t="shared" si="43"/>
        <v>1.1065795987532104E-8</v>
      </c>
      <c r="Y86">
        <f t="shared" si="44"/>
        <v>1.3561241258335585E-10</v>
      </c>
      <c r="Z86">
        <f t="shared" si="45"/>
        <v>2.3598328582201249E-9</v>
      </c>
      <c r="AB86">
        <f t="shared" si="46"/>
        <v>-0.54726943679135598</v>
      </c>
      <c r="AC86">
        <f t="shared" si="30"/>
        <v>-0.48863446104381164</v>
      </c>
      <c r="AE86">
        <f t="shared" si="31"/>
        <v>0</v>
      </c>
      <c r="AF86">
        <f t="shared" si="32"/>
        <v>0</v>
      </c>
      <c r="AG86">
        <f t="shared" si="32"/>
        <v>-2.9497910727751562E-8</v>
      </c>
      <c r="AH86">
        <f t="shared" si="33"/>
        <v>-2.7664489968830261E-3</v>
      </c>
      <c r="AI86">
        <f t="shared" si="34"/>
        <v>-2.7664784947937539E-3</v>
      </c>
      <c r="AJ86">
        <f t="shared" si="35"/>
        <v>-5.8634975747544338E-2</v>
      </c>
      <c r="AK86">
        <f t="shared" si="49"/>
        <v>-3.8308860575394919E-2</v>
      </c>
      <c r="AL86">
        <f t="shared" si="26"/>
        <v>-9.9710314817733015E-2</v>
      </c>
      <c r="AN86">
        <f t="shared" si="36"/>
        <v>0</v>
      </c>
      <c r="AO86">
        <f t="shared" si="36"/>
        <v>0</v>
      </c>
      <c r="AP86">
        <f t="shared" si="36"/>
        <v>-2.424908608712754E-12</v>
      </c>
      <c r="AQ86">
        <f t="shared" si="36"/>
        <v>-2.2741902130021635E-7</v>
      </c>
      <c r="AR86">
        <f t="shared" si="36"/>
        <v>-2.2742144620882505E-7</v>
      </c>
      <c r="AS86">
        <f t="shared" si="36"/>
        <v>-4.8201534940614295E-6</v>
      </c>
      <c r="AT86">
        <f t="shared" si="36"/>
        <v>-3.1492225553403658E-6</v>
      </c>
      <c r="AU86">
        <f t="shared" si="23"/>
        <v>-8.1967974956106201E-6</v>
      </c>
      <c r="AW86">
        <v>83</v>
      </c>
      <c r="AX86">
        <f>IF(Z86&gt;0, (R86*SUMPRODUCT(K86:$K$98, X86:$X$98)-K86*$AZ$3)/Z86, 0)</f>
        <v>-207063165.2329641</v>
      </c>
    </row>
    <row r="87" spans="2:50" x14ac:dyDescent="0.25">
      <c r="E87">
        <v>2087</v>
      </c>
      <c r="F87" s="5">
        <f>EconomicRates!C127</f>
        <v>3.5571999999999999E-2</v>
      </c>
      <c r="G87" s="5">
        <f>EconomicRates!D127</f>
        <v>7.0000000000000007E-2</v>
      </c>
      <c r="H87" s="5">
        <f t="shared" si="37"/>
        <v>0.12000000000000001</v>
      </c>
      <c r="I87" s="5">
        <f t="shared" si="38"/>
        <v>1.1200000000000001</v>
      </c>
      <c r="J87">
        <f t="shared" si="39"/>
        <v>0.89285714285714279</v>
      </c>
      <c r="K87">
        <f t="shared" si="47"/>
        <v>7.3398315970494849E-5</v>
      </c>
      <c r="L87" s="2">
        <v>84</v>
      </c>
      <c r="M87" s="6">
        <v>0.84743607600000004</v>
      </c>
      <c r="Q87" s="4">
        <f t="shared" si="48"/>
        <v>12.5</v>
      </c>
      <c r="R87">
        <f t="shared" si="28"/>
        <v>250000</v>
      </c>
      <c r="S87">
        <f t="shared" si="29"/>
        <v>-1296807109.7382243</v>
      </c>
      <c r="U87">
        <f t="shared" si="40"/>
        <v>0.84743607600000004</v>
      </c>
      <c r="V87">
        <f t="shared" si="41"/>
        <v>0.01</v>
      </c>
      <c r="W87">
        <f t="shared" si="42"/>
        <v>2.3598328582201249E-9</v>
      </c>
      <c r="X87">
        <f t="shared" si="43"/>
        <v>1.9998074973859273E-9</v>
      </c>
      <c r="Y87">
        <f t="shared" si="44"/>
        <v>2.359832858220125E-11</v>
      </c>
      <c r="Z87">
        <f t="shared" si="45"/>
        <v>3.3642703225199637E-10</v>
      </c>
      <c r="AB87">
        <f t="shared" si="46"/>
        <v>-0.48863446104381164</v>
      </c>
      <c r="AC87">
        <f t="shared" si="30"/>
        <v>-0.43628096733251975</v>
      </c>
      <c r="AE87">
        <f t="shared" si="31"/>
        <v>0</v>
      </c>
      <c r="AF87">
        <f t="shared" si="32"/>
        <v>0</v>
      </c>
      <c r="AG87">
        <f t="shared" si="32"/>
        <v>-4.2053379031499547E-9</v>
      </c>
      <c r="AH87">
        <f t="shared" si="33"/>
        <v>-4.9995187434648182E-4</v>
      </c>
      <c r="AI87">
        <f t="shared" si="34"/>
        <v>-4.9995607968438493E-4</v>
      </c>
      <c r="AJ87">
        <f t="shared" si="35"/>
        <v>-5.2353493711291887E-2</v>
      </c>
      <c r="AK87">
        <f t="shared" si="49"/>
        <v>-3.4204412273066816E-2</v>
      </c>
      <c r="AL87">
        <f t="shared" si="26"/>
        <v>-8.705786206404309E-2</v>
      </c>
      <c r="AN87">
        <f t="shared" si="36"/>
        <v>0</v>
      </c>
      <c r="AO87">
        <f t="shared" si="36"/>
        <v>0</v>
      </c>
      <c r="AP87">
        <f t="shared" si="36"/>
        <v>-3.0866472017809862E-13</v>
      </c>
      <c r="AQ87">
        <f t="shared" si="36"/>
        <v>-3.6695625643324213E-8</v>
      </c>
      <c r="AR87">
        <f t="shared" si="36"/>
        <v>-3.6695934308044388E-8</v>
      </c>
      <c r="AS87">
        <f t="shared" si="36"/>
        <v>-3.8426582735807167E-6</v>
      </c>
      <c r="AT87">
        <f t="shared" si="36"/>
        <v>-2.5105462596036301E-6</v>
      </c>
      <c r="AU87">
        <f t="shared" si="23"/>
        <v>-6.3899004674923918E-6</v>
      </c>
      <c r="AW87">
        <v>84</v>
      </c>
      <c r="AX87">
        <f>IF(Z87&gt;0, (R87*SUMPRODUCT(K87:$K$98, X87:$X$98)-K87*$AZ$3)/Z87, 0)</f>
        <v>-1296807109.7382243</v>
      </c>
    </row>
    <row r="88" spans="2:50" x14ac:dyDescent="0.25">
      <c r="B88" s="6"/>
      <c r="E88">
        <v>2088</v>
      </c>
      <c r="F88" s="5">
        <f>EconomicRates!C128</f>
        <v>3.5571999999999999E-2</v>
      </c>
      <c r="G88" s="5">
        <f>EconomicRates!D128</f>
        <v>7.0000000000000007E-2</v>
      </c>
      <c r="H88" s="5">
        <f t="shared" si="37"/>
        <v>0.12000000000000001</v>
      </c>
      <c r="I88" s="5">
        <f t="shared" si="38"/>
        <v>1.1200000000000001</v>
      </c>
      <c r="J88">
        <f t="shared" si="39"/>
        <v>0.89285714285714279</v>
      </c>
      <c r="K88">
        <f t="shared" si="47"/>
        <v>6.5534210687941824E-5</v>
      </c>
      <c r="L88" s="2">
        <v>85</v>
      </c>
      <c r="M88" s="6">
        <v>0.87888519499999995</v>
      </c>
      <c r="Q88" s="4">
        <f t="shared" si="48"/>
        <v>12.5</v>
      </c>
      <c r="R88">
        <f t="shared" si="28"/>
        <v>250000</v>
      </c>
      <c r="S88">
        <f t="shared" si="29"/>
        <v>-10420425851.521387</v>
      </c>
      <c r="U88">
        <f t="shared" si="40"/>
        <v>0.87888519499999995</v>
      </c>
      <c r="V88">
        <f t="shared" si="41"/>
        <v>0.01</v>
      </c>
      <c r="W88">
        <f t="shared" si="42"/>
        <v>3.3642703225199637E-10</v>
      </c>
      <c r="X88">
        <f t="shared" si="43"/>
        <v>2.956807378440671E-10</v>
      </c>
      <c r="Y88">
        <f t="shared" si="44"/>
        <v>3.3642703225199638E-12</v>
      </c>
      <c r="Z88">
        <f t="shared" si="45"/>
        <v>3.7382024085409309E-11</v>
      </c>
      <c r="AB88">
        <f t="shared" si="46"/>
        <v>-0.43628096733251975</v>
      </c>
      <c r="AC88">
        <f t="shared" si="30"/>
        <v>-0.38953661016179431</v>
      </c>
      <c r="AE88">
        <f t="shared" si="31"/>
        <v>0</v>
      </c>
      <c r="AF88">
        <f t="shared" si="32"/>
        <v>0</v>
      </c>
      <c r="AG88">
        <f t="shared" si="32"/>
        <v>-4.6727530106761639E-10</v>
      </c>
      <c r="AH88">
        <f t="shared" si="33"/>
        <v>-7.3920184461016771E-5</v>
      </c>
      <c r="AI88">
        <f t="shared" si="34"/>
        <v>-7.3920651736317838E-5</v>
      </c>
      <c r="AJ88">
        <f t="shared" si="35"/>
        <v>-4.6744357170725448E-2</v>
      </c>
      <c r="AK88">
        <f t="shared" si="49"/>
        <v>-3.0539667713276385E-2</v>
      </c>
      <c r="AL88">
        <f t="shared" si="26"/>
        <v>-7.7357945535738146E-2</v>
      </c>
      <c r="AN88">
        <f t="shared" si="36"/>
        <v>0</v>
      </c>
      <c r="AO88">
        <f t="shared" si="36"/>
        <v>0</v>
      </c>
      <c r="AP88">
        <f t="shared" si="36"/>
        <v>-3.0622518029436617E-14</v>
      </c>
      <c r="AQ88">
        <f t="shared" si="36"/>
        <v>-4.844300942559796E-9</v>
      </c>
      <c r="AR88">
        <f t="shared" si="36"/>
        <v>-4.8443315650778259E-9</v>
      </c>
      <c r="AS88">
        <f t="shared" si="36"/>
        <v>-3.0633545512987258E-6</v>
      </c>
      <c r="AT88">
        <f t="shared" si="36"/>
        <v>-2.0013930182615891E-6</v>
      </c>
      <c r="AU88">
        <f t="shared" si="23"/>
        <v>-5.0695919011253921E-6</v>
      </c>
      <c r="AW88">
        <v>85</v>
      </c>
      <c r="AX88">
        <f>IF(Z88&gt;0, (R88*SUMPRODUCT(K88:$K$98, X88:$X$98)-K88*$AZ$3)/Z88, 0)</f>
        <v>-10420425851.521387</v>
      </c>
    </row>
    <row r="89" spans="2:50" x14ac:dyDescent="0.25">
      <c r="B89" s="6"/>
      <c r="E89">
        <v>2089</v>
      </c>
      <c r="F89" s="5">
        <f>EconomicRates!C129</f>
        <v>3.5571999999999999E-2</v>
      </c>
      <c r="G89" s="5">
        <f>EconomicRates!D129</f>
        <v>7.0000000000000007E-2</v>
      </c>
      <c r="H89" s="5">
        <f t="shared" si="37"/>
        <v>0.12000000000000001</v>
      </c>
      <c r="I89" s="5">
        <f t="shared" si="38"/>
        <v>1.1200000000000001</v>
      </c>
      <c r="J89">
        <f t="shared" si="39"/>
        <v>0.89285714285714279</v>
      </c>
      <c r="K89">
        <f t="shared" si="47"/>
        <v>5.851268811423377E-5</v>
      </c>
      <c r="L89" s="2">
        <v>86</v>
      </c>
      <c r="M89" s="6">
        <v>1</v>
      </c>
      <c r="Q89" s="4">
        <f t="shared" si="48"/>
        <v>12.5</v>
      </c>
      <c r="R89">
        <f t="shared" si="28"/>
        <v>250000</v>
      </c>
      <c r="S89">
        <f t="shared" si="29"/>
        <v>0</v>
      </c>
      <c r="U89">
        <f t="shared" si="40"/>
        <v>1</v>
      </c>
      <c r="V89">
        <f t="shared" si="41"/>
        <v>0.01</v>
      </c>
      <c r="W89">
        <f t="shared" si="42"/>
        <v>3.7382024085409309E-11</v>
      </c>
      <c r="X89">
        <f t="shared" si="43"/>
        <v>3.7382024085409309E-11</v>
      </c>
      <c r="Y89">
        <f t="shared" si="44"/>
        <v>3.7382024085409309E-13</v>
      </c>
      <c r="Z89">
        <f t="shared" si="45"/>
        <v>0</v>
      </c>
      <c r="AB89">
        <f t="shared" si="46"/>
        <v>-0.38953661016179431</v>
      </c>
      <c r="AC89">
        <f t="shared" si="30"/>
        <v>0</v>
      </c>
      <c r="AE89">
        <f t="shared" si="31"/>
        <v>0</v>
      </c>
      <c r="AF89">
        <f t="shared" si="32"/>
        <v>0</v>
      </c>
      <c r="AG89">
        <f t="shared" si="32"/>
        <v>0</v>
      </c>
      <c r="AH89">
        <f t="shared" si="33"/>
        <v>-9.345506021352327E-6</v>
      </c>
      <c r="AI89">
        <f t="shared" si="34"/>
        <v>-9.345506021352327E-6</v>
      </c>
      <c r="AJ89">
        <f t="shared" si="35"/>
        <v>-0.38953661016179431</v>
      </c>
      <c r="AK89">
        <f t="shared" si="49"/>
        <v>-2.7267562711325605E-2</v>
      </c>
      <c r="AL89">
        <f t="shared" si="26"/>
        <v>-0.41681351837914127</v>
      </c>
      <c r="AN89">
        <f t="shared" si="36"/>
        <v>0</v>
      </c>
      <c r="AO89">
        <f t="shared" si="36"/>
        <v>0</v>
      </c>
      <c r="AP89">
        <f t="shared" si="36"/>
        <v>0</v>
      </c>
      <c r="AQ89">
        <f t="shared" si="36"/>
        <v>-5.4683067909708241E-10</v>
      </c>
      <c r="AR89">
        <f t="shared" si="36"/>
        <v>-5.4683067909708241E-10</v>
      </c>
      <c r="AS89">
        <f t="shared" si="36"/>
        <v>-2.2792834179472935E-5</v>
      </c>
      <c r="AT89">
        <f t="shared" si="36"/>
        <v>-1.5954983925631057E-6</v>
      </c>
      <c r="AU89">
        <f t="shared" si="23"/>
        <v>-2.4388879402715139E-5</v>
      </c>
      <c r="AW89">
        <v>86</v>
      </c>
      <c r="AX89">
        <f>IF(Z89&gt;0, (R89*SUMPRODUCT(K89:$K$98, X89:$X$98)-K89*$AZ$3)/Z89, 0)</f>
        <v>0</v>
      </c>
    </row>
    <row r="90" spans="2:50" x14ac:dyDescent="0.25">
      <c r="B90" s="6"/>
      <c r="F90" s="5">
        <f>EconomicRates!C130</f>
        <v>3.5571999999999999E-2</v>
      </c>
      <c r="G90" s="5">
        <f>EconomicRates!D130</f>
        <v>7.0000000000000007E-2</v>
      </c>
      <c r="H90" s="5"/>
      <c r="I90" s="5"/>
      <c r="Q90" s="4"/>
      <c r="AX90">
        <f>IF(Z90&gt;0, (R90*SUMPRODUCT(K90:$K$98, X90:$X$98)-K90*$AZ$3)/Z90, 0)</f>
        <v>0</v>
      </c>
    </row>
    <row r="91" spans="2:50" x14ac:dyDescent="0.25">
      <c r="B91" s="6"/>
      <c r="F91" s="5">
        <f>EconomicRates!C131</f>
        <v>3.5571999999999999E-2</v>
      </c>
      <c r="G91" s="5">
        <f>EconomicRates!D131</f>
        <v>7.0000000000000007E-2</v>
      </c>
      <c r="H91" s="5"/>
      <c r="I91" s="5"/>
      <c r="Q91" s="4"/>
      <c r="AN91" s="8">
        <f t="shared" ref="AN91:AU91" si="50">SUM(AN3:AN89)</f>
        <v>9832.7136758464858</v>
      </c>
      <c r="AO91" s="8">
        <f t="shared" si="50"/>
        <v>-983.2713675846486</v>
      </c>
      <c r="AP91" s="8">
        <f t="shared" si="50"/>
        <v>-181.61256598347592</v>
      </c>
      <c r="AQ91" s="8">
        <f t="shared" si="50"/>
        <v>-5944.0193368285982</v>
      </c>
      <c r="AR91" s="8">
        <f t="shared" si="50"/>
        <v>2723.8104054497594</v>
      </c>
      <c r="AS91" s="8">
        <f t="shared" si="50"/>
        <v>-468.95596169987493</v>
      </c>
      <c r="AT91" s="8">
        <f t="shared" si="50"/>
        <v>273.5576443249268</v>
      </c>
      <c r="AU91" s="8">
        <f t="shared" si="50"/>
        <v>2528.4120880748092</v>
      </c>
      <c r="AX91">
        <f>IF(Z91&gt;0, (R91*SUMPRODUCT(K91:$K$98, X91:$X$98)-K91*$AZ$3)/Z91, 0)</f>
        <v>0</v>
      </c>
    </row>
    <row r="92" spans="2:50" x14ac:dyDescent="0.25">
      <c r="B92" s="6"/>
      <c r="F92" s="5">
        <f>EconomicRates!C132</f>
        <v>3.5571999999999999E-2</v>
      </c>
      <c r="G92" s="5">
        <f>EconomicRates!D132</f>
        <v>7.0000000000000007E-2</v>
      </c>
      <c r="H92" s="5"/>
      <c r="I92" s="5"/>
      <c r="Q92" s="4"/>
      <c r="AX92">
        <f>IF(Z92&gt;0, (R92*SUMPRODUCT(K92:$K$98, X92:$X$98)-K92*$AZ$3)/Z92, 0)</f>
        <v>0</v>
      </c>
    </row>
    <row r="93" spans="2:50" x14ac:dyDescent="0.25">
      <c r="B93" s="6"/>
      <c r="F93" s="5">
        <f>EconomicRates!C133</f>
        <v>3.5571999999999999E-2</v>
      </c>
      <c r="G93" s="5">
        <f>EconomicRates!D133</f>
        <v>7.0000000000000007E-2</v>
      </c>
      <c r="H93" s="5"/>
      <c r="I93" s="5"/>
      <c r="Q93" s="4"/>
      <c r="AX93">
        <f>IF(Z93&gt;0, (R93*SUMPRODUCT(K93:$K$98, X93:$X$98)-K93*$AZ$3)/Z93, 0)</f>
        <v>0</v>
      </c>
    </row>
    <row r="94" spans="2:50" x14ac:dyDescent="0.25">
      <c r="B94" s="6"/>
      <c r="F94" s="5">
        <f>EconomicRates!C134</f>
        <v>3.5571999999999999E-2</v>
      </c>
      <c r="G94" s="5">
        <f>EconomicRates!D134</f>
        <v>7.0000000000000007E-2</v>
      </c>
      <c r="H94" s="5"/>
      <c r="I94" s="5"/>
      <c r="Q94" s="4"/>
      <c r="AX94">
        <f>IF(Z94&gt;0, (R94*SUMPRODUCT(K94:$K$98, X94:$X$98)-K94*$AZ$3)/Z94, 0)</f>
        <v>0</v>
      </c>
    </row>
    <row r="95" spans="2:50" x14ac:dyDescent="0.25">
      <c r="B95" s="6"/>
      <c r="F95" s="5">
        <f>EconomicRates!C135</f>
        <v>3.5571999999999999E-2</v>
      </c>
      <c r="G95" s="5">
        <f>EconomicRates!D135</f>
        <v>7.0000000000000007E-2</v>
      </c>
      <c r="H95" s="5"/>
      <c r="I95" s="5"/>
      <c r="Q95" s="4"/>
      <c r="AX95">
        <f>IF(Z95&gt;0, (R95*SUMPRODUCT(K95:$K$98, X95:$X$98)-K95*$AZ$3)/Z95, 0)</f>
        <v>0</v>
      </c>
    </row>
    <row r="96" spans="2:50" x14ac:dyDescent="0.25">
      <c r="B96" s="6"/>
      <c r="F96" s="5">
        <f>EconomicRates!C136</f>
        <v>3.5571999999999999E-2</v>
      </c>
      <c r="G96" s="5">
        <f>EconomicRates!D136</f>
        <v>7.0000000000000007E-2</v>
      </c>
      <c r="H96" s="5"/>
      <c r="I96" s="5"/>
      <c r="Q96" s="4"/>
      <c r="AX96">
        <f>IF(Z96&gt;0, (R96*SUMPRODUCT(K96:$K$98, X96:$X$98)-K96*$AZ$3)/Z96, 0)</f>
        <v>0</v>
      </c>
    </row>
    <row r="97" spans="2:50" x14ac:dyDescent="0.25">
      <c r="B97" s="6"/>
      <c r="F97" s="5">
        <f>EconomicRates!C137</f>
        <v>3.5571999999999999E-2</v>
      </c>
      <c r="G97" s="5">
        <f>EconomicRates!D137</f>
        <v>7.0000000000000007E-2</v>
      </c>
      <c r="H97" s="5"/>
      <c r="I97" s="5"/>
      <c r="Q97" s="4"/>
      <c r="AX97">
        <f>IF(Z97&gt;0, (R97*SUMPRODUCT(K97:$K$98, X97:$X$98)-K97*$AZ$3)/Z97, 0)</f>
        <v>0</v>
      </c>
    </row>
    <row r="98" spans="2:50" x14ac:dyDescent="0.25">
      <c r="B98" s="6"/>
      <c r="F98" s="5">
        <f>EconomicRates!C138</f>
        <v>3.5571999999999999E-2</v>
      </c>
      <c r="G98" s="5">
        <f>EconomicRates!D138</f>
        <v>7.0000000000000007E-2</v>
      </c>
      <c r="H98" s="5"/>
      <c r="I98" s="5"/>
      <c r="Q98" s="4"/>
    </row>
    <row r="99" spans="2:50" x14ac:dyDescent="0.25">
      <c r="B99" s="6"/>
    </row>
    <row r="100" spans="2:50" x14ac:dyDescent="0.25">
      <c r="B100" s="6"/>
    </row>
    <row r="101" spans="2:50" x14ac:dyDescent="0.25">
      <c r="B101" s="6"/>
    </row>
    <row r="102" spans="2:50" x14ac:dyDescent="0.25">
      <c r="B102" s="6"/>
    </row>
    <row r="103" spans="2:50" x14ac:dyDescent="0.25">
      <c r="B103" s="6"/>
    </row>
    <row r="104" spans="2:50" x14ac:dyDescent="0.25">
      <c r="B104" s="6"/>
    </row>
    <row r="105" spans="2:50" x14ac:dyDescent="0.25">
      <c r="B105" s="6"/>
    </row>
    <row r="106" spans="2:50" x14ac:dyDescent="0.25">
      <c r="B106" s="6"/>
    </row>
    <row r="107" spans="2:50" x14ac:dyDescent="0.25">
      <c r="B107" s="6"/>
    </row>
    <row r="108" spans="2:50" x14ac:dyDescent="0.25">
      <c r="B108" s="6"/>
    </row>
    <row r="109" spans="2:50" x14ac:dyDescent="0.25">
      <c r="B109" s="6"/>
    </row>
    <row r="110" spans="2:50" x14ac:dyDescent="0.25">
      <c r="B110" s="6"/>
    </row>
    <row r="111" spans="2:50" x14ac:dyDescent="0.25">
      <c r="B111" s="6"/>
    </row>
    <row r="112" spans="2:50" x14ac:dyDescent="0.25">
      <c r="B112" s="6"/>
    </row>
    <row r="113" spans="2:2" x14ac:dyDescent="0.25">
      <c r="B113" s="6"/>
    </row>
    <row r="114" spans="2:2" x14ac:dyDescent="0.25">
      <c r="B114" s="6"/>
    </row>
    <row r="115" spans="2:2" x14ac:dyDescent="0.25">
      <c r="B115" s="6"/>
    </row>
    <row r="116" spans="2:2" x14ac:dyDescent="0.25">
      <c r="B116" s="6"/>
    </row>
    <row r="117" spans="2:2" x14ac:dyDescent="0.25">
      <c r="B117" s="6"/>
    </row>
    <row r="118" spans="2:2" x14ac:dyDescent="0.25">
      <c r="B118" s="6"/>
    </row>
    <row r="119" spans="2:2" x14ac:dyDescent="0.25">
      <c r="B119" s="6"/>
    </row>
    <row r="120" spans="2:2" x14ac:dyDescent="0.25">
      <c r="B120" s="6"/>
    </row>
    <row r="121" spans="2:2" x14ac:dyDescent="0.25">
      <c r="B121" s="6"/>
    </row>
    <row r="122" spans="2:2" x14ac:dyDescent="0.25">
      <c r="B122" s="6"/>
    </row>
    <row r="123" spans="2:2" x14ac:dyDescent="0.25">
      <c r="B123" s="6"/>
    </row>
    <row r="124" spans="2:2" x14ac:dyDescent="0.25">
      <c r="B124" s="6"/>
    </row>
    <row r="125" spans="2:2" x14ac:dyDescent="0.25">
      <c r="B125" s="6"/>
    </row>
    <row r="126" spans="2:2" x14ac:dyDescent="0.25">
      <c r="B126" s="6"/>
    </row>
    <row r="127" spans="2:2" x14ac:dyDescent="0.25">
      <c r="B127" s="6"/>
    </row>
    <row r="128" spans="2:2" x14ac:dyDescent="0.25">
      <c r="B128" s="6"/>
    </row>
    <row r="129" spans="2:2" x14ac:dyDescent="0.25">
      <c r="B129" s="6"/>
    </row>
    <row r="130" spans="2:2" x14ac:dyDescent="0.25">
      <c r="B130" s="6"/>
    </row>
    <row r="131" spans="2:2" x14ac:dyDescent="0.25">
      <c r="B131" s="6"/>
    </row>
    <row r="132" spans="2:2" x14ac:dyDescent="0.25">
      <c r="B132" s="6"/>
    </row>
    <row r="133" spans="2:2" x14ac:dyDescent="0.25">
      <c r="B133" s="6"/>
    </row>
    <row r="134" spans="2:2" x14ac:dyDescent="0.25">
      <c r="B134" s="6"/>
    </row>
    <row r="135" spans="2:2" x14ac:dyDescent="0.25">
      <c r="B135" s="6"/>
    </row>
    <row r="136" spans="2:2" x14ac:dyDescent="0.25">
      <c r="B136" s="6"/>
    </row>
    <row r="137" spans="2:2" x14ac:dyDescent="0.25">
      <c r="B137" s="6"/>
    </row>
    <row r="138" spans="2:2" x14ac:dyDescent="0.25">
      <c r="B138" s="6"/>
    </row>
    <row r="139" spans="2:2" x14ac:dyDescent="0.25">
      <c r="B139" s="6"/>
    </row>
    <row r="140" spans="2:2" x14ac:dyDescent="0.25">
      <c r="B140" s="6"/>
    </row>
    <row r="141" spans="2:2" x14ac:dyDescent="0.25">
      <c r="B141" s="6"/>
    </row>
    <row r="142" spans="2:2" x14ac:dyDescent="0.25">
      <c r="B142" s="6"/>
    </row>
    <row r="143" spans="2:2" x14ac:dyDescent="0.25">
      <c r="B143" s="6"/>
    </row>
    <row r="144" spans="2:2" x14ac:dyDescent="0.25">
      <c r="B144" s="6"/>
    </row>
    <row r="145" spans="2:2" x14ac:dyDescent="0.25">
      <c r="B145" s="6"/>
    </row>
    <row r="146" spans="2:2" x14ac:dyDescent="0.25">
      <c r="B146" s="6"/>
    </row>
    <row r="147" spans="2:2" x14ac:dyDescent="0.25">
      <c r="B147" s="6"/>
    </row>
    <row r="148" spans="2:2" x14ac:dyDescent="0.25">
      <c r="B148" s="6"/>
    </row>
    <row r="149" spans="2:2" x14ac:dyDescent="0.25">
      <c r="B149" s="6"/>
    </row>
    <row r="150" spans="2:2" x14ac:dyDescent="0.25">
      <c r="B150" s="6"/>
    </row>
    <row r="151" spans="2:2" x14ac:dyDescent="0.25">
      <c r="B151" s="6"/>
    </row>
    <row r="152" spans="2:2" x14ac:dyDescent="0.25">
      <c r="B152" s="6"/>
    </row>
    <row r="153" spans="2:2" x14ac:dyDescent="0.25">
      <c r="B153" s="6"/>
    </row>
    <row r="154" spans="2:2" x14ac:dyDescent="0.25">
      <c r="B154" s="6"/>
    </row>
    <row r="155" spans="2:2" x14ac:dyDescent="0.25">
      <c r="B155" s="6"/>
    </row>
    <row r="156" spans="2:2" x14ac:dyDescent="0.25">
      <c r="B156" s="6"/>
    </row>
    <row r="157" spans="2:2" x14ac:dyDescent="0.25">
      <c r="B157" s="6"/>
    </row>
    <row r="158" spans="2:2" x14ac:dyDescent="0.25">
      <c r="B158" s="6"/>
    </row>
    <row r="159" spans="2:2" x14ac:dyDescent="0.25">
      <c r="B159" s="6"/>
    </row>
    <row r="160" spans="2:2" x14ac:dyDescent="0.25">
      <c r="B160" s="6"/>
    </row>
    <row r="161" spans="2:2" x14ac:dyDescent="0.25">
      <c r="B161" s="6"/>
    </row>
    <row r="162" spans="2:2" x14ac:dyDescent="0.25">
      <c r="B162" s="6"/>
    </row>
    <row r="163" spans="2:2" x14ac:dyDescent="0.25">
      <c r="B163" s="6"/>
    </row>
    <row r="164" spans="2:2" x14ac:dyDescent="0.25">
      <c r="B164" s="6"/>
    </row>
  </sheetData>
  <conditionalFormatting sqref="AN91:AU91">
    <cfRule type="cellIs" dxfId="14" priority="1" operator="lessThan">
      <formula>0</formula>
    </cfRule>
  </conditionalFormatting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605962-4ED2-4C22-8487-EB03B5925932}">
  <dimension ref="A1:AZ164"/>
  <sheetViews>
    <sheetView workbookViewId="0">
      <selection activeCell="J53" sqref="J53"/>
    </sheetView>
  </sheetViews>
  <sheetFormatPr defaultRowHeight="15" x14ac:dyDescent="0.25"/>
  <cols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51" width="9.140625" bestFit="1" customWidth="1"/>
  </cols>
  <sheetData>
    <row r="1" spans="1:52" x14ac:dyDescent="0.25">
      <c r="A1" t="s">
        <v>43</v>
      </c>
      <c r="Q1" t="s">
        <v>1</v>
      </c>
      <c r="W1" t="s">
        <v>2</v>
      </c>
      <c r="AB1" t="s">
        <v>45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47</v>
      </c>
    </row>
    <row r="3" spans="1:52" x14ac:dyDescent="0.25">
      <c r="A3" t="s">
        <v>36</v>
      </c>
      <c r="C3" s="2">
        <f>'S.45.04.C'!C3*(1+C12)</f>
        <v>13017.860951503035</v>
      </c>
      <c r="K3">
        <v>1</v>
      </c>
      <c r="L3" s="2">
        <v>0</v>
      </c>
      <c r="O3">
        <f>$C$3</f>
        <v>13017.860951503035</v>
      </c>
      <c r="P3">
        <f>O3*C5</f>
        <v>1301.7860951503035</v>
      </c>
      <c r="Q3" s="4">
        <f>B8</f>
        <v>100</v>
      </c>
      <c r="R3">
        <f t="shared" ref="R3:R66" si="0">$C$6</f>
        <v>250000</v>
      </c>
      <c r="S3">
        <f t="shared" ref="S3:S66" si="1">AX3</f>
        <v>0</v>
      </c>
      <c r="W3">
        <v>1</v>
      </c>
      <c r="Z3">
        <v>1</v>
      </c>
      <c r="AC3">
        <f t="shared" ref="AC3:AC66" si="2">S3*Z3</f>
        <v>0</v>
      </c>
      <c r="AE3">
        <f t="shared" ref="AE3:AE66" si="3">$Z3*O3</f>
        <v>13017.860951503035</v>
      </c>
      <c r="AF3">
        <f t="shared" ref="AF3:AG34" si="4">-$Z3*P3</f>
        <v>-1301.7860951503035</v>
      </c>
      <c r="AG3">
        <f t="shared" si="4"/>
        <v>-100</v>
      </c>
      <c r="AH3">
        <f t="shared" ref="AH3:AH66" si="5">-X3*R3</f>
        <v>0</v>
      </c>
      <c r="AI3">
        <f t="shared" ref="AI3:AI34" si="6">SUM(AE3:AH3)</f>
        <v>11616.07485635273</v>
      </c>
      <c r="AJ3">
        <f t="shared" ref="AJ3:AJ66" si="7">AB3-AC3</f>
        <v>0</v>
      </c>
      <c r="AL3">
        <f t="shared" ref="AL3:AL34" si="8">SUM(AI3:AK3)</f>
        <v>11616.07485635273</v>
      </c>
      <c r="AN3">
        <f t="shared" ref="AN3:AU34" si="9">AE3*$K3</f>
        <v>13017.860951503035</v>
      </c>
      <c r="AO3">
        <f t="shared" si="9"/>
        <v>-1301.7860951503035</v>
      </c>
      <c r="AP3">
        <f t="shared" si="9"/>
        <v>-100</v>
      </c>
      <c r="AQ3">
        <f t="shared" si="9"/>
        <v>0</v>
      </c>
      <c r="AR3">
        <f t="shared" si="9"/>
        <v>11616.07485635273</v>
      </c>
      <c r="AS3">
        <f t="shared" si="9"/>
        <v>0</v>
      </c>
      <c r="AT3">
        <f t="shared" si="9"/>
        <v>0</v>
      </c>
      <c r="AU3">
        <f t="shared" si="9"/>
        <v>11616.07485635273</v>
      </c>
      <c r="AW3">
        <v>0</v>
      </c>
      <c r="AX3">
        <f>IF(Z3&gt;0, (R3*SUMPRODUCT(K3:$K$98, X3:$X$98)-K3*$AZ$3)/Z3, 0)</f>
        <v>0</v>
      </c>
      <c r="AZ3">
        <f>C6*ABS(SUMPRODUCT(X4:X79, K4:K79))/1</f>
        <v>7802.9009530427993</v>
      </c>
    </row>
    <row r="4" spans="1:52" x14ac:dyDescent="0.25">
      <c r="A4" t="s">
        <v>14</v>
      </c>
      <c r="C4" t="s">
        <v>37</v>
      </c>
      <c r="E4">
        <v>2004</v>
      </c>
      <c r="F4" s="5">
        <f>EconomicRates!C44</f>
        <v>3.5571999999999999E-2</v>
      </c>
      <c r="G4" s="5">
        <f>EconomicRates!D44</f>
        <v>7.0000000000000007E-2</v>
      </c>
      <c r="H4" s="5">
        <f t="shared" ref="H4:H67" si="10">G4+$C$9</f>
        <v>0.12000000000000001</v>
      </c>
      <c r="I4" s="5">
        <f t="shared" ref="I4:I67" si="11">1+H4</f>
        <v>1.1200000000000001</v>
      </c>
      <c r="J4">
        <f t="shared" ref="J4:J67" si="12">1/I4</f>
        <v>0.89285714285714279</v>
      </c>
      <c r="K4">
        <f>J4</f>
        <v>0.89285714285714279</v>
      </c>
      <c r="L4" s="2">
        <v>1</v>
      </c>
      <c r="M4" s="6">
        <f t="array" ref="M4:M79">Mortalities!B21:B96</f>
        <v>2.9979999999999998E-3</v>
      </c>
      <c r="R4">
        <f t="shared" si="0"/>
        <v>250000</v>
      </c>
      <c r="S4">
        <f t="shared" si="1"/>
        <v>847.03486123810205</v>
      </c>
      <c r="U4">
        <f t="shared" ref="U4:U67" si="13">M4</f>
        <v>2.9979999999999998E-3</v>
      </c>
      <c r="V4">
        <f t="shared" ref="V4:V67" si="14">$C$10</f>
        <v>0.01</v>
      </c>
      <c r="W4">
        <f t="shared" ref="W4:W67" si="15">Z3</f>
        <v>1</v>
      </c>
      <c r="X4">
        <f t="shared" ref="X4:X67" si="16">U4*W4</f>
        <v>2.9979999999999998E-3</v>
      </c>
      <c r="Y4">
        <f t="shared" ref="Y4:Y67" si="17">V4*W4</f>
        <v>0.01</v>
      </c>
      <c r="Z4">
        <f t="shared" ref="Z4:Z67" si="18">MAX(0, W4-X4-Y4)</f>
        <v>0.98700200000000005</v>
      </c>
      <c r="AB4">
        <f t="shared" ref="AB4:AB67" si="19">AC3</f>
        <v>0</v>
      </c>
      <c r="AC4">
        <f t="shared" si="2"/>
        <v>836.02510211172921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-749.5</v>
      </c>
      <c r="AI4">
        <f t="shared" si="6"/>
        <v>-749.5</v>
      </c>
      <c r="AJ4">
        <f t="shared" si="7"/>
        <v>-836.02510211172921</v>
      </c>
      <c r="AK4">
        <f>G4*SUM(AB4, AE4:AF4)</f>
        <v>0</v>
      </c>
      <c r="AL4">
        <f t="shared" si="8"/>
        <v>-1585.5251021117292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-669.19642857142856</v>
      </c>
      <c r="AR4">
        <f t="shared" si="9"/>
        <v>-669.19642857142856</v>
      </c>
      <c r="AS4">
        <f t="shared" si="9"/>
        <v>-746.45098402832957</v>
      </c>
      <c r="AT4">
        <f t="shared" si="9"/>
        <v>0</v>
      </c>
      <c r="AU4">
        <f t="shared" si="9"/>
        <v>-1415.6474125997581</v>
      </c>
      <c r="AW4">
        <v>1</v>
      </c>
      <c r="AX4">
        <f>IF(Z4&gt;0, (R4*SUMPRODUCT(K4:$K$98, X4:$X$98)-K4*$AZ$3)/Z4, 0)</f>
        <v>847.03486123810205</v>
      </c>
    </row>
    <row r="5" spans="1:52" x14ac:dyDescent="0.25">
      <c r="C5" s="2">
        <f>'S.26.04.A'!C5</f>
        <v>0.1</v>
      </c>
      <c r="E5">
        <v>2005</v>
      </c>
      <c r="F5" s="5">
        <f>EconomicRates!C45</f>
        <v>3.5571999999999999E-2</v>
      </c>
      <c r="G5" s="5">
        <f>EconomicRates!D45</f>
        <v>7.0000000000000007E-2</v>
      </c>
      <c r="H5" s="5">
        <f t="shared" si="10"/>
        <v>0.12000000000000001</v>
      </c>
      <c r="I5" s="5">
        <f t="shared" si="11"/>
        <v>1.1200000000000001</v>
      </c>
      <c r="J5">
        <f t="shared" si="12"/>
        <v>0.89285714285714279</v>
      </c>
      <c r="K5">
        <f t="shared" ref="K5:K68" si="20">K4*J5</f>
        <v>0.79719387755102034</v>
      </c>
      <c r="L5" s="2">
        <v>2</v>
      </c>
      <c r="M5" s="6">
        <v>3.0469999999999998E-3</v>
      </c>
      <c r="Q5" s="4">
        <f t="shared" ref="Q5:Q68" si="21">$C$8</f>
        <v>12.5</v>
      </c>
      <c r="R5">
        <f t="shared" si="0"/>
        <v>250000</v>
      </c>
      <c r="S5">
        <f t="shared" si="1"/>
        <v>937.53886486373563</v>
      </c>
      <c r="U5">
        <f t="shared" si="13"/>
        <v>3.0469999999999998E-3</v>
      </c>
      <c r="V5">
        <f t="shared" si="14"/>
        <v>0.01</v>
      </c>
      <c r="W5">
        <f t="shared" si="15"/>
        <v>0.98700200000000005</v>
      </c>
      <c r="X5">
        <f t="shared" si="16"/>
        <v>3.007395094E-3</v>
      </c>
      <c r="Y5">
        <f t="shared" si="17"/>
        <v>9.8700200000000002E-3</v>
      </c>
      <c r="Z5">
        <f t="shared" si="18"/>
        <v>0.97412458490599996</v>
      </c>
      <c r="AB5">
        <f t="shared" si="19"/>
        <v>836.02510211172921</v>
      </c>
      <c r="AC5">
        <f t="shared" si="2"/>
        <v>913.27965756862886</v>
      </c>
      <c r="AE5">
        <f t="shared" si="3"/>
        <v>0</v>
      </c>
      <c r="AF5">
        <f t="shared" si="4"/>
        <v>0</v>
      </c>
      <c r="AG5">
        <f t="shared" si="4"/>
        <v>-12.176557311325</v>
      </c>
      <c r="AH5">
        <f t="shared" si="5"/>
        <v>-751.84877349999999</v>
      </c>
      <c r="AI5">
        <f t="shared" si="6"/>
        <v>-764.02533081132503</v>
      </c>
      <c r="AJ5">
        <f t="shared" si="7"/>
        <v>-77.254555456899652</v>
      </c>
      <c r="AK5">
        <f>G5*SUM(AB5, AE5:AF5)</f>
        <v>58.521757147821049</v>
      </c>
      <c r="AL5">
        <f t="shared" si="8"/>
        <v>-782.75812912040362</v>
      </c>
      <c r="AN5">
        <f t="shared" si="9"/>
        <v>0</v>
      </c>
      <c r="AO5">
        <f t="shared" si="9"/>
        <v>0</v>
      </c>
      <c r="AP5">
        <f t="shared" si="9"/>
        <v>-9.7070769382374031</v>
      </c>
      <c r="AQ5">
        <f t="shared" si="9"/>
        <v>-599.3692390784438</v>
      </c>
      <c r="AR5">
        <f t="shared" si="9"/>
        <v>-609.07631601668129</v>
      </c>
      <c r="AS5">
        <f t="shared" si="9"/>
        <v>-61.586858623166172</v>
      </c>
      <c r="AT5">
        <f t="shared" si="9"/>
        <v>46.653186501770605</v>
      </c>
      <c r="AU5">
        <f t="shared" si="9"/>
        <v>-624.00998813807678</v>
      </c>
      <c r="AW5">
        <v>2</v>
      </c>
      <c r="AX5">
        <f>IF(Z5&gt;0, (R5*SUMPRODUCT(K5:$K$98, X5:$X$98)-K5*$AZ$3)/Z5, 0)</f>
        <v>937.53886486373563</v>
      </c>
    </row>
    <row r="6" spans="1:52" x14ac:dyDescent="0.25">
      <c r="A6" t="s">
        <v>16</v>
      </c>
      <c r="C6" s="2">
        <f>'S.26.04.C'!C6</f>
        <v>250000</v>
      </c>
      <c r="E6">
        <v>2006</v>
      </c>
      <c r="F6" s="5">
        <f>EconomicRates!C46</f>
        <v>3.5571999999999999E-2</v>
      </c>
      <c r="G6" s="5">
        <f>EconomicRates!D46</f>
        <v>7.0000000000000007E-2</v>
      </c>
      <c r="H6" s="5">
        <f t="shared" si="10"/>
        <v>0.12000000000000001</v>
      </c>
      <c r="I6" s="5">
        <f t="shared" si="11"/>
        <v>1.1200000000000001</v>
      </c>
      <c r="J6">
        <f t="shared" si="12"/>
        <v>0.89285714285714279</v>
      </c>
      <c r="K6">
        <f t="shared" si="20"/>
        <v>0.71178024781341098</v>
      </c>
      <c r="L6" s="2">
        <v>3</v>
      </c>
      <c r="M6" s="6">
        <v>3.104E-3</v>
      </c>
      <c r="Q6" s="4">
        <f t="shared" si="21"/>
        <v>12.5</v>
      </c>
      <c r="R6">
        <f t="shared" si="0"/>
        <v>250000</v>
      </c>
      <c r="S6">
        <f t="shared" si="1"/>
        <v>1019.7895292377394</v>
      </c>
      <c r="U6">
        <f t="shared" si="13"/>
        <v>3.104E-3</v>
      </c>
      <c r="V6">
        <f t="shared" si="14"/>
        <v>0.01</v>
      </c>
      <c r="W6">
        <f t="shared" si="15"/>
        <v>0.97412458490599996</v>
      </c>
      <c r="X6">
        <f t="shared" si="16"/>
        <v>3.0236827115482237E-3</v>
      </c>
      <c r="Y6">
        <f t="shared" si="17"/>
        <v>9.7412458490600002E-3</v>
      </c>
      <c r="Z6">
        <f t="shared" si="18"/>
        <v>0.96135965634539178</v>
      </c>
      <c r="AB6">
        <f t="shared" si="19"/>
        <v>913.27965756862886</v>
      </c>
      <c r="AC6">
        <f t="shared" si="2"/>
        <v>980.384511372622</v>
      </c>
      <c r="AE6">
        <f t="shared" si="3"/>
        <v>0</v>
      </c>
      <c r="AF6">
        <f t="shared" si="4"/>
        <v>0</v>
      </c>
      <c r="AG6">
        <f t="shared" si="4"/>
        <v>-12.016995704317397</v>
      </c>
      <c r="AH6">
        <f t="shared" si="5"/>
        <v>-755.92067788705594</v>
      </c>
      <c r="AI6">
        <f t="shared" si="6"/>
        <v>-767.93767359137337</v>
      </c>
      <c r="AJ6">
        <f t="shared" si="7"/>
        <v>-67.104853803993137</v>
      </c>
      <c r="AK6">
        <f>G6*SUM(AB6, AE6:AF6)</f>
        <v>63.929576029804025</v>
      </c>
      <c r="AL6">
        <f t="shared" si="8"/>
        <v>-771.11295136556248</v>
      </c>
      <c r="AN6">
        <f t="shared" si="9"/>
        <v>0</v>
      </c>
      <c r="AO6">
        <f t="shared" si="9"/>
        <v>0</v>
      </c>
      <c r="AP6">
        <f t="shared" si="9"/>
        <v>-8.5534601803917312</v>
      </c>
      <c r="AQ6">
        <f t="shared" si="9"/>
        <v>-538.04940743373027</v>
      </c>
      <c r="AR6">
        <f t="shared" si="9"/>
        <v>-546.60286761412203</v>
      </c>
      <c r="AS6">
        <f t="shared" si="9"/>
        <v>-47.763909470088947</v>
      </c>
      <c r="AT6">
        <f t="shared" si="9"/>
        <v>45.503809469100204</v>
      </c>
      <c r="AU6">
        <f t="shared" si="9"/>
        <v>-548.86296761511085</v>
      </c>
      <c r="AW6">
        <v>3</v>
      </c>
      <c r="AX6">
        <f>IF(Z6&gt;0, (R6*SUMPRODUCT(K6:$K$98, X6:$X$98)-K6*$AZ$3)/Z6, 0)</f>
        <v>1019.7895292377394</v>
      </c>
    </row>
    <row r="7" spans="1:52" x14ac:dyDescent="0.25">
      <c r="A7" t="s">
        <v>15</v>
      </c>
      <c r="B7" t="s">
        <v>37</v>
      </c>
      <c r="C7" t="s">
        <v>46</v>
      </c>
      <c r="E7">
        <v>2007</v>
      </c>
      <c r="F7" s="5">
        <f>EconomicRates!C47</f>
        <v>3.5571999999999999E-2</v>
      </c>
      <c r="G7" s="5">
        <f>EconomicRates!D47</f>
        <v>7.0000000000000007E-2</v>
      </c>
      <c r="H7" s="5">
        <f t="shared" si="10"/>
        <v>0.12000000000000001</v>
      </c>
      <c r="I7" s="5">
        <f t="shared" si="11"/>
        <v>1.1200000000000001</v>
      </c>
      <c r="J7">
        <f t="shared" si="12"/>
        <v>0.89285714285714279</v>
      </c>
      <c r="K7">
        <f t="shared" si="20"/>
        <v>0.63551807840483121</v>
      </c>
      <c r="L7" s="2">
        <v>4</v>
      </c>
      <c r="M7" s="6">
        <v>3.1700000000000001E-3</v>
      </c>
      <c r="Q7" s="4">
        <f t="shared" si="21"/>
        <v>12.5</v>
      </c>
      <c r="R7">
        <f t="shared" si="0"/>
        <v>250000</v>
      </c>
      <c r="S7">
        <f t="shared" si="1"/>
        <v>1093.4993614753787</v>
      </c>
      <c r="U7">
        <f t="shared" si="13"/>
        <v>3.1700000000000001E-3</v>
      </c>
      <c r="V7">
        <f t="shared" si="14"/>
        <v>0.01</v>
      </c>
      <c r="W7">
        <f t="shared" si="15"/>
        <v>0.96135965634539178</v>
      </c>
      <c r="X7">
        <f t="shared" si="16"/>
        <v>3.047510110614892E-3</v>
      </c>
      <c r="Y7">
        <f t="shared" si="17"/>
        <v>9.6135965634539175E-3</v>
      </c>
      <c r="Z7">
        <f t="shared" si="18"/>
        <v>0.94869854967132294</v>
      </c>
      <c r="AB7">
        <f t="shared" si="19"/>
        <v>980.384511372622</v>
      </c>
      <c r="AC7">
        <f t="shared" si="2"/>
        <v>1037.4012582982095</v>
      </c>
      <c r="AE7">
        <f t="shared" si="3"/>
        <v>0</v>
      </c>
      <c r="AF7">
        <f t="shared" si="4"/>
        <v>0</v>
      </c>
      <c r="AG7">
        <f t="shared" si="4"/>
        <v>-11.858731870891537</v>
      </c>
      <c r="AH7">
        <f t="shared" si="5"/>
        <v>-761.87752765372306</v>
      </c>
      <c r="AI7">
        <f t="shared" si="6"/>
        <v>-773.73625952461464</v>
      </c>
      <c r="AJ7">
        <f t="shared" si="7"/>
        <v>-57.01674692558754</v>
      </c>
      <c r="AK7">
        <f>G7*SUM(AB7, AE7:AF7)</f>
        <v>68.626915796083551</v>
      </c>
      <c r="AL7">
        <f t="shared" si="8"/>
        <v>-762.12609065411857</v>
      </c>
      <c r="AN7">
        <f t="shared" si="9"/>
        <v>0</v>
      </c>
      <c r="AO7">
        <f t="shared" si="9"/>
        <v>0</v>
      </c>
      <c r="AP7">
        <f t="shared" si="9"/>
        <v>-7.5364384909071189</v>
      </c>
      <c r="AQ7">
        <f t="shared" si="9"/>
        <v>-484.18694235431775</v>
      </c>
      <c r="AR7">
        <f t="shared" si="9"/>
        <v>-491.72338084522488</v>
      </c>
      <c r="AS7">
        <f t="shared" si="9"/>
        <v>-36.235173443043962</v>
      </c>
      <c r="AT7">
        <f t="shared" si="9"/>
        <v>43.613645653577173</v>
      </c>
      <c r="AU7">
        <f t="shared" si="9"/>
        <v>-484.34490863469165</v>
      </c>
      <c r="AW7">
        <v>4</v>
      </c>
      <c r="AX7">
        <f>IF(Z7&gt;0, (R7*SUMPRODUCT(K7:$K$98, X7:$X$98)-K7*$AZ$3)/Z7, 0)</f>
        <v>1093.4993614753787</v>
      </c>
    </row>
    <row r="8" spans="1:52" x14ac:dyDescent="0.25">
      <c r="B8" s="2">
        <f>'S.26.04.A'!B8</f>
        <v>100</v>
      </c>
      <c r="C8" s="2">
        <f>'S.26.04.A'!C8</f>
        <v>12.5</v>
      </c>
      <c r="E8">
        <v>2008</v>
      </c>
      <c r="F8" s="5">
        <f>EconomicRates!C48</f>
        <v>3.5571999999999999E-2</v>
      </c>
      <c r="G8" s="5">
        <f>EconomicRates!D48</f>
        <v>7.0000000000000007E-2</v>
      </c>
      <c r="H8" s="5">
        <f t="shared" si="10"/>
        <v>0.12000000000000001</v>
      </c>
      <c r="I8" s="5">
        <f t="shared" si="11"/>
        <v>1.1200000000000001</v>
      </c>
      <c r="J8">
        <f t="shared" si="12"/>
        <v>0.89285714285714279</v>
      </c>
      <c r="K8">
        <f t="shared" si="20"/>
        <v>0.5674268557185993</v>
      </c>
      <c r="L8" s="2">
        <v>5</v>
      </c>
      <c r="M8" s="6">
        <v>3.2390000000000001E-3</v>
      </c>
      <c r="Q8" s="4">
        <f t="shared" si="21"/>
        <v>12.5</v>
      </c>
      <c r="R8">
        <f t="shared" si="0"/>
        <v>250000</v>
      </c>
      <c r="S8">
        <f t="shared" si="1"/>
        <v>1158.5071187383974</v>
      </c>
      <c r="U8">
        <f t="shared" si="13"/>
        <v>3.2390000000000001E-3</v>
      </c>
      <c r="V8">
        <f t="shared" si="14"/>
        <v>0.01</v>
      </c>
      <c r="W8">
        <f t="shared" si="15"/>
        <v>0.94869854967132294</v>
      </c>
      <c r="X8">
        <f t="shared" si="16"/>
        <v>3.072834602385415E-3</v>
      </c>
      <c r="Y8">
        <f t="shared" si="17"/>
        <v>9.4869854967132294E-3</v>
      </c>
      <c r="Z8">
        <f t="shared" si="18"/>
        <v>0.93613872957222433</v>
      </c>
      <c r="AB8">
        <f t="shared" si="19"/>
        <v>1037.4012582982095</v>
      </c>
      <c r="AC8">
        <f t="shared" si="2"/>
        <v>1084.5233823361414</v>
      </c>
      <c r="AE8">
        <f t="shared" si="3"/>
        <v>0</v>
      </c>
      <c r="AF8">
        <f t="shared" si="4"/>
        <v>0</v>
      </c>
      <c r="AG8">
        <f t="shared" si="4"/>
        <v>-11.701734119652803</v>
      </c>
      <c r="AH8">
        <f t="shared" si="5"/>
        <v>-768.20865059635378</v>
      </c>
      <c r="AI8">
        <f t="shared" si="6"/>
        <v>-779.91038471600655</v>
      </c>
      <c r="AJ8">
        <f t="shared" si="7"/>
        <v>-47.122124037931826</v>
      </c>
      <c r="AK8">
        <f t="shared" ref="AK8:AK71" si="22">G8*SUM(AB8:AB8, AE8:AF8)</f>
        <v>72.618088080874671</v>
      </c>
      <c r="AL8">
        <f t="shared" si="8"/>
        <v>-754.41442067306366</v>
      </c>
      <c r="AN8">
        <f t="shared" si="9"/>
        <v>0</v>
      </c>
      <c r="AO8">
        <f t="shared" si="9"/>
        <v>0</v>
      </c>
      <c r="AP8">
        <f t="shared" si="9"/>
        <v>-6.639878197969642</v>
      </c>
      <c r="AQ8">
        <f t="shared" si="9"/>
        <v>-435.9022191437171</v>
      </c>
      <c r="AR8">
        <f t="shared" si="9"/>
        <v>-442.54209734168671</v>
      </c>
      <c r="AS8">
        <f t="shared" si="9"/>
        <v>-26.738358677625481</v>
      </c>
      <c r="AT8">
        <f t="shared" si="9"/>
        <v>41.20545338802701</v>
      </c>
      <c r="AU8">
        <f t="shared" si="9"/>
        <v>-428.07500263128514</v>
      </c>
      <c r="AW8">
        <v>5</v>
      </c>
      <c r="AX8">
        <f>IF(Z8&gt;0, (R8*SUMPRODUCT(K8:$K$98, X8:$X$98)-K8*$AZ$3)/Z8, 0)</f>
        <v>1158.5071187383974</v>
      </c>
    </row>
    <row r="9" spans="1:52" x14ac:dyDescent="0.25">
      <c r="A9" t="s">
        <v>39</v>
      </c>
      <c r="C9" s="2">
        <f>'S.26.04.A'!C9</f>
        <v>0.05</v>
      </c>
      <c r="E9">
        <v>2009</v>
      </c>
      <c r="F9" s="5">
        <f>EconomicRates!C49</f>
        <v>3.5571999999999999E-2</v>
      </c>
      <c r="G9" s="5">
        <f>EconomicRates!D49</f>
        <v>7.0000000000000007E-2</v>
      </c>
      <c r="H9" s="5">
        <f t="shared" si="10"/>
        <v>0.12000000000000001</v>
      </c>
      <c r="I9" s="5">
        <f t="shared" si="11"/>
        <v>1.1200000000000001</v>
      </c>
      <c r="J9">
        <f t="shared" si="12"/>
        <v>0.89285714285714279</v>
      </c>
      <c r="K9">
        <f t="shared" si="20"/>
        <v>0.50663112117732079</v>
      </c>
      <c r="L9" s="2">
        <v>6</v>
      </c>
      <c r="M9" s="6">
        <v>3.3149999999999998E-3</v>
      </c>
      <c r="Q9" s="4">
        <f t="shared" si="21"/>
        <v>12.5</v>
      </c>
      <c r="R9">
        <f t="shared" si="0"/>
        <v>250000</v>
      </c>
      <c r="S9">
        <f t="shared" si="1"/>
        <v>1215.8014696203909</v>
      </c>
      <c r="U9">
        <f t="shared" si="13"/>
        <v>3.3149999999999998E-3</v>
      </c>
      <c r="V9">
        <f t="shared" si="14"/>
        <v>0.01</v>
      </c>
      <c r="W9">
        <f t="shared" si="15"/>
        <v>0.93613872957222433</v>
      </c>
      <c r="X9">
        <f t="shared" si="16"/>
        <v>3.1032998885319233E-3</v>
      </c>
      <c r="Y9">
        <f t="shared" si="17"/>
        <v>9.3613872957222441E-3</v>
      </c>
      <c r="Z9">
        <f t="shared" si="18"/>
        <v>0.92367404238797013</v>
      </c>
      <c r="AB9">
        <f t="shared" si="19"/>
        <v>1084.5233823361414</v>
      </c>
      <c r="AC9">
        <f t="shared" si="2"/>
        <v>1123.0042581855014</v>
      </c>
      <c r="AE9">
        <f t="shared" si="3"/>
        <v>0</v>
      </c>
      <c r="AF9">
        <f t="shared" si="4"/>
        <v>0</v>
      </c>
      <c r="AG9">
        <f t="shared" si="4"/>
        <v>-11.545925529849626</v>
      </c>
      <c r="AH9">
        <f t="shared" si="5"/>
        <v>-775.82497213298086</v>
      </c>
      <c r="AI9">
        <f t="shared" si="6"/>
        <v>-787.37089766283043</v>
      </c>
      <c r="AJ9">
        <f t="shared" si="7"/>
        <v>-38.480875849360018</v>
      </c>
      <c r="AK9">
        <f t="shared" si="22"/>
        <v>75.916636763529908</v>
      </c>
      <c r="AL9">
        <f t="shared" si="8"/>
        <v>-749.93513674866051</v>
      </c>
      <c r="AN9">
        <f t="shared" si="9"/>
        <v>0</v>
      </c>
      <c r="AO9">
        <f t="shared" si="9"/>
        <v>0</v>
      </c>
      <c r="AP9">
        <f t="shared" si="9"/>
        <v>-5.8495251962175674</v>
      </c>
      <c r="AQ9">
        <f t="shared" si="9"/>
        <v>-393.05707546909576</v>
      </c>
      <c r="AR9">
        <f t="shared" si="9"/>
        <v>-398.90660066531331</v>
      </c>
      <c r="AS9">
        <f t="shared" si="9"/>
        <v>-19.495609275446551</v>
      </c>
      <c r="AT9">
        <f t="shared" si="9"/>
        <v>38.46173079951857</v>
      </c>
      <c r="AU9">
        <f t="shared" si="9"/>
        <v>-379.94047914124127</v>
      </c>
      <c r="AW9">
        <v>6</v>
      </c>
      <c r="AX9">
        <f>IF(Z9&gt;0, (R9*SUMPRODUCT(K9:$K$98, X9:$X$98)-K9*$AZ$3)/Z9, 0)</f>
        <v>1215.8014696203909</v>
      </c>
    </row>
    <row r="10" spans="1:52" x14ac:dyDescent="0.25">
      <c r="A10" t="s">
        <v>19</v>
      </c>
      <c r="C10" s="2">
        <f>'S.26.04.A'!C10</f>
        <v>0.01</v>
      </c>
      <c r="E10">
        <v>2010</v>
      </c>
      <c r="F10" s="5">
        <f>EconomicRates!C50</f>
        <v>3.5571999999999999E-2</v>
      </c>
      <c r="G10" s="5">
        <f>EconomicRates!D50</f>
        <v>7.0000000000000007E-2</v>
      </c>
      <c r="H10" s="5">
        <f t="shared" si="10"/>
        <v>0.12000000000000001</v>
      </c>
      <c r="I10" s="5">
        <f t="shared" si="11"/>
        <v>1.1200000000000001</v>
      </c>
      <c r="J10">
        <f t="shared" si="12"/>
        <v>0.89285714285714279</v>
      </c>
      <c r="K10">
        <f t="shared" si="20"/>
        <v>0.45234921533689354</v>
      </c>
      <c r="L10" s="2">
        <v>7</v>
      </c>
      <c r="M10" s="6">
        <v>3.3969999999999998E-3</v>
      </c>
      <c r="Q10" s="4">
        <f t="shared" si="21"/>
        <v>12.5</v>
      </c>
      <c r="R10">
        <f t="shared" si="0"/>
        <v>250000</v>
      </c>
      <c r="S10">
        <f t="shared" si="1"/>
        <v>1265.7786103220124</v>
      </c>
      <c r="U10">
        <f t="shared" si="13"/>
        <v>3.3969999999999998E-3</v>
      </c>
      <c r="V10">
        <f t="shared" si="14"/>
        <v>0.01</v>
      </c>
      <c r="W10">
        <f t="shared" si="15"/>
        <v>0.92367404238797013</v>
      </c>
      <c r="X10">
        <f t="shared" si="16"/>
        <v>3.1377207219919342E-3</v>
      </c>
      <c r="Y10">
        <f t="shared" si="17"/>
        <v>9.2367404238797007E-3</v>
      </c>
      <c r="Z10">
        <f t="shared" si="18"/>
        <v>0.91129958124209853</v>
      </c>
      <c r="AB10">
        <f t="shared" si="19"/>
        <v>1123.0042581855014</v>
      </c>
      <c r="AC10">
        <f t="shared" si="2"/>
        <v>1153.5035175316552</v>
      </c>
      <c r="AE10">
        <f t="shared" si="3"/>
        <v>0</v>
      </c>
      <c r="AF10">
        <f t="shared" si="4"/>
        <v>0</v>
      </c>
      <c r="AG10">
        <f t="shared" si="4"/>
        <v>-11.391244765526231</v>
      </c>
      <c r="AH10">
        <f t="shared" si="5"/>
        <v>-784.43018049798354</v>
      </c>
      <c r="AI10">
        <f t="shared" si="6"/>
        <v>-795.82142526350981</v>
      </c>
      <c r="AJ10">
        <f t="shared" si="7"/>
        <v>-30.499259346153849</v>
      </c>
      <c r="AK10">
        <f t="shared" si="22"/>
        <v>78.610298072985103</v>
      </c>
      <c r="AL10">
        <f t="shared" si="8"/>
        <v>-747.71038653667858</v>
      </c>
      <c r="AN10">
        <f t="shared" si="9"/>
        <v>0</v>
      </c>
      <c r="AO10">
        <f t="shared" si="9"/>
        <v>0</v>
      </c>
      <c r="AP10">
        <f t="shared" si="9"/>
        <v>-5.1528206313962865</v>
      </c>
      <c r="AQ10">
        <f t="shared" si="9"/>
        <v>-354.83637663484063</v>
      </c>
      <c r="AR10">
        <f t="shared" si="9"/>
        <v>-359.98919726623694</v>
      </c>
      <c r="AS10">
        <f t="shared" si="9"/>
        <v>-13.796316033589111</v>
      </c>
      <c r="AT10">
        <f t="shared" si="9"/>
        <v>35.559306650714127</v>
      </c>
      <c r="AU10">
        <f t="shared" si="9"/>
        <v>-338.22620664911193</v>
      </c>
      <c r="AW10">
        <v>7</v>
      </c>
      <c r="AX10">
        <f>IF(Z10&gt;0, (R10*SUMPRODUCT(K10:$K$98, X10:$X$98)-K10*$AZ$3)/Z10, 0)</f>
        <v>1265.7786103220124</v>
      </c>
    </row>
    <row r="11" spans="1:52" x14ac:dyDescent="0.25">
      <c r="A11" t="s">
        <v>33</v>
      </c>
      <c r="C11" s="12">
        <f>AU81</f>
        <v>3347.4499589579223</v>
      </c>
      <c r="E11">
        <v>2011</v>
      </c>
      <c r="F11" s="5">
        <f>EconomicRates!C51</f>
        <v>3.5571999999999999E-2</v>
      </c>
      <c r="G11" s="5">
        <f>EconomicRates!D51</f>
        <v>7.0000000000000007E-2</v>
      </c>
      <c r="H11" s="5">
        <f t="shared" si="10"/>
        <v>0.12000000000000001</v>
      </c>
      <c r="I11" s="5">
        <f t="shared" si="11"/>
        <v>1.1200000000000001</v>
      </c>
      <c r="J11">
        <f t="shared" si="12"/>
        <v>0.89285714285714279</v>
      </c>
      <c r="K11">
        <f t="shared" si="20"/>
        <v>0.40388322797936921</v>
      </c>
      <c r="L11" s="2">
        <v>8</v>
      </c>
      <c r="M11" s="6">
        <v>3.4910000000000002E-3</v>
      </c>
      <c r="Q11" s="4">
        <f t="shared" si="21"/>
        <v>12.5</v>
      </c>
      <c r="R11">
        <f t="shared" si="0"/>
        <v>250000</v>
      </c>
      <c r="S11">
        <f t="shared" si="1"/>
        <v>1309.049590948676</v>
      </c>
      <c r="U11">
        <f t="shared" si="13"/>
        <v>3.4910000000000002E-3</v>
      </c>
      <c r="V11">
        <f t="shared" si="14"/>
        <v>0.01</v>
      </c>
      <c r="W11">
        <f t="shared" si="15"/>
        <v>0.91129958124209853</v>
      </c>
      <c r="X11">
        <f t="shared" si="16"/>
        <v>3.1813468381161661E-3</v>
      </c>
      <c r="Y11">
        <f t="shared" si="17"/>
        <v>9.1129958124209851E-3</v>
      </c>
      <c r="Z11">
        <f t="shared" si="18"/>
        <v>0.89900523859156134</v>
      </c>
      <c r="AB11">
        <f t="shared" si="19"/>
        <v>1153.5035175316552</v>
      </c>
      <c r="AC11">
        <f t="shared" si="2"/>
        <v>1176.8424398390002</v>
      </c>
      <c r="AE11">
        <f t="shared" si="3"/>
        <v>0</v>
      </c>
      <c r="AF11">
        <f t="shared" si="4"/>
        <v>0</v>
      </c>
      <c r="AG11">
        <f t="shared" si="4"/>
        <v>-11.237565482394517</v>
      </c>
      <c r="AH11">
        <f t="shared" si="5"/>
        <v>-795.33670952904151</v>
      </c>
      <c r="AI11">
        <f t="shared" si="6"/>
        <v>-806.57427501143604</v>
      </c>
      <c r="AJ11">
        <f t="shared" si="7"/>
        <v>-23.338922307345001</v>
      </c>
      <c r="AK11">
        <f t="shared" si="22"/>
        <v>80.745246227215873</v>
      </c>
      <c r="AL11">
        <f t="shared" si="8"/>
        <v>-749.16795109156521</v>
      </c>
      <c r="AN11">
        <f t="shared" si="9"/>
        <v>0</v>
      </c>
      <c r="AO11">
        <f t="shared" si="9"/>
        <v>0</v>
      </c>
      <c r="AP11">
        <f t="shared" si="9"/>
        <v>-4.5386642216590349</v>
      </c>
      <c r="AQ11">
        <f t="shared" si="9"/>
        <v>-321.2231575750792</v>
      </c>
      <c r="AR11">
        <f t="shared" si="9"/>
        <v>-325.76182179673827</v>
      </c>
      <c r="AS11">
        <f t="shared" si="9"/>
        <v>-9.4261992790502074</v>
      </c>
      <c r="AT11">
        <f t="shared" si="9"/>
        <v>32.611650690236928</v>
      </c>
      <c r="AU11">
        <f t="shared" si="9"/>
        <v>-302.57637038555157</v>
      </c>
      <c r="AW11">
        <v>8</v>
      </c>
      <c r="AX11">
        <f>IF(Z11&gt;0, (R11*SUMPRODUCT(K11:$K$98, X11:$X$98)-K11*$AZ$3)/Z11, 0)</f>
        <v>1309.049590948676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f>EconomicRates!C52</f>
        <v>3.5571999999999999E-2</v>
      </c>
      <c r="G12" s="5">
        <f>EconomicRates!D52</f>
        <v>7.0000000000000007E-2</v>
      </c>
      <c r="H12" s="5">
        <f t="shared" si="10"/>
        <v>0.12000000000000001</v>
      </c>
      <c r="I12" s="5">
        <f t="shared" si="11"/>
        <v>1.1200000000000001</v>
      </c>
      <c r="J12">
        <f t="shared" si="12"/>
        <v>0.89285714285714279</v>
      </c>
      <c r="K12">
        <f t="shared" si="20"/>
        <v>0.36061002498157962</v>
      </c>
      <c r="L12" s="2">
        <v>9</v>
      </c>
      <c r="M12" s="6">
        <v>3.5990000000000002E-3</v>
      </c>
      <c r="Q12" s="4">
        <f t="shared" si="21"/>
        <v>12.5</v>
      </c>
      <c r="R12">
        <f t="shared" si="0"/>
        <v>250000</v>
      </c>
      <c r="S12">
        <f t="shared" si="1"/>
        <v>1345.6282822603507</v>
      </c>
      <c r="U12">
        <f t="shared" si="13"/>
        <v>3.5990000000000002E-3</v>
      </c>
      <c r="V12">
        <f t="shared" si="14"/>
        <v>0.01</v>
      </c>
      <c r="W12">
        <f t="shared" si="15"/>
        <v>0.89900523859156134</v>
      </c>
      <c r="X12">
        <f t="shared" si="16"/>
        <v>3.2355198536910294E-3</v>
      </c>
      <c r="Y12">
        <f t="shared" si="17"/>
        <v>8.9900523859156138E-3</v>
      </c>
      <c r="Z12">
        <f t="shared" si="18"/>
        <v>0.8867796663519546</v>
      </c>
      <c r="AB12">
        <f t="shared" si="19"/>
        <v>1176.8424398390002</v>
      </c>
      <c r="AC12">
        <f t="shared" si="2"/>
        <v>1193.2757991765875</v>
      </c>
      <c r="AE12">
        <f t="shared" si="3"/>
        <v>0</v>
      </c>
      <c r="AF12">
        <f t="shared" si="4"/>
        <v>0</v>
      </c>
      <c r="AG12">
        <f t="shared" si="4"/>
        <v>-11.084745829399433</v>
      </c>
      <c r="AH12">
        <f t="shared" si="5"/>
        <v>-808.87996342275733</v>
      </c>
      <c r="AI12">
        <f t="shared" si="6"/>
        <v>-819.96470925215681</v>
      </c>
      <c r="AJ12">
        <f t="shared" si="7"/>
        <v>-16.433359337587262</v>
      </c>
      <c r="AK12">
        <f t="shared" si="22"/>
        <v>82.37897078873003</v>
      </c>
      <c r="AL12">
        <f t="shared" si="8"/>
        <v>-754.01909780101403</v>
      </c>
      <c r="AN12">
        <f t="shared" si="9"/>
        <v>0</v>
      </c>
      <c r="AO12">
        <f t="shared" si="9"/>
        <v>0</v>
      </c>
      <c r="AP12">
        <f t="shared" si="9"/>
        <v>-3.9972704704541897</v>
      </c>
      <c r="AQ12">
        <f t="shared" si="9"/>
        <v>-291.69022381697971</v>
      </c>
      <c r="AR12">
        <f t="shared" si="9"/>
        <v>-295.68749428743394</v>
      </c>
      <c r="AS12">
        <f t="shared" si="9"/>
        <v>-5.9260341212586178</v>
      </c>
      <c r="AT12">
        <f t="shared" si="9"/>
        <v>29.706682714080753</v>
      </c>
      <c r="AU12">
        <f t="shared" si="9"/>
        <v>-271.90684569461177</v>
      </c>
      <c r="AW12">
        <v>9</v>
      </c>
      <c r="AX12">
        <f>IF(Z12&gt;0, (R12*SUMPRODUCT(K12:$K$98, X12:$X$98)-K12*$AZ$3)/Z12, 0)</f>
        <v>1345.6282822603507</v>
      </c>
    </row>
    <row r="13" spans="1:52" x14ac:dyDescent="0.25">
      <c r="E13">
        <v>2013</v>
      </c>
      <c r="F13" s="5">
        <f>EconomicRates!C53</f>
        <v>3.5571999999999999E-2</v>
      </c>
      <c r="G13" s="5">
        <f>EconomicRates!D53</f>
        <v>7.0000000000000007E-2</v>
      </c>
      <c r="H13" s="5">
        <f t="shared" si="10"/>
        <v>0.12000000000000001</v>
      </c>
      <c r="I13" s="5">
        <f t="shared" si="11"/>
        <v>1.1200000000000001</v>
      </c>
      <c r="J13">
        <f t="shared" si="12"/>
        <v>0.89285714285714279</v>
      </c>
      <c r="K13">
        <f t="shared" si="20"/>
        <v>0.32197323659069604</v>
      </c>
      <c r="L13" s="2">
        <v>10</v>
      </c>
      <c r="M13" s="6">
        <v>3.7169999999999998E-3</v>
      </c>
      <c r="Q13" s="4">
        <f t="shared" si="21"/>
        <v>12.5</v>
      </c>
      <c r="R13">
        <f t="shared" si="0"/>
        <v>250000</v>
      </c>
      <c r="S13">
        <f t="shared" si="1"/>
        <v>1375.5351007509234</v>
      </c>
      <c r="U13">
        <f t="shared" si="13"/>
        <v>3.7169999999999998E-3</v>
      </c>
      <c r="V13">
        <f t="shared" si="14"/>
        <v>0.01</v>
      </c>
      <c r="W13">
        <f t="shared" si="15"/>
        <v>0.8867796663519546</v>
      </c>
      <c r="X13">
        <f t="shared" si="16"/>
        <v>3.296160019830215E-3</v>
      </c>
      <c r="Y13">
        <f t="shared" si="17"/>
        <v>8.8677966635195456E-3</v>
      </c>
      <c r="Z13">
        <f t="shared" si="18"/>
        <v>0.8746157096686048</v>
      </c>
      <c r="AB13">
        <f t="shared" si="19"/>
        <v>1193.2757991765875</v>
      </c>
      <c r="AC13">
        <f t="shared" si="2"/>
        <v>1203.0646083173447</v>
      </c>
      <c r="AE13">
        <f t="shared" si="3"/>
        <v>0</v>
      </c>
      <c r="AF13">
        <f t="shared" si="4"/>
        <v>0</v>
      </c>
      <c r="AG13">
        <f t="shared" si="4"/>
        <v>-10.93269637085756</v>
      </c>
      <c r="AH13">
        <f t="shared" si="5"/>
        <v>-824.04000495755372</v>
      </c>
      <c r="AI13">
        <f t="shared" si="6"/>
        <v>-834.97270132841129</v>
      </c>
      <c r="AJ13">
        <f t="shared" si="7"/>
        <v>-9.7888091407571665</v>
      </c>
      <c r="AK13">
        <f t="shared" si="22"/>
        <v>83.529305942361134</v>
      </c>
      <c r="AL13">
        <f t="shared" si="8"/>
        <v>-761.23220452680732</v>
      </c>
      <c r="AN13">
        <f t="shared" si="9"/>
        <v>0</v>
      </c>
      <c r="AO13">
        <f t="shared" si="9"/>
        <v>0</v>
      </c>
      <c r="AP13">
        <f t="shared" si="9"/>
        <v>-3.520035635188365</v>
      </c>
      <c r="AQ13">
        <f t="shared" si="9"/>
        <v>-265.31882747639679</v>
      </c>
      <c r="AR13">
        <f t="shared" si="9"/>
        <v>-268.83886311158517</v>
      </c>
      <c r="AS13">
        <f t="shared" si="9"/>
        <v>-3.1517345614181753</v>
      </c>
      <c r="AT13">
        <f t="shared" si="9"/>
        <v>26.894200984436473</v>
      </c>
      <c r="AU13">
        <f t="shared" si="9"/>
        <v>-245.09639668856684</v>
      </c>
      <c r="AW13">
        <v>10</v>
      </c>
      <c r="AX13">
        <f>IF(Z13&gt;0, (R13*SUMPRODUCT(K13:$K$98, X13:$X$98)-K13*$AZ$3)/Z13, 0)</f>
        <v>1375.5351007509234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10"/>
        <v>0.12000000000000001</v>
      </c>
      <c r="I14" s="5">
        <f t="shared" si="11"/>
        <v>1.1200000000000001</v>
      </c>
      <c r="J14">
        <f t="shared" si="12"/>
        <v>0.89285714285714279</v>
      </c>
      <c r="K14">
        <f t="shared" si="20"/>
        <v>0.28747610409883573</v>
      </c>
      <c r="L14" s="2">
        <v>11</v>
      </c>
      <c r="M14" s="6">
        <v>3.852E-3</v>
      </c>
      <c r="Q14" s="4">
        <f t="shared" si="21"/>
        <v>12.5</v>
      </c>
      <c r="R14">
        <f t="shared" si="0"/>
        <v>250000</v>
      </c>
      <c r="S14">
        <f t="shared" si="1"/>
        <v>1399.3307167466394</v>
      </c>
      <c r="U14">
        <f t="shared" si="13"/>
        <v>3.852E-3</v>
      </c>
      <c r="V14">
        <f t="shared" si="14"/>
        <v>0.01</v>
      </c>
      <c r="W14">
        <f t="shared" si="15"/>
        <v>0.8746157096686048</v>
      </c>
      <c r="X14">
        <f t="shared" si="16"/>
        <v>3.3690197136434655E-3</v>
      </c>
      <c r="Y14">
        <f t="shared" si="17"/>
        <v>8.746157096686049E-3</v>
      </c>
      <c r="Z14">
        <f t="shared" si="18"/>
        <v>0.86250053285827533</v>
      </c>
      <c r="AB14">
        <f t="shared" si="19"/>
        <v>1203.0646083173447</v>
      </c>
      <c r="AC14">
        <f t="shared" si="2"/>
        <v>1206.9234888389287</v>
      </c>
      <c r="AE14">
        <f t="shared" si="3"/>
        <v>0</v>
      </c>
      <c r="AF14">
        <f t="shared" si="4"/>
        <v>0</v>
      </c>
      <c r="AG14">
        <f t="shared" si="4"/>
        <v>-10.781256660728442</v>
      </c>
      <c r="AH14">
        <f t="shared" si="5"/>
        <v>-842.25492841086634</v>
      </c>
      <c r="AI14">
        <f t="shared" si="6"/>
        <v>-853.03618507159479</v>
      </c>
      <c r="AJ14">
        <f t="shared" si="7"/>
        <v>-3.8588805215840694</v>
      </c>
      <c r="AK14">
        <f t="shared" si="22"/>
        <v>84.21452258221413</v>
      </c>
      <c r="AL14">
        <f t="shared" si="8"/>
        <v>-772.6805430109647</v>
      </c>
      <c r="AN14">
        <f t="shared" si="9"/>
        <v>0</v>
      </c>
      <c r="AO14">
        <f t="shared" si="9"/>
        <v>0</v>
      </c>
      <c r="AP14">
        <f t="shared" si="9"/>
        <v>-3.0993536621158357</v>
      </c>
      <c r="AQ14">
        <f t="shared" si="9"/>
        <v>-242.12816547759965</v>
      </c>
      <c r="AR14">
        <f t="shared" si="9"/>
        <v>-245.22751913971547</v>
      </c>
      <c r="AS14">
        <f t="shared" si="9"/>
        <v>-1.1093359385278714</v>
      </c>
      <c r="AT14">
        <f t="shared" si="9"/>
        <v>24.209662860478343</v>
      </c>
      <c r="AU14">
        <f t="shared" si="9"/>
        <v>-222.12719221776501</v>
      </c>
      <c r="AW14">
        <v>11</v>
      </c>
      <c r="AX14">
        <f>IF(Z14&gt;0, (R14*SUMPRODUCT(K14:$K$98, X14:$X$98)-K14*$AZ$3)/Z14, 0)</f>
        <v>1399.3307167466394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10"/>
        <v>0.12000000000000001</v>
      </c>
      <c r="I15" s="5">
        <f t="shared" si="11"/>
        <v>1.1200000000000001</v>
      </c>
      <c r="J15">
        <f t="shared" si="12"/>
        <v>0.89285714285714279</v>
      </c>
      <c r="K15">
        <f t="shared" si="20"/>
        <v>0.25667509294538904</v>
      </c>
      <c r="L15" s="2">
        <v>12</v>
      </c>
      <c r="M15" s="6">
        <v>4.0049999999999999E-3</v>
      </c>
      <c r="Q15" s="4">
        <f t="shared" si="21"/>
        <v>12.5</v>
      </c>
      <c r="R15">
        <f t="shared" si="0"/>
        <v>250000</v>
      </c>
      <c r="S15">
        <f t="shared" si="1"/>
        <v>1417.1007782624451</v>
      </c>
      <c r="U15">
        <f t="shared" si="13"/>
        <v>4.0049999999999999E-3</v>
      </c>
      <c r="V15">
        <f t="shared" si="14"/>
        <v>0.01</v>
      </c>
      <c r="W15">
        <f t="shared" si="15"/>
        <v>0.86250053285827533</v>
      </c>
      <c r="X15">
        <f t="shared" si="16"/>
        <v>3.4543146340973926E-3</v>
      </c>
      <c r="Y15">
        <f t="shared" si="17"/>
        <v>8.6250053285827528E-3</v>
      </c>
      <c r="Z15">
        <f t="shared" si="18"/>
        <v>0.85042121289559514</v>
      </c>
      <c r="AB15">
        <f t="shared" si="19"/>
        <v>1206.9234888389287</v>
      </c>
      <c r="AC15">
        <f t="shared" si="2"/>
        <v>1205.1325626452403</v>
      </c>
      <c r="AE15">
        <f t="shared" si="3"/>
        <v>0</v>
      </c>
      <c r="AF15">
        <f t="shared" si="4"/>
        <v>0</v>
      </c>
      <c r="AG15">
        <f t="shared" si="4"/>
        <v>-10.63026516119494</v>
      </c>
      <c r="AH15">
        <f t="shared" si="5"/>
        <v>-863.57865852434816</v>
      </c>
      <c r="AI15">
        <f t="shared" si="6"/>
        <v>-874.20892368554314</v>
      </c>
      <c r="AJ15">
        <f t="shared" si="7"/>
        <v>1.7909261936883922</v>
      </c>
      <c r="AK15">
        <f t="shared" si="22"/>
        <v>84.484644218725023</v>
      </c>
      <c r="AL15">
        <f t="shared" si="8"/>
        <v>-787.93335327312968</v>
      </c>
      <c r="AN15">
        <f t="shared" si="9"/>
        <v>0</v>
      </c>
      <c r="AO15">
        <f t="shared" si="9"/>
        <v>0</v>
      </c>
      <c r="AP15">
        <f t="shared" si="9"/>
        <v>-2.7285242982838422</v>
      </c>
      <c r="AQ15">
        <f t="shared" si="9"/>
        <v>-221.65913244239144</v>
      </c>
      <c r="AR15">
        <f t="shared" si="9"/>
        <v>-224.38765674067531</v>
      </c>
      <c r="AS15">
        <f t="shared" si="9"/>
        <v>0.45968614722329987</v>
      </c>
      <c r="AT15">
        <f t="shared" si="9"/>
        <v>21.685103907299371</v>
      </c>
      <c r="AU15">
        <f t="shared" si="9"/>
        <v>-202.24286668615261</v>
      </c>
      <c r="AW15">
        <v>12</v>
      </c>
      <c r="AX15">
        <f>IF(Z15&gt;0, (R15*SUMPRODUCT(K15:$K$98, X15:$X$98)-K15*$AZ$3)/Z15, 0)</f>
        <v>1417.1007782624451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10"/>
        <v>0.12000000000000001</v>
      </c>
      <c r="I16" s="5">
        <f t="shared" si="11"/>
        <v>1.1200000000000001</v>
      </c>
      <c r="J16">
        <f t="shared" si="12"/>
        <v>0.89285714285714279</v>
      </c>
      <c r="K16">
        <f t="shared" si="20"/>
        <v>0.22917419012981163</v>
      </c>
      <c r="L16" s="2">
        <v>13</v>
      </c>
      <c r="M16" s="6">
        <v>4.1640000000000002E-3</v>
      </c>
      <c r="Q16" s="4">
        <f t="shared" si="21"/>
        <v>12.5</v>
      </c>
      <c r="R16">
        <f t="shared" si="0"/>
        <v>250000</v>
      </c>
      <c r="S16">
        <f t="shared" si="1"/>
        <v>1429.0252462702597</v>
      </c>
      <c r="U16">
        <f t="shared" si="13"/>
        <v>4.1640000000000002E-3</v>
      </c>
      <c r="V16">
        <f t="shared" si="14"/>
        <v>0.01</v>
      </c>
      <c r="W16">
        <f t="shared" si="15"/>
        <v>0.85042121289559514</v>
      </c>
      <c r="X16">
        <f t="shared" si="16"/>
        <v>3.5411539304972582E-3</v>
      </c>
      <c r="Y16">
        <f t="shared" si="17"/>
        <v>8.5042121289559524E-3</v>
      </c>
      <c r="Z16">
        <f t="shared" si="18"/>
        <v>0.83837584683614197</v>
      </c>
      <c r="AB16">
        <f t="shared" si="19"/>
        <v>1205.1325626452403</v>
      </c>
      <c r="AC16">
        <f t="shared" si="2"/>
        <v>1198.0602509920552</v>
      </c>
      <c r="AE16">
        <f t="shared" si="3"/>
        <v>0</v>
      </c>
      <c r="AF16">
        <f t="shared" si="4"/>
        <v>0</v>
      </c>
      <c r="AG16">
        <f t="shared" si="4"/>
        <v>-10.479698085451775</v>
      </c>
      <c r="AH16">
        <f t="shared" si="5"/>
        <v>-885.28848262431461</v>
      </c>
      <c r="AI16">
        <f t="shared" si="6"/>
        <v>-895.7681807097664</v>
      </c>
      <c r="AJ16">
        <f t="shared" si="7"/>
        <v>7.0723116531851247</v>
      </c>
      <c r="AK16">
        <f t="shared" si="22"/>
        <v>84.359279385166829</v>
      </c>
      <c r="AL16">
        <f t="shared" si="8"/>
        <v>-804.33658967141446</v>
      </c>
      <c r="AN16">
        <f t="shared" si="9"/>
        <v>0</v>
      </c>
      <c r="AO16">
        <f t="shared" si="9"/>
        <v>0</v>
      </c>
      <c r="AP16">
        <f t="shared" si="9"/>
        <v>-2.4016763215383481</v>
      </c>
      <c r="AQ16">
        <f t="shared" si="9"/>
        <v>-202.88527103667712</v>
      </c>
      <c r="AR16">
        <f t="shared" si="9"/>
        <v>-205.28694735821546</v>
      </c>
      <c r="AS16">
        <f t="shared" si="9"/>
        <v>1.6207912954643302</v>
      </c>
      <c r="AT16">
        <f t="shared" si="9"/>
        <v>19.332969533030123</v>
      </c>
      <c r="AU16">
        <f t="shared" si="9"/>
        <v>-184.33318652972102</v>
      </c>
      <c r="AW16">
        <v>13</v>
      </c>
      <c r="AX16">
        <f>IF(Z16&gt;0, (R16*SUMPRODUCT(K16:$K$98, X16:$X$98)-K16*$AZ$3)/Z16, 0)</f>
        <v>1429.0252462702597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10"/>
        <v>0.12000000000000001</v>
      </c>
      <c r="I17" s="5">
        <f t="shared" si="11"/>
        <v>1.1200000000000001</v>
      </c>
      <c r="J17">
        <f t="shared" si="12"/>
        <v>0.89285714285714279</v>
      </c>
      <c r="K17">
        <f t="shared" si="20"/>
        <v>0.20461981261590323</v>
      </c>
      <c r="L17" s="2">
        <v>14</v>
      </c>
      <c r="M17" s="6">
        <v>4.3350000000000003E-3</v>
      </c>
      <c r="Q17" s="4">
        <f t="shared" si="21"/>
        <v>12.5</v>
      </c>
      <c r="R17">
        <f t="shared" si="0"/>
        <v>250000</v>
      </c>
      <c r="S17">
        <f t="shared" si="1"/>
        <v>1436.1460102674125</v>
      </c>
      <c r="U17">
        <f t="shared" si="13"/>
        <v>4.3350000000000003E-3</v>
      </c>
      <c r="V17">
        <f t="shared" si="14"/>
        <v>0.01</v>
      </c>
      <c r="W17">
        <f t="shared" si="15"/>
        <v>0.83837584683614197</v>
      </c>
      <c r="X17">
        <f t="shared" si="16"/>
        <v>3.6343592960346757E-3</v>
      </c>
      <c r="Y17">
        <f t="shared" si="17"/>
        <v>8.3837584683614207E-3</v>
      </c>
      <c r="Z17">
        <f t="shared" si="18"/>
        <v>0.82635772907174587</v>
      </c>
      <c r="AB17">
        <f t="shared" si="19"/>
        <v>1198.0602509920552</v>
      </c>
      <c r="AC17">
        <f t="shared" si="2"/>
        <v>1186.7703556600272</v>
      </c>
      <c r="AE17">
        <f t="shared" si="3"/>
        <v>0</v>
      </c>
      <c r="AF17">
        <f t="shared" si="4"/>
        <v>0</v>
      </c>
      <c r="AG17">
        <f t="shared" si="4"/>
        <v>-10.329471613396823</v>
      </c>
      <c r="AH17">
        <f t="shared" si="5"/>
        <v>-908.58982400866887</v>
      </c>
      <c r="AI17">
        <f t="shared" si="6"/>
        <v>-918.91929562206565</v>
      </c>
      <c r="AJ17">
        <f t="shared" si="7"/>
        <v>11.289895332027982</v>
      </c>
      <c r="AK17">
        <f t="shared" si="22"/>
        <v>83.864217569443866</v>
      </c>
      <c r="AL17">
        <f t="shared" si="8"/>
        <v>-823.76518272059377</v>
      </c>
      <c r="AN17">
        <f t="shared" si="9"/>
        <v>0</v>
      </c>
      <c r="AO17">
        <f t="shared" si="9"/>
        <v>0</v>
      </c>
      <c r="AP17">
        <f t="shared" si="9"/>
        <v>-2.1136145459545497</v>
      </c>
      <c r="AQ17">
        <f t="shared" si="9"/>
        <v>-185.91547953337033</v>
      </c>
      <c r="AR17">
        <f t="shared" si="9"/>
        <v>-188.02909407932486</v>
      </c>
      <c r="AS17">
        <f t="shared" si="9"/>
        <v>2.3101362672927261</v>
      </c>
      <c r="AT17">
        <f t="shared" si="9"/>
        <v>17.160280484238942</v>
      </c>
      <c r="AU17">
        <f t="shared" si="9"/>
        <v>-168.55867732779319</v>
      </c>
      <c r="AW17">
        <v>14</v>
      </c>
      <c r="AX17">
        <f>IF(Z17&gt;0, (R17*SUMPRODUCT(K17:$K$98, X17:$X$98)-K17*$AZ$3)/Z17, 0)</f>
        <v>1436.1460102674125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10"/>
        <v>0.12000000000000001</v>
      </c>
      <c r="I18" s="5">
        <f t="shared" si="11"/>
        <v>1.1200000000000001</v>
      </c>
      <c r="J18">
        <f t="shared" si="12"/>
        <v>0.89285714285714279</v>
      </c>
      <c r="K18">
        <f t="shared" si="20"/>
        <v>0.1826962612641993</v>
      </c>
      <c r="L18" s="2">
        <v>15</v>
      </c>
      <c r="M18" s="6">
        <v>4.522E-3</v>
      </c>
      <c r="Q18" s="4">
        <f t="shared" si="21"/>
        <v>12.5</v>
      </c>
      <c r="R18">
        <f t="shared" si="0"/>
        <v>250000</v>
      </c>
      <c r="S18">
        <f t="shared" si="1"/>
        <v>1439.0760498529537</v>
      </c>
      <c r="U18">
        <f t="shared" si="13"/>
        <v>4.522E-3</v>
      </c>
      <c r="V18">
        <f t="shared" si="14"/>
        <v>0.01</v>
      </c>
      <c r="W18">
        <f t="shared" si="15"/>
        <v>0.82635772907174587</v>
      </c>
      <c r="X18">
        <f t="shared" si="16"/>
        <v>3.7367896508624346E-3</v>
      </c>
      <c r="Y18">
        <f t="shared" si="17"/>
        <v>8.2635772907174582E-3</v>
      </c>
      <c r="Z18">
        <f t="shared" si="18"/>
        <v>0.81435736213016596</v>
      </c>
      <c r="AB18">
        <f t="shared" si="19"/>
        <v>1186.7703556600272</v>
      </c>
      <c r="AC18">
        <f t="shared" si="2"/>
        <v>1171.9221758629506</v>
      </c>
      <c r="AE18">
        <f t="shared" si="3"/>
        <v>0</v>
      </c>
      <c r="AF18">
        <f t="shared" si="4"/>
        <v>0</v>
      </c>
      <c r="AG18">
        <f t="shared" si="4"/>
        <v>-10.179467026627075</v>
      </c>
      <c r="AH18">
        <f t="shared" si="5"/>
        <v>-934.19741271560861</v>
      </c>
      <c r="AI18">
        <f t="shared" si="6"/>
        <v>-944.3768797422357</v>
      </c>
      <c r="AJ18">
        <f t="shared" si="7"/>
        <v>14.848179797076682</v>
      </c>
      <c r="AK18">
        <f t="shared" si="22"/>
        <v>83.073924896201916</v>
      </c>
      <c r="AL18">
        <f t="shared" si="8"/>
        <v>-846.45477504895712</v>
      </c>
      <c r="AN18">
        <f t="shared" si="9"/>
        <v>0</v>
      </c>
      <c r="AO18">
        <f t="shared" si="9"/>
        <v>0</v>
      </c>
      <c r="AP18">
        <f t="shared" si="9"/>
        <v>-1.8597505674269621</v>
      </c>
      <c r="AQ18">
        <f t="shared" si="9"/>
        <v>-170.67437458582984</v>
      </c>
      <c r="AR18">
        <f t="shared" si="9"/>
        <v>-172.53412515325681</v>
      </c>
      <c r="AS18">
        <f t="shared" si="9"/>
        <v>2.7127069355045275</v>
      </c>
      <c r="AT18">
        <f t="shared" si="9"/>
        <v>15.177295487078975</v>
      </c>
      <c r="AU18">
        <f t="shared" si="9"/>
        <v>-154.6441227306733</v>
      </c>
      <c r="AW18">
        <v>15</v>
      </c>
      <c r="AX18">
        <f>IF(Z18&gt;0, (R18*SUMPRODUCT(K18:$K$98, X18:$X$98)-K18*$AZ$3)/Z18, 0)</f>
        <v>1439.0760498529537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10"/>
        <v>0.12000000000000001</v>
      </c>
      <c r="I19" s="5">
        <f t="shared" si="11"/>
        <v>1.1200000000000001</v>
      </c>
      <c r="J19">
        <f t="shared" si="12"/>
        <v>0.89285714285714279</v>
      </c>
      <c r="K19">
        <f t="shared" si="20"/>
        <v>0.16312166184303509</v>
      </c>
      <c r="L19" s="2">
        <v>16</v>
      </c>
      <c r="M19" s="6">
        <v>4.7470000000000004E-3</v>
      </c>
      <c r="Q19" s="4">
        <f t="shared" si="21"/>
        <v>12.5</v>
      </c>
      <c r="R19">
        <f t="shared" si="0"/>
        <v>250000</v>
      </c>
      <c r="S19">
        <f t="shared" si="1"/>
        <v>1438.2617177280308</v>
      </c>
      <c r="U19">
        <f t="shared" si="13"/>
        <v>4.7470000000000004E-3</v>
      </c>
      <c r="V19">
        <f t="shared" si="14"/>
        <v>0.01</v>
      </c>
      <c r="W19">
        <f t="shared" si="15"/>
        <v>0.81435736213016596</v>
      </c>
      <c r="X19">
        <f t="shared" si="16"/>
        <v>3.8657543980318981E-3</v>
      </c>
      <c r="Y19">
        <f t="shared" si="17"/>
        <v>8.1435736213016606E-3</v>
      </c>
      <c r="Z19">
        <f t="shared" si="18"/>
        <v>0.80234803411083233</v>
      </c>
      <c r="AB19">
        <f t="shared" si="19"/>
        <v>1171.9221758629506</v>
      </c>
      <c r="AC19">
        <f t="shared" si="2"/>
        <v>1153.9864617559545</v>
      </c>
      <c r="AE19">
        <f t="shared" si="3"/>
        <v>0</v>
      </c>
      <c r="AF19">
        <f t="shared" si="4"/>
        <v>0</v>
      </c>
      <c r="AG19">
        <f t="shared" si="4"/>
        <v>-10.029350426385404</v>
      </c>
      <c r="AH19">
        <f t="shared" si="5"/>
        <v>-966.43859950797457</v>
      </c>
      <c r="AI19">
        <f t="shared" si="6"/>
        <v>-976.46794993435992</v>
      </c>
      <c r="AJ19">
        <f t="shared" si="7"/>
        <v>17.935714106996102</v>
      </c>
      <c r="AK19">
        <f t="shared" si="22"/>
        <v>82.034552310406553</v>
      </c>
      <c r="AL19">
        <f t="shared" si="8"/>
        <v>-876.4976835169573</v>
      </c>
      <c r="AN19">
        <f t="shared" si="9"/>
        <v>0</v>
      </c>
      <c r="AO19">
        <f t="shared" si="9"/>
        <v>0</v>
      </c>
      <c r="AP19">
        <f t="shared" si="9"/>
        <v>-1.6360043087581397</v>
      </c>
      <c r="AQ19">
        <f t="shared" si="9"/>
        <v>-157.64707042099624</v>
      </c>
      <c r="AR19">
        <f t="shared" si="9"/>
        <v>-159.28307472975436</v>
      </c>
      <c r="AS19">
        <f t="shared" si="9"/>
        <v>2.9257034914747719</v>
      </c>
      <c r="AT19">
        <f t="shared" si="9"/>
        <v>13.381612501422911</v>
      </c>
      <c r="AU19">
        <f t="shared" si="9"/>
        <v>-142.9757587368567</v>
      </c>
      <c r="AW19">
        <v>16</v>
      </c>
      <c r="AX19">
        <f>IF(Z19&gt;0, (R19*SUMPRODUCT(K19:$K$98, X19:$X$98)-K19*$AZ$3)/Z19, 0)</f>
        <v>1438.2617177280308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10"/>
        <v>0.12000000000000001</v>
      </c>
      <c r="I20" s="5">
        <f t="shared" si="11"/>
        <v>1.1200000000000001</v>
      </c>
      <c r="J20">
        <f t="shared" si="12"/>
        <v>0.89285714285714279</v>
      </c>
      <c r="K20">
        <f t="shared" si="20"/>
        <v>0.14564434093128131</v>
      </c>
      <c r="L20" s="2">
        <v>17</v>
      </c>
      <c r="M20" s="6">
        <v>4.9870000000000001E-3</v>
      </c>
      <c r="Q20" s="4">
        <f t="shared" si="21"/>
        <v>12.5</v>
      </c>
      <c r="R20">
        <f t="shared" si="0"/>
        <v>250000</v>
      </c>
      <c r="S20">
        <f t="shared" si="1"/>
        <v>1433.2277378352669</v>
      </c>
      <c r="U20">
        <f t="shared" si="13"/>
        <v>4.9870000000000001E-3</v>
      </c>
      <c r="V20">
        <f t="shared" si="14"/>
        <v>0.01</v>
      </c>
      <c r="W20">
        <f t="shared" si="15"/>
        <v>0.80234803411083233</v>
      </c>
      <c r="X20">
        <f t="shared" si="16"/>
        <v>4.0013096461107211E-3</v>
      </c>
      <c r="Y20">
        <f t="shared" si="17"/>
        <v>8.0234803411083234E-3</v>
      </c>
      <c r="Z20">
        <f t="shared" si="18"/>
        <v>0.79032324412361332</v>
      </c>
      <c r="AB20">
        <f t="shared" si="19"/>
        <v>1153.9864617559545</v>
      </c>
      <c r="AC20">
        <f t="shared" si="2"/>
        <v>1132.7131953339158</v>
      </c>
      <c r="AE20">
        <f t="shared" si="3"/>
        <v>0</v>
      </c>
      <c r="AF20">
        <f t="shared" si="4"/>
        <v>0</v>
      </c>
      <c r="AG20">
        <f t="shared" si="4"/>
        <v>-9.8790405515451667</v>
      </c>
      <c r="AH20">
        <f t="shared" si="5"/>
        <v>-1000.3274115276803</v>
      </c>
      <c r="AI20">
        <f t="shared" si="6"/>
        <v>-1010.2064520792254</v>
      </c>
      <c r="AJ20">
        <f t="shared" si="7"/>
        <v>21.27326642203866</v>
      </c>
      <c r="AK20">
        <f t="shared" si="22"/>
        <v>80.779052322916826</v>
      </c>
      <c r="AL20">
        <f t="shared" si="8"/>
        <v>-908.15413333426989</v>
      </c>
      <c r="AN20">
        <f t="shared" si="9"/>
        <v>0</v>
      </c>
      <c r="AO20">
        <f t="shared" si="9"/>
        <v>0</v>
      </c>
      <c r="AP20">
        <f t="shared" si="9"/>
        <v>-1.4388263501631977</v>
      </c>
      <c r="AQ20">
        <f t="shared" si="9"/>
        <v>-145.69202656744361</v>
      </c>
      <c r="AR20">
        <f t="shared" si="9"/>
        <v>-147.1308529176068</v>
      </c>
      <c r="AS20">
        <f t="shared" si="9"/>
        <v>3.0983308674933774</v>
      </c>
      <c r="AT20">
        <f t="shared" si="9"/>
        <v>11.76501183662471</v>
      </c>
      <c r="AU20">
        <f t="shared" si="9"/>
        <v>-132.26751021348872</v>
      </c>
      <c r="AW20">
        <v>17</v>
      </c>
      <c r="AX20">
        <f>IF(Z20&gt;0, (R20*SUMPRODUCT(K20:$K$98, X20:$X$98)-K20*$AZ$3)/Z20, 0)</f>
        <v>1433.2277378352669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10"/>
        <v>0.12000000000000001</v>
      </c>
      <c r="I21" s="5">
        <f t="shared" si="11"/>
        <v>1.1200000000000001</v>
      </c>
      <c r="J21">
        <f t="shared" si="12"/>
        <v>0.89285714285714279</v>
      </c>
      <c r="K21">
        <f t="shared" si="20"/>
        <v>0.13003959011721544</v>
      </c>
      <c r="L21" s="2">
        <v>18</v>
      </c>
      <c r="M21" s="6">
        <v>5.2249999999999996E-3</v>
      </c>
      <c r="Q21" s="4">
        <f t="shared" si="21"/>
        <v>12.5</v>
      </c>
      <c r="R21">
        <f t="shared" si="0"/>
        <v>250000</v>
      </c>
      <c r="S21">
        <f t="shared" si="1"/>
        <v>1424.6395017656032</v>
      </c>
      <c r="U21">
        <f t="shared" si="13"/>
        <v>5.2249999999999996E-3</v>
      </c>
      <c r="V21">
        <f t="shared" si="14"/>
        <v>0.01</v>
      </c>
      <c r="W21">
        <f t="shared" si="15"/>
        <v>0.79032324412361332</v>
      </c>
      <c r="X21">
        <f t="shared" si="16"/>
        <v>4.129438950545879E-3</v>
      </c>
      <c r="Y21">
        <f t="shared" si="17"/>
        <v>7.9032324412361341E-3</v>
      </c>
      <c r="Z21">
        <f t="shared" si="18"/>
        <v>0.77829057273183133</v>
      </c>
      <c r="AB21">
        <f t="shared" si="19"/>
        <v>1132.7131953339158</v>
      </c>
      <c r="AC21">
        <f t="shared" si="2"/>
        <v>1108.7834937655421</v>
      </c>
      <c r="AE21">
        <f t="shared" si="3"/>
        <v>0</v>
      </c>
      <c r="AF21">
        <f t="shared" si="4"/>
        <v>0</v>
      </c>
      <c r="AG21">
        <f t="shared" si="4"/>
        <v>-9.7286321591478924</v>
      </c>
      <c r="AH21">
        <f t="shared" si="5"/>
        <v>-1032.3597376364698</v>
      </c>
      <c r="AI21">
        <f t="shared" si="6"/>
        <v>-1042.0883697956178</v>
      </c>
      <c r="AJ21">
        <f t="shared" si="7"/>
        <v>23.92970156837373</v>
      </c>
      <c r="AK21">
        <f t="shared" si="22"/>
        <v>79.289923673374119</v>
      </c>
      <c r="AL21">
        <f t="shared" si="8"/>
        <v>-938.86874455386999</v>
      </c>
      <c r="AN21">
        <f t="shared" si="9"/>
        <v>0</v>
      </c>
      <c r="AO21">
        <f t="shared" si="9"/>
        <v>0</v>
      </c>
      <c r="AP21">
        <f t="shared" si="9"/>
        <v>-1.2651073383767526</v>
      </c>
      <c r="AQ21">
        <f t="shared" si="9"/>
        <v>-134.2476371357626</v>
      </c>
      <c r="AR21">
        <f t="shared" si="9"/>
        <v>-135.51274447413937</v>
      </c>
      <c r="AS21">
        <f t="shared" si="9"/>
        <v>3.1118085835786076</v>
      </c>
      <c r="AT21">
        <f t="shared" si="9"/>
        <v>10.310829174910868</v>
      </c>
      <c r="AU21">
        <f t="shared" si="9"/>
        <v>-122.0901067156499</v>
      </c>
      <c r="AW21">
        <v>18</v>
      </c>
      <c r="AX21">
        <f>IF(Z21&gt;0, (R21*SUMPRODUCT(K21:$K$98, X21:$X$98)-K21*$AZ$3)/Z21, 0)</f>
        <v>1424.6395017656032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10"/>
        <v>0.12000000000000001</v>
      </c>
      <c r="I22" s="5">
        <f t="shared" si="11"/>
        <v>1.1200000000000001</v>
      </c>
      <c r="J22">
        <f t="shared" si="12"/>
        <v>0.89285714285714279</v>
      </c>
      <c r="K22">
        <f t="shared" si="20"/>
        <v>0.11610677689037092</v>
      </c>
      <c r="L22" s="2">
        <v>19</v>
      </c>
      <c r="M22" s="6">
        <v>5.4879999999999998E-3</v>
      </c>
      <c r="Q22" s="4">
        <f t="shared" si="21"/>
        <v>12.5</v>
      </c>
      <c r="R22">
        <f t="shared" si="0"/>
        <v>250000</v>
      </c>
      <c r="S22">
        <f t="shared" si="1"/>
        <v>1413.7310710423719</v>
      </c>
      <c r="U22">
        <f t="shared" si="13"/>
        <v>5.4879999999999998E-3</v>
      </c>
      <c r="V22">
        <f t="shared" si="14"/>
        <v>0.01</v>
      </c>
      <c r="W22">
        <f t="shared" si="15"/>
        <v>0.77829057273183133</v>
      </c>
      <c r="X22">
        <f t="shared" si="16"/>
        <v>4.27125866315229E-3</v>
      </c>
      <c r="Y22">
        <f t="shared" si="17"/>
        <v>7.7829057273183138E-3</v>
      </c>
      <c r="Z22">
        <f t="shared" si="18"/>
        <v>0.76623640834136075</v>
      </c>
      <c r="AB22">
        <f t="shared" si="19"/>
        <v>1108.7834937655421</v>
      </c>
      <c r="AC22">
        <f t="shared" si="2"/>
        <v>1083.2522182360922</v>
      </c>
      <c r="AE22">
        <f t="shared" si="3"/>
        <v>0</v>
      </c>
      <c r="AF22">
        <f t="shared" si="4"/>
        <v>0</v>
      </c>
      <c r="AG22">
        <f t="shared" si="4"/>
        <v>-9.5779551042670086</v>
      </c>
      <c r="AH22">
        <f t="shared" si="5"/>
        <v>-1067.8146657880725</v>
      </c>
      <c r="AI22">
        <f t="shared" si="6"/>
        <v>-1077.3926208923394</v>
      </c>
      <c r="AJ22">
        <f t="shared" si="7"/>
        <v>25.531275529449886</v>
      </c>
      <c r="AK22">
        <f t="shared" si="22"/>
        <v>77.614844563587951</v>
      </c>
      <c r="AL22">
        <f t="shared" si="8"/>
        <v>-974.24650079930166</v>
      </c>
      <c r="AN22">
        <f t="shared" si="9"/>
        <v>0</v>
      </c>
      <c r="AO22">
        <f t="shared" si="9"/>
        <v>0</v>
      </c>
      <c r="AP22">
        <f t="shared" si="9"/>
        <v>-1.112065496357119</v>
      </c>
      <c r="AQ22">
        <f t="shared" si="9"/>
        <v>-123.98051916092173</v>
      </c>
      <c r="AR22">
        <f t="shared" si="9"/>
        <v>-125.09258465727883</v>
      </c>
      <c r="AS22">
        <f t="shared" si="9"/>
        <v>2.9643541116244245</v>
      </c>
      <c r="AT22">
        <f t="shared" si="9"/>
        <v>9.0116094411253247</v>
      </c>
      <c r="AU22">
        <f t="shared" si="9"/>
        <v>-113.1166211045291</v>
      </c>
      <c r="AW22">
        <v>19</v>
      </c>
      <c r="AX22">
        <f>IF(Z22&gt;0, (R22*SUMPRODUCT(K22:$K$98, X22:$X$98)-K22*$AZ$3)/Z22, 0)</f>
        <v>1413.7310710423719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10"/>
        <v>0.12000000000000001</v>
      </c>
      <c r="I23" s="5">
        <f t="shared" si="11"/>
        <v>1.1200000000000001</v>
      </c>
      <c r="J23">
        <f t="shared" si="12"/>
        <v>0.89285714285714279</v>
      </c>
      <c r="K23">
        <f t="shared" si="20"/>
        <v>0.10366676508068833</v>
      </c>
      <c r="L23" s="2">
        <v>20</v>
      </c>
      <c r="M23" s="6">
        <v>5.7670000000000004E-3</v>
      </c>
      <c r="Q23" s="4">
        <f t="shared" si="21"/>
        <v>12.5</v>
      </c>
      <c r="R23">
        <f t="shared" si="0"/>
        <v>250000</v>
      </c>
      <c r="S23">
        <f t="shared" si="1"/>
        <v>1400.6930359451703</v>
      </c>
      <c r="U23">
        <f t="shared" si="13"/>
        <v>5.7670000000000004E-3</v>
      </c>
      <c r="V23">
        <f t="shared" si="14"/>
        <v>0.01</v>
      </c>
      <c r="W23">
        <f t="shared" si="15"/>
        <v>0.76623640834136075</v>
      </c>
      <c r="X23">
        <f t="shared" si="16"/>
        <v>4.4188853669046282E-3</v>
      </c>
      <c r="Y23">
        <f t="shared" si="17"/>
        <v>7.6623640834136081E-3</v>
      </c>
      <c r="Z23">
        <f t="shared" si="18"/>
        <v>0.75415515889104257</v>
      </c>
      <c r="AB23">
        <f t="shared" si="19"/>
        <v>1083.2522182360922</v>
      </c>
      <c r="AC23">
        <f t="shared" si="2"/>
        <v>1056.3398790808067</v>
      </c>
      <c r="AE23">
        <f t="shared" si="3"/>
        <v>0</v>
      </c>
      <c r="AF23">
        <f t="shared" si="4"/>
        <v>0</v>
      </c>
      <c r="AG23">
        <f t="shared" si="4"/>
        <v>-9.426939486138032</v>
      </c>
      <c r="AH23">
        <f t="shared" si="5"/>
        <v>-1104.7213417261571</v>
      </c>
      <c r="AI23">
        <f t="shared" si="6"/>
        <v>-1114.1482812122952</v>
      </c>
      <c r="AJ23">
        <f t="shared" si="7"/>
        <v>26.912339155285508</v>
      </c>
      <c r="AK23">
        <f t="shared" si="22"/>
        <v>75.827655276526457</v>
      </c>
      <c r="AL23">
        <f t="shared" si="8"/>
        <v>-1011.4082867804832</v>
      </c>
      <c r="AN23">
        <f t="shared" si="9"/>
        <v>0</v>
      </c>
      <c r="AO23">
        <f t="shared" si="9"/>
        <v>0</v>
      </c>
      <c r="AP23">
        <f t="shared" si="9"/>
        <v>-0.97726032113933603</v>
      </c>
      <c r="AQ23">
        <f t="shared" si="9"/>
        <v>-114.52288781234834</v>
      </c>
      <c r="AR23">
        <f t="shared" si="9"/>
        <v>-115.50014813348767</v>
      </c>
      <c r="AS23">
        <f t="shared" si="9"/>
        <v>2.7899151409827927</v>
      </c>
      <c r="AT23">
        <f t="shared" si="9"/>
        <v>7.8608077261710845</v>
      </c>
      <c r="AU23">
        <f t="shared" si="9"/>
        <v>-104.8494252663338</v>
      </c>
      <c r="AW23">
        <v>20</v>
      </c>
      <c r="AX23">
        <f>IF(Z23&gt;0, (R23*SUMPRODUCT(K23:$K$98, X23:$X$98)-K23*$AZ$3)/Z23, 0)</f>
        <v>1400.6930359451703</v>
      </c>
    </row>
    <row r="24" spans="5:50" x14ac:dyDescent="0.25">
      <c r="E24">
        <v>2024</v>
      </c>
      <c r="F24" s="5">
        <f>EconomicRates!C64</f>
        <v>3.5571999999999999E-2</v>
      </c>
      <c r="G24" s="5">
        <f>EconomicRates!D64</f>
        <v>7.0000000000000007E-2</v>
      </c>
      <c r="H24" s="5">
        <f t="shared" si="10"/>
        <v>0.12000000000000001</v>
      </c>
      <c r="I24" s="5">
        <f t="shared" si="11"/>
        <v>1.1200000000000001</v>
      </c>
      <c r="J24">
        <f t="shared" si="12"/>
        <v>0.89285714285714279</v>
      </c>
      <c r="K24">
        <f t="shared" si="20"/>
        <v>9.2559611679185999E-2</v>
      </c>
      <c r="L24" s="2">
        <v>21</v>
      </c>
      <c r="M24" s="6">
        <v>6.0780000000000001E-3</v>
      </c>
      <c r="Q24" s="4">
        <f t="shared" si="21"/>
        <v>12.5</v>
      </c>
      <c r="R24">
        <f t="shared" si="0"/>
        <v>250000</v>
      </c>
      <c r="S24">
        <f t="shared" si="1"/>
        <v>1386.0426315963412</v>
      </c>
      <c r="U24">
        <f t="shared" si="13"/>
        <v>6.0780000000000001E-3</v>
      </c>
      <c r="V24">
        <f t="shared" si="14"/>
        <v>0.01</v>
      </c>
      <c r="W24">
        <f t="shared" si="15"/>
        <v>0.75415515889104257</v>
      </c>
      <c r="X24">
        <f t="shared" si="16"/>
        <v>4.5837550557397567E-3</v>
      </c>
      <c r="Y24">
        <f t="shared" si="17"/>
        <v>7.5415515889104261E-3</v>
      </c>
      <c r="Z24">
        <f t="shared" si="18"/>
        <v>0.7420298522463924</v>
      </c>
      <c r="AB24">
        <f t="shared" si="19"/>
        <v>1056.3398790808067</v>
      </c>
      <c r="AC24">
        <f t="shared" si="2"/>
        <v>1028.4850091306339</v>
      </c>
      <c r="AE24">
        <f t="shared" si="3"/>
        <v>0</v>
      </c>
      <c r="AF24">
        <f t="shared" si="4"/>
        <v>0</v>
      </c>
      <c r="AG24">
        <f t="shared" si="4"/>
        <v>-9.2753731530799044</v>
      </c>
      <c r="AH24">
        <f t="shared" si="5"/>
        <v>-1145.9387639349391</v>
      </c>
      <c r="AI24">
        <f t="shared" si="6"/>
        <v>-1155.214137088019</v>
      </c>
      <c r="AJ24">
        <f t="shared" si="7"/>
        <v>27.85486995017277</v>
      </c>
      <c r="AK24">
        <f t="shared" si="22"/>
        <v>73.943791535656473</v>
      </c>
      <c r="AL24">
        <f t="shared" si="8"/>
        <v>-1053.4154756021899</v>
      </c>
      <c r="AN24">
        <f t="shared" si="9"/>
        <v>0</v>
      </c>
      <c r="AO24">
        <f t="shared" si="9"/>
        <v>0</v>
      </c>
      <c r="AP24">
        <f t="shared" si="9"/>
        <v>-0.858524937228623</v>
      </c>
      <c r="AQ24">
        <f t="shared" si="9"/>
        <v>-106.06764699794435</v>
      </c>
      <c r="AR24">
        <f t="shared" si="9"/>
        <v>-106.92617193517297</v>
      </c>
      <c r="AS24">
        <f t="shared" si="9"/>
        <v>2.5782359459622186</v>
      </c>
      <c r="AT24">
        <f t="shared" si="9"/>
        <v>6.844208630627044</v>
      </c>
      <c r="AU24">
        <f t="shared" si="9"/>
        <v>-97.503727358583731</v>
      </c>
      <c r="AW24">
        <v>21</v>
      </c>
      <c r="AX24">
        <f>IF(Z24&gt;0, (R24*SUMPRODUCT(K24:$K$98, X24:$X$98)-K24*$AZ$3)/Z24, 0)</f>
        <v>1386.0426315963412</v>
      </c>
    </row>
    <row r="25" spans="5:50" x14ac:dyDescent="0.25">
      <c r="E25">
        <v>2025</v>
      </c>
      <c r="F25" s="5">
        <f>EconomicRates!C65</f>
        <v>3.5571999999999999E-2</v>
      </c>
      <c r="G25" s="5">
        <f>EconomicRates!D65</f>
        <v>7.0000000000000007E-2</v>
      </c>
      <c r="H25" s="5">
        <f t="shared" si="10"/>
        <v>0.12000000000000001</v>
      </c>
      <c r="I25" s="5">
        <f t="shared" si="11"/>
        <v>1.1200000000000001</v>
      </c>
      <c r="J25">
        <f t="shared" si="12"/>
        <v>0.89285714285714279</v>
      </c>
      <c r="K25">
        <f t="shared" si="20"/>
        <v>8.2642510427844637E-2</v>
      </c>
      <c r="L25" s="2">
        <v>22</v>
      </c>
      <c r="M25" s="6">
        <v>6.4359999999999999E-3</v>
      </c>
      <c r="Q25" s="4">
        <f t="shared" si="21"/>
        <v>12.5</v>
      </c>
      <c r="R25">
        <f t="shared" si="0"/>
        <v>250000</v>
      </c>
      <c r="S25">
        <f t="shared" si="1"/>
        <v>1369.9001786409185</v>
      </c>
      <c r="U25">
        <f t="shared" si="13"/>
        <v>6.4359999999999999E-3</v>
      </c>
      <c r="V25">
        <f t="shared" si="14"/>
        <v>0.01</v>
      </c>
      <c r="W25">
        <f t="shared" si="15"/>
        <v>0.7420298522463924</v>
      </c>
      <c r="X25">
        <f t="shared" si="16"/>
        <v>4.7757041290577814E-3</v>
      </c>
      <c r="Y25">
        <f t="shared" si="17"/>
        <v>7.4202985224639242E-3</v>
      </c>
      <c r="Z25">
        <f t="shared" si="18"/>
        <v>0.72983384959487063</v>
      </c>
      <c r="AB25">
        <f t="shared" si="19"/>
        <v>1028.4850091306339</v>
      </c>
      <c r="AC25">
        <f t="shared" si="2"/>
        <v>999.79952093820248</v>
      </c>
      <c r="AE25">
        <f t="shared" si="3"/>
        <v>0</v>
      </c>
      <c r="AF25">
        <f t="shared" si="4"/>
        <v>0</v>
      </c>
      <c r="AG25">
        <f t="shared" si="4"/>
        <v>-9.1229231199358836</v>
      </c>
      <c r="AH25">
        <f t="shared" si="5"/>
        <v>-1193.9260322644454</v>
      </c>
      <c r="AI25">
        <f t="shared" si="6"/>
        <v>-1203.0489553843813</v>
      </c>
      <c r="AJ25">
        <f t="shared" si="7"/>
        <v>28.685488192431421</v>
      </c>
      <c r="AK25">
        <f t="shared" si="22"/>
        <v>71.993950639144373</v>
      </c>
      <c r="AL25">
        <f t="shared" si="8"/>
        <v>-1102.3695165528056</v>
      </c>
      <c r="AN25">
        <f t="shared" si="9"/>
        <v>0</v>
      </c>
      <c r="AO25">
        <f t="shared" si="9"/>
        <v>0</v>
      </c>
      <c r="AP25">
        <f t="shared" si="9"/>
        <v>-0.75394126907172621</v>
      </c>
      <c r="AQ25">
        <f t="shared" si="9"/>
        <v>-98.669044571489607</v>
      </c>
      <c r="AR25">
        <f t="shared" si="9"/>
        <v>-99.422985840561324</v>
      </c>
      <c r="AS25">
        <f t="shared" si="9"/>
        <v>2.3706407570708281</v>
      </c>
      <c r="AT25">
        <f t="shared" si="9"/>
        <v>5.9497608164372213</v>
      </c>
      <c r="AU25">
        <f t="shared" si="9"/>
        <v>-91.102584267053288</v>
      </c>
      <c r="AW25">
        <v>22</v>
      </c>
      <c r="AX25">
        <f>IF(Z25&gt;0, (R25*SUMPRODUCT(K25:$K$98, X25:$X$98)-K25*$AZ$3)/Z25, 0)</f>
        <v>1369.9001786409185</v>
      </c>
    </row>
    <row r="26" spans="5:50" x14ac:dyDescent="0.25">
      <c r="E26">
        <v>2026</v>
      </c>
      <c r="F26" s="5">
        <f>EconomicRates!C66</f>
        <v>3.5571999999999999E-2</v>
      </c>
      <c r="G26" s="5">
        <f>EconomicRates!D66</f>
        <v>7.0000000000000007E-2</v>
      </c>
      <c r="H26" s="5">
        <f t="shared" si="10"/>
        <v>0.12000000000000001</v>
      </c>
      <c r="I26" s="5">
        <f t="shared" si="11"/>
        <v>1.1200000000000001</v>
      </c>
      <c r="J26">
        <f t="shared" si="12"/>
        <v>0.89285714285714279</v>
      </c>
      <c r="K26">
        <f t="shared" si="20"/>
        <v>7.3787955739146996E-2</v>
      </c>
      <c r="L26" s="2">
        <v>23</v>
      </c>
      <c r="M26" s="6">
        <v>6.8199999999999997E-3</v>
      </c>
      <c r="Q26" s="4">
        <f t="shared" si="21"/>
        <v>12.5</v>
      </c>
      <c r="R26">
        <f t="shared" si="0"/>
        <v>250000</v>
      </c>
      <c r="S26">
        <f t="shared" si="1"/>
        <v>1352.115967994192</v>
      </c>
      <c r="U26">
        <f t="shared" si="13"/>
        <v>6.8199999999999997E-3</v>
      </c>
      <c r="V26">
        <f t="shared" si="14"/>
        <v>0.01</v>
      </c>
      <c r="W26">
        <f t="shared" si="15"/>
        <v>0.72983384959487063</v>
      </c>
      <c r="X26">
        <f t="shared" si="16"/>
        <v>4.9774668542370178E-3</v>
      </c>
      <c r="Y26">
        <f t="shared" si="17"/>
        <v>7.2983384959487063E-3</v>
      </c>
      <c r="Z26">
        <f t="shared" si="18"/>
        <v>0.71755804424468483</v>
      </c>
      <c r="AB26">
        <f t="shared" si="19"/>
        <v>999.79952093820248</v>
      </c>
      <c r="AC26">
        <f t="shared" si="2"/>
        <v>970.22168958592135</v>
      </c>
      <c r="AE26">
        <f t="shared" si="3"/>
        <v>0</v>
      </c>
      <c r="AF26">
        <f t="shared" si="4"/>
        <v>0</v>
      </c>
      <c r="AG26">
        <f t="shared" si="4"/>
        <v>-8.9694755530585599</v>
      </c>
      <c r="AH26">
        <f t="shared" si="5"/>
        <v>-1244.3667135592545</v>
      </c>
      <c r="AI26">
        <f t="shared" si="6"/>
        <v>-1253.3361891123131</v>
      </c>
      <c r="AJ26">
        <f t="shared" si="7"/>
        <v>29.577831352281123</v>
      </c>
      <c r="AK26">
        <f t="shared" si="22"/>
        <v>69.985966465674181</v>
      </c>
      <c r="AL26">
        <f t="shared" si="8"/>
        <v>-1153.7723912943579</v>
      </c>
      <c r="AN26">
        <f t="shared" si="9"/>
        <v>0</v>
      </c>
      <c r="AO26">
        <f t="shared" si="9"/>
        <v>0</v>
      </c>
      <c r="AP26">
        <f t="shared" si="9"/>
        <v>-0.66183926511244606</v>
      </c>
      <c r="AQ26">
        <f t="shared" si="9"/>
        <v>-91.819275983378077</v>
      </c>
      <c r="AR26">
        <f t="shared" si="9"/>
        <v>-92.481115248490525</v>
      </c>
      <c r="AS26">
        <f t="shared" si="9"/>
        <v>2.1824877106820737</v>
      </c>
      <c r="AT26">
        <f t="shared" si="9"/>
        <v>5.1641213959305921</v>
      </c>
      <c r="AU26">
        <f t="shared" si="9"/>
        <v>-85.134506141877878</v>
      </c>
      <c r="AW26">
        <v>23</v>
      </c>
      <c r="AX26">
        <f>IF(Z26&gt;0, (R26*SUMPRODUCT(K26:$K$98, X26:$X$98)-K26*$AZ$3)/Z26, 0)</f>
        <v>1352.115967994192</v>
      </c>
    </row>
    <row r="27" spans="5:50" x14ac:dyDescent="0.25">
      <c r="E27">
        <v>2027</v>
      </c>
      <c r="F27" s="5">
        <f>EconomicRates!C67</f>
        <v>3.5571999999999999E-2</v>
      </c>
      <c r="G27" s="5">
        <f>EconomicRates!D67</f>
        <v>7.0000000000000007E-2</v>
      </c>
      <c r="H27" s="5">
        <f t="shared" si="10"/>
        <v>0.12000000000000001</v>
      </c>
      <c r="I27" s="5">
        <f t="shared" si="11"/>
        <v>1.1200000000000001</v>
      </c>
      <c r="J27">
        <f t="shared" si="12"/>
        <v>0.89285714285714279</v>
      </c>
      <c r="K27">
        <f t="shared" si="20"/>
        <v>6.5882103338524095E-2</v>
      </c>
      <c r="L27" s="2">
        <v>24</v>
      </c>
      <c r="M27" s="6">
        <v>7.2269999999999999E-3</v>
      </c>
      <c r="Q27" s="4">
        <f t="shared" si="21"/>
        <v>12.5</v>
      </c>
      <c r="R27">
        <f t="shared" si="0"/>
        <v>250000</v>
      </c>
      <c r="S27">
        <f t="shared" si="1"/>
        <v>1333.0905184399764</v>
      </c>
      <c r="U27">
        <f t="shared" si="13"/>
        <v>7.2269999999999999E-3</v>
      </c>
      <c r="V27">
        <f t="shared" si="14"/>
        <v>0.01</v>
      </c>
      <c r="W27">
        <f t="shared" si="15"/>
        <v>0.71755804424468483</v>
      </c>
      <c r="X27">
        <f t="shared" si="16"/>
        <v>5.1857919857563372E-3</v>
      </c>
      <c r="Y27">
        <f t="shared" si="17"/>
        <v>7.1755804424468482E-3</v>
      </c>
      <c r="Z27">
        <f t="shared" si="18"/>
        <v>0.70519667181648171</v>
      </c>
      <c r="AB27">
        <f t="shared" si="19"/>
        <v>970.22168958592135</v>
      </c>
      <c r="AC27">
        <f t="shared" si="2"/>
        <v>940.09099683397949</v>
      </c>
      <c r="AE27">
        <f t="shared" si="3"/>
        <v>0</v>
      </c>
      <c r="AF27">
        <f t="shared" si="4"/>
        <v>0</v>
      </c>
      <c r="AG27">
        <f t="shared" si="4"/>
        <v>-8.8149583977060217</v>
      </c>
      <c r="AH27">
        <f t="shared" si="5"/>
        <v>-1296.4479964390844</v>
      </c>
      <c r="AI27">
        <f t="shared" si="6"/>
        <v>-1305.2629548367904</v>
      </c>
      <c r="AJ27">
        <f t="shared" si="7"/>
        <v>30.130692751941865</v>
      </c>
      <c r="AK27">
        <f t="shared" si="22"/>
        <v>67.915518271014506</v>
      </c>
      <c r="AL27">
        <f t="shared" si="8"/>
        <v>-1207.2167438138342</v>
      </c>
      <c r="AN27">
        <f t="shared" si="9"/>
        <v>0</v>
      </c>
      <c r="AO27">
        <f t="shared" si="9"/>
        <v>0</v>
      </c>
      <c r="AP27">
        <f t="shared" si="9"/>
        <v>-0.58074800008245886</v>
      </c>
      <c r="AQ27">
        <f t="shared" si="9"/>
        <v>-85.412720874422277</v>
      </c>
      <c r="AR27">
        <f t="shared" si="9"/>
        <v>-85.993468874504728</v>
      </c>
      <c r="AS27">
        <f t="shared" si="9"/>
        <v>1.985073413544753</v>
      </c>
      <c r="AT27">
        <f t="shared" si="9"/>
        <v>4.4744171930203986</v>
      </c>
      <c r="AU27">
        <f t="shared" si="9"/>
        <v>-79.533978267939588</v>
      </c>
      <c r="AW27">
        <v>24</v>
      </c>
      <c r="AX27">
        <f>IF(Z27&gt;0, (R27*SUMPRODUCT(K27:$K$98, X27:$X$98)-K27*$AZ$3)/Z27, 0)</f>
        <v>1333.0905184399764</v>
      </c>
    </row>
    <row r="28" spans="5:50" x14ac:dyDescent="0.25">
      <c r="E28">
        <v>2028</v>
      </c>
      <c r="F28" s="5">
        <f>EconomicRates!C68</f>
        <v>3.5571999999999999E-2</v>
      </c>
      <c r="G28" s="5">
        <f>EconomicRates!D68</f>
        <v>7.0000000000000007E-2</v>
      </c>
      <c r="H28" s="5">
        <f t="shared" si="10"/>
        <v>0.12000000000000001</v>
      </c>
      <c r="I28" s="5">
        <f t="shared" si="11"/>
        <v>1.1200000000000001</v>
      </c>
      <c r="J28">
        <f t="shared" si="12"/>
        <v>0.89285714285714279</v>
      </c>
      <c r="K28">
        <f t="shared" si="20"/>
        <v>5.8823306552253651E-2</v>
      </c>
      <c r="L28" s="2">
        <v>25</v>
      </c>
      <c r="M28" s="6">
        <v>7.6860000000000001E-3</v>
      </c>
      <c r="Q28" s="4">
        <f t="shared" si="21"/>
        <v>12.5</v>
      </c>
      <c r="R28">
        <f t="shared" si="0"/>
        <v>250000</v>
      </c>
      <c r="S28">
        <f t="shared" si="1"/>
        <v>1313.3031742975134</v>
      </c>
      <c r="U28">
        <f t="shared" si="13"/>
        <v>7.6860000000000001E-3</v>
      </c>
      <c r="V28">
        <f t="shared" si="14"/>
        <v>0.01</v>
      </c>
      <c r="W28">
        <f t="shared" si="15"/>
        <v>0.70519667181648171</v>
      </c>
      <c r="X28">
        <f t="shared" si="16"/>
        <v>5.4201416195814789E-3</v>
      </c>
      <c r="Y28">
        <f t="shared" si="17"/>
        <v>7.0519667181648173E-3</v>
      </c>
      <c r="Z28">
        <f t="shared" si="18"/>
        <v>0.69272456347873546</v>
      </c>
      <c r="AB28">
        <f t="shared" si="19"/>
        <v>940.09099683397949</v>
      </c>
      <c r="AC28">
        <f t="shared" si="2"/>
        <v>909.75736813048252</v>
      </c>
      <c r="AE28">
        <f t="shared" si="3"/>
        <v>0</v>
      </c>
      <c r="AF28">
        <f t="shared" si="4"/>
        <v>0</v>
      </c>
      <c r="AG28">
        <f t="shared" si="4"/>
        <v>-8.6590570434841929</v>
      </c>
      <c r="AH28">
        <f t="shared" si="5"/>
        <v>-1355.0354048953698</v>
      </c>
      <c r="AI28">
        <f t="shared" si="6"/>
        <v>-1363.6944619388539</v>
      </c>
      <c r="AJ28">
        <f t="shared" si="7"/>
        <v>30.33362870349697</v>
      </c>
      <c r="AK28">
        <f t="shared" si="22"/>
        <v>65.806369778378567</v>
      </c>
      <c r="AL28">
        <f t="shared" si="8"/>
        <v>-1267.5544634569783</v>
      </c>
      <c r="AN28">
        <f t="shared" si="9"/>
        <v>0</v>
      </c>
      <c r="AO28">
        <f t="shared" si="9"/>
        <v>0</v>
      </c>
      <c r="AP28">
        <f t="shared" si="9"/>
        <v>-0.50935436692232183</v>
      </c>
      <c r="AQ28">
        <f t="shared" si="9"/>
        <v>-79.707663011317479</v>
      </c>
      <c r="AR28">
        <f t="shared" si="9"/>
        <v>-80.217017378239802</v>
      </c>
      <c r="AS28">
        <f t="shared" si="9"/>
        <v>1.7843243400680429</v>
      </c>
      <c r="AT28">
        <f t="shared" si="9"/>
        <v>3.8709482625645228</v>
      </c>
      <c r="AU28">
        <f t="shared" si="9"/>
        <v>-74.561744775607238</v>
      </c>
      <c r="AW28">
        <v>25</v>
      </c>
      <c r="AX28">
        <f>IF(Z28&gt;0, (R28*SUMPRODUCT(K28:$K$98, X28:$X$98)-K28*$AZ$3)/Z28, 0)</f>
        <v>1313.3031742975134</v>
      </c>
    </row>
    <row r="29" spans="5:50" x14ac:dyDescent="0.25">
      <c r="E29">
        <v>2029</v>
      </c>
      <c r="F29" s="5">
        <f>EconomicRates!C69</f>
        <v>3.5571999999999999E-2</v>
      </c>
      <c r="G29" s="5">
        <f>EconomicRates!D69</f>
        <v>7.0000000000000007E-2</v>
      </c>
      <c r="H29" s="5">
        <f t="shared" si="10"/>
        <v>0.12000000000000001</v>
      </c>
      <c r="I29" s="5">
        <f t="shared" si="11"/>
        <v>1.1200000000000001</v>
      </c>
      <c r="J29">
        <f t="shared" si="12"/>
        <v>0.89285714285714279</v>
      </c>
      <c r="K29">
        <f t="shared" si="20"/>
        <v>5.2520809421655039E-2</v>
      </c>
      <c r="L29" s="2">
        <v>26</v>
      </c>
      <c r="M29" s="6">
        <v>8.2030000000000002E-3</v>
      </c>
      <c r="Q29" s="4">
        <f t="shared" si="21"/>
        <v>12.5</v>
      </c>
      <c r="R29">
        <f t="shared" si="0"/>
        <v>250000</v>
      </c>
      <c r="S29">
        <f t="shared" si="1"/>
        <v>1292.7631320071716</v>
      </c>
      <c r="U29">
        <f t="shared" si="13"/>
        <v>8.2030000000000002E-3</v>
      </c>
      <c r="V29">
        <f t="shared" si="14"/>
        <v>0.01</v>
      </c>
      <c r="W29">
        <f t="shared" si="15"/>
        <v>0.69272456347873546</v>
      </c>
      <c r="X29">
        <f t="shared" si="16"/>
        <v>5.6824195942160672E-3</v>
      </c>
      <c r="Y29">
        <f t="shared" si="17"/>
        <v>6.9272456347873549E-3</v>
      </c>
      <c r="Z29">
        <f t="shared" si="18"/>
        <v>0.68011489824973204</v>
      </c>
      <c r="AB29">
        <f t="shared" si="19"/>
        <v>909.75736813048252</v>
      </c>
      <c r="AC29">
        <f t="shared" si="2"/>
        <v>879.22746598606238</v>
      </c>
      <c r="AE29">
        <f t="shared" si="3"/>
        <v>0</v>
      </c>
      <c r="AF29">
        <f t="shared" si="4"/>
        <v>0</v>
      </c>
      <c r="AG29">
        <f t="shared" si="4"/>
        <v>-8.5014362281216513</v>
      </c>
      <c r="AH29">
        <f t="shared" si="5"/>
        <v>-1420.6048985540167</v>
      </c>
      <c r="AI29">
        <f t="shared" si="6"/>
        <v>-1429.1063347821384</v>
      </c>
      <c r="AJ29">
        <f t="shared" si="7"/>
        <v>30.529902144420134</v>
      </c>
      <c r="AK29">
        <f t="shared" si="22"/>
        <v>63.683015769133782</v>
      </c>
      <c r="AL29">
        <f t="shared" si="8"/>
        <v>-1334.8934168685846</v>
      </c>
      <c r="AN29">
        <f t="shared" si="9"/>
        <v>0</v>
      </c>
      <c r="AO29">
        <f t="shared" si="9"/>
        <v>0</v>
      </c>
      <c r="AP29">
        <f t="shared" si="9"/>
        <v>-0.44650231194753109</v>
      </c>
      <c r="AQ29">
        <f t="shared" si="9"/>
        <v>-74.611319140425095</v>
      </c>
      <c r="AR29">
        <f t="shared" si="9"/>
        <v>-75.057821452372636</v>
      </c>
      <c r="AS29">
        <f t="shared" si="9"/>
        <v>1.6034551721888675</v>
      </c>
      <c r="AT29">
        <f t="shared" si="9"/>
        <v>3.3446835346069279</v>
      </c>
      <c r="AU29">
        <f t="shared" si="9"/>
        <v>-70.109682745576848</v>
      </c>
      <c r="AW29">
        <v>26</v>
      </c>
      <c r="AX29">
        <f>IF(Z29&gt;0, (R29*SUMPRODUCT(K29:$K$98, X29:$X$98)-K29*$AZ$3)/Z29, 0)</f>
        <v>1292.7631320071716</v>
      </c>
    </row>
    <row r="30" spans="5:50" x14ac:dyDescent="0.25">
      <c r="E30">
        <v>2030</v>
      </c>
      <c r="F30" s="5">
        <f>EconomicRates!C70</f>
        <v>3.5571999999999999E-2</v>
      </c>
      <c r="G30" s="5">
        <f>EconomicRates!D70</f>
        <v>7.0000000000000007E-2</v>
      </c>
      <c r="H30" s="5">
        <f t="shared" si="10"/>
        <v>0.12000000000000001</v>
      </c>
      <c r="I30" s="5">
        <f t="shared" si="11"/>
        <v>1.1200000000000001</v>
      </c>
      <c r="J30">
        <f t="shared" si="12"/>
        <v>0.89285714285714279</v>
      </c>
      <c r="K30">
        <f t="shared" si="20"/>
        <v>4.6893579840763422E-2</v>
      </c>
      <c r="L30" s="2">
        <v>27</v>
      </c>
      <c r="M30" s="6">
        <v>8.7950000000000007E-3</v>
      </c>
      <c r="Q30" s="4">
        <f t="shared" si="21"/>
        <v>12.5</v>
      </c>
      <c r="R30">
        <f t="shared" si="0"/>
        <v>250000</v>
      </c>
      <c r="S30">
        <f t="shared" si="1"/>
        <v>1271.5180532307811</v>
      </c>
      <c r="U30">
        <f t="shared" si="13"/>
        <v>8.7950000000000007E-3</v>
      </c>
      <c r="V30">
        <f t="shared" si="14"/>
        <v>0.01</v>
      </c>
      <c r="W30">
        <f t="shared" si="15"/>
        <v>0.68011489824973204</v>
      </c>
      <c r="X30">
        <f t="shared" si="16"/>
        <v>5.9816105301063937E-3</v>
      </c>
      <c r="Y30">
        <f t="shared" si="17"/>
        <v>6.8011489824973204E-3</v>
      </c>
      <c r="Z30">
        <f t="shared" si="18"/>
        <v>0.66733213873712838</v>
      </c>
      <c r="AB30">
        <f t="shared" si="19"/>
        <v>879.22746598606238</v>
      </c>
      <c r="AC30">
        <f t="shared" si="2"/>
        <v>848.52486190536695</v>
      </c>
      <c r="AE30">
        <f t="shared" si="3"/>
        <v>0</v>
      </c>
      <c r="AF30">
        <f t="shared" si="4"/>
        <v>0</v>
      </c>
      <c r="AG30">
        <f t="shared" si="4"/>
        <v>-8.3416517342141052</v>
      </c>
      <c r="AH30">
        <f t="shared" si="5"/>
        <v>-1495.4026325265984</v>
      </c>
      <c r="AI30">
        <f t="shared" si="6"/>
        <v>-1503.7442842608125</v>
      </c>
      <c r="AJ30">
        <f t="shared" si="7"/>
        <v>30.702604080695437</v>
      </c>
      <c r="AK30">
        <f t="shared" si="22"/>
        <v>61.545922619024374</v>
      </c>
      <c r="AL30">
        <f t="shared" si="8"/>
        <v>-1411.4957575610927</v>
      </c>
      <c r="AN30">
        <f t="shared" si="9"/>
        <v>0</v>
      </c>
      <c r="AO30">
        <f t="shared" si="9"/>
        <v>0</v>
      </c>
      <c r="AP30">
        <f t="shared" si="9"/>
        <v>-0.39116991160221182</v>
      </c>
      <c r="AQ30">
        <f t="shared" si="9"/>
        <v>-70.12478274247384</v>
      </c>
      <c r="AR30">
        <f t="shared" si="9"/>
        <v>-70.51595265407606</v>
      </c>
      <c r="AS30">
        <f t="shared" si="9"/>
        <v>1.4397550157774404</v>
      </c>
      <c r="AT30">
        <f t="shared" si="9"/>
        <v>2.8861086362086668</v>
      </c>
      <c r="AU30">
        <f t="shared" si="9"/>
        <v>-66.190089002089948</v>
      </c>
      <c r="AW30">
        <v>27</v>
      </c>
      <c r="AX30">
        <f>IF(Z30&gt;0, (R30*SUMPRODUCT(K30:$K$98, X30:$X$98)-K30*$AZ$3)/Z30, 0)</f>
        <v>1271.5180532307811</v>
      </c>
    </row>
    <row r="31" spans="5:50" x14ac:dyDescent="0.25">
      <c r="E31">
        <v>2031</v>
      </c>
      <c r="F31" s="5">
        <f>EconomicRates!C71</f>
        <v>3.5571999999999999E-2</v>
      </c>
      <c r="G31" s="5">
        <f>EconomicRates!D71</f>
        <v>7.0000000000000007E-2</v>
      </c>
      <c r="H31" s="5">
        <f t="shared" si="10"/>
        <v>0.12000000000000001</v>
      </c>
      <c r="I31" s="5">
        <f t="shared" si="11"/>
        <v>1.1200000000000001</v>
      </c>
      <c r="J31">
        <f t="shared" si="12"/>
        <v>0.89285714285714279</v>
      </c>
      <c r="K31">
        <f t="shared" si="20"/>
        <v>4.1869267714967337E-2</v>
      </c>
      <c r="L31" s="2">
        <v>28</v>
      </c>
      <c r="M31" s="6">
        <v>9.4780000000000003E-3</v>
      </c>
      <c r="Q31" s="4">
        <f t="shared" si="21"/>
        <v>12.5</v>
      </c>
      <c r="R31">
        <f t="shared" si="0"/>
        <v>250000</v>
      </c>
      <c r="S31">
        <f t="shared" si="1"/>
        <v>1249.5216277760308</v>
      </c>
      <c r="U31">
        <f t="shared" si="13"/>
        <v>9.4780000000000003E-3</v>
      </c>
      <c r="V31">
        <f t="shared" si="14"/>
        <v>0.01</v>
      </c>
      <c r="W31">
        <f t="shared" si="15"/>
        <v>0.66733213873712838</v>
      </c>
      <c r="X31">
        <f t="shared" si="16"/>
        <v>6.3249740109505032E-3</v>
      </c>
      <c r="Y31">
        <f t="shared" si="17"/>
        <v>6.6733213873712838E-3</v>
      </c>
      <c r="Z31">
        <f t="shared" si="18"/>
        <v>0.65433384333880651</v>
      </c>
      <c r="AB31">
        <f t="shared" si="19"/>
        <v>848.52486190536695</v>
      </c>
      <c r="AC31">
        <f t="shared" si="2"/>
        <v>817.60428903765182</v>
      </c>
      <c r="AE31">
        <f t="shared" si="3"/>
        <v>0</v>
      </c>
      <c r="AF31">
        <f t="shared" si="4"/>
        <v>0</v>
      </c>
      <c r="AG31">
        <f t="shared" si="4"/>
        <v>-8.1791730417350816</v>
      </c>
      <c r="AH31">
        <f t="shared" si="5"/>
        <v>-1581.2435027376257</v>
      </c>
      <c r="AI31">
        <f t="shared" si="6"/>
        <v>-1589.4226757793608</v>
      </c>
      <c r="AJ31">
        <f t="shared" si="7"/>
        <v>30.920572867715123</v>
      </c>
      <c r="AK31">
        <f t="shared" si="22"/>
        <v>59.396740333375689</v>
      </c>
      <c r="AL31">
        <f t="shared" si="8"/>
        <v>-1499.1053625782699</v>
      </c>
      <c r="AN31">
        <f t="shared" si="9"/>
        <v>0</v>
      </c>
      <c r="AO31">
        <f t="shared" si="9"/>
        <v>0</v>
      </c>
      <c r="AP31">
        <f t="shared" si="9"/>
        <v>-0.34245598577144987</v>
      </c>
      <c r="AQ31">
        <f t="shared" si="9"/>
        <v>-66.20550753867434</v>
      </c>
      <c r="AR31">
        <f t="shared" si="9"/>
        <v>-66.547963524445791</v>
      </c>
      <c r="AS31">
        <f t="shared" si="9"/>
        <v>1.2946217432985199</v>
      </c>
      <c r="AT31">
        <f t="shared" si="9"/>
        <v>2.486898022414505</v>
      </c>
      <c r="AU31">
        <f t="shared" si="9"/>
        <v>-62.766443758732763</v>
      </c>
      <c r="AW31">
        <v>28</v>
      </c>
      <c r="AX31">
        <f>IF(Z31&gt;0, (R31*SUMPRODUCT(K31:$K$98, X31:$X$98)-K31*$AZ$3)/Z31, 0)</f>
        <v>1249.5216277760308</v>
      </c>
    </row>
    <row r="32" spans="5:50" x14ac:dyDescent="0.25">
      <c r="E32">
        <v>2032</v>
      </c>
      <c r="F32" s="5">
        <f>EconomicRates!C72</f>
        <v>3.5571999999999999E-2</v>
      </c>
      <c r="G32" s="5">
        <f>EconomicRates!D72</f>
        <v>7.0000000000000007E-2</v>
      </c>
      <c r="H32" s="5">
        <f t="shared" si="10"/>
        <v>0.12000000000000001</v>
      </c>
      <c r="I32" s="5">
        <f t="shared" si="11"/>
        <v>1.1200000000000001</v>
      </c>
      <c r="J32">
        <f t="shared" si="12"/>
        <v>0.89285714285714279</v>
      </c>
      <c r="K32">
        <f t="shared" si="20"/>
        <v>3.7383274745506546E-2</v>
      </c>
      <c r="L32" s="2">
        <v>29</v>
      </c>
      <c r="M32" s="6">
        <v>1.0265E-2</v>
      </c>
      <c r="Q32" s="4">
        <f t="shared" si="21"/>
        <v>12.5</v>
      </c>
      <c r="R32">
        <f t="shared" si="0"/>
        <v>250000</v>
      </c>
      <c r="S32">
        <f t="shared" si="1"/>
        <v>1226.6958649154665</v>
      </c>
      <c r="U32">
        <f t="shared" si="13"/>
        <v>1.0265E-2</v>
      </c>
      <c r="V32">
        <f t="shared" si="14"/>
        <v>0.01</v>
      </c>
      <c r="W32">
        <f t="shared" si="15"/>
        <v>0.65433384333880651</v>
      </c>
      <c r="X32">
        <f t="shared" si="16"/>
        <v>6.716736901872849E-3</v>
      </c>
      <c r="Y32">
        <f t="shared" si="17"/>
        <v>6.5433384333880651E-3</v>
      </c>
      <c r="Z32">
        <f t="shared" si="18"/>
        <v>0.64107376800354565</v>
      </c>
      <c r="AB32">
        <f t="shared" si="19"/>
        <v>817.60428903765182</v>
      </c>
      <c r="AC32">
        <f t="shared" si="2"/>
        <v>786.40254031572658</v>
      </c>
      <c r="AE32">
        <f t="shared" si="3"/>
        <v>0</v>
      </c>
      <c r="AF32">
        <f t="shared" si="4"/>
        <v>0</v>
      </c>
      <c r="AG32">
        <f t="shared" si="4"/>
        <v>-8.0134221000443198</v>
      </c>
      <c r="AH32">
        <f t="shared" si="5"/>
        <v>-1679.1842254682122</v>
      </c>
      <c r="AI32">
        <f t="shared" si="6"/>
        <v>-1687.1976475682566</v>
      </c>
      <c r="AJ32">
        <f t="shared" si="7"/>
        <v>31.201748721925242</v>
      </c>
      <c r="AK32">
        <f t="shared" si="22"/>
        <v>57.23230023263563</v>
      </c>
      <c r="AL32">
        <f t="shared" si="8"/>
        <v>-1598.7635986136956</v>
      </c>
      <c r="AN32">
        <f t="shared" si="9"/>
        <v>0</v>
      </c>
      <c r="AO32">
        <f t="shared" si="9"/>
        <v>0</v>
      </c>
      <c r="AP32">
        <f t="shared" si="9"/>
        <v>-0.29956796001767083</v>
      </c>
      <c r="AQ32">
        <f t="shared" si="9"/>
        <v>-62.773405248998785</v>
      </c>
      <c r="AR32">
        <f t="shared" si="9"/>
        <v>-63.07297320901646</v>
      </c>
      <c r="AS32">
        <f t="shared" si="9"/>
        <v>1.1664235450119891</v>
      </c>
      <c r="AT32">
        <f t="shared" si="9"/>
        <v>2.139530803913936</v>
      </c>
      <c r="AU32">
        <f t="shared" si="9"/>
        <v>-59.767018860090531</v>
      </c>
      <c r="AW32">
        <v>29</v>
      </c>
      <c r="AX32">
        <f>IF(Z32&gt;0, (R32*SUMPRODUCT(K32:$K$98, X32:$X$98)-K32*$AZ$3)/Z32, 0)</f>
        <v>1226.6958649154665</v>
      </c>
    </row>
    <row r="33" spans="5:50" x14ac:dyDescent="0.25">
      <c r="E33">
        <v>2033</v>
      </c>
      <c r="F33" s="5">
        <f>EconomicRates!C73</f>
        <v>3.5571999999999999E-2</v>
      </c>
      <c r="G33" s="5">
        <f>EconomicRates!D73</f>
        <v>7.0000000000000007E-2</v>
      </c>
      <c r="H33" s="5">
        <f t="shared" si="10"/>
        <v>0.12000000000000001</v>
      </c>
      <c r="I33" s="5">
        <f t="shared" si="11"/>
        <v>1.1200000000000001</v>
      </c>
      <c r="J33">
        <f t="shared" si="12"/>
        <v>0.89285714285714279</v>
      </c>
      <c r="K33">
        <f t="shared" si="20"/>
        <v>3.337792387991656E-2</v>
      </c>
      <c r="L33" s="2">
        <v>30</v>
      </c>
      <c r="M33" s="6">
        <v>1.1204E-2</v>
      </c>
      <c r="Q33" s="4">
        <f t="shared" si="21"/>
        <v>12.5</v>
      </c>
      <c r="R33">
        <f t="shared" si="0"/>
        <v>250000</v>
      </c>
      <c r="S33">
        <f t="shared" si="1"/>
        <v>1203.0374864935691</v>
      </c>
      <c r="U33">
        <f t="shared" si="13"/>
        <v>1.1204E-2</v>
      </c>
      <c r="V33">
        <f t="shared" si="14"/>
        <v>0.01</v>
      </c>
      <c r="W33">
        <f t="shared" si="15"/>
        <v>0.64107376800354565</v>
      </c>
      <c r="X33">
        <f t="shared" si="16"/>
        <v>7.1825904967117256E-3</v>
      </c>
      <c r="Y33">
        <f t="shared" si="17"/>
        <v>6.4107376800354565E-3</v>
      </c>
      <c r="Z33">
        <f t="shared" si="18"/>
        <v>0.62748043982679846</v>
      </c>
      <c r="AB33">
        <f t="shared" si="19"/>
        <v>786.40254031572658</v>
      </c>
      <c r="AC33">
        <f t="shared" si="2"/>
        <v>754.88249115311089</v>
      </c>
      <c r="AE33">
        <f t="shared" si="3"/>
        <v>0</v>
      </c>
      <c r="AF33">
        <f t="shared" si="4"/>
        <v>0</v>
      </c>
      <c r="AG33">
        <f t="shared" si="4"/>
        <v>-7.8435054978349807</v>
      </c>
      <c r="AH33">
        <f t="shared" si="5"/>
        <v>-1795.6476241779314</v>
      </c>
      <c r="AI33">
        <f t="shared" si="6"/>
        <v>-1803.4911296757664</v>
      </c>
      <c r="AJ33">
        <f t="shared" si="7"/>
        <v>31.520049162615692</v>
      </c>
      <c r="AK33">
        <f t="shared" si="22"/>
        <v>55.048177822100868</v>
      </c>
      <c r="AL33">
        <f t="shared" si="8"/>
        <v>-1716.92290269105</v>
      </c>
      <c r="AN33">
        <f t="shared" si="9"/>
        <v>0</v>
      </c>
      <c r="AO33">
        <f t="shared" si="9"/>
        <v>0</v>
      </c>
      <c r="AP33">
        <f t="shared" si="9"/>
        <v>-0.26179992945844305</v>
      </c>
      <c r="AQ33">
        <f t="shared" si="9"/>
        <v>-59.934989714964011</v>
      </c>
      <c r="AR33">
        <f t="shared" si="9"/>
        <v>-60.196789644422459</v>
      </c>
      <c r="AS33">
        <f t="shared" si="9"/>
        <v>1.0520738016410143</v>
      </c>
      <c r="AT33">
        <f t="shared" si="9"/>
        <v>1.8373938890741937</v>
      </c>
      <c r="AU33">
        <f t="shared" si="9"/>
        <v>-57.307321953707252</v>
      </c>
      <c r="AW33">
        <v>30</v>
      </c>
      <c r="AX33">
        <f>IF(Z33&gt;0, (R33*SUMPRODUCT(K33:$K$98, X33:$X$98)-K33*$AZ$3)/Z33, 0)</f>
        <v>1203.0374864935691</v>
      </c>
    </row>
    <row r="34" spans="5:50" x14ac:dyDescent="0.25">
      <c r="E34">
        <v>2034</v>
      </c>
      <c r="F34" s="5">
        <f>EconomicRates!C74</f>
        <v>3.5571999999999999E-2</v>
      </c>
      <c r="G34" s="5">
        <f>EconomicRates!D74</f>
        <v>7.0000000000000007E-2</v>
      </c>
      <c r="H34" s="5">
        <f t="shared" si="10"/>
        <v>0.12000000000000001</v>
      </c>
      <c r="I34" s="5">
        <f t="shared" si="11"/>
        <v>1.1200000000000001</v>
      </c>
      <c r="J34">
        <f t="shared" si="12"/>
        <v>0.89285714285714279</v>
      </c>
      <c r="K34">
        <f t="shared" si="20"/>
        <v>2.9801717749925499E-2</v>
      </c>
      <c r="L34" s="2">
        <v>31</v>
      </c>
      <c r="M34" s="6">
        <v>1.2285000000000001E-2</v>
      </c>
      <c r="Q34" s="4">
        <f t="shared" si="21"/>
        <v>12.5</v>
      </c>
      <c r="R34">
        <f t="shared" si="0"/>
        <v>250000</v>
      </c>
      <c r="S34">
        <f t="shared" si="1"/>
        <v>1178.2490193419992</v>
      </c>
      <c r="U34">
        <f t="shared" si="13"/>
        <v>1.2285000000000001E-2</v>
      </c>
      <c r="V34">
        <f t="shared" si="14"/>
        <v>0.01</v>
      </c>
      <c r="W34">
        <f t="shared" si="15"/>
        <v>0.62748043982679846</v>
      </c>
      <c r="X34">
        <f t="shared" si="16"/>
        <v>7.7085972032722196E-3</v>
      </c>
      <c r="Y34">
        <f t="shared" si="17"/>
        <v>6.2748043982679847E-3</v>
      </c>
      <c r="Z34">
        <f t="shared" si="18"/>
        <v>0.61349703822525825</v>
      </c>
      <c r="AB34">
        <f t="shared" si="19"/>
        <v>754.88249115311089</v>
      </c>
      <c r="AC34">
        <f t="shared" si="2"/>
        <v>722.85228365813157</v>
      </c>
      <c r="AE34">
        <f t="shared" si="3"/>
        <v>0</v>
      </c>
      <c r="AF34">
        <f t="shared" si="4"/>
        <v>0</v>
      </c>
      <c r="AG34">
        <f t="shared" si="4"/>
        <v>-7.6687129778157281</v>
      </c>
      <c r="AH34">
        <f t="shared" si="5"/>
        <v>-1927.1493008180548</v>
      </c>
      <c r="AI34">
        <f t="shared" si="6"/>
        <v>-1934.8180137958705</v>
      </c>
      <c r="AJ34">
        <f t="shared" si="7"/>
        <v>32.030207494979322</v>
      </c>
      <c r="AK34">
        <f t="shared" si="22"/>
        <v>52.841774380717766</v>
      </c>
      <c r="AL34">
        <f t="shared" si="8"/>
        <v>-1849.9460319201735</v>
      </c>
      <c r="AN34">
        <f t="shared" si="9"/>
        <v>0</v>
      </c>
      <c r="AO34">
        <f t="shared" si="9"/>
        <v>0</v>
      </c>
      <c r="AP34">
        <f t="shared" si="9"/>
        <v>-0.22854081967005502</v>
      </c>
      <c r="AQ34">
        <f t="shared" si="9"/>
        <v>-57.432359524945937</v>
      </c>
      <c r="AR34">
        <f t="shared" si="9"/>
        <v>-57.660900344615989</v>
      </c>
      <c r="AS34">
        <f t="shared" si="9"/>
        <v>0.954555203236922</v>
      </c>
      <c r="AT34">
        <f t="shared" si="9"/>
        <v>1.5747756454993951</v>
      </c>
      <c r="AU34">
        <f t="shared" ref="AU34:AU79" si="23">AL34*$K34</f>
        <v>-55.131569495879674</v>
      </c>
      <c r="AW34">
        <v>31</v>
      </c>
      <c r="AX34">
        <f>IF(Z34&gt;0, (R34*SUMPRODUCT(K34:$K$98, X34:$X$98)-K34*$AZ$3)/Z34, 0)</f>
        <v>1178.2490193419992</v>
      </c>
    </row>
    <row r="35" spans="5:50" x14ac:dyDescent="0.25">
      <c r="E35">
        <v>2035</v>
      </c>
      <c r="F35" s="5">
        <f>EconomicRates!C75</f>
        <v>3.5571999999999999E-2</v>
      </c>
      <c r="G35" s="5">
        <f>EconomicRates!D75</f>
        <v>7.0000000000000007E-2</v>
      </c>
      <c r="H35" s="5">
        <f t="shared" si="10"/>
        <v>0.12000000000000001</v>
      </c>
      <c r="I35" s="5">
        <f t="shared" si="11"/>
        <v>1.1200000000000001</v>
      </c>
      <c r="J35">
        <f t="shared" si="12"/>
        <v>0.89285714285714279</v>
      </c>
      <c r="K35">
        <f t="shared" si="20"/>
        <v>2.660867656243348E-2</v>
      </c>
      <c r="L35" s="2">
        <v>32</v>
      </c>
      <c r="M35" s="6">
        <v>1.3528E-2</v>
      </c>
      <c r="Q35" s="4">
        <f t="shared" si="21"/>
        <v>12.5</v>
      </c>
      <c r="R35">
        <f t="shared" si="0"/>
        <v>250000</v>
      </c>
      <c r="S35">
        <f t="shared" si="1"/>
        <v>1152.3583948878372</v>
      </c>
      <c r="U35">
        <f t="shared" si="13"/>
        <v>1.3528E-2</v>
      </c>
      <c r="V35">
        <f t="shared" si="14"/>
        <v>0.01</v>
      </c>
      <c r="W35">
        <f t="shared" si="15"/>
        <v>0.61349703822525825</v>
      </c>
      <c r="X35">
        <f t="shared" si="16"/>
        <v>8.2993879331112932E-3</v>
      </c>
      <c r="Y35">
        <f t="shared" si="17"/>
        <v>6.1349703822525829E-3</v>
      </c>
      <c r="Z35">
        <f t="shared" si="18"/>
        <v>0.59906267990989437</v>
      </c>
      <c r="AB35">
        <f t="shared" si="19"/>
        <v>722.85228365813157</v>
      </c>
      <c r="AC35">
        <f t="shared" si="2"/>
        <v>690.33490825817205</v>
      </c>
      <c r="AE35">
        <f t="shared" si="3"/>
        <v>0</v>
      </c>
      <c r="AF35">
        <f t="shared" ref="AF35:AG66" si="24">-$Z35*P35</f>
        <v>0</v>
      </c>
      <c r="AG35">
        <f t="shared" si="24"/>
        <v>-7.4882834988736793</v>
      </c>
      <c r="AH35">
        <f t="shared" si="5"/>
        <v>-2074.8469832778233</v>
      </c>
      <c r="AI35">
        <f t="shared" ref="AI35:AI66" si="25">SUM(AE35:AH35)</f>
        <v>-2082.3352667766972</v>
      </c>
      <c r="AJ35">
        <f t="shared" si="7"/>
        <v>32.517375399959519</v>
      </c>
      <c r="AK35">
        <f t="shared" si="22"/>
        <v>50.599659856069216</v>
      </c>
      <c r="AL35">
        <f t="shared" ref="AL35:AL79" si="26">SUM(AI35:AK35)</f>
        <v>-1999.2182315206687</v>
      </c>
      <c r="AN35">
        <f t="shared" ref="AN35:AT66" si="27">AE35*$K35</f>
        <v>0</v>
      </c>
      <c r="AO35">
        <f t="shared" si="27"/>
        <v>0</v>
      </c>
      <c r="AP35">
        <f t="shared" si="27"/>
        <v>-0.19925331362933743</v>
      </c>
      <c r="AQ35">
        <f t="shared" si="27"/>
        <v>-55.208932294580428</v>
      </c>
      <c r="AR35">
        <f t="shared" si="27"/>
        <v>-55.40818560820977</v>
      </c>
      <c r="AS35">
        <f t="shared" si="27"/>
        <v>0.86524432467675383</v>
      </c>
      <c r="AT35">
        <f t="shared" si="27"/>
        <v>1.3463899832792952</v>
      </c>
      <c r="AU35">
        <f t="shared" si="23"/>
        <v>-53.196551300253731</v>
      </c>
      <c r="AW35">
        <v>32</v>
      </c>
      <c r="AX35">
        <f>IF(Z35&gt;0, (R35*SUMPRODUCT(K35:$K$98, X35:$X$98)-K35*$AZ$3)/Z35, 0)</f>
        <v>1152.3583948878372</v>
      </c>
    </row>
    <row r="36" spans="5:50" x14ac:dyDescent="0.25">
      <c r="E36">
        <v>2036</v>
      </c>
      <c r="F36" s="5">
        <f>EconomicRates!C76</f>
        <v>3.5571999999999999E-2</v>
      </c>
      <c r="G36" s="5">
        <f>EconomicRates!D76</f>
        <v>7.0000000000000007E-2</v>
      </c>
      <c r="H36" s="5">
        <f t="shared" si="10"/>
        <v>0.12000000000000001</v>
      </c>
      <c r="I36" s="5">
        <f t="shared" si="11"/>
        <v>1.1200000000000001</v>
      </c>
      <c r="J36">
        <f t="shared" si="12"/>
        <v>0.89285714285714279</v>
      </c>
      <c r="K36">
        <f t="shared" si="20"/>
        <v>2.3757746930744176E-2</v>
      </c>
      <c r="L36" s="2">
        <v>33</v>
      </c>
      <c r="M36" s="6">
        <v>1.4963000000000001E-2</v>
      </c>
      <c r="Q36" s="4">
        <f t="shared" si="21"/>
        <v>12.5</v>
      </c>
      <c r="R36">
        <f t="shared" si="0"/>
        <v>250000</v>
      </c>
      <c r="S36">
        <f t="shared" si="1"/>
        <v>1125.4274626860235</v>
      </c>
      <c r="U36">
        <f t="shared" si="13"/>
        <v>1.4963000000000001E-2</v>
      </c>
      <c r="V36">
        <f t="shared" si="14"/>
        <v>0.01</v>
      </c>
      <c r="W36">
        <f t="shared" si="15"/>
        <v>0.59906267990989437</v>
      </c>
      <c r="X36">
        <f t="shared" si="16"/>
        <v>8.9637748794917493E-3</v>
      </c>
      <c r="Y36">
        <f t="shared" si="17"/>
        <v>5.9906267990989439E-3</v>
      </c>
      <c r="Z36">
        <f t="shared" si="18"/>
        <v>0.58410827823130373</v>
      </c>
      <c r="AB36">
        <f t="shared" si="19"/>
        <v>690.33490825817205</v>
      </c>
      <c r="AC36">
        <f t="shared" si="2"/>
        <v>657.37149750375806</v>
      </c>
      <c r="AE36">
        <f t="shared" si="3"/>
        <v>0</v>
      </c>
      <c r="AF36">
        <f t="shared" si="24"/>
        <v>0</v>
      </c>
      <c r="AG36">
        <f t="shared" si="24"/>
        <v>-7.301353477891297</v>
      </c>
      <c r="AH36">
        <f t="shared" si="5"/>
        <v>-2240.9437198729374</v>
      </c>
      <c r="AI36">
        <f t="shared" si="25"/>
        <v>-2248.2450733508285</v>
      </c>
      <c r="AJ36">
        <f t="shared" si="7"/>
        <v>32.963410754413985</v>
      </c>
      <c r="AK36">
        <f t="shared" si="22"/>
        <v>48.323443578072045</v>
      </c>
      <c r="AL36">
        <f t="shared" si="26"/>
        <v>-2166.9582190183428</v>
      </c>
      <c r="AN36">
        <f t="shared" si="27"/>
        <v>0</v>
      </c>
      <c r="AO36">
        <f t="shared" si="27"/>
        <v>0</v>
      </c>
      <c r="AP36">
        <f t="shared" si="27"/>
        <v>-0.17346370817965026</v>
      </c>
      <c r="AQ36">
        <f t="shared" si="27"/>
        <v>-53.239773782781718</v>
      </c>
      <c r="AR36">
        <f t="shared" si="27"/>
        <v>-53.413237490961365</v>
      </c>
      <c r="AS36">
        <f t="shared" si="27"/>
        <v>0.78313637067753838</v>
      </c>
      <c r="AT36">
        <f t="shared" si="27"/>
        <v>1.1480561433499306</v>
      </c>
      <c r="AU36">
        <f t="shared" si="23"/>
        <v>-51.482044976933899</v>
      </c>
      <c r="AW36">
        <v>33</v>
      </c>
      <c r="AX36">
        <f>IF(Z36&gt;0, (R36*SUMPRODUCT(K36:$K$98, X36:$X$98)-K36*$AZ$3)/Z36, 0)</f>
        <v>1125.4274626860235</v>
      </c>
    </row>
    <row r="37" spans="5:50" x14ac:dyDescent="0.25">
      <c r="E37">
        <v>2037</v>
      </c>
      <c r="F37" s="5">
        <f>EconomicRates!C77</f>
        <v>3.5571999999999999E-2</v>
      </c>
      <c r="G37" s="5">
        <f>EconomicRates!D77</f>
        <v>7.0000000000000007E-2</v>
      </c>
      <c r="H37" s="5">
        <f t="shared" si="10"/>
        <v>0.12000000000000001</v>
      </c>
      <c r="I37" s="5">
        <f t="shared" si="11"/>
        <v>1.1200000000000001</v>
      </c>
      <c r="J37">
        <f t="shared" si="12"/>
        <v>0.89285714285714279</v>
      </c>
      <c r="K37">
        <f t="shared" si="20"/>
        <v>2.1212274045307299E-2</v>
      </c>
      <c r="L37" s="2">
        <v>34</v>
      </c>
      <c r="M37" s="6">
        <v>1.6567999999999999E-2</v>
      </c>
      <c r="Q37" s="4">
        <f t="shared" si="21"/>
        <v>12.5</v>
      </c>
      <c r="R37">
        <f t="shared" si="0"/>
        <v>250000</v>
      </c>
      <c r="S37">
        <f t="shared" si="1"/>
        <v>1097.4412798069288</v>
      </c>
      <c r="U37">
        <f t="shared" si="13"/>
        <v>1.6567999999999999E-2</v>
      </c>
      <c r="V37">
        <f t="shared" si="14"/>
        <v>0.01</v>
      </c>
      <c r="W37">
        <f t="shared" si="15"/>
        <v>0.58410827823130373</v>
      </c>
      <c r="X37">
        <f t="shared" si="16"/>
        <v>9.6775059537362405E-3</v>
      </c>
      <c r="Y37">
        <f t="shared" si="17"/>
        <v>5.8410827823130373E-3</v>
      </c>
      <c r="Z37">
        <f t="shared" si="18"/>
        <v>0.56858968949525446</v>
      </c>
      <c r="AB37">
        <f t="shared" si="19"/>
        <v>657.37149750375806</v>
      </c>
      <c r="AC37">
        <f t="shared" si="2"/>
        <v>623.99379652469634</v>
      </c>
      <c r="AE37">
        <f t="shared" si="3"/>
        <v>0</v>
      </c>
      <c r="AF37">
        <f t="shared" si="24"/>
        <v>0</v>
      </c>
      <c r="AG37">
        <f t="shared" si="24"/>
        <v>-7.1073711186906809</v>
      </c>
      <c r="AH37">
        <f t="shared" si="5"/>
        <v>-2419.3764884340603</v>
      </c>
      <c r="AI37">
        <f t="shared" si="25"/>
        <v>-2426.4838595527508</v>
      </c>
      <c r="AJ37">
        <f t="shared" si="7"/>
        <v>33.377700979061729</v>
      </c>
      <c r="AK37">
        <f t="shared" si="22"/>
        <v>46.016004825263067</v>
      </c>
      <c r="AL37">
        <f t="shared" si="26"/>
        <v>-2347.0901537484256</v>
      </c>
      <c r="AN37">
        <f t="shared" si="27"/>
        <v>0</v>
      </c>
      <c r="AO37">
        <f t="shared" si="27"/>
        <v>0</v>
      </c>
      <c r="AP37">
        <f t="shared" si="27"/>
        <v>-0.15076350391136903</v>
      </c>
      <c r="AQ37">
        <f t="shared" si="27"/>
        <v>-51.32047709143653</v>
      </c>
      <c r="AR37">
        <f t="shared" si="27"/>
        <v>-51.471240595347901</v>
      </c>
      <c r="AS37">
        <f t="shared" si="27"/>
        <v>0.70801694017017913</v>
      </c>
      <c r="AT37">
        <f t="shared" si="27"/>
        <v>0.97610410482366317</v>
      </c>
      <c r="AU37">
        <f t="shared" si="23"/>
        <v>-49.787119550354049</v>
      </c>
      <c r="AW37">
        <v>34</v>
      </c>
      <c r="AX37">
        <f>IF(Z37&gt;0, (R37*SUMPRODUCT(K37:$K$98, X37:$X$98)-K37*$AZ$3)/Z37, 0)</f>
        <v>1097.4412798069288</v>
      </c>
    </row>
    <row r="38" spans="5:50" x14ac:dyDescent="0.25">
      <c r="E38">
        <v>2038</v>
      </c>
      <c r="F38" s="5">
        <f>EconomicRates!C78</f>
        <v>3.5571999999999999E-2</v>
      </c>
      <c r="G38" s="5">
        <f>EconomicRates!D78</f>
        <v>7.0000000000000007E-2</v>
      </c>
      <c r="H38" s="5">
        <f t="shared" si="10"/>
        <v>0.12000000000000001</v>
      </c>
      <c r="I38" s="5">
        <f t="shared" si="11"/>
        <v>1.1200000000000001</v>
      </c>
      <c r="J38">
        <f t="shared" si="12"/>
        <v>0.89285714285714279</v>
      </c>
      <c r="K38">
        <f t="shared" si="20"/>
        <v>1.8939530397595803E-2</v>
      </c>
      <c r="L38" s="2">
        <v>35</v>
      </c>
      <c r="M38" s="6">
        <v>1.8353999999999999E-2</v>
      </c>
      <c r="Q38" s="4">
        <f t="shared" si="21"/>
        <v>12.5</v>
      </c>
      <c r="R38">
        <f t="shared" si="0"/>
        <v>250000</v>
      </c>
      <c r="S38">
        <f t="shared" si="1"/>
        <v>1068.6726156298914</v>
      </c>
      <c r="U38">
        <f t="shared" si="13"/>
        <v>1.8353999999999999E-2</v>
      </c>
      <c r="V38">
        <f t="shared" si="14"/>
        <v>0.01</v>
      </c>
      <c r="W38">
        <f t="shared" si="15"/>
        <v>0.56858968949525446</v>
      </c>
      <c r="X38">
        <f t="shared" si="16"/>
        <v>1.0435895160995899E-2</v>
      </c>
      <c r="Y38">
        <f t="shared" si="17"/>
        <v>5.6858968949525445E-3</v>
      </c>
      <c r="Z38">
        <f t="shared" si="18"/>
        <v>0.55246789743930602</v>
      </c>
      <c r="AB38">
        <f t="shared" si="19"/>
        <v>623.99379652469634</v>
      </c>
      <c r="AC38">
        <f t="shared" si="2"/>
        <v>590.40731300800974</v>
      </c>
      <c r="AE38">
        <f t="shared" si="3"/>
        <v>0</v>
      </c>
      <c r="AF38">
        <f t="shared" si="24"/>
        <v>0</v>
      </c>
      <c r="AG38">
        <f t="shared" si="24"/>
        <v>-6.9058487179913257</v>
      </c>
      <c r="AH38">
        <f t="shared" si="5"/>
        <v>-2608.9737902489751</v>
      </c>
      <c r="AI38">
        <f t="shared" si="25"/>
        <v>-2615.8796389669665</v>
      </c>
      <c r="AJ38">
        <f t="shared" si="7"/>
        <v>33.586483516686599</v>
      </c>
      <c r="AK38">
        <f t="shared" si="22"/>
        <v>43.679565756728749</v>
      </c>
      <c r="AL38">
        <f t="shared" si="26"/>
        <v>-2538.6135896935511</v>
      </c>
      <c r="AN38">
        <f t="shared" si="27"/>
        <v>0</v>
      </c>
      <c r="AO38">
        <f t="shared" si="27"/>
        <v>0</v>
      </c>
      <c r="AP38">
        <f t="shared" si="27"/>
        <v>-0.13079353171559471</v>
      </c>
      <c r="AQ38">
        <f t="shared" si="27"/>
        <v>-49.412738406951199</v>
      </c>
      <c r="AR38">
        <f t="shared" si="27"/>
        <v>-49.543531938666796</v>
      </c>
      <c r="AS38">
        <f t="shared" si="27"/>
        <v>0.63611222551263624</v>
      </c>
      <c r="AT38">
        <f t="shared" si="27"/>
        <v>0.82727046340334887</v>
      </c>
      <c r="AU38">
        <f t="shared" si="23"/>
        <v>-48.080149249750811</v>
      </c>
      <c r="AW38">
        <v>35</v>
      </c>
      <c r="AX38">
        <f>IF(Z38&gt;0, (R38*SUMPRODUCT(K38:$K$98, X38:$X$98)-K38*$AZ$3)/Z38, 0)</f>
        <v>1068.6726156298914</v>
      </c>
    </row>
    <row r="39" spans="5:50" x14ac:dyDescent="0.25">
      <c r="E39">
        <v>2039</v>
      </c>
      <c r="F39" s="5">
        <f>EconomicRates!C79</f>
        <v>3.5571999999999999E-2</v>
      </c>
      <c r="G39" s="5">
        <f>EconomicRates!D79</f>
        <v>7.0000000000000007E-2</v>
      </c>
      <c r="H39" s="5">
        <f t="shared" si="10"/>
        <v>0.12000000000000001</v>
      </c>
      <c r="I39" s="5">
        <f t="shared" si="11"/>
        <v>1.1200000000000001</v>
      </c>
      <c r="J39">
        <f t="shared" si="12"/>
        <v>0.89285714285714279</v>
      </c>
      <c r="K39">
        <f t="shared" si="20"/>
        <v>1.6910294997853393E-2</v>
      </c>
      <c r="L39" s="2">
        <v>36</v>
      </c>
      <c r="M39" s="6">
        <v>2.0303000000000002E-2</v>
      </c>
      <c r="Q39" s="4">
        <f t="shared" si="21"/>
        <v>12.5</v>
      </c>
      <c r="R39">
        <f t="shared" si="0"/>
        <v>250000</v>
      </c>
      <c r="S39">
        <f t="shared" si="1"/>
        <v>1039.3895694164526</v>
      </c>
      <c r="U39">
        <f t="shared" si="13"/>
        <v>2.0303000000000002E-2</v>
      </c>
      <c r="V39">
        <f t="shared" si="14"/>
        <v>0.01</v>
      </c>
      <c r="W39">
        <f t="shared" si="15"/>
        <v>0.55246789743930602</v>
      </c>
      <c r="X39">
        <f t="shared" si="16"/>
        <v>1.1216755721710232E-2</v>
      </c>
      <c r="Y39">
        <f t="shared" si="17"/>
        <v>5.52467897439306E-3</v>
      </c>
      <c r="Z39">
        <f t="shared" si="18"/>
        <v>0.53572646274320279</v>
      </c>
      <c r="AB39">
        <f t="shared" si="19"/>
        <v>590.40731300800974</v>
      </c>
      <c r="AC39">
        <f t="shared" si="2"/>
        <v>556.8284974356568</v>
      </c>
      <c r="AE39">
        <f t="shared" si="3"/>
        <v>0</v>
      </c>
      <c r="AF39">
        <f t="shared" si="24"/>
        <v>0</v>
      </c>
      <c r="AG39">
        <f t="shared" si="24"/>
        <v>-6.6965807842900347</v>
      </c>
      <c r="AH39">
        <f t="shared" si="5"/>
        <v>-2804.1889304275578</v>
      </c>
      <c r="AI39">
        <f t="shared" si="25"/>
        <v>-2810.8855112118476</v>
      </c>
      <c r="AJ39">
        <f t="shared" si="7"/>
        <v>33.578815572352937</v>
      </c>
      <c r="AK39">
        <f t="shared" si="22"/>
        <v>41.328511910560685</v>
      </c>
      <c r="AL39">
        <f t="shared" si="26"/>
        <v>-2735.9781837289338</v>
      </c>
      <c r="AN39">
        <f t="shared" si="27"/>
        <v>0</v>
      </c>
      <c r="AO39">
        <f t="shared" si="27"/>
        <v>0</v>
      </c>
      <c r="AP39">
        <f t="shared" si="27"/>
        <v>-0.11324115653930092</v>
      </c>
      <c r="AQ39">
        <f t="shared" si="27"/>
        <v>-47.41966204324499</v>
      </c>
      <c r="AR39">
        <f t="shared" si="27"/>
        <v>-47.532903199784286</v>
      </c>
      <c r="AS39">
        <f t="shared" si="27"/>
        <v>0.56782767700700154</v>
      </c>
      <c r="AT39">
        <f t="shared" si="27"/>
        <v>0.69887732822987869</v>
      </c>
      <c r="AU39">
        <f t="shared" si="23"/>
        <v>-46.2661981945474</v>
      </c>
      <c r="AW39">
        <v>36</v>
      </c>
      <c r="AX39">
        <f>IF(Z39&gt;0, (R39*SUMPRODUCT(K39:$K$98, X39:$X$98)-K39*$AZ$3)/Z39, 0)</f>
        <v>1039.3895694164526</v>
      </c>
    </row>
    <row r="40" spans="5:50" x14ac:dyDescent="0.25">
      <c r="E40">
        <v>2040</v>
      </c>
      <c r="F40" s="5">
        <f>EconomicRates!C80</f>
        <v>3.5571999999999999E-2</v>
      </c>
      <c r="G40" s="5">
        <f>EconomicRates!D80</f>
        <v>7.0000000000000007E-2</v>
      </c>
      <c r="H40" s="5">
        <f t="shared" si="10"/>
        <v>0.12000000000000001</v>
      </c>
      <c r="I40" s="5">
        <f t="shared" si="11"/>
        <v>1.1200000000000001</v>
      </c>
      <c r="J40">
        <f t="shared" si="12"/>
        <v>0.89285714285714279</v>
      </c>
      <c r="K40">
        <f t="shared" si="20"/>
        <v>1.5098477676654815E-2</v>
      </c>
      <c r="L40" s="2">
        <v>37</v>
      </c>
      <c r="M40" s="6">
        <v>2.2446000000000001E-2</v>
      </c>
      <c r="Q40" s="4">
        <f t="shared" si="21"/>
        <v>12.5</v>
      </c>
      <c r="R40">
        <f t="shared" si="0"/>
        <v>250000</v>
      </c>
      <c r="S40">
        <f t="shared" si="1"/>
        <v>1010.0357710946387</v>
      </c>
      <c r="U40">
        <f t="shared" si="13"/>
        <v>2.2446000000000001E-2</v>
      </c>
      <c r="V40">
        <f t="shared" si="14"/>
        <v>0.01</v>
      </c>
      <c r="W40">
        <f t="shared" si="15"/>
        <v>0.53572646274320279</v>
      </c>
      <c r="X40">
        <f t="shared" si="16"/>
        <v>1.202491618273393E-2</v>
      </c>
      <c r="Y40">
        <f t="shared" si="17"/>
        <v>5.3572646274320278E-3</v>
      </c>
      <c r="Z40">
        <f t="shared" si="18"/>
        <v>0.51834428193303683</v>
      </c>
      <c r="AB40">
        <f t="shared" si="19"/>
        <v>556.8284974356568</v>
      </c>
      <c r="AC40">
        <f t="shared" si="2"/>
        <v>523.54626649473164</v>
      </c>
      <c r="AE40">
        <f t="shared" si="3"/>
        <v>0</v>
      </c>
      <c r="AF40">
        <f t="shared" si="24"/>
        <v>0</v>
      </c>
      <c r="AG40">
        <f t="shared" si="24"/>
        <v>-6.47930352416296</v>
      </c>
      <c r="AH40">
        <f t="shared" si="5"/>
        <v>-3006.2290456834826</v>
      </c>
      <c r="AI40">
        <f t="shared" si="25"/>
        <v>-3012.7083492076454</v>
      </c>
      <c r="AJ40">
        <f t="shared" si="7"/>
        <v>33.28223094092516</v>
      </c>
      <c r="AK40">
        <f t="shared" si="22"/>
        <v>38.977994820495979</v>
      </c>
      <c r="AL40">
        <f t="shared" si="26"/>
        <v>-2940.4481234462241</v>
      </c>
      <c r="AN40">
        <f t="shared" si="27"/>
        <v>0</v>
      </c>
      <c r="AO40">
        <f t="shared" si="27"/>
        <v>0</v>
      </c>
      <c r="AP40">
        <f t="shared" si="27"/>
        <v>-9.7827619619845319E-2</v>
      </c>
      <c r="AQ40">
        <f t="shared" si="27"/>
        <v>-45.38948213716337</v>
      </c>
      <c r="AR40">
        <f t="shared" si="27"/>
        <v>-45.487309756783212</v>
      </c>
      <c r="AS40">
        <f t="shared" si="27"/>
        <v>0.50251102089082866</v>
      </c>
      <c r="AT40">
        <f t="shared" si="27"/>
        <v>0.58850838467802558</v>
      </c>
      <c r="AU40">
        <f t="shared" si="23"/>
        <v>-44.396290351214354</v>
      </c>
      <c r="AW40">
        <v>37</v>
      </c>
      <c r="AX40">
        <f>IF(Z40&gt;0, (R40*SUMPRODUCT(K40:$K$98, X40:$X$98)-K40*$AZ$3)/Z40, 0)</f>
        <v>1010.0357710946387</v>
      </c>
    </row>
    <row r="41" spans="5:50" x14ac:dyDescent="0.25">
      <c r="E41">
        <v>2041</v>
      </c>
      <c r="F41" s="5">
        <f>EconomicRates!C81</f>
        <v>3.5571999999999999E-2</v>
      </c>
      <c r="G41" s="5">
        <f>EconomicRates!D81</f>
        <v>7.0000000000000007E-2</v>
      </c>
      <c r="H41" s="5">
        <f t="shared" si="10"/>
        <v>0.12000000000000001</v>
      </c>
      <c r="I41" s="5">
        <f t="shared" si="11"/>
        <v>1.1200000000000001</v>
      </c>
      <c r="J41">
        <f t="shared" si="12"/>
        <v>0.89285714285714279</v>
      </c>
      <c r="K41">
        <f t="shared" si="20"/>
        <v>1.348078363987037E-2</v>
      </c>
      <c r="L41" s="2">
        <v>38</v>
      </c>
      <c r="M41" s="6">
        <v>2.4856E-2</v>
      </c>
      <c r="Q41" s="4">
        <f t="shared" si="21"/>
        <v>12.5</v>
      </c>
      <c r="R41">
        <f t="shared" si="0"/>
        <v>250000</v>
      </c>
      <c r="S41">
        <f t="shared" si="1"/>
        <v>981.01574659265498</v>
      </c>
      <c r="U41">
        <f t="shared" si="13"/>
        <v>2.4856E-2</v>
      </c>
      <c r="V41">
        <f t="shared" si="14"/>
        <v>0.01</v>
      </c>
      <c r="W41">
        <f t="shared" si="15"/>
        <v>0.51834428193303683</v>
      </c>
      <c r="X41">
        <f t="shared" si="16"/>
        <v>1.2883965471727564E-2</v>
      </c>
      <c r="Y41">
        <f t="shared" si="17"/>
        <v>5.1834428193303682E-3</v>
      </c>
      <c r="Z41">
        <f t="shared" si="18"/>
        <v>0.50027687364197893</v>
      </c>
      <c r="AB41">
        <f t="shared" si="19"/>
        <v>523.54626649473164</v>
      </c>
      <c r="AC41">
        <f t="shared" si="2"/>
        <v>490.77949069892526</v>
      </c>
      <c r="AE41">
        <f t="shared" si="3"/>
        <v>0</v>
      </c>
      <c r="AF41">
        <f t="shared" si="24"/>
        <v>0</v>
      </c>
      <c r="AG41">
        <f t="shared" si="24"/>
        <v>-6.2534609205247369</v>
      </c>
      <c r="AH41">
        <f t="shared" si="5"/>
        <v>-3220.9913679318911</v>
      </c>
      <c r="AI41">
        <f t="shared" si="25"/>
        <v>-3227.244828852416</v>
      </c>
      <c r="AJ41">
        <f t="shared" si="7"/>
        <v>32.766775795806382</v>
      </c>
      <c r="AK41">
        <f t="shared" si="22"/>
        <v>36.648238654631221</v>
      </c>
      <c r="AL41">
        <f t="shared" si="26"/>
        <v>-3157.8298144019782</v>
      </c>
      <c r="AN41">
        <f t="shared" si="27"/>
        <v>0</v>
      </c>
      <c r="AO41">
        <f t="shared" si="27"/>
        <v>0</v>
      </c>
      <c r="AP41">
        <f t="shared" si="27"/>
        <v>-8.4301553669978574E-2</v>
      </c>
      <c r="AQ41">
        <f t="shared" si="27"/>
        <v>-43.42148773697992</v>
      </c>
      <c r="AR41">
        <f t="shared" si="27"/>
        <v>-43.505789290649901</v>
      </c>
      <c r="AS41">
        <f t="shared" si="27"/>
        <v>0.44172181507940711</v>
      </c>
      <c r="AT41">
        <f t="shared" si="27"/>
        <v>0.49404697608541748</v>
      </c>
      <c r="AU41">
        <f t="shared" si="23"/>
        <v>-42.570020499485075</v>
      </c>
      <c r="AW41">
        <v>38</v>
      </c>
      <c r="AX41">
        <f>IF(Z41&gt;0, (R41*SUMPRODUCT(K41:$K$98, X41:$X$98)-K41*$AZ$3)/Z41, 0)</f>
        <v>981.01574659265498</v>
      </c>
    </row>
    <row r="42" spans="5:50" x14ac:dyDescent="0.25">
      <c r="E42">
        <v>2042</v>
      </c>
      <c r="F42" s="5">
        <f>EconomicRates!C82</f>
        <v>3.5571999999999999E-2</v>
      </c>
      <c r="G42" s="5">
        <f>EconomicRates!D82</f>
        <v>7.0000000000000007E-2</v>
      </c>
      <c r="H42" s="5">
        <f t="shared" si="10"/>
        <v>0.12000000000000001</v>
      </c>
      <c r="I42" s="5">
        <f t="shared" si="11"/>
        <v>1.1200000000000001</v>
      </c>
      <c r="J42">
        <f t="shared" si="12"/>
        <v>0.89285714285714279</v>
      </c>
      <c r="K42">
        <f t="shared" si="20"/>
        <v>1.2036413964169972E-2</v>
      </c>
      <c r="L42" s="2">
        <v>39</v>
      </c>
      <c r="M42" s="6">
        <v>2.7564999999999999E-2</v>
      </c>
      <c r="Q42" s="4">
        <f t="shared" si="21"/>
        <v>12.5</v>
      </c>
      <c r="R42">
        <f t="shared" si="0"/>
        <v>250000</v>
      </c>
      <c r="S42">
        <f t="shared" si="1"/>
        <v>952.53072232971601</v>
      </c>
      <c r="U42">
        <f t="shared" si="13"/>
        <v>2.7564999999999999E-2</v>
      </c>
      <c r="V42">
        <f t="shared" si="14"/>
        <v>0.01</v>
      </c>
      <c r="W42">
        <f t="shared" si="15"/>
        <v>0.50027687364197893</v>
      </c>
      <c r="X42">
        <f t="shared" si="16"/>
        <v>1.3790132021941149E-2</v>
      </c>
      <c r="Y42">
        <f t="shared" si="17"/>
        <v>5.0027687364197892E-3</v>
      </c>
      <c r="Z42">
        <f t="shared" si="18"/>
        <v>0.48148397288361799</v>
      </c>
      <c r="AB42">
        <f t="shared" si="19"/>
        <v>490.77949069892526</v>
      </c>
      <c r="AC42">
        <f t="shared" si="2"/>
        <v>458.62827648101404</v>
      </c>
      <c r="AE42">
        <f t="shared" si="3"/>
        <v>0</v>
      </c>
      <c r="AF42">
        <f t="shared" si="24"/>
        <v>0</v>
      </c>
      <c r="AG42">
        <f t="shared" si="24"/>
        <v>-6.0185496610452249</v>
      </c>
      <c r="AH42">
        <f t="shared" si="5"/>
        <v>-3447.533005485287</v>
      </c>
      <c r="AI42">
        <f t="shared" si="25"/>
        <v>-3453.5515551463322</v>
      </c>
      <c r="AJ42">
        <f t="shared" si="7"/>
        <v>32.151214217911217</v>
      </c>
      <c r="AK42">
        <f t="shared" si="22"/>
        <v>34.354564348924768</v>
      </c>
      <c r="AL42">
        <f t="shared" si="26"/>
        <v>-3387.0457765794963</v>
      </c>
      <c r="AN42">
        <f t="shared" si="27"/>
        <v>0</v>
      </c>
      <c r="AO42">
        <f t="shared" si="27"/>
        <v>0</v>
      </c>
      <c r="AP42">
        <f t="shared" si="27"/>
        <v>-7.2441755184255205E-2</v>
      </c>
      <c r="AQ42">
        <f t="shared" si="27"/>
        <v>-41.495934409159986</v>
      </c>
      <c r="AR42">
        <f t="shared" si="27"/>
        <v>-41.568376164344237</v>
      </c>
      <c r="AS42">
        <f t="shared" si="27"/>
        <v>0.38698532377748673</v>
      </c>
      <c r="AT42">
        <f t="shared" si="27"/>
        <v>0.413505758062374</v>
      </c>
      <c r="AU42">
        <f t="shared" si="23"/>
        <v>-40.767885082504378</v>
      </c>
      <c r="AW42">
        <v>39</v>
      </c>
      <c r="AX42">
        <f>IF(Z42&gt;0, (R42*SUMPRODUCT(K42:$K$98, X42:$X$98)-K42*$AZ$3)/Z42, 0)</f>
        <v>952.53072232971601</v>
      </c>
    </row>
    <row r="43" spans="5:50" x14ac:dyDescent="0.25">
      <c r="E43">
        <v>2043</v>
      </c>
      <c r="F43" s="5">
        <f>EconomicRates!C83</f>
        <v>3.5571999999999999E-2</v>
      </c>
      <c r="G43" s="5">
        <f>EconomicRates!D83</f>
        <v>7.0000000000000007E-2</v>
      </c>
      <c r="H43" s="5">
        <f t="shared" si="10"/>
        <v>0.12000000000000001</v>
      </c>
      <c r="I43" s="5">
        <f t="shared" si="11"/>
        <v>1.1200000000000001</v>
      </c>
      <c r="J43">
        <f t="shared" si="12"/>
        <v>0.89285714285714279</v>
      </c>
      <c r="K43">
        <f t="shared" si="20"/>
        <v>1.0746798182294617E-2</v>
      </c>
      <c r="L43" s="2">
        <v>40</v>
      </c>
      <c r="M43" s="6">
        <v>3.0620999999999999E-2</v>
      </c>
      <c r="Q43" s="4">
        <f t="shared" si="21"/>
        <v>12.5</v>
      </c>
      <c r="R43">
        <f t="shared" si="0"/>
        <v>250000</v>
      </c>
      <c r="S43">
        <f t="shared" si="1"/>
        <v>924.81359508564697</v>
      </c>
      <c r="U43">
        <f t="shared" si="13"/>
        <v>3.0620999999999999E-2</v>
      </c>
      <c r="V43">
        <f t="shared" si="14"/>
        <v>0.01</v>
      </c>
      <c r="W43">
        <f t="shared" si="15"/>
        <v>0.48148397288361799</v>
      </c>
      <c r="X43">
        <f t="shared" si="16"/>
        <v>1.4743520733669266E-2</v>
      </c>
      <c r="Y43">
        <f t="shared" si="17"/>
        <v>4.8148397288361802E-3</v>
      </c>
      <c r="Z43">
        <f t="shared" si="18"/>
        <v>0.46192561242111257</v>
      </c>
      <c r="AB43">
        <f t="shared" si="19"/>
        <v>458.62827648101404</v>
      </c>
      <c r="AC43">
        <f t="shared" si="2"/>
        <v>427.19508628530832</v>
      </c>
      <c r="AE43">
        <f t="shared" si="3"/>
        <v>0</v>
      </c>
      <c r="AF43">
        <f t="shared" si="24"/>
        <v>0</v>
      </c>
      <c r="AG43">
        <f t="shared" si="24"/>
        <v>-5.7740701552639075</v>
      </c>
      <c r="AH43">
        <f t="shared" si="5"/>
        <v>-3685.8801834173164</v>
      </c>
      <c r="AI43">
        <f t="shared" si="25"/>
        <v>-3691.6542535725803</v>
      </c>
      <c r="AJ43">
        <f t="shared" si="7"/>
        <v>31.43319019570572</v>
      </c>
      <c r="AK43">
        <f t="shared" si="22"/>
        <v>32.103979353670987</v>
      </c>
      <c r="AL43">
        <f t="shared" si="26"/>
        <v>-3628.1170840232035</v>
      </c>
      <c r="AN43">
        <f t="shared" si="27"/>
        <v>0</v>
      </c>
      <c r="AO43">
        <f t="shared" si="27"/>
        <v>0</v>
      </c>
      <c r="AP43">
        <f t="shared" si="27"/>
        <v>-6.2052766649031761E-2</v>
      </c>
      <c r="AQ43">
        <f t="shared" si="27"/>
        <v>-39.611410455304963</v>
      </c>
      <c r="AR43">
        <f t="shared" si="27"/>
        <v>-39.673463221953995</v>
      </c>
      <c r="AS43">
        <f t="shared" si="27"/>
        <v>0.33780615125893121</v>
      </c>
      <c r="AT43">
        <f t="shared" si="27"/>
        <v>0.34501498696245525</v>
      </c>
      <c r="AU43">
        <f t="shared" si="23"/>
        <v>-38.99064208373261</v>
      </c>
      <c r="AW43">
        <v>40</v>
      </c>
      <c r="AX43">
        <f>IF(Z43&gt;0, (R43*SUMPRODUCT(K43:$K$98, X43:$X$98)-K43*$AZ$3)/Z43, 0)</f>
        <v>924.81359508564697</v>
      </c>
    </row>
    <row r="44" spans="5:50" x14ac:dyDescent="0.25">
      <c r="E44">
        <v>2044</v>
      </c>
      <c r="F44" s="5">
        <f>EconomicRates!C84</f>
        <v>3.5571999999999999E-2</v>
      </c>
      <c r="G44" s="5">
        <f>EconomicRates!D84</f>
        <v>7.0000000000000007E-2</v>
      </c>
      <c r="H44" s="5">
        <f t="shared" si="10"/>
        <v>0.12000000000000001</v>
      </c>
      <c r="I44" s="5">
        <f t="shared" si="11"/>
        <v>1.1200000000000001</v>
      </c>
      <c r="J44">
        <f t="shared" si="12"/>
        <v>0.89285714285714279</v>
      </c>
      <c r="K44">
        <f t="shared" si="20"/>
        <v>9.5953555199059081E-3</v>
      </c>
      <c r="L44" s="2">
        <v>41</v>
      </c>
      <c r="M44" s="6">
        <v>3.3921E-2</v>
      </c>
      <c r="Q44" s="4">
        <f t="shared" si="21"/>
        <v>12.5</v>
      </c>
      <c r="R44">
        <f t="shared" si="0"/>
        <v>250000</v>
      </c>
      <c r="S44">
        <f t="shared" si="1"/>
        <v>897.94996753815917</v>
      </c>
      <c r="U44">
        <f t="shared" si="13"/>
        <v>3.3921E-2</v>
      </c>
      <c r="V44">
        <f t="shared" si="14"/>
        <v>0.01</v>
      </c>
      <c r="W44">
        <f t="shared" si="15"/>
        <v>0.46192561242111257</v>
      </c>
      <c r="X44">
        <f t="shared" si="16"/>
        <v>1.5668978698936558E-2</v>
      </c>
      <c r="Y44">
        <f t="shared" si="17"/>
        <v>4.6192561242111262E-3</v>
      </c>
      <c r="Z44">
        <f t="shared" si="18"/>
        <v>0.4416373775979649</v>
      </c>
      <c r="AB44">
        <f t="shared" si="19"/>
        <v>427.19508628530832</v>
      </c>
      <c r="AC44">
        <f t="shared" si="2"/>
        <v>396.5682688777303</v>
      </c>
      <c r="AE44">
        <f t="shared" si="3"/>
        <v>0</v>
      </c>
      <c r="AF44">
        <f t="shared" si="24"/>
        <v>0</v>
      </c>
      <c r="AG44">
        <f t="shared" si="24"/>
        <v>-5.5204672199745612</v>
      </c>
      <c r="AH44">
        <f t="shared" si="5"/>
        <v>-3917.2446747341396</v>
      </c>
      <c r="AI44">
        <f t="shared" si="25"/>
        <v>-3922.7651419541144</v>
      </c>
      <c r="AJ44">
        <f t="shared" si="7"/>
        <v>30.626817407578017</v>
      </c>
      <c r="AK44">
        <f t="shared" si="22"/>
        <v>29.903656039971587</v>
      </c>
      <c r="AL44">
        <f t="shared" si="26"/>
        <v>-3862.2346685065645</v>
      </c>
      <c r="AN44">
        <f t="shared" si="27"/>
        <v>0</v>
      </c>
      <c r="AO44">
        <f t="shared" si="27"/>
        <v>0</v>
      </c>
      <c r="AP44">
        <f t="shared" si="27"/>
        <v>-5.2970845611642531E-2</v>
      </c>
      <c r="AQ44">
        <f t="shared" si="27"/>
        <v>-37.587355312532253</v>
      </c>
      <c r="AR44">
        <f t="shared" si="27"/>
        <v>-37.640326158143893</v>
      </c>
      <c r="AS44">
        <f t="shared" si="27"/>
        <v>0.29387520146895407</v>
      </c>
      <c r="AT44">
        <f t="shared" si="27"/>
        <v>0.28693621104850903</v>
      </c>
      <c r="AU44">
        <f t="shared" si="23"/>
        <v>-37.05951474562643</v>
      </c>
      <c r="AW44">
        <v>41</v>
      </c>
      <c r="AX44">
        <f>IF(Z44&gt;0, (R44*SUMPRODUCT(K44:$K$98, X44:$X$98)-K44*$AZ$3)/Z44, 0)</f>
        <v>897.94996753815917</v>
      </c>
    </row>
    <row r="45" spans="5:50" x14ac:dyDescent="0.25">
      <c r="E45">
        <v>2045</v>
      </c>
      <c r="F45" s="5">
        <f>EconomicRates!C85</f>
        <v>3.5571999999999999E-2</v>
      </c>
      <c r="G45" s="5">
        <f>EconomicRates!D85</f>
        <v>7.0000000000000007E-2</v>
      </c>
      <c r="H45" s="5">
        <f t="shared" si="10"/>
        <v>0.12000000000000001</v>
      </c>
      <c r="I45" s="5">
        <f t="shared" si="11"/>
        <v>1.1200000000000001</v>
      </c>
      <c r="J45">
        <f t="shared" si="12"/>
        <v>0.89285714285714279</v>
      </c>
      <c r="K45">
        <f t="shared" si="20"/>
        <v>8.5672817142017025E-3</v>
      </c>
      <c r="L45" s="2">
        <v>42</v>
      </c>
      <c r="M45" s="6">
        <v>3.7368999999999999E-2</v>
      </c>
      <c r="Q45" s="4">
        <f t="shared" si="21"/>
        <v>12.5</v>
      </c>
      <c r="R45">
        <f t="shared" si="0"/>
        <v>250000</v>
      </c>
      <c r="S45">
        <f t="shared" si="1"/>
        <v>872.32622710353019</v>
      </c>
      <c r="U45">
        <f t="shared" si="13"/>
        <v>3.7368999999999999E-2</v>
      </c>
      <c r="V45">
        <f t="shared" si="14"/>
        <v>0.01</v>
      </c>
      <c r="W45">
        <f t="shared" si="15"/>
        <v>0.4416373775979649</v>
      </c>
      <c r="X45">
        <f t="shared" si="16"/>
        <v>1.6503547163458351E-2</v>
      </c>
      <c r="Y45">
        <f t="shared" si="17"/>
        <v>4.4163737759796489E-3</v>
      </c>
      <c r="Z45">
        <f t="shared" si="18"/>
        <v>0.42071745665852689</v>
      </c>
      <c r="AB45">
        <f t="shared" si="19"/>
        <v>396.5682688777303</v>
      </c>
      <c r="AC45">
        <f t="shared" si="2"/>
        <v>367.00287164352574</v>
      </c>
      <c r="AE45">
        <f t="shared" si="3"/>
        <v>0</v>
      </c>
      <c r="AF45">
        <f t="shared" si="24"/>
        <v>0</v>
      </c>
      <c r="AG45">
        <f t="shared" si="24"/>
        <v>-5.2589682082315861</v>
      </c>
      <c r="AH45">
        <f t="shared" si="5"/>
        <v>-4125.886790864588</v>
      </c>
      <c r="AI45">
        <f t="shared" si="25"/>
        <v>-4131.1457590728196</v>
      </c>
      <c r="AJ45">
        <f t="shared" si="7"/>
        <v>29.565397234204568</v>
      </c>
      <c r="AK45">
        <f t="shared" si="22"/>
        <v>27.759778821441124</v>
      </c>
      <c r="AL45">
        <f t="shared" si="26"/>
        <v>-4073.8205830171742</v>
      </c>
      <c r="AN45">
        <f t="shared" si="27"/>
        <v>0</v>
      </c>
      <c r="AO45">
        <f t="shared" si="27"/>
        <v>0</v>
      </c>
      <c r="AP45">
        <f t="shared" si="27"/>
        <v>-4.5055062165950559E-2</v>
      </c>
      <c r="AQ45">
        <f t="shared" si="27"/>
        <v>-35.347634458240528</v>
      </c>
      <c r="AR45">
        <f t="shared" si="27"/>
        <v>-35.392689520406478</v>
      </c>
      <c r="AS45">
        <f t="shared" si="27"/>
        <v>0.25329508709771037</v>
      </c>
      <c r="AT45">
        <f t="shared" si="27"/>
        <v>0.23782584548721622</v>
      </c>
      <c r="AU45">
        <f t="shared" si="23"/>
        <v>-34.901568587821558</v>
      </c>
      <c r="AW45">
        <v>42</v>
      </c>
      <c r="AX45">
        <f>IF(Z45&gt;0, (R45*SUMPRODUCT(K45:$K$98, X45:$X$98)-K45*$AZ$3)/Z45, 0)</f>
        <v>872.32622710353019</v>
      </c>
    </row>
    <row r="46" spans="5:50" x14ac:dyDescent="0.25">
      <c r="E46">
        <v>2046</v>
      </c>
      <c r="F46" s="5">
        <f>EconomicRates!C86</f>
        <v>3.5571999999999999E-2</v>
      </c>
      <c r="G46" s="5">
        <f>EconomicRates!D86</f>
        <v>7.0000000000000007E-2</v>
      </c>
      <c r="H46" s="5">
        <f t="shared" si="10"/>
        <v>0.12000000000000001</v>
      </c>
      <c r="I46" s="5">
        <f t="shared" si="11"/>
        <v>1.1200000000000001</v>
      </c>
      <c r="J46">
        <f t="shared" si="12"/>
        <v>0.89285714285714279</v>
      </c>
      <c r="K46">
        <f t="shared" si="20"/>
        <v>7.6493586733943769E-3</v>
      </c>
      <c r="L46" s="2">
        <v>43</v>
      </c>
      <c r="M46" s="6">
        <v>5.0548205999999998E-2</v>
      </c>
      <c r="Q46" s="4">
        <f t="shared" si="21"/>
        <v>12.5</v>
      </c>
      <c r="R46">
        <f t="shared" si="0"/>
        <v>250000</v>
      </c>
      <c r="S46">
        <f t="shared" si="1"/>
        <v>857.2372949690199</v>
      </c>
      <c r="U46">
        <f t="shared" si="13"/>
        <v>5.0548205999999998E-2</v>
      </c>
      <c r="V46">
        <f t="shared" si="14"/>
        <v>0.01</v>
      </c>
      <c r="W46">
        <f t="shared" si="15"/>
        <v>0.42071745665852689</v>
      </c>
      <c r="X46">
        <f t="shared" si="16"/>
        <v>2.1266512666971289E-2</v>
      </c>
      <c r="Y46">
        <f t="shared" si="17"/>
        <v>4.2071745665852693E-3</v>
      </c>
      <c r="Z46">
        <f t="shared" si="18"/>
        <v>0.39524376942497036</v>
      </c>
      <c r="AB46">
        <f t="shared" si="19"/>
        <v>367.00287164352574</v>
      </c>
      <c r="AC46">
        <f t="shared" si="2"/>
        <v>338.81769975522059</v>
      </c>
      <c r="AE46">
        <f t="shared" si="3"/>
        <v>0</v>
      </c>
      <c r="AF46">
        <f t="shared" si="24"/>
        <v>0</v>
      </c>
      <c r="AG46">
        <f t="shared" si="24"/>
        <v>-4.9405471178121294</v>
      </c>
      <c r="AH46">
        <f t="shared" si="5"/>
        <v>-5316.628166742822</v>
      </c>
      <c r="AI46">
        <f t="shared" si="25"/>
        <v>-5321.5687138606345</v>
      </c>
      <c r="AJ46">
        <f t="shared" si="7"/>
        <v>28.185171888305149</v>
      </c>
      <c r="AK46">
        <f t="shared" si="22"/>
        <v>25.690201015046803</v>
      </c>
      <c r="AL46">
        <f t="shared" si="26"/>
        <v>-5267.6933409572821</v>
      </c>
      <c r="AN46">
        <f t="shared" si="27"/>
        <v>0</v>
      </c>
      <c r="AO46">
        <f t="shared" si="27"/>
        <v>0</v>
      </c>
      <c r="AP46">
        <f t="shared" si="27"/>
        <v>-3.7792016946949801E-2</v>
      </c>
      <c r="AQ46">
        <f t="shared" si="27"/>
        <v>-40.668795780487052</v>
      </c>
      <c r="AR46">
        <f t="shared" si="27"/>
        <v>-40.706587797434004</v>
      </c>
      <c r="AS46">
        <f t="shared" si="27"/>
        <v>0.21559848904491835</v>
      </c>
      <c r="AT46">
        <f t="shared" si="27"/>
        <v>0.19651356195569328</v>
      </c>
      <c r="AU46">
        <f t="shared" si="23"/>
        <v>-40.294475746433392</v>
      </c>
      <c r="AW46">
        <v>43</v>
      </c>
      <c r="AX46">
        <f>IF(Z46&gt;0, (R46*SUMPRODUCT(K46:$K$98, X46:$X$98)-K46*$AZ$3)/Z46, 0)</f>
        <v>857.2372949690199</v>
      </c>
    </row>
    <row r="47" spans="5:50" x14ac:dyDescent="0.25">
      <c r="E47">
        <v>2047</v>
      </c>
      <c r="F47" s="5">
        <f>EconomicRates!C87</f>
        <v>3.5571999999999999E-2</v>
      </c>
      <c r="G47" s="5">
        <f>EconomicRates!D87</f>
        <v>7.0000000000000007E-2</v>
      </c>
      <c r="H47" s="5">
        <f t="shared" si="10"/>
        <v>0.12000000000000001</v>
      </c>
      <c r="I47" s="5">
        <f t="shared" si="11"/>
        <v>1.1200000000000001</v>
      </c>
      <c r="J47">
        <f t="shared" si="12"/>
        <v>0.89285714285714279</v>
      </c>
      <c r="K47">
        <f t="shared" si="20"/>
        <v>6.8297845298164071E-3</v>
      </c>
      <c r="L47" s="2">
        <v>44</v>
      </c>
      <c r="M47" s="6">
        <v>6.4784177999999998E-2</v>
      </c>
      <c r="Q47" s="4">
        <f t="shared" si="21"/>
        <v>12.5</v>
      </c>
      <c r="R47">
        <f t="shared" si="0"/>
        <v>250000</v>
      </c>
      <c r="S47">
        <f t="shared" si="1"/>
        <v>832.80228268593021</v>
      </c>
      <c r="U47">
        <f t="shared" si="13"/>
        <v>6.4784177999999998E-2</v>
      </c>
      <c r="V47">
        <f t="shared" si="14"/>
        <v>0.01</v>
      </c>
      <c r="W47">
        <f t="shared" si="15"/>
        <v>0.39524376942497036</v>
      </c>
      <c r="X47">
        <f t="shared" si="16"/>
        <v>2.5605542711818238E-2</v>
      </c>
      <c r="Y47">
        <f t="shared" si="17"/>
        <v>3.9524376942497033E-3</v>
      </c>
      <c r="Z47">
        <f t="shared" si="18"/>
        <v>0.36568578901890242</v>
      </c>
      <c r="AB47">
        <f t="shared" si="19"/>
        <v>338.81769975522059</v>
      </c>
      <c r="AC47">
        <f t="shared" si="2"/>
        <v>304.54395984074739</v>
      </c>
      <c r="AE47">
        <f t="shared" si="3"/>
        <v>0</v>
      </c>
      <c r="AF47">
        <f t="shared" si="24"/>
        <v>0</v>
      </c>
      <c r="AG47">
        <f t="shared" si="24"/>
        <v>-4.5710723627362801</v>
      </c>
      <c r="AH47">
        <f t="shared" si="5"/>
        <v>-6401.3856779545595</v>
      </c>
      <c r="AI47">
        <f t="shared" si="25"/>
        <v>-6405.9567503172957</v>
      </c>
      <c r="AJ47">
        <f t="shared" si="7"/>
        <v>34.273739914473197</v>
      </c>
      <c r="AK47">
        <f t="shared" si="22"/>
        <v>23.717238982865442</v>
      </c>
      <c r="AL47">
        <f t="shared" si="26"/>
        <v>-6347.9657714199566</v>
      </c>
      <c r="AN47">
        <f t="shared" si="27"/>
        <v>0</v>
      </c>
      <c r="AO47">
        <f t="shared" si="27"/>
        <v>0</v>
      </c>
      <c r="AP47">
        <f t="shared" si="27"/>
        <v>-3.1219439307687578E-2</v>
      </c>
      <c r="AQ47">
        <f t="shared" si="27"/>
        <v>-43.720084872682364</v>
      </c>
      <c r="AR47">
        <f t="shared" si="27"/>
        <v>-43.751304311990047</v>
      </c>
      <c r="AS47">
        <f t="shared" si="27"/>
        <v>0.23408225864682014</v>
      </c>
      <c r="AT47">
        <f t="shared" si="27"/>
        <v>0.16198363189513301</v>
      </c>
      <c r="AU47">
        <f t="shared" si="23"/>
        <v>-43.355238421448092</v>
      </c>
      <c r="AW47">
        <v>44</v>
      </c>
      <c r="AX47">
        <f>IF(Z47&gt;0, (R47*SUMPRODUCT(K47:$K$98, X47:$X$98)-K47*$AZ$3)/Z47, 0)</f>
        <v>832.80228268593021</v>
      </c>
    </row>
    <row r="48" spans="5:50" x14ac:dyDescent="0.25">
      <c r="E48">
        <v>2048</v>
      </c>
      <c r="F48" s="5">
        <f>EconomicRates!C88</f>
        <v>3.5571999999999999E-2</v>
      </c>
      <c r="G48" s="5">
        <f>EconomicRates!D88</f>
        <v>7.0000000000000007E-2</v>
      </c>
      <c r="H48" s="5">
        <f t="shared" si="10"/>
        <v>0.12000000000000001</v>
      </c>
      <c r="I48" s="5">
        <f t="shared" si="11"/>
        <v>1.1200000000000001</v>
      </c>
      <c r="J48">
        <f t="shared" si="12"/>
        <v>0.89285714285714279</v>
      </c>
      <c r="K48">
        <f t="shared" si="20"/>
        <v>6.0980219016217915E-3</v>
      </c>
      <c r="L48" s="2">
        <v>45</v>
      </c>
      <c r="M48" s="6">
        <v>8.0470763000000001E-2</v>
      </c>
      <c r="Q48" s="4">
        <f t="shared" si="21"/>
        <v>12.5</v>
      </c>
      <c r="R48">
        <f t="shared" si="0"/>
        <v>250000</v>
      </c>
      <c r="S48">
        <f t="shared" si="1"/>
        <v>801.35962217852455</v>
      </c>
      <c r="U48">
        <f t="shared" si="13"/>
        <v>8.0470763000000001E-2</v>
      </c>
      <c r="V48">
        <f t="shared" si="14"/>
        <v>0.01</v>
      </c>
      <c r="W48">
        <f t="shared" si="15"/>
        <v>0.36568578901890242</v>
      </c>
      <c r="X48">
        <f t="shared" si="16"/>
        <v>2.9427014460608098E-2</v>
      </c>
      <c r="Y48">
        <f t="shared" si="17"/>
        <v>3.6568578901890244E-3</v>
      </c>
      <c r="Z48">
        <f t="shared" si="18"/>
        <v>0.33260191666810529</v>
      </c>
      <c r="AB48">
        <f t="shared" si="19"/>
        <v>304.54395984074739</v>
      </c>
      <c r="AC48">
        <f t="shared" si="2"/>
        <v>266.53374627700595</v>
      </c>
      <c r="AE48">
        <f t="shared" si="3"/>
        <v>0</v>
      </c>
      <c r="AF48">
        <f t="shared" si="24"/>
        <v>0</v>
      </c>
      <c r="AG48">
        <f t="shared" si="24"/>
        <v>-4.1575239583513159</v>
      </c>
      <c r="AH48">
        <f t="shared" si="5"/>
        <v>-7356.7536151520244</v>
      </c>
      <c r="AI48">
        <f t="shared" si="25"/>
        <v>-7360.9111391103761</v>
      </c>
      <c r="AJ48">
        <f t="shared" si="7"/>
        <v>38.010213563741445</v>
      </c>
      <c r="AK48">
        <f t="shared" si="22"/>
        <v>21.318077188852321</v>
      </c>
      <c r="AL48">
        <f t="shared" si="26"/>
        <v>-7301.5828483577825</v>
      </c>
      <c r="AN48">
        <f t="shared" si="27"/>
        <v>0</v>
      </c>
      <c r="AO48">
        <f t="shared" si="27"/>
        <v>0</v>
      </c>
      <c r="AP48">
        <f t="shared" si="27"/>
        <v>-2.5352672154543648E-2</v>
      </c>
      <c r="AQ48">
        <f t="shared" si="27"/>
        <v>-44.861644670032334</v>
      </c>
      <c r="AR48">
        <f t="shared" si="27"/>
        <v>-44.886997342186881</v>
      </c>
      <c r="AS48">
        <f t="shared" si="27"/>
        <v>0.23178711479701702</v>
      </c>
      <c r="AT48">
        <f t="shared" si="27"/>
        <v>0.12999810159808536</v>
      </c>
      <c r="AU48">
        <f t="shared" si="23"/>
        <v>-44.525212125791782</v>
      </c>
      <c r="AW48">
        <v>45</v>
      </c>
      <c r="AX48">
        <f>IF(Z48&gt;0, (R48*SUMPRODUCT(K48:$K$98, X48:$X$98)-K48*$AZ$3)/Z48, 0)</f>
        <v>801.35962217852455</v>
      </c>
    </row>
    <row r="49" spans="5:50" x14ac:dyDescent="0.25">
      <c r="E49">
        <v>2049</v>
      </c>
      <c r="F49" s="5">
        <f>EconomicRates!C89</f>
        <v>3.5571999999999999E-2</v>
      </c>
      <c r="G49" s="5">
        <f>EconomicRates!D89</f>
        <v>7.0000000000000007E-2</v>
      </c>
      <c r="H49" s="5">
        <f t="shared" si="10"/>
        <v>0.12000000000000001</v>
      </c>
      <c r="I49" s="5">
        <f t="shared" si="11"/>
        <v>1.1200000000000001</v>
      </c>
      <c r="J49">
        <f t="shared" si="12"/>
        <v>0.89285714285714279</v>
      </c>
      <c r="K49">
        <f t="shared" si="20"/>
        <v>5.4446624121623132E-3</v>
      </c>
      <c r="L49" s="2">
        <v>46</v>
      </c>
      <c r="M49" s="6">
        <v>9.7818447000000003E-2</v>
      </c>
      <c r="Q49" s="4">
        <f t="shared" si="21"/>
        <v>12.5</v>
      </c>
      <c r="R49">
        <f t="shared" si="0"/>
        <v>250000</v>
      </c>
      <c r="S49">
        <f t="shared" si="1"/>
        <v>764.20169743695851</v>
      </c>
      <c r="U49">
        <f t="shared" si="13"/>
        <v>9.7818447000000003E-2</v>
      </c>
      <c r="V49">
        <f t="shared" si="14"/>
        <v>0.01</v>
      </c>
      <c r="W49">
        <f t="shared" si="15"/>
        <v>0.33260191666810529</v>
      </c>
      <c r="X49">
        <f t="shared" si="16"/>
        <v>3.2534602957697473E-2</v>
      </c>
      <c r="Y49">
        <f t="shared" si="17"/>
        <v>3.326019166681053E-3</v>
      </c>
      <c r="Z49">
        <f t="shared" si="18"/>
        <v>0.29674129454372677</v>
      </c>
      <c r="AB49">
        <f t="shared" si="19"/>
        <v>266.53374627700595</v>
      </c>
      <c r="AC49">
        <f t="shared" si="2"/>
        <v>226.77020098995646</v>
      </c>
      <c r="AE49">
        <f t="shared" si="3"/>
        <v>0</v>
      </c>
      <c r="AF49">
        <f t="shared" si="24"/>
        <v>0</v>
      </c>
      <c r="AG49">
        <f t="shared" si="24"/>
        <v>-3.7092661817965848</v>
      </c>
      <c r="AH49">
        <f t="shared" si="5"/>
        <v>-8133.6507394243681</v>
      </c>
      <c r="AI49">
        <f t="shared" si="25"/>
        <v>-8137.360005606165</v>
      </c>
      <c r="AJ49">
        <f t="shared" si="7"/>
        <v>39.763545287049482</v>
      </c>
      <c r="AK49">
        <f t="shared" si="22"/>
        <v>18.657362239390419</v>
      </c>
      <c r="AL49">
        <f t="shared" si="26"/>
        <v>-8078.9390980797252</v>
      </c>
      <c r="AN49">
        <f t="shared" si="27"/>
        <v>0</v>
      </c>
      <c r="AO49">
        <f t="shared" si="27"/>
        <v>0</v>
      </c>
      <c r="AP49">
        <f t="shared" si="27"/>
        <v>-2.0195702156732689E-2</v>
      </c>
      <c r="AQ49">
        <f t="shared" si="27"/>
        <v>-44.284982454600062</v>
      </c>
      <c r="AR49">
        <f t="shared" si="27"/>
        <v>-44.305178156756796</v>
      </c>
      <c r="AS49">
        <f t="shared" si="27"/>
        <v>0.21649908039871221</v>
      </c>
      <c r="AT49">
        <f t="shared" si="27"/>
        <v>0.1015830388949055</v>
      </c>
      <c r="AU49">
        <f t="shared" si="23"/>
        <v>-43.987096037463182</v>
      </c>
      <c r="AW49">
        <v>46</v>
      </c>
      <c r="AX49">
        <f>IF(Z49&gt;0, (R49*SUMPRODUCT(K49:$K$98, X49:$X$98)-K49*$AZ$3)/Z49, 0)</f>
        <v>764.20169743695851</v>
      </c>
    </row>
    <row r="50" spans="5:50" x14ac:dyDescent="0.25">
      <c r="E50">
        <v>2050</v>
      </c>
      <c r="F50" s="5">
        <f>EconomicRates!C90</f>
        <v>3.5571999999999999E-2</v>
      </c>
      <c r="G50" s="5">
        <f>EconomicRates!D90</f>
        <v>7.0000000000000007E-2</v>
      </c>
      <c r="H50" s="5">
        <f t="shared" si="10"/>
        <v>0.12000000000000001</v>
      </c>
      <c r="I50" s="5">
        <f t="shared" si="11"/>
        <v>1.1200000000000001</v>
      </c>
      <c r="J50">
        <f t="shared" si="12"/>
        <v>0.89285714285714279</v>
      </c>
      <c r="K50">
        <f t="shared" si="20"/>
        <v>4.8613057251449222E-3</v>
      </c>
      <c r="L50" s="2">
        <v>47</v>
      </c>
      <c r="M50" s="6">
        <v>0.115047869</v>
      </c>
      <c r="Q50" s="4">
        <f t="shared" si="21"/>
        <v>12.5</v>
      </c>
      <c r="R50">
        <f t="shared" si="0"/>
        <v>250000</v>
      </c>
      <c r="S50">
        <f t="shared" si="1"/>
        <v>720.38633093910994</v>
      </c>
      <c r="U50">
        <f t="shared" si="13"/>
        <v>0.115047869</v>
      </c>
      <c r="V50">
        <f t="shared" si="14"/>
        <v>0.01</v>
      </c>
      <c r="W50">
        <f t="shared" si="15"/>
        <v>0.29674129454372677</v>
      </c>
      <c r="X50">
        <f t="shared" si="16"/>
        <v>3.4139453581557094E-2</v>
      </c>
      <c r="Y50">
        <f t="shared" si="17"/>
        <v>2.967412945437268E-3</v>
      </c>
      <c r="Z50">
        <f t="shared" si="18"/>
        <v>0.25963442801673237</v>
      </c>
      <c r="AB50">
        <f t="shared" si="19"/>
        <v>226.77020098995646</v>
      </c>
      <c r="AC50">
        <f t="shared" si="2"/>
        <v>187.03709298444829</v>
      </c>
      <c r="AE50">
        <f t="shared" si="3"/>
        <v>0</v>
      </c>
      <c r="AF50">
        <f t="shared" si="24"/>
        <v>0</v>
      </c>
      <c r="AG50">
        <f t="shared" si="24"/>
        <v>-3.2454303502091544</v>
      </c>
      <c r="AH50">
        <f t="shared" si="5"/>
        <v>-8534.8633953892731</v>
      </c>
      <c r="AI50">
        <f t="shared" si="25"/>
        <v>-8538.1088257394822</v>
      </c>
      <c r="AJ50">
        <f t="shared" si="7"/>
        <v>39.733108005508171</v>
      </c>
      <c r="AK50">
        <f t="shared" si="22"/>
        <v>15.873914069296953</v>
      </c>
      <c r="AL50">
        <f t="shared" si="26"/>
        <v>-8482.5018036646761</v>
      </c>
      <c r="AN50">
        <f t="shared" si="27"/>
        <v>0</v>
      </c>
      <c r="AO50">
        <f t="shared" si="27"/>
        <v>0</v>
      </c>
      <c r="AP50">
        <f t="shared" si="27"/>
        <v>-1.577702914203085E-2</v>
      </c>
      <c r="AQ50">
        <f t="shared" si="27"/>
        <v>-41.490580287335703</v>
      </c>
      <c r="AR50">
        <f t="shared" si="27"/>
        <v>-41.506357316477732</v>
      </c>
      <c r="AS50">
        <f t="shared" si="27"/>
        <v>0.19315478542497841</v>
      </c>
      <c r="AT50">
        <f t="shared" si="27"/>
        <v>7.7167949345531811E-2</v>
      </c>
      <c r="AU50">
        <f t="shared" si="23"/>
        <v>-41.236034581707216</v>
      </c>
      <c r="AW50">
        <v>47</v>
      </c>
      <c r="AX50">
        <f>IF(Z50&gt;0, (R50*SUMPRODUCT(K50:$K$98, X50:$X$98)-K50*$AZ$3)/Z50, 0)</f>
        <v>720.38633093910994</v>
      </c>
    </row>
    <row r="51" spans="5:50" x14ac:dyDescent="0.25">
      <c r="E51">
        <v>2051</v>
      </c>
      <c r="F51" s="5">
        <f>EconomicRates!C91</f>
        <v>3.5571999999999999E-2</v>
      </c>
      <c r="G51" s="5">
        <f>EconomicRates!D91</f>
        <v>7.0000000000000007E-2</v>
      </c>
      <c r="H51" s="5">
        <f t="shared" si="10"/>
        <v>0.12000000000000001</v>
      </c>
      <c r="I51" s="5">
        <f t="shared" si="11"/>
        <v>1.1200000000000001</v>
      </c>
      <c r="J51">
        <f t="shared" si="12"/>
        <v>0.89285714285714279</v>
      </c>
      <c r="K51">
        <f t="shared" si="20"/>
        <v>4.3404515403079663E-3</v>
      </c>
      <c r="L51" s="2">
        <v>48</v>
      </c>
      <c r="M51" s="6">
        <v>0.13365521</v>
      </c>
      <c r="Q51" s="4">
        <f t="shared" si="21"/>
        <v>12.5</v>
      </c>
      <c r="R51">
        <f t="shared" si="0"/>
        <v>250000</v>
      </c>
      <c r="S51">
        <f t="shared" si="1"/>
        <v>672.90177693877865</v>
      </c>
      <c r="U51">
        <f t="shared" si="13"/>
        <v>0.13365521</v>
      </c>
      <c r="V51">
        <f t="shared" si="14"/>
        <v>0.01</v>
      </c>
      <c r="W51">
        <f t="shared" si="15"/>
        <v>0.25963442801673237</v>
      </c>
      <c r="X51">
        <f t="shared" si="16"/>
        <v>3.4701493999806245E-2</v>
      </c>
      <c r="Y51">
        <f t="shared" si="17"/>
        <v>2.5963442801673238E-3</v>
      </c>
      <c r="Z51">
        <f t="shared" si="18"/>
        <v>0.22233658973675879</v>
      </c>
      <c r="AB51">
        <f t="shared" si="19"/>
        <v>187.03709298444829</v>
      </c>
      <c r="AC51">
        <f t="shared" si="2"/>
        <v>149.61068631237322</v>
      </c>
      <c r="AE51">
        <f t="shared" si="3"/>
        <v>0</v>
      </c>
      <c r="AF51">
        <f t="shared" si="24"/>
        <v>0</v>
      </c>
      <c r="AG51">
        <f t="shared" si="24"/>
        <v>-2.779207371709485</v>
      </c>
      <c r="AH51">
        <f t="shared" si="5"/>
        <v>-8675.3734999515618</v>
      </c>
      <c r="AI51">
        <f t="shared" si="25"/>
        <v>-8678.1527073232719</v>
      </c>
      <c r="AJ51">
        <f t="shared" si="7"/>
        <v>37.426406672075075</v>
      </c>
      <c r="AK51">
        <f t="shared" si="22"/>
        <v>13.092596508911381</v>
      </c>
      <c r="AL51">
        <f t="shared" si="26"/>
        <v>-8627.6337041422848</v>
      </c>
      <c r="AN51">
        <f t="shared" si="27"/>
        <v>0</v>
      </c>
      <c r="AO51">
        <f t="shared" si="27"/>
        <v>0</v>
      </c>
      <c r="AP51">
        <f t="shared" si="27"/>
        <v>-1.2063014917371689E-2</v>
      </c>
      <c r="AQ51">
        <f t="shared" si="27"/>
        <v>-37.655038270611669</v>
      </c>
      <c r="AR51">
        <f t="shared" si="27"/>
        <v>-37.667101285529043</v>
      </c>
      <c r="AS51">
        <f t="shared" si="27"/>
        <v>0.1624475044880006</v>
      </c>
      <c r="AT51">
        <f t="shared" si="27"/>
        <v>5.6827780683735105E-2</v>
      </c>
      <c r="AU51">
        <f t="shared" si="23"/>
        <v>-37.447826000357303</v>
      </c>
      <c r="AW51">
        <v>48</v>
      </c>
      <c r="AX51">
        <f>IF(Z51&gt;0, (R51*SUMPRODUCT(K51:$K$98, X51:$X$98)-K51*$AZ$3)/Z51, 0)</f>
        <v>672.90177693877865</v>
      </c>
    </row>
    <row r="52" spans="5:50" x14ac:dyDescent="0.25">
      <c r="E52">
        <v>2052</v>
      </c>
      <c r="F52" s="5">
        <f>EconomicRates!C92</f>
        <v>3.5571999999999999E-2</v>
      </c>
      <c r="G52" s="5">
        <f>EconomicRates!D92</f>
        <v>7.0000000000000007E-2</v>
      </c>
      <c r="H52" s="5">
        <f t="shared" si="10"/>
        <v>0.12000000000000001</v>
      </c>
      <c r="I52" s="5">
        <f t="shared" si="11"/>
        <v>1.1200000000000001</v>
      </c>
      <c r="J52">
        <f t="shared" si="12"/>
        <v>0.89285714285714279</v>
      </c>
      <c r="K52">
        <f t="shared" si="20"/>
        <v>3.8754031609892553E-3</v>
      </c>
      <c r="L52" s="2">
        <v>49</v>
      </c>
      <c r="M52" s="6">
        <v>0.153152232</v>
      </c>
      <c r="Q52" s="4">
        <f t="shared" si="21"/>
        <v>12.5</v>
      </c>
      <c r="R52">
        <f t="shared" si="0"/>
        <v>250000</v>
      </c>
      <c r="S52">
        <f t="shared" si="1"/>
        <v>621.21470119754963</v>
      </c>
      <c r="U52">
        <f t="shared" si="13"/>
        <v>0.153152232</v>
      </c>
      <c r="V52">
        <f t="shared" si="14"/>
        <v>0.01</v>
      </c>
      <c r="W52">
        <f t="shared" si="15"/>
        <v>0.22233658973675879</v>
      </c>
      <c r="X52">
        <f t="shared" si="16"/>
        <v>3.4051344973452899E-2</v>
      </c>
      <c r="Y52">
        <f t="shared" si="17"/>
        <v>2.2233658973675879E-3</v>
      </c>
      <c r="Z52">
        <f t="shared" si="18"/>
        <v>0.18606187886593828</v>
      </c>
      <c r="AB52">
        <f t="shared" si="19"/>
        <v>149.61068631237322</v>
      </c>
      <c r="AC52">
        <f t="shared" si="2"/>
        <v>115.58437448395853</v>
      </c>
      <c r="AE52">
        <f t="shared" si="3"/>
        <v>0</v>
      </c>
      <c r="AF52">
        <f t="shared" si="24"/>
        <v>0</v>
      </c>
      <c r="AG52">
        <f t="shared" si="24"/>
        <v>-2.3257734858242287</v>
      </c>
      <c r="AH52">
        <f t="shared" si="5"/>
        <v>-8512.8362433632246</v>
      </c>
      <c r="AI52">
        <f t="shared" si="25"/>
        <v>-8515.1620168490481</v>
      </c>
      <c r="AJ52">
        <f t="shared" si="7"/>
        <v>34.026311828414691</v>
      </c>
      <c r="AK52">
        <f t="shared" si="22"/>
        <v>10.472748041866126</v>
      </c>
      <c r="AL52">
        <f t="shared" si="26"/>
        <v>-8470.6629569787674</v>
      </c>
      <c r="AN52">
        <f t="shared" si="27"/>
        <v>0</v>
      </c>
      <c r="AO52">
        <f t="shared" si="27"/>
        <v>0</v>
      </c>
      <c r="AP52">
        <f t="shared" si="27"/>
        <v>-9.0133099187082143E-3</v>
      </c>
      <c r="AQ52">
        <f t="shared" si="27"/>
        <v>-32.990672486513738</v>
      </c>
      <c r="AR52">
        <f t="shared" si="27"/>
        <v>-32.999685796432445</v>
      </c>
      <c r="AS52">
        <f t="shared" si="27"/>
        <v>0.13186567641664437</v>
      </c>
      <c r="AT52">
        <f t="shared" si="27"/>
        <v>4.0586120865692014E-2</v>
      </c>
      <c r="AU52">
        <f t="shared" si="23"/>
        <v>-32.82723399915011</v>
      </c>
      <c r="AW52">
        <v>49</v>
      </c>
      <c r="AX52">
        <f>IF(Z52&gt;0, (R52*SUMPRODUCT(K52:$K$98, X52:$X$98)-K52*$AZ$3)/Z52, 0)</f>
        <v>621.21470119754963</v>
      </c>
    </row>
    <row r="53" spans="5:50" x14ac:dyDescent="0.25">
      <c r="E53">
        <v>2053</v>
      </c>
      <c r="F53" s="5">
        <f>EconomicRates!C93</f>
        <v>3.5571999999999999E-2</v>
      </c>
      <c r="G53" s="5">
        <f>EconomicRates!D93</f>
        <v>7.0000000000000007E-2</v>
      </c>
      <c r="H53" s="5">
        <f t="shared" si="10"/>
        <v>0.12000000000000001</v>
      </c>
      <c r="I53" s="5">
        <f t="shared" si="11"/>
        <v>1.1200000000000001</v>
      </c>
      <c r="J53">
        <f t="shared" si="12"/>
        <v>0.89285714285714279</v>
      </c>
      <c r="K53">
        <f t="shared" si="20"/>
        <v>3.4601813937404063E-3</v>
      </c>
      <c r="L53" s="2">
        <v>50</v>
      </c>
      <c r="M53" s="6">
        <v>0.17329698399999999</v>
      </c>
      <c r="Q53" s="4">
        <f t="shared" si="21"/>
        <v>12.5</v>
      </c>
      <c r="R53">
        <f t="shared" si="0"/>
        <v>250000</v>
      </c>
      <c r="S53">
        <f t="shared" si="1"/>
        <v>564.85366387900297</v>
      </c>
      <c r="U53">
        <f t="shared" si="13"/>
        <v>0.17329698399999999</v>
      </c>
      <c r="V53">
        <f t="shared" si="14"/>
        <v>0.01</v>
      </c>
      <c r="W53">
        <f t="shared" si="15"/>
        <v>0.18606187886593828</v>
      </c>
      <c r="X53">
        <f t="shared" si="16"/>
        <v>3.2243962444840443E-2</v>
      </c>
      <c r="Y53">
        <f t="shared" si="17"/>
        <v>1.8606187886593829E-3</v>
      </c>
      <c r="Z53">
        <f t="shared" si="18"/>
        <v>0.15195729763243843</v>
      </c>
      <c r="AB53">
        <f t="shared" si="19"/>
        <v>115.58437448395853</v>
      </c>
      <c r="AC53">
        <f t="shared" si="2"/>
        <v>85.833636320834984</v>
      </c>
      <c r="AE53">
        <f t="shared" si="3"/>
        <v>0</v>
      </c>
      <c r="AF53">
        <f t="shared" si="24"/>
        <v>0</v>
      </c>
      <c r="AG53">
        <f t="shared" si="24"/>
        <v>-1.8994662204054804</v>
      </c>
      <c r="AH53">
        <f t="shared" si="5"/>
        <v>-8060.9906112101107</v>
      </c>
      <c r="AI53">
        <f t="shared" si="25"/>
        <v>-8062.8900774305166</v>
      </c>
      <c r="AJ53">
        <f t="shared" si="7"/>
        <v>29.750738163123543</v>
      </c>
      <c r="AK53">
        <f t="shared" si="22"/>
        <v>8.0909062138770977</v>
      </c>
      <c r="AL53">
        <f t="shared" si="26"/>
        <v>-8025.0484330535155</v>
      </c>
      <c r="AN53">
        <f t="shared" si="27"/>
        <v>0</v>
      </c>
      <c r="AO53">
        <f t="shared" si="27"/>
        <v>0</v>
      </c>
      <c r="AP53">
        <f t="shared" si="27"/>
        <v>-6.572497673885457E-3</v>
      </c>
      <c r="AQ53">
        <f t="shared" si="27"/>
        <v>-27.892489728025332</v>
      </c>
      <c r="AR53">
        <f t="shared" si="27"/>
        <v>-27.899062225699218</v>
      </c>
      <c r="AS53">
        <f t="shared" si="27"/>
        <v>0.10294295064208271</v>
      </c>
      <c r="AT53">
        <f t="shared" si="27"/>
        <v>2.799600313975617E-2</v>
      </c>
      <c r="AU53">
        <f t="shared" si="23"/>
        <v>-27.768123271917379</v>
      </c>
      <c r="AW53">
        <v>50</v>
      </c>
      <c r="AX53">
        <f>IF(Z53&gt;0, (R53*SUMPRODUCT(K53:$K$98, X53:$X$98)-K53*$AZ$3)/Z53, 0)</f>
        <v>564.85366387900297</v>
      </c>
    </row>
    <row r="54" spans="5:50" x14ac:dyDescent="0.25">
      <c r="E54">
        <v>2054</v>
      </c>
      <c r="F54" s="5">
        <f>EconomicRates!C94</f>
        <v>3.5571999999999999E-2</v>
      </c>
      <c r="G54" s="5">
        <f>EconomicRates!D94</f>
        <v>7.0000000000000007E-2</v>
      </c>
      <c r="H54" s="5">
        <f t="shared" si="10"/>
        <v>0.12000000000000001</v>
      </c>
      <c r="I54" s="5">
        <f t="shared" si="11"/>
        <v>1.1200000000000001</v>
      </c>
      <c r="J54">
        <f t="shared" si="12"/>
        <v>0.89285714285714279</v>
      </c>
      <c r="K54">
        <f t="shared" si="20"/>
        <v>3.0894476729825052E-3</v>
      </c>
      <c r="L54" s="2">
        <v>51</v>
      </c>
      <c r="M54" s="6">
        <v>0.19491187900000001</v>
      </c>
      <c r="Q54" s="4">
        <f t="shared" si="21"/>
        <v>12.5</v>
      </c>
      <c r="R54">
        <f t="shared" si="0"/>
        <v>250000</v>
      </c>
      <c r="S54">
        <f t="shared" si="1"/>
        <v>503.51122273485879</v>
      </c>
      <c r="U54">
        <f t="shared" si="13"/>
        <v>0.19491187900000001</v>
      </c>
      <c r="V54">
        <f t="shared" si="14"/>
        <v>0.01</v>
      </c>
      <c r="W54">
        <f t="shared" si="15"/>
        <v>0.15195729763243843</v>
      </c>
      <c r="X54">
        <f t="shared" si="16"/>
        <v>2.9618282409300825E-2</v>
      </c>
      <c r="Y54">
        <f t="shared" si="17"/>
        <v>1.5195729763243843E-3</v>
      </c>
      <c r="Z54">
        <f t="shared" si="18"/>
        <v>0.12081944224681322</v>
      </c>
      <c r="AB54">
        <f t="shared" si="19"/>
        <v>85.833636320834984</v>
      </c>
      <c r="AC54">
        <f t="shared" si="2"/>
        <v>60.833945095836583</v>
      </c>
      <c r="AE54">
        <f t="shared" si="3"/>
        <v>0</v>
      </c>
      <c r="AF54">
        <f t="shared" si="24"/>
        <v>0</v>
      </c>
      <c r="AG54">
        <f t="shared" si="24"/>
        <v>-1.5102430280851653</v>
      </c>
      <c r="AH54">
        <f t="shared" si="5"/>
        <v>-7404.570602325206</v>
      </c>
      <c r="AI54">
        <f t="shared" si="25"/>
        <v>-7406.0808453532909</v>
      </c>
      <c r="AJ54">
        <f t="shared" si="7"/>
        <v>24.999691224998401</v>
      </c>
      <c r="AK54">
        <f t="shared" si="22"/>
        <v>6.0083545424584495</v>
      </c>
      <c r="AL54">
        <f t="shared" si="26"/>
        <v>-7375.0727995858342</v>
      </c>
      <c r="AN54">
        <f t="shared" si="27"/>
        <v>0</v>
      </c>
      <c r="AO54">
        <f t="shared" si="27"/>
        <v>0</v>
      </c>
      <c r="AP54">
        <f t="shared" si="27"/>
        <v>-4.6658168087557661E-3</v>
      </c>
      <c r="AQ54">
        <f t="shared" si="27"/>
        <v>-22.876033416788275</v>
      </c>
      <c r="AR54">
        <f t="shared" si="27"/>
        <v>-22.880699233597028</v>
      </c>
      <c r="AS54">
        <f t="shared" si="27"/>
        <v>7.723523788035247E-2</v>
      </c>
      <c r="AT54">
        <f t="shared" si="27"/>
        <v>1.8562496959652123E-2</v>
      </c>
      <c r="AU54">
        <f t="shared" si="23"/>
        <v>-22.784901498757026</v>
      </c>
      <c r="AW54">
        <v>51</v>
      </c>
      <c r="AX54">
        <f>IF(Z54&gt;0, (R54*SUMPRODUCT(K54:$K$98, X54:$X$98)-K54*$AZ$3)/Z54, 0)</f>
        <v>503.51122273485879</v>
      </c>
    </row>
    <row r="55" spans="5:50" x14ac:dyDescent="0.25">
      <c r="E55">
        <v>2055</v>
      </c>
      <c r="F55" s="5">
        <f>EconomicRates!C95</f>
        <v>3.5571999999999999E-2</v>
      </c>
      <c r="G55" s="5">
        <f>EconomicRates!D95</f>
        <v>7.0000000000000007E-2</v>
      </c>
      <c r="H55" s="5">
        <f t="shared" si="10"/>
        <v>0.12000000000000001</v>
      </c>
      <c r="I55" s="5">
        <f t="shared" si="11"/>
        <v>1.1200000000000001</v>
      </c>
      <c r="J55">
        <f t="shared" si="12"/>
        <v>0.89285714285714279</v>
      </c>
      <c r="K55">
        <f t="shared" si="20"/>
        <v>2.758435422305808E-3</v>
      </c>
      <c r="L55" s="2">
        <v>52</v>
      </c>
      <c r="M55" s="6">
        <v>0.21714087100000001</v>
      </c>
      <c r="Q55" s="4">
        <f t="shared" si="21"/>
        <v>12.5</v>
      </c>
      <c r="R55">
        <f t="shared" si="0"/>
        <v>250000</v>
      </c>
      <c r="S55">
        <f t="shared" si="1"/>
        <v>434.16498837779039</v>
      </c>
      <c r="U55">
        <f t="shared" si="13"/>
        <v>0.21714087100000001</v>
      </c>
      <c r="V55">
        <f t="shared" si="14"/>
        <v>0.01</v>
      </c>
      <c r="W55">
        <f t="shared" si="15"/>
        <v>0.12081944224681322</v>
      </c>
      <c r="X55">
        <f t="shared" si="16"/>
        <v>2.6234838923207222E-2</v>
      </c>
      <c r="Y55">
        <f t="shared" si="17"/>
        <v>1.2081944224681322E-3</v>
      </c>
      <c r="Z55">
        <f t="shared" si="18"/>
        <v>9.3376408901137867E-2</v>
      </c>
      <c r="AB55">
        <f t="shared" si="19"/>
        <v>60.833945095836583</v>
      </c>
      <c r="AC55">
        <f t="shared" si="2"/>
        <v>40.540767485322327</v>
      </c>
      <c r="AE55">
        <f t="shared" si="3"/>
        <v>0</v>
      </c>
      <c r="AF55">
        <f t="shared" si="24"/>
        <v>0</v>
      </c>
      <c r="AG55">
        <f t="shared" si="24"/>
        <v>-1.1672051112642234</v>
      </c>
      <c r="AH55">
        <f t="shared" si="5"/>
        <v>-6558.7097308018056</v>
      </c>
      <c r="AI55">
        <f t="shared" si="25"/>
        <v>-6559.8769359130702</v>
      </c>
      <c r="AJ55">
        <f t="shared" si="7"/>
        <v>20.293177610514256</v>
      </c>
      <c r="AK55">
        <f t="shared" si="22"/>
        <v>4.258376156708561</v>
      </c>
      <c r="AL55">
        <f t="shared" si="26"/>
        <v>-6535.3253821458475</v>
      </c>
      <c r="AN55">
        <f t="shared" si="27"/>
        <v>0</v>
      </c>
      <c r="AO55">
        <f t="shared" si="27"/>
        <v>0</v>
      </c>
      <c r="AP55">
        <f t="shared" si="27"/>
        <v>-3.2196599240076258E-3</v>
      </c>
      <c r="AQ55">
        <f t="shared" si="27"/>
        <v>-18.09177724606549</v>
      </c>
      <c r="AR55">
        <f t="shared" si="27"/>
        <v>-18.0949969059895</v>
      </c>
      <c r="AS55">
        <f t="shared" si="27"/>
        <v>5.5977419951985657E-2</v>
      </c>
      <c r="AT55">
        <f t="shared" si="27"/>
        <v>1.1746455632167363E-2</v>
      </c>
      <c r="AU55">
        <f t="shared" si="23"/>
        <v>-18.027273030405347</v>
      </c>
      <c r="AW55">
        <v>52</v>
      </c>
      <c r="AX55">
        <f>IF(Z55&gt;0, (R55*SUMPRODUCT(K55:$K$98, X55:$X$98)-K55*$AZ$3)/Z55, 0)</f>
        <v>434.16498837779039</v>
      </c>
    </row>
    <row r="56" spans="5:50" x14ac:dyDescent="0.25">
      <c r="E56">
        <v>2056</v>
      </c>
      <c r="F56" s="5">
        <f>EconomicRates!C96</f>
        <v>3.5571999999999999E-2</v>
      </c>
      <c r="G56" s="5">
        <f>EconomicRates!D96</f>
        <v>7.0000000000000007E-2</v>
      </c>
      <c r="H56" s="5">
        <f t="shared" si="10"/>
        <v>0.12000000000000001</v>
      </c>
      <c r="I56" s="5">
        <f t="shared" si="11"/>
        <v>1.1200000000000001</v>
      </c>
      <c r="J56">
        <f t="shared" si="12"/>
        <v>0.89285714285714279</v>
      </c>
      <c r="K56">
        <f t="shared" si="20"/>
        <v>2.4628887699159E-3</v>
      </c>
      <c r="L56" s="2">
        <v>53</v>
      </c>
      <c r="M56" s="6">
        <v>0.240684854</v>
      </c>
      <c r="Q56" s="4">
        <f t="shared" si="21"/>
        <v>12.5</v>
      </c>
      <c r="R56">
        <f t="shared" si="0"/>
        <v>250000</v>
      </c>
      <c r="S56">
        <f t="shared" si="1"/>
        <v>353.80438230136429</v>
      </c>
      <c r="U56">
        <f t="shared" si="13"/>
        <v>0.240684854</v>
      </c>
      <c r="V56">
        <f t="shared" si="14"/>
        <v>0.01</v>
      </c>
      <c r="W56">
        <f t="shared" si="15"/>
        <v>9.3376408901137867E-2</v>
      </c>
      <c r="X56">
        <f t="shared" si="16"/>
        <v>2.2474287343414667E-2</v>
      </c>
      <c r="Y56">
        <f t="shared" si="17"/>
        <v>9.3376408901137868E-4</v>
      </c>
      <c r="Z56">
        <f t="shared" si="18"/>
        <v>6.9968357468711814E-2</v>
      </c>
      <c r="AB56">
        <f t="shared" si="19"/>
        <v>40.540767485322327</v>
      </c>
      <c r="AC56">
        <f t="shared" si="2"/>
        <v>24.755111494858632</v>
      </c>
      <c r="AE56">
        <f t="shared" si="3"/>
        <v>0</v>
      </c>
      <c r="AF56">
        <f t="shared" si="24"/>
        <v>0</v>
      </c>
      <c r="AG56">
        <f t="shared" si="24"/>
        <v>-0.87460446835889771</v>
      </c>
      <c r="AH56">
        <f t="shared" si="5"/>
        <v>-5618.5718358536669</v>
      </c>
      <c r="AI56">
        <f t="shared" si="25"/>
        <v>-5619.4464403220254</v>
      </c>
      <c r="AJ56">
        <f t="shared" si="7"/>
        <v>15.785655990463695</v>
      </c>
      <c r="AK56">
        <f t="shared" si="22"/>
        <v>2.8378537239725632</v>
      </c>
      <c r="AL56">
        <f t="shared" si="26"/>
        <v>-5600.8229306075891</v>
      </c>
      <c r="AN56">
        <f t="shared" si="27"/>
        <v>0</v>
      </c>
      <c r="AO56">
        <f t="shared" si="27"/>
        <v>0</v>
      </c>
      <c r="AP56">
        <f t="shared" si="27"/>
        <v>-2.1540535232393953E-3</v>
      </c>
      <c r="AQ56">
        <f t="shared" si="27"/>
        <v>-13.837917477489757</v>
      </c>
      <c r="AR56">
        <f t="shared" si="27"/>
        <v>-13.840071531012995</v>
      </c>
      <c r="AS56">
        <f t="shared" si="27"/>
        <v>3.8878314864668688E-2</v>
      </c>
      <c r="AT56">
        <f t="shared" si="27"/>
        <v>6.9893180674360424E-3</v>
      </c>
      <c r="AU56">
        <f t="shared" si="23"/>
        <v>-13.794203898080891</v>
      </c>
      <c r="AW56">
        <v>53</v>
      </c>
      <c r="AX56">
        <f>IF(Z56&gt;0, (R56*SUMPRODUCT(K56:$K$98, X56:$X$98)-K56*$AZ$3)/Z56, 0)</f>
        <v>353.80438230136429</v>
      </c>
    </row>
    <row r="57" spans="5:50" x14ac:dyDescent="0.25">
      <c r="E57">
        <v>2057</v>
      </c>
      <c r="F57" s="5">
        <f>EconomicRates!C97</f>
        <v>3.5571999999999999E-2</v>
      </c>
      <c r="G57" s="5">
        <f>EconomicRates!D97</f>
        <v>7.0000000000000007E-2</v>
      </c>
      <c r="H57" s="5">
        <f t="shared" si="10"/>
        <v>0.12000000000000001</v>
      </c>
      <c r="I57" s="5">
        <f t="shared" si="11"/>
        <v>1.1200000000000001</v>
      </c>
      <c r="J57">
        <f t="shared" si="12"/>
        <v>0.89285714285714279</v>
      </c>
      <c r="K57">
        <f t="shared" si="20"/>
        <v>2.1990078302820534E-3</v>
      </c>
      <c r="L57" s="2">
        <v>54</v>
      </c>
      <c r="M57" s="6">
        <v>0.26560892699999999</v>
      </c>
      <c r="Q57" s="4">
        <f t="shared" si="21"/>
        <v>12.5</v>
      </c>
      <c r="R57">
        <f t="shared" si="0"/>
        <v>250000</v>
      </c>
      <c r="S57">
        <f t="shared" si="1"/>
        <v>256.01994192890021</v>
      </c>
      <c r="U57">
        <f t="shared" si="13"/>
        <v>0.26560892699999999</v>
      </c>
      <c r="V57">
        <f t="shared" si="14"/>
        <v>0.01</v>
      </c>
      <c r="W57">
        <f t="shared" si="15"/>
        <v>6.9968357468711814E-2</v>
      </c>
      <c r="X57">
        <f t="shared" si="16"/>
        <v>1.8584220351216981E-2</v>
      </c>
      <c r="Y57">
        <f t="shared" si="17"/>
        <v>6.9968357468711819E-4</v>
      </c>
      <c r="Z57">
        <f t="shared" si="18"/>
        <v>5.0684453542807713E-2</v>
      </c>
      <c r="AB57">
        <f t="shared" si="19"/>
        <v>24.755111494858632</v>
      </c>
      <c r="AC57">
        <f t="shared" si="2"/>
        <v>12.976230852727671</v>
      </c>
      <c r="AE57">
        <f t="shared" si="3"/>
        <v>0</v>
      </c>
      <c r="AF57">
        <f t="shared" si="24"/>
        <v>0</v>
      </c>
      <c r="AG57">
        <f t="shared" si="24"/>
        <v>-0.63355566928509643</v>
      </c>
      <c r="AH57">
        <f t="shared" si="5"/>
        <v>-4646.055087804245</v>
      </c>
      <c r="AI57">
        <f t="shared" si="25"/>
        <v>-4646.6886434735297</v>
      </c>
      <c r="AJ57">
        <f t="shared" si="7"/>
        <v>11.778880642130961</v>
      </c>
      <c r="AK57">
        <f t="shared" si="22"/>
        <v>1.7328578046401044</v>
      </c>
      <c r="AL57">
        <f t="shared" si="26"/>
        <v>-4633.1769050267585</v>
      </c>
      <c r="AN57">
        <f t="shared" si="27"/>
        <v>0</v>
      </c>
      <c r="AO57">
        <f t="shared" si="27"/>
        <v>0</v>
      </c>
      <c r="AP57">
        <f t="shared" si="27"/>
        <v>-1.393193877677514E-3</v>
      </c>
      <c r="AQ57">
        <f t="shared" si="27"/>
        <v>-10.216711518003308</v>
      </c>
      <c r="AR57">
        <f t="shared" si="27"/>
        <v>-10.218104711880985</v>
      </c>
      <c r="AS57">
        <f t="shared" si="27"/>
        <v>2.5901850764003684E-2</v>
      </c>
      <c r="AT57">
        <f t="shared" si="27"/>
        <v>3.8105678811689585E-3</v>
      </c>
      <c r="AU57">
        <f t="shared" si="23"/>
        <v>-10.188392293235811</v>
      </c>
      <c r="AW57">
        <v>54</v>
      </c>
      <c r="AX57">
        <f>IF(Z57&gt;0, (R57*SUMPRODUCT(K57:$K$98, X57:$X$98)-K57*$AZ$3)/Z57, 0)</f>
        <v>256.01994192890021</v>
      </c>
    </row>
    <row r="58" spans="5:50" x14ac:dyDescent="0.25">
      <c r="E58">
        <v>2058</v>
      </c>
      <c r="F58" s="5">
        <f>EconomicRates!C98</f>
        <v>3.5571999999999999E-2</v>
      </c>
      <c r="G58" s="5">
        <f>EconomicRates!D98</f>
        <v>7.0000000000000007E-2</v>
      </c>
      <c r="H58" s="5">
        <f t="shared" si="10"/>
        <v>0.12000000000000001</v>
      </c>
      <c r="I58" s="5">
        <f t="shared" si="11"/>
        <v>1.1200000000000001</v>
      </c>
      <c r="J58">
        <f t="shared" si="12"/>
        <v>0.89285714285714279</v>
      </c>
      <c r="K58">
        <f t="shared" si="20"/>
        <v>1.9633998484661188E-3</v>
      </c>
      <c r="L58" s="2">
        <v>55</v>
      </c>
      <c r="M58" s="6">
        <v>0.29099302900000001</v>
      </c>
      <c r="Q58" s="4">
        <f t="shared" si="21"/>
        <v>12.5</v>
      </c>
      <c r="R58">
        <f t="shared" si="0"/>
        <v>250000</v>
      </c>
      <c r="S58">
        <f t="shared" si="1"/>
        <v>129.77992063994714</v>
      </c>
      <c r="U58">
        <f t="shared" si="13"/>
        <v>0.29099302900000001</v>
      </c>
      <c r="V58">
        <f t="shared" si="14"/>
        <v>0.01</v>
      </c>
      <c r="W58">
        <f t="shared" si="15"/>
        <v>5.0684453542807713E-2</v>
      </c>
      <c r="X58">
        <f t="shared" si="16"/>
        <v>1.4748822659631398E-2</v>
      </c>
      <c r="Y58">
        <f t="shared" si="17"/>
        <v>5.0684453542807709E-4</v>
      </c>
      <c r="Z58">
        <f t="shared" si="18"/>
        <v>3.5428786347748237E-2</v>
      </c>
      <c r="AB58">
        <f t="shared" si="19"/>
        <v>12.976230852727671</v>
      </c>
      <c r="AC58">
        <f t="shared" si="2"/>
        <v>4.5979450805804083</v>
      </c>
      <c r="AE58">
        <f t="shared" si="3"/>
        <v>0</v>
      </c>
      <c r="AF58">
        <f t="shared" si="24"/>
        <v>0</v>
      </c>
      <c r="AG58">
        <f t="shared" si="24"/>
        <v>-0.44285982934685297</v>
      </c>
      <c r="AH58">
        <f t="shared" si="5"/>
        <v>-3687.2056649078495</v>
      </c>
      <c r="AI58">
        <f t="shared" si="25"/>
        <v>-3687.6485247371966</v>
      </c>
      <c r="AJ58">
        <f t="shared" si="7"/>
        <v>8.3782857721472617</v>
      </c>
      <c r="AK58">
        <f t="shared" si="22"/>
        <v>0.90833615969093706</v>
      </c>
      <c r="AL58">
        <f t="shared" si="26"/>
        <v>-3678.3619028053586</v>
      </c>
      <c r="AN58">
        <f t="shared" si="27"/>
        <v>0</v>
      </c>
      <c r="AO58">
        <f t="shared" si="27"/>
        <v>0</v>
      </c>
      <c r="AP58">
        <f t="shared" si="27"/>
        <v>-8.6951092183134237E-4</v>
      </c>
      <c r="AQ58">
        <f t="shared" si="27"/>
        <v>-7.2394590437434863</v>
      </c>
      <c r="AR58">
        <f t="shared" si="27"/>
        <v>-7.240328554665318</v>
      </c>
      <c r="AS58">
        <f t="shared" si="27"/>
        <v>1.6449925015439772E-2</v>
      </c>
      <c r="AT58">
        <f t="shared" si="27"/>
        <v>1.7834270782934821E-3</v>
      </c>
      <c r="AU58">
        <f t="shared" si="23"/>
        <v>-7.2220952025715857</v>
      </c>
      <c r="AW58">
        <v>55</v>
      </c>
      <c r="AX58">
        <f>IF(Z58&gt;0, (R58*SUMPRODUCT(K58:$K$98, X58:$X$98)-K58*$AZ$3)/Z58, 0)</f>
        <v>129.77992063994714</v>
      </c>
    </row>
    <row r="59" spans="5:50" x14ac:dyDescent="0.25">
      <c r="E59">
        <v>2059</v>
      </c>
      <c r="F59" s="5">
        <f>EconomicRates!C99</f>
        <v>3.5571999999999999E-2</v>
      </c>
      <c r="G59" s="5">
        <f>EconomicRates!D99</f>
        <v>7.0000000000000007E-2</v>
      </c>
      <c r="H59" s="5">
        <f t="shared" si="10"/>
        <v>0.12000000000000001</v>
      </c>
      <c r="I59" s="5">
        <f t="shared" si="11"/>
        <v>1.1200000000000001</v>
      </c>
      <c r="J59">
        <f t="shared" si="12"/>
        <v>0.89285714285714279</v>
      </c>
      <c r="K59">
        <f t="shared" si="20"/>
        <v>1.7530355789876059E-3</v>
      </c>
      <c r="L59" s="2">
        <v>56</v>
      </c>
      <c r="M59" s="6">
        <v>0.31752069599999999</v>
      </c>
      <c r="Q59" s="4">
        <f t="shared" si="21"/>
        <v>12.5</v>
      </c>
      <c r="R59">
        <f t="shared" si="0"/>
        <v>250000</v>
      </c>
      <c r="S59">
        <f t="shared" si="1"/>
        <v>-41.975115757850652</v>
      </c>
      <c r="U59">
        <f t="shared" si="13"/>
        <v>0.31752069599999999</v>
      </c>
      <c r="V59">
        <f t="shared" si="14"/>
        <v>0.01</v>
      </c>
      <c r="W59">
        <f t="shared" si="15"/>
        <v>3.5428786347748237E-2</v>
      </c>
      <c r="X59">
        <f t="shared" si="16"/>
        <v>1.1249372899572318E-2</v>
      </c>
      <c r="Y59">
        <f t="shared" si="17"/>
        <v>3.5428786347748239E-4</v>
      </c>
      <c r="Z59">
        <f t="shared" si="18"/>
        <v>2.3825125584698435E-2</v>
      </c>
      <c r="AB59">
        <f t="shared" si="19"/>
        <v>4.5979450805804083</v>
      </c>
      <c r="AC59">
        <f t="shared" si="2"/>
        <v>-1.0000624043630459</v>
      </c>
      <c r="AE59">
        <f t="shared" si="3"/>
        <v>0</v>
      </c>
      <c r="AF59">
        <f t="shared" si="24"/>
        <v>0</v>
      </c>
      <c r="AG59">
        <f t="shared" si="24"/>
        <v>-0.29781406980873043</v>
      </c>
      <c r="AH59">
        <f t="shared" si="5"/>
        <v>-2812.3432248930794</v>
      </c>
      <c r="AI59">
        <f t="shared" si="25"/>
        <v>-2812.6410389628882</v>
      </c>
      <c r="AJ59">
        <f t="shared" si="7"/>
        <v>5.5980074849434542</v>
      </c>
      <c r="AK59">
        <f t="shared" si="22"/>
        <v>0.32185615564062864</v>
      </c>
      <c r="AL59">
        <f t="shared" si="26"/>
        <v>-2806.7211753223041</v>
      </c>
      <c r="AN59">
        <f t="shared" si="27"/>
        <v>0</v>
      </c>
      <c r="AO59">
        <f t="shared" si="27"/>
        <v>0</v>
      </c>
      <c r="AP59">
        <f t="shared" si="27"/>
        <v>-5.2207866029780302E-4</v>
      </c>
      <c r="AQ59">
        <f t="shared" si="27"/>
        <v>-4.9301377335623107</v>
      </c>
      <c r="AR59">
        <f t="shared" si="27"/>
        <v>-4.9306598122226077</v>
      </c>
      <c r="AS59">
        <f t="shared" si="27"/>
        <v>9.8135062925448005E-3</v>
      </c>
      <c r="AT59">
        <f t="shared" si="27"/>
        <v>5.642252921541944E-4</v>
      </c>
      <c r="AU59">
        <f t="shared" si="23"/>
        <v>-4.9202820806379091</v>
      </c>
      <c r="AW59">
        <v>56</v>
      </c>
      <c r="AX59">
        <f>IF(Z59&gt;0, (R59*SUMPRODUCT(K59:$K$98, X59:$X$98)-K59*$AZ$3)/Z59, 0)</f>
        <v>-41.975115757850652</v>
      </c>
    </row>
    <row r="60" spans="5:50" x14ac:dyDescent="0.25">
      <c r="E60">
        <v>2060</v>
      </c>
      <c r="F60" s="5">
        <f>EconomicRates!C100</f>
        <v>3.5571999999999999E-2</v>
      </c>
      <c r="G60" s="5">
        <f>EconomicRates!D100</f>
        <v>7.0000000000000007E-2</v>
      </c>
      <c r="H60" s="5">
        <f t="shared" si="10"/>
        <v>0.12000000000000001</v>
      </c>
      <c r="I60" s="5">
        <f t="shared" si="11"/>
        <v>1.1200000000000001</v>
      </c>
      <c r="J60">
        <f t="shared" si="12"/>
        <v>0.89285714285714279</v>
      </c>
      <c r="K60">
        <f t="shared" si="20"/>
        <v>1.5652103383817909E-3</v>
      </c>
      <c r="L60" s="2">
        <v>57</v>
      </c>
      <c r="M60" s="6">
        <v>0.344227385</v>
      </c>
      <c r="Q60" s="4">
        <f t="shared" si="21"/>
        <v>12.5</v>
      </c>
      <c r="R60">
        <f t="shared" si="0"/>
        <v>250000</v>
      </c>
      <c r="S60">
        <f t="shared" si="1"/>
        <v>-290.1813661849996</v>
      </c>
      <c r="U60">
        <f t="shared" si="13"/>
        <v>0.344227385</v>
      </c>
      <c r="V60">
        <f t="shared" si="14"/>
        <v>0.01</v>
      </c>
      <c r="W60">
        <f t="shared" si="15"/>
        <v>2.3825125584698435E-2</v>
      </c>
      <c r="X60">
        <f t="shared" si="16"/>
        <v>8.2012606773173378E-3</v>
      </c>
      <c r="Y60">
        <f t="shared" si="17"/>
        <v>2.3825125584698434E-4</v>
      </c>
      <c r="Z60">
        <f t="shared" si="18"/>
        <v>1.5385613651534112E-2</v>
      </c>
      <c r="AB60">
        <f t="shared" si="19"/>
        <v>-1.0000624043630459</v>
      </c>
      <c r="AC60">
        <f t="shared" si="2"/>
        <v>-4.4646183889967492</v>
      </c>
      <c r="AE60">
        <f t="shared" si="3"/>
        <v>0</v>
      </c>
      <c r="AF60">
        <f t="shared" si="24"/>
        <v>0</v>
      </c>
      <c r="AG60">
        <f t="shared" si="24"/>
        <v>-0.19232017064417642</v>
      </c>
      <c r="AH60">
        <f t="shared" si="5"/>
        <v>-2050.3151693293344</v>
      </c>
      <c r="AI60">
        <f t="shared" si="25"/>
        <v>-2050.5074894999784</v>
      </c>
      <c r="AJ60">
        <f t="shared" si="7"/>
        <v>3.4645559846337033</v>
      </c>
      <c r="AK60">
        <f t="shared" si="22"/>
        <v>-7.000436830541322E-2</v>
      </c>
      <c r="AL60">
        <f t="shared" si="26"/>
        <v>-2047.1129378836501</v>
      </c>
      <c r="AN60">
        <f t="shared" si="27"/>
        <v>0</v>
      </c>
      <c r="AO60">
        <f t="shared" si="27"/>
        <v>0</v>
      </c>
      <c r="AP60">
        <f t="shared" si="27"/>
        <v>-3.0102151937161516E-4</v>
      </c>
      <c r="AQ60">
        <f t="shared" si="27"/>
        <v>-3.2091744999752865</v>
      </c>
      <c r="AR60">
        <f t="shared" si="27"/>
        <v>-3.209475521494658</v>
      </c>
      <c r="AS60">
        <f t="shared" si="27"/>
        <v>5.4227588450511772E-3</v>
      </c>
      <c r="AT60">
        <f t="shared" si="27"/>
        <v>-1.0957156100351934E-4</v>
      </c>
      <c r="AU60">
        <f t="shared" si="23"/>
        <v>-3.20416233421061</v>
      </c>
      <c r="AW60">
        <v>57</v>
      </c>
      <c r="AX60">
        <f>IF(Z60&gt;0, (R60*SUMPRODUCT(K60:$K$98, X60:$X$98)-K60*$AZ$3)/Z60, 0)</f>
        <v>-290.1813661849996</v>
      </c>
    </row>
    <row r="61" spans="5:50" x14ac:dyDescent="0.25">
      <c r="E61">
        <v>2061</v>
      </c>
      <c r="F61" s="5">
        <f>EconomicRates!C101</f>
        <v>3.5571999999999999E-2</v>
      </c>
      <c r="G61" s="5">
        <f>EconomicRates!D101</f>
        <v>7.0000000000000007E-2</v>
      </c>
      <c r="H61" s="5">
        <f t="shared" si="10"/>
        <v>0.12000000000000001</v>
      </c>
      <c r="I61" s="5">
        <f t="shared" si="11"/>
        <v>1.1200000000000001</v>
      </c>
      <c r="J61">
        <f t="shared" si="12"/>
        <v>0.89285714285714279</v>
      </c>
      <c r="K61">
        <f t="shared" si="20"/>
        <v>1.3975092306980274E-3</v>
      </c>
      <c r="L61" s="2">
        <v>58</v>
      </c>
      <c r="M61" s="6">
        <v>0.370496828</v>
      </c>
      <c r="Q61" s="4">
        <f t="shared" si="21"/>
        <v>12.5</v>
      </c>
      <c r="R61">
        <f t="shared" si="0"/>
        <v>250000</v>
      </c>
      <c r="S61">
        <f t="shared" si="1"/>
        <v>-667.81515908097845</v>
      </c>
      <c r="U61">
        <f t="shared" si="13"/>
        <v>0.370496828</v>
      </c>
      <c r="V61">
        <f t="shared" si="14"/>
        <v>0.01</v>
      </c>
      <c r="W61">
        <f t="shared" si="15"/>
        <v>1.5385613651534112E-2</v>
      </c>
      <c r="X61">
        <f t="shared" si="16"/>
        <v>5.7003210547268857E-3</v>
      </c>
      <c r="Y61">
        <f t="shared" si="17"/>
        <v>1.5385613651534112E-4</v>
      </c>
      <c r="Z61">
        <f t="shared" si="18"/>
        <v>9.5314364602918852E-3</v>
      </c>
      <c r="AB61">
        <f t="shared" si="19"/>
        <v>-4.4646183889967492</v>
      </c>
      <c r="AC61">
        <f t="shared" si="2"/>
        <v>-6.365237756000063</v>
      </c>
      <c r="AE61">
        <f t="shared" si="3"/>
        <v>0</v>
      </c>
      <c r="AF61">
        <f t="shared" si="24"/>
        <v>0</v>
      </c>
      <c r="AG61">
        <f t="shared" si="24"/>
        <v>-0.11914295575364857</v>
      </c>
      <c r="AH61">
        <f t="shared" si="5"/>
        <v>-1425.0802636817214</v>
      </c>
      <c r="AI61">
        <f t="shared" si="25"/>
        <v>-1425.199406637475</v>
      </c>
      <c r="AJ61">
        <f t="shared" si="7"/>
        <v>1.9006193670033138</v>
      </c>
      <c r="AK61">
        <f t="shared" si="22"/>
        <v>-0.31252328722977246</v>
      </c>
      <c r="AL61">
        <f t="shared" si="26"/>
        <v>-1423.6113105577015</v>
      </c>
      <c r="AN61">
        <f t="shared" si="27"/>
        <v>0</v>
      </c>
      <c r="AO61">
        <f t="shared" si="27"/>
        <v>0</v>
      </c>
      <c r="AP61">
        <f t="shared" si="27"/>
        <v>-1.6650338043837053E-4</v>
      </c>
      <c r="AQ61">
        <f t="shared" si="27"/>
        <v>-1.9915628229807845</v>
      </c>
      <c r="AR61">
        <f t="shared" si="27"/>
        <v>-1.9917293263612228</v>
      </c>
      <c r="AS61">
        <f t="shared" si="27"/>
        <v>2.6561331094305729E-3</v>
      </c>
      <c r="AT61">
        <f t="shared" si="27"/>
        <v>-4.3675417871169797E-4</v>
      </c>
      <c r="AU61">
        <f t="shared" si="23"/>
        <v>-1.989509947430504</v>
      </c>
      <c r="AW61">
        <v>58</v>
      </c>
      <c r="AX61">
        <f>IF(Z61&gt;0, (R61*SUMPRODUCT(K61:$K$98, X61:$X$98)-K61*$AZ$3)/Z61, 0)</f>
        <v>-667.81515908097845</v>
      </c>
    </row>
    <row r="62" spans="5:50" x14ac:dyDescent="0.25">
      <c r="E62">
        <v>2062</v>
      </c>
      <c r="F62" s="5">
        <f>EconomicRates!C102</f>
        <v>3.5571999999999999E-2</v>
      </c>
      <c r="G62" s="5">
        <f>EconomicRates!D102</f>
        <v>7.0000000000000007E-2</v>
      </c>
      <c r="H62" s="5">
        <f t="shared" si="10"/>
        <v>0.12000000000000001</v>
      </c>
      <c r="I62" s="5">
        <f t="shared" si="11"/>
        <v>1.1200000000000001</v>
      </c>
      <c r="J62">
        <f t="shared" si="12"/>
        <v>0.89285714285714279</v>
      </c>
      <c r="K62">
        <f t="shared" si="20"/>
        <v>1.2477760988375245E-3</v>
      </c>
      <c r="L62" s="2">
        <v>59</v>
      </c>
      <c r="M62" s="6">
        <v>0.397394472</v>
      </c>
      <c r="Q62" s="4">
        <f t="shared" si="21"/>
        <v>12.5</v>
      </c>
      <c r="R62">
        <f t="shared" si="0"/>
        <v>250000</v>
      </c>
      <c r="S62">
        <f t="shared" si="1"/>
        <v>-1272.6561098282464</v>
      </c>
      <c r="U62">
        <f t="shared" si="13"/>
        <v>0.397394472</v>
      </c>
      <c r="V62">
        <f t="shared" si="14"/>
        <v>0.01</v>
      </c>
      <c r="W62">
        <f t="shared" si="15"/>
        <v>9.5314364602918852E-3</v>
      </c>
      <c r="X62">
        <f t="shared" si="16"/>
        <v>3.7877401595392429E-3</v>
      </c>
      <c r="Y62">
        <f t="shared" si="17"/>
        <v>9.531436460291885E-5</v>
      </c>
      <c r="Z62">
        <f t="shared" si="18"/>
        <v>5.6483819361497238E-3</v>
      </c>
      <c r="AB62">
        <f t="shared" si="19"/>
        <v>-6.365237756000063</v>
      </c>
      <c r="AC62">
        <f t="shared" si="2"/>
        <v>-7.1884477816844461</v>
      </c>
      <c r="AE62">
        <f t="shared" si="3"/>
        <v>0</v>
      </c>
      <c r="AF62">
        <f t="shared" si="24"/>
        <v>0</v>
      </c>
      <c r="AG62">
        <f t="shared" si="24"/>
        <v>-7.0604774201871542E-2</v>
      </c>
      <c r="AH62">
        <f t="shared" si="5"/>
        <v>-946.93503988481075</v>
      </c>
      <c r="AI62">
        <f t="shared" si="25"/>
        <v>-947.00564465901266</v>
      </c>
      <c r="AJ62">
        <f t="shared" si="7"/>
        <v>0.82321002568438306</v>
      </c>
      <c r="AK62">
        <f t="shared" si="22"/>
        <v>-0.44556664292000447</v>
      </c>
      <c r="AL62">
        <f t="shared" si="26"/>
        <v>-946.62800127624826</v>
      </c>
      <c r="AN62">
        <f t="shared" si="27"/>
        <v>0</v>
      </c>
      <c r="AO62">
        <f t="shared" si="27"/>
        <v>0</v>
      </c>
      <c r="AP62">
        <f t="shared" si="27"/>
        <v>-8.8098949712915565E-5</v>
      </c>
      <c r="AQ62">
        <f t="shared" si="27"/>
        <v>-1.1815629099200249</v>
      </c>
      <c r="AR62">
        <f t="shared" si="27"/>
        <v>-1.1816510088697378</v>
      </c>
      <c r="AS62">
        <f t="shared" si="27"/>
        <v>1.0271817943723978E-3</v>
      </c>
      <c r="AT62">
        <f t="shared" si="27"/>
        <v>-5.5596740747485549E-4</v>
      </c>
      <c r="AU62">
        <f t="shared" si="23"/>
        <v>-1.1811797944828402</v>
      </c>
      <c r="AW62">
        <v>59</v>
      </c>
      <c r="AX62">
        <f>IF(Z62&gt;0, (R62*SUMPRODUCT(K62:$K$98, X62:$X$98)-K62*$AZ$3)/Z62, 0)</f>
        <v>-1272.6561098282464</v>
      </c>
    </row>
    <row r="63" spans="5:50" x14ac:dyDescent="0.25">
      <c r="E63">
        <v>2063</v>
      </c>
      <c r="F63" s="5">
        <f>EconomicRates!C103</f>
        <v>3.5571999999999999E-2</v>
      </c>
      <c r="G63" s="5">
        <f>EconomicRates!D103</f>
        <v>7.0000000000000007E-2</v>
      </c>
      <c r="H63" s="5">
        <f t="shared" si="10"/>
        <v>0.12000000000000001</v>
      </c>
      <c r="I63" s="5">
        <f t="shared" si="11"/>
        <v>1.1200000000000001</v>
      </c>
      <c r="J63">
        <f t="shared" si="12"/>
        <v>0.89285714285714279</v>
      </c>
      <c r="K63">
        <f t="shared" si="20"/>
        <v>1.114085802533504E-3</v>
      </c>
      <c r="L63" s="2">
        <v>60</v>
      </c>
      <c r="M63" s="6">
        <v>0.424762996</v>
      </c>
      <c r="Q63" s="4">
        <f t="shared" si="21"/>
        <v>12.5</v>
      </c>
      <c r="R63">
        <f t="shared" si="0"/>
        <v>250000</v>
      </c>
      <c r="S63">
        <f t="shared" si="1"/>
        <v>-2294.890565915663</v>
      </c>
      <c r="U63">
        <f t="shared" si="13"/>
        <v>0.424762996</v>
      </c>
      <c r="V63">
        <f t="shared" si="14"/>
        <v>0.01</v>
      </c>
      <c r="W63">
        <f t="shared" si="15"/>
        <v>5.6483819361497238E-3</v>
      </c>
      <c r="X63">
        <f t="shared" si="16"/>
        <v>2.3992236337512375E-3</v>
      </c>
      <c r="Y63">
        <f t="shared" si="17"/>
        <v>5.6483819361497238E-5</v>
      </c>
      <c r="Z63">
        <f t="shared" si="18"/>
        <v>3.1926744830369893E-3</v>
      </c>
      <c r="AB63">
        <f t="shared" si="19"/>
        <v>-7.1884477816844461</v>
      </c>
      <c r="AC63">
        <f t="shared" si="2"/>
        <v>-7.326838551161253</v>
      </c>
      <c r="AE63">
        <f t="shared" si="3"/>
        <v>0</v>
      </c>
      <c r="AF63">
        <f t="shared" si="24"/>
        <v>0</v>
      </c>
      <c r="AG63">
        <f t="shared" si="24"/>
        <v>-3.9908431037962364E-2</v>
      </c>
      <c r="AH63">
        <f t="shared" si="5"/>
        <v>-599.80590843780942</v>
      </c>
      <c r="AI63">
        <f t="shared" si="25"/>
        <v>-599.84581686884735</v>
      </c>
      <c r="AJ63">
        <f t="shared" si="7"/>
        <v>0.13839076947680695</v>
      </c>
      <c r="AK63">
        <f t="shared" si="22"/>
        <v>-0.50319134471791127</v>
      </c>
      <c r="AL63">
        <f t="shared" si="26"/>
        <v>-600.21061744408848</v>
      </c>
      <c r="AN63">
        <f t="shared" si="27"/>
        <v>0</v>
      </c>
      <c r="AO63">
        <f t="shared" si="27"/>
        <v>0</v>
      </c>
      <c r="AP63">
        <f t="shared" si="27"/>
        <v>-4.4461416420781301E-5</v>
      </c>
      <c r="AQ63">
        <f t="shared" si="27"/>
        <v>-0.66823524686627433</v>
      </c>
      <c r="AR63">
        <f t="shared" si="27"/>
        <v>-0.66827970828269501</v>
      </c>
      <c r="AS63">
        <f t="shared" si="27"/>
        <v>1.5417919147579762E-4</v>
      </c>
      <c r="AT63">
        <f t="shared" si="27"/>
        <v>-5.6059833310796725E-4</v>
      </c>
      <c r="AU63">
        <f t="shared" si="23"/>
        <v>-0.6686861274243272</v>
      </c>
      <c r="AW63">
        <v>60</v>
      </c>
      <c r="AX63">
        <f>IF(Z63&gt;0, (R63*SUMPRODUCT(K63:$K$98, X63:$X$98)-K63*$AZ$3)/Z63, 0)</f>
        <v>-2294.890565915663</v>
      </c>
    </row>
    <row r="64" spans="5:50" x14ac:dyDescent="0.25">
      <c r="E64">
        <v>2064</v>
      </c>
      <c r="F64" s="5">
        <f>EconomicRates!C104</f>
        <v>3.5571999999999999E-2</v>
      </c>
      <c r="G64" s="5">
        <f>EconomicRates!D104</f>
        <v>7.0000000000000007E-2</v>
      </c>
      <c r="H64" s="5">
        <f t="shared" si="10"/>
        <v>0.12000000000000001</v>
      </c>
      <c r="I64" s="5">
        <f t="shared" si="11"/>
        <v>1.1200000000000001</v>
      </c>
      <c r="J64">
        <f t="shared" si="12"/>
        <v>0.89285714285714279</v>
      </c>
      <c r="K64">
        <f t="shared" si="20"/>
        <v>9.9471946654777136E-4</v>
      </c>
      <c r="L64" s="2">
        <v>61</v>
      </c>
      <c r="M64" s="6">
        <v>0.45242554800000001</v>
      </c>
      <c r="Q64" s="4">
        <f t="shared" si="21"/>
        <v>12.5</v>
      </c>
      <c r="R64">
        <f t="shared" si="0"/>
        <v>250000</v>
      </c>
      <c r="S64">
        <f t="shared" si="1"/>
        <v>-4115.6377855987766</v>
      </c>
      <c r="U64">
        <f t="shared" si="13"/>
        <v>0.45242554800000001</v>
      </c>
      <c r="V64">
        <f t="shared" si="14"/>
        <v>0.01</v>
      </c>
      <c r="W64">
        <f t="shared" si="15"/>
        <v>3.1926744830369893E-3</v>
      </c>
      <c r="X64">
        <f t="shared" si="16"/>
        <v>1.4444475025736266E-3</v>
      </c>
      <c r="Y64">
        <f t="shared" si="17"/>
        <v>3.1926744830369892E-5</v>
      </c>
      <c r="Z64">
        <f t="shared" si="18"/>
        <v>1.7163002356329927E-3</v>
      </c>
      <c r="AB64">
        <f t="shared" si="19"/>
        <v>-7.326838551161253</v>
      </c>
      <c r="AC64">
        <f t="shared" si="2"/>
        <v>-7.063670101203229</v>
      </c>
      <c r="AE64">
        <f t="shared" si="3"/>
        <v>0</v>
      </c>
      <c r="AF64">
        <f t="shared" si="24"/>
        <v>0</v>
      </c>
      <c r="AG64">
        <f t="shared" si="24"/>
        <v>-2.1453752945412408E-2</v>
      </c>
      <c r="AH64">
        <f t="shared" si="5"/>
        <v>-361.11187564340662</v>
      </c>
      <c r="AI64">
        <f t="shared" si="25"/>
        <v>-361.13332939635205</v>
      </c>
      <c r="AJ64">
        <f t="shared" si="7"/>
        <v>-0.26316844995802402</v>
      </c>
      <c r="AK64">
        <f t="shared" si="22"/>
        <v>-0.51287869858128776</v>
      </c>
      <c r="AL64">
        <f t="shared" si="26"/>
        <v>-361.90937654489136</v>
      </c>
      <c r="AN64">
        <f t="shared" si="27"/>
        <v>0</v>
      </c>
      <c r="AO64">
        <f t="shared" si="27"/>
        <v>0</v>
      </c>
      <c r="AP64">
        <f t="shared" si="27"/>
        <v>-2.1340465685308307E-5</v>
      </c>
      <c r="AQ64">
        <f t="shared" si="27"/>
        <v>-0.35920501230407459</v>
      </c>
      <c r="AR64">
        <f t="shared" si="27"/>
        <v>-0.35922635276975989</v>
      </c>
      <c r="AS64">
        <f t="shared" si="27"/>
        <v>-2.6177878015444951E-4</v>
      </c>
      <c r="AT64">
        <f t="shared" si="27"/>
        <v>-5.1017042545649382E-4</v>
      </c>
      <c r="AU64">
        <f t="shared" si="23"/>
        <v>-0.35999830197537086</v>
      </c>
      <c r="AW64">
        <v>61</v>
      </c>
      <c r="AX64">
        <f>IF(Z64&gt;0, (R64*SUMPRODUCT(K64:$K$98, X64:$X$98)-K64*$AZ$3)/Z64, 0)</f>
        <v>-4115.6377855987766</v>
      </c>
    </row>
    <row r="65" spans="5:50" x14ac:dyDescent="0.25">
      <c r="E65">
        <v>2065</v>
      </c>
      <c r="F65" s="5">
        <f>EconomicRates!C105</f>
        <v>3.5571999999999999E-2</v>
      </c>
      <c r="G65" s="5">
        <f>EconomicRates!D105</f>
        <v>7.0000000000000007E-2</v>
      </c>
      <c r="H65" s="5">
        <f t="shared" si="10"/>
        <v>0.12000000000000001</v>
      </c>
      <c r="I65" s="5">
        <f t="shared" si="11"/>
        <v>1.1200000000000001</v>
      </c>
      <c r="J65">
        <f t="shared" si="12"/>
        <v>0.89285714285714279</v>
      </c>
      <c r="K65">
        <f t="shared" si="20"/>
        <v>8.8814238084622432E-4</v>
      </c>
      <c r="L65" s="2">
        <v>62</v>
      </c>
      <c r="M65" s="6">
        <v>0.48020744799999998</v>
      </c>
      <c r="Q65" s="4">
        <f t="shared" si="21"/>
        <v>12.5</v>
      </c>
      <c r="R65">
        <f t="shared" si="0"/>
        <v>250000</v>
      </c>
      <c r="S65">
        <f t="shared" si="1"/>
        <v>-7533.2434496081596</v>
      </c>
      <c r="U65">
        <f t="shared" si="13"/>
        <v>0.48020744799999998</v>
      </c>
      <c r="V65">
        <f t="shared" si="14"/>
        <v>0.01</v>
      </c>
      <c r="W65">
        <f t="shared" si="15"/>
        <v>1.7163002356329927E-3</v>
      </c>
      <c r="X65">
        <f t="shared" si="16"/>
        <v>8.2418015615511812E-4</v>
      </c>
      <c r="Y65">
        <f t="shared" si="17"/>
        <v>1.7163002356329929E-5</v>
      </c>
      <c r="Z65">
        <f t="shared" si="18"/>
        <v>8.7495707712154471E-4</v>
      </c>
      <c r="AB65">
        <f t="shared" si="19"/>
        <v>-7.063670101203229</v>
      </c>
      <c r="AC65">
        <f t="shared" si="2"/>
        <v>-6.5912646699141781</v>
      </c>
      <c r="AE65">
        <f t="shared" si="3"/>
        <v>0</v>
      </c>
      <c r="AF65">
        <f t="shared" si="24"/>
        <v>0</v>
      </c>
      <c r="AG65">
        <f t="shared" si="24"/>
        <v>-1.0936963464019308E-2</v>
      </c>
      <c r="AH65">
        <f t="shared" si="5"/>
        <v>-206.04503903877952</v>
      </c>
      <c r="AI65">
        <f t="shared" si="25"/>
        <v>-206.05597600224354</v>
      </c>
      <c r="AJ65">
        <f t="shared" si="7"/>
        <v>-0.47240543128905088</v>
      </c>
      <c r="AK65">
        <f t="shared" si="22"/>
        <v>-0.49445690708422607</v>
      </c>
      <c r="AL65">
        <f t="shared" si="26"/>
        <v>-207.0228383406168</v>
      </c>
      <c r="AN65">
        <f t="shared" si="27"/>
        <v>0</v>
      </c>
      <c r="AO65">
        <f t="shared" si="27"/>
        <v>0</v>
      </c>
      <c r="AP65">
        <f t="shared" si="27"/>
        <v>-9.7135807701622779E-6</v>
      </c>
      <c r="AQ65">
        <f t="shared" si="27"/>
        <v>-0.18299733153345488</v>
      </c>
      <c r="AR65">
        <f t="shared" si="27"/>
        <v>-0.18300704511422505</v>
      </c>
      <c r="AS65">
        <f t="shared" si="27"/>
        <v>-4.1956328446974509E-4</v>
      </c>
      <c r="AT65">
        <f t="shared" si="27"/>
        <v>-4.3914813468364487E-4</v>
      </c>
      <c r="AU65">
        <f t="shared" si="23"/>
        <v>-0.18386575653337842</v>
      </c>
      <c r="AW65">
        <v>62</v>
      </c>
      <c r="AX65">
        <f>IF(Z65&gt;0, (R65*SUMPRODUCT(K65:$K$98, X65:$X$98)-K65*$AZ$3)/Z65, 0)</f>
        <v>-7533.2434496081596</v>
      </c>
    </row>
    <row r="66" spans="5:50" x14ac:dyDescent="0.25">
      <c r="E66">
        <v>2066</v>
      </c>
      <c r="F66" s="5">
        <f>EconomicRates!C106</f>
        <v>3.5571999999999999E-2</v>
      </c>
      <c r="G66" s="5">
        <f>EconomicRates!D106</f>
        <v>7.0000000000000007E-2</v>
      </c>
      <c r="H66" s="5">
        <f t="shared" si="10"/>
        <v>0.12000000000000001</v>
      </c>
      <c r="I66" s="5">
        <f t="shared" si="11"/>
        <v>1.1200000000000001</v>
      </c>
      <c r="J66">
        <f t="shared" si="12"/>
        <v>0.89285714285714279</v>
      </c>
      <c r="K66">
        <f t="shared" si="20"/>
        <v>7.9298426861270028E-4</v>
      </c>
      <c r="L66" s="2">
        <v>63</v>
      </c>
      <c r="M66" s="6">
        <v>0.508136904</v>
      </c>
      <c r="Q66" s="4">
        <f t="shared" si="21"/>
        <v>12.5</v>
      </c>
      <c r="R66">
        <f t="shared" si="0"/>
        <v>250000</v>
      </c>
      <c r="S66">
        <f t="shared" si="1"/>
        <v>-14306.490494504034</v>
      </c>
      <c r="U66">
        <f t="shared" si="13"/>
        <v>0.508136904</v>
      </c>
      <c r="V66">
        <f t="shared" si="14"/>
        <v>0.01</v>
      </c>
      <c r="W66">
        <f t="shared" si="15"/>
        <v>8.7495707712154471E-4</v>
      </c>
      <c r="X66">
        <f t="shared" si="16"/>
        <v>4.4459798030143099E-4</v>
      </c>
      <c r="Y66">
        <f t="shared" si="17"/>
        <v>8.7495707712154479E-6</v>
      </c>
      <c r="Z66">
        <f t="shared" si="18"/>
        <v>4.2160952604889827E-4</v>
      </c>
      <c r="AB66">
        <f t="shared" si="19"/>
        <v>-6.5912646699141781</v>
      </c>
      <c r="AC66">
        <f t="shared" si="2"/>
        <v>-6.031752676810914</v>
      </c>
      <c r="AE66">
        <f t="shared" si="3"/>
        <v>0</v>
      </c>
      <c r="AF66">
        <f t="shared" si="24"/>
        <v>0</v>
      </c>
      <c r="AG66">
        <f t="shared" si="24"/>
        <v>-5.2701190756112284E-3</v>
      </c>
      <c r="AH66">
        <f t="shared" si="5"/>
        <v>-111.14949507535775</v>
      </c>
      <c r="AI66">
        <f t="shared" si="25"/>
        <v>-111.15476519443337</v>
      </c>
      <c r="AJ66">
        <f t="shared" si="7"/>
        <v>-0.55951199310326416</v>
      </c>
      <c r="AK66">
        <f t="shared" si="22"/>
        <v>-0.46138852689399251</v>
      </c>
      <c r="AL66">
        <f t="shared" si="26"/>
        <v>-112.17566571443062</v>
      </c>
      <c r="AN66">
        <f t="shared" si="27"/>
        <v>0</v>
      </c>
      <c r="AO66">
        <f t="shared" si="27"/>
        <v>0</v>
      </c>
      <c r="AP66">
        <f t="shared" si="27"/>
        <v>-4.1791215206754102E-6</v>
      </c>
      <c r="AQ66">
        <f t="shared" si="27"/>
        <v>-8.81398010590035E-2</v>
      </c>
      <c r="AR66">
        <f t="shared" si="27"/>
        <v>-8.8143980180524176E-2</v>
      </c>
      <c r="AS66">
        <f t="shared" si="27"/>
        <v>-4.4368420863102615E-4</v>
      </c>
      <c r="AT66">
        <f t="shared" si="27"/>
        <v>-3.6587384354532383E-4</v>
      </c>
      <c r="AU66">
        <f t="shared" si="23"/>
        <v>-8.8953538232700524E-2</v>
      </c>
      <c r="AW66">
        <v>63</v>
      </c>
      <c r="AX66">
        <f>IF(Z66&gt;0, (R66*SUMPRODUCT(K66:$K$98, X66:$X$98)-K66*$AZ$3)/Z66, 0)</f>
        <v>-14306.490494504034</v>
      </c>
    </row>
    <row r="67" spans="5:50" x14ac:dyDescent="0.25">
      <c r="E67">
        <v>2067</v>
      </c>
      <c r="F67" s="5">
        <f>EconomicRates!C107</f>
        <v>3.5571999999999999E-2</v>
      </c>
      <c r="G67" s="5">
        <f>EconomicRates!D107</f>
        <v>7.0000000000000007E-2</v>
      </c>
      <c r="H67" s="5">
        <f t="shared" si="10"/>
        <v>0.12000000000000001</v>
      </c>
      <c r="I67" s="5">
        <f t="shared" si="11"/>
        <v>1.1200000000000001</v>
      </c>
      <c r="J67">
        <f t="shared" si="12"/>
        <v>0.89285714285714279</v>
      </c>
      <c r="K67">
        <f t="shared" si="20"/>
        <v>7.0802166840419666E-4</v>
      </c>
      <c r="L67" s="2">
        <v>64</v>
      </c>
      <c r="M67" s="6">
        <v>0.53626491099999996</v>
      </c>
      <c r="Q67" s="4">
        <f t="shared" si="21"/>
        <v>12.5</v>
      </c>
      <c r="R67">
        <f t="shared" ref="R67:R79" si="28">$C$6</f>
        <v>250000</v>
      </c>
      <c r="S67">
        <f t="shared" ref="S67:S79" si="29">AX67</f>
        <v>-28525.693818554904</v>
      </c>
      <c r="U67">
        <f t="shared" si="13"/>
        <v>0.53626491099999996</v>
      </c>
      <c r="V67">
        <f t="shared" si="14"/>
        <v>0.01</v>
      </c>
      <c r="W67">
        <f t="shared" si="15"/>
        <v>4.2160952604889827E-4</v>
      </c>
      <c r="X67">
        <f t="shared" si="16"/>
        <v>2.2609439496336459E-4</v>
      </c>
      <c r="Y67">
        <f t="shared" si="17"/>
        <v>4.2160952604889831E-6</v>
      </c>
      <c r="Z67">
        <f t="shared" si="18"/>
        <v>1.912990358250447E-4</v>
      </c>
      <c r="AB67">
        <f t="shared" si="19"/>
        <v>-6.031752676810914</v>
      </c>
      <c r="AC67">
        <f t="shared" ref="AC67:AC79" si="30">S67*Z67</f>
        <v>-5.4569377237299905</v>
      </c>
      <c r="AE67">
        <f t="shared" ref="AE67:AE79" si="31">$Z67*O67</f>
        <v>0</v>
      </c>
      <c r="AF67">
        <f t="shared" ref="AF67:AG79" si="32">-$Z67*P67</f>
        <v>0</v>
      </c>
      <c r="AG67">
        <f t="shared" si="32"/>
        <v>-2.3912379478130586E-3</v>
      </c>
      <c r="AH67">
        <f t="shared" ref="AH67:AH79" si="33">-X67*R67</f>
        <v>-56.523598740841152</v>
      </c>
      <c r="AI67">
        <f t="shared" ref="AI67:AI79" si="34">SUM(AE67:AH67)</f>
        <v>-56.525989978788964</v>
      </c>
      <c r="AJ67">
        <f t="shared" ref="AJ67:AJ79" si="35">AB67-AC67</f>
        <v>-0.57481495308092345</v>
      </c>
      <c r="AK67">
        <f t="shared" si="22"/>
        <v>-0.42222268737676399</v>
      </c>
      <c r="AL67">
        <f t="shared" si="26"/>
        <v>-57.523027619246655</v>
      </c>
      <c r="AN67">
        <f t="shared" ref="AN67:AT79" si="36">AE67*$K67</f>
        <v>0</v>
      </c>
      <c r="AO67">
        <f t="shared" si="36"/>
        <v>0</v>
      </c>
      <c r="AP67">
        <f t="shared" si="36"/>
        <v>-1.6930482813620291E-6</v>
      </c>
      <c r="AQ67">
        <f t="shared" si="36"/>
        <v>-4.0019932684699701E-2</v>
      </c>
      <c r="AR67">
        <f t="shared" si="36"/>
        <v>-4.0021625732981063E-2</v>
      </c>
      <c r="AS67">
        <f t="shared" si="36"/>
        <v>-4.0698144210403545E-4</v>
      </c>
      <c r="AT67">
        <f t="shared" si="36"/>
        <v>-2.9894281155460001E-4</v>
      </c>
      <c r="AU67">
        <f t="shared" si="23"/>
        <v>-4.0727549986639702E-2</v>
      </c>
      <c r="AW67">
        <v>64</v>
      </c>
      <c r="AX67">
        <f>IF(Z67&gt;0, (R67*SUMPRODUCT(K67:$K$98, X67:$X$98)-K67*$AZ$3)/Z67, 0)</f>
        <v>-28525.693818554904</v>
      </c>
    </row>
    <row r="68" spans="5:50" x14ac:dyDescent="0.25">
      <c r="E68">
        <v>2068</v>
      </c>
      <c r="F68" s="5">
        <f>EconomicRates!C108</f>
        <v>3.5571999999999999E-2</v>
      </c>
      <c r="G68" s="5">
        <f>EconomicRates!D108</f>
        <v>7.0000000000000007E-2</v>
      </c>
      <c r="H68" s="5">
        <f t="shared" ref="H68:H79" si="37">G68+$C$9</f>
        <v>0.12000000000000001</v>
      </c>
      <c r="I68" s="5">
        <f t="shared" ref="I68:I79" si="38">1+H68</f>
        <v>1.1200000000000001</v>
      </c>
      <c r="J68">
        <f t="shared" ref="J68:J79" si="39">1/I68</f>
        <v>0.89285714285714279</v>
      </c>
      <c r="K68">
        <f t="shared" si="20"/>
        <v>6.3216220393231843E-4</v>
      </c>
      <c r="L68" s="2">
        <v>65</v>
      </c>
      <c r="M68" s="6">
        <v>0.564431978</v>
      </c>
      <c r="Q68" s="4">
        <f t="shared" si="21"/>
        <v>12.5</v>
      </c>
      <c r="R68">
        <f t="shared" si="28"/>
        <v>250000</v>
      </c>
      <c r="S68">
        <f t="shared" si="29"/>
        <v>-60250.441508312084</v>
      </c>
      <c r="U68">
        <f t="shared" ref="U68:U79" si="40">M68</f>
        <v>0.564431978</v>
      </c>
      <c r="V68">
        <f t="shared" ref="V68:V79" si="41">$C$10</f>
        <v>0.01</v>
      </c>
      <c r="W68">
        <f t="shared" ref="W68:W79" si="42">Z67</f>
        <v>1.912990358250447E-4</v>
      </c>
      <c r="X68">
        <f t="shared" ref="X68:X79" si="43">U68*W68</f>
        <v>1.0797529318022284E-4</v>
      </c>
      <c r="Y68">
        <f t="shared" ref="Y68:Y79" si="44">V68*W68</f>
        <v>1.912990358250447E-6</v>
      </c>
      <c r="Z68">
        <f t="shared" ref="Z68:Z79" si="45">MAX(0, W68-X68-Y68)</f>
        <v>8.1410752286571411E-5</v>
      </c>
      <c r="AB68">
        <f t="shared" ref="AB68:AB79" si="46">AC67</f>
        <v>-5.4569377237299905</v>
      </c>
      <c r="AC68">
        <f t="shared" si="30"/>
        <v>-4.9050337687897549</v>
      </c>
      <c r="AE68">
        <f t="shared" si="31"/>
        <v>0</v>
      </c>
      <c r="AF68">
        <f t="shared" si="32"/>
        <v>0</v>
      </c>
      <c r="AG68">
        <f t="shared" si="32"/>
        <v>-1.0176344035821426E-3</v>
      </c>
      <c r="AH68">
        <f t="shared" si="33"/>
        <v>-26.993823295055709</v>
      </c>
      <c r="AI68">
        <f t="shared" si="34"/>
        <v>-26.99484092945929</v>
      </c>
      <c r="AJ68">
        <f t="shared" si="35"/>
        <v>-0.55190395494023559</v>
      </c>
      <c r="AK68">
        <f t="shared" si="22"/>
        <v>-0.38198564066109936</v>
      </c>
      <c r="AL68">
        <f t="shared" si="26"/>
        <v>-27.928730525060626</v>
      </c>
      <c r="AN68">
        <f t="shared" si="36"/>
        <v>0</v>
      </c>
      <c r="AO68">
        <f t="shared" si="36"/>
        <v>0</v>
      </c>
      <c r="AP68">
        <f t="shared" si="36"/>
        <v>-6.4331000736583769E-7</v>
      </c>
      <c r="AQ68">
        <f t="shared" si="36"/>
        <v>-1.7064474826761974E-2</v>
      </c>
      <c r="AR68">
        <f t="shared" si="36"/>
        <v>-1.706511813676934E-2</v>
      </c>
      <c r="AS68">
        <f t="shared" si="36"/>
        <v>-3.4889282051398229E-4</v>
      </c>
      <c r="AT68">
        <f t="shared" si="36"/>
        <v>-2.4147688447081919E-4</v>
      </c>
      <c r="AU68">
        <f t="shared" si="23"/>
        <v>-1.7655487841754143E-2</v>
      </c>
      <c r="AW68">
        <v>65</v>
      </c>
      <c r="AX68">
        <f>IF(Z68&gt;0, (R68*SUMPRODUCT(K68:$K$98, X68:$X$98)-K68*$AZ$3)/Z68, 0)</f>
        <v>-60250.441508312084</v>
      </c>
    </row>
    <row r="69" spans="5:50" x14ac:dyDescent="0.25">
      <c r="E69">
        <v>2069</v>
      </c>
      <c r="F69" s="5">
        <f>EconomicRates!C109</f>
        <v>3.5571999999999999E-2</v>
      </c>
      <c r="G69" s="5">
        <f>EconomicRates!D109</f>
        <v>7.0000000000000007E-2</v>
      </c>
      <c r="H69" s="5">
        <f t="shared" si="37"/>
        <v>0.12000000000000001</v>
      </c>
      <c r="I69" s="5">
        <f t="shared" si="38"/>
        <v>1.1200000000000001</v>
      </c>
      <c r="J69">
        <f t="shared" si="39"/>
        <v>0.89285714285714279</v>
      </c>
      <c r="K69">
        <f t="shared" ref="K69:K79" si="47">K68*J69</f>
        <v>5.6443053922528431E-4</v>
      </c>
      <c r="L69" s="2">
        <v>66</v>
      </c>
      <c r="M69" s="6">
        <v>0.59247427200000002</v>
      </c>
      <c r="Q69" s="4">
        <f t="shared" ref="Q69:Q79" si="48">$C$8</f>
        <v>12.5</v>
      </c>
      <c r="R69">
        <f t="shared" si="28"/>
        <v>250000</v>
      </c>
      <c r="S69">
        <f t="shared" si="29"/>
        <v>-135760.36262218081</v>
      </c>
      <c r="U69">
        <f t="shared" si="40"/>
        <v>0.59247427200000002</v>
      </c>
      <c r="V69">
        <f t="shared" si="41"/>
        <v>0.01</v>
      </c>
      <c r="W69">
        <f t="shared" si="42"/>
        <v>8.1410752286571411E-5</v>
      </c>
      <c r="X69">
        <f t="shared" si="43"/>
        <v>4.8233776193958734E-5</v>
      </c>
      <c r="Y69">
        <f t="shared" si="44"/>
        <v>8.1410752286571409E-7</v>
      </c>
      <c r="Z69">
        <f t="shared" si="45"/>
        <v>3.2362868569746962E-5</v>
      </c>
      <c r="AB69">
        <f t="shared" si="46"/>
        <v>-4.9050337687897549</v>
      </c>
      <c r="AC69">
        <f t="shared" si="30"/>
        <v>-4.3935947725228255</v>
      </c>
      <c r="AE69">
        <f t="shared" si="31"/>
        <v>0</v>
      </c>
      <c r="AF69">
        <f t="shared" si="32"/>
        <v>0</v>
      </c>
      <c r="AG69">
        <f t="shared" si="32"/>
        <v>-4.0453585712183702E-4</v>
      </c>
      <c r="AH69">
        <f t="shared" si="33"/>
        <v>-12.058444048489683</v>
      </c>
      <c r="AI69">
        <f t="shared" si="34"/>
        <v>-12.058848584346805</v>
      </c>
      <c r="AJ69">
        <f t="shared" si="35"/>
        <v>-0.51143899626692946</v>
      </c>
      <c r="AK69">
        <f t="shared" si="22"/>
        <v>-0.34335236381528289</v>
      </c>
      <c r="AL69">
        <f t="shared" si="26"/>
        <v>-12.913639944429017</v>
      </c>
      <c r="AN69">
        <f t="shared" si="36"/>
        <v>0</v>
      </c>
      <c r="AO69">
        <f t="shared" si="36"/>
        <v>0</v>
      </c>
      <c r="AP69">
        <f t="shared" si="36"/>
        <v>-2.2833239197124104E-7</v>
      </c>
      <c r="AQ69">
        <f t="shared" si="36"/>
        <v>-6.8061540765069518E-3</v>
      </c>
      <c r="AR69">
        <f t="shared" si="36"/>
        <v>-6.8063824088989231E-3</v>
      </c>
      <c r="AS69">
        <f t="shared" si="36"/>
        <v>-2.8867178844378118E-4</v>
      </c>
      <c r="AT69">
        <f t="shared" si="36"/>
        <v>-1.9379855985253612E-4</v>
      </c>
      <c r="AU69">
        <f t="shared" si="23"/>
        <v>-7.2888527571952407E-3</v>
      </c>
      <c r="AW69">
        <v>66</v>
      </c>
      <c r="AX69">
        <f>IF(Z69&gt;0, (R69*SUMPRODUCT(K69:$K$98, X69:$X$98)-K69*$AZ$3)/Z69, 0)</f>
        <v>-135760.36262218081</v>
      </c>
    </row>
    <row r="70" spans="5:50" x14ac:dyDescent="0.25">
      <c r="E70">
        <v>2070</v>
      </c>
      <c r="F70" s="5">
        <f>EconomicRates!C110</f>
        <v>3.5571999999999999E-2</v>
      </c>
      <c r="G70" s="5">
        <f>EconomicRates!D110</f>
        <v>7.0000000000000007E-2</v>
      </c>
      <c r="H70" s="5">
        <f t="shared" si="37"/>
        <v>0.12000000000000001</v>
      </c>
      <c r="I70" s="5">
        <f t="shared" si="38"/>
        <v>1.1200000000000001</v>
      </c>
      <c r="J70">
        <f t="shared" si="39"/>
        <v>0.89285714285714279</v>
      </c>
      <c r="K70">
        <f t="shared" si="47"/>
        <v>5.0395583859400386E-4</v>
      </c>
      <c r="L70" s="2">
        <v>67</v>
      </c>
      <c r="M70" s="6">
        <v>0.62503115200000003</v>
      </c>
      <c r="Q70" s="4">
        <f t="shared" si="48"/>
        <v>12.5</v>
      </c>
      <c r="R70">
        <f t="shared" si="28"/>
        <v>250000</v>
      </c>
      <c r="S70">
        <f t="shared" si="29"/>
        <v>-332603.23945407901</v>
      </c>
      <c r="U70">
        <f t="shared" si="40"/>
        <v>0.62503115200000003</v>
      </c>
      <c r="V70">
        <f t="shared" si="41"/>
        <v>0.01</v>
      </c>
      <c r="W70">
        <f t="shared" si="42"/>
        <v>3.2362868569746962E-5</v>
      </c>
      <c r="X70">
        <f t="shared" si="43"/>
        <v>2.0227801024173537E-5</v>
      </c>
      <c r="Y70">
        <f t="shared" si="44"/>
        <v>3.2362868569746963E-7</v>
      </c>
      <c r="Z70">
        <f t="shared" si="45"/>
        <v>1.1811438859875955E-5</v>
      </c>
      <c r="AB70">
        <f t="shared" si="46"/>
        <v>-4.3935947725228255</v>
      </c>
      <c r="AC70">
        <f t="shared" si="30"/>
        <v>-3.928522827408536</v>
      </c>
      <c r="AE70">
        <f t="shared" si="31"/>
        <v>0</v>
      </c>
      <c r="AF70">
        <f t="shared" si="32"/>
        <v>0</v>
      </c>
      <c r="AG70">
        <f t="shared" si="32"/>
        <v>-1.4764298574844944E-4</v>
      </c>
      <c r="AH70">
        <f t="shared" si="33"/>
        <v>-5.0569502560433843</v>
      </c>
      <c r="AI70">
        <f t="shared" si="34"/>
        <v>-5.0570978990291326</v>
      </c>
      <c r="AJ70">
        <f t="shared" si="35"/>
        <v>-0.46507194511428951</v>
      </c>
      <c r="AK70">
        <f t="shared" si="22"/>
        <v>-0.3075516340765978</v>
      </c>
      <c r="AL70">
        <f t="shared" si="26"/>
        <v>-5.8297214782200193</v>
      </c>
      <c r="AN70">
        <f t="shared" si="36"/>
        <v>0</v>
      </c>
      <c r="AO70">
        <f t="shared" si="36"/>
        <v>0</v>
      </c>
      <c r="AP70">
        <f t="shared" si="36"/>
        <v>-7.4405544695382403E-8</v>
      </c>
      <c r="AQ70">
        <f t="shared" si="36"/>
        <v>-2.5484796070125064E-3</v>
      </c>
      <c r="AR70">
        <f t="shared" si="36"/>
        <v>-2.5485540125572016E-3</v>
      </c>
      <c r="AS70">
        <f t="shared" si="36"/>
        <v>-2.343757221066163E-4</v>
      </c>
      <c r="AT70">
        <f t="shared" si="36"/>
        <v>-1.5499244166202806E-4</v>
      </c>
      <c r="AU70">
        <f t="shared" si="23"/>
        <v>-2.9379221763258458E-3</v>
      </c>
      <c r="AW70">
        <v>67</v>
      </c>
      <c r="AX70">
        <f>IF(Z70&gt;0, (R70*SUMPRODUCT(K70:$K$98, X70:$X$98)-K70*$AZ$3)/Z70, 0)</f>
        <v>-332603.23945407901</v>
      </c>
    </row>
    <row r="71" spans="5:50" x14ac:dyDescent="0.25">
      <c r="E71">
        <v>2071</v>
      </c>
      <c r="F71" s="5">
        <f>EconomicRates!C111</f>
        <v>3.5571999999999999E-2</v>
      </c>
      <c r="G71" s="5">
        <f>EconomicRates!D111</f>
        <v>7.0000000000000007E-2</v>
      </c>
      <c r="H71" s="5">
        <f t="shared" si="37"/>
        <v>0.12000000000000001</v>
      </c>
      <c r="I71" s="5">
        <f t="shared" si="38"/>
        <v>1.1200000000000001</v>
      </c>
      <c r="J71">
        <f t="shared" si="39"/>
        <v>0.89285714285714279</v>
      </c>
      <c r="K71">
        <f t="shared" si="47"/>
        <v>4.4996057017321768E-4</v>
      </c>
      <c r="L71" s="2">
        <v>68</v>
      </c>
      <c r="M71" s="6">
        <v>0.65741117999999998</v>
      </c>
      <c r="Q71" s="4">
        <f t="shared" si="48"/>
        <v>12.5</v>
      </c>
      <c r="R71">
        <f t="shared" si="28"/>
        <v>250000</v>
      </c>
      <c r="S71">
        <f t="shared" si="29"/>
        <v>-893441.09625151998</v>
      </c>
      <c r="U71">
        <f t="shared" si="40"/>
        <v>0.65741117999999998</v>
      </c>
      <c r="V71">
        <f t="shared" si="41"/>
        <v>0.01</v>
      </c>
      <c r="W71">
        <f t="shared" si="42"/>
        <v>1.1811438859875955E-5</v>
      </c>
      <c r="X71">
        <f t="shared" si="43"/>
        <v>7.764971958368906E-6</v>
      </c>
      <c r="Y71">
        <f t="shared" si="44"/>
        <v>1.1811438859875954E-7</v>
      </c>
      <c r="Z71">
        <f t="shared" si="45"/>
        <v>3.9283525129082887E-6</v>
      </c>
      <c r="AB71">
        <f t="shared" si="46"/>
        <v>-3.928522827408536</v>
      </c>
      <c r="AC71">
        <f t="shared" si="30"/>
        <v>-3.5097515755951947</v>
      </c>
      <c r="AE71">
        <f t="shared" si="31"/>
        <v>0</v>
      </c>
      <c r="AF71">
        <f t="shared" si="32"/>
        <v>0</v>
      </c>
      <c r="AG71">
        <f t="shared" si="32"/>
        <v>-4.9104406411353609E-5</v>
      </c>
      <c r="AH71">
        <f t="shared" si="33"/>
        <v>-1.9412429895922265</v>
      </c>
      <c r="AI71">
        <f t="shared" si="34"/>
        <v>-1.9412920939986378</v>
      </c>
      <c r="AJ71">
        <f t="shared" si="35"/>
        <v>-0.41877125181334129</v>
      </c>
      <c r="AK71">
        <f t="shared" si="22"/>
        <v>-0.27499659791859754</v>
      </c>
      <c r="AL71">
        <f t="shared" si="26"/>
        <v>-2.6350599437305768</v>
      </c>
      <c r="AN71">
        <f t="shared" si="36"/>
        <v>0</v>
      </c>
      <c r="AO71">
        <f t="shared" si="36"/>
        <v>0</v>
      </c>
      <c r="AP71">
        <f t="shared" si="36"/>
        <v>-2.2095046706870076E-8</v>
      </c>
      <c r="AQ71">
        <f t="shared" si="36"/>
        <v>-8.7348280244167991E-4</v>
      </c>
      <c r="AR71">
        <f t="shared" si="36"/>
        <v>-8.7350489748838677E-4</v>
      </c>
      <c r="AS71">
        <f t="shared" si="36"/>
        <v>-1.8843055123808316E-4</v>
      </c>
      <c r="AT71">
        <f t="shared" si="36"/>
        <v>-1.2373762599514722E-4</v>
      </c>
      <c r="AU71">
        <f t="shared" si="23"/>
        <v>-1.1856730747216173E-3</v>
      </c>
      <c r="AW71">
        <v>68</v>
      </c>
      <c r="AX71">
        <f>IF(Z71&gt;0, (R71*SUMPRODUCT(K71:$K$98, X71:$X$98)-K71*$AZ$3)/Z71, 0)</f>
        <v>-893441.09625151998</v>
      </c>
    </row>
    <row r="72" spans="5:50" x14ac:dyDescent="0.25">
      <c r="E72">
        <v>2072</v>
      </c>
      <c r="F72" s="5">
        <f>EconomicRates!C112</f>
        <v>3.5571999999999999E-2</v>
      </c>
      <c r="G72" s="5">
        <f>EconomicRates!D112</f>
        <v>7.0000000000000007E-2</v>
      </c>
      <c r="H72" s="5">
        <f t="shared" si="37"/>
        <v>0.12000000000000001</v>
      </c>
      <c r="I72" s="5">
        <f t="shared" si="38"/>
        <v>1.1200000000000001</v>
      </c>
      <c r="J72">
        <f t="shared" si="39"/>
        <v>0.89285714285714279</v>
      </c>
      <c r="K72">
        <f t="shared" si="47"/>
        <v>4.0175050908323003E-4</v>
      </c>
      <c r="L72" s="2">
        <v>69</v>
      </c>
      <c r="M72" s="6">
        <v>0.68957421399999996</v>
      </c>
      <c r="Q72" s="4">
        <f t="shared" si="48"/>
        <v>12.5</v>
      </c>
      <c r="R72">
        <f t="shared" si="28"/>
        <v>250000</v>
      </c>
      <c r="S72">
        <f t="shared" si="29"/>
        <v>-2655909.2673430406</v>
      </c>
      <c r="U72">
        <f t="shared" si="40"/>
        <v>0.68957421399999996</v>
      </c>
      <c r="V72">
        <f t="shared" si="41"/>
        <v>0.01</v>
      </c>
      <c r="W72">
        <f t="shared" si="42"/>
        <v>3.9283525129082887E-6</v>
      </c>
      <c r="X72">
        <f t="shared" si="43"/>
        <v>2.708890596403658E-6</v>
      </c>
      <c r="Y72">
        <f t="shared" si="44"/>
        <v>3.9283525129082885E-8</v>
      </c>
      <c r="Z72">
        <f t="shared" si="45"/>
        <v>1.1801783913755479E-6</v>
      </c>
      <c r="AB72">
        <f t="shared" si="46"/>
        <v>-3.5097515755951947</v>
      </c>
      <c r="AC72">
        <f t="shared" si="30"/>
        <v>-3.1344467267723197</v>
      </c>
      <c r="AE72">
        <f t="shared" si="31"/>
        <v>0</v>
      </c>
      <c r="AF72">
        <f t="shared" si="32"/>
        <v>0</v>
      </c>
      <c r="AG72">
        <f t="shared" si="32"/>
        <v>-1.4752229892194349E-5</v>
      </c>
      <c r="AH72">
        <f t="shared" si="33"/>
        <v>-0.67722264910091445</v>
      </c>
      <c r="AI72">
        <f t="shared" si="34"/>
        <v>-0.67723740133080668</v>
      </c>
      <c r="AJ72">
        <f t="shared" si="35"/>
        <v>-0.37530484882287496</v>
      </c>
      <c r="AK72">
        <f t="shared" ref="AK72:AK79" si="49">G72*SUM(AB72:AB72, AE72:AF72)</f>
        <v>-0.24568261029166366</v>
      </c>
      <c r="AL72">
        <f t="shared" si="26"/>
        <v>-1.2982248604453452</v>
      </c>
      <c r="AN72">
        <f t="shared" si="36"/>
        <v>0</v>
      </c>
      <c r="AO72">
        <f t="shared" si="36"/>
        <v>0</v>
      </c>
      <c r="AP72">
        <f t="shared" si="36"/>
        <v>-5.9267158693019232E-9</v>
      </c>
      <c r="AQ72">
        <f t="shared" si="36"/>
        <v>-2.7207454403898603E-4</v>
      </c>
      <c r="AR72">
        <f t="shared" si="36"/>
        <v>-2.7208047075485536E-4</v>
      </c>
      <c r="AS72">
        <f t="shared" si="36"/>
        <v>-1.507789140759947E-4</v>
      </c>
      <c r="AT72">
        <f t="shared" si="36"/>
        <v>-9.8703113757572691E-5</v>
      </c>
      <c r="AU72">
        <f t="shared" si="23"/>
        <v>-5.2156249858842276E-4</v>
      </c>
      <c r="AW72">
        <v>69</v>
      </c>
      <c r="AX72">
        <f>IF(Z72&gt;0, (R72*SUMPRODUCT(K72:$K$98, X72:$X$98)-K72*$AZ$3)/Z72, 0)</f>
        <v>-2655909.2673430406</v>
      </c>
    </row>
    <row r="73" spans="5:50" x14ac:dyDescent="0.25">
      <c r="E73">
        <v>2073</v>
      </c>
      <c r="F73" s="5">
        <f>EconomicRates!C113</f>
        <v>3.5571999999999999E-2</v>
      </c>
      <c r="G73" s="5">
        <f>EconomicRates!D113</f>
        <v>7.0000000000000007E-2</v>
      </c>
      <c r="H73" s="5">
        <f t="shared" si="37"/>
        <v>0.12000000000000001</v>
      </c>
      <c r="I73" s="5">
        <f t="shared" si="38"/>
        <v>1.1200000000000001</v>
      </c>
      <c r="J73">
        <f t="shared" si="39"/>
        <v>0.89285714285714279</v>
      </c>
      <c r="K73">
        <f t="shared" si="47"/>
        <v>3.5870581168145535E-4</v>
      </c>
      <c r="L73" s="2">
        <v>70</v>
      </c>
      <c r="M73" s="6">
        <v>0.72148010799999995</v>
      </c>
      <c r="Q73" s="4">
        <f t="shared" si="48"/>
        <v>12.5</v>
      </c>
      <c r="R73">
        <f t="shared" si="28"/>
        <v>250000</v>
      </c>
      <c r="S73">
        <f t="shared" si="29"/>
        <v>-8831912.7617066503</v>
      </c>
      <c r="U73">
        <f t="shared" si="40"/>
        <v>0.72148010799999995</v>
      </c>
      <c r="V73">
        <f t="shared" si="41"/>
        <v>0.01</v>
      </c>
      <c r="W73">
        <f t="shared" si="42"/>
        <v>1.1801783913755479E-6</v>
      </c>
      <c r="X73">
        <f t="shared" si="43"/>
        <v>8.514752332688965E-7</v>
      </c>
      <c r="Y73">
        <f t="shared" si="44"/>
        <v>1.180178391375548E-8</v>
      </c>
      <c r="Z73">
        <f t="shared" si="45"/>
        <v>3.1690137419289597E-7</v>
      </c>
      <c r="AB73">
        <f t="shared" si="46"/>
        <v>-3.1344467267723197</v>
      </c>
      <c r="AC73">
        <f t="shared" si="30"/>
        <v>-2.7988452909366126</v>
      </c>
      <c r="AE73">
        <f t="shared" si="31"/>
        <v>0</v>
      </c>
      <c r="AF73">
        <f t="shared" si="32"/>
        <v>0</v>
      </c>
      <c r="AG73">
        <f t="shared" si="32"/>
        <v>-3.9612671774111993E-6</v>
      </c>
      <c r="AH73">
        <f t="shared" si="33"/>
        <v>-0.21286880831722413</v>
      </c>
      <c r="AI73">
        <f t="shared" si="34"/>
        <v>-0.21287276958440154</v>
      </c>
      <c r="AJ73">
        <f t="shared" si="35"/>
        <v>-0.33560143583570712</v>
      </c>
      <c r="AK73">
        <f t="shared" si="49"/>
        <v>-0.2194112708740624</v>
      </c>
      <c r="AL73">
        <f t="shared" si="26"/>
        <v>-0.76788547629417103</v>
      </c>
      <c r="AN73">
        <f t="shared" si="36"/>
        <v>0</v>
      </c>
      <c r="AO73">
        <f t="shared" si="36"/>
        <v>0</v>
      </c>
      <c r="AP73">
        <f t="shared" si="36"/>
        <v>-1.4209295581603918E-9</v>
      </c>
      <c r="AQ73">
        <f t="shared" si="36"/>
        <v>-7.6357278669094013E-5</v>
      </c>
      <c r="AR73">
        <f t="shared" si="36"/>
        <v>-7.6358699598652179E-5</v>
      </c>
      <c r="AS73">
        <f t="shared" si="36"/>
        <v>-1.2038218544290918E-4</v>
      </c>
      <c r="AT73">
        <f t="shared" si="36"/>
        <v>-7.8704098010940222E-5</v>
      </c>
      <c r="AU73">
        <f t="shared" si="23"/>
        <v>-2.7544498305250156E-4</v>
      </c>
      <c r="AW73">
        <v>70</v>
      </c>
      <c r="AX73">
        <f>IF(Z73&gt;0, (R73*SUMPRODUCT(K73:$K$98, X73:$X$98)-K73*$AZ$3)/Z73, 0)</f>
        <v>-8831912.7617066503</v>
      </c>
    </row>
    <row r="74" spans="5:50" x14ac:dyDescent="0.25">
      <c r="E74">
        <v>2074</v>
      </c>
      <c r="F74" s="5">
        <f>EconomicRates!C114</f>
        <v>3.5571999999999999E-2</v>
      </c>
      <c r="G74" s="5">
        <f>EconomicRates!D114</f>
        <v>7.0000000000000007E-2</v>
      </c>
      <c r="H74" s="5">
        <f t="shared" si="37"/>
        <v>0.12000000000000001</v>
      </c>
      <c r="I74" s="5">
        <f t="shared" si="38"/>
        <v>1.1200000000000001</v>
      </c>
      <c r="J74">
        <f t="shared" si="39"/>
        <v>0.89285714285714279</v>
      </c>
      <c r="K74">
        <f t="shared" si="47"/>
        <v>3.2027304614415652E-4</v>
      </c>
      <c r="L74" s="2">
        <v>71</v>
      </c>
      <c r="M74" s="6">
        <v>0.75308980400000003</v>
      </c>
      <c r="Q74" s="4">
        <f t="shared" si="48"/>
        <v>12.5</v>
      </c>
      <c r="R74">
        <f t="shared" si="28"/>
        <v>250000</v>
      </c>
      <c r="S74">
        <f t="shared" si="29"/>
        <v>-33286213.32062947</v>
      </c>
      <c r="U74">
        <f t="shared" si="40"/>
        <v>0.75308980400000003</v>
      </c>
      <c r="V74">
        <f t="shared" si="41"/>
        <v>0.01</v>
      </c>
      <c r="W74">
        <f t="shared" si="42"/>
        <v>3.1690137419289597E-7</v>
      </c>
      <c r="X74">
        <f t="shared" si="43"/>
        <v>2.3865519377825872E-7</v>
      </c>
      <c r="Y74">
        <f t="shared" si="44"/>
        <v>3.1690137419289597E-9</v>
      </c>
      <c r="Z74">
        <f t="shared" si="45"/>
        <v>7.5077166672708297E-8</v>
      </c>
      <c r="AB74">
        <f t="shared" si="46"/>
        <v>-2.7988452909366126</v>
      </c>
      <c r="AC74">
        <f t="shared" si="30"/>
        <v>-2.4990345853762217</v>
      </c>
      <c r="AE74">
        <f t="shared" si="31"/>
        <v>0</v>
      </c>
      <c r="AF74">
        <f t="shared" si="32"/>
        <v>0</v>
      </c>
      <c r="AG74">
        <f t="shared" si="32"/>
        <v>-9.3846458340885375E-7</v>
      </c>
      <c r="AH74">
        <f t="shared" si="33"/>
        <v>-5.9663798444564681E-2</v>
      </c>
      <c r="AI74">
        <f t="shared" si="34"/>
        <v>-5.9664736909148086E-2</v>
      </c>
      <c r="AJ74">
        <f t="shared" si="35"/>
        <v>-0.29981070556039091</v>
      </c>
      <c r="AK74">
        <f t="shared" si="49"/>
        <v>-0.19591917036556289</v>
      </c>
      <c r="AL74">
        <f t="shared" si="26"/>
        <v>-0.55539461283510194</v>
      </c>
      <c r="AN74">
        <f t="shared" si="36"/>
        <v>0</v>
      </c>
      <c r="AO74">
        <f t="shared" si="36"/>
        <v>0</v>
      </c>
      <c r="AP74">
        <f t="shared" si="36"/>
        <v>-3.0056491082676045E-10</v>
      </c>
      <c r="AQ74">
        <f t="shared" si="36"/>
        <v>-1.9108706472371716E-5</v>
      </c>
      <c r="AR74">
        <f t="shared" si="36"/>
        <v>-1.9109007037282543E-5</v>
      </c>
      <c r="AS74">
        <f t="shared" si="36"/>
        <v>-9.6021287936455204E-5</v>
      </c>
      <c r="AT74">
        <f t="shared" si="36"/>
        <v>-6.2747629491014789E-5</v>
      </c>
      <c r="AU74">
        <f t="shared" si="23"/>
        <v>-1.7787792446475256E-4</v>
      </c>
      <c r="AW74">
        <v>71</v>
      </c>
      <c r="AX74">
        <f>IF(Z74&gt;0, (R74*SUMPRODUCT(K74:$K$98, X74:$X$98)-K74*$AZ$3)/Z74, 0)</f>
        <v>-33286213.32062947</v>
      </c>
    </row>
    <row r="75" spans="5:50" x14ac:dyDescent="0.25">
      <c r="E75">
        <v>2075</v>
      </c>
      <c r="F75" s="5">
        <f>EconomicRates!C115</f>
        <v>3.5571999999999999E-2</v>
      </c>
      <c r="G75" s="5">
        <f>EconomicRates!D115</f>
        <v>7.0000000000000007E-2</v>
      </c>
      <c r="H75" s="5">
        <f t="shared" si="37"/>
        <v>0.12000000000000001</v>
      </c>
      <c r="I75" s="5">
        <f t="shared" si="38"/>
        <v>1.1200000000000001</v>
      </c>
      <c r="J75">
        <f t="shared" si="39"/>
        <v>0.89285714285714279</v>
      </c>
      <c r="K75">
        <f t="shared" si="47"/>
        <v>2.8595807691442546E-4</v>
      </c>
      <c r="L75" s="2">
        <v>72</v>
      </c>
      <c r="M75" s="6">
        <v>0.78453892300000005</v>
      </c>
      <c r="Q75" s="4">
        <f t="shared" si="48"/>
        <v>12.5</v>
      </c>
      <c r="R75">
        <f t="shared" si="28"/>
        <v>250000</v>
      </c>
      <c r="S75">
        <f t="shared" si="29"/>
        <v>-144650527.67523235</v>
      </c>
      <c r="U75">
        <f t="shared" si="40"/>
        <v>0.78453892300000005</v>
      </c>
      <c r="V75">
        <f t="shared" si="41"/>
        <v>0.01</v>
      </c>
      <c r="W75">
        <f t="shared" si="42"/>
        <v>7.5077166672708297E-8</v>
      </c>
      <c r="X75">
        <f t="shared" si="43"/>
        <v>5.8900959483298063E-8</v>
      </c>
      <c r="Y75">
        <f t="shared" si="44"/>
        <v>7.5077166672708297E-10</v>
      </c>
      <c r="Z75">
        <f t="shared" si="45"/>
        <v>1.5425435522683151E-8</v>
      </c>
      <c r="AB75">
        <f t="shared" si="46"/>
        <v>-2.4990345853762217</v>
      </c>
      <c r="AC75">
        <f t="shared" si="30"/>
        <v>-2.2312973879763915</v>
      </c>
      <c r="AE75">
        <f t="shared" si="31"/>
        <v>0</v>
      </c>
      <c r="AF75">
        <f t="shared" si="32"/>
        <v>0</v>
      </c>
      <c r="AG75">
        <f t="shared" si="32"/>
        <v>-1.9281794403353939E-7</v>
      </c>
      <c r="AH75">
        <f t="shared" si="33"/>
        <v>-1.4725239870824516E-2</v>
      </c>
      <c r="AI75">
        <f t="shared" si="34"/>
        <v>-1.4725432688768549E-2</v>
      </c>
      <c r="AJ75">
        <f t="shared" si="35"/>
        <v>-0.26773719739983015</v>
      </c>
      <c r="AK75">
        <f t="shared" si="49"/>
        <v>-0.17493242097633555</v>
      </c>
      <c r="AL75">
        <f t="shared" si="26"/>
        <v>-0.45739505106493422</v>
      </c>
      <c r="AN75">
        <f t="shared" si="36"/>
        <v>0</v>
      </c>
      <c r="AO75">
        <f t="shared" si="36"/>
        <v>0</v>
      </c>
      <c r="AP75">
        <f t="shared" si="36"/>
        <v>-5.513784847042424E-11</v>
      </c>
      <c r="AQ75">
        <f t="shared" si="36"/>
        <v>-4.2108012755646017E-6</v>
      </c>
      <c r="AR75">
        <f t="shared" si="36"/>
        <v>-4.2108564134130717E-6</v>
      </c>
      <c r="AS75">
        <f t="shared" si="36"/>
        <v>-7.6561614086913347E-5</v>
      </c>
      <c r="AT75">
        <f t="shared" si="36"/>
        <v>-5.0023338692377616E-5</v>
      </c>
      <c r="AU75">
        <f t="shared" si="23"/>
        <v>-1.3079580919270401E-4</v>
      </c>
      <c r="AW75">
        <v>72</v>
      </c>
      <c r="AX75">
        <f>IF(Z75&gt;0, (R75*SUMPRODUCT(K75:$K$98, X75:$X$98)-K75*$AZ$3)/Z75, 0)</f>
        <v>-144650527.67523235</v>
      </c>
    </row>
    <row r="76" spans="5:50" x14ac:dyDescent="0.25">
      <c r="E76">
        <v>2076</v>
      </c>
      <c r="F76" s="5">
        <f>EconomicRates!C116</f>
        <v>3.5571999999999999E-2</v>
      </c>
      <c r="G76" s="5">
        <f>EconomicRates!D116</f>
        <v>7.0000000000000007E-2</v>
      </c>
      <c r="H76" s="5">
        <f t="shared" si="37"/>
        <v>0.12000000000000001</v>
      </c>
      <c r="I76" s="5">
        <f t="shared" si="38"/>
        <v>1.1200000000000001</v>
      </c>
      <c r="J76">
        <f t="shared" si="39"/>
        <v>0.89285714285714279</v>
      </c>
      <c r="K76">
        <f t="shared" si="47"/>
        <v>2.55319711530737E-4</v>
      </c>
      <c r="L76" s="2">
        <v>73</v>
      </c>
      <c r="M76" s="6">
        <v>0.81598695700000001</v>
      </c>
      <c r="Q76" s="4">
        <f t="shared" si="48"/>
        <v>12.5</v>
      </c>
      <c r="R76">
        <f t="shared" si="28"/>
        <v>250000</v>
      </c>
      <c r="S76">
        <f t="shared" si="29"/>
        <v>-742200077.32321405</v>
      </c>
      <c r="U76">
        <f t="shared" si="40"/>
        <v>0.81598695700000001</v>
      </c>
      <c r="V76">
        <f t="shared" si="41"/>
        <v>0.01</v>
      </c>
      <c r="W76">
        <f t="shared" si="42"/>
        <v>1.5425435522683151E-8</v>
      </c>
      <c r="X76">
        <f t="shared" si="43"/>
        <v>1.2586954192553929E-8</v>
      </c>
      <c r="Y76">
        <f t="shared" si="44"/>
        <v>1.5425435522683151E-10</v>
      </c>
      <c r="Z76">
        <f t="shared" si="45"/>
        <v>2.68422697490239E-9</v>
      </c>
      <c r="AB76">
        <f t="shared" si="46"/>
        <v>-2.2312973879763915</v>
      </c>
      <c r="AC76">
        <f t="shared" si="30"/>
        <v>-1.9922334683256109</v>
      </c>
      <c r="AE76">
        <f t="shared" si="31"/>
        <v>0</v>
      </c>
      <c r="AF76">
        <f t="shared" si="32"/>
        <v>0</v>
      </c>
      <c r="AG76">
        <f t="shared" si="32"/>
        <v>-3.3552837186279877E-8</v>
      </c>
      <c r="AH76">
        <f t="shared" si="33"/>
        <v>-3.1467385481384821E-3</v>
      </c>
      <c r="AI76">
        <f t="shared" si="34"/>
        <v>-3.1467721009756683E-3</v>
      </c>
      <c r="AJ76">
        <f t="shared" si="35"/>
        <v>-0.23906391965078067</v>
      </c>
      <c r="AK76">
        <f t="shared" si="49"/>
        <v>-0.15619081715834743</v>
      </c>
      <c r="AL76">
        <f t="shared" si="26"/>
        <v>-0.39840150891010373</v>
      </c>
      <c r="AN76">
        <f t="shared" si="36"/>
        <v>0</v>
      </c>
      <c r="AO76">
        <f t="shared" si="36"/>
        <v>0</v>
      </c>
      <c r="AP76">
        <f t="shared" si="36"/>
        <v>-8.5667007114387635E-12</v>
      </c>
      <c r="AQ76">
        <f t="shared" si="36"/>
        <v>-8.0342437837336739E-7</v>
      </c>
      <c r="AR76">
        <f t="shared" si="36"/>
        <v>-8.0343294507407883E-7</v>
      </c>
      <c r="AS76">
        <f t="shared" si="36"/>
        <v>-6.1037731002644611E-5</v>
      </c>
      <c r="AT76">
        <f t="shared" si="36"/>
        <v>-3.9878594380619349E-5</v>
      </c>
      <c r="AU76">
        <f t="shared" si="23"/>
        <v>-1.0171975832833802E-4</v>
      </c>
      <c r="AW76">
        <v>73</v>
      </c>
      <c r="AX76">
        <f>IF(Z76&gt;0, (R76*SUMPRODUCT(K76:$K$98, X76:$X$98)-K76*$AZ$3)/Z76, 0)</f>
        <v>-742200077.32321405</v>
      </c>
    </row>
    <row r="77" spans="5:50" x14ac:dyDescent="0.25">
      <c r="E77">
        <v>2077</v>
      </c>
      <c r="F77" s="5">
        <f>EconomicRates!C117</f>
        <v>3.5571999999999999E-2</v>
      </c>
      <c r="G77" s="5">
        <f>EconomicRates!D117</f>
        <v>7.0000000000000007E-2</v>
      </c>
      <c r="H77" s="5">
        <f t="shared" si="37"/>
        <v>0.12000000000000001</v>
      </c>
      <c r="I77" s="5">
        <f t="shared" si="38"/>
        <v>1.1200000000000001</v>
      </c>
      <c r="J77">
        <f t="shared" si="39"/>
        <v>0.89285714285714279</v>
      </c>
      <c r="K77">
        <f t="shared" si="47"/>
        <v>2.2796402815244374E-4</v>
      </c>
      <c r="L77" s="2">
        <v>74</v>
      </c>
      <c r="M77" s="6">
        <v>0.84743607600000004</v>
      </c>
      <c r="Q77" s="4">
        <f t="shared" si="48"/>
        <v>12.5</v>
      </c>
      <c r="R77">
        <f t="shared" si="28"/>
        <v>250000</v>
      </c>
      <c r="S77">
        <f t="shared" si="29"/>
        <v>-4648293082.7310886</v>
      </c>
      <c r="U77">
        <f t="shared" si="40"/>
        <v>0.84743607600000004</v>
      </c>
      <c r="V77">
        <f t="shared" si="41"/>
        <v>0.01</v>
      </c>
      <c r="W77">
        <f t="shared" si="42"/>
        <v>2.68422697490239E-9</v>
      </c>
      <c r="X77">
        <f t="shared" si="43"/>
        <v>2.2747107747046321E-9</v>
      </c>
      <c r="Y77">
        <f t="shared" si="44"/>
        <v>2.6842269749023902E-11</v>
      </c>
      <c r="Z77">
        <f t="shared" si="45"/>
        <v>3.8267393044873397E-10</v>
      </c>
      <c r="AB77">
        <f t="shared" si="46"/>
        <v>-1.9922334683256109</v>
      </c>
      <c r="AC77">
        <f t="shared" si="30"/>
        <v>-1.7787805838463677</v>
      </c>
      <c r="AE77">
        <f t="shared" si="31"/>
        <v>0</v>
      </c>
      <c r="AF77">
        <f t="shared" si="32"/>
        <v>0</v>
      </c>
      <c r="AG77">
        <f t="shared" si="32"/>
        <v>-4.7834241306091743E-9</v>
      </c>
      <c r="AH77">
        <f t="shared" si="33"/>
        <v>-5.6867769367615804E-4</v>
      </c>
      <c r="AI77">
        <f t="shared" si="34"/>
        <v>-5.6868247710028868E-4</v>
      </c>
      <c r="AJ77">
        <f t="shared" si="35"/>
        <v>-0.21345288447924315</v>
      </c>
      <c r="AK77">
        <f t="shared" si="49"/>
        <v>-0.13945634278279279</v>
      </c>
      <c r="AL77">
        <f t="shared" si="26"/>
        <v>-0.35347790973913623</v>
      </c>
      <c r="AN77">
        <f t="shared" si="36"/>
        <v>0</v>
      </c>
      <c r="AO77">
        <f t="shared" si="36"/>
        <v>0</v>
      </c>
      <c r="AP77">
        <f t="shared" si="36"/>
        <v>-1.0904486331752686E-12</v>
      </c>
      <c r="AQ77">
        <f t="shared" si="36"/>
        <v>-1.2963805777085846E-7</v>
      </c>
      <c r="AR77">
        <f t="shared" si="36"/>
        <v>-1.2963914821949164E-7</v>
      </c>
      <c r="AS77">
        <f t="shared" si="36"/>
        <v>-4.8659579366646505E-5</v>
      </c>
      <c r="AT77">
        <f t="shared" si="36"/>
        <v>-3.1791029652173418E-5</v>
      </c>
      <c r="AU77">
        <f t="shared" si="23"/>
        <v>-8.0580248167039426E-5</v>
      </c>
      <c r="AW77">
        <v>74</v>
      </c>
      <c r="AX77">
        <f>IF(Z77&gt;0, (R77*SUMPRODUCT(K77:$K$98, X77:$X$98)-K77*$AZ$3)/Z77, 0)</f>
        <v>-4648293082.7310886</v>
      </c>
    </row>
    <row r="78" spans="5:50" x14ac:dyDescent="0.25">
      <c r="E78">
        <v>2078</v>
      </c>
      <c r="F78" s="5">
        <f>EconomicRates!C118</f>
        <v>3.5571999999999999E-2</v>
      </c>
      <c r="G78" s="5">
        <f>EconomicRates!D118</f>
        <v>7.0000000000000007E-2</v>
      </c>
      <c r="H78" s="5">
        <f t="shared" si="37"/>
        <v>0.12000000000000001</v>
      </c>
      <c r="I78" s="5">
        <f t="shared" si="38"/>
        <v>1.1200000000000001</v>
      </c>
      <c r="J78">
        <f t="shared" si="39"/>
        <v>0.89285714285714279</v>
      </c>
      <c r="K78">
        <f t="shared" si="47"/>
        <v>2.0353931085039618E-4</v>
      </c>
      <c r="L78" s="2">
        <v>75</v>
      </c>
      <c r="M78" s="6">
        <v>0.87888519499999995</v>
      </c>
      <c r="Q78" s="4">
        <f t="shared" si="48"/>
        <v>12.5</v>
      </c>
      <c r="R78">
        <f t="shared" si="28"/>
        <v>250000</v>
      </c>
      <c r="S78">
        <f t="shared" si="29"/>
        <v>-37351116065.493576</v>
      </c>
      <c r="U78">
        <f t="shared" si="40"/>
        <v>0.87888519499999995</v>
      </c>
      <c r="V78">
        <f t="shared" si="41"/>
        <v>0.01</v>
      </c>
      <c r="W78">
        <f t="shared" si="42"/>
        <v>3.8267393044873397E-10</v>
      </c>
      <c r="X78">
        <f t="shared" si="43"/>
        <v>3.36326451983852E-10</v>
      </c>
      <c r="Y78">
        <f t="shared" si="44"/>
        <v>3.8267393044873396E-12</v>
      </c>
      <c r="Z78">
        <f t="shared" si="45"/>
        <v>4.252073916039463E-11</v>
      </c>
      <c r="AB78">
        <f t="shared" si="46"/>
        <v>-1.7787805838463677</v>
      </c>
      <c r="AC78">
        <f t="shared" si="30"/>
        <v>-1.5881970635704776</v>
      </c>
      <c r="AE78">
        <f t="shared" si="31"/>
        <v>0</v>
      </c>
      <c r="AF78">
        <f t="shared" si="32"/>
        <v>0</v>
      </c>
      <c r="AG78">
        <f t="shared" si="32"/>
        <v>-5.315092395049329E-10</v>
      </c>
      <c r="AH78">
        <f t="shared" si="33"/>
        <v>-8.4081612995963001E-5</v>
      </c>
      <c r="AI78">
        <f t="shared" si="34"/>
        <v>-8.4082144505202508E-5</v>
      </c>
      <c r="AJ78">
        <f t="shared" si="35"/>
        <v>-0.19058352027589009</v>
      </c>
      <c r="AK78">
        <f t="shared" si="49"/>
        <v>-0.12451464086924575</v>
      </c>
      <c r="AL78">
        <f t="shared" si="26"/>
        <v>-0.31518224328964106</v>
      </c>
      <c r="AN78">
        <f t="shared" si="36"/>
        <v>0</v>
      </c>
      <c r="AO78">
        <f t="shared" si="36"/>
        <v>0</v>
      </c>
      <c r="AP78">
        <f t="shared" si="36"/>
        <v>-1.0818302431945221E-13</v>
      </c>
      <c r="AQ78">
        <f t="shared" si="36"/>
        <v>-1.7113913564388024E-8</v>
      </c>
      <c r="AR78">
        <f t="shared" si="36"/>
        <v>-1.7114021747412344E-8</v>
      </c>
      <c r="AS78">
        <f t="shared" si="36"/>
        <v>-3.8791238376397175E-5</v>
      </c>
      <c r="AT78">
        <f t="shared" si="36"/>
        <v>-2.5343624193310857E-5</v>
      </c>
      <c r="AU78">
        <f t="shared" si="23"/>
        <v>-6.4151976591455453E-5</v>
      </c>
      <c r="AW78">
        <v>75</v>
      </c>
      <c r="AX78">
        <f>IF(Z78&gt;0, (R78*SUMPRODUCT(K78:$K$98, X78:$X$98)-K78*$AZ$3)/Z78, 0)</f>
        <v>-37351116065.493576</v>
      </c>
    </row>
    <row r="79" spans="5:50" x14ac:dyDescent="0.25">
      <c r="E79">
        <v>2079</v>
      </c>
      <c r="F79" s="5">
        <f>EconomicRates!C119</f>
        <v>3.5571999999999999E-2</v>
      </c>
      <c r="G79" s="5">
        <f>EconomicRates!D119</f>
        <v>7.0000000000000007E-2</v>
      </c>
      <c r="H79" s="5">
        <f t="shared" si="37"/>
        <v>0.12000000000000001</v>
      </c>
      <c r="I79" s="5">
        <f t="shared" si="38"/>
        <v>1.1200000000000001</v>
      </c>
      <c r="J79">
        <f t="shared" si="39"/>
        <v>0.89285714285714279</v>
      </c>
      <c r="K79">
        <f t="shared" si="47"/>
        <v>1.8173152754499659E-4</v>
      </c>
      <c r="L79" s="2">
        <v>76</v>
      </c>
      <c r="M79" s="6">
        <v>1</v>
      </c>
      <c r="Q79" s="4">
        <f t="shared" si="48"/>
        <v>12.5</v>
      </c>
      <c r="R79">
        <f t="shared" si="28"/>
        <v>250000</v>
      </c>
      <c r="S79">
        <f t="shared" si="29"/>
        <v>0</v>
      </c>
      <c r="U79">
        <f t="shared" si="40"/>
        <v>1</v>
      </c>
      <c r="V79">
        <f t="shared" si="41"/>
        <v>0.01</v>
      </c>
      <c r="W79">
        <f t="shared" si="42"/>
        <v>4.252073916039463E-11</v>
      </c>
      <c r="X79">
        <f t="shared" si="43"/>
        <v>4.252073916039463E-11</v>
      </c>
      <c r="Y79">
        <f t="shared" si="44"/>
        <v>4.2520739160394631E-13</v>
      </c>
      <c r="Z79">
        <f t="shared" si="45"/>
        <v>0</v>
      </c>
      <c r="AB79">
        <f t="shared" si="46"/>
        <v>-1.5881970635704776</v>
      </c>
      <c r="AC79">
        <f t="shared" si="30"/>
        <v>0</v>
      </c>
      <c r="AE79">
        <f t="shared" si="31"/>
        <v>0</v>
      </c>
      <c r="AF79">
        <f t="shared" si="32"/>
        <v>0</v>
      </c>
      <c r="AG79">
        <f t="shared" si="32"/>
        <v>0</v>
      </c>
      <c r="AH79">
        <f t="shared" si="33"/>
        <v>-1.0630184790098657E-5</v>
      </c>
      <c r="AI79">
        <f t="shared" si="34"/>
        <v>-1.0630184790098657E-5</v>
      </c>
      <c r="AJ79">
        <f t="shared" si="35"/>
        <v>-1.5881970635704776</v>
      </c>
      <c r="AK79">
        <f t="shared" si="49"/>
        <v>-0.11117379444993344</v>
      </c>
      <c r="AL79">
        <f t="shared" si="26"/>
        <v>-1.6993814882052012</v>
      </c>
      <c r="AN79">
        <f t="shared" si="36"/>
        <v>0</v>
      </c>
      <c r="AO79">
        <f t="shared" si="36"/>
        <v>0</v>
      </c>
      <c r="AP79">
        <f t="shared" si="36"/>
        <v>0</v>
      </c>
      <c r="AQ79">
        <f t="shared" si="36"/>
        <v>-1.931839719990218E-9</v>
      </c>
      <c r="AR79">
        <f t="shared" si="36"/>
        <v>-1.931839719990218E-9</v>
      </c>
      <c r="AS79">
        <f t="shared" si="36"/>
        <v>-2.8862547840514095E-4</v>
      </c>
      <c r="AT79">
        <f t="shared" si="36"/>
        <v>-2.0203783488359869E-5</v>
      </c>
      <c r="AU79">
        <f t="shared" si="23"/>
        <v>-3.0883119373322084E-4</v>
      </c>
      <c r="AW79">
        <v>76</v>
      </c>
      <c r="AX79">
        <f>IF(Z79&gt;0, (R79*SUMPRODUCT(K79:$K$98, X79:$X$98)-K79*$AZ$3)/Z79, 0)</f>
        <v>0</v>
      </c>
    </row>
    <row r="80" spans="5:50" x14ac:dyDescent="0.25">
      <c r="F80" s="5">
        <f>EconomicRates!C120</f>
        <v>3.5571999999999999E-2</v>
      </c>
      <c r="G80" s="5">
        <f>EconomicRates!D120</f>
        <v>7.0000000000000007E-2</v>
      </c>
      <c r="H80" s="5"/>
      <c r="I80" s="5"/>
      <c r="M80" s="6"/>
      <c r="Q80" s="4"/>
      <c r="AX80">
        <f>IF(Z80&gt;0, (R80*SUMPRODUCT(K80:$K$98, X80:$X$98)-K80*$AZ$3)/Z80, 0)</f>
        <v>0</v>
      </c>
    </row>
    <row r="81" spans="2:50" x14ac:dyDescent="0.25">
      <c r="F81" s="5">
        <f>EconomicRates!C121</f>
        <v>3.5571999999999999E-2</v>
      </c>
      <c r="G81" s="5">
        <f>EconomicRates!D121</f>
        <v>7.0000000000000007E-2</v>
      </c>
      <c r="H81" s="5"/>
      <c r="I81" s="5"/>
      <c r="M81" s="6"/>
      <c r="Q81" s="4"/>
      <c r="AN81" s="8">
        <f t="shared" ref="AN81:AU81" si="50">SUM(AN3:AN79)</f>
        <v>13017.860951503035</v>
      </c>
      <c r="AO81" s="8">
        <f t="shared" si="50"/>
        <v>-1301.7860951503035</v>
      </c>
      <c r="AP81" s="8">
        <f t="shared" si="50"/>
        <v>-180.81541072956844</v>
      </c>
      <c r="AQ81" s="8">
        <f t="shared" si="50"/>
        <v>-7802.9009530427975</v>
      </c>
      <c r="AR81" s="8">
        <f t="shared" si="50"/>
        <v>3732.3584925803661</v>
      </c>
      <c r="AS81" s="8">
        <f t="shared" si="50"/>
        <v>-923.78048069386364</v>
      </c>
      <c r="AT81" s="8">
        <f t="shared" si="50"/>
        <v>538.8719470714201</v>
      </c>
      <c r="AU81" s="8">
        <f t="shared" si="50"/>
        <v>3347.4499589579223</v>
      </c>
      <c r="AX81">
        <f>IF(Z81&gt;0, (R81*SUMPRODUCT(K81:$K$98, X81:$X$98)-K81*$AZ$3)/Z81, 0)</f>
        <v>0</v>
      </c>
    </row>
    <row r="82" spans="2:50" x14ac:dyDescent="0.25">
      <c r="F82" s="5">
        <f>EconomicRates!C122</f>
        <v>3.5571999999999999E-2</v>
      </c>
      <c r="G82" s="5">
        <f>EconomicRates!D122</f>
        <v>7.0000000000000007E-2</v>
      </c>
      <c r="H82" s="5"/>
      <c r="I82" s="5"/>
      <c r="M82" s="6"/>
      <c r="Q82" s="4"/>
      <c r="AX82">
        <f>IF(Z82&gt;0, (R82*SUMPRODUCT(K82:$K$98, X82:$X$98)-K82*$AZ$3)/Z82, 0)</f>
        <v>0</v>
      </c>
    </row>
    <row r="83" spans="2:50" x14ac:dyDescent="0.25">
      <c r="F83" s="5">
        <f>EconomicRates!C123</f>
        <v>3.5571999999999999E-2</v>
      </c>
      <c r="G83" s="5">
        <f>EconomicRates!D123</f>
        <v>7.0000000000000007E-2</v>
      </c>
      <c r="H83" s="5"/>
      <c r="I83" s="5"/>
      <c r="M83" s="6"/>
      <c r="Q83" s="4"/>
      <c r="AX83">
        <f>IF(Z83&gt;0, (R83*SUMPRODUCT(K83:$K$98, X83:$X$98)-K83*$AZ$3)/Z83, 0)</f>
        <v>0</v>
      </c>
    </row>
    <row r="84" spans="2:50" x14ac:dyDescent="0.25">
      <c r="F84" s="5">
        <f>EconomicRates!C124</f>
        <v>3.5571999999999999E-2</v>
      </c>
      <c r="G84" s="5">
        <f>EconomicRates!D124</f>
        <v>7.0000000000000007E-2</v>
      </c>
      <c r="H84" s="5"/>
      <c r="I84" s="5"/>
      <c r="M84" s="6"/>
      <c r="Q84" s="4"/>
      <c r="AX84">
        <f>IF(Z84&gt;0, (R84*SUMPRODUCT(K84:$K$98, X84:$X$98)-K84*$AZ$3)/Z84, 0)</f>
        <v>0</v>
      </c>
    </row>
    <row r="85" spans="2:50" x14ac:dyDescent="0.25">
      <c r="F85" s="5">
        <f>EconomicRates!C125</f>
        <v>3.5571999999999999E-2</v>
      </c>
      <c r="G85" s="5">
        <f>EconomicRates!D125</f>
        <v>7.0000000000000007E-2</v>
      </c>
      <c r="H85" s="5"/>
      <c r="I85" s="5"/>
      <c r="M85" s="6"/>
      <c r="Q85" s="4"/>
      <c r="AX85">
        <f>IF(Z85&gt;0, (R85*SUMPRODUCT(K85:$K$98, X85:$X$98)-K85*$AZ$3)/Z85, 0)</f>
        <v>0</v>
      </c>
    </row>
    <row r="86" spans="2:50" x14ac:dyDescent="0.25">
      <c r="F86" s="5">
        <f>EconomicRates!C126</f>
        <v>3.5571999999999999E-2</v>
      </c>
      <c r="G86" s="5">
        <f>EconomicRates!D126</f>
        <v>7.0000000000000007E-2</v>
      </c>
      <c r="H86" s="5"/>
      <c r="I86" s="5"/>
      <c r="M86" s="6"/>
      <c r="Q86" s="4"/>
      <c r="AX86">
        <f>IF(Z86&gt;0, (R86*SUMPRODUCT(K86:$K$98, X86:$X$98)-K86*$AZ$3)/Z86, 0)</f>
        <v>0</v>
      </c>
    </row>
    <row r="87" spans="2:50" x14ac:dyDescent="0.25">
      <c r="F87" s="5">
        <f>EconomicRates!C127</f>
        <v>3.5571999999999999E-2</v>
      </c>
      <c r="G87" s="5">
        <f>EconomicRates!D127</f>
        <v>7.0000000000000007E-2</v>
      </c>
      <c r="H87" s="5"/>
      <c r="I87" s="5"/>
      <c r="M87" s="6"/>
      <c r="Q87" s="4"/>
      <c r="AX87">
        <f>IF(Z87&gt;0, (R87*SUMPRODUCT(K87:$K$98, X87:$X$98)-K87*$AZ$3)/Z87, 0)</f>
        <v>0</v>
      </c>
    </row>
    <row r="88" spans="2:50" x14ac:dyDescent="0.25">
      <c r="B88" s="6"/>
      <c r="F88" s="5">
        <f>EconomicRates!C128</f>
        <v>3.5571999999999999E-2</v>
      </c>
      <c r="G88" s="5">
        <f>EconomicRates!D128</f>
        <v>7.0000000000000007E-2</v>
      </c>
      <c r="H88" s="5"/>
      <c r="I88" s="5"/>
      <c r="M88" s="6"/>
      <c r="Q88" s="4"/>
      <c r="AX88">
        <f>IF(Z88&gt;0, (R88*SUMPRODUCT(K88:$K$98, X88:$X$98)-K88*$AZ$3)/Z88, 0)</f>
        <v>0</v>
      </c>
    </row>
    <row r="89" spans="2:50" x14ac:dyDescent="0.25">
      <c r="B89" s="6"/>
      <c r="F89" s="5">
        <f>EconomicRates!C129</f>
        <v>3.5571999999999999E-2</v>
      </c>
      <c r="G89" s="5">
        <f>EconomicRates!D129</f>
        <v>7.0000000000000007E-2</v>
      </c>
      <c r="H89" s="5"/>
      <c r="I89" s="5"/>
      <c r="M89" s="6"/>
      <c r="Q89" s="4"/>
      <c r="AX89">
        <f>IF(Z89&gt;0, (R89*SUMPRODUCT(K89:$K$98, X89:$X$98)-K89*$AZ$3)/Z89, 0)</f>
        <v>0</v>
      </c>
    </row>
    <row r="90" spans="2:50" x14ac:dyDescent="0.25">
      <c r="B90" s="6"/>
      <c r="F90" s="5">
        <f>EconomicRates!C130</f>
        <v>3.5571999999999999E-2</v>
      </c>
      <c r="G90" s="5">
        <f>EconomicRates!D130</f>
        <v>7.0000000000000007E-2</v>
      </c>
      <c r="H90" s="5"/>
      <c r="I90" s="5"/>
      <c r="Q90" s="4"/>
      <c r="AX90">
        <f>IF(Z90&gt;0, (R90*SUMPRODUCT(K90:$K$98, X90:$X$98)-K90*$AZ$3)/Z90, 0)</f>
        <v>0</v>
      </c>
    </row>
    <row r="91" spans="2:50" x14ac:dyDescent="0.25">
      <c r="B91" s="6"/>
      <c r="F91" s="5">
        <f>EconomicRates!C131</f>
        <v>3.5571999999999999E-2</v>
      </c>
      <c r="G91" s="5">
        <f>EconomicRates!D131</f>
        <v>7.0000000000000007E-2</v>
      </c>
      <c r="H91" s="5"/>
      <c r="I91" s="5"/>
      <c r="Q91" s="4"/>
      <c r="AX91">
        <f>IF(Z91&gt;0, (R91*SUMPRODUCT(K91:$K$98, X91:$X$98)-K91*$AZ$3)/Z91, 0)</f>
        <v>0</v>
      </c>
    </row>
    <row r="92" spans="2:50" x14ac:dyDescent="0.25">
      <c r="B92" s="6"/>
      <c r="F92" s="5">
        <f>EconomicRates!C132</f>
        <v>3.5571999999999999E-2</v>
      </c>
      <c r="G92" s="5">
        <f>EconomicRates!D132</f>
        <v>7.0000000000000007E-2</v>
      </c>
      <c r="H92" s="5"/>
      <c r="I92" s="5"/>
      <c r="Q92" s="4"/>
      <c r="AX92">
        <f>IF(Z92&gt;0, (R92*SUMPRODUCT(K92:$K$98, X92:$X$98)-K92*$AZ$3)/Z92, 0)</f>
        <v>0</v>
      </c>
    </row>
    <row r="93" spans="2:50" x14ac:dyDescent="0.25">
      <c r="B93" s="6"/>
      <c r="F93" s="5">
        <f>EconomicRates!C133</f>
        <v>3.5571999999999999E-2</v>
      </c>
      <c r="G93" s="5">
        <f>EconomicRates!D133</f>
        <v>7.0000000000000007E-2</v>
      </c>
      <c r="H93" s="5"/>
      <c r="I93" s="5"/>
      <c r="Q93" s="4"/>
      <c r="AX93">
        <f>IF(Z93&gt;0, (R93*SUMPRODUCT(K93:$K$98, X93:$X$98)-K93*$AZ$3)/Z93, 0)</f>
        <v>0</v>
      </c>
    </row>
    <row r="94" spans="2:50" x14ac:dyDescent="0.25">
      <c r="B94" s="6"/>
      <c r="F94" s="5">
        <f>EconomicRates!C134</f>
        <v>3.5571999999999999E-2</v>
      </c>
      <c r="G94" s="5">
        <f>EconomicRates!D134</f>
        <v>7.0000000000000007E-2</v>
      </c>
      <c r="H94" s="5"/>
      <c r="I94" s="5"/>
      <c r="Q94" s="4"/>
      <c r="AX94">
        <f>IF(Z94&gt;0, (R94*SUMPRODUCT(K94:$K$98, X94:$X$98)-K94*$AZ$3)/Z94, 0)</f>
        <v>0</v>
      </c>
    </row>
    <row r="95" spans="2:50" x14ac:dyDescent="0.25">
      <c r="B95" s="6"/>
      <c r="F95" s="5">
        <f>EconomicRates!C135</f>
        <v>3.5571999999999999E-2</v>
      </c>
      <c r="G95" s="5">
        <f>EconomicRates!D135</f>
        <v>7.0000000000000007E-2</v>
      </c>
      <c r="H95" s="5"/>
      <c r="I95" s="5"/>
      <c r="Q95" s="4"/>
      <c r="AX95">
        <f>IF(Z95&gt;0, (R95*SUMPRODUCT(K95:$K$98, X95:$X$98)-K95*$AZ$3)/Z95, 0)</f>
        <v>0</v>
      </c>
    </row>
    <row r="96" spans="2:50" x14ac:dyDescent="0.25">
      <c r="B96" s="6"/>
      <c r="F96" s="5">
        <f>EconomicRates!C136</f>
        <v>3.5571999999999999E-2</v>
      </c>
      <c r="G96" s="5">
        <f>EconomicRates!D136</f>
        <v>7.0000000000000007E-2</v>
      </c>
      <c r="H96" s="5"/>
      <c r="I96" s="5"/>
      <c r="Q96" s="4"/>
      <c r="AX96">
        <f>IF(Z96&gt;0, (R96*SUMPRODUCT(K96:$K$98, X96:$X$98)-K96*$AZ$3)/Z96, 0)</f>
        <v>0</v>
      </c>
    </row>
    <row r="97" spans="2:50" x14ac:dyDescent="0.25">
      <c r="B97" s="6"/>
      <c r="F97" s="5">
        <f>EconomicRates!C137</f>
        <v>3.5571999999999999E-2</v>
      </c>
      <c r="G97" s="5">
        <f>EconomicRates!D137</f>
        <v>7.0000000000000007E-2</v>
      </c>
      <c r="H97" s="5"/>
      <c r="I97" s="5"/>
      <c r="Q97" s="4"/>
      <c r="AX97">
        <f>IF(Z97&gt;0, (R97*SUMPRODUCT(K97:$K$98, X97:$X$98)-K97*$AZ$3)/Z97, 0)</f>
        <v>0</v>
      </c>
    </row>
    <row r="98" spans="2:50" x14ac:dyDescent="0.25">
      <c r="B98" s="6"/>
      <c r="F98" s="5">
        <f>EconomicRates!C138</f>
        <v>3.5571999999999999E-2</v>
      </c>
      <c r="G98" s="5">
        <f>EconomicRates!D138</f>
        <v>7.0000000000000007E-2</v>
      </c>
      <c r="H98" s="5"/>
      <c r="I98" s="5"/>
      <c r="Q98" s="4"/>
    </row>
    <row r="99" spans="2:50" x14ac:dyDescent="0.25">
      <c r="B99" s="6"/>
    </row>
    <row r="100" spans="2:50" x14ac:dyDescent="0.25">
      <c r="B100" s="6"/>
    </row>
    <row r="101" spans="2:50" x14ac:dyDescent="0.25">
      <c r="B101" s="6"/>
    </row>
    <row r="102" spans="2:50" x14ac:dyDescent="0.25">
      <c r="B102" s="6"/>
    </row>
    <row r="103" spans="2:50" x14ac:dyDescent="0.25">
      <c r="B103" s="6"/>
    </row>
    <row r="104" spans="2:50" x14ac:dyDescent="0.25">
      <c r="B104" s="6"/>
    </row>
    <row r="105" spans="2:50" x14ac:dyDescent="0.25">
      <c r="B105" s="6"/>
    </row>
    <row r="106" spans="2:50" x14ac:dyDescent="0.25">
      <c r="B106" s="6"/>
    </row>
    <row r="107" spans="2:50" x14ac:dyDescent="0.25">
      <c r="B107" s="6"/>
    </row>
    <row r="108" spans="2:50" x14ac:dyDescent="0.25">
      <c r="B108" s="6"/>
    </row>
    <row r="109" spans="2:50" x14ac:dyDescent="0.25">
      <c r="B109" s="6"/>
    </row>
    <row r="110" spans="2:50" x14ac:dyDescent="0.25">
      <c r="B110" s="6"/>
    </row>
    <row r="111" spans="2:50" x14ac:dyDescent="0.25">
      <c r="B111" s="6"/>
    </row>
    <row r="112" spans="2:50" x14ac:dyDescent="0.25">
      <c r="B112" s="6"/>
    </row>
    <row r="113" spans="2:2" x14ac:dyDescent="0.25">
      <c r="B113" s="6"/>
    </row>
    <row r="114" spans="2:2" x14ac:dyDescent="0.25">
      <c r="B114" s="6"/>
    </row>
    <row r="115" spans="2:2" x14ac:dyDescent="0.25">
      <c r="B115" s="6"/>
    </row>
    <row r="116" spans="2:2" x14ac:dyDescent="0.25">
      <c r="B116" s="6"/>
    </row>
    <row r="117" spans="2:2" x14ac:dyDescent="0.25">
      <c r="B117" s="6"/>
    </row>
    <row r="118" spans="2:2" x14ac:dyDescent="0.25">
      <c r="B118" s="6"/>
    </row>
    <row r="119" spans="2:2" x14ac:dyDescent="0.25">
      <c r="B119" s="6"/>
    </row>
    <row r="120" spans="2:2" x14ac:dyDescent="0.25">
      <c r="B120" s="6"/>
    </row>
    <row r="121" spans="2:2" x14ac:dyDescent="0.25">
      <c r="B121" s="6"/>
    </row>
    <row r="122" spans="2:2" x14ac:dyDescent="0.25">
      <c r="B122" s="6"/>
    </row>
    <row r="123" spans="2:2" x14ac:dyDescent="0.25">
      <c r="B123" s="6"/>
    </row>
    <row r="124" spans="2:2" x14ac:dyDescent="0.25">
      <c r="B124" s="6"/>
    </row>
    <row r="125" spans="2:2" x14ac:dyDescent="0.25">
      <c r="B125" s="6"/>
    </row>
    <row r="126" spans="2:2" x14ac:dyDescent="0.25">
      <c r="B126" s="6"/>
    </row>
    <row r="127" spans="2:2" x14ac:dyDescent="0.25">
      <c r="B127" s="6"/>
    </row>
    <row r="128" spans="2:2" x14ac:dyDescent="0.25">
      <c r="B128" s="6"/>
    </row>
    <row r="129" spans="2:2" x14ac:dyDescent="0.25">
      <c r="B129" s="6"/>
    </row>
    <row r="130" spans="2:2" x14ac:dyDescent="0.25">
      <c r="B130" s="6"/>
    </row>
    <row r="131" spans="2:2" x14ac:dyDescent="0.25">
      <c r="B131" s="6"/>
    </row>
    <row r="132" spans="2:2" x14ac:dyDescent="0.25">
      <c r="B132" s="6"/>
    </row>
    <row r="133" spans="2:2" x14ac:dyDescent="0.25">
      <c r="B133" s="6"/>
    </row>
    <row r="134" spans="2:2" x14ac:dyDescent="0.25">
      <c r="B134" s="6"/>
    </row>
    <row r="135" spans="2:2" x14ac:dyDescent="0.25">
      <c r="B135" s="6"/>
    </row>
    <row r="136" spans="2:2" x14ac:dyDescent="0.25">
      <c r="B136" s="6"/>
    </row>
    <row r="137" spans="2:2" x14ac:dyDescent="0.25">
      <c r="B137" s="6"/>
    </row>
    <row r="138" spans="2:2" x14ac:dyDescent="0.25">
      <c r="B138" s="6"/>
    </row>
    <row r="139" spans="2:2" x14ac:dyDescent="0.25">
      <c r="B139" s="6"/>
    </row>
    <row r="140" spans="2:2" x14ac:dyDescent="0.25">
      <c r="B140" s="6"/>
    </row>
    <row r="141" spans="2:2" x14ac:dyDescent="0.25">
      <c r="B141" s="6"/>
    </row>
    <row r="142" spans="2:2" x14ac:dyDescent="0.25">
      <c r="B142" s="6"/>
    </row>
    <row r="143" spans="2:2" x14ac:dyDescent="0.25">
      <c r="B143" s="6"/>
    </row>
    <row r="144" spans="2:2" x14ac:dyDescent="0.25">
      <c r="B144" s="6"/>
    </row>
    <row r="145" spans="2:2" x14ac:dyDescent="0.25">
      <c r="B145" s="6"/>
    </row>
    <row r="146" spans="2:2" x14ac:dyDescent="0.25">
      <c r="B146" s="6"/>
    </row>
    <row r="147" spans="2:2" x14ac:dyDescent="0.25">
      <c r="B147" s="6"/>
    </row>
    <row r="148" spans="2:2" x14ac:dyDescent="0.25">
      <c r="B148" s="6"/>
    </row>
    <row r="149" spans="2:2" x14ac:dyDescent="0.25">
      <c r="B149" s="6"/>
    </row>
    <row r="150" spans="2:2" x14ac:dyDescent="0.25">
      <c r="B150" s="6"/>
    </row>
    <row r="151" spans="2:2" x14ac:dyDescent="0.25">
      <c r="B151" s="6"/>
    </row>
    <row r="152" spans="2:2" x14ac:dyDescent="0.25">
      <c r="B152" s="6"/>
    </row>
    <row r="153" spans="2:2" x14ac:dyDescent="0.25">
      <c r="B153" s="6"/>
    </row>
    <row r="154" spans="2:2" x14ac:dyDescent="0.25">
      <c r="B154" s="6"/>
    </row>
    <row r="155" spans="2:2" x14ac:dyDescent="0.25">
      <c r="B155" s="6"/>
    </row>
    <row r="156" spans="2:2" x14ac:dyDescent="0.25">
      <c r="B156" s="6"/>
    </row>
    <row r="157" spans="2:2" x14ac:dyDescent="0.25">
      <c r="B157" s="6"/>
    </row>
    <row r="158" spans="2:2" x14ac:dyDescent="0.25">
      <c r="B158" s="6"/>
    </row>
    <row r="159" spans="2:2" x14ac:dyDescent="0.25">
      <c r="B159" s="6"/>
    </row>
    <row r="160" spans="2:2" x14ac:dyDescent="0.25">
      <c r="B160" s="6"/>
    </row>
    <row r="161" spans="2:2" x14ac:dyDescent="0.25">
      <c r="B161" s="6"/>
    </row>
    <row r="162" spans="2:2" x14ac:dyDescent="0.25">
      <c r="B162" s="6"/>
    </row>
    <row r="163" spans="2:2" x14ac:dyDescent="0.25">
      <c r="B163" s="6"/>
    </row>
    <row r="164" spans="2:2" x14ac:dyDescent="0.25">
      <c r="B164" s="6"/>
    </row>
  </sheetData>
  <conditionalFormatting sqref="AN81:AU81">
    <cfRule type="cellIs" dxfId="13" priority="1" operator="lessThan">
      <formula>0</formula>
    </cfRule>
  </conditionalFormatting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D7269C-914A-44B5-BF8A-434155F08961}">
  <dimension ref="A1:AZ164"/>
  <sheetViews>
    <sheetView workbookViewId="0">
      <selection activeCell="J53" sqref="J53"/>
    </sheetView>
  </sheetViews>
  <sheetFormatPr defaultRowHeight="15" x14ac:dyDescent="0.25"/>
  <cols>
    <col min="3" max="3" width="10.7109375" customWidth="1"/>
    <col min="4" max="9" width="9.140625" bestFit="1" customWidth="1"/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5" width="9.140625" bestFit="1" customWidth="1"/>
    <col min="36" max="36" width="10.42578125" customWidth="1"/>
    <col min="37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47" width="9.140625" bestFit="1" customWidth="1"/>
  </cols>
  <sheetData>
    <row r="1" spans="1:52" x14ac:dyDescent="0.25">
      <c r="A1" t="s">
        <v>44</v>
      </c>
      <c r="Q1" t="s">
        <v>1</v>
      </c>
      <c r="W1" t="s">
        <v>2</v>
      </c>
      <c r="AB1" t="s">
        <v>45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2">
        <f>'S.55.04.C'!C3*(1+C12)</f>
        <v>20565.112328213414</v>
      </c>
      <c r="K3">
        <v>1</v>
      </c>
      <c r="L3" s="2">
        <v>0</v>
      </c>
      <c r="O3">
        <f>$C$3</f>
        <v>20565.112328213414</v>
      </c>
      <c r="P3" s="2">
        <f>O3*C5</f>
        <v>2056.5112328213413</v>
      </c>
      <c r="Q3" s="4">
        <f>B8</f>
        <v>100</v>
      </c>
      <c r="R3">
        <f t="shared" ref="R3:R66" si="0">$C$6</f>
        <v>250000</v>
      </c>
      <c r="S3">
        <f t="shared" ref="S3:S66" si="1">AX3</f>
        <v>0</v>
      </c>
      <c r="W3">
        <v>1</v>
      </c>
      <c r="Z3">
        <v>1</v>
      </c>
      <c r="AC3">
        <f t="shared" ref="AC3:AC66" si="2">S3*Z3</f>
        <v>0</v>
      </c>
      <c r="AE3">
        <f t="shared" ref="AE3:AE66" si="3">$Z3*O3</f>
        <v>20565.112328213414</v>
      </c>
      <c r="AF3">
        <f t="shared" ref="AF3:AG34" si="4">-$Z3*P3</f>
        <v>-2056.5112328213413</v>
      </c>
      <c r="AG3">
        <f t="shared" si="4"/>
        <v>-100</v>
      </c>
      <c r="AH3">
        <f t="shared" ref="AH3:AH66" si="5">-X3*R3</f>
        <v>0</v>
      </c>
      <c r="AI3">
        <f t="shared" ref="AI3:AI34" si="6">SUM(AE3:AH3)</f>
        <v>18408.601095392074</v>
      </c>
      <c r="AJ3">
        <f t="shared" ref="AJ3:AJ66" si="7">AB3-AC3</f>
        <v>0</v>
      </c>
      <c r="AL3">
        <f t="shared" ref="AL3:AL34" si="8">SUM(AI3:AK3)</f>
        <v>18408.601095392074</v>
      </c>
      <c r="AN3">
        <f t="shared" ref="AN3:AU34" si="9">AE3*$K3</f>
        <v>20565.112328213414</v>
      </c>
      <c r="AO3">
        <f t="shared" si="9"/>
        <v>-2056.5112328213413</v>
      </c>
      <c r="AP3">
        <f t="shared" si="9"/>
        <v>-100</v>
      </c>
      <c r="AQ3">
        <f t="shared" si="9"/>
        <v>0</v>
      </c>
      <c r="AR3">
        <f t="shared" si="9"/>
        <v>18408.601095392074</v>
      </c>
      <c r="AS3">
        <f t="shared" si="9"/>
        <v>0</v>
      </c>
      <c r="AT3">
        <f t="shared" si="9"/>
        <v>0</v>
      </c>
      <c r="AU3">
        <f t="shared" si="9"/>
        <v>18408.601095392074</v>
      </c>
      <c r="AW3">
        <v>0</v>
      </c>
      <c r="AX3">
        <f>IF(Z3&gt;0, (R3*SUMPRODUCT(K3:$K$98, X3:$X$98)-K3*$AZ$3)/Z3, 0)</f>
        <v>0</v>
      </c>
      <c r="AZ3">
        <f>C6*ABS(SUMPRODUCT(X4:X69, K4:K69))/1</f>
        <v>12251.548752091487</v>
      </c>
    </row>
    <row r="4" spans="1:52" x14ac:dyDescent="0.25">
      <c r="A4" t="s">
        <v>14</v>
      </c>
      <c r="C4" t="s">
        <v>37</v>
      </c>
      <c r="E4">
        <v>2004</v>
      </c>
      <c r="F4" s="5">
        <f>EconomicRates!C44</f>
        <v>3.5571999999999999E-2</v>
      </c>
      <c r="G4" s="5">
        <f>EconomicRates!D44</f>
        <v>7.0000000000000007E-2</v>
      </c>
      <c r="H4" s="5">
        <f t="shared" ref="H4:H67" si="10">G4+$C$9</f>
        <v>0.12000000000000001</v>
      </c>
      <c r="I4" s="5">
        <f t="shared" ref="I4:I67" si="11">1+H4</f>
        <v>1.1200000000000001</v>
      </c>
      <c r="J4">
        <f t="shared" ref="J4:J67" si="12">1/I4</f>
        <v>0.89285714285714279</v>
      </c>
      <c r="K4">
        <f>J4</f>
        <v>0.89285714285714279</v>
      </c>
      <c r="L4" s="2">
        <v>1</v>
      </c>
      <c r="M4" s="6">
        <f t="array" ref="M4:M69">Mortalities!B31:B96</f>
        <v>3.852E-3</v>
      </c>
      <c r="R4">
        <f t="shared" si="0"/>
        <v>250000</v>
      </c>
      <c r="S4">
        <f t="shared" si="1"/>
        <v>1331.1043958149166</v>
      </c>
      <c r="U4">
        <f t="shared" ref="U4:U67" si="13">M4</f>
        <v>3.852E-3</v>
      </c>
      <c r="V4">
        <f t="shared" ref="V4:V67" si="14">$C$10</f>
        <v>0.01</v>
      </c>
      <c r="W4">
        <f t="shared" ref="W4:W67" si="15">Z3</f>
        <v>1</v>
      </c>
      <c r="X4">
        <f t="shared" ref="X4:X67" si="16">U4*W4</f>
        <v>3.852E-3</v>
      </c>
      <c r="Y4">
        <f t="shared" ref="Y4:Y67" si="17">V4*W4</f>
        <v>0.01</v>
      </c>
      <c r="Z4">
        <f t="shared" ref="Z4:Z67" si="18">MAX(0, W4-X4-Y4)</f>
        <v>0.98614800000000002</v>
      </c>
      <c r="AB4">
        <f t="shared" ref="AB4:AB67" si="19">AC3</f>
        <v>0</v>
      </c>
      <c r="AC4">
        <f t="shared" si="2"/>
        <v>1312.6659377240885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-963</v>
      </c>
      <c r="AI4">
        <f t="shared" si="6"/>
        <v>-963</v>
      </c>
      <c r="AJ4">
        <f t="shared" si="7"/>
        <v>-1312.6659377240885</v>
      </c>
      <c r="AK4">
        <f>G4*SUM(AB4, AE4:AF4)</f>
        <v>0</v>
      </c>
      <c r="AL4">
        <f t="shared" si="8"/>
        <v>-2275.6659377240885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-859.82142857142856</v>
      </c>
      <c r="AR4">
        <f t="shared" si="9"/>
        <v>-859.82142857142856</v>
      </c>
      <c r="AS4">
        <f t="shared" si="9"/>
        <v>-1172.0231586822217</v>
      </c>
      <c r="AT4">
        <f t="shared" si="9"/>
        <v>0</v>
      </c>
      <c r="AU4">
        <f t="shared" si="9"/>
        <v>-2031.8445872536504</v>
      </c>
      <c r="AW4">
        <v>1</v>
      </c>
      <c r="AX4">
        <f>IF(Z4&gt;0, (R4*SUMPRODUCT(K4:$K$98, X4:$X$98)-K4*$AZ$3)/Z4, 0)</f>
        <v>1331.1043958149166</v>
      </c>
    </row>
    <row r="5" spans="1:52" x14ac:dyDescent="0.25">
      <c r="C5" s="2">
        <f>'S.26.04.A'!C5</f>
        <v>0.1</v>
      </c>
      <c r="E5">
        <v>2005</v>
      </c>
      <c r="F5" s="5">
        <f>EconomicRates!C45</f>
        <v>3.5571999999999999E-2</v>
      </c>
      <c r="G5" s="5">
        <f>EconomicRates!D45</f>
        <v>7.0000000000000007E-2</v>
      </c>
      <c r="H5" s="5">
        <f t="shared" si="10"/>
        <v>0.12000000000000001</v>
      </c>
      <c r="I5" s="5">
        <f t="shared" si="11"/>
        <v>1.1200000000000001</v>
      </c>
      <c r="J5">
        <f t="shared" si="12"/>
        <v>0.89285714285714279</v>
      </c>
      <c r="K5">
        <f t="shared" ref="K5:K68" si="20">K4*J5</f>
        <v>0.79719387755102034</v>
      </c>
      <c r="L5" s="2">
        <v>2</v>
      </c>
      <c r="M5" s="6">
        <v>4.0049999999999999E-3</v>
      </c>
      <c r="Q5" s="4">
        <f t="shared" ref="Q5:Q68" si="21">$C$8</f>
        <v>12.5</v>
      </c>
      <c r="R5">
        <f t="shared" si="0"/>
        <v>250000</v>
      </c>
      <c r="S5">
        <f t="shared" si="1"/>
        <v>1671.0951783318776</v>
      </c>
      <c r="U5">
        <f t="shared" si="13"/>
        <v>4.0049999999999999E-3</v>
      </c>
      <c r="V5">
        <f t="shared" si="14"/>
        <v>0.01</v>
      </c>
      <c r="W5">
        <f t="shared" si="15"/>
        <v>0.98614800000000002</v>
      </c>
      <c r="X5">
        <f t="shared" si="16"/>
        <v>3.9495227400000001E-3</v>
      </c>
      <c r="Y5">
        <f t="shared" si="17"/>
        <v>9.8614800000000006E-3</v>
      </c>
      <c r="Z5">
        <f t="shared" si="18"/>
        <v>0.97233699726</v>
      </c>
      <c r="AB5">
        <f t="shared" si="19"/>
        <v>1312.6659377240885</v>
      </c>
      <c r="AC5">
        <f t="shared" si="2"/>
        <v>1624.867667834882</v>
      </c>
      <c r="AE5">
        <f t="shared" si="3"/>
        <v>0</v>
      </c>
      <c r="AF5">
        <f t="shared" si="4"/>
        <v>0</v>
      </c>
      <c r="AG5">
        <f t="shared" si="4"/>
        <v>-12.15421246575</v>
      </c>
      <c r="AH5">
        <f t="shared" si="5"/>
        <v>-987.38068499999997</v>
      </c>
      <c r="AI5">
        <f t="shared" si="6"/>
        <v>-999.53489746574996</v>
      </c>
      <c r="AJ5">
        <f t="shared" si="7"/>
        <v>-312.20173011079351</v>
      </c>
      <c r="AK5">
        <f>G5*SUM(AB5, AE5:AF5)</f>
        <v>91.886615640686202</v>
      </c>
      <c r="AL5">
        <f t="shared" si="8"/>
        <v>-1219.8500119358573</v>
      </c>
      <c r="AN5">
        <f t="shared" si="9"/>
        <v>0</v>
      </c>
      <c r="AO5">
        <f t="shared" si="9"/>
        <v>0</v>
      </c>
      <c r="AP5">
        <f t="shared" si="9"/>
        <v>-9.6892637641501906</v>
      </c>
      <c r="AQ5">
        <f t="shared" si="9"/>
        <v>-787.13383689413251</v>
      </c>
      <c r="AR5">
        <f t="shared" si="9"/>
        <v>-796.82310065828278</v>
      </c>
      <c r="AS5">
        <f t="shared" si="9"/>
        <v>-248.88530780516061</v>
      </c>
      <c r="AT5">
        <f t="shared" si="9"/>
        <v>73.251447417638872</v>
      </c>
      <c r="AU5">
        <f t="shared" si="9"/>
        <v>-972.45696104580452</v>
      </c>
      <c r="AW5">
        <v>2</v>
      </c>
      <c r="AX5">
        <f>IF(Z5&gt;0, (R5*SUMPRODUCT(K5:$K$98, X5:$X$98)-K5*$AZ$3)/Z5, 0)</f>
        <v>1671.0951783318776</v>
      </c>
    </row>
    <row r="6" spans="1:52" x14ac:dyDescent="0.25">
      <c r="A6" t="s">
        <v>16</v>
      </c>
      <c r="C6" s="2">
        <f>'S.26.04.C'!C6</f>
        <v>250000</v>
      </c>
      <c r="E6">
        <v>2006</v>
      </c>
      <c r="F6" s="5">
        <f>EconomicRates!C46</f>
        <v>3.5571999999999999E-2</v>
      </c>
      <c r="G6" s="5">
        <f>EconomicRates!D46</f>
        <v>7.0000000000000007E-2</v>
      </c>
      <c r="H6" s="5">
        <f t="shared" si="10"/>
        <v>0.12000000000000001</v>
      </c>
      <c r="I6" s="5">
        <f t="shared" si="11"/>
        <v>1.1200000000000001</v>
      </c>
      <c r="J6">
        <f t="shared" si="12"/>
        <v>0.89285714285714279</v>
      </c>
      <c r="K6">
        <f t="shared" si="20"/>
        <v>0.71178024781341098</v>
      </c>
      <c r="L6" s="2">
        <v>3</v>
      </c>
      <c r="M6" s="6">
        <v>4.1640000000000002E-3</v>
      </c>
      <c r="Q6" s="4">
        <f t="shared" si="21"/>
        <v>12.5</v>
      </c>
      <c r="R6">
        <f t="shared" si="0"/>
        <v>250000</v>
      </c>
      <c r="S6">
        <f t="shared" si="1"/>
        <v>1965.629291054225</v>
      </c>
      <c r="U6">
        <f t="shared" si="13"/>
        <v>4.1640000000000002E-3</v>
      </c>
      <c r="V6">
        <f t="shared" si="14"/>
        <v>0.01</v>
      </c>
      <c r="W6">
        <f t="shared" si="15"/>
        <v>0.97233699726</v>
      </c>
      <c r="X6">
        <f t="shared" si="16"/>
        <v>4.0488112565906405E-3</v>
      </c>
      <c r="Y6">
        <f t="shared" si="17"/>
        <v>9.7233699725999996E-3</v>
      </c>
      <c r="Z6">
        <f t="shared" si="18"/>
        <v>0.95856481603080934</v>
      </c>
      <c r="AB6">
        <f t="shared" si="19"/>
        <v>1624.867667834882</v>
      </c>
      <c r="AC6">
        <f t="shared" si="2"/>
        <v>1884.1830797641633</v>
      </c>
      <c r="AE6">
        <f t="shared" si="3"/>
        <v>0</v>
      </c>
      <c r="AF6">
        <f t="shared" si="4"/>
        <v>0</v>
      </c>
      <c r="AG6">
        <f t="shared" si="4"/>
        <v>-11.982060200385117</v>
      </c>
      <c r="AH6">
        <f t="shared" si="5"/>
        <v>-1012.2028141476601</v>
      </c>
      <c r="AI6">
        <f t="shared" si="6"/>
        <v>-1024.1848743480452</v>
      </c>
      <c r="AJ6">
        <f t="shared" si="7"/>
        <v>-259.31541192928125</v>
      </c>
      <c r="AK6">
        <f>G6*SUM(AB6, AE6:AF6)</f>
        <v>113.74073674844175</v>
      </c>
      <c r="AL6">
        <f t="shared" si="8"/>
        <v>-1169.7595495288847</v>
      </c>
      <c r="AN6">
        <f t="shared" si="9"/>
        <v>0</v>
      </c>
      <c r="AO6">
        <f t="shared" si="9"/>
        <v>0</v>
      </c>
      <c r="AP6">
        <f t="shared" si="9"/>
        <v>-8.5285937787453268</v>
      </c>
      <c r="AQ6">
        <f t="shared" si="9"/>
        <v>-720.46596989145348</v>
      </c>
      <c r="AR6">
        <f t="shared" si="9"/>
        <v>-728.99456367019889</v>
      </c>
      <c r="AS6">
        <f t="shared" si="9"/>
        <v>-184.57558816486056</v>
      </c>
      <c r="AT6">
        <f t="shared" si="9"/>
        <v>80.95840978928581</v>
      </c>
      <c r="AU6">
        <f t="shared" si="9"/>
        <v>-832.61174204577355</v>
      </c>
      <c r="AW6">
        <v>3</v>
      </c>
      <c r="AX6">
        <f>IF(Z6&gt;0, (R6*SUMPRODUCT(K6:$K$98, X6:$X$98)-K6*$AZ$3)/Z6, 0)</f>
        <v>1965.629291054225</v>
      </c>
    </row>
    <row r="7" spans="1:52" x14ac:dyDescent="0.25">
      <c r="A7" t="s">
        <v>15</v>
      </c>
      <c r="B7" t="s">
        <v>37</v>
      </c>
      <c r="C7" t="s">
        <v>46</v>
      </c>
      <c r="E7">
        <v>2007</v>
      </c>
      <c r="F7" s="5">
        <f>EconomicRates!C47</f>
        <v>3.5571999999999999E-2</v>
      </c>
      <c r="G7" s="5">
        <f>EconomicRates!D47</f>
        <v>7.0000000000000007E-2</v>
      </c>
      <c r="H7" s="5">
        <f t="shared" si="10"/>
        <v>0.12000000000000001</v>
      </c>
      <c r="I7" s="5">
        <f t="shared" si="11"/>
        <v>1.1200000000000001</v>
      </c>
      <c r="J7">
        <f t="shared" si="12"/>
        <v>0.89285714285714279</v>
      </c>
      <c r="K7">
        <f t="shared" si="20"/>
        <v>0.63551807840483121</v>
      </c>
      <c r="L7" s="2">
        <v>4</v>
      </c>
      <c r="M7" s="6">
        <v>4.3350000000000003E-3</v>
      </c>
      <c r="Q7" s="4">
        <f t="shared" si="21"/>
        <v>12.5</v>
      </c>
      <c r="R7">
        <f t="shared" si="0"/>
        <v>250000</v>
      </c>
      <c r="S7">
        <f t="shared" si="1"/>
        <v>2220.5694012743402</v>
      </c>
      <c r="U7">
        <f t="shared" si="13"/>
        <v>4.3350000000000003E-3</v>
      </c>
      <c r="V7">
        <f t="shared" si="14"/>
        <v>0.01</v>
      </c>
      <c r="W7">
        <f t="shared" si="15"/>
        <v>0.95856481603080934</v>
      </c>
      <c r="X7">
        <f t="shared" si="16"/>
        <v>4.155378477493559E-3</v>
      </c>
      <c r="Y7">
        <f t="shared" si="17"/>
        <v>9.5856481603080936E-3</v>
      </c>
      <c r="Z7">
        <f t="shared" si="18"/>
        <v>0.94482378939300771</v>
      </c>
      <c r="AB7">
        <f t="shared" si="19"/>
        <v>1884.1830797641633</v>
      </c>
      <c r="AC7">
        <f t="shared" si="2"/>
        <v>2098.0467963221845</v>
      </c>
      <c r="AE7">
        <f t="shared" si="3"/>
        <v>0</v>
      </c>
      <c r="AF7">
        <f t="shared" si="4"/>
        <v>0</v>
      </c>
      <c r="AG7">
        <f t="shared" si="4"/>
        <v>-11.810297367412597</v>
      </c>
      <c r="AH7">
        <f t="shared" si="5"/>
        <v>-1038.8446193733898</v>
      </c>
      <c r="AI7">
        <f t="shared" si="6"/>
        <v>-1050.6549167408025</v>
      </c>
      <c r="AJ7">
        <f t="shared" si="7"/>
        <v>-213.86371655802122</v>
      </c>
      <c r="AK7">
        <f>G7*SUM(AB7, AE7:AF7)</f>
        <v>131.89281558349145</v>
      </c>
      <c r="AL7">
        <f t="shared" si="8"/>
        <v>-1132.6258177153322</v>
      </c>
      <c r="AN7">
        <f t="shared" si="9"/>
        <v>0</v>
      </c>
      <c r="AO7">
        <f t="shared" si="9"/>
        <v>0</v>
      </c>
      <c r="AP7">
        <f t="shared" si="9"/>
        <v>-7.5056574883276905</v>
      </c>
      <c r="AQ7">
        <f t="shared" si="9"/>
        <v>-660.20453626537494</v>
      </c>
      <c r="AR7">
        <f t="shared" si="9"/>
        <v>-667.7101937537027</v>
      </c>
      <c r="AS7">
        <f t="shared" si="9"/>
        <v>-135.91425818746913</v>
      </c>
      <c r="AT7">
        <f t="shared" si="9"/>
        <v>83.820268715023261</v>
      </c>
      <c r="AU7">
        <f t="shared" si="9"/>
        <v>-719.80418322614855</v>
      </c>
      <c r="AW7">
        <v>4</v>
      </c>
      <c r="AX7">
        <f>IF(Z7&gt;0, (R7*SUMPRODUCT(K7:$K$98, X7:$X$98)-K7*$AZ$3)/Z7, 0)</f>
        <v>2220.5694012743402</v>
      </c>
    </row>
    <row r="8" spans="1:52" x14ac:dyDescent="0.25">
      <c r="B8" s="2">
        <f>'S.26.04.A'!B8</f>
        <v>100</v>
      </c>
      <c r="C8" s="2">
        <f>'S.26.04.A'!C8</f>
        <v>12.5</v>
      </c>
      <c r="E8">
        <v>2008</v>
      </c>
      <c r="F8" s="5">
        <f>EconomicRates!C48</f>
        <v>3.5571999999999999E-2</v>
      </c>
      <c r="G8" s="5">
        <f>EconomicRates!D48</f>
        <v>7.0000000000000007E-2</v>
      </c>
      <c r="H8" s="5">
        <f t="shared" si="10"/>
        <v>0.12000000000000001</v>
      </c>
      <c r="I8" s="5">
        <f t="shared" si="11"/>
        <v>1.1200000000000001</v>
      </c>
      <c r="J8">
        <f t="shared" si="12"/>
        <v>0.89285714285714279</v>
      </c>
      <c r="K8">
        <f t="shared" si="20"/>
        <v>0.5674268557185993</v>
      </c>
      <c r="L8" s="2">
        <v>5</v>
      </c>
      <c r="M8" s="6">
        <v>4.522E-3</v>
      </c>
      <c r="Q8" s="4">
        <f t="shared" si="21"/>
        <v>12.5</v>
      </c>
      <c r="R8">
        <f t="shared" si="0"/>
        <v>250000</v>
      </c>
      <c r="S8">
        <f t="shared" si="1"/>
        <v>2440.1865873771358</v>
      </c>
      <c r="U8">
        <f t="shared" si="13"/>
        <v>4.522E-3</v>
      </c>
      <c r="V8">
        <f t="shared" si="14"/>
        <v>0.01</v>
      </c>
      <c r="W8">
        <f t="shared" si="15"/>
        <v>0.94482378939300771</v>
      </c>
      <c r="X8">
        <f t="shared" si="16"/>
        <v>4.2724931756351805E-3</v>
      </c>
      <c r="Y8">
        <f t="shared" si="17"/>
        <v>9.4482378939300775E-3</v>
      </c>
      <c r="Z8">
        <f t="shared" si="18"/>
        <v>0.93110305832344242</v>
      </c>
      <c r="AB8">
        <f t="shared" si="19"/>
        <v>2098.0467963221845</v>
      </c>
      <c r="AC8">
        <f t="shared" si="2"/>
        <v>2272.0651943866951</v>
      </c>
      <c r="AE8">
        <f t="shared" si="3"/>
        <v>0</v>
      </c>
      <c r="AF8">
        <f t="shared" si="4"/>
        <v>0</v>
      </c>
      <c r="AG8">
        <f t="shared" si="4"/>
        <v>-11.63878822904303</v>
      </c>
      <c r="AH8">
        <f t="shared" si="5"/>
        <v>-1068.1232939087952</v>
      </c>
      <c r="AI8">
        <f t="shared" si="6"/>
        <v>-1079.7620821378382</v>
      </c>
      <c r="AJ8">
        <f t="shared" si="7"/>
        <v>-174.01839806451062</v>
      </c>
      <c r="AK8">
        <f t="shared" ref="AK8:AK69" si="22">G8*SUM(AB8:AB8, AE8:AF8)</f>
        <v>146.86327574255293</v>
      </c>
      <c r="AL8">
        <f t="shared" si="8"/>
        <v>-1106.9172044597958</v>
      </c>
      <c r="AN8">
        <f t="shared" si="9"/>
        <v>0</v>
      </c>
      <c r="AO8">
        <f t="shared" si="9"/>
        <v>0</v>
      </c>
      <c r="AP8">
        <f t="shared" si="9"/>
        <v>-6.6041610091805314</v>
      </c>
      <c r="AQ8">
        <f t="shared" si="9"/>
        <v>-606.08184218246095</v>
      </c>
      <c r="AR8">
        <f t="shared" si="9"/>
        <v>-612.68600319164148</v>
      </c>
      <c r="AS8">
        <f t="shared" si="9"/>
        <v>-98.742712450932842</v>
      </c>
      <c r="AT8">
        <f t="shared" si="9"/>
        <v>83.334166775130441</v>
      </c>
      <c r="AU8">
        <f t="shared" si="9"/>
        <v>-628.09454886744379</v>
      </c>
      <c r="AW8">
        <v>5</v>
      </c>
      <c r="AX8">
        <f>IF(Z8&gt;0, (R8*SUMPRODUCT(K8:$K$98, X8:$X$98)-K8*$AZ$3)/Z8, 0)</f>
        <v>2440.1865873771358</v>
      </c>
    </row>
    <row r="9" spans="1:52" x14ac:dyDescent="0.25">
      <c r="A9" t="s">
        <v>39</v>
      </c>
      <c r="C9" s="2">
        <f>'S.26.04.A'!C9</f>
        <v>0.05</v>
      </c>
      <c r="E9">
        <v>2009</v>
      </c>
      <c r="F9" s="5">
        <f>EconomicRates!C49</f>
        <v>3.5571999999999999E-2</v>
      </c>
      <c r="G9" s="5">
        <f>EconomicRates!D49</f>
        <v>7.0000000000000007E-2</v>
      </c>
      <c r="H9" s="5">
        <f t="shared" si="10"/>
        <v>0.12000000000000001</v>
      </c>
      <c r="I9" s="5">
        <f t="shared" si="11"/>
        <v>1.1200000000000001</v>
      </c>
      <c r="J9">
        <f t="shared" si="12"/>
        <v>0.89285714285714279</v>
      </c>
      <c r="K9">
        <f t="shared" si="20"/>
        <v>0.50663112117732079</v>
      </c>
      <c r="L9" s="2">
        <v>6</v>
      </c>
      <c r="M9" s="6">
        <v>4.7470000000000004E-3</v>
      </c>
      <c r="Q9" s="4">
        <f t="shared" si="21"/>
        <v>12.5</v>
      </c>
      <c r="R9">
        <f t="shared" si="0"/>
        <v>250000</v>
      </c>
      <c r="S9">
        <f t="shared" si="1"/>
        <v>2627.9688540937968</v>
      </c>
      <c r="U9">
        <f t="shared" si="13"/>
        <v>4.7470000000000004E-3</v>
      </c>
      <c r="V9">
        <f t="shared" si="14"/>
        <v>0.01</v>
      </c>
      <c r="W9">
        <f t="shared" si="15"/>
        <v>0.93110305832344242</v>
      </c>
      <c r="X9">
        <f t="shared" si="16"/>
        <v>4.4199462178613818E-3</v>
      </c>
      <c r="Y9">
        <f t="shared" si="17"/>
        <v>9.311030583234424E-3</v>
      </c>
      <c r="Z9">
        <f t="shared" si="18"/>
        <v>0.91737208152234662</v>
      </c>
      <c r="AB9">
        <f t="shared" si="19"/>
        <v>2272.0651943866951</v>
      </c>
      <c r="AC9">
        <f t="shared" si="2"/>
        <v>2410.8252578559222</v>
      </c>
      <c r="AE9">
        <f t="shared" si="3"/>
        <v>0</v>
      </c>
      <c r="AF9">
        <f t="shared" si="4"/>
        <v>0</v>
      </c>
      <c r="AG9">
        <f t="shared" si="4"/>
        <v>-11.467151019029332</v>
      </c>
      <c r="AH9">
        <f t="shared" si="5"/>
        <v>-1104.9865544653455</v>
      </c>
      <c r="AI9">
        <f t="shared" si="6"/>
        <v>-1116.453705484375</v>
      </c>
      <c r="AJ9">
        <f t="shared" si="7"/>
        <v>-138.76006346922713</v>
      </c>
      <c r="AK9">
        <f t="shared" si="22"/>
        <v>159.04456360706868</v>
      </c>
      <c r="AL9">
        <f t="shared" si="8"/>
        <v>-1096.1692053465333</v>
      </c>
      <c r="AN9">
        <f t="shared" si="9"/>
        <v>0</v>
      </c>
      <c r="AO9">
        <f t="shared" si="9"/>
        <v>0</v>
      </c>
      <c r="AP9">
        <f t="shared" si="9"/>
        <v>-5.8096155774804874</v>
      </c>
      <c r="AQ9">
        <f t="shared" si="9"/>
        <v>-559.82057697464268</v>
      </c>
      <c r="AR9">
        <f t="shared" si="9"/>
        <v>-565.63019255212316</v>
      </c>
      <c r="AS9">
        <f t="shared" si="9"/>
        <v>-70.300166530050731</v>
      </c>
      <c r="AT9">
        <f t="shared" si="9"/>
        <v>80.576925577406911</v>
      </c>
      <c r="AU9">
        <f t="shared" si="9"/>
        <v>-555.35343350476694</v>
      </c>
      <c r="AW9">
        <v>6</v>
      </c>
      <c r="AX9">
        <f>IF(Z9&gt;0, (R9*SUMPRODUCT(K9:$K$98, X9:$X$98)-K9*$AZ$3)/Z9, 0)</f>
        <v>2627.9688540937968</v>
      </c>
    </row>
    <row r="10" spans="1:52" x14ac:dyDescent="0.25">
      <c r="A10" t="s">
        <v>19</v>
      </c>
      <c r="C10" s="2">
        <f>'S.26.04.A'!C10</f>
        <v>0.01</v>
      </c>
      <c r="E10">
        <v>2010</v>
      </c>
      <c r="F10" s="5">
        <f>EconomicRates!C50</f>
        <v>3.5571999999999999E-2</v>
      </c>
      <c r="G10" s="5">
        <f>EconomicRates!D50</f>
        <v>7.0000000000000007E-2</v>
      </c>
      <c r="H10" s="5">
        <f t="shared" si="10"/>
        <v>0.12000000000000001</v>
      </c>
      <c r="I10" s="5">
        <f t="shared" si="11"/>
        <v>1.1200000000000001</v>
      </c>
      <c r="J10">
        <f t="shared" si="12"/>
        <v>0.89285714285714279</v>
      </c>
      <c r="K10">
        <f t="shared" si="20"/>
        <v>0.45234921533689354</v>
      </c>
      <c r="L10" s="2">
        <v>7</v>
      </c>
      <c r="M10" s="6">
        <v>4.9870000000000001E-3</v>
      </c>
      <c r="Q10" s="4">
        <f t="shared" si="21"/>
        <v>12.5</v>
      </c>
      <c r="R10">
        <f t="shared" si="0"/>
        <v>250000</v>
      </c>
      <c r="S10">
        <f t="shared" si="1"/>
        <v>2784.3922854003627</v>
      </c>
      <c r="U10">
        <f t="shared" si="13"/>
        <v>4.9870000000000001E-3</v>
      </c>
      <c r="V10">
        <f t="shared" si="14"/>
        <v>0.01</v>
      </c>
      <c r="W10">
        <f t="shared" si="15"/>
        <v>0.91737208152234662</v>
      </c>
      <c r="X10">
        <f t="shared" si="16"/>
        <v>4.5749345705519426E-3</v>
      </c>
      <c r="Y10">
        <f t="shared" si="17"/>
        <v>9.1737208152234666E-3</v>
      </c>
      <c r="Z10">
        <f t="shared" si="18"/>
        <v>0.90362342613657121</v>
      </c>
      <c r="AB10">
        <f t="shared" si="19"/>
        <v>2410.8252578559222</v>
      </c>
      <c r="AC10">
        <f t="shared" si="2"/>
        <v>2516.0420966417132</v>
      </c>
      <c r="AE10">
        <f t="shared" si="3"/>
        <v>0</v>
      </c>
      <c r="AF10">
        <f t="shared" si="4"/>
        <v>0</v>
      </c>
      <c r="AG10">
        <f t="shared" si="4"/>
        <v>-11.29529282670714</v>
      </c>
      <c r="AH10">
        <f t="shared" si="5"/>
        <v>-1143.7336426379857</v>
      </c>
      <c r="AI10">
        <f t="shared" si="6"/>
        <v>-1155.0289354646927</v>
      </c>
      <c r="AJ10">
        <f t="shared" si="7"/>
        <v>-105.21683878579097</v>
      </c>
      <c r="AK10">
        <f t="shared" si="22"/>
        <v>168.75776804991457</v>
      </c>
      <c r="AL10">
        <f t="shared" si="8"/>
        <v>-1091.4880062005691</v>
      </c>
      <c r="AN10">
        <f t="shared" si="9"/>
        <v>0</v>
      </c>
      <c r="AO10">
        <f t="shared" si="9"/>
        <v>0</v>
      </c>
      <c r="AP10">
        <f t="shared" si="9"/>
        <v>-5.109416847161417</v>
      </c>
      <c r="AQ10">
        <f t="shared" si="9"/>
        <v>-517.36701580169984</v>
      </c>
      <c r="AR10">
        <f t="shared" si="9"/>
        <v>-522.47643264886119</v>
      </c>
      <c r="AS10">
        <f t="shared" si="9"/>
        <v>-47.594754464980973</v>
      </c>
      <c r="AT10">
        <f t="shared" si="9"/>
        <v>76.337443959384345</v>
      </c>
      <c r="AU10">
        <f t="shared" si="9"/>
        <v>-493.73374315445784</v>
      </c>
      <c r="AW10">
        <v>7</v>
      </c>
      <c r="AX10">
        <f>IF(Z10&gt;0, (R10*SUMPRODUCT(K10:$K$98, X10:$X$98)-K10*$AZ$3)/Z10, 0)</f>
        <v>2784.3922854003627</v>
      </c>
    </row>
    <row r="11" spans="1:52" x14ac:dyDescent="0.25">
      <c r="A11" t="s">
        <v>33</v>
      </c>
      <c r="C11" s="12">
        <f>AU71</f>
        <v>5288.1717415405892</v>
      </c>
      <c r="E11">
        <v>2011</v>
      </c>
      <c r="F11" s="5">
        <f>EconomicRates!C51</f>
        <v>3.5571999999999999E-2</v>
      </c>
      <c r="G11" s="5">
        <f>EconomicRates!D51</f>
        <v>7.0000000000000007E-2</v>
      </c>
      <c r="H11" s="5">
        <f t="shared" si="10"/>
        <v>0.12000000000000001</v>
      </c>
      <c r="I11" s="5">
        <f t="shared" si="11"/>
        <v>1.1200000000000001</v>
      </c>
      <c r="J11">
        <f t="shared" si="12"/>
        <v>0.89285714285714279</v>
      </c>
      <c r="K11">
        <f t="shared" si="20"/>
        <v>0.40388322797936921</v>
      </c>
      <c r="L11" s="2">
        <v>8</v>
      </c>
      <c r="M11" s="6">
        <v>5.2249999999999996E-3</v>
      </c>
      <c r="Q11" s="4">
        <f t="shared" si="21"/>
        <v>12.5</v>
      </c>
      <c r="R11">
        <f t="shared" si="0"/>
        <v>250000</v>
      </c>
      <c r="S11">
        <f t="shared" si="1"/>
        <v>2913.3141265064746</v>
      </c>
      <c r="U11">
        <f t="shared" si="13"/>
        <v>5.2249999999999996E-3</v>
      </c>
      <c r="V11">
        <f t="shared" si="14"/>
        <v>0.01</v>
      </c>
      <c r="W11">
        <f t="shared" si="15"/>
        <v>0.90362342613657121</v>
      </c>
      <c r="X11">
        <f t="shared" si="16"/>
        <v>4.7214324015635838E-3</v>
      </c>
      <c r="Y11">
        <f t="shared" si="17"/>
        <v>9.0362342613657127E-3</v>
      </c>
      <c r="Z11">
        <f t="shared" si="18"/>
        <v>0.88986575947364199</v>
      </c>
      <c r="AB11">
        <f t="shared" si="19"/>
        <v>2516.0420966417132</v>
      </c>
      <c r="AC11">
        <f t="shared" si="2"/>
        <v>2592.458487768974</v>
      </c>
      <c r="AE11">
        <f t="shared" si="3"/>
        <v>0</v>
      </c>
      <c r="AF11">
        <f t="shared" si="4"/>
        <v>0</v>
      </c>
      <c r="AG11">
        <f t="shared" si="4"/>
        <v>-11.123321993420525</v>
      </c>
      <c r="AH11">
        <f t="shared" si="5"/>
        <v>-1180.358100390896</v>
      </c>
      <c r="AI11">
        <f t="shared" si="6"/>
        <v>-1191.4814223843166</v>
      </c>
      <c r="AJ11">
        <f t="shared" si="7"/>
        <v>-76.416391127260795</v>
      </c>
      <c r="AK11">
        <f t="shared" si="22"/>
        <v>176.12294676491993</v>
      </c>
      <c r="AL11">
        <f t="shared" si="8"/>
        <v>-1091.7748667466574</v>
      </c>
      <c r="AN11">
        <f t="shared" si="9"/>
        <v>0</v>
      </c>
      <c r="AO11">
        <f t="shared" si="9"/>
        <v>0</v>
      </c>
      <c r="AP11">
        <f t="shared" si="9"/>
        <v>-4.4925231925565932</v>
      </c>
      <c r="AQ11">
        <f t="shared" si="9"/>
        <v>-476.7268397574714</v>
      </c>
      <c r="AR11">
        <f t="shared" si="9"/>
        <v>-481.21936295002803</v>
      </c>
      <c r="AS11">
        <f t="shared" si="9"/>
        <v>-30.863298719012118</v>
      </c>
      <c r="AT11">
        <f t="shared" si="9"/>
        <v>71.133104260654463</v>
      </c>
      <c r="AU11">
        <f t="shared" si="9"/>
        <v>-440.94955740838566</v>
      </c>
      <c r="AW11">
        <v>8</v>
      </c>
      <c r="AX11">
        <f>IF(Z11&gt;0, (R11*SUMPRODUCT(K11:$K$98, X11:$X$98)-K11*$AZ$3)/Z11, 0)</f>
        <v>2913.3141265064746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f>EconomicRates!C52</f>
        <v>3.5571999999999999E-2</v>
      </c>
      <c r="G12" s="5">
        <f>EconomicRates!D52</f>
        <v>7.0000000000000007E-2</v>
      </c>
      <c r="H12" s="5">
        <f t="shared" si="10"/>
        <v>0.12000000000000001</v>
      </c>
      <c r="I12" s="5">
        <f t="shared" si="11"/>
        <v>1.1200000000000001</v>
      </c>
      <c r="J12">
        <f t="shared" si="12"/>
        <v>0.89285714285714279</v>
      </c>
      <c r="K12">
        <f t="shared" si="20"/>
        <v>0.36061002498157962</v>
      </c>
      <c r="L12" s="2">
        <v>9</v>
      </c>
      <c r="M12" s="6">
        <v>5.4879999999999998E-3</v>
      </c>
      <c r="Q12" s="4">
        <f t="shared" si="21"/>
        <v>12.5</v>
      </c>
      <c r="R12">
        <f t="shared" si="0"/>
        <v>250000</v>
      </c>
      <c r="S12">
        <f t="shared" si="1"/>
        <v>3020.1406008113363</v>
      </c>
      <c r="U12">
        <f t="shared" si="13"/>
        <v>5.4879999999999998E-3</v>
      </c>
      <c r="V12">
        <f t="shared" si="14"/>
        <v>0.01</v>
      </c>
      <c r="W12">
        <f t="shared" si="15"/>
        <v>0.88986575947364199</v>
      </c>
      <c r="X12">
        <f t="shared" si="16"/>
        <v>4.8835832879913473E-3</v>
      </c>
      <c r="Y12">
        <f t="shared" si="17"/>
        <v>8.8986575947364206E-3</v>
      </c>
      <c r="Z12">
        <f t="shared" si="18"/>
        <v>0.87608351859091427</v>
      </c>
      <c r="AB12">
        <f t="shared" si="19"/>
        <v>2592.458487768974</v>
      </c>
      <c r="AC12">
        <f t="shared" si="2"/>
        <v>2645.8954041980733</v>
      </c>
      <c r="AE12">
        <f t="shared" si="3"/>
        <v>0</v>
      </c>
      <c r="AF12">
        <f t="shared" si="4"/>
        <v>0</v>
      </c>
      <c r="AG12">
        <f t="shared" si="4"/>
        <v>-10.951043982386429</v>
      </c>
      <c r="AH12">
        <f t="shared" si="5"/>
        <v>-1220.8958219978367</v>
      </c>
      <c r="AI12">
        <f t="shared" si="6"/>
        <v>-1231.8468659802231</v>
      </c>
      <c r="AJ12">
        <f t="shared" si="7"/>
        <v>-53.436916429099256</v>
      </c>
      <c r="AK12">
        <f t="shared" si="22"/>
        <v>181.4720941438282</v>
      </c>
      <c r="AL12">
        <f t="shared" si="8"/>
        <v>-1103.8116882654942</v>
      </c>
      <c r="AN12">
        <f t="shared" si="9"/>
        <v>0</v>
      </c>
      <c r="AO12">
        <f t="shared" si="9"/>
        <v>0</v>
      </c>
      <c r="AP12">
        <f t="shared" si="9"/>
        <v>-3.949056244062747</v>
      </c>
      <c r="AQ12">
        <f t="shared" si="9"/>
        <v>-440.26727287054609</v>
      </c>
      <c r="AR12">
        <f t="shared" si="9"/>
        <v>-444.21632911460881</v>
      </c>
      <c r="AS12">
        <f t="shared" si="9"/>
        <v>-19.269887768436064</v>
      </c>
      <c r="AT12">
        <f t="shared" si="9"/>
        <v>65.440656402665454</v>
      </c>
      <c r="AU12">
        <f t="shared" si="9"/>
        <v>-398.04556048037944</v>
      </c>
      <c r="AW12">
        <v>9</v>
      </c>
      <c r="AX12">
        <f>IF(Z12&gt;0, (R12*SUMPRODUCT(K12:$K$98, X12:$X$98)-K12*$AZ$3)/Z12, 0)</f>
        <v>3020.1406008113363</v>
      </c>
    </row>
    <row r="13" spans="1:52" x14ac:dyDescent="0.25">
      <c r="E13">
        <v>2013</v>
      </c>
      <c r="F13" s="5">
        <f>EconomicRates!C53</f>
        <v>3.5571999999999999E-2</v>
      </c>
      <c r="G13" s="5">
        <f>EconomicRates!D53</f>
        <v>7.0000000000000007E-2</v>
      </c>
      <c r="H13" s="5">
        <f t="shared" si="10"/>
        <v>0.12000000000000001</v>
      </c>
      <c r="I13" s="5">
        <f t="shared" si="11"/>
        <v>1.1200000000000001</v>
      </c>
      <c r="J13">
        <f t="shared" si="12"/>
        <v>0.89285714285714279</v>
      </c>
      <c r="K13">
        <f t="shared" si="20"/>
        <v>0.32197323659069604</v>
      </c>
      <c r="L13" s="2">
        <v>10</v>
      </c>
      <c r="M13" s="6">
        <v>5.7670000000000004E-3</v>
      </c>
      <c r="Q13" s="4">
        <f t="shared" si="21"/>
        <v>12.5</v>
      </c>
      <c r="R13">
        <f t="shared" si="0"/>
        <v>250000</v>
      </c>
      <c r="S13">
        <f t="shared" si="1"/>
        <v>3106.9011626866509</v>
      </c>
      <c r="U13">
        <f t="shared" si="13"/>
        <v>5.7670000000000004E-3</v>
      </c>
      <c r="V13">
        <f t="shared" si="14"/>
        <v>0.01</v>
      </c>
      <c r="W13">
        <f t="shared" si="15"/>
        <v>0.87608351859091427</v>
      </c>
      <c r="X13">
        <f t="shared" si="16"/>
        <v>5.0523736517138033E-3</v>
      </c>
      <c r="Y13">
        <f t="shared" si="17"/>
        <v>8.7608351859091421E-3</v>
      </c>
      <c r="Z13">
        <f t="shared" si="18"/>
        <v>0.86227030975329133</v>
      </c>
      <c r="AB13">
        <f t="shared" si="19"/>
        <v>2645.8954041980733</v>
      </c>
      <c r="AC13">
        <f t="shared" si="2"/>
        <v>2678.9886279226794</v>
      </c>
      <c r="AE13">
        <f t="shared" si="3"/>
        <v>0</v>
      </c>
      <c r="AF13">
        <f t="shared" si="4"/>
        <v>0</v>
      </c>
      <c r="AG13">
        <f t="shared" si="4"/>
        <v>-10.778378871916141</v>
      </c>
      <c r="AH13">
        <f t="shared" si="5"/>
        <v>-1263.0934129284508</v>
      </c>
      <c r="AI13">
        <f t="shared" si="6"/>
        <v>-1273.871791800367</v>
      </c>
      <c r="AJ13">
        <f t="shared" si="7"/>
        <v>-33.093223724606105</v>
      </c>
      <c r="AK13">
        <f t="shared" si="22"/>
        <v>185.21267829386514</v>
      </c>
      <c r="AL13">
        <f t="shared" si="8"/>
        <v>-1121.752337231108</v>
      </c>
      <c r="AN13">
        <f t="shared" si="9"/>
        <v>0</v>
      </c>
      <c r="AO13">
        <f t="shared" si="9"/>
        <v>0</v>
      </c>
      <c r="AP13">
        <f t="shared" si="9"/>
        <v>-3.4703495305916152</v>
      </c>
      <c r="AQ13">
        <f t="shared" si="9"/>
        <v>-406.68227427696183</v>
      </c>
      <c r="AR13">
        <f t="shared" si="9"/>
        <v>-410.15262380755343</v>
      </c>
      <c r="AS13">
        <f t="shared" si="9"/>
        <v>-10.655132351831437</v>
      </c>
      <c r="AT13">
        <f t="shared" si="9"/>
        <v>59.633525487907114</v>
      </c>
      <c r="AU13">
        <f t="shared" si="9"/>
        <v>-361.1742306714778</v>
      </c>
      <c r="AW13">
        <v>10</v>
      </c>
      <c r="AX13">
        <f>IF(Z13&gt;0, (R13*SUMPRODUCT(K13:$K$98, X13:$X$98)-K13*$AZ$3)/Z13, 0)</f>
        <v>3106.9011626866509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10"/>
        <v>0.12000000000000001</v>
      </c>
      <c r="I14" s="5">
        <f t="shared" si="11"/>
        <v>1.1200000000000001</v>
      </c>
      <c r="J14">
        <f t="shared" si="12"/>
        <v>0.89285714285714279</v>
      </c>
      <c r="K14">
        <f t="shared" si="20"/>
        <v>0.28747610409883573</v>
      </c>
      <c r="L14" s="2">
        <v>11</v>
      </c>
      <c r="M14" s="6">
        <v>6.0780000000000001E-3</v>
      </c>
      <c r="Q14" s="4">
        <f t="shared" si="21"/>
        <v>12.5</v>
      </c>
      <c r="R14">
        <f t="shared" si="0"/>
        <v>250000</v>
      </c>
      <c r="S14">
        <f t="shared" si="1"/>
        <v>3176.4831255422409</v>
      </c>
      <c r="U14">
        <f t="shared" si="13"/>
        <v>6.0780000000000001E-3</v>
      </c>
      <c r="V14">
        <f t="shared" si="14"/>
        <v>0.01</v>
      </c>
      <c r="W14">
        <f t="shared" si="15"/>
        <v>0.86227030975329133</v>
      </c>
      <c r="X14">
        <f t="shared" si="16"/>
        <v>5.2408789426805049E-3</v>
      </c>
      <c r="Y14">
        <f t="shared" si="17"/>
        <v>8.622703097532913E-3</v>
      </c>
      <c r="Z14">
        <f t="shared" si="18"/>
        <v>0.8484067277130779</v>
      </c>
      <c r="AB14">
        <f t="shared" si="19"/>
        <v>2678.9886279226794</v>
      </c>
      <c r="AC14">
        <f t="shared" si="2"/>
        <v>2694.9496541771027</v>
      </c>
      <c r="AE14">
        <f t="shared" si="3"/>
        <v>0</v>
      </c>
      <c r="AF14">
        <f t="shared" si="4"/>
        <v>0</v>
      </c>
      <c r="AG14">
        <f t="shared" si="4"/>
        <v>-10.605084096413474</v>
      </c>
      <c r="AH14">
        <f t="shared" si="5"/>
        <v>-1310.2197356701263</v>
      </c>
      <c r="AI14">
        <f t="shared" si="6"/>
        <v>-1320.8248197665398</v>
      </c>
      <c r="AJ14">
        <f t="shared" si="7"/>
        <v>-15.961026254423359</v>
      </c>
      <c r="AK14">
        <f t="shared" si="22"/>
        <v>187.52920395458759</v>
      </c>
      <c r="AL14">
        <f t="shared" si="8"/>
        <v>-1149.2566420663757</v>
      </c>
      <c r="AN14">
        <f t="shared" si="9"/>
        <v>0</v>
      </c>
      <c r="AO14">
        <f t="shared" si="9"/>
        <v>0</v>
      </c>
      <c r="AP14">
        <f t="shared" si="9"/>
        <v>-3.0487082596774671</v>
      </c>
      <c r="AQ14">
        <f t="shared" si="9"/>
        <v>-376.65686512385423</v>
      </c>
      <c r="AR14">
        <f t="shared" si="9"/>
        <v>-379.70557338353171</v>
      </c>
      <c r="AS14">
        <f t="shared" si="9"/>
        <v>-4.5884136450408599</v>
      </c>
      <c r="AT14">
        <f t="shared" si="9"/>
        <v>53.910164957620815</v>
      </c>
      <c r="AU14">
        <f t="shared" si="9"/>
        <v>-330.38382207095179</v>
      </c>
      <c r="AW14">
        <v>11</v>
      </c>
      <c r="AX14">
        <f>IF(Z14&gt;0, (R14*SUMPRODUCT(K14:$K$98, X14:$X$98)-K14*$AZ$3)/Z14, 0)</f>
        <v>3176.4831255422409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10"/>
        <v>0.12000000000000001</v>
      </c>
      <c r="I15" s="5">
        <f t="shared" si="11"/>
        <v>1.1200000000000001</v>
      </c>
      <c r="J15">
        <f t="shared" si="12"/>
        <v>0.89285714285714279</v>
      </c>
      <c r="K15">
        <f t="shared" si="20"/>
        <v>0.25667509294538904</v>
      </c>
      <c r="L15" s="2">
        <v>12</v>
      </c>
      <c r="M15" s="6">
        <v>6.4359999999999999E-3</v>
      </c>
      <c r="Q15" s="4">
        <f t="shared" si="21"/>
        <v>12.5</v>
      </c>
      <c r="R15">
        <f t="shared" si="0"/>
        <v>250000</v>
      </c>
      <c r="S15">
        <f t="shared" si="1"/>
        <v>3230.4069713022286</v>
      </c>
      <c r="U15">
        <f t="shared" si="13"/>
        <v>6.4359999999999999E-3</v>
      </c>
      <c r="V15">
        <f t="shared" si="14"/>
        <v>0.01</v>
      </c>
      <c r="W15">
        <f t="shared" si="15"/>
        <v>0.8484067277130779</v>
      </c>
      <c r="X15">
        <f t="shared" si="16"/>
        <v>5.460345699561369E-3</v>
      </c>
      <c r="Y15">
        <f t="shared" si="17"/>
        <v>8.4840672771307798E-3</v>
      </c>
      <c r="Z15">
        <f t="shared" si="18"/>
        <v>0.83446231473638577</v>
      </c>
      <c r="AB15">
        <f t="shared" si="19"/>
        <v>2694.9496541771027</v>
      </c>
      <c r="AC15">
        <f t="shared" si="2"/>
        <v>2695.6528788134151</v>
      </c>
      <c r="AE15">
        <f t="shared" si="3"/>
        <v>0</v>
      </c>
      <c r="AF15">
        <f t="shared" si="4"/>
        <v>0</v>
      </c>
      <c r="AG15">
        <f t="shared" si="4"/>
        <v>-10.430778934204822</v>
      </c>
      <c r="AH15">
        <f t="shared" si="5"/>
        <v>-1365.0864248903422</v>
      </c>
      <c r="AI15">
        <f t="shared" si="6"/>
        <v>-1375.5172038245471</v>
      </c>
      <c r="AJ15">
        <f t="shared" si="7"/>
        <v>-0.70322463631237042</v>
      </c>
      <c r="AK15">
        <f t="shared" si="22"/>
        <v>188.64647579239721</v>
      </c>
      <c r="AL15">
        <f t="shared" si="8"/>
        <v>-1187.5739526684622</v>
      </c>
      <c r="AN15">
        <f t="shared" si="9"/>
        <v>0</v>
      </c>
      <c r="AO15">
        <f t="shared" si="9"/>
        <v>0</v>
      </c>
      <c r="AP15">
        <f t="shared" si="9"/>
        <v>-2.6773211524298288</v>
      </c>
      <c r="AQ15">
        <f t="shared" si="9"/>
        <v>-350.38368498721741</v>
      </c>
      <c r="AR15">
        <f t="shared" si="9"/>
        <v>-353.06100613964725</v>
      </c>
      <c r="AS15">
        <f t="shared" si="9"/>
        <v>-0.18050024888696509</v>
      </c>
      <c r="AT15">
        <f t="shared" si="9"/>
        <v>48.420851707833634</v>
      </c>
      <c r="AU15">
        <f t="shared" si="9"/>
        <v>-304.82065468070056</v>
      </c>
      <c r="AW15">
        <v>12</v>
      </c>
      <c r="AX15">
        <f>IF(Z15&gt;0, (R15*SUMPRODUCT(K15:$K$98, X15:$X$98)-K15*$AZ$3)/Z15, 0)</f>
        <v>3230.4069713022286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10"/>
        <v>0.12000000000000001</v>
      </c>
      <c r="I16" s="5">
        <f t="shared" si="11"/>
        <v>1.1200000000000001</v>
      </c>
      <c r="J16">
        <f t="shared" si="12"/>
        <v>0.89285714285714279</v>
      </c>
      <c r="K16">
        <f t="shared" si="20"/>
        <v>0.22917419012981163</v>
      </c>
      <c r="L16" s="2">
        <v>13</v>
      </c>
      <c r="M16" s="6">
        <v>6.8199999999999997E-3</v>
      </c>
      <c r="Q16" s="4">
        <f t="shared" si="21"/>
        <v>12.5</v>
      </c>
      <c r="R16">
        <f t="shared" si="0"/>
        <v>250000</v>
      </c>
      <c r="S16">
        <f t="shared" si="1"/>
        <v>3269.2719297621543</v>
      </c>
      <c r="U16">
        <f t="shared" si="13"/>
        <v>6.8199999999999997E-3</v>
      </c>
      <c r="V16">
        <f t="shared" si="14"/>
        <v>0.01</v>
      </c>
      <c r="W16">
        <f t="shared" si="15"/>
        <v>0.83446231473638577</v>
      </c>
      <c r="X16">
        <f t="shared" si="16"/>
        <v>5.6910329865021503E-3</v>
      </c>
      <c r="Y16">
        <f t="shared" si="17"/>
        <v>8.3446231473638579E-3</v>
      </c>
      <c r="Z16">
        <f t="shared" si="18"/>
        <v>0.82042665860251973</v>
      </c>
      <c r="AB16">
        <f t="shared" si="19"/>
        <v>2695.6528788134151</v>
      </c>
      <c r="AC16">
        <f t="shared" si="2"/>
        <v>2682.1978453977758</v>
      </c>
      <c r="AE16">
        <f t="shared" si="3"/>
        <v>0</v>
      </c>
      <c r="AF16">
        <f t="shared" si="4"/>
        <v>0</v>
      </c>
      <c r="AG16">
        <f t="shared" si="4"/>
        <v>-10.255333232531497</v>
      </c>
      <c r="AH16">
        <f t="shared" si="5"/>
        <v>-1422.7582466255376</v>
      </c>
      <c r="AI16">
        <f t="shared" si="6"/>
        <v>-1433.0135798580691</v>
      </c>
      <c r="AJ16">
        <f t="shared" si="7"/>
        <v>13.455033415639264</v>
      </c>
      <c r="AK16">
        <f t="shared" si="22"/>
        <v>188.69570151693907</v>
      </c>
      <c r="AL16">
        <f t="shared" si="8"/>
        <v>-1230.8628449254907</v>
      </c>
      <c r="AN16">
        <f t="shared" si="9"/>
        <v>0</v>
      </c>
      <c r="AO16">
        <f t="shared" si="9"/>
        <v>0</v>
      </c>
      <c r="AP16">
        <f t="shared" si="9"/>
        <v>-2.350257688076749</v>
      </c>
      <c r="AQ16">
        <f t="shared" si="9"/>
        <v>-326.05946892091839</v>
      </c>
      <c r="AR16">
        <f t="shared" si="9"/>
        <v>-328.40972660899513</v>
      </c>
      <c r="AS16">
        <f t="shared" si="9"/>
        <v>3.0835463861986816</v>
      </c>
      <c r="AT16">
        <f t="shared" si="9"/>
        <v>43.244184576121178</v>
      </c>
      <c r="AU16">
        <f t="shared" si="9"/>
        <v>-282.08199564667524</v>
      </c>
      <c r="AW16">
        <v>13</v>
      </c>
      <c r="AX16">
        <f>IF(Z16&gt;0, (R16*SUMPRODUCT(K16:$K$98, X16:$X$98)-K16*$AZ$3)/Z16, 0)</f>
        <v>3269.2719297621543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10"/>
        <v>0.12000000000000001</v>
      </c>
      <c r="I17" s="5">
        <f t="shared" si="11"/>
        <v>1.1200000000000001</v>
      </c>
      <c r="J17">
        <f t="shared" si="12"/>
        <v>0.89285714285714279</v>
      </c>
      <c r="K17">
        <f t="shared" si="20"/>
        <v>0.20461981261590323</v>
      </c>
      <c r="L17" s="2">
        <v>14</v>
      </c>
      <c r="M17" s="6">
        <v>7.2269999999999999E-3</v>
      </c>
      <c r="Q17" s="4">
        <f t="shared" si="21"/>
        <v>12.5</v>
      </c>
      <c r="R17">
        <f t="shared" si="0"/>
        <v>250000</v>
      </c>
      <c r="S17">
        <f t="shared" si="1"/>
        <v>3295.2871651240675</v>
      </c>
      <c r="U17">
        <f t="shared" si="13"/>
        <v>7.2269999999999999E-3</v>
      </c>
      <c r="V17">
        <f t="shared" si="14"/>
        <v>0.01</v>
      </c>
      <c r="W17">
        <f t="shared" si="15"/>
        <v>0.82042665860251973</v>
      </c>
      <c r="X17">
        <f t="shared" si="16"/>
        <v>5.9292234617204101E-3</v>
      </c>
      <c r="Y17">
        <f t="shared" si="17"/>
        <v>8.2042665860251971E-3</v>
      </c>
      <c r="Z17">
        <f t="shared" si="18"/>
        <v>0.80629316855477406</v>
      </c>
      <c r="AB17">
        <f t="shared" si="19"/>
        <v>2682.1978453977758</v>
      </c>
      <c r="AC17">
        <f t="shared" si="2"/>
        <v>2656.9675296657633</v>
      </c>
      <c r="AE17">
        <f t="shared" si="3"/>
        <v>0</v>
      </c>
      <c r="AF17">
        <f t="shared" si="4"/>
        <v>0</v>
      </c>
      <c r="AG17">
        <f t="shared" si="4"/>
        <v>-10.078664606934677</v>
      </c>
      <c r="AH17">
        <f t="shared" si="5"/>
        <v>-1482.3058654301026</v>
      </c>
      <c r="AI17">
        <f t="shared" si="6"/>
        <v>-1492.3845300370372</v>
      </c>
      <c r="AJ17">
        <f t="shared" si="7"/>
        <v>25.230315732012514</v>
      </c>
      <c r="AK17">
        <f t="shared" si="22"/>
        <v>187.75384917784433</v>
      </c>
      <c r="AL17">
        <f t="shared" si="8"/>
        <v>-1279.4003651271803</v>
      </c>
      <c r="AN17">
        <f t="shared" si="9"/>
        <v>0</v>
      </c>
      <c r="AO17">
        <f t="shared" si="9"/>
        <v>0</v>
      </c>
      <c r="AP17">
        <f t="shared" si="9"/>
        <v>-2.0622944632895095</v>
      </c>
      <c r="AQ17">
        <f t="shared" si="9"/>
        <v>-303.30914842376188</v>
      </c>
      <c r="AR17">
        <f t="shared" si="9"/>
        <v>-305.37144288705133</v>
      </c>
      <c r="AS17">
        <f t="shared" si="9"/>
        <v>5.1626224773244758</v>
      </c>
      <c r="AT17">
        <f t="shared" si="9"/>
        <v>38.418157436685064</v>
      </c>
      <c r="AU17">
        <f t="shared" si="9"/>
        <v>-261.79066297304178</v>
      </c>
      <c r="AW17">
        <v>14</v>
      </c>
      <c r="AX17">
        <f>IF(Z17&gt;0, (R17*SUMPRODUCT(K17:$K$98, X17:$X$98)-K17*$AZ$3)/Z17, 0)</f>
        <v>3295.2871651240675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10"/>
        <v>0.12000000000000001</v>
      </c>
      <c r="I18" s="5">
        <f t="shared" si="11"/>
        <v>1.1200000000000001</v>
      </c>
      <c r="J18">
        <f t="shared" si="12"/>
        <v>0.89285714285714279</v>
      </c>
      <c r="K18">
        <f t="shared" si="20"/>
        <v>0.1826962612641993</v>
      </c>
      <c r="L18" s="2">
        <v>15</v>
      </c>
      <c r="M18" s="6">
        <v>7.6860000000000001E-3</v>
      </c>
      <c r="Q18" s="4">
        <f t="shared" si="21"/>
        <v>12.5</v>
      </c>
      <c r="R18">
        <f t="shared" si="0"/>
        <v>250000</v>
      </c>
      <c r="S18">
        <f t="shared" si="1"/>
        <v>3310.7908581048096</v>
      </c>
      <c r="U18">
        <f t="shared" si="13"/>
        <v>7.6860000000000001E-3</v>
      </c>
      <c r="V18">
        <f t="shared" si="14"/>
        <v>0.01</v>
      </c>
      <c r="W18">
        <f t="shared" si="15"/>
        <v>0.80629316855477406</v>
      </c>
      <c r="X18">
        <f t="shared" si="16"/>
        <v>6.197169293511994E-3</v>
      </c>
      <c r="Y18">
        <f t="shared" si="17"/>
        <v>8.0629316855477407E-3</v>
      </c>
      <c r="Z18">
        <f t="shared" si="18"/>
        <v>0.79203306757571434</v>
      </c>
      <c r="AB18">
        <f t="shared" si="19"/>
        <v>2656.9675296657633</v>
      </c>
      <c r="AC18">
        <f t="shared" si="2"/>
        <v>2622.255839446384</v>
      </c>
      <c r="AE18">
        <f t="shared" si="3"/>
        <v>0</v>
      </c>
      <c r="AF18">
        <f t="shared" si="4"/>
        <v>0</v>
      </c>
      <c r="AG18">
        <f t="shared" si="4"/>
        <v>-9.90041334469643</v>
      </c>
      <c r="AH18">
        <f t="shared" si="5"/>
        <v>-1549.2923233779984</v>
      </c>
      <c r="AI18">
        <f t="shared" si="6"/>
        <v>-1559.1927367226949</v>
      </c>
      <c r="AJ18">
        <f t="shared" si="7"/>
        <v>34.711690219379307</v>
      </c>
      <c r="AK18">
        <f t="shared" si="22"/>
        <v>185.98772707660345</v>
      </c>
      <c r="AL18">
        <f t="shared" si="8"/>
        <v>-1338.4933194267121</v>
      </c>
      <c r="AN18">
        <f t="shared" si="9"/>
        <v>0</v>
      </c>
      <c r="AO18">
        <f t="shared" si="9"/>
        <v>0</v>
      </c>
      <c r="AP18">
        <f t="shared" si="9"/>
        <v>-1.8087685030462242</v>
      </c>
      <c r="AQ18">
        <f t="shared" si="9"/>
        <v>-283.04991508648516</v>
      </c>
      <c r="AR18">
        <f t="shared" si="9"/>
        <v>-284.85868358953138</v>
      </c>
      <c r="AS18">
        <f t="shared" si="9"/>
        <v>6.3416960252416734</v>
      </c>
      <c r="AT18">
        <f t="shared" si="9"/>
        <v>33.979262377921735</v>
      </c>
      <c r="AU18">
        <f t="shared" si="9"/>
        <v>-244.53772518636796</v>
      </c>
      <c r="AW18">
        <v>15</v>
      </c>
      <c r="AX18">
        <f>IF(Z18&gt;0, (R18*SUMPRODUCT(K18:$K$98, X18:$X$98)-K18*$AZ$3)/Z18, 0)</f>
        <v>3310.7908581048096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10"/>
        <v>0.12000000000000001</v>
      </c>
      <c r="I19" s="5">
        <f t="shared" si="11"/>
        <v>1.1200000000000001</v>
      </c>
      <c r="J19">
        <f t="shared" si="12"/>
        <v>0.89285714285714279</v>
      </c>
      <c r="K19">
        <f t="shared" si="20"/>
        <v>0.16312166184303509</v>
      </c>
      <c r="L19" s="2">
        <v>16</v>
      </c>
      <c r="M19" s="6">
        <v>8.2030000000000002E-3</v>
      </c>
      <c r="Q19" s="4">
        <f t="shared" si="21"/>
        <v>12.5</v>
      </c>
      <c r="R19">
        <f t="shared" si="0"/>
        <v>250000</v>
      </c>
      <c r="S19">
        <f t="shared" si="1"/>
        <v>3316.5805651927139</v>
      </c>
      <c r="U19">
        <f t="shared" si="13"/>
        <v>8.2030000000000002E-3</v>
      </c>
      <c r="V19">
        <f t="shared" si="14"/>
        <v>0.01</v>
      </c>
      <c r="W19">
        <f t="shared" si="15"/>
        <v>0.79203306757571434</v>
      </c>
      <c r="X19">
        <f t="shared" si="16"/>
        <v>6.4970472533235849E-3</v>
      </c>
      <c r="Y19">
        <f t="shared" si="17"/>
        <v>7.9203306757571444E-3</v>
      </c>
      <c r="Z19">
        <f t="shared" si="18"/>
        <v>0.77761568964663363</v>
      </c>
      <c r="AB19">
        <f t="shared" si="19"/>
        <v>2622.255839446384</v>
      </c>
      <c r="AC19">
        <f t="shared" si="2"/>
        <v>2579.0250834709541</v>
      </c>
      <c r="AE19">
        <f t="shared" si="3"/>
        <v>0</v>
      </c>
      <c r="AF19">
        <f t="shared" si="4"/>
        <v>0</v>
      </c>
      <c r="AG19">
        <f t="shared" si="4"/>
        <v>-9.720196120582921</v>
      </c>
      <c r="AH19">
        <f t="shared" si="5"/>
        <v>-1624.2618133308963</v>
      </c>
      <c r="AI19">
        <f t="shared" si="6"/>
        <v>-1633.9820094514791</v>
      </c>
      <c r="AJ19">
        <f t="shared" si="7"/>
        <v>43.230755975429929</v>
      </c>
      <c r="AK19">
        <f t="shared" si="22"/>
        <v>183.55790876124689</v>
      </c>
      <c r="AL19">
        <f t="shared" si="8"/>
        <v>-1407.1933447148024</v>
      </c>
      <c r="AN19">
        <f t="shared" si="9"/>
        <v>0</v>
      </c>
      <c r="AO19">
        <f t="shared" si="9"/>
        <v>0</v>
      </c>
      <c r="AP19">
        <f t="shared" si="9"/>
        <v>-1.5855745446297087</v>
      </c>
      <c r="AQ19">
        <f t="shared" si="9"/>
        <v>-264.95228625871744</v>
      </c>
      <c r="AR19">
        <f t="shared" si="9"/>
        <v>-266.53786080334714</v>
      </c>
      <c r="AS19">
        <f t="shared" si="9"/>
        <v>7.0518727574428492</v>
      </c>
      <c r="AT19">
        <f t="shared" si="9"/>
        <v>29.942271121566804</v>
      </c>
      <c r="AU19">
        <f t="shared" si="9"/>
        <v>-229.5437169243375</v>
      </c>
      <c r="AW19">
        <v>16</v>
      </c>
      <c r="AX19">
        <f>IF(Z19&gt;0, (R19*SUMPRODUCT(K19:$K$98, X19:$X$98)-K19*$AZ$3)/Z19, 0)</f>
        <v>3316.5805651927139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10"/>
        <v>0.12000000000000001</v>
      </c>
      <c r="I20" s="5">
        <f t="shared" si="11"/>
        <v>1.1200000000000001</v>
      </c>
      <c r="J20">
        <f t="shared" si="12"/>
        <v>0.89285714285714279</v>
      </c>
      <c r="K20">
        <f t="shared" si="20"/>
        <v>0.14564434093128131</v>
      </c>
      <c r="L20" s="2">
        <v>17</v>
      </c>
      <c r="M20" s="6">
        <v>8.7950000000000007E-3</v>
      </c>
      <c r="Q20" s="4">
        <f t="shared" si="21"/>
        <v>12.5</v>
      </c>
      <c r="R20">
        <f t="shared" si="0"/>
        <v>250000</v>
      </c>
      <c r="S20">
        <f t="shared" si="1"/>
        <v>3313.4937246090631</v>
      </c>
      <c r="U20">
        <f t="shared" si="13"/>
        <v>8.7950000000000007E-3</v>
      </c>
      <c r="V20">
        <f t="shared" si="14"/>
        <v>0.01</v>
      </c>
      <c r="W20">
        <f t="shared" si="15"/>
        <v>0.77761568964663363</v>
      </c>
      <c r="X20">
        <f t="shared" si="16"/>
        <v>6.8391299904421434E-3</v>
      </c>
      <c r="Y20">
        <f t="shared" si="17"/>
        <v>7.7761568964663363E-3</v>
      </c>
      <c r="Z20">
        <f t="shared" si="18"/>
        <v>0.76300040275972514</v>
      </c>
      <c r="AB20">
        <f t="shared" si="19"/>
        <v>2579.0250834709541</v>
      </c>
      <c r="AC20">
        <f t="shared" si="2"/>
        <v>2528.197046418537</v>
      </c>
      <c r="AE20">
        <f t="shared" si="3"/>
        <v>0</v>
      </c>
      <c r="AF20">
        <f t="shared" si="4"/>
        <v>0</v>
      </c>
      <c r="AG20">
        <f t="shared" si="4"/>
        <v>-9.5375050344965651</v>
      </c>
      <c r="AH20">
        <f t="shared" si="5"/>
        <v>-1709.7824976105358</v>
      </c>
      <c r="AI20">
        <f t="shared" si="6"/>
        <v>-1719.3200026450322</v>
      </c>
      <c r="AJ20">
        <f t="shared" si="7"/>
        <v>50.82803705241713</v>
      </c>
      <c r="AK20">
        <f t="shared" si="22"/>
        <v>180.53175584296682</v>
      </c>
      <c r="AL20">
        <f t="shared" si="8"/>
        <v>-1487.9602097496484</v>
      </c>
      <c r="AN20">
        <f t="shared" si="9"/>
        <v>0</v>
      </c>
      <c r="AO20">
        <f t="shared" si="9"/>
        <v>0</v>
      </c>
      <c r="AP20">
        <f t="shared" si="9"/>
        <v>-1.3890836348780298</v>
      </c>
      <c r="AQ20">
        <f t="shared" si="9"/>
        <v>-249.02014500032655</v>
      </c>
      <c r="AR20">
        <f t="shared" si="9"/>
        <v>-250.40922863520456</v>
      </c>
      <c r="AS20">
        <f t="shared" si="9"/>
        <v>7.4028159573300396</v>
      </c>
      <c r="AT20">
        <f t="shared" si="9"/>
        <v>26.293428596915895</v>
      </c>
      <c r="AU20">
        <f t="shared" si="9"/>
        <v>-216.71298408095865</v>
      </c>
      <c r="AW20">
        <v>17</v>
      </c>
      <c r="AX20">
        <f>IF(Z20&gt;0, (R20*SUMPRODUCT(K20:$K$98, X20:$X$98)-K20*$AZ$3)/Z20, 0)</f>
        <v>3313.4937246090631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10"/>
        <v>0.12000000000000001</v>
      </c>
      <c r="I21" s="5">
        <f t="shared" si="11"/>
        <v>1.1200000000000001</v>
      </c>
      <c r="J21">
        <f t="shared" si="12"/>
        <v>0.89285714285714279</v>
      </c>
      <c r="K21">
        <f t="shared" si="20"/>
        <v>0.13003959011721544</v>
      </c>
      <c r="L21" s="2">
        <v>18</v>
      </c>
      <c r="M21" s="6">
        <v>9.4780000000000003E-3</v>
      </c>
      <c r="Q21" s="4">
        <f t="shared" si="21"/>
        <v>12.5</v>
      </c>
      <c r="R21">
        <f t="shared" si="0"/>
        <v>250000</v>
      </c>
      <c r="S21">
        <f t="shared" si="1"/>
        <v>3302.0071409225834</v>
      </c>
      <c r="U21">
        <f t="shared" si="13"/>
        <v>9.4780000000000003E-3</v>
      </c>
      <c r="V21">
        <f t="shared" si="14"/>
        <v>0.01</v>
      </c>
      <c r="W21">
        <f t="shared" si="15"/>
        <v>0.76300040275972514</v>
      </c>
      <c r="X21">
        <f t="shared" si="16"/>
        <v>7.2317178173566749E-3</v>
      </c>
      <c r="Y21">
        <f t="shared" si="17"/>
        <v>7.6300040275972519E-3</v>
      </c>
      <c r="Z21">
        <f t="shared" si="18"/>
        <v>0.7481386809147712</v>
      </c>
      <c r="AB21">
        <f t="shared" si="19"/>
        <v>2528.197046418537</v>
      </c>
      <c r="AC21">
        <f t="shared" si="2"/>
        <v>2470.3592667809767</v>
      </c>
      <c r="AE21">
        <f t="shared" si="3"/>
        <v>0</v>
      </c>
      <c r="AF21">
        <f t="shared" si="4"/>
        <v>0</v>
      </c>
      <c r="AG21">
        <f t="shared" si="4"/>
        <v>-9.3517335114346398</v>
      </c>
      <c r="AH21">
        <f t="shared" si="5"/>
        <v>-1807.9294543391686</v>
      </c>
      <c r="AI21">
        <f t="shared" si="6"/>
        <v>-1817.2811878506031</v>
      </c>
      <c r="AJ21">
        <f t="shared" si="7"/>
        <v>57.837779637560288</v>
      </c>
      <c r="AK21">
        <f t="shared" si="22"/>
        <v>176.97379324929761</v>
      </c>
      <c r="AL21">
        <f t="shared" si="8"/>
        <v>-1582.4696149637452</v>
      </c>
      <c r="AN21">
        <f t="shared" si="9"/>
        <v>0</v>
      </c>
      <c r="AO21">
        <f t="shared" si="9"/>
        <v>0</v>
      </c>
      <c r="AP21">
        <f t="shared" si="9"/>
        <v>-1.2160955927123884</v>
      </c>
      <c r="AQ21">
        <f t="shared" si="9"/>
        <v>-235.10240520310646</v>
      </c>
      <c r="AR21">
        <f t="shared" si="9"/>
        <v>-236.31850079581884</v>
      </c>
      <c r="AS21">
        <f t="shared" si="9"/>
        <v>7.5212011573581696</v>
      </c>
      <c r="AT21">
        <f t="shared" si="9"/>
        <v>23.013599535627492</v>
      </c>
      <c r="AU21">
        <f t="shared" si="9"/>
        <v>-205.78370010283317</v>
      </c>
      <c r="AW21">
        <v>18</v>
      </c>
      <c r="AX21">
        <f>IF(Z21&gt;0, (R21*SUMPRODUCT(K21:$K$98, X21:$X$98)-K21*$AZ$3)/Z21, 0)</f>
        <v>3302.0071409225834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10"/>
        <v>0.12000000000000001</v>
      </c>
      <c r="I22" s="5">
        <f t="shared" si="11"/>
        <v>1.1200000000000001</v>
      </c>
      <c r="J22">
        <f t="shared" si="12"/>
        <v>0.89285714285714279</v>
      </c>
      <c r="K22">
        <f t="shared" si="20"/>
        <v>0.11610677689037092</v>
      </c>
      <c r="L22" s="2">
        <v>19</v>
      </c>
      <c r="M22" s="6">
        <v>1.0265E-2</v>
      </c>
      <c r="Q22" s="4">
        <f t="shared" si="21"/>
        <v>12.5</v>
      </c>
      <c r="R22">
        <f t="shared" si="0"/>
        <v>250000</v>
      </c>
      <c r="S22">
        <f t="shared" si="1"/>
        <v>3282.4403312816125</v>
      </c>
      <c r="U22">
        <f t="shared" si="13"/>
        <v>1.0265E-2</v>
      </c>
      <c r="V22">
        <f t="shared" si="14"/>
        <v>0.01</v>
      </c>
      <c r="W22">
        <f t="shared" si="15"/>
        <v>0.7481386809147712</v>
      </c>
      <c r="X22">
        <f t="shared" si="16"/>
        <v>7.6796435595901259E-3</v>
      </c>
      <c r="Y22">
        <f t="shared" si="17"/>
        <v>7.481386809147712E-3</v>
      </c>
      <c r="Z22">
        <f t="shared" si="18"/>
        <v>0.73297765054603337</v>
      </c>
      <c r="AB22">
        <f t="shared" si="19"/>
        <v>2470.3592667809767</v>
      </c>
      <c r="AC22">
        <f t="shared" si="2"/>
        <v>2405.9554020803398</v>
      </c>
      <c r="AE22">
        <f t="shared" si="3"/>
        <v>0</v>
      </c>
      <c r="AF22">
        <f t="shared" si="4"/>
        <v>0</v>
      </c>
      <c r="AG22">
        <f t="shared" si="4"/>
        <v>-9.1622206318254165</v>
      </c>
      <c r="AH22">
        <f t="shared" si="5"/>
        <v>-1919.9108898975314</v>
      </c>
      <c r="AI22">
        <f t="shared" si="6"/>
        <v>-1929.0731105293569</v>
      </c>
      <c r="AJ22">
        <f t="shared" si="7"/>
        <v>64.403864700636859</v>
      </c>
      <c r="AK22">
        <f t="shared" si="22"/>
        <v>172.92514867466838</v>
      </c>
      <c r="AL22">
        <f t="shared" si="8"/>
        <v>-1691.7440971540516</v>
      </c>
      <c r="AN22">
        <f t="shared" si="9"/>
        <v>0</v>
      </c>
      <c r="AO22">
        <f t="shared" si="9"/>
        <v>0</v>
      </c>
      <c r="AP22">
        <f t="shared" si="9"/>
        <v>-1.0637959067197069</v>
      </c>
      <c r="AQ22">
        <f t="shared" si="9"/>
        <v>-222.91466534272618</v>
      </c>
      <c r="AR22">
        <f t="shared" si="9"/>
        <v>-223.9784612494459</v>
      </c>
      <c r="AS22">
        <f t="shared" si="9"/>
        <v>7.4777251496744794</v>
      </c>
      <c r="AT22">
        <f t="shared" si="9"/>
        <v>20.077781655903944</v>
      </c>
      <c r="AU22">
        <f t="shared" si="9"/>
        <v>-196.42295444386747</v>
      </c>
      <c r="AW22">
        <v>19</v>
      </c>
      <c r="AX22">
        <f>IF(Z22&gt;0, (R22*SUMPRODUCT(K22:$K$98, X22:$X$98)-K22*$AZ$3)/Z22, 0)</f>
        <v>3282.4403312816125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10"/>
        <v>0.12000000000000001</v>
      </c>
      <c r="I23" s="5">
        <f t="shared" si="11"/>
        <v>1.1200000000000001</v>
      </c>
      <c r="J23">
        <f t="shared" si="12"/>
        <v>0.89285714285714279</v>
      </c>
      <c r="K23">
        <f t="shared" si="20"/>
        <v>0.10366676508068833</v>
      </c>
      <c r="L23" s="2">
        <v>20</v>
      </c>
      <c r="M23" s="6">
        <v>1.1204E-2</v>
      </c>
      <c r="Q23" s="4">
        <f t="shared" si="21"/>
        <v>12.5</v>
      </c>
      <c r="R23">
        <f t="shared" si="0"/>
        <v>250000</v>
      </c>
      <c r="S23">
        <f t="shared" si="1"/>
        <v>3255.2749995928029</v>
      </c>
      <c r="U23">
        <f t="shared" si="13"/>
        <v>1.1204E-2</v>
      </c>
      <c r="V23">
        <f t="shared" si="14"/>
        <v>0.01</v>
      </c>
      <c r="W23">
        <f t="shared" si="15"/>
        <v>0.73297765054603337</v>
      </c>
      <c r="X23">
        <f t="shared" si="16"/>
        <v>8.2122815967177586E-3</v>
      </c>
      <c r="Y23">
        <f t="shared" si="17"/>
        <v>7.3297765054603338E-3</v>
      </c>
      <c r="Z23">
        <f t="shared" si="18"/>
        <v>0.71743559244385535</v>
      </c>
      <c r="AB23">
        <f t="shared" si="19"/>
        <v>2405.9554020803398</v>
      </c>
      <c r="AC23">
        <f t="shared" si="2"/>
        <v>2335.4501479005335</v>
      </c>
      <c r="AE23">
        <f t="shared" si="3"/>
        <v>0</v>
      </c>
      <c r="AF23">
        <f t="shared" si="4"/>
        <v>0</v>
      </c>
      <c r="AG23">
        <f t="shared" si="4"/>
        <v>-8.9679449055481921</v>
      </c>
      <c r="AH23">
        <f t="shared" si="5"/>
        <v>-2053.0703991794398</v>
      </c>
      <c r="AI23">
        <f t="shared" si="6"/>
        <v>-2062.0383440849882</v>
      </c>
      <c r="AJ23">
        <f t="shared" si="7"/>
        <v>70.505254179806343</v>
      </c>
      <c r="AK23">
        <f t="shared" si="22"/>
        <v>168.4168781456238</v>
      </c>
      <c r="AL23">
        <f t="shared" si="8"/>
        <v>-1823.1162117595582</v>
      </c>
      <c r="AN23">
        <f t="shared" si="9"/>
        <v>0</v>
      </c>
      <c r="AO23">
        <f t="shared" si="9"/>
        <v>0</v>
      </c>
      <c r="AP23">
        <f t="shared" si="9"/>
        <v>-0.92967783778002011</v>
      </c>
      <c r="AQ23">
        <f t="shared" si="9"/>
        <v>-212.83516676585</v>
      </c>
      <c r="AR23">
        <f t="shared" si="9"/>
        <v>-213.76484460363002</v>
      </c>
      <c r="AS23">
        <f t="shared" si="9"/>
        <v>7.3090516220122028</v>
      </c>
      <c r="AT23">
        <f t="shared" si="9"/>
        <v>17.459232942345295</v>
      </c>
      <c r="AU23">
        <f t="shared" si="9"/>
        <v>-188.99656003927254</v>
      </c>
      <c r="AW23">
        <v>20</v>
      </c>
      <c r="AX23">
        <f>IF(Z23&gt;0, (R23*SUMPRODUCT(K23:$K$98, X23:$X$98)-K23*$AZ$3)/Z23, 0)</f>
        <v>3255.2749995928029</v>
      </c>
    </row>
    <row r="24" spans="5:50" x14ac:dyDescent="0.25">
      <c r="E24">
        <v>2024</v>
      </c>
      <c r="F24" s="5">
        <f>EconomicRates!C64</f>
        <v>3.5571999999999999E-2</v>
      </c>
      <c r="G24" s="5">
        <f>EconomicRates!D64</f>
        <v>7.0000000000000007E-2</v>
      </c>
      <c r="H24" s="5">
        <f t="shared" si="10"/>
        <v>0.12000000000000001</v>
      </c>
      <c r="I24" s="5">
        <f t="shared" si="11"/>
        <v>1.1200000000000001</v>
      </c>
      <c r="J24">
        <f t="shared" si="12"/>
        <v>0.89285714285714279</v>
      </c>
      <c r="K24">
        <f t="shared" si="20"/>
        <v>9.2559611679185999E-2</v>
      </c>
      <c r="L24" s="2">
        <v>21</v>
      </c>
      <c r="M24" s="6">
        <v>1.2285000000000001E-2</v>
      </c>
      <c r="Q24" s="4">
        <f t="shared" si="21"/>
        <v>12.5</v>
      </c>
      <c r="R24">
        <f t="shared" si="0"/>
        <v>250000</v>
      </c>
      <c r="S24">
        <f t="shared" si="1"/>
        <v>3220.0480903715611</v>
      </c>
      <c r="U24">
        <f t="shared" si="13"/>
        <v>1.2285000000000001E-2</v>
      </c>
      <c r="V24">
        <f t="shared" si="14"/>
        <v>0.01</v>
      </c>
      <c r="W24">
        <f t="shared" si="15"/>
        <v>0.71743559244385535</v>
      </c>
      <c r="X24">
        <f t="shared" si="16"/>
        <v>8.8136962531727633E-3</v>
      </c>
      <c r="Y24">
        <f t="shared" si="17"/>
        <v>7.1743559244385538E-3</v>
      </c>
      <c r="Z24">
        <f t="shared" si="18"/>
        <v>0.70144754026624401</v>
      </c>
      <c r="AB24">
        <f t="shared" si="19"/>
        <v>2335.4501479005335</v>
      </c>
      <c r="AC24">
        <f t="shared" si="2"/>
        <v>2258.6948125301478</v>
      </c>
      <c r="AE24">
        <f t="shared" si="3"/>
        <v>0</v>
      </c>
      <c r="AF24">
        <f t="shared" si="4"/>
        <v>0</v>
      </c>
      <c r="AG24">
        <f t="shared" si="4"/>
        <v>-8.7680942533280497</v>
      </c>
      <c r="AH24">
        <f t="shared" si="5"/>
        <v>-2203.424063293191</v>
      </c>
      <c r="AI24">
        <f t="shared" si="6"/>
        <v>-2212.192157546519</v>
      </c>
      <c r="AJ24">
        <f t="shared" si="7"/>
        <v>76.755335370385637</v>
      </c>
      <c r="AK24">
        <f t="shared" si="22"/>
        <v>163.48151035303735</v>
      </c>
      <c r="AL24">
        <f t="shared" si="8"/>
        <v>-1971.9553118230961</v>
      </c>
      <c r="AN24">
        <f t="shared" si="9"/>
        <v>0</v>
      </c>
      <c r="AO24">
        <f t="shared" si="9"/>
        <v>0</v>
      </c>
      <c r="AP24">
        <f t="shared" si="9"/>
        <v>-0.81157139925454658</v>
      </c>
      <c r="AQ24">
        <f t="shared" si="9"/>
        <v>-203.94807566299193</v>
      </c>
      <c r="AR24">
        <f t="shared" si="9"/>
        <v>-204.75964706224644</v>
      </c>
      <c r="AS24">
        <f t="shared" si="9"/>
        <v>7.1044440361885846</v>
      </c>
      <c r="AT24">
        <f t="shared" si="9"/>
        <v>15.131785115003963</v>
      </c>
      <c r="AU24">
        <f t="shared" si="9"/>
        <v>-182.52341791105391</v>
      </c>
      <c r="AW24">
        <v>21</v>
      </c>
      <c r="AX24">
        <f>IF(Z24&gt;0, (R24*SUMPRODUCT(K24:$K$98, X24:$X$98)-K24*$AZ$3)/Z24, 0)</f>
        <v>3220.0480903715611</v>
      </c>
    </row>
    <row r="25" spans="5:50" x14ac:dyDescent="0.25">
      <c r="E25">
        <v>2025</v>
      </c>
      <c r="F25" s="5">
        <f>EconomicRates!C65</f>
        <v>3.5571999999999999E-2</v>
      </c>
      <c r="G25" s="5">
        <f>EconomicRates!D65</f>
        <v>7.0000000000000007E-2</v>
      </c>
      <c r="H25" s="5">
        <f t="shared" si="10"/>
        <v>0.12000000000000001</v>
      </c>
      <c r="I25" s="5">
        <f t="shared" si="11"/>
        <v>1.1200000000000001</v>
      </c>
      <c r="J25">
        <f t="shared" si="12"/>
        <v>0.89285714285714279</v>
      </c>
      <c r="K25">
        <f t="shared" si="20"/>
        <v>8.2642510427844637E-2</v>
      </c>
      <c r="L25" s="2">
        <v>22</v>
      </c>
      <c r="M25" s="6">
        <v>1.3528E-2</v>
      </c>
      <c r="Q25" s="4">
        <f t="shared" si="21"/>
        <v>12.5</v>
      </c>
      <c r="R25">
        <f t="shared" si="0"/>
        <v>250000</v>
      </c>
      <c r="S25">
        <f t="shared" si="1"/>
        <v>3177.2626076471661</v>
      </c>
      <c r="U25">
        <f t="shared" si="13"/>
        <v>1.3528E-2</v>
      </c>
      <c r="V25">
        <f t="shared" si="14"/>
        <v>0.01</v>
      </c>
      <c r="W25">
        <f t="shared" si="15"/>
        <v>0.70144754026624401</v>
      </c>
      <c r="X25">
        <f t="shared" si="16"/>
        <v>9.4891823247217483E-3</v>
      </c>
      <c r="Y25">
        <f t="shared" si="17"/>
        <v>7.0144754026624399E-3</v>
      </c>
      <c r="Z25">
        <f t="shared" si="18"/>
        <v>0.68494388253885985</v>
      </c>
      <c r="AB25">
        <f t="shared" si="19"/>
        <v>2258.6948125301478</v>
      </c>
      <c r="AC25">
        <f t="shared" si="2"/>
        <v>2176.2465863273919</v>
      </c>
      <c r="AE25">
        <f t="shared" si="3"/>
        <v>0</v>
      </c>
      <c r="AF25">
        <f t="shared" si="4"/>
        <v>0</v>
      </c>
      <c r="AG25">
        <f t="shared" si="4"/>
        <v>-8.5617985317357483</v>
      </c>
      <c r="AH25">
        <f t="shared" si="5"/>
        <v>-2372.2955811804372</v>
      </c>
      <c r="AI25">
        <f t="shared" si="6"/>
        <v>-2380.857379712173</v>
      </c>
      <c r="AJ25">
        <f t="shared" si="7"/>
        <v>82.448226202755905</v>
      </c>
      <c r="AK25">
        <f t="shared" si="22"/>
        <v>158.10863687711037</v>
      </c>
      <c r="AL25">
        <f t="shared" si="8"/>
        <v>-2140.3005166323069</v>
      </c>
      <c r="AN25">
        <f t="shared" si="9"/>
        <v>0</v>
      </c>
      <c r="AO25">
        <f t="shared" si="9"/>
        <v>0</v>
      </c>
      <c r="AP25">
        <f t="shared" si="9"/>
        <v>-0.70756852444007645</v>
      </c>
      <c r="AQ25">
        <f t="shared" si="9"/>
        <v>-196.05246230563404</v>
      </c>
      <c r="AR25">
        <f t="shared" si="9"/>
        <v>-196.76003083007413</v>
      </c>
      <c r="AS25">
        <f t="shared" si="9"/>
        <v>6.8137283937185487</v>
      </c>
      <c r="AT25">
        <f t="shared" si="9"/>
        <v>13.066494671848895</v>
      </c>
      <c r="AU25">
        <f t="shared" si="9"/>
        <v>-176.87980776450669</v>
      </c>
      <c r="AW25">
        <v>22</v>
      </c>
      <c r="AX25">
        <f>IF(Z25&gt;0, (R25*SUMPRODUCT(K25:$K$98, X25:$X$98)-K25*$AZ$3)/Z25, 0)</f>
        <v>3177.2626076471661</v>
      </c>
    </row>
    <row r="26" spans="5:50" x14ac:dyDescent="0.25">
      <c r="E26">
        <v>2026</v>
      </c>
      <c r="F26" s="5">
        <f>EconomicRates!C66</f>
        <v>3.5571999999999999E-2</v>
      </c>
      <c r="G26" s="5">
        <f>EconomicRates!D66</f>
        <v>7.0000000000000007E-2</v>
      </c>
      <c r="H26" s="5">
        <f t="shared" si="10"/>
        <v>0.12000000000000001</v>
      </c>
      <c r="I26" s="5">
        <f t="shared" si="11"/>
        <v>1.1200000000000001</v>
      </c>
      <c r="J26">
        <f t="shared" si="12"/>
        <v>0.89285714285714279</v>
      </c>
      <c r="K26">
        <f t="shared" si="20"/>
        <v>7.3787955739146996E-2</v>
      </c>
      <c r="L26" s="2">
        <v>23</v>
      </c>
      <c r="M26" s="6">
        <v>1.4963000000000001E-2</v>
      </c>
      <c r="Q26" s="4">
        <f t="shared" si="21"/>
        <v>12.5</v>
      </c>
      <c r="R26">
        <f t="shared" si="0"/>
        <v>250000</v>
      </c>
      <c r="S26">
        <f t="shared" si="1"/>
        <v>3127.4834237896671</v>
      </c>
      <c r="U26">
        <f t="shared" si="13"/>
        <v>1.4963000000000001E-2</v>
      </c>
      <c r="V26">
        <f t="shared" si="14"/>
        <v>0.01</v>
      </c>
      <c r="W26">
        <f t="shared" si="15"/>
        <v>0.68494388253885985</v>
      </c>
      <c r="X26">
        <f t="shared" si="16"/>
        <v>1.024881531442896E-2</v>
      </c>
      <c r="Y26">
        <f t="shared" si="17"/>
        <v>6.8494388253885988E-3</v>
      </c>
      <c r="Z26">
        <f t="shared" si="18"/>
        <v>0.66784562839904227</v>
      </c>
      <c r="AB26">
        <f t="shared" si="19"/>
        <v>2176.2465863273919</v>
      </c>
      <c r="AC26">
        <f t="shared" si="2"/>
        <v>2088.6761324683985</v>
      </c>
      <c r="AE26">
        <f t="shared" si="3"/>
        <v>0</v>
      </c>
      <c r="AF26">
        <f t="shared" si="4"/>
        <v>0</v>
      </c>
      <c r="AG26">
        <f t="shared" si="4"/>
        <v>-8.3480703549880282</v>
      </c>
      <c r="AH26">
        <f t="shared" si="5"/>
        <v>-2562.2038286072402</v>
      </c>
      <c r="AI26">
        <f t="shared" si="6"/>
        <v>-2570.5518989622283</v>
      </c>
      <c r="AJ26">
        <f t="shared" si="7"/>
        <v>87.57045385899346</v>
      </c>
      <c r="AK26">
        <f t="shared" si="22"/>
        <v>152.33726104291745</v>
      </c>
      <c r="AL26">
        <f t="shared" si="8"/>
        <v>-2330.6441840603175</v>
      </c>
      <c r="AN26">
        <f t="shared" si="9"/>
        <v>0</v>
      </c>
      <c r="AO26">
        <f t="shared" si="9"/>
        <v>0</v>
      </c>
      <c r="AP26">
        <f t="shared" si="9"/>
        <v>-0.61598704586114172</v>
      </c>
      <c r="AQ26">
        <f t="shared" si="9"/>
        <v>-189.05978269994401</v>
      </c>
      <c r="AR26">
        <f t="shared" si="9"/>
        <v>-189.67576974580516</v>
      </c>
      <c r="AS26">
        <f t="shared" si="9"/>
        <v>6.4616447734044238</v>
      </c>
      <c r="AT26">
        <f t="shared" si="9"/>
        <v>11.240655075257674</v>
      </c>
      <c r="AU26">
        <f t="shared" si="9"/>
        <v>-171.97346989714308</v>
      </c>
      <c r="AW26">
        <v>23</v>
      </c>
      <c r="AX26">
        <f>IF(Z26&gt;0, (R26*SUMPRODUCT(K26:$K$98, X26:$X$98)-K26*$AZ$3)/Z26, 0)</f>
        <v>3127.4834237896671</v>
      </c>
    </row>
    <row r="27" spans="5:50" x14ac:dyDescent="0.25">
      <c r="E27">
        <v>2027</v>
      </c>
      <c r="F27" s="5">
        <f>EconomicRates!C67</f>
        <v>3.5571999999999999E-2</v>
      </c>
      <c r="G27" s="5">
        <f>EconomicRates!D67</f>
        <v>7.0000000000000007E-2</v>
      </c>
      <c r="H27" s="5">
        <f t="shared" si="10"/>
        <v>0.12000000000000001</v>
      </c>
      <c r="I27" s="5">
        <f t="shared" si="11"/>
        <v>1.1200000000000001</v>
      </c>
      <c r="J27">
        <f t="shared" si="12"/>
        <v>0.89285714285714279</v>
      </c>
      <c r="K27">
        <f t="shared" si="20"/>
        <v>6.5882103338524095E-2</v>
      </c>
      <c r="L27" s="2">
        <v>24</v>
      </c>
      <c r="M27" s="6">
        <v>1.6567999999999999E-2</v>
      </c>
      <c r="Q27" s="4">
        <f t="shared" si="21"/>
        <v>12.5</v>
      </c>
      <c r="R27">
        <f t="shared" si="0"/>
        <v>250000</v>
      </c>
      <c r="S27">
        <f t="shared" si="1"/>
        <v>3071.0170818383694</v>
      </c>
      <c r="U27">
        <f t="shared" si="13"/>
        <v>1.6567999999999999E-2</v>
      </c>
      <c r="V27">
        <f t="shared" si="14"/>
        <v>0.01</v>
      </c>
      <c r="W27">
        <f t="shared" si="15"/>
        <v>0.66784562839904227</v>
      </c>
      <c r="X27">
        <f t="shared" si="16"/>
        <v>1.1064866371315332E-2</v>
      </c>
      <c r="Y27">
        <f t="shared" si="17"/>
        <v>6.6784562839904225E-3</v>
      </c>
      <c r="Z27">
        <f t="shared" si="18"/>
        <v>0.65010230574373651</v>
      </c>
      <c r="AB27">
        <f t="shared" si="19"/>
        <v>2088.6761324683985</v>
      </c>
      <c r="AC27">
        <f t="shared" si="2"/>
        <v>1996.4752858815252</v>
      </c>
      <c r="AE27">
        <f t="shared" si="3"/>
        <v>0</v>
      </c>
      <c r="AF27">
        <f t="shared" si="4"/>
        <v>0</v>
      </c>
      <c r="AG27">
        <f t="shared" si="4"/>
        <v>-8.1262788217967064</v>
      </c>
      <c r="AH27">
        <f t="shared" si="5"/>
        <v>-2766.2165928288332</v>
      </c>
      <c r="AI27">
        <f t="shared" si="6"/>
        <v>-2774.3428716506301</v>
      </c>
      <c r="AJ27">
        <f t="shared" si="7"/>
        <v>92.20084658687324</v>
      </c>
      <c r="AK27">
        <f t="shared" si="22"/>
        <v>146.20732927278792</v>
      </c>
      <c r="AL27">
        <f t="shared" si="8"/>
        <v>-2535.9346957909688</v>
      </c>
      <c r="AN27">
        <f t="shared" si="9"/>
        <v>0</v>
      </c>
      <c r="AO27">
        <f t="shared" si="9"/>
        <v>0</v>
      </c>
      <c r="AP27">
        <f t="shared" si="9"/>
        <v>-0.53537634109527044</v>
      </c>
      <c r="AQ27">
        <f t="shared" si="9"/>
        <v>-182.24416742548922</v>
      </c>
      <c r="AR27">
        <f t="shared" si="9"/>
        <v>-182.77954376658451</v>
      </c>
      <c r="AS27">
        <f t="shared" si="9"/>
        <v>6.074385702735789</v>
      </c>
      <c r="AT27">
        <f t="shared" si="9"/>
        <v>9.6324463759994323</v>
      </c>
      <c r="AU27">
        <f t="shared" si="9"/>
        <v>-167.07271168784928</v>
      </c>
      <c r="AW27">
        <v>24</v>
      </c>
      <c r="AX27">
        <f>IF(Z27&gt;0, (R27*SUMPRODUCT(K27:$K$98, X27:$X$98)-K27*$AZ$3)/Z27, 0)</f>
        <v>3071.0170818383694</v>
      </c>
    </row>
    <row r="28" spans="5:50" x14ac:dyDescent="0.25">
      <c r="E28">
        <v>2028</v>
      </c>
      <c r="F28" s="5">
        <f>EconomicRates!C68</f>
        <v>3.5571999999999999E-2</v>
      </c>
      <c r="G28" s="5">
        <f>EconomicRates!D68</f>
        <v>7.0000000000000007E-2</v>
      </c>
      <c r="H28" s="5">
        <f t="shared" si="10"/>
        <v>0.12000000000000001</v>
      </c>
      <c r="I28" s="5">
        <f t="shared" si="11"/>
        <v>1.1200000000000001</v>
      </c>
      <c r="J28">
        <f t="shared" si="12"/>
        <v>0.89285714285714279</v>
      </c>
      <c r="K28">
        <f t="shared" si="20"/>
        <v>5.8823306552253651E-2</v>
      </c>
      <c r="L28" s="2">
        <v>25</v>
      </c>
      <c r="M28" s="6">
        <v>1.8353999999999999E-2</v>
      </c>
      <c r="Q28" s="4">
        <f t="shared" si="21"/>
        <v>12.5</v>
      </c>
      <c r="R28">
        <f t="shared" si="0"/>
        <v>250000</v>
      </c>
      <c r="S28">
        <f t="shared" si="1"/>
        <v>3009.030669163828</v>
      </c>
      <c r="U28">
        <f t="shared" si="13"/>
        <v>1.8353999999999999E-2</v>
      </c>
      <c r="V28">
        <f t="shared" si="14"/>
        <v>0.01</v>
      </c>
      <c r="W28">
        <f t="shared" si="15"/>
        <v>0.65010230574373651</v>
      </c>
      <c r="X28">
        <f t="shared" si="16"/>
        <v>1.1931977719620538E-2</v>
      </c>
      <c r="Y28">
        <f t="shared" si="17"/>
        <v>6.5010230574373655E-3</v>
      </c>
      <c r="Z28">
        <f t="shared" si="18"/>
        <v>0.63166930496667861</v>
      </c>
      <c r="AB28">
        <f t="shared" si="19"/>
        <v>1996.4752858815252</v>
      </c>
      <c r="AC28">
        <f t="shared" si="2"/>
        <v>1900.712311414135</v>
      </c>
      <c r="AE28">
        <f t="shared" si="3"/>
        <v>0</v>
      </c>
      <c r="AF28">
        <f t="shared" si="4"/>
        <v>0</v>
      </c>
      <c r="AG28">
        <f t="shared" si="4"/>
        <v>-7.8958663120834824</v>
      </c>
      <c r="AH28">
        <f t="shared" si="5"/>
        <v>-2982.9944299051344</v>
      </c>
      <c r="AI28">
        <f t="shared" si="6"/>
        <v>-2990.8902962172178</v>
      </c>
      <c r="AJ28">
        <f t="shared" si="7"/>
        <v>95.762974467390222</v>
      </c>
      <c r="AK28">
        <f t="shared" si="22"/>
        <v>139.75327001170677</v>
      </c>
      <c r="AL28">
        <f t="shared" si="8"/>
        <v>-2755.3740517381207</v>
      </c>
      <c r="AN28">
        <f t="shared" si="9"/>
        <v>0</v>
      </c>
      <c r="AO28">
        <f t="shared" si="9"/>
        <v>0</v>
      </c>
      <c r="AP28">
        <f t="shared" si="9"/>
        <v>-0.46446096457129921</v>
      </c>
      <c r="AQ28">
        <f t="shared" si="9"/>
        <v>-175.46959579397483</v>
      </c>
      <c r="AR28">
        <f t="shared" si="9"/>
        <v>-175.93405675854612</v>
      </c>
      <c r="AS28">
        <f t="shared" si="9"/>
        <v>5.6330948034509341</v>
      </c>
      <c r="AT28">
        <f t="shared" si="9"/>
        <v>8.2207494435785051</v>
      </c>
      <c r="AU28">
        <f t="shared" si="9"/>
        <v>-162.08021251151669</v>
      </c>
      <c r="AW28">
        <v>25</v>
      </c>
      <c r="AX28">
        <f>IF(Z28&gt;0, (R28*SUMPRODUCT(K28:$K$98, X28:$X$98)-K28*$AZ$3)/Z28, 0)</f>
        <v>3009.030669163828</v>
      </c>
    </row>
    <row r="29" spans="5:50" x14ac:dyDescent="0.25">
      <c r="E29">
        <v>2029</v>
      </c>
      <c r="F29" s="5">
        <f>EconomicRates!C69</f>
        <v>3.5571999999999999E-2</v>
      </c>
      <c r="G29" s="5">
        <f>EconomicRates!D69</f>
        <v>7.0000000000000007E-2</v>
      </c>
      <c r="H29" s="5">
        <f t="shared" si="10"/>
        <v>0.12000000000000001</v>
      </c>
      <c r="I29" s="5">
        <f t="shared" si="11"/>
        <v>1.1200000000000001</v>
      </c>
      <c r="J29">
        <f t="shared" si="12"/>
        <v>0.89285714285714279</v>
      </c>
      <c r="K29">
        <f t="shared" si="20"/>
        <v>5.2520809421655039E-2</v>
      </c>
      <c r="L29" s="2">
        <v>26</v>
      </c>
      <c r="M29" s="6">
        <v>2.0303000000000002E-2</v>
      </c>
      <c r="Q29" s="4">
        <f t="shared" si="21"/>
        <v>12.5</v>
      </c>
      <c r="R29">
        <f t="shared" si="0"/>
        <v>250000</v>
      </c>
      <c r="S29">
        <f t="shared" si="1"/>
        <v>2942.654975238976</v>
      </c>
      <c r="U29">
        <f t="shared" si="13"/>
        <v>2.0303000000000002E-2</v>
      </c>
      <c r="V29">
        <f t="shared" si="14"/>
        <v>0.01</v>
      </c>
      <c r="W29">
        <f t="shared" si="15"/>
        <v>0.63166930496667861</v>
      </c>
      <c r="X29">
        <f t="shared" si="16"/>
        <v>1.2824781898738476E-2</v>
      </c>
      <c r="Y29">
        <f t="shared" si="17"/>
        <v>6.3166930496667863E-3</v>
      </c>
      <c r="Z29">
        <f t="shared" si="18"/>
        <v>0.61252783001827338</v>
      </c>
      <c r="AB29">
        <f t="shared" si="19"/>
        <v>1900.712311414135</v>
      </c>
      <c r="AC29">
        <f t="shared" si="2"/>
        <v>1802.4580664756061</v>
      </c>
      <c r="AE29">
        <f t="shared" si="3"/>
        <v>0</v>
      </c>
      <c r="AF29">
        <f t="shared" si="4"/>
        <v>0</v>
      </c>
      <c r="AG29">
        <f t="shared" si="4"/>
        <v>-7.6565978752284174</v>
      </c>
      <c r="AH29">
        <f t="shared" si="5"/>
        <v>-3206.1954746846191</v>
      </c>
      <c r="AI29">
        <f t="shared" si="6"/>
        <v>-3213.8520725598473</v>
      </c>
      <c r="AJ29">
        <f t="shared" si="7"/>
        <v>98.254244938528927</v>
      </c>
      <c r="AK29">
        <f t="shared" si="22"/>
        <v>133.04986179898947</v>
      </c>
      <c r="AL29">
        <f t="shared" si="8"/>
        <v>-2982.5479658223285</v>
      </c>
      <c r="AN29">
        <f t="shared" si="9"/>
        <v>0</v>
      </c>
      <c r="AO29">
        <f t="shared" si="9"/>
        <v>0</v>
      </c>
      <c r="AP29">
        <f t="shared" si="9"/>
        <v>-0.4021307178231206</v>
      </c>
      <c r="AQ29">
        <f t="shared" si="9"/>
        <v>-168.3919814944837</v>
      </c>
      <c r="AR29">
        <f t="shared" si="9"/>
        <v>-168.7941122123068</v>
      </c>
      <c r="AS29">
        <f t="shared" si="9"/>
        <v>5.1603924732850919</v>
      </c>
      <c r="AT29">
        <f t="shared" si="9"/>
        <v>6.9878864351222667</v>
      </c>
      <c r="AU29">
        <f t="shared" si="9"/>
        <v>-156.64583330389942</v>
      </c>
      <c r="AW29">
        <v>26</v>
      </c>
      <c r="AX29">
        <f>IF(Z29&gt;0, (R29*SUMPRODUCT(K29:$K$98, X29:$X$98)-K29*$AZ$3)/Z29, 0)</f>
        <v>2942.654975238976</v>
      </c>
    </row>
    <row r="30" spans="5:50" x14ac:dyDescent="0.25">
      <c r="E30">
        <v>2030</v>
      </c>
      <c r="F30" s="5">
        <f>EconomicRates!C70</f>
        <v>3.5571999999999999E-2</v>
      </c>
      <c r="G30" s="5">
        <f>EconomicRates!D70</f>
        <v>7.0000000000000007E-2</v>
      </c>
      <c r="H30" s="5">
        <f t="shared" si="10"/>
        <v>0.12000000000000001</v>
      </c>
      <c r="I30" s="5">
        <f t="shared" si="11"/>
        <v>1.1200000000000001</v>
      </c>
      <c r="J30">
        <f t="shared" si="12"/>
        <v>0.89285714285714279</v>
      </c>
      <c r="K30">
        <f t="shared" si="20"/>
        <v>4.6893579840763422E-2</v>
      </c>
      <c r="L30" s="2">
        <v>27</v>
      </c>
      <c r="M30" s="6">
        <v>2.2446000000000001E-2</v>
      </c>
      <c r="Q30" s="4">
        <f t="shared" si="21"/>
        <v>12.5</v>
      </c>
      <c r="R30">
        <f t="shared" si="0"/>
        <v>250000</v>
      </c>
      <c r="S30">
        <f t="shared" si="1"/>
        <v>2873.5300445712528</v>
      </c>
      <c r="U30">
        <f t="shared" si="13"/>
        <v>2.2446000000000001E-2</v>
      </c>
      <c r="V30">
        <f t="shared" si="14"/>
        <v>0.01</v>
      </c>
      <c r="W30">
        <f t="shared" si="15"/>
        <v>0.61252783001827338</v>
      </c>
      <c r="X30">
        <f t="shared" si="16"/>
        <v>1.3748799672590165E-2</v>
      </c>
      <c r="Y30">
        <f t="shared" si="17"/>
        <v>6.1252783001827342E-3</v>
      </c>
      <c r="Z30">
        <f t="shared" si="18"/>
        <v>0.59265375204550053</v>
      </c>
      <c r="AB30">
        <f t="shared" si="19"/>
        <v>1802.4580664756061</v>
      </c>
      <c r="AC30">
        <f t="shared" si="2"/>
        <v>1703.0083625306274</v>
      </c>
      <c r="AE30">
        <f t="shared" si="3"/>
        <v>0</v>
      </c>
      <c r="AF30">
        <f t="shared" si="4"/>
        <v>0</v>
      </c>
      <c r="AG30">
        <f t="shared" si="4"/>
        <v>-7.4081719005687567</v>
      </c>
      <c r="AH30">
        <f t="shared" si="5"/>
        <v>-3437.1999181475412</v>
      </c>
      <c r="AI30">
        <f t="shared" si="6"/>
        <v>-3444.6080900481102</v>
      </c>
      <c r="AJ30">
        <f t="shared" si="7"/>
        <v>99.449703944978637</v>
      </c>
      <c r="AK30">
        <f t="shared" si="22"/>
        <v>126.17206465329244</v>
      </c>
      <c r="AL30">
        <f t="shared" si="8"/>
        <v>-3218.9863214498387</v>
      </c>
      <c r="AN30">
        <f t="shared" si="9"/>
        <v>0</v>
      </c>
      <c r="AO30">
        <f t="shared" si="9"/>
        <v>0</v>
      </c>
      <c r="AP30">
        <f t="shared" si="9"/>
        <v>-0.34739570049342111</v>
      </c>
      <c r="AQ30">
        <f t="shared" si="9"/>
        <v>-161.18260879031723</v>
      </c>
      <c r="AR30">
        <f t="shared" si="9"/>
        <v>-161.53000449081065</v>
      </c>
      <c r="AS30">
        <f t="shared" si="9"/>
        <v>4.6635526320841407</v>
      </c>
      <c r="AT30">
        <f t="shared" si="9"/>
        <v>5.916659787493133</v>
      </c>
      <c r="AU30">
        <f t="shared" si="9"/>
        <v>-150.94979207123336</v>
      </c>
      <c r="AW30">
        <v>27</v>
      </c>
      <c r="AX30">
        <f>IF(Z30&gt;0, (R30*SUMPRODUCT(K30:$K$98, X30:$X$98)-K30*$AZ$3)/Z30, 0)</f>
        <v>2873.5300445712528</v>
      </c>
    </row>
    <row r="31" spans="5:50" x14ac:dyDescent="0.25">
      <c r="E31">
        <v>2031</v>
      </c>
      <c r="F31" s="5">
        <f>EconomicRates!C71</f>
        <v>3.5571999999999999E-2</v>
      </c>
      <c r="G31" s="5">
        <f>EconomicRates!D71</f>
        <v>7.0000000000000007E-2</v>
      </c>
      <c r="H31" s="5">
        <f t="shared" si="10"/>
        <v>0.12000000000000001</v>
      </c>
      <c r="I31" s="5">
        <f t="shared" si="11"/>
        <v>1.1200000000000001</v>
      </c>
      <c r="J31">
        <f t="shared" si="12"/>
        <v>0.89285714285714279</v>
      </c>
      <c r="K31">
        <f t="shared" si="20"/>
        <v>4.1869267714967337E-2</v>
      </c>
      <c r="L31" s="2">
        <v>28</v>
      </c>
      <c r="M31" s="6">
        <v>2.4856E-2</v>
      </c>
      <c r="Q31" s="4">
        <f t="shared" si="21"/>
        <v>12.5</v>
      </c>
      <c r="R31">
        <f t="shared" si="0"/>
        <v>250000</v>
      </c>
      <c r="S31">
        <f t="shared" si="1"/>
        <v>2803.1328226221717</v>
      </c>
      <c r="U31">
        <f t="shared" si="13"/>
        <v>2.4856E-2</v>
      </c>
      <c r="V31">
        <f t="shared" si="14"/>
        <v>0.01</v>
      </c>
      <c r="W31">
        <f t="shared" si="15"/>
        <v>0.59265375204550053</v>
      </c>
      <c r="X31">
        <f t="shared" si="16"/>
        <v>1.4731001660842961E-2</v>
      </c>
      <c r="Y31">
        <f t="shared" si="17"/>
        <v>5.9265375204550054E-3</v>
      </c>
      <c r="Z31">
        <f t="shared" si="18"/>
        <v>0.57199621286420255</v>
      </c>
      <c r="AB31">
        <f t="shared" si="19"/>
        <v>1703.0083625306274</v>
      </c>
      <c r="AC31">
        <f t="shared" si="2"/>
        <v>1603.3813586952247</v>
      </c>
      <c r="AE31">
        <f t="shared" si="3"/>
        <v>0</v>
      </c>
      <c r="AF31">
        <f t="shared" si="4"/>
        <v>0</v>
      </c>
      <c r="AG31">
        <f t="shared" si="4"/>
        <v>-7.1499526608025317</v>
      </c>
      <c r="AH31">
        <f t="shared" si="5"/>
        <v>-3682.7504152107404</v>
      </c>
      <c r="AI31">
        <f t="shared" si="6"/>
        <v>-3689.900367871543</v>
      </c>
      <c r="AJ31">
        <f t="shared" si="7"/>
        <v>99.627003835402775</v>
      </c>
      <c r="AK31">
        <f t="shared" si="22"/>
        <v>119.21058537714393</v>
      </c>
      <c r="AL31">
        <f t="shared" si="8"/>
        <v>-3471.0627786589962</v>
      </c>
      <c r="AN31">
        <f t="shared" si="9"/>
        <v>0</v>
      </c>
      <c r="AO31">
        <f t="shared" si="9"/>
        <v>0</v>
      </c>
      <c r="AP31">
        <f t="shared" si="9"/>
        <v>-0.29936328210448426</v>
      </c>
      <c r="AQ31">
        <f t="shared" si="9"/>
        <v>-154.19406306186562</v>
      </c>
      <c r="AR31">
        <f t="shared" si="9"/>
        <v>-154.4934263439701</v>
      </c>
      <c r="AS31">
        <f t="shared" si="9"/>
        <v>4.1713096952245561</v>
      </c>
      <c r="AT31">
        <f t="shared" si="9"/>
        <v>4.99125991361361</v>
      </c>
      <c r="AU31">
        <f t="shared" si="9"/>
        <v>-145.33085673513193</v>
      </c>
      <c r="AW31">
        <v>28</v>
      </c>
      <c r="AX31">
        <f>IF(Z31&gt;0, (R31*SUMPRODUCT(K31:$K$98, X31:$X$98)-K31*$AZ$3)/Z31, 0)</f>
        <v>2803.1328226221717</v>
      </c>
    </row>
    <row r="32" spans="5:50" x14ac:dyDescent="0.25">
      <c r="E32">
        <v>2032</v>
      </c>
      <c r="F32" s="5">
        <f>EconomicRates!C72</f>
        <v>3.5571999999999999E-2</v>
      </c>
      <c r="G32" s="5">
        <f>EconomicRates!D72</f>
        <v>7.0000000000000007E-2</v>
      </c>
      <c r="H32" s="5">
        <f t="shared" si="10"/>
        <v>0.12000000000000001</v>
      </c>
      <c r="I32" s="5">
        <f t="shared" si="11"/>
        <v>1.1200000000000001</v>
      </c>
      <c r="J32">
        <f t="shared" si="12"/>
        <v>0.89285714285714279</v>
      </c>
      <c r="K32">
        <f t="shared" si="20"/>
        <v>3.7383274745506546E-2</v>
      </c>
      <c r="L32" s="2">
        <v>29</v>
      </c>
      <c r="M32" s="6">
        <v>2.7564999999999999E-2</v>
      </c>
      <c r="Q32" s="4">
        <f t="shared" si="21"/>
        <v>12.5</v>
      </c>
      <c r="R32">
        <f t="shared" si="0"/>
        <v>250000</v>
      </c>
      <c r="S32">
        <f t="shared" si="1"/>
        <v>2732.2844471222998</v>
      </c>
      <c r="U32">
        <f t="shared" si="13"/>
        <v>2.7564999999999999E-2</v>
      </c>
      <c r="V32">
        <f t="shared" si="14"/>
        <v>0.01</v>
      </c>
      <c r="W32">
        <f t="shared" si="15"/>
        <v>0.57199621286420255</v>
      </c>
      <c r="X32">
        <f t="shared" si="16"/>
        <v>1.5767075607601742E-2</v>
      </c>
      <c r="Y32">
        <f t="shared" si="17"/>
        <v>5.7199621286420253E-3</v>
      </c>
      <c r="Z32">
        <f t="shared" si="18"/>
        <v>0.55050917512795883</v>
      </c>
      <c r="AB32">
        <f t="shared" si="19"/>
        <v>1603.3813586952247</v>
      </c>
      <c r="AC32">
        <f t="shared" si="2"/>
        <v>1504.1476572002482</v>
      </c>
      <c r="AE32">
        <f t="shared" si="3"/>
        <v>0</v>
      </c>
      <c r="AF32">
        <f t="shared" si="4"/>
        <v>0</v>
      </c>
      <c r="AG32">
        <f t="shared" si="4"/>
        <v>-6.8813646890994855</v>
      </c>
      <c r="AH32">
        <f t="shared" si="5"/>
        <v>-3941.7689019004356</v>
      </c>
      <c r="AI32">
        <f t="shared" si="6"/>
        <v>-3948.650266589535</v>
      </c>
      <c r="AJ32">
        <f t="shared" si="7"/>
        <v>99.233701494976458</v>
      </c>
      <c r="AK32">
        <f t="shared" si="22"/>
        <v>112.23669510866574</v>
      </c>
      <c r="AL32">
        <f t="shared" si="8"/>
        <v>-3737.1798699858932</v>
      </c>
      <c r="AN32">
        <f t="shared" si="9"/>
        <v>0</v>
      </c>
      <c r="AO32">
        <f t="shared" si="9"/>
        <v>0</v>
      </c>
      <c r="AP32">
        <f t="shared" si="9"/>
        <v>-0.25724794679663332</v>
      </c>
      <c r="AQ32">
        <f t="shared" si="9"/>
        <v>-147.35622984303762</v>
      </c>
      <c r="AR32">
        <f t="shared" si="9"/>
        <v>-147.61347778983426</v>
      </c>
      <c r="AS32">
        <f t="shared" si="9"/>
        <v>3.7096807270002885</v>
      </c>
      <c r="AT32">
        <f t="shared" si="9"/>
        <v>4.1957752097749026</v>
      </c>
      <c r="AU32">
        <f t="shared" si="9"/>
        <v>-139.70802185305908</v>
      </c>
      <c r="AW32">
        <v>29</v>
      </c>
      <c r="AX32">
        <f>IF(Z32&gt;0, (R32*SUMPRODUCT(K32:$K$98, X32:$X$98)-K32*$AZ$3)/Z32, 0)</f>
        <v>2732.2844471222998</v>
      </c>
    </row>
    <row r="33" spans="5:50" x14ac:dyDescent="0.25">
      <c r="E33">
        <v>2033</v>
      </c>
      <c r="F33" s="5">
        <f>EconomicRates!C73</f>
        <v>3.5571999999999999E-2</v>
      </c>
      <c r="G33" s="5">
        <f>EconomicRates!D73</f>
        <v>7.0000000000000007E-2</v>
      </c>
      <c r="H33" s="5">
        <f t="shared" si="10"/>
        <v>0.12000000000000001</v>
      </c>
      <c r="I33" s="5">
        <f t="shared" si="11"/>
        <v>1.1200000000000001</v>
      </c>
      <c r="J33">
        <f t="shared" si="12"/>
        <v>0.89285714285714279</v>
      </c>
      <c r="K33">
        <f t="shared" si="20"/>
        <v>3.337792387991656E-2</v>
      </c>
      <c r="L33" s="2">
        <v>30</v>
      </c>
      <c r="M33" s="6">
        <v>3.0620999999999999E-2</v>
      </c>
      <c r="Q33" s="4">
        <f t="shared" si="21"/>
        <v>12.5</v>
      </c>
      <c r="R33">
        <f t="shared" si="0"/>
        <v>250000</v>
      </c>
      <c r="S33">
        <f t="shared" si="1"/>
        <v>2661.8788582432608</v>
      </c>
      <c r="U33">
        <f t="shared" si="13"/>
        <v>3.0620999999999999E-2</v>
      </c>
      <c r="V33">
        <f t="shared" si="14"/>
        <v>0.01</v>
      </c>
      <c r="W33">
        <f t="shared" si="15"/>
        <v>0.55050917512795883</v>
      </c>
      <c r="X33">
        <f t="shared" si="16"/>
        <v>1.6857141451593227E-2</v>
      </c>
      <c r="Y33">
        <f t="shared" si="17"/>
        <v>5.5050917512795882E-3</v>
      </c>
      <c r="Z33">
        <f t="shared" si="18"/>
        <v>0.52814694192508604</v>
      </c>
      <c r="AB33">
        <f t="shared" si="19"/>
        <v>1504.1476572002482</v>
      </c>
      <c r="AC33">
        <f t="shared" si="2"/>
        <v>1405.8631787562178</v>
      </c>
      <c r="AE33">
        <f t="shared" si="3"/>
        <v>0</v>
      </c>
      <c r="AF33">
        <f t="shared" si="4"/>
        <v>0</v>
      </c>
      <c r="AG33">
        <f t="shared" si="4"/>
        <v>-6.6018367740635755</v>
      </c>
      <c r="AH33">
        <f t="shared" si="5"/>
        <v>-4214.2853628983066</v>
      </c>
      <c r="AI33">
        <f t="shared" si="6"/>
        <v>-4220.8871996723701</v>
      </c>
      <c r="AJ33">
        <f t="shared" si="7"/>
        <v>98.284478444030356</v>
      </c>
      <c r="AK33">
        <f t="shared" si="22"/>
        <v>105.29033600401739</v>
      </c>
      <c r="AL33">
        <f t="shared" si="8"/>
        <v>-4017.3123852243225</v>
      </c>
      <c r="AN33">
        <f t="shared" si="9"/>
        <v>0</v>
      </c>
      <c r="AO33">
        <f t="shared" si="9"/>
        <v>0</v>
      </c>
      <c r="AP33">
        <f t="shared" si="9"/>
        <v>-0.22035560531232792</v>
      </c>
      <c r="AQ33">
        <f t="shared" si="9"/>
        <v>-140.66409605106622</v>
      </c>
      <c r="AR33">
        <f t="shared" si="9"/>
        <v>-140.88445165637853</v>
      </c>
      <c r="AS33">
        <f t="shared" si="9"/>
        <v>3.280531840082145</v>
      </c>
      <c r="AT33">
        <f t="shared" si="9"/>
        <v>3.5143728204329303</v>
      </c>
      <c r="AU33">
        <f t="shared" si="9"/>
        <v>-134.08954699586346</v>
      </c>
      <c r="AW33">
        <v>30</v>
      </c>
      <c r="AX33">
        <f>IF(Z33&gt;0, (R33*SUMPRODUCT(K33:$K$98, X33:$X$98)-K33*$AZ$3)/Z33, 0)</f>
        <v>2661.8788582432608</v>
      </c>
    </row>
    <row r="34" spans="5:50" x14ac:dyDescent="0.25">
      <c r="E34">
        <v>2034</v>
      </c>
      <c r="F34" s="5">
        <f>EconomicRates!C74</f>
        <v>3.5571999999999999E-2</v>
      </c>
      <c r="G34" s="5">
        <f>EconomicRates!D74</f>
        <v>7.0000000000000007E-2</v>
      </c>
      <c r="H34" s="5">
        <f t="shared" si="10"/>
        <v>0.12000000000000001</v>
      </c>
      <c r="I34" s="5">
        <f t="shared" si="11"/>
        <v>1.1200000000000001</v>
      </c>
      <c r="J34">
        <f t="shared" si="12"/>
        <v>0.89285714285714279</v>
      </c>
      <c r="K34">
        <f t="shared" si="20"/>
        <v>2.9801717749925499E-2</v>
      </c>
      <c r="L34" s="2">
        <v>31</v>
      </c>
      <c r="M34" s="6">
        <v>3.3921E-2</v>
      </c>
      <c r="Q34" s="4">
        <f t="shared" si="21"/>
        <v>12.5</v>
      </c>
      <c r="R34">
        <f t="shared" si="0"/>
        <v>250000</v>
      </c>
      <c r="S34">
        <f t="shared" si="1"/>
        <v>2592.3608827644371</v>
      </c>
      <c r="U34">
        <f t="shared" si="13"/>
        <v>3.3921E-2</v>
      </c>
      <c r="V34">
        <f t="shared" si="14"/>
        <v>0.01</v>
      </c>
      <c r="W34">
        <f t="shared" si="15"/>
        <v>0.52814694192508604</v>
      </c>
      <c r="X34">
        <f t="shared" si="16"/>
        <v>1.7915272417040842E-2</v>
      </c>
      <c r="Y34">
        <f t="shared" si="17"/>
        <v>5.2814694192508602E-3</v>
      </c>
      <c r="Z34">
        <f t="shared" si="18"/>
        <v>0.50495020008879432</v>
      </c>
      <c r="AB34">
        <f t="shared" si="19"/>
        <v>1405.8631787562178</v>
      </c>
      <c r="AC34">
        <f t="shared" si="2"/>
        <v>1309.013146454266</v>
      </c>
      <c r="AE34">
        <f t="shared" si="3"/>
        <v>0</v>
      </c>
      <c r="AF34">
        <f t="shared" si="4"/>
        <v>0</v>
      </c>
      <c r="AG34">
        <f t="shared" si="4"/>
        <v>-6.3118775011099286</v>
      </c>
      <c r="AH34">
        <f t="shared" si="5"/>
        <v>-4478.8181042602109</v>
      </c>
      <c r="AI34">
        <f t="shared" si="6"/>
        <v>-4485.1299817613208</v>
      </c>
      <c r="AJ34">
        <f t="shared" si="7"/>
        <v>96.850032301951842</v>
      </c>
      <c r="AK34">
        <f t="shared" si="22"/>
        <v>98.410422512935256</v>
      </c>
      <c r="AL34">
        <f t="shared" si="8"/>
        <v>-4289.8695269464342</v>
      </c>
      <c r="AN34">
        <f t="shared" si="9"/>
        <v>0</v>
      </c>
      <c r="AO34">
        <f t="shared" si="9"/>
        <v>0</v>
      </c>
      <c r="AP34">
        <f t="shared" si="9"/>
        <v>-0.18810479176018316</v>
      </c>
      <c r="AQ34">
        <f t="shared" si="9"/>
        <v>-133.4764729964192</v>
      </c>
      <c r="AR34">
        <f t="shared" si="9"/>
        <v>-133.66457778817937</v>
      </c>
      <c r="AS34">
        <f t="shared" si="9"/>
        <v>2.8862973267339362</v>
      </c>
      <c r="AT34">
        <f t="shared" si="9"/>
        <v>2.9327996353814103</v>
      </c>
      <c r="AU34">
        <f t="shared" ref="AU34:AU69" si="23">AL34*$K34</f>
        <v>-127.84548082606405</v>
      </c>
      <c r="AW34">
        <v>31</v>
      </c>
      <c r="AX34">
        <f>IF(Z34&gt;0, (R34*SUMPRODUCT(K34:$K$98, X34:$X$98)-K34*$AZ$3)/Z34, 0)</f>
        <v>2592.3608827644371</v>
      </c>
    </row>
    <row r="35" spans="5:50" x14ac:dyDescent="0.25">
      <c r="E35">
        <v>2035</v>
      </c>
      <c r="F35" s="5">
        <f>EconomicRates!C75</f>
        <v>3.5571999999999999E-2</v>
      </c>
      <c r="G35" s="5">
        <f>EconomicRates!D75</f>
        <v>7.0000000000000007E-2</v>
      </c>
      <c r="H35" s="5">
        <f t="shared" si="10"/>
        <v>0.12000000000000001</v>
      </c>
      <c r="I35" s="5">
        <f t="shared" si="11"/>
        <v>1.1200000000000001</v>
      </c>
      <c r="J35">
        <f t="shared" si="12"/>
        <v>0.89285714285714279</v>
      </c>
      <c r="K35">
        <f t="shared" si="20"/>
        <v>2.660867656243348E-2</v>
      </c>
      <c r="L35" s="2">
        <v>32</v>
      </c>
      <c r="M35" s="6">
        <v>3.7368999999999999E-2</v>
      </c>
      <c r="Q35" s="4">
        <f t="shared" si="21"/>
        <v>12.5</v>
      </c>
      <c r="R35">
        <f t="shared" si="0"/>
        <v>250000</v>
      </c>
      <c r="S35">
        <f t="shared" si="1"/>
        <v>2525.1092605403023</v>
      </c>
      <c r="U35">
        <f t="shared" si="13"/>
        <v>3.7368999999999999E-2</v>
      </c>
      <c r="V35">
        <f t="shared" si="14"/>
        <v>0.01</v>
      </c>
      <c r="W35">
        <f t="shared" si="15"/>
        <v>0.50495020008879432</v>
      </c>
      <c r="X35">
        <f t="shared" si="16"/>
        <v>1.8869484027118154E-2</v>
      </c>
      <c r="Y35">
        <f t="shared" si="17"/>
        <v>5.0495020008879433E-3</v>
      </c>
      <c r="Z35">
        <f t="shared" si="18"/>
        <v>0.48103121406078825</v>
      </c>
      <c r="AB35">
        <f t="shared" si="19"/>
        <v>1309.013146454266</v>
      </c>
      <c r="AC35">
        <f t="shared" si="2"/>
        <v>1214.6563732338409</v>
      </c>
      <c r="AE35">
        <f t="shared" si="3"/>
        <v>0</v>
      </c>
      <c r="AF35">
        <f t="shared" ref="AF35:AG69" si="24">-$Z35*P35</f>
        <v>0</v>
      </c>
      <c r="AG35">
        <f t="shared" si="24"/>
        <v>-6.0128901757598534</v>
      </c>
      <c r="AH35">
        <f t="shared" si="5"/>
        <v>-4717.3710067795382</v>
      </c>
      <c r="AI35">
        <f t="shared" ref="AI35:AI66" si="25">SUM(AE35:AH35)</f>
        <v>-4723.383896955298</v>
      </c>
      <c r="AJ35">
        <f t="shared" si="7"/>
        <v>94.356773220425112</v>
      </c>
      <c r="AK35">
        <f t="shared" si="22"/>
        <v>91.630920251798628</v>
      </c>
      <c r="AL35">
        <f t="shared" ref="AL35:AL69" si="26">SUM(AI35:AK35)</f>
        <v>-4537.3962034830747</v>
      </c>
      <c r="AN35">
        <f t="shared" ref="AN35:AT69" si="27">AE35*$K35</f>
        <v>0</v>
      </c>
      <c r="AO35">
        <f t="shared" si="27"/>
        <v>0</v>
      </c>
      <c r="AP35">
        <f t="shared" si="27"/>
        <v>-0.15999504989222774</v>
      </c>
      <c r="AQ35">
        <f t="shared" si="27"/>
        <v>-125.52299934439793</v>
      </c>
      <c r="AR35">
        <f t="shared" si="27"/>
        <v>-125.68299439429015</v>
      </c>
      <c r="AS35">
        <f t="shared" si="27"/>
        <v>2.5107088600971768</v>
      </c>
      <c r="AT35">
        <f t="shared" si="27"/>
        <v>2.4381775200982454</v>
      </c>
      <c r="AU35">
        <f t="shared" si="23"/>
        <v>-120.73410801409474</v>
      </c>
      <c r="AW35">
        <v>32</v>
      </c>
      <c r="AX35">
        <f>IF(Z35&gt;0, (R35*SUMPRODUCT(K35:$K$98, X35:$X$98)-K35*$AZ$3)/Z35, 0)</f>
        <v>2525.1092605403023</v>
      </c>
    </row>
    <row r="36" spans="5:50" x14ac:dyDescent="0.25">
      <c r="E36">
        <v>2036</v>
      </c>
      <c r="F36" s="5">
        <f>EconomicRates!C76</f>
        <v>3.5571999999999999E-2</v>
      </c>
      <c r="G36" s="5">
        <f>EconomicRates!D76</f>
        <v>7.0000000000000007E-2</v>
      </c>
      <c r="H36" s="5">
        <f t="shared" si="10"/>
        <v>0.12000000000000001</v>
      </c>
      <c r="I36" s="5">
        <f t="shared" si="11"/>
        <v>1.1200000000000001</v>
      </c>
      <c r="J36">
        <f t="shared" si="12"/>
        <v>0.89285714285714279</v>
      </c>
      <c r="K36">
        <f t="shared" si="20"/>
        <v>2.3757746930744176E-2</v>
      </c>
      <c r="L36" s="2">
        <v>33</v>
      </c>
      <c r="M36" s="6">
        <v>5.0548205999999998E-2</v>
      </c>
      <c r="Q36" s="4">
        <f t="shared" si="21"/>
        <v>12.5</v>
      </c>
      <c r="R36">
        <f t="shared" si="0"/>
        <v>250000</v>
      </c>
      <c r="S36">
        <f t="shared" si="1"/>
        <v>2487.3814026192326</v>
      </c>
      <c r="U36">
        <f t="shared" si="13"/>
        <v>5.0548205999999998E-2</v>
      </c>
      <c r="V36">
        <f t="shared" si="14"/>
        <v>0.01</v>
      </c>
      <c r="W36">
        <f t="shared" si="15"/>
        <v>0.48103121406078825</v>
      </c>
      <c r="X36">
        <f t="shared" si="16"/>
        <v>2.4315264900774819E-2</v>
      </c>
      <c r="Y36">
        <f t="shared" si="17"/>
        <v>4.8103121406078827E-3</v>
      </c>
      <c r="Z36">
        <f t="shared" si="18"/>
        <v>0.45190563701940556</v>
      </c>
      <c r="AB36">
        <f t="shared" si="19"/>
        <v>1214.6563732338409</v>
      </c>
      <c r="AC36">
        <f t="shared" si="2"/>
        <v>1124.0616772608669</v>
      </c>
      <c r="AE36">
        <f t="shared" si="3"/>
        <v>0</v>
      </c>
      <c r="AF36">
        <f t="shared" si="24"/>
        <v>0</v>
      </c>
      <c r="AG36">
        <f t="shared" si="24"/>
        <v>-5.6488204627425693</v>
      </c>
      <c r="AH36">
        <f t="shared" si="5"/>
        <v>-6078.8162251937047</v>
      </c>
      <c r="AI36">
        <f t="shared" si="25"/>
        <v>-6084.4650456564468</v>
      </c>
      <c r="AJ36">
        <f t="shared" si="7"/>
        <v>90.594695972974023</v>
      </c>
      <c r="AK36">
        <f t="shared" si="22"/>
        <v>85.025946126368865</v>
      </c>
      <c r="AL36">
        <f t="shared" si="26"/>
        <v>-5908.8444035571047</v>
      </c>
      <c r="AN36">
        <f t="shared" si="27"/>
        <v>0</v>
      </c>
      <c r="AO36">
        <f t="shared" si="27"/>
        <v>0</v>
      </c>
      <c r="AP36">
        <f t="shared" si="27"/>
        <v>-0.13420324701104716</v>
      </c>
      <c r="AQ36">
        <f t="shared" si="27"/>
        <v>-144.41897751665363</v>
      </c>
      <c r="AR36">
        <f t="shared" si="27"/>
        <v>-144.55318076366467</v>
      </c>
      <c r="AS36">
        <f t="shared" si="27"/>
        <v>2.1523258601936255</v>
      </c>
      <c r="AT36">
        <f t="shared" si="27"/>
        <v>2.0200249106173596</v>
      </c>
      <c r="AU36">
        <f t="shared" si="23"/>
        <v>-140.38082999285371</v>
      </c>
      <c r="AW36">
        <v>33</v>
      </c>
      <c r="AX36">
        <f>IF(Z36&gt;0, (R36*SUMPRODUCT(K36:$K$98, X36:$X$98)-K36*$AZ$3)/Z36, 0)</f>
        <v>2487.3814026192326</v>
      </c>
    </row>
    <row r="37" spans="5:50" x14ac:dyDescent="0.25">
      <c r="E37">
        <v>2037</v>
      </c>
      <c r="F37" s="5">
        <f>EconomicRates!C77</f>
        <v>3.5571999999999999E-2</v>
      </c>
      <c r="G37" s="5">
        <f>EconomicRates!D77</f>
        <v>7.0000000000000007E-2</v>
      </c>
      <c r="H37" s="5">
        <f t="shared" si="10"/>
        <v>0.12000000000000001</v>
      </c>
      <c r="I37" s="5">
        <f t="shared" si="11"/>
        <v>1.1200000000000001</v>
      </c>
      <c r="J37">
        <f t="shared" si="12"/>
        <v>0.89285714285714279</v>
      </c>
      <c r="K37">
        <f t="shared" si="20"/>
        <v>2.1212274045307299E-2</v>
      </c>
      <c r="L37" s="2">
        <v>34</v>
      </c>
      <c r="M37" s="6">
        <v>6.4784177999999998E-2</v>
      </c>
      <c r="Q37" s="4">
        <f t="shared" si="21"/>
        <v>12.5</v>
      </c>
      <c r="R37">
        <f t="shared" si="0"/>
        <v>250000</v>
      </c>
      <c r="S37">
        <f t="shared" si="1"/>
        <v>2417.6128089820577</v>
      </c>
      <c r="U37">
        <f t="shared" si="13"/>
        <v>6.4784177999999998E-2</v>
      </c>
      <c r="V37">
        <f t="shared" si="14"/>
        <v>0.01</v>
      </c>
      <c r="W37">
        <f t="shared" si="15"/>
        <v>0.45190563701940556</v>
      </c>
      <c r="X37">
        <f t="shared" si="16"/>
        <v>2.9276335227868558E-2</v>
      </c>
      <c r="Y37">
        <f t="shared" si="17"/>
        <v>4.5190563701940556E-3</v>
      </c>
      <c r="Z37">
        <f t="shared" si="18"/>
        <v>0.41811024542134295</v>
      </c>
      <c r="AB37">
        <f t="shared" si="19"/>
        <v>1124.0616772608669</v>
      </c>
      <c r="AC37">
        <f t="shared" si="2"/>
        <v>1010.8286848972705</v>
      </c>
      <c r="AE37">
        <f t="shared" si="3"/>
        <v>0</v>
      </c>
      <c r="AF37">
        <f t="shared" si="24"/>
        <v>0</v>
      </c>
      <c r="AG37">
        <f t="shared" si="24"/>
        <v>-5.2263780677667873</v>
      </c>
      <c r="AH37">
        <f t="shared" si="5"/>
        <v>-7319.083806967139</v>
      </c>
      <c r="AI37">
        <f t="shared" si="25"/>
        <v>-7324.3101850349058</v>
      </c>
      <c r="AJ37">
        <f t="shared" si="7"/>
        <v>113.2329923635964</v>
      </c>
      <c r="AK37">
        <f t="shared" si="22"/>
        <v>78.684317408260682</v>
      </c>
      <c r="AL37">
        <f t="shared" si="26"/>
        <v>-7132.3928752630491</v>
      </c>
      <c r="AN37">
        <f t="shared" si="27"/>
        <v>0</v>
      </c>
      <c r="AO37">
        <f t="shared" si="27"/>
        <v>0</v>
      </c>
      <c r="AP37">
        <f t="shared" si="27"/>
        <v>-0.11086336383785274</v>
      </c>
      <c r="AQ37">
        <f t="shared" si="27"/>
        <v>-155.25441147395799</v>
      </c>
      <c r="AR37">
        <f t="shared" si="27"/>
        <v>-155.36527483779582</v>
      </c>
      <c r="AS37">
        <f t="shared" si="27"/>
        <v>2.4019292649867956</v>
      </c>
      <c r="AT37">
        <f t="shared" si="27"/>
        <v>1.6690733039319694</v>
      </c>
      <c r="AU37">
        <f t="shared" si="23"/>
        <v>-151.29427226887708</v>
      </c>
      <c r="AW37">
        <v>34</v>
      </c>
      <c r="AX37">
        <f>IF(Z37&gt;0, (R37*SUMPRODUCT(K37:$K$98, X37:$X$98)-K37*$AZ$3)/Z37, 0)</f>
        <v>2417.6128089820577</v>
      </c>
    </row>
    <row r="38" spans="5:50" x14ac:dyDescent="0.25">
      <c r="E38">
        <v>2038</v>
      </c>
      <c r="F38" s="5">
        <f>EconomicRates!C78</f>
        <v>3.5571999999999999E-2</v>
      </c>
      <c r="G38" s="5">
        <f>EconomicRates!D78</f>
        <v>7.0000000000000007E-2</v>
      </c>
      <c r="H38" s="5">
        <f t="shared" si="10"/>
        <v>0.12000000000000001</v>
      </c>
      <c r="I38" s="5">
        <f t="shared" si="11"/>
        <v>1.1200000000000001</v>
      </c>
      <c r="J38">
        <f t="shared" si="12"/>
        <v>0.89285714285714279</v>
      </c>
      <c r="K38">
        <f t="shared" si="20"/>
        <v>1.8939530397595803E-2</v>
      </c>
      <c r="L38" s="2">
        <v>35</v>
      </c>
      <c r="M38" s="6">
        <v>8.0470763000000001E-2</v>
      </c>
      <c r="Q38" s="4">
        <f t="shared" si="21"/>
        <v>12.5</v>
      </c>
      <c r="R38">
        <f t="shared" si="0"/>
        <v>250000</v>
      </c>
      <c r="S38">
        <f t="shared" si="1"/>
        <v>2323.0535125695901</v>
      </c>
      <c r="U38">
        <f t="shared" si="13"/>
        <v>8.0470763000000001E-2</v>
      </c>
      <c r="V38">
        <f t="shared" si="14"/>
        <v>0.01</v>
      </c>
      <c r="W38">
        <f t="shared" si="15"/>
        <v>0.41811024542134295</v>
      </c>
      <c r="X38">
        <f t="shared" si="16"/>
        <v>3.3645650467172723E-2</v>
      </c>
      <c r="Y38">
        <f t="shared" si="17"/>
        <v>4.1811024542134298E-3</v>
      </c>
      <c r="Z38">
        <f t="shared" si="18"/>
        <v>0.3802834924999568</v>
      </c>
      <c r="AB38">
        <f t="shared" si="19"/>
        <v>1010.8286848972705</v>
      </c>
      <c r="AC38">
        <f t="shared" si="2"/>
        <v>883.418903024256</v>
      </c>
      <c r="AE38">
        <f t="shared" si="3"/>
        <v>0</v>
      </c>
      <c r="AF38">
        <f t="shared" si="24"/>
        <v>0</v>
      </c>
      <c r="AG38">
        <f t="shared" si="24"/>
        <v>-4.7535436562494597</v>
      </c>
      <c r="AH38">
        <f t="shared" si="5"/>
        <v>-8411.4126167931809</v>
      </c>
      <c r="AI38">
        <f t="shared" si="25"/>
        <v>-8416.1661604494311</v>
      </c>
      <c r="AJ38">
        <f t="shared" si="7"/>
        <v>127.40978187301448</v>
      </c>
      <c r="AK38">
        <f t="shared" si="22"/>
        <v>70.758007942808945</v>
      </c>
      <c r="AL38">
        <f t="shared" si="26"/>
        <v>-8217.9983706336061</v>
      </c>
      <c r="AN38">
        <f t="shared" si="27"/>
        <v>0</v>
      </c>
      <c r="AO38">
        <f t="shared" si="27"/>
        <v>0</v>
      </c>
      <c r="AP38">
        <f t="shared" si="27"/>
        <v>-9.0029884573835331E-2</v>
      </c>
      <c r="AQ38">
        <f t="shared" si="27"/>
        <v>-159.3082049424753</v>
      </c>
      <c r="AR38">
        <f t="shared" si="27"/>
        <v>-159.39823482704915</v>
      </c>
      <c r="AS38">
        <f t="shared" si="27"/>
        <v>2.4130814367350086</v>
      </c>
      <c r="AT38">
        <f t="shared" si="27"/>
        <v>1.3401234423061552</v>
      </c>
      <c r="AU38">
        <f t="shared" si="23"/>
        <v>-155.64502994800796</v>
      </c>
      <c r="AW38">
        <v>35</v>
      </c>
      <c r="AX38">
        <f>IF(Z38&gt;0, (R38*SUMPRODUCT(K38:$K$98, X38:$X$98)-K38*$AZ$3)/Z38, 0)</f>
        <v>2323.0535125695901</v>
      </c>
    </row>
    <row r="39" spans="5:50" x14ac:dyDescent="0.25">
      <c r="E39">
        <v>2039</v>
      </c>
      <c r="F39" s="5">
        <f>EconomicRates!C79</f>
        <v>3.5571999999999999E-2</v>
      </c>
      <c r="G39" s="5">
        <f>EconomicRates!D79</f>
        <v>7.0000000000000007E-2</v>
      </c>
      <c r="H39" s="5">
        <f t="shared" si="10"/>
        <v>0.12000000000000001</v>
      </c>
      <c r="I39" s="5">
        <f t="shared" si="11"/>
        <v>1.1200000000000001</v>
      </c>
      <c r="J39">
        <f t="shared" si="12"/>
        <v>0.89285714285714279</v>
      </c>
      <c r="K39">
        <f t="shared" si="20"/>
        <v>1.6910294997853393E-2</v>
      </c>
      <c r="L39" s="2">
        <v>36</v>
      </c>
      <c r="M39" s="6">
        <v>9.7818447000000003E-2</v>
      </c>
      <c r="Q39" s="4">
        <f t="shared" si="21"/>
        <v>12.5</v>
      </c>
      <c r="R39">
        <f t="shared" si="0"/>
        <v>250000</v>
      </c>
      <c r="S39">
        <f t="shared" si="1"/>
        <v>2207.5210530311851</v>
      </c>
      <c r="U39">
        <f t="shared" si="13"/>
        <v>9.7818447000000003E-2</v>
      </c>
      <c r="V39">
        <f t="shared" si="14"/>
        <v>0.01</v>
      </c>
      <c r="W39">
        <f t="shared" si="15"/>
        <v>0.3802834924999568</v>
      </c>
      <c r="X39">
        <f t="shared" si="16"/>
        <v>3.7198740656081926E-2</v>
      </c>
      <c r="Y39">
        <f t="shared" si="17"/>
        <v>3.802834924999568E-3</v>
      </c>
      <c r="Z39">
        <f t="shared" si="18"/>
        <v>0.33928191691887533</v>
      </c>
      <c r="AB39">
        <f t="shared" si="19"/>
        <v>883.418903024256</v>
      </c>
      <c r="AC39">
        <f t="shared" si="2"/>
        <v>748.97197451119473</v>
      </c>
      <c r="AE39">
        <f t="shared" si="3"/>
        <v>0</v>
      </c>
      <c r="AF39">
        <f t="shared" si="24"/>
        <v>0</v>
      </c>
      <c r="AG39">
        <f t="shared" si="24"/>
        <v>-4.2410239614859417</v>
      </c>
      <c r="AH39">
        <f t="shared" si="5"/>
        <v>-9299.6851640204823</v>
      </c>
      <c r="AI39">
        <f t="shared" si="25"/>
        <v>-9303.9261879819678</v>
      </c>
      <c r="AJ39">
        <f t="shared" si="7"/>
        <v>134.44692851306127</v>
      </c>
      <c r="AK39">
        <f t="shared" si="22"/>
        <v>61.839323211697923</v>
      </c>
      <c r="AL39">
        <f t="shared" si="26"/>
        <v>-9107.6399362572083</v>
      </c>
      <c r="AN39">
        <f t="shared" si="27"/>
        <v>0</v>
      </c>
      <c r="AO39">
        <f t="shared" si="27"/>
        <v>0</v>
      </c>
      <c r="AP39">
        <f t="shared" si="27"/>
        <v>-7.1716966281692107E-2</v>
      </c>
      <c r="AQ39">
        <f t="shared" si="27"/>
        <v>-157.26041951074697</v>
      </c>
      <c r="AR39">
        <f t="shared" si="27"/>
        <v>-157.33213647702866</v>
      </c>
      <c r="AS39">
        <f t="shared" si="27"/>
        <v>2.2735372227111728</v>
      </c>
      <c r="AT39">
        <f t="shared" si="27"/>
        <v>1.0457211979774146</v>
      </c>
      <c r="AU39">
        <f t="shared" si="23"/>
        <v>-154.01287805634007</v>
      </c>
      <c r="AW39">
        <v>36</v>
      </c>
      <c r="AX39">
        <f>IF(Z39&gt;0, (R39*SUMPRODUCT(K39:$K$98, X39:$X$98)-K39*$AZ$3)/Z39, 0)</f>
        <v>2207.5210530311851</v>
      </c>
    </row>
    <row r="40" spans="5:50" x14ac:dyDescent="0.25">
      <c r="E40">
        <v>2040</v>
      </c>
      <c r="F40" s="5">
        <f>EconomicRates!C80</f>
        <v>3.5571999999999999E-2</v>
      </c>
      <c r="G40" s="5">
        <f>EconomicRates!D80</f>
        <v>7.0000000000000007E-2</v>
      </c>
      <c r="H40" s="5">
        <f t="shared" si="10"/>
        <v>0.12000000000000001</v>
      </c>
      <c r="I40" s="5">
        <f t="shared" si="11"/>
        <v>1.1200000000000001</v>
      </c>
      <c r="J40">
        <f t="shared" si="12"/>
        <v>0.89285714285714279</v>
      </c>
      <c r="K40">
        <f t="shared" si="20"/>
        <v>1.5098477676654815E-2</v>
      </c>
      <c r="L40" s="2">
        <v>37</v>
      </c>
      <c r="M40" s="6">
        <v>0.115047869</v>
      </c>
      <c r="Q40" s="4">
        <f t="shared" si="21"/>
        <v>12.5</v>
      </c>
      <c r="R40">
        <f t="shared" si="0"/>
        <v>250000</v>
      </c>
      <c r="S40">
        <f t="shared" si="1"/>
        <v>2068.0406970559825</v>
      </c>
      <c r="U40">
        <f t="shared" si="13"/>
        <v>0.115047869</v>
      </c>
      <c r="V40">
        <f t="shared" si="14"/>
        <v>0.01</v>
      </c>
      <c r="W40">
        <f t="shared" si="15"/>
        <v>0.33928191691887533</v>
      </c>
      <c r="X40">
        <f t="shared" si="16"/>
        <v>3.9033661531751654E-2</v>
      </c>
      <c r="Y40">
        <f t="shared" si="17"/>
        <v>3.3928191691887533E-3</v>
      </c>
      <c r="Z40">
        <f t="shared" si="18"/>
        <v>0.29685543621793492</v>
      </c>
      <c r="AB40">
        <f t="shared" si="19"/>
        <v>748.97197451119473</v>
      </c>
      <c r="AC40">
        <f t="shared" si="2"/>
        <v>613.90912324099588</v>
      </c>
      <c r="AE40">
        <f t="shared" si="3"/>
        <v>0</v>
      </c>
      <c r="AF40">
        <f t="shared" si="24"/>
        <v>0</v>
      </c>
      <c r="AG40">
        <f t="shared" si="24"/>
        <v>-3.7106929527241865</v>
      </c>
      <c r="AH40">
        <f t="shared" si="5"/>
        <v>-9758.4153829379138</v>
      </c>
      <c r="AI40">
        <f t="shared" si="25"/>
        <v>-9762.1260758906374</v>
      </c>
      <c r="AJ40">
        <f t="shared" si="7"/>
        <v>135.06285127019885</v>
      </c>
      <c r="AK40">
        <f t="shared" si="22"/>
        <v>52.428038215783637</v>
      </c>
      <c r="AL40">
        <f t="shared" si="26"/>
        <v>-9574.6351864046555</v>
      </c>
      <c r="AN40">
        <f t="shared" si="27"/>
        <v>0</v>
      </c>
      <c r="AO40">
        <f t="shared" si="27"/>
        <v>0</v>
      </c>
      <c r="AP40">
        <f t="shared" si="27"/>
        <v>-5.6025814711626466E-2</v>
      </c>
      <c r="AQ40">
        <f t="shared" si="27"/>
        <v>-147.33721681881303</v>
      </c>
      <c r="AR40">
        <f t="shared" si="27"/>
        <v>-147.39324263352466</v>
      </c>
      <c r="AS40">
        <f t="shared" si="27"/>
        <v>2.0392434448484469</v>
      </c>
      <c r="AT40">
        <f t="shared" si="27"/>
        <v>0.79158356463181478</v>
      </c>
      <c r="AU40">
        <f t="shared" si="23"/>
        <v>-144.56241562404441</v>
      </c>
      <c r="AW40">
        <v>37</v>
      </c>
      <c r="AX40">
        <f>IF(Z40&gt;0, (R40*SUMPRODUCT(K40:$K$98, X40:$X$98)-K40*$AZ$3)/Z40, 0)</f>
        <v>2068.0406970559825</v>
      </c>
    </row>
    <row r="41" spans="5:50" x14ac:dyDescent="0.25">
      <c r="E41">
        <v>2041</v>
      </c>
      <c r="F41" s="5">
        <f>EconomicRates!C81</f>
        <v>3.5571999999999999E-2</v>
      </c>
      <c r="G41" s="5">
        <f>EconomicRates!D81</f>
        <v>7.0000000000000007E-2</v>
      </c>
      <c r="H41" s="5">
        <f t="shared" si="10"/>
        <v>0.12000000000000001</v>
      </c>
      <c r="I41" s="5">
        <f t="shared" si="11"/>
        <v>1.1200000000000001</v>
      </c>
      <c r="J41">
        <f t="shared" si="12"/>
        <v>0.89285714285714279</v>
      </c>
      <c r="K41">
        <f t="shared" si="20"/>
        <v>1.348078363987037E-2</v>
      </c>
      <c r="L41" s="2">
        <v>38</v>
      </c>
      <c r="M41" s="6">
        <v>0.13365521</v>
      </c>
      <c r="Q41" s="4">
        <f t="shared" si="21"/>
        <v>12.5</v>
      </c>
      <c r="R41">
        <f t="shared" si="0"/>
        <v>250000</v>
      </c>
      <c r="S41">
        <f t="shared" si="1"/>
        <v>1913.3393805738024</v>
      </c>
      <c r="U41">
        <f t="shared" si="13"/>
        <v>0.13365521</v>
      </c>
      <c r="V41">
        <f t="shared" si="14"/>
        <v>0.01</v>
      </c>
      <c r="W41">
        <f t="shared" si="15"/>
        <v>0.29685543621793492</v>
      </c>
      <c r="X41">
        <f t="shared" si="16"/>
        <v>3.9676275667349693E-2</v>
      </c>
      <c r="Y41">
        <f t="shared" si="17"/>
        <v>2.9685543621793494E-3</v>
      </c>
      <c r="Z41">
        <f t="shared" si="18"/>
        <v>0.25421060618840585</v>
      </c>
      <c r="AB41">
        <f t="shared" si="19"/>
        <v>613.90912324099588</v>
      </c>
      <c r="AC41">
        <f t="shared" si="2"/>
        <v>486.39116377981526</v>
      </c>
      <c r="AE41">
        <f t="shared" si="3"/>
        <v>0</v>
      </c>
      <c r="AF41">
        <f t="shared" si="24"/>
        <v>0</v>
      </c>
      <c r="AG41">
        <f t="shared" si="24"/>
        <v>-3.1776325773550731</v>
      </c>
      <c r="AH41">
        <f t="shared" si="5"/>
        <v>-9919.0689168374229</v>
      </c>
      <c r="AI41">
        <f t="shared" si="25"/>
        <v>-9922.2465494147782</v>
      </c>
      <c r="AJ41">
        <f t="shared" si="7"/>
        <v>127.51795946118062</v>
      </c>
      <c r="AK41">
        <f t="shared" si="22"/>
        <v>42.973638626869715</v>
      </c>
      <c r="AL41">
        <f t="shared" si="26"/>
        <v>-9751.7549513267277</v>
      </c>
      <c r="AN41">
        <f t="shared" si="27"/>
        <v>0</v>
      </c>
      <c r="AO41">
        <f t="shared" si="27"/>
        <v>0</v>
      </c>
      <c r="AP41">
        <f t="shared" si="27"/>
        <v>-4.2836977262327387E-2</v>
      </c>
      <c r="AQ41">
        <f t="shared" si="27"/>
        <v>-133.71682197684865</v>
      </c>
      <c r="AR41">
        <f t="shared" si="27"/>
        <v>-133.75965895411096</v>
      </c>
      <c r="AS41">
        <f t="shared" si="27"/>
        <v>1.7190420216939368</v>
      </c>
      <c r="AT41">
        <f t="shared" si="27"/>
        <v>0.57931832454680665</v>
      </c>
      <c r="AU41">
        <f t="shared" si="23"/>
        <v>-131.46129860787022</v>
      </c>
      <c r="AW41">
        <v>38</v>
      </c>
      <c r="AX41">
        <f>IF(Z41&gt;0, (R41*SUMPRODUCT(K41:$K$98, X41:$X$98)-K41*$AZ$3)/Z41, 0)</f>
        <v>1913.3393805738024</v>
      </c>
    </row>
    <row r="42" spans="5:50" x14ac:dyDescent="0.25">
      <c r="E42">
        <v>2042</v>
      </c>
      <c r="F42" s="5">
        <f>EconomicRates!C82</f>
        <v>3.5571999999999999E-2</v>
      </c>
      <c r="G42" s="5">
        <f>EconomicRates!D82</f>
        <v>7.0000000000000007E-2</v>
      </c>
      <c r="H42" s="5">
        <f t="shared" si="10"/>
        <v>0.12000000000000001</v>
      </c>
      <c r="I42" s="5">
        <f t="shared" si="11"/>
        <v>1.1200000000000001</v>
      </c>
      <c r="J42">
        <f t="shared" si="12"/>
        <v>0.89285714285714279</v>
      </c>
      <c r="K42">
        <f t="shared" si="20"/>
        <v>1.2036413964169972E-2</v>
      </c>
      <c r="L42" s="2">
        <v>39</v>
      </c>
      <c r="M42" s="6">
        <v>0.153152232</v>
      </c>
      <c r="Q42" s="4">
        <f t="shared" si="21"/>
        <v>12.5</v>
      </c>
      <c r="R42">
        <f t="shared" si="0"/>
        <v>250000</v>
      </c>
      <c r="S42">
        <f t="shared" si="1"/>
        <v>1740.9880853152745</v>
      </c>
      <c r="U42">
        <f t="shared" si="13"/>
        <v>0.153152232</v>
      </c>
      <c r="V42">
        <f t="shared" si="14"/>
        <v>0.01</v>
      </c>
      <c r="W42">
        <f t="shared" si="15"/>
        <v>0.25421060618840585</v>
      </c>
      <c r="X42">
        <f t="shared" si="16"/>
        <v>3.8932921735827367E-2</v>
      </c>
      <c r="Y42">
        <f t="shared" si="17"/>
        <v>2.5421060618840588E-3</v>
      </c>
      <c r="Z42">
        <f t="shared" si="18"/>
        <v>0.21273557839069443</v>
      </c>
      <c r="AB42">
        <f t="shared" si="19"/>
        <v>486.39116377981526</v>
      </c>
      <c r="AC42">
        <f t="shared" si="2"/>
        <v>370.37010730085257</v>
      </c>
      <c r="AE42">
        <f t="shared" si="3"/>
        <v>0</v>
      </c>
      <c r="AF42">
        <f t="shared" si="24"/>
        <v>0</v>
      </c>
      <c r="AG42">
        <f t="shared" si="24"/>
        <v>-2.6591947298836804</v>
      </c>
      <c r="AH42">
        <f t="shared" si="5"/>
        <v>-9733.2304339568418</v>
      </c>
      <c r="AI42">
        <f t="shared" si="25"/>
        <v>-9735.8896286867257</v>
      </c>
      <c r="AJ42">
        <f t="shared" si="7"/>
        <v>116.02105647896269</v>
      </c>
      <c r="AK42">
        <f t="shared" si="22"/>
        <v>34.047381464587069</v>
      </c>
      <c r="AL42">
        <f t="shared" si="26"/>
        <v>-9585.821190743176</v>
      </c>
      <c r="AN42">
        <f t="shared" si="27"/>
        <v>0</v>
      </c>
      <c r="AO42">
        <f t="shared" si="27"/>
        <v>0</v>
      </c>
      <c r="AP42">
        <f t="shared" si="27"/>
        <v>-3.2007168580219132E-2</v>
      </c>
      <c r="AQ42">
        <f t="shared" si="27"/>
        <v>-117.15319071176229</v>
      </c>
      <c r="AR42">
        <f t="shared" si="27"/>
        <v>-117.18519788034251</v>
      </c>
      <c r="AS42">
        <f t="shared" si="27"/>
        <v>1.3964774643411395</v>
      </c>
      <c r="AT42">
        <f t="shared" si="27"/>
        <v>0.4098083777037777</v>
      </c>
      <c r="AU42">
        <f t="shared" si="23"/>
        <v>-115.3789120382976</v>
      </c>
      <c r="AW42">
        <v>39</v>
      </c>
      <c r="AX42">
        <f>IF(Z42&gt;0, (R42*SUMPRODUCT(K42:$K$98, X42:$X$98)-K42*$AZ$3)/Z42, 0)</f>
        <v>1740.9880853152745</v>
      </c>
    </row>
    <row r="43" spans="5:50" x14ac:dyDescent="0.25">
      <c r="E43">
        <v>2043</v>
      </c>
      <c r="F43" s="5">
        <f>EconomicRates!C83</f>
        <v>3.5571999999999999E-2</v>
      </c>
      <c r="G43" s="5">
        <f>EconomicRates!D83</f>
        <v>7.0000000000000007E-2</v>
      </c>
      <c r="H43" s="5">
        <f t="shared" si="10"/>
        <v>0.12000000000000001</v>
      </c>
      <c r="I43" s="5">
        <f t="shared" si="11"/>
        <v>1.1200000000000001</v>
      </c>
      <c r="J43">
        <f t="shared" si="12"/>
        <v>0.89285714285714279</v>
      </c>
      <c r="K43">
        <f t="shared" si="20"/>
        <v>1.0746798182294617E-2</v>
      </c>
      <c r="L43" s="2">
        <v>40</v>
      </c>
      <c r="M43" s="6">
        <v>0.17329698399999999</v>
      </c>
      <c r="Q43" s="4">
        <f t="shared" si="21"/>
        <v>12.5</v>
      </c>
      <c r="R43">
        <f t="shared" si="0"/>
        <v>250000</v>
      </c>
      <c r="S43">
        <f t="shared" si="1"/>
        <v>1548.370772295737</v>
      </c>
      <c r="U43">
        <f t="shared" si="13"/>
        <v>0.17329698399999999</v>
      </c>
      <c r="V43">
        <f t="shared" si="14"/>
        <v>0.01</v>
      </c>
      <c r="W43">
        <f t="shared" si="15"/>
        <v>0.21273557839069443</v>
      </c>
      <c r="X43">
        <f t="shared" si="16"/>
        <v>3.6866434124602915E-2</v>
      </c>
      <c r="Y43">
        <f t="shared" si="17"/>
        <v>2.1273557839069442E-3</v>
      </c>
      <c r="Z43">
        <f t="shared" si="18"/>
        <v>0.17374178848218458</v>
      </c>
      <c r="AB43">
        <f t="shared" si="19"/>
        <v>370.37010730085257</v>
      </c>
      <c r="AC43">
        <f t="shared" si="2"/>
        <v>269.01670721220273</v>
      </c>
      <c r="AE43">
        <f t="shared" si="3"/>
        <v>0</v>
      </c>
      <c r="AF43">
        <f t="shared" si="24"/>
        <v>0</v>
      </c>
      <c r="AG43">
        <f t="shared" si="24"/>
        <v>-2.171772356027307</v>
      </c>
      <c r="AH43">
        <f t="shared" si="5"/>
        <v>-9216.6085311507286</v>
      </c>
      <c r="AI43">
        <f t="shared" si="25"/>
        <v>-9218.7803035067554</v>
      </c>
      <c r="AJ43">
        <f t="shared" si="7"/>
        <v>101.35340008864983</v>
      </c>
      <c r="AK43">
        <f t="shared" si="22"/>
        <v>25.92590751105968</v>
      </c>
      <c r="AL43">
        <f t="shared" si="26"/>
        <v>-9091.5009959070449</v>
      </c>
      <c r="AN43">
        <f t="shared" si="27"/>
        <v>0</v>
      </c>
      <c r="AO43">
        <f t="shared" si="27"/>
        <v>0</v>
      </c>
      <c r="AP43">
        <f t="shared" si="27"/>
        <v>-2.3339599208111961E-2</v>
      </c>
      <c r="AQ43">
        <f t="shared" si="27"/>
        <v>-99.049031809491709</v>
      </c>
      <c r="AR43">
        <f t="shared" si="27"/>
        <v>-99.072371408699823</v>
      </c>
      <c r="AS43">
        <f t="shared" si="27"/>
        <v>1.0892245358420811</v>
      </c>
      <c r="AT43">
        <f t="shared" si="27"/>
        <v>0.2786204957141945</v>
      </c>
      <c r="AU43">
        <f t="shared" si="23"/>
        <v>-97.704526377143523</v>
      </c>
      <c r="AW43">
        <v>40</v>
      </c>
      <c r="AX43">
        <f>IF(Z43&gt;0, (R43*SUMPRODUCT(K43:$K$98, X43:$X$98)-K43*$AZ$3)/Z43, 0)</f>
        <v>1548.370772295737</v>
      </c>
    </row>
    <row r="44" spans="5:50" x14ac:dyDescent="0.25">
      <c r="E44">
        <v>2044</v>
      </c>
      <c r="F44" s="5">
        <f>EconomicRates!C84</f>
        <v>3.5571999999999999E-2</v>
      </c>
      <c r="G44" s="5">
        <f>EconomicRates!D84</f>
        <v>7.0000000000000007E-2</v>
      </c>
      <c r="H44" s="5">
        <f t="shared" si="10"/>
        <v>0.12000000000000001</v>
      </c>
      <c r="I44" s="5">
        <f t="shared" si="11"/>
        <v>1.1200000000000001</v>
      </c>
      <c r="J44">
        <f t="shared" si="12"/>
        <v>0.89285714285714279</v>
      </c>
      <c r="K44">
        <f t="shared" si="20"/>
        <v>9.5953555199059081E-3</v>
      </c>
      <c r="L44" s="2">
        <v>41</v>
      </c>
      <c r="M44" s="6">
        <v>0.19491187900000001</v>
      </c>
      <c r="Q44" s="4">
        <f t="shared" si="21"/>
        <v>12.5</v>
      </c>
      <c r="R44">
        <f t="shared" si="0"/>
        <v>250000</v>
      </c>
      <c r="S44">
        <f t="shared" si="1"/>
        <v>1332.5219956877856</v>
      </c>
      <c r="U44">
        <f t="shared" si="13"/>
        <v>0.19491187900000001</v>
      </c>
      <c r="V44">
        <f t="shared" si="14"/>
        <v>0.01</v>
      </c>
      <c r="W44">
        <f t="shared" si="15"/>
        <v>0.17374178848218458</v>
      </c>
      <c r="X44">
        <f t="shared" si="16"/>
        <v>3.3864338453883154E-2</v>
      </c>
      <c r="Y44">
        <f t="shared" si="17"/>
        <v>1.7374178848218458E-3</v>
      </c>
      <c r="Z44">
        <f t="shared" si="18"/>
        <v>0.13814003214347959</v>
      </c>
      <c r="AB44">
        <f t="shared" si="19"/>
        <v>269.01670721220273</v>
      </c>
      <c r="AC44">
        <f t="shared" si="2"/>
        <v>184.07463131620426</v>
      </c>
      <c r="AE44">
        <f t="shared" si="3"/>
        <v>0</v>
      </c>
      <c r="AF44">
        <f t="shared" si="24"/>
        <v>0</v>
      </c>
      <c r="AG44">
        <f t="shared" si="24"/>
        <v>-1.7267504017934949</v>
      </c>
      <c r="AH44">
        <f t="shared" si="5"/>
        <v>-8466.0846134707881</v>
      </c>
      <c r="AI44">
        <f t="shared" si="25"/>
        <v>-8467.8113638725808</v>
      </c>
      <c r="AJ44">
        <f t="shared" si="7"/>
        <v>84.942075895998471</v>
      </c>
      <c r="AK44">
        <f t="shared" si="22"/>
        <v>18.831169504854191</v>
      </c>
      <c r="AL44">
        <f t="shared" si="26"/>
        <v>-8364.038118471728</v>
      </c>
      <c r="AN44">
        <f t="shared" si="27"/>
        <v>0</v>
      </c>
      <c r="AO44">
        <f t="shared" si="27"/>
        <v>0</v>
      </c>
      <c r="AP44">
        <f t="shared" si="27"/>
        <v>-1.6568783999348958E-2</v>
      </c>
      <c r="AQ44">
        <f t="shared" si="27"/>
        <v>-81.235091727857409</v>
      </c>
      <c r="AR44">
        <f t="shared" si="27"/>
        <v>-81.251660511856741</v>
      </c>
      <c r="AS44">
        <f t="shared" si="27"/>
        <v>0.81504941682093557</v>
      </c>
      <c r="AT44">
        <f t="shared" si="27"/>
        <v>0.18069176625468647</v>
      </c>
      <c r="AU44">
        <f t="shared" si="23"/>
        <v>-80.255919328781118</v>
      </c>
      <c r="AW44">
        <v>41</v>
      </c>
      <c r="AX44">
        <f>IF(Z44&gt;0, (R44*SUMPRODUCT(K44:$K$98, X44:$X$98)-K44*$AZ$3)/Z44, 0)</f>
        <v>1332.5219956877856</v>
      </c>
    </row>
    <row r="45" spans="5:50" x14ac:dyDescent="0.25">
      <c r="E45">
        <v>2045</v>
      </c>
      <c r="F45" s="5">
        <f>EconomicRates!C85</f>
        <v>3.5571999999999999E-2</v>
      </c>
      <c r="G45" s="5">
        <f>EconomicRates!D85</f>
        <v>7.0000000000000007E-2</v>
      </c>
      <c r="H45" s="5">
        <f t="shared" si="10"/>
        <v>0.12000000000000001</v>
      </c>
      <c r="I45" s="5">
        <f t="shared" si="11"/>
        <v>1.1200000000000001</v>
      </c>
      <c r="J45">
        <f t="shared" si="12"/>
        <v>0.89285714285714279</v>
      </c>
      <c r="K45">
        <f t="shared" si="20"/>
        <v>8.5672817142017025E-3</v>
      </c>
      <c r="L45" s="2">
        <v>42</v>
      </c>
      <c r="M45" s="6">
        <v>0.21714087100000001</v>
      </c>
      <c r="Q45" s="4">
        <f t="shared" si="21"/>
        <v>12.5</v>
      </c>
      <c r="R45">
        <f t="shared" si="0"/>
        <v>250000</v>
      </c>
      <c r="S45">
        <f t="shared" si="1"/>
        <v>1081.2291569907852</v>
      </c>
      <c r="U45">
        <f t="shared" si="13"/>
        <v>0.21714087100000001</v>
      </c>
      <c r="V45">
        <f t="shared" si="14"/>
        <v>0.01</v>
      </c>
      <c r="W45">
        <f t="shared" si="15"/>
        <v>0.13814003214347959</v>
      </c>
      <c r="X45">
        <f t="shared" si="16"/>
        <v>2.9995846899603155E-2</v>
      </c>
      <c r="Y45">
        <f t="shared" si="17"/>
        <v>1.381400321434796E-3</v>
      </c>
      <c r="Z45">
        <f t="shared" si="18"/>
        <v>0.10676278492244162</v>
      </c>
      <c r="AB45">
        <f t="shared" si="19"/>
        <v>184.07463131620426</v>
      </c>
      <c r="AC45">
        <f t="shared" si="2"/>
        <v>115.43503593968006</v>
      </c>
      <c r="AE45">
        <f t="shared" si="3"/>
        <v>0</v>
      </c>
      <c r="AF45">
        <f t="shared" si="24"/>
        <v>0</v>
      </c>
      <c r="AG45">
        <f t="shared" si="24"/>
        <v>-1.3345348115305202</v>
      </c>
      <c r="AH45">
        <f t="shared" si="5"/>
        <v>-7498.9617249007888</v>
      </c>
      <c r="AI45">
        <f t="shared" si="25"/>
        <v>-7500.2962597123196</v>
      </c>
      <c r="AJ45">
        <f t="shared" si="7"/>
        <v>68.639595376524198</v>
      </c>
      <c r="AK45">
        <f t="shared" si="22"/>
        <v>12.885224192134299</v>
      </c>
      <c r="AL45">
        <f t="shared" si="26"/>
        <v>-7418.7714401436615</v>
      </c>
      <c r="AN45">
        <f t="shared" si="27"/>
        <v>0</v>
      </c>
      <c r="AO45">
        <f t="shared" si="27"/>
        <v>0</v>
      </c>
      <c r="AP45">
        <f t="shared" si="27"/>
        <v>-1.143333568779104E-2</v>
      </c>
      <c r="AQ45">
        <f t="shared" si="27"/>
        <v>-64.245717661240988</v>
      </c>
      <c r="AR45">
        <f t="shared" si="27"/>
        <v>-64.257150996928786</v>
      </c>
      <c r="AS45">
        <f t="shared" si="27"/>
        <v>0.5880547503394995</v>
      </c>
      <c r="AT45">
        <f t="shared" si="27"/>
        <v>0.11039134560466159</v>
      </c>
      <c r="AU45">
        <f t="shared" si="23"/>
        <v>-63.558704900984623</v>
      </c>
      <c r="AW45">
        <v>42</v>
      </c>
      <c r="AX45">
        <f>IF(Z45&gt;0, (R45*SUMPRODUCT(K45:$K$98, X45:$X$98)-K45*$AZ$3)/Z45, 0)</f>
        <v>1081.2291569907852</v>
      </c>
    </row>
    <row r="46" spans="5:50" x14ac:dyDescent="0.25">
      <c r="E46">
        <v>2046</v>
      </c>
      <c r="F46" s="5">
        <f>EconomicRates!C86</f>
        <v>3.5571999999999999E-2</v>
      </c>
      <c r="G46" s="5">
        <f>EconomicRates!D86</f>
        <v>7.0000000000000007E-2</v>
      </c>
      <c r="H46" s="5">
        <f t="shared" si="10"/>
        <v>0.12000000000000001</v>
      </c>
      <c r="I46" s="5">
        <f t="shared" si="11"/>
        <v>1.1200000000000001</v>
      </c>
      <c r="J46">
        <f t="shared" si="12"/>
        <v>0.89285714285714279</v>
      </c>
      <c r="K46">
        <f t="shared" si="20"/>
        <v>7.6493586733943769E-3</v>
      </c>
      <c r="L46" s="2">
        <v>43</v>
      </c>
      <c r="M46" s="6">
        <v>0.240684854</v>
      </c>
      <c r="Q46" s="4">
        <f t="shared" si="21"/>
        <v>12.5</v>
      </c>
      <c r="R46">
        <f t="shared" si="0"/>
        <v>250000</v>
      </c>
      <c r="S46">
        <f t="shared" si="1"/>
        <v>780.45124557189274</v>
      </c>
      <c r="U46">
        <f t="shared" si="13"/>
        <v>0.240684854</v>
      </c>
      <c r="V46">
        <f t="shared" si="14"/>
        <v>0.01</v>
      </c>
      <c r="W46">
        <f t="shared" si="15"/>
        <v>0.10676278492244162</v>
      </c>
      <c r="X46">
        <f t="shared" si="16"/>
        <v>2.5696185301691262E-2</v>
      </c>
      <c r="Y46">
        <f t="shared" si="17"/>
        <v>1.0676278492244163E-3</v>
      </c>
      <c r="Z46">
        <f t="shared" si="18"/>
        <v>7.9998971771525942E-2</v>
      </c>
      <c r="AB46">
        <f t="shared" si="19"/>
        <v>115.43503593968006</v>
      </c>
      <c r="AC46">
        <f t="shared" si="2"/>
        <v>62.435297163558111</v>
      </c>
      <c r="AE46">
        <f t="shared" si="3"/>
        <v>0</v>
      </c>
      <c r="AF46">
        <f t="shared" si="24"/>
        <v>0</v>
      </c>
      <c r="AG46">
        <f t="shared" si="24"/>
        <v>-0.99998714714407433</v>
      </c>
      <c r="AH46">
        <f t="shared" si="5"/>
        <v>-6424.0463254228152</v>
      </c>
      <c r="AI46">
        <f t="shared" si="25"/>
        <v>-6425.0463125699589</v>
      </c>
      <c r="AJ46">
        <f t="shared" si="7"/>
        <v>52.999738776121951</v>
      </c>
      <c r="AK46">
        <f t="shared" si="22"/>
        <v>8.0804525157776048</v>
      </c>
      <c r="AL46">
        <f t="shared" si="26"/>
        <v>-6363.9661212780593</v>
      </c>
      <c r="AN46">
        <f t="shared" si="27"/>
        <v>0</v>
      </c>
      <c r="AO46">
        <f t="shared" si="27"/>
        <v>0</v>
      </c>
      <c r="AP46">
        <f t="shared" si="27"/>
        <v>-7.6492603572894243E-3</v>
      </c>
      <c r="AQ46">
        <f t="shared" si="27"/>
        <v>-49.139834477660287</v>
      </c>
      <c r="AR46">
        <f t="shared" si="27"/>
        <v>-49.147483738017577</v>
      </c>
      <c r="AS46">
        <f t="shared" si="27"/>
        <v>0.40541401149476475</v>
      </c>
      <c r="AT46">
        <f t="shared" si="27"/>
        <v>6.1810279536514835E-2</v>
      </c>
      <c r="AU46">
        <f t="shared" si="23"/>
        <v>-48.680259446986291</v>
      </c>
      <c r="AW46">
        <v>43</v>
      </c>
      <c r="AX46">
        <f>IF(Z46&gt;0, (R46*SUMPRODUCT(K46:$K$98, X46:$X$98)-K46*$AZ$3)/Z46, 0)</f>
        <v>780.45124557189274</v>
      </c>
    </row>
    <row r="47" spans="5:50" x14ac:dyDescent="0.25">
      <c r="E47">
        <v>2047</v>
      </c>
      <c r="F47" s="5">
        <f>EconomicRates!C87</f>
        <v>3.5571999999999999E-2</v>
      </c>
      <c r="G47" s="5">
        <f>EconomicRates!D87</f>
        <v>7.0000000000000007E-2</v>
      </c>
      <c r="H47" s="5">
        <f t="shared" si="10"/>
        <v>0.12000000000000001</v>
      </c>
      <c r="I47" s="5">
        <f t="shared" si="11"/>
        <v>1.1200000000000001</v>
      </c>
      <c r="J47">
        <f t="shared" si="12"/>
        <v>0.89285714285714279</v>
      </c>
      <c r="K47">
        <f t="shared" si="20"/>
        <v>6.8297845298164071E-3</v>
      </c>
      <c r="L47" s="2">
        <v>44</v>
      </c>
      <c r="M47" s="6">
        <v>0.26560892699999999</v>
      </c>
      <c r="Q47" s="4">
        <f t="shared" si="21"/>
        <v>12.5</v>
      </c>
      <c r="R47">
        <f t="shared" si="0"/>
        <v>250000</v>
      </c>
      <c r="S47">
        <f t="shared" si="1"/>
        <v>402.69710789596803</v>
      </c>
      <c r="U47">
        <f t="shared" si="13"/>
        <v>0.26560892699999999</v>
      </c>
      <c r="V47">
        <f t="shared" si="14"/>
        <v>0.01</v>
      </c>
      <c r="W47">
        <f t="shared" si="15"/>
        <v>7.9998971771525942E-2</v>
      </c>
      <c r="X47">
        <f t="shared" si="16"/>
        <v>2.1248441053338295E-2</v>
      </c>
      <c r="Y47">
        <f t="shared" si="17"/>
        <v>7.9998971771525948E-4</v>
      </c>
      <c r="Z47">
        <f t="shared" si="18"/>
        <v>5.7950541000472387E-2</v>
      </c>
      <c r="AB47">
        <f t="shared" si="19"/>
        <v>62.435297163558111</v>
      </c>
      <c r="AC47">
        <f t="shared" si="2"/>
        <v>23.336515261896949</v>
      </c>
      <c r="AE47">
        <f t="shared" si="3"/>
        <v>0</v>
      </c>
      <c r="AF47">
        <f t="shared" si="24"/>
        <v>0</v>
      </c>
      <c r="AG47">
        <f t="shared" si="24"/>
        <v>-0.7243817625059048</v>
      </c>
      <c r="AH47">
        <f t="shared" si="5"/>
        <v>-5312.1102633345736</v>
      </c>
      <c r="AI47">
        <f t="shared" si="25"/>
        <v>-5312.8346450970794</v>
      </c>
      <c r="AJ47">
        <f t="shared" si="7"/>
        <v>39.098781901661162</v>
      </c>
      <c r="AK47">
        <f t="shared" si="22"/>
        <v>4.3704708014490681</v>
      </c>
      <c r="AL47">
        <f t="shared" si="26"/>
        <v>-5269.3653923939692</v>
      </c>
      <c r="AN47">
        <f t="shared" si="27"/>
        <v>0</v>
      </c>
      <c r="AO47">
        <f t="shared" si="27"/>
        <v>0</v>
      </c>
      <c r="AP47">
        <f t="shared" si="27"/>
        <v>-4.9473713552439713E-3</v>
      </c>
      <c r="AQ47">
        <f t="shared" si="27"/>
        <v>-36.280568497201429</v>
      </c>
      <c r="AR47">
        <f t="shared" si="27"/>
        <v>-36.285515868556672</v>
      </c>
      <c r="AS47">
        <f t="shared" si="27"/>
        <v>0.26703625576663115</v>
      </c>
      <c r="AT47">
        <f t="shared" si="27"/>
        <v>2.9849373867751158E-2</v>
      </c>
      <c r="AU47">
        <f t="shared" si="23"/>
        <v>-35.988630238922291</v>
      </c>
      <c r="AW47">
        <v>44</v>
      </c>
      <c r="AX47">
        <f>IF(Z47&gt;0, (R47*SUMPRODUCT(K47:$K$98, X47:$X$98)-K47*$AZ$3)/Z47, 0)</f>
        <v>402.69710789596803</v>
      </c>
    </row>
    <row r="48" spans="5:50" x14ac:dyDescent="0.25">
      <c r="E48">
        <v>2048</v>
      </c>
      <c r="F48" s="5">
        <f>EconomicRates!C88</f>
        <v>3.5571999999999999E-2</v>
      </c>
      <c r="G48" s="5">
        <f>EconomicRates!D88</f>
        <v>7.0000000000000007E-2</v>
      </c>
      <c r="H48" s="5">
        <f t="shared" si="10"/>
        <v>0.12000000000000001</v>
      </c>
      <c r="I48" s="5">
        <f t="shared" si="11"/>
        <v>1.1200000000000001</v>
      </c>
      <c r="J48">
        <f t="shared" si="12"/>
        <v>0.89285714285714279</v>
      </c>
      <c r="K48">
        <f t="shared" si="20"/>
        <v>6.0980219016217915E-3</v>
      </c>
      <c r="L48" s="2">
        <v>45</v>
      </c>
      <c r="M48" s="6">
        <v>0.29099302900000001</v>
      </c>
      <c r="Q48" s="4">
        <f t="shared" si="21"/>
        <v>12.5</v>
      </c>
      <c r="R48">
        <f t="shared" si="0"/>
        <v>250000</v>
      </c>
      <c r="S48">
        <f t="shared" si="1"/>
        <v>-98.223664697727813</v>
      </c>
      <c r="U48">
        <f t="shared" si="13"/>
        <v>0.29099302900000001</v>
      </c>
      <c r="V48">
        <f t="shared" si="14"/>
        <v>0.01</v>
      </c>
      <c r="W48">
        <f t="shared" si="15"/>
        <v>5.7950541000472387E-2</v>
      </c>
      <c r="X48">
        <f t="shared" si="16"/>
        <v>1.686320345791615E-2</v>
      </c>
      <c r="Y48">
        <f t="shared" si="17"/>
        <v>5.7950541000472387E-4</v>
      </c>
      <c r="Z48">
        <f t="shared" si="18"/>
        <v>4.0507832132551512E-2</v>
      </c>
      <c r="AB48">
        <f t="shared" si="19"/>
        <v>23.336515261896949</v>
      </c>
      <c r="AC48">
        <f t="shared" si="2"/>
        <v>-3.9788277210195844</v>
      </c>
      <c r="AE48">
        <f t="shared" si="3"/>
        <v>0</v>
      </c>
      <c r="AF48">
        <f t="shared" si="24"/>
        <v>0</v>
      </c>
      <c r="AG48">
        <f t="shared" si="24"/>
        <v>-0.50634790165689392</v>
      </c>
      <c r="AH48">
        <f t="shared" si="5"/>
        <v>-4215.800864479037</v>
      </c>
      <c r="AI48">
        <f t="shared" si="25"/>
        <v>-4216.3072123806942</v>
      </c>
      <c r="AJ48">
        <f t="shared" si="7"/>
        <v>27.315342982916533</v>
      </c>
      <c r="AK48">
        <f t="shared" si="22"/>
        <v>1.6335560683327865</v>
      </c>
      <c r="AL48">
        <f t="shared" si="26"/>
        <v>-4187.3583133294451</v>
      </c>
      <c r="AN48">
        <f t="shared" si="27"/>
        <v>0</v>
      </c>
      <c r="AO48">
        <f t="shared" si="27"/>
        <v>0</v>
      </c>
      <c r="AP48">
        <f t="shared" si="27"/>
        <v>-3.0877205941439762E-3</v>
      </c>
      <c r="AQ48">
        <f t="shared" si="27"/>
        <v>-25.708046004469249</v>
      </c>
      <c r="AR48">
        <f t="shared" si="27"/>
        <v>-25.711133725063394</v>
      </c>
      <c r="AS48">
        <f t="shared" si="27"/>
        <v>0.16656955976013613</v>
      </c>
      <c r="AT48">
        <f t="shared" si="27"/>
        <v>9.9614606822205163E-3</v>
      </c>
      <c r="AU48">
        <f t="shared" si="23"/>
        <v>-25.53460270462104</v>
      </c>
      <c r="AW48">
        <v>45</v>
      </c>
      <c r="AX48">
        <f>IF(Z48&gt;0, (R48*SUMPRODUCT(K48:$K$98, X48:$X$98)-K48*$AZ$3)/Z48, 0)</f>
        <v>-98.223664697727813</v>
      </c>
    </row>
    <row r="49" spans="5:50" x14ac:dyDescent="0.25">
      <c r="E49">
        <v>2049</v>
      </c>
      <c r="F49" s="5">
        <f>EconomicRates!C89</f>
        <v>3.5571999999999999E-2</v>
      </c>
      <c r="G49" s="5">
        <f>EconomicRates!D89</f>
        <v>7.0000000000000007E-2</v>
      </c>
      <c r="H49" s="5">
        <f t="shared" si="10"/>
        <v>0.12000000000000001</v>
      </c>
      <c r="I49" s="5">
        <f t="shared" si="11"/>
        <v>1.1200000000000001</v>
      </c>
      <c r="J49">
        <f t="shared" si="12"/>
        <v>0.89285714285714279</v>
      </c>
      <c r="K49">
        <f t="shared" si="20"/>
        <v>5.4446624121623132E-3</v>
      </c>
      <c r="L49" s="2">
        <v>46</v>
      </c>
      <c r="M49" s="6">
        <v>0.31752069599999999</v>
      </c>
      <c r="Q49" s="4">
        <f t="shared" si="21"/>
        <v>12.5</v>
      </c>
      <c r="R49">
        <f t="shared" si="0"/>
        <v>250000</v>
      </c>
      <c r="S49">
        <f t="shared" si="1"/>
        <v>-795.94962664186153</v>
      </c>
      <c r="U49">
        <f t="shared" si="13"/>
        <v>0.31752069599999999</v>
      </c>
      <c r="V49">
        <f t="shared" si="14"/>
        <v>0.01</v>
      </c>
      <c r="W49">
        <f t="shared" si="15"/>
        <v>4.0507832132551512E-2</v>
      </c>
      <c r="X49">
        <f t="shared" si="16"/>
        <v>1.286207505217892E-2</v>
      </c>
      <c r="Y49">
        <f t="shared" si="17"/>
        <v>4.0507832132551515E-4</v>
      </c>
      <c r="Z49">
        <f t="shared" si="18"/>
        <v>2.7240678759047076E-2</v>
      </c>
      <c r="AB49">
        <f t="shared" si="19"/>
        <v>-3.9788277210195844</v>
      </c>
      <c r="AC49">
        <f t="shared" si="2"/>
        <v>-21.682208087734409</v>
      </c>
      <c r="AE49">
        <f t="shared" si="3"/>
        <v>0</v>
      </c>
      <c r="AF49">
        <f t="shared" si="24"/>
        <v>0</v>
      </c>
      <c r="AG49">
        <f t="shared" si="24"/>
        <v>-0.34050848448808846</v>
      </c>
      <c r="AH49">
        <f t="shared" si="5"/>
        <v>-3215.5187630447299</v>
      </c>
      <c r="AI49">
        <f t="shared" si="25"/>
        <v>-3215.8592715292179</v>
      </c>
      <c r="AJ49">
        <f t="shared" si="7"/>
        <v>17.703380366714825</v>
      </c>
      <c r="AK49">
        <f t="shared" si="22"/>
        <v>-0.27851794047137091</v>
      </c>
      <c r="AL49">
        <f t="shared" si="26"/>
        <v>-3198.4344091029743</v>
      </c>
      <c r="AN49">
        <f t="shared" si="27"/>
        <v>0</v>
      </c>
      <c r="AO49">
        <f t="shared" si="27"/>
        <v>0</v>
      </c>
      <c r="AP49">
        <f t="shared" si="27"/>
        <v>-1.8539537465146493E-3</v>
      </c>
      <c r="AQ49">
        <f t="shared" si="27"/>
        <v>-17.507414144752296</v>
      </c>
      <c r="AR49">
        <f t="shared" si="27"/>
        <v>-17.509268098498811</v>
      </c>
      <c r="AS49">
        <f t="shared" si="27"/>
        <v>9.6388929650864472E-2</v>
      </c>
      <c r="AT49">
        <f t="shared" si="27"/>
        <v>-1.516436161597334E-3</v>
      </c>
      <c r="AU49">
        <f t="shared" si="23"/>
        <v>-17.414395605009542</v>
      </c>
      <c r="AW49">
        <v>46</v>
      </c>
      <c r="AX49">
        <f>IF(Z49&gt;0, (R49*SUMPRODUCT(K49:$K$98, X49:$X$98)-K49*$AZ$3)/Z49, 0)</f>
        <v>-795.94962664186153</v>
      </c>
    </row>
    <row r="50" spans="5:50" x14ac:dyDescent="0.25">
      <c r="E50">
        <v>2050</v>
      </c>
      <c r="F50" s="5">
        <f>EconomicRates!C90</f>
        <v>3.5571999999999999E-2</v>
      </c>
      <c r="G50" s="5">
        <f>EconomicRates!D90</f>
        <v>7.0000000000000007E-2</v>
      </c>
      <c r="H50" s="5">
        <f t="shared" si="10"/>
        <v>0.12000000000000001</v>
      </c>
      <c r="I50" s="5">
        <f t="shared" si="11"/>
        <v>1.1200000000000001</v>
      </c>
      <c r="J50">
        <f t="shared" si="12"/>
        <v>0.89285714285714279</v>
      </c>
      <c r="K50">
        <f t="shared" si="20"/>
        <v>4.8613057251449222E-3</v>
      </c>
      <c r="L50" s="2">
        <v>47</v>
      </c>
      <c r="M50" s="6">
        <v>0.344227385</v>
      </c>
      <c r="Q50" s="4">
        <f t="shared" si="21"/>
        <v>12.5</v>
      </c>
      <c r="R50">
        <f t="shared" si="0"/>
        <v>250000</v>
      </c>
      <c r="S50">
        <f t="shared" si="1"/>
        <v>-1821.5042569989444</v>
      </c>
      <c r="U50">
        <f t="shared" si="13"/>
        <v>0.344227385</v>
      </c>
      <c r="V50">
        <f t="shared" si="14"/>
        <v>0.01</v>
      </c>
      <c r="W50">
        <f t="shared" si="15"/>
        <v>2.7240678759047076E-2</v>
      </c>
      <c r="X50">
        <f t="shared" si="16"/>
        <v>9.3769876148518203E-3</v>
      </c>
      <c r="Y50">
        <f t="shared" si="17"/>
        <v>2.7240678759047075E-4</v>
      </c>
      <c r="Z50">
        <f t="shared" si="18"/>
        <v>1.7591284356604783E-2</v>
      </c>
      <c r="AB50">
        <f t="shared" si="19"/>
        <v>-21.682208087734409</v>
      </c>
      <c r="AC50">
        <f t="shared" si="2"/>
        <v>-32.042599341634549</v>
      </c>
      <c r="AE50">
        <f t="shared" si="3"/>
        <v>0</v>
      </c>
      <c r="AF50">
        <f t="shared" si="24"/>
        <v>0</v>
      </c>
      <c r="AG50">
        <f t="shared" si="24"/>
        <v>-0.21989105445755977</v>
      </c>
      <c r="AH50">
        <f t="shared" si="5"/>
        <v>-2344.2469037129549</v>
      </c>
      <c r="AI50">
        <f t="shared" si="25"/>
        <v>-2344.4667947674125</v>
      </c>
      <c r="AJ50">
        <f t="shared" si="7"/>
        <v>10.36039125390014</v>
      </c>
      <c r="AK50">
        <f t="shared" si="22"/>
        <v>-1.5177545661414087</v>
      </c>
      <c r="AL50">
        <f t="shared" si="26"/>
        <v>-2335.6241580796536</v>
      </c>
      <c r="AN50">
        <f t="shared" si="27"/>
        <v>0</v>
      </c>
      <c r="AO50">
        <f t="shared" si="27"/>
        <v>0</v>
      </c>
      <c r="AP50">
        <f t="shared" si="27"/>
        <v>-1.0689576419426893E-3</v>
      </c>
      <c r="AQ50">
        <f t="shared" si="27"/>
        <v>-11.396100894173046</v>
      </c>
      <c r="AR50">
        <f t="shared" si="27"/>
        <v>-11.397169851814988</v>
      </c>
      <c r="AS50">
        <f t="shared" si="27"/>
        <v>5.0365029317326129E-2</v>
      </c>
      <c r="AT50">
        <f t="shared" si="27"/>
        <v>-7.3782689617480773E-3</v>
      </c>
      <c r="AU50">
        <f t="shared" si="23"/>
        <v>-11.35418309145941</v>
      </c>
      <c r="AW50">
        <v>47</v>
      </c>
      <c r="AX50">
        <f>IF(Z50&gt;0, (R50*SUMPRODUCT(K50:$K$98, X50:$X$98)-K50*$AZ$3)/Z50, 0)</f>
        <v>-1821.5042569989444</v>
      </c>
    </row>
    <row r="51" spans="5:50" x14ac:dyDescent="0.25">
      <c r="E51">
        <v>2051</v>
      </c>
      <c r="F51" s="5">
        <f>EconomicRates!C91</f>
        <v>3.5571999999999999E-2</v>
      </c>
      <c r="G51" s="5">
        <f>EconomicRates!D91</f>
        <v>7.0000000000000007E-2</v>
      </c>
      <c r="H51" s="5">
        <f t="shared" si="10"/>
        <v>0.12000000000000001</v>
      </c>
      <c r="I51" s="5">
        <f t="shared" si="11"/>
        <v>1.1200000000000001</v>
      </c>
      <c r="J51">
        <f t="shared" si="12"/>
        <v>0.89285714285714279</v>
      </c>
      <c r="K51">
        <f t="shared" si="20"/>
        <v>4.3404515403079663E-3</v>
      </c>
      <c r="L51" s="2">
        <v>48</v>
      </c>
      <c r="M51" s="6">
        <v>0.370496828</v>
      </c>
      <c r="Q51" s="4">
        <f t="shared" si="21"/>
        <v>12.5</v>
      </c>
      <c r="R51">
        <f t="shared" si="0"/>
        <v>250000</v>
      </c>
      <c r="S51">
        <f t="shared" si="1"/>
        <v>-3400.4329143776617</v>
      </c>
      <c r="U51">
        <f t="shared" si="13"/>
        <v>0.370496828</v>
      </c>
      <c r="V51">
        <f t="shared" si="14"/>
        <v>0.01</v>
      </c>
      <c r="W51">
        <f t="shared" si="15"/>
        <v>1.7591284356604783E-2</v>
      </c>
      <c r="X51">
        <f t="shared" si="16"/>
        <v>6.5175150545680929E-3</v>
      </c>
      <c r="Y51">
        <f t="shared" si="17"/>
        <v>1.7591284356604782E-4</v>
      </c>
      <c r="Z51">
        <f t="shared" si="18"/>
        <v>1.0897856458470643E-2</v>
      </c>
      <c r="AB51">
        <f t="shared" si="19"/>
        <v>-32.042599341634549</v>
      </c>
      <c r="AC51">
        <f t="shared" si="2"/>
        <v>-37.057429797546753</v>
      </c>
      <c r="AE51">
        <f t="shared" si="3"/>
        <v>0</v>
      </c>
      <c r="AF51">
        <f t="shared" si="24"/>
        <v>0</v>
      </c>
      <c r="AG51">
        <f t="shared" si="24"/>
        <v>-0.13622320573088303</v>
      </c>
      <c r="AH51">
        <f t="shared" si="5"/>
        <v>-1629.3787636420232</v>
      </c>
      <c r="AI51">
        <f t="shared" si="25"/>
        <v>-1629.514986847754</v>
      </c>
      <c r="AJ51">
        <f t="shared" si="7"/>
        <v>5.0148304559122039</v>
      </c>
      <c r="AK51">
        <f t="shared" si="22"/>
        <v>-2.2429819539144185</v>
      </c>
      <c r="AL51">
        <f t="shared" si="26"/>
        <v>-1626.7431383457563</v>
      </c>
      <c r="AN51">
        <f t="shared" si="27"/>
        <v>0</v>
      </c>
      <c r="AO51">
        <f t="shared" si="27"/>
        <v>0</v>
      </c>
      <c r="AP51">
        <f t="shared" si="27"/>
        <v>-5.9127022314030026E-4</v>
      </c>
      <c r="AQ51">
        <f t="shared" si="27"/>
        <v>-7.072239564395109</v>
      </c>
      <c r="AR51">
        <f t="shared" si="27"/>
        <v>-7.0728308346182489</v>
      </c>
      <c r="AS51">
        <f t="shared" si="27"/>
        <v>2.1766628576747427E-2</v>
      </c>
      <c r="AT51">
        <f t="shared" si="27"/>
        <v>-9.7355544767508094E-3</v>
      </c>
      <c r="AU51">
        <f t="shared" si="23"/>
        <v>-7.0607997605182531</v>
      </c>
      <c r="AW51">
        <v>48</v>
      </c>
      <c r="AX51">
        <f>IF(Z51&gt;0, (R51*SUMPRODUCT(K51:$K$98, X51:$X$98)-K51*$AZ$3)/Z51, 0)</f>
        <v>-3400.4329143776617</v>
      </c>
    </row>
    <row r="52" spans="5:50" x14ac:dyDescent="0.25">
      <c r="E52">
        <v>2052</v>
      </c>
      <c r="F52" s="5">
        <f>EconomicRates!C92</f>
        <v>3.5571999999999999E-2</v>
      </c>
      <c r="G52" s="5">
        <f>EconomicRates!D92</f>
        <v>7.0000000000000007E-2</v>
      </c>
      <c r="H52" s="5">
        <f t="shared" si="10"/>
        <v>0.12000000000000001</v>
      </c>
      <c r="I52" s="5">
        <f t="shared" si="11"/>
        <v>1.1200000000000001</v>
      </c>
      <c r="J52">
        <f t="shared" si="12"/>
        <v>0.89285714285714279</v>
      </c>
      <c r="K52">
        <f t="shared" si="20"/>
        <v>3.8754031609892553E-3</v>
      </c>
      <c r="L52" s="2">
        <v>49</v>
      </c>
      <c r="M52" s="6">
        <v>0.397394472</v>
      </c>
      <c r="Q52" s="4">
        <f t="shared" si="21"/>
        <v>12.5</v>
      </c>
      <c r="R52">
        <f t="shared" si="0"/>
        <v>250000</v>
      </c>
      <c r="S52">
        <f t="shared" si="1"/>
        <v>-5950.965153356623</v>
      </c>
      <c r="U52">
        <f t="shared" si="13"/>
        <v>0.397394472</v>
      </c>
      <c r="V52">
        <f t="shared" si="14"/>
        <v>0.01</v>
      </c>
      <c r="W52">
        <f t="shared" si="15"/>
        <v>1.0897856458470643E-2</v>
      </c>
      <c r="X52">
        <f t="shared" si="16"/>
        <v>4.330747913245731E-3</v>
      </c>
      <c r="Y52">
        <f t="shared" si="17"/>
        <v>1.0897856458470643E-4</v>
      </c>
      <c r="Z52">
        <f t="shared" si="18"/>
        <v>6.4581299806402053E-3</v>
      </c>
      <c r="AB52">
        <f t="shared" si="19"/>
        <v>-37.057429797546753</v>
      </c>
      <c r="AC52">
        <f t="shared" si="2"/>
        <v>-38.432106470637542</v>
      </c>
      <c r="AE52">
        <f t="shared" si="3"/>
        <v>0</v>
      </c>
      <c r="AF52">
        <f t="shared" si="24"/>
        <v>0</v>
      </c>
      <c r="AG52">
        <f t="shared" si="24"/>
        <v>-8.072662475800256E-2</v>
      </c>
      <c r="AH52">
        <f t="shared" si="5"/>
        <v>-1082.6869783114328</v>
      </c>
      <c r="AI52">
        <f t="shared" si="25"/>
        <v>-1082.7677049361907</v>
      </c>
      <c r="AJ52">
        <f t="shared" si="7"/>
        <v>1.3746766730907893</v>
      </c>
      <c r="AK52">
        <f t="shared" si="22"/>
        <v>-2.5940200858282729</v>
      </c>
      <c r="AL52">
        <f t="shared" si="26"/>
        <v>-1083.9870483489283</v>
      </c>
      <c r="AN52">
        <f t="shared" si="27"/>
        <v>0</v>
      </c>
      <c r="AO52">
        <f t="shared" si="27"/>
        <v>0</v>
      </c>
      <c r="AP52">
        <f t="shared" si="27"/>
        <v>-3.1284821676315659E-4</v>
      </c>
      <c r="AQ52">
        <f t="shared" si="27"/>
        <v>-4.1958485381100319</v>
      </c>
      <c r="AR52">
        <f t="shared" si="27"/>
        <v>-4.1961613863267946</v>
      </c>
      <c r="AS52">
        <f t="shared" si="27"/>
        <v>5.3274263242342381E-3</v>
      </c>
      <c r="AT52">
        <f t="shared" si="27"/>
        <v>-1.0052873640288508E-2</v>
      </c>
      <c r="AU52">
        <f t="shared" si="23"/>
        <v>-4.2008868336428495</v>
      </c>
      <c r="AW52">
        <v>49</v>
      </c>
      <c r="AX52">
        <f>IF(Z52&gt;0, (R52*SUMPRODUCT(K52:$K$98, X52:$X$98)-K52*$AZ$3)/Z52, 0)</f>
        <v>-5950.965153356623</v>
      </c>
    </row>
    <row r="53" spans="5:50" x14ac:dyDescent="0.25">
      <c r="E53">
        <v>2053</v>
      </c>
      <c r="F53" s="5">
        <f>EconomicRates!C93</f>
        <v>3.5571999999999999E-2</v>
      </c>
      <c r="G53" s="5">
        <f>EconomicRates!D93</f>
        <v>7.0000000000000007E-2</v>
      </c>
      <c r="H53" s="5">
        <f t="shared" si="10"/>
        <v>0.12000000000000001</v>
      </c>
      <c r="I53" s="5">
        <f t="shared" si="11"/>
        <v>1.1200000000000001</v>
      </c>
      <c r="J53">
        <f t="shared" si="12"/>
        <v>0.89285714285714279</v>
      </c>
      <c r="K53">
        <f t="shared" si="20"/>
        <v>3.4601813937404063E-3</v>
      </c>
      <c r="L53" s="2">
        <v>50</v>
      </c>
      <c r="M53" s="6">
        <v>0.424762996</v>
      </c>
      <c r="Q53" s="4">
        <f t="shared" si="21"/>
        <v>12.5</v>
      </c>
      <c r="R53">
        <f t="shared" si="0"/>
        <v>250000</v>
      </c>
      <c r="S53">
        <f t="shared" si="1"/>
        <v>-10284.10920511843</v>
      </c>
      <c r="U53">
        <f t="shared" si="13"/>
        <v>0.424762996</v>
      </c>
      <c r="V53">
        <f t="shared" si="14"/>
        <v>0.01</v>
      </c>
      <c r="W53">
        <f t="shared" si="15"/>
        <v>6.4581299806402053E-3</v>
      </c>
      <c r="X53">
        <f t="shared" si="16"/>
        <v>2.7431746391341555E-3</v>
      </c>
      <c r="Y53">
        <f t="shared" si="17"/>
        <v>6.4581299806402059E-5</v>
      </c>
      <c r="Z53">
        <f t="shared" si="18"/>
        <v>3.6503740416996477E-3</v>
      </c>
      <c r="AB53">
        <f t="shared" si="19"/>
        <v>-38.432106470637542</v>
      </c>
      <c r="AC53">
        <f t="shared" si="2"/>
        <v>-37.540845284368714</v>
      </c>
      <c r="AE53">
        <f t="shared" si="3"/>
        <v>0</v>
      </c>
      <c r="AF53">
        <f t="shared" si="24"/>
        <v>0</v>
      </c>
      <c r="AG53">
        <f t="shared" si="24"/>
        <v>-4.5629675521245597E-2</v>
      </c>
      <c r="AH53">
        <f t="shared" si="5"/>
        <v>-685.79365978353883</v>
      </c>
      <c r="AI53">
        <f t="shared" si="25"/>
        <v>-685.83928945906007</v>
      </c>
      <c r="AJ53">
        <f t="shared" si="7"/>
        <v>-0.891261186268828</v>
      </c>
      <c r="AK53">
        <f t="shared" si="22"/>
        <v>-2.6902474529446283</v>
      </c>
      <c r="AL53">
        <f t="shared" si="26"/>
        <v>-689.42079809827351</v>
      </c>
      <c r="AN53">
        <f t="shared" si="27"/>
        <v>0</v>
      </c>
      <c r="AO53">
        <f t="shared" si="27"/>
        <v>0</v>
      </c>
      <c r="AP53">
        <f t="shared" si="27"/>
        <v>-1.5788695424102608E-4</v>
      </c>
      <c r="AQ53">
        <f t="shared" si="27"/>
        <v>-2.3729704615281393</v>
      </c>
      <c r="AR53">
        <f t="shared" si="27"/>
        <v>-2.3731283484823802</v>
      </c>
      <c r="AS53">
        <f t="shared" si="27"/>
        <v>-3.0839253736904011E-3</v>
      </c>
      <c r="AT53">
        <f t="shared" si="27"/>
        <v>-9.3087441812365213E-3</v>
      </c>
      <c r="AU53">
        <f t="shared" si="23"/>
        <v>-2.3855210180373074</v>
      </c>
      <c r="AW53">
        <v>50</v>
      </c>
      <c r="AX53">
        <f>IF(Z53&gt;0, (R53*SUMPRODUCT(K53:$K$98, X53:$X$98)-K53*$AZ$3)/Z53, 0)</f>
        <v>-10284.10920511843</v>
      </c>
    </row>
    <row r="54" spans="5:50" x14ac:dyDescent="0.25">
      <c r="E54">
        <v>2054</v>
      </c>
      <c r="F54" s="5">
        <f>EconomicRates!C94</f>
        <v>3.5571999999999999E-2</v>
      </c>
      <c r="G54" s="5">
        <f>EconomicRates!D94</f>
        <v>7.0000000000000007E-2</v>
      </c>
      <c r="H54" s="5">
        <f t="shared" si="10"/>
        <v>0.12000000000000001</v>
      </c>
      <c r="I54" s="5">
        <f t="shared" si="11"/>
        <v>1.1200000000000001</v>
      </c>
      <c r="J54">
        <f t="shared" si="12"/>
        <v>0.89285714285714279</v>
      </c>
      <c r="K54">
        <f t="shared" si="20"/>
        <v>3.0894476729825052E-3</v>
      </c>
      <c r="L54" s="2">
        <v>51</v>
      </c>
      <c r="M54" s="6">
        <v>0.45242554800000001</v>
      </c>
      <c r="Q54" s="4">
        <f t="shared" si="21"/>
        <v>12.5</v>
      </c>
      <c r="R54">
        <f t="shared" si="0"/>
        <v>250000</v>
      </c>
      <c r="S54">
        <f t="shared" si="1"/>
        <v>-18025.221135745782</v>
      </c>
      <c r="U54">
        <f t="shared" si="13"/>
        <v>0.45242554800000001</v>
      </c>
      <c r="V54">
        <f t="shared" si="14"/>
        <v>0.01</v>
      </c>
      <c r="W54">
        <f t="shared" si="15"/>
        <v>3.6503740416996477E-3</v>
      </c>
      <c r="X54">
        <f t="shared" si="16"/>
        <v>1.651522476220938E-3</v>
      </c>
      <c r="Y54">
        <f t="shared" si="17"/>
        <v>3.6503740416996478E-5</v>
      </c>
      <c r="Z54">
        <f t="shared" si="18"/>
        <v>1.9623478250617131E-3</v>
      </c>
      <c r="AB54">
        <f t="shared" si="19"/>
        <v>-37.540845284368714</v>
      </c>
      <c r="AC54">
        <f t="shared" si="2"/>
        <v>-35.371753491987157</v>
      </c>
      <c r="AE54">
        <f t="shared" si="3"/>
        <v>0</v>
      </c>
      <c r="AF54">
        <f t="shared" si="24"/>
        <v>0</v>
      </c>
      <c r="AG54">
        <f t="shared" si="24"/>
        <v>-2.4529347813271415E-2</v>
      </c>
      <c r="AH54">
        <f t="shared" si="5"/>
        <v>-412.88061905523449</v>
      </c>
      <c r="AI54">
        <f t="shared" si="25"/>
        <v>-412.90514840304775</v>
      </c>
      <c r="AJ54">
        <f t="shared" si="7"/>
        <v>-2.1690917923815576</v>
      </c>
      <c r="AK54">
        <f t="shared" si="22"/>
        <v>-2.6278591699058103</v>
      </c>
      <c r="AL54">
        <f t="shared" si="26"/>
        <v>-417.70209936533513</v>
      </c>
      <c r="AN54">
        <f t="shared" si="27"/>
        <v>0</v>
      </c>
      <c r="AO54">
        <f t="shared" si="27"/>
        <v>0</v>
      </c>
      <c r="AP54">
        <f t="shared" si="27"/>
        <v>-7.5782136521489874E-5</v>
      </c>
      <c r="AQ54">
        <f t="shared" si="27"/>
        <v>-1.2755730677597703</v>
      </c>
      <c r="AR54">
        <f t="shared" si="27"/>
        <v>-1.2756488498962919</v>
      </c>
      <c r="AS54">
        <f t="shared" si="27"/>
        <v>-6.7012955904586545E-3</v>
      </c>
      <c r="AT54">
        <f t="shared" si="27"/>
        <v>-8.1186333973912433E-3</v>
      </c>
      <c r="AU54">
        <f t="shared" si="23"/>
        <v>-1.2904687788841418</v>
      </c>
      <c r="AW54">
        <v>51</v>
      </c>
      <c r="AX54">
        <f>IF(Z54&gt;0, (R54*SUMPRODUCT(K54:$K$98, X54:$X$98)-K54*$AZ$3)/Z54, 0)</f>
        <v>-18025.221135745782</v>
      </c>
    </row>
    <row r="55" spans="5:50" x14ac:dyDescent="0.25">
      <c r="E55">
        <v>2055</v>
      </c>
      <c r="F55" s="5">
        <f>EconomicRates!C95</f>
        <v>3.5571999999999999E-2</v>
      </c>
      <c r="G55" s="5">
        <f>EconomicRates!D95</f>
        <v>7.0000000000000007E-2</v>
      </c>
      <c r="H55" s="5">
        <f t="shared" si="10"/>
        <v>0.12000000000000001</v>
      </c>
      <c r="I55" s="5">
        <f t="shared" si="11"/>
        <v>1.1200000000000001</v>
      </c>
      <c r="J55">
        <f t="shared" si="12"/>
        <v>0.89285714285714279</v>
      </c>
      <c r="K55">
        <f t="shared" si="20"/>
        <v>2.758435422305808E-3</v>
      </c>
      <c r="L55" s="2">
        <v>52</v>
      </c>
      <c r="M55" s="6">
        <v>0.48020744799999998</v>
      </c>
      <c r="Q55" s="4">
        <f t="shared" si="21"/>
        <v>12.5</v>
      </c>
      <c r="R55">
        <f t="shared" si="0"/>
        <v>250000</v>
      </c>
      <c r="S55">
        <f t="shared" si="1"/>
        <v>-32579.19798799921</v>
      </c>
      <c r="U55">
        <f t="shared" si="13"/>
        <v>0.48020744799999998</v>
      </c>
      <c r="V55">
        <f t="shared" si="14"/>
        <v>0.01</v>
      </c>
      <c r="W55">
        <f t="shared" si="15"/>
        <v>1.9623478250617131E-3</v>
      </c>
      <c r="X55">
        <f t="shared" si="16"/>
        <v>9.4233404116123563E-4</v>
      </c>
      <c r="Y55">
        <f t="shared" si="17"/>
        <v>1.9623478250617133E-5</v>
      </c>
      <c r="Z55">
        <f t="shared" si="18"/>
        <v>1.0003903056498603E-3</v>
      </c>
      <c r="AB55">
        <f t="shared" si="19"/>
        <v>-35.371753491987157</v>
      </c>
      <c r="AC55">
        <f t="shared" si="2"/>
        <v>-32.591913833041843</v>
      </c>
      <c r="AE55">
        <f t="shared" si="3"/>
        <v>0</v>
      </c>
      <c r="AF55">
        <f t="shared" si="24"/>
        <v>0</v>
      </c>
      <c r="AG55">
        <f t="shared" si="24"/>
        <v>-1.2504878820623254E-2</v>
      </c>
      <c r="AH55">
        <f t="shared" si="5"/>
        <v>-235.58351029030891</v>
      </c>
      <c r="AI55">
        <f t="shared" si="25"/>
        <v>-235.59601516912954</v>
      </c>
      <c r="AJ55">
        <f t="shared" si="7"/>
        <v>-2.7798396589453134</v>
      </c>
      <c r="AK55">
        <f t="shared" si="22"/>
        <v>-2.4760227444391014</v>
      </c>
      <c r="AL55">
        <f t="shared" si="26"/>
        <v>-240.85187757251396</v>
      </c>
      <c r="AN55">
        <f t="shared" si="27"/>
        <v>0</v>
      </c>
      <c r="AO55">
        <f t="shared" si="27"/>
        <v>0</v>
      </c>
      <c r="AP55">
        <f t="shared" si="27"/>
        <v>-3.4493900690448856E-5</v>
      </c>
      <c r="AQ55">
        <f t="shared" si="27"/>
        <v>-0.64984189969593287</v>
      </c>
      <c r="AR55">
        <f t="shared" si="27"/>
        <v>-0.64987639359662341</v>
      </c>
      <c r="AS55">
        <f t="shared" si="27"/>
        <v>-7.6680081835652485E-3</v>
      </c>
      <c r="AT55">
        <f t="shared" si="27"/>
        <v>-6.8299488446956587E-3</v>
      </c>
      <c r="AU55">
        <f t="shared" si="23"/>
        <v>-0.66437435062488426</v>
      </c>
      <c r="AW55">
        <v>52</v>
      </c>
      <c r="AX55">
        <f>IF(Z55&gt;0, (R55*SUMPRODUCT(K55:$K$98, X55:$X$98)-K55*$AZ$3)/Z55, 0)</f>
        <v>-32579.19798799921</v>
      </c>
    </row>
    <row r="56" spans="5:50" x14ac:dyDescent="0.25">
      <c r="E56">
        <v>2056</v>
      </c>
      <c r="F56" s="5">
        <f>EconomicRates!C96</f>
        <v>3.5571999999999999E-2</v>
      </c>
      <c r="G56" s="5">
        <f>EconomicRates!D96</f>
        <v>7.0000000000000007E-2</v>
      </c>
      <c r="H56" s="5">
        <f t="shared" si="10"/>
        <v>0.12000000000000001</v>
      </c>
      <c r="I56" s="5">
        <f t="shared" si="11"/>
        <v>1.1200000000000001</v>
      </c>
      <c r="J56">
        <f t="shared" si="12"/>
        <v>0.89285714285714279</v>
      </c>
      <c r="K56">
        <f t="shared" si="20"/>
        <v>2.4628887699159E-3</v>
      </c>
      <c r="L56" s="2">
        <v>53</v>
      </c>
      <c r="M56" s="6">
        <v>0.508136904</v>
      </c>
      <c r="Q56" s="4">
        <f t="shared" si="21"/>
        <v>12.5</v>
      </c>
      <c r="R56">
        <f t="shared" si="0"/>
        <v>250000</v>
      </c>
      <c r="S56">
        <f t="shared" si="1"/>
        <v>-61447.525413736941</v>
      </c>
      <c r="U56">
        <f t="shared" si="13"/>
        <v>0.508136904</v>
      </c>
      <c r="V56">
        <f t="shared" si="14"/>
        <v>0.01</v>
      </c>
      <c r="W56">
        <f t="shared" si="15"/>
        <v>1.0003903056498603E-3</v>
      </c>
      <c r="X56">
        <f t="shared" si="16"/>
        <v>5.0833523270453376E-4</v>
      </c>
      <c r="Y56">
        <f t="shared" si="17"/>
        <v>1.0003903056498603E-5</v>
      </c>
      <c r="Z56">
        <f t="shared" si="18"/>
        <v>4.8205116988882799E-4</v>
      </c>
      <c r="AB56">
        <f t="shared" si="19"/>
        <v>-32.591913833041843</v>
      </c>
      <c r="AC56">
        <f t="shared" si="2"/>
        <v>-29.620851512465382</v>
      </c>
      <c r="AE56">
        <f t="shared" si="3"/>
        <v>0</v>
      </c>
      <c r="AF56">
        <f t="shared" si="24"/>
        <v>0</v>
      </c>
      <c r="AG56">
        <f t="shared" si="24"/>
        <v>-6.0256396236103502E-3</v>
      </c>
      <c r="AH56">
        <f t="shared" si="5"/>
        <v>-127.08380817613345</v>
      </c>
      <c r="AI56">
        <f t="shared" si="25"/>
        <v>-127.08983381575706</v>
      </c>
      <c r="AJ56">
        <f t="shared" si="7"/>
        <v>-2.9710623205764612</v>
      </c>
      <c r="AK56">
        <f t="shared" si="22"/>
        <v>-2.2814339683129292</v>
      </c>
      <c r="AL56">
        <f t="shared" si="26"/>
        <v>-132.34233010464646</v>
      </c>
      <c r="AN56">
        <f t="shared" si="27"/>
        <v>0</v>
      </c>
      <c r="AO56">
        <f t="shared" si="27"/>
        <v>0</v>
      </c>
      <c r="AP56">
        <f t="shared" si="27"/>
        <v>-1.4840480160550203E-5</v>
      </c>
      <c r="AQ56">
        <f t="shared" si="27"/>
        <v>-0.31299328399514548</v>
      </c>
      <c r="AR56">
        <f t="shared" si="27"/>
        <v>-0.31300812447530607</v>
      </c>
      <c r="AS56">
        <f t="shared" si="27"/>
        <v>-7.3173960240680404E-3</v>
      </c>
      <c r="AT56">
        <f t="shared" si="27"/>
        <v>-5.6189180998625805E-3</v>
      </c>
      <c r="AU56">
        <f t="shared" si="23"/>
        <v>-0.32594443859923672</v>
      </c>
      <c r="AW56">
        <v>53</v>
      </c>
      <c r="AX56">
        <f>IF(Z56&gt;0, (R56*SUMPRODUCT(K56:$K$98, X56:$X$98)-K56*$AZ$3)/Z56, 0)</f>
        <v>-61447.525413736941</v>
      </c>
    </row>
    <row r="57" spans="5:50" x14ac:dyDescent="0.25">
      <c r="E57">
        <v>2057</v>
      </c>
      <c r="F57" s="5">
        <f>EconomicRates!C97</f>
        <v>3.5571999999999999E-2</v>
      </c>
      <c r="G57" s="5">
        <f>EconomicRates!D97</f>
        <v>7.0000000000000007E-2</v>
      </c>
      <c r="H57" s="5">
        <f t="shared" si="10"/>
        <v>0.12000000000000001</v>
      </c>
      <c r="I57" s="5">
        <f t="shared" si="11"/>
        <v>1.1200000000000001</v>
      </c>
      <c r="J57">
        <f t="shared" si="12"/>
        <v>0.89285714285714279</v>
      </c>
      <c r="K57">
        <f t="shared" si="20"/>
        <v>2.1990078302820534E-3</v>
      </c>
      <c r="L57" s="2">
        <v>54</v>
      </c>
      <c r="M57" s="6">
        <v>0.53626491099999996</v>
      </c>
      <c r="Q57" s="4">
        <f t="shared" si="21"/>
        <v>12.5</v>
      </c>
      <c r="R57">
        <f t="shared" si="0"/>
        <v>250000</v>
      </c>
      <c r="S57">
        <f t="shared" si="1"/>
        <v>-122076.00408680932</v>
      </c>
      <c r="U57">
        <f t="shared" si="13"/>
        <v>0.53626491099999996</v>
      </c>
      <c r="V57">
        <f t="shared" si="14"/>
        <v>0.01</v>
      </c>
      <c r="W57">
        <f t="shared" si="15"/>
        <v>4.8205116988882799E-4</v>
      </c>
      <c r="X57">
        <f t="shared" si="16"/>
        <v>2.5850712771787821E-4</v>
      </c>
      <c r="Y57">
        <f t="shared" si="17"/>
        <v>4.8205116988882798E-6</v>
      </c>
      <c r="Z57">
        <f t="shared" si="18"/>
        <v>2.187235304720615E-4</v>
      </c>
      <c r="AB57">
        <f t="shared" si="19"/>
        <v>-29.620851512465382</v>
      </c>
      <c r="AC57">
        <f t="shared" si="2"/>
        <v>-26.700894599788743</v>
      </c>
      <c r="AE57">
        <f t="shared" si="3"/>
        <v>0</v>
      </c>
      <c r="AF57">
        <f t="shared" si="24"/>
        <v>0</v>
      </c>
      <c r="AG57">
        <f t="shared" si="24"/>
        <v>-2.7340441309007687E-3</v>
      </c>
      <c r="AH57">
        <f t="shared" si="5"/>
        <v>-64.626781929469558</v>
      </c>
      <c r="AI57">
        <f t="shared" si="25"/>
        <v>-64.629515973600462</v>
      </c>
      <c r="AJ57">
        <f t="shared" si="7"/>
        <v>-2.9199569126766391</v>
      </c>
      <c r="AK57">
        <f t="shared" si="22"/>
        <v>-2.0734596058725772</v>
      </c>
      <c r="AL57">
        <f t="shared" si="26"/>
        <v>-69.622932492149673</v>
      </c>
      <c r="AN57">
        <f t="shared" si="27"/>
        <v>0</v>
      </c>
      <c r="AO57">
        <f t="shared" si="27"/>
        <v>0</v>
      </c>
      <c r="AP57">
        <f t="shared" si="27"/>
        <v>-6.012184452187482E-6</v>
      </c>
      <c r="AQ57">
        <f t="shared" si="27"/>
        <v>-0.14211479950883427</v>
      </c>
      <c r="AR57">
        <f t="shared" si="27"/>
        <v>-0.14212081169328647</v>
      </c>
      <c r="AS57">
        <f t="shared" si="27"/>
        <v>-6.4210081150621393E-3</v>
      </c>
      <c r="AT57">
        <f t="shared" si="27"/>
        <v>-4.5595539090873376E-3</v>
      </c>
      <c r="AU57">
        <f t="shared" si="23"/>
        <v>-0.15310137371743593</v>
      </c>
      <c r="AW57">
        <v>54</v>
      </c>
      <c r="AX57">
        <f>IF(Z57&gt;0, (R57*SUMPRODUCT(K57:$K$98, X57:$X$98)-K57*$AZ$3)/Z57, 0)</f>
        <v>-122076.00408680932</v>
      </c>
    </row>
    <row r="58" spans="5:50" x14ac:dyDescent="0.25">
      <c r="E58">
        <v>2058</v>
      </c>
      <c r="F58" s="5">
        <f>EconomicRates!C98</f>
        <v>3.5571999999999999E-2</v>
      </c>
      <c r="G58" s="5">
        <f>EconomicRates!D98</f>
        <v>7.0000000000000007E-2</v>
      </c>
      <c r="H58" s="5">
        <f t="shared" si="10"/>
        <v>0.12000000000000001</v>
      </c>
      <c r="I58" s="5">
        <f t="shared" si="11"/>
        <v>1.1200000000000001</v>
      </c>
      <c r="J58">
        <f t="shared" si="12"/>
        <v>0.89285714285714279</v>
      </c>
      <c r="K58">
        <f t="shared" si="20"/>
        <v>1.9633998484661188E-3</v>
      </c>
      <c r="L58" s="2">
        <v>55</v>
      </c>
      <c r="M58" s="6">
        <v>0.564431978</v>
      </c>
      <c r="Q58" s="4">
        <f t="shared" si="21"/>
        <v>12.5</v>
      </c>
      <c r="R58">
        <f t="shared" si="0"/>
        <v>250000</v>
      </c>
      <c r="S58">
        <f t="shared" si="1"/>
        <v>-257369.99184862166</v>
      </c>
      <c r="U58">
        <f t="shared" si="13"/>
        <v>0.564431978</v>
      </c>
      <c r="V58">
        <f t="shared" si="14"/>
        <v>0.01</v>
      </c>
      <c r="W58">
        <f t="shared" si="15"/>
        <v>2.187235304720615E-4</v>
      </c>
      <c r="X58">
        <f t="shared" si="16"/>
        <v>1.2345455493948895E-4</v>
      </c>
      <c r="Y58">
        <f t="shared" si="17"/>
        <v>2.1872353047206151E-6</v>
      </c>
      <c r="Z58">
        <f t="shared" si="18"/>
        <v>9.308174022785194E-5</v>
      </c>
      <c r="AB58">
        <f t="shared" si="19"/>
        <v>-26.700894599788743</v>
      </c>
      <c r="AC58">
        <f t="shared" si="2"/>
        <v>-23.956446723697773</v>
      </c>
      <c r="AE58">
        <f t="shared" si="3"/>
        <v>0</v>
      </c>
      <c r="AF58">
        <f t="shared" si="24"/>
        <v>0</v>
      </c>
      <c r="AG58">
        <f t="shared" si="24"/>
        <v>-1.1635217528481493E-3</v>
      </c>
      <c r="AH58">
        <f t="shared" si="5"/>
        <v>-30.863638734872236</v>
      </c>
      <c r="AI58">
        <f t="shared" si="25"/>
        <v>-30.864802256625083</v>
      </c>
      <c r="AJ58">
        <f t="shared" si="7"/>
        <v>-2.7444478760909696</v>
      </c>
      <c r="AK58">
        <f t="shared" si="22"/>
        <v>-1.8690626219852122</v>
      </c>
      <c r="AL58">
        <f t="shared" si="26"/>
        <v>-35.478312754701271</v>
      </c>
      <c r="AN58">
        <f t="shared" si="27"/>
        <v>0</v>
      </c>
      <c r="AO58">
        <f t="shared" si="27"/>
        <v>0</v>
      </c>
      <c r="AP58">
        <f t="shared" si="27"/>
        <v>-2.2844584332290892E-6</v>
      </c>
      <c r="AQ58">
        <f t="shared" si="27"/>
        <v>-6.0597663615161182E-2</v>
      </c>
      <c r="AR58">
        <f t="shared" si="27"/>
        <v>-6.0599948073594409E-2</v>
      </c>
      <c r="AS58">
        <f t="shared" si="27"/>
        <v>-5.3884485440401711E-3</v>
      </c>
      <c r="AT58">
        <f t="shared" si="27"/>
        <v>-3.6697172687794521E-3</v>
      </c>
      <c r="AU58">
        <f t="shared" si="23"/>
        <v>-6.9658113886414047E-2</v>
      </c>
      <c r="AW58">
        <v>55</v>
      </c>
      <c r="AX58">
        <f>IF(Z58&gt;0, (R58*SUMPRODUCT(K58:$K$98, X58:$X$98)-K58*$AZ$3)/Z58, 0)</f>
        <v>-257369.99184862166</v>
      </c>
    </row>
    <row r="59" spans="5:50" x14ac:dyDescent="0.25">
      <c r="E59">
        <v>2059</v>
      </c>
      <c r="F59" s="5">
        <f>EconomicRates!C99</f>
        <v>3.5571999999999999E-2</v>
      </c>
      <c r="G59" s="5">
        <f>EconomicRates!D99</f>
        <v>7.0000000000000007E-2</v>
      </c>
      <c r="H59" s="5">
        <f t="shared" si="10"/>
        <v>0.12000000000000001</v>
      </c>
      <c r="I59" s="5">
        <f t="shared" si="11"/>
        <v>1.1200000000000001</v>
      </c>
      <c r="J59">
        <f t="shared" si="12"/>
        <v>0.89285714285714279</v>
      </c>
      <c r="K59">
        <f t="shared" si="20"/>
        <v>1.7530355789876059E-3</v>
      </c>
      <c r="L59" s="2">
        <v>56</v>
      </c>
      <c r="M59" s="6">
        <v>0.59247427200000002</v>
      </c>
      <c r="Q59" s="4">
        <f t="shared" si="21"/>
        <v>12.5</v>
      </c>
      <c r="R59">
        <f t="shared" si="0"/>
        <v>250000</v>
      </c>
      <c r="S59">
        <f t="shared" si="1"/>
        <v>-579415.49949833844</v>
      </c>
      <c r="U59">
        <f t="shared" si="13"/>
        <v>0.59247427200000002</v>
      </c>
      <c r="V59">
        <f t="shared" si="14"/>
        <v>0.01</v>
      </c>
      <c r="W59">
        <f t="shared" si="15"/>
        <v>9.308174022785194E-5</v>
      </c>
      <c r="X59">
        <f t="shared" si="16"/>
        <v>5.5148536277989695E-5</v>
      </c>
      <c r="Y59">
        <f t="shared" si="17"/>
        <v>9.3081740227851943E-7</v>
      </c>
      <c r="Z59">
        <f t="shared" si="18"/>
        <v>3.7002386547583726E-5</v>
      </c>
      <c r="AB59">
        <f t="shared" si="19"/>
        <v>-23.956446723697773</v>
      </c>
      <c r="AC59">
        <f t="shared" si="2"/>
        <v>-21.439756284098824</v>
      </c>
      <c r="AE59">
        <f t="shared" si="3"/>
        <v>0</v>
      </c>
      <c r="AF59">
        <f t="shared" si="24"/>
        <v>0</v>
      </c>
      <c r="AG59">
        <f t="shared" si="24"/>
        <v>-4.6252983184479659E-4</v>
      </c>
      <c r="AH59">
        <f t="shared" si="5"/>
        <v>-13.787134069497425</v>
      </c>
      <c r="AI59">
        <f t="shared" si="25"/>
        <v>-13.78759659932927</v>
      </c>
      <c r="AJ59">
        <f t="shared" si="7"/>
        <v>-2.5166904395989498</v>
      </c>
      <c r="AK59">
        <f t="shared" si="22"/>
        <v>-1.6769512706588443</v>
      </c>
      <c r="AL59">
        <f t="shared" si="26"/>
        <v>-17.981238309587063</v>
      </c>
      <c r="AN59">
        <f t="shared" si="27"/>
        <v>0</v>
      </c>
      <c r="AO59">
        <f t="shared" si="27"/>
        <v>0</v>
      </c>
      <c r="AP59">
        <f t="shared" si="27"/>
        <v>-8.1083125156708305E-7</v>
      </c>
      <c r="AQ59">
        <f t="shared" si="27"/>
        <v>-2.4169336556101165E-2</v>
      </c>
      <c r="AR59">
        <f t="shared" si="27"/>
        <v>-2.4170147387352733E-2</v>
      </c>
      <c r="AS59">
        <f t="shared" si="27"/>
        <v>-4.411847881914917E-3</v>
      </c>
      <c r="AT59">
        <f t="shared" si="27"/>
        <v>-2.9397552416934284E-3</v>
      </c>
      <c r="AU59">
        <f t="shared" si="23"/>
        <v>-3.152175051096108E-2</v>
      </c>
      <c r="AW59">
        <v>56</v>
      </c>
      <c r="AX59">
        <f>IF(Z59&gt;0, (R59*SUMPRODUCT(K59:$K$98, X59:$X$98)-K59*$AZ$3)/Z59, 0)</f>
        <v>-579415.49949833844</v>
      </c>
    </row>
    <row r="60" spans="5:50" x14ac:dyDescent="0.25">
      <c r="E60">
        <v>2060</v>
      </c>
      <c r="F60" s="5">
        <f>EconomicRates!C100</f>
        <v>3.5571999999999999E-2</v>
      </c>
      <c r="G60" s="5">
        <f>EconomicRates!D100</f>
        <v>7.0000000000000007E-2</v>
      </c>
      <c r="H60" s="5">
        <f t="shared" si="10"/>
        <v>0.12000000000000001</v>
      </c>
      <c r="I60" s="5">
        <f t="shared" si="11"/>
        <v>1.1200000000000001</v>
      </c>
      <c r="J60">
        <f t="shared" si="12"/>
        <v>0.89285714285714279</v>
      </c>
      <c r="K60">
        <f t="shared" si="20"/>
        <v>1.5652103383817909E-3</v>
      </c>
      <c r="L60" s="2">
        <v>57</v>
      </c>
      <c r="M60" s="6">
        <v>0.62503115200000003</v>
      </c>
      <c r="Q60" s="4">
        <f t="shared" si="21"/>
        <v>12.5</v>
      </c>
      <c r="R60">
        <f t="shared" si="0"/>
        <v>250000</v>
      </c>
      <c r="S60">
        <f t="shared" si="1"/>
        <v>-1418968.9094538263</v>
      </c>
      <c r="U60">
        <f t="shared" si="13"/>
        <v>0.62503115200000003</v>
      </c>
      <c r="V60">
        <f t="shared" si="14"/>
        <v>0.01</v>
      </c>
      <c r="W60">
        <f t="shared" si="15"/>
        <v>3.7002386547583726E-5</v>
      </c>
      <c r="X60">
        <f t="shared" si="16"/>
        <v>2.3127644290585561E-5</v>
      </c>
      <c r="Y60">
        <f t="shared" si="17"/>
        <v>3.7002386547583724E-7</v>
      </c>
      <c r="Z60">
        <f t="shared" si="18"/>
        <v>1.3504718391522327E-5</v>
      </c>
      <c r="AB60">
        <f t="shared" si="19"/>
        <v>-21.439756284098824</v>
      </c>
      <c r="AC60">
        <f t="shared" si="2"/>
        <v>-19.162775528499466</v>
      </c>
      <c r="AE60">
        <f t="shared" si="3"/>
        <v>0</v>
      </c>
      <c r="AF60">
        <f t="shared" si="24"/>
        <v>0</v>
      </c>
      <c r="AG60">
        <f t="shared" si="24"/>
        <v>-1.6880897989402909E-4</v>
      </c>
      <c r="AH60">
        <f t="shared" si="5"/>
        <v>-5.7819110726463903</v>
      </c>
      <c r="AI60">
        <f t="shared" si="25"/>
        <v>-5.7820798816262844</v>
      </c>
      <c r="AJ60">
        <f t="shared" si="7"/>
        <v>-2.2769807555993573</v>
      </c>
      <c r="AK60">
        <f t="shared" si="22"/>
        <v>-1.5007829398869177</v>
      </c>
      <c r="AL60">
        <f t="shared" si="26"/>
        <v>-9.5598435771125594</v>
      </c>
      <c r="AN60">
        <f t="shared" si="27"/>
        <v>0</v>
      </c>
      <c r="AO60">
        <f t="shared" si="27"/>
        <v>0</v>
      </c>
      <c r="AP60">
        <f t="shared" si="27"/>
        <v>-2.6422156054181824E-7</v>
      </c>
      <c r="AQ60">
        <f t="shared" si="27"/>
        <v>-9.0499069865102796E-3</v>
      </c>
      <c r="AR60">
        <f t="shared" si="27"/>
        <v>-9.0501712080708219E-3</v>
      </c>
      <c r="AS60">
        <f t="shared" si="27"/>
        <v>-3.5639538189604961E-3</v>
      </c>
      <c r="AT60">
        <f t="shared" si="27"/>
        <v>-2.3490409731780214E-3</v>
      </c>
      <c r="AU60">
        <f t="shared" si="23"/>
        <v>-1.4963166000209339E-2</v>
      </c>
      <c r="AW60">
        <v>57</v>
      </c>
      <c r="AX60">
        <f>IF(Z60&gt;0, (R60*SUMPRODUCT(K60:$K$98, X60:$X$98)-K60*$AZ$3)/Z60, 0)</f>
        <v>-1418968.9094538263</v>
      </c>
    </row>
    <row r="61" spans="5:50" x14ac:dyDescent="0.25">
      <c r="E61">
        <v>2061</v>
      </c>
      <c r="F61" s="5">
        <f>EconomicRates!C101</f>
        <v>3.5571999999999999E-2</v>
      </c>
      <c r="G61" s="5">
        <f>EconomicRates!D101</f>
        <v>7.0000000000000007E-2</v>
      </c>
      <c r="H61" s="5">
        <f t="shared" si="10"/>
        <v>0.12000000000000001</v>
      </c>
      <c r="I61" s="5">
        <f t="shared" si="11"/>
        <v>1.1200000000000001</v>
      </c>
      <c r="J61">
        <f t="shared" si="12"/>
        <v>0.89285714285714279</v>
      </c>
      <c r="K61">
        <f t="shared" si="20"/>
        <v>1.3975092306980274E-3</v>
      </c>
      <c r="L61" s="2">
        <v>58</v>
      </c>
      <c r="M61" s="6">
        <v>0.65741117999999998</v>
      </c>
      <c r="Q61" s="4">
        <f t="shared" si="21"/>
        <v>12.5</v>
      </c>
      <c r="R61">
        <f t="shared" si="0"/>
        <v>250000</v>
      </c>
      <c r="S61">
        <f t="shared" si="1"/>
        <v>-3811011.2858941141</v>
      </c>
      <c r="U61">
        <f t="shared" si="13"/>
        <v>0.65741117999999998</v>
      </c>
      <c r="V61">
        <f t="shared" si="14"/>
        <v>0.01</v>
      </c>
      <c r="W61">
        <f t="shared" si="15"/>
        <v>1.3504718391522327E-5</v>
      </c>
      <c r="X61">
        <f t="shared" si="16"/>
        <v>8.8781528533383955E-6</v>
      </c>
      <c r="Y61">
        <f t="shared" si="17"/>
        <v>1.3504718391522326E-7</v>
      </c>
      <c r="Z61">
        <f t="shared" si="18"/>
        <v>4.4915183542687081E-6</v>
      </c>
      <c r="AB61">
        <f t="shared" si="19"/>
        <v>-19.162775528499466</v>
      </c>
      <c r="AC61">
        <f t="shared" si="2"/>
        <v>-17.117227138918604</v>
      </c>
      <c r="AE61">
        <f t="shared" si="3"/>
        <v>0</v>
      </c>
      <c r="AF61">
        <f t="shared" si="24"/>
        <v>0</v>
      </c>
      <c r="AG61">
        <f t="shared" si="24"/>
        <v>-5.6143979428358852E-5</v>
      </c>
      <c r="AH61">
        <f t="shared" si="5"/>
        <v>-2.2195382133345989</v>
      </c>
      <c r="AI61">
        <f t="shared" si="25"/>
        <v>-2.2195943573140271</v>
      </c>
      <c r="AJ61">
        <f t="shared" si="7"/>
        <v>-2.0455483895808619</v>
      </c>
      <c r="AK61">
        <f t="shared" si="22"/>
        <v>-1.3413942869949627</v>
      </c>
      <c r="AL61">
        <f t="shared" si="26"/>
        <v>-5.6065370338898521</v>
      </c>
      <c r="AN61">
        <f t="shared" si="27"/>
        <v>0</v>
      </c>
      <c r="AO61">
        <f t="shared" si="27"/>
        <v>0</v>
      </c>
      <c r="AP61">
        <f t="shared" si="27"/>
        <v>-7.8461729499251662E-8</v>
      </c>
      <c r="AQ61">
        <f t="shared" si="27"/>
        <v>-3.1018251410221097E-3</v>
      </c>
      <c r="AR61">
        <f t="shared" si="27"/>
        <v>-3.1019036027516086E-3</v>
      </c>
      <c r="AS61">
        <f t="shared" si="27"/>
        <v>-2.8586727562787393E-3</v>
      </c>
      <c r="AT61">
        <f t="shared" si="27"/>
        <v>-1.8746108980810593E-3</v>
      </c>
      <c r="AU61">
        <f t="shared" si="23"/>
        <v>-7.8351872571114072E-3</v>
      </c>
      <c r="AW61">
        <v>58</v>
      </c>
      <c r="AX61">
        <f>IF(Z61&gt;0, (R61*SUMPRODUCT(K61:$K$98, X61:$X$98)-K61*$AZ$3)/Z61, 0)</f>
        <v>-3811011.2858941141</v>
      </c>
    </row>
    <row r="62" spans="5:50" x14ac:dyDescent="0.25">
      <c r="E62">
        <v>2062</v>
      </c>
      <c r="F62" s="5">
        <f>EconomicRates!C102</f>
        <v>3.5571999999999999E-2</v>
      </c>
      <c r="G62" s="5">
        <f>EconomicRates!D102</f>
        <v>7.0000000000000007E-2</v>
      </c>
      <c r="H62" s="5">
        <f t="shared" si="10"/>
        <v>0.12000000000000001</v>
      </c>
      <c r="I62" s="5">
        <f t="shared" si="11"/>
        <v>1.1200000000000001</v>
      </c>
      <c r="J62">
        <f t="shared" si="12"/>
        <v>0.89285714285714279</v>
      </c>
      <c r="K62">
        <f t="shared" si="20"/>
        <v>1.2477760988375245E-3</v>
      </c>
      <c r="L62" s="2">
        <v>59</v>
      </c>
      <c r="M62" s="6">
        <v>0.68957421399999996</v>
      </c>
      <c r="Q62" s="4">
        <f t="shared" si="21"/>
        <v>12.5</v>
      </c>
      <c r="R62">
        <f t="shared" si="0"/>
        <v>250000</v>
      </c>
      <c r="S62">
        <f t="shared" si="1"/>
        <v>-11328167.683352593</v>
      </c>
      <c r="U62">
        <f t="shared" si="13"/>
        <v>0.68957421399999996</v>
      </c>
      <c r="V62">
        <f t="shared" si="14"/>
        <v>0.01</v>
      </c>
      <c r="W62">
        <f t="shared" si="15"/>
        <v>4.4915183542687081E-6</v>
      </c>
      <c r="X62">
        <f t="shared" si="16"/>
        <v>3.0972352388114176E-6</v>
      </c>
      <c r="Y62">
        <f t="shared" si="17"/>
        <v>4.4915183542687078E-8</v>
      </c>
      <c r="Z62">
        <f t="shared" si="18"/>
        <v>1.3493679319146033E-6</v>
      </c>
      <c r="AB62">
        <f t="shared" si="19"/>
        <v>-17.117227138918604</v>
      </c>
      <c r="AC62">
        <f t="shared" si="2"/>
        <v>-15.285866199267332</v>
      </c>
      <c r="AE62">
        <f t="shared" si="3"/>
        <v>0</v>
      </c>
      <c r="AF62">
        <f t="shared" si="24"/>
        <v>0</v>
      </c>
      <c r="AG62">
        <f t="shared" si="24"/>
        <v>-1.686709914893254E-5</v>
      </c>
      <c r="AH62">
        <f t="shared" si="5"/>
        <v>-0.77430880970285443</v>
      </c>
      <c r="AI62">
        <f t="shared" si="25"/>
        <v>-0.77432567680200337</v>
      </c>
      <c r="AJ62">
        <f t="shared" si="7"/>
        <v>-1.8313609396512724</v>
      </c>
      <c r="AK62">
        <f t="shared" si="22"/>
        <v>-1.1982058997243024</v>
      </c>
      <c r="AL62">
        <f t="shared" si="26"/>
        <v>-3.8038925161775783</v>
      </c>
      <c r="AN62">
        <f t="shared" si="27"/>
        <v>0</v>
      </c>
      <c r="AO62">
        <f t="shared" si="27"/>
        <v>0</v>
      </c>
      <c r="AP62">
        <f t="shared" si="27"/>
        <v>-2.1046363174760773E-8</v>
      </c>
      <c r="AQ62">
        <f t="shared" si="27"/>
        <v>-9.6616402586655482E-4</v>
      </c>
      <c r="AR62">
        <f t="shared" si="27"/>
        <v>-9.6618507222972962E-4</v>
      </c>
      <c r="AS62">
        <f t="shared" si="27"/>
        <v>-2.285128408841488E-3</v>
      </c>
      <c r="AT62">
        <f t="shared" si="27"/>
        <v>-1.4950926831620961E-3</v>
      </c>
      <c r="AU62">
        <f t="shared" si="23"/>
        <v>-4.7464061642333135E-3</v>
      </c>
      <c r="AW62">
        <v>59</v>
      </c>
      <c r="AX62">
        <f>IF(Z62&gt;0, (R62*SUMPRODUCT(K62:$K$98, X62:$X$98)-K62*$AZ$3)/Z62, 0)</f>
        <v>-11328167.683352593</v>
      </c>
    </row>
    <row r="63" spans="5:50" x14ac:dyDescent="0.25">
      <c r="E63">
        <v>2063</v>
      </c>
      <c r="F63" s="5">
        <f>EconomicRates!C103</f>
        <v>3.5571999999999999E-2</v>
      </c>
      <c r="G63" s="5">
        <f>EconomicRates!D103</f>
        <v>7.0000000000000007E-2</v>
      </c>
      <c r="H63" s="5">
        <f t="shared" si="10"/>
        <v>0.12000000000000001</v>
      </c>
      <c r="I63" s="5">
        <f t="shared" si="11"/>
        <v>1.1200000000000001</v>
      </c>
      <c r="J63">
        <f t="shared" si="12"/>
        <v>0.89285714285714279</v>
      </c>
      <c r="K63">
        <f t="shared" si="20"/>
        <v>1.114085802533504E-3</v>
      </c>
      <c r="L63" s="2">
        <v>60</v>
      </c>
      <c r="M63" s="6">
        <v>0.72148010799999995</v>
      </c>
      <c r="Q63" s="4">
        <f t="shared" si="21"/>
        <v>12.5</v>
      </c>
      <c r="R63">
        <f t="shared" si="0"/>
        <v>250000</v>
      </c>
      <c r="S63">
        <f t="shared" si="1"/>
        <v>-37669635.121071473</v>
      </c>
      <c r="U63">
        <f t="shared" si="13"/>
        <v>0.72148010799999995</v>
      </c>
      <c r="V63">
        <f t="shared" si="14"/>
        <v>0.01</v>
      </c>
      <c r="W63">
        <f t="shared" si="15"/>
        <v>1.3493679319146033E-6</v>
      </c>
      <c r="X63">
        <f t="shared" si="16"/>
        <v>9.7354212124948454E-7</v>
      </c>
      <c r="Y63">
        <f t="shared" si="17"/>
        <v>1.3493679319146034E-8</v>
      </c>
      <c r="Z63">
        <f t="shared" si="18"/>
        <v>3.6233213134597272E-7</v>
      </c>
      <c r="AB63">
        <f t="shared" si="19"/>
        <v>-15.285866199267332</v>
      </c>
      <c r="AC63">
        <f t="shared" si="2"/>
        <v>-13.648919180442936</v>
      </c>
      <c r="AE63">
        <f t="shared" si="3"/>
        <v>0</v>
      </c>
      <c r="AF63">
        <f t="shared" si="24"/>
        <v>0</v>
      </c>
      <c r="AG63">
        <f t="shared" si="24"/>
        <v>-4.5291516418246586E-6</v>
      </c>
      <c r="AH63">
        <f t="shared" si="5"/>
        <v>-0.24338553031237115</v>
      </c>
      <c r="AI63">
        <f t="shared" si="25"/>
        <v>-0.24339005946401296</v>
      </c>
      <c r="AJ63">
        <f t="shared" si="7"/>
        <v>-1.6369470188243955</v>
      </c>
      <c r="AK63">
        <f t="shared" si="22"/>
        <v>-1.0700106339487134</v>
      </c>
      <c r="AL63">
        <f t="shared" si="26"/>
        <v>-2.950347712237122</v>
      </c>
      <c r="AN63">
        <f t="shared" si="27"/>
        <v>0</v>
      </c>
      <c r="AO63">
        <f t="shared" si="27"/>
        <v>0</v>
      </c>
      <c r="AP63">
        <f t="shared" si="27"/>
        <v>-5.0458635416781615E-9</v>
      </c>
      <c r="AQ63">
        <f t="shared" si="27"/>
        <v>-2.7115236386310044E-4</v>
      </c>
      <c r="AR63">
        <f t="shared" si="27"/>
        <v>-2.7115740972664211E-4</v>
      </c>
      <c r="AS63">
        <f t="shared" si="27"/>
        <v>-1.8236994331718036E-3</v>
      </c>
      <c r="AT63">
        <f t="shared" si="27"/>
        <v>-1.1920836558421358E-3</v>
      </c>
      <c r="AU63">
        <f t="shared" si="23"/>
        <v>-3.2869404987405813E-3</v>
      </c>
      <c r="AW63">
        <v>60</v>
      </c>
      <c r="AX63">
        <f>IF(Z63&gt;0, (R63*SUMPRODUCT(K63:$K$98, X63:$X$98)-K63*$AZ$3)/Z63, 0)</f>
        <v>-37669635.121071473</v>
      </c>
    </row>
    <row r="64" spans="5:50" x14ac:dyDescent="0.25">
      <c r="E64">
        <v>2064</v>
      </c>
      <c r="F64" s="5">
        <f>EconomicRates!C104</f>
        <v>3.5571999999999999E-2</v>
      </c>
      <c r="G64" s="5">
        <f>EconomicRates!D104</f>
        <v>7.0000000000000007E-2</v>
      </c>
      <c r="H64" s="5">
        <f t="shared" si="10"/>
        <v>0.12000000000000001</v>
      </c>
      <c r="I64" s="5">
        <f t="shared" si="11"/>
        <v>1.1200000000000001</v>
      </c>
      <c r="J64">
        <f t="shared" si="12"/>
        <v>0.89285714285714279</v>
      </c>
      <c r="K64">
        <f t="shared" si="20"/>
        <v>9.9471946654777136E-4</v>
      </c>
      <c r="L64" s="2">
        <v>61</v>
      </c>
      <c r="M64" s="6">
        <v>0.75308980400000003</v>
      </c>
      <c r="Q64" s="4">
        <f t="shared" si="21"/>
        <v>12.5</v>
      </c>
      <c r="R64">
        <f t="shared" si="0"/>
        <v>250000</v>
      </c>
      <c r="S64">
        <f t="shared" si="1"/>
        <v>-141970442.97788876</v>
      </c>
      <c r="U64">
        <f t="shared" si="13"/>
        <v>0.75308980400000003</v>
      </c>
      <c r="V64">
        <f t="shared" si="14"/>
        <v>0.01</v>
      </c>
      <c r="W64">
        <f t="shared" si="15"/>
        <v>3.6233213134597272E-7</v>
      </c>
      <c r="X64">
        <f t="shared" si="16"/>
        <v>2.7286863377824085E-7</v>
      </c>
      <c r="Y64">
        <f t="shared" si="17"/>
        <v>3.6233213134597273E-9</v>
      </c>
      <c r="Z64">
        <f t="shared" si="18"/>
        <v>8.584017625427214E-8</v>
      </c>
      <c r="AB64">
        <f t="shared" si="19"/>
        <v>-13.648919180442936</v>
      </c>
      <c r="AC64">
        <f t="shared" si="2"/>
        <v>-12.186767848119064</v>
      </c>
      <c r="AE64">
        <f t="shared" si="3"/>
        <v>0</v>
      </c>
      <c r="AF64">
        <f t="shared" si="24"/>
        <v>0</v>
      </c>
      <c r="AG64">
        <f t="shared" si="24"/>
        <v>-1.0730022031784019E-6</v>
      </c>
      <c r="AH64">
        <f t="shared" si="5"/>
        <v>-6.8217158444560208E-2</v>
      </c>
      <c r="AI64">
        <f t="shared" si="25"/>
        <v>-6.821823144676338E-2</v>
      </c>
      <c r="AJ64">
        <f t="shared" si="7"/>
        <v>-1.462151332323872</v>
      </c>
      <c r="AK64">
        <f t="shared" si="22"/>
        <v>-0.95542434263100562</v>
      </c>
      <c r="AL64">
        <f t="shared" si="26"/>
        <v>-2.485793906401641</v>
      </c>
      <c r="AN64">
        <f t="shared" si="27"/>
        <v>0</v>
      </c>
      <c r="AO64">
        <f t="shared" si="27"/>
        <v>0</v>
      </c>
      <c r="AP64">
        <f t="shared" si="27"/>
        <v>-1.0673361791502033E-9</v>
      </c>
      <c r="AQ64">
        <f t="shared" si="27"/>
        <v>-6.785693545737772E-5</v>
      </c>
      <c r="AR64">
        <f t="shared" si="27"/>
        <v>-6.7858002793556876E-5</v>
      </c>
      <c r="AS64">
        <f t="shared" si="27"/>
        <v>-1.4544303933013152E-3</v>
      </c>
      <c r="AT64">
        <f t="shared" si="27"/>
        <v>-9.5037919242866903E-4</v>
      </c>
      <c r="AU64">
        <f t="shared" si="23"/>
        <v>-2.4726675885235411E-3</v>
      </c>
      <c r="AW64">
        <v>61</v>
      </c>
      <c r="AX64">
        <f>IF(Z64&gt;0, (R64*SUMPRODUCT(K64:$K$98, X64:$X$98)-K64*$AZ$3)/Z64, 0)</f>
        <v>-141970442.97788876</v>
      </c>
    </row>
    <row r="65" spans="5:50" x14ac:dyDescent="0.25">
      <c r="E65">
        <v>2065</v>
      </c>
      <c r="F65" s="5">
        <f>EconomicRates!C105</f>
        <v>3.5571999999999999E-2</v>
      </c>
      <c r="G65" s="5">
        <f>EconomicRates!D105</f>
        <v>7.0000000000000007E-2</v>
      </c>
      <c r="H65" s="5">
        <f t="shared" si="10"/>
        <v>0.12000000000000001</v>
      </c>
      <c r="I65" s="5">
        <f t="shared" si="11"/>
        <v>1.1200000000000001</v>
      </c>
      <c r="J65">
        <f t="shared" si="12"/>
        <v>0.89285714285714279</v>
      </c>
      <c r="K65">
        <f t="shared" si="20"/>
        <v>8.8814238084622432E-4</v>
      </c>
      <c r="L65" s="2">
        <v>62</v>
      </c>
      <c r="M65" s="6">
        <v>0.78453892300000005</v>
      </c>
      <c r="Q65" s="4">
        <f t="shared" si="21"/>
        <v>12.5</v>
      </c>
      <c r="R65">
        <f t="shared" si="0"/>
        <v>250000</v>
      </c>
      <c r="S65">
        <f t="shared" si="1"/>
        <v>-616953872.04624629</v>
      </c>
      <c r="U65">
        <f t="shared" si="13"/>
        <v>0.78453892300000005</v>
      </c>
      <c r="V65">
        <f t="shared" si="14"/>
        <v>0.01</v>
      </c>
      <c r="W65">
        <f t="shared" si="15"/>
        <v>8.584017625427214E-8</v>
      </c>
      <c r="X65">
        <f t="shared" si="16"/>
        <v>6.7344959428656847E-8</v>
      </c>
      <c r="Y65">
        <f t="shared" si="17"/>
        <v>8.5840176254272139E-10</v>
      </c>
      <c r="Z65">
        <f t="shared" si="18"/>
        <v>1.7636815063072573E-8</v>
      </c>
      <c r="AB65">
        <f t="shared" si="19"/>
        <v>-12.186767848119064</v>
      </c>
      <c r="AC65">
        <f t="shared" si="2"/>
        <v>-10.881101343726185</v>
      </c>
      <c r="AE65">
        <f t="shared" si="3"/>
        <v>0</v>
      </c>
      <c r="AF65">
        <f t="shared" si="24"/>
        <v>0</v>
      </c>
      <c r="AG65">
        <f t="shared" si="24"/>
        <v>-2.2046018828840717E-7</v>
      </c>
      <c r="AH65">
        <f t="shared" si="5"/>
        <v>-1.6836239857164211E-2</v>
      </c>
      <c r="AI65">
        <f t="shared" si="25"/>
        <v>-1.6836460317352499E-2</v>
      </c>
      <c r="AJ65">
        <f t="shared" si="7"/>
        <v>-1.3056665043928799</v>
      </c>
      <c r="AK65">
        <f t="shared" si="22"/>
        <v>-0.85307374936833458</v>
      </c>
      <c r="AL65">
        <f t="shared" si="26"/>
        <v>-2.1755767140785669</v>
      </c>
      <c r="AN65">
        <f t="shared" si="27"/>
        <v>0</v>
      </c>
      <c r="AO65">
        <f t="shared" si="27"/>
        <v>0</v>
      </c>
      <c r="AP65">
        <f t="shared" si="27"/>
        <v>-1.9580003650827284E-10</v>
      </c>
      <c r="AQ65">
        <f t="shared" si="27"/>
        <v>-1.4952978151239917E-5</v>
      </c>
      <c r="AR65">
        <f t="shared" si="27"/>
        <v>-1.4953173951276427E-5</v>
      </c>
      <c r="AS65">
        <f t="shared" si="27"/>
        <v>-1.1596177578026595E-3</v>
      </c>
      <c r="AT65">
        <f t="shared" si="27"/>
        <v>-7.5765095080140789E-4</v>
      </c>
      <c r="AU65">
        <f t="shared" si="23"/>
        <v>-1.9322218825553439E-3</v>
      </c>
      <c r="AW65">
        <v>62</v>
      </c>
      <c r="AX65">
        <f>IF(Z65&gt;0, (R65*SUMPRODUCT(K65:$K$98, X65:$X$98)-K65*$AZ$3)/Z65, 0)</f>
        <v>-616953872.04624629</v>
      </c>
    </row>
    <row r="66" spans="5:50" x14ac:dyDescent="0.25">
      <c r="E66">
        <v>2066</v>
      </c>
      <c r="F66" s="5">
        <f>EconomicRates!C106</f>
        <v>3.5571999999999999E-2</v>
      </c>
      <c r="G66" s="5">
        <f>EconomicRates!D106</f>
        <v>7.0000000000000007E-2</v>
      </c>
      <c r="H66" s="5">
        <f t="shared" si="10"/>
        <v>0.12000000000000001</v>
      </c>
      <c r="I66" s="5">
        <f t="shared" si="11"/>
        <v>1.1200000000000001</v>
      </c>
      <c r="J66">
        <f t="shared" si="12"/>
        <v>0.89285714285714279</v>
      </c>
      <c r="K66">
        <f t="shared" si="20"/>
        <v>7.9298426861270028E-4</v>
      </c>
      <c r="L66" s="2">
        <v>63</v>
      </c>
      <c r="M66" s="6">
        <v>0.81598695700000001</v>
      </c>
      <c r="Q66" s="4">
        <f t="shared" si="21"/>
        <v>12.5</v>
      </c>
      <c r="R66">
        <f t="shared" si="0"/>
        <v>250000</v>
      </c>
      <c r="S66">
        <f t="shared" si="1"/>
        <v>-3165581145.0820589</v>
      </c>
      <c r="U66">
        <f t="shared" si="13"/>
        <v>0.81598695700000001</v>
      </c>
      <c r="V66">
        <f t="shared" si="14"/>
        <v>0.01</v>
      </c>
      <c r="W66">
        <f t="shared" si="15"/>
        <v>1.7636815063072573E-8</v>
      </c>
      <c r="X66">
        <f t="shared" si="16"/>
        <v>1.4391411054488352E-8</v>
      </c>
      <c r="Y66">
        <f t="shared" si="17"/>
        <v>1.7636815063072575E-10</v>
      </c>
      <c r="Z66">
        <f t="shared" si="18"/>
        <v>3.0690358579534949E-9</v>
      </c>
      <c r="AB66">
        <f t="shared" si="19"/>
        <v>-10.881101343726185</v>
      </c>
      <c r="AC66">
        <f t="shared" si="2"/>
        <v>-9.7152820455183235</v>
      </c>
      <c r="AE66">
        <f t="shared" si="3"/>
        <v>0</v>
      </c>
      <c r="AF66">
        <f t="shared" si="24"/>
        <v>0</v>
      </c>
      <c r="AG66">
        <f t="shared" si="24"/>
        <v>-3.8362948224418687E-8</v>
      </c>
      <c r="AH66">
        <f t="shared" si="5"/>
        <v>-3.5978527636220882E-3</v>
      </c>
      <c r="AI66">
        <f t="shared" si="25"/>
        <v>-3.5978911265703126E-3</v>
      </c>
      <c r="AJ66">
        <f t="shared" si="7"/>
        <v>-1.165819298207861</v>
      </c>
      <c r="AK66">
        <f t="shared" si="22"/>
        <v>-0.76167709406083295</v>
      </c>
      <c r="AL66">
        <f t="shared" si="26"/>
        <v>-1.9310942833952645</v>
      </c>
      <c r="AN66">
        <f t="shared" si="27"/>
        <v>0</v>
      </c>
      <c r="AO66">
        <f t="shared" si="27"/>
        <v>0</v>
      </c>
      <c r="AP66">
        <f t="shared" si="27"/>
        <v>-3.0421214439567538E-11</v>
      </c>
      <c r="AQ66">
        <f t="shared" si="27"/>
        <v>-2.853040642337044E-6</v>
      </c>
      <c r="AR66">
        <f t="shared" si="27"/>
        <v>-2.8530710635514837E-6</v>
      </c>
      <c r="AS66">
        <f t="shared" si="27"/>
        <v>-9.2447636352393223E-4</v>
      </c>
      <c r="AT66">
        <f t="shared" si="27"/>
        <v>-6.0399795335287657E-4</v>
      </c>
      <c r="AU66">
        <f t="shared" si="23"/>
        <v>-1.5313273879403603E-3</v>
      </c>
      <c r="AW66">
        <v>63</v>
      </c>
      <c r="AX66">
        <f>IF(Z66&gt;0, (R66*SUMPRODUCT(K66:$K$98, X66:$X$98)-K66*$AZ$3)/Z66, 0)</f>
        <v>-3165581145.0820589</v>
      </c>
    </row>
    <row r="67" spans="5:50" x14ac:dyDescent="0.25">
      <c r="E67">
        <v>2067</v>
      </c>
      <c r="F67" s="5">
        <f>EconomicRates!C107</f>
        <v>3.5571999999999999E-2</v>
      </c>
      <c r="G67" s="5">
        <f>EconomicRates!D107</f>
        <v>7.0000000000000007E-2</v>
      </c>
      <c r="H67" s="5">
        <f t="shared" si="10"/>
        <v>0.12000000000000001</v>
      </c>
      <c r="I67" s="5">
        <f t="shared" si="11"/>
        <v>1.1200000000000001</v>
      </c>
      <c r="J67">
        <f t="shared" si="12"/>
        <v>0.89285714285714279</v>
      </c>
      <c r="K67">
        <f t="shared" si="20"/>
        <v>7.0802166840419666E-4</v>
      </c>
      <c r="L67" s="2">
        <v>64</v>
      </c>
      <c r="M67" s="6">
        <v>0.84743607600000004</v>
      </c>
      <c r="Q67" s="4">
        <f t="shared" si="21"/>
        <v>12.5</v>
      </c>
      <c r="R67">
        <f t="shared" ref="R67:R69" si="28">$C$6</f>
        <v>250000</v>
      </c>
      <c r="S67">
        <f t="shared" ref="S67:S69" si="29">AX67</f>
        <v>-19825580476.212479</v>
      </c>
      <c r="U67">
        <f t="shared" si="13"/>
        <v>0.84743607600000004</v>
      </c>
      <c r="V67">
        <f t="shared" si="14"/>
        <v>0.01</v>
      </c>
      <c r="W67">
        <f t="shared" si="15"/>
        <v>3.0690358579534949E-9</v>
      </c>
      <c r="X67">
        <f t="shared" si="16"/>
        <v>2.6008117045674034E-9</v>
      </c>
      <c r="Y67">
        <f t="shared" si="17"/>
        <v>3.069035857953495E-11</v>
      </c>
      <c r="Z67">
        <f t="shared" si="18"/>
        <v>4.3753379480655656E-10</v>
      </c>
      <c r="AB67">
        <f t="shared" si="19"/>
        <v>-9.7152820455183235</v>
      </c>
      <c r="AC67">
        <f t="shared" ref="AC67:AC69" si="30">S67*Z67</f>
        <v>-8.6743614600000249</v>
      </c>
      <c r="AE67">
        <f t="shared" ref="AE67:AE69" si="31">$Z67*O67</f>
        <v>0</v>
      </c>
      <c r="AF67">
        <f t="shared" si="24"/>
        <v>0</v>
      </c>
      <c r="AG67">
        <f t="shared" si="24"/>
        <v>-5.4691724350819569E-9</v>
      </c>
      <c r="AH67">
        <f t="shared" ref="AH67:AH69" si="32">-X67*R67</f>
        <v>-6.5020292614185082E-4</v>
      </c>
      <c r="AI67">
        <f t="shared" ref="AI67:AI69" si="33">SUM(AE67:AH67)</f>
        <v>-6.5020839531428586E-4</v>
      </c>
      <c r="AJ67">
        <f t="shared" ref="AJ67:AJ69" si="34">AB67-AC67</f>
        <v>-1.0409205855182986</v>
      </c>
      <c r="AK67">
        <f t="shared" si="22"/>
        <v>-0.68006974318628266</v>
      </c>
      <c r="AL67">
        <f t="shared" si="26"/>
        <v>-1.7216405370998955</v>
      </c>
      <c r="AN67">
        <f t="shared" si="27"/>
        <v>0</v>
      </c>
      <c r="AO67">
        <f t="shared" si="27"/>
        <v>0</v>
      </c>
      <c r="AP67">
        <f t="shared" si="27"/>
        <v>-3.8722925922769698E-12</v>
      </c>
      <c r="AQ67">
        <f t="shared" si="27"/>
        <v>-4.6035776056824386E-7</v>
      </c>
      <c r="AR67">
        <f t="shared" si="27"/>
        <v>-4.6036163286083611E-7</v>
      </c>
      <c r="AS67">
        <f t="shared" si="27"/>
        <v>-7.3699432963493907E-4</v>
      </c>
      <c r="AT67">
        <f t="shared" si="27"/>
        <v>-4.8150411420196538E-4</v>
      </c>
      <c r="AU67">
        <f t="shared" si="23"/>
        <v>-1.2189588054697653E-3</v>
      </c>
      <c r="AW67">
        <v>64</v>
      </c>
      <c r="AX67">
        <f>IF(Z67&gt;0, (R67*SUMPRODUCT(K67:$K$98, X67:$X$98)-K67*$AZ$3)/Z67, 0)</f>
        <v>-19825580476.212479</v>
      </c>
    </row>
    <row r="68" spans="5:50" x14ac:dyDescent="0.25">
      <c r="E68">
        <v>2068</v>
      </c>
      <c r="F68" s="5">
        <f>EconomicRates!C108</f>
        <v>3.5571999999999999E-2</v>
      </c>
      <c r="G68" s="5">
        <f>EconomicRates!D108</f>
        <v>7.0000000000000007E-2</v>
      </c>
      <c r="H68" s="5">
        <f t="shared" ref="H68:H69" si="35">G68+$C$9</f>
        <v>0.12000000000000001</v>
      </c>
      <c r="I68" s="5">
        <f t="shared" ref="I68:I69" si="36">1+H68</f>
        <v>1.1200000000000001</v>
      </c>
      <c r="J68">
        <f t="shared" ref="J68:J69" si="37">1/I68</f>
        <v>0.89285714285714279</v>
      </c>
      <c r="K68">
        <f t="shared" si="20"/>
        <v>6.3216220393231843E-4</v>
      </c>
      <c r="L68" s="2">
        <v>65</v>
      </c>
      <c r="M68" s="6">
        <v>0.87888519499999995</v>
      </c>
      <c r="Q68" s="4">
        <f t="shared" si="21"/>
        <v>12.5</v>
      </c>
      <c r="R68">
        <f t="shared" si="28"/>
        <v>250000</v>
      </c>
      <c r="S68">
        <f t="shared" si="29"/>
        <v>-159307412386.19363</v>
      </c>
      <c r="U68">
        <f t="shared" ref="U68:U69" si="38">M68</f>
        <v>0.87888519499999995</v>
      </c>
      <c r="V68">
        <f t="shared" ref="V68:V69" si="39">$C$10</f>
        <v>0.01</v>
      </c>
      <c r="W68">
        <f t="shared" ref="W68:W69" si="40">Z67</f>
        <v>4.3753379480655656E-10</v>
      </c>
      <c r="X68">
        <f t="shared" ref="X68:X69" si="41">U68*W68</f>
        <v>3.8454197456765043E-10</v>
      </c>
      <c r="Y68">
        <f t="shared" ref="Y68:Y69" si="42">V68*W68</f>
        <v>4.3753379480655661E-12</v>
      </c>
      <c r="Z68">
        <f t="shared" ref="Z68:Z69" si="43">MAX(0, W68-X68-Y68)</f>
        <v>4.8616482290840562E-11</v>
      </c>
      <c r="AB68">
        <f t="shared" ref="AB68:AB69" si="44">AC67</f>
        <v>-8.6743614600000249</v>
      </c>
      <c r="AC68">
        <f t="shared" si="30"/>
        <v>-7.7449659930730173</v>
      </c>
      <c r="AE68">
        <f t="shared" si="31"/>
        <v>0</v>
      </c>
      <c r="AF68">
        <f t="shared" si="24"/>
        <v>0</v>
      </c>
      <c r="AG68">
        <f t="shared" si="24"/>
        <v>-6.0770602863550701E-10</v>
      </c>
      <c r="AH68">
        <f t="shared" si="32"/>
        <v>-9.6135493641912612E-5</v>
      </c>
      <c r="AI68">
        <f t="shared" si="33"/>
        <v>-9.6136101347941245E-5</v>
      </c>
      <c r="AJ68">
        <f t="shared" si="34"/>
        <v>-0.9293954669270077</v>
      </c>
      <c r="AK68">
        <f t="shared" si="22"/>
        <v>-0.6072053022000018</v>
      </c>
      <c r="AL68">
        <f t="shared" si="26"/>
        <v>-1.5366969052283574</v>
      </c>
      <c r="AN68">
        <f t="shared" si="27"/>
        <v>0</v>
      </c>
      <c r="AO68">
        <f t="shared" si="27"/>
        <v>0</v>
      </c>
      <c r="AP68">
        <f t="shared" si="27"/>
        <v>-3.8416878240517875E-13</v>
      </c>
      <c r="AQ68">
        <f t="shared" si="27"/>
        <v>-6.0773225536792856E-8</v>
      </c>
      <c r="AR68">
        <f t="shared" si="27"/>
        <v>-6.0773609705575265E-8</v>
      </c>
      <c r="AS68">
        <f t="shared" si="27"/>
        <v>-5.8752868669728338E-4</v>
      </c>
      <c r="AT68">
        <f t="shared" si="27"/>
        <v>-3.8385224207814259E-4</v>
      </c>
      <c r="AU68">
        <f t="shared" si="23"/>
        <v>-9.7144170238513147E-4</v>
      </c>
      <c r="AW68">
        <v>65</v>
      </c>
      <c r="AX68">
        <f>IF(Z68&gt;0, (R68*SUMPRODUCT(K68:$K$98, X68:$X$98)-K68*$AZ$3)/Z68, 0)</f>
        <v>-159307412386.19363</v>
      </c>
    </row>
    <row r="69" spans="5:50" x14ac:dyDescent="0.25">
      <c r="E69">
        <v>2069</v>
      </c>
      <c r="F69" s="5">
        <f>EconomicRates!C109</f>
        <v>3.5571999999999999E-2</v>
      </c>
      <c r="G69" s="5">
        <f>EconomicRates!D109</f>
        <v>7.0000000000000007E-2</v>
      </c>
      <c r="H69" s="5">
        <f t="shared" si="35"/>
        <v>0.12000000000000001</v>
      </c>
      <c r="I69" s="5">
        <f t="shared" si="36"/>
        <v>1.1200000000000001</v>
      </c>
      <c r="J69">
        <f t="shared" si="37"/>
        <v>0.89285714285714279</v>
      </c>
      <c r="K69">
        <f t="shared" ref="K69" si="45">K68*J69</f>
        <v>5.6443053922528431E-4</v>
      </c>
      <c r="L69" s="2">
        <v>66</v>
      </c>
      <c r="M69" s="6">
        <v>1</v>
      </c>
      <c r="Q69" s="4">
        <f t="shared" ref="Q69" si="46">$C$8</f>
        <v>12.5</v>
      </c>
      <c r="R69">
        <f t="shared" si="28"/>
        <v>250000</v>
      </c>
      <c r="S69">
        <f t="shared" si="29"/>
        <v>0</v>
      </c>
      <c r="U69">
        <f t="shared" si="38"/>
        <v>1</v>
      </c>
      <c r="V69">
        <f t="shared" si="39"/>
        <v>0.01</v>
      </c>
      <c r="W69">
        <f t="shared" si="40"/>
        <v>4.8616482290840562E-11</v>
      </c>
      <c r="X69">
        <f t="shared" si="41"/>
        <v>4.8616482290840562E-11</v>
      </c>
      <c r="Y69">
        <f t="shared" si="42"/>
        <v>4.8616482290840564E-13</v>
      </c>
      <c r="Z69">
        <f t="shared" si="43"/>
        <v>0</v>
      </c>
      <c r="AB69">
        <f t="shared" si="44"/>
        <v>-7.7449659930730173</v>
      </c>
      <c r="AC69">
        <f t="shared" si="30"/>
        <v>0</v>
      </c>
      <c r="AE69">
        <f t="shared" si="31"/>
        <v>0</v>
      </c>
      <c r="AF69">
        <f t="shared" si="24"/>
        <v>0</v>
      </c>
      <c r="AG69">
        <f t="shared" si="24"/>
        <v>0</v>
      </c>
      <c r="AH69">
        <f t="shared" si="32"/>
        <v>-1.215412057271014E-5</v>
      </c>
      <c r="AI69">
        <f t="shared" si="33"/>
        <v>-1.215412057271014E-5</v>
      </c>
      <c r="AJ69">
        <f t="shared" si="34"/>
        <v>-7.7449659930730173</v>
      </c>
      <c r="AK69">
        <f t="shared" si="22"/>
        <v>-0.54214761951511126</v>
      </c>
      <c r="AL69">
        <f t="shared" si="26"/>
        <v>-8.2871257667087015</v>
      </c>
      <c r="AN69">
        <f t="shared" si="27"/>
        <v>0</v>
      </c>
      <c r="AO69">
        <f t="shared" si="27"/>
        <v>0</v>
      </c>
      <c r="AP69">
        <f t="shared" si="27"/>
        <v>0</v>
      </c>
      <c r="AQ69">
        <f t="shared" si="27"/>
        <v>-6.8601568286639062E-9</v>
      </c>
      <c r="AR69">
        <f t="shared" si="27"/>
        <v>-6.8601568286639062E-9</v>
      </c>
      <c r="AS69">
        <f t="shared" si="27"/>
        <v>-4.3714953317516925E-3</v>
      </c>
      <c r="AT69">
        <f t="shared" si="27"/>
        <v>-3.0600467322261851E-4</v>
      </c>
      <c r="AU69">
        <f t="shared" si="23"/>
        <v>-4.67750686513114E-3</v>
      </c>
      <c r="AW69">
        <v>66</v>
      </c>
      <c r="AX69">
        <f>IF(Z69&gt;0, (R69*SUMPRODUCT(K69:$K$98, X69:$X$98)-K69*$AZ$3)/Z69, 0)</f>
        <v>0</v>
      </c>
    </row>
    <row r="70" spans="5:50" x14ac:dyDescent="0.25">
      <c r="F70" s="5">
        <f>EconomicRates!C110</f>
        <v>3.5571999999999999E-2</v>
      </c>
      <c r="G70" s="5">
        <f>EconomicRates!D110</f>
        <v>7.0000000000000007E-2</v>
      </c>
      <c r="H70" s="5"/>
      <c r="I70" s="5"/>
      <c r="M70" s="6"/>
      <c r="Q70" s="4"/>
      <c r="AX70">
        <f>IF(Z70&gt;0, (R70*SUMPRODUCT(K70:$K$98, X70:$X$98)-K70*$AZ$3)/Z70, 0)</f>
        <v>0</v>
      </c>
    </row>
    <row r="71" spans="5:50" x14ac:dyDescent="0.25">
      <c r="F71" s="5">
        <f>EconomicRates!C111</f>
        <v>3.5571999999999999E-2</v>
      </c>
      <c r="G71" s="5">
        <f>EconomicRates!D111</f>
        <v>7.0000000000000007E-2</v>
      </c>
      <c r="H71" s="5"/>
      <c r="I71" s="5"/>
      <c r="M71" s="6"/>
      <c r="Q71" s="4"/>
      <c r="AN71" s="8">
        <f t="shared" ref="AN71:AU71" si="47">SUM(AN3:AN69)</f>
        <v>20565.112328213414</v>
      </c>
      <c r="AO71" s="8">
        <f t="shared" si="47"/>
        <v>-2056.5112328213413</v>
      </c>
      <c r="AP71" s="8">
        <f t="shared" si="47"/>
        <v>-178.90860138920897</v>
      </c>
      <c r="AQ71" s="8">
        <f t="shared" si="47"/>
        <v>-12251.548752091492</v>
      </c>
      <c r="AR71" s="8">
        <f t="shared" si="47"/>
        <v>6078.1437419113763</v>
      </c>
      <c r="AS71" s="8">
        <f t="shared" si="47"/>
        <v>-1895.932800889886</v>
      </c>
      <c r="AT71" s="8">
        <f t="shared" si="47"/>
        <v>1105.9608005191001</v>
      </c>
      <c r="AU71" s="8">
        <f t="shared" si="47"/>
        <v>5288.1717415405892</v>
      </c>
      <c r="AX71">
        <f>IF(Z71&gt;0, (R71*SUMPRODUCT(K71:$K$98, X71:$X$98)-K71*$AZ$3)/Z71, 0)</f>
        <v>0</v>
      </c>
    </row>
    <row r="72" spans="5:50" x14ac:dyDescent="0.25">
      <c r="F72" s="5">
        <f>EconomicRates!C112</f>
        <v>3.5571999999999999E-2</v>
      </c>
      <c r="G72" s="5">
        <f>EconomicRates!D112</f>
        <v>7.0000000000000007E-2</v>
      </c>
      <c r="H72" s="5"/>
      <c r="I72" s="5"/>
      <c r="M72" s="6"/>
      <c r="Q72" s="4"/>
      <c r="AX72">
        <f>IF(Z72&gt;0, (R72*SUMPRODUCT(K72:$K$98, X72:$X$98)-K72*$AZ$3)/Z72, 0)</f>
        <v>0</v>
      </c>
    </row>
    <row r="73" spans="5:50" x14ac:dyDescent="0.25">
      <c r="F73" s="5">
        <f>EconomicRates!C113</f>
        <v>3.5571999999999999E-2</v>
      </c>
      <c r="G73" s="5">
        <f>EconomicRates!D113</f>
        <v>7.0000000000000007E-2</v>
      </c>
      <c r="H73" s="5"/>
      <c r="I73" s="5"/>
      <c r="M73" s="6"/>
      <c r="Q73" s="4"/>
      <c r="AX73">
        <f>IF(Z73&gt;0, (R73*SUMPRODUCT(K73:$K$98, X73:$X$98)-K73*$AZ$3)/Z73, 0)</f>
        <v>0</v>
      </c>
    </row>
    <row r="74" spans="5:50" x14ac:dyDescent="0.25">
      <c r="F74" s="5">
        <f>EconomicRates!C114</f>
        <v>3.5571999999999999E-2</v>
      </c>
      <c r="G74" s="5">
        <f>EconomicRates!D114</f>
        <v>7.0000000000000007E-2</v>
      </c>
      <c r="H74" s="5"/>
      <c r="I74" s="5"/>
      <c r="M74" s="6"/>
      <c r="Q74" s="4"/>
      <c r="AX74">
        <f>IF(Z74&gt;0, (R74*SUMPRODUCT(K74:$K$98, X74:$X$98)-K74*$AZ$3)/Z74, 0)</f>
        <v>0</v>
      </c>
    </row>
    <row r="75" spans="5:50" x14ac:dyDescent="0.25">
      <c r="F75" s="5">
        <f>EconomicRates!C115</f>
        <v>3.5571999999999999E-2</v>
      </c>
      <c r="G75" s="5">
        <f>EconomicRates!D115</f>
        <v>7.0000000000000007E-2</v>
      </c>
      <c r="H75" s="5"/>
      <c r="I75" s="5"/>
      <c r="M75" s="6"/>
      <c r="Q75" s="4"/>
      <c r="AX75">
        <f>IF(Z75&gt;0, (R75*SUMPRODUCT(K75:$K$98, X75:$X$98)-K75*$AZ$3)/Z75, 0)</f>
        <v>0</v>
      </c>
    </row>
    <row r="76" spans="5:50" x14ac:dyDescent="0.25">
      <c r="F76" s="5">
        <f>EconomicRates!C116</f>
        <v>3.5571999999999999E-2</v>
      </c>
      <c r="G76" s="5">
        <f>EconomicRates!D116</f>
        <v>7.0000000000000007E-2</v>
      </c>
      <c r="H76" s="5"/>
      <c r="I76" s="5"/>
      <c r="M76" s="6"/>
      <c r="Q76" s="4"/>
      <c r="AX76">
        <f>IF(Z76&gt;0, (R76*SUMPRODUCT(K76:$K$98, X76:$X$98)-K76*$AZ$3)/Z76, 0)</f>
        <v>0</v>
      </c>
    </row>
    <row r="77" spans="5:50" x14ac:dyDescent="0.25">
      <c r="F77" s="5">
        <f>EconomicRates!C117</f>
        <v>3.5571999999999999E-2</v>
      </c>
      <c r="G77" s="5">
        <f>EconomicRates!D117</f>
        <v>7.0000000000000007E-2</v>
      </c>
      <c r="H77" s="5"/>
      <c r="I77" s="5"/>
      <c r="M77" s="6"/>
      <c r="Q77" s="4"/>
      <c r="AX77">
        <f>IF(Z77&gt;0, (R77*SUMPRODUCT(K77:$K$98, X77:$X$98)-K77*$AZ$3)/Z77, 0)</f>
        <v>0</v>
      </c>
    </row>
    <row r="78" spans="5:50" x14ac:dyDescent="0.25">
      <c r="F78" s="5">
        <f>EconomicRates!C118</f>
        <v>3.5571999999999999E-2</v>
      </c>
      <c r="G78" s="5">
        <f>EconomicRates!D118</f>
        <v>7.0000000000000007E-2</v>
      </c>
      <c r="H78" s="5"/>
      <c r="I78" s="5"/>
      <c r="M78" s="6"/>
      <c r="Q78" s="4"/>
      <c r="AX78">
        <f>IF(Z78&gt;0, (R78*SUMPRODUCT(K78:$K$98, X78:$X$98)-K78*$AZ$3)/Z78, 0)</f>
        <v>0</v>
      </c>
    </row>
    <row r="79" spans="5:50" x14ac:dyDescent="0.25">
      <c r="F79" s="5">
        <f>EconomicRates!C119</f>
        <v>3.5571999999999999E-2</v>
      </c>
      <c r="G79" s="5">
        <f>EconomicRates!D119</f>
        <v>7.0000000000000007E-2</v>
      </c>
      <c r="H79" s="5"/>
      <c r="I79" s="5"/>
      <c r="M79" s="6"/>
      <c r="Q79" s="4"/>
      <c r="AX79">
        <f>IF(Z79&gt;0, (R79*SUMPRODUCT(K79:$K$98, X79:$X$98)-K79*$AZ$3)/Z79, 0)</f>
        <v>0</v>
      </c>
    </row>
    <row r="80" spans="5:50" x14ac:dyDescent="0.25">
      <c r="F80" s="5">
        <f>EconomicRates!C120</f>
        <v>3.5571999999999999E-2</v>
      </c>
      <c r="G80" s="5">
        <f>EconomicRates!D120</f>
        <v>7.0000000000000007E-2</v>
      </c>
      <c r="H80" s="5"/>
      <c r="I80" s="5"/>
      <c r="M80" s="6"/>
      <c r="Q80" s="4"/>
      <c r="AX80">
        <f>IF(Z80&gt;0, (R80*SUMPRODUCT(K80:$K$98, X80:$X$98)-K80*$AZ$3)/Z80, 0)</f>
        <v>0</v>
      </c>
    </row>
    <row r="81" spans="2:50" x14ac:dyDescent="0.25">
      <c r="F81" s="5">
        <f>EconomicRates!C121</f>
        <v>3.5571999999999999E-2</v>
      </c>
      <c r="G81" s="5">
        <f>EconomicRates!D121</f>
        <v>7.0000000000000007E-2</v>
      </c>
      <c r="H81" s="5"/>
      <c r="I81" s="5"/>
      <c r="M81" s="6"/>
      <c r="Q81" s="4"/>
      <c r="AX81">
        <f>IF(Z81&gt;0, (R81*SUMPRODUCT(K81:$K$98, X81:$X$98)-K81*$AZ$3)/Z81, 0)</f>
        <v>0</v>
      </c>
    </row>
    <row r="82" spans="2:50" x14ac:dyDescent="0.25">
      <c r="F82" s="5">
        <f>EconomicRates!C122</f>
        <v>3.5571999999999999E-2</v>
      </c>
      <c r="G82" s="5">
        <f>EconomicRates!D122</f>
        <v>7.0000000000000007E-2</v>
      </c>
      <c r="H82" s="5"/>
      <c r="I82" s="5"/>
      <c r="M82" s="6"/>
      <c r="Q82" s="4"/>
      <c r="AX82">
        <f>IF(Z82&gt;0, (R82*SUMPRODUCT(K82:$K$98, X82:$X$98)-K82*$AZ$3)/Z82, 0)</f>
        <v>0</v>
      </c>
    </row>
    <row r="83" spans="2:50" x14ac:dyDescent="0.25">
      <c r="F83" s="5">
        <f>EconomicRates!C123</f>
        <v>3.5571999999999999E-2</v>
      </c>
      <c r="G83" s="5">
        <f>EconomicRates!D123</f>
        <v>7.0000000000000007E-2</v>
      </c>
      <c r="H83" s="5"/>
      <c r="I83" s="5"/>
      <c r="M83" s="6"/>
      <c r="Q83" s="4"/>
      <c r="AX83">
        <f>IF(Z83&gt;0, (R83*SUMPRODUCT(K83:$K$98, X83:$X$98)-K83*$AZ$3)/Z83, 0)</f>
        <v>0</v>
      </c>
    </row>
    <row r="84" spans="2:50" x14ac:dyDescent="0.25">
      <c r="F84" s="5">
        <f>EconomicRates!C124</f>
        <v>3.5571999999999999E-2</v>
      </c>
      <c r="G84" s="5">
        <f>EconomicRates!D124</f>
        <v>7.0000000000000007E-2</v>
      </c>
      <c r="H84" s="5"/>
      <c r="I84" s="5"/>
      <c r="M84" s="6"/>
      <c r="Q84" s="4"/>
      <c r="AX84">
        <f>IF(Z84&gt;0, (R84*SUMPRODUCT(K84:$K$98, X84:$X$98)-K84*$AZ$3)/Z84, 0)</f>
        <v>0</v>
      </c>
    </row>
    <row r="85" spans="2:50" x14ac:dyDescent="0.25">
      <c r="F85" s="5">
        <f>EconomicRates!C125</f>
        <v>3.5571999999999999E-2</v>
      </c>
      <c r="G85" s="5">
        <f>EconomicRates!D125</f>
        <v>7.0000000000000007E-2</v>
      </c>
      <c r="H85" s="5"/>
      <c r="I85" s="5"/>
      <c r="M85" s="6"/>
      <c r="Q85" s="4"/>
      <c r="AX85">
        <f>IF(Z85&gt;0, (R85*SUMPRODUCT(K85:$K$98, X85:$X$98)-K85*$AZ$3)/Z85, 0)</f>
        <v>0</v>
      </c>
    </row>
    <row r="86" spans="2:50" x14ac:dyDescent="0.25">
      <c r="F86" s="5">
        <f>EconomicRates!C126</f>
        <v>3.5571999999999999E-2</v>
      </c>
      <c r="G86" s="5">
        <f>EconomicRates!D126</f>
        <v>7.0000000000000007E-2</v>
      </c>
      <c r="H86" s="5"/>
      <c r="I86" s="5"/>
      <c r="M86" s="6"/>
      <c r="Q86" s="4"/>
      <c r="AX86">
        <f>IF(Z86&gt;0, (R86*SUMPRODUCT(K86:$K$98, X86:$X$98)-K86*$AZ$3)/Z86, 0)</f>
        <v>0</v>
      </c>
    </row>
    <row r="87" spans="2:50" x14ac:dyDescent="0.25">
      <c r="F87" s="5">
        <f>EconomicRates!C127</f>
        <v>3.5571999999999999E-2</v>
      </c>
      <c r="G87" s="5">
        <f>EconomicRates!D127</f>
        <v>7.0000000000000007E-2</v>
      </c>
      <c r="H87" s="5"/>
      <c r="I87" s="5"/>
      <c r="M87" s="6"/>
      <c r="Q87" s="4"/>
      <c r="AX87">
        <f>IF(Z87&gt;0, (R87*SUMPRODUCT(K87:$K$98, X87:$X$98)-K87*$AZ$3)/Z87, 0)</f>
        <v>0</v>
      </c>
    </row>
    <row r="88" spans="2:50" x14ac:dyDescent="0.25">
      <c r="B88" s="6"/>
      <c r="F88" s="5">
        <f>EconomicRates!C128</f>
        <v>3.5571999999999999E-2</v>
      </c>
      <c r="G88" s="5">
        <f>EconomicRates!D128</f>
        <v>7.0000000000000007E-2</v>
      </c>
      <c r="H88" s="5"/>
      <c r="I88" s="5"/>
      <c r="M88" s="6"/>
      <c r="Q88" s="4"/>
      <c r="AX88">
        <f>IF(Z88&gt;0, (R88*SUMPRODUCT(K88:$K$98, X88:$X$98)-K88*$AZ$3)/Z88, 0)</f>
        <v>0</v>
      </c>
    </row>
    <row r="89" spans="2:50" x14ac:dyDescent="0.25">
      <c r="B89" s="6"/>
      <c r="F89" s="5">
        <f>EconomicRates!C129</f>
        <v>3.5571999999999999E-2</v>
      </c>
      <c r="G89" s="5">
        <f>EconomicRates!D129</f>
        <v>7.0000000000000007E-2</v>
      </c>
      <c r="H89" s="5"/>
      <c r="I89" s="5"/>
      <c r="M89" s="6"/>
      <c r="Q89" s="4"/>
      <c r="AX89">
        <f>IF(Z89&gt;0, (R89*SUMPRODUCT(K89:$K$98, X89:$X$98)-K89*$AZ$3)/Z89, 0)</f>
        <v>0</v>
      </c>
    </row>
    <row r="90" spans="2:50" x14ac:dyDescent="0.25">
      <c r="B90" s="6"/>
      <c r="F90" s="5">
        <f>EconomicRates!C130</f>
        <v>3.5571999999999999E-2</v>
      </c>
      <c r="G90" s="5">
        <f>EconomicRates!D130</f>
        <v>7.0000000000000007E-2</v>
      </c>
      <c r="H90" s="5"/>
      <c r="I90" s="5"/>
      <c r="Q90" s="4"/>
      <c r="AX90">
        <f>IF(Z90&gt;0, (R90*SUMPRODUCT(K90:$K$98, X90:$X$98)-K90*$AZ$3)/Z90, 0)</f>
        <v>0</v>
      </c>
    </row>
    <row r="91" spans="2:50" x14ac:dyDescent="0.25">
      <c r="B91" s="6"/>
      <c r="F91" s="5">
        <f>EconomicRates!C131</f>
        <v>3.5571999999999999E-2</v>
      </c>
      <c r="G91" s="5">
        <f>EconomicRates!D131</f>
        <v>7.0000000000000007E-2</v>
      </c>
      <c r="H91" s="5"/>
      <c r="I91" s="5"/>
      <c r="Q91" s="4"/>
      <c r="AX91">
        <f>IF(Z91&gt;0, (R91*SUMPRODUCT(K91:$K$98, X91:$X$98)-K91*$AZ$3)/Z91, 0)</f>
        <v>0</v>
      </c>
    </row>
    <row r="92" spans="2:50" x14ac:dyDescent="0.25">
      <c r="B92" s="6"/>
      <c r="F92" s="5">
        <f>EconomicRates!C132</f>
        <v>3.5571999999999999E-2</v>
      </c>
      <c r="G92" s="5">
        <f>EconomicRates!D132</f>
        <v>7.0000000000000007E-2</v>
      </c>
      <c r="H92" s="5"/>
      <c r="I92" s="5"/>
      <c r="Q92" s="4"/>
      <c r="AX92">
        <f>IF(Z92&gt;0, (R92*SUMPRODUCT(K92:$K$98, X92:$X$98)-K92*$AZ$3)/Z92, 0)</f>
        <v>0</v>
      </c>
    </row>
    <row r="93" spans="2:50" x14ac:dyDescent="0.25">
      <c r="B93" s="6"/>
      <c r="F93" s="5">
        <f>EconomicRates!C133</f>
        <v>3.5571999999999999E-2</v>
      </c>
      <c r="G93" s="5">
        <f>EconomicRates!D133</f>
        <v>7.0000000000000007E-2</v>
      </c>
      <c r="H93" s="5"/>
      <c r="I93" s="5"/>
      <c r="Q93" s="4"/>
      <c r="AX93">
        <f>IF(Z93&gt;0, (R93*SUMPRODUCT(K93:$K$98, X93:$X$98)-K93*$AZ$3)/Z93, 0)</f>
        <v>0</v>
      </c>
    </row>
    <row r="94" spans="2:50" x14ac:dyDescent="0.25">
      <c r="B94" s="6"/>
      <c r="F94" s="5">
        <f>EconomicRates!C134</f>
        <v>3.5571999999999999E-2</v>
      </c>
      <c r="G94" s="5">
        <f>EconomicRates!D134</f>
        <v>7.0000000000000007E-2</v>
      </c>
      <c r="H94" s="5"/>
      <c r="I94" s="5"/>
      <c r="Q94" s="4"/>
      <c r="AX94">
        <f>IF(Z94&gt;0, (R94*SUMPRODUCT(K94:$K$98, X94:$X$98)-K94*$AZ$3)/Z94, 0)</f>
        <v>0</v>
      </c>
    </row>
    <row r="95" spans="2:50" x14ac:dyDescent="0.25">
      <c r="B95" s="6"/>
      <c r="F95" s="5">
        <f>EconomicRates!C135</f>
        <v>3.5571999999999999E-2</v>
      </c>
      <c r="G95" s="5">
        <f>EconomicRates!D135</f>
        <v>7.0000000000000007E-2</v>
      </c>
      <c r="H95" s="5"/>
      <c r="I95" s="5"/>
      <c r="Q95" s="4"/>
      <c r="AX95">
        <f>IF(Z95&gt;0, (R95*SUMPRODUCT(K95:$K$98, X95:$X$98)-K95*$AZ$3)/Z95, 0)</f>
        <v>0</v>
      </c>
    </row>
    <row r="96" spans="2:50" x14ac:dyDescent="0.25">
      <c r="B96" s="6"/>
      <c r="F96" s="5">
        <f>EconomicRates!C136</f>
        <v>3.5571999999999999E-2</v>
      </c>
      <c r="G96" s="5">
        <f>EconomicRates!D136</f>
        <v>7.0000000000000007E-2</v>
      </c>
      <c r="H96" s="5"/>
      <c r="I96" s="5"/>
      <c r="Q96" s="4"/>
      <c r="AX96">
        <f>IF(Z96&gt;0, (R96*SUMPRODUCT(K96:$K$98, X96:$X$98)-K96*$AZ$3)/Z96, 0)</f>
        <v>0</v>
      </c>
    </row>
    <row r="97" spans="2:50" x14ac:dyDescent="0.25">
      <c r="B97" s="6"/>
      <c r="F97" s="5">
        <f>EconomicRates!C137</f>
        <v>3.5571999999999999E-2</v>
      </c>
      <c r="G97" s="5">
        <f>EconomicRates!D137</f>
        <v>7.0000000000000007E-2</v>
      </c>
      <c r="H97" s="5"/>
      <c r="I97" s="5"/>
      <c r="Q97" s="4"/>
      <c r="AX97">
        <f>IF(Z97&gt;0, (R97*SUMPRODUCT(K97:$K$98, X97:$X$98)-K97*$AZ$3)/Z97, 0)</f>
        <v>0</v>
      </c>
    </row>
    <row r="98" spans="2:50" x14ac:dyDescent="0.25">
      <c r="B98" s="6"/>
      <c r="F98" s="5">
        <f>EconomicRates!C138</f>
        <v>3.5571999999999999E-2</v>
      </c>
      <c r="G98" s="5">
        <f>EconomicRates!D138</f>
        <v>7.0000000000000007E-2</v>
      </c>
      <c r="H98" s="5"/>
      <c r="I98" s="5"/>
      <c r="Q98" s="4"/>
    </row>
    <row r="99" spans="2:50" x14ac:dyDescent="0.25">
      <c r="B99" s="6"/>
    </row>
    <row r="100" spans="2:50" x14ac:dyDescent="0.25">
      <c r="B100" s="6"/>
    </row>
    <row r="101" spans="2:50" x14ac:dyDescent="0.25">
      <c r="B101" s="6"/>
    </row>
    <row r="102" spans="2:50" x14ac:dyDescent="0.25">
      <c r="B102" s="6"/>
    </row>
    <row r="103" spans="2:50" x14ac:dyDescent="0.25">
      <c r="B103" s="6"/>
    </row>
    <row r="104" spans="2:50" x14ac:dyDescent="0.25">
      <c r="B104" s="6"/>
    </row>
    <row r="105" spans="2:50" x14ac:dyDescent="0.25">
      <c r="B105" s="6"/>
    </row>
    <row r="106" spans="2:50" x14ac:dyDescent="0.25">
      <c r="B106" s="6"/>
    </row>
    <row r="107" spans="2:50" x14ac:dyDescent="0.25">
      <c r="B107" s="6"/>
    </row>
    <row r="108" spans="2:50" x14ac:dyDescent="0.25">
      <c r="B108" s="6"/>
    </row>
    <row r="109" spans="2:50" x14ac:dyDescent="0.25">
      <c r="B109" s="6"/>
    </row>
    <row r="110" spans="2:50" x14ac:dyDescent="0.25">
      <c r="B110" s="6"/>
    </row>
    <row r="111" spans="2:50" x14ac:dyDescent="0.25">
      <c r="B111" s="6"/>
    </row>
    <row r="112" spans="2:50" x14ac:dyDescent="0.25">
      <c r="B112" s="6"/>
    </row>
    <row r="113" spans="2:2" x14ac:dyDescent="0.25">
      <c r="B113" s="6"/>
    </row>
    <row r="114" spans="2:2" x14ac:dyDescent="0.25">
      <c r="B114" s="6"/>
    </row>
    <row r="115" spans="2:2" x14ac:dyDescent="0.25">
      <c r="B115" s="6"/>
    </row>
    <row r="116" spans="2:2" x14ac:dyDescent="0.25">
      <c r="B116" s="6"/>
    </row>
    <row r="117" spans="2:2" x14ac:dyDescent="0.25">
      <c r="B117" s="6"/>
    </row>
    <row r="118" spans="2:2" x14ac:dyDescent="0.25">
      <c r="B118" s="6"/>
    </row>
    <row r="119" spans="2:2" x14ac:dyDescent="0.25">
      <c r="B119" s="6"/>
    </row>
    <row r="120" spans="2:2" x14ac:dyDescent="0.25">
      <c r="B120" s="6"/>
    </row>
    <row r="121" spans="2:2" x14ac:dyDescent="0.25">
      <c r="B121" s="6"/>
    </row>
    <row r="122" spans="2:2" x14ac:dyDescent="0.25">
      <c r="B122" s="6"/>
    </row>
    <row r="123" spans="2:2" x14ac:dyDescent="0.25">
      <c r="B123" s="6"/>
    </row>
    <row r="124" spans="2:2" x14ac:dyDescent="0.25">
      <c r="B124" s="6"/>
    </row>
    <row r="125" spans="2:2" x14ac:dyDescent="0.25">
      <c r="B125" s="6"/>
    </row>
    <row r="126" spans="2:2" x14ac:dyDescent="0.25">
      <c r="B126" s="6"/>
    </row>
    <row r="127" spans="2:2" x14ac:dyDescent="0.25">
      <c r="B127" s="6"/>
    </row>
    <row r="128" spans="2:2" x14ac:dyDescent="0.25">
      <c r="B128" s="6"/>
    </row>
    <row r="129" spans="2:2" x14ac:dyDescent="0.25">
      <c r="B129" s="6"/>
    </row>
    <row r="130" spans="2:2" x14ac:dyDescent="0.25">
      <c r="B130" s="6"/>
    </row>
    <row r="131" spans="2:2" x14ac:dyDescent="0.25">
      <c r="B131" s="6"/>
    </row>
    <row r="132" spans="2:2" x14ac:dyDescent="0.25">
      <c r="B132" s="6"/>
    </row>
    <row r="133" spans="2:2" x14ac:dyDescent="0.25">
      <c r="B133" s="6"/>
    </row>
    <row r="134" spans="2:2" x14ac:dyDescent="0.25">
      <c r="B134" s="6"/>
    </row>
    <row r="135" spans="2:2" x14ac:dyDescent="0.25">
      <c r="B135" s="6"/>
    </row>
    <row r="136" spans="2:2" x14ac:dyDescent="0.25">
      <c r="B136" s="6"/>
    </row>
    <row r="137" spans="2:2" x14ac:dyDescent="0.25">
      <c r="B137" s="6"/>
    </row>
    <row r="138" spans="2:2" x14ac:dyDescent="0.25">
      <c r="B138" s="6"/>
    </row>
    <row r="139" spans="2:2" x14ac:dyDescent="0.25">
      <c r="B139" s="6"/>
    </row>
    <row r="140" spans="2:2" x14ac:dyDescent="0.25">
      <c r="B140" s="6"/>
    </row>
    <row r="141" spans="2:2" x14ac:dyDescent="0.25">
      <c r="B141" s="6"/>
    </row>
    <row r="142" spans="2:2" x14ac:dyDescent="0.25">
      <c r="B142" s="6"/>
    </row>
    <row r="143" spans="2:2" x14ac:dyDescent="0.25">
      <c r="B143" s="6"/>
    </row>
    <row r="144" spans="2:2" x14ac:dyDescent="0.25">
      <c r="B144" s="6"/>
    </row>
    <row r="145" spans="2:2" x14ac:dyDescent="0.25">
      <c r="B145" s="6"/>
    </row>
    <row r="146" spans="2:2" x14ac:dyDescent="0.25">
      <c r="B146" s="6"/>
    </row>
    <row r="147" spans="2:2" x14ac:dyDescent="0.25">
      <c r="B147" s="6"/>
    </row>
    <row r="148" spans="2:2" x14ac:dyDescent="0.25">
      <c r="B148" s="6"/>
    </row>
    <row r="149" spans="2:2" x14ac:dyDescent="0.25">
      <c r="B149" s="6"/>
    </row>
    <row r="150" spans="2:2" x14ac:dyDescent="0.25">
      <c r="B150" s="6"/>
    </row>
    <row r="151" spans="2:2" x14ac:dyDescent="0.25">
      <c r="B151" s="6"/>
    </row>
    <row r="152" spans="2:2" x14ac:dyDescent="0.25">
      <c r="B152" s="6"/>
    </row>
    <row r="153" spans="2:2" x14ac:dyDescent="0.25">
      <c r="B153" s="6"/>
    </row>
    <row r="154" spans="2:2" x14ac:dyDescent="0.25">
      <c r="B154" s="6"/>
    </row>
    <row r="155" spans="2:2" x14ac:dyDescent="0.25">
      <c r="B155" s="6"/>
    </row>
    <row r="156" spans="2:2" x14ac:dyDescent="0.25">
      <c r="B156" s="6"/>
    </row>
    <row r="157" spans="2:2" x14ac:dyDescent="0.25">
      <c r="B157" s="6"/>
    </row>
    <row r="158" spans="2:2" x14ac:dyDescent="0.25">
      <c r="B158" s="6"/>
    </row>
    <row r="159" spans="2:2" x14ac:dyDescent="0.25">
      <c r="B159" s="6"/>
    </row>
    <row r="160" spans="2:2" x14ac:dyDescent="0.25">
      <c r="B160" s="6"/>
    </row>
    <row r="161" spans="2:2" x14ac:dyDescent="0.25">
      <c r="B161" s="6"/>
    </row>
    <row r="162" spans="2:2" x14ac:dyDescent="0.25">
      <c r="B162" s="6"/>
    </row>
    <row r="163" spans="2:2" x14ac:dyDescent="0.25">
      <c r="B163" s="6"/>
    </row>
    <row r="164" spans="2:2" x14ac:dyDescent="0.25">
      <c r="B164" s="6"/>
    </row>
  </sheetData>
  <conditionalFormatting sqref="AN71:AU71">
    <cfRule type="cellIs" dxfId="12" priority="1" operator="lessThan">
      <formula>0</formula>
    </cfRule>
  </conditionalFormatting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86BEF1-81A9-4B2C-8AF5-29FF5FF4C1C7}">
  <dimension ref="A1:AZ100"/>
  <sheetViews>
    <sheetView workbookViewId="0">
      <selection activeCell="J53" sqref="J53"/>
    </sheetView>
  </sheetViews>
  <sheetFormatPr defaultRowHeight="15" x14ac:dyDescent="0.25"/>
  <cols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</cols>
  <sheetData>
    <row r="1" spans="1:52" x14ac:dyDescent="0.25">
      <c r="A1" t="s">
        <v>0</v>
      </c>
      <c r="Q1" t="s">
        <v>1</v>
      </c>
      <c r="W1" t="s">
        <v>2</v>
      </c>
      <c r="AB1" t="s">
        <v>45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2">
        <f>'S.26.04.D'!C3*(1+C12)</f>
        <v>16994.123984093476</v>
      </c>
      <c r="K3">
        <v>1</v>
      </c>
      <c r="L3" s="2">
        <v>0</v>
      </c>
      <c r="O3">
        <f>$C$3</f>
        <v>16994.123984093476</v>
      </c>
      <c r="P3">
        <f>O3*C5</f>
        <v>1699.4123984093476</v>
      </c>
      <c r="Q3" s="4">
        <f>B8</f>
        <v>100</v>
      </c>
      <c r="R3">
        <f t="shared" ref="R3:R66" si="0">$C$6</f>
        <v>500000</v>
      </c>
      <c r="S3">
        <f t="shared" ref="S3:S66" si="1">AX3</f>
        <v>0</v>
      </c>
      <c r="W3">
        <v>1</v>
      </c>
      <c r="Z3">
        <v>1</v>
      </c>
      <c r="AC3">
        <f t="shared" ref="AC3:AC66" si="2">S3*Z3</f>
        <v>0</v>
      </c>
      <c r="AE3">
        <f t="shared" ref="AE3:AE66" si="3">$Z3*O3</f>
        <v>16994.123984093476</v>
      </c>
      <c r="AF3">
        <f t="shared" ref="AF3:AG34" si="4">-$Z3*P3</f>
        <v>-1699.4123984093476</v>
      </c>
      <c r="AG3">
        <f t="shared" si="4"/>
        <v>-100</v>
      </c>
      <c r="AH3">
        <f t="shared" ref="AH3:AH66" si="5">-X3*R3</f>
        <v>0</v>
      </c>
      <c r="AI3">
        <f t="shared" ref="AI3:AI34" si="6">SUM(AE3:AH3)</f>
        <v>15194.711585684128</v>
      </c>
      <c r="AJ3">
        <f t="shared" ref="AJ3:AJ66" si="7">AB3-AC3</f>
        <v>0</v>
      </c>
      <c r="AL3">
        <f t="shared" ref="AL3:AL34" si="8">SUM(AI3:AK3)</f>
        <v>15194.711585684128</v>
      </c>
      <c r="AN3">
        <f t="shared" ref="AN3:AU34" si="9">AE3*$K3</f>
        <v>16994.123984093476</v>
      </c>
      <c r="AO3">
        <f t="shared" si="9"/>
        <v>-1699.4123984093476</v>
      </c>
      <c r="AP3">
        <f t="shared" si="9"/>
        <v>-100</v>
      </c>
      <c r="AQ3">
        <f t="shared" si="9"/>
        <v>0</v>
      </c>
      <c r="AR3">
        <f t="shared" si="9"/>
        <v>15194.711585684128</v>
      </c>
      <c r="AS3">
        <f t="shared" si="9"/>
        <v>0</v>
      </c>
      <c r="AT3">
        <f t="shared" si="9"/>
        <v>0</v>
      </c>
      <c r="AU3">
        <f t="shared" si="9"/>
        <v>15194.711585684128</v>
      </c>
      <c r="AW3">
        <v>0</v>
      </c>
      <c r="AX3">
        <f>IF(Z3&gt;0, (R3*SUMPRODUCT(K3:$K$98, X3:$X$98)-K3*$AZ$3)/Z3, 0)</f>
        <v>0</v>
      </c>
      <c r="AZ3">
        <f>C6*SUMPRODUCT(X4:X98, K4:K98)/1</f>
        <v>10509.882918038404</v>
      </c>
    </row>
    <row r="4" spans="1:52" x14ac:dyDescent="0.25">
      <c r="A4" t="s">
        <v>14</v>
      </c>
      <c r="C4" t="s">
        <v>37</v>
      </c>
      <c r="E4">
        <v>2004</v>
      </c>
      <c r="F4" s="5">
        <f>EconomicRates!C44</f>
        <v>3.5571999999999999E-2</v>
      </c>
      <c r="G4" s="5">
        <f>EconomicRates!D44</f>
        <v>7.0000000000000007E-2</v>
      </c>
      <c r="H4" s="5">
        <f t="shared" ref="H4:H67" si="10">G4+$C$9</f>
        <v>0.12000000000000001</v>
      </c>
      <c r="I4" s="5">
        <f t="shared" ref="I4:I67" si="11">1+H4</f>
        <v>1.1200000000000001</v>
      </c>
      <c r="J4">
        <f t="shared" ref="J4:J67" si="12">1/I4</f>
        <v>0.89285714285714279</v>
      </c>
      <c r="K4">
        <f>J4</f>
        <v>0.89285714285714279</v>
      </c>
      <c r="L4" s="2">
        <v>1</v>
      </c>
      <c r="M4" s="6">
        <f t="array" ref="M4:M98">Mortalities!B2:B96</f>
        <v>2.5950000000000001E-3</v>
      </c>
      <c r="R4">
        <f t="shared" si="0"/>
        <v>500000</v>
      </c>
      <c r="S4">
        <f t="shared" si="1"/>
        <v>1140.4225055327292</v>
      </c>
      <c r="U4">
        <f t="shared" ref="U4:U67" si="13">M4</f>
        <v>2.5950000000000001E-3</v>
      </c>
      <c r="V4">
        <f t="shared" ref="V4:V67" si="14">$C$10</f>
        <v>0.01</v>
      </c>
      <c r="W4">
        <f t="shared" ref="W4:W67" si="15">Z3</f>
        <v>1</v>
      </c>
      <c r="X4">
        <f t="shared" ref="X4:X67" si="16">U4*W4</f>
        <v>2.5950000000000001E-3</v>
      </c>
      <c r="Y4">
        <f t="shared" ref="Y4:Y67" si="17">V4*W4</f>
        <v>0.01</v>
      </c>
      <c r="Z4">
        <f t="shared" ref="Z4:Z67" si="18">MAX(0, W4-X4-Y4)</f>
        <v>0.98740499999999998</v>
      </c>
      <c r="AB4">
        <f t="shared" ref="AB4:AB67" si="19">AC3</f>
        <v>0</v>
      </c>
      <c r="AC4">
        <f t="shared" si="2"/>
        <v>1126.0588840755445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-1297.5</v>
      </c>
      <c r="AI4">
        <f t="shared" si="6"/>
        <v>-1297.5</v>
      </c>
      <c r="AJ4">
        <f t="shared" si="7"/>
        <v>-1126.0588840755445</v>
      </c>
      <c r="AK4">
        <f>G4*SUM(AB4, AE4:AF4)</f>
        <v>0</v>
      </c>
      <c r="AL4">
        <f t="shared" si="8"/>
        <v>-2423.5588840755445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-1158.4821428571427</v>
      </c>
      <c r="AR4">
        <f t="shared" si="9"/>
        <v>-1158.4821428571427</v>
      </c>
      <c r="AS4">
        <f t="shared" si="9"/>
        <v>-1005.4097179245932</v>
      </c>
      <c r="AT4">
        <f t="shared" si="9"/>
        <v>0</v>
      </c>
      <c r="AU4">
        <f t="shared" si="9"/>
        <v>-2163.8918607817359</v>
      </c>
      <c r="AW4">
        <v>1</v>
      </c>
      <c r="AX4">
        <f>IF(Z4&gt;0, (R4*SUMPRODUCT(K4:$K$98, X4:$X$98)-K4*$AZ$3)/Z4, 0)</f>
        <v>1140.4225055327292</v>
      </c>
    </row>
    <row r="5" spans="1:52" x14ac:dyDescent="0.25">
      <c r="C5" s="2">
        <f>'S.26.04.A'!C5</f>
        <v>0.1</v>
      </c>
      <c r="E5">
        <v>2005</v>
      </c>
      <c r="F5" s="5">
        <f>EconomicRates!C45</f>
        <v>3.5571999999999999E-2</v>
      </c>
      <c r="G5" s="5">
        <f>EconomicRates!D45</f>
        <v>7.0000000000000007E-2</v>
      </c>
      <c r="H5" s="5">
        <f t="shared" si="10"/>
        <v>0.12000000000000001</v>
      </c>
      <c r="I5" s="5">
        <f t="shared" si="11"/>
        <v>1.1200000000000001</v>
      </c>
      <c r="J5">
        <f t="shared" si="12"/>
        <v>0.89285714285714279</v>
      </c>
      <c r="K5">
        <f t="shared" ref="K5:K68" si="20">K4*J5</f>
        <v>0.79719387755102034</v>
      </c>
      <c r="L5" s="2">
        <v>2</v>
      </c>
      <c r="M5" s="6">
        <v>2.5990000000000002E-3</v>
      </c>
      <c r="Q5" s="4">
        <f t="shared" ref="Q5:Q68" si="21">$C$8</f>
        <v>12.5</v>
      </c>
      <c r="R5">
        <f t="shared" si="0"/>
        <v>500000</v>
      </c>
      <c r="S5">
        <f t="shared" si="1"/>
        <v>997.97097751985427</v>
      </c>
      <c r="U5">
        <f t="shared" si="13"/>
        <v>2.5990000000000002E-3</v>
      </c>
      <c r="V5">
        <f t="shared" si="14"/>
        <v>0.01</v>
      </c>
      <c r="W5">
        <f t="shared" si="15"/>
        <v>0.98740499999999998</v>
      </c>
      <c r="X5">
        <f t="shared" si="16"/>
        <v>2.5662655950000001E-3</v>
      </c>
      <c r="Y5">
        <f t="shared" si="17"/>
        <v>9.8740500000000005E-3</v>
      </c>
      <c r="Z5">
        <f t="shared" si="18"/>
        <v>0.97496468440500006</v>
      </c>
      <c r="AB5">
        <f t="shared" si="19"/>
        <v>1126.0588840755445</v>
      </c>
      <c r="AC5">
        <f t="shared" si="2"/>
        <v>972.98645914299414</v>
      </c>
      <c r="AE5">
        <f t="shared" si="3"/>
        <v>0</v>
      </c>
      <c r="AF5">
        <f t="shared" si="4"/>
        <v>0</v>
      </c>
      <c r="AG5">
        <f t="shared" si="4"/>
        <v>-12.187058555062501</v>
      </c>
      <c r="AH5">
        <f t="shared" si="5"/>
        <v>-1283.1327975000002</v>
      </c>
      <c r="AI5">
        <f t="shared" si="6"/>
        <v>-1295.3198560550627</v>
      </c>
      <c r="AJ5">
        <f t="shared" si="7"/>
        <v>153.07242493255035</v>
      </c>
      <c r="AK5">
        <f>G5*SUM(AB5, AE5:AF5)</f>
        <v>78.824121885288122</v>
      </c>
      <c r="AL5">
        <f t="shared" si="8"/>
        <v>-1063.4233092372242</v>
      </c>
      <c r="AN5">
        <f t="shared" si="9"/>
        <v>0</v>
      </c>
      <c r="AO5">
        <f t="shared" si="9"/>
        <v>0</v>
      </c>
      <c r="AP5">
        <f t="shared" si="9"/>
        <v>-9.71544846545161</v>
      </c>
      <c r="AQ5">
        <f t="shared" si="9"/>
        <v>-1022.9056102519133</v>
      </c>
      <c r="AR5">
        <f t="shared" si="9"/>
        <v>-1032.621058717365</v>
      </c>
      <c r="AS5">
        <f t="shared" si="9"/>
        <v>122.02839997811729</v>
      </c>
      <c r="AT5">
        <f t="shared" si="9"/>
        <v>62.838107370287084</v>
      </c>
      <c r="AU5">
        <f t="shared" si="9"/>
        <v>-847.75455136896051</v>
      </c>
      <c r="AW5">
        <v>2</v>
      </c>
      <c r="AX5">
        <f>IF(Z5&gt;0, (R5*SUMPRODUCT(K5:$K$98, X5:$X$98)-K5*$AZ$3)/Z5, 0)</f>
        <v>997.97097751985427</v>
      </c>
    </row>
    <row r="6" spans="1:52" x14ac:dyDescent="0.25">
      <c r="A6" t="s">
        <v>16</v>
      </c>
      <c r="C6" s="2">
        <v>500000</v>
      </c>
      <c r="E6">
        <v>2006</v>
      </c>
      <c r="F6" s="5">
        <f>EconomicRates!C46</f>
        <v>3.5571999999999999E-2</v>
      </c>
      <c r="G6" s="5">
        <f>EconomicRates!D46</f>
        <v>7.0000000000000007E-2</v>
      </c>
      <c r="H6" s="5">
        <f t="shared" si="10"/>
        <v>0.12000000000000001</v>
      </c>
      <c r="I6" s="5">
        <f t="shared" si="11"/>
        <v>1.1200000000000001</v>
      </c>
      <c r="J6">
        <f t="shared" si="12"/>
        <v>0.89285714285714279</v>
      </c>
      <c r="K6">
        <f t="shared" si="20"/>
        <v>0.71178024781341098</v>
      </c>
      <c r="L6" s="2">
        <v>3</v>
      </c>
      <c r="M6" s="6">
        <v>2.6029999999999998E-3</v>
      </c>
      <c r="Q6" s="4">
        <f t="shared" si="21"/>
        <v>12.5</v>
      </c>
      <c r="R6">
        <f t="shared" si="0"/>
        <v>500000</v>
      </c>
      <c r="S6">
        <f t="shared" si="1"/>
        <v>880.63589029244338</v>
      </c>
      <c r="U6">
        <f t="shared" si="13"/>
        <v>2.6029999999999998E-3</v>
      </c>
      <c r="V6">
        <f t="shared" si="14"/>
        <v>0.01</v>
      </c>
      <c r="W6">
        <f t="shared" si="15"/>
        <v>0.97496468440500006</v>
      </c>
      <c r="X6">
        <f t="shared" si="16"/>
        <v>2.5378330735062152E-3</v>
      </c>
      <c r="Y6">
        <f t="shared" si="17"/>
        <v>9.7496468440500007E-3</v>
      </c>
      <c r="Z6">
        <f t="shared" si="18"/>
        <v>0.96267720448744387</v>
      </c>
      <c r="AB6">
        <f t="shared" si="19"/>
        <v>972.98645914299414</v>
      </c>
      <c r="AC6">
        <f t="shared" si="2"/>
        <v>847.76809703804065</v>
      </c>
      <c r="AE6">
        <f t="shared" si="3"/>
        <v>0</v>
      </c>
      <c r="AF6">
        <f t="shared" si="4"/>
        <v>0</v>
      </c>
      <c r="AG6">
        <f t="shared" si="4"/>
        <v>-12.033465056093048</v>
      </c>
      <c r="AH6">
        <f t="shared" si="5"/>
        <v>-1268.9165367531075</v>
      </c>
      <c r="AI6">
        <f t="shared" si="6"/>
        <v>-1280.9500018092006</v>
      </c>
      <c r="AJ6">
        <f t="shared" si="7"/>
        <v>125.21836210495348</v>
      </c>
      <c r="AK6">
        <f>G6*SUM(AB6, AE6:AF6)</f>
        <v>68.109052140009595</v>
      </c>
      <c r="AL6">
        <f t="shared" si="8"/>
        <v>-1087.6225875642374</v>
      </c>
      <c r="AN6">
        <f t="shared" si="9"/>
        <v>0</v>
      </c>
      <c r="AO6">
        <f t="shared" si="9"/>
        <v>0</v>
      </c>
      <c r="AP6">
        <f t="shared" si="9"/>
        <v>-8.5651827396799316</v>
      </c>
      <c r="AQ6">
        <f t="shared" si="9"/>
        <v>-903.18972698466212</v>
      </c>
      <c r="AR6">
        <f t="shared" si="9"/>
        <v>-911.75490972434204</v>
      </c>
      <c r="AS6">
        <f t="shared" si="9"/>
        <v>89.127956809853217</v>
      </c>
      <c r="AT6">
        <f t="shared" si="9"/>
        <v>48.478678010552557</v>
      </c>
      <c r="AU6">
        <f t="shared" si="9"/>
        <v>-774.14827490393623</v>
      </c>
      <c r="AW6">
        <v>3</v>
      </c>
      <c r="AX6">
        <f>IF(Z6&gt;0, (R6*SUMPRODUCT(K6:$K$98, X6:$X$98)-K6*$AZ$3)/Z6, 0)</f>
        <v>880.63589029244338</v>
      </c>
    </row>
    <row r="7" spans="1:52" x14ac:dyDescent="0.25">
      <c r="A7" t="s">
        <v>15</v>
      </c>
      <c r="B7" t="s">
        <v>37</v>
      </c>
      <c r="C7" t="s">
        <v>46</v>
      </c>
      <c r="E7">
        <v>2007</v>
      </c>
      <c r="F7" s="5">
        <f>EconomicRates!C47</f>
        <v>3.5571999999999999E-2</v>
      </c>
      <c r="G7" s="5">
        <f>EconomicRates!D47</f>
        <v>7.0000000000000007E-2</v>
      </c>
      <c r="H7" s="5">
        <f t="shared" si="10"/>
        <v>0.12000000000000001</v>
      </c>
      <c r="I7" s="5">
        <f t="shared" si="11"/>
        <v>1.1200000000000001</v>
      </c>
      <c r="J7">
        <f t="shared" si="12"/>
        <v>0.89285714285714279</v>
      </c>
      <c r="K7">
        <f t="shared" si="20"/>
        <v>0.63551807840483121</v>
      </c>
      <c r="L7" s="2">
        <v>4</v>
      </c>
      <c r="M7" s="6">
        <v>2.6080000000000001E-3</v>
      </c>
      <c r="Q7" s="4">
        <f t="shared" si="21"/>
        <v>12.5</v>
      </c>
      <c r="R7">
        <f t="shared" si="0"/>
        <v>500000</v>
      </c>
      <c r="S7">
        <f t="shared" si="1"/>
        <v>784.9064972662668</v>
      </c>
      <c r="U7">
        <f t="shared" si="13"/>
        <v>2.6080000000000001E-3</v>
      </c>
      <c r="V7">
        <f t="shared" si="14"/>
        <v>0.01</v>
      </c>
      <c r="W7">
        <f t="shared" si="15"/>
        <v>0.96267720448744387</v>
      </c>
      <c r="X7">
        <f t="shared" si="16"/>
        <v>2.5106621493032537E-3</v>
      </c>
      <c r="Y7">
        <f t="shared" si="17"/>
        <v>9.6267720448744397E-3</v>
      </c>
      <c r="Z7">
        <f t="shared" si="18"/>
        <v>0.9505397702932662</v>
      </c>
      <c r="AB7">
        <f t="shared" si="19"/>
        <v>847.76809703804065</v>
      </c>
      <c r="AC7">
        <f t="shared" si="2"/>
        <v>746.08484161316937</v>
      </c>
      <c r="AE7">
        <f t="shared" si="3"/>
        <v>0</v>
      </c>
      <c r="AF7">
        <f t="shared" si="4"/>
        <v>0</v>
      </c>
      <c r="AG7">
        <f t="shared" si="4"/>
        <v>-11.881747128665827</v>
      </c>
      <c r="AH7">
        <f t="shared" si="5"/>
        <v>-1255.3310746516267</v>
      </c>
      <c r="AI7">
        <f t="shared" si="6"/>
        <v>-1267.2128217802926</v>
      </c>
      <c r="AJ7">
        <f t="shared" si="7"/>
        <v>101.68325542487128</v>
      </c>
      <c r="AK7">
        <f>G7*SUM(AB7, AE7:AF7)</f>
        <v>59.343766792662848</v>
      </c>
      <c r="AL7">
        <f t="shared" si="8"/>
        <v>-1106.1857995627586</v>
      </c>
      <c r="AN7">
        <f t="shared" si="9"/>
        <v>0</v>
      </c>
      <c r="AO7">
        <f t="shared" si="9"/>
        <v>0</v>
      </c>
      <c r="AP7">
        <f t="shared" si="9"/>
        <v>-7.551065103301827</v>
      </c>
      <c r="AQ7">
        <f t="shared" si="9"/>
        <v>-797.78559232447355</v>
      </c>
      <c r="AR7">
        <f t="shared" si="9"/>
        <v>-805.33665742777544</v>
      </c>
      <c r="AS7">
        <f t="shared" si="9"/>
        <v>64.621547093561816</v>
      </c>
      <c r="AT7">
        <f t="shared" si="9"/>
        <v>37.714036637377525</v>
      </c>
      <c r="AU7">
        <f t="shared" si="9"/>
        <v>-703.0010736968361</v>
      </c>
      <c r="AW7">
        <v>4</v>
      </c>
      <c r="AX7">
        <f>IF(Z7&gt;0, (R7*SUMPRODUCT(K7:$K$98, X7:$X$98)-K7*$AZ$3)/Z7, 0)</f>
        <v>784.9064972662668</v>
      </c>
    </row>
    <row r="8" spans="1:52" x14ac:dyDescent="0.25">
      <c r="B8" s="2">
        <f>'S.26.04.A'!B8</f>
        <v>100</v>
      </c>
      <c r="C8" s="2">
        <f>'S.26.04.A'!C8</f>
        <v>12.5</v>
      </c>
      <c r="E8">
        <v>2008</v>
      </c>
      <c r="F8" s="5">
        <f>EconomicRates!C48</f>
        <v>3.5571999999999999E-2</v>
      </c>
      <c r="G8" s="5">
        <f>EconomicRates!D48</f>
        <v>7.0000000000000007E-2</v>
      </c>
      <c r="H8" s="5">
        <f t="shared" si="10"/>
        <v>0.12000000000000001</v>
      </c>
      <c r="I8" s="5">
        <f t="shared" si="11"/>
        <v>1.1200000000000001</v>
      </c>
      <c r="J8">
        <f t="shared" si="12"/>
        <v>0.89285714285714279</v>
      </c>
      <c r="K8">
        <f t="shared" si="20"/>
        <v>0.5674268557185993</v>
      </c>
      <c r="L8" s="2">
        <v>5</v>
      </c>
      <c r="M8" s="6">
        <v>2.614E-3</v>
      </c>
      <c r="Q8" s="4">
        <f t="shared" si="21"/>
        <v>12.5</v>
      </c>
      <c r="R8">
        <f t="shared" si="0"/>
        <v>500000</v>
      </c>
      <c r="S8">
        <f t="shared" si="1"/>
        <v>707.3999966218671</v>
      </c>
      <c r="U8">
        <f t="shared" si="13"/>
        <v>2.614E-3</v>
      </c>
      <c r="V8">
        <f t="shared" si="14"/>
        <v>0.01</v>
      </c>
      <c r="W8">
        <f t="shared" si="15"/>
        <v>0.9505397702932662</v>
      </c>
      <c r="X8">
        <f t="shared" si="16"/>
        <v>2.4847109595465978E-3</v>
      </c>
      <c r="Y8">
        <f t="shared" si="17"/>
        <v>9.5053977029326622E-3</v>
      </c>
      <c r="Z8">
        <f t="shared" si="18"/>
        <v>0.9385496616307869</v>
      </c>
      <c r="AB8">
        <f t="shared" si="19"/>
        <v>746.08484161316937</v>
      </c>
      <c r="AC8">
        <f t="shared" si="2"/>
        <v>663.93002746707316</v>
      </c>
      <c r="AE8">
        <f t="shared" si="3"/>
        <v>0</v>
      </c>
      <c r="AF8">
        <f t="shared" si="4"/>
        <v>0</v>
      </c>
      <c r="AG8">
        <f t="shared" si="4"/>
        <v>-11.731870770384836</v>
      </c>
      <c r="AH8">
        <f t="shared" si="5"/>
        <v>-1242.3554797732988</v>
      </c>
      <c r="AI8">
        <f t="shared" si="6"/>
        <v>-1254.0873505436837</v>
      </c>
      <c r="AJ8">
        <f t="shared" si="7"/>
        <v>82.154814146096214</v>
      </c>
      <c r="AK8">
        <f t="shared" ref="AK8:AK71" si="22">G8*SUM(AB8:AB8, AE8:AF8)</f>
        <v>52.225938912921862</v>
      </c>
      <c r="AL8">
        <f t="shared" si="8"/>
        <v>-1119.7065974846655</v>
      </c>
      <c r="AN8">
        <f t="shared" si="9"/>
        <v>0</v>
      </c>
      <c r="AO8">
        <f t="shared" si="9"/>
        <v>0</v>
      </c>
      <c r="AP8">
        <f t="shared" si="9"/>
        <v>-6.6569785429364083</v>
      </c>
      <c r="AQ8">
        <f t="shared" si="9"/>
        <v>-704.9458635725349</v>
      </c>
      <c r="AR8">
        <f t="shared" si="9"/>
        <v>-711.60284211547128</v>
      </c>
      <c r="AS8">
        <f t="shared" si="9"/>
        <v>46.616847873065275</v>
      </c>
      <c r="AT8">
        <f t="shared" si="9"/>
        <v>29.634400304310894</v>
      </c>
      <c r="AU8">
        <f t="shared" si="9"/>
        <v>-635.35159393809499</v>
      </c>
      <c r="AW8">
        <v>5</v>
      </c>
      <c r="AX8">
        <f>IF(Z8&gt;0, (R8*SUMPRODUCT(K8:$K$98, X8:$X$98)-K8*$AZ$3)/Z8, 0)</f>
        <v>707.3999966218671</v>
      </c>
    </row>
    <row r="9" spans="1:52" x14ac:dyDescent="0.25">
      <c r="A9" t="s">
        <v>39</v>
      </c>
      <c r="C9" s="2">
        <f>'S.26.04.A'!C9</f>
        <v>0.05</v>
      </c>
      <c r="E9">
        <v>2009</v>
      </c>
      <c r="F9" s="5">
        <f>EconomicRates!C49</f>
        <v>3.5571999999999999E-2</v>
      </c>
      <c r="G9" s="5">
        <f>EconomicRates!D49</f>
        <v>7.0000000000000007E-2</v>
      </c>
      <c r="H9" s="5">
        <f t="shared" si="10"/>
        <v>0.12000000000000001</v>
      </c>
      <c r="I9" s="5">
        <f t="shared" si="11"/>
        <v>1.1200000000000001</v>
      </c>
      <c r="J9">
        <f t="shared" si="12"/>
        <v>0.89285714285714279</v>
      </c>
      <c r="K9">
        <f t="shared" si="20"/>
        <v>0.50663112117732079</v>
      </c>
      <c r="L9" s="2">
        <v>6</v>
      </c>
      <c r="M9" s="6">
        <v>2.624E-3</v>
      </c>
      <c r="Q9" s="4">
        <f t="shared" si="21"/>
        <v>12.5</v>
      </c>
      <c r="R9">
        <f t="shared" si="0"/>
        <v>500000</v>
      </c>
      <c r="S9">
        <f t="shared" si="1"/>
        <v>645.2350335652684</v>
      </c>
      <c r="U9">
        <f t="shared" si="13"/>
        <v>2.624E-3</v>
      </c>
      <c r="V9">
        <f t="shared" si="14"/>
        <v>0.01</v>
      </c>
      <c r="W9">
        <f t="shared" si="15"/>
        <v>0.9385496616307869</v>
      </c>
      <c r="X9">
        <f t="shared" si="16"/>
        <v>2.4627543121191848E-3</v>
      </c>
      <c r="Y9">
        <f t="shared" si="17"/>
        <v>9.3854966163078694E-3</v>
      </c>
      <c r="Z9">
        <f t="shared" si="18"/>
        <v>0.9267014107023599</v>
      </c>
      <c r="AB9">
        <f t="shared" si="19"/>
        <v>663.93002746707316</v>
      </c>
      <c r="AC9">
        <f t="shared" si="2"/>
        <v>597.94021583951871</v>
      </c>
      <c r="AE9">
        <f t="shared" si="3"/>
        <v>0</v>
      </c>
      <c r="AF9">
        <f t="shared" si="4"/>
        <v>0</v>
      </c>
      <c r="AG9">
        <f t="shared" si="4"/>
        <v>-11.583767633779498</v>
      </c>
      <c r="AH9">
        <f t="shared" si="5"/>
        <v>-1231.3771560595924</v>
      </c>
      <c r="AI9">
        <f t="shared" si="6"/>
        <v>-1242.9609236933718</v>
      </c>
      <c r="AJ9">
        <f t="shared" si="7"/>
        <v>65.989811627554445</v>
      </c>
      <c r="AK9">
        <f t="shared" si="22"/>
        <v>46.475101922695124</v>
      </c>
      <c r="AL9">
        <f t="shared" si="8"/>
        <v>-1130.4960101431222</v>
      </c>
      <c r="AN9">
        <f t="shared" si="9"/>
        <v>0</v>
      </c>
      <c r="AO9">
        <f t="shared" si="9"/>
        <v>0</v>
      </c>
      <c r="AP9">
        <f t="shared" si="9"/>
        <v>-5.8686971837592674</v>
      </c>
      <c r="AQ9">
        <f t="shared" si="9"/>
        <v>-623.853989166612</v>
      </c>
      <c r="AR9">
        <f t="shared" si="9"/>
        <v>-629.72268635037119</v>
      </c>
      <c r="AS9">
        <f t="shared" si="9"/>
        <v>33.432492251148112</v>
      </c>
      <c r="AT9">
        <f t="shared" si="9"/>
        <v>23.545732993925288</v>
      </c>
      <c r="AU9">
        <f t="shared" si="9"/>
        <v>-572.74446110529789</v>
      </c>
      <c r="AW9">
        <v>6</v>
      </c>
      <c r="AX9">
        <f>IF(Z9&gt;0, (R9*SUMPRODUCT(K9:$K$98, X9:$X$98)-K9*$AZ$3)/Z9, 0)</f>
        <v>645.2350335652684</v>
      </c>
    </row>
    <row r="10" spans="1:52" x14ac:dyDescent="0.25">
      <c r="A10" t="s">
        <v>19</v>
      </c>
      <c r="C10" s="2">
        <f>'S.26.04.A'!C10</f>
        <v>0.01</v>
      </c>
      <c r="E10">
        <v>2010</v>
      </c>
      <c r="F10" s="5">
        <f>EconomicRates!C50</f>
        <v>3.5571999999999999E-2</v>
      </c>
      <c r="G10" s="5">
        <f>EconomicRates!D50</f>
        <v>7.0000000000000007E-2</v>
      </c>
      <c r="H10" s="5">
        <f t="shared" si="10"/>
        <v>0.12000000000000001</v>
      </c>
      <c r="I10" s="5">
        <f t="shared" si="11"/>
        <v>1.1200000000000001</v>
      </c>
      <c r="J10">
        <f t="shared" si="12"/>
        <v>0.89285714285714279</v>
      </c>
      <c r="K10">
        <f t="shared" si="20"/>
        <v>0.45234921533689354</v>
      </c>
      <c r="L10" s="2">
        <v>7</v>
      </c>
      <c r="M10" s="6">
        <v>2.6350000000000002E-3</v>
      </c>
      <c r="Q10" s="4">
        <f t="shared" si="21"/>
        <v>12.5</v>
      </c>
      <c r="R10">
        <f t="shared" si="0"/>
        <v>500000</v>
      </c>
      <c r="S10">
        <f t="shared" si="1"/>
        <v>595.17720503937392</v>
      </c>
      <c r="U10">
        <f t="shared" si="13"/>
        <v>2.6350000000000002E-3</v>
      </c>
      <c r="V10">
        <f t="shared" si="14"/>
        <v>0.01</v>
      </c>
      <c r="W10">
        <f t="shared" si="15"/>
        <v>0.9267014107023599</v>
      </c>
      <c r="X10">
        <f t="shared" si="16"/>
        <v>2.4418582172007187E-3</v>
      </c>
      <c r="Y10">
        <f t="shared" si="17"/>
        <v>9.2670141070235988E-3</v>
      </c>
      <c r="Z10">
        <f t="shared" si="18"/>
        <v>0.91499253837813566</v>
      </c>
      <c r="AB10">
        <f t="shared" si="19"/>
        <v>597.94021583951871</v>
      </c>
      <c r="AC10">
        <f t="shared" si="2"/>
        <v>544.58270162378085</v>
      </c>
      <c r="AE10">
        <f t="shared" si="3"/>
        <v>0</v>
      </c>
      <c r="AF10">
        <f t="shared" si="4"/>
        <v>0</v>
      </c>
      <c r="AG10">
        <f t="shared" si="4"/>
        <v>-11.437406729726696</v>
      </c>
      <c r="AH10">
        <f t="shared" si="5"/>
        <v>-1220.9291086003593</v>
      </c>
      <c r="AI10">
        <f t="shared" si="6"/>
        <v>-1232.366515330086</v>
      </c>
      <c r="AJ10">
        <f t="shared" si="7"/>
        <v>53.357514215737865</v>
      </c>
      <c r="AK10">
        <f t="shared" si="22"/>
        <v>41.855815108766315</v>
      </c>
      <c r="AL10">
        <f t="shared" si="8"/>
        <v>-1137.1531860055818</v>
      </c>
      <c r="AN10">
        <f t="shared" si="9"/>
        <v>0</v>
      </c>
      <c r="AO10">
        <f t="shared" si="9"/>
        <v>0</v>
      </c>
      <c r="AP10">
        <f t="shared" si="9"/>
        <v>-5.173701959680777</v>
      </c>
      <c r="AQ10">
        <f t="shared" si="9"/>
        <v>-552.28632425734543</v>
      </c>
      <c r="AR10">
        <f t="shared" si="9"/>
        <v>-557.46002621702621</v>
      </c>
      <c r="AS10">
        <f t="shared" si="9"/>
        <v>24.136229687816165</v>
      </c>
      <c r="AT10">
        <f t="shared" si="9"/>
        <v>18.933445121736536</v>
      </c>
      <c r="AU10">
        <f t="shared" si="9"/>
        <v>-514.39035140747353</v>
      </c>
      <c r="AW10">
        <v>7</v>
      </c>
      <c r="AX10">
        <f>IF(Z10&gt;0, (R10*SUMPRODUCT(K10:$K$98, X10:$X$98)-K10*$AZ$3)/Z10, 0)</f>
        <v>595.17720503937392</v>
      </c>
    </row>
    <row r="11" spans="1:52" x14ac:dyDescent="0.25">
      <c r="A11" t="s">
        <v>33</v>
      </c>
      <c r="C11" s="12">
        <f>AU100</f>
        <v>4369.9175959097529</v>
      </c>
      <c r="E11">
        <v>2011</v>
      </c>
      <c r="F11" s="5">
        <f>EconomicRates!C51</f>
        <v>3.5571999999999999E-2</v>
      </c>
      <c r="G11" s="5">
        <f>EconomicRates!D51</f>
        <v>7.0000000000000007E-2</v>
      </c>
      <c r="H11" s="5">
        <f t="shared" si="10"/>
        <v>0.12000000000000001</v>
      </c>
      <c r="I11" s="5">
        <f t="shared" si="11"/>
        <v>1.1200000000000001</v>
      </c>
      <c r="J11">
        <f t="shared" si="12"/>
        <v>0.89285714285714279</v>
      </c>
      <c r="K11">
        <f t="shared" si="20"/>
        <v>0.40388322797936921</v>
      </c>
      <c r="L11" s="2">
        <v>8</v>
      </c>
      <c r="M11" s="6">
        <v>2.647E-3</v>
      </c>
      <c r="Q11" s="4">
        <f t="shared" si="21"/>
        <v>12.5</v>
      </c>
      <c r="R11">
        <f t="shared" si="0"/>
        <v>500000</v>
      </c>
      <c r="S11">
        <f t="shared" si="1"/>
        <v>555.29862236286999</v>
      </c>
      <c r="U11">
        <f t="shared" si="13"/>
        <v>2.647E-3</v>
      </c>
      <c r="V11">
        <f t="shared" si="14"/>
        <v>0.01</v>
      </c>
      <c r="W11">
        <f t="shared" si="15"/>
        <v>0.91499253837813566</v>
      </c>
      <c r="X11">
        <f t="shared" si="16"/>
        <v>2.4219852490869253E-3</v>
      </c>
      <c r="Y11">
        <f t="shared" si="17"/>
        <v>9.1499253837813571E-3</v>
      </c>
      <c r="Z11">
        <f t="shared" si="18"/>
        <v>0.90342062774526743</v>
      </c>
      <c r="AB11">
        <f t="shared" si="19"/>
        <v>544.58270162378085</v>
      </c>
      <c r="AC11">
        <f t="shared" si="2"/>
        <v>501.66823000114618</v>
      </c>
      <c r="AE11">
        <f t="shared" si="3"/>
        <v>0</v>
      </c>
      <c r="AF11">
        <f t="shared" si="4"/>
        <v>0</v>
      </c>
      <c r="AG11">
        <f t="shared" si="4"/>
        <v>-11.292757846815842</v>
      </c>
      <c r="AH11">
        <f t="shared" si="5"/>
        <v>-1210.9926245434626</v>
      </c>
      <c r="AI11">
        <f t="shared" si="6"/>
        <v>-1222.2853823902785</v>
      </c>
      <c r="AJ11">
        <f t="shared" si="7"/>
        <v>42.914471622634665</v>
      </c>
      <c r="AK11">
        <f t="shared" si="22"/>
        <v>38.120789113664664</v>
      </c>
      <c r="AL11">
        <f t="shared" si="8"/>
        <v>-1141.2501216539792</v>
      </c>
      <c r="AN11">
        <f t="shared" si="9"/>
        <v>0</v>
      </c>
      <c r="AO11">
        <f t="shared" si="9"/>
        <v>0</v>
      </c>
      <c r="AP11">
        <f t="shared" si="9"/>
        <v>-4.5609554919613338</v>
      </c>
      <c r="AQ11">
        <f t="shared" si="9"/>
        <v>-489.09961025982199</v>
      </c>
      <c r="AR11">
        <f t="shared" si="9"/>
        <v>-493.66056575178334</v>
      </c>
      <c r="AS11">
        <f t="shared" si="9"/>
        <v>17.332435325978725</v>
      </c>
      <c r="AT11">
        <f t="shared" si="9"/>
        <v>15.396347360347681</v>
      </c>
      <c r="AU11">
        <f t="shared" si="9"/>
        <v>-460.93178306545695</v>
      </c>
      <c r="AW11">
        <v>8</v>
      </c>
      <c r="AX11">
        <f>IF(Z11&gt;0, (R11*SUMPRODUCT(K11:$K$98, X11:$X$98)-K11*$AZ$3)/Z11, 0)</f>
        <v>555.29862236286999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f>EconomicRates!C52</f>
        <v>3.5571999999999999E-2</v>
      </c>
      <c r="G12" s="5">
        <f>EconomicRates!D52</f>
        <v>7.0000000000000007E-2</v>
      </c>
      <c r="H12" s="5">
        <f t="shared" si="10"/>
        <v>0.12000000000000001</v>
      </c>
      <c r="I12" s="5">
        <f t="shared" si="11"/>
        <v>1.1200000000000001</v>
      </c>
      <c r="J12">
        <f t="shared" si="12"/>
        <v>0.89285714285714279</v>
      </c>
      <c r="K12">
        <f t="shared" si="20"/>
        <v>0.36061002498157962</v>
      </c>
      <c r="L12" s="2">
        <v>9</v>
      </c>
      <c r="M12" s="6">
        <v>2.6610000000000002E-3</v>
      </c>
      <c r="Q12" s="4">
        <f t="shared" si="21"/>
        <v>12.5</v>
      </c>
      <c r="R12">
        <f t="shared" si="0"/>
        <v>500000</v>
      </c>
      <c r="S12">
        <f t="shared" si="1"/>
        <v>523.9620273767481</v>
      </c>
      <c r="U12">
        <f t="shared" si="13"/>
        <v>2.6610000000000002E-3</v>
      </c>
      <c r="V12">
        <f t="shared" si="14"/>
        <v>0.01</v>
      </c>
      <c r="W12">
        <f t="shared" si="15"/>
        <v>0.90342062774526743</v>
      </c>
      <c r="X12">
        <f t="shared" si="16"/>
        <v>2.4040022904301566E-3</v>
      </c>
      <c r="Y12">
        <f t="shared" si="17"/>
        <v>9.0342062774526749E-3</v>
      </c>
      <c r="Z12">
        <f t="shared" si="18"/>
        <v>0.89198241917738463</v>
      </c>
      <c r="AB12">
        <f t="shared" si="19"/>
        <v>501.66823000114618</v>
      </c>
      <c r="AC12">
        <f t="shared" si="2"/>
        <v>467.36491673659879</v>
      </c>
      <c r="AE12">
        <f t="shared" si="3"/>
        <v>0</v>
      </c>
      <c r="AF12">
        <f t="shared" si="4"/>
        <v>0</v>
      </c>
      <c r="AG12">
        <f t="shared" si="4"/>
        <v>-11.149780239717307</v>
      </c>
      <c r="AH12">
        <f t="shared" si="5"/>
        <v>-1202.0011452150784</v>
      </c>
      <c r="AI12">
        <f t="shared" si="6"/>
        <v>-1213.1509254547957</v>
      </c>
      <c r="AJ12">
        <f t="shared" si="7"/>
        <v>34.303313264547398</v>
      </c>
      <c r="AK12">
        <f t="shared" si="22"/>
        <v>35.116776100080237</v>
      </c>
      <c r="AL12">
        <f t="shared" si="8"/>
        <v>-1143.7308360901682</v>
      </c>
      <c r="AN12">
        <f t="shared" si="9"/>
        <v>0</v>
      </c>
      <c r="AO12">
        <f t="shared" si="9"/>
        <v>0</v>
      </c>
      <c r="AP12">
        <f t="shared" si="9"/>
        <v>-4.0207225307835808</v>
      </c>
      <c r="AQ12">
        <f t="shared" si="9"/>
        <v>-433.45366300389674</v>
      </c>
      <c r="AR12">
        <f t="shared" si="9"/>
        <v>-437.47438553468032</v>
      </c>
      <c r="AS12">
        <f t="shared" si="9"/>
        <v>12.370118653279389</v>
      </c>
      <c r="AT12">
        <f t="shared" si="9"/>
        <v>12.663461506722472</v>
      </c>
      <c r="AU12">
        <f t="shared" si="9"/>
        <v>-412.44080537467852</v>
      </c>
      <c r="AW12">
        <v>9</v>
      </c>
      <c r="AX12">
        <f>IF(Z12&gt;0, (R12*SUMPRODUCT(K12:$K$98, X12:$X$98)-K12*$AZ$3)/Z12, 0)</f>
        <v>523.9620273767481</v>
      </c>
    </row>
    <row r="13" spans="1:52" x14ac:dyDescent="0.25">
      <c r="E13">
        <v>2013</v>
      </c>
      <c r="F13" s="5">
        <f>EconomicRates!C53</f>
        <v>3.5571999999999999E-2</v>
      </c>
      <c r="G13" s="5">
        <f>EconomicRates!D53</f>
        <v>7.0000000000000007E-2</v>
      </c>
      <c r="H13" s="5">
        <f t="shared" si="10"/>
        <v>0.12000000000000001</v>
      </c>
      <c r="I13" s="5">
        <f t="shared" si="11"/>
        <v>1.1200000000000001</v>
      </c>
      <c r="J13">
        <f t="shared" si="12"/>
        <v>0.89285714285714279</v>
      </c>
      <c r="K13">
        <f t="shared" si="20"/>
        <v>0.32197323659069604</v>
      </c>
      <c r="L13" s="2">
        <v>10</v>
      </c>
      <c r="M13" s="6">
        <v>2.676E-3</v>
      </c>
      <c r="Q13" s="4">
        <f t="shared" si="21"/>
        <v>12.5</v>
      </c>
      <c r="R13">
        <f t="shared" si="0"/>
        <v>500000</v>
      </c>
      <c r="S13">
        <f t="shared" si="1"/>
        <v>499.59298412983134</v>
      </c>
      <c r="U13">
        <f t="shared" si="13"/>
        <v>2.676E-3</v>
      </c>
      <c r="V13">
        <f t="shared" si="14"/>
        <v>0.01</v>
      </c>
      <c r="W13">
        <f t="shared" si="15"/>
        <v>0.89198241917738463</v>
      </c>
      <c r="X13">
        <f t="shared" si="16"/>
        <v>2.3869449537186811E-3</v>
      </c>
      <c r="Y13">
        <f t="shared" si="17"/>
        <v>8.9198241917738466E-3</v>
      </c>
      <c r="Z13">
        <f t="shared" si="18"/>
        <v>0.88067565003189208</v>
      </c>
      <c r="AB13">
        <f t="shared" si="19"/>
        <v>467.36491673659879</v>
      </c>
      <c r="AC13">
        <f t="shared" si="2"/>
        <v>439.97937604991193</v>
      </c>
      <c r="AE13">
        <f t="shared" si="3"/>
        <v>0</v>
      </c>
      <c r="AF13">
        <f t="shared" si="4"/>
        <v>0</v>
      </c>
      <c r="AG13">
        <f t="shared" si="4"/>
        <v>-11.00844562539865</v>
      </c>
      <c r="AH13">
        <f t="shared" si="5"/>
        <v>-1193.4724768593405</v>
      </c>
      <c r="AI13">
        <f t="shared" si="6"/>
        <v>-1204.4809224847393</v>
      </c>
      <c r="AJ13">
        <f t="shared" si="7"/>
        <v>27.385540686686852</v>
      </c>
      <c r="AK13">
        <f t="shared" si="22"/>
        <v>32.715544171561916</v>
      </c>
      <c r="AL13">
        <f t="shared" si="8"/>
        <v>-1144.3798376264904</v>
      </c>
      <c r="AN13">
        <f t="shared" si="9"/>
        <v>0</v>
      </c>
      <c r="AO13">
        <f t="shared" si="9"/>
        <v>0</v>
      </c>
      <c r="AP13">
        <f t="shared" si="9"/>
        <v>-3.5444248678422925</v>
      </c>
      <c r="AQ13">
        <f t="shared" si="9"/>
        <v>-384.26619615631648</v>
      </c>
      <c r="AR13">
        <f t="shared" si="9"/>
        <v>-387.81062102415876</v>
      </c>
      <c r="AS13">
        <f t="shared" si="9"/>
        <v>8.8174111706787581</v>
      </c>
      <c r="AT13">
        <f t="shared" si="9"/>
        <v>10.533529643743671</v>
      </c>
      <c r="AU13">
        <f t="shared" si="9"/>
        <v>-368.45968020973629</v>
      </c>
      <c r="AW13">
        <v>10</v>
      </c>
      <c r="AX13">
        <f>IF(Z13&gt;0, (R13*SUMPRODUCT(K13:$K$98, X13:$X$98)-K13*$AZ$3)/Z13, 0)</f>
        <v>499.59298412983134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10"/>
        <v>0.12000000000000001</v>
      </c>
      <c r="I14" s="5">
        <f t="shared" si="11"/>
        <v>1.1200000000000001</v>
      </c>
      <c r="J14">
        <f t="shared" si="12"/>
        <v>0.89285714285714279</v>
      </c>
      <c r="K14">
        <f t="shared" si="20"/>
        <v>0.28747610409883573</v>
      </c>
      <c r="L14" s="2">
        <v>11</v>
      </c>
      <c r="M14" s="6">
        <v>2.6930000000000001E-3</v>
      </c>
      <c r="Q14" s="4">
        <f t="shared" si="21"/>
        <v>12.5</v>
      </c>
      <c r="R14">
        <f t="shared" si="0"/>
        <v>500000</v>
      </c>
      <c r="S14">
        <f t="shared" si="1"/>
        <v>481.05271303048409</v>
      </c>
      <c r="U14">
        <f t="shared" si="13"/>
        <v>2.6930000000000001E-3</v>
      </c>
      <c r="V14">
        <f t="shared" si="14"/>
        <v>0.01</v>
      </c>
      <c r="W14">
        <f t="shared" si="15"/>
        <v>0.88067565003189208</v>
      </c>
      <c r="X14">
        <f t="shared" si="16"/>
        <v>2.3716595255358856E-3</v>
      </c>
      <c r="Y14">
        <f t="shared" si="17"/>
        <v>8.8067565003189206E-3</v>
      </c>
      <c r="Z14">
        <f t="shared" si="18"/>
        <v>0.86949723400603729</v>
      </c>
      <c r="AB14">
        <f t="shared" si="19"/>
        <v>439.97937604991193</v>
      </c>
      <c r="AC14">
        <f t="shared" si="2"/>
        <v>418.27400339110591</v>
      </c>
      <c r="AE14">
        <f t="shared" si="3"/>
        <v>0</v>
      </c>
      <c r="AF14">
        <f t="shared" si="4"/>
        <v>0</v>
      </c>
      <c r="AG14">
        <f t="shared" si="4"/>
        <v>-10.868715425075466</v>
      </c>
      <c r="AH14">
        <f t="shared" si="5"/>
        <v>-1185.8297627679428</v>
      </c>
      <c r="AI14">
        <f t="shared" si="6"/>
        <v>-1196.6984781930182</v>
      </c>
      <c r="AJ14">
        <f t="shared" si="7"/>
        <v>21.705372658806027</v>
      </c>
      <c r="AK14">
        <f t="shared" si="22"/>
        <v>30.798556323493838</v>
      </c>
      <c r="AL14">
        <f t="shared" si="8"/>
        <v>-1144.1945492107184</v>
      </c>
      <c r="AN14">
        <f t="shared" si="9"/>
        <v>0</v>
      </c>
      <c r="AO14">
        <f t="shared" si="9"/>
        <v>0</v>
      </c>
      <c r="AP14">
        <f t="shared" si="9"/>
        <v>-3.1244959669596164</v>
      </c>
      <c r="AQ14">
        <f t="shared" si="9"/>
        <v>-340.89772032497478</v>
      </c>
      <c r="AR14">
        <f t="shared" si="9"/>
        <v>-344.0222162919344</v>
      </c>
      <c r="AS14">
        <f t="shared" si="9"/>
        <v>6.2397759699669439</v>
      </c>
      <c r="AT14">
        <f t="shared" si="9"/>
        <v>8.8538489837465697</v>
      </c>
      <c r="AU14">
        <f t="shared" si="9"/>
        <v>-328.92859133822088</v>
      </c>
      <c r="AW14">
        <v>11</v>
      </c>
      <c r="AX14">
        <f>IF(Z14&gt;0, (R14*SUMPRODUCT(K14:$K$98, X14:$X$98)-K14*$AZ$3)/Z14, 0)</f>
        <v>481.05271303048409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10"/>
        <v>0.12000000000000001</v>
      </c>
      <c r="I15" s="5">
        <f t="shared" si="11"/>
        <v>1.1200000000000001</v>
      </c>
      <c r="J15">
        <f t="shared" si="12"/>
        <v>0.89285714285714279</v>
      </c>
      <c r="K15">
        <f t="shared" si="20"/>
        <v>0.25667509294538904</v>
      </c>
      <c r="L15" s="2">
        <v>12</v>
      </c>
      <c r="M15" s="6">
        <v>2.7169999999999998E-3</v>
      </c>
      <c r="Q15" s="4">
        <f t="shared" si="21"/>
        <v>12.5</v>
      </c>
      <c r="R15">
        <f t="shared" si="0"/>
        <v>500000</v>
      </c>
      <c r="S15">
        <f t="shared" si="1"/>
        <v>467.23286413347051</v>
      </c>
      <c r="U15">
        <f t="shared" si="13"/>
        <v>2.7169999999999998E-3</v>
      </c>
      <c r="V15">
        <f t="shared" si="14"/>
        <v>0.01</v>
      </c>
      <c r="W15">
        <f t="shared" si="15"/>
        <v>0.86949723400603729</v>
      </c>
      <c r="X15">
        <f t="shared" si="16"/>
        <v>2.3624239847944029E-3</v>
      </c>
      <c r="Y15">
        <f t="shared" si="17"/>
        <v>8.6949723400603727E-3</v>
      </c>
      <c r="Z15">
        <f t="shared" si="18"/>
        <v>0.85843983768118259</v>
      </c>
      <c r="AB15">
        <f t="shared" si="19"/>
        <v>418.27400339110591</v>
      </c>
      <c r="AC15">
        <f t="shared" si="2"/>
        <v>401.09130404605048</v>
      </c>
      <c r="AE15">
        <f t="shared" si="3"/>
        <v>0</v>
      </c>
      <c r="AF15">
        <f t="shared" si="4"/>
        <v>0</v>
      </c>
      <c r="AG15">
        <f t="shared" si="4"/>
        <v>-10.730497971014783</v>
      </c>
      <c r="AH15">
        <f t="shared" si="5"/>
        <v>-1181.2119923972014</v>
      </c>
      <c r="AI15">
        <f t="shared" si="6"/>
        <v>-1191.9424903682161</v>
      </c>
      <c r="AJ15">
        <f t="shared" si="7"/>
        <v>17.182699345055426</v>
      </c>
      <c r="AK15">
        <f t="shared" si="22"/>
        <v>29.279180237377417</v>
      </c>
      <c r="AL15">
        <f t="shared" si="8"/>
        <v>-1145.4806107857833</v>
      </c>
      <c r="AN15">
        <f t="shared" si="9"/>
        <v>0</v>
      </c>
      <c r="AO15">
        <f t="shared" si="9"/>
        <v>0</v>
      </c>
      <c r="AP15">
        <f t="shared" si="9"/>
        <v>-2.7542515640605281</v>
      </c>
      <c r="AQ15">
        <f t="shared" si="9"/>
        <v>-303.18769793675983</v>
      </c>
      <c r="AR15">
        <f t="shared" si="9"/>
        <v>-305.94194950082033</v>
      </c>
      <c r="AS15">
        <f t="shared" si="9"/>
        <v>4.4103709514447766</v>
      </c>
      <c r="AT15">
        <f t="shared" si="9"/>
        <v>7.5152363087936465</v>
      </c>
      <c r="AU15">
        <f t="shared" si="9"/>
        <v>-294.01634224058193</v>
      </c>
      <c r="AW15">
        <v>12</v>
      </c>
      <c r="AX15">
        <f>IF(Z15&gt;0, (R15*SUMPRODUCT(K15:$K$98, X15:$X$98)-K15*$AZ$3)/Z15, 0)</f>
        <v>467.23286413347051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10"/>
        <v>0.12000000000000001</v>
      </c>
      <c r="I16" s="5">
        <f t="shared" si="11"/>
        <v>1.1200000000000001</v>
      </c>
      <c r="J16">
        <f t="shared" si="12"/>
        <v>0.89285714285714279</v>
      </c>
      <c r="K16">
        <f t="shared" si="20"/>
        <v>0.22917419012981163</v>
      </c>
      <c r="L16" s="2">
        <v>13</v>
      </c>
      <c r="M16" s="6">
        <v>2.745E-3</v>
      </c>
      <c r="Q16" s="4">
        <f t="shared" si="21"/>
        <v>12.5</v>
      </c>
      <c r="R16">
        <f t="shared" si="0"/>
        <v>500000</v>
      </c>
      <c r="S16">
        <f t="shared" si="1"/>
        <v>456.56085118670438</v>
      </c>
      <c r="U16">
        <f t="shared" si="13"/>
        <v>2.745E-3</v>
      </c>
      <c r="V16">
        <f t="shared" si="14"/>
        <v>0.01</v>
      </c>
      <c r="W16">
        <f t="shared" si="15"/>
        <v>0.85843983768118259</v>
      </c>
      <c r="X16">
        <f t="shared" si="16"/>
        <v>2.3564173544348465E-3</v>
      </c>
      <c r="Y16">
        <f t="shared" si="17"/>
        <v>8.5843983768118266E-3</v>
      </c>
      <c r="Z16">
        <f t="shared" si="18"/>
        <v>0.84749902194993598</v>
      </c>
      <c r="AB16">
        <f t="shared" si="19"/>
        <v>401.09130404605048</v>
      </c>
      <c r="AC16">
        <f t="shared" si="2"/>
        <v>386.93487484136222</v>
      </c>
      <c r="AE16">
        <f t="shared" si="3"/>
        <v>0</v>
      </c>
      <c r="AF16">
        <f t="shared" si="4"/>
        <v>0</v>
      </c>
      <c r="AG16">
        <f t="shared" si="4"/>
        <v>-10.593737774374199</v>
      </c>
      <c r="AH16">
        <f t="shared" si="5"/>
        <v>-1178.2086772174232</v>
      </c>
      <c r="AI16">
        <f t="shared" si="6"/>
        <v>-1188.8024149917974</v>
      </c>
      <c r="AJ16">
        <f t="shared" si="7"/>
        <v>14.156429204688266</v>
      </c>
      <c r="AK16">
        <f t="shared" si="22"/>
        <v>28.076391283223536</v>
      </c>
      <c r="AL16">
        <f t="shared" si="8"/>
        <v>-1146.5695945038856</v>
      </c>
      <c r="AN16">
        <f t="shared" si="9"/>
        <v>0</v>
      </c>
      <c r="AO16">
        <f t="shared" si="9"/>
        <v>0</v>
      </c>
      <c r="AP16">
        <f t="shared" si="9"/>
        <v>-2.4278112748898004</v>
      </c>
      <c r="AQ16">
        <f t="shared" si="9"/>
        <v>-270.01501940521962</v>
      </c>
      <c r="AR16">
        <f t="shared" si="9"/>
        <v>-272.44283068010941</v>
      </c>
      <c r="AS16">
        <f t="shared" si="9"/>
        <v>3.2442881981144467</v>
      </c>
      <c r="AT16">
        <f t="shared" si="9"/>
        <v>6.4343842341004569</v>
      </c>
      <c r="AU16">
        <f t="shared" si="9"/>
        <v>-262.7641582478945</v>
      </c>
      <c r="AW16">
        <v>13</v>
      </c>
      <c r="AX16">
        <f>IF(Z16&gt;0, (R16*SUMPRODUCT(K16:$K$98, X16:$X$98)-K16*$AZ$3)/Z16, 0)</f>
        <v>456.56085118670438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10"/>
        <v>0.12000000000000001</v>
      </c>
      <c r="I17" s="5">
        <f t="shared" si="11"/>
        <v>1.1200000000000001</v>
      </c>
      <c r="J17">
        <f t="shared" si="12"/>
        <v>0.89285714285714279</v>
      </c>
      <c r="K17">
        <f t="shared" si="20"/>
        <v>0.20461981261590323</v>
      </c>
      <c r="L17" s="2">
        <v>14</v>
      </c>
      <c r="M17" s="6">
        <v>2.7729999999999999E-3</v>
      </c>
      <c r="Q17" s="4">
        <f t="shared" si="21"/>
        <v>12.5</v>
      </c>
      <c r="R17">
        <f t="shared" si="0"/>
        <v>500000</v>
      </c>
      <c r="S17">
        <f t="shared" si="1"/>
        <v>448.18355232457236</v>
      </c>
      <c r="U17">
        <f t="shared" si="13"/>
        <v>2.7729999999999999E-3</v>
      </c>
      <c r="V17">
        <f t="shared" si="14"/>
        <v>0.01</v>
      </c>
      <c r="W17">
        <f t="shared" si="15"/>
        <v>0.84749902194993598</v>
      </c>
      <c r="X17">
        <f t="shared" si="16"/>
        <v>2.3501147878671725E-3</v>
      </c>
      <c r="Y17">
        <f t="shared" si="17"/>
        <v>8.4749902194993596E-3</v>
      </c>
      <c r="Z17">
        <f t="shared" si="18"/>
        <v>0.83667391694256943</v>
      </c>
      <c r="AB17">
        <f t="shared" si="19"/>
        <v>386.93487484136222</v>
      </c>
      <c r="AC17">
        <f t="shared" si="2"/>
        <v>374.98348823263495</v>
      </c>
      <c r="AE17">
        <f t="shared" si="3"/>
        <v>0</v>
      </c>
      <c r="AF17">
        <f t="shared" si="4"/>
        <v>0</v>
      </c>
      <c r="AG17">
        <f t="shared" si="4"/>
        <v>-10.458423961782119</v>
      </c>
      <c r="AH17">
        <f t="shared" si="5"/>
        <v>-1175.0573939335861</v>
      </c>
      <c r="AI17">
        <f t="shared" si="6"/>
        <v>-1185.5158178953682</v>
      </c>
      <c r="AJ17">
        <f t="shared" si="7"/>
        <v>11.951386608727262</v>
      </c>
      <c r="AK17">
        <f t="shared" si="22"/>
        <v>27.085441238895356</v>
      </c>
      <c r="AL17">
        <f t="shared" si="8"/>
        <v>-1146.4789900477456</v>
      </c>
      <c r="AN17">
        <f t="shared" si="9"/>
        <v>0</v>
      </c>
      <c r="AO17">
        <f t="shared" si="9"/>
        <v>0</v>
      </c>
      <c r="AP17">
        <f t="shared" si="9"/>
        <v>-2.1400007513175292</v>
      </c>
      <c r="AQ17">
        <f t="shared" si="9"/>
        <v>-240.44002375962197</v>
      </c>
      <c r="AR17">
        <f t="shared" si="9"/>
        <v>-242.5800245109395</v>
      </c>
      <c r="AS17">
        <f t="shared" si="9"/>
        <v>2.4454904883779873</v>
      </c>
      <c r="AT17">
        <f t="shared" si="9"/>
        <v>5.5422179109218259</v>
      </c>
      <c r="AU17">
        <f t="shared" si="9"/>
        <v>-234.59231611163969</v>
      </c>
      <c r="AW17">
        <v>14</v>
      </c>
      <c r="AX17">
        <f>IF(Z17&gt;0, (R17*SUMPRODUCT(K17:$K$98, X17:$X$98)-K17*$AZ$3)/Z17, 0)</f>
        <v>448.18355232457236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10"/>
        <v>0.12000000000000001</v>
      </c>
      <c r="I18" s="5">
        <f t="shared" si="11"/>
        <v>1.1200000000000001</v>
      </c>
      <c r="J18">
        <f t="shared" si="12"/>
        <v>0.89285714285714279</v>
      </c>
      <c r="K18">
        <f t="shared" si="20"/>
        <v>0.1826962612641993</v>
      </c>
      <c r="L18" s="2">
        <v>15</v>
      </c>
      <c r="M18" s="6">
        <v>2.8019999999999998E-3</v>
      </c>
      <c r="Q18" s="4">
        <f t="shared" si="21"/>
        <v>12.5</v>
      </c>
      <c r="R18">
        <f t="shared" si="0"/>
        <v>500000</v>
      </c>
      <c r="S18">
        <f t="shared" si="1"/>
        <v>441.85696330772043</v>
      </c>
      <c r="U18">
        <f t="shared" si="13"/>
        <v>2.8019999999999998E-3</v>
      </c>
      <c r="V18">
        <f t="shared" si="14"/>
        <v>0.01</v>
      </c>
      <c r="W18">
        <f t="shared" si="15"/>
        <v>0.83667391694256943</v>
      </c>
      <c r="X18">
        <f t="shared" si="16"/>
        <v>2.3443603152730795E-3</v>
      </c>
      <c r="Y18">
        <f t="shared" si="17"/>
        <v>8.3667391694256937E-3</v>
      </c>
      <c r="Z18">
        <f t="shared" si="18"/>
        <v>0.8259628174578707</v>
      </c>
      <c r="AB18">
        <f t="shared" si="19"/>
        <v>374.98348823263495</v>
      </c>
      <c r="AC18">
        <f t="shared" si="2"/>
        <v>364.95742232702378</v>
      </c>
      <c r="AE18">
        <f t="shared" si="3"/>
        <v>0</v>
      </c>
      <c r="AF18">
        <f t="shared" si="4"/>
        <v>0</v>
      </c>
      <c r="AG18">
        <f t="shared" si="4"/>
        <v>-10.324535218223383</v>
      </c>
      <c r="AH18">
        <f t="shared" si="5"/>
        <v>-1172.1801576365397</v>
      </c>
      <c r="AI18">
        <f t="shared" si="6"/>
        <v>-1182.5046928547631</v>
      </c>
      <c r="AJ18">
        <f t="shared" si="7"/>
        <v>10.026065905611176</v>
      </c>
      <c r="AK18">
        <f t="shared" si="22"/>
        <v>26.24884417628445</v>
      </c>
      <c r="AL18">
        <f t="shared" si="8"/>
        <v>-1146.2297827728676</v>
      </c>
      <c r="AN18">
        <f t="shared" si="9"/>
        <v>0</v>
      </c>
      <c r="AO18">
        <f t="shared" si="9"/>
        <v>0</v>
      </c>
      <c r="AP18">
        <f t="shared" si="9"/>
        <v>-1.8862539836599661</v>
      </c>
      <c r="AQ18">
        <f t="shared" si="9"/>
        <v>-214.15293232827557</v>
      </c>
      <c r="AR18">
        <f t="shared" si="9"/>
        <v>-216.03918631193554</v>
      </c>
      <c r="AS18">
        <f t="shared" si="9"/>
        <v>1.8317247561436205</v>
      </c>
      <c r="AT18">
        <f t="shared" si="9"/>
        <v>4.7955656935137201</v>
      </c>
      <c r="AU18">
        <f t="shared" si="9"/>
        <v>-209.41189586227821</v>
      </c>
      <c r="AW18">
        <v>15</v>
      </c>
      <c r="AX18">
        <f>IF(Z18&gt;0, (R18*SUMPRODUCT(K18:$K$98, X18:$X$98)-K18*$AZ$3)/Z18, 0)</f>
        <v>441.85696330772043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10"/>
        <v>0.12000000000000001</v>
      </c>
      <c r="I19" s="5">
        <f t="shared" si="11"/>
        <v>1.1200000000000001</v>
      </c>
      <c r="J19">
        <f t="shared" si="12"/>
        <v>0.89285714285714279</v>
      </c>
      <c r="K19">
        <f t="shared" si="20"/>
        <v>0.16312166184303509</v>
      </c>
      <c r="L19" s="2">
        <v>16</v>
      </c>
      <c r="M19" s="6">
        <v>2.8370000000000001E-3</v>
      </c>
      <c r="Q19" s="4">
        <f t="shared" si="21"/>
        <v>12.5</v>
      </c>
      <c r="R19">
        <f t="shared" si="0"/>
        <v>500000</v>
      </c>
      <c r="S19">
        <f t="shared" si="1"/>
        <v>437.26852860108249</v>
      </c>
      <c r="U19">
        <f t="shared" si="13"/>
        <v>2.8370000000000001E-3</v>
      </c>
      <c r="V19">
        <f t="shared" si="14"/>
        <v>0.01</v>
      </c>
      <c r="W19">
        <f t="shared" si="15"/>
        <v>0.8259628174578707</v>
      </c>
      <c r="X19">
        <f t="shared" si="16"/>
        <v>2.3432565131279791E-3</v>
      </c>
      <c r="Y19">
        <f t="shared" si="17"/>
        <v>8.2596281745787072E-3</v>
      </c>
      <c r="Z19">
        <f t="shared" si="18"/>
        <v>0.81535993277016405</v>
      </c>
      <c r="AB19">
        <f t="shared" si="19"/>
        <v>364.95742232702378</v>
      </c>
      <c r="AC19">
        <f t="shared" si="2"/>
        <v>356.5312380826872</v>
      </c>
      <c r="AE19">
        <f t="shared" si="3"/>
        <v>0</v>
      </c>
      <c r="AF19">
        <f t="shared" si="4"/>
        <v>0</v>
      </c>
      <c r="AG19">
        <f t="shared" si="4"/>
        <v>-10.19199915962705</v>
      </c>
      <c r="AH19">
        <f t="shared" si="5"/>
        <v>-1171.6282565639895</v>
      </c>
      <c r="AI19">
        <f t="shared" si="6"/>
        <v>-1181.8202557236166</v>
      </c>
      <c r="AJ19">
        <f t="shared" si="7"/>
        <v>8.4261842443365822</v>
      </c>
      <c r="AK19">
        <f t="shared" si="22"/>
        <v>25.547019562891666</v>
      </c>
      <c r="AL19">
        <f t="shared" si="8"/>
        <v>-1147.8470519163884</v>
      </c>
      <c r="AN19">
        <f t="shared" si="9"/>
        <v>0</v>
      </c>
      <c r="AO19">
        <f t="shared" si="9"/>
        <v>0</v>
      </c>
      <c r="AP19">
        <f t="shared" si="9"/>
        <v>-1.6625358404211814</v>
      </c>
      <c r="AQ19">
        <f t="shared" si="9"/>
        <v>-191.11794827297584</v>
      </c>
      <c r="AR19">
        <f t="shared" si="9"/>
        <v>-192.78048411339702</v>
      </c>
      <c r="AS19">
        <f t="shared" si="9"/>
        <v>1.3744931769317821</v>
      </c>
      <c r="AT19">
        <f t="shared" si="9"/>
        <v>4.1672722862354163</v>
      </c>
      <c r="AU19">
        <f t="shared" si="9"/>
        <v>-187.23871865022986</v>
      </c>
      <c r="AW19">
        <v>16</v>
      </c>
      <c r="AX19">
        <f>IF(Z19&gt;0, (R19*SUMPRODUCT(K19:$K$98, X19:$X$98)-K19*$AZ$3)/Z19, 0)</f>
        <v>437.26852860108249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10"/>
        <v>0.12000000000000001</v>
      </c>
      <c r="I20" s="5">
        <f t="shared" si="11"/>
        <v>1.1200000000000001</v>
      </c>
      <c r="J20">
        <f t="shared" si="12"/>
        <v>0.89285714285714279</v>
      </c>
      <c r="K20">
        <f t="shared" si="20"/>
        <v>0.14564434093128131</v>
      </c>
      <c r="L20" s="2">
        <v>17</v>
      </c>
      <c r="M20" s="6">
        <v>2.8709999999999999E-3</v>
      </c>
      <c r="Q20" s="4">
        <f t="shared" si="21"/>
        <v>12.5</v>
      </c>
      <c r="R20">
        <f t="shared" si="0"/>
        <v>500000</v>
      </c>
      <c r="S20">
        <f t="shared" si="1"/>
        <v>433.73447423604392</v>
      </c>
      <c r="U20">
        <f t="shared" si="13"/>
        <v>2.8709999999999999E-3</v>
      </c>
      <c r="V20">
        <f t="shared" si="14"/>
        <v>0.01</v>
      </c>
      <c r="W20">
        <f t="shared" si="15"/>
        <v>0.81535993277016405</v>
      </c>
      <c r="X20">
        <f t="shared" si="16"/>
        <v>2.340898366983141E-3</v>
      </c>
      <c r="Y20">
        <f t="shared" si="17"/>
        <v>8.1535993277016411E-3</v>
      </c>
      <c r="Z20">
        <f t="shared" si="18"/>
        <v>0.80486543507547925</v>
      </c>
      <c r="AB20">
        <f t="shared" si="19"/>
        <v>356.5312380826872</v>
      </c>
      <c r="AC20">
        <f t="shared" si="2"/>
        <v>349.09788631322772</v>
      </c>
      <c r="AE20">
        <f t="shared" si="3"/>
        <v>0</v>
      </c>
      <c r="AF20">
        <f t="shared" si="4"/>
        <v>0</v>
      </c>
      <c r="AG20">
        <f t="shared" si="4"/>
        <v>-10.06081793844349</v>
      </c>
      <c r="AH20">
        <f t="shared" si="5"/>
        <v>-1170.4491834915705</v>
      </c>
      <c r="AI20">
        <f t="shared" si="6"/>
        <v>-1180.510001430014</v>
      </c>
      <c r="AJ20">
        <f t="shared" si="7"/>
        <v>7.4333517694594775</v>
      </c>
      <c r="AK20">
        <f t="shared" si="22"/>
        <v>24.957186665788107</v>
      </c>
      <c r="AL20">
        <f t="shared" si="8"/>
        <v>-1148.1194629947663</v>
      </c>
      <c r="AN20">
        <f t="shared" si="9"/>
        <v>0</v>
      </c>
      <c r="AO20">
        <f t="shared" si="9"/>
        <v>0</v>
      </c>
      <c r="AP20">
        <f t="shared" si="9"/>
        <v>-1.4653011978742145</v>
      </c>
      <c r="AQ20">
        <f t="shared" si="9"/>
        <v>-170.46929992318613</v>
      </c>
      <c r="AR20">
        <f t="shared" si="9"/>
        <v>-171.93460112106035</v>
      </c>
      <c r="AS20">
        <f t="shared" si="9"/>
        <v>1.0826256193732993</v>
      </c>
      <c r="AT20">
        <f t="shared" si="9"/>
        <v>3.6348730034376708</v>
      </c>
      <c r="AU20">
        <f t="shared" si="9"/>
        <v>-167.21710249824937</v>
      </c>
      <c r="AW20">
        <v>17</v>
      </c>
      <c r="AX20">
        <f>IF(Z20&gt;0, (R20*SUMPRODUCT(K20:$K$98, X20:$X$98)-K20*$AZ$3)/Z20, 0)</f>
        <v>433.73447423604392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10"/>
        <v>0.12000000000000001</v>
      </c>
      <c r="I21" s="5">
        <f t="shared" si="11"/>
        <v>1.1200000000000001</v>
      </c>
      <c r="J21">
        <f t="shared" si="12"/>
        <v>0.89285714285714279</v>
      </c>
      <c r="K21">
        <f t="shared" si="20"/>
        <v>0.13003959011721544</v>
      </c>
      <c r="L21" s="2">
        <v>18</v>
      </c>
      <c r="M21" s="6">
        <v>2.9099999999999998E-3</v>
      </c>
      <c r="Q21" s="4">
        <f t="shared" si="21"/>
        <v>12.5</v>
      </c>
      <c r="R21">
        <f t="shared" si="0"/>
        <v>500000</v>
      </c>
      <c r="S21">
        <f t="shared" si="1"/>
        <v>431.26952175688837</v>
      </c>
      <c r="U21">
        <f t="shared" si="13"/>
        <v>2.9099999999999998E-3</v>
      </c>
      <c r="V21">
        <f t="shared" si="14"/>
        <v>0.01</v>
      </c>
      <c r="W21">
        <f t="shared" si="15"/>
        <v>0.80486543507547925</v>
      </c>
      <c r="X21">
        <f t="shared" si="16"/>
        <v>2.3421584160696444E-3</v>
      </c>
      <c r="Y21">
        <f t="shared" si="17"/>
        <v>8.0486543507547921E-3</v>
      </c>
      <c r="Z21">
        <f t="shared" si="18"/>
        <v>0.79447462230865484</v>
      </c>
      <c r="AB21">
        <f t="shared" si="19"/>
        <v>349.09788631322772</v>
      </c>
      <c r="AC21">
        <f t="shared" si="2"/>
        <v>342.63269041103808</v>
      </c>
      <c r="AE21">
        <f t="shared" si="3"/>
        <v>0</v>
      </c>
      <c r="AF21">
        <f t="shared" si="4"/>
        <v>0</v>
      </c>
      <c r="AG21">
        <f t="shared" si="4"/>
        <v>-9.9309327788581854</v>
      </c>
      <c r="AH21">
        <f t="shared" si="5"/>
        <v>-1171.0792080348222</v>
      </c>
      <c r="AI21">
        <f t="shared" si="6"/>
        <v>-1181.0101408136804</v>
      </c>
      <c r="AJ21">
        <f t="shared" si="7"/>
        <v>6.4651959021896346</v>
      </c>
      <c r="AK21">
        <f t="shared" si="22"/>
        <v>24.436852041925942</v>
      </c>
      <c r="AL21">
        <f t="shared" si="8"/>
        <v>-1150.1080928695649</v>
      </c>
      <c r="AN21">
        <f t="shared" si="9"/>
        <v>0</v>
      </c>
      <c r="AO21">
        <f t="shared" si="9"/>
        <v>0</v>
      </c>
      <c r="AP21">
        <f t="shared" si="9"/>
        <v>-1.2914144280443378</v>
      </c>
      <c r="AQ21">
        <f t="shared" si="9"/>
        <v>-152.28666020764155</v>
      </c>
      <c r="AR21">
        <f t="shared" si="9"/>
        <v>-153.57807463568591</v>
      </c>
      <c r="AS21">
        <f t="shared" si="9"/>
        <v>0.84073142514824095</v>
      </c>
      <c r="AT21">
        <f t="shared" si="9"/>
        <v>3.1777582232870887</v>
      </c>
      <c r="AU21">
        <f t="shared" si="9"/>
        <v>-149.55958498725056</v>
      </c>
      <c r="AW21">
        <v>18</v>
      </c>
      <c r="AX21">
        <f>IF(Z21&gt;0, (R21*SUMPRODUCT(K21:$K$98, X21:$X$98)-K21*$AZ$3)/Z21, 0)</f>
        <v>431.26952175688837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10"/>
        <v>0.12000000000000001</v>
      </c>
      <c r="I22" s="5">
        <f t="shared" si="11"/>
        <v>1.1200000000000001</v>
      </c>
      <c r="J22">
        <f t="shared" si="12"/>
        <v>0.89285714285714279</v>
      </c>
      <c r="K22">
        <f t="shared" si="20"/>
        <v>0.11610677689037092</v>
      </c>
      <c r="L22" s="2">
        <v>19</v>
      </c>
      <c r="M22" s="6">
        <v>2.9520000000000002E-3</v>
      </c>
      <c r="Q22" s="4">
        <f t="shared" si="21"/>
        <v>12.5</v>
      </c>
      <c r="R22">
        <f t="shared" si="0"/>
        <v>500000</v>
      </c>
      <c r="S22">
        <f t="shared" si="1"/>
        <v>429.46300082815725</v>
      </c>
      <c r="U22">
        <f t="shared" si="13"/>
        <v>2.9520000000000002E-3</v>
      </c>
      <c r="V22">
        <f t="shared" si="14"/>
        <v>0.01</v>
      </c>
      <c r="W22">
        <f t="shared" si="15"/>
        <v>0.79447462230865484</v>
      </c>
      <c r="X22">
        <f t="shared" si="16"/>
        <v>2.3452890850551491E-3</v>
      </c>
      <c r="Y22">
        <f t="shared" si="17"/>
        <v>7.9447462230865483E-3</v>
      </c>
      <c r="Z22">
        <f t="shared" si="18"/>
        <v>0.78418458700051319</v>
      </c>
      <c r="AB22">
        <f t="shared" si="19"/>
        <v>342.63269041103808</v>
      </c>
      <c r="AC22">
        <f t="shared" si="2"/>
        <v>336.77826593642953</v>
      </c>
      <c r="AE22">
        <f t="shared" si="3"/>
        <v>0</v>
      </c>
      <c r="AF22">
        <f t="shared" si="4"/>
        <v>0</v>
      </c>
      <c r="AG22">
        <f t="shared" si="4"/>
        <v>-9.8023073375064147</v>
      </c>
      <c r="AH22">
        <f t="shared" si="5"/>
        <v>-1172.6445425275745</v>
      </c>
      <c r="AI22">
        <f t="shared" si="6"/>
        <v>-1182.4468498650808</v>
      </c>
      <c r="AJ22">
        <f t="shared" si="7"/>
        <v>5.8544244746085496</v>
      </c>
      <c r="AK22">
        <f t="shared" si="22"/>
        <v>23.984288328772667</v>
      </c>
      <c r="AL22">
        <f t="shared" si="8"/>
        <v>-1152.6081370616996</v>
      </c>
      <c r="AN22">
        <f t="shared" si="9"/>
        <v>0</v>
      </c>
      <c r="AO22">
        <f t="shared" si="9"/>
        <v>0</v>
      </c>
      <c r="AP22">
        <f t="shared" si="9"/>
        <v>-1.1381143110467031</v>
      </c>
      <c r="AQ22">
        <f t="shared" si="9"/>
        <v>-136.15197827096017</v>
      </c>
      <c r="AR22">
        <f t="shared" si="9"/>
        <v>-137.29009258200688</v>
      </c>
      <c r="AS22">
        <f t="shared" si="9"/>
        <v>0.67973835629490187</v>
      </c>
      <c r="AT22">
        <f t="shared" si="9"/>
        <v>2.7847384138631353</v>
      </c>
      <c r="AU22">
        <f t="shared" si="9"/>
        <v>-133.82561581184882</v>
      </c>
      <c r="AW22">
        <v>19</v>
      </c>
      <c r="AX22">
        <f>IF(Z22&gt;0, (R22*SUMPRODUCT(K22:$K$98, X22:$X$98)-K22*$AZ$3)/Z22, 0)</f>
        <v>429.46300082815725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10"/>
        <v>0.12000000000000001</v>
      </c>
      <c r="I23" s="5">
        <f t="shared" si="11"/>
        <v>1.1200000000000001</v>
      </c>
      <c r="J23">
        <f t="shared" si="12"/>
        <v>0.89285714285714279</v>
      </c>
      <c r="K23">
        <f t="shared" si="20"/>
        <v>0.10366676508068833</v>
      </c>
      <c r="L23" s="2">
        <v>20</v>
      </c>
      <c r="M23" s="6">
        <v>2.9979999999999998E-3</v>
      </c>
      <c r="Q23" s="4">
        <f t="shared" si="21"/>
        <v>12.5</v>
      </c>
      <c r="R23">
        <f t="shared" si="0"/>
        <v>500000</v>
      </c>
      <c r="S23">
        <f t="shared" si="1"/>
        <v>428.13034225150983</v>
      </c>
      <c r="U23">
        <f t="shared" si="13"/>
        <v>2.9979999999999998E-3</v>
      </c>
      <c r="V23">
        <f t="shared" si="14"/>
        <v>0.01</v>
      </c>
      <c r="W23">
        <f t="shared" si="15"/>
        <v>0.78418458700051319</v>
      </c>
      <c r="X23">
        <f t="shared" si="16"/>
        <v>2.3509853918275382E-3</v>
      </c>
      <c r="Y23">
        <f t="shared" si="17"/>
        <v>7.8418458700051322E-3</v>
      </c>
      <c r="Z23">
        <f t="shared" si="18"/>
        <v>0.77399175573868051</v>
      </c>
      <c r="AB23">
        <f t="shared" si="19"/>
        <v>336.77826593642953</v>
      </c>
      <c r="AC23">
        <f t="shared" si="2"/>
        <v>331.36935528424829</v>
      </c>
      <c r="AE23">
        <f t="shared" si="3"/>
        <v>0</v>
      </c>
      <c r="AF23">
        <f t="shared" si="4"/>
        <v>0</v>
      </c>
      <c r="AG23">
        <f t="shared" si="4"/>
        <v>-9.6748969467335062</v>
      </c>
      <c r="AH23">
        <f t="shared" si="5"/>
        <v>-1175.492695913769</v>
      </c>
      <c r="AI23">
        <f t="shared" si="6"/>
        <v>-1185.1675928605025</v>
      </c>
      <c r="AJ23">
        <f t="shared" si="7"/>
        <v>5.4089106521812482</v>
      </c>
      <c r="AK23">
        <f t="shared" si="22"/>
        <v>23.574478615550071</v>
      </c>
      <c r="AL23">
        <f t="shared" si="8"/>
        <v>-1156.1842035927712</v>
      </c>
      <c r="AN23">
        <f t="shared" si="9"/>
        <v>0</v>
      </c>
      <c r="AO23">
        <f t="shared" si="9"/>
        <v>0</v>
      </c>
      <c r="AP23">
        <f t="shared" si="9"/>
        <v>-1.0029652689568911</v>
      </c>
      <c r="AQ23">
        <f t="shared" si="9"/>
        <v>-121.85952516135769</v>
      </c>
      <c r="AR23">
        <f t="shared" si="9"/>
        <v>-122.86249043031458</v>
      </c>
      <c r="AS23">
        <f t="shared" si="9"/>
        <v>0.56072426992210611</v>
      </c>
      <c r="AT23">
        <f t="shared" si="9"/>
        <v>2.4438899365379396</v>
      </c>
      <c r="AU23">
        <f t="shared" si="9"/>
        <v>-119.85787622385453</v>
      </c>
      <c r="AW23">
        <v>20</v>
      </c>
      <c r="AX23">
        <f>IF(Z23&gt;0, (R23*SUMPRODUCT(K23:$K$98, X23:$X$98)-K23*$AZ$3)/Z23, 0)</f>
        <v>428.13034225150983</v>
      </c>
    </row>
    <row r="24" spans="5:50" x14ac:dyDescent="0.25">
      <c r="E24">
        <v>2024</v>
      </c>
      <c r="F24" s="5">
        <f>EconomicRates!C64</f>
        <v>3.5571999999999999E-2</v>
      </c>
      <c r="G24" s="5">
        <f>EconomicRates!D64</f>
        <v>7.0000000000000007E-2</v>
      </c>
      <c r="H24" s="5">
        <f t="shared" si="10"/>
        <v>0.12000000000000001</v>
      </c>
      <c r="I24" s="5">
        <f t="shared" si="11"/>
        <v>1.1200000000000001</v>
      </c>
      <c r="J24">
        <f t="shared" si="12"/>
        <v>0.89285714285714279</v>
      </c>
      <c r="K24">
        <f t="shared" si="20"/>
        <v>9.2559611679185999E-2</v>
      </c>
      <c r="L24" s="2">
        <v>21</v>
      </c>
      <c r="M24" s="6">
        <v>3.0469999999999998E-3</v>
      </c>
      <c r="Q24" s="4">
        <f t="shared" si="21"/>
        <v>12.5</v>
      </c>
      <c r="R24">
        <f t="shared" si="0"/>
        <v>500000</v>
      </c>
      <c r="S24">
        <f t="shared" si="1"/>
        <v>427.08141671948209</v>
      </c>
      <c r="U24">
        <f t="shared" si="13"/>
        <v>3.0469999999999998E-3</v>
      </c>
      <c r="V24">
        <f t="shared" si="14"/>
        <v>0.01</v>
      </c>
      <c r="W24">
        <f t="shared" si="15"/>
        <v>0.77399175573868051</v>
      </c>
      <c r="X24">
        <f t="shared" si="16"/>
        <v>2.3583528797357593E-3</v>
      </c>
      <c r="Y24">
        <f t="shared" si="17"/>
        <v>7.7399175573868049E-3</v>
      </c>
      <c r="Z24">
        <f t="shared" si="18"/>
        <v>0.76389348530155798</v>
      </c>
      <c r="AB24">
        <f t="shared" si="19"/>
        <v>331.36935528424829</v>
      </c>
      <c r="AC24">
        <f t="shared" si="2"/>
        <v>326.24471192537226</v>
      </c>
      <c r="AE24">
        <f t="shared" si="3"/>
        <v>0</v>
      </c>
      <c r="AF24">
        <f t="shared" si="4"/>
        <v>0</v>
      </c>
      <c r="AG24">
        <f t="shared" si="4"/>
        <v>-9.548668566269475</v>
      </c>
      <c r="AH24">
        <f t="shared" si="5"/>
        <v>-1179.1764398678797</v>
      </c>
      <c r="AI24">
        <f t="shared" si="6"/>
        <v>-1188.7251084341492</v>
      </c>
      <c r="AJ24">
        <f t="shared" si="7"/>
        <v>5.1246433588760283</v>
      </c>
      <c r="AK24">
        <f t="shared" si="22"/>
        <v>23.195854869897381</v>
      </c>
      <c r="AL24">
        <f t="shared" si="8"/>
        <v>-1160.4046102053758</v>
      </c>
      <c r="AN24">
        <f t="shared" si="9"/>
        <v>0</v>
      </c>
      <c r="AO24">
        <f t="shared" si="9"/>
        <v>0</v>
      </c>
      <c r="AP24">
        <f t="shared" si="9"/>
        <v>-0.88382105454715232</v>
      </c>
      <c r="AQ24">
        <f t="shared" si="9"/>
        <v>-109.14411337541597</v>
      </c>
      <c r="AR24">
        <f t="shared" si="9"/>
        <v>-110.02793442996312</v>
      </c>
      <c r="AS24">
        <f t="shared" si="9"/>
        <v>0.47433499929188461</v>
      </c>
      <c r="AT24">
        <f t="shared" si="9"/>
        <v>2.1469993193244572</v>
      </c>
      <c r="AU24">
        <f t="shared" si="9"/>
        <v>-107.40660011134678</v>
      </c>
      <c r="AW24">
        <v>21</v>
      </c>
      <c r="AX24">
        <f>IF(Z24&gt;0, (R24*SUMPRODUCT(K24:$K$98, X24:$X$98)-K24*$AZ$3)/Z24, 0)</f>
        <v>427.08141671948209</v>
      </c>
    </row>
    <row r="25" spans="5:50" x14ac:dyDescent="0.25">
      <c r="E25">
        <v>2025</v>
      </c>
      <c r="F25" s="5">
        <f>EconomicRates!C65</f>
        <v>3.5571999999999999E-2</v>
      </c>
      <c r="G25" s="5">
        <f>EconomicRates!D65</f>
        <v>7.0000000000000007E-2</v>
      </c>
      <c r="H25" s="5">
        <f t="shared" si="10"/>
        <v>0.12000000000000001</v>
      </c>
      <c r="I25" s="5">
        <f t="shared" si="11"/>
        <v>1.1200000000000001</v>
      </c>
      <c r="J25">
        <f t="shared" si="12"/>
        <v>0.89285714285714279</v>
      </c>
      <c r="K25">
        <f t="shared" si="20"/>
        <v>8.2642510427844637E-2</v>
      </c>
      <c r="L25" s="2">
        <v>22</v>
      </c>
      <c r="M25" s="6">
        <v>3.104E-3</v>
      </c>
      <c r="Q25" s="4">
        <f t="shared" si="21"/>
        <v>12.5</v>
      </c>
      <c r="R25">
        <f t="shared" si="0"/>
        <v>500000</v>
      </c>
      <c r="S25">
        <f t="shared" si="1"/>
        <v>426.23058274292026</v>
      </c>
      <c r="U25">
        <f t="shared" si="13"/>
        <v>3.104E-3</v>
      </c>
      <c r="V25">
        <f t="shared" si="14"/>
        <v>0.01</v>
      </c>
      <c r="W25">
        <f t="shared" si="15"/>
        <v>0.76389348530155798</v>
      </c>
      <c r="X25">
        <f t="shared" si="16"/>
        <v>2.3711253783760358E-3</v>
      </c>
      <c r="Y25">
        <f t="shared" si="17"/>
        <v>7.63893485301558E-3</v>
      </c>
      <c r="Z25">
        <f t="shared" si="18"/>
        <v>0.75388342507016637</v>
      </c>
      <c r="AB25">
        <f t="shared" si="19"/>
        <v>326.24471192537226</v>
      </c>
      <c r="AC25">
        <f t="shared" si="2"/>
        <v>321.32817158788566</v>
      </c>
      <c r="AE25">
        <f t="shared" si="3"/>
        <v>0</v>
      </c>
      <c r="AF25">
        <f t="shared" si="4"/>
        <v>0</v>
      </c>
      <c r="AG25">
        <f t="shared" si="4"/>
        <v>-9.4235428133770789</v>
      </c>
      <c r="AH25">
        <f t="shared" si="5"/>
        <v>-1185.5626891880179</v>
      </c>
      <c r="AI25">
        <f t="shared" si="6"/>
        <v>-1194.9862320013949</v>
      </c>
      <c r="AJ25">
        <f t="shared" si="7"/>
        <v>4.9165403374865946</v>
      </c>
      <c r="AK25">
        <f t="shared" si="22"/>
        <v>22.837129834776061</v>
      </c>
      <c r="AL25">
        <f t="shared" si="8"/>
        <v>-1167.2325618291322</v>
      </c>
      <c r="AN25">
        <f t="shared" si="9"/>
        <v>0</v>
      </c>
      <c r="AO25">
        <f t="shared" si="9"/>
        <v>0</v>
      </c>
      <c r="AP25">
        <f t="shared" si="9"/>
        <v>-0.77878523522175558</v>
      </c>
      <c r="AQ25">
        <f t="shared" si="9"/>
        <v>-97.977876904084297</v>
      </c>
      <c r="AR25">
        <f t="shared" si="9"/>
        <v>-98.756662139306044</v>
      </c>
      <c r="AS25">
        <f t="shared" si="9"/>
        <v>0.4063152361096547</v>
      </c>
      <c r="AT25">
        <f t="shared" si="9"/>
        <v>1.8873177405125225</v>
      </c>
      <c r="AU25">
        <f t="shared" si="9"/>
        <v>-96.463029162683867</v>
      </c>
      <c r="AW25">
        <v>22</v>
      </c>
      <c r="AX25">
        <f>IF(Z25&gt;0, (R25*SUMPRODUCT(K25:$K$98, X25:$X$98)-K25*$AZ$3)/Z25, 0)</f>
        <v>426.23058274292026</v>
      </c>
    </row>
    <row r="26" spans="5:50" x14ac:dyDescent="0.25">
      <c r="E26">
        <v>2026</v>
      </c>
      <c r="F26" s="5">
        <f>EconomicRates!C66</f>
        <v>3.5571999999999999E-2</v>
      </c>
      <c r="G26" s="5">
        <f>EconomicRates!D66</f>
        <v>7.0000000000000007E-2</v>
      </c>
      <c r="H26" s="5">
        <f t="shared" si="10"/>
        <v>0.12000000000000001</v>
      </c>
      <c r="I26" s="5">
        <f t="shared" si="11"/>
        <v>1.1200000000000001</v>
      </c>
      <c r="J26">
        <f t="shared" si="12"/>
        <v>0.89285714285714279</v>
      </c>
      <c r="K26">
        <f t="shared" si="20"/>
        <v>7.3787955739146996E-2</v>
      </c>
      <c r="L26" s="2">
        <v>23</v>
      </c>
      <c r="M26" s="6">
        <v>3.1700000000000001E-3</v>
      </c>
      <c r="Q26" s="4">
        <f t="shared" si="21"/>
        <v>12.5</v>
      </c>
      <c r="R26">
        <f t="shared" si="0"/>
        <v>500000</v>
      </c>
      <c r="S26">
        <f t="shared" si="1"/>
        <v>425.30895170728365</v>
      </c>
      <c r="U26">
        <f t="shared" si="13"/>
        <v>3.1700000000000001E-3</v>
      </c>
      <c r="V26">
        <f t="shared" si="14"/>
        <v>0.01</v>
      </c>
      <c r="W26">
        <f t="shared" si="15"/>
        <v>0.75388342507016637</v>
      </c>
      <c r="X26">
        <f t="shared" si="16"/>
        <v>2.3898104574724276E-3</v>
      </c>
      <c r="Y26">
        <f t="shared" si="17"/>
        <v>7.5388342507016638E-3</v>
      </c>
      <c r="Z26">
        <f t="shared" si="18"/>
        <v>0.74395478036199225</v>
      </c>
      <c r="AB26">
        <f t="shared" si="19"/>
        <v>321.32817158788566</v>
      </c>
      <c r="AC26">
        <f t="shared" si="2"/>
        <v>316.41062775338139</v>
      </c>
      <c r="AE26">
        <f t="shared" si="3"/>
        <v>0</v>
      </c>
      <c r="AF26">
        <f t="shared" si="4"/>
        <v>0</v>
      </c>
      <c r="AG26">
        <f t="shared" si="4"/>
        <v>-9.2994347545249028</v>
      </c>
      <c r="AH26">
        <f t="shared" si="5"/>
        <v>-1194.9052287362138</v>
      </c>
      <c r="AI26">
        <f t="shared" si="6"/>
        <v>-1204.2046634907388</v>
      </c>
      <c r="AJ26">
        <f t="shared" si="7"/>
        <v>4.9175438345042721</v>
      </c>
      <c r="AK26">
        <f t="shared" si="22"/>
        <v>22.492972011151998</v>
      </c>
      <c r="AL26">
        <f t="shared" si="8"/>
        <v>-1176.7941476450826</v>
      </c>
      <c r="AN26">
        <f t="shared" si="9"/>
        <v>0</v>
      </c>
      <c r="AO26">
        <f t="shared" si="9"/>
        <v>0</v>
      </c>
      <c r="AP26">
        <f t="shared" si="9"/>
        <v>-0.68618628006596882</v>
      </c>
      <c r="AQ26">
        <f t="shared" si="9"/>
        <v>-88.16961413046306</v>
      </c>
      <c r="AR26">
        <f t="shared" si="9"/>
        <v>-88.855800410529028</v>
      </c>
      <c r="AS26">
        <f t="shared" si="9"/>
        <v>0.36285550680571643</v>
      </c>
      <c r="AT26">
        <f t="shared" si="9"/>
        <v>1.6597104232007558</v>
      </c>
      <c r="AU26">
        <f t="shared" si="9"/>
        <v>-86.833234480522563</v>
      </c>
      <c r="AW26">
        <v>23</v>
      </c>
      <c r="AX26">
        <f>IF(Z26&gt;0, (R26*SUMPRODUCT(K26:$K$98, X26:$X$98)-K26*$AZ$3)/Z26, 0)</f>
        <v>425.30895170728365</v>
      </c>
    </row>
    <row r="27" spans="5:50" x14ac:dyDescent="0.25">
      <c r="E27">
        <v>2027</v>
      </c>
      <c r="F27" s="5">
        <f>EconomicRates!C67</f>
        <v>3.5571999999999999E-2</v>
      </c>
      <c r="G27" s="5">
        <f>EconomicRates!D67</f>
        <v>7.0000000000000007E-2</v>
      </c>
      <c r="H27" s="5">
        <f t="shared" si="10"/>
        <v>0.12000000000000001</v>
      </c>
      <c r="I27" s="5">
        <f t="shared" si="11"/>
        <v>1.1200000000000001</v>
      </c>
      <c r="J27">
        <f t="shared" si="12"/>
        <v>0.89285714285714279</v>
      </c>
      <c r="K27">
        <f t="shared" si="20"/>
        <v>6.5882103338524095E-2</v>
      </c>
      <c r="L27" s="2">
        <v>24</v>
      </c>
      <c r="M27" s="6">
        <v>3.2390000000000001E-3</v>
      </c>
      <c r="Q27" s="4">
        <f t="shared" si="21"/>
        <v>12.5</v>
      </c>
      <c r="R27">
        <f t="shared" si="0"/>
        <v>500000</v>
      </c>
      <c r="S27">
        <f t="shared" si="1"/>
        <v>424.09513345459925</v>
      </c>
      <c r="U27">
        <f t="shared" si="13"/>
        <v>3.2390000000000001E-3</v>
      </c>
      <c r="V27">
        <f t="shared" si="14"/>
        <v>0.01</v>
      </c>
      <c r="W27">
        <f t="shared" si="15"/>
        <v>0.74395478036199225</v>
      </c>
      <c r="X27">
        <f t="shared" si="16"/>
        <v>2.4096695335924928E-3</v>
      </c>
      <c r="Y27">
        <f t="shared" si="17"/>
        <v>7.4395478036199227E-3</v>
      </c>
      <c r="Z27">
        <f t="shared" si="18"/>
        <v>0.73410556302477992</v>
      </c>
      <c r="AB27">
        <f t="shared" si="19"/>
        <v>316.41062775338139</v>
      </c>
      <c r="AC27">
        <f t="shared" si="2"/>
        <v>311.33059672075774</v>
      </c>
      <c r="AE27">
        <f t="shared" si="3"/>
        <v>0</v>
      </c>
      <c r="AF27">
        <f t="shared" si="4"/>
        <v>0</v>
      </c>
      <c r="AG27">
        <f t="shared" si="4"/>
        <v>-9.1763195378097482</v>
      </c>
      <c r="AH27">
        <f t="shared" si="5"/>
        <v>-1204.8347667962464</v>
      </c>
      <c r="AI27">
        <f t="shared" si="6"/>
        <v>-1214.0110863340562</v>
      </c>
      <c r="AJ27">
        <f t="shared" si="7"/>
        <v>5.0800310326236513</v>
      </c>
      <c r="AK27">
        <f t="shared" si="22"/>
        <v>22.148743942736701</v>
      </c>
      <c r="AL27">
        <f t="shared" si="8"/>
        <v>-1186.7823113586958</v>
      </c>
      <c r="AN27">
        <f t="shared" si="9"/>
        <v>0</v>
      </c>
      <c r="AO27">
        <f t="shared" si="9"/>
        <v>0</v>
      </c>
      <c r="AP27">
        <f t="shared" si="9"/>
        <v>-0.60455523205729944</v>
      </c>
      <c r="AQ27">
        <f t="shared" si="9"/>
        <v>-79.377048611916891</v>
      </c>
      <c r="AR27">
        <f t="shared" si="9"/>
        <v>-79.981603843974185</v>
      </c>
      <c r="AS27">
        <f t="shared" si="9"/>
        <v>0.33468312945422068</v>
      </c>
      <c r="AT27">
        <f t="shared" si="9"/>
        <v>1.459205837253889</v>
      </c>
      <c r="AU27">
        <f t="shared" si="9"/>
        <v>-78.187714877266075</v>
      </c>
      <c r="AW27">
        <v>24</v>
      </c>
      <c r="AX27">
        <f>IF(Z27&gt;0, (R27*SUMPRODUCT(K27:$K$98, X27:$X$98)-K27*$AZ$3)/Z27, 0)</f>
        <v>424.09513345459925</v>
      </c>
    </row>
    <row r="28" spans="5:50" x14ac:dyDescent="0.25">
      <c r="E28">
        <v>2028</v>
      </c>
      <c r="F28" s="5">
        <f>EconomicRates!C68</f>
        <v>3.5571999999999999E-2</v>
      </c>
      <c r="G28" s="5">
        <f>EconomicRates!D68</f>
        <v>7.0000000000000007E-2</v>
      </c>
      <c r="H28" s="5">
        <f t="shared" si="10"/>
        <v>0.12000000000000001</v>
      </c>
      <c r="I28" s="5">
        <f t="shared" si="11"/>
        <v>1.1200000000000001</v>
      </c>
      <c r="J28">
        <f t="shared" si="12"/>
        <v>0.89285714285714279</v>
      </c>
      <c r="K28">
        <f t="shared" si="20"/>
        <v>5.8823306552253651E-2</v>
      </c>
      <c r="L28" s="2">
        <v>25</v>
      </c>
      <c r="M28" s="6">
        <v>3.3149999999999998E-3</v>
      </c>
      <c r="Q28" s="4">
        <f t="shared" si="21"/>
        <v>12.5</v>
      </c>
      <c r="R28">
        <f t="shared" si="0"/>
        <v>500000</v>
      </c>
      <c r="S28">
        <f t="shared" si="1"/>
        <v>422.65303857473123</v>
      </c>
      <c r="U28">
        <f t="shared" si="13"/>
        <v>3.3149999999999998E-3</v>
      </c>
      <c r="V28">
        <f t="shared" si="14"/>
        <v>0.01</v>
      </c>
      <c r="W28">
        <f t="shared" si="15"/>
        <v>0.73410556302477992</v>
      </c>
      <c r="X28">
        <f t="shared" si="16"/>
        <v>2.4335599414271451E-3</v>
      </c>
      <c r="Y28">
        <f t="shared" si="17"/>
        <v>7.3410556302477992E-3</v>
      </c>
      <c r="Z28">
        <f t="shared" si="18"/>
        <v>0.724330947453105</v>
      </c>
      <c r="AB28">
        <f t="shared" si="19"/>
        <v>311.33059672075774</v>
      </c>
      <c r="AC28">
        <f t="shared" si="2"/>
        <v>306.14067587476882</v>
      </c>
      <c r="AE28">
        <f t="shared" si="3"/>
        <v>0</v>
      </c>
      <c r="AF28">
        <f t="shared" si="4"/>
        <v>0</v>
      </c>
      <c r="AG28">
        <f t="shared" si="4"/>
        <v>-9.0541368431638123</v>
      </c>
      <c r="AH28">
        <f t="shared" si="5"/>
        <v>-1216.7799707135725</v>
      </c>
      <c r="AI28">
        <f t="shared" si="6"/>
        <v>-1225.8341075567364</v>
      </c>
      <c r="AJ28">
        <f t="shared" si="7"/>
        <v>5.1899208459889223</v>
      </c>
      <c r="AK28">
        <f t="shared" si="22"/>
        <v>21.793141770453044</v>
      </c>
      <c r="AL28">
        <f t="shared" si="8"/>
        <v>-1198.8510449402943</v>
      </c>
      <c r="AN28">
        <f t="shared" si="9"/>
        <v>0</v>
      </c>
      <c r="AO28">
        <f t="shared" si="9"/>
        <v>0</v>
      </c>
      <c r="AP28">
        <f t="shared" si="9"/>
        <v>-0.53259426709147906</v>
      </c>
      <c r="AQ28">
        <f t="shared" si="9"/>
        <v>-71.575021223926697</v>
      </c>
      <c r="AR28">
        <f t="shared" si="9"/>
        <v>-72.10761549101818</v>
      </c>
      <c r="AS28">
        <f t="shared" si="9"/>
        <v>0.30528830490553799</v>
      </c>
      <c r="AT28">
        <f t="shared" si="9"/>
        <v>1.2819446591000834</v>
      </c>
      <c r="AU28">
        <f t="shared" si="9"/>
        <v>-70.520382527012544</v>
      </c>
      <c r="AW28">
        <v>25</v>
      </c>
      <c r="AX28">
        <f>IF(Z28&gt;0, (R28*SUMPRODUCT(K28:$K$98, X28:$X$98)-K28*$AZ$3)/Z28, 0)</f>
        <v>422.65303857473123</v>
      </c>
    </row>
    <row r="29" spans="5:50" x14ac:dyDescent="0.25">
      <c r="E29">
        <v>2029</v>
      </c>
      <c r="F29" s="5">
        <f>EconomicRates!C69</f>
        <v>3.5571999999999999E-2</v>
      </c>
      <c r="G29" s="5">
        <f>EconomicRates!D69</f>
        <v>7.0000000000000007E-2</v>
      </c>
      <c r="H29" s="5">
        <f t="shared" si="10"/>
        <v>0.12000000000000001</v>
      </c>
      <c r="I29" s="5">
        <f t="shared" si="11"/>
        <v>1.1200000000000001</v>
      </c>
      <c r="J29">
        <f t="shared" si="12"/>
        <v>0.89285714285714279</v>
      </c>
      <c r="K29">
        <f t="shared" si="20"/>
        <v>5.2520809421655039E-2</v>
      </c>
      <c r="L29" s="2">
        <v>26</v>
      </c>
      <c r="M29" s="6">
        <v>3.3969999999999998E-3</v>
      </c>
      <c r="Q29" s="4">
        <f t="shared" si="21"/>
        <v>12.5</v>
      </c>
      <c r="R29">
        <f t="shared" si="0"/>
        <v>500000</v>
      </c>
      <c r="S29">
        <f t="shared" si="1"/>
        <v>420.92465788500186</v>
      </c>
      <c r="U29">
        <f t="shared" si="13"/>
        <v>3.3969999999999998E-3</v>
      </c>
      <c r="V29">
        <f t="shared" si="14"/>
        <v>0.01</v>
      </c>
      <c r="W29">
        <f t="shared" si="15"/>
        <v>0.724330947453105</v>
      </c>
      <c r="X29">
        <f t="shared" si="16"/>
        <v>2.4605522284981978E-3</v>
      </c>
      <c r="Y29">
        <f t="shared" si="17"/>
        <v>7.2433094745310497E-3</v>
      </c>
      <c r="Z29">
        <f t="shared" si="18"/>
        <v>0.71462708575007583</v>
      </c>
      <c r="AB29">
        <f t="shared" si="19"/>
        <v>306.14067587476882</v>
      </c>
      <c r="AC29">
        <f t="shared" si="2"/>
        <v>300.80416158470655</v>
      </c>
      <c r="AE29">
        <f t="shared" si="3"/>
        <v>0</v>
      </c>
      <c r="AF29">
        <f t="shared" si="4"/>
        <v>0</v>
      </c>
      <c r="AG29">
        <f t="shared" si="4"/>
        <v>-8.9328385718759478</v>
      </c>
      <c r="AH29">
        <f t="shared" si="5"/>
        <v>-1230.2761142490988</v>
      </c>
      <c r="AI29">
        <f t="shared" si="6"/>
        <v>-1239.2089528209747</v>
      </c>
      <c r="AJ29">
        <f t="shared" si="7"/>
        <v>5.3365142900622686</v>
      </c>
      <c r="AK29">
        <f t="shared" si="22"/>
        <v>21.429847311233818</v>
      </c>
      <c r="AL29">
        <f t="shared" si="8"/>
        <v>-1212.4425912196787</v>
      </c>
      <c r="AN29">
        <f t="shared" si="9"/>
        <v>0</v>
      </c>
      <c r="AO29">
        <f t="shared" si="9"/>
        <v>0</v>
      </c>
      <c r="AP29">
        <f t="shared" si="9"/>
        <v>-0.46915991222790582</v>
      </c>
      <c r="AQ29">
        <f t="shared" si="9"/>
        <v>-64.615097332491217</v>
      </c>
      <c r="AR29">
        <f t="shared" si="9"/>
        <v>-65.084257244719126</v>
      </c>
      <c r="AS29">
        <f t="shared" si="9"/>
        <v>0.28027805000429917</v>
      </c>
      <c r="AT29">
        <f t="shared" si="9"/>
        <v>1.125512926568478</v>
      </c>
      <c r="AU29">
        <f t="shared" si="9"/>
        <v>-63.678466268146344</v>
      </c>
      <c r="AW29">
        <v>26</v>
      </c>
      <c r="AX29">
        <f>IF(Z29&gt;0, (R29*SUMPRODUCT(K29:$K$98, X29:$X$98)-K29*$AZ$3)/Z29, 0)</f>
        <v>420.92465788500186</v>
      </c>
    </row>
    <row r="30" spans="5:50" x14ac:dyDescent="0.25">
      <c r="E30">
        <v>2030</v>
      </c>
      <c r="F30" s="5">
        <f>EconomicRates!C70</f>
        <v>3.5571999999999999E-2</v>
      </c>
      <c r="G30" s="5">
        <f>EconomicRates!D70</f>
        <v>7.0000000000000007E-2</v>
      </c>
      <c r="H30" s="5">
        <f t="shared" si="10"/>
        <v>0.12000000000000001</v>
      </c>
      <c r="I30" s="5">
        <f t="shared" si="11"/>
        <v>1.1200000000000001</v>
      </c>
      <c r="J30">
        <f t="shared" si="12"/>
        <v>0.89285714285714279</v>
      </c>
      <c r="K30">
        <f t="shared" si="20"/>
        <v>4.6893579840763422E-2</v>
      </c>
      <c r="L30" s="2">
        <v>27</v>
      </c>
      <c r="M30" s="6">
        <v>3.4910000000000002E-3</v>
      </c>
      <c r="Q30" s="4">
        <f t="shared" si="21"/>
        <v>12.5</v>
      </c>
      <c r="R30">
        <f t="shared" si="0"/>
        <v>500000</v>
      </c>
      <c r="S30">
        <f t="shared" si="1"/>
        <v>418.91692406250598</v>
      </c>
      <c r="U30">
        <f t="shared" si="13"/>
        <v>3.4910000000000002E-3</v>
      </c>
      <c r="V30">
        <f t="shared" si="14"/>
        <v>0.01</v>
      </c>
      <c r="W30">
        <f t="shared" si="15"/>
        <v>0.71462708575007583</v>
      </c>
      <c r="X30">
        <f t="shared" si="16"/>
        <v>2.4947631563535149E-3</v>
      </c>
      <c r="Y30">
        <f t="shared" si="17"/>
        <v>7.1462708575007585E-3</v>
      </c>
      <c r="Z30">
        <f t="shared" si="18"/>
        <v>0.70498605173622153</v>
      </c>
      <c r="AB30">
        <f t="shared" si="19"/>
        <v>300.80416158470655</v>
      </c>
      <c r="AC30">
        <f t="shared" si="2"/>
        <v>295.33058830030865</v>
      </c>
      <c r="AE30">
        <f t="shared" si="3"/>
        <v>0</v>
      </c>
      <c r="AF30">
        <f t="shared" si="4"/>
        <v>0</v>
      </c>
      <c r="AG30">
        <f t="shared" si="4"/>
        <v>-8.8123256467027691</v>
      </c>
      <c r="AH30">
        <f t="shared" si="5"/>
        <v>-1247.3815781767573</v>
      </c>
      <c r="AI30">
        <f t="shared" si="6"/>
        <v>-1256.19390382346</v>
      </c>
      <c r="AJ30">
        <f t="shared" si="7"/>
        <v>5.4735732843979008</v>
      </c>
      <c r="AK30">
        <f t="shared" si="22"/>
        <v>21.05629131092946</v>
      </c>
      <c r="AL30">
        <f t="shared" si="8"/>
        <v>-1229.6640392281327</v>
      </c>
      <c r="AN30">
        <f t="shared" si="9"/>
        <v>0</v>
      </c>
      <c r="AO30">
        <f t="shared" si="9"/>
        <v>0</v>
      </c>
      <c r="AP30">
        <f t="shared" si="9"/>
        <v>-0.41324149629646345</v>
      </c>
      <c r="AQ30">
        <f t="shared" si="9"/>
        <v>-58.494187628129247</v>
      </c>
      <c r="AR30">
        <f t="shared" si="9"/>
        <v>-58.907429124425711</v>
      </c>
      <c r="AS30">
        <f t="shared" si="9"/>
        <v>0.25667544582618262</v>
      </c>
      <c r="AT30">
        <f t="shared" si="9"/>
        <v>0.98740487773944374</v>
      </c>
      <c r="AU30">
        <f t="shared" si="9"/>
        <v>-57.663348800860085</v>
      </c>
      <c r="AW30">
        <v>27</v>
      </c>
      <c r="AX30">
        <f>IF(Z30&gt;0, (R30*SUMPRODUCT(K30:$K$98, X30:$X$98)-K30*$AZ$3)/Z30, 0)</f>
        <v>418.91692406250598</v>
      </c>
    </row>
    <row r="31" spans="5:50" x14ac:dyDescent="0.25">
      <c r="E31">
        <v>2031</v>
      </c>
      <c r="F31" s="5">
        <f>EconomicRates!C71</f>
        <v>3.5571999999999999E-2</v>
      </c>
      <c r="G31" s="5">
        <f>EconomicRates!D71</f>
        <v>7.0000000000000007E-2</v>
      </c>
      <c r="H31" s="5">
        <f t="shared" si="10"/>
        <v>0.12000000000000001</v>
      </c>
      <c r="I31" s="5">
        <f t="shared" si="11"/>
        <v>1.1200000000000001</v>
      </c>
      <c r="J31">
        <f t="shared" si="12"/>
        <v>0.89285714285714279</v>
      </c>
      <c r="K31">
        <f t="shared" si="20"/>
        <v>4.1869267714967337E-2</v>
      </c>
      <c r="L31" s="2">
        <v>28</v>
      </c>
      <c r="M31" s="6">
        <v>3.5990000000000002E-3</v>
      </c>
      <c r="Q31" s="4">
        <f t="shared" si="21"/>
        <v>12.5</v>
      </c>
      <c r="R31">
        <f t="shared" si="0"/>
        <v>500000</v>
      </c>
      <c r="S31">
        <f t="shared" si="1"/>
        <v>416.51103204807038</v>
      </c>
      <c r="U31">
        <f t="shared" si="13"/>
        <v>3.5990000000000002E-3</v>
      </c>
      <c r="V31">
        <f t="shared" si="14"/>
        <v>0.01</v>
      </c>
      <c r="W31">
        <f t="shared" si="15"/>
        <v>0.70498605173622153</v>
      </c>
      <c r="X31">
        <f t="shared" si="16"/>
        <v>2.5372448001986614E-3</v>
      </c>
      <c r="Y31">
        <f t="shared" si="17"/>
        <v>7.0498605173622154E-3</v>
      </c>
      <c r="Z31">
        <f t="shared" si="18"/>
        <v>0.69539894641866062</v>
      </c>
      <c r="AB31">
        <f t="shared" si="19"/>
        <v>295.33058830030865</v>
      </c>
      <c r="AC31">
        <f t="shared" si="2"/>
        <v>289.64133285797715</v>
      </c>
      <c r="AE31">
        <f t="shared" si="3"/>
        <v>0</v>
      </c>
      <c r="AF31">
        <f t="shared" si="4"/>
        <v>0</v>
      </c>
      <c r="AG31">
        <f t="shared" si="4"/>
        <v>-8.692486830233257</v>
      </c>
      <c r="AH31">
        <f t="shared" si="5"/>
        <v>-1268.6224000993307</v>
      </c>
      <c r="AI31">
        <f t="shared" si="6"/>
        <v>-1277.314886929564</v>
      </c>
      <c r="AJ31">
        <f t="shared" si="7"/>
        <v>5.6892554423315005</v>
      </c>
      <c r="AK31">
        <f t="shared" si="22"/>
        <v>20.673141181021606</v>
      </c>
      <c r="AL31">
        <f t="shared" si="8"/>
        <v>-1250.9524903062111</v>
      </c>
      <c r="AN31">
        <f t="shared" si="9"/>
        <v>0</v>
      </c>
      <c r="AO31">
        <f t="shared" si="9"/>
        <v>0</v>
      </c>
      <c r="AP31">
        <f t="shared" si="9"/>
        <v>-0.36394805820386406</v>
      </c>
      <c r="AQ31">
        <f t="shared" si="9"/>
        <v>-53.116290898963278</v>
      </c>
      <c r="AR31">
        <f t="shared" si="9"/>
        <v>-53.480238957167145</v>
      </c>
      <c r="AS31">
        <f t="shared" si="9"/>
        <v>0.23820495921381252</v>
      </c>
      <c r="AT31">
        <f t="shared" si="9"/>
        <v>0.86556928261750965</v>
      </c>
      <c r="AU31">
        <f t="shared" si="9"/>
        <v>-52.376464715335835</v>
      </c>
      <c r="AW31">
        <v>28</v>
      </c>
      <c r="AX31">
        <f>IF(Z31&gt;0, (R31*SUMPRODUCT(K31:$K$98, X31:$X$98)-K31*$AZ$3)/Z31, 0)</f>
        <v>416.51103204807038</v>
      </c>
    </row>
    <row r="32" spans="5:50" x14ac:dyDescent="0.25">
      <c r="E32">
        <v>2032</v>
      </c>
      <c r="F32" s="5">
        <f>EconomicRates!C72</f>
        <v>3.5571999999999999E-2</v>
      </c>
      <c r="G32" s="5">
        <f>EconomicRates!D72</f>
        <v>7.0000000000000007E-2</v>
      </c>
      <c r="H32" s="5">
        <f t="shared" si="10"/>
        <v>0.12000000000000001</v>
      </c>
      <c r="I32" s="5">
        <f t="shared" si="11"/>
        <v>1.1200000000000001</v>
      </c>
      <c r="J32">
        <f t="shared" si="12"/>
        <v>0.89285714285714279</v>
      </c>
      <c r="K32">
        <f t="shared" si="20"/>
        <v>3.7383274745506546E-2</v>
      </c>
      <c r="L32" s="2">
        <v>29</v>
      </c>
      <c r="M32" s="6">
        <v>3.7169999999999998E-3</v>
      </c>
      <c r="Q32" s="4">
        <f t="shared" si="21"/>
        <v>12.5</v>
      </c>
      <c r="R32">
        <f t="shared" si="0"/>
        <v>500000</v>
      </c>
      <c r="S32">
        <f t="shared" si="1"/>
        <v>413.60078885989816</v>
      </c>
      <c r="U32">
        <f t="shared" si="13"/>
        <v>3.7169999999999998E-3</v>
      </c>
      <c r="V32">
        <f t="shared" si="14"/>
        <v>0.01</v>
      </c>
      <c r="W32">
        <f t="shared" si="15"/>
        <v>0.69539894641866062</v>
      </c>
      <c r="X32">
        <f t="shared" si="16"/>
        <v>2.5847978838381613E-3</v>
      </c>
      <c r="Y32">
        <f t="shared" si="17"/>
        <v>6.9539894641866065E-3</v>
      </c>
      <c r="Z32">
        <f t="shared" si="18"/>
        <v>0.68586015907063591</v>
      </c>
      <c r="AB32">
        <f t="shared" si="19"/>
        <v>289.64133285797715</v>
      </c>
      <c r="AC32">
        <f t="shared" si="2"/>
        <v>283.67230283919025</v>
      </c>
      <c r="AE32">
        <f t="shared" si="3"/>
        <v>0</v>
      </c>
      <c r="AF32">
        <f t="shared" si="4"/>
        <v>0</v>
      </c>
      <c r="AG32">
        <f t="shared" si="4"/>
        <v>-8.5732519883829497</v>
      </c>
      <c r="AH32">
        <f t="shared" si="5"/>
        <v>-1292.3989419190807</v>
      </c>
      <c r="AI32">
        <f t="shared" si="6"/>
        <v>-1300.9721939074636</v>
      </c>
      <c r="AJ32">
        <f t="shared" si="7"/>
        <v>5.9690300187868957</v>
      </c>
      <c r="AK32">
        <f t="shared" si="22"/>
        <v>20.274893300058402</v>
      </c>
      <c r="AL32">
        <f t="shared" si="8"/>
        <v>-1274.7282705886182</v>
      </c>
      <c r="AN32">
        <f t="shared" si="9"/>
        <v>0</v>
      </c>
      <c r="AO32">
        <f t="shared" si="9"/>
        <v>0</v>
      </c>
      <c r="AP32">
        <f t="shared" si="9"/>
        <v>-0.32049623454418008</v>
      </c>
      <c r="AQ32">
        <f t="shared" si="9"/>
        <v>-48.314104726562952</v>
      </c>
      <c r="AR32">
        <f t="shared" si="9"/>
        <v>-48.634600961107132</v>
      </c>
      <c r="AS32">
        <f t="shared" si="9"/>
        <v>0.22314188915648661</v>
      </c>
      <c r="AT32">
        <f t="shared" si="9"/>
        <v>0.75794190667191308</v>
      </c>
      <c r="AU32">
        <f t="shared" si="9"/>
        <v>-47.653517165278728</v>
      </c>
      <c r="AW32">
        <v>29</v>
      </c>
      <c r="AX32">
        <f>IF(Z32&gt;0, (R32*SUMPRODUCT(K32:$K$98, X32:$X$98)-K32*$AZ$3)/Z32, 0)</f>
        <v>413.60078885989816</v>
      </c>
    </row>
    <row r="33" spans="5:50" x14ac:dyDescent="0.25">
      <c r="E33">
        <v>2033</v>
      </c>
      <c r="F33" s="5">
        <f>EconomicRates!C73</f>
        <v>3.5571999999999999E-2</v>
      </c>
      <c r="G33" s="5">
        <f>EconomicRates!D73</f>
        <v>7.0000000000000007E-2</v>
      </c>
      <c r="H33" s="5">
        <f t="shared" si="10"/>
        <v>0.12000000000000001</v>
      </c>
      <c r="I33" s="5">
        <f t="shared" si="11"/>
        <v>1.1200000000000001</v>
      </c>
      <c r="J33">
        <f t="shared" si="12"/>
        <v>0.89285714285714279</v>
      </c>
      <c r="K33">
        <f t="shared" si="20"/>
        <v>3.337792387991656E-2</v>
      </c>
      <c r="L33" s="2">
        <v>30</v>
      </c>
      <c r="M33" s="6">
        <v>3.852E-3</v>
      </c>
      <c r="Q33" s="4">
        <f t="shared" si="21"/>
        <v>12.5</v>
      </c>
      <c r="R33">
        <f t="shared" si="0"/>
        <v>500000</v>
      </c>
      <c r="S33">
        <f t="shared" si="1"/>
        <v>410.21663158187346</v>
      </c>
      <c r="U33">
        <f t="shared" si="13"/>
        <v>3.852E-3</v>
      </c>
      <c r="V33">
        <f t="shared" si="14"/>
        <v>0.01</v>
      </c>
      <c r="W33">
        <f t="shared" si="15"/>
        <v>0.68586015907063591</v>
      </c>
      <c r="X33">
        <f t="shared" si="16"/>
        <v>2.6419333327400893E-3</v>
      </c>
      <c r="Y33">
        <f t="shared" si="17"/>
        <v>6.8586015907063595E-3</v>
      </c>
      <c r="Z33">
        <f t="shared" si="18"/>
        <v>0.67635962414718942</v>
      </c>
      <c r="AB33">
        <f t="shared" si="19"/>
        <v>283.67230283919025</v>
      </c>
      <c r="AC33">
        <f t="shared" si="2"/>
        <v>277.453966755642</v>
      </c>
      <c r="AE33">
        <f t="shared" si="3"/>
        <v>0</v>
      </c>
      <c r="AF33">
        <f t="shared" si="4"/>
        <v>0</v>
      </c>
      <c r="AG33">
        <f t="shared" si="4"/>
        <v>-8.4544953018398683</v>
      </c>
      <c r="AH33">
        <f t="shared" si="5"/>
        <v>-1320.9666663700448</v>
      </c>
      <c r="AI33">
        <f t="shared" si="6"/>
        <v>-1329.4211616718846</v>
      </c>
      <c r="AJ33">
        <f t="shared" si="7"/>
        <v>6.2183360835482517</v>
      </c>
      <c r="AK33">
        <f t="shared" si="22"/>
        <v>19.85706119874332</v>
      </c>
      <c r="AL33">
        <f t="shared" si="8"/>
        <v>-1303.3457643895931</v>
      </c>
      <c r="AN33">
        <f t="shared" si="9"/>
        <v>0</v>
      </c>
      <c r="AO33">
        <f t="shared" si="9"/>
        <v>0</v>
      </c>
      <c r="AP33">
        <f t="shared" si="9"/>
        <v>-0.28219350062792331</v>
      </c>
      <c r="AQ33">
        <f t="shared" si="9"/>
        <v>-44.091124838006486</v>
      </c>
      <c r="AR33">
        <f t="shared" si="9"/>
        <v>-44.373318338634412</v>
      </c>
      <c r="AS33">
        <f t="shared" si="9"/>
        <v>0.20755514845641201</v>
      </c>
      <c r="AT33">
        <f t="shared" si="9"/>
        <v>0.66278747717049924</v>
      </c>
      <c r="AU33">
        <f t="shared" si="9"/>
        <v>-43.502975713007501</v>
      </c>
      <c r="AW33">
        <v>30</v>
      </c>
      <c r="AX33">
        <f>IF(Z33&gt;0, (R33*SUMPRODUCT(K33:$K$98, X33:$X$98)-K33*$AZ$3)/Z33, 0)</f>
        <v>410.21663158187346</v>
      </c>
    </row>
    <row r="34" spans="5:50" x14ac:dyDescent="0.25">
      <c r="E34">
        <v>2034</v>
      </c>
      <c r="F34" s="5">
        <f>EconomicRates!C74</f>
        <v>3.5571999999999999E-2</v>
      </c>
      <c r="G34" s="5">
        <f>EconomicRates!D74</f>
        <v>7.0000000000000007E-2</v>
      </c>
      <c r="H34" s="5">
        <f t="shared" si="10"/>
        <v>0.12000000000000001</v>
      </c>
      <c r="I34" s="5">
        <f t="shared" si="11"/>
        <v>1.1200000000000001</v>
      </c>
      <c r="J34">
        <f t="shared" si="12"/>
        <v>0.89285714285714279</v>
      </c>
      <c r="K34">
        <f t="shared" si="20"/>
        <v>2.9801717749925499E-2</v>
      </c>
      <c r="L34" s="2">
        <v>31</v>
      </c>
      <c r="M34" s="6">
        <v>4.0049999999999999E-3</v>
      </c>
      <c r="Q34" s="4">
        <f t="shared" si="21"/>
        <v>12.5</v>
      </c>
      <c r="R34">
        <f t="shared" si="0"/>
        <v>500000</v>
      </c>
      <c r="S34">
        <f t="shared" si="1"/>
        <v>406.28811970352791</v>
      </c>
      <c r="U34">
        <f t="shared" si="13"/>
        <v>4.0049999999999999E-3</v>
      </c>
      <c r="V34">
        <f t="shared" si="14"/>
        <v>0.01</v>
      </c>
      <c r="W34">
        <f t="shared" si="15"/>
        <v>0.67635962414718942</v>
      </c>
      <c r="X34">
        <f t="shared" si="16"/>
        <v>2.7088202947094936E-3</v>
      </c>
      <c r="Y34">
        <f t="shared" si="17"/>
        <v>6.7635962414718948E-3</v>
      </c>
      <c r="Z34">
        <f t="shared" si="18"/>
        <v>0.66688720761100795</v>
      </c>
      <c r="AB34">
        <f t="shared" si="19"/>
        <v>277.453966755642</v>
      </c>
      <c r="AC34">
        <f t="shared" si="2"/>
        <v>270.94834963461267</v>
      </c>
      <c r="AE34">
        <f t="shared" si="3"/>
        <v>0</v>
      </c>
      <c r="AF34">
        <f t="shared" si="4"/>
        <v>0</v>
      </c>
      <c r="AG34">
        <f t="shared" si="4"/>
        <v>-8.3360900951375996</v>
      </c>
      <c r="AH34">
        <f t="shared" si="5"/>
        <v>-1354.4101473547469</v>
      </c>
      <c r="AI34">
        <f t="shared" si="6"/>
        <v>-1362.7462374498846</v>
      </c>
      <c r="AJ34">
        <f t="shared" si="7"/>
        <v>6.5056171210293314</v>
      </c>
      <c r="AK34">
        <f t="shared" si="22"/>
        <v>19.42177767289494</v>
      </c>
      <c r="AL34">
        <f t="shared" si="8"/>
        <v>-1336.8188426559602</v>
      </c>
      <c r="AN34">
        <f t="shared" si="9"/>
        <v>0</v>
      </c>
      <c r="AO34">
        <f t="shared" si="9"/>
        <v>0</v>
      </c>
      <c r="AP34">
        <f t="shared" si="9"/>
        <v>-0.24842980415324034</v>
      </c>
      <c r="AQ34">
        <f t="shared" si="9"/>
        <v>-40.36374892910117</v>
      </c>
      <c r="AR34">
        <f t="shared" si="9"/>
        <v>-40.61217873325441</v>
      </c>
      <c r="AS34">
        <f t="shared" si="9"/>
        <v>0.19387856522999905</v>
      </c>
      <c r="AT34">
        <f t="shared" si="9"/>
        <v>0.57880233640941992</v>
      </c>
      <c r="AU34">
        <f t="shared" ref="AU34:AU97" si="23">AL34*$K34</f>
        <v>-39.839497831614992</v>
      </c>
      <c r="AW34">
        <v>31</v>
      </c>
      <c r="AX34">
        <f>IF(Z34&gt;0, (R34*SUMPRODUCT(K34:$K$98, X34:$X$98)-K34*$AZ$3)/Z34, 0)</f>
        <v>406.28811970352791</v>
      </c>
    </row>
    <row r="35" spans="5:50" x14ac:dyDescent="0.25">
      <c r="E35">
        <v>2035</v>
      </c>
      <c r="F35" s="5">
        <f>EconomicRates!C75</f>
        <v>3.5571999999999999E-2</v>
      </c>
      <c r="G35" s="5">
        <f>EconomicRates!D75</f>
        <v>7.0000000000000007E-2</v>
      </c>
      <c r="H35" s="5">
        <f t="shared" si="10"/>
        <v>0.12000000000000001</v>
      </c>
      <c r="I35" s="5">
        <f t="shared" si="11"/>
        <v>1.1200000000000001</v>
      </c>
      <c r="J35">
        <f t="shared" si="12"/>
        <v>0.89285714285714279</v>
      </c>
      <c r="K35">
        <f t="shared" si="20"/>
        <v>2.660867656243348E-2</v>
      </c>
      <c r="L35" s="2">
        <v>32</v>
      </c>
      <c r="M35" s="6">
        <v>4.1640000000000002E-3</v>
      </c>
      <c r="Q35" s="4">
        <f t="shared" si="21"/>
        <v>12.5</v>
      </c>
      <c r="R35">
        <f t="shared" si="0"/>
        <v>500000</v>
      </c>
      <c r="S35">
        <f t="shared" si="1"/>
        <v>401.77433734328571</v>
      </c>
      <c r="U35">
        <f t="shared" si="13"/>
        <v>4.1640000000000002E-3</v>
      </c>
      <c r="V35">
        <f t="shared" si="14"/>
        <v>0.01</v>
      </c>
      <c r="W35">
        <f t="shared" si="15"/>
        <v>0.66688720761100795</v>
      </c>
      <c r="X35">
        <f t="shared" si="16"/>
        <v>2.776918332492237E-3</v>
      </c>
      <c r="Y35">
        <f t="shared" si="17"/>
        <v>6.6688720761100793E-3</v>
      </c>
      <c r="Z35">
        <f t="shared" si="18"/>
        <v>0.65744141720240556</v>
      </c>
      <c r="AB35">
        <f t="shared" si="19"/>
        <v>270.94834963461267</v>
      </c>
      <c r="AC35">
        <f t="shared" si="2"/>
        <v>264.14308973852712</v>
      </c>
      <c r="AE35">
        <f t="shared" si="3"/>
        <v>0</v>
      </c>
      <c r="AF35">
        <f t="shared" ref="AF35:AG66" si="24">-$Z35*P35</f>
        <v>0</v>
      </c>
      <c r="AG35">
        <f t="shared" si="24"/>
        <v>-8.2180177150300704</v>
      </c>
      <c r="AH35">
        <f t="shared" si="5"/>
        <v>-1388.4591662461185</v>
      </c>
      <c r="AI35">
        <f t="shared" ref="AI35:AI66" si="25">SUM(AE35:AH35)</f>
        <v>-1396.6771839611486</v>
      </c>
      <c r="AJ35">
        <f t="shared" si="7"/>
        <v>6.8052598960855448</v>
      </c>
      <c r="AK35">
        <f t="shared" si="22"/>
        <v>18.966384474422888</v>
      </c>
      <c r="AL35">
        <f t="shared" ref="AL35:AL98" si="26">SUM(AI35:AK35)</f>
        <v>-1370.90553959064</v>
      </c>
      <c r="AN35">
        <f t="shared" ref="AN35:AT66" si="27">AE35*$K35</f>
        <v>0</v>
      </c>
      <c r="AO35">
        <f t="shared" si="27"/>
        <v>0</v>
      </c>
      <c r="AP35">
        <f t="shared" si="27"/>
        <v>-0.21867057536358378</v>
      </c>
      <c r="AQ35">
        <f t="shared" si="27"/>
        <v>-36.945060874789021</v>
      </c>
      <c r="AR35">
        <f t="shared" si="27"/>
        <v>-37.163731450152603</v>
      </c>
      <c r="AS35">
        <f t="shared" si="27"/>
        <v>0.18107895949823993</v>
      </c>
      <c r="AT35">
        <f t="shared" si="27"/>
        <v>0.50467039003867853</v>
      </c>
      <c r="AU35">
        <f t="shared" si="23"/>
        <v>-36.477982100615684</v>
      </c>
      <c r="AW35">
        <v>32</v>
      </c>
      <c r="AX35">
        <f>IF(Z35&gt;0, (R35*SUMPRODUCT(K35:$K$98, X35:$X$98)-K35*$AZ$3)/Z35, 0)</f>
        <v>401.77433734328571</v>
      </c>
    </row>
    <row r="36" spans="5:50" x14ac:dyDescent="0.25">
      <c r="E36">
        <v>2036</v>
      </c>
      <c r="F36" s="5">
        <f>EconomicRates!C76</f>
        <v>3.5571999999999999E-2</v>
      </c>
      <c r="G36" s="5">
        <f>EconomicRates!D76</f>
        <v>7.0000000000000007E-2</v>
      </c>
      <c r="H36" s="5">
        <f t="shared" si="10"/>
        <v>0.12000000000000001</v>
      </c>
      <c r="I36" s="5">
        <f t="shared" si="11"/>
        <v>1.1200000000000001</v>
      </c>
      <c r="J36">
        <f t="shared" si="12"/>
        <v>0.89285714285714279</v>
      </c>
      <c r="K36">
        <f t="shared" si="20"/>
        <v>2.3757746930744176E-2</v>
      </c>
      <c r="L36" s="2">
        <v>33</v>
      </c>
      <c r="M36" s="6">
        <v>4.3350000000000003E-3</v>
      </c>
      <c r="Q36" s="4">
        <f t="shared" si="21"/>
        <v>12.5</v>
      </c>
      <c r="R36">
        <f t="shared" si="0"/>
        <v>500000</v>
      </c>
      <c r="S36">
        <f t="shared" si="1"/>
        <v>396.84293419498243</v>
      </c>
      <c r="U36">
        <f t="shared" si="13"/>
        <v>4.3350000000000003E-3</v>
      </c>
      <c r="V36">
        <f t="shared" si="14"/>
        <v>0.01</v>
      </c>
      <c r="W36">
        <f t="shared" si="15"/>
        <v>0.65744141720240556</v>
      </c>
      <c r="X36">
        <f t="shared" si="16"/>
        <v>2.8500085435724282E-3</v>
      </c>
      <c r="Y36">
        <f t="shared" si="17"/>
        <v>6.5744141720240554E-3</v>
      </c>
      <c r="Z36">
        <f t="shared" si="18"/>
        <v>0.64801699448680905</v>
      </c>
      <c r="AB36">
        <f t="shared" si="19"/>
        <v>264.14308973852712</v>
      </c>
      <c r="AC36">
        <f t="shared" si="2"/>
        <v>257.16096550035905</v>
      </c>
      <c r="AE36">
        <f t="shared" si="3"/>
        <v>0</v>
      </c>
      <c r="AF36">
        <f t="shared" si="24"/>
        <v>0</v>
      </c>
      <c r="AG36">
        <f t="shared" si="24"/>
        <v>-8.1002124310851134</v>
      </c>
      <c r="AH36">
        <f t="shared" si="5"/>
        <v>-1425.0042717862141</v>
      </c>
      <c r="AI36">
        <f t="shared" si="25"/>
        <v>-1433.1044842172992</v>
      </c>
      <c r="AJ36">
        <f t="shared" si="7"/>
        <v>6.982124238168069</v>
      </c>
      <c r="AK36">
        <f t="shared" si="22"/>
        <v>18.490016281696899</v>
      </c>
      <c r="AL36">
        <f t="shared" si="26"/>
        <v>-1407.6323436974342</v>
      </c>
      <c r="AN36">
        <f t="shared" si="27"/>
        <v>0</v>
      </c>
      <c r="AO36">
        <f t="shared" si="27"/>
        <v>0</v>
      </c>
      <c r="AP36">
        <f t="shared" si="27"/>
        <v>-0.19244279702298817</v>
      </c>
      <c r="AQ36">
        <f t="shared" si="27"/>
        <v>-33.854890864326265</v>
      </c>
      <c r="AR36">
        <f t="shared" si="27"/>
        <v>-34.047333661349256</v>
      </c>
      <c r="AS36">
        <f t="shared" si="27"/>
        <v>0.16587954068941196</v>
      </c>
      <c r="AT36">
        <f t="shared" si="27"/>
        <v>0.43928112756589432</v>
      </c>
      <c r="AU36">
        <f t="shared" si="23"/>
        <v>-33.442172993093948</v>
      </c>
      <c r="AW36">
        <v>33</v>
      </c>
      <c r="AX36">
        <f>IF(Z36&gt;0, (R36*SUMPRODUCT(K36:$K$98, X36:$X$98)-K36*$AZ$3)/Z36, 0)</f>
        <v>396.84293419498243</v>
      </c>
    </row>
    <row r="37" spans="5:50" x14ac:dyDescent="0.25">
      <c r="E37">
        <v>2037</v>
      </c>
      <c r="F37" s="5">
        <f>EconomicRates!C77</f>
        <v>3.5571999999999999E-2</v>
      </c>
      <c r="G37" s="5">
        <f>EconomicRates!D77</f>
        <v>7.0000000000000007E-2</v>
      </c>
      <c r="H37" s="5">
        <f t="shared" si="10"/>
        <v>0.12000000000000001</v>
      </c>
      <c r="I37" s="5">
        <f t="shared" si="11"/>
        <v>1.1200000000000001</v>
      </c>
      <c r="J37">
        <f t="shared" si="12"/>
        <v>0.89285714285714279</v>
      </c>
      <c r="K37">
        <f t="shared" si="20"/>
        <v>2.1212274045307299E-2</v>
      </c>
      <c r="L37" s="2">
        <v>34</v>
      </c>
      <c r="M37" s="6">
        <v>4.522E-3</v>
      </c>
      <c r="Q37" s="4">
        <f t="shared" si="21"/>
        <v>12.5</v>
      </c>
      <c r="R37">
        <f t="shared" si="0"/>
        <v>500000</v>
      </c>
      <c r="S37">
        <f t="shared" si="1"/>
        <v>391.56929953865523</v>
      </c>
      <c r="U37">
        <f t="shared" si="13"/>
        <v>4.522E-3</v>
      </c>
      <c r="V37">
        <f t="shared" si="14"/>
        <v>0.01</v>
      </c>
      <c r="W37">
        <f t="shared" si="15"/>
        <v>0.64801699448680905</v>
      </c>
      <c r="X37">
        <f t="shared" si="16"/>
        <v>2.9303328490693503E-3</v>
      </c>
      <c r="Y37">
        <f t="shared" si="17"/>
        <v>6.4801699448680909E-3</v>
      </c>
      <c r="Z37">
        <f t="shared" si="18"/>
        <v>0.63860649169287165</v>
      </c>
      <c r="AB37">
        <f t="shared" si="19"/>
        <v>257.16096550035905</v>
      </c>
      <c r="AC37">
        <f t="shared" si="2"/>
        <v>250.05869663301581</v>
      </c>
      <c r="AE37">
        <f t="shared" si="3"/>
        <v>0</v>
      </c>
      <c r="AF37">
        <f t="shared" si="24"/>
        <v>0</v>
      </c>
      <c r="AG37">
        <f t="shared" si="24"/>
        <v>-7.9825811461608955</v>
      </c>
      <c r="AH37">
        <f t="shared" si="5"/>
        <v>-1465.1664245346751</v>
      </c>
      <c r="AI37">
        <f t="shared" si="25"/>
        <v>-1473.1490056808359</v>
      </c>
      <c r="AJ37">
        <f t="shared" si="7"/>
        <v>7.1022688673432413</v>
      </c>
      <c r="AK37">
        <f t="shared" si="22"/>
        <v>18.001267585025136</v>
      </c>
      <c r="AL37">
        <f t="shared" si="26"/>
        <v>-1448.0454692284677</v>
      </c>
      <c r="AN37">
        <f t="shared" si="27"/>
        <v>0</v>
      </c>
      <c r="AO37">
        <f t="shared" si="27"/>
        <v>0</v>
      </c>
      <c r="AP37">
        <f t="shared" si="27"/>
        <v>-0.16932869886126817</v>
      </c>
      <c r="AQ37">
        <f t="shared" si="27"/>
        <v>-31.079511719212586</v>
      </c>
      <c r="AR37">
        <f t="shared" si="27"/>
        <v>-31.248840418073851</v>
      </c>
      <c r="AS37">
        <f t="shared" si="27"/>
        <v>0.1506552735575391</v>
      </c>
      <c r="AT37">
        <f t="shared" si="27"/>
        <v>0.38184782117646032</v>
      </c>
      <c r="AU37">
        <f t="shared" si="23"/>
        <v>-30.716337323339854</v>
      </c>
      <c r="AW37">
        <v>34</v>
      </c>
      <c r="AX37">
        <f>IF(Z37&gt;0, (R37*SUMPRODUCT(K37:$K$98, X37:$X$98)-K37*$AZ$3)/Z37, 0)</f>
        <v>391.56929953865523</v>
      </c>
    </row>
    <row r="38" spans="5:50" x14ac:dyDescent="0.25">
      <c r="E38">
        <v>2038</v>
      </c>
      <c r="F38" s="5">
        <f>EconomicRates!C78</f>
        <v>3.5571999999999999E-2</v>
      </c>
      <c r="G38" s="5">
        <f>EconomicRates!D78</f>
        <v>7.0000000000000007E-2</v>
      </c>
      <c r="H38" s="5">
        <f t="shared" si="10"/>
        <v>0.12000000000000001</v>
      </c>
      <c r="I38" s="5">
        <f t="shared" si="11"/>
        <v>1.1200000000000001</v>
      </c>
      <c r="J38">
        <f t="shared" si="12"/>
        <v>0.89285714285714279</v>
      </c>
      <c r="K38">
        <f t="shared" si="20"/>
        <v>1.8939530397595803E-2</v>
      </c>
      <c r="L38" s="2">
        <v>35</v>
      </c>
      <c r="M38" s="6">
        <v>4.7470000000000004E-3</v>
      </c>
      <c r="Q38" s="4">
        <f t="shared" si="21"/>
        <v>12.5</v>
      </c>
      <c r="R38">
        <f t="shared" si="0"/>
        <v>500000</v>
      </c>
      <c r="S38">
        <f t="shared" si="1"/>
        <v>385.99764031882904</v>
      </c>
      <c r="U38">
        <f t="shared" si="13"/>
        <v>4.7470000000000004E-3</v>
      </c>
      <c r="V38">
        <f t="shared" si="14"/>
        <v>0.01</v>
      </c>
      <c r="W38">
        <f t="shared" si="15"/>
        <v>0.63860649169287165</v>
      </c>
      <c r="X38">
        <f t="shared" si="16"/>
        <v>3.0314650160660618E-3</v>
      </c>
      <c r="Y38">
        <f t="shared" si="17"/>
        <v>6.3860649169287164E-3</v>
      </c>
      <c r="Z38">
        <f t="shared" si="18"/>
        <v>0.62918896175987682</v>
      </c>
      <c r="AB38">
        <f t="shared" si="19"/>
        <v>250.05869663301581</v>
      </c>
      <c r="AC38">
        <f t="shared" si="2"/>
        <v>242.8654545539664</v>
      </c>
      <c r="AE38">
        <f t="shared" si="3"/>
        <v>0</v>
      </c>
      <c r="AF38">
        <f t="shared" si="24"/>
        <v>0</v>
      </c>
      <c r="AG38">
        <f t="shared" si="24"/>
        <v>-7.8648620219984604</v>
      </c>
      <c r="AH38">
        <f t="shared" si="5"/>
        <v>-1515.7325080330309</v>
      </c>
      <c r="AI38">
        <f t="shared" si="25"/>
        <v>-1523.5973700550294</v>
      </c>
      <c r="AJ38">
        <f t="shared" si="7"/>
        <v>7.193242079049412</v>
      </c>
      <c r="AK38">
        <f t="shared" si="22"/>
        <v>17.504108764311109</v>
      </c>
      <c r="AL38">
        <f t="shared" si="26"/>
        <v>-1498.9000192116689</v>
      </c>
      <c r="AN38">
        <f t="shared" si="27"/>
        <v>0</v>
      </c>
      <c r="AO38">
        <f t="shared" si="27"/>
        <v>0</v>
      </c>
      <c r="AP38">
        <f t="shared" si="27"/>
        <v>-0.14895679333853662</v>
      </c>
      <c r="AQ38">
        <f t="shared" si="27"/>
        <v>-28.707261910515712</v>
      </c>
      <c r="AR38">
        <f t="shared" si="27"/>
        <v>-28.85621870385425</v>
      </c>
      <c r="AS38">
        <f t="shared" si="27"/>
        <v>0.13623662701342157</v>
      </c>
      <c r="AT38">
        <f t="shared" si="27"/>
        <v>0.33151960002449338</v>
      </c>
      <c r="AU38">
        <f t="shared" si="23"/>
        <v>-28.388462476816336</v>
      </c>
      <c r="AW38">
        <v>35</v>
      </c>
      <c r="AX38">
        <f>IF(Z38&gt;0, (R38*SUMPRODUCT(K38:$K$98, X38:$X$98)-K38*$AZ$3)/Z38, 0)</f>
        <v>385.99764031882904</v>
      </c>
    </row>
    <row r="39" spans="5:50" x14ac:dyDescent="0.25">
      <c r="E39">
        <v>2039</v>
      </c>
      <c r="F39" s="5">
        <f>EconomicRates!C79</f>
        <v>3.5571999999999999E-2</v>
      </c>
      <c r="G39" s="5">
        <f>EconomicRates!D79</f>
        <v>7.0000000000000007E-2</v>
      </c>
      <c r="H39" s="5">
        <f t="shared" si="10"/>
        <v>0.12000000000000001</v>
      </c>
      <c r="I39" s="5">
        <f t="shared" si="11"/>
        <v>1.1200000000000001</v>
      </c>
      <c r="J39">
        <f t="shared" si="12"/>
        <v>0.89285714285714279</v>
      </c>
      <c r="K39">
        <f t="shared" si="20"/>
        <v>1.6910294997853393E-2</v>
      </c>
      <c r="L39" s="2">
        <v>36</v>
      </c>
      <c r="M39" s="6">
        <v>4.9870000000000001E-3</v>
      </c>
      <c r="Q39" s="4">
        <f t="shared" si="21"/>
        <v>12.5</v>
      </c>
      <c r="R39">
        <f t="shared" si="0"/>
        <v>500000</v>
      </c>
      <c r="S39">
        <f t="shared" si="1"/>
        <v>379.96237656771706</v>
      </c>
      <c r="U39">
        <f t="shared" si="13"/>
        <v>4.9870000000000001E-3</v>
      </c>
      <c r="V39">
        <f t="shared" si="14"/>
        <v>0.01</v>
      </c>
      <c r="W39">
        <f t="shared" si="15"/>
        <v>0.62918896175987682</v>
      </c>
      <c r="X39">
        <f t="shared" si="16"/>
        <v>3.1377653522965056E-3</v>
      </c>
      <c r="Y39">
        <f t="shared" si="17"/>
        <v>6.2918896175987683E-3</v>
      </c>
      <c r="Z39">
        <f t="shared" si="18"/>
        <v>0.61975930678998159</v>
      </c>
      <c r="AB39">
        <f t="shared" si="19"/>
        <v>242.8654545539664</v>
      </c>
      <c r="AC39">
        <f t="shared" si="2"/>
        <v>235.48521910788227</v>
      </c>
      <c r="AE39">
        <f t="shared" si="3"/>
        <v>0</v>
      </c>
      <c r="AF39">
        <f t="shared" si="24"/>
        <v>0</v>
      </c>
      <c r="AG39">
        <f t="shared" si="24"/>
        <v>-7.7469913348747701</v>
      </c>
      <c r="AH39">
        <f t="shared" si="5"/>
        <v>-1568.8826761482528</v>
      </c>
      <c r="AI39">
        <f t="shared" si="25"/>
        <v>-1576.6296674831276</v>
      </c>
      <c r="AJ39">
        <f t="shared" si="7"/>
        <v>7.3802354460841286</v>
      </c>
      <c r="AK39">
        <f t="shared" si="22"/>
        <v>17.000581818777651</v>
      </c>
      <c r="AL39">
        <f t="shared" si="26"/>
        <v>-1552.2488502182659</v>
      </c>
      <c r="AN39">
        <f t="shared" si="27"/>
        <v>0</v>
      </c>
      <c r="AO39">
        <f t="shared" si="27"/>
        <v>0</v>
      </c>
      <c r="AP39">
        <f t="shared" si="27"/>
        <v>-0.1310039088185464</v>
      </c>
      <c r="AQ39">
        <f t="shared" si="27"/>
        <v>-26.530268870688644</v>
      </c>
      <c r="AR39">
        <f t="shared" si="27"/>
        <v>-26.66127277950719</v>
      </c>
      <c r="AS39">
        <f t="shared" si="27"/>
        <v>0.12480195854689674</v>
      </c>
      <c r="AT39">
        <f t="shared" si="27"/>
        <v>0.28748485369067306</v>
      </c>
      <c r="AU39">
        <f t="shared" si="23"/>
        <v>-26.248985967269622</v>
      </c>
      <c r="AW39">
        <v>36</v>
      </c>
      <c r="AX39">
        <f>IF(Z39&gt;0, (R39*SUMPRODUCT(K39:$K$98, X39:$X$98)-K39*$AZ$3)/Z39, 0)</f>
        <v>379.96237656771706</v>
      </c>
    </row>
    <row r="40" spans="5:50" x14ac:dyDescent="0.25">
      <c r="E40">
        <v>2040</v>
      </c>
      <c r="F40" s="5">
        <f>EconomicRates!C80</f>
        <v>3.5571999999999999E-2</v>
      </c>
      <c r="G40" s="5">
        <f>EconomicRates!D80</f>
        <v>7.0000000000000007E-2</v>
      </c>
      <c r="H40" s="5">
        <f t="shared" si="10"/>
        <v>0.12000000000000001</v>
      </c>
      <c r="I40" s="5">
        <f t="shared" si="11"/>
        <v>1.1200000000000001</v>
      </c>
      <c r="J40">
        <f t="shared" si="12"/>
        <v>0.89285714285714279</v>
      </c>
      <c r="K40">
        <f t="shared" si="20"/>
        <v>1.5098477676654815E-2</v>
      </c>
      <c r="L40" s="2">
        <v>37</v>
      </c>
      <c r="M40" s="6">
        <v>5.2249999999999996E-3</v>
      </c>
      <c r="Q40" s="4">
        <f t="shared" si="21"/>
        <v>12.5</v>
      </c>
      <c r="R40">
        <f t="shared" si="0"/>
        <v>500000</v>
      </c>
      <c r="S40">
        <f t="shared" si="1"/>
        <v>373.5673767383567</v>
      </c>
      <c r="U40">
        <f t="shared" si="13"/>
        <v>5.2249999999999996E-3</v>
      </c>
      <c r="V40">
        <f t="shared" si="14"/>
        <v>0.01</v>
      </c>
      <c r="W40">
        <f t="shared" si="15"/>
        <v>0.61975930678998159</v>
      </c>
      <c r="X40">
        <f t="shared" si="16"/>
        <v>3.2382423779776536E-3</v>
      </c>
      <c r="Y40">
        <f t="shared" si="17"/>
        <v>6.1975930678998164E-3</v>
      </c>
      <c r="Z40">
        <f t="shared" si="18"/>
        <v>0.61032347134410414</v>
      </c>
      <c r="AB40">
        <f t="shared" si="19"/>
        <v>235.48521910788227</v>
      </c>
      <c r="AC40">
        <f t="shared" si="2"/>
        <v>227.99693815186461</v>
      </c>
      <c r="AE40">
        <f t="shared" si="3"/>
        <v>0</v>
      </c>
      <c r="AF40">
        <f t="shared" si="24"/>
        <v>0</v>
      </c>
      <c r="AG40">
        <f t="shared" si="24"/>
        <v>-7.6290433918013019</v>
      </c>
      <c r="AH40">
        <f t="shared" si="5"/>
        <v>-1619.1211889888268</v>
      </c>
      <c r="AI40">
        <f t="shared" si="25"/>
        <v>-1626.7502323806282</v>
      </c>
      <c r="AJ40">
        <f t="shared" si="7"/>
        <v>7.4882809560176611</v>
      </c>
      <c r="AK40">
        <f t="shared" si="22"/>
        <v>16.483965337551762</v>
      </c>
      <c r="AL40">
        <f t="shared" si="26"/>
        <v>-1602.7779860870587</v>
      </c>
      <c r="AN40">
        <f t="shared" si="27"/>
        <v>0</v>
      </c>
      <c r="AO40">
        <f t="shared" si="27"/>
        <v>0</v>
      </c>
      <c r="AP40">
        <f t="shared" si="27"/>
        <v>-0.11518694134534288</v>
      </c>
      <c r="AQ40">
        <f t="shared" si="27"/>
        <v>-24.446265127746603</v>
      </c>
      <c r="AR40">
        <f t="shared" si="27"/>
        <v>-24.561452069091946</v>
      </c>
      <c r="AS40">
        <f t="shared" si="27"/>
        <v>0.11306164285095203</v>
      </c>
      <c r="AT40">
        <f t="shared" si="27"/>
        <v>0.24888278267177702</v>
      </c>
      <c r="AU40">
        <f t="shared" si="23"/>
        <v>-24.199507643569216</v>
      </c>
      <c r="AW40">
        <v>37</v>
      </c>
      <c r="AX40">
        <f>IF(Z40&gt;0, (R40*SUMPRODUCT(K40:$K$98, X40:$X$98)-K40*$AZ$3)/Z40, 0)</f>
        <v>373.5673767383567</v>
      </c>
    </row>
    <row r="41" spans="5:50" x14ac:dyDescent="0.25">
      <c r="E41">
        <v>2041</v>
      </c>
      <c r="F41" s="5">
        <f>EconomicRates!C81</f>
        <v>3.5571999999999999E-2</v>
      </c>
      <c r="G41" s="5">
        <f>EconomicRates!D81</f>
        <v>7.0000000000000007E-2</v>
      </c>
      <c r="H41" s="5">
        <f t="shared" si="10"/>
        <v>0.12000000000000001</v>
      </c>
      <c r="I41" s="5">
        <f t="shared" si="11"/>
        <v>1.1200000000000001</v>
      </c>
      <c r="J41">
        <f t="shared" si="12"/>
        <v>0.89285714285714279</v>
      </c>
      <c r="K41">
        <f t="shared" si="20"/>
        <v>1.348078363987037E-2</v>
      </c>
      <c r="L41" s="2">
        <v>38</v>
      </c>
      <c r="M41" s="6">
        <v>5.4879999999999998E-3</v>
      </c>
      <c r="Q41" s="4">
        <f t="shared" si="21"/>
        <v>12.5</v>
      </c>
      <c r="R41">
        <f t="shared" si="0"/>
        <v>500000</v>
      </c>
      <c r="S41">
        <f t="shared" si="1"/>
        <v>367.05470588325295</v>
      </c>
      <c r="U41">
        <f t="shared" si="13"/>
        <v>5.4879999999999998E-3</v>
      </c>
      <c r="V41">
        <f t="shared" si="14"/>
        <v>0.01</v>
      </c>
      <c r="W41">
        <f t="shared" si="15"/>
        <v>0.61032347134410414</v>
      </c>
      <c r="X41">
        <f t="shared" si="16"/>
        <v>3.3494552107364434E-3</v>
      </c>
      <c r="Y41">
        <f t="shared" si="17"/>
        <v>6.1032347134410414E-3</v>
      </c>
      <c r="Z41">
        <f t="shared" si="18"/>
        <v>0.60087078141992656</v>
      </c>
      <c r="AB41">
        <f t="shared" si="19"/>
        <v>227.99693815186461</v>
      </c>
      <c r="AC41">
        <f t="shared" si="2"/>
        <v>220.55244794793151</v>
      </c>
      <c r="AE41">
        <f t="shared" si="3"/>
        <v>0</v>
      </c>
      <c r="AF41">
        <f t="shared" si="24"/>
        <v>0</v>
      </c>
      <c r="AG41">
        <f t="shared" si="24"/>
        <v>-7.510884767749082</v>
      </c>
      <c r="AH41">
        <f t="shared" si="5"/>
        <v>-1674.7276053682217</v>
      </c>
      <c r="AI41">
        <f t="shared" si="25"/>
        <v>-1682.2384901359708</v>
      </c>
      <c r="AJ41">
        <f t="shared" si="7"/>
        <v>7.4444902039330998</v>
      </c>
      <c r="AK41">
        <f t="shared" si="22"/>
        <v>15.959785670630524</v>
      </c>
      <c r="AL41">
        <f t="shared" si="26"/>
        <v>-1658.8342142614072</v>
      </c>
      <c r="AN41">
        <f t="shared" si="27"/>
        <v>0</v>
      </c>
      <c r="AO41">
        <f t="shared" si="27"/>
        <v>0</v>
      </c>
      <c r="AP41">
        <f t="shared" si="27"/>
        <v>-0.10125261249802339</v>
      </c>
      <c r="AQ41">
        <f t="shared" si="27"/>
        <v>-22.576640503687205</v>
      </c>
      <c r="AR41">
        <f t="shared" si="27"/>
        <v>-22.677893116185228</v>
      </c>
      <c r="AS41">
        <f t="shared" si="27"/>
        <v>0.10035756174835657</v>
      </c>
      <c r="AT41">
        <f t="shared" si="27"/>
        <v>0.21515041756447353</v>
      </c>
      <c r="AU41">
        <f t="shared" si="23"/>
        <v>-22.362385136872398</v>
      </c>
      <c r="AW41">
        <v>38</v>
      </c>
      <c r="AX41">
        <f>IF(Z41&gt;0, (R41*SUMPRODUCT(K41:$K$98, X41:$X$98)-K41*$AZ$3)/Z41, 0)</f>
        <v>367.05470588325295</v>
      </c>
    </row>
    <row r="42" spans="5:50" x14ac:dyDescent="0.25">
      <c r="E42">
        <v>2042</v>
      </c>
      <c r="F42" s="5">
        <f>EconomicRates!C82</f>
        <v>3.5571999999999999E-2</v>
      </c>
      <c r="G42" s="5">
        <f>EconomicRates!D82</f>
        <v>7.0000000000000007E-2</v>
      </c>
      <c r="H42" s="5">
        <f t="shared" si="10"/>
        <v>0.12000000000000001</v>
      </c>
      <c r="I42" s="5">
        <f t="shared" si="11"/>
        <v>1.1200000000000001</v>
      </c>
      <c r="J42">
        <f t="shared" si="12"/>
        <v>0.89285714285714279</v>
      </c>
      <c r="K42">
        <f t="shared" si="20"/>
        <v>1.2036413964169972E-2</v>
      </c>
      <c r="L42" s="2">
        <v>39</v>
      </c>
      <c r="M42" s="6">
        <v>5.7670000000000004E-3</v>
      </c>
      <c r="Q42" s="4">
        <f t="shared" si="21"/>
        <v>12.5</v>
      </c>
      <c r="R42">
        <f t="shared" si="0"/>
        <v>500000</v>
      </c>
      <c r="S42">
        <f t="shared" si="1"/>
        <v>360.42796469765779</v>
      </c>
      <c r="U42">
        <f t="shared" si="13"/>
        <v>5.7670000000000004E-3</v>
      </c>
      <c r="V42">
        <f t="shared" si="14"/>
        <v>0.01</v>
      </c>
      <c r="W42">
        <f t="shared" si="15"/>
        <v>0.60087078141992656</v>
      </c>
      <c r="X42">
        <f t="shared" si="16"/>
        <v>3.4652217964487165E-3</v>
      </c>
      <c r="Y42">
        <f t="shared" si="17"/>
        <v>6.0087078141992656E-3</v>
      </c>
      <c r="Z42">
        <f t="shared" si="18"/>
        <v>0.59139685180927859</v>
      </c>
      <c r="AB42">
        <f t="shared" si="19"/>
        <v>220.55244794793151</v>
      </c>
      <c r="AC42">
        <f t="shared" si="2"/>
        <v>213.15596362622063</v>
      </c>
      <c r="AE42">
        <f t="shared" si="3"/>
        <v>0</v>
      </c>
      <c r="AF42">
        <f t="shared" si="24"/>
        <v>0</v>
      </c>
      <c r="AG42">
        <f t="shared" si="24"/>
        <v>-7.392460647615982</v>
      </c>
      <c r="AH42">
        <f t="shared" si="5"/>
        <v>-1732.6108982243584</v>
      </c>
      <c r="AI42">
        <f t="shared" si="25"/>
        <v>-1740.0033588719743</v>
      </c>
      <c r="AJ42">
        <f t="shared" si="7"/>
        <v>7.3964843217108864</v>
      </c>
      <c r="AK42">
        <f t="shared" si="22"/>
        <v>15.438671356355208</v>
      </c>
      <c r="AL42">
        <f t="shared" si="26"/>
        <v>-1717.1682031939083</v>
      </c>
      <c r="AN42">
        <f t="shared" si="27"/>
        <v>0</v>
      </c>
      <c r="AO42">
        <f t="shared" si="27"/>
        <v>0</v>
      </c>
      <c r="AP42">
        <f t="shared" si="27"/>
        <v>-8.8978716568542005E-2</v>
      </c>
      <c r="AQ42">
        <f t="shared" si="27"/>
        <v>-20.854422009860745</v>
      </c>
      <c r="AR42">
        <f t="shared" si="27"/>
        <v>-20.943400726429289</v>
      </c>
      <c r="AS42">
        <f t="shared" si="27"/>
        <v>8.9027147175605184E-2</v>
      </c>
      <c r="AT42">
        <f t="shared" si="27"/>
        <v>0.1858262395018648</v>
      </c>
      <c r="AU42">
        <f t="shared" si="23"/>
        <v>-20.668547339751818</v>
      </c>
      <c r="AW42">
        <v>39</v>
      </c>
      <c r="AX42">
        <f>IF(Z42&gt;0, (R42*SUMPRODUCT(K42:$K$98, X42:$X$98)-K42*$AZ$3)/Z42, 0)</f>
        <v>360.42796469765779</v>
      </c>
    </row>
    <row r="43" spans="5:50" x14ac:dyDescent="0.25">
      <c r="E43">
        <v>2043</v>
      </c>
      <c r="F43" s="5">
        <f>EconomicRates!C83</f>
        <v>3.5571999999999999E-2</v>
      </c>
      <c r="G43" s="5">
        <f>EconomicRates!D83</f>
        <v>7.0000000000000007E-2</v>
      </c>
      <c r="H43" s="5">
        <f t="shared" si="10"/>
        <v>0.12000000000000001</v>
      </c>
      <c r="I43" s="5">
        <f t="shared" si="11"/>
        <v>1.1200000000000001</v>
      </c>
      <c r="J43">
        <f t="shared" si="12"/>
        <v>0.89285714285714279</v>
      </c>
      <c r="K43">
        <f t="shared" si="20"/>
        <v>1.0746798182294617E-2</v>
      </c>
      <c r="L43" s="2">
        <v>40</v>
      </c>
      <c r="M43" s="6">
        <v>6.0780000000000001E-3</v>
      </c>
      <c r="Q43" s="4">
        <f t="shared" si="21"/>
        <v>12.5</v>
      </c>
      <c r="R43">
        <f t="shared" si="0"/>
        <v>500000</v>
      </c>
      <c r="S43">
        <f t="shared" si="1"/>
        <v>353.77103576051599</v>
      </c>
      <c r="U43">
        <f t="shared" si="13"/>
        <v>6.0780000000000001E-3</v>
      </c>
      <c r="V43">
        <f t="shared" si="14"/>
        <v>0.01</v>
      </c>
      <c r="W43">
        <f t="shared" si="15"/>
        <v>0.59139685180927859</v>
      </c>
      <c r="X43">
        <f t="shared" si="16"/>
        <v>3.5945100652967953E-3</v>
      </c>
      <c r="Y43">
        <f t="shared" si="17"/>
        <v>5.913968518092786E-3</v>
      </c>
      <c r="Z43">
        <f t="shared" si="18"/>
        <v>0.58188837322588904</v>
      </c>
      <c r="AB43">
        <f t="shared" si="19"/>
        <v>213.15596362622063</v>
      </c>
      <c r="AC43">
        <f t="shared" si="2"/>
        <v>205.85525249312445</v>
      </c>
      <c r="AE43">
        <f t="shared" si="3"/>
        <v>0</v>
      </c>
      <c r="AF43">
        <f t="shared" si="24"/>
        <v>0</v>
      </c>
      <c r="AG43">
        <f t="shared" si="24"/>
        <v>-7.2736046653236128</v>
      </c>
      <c r="AH43">
        <f t="shared" si="5"/>
        <v>-1797.2550326483977</v>
      </c>
      <c r="AI43">
        <f t="shared" si="25"/>
        <v>-1804.5286373137212</v>
      </c>
      <c r="AJ43">
        <f t="shared" si="7"/>
        <v>7.300711133096172</v>
      </c>
      <c r="AK43">
        <f t="shared" si="22"/>
        <v>14.920917453835445</v>
      </c>
      <c r="AL43">
        <f t="shared" si="26"/>
        <v>-1782.3070087267895</v>
      </c>
      <c r="AN43">
        <f t="shared" si="27"/>
        <v>0</v>
      </c>
      <c r="AO43">
        <f t="shared" si="27"/>
        <v>0</v>
      </c>
      <c r="AP43">
        <f t="shared" si="27"/>
        <v>-7.8167961396029453E-2</v>
      </c>
      <c r="AQ43">
        <f t="shared" si="27"/>
        <v>-19.314737117985654</v>
      </c>
      <c r="AR43">
        <f t="shared" si="27"/>
        <v>-19.392905079381681</v>
      </c>
      <c r="AS43">
        <f t="shared" si="27"/>
        <v>7.8459269134616011E-2</v>
      </c>
      <c r="AT43">
        <f t="shared" si="27"/>
        <v>0.1603520885710468</v>
      </c>
      <c r="AU43">
        <f t="shared" si="23"/>
        <v>-19.154093721676016</v>
      </c>
      <c r="AW43">
        <v>40</v>
      </c>
      <c r="AX43">
        <f>IF(Z43&gt;0, (R43*SUMPRODUCT(K43:$K$98, X43:$X$98)-K43*$AZ$3)/Z43, 0)</f>
        <v>353.77103576051599</v>
      </c>
    </row>
    <row r="44" spans="5:50" x14ac:dyDescent="0.25">
      <c r="E44">
        <v>2044</v>
      </c>
      <c r="F44" s="5">
        <f>EconomicRates!C84</f>
        <v>3.5571999999999999E-2</v>
      </c>
      <c r="G44" s="5">
        <f>EconomicRates!D84</f>
        <v>7.0000000000000007E-2</v>
      </c>
      <c r="H44" s="5">
        <f t="shared" si="10"/>
        <v>0.12000000000000001</v>
      </c>
      <c r="I44" s="5">
        <f t="shared" si="11"/>
        <v>1.1200000000000001</v>
      </c>
      <c r="J44">
        <f t="shared" si="12"/>
        <v>0.89285714285714279</v>
      </c>
      <c r="K44">
        <f t="shared" si="20"/>
        <v>9.5953555199059081E-3</v>
      </c>
      <c r="L44" s="2">
        <v>41</v>
      </c>
      <c r="M44" s="6">
        <v>6.4359999999999999E-3</v>
      </c>
      <c r="Q44" s="4">
        <f t="shared" si="21"/>
        <v>12.5</v>
      </c>
      <c r="R44">
        <f t="shared" si="0"/>
        <v>500000</v>
      </c>
      <c r="S44">
        <f t="shared" si="1"/>
        <v>347.07942476987796</v>
      </c>
      <c r="U44">
        <f t="shared" si="13"/>
        <v>6.4359999999999999E-3</v>
      </c>
      <c r="V44">
        <f t="shared" si="14"/>
        <v>0.01</v>
      </c>
      <c r="W44">
        <f t="shared" si="15"/>
        <v>0.58188837322588904</v>
      </c>
      <c r="X44">
        <f t="shared" si="16"/>
        <v>3.7450335700818216E-3</v>
      </c>
      <c r="Y44">
        <f t="shared" si="17"/>
        <v>5.8188837322588902E-3</v>
      </c>
      <c r="Z44">
        <f t="shared" si="18"/>
        <v>0.5723244559235483</v>
      </c>
      <c r="AB44">
        <f t="shared" si="19"/>
        <v>205.85525249312445</v>
      </c>
      <c r="AC44">
        <f t="shared" si="2"/>
        <v>198.64204294367852</v>
      </c>
      <c r="AE44">
        <f t="shared" si="3"/>
        <v>0</v>
      </c>
      <c r="AF44">
        <f t="shared" si="24"/>
        <v>0</v>
      </c>
      <c r="AG44">
        <f t="shared" si="24"/>
        <v>-7.1540556990443536</v>
      </c>
      <c r="AH44">
        <f t="shared" si="5"/>
        <v>-1872.5167850409109</v>
      </c>
      <c r="AI44">
        <f t="shared" si="25"/>
        <v>-1879.6708407399553</v>
      </c>
      <c r="AJ44">
        <f t="shared" si="7"/>
        <v>7.213209549445935</v>
      </c>
      <c r="AK44">
        <f t="shared" si="22"/>
        <v>14.409867674518713</v>
      </c>
      <c r="AL44">
        <f t="shared" si="26"/>
        <v>-1858.0477635159907</v>
      </c>
      <c r="AN44">
        <f t="shared" si="27"/>
        <v>0</v>
      </c>
      <c r="AO44">
        <f t="shared" si="27"/>
        <v>0</v>
      </c>
      <c r="AP44">
        <f t="shared" si="27"/>
        <v>-6.8645707841539561E-2</v>
      </c>
      <c r="AQ44">
        <f t="shared" si="27"/>
        <v>-17.96746426945877</v>
      </c>
      <c r="AR44">
        <f t="shared" si="27"/>
        <v>-18.03610997730031</v>
      </c>
      <c r="AS44">
        <f t="shared" si="27"/>
        <v>6.9213310066514058E-2</v>
      </c>
      <c r="AT44">
        <f t="shared" si="27"/>
        <v>0.13826780333180685</v>
      </c>
      <c r="AU44">
        <f t="shared" si="23"/>
        <v>-17.82862886390199</v>
      </c>
      <c r="AW44">
        <v>41</v>
      </c>
      <c r="AX44">
        <f>IF(Z44&gt;0, (R44*SUMPRODUCT(K44:$K$98, X44:$X$98)-K44*$AZ$3)/Z44, 0)</f>
        <v>347.07942476987796</v>
      </c>
    </row>
    <row r="45" spans="5:50" x14ac:dyDescent="0.25">
      <c r="E45">
        <v>2045</v>
      </c>
      <c r="F45" s="5">
        <f>EconomicRates!C85</f>
        <v>3.5571999999999999E-2</v>
      </c>
      <c r="G45" s="5">
        <f>EconomicRates!D85</f>
        <v>7.0000000000000007E-2</v>
      </c>
      <c r="H45" s="5">
        <f t="shared" si="10"/>
        <v>0.12000000000000001</v>
      </c>
      <c r="I45" s="5">
        <f t="shared" si="11"/>
        <v>1.1200000000000001</v>
      </c>
      <c r="J45">
        <f t="shared" si="12"/>
        <v>0.89285714285714279</v>
      </c>
      <c r="K45">
        <f t="shared" si="20"/>
        <v>8.5672817142017025E-3</v>
      </c>
      <c r="L45" s="2">
        <v>42</v>
      </c>
      <c r="M45" s="6">
        <v>6.8199999999999997E-3</v>
      </c>
      <c r="Q45" s="4">
        <f t="shared" si="21"/>
        <v>12.5</v>
      </c>
      <c r="R45">
        <f t="shared" si="0"/>
        <v>500000</v>
      </c>
      <c r="S45">
        <f t="shared" si="1"/>
        <v>340.2882684845934</v>
      </c>
      <c r="U45">
        <f t="shared" si="13"/>
        <v>6.8199999999999997E-3</v>
      </c>
      <c r="V45">
        <f t="shared" si="14"/>
        <v>0.01</v>
      </c>
      <c r="W45">
        <f t="shared" si="15"/>
        <v>0.5723244559235483</v>
      </c>
      <c r="X45">
        <f t="shared" si="16"/>
        <v>3.9032527893985993E-3</v>
      </c>
      <c r="Y45">
        <f t="shared" si="17"/>
        <v>5.7232445592354832E-3</v>
      </c>
      <c r="Z45">
        <f t="shared" si="18"/>
        <v>0.56269795857491423</v>
      </c>
      <c r="AB45">
        <f t="shared" si="19"/>
        <v>198.64204294367852</v>
      </c>
      <c r="AC45">
        <f t="shared" si="2"/>
        <v>191.47951400327304</v>
      </c>
      <c r="AE45">
        <f t="shared" si="3"/>
        <v>0</v>
      </c>
      <c r="AF45">
        <f t="shared" si="24"/>
        <v>0</v>
      </c>
      <c r="AG45">
        <f t="shared" si="24"/>
        <v>-7.033724482186428</v>
      </c>
      <c r="AH45">
        <f t="shared" si="5"/>
        <v>-1951.6263946992997</v>
      </c>
      <c r="AI45">
        <f t="shared" si="25"/>
        <v>-1958.6601191814862</v>
      </c>
      <c r="AJ45">
        <f t="shared" si="7"/>
        <v>7.1625289404054797</v>
      </c>
      <c r="AK45">
        <f t="shared" si="22"/>
        <v>13.904943006057497</v>
      </c>
      <c r="AL45">
        <f t="shared" si="26"/>
        <v>-1937.5926472350232</v>
      </c>
      <c r="AN45">
        <f t="shared" si="27"/>
        <v>0</v>
      </c>
      <c r="AO45">
        <f t="shared" si="27"/>
        <v>0</v>
      </c>
      <c r="AP45">
        <f t="shared" si="27"/>
        <v>-6.025989913896862E-2</v>
      </c>
      <c r="AQ45">
        <f t="shared" si="27"/>
        <v>-16.720133124260705</v>
      </c>
      <c r="AR45">
        <f t="shared" si="27"/>
        <v>-16.780393023399675</v>
      </c>
      <c r="AS45">
        <f t="shared" si="27"/>
        <v>6.1363403218576362E-2</v>
      </c>
      <c r="AT45">
        <f t="shared" si="27"/>
        <v>0.11912756395281325</v>
      </c>
      <c r="AU45">
        <f t="shared" si="23"/>
        <v>-16.599902056228284</v>
      </c>
      <c r="AW45">
        <v>42</v>
      </c>
      <c r="AX45">
        <f>IF(Z45&gt;0, (R45*SUMPRODUCT(K45:$K$98, X45:$X$98)-K45*$AZ$3)/Z45, 0)</f>
        <v>340.2882684845934</v>
      </c>
    </row>
    <row r="46" spans="5:50" x14ac:dyDescent="0.25">
      <c r="E46">
        <v>2046</v>
      </c>
      <c r="F46" s="5">
        <f>EconomicRates!C86</f>
        <v>3.5571999999999999E-2</v>
      </c>
      <c r="G46" s="5">
        <f>EconomicRates!D86</f>
        <v>7.0000000000000007E-2</v>
      </c>
      <c r="H46" s="5">
        <f t="shared" si="10"/>
        <v>0.12000000000000001</v>
      </c>
      <c r="I46" s="5">
        <f t="shared" si="11"/>
        <v>1.1200000000000001</v>
      </c>
      <c r="J46">
        <f t="shared" si="12"/>
        <v>0.89285714285714279</v>
      </c>
      <c r="K46">
        <f t="shared" si="20"/>
        <v>7.6493586733943769E-3</v>
      </c>
      <c r="L46" s="2">
        <v>43</v>
      </c>
      <c r="M46" s="6">
        <v>7.2269999999999999E-3</v>
      </c>
      <c r="Q46" s="4">
        <f t="shared" si="21"/>
        <v>12.5</v>
      </c>
      <c r="R46">
        <f t="shared" si="0"/>
        <v>500000</v>
      </c>
      <c r="S46">
        <f t="shared" si="1"/>
        <v>333.46327375196387</v>
      </c>
      <c r="U46">
        <f t="shared" si="13"/>
        <v>7.2269999999999999E-3</v>
      </c>
      <c r="V46">
        <f t="shared" si="14"/>
        <v>0.01</v>
      </c>
      <c r="W46">
        <f t="shared" si="15"/>
        <v>0.56269795857491423</v>
      </c>
      <c r="X46">
        <f t="shared" si="16"/>
        <v>4.0666181466209048E-3</v>
      </c>
      <c r="Y46">
        <f t="shared" si="17"/>
        <v>5.6269795857491426E-3</v>
      </c>
      <c r="Z46">
        <f t="shared" si="18"/>
        <v>0.55300436084254423</v>
      </c>
      <c r="AB46">
        <f t="shared" si="19"/>
        <v>191.47951400327304</v>
      </c>
      <c r="AC46">
        <f t="shared" si="2"/>
        <v>184.40664456566714</v>
      </c>
      <c r="AE46">
        <f t="shared" si="3"/>
        <v>0</v>
      </c>
      <c r="AF46">
        <f t="shared" si="24"/>
        <v>0</v>
      </c>
      <c r="AG46">
        <f t="shared" si="24"/>
        <v>-6.9125545105318027</v>
      </c>
      <c r="AH46">
        <f t="shared" si="5"/>
        <v>-2033.3090733104525</v>
      </c>
      <c r="AI46">
        <f t="shared" si="25"/>
        <v>-2040.2216278209844</v>
      </c>
      <c r="AJ46">
        <f t="shared" si="7"/>
        <v>7.0728694376059025</v>
      </c>
      <c r="AK46">
        <f t="shared" si="22"/>
        <v>13.403565980229114</v>
      </c>
      <c r="AL46">
        <f t="shared" si="26"/>
        <v>-2019.7451924031493</v>
      </c>
      <c r="AN46">
        <f t="shared" si="27"/>
        <v>0</v>
      </c>
      <c r="AO46">
        <f t="shared" si="27"/>
        <v>0</v>
      </c>
      <c r="AP46">
        <f t="shared" si="27"/>
        <v>-5.2876608800447866E-2</v>
      </c>
      <c r="AQ46">
        <f t="shared" si="27"/>
        <v>-15.553510395618792</v>
      </c>
      <c r="AR46">
        <f t="shared" si="27"/>
        <v>-15.606387004419242</v>
      </c>
      <c r="AS46">
        <f t="shared" si="27"/>
        <v>5.4102915178336722E-2</v>
      </c>
      <c r="AT46">
        <f t="shared" si="27"/>
        <v>0.10252868368527938</v>
      </c>
      <c r="AU46">
        <f t="shared" si="23"/>
        <v>-15.449755405555624</v>
      </c>
      <c r="AW46">
        <v>43</v>
      </c>
      <c r="AX46">
        <f>IF(Z46&gt;0, (R46*SUMPRODUCT(K46:$K$98, X46:$X$98)-K46*$AZ$3)/Z46, 0)</f>
        <v>333.46327375196387</v>
      </c>
    </row>
    <row r="47" spans="5:50" x14ac:dyDescent="0.25">
      <c r="E47">
        <v>2047</v>
      </c>
      <c r="F47" s="5">
        <f>EconomicRates!C87</f>
        <v>3.5571999999999999E-2</v>
      </c>
      <c r="G47" s="5">
        <f>EconomicRates!D87</f>
        <v>7.0000000000000007E-2</v>
      </c>
      <c r="H47" s="5">
        <f t="shared" si="10"/>
        <v>0.12000000000000001</v>
      </c>
      <c r="I47" s="5">
        <f t="shared" si="11"/>
        <v>1.1200000000000001</v>
      </c>
      <c r="J47">
        <f t="shared" si="12"/>
        <v>0.89285714285714279</v>
      </c>
      <c r="K47">
        <f t="shared" si="20"/>
        <v>6.8297845298164071E-3</v>
      </c>
      <c r="L47" s="2">
        <v>44</v>
      </c>
      <c r="M47" s="6">
        <v>7.6860000000000001E-3</v>
      </c>
      <c r="Q47" s="4">
        <f t="shared" si="21"/>
        <v>12.5</v>
      </c>
      <c r="R47">
        <f t="shared" si="0"/>
        <v>500000</v>
      </c>
      <c r="S47">
        <f t="shared" si="1"/>
        <v>326.69172703976545</v>
      </c>
      <c r="U47">
        <f t="shared" si="13"/>
        <v>7.6860000000000001E-3</v>
      </c>
      <c r="V47">
        <f t="shared" si="14"/>
        <v>0.01</v>
      </c>
      <c r="W47">
        <f t="shared" si="15"/>
        <v>0.55300436084254423</v>
      </c>
      <c r="X47">
        <f t="shared" si="16"/>
        <v>4.2503915174357948E-3</v>
      </c>
      <c r="Y47">
        <f t="shared" si="17"/>
        <v>5.5300436084254421E-3</v>
      </c>
      <c r="Z47">
        <f t="shared" si="18"/>
        <v>0.54322392571668299</v>
      </c>
      <c r="AB47">
        <f t="shared" si="19"/>
        <v>184.40664456566714</v>
      </c>
      <c r="AC47">
        <f t="shared" si="2"/>
        <v>177.46676246170443</v>
      </c>
      <c r="AE47">
        <f t="shared" si="3"/>
        <v>0</v>
      </c>
      <c r="AF47">
        <f t="shared" si="24"/>
        <v>0</v>
      </c>
      <c r="AG47">
        <f t="shared" si="24"/>
        <v>-6.790299071458537</v>
      </c>
      <c r="AH47">
        <f t="shared" si="5"/>
        <v>-2125.1957587178972</v>
      </c>
      <c r="AI47">
        <f t="shared" si="25"/>
        <v>-2131.9860577893555</v>
      </c>
      <c r="AJ47">
        <f t="shared" si="7"/>
        <v>6.9398821039627023</v>
      </c>
      <c r="AK47">
        <f t="shared" si="22"/>
        <v>12.9084651195967</v>
      </c>
      <c r="AL47">
        <f t="shared" si="26"/>
        <v>-2112.1377105657962</v>
      </c>
      <c r="AN47">
        <f t="shared" si="27"/>
        <v>0</v>
      </c>
      <c r="AO47">
        <f t="shared" si="27"/>
        <v>0</v>
      </c>
      <c r="AP47">
        <f t="shared" si="27"/>
        <v>-4.6376279551074227E-2</v>
      </c>
      <c r="AQ47">
        <f t="shared" si="27"/>
        <v>-14.514629115722936</v>
      </c>
      <c r="AR47">
        <f t="shared" si="27"/>
        <v>-14.561005395274009</v>
      </c>
      <c r="AS47">
        <f t="shared" si="27"/>
        <v>4.7397899432394204E-2</v>
      </c>
      <c r="AT47">
        <f t="shared" si="27"/>
        <v>8.8162035377496242E-2</v>
      </c>
      <c r="AU47">
        <f t="shared" si="23"/>
        <v>-14.425445460464118</v>
      </c>
      <c r="AW47">
        <v>44</v>
      </c>
      <c r="AX47">
        <f>IF(Z47&gt;0, (R47*SUMPRODUCT(K47:$K$98, X47:$X$98)-K47*$AZ$3)/Z47, 0)</f>
        <v>326.69172703976545</v>
      </c>
    </row>
    <row r="48" spans="5:50" x14ac:dyDescent="0.25">
      <c r="E48">
        <v>2048</v>
      </c>
      <c r="F48" s="5">
        <f>EconomicRates!C88</f>
        <v>3.5571999999999999E-2</v>
      </c>
      <c r="G48" s="5">
        <f>EconomicRates!D88</f>
        <v>7.0000000000000007E-2</v>
      </c>
      <c r="H48" s="5">
        <f t="shared" si="10"/>
        <v>0.12000000000000001</v>
      </c>
      <c r="I48" s="5">
        <f t="shared" si="11"/>
        <v>1.1200000000000001</v>
      </c>
      <c r="J48">
        <f t="shared" si="12"/>
        <v>0.89285714285714279</v>
      </c>
      <c r="K48">
        <f t="shared" si="20"/>
        <v>6.0980219016217915E-3</v>
      </c>
      <c r="L48" s="2">
        <v>45</v>
      </c>
      <c r="M48" s="6">
        <v>8.2030000000000002E-3</v>
      </c>
      <c r="Q48" s="4">
        <f t="shared" si="21"/>
        <v>12.5</v>
      </c>
      <c r="R48">
        <f t="shared" si="0"/>
        <v>500000</v>
      </c>
      <c r="S48">
        <f t="shared" si="1"/>
        <v>319.95401451178975</v>
      </c>
      <c r="U48">
        <f t="shared" si="13"/>
        <v>8.2030000000000002E-3</v>
      </c>
      <c r="V48">
        <f t="shared" si="14"/>
        <v>0.01</v>
      </c>
      <c r="W48">
        <f t="shared" si="15"/>
        <v>0.54322392571668299</v>
      </c>
      <c r="X48">
        <f t="shared" si="16"/>
        <v>4.4560658626539504E-3</v>
      </c>
      <c r="Y48">
        <f t="shared" si="17"/>
        <v>5.4322392571668297E-3</v>
      </c>
      <c r="Z48">
        <f t="shared" si="18"/>
        <v>0.53333562059686224</v>
      </c>
      <c r="AB48">
        <f t="shared" si="19"/>
        <v>177.46676246170443</v>
      </c>
      <c r="AC48">
        <f t="shared" si="2"/>
        <v>170.64287289210284</v>
      </c>
      <c r="AE48">
        <f t="shared" si="3"/>
        <v>0</v>
      </c>
      <c r="AF48">
        <f t="shared" si="24"/>
        <v>0</v>
      </c>
      <c r="AG48">
        <f t="shared" si="24"/>
        <v>-6.6666952574607778</v>
      </c>
      <c r="AH48">
        <f t="shared" si="5"/>
        <v>-2228.0329313269754</v>
      </c>
      <c r="AI48">
        <f t="shared" si="25"/>
        <v>-2234.6996265844359</v>
      </c>
      <c r="AJ48">
        <f t="shared" si="7"/>
        <v>6.8238895696015902</v>
      </c>
      <c r="AK48">
        <f t="shared" si="22"/>
        <v>12.422673372319311</v>
      </c>
      <c r="AL48">
        <f t="shared" si="26"/>
        <v>-2215.4530636425147</v>
      </c>
      <c r="AN48">
        <f t="shared" si="27"/>
        <v>0</v>
      </c>
      <c r="AO48">
        <f t="shared" si="27"/>
        <v>0</v>
      </c>
      <c r="AP48">
        <f t="shared" si="27"/>
        <v>-4.065365369143395E-2</v>
      </c>
      <c r="AQ48">
        <f t="shared" si="27"/>
        <v>-13.586593612766496</v>
      </c>
      <c r="AR48">
        <f t="shared" si="27"/>
        <v>-13.62724726645793</v>
      </c>
      <c r="AS48">
        <f t="shared" si="27"/>
        <v>4.1612228049678998E-2</v>
      </c>
      <c r="AT48">
        <f t="shared" si="27"/>
        <v>7.5753734301096998E-2</v>
      </c>
      <c r="AU48">
        <f t="shared" si="23"/>
        <v>-13.509881304107152</v>
      </c>
      <c r="AW48">
        <v>45</v>
      </c>
      <c r="AX48">
        <f>IF(Z48&gt;0, (R48*SUMPRODUCT(K48:$K$98, X48:$X$98)-K48*$AZ$3)/Z48, 0)</f>
        <v>319.95401451178975</v>
      </c>
    </row>
    <row r="49" spans="5:50" x14ac:dyDescent="0.25">
      <c r="E49">
        <v>2049</v>
      </c>
      <c r="F49" s="5">
        <f>EconomicRates!C89</f>
        <v>3.5571999999999999E-2</v>
      </c>
      <c r="G49" s="5">
        <f>EconomicRates!D89</f>
        <v>7.0000000000000007E-2</v>
      </c>
      <c r="H49" s="5">
        <f t="shared" si="10"/>
        <v>0.12000000000000001</v>
      </c>
      <c r="I49" s="5">
        <f t="shared" si="11"/>
        <v>1.1200000000000001</v>
      </c>
      <c r="J49">
        <f t="shared" si="12"/>
        <v>0.89285714285714279</v>
      </c>
      <c r="K49">
        <f t="shared" si="20"/>
        <v>5.4446624121623132E-3</v>
      </c>
      <c r="L49" s="2">
        <v>46</v>
      </c>
      <c r="M49" s="6">
        <v>8.7950000000000007E-3</v>
      </c>
      <c r="Q49" s="4">
        <f t="shared" si="21"/>
        <v>12.5</v>
      </c>
      <c r="R49">
        <f t="shared" si="0"/>
        <v>500000</v>
      </c>
      <c r="S49">
        <f t="shared" si="1"/>
        <v>313.24170538381577</v>
      </c>
      <c r="U49">
        <f t="shared" si="13"/>
        <v>8.7950000000000007E-3</v>
      </c>
      <c r="V49">
        <f t="shared" si="14"/>
        <v>0.01</v>
      </c>
      <c r="W49">
        <f t="shared" si="15"/>
        <v>0.53333562059686224</v>
      </c>
      <c r="X49">
        <f t="shared" si="16"/>
        <v>4.6906867831494042E-3</v>
      </c>
      <c r="Y49">
        <f t="shared" si="17"/>
        <v>5.3333562059686224E-3</v>
      </c>
      <c r="Z49">
        <f t="shared" si="18"/>
        <v>0.52331157760774416</v>
      </c>
      <c r="AB49">
        <f t="shared" si="19"/>
        <v>170.64287289210284</v>
      </c>
      <c r="AC49">
        <f t="shared" si="2"/>
        <v>163.92301101694483</v>
      </c>
      <c r="AE49">
        <f t="shared" si="3"/>
        <v>0</v>
      </c>
      <c r="AF49">
        <f t="shared" si="24"/>
        <v>0</v>
      </c>
      <c r="AG49">
        <f t="shared" si="24"/>
        <v>-6.5413947200968021</v>
      </c>
      <c r="AH49">
        <f t="shared" si="5"/>
        <v>-2345.3433915747023</v>
      </c>
      <c r="AI49">
        <f t="shared" si="25"/>
        <v>-2351.8847862947991</v>
      </c>
      <c r="AJ49">
        <f t="shared" si="7"/>
        <v>6.719861875158017</v>
      </c>
      <c r="AK49">
        <f t="shared" si="22"/>
        <v>11.9450011024472</v>
      </c>
      <c r="AL49">
        <f t="shared" si="26"/>
        <v>-2333.2199233171937</v>
      </c>
      <c r="AN49">
        <f t="shared" si="27"/>
        <v>0</v>
      </c>
      <c r="AO49">
        <f t="shared" si="27"/>
        <v>0</v>
      </c>
      <c r="AP49">
        <f t="shared" si="27"/>
        <v>-3.5615685955628078E-2</v>
      </c>
      <c r="AQ49">
        <f t="shared" si="27"/>
        <v>-12.769603007720059</v>
      </c>
      <c r="AR49">
        <f t="shared" si="27"/>
        <v>-12.805218693675688</v>
      </c>
      <c r="AS49">
        <f t="shared" si="27"/>
        <v>3.6587379366595417E-2</v>
      </c>
      <c r="AT49">
        <f t="shared" si="27"/>
        <v>6.5036498515731664E-2</v>
      </c>
      <c r="AU49">
        <f t="shared" si="23"/>
        <v>-12.703594815793359</v>
      </c>
      <c r="AW49">
        <v>46</v>
      </c>
      <c r="AX49">
        <f>IF(Z49&gt;0, (R49*SUMPRODUCT(K49:$K$98, X49:$X$98)-K49*$AZ$3)/Z49, 0)</f>
        <v>313.24170538381577</v>
      </c>
    </row>
    <row r="50" spans="5:50" x14ac:dyDescent="0.25">
      <c r="E50">
        <v>2050</v>
      </c>
      <c r="F50" s="5">
        <f>EconomicRates!C90</f>
        <v>3.5571999999999999E-2</v>
      </c>
      <c r="G50" s="5">
        <f>EconomicRates!D90</f>
        <v>7.0000000000000007E-2</v>
      </c>
      <c r="H50" s="5">
        <f t="shared" si="10"/>
        <v>0.12000000000000001</v>
      </c>
      <c r="I50" s="5">
        <f t="shared" si="11"/>
        <v>1.1200000000000001</v>
      </c>
      <c r="J50">
        <f t="shared" si="12"/>
        <v>0.89285714285714279</v>
      </c>
      <c r="K50">
        <f t="shared" si="20"/>
        <v>4.8613057251449222E-3</v>
      </c>
      <c r="L50" s="2">
        <v>47</v>
      </c>
      <c r="M50" s="6">
        <v>9.4780000000000003E-3</v>
      </c>
      <c r="Q50" s="4">
        <f t="shared" si="21"/>
        <v>12.5</v>
      </c>
      <c r="R50">
        <f t="shared" si="0"/>
        <v>500000</v>
      </c>
      <c r="S50">
        <f t="shared" si="1"/>
        <v>306.52649238639532</v>
      </c>
      <c r="U50">
        <f t="shared" si="13"/>
        <v>9.4780000000000003E-3</v>
      </c>
      <c r="V50">
        <f t="shared" si="14"/>
        <v>0.01</v>
      </c>
      <c r="W50">
        <f t="shared" si="15"/>
        <v>0.52331157760774416</v>
      </c>
      <c r="X50">
        <f t="shared" si="16"/>
        <v>4.9599471325661995E-3</v>
      </c>
      <c r="Y50">
        <f t="shared" si="17"/>
        <v>5.2331157760774419E-3</v>
      </c>
      <c r="Z50">
        <f t="shared" si="18"/>
        <v>0.51311851469910053</v>
      </c>
      <c r="AB50">
        <f t="shared" si="19"/>
        <v>163.92301101694483</v>
      </c>
      <c r="AC50">
        <f t="shared" si="2"/>
        <v>157.28441848923231</v>
      </c>
      <c r="AE50">
        <f t="shared" si="3"/>
        <v>0</v>
      </c>
      <c r="AF50">
        <f t="shared" si="24"/>
        <v>0</v>
      </c>
      <c r="AG50">
        <f t="shared" si="24"/>
        <v>-6.4139814337387566</v>
      </c>
      <c r="AH50">
        <f t="shared" si="5"/>
        <v>-2479.9735662830999</v>
      </c>
      <c r="AI50">
        <f t="shared" si="25"/>
        <v>-2486.3875477168385</v>
      </c>
      <c r="AJ50">
        <f t="shared" si="7"/>
        <v>6.6385925277125182</v>
      </c>
      <c r="AK50">
        <f t="shared" si="22"/>
        <v>11.474610771186139</v>
      </c>
      <c r="AL50">
        <f t="shared" si="26"/>
        <v>-2468.2743444179396</v>
      </c>
      <c r="AN50">
        <f t="shared" si="27"/>
        <v>0</v>
      </c>
      <c r="AO50">
        <f t="shared" si="27"/>
        <v>0</v>
      </c>
      <c r="AP50">
        <f t="shared" si="27"/>
        <v>-3.1180324664807454E-2</v>
      </c>
      <c r="AQ50">
        <f t="shared" si="27"/>
        <v>-12.055909695980104</v>
      </c>
      <c r="AR50">
        <f t="shared" si="27"/>
        <v>-12.087090020644911</v>
      </c>
      <c r="AS50">
        <f t="shared" si="27"/>
        <v>3.2272227861873164E-2</v>
      </c>
      <c r="AT50">
        <f t="shared" si="27"/>
        <v>5.5781591035776769E-2</v>
      </c>
      <c r="AU50">
        <f t="shared" si="23"/>
        <v>-11.999036201747259</v>
      </c>
      <c r="AW50">
        <v>47</v>
      </c>
      <c r="AX50">
        <f>IF(Z50&gt;0, (R50*SUMPRODUCT(K50:$K$98, X50:$X$98)-K50*$AZ$3)/Z50, 0)</f>
        <v>306.52649238639532</v>
      </c>
    </row>
    <row r="51" spans="5:50" x14ac:dyDescent="0.25">
      <c r="E51">
        <v>2051</v>
      </c>
      <c r="F51" s="5">
        <f>EconomicRates!C91</f>
        <v>3.5571999999999999E-2</v>
      </c>
      <c r="G51" s="5">
        <f>EconomicRates!D91</f>
        <v>7.0000000000000007E-2</v>
      </c>
      <c r="H51" s="5">
        <f t="shared" si="10"/>
        <v>0.12000000000000001</v>
      </c>
      <c r="I51" s="5">
        <f t="shared" si="11"/>
        <v>1.1200000000000001</v>
      </c>
      <c r="J51">
        <f t="shared" si="12"/>
        <v>0.89285714285714279</v>
      </c>
      <c r="K51">
        <f t="shared" si="20"/>
        <v>4.3404515403079663E-3</v>
      </c>
      <c r="L51" s="2">
        <v>48</v>
      </c>
      <c r="M51" s="6">
        <v>1.0265E-2</v>
      </c>
      <c r="Q51" s="4">
        <f t="shared" si="21"/>
        <v>12.5</v>
      </c>
      <c r="R51">
        <f t="shared" si="0"/>
        <v>500000</v>
      </c>
      <c r="S51">
        <f t="shared" si="1"/>
        <v>299.77437725084798</v>
      </c>
      <c r="U51">
        <f t="shared" si="13"/>
        <v>1.0265E-2</v>
      </c>
      <c r="V51">
        <f t="shared" si="14"/>
        <v>0.01</v>
      </c>
      <c r="W51">
        <f t="shared" si="15"/>
        <v>0.51311851469910053</v>
      </c>
      <c r="X51">
        <f t="shared" si="16"/>
        <v>5.2671615533862667E-3</v>
      </c>
      <c r="Y51">
        <f t="shared" si="17"/>
        <v>5.1311851469910052E-3</v>
      </c>
      <c r="Z51">
        <f t="shared" si="18"/>
        <v>0.50272016799872332</v>
      </c>
      <c r="AB51">
        <f t="shared" si="19"/>
        <v>157.28441848923231</v>
      </c>
      <c r="AC51">
        <f t="shared" si="2"/>
        <v>150.70262529325896</v>
      </c>
      <c r="AE51">
        <f t="shared" si="3"/>
        <v>0</v>
      </c>
      <c r="AF51">
        <f t="shared" si="24"/>
        <v>0</v>
      </c>
      <c r="AG51">
        <f t="shared" si="24"/>
        <v>-6.2840020999840416</v>
      </c>
      <c r="AH51">
        <f t="shared" si="5"/>
        <v>-2633.5807766931334</v>
      </c>
      <c r="AI51">
        <f t="shared" si="25"/>
        <v>-2639.8647787931177</v>
      </c>
      <c r="AJ51">
        <f t="shared" si="7"/>
        <v>6.5817931959733471</v>
      </c>
      <c r="AK51">
        <f t="shared" si="22"/>
        <v>11.009909294246263</v>
      </c>
      <c r="AL51">
        <f t="shared" si="26"/>
        <v>-2622.2730763028981</v>
      </c>
      <c r="AN51">
        <f t="shared" si="27"/>
        <v>0</v>
      </c>
      <c r="AO51">
        <f t="shared" si="27"/>
        <v>0</v>
      </c>
      <c r="AP51">
        <f t="shared" si="27"/>
        <v>-2.7275406594174229E-2</v>
      </c>
      <c r="AQ51">
        <f t="shared" si="27"/>
        <v>-11.430929738723162</v>
      </c>
      <c r="AR51">
        <f t="shared" si="27"/>
        <v>-11.458205145317336</v>
      </c>
      <c r="AS51">
        <f t="shared" si="27"/>
        <v>2.8567954415451007E-2</v>
      </c>
      <c r="AT51">
        <f t="shared" si="27"/>
        <v>4.7787977754862189E-2</v>
      </c>
      <c r="AU51">
        <f t="shared" si="23"/>
        <v>-11.381849213147023</v>
      </c>
      <c r="AW51">
        <v>48</v>
      </c>
      <c r="AX51">
        <f>IF(Z51&gt;0, (R51*SUMPRODUCT(K51:$K$98, X51:$X$98)-K51*$AZ$3)/Z51, 0)</f>
        <v>299.77437725084798</v>
      </c>
    </row>
    <row r="52" spans="5:50" x14ac:dyDescent="0.25">
      <c r="E52">
        <v>2052</v>
      </c>
      <c r="F52" s="5">
        <f>EconomicRates!C92</f>
        <v>3.5571999999999999E-2</v>
      </c>
      <c r="G52" s="5">
        <f>EconomicRates!D92</f>
        <v>7.0000000000000007E-2</v>
      </c>
      <c r="H52" s="5">
        <f t="shared" si="10"/>
        <v>0.12000000000000001</v>
      </c>
      <c r="I52" s="5">
        <f t="shared" si="11"/>
        <v>1.1200000000000001</v>
      </c>
      <c r="J52">
        <f t="shared" si="12"/>
        <v>0.89285714285714279</v>
      </c>
      <c r="K52">
        <f t="shared" si="20"/>
        <v>3.8754031609892553E-3</v>
      </c>
      <c r="L52" s="2">
        <v>49</v>
      </c>
      <c r="M52" s="6">
        <v>1.1204E-2</v>
      </c>
      <c r="Q52" s="4">
        <f t="shared" si="21"/>
        <v>12.5</v>
      </c>
      <c r="R52">
        <f t="shared" si="0"/>
        <v>500000</v>
      </c>
      <c r="S52">
        <f t="shared" si="1"/>
        <v>292.97068679978304</v>
      </c>
      <c r="U52">
        <f t="shared" si="13"/>
        <v>1.1204E-2</v>
      </c>
      <c r="V52">
        <f t="shared" si="14"/>
        <v>0.01</v>
      </c>
      <c r="W52">
        <f t="shared" si="15"/>
        <v>0.50272016799872332</v>
      </c>
      <c r="X52">
        <f t="shared" si="16"/>
        <v>5.6324767622576962E-3</v>
      </c>
      <c r="Y52">
        <f t="shared" si="17"/>
        <v>5.0272016799872334E-3</v>
      </c>
      <c r="Z52">
        <f t="shared" si="18"/>
        <v>0.49206048955647841</v>
      </c>
      <c r="AB52">
        <f t="shared" si="19"/>
        <v>150.70262529325896</v>
      </c>
      <c r="AC52">
        <f t="shared" si="2"/>
        <v>144.15929957239894</v>
      </c>
      <c r="AE52">
        <f t="shared" si="3"/>
        <v>0</v>
      </c>
      <c r="AF52">
        <f t="shared" si="24"/>
        <v>0</v>
      </c>
      <c r="AG52">
        <f t="shared" si="24"/>
        <v>-6.1507561194559806</v>
      </c>
      <c r="AH52">
        <f t="shared" si="5"/>
        <v>-2816.2383811288482</v>
      </c>
      <c r="AI52">
        <f t="shared" si="25"/>
        <v>-2822.389137248304</v>
      </c>
      <c r="AJ52">
        <f t="shared" si="7"/>
        <v>6.5433257208600253</v>
      </c>
      <c r="AK52">
        <f t="shared" si="22"/>
        <v>10.549183770528128</v>
      </c>
      <c r="AL52">
        <f t="shared" si="26"/>
        <v>-2805.2966277569158</v>
      </c>
      <c r="AN52">
        <f t="shared" si="27"/>
        <v>0</v>
      </c>
      <c r="AO52">
        <f t="shared" si="27"/>
        <v>0</v>
      </c>
      <c r="AP52">
        <f t="shared" si="27"/>
        <v>-2.3836659707813714E-2</v>
      </c>
      <c r="AQ52">
        <f t="shared" si="27"/>
        <v>-10.914059124326002</v>
      </c>
      <c r="AR52">
        <f t="shared" si="27"/>
        <v>-10.937895784033815</v>
      </c>
      <c r="AS52">
        <f t="shared" si="27"/>
        <v>2.5358025182003238E-2</v>
      </c>
      <c r="AT52">
        <f t="shared" si="27"/>
        <v>4.088234013016126E-2</v>
      </c>
      <c r="AU52">
        <f t="shared" si="23"/>
        <v>-10.87165541872165</v>
      </c>
      <c r="AW52">
        <v>49</v>
      </c>
      <c r="AX52">
        <f>IF(Z52&gt;0, (R52*SUMPRODUCT(K52:$K$98, X52:$X$98)-K52*$AZ$3)/Z52, 0)</f>
        <v>292.97068679978304</v>
      </c>
    </row>
    <row r="53" spans="5:50" x14ac:dyDescent="0.25">
      <c r="E53">
        <v>2053</v>
      </c>
      <c r="F53" s="5">
        <f>EconomicRates!C93</f>
        <v>3.5571999999999999E-2</v>
      </c>
      <c r="G53" s="5">
        <f>EconomicRates!D93</f>
        <v>7.0000000000000007E-2</v>
      </c>
      <c r="H53" s="5">
        <f t="shared" si="10"/>
        <v>0.12000000000000001</v>
      </c>
      <c r="I53" s="5">
        <f t="shared" si="11"/>
        <v>1.1200000000000001</v>
      </c>
      <c r="J53">
        <f t="shared" si="12"/>
        <v>0.89285714285714279</v>
      </c>
      <c r="K53">
        <f t="shared" si="20"/>
        <v>3.4601813937404063E-3</v>
      </c>
      <c r="L53" s="2">
        <v>50</v>
      </c>
      <c r="M53" s="6">
        <v>1.2285000000000001E-2</v>
      </c>
      <c r="Q53" s="4">
        <f t="shared" si="21"/>
        <v>12.5</v>
      </c>
      <c r="R53">
        <f t="shared" si="0"/>
        <v>500000</v>
      </c>
      <c r="S53">
        <f t="shared" si="1"/>
        <v>286.03330952750048</v>
      </c>
      <c r="U53">
        <f t="shared" si="13"/>
        <v>1.2285000000000001E-2</v>
      </c>
      <c r="V53">
        <f t="shared" si="14"/>
        <v>0.01</v>
      </c>
      <c r="W53">
        <f t="shared" si="15"/>
        <v>0.49206048955647841</v>
      </c>
      <c r="X53">
        <f t="shared" si="16"/>
        <v>6.044963114201338E-3</v>
      </c>
      <c r="Y53">
        <f t="shared" si="17"/>
        <v>4.9206048955647841E-3</v>
      </c>
      <c r="Z53">
        <f t="shared" si="18"/>
        <v>0.4810949215467123</v>
      </c>
      <c r="AB53">
        <f t="shared" si="19"/>
        <v>144.15929957239894</v>
      </c>
      <c r="AC53">
        <f t="shared" si="2"/>
        <v>137.60917260687933</v>
      </c>
      <c r="AE53">
        <f t="shared" si="3"/>
        <v>0</v>
      </c>
      <c r="AF53">
        <f t="shared" si="24"/>
        <v>0</v>
      </c>
      <c r="AG53">
        <f t="shared" si="24"/>
        <v>-6.0136865193339037</v>
      </c>
      <c r="AH53">
        <f t="shared" si="5"/>
        <v>-3022.4815571006689</v>
      </c>
      <c r="AI53">
        <f t="shared" si="25"/>
        <v>-3028.4952436200028</v>
      </c>
      <c r="AJ53">
        <f t="shared" si="7"/>
        <v>6.5501269655196097</v>
      </c>
      <c r="AK53">
        <f t="shared" si="22"/>
        <v>10.091150970067927</v>
      </c>
      <c r="AL53">
        <f t="shared" si="26"/>
        <v>-3011.8539656844155</v>
      </c>
      <c r="AN53">
        <f t="shared" si="27"/>
        <v>0</v>
      </c>
      <c r="AO53">
        <f t="shared" si="27"/>
        <v>0</v>
      </c>
      <c r="AP53">
        <f t="shared" si="27"/>
        <v>-2.0808446201986679E-2</v>
      </c>
      <c r="AQ53">
        <f t="shared" si="27"/>
        <v>-10.458334446803265</v>
      </c>
      <c r="AR53">
        <f t="shared" si="27"/>
        <v>-10.479142893005253</v>
      </c>
      <c r="AS53">
        <f t="shared" si="27"/>
        <v>2.2664627452728261E-2</v>
      </c>
      <c r="AT53">
        <f t="shared" si="27"/>
        <v>3.4917212828054496E-2</v>
      </c>
      <c r="AU53">
        <f t="shared" si="23"/>
        <v>-10.421561052724471</v>
      </c>
      <c r="AW53">
        <v>50</v>
      </c>
      <c r="AX53">
        <f>IF(Z53&gt;0, (R53*SUMPRODUCT(K53:$K$98, X53:$X$98)-K53*$AZ$3)/Z53, 0)</f>
        <v>286.03330952750048</v>
      </c>
    </row>
    <row r="54" spans="5:50" x14ac:dyDescent="0.25">
      <c r="E54">
        <v>2054</v>
      </c>
      <c r="F54" s="5">
        <f>EconomicRates!C94</f>
        <v>3.5571999999999999E-2</v>
      </c>
      <c r="G54" s="5">
        <f>EconomicRates!D94</f>
        <v>7.0000000000000007E-2</v>
      </c>
      <c r="H54" s="5">
        <f t="shared" si="10"/>
        <v>0.12000000000000001</v>
      </c>
      <c r="I54" s="5">
        <f t="shared" si="11"/>
        <v>1.1200000000000001</v>
      </c>
      <c r="J54">
        <f t="shared" si="12"/>
        <v>0.89285714285714279</v>
      </c>
      <c r="K54">
        <f t="shared" si="20"/>
        <v>3.0894476729825052E-3</v>
      </c>
      <c r="L54" s="2">
        <v>51</v>
      </c>
      <c r="M54" s="6">
        <v>1.3528E-2</v>
      </c>
      <c r="Q54" s="4">
        <f t="shared" si="21"/>
        <v>12.5</v>
      </c>
      <c r="R54">
        <f t="shared" si="0"/>
        <v>500000</v>
      </c>
      <c r="S54">
        <f t="shared" si="1"/>
        <v>278.95695864004159</v>
      </c>
      <c r="U54">
        <f t="shared" si="13"/>
        <v>1.3528E-2</v>
      </c>
      <c r="V54">
        <f t="shared" si="14"/>
        <v>0.01</v>
      </c>
      <c r="W54">
        <f t="shared" si="15"/>
        <v>0.4810949215467123</v>
      </c>
      <c r="X54">
        <f t="shared" si="16"/>
        <v>6.5082520986839238E-3</v>
      </c>
      <c r="Y54">
        <f t="shared" si="17"/>
        <v>4.8109492154671234E-3</v>
      </c>
      <c r="Z54">
        <f t="shared" si="18"/>
        <v>0.46977572023256126</v>
      </c>
      <c r="AB54">
        <f t="shared" si="19"/>
        <v>137.60917260687933</v>
      </c>
      <c r="AC54">
        <f t="shared" si="2"/>
        <v>131.04720615901033</v>
      </c>
      <c r="AE54">
        <f t="shared" si="3"/>
        <v>0</v>
      </c>
      <c r="AF54">
        <f t="shared" si="24"/>
        <v>0</v>
      </c>
      <c r="AG54">
        <f t="shared" si="24"/>
        <v>-5.8721965029070153</v>
      </c>
      <c r="AH54">
        <f t="shared" si="5"/>
        <v>-3254.1260493419618</v>
      </c>
      <c r="AI54">
        <f t="shared" si="25"/>
        <v>-3259.998245844869</v>
      </c>
      <c r="AJ54">
        <f t="shared" si="7"/>
        <v>6.561966447868997</v>
      </c>
      <c r="AK54">
        <f t="shared" si="22"/>
        <v>9.6326420824815546</v>
      </c>
      <c r="AL54">
        <f t="shared" si="26"/>
        <v>-3243.8036373145183</v>
      </c>
      <c r="AN54">
        <f t="shared" si="27"/>
        <v>0</v>
      </c>
      <c r="AO54">
        <f t="shared" si="27"/>
        <v>0</v>
      </c>
      <c r="AP54">
        <f t="shared" si="27"/>
        <v>-1.8141843821202083E-2</v>
      </c>
      <c r="AQ54">
        <f t="shared" si="27"/>
        <v>-10.053452150731276</v>
      </c>
      <c r="AR54">
        <f t="shared" si="27"/>
        <v>-10.07159399455248</v>
      </c>
      <c r="AS54">
        <f t="shared" si="27"/>
        <v>2.0272851972558147E-2</v>
      </c>
      <c r="AT54">
        <f t="shared" si="27"/>
        <v>2.975954366639599E-2</v>
      </c>
      <c r="AU54">
        <f t="shared" si="23"/>
        <v>-10.021561598913525</v>
      </c>
      <c r="AW54">
        <v>51</v>
      </c>
      <c r="AX54">
        <f>IF(Z54&gt;0, (R54*SUMPRODUCT(K54:$K$98, X54:$X$98)-K54*$AZ$3)/Z54, 0)</f>
        <v>278.95695864004159</v>
      </c>
    </row>
    <row r="55" spans="5:50" x14ac:dyDescent="0.25">
      <c r="E55">
        <v>2055</v>
      </c>
      <c r="F55" s="5">
        <f>EconomicRates!C95</f>
        <v>3.5571999999999999E-2</v>
      </c>
      <c r="G55" s="5">
        <f>EconomicRates!D95</f>
        <v>7.0000000000000007E-2</v>
      </c>
      <c r="H55" s="5">
        <f t="shared" si="10"/>
        <v>0.12000000000000001</v>
      </c>
      <c r="I55" s="5">
        <f t="shared" si="11"/>
        <v>1.1200000000000001</v>
      </c>
      <c r="J55">
        <f t="shared" si="12"/>
        <v>0.89285714285714279</v>
      </c>
      <c r="K55">
        <f t="shared" si="20"/>
        <v>2.758435422305808E-3</v>
      </c>
      <c r="L55" s="2">
        <v>52</v>
      </c>
      <c r="M55" s="6">
        <v>1.4963000000000001E-2</v>
      </c>
      <c r="Q55" s="4">
        <f t="shared" si="21"/>
        <v>12.5</v>
      </c>
      <c r="R55">
        <f t="shared" si="0"/>
        <v>500000</v>
      </c>
      <c r="S55">
        <f t="shared" si="1"/>
        <v>271.74545322599232</v>
      </c>
      <c r="U55">
        <f t="shared" si="13"/>
        <v>1.4963000000000001E-2</v>
      </c>
      <c r="V55">
        <f t="shared" si="14"/>
        <v>0.01</v>
      </c>
      <c r="W55">
        <f t="shared" si="15"/>
        <v>0.46977572023256126</v>
      </c>
      <c r="X55">
        <f t="shared" si="16"/>
        <v>7.0292541018398148E-3</v>
      </c>
      <c r="Y55">
        <f t="shared" si="17"/>
        <v>4.6977572023256123E-3</v>
      </c>
      <c r="Z55">
        <f t="shared" si="18"/>
        <v>0.45804870892839583</v>
      </c>
      <c r="AB55">
        <f t="shared" si="19"/>
        <v>131.04720615901033</v>
      </c>
      <c r="AC55">
        <f t="shared" si="2"/>
        <v>124.47265400732756</v>
      </c>
      <c r="AE55">
        <f t="shared" si="3"/>
        <v>0</v>
      </c>
      <c r="AF55">
        <f t="shared" si="24"/>
        <v>0</v>
      </c>
      <c r="AG55">
        <f t="shared" si="24"/>
        <v>-5.7256088616049476</v>
      </c>
      <c r="AH55">
        <f t="shared" si="5"/>
        <v>-3514.6270509199076</v>
      </c>
      <c r="AI55">
        <f t="shared" si="25"/>
        <v>-3520.3526597815126</v>
      </c>
      <c r="AJ55">
        <f t="shared" si="7"/>
        <v>6.5745521516827665</v>
      </c>
      <c r="AK55">
        <f t="shared" si="22"/>
        <v>9.1733044311307239</v>
      </c>
      <c r="AL55">
        <f t="shared" si="26"/>
        <v>-3504.6048031986988</v>
      </c>
      <c r="AN55">
        <f t="shared" si="27"/>
        <v>0</v>
      </c>
      <c r="AO55">
        <f t="shared" si="27"/>
        <v>0</v>
      </c>
      <c r="AP55">
        <f t="shared" si="27"/>
        <v>-1.5793722298119119E-2</v>
      </c>
      <c r="AQ55">
        <f t="shared" si="27"/>
        <v>-9.6948717534516717</v>
      </c>
      <c r="AR55">
        <f t="shared" si="27"/>
        <v>-9.7106654757497903</v>
      </c>
      <c r="AS55">
        <f t="shared" si="27"/>
        <v>1.8135477540998611E-2</v>
      </c>
      <c r="AT55">
        <f t="shared" si="27"/>
        <v>2.5303967882425817E-2</v>
      </c>
      <c r="AU55">
        <f t="shared" si="23"/>
        <v>-9.6672260303263666</v>
      </c>
      <c r="AW55">
        <v>52</v>
      </c>
      <c r="AX55">
        <f>IF(Z55&gt;0, (R55*SUMPRODUCT(K55:$K$98, X55:$X$98)-K55*$AZ$3)/Z55, 0)</f>
        <v>271.74545322599232</v>
      </c>
    </row>
    <row r="56" spans="5:50" x14ac:dyDescent="0.25">
      <c r="E56">
        <v>2056</v>
      </c>
      <c r="F56" s="5">
        <f>EconomicRates!C96</f>
        <v>3.5571999999999999E-2</v>
      </c>
      <c r="G56" s="5">
        <f>EconomicRates!D96</f>
        <v>7.0000000000000007E-2</v>
      </c>
      <c r="H56" s="5">
        <f t="shared" si="10"/>
        <v>0.12000000000000001</v>
      </c>
      <c r="I56" s="5">
        <f t="shared" si="11"/>
        <v>1.1200000000000001</v>
      </c>
      <c r="J56">
        <f t="shared" si="12"/>
        <v>0.89285714285714279</v>
      </c>
      <c r="K56">
        <f t="shared" si="20"/>
        <v>2.4628887699159E-3</v>
      </c>
      <c r="L56" s="2">
        <v>53</v>
      </c>
      <c r="M56" s="6">
        <v>1.6567999999999999E-2</v>
      </c>
      <c r="Q56" s="4">
        <f t="shared" si="21"/>
        <v>12.5</v>
      </c>
      <c r="R56">
        <f t="shared" si="0"/>
        <v>500000</v>
      </c>
      <c r="S56">
        <f t="shared" si="1"/>
        <v>264.38534078514476</v>
      </c>
      <c r="U56">
        <f t="shared" si="13"/>
        <v>1.6567999999999999E-2</v>
      </c>
      <c r="V56">
        <f t="shared" si="14"/>
        <v>0.01</v>
      </c>
      <c r="W56">
        <f t="shared" si="15"/>
        <v>0.45804870892839583</v>
      </c>
      <c r="X56">
        <f t="shared" si="16"/>
        <v>7.5889510095256615E-3</v>
      </c>
      <c r="Y56">
        <f t="shared" si="17"/>
        <v>4.5804870892839581E-3</v>
      </c>
      <c r="Z56">
        <f t="shared" si="18"/>
        <v>0.44587927082958623</v>
      </c>
      <c r="AB56">
        <f t="shared" si="19"/>
        <v>124.47265400732756</v>
      </c>
      <c r="AC56">
        <f t="shared" si="2"/>
        <v>117.88394296731201</v>
      </c>
      <c r="AE56">
        <f t="shared" si="3"/>
        <v>0</v>
      </c>
      <c r="AF56">
        <f t="shared" si="24"/>
        <v>0</v>
      </c>
      <c r="AG56">
        <f t="shared" si="24"/>
        <v>-5.5734908853698277</v>
      </c>
      <c r="AH56">
        <f t="shared" si="5"/>
        <v>-3794.475504762831</v>
      </c>
      <c r="AI56">
        <f t="shared" si="25"/>
        <v>-3800.0489956482006</v>
      </c>
      <c r="AJ56">
        <f t="shared" si="7"/>
        <v>6.5887110400155535</v>
      </c>
      <c r="AK56">
        <f t="shared" si="22"/>
        <v>8.7130857805129303</v>
      </c>
      <c r="AL56">
        <f t="shared" si="26"/>
        <v>-3784.7471988276725</v>
      </c>
      <c r="AN56">
        <f t="shared" si="27"/>
        <v>0</v>
      </c>
      <c r="AO56">
        <f t="shared" si="27"/>
        <v>0</v>
      </c>
      <c r="AP56">
        <f t="shared" si="27"/>
        <v>-1.3726888110805975E-2</v>
      </c>
      <c r="AQ56">
        <f t="shared" si="27"/>
        <v>-9.3453711084013431</v>
      </c>
      <c r="AR56">
        <f t="shared" si="27"/>
        <v>-9.3590979965121477</v>
      </c>
      <c r="AS56">
        <f t="shared" si="27"/>
        <v>1.6227262428675216E-2</v>
      </c>
      <c r="AT56">
        <f t="shared" si="27"/>
        <v>2.1459361120139211E-2</v>
      </c>
      <c r="AU56">
        <f t="shared" si="23"/>
        <v>-9.3214113729633343</v>
      </c>
      <c r="AW56">
        <v>53</v>
      </c>
      <c r="AX56">
        <f>IF(Z56&gt;0, (R56*SUMPRODUCT(K56:$K$98, X56:$X$98)-K56*$AZ$3)/Z56, 0)</f>
        <v>264.38534078514476</v>
      </c>
    </row>
    <row r="57" spans="5:50" x14ac:dyDescent="0.25">
      <c r="E57">
        <v>2057</v>
      </c>
      <c r="F57" s="5">
        <f>EconomicRates!C97</f>
        <v>3.5571999999999999E-2</v>
      </c>
      <c r="G57" s="5">
        <f>EconomicRates!D97</f>
        <v>7.0000000000000007E-2</v>
      </c>
      <c r="H57" s="5">
        <f t="shared" si="10"/>
        <v>0.12000000000000001</v>
      </c>
      <c r="I57" s="5">
        <f t="shared" si="11"/>
        <v>1.1200000000000001</v>
      </c>
      <c r="J57">
        <f t="shared" si="12"/>
        <v>0.89285714285714279</v>
      </c>
      <c r="K57">
        <f t="shared" si="20"/>
        <v>2.1990078302820534E-3</v>
      </c>
      <c r="L57" s="2">
        <v>54</v>
      </c>
      <c r="M57" s="6">
        <v>1.8353999999999999E-2</v>
      </c>
      <c r="Q57" s="4">
        <f t="shared" si="21"/>
        <v>12.5</v>
      </c>
      <c r="R57">
        <f t="shared" si="0"/>
        <v>500000</v>
      </c>
      <c r="S57">
        <f t="shared" si="1"/>
        <v>256.93091416389768</v>
      </c>
      <c r="U57">
        <f t="shared" si="13"/>
        <v>1.8353999999999999E-2</v>
      </c>
      <c r="V57">
        <f t="shared" si="14"/>
        <v>0.01</v>
      </c>
      <c r="W57">
        <f t="shared" si="15"/>
        <v>0.44587927082958623</v>
      </c>
      <c r="X57">
        <f t="shared" si="16"/>
        <v>8.1836681368062259E-3</v>
      </c>
      <c r="Y57">
        <f t="shared" si="17"/>
        <v>4.4587927082958626E-3</v>
      </c>
      <c r="Z57">
        <f t="shared" si="18"/>
        <v>0.43323680998448416</v>
      </c>
      <c r="AB57">
        <f t="shared" si="19"/>
        <v>117.88394296731201</v>
      </c>
      <c r="AC57">
        <f t="shared" si="2"/>
        <v>111.31192963876435</v>
      </c>
      <c r="AE57">
        <f t="shared" si="3"/>
        <v>0</v>
      </c>
      <c r="AF57">
        <f t="shared" si="24"/>
        <v>0</v>
      </c>
      <c r="AG57">
        <f t="shared" si="24"/>
        <v>-5.4154601248060521</v>
      </c>
      <c r="AH57">
        <f t="shared" si="5"/>
        <v>-4091.8340684031132</v>
      </c>
      <c r="AI57">
        <f t="shared" si="25"/>
        <v>-4097.2495285279192</v>
      </c>
      <c r="AJ57">
        <f t="shared" si="7"/>
        <v>6.572013328547655</v>
      </c>
      <c r="AK57">
        <f t="shared" si="22"/>
        <v>8.2518760077118412</v>
      </c>
      <c r="AL57">
        <f t="shared" si="26"/>
        <v>-4082.4256391916597</v>
      </c>
      <c r="AN57">
        <f t="shared" si="27"/>
        <v>0</v>
      </c>
      <c r="AO57">
        <f t="shared" si="27"/>
        <v>0</v>
      </c>
      <c r="AP57">
        <f t="shared" si="27"/>
        <v>-1.1908639219028735E-2</v>
      </c>
      <c r="AQ57">
        <f t="shared" si="27"/>
        <v>-8.9979751566333164</v>
      </c>
      <c r="AR57">
        <f t="shared" si="27"/>
        <v>-9.0098837958523461</v>
      </c>
      <c r="AS57">
        <f t="shared" si="27"/>
        <v>1.4451908770194314E-2</v>
      </c>
      <c r="AT57">
        <f t="shared" si="27"/>
        <v>1.8145939955474949E-2</v>
      </c>
      <c r="AU57">
        <f t="shared" si="23"/>
        <v>-8.9772859471266759</v>
      </c>
      <c r="AW57">
        <v>54</v>
      </c>
      <c r="AX57">
        <f>IF(Z57&gt;0, (R57*SUMPRODUCT(K57:$K$98, X57:$X$98)-K57*$AZ$3)/Z57, 0)</f>
        <v>256.93091416389768</v>
      </c>
    </row>
    <row r="58" spans="5:50" x14ac:dyDescent="0.25">
      <c r="E58">
        <v>2058</v>
      </c>
      <c r="F58" s="5">
        <f>EconomicRates!C98</f>
        <v>3.5571999999999999E-2</v>
      </c>
      <c r="G58" s="5">
        <f>EconomicRates!D98</f>
        <v>7.0000000000000007E-2</v>
      </c>
      <c r="H58" s="5">
        <f t="shared" si="10"/>
        <v>0.12000000000000001</v>
      </c>
      <c r="I58" s="5">
        <f t="shared" si="11"/>
        <v>1.1200000000000001</v>
      </c>
      <c r="J58">
        <f t="shared" si="12"/>
        <v>0.89285714285714279</v>
      </c>
      <c r="K58">
        <f t="shared" si="20"/>
        <v>1.9633998484661188E-3</v>
      </c>
      <c r="L58" s="2">
        <v>55</v>
      </c>
      <c r="M58" s="6">
        <v>2.0303000000000002E-2</v>
      </c>
      <c r="Q58" s="4">
        <f t="shared" si="21"/>
        <v>12.5</v>
      </c>
      <c r="R58">
        <f t="shared" si="0"/>
        <v>500000</v>
      </c>
      <c r="S58">
        <f t="shared" si="1"/>
        <v>249.43599811951432</v>
      </c>
      <c r="U58">
        <f t="shared" si="13"/>
        <v>2.0303000000000002E-2</v>
      </c>
      <c r="V58">
        <f t="shared" si="14"/>
        <v>0.01</v>
      </c>
      <c r="W58">
        <f t="shared" si="15"/>
        <v>0.43323680998448416</v>
      </c>
      <c r="X58">
        <f t="shared" si="16"/>
        <v>8.7960069531149831E-3</v>
      </c>
      <c r="Y58">
        <f t="shared" si="17"/>
        <v>4.3323680998448421E-3</v>
      </c>
      <c r="Z58">
        <f t="shared" si="18"/>
        <v>0.42010843493152433</v>
      </c>
      <c r="AB58">
        <f t="shared" si="19"/>
        <v>111.31192963876435</v>
      </c>
      <c r="AC58">
        <f t="shared" si="2"/>
        <v>104.79016678557181</v>
      </c>
      <c r="AE58">
        <f t="shared" si="3"/>
        <v>0</v>
      </c>
      <c r="AF58">
        <f t="shared" si="24"/>
        <v>0</v>
      </c>
      <c r="AG58">
        <f t="shared" si="24"/>
        <v>-5.2513554366440545</v>
      </c>
      <c r="AH58">
        <f t="shared" si="5"/>
        <v>-4398.0034765574919</v>
      </c>
      <c r="AI58">
        <f t="shared" si="25"/>
        <v>-4403.2548319941361</v>
      </c>
      <c r="AJ58">
        <f t="shared" si="7"/>
        <v>6.5217628531925413</v>
      </c>
      <c r="AK58">
        <f t="shared" si="22"/>
        <v>7.7918350747135054</v>
      </c>
      <c r="AL58">
        <f t="shared" si="26"/>
        <v>-4388.9412340662302</v>
      </c>
      <c r="AN58">
        <f t="shared" si="27"/>
        <v>0</v>
      </c>
      <c r="AO58">
        <f t="shared" si="27"/>
        <v>0</v>
      </c>
      <c r="AP58">
        <f t="shared" si="27"/>
        <v>-1.0310510468548665E-2</v>
      </c>
      <c r="AQ58">
        <f t="shared" si="27"/>
        <v>-8.6350393594264432</v>
      </c>
      <c r="AR58">
        <f t="shared" si="27"/>
        <v>-8.6453498698949929</v>
      </c>
      <c r="AS58">
        <f t="shared" si="27"/>
        <v>1.2804828197690198E-2</v>
      </c>
      <c r="AT58">
        <f t="shared" si="27"/>
        <v>1.5298487804965486E-2</v>
      </c>
      <c r="AU58">
        <f t="shared" si="23"/>
        <v>-8.6172465538923362</v>
      </c>
      <c r="AW58">
        <v>55</v>
      </c>
      <c r="AX58">
        <f>IF(Z58&gt;0, (R58*SUMPRODUCT(K58:$K$98, X58:$X$98)-K58*$AZ$3)/Z58, 0)</f>
        <v>249.43599811951432</v>
      </c>
    </row>
    <row r="59" spans="5:50" x14ac:dyDescent="0.25">
      <c r="E59">
        <v>2059</v>
      </c>
      <c r="F59" s="5">
        <f>EconomicRates!C99</f>
        <v>3.5571999999999999E-2</v>
      </c>
      <c r="G59" s="5">
        <f>EconomicRates!D99</f>
        <v>7.0000000000000007E-2</v>
      </c>
      <c r="H59" s="5">
        <f t="shared" si="10"/>
        <v>0.12000000000000001</v>
      </c>
      <c r="I59" s="5">
        <f t="shared" si="11"/>
        <v>1.1200000000000001</v>
      </c>
      <c r="J59">
        <f t="shared" si="12"/>
        <v>0.89285714285714279</v>
      </c>
      <c r="K59">
        <f t="shared" si="20"/>
        <v>1.7530355789876059E-3</v>
      </c>
      <c r="L59" s="2">
        <v>56</v>
      </c>
      <c r="M59" s="6">
        <v>2.2446000000000001E-2</v>
      </c>
      <c r="Q59" s="4">
        <f t="shared" si="21"/>
        <v>12.5</v>
      </c>
      <c r="R59">
        <f t="shared" si="0"/>
        <v>500000</v>
      </c>
      <c r="S59">
        <f t="shared" si="1"/>
        <v>241.99619383397834</v>
      </c>
      <c r="U59">
        <f t="shared" si="13"/>
        <v>2.2446000000000001E-2</v>
      </c>
      <c r="V59">
        <f t="shared" si="14"/>
        <v>0.01</v>
      </c>
      <c r="W59">
        <f t="shared" si="15"/>
        <v>0.42010843493152433</v>
      </c>
      <c r="X59">
        <f t="shared" si="16"/>
        <v>9.4297539304729963E-3</v>
      </c>
      <c r="Y59">
        <f t="shared" si="17"/>
        <v>4.2010843493152433E-3</v>
      </c>
      <c r="Z59">
        <f t="shared" si="18"/>
        <v>0.40647759665173605</v>
      </c>
      <c r="AB59">
        <f t="shared" si="19"/>
        <v>104.79016678557181</v>
      </c>
      <c r="AC59">
        <f t="shared" si="2"/>
        <v>98.366031268503178</v>
      </c>
      <c r="AE59">
        <f t="shared" si="3"/>
        <v>0</v>
      </c>
      <c r="AF59">
        <f t="shared" si="24"/>
        <v>0</v>
      </c>
      <c r="AG59">
        <f t="shared" si="24"/>
        <v>-5.0809699581467003</v>
      </c>
      <c r="AH59">
        <f t="shared" si="5"/>
        <v>-4714.8769652364981</v>
      </c>
      <c r="AI59">
        <f t="shared" si="25"/>
        <v>-4719.957935194645</v>
      </c>
      <c r="AJ59">
        <f t="shared" si="7"/>
        <v>6.4241355170686347</v>
      </c>
      <c r="AK59">
        <f t="shared" si="22"/>
        <v>7.3353116749900273</v>
      </c>
      <c r="AL59">
        <f t="shared" si="26"/>
        <v>-4706.1984880025857</v>
      </c>
      <c r="AN59">
        <f t="shared" si="27"/>
        <v>0</v>
      </c>
      <c r="AO59">
        <f t="shared" si="27"/>
        <v>0</v>
      </c>
      <c r="AP59">
        <f t="shared" si="27"/>
        <v>-8.9071211123983324E-3</v>
      </c>
      <c r="AQ59">
        <f t="shared" si="27"/>
        <v>-8.2653470706086907</v>
      </c>
      <c r="AR59">
        <f t="shared" si="27"/>
        <v>-8.2742541917210897</v>
      </c>
      <c r="AS59">
        <f t="shared" si="27"/>
        <v>1.1261738125659258E-2</v>
      </c>
      <c r="AT59">
        <f t="shared" si="27"/>
        <v>1.2859062349220688E-2</v>
      </c>
      <c r="AU59">
        <f t="shared" si="23"/>
        <v>-8.2501333912462087</v>
      </c>
      <c r="AW59">
        <v>56</v>
      </c>
      <c r="AX59">
        <f>IF(Z59&gt;0, (R59*SUMPRODUCT(K59:$K$98, X59:$X$98)-K59*$AZ$3)/Z59, 0)</f>
        <v>241.99619383397834</v>
      </c>
    </row>
    <row r="60" spans="5:50" x14ac:dyDescent="0.25">
      <c r="E60">
        <v>2060</v>
      </c>
      <c r="F60" s="5">
        <f>EconomicRates!C100</f>
        <v>3.5571999999999999E-2</v>
      </c>
      <c r="G60" s="5">
        <f>EconomicRates!D100</f>
        <v>7.0000000000000007E-2</v>
      </c>
      <c r="H60" s="5">
        <f t="shared" si="10"/>
        <v>0.12000000000000001</v>
      </c>
      <c r="I60" s="5">
        <f t="shared" si="11"/>
        <v>1.1200000000000001</v>
      </c>
      <c r="J60">
        <f t="shared" si="12"/>
        <v>0.89285714285714279</v>
      </c>
      <c r="K60">
        <f t="shared" si="20"/>
        <v>1.5652103383817909E-3</v>
      </c>
      <c r="L60" s="2">
        <v>57</v>
      </c>
      <c r="M60" s="6">
        <v>2.4856E-2</v>
      </c>
      <c r="Q60" s="4">
        <f t="shared" si="21"/>
        <v>12.5</v>
      </c>
      <c r="R60">
        <f t="shared" si="0"/>
        <v>500000</v>
      </c>
      <c r="S60">
        <f t="shared" si="1"/>
        <v>234.69919993561095</v>
      </c>
      <c r="U60">
        <f t="shared" si="13"/>
        <v>2.4856E-2</v>
      </c>
      <c r="V60">
        <f t="shared" si="14"/>
        <v>0.01</v>
      </c>
      <c r="W60">
        <f t="shared" si="15"/>
        <v>0.40647759665173605</v>
      </c>
      <c r="X60">
        <f t="shared" si="16"/>
        <v>1.0103407142375551E-2</v>
      </c>
      <c r="Y60">
        <f t="shared" si="17"/>
        <v>4.0647759665173606E-3</v>
      </c>
      <c r="Z60">
        <f t="shared" si="18"/>
        <v>0.3923094135428431</v>
      </c>
      <c r="AB60">
        <f t="shared" si="19"/>
        <v>98.366031268503178</v>
      </c>
      <c r="AC60">
        <f t="shared" si="2"/>
        <v>92.074705485714006</v>
      </c>
      <c r="AE60">
        <f t="shared" si="3"/>
        <v>0</v>
      </c>
      <c r="AF60">
        <f t="shared" si="24"/>
        <v>0</v>
      </c>
      <c r="AG60">
        <f t="shared" si="24"/>
        <v>-4.903867669285539</v>
      </c>
      <c r="AH60">
        <f t="shared" si="5"/>
        <v>-5051.7035711877752</v>
      </c>
      <c r="AI60">
        <f t="shared" si="25"/>
        <v>-5056.6074388570605</v>
      </c>
      <c r="AJ60">
        <f t="shared" si="7"/>
        <v>6.2913257827891726</v>
      </c>
      <c r="AK60">
        <f t="shared" si="22"/>
        <v>6.8856221887952227</v>
      </c>
      <c r="AL60">
        <f t="shared" si="26"/>
        <v>-5043.4304908854756</v>
      </c>
      <c r="AN60">
        <f t="shared" si="27"/>
        <v>0</v>
      </c>
      <c r="AO60">
        <f t="shared" si="27"/>
        <v>0</v>
      </c>
      <c r="AP60">
        <f t="shared" si="27"/>
        <v>-7.6755843740219428E-3</v>
      </c>
      <c r="AQ60">
        <f t="shared" si="27"/>
        <v>-7.9069786560633197</v>
      </c>
      <c r="AR60">
        <f t="shared" si="27"/>
        <v>-7.9146542404373408</v>
      </c>
      <c r="AS60">
        <f t="shared" si="27"/>
        <v>9.8472481573495269E-3</v>
      </c>
      <c r="AT60">
        <f t="shared" si="27"/>
        <v>1.0777447036093339E-2</v>
      </c>
      <c r="AU60">
        <f t="shared" si="23"/>
        <v>-7.8940295452438969</v>
      </c>
      <c r="AW60">
        <v>57</v>
      </c>
      <c r="AX60">
        <f>IF(Z60&gt;0, (R60*SUMPRODUCT(K60:$K$98, X60:$X$98)-K60*$AZ$3)/Z60, 0)</f>
        <v>234.69919993561095</v>
      </c>
    </row>
    <row r="61" spans="5:50" x14ac:dyDescent="0.25">
      <c r="E61">
        <v>2061</v>
      </c>
      <c r="F61" s="5">
        <f>EconomicRates!C101</f>
        <v>3.5571999999999999E-2</v>
      </c>
      <c r="G61" s="5">
        <f>EconomicRates!D101</f>
        <v>7.0000000000000007E-2</v>
      </c>
      <c r="H61" s="5">
        <f t="shared" si="10"/>
        <v>0.12000000000000001</v>
      </c>
      <c r="I61" s="5">
        <f t="shared" si="11"/>
        <v>1.1200000000000001</v>
      </c>
      <c r="J61">
        <f t="shared" si="12"/>
        <v>0.89285714285714279</v>
      </c>
      <c r="K61">
        <f t="shared" si="20"/>
        <v>1.3975092306980274E-3</v>
      </c>
      <c r="L61" s="2">
        <v>58</v>
      </c>
      <c r="M61" s="6">
        <v>2.7564999999999999E-2</v>
      </c>
      <c r="Q61" s="4">
        <f t="shared" si="21"/>
        <v>12.5</v>
      </c>
      <c r="R61">
        <f t="shared" si="0"/>
        <v>500000</v>
      </c>
      <c r="S61">
        <f t="shared" si="1"/>
        <v>227.58619598015346</v>
      </c>
      <c r="U61">
        <f t="shared" si="13"/>
        <v>2.7564999999999999E-2</v>
      </c>
      <c r="V61">
        <f t="shared" si="14"/>
        <v>0.01</v>
      </c>
      <c r="W61">
        <f t="shared" si="15"/>
        <v>0.3923094135428431</v>
      </c>
      <c r="X61">
        <f t="shared" si="16"/>
        <v>1.081400898430847E-2</v>
      </c>
      <c r="Y61">
        <f t="shared" si="17"/>
        <v>3.9230941354284309E-3</v>
      </c>
      <c r="Z61">
        <f t="shared" si="18"/>
        <v>0.37757231042310624</v>
      </c>
      <c r="AB61">
        <f t="shared" si="19"/>
        <v>92.074705485714006</v>
      </c>
      <c r="AC61">
        <f t="shared" si="2"/>
        <v>85.930245836632395</v>
      </c>
      <c r="AE61">
        <f t="shared" si="3"/>
        <v>0</v>
      </c>
      <c r="AF61">
        <f t="shared" si="24"/>
        <v>0</v>
      </c>
      <c r="AG61">
        <f t="shared" si="24"/>
        <v>-4.7196538802888277</v>
      </c>
      <c r="AH61">
        <f t="shared" si="5"/>
        <v>-5407.0044921542349</v>
      </c>
      <c r="AI61">
        <f t="shared" si="25"/>
        <v>-5411.724146034524</v>
      </c>
      <c r="AJ61">
        <f t="shared" si="7"/>
        <v>6.144459649081611</v>
      </c>
      <c r="AK61">
        <f t="shared" si="22"/>
        <v>6.4452293839999806</v>
      </c>
      <c r="AL61">
        <f t="shared" si="26"/>
        <v>-5399.1344570014417</v>
      </c>
      <c r="AN61">
        <f t="shared" si="27"/>
        <v>0</v>
      </c>
      <c r="AO61">
        <f t="shared" si="27"/>
        <v>0</v>
      </c>
      <c r="AP61">
        <f t="shared" si="27"/>
        <v>-6.5957598634033996E-3</v>
      </c>
      <c r="AQ61">
        <f t="shared" si="27"/>
        <v>-7.5563386882112429</v>
      </c>
      <c r="AR61">
        <f t="shared" si="27"/>
        <v>-7.562934448074647</v>
      </c>
      <c r="AS61">
        <f t="shared" si="27"/>
        <v>8.586939077243113E-3</v>
      </c>
      <c r="AT61">
        <f t="shared" si="27"/>
        <v>9.0072675581061336E-3</v>
      </c>
      <c r="AU61">
        <f t="shared" si="23"/>
        <v>-7.5453402414392965</v>
      </c>
      <c r="AW61">
        <v>58</v>
      </c>
      <c r="AX61">
        <f>IF(Z61&gt;0, (R61*SUMPRODUCT(K61:$K$98, X61:$X$98)-K61*$AZ$3)/Z61, 0)</f>
        <v>227.58619598015346</v>
      </c>
    </row>
    <row r="62" spans="5:50" x14ac:dyDescent="0.25">
      <c r="E62">
        <v>2062</v>
      </c>
      <c r="F62" s="5">
        <f>EconomicRates!C102</f>
        <v>3.5571999999999999E-2</v>
      </c>
      <c r="G62" s="5">
        <f>EconomicRates!D102</f>
        <v>7.0000000000000007E-2</v>
      </c>
      <c r="H62" s="5">
        <f t="shared" si="10"/>
        <v>0.12000000000000001</v>
      </c>
      <c r="I62" s="5">
        <f t="shared" si="11"/>
        <v>1.1200000000000001</v>
      </c>
      <c r="J62">
        <f t="shared" si="12"/>
        <v>0.89285714285714279</v>
      </c>
      <c r="K62">
        <f t="shared" si="20"/>
        <v>1.2477760988375245E-3</v>
      </c>
      <c r="L62" s="2">
        <v>59</v>
      </c>
      <c r="M62" s="6">
        <v>3.0620999999999999E-2</v>
      </c>
      <c r="Q62" s="4">
        <f t="shared" si="21"/>
        <v>12.5</v>
      </c>
      <c r="R62">
        <f t="shared" si="0"/>
        <v>500000</v>
      </c>
      <c r="S62">
        <f t="shared" si="1"/>
        <v>220.7064387465195</v>
      </c>
      <c r="U62">
        <f t="shared" si="13"/>
        <v>3.0620999999999999E-2</v>
      </c>
      <c r="V62">
        <f t="shared" si="14"/>
        <v>0.01</v>
      </c>
      <c r="W62">
        <f t="shared" si="15"/>
        <v>0.37757231042310624</v>
      </c>
      <c r="X62">
        <f t="shared" si="16"/>
        <v>1.1561641717465937E-2</v>
      </c>
      <c r="Y62">
        <f t="shared" si="17"/>
        <v>3.7757231042310625E-3</v>
      </c>
      <c r="Z62">
        <f t="shared" si="18"/>
        <v>0.36223494560140923</v>
      </c>
      <c r="AB62">
        <f t="shared" si="19"/>
        <v>85.930245836632395</v>
      </c>
      <c r="AC62">
        <f t="shared" si="2"/>
        <v>79.947584833226244</v>
      </c>
      <c r="AE62">
        <f t="shared" si="3"/>
        <v>0</v>
      </c>
      <c r="AF62">
        <f t="shared" si="24"/>
        <v>0</v>
      </c>
      <c r="AG62">
        <f t="shared" si="24"/>
        <v>-4.5279368200176151</v>
      </c>
      <c r="AH62">
        <f t="shared" si="5"/>
        <v>-5780.8208587329682</v>
      </c>
      <c r="AI62">
        <f t="shared" si="25"/>
        <v>-5785.3487955529854</v>
      </c>
      <c r="AJ62">
        <f t="shared" si="7"/>
        <v>5.9826610034061503</v>
      </c>
      <c r="AK62">
        <f t="shared" si="22"/>
        <v>6.0151172085642681</v>
      </c>
      <c r="AL62">
        <f t="shared" si="26"/>
        <v>-5773.351017341015</v>
      </c>
      <c r="AN62">
        <f t="shared" si="27"/>
        <v>0</v>
      </c>
      <c r="AO62">
        <f t="shared" si="27"/>
        <v>0</v>
      </c>
      <c r="AP62">
        <f t="shared" si="27"/>
        <v>-5.649851341064366E-3</v>
      </c>
      <c r="AQ62">
        <f t="shared" si="27"/>
        <v>-7.2131700991884111</v>
      </c>
      <c r="AR62">
        <f t="shared" si="27"/>
        <v>-7.2188199505294746</v>
      </c>
      <c r="AS62">
        <f t="shared" si="27"/>
        <v>7.4650214074975154E-3</v>
      </c>
      <c r="AT62">
        <f t="shared" si="27"/>
        <v>7.505519484552782E-3</v>
      </c>
      <c r="AU62">
        <f t="shared" si="23"/>
        <v>-7.2038494096374244</v>
      </c>
      <c r="AW62">
        <v>59</v>
      </c>
      <c r="AX62">
        <f>IF(Z62&gt;0, (R62*SUMPRODUCT(K62:$K$98, X62:$X$98)-K62*$AZ$3)/Z62, 0)</f>
        <v>220.7064387465195</v>
      </c>
    </row>
    <row r="63" spans="5:50" x14ac:dyDescent="0.25">
      <c r="E63">
        <v>2063</v>
      </c>
      <c r="F63" s="5">
        <f>EconomicRates!C103</f>
        <v>3.5571999999999999E-2</v>
      </c>
      <c r="G63" s="5">
        <f>EconomicRates!D103</f>
        <v>7.0000000000000007E-2</v>
      </c>
      <c r="H63" s="5">
        <f t="shared" si="10"/>
        <v>0.12000000000000001</v>
      </c>
      <c r="I63" s="5">
        <f t="shared" si="11"/>
        <v>1.1200000000000001</v>
      </c>
      <c r="J63">
        <f t="shared" si="12"/>
        <v>0.89285714285714279</v>
      </c>
      <c r="K63">
        <f t="shared" si="20"/>
        <v>1.114085802533504E-3</v>
      </c>
      <c r="L63" s="2">
        <v>60</v>
      </c>
      <c r="M63" s="6">
        <v>3.3921E-2</v>
      </c>
      <c r="Q63" s="4">
        <f t="shared" si="21"/>
        <v>12.5</v>
      </c>
      <c r="R63">
        <f t="shared" si="0"/>
        <v>500000</v>
      </c>
      <c r="S63">
        <f t="shared" si="1"/>
        <v>214.07474488927312</v>
      </c>
      <c r="U63">
        <f t="shared" si="13"/>
        <v>3.3921E-2</v>
      </c>
      <c r="V63">
        <f t="shared" si="14"/>
        <v>0.01</v>
      </c>
      <c r="W63">
        <f t="shared" si="15"/>
        <v>0.36223494560140923</v>
      </c>
      <c r="X63">
        <f t="shared" si="16"/>
        <v>1.2287371589745402E-2</v>
      </c>
      <c r="Y63">
        <f t="shared" si="17"/>
        <v>3.6223494560140923E-3</v>
      </c>
      <c r="Z63">
        <f t="shared" si="18"/>
        <v>0.34632522455564974</v>
      </c>
      <c r="AB63">
        <f t="shared" si="19"/>
        <v>79.947584833226244</v>
      </c>
      <c r="AC63">
        <f t="shared" si="2"/>
        <v>74.139484095470948</v>
      </c>
      <c r="AE63">
        <f t="shared" si="3"/>
        <v>0</v>
      </c>
      <c r="AF63">
        <f t="shared" si="24"/>
        <v>0</v>
      </c>
      <c r="AG63">
        <f t="shared" si="24"/>
        <v>-4.3290653069456217</v>
      </c>
      <c r="AH63">
        <f t="shared" si="5"/>
        <v>-6143.6857948727011</v>
      </c>
      <c r="AI63">
        <f t="shared" si="25"/>
        <v>-6148.0148601796463</v>
      </c>
      <c r="AJ63">
        <f t="shared" si="7"/>
        <v>5.8081007377552964</v>
      </c>
      <c r="AK63">
        <f t="shared" si="22"/>
        <v>5.5963309383258375</v>
      </c>
      <c r="AL63">
        <f t="shared" si="26"/>
        <v>-6136.6104285035653</v>
      </c>
      <c r="AN63">
        <f t="shared" si="27"/>
        <v>0</v>
      </c>
      <c r="AO63">
        <f t="shared" si="27"/>
        <v>0</v>
      </c>
      <c r="AP63">
        <f t="shared" si="27"/>
        <v>-4.8229501967084623E-3</v>
      </c>
      <c r="AQ63">
        <f t="shared" si="27"/>
        <v>-6.8445931192944416</v>
      </c>
      <c r="AR63">
        <f t="shared" si="27"/>
        <v>-6.8494160694911495</v>
      </c>
      <c r="AS63">
        <f t="shared" si="27"/>
        <v>6.4707225716175458E-3</v>
      </c>
      <c r="AT63">
        <f t="shared" si="27"/>
        <v>6.2347928446678177E-3</v>
      </c>
      <c r="AU63">
        <f t="shared" si="23"/>
        <v>-6.8367105540748643</v>
      </c>
      <c r="AW63">
        <v>60</v>
      </c>
      <c r="AX63">
        <f>IF(Z63&gt;0, (R63*SUMPRODUCT(K63:$K$98, X63:$X$98)-K63*$AZ$3)/Z63, 0)</f>
        <v>214.07474488927312</v>
      </c>
    </row>
    <row r="64" spans="5:50" x14ac:dyDescent="0.25">
      <c r="E64">
        <v>2064</v>
      </c>
      <c r="F64" s="5">
        <f>EconomicRates!C104</f>
        <v>3.5571999999999999E-2</v>
      </c>
      <c r="G64" s="5">
        <f>EconomicRates!D104</f>
        <v>7.0000000000000007E-2</v>
      </c>
      <c r="H64" s="5">
        <f t="shared" si="10"/>
        <v>0.12000000000000001</v>
      </c>
      <c r="I64" s="5">
        <f t="shared" si="11"/>
        <v>1.1200000000000001</v>
      </c>
      <c r="J64">
        <f t="shared" si="12"/>
        <v>0.89285714285714279</v>
      </c>
      <c r="K64">
        <f t="shared" si="20"/>
        <v>9.9471946654777136E-4</v>
      </c>
      <c r="L64" s="2">
        <v>61</v>
      </c>
      <c r="M64" s="6">
        <v>3.7368999999999999E-2</v>
      </c>
      <c r="Q64" s="4">
        <f t="shared" si="21"/>
        <v>12.5</v>
      </c>
      <c r="R64">
        <f t="shared" si="0"/>
        <v>500000</v>
      </c>
      <c r="S64">
        <f t="shared" si="1"/>
        <v>207.77578523753485</v>
      </c>
      <c r="U64">
        <f t="shared" si="13"/>
        <v>3.7368999999999999E-2</v>
      </c>
      <c r="V64">
        <f t="shared" si="14"/>
        <v>0.01</v>
      </c>
      <c r="W64">
        <f t="shared" si="15"/>
        <v>0.34632522455564974</v>
      </c>
      <c r="X64">
        <f t="shared" si="16"/>
        <v>1.2941827316420075E-2</v>
      </c>
      <c r="Y64">
        <f t="shared" si="17"/>
        <v>3.4632522455564974E-3</v>
      </c>
      <c r="Z64">
        <f t="shared" si="18"/>
        <v>0.32992014499367317</v>
      </c>
      <c r="AB64">
        <f t="shared" si="19"/>
        <v>74.139484095470948</v>
      </c>
      <c r="AC64">
        <f t="shared" si="2"/>
        <v>68.549417191741796</v>
      </c>
      <c r="AE64">
        <f t="shared" si="3"/>
        <v>0</v>
      </c>
      <c r="AF64">
        <f t="shared" si="24"/>
        <v>0</v>
      </c>
      <c r="AG64">
        <f t="shared" si="24"/>
        <v>-4.1240018124209143</v>
      </c>
      <c r="AH64">
        <f t="shared" si="5"/>
        <v>-6470.9136582100373</v>
      </c>
      <c r="AI64">
        <f t="shared" si="25"/>
        <v>-6475.0376600224581</v>
      </c>
      <c r="AJ64">
        <f t="shared" si="7"/>
        <v>5.5900669037291522</v>
      </c>
      <c r="AK64">
        <f t="shared" si="22"/>
        <v>5.1897638866829672</v>
      </c>
      <c r="AL64">
        <f t="shared" si="26"/>
        <v>-6464.2578292320459</v>
      </c>
      <c r="AN64">
        <f t="shared" si="27"/>
        <v>0</v>
      </c>
      <c r="AO64">
        <f t="shared" si="27"/>
        <v>0</v>
      </c>
      <c r="AP64">
        <f t="shared" si="27"/>
        <v>-4.1022248828933745E-3</v>
      </c>
      <c r="AQ64">
        <f t="shared" si="27"/>
        <v>-6.4367437821713764</v>
      </c>
      <c r="AR64">
        <f t="shared" si="27"/>
        <v>-6.4408460070542697</v>
      </c>
      <c r="AS64">
        <f t="shared" si="27"/>
        <v>5.5605483684438139E-3</v>
      </c>
      <c r="AT64">
        <f t="shared" si="27"/>
        <v>5.1623591648701696E-3</v>
      </c>
      <c r="AU64">
        <f t="shared" si="23"/>
        <v>-6.4301230995209551</v>
      </c>
      <c r="AW64">
        <v>61</v>
      </c>
      <c r="AX64">
        <f>IF(Z64&gt;0, (R64*SUMPRODUCT(K64:$K$98, X64:$X$98)-K64*$AZ$3)/Z64, 0)</f>
        <v>207.77578523753485</v>
      </c>
    </row>
    <row r="65" spans="5:50" x14ac:dyDescent="0.25">
      <c r="E65">
        <v>2065</v>
      </c>
      <c r="F65" s="5">
        <f>EconomicRates!C105</f>
        <v>3.5571999999999999E-2</v>
      </c>
      <c r="G65" s="5">
        <f>EconomicRates!D105</f>
        <v>7.0000000000000007E-2</v>
      </c>
      <c r="H65" s="5">
        <f t="shared" si="10"/>
        <v>0.12000000000000001</v>
      </c>
      <c r="I65" s="5">
        <f t="shared" si="11"/>
        <v>1.1200000000000001</v>
      </c>
      <c r="J65">
        <f t="shared" si="12"/>
        <v>0.89285714285714279</v>
      </c>
      <c r="K65">
        <f t="shared" si="20"/>
        <v>8.8814238084622432E-4</v>
      </c>
      <c r="L65" s="2">
        <v>62</v>
      </c>
      <c r="M65" s="6">
        <v>5.0548205999999998E-2</v>
      </c>
      <c r="Q65" s="4">
        <f t="shared" si="21"/>
        <v>12.5</v>
      </c>
      <c r="R65">
        <f t="shared" si="0"/>
        <v>500000</v>
      </c>
      <c r="S65">
        <f t="shared" si="1"/>
        <v>204.01353597582187</v>
      </c>
      <c r="U65">
        <f t="shared" si="13"/>
        <v>5.0548205999999998E-2</v>
      </c>
      <c r="V65">
        <f t="shared" si="14"/>
        <v>0.01</v>
      </c>
      <c r="W65">
        <f t="shared" si="15"/>
        <v>0.32992014499367317</v>
      </c>
      <c r="X65">
        <f t="shared" si="16"/>
        <v>1.6676871452690058E-2</v>
      </c>
      <c r="Y65">
        <f t="shared" si="17"/>
        <v>3.2992014499367318E-3</v>
      </c>
      <c r="Z65">
        <f t="shared" si="18"/>
        <v>0.30994407209104641</v>
      </c>
      <c r="AB65">
        <f t="shared" si="19"/>
        <v>68.549417191741796</v>
      </c>
      <c r="AC65">
        <f t="shared" si="2"/>
        <v>63.23278610203942</v>
      </c>
      <c r="AE65">
        <f t="shared" si="3"/>
        <v>0</v>
      </c>
      <c r="AF65">
        <f t="shared" si="24"/>
        <v>0</v>
      </c>
      <c r="AG65">
        <f t="shared" si="24"/>
        <v>-3.87430090113808</v>
      </c>
      <c r="AH65">
        <f t="shared" si="5"/>
        <v>-8338.4357263450293</v>
      </c>
      <c r="AI65">
        <f t="shared" si="25"/>
        <v>-8342.310027246167</v>
      </c>
      <c r="AJ65">
        <f t="shared" si="7"/>
        <v>5.3166310897023763</v>
      </c>
      <c r="AK65">
        <f t="shared" si="22"/>
        <v>4.7984592034219258</v>
      </c>
      <c r="AL65">
        <f t="shared" si="26"/>
        <v>-8332.1949369530412</v>
      </c>
      <c r="AN65">
        <f t="shared" si="27"/>
        <v>0</v>
      </c>
      <c r="AO65">
        <f t="shared" si="27"/>
        <v>0</v>
      </c>
      <c r="AP65">
        <f t="shared" si="27"/>
        <v>-3.4409308264514468E-3</v>
      </c>
      <c r="AQ65">
        <f t="shared" si="27"/>
        <v>-7.4057181585292904</v>
      </c>
      <c r="AR65">
        <f t="shared" si="27"/>
        <v>-7.4091590893557413</v>
      </c>
      <c r="AS65">
        <f t="shared" si="27"/>
        <v>4.7219253940893246E-3</v>
      </c>
      <c r="AT65">
        <f t="shared" si="27"/>
        <v>4.2617149813206261E-3</v>
      </c>
      <c r="AU65">
        <f t="shared" si="23"/>
        <v>-7.4001754489803302</v>
      </c>
      <c r="AW65">
        <v>62</v>
      </c>
      <c r="AX65">
        <f>IF(Z65&gt;0, (R65*SUMPRODUCT(K65:$K$98, X65:$X$98)-K65*$AZ$3)/Z65, 0)</f>
        <v>204.01353597582187</v>
      </c>
    </row>
    <row r="66" spans="5:50" x14ac:dyDescent="0.25">
      <c r="E66">
        <v>2066</v>
      </c>
      <c r="F66" s="5">
        <f>EconomicRates!C106</f>
        <v>3.5571999999999999E-2</v>
      </c>
      <c r="G66" s="5">
        <f>EconomicRates!D106</f>
        <v>7.0000000000000007E-2</v>
      </c>
      <c r="H66" s="5">
        <f t="shared" si="10"/>
        <v>0.12000000000000001</v>
      </c>
      <c r="I66" s="5">
        <f t="shared" si="11"/>
        <v>1.1200000000000001</v>
      </c>
      <c r="J66">
        <f t="shared" si="12"/>
        <v>0.89285714285714279</v>
      </c>
      <c r="K66">
        <f t="shared" si="20"/>
        <v>7.9298426861270028E-4</v>
      </c>
      <c r="L66" s="2">
        <v>63</v>
      </c>
      <c r="M66" s="6">
        <v>6.4784177999999998E-2</v>
      </c>
      <c r="Q66" s="4">
        <f t="shared" si="21"/>
        <v>12.5</v>
      </c>
      <c r="R66">
        <f t="shared" si="0"/>
        <v>500000</v>
      </c>
      <c r="S66">
        <f t="shared" si="1"/>
        <v>198.16622310045852</v>
      </c>
      <c r="U66">
        <f t="shared" si="13"/>
        <v>6.4784177999999998E-2</v>
      </c>
      <c r="V66">
        <f t="shared" si="14"/>
        <v>0.01</v>
      </c>
      <c r="W66">
        <f t="shared" si="15"/>
        <v>0.30994407209104641</v>
      </c>
      <c r="X66">
        <f t="shared" si="16"/>
        <v>2.0079471936391181E-2</v>
      </c>
      <c r="Y66">
        <f t="shared" si="17"/>
        <v>3.0994407209104643E-3</v>
      </c>
      <c r="Z66">
        <f t="shared" si="18"/>
        <v>0.28676515943374475</v>
      </c>
      <c r="AB66">
        <f t="shared" si="19"/>
        <v>63.23278610203942</v>
      </c>
      <c r="AC66">
        <f t="shared" si="2"/>
        <v>56.827168561786024</v>
      </c>
      <c r="AE66">
        <f t="shared" si="3"/>
        <v>0</v>
      </c>
      <c r="AF66">
        <f t="shared" si="24"/>
        <v>0</v>
      </c>
      <c r="AG66">
        <f t="shared" si="24"/>
        <v>-3.5845644929218095</v>
      </c>
      <c r="AH66">
        <f t="shared" si="5"/>
        <v>-10039.735968195591</v>
      </c>
      <c r="AI66">
        <f t="shared" si="25"/>
        <v>-10043.320532688513</v>
      </c>
      <c r="AJ66">
        <f t="shared" si="7"/>
        <v>6.4056175402533952</v>
      </c>
      <c r="AK66">
        <f t="shared" si="22"/>
        <v>4.4262950271427597</v>
      </c>
      <c r="AL66">
        <f t="shared" si="26"/>
        <v>-10032.488620121117</v>
      </c>
      <c r="AN66">
        <f t="shared" si="27"/>
        <v>0</v>
      </c>
      <c r="AO66">
        <f t="shared" si="27"/>
        <v>0</v>
      </c>
      <c r="AP66">
        <f t="shared" si="27"/>
        <v>-2.8425032527146558E-3</v>
      </c>
      <c r="AQ66">
        <f t="shared" si="27"/>
        <v>-7.9613526838042015</v>
      </c>
      <c r="AR66">
        <f t="shared" si="27"/>
        <v>-7.9641951870569159</v>
      </c>
      <c r="AS66">
        <f t="shared" si="27"/>
        <v>5.0795539401705227E-3</v>
      </c>
      <c r="AT66">
        <f t="shared" si="27"/>
        <v>3.5099823247628334E-3</v>
      </c>
      <c r="AU66">
        <f t="shared" si="23"/>
        <v>-7.9556056507919832</v>
      </c>
      <c r="AW66">
        <v>63</v>
      </c>
      <c r="AX66">
        <f>IF(Z66&gt;0, (R66*SUMPRODUCT(K66:$K$98, X66:$X$98)-K66*$AZ$3)/Z66, 0)</f>
        <v>198.16622310045852</v>
      </c>
    </row>
    <row r="67" spans="5:50" x14ac:dyDescent="0.25">
      <c r="E67">
        <v>2067</v>
      </c>
      <c r="F67" s="5">
        <f>EconomicRates!C107</f>
        <v>3.5571999999999999E-2</v>
      </c>
      <c r="G67" s="5">
        <f>EconomicRates!D107</f>
        <v>7.0000000000000007E-2</v>
      </c>
      <c r="H67" s="5">
        <f t="shared" si="10"/>
        <v>0.12000000000000001</v>
      </c>
      <c r="I67" s="5">
        <f t="shared" si="11"/>
        <v>1.1200000000000001</v>
      </c>
      <c r="J67">
        <f t="shared" si="12"/>
        <v>0.89285714285714279</v>
      </c>
      <c r="K67">
        <f t="shared" si="20"/>
        <v>7.0802166840419666E-4</v>
      </c>
      <c r="L67" s="2">
        <v>64</v>
      </c>
      <c r="M67" s="6">
        <v>8.0470763000000001E-2</v>
      </c>
      <c r="Q67" s="4">
        <f t="shared" si="21"/>
        <v>12.5</v>
      </c>
      <c r="R67">
        <f t="shared" ref="R67:R98" si="28">$C$6</f>
        <v>500000</v>
      </c>
      <c r="S67">
        <f t="shared" ref="S67:S98" si="29">AX67</f>
        <v>190.77722370132716</v>
      </c>
      <c r="U67">
        <f t="shared" si="13"/>
        <v>8.0470763000000001E-2</v>
      </c>
      <c r="V67">
        <f t="shared" si="14"/>
        <v>0.01</v>
      </c>
      <c r="W67">
        <f t="shared" si="15"/>
        <v>0.28676515943374475</v>
      </c>
      <c r="X67">
        <f t="shared" si="16"/>
        <v>2.3076211181450087E-2</v>
      </c>
      <c r="Y67">
        <f t="shared" si="17"/>
        <v>2.8676515943374475E-3</v>
      </c>
      <c r="Z67">
        <f t="shared" si="18"/>
        <v>0.26082129665795722</v>
      </c>
      <c r="AB67">
        <f t="shared" si="19"/>
        <v>56.827168561786024</v>
      </c>
      <c r="AC67">
        <f t="shared" ref="AC67:AC98" si="30">S67*Z67</f>
        <v>49.758762858585321</v>
      </c>
      <c r="AE67">
        <f t="shared" ref="AE67:AE98" si="31">$Z67*O67</f>
        <v>0</v>
      </c>
      <c r="AF67">
        <f t="shared" ref="AF67:AG98" si="32">-$Z67*P67</f>
        <v>0</v>
      </c>
      <c r="AG67">
        <f t="shared" si="32"/>
        <v>-3.2602662082244653</v>
      </c>
      <c r="AH67">
        <f t="shared" ref="AH67:AH98" si="33">-X67*R67</f>
        <v>-11538.105590725043</v>
      </c>
      <c r="AI67">
        <f t="shared" ref="AI67:AI98" si="34">SUM(AE67:AH67)</f>
        <v>-11541.365856933267</v>
      </c>
      <c r="AJ67">
        <f t="shared" ref="AJ67:AJ98" si="35">AB67-AC67</f>
        <v>7.0684057032007033</v>
      </c>
      <c r="AK67">
        <f t="shared" si="22"/>
        <v>3.9779017993250219</v>
      </c>
      <c r="AL67">
        <f t="shared" si="26"/>
        <v>-11530.319549430742</v>
      </c>
      <c r="AN67">
        <f t="shared" ref="AN67:AU98" si="36">AE67*$K67</f>
        <v>0</v>
      </c>
      <c r="AO67">
        <f t="shared" si="36"/>
        <v>0</v>
      </c>
      <c r="AP67">
        <f t="shared" si="36"/>
        <v>-2.30833912018891E-3</v>
      </c>
      <c r="AQ67">
        <f t="shared" si="36"/>
        <v>-8.1692287705689335</v>
      </c>
      <c r="AR67">
        <f t="shared" si="36"/>
        <v>-8.1715371096891225</v>
      </c>
      <c r="AS67">
        <f t="shared" si="36"/>
        <v>5.0045843989379012E-3</v>
      </c>
      <c r="AT67">
        <f t="shared" si="36"/>
        <v>2.8164406687061581E-3</v>
      </c>
      <c r="AU67">
        <f t="shared" si="23"/>
        <v>-8.1637160846214787</v>
      </c>
      <c r="AW67">
        <v>64</v>
      </c>
      <c r="AX67">
        <f>IF(Z67&gt;0, (R67*SUMPRODUCT(K67:$K$98, X67:$X$98)-K67*$AZ$3)/Z67, 0)</f>
        <v>190.77722370132716</v>
      </c>
    </row>
    <row r="68" spans="5:50" x14ac:dyDescent="0.25">
      <c r="E68">
        <v>2068</v>
      </c>
      <c r="F68" s="5">
        <f>EconomicRates!C108</f>
        <v>3.5571999999999999E-2</v>
      </c>
      <c r="G68" s="5">
        <f>EconomicRates!D108</f>
        <v>7.0000000000000007E-2</v>
      </c>
      <c r="H68" s="5">
        <f t="shared" ref="H68:H98" si="37">G68+$C$9</f>
        <v>0.12000000000000001</v>
      </c>
      <c r="I68" s="5">
        <f t="shared" ref="I68:I98" si="38">1+H68</f>
        <v>1.1200000000000001</v>
      </c>
      <c r="J68">
        <f t="shared" ref="J68:J98" si="39">1/I68</f>
        <v>0.89285714285714279</v>
      </c>
      <c r="K68">
        <f t="shared" si="20"/>
        <v>6.3216220393231843E-4</v>
      </c>
      <c r="L68" s="2">
        <v>65</v>
      </c>
      <c r="M68" s="6">
        <v>9.7818447000000003E-2</v>
      </c>
      <c r="Q68" s="4">
        <f t="shared" si="21"/>
        <v>12.5</v>
      </c>
      <c r="R68">
        <f t="shared" si="28"/>
        <v>500000</v>
      </c>
      <c r="S68">
        <f t="shared" si="29"/>
        <v>182.15220186984016</v>
      </c>
      <c r="U68">
        <f t="shared" ref="U68:U98" si="40">M68</f>
        <v>9.7818447000000003E-2</v>
      </c>
      <c r="V68">
        <f t="shared" ref="V68:V98" si="41">$C$10</f>
        <v>0.01</v>
      </c>
      <c r="W68">
        <f t="shared" ref="W68:W98" si="42">Z67</f>
        <v>0.26082129665795722</v>
      </c>
      <c r="X68">
        <f t="shared" ref="X68:X98" si="43">U68*W68</f>
        <v>2.5513134183607667E-2</v>
      </c>
      <c r="Y68">
        <f t="shared" ref="Y68:Y98" si="44">V68*W68</f>
        <v>2.6082129665795724E-3</v>
      </c>
      <c r="Z68">
        <f t="shared" ref="Z68:Z98" si="45">MAX(0, W68-X68-Y68)</f>
        <v>0.23269994950776998</v>
      </c>
      <c r="AB68">
        <f t="shared" ref="AB68:AB98" si="46">AC67</f>
        <v>49.758762858585321</v>
      </c>
      <c r="AC68">
        <f t="shared" si="30"/>
        <v>42.386808177840926</v>
      </c>
      <c r="AE68">
        <f t="shared" si="31"/>
        <v>0</v>
      </c>
      <c r="AF68">
        <f t="shared" si="32"/>
        <v>0</v>
      </c>
      <c r="AG68">
        <f t="shared" si="32"/>
        <v>-2.9087493688471247</v>
      </c>
      <c r="AH68">
        <f t="shared" si="33"/>
        <v>-12756.567091803834</v>
      </c>
      <c r="AI68">
        <f t="shared" si="34"/>
        <v>-12759.475841172682</v>
      </c>
      <c r="AJ68">
        <f t="shared" si="35"/>
        <v>7.3719546807443948</v>
      </c>
      <c r="AK68">
        <f t="shared" si="22"/>
        <v>3.4831134001009727</v>
      </c>
      <c r="AL68">
        <f t="shared" si="26"/>
        <v>-12748.620773091836</v>
      </c>
      <c r="AN68">
        <f t="shared" si="36"/>
        <v>0</v>
      </c>
      <c r="AO68">
        <f t="shared" si="36"/>
        <v>0</v>
      </c>
      <c r="AP68">
        <f t="shared" si="36"/>
        <v>-1.8388014116971386E-3</v>
      </c>
      <c r="AQ68">
        <f t="shared" si="36"/>
        <v>-8.064219567365198</v>
      </c>
      <c r="AR68">
        <f t="shared" si="36"/>
        <v>-8.0660583687768952</v>
      </c>
      <c r="AS68">
        <f t="shared" si="36"/>
        <v>4.6602711182685474E-3</v>
      </c>
      <c r="AT68">
        <f t="shared" si="36"/>
        <v>2.2018926435540221E-3</v>
      </c>
      <c r="AU68">
        <f t="shared" si="23"/>
        <v>-8.0591962050150716</v>
      </c>
      <c r="AW68">
        <v>65</v>
      </c>
      <c r="AX68">
        <f>IF(Z68&gt;0, (R68*SUMPRODUCT(K68:$K$98, X68:$X$98)-K68*$AZ$3)/Z68, 0)</f>
        <v>182.15220186984016</v>
      </c>
    </row>
    <row r="69" spans="5:50" x14ac:dyDescent="0.25">
      <c r="E69">
        <v>2069</v>
      </c>
      <c r="F69" s="5">
        <f>EconomicRates!C109</f>
        <v>3.5571999999999999E-2</v>
      </c>
      <c r="G69" s="5">
        <f>EconomicRates!D109</f>
        <v>7.0000000000000007E-2</v>
      </c>
      <c r="H69" s="5">
        <f t="shared" si="37"/>
        <v>0.12000000000000001</v>
      </c>
      <c r="I69" s="5">
        <f t="shared" si="38"/>
        <v>1.1200000000000001</v>
      </c>
      <c r="J69">
        <f t="shared" si="39"/>
        <v>0.89285714285714279</v>
      </c>
      <c r="K69">
        <f t="shared" ref="K69:K98" si="47">K68*J69</f>
        <v>5.6443053922528431E-4</v>
      </c>
      <c r="L69" s="2">
        <v>66</v>
      </c>
      <c r="M69" s="6">
        <v>0.115047869</v>
      </c>
      <c r="Q69" s="4">
        <f t="shared" ref="Q69:Q98" si="48">$C$8</f>
        <v>12.5</v>
      </c>
      <c r="R69">
        <f t="shared" si="28"/>
        <v>500000</v>
      </c>
      <c r="S69">
        <f t="shared" si="29"/>
        <v>172.07374217073806</v>
      </c>
      <c r="U69">
        <f t="shared" si="40"/>
        <v>0.115047869</v>
      </c>
      <c r="V69">
        <f t="shared" si="41"/>
        <v>0.01</v>
      </c>
      <c r="W69">
        <f t="shared" si="42"/>
        <v>0.23269994950776998</v>
      </c>
      <c r="X69">
        <f t="shared" si="43"/>
        <v>2.6771633307276534E-2</v>
      </c>
      <c r="Y69">
        <f t="shared" si="44"/>
        <v>2.3269994950776999E-3</v>
      </c>
      <c r="Z69">
        <f t="shared" si="45"/>
        <v>0.20360131670541576</v>
      </c>
      <c r="AB69">
        <f t="shared" si="46"/>
        <v>42.386808177840926</v>
      </c>
      <c r="AC69">
        <f t="shared" si="30"/>
        <v>35.034440476390493</v>
      </c>
      <c r="AE69">
        <f t="shared" si="31"/>
        <v>0</v>
      </c>
      <c r="AF69">
        <f t="shared" si="32"/>
        <v>0</v>
      </c>
      <c r="AG69">
        <f t="shared" si="32"/>
        <v>-2.5450164588176971</v>
      </c>
      <c r="AH69">
        <f t="shared" si="33"/>
        <v>-13385.816653638267</v>
      </c>
      <c r="AI69">
        <f t="shared" si="34"/>
        <v>-13388.361670097085</v>
      </c>
      <c r="AJ69">
        <f t="shared" si="35"/>
        <v>7.3523677014504329</v>
      </c>
      <c r="AK69">
        <f t="shared" si="22"/>
        <v>2.9670765724488652</v>
      </c>
      <c r="AL69">
        <f t="shared" si="26"/>
        <v>-13378.042225823185</v>
      </c>
      <c r="AN69">
        <f t="shared" si="36"/>
        <v>0</v>
      </c>
      <c r="AO69">
        <f t="shared" si="36"/>
        <v>0</v>
      </c>
      <c r="AP69">
        <f t="shared" si="36"/>
        <v>-1.4364850121876963E-3</v>
      </c>
      <c r="AQ69">
        <f t="shared" si="36"/>
        <v>-7.5553637117838379</v>
      </c>
      <c r="AR69">
        <f t="shared" si="36"/>
        <v>-7.5568001967960257</v>
      </c>
      <c r="AS69">
        <f t="shared" si="36"/>
        <v>4.1499008663122318E-3</v>
      </c>
      <c r="AT69">
        <f t="shared" si="36"/>
        <v>1.6747086297100213E-3</v>
      </c>
      <c r="AU69">
        <f t="shared" si="23"/>
        <v>-7.5509755873000026</v>
      </c>
      <c r="AW69">
        <v>66</v>
      </c>
      <c r="AX69">
        <f>IF(Z69&gt;0, (R69*SUMPRODUCT(K69:$K$98, X69:$X$98)-K69*$AZ$3)/Z69, 0)</f>
        <v>172.07374217073806</v>
      </c>
    </row>
    <row r="70" spans="5:50" x14ac:dyDescent="0.25">
      <c r="E70">
        <v>2070</v>
      </c>
      <c r="F70" s="5">
        <f>EconomicRates!C110</f>
        <v>3.5571999999999999E-2</v>
      </c>
      <c r="G70" s="5">
        <f>EconomicRates!D110</f>
        <v>7.0000000000000007E-2</v>
      </c>
      <c r="H70" s="5">
        <f t="shared" si="37"/>
        <v>0.12000000000000001</v>
      </c>
      <c r="I70" s="5">
        <f t="shared" si="38"/>
        <v>1.1200000000000001</v>
      </c>
      <c r="J70">
        <f t="shared" si="39"/>
        <v>0.89285714285714279</v>
      </c>
      <c r="K70">
        <f t="shared" si="47"/>
        <v>5.0395583859400386E-4</v>
      </c>
      <c r="L70" s="2">
        <v>67</v>
      </c>
      <c r="M70" s="6">
        <v>0.13365521</v>
      </c>
      <c r="Q70" s="4">
        <f t="shared" si="48"/>
        <v>12.5</v>
      </c>
      <c r="R70">
        <f t="shared" si="28"/>
        <v>500000</v>
      </c>
      <c r="S70">
        <f t="shared" si="29"/>
        <v>161.25143009699065</v>
      </c>
      <c r="U70">
        <f t="shared" si="40"/>
        <v>0.13365521</v>
      </c>
      <c r="V70">
        <f t="shared" si="41"/>
        <v>0.01</v>
      </c>
      <c r="W70">
        <f t="shared" si="42"/>
        <v>0.20360131670541576</v>
      </c>
      <c r="X70">
        <f t="shared" si="43"/>
        <v>2.7212376740538849E-2</v>
      </c>
      <c r="Y70">
        <f t="shared" si="44"/>
        <v>2.0360131670541575E-3</v>
      </c>
      <c r="Z70">
        <f t="shared" si="45"/>
        <v>0.17435292679782277</v>
      </c>
      <c r="AB70">
        <f t="shared" si="46"/>
        <v>35.034440476390493</v>
      </c>
      <c r="AC70">
        <f t="shared" si="30"/>
        <v>28.114658787744848</v>
      </c>
      <c r="AE70">
        <f t="shared" si="31"/>
        <v>0</v>
      </c>
      <c r="AF70">
        <f t="shared" si="32"/>
        <v>0</v>
      </c>
      <c r="AG70">
        <f t="shared" si="32"/>
        <v>-2.1794115849727849</v>
      </c>
      <c r="AH70">
        <f t="shared" si="33"/>
        <v>-13606.188370269425</v>
      </c>
      <c r="AI70">
        <f t="shared" si="34"/>
        <v>-13608.367781854398</v>
      </c>
      <c r="AJ70">
        <f t="shared" si="35"/>
        <v>6.9197816886456458</v>
      </c>
      <c r="AK70">
        <f t="shared" si="22"/>
        <v>2.4524108333473347</v>
      </c>
      <c r="AL70">
        <f t="shared" si="26"/>
        <v>-13598.995589332404</v>
      </c>
      <c r="AN70">
        <f t="shared" si="36"/>
        <v>0</v>
      </c>
      <c r="AO70">
        <f t="shared" si="36"/>
        <v>0</v>
      </c>
      <c r="AP70">
        <f t="shared" si="36"/>
        <v>-1.0983271929464469E-3</v>
      </c>
      <c r="AQ70">
        <f t="shared" si="36"/>
        <v>-6.8569180702071106</v>
      </c>
      <c r="AR70">
        <f t="shared" si="36"/>
        <v>-6.8580163974000579</v>
      </c>
      <c r="AS70">
        <f t="shared" si="36"/>
        <v>3.4872643837888487E-3</v>
      </c>
      <c r="AT70">
        <f t="shared" si="36"/>
        <v>1.2359067580965759E-3</v>
      </c>
      <c r="AU70">
        <f t="shared" si="23"/>
        <v>-6.8532932262581712</v>
      </c>
      <c r="AW70">
        <v>67</v>
      </c>
      <c r="AX70">
        <f>IF(Z70&gt;0, (R70*SUMPRODUCT(K70:$K$98, X70:$X$98)-K70*$AZ$3)/Z70, 0)</f>
        <v>161.25143009699065</v>
      </c>
    </row>
    <row r="71" spans="5:50" x14ac:dyDescent="0.25">
      <c r="E71">
        <v>2071</v>
      </c>
      <c r="F71" s="5">
        <f>EconomicRates!C111</f>
        <v>3.5571999999999999E-2</v>
      </c>
      <c r="G71" s="5">
        <f>EconomicRates!D111</f>
        <v>7.0000000000000007E-2</v>
      </c>
      <c r="H71" s="5">
        <f t="shared" si="37"/>
        <v>0.12000000000000001</v>
      </c>
      <c r="I71" s="5">
        <f t="shared" si="38"/>
        <v>1.1200000000000001</v>
      </c>
      <c r="J71">
        <f t="shared" si="39"/>
        <v>0.89285714285714279</v>
      </c>
      <c r="K71">
        <f t="shared" si="47"/>
        <v>4.4996057017321768E-4</v>
      </c>
      <c r="L71" s="2">
        <v>68</v>
      </c>
      <c r="M71" s="6">
        <v>0.153152232</v>
      </c>
      <c r="Q71" s="4">
        <f t="shared" si="48"/>
        <v>12.5</v>
      </c>
      <c r="R71">
        <f t="shared" si="28"/>
        <v>500000</v>
      </c>
      <c r="S71">
        <f t="shared" si="29"/>
        <v>149.58326853534433</v>
      </c>
      <c r="U71">
        <f t="shared" si="40"/>
        <v>0.153152232</v>
      </c>
      <c r="V71">
        <f t="shared" si="41"/>
        <v>0.01</v>
      </c>
      <c r="W71">
        <f t="shared" si="42"/>
        <v>0.17435292679782277</v>
      </c>
      <c r="X71">
        <f t="shared" si="43"/>
        <v>2.6702539894819171E-2</v>
      </c>
      <c r="Y71">
        <f t="shared" si="44"/>
        <v>1.7435292679782277E-3</v>
      </c>
      <c r="Z71">
        <f t="shared" si="45"/>
        <v>0.14590685763502539</v>
      </c>
      <c r="AB71">
        <f t="shared" si="46"/>
        <v>28.114658787744848</v>
      </c>
      <c r="AC71">
        <f t="shared" si="30"/>
        <v>21.825224666768261</v>
      </c>
      <c r="AE71">
        <f t="shared" si="31"/>
        <v>0</v>
      </c>
      <c r="AF71">
        <f t="shared" si="32"/>
        <v>0</v>
      </c>
      <c r="AG71">
        <f t="shared" si="32"/>
        <v>-1.8238357204378175</v>
      </c>
      <c r="AH71">
        <f t="shared" si="33"/>
        <v>-13351.269947409586</v>
      </c>
      <c r="AI71">
        <f t="shared" si="34"/>
        <v>-13353.093783130023</v>
      </c>
      <c r="AJ71">
        <f t="shared" si="35"/>
        <v>6.2894341209765869</v>
      </c>
      <c r="AK71">
        <f t="shared" si="22"/>
        <v>1.9680261151421394</v>
      </c>
      <c r="AL71">
        <f t="shared" si="26"/>
        <v>-13344.836322893905</v>
      </c>
      <c r="AN71">
        <f t="shared" si="36"/>
        <v>0</v>
      </c>
      <c r="AO71">
        <f t="shared" si="36"/>
        <v>0</v>
      </c>
      <c r="AP71">
        <f t="shared" si="36"/>
        <v>-8.2065416067048156E-4</v>
      </c>
      <c r="AQ71">
        <f t="shared" si="36"/>
        <v>-6.0075450380729638</v>
      </c>
      <c r="AR71">
        <f t="shared" si="36"/>
        <v>-6.0083656922336335</v>
      </c>
      <c r="AS71">
        <f t="shared" si="36"/>
        <v>2.829997363141515E-3</v>
      </c>
      <c r="AT71">
        <f t="shared" si="36"/>
        <v>8.8553415288513955E-4</v>
      </c>
      <c r="AU71">
        <f t="shared" si="23"/>
        <v>-6.004650160717607</v>
      </c>
      <c r="AW71">
        <v>68</v>
      </c>
      <c r="AX71">
        <f>IF(Z71&gt;0, (R71*SUMPRODUCT(K71:$K$98, X71:$X$98)-K71*$AZ$3)/Z71, 0)</f>
        <v>149.58326853534433</v>
      </c>
    </row>
    <row r="72" spans="5:50" x14ac:dyDescent="0.25">
      <c r="E72">
        <v>2072</v>
      </c>
      <c r="F72" s="5">
        <f>EconomicRates!C112</f>
        <v>3.5571999999999999E-2</v>
      </c>
      <c r="G72" s="5">
        <f>EconomicRates!D112</f>
        <v>7.0000000000000007E-2</v>
      </c>
      <c r="H72" s="5">
        <f t="shared" si="37"/>
        <v>0.12000000000000001</v>
      </c>
      <c r="I72" s="5">
        <f t="shared" si="38"/>
        <v>1.1200000000000001</v>
      </c>
      <c r="J72">
        <f t="shared" si="39"/>
        <v>0.89285714285714279</v>
      </c>
      <c r="K72">
        <f t="shared" si="47"/>
        <v>4.0175050908323003E-4</v>
      </c>
      <c r="L72" s="2">
        <v>69</v>
      </c>
      <c r="M72" s="6">
        <v>0.17329698399999999</v>
      </c>
      <c r="Q72" s="4">
        <f t="shared" si="48"/>
        <v>12.5</v>
      </c>
      <c r="R72">
        <f t="shared" si="28"/>
        <v>500000</v>
      </c>
      <c r="S72">
        <f t="shared" si="29"/>
        <v>136.99235953285915</v>
      </c>
      <c r="U72">
        <f t="shared" si="40"/>
        <v>0.17329698399999999</v>
      </c>
      <c r="V72">
        <f t="shared" si="41"/>
        <v>0.01</v>
      </c>
      <c r="W72">
        <f t="shared" si="42"/>
        <v>0.14590685763502539</v>
      </c>
      <c r="X72">
        <f t="shared" si="43"/>
        <v>2.5285218373067273E-2</v>
      </c>
      <c r="Y72">
        <f t="shared" si="44"/>
        <v>1.459068576350254E-3</v>
      </c>
      <c r="Z72">
        <f t="shared" si="45"/>
        <v>0.11916257068560787</v>
      </c>
      <c r="AB72">
        <f t="shared" si="46"/>
        <v>21.825224666768261</v>
      </c>
      <c r="AC72">
        <f t="shared" si="30"/>
        <v>16.324361726222538</v>
      </c>
      <c r="AE72">
        <f t="shared" si="31"/>
        <v>0</v>
      </c>
      <c r="AF72">
        <f t="shared" si="32"/>
        <v>0</v>
      </c>
      <c r="AG72">
        <f t="shared" si="32"/>
        <v>-1.4895321335700984</v>
      </c>
      <c r="AH72">
        <f t="shared" si="33"/>
        <v>-12642.609186533637</v>
      </c>
      <c r="AI72">
        <f t="shared" si="34"/>
        <v>-12644.098718667206</v>
      </c>
      <c r="AJ72">
        <f t="shared" si="35"/>
        <v>5.5008629405457228</v>
      </c>
      <c r="AK72">
        <f t="shared" ref="AK72:AK98" si="49">G72*SUM(AB72:AB72, AE72:AF72)</f>
        <v>1.5277657266737783</v>
      </c>
      <c r="AL72">
        <f t="shared" si="26"/>
        <v>-12637.070089999987</v>
      </c>
      <c r="AN72">
        <f t="shared" si="36"/>
        <v>0</v>
      </c>
      <c r="AO72">
        <f t="shared" si="36"/>
        <v>0</v>
      </c>
      <c r="AP72">
        <f t="shared" si="36"/>
        <v>-5.9842029295761683E-4</v>
      </c>
      <c r="AQ72">
        <f t="shared" si="36"/>
        <v>-5.0791746768302088</v>
      </c>
      <c r="AR72">
        <f t="shared" si="36"/>
        <v>-5.0797730971231667</v>
      </c>
      <c r="AS72">
        <f t="shared" si="36"/>
        <v>2.2099744867613179E-3</v>
      </c>
      <c r="AT72">
        <f t="shared" si="36"/>
        <v>6.1378065845110134E-4</v>
      </c>
      <c r="AU72">
        <f t="shared" si="23"/>
        <v>-5.0769493419779543</v>
      </c>
      <c r="AW72">
        <v>69</v>
      </c>
      <c r="AX72">
        <f>IF(Z72&gt;0, (R72*SUMPRODUCT(K72:$K$98, X72:$X$98)-K72*$AZ$3)/Z72, 0)</f>
        <v>136.99235953285915</v>
      </c>
    </row>
    <row r="73" spans="5:50" x14ac:dyDescent="0.25">
      <c r="E73">
        <v>2073</v>
      </c>
      <c r="F73" s="5">
        <f>EconomicRates!C113</f>
        <v>3.5571999999999999E-2</v>
      </c>
      <c r="G73" s="5">
        <f>EconomicRates!D113</f>
        <v>7.0000000000000007E-2</v>
      </c>
      <c r="H73" s="5">
        <f t="shared" si="37"/>
        <v>0.12000000000000001</v>
      </c>
      <c r="I73" s="5">
        <f t="shared" si="38"/>
        <v>1.1200000000000001</v>
      </c>
      <c r="J73">
        <f t="shared" si="39"/>
        <v>0.89285714285714279</v>
      </c>
      <c r="K73">
        <f t="shared" si="47"/>
        <v>3.5870581168145535E-4</v>
      </c>
      <c r="L73" s="2">
        <v>70</v>
      </c>
      <c r="M73" s="6">
        <v>0.19491187900000001</v>
      </c>
      <c r="Q73" s="4">
        <f t="shared" si="48"/>
        <v>12.5</v>
      </c>
      <c r="R73">
        <f t="shared" si="28"/>
        <v>500000</v>
      </c>
      <c r="S73">
        <f t="shared" si="29"/>
        <v>123.46417578033285</v>
      </c>
      <c r="U73">
        <f t="shared" si="40"/>
        <v>0.19491187900000001</v>
      </c>
      <c r="V73">
        <f t="shared" si="41"/>
        <v>0.01</v>
      </c>
      <c r="W73">
        <f t="shared" si="42"/>
        <v>0.11916257068560787</v>
      </c>
      <c r="X73">
        <f t="shared" si="43"/>
        <v>2.3226200558802149E-2</v>
      </c>
      <c r="Y73">
        <f t="shared" si="44"/>
        <v>1.1916257068560786E-3</v>
      </c>
      <c r="Z73">
        <f t="shared" si="45"/>
        <v>9.474474441994965E-2</v>
      </c>
      <c r="AB73">
        <f t="shared" si="46"/>
        <v>16.324361726222538</v>
      </c>
      <c r="AC73">
        <f t="shared" si="30"/>
        <v>11.697581779327374</v>
      </c>
      <c r="AE73">
        <f t="shared" si="31"/>
        <v>0</v>
      </c>
      <c r="AF73">
        <f t="shared" si="32"/>
        <v>0</v>
      </c>
      <c r="AG73">
        <f t="shared" si="32"/>
        <v>-1.1843093052493707</v>
      </c>
      <c r="AH73">
        <f t="shared" si="33"/>
        <v>-11613.100279401075</v>
      </c>
      <c r="AI73">
        <f t="shared" si="34"/>
        <v>-11614.284588706323</v>
      </c>
      <c r="AJ73">
        <f t="shared" si="35"/>
        <v>4.626779946895164</v>
      </c>
      <c r="AK73">
        <f t="shared" si="49"/>
        <v>1.1427053208355777</v>
      </c>
      <c r="AL73">
        <f t="shared" si="26"/>
        <v>-11608.515103438593</v>
      </c>
      <c r="AN73">
        <f t="shared" si="36"/>
        <v>0</v>
      </c>
      <c r="AO73">
        <f t="shared" si="36"/>
        <v>0</v>
      </c>
      <c r="AP73">
        <f t="shared" si="36"/>
        <v>-4.2481863062137601E-4</v>
      </c>
      <c r="AQ73">
        <f t="shared" si="36"/>
        <v>-4.1656865618606984</v>
      </c>
      <c r="AR73">
        <f t="shared" si="36"/>
        <v>-4.1661113804913192</v>
      </c>
      <c r="AS73">
        <f t="shared" si="36"/>
        <v>1.6596528563225107E-3</v>
      </c>
      <c r="AT73">
        <f t="shared" si="36"/>
        <v>4.098950396230438E-4</v>
      </c>
      <c r="AU73">
        <f t="shared" si="23"/>
        <v>-4.1640418325953741</v>
      </c>
      <c r="AW73">
        <v>70</v>
      </c>
      <c r="AX73">
        <f>IF(Z73&gt;0, (R73*SUMPRODUCT(K73:$K$98, X73:$X$98)-K73*$AZ$3)/Z73, 0)</f>
        <v>123.46417578033285</v>
      </c>
    </row>
    <row r="74" spans="5:50" x14ac:dyDescent="0.25">
      <c r="E74">
        <v>2074</v>
      </c>
      <c r="F74" s="5">
        <f>EconomicRates!C114</f>
        <v>3.5571999999999999E-2</v>
      </c>
      <c r="G74" s="5">
        <f>EconomicRates!D114</f>
        <v>7.0000000000000007E-2</v>
      </c>
      <c r="H74" s="5">
        <f t="shared" si="37"/>
        <v>0.12000000000000001</v>
      </c>
      <c r="I74" s="5">
        <f t="shared" si="38"/>
        <v>1.1200000000000001</v>
      </c>
      <c r="J74">
        <f t="shared" si="39"/>
        <v>0.89285714285714279</v>
      </c>
      <c r="K74">
        <f t="shared" si="47"/>
        <v>3.2027304614415652E-4</v>
      </c>
      <c r="L74" s="2">
        <v>71</v>
      </c>
      <c r="M74" s="6">
        <v>0.21714087100000001</v>
      </c>
      <c r="Q74" s="4">
        <f t="shared" si="48"/>
        <v>12.5</v>
      </c>
      <c r="R74">
        <f t="shared" si="28"/>
        <v>500000</v>
      </c>
      <c r="S74">
        <f t="shared" si="29"/>
        <v>108.37679128366972</v>
      </c>
      <c r="U74">
        <f t="shared" si="40"/>
        <v>0.21714087100000001</v>
      </c>
      <c r="V74">
        <f t="shared" si="41"/>
        <v>0.01</v>
      </c>
      <c r="W74">
        <f t="shared" si="42"/>
        <v>9.474474441994965E-2</v>
      </c>
      <c r="X74">
        <f t="shared" si="43"/>
        <v>2.0572956326020259E-2</v>
      </c>
      <c r="Y74">
        <f t="shared" si="44"/>
        <v>9.4744744419949655E-4</v>
      </c>
      <c r="Z74">
        <f t="shared" si="45"/>
        <v>7.3224340649729894E-2</v>
      </c>
      <c r="AB74">
        <f t="shared" si="46"/>
        <v>11.697581779327374</v>
      </c>
      <c r="AC74">
        <f t="shared" si="30"/>
        <v>7.9358190834801086</v>
      </c>
      <c r="AE74">
        <f t="shared" si="31"/>
        <v>0</v>
      </c>
      <c r="AF74">
        <f t="shared" si="32"/>
        <v>0</v>
      </c>
      <c r="AG74">
        <f t="shared" si="32"/>
        <v>-0.91530425812162364</v>
      </c>
      <c r="AH74">
        <f t="shared" si="33"/>
        <v>-10286.47816301013</v>
      </c>
      <c r="AI74">
        <f t="shared" si="34"/>
        <v>-10287.393467268252</v>
      </c>
      <c r="AJ74">
        <f t="shared" si="35"/>
        <v>3.7617626958472652</v>
      </c>
      <c r="AK74">
        <f t="shared" si="49"/>
        <v>0.81883072455291628</v>
      </c>
      <c r="AL74">
        <f t="shared" si="26"/>
        <v>-10282.812873847852</v>
      </c>
      <c r="AN74">
        <f t="shared" si="36"/>
        <v>0</v>
      </c>
      <c r="AO74">
        <f t="shared" si="36"/>
        <v>0</v>
      </c>
      <c r="AP74">
        <f t="shared" si="36"/>
        <v>-2.931472828973297E-4</v>
      </c>
      <c r="AQ74">
        <f t="shared" si="36"/>
        <v>-3.2944816953626015</v>
      </c>
      <c r="AR74">
        <f t="shared" si="36"/>
        <v>-3.294774842645499</v>
      </c>
      <c r="AS74">
        <f t="shared" si="36"/>
        <v>1.2047911974704577E-3</v>
      </c>
      <c r="AT74">
        <f t="shared" si="36"/>
        <v>2.6224941042898929E-4</v>
      </c>
      <c r="AU74">
        <f t="shared" si="23"/>
        <v>-3.2933078020375999</v>
      </c>
      <c r="AW74">
        <v>71</v>
      </c>
      <c r="AX74">
        <f>IF(Z74&gt;0, (R74*SUMPRODUCT(K74:$K$98, X74:$X$98)-K74*$AZ$3)/Z74, 0)</f>
        <v>108.37679128366972</v>
      </c>
    </row>
    <row r="75" spans="5:50" x14ac:dyDescent="0.25">
      <c r="E75">
        <v>2075</v>
      </c>
      <c r="F75" s="5">
        <f>EconomicRates!C115</f>
        <v>3.5571999999999999E-2</v>
      </c>
      <c r="G75" s="5">
        <f>EconomicRates!D115</f>
        <v>7.0000000000000007E-2</v>
      </c>
      <c r="H75" s="5">
        <f t="shared" si="37"/>
        <v>0.12000000000000001</v>
      </c>
      <c r="I75" s="5">
        <f t="shared" si="38"/>
        <v>1.1200000000000001</v>
      </c>
      <c r="J75">
        <f t="shared" si="39"/>
        <v>0.89285714285714279</v>
      </c>
      <c r="K75">
        <f t="shared" si="47"/>
        <v>2.8595807691442546E-4</v>
      </c>
      <c r="L75" s="2">
        <v>72</v>
      </c>
      <c r="M75" s="6">
        <v>0.240684854</v>
      </c>
      <c r="Q75" s="4">
        <f t="shared" si="48"/>
        <v>12.5</v>
      </c>
      <c r="R75">
        <f t="shared" si="28"/>
        <v>500000</v>
      </c>
      <c r="S75">
        <f t="shared" si="29"/>
        <v>91.163772991970717</v>
      </c>
      <c r="U75">
        <f t="shared" si="40"/>
        <v>0.240684854</v>
      </c>
      <c r="V75">
        <f t="shared" si="41"/>
        <v>0.01</v>
      </c>
      <c r="W75">
        <f t="shared" si="42"/>
        <v>7.3224340649729894E-2</v>
      </c>
      <c r="X75">
        <f t="shared" si="43"/>
        <v>1.7623989738526503E-2</v>
      </c>
      <c r="Y75">
        <f t="shared" si="44"/>
        <v>7.3224340649729897E-4</v>
      </c>
      <c r="Z75">
        <f t="shared" si="45"/>
        <v>5.4868107504706089E-2</v>
      </c>
      <c r="AB75">
        <f t="shared" si="46"/>
        <v>7.9358190834801086</v>
      </c>
      <c r="AC75">
        <f t="shared" si="30"/>
        <v>5.0019836970580709</v>
      </c>
      <c r="AE75">
        <f t="shared" si="31"/>
        <v>0</v>
      </c>
      <c r="AF75">
        <f t="shared" si="32"/>
        <v>0</v>
      </c>
      <c r="AG75">
        <f t="shared" si="32"/>
        <v>-0.68585134380882606</v>
      </c>
      <c r="AH75">
        <f t="shared" si="33"/>
        <v>-8811.9948692632515</v>
      </c>
      <c r="AI75">
        <f t="shared" si="34"/>
        <v>-8812.6807206070607</v>
      </c>
      <c r="AJ75">
        <f t="shared" si="35"/>
        <v>2.9338353864220377</v>
      </c>
      <c r="AK75">
        <f t="shared" si="49"/>
        <v>0.55550733584360767</v>
      </c>
      <c r="AL75">
        <f t="shared" si="26"/>
        <v>-8809.1913778847957</v>
      </c>
      <c r="AN75">
        <f t="shared" si="36"/>
        <v>0</v>
      </c>
      <c r="AO75">
        <f t="shared" si="36"/>
        <v>0</v>
      </c>
      <c r="AP75">
        <f t="shared" si="36"/>
        <v>-1.9612473132474633E-4</v>
      </c>
      <c r="AQ75">
        <f t="shared" si="36"/>
        <v>-2.5198611065943033</v>
      </c>
      <c r="AR75">
        <f t="shared" si="36"/>
        <v>-2.5200572313256284</v>
      </c>
      <c r="AS75">
        <f t="shared" si="36"/>
        <v>8.3895392508473617E-4</v>
      </c>
      <c r="AT75">
        <f t="shared" si="36"/>
        <v>1.5885180946969394E-4</v>
      </c>
      <c r="AU75">
        <f t="shared" si="23"/>
        <v>-2.5190594255910739</v>
      </c>
      <c r="AW75">
        <v>72</v>
      </c>
      <c r="AX75">
        <f>IF(Z75&gt;0, (R75*SUMPRODUCT(K75:$K$98, X75:$X$98)-K75*$AZ$3)/Z75, 0)</f>
        <v>91.163772991970717</v>
      </c>
    </row>
    <row r="76" spans="5:50" x14ac:dyDescent="0.25">
      <c r="E76">
        <v>2076</v>
      </c>
      <c r="F76" s="5">
        <f>EconomicRates!C116</f>
        <v>3.5571999999999999E-2</v>
      </c>
      <c r="G76" s="5">
        <f>EconomicRates!D116</f>
        <v>7.0000000000000007E-2</v>
      </c>
      <c r="H76" s="5">
        <f t="shared" si="37"/>
        <v>0.12000000000000001</v>
      </c>
      <c r="I76" s="5">
        <f t="shared" si="38"/>
        <v>1.1200000000000001</v>
      </c>
      <c r="J76">
        <f t="shared" si="39"/>
        <v>0.89285714285714279</v>
      </c>
      <c r="K76">
        <f t="shared" si="47"/>
        <v>2.55319711530737E-4</v>
      </c>
      <c r="L76" s="2">
        <v>73</v>
      </c>
      <c r="M76" s="6">
        <v>0.26560892699999999</v>
      </c>
      <c r="Q76" s="4">
        <f t="shared" si="48"/>
        <v>12.5</v>
      </c>
      <c r="R76">
        <f t="shared" si="28"/>
        <v>500000</v>
      </c>
      <c r="S76">
        <f t="shared" si="29"/>
        <v>70.55126384222298</v>
      </c>
      <c r="U76">
        <f t="shared" si="40"/>
        <v>0.26560892699999999</v>
      </c>
      <c r="V76">
        <f t="shared" si="41"/>
        <v>0.01</v>
      </c>
      <c r="W76">
        <f t="shared" si="42"/>
        <v>5.4868107504706089E-2</v>
      </c>
      <c r="X76">
        <f t="shared" si="43"/>
        <v>1.4573459160845631E-2</v>
      </c>
      <c r="Y76">
        <f t="shared" si="44"/>
        <v>5.4868107504706088E-4</v>
      </c>
      <c r="Z76">
        <f t="shared" si="45"/>
        <v>3.9745967268813395E-2</v>
      </c>
      <c r="AB76">
        <f t="shared" si="46"/>
        <v>5.0019836970580709</v>
      </c>
      <c r="AC76">
        <f t="shared" si="30"/>
        <v>2.8041282234464124</v>
      </c>
      <c r="AE76">
        <f t="shared" si="31"/>
        <v>0</v>
      </c>
      <c r="AF76">
        <f t="shared" si="32"/>
        <v>0</v>
      </c>
      <c r="AG76">
        <f t="shared" si="32"/>
        <v>-0.49682459086016745</v>
      </c>
      <c r="AH76">
        <f t="shared" si="33"/>
        <v>-7286.7295804228152</v>
      </c>
      <c r="AI76">
        <f t="shared" si="34"/>
        <v>-7287.2264050136755</v>
      </c>
      <c r="AJ76">
        <f t="shared" si="35"/>
        <v>2.1978554736116585</v>
      </c>
      <c r="AK76">
        <f t="shared" si="49"/>
        <v>0.35013885879406498</v>
      </c>
      <c r="AL76">
        <f t="shared" si="26"/>
        <v>-7284.6784106812702</v>
      </c>
      <c r="AN76">
        <f t="shared" si="36"/>
        <v>0</v>
      </c>
      <c r="AO76">
        <f t="shared" si="36"/>
        <v>0</v>
      </c>
      <c r="AP76">
        <f t="shared" si="36"/>
        <v>-1.2684911121979439E-4</v>
      </c>
      <c r="AQ76">
        <f t="shared" si="36"/>
        <v>-1.8604456944760415</v>
      </c>
      <c r="AR76">
        <f t="shared" si="36"/>
        <v>-1.8605725435872613</v>
      </c>
      <c r="AS76">
        <f t="shared" si="36"/>
        <v>5.6115582550877996E-4</v>
      </c>
      <c r="AT76">
        <f t="shared" si="36"/>
        <v>8.9397352423002129E-5</v>
      </c>
      <c r="AU76">
        <f t="shared" si="23"/>
        <v>-1.8599219904093296</v>
      </c>
      <c r="AW76">
        <v>73</v>
      </c>
      <c r="AX76">
        <f>IF(Z76&gt;0, (R76*SUMPRODUCT(K76:$K$98, X76:$X$98)-K76*$AZ$3)/Z76, 0)</f>
        <v>70.55126384222298</v>
      </c>
    </row>
    <row r="77" spans="5:50" x14ac:dyDescent="0.25">
      <c r="E77">
        <v>2077</v>
      </c>
      <c r="F77" s="5">
        <f>EconomicRates!C117</f>
        <v>3.5571999999999999E-2</v>
      </c>
      <c r="G77" s="5">
        <f>EconomicRates!D117</f>
        <v>7.0000000000000007E-2</v>
      </c>
      <c r="H77" s="5">
        <f t="shared" si="37"/>
        <v>0.12000000000000001</v>
      </c>
      <c r="I77" s="5">
        <f t="shared" si="38"/>
        <v>1.1200000000000001</v>
      </c>
      <c r="J77">
        <f t="shared" si="39"/>
        <v>0.89285714285714279</v>
      </c>
      <c r="K77">
        <f t="shared" si="47"/>
        <v>2.2796402815244374E-4</v>
      </c>
      <c r="L77" s="2">
        <v>74</v>
      </c>
      <c r="M77" s="6">
        <v>0.29099302900000001</v>
      </c>
      <c r="Q77" s="4">
        <f t="shared" si="48"/>
        <v>12.5</v>
      </c>
      <c r="R77">
        <f t="shared" si="28"/>
        <v>500000</v>
      </c>
      <c r="S77">
        <f t="shared" si="29"/>
        <v>44.314886439350339</v>
      </c>
      <c r="U77">
        <f t="shared" si="40"/>
        <v>0.29099302900000001</v>
      </c>
      <c r="V77">
        <f t="shared" si="41"/>
        <v>0.01</v>
      </c>
      <c r="W77">
        <f t="shared" si="42"/>
        <v>3.9745967268813395E-2</v>
      </c>
      <c r="X77">
        <f t="shared" si="43"/>
        <v>1.1565799406086867E-2</v>
      </c>
      <c r="Y77">
        <f t="shared" si="44"/>
        <v>3.9745967268813395E-4</v>
      </c>
      <c r="Z77">
        <f t="shared" si="45"/>
        <v>2.7782708190038394E-2</v>
      </c>
      <c r="AB77">
        <f t="shared" si="46"/>
        <v>2.8041282234464124</v>
      </c>
      <c r="AC77">
        <f t="shared" si="30"/>
        <v>1.2311875584191601</v>
      </c>
      <c r="AE77">
        <f t="shared" si="31"/>
        <v>0</v>
      </c>
      <c r="AF77">
        <f t="shared" si="32"/>
        <v>0</v>
      </c>
      <c r="AG77">
        <f t="shared" si="32"/>
        <v>-0.34728385237547993</v>
      </c>
      <c r="AH77">
        <f t="shared" si="33"/>
        <v>-5782.8997030434339</v>
      </c>
      <c r="AI77">
        <f t="shared" si="34"/>
        <v>-5783.2469868958096</v>
      </c>
      <c r="AJ77">
        <f t="shared" si="35"/>
        <v>1.5729406650272524</v>
      </c>
      <c r="AK77">
        <f t="shared" si="49"/>
        <v>0.19628897564124889</v>
      </c>
      <c r="AL77">
        <f t="shared" si="26"/>
        <v>-5781.4777572551411</v>
      </c>
      <c r="AN77">
        <f t="shared" si="36"/>
        <v>0</v>
      </c>
      <c r="AO77">
        <f t="shared" si="36"/>
        <v>0</v>
      </c>
      <c r="AP77">
        <f t="shared" si="36"/>
        <v>-7.9168225899813028E-5</v>
      </c>
      <c r="AQ77">
        <f t="shared" si="36"/>
        <v>-1.3182931107073519</v>
      </c>
      <c r="AR77">
        <f t="shared" si="36"/>
        <v>-1.3183722789332517</v>
      </c>
      <c r="AS77">
        <f t="shared" si="36"/>
        <v>3.5857389004439615E-4</v>
      </c>
      <c r="AT77">
        <f t="shared" si="36"/>
        <v>4.4746825569096004E-5</v>
      </c>
      <c r="AU77">
        <f t="shared" si="23"/>
        <v>-1.3179689582176384</v>
      </c>
      <c r="AW77">
        <v>74</v>
      </c>
      <c r="AX77">
        <f>IF(Z77&gt;0, (R77*SUMPRODUCT(K77:$K$98, X77:$X$98)-K77*$AZ$3)/Z77, 0)</f>
        <v>44.314886439350339</v>
      </c>
    </row>
    <row r="78" spans="5:50" x14ac:dyDescent="0.25">
      <c r="E78">
        <v>2078</v>
      </c>
      <c r="F78" s="5">
        <f>EconomicRates!C118</f>
        <v>3.5571999999999999E-2</v>
      </c>
      <c r="G78" s="5">
        <f>EconomicRates!D118</f>
        <v>7.0000000000000007E-2</v>
      </c>
      <c r="H78" s="5">
        <f t="shared" si="37"/>
        <v>0.12000000000000001</v>
      </c>
      <c r="I78" s="5">
        <f t="shared" si="38"/>
        <v>1.1200000000000001</v>
      </c>
      <c r="J78">
        <f t="shared" si="39"/>
        <v>0.89285714285714279</v>
      </c>
      <c r="K78">
        <f t="shared" si="47"/>
        <v>2.0353931085039618E-4</v>
      </c>
      <c r="L78" s="2">
        <v>75</v>
      </c>
      <c r="M78" s="6">
        <v>0.31752069599999999</v>
      </c>
      <c r="Q78" s="4">
        <f t="shared" si="48"/>
        <v>12.5</v>
      </c>
      <c r="R78">
        <f t="shared" si="28"/>
        <v>500000</v>
      </c>
      <c r="S78">
        <f t="shared" si="29"/>
        <v>9.0773793039523749</v>
      </c>
      <c r="U78">
        <f t="shared" si="40"/>
        <v>0.31752069599999999</v>
      </c>
      <c r="V78">
        <f t="shared" si="41"/>
        <v>0.01</v>
      </c>
      <c r="W78">
        <f t="shared" si="42"/>
        <v>2.7782708190038394E-2</v>
      </c>
      <c r="X78">
        <f t="shared" si="43"/>
        <v>8.8215848412658907E-3</v>
      </c>
      <c r="Y78">
        <f t="shared" si="44"/>
        <v>2.7782708190038396E-4</v>
      </c>
      <c r="Z78">
        <f t="shared" si="45"/>
        <v>1.868329626687212E-2</v>
      </c>
      <c r="AB78">
        <f t="shared" si="46"/>
        <v>1.2311875584191601</v>
      </c>
      <c r="AC78">
        <f t="shared" si="30"/>
        <v>0.16959536686251564</v>
      </c>
      <c r="AE78">
        <f t="shared" si="31"/>
        <v>0</v>
      </c>
      <c r="AF78">
        <f t="shared" si="32"/>
        <v>0</v>
      </c>
      <c r="AG78">
        <f t="shared" si="32"/>
        <v>-0.2335412033359015</v>
      </c>
      <c r="AH78">
        <f t="shared" si="33"/>
        <v>-4410.7924206329453</v>
      </c>
      <c r="AI78">
        <f t="shared" si="34"/>
        <v>-4411.0259618362816</v>
      </c>
      <c r="AJ78">
        <f t="shared" si="35"/>
        <v>1.0615921915566444</v>
      </c>
      <c r="AK78">
        <f t="shared" si="49"/>
        <v>8.6183129089341212E-2</v>
      </c>
      <c r="AL78">
        <f t="shared" si="26"/>
        <v>-4409.8781865156352</v>
      </c>
      <c r="AN78">
        <f t="shared" si="36"/>
        <v>0</v>
      </c>
      <c r="AO78">
        <f t="shared" si="36"/>
        <v>0</v>
      </c>
      <c r="AP78">
        <f t="shared" si="36"/>
        <v>-4.7534815582161637E-5</v>
      </c>
      <c r="AQ78">
        <f t="shared" si="36"/>
        <v>-0.89776964959978045</v>
      </c>
      <c r="AR78">
        <f t="shared" si="36"/>
        <v>-0.89781718441536273</v>
      </c>
      <c r="AS78">
        <f t="shared" si="36"/>
        <v>2.1607574307360117E-4</v>
      </c>
      <c r="AT78">
        <f t="shared" si="36"/>
        <v>1.7541654701775243E-5</v>
      </c>
      <c r="AU78">
        <f t="shared" si="23"/>
        <v>-0.89758356701758724</v>
      </c>
      <c r="AW78">
        <v>75</v>
      </c>
      <c r="AX78">
        <f>IF(Z78&gt;0, (R78*SUMPRODUCT(K78:$K$98, X78:$X$98)-K78*$AZ$3)/Z78, 0)</f>
        <v>9.0773793039523749</v>
      </c>
    </row>
    <row r="79" spans="5:50" x14ac:dyDescent="0.25">
      <c r="E79">
        <v>2079</v>
      </c>
      <c r="F79" s="5">
        <f>EconomicRates!C119</f>
        <v>3.5571999999999999E-2</v>
      </c>
      <c r="G79" s="5">
        <f>EconomicRates!D119</f>
        <v>7.0000000000000007E-2</v>
      </c>
      <c r="H79" s="5">
        <f t="shared" si="37"/>
        <v>0.12000000000000001</v>
      </c>
      <c r="I79" s="5">
        <f t="shared" si="38"/>
        <v>1.1200000000000001</v>
      </c>
      <c r="J79">
        <f t="shared" si="39"/>
        <v>0.89285714285714279</v>
      </c>
      <c r="K79">
        <f t="shared" si="47"/>
        <v>1.8173152754499659E-4</v>
      </c>
      <c r="L79" s="2">
        <v>76</v>
      </c>
      <c r="M79" s="6">
        <v>0.344227385</v>
      </c>
      <c r="Q79" s="4">
        <f t="shared" si="48"/>
        <v>12.5</v>
      </c>
      <c r="R79">
        <f t="shared" si="28"/>
        <v>500000</v>
      </c>
      <c r="S79">
        <f t="shared" si="29"/>
        <v>-41.356848026669645</v>
      </c>
      <c r="U79">
        <f t="shared" si="40"/>
        <v>0.344227385</v>
      </c>
      <c r="V79">
        <f t="shared" si="41"/>
        <v>0.01</v>
      </c>
      <c r="W79">
        <f t="shared" si="42"/>
        <v>1.868329626687212E-2</v>
      </c>
      <c r="X79">
        <f t="shared" si="43"/>
        <v>6.4313022171256524E-3</v>
      </c>
      <c r="Y79">
        <f t="shared" si="44"/>
        <v>1.8683296266872122E-4</v>
      </c>
      <c r="Z79">
        <f t="shared" si="45"/>
        <v>1.2065161087077747E-2</v>
      </c>
      <c r="AB79">
        <f t="shared" si="46"/>
        <v>0.16959536686251564</v>
      </c>
      <c r="AC79">
        <f t="shared" si="30"/>
        <v>-0.49897703349556272</v>
      </c>
      <c r="AE79">
        <f t="shared" si="31"/>
        <v>0</v>
      </c>
      <c r="AF79">
        <f t="shared" si="32"/>
        <v>0</v>
      </c>
      <c r="AG79">
        <f t="shared" si="32"/>
        <v>-0.15081451358847184</v>
      </c>
      <c r="AH79">
        <f t="shared" si="33"/>
        <v>-3215.6511085628263</v>
      </c>
      <c r="AI79">
        <f t="shared" si="34"/>
        <v>-3215.8019230764148</v>
      </c>
      <c r="AJ79">
        <f t="shared" si="35"/>
        <v>0.66857240035807841</v>
      </c>
      <c r="AK79">
        <f t="shared" si="49"/>
        <v>1.1871675680376096E-2</v>
      </c>
      <c r="AL79">
        <f t="shared" si="26"/>
        <v>-3215.121479000376</v>
      </c>
      <c r="AN79">
        <f t="shared" si="36"/>
        <v>0</v>
      </c>
      <c r="AO79">
        <f t="shared" si="36"/>
        <v>0</v>
      </c>
      <c r="AP79">
        <f t="shared" si="36"/>
        <v>-2.7407751930388631E-5</v>
      </c>
      <c r="AQ79">
        <f t="shared" si="36"/>
        <v>-0.58438518801088413</v>
      </c>
      <c r="AR79">
        <f t="shared" si="36"/>
        <v>-0.58441259576281446</v>
      </c>
      <c r="AS79">
        <f t="shared" si="36"/>
        <v>1.2150068359149862E-4</v>
      </c>
      <c r="AT79">
        <f t="shared" si="36"/>
        <v>2.1574577559135346E-6</v>
      </c>
      <c r="AU79">
        <f t="shared" si="23"/>
        <v>-0.58428893762146705</v>
      </c>
      <c r="AW79">
        <v>76</v>
      </c>
      <c r="AX79">
        <f>IF(Z79&gt;0, (R79*SUMPRODUCT(K79:$K$98, X79:$X$98)-K79*$AZ$3)/Z79, 0)</f>
        <v>-41.356848026669645</v>
      </c>
    </row>
    <row r="80" spans="5:50" x14ac:dyDescent="0.25">
      <c r="E80">
        <v>2080</v>
      </c>
      <c r="F80" s="5">
        <f>EconomicRates!C120</f>
        <v>3.5571999999999999E-2</v>
      </c>
      <c r="G80" s="5">
        <f>EconomicRates!D120</f>
        <v>7.0000000000000007E-2</v>
      </c>
      <c r="H80" s="5">
        <f t="shared" si="37"/>
        <v>0.12000000000000001</v>
      </c>
      <c r="I80" s="5">
        <f t="shared" si="38"/>
        <v>1.1200000000000001</v>
      </c>
      <c r="J80">
        <f t="shared" si="39"/>
        <v>0.89285714285714279</v>
      </c>
      <c r="K80">
        <f t="shared" si="47"/>
        <v>1.6226029245088979E-4</v>
      </c>
      <c r="L80" s="2">
        <v>77</v>
      </c>
      <c r="M80" s="6">
        <v>0.370496828</v>
      </c>
      <c r="Q80" s="4">
        <f t="shared" si="48"/>
        <v>12.5</v>
      </c>
      <c r="R80">
        <f t="shared" si="28"/>
        <v>500000</v>
      </c>
      <c r="S80">
        <f t="shared" si="29"/>
        <v>-117.56410765481418</v>
      </c>
      <c r="U80">
        <f t="shared" si="40"/>
        <v>0.370496828</v>
      </c>
      <c r="V80">
        <f t="shared" si="41"/>
        <v>0.01</v>
      </c>
      <c r="W80">
        <f t="shared" si="42"/>
        <v>1.2065161087077747E-2</v>
      </c>
      <c r="X80">
        <f t="shared" si="43"/>
        <v>4.4701039120713373E-3</v>
      </c>
      <c r="Y80">
        <f t="shared" si="44"/>
        <v>1.2065161087077747E-4</v>
      </c>
      <c r="Z80">
        <f t="shared" si="45"/>
        <v>7.4744055641356322E-3</v>
      </c>
      <c r="AB80">
        <f t="shared" si="46"/>
        <v>-0.49897703349556272</v>
      </c>
      <c r="AC80">
        <f t="shared" si="30"/>
        <v>-0.87872182039778357</v>
      </c>
      <c r="AE80">
        <f t="shared" si="31"/>
        <v>0</v>
      </c>
      <c r="AF80">
        <f t="shared" si="32"/>
        <v>0</v>
      </c>
      <c r="AG80">
        <f t="shared" si="32"/>
        <v>-9.3430069551695402E-2</v>
      </c>
      <c r="AH80">
        <f t="shared" si="33"/>
        <v>-2235.0519560356688</v>
      </c>
      <c r="AI80">
        <f t="shared" si="34"/>
        <v>-2235.1453861052205</v>
      </c>
      <c r="AJ80">
        <f t="shared" si="35"/>
        <v>0.37974478690222085</v>
      </c>
      <c r="AK80">
        <f t="shared" si="49"/>
        <v>-3.4928392344689391E-2</v>
      </c>
      <c r="AL80">
        <f t="shared" si="26"/>
        <v>-2234.8005697106628</v>
      </c>
      <c r="AN80">
        <f t="shared" si="36"/>
        <v>0</v>
      </c>
      <c r="AO80">
        <f t="shared" si="36"/>
        <v>0</v>
      </c>
      <c r="AP80">
        <f t="shared" si="36"/>
        <v>-1.5159990409165071E-5</v>
      </c>
      <c r="AQ80">
        <f t="shared" si="36"/>
        <v>-0.36266018402928091</v>
      </c>
      <c r="AR80">
        <f t="shared" si="36"/>
        <v>-0.36267534401969004</v>
      </c>
      <c r="AS80">
        <f t="shared" si="36"/>
        <v>6.1617500179455176E-5</v>
      </c>
      <c r="AT80">
        <f t="shared" si="36"/>
        <v>-5.6674911566887208E-6</v>
      </c>
      <c r="AU80">
        <f t="shared" si="23"/>
        <v>-0.36261939401066728</v>
      </c>
      <c r="AW80">
        <v>77</v>
      </c>
      <c r="AX80">
        <f>IF(Z80&gt;0, (R80*SUMPRODUCT(K80:$K$98, X80:$X$98)-K80*$AZ$3)/Z80, 0)</f>
        <v>-117.56410765481418</v>
      </c>
    </row>
    <row r="81" spans="5:50" x14ac:dyDescent="0.25">
      <c r="E81">
        <v>2081</v>
      </c>
      <c r="F81" s="5">
        <f>EconomicRates!C121</f>
        <v>3.5571999999999999E-2</v>
      </c>
      <c r="G81" s="5">
        <f>EconomicRates!D121</f>
        <v>7.0000000000000007E-2</v>
      </c>
      <c r="H81" s="5">
        <f t="shared" si="37"/>
        <v>0.12000000000000001</v>
      </c>
      <c r="I81" s="5">
        <f t="shared" si="38"/>
        <v>1.1200000000000001</v>
      </c>
      <c r="J81">
        <f t="shared" si="39"/>
        <v>0.89285714285714279</v>
      </c>
      <c r="K81">
        <f t="shared" si="47"/>
        <v>1.4487526111686588E-4</v>
      </c>
      <c r="L81" s="2">
        <v>78</v>
      </c>
      <c r="M81" s="6">
        <v>0.397394472</v>
      </c>
      <c r="Q81" s="4">
        <f t="shared" si="48"/>
        <v>12.5</v>
      </c>
      <c r="R81">
        <f t="shared" si="28"/>
        <v>500000</v>
      </c>
      <c r="S81">
        <f t="shared" si="29"/>
        <v>-239.01060222918557</v>
      </c>
      <c r="U81">
        <f t="shared" si="40"/>
        <v>0.397394472</v>
      </c>
      <c r="V81">
        <f t="shared" si="41"/>
        <v>0.01</v>
      </c>
      <c r="W81">
        <f t="shared" si="42"/>
        <v>7.4744055641356322E-3</v>
      </c>
      <c r="X81">
        <f t="shared" si="43"/>
        <v>2.9702874526735417E-3</v>
      </c>
      <c r="Y81">
        <f t="shared" si="44"/>
        <v>7.4744055641356324E-5</v>
      </c>
      <c r="Z81">
        <f t="shared" si="45"/>
        <v>4.429374055820735E-3</v>
      </c>
      <c r="AB81">
        <f t="shared" si="46"/>
        <v>-0.87872182039778357</v>
      </c>
      <c r="AC81">
        <f t="shared" si="30"/>
        <v>-1.0586673605800441</v>
      </c>
      <c r="AE81">
        <f t="shared" si="31"/>
        <v>0</v>
      </c>
      <c r="AF81">
        <f t="shared" si="32"/>
        <v>0</v>
      </c>
      <c r="AG81">
        <f t="shared" si="32"/>
        <v>-5.5367175697759188E-2</v>
      </c>
      <c r="AH81">
        <f t="shared" si="33"/>
        <v>-1485.1437263367709</v>
      </c>
      <c r="AI81">
        <f t="shared" si="34"/>
        <v>-1485.1990935124686</v>
      </c>
      <c r="AJ81">
        <f t="shared" si="35"/>
        <v>0.1799455401822605</v>
      </c>
      <c r="AK81">
        <f t="shared" si="49"/>
        <v>-6.1510527427844859E-2</v>
      </c>
      <c r="AL81">
        <f t="shared" si="26"/>
        <v>-1485.0806584997142</v>
      </c>
      <c r="AN81">
        <f t="shared" si="36"/>
        <v>0</v>
      </c>
      <c r="AO81">
        <f t="shared" si="36"/>
        <v>0</v>
      </c>
      <c r="AP81">
        <f t="shared" si="36"/>
        <v>-8.021334036516253E-6</v>
      </c>
      <c r="AQ81">
        <f t="shared" si="36"/>
        <v>-0.21516058514911487</v>
      </c>
      <c r="AR81">
        <f t="shared" si="36"/>
        <v>-0.21516860648315139</v>
      </c>
      <c r="AS81">
        <f t="shared" si="36"/>
        <v>2.6069657120720472E-5</v>
      </c>
      <c r="AT81">
        <f t="shared" si="36"/>
        <v>-8.9113537225451644E-6</v>
      </c>
      <c r="AU81">
        <f t="shared" si="23"/>
        <v>-0.21515144817975324</v>
      </c>
      <c r="AW81">
        <v>78</v>
      </c>
      <c r="AX81">
        <f>IF(Z81&gt;0, (R81*SUMPRODUCT(K81:$K$98, X81:$X$98)-K81*$AZ$3)/Z81, 0)</f>
        <v>-239.01060222918557</v>
      </c>
    </row>
    <row r="82" spans="5:50" x14ac:dyDescent="0.25">
      <c r="E82">
        <v>2082</v>
      </c>
      <c r="F82" s="5">
        <f>EconomicRates!C122</f>
        <v>3.5571999999999999E-2</v>
      </c>
      <c r="G82" s="5">
        <f>EconomicRates!D122</f>
        <v>7.0000000000000007E-2</v>
      </c>
      <c r="H82" s="5">
        <f t="shared" si="37"/>
        <v>0.12000000000000001</v>
      </c>
      <c r="I82" s="5">
        <f t="shared" si="38"/>
        <v>1.1200000000000001</v>
      </c>
      <c r="J82">
        <f t="shared" si="39"/>
        <v>0.89285714285714279</v>
      </c>
      <c r="K82">
        <f t="shared" si="47"/>
        <v>1.2935291171148737E-4</v>
      </c>
      <c r="L82" s="2">
        <v>79</v>
      </c>
      <c r="M82" s="6">
        <v>0.424762996</v>
      </c>
      <c r="Q82" s="4">
        <f t="shared" si="48"/>
        <v>12.5</v>
      </c>
      <c r="R82">
        <f t="shared" si="28"/>
        <v>500000</v>
      </c>
      <c r="S82">
        <f t="shared" si="29"/>
        <v>-443.62893844725181</v>
      </c>
      <c r="U82">
        <f t="shared" si="40"/>
        <v>0.424762996</v>
      </c>
      <c r="V82">
        <f t="shared" si="41"/>
        <v>0.01</v>
      </c>
      <c r="W82">
        <f t="shared" si="42"/>
        <v>4.429374055820735E-3</v>
      </c>
      <c r="X82">
        <f t="shared" si="43"/>
        <v>1.8814341943550867E-3</v>
      </c>
      <c r="Y82">
        <f t="shared" si="44"/>
        <v>4.4293740558207352E-5</v>
      </c>
      <c r="Z82">
        <f t="shared" si="45"/>
        <v>2.5036461209074412E-3</v>
      </c>
      <c r="AB82">
        <f t="shared" si="46"/>
        <v>-1.0586673605800441</v>
      </c>
      <c r="AC82">
        <f t="shared" si="30"/>
        <v>-1.110689870865748</v>
      </c>
      <c r="AE82">
        <f t="shared" si="31"/>
        <v>0</v>
      </c>
      <c r="AF82">
        <f t="shared" si="32"/>
        <v>0</v>
      </c>
      <c r="AG82">
        <f t="shared" si="32"/>
        <v>-3.1295576511343015E-2</v>
      </c>
      <c r="AH82">
        <f t="shared" si="33"/>
        <v>-940.71709717754334</v>
      </c>
      <c r="AI82">
        <f t="shared" si="34"/>
        <v>-940.74839275405463</v>
      </c>
      <c r="AJ82">
        <f t="shared" si="35"/>
        <v>5.2022510285703927E-2</v>
      </c>
      <c r="AK82">
        <f t="shared" si="49"/>
        <v>-7.4106715240603097E-2</v>
      </c>
      <c r="AL82">
        <f t="shared" si="26"/>
        <v>-940.77047695900956</v>
      </c>
      <c r="AN82">
        <f t="shared" si="36"/>
        <v>0</v>
      </c>
      <c r="AO82">
        <f t="shared" si="36"/>
        <v>0</v>
      </c>
      <c r="AP82">
        <f t="shared" si="36"/>
        <v>-4.0481739454318507E-6</v>
      </c>
      <c r="AQ82">
        <f t="shared" si="36"/>
        <v>-0.12168449561669345</v>
      </c>
      <c r="AR82">
        <f t="shared" si="36"/>
        <v>-0.12168854379063887</v>
      </c>
      <c r="AS82">
        <f t="shared" si="36"/>
        <v>6.7292631799966033E-6</v>
      </c>
      <c r="AT82">
        <f t="shared" si="36"/>
        <v>-9.5859193937460687E-6</v>
      </c>
      <c r="AU82">
        <f t="shared" si="23"/>
        <v>-0.12169140044685263</v>
      </c>
      <c r="AW82">
        <v>79</v>
      </c>
      <c r="AX82">
        <f>IF(Z82&gt;0, (R82*SUMPRODUCT(K82:$K$98, X82:$X$98)-K82*$AZ$3)/Z82, 0)</f>
        <v>-443.62893844725181</v>
      </c>
    </row>
    <row r="83" spans="5:50" x14ac:dyDescent="0.25">
      <c r="E83">
        <v>2083</v>
      </c>
      <c r="F83" s="5">
        <f>EconomicRates!C123</f>
        <v>3.5571999999999999E-2</v>
      </c>
      <c r="G83" s="5">
        <f>EconomicRates!D123</f>
        <v>7.0000000000000007E-2</v>
      </c>
      <c r="H83" s="5">
        <f t="shared" si="37"/>
        <v>0.12000000000000001</v>
      </c>
      <c r="I83" s="5">
        <f t="shared" si="38"/>
        <v>1.1200000000000001</v>
      </c>
      <c r="J83">
        <f t="shared" si="39"/>
        <v>0.89285714285714279</v>
      </c>
      <c r="K83">
        <f t="shared" si="47"/>
        <v>1.1549367117097085E-4</v>
      </c>
      <c r="L83" s="2">
        <v>80</v>
      </c>
      <c r="M83" s="6">
        <v>0.45242554800000001</v>
      </c>
      <c r="Q83" s="4">
        <f t="shared" si="48"/>
        <v>12.5</v>
      </c>
      <c r="R83">
        <f t="shared" si="28"/>
        <v>500000</v>
      </c>
      <c r="S83">
        <f t="shared" si="29"/>
        <v>-807.42881804199499</v>
      </c>
      <c r="U83">
        <f t="shared" si="40"/>
        <v>0.45242554800000001</v>
      </c>
      <c r="V83">
        <f t="shared" si="41"/>
        <v>0.01</v>
      </c>
      <c r="W83">
        <f t="shared" si="42"/>
        <v>2.5036461209074412E-3</v>
      </c>
      <c r="X83">
        <f t="shared" si="43"/>
        <v>1.1327134682496234E-3</v>
      </c>
      <c r="Y83">
        <f t="shared" si="44"/>
        <v>2.5036461209074413E-5</v>
      </c>
      <c r="Z83">
        <f t="shared" si="45"/>
        <v>1.3458961914487434E-3</v>
      </c>
      <c r="AB83">
        <f t="shared" si="46"/>
        <v>-1.110689870865748</v>
      </c>
      <c r="AC83">
        <f t="shared" si="30"/>
        <v>-1.0867153710686814</v>
      </c>
      <c r="AE83">
        <f t="shared" si="31"/>
        <v>0</v>
      </c>
      <c r="AF83">
        <f t="shared" si="32"/>
        <v>0</v>
      </c>
      <c r="AG83">
        <f t="shared" si="32"/>
        <v>-1.6823702393109295E-2</v>
      </c>
      <c r="AH83">
        <f t="shared" si="33"/>
        <v>-566.35673412481162</v>
      </c>
      <c r="AI83">
        <f t="shared" si="34"/>
        <v>-566.37355782720476</v>
      </c>
      <c r="AJ83">
        <f t="shared" si="35"/>
        <v>-2.3974499797066562E-2</v>
      </c>
      <c r="AK83">
        <f t="shared" si="49"/>
        <v>-7.7748290960602373E-2</v>
      </c>
      <c r="AL83">
        <f t="shared" si="26"/>
        <v>-566.47528061796243</v>
      </c>
      <c r="AN83">
        <f t="shared" si="36"/>
        <v>0</v>
      </c>
      <c r="AO83">
        <f t="shared" si="36"/>
        <v>0</v>
      </c>
      <c r="AP83">
        <f t="shared" si="36"/>
        <v>-1.9430311520680402E-6</v>
      </c>
      <c r="AQ83">
        <f t="shared" si="36"/>
        <v>-6.5410618416475955E-2</v>
      </c>
      <c r="AR83">
        <f t="shared" si="36"/>
        <v>-6.5412561447628026E-2</v>
      </c>
      <c r="AS83">
        <f t="shared" si="36"/>
        <v>-2.7689029960509128E-6</v>
      </c>
      <c r="AT83">
        <f t="shared" si="36"/>
        <v>-8.9794355503087761E-6</v>
      </c>
      <c r="AU83">
        <f t="shared" si="23"/>
        <v>-6.5424309786174389E-2</v>
      </c>
      <c r="AW83">
        <v>80</v>
      </c>
      <c r="AX83">
        <f>IF(Z83&gt;0, (R83*SUMPRODUCT(K83:$K$98, X83:$X$98)-K83*$AZ$3)/Z83, 0)</f>
        <v>-807.42881804199499</v>
      </c>
    </row>
    <row r="84" spans="5:50" x14ac:dyDescent="0.25">
      <c r="E84">
        <v>2084</v>
      </c>
      <c r="F84" s="5">
        <f>EconomicRates!C124</f>
        <v>3.5571999999999999E-2</v>
      </c>
      <c r="G84" s="5">
        <f>EconomicRates!D124</f>
        <v>7.0000000000000007E-2</v>
      </c>
      <c r="H84" s="5">
        <f t="shared" si="37"/>
        <v>0.12000000000000001</v>
      </c>
      <c r="I84" s="5">
        <f t="shared" si="38"/>
        <v>1.1200000000000001</v>
      </c>
      <c r="J84">
        <f t="shared" si="39"/>
        <v>0.89285714285714279</v>
      </c>
      <c r="K84">
        <f t="shared" si="47"/>
        <v>1.031193492597954E-4</v>
      </c>
      <c r="L84" s="2">
        <v>81</v>
      </c>
      <c r="M84" s="6">
        <v>0.48020744799999998</v>
      </c>
      <c r="Q84" s="4">
        <f t="shared" si="48"/>
        <v>12.5</v>
      </c>
      <c r="R84">
        <f t="shared" si="28"/>
        <v>500000</v>
      </c>
      <c r="S84">
        <f t="shared" si="29"/>
        <v>-1489.6251606798962</v>
      </c>
      <c r="U84">
        <f t="shared" si="40"/>
        <v>0.48020744799999998</v>
      </c>
      <c r="V84">
        <f t="shared" si="41"/>
        <v>0.01</v>
      </c>
      <c r="W84">
        <f t="shared" si="42"/>
        <v>1.3458961914487434E-3</v>
      </c>
      <c r="X84">
        <f t="shared" si="43"/>
        <v>6.4630937536852052E-4</v>
      </c>
      <c r="Y84">
        <f t="shared" si="44"/>
        <v>1.3458961914487435E-5</v>
      </c>
      <c r="Z84">
        <f t="shared" si="45"/>
        <v>6.8612785416573546E-4</v>
      </c>
      <c r="AB84">
        <f t="shared" si="46"/>
        <v>-1.0867153710686814</v>
      </c>
      <c r="AC84">
        <f t="shared" si="30"/>
        <v>-1.0220733150085861</v>
      </c>
      <c r="AE84">
        <f t="shared" si="31"/>
        <v>0</v>
      </c>
      <c r="AF84">
        <f t="shared" si="32"/>
        <v>0</v>
      </c>
      <c r="AG84">
        <f t="shared" si="32"/>
        <v>-8.5765981770716936E-3</v>
      </c>
      <c r="AH84">
        <f t="shared" si="33"/>
        <v>-323.15468768426024</v>
      </c>
      <c r="AI84">
        <f t="shared" si="34"/>
        <v>-323.1632642824373</v>
      </c>
      <c r="AJ84">
        <f t="shared" si="35"/>
        <v>-6.4642056060095321E-2</v>
      </c>
      <c r="AK84">
        <f t="shared" si="49"/>
        <v>-7.6070075974807708E-2</v>
      </c>
      <c r="AL84">
        <f t="shared" si="26"/>
        <v>-323.30397641447223</v>
      </c>
      <c r="AN84">
        <f t="shared" si="36"/>
        <v>0</v>
      </c>
      <c r="AO84">
        <f t="shared" si="36"/>
        <v>0</v>
      </c>
      <c r="AP84">
        <f t="shared" si="36"/>
        <v>-8.8441322288238054E-7</v>
      </c>
      <c r="AQ84">
        <f t="shared" si="36"/>
        <v>-3.3323501104253334E-2</v>
      </c>
      <c r="AR84">
        <f t="shared" si="36"/>
        <v>-3.3324385517476213E-2</v>
      </c>
      <c r="AS84">
        <f t="shared" si="36"/>
        <v>-6.6658467557322431E-6</v>
      </c>
      <c r="AT84">
        <f t="shared" si="36"/>
        <v>-7.8442967326653673E-6</v>
      </c>
      <c r="AU84">
        <f t="shared" si="23"/>
        <v>-3.3338895660964617E-2</v>
      </c>
      <c r="AW84">
        <v>81</v>
      </c>
      <c r="AX84">
        <f>IF(Z84&gt;0, (R84*SUMPRODUCT(K84:$K$98, X84:$X$98)-K84*$AZ$3)/Z84, 0)</f>
        <v>-1489.6251606798962</v>
      </c>
    </row>
    <row r="85" spans="5:50" x14ac:dyDescent="0.25">
      <c r="E85">
        <v>2085</v>
      </c>
      <c r="F85" s="5">
        <f>EconomicRates!C125</f>
        <v>3.5571999999999999E-2</v>
      </c>
      <c r="G85" s="5">
        <f>EconomicRates!D125</f>
        <v>7.0000000000000007E-2</v>
      </c>
      <c r="H85" s="5">
        <f t="shared" si="37"/>
        <v>0.12000000000000001</v>
      </c>
      <c r="I85" s="5">
        <f t="shared" si="38"/>
        <v>1.1200000000000001</v>
      </c>
      <c r="J85">
        <f t="shared" si="39"/>
        <v>0.89285714285714279</v>
      </c>
      <c r="K85">
        <f t="shared" si="47"/>
        <v>9.207084755338875E-5</v>
      </c>
      <c r="L85" s="2">
        <v>82</v>
      </c>
      <c r="M85" s="6">
        <v>0.508136904</v>
      </c>
      <c r="Q85" s="4">
        <f t="shared" si="48"/>
        <v>12.5</v>
      </c>
      <c r="R85">
        <f t="shared" si="28"/>
        <v>500000</v>
      </c>
      <c r="S85">
        <f t="shared" si="29"/>
        <v>-2840.963134730368</v>
      </c>
      <c r="U85">
        <f t="shared" si="40"/>
        <v>0.508136904</v>
      </c>
      <c r="V85">
        <f t="shared" si="41"/>
        <v>0.01</v>
      </c>
      <c r="W85">
        <f t="shared" si="42"/>
        <v>6.8612785416573546E-4</v>
      </c>
      <c r="X85">
        <f t="shared" si="43"/>
        <v>3.4864688356394031E-4</v>
      </c>
      <c r="Y85">
        <f t="shared" si="44"/>
        <v>6.861278541657355E-6</v>
      </c>
      <c r="Z85">
        <f t="shared" si="45"/>
        <v>3.3061969206013781E-4</v>
      </c>
      <c r="AB85">
        <f t="shared" si="46"/>
        <v>-1.0220733150085861</v>
      </c>
      <c r="AC85">
        <f t="shared" si="30"/>
        <v>-0.93927835675875804</v>
      </c>
      <c r="AE85">
        <f t="shared" si="31"/>
        <v>0</v>
      </c>
      <c r="AF85">
        <f t="shared" si="32"/>
        <v>0</v>
      </c>
      <c r="AG85">
        <f t="shared" si="32"/>
        <v>-4.1327461507517224E-3</v>
      </c>
      <c r="AH85">
        <f t="shared" si="33"/>
        <v>-174.32344178197016</v>
      </c>
      <c r="AI85">
        <f t="shared" si="34"/>
        <v>-174.32757452812092</v>
      </c>
      <c r="AJ85">
        <f t="shared" si="35"/>
        <v>-8.2794958249828077E-2</v>
      </c>
      <c r="AK85">
        <f t="shared" si="49"/>
        <v>-7.1545132050601035E-2</v>
      </c>
      <c r="AL85">
        <f t="shared" si="26"/>
        <v>-174.48191461842134</v>
      </c>
      <c r="AN85">
        <f t="shared" si="36"/>
        <v>0</v>
      </c>
      <c r="AO85">
        <f t="shared" si="36"/>
        <v>0</v>
      </c>
      <c r="AP85">
        <f t="shared" si="36"/>
        <v>-3.8050544082271599E-7</v>
      </c>
      <c r="AQ85">
        <f t="shared" si="36"/>
        <v>-1.6050107033289813E-2</v>
      </c>
      <c r="AR85">
        <f t="shared" si="36"/>
        <v>-1.6050487538730639E-2</v>
      </c>
      <c r="AS85">
        <f t="shared" si="36"/>
        <v>-7.6230019792091072E-6</v>
      </c>
      <c r="AT85">
        <f t="shared" si="36"/>
        <v>-6.5872209462179557E-6</v>
      </c>
      <c r="AU85">
        <f t="shared" si="23"/>
        <v>-1.6064697761656064E-2</v>
      </c>
      <c r="AW85">
        <v>82</v>
      </c>
      <c r="AX85">
        <f>IF(Z85&gt;0, (R85*SUMPRODUCT(K85:$K$98, X85:$X$98)-K85*$AZ$3)/Z85, 0)</f>
        <v>-2840.963134730368</v>
      </c>
    </row>
    <row r="86" spans="5:50" x14ac:dyDescent="0.25">
      <c r="E86">
        <v>2086</v>
      </c>
      <c r="F86" s="5">
        <f>EconomicRates!C126</f>
        <v>3.5571999999999999E-2</v>
      </c>
      <c r="G86" s="5">
        <f>EconomicRates!D126</f>
        <v>7.0000000000000007E-2</v>
      </c>
      <c r="H86" s="5">
        <f t="shared" si="37"/>
        <v>0.12000000000000001</v>
      </c>
      <c r="I86" s="5">
        <f t="shared" si="38"/>
        <v>1.1200000000000001</v>
      </c>
      <c r="J86">
        <f t="shared" si="39"/>
        <v>0.89285714285714279</v>
      </c>
      <c r="K86">
        <f t="shared" si="47"/>
        <v>8.2206113886954235E-5</v>
      </c>
      <c r="L86" s="2">
        <v>83</v>
      </c>
      <c r="M86" s="6">
        <v>0.53626491099999996</v>
      </c>
      <c r="Q86" s="4">
        <f t="shared" si="48"/>
        <v>12.5</v>
      </c>
      <c r="R86">
        <f t="shared" si="28"/>
        <v>500000</v>
      </c>
      <c r="S86">
        <f t="shared" si="29"/>
        <v>-5677.154509315742</v>
      </c>
      <c r="U86">
        <f t="shared" si="40"/>
        <v>0.53626491099999996</v>
      </c>
      <c r="V86">
        <f t="shared" si="41"/>
        <v>0.01</v>
      </c>
      <c r="W86">
        <f t="shared" si="42"/>
        <v>3.3061969206013781E-4</v>
      </c>
      <c r="X86">
        <f t="shared" si="43"/>
        <v>1.772997397374772E-4</v>
      </c>
      <c r="Y86">
        <f t="shared" si="44"/>
        <v>3.3061969206013782E-6</v>
      </c>
      <c r="Z86">
        <f t="shared" si="45"/>
        <v>1.5001375540205924E-4</v>
      </c>
      <c r="AB86">
        <f t="shared" si="46"/>
        <v>-0.93927835675875804</v>
      </c>
      <c r="AC86">
        <f t="shared" si="30"/>
        <v>-0.8516512679401893</v>
      </c>
      <c r="AE86">
        <f t="shared" si="31"/>
        <v>0</v>
      </c>
      <c r="AF86">
        <f t="shared" si="32"/>
        <v>0</v>
      </c>
      <c r="AG86">
        <f t="shared" si="32"/>
        <v>-1.8751719425257405E-3</v>
      </c>
      <c r="AH86">
        <f t="shared" si="33"/>
        <v>-88.649869868738605</v>
      </c>
      <c r="AI86">
        <f t="shared" si="34"/>
        <v>-88.651745040681135</v>
      </c>
      <c r="AJ86">
        <f t="shared" si="35"/>
        <v>-8.7627088818568732E-2</v>
      </c>
      <c r="AK86">
        <f t="shared" si="49"/>
        <v>-6.5749484973113073E-2</v>
      </c>
      <c r="AL86">
        <f t="shared" si="26"/>
        <v>-88.80512161447281</v>
      </c>
      <c r="AN86">
        <f t="shared" si="36"/>
        <v>0</v>
      </c>
      <c r="AO86">
        <f t="shared" si="36"/>
        <v>0</v>
      </c>
      <c r="AP86">
        <f t="shared" si="36"/>
        <v>-1.5415059826489223E-7</v>
      </c>
      <c r="AQ86">
        <f t="shared" si="36"/>
        <v>-7.2875612984931986E-3</v>
      </c>
      <c r="AR86">
        <f t="shared" si="36"/>
        <v>-7.2877154490914638E-3</v>
      </c>
      <c r="AS86">
        <f t="shared" si="36"/>
        <v>-7.203482443001515E-6</v>
      </c>
      <c r="AT86">
        <f t="shared" si="36"/>
        <v>-5.4050096497083191E-6</v>
      </c>
      <c r="AU86">
        <f t="shared" si="23"/>
        <v>-7.3003239411841732E-3</v>
      </c>
      <c r="AW86">
        <v>83</v>
      </c>
      <c r="AX86">
        <f>IF(Z86&gt;0, (R86*SUMPRODUCT(K86:$K$98, X86:$X$98)-K86*$AZ$3)/Z86, 0)</f>
        <v>-5677.154509315742</v>
      </c>
    </row>
    <row r="87" spans="5:50" x14ac:dyDescent="0.25">
      <c r="E87">
        <v>2087</v>
      </c>
      <c r="F87" s="5">
        <f>EconomicRates!C127</f>
        <v>3.5571999999999999E-2</v>
      </c>
      <c r="G87" s="5">
        <f>EconomicRates!D127</f>
        <v>7.0000000000000007E-2</v>
      </c>
      <c r="H87" s="5">
        <f t="shared" si="37"/>
        <v>0.12000000000000001</v>
      </c>
      <c r="I87" s="5">
        <f t="shared" si="38"/>
        <v>1.1200000000000001</v>
      </c>
      <c r="J87">
        <f t="shared" si="39"/>
        <v>0.89285714285714279</v>
      </c>
      <c r="K87">
        <f t="shared" si="47"/>
        <v>7.3398315970494849E-5</v>
      </c>
      <c r="L87" s="2">
        <v>84</v>
      </c>
      <c r="M87" s="6">
        <v>0.564431978</v>
      </c>
      <c r="Q87" s="4">
        <f t="shared" si="48"/>
        <v>12.5</v>
      </c>
      <c r="R87">
        <f t="shared" si="28"/>
        <v>500000</v>
      </c>
      <c r="S87">
        <f t="shared" si="29"/>
        <v>-12004.342322516784</v>
      </c>
      <c r="U87">
        <f t="shared" si="40"/>
        <v>0.564431978</v>
      </c>
      <c r="V87">
        <f t="shared" si="41"/>
        <v>0.01</v>
      </c>
      <c r="W87">
        <f t="shared" si="42"/>
        <v>1.5001375540205924E-4</v>
      </c>
      <c r="X87">
        <f t="shared" si="43"/>
        <v>8.4672560688792478E-5</v>
      </c>
      <c r="Y87">
        <f t="shared" si="44"/>
        <v>1.5001375540205923E-6</v>
      </c>
      <c r="Z87">
        <f t="shared" si="45"/>
        <v>6.3841057159246168E-5</v>
      </c>
      <c r="AB87">
        <f t="shared" si="46"/>
        <v>-0.8516512679401893</v>
      </c>
      <c r="AC87">
        <f t="shared" si="30"/>
        <v>-0.76636990437095198</v>
      </c>
      <c r="AE87">
        <f t="shared" si="31"/>
        <v>0</v>
      </c>
      <c r="AF87">
        <f t="shared" si="32"/>
        <v>0</v>
      </c>
      <c r="AG87">
        <f t="shared" si="32"/>
        <v>-7.9801321449057708E-4</v>
      </c>
      <c r="AH87">
        <f t="shared" si="33"/>
        <v>-42.336280344396236</v>
      </c>
      <c r="AI87">
        <f t="shared" si="34"/>
        <v>-42.337078357610729</v>
      </c>
      <c r="AJ87">
        <f t="shared" si="35"/>
        <v>-8.5281363569237323E-2</v>
      </c>
      <c r="AK87">
        <f t="shared" si="49"/>
        <v>-5.9615588755813256E-2</v>
      </c>
      <c r="AL87">
        <f t="shared" si="26"/>
        <v>-42.481975309935777</v>
      </c>
      <c r="AN87">
        <f t="shared" si="36"/>
        <v>0</v>
      </c>
      <c r="AO87">
        <f t="shared" si="36"/>
        <v>0</v>
      </c>
      <c r="AP87">
        <f t="shared" si="36"/>
        <v>-5.8572826065809658E-8</v>
      </c>
      <c r="AQ87">
        <f t="shared" si="36"/>
        <v>-3.1074116817334453E-3</v>
      </c>
      <c r="AR87">
        <f t="shared" si="36"/>
        <v>-3.1074702545595113E-3</v>
      </c>
      <c r="AS87">
        <f t="shared" si="36"/>
        <v>-6.2595084696495295E-6</v>
      </c>
      <c r="AT87">
        <f t="shared" si="36"/>
        <v>-4.3756838202662611E-6</v>
      </c>
      <c r="AU87">
        <f t="shared" si="23"/>
        <v>-3.1181054468494272E-3</v>
      </c>
      <c r="AW87">
        <v>84</v>
      </c>
      <c r="AX87">
        <f>IF(Z87&gt;0, (R87*SUMPRODUCT(K87:$K$98, X87:$X$98)-K87*$AZ$3)/Z87, 0)</f>
        <v>-12004.342322516784</v>
      </c>
    </row>
    <row r="88" spans="5:50" x14ac:dyDescent="0.25">
      <c r="E88">
        <v>2088</v>
      </c>
      <c r="F88" s="5">
        <f>EconomicRates!C128</f>
        <v>3.5571999999999999E-2</v>
      </c>
      <c r="G88" s="5">
        <f>EconomicRates!D128</f>
        <v>7.0000000000000007E-2</v>
      </c>
      <c r="H88" s="5">
        <f t="shared" si="37"/>
        <v>0.12000000000000001</v>
      </c>
      <c r="I88" s="5">
        <f t="shared" si="38"/>
        <v>1.1200000000000001</v>
      </c>
      <c r="J88">
        <f t="shared" si="39"/>
        <v>0.89285714285714279</v>
      </c>
      <c r="K88">
        <f t="shared" si="47"/>
        <v>6.5534210687941824E-5</v>
      </c>
      <c r="L88" s="2">
        <v>85</v>
      </c>
      <c r="M88" s="6">
        <v>0.59247427200000002</v>
      </c>
      <c r="Q88" s="4">
        <f t="shared" si="48"/>
        <v>12.5</v>
      </c>
      <c r="R88">
        <f t="shared" si="28"/>
        <v>500000</v>
      </c>
      <c r="S88">
        <f t="shared" si="29"/>
        <v>-27063.360683443763</v>
      </c>
      <c r="U88">
        <f t="shared" si="40"/>
        <v>0.59247427200000002</v>
      </c>
      <c r="V88">
        <f t="shared" si="41"/>
        <v>0.01</v>
      </c>
      <c r="W88">
        <f t="shared" si="42"/>
        <v>6.3841057159246168E-5</v>
      </c>
      <c r="X88">
        <f t="shared" si="43"/>
        <v>3.7824183864134762E-5</v>
      </c>
      <c r="Y88">
        <f t="shared" si="44"/>
        <v>6.3841057159246166E-7</v>
      </c>
      <c r="Z88">
        <f t="shared" si="45"/>
        <v>2.5378462723518946E-5</v>
      </c>
      <c r="AB88">
        <f t="shared" si="46"/>
        <v>-0.76636990437095198</v>
      </c>
      <c r="AC88">
        <f t="shared" si="30"/>
        <v>-0.68682649027792575</v>
      </c>
      <c r="AE88">
        <f t="shared" si="31"/>
        <v>0</v>
      </c>
      <c r="AF88">
        <f t="shared" si="32"/>
        <v>0</v>
      </c>
      <c r="AG88">
        <f t="shared" si="32"/>
        <v>-3.172307840439868E-4</v>
      </c>
      <c r="AH88">
        <f t="shared" si="33"/>
        <v>-18.91209193206738</v>
      </c>
      <c r="AI88">
        <f t="shared" si="34"/>
        <v>-18.912409162851425</v>
      </c>
      <c r="AJ88">
        <f t="shared" si="35"/>
        <v>-7.9543414093026232E-2</v>
      </c>
      <c r="AK88">
        <f t="shared" si="49"/>
        <v>-5.3645893305966641E-2</v>
      </c>
      <c r="AL88">
        <f t="shared" si="26"/>
        <v>-19.045598470250418</v>
      </c>
      <c r="AN88">
        <f t="shared" si="36"/>
        <v>0</v>
      </c>
      <c r="AO88">
        <f t="shared" si="36"/>
        <v>0</v>
      </c>
      <c r="AP88">
        <f t="shared" si="36"/>
        <v>-2.0789469038239603E-8</v>
      </c>
      <c r="AQ88">
        <f t="shared" si="36"/>
        <v>-1.2393890172258284E-3</v>
      </c>
      <c r="AR88">
        <f t="shared" si="36"/>
        <v>-1.2394098066948668E-3</v>
      </c>
      <c r="AS88">
        <f t="shared" si="36"/>
        <v>-5.2128148580105818E-6</v>
      </c>
      <c r="AT88">
        <f t="shared" si="36"/>
        <v>-3.5156412744560657E-6</v>
      </c>
      <c r="AU88">
        <f t="shared" si="23"/>
        <v>-1.2481382628273334E-3</v>
      </c>
      <c r="AW88">
        <v>85</v>
      </c>
      <c r="AX88">
        <f>IF(Z88&gt;0, (R88*SUMPRODUCT(K88:$K$98, X88:$X$98)-K88*$AZ$3)/Z88, 0)</f>
        <v>-27063.360683443763</v>
      </c>
    </row>
    <row r="89" spans="5:50" x14ac:dyDescent="0.25">
      <c r="E89">
        <v>2089</v>
      </c>
      <c r="F89" s="5">
        <f>EconomicRates!C129</f>
        <v>3.5571999999999999E-2</v>
      </c>
      <c r="G89" s="5">
        <f>EconomicRates!D129</f>
        <v>7.0000000000000007E-2</v>
      </c>
      <c r="H89" s="5">
        <f t="shared" si="37"/>
        <v>0.12000000000000001</v>
      </c>
      <c r="I89" s="5">
        <f t="shared" si="38"/>
        <v>1.1200000000000001</v>
      </c>
      <c r="J89">
        <f t="shared" si="39"/>
        <v>0.89285714285714279</v>
      </c>
      <c r="K89">
        <f t="shared" si="47"/>
        <v>5.851268811423377E-5</v>
      </c>
      <c r="L89" s="2">
        <v>86</v>
      </c>
      <c r="M89" s="6">
        <v>0.62503115200000003</v>
      </c>
      <c r="Q89" s="4">
        <f t="shared" si="48"/>
        <v>12.5</v>
      </c>
      <c r="R89">
        <f t="shared" si="28"/>
        <v>500000</v>
      </c>
      <c r="S89">
        <f t="shared" si="29"/>
        <v>-66319.088741207321</v>
      </c>
      <c r="U89">
        <f t="shared" si="40"/>
        <v>0.62503115200000003</v>
      </c>
      <c r="V89">
        <f t="shared" si="41"/>
        <v>0.01</v>
      </c>
      <c r="W89">
        <f t="shared" si="42"/>
        <v>2.5378462723518946E-5</v>
      </c>
      <c r="X89">
        <f t="shared" si="43"/>
        <v>1.5862329792070106E-5</v>
      </c>
      <c r="Y89">
        <f t="shared" si="44"/>
        <v>2.5378462723518943E-7</v>
      </c>
      <c r="Z89">
        <f t="shared" si="45"/>
        <v>9.2623483042136506E-6</v>
      </c>
      <c r="AB89">
        <f t="shared" si="46"/>
        <v>-0.68682649027792575</v>
      </c>
      <c r="AC89">
        <f t="shared" si="30"/>
        <v>-0.61427049913911624</v>
      </c>
      <c r="AE89">
        <f t="shared" si="31"/>
        <v>0</v>
      </c>
      <c r="AF89">
        <f t="shared" si="32"/>
        <v>0</v>
      </c>
      <c r="AG89">
        <f t="shared" si="32"/>
        <v>-1.1577935380267064E-4</v>
      </c>
      <c r="AH89">
        <f t="shared" si="33"/>
        <v>-7.9311648960350531</v>
      </c>
      <c r="AI89">
        <f t="shared" si="34"/>
        <v>-7.9312806753888561</v>
      </c>
      <c r="AJ89">
        <f t="shared" si="35"/>
        <v>-7.2555991138809506E-2</v>
      </c>
      <c r="AK89">
        <f t="shared" si="49"/>
        <v>-4.8077854319454806E-2</v>
      </c>
      <c r="AL89">
        <f t="shared" si="26"/>
        <v>-8.0519145208471201</v>
      </c>
      <c r="AN89">
        <f t="shared" si="36"/>
        <v>0</v>
      </c>
      <c r="AO89">
        <f t="shared" si="36"/>
        <v>0</v>
      </c>
      <c r="AP89">
        <f t="shared" si="36"/>
        <v>-6.7745612191231926E-9</v>
      </c>
      <c r="AQ89">
        <f t="shared" si="36"/>
        <v>-4.640737779442584E-4</v>
      </c>
      <c r="AR89">
        <f t="shared" si="36"/>
        <v>-4.6408055250547753E-4</v>
      </c>
      <c r="AS89">
        <f t="shared" si="36"/>
        <v>-4.24544608032427E-6</v>
      </c>
      <c r="AT89">
        <f t="shared" si="36"/>
        <v>-2.8131644949958259E-6</v>
      </c>
      <c r="AU89">
        <f t="shared" si="23"/>
        <v>-4.7113916308079759E-4</v>
      </c>
      <c r="AW89">
        <v>86</v>
      </c>
      <c r="AX89">
        <f>IF(Z89&gt;0, (R89*SUMPRODUCT(K89:$K$98, X89:$X$98)-K89*$AZ$3)/Z89, 0)</f>
        <v>-66319.088741207321</v>
      </c>
    </row>
    <row r="90" spans="5:50" x14ac:dyDescent="0.25">
      <c r="E90">
        <v>2090</v>
      </c>
      <c r="F90" s="5">
        <f>EconomicRates!C130</f>
        <v>3.5571999999999999E-2</v>
      </c>
      <c r="G90" s="5">
        <f>EconomicRates!D130</f>
        <v>7.0000000000000007E-2</v>
      </c>
      <c r="H90" s="5">
        <f t="shared" si="37"/>
        <v>0.12000000000000001</v>
      </c>
      <c r="I90" s="5">
        <f t="shared" si="38"/>
        <v>1.1200000000000001</v>
      </c>
      <c r="J90">
        <f t="shared" si="39"/>
        <v>0.89285714285714279</v>
      </c>
      <c r="K90">
        <f t="shared" si="47"/>
        <v>5.2243471530565862E-5</v>
      </c>
      <c r="L90" s="2">
        <v>87</v>
      </c>
      <c r="M90">
        <v>0.65741117999999998</v>
      </c>
      <c r="Q90" s="4">
        <f t="shared" si="48"/>
        <v>12.5</v>
      </c>
      <c r="R90">
        <f t="shared" si="28"/>
        <v>500000</v>
      </c>
      <c r="S90">
        <f t="shared" si="29"/>
        <v>-178164.68433188071</v>
      </c>
      <c r="U90">
        <f t="shared" si="40"/>
        <v>0.65741117999999998</v>
      </c>
      <c r="V90">
        <f t="shared" si="41"/>
        <v>0.01</v>
      </c>
      <c r="W90">
        <f t="shared" si="42"/>
        <v>9.2623483042136506E-6</v>
      </c>
      <c r="X90">
        <f t="shared" si="43"/>
        <v>6.0891713282440948E-6</v>
      </c>
      <c r="Y90">
        <f t="shared" si="44"/>
        <v>9.2623483042136514E-8</v>
      </c>
      <c r="Z90">
        <f t="shared" si="45"/>
        <v>3.0805534929274194E-6</v>
      </c>
      <c r="AB90">
        <f t="shared" si="46"/>
        <v>-0.61427049913911624</v>
      </c>
      <c r="AC90">
        <f t="shared" si="30"/>
        <v>-0.54884584063488617</v>
      </c>
      <c r="AE90">
        <f t="shared" si="31"/>
        <v>0</v>
      </c>
      <c r="AF90">
        <f t="shared" si="32"/>
        <v>0</v>
      </c>
      <c r="AG90">
        <f t="shared" si="32"/>
        <v>-3.8506918661592741E-5</v>
      </c>
      <c r="AH90">
        <f t="shared" si="33"/>
        <v>-3.0445856641220472</v>
      </c>
      <c r="AI90">
        <f t="shared" si="34"/>
        <v>-3.0446241710407089</v>
      </c>
      <c r="AJ90">
        <f t="shared" si="35"/>
        <v>-6.5424658504230071E-2</v>
      </c>
      <c r="AK90">
        <f t="shared" si="49"/>
        <v>-4.2998934939738144E-2</v>
      </c>
      <c r="AL90">
        <f t="shared" si="26"/>
        <v>-3.1530477644846768</v>
      </c>
      <c r="AN90">
        <f t="shared" si="36"/>
        <v>0</v>
      </c>
      <c r="AO90">
        <f t="shared" si="36"/>
        <v>0</v>
      </c>
      <c r="AP90">
        <f t="shared" si="36"/>
        <v>-2.0117351088267356E-9</v>
      </c>
      <c r="AQ90">
        <f t="shared" si="36"/>
        <v>-1.5905972446592914E-4</v>
      </c>
      <c r="AR90">
        <f t="shared" si="36"/>
        <v>-1.5906173620103796E-4</v>
      </c>
      <c r="AS90">
        <f t="shared" si="36"/>
        <v>-3.4180112839627373E-6</v>
      </c>
      <c r="AT90">
        <f t="shared" si="36"/>
        <v>-2.2464136333688634E-6</v>
      </c>
      <c r="AU90">
        <f t="shared" si="23"/>
        <v>-1.6472616111836956E-4</v>
      </c>
      <c r="AW90">
        <v>87</v>
      </c>
      <c r="AX90">
        <f>IF(Z90&gt;0, (R90*SUMPRODUCT(K90:$K$98, X90:$X$98)-K90*$AZ$3)/Z90, 0)</f>
        <v>-178164.68433188071</v>
      </c>
    </row>
    <row r="91" spans="5:50" x14ac:dyDescent="0.25">
      <c r="E91">
        <v>2091</v>
      </c>
      <c r="F91" s="5">
        <f>EconomicRates!C131</f>
        <v>3.5571999999999999E-2</v>
      </c>
      <c r="G91" s="5">
        <f>EconomicRates!D131</f>
        <v>7.0000000000000007E-2</v>
      </c>
      <c r="H91" s="5">
        <f t="shared" si="37"/>
        <v>0.12000000000000001</v>
      </c>
      <c r="I91" s="5">
        <f t="shared" si="38"/>
        <v>1.1200000000000001</v>
      </c>
      <c r="J91">
        <f t="shared" si="39"/>
        <v>0.89285714285714279</v>
      </c>
      <c r="K91">
        <f t="shared" si="47"/>
        <v>4.6645956723719519E-5</v>
      </c>
      <c r="L91" s="2">
        <v>88</v>
      </c>
      <c r="M91">
        <v>0.68957421399999996</v>
      </c>
      <c r="Q91" s="4">
        <f t="shared" si="48"/>
        <v>12.5</v>
      </c>
      <c r="R91">
        <f t="shared" si="28"/>
        <v>500000</v>
      </c>
      <c r="S91">
        <f t="shared" si="29"/>
        <v>-529646.11979549786</v>
      </c>
      <c r="U91">
        <f t="shared" si="40"/>
        <v>0.68957421399999996</v>
      </c>
      <c r="V91">
        <f t="shared" si="41"/>
        <v>0.01</v>
      </c>
      <c r="W91">
        <f t="shared" si="42"/>
        <v>3.0805534929274194E-6</v>
      </c>
      <c r="X91">
        <f t="shared" si="43"/>
        <v>2.1242702535703798E-6</v>
      </c>
      <c r="Y91">
        <f t="shared" si="44"/>
        <v>3.0805534929274197E-8</v>
      </c>
      <c r="Z91">
        <f t="shared" si="45"/>
        <v>9.2547770442776538E-7</v>
      </c>
      <c r="AB91">
        <f t="shared" si="46"/>
        <v>-0.54884584063488617</v>
      </c>
      <c r="AC91">
        <f t="shared" si="30"/>
        <v>-0.49017567510741056</v>
      </c>
      <c r="AE91">
        <f t="shared" si="31"/>
        <v>0</v>
      </c>
      <c r="AF91">
        <f t="shared" si="32"/>
        <v>0</v>
      </c>
      <c r="AG91">
        <f t="shared" si="32"/>
        <v>-1.1568471305347067E-5</v>
      </c>
      <c r="AH91">
        <f t="shared" si="33"/>
        <v>-1.06213512678519</v>
      </c>
      <c r="AI91">
        <f t="shared" si="34"/>
        <v>-1.0621466952564953</v>
      </c>
      <c r="AJ91">
        <f t="shared" si="35"/>
        <v>-5.8670165527475615E-2</v>
      </c>
      <c r="AK91">
        <f t="shared" si="49"/>
        <v>-3.8419208844442033E-2</v>
      </c>
      <c r="AL91">
        <f t="shared" si="26"/>
        <v>-1.1592360696284127</v>
      </c>
      <c r="AN91">
        <f t="shared" si="36"/>
        <v>0</v>
      </c>
      <c r="AO91">
        <f t="shared" si="36"/>
        <v>0</v>
      </c>
      <c r="AP91">
        <f t="shared" si="36"/>
        <v>-5.3962241186881031E-10</v>
      </c>
      <c r="AQ91">
        <f t="shared" si="36"/>
        <v>-4.9544309158764316E-5</v>
      </c>
      <c r="AR91">
        <f t="shared" si="36"/>
        <v>-4.9544848781176181E-5</v>
      </c>
      <c r="AS91">
        <f t="shared" si="36"/>
        <v>-2.7367260021680883E-6</v>
      </c>
      <c r="AT91">
        <f t="shared" si="36"/>
        <v>-1.7921007531173853E-6</v>
      </c>
      <c r="AU91">
        <f t="shared" si="23"/>
        <v>-5.4073675536461651E-5</v>
      </c>
      <c r="AW91">
        <v>88</v>
      </c>
      <c r="AX91">
        <f>IF(Z91&gt;0, (R91*SUMPRODUCT(K91:$K$98, X91:$X$98)-K91*$AZ$3)/Z91, 0)</f>
        <v>-529646.11979549786</v>
      </c>
    </row>
    <row r="92" spans="5:50" x14ac:dyDescent="0.25">
      <c r="E92">
        <v>2092</v>
      </c>
      <c r="F92" s="5">
        <f>EconomicRates!C132</f>
        <v>3.5571999999999999E-2</v>
      </c>
      <c r="G92" s="5">
        <f>EconomicRates!D132</f>
        <v>7.0000000000000007E-2</v>
      </c>
      <c r="H92" s="5">
        <f t="shared" si="37"/>
        <v>0.12000000000000001</v>
      </c>
      <c r="I92" s="5">
        <f t="shared" si="38"/>
        <v>1.1200000000000001</v>
      </c>
      <c r="J92">
        <f t="shared" si="39"/>
        <v>0.89285714285714279</v>
      </c>
      <c r="K92">
        <f t="shared" si="47"/>
        <v>4.1648175646178136E-5</v>
      </c>
      <c r="L92" s="2">
        <v>89</v>
      </c>
      <c r="M92">
        <v>0.72148010799999995</v>
      </c>
      <c r="Q92" s="4">
        <f t="shared" si="48"/>
        <v>12.5</v>
      </c>
      <c r="R92">
        <f t="shared" si="28"/>
        <v>500000</v>
      </c>
      <c r="S92">
        <f t="shared" si="29"/>
        <v>-1761299.6724934946</v>
      </c>
      <c r="U92">
        <f t="shared" si="40"/>
        <v>0.72148010799999995</v>
      </c>
      <c r="V92">
        <f t="shared" si="41"/>
        <v>0.01</v>
      </c>
      <c r="W92">
        <f t="shared" si="42"/>
        <v>9.2547770442776538E-7</v>
      </c>
      <c r="X92">
        <f t="shared" si="43"/>
        <v>6.6771375414213615E-7</v>
      </c>
      <c r="Y92">
        <f t="shared" si="44"/>
        <v>9.2547770442776539E-9</v>
      </c>
      <c r="Z92">
        <f t="shared" si="45"/>
        <v>2.4850917324135157E-7</v>
      </c>
      <c r="AB92">
        <f t="shared" si="46"/>
        <v>-0.49017567510741056</v>
      </c>
      <c r="AC92">
        <f t="shared" si="30"/>
        <v>-0.43769912544162159</v>
      </c>
      <c r="AE92">
        <f t="shared" si="31"/>
        <v>0</v>
      </c>
      <c r="AF92">
        <f t="shared" si="32"/>
        <v>0</v>
      </c>
      <c r="AG92">
        <f t="shared" si="32"/>
        <v>-3.1063646655168947E-6</v>
      </c>
      <c r="AH92">
        <f t="shared" si="33"/>
        <v>-0.33385687707106809</v>
      </c>
      <c r="AI92">
        <f t="shared" si="34"/>
        <v>-0.33385998343573359</v>
      </c>
      <c r="AJ92">
        <f t="shared" si="35"/>
        <v>-5.2476549665788963E-2</v>
      </c>
      <c r="AK92">
        <f t="shared" si="49"/>
        <v>-3.4312297257518741E-2</v>
      </c>
      <c r="AL92">
        <f t="shared" si="26"/>
        <v>-0.42064883035904127</v>
      </c>
      <c r="AN92">
        <f t="shared" si="36"/>
        <v>0</v>
      </c>
      <c r="AO92">
        <f t="shared" si="36"/>
        <v>0</v>
      </c>
      <c r="AP92">
        <f t="shared" si="36"/>
        <v>-1.2937442121052902E-10</v>
      </c>
      <c r="AQ92">
        <f t="shared" si="36"/>
        <v>-1.3904529856940346E-5</v>
      </c>
      <c r="AR92">
        <f t="shared" si="36"/>
        <v>-1.3904659231361556E-5</v>
      </c>
      <c r="AS92">
        <f t="shared" si="36"/>
        <v>-2.1855525577861694E-6</v>
      </c>
      <c r="AT92">
        <f t="shared" si="36"/>
        <v>-1.4290445830050168E-6</v>
      </c>
      <c r="AU92">
        <f t="shared" si="23"/>
        <v>-1.7519256372152741E-5</v>
      </c>
      <c r="AW92">
        <v>89</v>
      </c>
      <c r="AX92">
        <f>IF(Z92&gt;0, (R92*SUMPRODUCT(K92:$K$98, X92:$X$98)-K92*$AZ$3)/Z92, 0)</f>
        <v>-1761299.6724934946</v>
      </c>
    </row>
    <row r="93" spans="5:50" x14ac:dyDescent="0.25">
      <c r="E93">
        <v>2093</v>
      </c>
      <c r="F93" s="5">
        <f>EconomicRates!C133</f>
        <v>3.5571999999999999E-2</v>
      </c>
      <c r="G93" s="5">
        <f>EconomicRates!D133</f>
        <v>7.0000000000000007E-2</v>
      </c>
      <c r="H93" s="5">
        <f t="shared" si="37"/>
        <v>0.12000000000000001</v>
      </c>
      <c r="I93" s="5">
        <f t="shared" si="38"/>
        <v>1.1200000000000001</v>
      </c>
      <c r="J93">
        <f t="shared" si="39"/>
        <v>0.89285714285714279</v>
      </c>
      <c r="K93">
        <f t="shared" si="47"/>
        <v>3.7185871112659048E-5</v>
      </c>
      <c r="L93" s="2">
        <v>90</v>
      </c>
      <c r="M93">
        <v>0.75308980400000003</v>
      </c>
      <c r="Q93" s="4">
        <f t="shared" si="48"/>
        <v>12.5</v>
      </c>
      <c r="R93">
        <f t="shared" si="28"/>
        <v>500000</v>
      </c>
      <c r="S93">
        <f t="shared" si="29"/>
        <v>-6638114.6578832148</v>
      </c>
      <c r="U93">
        <f t="shared" si="40"/>
        <v>0.75308980400000003</v>
      </c>
      <c r="V93">
        <f t="shared" si="41"/>
        <v>0.01</v>
      </c>
      <c r="W93">
        <f t="shared" si="42"/>
        <v>2.4850917324135157E-7</v>
      </c>
      <c r="X93">
        <f t="shared" si="43"/>
        <v>1.8714972456853151E-7</v>
      </c>
      <c r="Y93">
        <f t="shared" si="44"/>
        <v>2.4850917324135155E-9</v>
      </c>
      <c r="Z93">
        <f t="shared" si="45"/>
        <v>5.8874356940406533E-8</v>
      </c>
      <c r="AB93">
        <f t="shared" si="46"/>
        <v>-0.43769912544162159</v>
      </c>
      <c r="AC93">
        <f t="shared" si="30"/>
        <v>-0.390814731779561</v>
      </c>
      <c r="AE93">
        <f t="shared" si="31"/>
        <v>0</v>
      </c>
      <c r="AF93">
        <f t="shared" si="32"/>
        <v>0</v>
      </c>
      <c r="AG93">
        <f t="shared" si="32"/>
        <v>-7.3592946175508165E-7</v>
      </c>
      <c r="AH93">
        <f t="shared" si="33"/>
        <v>-9.3574862284265758E-2</v>
      </c>
      <c r="AI93">
        <f t="shared" si="34"/>
        <v>-9.3575598213727518E-2</v>
      </c>
      <c r="AJ93">
        <f t="shared" si="35"/>
        <v>-4.6884393662060597E-2</v>
      </c>
      <c r="AK93">
        <f t="shared" si="49"/>
        <v>-3.0638938780913515E-2</v>
      </c>
      <c r="AL93">
        <f t="shared" si="26"/>
        <v>-0.17109893065670162</v>
      </c>
      <c r="AN93">
        <f t="shared" si="36"/>
        <v>0</v>
      </c>
      <c r="AO93">
        <f t="shared" si="36"/>
        <v>0</v>
      </c>
      <c r="AP93">
        <f t="shared" si="36"/>
        <v>-2.7366178112833011E-11</v>
      </c>
      <c r="AQ93">
        <f t="shared" si="36"/>
        <v>-3.4796627682875266E-6</v>
      </c>
      <c r="AR93">
        <f t="shared" si="36"/>
        <v>-3.4796901344656397E-6</v>
      </c>
      <c r="AS93">
        <f t="shared" si="36"/>
        <v>-1.7434370199125542E-6</v>
      </c>
      <c r="AT93">
        <f t="shared" si="36"/>
        <v>-1.139335628535701E-6</v>
      </c>
      <c r="AU93">
        <f t="shared" si="23"/>
        <v>-6.3624627829138947E-6</v>
      </c>
      <c r="AW93">
        <v>90</v>
      </c>
      <c r="AX93">
        <f>IF(Z93&gt;0, (R93*SUMPRODUCT(K93:$K$98, X93:$X$98)-K93*$AZ$3)/Z93, 0)</f>
        <v>-6638114.6578832148</v>
      </c>
    </row>
    <row r="94" spans="5:50" x14ac:dyDescent="0.25">
      <c r="E94">
        <v>2094</v>
      </c>
      <c r="F94" s="5">
        <f>EconomicRates!C134</f>
        <v>3.5571999999999999E-2</v>
      </c>
      <c r="G94" s="5">
        <f>EconomicRates!D134</f>
        <v>7.0000000000000007E-2</v>
      </c>
      <c r="H94" s="5">
        <f t="shared" si="37"/>
        <v>0.12000000000000001</v>
      </c>
      <c r="I94" s="5">
        <f t="shared" si="38"/>
        <v>1.1200000000000001</v>
      </c>
      <c r="J94">
        <f t="shared" si="39"/>
        <v>0.89285714285714279</v>
      </c>
      <c r="K94">
        <f t="shared" si="47"/>
        <v>3.3201670636302719E-5</v>
      </c>
      <c r="L94" s="2">
        <v>91</v>
      </c>
      <c r="M94">
        <v>0.78453892300000005</v>
      </c>
      <c r="Q94" s="4">
        <f t="shared" si="48"/>
        <v>12.5</v>
      </c>
      <c r="R94">
        <f t="shared" si="28"/>
        <v>500000</v>
      </c>
      <c r="S94">
        <f t="shared" si="29"/>
        <v>-28847016.83500718</v>
      </c>
      <c r="U94">
        <f t="shared" si="40"/>
        <v>0.78453892300000005</v>
      </c>
      <c r="V94">
        <f t="shared" si="41"/>
        <v>0.01</v>
      </c>
      <c r="W94">
        <f t="shared" si="42"/>
        <v>5.8874356940406533E-8</v>
      </c>
      <c r="X94">
        <f t="shared" si="43"/>
        <v>4.6189224586344121E-8</v>
      </c>
      <c r="Y94">
        <f t="shared" si="44"/>
        <v>5.8874356940406533E-10</v>
      </c>
      <c r="Z94">
        <f t="shared" si="45"/>
        <v>1.2096388784658347E-8</v>
      </c>
      <c r="AB94">
        <f t="shared" si="46"/>
        <v>-0.390814731779561</v>
      </c>
      <c r="AC94">
        <f t="shared" si="30"/>
        <v>-0.34894473091383138</v>
      </c>
      <c r="AE94">
        <f t="shared" si="31"/>
        <v>0</v>
      </c>
      <c r="AF94">
        <f t="shared" si="32"/>
        <v>0</v>
      </c>
      <c r="AG94">
        <f t="shared" si="32"/>
        <v>-1.5120485980822934E-7</v>
      </c>
      <c r="AH94">
        <f t="shared" si="33"/>
        <v>-2.309461229317206E-2</v>
      </c>
      <c r="AI94">
        <f t="shared" si="34"/>
        <v>-2.3094763498031867E-2</v>
      </c>
      <c r="AJ94">
        <f t="shared" si="35"/>
        <v>-4.1870000865729617E-2</v>
      </c>
      <c r="AK94">
        <f t="shared" si="49"/>
        <v>-2.7357031224569273E-2</v>
      </c>
      <c r="AL94">
        <f t="shared" si="26"/>
        <v>-9.2321795588330757E-2</v>
      </c>
      <c r="AN94">
        <f t="shared" si="36"/>
        <v>0</v>
      </c>
      <c r="AO94">
        <f t="shared" si="36"/>
        <v>0</v>
      </c>
      <c r="AP94">
        <f t="shared" si="36"/>
        <v>-5.0202539539611575E-12</v>
      </c>
      <c r="AQ94">
        <f t="shared" si="36"/>
        <v>-7.6677971083100655E-7</v>
      </c>
      <c r="AR94">
        <f t="shared" si="36"/>
        <v>-7.6678473108496047E-7</v>
      </c>
      <c r="AS94">
        <f t="shared" si="36"/>
        <v>-1.3901539782856644E-6</v>
      </c>
      <c r="AT94">
        <f t="shared" si="36"/>
        <v>-9.0829914030519826E-7</v>
      </c>
      <c r="AU94">
        <f t="shared" si="23"/>
        <v>-3.0652378496758233E-6</v>
      </c>
      <c r="AW94">
        <v>91</v>
      </c>
      <c r="AX94">
        <f>IF(Z94&gt;0, (R94*SUMPRODUCT(K94:$K$98, X94:$X$98)-K94*$AZ$3)/Z94, 0)</f>
        <v>-28847016.83500718</v>
      </c>
    </row>
    <row r="95" spans="5:50" x14ac:dyDescent="0.25">
      <c r="E95">
        <v>2095</v>
      </c>
      <c r="F95" s="5">
        <f>EconomicRates!C135</f>
        <v>3.5571999999999999E-2</v>
      </c>
      <c r="G95" s="5">
        <f>EconomicRates!D135</f>
        <v>7.0000000000000007E-2</v>
      </c>
      <c r="H95" s="5">
        <f t="shared" si="37"/>
        <v>0.12000000000000001</v>
      </c>
      <c r="I95" s="5">
        <f t="shared" si="38"/>
        <v>1.1200000000000001</v>
      </c>
      <c r="J95">
        <f t="shared" si="39"/>
        <v>0.89285714285714279</v>
      </c>
      <c r="K95">
        <f t="shared" si="47"/>
        <v>2.9644348782413141E-5</v>
      </c>
      <c r="L95" s="2">
        <v>92</v>
      </c>
      <c r="M95">
        <v>0.81598695700000001</v>
      </c>
      <c r="Q95" s="4">
        <f t="shared" si="48"/>
        <v>12.5</v>
      </c>
      <c r="R95">
        <f t="shared" si="28"/>
        <v>500000</v>
      </c>
      <c r="S95">
        <f t="shared" si="29"/>
        <v>-148013733.045452</v>
      </c>
      <c r="U95">
        <f t="shared" si="40"/>
        <v>0.81598695700000001</v>
      </c>
      <c r="V95">
        <f t="shared" si="41"/>
        <v>0.01</v>
      </c>
      <c r="W95">
        <f t="shared" si="42"/>
        <v>1.2096388784658347E-8</v>
      </c>
      <c r="X95">
        <f t="shared" si="43"/>
        <v>9.8704954750822933E-9</v>
      </c>
      <c r="Y95">
        <f t="shared" si="44"/>
        <v>1.2096388784658347E-10</v>
      </c>
      <c r="Z95">
        <f t="shared" si="45"/>
        <v>2.10492942172947E-9</v>
      </c>
      <c r="AB95">
        <f t="shared" si="46"/>
        <v>-0.34894473091383138</v>
      </c>
      <c r="AC95">
        <f t="shared" si="30"/>
        <v>-0.31155846150738342</v>
      </c>
      <c r="AE95">
        <f t="shared" si="31"/>
        <v>0</v>
      </c>
      <c r="AF95">
        <f t="shared" si="32"/>
        <v>0</v>
      </c>
      <c r="AG95">
        <f t="shared" si="32"/>
        <v>-2.6311617771618376E-8</v>
      </c>
      <c r="AH95">
        <f t="shared" si="33"/>
        <v>-4.9352477375411465E-3</v>
      </c>
      <c r="AI95">
        <f t="shared" si="34"/>
        <v>-4.9352740491589182E-3</v>
      </c>
      <c r="AJ95">
        <f t="shared" si="35"/>
        <v>-3.7386269406447958E-2</v>
      </c>
      <c r="AK95">
        <f t="shared" si="49"/>
        <v>-2.44261311639682E-2</v>
      </c>
      <c r="AL95">
        <f t="shared" si="26"/>
        <v>-6.6747674619575079E-2</v>
      </c>
      <c r="AN95">
        <f t="shared" si="36"/>
        <v>0</v>
      </c>
      <c r="AO95">
        <f t="shared" si="36"/>
        <v>0</v>
      </c>
      <c r="AP95">
        <f t="shared" si="36"/>
        <v>-7.7999077425139512E-13</v>
      </c>
      <c r="AQ95">
        <f t="shared" si="36"/>
        <v>-1.4630220525928508E-7</v>
      </c>
      <c r="AR95">
        <f t="shared" si="36"/>
        <v>-1.4630298525005935E-7</v>
      </c>
      <c r="AS95">
        <f t="shared" si="36"/>
        <v>-1.1082916099580053E-6</v>
      </c>
      <c r="AT95">
        <f t="shared" si="36"/>
        <v>-7.2409675162964443E-7</v>
      </c>
      <c r="AU95">
        <f t="shared" si="23"/>
        <v>-1.9786913468377088E-6</v>
      </c>
      <c r="AW95">
        <v>92</v>
      </c>
      <c r="AX95">
        <f>IF(Z95&gt;0, (R95*SUMPRODUCT(K95:$K$98, X95:$X$98)-K95*$AZ$3)/Z95, 0)</f>
        <v>-148013733.045452</v>
      </c>
    </row>
    <row r="96" spans="5:50" x14ac:dyDescent="0.25">
      <c r="E96">
        <v>2096</v>
      </c>
      <c r="F96" s="5">
        <f>EconomicRates!C136</f>
        <v>3.5571999999999999E-2</v>
      </c>
      <c r="G96" s="5">
        <f>EconomicRates!D136</f>
        <v>7.0000000000000007E-2</v>
      </c>
      <c r="H96" s="5">
        <f t="shared" si="37"/>
        <v>0.12000000000000001</v>
      </c>
      <c r="I96" s="5">
        <f t="shared" si="38"/>
        <v>1.1200000000000001</v>
      </c>
      <c r="J96">
        <f t="shared" si="39"/>
        <v>0.89285714285714279</v>
      </c>
      <c r="K96">
        <f t="shared" si="47"/>
        <v>2.6468168555726015E-5</v>
      </c>
      <c r="L96" s="2">
        <v>93</v>
      </c>
      <c r="M96">
        <v>0.84743607600000004</v>
      </c>
      <c r="Q96" s="4">
        <f t="shared" si="48"/>
        <v>12.5</v>
      </c>
      <c r="R96">
        <f t="shared" si="28"/>
        <v>500000</v>
      </c>
      <c r="S96">
        <f t="shared" si="29"/>
        <v>-926988930.73456752</v>
      </c>
      <c r="U96">
        <f t="shared" si="40"/>
        <v>0.84743607600000004</v>
      </c>
      <c r="V96">
        <f t="shared" si="41"/>
        <v>0.01</v>
      </c>
      <c r="W96">
        <f t="shared" si="42"/>
        <v>2.10492942172947E-9</v>
      </c>
      <c r="X96">
        <f t="shared" si="43"/>
        <v>1.7837931294073714E-9</v>
      </c>
      <c r="Y96">
        <f t="shared" si="44"/>
        <v>2.1049294217294699E-11</v>
      </c>
      <c r="Z96">
        <f t="shared" si="45"/>
        <v>3.0008699810480392E-10</v>
      </c>
      <c r="AB96">
        <f t="shared" si="46"/>
        <v>-0.31155846150738342</v>
      </c>
      <c r="AC96">
        <f t="shared" si="30"/>
        <v>-0.27817732550051838</v>
      </c>
      <c r="AE96">
        <f t="shared" si="31"/>
        <v>0</v>
      </c>
      <c r="AF96">
        <f t="shared" si="32"/>
        <v>0</v>
      </c>
      <c r="AG96">
        <f t="shared" si="32"/>
        <v>-3.7510874763100491E-9</v>
      </c>
      <c r="AH96">
        <f t="shared" si="33"/>
        <v>-8.9189656470368571E-4</v>
      </c>
      <c r="AI96">
        <f t="shared" si="34"/>
        <v>-8.9190031579116204E-4</v>
      </c>
      <c r="AJ96">
        <f t="shared" si="35"/>
        <v>-3.3381136006865042E-2</v>
      </c>
      <c r="AK96">
        <f t="shared" si="49"/>
        <v>-2.1809092305516843E-2</v>
      </c>
      <c r="AL96">
        <f t="shared" si="26"/>
        <v>-5.608212862817305E-2</v>
      </c>
      <c r="AN96">
        <f t="shared" si="36"/>
        <v>0</v>
      </c>
      <c r="AO96">
        <f t="shared" si="36"/>
        <v>0</v>
      </c>
      <c r="AP96">
        <f t="shared" si="36"/>
        <v>-9.9284415590247301E-14</v>
      </c>
      <c r="AQ96">
        <f t="shared" si="36"/>
        <v>-2.3606868608850146E-8</v>
      </c>
      <c r="AR96">
        <f t="shared" si="36"/>
        <v>-2.360696789326574E-8</v>
      </c>
      <c r="AS96">
        <f t="shared" si="36"/>
        <v>-8.8353753441131876E-7</v>
      </c>
      <c r="AT96">
        <f t="shared" si="36"/>
        <v>-5.7724673118980712E-7</v>
      </c>
      <c r="AU96">
        <f t="shared" si="23"/>
        <v>-1.4843912334943917E-6</v>
      </c>
      <c r="AW96">
        <v>93</v>
      </c>
      <c r="AX96">
        <f>IF(Z96&gt;0, (R96*SUMPRODUCT(K96:$K$98, X96:$X$98)-K96*$AZ$3)/Z96, 0)</f>
        <v>-926988930.73456752</v>
      </c>
    </row>
    <row r="97" spans="5:50" x14ac:dyDescent="0.25">
      <c r="E97">
        <v>2097</v>
      </c>
      <c r="F97" s="5">
        <f>EconomicRates!C137</f>
        <v>3.5571999999999999E-2</v>
      </c>
      <c r="G97" s="5">
        <f>EconomicRates!D137</f>
        <v>7.0000000000000007E-2</v>
      </c>
      <c r="H97" s="5">
        <f t="shared" si="37"/>
        <v>0.12000000000000001</v>
      </c>
      <c r="I97" s="5">
        <f t="shared" si="38"/>
        <v>1.1200000000000001</v>
      </c>
      <c r="J97">
        <f t="shared" si="39"/>
        <v>0.89285714285714279</v>
      </c>
      <c r="K97">
        <f t="shared" si="47"/>
        <v>2.3632293353326799E-5</v>
      </c>
      <c r="L97" s="2">
        <v>94</v>
      </c>
      <c r="M97">
        <v>0.87888519499999995</v>
      </c>
      <c r="Q97" s="4">
        <f t="shared" si="48"/>
        <v>12.5</v>
      </c>
      <c r="R97">
        <f t="shared" si="28"/>
        <v>500000</v>
      </c>
      <c r="S97">
        <f t="shared" si="29"/>
        <v>-7448771180.0038595</v>
      </c>
      <c r="U97">
        <f t="shared" si="40"/>
        <v>0.87888519499999995</v>
      </c>
      <c r="V97">
        <f t="shared" si="41"/>
        <v>0.01</v>
      </c>
      <c r="W97">
        <f t="shared" si="42"/>
        <v>3.0008699810480392E-10</v>
      </c>
      <c r="X97">
        <f t="shared" si="43"/>
        <v>2.637420198463052E-10</v>
      </c>
      <c r="Y97">
        <f t="shared" si="44"/>
        <v>3.0008699810480392E-12</v>
      </c>
      <c r="Z97">
        <f t="shared" si="45"/>
        <v>3.3344108277450676E-11</v>
      </c>
      <c r="AB97">
        <f t="shared" si="46"/>
        <v>-0.27817732550051838</v>
      </c>
      <c r="AC97">
        <f t="shared" si="30"/>
        <v>-0.24837263276000274</v>
      </c>
      <c r="AE97">
        <f t="shared" si="31"/>
        <v>0</v>
      </c>
      <c r="AF97">
        <f t="shared" si="32"/>
        <v>0</v>
      </c>
      <c r="AG97">
        <f t="shared" si="32"/>
        <v>-4.1680135346813346E-10</v>
      </c>
      <c r="AH97">
        <f t="shared" si="33"/>
        <v>-1.3187100992315259E-4</v>
      </c>
      <c r="AI97">
        <f t="shared" si="34"/>
        <v>-1.3187142672450606E-4</v>
      </c>
      <c r="AJ97">
        <f t="shared" si="35"/>
        <v>-2.9804692740515643E-2</v>
      </c>
      <c r="AK97">
        <f t="shared" si="49"/>
        <v>-1.9472412785036287E-2</v>
      </c>
      <c r="AL97">
        <f t="shared" si="26"/>
        <v>-4.9408976952276432E-2</v>
      </c>
      <c r="AN97">
        <f t="shared" si="36"/>
        <v>0</v>
      </c>
      <c r="AO97">
        <f t="shared" si="36"/>
        <v>0</v>
      </c>
      <c r="AP97">
        <f t="shared" si="36"/>
        <v>-9.8499718552225833E-15</v>
      </c>
      <c r="AQ97">
        <f t="shared" si="36"/>
        <v>-3.1164143913034111E-9</v>
      </c>
      <c r="AR97">
        <f t="shared" si="36"/>
        <v>-3.1164242412752666E-9</v>
      </c>
      <c r="AS97">
        <f t="shared" si="36"/>
        <v>-7.0435324214963534E-7</v>
      </c>
      <c r="AT97">
        <f t="shared" si="36"/>
        <v>-4.6017777123304883E-7</v>
      </c>
      <c r="AU97">
        <f t="shared" si="23"/>
        <v>-1.1676474376239593E-6</v>
      </c>
      <c r="AW97">
        <v>94</v>
      </c>
      <c r="AX97">
        <f>IF(Z97&gt;0, (R97*SUMPRODUCT(K97:$K$98, X97:$X$98)-K97*$AZ$3)/Z97, 0)</f>
        <v>-7448771180.0038595</v>
      </c>
    </row>
    <row r="98" spans="5:50" x14ac:dyDescent="0.25">
      <c r="E98">
        <v>2098</v>
      </c>
      <c r="F98" s="5">
        <f>EconomicRates!C138</f>
        <v>3.5571999999999999E-2</v>
      </c>
      <c r="G98" s="5">
        <f>EconomicRates!D138</f>
        <v>7.0000000000000007E-2</v>
      </c>
      <c r="H98" s="5">
        <f t="shared" si="37"/>
        <v>0.12000000000000001</v>
      </c>
      <c r="I98" s="5">
        <f t="shared" si="38"/>
        <v>1.1200000000000001</v>
      </c>
      <c r="J98">
        <f t="shared" si="39"/>
        <v>0.89285714285714279</v>
      </c>
      <c r="K98">
        <f t="shared" si="47"/>
        <v>2.1100261922613211E-5</v>
      </c>
      <c r="L98" s="2">
        <v>95</v>
      </c>
      <c r="M98">
        <v>1</v>
      </c>
      <c r="Q98" s="4">
        <f t="shared" si="48"/>
        <v>12.5</v>
      </c>
      <c r="R98">
        <f t="shared" si="28"/>
        <v>500000</v>
      </c>
      <c r="S98">
        <f t="shared" si="29"/>
        <v>0</v>
      </c>
      <c r="U98">
        <f t="shared" si="40"/>
        <v>1</v>
      </c>
      <c r="V98">
        <f t="shared" si="41"/>
        <v>0.01</v>
      </c>
      <c r="W98">
        <f t="shared" si="42"/>
        <v>3.3344108277450676E-11</v>
      </c>
      <c r="X98">
        <f t="shared" si="43"/>
        <v>3.3344108277450676E-11</v>
      </c>
      <c r="Y98">
        <f t="shared" si="44"/>
        <v>3.3344108277450675E-13</v>
      </c>
      <c r="Z98">
        <f t="shared" si="45"/>
        <v>0</v>
      </c>
      <c r="AB98">
        <f t="shared" si="46"/>
        <v>-0.24837263276000274</v>
      </c>
      <c r="AC98">
        <f t="shared" si="30"/>
        <v>0</v>
      </c>
      <c r="AE98">
        <f t="shared" si="31"/>
        <v>0</v>
      </c>
      <c r="AF98">
        <f t="shared" si="32"/>
        <v>0</v>
      </c>
      <c r="AG98">
        <f t="shared" si="32"/>
        <v>0</v>
      </c>
      <c r="AH98">
        <f t="shared" si="33"/>
        <v>-1.6672054138725338E-5</v>
      </c>
      <c r="AI98">
        <f t="shared" si="34"/>
        <v>-1.6672054138725338E-5</v>
      </c>
      <c r="AJ98">
        <f t="shared" si="35"/>
        <v>-0.24837263276000274</v>
      </c>
      <c r="AK98">
        <f t="shared" si="49"/>
        <v>-1.7386084293200193E-2</v>
      </c>
      <c r="AL98">
        <f t="shared" si="26"/>
        <v>-0.26577538910734166</v>
      </c>
      <c r="AN98">
        <f t="shared" si="36"/>
        <v>0</v>
      </c>
      <c r="AO98">
        <f t="shared" si="36"/>
        <v>0</v>
      </c>
      <c r="AP98">
        <f t="shared" si="36"/>
        <v>0</v>
      </c>
      <c r="AQ98">
        <f t="shared" si="36"/>
        <v>-3.5178470911509225E-10</v>
      </c>
      <c r="AR98">
        <f t="shared" si="36"/>
        <v>-3.5178470911509225E-10</v>
      </c>
      <c r="AS98">
        <f t="shared" si="36"/>
        <v>-5.2407276056450805E-6</v>
      </c>
      <c r="AT98">
        <f t="shared" si="36"/>
        <v>-3.6685093239515567E-7</v>
      </c>
      <c r="AU98">
        <f t="shared" si="36"/>
        <v>-5.6079303227493512E-6</v>
      </c>
      <c r="AW98">
        <v>95</v>
      </c>
    </row>
    <row r="100" spans="5:50" x14ac:dyDescent="0.25">
      <c r="AN100" s="8">
        <f t="shared" ref="AN100:AU100" si="50">SUM(AN3:AN98)</f>
        <v>16994.123984093476</v>
      </c>
      <c r="AO100" s="8">
        <f t="shared" si="50"/>
        <v>-1699.4123984093476</v>
      </c>
      <c r="AP100" s="8">
        <f t="shared" si="50"/>
        <v>-181.90849551298294</v>
      </c>
      <c r="AQ100" s="8">
        <f t="shared" si="50"/>
        <v>-10509.882918038407</v>
      </c>
      <c r="AR100" s="8">
        <f t="shared" si="50"/>
        <v>4602.9201721327381</v>
      </c>
      <c r="AS100" s="8">
        <f t="shared" si="50"/>
        <v>-559.20618293516679</v>
      </c>
      <c r="AT100" s="8">
        <f t="shared" si="50"/>
        <v>326.2036067121802</v>
      </c>
      <c r="AU100" s="8">
        <f t="shared" si="50"/>
        <v>4369.9175959097529</v>
      </c>
    </row>
  </sheetData>
  <conditionalFormatting sqref="AN100:AU100">
    <cfRule type="cellIs" dxfId="11" priority="1" operator="lessThan">
      <formula>0</formula>
    </cfRule>
  </conditionalFormatting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0B46D5-D965-4990-86A7-274CE70B4223}">
  <dimension ref="A1:AZ164"/>
  <sheetViews>
    <sheetView workbookViewId="0">
      <selection activeCell="J53" sqref="J53"/>
    </sheetView>
  </sheetViews>
  <sheetFormatPr defaultRowHeight="15" x14ac:dyDescent="0.25"/>
  <cols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47" width="9.140625" bestFit="1" customWidth="1"/>
  </cols>
  <sheetData>
    <row r="1" spans="1:52" x14ac:dyDescent="0.25">
      <c r="A1" t="s">
        <v>41</v>
      </c>
      <c r="Q1" t="s">
        <v>1</v>
      </c>
      <c r="W1" t="s">
        <v>2</v>
      </c>
      <c r="AB1" t="s">
        <v>45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47</v>
      </c>
    </row>
    <row r="3" spans="1:52" x14ac:dyDescent="0.25">
      <c r="A3" t="s">
        <v>36</v>
      </c>
      <c r="C3" s="2">
        <f>'S.35.04.D'!C3*(1+C12)</f>
        <v>19382.918915718674</v>
      </c>
      <c r="K3">
        <v>1</v>
      </c>
      <c r="L3" s="2">
        <v>0</v>
      </c>
      <c r="O3">
        <f>$C$3</f>
        <v>19382.918915718674</v>
      </c>
      <c r="P3">
        <f>O3*C5</f>
        <v>1938.2918915718674</v>
      </c>
      <c r="Q3" s="4">
        <f>B8</f>
        <v>100</v>
      </c>
      <c r="R3">
        <f t="shared" ref="R3:R66" si="0">$C$6</f>
        <v>500000</v>
      </c>
      <c r="S3">
        <f t="shared" ref="S3:S66" si="1">AX3</f>
        <v>0</v>
      </c>
      <c r="W3">
        <v>1</v>
      </c>
      <c r="Z3">
        <v>1</v>
      </c>
      <c r="AC3">
        <f t="shared" ref="AC3:AC66" si="2">S3*Z3</f>
        <v>0</v>
      </c>
      <c r="AE3">
        <f t="shared" ref="AE3:AE66" si="3">$Z3*O3</f>
        <v>19382.918915718674</v>
      </c>
      <c r="AF3">
        <f t="shared" ref="AF3:AG34" si="4">-$Z3*P3</f>
        <v>-1938.2918915718674</v>
      </c>
      <c r="AG3">
        <f t="shared" si="4"/>
        <v>-100</v>
      </c>
      <c r="AH3">
        <f t="shared" ref="AH3:AH66" si="5">-X3*R3</f>
        <v>0</v>
      </c>
      <c r="AI3">
        <f t="shared" ref="AI3:AI34" si="6">SUM(AE3:AH3)</f>
        <v>17344.627024146808</v>
      </c>
      <c r="AJ3">
        <f t="shared" ref="AJ3:AJ66" si="7">AB3-AC3</f>
        <v>0</v>
      </c>
      <c r="AL3">
        <f t="shared" ref="AL3:AL34" si="8">SUM(AI3:AK3)</f>
        <v>17344.627024146808</v>
      </c>
      <c r="AN3">
        <f t="shared" ref="AN3:AU34" si="9">AE3*$K3</f>
        <v>19382.918915718674</v>
      </c>
      <c r="AO3">
        <f t="shared" si="9"/>
        <v>-1938.2918915718674</v>
      </c>
      <c r="AP3">
        <f t="shared" si="9"/>
        <v>-100</v>
      </c>
      <c r="AQ3">
        <f t="shared" si="9"/>
        <v>0</v>
      </c>
      <c r="AR3">
        <f t="shared" si="9"/>
        <v>17344.627024146808</v>
      </c>
      <c r="AS3">
        <f t="shared" si="9"/>
        <v>0</v>
      </c>
      <c r="AT3">
        <f t="shared" si="9"/>
        <v>0</v>
      </c>
      <c r="AU3">
        <f t="shared" si="9"/>
        <v>17344.627024146808</v>
      </c>
      <c r="AW3">
        <v>0</v>
      </c>
      <c r="AX3">
        <f>IF(Z3&gt;0, (R3*SUMPRODUCT(K3:$K$98, X3:$X$98)-K3*$AZ$3)/Z3, 0)</f>
        <v>0</v>
      </c>
      <c r="AZ3">
        <f>C6*SUMPRODUCT(X4:X89, K4:K89)/1</f>
        <v>11888.038673657205</v>
      </c>
    </row>
    <row r="4" spans="1:52" x14ac:dyDescent="0.25">
      <c r="A4" t="s">
        <v>14</v>
      </c>
      <c r="C4" t="s">
        <v>37</v>
      </c>
      <c r="E4">
        <v>2004</v>
      </c>
      <c r="F4" s="5">
        <f>EconomicRates!C44</f>
        <v>3.5571999999999999E-2</v>
      </c>
      <c r="G4" s="5">
        <f>EconomicRates!D44</f>
        <v>7.0000000000000007E-2</v>
      </c>
      <c r="H4" s="5">
        <f t="shared" ref="H4:H67" si="10">G4+$C$9</f>
        <v>0.12000000000000001</v>
      </c>
      <c r="I4" s="5">
        <f t="shared" ref="I4:I67" si="11">1+H4</f>
        <v>1.1200000000000001</v>
      </c>
      <c r="J4">
        <f t="shared" ref="J4:J67" si="12">1/I4</f>
        <v>0.89285714285714279</v>
      </c>
      <c r="K4">
        <f>J4</f>
        <v>0.89285714285714279</v>
      </c>
      <c r="L4" s="2">
        <v>1</v>
      </c>
      <c r="M4" s="6">
        <f t="array" ref="M4:M89">Mortalities!B11:B96</f>
        <v>2.676E-3</v>
      </c>
      <c r="R4">
        <f t="shared" si="0"/>
        <v>500000</v>
      </c>
      <c r="S4">
        <f t="shared" si="1"/>
        <v>1290.0713740579743</v>
      </c>
      <c r="U4">
        <f t="shared" ref="U4:U67" si="13">M4</f>
        <v>2.676E-3</v>
      </c>
      <c r="V4">
        <f t="shared" ref="V4:V67" si="14">$C$10</f>
        <v>0.01</v>
      </c>
      <c r="W4">
        <f t="shared" ref="W4:W67" si="15">Z3</f>
        <v>1</v>
      </c>
      <c r="X4">
        <f t="shared" ref="X4:X67" si="16">U4*W4</f>
        <v>2.676E-3</v>
      </c>
      <c r="Y4">
        <f t="shared" ref="Y4:Y67" si="17">V4*W4</f>
        <v>0.01</v>
      </c>
      <c r="Z4">
        <f t="shared" ref="Z4:Z67" si="18">MAX(0, W4-X4-Y4)</f>
        <v>0.98732399999999998</v>
      </c>
      <c r="AB4">
        <f t="shared" ref="AB4:AB67" si="19">AC3</f>
        <v>0</v>
      </c>
      <c r="AC4">
        <f t="shared" si="2"/>
        <v>1273.7184293204155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-1338</v>
      </c>
      <c r="AI4">
        <f t="shared" si="6"/>
        <v>-1338</v>
      </c>
      <c r="AJ4">
        <f t="shared" si="7"/>
        <v>-1273.7184293204155</v>
      </c>
      <c r="AK4">
        <f>G4*SUM(AB4, AE4:AF4)</f>
        <v>0</v>
      </c>
      <c r="AL4">
        <f t="shared" si="8"/>
        <v>-2611.7184293204155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-1194.6428571428571</v>
      </c>
      <c r="AR4">
        <f t="shared" si="9"/>
        <v>-1194.6428571428571</v>
      </c>
      <c r="AS4">
        <f t="shared" si="9"/>
        <v>-1137.2485976075138</v>
      </c>
      <c r="AT4">
        <f t="shared" si="9"/>
        <v>0</v>
      </c>
      <c r="AU4">
        <f t="shared" si="9"/>
        <v>-2331.8914547503709</v>
      </c>
      <c r="AW4">
        <v>1</v>
      </c>
      <c r="AX4">
        <f>IF(Z4&gt;0, (R4*SUMPRODUCT(K4:$K$98, X4:$X$98)-K4*$AZ$3)/Z4, 0)</f>
        <v>1290.0713740579743</v>
      </c>
    </row>
    <row r="5" spans="1:52" x14ac:dyDescent="0.25">
      <c r="C5" s="2">
        <f>'S.26.04.A'!C5</f>
        <v>0.1</v>
      </c>
      <c r="E5">
        <v>2005</v>
      </c>
      <c r="F5" s="5">
        <f>EconomicRates!C45</f>
        <v>3.5571999999999999E-2</v>
      </c>
      <c r="G5" s="5">
        <f>EconomicRates!D45</f>
        <v>7.0000000000000007E-2</v>
      </c>
      <c r="H5" s="5">
        <f t="shared" si="10"/>
        <v>0.12000000000000001</v>
      </c>
      <c r="I5" s="5">
        <f t="shared" si="11"/>
        <v>1.1200000000000001</v>
      </c>
      <c r="J5">
        <f t="shared" si="12"/>
        <v>0.89285714285714279</v>
      </c>
      <c r="K5">
        <f t="shared" ref="K5:K68" si="20">K4*J5</f>
        <v>0.79719387755102034</v>
      </c>
      <c r="L5" s="2">
        <v>2</v>
      </c>
      <c r="M5" s="6">
        <v>2.6930000000000001E-3</v>
      </c>
      <c r="Q5" s="4">
        <f t="shared" ref="Q5:Q68" si="21">$C$8</f>
        <v>12.5</v>
      </c>
      <c r="R5">
        <f t="shared" si="0"/>
        <v>500000</v>
      </c>
      <c r="S5">
        <f t="shared" si="1"/>
        <v>1247.7782942105127</v>
      </c>
      <c r="U5">
        <f t="shared" si="13"/>
        <v>2.6930000000000001E-3</v>
      </c>
      <c r="V5">
        <f t="shared" si="14"/>
        <v>0.01</v>
      </c>
      <c r="W5">
        <f t="shared" si="15"/>
        <v>0.98732399999999998</v>
      </c>
      <c r="X5">
        <f t="shared" si="16"/>
        <v>2.6588635320000001E-3</v>
      </c>
      <c r="Y5">
        <f t="shared" si="17"/>
        <v>9.8732400000000001E-3</v>
      </c>
      <c r="Z5">
        <f t="shared" si="18"/>
        <v>0.97479189646800002</v>
      </c>
      <c r="AB5">
        <f t="shared" si="19"/>
        <v>1273.7184293204155</v>
      </c>
      <c r="AC5">
        <f t="shared" si="2"/>
        <v>1216.3241697850717</v>
      </c>
      <c r="AE5">
        <f t="shared" si="3"/>
        <v>0</v>
      </c>
      <c r="AF5">
        <f t="shared" si="4"/>
        <v>0</v>
      </c>
      <c r="AG5">
        <f t="shared" si="4"/>
        <v>-12.184898705849999</v>
      </c>
      <c r="AH5">
        <f t="shared" si="5"/>
        <v>-1329.4317659999999</v>
      </c>
      <c r="AI5">
        <f t="shared" si="6"/>
        <v>-1341.6166647058499</v>
      </c>
      <c r="AJ5">
        <f t="shared" si="7"/>
        <v>57.394259535343735</v>
      </c>
      <c r="AK5">
        <f>G5*SUM(AB5, AE5:AF5)</f>
        <v>89.16029005242909</v>
      </c>
      <c r="AL5">
        <f t="shared" si="8"/>
        <v>-1195.0621151180771</v>
      </c>
      <c r="AN5">
        <f t="shared" si="9"/>
        <v>0</v>
      </c>
      <c r="AO5">
        <f t="shared" si="9"/>
        <v>0</v>
      </c>
      <c r="AP5">
        <f t="shared" si="9"/>
        <v>-9.7137266468829697</v>
      </c>
      <c r="AQ5">
        <f t="shared" si="9"/>
        <v>-1059.8148644770406</v>
      </c>
      <c r="AR5">
        <f t="shared" si="9"/>
        <v>-1069.5285911239237</v>
      </c>
      <c r="AS5">
        <f t="shared" si="9"/>
        <v>45.754352308150295</v>
      </c>
      <c r="AT5">
        <f t="shared" si="9"/>
        <v>71.078037350469614</v>
      </c>
      <c r="AU5">
        <f t="shared" si="9"/>
        <v>-952.69620146530372</v>
      </c>
      <c r="AW5">
        <v>2</v>
      </c>
      <c r="AX5">
        <f>IF(Z5&gt;0, (R5*SUMPRODUCT(K5:$K$98, X5:$X$98)-K5*$AZ$3)/Z5, 0)</f>
        <v>1247.7782942105127</v>
      </c>
    </row>
    <row r="6" spans="1:52" x14ac:dyDescent="0.25">
      <c r="A6" t="s">
        <v>16</v>
      </c>
      <c r="C6" s="2">
        <f>'S.26.04.D'!C6</f>
        <v>500000</v>
      </c>
      <c r="E6">
        <v>2006</v>
      </c>
      <c r="F6" s="5">
        <f>EconomicRates!C46</f>
        <v>3.5571999999999999E-2</v>
      </c>
      <c r="G6" s="5">
        <f>EconomicRates!D46</f>
        <v>7.0000000000000007E-2</v>
      </c>
      <c r="H6" s="5">
        <f t="shared" si="10"/>
        <v>0.12000000000000001</v>
      </c>
      <c r="I6" s="5">
        <f t="shared" si="11"/>
        <v>1.1200000000000001</v>
      </c>
      <c r="J6">
        <f t="shared" si="12"/>
        <v>0.89285714285714279</v>
      </c>
      <c r="K6">
        <f t="shared" si="20"/>
        <v>0.71178024781341098</v>
      </c>
      <c r="L6" s="2">
        <v>3</v>
      </c>
      <c r="M6" s="6">
        <v>2.7169999999999998E-3</v>
      </c>
      <c r="Q6" s="4">
        <f t="shared" si="21"/>
        <v>12.5</v>
      </c>
      <c r="R6">
        <f t="shared" si="0"/>
        <v>500000</v>
      </c>
      <c r="S6">
        <f t="shared" si="1"/>
        <v>1217.7009118904464</v>
      </c>
      <c r="U6">
        <f t="shared" si="13"/>
        <v>2.7169999999999998E-3</v>
      </c>
      <c r="V6">
        <f t="shared" si="14"/>
        <v>0.01</v>
      </c>
      <c r="W6">
        <f t="shared" si="15"/>
        <v>0.97479189646800002</v>
      </c>
      <c r="X6">
        <f t="shared" si="16"/>
        <v>2.6485095827035558E-3</v>
      </c>
      <c r="Y6">
        <f t="shared" si="17"/>
        <v>9.7479189646800003E-3</v>
      </c>
      <c r="Z6">
        <f t="shared" si="18"/>
        <v>0.96239546792061648</v>
      </c>
      <c r="AB6">
        <f t="shared" si="19"/>
        <v>1216.3241697850717</v>
      </c>
      <c r="AC6">
        <f t="shared" si="2"/>
        <v>1171.9098388861676</v>
      </c>
      <c r="AE6">
        <f t="shared" si="3"/>
        <v>0</v>
      </c>
      <c r="AF6">
        <f t="shared" si="4"/>
        <v>0</v>
      </c>
      <c r="AG6">
        <f t="shared" si="4"/>
        <v>-12.029943349007706</v>
      </c>
      <c r="AH6">
        <f t="shared" si="5"/>
        <v>-1324.2547913517778</v>
      </c>
      <c r="AI6">
        <f t="shared" si="6"/>
        <v>-1336.2847347007855</v>
      </c>
      <c r="AJ6">
        <f t="shared" si="7"/>
        <v>44.414330898904154</v>
      </c>
      <c r="AK6">
        <f>G6*SUM(AB6, AE6:AF6)</f>
        <v>85.142691884955028</v>
      </c>
      <c r="AL6">
        <f t="shared" si="8"/>
        <v>-1206.7277119169264</v>
      </c>
      <c r="AN6">
        <f t="shared" si="9"/>
        <v>0</v>
      </c>
      <c r="AO6">
        <f t="shared" si="9"/>
        <v>0</v>
      </c>
      <c r="AP6">
        <f t="shared" si="9"/>
        <v>-8.5626760581380008</v>
      </c>
      <c r="AQ6">
        <f t="shared" si="9"/>
        <v>-942.57840355646533</v>
      </c>
      <c r="AR6">
        <f t="shared" si="9"/>
        <v>-951.14107961460331</v>
      </c>
      <c r="AS6">
        <f t="shared" si="9"/>
        <v>31.613243453688835</v>
      </c>
      <c r="AT6">
        <f t="shared" si="9"/>
        <v>60.602886329374186</v>
      </c>
      <c r="AU6">
        <f t="shared" si="9"/>
        <v>-858.92494983154029</v>
      </c>
      <c r="AW6">
        <v>3</v>
      </c>
      <c r="AX6">
        <f>IF(Z6&gt;0, (R6*SUMPRODUCT(K6:$K$98, X6:$X$98)-K6*$AZ$3)/Z6, 0)</f>
        <v>1217.7009118904464</v>
      </c>
    </row>
    <row r="7" spans="1:52" x14ac:dyDescent="0.25">
      <c r="A7" t="s">
        <v>15</v>
      </c>
      <c r="B7" t="s">
        <v>37</v>
      </c>
      <c r="C7" t="s">
        <v>46</v>
      </c>
      <c r="E7">
        <v>2007</v>
      </c>
      <c r="F7" s="5">
        <f>EconomicRates!C47</f>
        <v>3.5571999999999999E-2</v>
      </c>
      <c r="G7" s="5">
        <f>EconomicRates!D47</f>
        <v>7.0000000000000007E-2</v>
      </c>
      <c r="H7" s="5">
        <f t="shared" si="10"/>
        <v>0.12000000000000001</v>
      </c>
      <c r="I7" s="5">
        <f t="shared" si="11"/>
        <v>1.1200000000000001</v>
      </c>
      <c r="J7">
        <f t="shared" si="12"/>
        <v>0.89285714285714279</v>
      </c>
      <c r="K7">
        <f t="shared" si="20"/>
        <v>0.63551807840483121</v>
      </c>
      <c r="L7" s="2">
        <v>4</v>
      </c>
      <c r="M7" s="6">
        <v>2.745E-3</v>
      </c>
      <c r="Q7" s="4">
        <f t="shared" si="21"/>
        <v>12.5</v>
      </c>
      <c r="R7">
        <f t="shared" si="0"/>
        <v>500000</v>
      </c>
      <c r="S7">
        <f t="shared" si="1"/>
        <v>1195.5620475233734</v>
      </c>
      <c r="U7">
        <f t="shared" si="13"/>
        <v>2.745E-3</v>
      </c>
      <c r="V7">
        <f t="shared" si="14"/>
        <v>0.01</v>
      </c>
      <c r="W7">
        <f t="shared" si="15"/>
        <v>0.96239546792061648</v>
      </c>
      <c r="X7">
        <f t="shared" si="16"/>
        <v>2.6417755594420923E-3</v>
      </c>
      <c r="Y7">
        <f t="shared" si="17"/>
        <v>9.6239546792061658E-3</v>
      </c>
      <c r="Z7">
        <f t="shared" si="18"/>
        <v>0.95012973768196818</v>
      </c>
      <c r="AB7">
        <f t="shared" si="19"/>
        <v>1171.9098388861676</v>
      </c>
      <c r="AC7">
        <f t="shared" si="2"/>
        <v>1135.9390545958995</v>
      </c>
      <c r="AE7">
        <f t="shared" si="3"/>
        <v>0</v>
      </c>
      <c r="AF7">
        <f t="shared" si="4"/>
        <v>0</v>
      </c>
      <c r="AG7">
        <f t="shared" si="4"/>
        <v>-11.876621721024602</v>
      </c>
      <c r="AH7">
        <f t="shared" si="5"/>
        <v>-1320.8877797210462</v>
      </c>
      <c r="AI7">
        <f t="shared" si="6"/>
        <v>-1332.7644014420707</v>
      </c>
      <c r="AJ7">
        <f t="shared" si="7"/>
        <v>35.970784290268057</v>
      </c>
      <c r="AK7">
        <f>G7*SUM(AB7, AE7:AF7)</f>
        <v>82.033688722031741</v>
      </c>
      <c r="AL7">
        <f t="shared" si="8"/>
        <v>-1214.759928429771</v>
      </c>
      <c r="AN7">
        <f t="shared" si="9"/>
        <v>0</v>
      </c>
      <c r="AO7">
        <f t="shared" si="9"/>
        <v>0</v>
      </c>
      <c r="AP7">
        <f t="shared" si="9"/>
        <v>-7.5478078140866343</v>
      </c>
      <c r="AQ7">
        <f t="shared" si="9"/>
        <v>-839.44806355674325</v>
      </c>
      <c r="AR7">
        <f t="shared" si="9"/>
        <v>-846.99587137082983</v>
      </c>
      <c r="AS7">
        <f t="shared" si="9"/>
        <v>22.860083710865847</v>
      </c>
      <c r="AT7">
        <f t="shared" si="9"/>
        <v>52.133892221085688</v>
      </c>
      <c r="AU7">
        <f t="shared" si="9"/>
        <v>-772.00189543887836</v>
      </c>
      <c r="AW7">
        <v>4</v>
      </c>
      <c r="AX7">
        <f>IF(Z7&gt;0, (R7*SUMPRODUCT(K7:$K$98, X7:$X$98)-K7*$AZ$3)/Z7, 0)</f>
        <v>1195.5620475233734</v>
      </c>
    </row>
    <row r="8" spans="1:52" x14ac:dyDescent="0.25">
      <c r="B8" s="2">
        <f>'S.26.04.A'!B8</f>
        <v>100</v>
      </c>
      <c r="C8" s="2">
        <f>'S.26.04.A'!C8</f>
        <v>12.5</v>
      </c>
      <c r="E8">
        <v>2008</v>
      </c>
      <c r="F8" s="5">
        <f>EconomicRates!C48</f>
        <v>3.5571999999999999E-2</v>
      </c>
      <c r="G8" s="5">
        <f>EconomicRates!D48</f>
        <v>7.0000000000000007E-2</v>
      </c>
      <c r="H8" s="5">
        <f t="shared" si="10"/>
        <v>0.12000000000000001</v>
      </c>
      <c r="I8" s="5">
        <f t="shared" si="11"/>
        <v>1.1200000000000001</v>
      </c>
      <c r="J8">
        <f t="shared" si="12"/>
        <v>0.89285714285714279</v>
      </c>
      <c r="K8">
        <f t="shared" si="20"/>
        <v>0.5674268557185993</v>
      </c>
      <c r="L8" s="2">
        <v>5</v>
      </c>
      <c r="M8" s="6">
        <v>2.7729999999999999E-3</v>
      </c>
      <c r="Q8" s="4">
        <f t="shared" si="21"/>
        <v>12.5</v>
      </c>
      <c r="R8">
        <f t="shared" si="0"/>
        <v>500000</v>
      </c>
      <c r="S8">
        <f t="shared" si="1"/>
        <v>1179.0719315682106</v>
      </c>
      <c r="U8">
        <f t="shared" si="13"/>
        <v>2.7729999999999999E-3</v>
      </c>
      <c r="V8">
        <f t="shared" si="14"/>
        <v>0.01</v>
      </c>
      <c r="W8">
        <f t="shared" si="15"/>
        <v>0.95012973768196818</v>
      </c>
      <c r="X8">
        <f t="shared" si="16"/>
        <v>2.6347097625920978E-3</v>
      </c>
      <c r="Y8">
        <f t="shared" si="17"/>
        <v>9.5012973768196819E-3</v>
      </c>
      <c r="Z8">
        <f t="shared" si="18"/>
        <v>0.93799373054255641</v>
      </c>
      <c r="AB8">
        <f t="shared" si="19"/>
        <v>1135.9390545958995</v>
      </c>
      <c r="AC8">
        <f t="shared" si="2"/>
        <v>1105.9620796696836</v>
      </c>
      <c r="AE8">
        <f t="shared" si="3"/>
        <v>0</v>
      </c>
      <c r="AF8">
        <f t="shared" si="4"/>
        <v>0</v>
      </c>
      <c r="AG8">
        <f t="shared" si="4"/>
        <v>-11.724921631781955</v>
      </c>
      <c r="AH8">
        <f t="shared" si="5"/>
        <v>-1317.3548812960489</v>
      </c>
      <c r="AI8">
        <f t="shared" si="6"/>
        <v>-1329.0798029278308</v>
      </c>
      <c r="AJ8">
        <f t="shared" si="7"/>
        <v>29.976974926215917</v>
      </c>
      <c r="AK8">
        <f t="shared" ref="AK8:AK71" si="22">G8*SUM(AB8:AB8, AE8:AF8)</f>
        <v>79.515733821712971</v>
      </c>
      <c r="AL8">
        <f t="shared" si="8"/>
        <v>-1219.5870941799019</v>
      </c>
      <c r="AN8">
        <f t="shared" si="9"/>
        <v>0</v>
      </c>
      <c r="AO8">
        <f t="shared" si="9"/>
        <v>0</v>
      </c>
      <c r="AP8">
        <f t="shared" si="9"/>
        <v>-6.6530354150690227</v>
      </c>
      <c r="AQ8">
        <f t="shared" si="9"/>
        <v>-747.5025381593656</v>
      </c>
      <c r="AR8">
        <f t="shared" si="9"/>
        <v>-754.15557357443458</v>
      </c>
      <c r="AS8">
        <f t="shared" si="9"/>
        <v>17.009740626337987</v>
      </c>
      <c r="AT8">
        <f t="shared" si="9"/>
        <v>45.11936282261167</v>
      </c>
      <c r="AU8">
        <f t="shared" si="9"/>
        <v>-692.02647012548493</v>
      </c>
      <c r="AW8">
        <v>5</v>
      </c>
      <c r="AX8">
        <f>IF(Z8&gt;0, (R8*SUMPRODUCT(K8:$K$98, X8:$X$98)-K8*$AZ$3)/Z8, 0)</f>
        <v>1179.0719315682106</v>
      </c>
    </row>
    <row r="9" spans="1:52" x14ac:dyDescent="0.25">
      <c r="A9" t="s">
        <v>39</v>
      </c>
      <c r="C9" s="2">
        <f>'S.26.04.A'!C9</f>
        <v>0.05</v>
      </c>
      <c r="E9">
        <v>2009</v>
      </c>
      <c r="F9" s="5">
        <f>EconomicRates!C49</f>
        <v>3.5571999999999999E-2</v>
      </c>
      <c r="G9" s="5">
        <f>EconomicRates!D49</f>
        <v>7.0000000000000007E-2</v>
      </c>
      <c r="H9" s="5">
        <f t="shared" si="10"/>
        <v>0.12000000000000001</v>
      </c>
      <c r="I9" s="5">
        <f t="shared" si="11"/>
        <v>1.1200000000000001</v>
      </c>
      <c r="J9">
        <f t="shared" si="12"/>
        <v>0.89285714285714279</v>
      </c>
      <c r="K9">
        <f t="shared" si="20"/>
        <v>0.50663112117732079</v>
      </c>
      <c r="L9" s="2">
        <v>6</v>
      </c>
      <c r="M9" s="6">
        <v>2.8019999999999998E-3</v>
      </c>
      <c r="Q9" s="4">
        <f t="shared" si="21"/>
        <v>12.5</v>
      </c>
      <c r="R9">
        <f t="shared" si="0"/>
        <v>500000</v>
      </c>
      <c r="S9">
        <f t="shared" si="1"/>
        <v>1167.6225430012955</v>
      </c>
      <c r="U9">
        <f t="shared" si="13"/>
        <v>2.8019999999999998E-3</v>
      </c>
      <c r="V9">
        <f t="shared" si="14"/>
        <v>0.01</v>
      </c>
      <c r="W9">
        <f t="shared" si="15"/>
        <v>0.93799373054255641</v>
      </c>
      <c r="X9">
        <f t="shared" si="16"/>
        <v>2.6282584329802429E-3</v>
      </c>
      <c r="Y9">
        <f t="shared" si="17"/>
        <v>9.3799373054255647E-3</v>
      </c>
      <c r="Z9">
        <f t="shared" si="18"/>
        <v>0.92598553480415069</v>
      </c>
      <c r="AB9">
        <f t="shared" si="19"/>
        <v>1105.9620796696836</v>
      </c>
      <c r="AC9">
        <f t="shared" si="2"/>
        <v>1081.2015849304371</v>
      </c>
      <c r="AE9">
        <f t="shared" si="3"/>
        <v>0</v>
      </c>
      <c r="AF9">
        <f t="shared" si="4"/>
        <v>0</v>
      </c>
      <c r="AG9">
        <f t="shared" si="4"/>
        <v>-11.574819185051883</v>
      </c>
      <c r="AH9">
        <f t="shared" si="5"/>
        <v>-1314.1292164901215</v>
      </c>
      <c r="AI9">
        <f t="shared" si="6"/>
        <v>-1325.7040356751734</v>
      </c>
      <c r="AJ9">
        <f t="shared" si="7"/>
        <v>24.760494739246496</v>
      </c>
      <c r="AK9">
        <f t="shared" si="22"/>
        <v>77.417345576877864</v>
      </c>
      <c r="AL9">
        <f t="shared" si="8"/>
        <v>-1223.5261953590491</v>
      </c>
      <c r="AN9">
        <f t="shared" si="9"/>
        <v>0</v>
      </c>
      <c r="AO9">
        <f t="shared" si="9"/>
        <v>0</v>
      </c>
      <c r="AP9">
        <f t="shared" si="9"/>
        <v>-5.8641636211475978</v>
      </c>
      <c r="AQ9">
        <f t="shared" si="9"/>
        <v>-665.77875832226437</v>
      </c>
      <c r="AR9">
        <f t="shared" si="9"/>
        <v>-671.64292194341192</v>
      </c>
      <c r="AS9">
        <f t="shared" si="9"/>
        <v>12.544437210649606</v>
      </c>
      <c r="AT9">
        <f t="shared" si="9"/>
        <v>39.22203658818573</v>
      </c>
      <c r="AU9">
        <f t="shared" si="9"/>
        <v>-619.87644814457667</v>
      </c>
      <c r="AW9">
        <v>6</v>
      </c>
      <c r="AX9">
        <f>IF(Z9&gt;0, (R9*SUMPRODUCT(K9:$K$98, X9:$X$98)-K9*$AZ$3)/Z9, 0)</f>
        <v>1167.6225430012955</v>
      </c>
    </row>
    <row r="10" spans="1:52" x14ac:dyDescent="0.25">
      <c r="A10" t="s">
        <v>19</v>
      </c>
      <c r="C10" s="2">
        <f>'S.26.04.A'!C10</f>
        <v>0.01</v>
      </c>
      <c r="E10">
        <v>2010</v>
      </c>
      <c r="F10" s="5">
        <f>EconomicRates!C50</f>
        <v>3.5571999999999999E-2</v>
      </c>
      <c r="G10" s="5">
        <f>EconomicRates!D50</f>
        <v>7.0000000000000007E-2</v>
      </c>
      <c r="H10" s="5">
        <f t="shared" si="10"/>
        <v>0.12000000000000001</v>
      </c>
      <c r="I10" s="5">
        <f t="shared" si="11"/>
        <v>1.1200000000000001</v>
      </c>
      <c r="J10">
        <f t="shared" si="12"/>
        <v>0.89285714285714279</v>
      </c>
      <c r="K10">
        <f t="shared" si="20"/>
        <v>0.45234921533689354</v>
      </c>
      <c r="L10" s="2">
        <v>7</v>
      </c>
      <c r="M10" s="6">
        <v>2.8370000000000001E-3</v>
      </c>
      <c r="Q10" s="4">
        <f t="shared" si="21"/>
        <v>12.5</v>
      </c>
      <c r="R10">
        <f t="shared" si="0"/>
        <v>500000</v>
      </c>
      <c r="S10">
        <f t="shared" si="1"/>
        <v>1160.408904074661</v>
      </c>
      <c r="U10">
        <f t="shared" si="13"/>
        <v>2.8370000000000001E-3</v>
      </c>
      <c r="V10">
        <f t="shared" si="14"/>
        <v>0.01</v>
      </c>
      <c r="W10">
        <f t="shared" si="15"/>
        <v>0.92598553480415069</v>
      </c>
      <c r="X10">
        <f t="shared" si="16"/>
        <v>2.6270209622393757E-3</v>
      </c>
      <c r="Y10">
        <f t="shared" si="17"/>
        <v>9.2598553480415079E-3</v>
      </c>
      <c r="Z10">
        <f t="shared" si="18"/>
        <v>0.91409865849386984</v>
      </c>
      <c r="AB10">
        <f t="shared" si="19"/>
        <v>1081.2015849304371</v>
      </c>
      <c r="AC10">
        <f t="shared" si="2"/>
        <v>1060.7282225189892</v>
      </c>
      <c r="AE10">
        <f t="shared" si="3"/>
        <v>0</v>
      </c>
      <c r="AF10">
        <f t="shared" si="4"/>
        <v>0</v>
      </c>
      <c r="AG10">
        <f t="shared" si="4"/>
        <v>-11.426233231173374</v>
      </c>
      <c r="AH10">
        <f t="shared" si="5"/>
        <v>-1313.5104811196879</v>
      </c>
      <c r="AI10">
        <f t="shared" si="6"/>
        <v>-1324.9367143508614</v>
      </c>
      <c r="AJ10">
        <f t="shared" si="7"/>
        <v>20.473362411447852</v>
      </c>
      <c r="AK10">
        <f t="shared" si="22"/>
        <v>75.684110945130598</v>
      </c>
      <c r="AL10">
        <f t="shared" si="8"/>
        <v>-1228.7792409942829</v>
      </c>
      <c r="AN10">
        <f t="shared" si="9"/>
        <v>0</v>
      </c>
      <c r="AO10">
        <f t="shared" si="9"/>
        <v>0</v>
      </c>
      <c r="AP10">
        <f t="shared" si="9"/>
        <v>-5.1686476363776128</v>
      </c>
      <c r="AQ10">
        <f t="shared" si="9"/>
        <v>-594.1654354712764</v>
      </c>
      <c r="AR10">
        <f t="shared" si="9"/>
        <v>-599.33408310765401</v>
      </c>
      <c r="AS10">
        <f t="shared" si="9"/>
        <v>9.2611094221262871</v>
      </c>
      <c r="AT10">
        <f t="shared" si="9"/>
        <v>34.235648199500226</v>
      </c>
      <c r="AU10">
        <f t="shared" si="9"/>
        <v>-555.83732548602745</v>
      </c>
      <c r="AW10">
        <v>7</v>
      </c>
      <c r="AX10">
        <f>IF(Z10&gt;0, (R10*SUMPRODUCT(K10:$K$98, X10:$X$98)-K10*$AZ$3)/Z10, 0)</f>
        <v>1160.408904074661</v>
      </c>
    </row>
    <row r="11" spans="1:52" x14ac:dyDescent="0.25">
      <c r="A11" t="s">
        <v>33</v>
      </c>
      <c r="C11" s="12">
        <f>AU91</f>
        <v>4984.1791497562326</v>
      </c>
      <c r="E11">
        <v>2011</v>
      </c>
      <c r="F11" s="5">
        <f>EconomicRates!C51</f>
        <v>3.5571999999999999E-2</v>
      </c>
      <c r="G11" s="5">
        <f>EconomicRates!D51</f>
        <v>7.0000000000000007E-2</v>
      </c>
      <c r="H11" s="5">
        <f t="shared" si="10"/>
        <v>0.12000000000000001</v>
      </c>
      <c r="I11" s="5">
        <f t="shared" si="11"/>
        <v>1.1200000000000001</v>
      </c>
      <c r="J11">
        <f t="shared" si="12"/>
        <v>0.89285714285714279</v>
      </c>
      <c r="K11">
        <f t="shared" si="20"/>
        <v>0.40388322797936921</v>
      </c>
      <c r="L11" s="2">
        <v>8</v>
      </c>
      <c r="M11" s="6">
        <v>2.8709999999999999E-3</v>
      </c>
      <c r="Q11" s="4">
        <f t="shared" si="21"/>
        <v>12.5</v>
      </c>
      <c r="R11">
        <f t="shared" si="0"/>
        <v>500000</v>
      </c>
      <c r="S11">
        <f t="shared" si="1"/>
        <v>1155.5910939797338</v>
      </c>
      <c r="U11">
        <f t="shared" si="13"/>
        <v>2.8709999999999999E-3</v>
      </c>
      <c r="V11">
        <f t="shared" si="14"/>
        <v>0.01</v>
      </c>
      <c r="W11">
        <f t="shared" si="15"/>
        <v>0.91409865849386984</v>
      </c>
      <c r="X11">
        <f t="shared" si="16"/>
        <v>2.6243772485359E-3</v>
      </c>
      <c r="Y11">
        <f t="shared" si="17"/>
        <v>9.1409865849386984E-3</v>
      </c>
      <c r="Z11">
        <f t="shared" si="18"/>
        <v>0.90233329466039525</v>
      </c>
      <c r="AB11">
        <f t="shared" si="19"/>
        <v>1060.7282225189892</v>
      </c>
      <c r="AC11">
        <f t="shared" si="2"/>
        <v>1042.7283191109436</v>
      </c>
      <c r="AE11">
        <f t="shared" si="3"/>
        <v>0</v>
      </c>
      <c r="AF11">
        <f t="shared" si="4"/>
        <v>0</v>
      </c>
      <c r="AG11">
        <f t="shared" si="4"/>
        <v>-11.27916618325494</v>
      </c>
      <c r="AH11">
        <f t="shared" si="5"/>
        <v>-1312.18862426795</v>
      </c>
      <c r="AI11">
        <f t="shared" si="6"/>
        <v>-1323.467790451205</v>
      </c>
      <c r="AJ11">
        <f t="shared" si="7"/>
        <v>17.999903408045611</v>
      </c>
      <c r="AK11">
        <f t="shared" si="22"/>
        <v>74.250975576329253</v>
      </c>
      <c r="AL11">
        <f t="shared" si="8"/>
        <v>-1231.2169114668302</v>
      </c>
      <c r="AN11">
        <f t="shared" si="9"/>
        <v>0</v>
      </c>
      <c r="AO11">
        <f t="shared" si="9"/>
        <v>0</v>
      </c>
      <c r="AP11">
        <f t="shared" si="9"/>
        <v>-4.5554660470087462</v>
      </c>
      <c r="AQ11">
        <f t="shared" si="9"/>
        <v>-529.97097728714732</v>
      </c>
      <c r="AR11">
        <f t="shared" si="9"/>
        <v>-534.52644333415606</v>
      </c>
      <c r="AS11">
        <f t="shared" si="9"/>
        <v>7.2698590917583106</v>
      </c>
      <c r="AT11">
        <f t="shared" si="9"/>
        <v>29.988723696385161</v>
      </c>
      <c r="AU11">
        <f t="shared" si="9"/>
        <v>-497.26786054601263</v>
      </c>
      <c r="AW11">
        <v>8</v>
      </c>
      <c r="AX11">
        <f>IF(Z11&gt;0, (R11*SUMPRODUCT(K11:$K$98, X11:$X$98)-K11*$AZ$3)/Z11, 0)</f>
        <v>1155.5910939797338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f>EconomicRates!C52</f>
        <v>3.5571999999999999E-2</v>
      </c>
      <c r="G12" s="5">
        <f>EconomicRates!D52</f>
        <v>7.0000000000000007E-2</v>
      </c>
      <c r="H12" s="5">
        <f t="shared" si="10"/>
        <v>0.12000000000000001</v>
      </c>
      <c r="I12" s="5">
        <f t="shared" si="11"/>
        <v>1.1200000000000001</v>
      </c>
      <c r="J12">
        <f t="shared" si="12"/>
        <v>0.89285714285714279</v>
      </c>
      <c r="K12">
        <f t="shared" si="20"/>
        <v>0.36061002498157962</v>
      </c>
      <c r="L12" s="2">
        <v>9</v>
      </c>
      <c r="M12" s="6">
        <v>2.9099999999999998E-3</v>
      </c>
      <c r="Q12" s="4">
        <f t="shared" si="21"/>
        <v>12.5</v>
      </c>
      <c r="R12">
        <f t="shared" si="0"/>
        <v>500000</v>
      </c>
      <c r="S12">
        <f t="shared" si="1"/>
        <v>1153.2604767055675</v>
      </c>
      <c r="U12">
        <f t="shared" si="13"/>
        <v>2.9099999999999998E-3</v>
      </c>
      <c r="V12">
        <f t="shared" si="14"/>
        <v>0.01</v>
      </c>
      <c r="W12">
        <f t="shared" si="15"/>
        <v>0.90233329466039525</v>
      </c>
      <c r="X12">
        <f t="shared" si="16"/>
        <v>2.6257898874617498E-3</v>
      </c>
      <c r="Y12">
        <f t="shared" si="17"/>
        <v>9.0233329466039534E-3</v>
      </c>
      <c r="Z12">
        <f t="shared" si="18"/>
        <v>0.89068417182632953</v>
      </c>
      <c r="AB12">
        <f t="shared" si="19"/>
        <v>1042.7283191109436</v>
      </c>
      <c r="AC12">
        <f t="shared" si="2"/>
        <v>1027.1908525945364</v>
      </c>
      <c r="AE12">
        <f t="shared" si="3"/>
        <v>0</v>
      </c>
      <c r="AF12">
        <f t="shared" si="4"/>
        <v>0</v>
      </c>
      <c r="AG12">
        <f t="shared" si="4"/>
        <v>-11.13355214782912</v>
      </c>
      <c r="AH12">
        <f t="shared" si="5"/>
        <v>-1312.894943730875</v>
      </c>
      <c r="AI12">
        <f t="shared" si="6"/>
        <v>-1324.028495878704</v>
      </c>
      <c r="AJ12">
        <f t="shared" si="7"/>
        <v>15.537466516407221</v>
      </c>
      <c r="AK12">
        <f t="shared" si="22"/>
        <v>72.990982337766056</v>
      </c>
      <c r="AL12">
        <f t="shared" si="8"/>
        <v>-1235.5000470245307</v>
      </c>
      <c r="AN12">
        <f t="shared" si="9"/>
        <v>0</v>
      </c>
      <c r="AO12">
        <f t="shared" si="9"/>
        <v>0</v>
      </c>
      <c r="AP12">
        <f t="shared" si="9"/>
        <v>-4.0148705181623781</v>
      </c>
      <c r="AQ12">
        <f t="shared" si="9"/>
        <v>-473.4430784569804</v>
      </c>
      <c r="AR12">
        <f t="shared" si="9"/>
        <v>-477.45794897514276</v>
      </c>
      <c r="AS12">
        <f t="shared" si="9"/>
        <v>5.602966188632065</v>
      </c>
      <c r="AT12">
        <f t="shared" si="9"/>
        <v>26.321279964251854</v>
      </c>
      <c r="AU12">
        <f t="shared" si="9"/>
        <v>-445.53370282225882</v>
      </c>
      <c r="AW12">
        <v>9</v>
      </c>
      <c r="AX12">
        <f>IF(Z12&gt;0, (R12*SUMPRODUCT(K12:$K$98, X12:$X$98)-K12*$AZ$3)/Z12, 0)</f>
        <v>1153.2604767055675</v>
      </c>
    </row>
    <row r="13" spans="1:52" x14ac:dyDescent="0.25">
      <c r="E13">
        <v>2013</v>
      </c>
      <c r="F13" s="5">
        <f>EconomicRates!C53</f>
        <v>3.5571999999999999E-2</v>
      </c>
      <c r="G13" s="5">
        <f>EconomicRates!D53</f>
        <v>7.0000000000000007E-2</v>
      </c>
      <c r="H13" s="5">
        <f t="shared" si="10"/>
        <v>0.12000000000000001</v>
      </c>
      <c r="I13" s="5">
        <f t="shared" si="11"/>
        <v>1.1200000000000001</v>
      </c>
      <c r="J13">
        <f t="shared" si="12"/>
        <v>0.89285714285714279</v>
      </c>
      <c r="K13">
        <f t="shared" si="20"/>
        <v>0.32197323659069604</v>
      </c>
      <c r="L13" s="2">
        <v>10</v>
      </c>
      <c r="M13" s="6">
        <v>2.9520000000000002E-3</v>
      </c>
      <c r="Q13" s="4">
        <f t="shared" si="21"/>
        <v>12.5</v>
      </c>
      <c r="R13">
        <f t="shared" si="0"/>
        <v>500000</v>
      </c>
      <c r="S13">
        <f t="shared" si="1"/>
        <v>1152.3240383710163</v>
      </c>
      <c r="U13">
        <f t="shared" si="13"/>
        <v>2.9520000000000002E-3</v>
      </c>
      <c r="V13">
        <f t="shared" si="14"/>
        <v>0.01</v>
      </c>
      <c r="W13">
        <f t="shared" si="15"/>
        <v>0.89068417182632953</v>
      </c>
      <c r="X13">
        <f t="shared" si="16"/>
        <v>2.6292996752313252E-3</v>
      </c>
      <c r="Y13">
        <f t="shared" si="17"/>
        <v>8.9068417182632947E-3</v>
      </c>
      <c r="Z13">
        <f t="shared" si="18"/>
        <v>0.87914803043283496</v>
      </c>
      <c r="AB13">
        <f t="shared" si="19"/>
        <v>1027.1908525945364</v>
      </c>
      <c r="AC13">
        <f t="shared" si="2"/>
        <v>1013.0634087542895</v>
      </c>
      <c r="AE13">
        <f t="shared" si="3"/>
        <v>0</v>
      </c>
      <c r="AF13">
        <f t="shared" si="4"/>
        <v>0</v>
      </c>
      <c r="AG13">
        <f t="shared" si="4"/>
        <v>-10.989350380410437</v>
      </c>
      <c r="AH13">
        <f t="shared" si="5"/>
        <v>-1314.6498376156626</v>
      </c>
      <c r="AI13">
        <f t="shared" si="6"/>
        <v>-1325.6391879960731</v>
      </c>
      <c r="AJ13">
        <f t="shared" si="7"/>
        <v>14.127443840246883</v>
      </c>
      <c r="AK13">
        <f t="shared" si="22"/>
        <v>71.903359681617559</v>
      </c>
      <c r="AL13">
        <f t="shared" si="8"/>
        <v>-1239.6083844742088</v>
      </c>
      <c r="AN13">
        <f t="shared" si="9"/>
        <v>0</v>
      </c>
      <c r="AO13">
        <f t="shared" si="9"/>
        <v>0</v>
      </c>
      <c r="AP13">
        <f t="shared" si="9"/>
        <v>-3.5382767100099453</v>
      </c>
      <c r="AQ13">
        <f t="shared" si="9"/>
        <v>-423.28206320054784</v>
      </c>
      <c r="AR13">
        <f t="shared" si="9"/>
        <v>-426.82033991055783</v>
      </c>
      <c r="AS13">
        <f t="shared" si="9"/>
        <v>4.5486588179975813</v>
      </c>
      <c r="AT13">
        <f t="shared" si="9"/>
        <v>23.150957438435366</v>
      </c>
      <c r="AU13">
        <f t="shared" si="9"/>
        <v>-399.12072365412496</v>
      </c>
      <c r="AW13">
        <v>10</v>
      </c>
      <c r="AX13">
        <f>IF(Z13&gt;0, (R13*SUMPRODUCT(K13:$K$98, X13:$X$98)-K13*$AZ$3)/Z13, 0)</f>
        <v>1152.3240383710163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10"/>
        <v>0.12000000000000001</v>
      </c>
      <c r="I14" s="5">
        <f t="shared" si="11"/>
        <v>1.1200000000000001</v>
      </c>
      <c r="J14">
        <f t="shared" si="12"/>
        <v>0.89285714285714279</v>
      </c>
      <c r="K14">
        <f t="shared" si="20"/>
        <v>0.28747610409883573</v>
      </c>
      <c r="L14" s="2">
        <v>11</v>
      </c>
      <c r="M14" s="6">
        <v>2.9979999999999998E-3</v>
      </c>
      <c r="Q14" s="4">
        <f t="shared" si="21"/>
        <v>12.5</v>
      </c>
      <c r="R14">
        <f t="shared" si="0"/>
        <v>500000</v>
      </c>
      <c r="S14">
        <f t="shared" si="1"/>
        <v>1152.3113386417594</v>
      </c>
      <c r="U14">
        <f t="shared" si="13"/>
        <v>2.9979999999999998E-3</v>
      </c>
      <c r="V14">
        <f t="shared" si="14"/>
        <v>0.01</v>
      </c>
      <c r="W14">
        <f t="shared" si="15"/>
        <v>0.87914803043283496</v>
      </c>
      <c r="X14">
        <f t="shared" si="16"/>
        <v>2.6356857952376392E-3</v>
      </c>
      <c r="Y14">
        <f t="shared" si="17"/>
        <v>8.7914803043283498E-3</v>
      </c>
      <c r="Z14">
        <f t="shared" si="18"/>
        <v>0.867720864333269</v>
      </c>
      <c r="AB14">
        <f t="shared" si="19"/>
        <v>1013.0634087542895</v>
      </c>
      <c r="AC14">
        <f t="shared" si="2"/>
        <v>999.8845907472537</v>
      </c>
      <c r="AE14">
        <f t="shared" si="3"/>
        <v>0</v>
      </c>
      <c r="AF14">
        <f t="shared" si="4"/>
        <v>0</v>
      </c>
      <c r="AG14">
        <f t="shared" si="4"/>
        <v>-10.846510804165863</v>
      </c>
      <c r="AH14">
        <f t="shared" si="5"/>
        <v>-1317.8428976188195</v>
      </c>
      <c r="AI14">
        <f t="shared" si="6"/>
        <v>-1328.6894084229855</v>
      </c>
      <c r="AJ14">
        <f t="shared" si="7"/>
        <v>13.178818007035829</v>
      </c>
      <c r="AK14">
        <f t="shared" si="22"/>
        <v>70.914438612800268</v>
      </c>
      <c r="AL14">
        <f t="shared" si="8"/>
        <v>-1244.5961518031493</v>
      </c>
      <c r="AN14">
        <f t="shared" si="9"/>
        <v>0</v>
      </c>
      <c r="AO14">
        <f t="shared" si="9"/>
        <v>0</v>
      </c>
      <c r="AP14">
        <f t="shared" si="9"/>
        <v>-3.118112669047532</v>
      </c>
      <c r="AQ14">
        <f t="shared" si="9"/>
        <v>-378.84834202177905</v>
      </c>
      <c r="AR14">
        <f t="shared" si="9"/>
        <v>-381.96645469082665</v>
      </c>
      <c r="AS14">
        <f t="shared" si="9"/>
        <v>3.7885952572902428</v>
      </c>
      <c r="AT14">
        <f t="shared" si="9"/>
        <v>20.386206536763865</v>
      </c>
      <c r="AU14">
        <f t="shared" si="9"/>
        <v>-357.79165289677252</v>
      </c>
      <c r="AW14">
        <v>11</v>
      </c>
      <c r="AX14">
        <f>IF(Z14&gt;0, (R14*SUMPRODUCT(K14:$K$98, X14:$X$98)-K14*$AZ$3)/Z14, 0)</f>
        <v>1152.3113386417594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10"/>
        <v>0.12000000000000001</v>
      </c>
      <c r="I15" s="5">
        <f t="shared" si="11"/>
        <v>1.1200000000000001</v>
      </c>
      <c r="J15">
        <f t="shared" si="12"/>
        <v>0.89285714285714279</v>
      </c>
      <c r="K15">
        <f t="shared" si="20"/>
        <v>0.25667509294538904</v>
      </c>
      <c r="L15" s="2">
        <v>12</v>
      </c>
      <c r="M15" s="6">
        <v>3.0469999999999998E-3</v>
      </c>
      <c r="Q15" s="4">
        <f t="shared" si="21"/>
        <v>12.5</v>
      </c>
      <c r="R15">
        <f t="shared" si="0"/>
        <v>500000</v>
      </c>
      <c r="S15">
        <f t="shared" si="1"/>
        <v>1152.7325952224417</v>
      </c>
      <c r="U15">
        <f t="shared" si="13"/>
        <v>3.0469999999999998E-3</v>
      </c>
      <c r="V15">
        <f t="shared" si="14"/>
        <v>0.01</v>
      </c>
      <c r="W15">
        <f t="shared" si="15"/>
        <v>0.867720864333269</v>
      </c>
      <c r="X15">
        <f t="shared" si="16"/>
        <v>2.6439454736234703E-3</v>
      </c>
      <c r="Y15">
        <f t="shared" si="17"/>
        <v>8.6772086433326897E-3</v>
      </c>
      <c r="Z15">
        <f t="shared" si="18"/>
        <v>0.85639971021631289</v>
      </c>
      <c r="AB15">
        <f t="shared" si="19"/>
        <v>999.8845907472537</v>
      </c>
      <c r="AC15">
        <f t="shared" si="2"/>
        <v>987.1998605053974</v>
      </c>
      <c r="AE15">
        <f t="shared" si="3"/>
        <v>0</v>
      </c>
      <c r="AF15">
        <f t="shared" si="4"/>
        <v>0</v>
      </c>
      <c r="AG15">
        <f t="shared" si="4"/>
        <v>-10.70499637770391</v>
      </c>
      <c r="AH15">
        <f t="shared" si="5"/>
        <v>-1321.9727368117351</v>
      </c>
      <c r="AI15">
        <f t="shared" si="6"/>
        <v>-1332.6777331894391</v>
      </c>
      <c r="AJ15">
        <f t="shared" si="7"/>
        <v>12.6847302418563</v>
      </c>
      <c r="AK15">
        <f t="shared" si="22"/>
        <v>69.99192135230777</v>
      </c>
      <c r="AL15">
        <f t="shared" si="8"/>
        <v>-1250.0010815952749</v>
      </c>
      <c r="AN15">
        <f t="shared" si="9"/>
        <v>0</v>
      </c>
      <c r="AO15">
        <f t="shared" si="9"/>
        <v>0</v>
      </c>
      <c r="AP15">
        <f t="shared" si="9"/>
        <v>-2.7477059402272044</v>
      </c>
      <c r="AQ15">
        <f t="shared" si="9"/>
        <v>-339.31747509242246</v>
      </c>
      <c r="AR15">
        <f t="shared" si="9"/>
        <v>-342.06518103264966</v>
      </c>
      <c r="AS15">
        <f t="shared" si="9"/>
        <v>3.2558543138156533</v>
      </c>
      <c r="AT15">
        <f t="shared" si="9"/>
        <v>17.965182918529958</v>
      </c>
      <c r="AU15">
        <f t="shared" si="9"/>
        <v>-320.84414380030398</v>
      </c>
      <c r="AW15">
        <v>12</v>
      </c>
      <c r="AX15">
        <f>IF(Z15&gt;0, (R15*SUMPRODUCT(K15:$K$98, X15:$X$98)-K15*$AZ$3)/Z15, 0)</f>
        <v>1152.7325952224417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10"/>
        <v>0.12000000000000001</v>
      </c>
      <c r="I16" s="5">
        <f t="shared" si="11"/>
        <v>1.1200000000000001</v>
      </c>
      <c r="J16">
        <f t="shared" si="12"/>
        <v>0.89285714285714279</v>
      </c>
      <c r="K16">
        <f t="shared" si="20"/>
        <v>0.22917419012981163</v>
      </c>
      <c r="L16" s="2">
        <v>13</v>
      </c>
      <c r="M16" s="6">
        <v>3.104E-3</v>
      </c>
      <c r="Q16" s="4">
        <f t="shared" si="21"/>
        <v>12.5</v>
      </c>
      <c r="R16">
        <f t="shared" si="0"/>
        <v>500000</v>
      </c>
      <c r="S16">
        <f t="shared" si="1"/>
        <v>1153.3840419840003</v>
      </c>
      <c r="U16">
        <f t="shared" si="13"/>
        <v>3.104E-3</v>
      </c>
      <c r="V16">
        <f t="shared" si="14"/>
        <v>0.01</v>
      </c>
      <c r="W16">
        <f t="shared" si="15"/>
        <v>0.85639971021631289</v>
      </c>
      <c r="X16">
        <f t="shared" si="16"/>
        <v>2.6582647005114353E-3</v>
      </c>
      <c r="Y16">
        <f t="shared" si="17"/>
        <v>8.5639971021631289E-3</v>
      </c>
      <c r="Z16">
        <f t="shared" si="18"/>
        <v>0.84517744841363829</v>
      </c>
      <c r="AB16">
        <f t="shared" si="19"/>
        <v>987.1998605053974</v>
      </c>
      <c r="AC16">
        <f t="shared" si="2"/>
        <v>974.81418164504601</v>
      </c>
      <c r="AE16">
        <f t="shared" si="3"/>
        <v>0</v>
      </c>
      <c r="AF16">
        <f t="shared" si="4"/>
        <v>0</v>
      </c>
      <c r="AG16">
        <f t="shared" si="4"/>
        <v>-10.564718105170478</v>
      </c>
      <c r="AH16">
        <f t="shared" si="5"/>
        <v>-1329.1323502557177</v>
      </c>
      <c r="AI16">
        <f t="shared" si="6"/>
        <v>-1339.6970683608881</v>
      </c>
      <c r="AJ16">
        <f t="shared" si="7"/>
        <v>12.385678860351391</v>
      </c>
      <c r="AK16">
        <f t="shared" si="22"/>
        <v>69.103990235377822</v>
      </c>
      <c r="AL16">
        <f t="shared" si="8"/>
        <v>-1258.207399265159</v>
      </c>
      <c r="AN16">
        <f t="shared" si="9"/>
        <v>0</v>
      </c>
      <c r="AO16">
        <f t="shared" si="9"/>
        <v>0</v>
      </c>
      <c r="AP16">
        <f t="shared" si="9"/>
        <v>-2.4211607157022024</v>
      </c>
      <c r="AQ16">
        <f t="shared" si="9"/>
        <v>-304.60282994518724</v>
      </c>
      <c r="AR16">
        <f t="shared" si="9"/>
        <v>-307.02399066088941</v>
      </c>
      <c r="AS16">
        <f t="shared" si="9"/>
        <v>2.8384779220289582</v>
      </c>
      <c r="AT16">
        <f t="shared" si="9"/>
        <v>15.836850996931123</v>
      </c>
      <c r="AU16">
        <f t="shared" si="9"/>
        <v>-288.34866174192939</v>
      </c>
      <c r="AW16">
        <v>13</v>
      </c>
      <c r="AX16">
        <f>IF(Z16&gt;0, (R16*SUMPRODUCT(K16:$K$98, X16:$X$98)-K16*$AZ$3)/Z16, 0)</f>
        <v>1153.3840419840003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10"/>
        <v>0.12000000000000001</v>
      </c>
      <c r="I17" s="5">
        <f t="shared" si="11"/>
        <v>1.1200000000000001</v>
      </c>
      <c r="J17">
        <f t="shared" si="12"/>
        <v>0.89285714285714279</v>
      </c>
      <c r="K17">
        <f t="shared" si="20"/>
        <v>0.20461981261590323</v>
      </c>
      <c r="L17" s="2">
        <v>14</v>
      </c>
      <c r="M17" s="6">
        <v>3.1700000000000001E-3</v>
      </c>
      <c r="Q17" s="4">
        <f t="shared" si="21"/>
        <v>12.5</v>
      </c>
      <c r="R17">
        <f t="shared" si="0"/>
        <v>500000</v>
      </c>
      <c r="S17">
        <f t="shared" si="1"/>
        <v>1153.5505342915901</v>
      </c>
      <c r="U17">
        <f t="shared" si="13"/>
        <v>3.1700000000000001E-3</v>
      </c>
      <c r="V17">
        <f t="shared" si="14"/>
        <v>0.01</v>
      </c>
      <c r="W17">
        <f t="shared" si="15"/>
        <v>0.84517744841363829</v>
      </c>
      <c r="X17">
        <f t="shared" si="16"/>
        <v>2.6792125114712332E-3</v>
      </c>
      <c r="Y17">
        <f t="shared" si="17"/>
        <v>8.4517744841363825E-3</v>
      </c>
      <c r="Z17">
        <f t="shared" si="18"/>
        <v>0.83404646141803074</v>
      </c>
      <c r="AB17">
        <f t="shared" si="19"/>
        <v>974.81418164504601</v>
      </c>
      <c r="AC17">
        <f t="shared" si="2"/>
        <v>962.11474119277943</v>
      </c>
      <c r="AE17">
        <f t="shared" si="3"/>
        <v>0</v>
      </c>
      <c r="AF17">
        <f t="shared" si="4"/>
        <v>0</v>
      </c>
      <c r="AG17">
        <f t="shared" si="4"/>
        <v>-10.425580767725384</v>
      </c>
      <c r="AH17">
        <f t="shared" si="5"/>
        <v>-1339.6062557356165</v>
      </c>
      <c r="AI17">
        <f t="shared" si="6"/>
        <v>-1350.031836503342</v>
      </c>
      <c r="AJ17">
        <f t="shared" si="7"/>
        <v>12.699440452266572</v>
      </c>
      <c r="AK17">
        <f t="shared" si="22"/>
        <v>68.236992715153221</v>
      </c>
      <c r="AL17">
        <f t="shared" si="8"/>
        <v>-1269.0954033359221</v>
      </c>
      <c r="AN17">
        <f t="shared" si="9"/>
        <v>0</v>
      </c>
      <c r="AO17">
        <f t="shared" si="9"/>
        <v>0</v>
      </c>
      <c r="AP17">
        <f t="shared" si="9"/>
        <v>-2.1332803831039326</v>
      </c>
      <c r="AQ17">
        <f t="shared" si="9"/>
        <v>-274.10998102771362</v>
      </c>
      <c r="AR17">
        <f t="shared" si="9"/>
        <v>-276.24326141081752</v>
      </c>
      <c r="AS17">
        <f t="shared" si="9"/>
        <v>2.5985571256696072</v>
      </c>
      <c r="AT17">
        <f t="shared" si="9"/>
        <v>13.962640662847406</v>
      </c>
      <c r="AU17">
        <f t="shared" si="9"/>
        <v>-259.68206362230052</v>
      </c>
      <c r="AW17">
        <v>14</v>
      </c>
      <c r="AX17">
        <f>IF(Z17&gt;0, (R17*SUMPRODUCT(K17:$K$98, X17:$X$98)-K17*$AZ$3)/Z17, 0)</f>
        <v>1153.5505342915901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10"/>
        <v>0.12000000000000001</v>
      </c>
      <c r="I18" s="5">
        <f t="shared" si="11"/>
        <v>1.1200000000000001</v>
      </c>
      <c r="J18">
        <f t="shared" si="12"/>
        <v>0.89285714285714279</v>
      </c>
      <c r="K18">
        <f t="shared" si="20"/>
        <v>0.1826962612641993</v>
      </c>
      <c r="L18" s="2">
        <v>15</v>
      </c>
      <c r="M18" s="6">
        <v>3.2390000000000001E-3</v>
      </c>
      <c r="Q18" s="4">
        <f t="shared" si="21"/>
        <v>12.5</v>
      </c>
      <c r="R18">
        <f t="shared" si="0"/>
        <v>500000</v>
      </c>
      <c r="S18">
        <f t="shared" si="1"/>
        <v>1152.6459005772931</v>
      </c>
      <c r="U18">
        <f t="shared" si="13"/>
        <v>3.2390000000000001E-3</v>
      </c>
      <c r="V18">
        <f t="shared" si="14"/>
        <v>0.01</v>
      </c>
      <c r="W18">
        <f t="shared" si="15"/>
        <v>0.83404646141803074</v>
      </c>
      <c r="X18">
        <f t="shared" si="16"/>
        <v>2.7014764885330018E-3</v>
      </c>
      <c r="Y18">
        <f t="shared" si="17"/>
        <v>8.3404646141803079E-3</v>
      </c>
      <c r="Z18">
        <f t="shared" si="18"/>
        <v>0.82300452031531746</v>
      </c>
      <c r="AB18">
        <f t="shared" si="19"/>
        <v>962.11474119277943</v>
      </c>
      <c r="AC18">
        <f t="shared" si="2"/>
        <v>948.63278649803226</v>
      </c>
      <c r="AE18">
        <f t="shared" si="3"/>
        <v>0</v>
      </c>
      <c r="AF18">
        <f t="shared" si="4"/>
        <v>0</v>
      </c>
      <c r="AG18">
        <f t="shared" si="4"/>
        <v>-10.287556503941468</v>
      </c>
      <c r="AH18">
        <f t="shared" si="5"/>
        <v>-1350.7382442665009</v>
      </c>
      <c r="AI18">
        <f t="shared" si="6"/>
        <v>-1361.0258007704424</v>
      </c>
      <c r="AJ18">
        <f t="shared" si="7"/>
        <v>13.481954694747174</v>
      </c>
      <c r="AK18">
        <f t="shared" si="22"/>
        <v>67.348031883494571</v>
      </c>
      <c r="AL18">
        <f t="shared" si="8"/>
        <v>-1280.1958141922007</v>
      </c>
      <c r="AN18">
        <f t="shared" si="9"/>
        <v>0</v>
      </c>
      <c r="AO18">
        <f t="shared" si="9"/>
        <v>0</v>
      </c>
      <c r="AP18">
        <f t="shared" si="9"/>
        <v>-1.8794981108143032</v>
      </c>
      <c r="AQ18">
        <f t="shared" si="9"/>
        <v>-246.77482717405852</v>
      </c>
      <c r="AR18">
        <f t="shared" si="9"/>
        <v>-248.65432528487281</v>
      </c>
      <c r="AS18">
        <f t="shared" si="9"/>
        <v>2.4631027172636277</v>
      </c>
      <c r="AT18">
        <f t="shared" si="9"/>
        <v>12.304233628616549</v>
      </c>
      <c r="AU18">
        <f t="shared" si="9"/>
        <v>-233.88698893899263</v>
      </c>
      <c r="AW18">
        <v>15</v>
      </c>
      <c r="AX18">
        <f>IF(Z18&gt;0, (R18*SUMPRODUCT(K18:$K$98, X18:$X$98)-K18*$AZ$3)/Z18, 0)</f>
        <v>1152.6459005772931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10"/>
        <v>0.12000000000000001</v>
      </c>
      <c r="I19" s="5">
        <f t="shared" si="11"/>
        <v>1.1200000000000001</v>
      </c>
      <c r="J19">
        <f t="shared" si="12"/>
        <v>0.89285714285714279</v>
      </c>
      <c r="K19">
        <f t="shared" si="20"/>
        <v>0.16312166184303509</v>
      </c>
      <c r="L19" s="2">
        <v>16</v>
      </c>
      <c r="M19" s="6">
        <v>3.3149999999999998E-3</v>
      </c>
      <c r="Q19" s="4">
        <f t="shared" si="21"/>
        <v>12.5</v>
      </c>
      <c r="R19">
        <f t="shared" si="0"/>
        <v>500000</v>
      </c>
      <c r="S19">
        <f t="shared" si="1"/>
        <v>1150.8723725996233</v>
      </c>
      <c r="U19">
        <f t="shared" si="13"/>
        <v>3.3149999999999998E-3</v>
      </c>
      <c r="V19">
        <f t="shared" si="14"/>
        <v>0.01</v>
      </c>
      <c r="W19">
        <f t="shared" si="15"/>
        <v>0.82300452031531746</v>
      </c>
      <c r="X19">
        <f t="shared" si="16"/>
        <v>2.7282599848452772E-3</v>
      </c>
      <c r="Y19">
        <f t="shared" si="17"/>
        <v>8.2300452031531749E-3</v>
      </c>
      <c r="Z19">
        <f t="shared" si="18"/>
        <v>0.812046215127319</v>
      </c>
      <c r="AB19">
        <f t="shared" si="19"/>
        <v>948.63278649803226</v>
      </c>
      <c r="AC19">
        <f t="shared" si="2"/>
        <v>934.5615542641217</v>
      </c>
      <c r="AE19">
        <f t="shared" si="3"/>
        <v>0</v>
      </c>
      <c r="AF19">
        <f t="shared" si="4"/>
        <v>0</v>
      </c>
      <c r="AG19">
        <f t="shared" si="4"/>
        <v>-10.150577689091488</v>
      </c>
      <c r="AH19">
        <f t="shared" si="5"/>
        <v>-1364.1299924226387</v>
      </c>
      <c r="AI19">
        <f t="shared" si="6"/>
        <v>-1374.2805701117302</v>
      </c>
      <c r="AJ19">
        <f t="shared" si="7"/>
        <v>14.071232233910564</v>
      </c>
      <c r="AK19">
        <f t="shared" si="22"/>
        <v>66.40429505486226</v>
      </c>
      <c r="AL19">
        <f t="shared" si="8"/>
        <v>-1293.8050428229571</v>
      </c>
      <c r="AN19">
        <f t="shared" si="9"/>
        <v>0</v>
      </c>
      <c r="AO19">
        <f t="shared" si="9"/>
        <v>0</v>
      </c>
      <c r="AP19">
        <f t="shared" si="9"/>
        <v>-1.6557791013114382</v>
      </c>
      <c r="AQ19">
        <f t="shared" si="9"/>
        <v>-222.51915133390767</v>
      </c>
      <c r="AR19">
        <f t="shared" si="9"/>
        <v>-224.17493043521912</v>
      </c>
      <c r="AS19">
        <f t="shared" si="9"/>
        <v>2.2953227861747743</v>
      </c>
      <c r="AT19">
        <f t="shared" si="9"/>
        <v>10.831978962864369</v>
      </c>
      <c r="AU19">
        <f t="shared" si="9"/>
        <v>-211.04762868617993</v>
      </c>
      <c r="AW19">
        <v>16</v>
      </c>
      <c r="AX19">
        <f>IF(Z19&gt;0, (R19*SUMPRODUCT(K19:$K$98, X19:$X$98)-K19*$AZ$3)/Z19, 0)</f>
        <v>1150.8723725996233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10"/>
        <v>0.12000000000000001</v>
      </c>
      <c r="I20" s="5">
        <f t="shared" si="11"/>
        <v>1.1200000000000001</v>
      </c>
      <c r="J20">
        <f t="shared" si="12"/>
        <v>0.89285714285714279</v>
      </c>
      <c r="K20">
        <f t="shared" si="20"/>
        <v>0.14564434093128131</v>
      </c>
      <c r="L20" s="2">
        <v>17</v>
      </c>
      <c r="M20" s="6">
        <v>3.3969999999999998E-3</v>
      </c>
      <c r="Q20" s="4">
        <f t="shared" si="21"/>
        <v>12.5</v>
      </c>
      <c r="R20">
        <f t="shared" si="0"/>
        <v>500000</v>
      </c>
      <c r="S20">
        <f t="shared" si="1"/>
        <v>1148.091725574071</v>
      </c>
      <c r="U20">
        <f t="shared" si="13"/>
        <v>3.3969999999999998E-3</v>
      </c>
      <c r="V20">
        <f t="shared" si="14"/>
        <v>0.01</v>
      </c>
      <c r="W20">
        <f t="shared" si="15"/>
        <v>0.812046215127319</v>
      </c>
      <c r="X20">
        <f t="shared" si="16"/>
        <v>2.7585209927875024E-3</v>
      </c>
      <c r="Y20">
        <f t="shared" si="17"/>
        <v>8.1204621512731903E-3</v>
      </c>
      <c r="Z20">
        <f t="shared" si="18"/>
        <v>0.80116723198325834</v>
      </c>
      <c r="AB20">
        <f t="shared" si="19"/>
        <v>934.5615542641217</v>
      </c>
      <c r="AC20">
        <f t="shared" si="2"/>
        <v>919.81346984106108</v>
      </c>
      <c r="AE20">
        <f t="shared" si="3"/>
        <v>0</v>
      </c>
      <c r="AF20">
        <f t="shared" si="4"/>
        <v>0</v>
      </c>
      <c r="AG20">
        <f t="shared" si="4"/>
        <v>-10.014590399790729</v>
      </c>
      <c r="AH20">
        <f t="shared" si="5"/>
        <v>-1379.2604963937513</v>
      </c>
      <c r="AI20">
        <f t="shared" si="6"/>
        <v>-1389.275086793542</v>
      </c>
      <c r="AJ20">
        <f t="shared" si="7"/>
        <v>14.748084423060618</v>
      </c>
      <c r="AK20">
        <f t="shared" si="22"/>
        <v>65.41930879848853</v>
      </c>
      <c r="AL20">
        <f t="shared" si="8"/>
        <v>-1309.1076935719927</v>
      </c>
      <c r="AN20">
        <f t="shared" si="9"/>
        <v>0</v>
      </c>
      <c r="AO20">
        <f t="shared" si="9"/>
        <v>0</v>
      </c>
      <c r="AP20">
        <f t="shared" si="9"/>
        <v>-1.4585684184742578</v>
      </c>
      <c r="AQ20">
        <f t="shared" si="9"/>
        <v>-200.88148596981981</v>
      </c>
      <c r="AR20">
        <f t="shared" si="9"/>
        <v>-202.34005438829405</v>
      </c>
      <c r="AS20">
        <f t="shared" si="9"/>
        <v>2.14797503579556</v>
      </c>
      <c r="AT20">
        <f t="shared" si="9"/>
        <v>9.5279521141358341</v>
      </c>
      <c r="AU20">
        <f t="shared" si="9"/>
        <v>-190.66412723836265</v>
      </c>
      <c r="AW20">
        <v>17</v>
      </c>
      <c r="AX20">
        <f>IF(Z20&gt;0, (R20*SUMPRODUCT(K20:$K$98, X20:$X$98)-K20*$AZ$3)/Z20, 0)</f>
        <v>1148.091725574071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10"/>
        <v>0.12000000000000001</v>
      </c>
      <c r="I21" s="5">
        <f t="shared" si="11"/>
        <v>1.1200000000000001</v>
      </c>
      <c r="J21">
        <f t="shared" si="12"/>
        <v>0.89285714285714279</v>
      </c>
      <c r="K21">
        <f t="shared" si="20"/>
        <v>0.13003959011721544</v>
      </c>
      <c r="L21" s="2">
        <v>18</v>
      </c>
      <c r="M21" s="6">
        <v>3.4910000000000002E-3</v>
      </c>
      <c r="Q21" s="4">
        <f t="shared" si="21"/>
        <v>12.5</v>
      </c>
      <c r="R21">
        <f t="shared" si="0"/>
        <v>500000</v>
      </c>
      <c r="S21">
        <f t="shared" si="1"/>
        <v>1144.3435523274738</v>
      </c>
      <c r="U21">
        <f t="shared" si="13"/>
        <v>3.4910000000000002E-3</v>
      </c>
      <c r="V21">
        <f t="shared" si="14"/>
        <v>0.01</v>
      </c>
      <c r="W21">
        <f t="shared" si="15"/>
        <v>0.80116723198325834</v>
      </c>
      <c r="X21">
        <f t="shared" si="16"/>
        <v>2.7968748068535549E-3</v>
      </c>
      <c r="Y21">
        <f t="shared" si="17"/>
        <v>8.0116723198325832E-3</v>
      </c>
      <c r="Z21">
        <f t="shared" si="18"/>
        <v>0.79035868485657224</v>
      </c>
      <c r="AB21">
        <f t="shared" si="19"/>
        <v>919.81346984106108</v>
      </c>
      <c r="AC21">
        <f t="shared" si="2"/>
        <v>904.44186504164031</v>
      </c>
      <c r="AE21">
        <f t="shared" si="3"/>
        <v>0</v>
      </c>
      <c r="AF21">
        <f t="shared" si="4"/>
        <v>0</v>
      </c>
      <c r="AG21">
        <f t="shared" si="4"/>
        <v>-9.8794835607071523</v>
      </c>
      <c r="AH21">
        <f t="shared" si="5"/>
        <v>-1398.4374034267773</v>
      </c>
      <c r="AI21">
        <f t="shared" si="6"/>
        <v>-1408.3168869874844</v>
      </c>
      <c r="AJ21">
        <f t="shared" si="7"/>
        <v>15.371604799420766</v>
      </c>
      <c r="AK21">
        <f t="shared" si="22"/>
        <v>64.386942888874287</v>
      </c>
      <c r="AL21">
        <f t="shared" si="8"/>
        <v>-1328.5583392991894</v>
      </c>
      <c r="AN21">
        <f t="shared" si="9"/>
        <v>0</v>
      </c>
      <c r="AO21">
        <f t="shared" si="9"/>
        <v>0</v>
      </c>
      <c r="AP21">
        <f t="shared" si="9"/>
        <v>-1.2847239928041263</v>
      </c>
      <c r="AQ21">
        <f t="shared" si="9"/>
        <v>-181.85222674620118</v>
      </c>
      <c r="AR21">
        <f t="shared" si="9"/>
        <v>-183.1369507390053</v>
      </c>
      <c r="AS21">
        <f t="shared" si="9"/>
        <v>1.9989171875604981</v>
      </c>
      <c r="AT21">
        <f t="shared" si="9"/>
        <v>8.3728516621697722</v>
      </c>
      <c r="AU21">
        <f t="shared" si="9"/>
        <v>-172.76518188927503</v>
      </c>
      <c r="AW21">
        <v>18</v>
      </c>
      <c r="AX21">
        <f>IF(Z21&gt;0, (R21*SUMPRODUCT(K21:$K$98, X21:$X$98)-K21*$AZ$3)/Z21, 0)</f>
        <v>1144.3435523274738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10"/>
        <v>0.12000000000000001</v>
      </c>
      <c r="I22" s="5">
        <f t="shared" si="11"/>
        <v>1.1200000000000001</v>
      </c>
      <c r="J22">
        <f t="shared" si="12"/>
        <v>0.89285714285714279</v>
      </c>
      <c r="K22">
        <f t="shared" si="20"/>
        <v>0.11610677689037092</v>
      </c>
      <c r="L22" s="2">
        <v>19</v>
      </c>
      <c r="M22" s="6">
        <v>3.5990000000000002E-3</v>
      </c>
      <c r="Q22" s="4">
        <f t="shared" si="21"/>
        <v>12.5</v>
      </c>
      <c r="R22">
        <f t="shared" si="0"/>
        <v>500000</v>
      </c>
      <c r="S22">
        <f t="shared" si="1"/>
        <v>1139.3168128699785</v>
      </c>
      <c r="U22">
        <f t="shared" si="13"/>
        <v>3.5990000000000002E-3</v>
      </c>
      <c r="V22">
        <f t="shared" si="14"/>
        <v>0.01</v>
      </c>
      <c r="W22">
        <f t="shared" si="15"/>
        <v>0.79035868485657224</v>
      </c>
      <c r="X22">
        <f t="shared" si="16"/>
        <v>2.8445009067988038E-3</v>
      </c>
      <c r="Y22">
        <f t="shared" si="17"/>
        <v>7.9035868485657218E-3</v>
      </c>
      <c r="Z22">
        <f t="shared" si="18"/>
        <v>0.77961059710120773</v>
      </c>
      <c r="AB22">
        <f t="shared" si="19"/>
        <v>904.44186504164031</v>
      </c>
      <c r="AC22">
        <f t="shared" si="2"/>
        <v>888.22346076900897</v>
      </c>
      <c r="AE22">
        <f t="shared" si="3"/>
        <v>0</v>
      </c>
      <c r="AF22">
        <f t="shared" si="4"/>
        <v>0</v>
      </c>
      <c r="AG22">
        <f t="shared" si="4"/>
        <v>-9.7451324637650973</v>
      </c>
      <c r="AH22">
        <f t="shared" si="5"/>
        <v>-1422.250453399402</v>
      </c>
      <c r="AI22">
        <f t="shared" si="6"/>
        <v>-1431.995585863167</v>
      </c>
      <c r="AJ22">
        <f t="shared" si="7"/>
        <v>16.218404272631346</v>
      </c>
      <c r="AK22">
        <f t="shared" si="22"/>
        <v>63.310930552914826</v>
      </c>
      <c r="AL22">
        <f t="shared" si="8"/>
        <v>-1352.4662510376209</v>
      </c>
      <c r="AN22">
        <f t="shared" si="9"/>
        <v>0</v>
      </c>
      <c r="AO22">
        <f t="shared" si="9"/>
        <v>0</v>
      </c>
      <c r="AP22">
        <f t="shared" si="9"/>
        <v>-1.1314759207374849</v>
      </c>
      <c r="AQ22">
        <f t="shared" si="9"/>
        <v>-165.13291607507327</v>
      </c>
      <c r="AR22">
        <f t="shared" si="9"/>
        <v>-166.26439199581074</v>
      </c>
      <c r="AS22">
        <f t="shared" si="9"/>
        <v>1.8830666464002463</v>
      </c>
      <c r="AT22">
        <f t="shared" si="9"/>
        <v>7.3508280884290498</v>
      </c>
      <c r="AU22">
        <f t="shared" si="9"/>
        <v>-157.03049726098143</v>
      </c>
      <c r="AW22">
        <v>19</v>
      </c>
      <c r="AX22">
        <f>IF(Z22&gt;0, (R22*SUMPRODUCT(K22:$K$98, X22:$X$98)-K22*$AZ$3)/Z22, 0)</f>
        <v>1139.3168128699785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10"/>
        <v>0.12000000000000001</v>
      </c>
      <c r="I23" s="5">
        <f t="shared" si="11"/>
        <v>1.1200000000000001</v>
      </c>
      <c r="J23">
        <f t="shared" si="12"/>
        <v>0.89285714285714279</v>
      </c>
      <c r="K23">
        <f t="shared" si="20"/>
        <v>0.10366676508068833</v>
      </c>
      <c r="L23" s="2">
        <v>20</v>
      </c>
      <c r="M23" s="6">
        <v>3.7169999999999998E-3</v>
      </c>
      <c r="Q23" s="4">
        <f t="shared" si="21"/>
        <v>12.5</v>
      </c>
      <c r="R23">
        <f t="shared" si="0"/>
        <v>500000</v>
      </c>
      <c r="S23">
        <f t="shared" si="1"/>
        <v>1132.7337675144636</v>
      </c>
      <c r="U23">
        <f t="shared" si="13"/>
        <v>3.7169999999999998E-3</v>
      </c>
      <c r="V23">
        <f t="shared" si="14"/>
        <v>0.01</v>
      </c>
      <c r="W23">
        <f t="shared" si="15"/>
        <v>0.77961059710120773</v>
      </c>
      <c r="X23">
        <f t="shared" si="16"/>
        <v>2.8978125894251888E-3</v>
      </c>
      <c r="Y23">
        <f t="shared" si="17"/>
        <v>7.7961059710120774E-3</v>
      </c>
      <c r="Z23">
        <f t="shared" si="18"/>
        <v>0.76891667854077039</v>
      </c>
      <c r="AB23">
        <f t="shared" si="19"/>
        <v>888.22346076900897</v>
      </c>
      <c r="AC23">
        <f t="shared" si="2"/>
        <v>870.97788618819459</v>
      </c>
      <c r="AE23">
        <f t="shared" si="3"/>
        <v>0</v>
      </c>
      <c r="AF23">
        <f t="shared" si="4"/>
        <v>0</v>
      </c>
      <c r="AG23">
        <f t="shared" si="4"/>
        <v>-9.6114584817596302</v>
      </c>
      <c r="AH23">
        <f t="shared" si="5"/>
        <v>-1448.9062947125944</v>
      </c>
      <c r="AI23">
        <f t="shared" si="6"/>
        <v>-1458.5177531943541</v>
      </c>
      <c r="AJ23">
        <f t="shared" si="7"/>
        <v>17.245574580814377</v>
      </c>
      <c r="AK23">
        <f t="shared" si="22"/>
        <v>62.175642253830631</v>
      </c>
      <c r="AL23">
        <f t="shared" si="8"/>
        <v>-1379.0965363597093</v>
      </c>
      <c r="AN23">
        <f t="shared" si="9"/>
        <v>0</v>
      </c>
      <c r="AO23">
        <f t="shared" si="9"/>
        <v>0</v>
      </c>
      <c r="AP23">
        <f t="shared" si="9"/>
        <v>-0.99638880851136491</v>
      </c>
      <c r="AQ23">
        <f t="shared" si="9"/>
        <v>-150.2034284779011</v>
      </c>
      <c r="AR23">
        <f t="shared" si="9"/>
        <v>-151.19981728641247</v>
      </c>
      <c r="AS23">
        <f t="shared" si="9"/>
        <v>1.7877929287507741</v>
      </c>
      <c r="AT23">
        <f t="shared" si="9"/>
        <v>6.4455476992687792</v>
      </c>
      <c r="AU23">
        <f t="shared" si="9"/>
        <v>-142.96647665839293</v>
      </c>
      <c r="AW23">
        <v>20</v>
      </c>
      <c r="AX23">
        <f>IF(Z23&gt;0, (R23*SUMPRODUCT(K23:$K$98, X23:$X$98)-K23*$AZ$3)/Z23, 0)</f>
        <v>1132.7337675144636</v>
      </c>
    </row>
    <row r="24" spans="5:50" x14ac:dyDescent="0.25">
      <c r="E24">
        <v>2024</v>
      </c>
      <c r="F24" s="5">
        <f>EconomicRates!C64</f>
        <v>3.5571999999999999E-2</v>
      </c>
      <c r="G24" s="5">
        <f>EconomicRates!D64</f>
        <v>7.0000000000000007E-2</v>
      </c>
      <c r="H24" s="5">
        <f t="shared" si="10"/>
        <v>0.12000000000000001</v>
      </c>
      <c r="I24" s="5">
        <f t="shared" si="11"/>
        <v>1.1200000000000001</v>
      </c>
      <c r="J24">
        <f t="shared" si="12"/>
        <v>0.89285714285714279</v>
      </c>
      <c r="K24">
        <f t="shared" si="20"/>
        <v>9.2559611679185999E-2</v>
      </c>
      <c r="L24" s="2">
        <v>21</v>
      </c>
      <c r="M24" s="6">
        <v>3.852E-3</v>
      </c>
      <c r="Q24" s="4">
        <f t="shared" si="21"/>
        <v>12.5</v>
      </c>
      <c r="R24">
        <f t="shared" si="0"/>
        <v>500000</v>
      </c>
      <c r="S24">
        <f t="shared" si="1"/>
        <v>1124.6938758885485</v>
      </c>
      <c r="U24">
        <f t="shared" si="13"/>
        <v>3.852E-3</v>
      </c>
      <c r="V24">
        <f t="shared" si="14"/>
        <v>0.01</v>
      </c>
      <c r="W24">
        <f t="shared" si="15"/>
        <v>0.76891667854077039</v>
      </c>
      <c r="X24">
        <f t="shared" si="16"/>
        <v>2.9618670457390475E-3</v>
      </c>
      <c r="Y24">
        <f t="shared" si="17"/>
        <v>7.689166785407704E-3</v>
      </c>
      <c r="Z24">
        <f t="shared" si="18"/>
        <v>0.75826564470962365</v>
      </c>
      <c r="AB24">
        <f t="shared" si="19"/>
        <v>870.97788618819459</v>
      </c>
      <c r="AC24">
        <f t="shared" si="2"/>
        <v>852.81672690159564</v>
      </c>
      <c r="AE24">
        <f t="shared" si="3"/>
        <v>0</v>
      </c>
      <c r="AF24">
        <f t="shared" si="4"/>
        <v>0</v>
      </c>
      <c r="AG24">
        <f t="shared" si="4"/>
        <v>-9.4783205588702959</v>
      </c>
      <c r="AH24">
        <f t="shared" si="5"/>
        <v>-1480.9335228695238</v>
      </c>
      <c r="AI24">
        <f t="shared" si="6"/>
        <v>-1490.4118434283941</v>
      </c>
      <c r="AJ24">
        <f t="shared" si="7"/>
        <v>18.161159286598945</v>
      </c>
      <c r="AK24">
        <f t="shared" si="22"/>
        <v>60.968452033173627</v>
      </c>
      <c r="AL24">
        <f t="shared" si="8"/>
        <v>-1411.2822321086217</v>
      </c>
      <c r="AN24">
        <f t="shared" si="9"/>
        <v>0</v>
      </c>
      <c r="AO24">
        <f t="shared" si="9"/>
        <v>0</v>
      </c>
      <c r="AP24">
        <f t="shared" si="9"/>
        <v>-0.87730967029987983</v>
      </c>
      <c r="AQ24">
        <f t="shared" si="9"/>
        <v>-137.07463179949204</v>
      </c>
      <c r="AR24">
        <f t="shared" si="9"/>
        <v>-137.95194146979193</v>
      </c>
      <c r="AS24">
        <f t="shared" si="9"/>
        <v>1.680989851211441</v>
      </c>
      <c r="AT24">
        <f t="shared" si="9"/>
        <v>5.6432162448716285</v>
      </c>
      <c r="AU24">
        <f t="shared" si="9"/>
        <v>-130.62773537370887</v>
      </c>
      <c r="AW24">
        <v>21</v>
      </c>
      <c r="AX24">
        <f>IF(Z24&gt;0, (R24*SUMPRODUCT(K24:$K$98, X24:$X$98)-K24*$AZ$3)/Z24, 0)</f>
        <v>1124.6938758885485</v>
      </c>
    </row>
    <row r="25" spans="5:50" x14ac:dyDescent="0.25">
      <c r="E25">
        <v>2025</v>
      </c>
      <c r="F25" s="5">
        <f>EconomicRates!C65</f>
        <v>3.5571999999999999E-2</v>
      </c>
      <c r="G25" s="5">
        <f>EconomicRates!D65</f>
        <v>7.0000000000000007E-2</v>
      </c>
      <c r="H25" s="5">
        <f t="shared" si="10"/>
        <v>0.12000000000000001</v>
      </c>
      <c r="I25" s="5">
        <f t="shared" si="11"/>
        <v>1.1200000000000001</v>
      </c>
      <c r="J25">
        <f t="shared" si="12"/>
        <v>0.89285714285714279</v>
      </c>
      <c r="K25">
        <f t="shared" si="20"/>
        <v>8.2642510427844637E-2</v>
      </c>
      <c r="L25" s="2">
        <v>22</v>
      </c>
      <c r="M25" s="6">
        <v>4.0049999999999999E-3</v>
      </c>
      <c r="Q25" s="4">
        <f t="shared" si="21"/>
        <v>12.5</v>
      </c>
      <c r="R25">
        <f t="shared" si="0"/>
        <v>500000</v>
      </c>
      <c r="S25">
        <f t="shared" si="1"/>
        <v>1115.0154331063202</v>
      </c>
      <c r="U25">
        <f t="shared" si="13"/>
        <v>4.0049999999999999E-3</v>
      </c>
      <c r="V25">
        <f t="shared" si="14"/>
        <v>0.01</v>
      </c>
      <c r="W25">
        <f t="shared" si="15"/>
        <v>0.75826564470962365</v>
      </c>
      <c r="X25">
        <f t="shared" si="16"/>
        <v>3.0368539070620426E-3</v>
      </c>
      <c r="Y25">
        <f t="shared" si="17"/>
        <v>7.5826564470962369E-3</v>
      </c>
      <c r="Z25">
        <f t="shared" si="18"/>
        <v>0.74764613435546545</v>
      </c>
      <c r="AB25">
        <f t="shared" si="19"/>
        <v>852.81672690159564</v>
      </c>
      <c r="AC25">
        <f t="shared" si="2"/>
        <v>833.63697830862532</v>
      </c>
      <c r="AE25">
        <f t="shared" si="3"/>
        <v>0</v>
      </c>
      <c r="AF25">
        <f t="shared" si="4"/>
        <v>0</v>
      </c>
      <c r="AG25">
        <f t="shared" si="4"/>
        <v>-9.3455766794433188</v>
      </c>
      <c r="AH25">
        <f t="shared" si="5"/>
        <v>-1518.4269535310214</v>
      </c>
      <c r="AI25">
        <f t="shared" si="6"/>
        <v>-1527.7725302104648</v>
      </c>
      <c r="AJ25">
        <f t="shared" si="7"/>
        <v>19.179748592970327</v>
      </c>
      <c r="AK25">
        <f t="shared" si="22"/>
        <v>59.697170883111703</v>
      </c>
      <c r="AL25">
        <f t="shared" si="8"/>
        <v>-1448.8956107343827</v>
      </c>
      <c r="AN25">
        <f t="shared" si="9"/>
        <v>0</v>
      </c>
      <c r="AO25">
        <f t="shared" si="9"/>
        <v>0</v>
      </c>
      <c r="AP25">
        <f t="shared" si="9"/>
        <v>-0.77234191818511611</v>
      </c>
      <c r="AQ25">
        <f t="shared" si="9"/>
        <v>-125.48661534110779</v>
      </c>
      <c r="AR25">
        <f t="shared" si="9"/>
        <v>-126.25895725929293</v>
      </c>
      <c r="AS25">
        <f t="shared" si="9"/>
        <v>1.5850625730979888</v>
      </c>
      <c r="AT25">
        <f t="shared" si="9"/>
        <v>4.9335240672203824</v>
      </c>
      <c r="AU25">
        <f t="shared" si="9"/>
        <v>-119.74037061897454</v>
      </c>
      <c r="AW25">
        <v>22</v>
      </c>
      <c r="AX25">
        <f>IF(Z25&gt;0, (R25*SUMPRODUCT(K25:$K$98, X25:$X$98)-K25*$AZ$3)/Z25, 0)</f>
        <v>1115.0154331063202</v>
      </c>
    </row>
    <row r="26" spans="5:50" x14ac:dyDescent="0.25">
      <c r="E26">
        <v>2026</v>
      </c>
      <c r="F26" s="5">
        <f>EconomicRates!C66</f>
        <v>3.5571999999999999E-2</v>
      </c>
      <c r="G26" s="5">
        <f>EconomicRates!D66</f>
        <v>7.0000000000000007E-2</v>
      </c>
      <c r="H26" s="5">
        <f t="shared" si="10"/>
        <v>0.12000000000000001</v>
      </c>
      <c r="I26" s="5">
        <f t="shared" si="11"/>
        <v>1.1200000000000001</v>
      </c>
      <c r="J26">
        <f t="shared" si="12"/>
        <v>0.89285714285714279</v>
      </c>
      <c r="K26">
        <f t="shared" si="20"/>
        <v>7.3787955739146996E-2</v>
      </c>
      <c r="L26" s="2">
        <v>23</v>
      </c>
      <c r="M26" s="6">
        <v>4.1640000000000002E-3</v>
      </c>
      <c r="Q26" s="4">
        <f t="shared" si="21"/>
        <v>12.5</v>
      </c>
      <c r="R26">
        <f t="shared" si="0"/>
        <v>500000</v>
      </c>
      <c r="S26">
        <f t="shared" si="1"/>
        <v>1103.5974578301289</v>
      </c>
      <c r="U26">
        <f t="shared" si="13"/>
        <v>4.1640000000000002E-3</v>
      </c>
      <c r="V26">
        <f t="shared" si="14"/>
        <v>0.01</v>
      </c>
      <c r="W26">
        <f t="shared" si="15"/>
        <v>0.74764613435546545</v>
      </c>
      <c r="X26">
        <f t="shared" si="16"/>
        <v>3.1131985034561585E-3</v>
      </c>
      <c r="Y26">
        <f t="shared" si="17"/>
        <v>7.4764613435546546E-3</v>
      </c>
      <c r="Z26">
        <f t="shared" si="18"/>
        <v>0.73705647450845468</v>
      </c>
      <c r="AB26">
        <f t="shared" si="19"/>
        <v>833.63697830862532</v>
      </c>
      <c r="AC26">
        <f t="shared" si="2"/>
        <v>813.41365154476773</v>
      </c>
      <c r="AE26">
        <f t="shared" si="3"/>
        <v>0</v>
      </c>
      <c r="AF26">
        <f t="shared" si="4"/>
        <v>0</v>
      </c>
      <c r="AG26">
        <f t="shared" si="4"/>
        <v>-9.2132059313556844</v>
      </c>
      <c r="AH26">
        <f t="shared" si="5"/>
        <v>-1556.5992517280793</v>
      </c>
      <c r="AI26">
        <f t="shared" si="6"/>
        <v>-1565.812457659435</v>
      </c>
      <c r="AJ26">
        <f t="shared" si="7"/>
        <v>20.223326763857585</v>
      </c>
      <c r="AK26">
        <f t="shared" si="22"/>
        <v>58.354588481603777</v>
      </c>
      <c r="AL26">
        <f t="shared" si="8"/>
        <v>-1487.2345424139737</v>
      </c>
      <c r="AN26">
        <f t="shared" si="9"/>
        <v>0</v>
      </c>
      <c r="AO26">
        <f t="shared" si="9"/>
        <v>0</v>
      </c>
      <c r="AP26">
        <f t="shared" si="9"/>
        <v>-0.67982363147851987</v>
      </c>
      <c r="AQ26">
        <f t="shared" si="9"/>
        <v>-114.85827669010085</v>
      </c>
      <c r="AR26">
        <f t="shared" si="9"/>
        <v>-115.53810032157938</v>
      </c>
      <c r="AS26">
        <f t="shared" si="9"/>
        <v>1.4922379401498305</v>
      </c>
      <c r="AT26">
        <f t="shared" si="9"/>
        <v>4.3058657920567169</v>
      </c>
      <c r="AU26">
        <f t="shared" si="9"/>
        <v>-109.73999658937282</v>
      </c>
      <c r="AW26">
        <v>23</v>
      </c>
      <c r="AX26">
        <f>IF(Z26&gt;0, (R26*SUMPRODUCT(K26:$K$98, X26:$X$98)-K26*$AZ$3)/Z26, 0)</f>
        <v>1103.5974578301289</v>
      </c>
    </row>
    <row r="27" spans="5:50" x14ac:dyDescent="0.25">
      <c r="E27">
        <v>2027</v>
      </c>
      <c r="F27" s="5">
        <f>EconomicRates!C67</f>
        <v>3.5571999999999999E-2</v>
      </c>
      <c r="G27" s="5">
        <f>EconomicRates!D67</f>
        <v>7.0000000000000007E-2</v>
      </c>
      <c r="H27" s="5">
        <f t="shared" si="10"/>
        <v>0.12000000000000001</v>
      </c>
      <c r="I27" s="5">
        <f t="shared" si="11"/>
        <v>1.1200000000000001</v>
      </c>
      <c r="J27">
        <f t="shared" si="12"/>
        <v>0.89285714285714279</v>
      </c>
      <c r="K27">
        <f t="shared" si="20"/>
        <v>6.5882103338524095E-2</v>
      </c>
      <c r="L27" s="2">
        <v>24</v>
      </c>
      <c r="M27" s="6">
        <v>4.3350000000000003E-3</v>
      </c>
      <c r="Q27" s="4">
        <f t="shared" si="21"/>
        <v>12.5</v>
      </c>
      <c r="R27">
        <f t="shared" si="0"/>
        <v>500000</v>
      </c>
      <c r="S27">
        <f t="shared" si="1"/>
        <v>1090.9160676604288</v>
      </c>
      <c r="U27">
        <f t="shared" si="13"/>
        <v>4.3350000000000003E-3</v>
      </c>
      <c r="V27">
        <f t="shared" si="14"/>
        <v>0.01</v>
      </c>
      <c r="W27">
        <f t="shared" si="15"/>
        <v>0.73705647450845468</v>
      </c>
      <c r="X27">
        <f t="shared" si="16"/>
        <v>3.1951398169941512E-3</v>
      </c>
      <c r="Y27">
        <f t="shared" si="17"/>
        <v>7.3705647450845466E-3</v>
      </c>
      <c r="Z27">
        <f t="shared" si="18"/>
        <v>0.72649076994637596</v>
      </c>
      <c r="AB27">
        <f t="shared" si="19"/>
        <v>813.41365154476773</v>
      </c>
      <c r="AC27">
        <f t="shared" si="2"/>
        <v>792.54045394149773</v>
      </c>
      <c r="AE27">
        <f t="shared" si="3"/>
        <v>0</v>
      </c>
      <c r="AF27">
        <f t="shared" si="4"/>
        <v>0</v>
      </c>
      <c r="AG27">
        <f t="shared" si="4"/>
        <v>-9.0811346243296995</v>
      </c>
      <c r="AH27">
        <f t="shared" si="5"/>
        <v>-1597.5699084970756</v>
      </c>
      <c r="AI27">
        <f t="shared" si="6"/>
        <v>-1606.6510431214053</v>
      </c>
      <c r="AJ27">
        <f t="shared" si="7"/>
        <v>20.87319760327</v>
      </c>
      <c r="AK27">
        <f t="shared" si="22"/>
        <v>56.938955608133746</v>
      </c>
      <c r="AL27">
        <f t="shared" si="8"/>
        <v>-1528.8388899100016</v>
      </c>
      <c r="AN27">
        <f t="shared" si="9"/>
        <v>0</v>
      </c>
      <c r="AO27">
        <f t="shared" si="9"/>
        <v>0</v>
      </c>
      <c r="AP27">
        <f t="shared" si="9"/>
        <v>-0.59828424975113847</v>
      </c>
      <c r="AQ27">
        <f t="shared" si="9"/>
        <v>-105.25126580212081</v>
      </c>
      <c r="AR27">
        <f t="shared" si="9"/>
        <v>-105.84955005187196</v>
      </c>
      <c r="AS27">
        <f t="shared" si="9"/>
        <v>1.3751701615040677</v>
      </c>
      <c r="AT27">
        <f t="shared" si="9"/>
        <v>3.7512581573627033</v>
      </c>
      <c r="AU27">
        <f t="shared" si="9"/>
        <v>-100.72312173300519</v>
      </c>
      <c r="AW27">
        <v>24</v>
      </c>
      <c r="AX27">
        <f>IF(Z27&gt;0, (R27*SUMPRODUCT(K27:$K$98, X27:$X$98)-K27*$AZ$3)/Z27, 0)</f>
        <v>1090.9160676604288</v>
      </c>
    </row>
    <row r="28" spans="5:50" x14ac:dyDescent="0.25">
      <c r="E28">
        <v>2028</v>
      </c>
      <c r="F28" s="5">
        <f>EconomicRates!C68</f>
        <v>3.5571999999999999E-2</v>
      </c>
      <c r="G28" s="5">
        <f>EconomicRates!D68</f>
        <v>7.0000000000000007E-2</v>
      </c>
      <c r="H28" s="5">
        <f t="shared" si="10"/>
        <v>0.12000000000000001</v>
      </c>
      <c r="I28" s="5">
        <f t="shared" si="11"/>
        <v>1.1200000000000001</v>
      </c>
      <c r="J28">
        <f t="shared" si="12"/>
        <v>0.89285714285714279</v>
      </c>
      <c r="K28">
        <f t="shared" si="20"/>
        <v>5.8823306552253651E-2</v>
      </c>
      <c r="L28" s="2">
        <v>25</v>
      </c>
      <c r="M28" s="6">
        <v>4.522E-3</v>
      </c>
      <c r="Q28" s="4">
        <f t="shared" si="21"/>
        <v>12.5</v>
      </c>
      <c r="R28">
        <f t="shared" si="0"/>
        <v>500000</v>
      </c>
      <c r="S28">
        <f t="shared" si="1"/>
        <v>1077.1904273335711</v>
      </c>
      <c r="U28">
        <f t="shared" si="13"/>
        <v>4.522E-3</v>
      </c>
      <c r="V28">
        <f t="shared" si="14"/>
        <v>0.01</v>
      </c>
      <c r="W28">
        <f t="shared" si="15"/>
        <v>0.72649076994637596</v>
      </c>
      <c r="X28">
        <f t="shared" si="16"/>
        <v>3.285191261697512E-3</v>
      </c>
      <c r="Y28">
        <f t="shared" si="17"/>
        <v>7.2649076994637596E-3</v>
      </c>
      <c r="Z28">
        <f t="shared" si="18"/>
        <v>0.71594067098521474</v>
      </c>
      <c r="AB28">
        <f t="shared" si="19"/>
        <v>792.54045394149773</v>
      </c>
      <c r="AC28">
        <f t="shared" si="2"/>
        <v>771.20443732404703</v>
      </c>
      <c r="AE28">
        <f t="shared" si="3"/>
        <v>0</v>
      </c>
      <c r="AF28">
        <f t="shared" si="4"/>
        <v>0</v>
      </c>
      <c r="AG28">
        <f t="shared" si="4"/>
        <v>-8.9492583873151847</v>
      </c>
      <c r="AH28">
        <f t="shared" si="5"/>
        <v>-1642.5956308487559</v>
      </c>
      <c r="AI28">
        <f t="shared" si="6"/>
        <v>-1651.5448892360712</v>
      </c>
      <c r="AJ28">
        <f t="shared" si="7"/>
        <v>21.336016617450696</v>
      </c>
      <c r="AK28">
        <f t="shared" si="22"/>
        <v>55.477831775904846</v>
      </c>
      <c r="AL28">
        <f t="shared" si="8"/>
        <v>-1574.7310408427156</v>
      </c>
      <c r="AN28">
        <f t="shared" si="9"/>
        <v>0</v>
      </c>
      <c r="AO28">
        <f t="shared" si="9"/>
        <v>0</v>
      </c>
      <c r="AP28">
        <f t="shared" si="9"/>
        <v>-0.52642496953236828</v>
      </c>
      <c r="AQ28">
        <f t="shared" si="9"/>
        <v>-96.622906334808846</v>
      </c>
      <c r="AR28">
        <f t="shared" si="9"/>
        <v>-97.149331304341217</v>
      </c>
      <c r="AS28">
        <f t="shared" si="9"/>
        <v>1.2550550460922802</v>
      </c>
      <c r="AT28">
        <f t="shared" si="9"/>
        <v>3.2633895054084094</v>
      </c>
      <c r="AU28">
        <f t="shared" si="9"/>
        <v>-92.630886752840524</v>
      </c>
      <c r="AW28">
        <v>25</v>
      </c>
      <c r="AX28">
        <f>IF(Z28&gt;0, (R28*SUMPRODUCT(K28:$K$98, X28:$X$98)-K28*$AZ$3)/Z28, 0)</f>
        <v>1077.1904273335711</v>
      </c>
    </row>
    <row r="29" spans="5:50" x14ac:dyDescent="0.25">
      <c r="E29">
        <v>2029</v>
      </c>
      <c r="F29" s="5">
        <f>EconomicRates!C69</f>
        <v>3.5571999999999999E-2</v>
      </c>
      <c r="G29" s="5">
        <f>EconomicRates!D69</f>
        <v>7.0000000000000007E-2</v>
      </c>
      <c r="H29" s="5">
        <f t="shared" si="10"/>
        <v>0.12000000000000001</v>
      </c>
      <c r="I29" s="5">
        <f t="shared" si="11"/>
        <v>1.1200000000000001</v>
      </c>
      <c r="J29">
        <f t="shared" si="12"/>
        <v>0.89285714285714279</v>
      </c>
      <c r="K29">
        <f t="shared" si="20"/>
        <v>5.2520809421655039E-2</v>
      </c>
      <c r="L29" s="2">
        <v>26</v>
      </c>
      <c r="M29" s="6">
        <v>4.7470000000000004E-3</v>
      </c>
      <c r="Q29" s="4">
        <f t="shared" si="21"/>
        <v>12.5</v>
      </c>
      <c r="R29">
        <f t="shared" si="0"/>
        <v>500000</v>
      </c>
      <c r="S29">
        <f t="shared" si="1"/>
        <v>1062.5520970235625</v>
      </c>
      <c r="U29">
        <f t="shared" si="13"/>
        <v>4.7470000000000004E-3</v>
      </c>
      <c r="V29">
        <f t="shared" si="14"/>
        <v>0.01</v>
      </c>
      <c r="W29">
        <f t="shared" si="15"/>
        <v>0.71594067098521474</v>
      </c>
      <c r="X29">
        <f t="shared" si="16"/>
        <v>3.3985703651668148E-3</v>
      </c>
      <c r="Y29">
        <f t="shared" si="17"/>
        <v>7.1594067098521477E-3</v>
      </c>
      <c r="Z29">
        <f t="shared" si="18"/>
        <v>0.70538269391019581</v>
      </c>
      <c r="AB29">
        <f t="shared" si="19"/>
        <v>771.20443732404703</v>
      </c>
      <c r="AC29">
        <f t="shared" si="2"/>
        <v>749.50586061840829</v>
      </c>
      <c r="AE29">
        <f t="shared" si="3"/>
        <v>0</v>
      </c>
      <c r="AF29">
        <f t="shared" si="4"/>
        <v>0</v>
      </c>
      <c r="AG29">
        <f t="shared" si="4"/>
        <v>-8.8172836738774478</v>
      </c>
      <c r="AH29">
        <f t="shared" si="5"/>
        <v>-1699.2851825834075</v>
      </c>
      <c r="AI29">
        <f t="shared" si="6"/>
        <v>-1708.102466257285</v>
      </c>
      <c r="AJ29">
        <f t="shared" si="7"/>
        <v>21.698576705638743</v>
      </c>
      <c r="AK29">
        <f t="shared" si="22"/>
        <v>53.984310612683295</v>
      </c>
      <c r="AL29">
        <f t="shared" si="8"/>
        <v>-1632.419578938963</v>
      </c>
      <c r="AN29">
        <f t="shared" si="9"/>
        <v>0</v>
      </c>
      <c r="AO29">
        <f t="shared" si="9"/>
        <v>0</v>
      </c>
      <c r="AP29">
        <f t="shared" si="9"/>
        <v>-0.46309087545238781</v>
      </c>
      <c r="AQ29">
        <f t="shared" si="9"/>
        <v>-89.247833227505438</v>
      </c>
      <c r="AR29">
        <f t="shared" si="9"/>
        <v>-89.710924102957819</v>
      </c>
      <c r="AS29">
        <f t="shared" si="9"/>
        <v>1.139626811878016</v>
      </c>
      <c r="AT29">
        <f t="shared" si="9"/>
        <v>2.8352996894481688</v>
      </c>
      <c r="AU29">
        <f t="shared" si="9"/>
        <v>-85.735997601631638</v>
      </c>
      <c r="AW29">
        <v>26</v>
      </c>
      <c r="AX29">
        <f>IF(Z29&gt;0, (R29*SUMPRODUCT(K29:$K$98, X29:$X$98)-K29*$AZ$3)/Z29, 0)</f>
        <v>1062.5520970235625</v>
      </c>
    </row>
    <row r="30" spans="5:50" x14ac:dyDescent="0.25">
      <c r="E30">
        <v>2030</v>
      </c>
      <c r="F30" s="5">
        <f>EconomicRates!C70</f>
        <v>3.5571999999999999E-2</v>
      </c>
      <c r="G30" s="5">
        <f>EconomicRates!D70</f>
        <v>7.0000000000000007E-2</v>
      </c>
      <c r="H30" s="5">
        <f t="shared" si="10"/>
        <v>0.12000000000000001</v>
      </c>
      <c r="I30" s="5">
        <f t="shared" si="11"/>
        <v>1.1200000000000001</v>
      </c>
      <c r="J30">
        <f t="shared" si="12"/>
        <v>0.89285714285714279</v>
      </c>
      <c r="K30">
        <f t="shared" si="20"/>
        <v>4.6893579840763422E-2</v>
      </c>
      <c r="L30" s="2">
        <v>27</v>
      </c>
      <c r="M30" s="6">
        <v>4.9870000000000001E-3</v>
      </c>
      <c r="Q30" s="4">
        <f t="shared" si="21"/>
        <v>12.5</v>
      </c>
      <c r="R30">
        <f t="shared" si="0"/>
        <v>500000</v>
      </c>
      <c r="S30">
        <f t="shared" si="1"/>
        <v>1046.5502432311273</v>
      </c>
      <c r="U30">
        <f t="shared" si="13"/>
        <v>4.9870000000000001E-3</v>
      </c>
      <c r="V30">
        <f t="shared" si="14"/>
        <v>0.01</v>
      </c>
      <c r="W30">
        <f t="shared" si="15"/>
        <v>0.70538269391019581</v>
      </c>
      <c r="X30">
        <f t="shared" si="16"/>
        <v>3.5177434945301467E-3</v>
      </c>
      <c r="Y30">
        <f t="shared" si="17"/>
        <v>7.0538269391019585E-3</v>
      </c>
      <c r="Z30">
        <f t="shared" si="18"/>
        <v>0.69481112347656371</v>
      </c>
      <c r="AB30">
        <f t="shared" si="19"/>
        <v>749.50586061840829</v>
      </c>
      <c r="AC30">
        <f t="shared" si="2"/>
        <v>727.15475027409059</v>
      </c>
      <c r="AE30">
        <f t="shared" si="3"/>
        <v>0</v>
      </c>
      <c r="AF30">
        <f t="shared" si="4"/>
        <v>0</v>
      </c>
      <c r="AG30">
        <f t="shared" si="4"/>
        <v>-8.6851390434570455</v>
      </c>
      <c r="AH30">
        <f t="shared" si="5"/>
        <v>-1758.8717472650733</v>
      </c>
      <c r="AI30">
        <f t="shared" si="6"/>
        <v>-1767.5568863085302</v>
      </c>
      <c r="AJ30">
        <f t="shared" si="7"/>
        <v>22.351110344317703</v>
      </c>
      <c r="AK30">
        <f t="shared" si="22"/>
        <v>52.465410243288588</v>
      </c>
      <c r="AL30">
        <f t="shared" si="8"/>
        <v>-1692.740365720924</v>
      </c>
      <c r="AN30">
        <f t="shared" si="9"/>
        <v>0</v>
      </c>
      <c r="AO30">
        <f t="shared" si="9"/>
        <v>0</v>
      </c>
      <c r="AP30">
        <f t="shared" si="9"/>
        <v>-0.40727726116248464</v>
      </c>
      <c r="AQ30">
        <f t="shared" si="9"/>
        <v>-82.479792710037771</v>
      </c>
      <c r="AR30">
        <f t="shared" si="9"/>
        <v>-82.887069971200262</v>
      </c>
      <c r="AS30">
        <f t="shared" si="9"/>
        <v>1.0481235774609754</v>
      </c>
      <c r="AT30">
        <f t="shared" si="9"/>
        <v>2.4602909041220604</v>
      </c>
      <c r="AU30">
        <f t="shared" si="9"/>
        <v>-79.378655489617231</v>
      </c>
      <c r="AW30">
        <v>27</v>
      </c>
      <c r="AX30">
        <f>IF(Z30&gt;0, (R30*SUMPRODUCT(K30:$K$98, X30:$X$98)-K30*$AZ$3)/Z30, 0)</f>
        <v>1046.5502432311273</v>
      </c>
    </row>
    <row r="31" spans="5:50" x14ac:dyDescent="0.25">
      <c r="E31">
        <v>2031</v>
      </c>
      <c r="F31" s="5">
        <f>EconomicRates!C71</f>
        <v>3.5571999999999999E-2</v>
      </c>
      <c r="G31" s="5">
        <f>EconomicRates!D71</f>
        <v>7.0000000000000007E-2</v>
      </c>
      <c r="H31" s="5">
        <f t="shared" si="10"/>
        <v>0.12000000000000001</v>
      </c>
      <c r="I31" s="5">
        <f t="shared" si="11"/>
        <v>1.1200000000000001</v>
      </c>
      <c r="J31">
        <f t="shared" si="12"/>
        <v>0.89285714285714279</v>
      </c>
      <c r="K31">
        <f t="shared" si="20"/>
        <v>4.1869267714967337E-2</v>
      </c>
      <c r="L31" s="2">
        <v>28</v>
      </c>
      <c r="M31" s="6">
        <v>5.2249999999999996E-3</v>
      </c>
      <c r="Q31" s="4">
        <f t="shared" si="21"/>
        <v>12.5</v>
      </c>
      <c r="R31">
        <f t="shared" si="0"/>
        <v>500000</v>
      </c>
      <c r="S31">
        <f t="shared" si="1"/>
        <v>1029.48054446878</v>
      </c>
      <c r="U31">
        <f t="shared" si="13"/>
        <v>5.2249999999999996E-3</v>
      </c>
      <c r="V31">
        <f t="shared" si="14"/>
        <v>0.01</v>
      </c>
      <c r="W31">
        <f t="shared" si="15"/>
        <v>0.69481112347656371</v>
      </c>
      <c r="X31">
        <f t="shared" si="16"/>
        <v>3.630388120165045E-3</v>
      </c>
      <c r="Y31">
        <f t="shared" si="17"/>
        <v>6.9481112347656374E-3</v>
      </c>
      <c r="Z31">
        <f t="shared" si="18"/>
        <v>0.68423262412163299</v>
      </c>
      <c r="AB31">
        <f t="shared" si="19"/>
        <v>727.15475027409059</v>
      </c>
      <c r="AC31">
        <f t="shared" si="2"/>
        <v>704.40417442404078</v>
      </c>
      <c r="AE31">
        <f t="shared" si="3"/>
        <v>0</v>
      </c>
      <c r="AF31">
        <f t="shared" si="4"/>
        <v>0</v>
      </c>
      <c r="AG31">
        <f t="shared" si="4"/>
        <v>-8.5529078015204121</v>
      </c>
      <c r="AH31">
        <f t="shared" si="5"/>
        <v>-1815.1940600825226</v>
      </c>
      <c r="AI31">
        <f t="shared" si="6"/>
        <v>-1823.746967884043</v>
      </c>
      <c r="AJ31">
        <f t="shared" si="7"/>
        <v>22.750575850049813</v>
      </c>
      <c r="AK31">
        <f t="shared" si="22"/>
        <v>50.900832519186345</v>
      </c>
      <c r="AL31">
        <f t="shared" si="8"/>
        <v>-1750.0955595148068</v>
      </c>
      <c r="AN31">
        <f t="shared" si="9"/>
        <v>0</v>
      </c>
      <c r="AO31">
        <f t="shared" si="9"/>
        <v>0</v>
      </c>
      <c r="AP31">
        <f t="shared" si="9"/>
        <v>-0.35810398648329084</v>
      </c>
      <c r="AQ31">
        <f t="shared" si="9"/>
        <v>-76.000846056213646</v>
      </c>
      <c r="AR31">
        <f t="shared" si="9"/>
        <v>-76.358950042696932</v>
      </c>
      <c r="AS31">
        <f t="shared" si="9"/>
        <v>0.95254995093540618</v>
      </c>
      <c r="AT31">
        <f t="shared" si="9"/>
        <v>2.1311805836605284</v>
      </c>
      <c r="AU31">
        <f t="shared" si="9"/>
        <v>-73.275219508101003</v>
      </c>
      <c r="AW31">
        <v>28</v>
      </c>
      <c r="AX31">
        <f>IF(Z31&gt;0, (R31*SUMPRODUCT(K31:$K$98, X31:$X$98)-K31*$AZ$3)/Z31, 0)</f>
        <v>1029.48054446878</v>
      </c>
    </row>
    <row r="32" spans="5:50" x14ac:dyDescent="0.25">
      <c r="E32">
        <v>2032</v>
      </c>
      <c r="F32" s="5">
        <f>EconomicRates!C72</f>
        <v>3.5571999999999999E-2</v>
      </c>
      <c r="G32" s="5">
        <f>EconomicRates!D72</f>
        <v>7.0000000000000007E-2</v>
      </c>
      <c r="H32" s="5">
        <f t="shared" si="10"/>
        <v>0.12000000000000001</v>
      </c>
      <c r="I32" s="5">
        <f t="shared" si="11"/>
        <v>1.1200000000000001</v>
      </c>
      <c r="J32">
        <f t="shared" si="12"/>
        <v>0.89285714285714279</v>
      </c>
      <c r="K32">
        <f t="shared" si="20"/>
        <v>3.7383274745506546E-2</v>
      </c>
      <c r="L32" s="2">
        <v>29</v>
      </c>
      <c r="M32" s="6">
        <v>5.4879999999999998E-3</v>
      </c>
      <c r="Q32" s="4">
        <f t="shared" si="21"/>
        <v>12.5</v>
      </c>
      <c r="R32">
        <f t="shared" si="0"/>
        <v>500000</v>
      </c>
      <c r="S32">
        <f t="shared" si="1"/>
        <v>1012.0209821099165</v>
      </c>
      <c r="U32">
        <f t="shared" si="13"/>
        <v>5.4879999999999998E-3</v>
      </c>
      <c r="V32">
        <f t="shared" si="14"/>
        <v>0.01</v>
      </c>
      <c r="W32">
        <f t="shared" si="15"/>
        <v>0.68423262412163299</v>
      </c>
      <c r="X32">
        <f t="shared" si="16"/>
        <v>3.7550686411795217E-3</v>
      </c>
      <c r="Y32">
        <f t="shared" si="17"/>
        <v>6.84232624121633E-3</v>
      </c>
      <c r="Z32">
        <f t="shared" si="18"/>
        <v>0.67363522923923724</v>
      </c>
      <c r="AB32">
        <f t="shared" si="19"/>
        <v>704.40417442404078</v>
      </c>
      <c r="AC32">
        <f t="shared" si="2"/>
        <v>681.7329862785316</v>
      </c>
      <c r="AE32">
        <f t="shared" si="3"/>
        <v>0</v>
      </c>
      <c r="AF32">
        <f t="shared" si="4"/>
        <v>0</v>
      </c>
      <c r="AG32">
        <f t="shared" si="4"/>
        <v>-8.4204403654904656</v>
      </c>
      <c r="AH32">
        <f t="shared" si="5"/>
        <v>-1877.5343205897609</v>
      </c>
      <c r="AI32">
        <f t="shared" si="6"/>
        <v>-1885.9547609552515</v>
      </c>
      <c r="AJ32">
        <f t="shared" si="7"/>
        <v>22.671188145509177</v>
      </c>
      <c r="AK32">
        <f t="shared" si="22"/>
        <v>49.308292209682861</v>
      </c>
      <c r="AL32">
        <f t="shared" si="8"/>
        <v>-1813.9752806000595</v>
      </c>
      <c r="AN32">
        <f t="shared" si="9"/>
        <v>0</v>
      </c>
      <c r="AO32">
        <f t="shared" si="9"/>
        <v>0</v>
      </c>
      <c r="AP32">
        <f t="shared" si="9"/>
        <v>-0.31478363566128365</v>
      </c>
      <c r="AQ32">
        <f t="shared" si="9"/>
        <v>-70.188381350724995</v>
      </c>
      <c r="AR32">
        <f t="shared" si="9"/>
        <v>-70.503164986386281</v>
      </c>
      <c r="AS32">
        <f t="shared" si="9"/>
        <v>0.84752325525064065</v>
      </c>
      <c r="AT32">
        <f t="shared" si="9"/>
        <v>1.8433054349062945</v>
      </c>
      <c r="AU32">
        <f t="shared" si="9"/>
        <v>-67.812336296229361</v>
      </c>
      <c r="AW32">
        <v>29</v>
      </c>
      <c r="AX32">
        <f>IF(Z32&gt;0, (R32*SUMPRODUCT(K32:$K$98, X32:$X$98)-K32*$AZ$3)/Z32, 0)</f>
        <v>1012.0209821099165</v>
      </c>
    </row>
    <row r="33" spans="5:50" x14ac:dyDescent="0.25">
      <c r="E33">
        <v>2033</v>
      </c>
      <c r="F33" s="5">
        <f>EconomicRates!C73</f>
        <v>3.5571999999999999E-2</v>
      </c>
      <c r="G33" s="5">
        <f>EconomicRates!D73</f>
        <v>7.0000000000000007E-2</v>
      </c>
      <c r="H33" s="5">
        <f t="shared" si="10"/>
        <v>0.12000000000000001</v>
      </c>
      <c r="I33" s="5">
        <f t="shared" si="11"/>
        <v>1.1200000000000001</v>
      </c>
      <c r="J33">
        <f t="shared" si="12"/>
        <v>0.89285714285714279</v>
      </c>
      <c r="K33">
        <f t="shared" si="20"/>
        <v>3.337792387991656E-2</v>
      </c>
      <c r="L33" s="2">
        <v>30</v>
      </c>
      <c r="M33" s="6">
        <v>5.7670000000000004E-3</v>
      </c>
      <c r="Q33" s="4">
        <f t="shared" si="21"/>
        <v>12.5</v>
      </c>
      <c r="R33">
        <f t="shared" si="0"/>
        <v>500000</v>
      </c>
      <c r="S33">
        <f t="shared" si="1"/>
        <v>994.1876769886095</v>
      </c>
      <c r="U33">
        <f t="shared" si="13"/>
        <v>5.7670000000000004E-3</v>
      </c>
      <c r="V33">
        <f t="shared" si="14"/>
        <v>0.01</v>
      </c>
      <c r="W33">
        <f t="shared" si="15"/>
        <v>0.67363522923923724</v>
      </c>
      <c r="X33">
        <f t="shared" si="16"/>
        <v>3.8848543670226814E-3</v>
      </c>
      <c r="Y33">
        <f t="shared" si="17"/>
        <v>6.7363522923923726E-3</v>
      </c>
      <c r="Z33">
        <f t="shared" si="18"/>
        <v>0.66301402257982223</v>
      </c>
      <c r="AB33">
        <f t="shared" si="19"/>
        <v>681.7329862785316</v>
      </c>
      <c r="AC33">
        <f t="shared" si="2"/>
        <v>659.16037091950693</v>
      </c>
      <c r="AE33">
        <f t="shared" si="3"/>
        <v>0</v>
      </c>
      <c r="AF33">
        <f t="shared" si="4"/>
        <v>0</v>
      </c>
      <c r="AG33">
        <f t="shared" si="4"/>
        <v>-8.2876752822477773</v>
      </c>
      <c r="AH33">
        <f t="shared" si="5"/>
        <v>-1942.4271835113407</v>
      </c>
      <c r="AI33">
        <f t="shared" si="6"/>
        <v>-1950.7148587935885</v>
      </c>
      <c r="AJ33">
        <f t="shared" si="7"/>
        <v>22.572615359024667</v>
      </c>
      <c r="AK33">
        <f t="shared" si="22"/>
        <v>47.721309039497214</v>
      </c>
      <c r="AL33">
        <f t="shared" si="8"/>
        <v>-1880.4209343950665</v>
      </c>
      <c r="AN33">
        <f t="shared" si="9"/>
        <v>0</v>
      </c>
      <c r="AO33">
        <f t="shared" si="9"/>
        <v>0</v>
      </c>
      <c r="AP33">
        <f t="shared" si="9"/>
        <v>-0.27662539471233233</v>
      </c>
      <c r="AQ33">
        <f t="shared" si="9"/>
        <v>-64.83418667352224</v>
      </c>
      <c r="AR33">
        <f t="shared" si="9"/>
        <v>-65.11081206823458</v>
      </c>
      <c r="AS33">
        <f t="shared" si="9"/>
        <v>0.75342703722416071</v>
      </c>
      <c r="AT33">
        <f t="shared" si="9"/>
        <v>1.592838220570312</v>
      </c>
      <c r="AU33">
        <f t="shared" si="9"/>
        <v>-62.764546810440102</v>
      </c>
      <c r="AW33">
        <v>30</v>
      </c>
      <c r="AX33">
        <f>IF(Z33&gt;0, (R33*SUMPRODUCT(K33:$K$98, X33:$X$98)-K33*$AZ$3)/Z33, 0)</f>
        <v>994.1876769886095</v>
      </c>
    </row>
    <row r="34" spans="5:50" x14ac:dyDescent="0.25">
      <c r="E34">
        <v>2034</v>
      </c>
      <c r="F34" s="5">
        <f>EconomicRates!C74</f>
        <v>3.5571999999999999E-2</v>
      </c>
      <c r="G34" s="5">
        <f>EconomicRates!D74</f>
        <v>7.0000000000000007E-2</v>
      </c>
      <c r="H34" s="5">
        <f t="shared" si="10"/>
        <v>0.12000000000000001</v>
      </c>
      <c r="I34" s="5">
        <f t="shared" si="11"/>
        <v>1.1200000000000001</v>
      </c>
      <c r="J34">
        <f t="shared" si="12"/>
        <v>0.89285714285714279</v>
      </c>
      <c r="K34">
        <f t="shared" si="20"/>
        <v>2.9801717749925499E-2</v>
      </c>
      <c r="L34" s="2">
        <v>31</v>
      </c>
      <c r="M34" s="6">
        <v>6.0780000000000001E-3</v>
      </c>
      <c r="Q34" s="4">
        <f t="shared" si="21"/>
        <v>12.5</v>
      </c>
      <c r="R34">
        <f t="shared" si="0"/>
        <v>500000</v>
      </c>
      <c r="S34">
        <f t="shared" si="1"/>
        <v>976.21870928409908</v>
      </c>
      <c r="U34">
        <f t="shared" si="13"/>
        <v>6.0780000000000001E-3</v>
      </c>
      <c r="V34">
        <f t="shared" si="14"/>
        <v>0.01</v>
      </c>
      <c r="W34">
        <f t="shared" si="15"/>
        <v>0.66301402257982223</v>
      </c>
      <c r="X34">
        <f t="shared" si="16"/>
        <v>4.0297992292401595E-3</v>
      </c>
      <c r="Y34">
        <f t="shared" si="17"/>
        <v>6.6301402257982226E-3</v>
      </c>
      <c r="Z34">
        <f t="shared" si="18"/>
        <v>0.65235408312478382</v>
      </c>
      <c r="AB34">
        <f t="shared" si="19"/>
        <v>659.16037091950693</v>
      </c>
      <c r="AC34">
        <f t="shared" si="2"/>
        <v>636.84026102428834</v>
      </c>
      <c r="AE34">
        <f t="shared" si="3"/>
        <v>0</v>
      </c>
      <c r="AF34">
        <f t="shared" si="4"/>
        <v>0</v>
      </c>
      <c r="AG34">
        <f t="shared" si="4"/>
        <v>-8.154426039059798</v>
      </c>
      <c r="AH34">
        <f t="shared" si="5"/>
        <v>-2014.8996146200798</v>
      </c>
      <c r="AI34">
        <f t="shared" si="6"/>
        <v>-2023.0540406591397</v>
      </c>
      <c r="AJ34">
        <f t="shared" si="7"/>
        <v>22.320109895218593</v>
      </c>
      <c r="AK34">
        <f t="shared" si="22"/>
        <v>46.141225964365489</v>
      </c>
      <c r="AL34">
        <f t="shared" si="8"/>
        <v>-1954.5927047995556</v>
      </c>
      <c r="AN34">
        <f t="shared" si="9"/>
        <v>0</v>
      </c>
      <c r="AO34">
        <f t="shared" si="9"/>
        <v>0</v>
      </c>
      <c r="AP34">
        <f t="shared" si="9"/>
        <v>-0.24301590322870306</v>
      </c>
      <c r="AQ34">
        <f t="shared" si="9"/>
        <v>-60.047469609341277</v>
      </c>
      <c r="AR34">
        <f t="shared" si="9"/>
        <v>-60.290485512569987</v>
      </c>
      <c r="AS34">
        <f t="shared" si="9"/>
        <v>0.66517761524462371</v>
      </c>
      <c r="AT34">
        <f t="shared" si="9"/>
        <v>1.3750877928255543</v>
      </c>
      <c r="AU34">
        <f t="shared" ref="AU34:AU89" si="23">AL34*$K34</f>
        <v>-58.250220104499803</v>
      </c>
      <c r="AW34">
        <v>31</v>
      </c>
      <c r="AX34">
        <f>IF(Z34&gt;0, (R34*SUMPRODUCT(K34:$K$98, X34:$X$98)-K34*$AZ$3)/Z34, 0)</f>
        <v>976.21870928409908</v>
      </c>
    </row>
    <row r="35" spans="5:50" x14ac:dyDescent="0.25">
      <c r="E35">
        <v>2035</v>
      </c>
      <c r="F35" s="5">
        <f>EconomicRates!C75</f>
        <v>3.5571999999999999E-2</v>
      </c>
      <c r="G35" s="5">
        <f>EconomicRates!D75</f>
        <v>7.0000000000000007E-2</v>
      </c>
      <c r="H35" s="5">
        <f t="shared" si="10"/>
        <v>0.12000000000000001</v>
      </c>
      <c r="I35" s="5">
        <f t="shared" si="11"/>
        <v>1.1200000000000001</v>
      </c>
      <c r="J35">
        <f t="shared" si="12"/>
        <v>0.89285714285714279</v>
      </c>
      <c r="K35">
        <f t="shared" si="20"/>
        <v>2.660867656243348E-2</v>
      </c>
      <c r="L35" s="2">
        <v>32</v>
      </c>
      <c r="M35" s="6">
        <v>6.4359999999999999E-3</v>
      </c>
      <c r="Q35" s="4">
        <f t="shared" si="21"/>
        <v>12.5</v>
      </c>
      <c r="R35">
        <f t="shared" si="0"/>
        <v>500000</v>
      </c>
      <c r="S35">
        <f t="shared" si="1"/>
        <v>958.10651084143785</v>
      </c>
      <c r="U35">
        <f t="shared" si="13"/>
        <v>6.4359999999999999E-3</v>
      </c>
      <c r="V35">
        <f t="shared" si="14"/>
        <v>0.01</v>
      </c>
      <c r="W35">
        <f t="shared" si="15"/>
        <v>0.65235408312478382</v>
      </c>
      <c r="X35">
        <f t="shared" si="16"/>
        <v>4.1985508789911087E-3</v>
      </c>
      <c r="Y35">
        <f t="shared" si="17"/>
        <v>6.5235408312478383E-3</v>
      </c>
      <c r="Z35">
        <f t="shared" si="18"/>
        <v>0.64163199141454486</v>
      </c>
      <c r="AB35">
        <f t="shared" si="19"/>
        <v>636.84026102428834</v>
      </c>
      <c r="AC35">
        <f t="shared" si="2"/>
        <v>614.75178853843295</v>
      </c>
      <c r="AE35">
        <f t="shared" si="3"/>
        <v>0</v>
      </c>
      <c r="AF35">
        <f t="shared" ref="AF35:AG66" si="24">-$Z35*P35</f>
        <v>0</v>
      </c>
      <c r="AG35">
        <f t="shared" si="24"/>
        <v>-8.0203998926818105</v>
      </c>
      <c r="AH35">
        <f t="shared" si="5"/>
        <v>-2099.2754394955546</v>
      </c>
      <c r="AI35">
        <f t="shared" ref="AI35:AI66" si="25">SUM(AE35:AH35)</f>
        <v>-2107.2958393882363</v>
      </c>
      <c r="AJ35">
        <f t="shared" si="7"/>
        <v>22.088472485855391</v>
      </c>
      <c r="AK35">
        <f t="shared" si="22"/>
        <v>44.578818271700186</v>
      </c>
      <c r="AL35">
        <f t="shared" ref="AL35:AL89" si="26">SUM(AI35:AK35)</f>
        <v>-2040.6285486306811</v>
      </c>
      <c r="AN35">
        <f t="shared" ref="AN35:AT66" si="27">AE35*$K35</f>
        <v>0</v>
      </c>
      <c r="AO35">
        <f t="shared" si="27"/>
        <v>0</v>
      </c>
      <c r="AP35">
        <f t="shared" si="27"/>
        <v>-0.21341222664574649</v>
      </c>
      <c r="AQ35">
        <f t="shared" si="27"/>
        <v>-55.858941184997605</v>
      </c>
      <c r="AR35">
        <f t="shared" si="27"/>
        <v>-56.072353411643348</v>
      </c>
      <c r="AS35">
        <f t="shared" si="27"/>
        <v>0.58774502013433716</v>
      </c>
      <c r="AT35">
        <f t="shared" si="27"/>
        <v>1.18618335692717</v>
      </c>
      <c r="AU35">
        <f t="shared" si="23"/>
        <v>-54.298425034581854</v>
      </c>
      <c r="AW35">
        <v>32</v>
      </c>
      <c r="AX35">
        <f>IF(Z35&gt;0, (R35*SUMPRODUCT(K35:$K$98, X35:$X$98)-K35*$AZ$3)/Z35, 0)</f>
        <v>958.10651084143785</v>
      </c>
    </row>
    <row r="36" spans="5:50" x14ac:dyDescent="0.25">
      <c r="E36">
        <v>2036</v>
      </c>
      <c r="F36" s="5">
        <f>EconomicRates!C76</f>
        <v>3.5571999999999999E-2</v>
      </c>
      <c r="G36" s="5">
        <f>EconomicRates!D76</f>
        <v>7.0000000000000007E-2</v>
      </c>
      <c r="H36" s="5">
        <f t="shared" si="10"/>
        <v>0.12000000000000001</v>
      </c>
      <c r="I36" s="5">
        <f t="shared" si="11"/>
        <v>1.1200000000000001</v>
      </c>
      <c r="J36">
        <f t="shared" si="12"/>
        <v>0.89285714285714279</v>
      </c>
      <c r="K36">
        <f t="shared" si="20"/>
        <v>2.3757746930744176E-2</v>
      </c>
      <c r="L36" s="2">
        <v>33</v>
      </c>
      <c r="M36" s="6">
        <v>6.8199999999999997E-3</v>
      </c>
      <c r="Q36" s="4">
        <f t="shared" si="21"/>
        <v>12.5</v>
      </c>
      <c r="R36">
        <f t="shared" si="0"/>
        <v>500000</v>
      </c>
      <c r="S36">
        <f t="shared" si="1"/>
        <v>939.67575319754837</v>
      </c>
      <c r="U36">
        <f t="shared" si="13"/>
        <v>6.8199999999999997E-3</v>
      </c>
      <c r="V36">
        <f t="shared" si="14"/>
        <v>0.01</v>
      </c>
      <c r="W36">
        <f t="shared" si="15"/>
        <v>0.64163199141454486</v>
      </c>
      <c r="X36">
        <f t="shared" si="16"/>
        <v>4.3759301814471959E-3</v>
      </c>
      <c r="Y36">
        <f t="shared" si="17"/>
        <v>6.4163199141454488E-3</v>
      </c>
      <c r="Z36">
        <f t="shared" si="18"/>
        <v>0.63083974131895215</v>
      </c>
      <c r="AB36">
        <f t="shared" si="19"/>
        <v>614.75178853843295</v>
      </c>
      <c r="AC36">
        <f t="shared" si="2"/>
        <v>592.78480907083292</v>
      </c>
      <c r="AE36">
        <f t="shared" si="3"/>
        <v>0</v>
      </c>
      <c r="AF36">
        <f t="shared" si="24"/>
        <v>0</v>
      </c>
      <c r="AG36">
        <f t="shared" si="24"/>
        <v>-7.8854967664869022</v>
      </c>
      <c r="AH36">
        <f t="shared" si="5"/>
        <v>-2187.9650907235978</v>
      </c>
      <c r="AI36">
        <f t="shared" si="25"/>
        <v>-2195.8505874900848</v>
      </c>
      <c r="AJ36">
        <f t="shared" si="7"/>
        <v>21.966979467600027</v>
      </c>
      <c r="AK36">
        <f t="shared" si="22"/>
        <v>43.032625197690308</v>
      </c>
      <c r="AL36">
        <f t="shared" si="26"/>
        <v>-2130.8509828247943</v>
      </c>
      <c r="AN36">
        <f t="shared" si="27"/>
        <v>0</v>
      </c>
      <c r="AO36">
        <f t="shared" si="27"/>
        <v>0</v>
      </c>
      <c r="AP36">
        <f t="shared" si="27"/>
        <v>-0.18734163660139733</v>
      </c>
      <c r="AQ36">
        <f t="shared" si="27"/>
        <v>-51.981120918713955</v>
      </c>
      <c r="AR36">
        <f t="shared" si="27"/>
        <v>-52.168462555315358</v>
      </c>
      <c r="AS36">
        <f t="shared" si="27"/>
        <v>0.52188593902409486</v>
      </c>
      <c r="AT36">
        <f t="shared" si="27"/>
        <v>1.0223582192122913</v>
      </c>
      <c r="AU36">
        <f t="shared" si="23"/>
        <v>-50.62421839707897</v>
      </c>
      <c r="AW36">
        <v>33</v>
      </c>
      <c r="AX36">
        <f>IF(Z36&gt;0, (R36*SUMPRODUCT(K36:$K$98, X36:$X$98)-K36*$AZ$3)/Z36, 0)</f>
        <v>939.67575319754837</v>
      </c>
    </row>
    <row r="37" spans="5:50" x14ac:dyDescent="0.25">
      <c r="E37">
        <v>2037</v>
      </c>
      <c r="F37" s="5">
        <f>EconomicRates!C77</f>
        <v>3.5571999999999999E-2</v>
      </c>
      <c r="G37" s="5">
        <f>EconomicRates!D77</f>
        <v>7.0000000000000007E-2</v>
      </c>
      <c r="H37" s="5">
        <f t="shared" si="10"/>
        <v>0.12000000000000001</v>
      </c>
      <c r="I37" s="5">
        <f t="shared" si="11"/>
        <v>1.1200000000000001</v>
      </c>
      <c r="J37">
        <f t="shared" si="12"/>
        <v>0.89285714285714279</v>
      </c>
      <c r="K37">
        <f t="shared" si="20"/>
        <v>2.1212274045307299E-2</v>
      </c>
      <c r="L37" s="2">
        <v>34</v>
      </c>
      <c r="M37" s="6">
        <v>7.2269999999999999E-3</v>
      </c>
      <c r="Q37" s="4">
        <f t="shared" si="21"/>
        <v>12.5</v>
      </c>
      <c r="R37">
        <f t="shared" si="0"/>
        <v>500000</v>
      </c>
      <c r="S37">
        <f t="shared" si="1"/>
        <v>921.11276650287232</v>
      </c>
      <c r="U37">
        <f t="shared" si="13"/>
        <v>7.2269999999999999E-3</v>
      </c>
      <c r="V37">
        <f t="shared" si="14"/>
        <v>0.01</v>
      </c>
      <c r="W37">
        <f t="shared" si="15"/>
        <v>0.63083974131895215</v>
      </c>
      <c r="X37">
        <f t="shared" si="16"/>
        <v>4.5590788105120674E-3</v>
      </c>
      <c r="Y37">
        <f t="shared" si="17"/>
        <v>6.308397413189522E-3</v>
      </c>
      <c r="Z37">
        <f t="shared" si="18"/>
        <v>0.6199722650952505</v>
      </c>
      <c r="AB37">
        <f t="shared" si="19"/>
        <v>592.78480907083292</v>
      </c>
      <c r="AC37">
        <f t="shared" si="2"/>
        <v>571.06436825693834</v>
      </c>
      <c r="AE37">
        <f t="shared" si="3"/>
        <v>0</v>
      </c>
      <c r="AF37">
        <f t="shared" si="24"/>
        <v>0</v>
      </c>
      <c r="AG37">
        <f t="shared" si="24"/>
        <v>-7.7496533136906312</v>
      </c>
      <c r="AH37">
        <f t="shared" si="5"/>
        <v>-2279.5394052560337</v>
      </c>
      <c r="AI37">
        <f t="shared" si="25"/>
        <v>-2287.2890585697241</v>
      </c>
      <c r="AJ37">
        <f t="shared" si="7"/>
        <v>21.720440813894584</v>
      </c>
      <c r="AK37">
        <f t="shared" si="22"/>
        <v>41.494936634958307</v>
      </c>
      <c r="AL37">
        <f t="shared" si="26"/>
        <v>-2224.0736811208712</v>
      </c>
      <c r="AN37">
        <f t="shared" si="27"/>
        <v>0</v>
      </c>
      <c r="AO37">
        <f t="shared" si="27"/>
        <v>0</v>
      </c>
      <c r="AP37">
        <f t="shared" si="27"/>
        <v>-0.16438776984612949</v>
      </c>
      <c r="AQ37">
        <f t="shared" si="27"/>
        <v>-48.354214561367797</v>
      </c>
      <c r="AR37">
        <f t="shared" si="27"/>
        <v>-48.518602331213927</v>
      </c>
      <c r="AS37">
        <f t="shared" si="27"/>
        <v>0.46073994292920945</v>
      </c>
      <c r="AT37">
        <f t="shared" si="27"/>
        <v>0.88020196739339707</v>
      </c>
      <c r="AU37">
        <f t="shared" si="23"/>
        <v>-47.177660420891321</v>
      </c>
      <c r="AW37">
        <v>34</v>
      </c>
      <c r="AX37">
        <f>IF(Z37&gt;0, (R37*SUMPRODUCT(K37:$K$98, X37:$X$98)-K37*$AZ$3)/Z37, 0)</f>
        <v>921.11276650287232</v>
      </c>
    </row>
    <row r="38" spans="5:50" x14ac:dyDescent="0.25">
      <c r="E38">
        <v>2038</v>
      </c>
      <c r="F38" s="5">
        <f>EconomicRates!C78</f>
        <v>3.5571999999999999E-2</v>
      </c>
      <c r="G38" s="5">
        <f>EconomicRates!D78</f>
        <v>7.0000000000000007E-2</v>
      </c>
      <c r="H38" s="5">
        <f t="shared" si="10"/>
        <v>0.12000000000000001</v>
      </c>
      <c r="I38" s="5">
        <f t="shared" si="11"/>
        <v>1.1200000000000001</v>
      </c>
      <c r="J38">
        <f t="shared" si="12"/>
        <v>0.89285714285714279</v>
      </c>
      <c r="K38">
        <f t="shared" si="20"/>
        <v>1.8939530397595803E-2</v>
      </c>
      <c r="L38" s="2">
        <v>35</v>
      </c>
      <c r="M38" s="6">
        <v>7.6860000000000001E-3</v>
      </c>
      <c r="Q38" s="4">
        <f t="shared" si="21"/>
        <v>12.5</v>
      </c>
      <c r="R38">
        <f t="shared" si="0"/>
        <v>500000</v>
      </c>
      <c r="S38">
        <f t="shared" si="1"/>
        <v>902.66322860235357</v>
      </c>
      <c r="U38">
        <f t="shared" si="13"/>
        <v>7.6860000000000001E-3</v>
      </c>
      <c r="V38">
        <f t="shared" si="14"/>
        <v>0.01</v>
      </c>
      <c r="W38">
        <f t="shared" si="15"/>
        <v>0.6199722650952505</v>
      </c>
      <c r="X38">
        <f t="shared" si="16"/>
        <v>4.765106829522095E-3</v>
      </c>
      <c r="Y38">
        <f t="shared" si="17"/>
        <v>6.199722650952505E-3</v>
      </c>
      <c r="Z38">
        <f t="shared" si="18"/>
        <v>0.60900743561477588</v>
      </c>
      <c r="AB38">
        <f t="shared" si="19"/>
        <v>571.06436825693834</v>
      </c>
      <c r="AC38">
        <f t="shared" si="2"/>
        <v>549.72861807487357</v>
      </c>
      <c r="AE38">
        <f t="shared" si="3"/>
        <v>0</v>
      </c>
      <c r="AF38">
        <f t="shared" si="24"/>
        <v>0</v>
      </c>
      <c r="AG38">
        <f t="shared" si="24"/>
        <v>-7.6125929451846988</v>
      </c>
      <c r="AH38">
        <f t="shared" si="5"/>
        <v>-2382.5534147610474</v>
      </c>
      <c r="AI38">
        <f t="shared" si="25"/>
        <v>-2390.166007706232</v>
      </c>
      <c r="AJ38">
        <f t="shared" si="7"/>
        <v>21.335750182064771</v>
      </c>
      <c r="AK38">
        <f t="shared" si="22"/>
        <v>39.974505777985691</v>
      </c>
      <c r="AL38">
        <f t="shared" si="26"/>
        <v>-2328.8557517461818</v>
      </c>
      <c r="AN38">
        <f t="shared" si="27"/>
        <v>0</v>
      </c>
      <c r="AO38">
        <f t="shared" si="27"/>
        <v>0</v>
      </c>
      <c r="AP38">
        <f t="shared" si="27"/>
        <v>-0.14417893548984898</v>
      </c>
      <c r="AQ38">
        <f t="shared" si="27"/>
        <v>-45.124442822762539</v>
      </c>
      <c r="AR38">
        <f t="shared" si="27"/>
        <v>-45.268621758252387</v>
      </c>
      <c r="AS38">
        <f t="shared" si="27"/>
        <v>0.40408908912872593</v>
      </c>
      <c r="AT38">
        <f t="shared" si="27"/>
        <v>0.75709836731102909</v>
      </c>
      <c r="AU38">
        <f t="shared" si="23"/>
        <v>-44.107434301812638</v>
      </c>
      <c r="AW38">
        <v>35</v>
      </c>
      <c r="AX38">
        <f>IF(Z38&gt;0, (R38*SUMPRODUCT(K38:$K$98, X38:$X$98)-K38*$AZ$3)/Z38, 0)</f>
        <v>902.66322860235357</v>
      </c>
    </row>
    <row r="39" spans="5:50" x14ac:dyDescent="0.25">
      <c r="E39">
        <v>2039</v>
      </c>
      <c r="F39" s="5">
        <f>EconomicRates!C79</f>
        <v>3.5571999999999999E-2</v>
      </c>
      <c r="G39" s="5">
        <f>EconomicRates!D79</f>
        <v>7.0000000000000007E-2</v>
      </c>
      <c r="H39" s="5">
        <f t="shared" si="10"/>
        <v>0.12000000000000001</v>
      </c>
      <c r="I39" s="5">
        <f t="shared" si="11"/>
        <v>1.1200000000000001</v>
      </c>
      <c r="J39">
        <f t="shared" si="12"/>
        <v>0.89285714285714279</v>
      </c>
      <c r="K39">
        <f t="shared" si="20"/>
        <v>1.6910294997853393E-2</v>
      </c>
      <c r="L39" s="2">
        <v>36</v>
      </c>
      <c r="M39" s="6">
        <v>8.2030000000000002E-3</v>
      </c>
      <c r="Q39" s="4">
        <f t="shared" si="21"/>
        <v>12.5</v>
      </c>
      <c r="R39">
        <f t="shared" si="0"/>
        <v>500000</v>
      </c>
      <c r="S39">
        <f t="shared" si="1"/>
        <v>884.27603113243651</v>
      </c>
      <c r="U39">
        <f t="shared" si="13"/>
        <v>8.2030000000000002E-3</v>
      </c>
      <c r="V39">
        <f t="shared" si="14"/>
        <v>0.01</v>
      </c>
      <c r="W39">
        <f t="shared" si="15"/>
        <v>0.60900743561477588</v>
      </c>
      <c r="X39">
        <f t="shared" si="16"/>
        <v>4.9956879943480071E-3</v>
      </c>
      <c r="Y39">
        <f t="shared" si="17"/>
        <v>6.0900743561477589E-3</v>
      </c>
      <c r="Z39">
        <f t="shared" si="18"/>
        <v>0.59792167326428014</v>
      </c>
      <c r="AB39">
        <f t="shared" si="19"/>
        <v>549.72861807487357</v>
      </c>
      <c r="AC39">
        <f t="shared" si="2"/>
        <v>528.72780416220314</v>
      </c>
      <c r="AE39">
        <f t="shared" si="3"/>
        <v>0</v>
      </c>
      <c r="AF39">
        <f t="shared" si="24"/>
        <v>0</v>
      </c>
      <c r="AG39">
        <f t="shared" si="24"/>
        <v>-7.4740209158035018</v>
      </c>
      <c r="AH39">
        <f t="shared" si="5"/>
        <v>-2497.8439971740036</v>
      </c>
      <c r="AI39">
        <f t="shared" si="25"/>
        <v>-2505.3180180898071</v>
      </c>
      <c r="AJ39">
        <f t="shared" si="7"/>
        <v>21.000813912670424</v>
      </c>
      <c r="AK39">
        <f t="shared" si="22"/>
        <v>38.481003265241156</v>
      </c>
      <c r="AL39">
        <f t="shared" si="26"/>
        <v>-2445.8362009118955</v>
      </c>
      <c r="AN39">
        <f t="shared" si="27"/>
        <v>0</v>
      </c>
      <c r="AO39">
        <f t="shared" si="27"/>
        <v>0</v>
      </c>
      <c r="AP39">
        <f t="shared" si="27"/>
        <v>-0.12638789850636359</v>
      </c>
      <c r="AQ39">
        <f t="shared" si="27"/>
        <v>-42.239278850829677</v>
      </c>
      <c r="AR39">
        <f t="shared" si="27"/>
        <v>-42.365666749336043</v>
      </c>
      <c r="AS39">
        <f t="shared" si="27"/>
        <v>0.3551299584582806</v>
      </c>
      <c r="AT39">
        <f t="shared" si="27"/>
        <v>0.6507251170285876</v>
      </c>
      <c r="AU39">
        <f t="shared" si="23"/>
        <v>-41.359811673849173</v>
      </c>
      <c r="AW39">
        <v>36</v>
      </c>
      <c r="AX39">
        <f>IF(Z39&gt;0, (R39*SUMPRODUCT(K39:$K$98, X39:$X$98)-K39*$AZ$3)/Z39, 0)</f>
        <v>884.27603113243651</v>
      </c>
    </row>
    <row r="40" spans="5:50" x14ac:dyDescent="0.25">
      <c r="E40">
        <v>2040</v>
      </c>
      <c r="F40" s="5">
        <f>EconomicRates!C80</f>
        <v>3.5571999999999999E-2</v>
      </c>
      <c r="G40" s="5">
        <f>EconomicRates!D80</f>
        <v>7.0000000000000007E-2</v>
      </c>
      <c r="H40" s="5">
        <f t="shared" si="10"/>
        <v>0.12000000000000001</v>
      </c>
      <c r="I40" s="5">
        <f t="shared" si="11"/>
        <v>1.1200000000000001</v>
      </c>
      <c r="J40">
        <f t="shared" si="12"/>
        <v>0.89285714285714279</v>
      </c>
      <c r="K40">
        <f t="shared" si="20"/>
        <v>1.5098477676654815E-2</v>
      </c>
      <c r="L40" s="2">
        <v>37</v>
      </c>
      <c r="M40" s="6">
        <v>8.7950000000000007E-3</v>
      </c>
      <c r="Q40" s="4">
        <f t="shared" si="21"/>
        <v>12.5</v>
      </c>
      <c r="R40">
        <f t="shared" si="0"/>
        <v>500000</v>
      </c>
      <c r="S40">
        <f t="shared" si="1"/>
        <v>865.93073751359782</v>
      </c>
      <c r="U40">
        <f t="shared" si="13"/>
        <v>8.7950000000000007E-3</v>
      </c>
      <c r="V40">
        <f t="shared" si="14"/>
        <v>0.01</v>
      </c>
      <c r="W40">
        <f t="shared" si="15"/>
        <v>0.59792167326428014</v>
      </c>
      <c r="X40">
        <f t="shared" si="16"/>
        <v>5.2587211163593441E-3</v>
      </c>
      <c r="Y40">
        <f t="shared" si="17"/>
        <v>5.9792167326428013E-3</v>
      </c>
      <c r="Z40">
        <f t="shared" si="18"/>
        <v>0.58668373541527796</v>
      </c>
      <c r="AB40">
        <f t="shared" si="19"/>
        <v>528.72780416220314</v>
      </c>
      <c r="AC40">
        <f t="shared" si="2"/>
        <v>508.02747969538416</v>
      </c>
      <c r="AE40">
        <f t="shared" si="3"/>
        <v>0</v>
      </c>
      <c r="AF40">
        <f t="shared" si="24"/>
        <v>0</v>
      </c>
      <c r="AG40">
        <f t="shared" si="24"/>
        <v>-7.3335466926909749</v>
      </c>
      <c r="AH40">
        <f t="shared" si="5"/>
        <v>-2629.3605581796719</v>
      </c>
      <c r="AI40">
        <f t="shared" si="25"/>
        <v>-2636.6941048723629</v>
      </c>
      <c r="AJ40">
        <f t="shared" si="7"/>
        <v>20.700324466818984</v>
      </c>
      <c r="AK40">
        <f t="shared" si="22"/>
        <v>37.010946291354223</v>
      </c>
      <c r="AL40">
        <f t="shared" si="26"/>
        <v>-2578.9828341141897</v>
      </c>
      <c r="AN40">
        <f t="shared" si="27"/>
        <v>0</v>
      </c>
      <c r="AO40">
        <f t="shared" si="27"/>
        <v>0</v>
      </c>
      <c r="AP40">
        <f t="shared" si="27"/>
        <v>-0.11072539103030044</v>
      </c>
      <c r="AQ40">
        <f t="shared" si="27"/>
        <v>-39.699341691552419</v>
      </c>
      <c r="AR40">
        <f t="shared" si="27"/>
        <v>-39.810067082582719</v>
      </c>
      <c r="AS40">
        <f t="shared" si="27"/>
        <v>0.31254338686177791</v>
      </c>
      <c r="AT40">
        <f t="shared" si="27"/>
        <v>0.55880894637188205</v>
      </c>
      <c r="AU40">
        <f t="shared" si="23"/>
        <v>-38.93871474934906</v>
      </c>
      <c r="AW40">
        <v>37</v>
      </c>
      <c r="AX40">
        <f>IF(Z40&gt;0, (R40*SUMPRODUCT(K40:$K$98, X40:$X$98)-K40*$AZ$3)/Z40, 0)</f>
        <v>865.93073751359782</v>
      </c>
    </row>
    <row r="41" spans="5:50" x14ac:dyDescent="0.25">
      <c r="E41">
        <v>2041</v>
      </c>
      <c r="F41" s="5">
        <f>EconomicRates!C81</f>
        <v>3.5571999999999999E-2</v>
      </c>
      <c r="G41" s="5">
        <f>EconomicRates!D81</f>
        <v>7.0000000000000007E-2</v>
      </c>
      <c r="H41" s="5">
        <f t="shared" si="10"/>
        <v>0.12000000000000001</v>
      </c>
      <c r="I41" s="5">
        <f t="shared" si="11"/>
        <v>1.1200000000000001</v>
      </c>
      <c r="J41">
        <f t="shared" si="12"/>
        <v>0.89285714285714279</v>
      </c>
      <c r="K41">
        <f t="shared" si="20"/>
        <v>1.348078363987037E-2</v>
      </c>
      <c r="L41" s="2">
        <v>38</v>
      </c>
      <c r="M41" s="6">
        <v>9.4780000000000003E-3</v>
      </c>
      <c r="Q41" s="4">
        <f t="shared" si="21"/>
        <v>12.5</v>
      </c>
      <c r="R41">
        <f t="shared" si="0"/>
        <v>500000</v>
      </c>
      <c r="S41">
        <f t="shared" si="1"/>
        <v>847.55149856592016</v>
      </c>
      <c r="U41">
        <f t="shared" si="13"/>
        <v>9.4780000000000003E-3</v>
      </c>
      <c r="V41">
        <f t="shared" si="14"/>
        <v>0.01</v>
      </c>
      <c r="W41">
        <f t="shared" si="15"/>
        <v>0.58668373541527796</v>
      </c>
      <c r="X41">
        <f t="shared" si="16"/>
        <v>5.560588444266005E-3</v>
      </c>
      <c r="Y41">
        <f t="shared" si="17"/>
        <v>5.8668373541527798E-3</v>
      </c>
      <c r="Z41">
        <f t="shared" si="18"/>
        <v>0.57525630961685914</v>
      </c>
      <c r="AB41">
        <f t="shared" si="19"/>
        <v>508.02747969538416</v>
      </c>
      <c r="AC41">
        <f t="shared" si="2"/>
        <v>487.55934727526989</v>
      </c>
      <c r="AE41">
        <f t="shared" si="3"/>
        <v>0</v>
      </c>
      <c r="AF41">
        <f t="shared" si="24"/>
        <v>0</v>
      </c>
      <c r="AG41">
        <f t="shared" si="24"/>
        <v>-7.1907038702107391</v>
      </c>
      <c r="AH41">
        <f t="shared" si="5"/>
        <v>-2780.2942221330027</v>
      </c>
      <c r="AI41">
        <f t="shared" si="25"/>
        <v>-2787.4849260032133</v>
      </c>
      <c r="AJ41">
        <f t="shared" si="7"/>
        <v>20.468132420114273</v>
      </c>
      <c r="AK41">
        <f t="shared" si="22"/>
        <v>35.561923578676897</v>
      </c>
      <c r="AL41">
        <f t="shared" si="26"/>
        <v>-2731.4548700044224</v>
      </c>
      <c r="AN41">
        <f t="shared" si="27"/>
        <v>0</v>
      </c>
      <c r="AO41">
        <f t="shared" si="27"/>
        <v>0</v>
      </c>
      <c r="AP41">
        <f t="shared" si="27"/>
        <v>-9.6936323092689486E-2</v>
      </c>
      <c r="AQ41">
        <f t="shared" si="27"/>
        <v>-37.480544863756698</v>
      </c>
      <c r="AR41">
        <f t="shared" si="27"/>
        <v>-37.57748118684939</v>
      </c>
      <c r="AS41">
        <f t="shared" si="27"/>
        <v>0.27592646466777682</v>
      </c>
      <c r="AT41">
        <f t="shared" si="27"/>
        <v>0.47940259758174786</v>
      </c>
      <c r="AU41">
        <f t="shared" si="23"/>
        <v>-36.822152124599867</v>
      </c>
      <c r="AW41">
        <v>38</v>
      </c>
      <c r="AX41">
        <f>IF(Z41&gt;0, (R41*SUMPRODUCT(K41:$K$98, X41:$X$98)-K41*$AZ$3)/Z41, 0)</f>
        <v>847.55149856592016</v>
      </c>
    </row>
    <row r="42" spans="5:50" x14ac:dyDescent="0.25">
      <c r="E42">
        <v>2042</v>
      </c>
      <c r="F42" s="5">
        <f>EconomicRates!C82</f>
        <v>3.5571999999999999E-2</v>
      </c>
      <c r="G42" s="5">
        <f>EconomicRates!D82</f>
        <v>7.0000000000000007E-2</v>
      </c>
      <c r="H42" s="5">
        <f t="shared" si="10"/>
        <v>0.12000000000000001</v>
      </c>
      <c r="I42" s="5">
        <f t="shared" si="11"/>
        <v>1.1200000000000001</v>
      </c>
      <c r="J42">
        <f t="shared" si="12"/>
        <v>0.89285714285714279</v>
      </c>
      <c r="K42">
        <f t="shared" si="20"/>
        <v>1.2036413964169972E-2</v>
      </c>
      <c r="L42" s="2">
        <v>39</v>
      </c>
      <c r="M42" s="6">
        <v>1.0265E-2</v>
      </c>
      <c r="Q42" s="4">
        <f t="shared" si="21"/>
        <v>12.5</v>
      </c>
      <c r="R42">
        <f t="shared" si="0"/>
        <v>500000</v>
      </c>
      <c r="S42">
        <f t="shared" si="1"/>
        <v>829.04643214554278</v>
      </c>
      <c r="U42">
        <f t="shared" si="13"/>
        <v>1.0265E-2</v>
      </c>
      <c r="V42">
        <f t="shared" si="14"/>
        <v>0.01</v>
      </c>
      <c r="W42">
        <f t="shared" si="15"/>
        <v>0.57525630961685914</v>
      </c>
      <c r="X42">
        <f t="shared" si="16"/>
        <v>5.9050060182170589E-3</v>
      </c>
      <c r="Y42">
        <f t="shared" si="17"/>
        <v>5.7525630961685918E-3</v>
      </c>
      <c r="Z42">
        <f t="shared" si="18"/>
        <v>0.56359874050247349</v>
      </c>
      <c r="AB42">
        <f t="shared" si="19"/>
        <v>487.55934727526989</v>
      </c>
      <c r="AC42">
        <f t="shared" si="2"/>
        <v>467.24952497529728</v>
      </c>
      <c r="AE42">
        <f t="shared" si="3"/>
        <v>0</v>
      </c>
      <c r="AF42">
        <f t="shared" si="24"/>
        <v>0</v>
      </c>
      <c r="AG42">
        <f t="shared" si="24"/>
        <v>-7.0449842562809186</v>
      </c>
      <c r="AH42">
        <f t="shared" si="5"/>
        <v>-2952.5030091085296</v>
      </c>
      <c r="AI42">
        <f t="shared" si="25"/>
        <v>-2959.5479933648103</v>
      </c>
      <c r="AJ42">
        <f t="shared" si="7"/>
        <v>20.309822299972609</v>
      </c>
      <c r="AK42">
        <f t="shared" si="22"/>
        <v>34.129154309268898</v>
      </c>
      <c r="AL42">
        <f t="shared" si="26"/>
        <v>-2905.109016755569</v>
      </c>
      <c r="AN42">
        <f t="shared" si="27"/>
        <v>0</v>
      </c>
      <c r="AO42">
        <f t="shared" si="27"/>
        <v>0</v>
      </c>
      <c r="AP42">
        <f t="shared" si="27"/>
        <v>-8.4796346879657258E-2</v>
      </c>
      <c r="AQ42">
        <f t="shared" si="27"/>
        <v>-35.537548448087769</v>
      </c>
      <c r="AR42">
        <f t="shared" si="27"/>
        <v>-35.622344794967425</v>
      </c>
      <c r="AS42">
        <f t="shared" si="27"/>
        <v>0.24445742874120102</v>
      </c>
      <c r="AT42">
        <f t="shared" si="27"/>
        <v>0.41079262951339596</v>
      </c>
      <c r="AU42">
        <f t="shared" si="23"/>
        <v>-34.967094736712831</v>
      </c>
      <c r="AW42">
        <v>39</v>
      </c>
      <c r="AX42">
        <f>IF(Z42&gt;0, (R42*SUMPRODUCT(K42:$K$98, X42:$X$98)-K42*$AZ$3)/Z42, 0)</f>
        <v>829.04643214554278</v>
      </c>
    </row>
    <row r="43" spans="5:50" x14ac:dyDescent="0.25">
      <c r="E43">
        <v>2043</v>
      </c>
      <c r="F43" s="5">
        <f>EconomicRates!C83</f>
        <v>3.5571999999999999E-2</v>
      </c>
      <c r="G43" s="5">
        <f>EconomicRates!D83</f>
        <v>7.0000000000000007E-2</v>
      </c>
      <c r="H43" s="5">
        <f t="shared" si="10"/>
        <v>0.12000000000000001</v>
      </c>
      <c r="I43" s="5">
        <f t="shared" si="11"/>
        <v>1.1200000000000001</v>
      </c>
      <c r="J43">
        <f t="shared" si="12"/>
        <v>0.89285714285714279</v>
      </c>
      <c r="K43">
        <f t="shared" si="20"/>
        <v>1.0746798182294617E-2</v>
      </c>
      <c r="L43" s="2">
        <v>40</v>
      </c>
      <c r="M43" s="6">
        <v>1.1204E-2</v>
      </c>
      <c r="Q43" s="4">
        <f t="shared" si="21"/>
        <v>12.5</v>
      </c>
      <c r="R43">
        <f t="shared" si="0"/>
        <v>500000</v>
      </c>
      <c r="S43">
        <f t="shared" si="1"/>
        <v>810.37694792412481</v>
      </c>
      <c r="U43">
        <f t="shared" si="13"/>
        <v>1.1204E-2</v>
      </c>
      <c r="V43">
        <f t="shared" si="14"/>
        <v>0.01</v>
      </c>
      <c r="W43">
        <f t="shared" si="15"/>
        <v>0.56359874050247349</v>
      </c>
      <c r="X43">
        <f t="shared" si="16"/>
        <v>6.3145602885897132E-3</v>
      </c>
      <c r="Y43">
        <f t="shared" si="17"/>
        <v>5.6359874050247354E-3</v>
      </c>
      <c r="Z43">
        <f t="shared" si="18"/>
        <v>0.55164819280885913</v>
      </c>
      <c r="AB43">
        <f t="shared" si="19"/>
        <v>467.24952497529728</v>
      </c>
      <c r="AC43">
        <f t="shared" si="2"/>
        <v>447.04297881630237</v>
      </c>
      <c r="AE43">
        <f t="shared" si="3"/>
        <v>0</v>
      </c>
      <c r="AF43">
        <f t="shared" si="24"/>
        <v>0</v>
      </c>
      <c r="AG43">
        <f t="shared" si="24"/>
        <v>-6.8956024101107394</v>
      </c>
      <c r="AH43">
        <f t="shared" si="5"/>
        <v>-3157.2801442948567</v>
      </c>
      <c r="AI43">
        <f t="shared" si="25"/>
        <v>-3164.1757467049674</v>
      </c>
      <c r="AJ43">
        <f t="shared" si="7"/>
        <v>20.206546158994911</v>
      </c>
      <c r="AK43">
        <f t="shared" si="22"/>
        <v>32.707466748270811</v>
      </c>
      <c r="AL43">
        <f t="shared" si="26"/>
        <v>-3111.2617337977017</v>
      </c>
      <c r="AN43">
        <f t="shared" si="27"/>
        <v>0</v>
      </c>
      <c r="AO43">
        <f t="shared" si="27"/>
        <v>0</v>
      </c>
      <c r="AP43">
        <f t="shared" si="27"/>
        <v>-7.4105647446804479E-2</v>
      </c>
      <c r="AQ43">
        <f t="shared" si="27"/>
        <v>-33.930652515702853</v>
      </c>
      <c r="AR43">
        <f t="shared" si="27"/>
        <v>-34.00475816314966</v>
      </c>
      <c r="AS43">
        <f t="shared" si="27"/>
        <v>0.21715567353193879</v>
      </c>
      <c r="AT43">
        <f t="shared" si="27"/>
        <v>0.35150054419777838</v>
      </c>
      <c r="AU43">
        <f t="shared" si="23"/>
        <v>-33.436101945419942</v>
      </c>
      <c r="AW43">
        <v>40</v>
      </c>
      <c r="AX43">
        <f>IF(Z43&gt;0, (R43*SUMPRODUCT(K43:$K$98, X43:$X$98)-K43*$AZ$3)/Z43, 0)</f>
        <v>810.37694792412481</v>
      </c>
    </row>
    <row r="44" spans="5:50" x14ac:dyDescent="0.25">
      <c r="E44">
        <v>2044</v>
      </c>
      <c r="F44" s="5">
        <f>EconomicRates!C84</f>
        <v>3.5571999999999999E-2</v>
      </c>
      <c r="G44" s="5">
        <f>EconomicRates!D84</f>
        <v>7.0000000000000007E-2</v>
      </c>
      <c r="H44" s="5">
        <f t="shared" si="10"/>
        <v>0.12000000000000001</v>
      </c>
      <c r="I44" s="5">
        <f t="shared" si="11"/>
        <v>1.1200000000000001</v>
      </c>
      <c r="J44">
        <f t="shared" si="12"/>
        <v>0.89285714285714279</v>
      </c>
      <c r="K44">
        <f t="shared" si="20"/>
        <v>9.5953555199059081E-3</v>
      </c>
      <c r="L44" s="2">
        <v>41</v>
      </c>
      <c r="M44" s="6">
        <v>1.2285000000000001E-2</v>
      </c>
      <c r="Q44" s="4">
        <f t="shared" si="21"/>
        <v>12.5</v>
      </c>
      <c r="R44">
        <f t="shared" si="0"/>
        <v>500000</v>
      </c>
      <c r="S44">
        <f t="shared" si="1"/>
        <v>791.31731131164997</v>
      </c>
      <c r="U44">
        <f t="shared" si="13"/>
        <v>1.2285000000000001E-2</v>
      </c>
      <c r="V44">
        <f t="shared" si="14"/>
        <v>0.01</v>
      </c>
      <c r="W44">
        <f t="shared" si="15"/>
        <v>0.55164819280885913</v>
      </c>
      <c r="X44">
        <f t="shared" si="16"/>
        <v>6.7769980486568349E-3</v>
      </c>
      <c r="Y44">
        <f t="shared" si="17"/>
        <v>5.5164819280885914E-3</v>
      </c>
      <c r="Z44">
        <f t="shared" si="18"/>
        <v>0.53935471283211367</v>
      </c>
      <c r="AB44">
        <f t="shared" si="19"/>
        <v>447.04297881630237</v>
      </c>
      <c r="AC44">
        <f t="shared" si="2"/>
        <v>426.80072120157524</v>
      </c>
      <c r="AE44">
        <f t="shared" si="3"/>
        <v>0</v>
      </c>
      <c r="AF44">
        <f t="shared" si="24"/>
        <v>0</v>
      </c>
      <c r="AG44">
        <f t="shared" si="24"/>
        <v>-6.7419339104014213</v>
      </c>
      <c r="AH44">
        <f t="shared" si="5"/>
        <v>-3388.4990243284174</v>
      </c>
      <c r="AI44">
        <f t="shared" si="25"/>
        <v>-3395.2409582388186</v>
      </c>
      <c r="AJ44">
        <f t="shared" si="7"/>
        <v>20.242257614727123</v>
      </c>
      <c r="AK44">
        <f t="shared" si="22"/>
        <v>31.293008517141168</v>
      </c>
      <c r="AL44">
        <f t="shared" si="26"/>
        <v>-3343.7056921069507</v>
      </c>
      <c r="AN44">
        <f t="shared" si="27"/>
        <v>0</v>
      </c>
      <c r="AO44">
        <f t="shared" si="27"/>
        <v>0</v>
      </c>
      <c r="AP44">
        <f t="shared" si="27"/>
        <v>-6.4691252762011098E-2</v>
      </c>
      <c r="AQ44">
        <f t="shared" si="27"/>
        <v>-32.513852817285461</v>
      </c>
      <c r="AR44">
        <f t="shared" si="27"/>
        <v>-32.578544070047471</v>
      </c>
      <c r="AS44">
        <f t="shared" si="27"/>
        <v>0.1942316583388293</v>
      </c>
      <c r="AT44">
        <f t="shared" si="27"/>
        <v>0.30026754200941308</v>
      </c>
      <c r="AU44">
        <f t="shared" si="23"/>
        <v>-32.084044869699234</v>
      </c>
      <c r="AW44">
        <v>41</v>
      </c>
      <c r="AX44">
        <f>IF(Z44&gt;0, (R44*SUMPRODUCT(K44:$K$98, X44:$X$98)-K44*$AZ$3)/Z44, 0)</f>
        <v>791.31731131164997</v>
      </c>
    </row>
    <row r="45" spans="5:50" x14ac:dyDescent="0.25">
      <c r="E45">
        <v>2045</v>
      </c>
      <c r="F45" s="5">
        <f>EconomicRates!C85</f>
        <v>3.5571999999999999E-2</v>
      </c>
      <c r="G45" s="5">
        <f>EconomicRates!D85</f>
        <v>7.0000000000000007E-2</v>
      </c>
      <c r="H45" s="5">
        <f t="shared" si="10"/>
        <v>0.12000000000000001</v>
      </c>
      <c r="I45" s="5">
        <f t="shared" si="11"/>
        <v>1.1200000000000001</v>
      </c>
      <c r="J45">
        <f t="shared" si="12"/>
        <v>0.89285714285714279</v>
      </c>
      <c r="K45">
        <f t="shared" si="20"/>
        <v>8.5672817142017025E-3</v>
      </c>
      <c r="L45" s="2">
        <v>42</v>
      </c>
      <c r="M45" s="6">
        <v>1.3528E-2</v>
      </c>
      <c r="Q45" s="4">
        <f t="shared" si="21"/>
        <v>12.5</v>
      </c>
      <c r="R45">
        <f t="shared" si="0"/>
        <v>500000</v>
      </c>
      <c r="S45">
        <f t="shared" si="1"/>
        <v>771.85463833456106</v>
      </c>
      <c r="U45">
        <f t="shared" si="13"/>
        <v>1.3528E-2</v>
      </c>
      <c r="V45">
        <f t="shared" si="14"/>
        <v>0.01</v>
      </c>
      <c r="W45">
        <f t="shared" si="15"/>
        <v>0.53935471283211367</v>
      </c>
      <c r="X45">
        <f t="shared" si="16"/>
        <v>7.2963905551928334E-3</v>
      </c>
      <c r="Y45">
        <f t="shared" si="17"/>
        <v>5.393547128321137E-3</v>
      </c>
      <c r="Z45">
        <f t="shared" si="18"/>
        <v>0.52666477514859966</v>
      </c>
      <c r="AB45">
        <f t="shared" si="19"/>
        <v>426.80072120157524</v>
      </c>
      <c r="AC45">
        <f t="shared" si="2"/>
        <v>406.5086495458753</v>
      </c>
      <c r="AE45">
        <f t="shared" si="3"/>
        <v>0</v>
      </c>
      <c r="AF45">
        <f t="shared" si="24"/>
        <v>0</v>
      </c>
      <c r="AG45">
        <f t="shared" si="24"/>
        <v>-6.5833096893574954</v>
      </c>
      <c r="AH45">
        <f t="shared" si="5"/>
        <v>-3648.1952775964169</v>
      </c>
      <c r="AI45">
        <f t="shared" si="25"/>
        <v>-3654.7785872857744</v>
      </c>
      <c r="AJ45">
        <f t="shared" si="7"/>
        <v>20.292071655699942</v>
      </c>
      <c r="AK45">
        <f t="shared" si="22"/>
        <v>29.876050484110269</v>
      </c>
      <c r="AL45">
        <f t="shared" si="26"/>
        <v>-3604.6104651459641</v>
      </c>
      <c r="AN45">
        <f t="shared" si="27"/>
        <v>0</v>
      </c>
      <c r="AO45">
        <f t="shared" si="27"/>
        <v>0</v>
      </c>
      <c r="AP45">
        <f t="shared" si="27"/>
        <v>-5.6401068720559361E-2</v>
      </c>
      <c r="AQ45">
        <f t="shared" si="27"/>
        <v>-31.255116691588785</v>
      </c>
      <c r="AR45">
        <f t="shared" si="27"/>
        <v>-31.311517760309346</v>
      </c>
      <c r="AS45">
        <f t="shared" si="27"/>
        <v>0.17384789443914878</v>
      </c>
      <c r="AT45">
        <f t="shared" si="27"/>
        <v>0.25595654100508486</v>
      </c>
      <c r="AU45">
        <f t="shared" si="23"/>
        <v>-30.88171332486511</v>
      </c>
      <c r="AW45">
        <v>42</v>
      </c>
      <c r="AX45">
        <f>IF(Z45&gt;0, (R45*SUMPRODUCT(K45:$K$98, X45:$X$98)-K45*$AZ$3)/Z45, 0)</f>
        <v>771.85463833456106</v>
      </c>
    </row>
    <row r="46" spans="5:50" x14ac:dyDescent="0.25">
      <c r="E46">
        <v>2046</v>
      </c>
      <c r="F46" s="5">
        <f>EconomicRates!C86</f>
        <v>3.5571999999999999E-2</v>
      </c>
      <c r="G46" s="5">
        <f>EconomicRates!D86</f>
        <v>7.0000000000000007E-2</v>
      </c>
      <c r="H46" s="5">
        <f t="shared" si="10"/>
        <v>0.12000000000000001</v>
      </c>
      <c r="I46" s="5">
        <f t="shared" si="11"/>
        <v>1.1200000000000001</v>
      </c>
      <c r="J46">
        <f t="shared" si="12"/>
        <v>0.89285714285714279</v>
      </c>
      <c r="K46">
        <f t="shared" si="20"/>
        <v>7.6493586733943769E-3</v>
      </c>
      <c r="L46" s="2">
        <v>43</v>
      </c>
      <c r="M46" s="6">
        <v>1.4963000000000001E-2</v>
      </c>
      <c r="Q46" s="4">
        <f t="shared" si="21"/>
        <v>12.5</v>
      </c>
      <c r="R46">
        <f t="shared" si="0"/>
        <v>500000</v>
      </c>
      <c r="S46">
        <f t="shared" si="1"/>
        <v>752.0011107762241</v>
      </c>
      <c r="U46">
        <f t="shared" si="13"/>
        <v>1.4963000000000001E-2</v>
      </c>
      <c r="V46">
        <f t="shared" si="14"/>
        <v>0.01</v>
      </c>
      <c r="W46">
        <f t="shared" si="15"/>
        <v>0.52666477514859966</v>
      </c>
      <c r="X46">
        <f t="shared" si="16"/>
        <v>7.8804850305484973E-3</v>
      </c>
      <c r="Y46">
        <f t="shared" si="17"/>
        <v>5.2666477514859969E-3</v>
      </c>
      <c r="Z46">
        <f t="shared" si="18"/>
        <v>0.51351764236656516</v>
      </c>
      <c r="AB46">
        <f t="shared" si="19"/>
        <v>406.5086495458753</v>
      </c>
      <c r="AC46">
        <f t="shared" si="2"/>
        <v>386.16583746284482</v>
      </c>
      <c r="AE46">
        <f t="shared" si="3"/>
        <v>0</v>
      </c>
      <c r="AF46">
        <f t="shared" si="24"/>
        <v>0</v>
      </c>
      <c r="AG46">
        <f t="shared" si="24"/>
        <v>-6.4189705295820643</v>
      </c>
      <c r="AH46">
        <f t="shared" si="5"/>
        <v>-3940.2425152742485</v>
      </c>
      <c r="AI46">
        <f t="shared" si="25"/>
        <v>-3946.6614858038306</v>
      </c>
      <c r="AJ46">
        <f t="shared" si="7"/>
        <v>20.342812083030481</v>
      </c>
      <c r="AK46">
        <f t="shared" si="22"/>
        <v>28.455605468211274</v>
      </c>
      <c r="AL46">
        <f t="shared" si="26"/>
        <v>-3897.8630682525891</v>
      </c>
      <c r="AN46">
        <f t="shared" si="27"/>
        <v>0</v>
      </c>
      <c r="AO46">
        <f t="shared" si="27"/>
        <v>0</v>
      </c>
      <c r="AP46">
        <f t="shared" si="27"/>
        <v>-4.9101007894721459E-2</v>
      </c>
      <c r="AQ46">
        <f t="shared" si="27"/>
        <v>-30.140328259490349</v>
      </c>
      <c r="AR46">
        <f t="shared" si="27"/>
        <v>-30.189429267385069</v>
      </c>
      <c r="AS46">
        <f t="shared" si="27"/>
        <v>0.15560946604856113</v>
      </c>
      <c r="AT46">
        <f t="shared" si="27"/>
        <v>0.21766713249495037</v>
      </c>
      <c r="AU46">
        <f t="shared" si="23"/>
        <v>-29.816152668841561</v>
      </c>
      <c r="AW46">
        <v>43</v>
      </c>
      <c r="AX46">
        <f>IF(Z46&gt;0, (R46*SUMPRODUCT(K46:$K$98, X46:$X$98)-K46*$AZ$3)/Z46, 0)</f>
        <v>752.0011107762241</v>
      </c>
    </row>
    <row r="47" spans="5:50" x14ac:dyDescent="0.25">
      <c r="E47">
        <v>2047</v>
      </c>
      <c r="F47" s="5">
        <f>EconomicRates!C87</f>
        <v>3.5571999999999999E-2</v>
      </c>
      <c r="G47" s="5">
        <f>EconomicRates!D87</f>
        <v>7.0000000000000007E-2</v>
      </c>
      <c r="H47" s="5">
        <f t="shared" si="10"/>
        <v>0.12000000000000001</v>
      </c>
      <c r="I47" s="5">
        <f t="shared" si="11"/>
        <v>1.1200000000000001</v>
      </c>
      <c r="J47">
        <f t="shared" si="12"/>
        <v>0.89285714285714279</v>
      </c>
      <c r="K47">
        <f t="shared" si="20"/>
        <v>6.8297845298164071E-3</v>
      </c>
      <c r="L47" s="2">
        <v>44</v>
      </c>
      <c r="M47" s="6">
        <v>1.6567999999999999E-2</v>
      </c>
      <c r="Q47" s="4">
        <f t="shared" si="21"/>
        <v>12.5</v>
      </c>
      <c r="R47">
        <f t="shared" si="0"/>
        <v>500000</v>
      </c>
      <c r="S47">
        <f t="shared" si="1"/>
        <v>731.7209303298755</v>
      </c>
      <c r="U47">
        <f t="shared" si="13"/>
        <v>1.6567999999999999E-2</v>
      </c>
      <c r="V47">
        <f t="shared" si="14"/>
        <v>0.01</v>
      </c>
      <c r="W47">
        <f t="shared" si="15"/>
        <v>0.51351764236656516</v>
      </c>
      <c r="X47">
        <f t="shared" si="16"/>
        <v>8.5079602987292516E-3</v>
      </c>
      <c r="Y47">
        <f t="shared" si="17"/>
        <v>5.135176423665652E-3</v>
      </c>
      <c r="Z47">
        <f t="shared" si="18"/>
        <v>0.49987450564417024</v>
      </c>
      <c r="AB47">
        <f t="shared" si="19"/>
        <v>386.16583746284482</v>
      </c>
      <c r="AC47">
        <f t="shared" si="2"/>
        <v>365.76863831813887</v>
      </c>
      <c r="AE47">
        <f t="shared" si="3"/>
        <v>0</v>
      </c>
      <c r="AF47">
        <f t="shared" si="24"/>
        <v>0</v>
      </c>
      <c r="AG47">
        <f t="shared" si="24"/>
        <v>-6.248431320552128</v>
      </c>
      <c r="AH47">
        <f t="shared" si="5"/>
        <v>-4253.9801493646255</v>
      </c>
      <c r="AI47">
        <f t="shared" si="25"/>
        <v>-4260.2285806851778</v>
      </c>
      <c r="AJ47">
        <f t="shared" si="7"/>
        <v>20.397199144705951</v>
      </c>
      <c r="AK47">
        <f t="shared" si="22"/>
        <v>27.031608622399141</v>
      </c>
      <c r="AL47">
        <f t="shared" si="26"/>
        <v>-4212.7997729180724</v>
      </c>
      <c r="AN47">
        <f t="shared" si="27"/>
        <v>0</v>
      </c>
      <c r="AO47">
        <f t="shared" si="27"/>
        <v>0</v>
      </c>
      <c r="AP47">
        <f t="shared" si="27"/>
        <v>-4.2675439568727228E-2</v>
      </c>
      <c r="AQ47">
        <f t="shared" si="27"/>
        <v>-29.053767814276608</v>
      </c>
      <c r="AR47">
        <f t="shared" si="27"/>
        <v>-29.096443253845337</v>
      </c>
      <c r="AS47">
        <f t="shared" si="27"/>
        <v>0.13930847517009715</v>
      </c>
      <c r="AT47">
        <f t="shared" si="27"/>
        <v>0.18462006238531345</v>
      </c>
      <c r="AU47">
        <f t="shared" si="23"/>
        <v>-28.772514716289923</v>
      </c>
      <c r="AW47">
        <v>44</v>
      </c>
      <c r="AX47">
        <f>IF(Z47&gt;0, (R47*SUMPRODUCT(K47:$K$98, X47:$X$98)-K47*$AZ$3)/Z47, 0)</f>
        <v>731.7209303298755</v>
      </c>
    </row>
    <row r="48" spans="5:50" x14ac:dyDescent="0.25">
      <c r="E48">
        <v>2048</v>
      </c>
      <c r="F48" s="5">
        <f>EconomicRates!C88</f>
        <v>3.5571999999999999E-2</v>
      </c>
      <c r="G48" s="5">
        <f>EconomicRates!D88</f>
        <v>7.0000000000000007E-2</v>
      </c>
      <c r="H48" s="5">
        <f t="shared" si="10"/>
        <v>0.12000000000000001</v>
      </c>
      <c r="I48" s="5">
        <f t="shared" si="11"/>
        <v>1.1200000000000001</v>
      </c>
      <c r="J48">
        <f t="shared" si="12"/>
        <v>0.89285714285714279</v>
      </c>
      <c r="K48">
        <f t="shared" si="20"/>
        <v>6.0980219016217915E-3</v>
      </c>
      <c r="L48" s="2">
        <v>45</v>
      </c>
      <c r="M48" s="6">
        <v>1.8353999999999999E-2</v>
      </c>
      <c r="Q48" s="4">
        <f t="shared" si="21"/>
        <v>12.5</v>
      </c>
      <c r="R48">
        <f t="shared" si="0"/>
        <v>500000</v>
      </c>
      <c r="S48">
        <f t="shared" si="1"/>
        <v>711.16602081599387</v>
      </c>
      <c r="U48">
        <f t="shared" si="13"/>
        <v>1.8353999999999999E-2</v>
      </c>
      <c r="V48">
        <f t="shared" si="14"/>
        <v>0.01</v>
      </c>
      <c r="W48">
        <f t="shared" si="15"/>
        <v>0.49987450564417024</v>
      </c>
      <c r="X48">
        <f t="shared" si="16"/>
        <v>9.1746966765931005E-3</v>
      </c>
      <c r="Y48">
        <f t="shared" si="17"/>
        <v>4.9987450564417026E-3</v>
      </c>
      <c r="Z48">
        <f t="shared" si="18"/>
        <v>0.48570106391113543</v>
      </c>
      <c r="AB48">
        <f t="shared" si="19"/>
        <v>365.76863831813887</v>
      </c>
      <c r="AC48">
        <f t="shared" si="2"/>
        <v>345.41409292777689</v>
      </c>
      <c r="AE48">
        <f t="shared" si="3"/>
        <v>0</v>
      </c>
      <c r="AF48">
        <f t="shared" si="24"/>
        <v>0</v>
      </c>
      <c r="AG48">
        <f t="shared" si="24"/>
        <v>-6.0712632988891926</v>
      </c>
      <c r="AH48">
        <f t="shared" si="5"/>
        <v>-4587.3483382965505</v>
      </c>
      <c r="AI48">
        <f t="shared" si="25"/>
        <v>-4593.4196015954394</v>
      </c>
      <c r="AJ48">
        <f t="shared" si="7"/>
        <v>20.354545390361977</v>
      </c>
      <c r="AK48">
        <f t="shared" si="22"/>
        <v>25.603804682269722</v>
      </c>
      <c r="AL48">
        <f t="shared" si="26"/>
        <v>-4547.4612515228082</v>
      </c>
      <c r="AN48">
        <f t="shared" si="27"/>
        <v>0</v>
      </c>
      <c r="AO48">
        <f t="shared" si="27"/>
        <v>0</v>
      </c>
      <c r="AP48">
        <f t="shared" si="27"/>
        <v>-3.7022696567138864E-2</v>
      </c>
      <c r="AQ48">
        <f t="shared" si="27"/>
        <v>-27.973750637300697</v>
      </c>
      <c r="AR48">
        <f t="shared" si="27"/>
        <v>-28.010773333867832</v>
      </c>
      <c r="AS48">
        <f t="shared" si="27"/>
        <v>0.12412246358798222</v>
      </c>
      <c r="AT48">
        <f t="shared" si="27"/>
        <v>0.15613256171732734</v>
      </c>
      <c r="AU48">
        <f t="shared" si="23"/>
        <v>-27.730518308562527</v>
      </c>
      <c r="AW48">
        <v>45</v>
      </c>
      <c r="AX48">
        <f>IF(Z48&gt;0, (R48*SUMPRODUCT(K48:$K$98, X48:$X$98)-K48*$AZ$3)/Z48, 0)</f>
        <v>711.16602081599387</v>
      </c>
    </row>
    <row r="49" spans="5:50" x14ac:dyDescent="0.25">
      <c r="E49">
        <v>2049</v>
      </c>
      <c r="F49" s="5">
        <f>EconomicRates!C89</f>
        <v>3.5571999999999999E-2</v>
      </c>
      <c r="G49" s="5">
        <f>EconomicRates!D89</f>
        <v>7.0000000000000007E-2</v>
      </c>
      <c r="H49" s="5">
        <f t="shared" si="10"/>
        <v>0.12000000000000001</v>
      </c>
      <c r="I49" s="5">
        <f t="shared" si="11"/>
        <v>1.1200000000000001</v>
      </c>
      <c r="J49">
        <f t="shared" si="12"/>
        <v>0.89285714285714279</v>
      </c>
      <c r="K49">
        <f t="shared" si="20"/>
        <v>5.4446624121623132E-3</v>
      </c>
      <c r="L49" s="2">
        <v>46</v>
      </c>
      <c r="M49" s="6">
        <v>2.0303000000000002E-2</v>
      </c>
      <c r="Q49" s="4">
        <f t="shared" si="21"/>
        <v>12.5</v>
      </c>
      <c r="R49">
        <f t="shared" si="0"/>
        <v>500000</v>
      </c>
      <c r="S49">
        <f t="shared" si="1"/>
        <v>690.48691498551432</v>
      </c>
      <c r="U49">
        <f t="shared" si="13"/>
        <v>2.0303000000000002E-2</v>
      </c>
      <c r="V49">
        <f t="shared" si="14"/>
        <v>0.01</v>
      </c>
      <c r="W49">
        <f t="shared" si="15"/>
        <v>0.48570106391113543</v>
      </c>
      <c r="X49">
        <f t="shared" si="16"/>
        <v>9.8611887005877839E-3</v>
      </c>
      <c r="Y49">
        <f t="shared" si="17"/>
        <v>4.8570106391113543E-3</v>
      </c>
      <c r="Z49">
        <f t="shared" si="18"/>
        <v>0.47098286457143629</v>
      </c>
      <c r="AB49">
        <f t="shared" si="19"/>
        <v>345.41409292777689</v>
      </c>
      <c r="AC49">
        <f t="shared" si="2"/>
        <v>325.20750516897135</v>
      </c>
      <c r="AE49">
        <f t="shared" si="3"/>
        <v>0</v>
      </c>
      <c r="AF49">
        <f t="shared" si="24"/>
        <v>0</v>
      </c>
      <c r="AG49">
        <f t="shared" si="24"/>
        <v>-5.8872858071429537</v>
      </c>
      <c r="AH49">
        <f t="shared" si="5"/>
        <v>-4930.5943502938917</v>
      </c>
      <c r="AI49">
        <f t="shared" si="25"/>
        <v>-4936.4816361010344</v>
      </c>
      <c r="AJ49">
        <f t="shared" si="7"/>
        <v>20.20658775880554</v>
      </c>
      <c r="AK49">
        <f t="shared" si="22"/>
        <v>24.178986504944383</v>
      </c>
      <c r="AL49">
        <f t="shared" si="26"/>
        <v>-4892.0960618372847</v>
      </c>
      <c r="AN49">
        <f t="shared" si="27"/>
        <v>0</v>
      </c>
      <c r="AO49">
        <f t="shared" si="27"/>
        <v>0</v>
      </c>
      <c r="AP49">
        <f t="shared" si="27"/>
        <v>-3.2054283743807907E-2</v>
      </c>
      <c r="AQ49">
        <f t="shared" si="27"/>
        <v>-26.845421728665013</v>
      </c>
      <c r="AR49">
        <f t="shared" si="27"/>
        <v>-26.87747601240882</v>
      </c>
      <c r="AS49">
        <f t="shared" si="27"/>
        <v>0.11001804884842764</v>
      </c>
      <c r="AT49">
        <f t="shared" si="27"/>
        <v>0.1316464189876505</v>
      </c>
      <c r="AU49">
        <f t="shared" si="23"/>
        <v>-26.635811544572743</v>
      </c>
      <c r="AW49">
        <v>46</v>
      </c>
      <c r="AX49">
        <f>IF(Z49&gt;0, (R49*SUMPRODUCT(K49:$K$98, X49:$X$98)-K49*$AZ$3)/Z49, 0)</f>
        <v>690.48691498551432</v>
      </c>
    </row>
    <row r="50" spans="5:50" x14ac:dyDescent="0.25">
      <c r="E50">
        <v>2050</v>
      </c>
      <c r="F50" s="5">
        <f>EconomicRates!C90</f>
        <v>3.5571999999999999E-2</v>
      </c>
      <c r="G50" s="5">
        <f>EconomicRates!D90</f>
        <v>7.0000000000000007E-2</v>
      </c>
      <c r="H50" s="5">
        <f t="shared" si="10"/>
        <v>0.12000000000000001</v>
      </c>
      <c r="I50" s="5">
        <f t="shared" si="11"/>
        <v>1.1200000000000001</v>
      </c>
      <c r="J50">
        <f t="shared" si="12"/>
        <v>0.89285714285714279</v>
      </c>
      <c r="K50">
        <f t="shared" si="20"/>
        <v>4.8613057251449222E-3</v>
      </c>
      <c r="L50" s="2">
        <v>47</v>
      </c>
      <c r="M50" s="6">
        <v>2.2446000000000001E-2</v>
      </c>
      <c r="Q50" s="4">
        <f t="shared" si="21"/>
        <v>12.5</v>
      </c>
      <c r="R50">
        <f t="shared" si="0"/>
        <v>500000</v>
      </c>
      <c r="S50">
        <f t="shared" si="1"/>
        <v>669.94984160014928</v>
      </c>
      <c r="U50">
        <f t="shared" si="13"/>
        <v>2.2446000000000001E-2</v>
      </c>
      <c r="V50">
        <f t="shared" si="14"/>
        <v>0.01</v>
      </c>
      <c r="W50">
        <f t="shared" si="15"/>
        <v>0.47098286457143629</v>
      </c>
      <c r="X50">
        <f t="shared" si="16"/>
        <v>1.057168137817046E-2</v>
      </c>
      <c r="Y50">
        <f t="shared" si="17"/>
        <v>4.7098286457143632E-3</v>
      </c>
      <c r="Z50">
        <f t="shared" si="18"/>
        <v>0.45570135454755151</v>
      </c>
      <c r="AB50">
        <f t="shared" si="19"/>
        <v>325.20750516897135</v>
      </c>
      <c r="AC50">
        <f t="shared" si="2"/>
        <v>305.29705029610562</v>
      </c>
      <c r="AE50">
        <f t="shared" si="3"/>
        <v>0</v>
      </c>
      <c r="AF50">
        <f t="shared" si="24"/>
        <v>0</v>
      </c>
      <c r="AG50">
        <f t="shared" si="24"/>
        <v>-5.6962669318443941</v>
      </c>
      <c r="AH50">
        <f t="shared" si="5"/>
        <v>-5285.8406890852302</v>
      </c>
      <c r="AI50">
        <f t="shared" si="25"/>
        <v>-5291.5369560170748</v>
      </c>
      <c r="AJ50">
        <f t="shared" si="7"/>
        <v>19.910454872865728</v>
      </c>
      <c r="AK50">
        <f t="shared" si="22"/>
        <v>22.764525361827996</v>
      </c>
      <c r="AL50">
        <f t="shared" si="26"/>
        <v>-5248.8619757823808</v>
      </c>
      <c r="AN50">
        <f t="shared" si="27"/>
        <v>0</v>
      </c>
      <c r="AO50">
        <f t="shared" si="27"/>
        <v>0</v>
      </c>
      <c r="AP50">
        <f t="shared" si="27"/>
        <v>-2.7691295047728853E-2</v>
      </c>
      <c r="AQ50">
        <f t="shared" si="27"/>
        <v>-25.696087604054011</v>
      </c>
      <c r="AR50">
        <f t="shared" si="27"/>
        <v>-25.723778899101738</v>
      </c>
      <c r="AS50">
        <f t="shared" si="27"/>
        <v>9.6790808263701775E-2</v>
      </c>
      <c r="AT50">
        <f t="shared" si="27"/>
        <v>0.11066531747166122</v>
      </c>
      <c r="AU50">
        <f t="shared" si="23"/>
        <v>-25.516322773366376</v>
      </c>
      <c r="AW50">
        <v>47</v>
      </c>
      <c r="AX50">
        <f>IF(Z50&gt;0, (R50*SUMPRODUCT(K50:$K$98, X50:$X$98)-K50*$AZ$3)/Z50, 0)</f>
        <v>669.94984160014928</v>
      </c>
    </row>
    <row r="51" spans="5:50" x14ac:dyDescent="0.25">
      <c r="E51">
        <v>2051</v>
      </c>
      <c r="F51" s="5">
        <f>EconomicRates!C91</f>
        <v>3.5571999999999999E-2</v>
      </c>
      <c r="G51" s="5">
        <f>EconomicRates!D91</f>
        <v>7.0000000000000007E-2</v>
      </c>
      <c r="H51" s="5">
        <f t="shared" si="10"/>
        <v>0.12000000000000001</v>
      </c>
      <c r="I51" s="5">
        <f t="shared" si="11"/>
        <v>1.1200000000000001</v>
      </c>
      <c r="J51">
        <f t="shared" si="12"/>
        <v>0.89285714285714279</v>
      </c>
      <c r="K51">
        <f t="shared" si="20"/>
        <v>4.3404515403079663E-3</v>
      </c>
      <c r="L51" s="2">
        <v>48</v>
      </c>
      <c r="M51" s="6">
        <v>2.4856E-2</v>
      </c>
      <c r="Q51" s="4">
        <f t="shared" si="21"/>
        <v>12.5</v>
      </c>
      <c r="R51">
        <f t="shared" si="0"/>
        <v>500000</v>
      </c>
      <c r="S51">
        <f t="shared" si="1"/>
        <v>649.79893724906924</v>
      </c>
      <c r="U51">
        <f t="shared" si="13"/>
        <v>2.4856E-2</v>
      </c>
      <c r="V51">
        <f t="shared" si="14"/>
        <v>0.01</v>
      </c>
      <c r="W51">
        <f t="shared" si="15"/>
        <v>0.45570135454755151</v>
      </c>
      <c r="X51">
        <f t="shared" si="16"/>
        <v>1.1326912868633941E-2</v>
      </c>
      <c r="Y51">
        <f t="shared" si="17"/>
        <v>4.557013545475515E-3</v>
      </c>
      <c r="Z51">
        <f t="shared" si="18"/>
        <v>0.43981742813344205</v>
      </c>
      <c r="AB51">
        <f t="shared" si="19"/>
        <v>305.29705029610562</v>
      </c>
      <c r="AC51">
        <f t="shared" si="2"/>
        <v>285.79289738472954</v>
      </c>
      <c r="AE51">
        <f t="shared" si="3"/>
        <v>0</v>
      </c>
      <c r="AF51">
        <f t="shared" si="24"/>
        <v>0</v>
      </c>
      <c r="AG51">
        <f t="shared" si="24"/>
        <v>-5.4977178516680256</v>
      </c>
      <c r="AH51">
        <f t="shared" si="5"/>
        <v>-5663.4564343169704</v>
      </c>
      <c r="AI51">
        <f t="shared" si="25"/>
        <v>-5668.9541521686388</v>
      </c>
      <c r="AJ51">
        <f t="shared" si="7"/>
        <v>19.504152911376082</v>
      </c>
      <c r="AK51">
        <f t="shared" si="22"/>
        <v>21.370793520727396</v>
      </c>
      <c r="AL51">
        <f t="shared" si="26"/>
        <v>-5628.0792057365352</v>
      </c>
      <c r="AN51">
        <f t="shared" si="27"/>
        <v>0</v>
      </c>
      <c r="AO51">
        <f t="shared" si="27"/>
        <v>0</v>
      </c>
      <c r="AP51">
        <f t="shared" si="27"/>
        <v>-2.3862577917451087E-2</v>
      </c>
      <c r="AQ51">
        <f t="shared" si="27"/>
        <v>-24.581958203798155</v>
      </c>
      <c r="AR51">
        <f t="shared" si="27"/>
        <v>-24.605820781715611</v>
      </c>
      <c r="AS51">
        <f t="shared" si="27"/>
        <v>8.4656830546584419E-2</v>
      </c>
      <c r="AT51">
        <f t="shared" si="27"/>
        <v>9.2758893654644736E-2</v>
      </c>
      <c r="AU51">
        <f t="shared" si="23"/>
        <v>-24.428405057514379</v>
      </c>
      <c r="AW51">
        <v>48</v>
      </c>
      <c r="AX51">
        <f>IF(Z51&gt;0, (R51*SUMPRODUCT(K51:$K$98, X51:$X$98)-K51*$AZ$3)/Z51, 0)</f>
        <v>649.79893724906924</v>
      </c>
    </row>
    <row r="52" spans="5:50" x14ac:dyDescent="0.25">
      <c r="E52">
        <v>2052</v>
      </c>
      <c r="F52" s="5">
        <f>EconomicRates!C92</f>
        <v>3.5571999999999999E-2</v>
      </c>
      <c r="G52" s="5">
        <f>EconomicRates!D92</f>
        <v>7.0000000000000007E-2</v>
      </c>
      <c r="H52" s="5">
        <f t="shared" si="10"/>
        <v>0.12000000000000001</v>
      </c>
      <c r="I52" s="5">
        <f t="shared" si="11"/>
        <v>1.1200000000000001</v>
      </c>
      <c r="J52">
        <f t="shared" si="12"/>
        <v>0.89285714285714279</v>
      </c>
      <c r="K52">
        <f t="shared" si="20"/>
        <v>3.8754031609892553E-3</v>
      </c>
      <c r="L52" s="2">
        <v>49</v>
      </c>
      <c r="M52" s="6">
        <v>2.7564999999999999E-2</v>
      </c>
      <c r="Q52" s="4">
        <f t="shared" si="21"/>
        <v>12.5</v>
      </c>
      <c r="R52">
        <f t="shared" si="0"/>
        <v>500000</v>
      </c>
      <c r="S52">
        <f t="shared" si="1"/>
        <v>630.14923336259449</v>
      </c>
      <c r="U52">
        <f t="shared" si="13"/>
        <v>2.7564999999999999E-2</v>
      </c>
      <c r="V52">
        <f t="shared" si="14"/>
        <v>0.01</v>
      </c>
      <c r="W52">
        <f t="shared" si="15"/>
        <v>0.43981742813344205</v>
      </c>
      <c r="X52">
        <f t="shared" si="16"/>
        <v>1.212356740649833E-2</v>
      </c>
      <c r="Y52">
        <f t="shared" si="17"/>
        <v>4.3981742813344205E-3</v>
      </c>
      <c r="Z52">
        <f t="shared" si="18"/>
        <v>0.42329568644560928</v>
      </c>
      <c r="AB52">
        <f t="shared" si="19"/>
        <v>285.79289738472954</v>
      </c>
      <c r="AC52">
        <f t="shared" si="2"/>
        <v>266.73945229939386</v>
      </c>
      <c r="AE52">
        <f t="shared" si="3"/>
        <v>0</v>
      </c>
      <c r="AF52">
        <f t="shared" si="24"/>
        <v>0</v>
      </c>
      <c r="AG52">
        <f t="shared" si="24"/>
        <v>-5.2911960805701161</v>
      </c>
      <c r="AH52">
        <f t="shared" si="5"/>
        <v>-6061.7837032491652</v>
      </c>
      <c r="AI52">
        <f t="shared" si="25"/>
        <v>-6067.0748993297357</v>
      </c>
      <c r="AJ52">
        <f t="shared" si="7"/>
        <v>19.053445085335682</v>
      </c>
      <c r="AK52">
        <f t="shared" si="22"/>
        <v>20.00550281693107</v>
      </c>
      <c r="AL52">
        <f t="shared" si="26"/>
        <v>-6028.0159514274692</v>
      </c>
      <c r="AN52">
        <f t="shared" si="27"/>
        <v>0</v>
      </c>
      <c r="AO52">
        <f t="shared" si="27"/>
        <v>0</v>
      </c>
      <c r="AP52">
        <f t="shared" si="27"/>
        <v>-2.0505518016055387E-2</v>
      </c>
      <c r="AQ52">
        <f t="shared" si="27"/>
        <v>-23.491855724804967</v>
      </c>
      <c r="AR52">
        <f t="shared" si="27"/>
        <v>-23.512361242821026</v>
      </c>
      <c r="AS52">
        <f t="shared" si="27"/>
        <v>7.3839781311445085E-2</v>
      </c>
      <c r="AT52">
        <f t="shared" si="27"/>
        <v>7.7529388853914125E-2</v>
      </c>
      <c r="AU52">
        <f t="shared" si="23"/>
        <v>-23.360992072655666</v>
      </c>
      <c r="AW52">
        <v>49</v>
      </c>
      <c r="AX52">
        <f>IF(Z52&gt;0, (R52*SUMPRODUCT(K52:$K$98, X52:$X$98)-K52*$AZ$3)/Z52, 0)</f>
        <v>630.14923336259449</v>
      </c>
    </row>
    <row r="53" spans="5:50" x14ac:dyDescent="0.25">
      <c r="E53">
        <v>2053</v>
      </c>
      <c r="F53" s="5">
        <f>EconomicRates!C93</f>
        <v>3.5571999999999999E-2</v>
      </c>
      <c r="G53" s="5">
        <f>EconomicRates!D93</f>
        <v>7.0000000000000007E-2</v>
      </c>
      <c r="H53" s="5">
        <f t="shared" si="10"/>
        <v>0.12000000000000001</v>
      </c>
      <c r="I53" s="5">
        <f t="shared" si="11"/>
        <v>1.1200000000000001</v>
      </c>
      <c r="J53">
        <f t="shared" si="12"/>
        <v>0.89285714285714279</v>
      </c>
      <c r="K53">
        <f t="shared" si="20"/>
        <v>3.4601813937404063E-3</v>
      </c>
      <c r="L53" s="2">
        <v>50</v>
      </c>
      <c r="M53" s="6">
        <v>3.0620999999999999E-2</v>
      </c>
      <c r="Q53" s="4">
        <f t="shared" si="21"/>
        <v>12.5</v>
      </c>
      <c r="R53">
        <f t="shared" si="0"/>
        <v>500000</v>
      </c>
      <c r="S53">
        <f t="shared" si="1"/>
        <v>611.1380510437267</v>
      </c>
      <c r="U53">
        <f t="shared" si="13"/>
        <v>3.0620999999999999E-2</v>
      </c>
      <c r="V53">
        <f t="shared" si="14"/>
        <v>0.01</v>
      </c>
      <c r="W53">
        <f t="shared" si="15"/>
        <v>0.42329568644560928</v>
      </c>
      <c r="X53">
        <f t="shared" si="16"/>
        <v>1.2961737214651001E-2</v>
      </c>
      <c r="Y53">
        <f t="shared" si="17"/>
        <v>4.232956864456093E-3</v>
      </c>
      <c r="Z53">
        <f t="shared" si="18"/>
        <v>0.40610099236650221</v>
      </c>
      <c r="AB53">
        <f t="shared" si="19"/>
        <v>266.73945229939386</v>
      </c>
      <c r="AC53">
        <f t="shared" si="2"/>
        <v>248.18376900178751</v>
      </c>
      <c r="AE53">
        <f t="shared" si="3"/>
        <v>0</v>
      </c>
      <c r="AF53">
        <f t="shared" si="24"/>
        <v>0</v>
      </c>
      <c r="AG53">
        <f t="shared" si="24"/>
        <v>-5.0762624045812776</v>
      </c>
      <c r="AH53">
        <f t="shared" si="5"/>
        <v>-6480.8686073255003</v>
      </c>
      <c r="AI53">
        <f t="shared" si="25"/>
        <v>-6485.9448697300813</v>
      </c>
      <c r="AJ53">
        <f t="shared" si="7"/>
        <v>18.55568329760635</v>
      </c>
      <c r="AK53">
        <f t="shared" si="22"/>
        <v>18.671761660957571</v>
      </c>
      <c r="AL53">
        <f t="shared" si="26"/>
        <v>-6448.7174247715175</v>
      </c>
      <c r="AN53">
        <f t="shared" si="27"/>
        <v>0</v>
      </c>
      <c r="AO53">
        <f t="shared" si="27"/>
        <v>0</v>
      </c>
      <c r="AP53">
        <f t="shared" si="27"/>
        <v>-1.756478872207607E-2</v>
      </c>
      <c r="AQ53">
        <f t="shared" si="27"/>
        <v>-22.424980970343995</v>
      </c>
      <c r="AR53">
        <f t="shared" si="27"/>
        <v>-22.442545759066071</v>
      </c>
      <c r="AS53">
        <f t="shared" si="27"/>
        <v>6.4206030094517114E-2</v>
      </c>
      <c r="AT53">
        <f t="shared" si="27"/>
        <v>6.4607682287600859E-2</v>
      </c>
      <c r="AU53">
        <f t="shared" si="23"/>
        <v>-22.313732046683953</v>
      </c>
      <c r="AW53">
        <v>50</v>
      </c>
      <c r="AX53">
        <f>IF(Z53&gt;0, (R53*SUMPRODUCT(K53:$K$98, X53:$X$98)-K53*$AZ$3)/Z53, 0)</f>
        <v>611.1380510437267</v>
      </c>
    </row>
    <row r="54" spans="5:50" x14ac:dyDescent="0.25">
      <c r="E54">
        <v>2054</v>
      </c>
      <c r="F54" s="5">
        <f>EconomicRates!C94</f>
        <v>3.5571999999999999E-2</v>
      </c>
      <c r="G54" s="5">
        <f>EconomicRates!D94</f>
        <v>7.0000000000000007E-2</v>
      </c>
      <c r="H54" s="5">
        <f t="shared" si="10"/>
        <v>0.12000000000000001</v>
      </c>
      <c r="I54" s="5">
        <f t="shared" si="11"/>
        <v>1.1200000000000001</v>
      </c>
      <c r="J54">
        <f t="shared" si="12"/>
        <v>0.89285714285714279</v>
      </c>
      <c r="K54">
        <f t="shared" si="20"/>
        <v>3.0894476729825052E-3</v>
      </c>
      <c r="L54" s="2">
        <v>51</v>
      </c>
      <c r="M54" s="6">
        <v>3.3921E-2</v>
      </c>
      <c r="Q54" s="4">
        <f t="shared" si="21"/>
        <v>12.5</v>
      </c>
      <c r="R54">
        <f t="shared" si="0"/>
        <v>500000</v>
      </c>
      <c r="S54">
        <f t="shared" si="1"/>
        <v>592.80724190064689</v>
      </c>
      <c r="U54">
        <f t="shared" si="13"/>
        <v>3.3921E-2</v>
      </c>
      <c r="V54">
        <f t="shared" si="14"/>
        <v>0.01</v>
      </c>
      <c r="W54">
        <f t="shared" si="15"/>
        <v>0.40610099236650221</v>
      </c>
      <c r="X54">
        <f t="shared" si="16"/>
        <v>1.3775351762064122E-2</v>
      </c>
      <c r="Y54">
        <f t="shared" si="17"/>
        <v>4.061009923665022E-3</v>
      </c>
      <c r="Z54">
        <f t="shared" si="18"/>
        <v>0.38826463068077305</v>
      </c>
      <c r="AB54">
        <f t="shared" si="19"/>
        <v>248.18376900178751</v>
      </c>
      <c r="AC54">
        <f t="shared" si="2"/>
        <v>230.16608484144234</v>
      </c>
      <c r="AE54">
        <f t="shared" si="3"/>
        <v>0</v>
      </c>
      <c r="AF54">
        <f t="shared" si="24"/>
        <v>0</v>
      </c>
      <c r="AG54">
        <f t="shared" si="24"/>
        <v>-4.8533078835096628</v>
      </c>
      <c r="AH54">
        <f t="shared" si="5"/>
        <v>-6887.6758810320607</v>
      </c>
      <c r="AI54">
        <f t="shared" si="25"/>
        <v>-6892.5291889155706</v>
      </c>
      <c r="AJ54">
        <f t="shared" si="7"/>
        <v>18.017684160345169</v>
      </c>
      <c r="AK54">
        <f t="shared" si="22"/>
        <v>17.372863830125127</v>
      </c>
      <c r="AL54">
        <f t="shared" si="26"/>
        <v>-6857.1386409250999</v>
      </c>
      <c r="AN54">
        <f t="shared" si="27"/>
        <v>0</v>
      </c>
      <c r="AO54">
        <f t="shared" si="27"/>
        <v>0</v>
      </c>
      <c r="AP54">
        <f t="shared" si="27"/>
        <v>-1.4994040746976574E-2</v>
      </c>
      <c r="AQ54">
        <f t="shared" si="27"/>
        <v>-21.279114222912227</v>
      </c>
      <c r="AR54">
        <f t="shared" si="27"/>
        <v>-21.294108263659204</v>
      </c>
      <c r="AS54">
        <f t="shared" si="27"/>
        <v>5.5664692401712124E-2</v>
      </c>
      <c r="AT54">
        <f t="shared" si="27"/>
        <v>5.3672553733022002E-2</v>
      </c>
      <c r="AU54">
        <f t="shared" si="23"/>
        <v>-21.184771017524469</v>
      </c>
      <c r="AW54">
        <v>51</v>
      </c>
      <c r="AX54">
        <f>IF(Z54&gt;0, (R54*SUMPRODUCT(K54:$K$98, X54:$X$98)-K54*$AZ$3)/Z54, 0)</f>
        <v>592.80724190064689</v>
      </c>
    </row>
    <row r="55" spans="5:50" x14ac:dyDescent="0.25">
      <c r="E55">
        <v>2055</v>
      </c>
      <c r="F55" s="5">
        <f>EconomicRates!C95</f>
        <v>3.5571999999999999E-2</v>
      </c>
      <c r="G55" s="5">
        <f>EconomicRates!D95</f>
        <v>7.0000000000000007E-2</v>
      </c>
      <c r="H55" s="5">
        <f t="shared" si="10"/>
        <v>0.12000000000000001</v>
      </c>
      <c r="I55" s="5">
        <f t="shared" si="11"/>
        <v>1.1200000000000001</v>
      </c>
      <c r="J55">
        <f t="shared" si="12"/>
        <v>0.89285714285714279</v>
      </c>
      <c r="K55">
        <f t="shared" si="20"/>
        <v>2.758435422305808E-3</v>
      </c>
      <c r="L55" s="2">
        <v>52</v>
      </c>
      <c r="M55" s="6">
        <v>3.7368999999999999E-2</v>
      </c>
      <c r="Q55" s="4">
        <f t="shared" si="21"/>
        <v>12.5</v>
      </c>
      <c r="R55">
        <f t="shared" si="0"/>
        <v>500000</v>
      </c>
      <c r="S55">
        <f t="shared" si="1"/>
        <v>575.3923674796655</v>
      </c>
      <c r="U55">
        <f t="shared" si="13"/>
        <v>3.7368999999999999E-2</v>
      </c>
      <c r="V55">
        <f t="shared" si="14"/>
        <v>0.01</v>
      </c>
      <c r="W55">
        <f t="shared" si="15"/>
        <v>0.38826463068077305</v>
      </c>
      <c r="X55">
        <f t="shared" si="16"/>
        <v>1.4509060983909809E-2</v>
      </c>
      <c r="Y55">
        <f t="shared" si="17"/>
        <v>3.8826463068077307E-3</v>
      </c>
      <c r="Z55">
        <f t="shared" si="18"/>
        <v>0.36987292339005551</v>
      </c>
      <c r="AB55">
        <f t="shared" si="19"/>
        <v>230.16608484144234</v>
      </c>
      <c r="AC55">
        <f t="shared" si="2"/>
        <v>212.822057056029</v>
      </c>
      <c r="AE55">
        <f t="shared" si="3"/>
        <v>0</v>
      </c>
      <c r="AF55">
        <f t="shared" si="24"/>
        <v>0</v>
      </c>
      <c r="AG55">
        <f t="shared" si="24"/>
        <v>-4.6234115423756936</v>
      </c>
      <c r="AH55">
        <f t="shared" si="5"/>
        <v>-7254.5304919549044</v>
      </c>
      <c r="AI55">
        <f t="shared" si="25"/>
        <v>-7259.1539034972802</v>
      </c>
      <c r="AJ55">
        <f t="shared" si="7"/>
        <v>17.344027785413346</v>
      </c>
      <c r="AK55">
        <f t="shared" si="22"/>
        <v>16.111625938900964</v>
      </c>
      <c r="AL55">
        <f t="shared" si="26"/>
        <v>-7225.6982497729659</v>
      </c>
      <c r="AN55">
        <f t="shared" si="27"/>
        <v>0</v>
      </c>
      <c r="AO55">
        <f t="shared" si="27"/>
        <v>0</v>
      </c>
      <c r="AP55">
        <f t="shared" si="27"/>
        <v>-1.2753382170386643E-2</v>
      </c>
      <c r="AQ55">
        <f t="shared" si="27"/>
        <v>-20.011153881205988</v>
      </c>
      <c r="AR55">
        <f t="shared" si="27"/>
        <v>-20.023907263376376</v>
      </c>
      <c r="AS55">
        <f t="shared" si="27"/>
        <v>4.7842380608740333E-2</v>
      </c>
      <c r="AT55">
        <f t="shared" si="27"/>
        <v>4.4442879700805495E-2</v>
      </c>
      <c r="AU55">
        <f t="shared" si="23"/>
        <v>-19.931622003066828</v>
      </c>
      <c r="AW55">
        <v>52</v>
      </c>
      <c r="AX55">
        <f>IF(Z55&gt;0, (R55*SUMPRODUCT(K55:$K$98, X55:$X$98)-K55*$AZ$3)/Z55, 0)</f>
        <v>575.3923674796655</v>
      </c>
    </row>
    <row r="56" spans="5:50" x14ac:dyDescent="0.25">
      <c r="E56">
        <v>2056</v>
      </c>
      <c r="F56" s="5">
        <f>EconomicRates!C96</f>
        <v>3.5571999999999999E-2</v>
      </c>
      <c r="G56" s="5">
        <f>EconomicRates!D96</f>
        <v>7.0000000000000007E-2</v>
      </c>
      <c r="H56" s="5">
        <f t="shared" si="10"/>
        <v>0.12000000000000001</v>
      </c>
      <c r="I56" s="5">
        <f t="shared" si="11"/>
        <v>1.1200000000000001</v>
      </c>
      <c r="J56">
        <f t="shared" si="12"/>
        <v>0.89285714285714279</v>
      </c>
      <c r="K56">
        <f t="shared" si="20"/>
        <v>2.4628887699159E-3</v>
      </c>
      <c r="L56" s="2">
        <v>53</v>
      </c>
      <c r="M56" s="6">
        <v>5.0548205999999998E-2</v>
      </c>
      <c r="Q56" s="4">
        <f t="shared" si="21"/>
        <v>12.5</v>
      </c>
      <c r="R56">
        <f t="shared" si="0"/>
        <v>500000</v>
      </c>
      <c r="S56">
        <f t="shared" si="1"/>
        <v>564.99835011003438</v>
      </c>
      <c r="U56">
        <f t="shared" si="13"/>
        <v>5.0548205999999998E-2</v>
      </c>
      <c r="V56">
        <f t="shared" si="14"/>
        <v>0.01</v>
      </c>
      <c r="W56">
        <f t="shared" si="15"/>
        <v>0.36987292339005551</v>
      </c>
      <c r="X56">
        <f t="shared" si="16"/>
        <v>1.8696412725342743E-2</v>
      </c>
      <c r="Y56">
        <f t="shared" si="17"/>
        <v>3.6987292339005552E-3</v>
      </c>
      <c r="Z56">
        <f t="shared" si="18"/>
        <v>0.3474777814308122</v>
      </c>
      <c r="AB56">
        <f t="shared" si="19"/>
        <v>212.822057056029</v>
      </c>
      <c r="AC56">
        <f t="shared" si="2"/>
        <v>196.32437320830402</v>
      </c>
      <c r="AE56">
        <f t="shared" si="3"/>
        <v>0</v>
      </c>
      <c r="AF56">
        <f t="shared" si="24"/>
        <v>0</v>
      </c>
      <c r="AG56">
        <f t="shared" si="24"/>
        <v>-4.3434722678851525</v>
      </c>
      <c r="AH56">
        <f t="shared" si="5"/>
        <v>-9348.2063626713716</v>
      </c>
      <c r="AI56">
        <f t="shared" si="25"/>
        <v>-9352.5498349392565</v>
      </c>
      <c r="AJ56">
        <f t="shared" si="7"/>
        <v>16.497683847724971</v>
      </c>
      <c r="AK56">
        <f t="shared" si="22"/>
        <v>14.897543993922032</v>
      </c>
      <c r="AL56">
        <f t="shared" si="26"/>
        <v>-9321.1546070976092</v>
      </c>
      <c r="AN56">
        <f t="shared" si="27"/>
        <v>0</v>
      </c>
      <c r="AO56">
        <f t="shared" si="27"/>
        <v>0</v>
      </c>
      <c r="AP56">
        <f t="shared" si="27"/>
        <v>-1.0697489071015488E-2</v>
      </c>
      <c r="AQ56">
        <f t="shared" si="27"/>
        <v>-23.023592469479684</v>
      </c>
      <c r="AR56">
        <f t="shared" si="27"/>
        <v>-23.034289958550698</v>
      </c>
      <c r="AS56">
        <f t="shared" si="27"/>
        <v>4.0631960278184769E-2</v>
      </c>
      <c r="AT56">
        <f t="shared" si="27"/>
        <v>3.6690993801958637E-2</v>
      </c>
      <c r="AU56">
        <f t="shared" si="23"/>
        <v>-22.956967004470556</v>
      </c>
      <c r="AW56">
        <v>53</v>
      </c>
      <c r="AX56">
        <f>IF(Z56&gt;0, (R56*SUMPRODUCT(K56:$K$98, X56:$X$98)-K56*$AZ$3)/Z56, 0)</f>
        <v>564.99835011003438</v>
      </c>
    </row>
    <row r="57" spans="5:50" x14ac:dyDescent="0.25">
      <c r="E57">
        <v>2057</v>
      </c>
      <c r="F57" s="5">
        <f>EconomicRates!C97</f>
        <v>3.5571999999999999E-2</v>
      </c>
      <c r="G57" s="5">
        <f>EconomicRates!D97</f>
        <v>7.0000000000000007E-2</v>
      </c>
      <c r="H57" s="5">
        <f t="shared" si="10"/>
        <v>0.12000000000000001</v>
      </c>
      <c r="I57" s="5">
        <f t="shared" si="11"/>
        <v>1.1200000000000001</v>
      </c>
      <c r="J57">
        <f t="shared" si="12"/>
        <v>0.89285714285714279</v>
      </c>
      <c r="K57">
        <f t="shared" si="20"/>
        <v>2.1990078302820534E-3</v>
      </c>
      <c r="L57" s="2">
        <v>54</v>
      </c>
      <c r="M57" s="6">
        <v>6.4784177999999998E-2</v>
      </c>
      <c r="Q57" s="4">
        <f t="shared" si="21"/>
        <v>12.5</v>
      </c>
      <c r="R57">
        <f t="shared" si="0"/>
        <v>500000</v>
      </c>
      <c r="S57">
        <f t="shared" si="1"/>
        <v>548.80942555058914</v>
      </c>
      <c r="U57">
        <f t="shared" si="13"/>
        <v>6.4784177999999998E-2</v>
      </c>
      <c r="V57">
        <f t="shared" si="14"/>
        <v>0.01</v>
      </c>
      <c r="W57">
        <f t="shared" si="15"/>
        <v>0.3474777814308122</v>
      </c>
      <c r="X57">
        <f t="shared" si="16"/>
        <v>2.2511062443258831E-2</v>
      </c>
      <c r="Y57">
        <f t="shared" si="17"/>
        <v>3.4747778143081223E-3</v>
      </c>
      <c r="Z57">
        <f t="shared" si="18"/>
        <v>0.32149194117324525</v>
      </c>
      <c r="AB57">
        <f t="shared" si="19"/>
        <v>196.32437320830402</v>
      </c>
      <c r="AC57">
        <f t="shared" si="2"/>
        <v>176.43780755443254</v>
      </c>
      <c r="AE57">
        <f t="shared" si="3"/>
        <v>0</v>
      </c>
      <c r="AF57">
        <f t="shared" si="24"/>
        <v>0</v>
      </c>
      <c r="AG57">
        <f t="shared" si="24"/>
        <v>-4.0186492646655658</v>
      </c>
      <c r="AH57">
        <f t="shared" si="5"/>
        <v>-11255.531221629415</v>
      </c>
      <c r="AI57">
        <f t="shared" si="25"/>
        <v>-11259.549870894081</v>
      </c>
      <c r="AJ57">
        <f t="shared" si="7"/>
        <v>19.886565653871486</v>
      </c>
      <c r="AK57">
        <f t="shared" si="22"/>
        <v>13.742706124581282</v>
      </c>
      <c r="AL57">
        <f t="shared" si="26"/>
        <v>-11225.920599115629</v>
      </c>
      <c r="AN57">
        <f t="shared" si="27"/>
        <v>0</v>
      </c>
      <c r="AO57">
        <f t="shared" si="27"/>
        <v>0</v>
      </c>
      <c r="AP57">
        <f t="shared" si="27"/>
        <v>-8.837041200156796E-3</v>
      </c>
      <c r="AQ57">
        <f t="shared" si="27"/>
        <v>-24.751001290347212</v>
      </c>
      <c r="AR57">
        <f t="shared" si="27"/>
        <v>-24.759838331547368</v>
      </c>
      <c r="AS57">
        <f t="shared" si="27"/>
        <v>4.3730713590281543E-2</v>
      </c>
      <c r="AT57">
        <f t="shared" si="27"/>
        <v>3.0220318377219373E-2</v>
      </c>
      <c r="AU57">
        <f t="shared" si="23"/>
        <v>-24.685887299579868</v>
      </c>
      <c r="AW57">
        <v>54</v>
      </c>
      <c r="AX57">
        <f>IF(Z57&gt;0, (R57*SUMPRODUCT(K57:$K$98, X57:$X$98)-K57*$AZ$3)/Z57, 0)</f>
        <v>548.80942555058914</v>
      </c>
    </row>
    <row r="58" spans="5:50" x14ac:dyDescent="0.25">
      <c r="E58">
        <v>2058</v>
      </c>
      <c r="F58" s="5">
        <f>EconomicRates!C98</f>
        <v>3.5571999999999999E-2</v>
      </c>
      <c r="G58" s="5">
        <f>EconomicRates!D98</f>
        <v>7.0000000000000007E-2</v>
      </c>
      <c r="H58" s="5">
        <f t="shared" si="10"/>
        <v>0.12000000000000001</v>
      </c>
      <c r="I58" s="5">
        <f t="shared" si="11"/>
        <v>1.1200000000000001</v>
      </c>
      <c r="J58">
        <f t="shared" si="12"/>
        <v>0.89285714285714279</v>
      </c>
      <c r="K58">
        <f t="shared" si="20"/>
        <v>1.9633998484661188E-3</v>
      </c>
      <c r="L58" s="2">
        <v>55</v>
      </c>
      <c r="M58" s="6">
        <v>8.0470763000000001E-2</v>
      </c>
      <c r="Q58" s="4">
        <f t="shared" si="21"/>
        <v>12.5</v>
      </c>
      <c r="R58">
        <f t="shared" si="0"/>
        <v>500000</v>
      </c>
      <c r="S58">
        <f t="shared" si="1"/>
        <v>528.3323667097203</v>
      </c>
      <c r="U58">
        <f t="shared" si="13"/>
        <v>8.0470763000000001E-2</v>
      </c>
      <c r="V58">
        <f t="shared" si="14"/>
        <v>0.01</v>
      </c>
      <c r="W58">
        <f t="shared" si="15"/>
        <v>0.32149194117324525</v>
      </c>
      <c r="X58">
        <f t="shared" si="16"/>
        <v>2.5870701804562159E-2</v>
      </c>
      <c r="Y58">
        <f t="shared" si="17"/>
        <v>3.2149194117324525E-3</v>
      </c>
      <c r="Z58">
        <f t="shared" si="18"/>
        <v>0.29240631995695066</v>
      </c>
      <c r="AB58">
        <f t="shared" si="19"/>
        <v>176.43780755443254</v>
      </c>
      <c r="AC58">
        <f t="shared" si="2"/>
        <v>154.48772306373547</v>
      </c>
      <c r="AE58">
        <f t="shared" si="3"/>
        <v>0</v>
      </c>
      <c r="AF58">
        <f t="shared" si="24"/>
        <v>0</v>
      </c>
      <c r="AG58">
        <f t="shared" si="24"/>
        <v>-3.6550789994618831</v>
      </c>
      <c r="AH58">
        <f t="shared" si="5"/>
        <v>-12935.350902281079</v>
      </c>
      <c r="AI58">
        <f t="shared" si="25"/>
        <v>-12939.005981280541</v>
      </c>
      <c r="AJ58">
        <f t="shared" si="7"/>
        <v>21.950084490697066</v>
      </c>
      <c r="AK58">
        <f t="shared" si="22"/>
        <v>12.350646528810278</v>
      </c>
      <c r="AL58">
        <f t="shared" si="26"/>
        <v>-12904.705250261033</v>
      </c>
      <c r="AN58">
        <f t="shared" si="27"/>
        <v>0</v>
      </c>
      <c r="AO58">
        <f t="shared" si="27"/>
        <v>0</v>
      </c>
      <c r="AP58">
        <f t="shared" si="27"/>
        <v>-7.1763815536751542E-3</v>
      </c>
      <c r="AQ58">
        <f t="shared" si="27"/>
        <v>-25.397266001394744</v>
      </c>
      <c r="AR58">
        <f t="shared" si="27"/>
        <v>-25.404442382948417</v>
      </c>
      <c r="AS58">
        <f t="shared" si="27"/>
        <v>4.309679256285312E-2</v>
      </c>
      <c r="AT58">
        <f t="shared" si="27"/>
        <v>2.4249257523124696E-2</v>
      </c>
      <c r="AU58">
        <f t="shared" si="23"/>
        <v>-25.337096332862441</v>
      </c>
      <c r="AW58">
        <v>55</v>
      </c>
      <c r="AX58">
        <f>IF(Z58&gt;0, (R58*SUMPRODUCT(K58:$K$98, X58:$X$98)-K58*$AZ$3)/Z58, 0)</f>
        <v>528.3323667097203</v>
      </c>
    </row>
    <row r="59" spans="5:50" x14ac:dyDescent="0.25">
      <c r="E59">
        <v>2059</v>
      </c>
      <c r="F59" s="5">
        <f>EconomicRates!C99</f>
        <v>3.5571999999999999E-2</v>
      </c>
      <c r="G59" s="5">
        <f>EconomicRates!D99</f>
        <v>7.0000000000000007E-2</v>
      </c>
      <c r="H59" s="5">
        <f t="shared" si="10"/>
        <v>0.12000000000000001</v>
      </c>
      <c r="I59" s="5">
        <f t="shared" si="11"/>
        <v>1.1200000000000001</v>
      </c>
      <c r="J59">
        <f t="shared" si="12"/>
        <v>0.89285714285714279</v>
      </c>
      <c r="K59">
        <f t="shared" si="20"/>
        <v>1.7530355789876059E-3</v>
      </c>
      <c r="L59" s="2">
        <v>56</v>
      </c>
      <c r="M59" s="6">
        <v>9.7818447000000003E-2</v>
      </c>
      <c r="Q59" s="4">
        <f t="shared" si="21"/>
        <v>12.5</v>
      </c>
      <c r="R59">
        <f t="shared" si="0"/>
        <v>500000</v>
      </c>
      <c r="S59">
        <f t="shared" si="1"/>
        <v>504.41396584080331</v>
      </c>
      <c r="U59">
        <f t="shared" si="13"/>
        <v>9.7818447000000003E-2</v>
      </c>
      <c r="V59">
        <f t="shared" si="14"/>
        <v>0.01</v>
      </c>
      <c r="W59">
        <f t="shared" si="15"/>
        <v>0.29240631995695066</v>
      </c>
      <c r="X59">
        <f t="shared" si="16"/>
        <v>2.860273211117402E-2</v>
      </c>
      <c r="Y59">
        <f t="shared" si="17"/>
        <v>2.9240631995695065E-3</v>
      </c>
      <c r="Z59">
        <f t="shared" si="18"/>
        <v>0.26087952464620712</v>
      </c>
      <c r="AB59">
        <f t="shared" si="19"/>
        <v>154.48772306373547</v>
      </c>
      <c r="AC59">
        <f t="shared" si="2"/>
        <v>131.59127563345692</v>
      </c>
      <c r="AE59">
        <f t="shared" si="3"/>
        <v>0</v>
      </c>
      <c r="AF59">
        <f t="shared" si="24"/>
        <v>0</v>
      </c>
      <c r="AG59">
        <f t="shared" si="24"/>
        <v>-3.2609940580775891</v>
      </c>
      <c r="AH59">
        <f t="shared" si="5"/>
        <v>-14301.36605558701</v>
      </c>
      <c r="AI59">
        <f t="shared" si="25"/>
        <v>-14304.627049645087</v>
      </c>
      <c r="AJ59">
        <f t="shared" si="7"/>
        <v>22.896447430278556</v>
      </c>
      <c r="AK59">
        <f t="shared" si="22"/>
        <v>10.814140614461484</v>
      </c>
      <c r="AL59">
        <f t="shared" si="26"/>
        <v>-14270.916461600345</v>
      </c>
      <c r="AN59">
        <f t="shared" si="27"/>
        <v>0</v>
      </c>
      <c r="AO59">
        <f t="shared" si="27"/>
        <v>0</v>
      </c>
      <c r="AP59">
        <f t="shared" si="27"/>
        <v>-5.716638606677189E-3</v>
      </c>
      <c r="AQ59">
        <f t="shared" si="27"/>
        <v>-25.070803523569669</v>
      </c>
      <c r="AR59">
        <f t="shared" si="27"/>
        <v>-25.076520162176344</v>
      </c>
      <c r="AS59">
        <f t="shared" si="27"/>
        <v>4.0138286977697647E-2</v>
      </c>
      <c r="AT59">
        <f t="shared" si="27"/>
        <v>1.8957573253325873E-2</v>
      </c>
      <c r="AU59">
        <f t="shared" si="23"/>
        <v>-25.017424301945319</v>
      </c>
      <c r="AW59">
        <v>56</v>
      </c>
      <c r="AX59">
        <f>IF(Z59&gt;0, (R59*SUMPRODUCT(K59:$K$98, X59:$X$98)-K59*$AZ$3)/Z59, 0)</f>
        <v>504.41396584080331</v>
      </c>
    </row>
    <row r="60" spans="5:50" x14ac:dyDescent="0.25">
      <c r="E60">
        <v>2060</v>
      </c>
      <c r="F60" s="5">
        <f>EconomicRates!C100</f>
        <v>3.5571999999999999E-2</v>
      </c>
      <c r="G60" s="5">
        <f>EconomicRates!D100</f>
        <v>7.0000000000000007E-2</v>
      </c>
      <c r="H60" s="5">
        <f t="shared" si="10"/>
        <v>0.12000000000000001</v>
      </c>
      <c r="I60" s="5">
        <f t="shared" si="11"/>
        <v>1.1200000000000001</v>
      </c>
      <c r="J60">
        <f t="shared" si="12"/>
        <v>0.89285714285714279</v>
      </c>
      <c r="K60">
        <f t="shared" si="20"/>
        <v>1.5652103383817909E-3</v>
      </c>
      <c r="L60" s="2">
        <v>57</v>
      </c>
      <c r="M60" s="6">
        <v>0.115047869</v>
      </c>
      <c r="Q60" s="4">
        <f t="shared" si="21"/>
        <v>12.5</v>
      </c>
      <c r="R60">
        <f t="shared" si="0"/>
        <v>500000</v>
      </c>
      <c r="S60">
        <f t="shared" si="1"/>
        <v>476.45110591837988</v>
      </c>
      <c r="U60">
        <f t="shared" si="13"/>
        <v>0.115047869</v>
      </c>
      <c r="V60">
        <f t="shared" si="14"/>
        <v>0.01</v>
      </c>
      <c r="W60">
        <f t="shared" si="15"/>
        <v>0.26087952464620712</v>
      </c>
      <c r="X60">
        <f t="shared" si="16"/>
        <v>3.0013633376279106E-2</v>
      </c>
      <c r="Y60">
        <f t="shared" si="17"/>
        <v>2.6087952464620714E-3</v>
      </c>
      <c r="Z60">
        <f t="shared" si="18"/>
        <v>0.22825709602346594</v>
      </c>
      <c r="AB60">
        <f t="shared" si="19"/>
        <v>131.59127563345692</v>
      </c>
      <c r="AC60">
        <f t="shared" si="2"/>
        <v>108.75334583409818</v>
      </c>
      <c r="AE60">
        <f t="shared" si="3"/>
        <v>0</v>
      </c>
      <c r="AF60">
        <f t="shared" si="24"/>
        <v>0</v>
      </c>
      <c r="AG60">
        <f t="shared" si="24"/>
        <v>-2.8532137002933244</v>
      </c>
      <c r="AH60">
        <f t="shared" si="5"/>
        <v>-15006.816688139554</v>
      </c>
      <c r="AI60">
        <f t="shared" si="25"/>
        <v>-15009.669901839847</v>
      </c>
      <c r="AJ60">
        <f t="shared" si="7"/>
        <v>22.837929799358733</v>
      </c>
      <c r="AK60">
        <f t="shared" si="22"/>
        <v>9.2113892943419842</v>
      </c>
      <c r="AL60">
        <f t="shared" si="26"/>
        <v>-14977.620582746147</v>
      </c>
      <c r="AN60">
        <f t="shared" si="27"/>
        <v>0</v>
      </c>
      <c r="AO60">
        <f t="shared" si="27"/>
        <v>0</v>
      </c>
      <c r="AP60">
        <f t="shared" si="27"/>
        <v>-4.4658795813116766E-3</v>
      </c>
      <c r="AQ60">
        <f t="shared" si="27"/>
        <v>-23.488824626476418</v>
      </c>
      <c r="AR60">
        <f t="shared" si="27"/>
        <v>-23.493290506057729</v>
      </c>
      <c r="AS60">
        <f t="shared" si="27"/>
        <v>3.5746163829193871E-2</v>
      </c>
      <c r="AT60">
        <f t="shared" si="27"/>
        <v>1.4417761754363424E-2</v>
      </c>
      <c r="AU60">
        <f t="shared" si="23"/>
        <v>-23.443126580474175</v>
      </c>
      <c r="AW60">
        <v>57</v>
      </c>
      <c r="AX60">
        <f>IF(Z60&gt;0, (R60*SUMPRODUCT(K60:$K$98, X60:$X$98)-K60*$AZ$3)/Z60, 0)</f>
        <v>476.45110591837988</v>
      </c>
    </row>
    <row r="61" spans="5:50" x14ac:dyDescent="0.25">
      <c r="E61">
        <v>2061</v>
      </c>
      <c r="F61" s="5">
        <f>EconomicRates!C101</f>
        <v>3.5571999999999999E-2</v>
      </c>
      <c r="G61" s="5">
        <f>EconomicRates!D101</f>
        <v>7.0000000000000007E-2</v>
      </c>
      <c r="H61" s="5">
        <f t="shared" si="10"/>
        <v>0.12000000000000001</v>
      </c>
      <c r="I61" s="5">
        <f t="shared" si="11"/>
        <v>1.1200000000000001</v>
      </c>
      <c r="J61">
        <f t="shared" si="12"/>
        <v>0.89285714285714279</v>
      </c>
      <c r="K61">
        <f t="shared" si="20"/>
        <v>1.3975092306980274E-3</v>
      </c>
      <c r="L61" s="2">
        <v>58</v>
      </c>
      <c r="M61" s="6">
        <v>0.13365521</v>
      </c>
      <c r="Q61" s="4">
        <f t="shared" si="21"/>
        <v>12.5</v>
      </c>
      <c r="R61">
        <f t="shared" si="0"/>
        <v>500000</v>
      </c>
      <c r="S61">
        <f t="shared" si="1"/>
        <v>446.40915817605065</v>
      </c>
      <c r="U61">
        <f t="shared" si="13"/>
        <v>0.13365521</v>
      </c>
      <c r="V61">
        <f t="shared" si="14"/>
        <v>0.01</v>
      </c>
      <c r="W61">
        <f t="shared" si="15"/>
        <v>0.22825709602346594</v>
      </c>
      <c r="X61">
        <f t="shared" si="16"/>
        <v>3.0507750103006506E-2</v>
      </c>
      <c r="Y61">
        <f t="shared" si="17"/>
        <v>2.2825709602346594E-3</v>
      </c>
      <c r="Z61">
        <f t="shared" si="18"/>
        <v>0.1954667749602248</v>
      </c>
      <c r="AB61">
        <f t="shared" si="19"/>
        <v>108.75334583409818</v>
      </c>
      <c r="AC61">
        <f t="shared" si="2"/>
        <v>87.258158461381484</v>
      </c>
      <c r="AE61">
        <f t="shared" si="3"/>
        <v>0</v>
      </c>
      <c r="AF61">
        <f t="shared" si="24"/>
        <v>0</v>
      </c>
      <c r="AG61">
        <f t="shared" si="24"/>
        <v>-2.4433346870028099</v>
      </c>
      <c r="AH61">
        <f t="shared" si="5"/>
        <v>-15253.875051503253</v>
      </c>
      <c r="AI61">
        <f t="shared" si="25"/>
        <v>-15256.318386190256</v>
      </c>
      <c r="AJ61">
        <f t="shared" si="7"/>
        <v>21.4951873727167</v>
      </c>
      <c r="AK61">
        <f t="shared" si="22"/>
        <v>7.6127342083868736</v>
      </c>
      <c r="AL61">
        <f t="shared" si="26"/>
        <v>-15227.210464609152</v>
      </c>
      <c r="AN61">
        <f t="shared" si="27"/>
        <v>0</v>
      </c>
      <c r="AO61">
        <f t="shared" si="27"/>
        <v>0</v>
      </c>
      <c r="AP61">
        <f t="shared" si="27"/>
        <v>-3.4145827787711025E-3</v>
      </c>
      <c r="AQ61">
        <f t="shared" si="27"/>
        <v>-21.317431188390145</v>
      </c>
      <c r="AR61">
        <f t="shared" si="27"/>
        <v>-21.320845771168916</v>
      </c>
      <c r="AS61">
        <f t="shared" si="27"/>
        <v>3.0039722768955269E-2</v>
      </c>
      <c r="AT61">
        <f t="shared" si="27"/>
        <v>1.0638866327071297E-2</v>
      </c>
      <c r="AU61">
        <f t="shared" si="23"/>
        <v>-21.280167182072891</v>
      </c>
      <c r="AW61">
        <v>58</v>
      </c>
      <c r="AX61">
        <f>IF(Z61&gt;0, (R61*SUMPRODUCT(K61:$K$98, X61:$X$98)-K61*$AZ$3)/Z61, 0)</f>
        <v>446.40915817605065</v>
      </c>
    </row>
    <row r="62" spans="5:50" x14ac:dyDescent="0.25">
      <c r="E62">
        <v>2062</v>
      </c>
      <c r="F62" s="5">
        <f>EconomicRates!C102</f>
        <v>3.5571999999999999E-2</v>
      </c>
      <c r="G62" s="5">
        <f>EconomicRates!D102</f>
        <v>7.0000000000000007E-2</v>
      </c>
      <c r="H62" s="5">
        <f t="shared" si="10"/>
        <v>0.12000000000000001</v>
      </c>
      <c r="I62" s="5">
        <f t="shared" si="11"/>
        <v>1.1200000000000001</v>
      </c>
      <c r="J62">
        <f t="shared" si="12"/>
        <v>0.89285714285714279</v>
      </c>
      <c r="K62">
        <f t="shared" si="20"/>
        <v>1.2477760988375245E-3</v>
      </c>
      <c r="L62" s="2">
        <v>59</v>
      </c>
      <c r="M62" s="6">
        <v>0.153152232</v>
      </c>
      <c r="Q62" s="4">
        <f t="shared" si="21"/>
        <v>12.5</v>
      </c>
      <c r="R62">
        <f t="shared" si="0"/>
        <v>500000</v>
      </c>
      <c r="S62">
        <f t="shared" si="1"/>
        <v>414.00197900148595</v>
      </c>
      <c r="U62">
        <f t="shared" si="13"/>
        <v>0.153152232</v>
      </c>
      <c r="V62">
        <f t="shared" si="14"/>
        <v>0.01</v>
      </c>
      <c r="W62">
        <f t="shared" si="15"/>
        <v>0.1954667749602248</v>
      </c>
      <c r="X62">
        <f t="shared" si="16"/>
        <v>2.9936172867000139E-2</v>
      </c>
      <c r="Y62">
        <f t="shared" si="17"/>
        <v>1.9546677496022481E-3</v>
      </c>
      <c r="Z62">
        <f t="shared" si="18"/>
        <v>0.16357593434362241</v>
      </c>
      <c r="AB62">
        <f t="shared" si="19"/>
        <v>87.258158461381484</v>
      </c>
      <c r="AC62">
        <f t="shared" si="2"/>
        <v>67.72076053527681</v>
      </c>
      <c r="AE62">
        <f t="shared" si="3"/>
        <v>0</v>
      </c>
      <c r="AF62">
        <f t="shared" si="24"/>
        <v>0</v>
      </c>
      <c r="AG62">
        <f t="shared" si="24"/>
        <v>-2.04469917929528</v>
      </c>
      <c r="AH62">
        <f t="shared" si="5"/>
        <v>-14968.08643350007</v>
      </c>
      <c r="AI62">
        <f t="shared" si="25"/>
        <v>-14970.131132679366</v>
      </c>
      <c r="AJ62">
        <f t="shared" si="7"/>
        <v>19.537397926104674</v>
      </c>
      <c r="AK62">
        <f t="shared" si="22"/>
        <v>6.1080710922967043</v>
      </c>
      <c r="AL62">
        <f t="shared" si="26"/>
        <v>-14944.485663660966</v>
      </c>
      <c r="AN62">
        <f t="shared" si="27"/>
        <v>0</v>
      </c>
      <c r="AO62">
        <f t="shared" si="27"/>
        <v>0</v>
      </c>
      <c r="AP62">
        <f t="shared" si="27"/>
        <v>-2.5513267652373522E-3</v>
      </c>
      <c r="AQ62">
        <f t="shared" si="27"/>
        <v>-18.676820497055591</v>
      </c>
      <c r="AR62">
        <f t="shared" si="27"/>
        <v>-18.67937182382083</v>
      </c>
      <c r="AS62">
        <f t="shared" si="27"/>
        <v>2.437829816567123E-2</v>
      </c>
      <c r="AT62">
        <f t="shared" si="27"/>
        <v>7.6215051189682387E-3</v>
      </c>
      <c r="AU62">
        <f t="shared" si="23"/>
        <v>-18.647372020536192</v>
      </c>
      <c r="AW62">
        <v>59</v>
      </c>
      <c r="AX62">
        <f>IF(Z62&gt;0, (R62*SUMPRODUCT(K62:$K$98, X62:$X$98)-K62*$AZ$3)/Z62, 0)</f>
        <v>414.00197900148595</v>
      </c>
    </row>
    <row r="63" spans="5:50" x14ac:dyDescent="0.25">
      <c r="E63">
        <v>2063</v>
      </c>
      <c r="F63" s="5">
        <f>EconomicRates!C103</f>
        <v>3.5571999999999999E-2</v>
      </c>
      <c r="G63" s="5">
        <f>EconomicRates!D103</f>
        <v>7.0000000000000007E-2</v>
      </c>
      <c r="H63" s="5">
        <f t="shared" si="10"/>
        <v>0.12000000000000001</v>
      </c>
      <c r="I63" s="5">
        <f t="shared" si="11"/>
        <v>1.1200000000000001</v>
      </c>
      <c r="J63">
        <f t="shared" si="12"/>
        <v>0.89285714285714279</v>
      </c>
      <c r="K63">
        <f t="shared" si="20"/>
        <v>1.114085802533504E-3</v>
      </c>
      <c r="L63" s="2">
        <v>60</v>
      </c>
      <c r="M63" s="6">
        <v>0.17329698399999999</v>
      </c>
      <c r="Q63" s="4">
        <f t="shared" si="21"/>
        <v>12.5</v>
      </c>
      <c r="R63">
        <f t="shared" si="0"/>
        <v>500000</v>
      </c>
      <c r="S63">
        <f t="shared" si="1"/>
        <v>379.01140792897434</v>
      </c>
      <c r="U63">
        <f t="shared" si="13"/>
        <v>0.17329698399999999</v>
      </c>
      <c r="V63">
        <f t="shared" si="14"/>
        <v>0.01</v>
      </c>
      <c r="W63">
        <f t="shared" si="15"/>
        <v>0.16357593434362241</v>
      </c>
      <c r="X63">
        <f t="shared" si="16"/>
        <v>2.8347216076731782E-2</v>
      </c>
      <c r="Y63">
        <f t="shared" si="17"/>
        <v>1.6357593434362242E-3</v>
      </c>
      <c r="Z63">
        <f t="shared" si="18"/>
        <v>0.13359295892345444</v>
      </c>
      <c r="AB63">
        <f t="shared" si="19"/>
        <v>67.72076053527681</v>
      </c>
      <c r="AC63">
        <f t="shared" si="2"/>
        <v>50.633255450976101</v>
      </c>
      <c r="AE63">
        <f t="shared" si="3"/>
        <v>0</v>
      </c>
      <c r="AF63">
        <f t="shared" si="24"/>
        <v>0</v>
      </c>
      <c r="AG63">
        <f t="shared" si="24"/>
        <v>-1.6699119865431804</v>
      </c>
      <c r="AH63">
        <f t="shared" si="5"/>
        <v>-14173.608038365892</v>
      </c>
      <c r="AI63">
        <f t="shared" si="25"/>
        <v>-14175.277950352434</v>
      </c>
      <c r="AJ63">
        <f t="shared" si="7"/>
        <v>17.087505084300709</v>
      </c>
      <c r="AK63">
        <f t="shared" si="22"/>
        <v>4.7404532374693771</v>
      </c>
      <c r="AL63">
        <f t="shared" si="26"/>
        <v>-14153.449992030664</v>
      </c>
      <c r="AN63">
        <f t="shared" si="27"/>
        <v>0</v>
      </c>
      <c r="AO63">
        <f t="shared" si="27"/>
        <v>0</v>
      </c>
      <c r="AP63">
        <f t="shared" si="27"/>
        <v>-1.860425235688277E-3</v>
      </c>
      <c r="AQ63">
        <f t="shared" si="27"/>
        <v>-15.790615486218188</v>
      </c>
      <c r="AR63">
        <f t="shared" si="27"/>
        <v>-15.792475911453876</v>
      </c>
      <c r="AS63">
        <f t="shared" si="27"/>
        <v>1.9036946815138484E-2</v>
      </c>
      <c r="AT63">
        <f t="shared" si="27"/>
        <v>5.281271649438618E-3</v>
      </c>
      <c r="AU63">
        <f t="shared" si="23"/>
        <v>-15.768157692989298</v>
      </c>
      <c r="AW63">
        <v>60</v>
      </c>
      <c r="AX63">
        <f>IF(Z63&gt;0, (R63*SUMPRODUCT(K63:$K$98, X63:$X$98)-K63*$AZ$3)/Z63, 0)</f>
        <v>379.01140792897434</v>
      </c>
    </row>
    <row r="64" spans="5:50" x14ac:dyDescent="0.25">
      <c r="E64">
        <v>2064</v>
      </c>
      <c r="F64" s="5">
        <f>EconomicRates!C104</f>
        <v>3.5571999999999999E-2</v>
      </c>
      <c r="G64" s="5">
        <f>EconomicRates!D104</f>
        <v>7.0000000000000007E-2</v>
      </c>
      <c r="H64" s="5">
        <f t="shared" si="10"/>
        <v>0.12000000000000001</v>
      </c>
      <c r="I64" s="5">
        <f t="shared" si="11"/>
        <v>1.1200000000000001</v>
      </c>
      <c r="J64">
        <f t="shared" si="12"/>
        <v>0.89285714285714279</v>
      </c>
      <c r="K64">
        <f t="shared" si="20"/>
        <v>9.9471946654777136E-4</v>
      </c>
      <c r="L64" s="2">
        <v>61</v>
      </c>
      <c r="M64" s="6">
        <v>0.19491187900000001</v>
      </c>
      <c r="Q64" s="4">
        <f t="shared" si="21"/>
        <v>12.5</v>
      </c>
      <c r="R64">
        <f t="shared" si="0"/>
        <v>500000</v>
      </c>
      <c r="S64">
        <f t="shared" si="1"/>
        <v>341.38857770212576</v>
      </c>
      <c r="U64">
        <f t="shared" si="13"/>
        <v>0.19491187900000001</v>
      </c>
      <c r="V64">
        <f t="shared" si="14"/>
        <v>0.01</v>
      </c>
      <c r="W64">
        <f t="shared" si="15"/>
        <v>0.13359295892345444</v>
      </c>
      <c r="X64">
        <f t="shared" si="16"/>
        <v>2.6038854644940324E-2</v>
      </c>
      <c r="Y64">
        <f t="shared" si="17"/>
        <v>1.3359295892345444E-3</v>
      </c>
      <c r="Z64">
        <f t="shared" si="18"/>
        <v>0.10621817468927956</v>
      </c>
      <c r="AB64">
        <f t="shared" si="19"/>
        <v>50.633255450976101</v>
      </c>
      <c r="AC64">
        <f t="shared" si="2"/>
        <v>36.261671583289086</v>
      </c>
      <c r="AE64">
        <f t="shared" si="3"/>
        <v>0</v>
      </c>
      <c r="AF64">
        <f t="shared" si="24"/>
        <v>0</v>
      </c>
      <c r="AG64">
        <f t="shared" si="24"/>
        <v>-1.3277271836159945</v>
      </c>
      <c r="AH64">
        <f t="shared" si="5"/>
        <v>-13019.427322470161</v>
      </c>
      <c r="AI64">
        <f t="shared" si="25"/>
        <v>-13020.755049653777</v>
      </c>
      <c r="AJ64">
        <f t="shared" si="7"/>
        <v>14.371583867687015</v>
      </c>
      <c r="AK64">
        <f t="shared" si="22"/>
        <v>3.5443278815683272</v>
      </c>
      <c r="AL64">
        <f t="shared" si="26"/>
        <v>-13002.839137904521</v>
      </c>
      <c r="AN64">
        <f t="shared" si="27"/>
        <v>0</v>
      </c>
      <c r="AO64">
        <f t="shared" si="27"/>
        <v>0</v>
      </c>
      <c r="AP64">
        <f t="shared" si="27"/>
        <v>-1.320716075807477E-3</v>
      </c>
      <c r="AQ64">
        <f t="shared" si="27"/>
        <v>-12.950677800964998</v>
      </c>
      <c r="AR64">
        <f t="shared" si="27"/>
        <v>-12.951998517040805</v>
      </c>
      <c r="AS64">
        <f t="shared" si="27"/>
        <v>1.4295694238312184E-2</v>
      </c>
      <c r="AT64">
        <f t="shared" si="27"/>
        <v>3.5256119396240388E-3</v>
      </c>
      <c r="AU64">
        <f t="shared" si="23"/>
        <v>-12.934177210862869</v>
      </c>
      <c r="AW64">
        <v>61</v>
      </c>
      <c r="AX64">
        <f>IF(Z64&gt;0, (R64*SUMPRODUCT(K64:$K$98, X64:$X$98)-K64*$AZ$3)/Z64, 0)</f>
        <v>341.38857770212576</v>
      </c>
    </row>
    <row r="65" spans="5:50" x14ac:dyDescent="0.25">
      <c r="E65">
        <v>2065</v>
      </c>
      <c r="F65" s="5">
        <f>EconomicRates!C105</f>
        <v>3.5571999999999999E-2</v>
      </c>
      <c r="G65" s="5">
        <f>EconomicRates!D105</f>
        <v>7.0000000000000007E-2</v>
      </c>
      <c r="H65" s="5">
        <f t="shared" si="10"/>
        <v>0.12000000000000001</v>
      </c>
      <c r="I65" s="5">
        <f t="shared" si="11"/>
        <v>1.1200000000000001</v>
      </c>
      <c r="J65">
        <f t="shared" si="12"/>
        <v>0.89285714285714279</v>
      </c>
      <c r="K65">
        <f t="shared" si="20"/>
        <v>8.8814238084622432E-4</v>
      </c>
      <c r="L65" s="2">
        <v>62</v>
      </c>
      <c r="M65" s="6">
        <v>0.21714087100000001</v>
      </c>
      <c r="Q65" s="4">
        <f t="shared" si="21"/>
        <v>12.5</v>
      </c>
      <c r="R65">
        <f t="shared" si="0"/>
        <v>500000</v>
      </c>
      <c r="S65">
        <f t="shared" si="1"/>
        <v>299.39677821401239</v>
      </c>
      <c r="U65">
        <f t="shared" si="13"/>
        <v>0.21714087100000001</v>
      </c>
      <c r="V65">
        <f t="shared" si="14"/>
        <v>0.01</v>
      </c>
      <c r="W65">
        <f t="shared" si="15"/>
        <v>0.10621817468927956</v>
      </c>
      <c r="X65">
        <f t="shared" si="16"/>
        <v>2.3064306968060319E-2</v>
      </c>
      <c r="Y65">
        <f t="shared" si="17"/>
        <v>1.0621817468927956E-3</v>
      </c>
      <c r="Z65">
        <f t="shared" si="18"/>
        <v>8.209168597432645E-2</v>
      </c>
      <c r="AB65">
        <f t="shared" si="19"/>
        <v>36.261671583289086</v>
      </c>
      <c r="AC65">
        <f t="shared" si="2"/>
        <v>24.577986298869767</v>
      </c>
      <c r="AE65">
        <f t="shared" si="3"/>
        <v>0</v>
      </c>
      <c r="AF65">
        <f t="shared" si="24"/>
        <v>0</v>
      </c>
      <c r="AG65">
        <f t="shared" si="24"/>
        <v>-1.0261460746790807</v>
      </c>
      <c r="AH65">
        <f t="shared" si="5"/>
        <v>-11532.153484030159</v>
      </c>
      <c r="AI65">
        <f t="shared" si="25"/>
        <v>-11533.179630104838</v>
      </c>
      <c r="AJ65">
        <f t="shared" si="7"/>
        <v>11.683685284419319</v>
      </c>
      <c r="AK65">
        <f t="shared" si="22"/>
        <v>2.5383170108302364</v>
      </c>
      <c r="AL65">
        <f t="shared" si="26"/>
        <v>-11518.957627809588</v>
      </c>
      <c r="AN65">
        <f t="shared" si="27"/>
        <v>0</v>
      </c>
      <c r="AO65">
        <f t="shared" si="27"/>
        <v>0</v>
      </c>
      <c r="AP65">
        <f t="shared" si="27"/>
        <v>-9.1136381786148621E-4</v>
      </c>
      <c r="AQ65">
        <f t="shared" si="27"/>
        <v>-10.242194251590627</v>
      </c>
      <c r="AR65">
        <f t="shared" si="27"/>
        <v>-10.243105615408487</v>
      </c>
      <c r="AS65">
        <f t="shared" si="27"/>
        <v>1.0376776065562169E-2</v>
      </c>
      <c r="AT65">
        <f t="shared" si="27"/>
        <v>2.2543869133412374E-3</v>
      </c>
      <c r="AU65">
        <f t="shared" si="23"/>
        <v>-10.230474452429585</v>
      </c>
      <c r="AW65">
        <v>62</v>
      </c>
      <c r="AX65">
        <f>IF(Z65&gt;0, (R65*SUMPRODUCT(K65:$K$98, X65:$X$98)-K65*$AZ$3)/Z65, 0)</f>
        <v>299.39677821401239</v>
      </c>
    </row>
    <row r="66" spans="5:50" x14ac:dyDescent="0.25">
      <c r="E66">
        <v>2066</v>
      </c>
      <c r="F66" s="5">
        <f>EconomicRates!C106</f>
        <v>3.5571999999999999E-2</v>
      </c>
      <c r="G66" s="5">
        <f>EconomicRates!D106</f>
        <v>7.0000000000000007E-2</v>
      </c>
      <c r="H66" s="5">
        <f t="shared" si="10"/>
        <v>0.12000000000000001</v>
      </c>
      <c r="I66" s="5">
        <f t="shared" si="11"/>
        <v>1.1200000000000001</v>
      </c>
      <c r="J66">
        <f t="shared" si="12"/>
        <v>0.89285714285714279</v>
      </c>
      <c r="K66">
        <f t="shared" si="20"/>
        <v>7.9298426861270028E-4</v>
      </c>
      <c r="L66" s="2">
        <v>63</v>
      </c>
      <c r="M66" s="6">
        <v>0.240684854</v>
      </c>
      <c r="Q66" s="4">
        <f t="shared" si="21"/>
        <v>12.5</v>
      </c>
      <c r="R66">
        <f t="shared" si="0"/>
        <v>500000</v>
      </c>
      <c r="S66">
        <f t="shared" si="1"/>
        <v>251.44522474640979</v>
      </c>
      <c r="U66">
        <f t="shared" si="13"/>
        <v>0.240684854</v>
      </c>
      <c r="V66">
        <f t="shared" si="14"/>
        <v>0.01</v>
      </c>
      <c r="W66">
        <f t="shared" si="15"/>
        <v>8.209168597432645E-2</v>
      </c>
      <c r="X66">
        <f t="shared" si="16"/>
        <v>1.9758225453344609E-2</v>
      </c>
      <c r="Y66">
        <f t="shared" si="17"/>
        <v>8.2091685974326452E-4</v>
      </c>
      <c r="Z66">
        <f t="shared" si="18"/>
        <v>6.1512543661238574E-2</v>
      </c>
      <c r="AB66">
        <f t="shared" si="19"/>
        <v>24.577986298869767</v>
      </c>
      <c r="AC66">
        <f t="shared" si="2"/>
        <v>15.467035365623477</v>
      </c>
      <c r="AE66">
        <f t="shared" si="3"/>
        <v>0</v>
      </c>
      <c r="AF66">
        <f t="shared" si="24"/>
        <v>0</v>
      </c>
      <c r="AG66">
        <f t="shared" si="24"/>
        <v>-0.76890679576548215</v>
      </c>
      <c r="AH66">
        <f t="shared" si="5"/>
        <v>-9879.1127266723051</v>
      </c>
      <c r="AI66">
        <f t="shared" si="25"/>
        <v>-9879.8816334680705</v>
      </c>
      <c r="AJ66">
        <f t="shared" si="7"/>
        <v>9.1109509332462899</v>
      </c>
      <c r="AK66">
        <f t="shared" si="22"/>
        <v>1.720459040920884</v>
      </c>
      <c r="AL66">
        <f t="shared" si="26"/>
        <v>-9869.0502234939049</v>
      </c>
      <c r="AN66">
        <f t="shared" si="27"/>
        <v>0</v>
      </c>
      <c r="AO66">
        <f t="shared" si="27"/>
        <v>0</v>
      </c>
      <c r="AP66">
        <f t="shared" si="27"/>
        <v>-6.0973099307142582E-4</v>
      </c>
      <c r="AQ66">
        <f t="shared" si="27"/>
        <v>-7.8339809801026572</v>
      </c>
      <c r="AR66">
        <f t="shared" si="27"/>
        <v>-7.8345907110957285</v>
      </c>
      <c r="AS66">
        <f t="shared" si="27"/>
        <v>7.2248407621665085E-3</v>
      </c>
      <c r="AT66">
        <f t="shared" si="27"/>
        <v>1.364296954242755E-3</v>
      </c>
      <c r="AU66">
        <f t="shared" si="23"/>
        <v>-7.8260015733793207</v>
      </c>
      <c r="AW66">
        <v>63</v>
      </c>
      <c r="AX66">
        <f>IF(Z66&gt;0, (R66*SUMPRODUCT(K66:$K$98, X66:$X$98)-K66*$AZ$3)/Z66, 0)</f>
        <v>251.44522474640979</v>
      </c>
    </row>
    <row r="67" spans="5:50" x14ac:dyDescent="0.25">
      <c r="E67">
        <v>2067</v>
      </c>
      <c r="F67" s="5">
        <f>EconomicRates!C107</f>
        <v>3.5571999999999999E-2</v>
      </c>
      <c r="G67" s="5">
        <f>EconomicRates!D107</f>
        <v>7.0000000000000007E-2</v>
      </c>
      <c r="H67" s="5">
        <f t="shared" si="10"/>
        <v>0.12000000000000001</v>
      </c>
      <c r="I67" s="5">
        <f t="shared" si="11"/>
        <v>1.1200000000000001</v>
      </c>
      <c r="J67">
        <f t="shared" si="12"/>
        <v>0.89285714285714279</v>
      </c>
      <c r="K67">
        <f t="shared" si="20"/>
        <v>7.0802166840419666E-4</v>
      </c>
      <c r="L67" s="2">
        <v>64</v>
      </c>
      <c r="M67" s="6">
        <v>0.26560892699999999</v>
      </c>
      <c r="Q67" s="4">
        <f t="shared" si="21"/>
        <v>12.5</v>
      </c>
      <c r="R67">
        <f t="shared" ref="R67:R89" si="28">$C$6</f>
        <v>500000</v>
      </c>
      <c r="S67">
        <f t="shared" ref="S67:S89" si="29">AX67</f>
        <v>193.9690385951414</v>
      </c>
      <c r="U67">
        <f t="shared" si="13"/>
        <v>0.26560892699999999</v>
      </c>
      <c r="V67">
        <f t="shared" si="14"/>
        <v>0.01</v>
      </c>
      <c r="W67">
        <f t="shared" si="15"/>
        <v>6.1512543661238574E-2</v>
      </c>
      <c r="X67">
        <f t="shared" si="16"/>
        <v>1.633828071890223E-2</v>
      </c>
      <c r="Y67">
        <f t="shared" si="17"/>
        <v>6.1512543661238579E-4</v>
      </c>
      <c r="Z67">
        <f t="shared" si="18"/>
        <v>4.4559137505723954E-2</v>
      </c>
      <c r="AB67">
        <f t="shared" si="19"/>
        <v>15.467035365623477</v>
      </c>
      <c r="AC67">
        <f t="shared" ref="AC67:AC89" si="30">S67*Z67</f>
        <v>8.6430930626139819</v>
      </c>
      <c r="AE67">
        <f t="shared" ref="AE67:AE89" si="31">$Z67*O67</f>
        <v>0</v>
      </c>
      <c r="AF67">
        <f t="shared" ref="AF67:AG89" si="32">-$Z67*P67</f>
        <v>0</v>
      </c>
      <c r="AG67">
        <f t="shared" si="32"/>
        <v>-0.55698921882154939</v>
      </c>
      <c r="AH67">
        <f t="shared" ref="AH67:AH89" si="33">-X67*R67</f>
        <v>-8169.1403594511148</v>
      </c>
      <c r="AI67">
        <f t="shared" ref="AI67:AI89" si="34">SUM(AE67:AH67)</f>
        <v>-8169.6973486699362</v>
      </c>
      <c r="AJ67">
        <f t="shared" ref="AJ67:AJ89" si="35">AB67-AC67</f>
        <v>6.8239423030094954</v>
      </c>
      <c r="AK67">
        <f t="shared" si="22"/>
        <v>1.0826924755936436</v>
      </c>
      <c r="AL67">
        <f t="shared" si="26"/>
        <v>-8161.7907138913333</v>
      </c>
      <c r="AN67">
        <f t="shared" ref="AN67:AT89" si="36">AE67*$K67</f>
        <v>0</v>
      </c>
      <c r="AO67">
        <f t="shared" si="36"/>
        <v>0</v>
      </c>
      <c r="AP67">
        <f t="shared" si="36"/>
        <v>-3.9436043599318357E-4</v>
      </c>
      <c r="AQ67">
        <f t="shared" si="36"/>
        <v>-5.7839283867266369</v>
      </c>
      <c r="AR67">
        <f t="shared" si="36"/>
        <v>-5.78432274716263</v>
      </c>
      <c r="AS67">
        <f t="shared" si="36"/>
        <v>4.8314990144707592E-3</v>
      </c>
      <c r="AT67">
        <f t="shared" si="36"/>
        <v>7.6656973293848154E-4</v>
      </c>
      <c r="AU67">
        <f t="shared" si="23"/>
        <v>-5.7787246784152213</v>
      </c>
      <c r="AW67">
        <v>64</v>
      </c>
      <c r="AX67">
        <f>IF(Z67&gt;0, (R67*SUMPRODUCT(K67:$K$98, X67:$X$98)-K67*$AZ$3)/Z67, 0)</f>
        <v>193.9690385951414</v>
      </c>
    </row>
    <row r="68" spans="5:50" x14ac:dyDescent="0.25">
      <c r="E68">
        <v>2068</v>
      </c>
      <c r="F68" s="5">
        <f>EconomicRates!C108</f>
        <v>3.5571999999999999E-2</v>
      </c>
      <c r="G68" s="5">
        <f>EconomicRates!D108</f>
        <v>7.0000000000000007E-2</v>
      </c>
      <c r="H68" s="5">
        <f t="shared" ref="H68:H89" si="37">G68+$C$9</f>
        <v>0.12000000000000001</v>
      </c>
      <c r="I68" s="5">
        <f t="shared" ref="I68:I89" si="38">1+H68</f>
        <v>1.1200000000000001</v>
      </c>
      <c r="J68">
        <f t="shared" ref="J68:J89" si="39">1/I68</f>
        <v>0.89285714285714279</v>
      </c>
      <c r="K68">
        <f t="shared" si="20"/>
        <v>6.3216220393231843E-4</v>
      </c>
      <c r="L68" s="2">
        <v>65</v>
      </c>
      <c r="M68" s="6">
        <v>0.29099302900000001</v>
      </c>
      <c r="Q68" s="4">
        <f t="shared" si="21"/>
        <v>12.5</v>
      </c>
      <c r="R68">
        <f t="shared" si="28"/>
        <v>500000</v>
      </c>
      <c r="S68">
        <f t="shared" si="29"/>
        <v>120.74893518013805</v>
      </c>
      <c r="U68">
        <f t="shared" ref="U68:U89" si="40">M68</f>
        <v>0.29099302900000001</v>
      </c>
      <c r="V68">
        <f t="shared" ref="V68:V89" si="41">$C$10</f>
        <v>0.01</v>
      </c>
      <c r="W68">
        <f t="shared" ref="W68:W89" si="42">Z67</f>
        <v>4.4559137505723954E-2</v>
      </c>
      <c r="X68">
        <f t="shared" ref="X68:X89" si="43">U68*W68</f>
        <v>1.2966398392418119E-2</v>
      </c>
      <c r="Y68">
        <f t="shared" ref="Y68:Y89" si="44">V68*W68</f>
        <v>4.4559137505723956E-4</v>
      </c>
      <c r="Z68">
        <f t="shared" ref="Z68:Z89" si="45">MAX(0, W68-X68-Y68)</f>
        <v>3.1147147738248591E-2</v>
      </c>
      <c r="AB68">
        <f t="shared" ref="AB68:AB89" si="46">AC67</f>
        <v>8.6430930626139819</v>
      </c>
      <c r="AC68">
        <f t="shared" si="30"/>
        <v>3.7609849232919625</v>
      </c>
      <c r="AE68">
        <f t="shared" si="31"/>
        <v>0</v>
      </c>
      <c r="AF68">
        <f t="shared" si="32"/>
        <v>0</v>
      </c>
      <c r="AG68">
        <f t="shared" si="32"/>
        <v>-0.38933934672810738</v>
      </c>
      <c r="AH68">
        <f t="shared" si="33"/>
        <v>-6483.1991962090597</v>
      </c>
      <c r="AI68">
        <f t="shared" si="34"/>
        <v>-6483.5885355557875</v>
      </c>
      <c r="AJ68">
        <f t="shared" si="35"/>
        <v>4.8821081393220194</v>
      </c>
      <c r="AK68">
        <f t="shared" si="22"/>
        <v>0.60501651438297877</v>
      </c>
      <c r="AL68">
        <f t="shared" si="26"/>
        <v>-6478.1014109020825</v>
      </c>
      <c r="AN68">
        <f t="shared" si="36"/>
        <v>0</v>
      </c>
      <c r="AO68">
        <f t="shared" si="36"/>
        <v>0</v>
      </c>
      <c r="AP68">
        <f t="shared" si="36"/>
        <v>-2.4612561950520948E-4</v>
      </c>
      <c r="AQ68">
        <f t="shared" si="36"/>
        <v>-4.0984334924077546</v>
      </c>
      <c r="AR68">
        <f t="shared" si="36"/>
        <v>-4.0986796180272593</v>
      </c>
      <c r="AS68">
        <f t="shared" si="36"/>
        <v>3.0862842411897183E-3</v>
      </c>
      <c r="AT68">
        <f t="shared" si="36"/>
        <v>3.8246857314779307E-4</v>
      </c>
      <c r="AU68">
        <f t="shared" si="23"/>
        <v>-4.0952108652129224</v>
      </c>
      <c r="AW68">
        <v>65</v>
      </c>
      <c r="AX68">
        <f>IF(Z68&gt;0, (R68*SUMPRODUCT(K68:$K$98, X68:$X$98)-K68*$AZ$3)/Z68, 0)</f>
        <v>120.74893518013805</v>
      </c>
    </row>
    <row r="69" spans="5:50" x14ac:dyDescent="0.25">
      <c r="E69">
        <v>2069</v>
      </c>
      <c r="F69" s="5">
        <f>EconomicRates!C109</f>
        <v>3.5571999999999999E-2</v>
      </c>
      <c r="G69" s="5">
        <f>EconomicRates!D109</f>
        <v>7.0000000000000007E-2</v>
      </c>
      <c r="H69" s="5">
        <f t="shared" si="37"/>
        <v>0.12000000000000001</v>
      </c>
      <c r="I69" s="5">
        <f t="shared" si="38"/>
        <v>1.1200000000000001</v>
      </c>
      <c r="J69">
        <f t="shared" si="39"/>
        <v>0.89285714285714279</v>
      </c>
      <c r="K69">
        <f t="shared" ref="K69:K89" si="47">K68*J69</f>
        <v>5.6443053922528431E-4</v>
      </c>
      <c r="L69" s="2">
        <v>66</v>
      </c>
      <c r="M69" s="6">
        <v>0.31752069599999999</v>
      </c>
      <c r="Q69" s="4">
        <f t="shared" ref="Q69:Q89" si="48">$C$8</f>
        <v>12.5</v>
      </c>
      <c r="R69">
        <f t="shared" si="28"/>
        <v>500000</v>
      </c>
      <c r="S69">
        <f t="shared" si="29"/>
        <v>22.331341232236813</v>
      </c>
      <c r="U69">
        <f t="shared" si="40"/>
        <v>0.31752069599999999</v>
      </c>
      <c r="V69">
        <f t="shared" si="41"/>
        <v>0.01</v>
      </c>
      <c r="W69">
        <f t="shared" si="42"/>
        <v>3.1147147738248591E-2</v>
      </c>
      <c r="X69">
        <f t="shared" si="43"/>
        <v>9.8898640282635182E-3</v>
      </c>
      <c r="Y69">
        <f t="shared" si="44"/>
        <v>3.1147147738248593E-4</v>
      </c>
      <c r="Z69">
        <f t="shared" si="45"/>
        <v>2.0945812232602588E-2</v>
      </c>
      <c r="AB69">
        <f t="shared" si="46"/>
        <v>3.7609849232919625</v>
      </c>
      <c r="AC69">
        <f t="shared" si="30"/>
        <v>0.4677480803526084</v>
      </c>
      <c r="AE69">
        <f t="shared" si="31"/>
        <v>0</v>
      </c>
      <c r="AF69">
        <f t="shared" si="32"/>
        <v>0</v>
      </c>
      <c r="AG69">
        <f t="shared" si="32"/>
        <v>-0.26182265290753237</v>
      </c>
      <c r="AH69">
        <f t="shared" si="33"/>
        <v>-4944.9320141317594</v>
      </c>
      <c r="AI69">
        <f t="shared" si="34"/>
        <v>-4945.1938367846669</v>
      </c>
      <c r="AJ69">
        <f t="shared" si="35"/>
        <v>3.2932368429393541</v>
      </c>
      <c r="AK69">
        <f t="shared" si="22"/>
        <v>0.26326894463043743</v>
      </c>
      <c r="AL69">
        <f t="shared" si="26"/>
        <v>-4941.6373309970977</v>
      </c>
      <c r="AN69">
        <f t="shared" si="36"/>
        <v>0</v>
      </c>
      <c r="AO69">
        <f t="shared" si="36"/>
        <v>0</v>
      </c>
      <c r="AP69">
        <f t="shared" si="36"/>
        <v>-1.4778070116199294E-4</v>
      </c>
      <c r="AQ69">
        <f t="shared" si="36"/>
        <v>-2.79107064316876</v>
      </c>
      <c r="AR69">
        <f t="shared" si="36"/>
        <v>-2.791218423869922</v>
      </c>
      <c r="AS69">
        <f t="shared" si="36"/>
        <v>1.8588034470568325E-3</v>
      </c>
      <c r="AT69">
        <f t="shared" si="36"/>
        <v>1.4859703237902932E-4</v>
      </c>
      <c r="AU69">
        <f t="shared" si="23"/>
        <v>-2.7892110233904868</v>
      </c>
      <c r="AW69">
        <v>66</v>
      </c>
      <c r="AX69">
        <f>IF(Z69&gt;0, (R69*SUMPRODUCT(K69:$K$98, X69:$X$98)-K69*$AZ$3)/Z69, 0)</f>
        <v>22.331341232236813</v>
      </c>
    </row>
    <row r="70" spans="5:50" x14ac:dyDescent="0.25">
      <c r="E70">
        <v>2070</v>
      </c>
      <c r="F70" s="5">
        <f>EconomicRates!C110</f>
        <v>3.5571999999999999E-2</v>
      </c>
      <c r="G70" s="5">
        <f>EconomicRates!D110</f>
        <v>7.0000000000000007E-2</v>
      </c>
      <c r="H70" s="5">
        <f t="shared" si="37"/>
        <v>0.12000000000000001</v>
      </c>
      <c r="I70" s="5">
        <f t="shared" si="38"/>
        <v>1.1200000000000001</v>
      </c>
      <c r="J70">
        <f t="shared" si="39"/>
        <v>0.89285714285714279</v>
      </c>
      <c r="K70">
        <f t="shared" si="47"/>
        <v>5.0395583859400386E-4</v>
      </c>
      <c r="L70" s="2">
        <v>67</v>
      </c>
      <c r="M70" s="6">
        <v>0.344227385</v>
      </c>
      <c r="Q70" s="4">
        <f t="shared" si="48"/>
        <v>12.5</v>
      </c>
      <c r="R70">
        <f t="shared" si="28"/>
        <v>500000</v>
      </c>
      <c r="S70">
        <f t="shared" si="29"/>
        <v>-118.61374181657705</v>
      </c>
      <c r="U70">
        <f t="shared" si="40"/>
        <v>0.344227385</v>
      </c>
      <c r="V70">
        <f t="shared" si="41"/>
        <v>0.01</v>
      </c>
      <c r="W70">
        <f t="shared" si="42"/>
        <v>2.0945812232602588E-2</v>
      </c>
      <c r="X70">
        <f t="shared" si="43"/>
        <v>7.2101221715298001E-3</v>
      </c>
      <c r="Y70">
        <f t="shared" si="44"/>
        <v>2.0945812232602587E-4</v>
      </c>
      <c r="Z70">
        <f t="shared" si="45"/>
        <v>1.3526231938746762E-2</v>
      </c>
      <c r="AB70">
        <f t="shared" si="46"/>
        <v>0.4677480803526084</v>
      </c>
      <c r="AC70">
        <f t="shared" si="30"/>
        <v>-1.6043969829336469</v>
      </c>
      <c r="AE70">
        <f t="shared" si="31"/>
        <v>0</v>
      </c>
      <c r="AF70">
        <f t="shared" si="32"/>
        <v>0</v>
      </c>
      <c r="AG70">
        <f t="shared" si="32"/>
        <v>-0.16907789923433453</v>
      </c>
      <c r="AH70">
        <f t="shared" si="33"/>
        <v>-3605.0610857648999</v>
      </c>
      <c r="AI70">
        <f t="shared" si="34"/>
        <v>-3605.2301636641341</v>
      </c>
      <c r="AJ70">
        <f t="shared" si="35"/>
        <v>2.0721450632862553</v>
      </c>
      <c r="AK70">
        <f t="shared" si="22"/>
        <v>3.2742365624682593E-2</v>
      </c>
      <c r="AL70">
        <f t="shared" si="26"/>
        <v>-3603.1252762352233</v>
      </c>
      <c r="AN70">
        <f t="shared" si="36"/>
        <v>0</v>
      </c>
      <c r="AO70">
        <f t="shared" si="36"/>
        <v>0</v>
      </c>
      <c r="AP70">
        <f t="shared" si="36"/>
        <v>-8.5207794496351534E-5</v>
      </c>
      <c r="AQ70">
        <f t="shared" si="36"/>
        <v>-1.8167915826592602</v>
      </c>
      <c r="AR70">
        <f t="shared" si="36"/>
        <v>-1.8168767904537564</v>
      </c>
      <c r="AS70">
        <f t="shared" si="36"/>
        <v>1.0442696030568499E-3</v>
      </c>
      <c r="AT70">
        <f t="shared" si="36"/>
        <v>1.6500706325938403E-5</v>
      </c>
      <c r="AU70">
        <f t="shared" si="23"/>
        <v>-1.8158160201443738</v>
      </c>
      <c r="AW70">
        <v>67</v>
      </c>
      <c r="AX70">
        <f>IF(Z70&gt;0, (R70*SUMPRODUCT(K70:$K$98, X70:$X$98)-K70*$AZ$3)/Z70, 0)</f>
        <v>-118.61374181657705</v>
      </c>
    </row>
    <row r="71" spans="5:50" x14ac:dyDescent="0.25">
      <c r="E71">
        <v>2071</v>
      </c>
      <c r="F71" s="5">
        <f>EconomicRates!C111</f>
        <v>3.5571999999999999E-2</v>
      </c>
      <c r="G71" s="5">
        <f>EconomicRates!D111</f>
        <v>7.0000000000000007E-2</v>
      </c>
      <c r="H71" s="5">
        <f t="shared" si="37"/>
        <v>0.12000000000000001</v>
      </c>
      <c r="I71" s="5">
        <f t="shared" si="38"/>
        <v>1.1200000000000001</v>
      </c>
      <c r="J71">
        <f t="shared" si="39"/>
        <v>0.89285714285714279</v>
      </c>
      <c r="K71">
        <f t="shared" si="47"/>
        <v>4.4996057017321768E-4</v>
      </c>
      <c r="L71" s="2">
        <v>68</v>
      </c>
      <c r="M71" s="6">
        <v>0.370496828</v>
      </c>
      <c r="Q71" s="4">
        <f t="shared" si="48"/>
        <v>12.5</v>
      </c>
      <c r="R71">
        <f t="shared" si="28"/>
        <v>500000</v>
      </c>
      <c r="S71">
        <f t="shared" si="29"/>
        <v>-331.67566898398906</v>
      </c>
      <c r="U71">
        <f t="shared" si="40"/>
        <v>0.370496828</v>
      </c>
      <c r="V71">
        <f t="shared" si="41"/>
        <v>0.01</v>
      </c>
      <c r="W71">
        <f t="shared" si="42"/>
        <v>1.3526231938746762E-2</v>
      </c>
      <c r="X71">
        <f t="shared" si="43"/>
        <v>5.011426028097966E-3</v>
      </c>
      <c r="Y71">
        <f t="shared" si="44"/>
        <v>1.3526231938746763E-4</v>
      </c>
      <c r="Z71">
        <f t="shared" si="45"/>
        <v>8.3795435912613278E-3</v>
      </c>
      <c r="AB71">
        <f t="shared" si="46"/>
        <v>-1.6043969829336469</v>
      </c>
      <c r="AC71">
        <f t="shared" si="30"/>
        <v>-2.779290726412099</v>
      </c>
      <c r="AE71">
        <f t="shared" si="31"/>
        <v>0</v>
      </c>
      <c r="AF71">
        <f t="shared" si="32"/>
        <v>0</v>
      </c>
      <c r="AG71">
        <f t="shared" si="32"/>
        <v>-0.1047442948907666</v>
      </c>
      <c r="AH71">
        <f t="shared" si="33"/>
        <v>-2505.713014048983</v>
      </c>
      <c r="AI71">
        <f t="shared" si="34"/>
        <v>-2505.8177583438737</v>
      </c>
      <c r="AJ71">
        <f t="shared" si="35"/>
        <v>1.1748937434784521</v>
      </c>
      <c r="AK71">
        <f t="shared" si="22"/>
        <v>-0.11230778880535529</v>
      </c>
      <c r="AL71">
        <f t="shared" si="26"/>
        <v>-2504.7551723892007</v>
      </c>
      <c r="AN71">
        <f t="shared" si="36"/>
        <v>0</v>
      </c>
      <c r="AO71">
        <f t="shared" si="36"/>
        <v>0</v>
      </c>
      <c r="AP71">
        <f t="shared" si="36"/>
        <v>-4.713080265144099E-5</v>
      </c>
      <c r="AQ71">
        <f t="shared" si="36"/>
        <v>-1.1274720564919323</v>
      </c>
      <c r="AR71">
        <f t="shared" si="36"/>
        <v>-1.1275191872945836</v>
      </c>
      <c r="AS71">
        <f t="shared" si="36"/>
        <v>5.2865585870851049E-4</v>
      </c>
      <c r="AT71">
        <f t="shared" si="36"/>
        <v>-5.0534076685750978E-5</v>
      </c>
      <c r="AU71">
        <f t="shared" si="23"/>
        <v>-1.1270410655125609</v>
      </c>
      <c r="AW71">
        <v>68</v>
      </c>
      <c r="AX71">
        <f>IF(Z71&gt;0, (R71*SUMPRODUCT(K71:$K$98, X71:$X$98)-K71*$AZ$3)/Z71, 0)</f>
        <v>-331.67566898398906</v>
      </c>
    </row>
    <row r="72" spans="5:50" x14ac:dyDescent="0.25">
      <c r="E72">
        <v>2072</v>
      </c>
      <c r="F72" s="5">
        <f>EconomicRates!C112</f>
        <v>3.5571999999999999E-2</v>
      </c>
      <c r="G72" s="5">
        <f>EconomicRates!D112</f>
        <v>7.0000000000000007E-2</v>
      </c>
      <c r="H72" s="5">
        <f t="shared" si="37"/>
        <v>0.12000000000000001</v>
      </c>
      <c r="I72" s="5">
        <f t="shared" si="38"/>
        <v>1.1200000000000001</v>
      </c>
      <c r="J72">
        <f t="shared" si="39"/>
        <v>0.89285714285714279</v>
      </c>
      <c r="K72">
        <f t="shared" si="47"/>
        <v>4.0175050908323003E-4</v>
      </c>
      <c r="L72" s="2">
        <v>69</v>
      </c>
      <c r="M72" s="6">
        <v>0.397394472</v>
      </c>
      <c r="Q72" s="4">
        <f t="shared" si="48"/>
        <v>12.5</v>
      </c>
      <c r="R72">
        <f t="shared" si="28"/>
        <v>500000</v>
      </c>
      <c r="S72">
        <f t="shared" si="29"/>
        <v>-671.32465618985009</v>
      </c>
      <c r="U72">
        <f t="shared" si="40"/>
        <v>0.397394472</v>
      </c>
      <c r="V72">
        <f t="shared" si="41"/>
        <v>0.01</v>
      </c>
      <c r="W72">
        <f t="shared" si="42"/>
        <v>8.3795435912613278E-3</v>
      </c>
      <c r="X72">
        <f t="shared" si="43"/>
        <v>3.3299843010502791E-3</v>
      </c>
      <c r="Y72">
        <f t="shared" si="44"/>
        <v>8.3795435912613277E-5</v>
      </c>
      <c r="Z72">
        <f t="shared" si="45"/>
        <v>4.9657638542984347E-3</v>
      </c>
      <c r="AB72">
        <f t="shared" si="46"/>
        <v>-2.779290726412099</v>
      </c>
      <c r="AC72">
        <f t="shared" si="30"/>
        <v>-3.3336397122068817</v>
      </c>
      <c r="AE72">
        <f t="shared" si="31"/>
        <v>0</v>
      </c>
      <c r="AF72">
        <f t="shared" si="32"/>
        <v>0</v>
      </c>
      <c r="AG72">
        <f t="shared" si="32"/>
        <v>-6.2072048178730431E-2</v>
      </c>
      <c r="AH72">
        <f t="shared" si="33"/>
        <v>-1664.9921505251396</v>
      </c>
      <c r="AI72">
        <f t="shared" si="34"/>
        <v>-1665.0542225733184</v>
      </c>
      <c r="AJ72">
        <f t="shared" si="35"/>
        <v>0.55434898579478276</v>
      </c>
      <c r="AK72">
        <f t="shared" ref="AK72:AK89" si="49">G72*SUM(AB72:AB72, AE72:AF72)</f>
        <v>-0.19455035084884695</v>
      </c>
      <c r="AL72">
        <f t="shared" si="26"/>
        <v>-1664.6944239383724</v>
      </c>
      <c r="AN72">
        <f t="shared" si="36"/>
        <v>0</v>
      </c>
      <c r="AO72">
        <f t="shared" si="36"/>
        <v>0</v>
      </c>
      <c r="AP72">
        <f t="shared" si="36"/>
        <v>-2.4937476955643731E-5</v>
      </c>
      <c r="AQ72">
        <f t="shared" si="36"/>
        <v>-0.66891144409305681</v>
      </c>
      <c r="AR72">
        <f t="shared" si="36"/>
        <v>-0.66893638157001245</v>
      </c>
      <c r="AS72">
        <f t="shared" si="36"/>
        <v>2.2270998725282623E-4</v>
      </c>
      <c r="AT72">
        <f t="shared" si="36"/>
        <v>-7.8160702495845278E-5</v>
      </c>
      <c r="AU72">
        <f t="shared" si="23"/>
        <v>-0.66879183228525552</v>
      </c>
      <c r="AW72">
        <v>69</v>
      </c>
      <c r="AX72">
        <f>IF(Z72&gt;0, (R72*SUMPRODUCT(K72:$K$98, X72:$X$98)-K72*$AZ$3)/Z72, 0)</f>
        <v>-671.32465618985009</v>
      </c>
    </row>
    <row r="73" spans="5:50" x14ac:dyDescent="0.25">
      <c r="E73">
        <v>2073</v>
      </c>
      <c r="F73" s="5">
        <f>EconomicRates!C113</f>
        <v>3.5571999999999999E-2</v>
      </c>
      <c r="G73" s="5">
        <f>EconomicRates!D113</f>
        <v>7.0000000000000007E-2</v>
      </c>
      <c r="H73" s="5">
        <f t="shared" si="37"/>
        <v>0.12000000000000001</v>
      </c>
      <c r="I73" s="5">
        <f t="shared" si="38"/>
        <v>1.1200000000000001</v>
      </c>
      <c r="J73">
        <f t="shared" si="39"/>
        <v>0.89285714285714279</v>
      </c>
      <c r="K73">
        <f t="shared" si="47"/>
        <v>3.5870581168145535E-4</v>
      </c>
      <c r="L73" s="2">
        <v>70</v>
      </c>
      <c r="M73" s="6">
        <v>0.424762996</v>
      </c>
      <c r="Q73" s="4">
        <f t="shared" si="48"/>
        <v>12.5</v>
      </c>
      <c r="R73">
        <f t="shared" si="28"/>
        <v>500000</v>
      </c>
      <c r="S73">
        <f t="shared" si="29"/>
        <v>-1243.6912090864037</v>
      </c>
      <c r="U73">
        <f t="shared" si="40"/>
        <v>0.424762996</v>
      </c>
      <c r="V73">
        <f t="shared" si="41"/>
        <v>0.01</v>
      </c>
      <c r="W73">
        <f t="shared" si="42"/>
        <v>4.9657638542984347E-3</v>
      </c>
      <c r="X73">
        <f t="shared" si="43"/>
        <v>2.1092727321803104E-3</v>
      </c>
      <c r="Y73">
        <f t="shared" si="44"/>
        <v>4.9657638542984346E-5</v>
      </c>
      <c r="Z73">
        <f t="shared" si="45"/>
        <v>2.8068334835751399E-3</v>
      </c>
      <c r="AB73">
        <f t="shared" si="46"/>
        <v>-3.3336397122068817</v>
      </c>
      <c r="AC73">
        <f t="shared" si="30"/>
        <v>-3.4908341288917679</v>
      </c>
      <c r="AE73">
        <f t="shared" si="31"/>
        <v>0</v>
      </c>
      <c r="AF73">
        <f t="shared" si="32"/>
        <v>0</v>
      </c>
      <c r="AG73">
        <f t="shared" si="32"/>
        <v>-3.5085418544689245E-2</v>
      </c>
      <c r="AH73">
        <f t="shared" si="33"/>
        <v>-1054.6363660901552</v>
      </c>
      <c r="AI73">
        <f t="shared" si="34"/>
        <v>-1054.6714515086999</v>
      </c>
      <c r="AJ73">
        <f t="shared" si="35"/>
        <v>0.15719441668488621</v>
      </c>
      <c r="AK73">
        <f t="shared" si="49"/>
        <v>-0.23335477985448175</v>
      </c>
      <c r="AL73">
        <f t="shared" si="26"/>
        <v>-1054.7476118718694</v>
      </c>
      <c r="AN73">
        <f t="shared" si="36"/>
        <v>0</v>
      </c>
      <c r="AO73">
        <f t="shared" si="36"/>
        <v>0</v>
      </c>
      <c r="AP73">
        <f t="shared" si="36"/>
        <v>-1.2585343537256341E-5</v>
      </c>
      <c r="AQ73">
        <f t="shared" si="36"/>
        <v>-0.37830419372714963</v>
      </c>
      <c r="AR73">
        <f t="shared" si="36"/>
        <v>-0.37831677907068689</v>
      </c>
      <c r="AS73">
        <f t="shared" si="36"/>
        <v>5.6386550828745014E-5</v>
      </c>
      <c r="AT73">
        <f t="shared" si="36"/>
        <v>-8.37057157174492E-5</v>
      </c>
      <c r="AU73">
        <f t="shared" si="23"/>
        <v>-0.37834409823557552</v>
      </c>
      <c r="AW73">
        <v>70</v>
      </c>
      <c r="AX73">
        <f>IF(Z73&gt;0, (R73*SUMPRODUCT(K73:$K$98, X73:$X$98)-K73*$AZ$3)/Z73, 0)</f>
        <v>-1243.6912090864037</v>
      </c>
    </row>
    <row r="74" spans="5:50" x14ac:dyDescent="0.25">
      <c r="E74">
        <v>2074</v>
      </c>
      <c r="F74" s="5">
        <f>EconomicRates!C114</f>
        <v>3.5571999999999999E-2</v>
      </c>
      <c r="G74" s="5">
        <f>EconomicRates!D114</f>
        <v>7.0000000000000007E-2</v>
      </c>
      <c r="H74" s="5">
        <f t="shared" si="37"/>
        <v>0.12000000000000001</v>
      </c>
      <c r="I74" s="5">
        <f t="shared" si="38"/>
        <v>1.1200000000000001</v>
      </c>
      <c r="J74">
        <f t="shared" si="39"/>
        <v>0.89285714285714279</v>
      </c>
      <c r="K74">
        <f t="shared" si="47"/>
        <v>3.2027304614415652E-4</v>
      </c>
      <c r="L74" s="2">
        <v>71</v>
      </c>
      <c r="M74" s="6">
        <v>0.45242554800000001</v>
      </c>
      <c r="Q74" s="4">
        <f t="shared" si="48"/>
        <v>12.5</v>
      </c>
      <c r="R74">
        <f t="shared" si="28"/>
        <v>500000</v>
      </c>
      <c r="S74">
        <f t="shared" si="29"/>
        <v>-2261.4413740606219</v>
      </c>
      <c r="U74">
        <f t="shared" si="40"/>
        <v>0.45242554800000001</v>
      </c>
      <c r="V74">
        <f t="shared" si="41"/>
        <v>0.01</v>
      </c>
      <c r="W74">
        <f t="shared" si="42"/>
        <v>2.8068334835751399E-3</v>
      </c>
      <c r="X74">
        <f t="shared" si="43"/>
        <v>1.2698831769512317E-3</v>
      </c>
      <c r="Y74">
        <f t="shared" si="44"/>
        <v>2.80683348357514E-5</v>
      </c>
      <c r="Z74">
        <f t="shared" si="45"/>
        <v>1.5088819717881568E-3</v>
      </c>
      <c r="AB74">
        <f t="shared" si="46"/>
        <v>-3.4908341288917679</v>
      </c>
      <c r="AC74">
        <f t="shared" si="30"/>
        <v>-3.41224811957591</v>
      </c>
      <c r="AE74">
        <f t="shared" si="31"/>
        <v>0</v>
      </c>
      <c r="AF74">
        <f t="shared" si="32"/>
        <v>0</v>
      </c>
      <c r="AG74">
        <f t="shared" si="32"/>
        <v>-1.8861024647351961E-2</v>
      </c>
      <c r="AH74">
        <f t="shared" si="33"/>
        <v>-634.94158847561584</v>
      </c>
      <c r="AI74">
        <f t="shared" si="34"/>
        <v>-634.96044950026317</v>
      </c>
      <c r="AJ74">
        <f t="shared" si="35"/>
        <v>-7.8586009315857908E-2</v>
      </c>
      <c r="AK74">
        <f t="shared" si="49"/>
        <v>-0.24435838902242377</v>
      </c>
      <c r="AL74">
        <f t="shared" si="26"/>
        <v>-635.28339389860139</v>
      </c>
      <c r="AN74">
        <f t="shared" si="36"/>
        <v>0</v>
      </c>
      <c r="AO74">
        <f t="shared" si="36"/>
        <v>0</v>
      </c>
      <c r="AP74">
        <f t="shared" si="36"/>
        <v>-6.0406778172074281E-6</v>
      </c>
      <c r="AQ74">
        <f t="shared" si="36"/>
        <v>-0.20335467666469495</v>
      </c>
      <c r="AR74">
        <f t="shared" si="36"/>
        <v>-0.20336071734251215</v>
      </c>
      <c r="AS74">
        <f t="shared" si="36"/>
        <v>-2.5168980587902873E-5</v>
      </c>
      <c r="AT74">
        <f t="shared" si="36"/>
        <v>-7.8261405603090477E-5</v>
      </c>
      <c r="AU74">
        <f t="shared" si="23"/>
        <v>-0.20346414772870314</v>
      </c>
      <c r="AW74">
        <v>71</v>
      </c>
      <c r="AX74">
        <f>IF(Z74&gt;0, (R74*SUMPRODUCT(K74:$K$98, X74:$X$98)-K74*$AZ$3)/Z74, 0)</f>
        <v>-2261.4413740606219</v>
      </c>
    </row>
    <row r="75" spans="5:50" x14ac:dyDescent="0.25">
      <c r="E75">
        <v>2075</v>
      </c>
      <c r="F75" s="5">
        <f>EconomicRates!C115</f>
        <v>3.5571999999999999E-2</v>
      </c>
      <c r="G75" s="5">
        <f>EconomicRates!D115</f>
        <v>7.0000000000000007E-2</v>
      </c>
      <c r="H75" s="5">
        <f t="shared" si="37"/>
        <v>0.12000000000000001</v>
      </c>
      <c r="I75" s="5">
        <f t="shared" si="38"/>
        <v>1.1200000000000001</v>
      </c>
      <c r="J75">
        <f t="shared" si="39"/>
        <v>0.89285714285714279</v>
      </c>
      <c r="K75">
        <f t="shared" si="47"/>
        <v>2.8595807691442546E-4</v>
      </c>
      <c r="L75" s="2">
        <v>72</v>
      </c>
      <c r="M75" s="6">
        <v>0.48020744799999998</v>
      </c>
      <c r="Q75" s="4">
        <f t="shared" si="48"/>
        <v>12.5</v>
      </c>
      <c r="R75">
        <f t="shared" si="28"/>
        <v>500000</v>
      </c>
      <c r="S75">
        <f t="shared" si="29"/>
        <v>-4170.0404258108583</v>
      </c>
      <c r="U75">
        <f t="shared" si="40"/>
        <v>0.48020744799999998</v>
      </c>
      <c r="V75">
        <f t="shared" si="41"/>
        <v>0.01</v>
      </c>
      <c r="W75">
        <f t="shared" si="42"/>
        <v>1.5088819717881568E-3</v>
      </c>
      <c r="X75">
        <f t="shared" si="43"/>
        <v>7.2457636100559878E-4</v>
      </c>
      <c r="Y75">
        <f t="shared" si="44"/>
        <v>1.5088819717881569E-5</v>
      </c>
      <c r="Z75">
        <f t="shared" si="45"/>
        <v>7.6921679106467641E-4</v>
      </c>
      <c r="AB75">
        <f t="shared" si="46"/>
        <v>-3.41224811957591</v>
      </c>
      <c r="AC75">
        <f t="shared" si="30"/>
        <v>-3.2076651149522051</v>
      </c>
      <c r="AE75">
        <f t="shared" si="31"/>
        <v>0</v>
      </c>
      <c r="AF75">
        <f t="shared" si="32"/>
        <v>0</v>
      </c>
      <c r="AG75">
        <f t="shared" si="32"/>
        <v>-9.6152098883084559E-3</v>
      </c>
      <c r="AH75">
        <f t="shared" si="33"/>
        <v>-362.28818050279938</v>
      </c>
      <c r="AI75">
        <f t="shared" si="34"/>
        <v>-362.29779571268767</v>
      </c>
      <c r="AJ75">
        <f t="shared" si="35"/>
        <v>-0.20458300462370493</v>
      </c>
      <c r="AK75">
        <f t="shared" si="49"/>
        <v>-0.23885736837031371</v>
      </c>
      <c r="AL75">
        <f t="shared" si="26"/>
        <v>-362.74123608568169</v>
      </c>
      <c r="AN75">
        <f t="shared" si="36"/>
        <v>0</v>
      </c>
      <c r="AO75">
        <f t="shared" si="36"/>
        <v>0</v>
      </c>
      <c r="AP75">
        <f t="shared" si="36"/>
        <v>-2.7495469287892535E-6</v>
      </c>
      <c r="AQ75">
        <f t="shared" si="36"/>
        <v>-0.10359923138540676</v>
      </c>
      <c r="AR75">
        <f t="shared" si="36"/>
        <v>-0.10360198093233554</v>
      </c>
      <c r="AS75">
        <f t="shared" si="36"/>
        <v>-5.8502162571569674E-5</v>
      </c>
      <c r="AT75">
        <f t="shared" si="36"/>
        <v>-6.8303193716015423E-5</v>
      </c>
      <c r="AU75">
        <f t="shared" si="23"/>
        <v>-0.10372878628862313</v>
      </c>
      <c r="AW75">
        <v>72</v>
      </c>
      <c r="AX75">
        <f>IF(Z75&gt;0, (R75*SUMPRODUCT(K75:$K$98, X75:$X$98)-K75*$AZ$3)/Z75, 0)</f>
        <v>-4170.0404258108583</v>
      </c>
    </row>
    <row r="76" spans="5:50" x14ac:dyDescent="0.25">
      <c r="E76">
        <v>2076</v>
      </c>
      <c r="F76" s="5">
        <f>EconomicRates!C116</f>
        <v>3.5571999999999999E-2</v>
      </c>
      <c r="G76" s="5">
        <f>EconomicRates!D116</f>
        <v>7.0000000000000007E-2</v>
      </c>
      <c r="H76" s="5">
        <f t="shared" si="37"/>
        <v>0.12000000000000001</v>
      </c>
      <c r="I76" s="5">
        <f t="shared" si="38"/>
        <v>1.1200000000000001</v>
      </c>
      <c r="J76">
        <f t="shared" si="39"/>
        <v>0.89285714285714279</v>
      </c>
      <c r="K76">
        <f t="shared" si="47"/>
        <v>2.55319711530737E-4</v>
      </c>
      <c r="L76" s="2">
        <v>73</v>
      </c>
      <c r="M76" s="6">
        <v>0.508136904</v>
      </c>
      <c r="Q76" s="4">
        <f t="shared" si="48"/>
        <v>12.5</v>
      </c>
      <c r="R76">
        <f t="shared" si="28"/>
        <v>500000</v>
      </c>
      <c r="S76">
        <f t="shared" si="29"/>
        <v>-7950.8354282411992</v>
      </c>
      <c r="U76">
        <f t="shared" si="40"/>
        <v>0.508136904</v>
      </c>
      <c r="V76">
        <f t="shared" si="41"/>
        <v>0.01</v>
      </c>
      <c r="W76">
        <f t="shared" si="42"/>
        <v>7.6921679106467641E-4</v>
      </c>
      <c r="X76">
        <f t="shared" si="43"/>
        <v>3.9086743871641951E-4</v>
      </c>
      <c r="Y76">
        <f t="shared" si="44"/>
        <v>7.6921679106467635E-6</v>
      </c>
      <c r="Z76">
        <f t="shared" si="45"/>
        <v>3.7065718443761013E-4</v>
      </c>
      <c r="AB76">
        <f t="shared" si="46"/>
        <v>-3.2076651149522051</v>
      </c>
      <c r="AC76">
        <f t="shared" si="30"/>
        <v>-2.9470342737586832</v>
      </c>
      <c r="AE76">
        <f t="shared" si="31"/>
        <v>0</v>
      </c>
      <c r="AF76">
        <f t="shared" si="32"/>
        <v>0</v>
      </c>
      <c r="AG76">
        <f t="shared" si="32"/>
        <v>-4.6332148054701264E-3</v>
      </c>
      <c r="AH76">
        <f t="shared" si="33"/>
        <v>-195.43371935820974</v>
      </c>
      <c r="AI76">
        <f t="shared" si="34"/>
        <v>-195.43835257301521</v>
      </c>
      <c r="AJ76">
        <f t="shared" si="35"/>
        <v>-0.26063084119352187</v>
      </c>
      <c r="AK76">
        <f t="shared" si="49"/>
        <v>-0.22453655804665437</v>
      </c>
      <c r="AL76">
        <f t="shared" si="26"/>
        <v>-195.92351997225538</v>
      </c>
      <c r="AN76">
        <f t="shared" si="36"/>
        <v>0</v>
      </c>
      <c r="AO76">
        <f t="shared" si="36"/>
        <v>0</v>
      </c>
      <c r="AP76">
        <f t="shared" si="36"/>
        <v>-1.1829510675925724E-6</v>
      </c>
      <c r="AQ76">
        <f t="shared" si="36"/>
        <v>-4.989808084991712E-2</v>
      </c>
      <c r="AR76">
        <f t="shared" si="36"/>
        <v>-4.9899263800984715E-2</v>
      </c>
      <c r="AS76">
        <f t="shared" si="36"/>
        <v>-6.6544191189543328E-5</v>
      </c>
      <c r="AT76">
        <f t="shared" si="36"/>
        <v>-5.7328609228576377E-5</v>
      </c>
      <c r="AU76">
        <f t="shared" si="23"/>
        <v>-5.0023136601402833E-2</v>
      </c>
      <c r="AW76">
        <v>73</v>
      </c>
      <c r="AX76">
        <f>IF(Z76&gt;0, (R76*SUMPRODUCT(K76:$K$98, X76:$X$98)-K76*$AZ$3)/Z76, 0)</f>
        <v>-7950.8354282411992</v>
      </c>
    </row>
    <row r="77" spans="5:50" x14ac:dyDescent="0.25">
      <c r="E77">
        <v>2077</v>
      </c>
      <c r="F77" s="5">
        <f>EconomicRates!C117</f>
        <v>3.5571999999999999E-2</v>
      </c>
      <c r="G77" s="5">
        <f>EconomicRates!D117</f>
        <v>7.0000000000000007E-2</v>
      </c>
      <c r="H77" s="5">
        <f t="shared" si="37"/>
        <v>0.12000000000000001</v>
      </c>
      <c r="I77" s="5">
        <f t="shared" si="38"/>
        <v>1.1200000000000001</v>
      </c>
      <c r="J77">
        <f t="shared" si="39"/>
        <v>0.89285714285714279</v>
      </c>
      <c r="K77">
        <f t="shared" si="47"/>
        <v>2.2796402815244374E-4</v>
      </c>
      <c r="L77" s="2">
        <v>74</v>
      </c>
      <c r="M77" s="6">
        <v>0.53626491099999996</v>
      </c>
      <c r="Q77" s="4">
        <f t="shared" si="48"/>
        <v>12.5</v>
      </c>
      <c r="R77">
        <f t="shared" si="28"/>
        <v>500000</v>
      </c>
      <c r="S77">
        <f t="shared" si="29"/>
        <v>-15886.099553944769</v>
      </c>
      <c r="U77">
        <f t="shared" si="40"/>
        <v>0.53626491099999996</v>
      </c>
      <c r="V77">
        <f t="shared" si="41"/>
        <v>0.01</v>
      </c>
      <c r="W77">
        <f t="shared" si="42"/>
        <v>3.7065718443761013E-4</v>
      </c>
      <c r="X77">
        <f t="shared" si="43"/>
        <v>1.9877044202394557E-4</v>
      </c>
      <c r="Y77">
        <f t="shared" si="44"/>
        <v>3.7065718443761014E-6</v>
      </c>
      <c r="Z77">
        <f t="shared" si="45"/>
        <v>1.6818017056928846E-4</v>
      </c>
      <c r="AB77">
        <f t="shared" si="46"/>
        <v>-2.9470342737586832</v>
      </c>
      <c r="AC77">
        <f t="shared" si="30"/>
        <v>-2.6717269326631286</v>
      </c>
      <c r="AE77">
        <f t="shared" si="31"/>
        <v>0</v>
      </c>
      <c r="AF77">
        <f t="shared" si="32"/>
        <v>0</v>
      </c>
      <c r="AG77">
        <f t="shared" si="32"/>
        <v>-2.1022521321161056E-3</v>
      </c>
      <c r="AH77">
        <f t="shared" si="33"/>
        <v>-99.385221011972789</v>
      </c>
      <c r="AI77">
        <f t="shared" si="34"/>
        <v>-99.387323264104907</v>
      </c>
      <c r="AJ77">
        <f t="shared" si="35"/>
        <v>-0.27530734109555466</v>
      </c>
      <c r="AK77">
        <f t="shared" si="49"/>
        <v>-0.20629239916310785</v>
      </c>
      <c r="AL77">
        <f t="shared" si="26"/>
        <v>-99.868923004363566</v>
      </c>
      <c r="AN77">
        <f t="shared" si="36"/>
        <v>0</v>
      </c>
      <c r="AO77">
        <f t="shared" si="36"/>
        <v>0</v>
      </c>
      <c r="AP77">
        <f t="shared" si="36"/>
        <v>-4.7923786422925077E-7</v>
      </c>
      <c r="AQ77">
        <f t="shared" si="36"/>
        <v>-2.2656255320710209E-2</v>
      </c>
      <c r="AR77">
        <f t="shared" si="36"/>
        <v>-2.2656734558574438E-2</v>
      </c>
      <c r="AS77">
        <f t="shared" si="36"/>
        <v>-6.2760170456081449E-5</v>
      </c>
      <c r="AT77">
        <f t="shared" si="36"/>
        <v>-4.7027246290453881E-5</v>
      </c>
      <c r="AU77">
        <f t="shared" si="23"/>
        <v>-2.2766521975320971E-2</v>
      </c>
      <c r="AW77">
        <v>74</v>
      </c>
      <c r="AX77">
        <f>IF(Z77&gt;0, (R77*SUMPRODUCT(K77:$K$98, X77:$X$98)-K77*$AZ$3)/Z77, 0)</f>
        <v>-15886.099553944769</v>
      </c>
    </row>
    <row r="78" spans="5:50" x14ac:dyDescent="0.25">
      <c r="E78">
        <v>2078</v>
      </c>
      <c r="F78" s="5">
        <f>EconomicRates!C118</f>
        <v>3.5571999999999999E-2</v>
      </c>
      <c r="G78" s="5">
        <f>EconomicRates!D118</f>
        <v>7.0000000000000007E-2</v>
      </c>
      <c r="H78" s="5">
        <f t="shared" si="37"/>
        <v>0.12000000000000001</v>
      </c>
      <c r="I78" s="5">
        <f t="shared" si="38"/>
        <v>1.1200000000000001</v>
      </c>
      <c r="J78">
        <f t="shared" si="39"/>
        <v>0.89285714285714279</v>
      </c>
      <c r="K78">
        <f t="shared" si="47"/>
        <v>2.0353931085039618E-4</v>
      </c>
      <c r="L78" s="2">
        <v>75</v>
      </c>
      <c r="M78" s="6">
        <v>0.564431978</v>
      </c>
      <c r="Q78" s="4">
        <f t="shared" si="48"/>
        <v>12.5</v>
      </c>
      <c r="R78">
        <f t="shared" si="28"/>
        <v>500000</v>
      </c>
      <c r="S78">
        <f t="shared" si="29"/>
        <v>-33588.802328907041</v>
      </c>
      <c r="U78">
        <f t="shared" si="40"/>
        <v>0.564431978</v>
      </c>
      <c r="V78">
        <f t="shared" si="41"/>
        <v>0.01</v>
      </c>
      <c r="W78">
        <f t="shared" si="42"/>
        <v>1.6818017056928846E-4</v>
      </c>
      <c r="X78">
        <f t="shared" si="43"/>
        <v>9.4926266334800872E-5</v>
      </c>
      <c r="Y78">
        <f t="shared" si="44"/>
        <v>1.6818017056928847E-6</v>
      </c>
      <c r="Z78">
        <f t="shared" si="45"/>
        <v>7.1572102528794711E-5</v>
      </c>
      <c r="AB78">
        <f t="shared" si="46"/>
        <v>-2.6717269326631286</v>
      </c>
      <c r="AC78">
        <f t="shared" si="30"/>
        <v>-2.4040212041039535</v>
      </c>
      <c r="AE78">
        <f t="shared" si="31"/>
        <v>0</v>
      </c>
      <c r="AF78">
        <f t="shared" si="32"/>
        <v>0</v>
      </c>
      <c r="AG78">
        <f t="shared" si="32"/>
        <v>-8.9465128160993394E-4</v>
      </c>
      <c r="AH78">
        <f t="shared" si="33"/>
        <v>-47.463133167400436</v>
      </c>
      <c r="AI78">
        <f t="shared" si="34"/>
        <v>-47.464027818682048</v>
      </c>
      <c r="AJ78">
        <f t="shared" si="35"/>
        <v>-0.26770572855917507</v>
      </c>
      <c r="AK78">
        <f t="shared" si="49"/>
        <v>-0.18702088528641903</v>
      </c>
      <c r="AL78">
        <f t="shared" si="26"/>
        <v>-47.918754432527642</v>
      </c>
      <c r="AN78">
        <f t="shared" si="36"/>
        <v>0</v>
      </c>
      <c r="AO78">
        <f t="shared" si="36"/>
        <v>0</v>
      </c>
      <c r="AP78">
        <f t="shared" si="36"/>
        <v>-1.8209670531030968E-7</v>
      </c>
      <c r="AQ78">
        <f t="shared" si="36"/>
        <v>-9.6606134156932665E-3</v>
      </c>
      <c r="AR78">
        <f t="shared" si="36"/>
        <v>-9.6607955123985765E-3</v>
      </c>
      <c r="AS78">
        <f t="shared" si="36"/>
        <v>-5.4488639501637718E-5</v>
      </c>
      <c r="AT78">
        <f t="shared" si="36"/>
        <v>-3.8066102105828727E-5</v>
      </c>
      <c r="AU78">
        <f t="shared" si="23"/>
        <v>-9.7533502540060428E-3</v>
      </c>
      <c r="AW78">
        <v>75</v>
      </c>
      <c r="AX78">
        <f>IF(Z78&gt;0, (R78*SUMPRODUCT(K78:$K$98, X78:$X$98)-K78*$AZ$3)/Z78, 0)</f>
        <v>-33588.802328907041</v>
      </c>
    </row>
    <row r="79" spans="5:50" x14ac:dyDescent="0.25">
      <c r="E79">
        <v>2079</v>
      </c>
      <c r="F79" s="5">
        <f>EconomicRates!C119</f>
        <v>3.5571999999999999E-2</v>
      </c>
      <c r="G79" s="5">
        <f>EconomicRates!D119</f>
        <v>7.0000000000000007E-2</v>
      </c>
      <c r="H79" s="5">
        <f t="shared" si="37"/>
        <v>0.12000000000000001</v>
      </c>
      <c r="I79" s="5">
        <f t="shared" si="38"/>
        <v>1.1200000000000001</v>
      </c>
      <c r="J79">
        <f t="shared" si="39"/>
        <v>0.89285714285714279</v>
      </c>
      <c r="K79">
        <f t="shared" si="47"/>
        <v>1.8173152754499659E-4</v>
      </c>
      <c r="L79" s="2">
        <v>76</v>
      </c>
      <c r="M79" s="6">
        <v>0.59247427200000002</v>
      </c>
      <c r="Q79" s="4">
        <f t="shared" si="48"/>
        <v>12.5</v>
      </c>
      <c r="R79">
        <f t="shared" si="28"/>
        <v>500000</v>
      </c>
      <c r="S79">
        <f t="shared" si="29"/>
        <v>-75722.227366258739</v>
      </c>
      <c r="U79">
        <f t="shared" si="40"/>
        <v>0.59247427200000002</v>
      </c>
      <c r="V79">
        <f t="shared" si="41"/>
        <v>0.01</v>
      </c>
      <c r="W79">
        <f t="shared" si="42"/>
        <v>7.1572102528794711E-5</v>
      </c>
      <c r="X79">
        <f t="shared" si="43"/>
        <v>4.2404629341257008E-5</v>
      </c>
      <c r="Y79">
        <f t="shared" si="44"/>
        <v>7.1572102528794717E-7</v>
      </c>
      <c r="Z79">
        <f t="shared" si="45"/>
        <v>2.8451752162249757E-5</v>
      </c>
      <c r="AB79">
        <f t="shared" si="46"/>
        <v>-2.4040212041039535</v>
      </c>
      <c r="AC79">
        <f t="shared" si="30"/>
        <v>-2.1544300461983199</v>
      </c>
      <c r="AE79">
        <f t="shared" si="31"/>
        <v>0</v>
      </c>
      <c r="AF79">
        <f t="shared" si="32"/>
        <v>0</v>
      </c>
      <c r="AG79">
        <f t="shared" si="32"/>
        <v>-3.5564690202812194E-4</v>
      </c>
      <c r="AH79">
        <f t="shared" si="33"/>
        <v>-21.202314670628503</v>
      </c>
      <c r="AI79">
        <f t="shared" si="34"/>
        <v>-21.202670317530533</v>
      </c>
      <c r="AJ79">
        <f t="shared" si="35"/>
        <v>-0.24959115790563358</v>
      </c>
      <c r="AK79">
        <f t="shared" si="49"/>
        <v>-0.16828148428727677</v>
      </c>
      <c r="AL79">
        <f t="shared" si="26"/>
        <v>-21.620542959723444</v>
      </c>
      <c r="AN79">
        <f t="shared" si="36"/>
        <v>0</v>
      </c>
      <c r="AO79">
        <f t="shared" si="36"/>
        <v>0</v>
      </c>
      <c r="AP79">
        <f t="shared" si="36"/>
        <v>-6.4632254772216341E-8</v>
      </c>
      <c r="AQ79">
        <f t="shared" si="36"/>
        <v>-3.853129032583009E-3</v>
      </c>
      <c r="AR79">
        <f t="shared" si="36"/>
        <v>-3.8531936648377816E-3</v>
      </c>
      <c r="AS79">
        <f t="shared" si="36"/>
        <v>-4.5358582387915239E-5</v>
      </c>
      <c r="AT79">
        <f t="shared" si="36"/>
        <v>-3.0582051197066151E-5</v>
      </c>
      <c r="AU79">
        <f t="shared" si="23"/>
        <v>-3.929134298422763E-3</v>
      </c>
      <c r="AW79">
        <v>76</v>
      </c>
      <c r="AX79">
        <f>IF(Z79&gt;0, (R79*SUMPRODUCT(K79:$K$98, X79:$X$98)-K79*$AZ$3)/Z79, 0)</f>
        <v>-75722.227366258739</v>
      </c>
    </row>
    <row r="80" spans="5:50" x14ac:dyDescent="0.25">
      <c r="E80">
        <v>2080</v>
      </c>
      <c r="F80" s="5">
        <f>EconomicRates!C120</f>
        <v>3.5571999999999999E-2</v>
      </c>
      <c r="G80" s="5">
        <f>EconomicRates!D120</f>
        <v>7.0000000000000007E-2</v>
      </c>
      <c r="H80" s="5">
        <f t="shared" si="37"/>
        <v>0.12000000000000001</v>
      </c>
      <c r="I80" s="5">
        <f t="shared" si="38"/>
        <v>1.1200000000000001</v>
      </c>
      <c r="J80">
        <f t="shared" si="39"/>
        <v>0.89285714285714279</v>
      </c>
      <c r="K80">
        <f t="shared" si="47"/>
        <v>1.6226029245088979E-4</v>
      </c>
      <c r="L80" s="2">
        <v>77</v>
      </c>
      <c r="M80" s="6">
        <v>0.62503115200000003</v>
      </c>
      <c r="Q80" s="4">
        <f t="shared" si="48"/>
        <v>12.5</v>
      </c>
      <c r="R80">
        <f t="shared" si="28"/>
        <v>500000</v>
      </c>
      <c r="S80">
        <f t="shared" si="29"/>
        <v>-185555.44912665381</v>
      </c>
      <c r="U80">
        <f t="shared" si="40"/>
        <v>0.62503115200000003</v>
      </c>
      <c r="V80">
        <f t="shared" si="41"/>
        <v>0.01</v>
      </c>
      <c r="W80">
        <f t="shared" si="42"/>
        <v>2.8451752162249757E-5</v>
      </c>
      <c r="X80">
        <f t="shared" si="43"/>
        <v>1.7783231430389459E-5</v>
      </c>
      <c r="Y80">
        <f t="shared" si="44"/>
        <v>2.8451752162249755E-7</v>
      </c>
      <c r="Z80">
        <f t="shared" si="45"/>
        <v>1.03840032102378E-5</v>
      </c>
      <c r="AB80">
        <f t="shared" si="46"/>
        <v>-2.1544300461983199</v>
      </c>
      <c r="AC80">
        <f t="shared" si="30"/>
        <v>-1.92680837940829</v>
      </c>
      <c r="AE80">
        <f t="shared" si="31"/>
        <v>0</v>
      </c>
      <c r="AF80">
        <f t="shared" si="32"/>
        <v>0</v>
      </c>
      <c r="AG80">
        <f t="shared" si="32"/>
        <v>-1.2980004012797249E-4</v>
      </c>
      <c r="AH80">
        <f t="shared" si="33"/>
        <v>-8.8916157151947299</v>
      </c>
      <c r="AI80">
        <f t="shared" si="34"/>
        <v>-8.8917455152348577</v>
      </c>
      <c r="AJ80">
        <f t="shared" si="35"/>
        <v>-0.22762166679002993</v>
      </c>
      <c r="AK80">
        <f t="shared" si="49"/>
        <v>-0.15081010323388241</v>
      </c>
      <c r="AL80">
        <f t="shared" si="26"/>
        <v>-9.2701772852587698</v>
      </c>
      <c r="AN80">
        <f t="shared" si="36"/>
        <v>0</v>
      </c>
      <c r="AO80">
        <f t="shared" si="36"/>
        <v>0</v>
      </c>
      <c r="AP80">
        <f t="shared" si="36"/>
        <v>-2.1061392471302047E-8</v>
      </c>
      <c r="AQ80">
        <f t="shared" si="36"/>
        <v>-1.4427561663084244E-3</v>
      </c>
      <c r="AR80">
        <f t="shared" si="36"/>
        <v>-1.4427772277008958E-3</v>
      </c>
      <c r="AS80">
        <f t="shared" si="36"/>
        <v>-3.6933958221509247E-5</v>
      </c>
      <c r="AT80">
        <f t="shared" si="36"/>
        <v>-2.4470491455278641E-5</v>
      </c>
      <c r="AU80">
        <f t="shared" si="23"/>
        <v>-1.5041816773776835E-3</v>
      </c>
      <c r="AW80">
        <v>77</v>
      </c>
      <c r="AX80">
        <f>IF(Z80&gt;0, (R80*SUMPRODUCT(K80:$K$98, X80:$X$98)-K80*$AZ$3)/Z80, 0)</f>
        <v>-185555.44912665381</v>
      </c>
    </row>
    <row r="81" spans="2:50" x14ac:dyDescent="0.25">
      <c r="E81">
        <v>2081</v>
      </c>
      <c r="F81" s="5">
        <f>EconomicRates!C121</f>
        <v>3.5571999999999999E-2</v>
      </c>
      <c r="G81" s="5">
        <f>EconomicRates!D121</f>
        <v>7.0000000000000007E-2</v>
      </c>
      <c r="H81" s="5">
        <f t="shared" si="37"/>
        <v>0.12000000000000001</v>
      </c>
      <c r="I81" s="5">
        <f t="shared" si="38"/>
        <v>1.1200000000000001</v>
      </c>
      <c r="J81">
        <f t="shared" si="39"/>
        <v>0.89285714285714279</v>
      </c>
      <c r="K81">
        <f t="shared" si="47"/>
        <v>1.4487526111686588E-4</v>
      </c>
      <c r="L81" s="2">
        <v>78</v>
      </c>
      <c r="M81" s="6">
        <v>0.65741117999999998</v>
      </c>
      <c r="Q81" s="4">
        <f t="shared" si="48"/>
        <v>12.5</v>
      </c>
      <c r="R81">
        <f t="shared" si="28"/>
        <v>500000</v>
      </c>
      <c r="S81">
        <f t="shared" si="29"/>
        <v>-498487.2389834653</v>
      </c>
      <c r="U81">
        <f t="shared" si="40"/>
        <v>0.65741117999999998</v>
      </c>
      <c r="V81">
        <f t="shared" si="41"/>
        <v>0.01</v>
      </c>
      <c r="W81">
        <f t="shared" si="42"/>
        <v>1.03840032102378E-5</v>
      </c>
      <c r="X81">
        <f t="shared" si="43"/>
        <v>6.8265598035662203E-6</v>
      </c>
      <c r="Y81">
        <f t="shared" si="44"/>
        <v>1.0384003210237801E-7</v>
      </c>
      <c r="Z81">
        <f t="shared" si="45"/>
        <v>3.4536033745692015E-6</v>
      </c>
      <c r="AB81">
        <f t="shared" si="46"/>
        <v>-1.92680837940829</v>
      </c>
      <c r="AC81">
        <f t="shared" si="30"/>
        <v>-1.7215772107329799</v>
      </c>
      <c r="AE81">
        <f t="shared" si="31"/>
        <v>0</v>
      </c>
      <c r="AF81">
        <f t="shared" si="32"/>
        <v>0</v>
      </c>
      <c r="AG81">
        <f t="shared" si="32"/>
        <v>-4.3170042182115021E-5</v>
      </c>
      <c r="AH81">
        <f t="shared" si="33"/>
        <v>-3.4132799017831101</v>
      </c>
      <c r="AI81">
        <f t="shared" si="34"/>
        <v>-3.413323071825292</v>
      </c>
      <c r="AJ81">
        <f t="shared" si="35"/>
        <v>-0.2052311686753101</v>
      </c>
      <c r="AK81">
        <f t="shared" si="49"/>
        <v>-0.13487658655858031</v>
      </c>
      <c r="AL81">
        <f t="shared" si="26"/>
        <v>-3.7534308270591823</v>
      </c>
      <c r="AN81">
        <f t="shared" si="36"/>
        <v>0</v>
      </c>
      <c r="AO81">
        <f t="shared" si="36"/>
        <v>0</v>
      </c>
      <c r="AP81">
        <f t="shared" si="36"/>
        <v>-6.2542711335600282E-9</v>
      </c>
      <c r="AQ81">
        <f t="shared" si="36"/>
        <v>-4.9449981703577836E-4</v>
      </c>
      <c r="AR81">
        <f t="shared" si="36"/>
        <v>-4.945060713069119E-4</v>
      </c>
      <c r="AS81">
        <f t="shared" si="36"/>
        <v>-2.9732919151155096E-5</v>
      </c>
      <c r="AT81">
        <f t="shared" si="36"/>
        <v>-1.9540280696225885E-5</v>
      </c>
      <c r="AU81">
        <f t="shared" si="23"/>
        <v>-5.4377927115429291E-4</v>
      </c>
      <c r="AW81">
        <v>78</v>
      </c>
      <c r="AX81">
        <f>IF(Z81&gt;0, (R81*SUMPRODUCT(K81:$K$98, X81:$X$98)-K81*$AZ$3)/Z81, 0)</f>
        <v>-498487.2389834653</v>
      </c>
    </row>
    <row r="82" spans="2:50" x14ac:dyDescent="0.25">
      <c r="E82">
        <v>2082</v>
      </c>
      <c r="F82" s="5">
        <f>EconomicRates!C122</f>
        <v>3.5571999999999999E-2</v>
      </c>
      <c r="G82" s="5">
        <f>EconomicRates!D122</f>
        <v>7.0000000000000007E-2</v>
      </c>
      <c r="H82" s="5">
        <f t="shared" si="37"/>
        <v>0.12000000000000001</v>
      </c>
      <c r="I82" s="5">
        <f t="shared" si="38"/>
        <v>1.1200000000000001</v>
      </c>
      <c r="J82">
        <f t="shared" si="39"/>
        <v>0.89285714285714279</v>
      </c>
      <c r="K82">
        <f t="shared" si="47"/>
        <v>1.2935291171148737E-4</v>
      </c>
      <c r="L82" s="2">
        <v>79</v>
      </c>
      <c r="M82" s="6">
        <v>0.68957421399999996</v>
      </c>
      <c r="Q82" s="4">
        <f t="shared" si="48"/>
        <v>12.5</v>
      </c>
      <c r="R82">
        <f t="shared" si="28"/>
        <v>500000</v>
      </c>
      <c r="S82">
        <f t="shared" si="29"/>
        <v>-1481894.0632421635</v>
      </c>
      <c r="U82">
        <f t="shared" si="40"/>
        <v>0.68957421399999996</v>
      </c>
      <c r="V82">
        <f t="shared" si="41"/>
        <v>0.01</v>
      </c>
      <c r="W82">
        <f t="shared" si="42"/>
        <v>3.4536033745692015E-6</v>
      </c>
      <c r="X82">
        <f t="shared" si="43"/>
        <v>2.3815158324863047E-6</v>
      </c>
      <c r="Y82">
        <f t="shared" si="44"/>
        <v>3.4536033745692013E-8</v>
      </c>
      <c r="Z82">
        <f t="shared" si="45"/>
        <v>1.0375515083372048E-6</v>
      </c>
      <c r="AB82">
        <f t="shared" si="46"/>
        <v>-1.7215772107329799</v>
      </c>
      <c r="AC82">
        <f t="shared" si="30"/>
        <v>-1.5375414205128559</v>
      </c>
      <c r="AE82">
        <f t="shared" si="31"/>
        <v>0</v>
      </c>
      <c r="AF82">
        <f t="shared" si="32"/>
        <v>0</v>
      </c>
      <c r="AG82">
        <f t="shared" si="32"/>
        <v>-1.2969393854215059E-5</v>
      </c>
      <c r="AH82">
        <f t="shared" si="33"/>
        <v>-1.1907579162431523</v>
      </c>
      <c r="AI82">
        <f t="shared" si="34"/>
        <v>-1.1907708856370065</v>
      </c>
      <c r="AJ82">
        <f t="shared" si="35"/>
        <v>-0.18403579022012395</v>
      </c>
      <c r="AK82">
        <f t="shared" si="49"/>
        <v>-0.1205104047513086</v>
      </c>
      <c r="AL82">
        <f t="shared" si="26"/>
        <v>-1.495317080608439</v>
      </c>
      <c r="AN82">
        <f t="shared" si="36"/>
        <v>0</v>
      </c>
      <c r="AO82">
        <f t="shared" si="36"/>
        <v>0</v>
      </c>
      <c r="AP82">
        <f t="shared" si="36"/>
        <v>-1.6776288581757874E-9</v>
      </c>
      <c r="AQ82">
        <f t="shared" si="36"/>
        <v>-1.5402800360955516E-4</v>
      </c>
      <c r="AR82">
        <f t="shared" si="36"/>
        <v>-1.5402968123841334E-4</v>
      </c>
      <c r="AS82">
        <f t="shared" si="36"/>
        <v>-2.3805565324097505E-5</v>
      </c>
      <c r="AT82">
        <f t="shared" si="36"/>
        <v>-1.558837174611163E-5</v>
      </c>
      <c r="AU82">
        <f t="shared" si="23"/>
        <v>-1.9342361830862245E-4</v>
      </c>
      <c r="AW82">
        <v>79</v>
      </c>
      <c r="AX82">
        <f>IF(Z82&gt;0, (R82*SUMPRODUCT(K82:$K$98, X82:$X$98)-K82*$AZ$3)/Z82, 0)</f>
        <v>-1481894.0632421635</v>
      </c>
    </row>
    <row r="83" spans="2:50" x14ac:dyDescent="0.25">
      <c r="E83">
        <v>2083</v>
      </c>
      <c r="F83" s="5">
        <f>EconomicRates!C123</f>
        <v>3.5571999999999999E-2</v>
      </c>
      <c r="G83" s="5">
        <f>EconomicRates!D123</f>
        <v>7.0000000000000007E-2</v>
      </c>
      <c r="H83" s="5">
        <f t="shared" si="37"/>
        <v>0.12000000000000001</v>
      </c>
      <c r="I83" s="5">
        <f t="shared" si="38"/>
        <v>1.1200000000000001</v>
      </c>
      <c r="J83">
        <f t="shared" si="39"/>
        <v>0.89285714285714279</v>
      </c>
      <c r="K83">
        <f t="shared" si="47"/>
        <v>1.1549367117097085E-4</v>
      </c>
      <c r="L83" s="2">
        <v>80</v>
      </c>
      <c r="M83" s="6">
        <v>0.72148010799999995</v>
      </c>
      <c r="Q83" s="4">
        <f t="shared" si="48"/>
        <v>12.5</v>
      </c>
      <c r="R83">
        <f t="shared" si="28"/>
        <v>500000</v>
      </c>
      <c r="S83">
        <f t="shared" si="29"/>
        <v>-4927926.7701674122</v>
      </c>
      <c r="U83">
        <f t="shared" si="40"/>
        <v>0.72148010799999995</v>
      </c>
      <c r="V83">
        <f t="shared" si="41"/>
        <v>0.01</v>
      </c>
      <c r="W83">
        <f t="shared" si="42"/>
        <v>1.0375515083372048E-6</v>
      </c>
      <c r="X83">
        <f t="shared" si="43"/>
        <v>7.4857277429068936E-7</v>
      </c>
      <c r="Y83">
        <f t="shared" si="44"/>
        <v>1.0375515083372047E-8</v>
      </c>
      <c r="Z83">
        <f t="shared" si="45"/>
        <v>2.7860321896314337E-7</v>
      </c>
      <c r="AB83">
        <f t="shared" si="46"/>
        <v>-1.5375414205128559</v>
      </c>
      <c r="AC83">
        <f t="shared" si="30"/>
        <v>-1.3729362609832874</v>
      </c>
      <c r="AE83">
        <f t="shared" si="31"/>
        <v>0</v>
      </c>
      <c r="AF83">
        <f t="shared" si="32"/>
        <v>0</v>
      </c>
      <c r="AG83">
        <f t="shared" si="32"/>
        <v>-3.482540237039292E-6</v>
      </c>
      <c r="AH83">
        <f t="shared" si="33"/>
        <v>-0.37428638714534468</v>
      </c>
      <c r="AI83">
        <f t="shared" si="34"/>
        <v>-0.3742898696855817</v>
      </c>
      <c r="AJ83">
        <f t="shared" si="35"/>
        <v>-0.16460515952956856</v>
      </c>
      <c r="AK83">
        <f t="shared" si="49"/>
        <v>-0.10762789943589993</v>
      </c>
      <c r="AL83">
        <f t="shared" si="26"/>
        <v>-0.6465229286510501</v>
      </c>
      <c r="AN83">
        <f t="shared" si="36"/>
        <v>0</v>
      </c>
      <c r="AO83">
        <f t="shared" si="36"/>
        <v>0</v>
      </c>
      <c r="AP83">
        <f t="shared" si="36"/>
        <v>-4.0221135697629086E-10</v>
      </c>
      <c r="AQ83">
        <f t="shared" si="36"/>
        <v>-4.3227708920735129E-5</v>
      </c>
      <c r="AR83">
        <f t="shared" si="36"/>
        <v>-4.3228111132092102E-5</v>
      </c>
      <c r="AS83">
        <f t="shared" si="36"/>
        <v>-1.901085416775319E-5</v>
      </c>
      <c r="AT83">
        <f t="shared" si="36"/>
        <v>-1.2430341226272145E-5</v>
      </c>
      <c r="AU83">
        <f t="shared" si="23"/>
        <v>-7.4669306526117435E-5</v>
      </c>
      <c r="AW83">
        <v>80</v>
      </c>
      <c r="AX83">
        <f>IF(Z83&gt;0, (R83*SUMPRODUCT(K83:$K$98, X83:$X$98)-K83*$AZ$3)/Z83, 0)</f>
        <v>-4927926.7701674122</v>
      </c>
    </row>
    <row r="84" spans="2:50" x14ac:dyDescent="0.25">
      <c r="E84">
        <v>2084</v>
      </c>
      <c r="F84" s="5">
        <f>EconomicRates!C124</f>
        <v>3.5571999999999999E-2</v>
      </c>
      <c r="G84" s="5">
        <f>EconomicRates!D124</f>
        <v>7.0000000000000007E-2</v>
      </c>
      <c r="H84" s="5">
        <f t="shared" si="37"/>
        <v>0.12000000000000001</v>
      </c>
      <c r="I84" s="5">
        <f t="shared" si="38"/>
        <v>1.1200000000000001</v>
      </c>
      <c r="J84">
        <f t="shared" si="39"/>
        <v>0.89285714285714279</v>
      </c>
      <c r="K84">
        <f t="shared" si="47"/>
        <v>1.031193492597954E-4</v>
      </c>
      <c r="L84" s="2">
        <v>81</v>
      </c>
      <c r="M84" s="6">
        <v>0.75308980400000003</v>
      </c>
      <c r="Q84" s="4">
        <f t="shared" si="48"/>
        <v>12.5</v>
      </c>
      <c r="R84">
        <f t="shared" si="28"/>
        <v>500000</v>
      </c>
      <c r="S84">
        <f t="shared" si="29"/>
        <v>-18572724.773987226</v>
      </c>
      <c r="U84">
        <f t="shared" si="40"/>
        <v>0.75308980400000003</v>
      </c>
      <c r="V84">
        <f t="shared" si="41"/>
        <v>0.01</v>
      </c>
      <c r="W84">
        <f t="shared" si="42"/>
        <v>2.7860321896314337E-7</v>
      </c>
      <c r="X84">
        <f t="shared" si="43"/>
        <v>2.0981324356272272E-7</v>
      </c>
      <c r="Y84">
        <f t="shared" si="44"/>
        <v>2.7860321896314337E-9</v>
      </c>
      <c r="Z84">
        <f t="shared" si="45"/>
        <v>6.600394321078921E-8</v>
      </c>
      <c r="AB84">
        <f t="shared" si="46"/>
        <v>-1.3729362609832874</v>
      </c>
      <c r="AC84">
        <f t="shared" si="30"/>
        <v>-1.2258730712518708</v>
      </c>
      <c r="AE84">
        <f t="shared" si="31"/>
        <v>0</v>
      </c>
      <c r="AF84">
        <f t="shared" si="32"/>
        <v>0</v>
      </c>
      <c r="AG84">
        <f t="shared" si="32"/>
        <v>-8.2504929013486513E-7</v>
      </c>
      <c r="AH84">
        <f t="shared" si="33"/>
        <v>-0.10490662178136136</v>
      </c>
      <c r="AI84">
        <f t="shared" si="34"/>
        <v>-0.10490744683065149</v>
      </c>
      <c r="AJ84">
        <f t="shared" si="35"/>
        <v>-0.14706318973141652</v>
      </c>
      <c r="AK84">
        <f t="shared" si="49"/>
        <v>-9.6105538268830129E-2</v>
      </c>
      <c r="AL84">
        <f t="shared" si="26"/>
        <v>-0.34807617483089814</v>
      </c>
      <c r="AN84">
        <f t="shared" si="36"/>
        <v>0</v>
      </c>
      <c r="AO84">
        <f t="shared" si="36"/>
        <v>0</v>
      </c>
      <c r="AP84">
        <f t="shared" si="36"/>
        <v>-8.5078545905963425E-11</v>
      </c>
      <c r="AQ84">
        <f t="shared" si="36"/>
        <v>-1.0817902571137461E-5</v>
      </c>
      <c r="AR84">
        <f t="shared" si="36"/>
        <v>-1.0817987649683368E-5</v>
      </c>
      <c r="AS84">
        <f t="shared" si="36"/>
        <v>-1.5165060425173498E-5</v>
      </c>
      <c r="AT84">
        <f t="shared" si="36"/>
        <v>-9.9103405665441261E-6</v>
      </c>
      <c r="AU84">
        <f t="shared" si="23"/>
        <v>-3.5893388641400993E-5</v>
      </c>
      <c r="AW84">
        <v>81</v>
      </c>
      <c r="AX84">
        <f>IF(Z84&gt;0, (R84*SUMPRODUCT(K84:$K$98, X84:$X$98)-K84*$AZ$3)/Z84, 0)</f>
        <v>-18572724.773987226</v>
      </c>
    </row>
    <row r="85" spans="2:50" x14ac:dyDescent="0.25">
      <c r="E85">
        <v>2085</v>
      </c>
      <c r="F85" s="5">
        <f>EconomicRates!C125</f>
        <v>3.5571999999999999E-2</v>
      </c>
      <c r="G85" s="5">
        <f>EconomicRates!D125</f>
        <v>7.0000000000000007E-2</v>
      </c>
      <c r="H85" s="5">
        <f t="shared" si="37"/>
        <v>0.12000000000000001</v>
      </c>
      <c r="I85" s="5">
        <f t="shared" si="38"/>
        <v>1.1200000000000001</v>
      </c>
      <c r="J85">
        <f t="shared" si="39"/>
        <v>0.89285714285714279</v>
      </c>
      <c r="K85">
        <f t="shared" si="47"/>
        <v>9.207084755338875E-5</v>
      </c>
      <c r="L85" s="2">
        <v>82</v>
      </c>
      <c r="M85" s="6">
        <v>0.78453892300000005</v>
      </c>
      <c r="Q85" s="4">
        <f t="shared" si="48"/>
        <v>12.5</v>
      </c>
      <c r="R85">
        <f t="shared" si="28"/>
        <v>500000</v>
      </c>
      <c r="S85">
        <f t="shared" si="29"/>
        <v>-80710817.891388819</v>
      </c>
      <c r="U85">
        <f t="shared" si="40"/>
        <v>0.78453892300000005</v>
      </c>
      <c r="V85">
        <f t="shared" si="41"/>
        <v>0.01</v>
      </c>
      <c r="W85">
        <f t="shared" si="42"/>
        <v>6.600394321078921E-8</v>
      </c>
      <c r="X85">
        <f t="shared" si="43"/>
        <v>5.1782662520345733E-8</v>
      </c>
      <c r="Y85">
        <f t="shared" si="44"/>
        <v>6.6003943210789212E-10</v>
      </c>
      <c r="Z85">
        <f t="shared" si="45"/>
        <v>1.3561241258335585E-8</v>
      </c>
      <c r="AB85">
        <f t="shared" si="46"/>
        <v>-1.2258730712518708</v>
      </c>
      <c r="AC85">
        <f t="shared" si="30"/>
        <v>-1.094538873582712</v>
      </c>
      <c r="AE85">
        <f t="shared" si="31"/>
        <v>0</v>
      </c>
      <c r="AF85">
        <f t="shared" si="32"/>
        <v>0</v>
      </c>
      <c r="AG85">
        <f t="shared" si="32"/>
        <v>-1.6951551572919482E-7</v>
      </c>
      <c r="AH85">
        <f t="shared" si="33"/>
        <v>-2.5891331260172866E-2</v>
      </c>
      <c r="AI85">
        <f t="shared" si="34"/>
        <v>-2.5891500775688595E-2</v>
      </c>
      <c r="AJ85">
        <f t="shared" si="35"/>
        <v>-0.13133419766915888</v>
      </c>
      <c r="AK85">
        <f t="shared" si="49"/>
        <v>-8.5811114987630971E-2</v>
      </c>
      <c r="AL85">
        <f t="shared" si="26"/>
        <v>-0.24303681343247843</v>
      </c>
      <c r="AN85">
        <f t="shared" si="36"/>
        <v>0</v>
      </c>
      <c r="AO85">
        <f t="shared" si="36"/>
        <v>0</v>
      </c>
      <c r="AP85">
        <f t="shared" si="36"/>
        <v>-1.5607437206636769E-11</v>
      </c>
      <c r="AQ85">
        <f t="shared" si="36"/>
        <v>-2.3838368134096645E-6</v>
      </c>
      <c r="AR85">
        <f t="shared" si="36"/>
        <v>-2.3838524208468711E-6</v>
      </c>
      <c r="AS85">
        <f t="shared" si="36"/>
        <v>-1.2092050892143751E-5</v>
      </c>
      <c r="AT85">
        <f t="shared" si="36"/>
        <v>-7.9007020864124845E-6</v>
      </c>
      <c r="AU85">
        <f t="shared" si="23"/>
        <v>-2.2376605399403105E-5</v>
      </c>
      <c r="AW85">
        <v>82</v>
      </c>
      <c r="AX85">
        <f>IF(Z85&gt;0, (R85*SUMPRODUCT(K85:$K$98, X85:$X$98)-K85*$AZ$3)/Z85, 0)</f>
        <v>-80710817.891388819</v>
      </c>
    </row>
    <row r="86" spans="2:50" x14ac:dyDescent="0.25">
      <c r="E86">
        <v>2086</v>
      </c>
      <c r="F86" s="5">
        <f>EconomicRates!C126</f>
        <v>3.5571999999999999E-2</v>
      </c>
      <c r="G86" s="5">
        <f>EconomicRates!D126</f>
        <v>7.0000000000000007E-2</v>
      </c>
      <c r="H86" s="5">
        <f t="shared" si="37"/>
        <v>0.12000000000000001</v>
      </c>
      <c r="I86" s="5">
        <f t="shared" si="38"/>
        <v>1.1200000000000001</v>
      </c>
      <c r="J86">
        <f t="shared" si="39"/>
        <v>0.89285714285714279</v>
      </c>
      <c r="K86">
        <f t="shared" si="47"/>
        <v>8.2206113886954235E-5</v>
      </c>
      <c r="L86" s="2">
        <v>83</v>
      </c>
      <c r="M86" s="6">
        <v>0.81598695700000001</v>
      </c>
      <c r="Q86" s="4">
        <f t="shared" si="48"/>
        <v>12.5</v>
      </c>
      <c r="R86">
        <f t="shared" si="28"/>
        <v>500000</v>
      </c>
      <c r="S86">
        <f t="shared" si="29"/>
        <v>-414126330.4659282</v>
      </c>
      <c r="U86">
        <f t="shared" si="40"/>
        <v>0.81598695700000001</v>
      </c>
      <c r="V86">
        <f t="shared" si="41"/>
        <v>0.01</v>
      </c>
      <c r="W86">
        <f t="shared" si="42"/>
        <v>1.3561241258335585E-8</v>
      </c>
      <c r="X86">
        <f t="shared" si="43"/>
        <v>1.1065795987532104E-8</v>
      </c>
      <c r="Y86">
        <f t="shared" si="44"/>
        <v>1.3561241258335585E-10</v>
      </c>
      <c r="Z86">
        <f t="shared" si="45"/>
        <v>2.3598328582201249E-9</v>
      </c>
      <c r="AB86">
        <f t="shared" si="46"/>
        <v>-1.094538873582712</v>
      </c>
      <c r="AC86">
        <f t="shared" si="30"/>
        <v>-0.97726892208762328</v>
      </c>
      <c r="AE86">
        <f t="shared" si="31"/>
        <v>0</v>
      </c>
      <c r="AF86">
        <f t="shared" si="32"/>
        <v>0</v>
      </c>
      <c r="AG86">
        <f t="shared" si="32"/>
        <v>-2.9497910727751562E-8</v>
      </c>
      <c r="AH86">
        <f t="shared" si="33"/>
        <v>-5.5328979937660522E-3</v>
      </c>
      <c r="AI86">
        <f t="shared" si="34"/>
        <v>-5.53292749167678E-3</v>
      </c>
      <c r="AJ86">
        <f t="shared" si="35"/>
        <v>-0.11726995149508868</v>
      </c>
      <c r="AK86">
        <f t="shared" si="49"/>
        <v>-7.6617721150789839E-2</v>
      </c>
      <c r="AL86">
        <f t="shared" si="26"/>
        <v>-0.1994206001375553</v>
      </c>
      <c r="AN86">
        <f t="shared" si="36"/>
        <v>0</v>
      </c>
      <c r="AO86">
        <f t="shared" si="36"/>
        <v>0</v>
      </c>
      <c r="AP86">
        <f t="shared" si="36"/>
        <v>-2.424908608712754E-12</v>
      </c>
      <c r="AQ86">
        <f t="shared" si="36"/>
        <v>-4.548380426004327E-7</v>
      </c>
      <c r="AR86">
        <f t="shared" si="36"/>
        <v>-4.5484046750904141E-7</v>
      </c>
      <c r="AS86">
        <f t="shared" si="36"/>
        <v>-9.6403069881228589E-6</v>
      </c>
      <c r="AT86">
        <f t="shared" si="36"/>
        <v>-6.2984451106807317E-6</v>
      </c>
      <c r="AU86">
        <f t="shared" si="23"/>
        <v>-1.6393592566312632E-5</v>
      </c>
      <c r="AW86">
        <v>83</v>
      </c>
      <c r="AX86">
        <f>IF(Z86&gt;0, (R86*SUMPRODUCT(K86:$K$98, X86:$X$98)-K86*$AZ$3)/Z86, 0)</f>
        <v>-414126330.4659282</v>
      </c>
    </row>
    <row r="87" spans="2:50" x14ac:dyDescent="0.25">
      <c r="E87">
        <v>2087</v>
      </c>
      <c r="F87" s="5">
        <f>EconomicRates!C127</f>
        <v>3.5571999999999999E-2</v>
      </c>
      <c r="G87" s="5">
        <f>EconomicRates!D127</f>
        <v>7.0000000000000007E-2</v>
      </c>
      <c r="H87" s="5">
        <f t="shared" si="37"/>
        <v>0.12000000000000001</v>
      </c>
      <c r="I87" s="5">
        <f t="shared" si="38"/>
        <v>1.1200000000000001</v>
      </c>
      <c r="J87">
        <f t="shared" si="39"/>
        <v>0.89285714285714279</v>
      </c>
      <c r="K87">
        <f t="shared" si="47"/>
        <v>7.3398315970494849E-5</v>
      </c>
      <c r="L87" s="2">
        <v>84</v>
      </c>
      <c r="M87" s="6">
        <v>0.84743607600000004</v>
      </c>
      <c r="Q87" s="4">
        <f t="shared" si="48"/>
        <v>12.5</v>
      </c>
      <c r="R87">
        <f t="shared" si="28"/>
        <v>500000</v>
      </c>
      <c r="S87">
        <f t="shared" si="29"/>
        <v>-2593614219.4764485</v>
      </c>
      <c r="U87">
        <f t="shared" si="40"/>
        <v>0.84743607600000004</v>
      </c>
      <c r="V87">
        <f t="shared" si="41"/>
        <v>0.01</v>
      </c>
      <c r="W87">
        <f t="shared" si="42"/>
        <v>2.3598328582201249E-9</v>
      </c>
      <c r="X87">
        <f t="shared" si="43"/>
        <v>1.9998074973859273E-9</v>
      </c>
      <c r="Y87">
        <f t="shared" si="44"/>
        <v>2.359832858220125E-11</v>
      </c>
      <c r="Z87">
        <f t="shared" si="45"/>
        <v>3.3642703225199637E-10</v>
      </c>
      <c r="AB87">
        <f t="shared" si="46"/>
        <v>-0.97726892208762328</v>
      </c>
      <c r="AC87">
        <f t="shared" si="30"/>
        <v>-0.87256193466503951</v>
      </c>
      <c r="AE87">
        <f t="shared" si="31"/>
        <v>0</v>
      </c>
      <c r="AF87">
        <f t="shared" si="32"/>
        <v>0</v>
      </c>
      <c r="AG87">
        <f t="shared" si="32"/>
        <v>-4.2053379031499547E-9</v>
      </c>
      <c r="AH87">
        <f t="shared" si="33"/>
        <v>-9.9990374869296365E-4</v>
      </c>
      <c r="AI87">
        <f t="shared" si="34"/>
        <v>-9.9990795403086686E-4</v>
      </c>
      <c r="AJ87">
        <f t="shared" si="35"/>
        <v>-0.10470698742258377</v>
      </c>
      <c r="AK87">
        <f t="shared" si="49"/>
        <v>-6.8408824546133631E-2</v>
      </c>
      <c r="AL87">
        <f t="shared" si="26"/>
        <v>-0.17411571992274827</v>
      </c>
      <c r="AN87">
        <f t="shared" si="36"/>
        <v>0</v>
      </c>
      <c r="AO87">
        <f t="shared" si="36"/>
        <v>0</v>
      </c>
      <c r="AP87">
        <f t="shared" si="36"/>
        <v>-3.0866472017809862E-13</v>
      </c>
      <c r="AQ87">
        <f t="shared" si="36"/>
        <v>-7.3391251286648426E-8</v>
      </c>
      <c r="AR87">
        <f t="shared" si="36"/>
        <v>-7.3391559951368601E-8</v>
      </c>
      <c r="AS87">
        <f t="shared" si="36"/>
        <v>-7.6853165471614334E-6</v>
      </c>
      <c r="AT87">
        <f t="shared" si="36"/>
        <v>-5.0210925192072602E-6</v>
      </c>
      <c r="AU87">
        <f t="shared" si="23"/>
        <v>-1.2779800626320062E-5</v>
      </c>
      <c r="AW87">
        <v>84</v>
      </c>
      <c r="AX87">
        <f>IF(Z87&gt;0, (R87*SUMPRODUCT(K87:$K$98, X87:$X$98)-K87*$AZ$3)/Z87, 0)</f>
        <v>-2593614219.4764485</v>
      </c>
    </row>
    <row r="88" spans="2:50" x14ac:dyDescent="0.25">
      <c r="B88" s="6"/>
      <c r="E88">
        <v>2088</v>
      </c>
      <c r="F88" s="5">
        <f>EconomicRates!C128</f>
        <v>3.5571999999999999E-2</v>
      </c>
      <c r="G88" s="5">
        <f>EconomicRates!D128</f>
        <v>7.0000000000000007E-2</v>
      </c>
      <c r="H88" s="5">
        <f t="shared" si="37"/>
        <v>0.12000000000000001</v>
      </c>
      <c r="I88" s="5">
        <f t="shared" si="38"/>
        <v>1.1200000000000001</v>
      </c>
      <c r="J88">
        <f t="shared" si="39"/>
        <v>0.89285714285714279</v>
      </c>
      <c r="K88">
        <f t="shared" si="47"/>
        <v>6.5534210687941824E-5</v>
      </c>
      <c r="L88" s="2">
        <v>85</v>
      </c>
      <c r="M88" s="6">
        <v>0.87888519499999995</v>
      </c>
      <c r="Q88" s="4">
        <f t="shared" si="48"/>
        <v>12.5</v>
      </c>
      <c r="R88">
        <f t="shared" si="28"/>
        <v>500000</v>
      </c>
      <c r="S88">
        <f t="shared" si="29"/>
        <v>-20840851703.042774</v>
      </c>
      <c r="U88">
        <f t="shared" si="40"/>
        <v>0.87888519499999995</v>
      </c>
      <c r="V88">
        <f t="shared" si="41"/>
        <v>0.01</v>
      </c>
      <c r="W88">
        <f t="shared" si="42"/>
        <v>3.3642703225199637E-10</v>
      </c>
      <c r="X88">
        <f t="shared" si="43"/>
        <v>2.956807378440671E-10</v>
      </c>
      <c r="Y88">
        <f t="shared" si="44"/>
        <v>3.3642703225199638E-12</v>
      </c>
      <c r="Z88">
        <f t="shared" si="45"/>
        <v>3.7382024085409309E-11</v>
      </c>
      <c r="AB88">
        <f t="shared" si="46"/>
        <v>-0.87256193466503951</v>
      </c>
      <c r="AC88">
        <f t="shared" si="30"/>
        <v>-0.77907322032358861</v>
      </c>
      <c r="AE88">
        <f t="shared" si="31"/>
        <v>0</v>
      </c>
      <c r="AF88">
        <f t="shared" si="32"/>
        <v>0</v>
      </c>
      <c r="AG88">
        <f t="shared" si="32"/>
        <v>-4.6727530106761639E-10</v>
      </c>
      <c r="AH88">
        <f t="shared" si="33"/>
        <v>-1.4784036892203354E-4</v>
      </c>
      <c r="AI88">
        <f t="shared" si="34"/>
        <v>-1.4784083619733462E-4</v>
      </c>
      <c r="AJ88">
        <f t="shared" si="35"/>
        <v>-9.3488714341450896E-2</v>
      </c>
      <c r="AK88">
        <f t="shared" si="49"/>
        <v>-6.1079335426552771E-2</v>
      </c>
      <c r="AL88">
        <f t="shared" si="26"/>
        <v>-0.15471589060420099</v>
      </c>
      <c r="AN88">
        <f t="shared" si="36"/>
        <v>0</v>
      </c>
      <c r="AO88">
        <f t="shared" si="36"/>
        <v>0</v>
      </c>
      <c r="AP88">
        <f t="shared" si="36"/>
        <v>-3.0622518029436617E-14</v>
      </c>
      <c r="AQ88">
        <f t="shared" si="36"/>
        <v>-9.688601885119592E-9</v>
      </c>
      <c r="AR88">
        <f t="shared" si="36"/>
        <v>-9.6886325076376235E-9</v>
      </c>
      <c r="AS88">
        <f t="shared" si="36"/>
        <v>-6.1267091025974516E-6</v>
      </c>
      <c r="AT88">
        <f t="shared" si="36"/>
        <v>-4.0027860365231781E-6</v>
      </c>
      <c r="AU88">
        <f t="shared" si="23"/>
        <v>-1.0139183771628266E-5</v>
      </c>
      <c r="AW88">
        <v>85</v>
      </c>
      <c r="AX88">
        <f>IF(Z88&gt;0, (R88*SUMPRODUCT(K88:$K$98, X88:$X$98)-K88*$AZ$3)/Z88, 0)</f>
        <v>-20840851703.042774</v>
      </c>
    </row>
    <row r="89" spans="2:50" x14ac:dyDescent="0.25">
      <c r="B89" s="6"/>
      <c r="E89">
        <v>2089</v>
      </c>
      <c r="F89" s="5">
        <f>EconomicRates!C129</f>
        <v>3.5571999999999999E-2</v>
      </c>
      <c r="G89" s="5">
        <f>EconomicRates!D129</f>
        <v>7.0000000000000007E-2</v>
      </c>
      <c r="H89" s="5">
        <f t="shared" si="37"/>
        <v>0.12000000000000001</v>
      </c>
      <c r="I89" s="5">
        <f t="shared" si="38"/>
        <v>1.1200000000000001</v>
      </c>
      <c r="J89">
        <f t="shared" si="39"/>
        <v>0.89285714285714279</v>
      </c>
      <c r="K89">
        <f t="shared" si="47"/>
        <v>5.851268811423377E-5</v>
      </c>
      <c r="L89" s="2">
        <v>86</v>
      </c>
      <c r="M89" s="6">
        <v>1</v>
      </c>
      <c r="Q89" s="4">
        <f t="shared" si="48"/>
        <v>12.5</v>
      </c>
      <c r="R89">
        <f t="shared" si="28"/>
        <v>500000</v>
      </c>
      <c r="S89">
        <f t="shared" si="29"/>
        <v>0</v>
      </c>
      <c r="U89">
        <f t="shared" si="40"/>
        <v>1</v>
      </c>
      <c r="V89">
        <f t="shared" si="41"/>
        <v>0.01</v>
      </c>
      <c r="W89">
        <f t="shared" si="42"/>
        <v>3.7382024085409309E-11</v>
      </c>
      <c r="X89">
        <f t="shared" si="43"/>
        <v>3.7382024085409309E-11</v>
      </c>
      <c r="Y89">
        <f t="shared" si="44"/>
        <v>3.7382024085409309E-13</v>
      </c>
      <c r="Z89">
        <f t="shared" si="45"/>
        <v>0</v>
      </c>
      <c r="AB89">
        <f t="shared" si="46"/>
        <v>-0.77907322032358861</v>
      </c>
      <c r="AC89">
        <f t="shared" si="30"/>
        <v>0</v>
      </c>
      <c r="AE89">
        <f t="shared" si="31"/>
        <v>0</v>
      </c>
      <c r="AF89">
        <f t="shared" si="32"/>
        <v>0</v>
      </c>
      <c r="AG89">
        <f t="shared" si="32"/>
        <v>0</v>
      </c>
      <c r="AH89">
        <f t="shared" si="33"/>
        <v>-1.8691012042704654E-5</v>
      </c>
      <c r="AI89">
        <f t="shared" si="34"/>
        <v>-1.8691012042704654E-5</v>
      </c>
      <c r="AJ89">
        <f t="shared" si="35"/>
        <v>-0.77907322032358861</v>
      </c>
      <c r="AK89">
        <f t="shared" si="49"/>
        <v>-5.4535125422651209E-2</v>
      </c>
      <c r="AL89">
        <f t="shared" si="26"/>
        <v>-0.83362703675828254</v>
      </c>
      <c r="AN89">
        <f t="shared" si="36"/>
        <v>0</v>
      </c>
      <c r="AO89">
        <f t="shared" si="36"/>
        <v>0</v>
      </c>
      <c r="AP89">
        <f t="shared" si="36"/>
        <v>0</v>
      </c>
      <c r="AQ89">
        <f t="shared" si="36"/>
        <v>-1.0936613581941648E-9</v>
      </c>
      <c r="AR89">
        <f t="shared" si="36"/>
        <v>-1.0936613581941648E-9</v>
      </c>
      <c r="AS89">
        <f t="shared" si="36"/>
        <v>-4.558566835894587E-5</v>
      </c>
      <c r="AT89">
        <f t="shared" si="36"/>
        <v>-3.1909967851262114E-6</v>
      </c>
      <c r="AU89">
        <f t="shared" si="23"/>
        <v>-4.8777758805430278E-5</v>
      </c>
      <c r="AW89">
        <v>86</v>
      </c>
      <c r="AX89">
        <f>IF(Z89&gt;0, (R89*SUMPRODUCT(K89:$K$98, X89:$X$98)-K89*$AZ$3)/Z89, 0)</f>
        <v>0</v>
      </c>
    </row>
    <row r="90" spans="2:50" x14ac:dyDescent="0.25">
      <c r="B90" s="6"/>
      <c r="F90" s="5">
        <f>EconomicRates!C130</f>
        <v>3.5571999999999999E-2</v>
      </c>
      <c r="G90" s="5">
        <f>EconomicRates!D130</f>
        <v>7.0000000000000007E-2</v>
      </c>
      <c r="H90" s="5"/>
      <c r="I90" s="5"/>
      <c r="Q90" s="4"/>
      <c r="AX90">
        <f>IF(Z90&gt;0, (R90*SUMPRODUCT(K90:$K$98, X90:$X$98)-K90*$AZ$3)/Z90, 0)</f>
        <v>0</v>
      </c>
    </row>
    <row r="91" spans="2:50" x14ac:dyDescent="0.25">
      <c r="B91" s="6"/>
      <c r="F91" s="5">
        <f>EconomicRates!C131</f>
        <v>3.5571999999999999E-2</v>
      </c>
      <c r="G91" s="5">
        <f>EconomicRates!D131</f>
        <v>7.0000000000000007E-2</v>
      </c>
      <c r="H91" s="5"/>
      <c r="I91" s="5"/>
      <c r="Q91" s="4"/>
      <c r="AN91" s="8">
        <f t="shared" ref="AN91:AU91" si="50">SUM(AN3:AN89)</f>
        <v>19382.918915718674</v>
      </c>
      <c r="AO91" s="8">
        <f t="shared" si="50"/>
        <v>-1938.2918915718674</v>
      </c>
      <c r="AP91" s="8">
        <f t="shared" si="50"/>
        <v>-181.61256598347592</v>
      </c>
      <c r="AQ91" s="8">
        <f t="shared" si="50"/>
        <v>-11888.038673657196</v>
      </c>
      <c r="AR91" s="8">
        <f t="shared" si="50"/>
        <v>5374.975784506124</v>
      </c>
      <c r="AS91" s="8">
        <f t="shared" si="50"/>
        <v>-937.91192339974987</v>
      </c>
      <c r="AT91" s="8">
        <f t="shared" si="50"/>
        <v>547.1152886498536</v>
      </c>
      <c r="AU91" s="8">
        <f t="shared" si="50"/>
        <v>4984.1791497562326</v>
      </c>
      <c r="AX91">
        <f>IF(Z91&gt;0, (R91*SUMPRODUCT(K91:$K$98, X91:$X$98)-K91*$AZ$3)/Z91, 0)</f>
        <v>0</v>
      </c>
    </row>
    <row r="92" spans="2:50" x14ac:dyDescent="0.25">
      <c r="B92" s="6"/>
      <c r="F92" s="5">
        <f>EconomicRates!C132</f>
        <v>3.5571999999999999E-2</v>
      </c>
      <c r="G92" s="5">
        <f>EconomicRates!D132</f>
        <v>7.0000000000000007E-2</v>
      </c>
      <c r="H92" s="5"/>
      <c r="I92" s="5"/>
      <c r="Q92" s="4"/>
      <c r="AX92">
        <f>IF(Z92&gt;0, (R92*SUMPRODUCT(K92:$K$98, X92:$X$98)-K92*$AZ$3)/Z92, 0)</f>
        <v>0</v>
      </c>
    </row>
    <row r="93" spans="2:50" x14ac:dyDescent="0.25">
      <c r="B93" s="6"/>
      <c r="F93" s="5">
        <f>EconomicRates!C133</f>
        <v>3.5571999999999999E-2</v>
      </c>
      <c r="G93" s="5">
        <f>EconomicRates!D133</f>
        <v>7.0000000000000007E-2</v>
      </c>
      <c r="H93" s="5"/>
      <c r="I93" s="5"/>
      <c r="Q93" s="4"/>
      <c r="AX93">
        <f>IF(Z93&gt;0, (R93*SUMPRODUCT(K93:$K$98, X93:$X$98)-K93*$AZ$3)/Z93, 0)</f>
        <v>0</v>
      </c>
    </row>
    <row r="94" spans="2:50" x14ac:dyDescent="0.25">
      <c r="B94" s="6"/>
      <c r="F94" s="5">
        <f>EconomicRates!C134</f>
        <v>3.5571999999999999E-2</v>
      </c>
      <c r="G94" s="5">
        <f>EconomicRates!D134</f>
        <v>7.0000000000000007E-2</v>
      </c>
      <c r="H94" s="5"/>
      <c r="I94" s="5"/>
      <c r="Q94" s="4"/>
      <c r="AX94">
        <f>IF(Z94&gt;0, (R94*SUMPRODUCT(K94:$K$98, X94:$X$98)-K94*$AZ$3)/Z94, 0)</f>
        <v>0</v>
      </c>
    </row>
    <row r="95" spans="2:50" x14ac:dyDescent="0.25">
      <c r="B95" s="6"/>
      <c r="F95" s="5">
        <f>EconomicRates!C135</f>
        <v>3.5571999999999999E-2</v>
      </c>
      <c r="G95" s="5">
        <f>EconomicRates!D135</f>
        <v>7.0000000000000007E-2</v>
      </c>
      <c r="H95" s="5"/>
      <c r="I95" s="5"/>
      <c r="Q95" s="4"/>
      <c r="AX95">
        <f>IF(Z95&gt;0, (R95*SUMPRODUCT(K95:$K$98, X95:$X$98)-K95*$AZ$3)/Z95, 0)</f>
        <v>0</v>
      </c>
    </row>
    <row r="96" spans="2:50" x14ac:dyDescent="0.25">
      <c r="B96" s="6"/>
      <c r="F96" s="5">
        <f>EconomicRates!C136</f>
        <v>3.5571999999999999E-2</v>
      </c>
      <c r="G96" s="5">
        <f>EconomicRates!D136</f>
        <v>7.0000000000000007E-2</v>
      </c>
      <c r="H96" s="5"/>
      <c r="I96" s="5"/>
      <c r="Q96" s="4"/>
      <c r="AX96">
        <f>IF(Z96&gt;0, (R96*SUMPRODUCT(K96:$K$98, X96:$X$98)-K96*$AZ$3)/Z96, 0)</f>
        <v>0</v>
      </c>
    </row>
    <row r="97" spans="2:50" x14ac:dyDescent="0.25">
      <c r="B97" s="6"/>
      <c r="F97" s="5">
        <f>EconomicRates!C137</f>
        <v>3.5571999999999999E-2</v>
      </c>
      <c r="G97" s="5">
        <f>EconomicRates!D137</f>
        <v>7.0000000000000007E-2</v>
      </c>
      <c r="H97" s="5"/>
      <c r="I97" s="5"/>
      <c r="Q97" s="4"/>
      <c r="AX97">
        <f>IF(Z97&gt;0, (R97*SUMPRODUCT(K97:$K$98, X97:$X$98)-K97*$AZ$3)/Z97, 0)</f>
        <v>0</v>
      </c>
    </row>
    <row r="98" spans="2:50" x14ac:dyDescent="0.25">
      <c r="B98" s="6"/>
      <c r="F98" s="5">
        <f>EconomicRates!C138</f>
        <v>3.5571999999999999E-2</v>
      </c>
      <c r="G98" s="5">
        <f>EconomicRates!D138</f>
        <v>7.0000000000000007E-2</v>
      </c>
      <c r="H98" s="5"/>
      <c r="I98" s="5"/>
      <c r="Q98" s="4"/>
    </row>
    <row r="99" spans="2:50" x14ac:dyDescent="0.25">
      <c r="B99" s="6"/>
    </row>
    <row r="100" spans="2:50" x14ac:dyDescent="0.25">
      <c r="B100" s="6"/>
    </row>
    <row r="101" spans="2:50" x14ac:dyDescent="0.25">
      <c r="B101" s="6"/>
    </row>
    <row r="102" spans="2:50" x14ac:dyDescent="0.25">
      <c r="B102" s="6"/>
    </row>
    <row r="103" spans="2:50" x14ac:dyDescent="0.25">
      <c r="B103" s="6"/>
    </row>
    <row r="104" spans="2:50" x14ac:dyDescent="0.25">
      <c r="B104" s="6"/>
    </row>
    <row r="105" spans="2:50" x14ac:dyDescent="0.25">
      <c r="B105" s="6"/>
    </row>
    <row r="106" spans="2:50" x14ac:dyDescent="0.25">
      <c r="B106" s="6"/>
    </row>
    <row r="107" spans="2:50" x14ac:dyDescent="0.25">
      <c r="B107" s="6"/>
    </row>
    <row r="108" spans="2:50" x14ac:dyDescent="0.25">
      <c r="B108" s="6"/>
    </row>
    <row r="109" spans="2:50" x14ac:dyDescent="0.25">
      <c r="B109" s="6"/>
    </row>
    <row r="110" spans="2:50" x14ac:dyDescent="0.25">
      <c r="B110" s="6"/>
    </row>
    <row r="111" spans="2:50" x14ac:dyDescent="0.25">
      <c r="B111" s="6"/>
    </row>
    <row r="112" spans="2:50" x14ac:dyDescent="0.25">
      <c r="B112" s="6"/>
    </row>
    <row r="113" spans="2:2" x14ac:dyDescent="0.25">
      <c r="B113" s="6"/>
    </row>
    <row r="114" spans="2:2" x14ac:dyDescent="0.25">
      <c r="B114" s="6"/>
    </row>
    <row r="115" spans="2:2" x14ac:dyDescent="0.25">
      <c r="B115" s="6"/>
    </row>
    <row r="116" spans="2:2" x14ac:dyDescent="0.25">
      <c r="B116" s="6"/>
    </row>
    <row r="117" spans="2:2" x14ac:dyDescent="0.25">
      <c r="B117" s="6"/>
    </row>
    <row r="118" spans="2:2" x14ac:dyDescent="0.25">
      <c r="B118" s="6"/>
    </row>
    <row r="119" spans="2:2" x14ac:dyDescent="0.25">
      <c r="B119" s="6"/>
    </row>
    <row r="120" spans="2:2" x14ac:dyDescent="0.25">
      <c r="B120" s="6"/>
    </row>
    <row r="121" spans="2:2" x14ac:dyDescent="0.25">
      <c r="B121" s="6"/>
    </row>
    <row r="122" spans="2:2" x14ac:dyDescent="0.25">
      <c r="B122" s="6"/>
    </row>
    <row r="123" spans="2:2" x14ac:dyDescent="0.25">
      <c r="B123" s="6"/>
    </row>
    <row r="124" spans="2:2" x14ac:dyDescent="0.25">
      <c r="B124" s="6"/>
    </row>
    <row r="125" spans="2:2" x14ac:dyDescent="0.25">
      <c r="B125" s="6"/>
    </row>
    <row r="126" spans="2:2" x14ac:dyDescent="0.25">
      <c r="B126" s="6"/>
    </row>
    <row r="127" spans="2:2" x14ac:dyDescent="0.25">
      <c r="B127" s="6"/>
    </row>
    <row r="128" spans="2:2" x14ac:dyDescent="0.25">
      <c r="B128" s="6"/>
    </row>
    <row r="129" spans="2:2" x14ac:dyDescent="0.25">
      <c r="B129" s="6"/>
    </row>
    <row r="130" spans="2:2" x14ac:dyDescent="0.25">
      <c r="B130" s="6"/>
    </row>
    <row r="131" spans="2:2" x14ac:dyDescent="0.25">
      <c r="B131" s="6"/>
    </row>
    <row r="132" spans="2:2" x14ac:dyDescent="0.25">
      <c r="B132" s="6"/>
    </row>
    <row r="133" spans="2:2" x14ac:dyDescent="0.25">
      <c r="B133" s="6"/>
    </row>
    <row r="134" spans="2:2" x14ac:dyDescent="0.25">
      <c r="B134" s="6"/>
    </row>
    <row r="135" spans="2:2" x14ac:dyDescent="0.25">
      <c r="B135" s="6"/>
    </row>
    <row r="136" spans="2:2" x14ac:dyDescent="0.25">
      <c r="B136" s="6"/>
    </row>
    <row r="137" spans="2:2" x14ac:dyDescent="0.25">
      <c r="B137" s="6"/>
    </row>
    <row r="138" spans="2:2" x14ac:dyDescent="0.25">
      <c r="B138" s="6"/>
    </row>
    <row r="139" spans="2:2" x14ac:dyDescent="0.25">
      <c r="B139" s="6"/>
    </row>
    <row r="140" spans="2:2" x14ac:dyDescent="0.25">
      <c r="B140" s="6"/>
    </row>
    <row r="141" spans="2:2" x14ac:dyDescent="0.25">
      <c r="B141" s="6"/>
    </row>
    <row r="142" spans="2:2" x14ac:dyDescent="0.25">
      <c r="B142" s="6"/>
    </row>
    <row r="143" spans="2:2" x14ac:dyDescent="0.25">
      <c r="B143" s="6"/>
    </row>
    <row r="144" spans="2:2" x14ac:dyDescent="0.25">
      <c r="B144" s="6"/>
    </row>
    <row r="145" spans="2:2" x14ac:dyDescent="0.25">
      <c r="B145" s="6"/>
    </row>
    <row r="146" spans="2:2" x14ac:dyDescent="0.25">
      <c r="B146" s="6"/>
    </row>
    <row r="147" spans="2:2" x14ac:dyDescent="0.25">
      <c r="B147" s="6"/>
    </row>
    <row r="148" spans="2:2" x14ac:dyDescent="0.25">
      <c r="B148" s="6"/>
    </row>
    <row r="149" spans="2:2" x14ac:dyDescent="0.25">
      <c r="B149" s="6"/>
    </row>
    <row r="150" spans="2:2" x14ac:dyDescent="0.25">
      <c r="B150" s="6"/>
    </row>
    <row r="151" spans="2:2" x14ac:dyDescent="0.25">
      <c r="B151" s="6"/>
    </row>
    <row r="152" spans="2:2" x14ac:dyDescent="0.25">
      <c r="B152" s="6"/>
    </row>
    <row r="153" spans="2:2" x14ac:dyDescent="0.25">
      <c r="B153" s="6"/>
    </row>
    <row r="154" spans="2:2" x14ac:dyDescent="0.25">
      <c r="B154" s="6"/>
    </row>
    <row r="155" spans="2:2" x14ac:dyDescent="0.25">
      <c r="B155" s="6"/>
    </row>
    <row r="156" spans="2:2" x14ac:dyDescent="0.25">
      <c r="B156" s="6"/>
    </row>
    <row r="157" spans="2:2" x14ac:dyDescent="0.25">
      <c r="B157" s="6"/>
    </row>
    <row r="158" spans="2:2" x14ac:dyDescent="0.25">
      <c r="B158" s="6"/>
    </row>
    <row r="159" spans="2:2" x14ac:dyDescent="0.25">
      <c r="B159" s="6"/>
    </row>
    <row r="160" spans="2:2" x14ac:dyDescent="0.25">
      <c r="B160" s="6"/>
    </row>
    <row r="161" spans="2:2" x14ac:dyDescent="0.25">
      <c r="B161" s="6"/>
    </row>
    <row r="162" spans="2:2" x14ac:dyDescent="0.25">
      <c r="B162" s="6"/>
    </row>
    <row r="163" spans="2:2" x14ac:dyDescent="0.25">
      <c r="B163" s="6"/>
    </row>
    <row r="164" spans="2:2" x14ac:dyDescent="0.25">
      <c r="B164" s="6"/>
    </row>
  </sheetData>
  <conditionalFormatting sqref="AN91:AU91">
    <cfRule type="cellIs" dxfId="10" priority="1" operator="lessThan">
      <formula>0</formula>
    </cfRule>
  </conditionalFormatting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77F833-5A98-44BA-A95D-13E8E9258A85}">
  <dimension ref="A1:AZ164"/>
  <sheetViews>
    <sheetView workbookViewId="0">
      <selection activeCell="J53" sqref="J53"/>
    </sheetView>
  </sheetViews>
  <sheetFormatPr defaultRowHeight="15" x14ac:dyDescent="0.25"/>
  <cols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51" width="9.140625" bestFit="1" customWidth="1"/>
  </cols>
  <sheetData>
    <row r="1" spans="1:52" x14ac:dyDescent="0.25">
      <c r="A1" t="s">
        <v>43</v>
      </c>
      <c r="Q1" t="s">
        <v>1</v>
      </c>
      <c r="W1" t="s">
        <v>2</v>
      </c>
      <c r="AB1" t="s">
        <v>45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47</v>
      </c>
    </row>
    <row r="3" spans="1:52" x14ac:dyDescent="0.25">
      <c r="A3" t="s">
        <v>36</v>
      </c>
      <c r="C3" s="2">
        <f>'S.45.04.D'!C3*(1+C12)</f>
        <v>25754.453486315626</v>
      </c>
      <c r="K3">
        <v>1</v>
      </c>
      <c r="L3" s="2">
        <v>0</v>
      </c>
      <c r="O3">
        <f>$C$3</f>
        <v>25754.453486315626</v>
      </c>
      <c r="P3">
        <f>O3*C5</f>
        <v>2575.4453486315629</v>
      </c>
      <c r="Q3" s="4">
        <f>B8</f>
        <v>100</v>
      </c>
      <c r="R3">
        <f t="shared" ref="R3:R66" si="0">$C$6</f>
        <v>500000</v>
      </c>
      <c r="S3">
        <f t="shared" ref="S3:S66" si="1">AX3</f>
        <v>0</v>
      </c>
      <c r="W3">
        <v>1</v>
      </c>
      <c r="Z3">
        <v>1</v>
      </c>
      <c r="AC3">
        <f t="shared" ref="AC3:AC66" si="2">S3*Z3</f>
        <v>0</v>
      </c>
      <c r="AE3">
        <f t="shared" ref="AE3:AE66" si="3">$Z3*O3</f>
        <v>25754.453486315626</v>
      </c>
      <c r="AF3">
        <f t="shared" ref="AF3:AG34" si="4">-$Z3*P3</f>
        <v>-2575.4453486315629</v>
      </c>
      <c r="AG3">
        <f t="shared" si="4"/>
        <v>-100</v>
      </c>
      <c r="AH3">
        <f t="shared" ref="AH3:AH66" si="5">-X3*R3</f>
        <v>0</v>
      </c>
      <c r="AI3">
        <f t="shared" ref="AI3:AI34" si="6">SUM(AE3:AH3)</f>
        <v>23079.008137684064</v>
      </c>
      <c r="AJ3">
        <f t="shared" ref="AJ3:AJ66" si="7">AB3-AC3</f>
        <v>0</v>
      </c>
      <c r="AL3">
        <f t="shared" ref="AL3:AL34" si="8">SUM(AI3:AK3)</f>
        <v>23079.008137684064</v>
      </c>
      <c r="AN3">
        <f t="shared" ref="AN3:AU34" si="9">AE3*$K3</f>
        <v>25754.453486315626</v>
      </c>
      <c r="AO3">
        <f t="shared" si="9"/>
        <v>-2575.4453486315629</v>
      </c>
      <c r="AP3">
        <f t="shared" si="9"/>
        <v>-100</v>
      </c>
      <c r="AQ3">
        <f t="shared" si="9"/>
        <v>0</v>
      </c>
      <c r="AR3">
        <f t="shared" si="9"/>
        <v>23079.008137684064</v>
      </c>
      <c r="AS3">
        <f t="shared" si="9"/>
        <v>0</v>
      </c>
      <c r="AT3">
        <f t="shared" si="9"/>
        <v>0</v>
      </c>
      <c r="AU3">
        <f t="shared" si="9"/>
        <v>23079.008137684064</v>
      </c>
      <c r="AW3">
        <v>0</v>
      </c>
      <c r="AX3">
        <f>IF(Z3&gt;0, (R3*SUMPRODUCT(K3:$K$98, X3:$X$98)-K3*$AZ$3)/Z3, 0)</f>
        <v>0</v>
      </c>
      <c r="AZ3">
        <f>C6*ABS(SUMPRODUCT(X4:X79, K4:K79))/1</f>
        <v>15605.801906085599</v>
      </c>
    </row>
    <row r="4" spans="1:52" x14ac:dyDescent="0.25">
      <c r="A4" t="s">
        <v>14</v>
      </c>
      <c r="C4" t="s">
        <v>37</v>
      </c>
      <c r="E4">
        <v>2004</v>
      </c>
      <c r="F4" s="5">
        <f>EconomicRates!C44</f>
        <v>3.5571999999999999E-2</v>
      </c>
      <c r="G4" s="5">
        <f>EconomicRates!D44</f>
        <v>7.0000000000000007E-2</v>
      </c>
      <c r="H4" s="5">
        <f t="shared" ref="H4:H67" si="10">G4+$C$9</f>
        <v>0.12000000000000001</v>
      </c>
      <c r="I4" s="5">
        <f t="shared" ref="I4:I67" si="11">1+H4</f>
        <v>1.1200000000000001</v>
      </c>
      <c r="J4">
        <f t="shared" ref="J4:J67" si="12">1/I4</f>
        <v>0.89285714285714279</v>
      </c>
      <c r="K4">
        <f>J4</f>
        <v>0.89285714285714279</v>
      </c>
      <c r="L4" s="2">
        <v>1</v>
      </c>
      <c r="M4" s="6">
        <f t="array" ref="M4:M79">Mortalities!B21:B96</f>
        <v>2.9979999999999998E-3</v>
      </c>
      <c r="R4">
        <f t="shared" si="0"/>
        <v>500000</v>
      </c>
      <c r="S4">
        <f t="shared" si="1"/>
        <v>1694.0697224762041</v>
      </c>
      <c r="U4">
        <f t="shared" ref="U4:U67" si="13">M4</f>
        <v>2.9979999999999998E-3</v>
      </c>
      <c r="V4">
        <f t="shared" ref="V4:V67" si="14">$C$10</f>
        <v>0.01</v>
      </c>
      <c r="W4">
        <f t="shared" ref="W4:W67" si="15">Z3</f>
        <v>1</v>
      </c>
      <c r="X4">
        <f t="shared" ref="X4:X67" si="16">U4*W4</f>
        <v>2.9979999999999998E-3</v>
      </c>
      <c r="Y4">
        <f t="shared" ref="Y4:Y67" si="17">V4*W4</f>
        <v>0.01</v>
      </c>
      <c r="Z4">
        <f t="shared" ref="Z4:Z67" si="18">MAX(0, W4-X4-Y4)</f>
        <v>0.98700200000000005</v>
      </c>
      <c r="AB4">
        <f t="shared" ref="AB4:AB67" si="19">AC3</f>
        <v>0</v>
      </c>
      <c r="AC4">
        <f t="shared" si="2"/>
        <v>1672.0502042234584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-1499</v>
      </c>
      <c r="AI4">
        <f t="shared" si="6"/>
        <v>-1499</v>
      </c>
      <c r="AJ4">
        <f t="shared" si="7"/>
        <v>-1672.0502042234584</v>
      </c>
      <c r="AK4">
        <f>G4*SUM(AB4, AE4:AF4)</f>
        <v>0</v>
      </c>
      <c r="AL4">
        <f t="shared" si="8"/>
        <v>-3171.0502042234584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-1338.3928571428571</v>
      </c>
      <c r="AR4">
        <f t="shared" si="9"/>
        <v>-1338.3928571428571</v>
      </c>
      <c r="AS4">
        <f t="shared" si="9"/>
        <v>-1492.9019680566591</v>
      </c>
      <c r="AT4">
        <f t="shared" si="9"/>
        <v>0</v>
      </c>
      <c r="AU4">
        <f t="shared" si="9"/>
        <v>-2831.2948251995163</v>
      </c>
      <c r="AW4">
        <v>1</v>
      </c>
      <c r="AX4">
        <f>IF(Z4&gt;0, (R4*SUMPRODUCT(K4:$K$98, X4:$X$98)-K4*$AZ$3)/Z4, 0)</f>
        <v>1694.0697224762041</v>
      </c>
    </row>
    <row r="5" spans="1:52" x14ac:dyDescent="0.25">
      <c r="C5" s="2">
        <f>'S.26.04.A'!C5</f>
        <v>0.1</v>
      </c>
      <c r="E5">
        <v>2005</v>
      </c>
      <c r="F5" s="5">
        <f>EconomicRates!C45</f>
        <v>3.5571999999999999E-2</v>
      </c>
      <c r="G5" s="5">
        <f>EconomicRates!D45</f>
        <v>7.0000000000000007E-2</v>
      </c>
      <c r="H5" s="5">
        <f t="shared" si="10"/>
        <v>0.12000000000000001</v>
      </c>
      <c r="I5" s="5">
        <f t="shared" si="11"/>
        <v>1.1200000000000001</v>
      </c>
      <c r="J5">
        <f t="shared" si="12"/>
        <v>0.89285714285714279</v>
      </c>
      <c r="K5">
        <f t="shared" ref="K5:K68" si="20">K4*J5</f>
        <v>0.79719387755102034</v>
      </c>
      <c r="L5" s="2">
        <v>2</v>
      </c>
      <c r="M5" s="6">
        <v>3.0469999999999998E-3</v>
      </c>
      <c r="Q5" s="4">
        <f t="shared" ref="Q5:Q68" si="21">$C$8</f>
        <v>12.5</v>
      </c>
      <c r="R5">
        <f t="shared" si="0"/>
        <v>500000</v>
      </c>
      <c r="S5">
        <f t="shared" si="1"/>
        <v>1875.0777297274713</v>
      </c>
      <c r="U5">
        <f t="shared" si="13"/>
        <v>3.0469999999999998E-3</v>
      </c>
      <c r="V5">
        <f t="shared" si="14"/>
        <v>0.01</v>
      </c>
      <c r="W5">
        <f t="shared" si="15"/>
        <v>0.98700200000000005</v>
      </c>
      <c r="X5">
        <f t="shared" si="16"/>
        <v>3.007395094E-3</v>
      </c>
      <c r="Y5">
        <f t="shared" si="17"/>
        <v>9.8700200000000002E-3</v>
      </c>
      <c r="Z5">
        <f t="shared" si="18"/>
        <v>0.97412458490599996</v>
      </c>
      <c r="AB5">
        <f t="shared" si="19"/>
        <v>1672.0502042234584</v>
      </c>
      <c r="AC5">
        <f t="shared" si="2"/>
        <v>1826.5593151372577</v>
      </c>
      <c r="AE5">
        <f t="shared" si="3"/>
        <v>0</v>
      </c>
      <c r="AF5">
        <f t="shared" si="4"/>
        <v>0</v>
      </c>
      <c r="AG5">
        <f t="shared" si="4"/>
        <v>-12.176557311325</v>
      </c>
      <c r="AH5">
        <f t="shared" si="5"/>
        <v>-1503.697547</v>
      </c>
      <c r="AI5">
        <f t="shared" si="6"/>
        <v>-1515.874104311325</v>
      </c>
      <c r="AJ5">
        <f t="shared" si="7"/>
        <v>-154.5091109137993</v>
      </c>
      <c r="AK5">
        <f>G5*SUM(AB5, AE5:AF5)</f>
        <v>117.0435142956421</v>
      </c>
      <c r="AL5">
        <f t="shared" si="8"/>
        <v>-1553.3397009294822</v>
      </c>
      <c r="AN5">
        <f t="shared" si="9"/>
        <v>0</v>
      </c>
      <c r="AO5">
        <f t="shared" si="9"/>
        <v>0</v>
      </c>
      <c r="AP5">
        <f t="shared" si="9"/>
        <v>-9.7070769382374031</v>
      </c>
      <c r="AQ5">
        <f t="shared" si="9"/>
        <v>-1198.7384781568876</v>
      </c>
      <c r="AR5">
        <f t="shared" si="9"/>
        <v>-1208.445555095125</v>
      </c>
      <c r="AS5">
        <f t="shared" si="9"/>
        <v>-123.17371724633234</v>
      </c>
      <c r="AT5">
        <f t="shared" si="9"/>
        <v>93.306373003541211</v>
      </c>
      <c r="AU5">
        <f t="shared" si="9"/>
        <v>-1238.3128993379162</v>
      </c>
      <c r="AW5">
        <v>2</v>
      </c>
      <c r="AX5">
        <f>IF(Z5&gt;0, (R5*SUMPRODUCT(K5:$K$98, X5:$X$98)-K5*$AZ$3)/Z5, 0)</f>
        <v>1875.0777297274713</v>
      </c>
    </row>
    <row r="6" spans="1:52" x14ac:dyDescent="0.25">
      <c r="A6" t="s">
        <v>16</v>
      </c>
      <c r="C6" s="2">
        <f>'S.26.04.D'!C6</f>
        <v>500000</v>
      </c>
      <c r="E6">
        <v>2006</v>
      </c>
      <c r="F6" s="5">
        <f>EconomicRates!C46</f>
        <v>3.5571999999999999E-2</v>
      </c>
      <c r="G6" s="5">
        <f>EconomicRates!D46</f>
        <v>7.0000000000000007E-2</v>
      </c>
      <c r="H6" s="5">
        <f t="shared" si="10"/>
        <v>0.12000000000000001</v>
      </c>
      <c r="I6" s="5">
        <f t="shared" si="11"/>
        <v>1.1200000000000001</v>
      </c>
      <c r="J6">
        <f t="shared" si="12"/>
        <v>0.89285714285714279</v>
      </c>
      <c r="K6">
        <f t="shared" si="20"/>
        <v>0.71178024781341098</v>
      </c>
      <c r="L6" s="2">
        <v>3</v>
      </c>
      <c r="M6" s="6">
        <v>3.104E-3</v>
      </c>
      <c r="Q6" s="4">
        <f t="shared" si="21"/>
        <v>12.5</v>
      </c>
      <c r="R6">
        <f t="shared" si="0"/>
        <v>500000</v>
      </c>
      <c r="S6">
        <f t="shared" si="1"/>
        <v>2039.5790584754789</v>
      </c>
      <c r="U6">
        <f t="shared" si="13"/>
        <v>3.104E-3</v>
      </c>
      <c r="V6">
        <f t="shared" si="14"/>
        <v>0.01</v>
      </c>
      <c r="W6">
        <f t="shared" si="15"/>
        <v>0.97412458490599996</v>
      </c>
      <c r="X6">
        <f t="shared" si="16"/>
        <v>3.0236827115482237E-3</v>
      </c>
      <c r="Y6">
        <f t="shared" si="17"/>
        <v>9.7412458490600002E-3</v>
      </c>
      <c r="Z6">
        <f t="shared" si="18"/>
        <v>0.96135965634539178</v>
      </c>
      <c r="AB6">
        <f t="shared" si="19"/>
        <v>1826.5593151372577</v>
      </c>
      <c r="AC6">
        <f t="shared" si="2"/>
        <v>1960.769022745244</v>
      </c>
      <c r="AE6">
        <f t="shared" si="3"/>
        <v>0</v>
      </c>
      <c r="AF6">
        <f t="shared" si="4"/>
        <v>0</v>
      </c>
      <c r="AG6">
        <f t="shared" si="4"/>
        <v>-12.016995704317397</v>
      </c>
      <c r="AH6">
        <f t="shared" si="5"/>
        <v>-1511.8413557741119</v>
      </c>
      <c r="AI6">
        <f t="shared" si="6"/>
        <v>-1523.8583514784293</v>
      </c>
      <c r="AJ6">
        <f t="shared" si="7"/>
        <v>-134.20970760798627</v>
      </c>
      <c r="AK6">
        <f>G6*SUM(AB6, AE6:AF6)</f>
        <v>127.85915205960805</v>
      </c>
      <c r="AL6">
        <f t="shared" si="8"/>
        <v>-1530.2089070268075</v>
      </c>
      <c r="AN6">
        <f t="shared" si="9"/>
        <v>0</v>
      </c>
      <c r="AO6">
        <f t="shared" si="9"/>
        <v>0</v>
      </c>
      <c r="AP6">
        <f t="shared" si="9"/>
        <v>-8.5534601803917312</v>
      </c>
      <c r="AQ6">
        <f t="shared" si="9"/>
        <v>-1076.0988148674605</v>
      </c>
      <c r="AR6">
        <f t="shared" si="9"/>
        <v>-1084.6522750478523</v>
      </c>
      <c r="AS6">
        <f t="shared" si="9"/>
        <v>-95.527818940177895</v>
      </c>
      <c r="AT6">
        <f t="shared" si="9"/>
        <v>91.007618938200409</v>
      </c>
      <c r="AU6">
        <f t="shared" si="9"/>
        <v>-1089.1724750498299</v>
      </c>
      <c r="AW6">
        <v>3</v>
      </c>
      <c r="AX6">
        <f>IF(Z6&gt;0, (R6*SUMPRODUCT(K6:$K$98, X6:$X$98)-K6*$AZ$3)/Z6, 0)</f>
        <v>2039.5790584754789</v>
      </c>
    </row>
    <row r="7" spans="1:52" x14ac:dyDescent="0.25">
      <c r="A7" t="s">
        <v>15</v>
      </c>
      <c r="B7" t="s">
        <v>37</v>
      </c>
      <c r="C7" t="s">
        <v>46</v>
      </c>
      <c r="E7">
        <v>2007</v>
      </c>
      <c r="F7" s="5">
        <f>EconomicRates!C47</f>
        <v>3.5571999999999999E-2</v>
      </c>
      <c r="G7" s="5">
        <f>EconomicRates!D47</f>
        <v>7.0000000000000007E-2</v>
      </c>
      <c r="H7" s="5">
        <f t="shared" si="10"/>
        <v>0.12000000000000001</v>
      </c>
      <c r="I7" s="5">
        <f t="shared" si="11"/>
        <v>1.1200000000000001</v>
      </c>
      <c r="J7">
        <f t="shared" si="12"/>
        <v>0.89285714285714279</v>
      </c>
      <c r="K7">
        <f t="shared" si="20"/>
        <v>0.63551807840483121</v>
      </c>
      <c r="L7" s="2">
        <v>4</v>
      </c>
      <c r="M7" s="6">
        <v>3.1700000000000001E-3</v>
      </c>
      <c r="Q7" s="4">
        <f t="shared" si="21"/>
        <v>12.5</v>
      </c>
      <c r="R7">
        <f t="shared" si="0"/>
        <v>500000</v>
      </c>
      <c r="S7">
        <f t="shared" si="1"/>
        <v>2186.9987229507574</v>
      </c>
      <c r="U7">
        <f t="shared" si="13"/>
        <v>3.1700000000000001E-3</v>
      </c>
      <c r="V7">
        <f t="shared" si="14"/>
        <v>0.01</v>
      </c>
      <c r="W7">
        <f t="shared" si="15"/>
        <v>0.96135965634539178</v>
      </c>
      <c r="X7">
        <f t="shared" si="16"/>
        <v>3.047510110614892E-3</v>
      </c>
      <c r="Y7">
        <f t="shared" si="17"/>
        <v>9.6135965634539175E-3</v>
      </c>
      <c r="Z7">
        <f t="shared" si="18"/>
        <v>0.94869854967132294</v>
      </c>
      <c r="AB7">
        <f t="shared" si="19"/>
        <v>1960.769022745244</v>
      </c>
      <c r="AC7">
        <f t="shared" si="2"/>
        <v>2074.8025165964191</v>
      </c>
      <c r="AE7">
        <f t="shared" si="3"/>
        <v>0</v>
      </c>
      <c r="AF7">
        <f t="shared" si="4"/>
        <v>0</v>
      </c>
      <c r="AG7">
        <f t="shared" si="4"/>
        <v>-11.858731870891537</v>
      </c>
      <c r="AH7">
        <f t="shared" si="5"/>
        <v>-1523.7550553074461</v>
      </c>
      <c r="AI7">
        <f t="shared" si="6"/>
        <v>-1535.6137871783376</v>
      </c>
      <c r="AJ7">
        <f t="shared" si="7"/>
        <v>-114.03349385117508</v>
      </c>
      <c r="AK7">
        <f>G7*SUM(AB7, AE7:AF7)</f>
        <v>137.2538315921671</v>
      </c>
      <c r="AL7">
        <f t="shared" si="8"/>
        <v>-1512.3934494373457</v>
      </c>
      <c r="AN7">
        <f t="shared" si="9"/>
        <v>0</v>
      </c>
      <c r="AO7">
        <f t="shared" si="9"/>
        <v>0</v>
      </c>
      <c r="AP7">
        <f t="shared" si="9"/>
        <v>-7.5364384909071189</v>
      </c>
      <c r="AQ7">
        <f t="shared" si="9"/>
        <v>-968.3738847086355</v>
      </c>
      <c r="AR7">
        <f t="shared" si="9"/>
        <v>-975.91032319954252</v>
      </c>
      <c r="AS7">
        <f t="shared" si="9"/>
        <v>-72.470346886087924</v>
      </c>
      <c r="AT7">
        <f t="shared" si="9"/>
        <v>87.227291307154346</v>
      </c>
      <c r="AU7">
        <f t="shared" si="9"/>
        <v>-961.15337877847617</v>
      </c>
      <c r="AW7">
        <v>4</v>
      </c>
      <c r="AX7">
        <f>IF(Z7&gt;0, (R7*SUMPRODUCT(K7:$K$98, X7:$X$98)-K7*$AZ$3)/Z7, 0)</f>
        <v>2186.9987229507574</v>
      </c>
    </row>
    <row r="8" spans="1:52" x14ac:dyDescent="0.25">
      <c r="B8" s="2">
        <f>'S.26.04.A'!B8</f>
        <v>100</v>
      </c>
      <c r="C8" s="2">
        <f>'S.26.04.A'!C8</f>
        <v>12.5</v>
      </c>
      <c r="E8">
        <v>2008</v>
      </c>
      <c r="F8" s="5">
        <f>EconomicRates!C48</f>
        <v>3.5571999999999999E-2</v>
      </c>
      <c r="G8" s="5">
        <f>EconomicRates!D48</f>
        <v>7.0000000000000007E-2</v>
      </c>
      <c r="H8" s="5">
        <f t="shared" si="10"/>
        <v>0.12000000000000001</v>
      </c>
      <c r="I8" s="5">
        <f t="shared" si="11"/>
        <v>1.1200000000000001</v>
      </c>
      <c r="J8">
        <f t="shared" si="12"/>
        <v>0.89285714285714279</v>
      </c>
      <c r="K8">
        <f t="shared" si="20"/>
        <v>0.5674268557185993</v>
      </c>
      <c r="L8" s="2">
        <v>5</v>
      </c>
      <c r="M8" s="6">
        <v>3.2390000000000001E-3</v>
      </c>
      <c r="Q8" s="4">
        <f t="shared" si="21"/>
        <v>12.5</v>
      </c>
      <c r="R8">
        <f t="shared" si="0"/>
        <v>500000</v>
      </c>
      <c r="S8">
        <f t="shared" si="1"/>
        <v>2317.0142374767947</v>
      </c>
      <c r="U8">
        <f t="shared" si="13"/>
        <v>3.2390000000000001E-3</v>
      </c>
      <c r="V8">
        <f t="shared" si="14"/>
        <v>0.01</v>
      </c>
      <c r="W8">
        <f t="shared" si="15"/>
        <v>0.94869854967132294</v>
      </c>
      <c r="X8">
        <f t="shared" si="16"/>
        <v>3.072834602385415E-3</v>
      </c>
      <c r="Y8">
        <f t="shared" si="17"/>
        <v>9.4869854967132294E-3</v>
      </c>
      <c r="Z8">
        <f t="shared" si="18"/>
        <v>0.93613872957222433</v>
      </c>
      <c r="AB8">
        <f t="shared" si="19"/>
        <v>2074.8025165964191</v>
      </c>
      <c r="AC8">
        <f t="shared" si="2"/>
        <v>2169.0467646722827</v>
      </c>
      <c r="AE8">
        <f t="shared" si="3"/>
        <v>0</v>
      </c>
      <c r="AF8">
        <f t="shared" si="4"/>
        <v>0</v>
      </c>
      <c r="AG8">
        <f t="shared" si="4"/>
        <v>-11.701734119652803</v>
      </c>
      <c r="AH8">
        <f t="shared" si="5"/>
        <v>-1536.4173011927076</v>
      </c>
      <c r="AI8">
        <f t="shared" si="6"/>
        <v>-1548.1190353123604</v>
      </c>
      <c r="AJ8">
        <f t="shared" si="7"/>
        <v>-94.244248075863652</v>
      </c>
      <c r="AK8">
        <f t="shared" ref="AK8:AK71" si="22">G8*SUM(AB8:AB8, AE8:AF8)</f>
        <v>145.23617616174934</v>
      </c>
      <c r="AL8">
        <f t="shared" si="8"/>
        <v>-1497.1271072264747</v>
      </c>
      <c r="AN8">
        <f t="shared" si="9"/>
        <v>0</v>
      </c>
      <c r="AO8">
        <f t="shared" si="9"/>
        <v>0</v>
      </c>
      <c r="AP8">
        <f t="shared" si="9"/>
        <v>-6.639878197969642</v>
      </c>
      <c r="AQ8">
        <f t="shared" si="9"/>
        <v>-871.80443828743421</v>
      </c>
      <c r="AR8">
        <f t="shared" si="9"/>
        <v>-878.44431648540387</v>
      </c>
      <c r="AS8">
        <f t="shared" si="9"/>
        <v>-53.476717355250962</v>
      </c>
      <c r="AT8">
        <f t="shared" si="9"/>
        <v>82.41090677605402</v>
      </c>
      <c r="AU8">
        <f t="shared" si="9"/>
        <v>-849.51012706460074</v>
      </c>
      <c r="AW8">
        <v>5</v>
      </c>
      <c r="AX8">
        <f>IF(Z8&gt;0, (R8*SUMPRODUCT(K8:$K$98, X8:$X$98)-K8*$AZ$3)/Z8, 0)</f>
        <v>2317.0142374767947</v>
      </c>
    </row>
    <row r="9" spans="1:52" x14ac:dyDescent="0.25">
      <c r="A9" t="s">
        <v>39</v>
      </c>
      <c r="C9" s="2">
        <f>'S.26.04.A'!C9</f>
        <v>0.05</v>
      </c>
      <c r="E9">
        <v>2009</v>
      </c>
      <c r="F9" s="5">
        <f>EconomicRates!C49</f>
        <v>3.5571999999999999E-2</v>
      </c>
      <c r="G9" s="5">
        <f>EconomicRates!D49</f>
        <v>7.0000000000000007E-2</v>
      </c>
      <c r="H9" s="5">
        <f t="shared" si="10"/>
        <v>0.12000000000000001</v>
      </c>
      <c r="I9" s="5">
        <f t="shared" si="11"/>
        <v>1.1200000000000001</v>
      </c>
      <c r="J9">
        <f t="shared" si="12"/>
        <v>0.89285714285714279</v>
      </c>
      <c r="K9">
        <f t="shared" si="20"/>
        <v>0.50663112117732079</v>
      </c>
      <c r="L9" s="2">
        <v>6</v>
      </c>
      <c r="M9" s="6">
        <v>3.3149999999999998E-3</v>
      </c>
      <c r="Q9" s="4">
        <f t="shared" si="21"/>
        <v>12.5</v>
      </c>
      <c r="R9">
        <f t="shared" si="0"/>
        <v>500000</v>
      </c>
      <c r="S9">
        <f t="shared" si="1"/>
        <v>2431.6029392407818</v>
      </c>
      <c r="U9">
        <f t="shared" si="13"/>
        <v>3.3149999999999998E-3</v>
      </c>
      <c r="V9">
        <f t="shared" si="14"/>
        <v>0.01</v>
      </c>
      <c r="W9">
        <f t="shared" si="15"/>
        <v>0.93613872957222433</v>
      </c>
      <c r="X9">
        <f t="shared" si="16"/>
        <v>3.1032998885319233E-3</v>
      </c>
      <c r="Y9">
        <f t="shared" si="17"/>
        <v>9.3613872957222441E-3</v>
      </c>
      <c r="Z9">
        <f t="shared" si="18"/>
        <v>0.92367404238797013</v>
      </c>
      <c r="AB9">
        <f t="shared" si="19"/>
        <v>2169.0467646722827</v>
      </c>
      <c r="AC9">
        <f t="shared" si="2"/>
        <v>2246.0085163710028</v>
      </c>
      <c r="AE9">
        <f t="shared" si="3"/>
        <v>0</v>
      </c>
      <c r="AF9">
        <f t="shared" si="4"/>
        <v>0</v>
      </c>
      <c r="AG9">
        <f t="shared" si="4"/>
        <v>-11.545925529849626</v>
      </c>
      <c r="AH9">
        <f t="shared" si="5"/>
        <v>-1551.6499442659617</v>
      </c>
      <c r="AI9">
        <f t="shared" si="6"/>
        <v>-1563.1958697958114</v>
      </c>
      <c r="AJ9">
        <f t="shared" si="7"/>
        <v>-76.961751698720036</v>
      </c>
      <c r="AK9">
        <f t="shared" si="22"/>
        <v>151.83327352705982</v>
      </c>
      <c r="AL9">
        <f t="shared" si="8"/>
        <v>-1488.3243479674716</v>
      </c>
      <c r="AN9">
        <f t="shared" si="9"/>
        <v>0</v>
      </c>
      <c r="AO9">
        <f t="shared" si="9"/>
        <v>0</v>
      </c>
      <c r="AP9">
        <f t="shared" si="9"/>
        <v>-5.8495251962175674</v>
      </c>
      <c r="AQ9">
        <f t="shared" si="9"/>
        <v>-786.11415093819153</v>
      </c>
      <c r="AR9">
        <f t="shared" si="9"/>
        <v>-791.96367613440907</v>
      </c>
      <c r="AS9">
        <f t="shared" si="9"/>
        <v>-38.991218550893102</v>
      </c>
      <c r="AT9">
        <f t="shared" si="9"/>
        <v>76.92346159903714</v>
      </c>
      <c r="AU9">
        <f t="shared" si="9"/>
        <v>-754.031433086265</v>
      </c>
      <c r="AW9">
        <v>6</v>
      </c>
      <c r="AX9">
        <f>IF(Z9&gt;0, (R9*SUMPRODUCT(K9:$K$98, X9:$X$98)-K9*$AZ$3)/Z9, 0)</f>
        <v>2431.6029392407818</v>
      </c>
    </row>
    <row r="10" spans="1:52" x14ac:dyDescent="0.25">
      <c r="A10" t="s">
        <v>19</v>
      </c>
      <c r="C10" s="2">
        <f>'S.26.04.A'!C10</f>
        <v>0.01</v>
      </c>
      <c r="E10">
        <v>2010</v>
      </c>
      <c r="F10" s="5">
        <f>EconomicRates!C50</f>
        <v>3.5571999999999999E-2</v>
      </c>
      <c r="G10" s="5">
        <f>EconomicRates!D50</f>
        <v>7.0000000000000007E-2</v>
      </c>
      <c r="H10" s="5">
        <f t="shared" si="10"/>
        <v>0.12000000000000001</v>
      </c>
      <c r="I10" s="5">
        <f t="shared" si="11"/>
        <v>1.1200000000000001</v>
      </c>
      <c r="J10">
        <f t="shared" si="12"/>
        <v>0.89285714285714279</v>
      </c>
      <c r="K10">
        <f t="shared" si="20"/>
        <v>0.45234921533689354</v>
      </c>
      <c r="L10" s="2">
        <v>7</v>
      </c>
      <c r="M10" s="6">
        <v>3.3969999999999998E-3</v>
      </c>
      <c r="Q10" s="4">
        <f t="shared" si="21"/>
        <v>12.5</v>
      </c>
      <c r="R10">
        <f t="shared" si="0"/>
        <v>500000</v>
      </c>
      <c r="S10">
        <f t="shared" si="1"/>
        <v>2531.5572206440247</v>
      </c>
      <c r="U10">
        <f t="shared" si="13"/>
        <v>3.3969999999999998E-3</v>
      </c>
      <c r="V10">
        <f t="shared" si="14"/>
        <v>0.01</v>
      </c>
      <c r="W10">
        <f t="shared" si="15"/>
        <v>0.92367404238797013</v>
      </c>
      <c r="X10">
        <f t="shared" si="16"/>
        <v>3.1377207219919342E-3</v>
      </c>
      <c r="Y10">
        <f t="shared" si="17"/>
        <v>9.2367404238797007E-3</v>
      </c>
      <c r="Z10">
        <f t="shared" si="18"/>
        <v>0.91129958124209853</v>
      </c>
      <c r="AB10">
        <f t="shared" si="19"/>
        <v>2246.0085163710028</v>
      </c>
      <c r="AC10">
        <f t="shared" si="2"/>
        <v>2307.0070350633105</v>
      </c>
      <c r="AE10">
        <f t="shared" si="3"/>
        <v>0</v>
      </c>
      <c r="AF10">
        <f t="shared" si="4"/>
        <v>0</v>
      </c>
      <c r="AG10">
        <f t="shared" si="4"/>
        <v>-11.391244765526231</v>
      </c>
      <c r="AH10">
        <f t="shared" si="5"/>
        <v>-1568.8603609959671</v>
      </c>
      <c r="AI10">
        <f t="shared" si="6"/>
        <v>-1580.2516057614932</v>
      </c>
      <c r="AJ10">
        <f t="shared" si="7"/>
        <v>-60.998518692307698</v>
      </c>
      <c r="AK10">
        <f t="shared" si="22"/>
        <v>157.22059614597021</v>
      </c>
      <c r="AL10">
        <f t="shared" si="8"/>
        <v>-1484.0295283078308</v>
      </c>
      <c r="AN10">
        <f t="shared" si="9"/>
        <v>0</v>
      </c>
      <c r="AO10">
        <f t="shared" si="9"/>
        <v>0</v>
      </c>
      <c r="AP10">
        <f t="shared" si="9"/>
        <v>-5.1528206313962865</v>
      </c>
      <c r="AQ10">
        <f t="shared" si="9"/>
        <v>-709.67275326968127</v>
      </c>
      <c r="AR10">
        <f t="shared" si="9"/>
        <v>-714.82557390107752</v>
      </c>
      <c r="AS10">
        <f t="shared" si="9"/>
        <v>-27.592632067178222</v>
      </c>
      <c r="AT10">
        <f t="shared" si="9"/>
        <v>71.118613301428255</v>
      </c>
      <c r="AU10">
        <f t="shared" si="9"/>
        <v>-671.29959266682749</v>
      </c>
      <c r="AW10">
        <v>7</v>
      </c>
      <c r="AX10">
        <f>IF(Z10&gt;0, (R10*SUMPRODUCT(K10:$K$98, X10:$X$98)-K10*$AZ$3)/Z10, 0)</f>
        <v>2531.5572206440247</v>
      </c>
    </row>
    <row r="11" spans="1:52" x14ac:dyDescent="0.25">
      <c r="A11" t="s">
        <v>33</v>
      </c>
      <c r="C11" s="12">
        <f>AU81</f>
        <v>6622.5737536240176</v>
      </c>
      <c r="E11">
        <v>2011</v>
      </c>
      <c r="F11" s="5">
        <f>EconomicRates!C51</f>
        <v>3.5571999999999999E-2</v>
      </c>
      <c r="G11" s="5">
        <f>EconomicRates!D51</f>
        <v>7.0000000000000007E-2</v>
      </c>
      <c r="H11" s="5">
        <f t="shared" si="10"/>
        <v>0.12000000000000001</v>
      </c>
      <c r="I11" s="5">
        <f t="shared" si="11"/>
        <v>1.1200000000000001</v>
      </c>
      <c r="J11">
        <f t="shared" si="12"/>
        <v>0.89285714285714279</v>
      </c>
      <c r="K11">
        <f t="shared" si="20"/>
        <v>0.40388322797936921</v>
      </c>
      <c r="L11" s="2">
        <v>8</v>
      </c>
      <c r="M11" s="6">
        <v>3.4910000000000002E-3</v>
      </c>
      <c r="Q11" s="4">
        <f t="shared" si="21"/>
        <v>12.5</v>
      </c>
      <c r="R11">
        <f t="shared" si="0"/>
        <v>500000</v>
      </c>
      <c r="S11">
        <f t="shared" si="1"/>
        <v>2618.0991818973521</v>
      </c>
      <c r="U11">
        <f t="shared" si="13"/>
        <v>3.4910000000000002E-3</v>
      </c>
      <c r="V11">
        <f t="shared" si="14"/>
        <v>0.01</v>
      </c>
      <c r="W11">
        <f t="shared" si="15"/>
        <v>0.91129958124209853</v>
      </c>
      <c r="X11">
        <f t="shared" si="16"/>
        <v>3.1813468381161661E-3</v>
      </c>
      <c r="Y11">
        <f t="shared" si="17"/>
        <v>9.1129958124209851E-3</v>
      </c>
      <c r="Z11">
        <f t="shared" si="18"/>
        <v>0.89900523859156134</v>
      </c>
      <c r="AB11">
        <f t="shared" si="19"/>
        <v>2307.0070350633105</v>
      </c>
      <c r="AC11">
        <f t="shared" si="2"/>
        <v>2353.6848796780005</v>
      </c>
      <c r="AE11">
        <f t="shared" si="3"/>
        <v>0</v>
      </c>
      <c r="AF11">
        <f t="shared" si="4"/>
        <v>0</v>
      </c>
      <c r="AG11">
        <f t="shared" si="4"/>
        <v>-11.237565482394517</v>
      </c>
      <c r="AH11">
        <f t="shared" si="5"/>
        <v>-1590.673419058083</v>
      </c>
      <c r="AI11">
        <f t="shared" si="6"/>
        <v>-1601.9109845404776</v>
      </c>
      <c r="AJ11">
        <f t="shared" si="7"/>
        <v>-46.677844614690002</v>
      </c>
      <c r="AK11">
        <f t="shared" si="22"/>
        <v>161.49049245443175</v>
      </c>
      <c r="AL11">
        <f t="shared" si="8"/>
        <v>-1487.0983367007359</v>
      </c>
      <c r="AN11">
        <f t="shared" si="9"/>
        <v>0</v>
      </c>
      <c r="AO11">
        <f t="shared" si="9"/>
        <v>0</v>
      </c>
      <c r="AP11">
        <f t="shared" si="9"/>
        <v>-4.5386642216590349</v>
      </c>
      <c r="AQ11">
        <f t="shared" si="9"/>
        <v>-642.4463151501584</v>
      </c>
      <c r="AR11">
        <f t="shared" si="9"/>
        <v>-646.98497937181753</v>
      </c>
      <c r="AS11">
        <f t="shared" si="9"/>
        <v>-18.852398558100415</v>
      </c>
      <c r="AT11">
        <f t="shared" si="9"/>
        <v>65.223301380473856</v>
      </c>
      <c r="AU11">
        <f t="shared" si="9"/>
        <v>-600.61407654944412</v>
      </c>
      <c r="AW11">
        <v>8</v>
      </c>
      <c r="AX11">
        <f>IF(Z11&gt;0, (R11*SUMPRODUCT(K11:$K$98, X11:$X$98)-K11*$AZ$3)/Z11, 0)</f>
        <v>2618.0991818973521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f>EconomicRates!C52</f>
        <v>3.5571999999999999E-2</v>
      </c>
      <c r="G12" s="5">
        <f>EconomicRates!D52</f>
        <v>7.0000000000000007E-2</v>
      </c>
      <c r="H12" s="5">
        <f t="shared" si="10"/>
        <v>0.12000000000000001</v>
      </c>
      <c r="I12" s="5">
        <f t="shared" si="11"/>
        <v>1.1200000000000001</v>
      </c>
      <c r="J12">
        <f t="shared" si="12"/>
        <v>0.89285714285714279</v>
      </c>
      <c r="K12">
        <f t="shared" si="20"/>
        <v>0.36061002498157962</v>
      </c>
      <c r="L12" s="2">
        <v>9</v>
      </c>
      <c r="M12" s="6">
        <v>3.5990000000000002E-3</v>
      </c>
      <c r="Q12" s="4">
        <f t="shared" si="21"/>
        <v>12.5</v>
      </c>
      <c r="R12">
        <f t="shared" si="0"/>
        <v>500000</v>
      </c>
      <c r="S12">
        <f t="shared" si="1"/>
        <v>2691.2565645207014</v>
      </c>
      <c r="U12">
        <f t="shared" si="13"/>
        <v>3.5990000000000002E-3</v>
      </c>
      <c r="V12">
        <f t="shared" si="14"/>
        <v>0.01</v>
      </c>
      <c r="W12">
        <f t="shared" si="15"/>
        <v>0.89900523859156134</v>
      </c>
      <c r="X12">
        <f t="shared" si="16"/>
        <v>3.2355198536910294E-3</v>
      </c>
      <c r="Y12">
        <f t="shared" si="17"/>
        <v>8.9900523859156138E-3</v>
      </c>
      <c r="Z12">
        <f t="shared" si="18"/>
        <v>0.8867796663519546</v>
      </c>
      <c r="AB12">
        <f t="shared" si="19"/>
        <v>2353.6848796780005</v>
      </c>
      <c r="AC12">
        <f t="shared" si="2"/>
        <v>2386.551598353175</v>
      </c>
      <c r="AE12">
        <f t="shared" si="3"/>
        <v>0</v>
      </c>
      <c r="AF12">
        <f t="shared" si="4"/>
        <v>0</v>
      </c>
      <c r="AG12">
        <f t="shared" si="4"/>
        <v>-11.084745829399433</v>
      </c>
      <c r="AH12">
        <f t="shared" si="5"/>
        <v>-1617.7599268455147</v>
      </c>
      <c r="AI12">
        <f t="shared" si="6"/>
        <v>-1628.8446726749141</v>
      </c>
      <c r="AJ12">
        <f t="shared" si="7"/>
        <v>-32.866718675174525</v>
      </c>
      <c r="AK12">
        <f t="shared" si="22"/>
        <v>164.75794157746006</v>
      </c>
      <c r="AL12">
        <f t="shared" si="8"/>
        <v>-1496.9534497726286</v>
      </c>
      <c r="AN12">
        <f t="shared" si="9"/>
        <v>0</v>
      </c>
      <c r="AO12">
        <f t="shared" si="9"/>
        <v>0</v>
      </c>
      <c r="AP12">
        <f t="shared" si="9"/>
        <v>-3.9972704704541897</v>
      </c>
      <c r="AQ12">
        <f t="shared" si="9"/>
        <v>-583.38044763395942</v>
      </c>
      <c r="AR12">
        <f t="shared" si="9"/>
        <v>-587.3777181044137</v>
      </c>
      <c r="AS12">
        <f t="shared" si="9"/>
        <v>-11.852068242517236</v>
      </c>
      <c r="AT12">
        <f t="shared" si="9"/>
        <v>59.413365428161505</v>
      </c>
      <c r="AU12">
        <f t="shared" si="9"/>
        <v>-539.81642091876938</v>
      </c>
      <c r="AW12">
        <v>9</v>
      </c>
      <c r="AX12">
        <f>IF(Z12&gt;0, (R12*SUMPRODUCT(K12:$K$98, X12:$X$98)-K12*$AZ$3)/Z12, 0)</f>
        <v>2691.2565645207014</v>
      </c>
    </row>
    <row r="13" spans="1:52" x14ac:dyDescent="0.25">
      <c r="E13">
        <v>2013</v>
      </c>
      <c r="F13" s="5">
        <f>EconomicRates!C53</f>
        <v>3.5571999999999999E-2</v>
      </c>
      <c r="G13" s="5">
        <f>EconomicRates!D53</f>
        <v>7.0000000000000007E-2</v>
      </c>
      <c r="H13" s="5">
        <f t="shared" si="10"/>
        <v>0.12000000000000001</v>
      </c>
      <c r="I13" s="5">
        <f t="shared" si="11"/>
        <v>1.1200000000000001</v>
      </c>
      <c r="J13">
        <f t="shared" si="12"/>
        <v>0.89285714285714279</v>
      </c>
      <c r="K13">
        <f t="shared" si="20"/>
        <v>0.32197323659069604</v>
      </c>
      <c r="L13" s="2">
        <v>10</v>
      </c>
      <c r="M13" s="6">
        <v>3.7169999999999998E-3</v>
      </c>
      <c r="Q13" s="4">
        <f t="shared" si="21"/>
        <v>12.5</v>
      </c>
      <c r="R13">
        <f t="shared" si="0"/>
        <v>500000</v>
      </c>
      <c r="S13">
        <f t="shared" si="1"/>
        <v>2751.0702015018469</v>
      </c>
      <c r="U13">
        <f t="shared" si="13"/>
        <v>3.7169999999999998E-3</v>
      </c>
      <c r="V13">
        <f t="shared" si="14"/>
        <v>0.01</v>
      </c>
      <c r="W13">
        <f t="shared" si="15"/>
        <v>0.8867796663519546</v>
      </c>
      <c r="X13">
        <f t="shared" si="16"/>
        <v>3.296160019830215E-3</v>
      </c>
      <c r="Y13">
        <f t="shared" si="17"/>
        <v>8.8677966635195456E-3</v>
      </c>
      <c r="Z13">
        <f t="shared" si="18"/>
        <v>0.8746157096686048</v>
      </c>
      <c r="AB13">
        <f t="shared" si="19"/>
        <v>2386.551598353175</v>
      </c>
      <c r="AC13">
        <f t="shared" si="2"/>
        <v>2406.1292166346893</v>
      </c>
      <c r="AE13">
        <f t="shared" si="3"/>
        <v>0</v>
      </c>
      <c r="AF13">
        <f t="shared" si="4"/>
        <v>0</v>
      </c>
      <c r="AG13">
        <f t="shared" si="4"/>
        <v>-10.93269637085756</v>
      </c>
      <c r="AH13">
        <f t="shared" si="5"/>
        <v>-1648.0800099151074</v>
      </c>
      <c r="AI13">
        <f t="shared" si="6"/>
        <v>-1659.0127062859649</v>
      </c>
      <c r="AJ13">
        <f t="shared" si="7"/>
        <v>-19.577618281514333</v>
      </c>
      <c r="AK13">
        <f t="shared" si="22"/>
        <v>167.05861188472227</v>
      </c>
      <c r="AL13">
        <f t="shared" si="8"/>
        <v>-1511.531712682757</v>
      </c>
      <c r="AN13">
        <f t="shared" si="9"/>
        <v>0</v>
      </c>
      <c r="AO13">
        <f t="shared" si="9"/>
        <v>0</v>
      </c>
      <c r="AP13">
        <f t="shared" si="9"/>
        <v>-3.520035635188365</v>
      </c>
      <c r="AQ13">
        <f t="shared" si="9"/>
        <v>-530.63765495279358</v>
      </c>
      <c r="AR13">
        <f t="shared" si="9"/>
        <v>-534.15769058798185</v>
      </c>
      <c r="AS13">
        <f t="shared" si="9"/>
        <v>-6.3034691228363506</v>
      </c>
      <c r="AT13">
        <f t="shared" si="9"/>
        <v>53.788401968872947</v>
      </c>
      <c r="AU13">
        <f t="shared" si="9"/>
        <v>-486.6727577419453</v>
      </c>
      <c r="AW13">
        <v>10</v>
      </c>
      <c r="AX13">
        <f>IF(Z13&gt;0, (R13*SUMPRODUCT(K13:$K$98, X13:$X$98)-K13*$AZ$3)/Z13, 0)</f>
        <v>2751.0702015018469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10"/>
        <v>0.12000000000000001</v>
      </c>
      <c r="I14" s="5">
        <f t="shared" si="11"/>
        <v>1.1200000000000001</v>
      </c>
      <c r="J14">
        <f t="shared" si="12"/>
        <v>0.89285714285714279</v>
      </c>
      <c r="K14">
        <f t="shared" si="20"/>
        <v>0.28747610409883573</v>
      </c>
      <c r="L14" s="2">
        <v>11</v>
      </c>
      <c r="M14" s="6">
        <v>3.852E-3</v>
      </c>
      <c r="Q14" s="4">
        <f t="shared" si="21"/>
        <v>12.5</v>
      </c>
      <c r="R14">
        <f t="shared" si="0"/>
        <v>500000</v>
      </c>
      <c r="S14">
        <f t="shared" si="1"/>
        <v>2798.6614334932788</v>
      </c>
      <c r="U14">
        <f t="shared" si="13"/>
        <v>3.852E-3</v>
      </c>
      <c r="V14">
        <f t="shared" si="14"/>
        <v>0.01</v>
      </c>
      <c r="W14">
        <f t="shared" si="15"/>
        <v>0.8746157096686048</v>
      </c>
      <c r="X14">
        <f t="shared" si="16"/>
        <v>3.3690197136434655E-3</v>
      </c>
      <c r="Y14">
        <f t="shared" si="17"/>
        <v>8.746157096686049E-3</v>
      </c>
      <c r="Z14">
        <f t="shared" si="18"/>
        <v>0.86250053285827533</v>
      </c>
      <c r="AB14">
        <f t="shared" si="19"/>
        <v>2406.1292166346893</v>
      </c>
      <c r="AC14">
        <f t="shared" si="2"/>
        <v>2413.8469776778575</v>
      </c>
      <c r="AE14">
        <f t="shared" si="3"/>
        <v>0</v>
      </c>
      <c r="AF14">
        <f t="shared" si="4"/>
        <v>0</v>
      </c>
      <c r="AG14">
        <f t="shared" si="4"/>
        <v>-10.781256660728442</v>
      </c>
      <c r="AH14">
        <f t="shared" si="5"/>
        <v>-1684.5098568217327</v>
      </c>
      <c r="AI14">
        <f t="shared" si="6"/>
        <v>-1695.291113482461</v>
      </c>
      <c r="AJ14">
        <f t="shared" si="7"/>
        <v>-7.7177610431681387</v>
      </c>
      <c r="AK14">
        <f t="shared" si="22"/>
        <v>168.42904516442826</v>
      </c>
      <c r="AL14">
        <f t="shared" si="8"/>
        <v>-1534.5798293612008</v>
      </c>
      <c r="AN14">
        <f t="shared" si="9"/>
        <v>0</v>
      </c>
      <c r="AO14">
        <f t="shared" si="9"/>
        <v>0</v>
      </c>
      <c r="AP14">
        <f t="shared" si="9"/>
        <v>-3.0993536621158357</v>
      </c>
      <c r="AQ14">
        <f t="shared" si="9"/>
        <v>-484.2563309551993</v>
      </c>
      <c r="AR14">
        <f t="shared" si="9"/>
        <v>-487.35568461731509</v>
      </c>
      <c r="AS14">
        <f t="shared" si="9"/>
        <v>-2.2186718770557428</v>
      </c>
      <c r="AT14">
        <f t="shared" si="9"/>
        <v>48.419325720956685</v>
      </c>
      <c r="AU14">
        <f t="shared" si="9"/>
        <v>-441.15503077341413</v>
      </c>
      <c r="AW14">
        <v>11</v>
      </c>
      <c r="AX14">
        <f>IF(Z14&gt;0, (R14*SUMPRODUCT(K14:$K$98, X14:$X$98)-K14*$AZ$3)/Z14, 0)</f>
        <v>2798.6614334932788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10"/>
        <v>0.12000000000000001</v>
      </c>
      <c r="I15" s="5">
        <f t="shared" si="11"/>
        <v>1.1200000000000001</v>
      </c>
      <c r="J15">
        <f t="shared" si="12"/>
        <v>0.89285714285714279</v>
      </c>
      <c r="K15">
        <f t="shared" si="20"/>
        <v>0.25667509294538904</v>
      </c>
      <c r="L15" s="2">
        <v>12</v>
      </c>
      <c r="M15" s="6">
        <v>4.0049999999999999E-3</v>
      </c>
      <c r="Q15" s="4">
        <f t="shared" si="21"/>
        <v>12.5</v>
      </c>
      <c r="R15">
        <f t="shared" si="0"/>
        <v>500000</v>
      </c>
      <c r="S15">
        <f t="shared" si="1"/>
        <v>2834.2015565248903</v>
      </c>
      <c r="U15">
        <f t="shared" si="13"/>
        <v>4.0049999999999999E-3</v>
      </c>
      <c r="V15">
        <f t="shared" si="14"/>
        <v>0.01</v>
      </c>
      <c r="W15">
        <f t="shared" si="15"/>
        <v>0.86250053285827533</v>
      </c>
      <c r="X15">
        <f t="shared" si="16"/>
        <v>3.4543146340973926E-3</v>
      </c>
      <c r="Y15">
        <f t="shared" si="17"/>
        <v>8.6250053285827528E-3</v>
      </c>
      <c r="Z15">
        <f t="shared" si="18"/>
        <v>0.85042121289559514</v>
      </c>
      <c r="AB15">
        <f t="shared" si="19"/>
        <v>2413.8469776778575</v>
      </c>
      <c r="AC15">
        <f t="shared" si="2"/>
        <v>2410.2651252904807</v>
      </c>
      <c r="AE15">
        <f t="shared" si="3"/>
        <v>0</v>
      </c>
      <c r="AF15">
        <f t="shared" si="4"/>
        <v>0</v>
      </c>
      <c r="AG15">
        <f t="shared" si="4"/>
        <v>-10.63026516119494</v>
      </c>
      <c r="AH15">
        <f t="shared" si="5"/>
        <v>-1727.1573170486963</v>
      </c>
      <c r="AI15">
        <f t="shared" si="6"/>
        <v>-1737.7875822098913</v>
      </c>
      <c r="AJ15">
        <f t="shared" si="7"/>
        <v>3.5818523873767845</v>
      </c>
      <c r="AK15">
        <f t="shared" si="22"/>
        <v>168.96928843745005</v>
      </c>
      <c r="AL15">
        <f t="shared" si="8"/>
        <v>-1565.2364413850644</v>
      </c>
      <c r="AN15">
        <f t="shared" si="9"/>
        <v>0</v>
      </c>
      <c r="AO15">
        <f t="shared" si="9"/>
        <v>0</v>
      </c>
      <c r="AP15">
        <f t="shared" si="9"/>
        <v>-2.7285242982838422</v>
      </c>
      <c r="AQ15">
        <f t="shared" si="9"/>
        <v>-443.31826488478288</v>
      </c>
      <c r="AR15">
        <f t="shared" si="9"/>
        <v>-446.04678918306672</v>
      </c>
      <c r="AS15">
        <f t="shared" si="9"/>
        <v>0.91937229444659974</v>
      </c>
      <c r="AT15">
        <f t="shared" si="9"/>
        <v>43.370207814598743</v>
      </c>
      <c r="AU15">
        <f t="shared" si="9"/>
        <v>-401.75720907402138</v>
      </c>
      <c r="AW15">
        <v>12</v>
      </c>
      <c r="AX15">
        <f>IF(Z15&gt;0, (R15*SUMPRODUCT(K15:$K$98, X15:$X$98)-K15*$AZ$3)/Z15, 0)</f>
        <v>2834.2015565248903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10"/>
        <v>0.12000000000000001</v>
      </c>
      <c r="I16" s="5">
        <f t="shared" si="11"/>
        <v>1.1200000000000001</v>
      </c>
      <c r="J16">
        <f t="shared" si="12"/>
        <v>0.89285714285714279</v>
      </c>
      <c r="K16">
        <f t="shared" si="20"/>
        <v>0.22917419012981163</v>
      </c>
      <c r="L16" s="2">
        <v>13</v>
      </c>
      <c r="M16" s="6">
        <v>4.1640000000000002E-3</v>
      </c>
      <c r="Q16" s="4">
        <f t="shared" si="21"/>
        <v>12.5</v>
      </c>
      <c r="R16">
        <f t="shared" si="0"/>
        <v>500000</v>
      </c>
      <c r="S16">
        <f t="shared" si="1"/>
        <v>2858.0504925405194</v>
      </c>
      <c r="U16">
        <f t="shared" si="13"/>
        <v>4.1640000000000002E-3</v>
      </c>
      <c r="V16">
        <f t="shared" si="14"/>
        <v>0.01</v>
      </c>
      <c r="W16">
        <f t="shared" si="15"/>
        <v>0.85042121289559514</v>
      </c>
      <c r="X16">
        <f t="shared" si="16"/>
        <v>3.5411539304972582E-3</v>
      </c>
      <c r="Y16">
        <f t="shared" si="17"/>
        <v>8.5042121289559524E-3</v>
      </c>
      <c r="Z16">
        <f t="shared" si="18"/>
        <v>0.83837584683614197</v>
      </c>
      <c r="AB16">
        <f t="shared" si="19"/>
        <v>2410.2651252904807</v>
      </c>
      <c r="AC16">
        <f t="shared" si="2"/>
        <v>2396.1205019841104</v>
      </c>
      <c r="AE16">
        <f t="shared" si="3"/>
        <v>0</v>
      </c>
      <c r="AF16">
        <f t="shared" si="4"/>
        <v>0</v>
      </c>
      <c r="AG16">
        <f t="shared" si="4"/>
        <v>-10.479698085451775</v>
      </c>
      <c r="AH16">
        <f t="shared" si="5"/>
        <v>-1770.5769652486292</v>
      </c>
      <c r="AI16">
        <f t="shared" si="6"/>
        <v>-1781.0566633340809</v>
      </c>
      <c r="AJ16">
        <f t="shared" si="7"/>
        <v>14.144623306370249</v>
      </c>
      <c r="AK16">
        <f t="shared" si="22"/>
        <v>168.71855877033366</v>
      </c>
      <c r="AL16">
        <f t="shared" si="8"/>
        <v>-1598.193481257377</v>
      </c>
      <c r="AN16">
        <f t="shared" si="9"/>
        <v>0</v>
      </c>
      <c r="AO16">
        <f t="shared" si="9"/>
        <v>0</v>
      </c>
      <c r="AP16">
        <f t="shared" si="9"/>
        <v>-2.4016763215383481</v>
      </c>
      <c r="AQ16">
        <f t="shared" si="9"/>
        <v>-405.77054207335425</v>
      </c>
      <c r="AR16">
        <f t="shared" si="9"/>
        <v>-408.17221839489258</v>
      </c>
      <c r="AS16">
        <f t="shared" si="9"/>
        <v>3.2415825909286604</v>
      </c>
      <c r="AT16">
        <f t="shared" si="9"/>
        <v>38.665939066060247</v>
      </c>
      <c r="AU16">
        <f t="shared" si="9"/>
        <v>-366.26469673790365</v>
      </c>
      <c r="AW16">
        <v>13</v>
      </c>
      <c r="AX16">
        <f>IF(Z16&gt;0, (R16*SUMPRODUCT(K16:$K$98, X16:$X$98)-K16*$AZ$3)/Z16, 0)</f>
        <v>2858.0504925405194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10"/>
        <v>0.12000000000000001</v>
      </c>
      <c r="I17" s="5">
        <f t="shared" si="11"/>
        <v>1.1200000000000001</v>
      </c>
      <c r="J17">
        <f t="shared" si="12"/>
        <v>0.89285714285714279</v>
      </c>
      <c r="K17">
        <f t="shared" si="20"/>
        <v>0.20461981261590323</v>
      </c>
      <c r="L17" s="2">
        <v>14</v>
      </c>
      <c r="M17" s="6">
        <v>4.3350000000000003E-3</v>
      </c>
      <c r="Q17" s="4">
        <f t="shared" si="21"/>
        <v>12.5</v>
      </c>
      <c r="R17">
        <f t="shared" si="0"/>
        <v>500000</v>
      </c>
      <c r="S17">
        <f t="shared" si="1"/>
        <v>2872.292020534825</v>
      </c>
      <c r="U17">
        <f t="shared" si="13"/>
        <v>4.3350000000000003E-3</v>
      </c>
      <c r="V17">
        <f t="shared" si="14"/>
        <v>0.01</v>
      </c>
      <c r="W17">
        <f t="shared" si="15"/>
        <v>0.83837584683614197</v>
      </c>
      <c r="X17">
        <f t="shared" si="16"/>
        <v>3.6343592960346757E-3</v>
      </c>
      <c r="Y17">
        <f t="shared" si="17"/>
        <v>8.3837584683614207E-3</v>
      </c>
      <c r="Z17">
        <f t="shared" si="18"/>
        <v>0.82635772907174587</v>
      </c>
      <c r="AB17">
        <f t="shared" si="19"/>
        <v>2396.1205019841104</v>
      </c>
      <c r="AC17">
        <f t="shared" si="2"/>
        <v>2373.5407113200545</v>
      </c>
      <c r="AE17">
        <f t="shared" si="3"/>
        <v>0</v>
      </c>
      <c r="AF17">
        <f t="shared" si="4"/>
        <v>0</v>
      </c>
      <c r="AG17">
        <f t="shared" si="4"/>
        <v>-10.329471613396823</v>
      </c>
      <c r="AH17">
        <f t="shared" si="5"/>
        <v>-1817.1796480173377</v>
      </c>
      <c r="AI17">
        <f t="shared" si="6"/>
        <v>-1827.5091196307346</v>
      </c>
      <c r="AJ17">
        <f t="shared" si="7"/>
        <v>22.579790664055963</v>
      </c>
      <c r="AK17">
        <f t="shared" si="22"/>
        <v>167.72843513888773</v>
      </c>
      <c r="AL17">
        <f t="shared" si="8"/>
        <v>-1637.2008938277909</v>
      </c>
      <c r="AN17">
        <f t="shared" si="9"/>
        <v>0</v>
      </c>
      <c r="AO17">
        <f t="shared" si="9"/>
        <v>0</v>
      </c>
      <c r="AP17">
        <f t="shared" si="9"/>
        <v>-2.1136145459545497</v>
      </c>
      <c r="AQ17">
        <f t="shared" si="9"/>
        <v>-371.83095906674066</v>
      </c>
      <c r="AR17">
        <f t="shared" si="9"/>
        <v>-373.94457361269519</v>
      </c>
      <c r="AS17">
        <f t="shared" si="9"/>
        <v>4.6202725345854523</v>
      </c>
      <c r="AT17">
        <f t="shared" si="9"/>
        <v>34.320560968477885</v>
      </c>
      <c r="AU17">
        <f t="shared" si="9"/>
        <v>-335.00374010963185</v>
      </c>
      <c r="AW17">
        <v>14</v>
      </c>
      <c r="AX17">
        <f>IF(Z17&gt;0, (R17*SUMPRODUCT(K17:$K$98, X17:$X$98)-K17*$AZ$3)/Z17, 0)</f>
        <v>2872.292020534825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10"/>
        <v>0.12000000000000001</v>
      </c>
      <c r="I18" s="5">
        <f t="shared" si="11"/>
        <v>1.1200000000000001</v>
      </c>
      <c r="J18">
        <f t="shared" si="12"/>
        <v>0.89285714285714279</v>
      </c>
      <c r="K18">
        <f t="shared" si="20"/>
        <v>0.1826962612641993</v>
      </c>
      <c r="L18" s="2">
        <v>15</v>
      </c>
      <c r="M18" s="6">
        <v>4.522E-3</v>
      </c>
      <c r="Q18" s="4">
        <f t="shared" si="21"/>
        <v>12.5</v>
      </c>
      <c r="R18">
        <f t="shared" si="0"/>
        <v>500000</v>
      </c>
      <c r="S18">
        <f t="shared" si="1"/>
        <v>2878.1520997059074</v>
      </c>
      <c r="U18">
        <f t="shared" si="13"/>
        <v>4.522E-3</v>
      </c>
      <c r="V18">
        <f t="shared" si="14"/>
        <v>0.01</v>
      </c>
      <c r="W18">
        <f t="shared" si="15"/>
        <v>0.82635772907174587</v>
      </c>
      <c r="X18">
        <f t="shared" si="16"/>
        <v>3.7367896508624346E-3</v>
      </c>
      <c r="Y18">
        <f t="shared" si="17"/>
        <v>8.2635772907174582E-3</v>
      </c>
      <c r="Z18">
        <f t="shared" si="18"/>
        <v>0.81435736213016596</v>
      </c>
      <c r="AB18">
        <f t="shared" si="19"/>
        <v>2373.5407113200545</v>
      </c>
      <c r="AC18">
        <f t="shared" si="2"/>
        <v>2343.8443517259011</v>
      </c>
      <c r="AE18">
        <f t="shared" si="3"/>
        <v>0</v>
      </c>
      <c r="AF18">
        <f t="shared" si="4"/>
        <v>0</v>
      </c>
      <c r="AG18">
        <f t="shared" si="4"/>
        <v>-10.179467026627075</v>
      </c>
      <c r="AH18">
        <f t="shared" si="5"/>
        <v>-1868.3948254312172</v>
      </c>
      <c r="AI18">
        <f t="shared" si="6"/>
        <v>-1878.5742924578442</v>
      </c>
      <c r="AJ18">
        <f t="shared" si="7"/>
        <v>29.696359594153364</v>
      </c>
      <c r="AK18">
        <f t="shared" si="22"/>
        <v>166.14784979240383</v>
      </c>
      <c r="AL18">
        <f t="shared" si="8"/>
        <v>-1682.730083071287</v>
      </c>
      <c r="AN18">
        <f t="shared" si="9"/>
        <v>0</v>
      </c>
      <c r="AO18">
        <f t="shared" si="9"/>
        <v>0</v>
      </c>
      <c r="AP18">
        <f t="shared" si="9"/>
        <v>-1.8597505674269621</v>
      </c>
      <c r="AQ18">
        <f t="shared" si="9"/>
        <v>-341.34874917165968</v>
      </c>
      <c r="AR18">
        <f t="shared" si="9"/>
        <v>-343.20849973908662</v>
      </c>
      <c r="AS18">
        <f t="shared" si="9"/>
        <v>5.4254138710090549</v>
      </c>
      <c r="AT18">
        <f t="shared" si="9"/>
        <v>30.354590974157951</v>
      </c>
      <c r="AU18">
        <f t="shared" si="9"/>
        <v>-307.42849489391966</v>
      </c>
      <c r="AW18">
        <v>15</v>
      </c>
      <c r="AX18">
        <f>IF(Z18&gt;0, (R18*SUMPRODUCT(K18:$K$98, X18:$X$98)-K18*$AZ$3)/Z18, 0)</f>
        <v>2878.1520997059074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10"/>
        <v>0.12000000000000001</v>
      </c>
      <c r="I19" s="5">
        <f t="shared" si="11"/>
        <v>1.1200000000000001</v>
      </c>
      <c r="J19">
        <f t="shared" si="12"/>
        <v>0.89285714285714279</v>
      </c>
      <c r="K19">
        <f t="shared" si="20"/>
        <v>0.16312166184303509</v>
      </c>
      <c r="L19" s="2">
        <v>16</v>
      </c>
      <c r="M19" s="6">
        <v>4.7470000000000004E-3</v>
      </c>
      <c r="Q19" s="4">
        <f t="shared" si="21"/>
        <v>12.5</v>
      </c>
      <c r="R19">
        <f t="shared" si="0"/>
        <v>500000</v>
      </c>
      <c r="S19">
        <f t="shared" si="1"/>
        <v>2876.5234354560616</v>
      </c>
      <c r="U19">
        <f t="shared" si="13"/>
        <v>4.7470000000000004E-3</v>
      </c>
      <c r="V19">
        <f t="shared" si="14"/>
        <v>0.01</v>
      </c>
      <c r="W19">
        <f t="shared" si="15"/>
        <v>0.81435736213016596</v>
      </c>
      <c r="X19">
        <f t="shared" si="16"/>
        <v>3.8657543980318981E-3</v>
      </c>
      <c r="Y19">
        <f t="shared" si="17"/>
        <v>8.1435736213016606E-3</v>
      </c>
      <c r="Z19">
        <f t="shared" si="18"/>
        <v>0.80234803411083233</v>
      </c>
      <c r="AB19">
        <f t="shared" si="19"/>
        <v>2343.8443517259011</v>
      </c>
      <c r="AC19">
        <f t="shared" si="2"/>
        <v>2307.9729235119089</v>
      </c>
      <c r="AE19">
        <f t="shared" si="3"/>
        <v>0</v>
      </c>
      <c r="AF19">
        <f t="shared" si="4"/>
        <v>0</v>
      </c>
      <c r="AG19">
        <f t="shared" si="4"/>
        <v>-10.029350426385404</v>
      </c>
      <c r="AH19">
        <f t="shared" si="5"/>
        <v>-1932.8771990159491</v>
      </c>
      <c r="AI19">
        <f t="shared" si="6"/>
        <v>-1942.9065494423346</v>
      </c>
      <c r="AJ19">
        <f t="shared" si="7"/>
        <v>35.871428213992203</v>
      </c>
      <c r="AK19">
        <f t="shared" si="22"/>
        <v>164.06910462081311</v>
      </c>
      <c r="AL19">
        <f t="shared" si="8"/>
        <v>-1742.9660166075294</v>
      </c>
      <c r="AN19">
        <f t="shared" si="9"/>
        <v>0</v>
      </c>
      <c r="AO19">
        <f t="shared" si="9"/>
        <v>0</v>
      </c>
      <c r="AP19">
        <f t="shared" si="9"/>
        <v>-1.6360043087581397</v>
      </c>
      <c r="AQ19">
        <f t="shared" si="9"/>
        <v>-315.29414084199249</v>
      </c>
      <c r="AR19">
        <f t="shared" si="9"/>
        <v>-316.93014515075066</v>
      </c>
      <c r="AS19">
        <f t="shared" si="9"/>
        <v>5.8514069829495439</v>
      </c>
      <c r="AT19">
        <f t="shared" si="9"/>
        <v>26.763225002845822</v>
      </c>
      <c r="AU19">
        <f t="shared" si="9"/>
        <v>-284.31551316495529</v>
      </c>
      <c r="AW19">
        <v>16</v>
      </c>
      <c r="AX19">
        <f>IF(Z19&gt;0, (R19*SUMPRODUCT(K19:$K$98, X19:$X$98)-K19*$AZ$3)/Z19, 0)</f>
        <v>2876.5234354560616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10"/>
        <v>0.12000000000000001</v>
      </c>
      <c r="I20" s="5">
        <f t="shared" si="11"/>
        <v>1.1200000000000001</v>
      </c>
      <c r="J20">
        <f t="shared" si="12"/>
        <v>0.89285714285714279</v>
      </c>
      <c r="K20">
        <f t="shared" si="20"/>
        <v>0.14564434093128131</v>
      </c>
      <c r="L20" s="2">
        <v>17</v>
      </c>
      <c r="M20" s="6">
        <v>4.9870000000000001E-3</v>
      </c>
      <c r="Q20" s="4">
        <f t="shared" si="21"/>
        <v>12.5</v>
      </c>
      <c r="R20">
        <f t="shared" si="0"/>
        <v>500000</v>
      </c>
      <c r="S20">
        <f t="shared" si="1"/>
        <v>2866.4554756705338</v>
      </c>
      <c r="U20">
        <f t="shared" si="13"/>
        <v>4.9870000000000001E-3</v>
      </c>
      <c r="V20">
        <f t="shared" si="14"/>
        <v>0.01</v>
      </c>
      <c r="W20">
        <f t="shared" si="15"/>
        <v>0.80234803411083233</v>
      </c>
      <c r="X20">
        <f t="shared" si="16"/>
        <v>4.0013096461107211E-3</v>
      </c>
      <c r="Y20">
        <f t="shared" si="17"/>
        <v>8.0234803411083234E-3</v>
      </c>
      <c r="Z20">
        <f t="shared" si="18"/>
        <v>0.79032324412361332</v>
      </c>
      <c r="AB20">
        <f t="shared" si="19"/>
        <v>2307.9729235119089</v>
      </c>
      <c r="AC20">
        <f t="shared" si="2"/>
        <v>2265.4263906678316</v>
      </c>
      <c r="AE20">
        <f t="shared" si="3"/>
        <v>0</v>
      </c>
      <c r="AF20">
        <f t="shared" si="4"/>
        <v>0</v>
      </c>
      <c r="AG20">
        <f t="shared" si="4"/>
        <v>-9.8790405515451667</v>
      </c>
      <c r="AH20">
        <f t="shared" si="5"/>
        <v>-2000.6548230553606</v>
      </c>
      <c r="AI20">
        <f t="shared" si="6"/>
        <v>-2010.5338636069057</v>
      </c>
      <c r="AJ20">
        <f t="shared" si="7"/>
        <v>42.546532844077319</v>
      </c>
      <c r="AK20">
        <f t="shared" si="22"/>
        <v>161.55810464583365</v>
      </c>
      <c r="AL20">
        <f t="shared" si="8"/>
        <v>-1806.4292261169946</v>
      </c>
      <c r="AN20">
        <f t="shared" si="9"/>
        <v>0</v>
      </c>
      <c r="AO20">
        <f t="shared" si="9"/>
        <v>0</v>
      </c>
      <c r="AP20">
        <f t="shared" si="9"/>
        <v>-1.4388263501631977</v>
      </c>
      <c r="AQ20">
        <f t="shared" si="9"/>
        <v>-291.38405313488721</v>
      </c>
      <c r="AR20">
        <f t="shared" si="9"/>
        <v>-292.82287948505041</v>
      </c>
      <c r="AS20">
        <f t="shared" si="9"/>
        <v>6.1966617349867548</v>
      </c>
      <c r="AT20">
        <f t="shared" si="9"/>
        <v>23.530023673249421</v>
      </c>
      <c r="AU20">
        <f t="shared" si="9"/>
        <v>-263.09619407681424</v>
      </c>
      <c r="AW20">
        <v>17</v>
      </c>
      <c r="AX20">
        <f>IF(Z20&gt;0, (R20*SUMPRODUCT(K20:$K$98, X20:$X$98)-K20*$AZ$3)/Z20, 0)</f>
        <v>2866.4554756705338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10"/>
        <v>0.12000000000000001</v>
      </c>
      <c r="I21" s="5">
        <f t="shared" si="11"/>
        <v>1.1200000000000001</v>
      </c>
      <c r="J21">
        <f t="shared" si="12"/>
        <v>0.89285714285714279</v>
      </c>
      <c r="K21">
        <f t="shared" si="20"/>
        <v>0.13003959011721544</v>
      </c>
      <c r="L21" s="2">
        <v>18</v>
      </c>
      <c r="M21" s="6">
        <v>5.2249999999999996E-3</v>
      </c>
      <c r="Q21" s="4">
        <f t="shared" si="21"/>
        <v>12.5</v>
      </c>
      <c r="R21">
        <f t="shared" si="0"/>
        <v>500000</v>
      </c>
      <c r="S21">
        <f t="shared" si="1"/>
        <v>2849.2790035312064</v>
      </c>
      <c r="U21">
        <f t="shared" si="13"/>
        <v>5.2249999999999996E-3</v>
      </c>
      <c r="V21">
        <f t="shared" si="14"/>
        <v>0.01</v>
      </c>
      <c r="W21">
        <f t="shared" si="15"/>
        <v>0.79032324412361332</v>
      </c>
      <c r="X21">
        <f t="shared" si="16"/>
        <v>4.129438950545879E-3</v>
      </c>
      <c r="Y21">
        <f t="shared" si="17"/>
        <v>7.9032324412361341E-3</v>
      </c>
      <c r="Z21">
        <f t="shared" si="18"/>
        <v>0.77829057273183133</v>
      </c>
      <c r="AB21">
        <f t="shared" si="19"/>
        <v>2265.4263906678316</v>
      </c>
      <c r="AC21">
        <f t="shared" si="2"/>
        <v>2217.5669875310841</v>
      </c>
      <c r="AE21">
        <f t="shared" si="3"/>
        <v>0</v>
      </c>
      <c r="AF21">
        <f t="shared" si="4"/>
        <v>0</v>
      </c>
      <c r="AG21">
        <f t="shared" si="4"/>
        <v>-9.7286321591478924</v>
      </c>
      <c r="AH21">
        <f t="shared" si="5"/>
        <v>-2064.7194752729397</v>
      </c>
      <c r="AI21">
        <f t="shared" si="6"/>
        <v>-2074.4481074320875</v>
      </c>
      <c r="AJ21">
        <f t="shared" si="7"/>
        <v>47.85940313674746</v>
      </c>
      <c r="AK21">
        <f t="shared" si="22"/>
        <v>158.57984734674824</v>
      </c>
      <c r="AL21">
        <f t="shared" si="8"/>
        <v>-1868.0088569485918</v>
      </c>
      <c r="AN21">
        <f t="shared" si="9"/>
        <v>0</v>
      </c>
      <c r="AO21">
        <f t="shared" si="9"/>
        <v>0</v>
      </c>
      <c r="AP21">
        <f t="shared" si="9"/>
        <v>-1.2651073383767526</v>
      </c>
      <c r="AQ21">
        <f t="shared" si="9"/>
        <v>-268.4952742715252</v>
      </c>
      <c r="AR21">
        <f t="shared" si="9"/>
        <v>-269.76038160990197</v>
      </c>
      <c r="AS21">
        <f t="shared" si="9"/>
        <v>6.2236171671572151</v>
      </c>
      <c r="AT21">
        <f t="shared" si="9"/>
        <v>20.621658349821736</v>
      </c>
      <c r="AU21">
        <f t="shared" si="9"/>
        <v>-242.915106092923</v>
      </c>
      <c r="AW21">
        <v>18</v>
      </c>
      <c r="AX21">
        <f>IF(Z21&gt;0, (R21*SUMPRODUCT(K21:$K$98, X21:$X$98)-K21*$AZ$3)/Z21, 0)</f>
        <v>2849.2790035312064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10"/>
        <v>0.12000000000000001</v>
      </c>
      <c r="I22" s="5">
        <f t="shared" si="11"/>
        <v>1.1200000000000001</v>
      </c>
      <c r="J22">
        <f t="shared" si="12"/>
        <v>0.89285714285714279</v>
      </c>
      <c r="K22">
        <f t="shared" si="20"/>
        <v>0.11610677689037092</v>
      </c>
      <c r="L22" s="2">
        <v>19</v>
      </c>
      <c r="M22" s="6">
        <v>5.4879999999999998E-3</v>
      </c>
      <c r="Q22" s="4">
        <f t="shared" si="21"/>
        <v>12.5</v>
      </c>
      <c r="R22">
        <f t="shared" si="0"/>
        <v>500000</v>
      </c>
      <c r="S22">
        <f t="shared" si="1"/>
        <v>2827.4621420847438</v>
      </c>
      <c r="U22">
        <f t="shared" si="13"/>
        <v>5.4879999999999998E-3</v>
      </c>
      <c r="V22">
        <f t="shared" si="14"/>
        <v>0.01</v>
      </c>
      <c r="W22">
        <f t="shared" si="15"/>
        <v>0.77829057273183133</v>
      </c>
      <c r="X22">
        <f t="shared" si="16"/>
        <v>4.27125866315229E-3</v>
      </c>
      <c r="Y22">
        <f t="shared" si="17"/>
        <v>7.7829057273183138E-3</v>
      </c>
      <c r="Z22">
        <f t="shared" si="18"/>
        <v>0.76623640834136075</v>
      </c>
      <c r="AB22">
        <f t="shared" si="19"/>
        <v>2217.5669875310841</v>
      </c>
      <c r="AC22">
        <f t="shared" si="2"/>
        <v>2166.5044364721844</v>
      </c>
      <c r="AE22">
        <f t="shared" si="3"/>
        <v>0</v>
      </c>
      <c r="AF22">
        <f t="shared" si="4"/>
        <v>0</v>
      </c>
      <c r="AG22">
        <f t="shared" si="4"/>
        <v>-9.5779551042670086</v>
      </c>
      <c r="AH22">
        <f t="shared" si="5"/>
        <v>-2135.629331576145</v>
      </c>
      <c r="AI22">
        <f t="shared" si="6"/>
        <v>-2145.2072866804119</v>
      </c>
      <c r="AJ22">
        <f t="shared" si="7"/>
        <v>51.062551058899771</v>
      </c>
      <c r="AK22">
        <f t="shared" si="22"/>
        <v>155.2296891271759</v>
      </c>
      <c r="AL22">
        <f t="shared" si="8"/>
        <v>-1938.9150464943364</v>
      </c>
      <c r="AN22">
        <f t="shared" si="9"/>
        <v>0</v>
      </c>
      <c r="AO22">
        <f t="shared" si="9"/>
        <v>0</v>
      </c>
      <c r="AP22">
        <f t="shared" si="9"/>
        <v>-1.112065496357119</v>
      </c>
      <c r="AQ22">
        <f t="shared" si="9"/>
        <v>-247.96103832184346</v>
      </c>
      <c r="AR22">
        <f t="shared" si="9"/>
        <v>-249.07310381820056</v>
      </c>
      <c r="AS22">
        <f t="shared" si="9"/>
        <v>5.9287082232488491</v>
      </c>
      <c r="AT22">
        <f t="shared" si="9"/>
        <v>18.023218882250649</v>
      </c>
      <c r="AU22">
        <f t="shared" si="9"/>
        <v>-225.12117671270107</v>
      </c>
      <c r="AW22">
        <v>19</v>
      </c>
      <c r="AX22">
        <f>IF(Z22&gt;0, (R22*SUMPRODUCT(K22:$K$98, X22:$X$98)-K22*$AZ$3)/Z22, 0)</f>
        <v>2827.4621420847438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10"/>
        <v>0.12000000000000001</v>
      </c>
      <c r="I23" s="5">
        <f t="shared" si="11"/>
        <v>1.1200000000000001</v>
      </c>
      <c r="J23">
        <f t="shared" si="12"/>
        <v>0.89285714285714279</v>
      </c>
      <c r="K23">
        <f t="shared" si="20"/>
        <v>0.10366676508068833</v>
      </c>
      <c r="L23" s="2">
        <v>20</v>
      </c>
      <c r="M23" s="6">
        <v>5.7670000000000004E-3</v>
      </c>
      <c r="Q23" s="4">
        <f t="shared" si="21"/>
        <v>12.5</v>
      </c>
      <c r="R23">
        <f t="shared" si="0"/>
        <v>500000</v>
      </c>
      <c r="S23">
        <f t="shared" si="1"/>
        <v>2801.3860718903406</v>
      </c>
      <c r="U23">
        <f t="shared" si="13"/>
        <v>5.7670000000000004E-3</v>
      </c>
      <c r="V23">
        <f t="shared" si="14"/>
        <v>0.01</v>
      </c>
      <c r="W23">
        <f t="shared" si="15"/>
        <v>0.76623640834136075</v>
      </c>
      <c r="X23">
        <f t="shared" si="16"/>
        <v>4.4188853669046282E-3</v>
      </c>
      <c r="Y23">
        <f t="shared" si="17"/>
        <v>7.6623640834136081E-3</v>
      </c>
      <c r="Z23">
        <f t="shared" si="18"/>
        <v>0.75415515889104257</v>
      </c>
      <c r="AB23">
        <f t="shared" si="19"/>
        <v>2166.5044364721844</v>
      </c>
      <c r="AC23">
        <f t="shared" si="2"/>
        <v>2112.6797581616133</v>
      </c>
      <c r="AE23">
        <f t="shared" si="3"/>
        <v>0</v>
      </c>
      <c r="AF23">
        <f t="shared" si="4"/>
        <v>0</v>
      </c>
      <c r="AG23">
        <f t="shared" si="4"/>
        <v>-9.426939486138032</v>
      </c>
      <c r="AH23">
        <f t="shared" si="5"/>
        <v>-2209.4426834523142</v>
      </c>
      <c r="AI23">
        <f t="shared" si="6"/>
        <v>-2218.8696229384523</v>
      </c>
      <c r="AJ23">
        <f t="shared" si="7"/>
        <v>53.824678310571016</v>
      </c>
      <c r="AK23">
        <f t="shared" si="22"/>
        <v>151.65531055305291</v>
      </c>
      <c r="AL23">
        <f t="shared" si="8"/>
        <v>-2013.3896340748283</v>
      </c>
      <c r="AN23">
        <f t="shared" si="9"/>
        <v>0</v>
      </c>
      <c r="AO23">
        <f t="shared" si="9"/>
        <v>0</v>
      </c>
      <c r="AP23">
        <f t="shared" si="9"/>
        <v>-0.97726032113933603</v>
      </c>
      <c r="AQ23">
        <f t="shared" si="9"/>
        <v>-229.04577562469669</v>
      </c>
      <c r="AR23">
        <f t="shared" si="9"/>
        <v>-230.023035945836</v>
      </c>
      <c r="AS23">
        <f t="shared" si="9"/>
        <v>5.5798302819655854</v>
      </c>
      <c r="AT23">
        <f t="shared" si="9"/>
        <v>15.721615452342169</v>
      </c>
      <c r="AU23">
        <f t="shared" si="9"/>
        <v>-208.72159021152825</v>
      </c>
      <c r="AW23">
        <v>20</v>
      </c>
      <c r="AX23">
        <f>IF(Z23&gt;0, (R23*SUMPRODUCT(K23:$K$98, X23:$X$98)-K23*$AZ$3)/Z23, 0)</f>
        <v>2801.3860718903406</v>
      </c>
    </row>
    <row r="24" spans="5:50" x14ac:dyDescent="0.25">
      <c r="E24">
        <v>2024</v>
      </c>
      <c r="F24" s="5">
        <f>EconomicRates!C64</f>
        <v>3.5571999999999999E-2</v>
      </c>
      <c r="G24" s="5">
        <f>EconomicRates!D64</f>
        <v>7.0000000000000007E-2</v>
      </c>
      <c r="H24" s="5">
        <f t="shared" si="10"/>
        <v>0.12000000000000001</v>
      </c>
      <c r="I24" s="5">
        <f t="shared" si="11"/>
        <v>1.1200000000000001</v>
      </c>
      <c r="J24">
        <f t="shared" si="12"/>
        <v>0.89285714285714279</v>
      </c>
      <c r="K24">
        <f t="shared" si="20"/>
        <v>9.2559611679185999E-2</v>
      </c>
      <c r="L24" s="2">
        <v>21</v>
      </c>
      <c r="M24" s="6">
        <v>6.0780000000000001E-3</v>
      </c>
      <c r="Q24" s="4">
        <f t="shared" si="21"/>
        <v>12.5</v>
      </c>
      <c r="R24">
        <f t="shared" si="0"/>
        <v>500000</v>
      </c>
      <c r="S24">
        <f t="shared" si="1"/>
        <v>2772.0852631926823</v>
      </c>
      <c r="U24">
        <f t="shared" si="13"/>
        <v>6.0780000000000001E-3</v>
      </c>
      <c r="V24">
        <f t="shared" si="14"/>
        <v>0.01</v>
      </c>
      <c r="W24">
        <f t="shared" si="15"/>
        <v>0.75415515889104257</v>
      </c>
      <c r="X24">
        <f t="shared" si="16"/>
        <v>4.5837550557397567E-3</v>
      </c>
      <c r="Y24">
        <f t="shared" si="17"/>
        <v>7.5415515889104261E-3</v>
      </c>
      <c r="Z24">
        <f t="shared" si="18"/>
        <v>0.7420298522463924</v>
      </c>
      <c r="AB24">
        <f t="shared" si="19"/>
        <v>2112.6797581616133</v>
      </c>
      <c r="AC24">
        <f t="shared" si="2"/>
        <v>2056.9700182612678</v>
      </c>
      <c r="AE24">
        <f t="shared" si="3"/>
        <v>0</v>
      </c>
      <c r="AF24">
        <f t="shared" si="4"/>
        <v>0</v>
      </c>
      <c r="AG24">
        <f t="shared" si="4"/>
        <v>-9.2753731530799044</v>
      </c>
      <c r="AH24">
        <f t="shared" si="5"/>
        <v>-2291.8775278698781</v>
      </c>
      <c r="AI24">
        <f t="shared" si="6"/>
        <v>-2301.1529010229578</v>
      </c>
      <c r="AJ24">
        <f t="shared" si="7"/>
        <v>55.709739900345539</v>
      </c>
      <c r="AK24">
        <f t="shared" si="22"/>
        <v>147.88758307131295</v>
      </c>
      <c r="AL24">
        <f t="shared" si="8"/>
        <v>-2097.5555780512996</v>
      </c>
      <c r="AN24">
        <f t="shared" si="9"/>
        <v>0</v>
      </c>
      <c r="AO24">
        <f t="shared" si="9"/>
        <v>0</v>
      </c>
      <c r="AP24">
        <f t="shared" si="9"/>
        <v>-0.858524937228623</v>
      </c>
      <c r="AQ24">
        <f t="shared" si="9"/>
        <v>-212.1352939958887</v>
      </c>
      <c r="AR24">
        <f t="shared" si="9"/>
        <v>-212.99381893311732</v>
      </c>
      <c r="AS24">
        <f t="shared" si="9"/>
        <v>5.1564718919244372</v>
      </c>
      <c r="AT24">
        <f t="shared" si="9"/>
        <v>13.688417261254088</v>
      </c>
      <c r="AU24">
        <f t="shared" si="9"/>
        <v>-194.14892977993881</v>
      </c>
      <c r="AW24">
        <v>21</v>
      </c>
      <c r="AX24">
        <f>IF(Z24&gt;0, (R24*SUMPRODUCT(K24:$K$98, X24:$X$98)-K24*$AZ$3)/Z24, 0)</f>
        <v>2772.0852631926823</v>
      </c>
    </row>
    <row r="25" spans="5:50" x14ac:dyDescent="0.25">
      <c r="E25">
        <v>2025</v>
      </c>
      <c r="F25" s="5">
        <f>EconomicRates!C65</f>
        <v>3.5571999999999999E-2</v>
      </c>
      <c r="G25" s="5">
        <f>EconomicRates!D65</f>
        <v>7.0000000000000007E-2</v>
      </c>
      <c r="H25" s="5">
        <f t="shared" si="10"/>
        <v>0.12000000000000001</v>
      </c>
      <c r="I25" s="5">
        <f t="shared" si="11"/>
        <v>1.1200000000000001</v>
      </c>
      <c r="J25">
        <f t="shared" si="12"/>
        <v>0.89285714285714279</v>
      </c>
      <c r="K25">
        <f t="shared" si="20"/>
        <v>8.2642510427844637E-2</v>
      </c>
      <c r="L25" s="2">
        <v>22</v>
      </c>
      <c r="M25" s="6">
        <v>6.4359999999999999E-3</v>
      </c>
      <c r="Q25" s="4">
        <f t="shared" si="21"/>
        <v>12.5</v>
      </c>
      <c r="R25">
        <f t="shared" si="0"/>
        <v>500000</v>
      </c>
      <c r="S25">
        <f t="shared" si="1"/>
        <v>2739.800357281837</v>
      </c>
      <c r="U25">
        <f t="shared" si="13"/>
        <v>6.4359999999999999E-3</v>
      </c>
      <c r="V25">
        <f t="shared" si="14"/>
        <v>0.01</v>
      </c>
      <c r="W25">
        <f t="shared" si="15"/>
        <v>0.7420298522463924</v>
      </c>
      <c r="X25">
        <f t="shared" si="16"/>
        <v>4.7757041290577814E-3</v>
      </c>
      <c r="Y25">
        <f t="shared" si="17"/>
        <v>7.4202985224639242E-3</v>
      </c>
      <c r="Z25">
        <f t="shared" si="18"/>
        <v>0.72983384959487063</v>
      </c>
      <c r="AB25">
        <f t="shared" si="19"/>
        <v>2056.9700182612678</v>
      </c>
      <c r="AC25">
        <f t="shared" si="2"/>
        <v>1999.599041876405</v>
      </c>
      <c r="AE25">
        <f t="shared" si="3"/>
        <v>0</v>
      </c>
      <c r="AF25">
        <f t="shared" si="4"/>
        <v>0</v>
      </c>
      <c r="AG25">
        <f t="shared" si="4"/>
        <v>-9.1229231199358836</v>
      </c>
      <c r="AH25">
        <f t="shared" si="5"/>
        <v>-2387.8520645288909</v>
      </c>
      <c r="AI25">
        <f t="shared" si="6"/>
        <v>-2396.9749876488268</v>
      </c>
      <c r="AJ25">
        <f t="shared" si="7"/>
        <v>57.370976384862843</v>
      </c>
      <c r="AK25">
        <f t="shared" si="22"/>
        <v>143.98790127828875</v>
      </c>
      <c r="AL25">
        <f t="shared" si="8"/>
        <v>-2195.6161099856754</v>
      </c>
      <c r="AN25">
        <f t="shared" si="9"/>
        <v>0</v>
      </c>
      <c r="AO25">
        <f t="shared" si="9"/>
        <v>0</v>
      </c>
      <c r="AP25">
        <f t="shared" si="9"/>
        <v>-0.75394126907172621</v>
      </c>
      <c r="AQ25">
        <f t="shared" si="9"/>
        <v>-197.33808914297921</v>
      </c>
      <c r="AR25">
        <f t="shared" si="9"/>
        <v>-198.09203041205095</v>
      </c>
      <c r="AS25">
        <f t="shared" si="9"/>
        <v>4.7412815141416562</v>
      </c>
      <c r="AT25">
        <f t="shared" si="9"/>
        <v>11.899521632874443</v>
      </c>
      <c r="AU25">
        <f t="shared" si="9"/>
        <v>-181.45122726503485</v>
      </c>
      <c r="AW25">
        <v>22</v>
      </c>
      <c r="AX25">
        <f>IF(Z25&gt;0, (R25*SUMPRODUCT(K25:$K$98, X25:$X$98)-K25*$AZ$3)/Z25, 0)</f>
        <v>2739.800357281837</v>
      </c>
    </row>
    <row r="26" spans="5:50" x14ac:dyDescent="0.25">
      <c r="E26">
        <v>2026</v>
      </c>
      <c r="F26" s="5">
        <f>EconomicRates!C66</f>
        <v>3.5571999999999999E-2</v>
      </c>
      <c r="G26" s="5">
        <f>EconomicRates!D66</f>
        <v>7.0000000000000007E-2</v>
      </c>
      <c r="H26" s="5">
        <f t="shared" si="10"/>
        <v>0.12000000000000001</v>
      </c>
      <c r="I26" s="5">
        <f t="shared" si="11"/>
        <v>1.1200000000000001</v>
      </c>
      <c r="J26">
        <f t="shared" si="12"/>
        <v>0.89285714285714279</v>
      </c>
      <c r="K26">
        <f t="shared" si="20"/>
        <v>7.3787955739146996E-2</v>
      </c>
      <c r="L26" s="2">
        <v>23</v>
      </c>
      <c r="M26" s="6">
        <v>6.8199999999999997E-3</v>
      </c>
      <c r="Q26" s="4">
        <f t="shared" si="21"/>
        <v>12.5</v>
      </c>
      <c r="R26">
        <f t="shared" si="0"/>
        <v>500000</v>
      </c>
      <c r="S26">
        <f t="shared" si="1"/>
        <v>2704.2319359883841</v>
      </c>
      <c r="U26">
        <f t="shared" si="13"/>
        <v>6.8199999999999997E-3</v>
      </c>
      <c r="V26">
        <f t="shared" si="14"/>
        <v>0.01</v>
      </c>
      <c r="W26">
        <f t="shared" si="15"/>
        <v>0.72983384959487063</v>
      </c>
      <c r="X26">
        <f t="shared" si="16"/>
        <v>4.9774668542370178E-3</v>
      </c>
      <c r="Y26">
        <f t="shared" si="17"/>
        <v>7.2983384959487063E-3</v>
      </c>
      <c r="Z26">
        <f t="shared" si="18"/>
        <v>0.71755804424468483</v>
      </c>
      <c r="AB26">
        <f t="shared" si="19"/>
        <v>1999.599041876405</v>
      </c>
      <c r="AC26">
        <f t="shared" si="2"/>
        <v>1940.4433791718427</v>
      </c>
      <c r="AE26">
        <f t="shared" si="3"/>
        <v>0</v>
      </c>
      <c r="AF26">
        <f t="shared" si="4"/>
        <v>0</v>
      </c>
      <c r="AG26">
        <f t="shared" si="4"/>
        <v>-8.9694755530585599</v>
      </c>
      <c r="AH26">
        <f t="shared" si="5"/>
        <v>-2488.7334271185091</v>
      </c>
      <c r="AI26">
        <f t="shared" si="6"/>
        <v>-2497.7029026715677</v>
      </c>
      <c r="AJ26">
        <f t="shared" si="7"/>
        <v>59.155662704562246</v>
      </c>
      <c r="AK26">
        <f t="shared" si="22"/>
        <v>139.97193293134836</v>
      </c>
      <c r="AL26">
        <f t="shared" si="8"/>
        <v>-2298.5753070356568</v>
      </c>
      <c r="AN26">
        <f t="shared" si="9"/>
        <v>0</v>
      </c>
      <c r="AO26">
        <f t="shared" si="9"/>
        <v>0</v>
      </c>
      <c r="AP26">
        <f t="shared" si="9"/>
        <v>-0.66183926511244606</v>
      </c>
      <c r="AQ26">
        <f t="shared" si="9"/>
        <v>-183.63855196675615</v>
      </c>
      <c r="AR26">
        <f t="shared" si="9"/>
        <v>-184.30039123186862</v>
      </c>
      <c r="AS26">
        <f t="shared" si="9"/>
        <v>4.3649754213641474</v>
      </c>
      <c r="AT26">
        <f t="shared" si="9"/>
        <v>10.328242791861184</v>
      </c>
      <c r="AU26">
        <f t="shared" si="9"/>
        <v>-169.60717301864327</v>
      </c>
      <c r="AW26">
        <v>23</v>
      </c>
      <c r="AX26">
        <f>IF(Z26&gt;0, (R26*SUMPRODUCT(K26:$K$98, X26:$X$98)-K26*$AZ$3)/Z26, 0)</f>
        <v>2704.2319359883841</v>
      </c>
    </row>
    <row r="27" spans="5:50" x14ac:dyDescent="0.25">
      <c r="E27">
        <v>2027</v>
      </c>
      <c r="F27" s="5">
        <f>EconomicRates!C67</f>
        <v>3.5571999999999999E-2</v>
      </c>
      <c r="G27" s="5">
        <f>EconomicRates!D67</f>
        <v>7.0000000000000007E-2</v>
      </c>
      <c r="H27" s="5">
        <f t="shared" si="10"/>
        <v>0.12000000000000001</v>
      </c>
      <c r="I27" s="5">
        <f t="shared" si="11"/>
        <v>1.1200000000000001</v>
      </c>
      <c r="J27">
        <f t="shared" si="12"/>
        <v>0.89285714285714279</v>
      </c>
      <c r="K27">
        <f t="shared" si="20"/>
        <v>6.5882103338524095E-2</v>
      </c>
      <c r="L27" s="2">
        <v>24</v>
      </c>
      <c r="M27" s="6">
        <v>7.2269999999999999E-3</v>
      </c>
      <c r="Q27" s="4">
        <f t="shared" si="21"/>
        <v>12.5</v>
      </c>
      <c r="R27">
        <f t="shared" si="0"/>
        <v>500000</v>
      </c>
      <c r="S27">
        <f t="shared" si="1"/>
        <v>2666.1810368799529</v>
      </c>
      <c r="U27">
        <f t="shared" si="13"/>
        <v>7.2269999999999999E-3</v>
      </c>
      <c r="V27">
        <f t="shared" si="14"/>
        <v>0.01</v>
      </c>
      <c r="W27">
        <f t="shared" si="15"/>
        <v>0.71755804424468483</v>
      </c>
      <c r="X27">
        <f t="shared" si="16"/>
        <v>5.1857919857563372E-3</v>
      </c>
      <c r="Y27">
        <f t="shared" si="17"/>
        <v>7.1755804424468482E-3</v>
      </c>
      <c r="Z27">
        <f t="shared" si="18"/>
        <v>0.70519667181648171</v>
      </c>
      <c r="AB27">
        <f t="shared" si="19"/>
        <v>1940.4433791718427</v>
      </c>
      <c r="AC27">
        <f t="shared" si="2"/>
        <v>1880.181993667959</v>
      </c>
      <c r="AE27">
        <f t="shared" si="3"/>
        <v>0</v>
      </c>
      <c r="AF27">
        <f t="shared" si="4"/>
        <v>0</v>
      </c>
      <c r="AG27">
        <f t="shared" si="4"/>
        <v>-8.8149583977060217</v>
      </c>
      <c r="AH27">
        <f t="shared" si="5"/>
        <v>-2592.8959928781687</v>
      </c>
      <c r="AI27">
        <f t="shared" si="6"/>
        <v>-2601.7109512758748</v>
      </c>
      <c r="AJ27">
        <f t="shared" si="7"/>
        <v>60.26138550388373</v>
      </c>
      <c r="AK27">
        <f t="shared" si="22"/>
        <v>135.83103654202901</v>
      </c>
      <c r="AL27">
        <f t="shared" si="8"/>
        <v>-2405.618529229962</v>
      </c>
      <c r="AN27">
        <f t="shared" si="9"/>
        <v>0</v>
      </c>
      <c r="AO27">
        <f t="shared" si="9"/>
        <v>0</v>
      </c>
      <c r="AP27">
        <f t="shared" si="9"/>
        <v>-0.58074800008245886</v>
      </c>
      <c r="AQ27">
        <f t="shared" si="9"/>
        <v>-170.82544174884455</v>
      </c>
      <c r="AR27">
        <f t="shared" si="9"/>
        <v>-171.40618974892701</v>
      </c>
      <c r="AS27">
        <f t="shared" si="9"/>
        <v>3.9701468270895059</v>
      </c>
      <c r="AT27">
        <f t="shared" si="9"/>
        <v>8.9488343860407973</v>
      </c>
      <c r="AU27">
        <f t="shared" si="9"/>
        <v>-158.4872085357967</v>
      </c>
      <c r="AW27">
        <v>24</v>
      </c>
      <c r="AX27">
        <f>IF(Z27&gt;0, (R27*SUMPRODUCT(K27:$K$98, X27:$X$98)-K27*$AZ$3)/Z27, 0)</f>
        <v>2666.1810368799529</v>
      </c>
    </row>
    <row r="28" spans="5:50" x14ac:dyDescent="0.25">
      <c r="E28">
        <v>2028</v>
      </c>
      <c r="F28" s="5">
        <f>EconomicRates!C68</f>
        <v>3.5571999999999999E-2</v>
      </c>
      <c r="G28" s="5">
        <f>EconomicRates!D68</f>
        <v>7.0000000000000007E-2</v>
      </c>
      <c r="H28" s="5">
        <f t="shared" si="10"/>
        <v>0.12000000000000001</v>
      </c>
      <c r="I28" s="5">
        <f t="shared" si="11"/>
        <v>1.1200000000000001</v>
      </c>
      <c r="J28">
        <f t="shared" si="12"/>
        <v>0.89285714285714279</v>
      </c>
      <c r="K28">
        <f t="shared" si="20"/>
        <v>5.8823306552253651E-2</v>
      </c>
      <c r="L28" s="2">
        <v>25</v>
      </c>
      <c r="M28" s="6">
        <v>7.6860000000000001E-3</v>
      </c>
      <c r="Q28" s="4">
        <f t="shared" si="21"/>
        <v>12.5</v>
      </c>
      <c r="R28">
        <f t="shared" si="0"/>
        <v>500000</v>
      </c>
      <c r="S28">
        <f t="shared" si="1"/>
        <v>2626.6063485950267</v>
      </c>
      <c r="U28">
        <f t="shared" si="13"/>
        <v>7.6860000000000001E-3</v>
      </c>
      <c r="V28">
        <f t="shared" si="14"/>
        <v>0.01</v>
      </c>
      <c r="W28">
        <f t="shared" si="15"/>
        <v>0.70519667181648171</v>
      </c>
      <c r="X28">
        <f t="shared" si="16"/>
        <v>5.4201416195814789E-3</v>
      </c>
      <c r="Y28">
        <f t="shared" si="17"/>
        <v>7.0519667181648173E-3</v>
      </c>
      <c r="Z28">
        <f t="shared" si="18"/>
        <v>0.69272456347873546</v>
      </c>
      <c r="AB28">
        <f t="shared" si="19"/>
        <v>1880.181993667959</v>
      </c>
      <c r="AC28">
        <f t="shared" si="2"/>
        <v>1819.514736260965</v>
      </c>
      <c r="AE28">
        <f t="shared" si="3"/>
        <v>0</v>
      </c>
      <c r="AF28">
        <f t="shared" si="4"/>
        <v>0</v>
      </c>
      <c r="AG28">
        <f t="shared" si="4"/>
        <v>-8.6590570434841929</v>
      </c>
      <c r="AH28">
        <f t="shared" si="5"/>
        <v>-2710.0708097907395</v>
      </c>
      <c r="AI28">
        <f t="shared" si="6"/>
        <v>-2718.7298668342237</v>
      </c>
      <c r="AJ28">
        <f t="shared" si="7"/>
        <v>60.66725740699394</v>
      </c>
      <c r="AK28">
        <f t="shared" si="22"/>
        <v>131.61273955675713</v>
      </c>
      <c r="AL28">
        <f t="shared" si="8"/>
        <v>-2526.4498698704724</v>
      </c>
      <c r="AN28">
        <f t="shared" si="9"/>
        <v>0</v>
      </c>
      <c r="AO28">
        <f t="shared" si="9"/>
        <v>0</v>
      </c>
      <c r="AP28">
        <f t="shared" si="9"/>
        <v>-0.50935436692232183</v>
      </c>
      <c r="AQ28">
        <f t="shared" si="9"/>
        <v>-159.41532602263496</v>
      </c>
      <c r="AR28">
        <f t="shared" si="9"/>
        <v>-159.9246803895573</v>
      </c>
      <c r="AS28">
        <f t="shared" si="9"/>
        <v>3.5686486801360857</v>
      </c>
      <c r="AT28">
        <f t="shared" si="9"/>
        <v>7.7418965251290457</v>
      </c>
      <c r="AU28">
        <f t="shared" si="9"/>
        <v>-148.61413518429214</v>
      </c>
      <c r="AW28">
        <v>25</v>
      </c>
      <c r="AX28">
        <f>IF(Z28&gt;0, (R28*SUMPRODUCT(K28:$K$98, X28:$X$98)-K28*$AZ$3)/Z28, 0)</f>
        <v>2626.6063485950267</v>
      </c>
    </row>
    <row r="29" spans="5:50" x14ac:dyDescent="0.25">
      <c r="E29">
        <v>2029</v>
      </c>
      <c r="F29" s="5">
        <f>EconomicRates!C69</f>
        <v>3.5571999999999999E-2</v>
      </c>
      <c r="G29" s="5">
        <f>EconomicRates!D69</f>
        <v>7.0000000000000007E-2</v>
      </c>
      <c r="H29" s="5">
        <f t="shared" si="10"/>
        <v>0.12000000000000001</v>
      </c>
      <c r="I29" s="5">
        <f t="shared" si="11"/>
        <v>1.1200000000000001</v>
      </c>
      <c r="J29">
        <f t="shared" si="12"/>
        <v>0.89285714285714279</v>
      </c>
      <c r="K29">
        <f t="shared" si="20"/>
        <v>5.2520809421655039E-2</v>
      </c>
      <c r="L29" s="2">
        <v>26</v>
      </c>
      <c r="M29" s="6">
        <v>8.2030000000000002E-3</v>
      </c>
      <c r="Q29" s="4">
        <f t="shared" si="21"/>
        <v>12.5</v>
      </c>
      <c r="R29">
        <f t="shared" si="0"/>
        <v>500000</v>
      </c>
      <c r="S29">
        <f t="shared" si="1"/>
        <v>2585.5262640143433</v>
      </c>
      <c r="U29">
        <f t="shared" si="13"/>
        <v>8.2030000000000002E-3</v>
      </c>
      <c r="V29">
        <f t="shared" si="14"/>
        <v>0.01</v>
      </c>
      <c r="W29">
        <f t="shared" si="15"/>
        <v>0.69272456347873546</v>
      </c>
      <c r="X29">
        <f t="shared" si="16"/>
        <v>5.6824195942160672E-3</v>
      </c>
      <c r="Y29">
        <f t="shared" si="17"/>
        <v>6.9272456347873549E-3</v>
      </c>
      <c r="Z29">
        <f t="shared" si="18"/>
        <v>0.68011489824973204</v>
      </c>
      <c r="AB29">
        <f t="shared" si="19"/>
        <v>1819.514736260965</v>
      </c>
      <c r="AC29">
        <f t="shared" si="2"/>
        <v>1758.4549319721248</v>
      </c>
      <c r="AE29">
        <f t="shared" si="3"/>
        <v>0</v>
      </c>
      <c r="AF29">
        <f t="shared" si="4"/>
        <v>0</v>
      </c>
      <c r="AG29">
        <f t="shared" si="4"/>
        <v>-8.5014362281216513</v>
      </c>
      <c r="AH29">
        <f t="shared" si="5"/>
        <v>-2841.2097971080334</v>
      </c>
      <c r="AI29">
        <f t="shared" si="6"/>
        <v>-2849.7112333361551</v>
      </c>
      <c r="AJ29">
        <f t="shared" si="7"/>
        <v>61.059804288840269</v>
      </c>
      <c r="AK29">
        <f t="shared" si="22"/>
        <v>127.36603153826756</v>
      </c>
      <c r="AL29">
        <f t="shared" si="8"/>
        <v>-2661.2853975090475</v>
      </c>
      <c r="AN29">
        <f t="shared" si="9"/>
        <v>0</v>
      </c>
      <c r="AO29">
        <f t="shared" si="9"/>
        <v>0</v>
      </c>
      <c r="AP29">
        <f t="shared" si="9"/>
        <v>-0.44650231194753109</v>
      </c>
      <c r="AQ29">
        <f t="shared" si="9"/>
        <v>-149.22263828085019</v>
      </c>
      <c r="AR29">
        <f t="shared" si="9"/>
        <v>-149.66914059279773</v>
      </c>
      <c r="AS29">
        <f t="shared" si="9"/>
        <v>3.2069103443777349</v>
      </c>
      <c r="AT29">
        <f t="shared" si="9"/>
        <v>6.6893670692138558</v>
      </c>
      <c r="AU29">
        <f t="shared" si="9"/>
        <v>-139.77286317920615</v>
      </c>
      <c r="AW29">
        <v>26</v>
      </c>
      <c r="AX29">
        <f>IF(Z29&gt;0, (R29*SUMPRODUCT(K29:$K$98, X29:$X$98)-K29*$AZ$3)/Z29, 0)</f>
        <v>2585.5262640143433</v>
      </c>
    </row>
    <row r="30" spans="5:50" x14ac:dyDescent="0.25">
      <c r="E30">
        <v>2030</v>
      </c>
      <c r="F30" s="5">
        <f>EconomicRates!C70</f>
        <v>3.5571999999999999E-2</v>
      </c>
      <c r="G30" s="5">
        <f>EconomicRates!D70</f>
        <v>7.0000000000000007E-2</v>
      </c>
      <c r="H30" s="5">
        <f t="shared" si="10"/>
        <v>0.12000000000000001</v>
      </c>
      <c r="I30" s="5">
        <f t="shared" si="11"/>
        <v>1.1200000000000001</v>
      </c>
      <c r="J30">
        <f t="shared" si="12"/>
        <v>0.89285714285714279</v>
      </c>
      <c r="K30">
        <f t="shared" si="20"/>
        <v>4.6893579840763422E-2</v>
      </c>
      <c r="L30" s="2">
        <v>27</v>
      </c>
      <c r="M30" s="6">
        <v>8.7950000000000007E-3</v>
      </c>
      <c r="Q30" s="4">
        <f t="shared" si="21"/>
        <v>12.5</v>
      </c>
      <c r="R30">
        <f t="shared" si="0"/>
        <v>500000</v>
      </c>
      <c r="S30">
        <f t="shared" si="1"/>
        <v>2543.0361064615622</v>
      </c>
      <c r="U30">
        <f t="shared" si="13"/>
        <v>8.7950000000000007E-3</v>
      </c>
      <c r="V30">
        <f t="shared" si="14"/>
        <v>0.01</v>
      </c>
      <c r="W30">
        <f t="shared" si="15"/>
        <v>0.68011489824973204</v>
      </c>
      <c r="X30">
        <f t="shared" si="16"/>
        <v>5.9816105301063937E-3</v>
      </c>
      <c r="Y30">
        <f t="shared" si="17"/>
        <v>6.8011489824973204E-3</v>
      </c>
      <c r="Z30">
        <f t="shared" si="18"/>
        <v>0.66733213873712838</v>
      </c>
      <c r="AB30">
        <f t="shared" si="19"/>
        <v>1758.4549319721248</v>
      </c>
      <c r="AC30">
        <f t="shared" si="2"/>
        <v>1697.0497238107339</v>
      </c>
      <c r="AE30">
        <f t="shared" si="3"/>
        <v>0</v>
      </c>
      <c r="AF30">
        <f t="shared" si="4"/>
        <v>0</v>
      </c>
      <c r="AG30">
        <f t="shared" si="4"/>
        <v>-8.3416517342141052</v>
      </c>
      <c r="AH30">
        <f t="shared" si="5"/>
        <v>-2990.8052650531968</v>
      </c>
      <c r="AI30">
        <f t="shared" si="6"/>
        <v>-2999.1469167874106</v>
      </c>
      <c r="AJ30">
        <f t="shared" si="7"/>
        <v>61.405208161390874</v>
      </c>
      <c r="AK30">
        <f t="shared" si="22"/>
        <v>123.09184523804875</v>
      </c>
      <c r="AL30">
        <f t="shared" si="8"/>
        <v>-2814.649863387971</v>
      </c>
      <c r="AN30">
        <f t="shared" si="9"/>
        <v>0</v>
      </c>
      <c r="AO30">
        <f t="shared" si="9"/>
        <v>0</v>
      </c>
      <c r="AP30">
        <f t="shared" si="9"/>
        <v>-0.39116991160221182</v>
      </c>
      <c r="AQ30">
        <f t="shared" si="9"/>
        <v>-140.24956548494768</v>
      </c>
      <c r="AR30">
        <f t="shared" si="9"/>
        <v>-140.6407353965499</v>
      </c>
      <c r="AS30">
        <f t="shared" si="9"/>
        <v>2.8795100315548807</v>
      </c>
      <c r="AT30">
        <f t="shared" si="9"/>
        <v>5.7722172724173335</v>
      </c>
      <c r="AU30">
        <f t="shared" si="9"/>
        <v>-131.98900809257768</v>
      </c>
      <c r="AW30">
        <v>27</v>
      </c>
      <c r="AX30">
        <f>IF(Z30&gt;0, (R30*SUMPRODUCT(K30:$K$98, X30:$X$98)-K30*$AZ$3)/Z30, 0)</f>
        <v>2543.0361064615622</v>
      </c>
    </row>
    <row r="31" spans="5:50" x14ac:dyDescent="0.25">
      <c r="E31">
        <v>2031</v>
      </c>
      <c r="F31" s="5">
        <f>EconomicRates!C71</f>
        <v>3.5571999999999999E-2</v>
      </c>
      <c r="G31" s="5">
        <f>EconomicRates!D71</f>
        <v>7.0000000000000007E-2</v>
      </c>
      <c r="H31" s="5">
        <f t="shared" si="10"/>
        <v>0.12000000000000001</v>
      </c>
      <c r="I31" s="5">
        <f t="shared" si="11"/>
        <v>1.1200000000000001</v>
      </c>
      <c r="J31">
        <f t="shared" si="12"/>
        <v>0.89285714285714279</v>
      </c>
      <c r="K31">
        <f t="shared" si="20"/>
        <v>4.1869267714967337E-2</v>
      </c>
      <c r="L31" s="2">
        <v>28</v>
      </c>
      <c r="M31" s="6">
        <v>9.4780000000000003E-3</v>
      </c>
      <c r="Q31" s="4">
        <f t="shared" si="21"/>
        <v>12.5</v>
      </c>
      <c r="R31">
        <f t="shared" si="0"/>
        <v>500000</v>
      </c>
      <c r="S31">
        <f t="shared" si="1"/>
        <v>2499.0432555520615</v>
      </c>
      <c r="U31">
        <f t="shared" si="13"/>
        <v>9.4780000000000003E-3</v>
      </c>
      <c r="V31">
        <f t="shared" si="14"/>
        <v>0.01</v>
      </c>
      <c r="W31">
        <f t="shared" si="15"/>
        <v>0.66733213873712838</v>
      </c>
      <c r="X31">
        <f t="shared" si="16"/>
        <v>6.3249740109505032E-3</v>
      </c>
      <c r="Y31">
        <f t="shared" si="17"/>
        <v>6.6733213873712838E-3</v>
      </c>
      <c r="Z31">
        <f t="shared" si="18"/>
        <v>0.65433384333880651</v>
      </c>
      <c r="AB31">
        <f t="shared" si="19"/>
        <v>1697.0497238107339</v>
      </c>
      <c r="AC31">
        <f t="shared" si="2"/>
        <v>1635.2085780753036</v>
      </c>
      <c r="AE31">
        <f t="shared" si="3"/>
        <v>0</v>
      </c>
      <c r="AF31">
        <f t="shared" si="4"/>
        <v>0</v>
      </c>
      <c r="AG31">
        <f t="shared" si="4"/>
        <v>-8.1791730417350816</v>
      </c>
      <c r="AH31">
        <f t="shared" si="5"/>
        <v>-3162.4870054752514</v>
      </c>
      <c r="AI31">
        <f t="shared" si="6"/>
        <v>-3170.6661785169863</v>
      </c>
      <c r="AJ31">
        <f t="shared" si="7"/>
        <v>61.841145735430246</v>
      </c>
      <c r="AK31">
        <f t="shared" si="22"/>
        <v>118.79348066675138</v>
      </c>
      <c r="AL31">
        <f t="shared" si="8"/>
        <v>-2990.0315521148045</v>
      </c>
      <c r="AN31">
        <f t="shared" si="9"/>
        <v>0</v>
      </c>
      <c r="AO31">
        <f t="shared" si="9"/>
        <v>0</v>
      </c>
      <c r="AP31">
        <f t="shared" si="9"/>
        <v>-0.34245598577144987</v>
      </c>
      <c r="AQ31">
        <f t="shared" si="9"/>
        <v>-132.41101507734868</v>
      </c>
      <c r="AR31">
        <f t="shared" si="9"/>
        <v>-132.75347106312012</v>
      </c>
      <c r="AS31">
        <f t="shared" si="9"/>
        <v>2.5892434865970397</v>
      </c>
      <c r="AT31">
        <f t="shared" si="9"/>
        <v>4.9737960448290099</v>
      </c>
      <c r="AU31">
        <f t="shared" si="9"/>
        <v>-125.19043153169406</v>
      </c>
      <c r="AW31">
        <v>28</v>
      </c>
      <c r="AX31">
        <f>IF(Z31&gt;0, (R31*SUMPRODUCT(K31:$K$98, X31:$X$98)-K31*$AZ$3)/Z31, 0)</f>
        <v>2499.0432555520615</v>
      </c>
    </row>
    <row r="32" spans="5:50" x14ac:dyDescent="0.25">
      <c r="E32">
        <v>2032</v>
      </c>
      <c r="F32" s="5">
        <f>EconomicRates!C72</f>
        <v>3.5571999999999999E-2</v>
      </c>
      <c r="G32" s="5">
        <f>EconomicRates!D72</f>
        <v>7.0000000000000007E-2</v>
      </c>
      <c r="H32" s="5">
        <f t="shared" si="10"/>
        <v>0.12000000000000001</v>
      </c>
      <c r="I32" s="5">
        <f t="shared" si="11"/>
        <v>1.1200000000000001</v>
      </c>
      <c r="J32">
        <f t="shared" si="12"/>
        <v>0.89285714285714279</v>
      </c>
      <c r="K32">
        <f t="shared" si="20"/>
        <v>3.7383274745506546E-2</v>
      </c>
      <c r="L32" s="2">
        <v>29</v>
      </c>
      <c r="M32" s="6">
        <v>1.0265E-2</v>
      </c>
      <c r="Q32" s="4">
        <f t="shared" si="21"/>
        <v>12.5</v>
      </c>
      <c r="R32">
        <f t="shared" si="0"/>
        <v>500000</v>
      </c>
      <c r="S32">
        <f t="shared" si="1"/>
        <v>2453.3917298309329</v>
      </c>
      <c r="U32">
        <f t="shared" si="13"/>
        <v>1.0265E-2</v>
      </c>
      <c r="V32">
        <f t="shared" si="14"/>
        <v>0.01</v>
      </c>
      <c r="W32">
        <f t="shared" si="15"/>
        <v>0.65433384333880651</v>
      </c>
      <c r="X32">
        <f t="shared" si="16"/>
        <v>6.716736901872849E-3</v>
      </c>
      <c r="Y32">
        <f t="shared" si="17"/>
        <v>6.5433384333880651E-3</v>
      </c>
      <c r="Z32">
        <f t="shared" si="18"/>
        <v>0.64107376800354565</v>
      </c>
      <c r="AB32">
        <f t="shared" si="19"/>
        <v>1635.2085780753036</v>
      </c>
      <c r="AC32">
        <f t="shared" si="2"/>
        <v>1572.8050806314532</v>
      </c>
      <c r="AE32">
        <f t="shared" si="3"/>
        <v>0</v>
      </c>
      <c r="AF32">
        <f t="shared" si="4"/>
        <v>0</v>
      </c>
      <c r="AG32">
        <f t="shared" si="4"/>
        <v>-8.0134221000443198</v>
      </c>
      <c r="AH32">
        <f t="shared" si="5"/>
        <v>-3358.3684509364243</v>
      </c>
      <c r="AI32">
        <f t="shared" si="6"/>
        <v>-3366.3818730364687</v>
      </c>
      <c r="AJ32">
        <f t="shared" si="7"/>
        <v>62.403497443850483</v>
      </c>
      <c r="AK32">
        <f t="shared" si="22"/>
        <v>114.46460046527126</v>
      </c>
      <c r="AL32">
        <f t="shared" si="8"/>
        <v>-3189.5137751273469</v>
      </c>
      <c r="AN32">
        <f t="shared" si="9"/>
        <v>0</v>
      </c>
      <c r="AO32">
        <f t="shared" si="9"/>
        <v>0</v>
      </c>
      <c r="AP32">
        <f t="shared" si="9"/>
        <v>-0.29956796001767083</v>
      </c>
      <c r="AQ32">
        <f t="shared" si="9"/>
        <v>-125.54681049799757</v>
      </c>
      <c r="AR32">
        <f t="shared" si="9"/>
        <v>-125.84637845801525</v>
      </c>
      <c r="AS32">
        <f t="shared" si="9"/>
        <v>2.3328470900239782</v>
      </c>
      <c r="AT32">
        <f t="shared" si="9"/>
        <v>4.279061607827872</v>
      </c>
      <c r="AU32">
        <f t="shared" si="9"/>
        <v>-119.23446976016339</v>
      </c>
      <c r="AW32">
        <v>29</v>
      </c>
      <c r="AX32">
        <f>IF(Z32&gt;0, (R32*SUMPRODUCT(K32:$K$98, X32:$X$98)-K32*$AZ$3)/Z32, 0)</f>
        <v>2453.3917298309329</v>
      </c>
    </row>
    <row r="33" spans="5:50" x14ac:dyDescent="0.25">
      <c r="E33">
        <v>2033</v>
      </c>
      <c r="F33" s="5">
        <f>EconomicRates!C73</f>
        <v>3.5571999999999999E-2</v>
      </c>
      <c r="G33" s="5">
        <f>EconomicRates!D73</f>
        <v>7.0000000000000007E-2</v>
      </c>
      <c r="H33" s="5">
        <f t="shared" si="10"/>
        <v>0.12000000000000001</v>
      </c>
      <c r="I33" s="5">
        <f t="shared" si="11"/>
        <v>1.1200000000000001</v>
      </c>
      <c r="J33">
        <f t="shared" si="12"/>
        <v>0.89285714285714279</v>
      </c>
      <c r="K33">
        <f t="shared" si="20"/>
        <v>3.337792387991656E-2</v>
      </c>
      <c r="L33" s="2">
        <v>30</v>
      </c>
      <c r="M33" s="6">
        <v>1.1204E-2</v>
      </c>
      <c r="Q33" s="4">
        <f t="shared" si="21"/>
        <v>12.5</v>
      </c>
      <c r="R33">
        <f t="shared" si="0"/>
        <v>500000</v>
      </c>
      <c r="S33">
        <f t="shared" si="1"/>
        <v>2406.0749729871382</v>
      </c>
      <c r="U33">
        <f t="shared" si="13"/>
        <v>1.1204E-2</v>
      </c>
      <c r="V33">
        <f t="shared" si="14"/>
        <v>0.01</v>
      </c>
      <c r="W33">
        <f t="shared" si="15"/>
        <v>0.64107376800354565</v>
      </c>
      <c r="X33">
        <f t="shared" si="16"/>
        <v>7.1825904967117256E-3</v>
      </c>
      <c r="Y33">
        <f t="shared" si="17"/>
        <v>6.4107376800354565E-3</v>
      </c>
      <c r="Z33">
        <f t="shared" si="18"/>
        <v>0.62748043982679846</v>
      </c>
      <c r="AB33">
        <f t="shared" si="19"/>
        <v>1572.8050806314532</v>
      </c>
      <c r="AC33">
        <f t="shared" si="2"/>
        <v>1509.7649823062218</v>
      </c>
      <c r="AE33">
        <f t="shared" si="3"/>
        <v>0</v>
      </c>
      <c r="AF33">
        <f t="shared" si="4"/>
        <v>0</v>
      </c>
      <c r="AG33">
        <f t="shared" si="4"/>
        <v>-7.8435054978349807</v>
      </c>
      <c r="AH33">
        <f t="shared" si="5"/>
        <v>-3591.2952483558629</v>
      </c>
      <c r="AI33">
        <f t="shared" si="6"/>
        <v>-3599.1387538536978</v>
      </c>
      <c r="AJ33">
        <f t="shared" si="7"/>
        <v>63.040098325231384</v>
      </c>
      <c r="AK33">
        <f t="shared" si="22"/>
        <v>110.09635564420174</v>
      </c>
      <c r="AL33">
        <f t="shared" si="8"/>
        <v>-3426.0022998842646</v>
      </c>
      <c r="AN33">
        <f t="shared" si="9"/>
        <v>0</v>
      </c>
      <c r="AO33">
        <f t="shared" si="9"/>
        <v>0</v>
      </c>
      <c r="AP33">
        <f t="shared" si="9"/>
        <v>-0.26179992945844305</v>
      </c>
      <c r="AQ33">
        <f t="shared" si="9"/>
        <v>-119.86997942992802</v>
      </c>
      <c r="AR33">
        <f t="shared" si="9"/>
        <v>-120.13177935938647</v>
      </c>
      <c r="AS33">
        <f t="shared" si="9"/>
        <v>2.1041476032820285</v>
      </c>
      <c r="AT33">
        <f t="shared" si="9"/>
        <v>3.6747877781483873</v>
      </c>
      <c r="AU33">
        <f t="shared" si="9"/>
        <v>-114.35284397795606</v>
      </c>
      <c r="AW33">
        <v>30</v>
      </c>
      <c r="AX33">
        <f>IF(Z33&gt;0, (R33*SUMPRODUCT(K33:$K$98, X33:$X$98)-K33*$AZ$3)/Z33, 0)</f>
        <v>2406.0749729871382</v>
      </c>
    </row>
    <row r="34" spans="5:50" x14ac:dyDescent="0.25">
      <c r="E34">
        <v>2034</v>
      </c>
      <c r="F34" s="5">
        <f>EconomicRates!C74</f>
        <v>3.5571999999999999E-2</v>
      </c>
      <c r="G34" s="5">
        <f>EconomicRates!D74</f>
        <v>7.0000000000000007E-2</v>
      </c>
      <c r="H34" s="5">
        <f t="shared" si="10"/>
        <v>0.12000000000000001</v>
      </c>
      <c r="I34" s="5">
        <f t="shared" si="11"/>
        <v>1.1200000000000001</v>
      </c>
      <c r="J34">
        <f t="shared" si="12"/>
        <v>0.89285714285714279</v>
      </c>
      <c r="K34">
        <f t="shared" si="20"/>
        <v>2.9801717749925499E-2</v>
      </c>
      <c r="L34" s="2">
        <v>31</v>
      </c>
      <c r="M34" s="6">
        <v>1.2285000000000001E-2</v>
      </c>
      <c r="Q34" s="4">
        <f t="shared" si="21"/>
        <v>12.5</v>
      </c>
      <c r="R34">
        <f t="shared" si="0"/>
        <v>500000</v>
      </c>
      <c r="S34">
        <f t="shared" si="1"/>
        <v>2356.4980386839984</v>
      </c>
      <c r="U34">
        <f t="shared" si="13"/>
        <v>1.2285000000000001E-2</v>
      </c>
      <c r="V34">
        <f t="shared" si="14"/>
        <v>0.01</v>
      </c>
      <c r="W34">
        <f t="shared" si="15"/>
        <v>0.62748043982679846</v>
      </c>
      <c r="X34">
        <f t="shared" si="16"/>
        <v>7.7085972032722196E-3</v>
      </c>
      <c r="Y34">
        <f t="shared" si="17"/>
        <v>6.2748043982679847E-3</v>
      </c>
      <c r="Z34">
        <f t="shared" si="18"/>
        <v>0.61349703822525825</v>
      </c>
      <c r="AB34">
        <f t="shared" si="19"/>
        <v>1509.7649823062218</v>
      </c>
      <c r="AC34">
        <f t="shared" si="2"/>
        <v>1445.7045673162631</v>
      </c>
      <c r="AE34">
        <f t="shared" si="3"/>
        <v>0</v>
      </c>
      <c r="AF34">
        <f t="shared" si="4"/>
        <v>0</v>
      </c>
      <c r="AG34">
        <f t="shared" si="4"/>
        <v>-7.6687129778157281</v>
      </c>
      <c r="AH34">
        <f t="shared" si="5"/>
        <v>-3854.2986016361097</v>
      </c>
      <c r="AI34">
        <f t="shared" si="6"/>
        <v>-3861.9673146139253</v>
      </c>
      <c r="AJ34">
        <f t="shared" si="7"/>
        <v>64.060414989958645</v>
      </c>
      <c r="AK34">
        <f t="shared" si="22"/>
        <v>105.68354876143553</v>
      </c>
      <c r="AL34">
        <f t="shared" si="8"/>
        <v>-3692.2233508625313</v>
      </c>
      <c r="AN34">
        <f t="shared" si="9"/>
        <v>0</v>
      </c>
      <c r="AO34">
        <f t="shared" si="9"/>
        <v>0</v>
      </c>
      <c r="AP34">
        <f t="shared" si="9"/>
        <v>-0.22854081967005502</v>
      </c>
      <c r="AQ34">
        <f t="shared" si="9"/>
        <v>-114.86471904989187</v>
      </c>
      <c r="AR34">
        <f t="shared" si="9"/>
        <v>-115.09325986956193</v>
      </c>
      <c r="AS34">
        <f t="shared" si="9"/>
        <v>1.909110406473844</v>
      </c>
      <c r="AT34">
        <f t="shared" si="9"/>
        <v>3.1495512909987902</v>
      </c>
      <c r="AU34">
        <f t="shared" ref="AU34:AU79" si="23">AL34*$K34</f>
        <v>-110.0345981720893</v>
      </c>
      <c r="AW34">
        <v>31</v>
      </c>
      <c r="AX34">
        <f>IF(Z34&gt;0, (R34*SUMPRODUCT(K34:$K$98, X34:$X$98)-K34*$AZ$3)/Z34, 0)</f>
        <v>2356.4980386839984</v>
      </c>
    </row>
    <row r="35" spans="5:50" x14ac:dyDescent="0.25">
      <c r="E35">
        <v>2035</v>
      </c>
      <c r="F35" s="5">
        <f>EconomicRates!C75</f>
        <v>3.5571999999999999E-2</v>
      </c>
      <c r="G35" s="5">
        <f>EconomicRates!D75</f>
        <v>7.0000000000000007E-2</v>
      </c>
      <c r="H35" s="5">
        <f t="shared" si="10"/>
        <v>0.12000000000000001</v>
      </c>
      <c r="I35" s="5">
        <f t="shared" si="11"/>
        <v>1.1200000000000001</v>
      </c>
      <c r="J35">
        <f t="shared" si="12"/>
        <v>0.89285714285714279</v>
      </c>
      <c r="K35">
        <f t="shared" si="20"/>
        <v>2.660867656243348E-2</v>
      </c>
      <c r="L35" s="2">
        <v>32</v>
      </c>
      <c r="M35" s="6">
        <v>1.3528E-2</v>
      </c>
      <c r="Q35" s="4">
        <f t="shared" si="21"/>
        <v>12.5</v>
      </c>
      <c r="R35">
        <f t="shared" si="0"/>
        <v>500000</v>
      </c>
      <c r="S35">
        <f t="shared" si="1"/>
        <v>2304.7167897756744</v>
      </c>
      <c r="U35">
        <f t="shared" si="13"/>
        <v>1.3528E-2</v>
      </c>
      <c r="V35">
        <f t="shared" si="14"/>
        <v>0.01</v>
      </c>
      <c r="W35">
        <f t="shared" si="15"/>
        <v>0.61349703822525825</v>
      </c>
      <c r="X35">
        <f t="shared" si="16"/>
        <v>8.2993879331112932E-3</v>
      </c>
      <c r="Y35">
        <f t="shared" si="17"/>
        <v>6.1349703822525829E-3</v>
      </c>
      <c r="Z35">
        <f t="shared" si="18"/>
        <v>0.59906267990989437</v>
      </c>
      <c r="AB35">
        <f t="shared" si="19"/>
        <v>1445.7045673162631</v>
      </c>
      <c r="AC35">
        <f t="shared" si="2"/>
        <v>1380.6698165163441</v>
      </c>
      <c r="AE35">
        <f t="shared" si="3"/>
        <v>0</v>
      </c>
      <c r="AF35">
        <f t="shared" ref="AF35:AG66" si="24">-$Z35*P35</f>
        <v>0</v>
      </c>
      <c r="AG35">
        <f t="shared" si="24"/>
        <v>-7.4882834988736793</v>
      </c>
      <c r="AH35">
        <f t="shared" si="5"/>
        <v>-4149.6939665556465</v>
      </c>
      <c r="AI35">
        <f t="shared" ref="AI35:AI66" si="25">SUM(AE35:AH35)</f>
        <v>-4157.1822500545204</v>
      </c>
      <c r="AJ35">
        <f t="shared" si="7"/>
        <v>65.034750799919038</v>
      </c>
      <c r="AK35">
        <f t="shared" si="22"/>
        <v>101.19931971213843</v>
      </c>
      <c r="AL35">
        <f t="shared" ref="AL35:AL79" si="26">SUM(AI35:AK35)</f>
        <v>-3990.9481795424631</v>
      </c>
      <c r="AN35">
        <f t="shared" ref="AN35:AT66" si="27">AE35*$K35</f>
        <v>0</v>
      </c>
      <c r="AO35">
        <f t="shared" si="27"/>
        <v>0</v>
      </c>
      <c r="AP35">
        <f t="shared" si="27"/>
        <v>-0.19925331362933743</v>
      </c>
      <c r="AQ35">
        <f t="shared" si="27"/>
        <v>-110.41786458916086</v>
      </c>
      <c r="AR35">
        <f t="shared" si="27"/>
        <v>-110.6171179027902</v>
      </c>
      <c r="AS35">
        <f t="shared" si="27"/>
        <v>1.7304886493535077</v>
      </c>
      <c r="AT35">
        <f t="shared" si="27"/>
        <v>2.6927799665585903</v>
      </c>
      <c r="AU35">
        <f t="shared" si="23"/>
        <v>-106.19384928687811</v>
      </c>
      <c r="AW35">
        <v>32</v>
      </c>
      <c r="AX35">
        <f>IF(Z35&gt;0, (R35*SUMPRODUCT(K35:$K$98, X35:$X$98)-K35*$AZ$3)/Z35, 0)</f>
        <v>2304.7167897756744</v>
      </c>
    </row>
    <row r="36" spans="5:50" x14ac:dyDescent="0.25">
      <c r="E36">
        <v>2036</v>
      </c>
      <c r="F36" s="5">
        <f>EconomicRates!C76</f>
        <v>3.5571999999999999E-2</v>
      </c>
      <c r="G36" s="5">
        <f>EconomicRates!D76</f>
        <v>7.0000000000000007E-2</v>
      </c>
      <c r="H36" s="5">
        <f t="shared" si="10"/>
        <v>0.12000000000000001</v>
      </c>
      <c r="I36" s="5">
        <f t="shared" si="11"/>
        <v>1.1200000000000001</v>
      </c>
      <c r="J36">
        <f t="shared" si="12"/>
        <v>0.89285714285714279</v>
      </c>
      <c r="K36">
        <f t="shared" si="20"/>
        <v>2.3757746930744176E-2</v>
      </c>
      <c r="L36" s="2">
        <v>33</v>
      </c>
      <c r="M36" s="6">
        <v>1.4963000000000001E-2</v>
      </c>
      <c r="Q36" s="4">
        <f t="shared" si="21"/>
        <v>12.5</v>
      </c>
      <c r="R36">
        <f t="shared" si="0"/>
        <v>500000</v>
      </c>
      <c r="S36">
        <f t="shared" si="1"/>
        <v>2250.8549253720471</v>
      </c>
      <c r="U36">
        <f t="shared" si="13"/>
        <v>1.4963000000000001E-2</v>
      </c>
      <c r="V36">
        <f t="shared" si="14"/>
        <v>0.01</v>
      </c>
      <c r="W36">
        <f t="shared" si="15"/>
        <v>0.59906267990989437</v>
      </c>
      <c r="X36">
        <f t="shared" si="16"/>
        <v>8.9637748794917493E-3</v>
      </c>
      <c r="Y36">
        <f t="shared" si="17"/>
        <v>5.9906267990989439E-3</v>
      </c>
      <c r="Z36">
        <f t="shared" si="18"/>
        <v>0.58410827823130373</v>
      </c>
      <c r="AB36">
        <f t="shared" si="19"/>
        <v>1380.6698165163441</v>
      </c>
      <c r="AC36">
        <f t="shared" si="2"/>
        <v>1314.7429950075161</v>
      </c>
      <c r="AE36">
        <f t="shared" si="3"/>
        <v>0</v>
      </c>
      <c r="AF36">
        <f t="shared" si="24"/>
        <v>0</v>
      </c>
      <c r="AG36">
        <f t="shared" si="24"/>
        <v>-7.301353477891297</v>
      </c>
      <c r="AH36">
        <f t="shared" si="5"/>
        <v>-4481.8874397458749</v>
      </c>
      <c r="AI36">
        <f t="shared" si="25"/>
        <v>-4489.188793223766</v>
      </c>
      <c r="AJ36">
        <f t="shared" si="7"/>
        <v>65.92682150882797</v>
      </c>
      <c r="AK36">
        <f t="shared" si="22"/>
        <v>96.646887156144089</v>
      </c>
      <c r="AL36">
        <f t="shared" si="26"/>
        <v>-4326.6150845587945</v>
      </c>
      <c r="AN36">
        <f t="shared" si="27"/>
        <v>0</v>
      </c>
      <c r="AO36">
        <f t="shared" si="27"/>
        <v>0</v>
      </c>
      <c r="AP36">
        <f t="shared" si="27"/>
        <v>-0.17346370817965026</v>
      </c>
      <c r="AQ36">
        <f t="shared" si="27"/>
        <v>-106.47954756556344</v>
      </c>
      <c r="AR36">
        <f t="shared" si="27"/>
        <v>-106.65301127374308</v>
      </c>
      <c r="AS36">
        <f t="shared" si="27"/>
        <v>1.5662727413550768</v>
      </c>
      <c r="AT36">
        <f t="shared" si="27"/>
        <v>2.2961122866998611</v>
      </c>
      <c r="AU36">
        <f t="shared" si="23"/>
        <v>-102.79062624568816</v>
      </c>
      <c r="AW36">
        <v>33</v>
      </c>
      <c r="AX36">
        <f>IF(Z36&gt;0, (R36*SUMPRODUCT(K36:$K$98, X36:$X$98)-K36*$AZ$3)/Z36, 0)</f>
        <v>2250.8549253720471</v>
      </c>
    </row>
    <row r="37" spans="5:50" x14ac:dyDescent="0.25">
      <c r="E37">
        <v>2037</v>
      </c>
      <c r="F37" s="5">
        <f>EconomicRates!C77</f>
        <v>3.5571999999999999E-2</v>
      </c>
      <c r="G37" s="5">
        <f>EconomicRates!D77</f>
        <v>7.0000000000000007E-2</v>
      </c>
      <c r="H37" s="5">
        <f t="shared" si="10"/>
        <v>0.12000000000000001</v>
      </c>
      <c r="I37" s="5">
        <f t="shared" si="11"/>
        <v>1.1200000000000001</v>
      </c>
      <c r="J37">
        <f t="shared" si="12"/>
        <v>0.89285714285714279</v>
      </c>
      <c r="K37">
        <f t="shared" si="20"/>
        <v>2.1212274045307299E-2</v>
      </c>
      <c r="L37" s="2">
        <v>34</v>
      </c>
      <c r="M37" s="6">
        <v>1.6567999999999999E-2</v>
      </c>
      <c r="Q37" s="4">
        <f t="shared" si="21"/>
        <v>12.5</v>
      </c>
      <c r="R37">
        <f t="shared" si="0"/>
        <v>500000</v>
      </c>
      <c r="S37">
        <f t="shared" si="1"/>
        <v>2194.8825596138577</v>
      </c>
      <c r="U37">
        <f t="shared" si="13"/>
        <v>1.6567999999999999E-2</v>
      </c>
      <c r="V37">
        <f t="shared" si="14"/>
        <v>0.01</v>
      </c>
      <c r="W37">
        <f t="shared" si="15"/>
        <v>0.58410827823130373</v>
      </c>
      <c r="X37">
        <f t="shared" si="16"/>
        <v>9.6775059537362405E-3</v>
      </c>
      <c r="Y37">
        <f t="shared" si="17"/>
        <v>5.8410827823130373E-3</v>
      </c>
      <c r="Z37">
        <f t="shared" si="18"/>
        <v>0.56858968949525446</v>
      </c>
      <c r="AB37">
        <f t="shared" si="19"/>
        <v>1314.7429950075161</v>
      </c>
      <c r="AC37">
        <f t="shared" si="2"/>
        <v>1247.9875930493927</v>
      </c>
      <c r="AE37">
        <f t="shared" si="3"/>
        <v>0</v>
      </c>
      <c r="AF37">
        <f t="shared" si="24"/>
        <v>0</v>
      </c>
      <c r="AG37">
        <f t="shared" si="24"/>
        <v>-7.1073711186906809</v>
      </c>
      <c r="AH37">
        <f t="shared" si="5"/>
        <v>-4838.7529768681206</v>
      </c>
      <c r="AI37">
        <f t="shared" si="25"/>
        <v>-4845.8603479868116</v>
      </c>
      <c r="AJ37">
        <f t="shared" si="7"/>
        <v>66.755401958123457</v>
      </c>
      <c r="AK37">
        <f t="shared" si="22"/>
        <v>92.032009650526135</v>
      </c>
      <c r="AL37">
        <f t="shared" si="26"/>
        <v>-4687.072936378162</v>
      </c>
      <c r="AN37">
        <f t="shared" si="27"/>
        <v>0</v>
      </c>
      <c r="AO37">
        <f t="shared" si="27"/>
        <v>0</v>
      </c>
      <c r="AP37">
        <f t="shared" si="27"/>
        <v>-0.15076350391136903</v>
      </c>
      <c r="AQ37">
        <f t="shared" si="27"/>
        <v>-102.64095418287306</v>
      </c>
      <c r="AR37">
        <f t="shared" si="27"/>
        <v>-102.79171768678444</v>
      </c>
      <c r="AS37">
        <f t="shared" si="27"/>
        <v>1.4160338803403583</v>
      </c>
      <c r="AT37">
        <f t="shared" si="27"/>
        <v>1.9522082096473263</v>
      </c>
      <c r="AU37">
        <f t="shared" si="23"/>
        <v>-99.423475596796763</v>
      </c>
      <c r="AW37">
        <v>34</v>
      </c>
      <c r="AX37">
        <f>IF(Z37&gt;0, (R37*SUMPRODUCT(K37:$K$98, X37:$X$98)-K37*$AZ$3)/Z37, 0)</f>
        <v>2194.8825596138577</v>
      </c>
    </row>
    <row r="38" spans="5:50" x14ac:dyDescent="0.25">
      <c r="E38">
        <v>2038</v>
      </c>
      <c r="F38" s="5">
        <f>EconomicRates!C78</f>
        <v>3.5571999999999999E-2</v>
      </c>
      <c r="G38" s="5">
        <f>EconomicRates!D78</f>
        <v>7.0000000000000007E-2</v>
      </c>
      <c r="H38" s="5">
        <f t="shared" si="10"/>
        <v>0.12000000000000001</v>
      </c>
      <c r="I38" s="5">
        <f t="shared" si="11"/>
        <v>1.1200000000000001</v>
      </c>
      <c r="J38">
        <f t="shared" si="12"/>
        <v>0.89285714285714279</v>
      </c>
      <c r="K38">
        <f t="shared" si="20"/>
        <v>1.8939530397595803E-2</v>
      </c>
      <c r="L38" s="2">
        <v>35</v>
      </c>
      <c r="M38" s="6">
        <v>1.8353999999999999E-2</v>
      </c>
      <c r="Q38" s="4">
        <f t="shared" si="21"/>
        <v>12.5</v>
      </c>
      <c r="R38">
        <f t="shared" si="0"/>
        <v>500000</v>
      </c>
      <c r="S38">
        <f t="shared" si="1"/>
        <v>2137.3452312597828</v>
      </c>
      <c r="U38">
        <f t="shared" si="13"/>
        <v>1.8353999999999999E-2</v>
      </c>
      <c r="V38">
        <f t="shared" si="14"/>
        <v>0.01</v>
      </c>
      <c r="W38">
        <f t="shared" si="15"/>
        <v>0.56858968949525446</v>
      </c>
      <c r="X38">
        <f t="shared" si="16"/>
        <v>1.0435895160995899E-2</v>
      </c>
      <c r="Y38">
        <f t="shared" si="17"/>
        <v>5.6858968949525445E-3</v>
      </c>
      <c r="Z38">
        <f t="shared" si="18"/>
        <v>0.55246789743930602</v>
      </c>
      <c r="AB38">
        <f t="shared" si="19"/>
        <v>1247.9875930493927</v>
      </c>
      <c r="AC38">
        <f t="shared" si="2"/>
        <v>1180.8146260160195</v>
      </c>
      <c r="AE38">
        <f t="shared" si="3"/>
        <v>0</v>
      </c>
      <c r="AF38">
        <f t="shared" si="24"/>
        <v>0</v>
      </c>
      <c r="AG38">
        <f t="shared" si="24"/>
        <v>-6.9058487179913257</v>
      </c>
      <c r="AH38">
        <f t="shared" si="5"/>
        <v>-5217.9475804979502</v>
      </c>
      <c r="AI38">
        <f t="shared" si="25"/>
        <v>-5224.8534292159411</v>
      </c>
      <c r="AJ38">
        <f t="shared" si="7"/>
        <v>67.172967033373197</v>
      </c>
      <c r="AK38">
        <f t="shared" si="22"/>
        <v>87.359131513457498</v>
      </c>
      <c r="AL38">
        <f t="shared" si="26"/>
        <v>-5070.3213306691105</v>
      </c>
      <c r="AN38">
        <f t="shared" si="27"/>
        <v>0</v>
      </c>
      <c r="AO38">
        <f t="shared" si="27"/>
        <v>0</v>
      </c>
      <c r="AP38">
        <f t="shared" si="27"/>
        <v>-0.13079353171559471</v>
      </c>
      <c r="AQ38">
        <f t="shared" si="27"/>
        <v>-98.825476813902398</v>
      </c>
      <c r="AR38">
        <f t="shared" si="27"/>
        <v>-98.956270345617995</v>
      </c>
      <c r="AS38">
        <f t="shared" si="27"/>
        <v>1.2722244510252725</v>
      </c>
      <c r="AT38">
        <f t="shared" si="27"/>
        <v>1.6545409268066977</v>
      </c>
      <c r="AU38">
        <f t="shared" si="23"/>
        <v>-96.029504967786025</v>
      </c>
      <c r="AW38">
        <v>35</v>
      </c>
      <c r="AX38">
        <f>IF(Z38&gt;0, (R38*SUMPRODUCT(K38:$K$98, X38:$X$98)-K38*$AZ$3)/Z38, 0)</f>
        <v>2137.3452312597828</v>
      </c>
    </row>
    <row r="39" spans="5:50" x14ac:dyDescent="0.25">
      <c r="E39">
        <v>2039</v>
      </c>
      <c r="F39" s="5">
        <f>EconomicRates!C79</f>
        <v>3.5571999999999999E-2</v>
      </c>
      <c r="G39" s="5">
        <f>EconomicRates!D79</f>
        <v>7.0000000000000007E-2</v>
      </c>
      <c r="H39" s="5">
        <f t="shared" si="10"/>
        <v>0.12000000000000001</v>
      </c>
      <c r="I39" s="5">
        <f t="shared" si="11"/>
        <v>1.1200000000000001</v>
      </c>
      <c r="J39">
        <f t="shared" si="12"/>
        <v>0.89285714285714279</v>
      </c>
      <c r="K39">
        <f t="shared" si="20"/>
        <v>1.6910294997853393E-2</v>
      </c>
      <c r="L39" s="2">
        <v>36</v>
      </c>
      <c r="M39" s="6">
        <v>2.0303000000000002E-2</v>
      </c>
      <c r="Q39" s="4">
        <f t="shared" si="21"/>
        <v>12.5</v>
      </c>
      <c r="R39">
        <f t="shared" si="0"/>
        <v>500000</v>
      </c>
      <c r="S39">
        <f t="shared" si="1"/>
        <v>2078.7791388329051</v>
      </c>
      <c r="U39">
        <f t="shared" si="13"/>
        <v>2.0303000000000002E-2</v>
      </c>
      <c r="V39">
        <f t="shared" si="14"/>
        <v>0.01</v>
      </c>
      <c r="W39">
        <f t="shared" si="15"/>
        <v>0.55246789743930602</v>
      </c>
      <c r="X39">
        <f t="shared" si="16"/>
        <v>1.1216755721710232E-2</v>
      </c>
      <c r="Y39">
        <f t="shared" si="17"/>
        <v>5.52467897439306E-3</v>
      </c>
      <c r="Z39">
        <f t="shared" si="18"/>
        <v>0.53572646274320279</v>
      </c>
      <c r="AB39">
        <f t="shared" si="19"/>
        <v>1180.8146260160195</v>
      </c>
      <c r="AC39">
        <f t="shared" si="2"/>
        <v>1113.6569948713136</v>
      </c>
      <c r="AE39">
        <f t="shared" si="3"/>
        <v>0</v>
      </c>
      <c r="AF39">
        <f t="shared" si="24"/>
        <v>0</v>
      </c>
      <c r="AG39">
        <f t="shared" si="24"/>
        <v>-6.6965807842900347</v>
      </c>
      <c r="AH39">
        <f t="shared" si="5"/>
        <v>-5608.3778608551156</v>
      </c>
      <c r="AI39">
        <f t="shared" si="25"/>
        <v>-5615.0744416394054</v>
      </c>
      <c r="AJ39">
        <f t="shared" si="7"/>
        <v>67.157631144705874</v>
      </c>
      <c r="AK39">
        <f t="shared" si="22"/>
        <v>82.657023821121371</v>
      </c>
      <c r="AL39">
        <f t="shared" si="26"/>
        <v>-5465.2597866735778</v>
      </c>
      <c r="AN39">
        <f t="shared" si="27"/>
        <v>0</v>
      </c>
      <c r="AO39">
        <f t="shared" si="27"/>
        <v>0</v>
      </c>
      <c r="AP39">
        <f t="shared" si="27"/>
        <v>-0.11324115653930092</v>
      </c>
      <c r="AQ39">
        <f t="shared" si="27"/>
        <v>-94.839324086489981</v>
      </c>
      <c r="AR39">
        <f t="shared" si="27"/>
        <v>-94.952565243029269</v>
      </c>
      <c r="AS39">
        <f t="shared" si="27"/>
        <v>1.1356553540140031</v>
      </c>
      <c r="AT39">
        <f t="shared" si="27"/>
        <v>1.3977546564597574</v>
      </c>
      <c r="AU39">
        <f t="shared" si="23"/>
        <v>-92.419155232555511</v>
      </c>
      <c r="AW39">
        <v>36</v>
      </c>
      <c r="AX39">
        <f>IF(Z39&gt;0, (R39*SUMPRODUCT(K39:$K$98, X39:$X$98)-K39*$AZ$3)/Z39, 0)</f>
        <v>2078.7791388329051</v>
      </c>
    </row>
    <row r="40" spans="5:50" x14ac:dyDescent="0.25">
      <c r="E40">
        <v>2040</v>
      </c>
      <c r="F40" s="5">
        <f>EconomicRates!C80</f>
        <v>3.5571999999999999E-2</v>
      </c>
      <c r="G40" s="5">
        <f>EconomicRates!D80</f>
        <v>7.0000000000000007E-2</v>
      </c>
      <c r="H40" s="5">
        <f t="shared" si="10"/>
        <v>0.12000000000000001</v>
      </c>
      <c r="I40" s="5">
        <f t="shared" si="11"/>
        <v>1.1200000000000001</v>
      </c>
      <c r="J40">
        <f t="shared" si="12"/>
        <v>0.89285714285714279</v>
      </c>
      <c r="K40">
        <f t="shared" si="20"/>
        <v>1.5098477676654815E-2</v>
      </c>
      <c r="L40" s="2">
        <v>37</v>
      </c>
      <c r="M40" s="6">
        <v>2.2446000000000001E-2</v>
      </c>
      <c r="Q40" s="4">
        <f t="shared" si="21"/>
        <v>12.5</v>
      </c>
      <c r="R40">
        <f t="shared" si="0"/>
        <v>500000</v>
      </c>
      <c r="S40">
        <f t="shared" si="1"/>
        <v>2020.0715421892774</v>
      </c>
      <c r="U40">
        <f t="shared" si="13"/>
        <v>2.2446000000000001E-2</v>
      </c>
      <c r="V40">
        <f t="shared" si="14"/>
        <v>0.01</v>
      </c>
      <c r="W40">
        <f t="shared" si="15"/>
        <v>0.53572646274320279</v>
      </c>
      <c r="X40">
        <f t="shared" si="16"/>
        <v>1.202491618273393E-2</v>
      </c>
      <c r="Y40">
        <f t="shared" si="17"/>
        <v>5.3572646274320278E-3</v>
      </c>
      <c r="Z40">
        <f t="shared" si="18"/>
        <v>0.51834428193303683</v>
      </c>
      <c r="AB40">
        <f t="shared" si="19"/>
        <v>1113.6569948713136</v>
      </c>
      <c r="AC40">
        <f t="shared" si="2"/>
        <v>1047.0925329894633</v>
      </c>
      <c r="AE40">
        <f t="shared" si="3"/>
        <v>0</v>
      </c>
      <c r="AF40">
        <f t="shared" si="24"/>
        <v>0</v>
      </c>
      <c r="AG40">
        <f t="shared" si="24"/>
        <v>-6.47930352416296</v>
      </c>
      <c r="AH40">
        <f t="shared" si="5"/>
        <v>-6012.4580913669652</v>
      </c>
      <c r="AI40">
        <f t="shared" si="25"/>
        <v>-6018.937394891128</v>
      </c>
      <c r="AJ40">
        <f t="shared" si="7"/>
        <v>66.56446188185032</v>
      </c>
      <c r="AK40">
        <f t="shared" si="22"/>
        <v>77.955989640991959</v>
      </c>
      <c r="AL40">
        <f t="shared" si="26"/>
        <v>-5874.4169433682855</v>
      </c>
      <c r="AN40">
        <f t="shared" si="27"/>
        <v>0</v>
      </c>
      <c r="AO40">
        <f t="shared" si="27"/>
        <v>0</v>
      </c>
      <c r="AP40">
        <f t="shared" si="27"/>
        <v>-9.7827619619845319E-2</v>
      </c>
      <c r="AQ40">
        <f t="shared" si="27"/>
        <v>-90.778964274326739</v>
      </c>
      <c r="AR40">
        <f t="shared" si="27"/>
        <v>-90.876791893946574</v>
      </c>
      <c r="AS40">
        <f t="shared" si="27"/>
        <v>1.0050220417816573</v>
      </c>
      <c r="AT40">
        <f t="shared" si="27"/>
        <v>1.1770167693560512</v>
      </c>
      <c r="AU40">
        <f t="shared" si="23"/>
        <v>-88.694753082808873</v>
      </c>
      <c r="AW40">
        <v>37</v>
      </c>
      <c r="AX40">
        <f>IF(Z40&gt;0, (R40*SUMPRODUCT(K40:$K$98, X40:$X$98)-K40*$AZ$3)/Z40, 0)</f>
        <v>2020.0715421892774</v>
      </c>
    </row>
    <row r="41" spans="5:50" x14ac:dyDescent="0.25">
      <c r="E41">
        <v>2041</v>
      </c>
      <c r="F41" s="5">
        <f>EconomicRates!C81</f>
        <v>3.5571999999999999E-2</v>
      </c>
      <c r="G41" s="5">
        <f>EconomicRates!D81</f>
        <v>7.0000000000000007E-2</v>
      </c>
      <c r="H41" s="5">
        <f t="shared" si="10"/>
        <v>0.12000000000000001</v>
      </c>
      <c r="I41" s="5">
        <f t="shared" si="11"/>
        <v>1.1200000000000001</v>
      </c>
      <c r="J41">
        <f t="shared" si="12"/>
        <v>0.89285714285714279</v>
      </c>
      <c r="K41">
        <f t="shared" si="20"/>
        <v>1.348078363987037E-2</v>
      </c>
      <c r="L41" s="2">
        <v>38</v>
      </c>
      <c r="M41" s="6">
        <v>2.4856E-2</v>
      </c>
      <c r="Q41" s="4">
        <f t="shared" si="21"/>
        <v>12.5</v>
      </c>
      <c r="R41">
        <f t="shared" si="0"/>
        <v>500000</v>
      </c>
      <c r="S41">
        <f t="shared" si="1"/>
        <v>1962.03149318531</v>
      </c>
      <c r="U41">
        <f t="shared" si="13"/>
        <v>2.4856E-2</v>
      </c>
      <c r="V41">
        <f t="shared" si="14"/>
        <v>0.01</v>
      </c>
      <c r="W41">
        <f t="shared" si="15"/>
        <v>0.51834428193303683</v>
      </c>
      <c r="X41">
        <f t="shared" si="16"/>
        <v>1.2883965471727564E-2</v>
      </c>
      <c r="Y41">
        <f t="shared" si="17"/>
        <v>5.1834428193303682E-3</v>
      </c>
      <c r="Z41">
        <f t="shared" si="18"/>
        <v>0.50027687364197893</v>
      </c>
      <c r="AB41">
        <f t="shared" si="19"/>
        <v>1047.0925329894633</v>
      </c>
      <c r="AC41">
        <f t="shared" si="2"/>
        <v>981.55898139785052</v>
      </c>
      <c r="AE41">
        <f t="shared" si="3"/>
        <v>0</v>
      </c>
      <c r="AF41">
        <f t="shared" si="24"/>
        <v>0</v>
      </c>
      <c r="AG41">
        <f t="shared" si="24"/>
        <v>-6.2534609205247369</v>
      </c>
      <c r="AH41">
        <f t="shared" si="5"/>
        <v>-6441.9827358637822</v>
      </c>
      <c r="AI41">
        <f t="shared" si="25"/>
        <v>-6448.2361967843071</v>
      </c>
      <c r="AJ41">
        <f t="shared" si="7"/>
        <v>65.533551591612763</v>
      </c>
      <c r="AK41">
        <f t="shared" si="22"/>
        <v>73.296477309262443</v>
      </c>
      <c r="AL41">
        <f t="shared" si="26"/>
        <v>-6309.4061678834314</v>
      </c>
      <c r="AN41">
        <f t="shared" si="27"/>
        <v>0</v>
      </c>
      <c r="AO41">
        <f t="shared" si="27"/>
        <v>0</v>
      </c>
      <c r="AP41">
        <f t="shared" si="27"/>
        <v>-8.4301553669978574E-2</v>
      </c>
      <c r="AQ41">
        <f t="shared" si="27"/>
        <v>-86.842975473959839</v>
      </c>
      <c r="AR41">
        <f t="shared" si="27"/>
        <v>-86.927277027629827</v>
      </c>
      <c r="AS41">
        <f t="shared" si="27"/>
        <v>0.88344363015881422</v>
      </c>
      <c r="AT41">
        <f t="shared" si="27"/>
        <v>0.98809395217083495</v>
      </c>
      <c r="AU41">
        <f t="shared" si="23"/>
        <v>-85.055739445300162</v>
      </c>
      <c r="AW41">
        <v>38</v>
      </c>
      <c r="AX41">
        <f>IF(Z41&gt;0, (R41*SUMPRODUCT(K41:$K$98, X41:$X$98)-K41*$AZ$3)/Z41, 0)</f>
        <v>1962.03149318531</v>
      </c>
    </row>
    <row r="42" spans="5:50" x14ac:dyDescent="0.25">
      <c r="E42">
        <v>2042</v>
      </c>
      <c r="F42" s="5">
        <f>EconomicRates!C82</f>
        <v>3.5571999999999999E-2</v>
      </c>
      <c r="G42" s="5">
        <f>EconomicRates!D82</f>
        <v>7.0000000000000007E-2</v>
      </c>
      <c r="H42" s="5">
        <f t="shared" si="10"/>
        <v>0.12000000000000001</v>
      </c>
      <c r="I42" s="5">
        <f t="shared" si="11"/>
        <v>1.1200000000000001</v>
      </c>
      <c r="J42">
        <f t="shared" si="12"/>
        <v>0.89285714285714279</v>
      </c>
      <c r="K42">
        <f t="shared" si="20"/>
        <v>1.2036413964169972E-2</v>
      </c>
      <c r="L42" s="2">
        <v>39</v>
      </c>
      <c r="M42" s="6">
        <v>2.7564999999999999E-2</v>
      </c>
      <c r="Q42" s="4">
        <f t="shared" si="21"/>
        <v>12.5</v>
      </c>
      <c r="R42">
        <f t="shared" si="0"/>
        <v>500000</v>
      </c>
      <c r="S42">
        <f t="shared" si="1"/>
        <v>1905.061444659432</v>
      </c>
      <c r="U42">
        <f t="shared" si="13"/>
        <v>2.7564999999999999E-2</v>
      </c>
      <c r="V42">
        <f t="shared" si="14"/>
        <v>0.01</v>
      </c>
      <c r="W42">
        <f t="shared" si="15"/>
        <v>0.50027687364197893</v>
      </c>
      <c r="X42">
        <f t="shared" si="16"/>
        <v>1.3790132021941149E-2</v>
      </c>
      <c r="Y42">
        <f t="shared" si="17"/>
        <v>5.0027687364197892E-3</v>
      </c>
      <c r="Z42">
        <f t="shared" si="18"/>
        <v>0.48148397288361799</v>
      </c>
      <c r="AB42">
        <f t="shared" si="19"/>
        <v>981.55898139785052</v>
      </c>
      <c r="AC42">
        <f t="shared" si="2"/>
        <v>917.25655296202808</v>
      </c>
      <c r="AE42">
        <f t="shared" si="3"/>
        <v>0</v>
      </c>
      <c r="AF42">
        <f t="shared" si="24"/>
        <v>0</v>
      </c>
      <c r="AG42">
        <f t="shared" si="24"/>
        <v>-6.0185496610452249</v>
      </c>
      <c r="AH42">
        <f t="shared" si="5"/>
        <v>-6895.0660109705741</v>
      </c>
      <c r="AI42">
        <f t="shared" si="25"/>
        <v>-6901.0845606316198</v>
      </c>
      <c r="AJ42">
        <f t="shared" si="7"/>
        <v>64.302428435822435</v>
      </c>
      <c r="AK42">
        <f t="shared" si="22"/>
        <v>68.709128697849536</v>
      </c>
      <c r="AL42">
        <f t="shared" si="26"/>
        <v>-6768.0730034979479</v>
      </c>
      <c r="AN42">
        <f t="shared" si="27"/>
        <v>0</v>
      </c>
      <c r="AO42">
        <f t="shared" si="27"/>
        <v>0</v>
      </c>
      <c r="AP42">
        <f t="shared" si="27"/>
        <v>-7.2441755184255205E-2</v>
      </c>
      <c r="AQ42">
        <f t="shared" si="27"/>
        <v>-82.991868818319972</v>
      </c>
      <c r="AR42">
        <f t="shared" si="27"/>
        <v>-83.06431057350423</v>
      </c>
      <c r="AS42">
        <f t="shared" si="27"/>
        <v>0.77397064755497347</v>
      </c>
      <c r="AT42">
        <f t="shared" si="27"/>
        <v>0.82701151612474799</v>
      </c>
      <c r="AU42">
        <f t="shared" si="23"/>
        <v>-81.463328409824499</v>
      </c>
      <c r="AW42">
        <v>39</v>
      </c>
      <c r="AX42">
        <f>IF(Z42&gt;0, (R42*SUMPRODUCT(K42:$K$98, X42:$X$98)-K42*$AZ$3)/Z42, 0)</f>
        <v>1905.061444659432</v>
      </c>
    </row>
    <row r="43" spans="5:50" x14ac:dyDescent="0.25">
      <c r="E43">
        <v>2043</v>
      </c>
      <c r="F43" s="5">
        <f>EconomicRates!C83</f>
        <v>3.5571999999999999E-2</v>
      </c>
      <c r="G43" s="5">
        <f>EconomicRates!D83</f>
        <v>7.0000000000000007E-2</v>
      </c>
      <c r="H43" s="5">
        <f t="shared" si="10"/>
        <v>0.12000000000000001</v>
      </c>
      <c r="I43" s="5">
        <f t="shared" si="11"/>
        <v>1.1200000000000001</v>
      </c>
      <c r="J43">
        <f t="shared" si="12"/>
        <v>0.89285714285714279</v>
      </c>
      <c r="K43">
        <f t="shared" si="20"/>
        <v>1.0746798182294617E-2</v>
      </c>
      <c r="L43" s="2">
        <v>40</v>
      </c>
      <c r="M43" s="6">
        <v>3.0620999999999999E-2</v>
      </c>
      <c r="Q43" s="4">
        <f t="shared" si="21"/>
        <v>12.5</v>
      </c>
      <c r="R43">
        <f t="shared" si="0"/>
        <v>500000</v>
      </c>
      <c r="S43">
        <f t="shared" si="1"/>
        <v>1849.6271901712939</v>
      </c>
      <c r="U43">
        <f t="shared" si="13"/>
        <v>3.0620999999999999E-2</v>
      </c>
      <c r="V43">
        <f t="shared" si="14"/>
        <v>0.01</v>
      </c>
      <c r="W43">
        <f t="shared" si="15"/>
        <v>0.48148397288361799</v>
      </c>
      <c r="X43">
        <f t="shared" si="16"/>
        <v>1.4743520733669266E-2</v>
      </c>
      <c r="Y43">
        <f t="shared" si="17"/>
        <v>4.8148397288361802E-3</v>
      </c>
      <c r="Z43">
        <f t="shared" si="18"/>
        <v>0.46192561242111257</v>
      </c>
      <c r="AB43">
        <f t="shared" si="19"/>
        <v>917.25655296202808</v>
      </c>
      <c r="AC43">
        <f t="shared" si="2"/>
        <v>854.39017257061664</v>
      </c>
      <c r="AE43">
        <f t="shared" si="3"/>
        <v>0</v>
      </c>
      <c r="AF43">
        <f t="shared" si="24"/>
        <v>0</v>
      </c>
      <c r="AG43">
        <f t="shared" si="24"/>
        <v>-5.7740701552639075</v>
      </c>
      <c r="AH43">
        <f t="shared" si="5"/>
        <v>-7371.7603668346328</v>
      </c>
      <c r="AI43">
        <f t="shared" si="25"/>
        <v>-7377.5344369898967</v>
      </c>
      <c r="AJ43">
        <f t="shared" si="7"/>
        <v>62.86638039141144</v>
      </c>
      <c r="AK43">
        <f t="shared" si="22"/>
        <v>64.207958707341973</v>
      </c>
      <c r="AL43">
        <f t="shared" si="26"/>
        <v>-7250.4600978911431</v>
      </c>
      <c r="AN43">
        <f t="shared" si="27"/>
        <v>0</v>
      </c>
      <c r="AO43">
        <f t="shared" si="27"/>
        <v>0</v>
      </c>
      <c r="AP43">
        <f t="shared" si="27"/>
        <v>-6.2052766649031761E-2</v>
      </c>
      <c r="AQ43">
        <f t="shared" si="27"/>
        <v>-79.222820910609926</v>
      </c>
      <c r="AR43">
        <f t="shared" si="27"/>
        <v>-79.284873677258958</v>
      </c>
      <c r="AS43">
        <f t="shared" si="27"/>
        <v>0.67561230251786242</v>
      </c>
      <c r="AT43">
        <f t="shared" si="27"/>
        <v>0.6900299739249105</v>
      </c>
      <c r="AU43">
        <f t="shared" si="23"/>
        <v>-77.919231400816187</v>
      </c>
      <c r="AW43">
        <v>40</v>
      </c>
      <c r="AX43">
        <f>IF(Z43&gt;0, (R43*SUMPRODUCT(K43:$K$98, X43:$X$98)-K43*$AZ$3)/Z43, 0)</f>
        <v>1849.6271901712939</v>
      </c>
    </row>
    <row r="44" spans="5:50" x14ac:dyDescent="0.25">
      <c r="E44">
        <v>2044</v>
      </c>
      <c r="F44" s="5">
        <f>EconomicRates!C84</f>
        <v>3.5571999999999999E-2</v>
      </c>
      <c r="G44" s="5">
        <f>EconomicRates!D84</f>
        <v>7.0000000000000007E-2</v>
      </c>
      <c r="H44" s="5">
        <f t="shared" si="10"/>
        <v>0.12000000000000001</v>
      </c>
      <c r="I44" s="5">
        <f t="shared" si="11"/>
        <v>1.1200000000000001</v>
      </c>
      <c r="J44">
        <f t="shared" si="12"/>
        <v>0.89285714285714279</v>
      </c>
      <c r="K44">
        <f t="shared" si="20"/>
        <v>9.5953555199059081E-3</v>
      </c>
      <c r="L44" s="2">
        <v>41</v>
      </c>
      <c r="M44" s="6">
        <v>3.3921E-2</v>
      </c>
      <c r="Q44" s="4">
        <f t="shared" si="21"/>
        <v>12.5</v>
      </c>
      <c r="R44">
        <f t="shared" si="0"/>
        <v>500000</v>
      </c>
      <c r="S44">
        <f t="shared" si="1"/>
        <v>1795.8999350763183</v>
      </c>
      <c r="U44">
        <f t="shared" si="13"/>
        <v>3.3921E-2</v>
      </c>
      <c r="V44">
        <f t="shared" si="14"/>
        <v>0.01</v>
      </c>
      <c r="W44">
        <f t="shared" si="15"/>
        <v>0.46192561242111257</v>
      </c>
      <c r="X44">
        <f t="shared" si="16"/>
        <v>1.5668978698936558E-2</v>
      </c>
      <c r="Y44">
        <f t="shared" si="17"/>
        <v>4.6192561242111262E-3</v>
      </c>
      <c r="Z44">
        <f t="shared" si="18"/>
        <v>0.4416373775979649</v>
      </c>
      <c r="AB44">
        <f t="shared" si="19"/>
        <v>854.39017257061664</v>
      </c>
      <c r="AC44">
        <f t="shared" si="2"/>
        <v>793.13653775546061</v>
      </c>
      <c r="AE44">
        <f t="shared" si="3"/>
        <v>0</v>
      </c>
      <c r="AF44">
        <f t="shared" si="24"/>
        <v>0</v>
      </c>
      <c r="AG44">
        <f t="shared" si="24"/>
        <v>-5.5204672199745612</v>
      </c>
      <c r="AH44">
        <f t="shared" si="5"/>
        <v>-7834.4893494682792</v>
      </c>
      <c r="AI44">
        <f t="shared" si="25"/>
        <v>-7840.0098166882535</v>
      </c>
      <c r="AJ44">
        <f t="shared" si="7"/>
        <v>61.253634815156033</v>
      </c>
      <c r="AK44">
        <f t="shared" si="22"/>
        <v>59.807312079943173</v>
      </c>
      <c r="AL44">
        <f t="shared" si="26"/>
        <v>-7718.9488697931538</v>
      </c>
      <c r="AN44">
        <f t="shared" si="27"/>
        <v>0</v>
      </c>
      <c r="AO44">
        <f t="shared" si="27"/>
        <v>0</v>
      </c>
      <c r="AP44">
        <f t="shared" si="27"/>
        <v>-5.2970845611642531E-2</v>
      </c>
      <c r="AQ44">
        <f t="shared" si="27"/>
        <v>-75.174710625064506</v>
      </c>
      <c r="AR44">
        <f t="shared" si="27"/>
        <v>-75.227681470676146</v>
      </c>
      <c r="AS44">
        <f t="shared" si="27"/>
        <v>0.58775040293790815</v>
      </c>
      <c r="AT44">
        <f t="shared" si="27"/>
        <v>0.57387242209701805</v>
      </c>
      <c r="AU44">
        <f t="shared" si="23"/>
        <v>-74.066058645641206</v>
      </c>
      <c r="AW44">
        <v>41</v>
      </c>
      <c r="AX44">
        <f>IF(Z44&gt;0, (R44*SUMPRODUCT(K44:$K$98, X44:$X$98)-K44*$AZ$3)/Z44, 0)</f>
        <v>1795.8999350763183</v>
      </c>
    </row>
    <row r="45" spans="5:50" x14ac:dyDescent="0.25">
      <c r="E45">
        <v>2045</v>
      </c>
      <c r="F45" s="5">
        <f>EconomicRates!C85</f>
        <v>3.5571999999999999E-2</v>
      </c>
      <c r="G45" s="5">
        <f>EconomicRates!D85</f>
        <v>7.0000000000000007E-2</v>
      </c>
      <c r="H45" s="5">
        <f t="shared" si="10"/>
        <v>0.12000000000000001</v>
      </c>
      <c r="I45" s="5">
        <f t="shared" si="11"/>
        <v>1.1200000000000001</v>
      </c>
      <c r="J45">
        <f t="shared" si="12"/>
        <v>0.89285714285714279</v>
      </c>
      <c r="K45">
        <f t="shared" si="20"/>
        <v>8.5672817142017025E-3</v>
      </c>
      <c r="L45" s="2">
        <v>42</v>
      </c>
      <c r="M45" s="6">
        <v>3.7368999999999999E-2</v>
      </c>
      <c r="Q45" s="4">
        <f t="shared" si="21"/>
        <v>12.5</v>
      </c>
      <c r="R45">
        <f t="shared" si="0"/>
        <v>500000</v>
      </c>
      <c r="S45">
        <f t="shared" si="1"/>
        <v>1744.6524542070604</v>
      </c>
      <c r="U45">
        <f t="shared" si="13"/>
        <v>3.7368999999999999E-2</v>
      </c>
      <c r="V45">
        <f t="shared" si="14"/>
        <v>0.01</v>
      </c>
      <c r="W45">
        <f t="shared" si="15"/>
        <v>0.4416373775979649</v>
      </c>
      <c r="X45">
        <f t="shared" si="16"/>
        <v>1.6503547163458351E-2</v>
      </c>
      <c r="Y45">
        <f t="shared" si="17"/>
        <v>4.4163737759796489E-3</v>
      </c>
      <c r="Z45">
        <f t="shared" si="18"/>
        <v>0.42071745665852689</v>
      </c>
      <c r="AB45">
        <f t="shared" si="19"/>
        <v>793.13653775546061</v>
      </c>
      <c r="AC45">
        <f t="shared" si="2"/>
        <v>734.00574328705147</v>
      </c>
      <c r="AE45">
        <f t="shared" si="3"/>
        <v>0</v>
      </c>
      <c r="AF45">
        <f t="shared" si="24"/>
        <v>0</v>
      </c>
      <c r="AG45">
        <f t="shared" si="24"/>
        <v>-5.2589682082315861</v>
      </c>
      <c r="AH45">
        <f t="shared" si="5"/>
        <v>-8251.7735817291759</v>
      </c>
      <c r="AI45">
        <f t="shared" si="25"/>
        <v>-8257.0325499374067</v>
      </c>
      <c r="AJ45">
        <f t="shared" si="7"/>
        <v>59.130794468409135</v>
      </c>
      <c r="AK45">
        <f t="shared" si="22"/>
        <v>55.519557642882248</v>
      </c>
      <c r="AL45">
        <f t="shared" si="26"/>
        <v>-8142.3821978261158</v>
      </c>
      <c r="AN45">
        <f t="shared" si="27"/>
        <v>0</v>
      </c>
      <c r="AO45">
        <f t="shared" si="27"/>
        <v>0</v>
      </c>
      <c r="AP45">
        <f t="shared" si="27"/>
        <v>-4.5055062165950559E-2</v>
      </c>
      <c r="AQ45">
        <f t="shared" si="27"/>
        <v>-70.695268916481055</v>
      </c>
      <c r="AR45">
        <f t="shared" si="27"/>
        <v>-70.740323978646998</v>
      </c>
      <c r="AS45">
        <f t="shared" si="27"/>
        <v>0.50659017419542074</v>
      </c>
      <c r="AT45">
        <f t="shared" si="27"/>
        <v>0.47565169097443244</v>
      </c>
      <c r="AU45">
        <f t="shared" si="23"/>
        <v>-69.758082113477144</v>
      </c>
      <c r="AW45">
        <v>42</v>
      </c>
      <c r="AX45">
        <f>IF(Z45&gt;0, (R45*SUMPRODUCT(K45:$K$98, X45:$X$98)-K45*$AZ$3)/Z45, 0)</f>
        <v>1744.6524542070604</v>
      </c>
    </row>
    <row r="46" spans="5:50" x14ac:dyDescent="0.25">
      <c r="E46">
        <v>2046</v>
      </c>
      <c r="F46" s="5">
        <f>EconomicRates!C86</f>
        <v>3.5571999999999999E-2</v>
      </c>
      <c r="G46" s="5">
        <f>EconomicRates!D86</f>
        <v>7.0000000000000007E-2</v>
      </c>
      <c r="H46" s="5">
        <f t="shared" si="10"/>
        <v>0.12000000000000001</v>
      </c>
      <c r="I46" s="5">
        <f t="shared" si="11"/>
        <v>1.1200000000000001</v>
      </c>
      <c r="J46">
        <f t="shared" si="12"/>
        <v>0.89285714285714279</v>
      </c>
      <c r="K46">
        <f t="shared" si="20"/>
        <v>7.6493586733943769E-3</v>
      </c>
      <c r="L46" s="2">
        <v>43</v>
      </c>
      <c r="M46" s="6">
        <v>5.0548205999999998E-2</v>
      </c>
      <c r="Q46" s="4">
        <f t="shared" si="21"/>
        <v>12.5</v>
      </c>
      <c r="R46">
        <f t="shared" si="0"/>
        <v>500000</v>
      </c>
      <c r="S46">
        <f t="shared" si="1"/>
        <v>1714.4745899380398</v>
      </c>
      <c r="U46">
        <f t="shared" si="13"/>
        <v>5.0548205999999998E-2</v>
      </c>
      <c r="V46">
        <f t="shared" si="14"/>
        <v>0.01</v>
      </c>
      <c r="W46">
        <f t="shared" si="15"/>
        <v>0.42071745665852689</v>
      </c>
      <c r="X46">
        <f t="shared" si="16"/>
        <v>2.1266512666971289E-2</v>
      </c>
      <c r="Y46">
        <f t="shared" si="17"/>
        <v>4.2071745665852693E-3</v>
      </c>
      <c r="Z46">
        <f t="shared" si="18"/>
        <v>0.39524376942497036</v>
      </c>
      <c r="AB46">
        <f t="shared" si="19"/>
        <v>734.00574328705147</v>
      </c>
      <c r="AC46">
        <f t="shared" si="2"/>
        <v>677.63539951044118</v>
      </c>
      <c r="AE46">
        <f t="shared" si="3"/>
        <v>0</v>
      </c>
      <c r="AF46">
        <f t="shared" si="24"/>
        <v>0</v>
      </c>
      <c r="AG46">
        <f t="shared" si="24"/>
        <v>-4.9405471178121294</v>
      </c>
      <c r="AH46">
        <f t="shared" si="5"/>
        <v>-10633.256333485644</v>
      </c>
      <c r="AI46">
        <f t="shared" si="25"/>
        <v>-10638.196880603457</v>
      </c>
      <c r="AJ46">
        <f t="shared" si="7"/>
        <v>56.370343776610298</v>
      </c>
      <c r="AK46">
        <f t="shared" si="22"/>
        <v>51.380402030093606</v>
      </c>
      <c r="AL46">
        <f t="shared" si="26"/>
        <v>-10530.446134796752</v>
      </c>
      <c r="AN46">
        <f t="shared" si="27"/>
        <v>0</v>
      </c>
      <c r="AO46">
        <f t="shared" si="27"/>
        <v>0</v>
      </c>
      <c r="AP46">
        <f t="shared" si="27"/>
        <v>-3.7792016946949801E-2</v>
      </c>
      <c r="AQ46">
        <f t="shared" si="27"/>
        <v>-81.337591560974104</v>
      </c>
      <c r="AR46">
        <f t="shared" si="27"/>
        <v>-81.375383577921056</v>
      </c>
      <c r="AS46">
        <f t="shared" si="27"/>
        <v>0.4311969780898367</v>
      </c>
      <c r="AT46">
        <f t="shared" si="27"/>
        <v>0.39302712391138656</v>
      </c>
      <c r="AU46">
        <f t="shared" si="23"/>
        <v>-80.551159475919832</v>
      </c>
      <c r="AW46">
        <v>43</v>
      </c>
      <c r="AX46">
        <f>IF(Z46&gt;0, (R46*SUMPRODUCT(K46:$K$98, X46:$X$98)-K46*$AZ$3)/Z46, 0)</f>
        <v>1714.4745899380398</v>
      </c>
    </row>
    <row r="47" spans="5:50" x14ac:dyDescent="0.25">
      <c r="E47">
        <v>2047</v>
      </c>
      <c r="F47" s="5">
        <f>EconomicRates!C87</f>
        <v>3.5571999999999999E-2</v>
      </c>
      <c r="G47" s="5">
        <f>EconomicRates!D87</f>
        <v>7.0000000000000007E-2</v>
      </c>
      <c r="H47" s="5">
        <f t="shared" si="10"/>
        <v>0.12000000000000001</v>
      </c>
      <c r="I47" s="5">
        <f t="shared" si="11"/>
        <v>1.1200000000000001</v>
      </c>
      <c r="J47">
        <f t="shared" si="12"/>
        <v>0.89285714285714279</v>
      </c>
      <c r="K47">
        <f t="shared" si="20"/>
        <v>6.8297845298164071E-3</v>
      </c>
      <c r="L47" s="2">
        <v>44</v>
      </c>
      <c r="M47" s="6">
        <v>6.4784177999999998E-2</v>
      </c>
      <c r="Q47" s="4">
        <f t="shared" si="21"/>
        <v>12.5</v>
      </c>
      <c r="R47">
        <f t="shared" si="0"/>
        <v>500000</v>
      </c>
      <c r="S47">
        <f t="shared" si="1"/>
        <v>1665.6045653718604</v>
      </c>
      <c r="U47">
        <f t="shared" si="13"/>
        <v>6.4784177999999998E-2</v>
      </c>
      <c r="V47">
        <f t="shared" si="14"/>
        <v>0.01</v>
      </c>
      <c r="W47">
        <f t="shared" si="15"/>
        <v>0.39524376942497036</v>
      </c>
      <c r="X47">
        <f t="shared" si="16"/>
        <v>2.5605542711818238E-2</v>
      </c>
      <c r="Y47">
        <f t="shared" si="17"/>
        <v>3.9524376942497033E-3</v>
      </c>
      <c r="Z47">
        <f t="shared" si="18"/>
        <v>0.36568578901890242</v>
      </c>
      <c r="AB47">
        <f t="shared" si="19"/>
        <v>677.63539951044118</v>
      </c>
      <c r="AC47">
        <f t="shared" si="2"/>
        <v>609.08791968149478</v>
      </c>
      <c r="AE47">
        <f t="shared" si="3"/>
        <v>0</v>
      </c>
      <c r="AF47">
        <f t="shared" si="24"/>
        <v>0</v>
      </c>
      <c r="AG47">
        <f t="shared" si="24"/>
        <v>-4.5710723627362801</v>
      </c>
      <c r="AH47">
        <f t="shared" si="5"/>
        <v>-12802.771355909119</v>
      </c>
      <c r="AI47">
        <f t="shared" si="25"/>
        <v>-12807.342428271855</v>
      </c>
      <c r="AJ47">
        <f t="shared" si="7"/>
        <v>68.547479828946393</v>
      </c>
      <c r="AK47">
        <f t="shared" si="22"/>
        <v>47.434477965730885</v>
      </c>
      <c r="AL47">
        <f t="shared" si="26"/>
        <v>-12691.360470477177</v>
      </c>
      <c r="AN47">
        <f t="shared" si="27"/>
        <v>0</v>
      </c>
      <c r="AO47">
        <f t="shared" si="27"/>
        <v>0</v>
      </c>
      <c r="AP47">
        <f t="shared" si="27"/>
        <v>-3.1219439307687578E-2</v>
      </c>
      <c r="AQ47">
        <f t="shared" si="27"/>
        <v>-87.440169745364727</v>
      </c>
      <c r="AR47">
        <f t="shared" si="27"/>
        <v>-87.471389184672418</v>
      </c>
      <c r="AS47">
        <f t="shared" si="27"/>
        <v>0.46816451729364028</v>
      </c>
      <c r="AT47">
        <f t="shared" si="27"/>
        <v>0.32396726379026602</v>
      </c>
      <c r="AU47">
        <f t="shared" si="23"/>
        <v>-86.679257403588494</v>
      </c>
      <c r="AW47">
        <v>44</v>
      </c>
      <c r="AX47">
        <f>IF(Z47&gt;0, (R47*SUMPRODUCT(K47:$K$98, X47:$X$98)-K47*$AZ$3)/Z47, 0)</f>
        <v>1665.6045653718604</v>
      </c>
    </row>
    <row r="48" spans="5:50" x14ac:dyDescent="0.25">
      <c r="E48">
        <v>2048</v>
      </c>
      <c r="F48" s="5">
        <f>EconomicRates!C88</f>
        <v>3.5571999999999999E-2</v>
      </c>
      <c r="G48" s="5">
        <f>EconomicRates!D88</f>
        <v>7.0000000000000007E-2</v>
      </c>
      <c r="H48" s="5">
        <f t="shared" si="10"/>
        <v>0.12000000000000001</v>
      </c>
      <c r="I48" s="5">
        <f t="shared" si="11"/>
        <v>1.1200000000000001</v>
      </c>
      <c r="J48">
        <f t="shared" si="12"/>
        <v>0.89285714285714279</v>
      </c>
      <c r="K48">
        <f t="shared" si="20"/>
        <v>6.0980219016217915E-3</v>
      </c>
      <c r="L48" s="2">
        <v>45</v>
      </c>
      <c r="M48" s="6">
        <v>8.0470763000000001E-2</v>
      </c>
      <c r="Q48" s="4">
        <f t="shared" si="21"/>
        <v>12.5</v>
      </c>
      <c r="R48">
        <f t="shared" si="0"/>
        <v>500000</v>
      </c>
      <c r="S48">
        <f t="shared" si="1"/>
        <v>1602.7192443570491</v>
      </c>
      <c r="U48">
        <f t="shared" si="13"/>
        <v>8.0470763000000001E-2</v>
      </c>
      <c r="V48">
        <f t="shared" si="14"/>
        <v>0.01</v>
      </c>
      <c r="W48">
        <f t="shared" si="15"/>
        <v>0.36568578901890242</v>
      </c>
      <c r="X48">
        <f t="shared" si="16"/>
        <v>2.9427014460608098E-2</v>
      </c>
      <c r="Y48">
        <f t="shared" si="17"/>
        <v>3.6568578901890244E-3</v>
      </c>
      <c r="Z48">
        <f t="shared" si="18"/>
        <v>0.33260191666810529</v>
      </c>
      <c r="AB48">
        <f t="shared" si="19"/>
        <v>609.08791968149478</v>
      </c>
      <c r="AC48">
        <f t="shared" si="2"/>
        <v>533.06749255401189</v>
      </c>
      <c r="AE48">
        <f t="shared" si="3"/>
        <v>0</v>
      </c>
      <c r="AF48">
        <f t="shared" si="24"/>
        <v>0</v>
      </c>
      <c r="AG48">
        <f t="shared" si="24"/>
        <v>-4.1575239583513159</v>
      </c>
      <c r="AH48">
        <f t="shared" si="5"/>
        <v>-14713.507230304049</v>
      </c>
      <c r="AI48">
        <f t="shared" si="25"/>
        <v>-14717.6647542624</v>
      </c>
      <c r="AJ48">
        <f t="shared" si="7"/>
        <v>76.02042712748289</v>
      </c>
      <c r="AK48">
        <f t="shared" si="22"/>
        <v>42.636154377704642</v>
      </c>
      <c r="AL48">
        <f t="shared" si="26"/>
        <v>-14599.008172757212</v>
      </c>
      <c r="AN48">
        <f t="shared" si="27"/>
        <v>0</v>
      </c>
      <c r="AO48">
        <f t="shared" si="27"/>
        <v>0</v>
      </c>
      <c r="AP48">
        <f t="shared" si="27"/>
        <v>-2.5352672154543648E-2</v>
      </c>
      <c r="AQ48">
        <f t="shared" si="27"/>
        <v>-89.723289340064667</v>
      </c>
      <c r="AR48">
        <f t="shared" si="27"/>
        <v>-89.748642012219207</v>
      </c>
      <c r="AS48">
        <f t="shared" si="27"/>
        <v>0.46357422959403405</v>
      </c>
      <c r="AT48">
        <f t="shared" si="27"/>
        <v>0.25999620319617073</v>
      </c>
      <c r="AU48">
        <f t="shared" si="23"/>
        <v>-89.02507157942901</v>
      </c>
      <c r="AW48">
        <v>45</v>
      </c>
      <c r="AX48">
        <f>IF(Z48&gt;0, (R48*SUMPRODUCT(K48:$K$98, X48:$X$98)-K48*$AZ$3)/Z48, 0)</f>
        <v>1602.7192443570491</v>
      </c>
    </row>
    <row r="49" spans="5:50" x14ac:dyDescent="0.25">
      <c r="E49">
        <v>2049</v>
      </c>
      <c r="F49" s="5">
        <f>EconomicRates!C89</f>
        <v>3.5571999999999999E-2</v>
      </c>
      <c r="G49" s="5">
        <f>EconomicRates!D89</f>
        <v>7.0000000000000007E-2</v>
      </c>
      <c r="H49" s="5">
        <f t="shared" si="10"/>
        <v>0.12000000000000001</v>
      </c>
      <c r="I49" s="5">
        <f t="shared" si="11"/>
        <v>1.1200000000000001</v>
      </c>
      <c r="J49">
        <f t="shared" si="12"/>
        <v>0.89285714285714279</v>
      </c>
      <c r="K49">
        <f t="shared" si="20"/>
        <v>5.4446624121623132E-3</v>
      </c>
      <c r="L49" s="2">
        <v>46</v>
      </c>
      <c r="M49" s="6">
        <v>9.7818447000000003E-2</v>
      </c>
      <c r="Q49" s="4">
        <f t="shared" si="21"/>
        <v>12.5</v>
      </c>
      <c r="R49">
        <f t="shared" si="0"/>
        <v>500000</v>
      </c>
      <c r="S49">
        <f t="shared" si="1"/>
        <v>1528.403394873917</v>
      </c>
      <c r="U49">
        <f t="shared" si="13"/>
        <v>9.7818447000000003E-2</v>
      </c>
      <c r="V49">
        <f t="shared" si="14"/>
        <v>0.01</v>
      </c>
      <c r="W49">
        <f t="shared" si="15"/>
        <v>0.33260191666810529</v>
      </c>
      <c r="X49">
        <f t="shared" si="16"/>
        <v>3.2534602957697473E-2</v>
      </c>
      <c r="Y49">
        <f t="shared" si="17"/>
        <v>3.326019166681053E-3</v>
      </c>
      <c r="Z49">
        <f t="shared" si="18"/>
        <v>0.29674129454372677</v>
      </c>
      <c r="AB49">
        <f t="shared" si="19"/>
        <v>533.06749255401189</v>
      </c>
      <c r="AC49">
        <f t="shared" si="2"/>
        <v>453.54040197991293</v>
      </c>
      <c r="AE49">
        <f t="shared" si="3"/>
        <v>0</v>
      </c>
      <c r="AF49">
        <f t="shared" si="24"/>
        <v>0</v>
      </c>
      <c r="AG49">
        <f t="shared" si="24"/>
        <v>-3.7092661817965848</v>
      </c>
      <c r="AH49">
        <f t="shared" si="5"/>
        <v>-16267.301478848736</v>
      </c>
      <c r="AI49">
        <f t="shared" si="25"/>
        <v>-16271.010745030533</v>
      </c>
      <c r="AJ49">
        <f t="shared" si="7"/>
        <v>79.527090574098963</v>
      </c>
      <c r="AK49">
        <f t="shared" si="22"/>
        <v>37.314724478780839</v>
      </c>
      <c r="AL49">
        <f t="shared" si="26"/>
        <v>-16154.168929977654</v>
      </c>
      <c r="AN49">
        <f t="shared" si="27"/>
        <v>0</v>
      </c>
      <c r="AO49">
        <f t="shared" si="27"/>
        <v>0</v>
      </c>
      <c r="AP49">
        <f t="shared" si="27"/>
        <v>-2.0195702156732689E-2</v>
      </c>
      <c r="AQ49">
        <f t="shared" si="27"/>
        <v>-88.569964909200124</v>
      </c>
      <c r="AR49">
        <f t="shared" si="27"/>
        <v>-88.590160611356865</v>
      </c>
      <c r="AS49">
        <f t="shared" si="27"/>
        <v>0.43299816079742443</v>
      </c>
      <c r="AT49">
        <f t="shared" si="27"/>
        <v>0.20316607778981099</v>
      </c>
      <c r="AU49">
        <f t="shared" si="23"/>
        <v>-87.953996372769623</v>
      </c>
      <c r="AW49">
        <v>46</v>
      </c>
      <c r="AX49">
        <f>IF(Z49&gt;0, (R49*SUMPRODUCT(K49:$K$98, X49:$X$98)-K49*$AZ$3)/Z49, 0)</f>
        <v>1528.403394873917</v>
      </c>
    </row>
    <row r="50" spans="5:50" x14ac:dyDescent="0.25">
      <c r="E50">
        <v>2050</v>
      </c>
      <c r="F50" s="5">
        <f>EconomicRates!C90</f>
        <v>3.5571999999999999E-2</v>
      </c>
      <c r="G50" s="5">
        <f>EconomicRates!D90</f>
        <v>7.0000000000000007E-2</v>
      </c>
      <c r="H50" s="5">
        <f t="shared" si="10"/>
        <v>0.12000000000000001</v>
      </c>
      <c r="I50" s="5">
        <f t="shared" si="11"/>
        <v>1.1200000000000001</v>
      </c>
      <c r="J50">
        <f t="shared" si="12"/>
        <v>0.89285714285714279</v>
      </c>
      <c r="K50">
        <f t="shared" si="20"/>
        <v>4.8613057251449222E-3</v>
      </c>
      <c r="L50" s="2">
        <v>47</v>
      </c>
      <c r="M50" s="6">
        <v>0.115047869</v>
      </c>
      <c r="Q50" s="4">
        <f t="shared" si="21"/>
        <v>12.5</v>
      </c>
      <c r="R50">
        <f t="shared" si="0"/>
        <v>500000</v>
      </c>
      <c r="S50">
        <f t="shared" si="1"/>
        <v>1440.7726618782199</v>
      </c>
      <c r="U50">
        <f t="shared" si="13"/>
        <v>0.115047869</v>
      </c>
      <c r="V50">
        <f t="shared" si="14"/>
        <v>0.01</v>
      </c>
      <c r="W50">
        <f t="shared" si="15"/>
        <v>0.29674129454372677</v>
      </c>
      <c r="X50">
        <f t="shared" si="16"/>
        <v>3.4139453581557094E-2</v>
      </c>
      <c r="Y50">
        <f t="shared" si="17"/>
        <v>2.967412945437268E-3</v>
      </c>
      <c r="Z50">
        <f t="shared" si="18"/>
        <v>0.25963442801673237</v>
      </c>
      <c r="AB50">
        <f t="shared" si="19"/>
        <v>453.54040197991293</v>
      </c>
      <c r="AC50">
        <f t="shared" si="2"/>
        <v>374.07418596889659</v>
      </c>
      <c r="AE50">
        <f t="shared" si="3"/>
        <v>0</v>
      </c>
      <c r="AF50">
        <f t="shared" si="24"/>
        <v>0</v>
      </c>
      <c r="AG50">
        <f t="shared" si="24"/>
        <v>-3.2454303502091544</v>
      </c>
      <c r="AH50">
        <f t="shared" si="5"/>
        <v>-17069.726790778546</v>
      </c>
      <c r="AI50">
        <f t="shared" si="25"/>
        <v>-17072.972221128755</v>
      </c>
      <c r="AJ50">
        <f t="shared" si="7"/>
        <v>79.466216011016343</v>
      </c>
      <c r="AK50">
        <f t="shared" si="22"/>
        <v>31.747828138593906</v>
      </c>
      <c r="AL50">
        <f t="shared" si="26"/>
        <v>-16961.758176979143</v>
      </c>
      <c r="AN50">
        <f t="shared" si="27"/>
        <v>0</v>
      </c>
      <c r="AO50">
        <f t="shared" si="27"/>
        <v>0</v>
      </c>
      <c r="AP50">
        <f t="shared" si="27"/>
        <v>-1.577702914203085E-2</v>
      </c>
      <c r="AQ50">
        <f t="shared" si="27"/>
        <v>-82.981160574671406</v>
      </c>
      <c r="AR50">
        <f t="shared" si="27"/>
        <v>-82.996937603813436</v>
      </c>
      <c r="AS50">
        <f t="shared" si="27"/>
        <v>0.38630957084995682</v>
      </c>
      <c r="AT50">
        <f t="shared" si="27"/>
        <v>0.15433589869106362</v>
      </c>
      <c r="AU50">
        <f t="shared" si="23"/>
        <v>-82.456292134272402</v>
      </c>
      <c r="AW50">
        <v>47</v>
      </c>
      <c r="AX50">
        <f>IF(Z50&gt;0, (R50*SUMPRODUCT(K50:$K$98, X50:$X$98)-K50*$AZ$3)/Z50, 0)</f>
        <v>1440.7726618782199</v>
      </c>
    </row>
    <row r="51" spans="5:50" x14ac:dyDescent="0.25">
      <c r="E51">
        <v>2051</v>
      </c>
      <c r="F51" s="5">
        <f>EconomicRates!C91</f>
        <v>3.5571999999999999E-2</v>
      </c>
      <c r="G51" s="5">
        <f>EconomicRates!D91</f>
        <v>7.0000000000000007E-2</v>
      </c>
      <c r="H51" s="5">
        <f t="shared" si="10"/>
        <v>0.12000000000000001</v>
      </c>
      <c r="I51" s="5">
        <f t="shared" si="11"/>
        <v>1.1200000000000001</v>
      </c>
      <c r="J51">
        <f t="shared" si="12"/>
        <v>0.89285714285714279</v>
      </c>
      <c r="K51">
        <f t="shared" si="20"/>
        <v>4.3404515403079663E-3</v>
      </c>
      <c r="L51" s="2">
        <v>48</v>
      </c>
      <c r="M51" s="6">
        <v>0.13365521</v>
      </c>
      <c r="Q51" s="4">
        <f t="shared" si="21"/>
        <v>12.5</v>
      </c>
      <c r="R51">
        <f t="shared" si="0"/>
        <v>500000</v>
      </c>
      <c r="S51">
        <f t="shared" si="1"/>
        <v>1345.8035538775573</v>
      </c>
      <c r="U51">
        <f t="shared" si="13"/>
        <v>0.13365521</v>
      </c>
      <c r="V51">
        <f t="shared" si="14"/>
        <v>0.01</v>
      </c>
      <c r="W51">
        <f t="shared" si="15"/>
        <v>0.25963442801673237</v>
      </c>
      <c r="X51">
        <f t="shared" si="16"/>
        <v>3.4701493999806245E-2</v>
      </c>
      <c r="Y51">
        <f t="shared" si="17"/>
        <v>2.5963442801673238E-3</v>
      </c>
      <c r="Z51">
        <f t="shared" si="18"/>
        <v>0.22233658973675879</v>
      </c>
      <c r="AB51">
        <f t="shared" si="19"/>
        <v>374.07418596889659</v>
      </c>
      <c r="AC51">
        <f t="shared" si="2"/>
        <v>299.22137262474644</v>
      </c>
      <c r="AE51">
        <f t="shared" si="3"/>
        <v>0</v>
      </c>
      <c r="AF51">
        <f t="shared" si="24"/>
        <v>0</v>
      </c>
      <c r="AG51">
        <f t="shared" si="24"/>
        <v>-2.779207371709485</v>
      </c>
      <c r="AH51">
        <f t="shared" si="5"/>
        <v>-17350.746999903124</v>
      </c>
      <c r="AI51">
        <f t="shared" si="25"/>
        <v>-17353.526207274834</v>
      </c>
      <c r="AJ51">
        <f t="shared" si="7"/>
        <v>74.85281334415015</v>
      </c>
      <c r="AK51">
        <f t="shared" si="22"/>
        <v>26.185193017822762</v>
      </c>
      <c r="AL51">
        <f t="shared" si="26"/>
        <v>-17252.48820091286</v>
      </c>
      <c r="AN51">
        <f t="shared" si="27"/>
        <v>0</v>
      </c>
      <c r="AO51">
        <f t="shared" si="27"/>
        <v>0</v>
      </c>
      <c r="AP51">
        <f t="shared" si="27"/>
        <v>-1.2063014917371689E-2</v>
      </c>
      <c r="AQ51">
        <f t="shared" si="27"/>
        <v>-75.310076541223339</v>
      </c>
      <c r="AR51">
        <f t="shared" si="27"/>
        <v>-75.322139556140712</v>
      </c>
      <c r="AS51">
        <f t="shared" si="27"/>
        <v>0.32489500897600121</v>
      </c>
      <c r="AT51">
        <f t="shared" si="27"/>
        <v>0.11365556136747021</v>
      </c>
      <c r="AU51">
        <f t="shared" si="23"/>
        <v>-74.883588985797232</v>
      </c>
      <c r="AW51">
        <v>48</v>
      </c>
      <c r="AX51">
        <f>IF(Z51&gt;0, (R51*SUMPRODUCT(K51:$K$98, X51:$X$98)-K51*$AZ$3)/Z51, 0)</f>
        <v>1345.8035538775573</v>
      </c>
    </row>
    <row r="52" spans="5:50" x14ac:dyDescent="0.25">
      <c r="E52">
        <v>2052</v>
      </c>
      <c r="F52" s="5">
        <f>EconomicRates!C92</f>
        <v>3.5571999999999999E-2</v>
      </c>
      <c r="G52" s="5">
        <f>EconomicRates!D92</f>
        <v>7.0000000000000007E-2</v>
      </c>
      <c r="H52" s="5">
        <f t="shared" si="10"/>
        <v>0.12000000000000001</v>
      </c>
      <c r="I52" s="5">
        <f t="shared" si="11"/>
        <v>1.1200000000000001</v>
      </c>
      <c r="J52">
        <f t="shared" si="12"/>
        <v>0.89285714285714279</v>
      </c>
      <c r="K52">
        <f t="shared" si="20"/>
        <v>3.8754031609892553E-3</v>
      </c>
      <c r="L52" s="2">
        <v>49</v>
      </c>
      <c r="M52" s="6">
        <v>0.153152232</v>
      </c>
      <c r="Q52" s="4">
        <f t="shared" si="21"/>
        <v>12.5</v>
      </c>
      <c r="R52">
        <f t="shared" si="0"/>
        <v>500000</v>
      </c>
      <c r="S52">
        <f t="shared" si="1"/>
        <v>1242.4294023950993</v>
      </c>
      <c r="U52">
        <f t="shared" si="13"/>
        <v>0.153152232</v>
      </c>
      <c r="V52">
        <f t="shared" si="14"/>
        <v>0.01</v>
      </c>
      <c r="W52">
        <f t="shared" si="15"/>
        <v>0.22233658973675879</v>
      </c>
      <c r="X52">
        <f t="shared" si="16"/>
        <v>3.4051344973452899E-2</v>
      </c>
      <c r="Y52">
        <f t="shared" si="17"/>
        <v>2.2233658973675879E-3</v>
      </c>
      <c r="Z52">
        <f t="shared" si="18"/>
        <v>0.18606187886593828</v>
      </c>
      <c r="AB52">
        <f t="shared" si="19"/>
        <v>299.22137262474644</v>
      </c>
      <c r="AC52">
        <f t="shared" si="2"/>
        <v>231.16874896791705</v>
      </c>
      <c r="AE52">
        <f t="shared" si="3"/>
        <v>0</v>
      </c>
      <c r="AF52">
        <f t="shared" si="24"/>
        <v>0</v>
      </c>
      <c r="AG52">
        <f t="shared" si="24"/>
        <v>-2.3257734858242287</v>
      </c>
      <c r="AH52">
        <f t="shared" si="5"/>
        <v>-17025.672486726449</v>
      </c>
      <c r="AI52">
        <f t="shared" si="25"/>
        <v>-17027.998260212273</v>
      </c>
      <c r="AJ52">
        <f t="shared" si="7"/>
        <v>68.052623656829383</v>
      </c>
      <c r="AK52">
        <f t="shared" si="22"/>
        <v>20.945496083732252</v>
      </c>
      <c r="AL52">
        <f t="shared" si="26"/>
        <v>-16939.000140471711</v>
      </c>
      <c r="AN52">
        <f t="shared" si="27"/>
        <v>0</v>
      </c>
      <c r="AO52">
        <f t="shared" si="27"/>
        <v>0</v>
      </c>
      <c r="AP52">
        <f t="shared" si="27"/>
        <v>-9.0133099187082143E-3</v>
      </c>
      <c r="AQ52">
        <f t="shared" si="27"/>
        <v>-65.981344973027475</v>
      </c>
      <c r="AR52">
        <f t="shared" si="27"/>
        <v>-65.990358282946175</v>
      </c>
      <c r="AS52">
        <f t="shared" si="27"/>
        <v>0.26373135283328875</v>
      </c>
      <c r="AT52">
        <f t="shared" si="27"/>
        <v>8.1172241731384029E-2</v>
      </c>
      <c r="AU52">
        <f t="shared" si="23"/>
        <v>-65.645454688381506</v>
      </c>
      <c r="AW52">
        <v>49</v>
      </c>
      <c r="AX52">
        <f>IF(Z52&gt;0, (R52*SUMPRODUCT(K52:$K$98, X52:$X$98)-K52*$AZ$3)/Z52, 0)</f>
        <v>1242.4294023950993</v>
      </c>
    </row>
    <row r="53" spans="5:50" x14ac:dyDescent="0.25">
      <c r="E53">
        <v>2053</v>
      </c>
      <c r="F53" s="5">
        <f>EconomicRates!C93</f>
        <v>3.5571999999999999E-2</v>
      </c>
      <c r="G53" s="5">
        <f>EconomicRates!D93</f>
        <v>7.0000000000000007E-2</v>
      </c>
      <c r="H53" s="5">
        <f t="shared" si="10"/>
        <v>0.12000000000000001</v>
      </c>
      <c r="I53" s="5">
        <f t="shared" si="11"/>
        <v>1.1200000000000001</v>
      </c>
      <c r="J53">
        <f t="shared" si="12"/>
        <v>0.89285714285714279</v>
      </c>
      <c r="K53">
        <f t="shared" si="20"/>
        <v>3.4601813937404063E-3</v>
      </c>
      <c r="L53" s="2">
        <v>50</v>
      </c>
      <c r="M53" s="6">
        <v>0.17329698399999999</v>
      </c>
      <c r="Q53" s="4">
        <f t="shared" si="21"/>
        <v>12.5</v>
      </c>
      <c r="R53">
        <f t="shared" si="0"/>
        <v>500000</v>
      </c>
      <c r="S53">
        <f t="shared" si="1"/>
        <v>1129.7073277580059</v>
      </c>
      <c r="U53">
        <f t="shared" si="13"/>
        <v>0.17329698399999999</v>
      </c>
      <c r="V53">
        <f t="shared" si="14"/>
        <v>0.01</v>
      </c>
      <c r="W53">
        <f t="shared" si="15"/>
        <v>0.18606187886593828</v>
      </c>
      <c r="X53">
        <f t="shared" si="16"/>
        <v>3.2243962444840443E-2</v>
      </c>
      <c r="Y53">
        <f t="shared" si="17"/>
        <v>1.8606187886593829E-3</v>
      </c>
      <c r="Z53">
        <f t="shared" si="18"/>
        <v>0.15195729763243843</v>
      </c>
      <c r="AB53">
        <f t="shared" si="19"/>
        <v>231.16874896791705</v>
      </c>
      <c r="AC53">
        <f t="shared" si="2"/>
        <v>171.66727264166997</v>
      </c>
      <c r="AE53">
        <f t="shared" si="3"/>
        <v>0</v>
      </c>
      <c r="AF53">
        <f t="shared" si="24"/>
        <v>0</v>
      </c>
      <c r="AG53">
        <f t="shared" si="24"/>
        <v>-1.8994662204054804</v>
      </c>
      <c r="AH53">
        <f t="shared" si="5"/>
        <v>-16121.981222420221</v>
      </c>
      <c r="AI53">
        <f t="shared" si="25"/>
        <v>-16123.880688640627</v>
      </c>
      <c r="AJ53">
        <f t="shared" si="7"/>
        <v>59.501476326247086</v>
      </c>
      <c r="AK53">
        <f t="shared" si="22"/>
        <v>16.181812427754195</v>
      </c>
      <c r="AL53">
        <f t="shared" si="26"/>
        <v>-16048.197399886625</v>
      </c>
      <c r="AN53">
        <f t="shared" si="27"/>
        <v>0</v>
      </c>
      <c r="AO53">
        <f t="shared" si="27"/>
        <v>0</v>
      </c>
      <c r="AP53">
        <f t="shared" si="27"/>
        <v>-6.572497673885457E-3</v>
      </c>
      <c r="AQ53">
        <f t="shared" si="27"/>
        <v>-55.784979456050664</v>
      </c>
      <c r="AR53">
        <f t="shared" si="27"/>
        <v>-55.79155195372455</v>
      </c>
      <c r="AS53">
        <f t="shared" si="27"/>
        <v>0.20588590128416542</v>
      </c>
      <c r="AT53">
        <f t="shared" si="27"/>
        <v>5.5992006279512341E-2</v>
      </c>
      <c r="AU53">
        <f t="shared" si="23"/>
        <v>-55.529674046160864</v>
      </c>
      <c r="AW53">
        <v>50</v>
      </c>
      <c r="AX53">
        <f>IF(Z53&gt;0, (R53*SUMPRODUCT(K53:$K$98, X53:$X$98)-K53*$AZ$3)/Z53, 0)</f>
        <v>1129.7073277580059</v>
      </c>
    </row>
    <row r="54" spans="5:50" x14ac:dyDescent="0.25">
      <c r="E54">
        <v>2054</v>
      </c>
      <c r="F54" s="5">
        <f>EconomicRates!C94</f>
        <v>3.5571999999999999E-2</v>
      </c>
      <c r="G54" s="5">
        <f>EconomicRates!D94</f>
        <v>7.0000000000000007E-2</v>
      </c>
      <c r="H54" s="5">
        <f t="shared" si="10"/>
        <v>0.12000000000000001</v>
      </c>
      <c r="I54" s="5">
        <f t="shared" si="11"/>
        <v>1.1200000000000001</v>
      </c>
      <c r="J54">
        <f t="shared" si="12"/>
        <v>0.89285714285714279</v>
      </c>
      <c r="K54">
        <f t="shared" si="20"/>
        <v>3.0894476729825052E-3</v>
      </c>
      <c r="L54" s="2">
        <v>51</v>
      </c>
      <c r="M54" s="6">
        <v>0.19491187900000001</v>
      </c>
      <c r="Q54" s="4">
        <f t="shared" si="21"/>
        <v>12.5</v>
      </c>
      <c r="R54">
        <f t="shared" si="0"/>
        <v>500000</v>
      </c>
      <c r="S54">
        <f t="shared" si="1"/>
        <v>1007.0224454697176</v>
      </c>
      <c r="U54">
        <f t="shared" si="13"/>
        <v>0.19491187900000001</v>
      </c>
      <c r="V54">
        <f t="shared" si="14"/>
        <v>0.01</v>
      </c>
      <c r="W54">
        <f t="shared" si="15"/>
        <v>0.15195729763243843</v>
      </c>
      <c r="X54">
        <f t="shared" si="16"/>
        <v>2.9618282409300825E-2</v>
      </c>
      <c r="Y54">
        <f t="shared" si="17"/>
        <v>1.5195729763243843E-3</v>
      </c>
      <c r="Z54">
        <f t="shared" si="18"/>
        <v>0.12081944224681322</v>
      </c>
      <c r="AB54">
        <f t="shared" si="19"/>
        <v>171.66727264166997</v>
      </c>
      <c r="AC54">
        <f t="shared" si="2"/>
        <v>121.66789019167317</v>
      </c>
      <c r="AE54">
        <f t="shared" si="3"/>
        <v>0</v>
      </c>
      <c r="AF54">
        <f t="shared" si="24"/>
        <v>0</v>
      </c>
      <c r="AG54">
        <f t="shared" si="24"/>
        <v>-1.5102430280851653</v>
      </c>
      <c r="AH54">
        <f t="shared" si="5"/>
        <v>-14809.141204650412</v>
      </c>
      <c r="AI54">
        <f t="shared" si="25"/>
        <v>-14810.651447678498</v>
      </c>
      <c r="AJ54">
        <f t="shared" si="7"/>
        <v>49.999382449996801</v>
      </c>
      <c r="AK54">
        <f t="shared" si="22"/>
        <v>12.016709084916899</v>
      </c>
      <c r="AL54">
        <f t="shared" si="26"/>
        <v>-14748.635356143584</v>
      </c>
      <c r="AN54">
        <f t="shared" si="27"/>
        <v>0</v>
      </c>
      <c r="AO54">
        <f t="shared" si="27"/>
        <v>0</v>
      </c>
      <c r="AP54">
        <f t="shared" si="27"/>
        <v>-4.6658168087557661E-3</v>
      </c>
      <c r="AQ54">
        <f t="shared" si="27"/>
        <v>-45.752066833576549</v>
      </c>
      <c r="AR54">
        <f t="shared" si="27"/>
        <v>-45.75673265038531</v>
      </c>
      <c r="AS54">
        <f t="shared" si="27"/>
        <v>0.15447047576070494</v>
      </c>
      <c r="AT54">
        <f t="shared" si="27"/>
        <v>3.7124993919304246E-2</v>
      </c>
      <c r="AU54">
        <f t="shared" si="23"/>
        <v>-45.5651371807053</v>
      </c>
      <c r="AW54">
        <v>51</v>
      </c>
      <c r="AX54">
        <f>IF(Z54&gt;0, (R54*SUMPRODUCT(K54:$K$98, X54:$X$98)-K54*$AZ$3)/Z54, 0)</f>
        <v>1007.0224454697176</v>
      </c>
    </row>
    <row r="55" spans="5:50" x14ac:dyDescent="0.25">
      <c r="E55">
        <v>2055</v>
      </c>
      <c r="F55" s="5">
        <f>EconomicRates!C95</f>
        <v>3.5571999999999999E-2</v>
      </c>
      <c r="G55" s="5">
        <f>EconomicRates!D95</f>
        <v>7.0000000000000007E-2</v>
      </c>
      <c r="H55" s="5">
        <f t="shared" si="10"/>
        <v>0.12000000000000001</v>
      </c>
      <c r="I55" s="5">
        <f t="shared" si="11"/>
        <v>1.1200000000000001</v>
      </c>
      <c r="J55">
        <f t="shared" si="12"/>
        <v>0.89285714285714279</v>
      </c>
      <c r="K55">
        <f t="shared" si="20"/>
        <v>2.758435422305808E-3</v>
      </c>
      <c r="L55" s="2">
        <v>52</v>
      </c>
      <c r="M55" s="6">
        <v>0.21714087100000001</v>
      </c>
      <c r="Q55" s="4">
        <f t="shared" si="21"/>
        <v>12.5</v>
      </c>
      <c r="R55">
        <f t="shared" si="0"/>
        <v>500000</v>
      </c>
      <c r="S55">
        <f t="shared" si="1"/>
        <v>868.32997675558079</v>
      </c>
      <c r="U55">
        <f t="shared" si="13"/>
        <v>0.21714087100000001</v>
      </c>
      <c r="V55">
        <f t="shared" si="14"/>
        <v>0.01</v>
      </c>
      <c r="W55">
        <f t="shared" si="15"/>
        <v>0.12081944224681322</v>
      </c>
      <c r="X55">
        <f t="shared" si="16"/>
        <v>2.6234838923207222E-2</v>
      </c>
      <c r="Y55">
        <f t="shared" si="17"/>
        <v>1.2081944224681322E-3</v>
      </c>
      <c r="Z55">
        <f t="shared" si="18"/>
        <v>9.3376408901137867E-2</v>
      </c>
      <c r="AB55">
        <f t="shared" si="19"/>
        <v>121.66789019167317</v>
      </c>
      <c r="AC55">
        <f t="shared" si="2"/>
        <v>81.081534970644654</v>
      </c>
      <c r="AE55">
        <f t="shared" si="3"/>
        <v>0</v>
      </c>
      <c r="AF55">
        <f t="shared" si="24"/>
        <v>0</v>
      </c>
      <c r="AG55">
        <f t="shared" si="24"/>
        <v>-1.1672051112642234</v>
      </c>
      <c r="AH55">
        <f t="shared" si="5"/>
        <v>-13117.419461603611</v>
      </c>
      <c r="AI55">
        <f t="shared" si="25"/>
        <v>-13118.586666714875</v>
      </c>
      <c r="AJ55">
        <f t="shared" si="7"/>
        <v>40.586355221028512</v>
      </c>
      <c r="AK55">
        <f t="shared" si="22"/>
        <v>8.5167523134171219</v>
      </c>
      <c r="AL55">
        <f t="shared" si="26"/>
        <v>-13069.483559180429</v>
      </c>
      <c r="AN55">
        <f t="shared" si="27"/>
        <v>0</v>
      </c>
      <c r="AO55">
        <f t="shared" si="27"/>
        <v>0</v>
      </c>
      <c r="AP55">
        <f t="shared" si="27"/>
        <v>-3.2196599240076258E-3</v>
      </c>
      <c r="AQ55">
        <f t="shared" si="27"/>
        <v>-36.18355449213098</v>
      </c>
      <c r="AR55">
        <f t="shared" si="27"/>
        <v>-36.186774152054987</v>
      </c>
      <c r="AS55">
        <f t="shared" si="27"/>
        <v>0.11195483990397131</v>
      </c>
      <c r="AT55">
        <f t="shared" si="27"/>
        <v>2.3492911264334726E-2</v>
      </c>
      <c r="AU55">
        <f t="shared" si="23"/>
        <v>-36.05132640088668</v>
      </c>
      <c r="AW55">
        <v>52</v>
      </c>
      <c r="AX55">
        <f>IF(Z55&gt;0, (R55*SUMPRODUCT(K55:$K$98, X55:$X$98)-K55*$AZ$3)/Z55, 0)</f>
        <v>868.32997675558079</v>
      </c>
    </row>
    <row r="56" spans="5:50" x14ac:dyDescent="0.25">
      <c r="E56">
        <v>2056</v>
      </c>
      <c r="F56" s="5">
        <f>EconomicRates!C96</f>
        <v>3.5571999999999999E-2</v>
      </c>
      <c r="G56" s="5">
        <f>EconomicRates!D96</f>
        <v>7.0000000000000007E-2</v>
      </c>
      <c r="H56" s="5">
        <f t="shared" si="10"/>
        <v>0.12000000000000001</v>
      </c>
      <c r="I56" s="5">
        <f t="shared" si="11"/>
        <v>1.1200000000000001</v>
      </c>
      <c r="J56">
        <f t="shared" si="12"/>
        <v>0.89285714285714279</v>
      </c>
      <c r="K56">
        <f t="shared" si="20"/>
        <v>2.4628887699159E-3</v>
      </c>
      <c r="L56" s="2">
        <v>53</v>
      </c>
      <c r="M56" s="6">
        <v>0.240684854</v>
      </c>
      <c r="Q56" s="4">
        <f t="shared" si="21"/>
        <v>12.5</v>
      </c>
      <c r="R56">
        <f t="shared" si="0"/>
        <v>500000</v>
      </c>
      <c r="S56">
        <f t="shared" si="1"/>
        <v>707.60876460272857</v>
      </c>
      <c r="U56">
        <f t="shared" si="13"/>
        <v>0.240684854</v>
      </c>
      <c r="V56">
        <f t="shared" si="14"/>
        <v>0.01</v>
      </c>
      <c r="W56">
        <f t="shared" si="15"/>
        <v>9.3376408901137867E-2</v>
      </c>
      <c r="X56">
        <f t="shared" si="16"/>
        <v>2.2474287343414667E-2</v>
      </c>
      <c r="Y56">
        <f t="shared" si="17"/>
        <v>9.3376408901137868E-4</v>
      </c>
      <c r="Z56">
        <f t="shared" si="18"/>
        <v>6.9968357468711814E-2</v>
      </c>
      <c r="AB56">
        <f t="shared" si="19"/>
        <v>81.081534970644654</v>
      </c>
      <c r="AC56">
        <f t="shared" si="2"/>
        <v>49.510222989717263</v>
      </c>
      <c r="AE56">
        <f t="shared" si="3"/>
        <v>0</v>
      </c>
      <c r="AF56">
        <f t="shared" si="24"/>
        <v>0</v>
      </c>
      <c r="AG56">
        <f t="shared" si="24"/>
        <v>-0.87460446835889771</v>
      </c>
      <c r="AH56">
        <f t="shared" si="5"/>
        <v>-11237.143671707334</v>
      </c>
      <c r="AI56">
        <f t="shared" si="25"/>
        <v>-11238.018276175693</v>
      </c>
      <c r="AJ56">
        <f t="shared" si="7"/>
        <v>31.571311980927391</v>
      </c>
      <c r="AK56">
        <f t="shared" si="22"/>
        <v>5.6757074479451264</v>
      </c>
      <c r="AL56">
        <f t="shared" si="26"/>
        <v>-11200.771256746821</v>
      </c>
      <c r="AN56">
        <f t="shared" si="27"/>
        <v>0</v>
      </c>
      <c r="AO56">
        <f t="shared" si="27"/>
        <v>0</v>
      </c>
      <c r="AP56">
        <f t="shared" si="27"/>
        <v>-2.1540535232393953E-3</v>
      </c>
      <c r="AQ56">
        <f t="shared" si="27"/>
        <v>-27.675834954979514</v>
      </c>
      <c r="AR56">
        <f t="shared" si="27"/>
        <v>-27.677989008502756</v>
      </c>
      <c r="AS56">
        <f t="shared" si="27"/>
        <v>7.7756629729337376E-2</v>
      </c>
      <c r="AT56">
        <f t="shared" si="27"/>
        <v>1.3978636134872085E-2</v>
      </c>
      <c r="AU56">
        <f t="shared" si="23"/>
        <v>-27.586253742638547</v>
      </c>
      <c r="AW56">
        <v>53</v>
      </c>
      <c r="AX56">
        <f>IF(Z56&gt;0, (R56*SUMPRODUCT(K56:$K$98, X56:$X$98)-K56*$AZ$3)/Z56, 0)</f>
        <v>707.60876460272857</v>
      </c>
    </row>
    <row r="57" spans="5:50" x14ac:dyDescent="0.25">
      <c r="E57">
        <v>2057</v>
      </c>
      <c r="F57" s="5">
        <f>EconomicRates!C97</f>
        <v>3.5571999999999999E-2</v>
      </c>
      <c r="G57" s="5">
        <f>EconomicRates!D97</f>
        <v>7.0000000000000007E-2</v>
      </c>
      <c r="H57" s="5">
        <f t="shared" si="10"/>
        <v>0.12000000000000001</v>
      </c>
      <c r="I57" s="5">
        <f t="shared" si="11"/>
        <v>1.1200000000000001</v>
      </c>
      <c r="J57">
        <f t="shared" si="12"/>
        <v>0.89285714285714279</v>
      </c>
      <c r="K57">
        <f t="shared" si="20"/>
        <v>2.1990078302820534E-3</v>
      </c>
      <c r="L57" s="2">
        <v>54</v>
      </c>
      <c r="M57" s="6">
        <v>0.26560892699999999</v>
      </c>
      <c r="Q57" s="4">
        <f t="shared" si="21"/>
        <v>12.5</v>
      </c>
      <c r="R57">
        <f t="shared" si="0"/>
        <v>500000</v>
      </c>
      <c r="S57">
        <f t="shared" si="1"/>
        <v>512.03988385780042</v>
      </c>
      <c r="U57">
        <f t="shared" si="13"/>
        <v>0.26560892699999999</v>
      </c>
      <c r="V57">
        <f t="shared" si="14"/>
        <v>0.01</v>
      </c>
      <c r="W57">
        <f t="shared" si="15"/>
        <v>6.9968357468711814E-2</v>
      </c>
      <c r="X57">
        <f t="shared" si="16"/>
        <v>1.8584220351216981E-2</v>
      </c>
      <c r="Y57">
        <f t="shared" si="17"/>
        <v>6.9968357468711819E-4</v>
      </c>
      <c r="Z57">
        <f t="shared" si="18"/>
        <v>5.0684453542807713E-2</v>
      </c>
      <c r="AB57">
        <f t="shared" si="19"/>
        <v>49.510222989717263</v>
      </c>
      <c r="AC57">
        <f t="shared" si="2"/>
        <v>25.952461705455342</v>
      </c>
      <c r="AE57">
        <f t="shared" si="3"/>
        <v>0</v>
      </c>
      <c r="AF57">
        <f t="shared" si="24"/>
        <v>0</v>
      </c>
      <c r="AG57">
        <f t="shared" si="24"/>
        <v>-0.63355566928509643</v>
      </c>
      <c r="AH57">
        <f t="shared" si="5"/>
        <v>-9292.11017560849</v>
      </c>
      <c r="AI57">
        <f t="shared" si="25"/>
        <v>-9292.7437312777747</v>
      </c>
      <c r="AJ57">
        <f t="shared" si="7"/>
        <v>23.557761284261922</v>
      </c>
      <c r="AK57">
        <f t="shared" si="22"/>
        <v>3.4657156092802088</v>
      </c>
      <c r="AL57">
        <f t="shared" si="26"/>
        <v>-9265.7202543842322</v>
      </c>
      <c r="AN57">
        <f t="shared" si="27"/>
        <v>0</v>
      </c>
      <c r="AO57">
        <f t="shared" si="27"/>
        <v>0</v>
      </c>
      <c r="AP57">
        <f t="shared" si="27"/>
        <v>-1.393193877677514E-3</v>
      </c>
      <c r="AQ57">
        <f t="shared" si="27"/>
        <v>-20.433423036006616</v>
      </c>
      <c r="AR57">
        <f t="shared" si="27"/>
        <v>-20.434816229884291</v>
      </c>
      <c r="AS57">
        <f t="shared" si="27"/>
        <v>5.1803701528007368E-2</v>
      </c>
      <c r="AT57">
        <f t="shared" si="27"/>
        <v>7.621135762337917E-3</v>
      </c>
      <c r="AU57">
        <f t="shared" si="23"/>
        <v>-20.375391392593947</v>
      </c>
      <c r="AW57">
        <v>54</v>
      </c>
      <c r="AX57">
        <f>IF(Z57&gt;0, (R57*SUMPRODUCT(K57:$K$98, X57:$X$98)-K57*$AZ$3)/Z57, 0)</f>
        <v>512.03988385780042</v>
      </c>
    </row>
    <row r="58" spans="5:50" x14ac:dyDescent="0.25">
      <c r="E58">
        <v>2058</v>
      </c>
      <c r="F58" s="5">
        <f>EconomicRates!C98</f>
        <v>3.5571999999999999E-2</v>
      </c>
      <c r="G58" s="5">
        <f>EconomicRates!D98</f>
        <v>7.0000000000000007E-2</v>
      </c>
      <c r="H58" s="5">
        <f t="shared" si="10"/>
        <v>0.12000000000000001</v>
      </c>
      <c r="I58" s="5">
        <f t="shared" si="11"/>
        <v>1.1200000000000001</v>
      </c>
      <c r="J58">
        <f t="shared" si="12"/>
        <v>0.89285714285714279</v>
      </c>
      <c r="K58">
        <f t="shared" si="20"/>
        <v>1.9633998484661188E-3</v>
      </c>
      <c r="L58" s="2">
        <v>55</v>
      </c>
      <c r="M58" s="6">
        <v>0.29099302900000001</v>
      </c>
      <c r="Q58" s="4">
        <f t="shared" si="21"/>
        <v>12.5</v>
      </c>
      <c r="R58">
        <f t="shared" si="0"/>
        <v>500000</v>
      </c>
      <c r="S58">
        <f t="shared" si="1"/>
        <v>259.55984127989427</v>
      </c>
      <c r="U58">
        <f t="shared" si="13"/>
        <v>0.29099302900000001</v>
      </c>
      <c r="V58">
        <f t="shared" si="14"/>
        <v>0.01</v>
      </c>
      <c r="W58">
        <f t="shared" si="15"/>
        <v>5.0684453542807713E-2</v>
      </c>
      <c r="X58">
        <f t="shared" si="16"/>
        <v>1.4748822659631398E-2</v>
      </c>
      <c r="Y58">
        <f t="shared" si="17"/>
        <v>5.0684453542807709E-4</v>
      </c>
      <c r="Z58">
        <f t="shared" si="18"/>
        <v>3.5428786347748237E-2</v>
      </c>
      <c r="AB58">
        <f t="shared" si="19"/>
        <v>25.952461705455342</v>
      </c>
      <c r="AC58">
        <f t="shared" si="2"/>
        <v>9.1958901611608166</v>
      </c>
      <c r="AE58">
        <f t="shared" si="3"/>
        <v>0</v>
      </c>
      <c r="AF58">
        <f t="shared" si="24"/>
        <v>0</v>
      </c>
      <c r="AG58">
        <f t="shared" si="24"/>
        <v>-0.44285982934685297</v>
      </c>
      <c r="AH58">
        <f t="shared" si="5"/>
        <v>-7374.411329815699</v>
      </c>
      <c r="AI58">
        <f t="shared" si="25"/>
        <v>-7374.8541896450461</v>
      </c>
      <c r="AJ58">
        <f t="shared" si="7"/>
        <v>16.756571544294523</v>
      </c>
      <c r="AK58">
        <f t="shared" si="22"/>
        <v>1.8166723193818741</v>
      </c>
      <c r="AL58">
        <f t="shared" si="26"/>
        <v>-7356.2809457813701</v>
      </c>
      <c r="AN58">
        <f t="shared" si="27"/>
        <v>0</v>
      </c>
      <c r="AO58">
        <f t="shared" si="27"/>
        <v>0</v>
      </c>
      <c r="AP58">
        <f t="shared" si="27"/>
        <v>-8.6951092183134237E-4</v>
      </c>
      <c r="AQ58">
        <f t="shared" si="27"/>
        <v>-14.478918087486973</v>
      </c>
      <c r="AR58">
        <f t="shared" si="27"/>
        <v>-14.479787598408805</v>
      </c>
      <c r="AS58">
        <f t="shared" si="27"/>
        <v>3.2899850030879543E-2</v>
      </c>
      <c r="AT58">
        <f t="shared" si="27"/>
        <v>3.5668541565869643E-3</v>
      </c>
      <c r="AU58">
        <f t="shared" si="23"/>
        <v>-14.443320894221339</v>
      </c>
      <c r="AW58">
        <v>55</v>
      </c>
      <c r="AX58">
        <f>IF(Z58&gt;0, (R58*SUMPRODUCT(K58:$K$98, X58:$X$98)-K58*$AZ$3)/Z58, 0)</f>
        <v>259.55984127989427</v>
      </c>
    </row>
    <row r="59" spans="5:50" x14ac:dyDescent="0.25">
      <c r="E59">
        <v>2059</v>
      </c>
      <c r="F59" s="5">
        <f>EconomicRates!C99</f>
        <v>3.5571999999999999E-2</v>
      </c>
      <c r="G59" s="5">
        <f>EconomicRates!D99</f>
        <v>7.0000000000000007E-2</v>
      </c>
      <c r="H59" s="5">
        <f t="shared" si="10"/>
        <v>0.12000000000000001</v>
      </c>
      <c r="I59" s="5">
        <f t="shared" si="11"/>
        <v>1.1200000000000001</v>
      </c>
      <c r="J59">
        <f t="shared" si="12"/>
        <v>0.89285714285714279</v>
      </c>
      <c r="K59">
        <f t="shared" si="20"/>
        <v>1.7530355789876059E-3</v>
      </c>
      <c r="L59" s="2">
        <v>56</v>
      </c>
      <c r="M59" s="6">
        <v>0.31752069599999999</v>
      </c>
      <c r="Q59" s="4">
        <f t="shared" si="21"/>
        <v>12.5</v>
      </c>
      <c r="R59">
        <f t="shared" si="0"/>
        <v>500000</v>
      </c>
      <c r="S59">
        <f t="shared" si="1"/>
        <v>-83.950231515701304</v>
      </c>
      <c r="U59">
        <f t="shared" si="13"/>
        <v>0.31752069599999999</v>
      </c>
      <c r="V59">
        <f t="shared" si="14"/>
        <v>0.01</v>
      </c>
      <c r="W59">
        <f t="shared" si="15"/>
        <v>3.5428786347748237E-2</v>
      </c>
      <c r="X59">
        <f t="shared" si="16"/>
        <v>1.1249372899572318E-2</v>
      </c>
      <c r="Y59">
        <f t="shared" si="17"/>
        <v>3.5428786347748239E-4</v>
      </c>
      <c r="Z59">
        <f t="shared" si="18"/>
        <v>2.3825125584698435E-2</v>
      </c>
      <c r="AB59">
        <f t="shared" si="19"/>
        <v>9.1958901611608166</v>
      </c>
      <c r="AC59">
        <f t="shared" si="2"/>
        <v>-2.0001248087260919</v>
      </c>
      <c r="AE59">
        <f t="shared" si="3"/>
        <v>0</v>
      </c>
      <c r="AF59">
        <f t="shared" si="24"/>
        <v>0</v>
      </c>
      <c r="AG59">
        <f t="shared" si="24"/>
        <v>-0.29781406980873043</v>
      </c>
      <c r="AH59">
        <f t="shared" si="5"/>
        <v>-5624.6864497861588</v>
      </c>
      <c r="AI59">
        <f t="shared" si="25"/>
        <v>-5624.9842638559676</v>
      </c>
      <c r="AJ59">
        <f t="shared" si="7"/>
        <v>11.196014969886908</v>
      </c>
      <c r="AK59">
        <f t="shared" si="22"/>
        <v>0.64371231128125728</v>
      </c>
      <c r="AL59">
        <f t="shared" si="26"/>
        <v>-5613.1445365747995</v>
      </c>
      <c r="AN59">
        <f t="shared" si="27"/>
        <v>0</v>
      </c>
      <c r="AO59">
        <f t="shared" si="27"/>
        <v>0</v>
      </c>
      <c r="AP59">
        <f t="shared" si="27"/>
        <v>-5.2207866029780302E-4</v>
      </c>
      <c r="AQ59">
        <f t="shared" si="27"/>
        <v>-9.8602754671246213</v>
      </c>
      <c r="AR59">
        <f t="shared" si="27"/>
        <v>-9.8607975457849175</v>
      </c>
      <c r="AS59">
        <f t="shared" si="27"/>
        <v>1.9627012585089601E-2</v>
      </c>
      <c r="AT59">
        <f t="shared" si="27"/>
        <v>1.1284505843083888E-3</v>
      </c>
      <c r="AU59">
        <f t="shared" si="23"/>
        <v>-9.8400420826155202</v>
      </c>
      <c r="AW59">
        <v>56</v>
      </c>
      <c r="AX59">
        <f>IF(Z59&gt;0, (R59*SUMPRODUCT(K59:$K$98, X59:$X$98)-K59*$AZ$3)/Z59, 0)</f>
        <v>-83.950231515701304</v>
      </c>
    </row>
    <row r="60" spans="5:50" x14ac:dyDescent="0.25">
      <c r="E60">
        <v>2060</v>
      </c>
      <c r="F60" s="5">
        <f>EconomicRates!C100</f>
        <v>3.5571999999999999E-2</v>
      </c>
      <c r="G60" s="5">
        <f>EconomicRates!D100</f>
        <v>7.0000000000000007E-2</v>
      </c>
      <c r="H60" s="5">
        <f t="shared" si="10"/>
        <v>0.12000000000000001</v>
      </c>
      <c r="I60" s="5">
        <f t="shared" si="11"/>
        <v>1.1200000000000001</v>
      </c>
      <c r="J60">
        <f t="shared" si="12"/>
        <v>0.89285714285714279</v>
      </c>
      <c r="K60">
        <f t="shared" si="20"/>
        <v>1.5652103383817909E-3</v>
      </c>
      <c r="L60" s="2">
        <v>57</v>
      </c>
      <c r="M60" s="6">
        <v>0.344227385</v>
      </c>
      <c r="Q60" s="4">
        <f t="shared" si="21"/>
        <v>12.5</v>
      </c>
      <c r="R60">
        <f t="shared" si="0"/>
        <v>500000</v>
      </c>
      <c r="S60">
        <f t="shared" si="1"/>
        <v>-580.36273236999921</v>
      </c>
      <c r="U60">
        <f t="shared" si="13"/>
        <v>0.344227385</v>
      </c>
      <c r="V60">
        <f t="shared" si="14"/>
        <v>0.01</v>
      </c>
      <c r="W60">
        <f t="shared" si="15"/>
        <v>2.3825125584698435E-2</v>
      </c>
      <c r="X60">
        <f t="shared" si="16"/>
        <v>8.2012606773173378E-3</v>
      </c>
      <c r="Y60">
        <f t="shared" si="17"/>
        <v>2.3825125584698434E-4</v>
      </c>
      <c r="Z60">
        <f t="shared" si="18"/>
        <v>1.5385613651534112E-2</v>
      </c>
      <c r="AB60">
        <f t="shared" si="19"/>
        <v>-2.0001248087260919</v>
      </c>
      <c r="AC60">
        <f t="shared" si="2"/>
        <v>-8.9292367779934985</v>
      </c>
      <c r="AE60">
        <f t="shared" si="3"/>
        <v>0</v>
      </c>
      <c r="AF60">
        <f t="shared" si="24"/>
        <v>0</v>
      </c>
      <c r="AG60">
        <f t="shared" si="24"/>
        <v>-0.19232017064417642</v>
      </c>
      <c r="AH60">
        <f t="shared" si="5"/>
        <v>-4100.6303386586687</v>
      </c>
      <c r="AI60">
        <f t="shared" si="25"/>
        <v>-4100.8226588293128</v>
      </c>
      <c r="AJ60">
        <f t="shared" si="7"/>
        <v>6.9291119692674066</v>
      </c>
      <c r="AK60">
        <f t="shared" si="22"/>
        <v>-0.14000873661082644</v>
      </c>
      <c r="AL60">
        <f t="shared" si="26"/>
        <v>-4094.0335555966562</v>
      </c>
      <c r="AN60">
        <f t="shared" si="27"/>
        <v>0</v>
      </c>
      <c r="AO60">
        <f t="shared" si="27"/>
        <v>0</v>
      </c>
      <c r="AP60">
        <f t="shared" si="27"/>
        <v>-3.0102151937161516E-4</v>
      </c>
      <c r="AQ60">
        <f t="shared" si="27"/>
        <v>-6.418348999950573</v>
      </c>
      <c r="AR60">
        <f t="shared" si="27"/>
        <v>-6.4186500214699445</v>
      </c>
      <c r="AS60">
        <f t="shared" si="27"/>
        <v>1.0845517690102354E-2</v>
      </c>
      <c r="AT60">
        <f t="shared" si="27"/>
        <v>-2.1914312200703868E-4</v>
      </c>
      <c r="AU60">
        <f t="shared" si="23"/>
        <v>-6.4080236469018494</v>
      </c>
      <c r="AW60">
        <v>57</v>
      </c>
      <c r="AX60">
        <f>IF(Z60&gt;0, (R60*SUMPRODUCT(K60:$K$98, X60:$X$98)-K60*$AZ$3)/Z60, 0)</f>
        <v>-580.36273236999921</v>
      </c>
    </row>
    <row r="61" spans="5:50" x14ac:dyDescent="0.25">
      <c r="E61">
        <v>2061</v>
      </c>
      <c r="F61" s="5">
        <f>EconomicRates!C101</f>
        <v>3.5571999999999999E-2</v>
      </c>
      <c r="G61" s="5">
        <f>EconomicRates!D101</f>
        <v>7.0000000000000007E-2</v>
      </c>
      <c r="H61" s="5">
        <f t="shared" si="10"/>
        <v>0.12000000000000001</v>
      </c>
      <c r="I61" s="5">
        <f t="shared" si="11"/>
        <v>1.1200000000000001</v>
      </c>
      <c r="J61">
        <f t="shared" si="12"/>
        <v>0.89285714285714279</v>
      </c>
      <c r="K61">
        <f t="shared" si="20"/>
        <v>1.3975092306980274E-3</v>
      </c>
      <c r="L61" s="2">
        <v>58</v>
      </c>
      <c r="M61" s="6">
        <v>0.370496828</v>
      </c>
      <c r="Q61" s="4">
        <f t="shared" si="21"/>
        <v>12.5</v>
      </c>
      <c r="R61">
        <f t="shared" si="0"/>
        <v>500000</v>
      </c>
      <c r="S61">
        <f t="shared" si="1"/>
        <v>-1335.6303181619569</v>
      </c>
      <c r="U61">
        <f t="shared" si="13"/>
        <v>0.370496828</v>
      </c>
      <c r="V61">
        <f t="shared" si="14"/>
        <v>0.01</v>
      </c>
      <c r="W61">
        <f t="shared" si="15"/>
        <v>1.5385613651534112E-2</v>
      </c>
      <c r="X61">
        <f t="shared" si="16"/>
        <v>5.7003210547268857E-3</v>
      </c>
      <c r="Y61">
        <f t="shared" si="17"/>
        <v>1.5385613651534112E-4</v>
      </c>
      <c r="Z61">
        <f t="shared" si="18"/>
        <v>9.5314364602918852E-3</v>
      </c>
      <c r="AB61">
        <f t="shared" si="19"/>
        <v>-8.9292367779934985</v>
      </c>
      <c r="AC61">
        <f t="shared" si="2"/>
        <v>-12.730475512000126</v>
      </c>
      <c r="AE61">
        <f t="shared" si="3"/>
        <v>0</v>
      </c>
      <c r="AF61">
        <f t="shared" si="24"/>
        <v>0</v>
      </c>
      <c r="AG61">
        <f t="shared" si="24"/>
        <v>-0.11914295575364857</v>
      </c>
      <c r="AH61">
        <f t="shared" si="5"/>
        <v>-2850.1605273634427</v>
      </c>
      <c r="AI61">
        <f t="shared" si="25"/>
        <v>-2850.2796703191962</v>
      </c>
      <c r="AJ61">
        <f t="shared" si="7"/>
        <v>3.8012387340066276</v>
      </c>
      <c r="AK61">
        <f t="shared" si="22"/>
        <v>-0.62504657445954492</v>
      </c>
      <c r="AL61">
        <f t="shared" si="26"/>
        <v>-2847.1034781596491</v>
      </c>
      <c r="AN61">
        <f t="shared" si="27"/>
        <v>0</v>
      </c>
      <c r="AO61">
        <f t="shared" si="27"/>
        <v>0</v>
      </c>
      <c r="AP61">
        <f t="shared" si="27"/>
        <v>-1.6650338043837053E-4</v>
      </c>
      <c r="AQ61">
        <f t="shared" si="27"/>
        <v>-3.9831256459615689</v>
      </c>
      <c r="AR61">
        <f t="shared" si="27"/>
        <v>-3.9832921493420073</v>
      </c>
      <c r="AS61">
        <f t="shared" si="27"/>
        <v>5.3122662188611457E-3</v>
      </c>
      <c r="AT61">
        <f t="shared" si="27"/>
        <v>-8.7350835742339595E-4</v>
      </c>
      <c r="AU61">
        <f t="shared" si="23"/>
        <v>-3.9788533914805693</v>
      </c>
      <c r="AW61">
        <v>58</v>
      </c>
      <c r="AX61">
        <f>IF(Z61&gt;0, (R61*SUMPRODUCT(K61:$K$98, X61:$X$98)-K61*$AZ$3)/Z61, 0)</f>
        <v>-1335.6303181619569</v>
      </c>
    </row>
    <row r="62" spans="5:50" x14ac:dyDescent="0.25">
      <c r="E62">
        <v>2062</v>
      </c>
      <c r="F62" s="5">
        <f>EconomicRates!C102</f>
        <v>3.5571999999999999E-2</v>
      </c>
      <c r="G62" s="5">
        <f>EconomicRates!D102</f>
        <v>7.0000000000000007E-2</v>
      </c>
      <c r="H62" s="5">
        <f t="shared" si="10"/>
        <v>0.12000000000000001</v>
      </c>
      <c r="I62" s="5">
        <f t="shared" si="11"/>
        <v>1.1200000000000001</v>
      </c>
      <c r="J62">
        <f t="shared" si="12"/>
        <v>0.89285714285714279</v>
      </c>
      <c r="K62">
        <f t="shared" si="20"/>
        <v>1.2477760988375245E-3</v>
      </c>
      <c r="L62" s="2">
        <v>59</v>
      </c>
      <c r="M62" s="6">
        <v>0.397394472</v>
      </c>
      <c r="Q62" s="4">
        <f t="shared" si="21"/>
        <v>12.5</v>
      </c>
      <c r="R62">
        <f t="shared" si="0"/>
        <v>500000</v>
      </c>
      <c r="S62">
        <f t="shared" si="1"/>
        <v>-2545.3122196564927</v>
      </c>
      <c r="U62">
        <f t="shared" si="13"/>
        <v>0.397394472</v>
      </c>
      <c r="V62">
        <f t="shared" si="14"/>
        <v>0.01</v>
      </c>
      <c r="W62">
        <f t="shared" si="15"/>
        <v>9.5314364602918852E-3</v>
      </c>
      <c r="X62">
        <f t="shared" si="16"/>
        <v>3.7877401595392429E-3</v>
      </c>
      <c r="Y62">
        <f t="shared" si="17"/>
        <v>9.531436460291885E-5</v>
      </c>
      <c r="Z62">
        <f t="shared" si="18"/>
        <v>5.6483819361497238E-3</v>
      </c>
      <c r="AB62">
        <f t="shared" si="19"/>
        <v>-12.730475512000126</v>
      </c>
      <c r="AC62">
        <f t="shared" si="2"/>
        <v>-14.376895563368892</v>
      </c>
      <c r="AE62">
        <f t="shared" si="3"/>
        <v>0</v>
      </c>
      <c r="AF62">
        <f t="shared" si="24"/>
        <v>0</v>
      </c>
      <c r="AG62">
        <f t="shared" si="24"/>
        <v>-7.0604774201871542E-2</v>
      </c>
      <c r="AH62">
        <f t="shared" si="5"/>
        <v>-1893.8700797696215</v>
      </c>
      <c r="AI62">
        <f t="shared" si="25"/>
        <v>-1893.9406845438234</v>
      </c>
      <c r="AJ62">
        <f t="shared" si="7"/>
        <v>1.6464200513687661</v>
      </c>
      <c r="AK62">
        <f t="shared" si="22"/>
        <v>-0.89113328584000895</v>
      </c>
      <c r="AL62">
        <f t="shared" si="26"/>
        <v>-1893.1853977782946</v>
      </c>
      <c r="AN62">
        <f t="shared" si="27"/>
        <v>0</v>
      </c>
      <c r="AO62">
        <f t="shared" si="27"/>
        <v>0</v>
      </c>
      <c r="AP62">
        <f t="shared" si="27"/>
        <v>-8.8098949712915565E-5</v>
      </c>
      <c r="AQ62">
        <f t="shared" si="27"/>
        <v>-2.3631258198400498</v>
      </c>
      <c r="AR62">
        <f t="shared" si="27"/>
        <v>-2.3632139187897625</v>
      </c>
      <c r="AS62">
        <f t="shared" si="27"/>
        <v>2.0543635887447956E-3</v>
      </c>
      <c r="AT62">
        <f t="shared" si="27"/>
        <v>-1.111934814949711E-3</v>
      </c>
      <c r="AU62">
        <f t="shared" si="23"/>
        <v>-2.3622714900159676</v>
      </c>
      <c r="AW62">
        <v>59</v>
      </c>
      <c r="AX62">
        <f>IF(Z62&gt;0, (R62*SUMPRODUCT(K62:$K$98, X62:$X$98)-K62*$AZ$3)/Z62, 0)</f>
        <v>-2545.3122196564927</v>
      </c>
    </row>
    <row r="63" spans="5:50" x14ac:dyDescent="0.25">
      <c r="E63">
        <v>2063</v>
      </c>
      <c r="F63" s="5">
        <f>EconomicRates!C103</f>
        <v>3.5571999999999999E-2</v>
      </c>
      <c r="G63" s="5">
        <f>EconomicRates!D103</f>
        <v>7.0000000000000007E-2</v>
      </c>
      <c r="H63" s="5">
        <f t="shared" si="10"/>
        <v>0.12000000000000001</v>
      </c>
      <c r="I63" s="5">
        <f t="shared" si="11"/>
        <v>1.1200000000000001</v>
      </c>
      <c r="J63">
        <f t="shared" si="12"/>
        <v>0.89285714285714279</v>
      </c>
      <c r="K63">
        <f t="shared" si="20"/>
        <v>1.114085802533504E-3</v>
      </c>
      <c r="L63" s="2">
        <v>60</v>
      </c>
      <c r="M63" s="6">
        <v>0.424762996</v>
      </c>
      <c r="Q63" s="4">
        <f t="shared" si="21"/>
        <v>12.5</v>
      </c>
      <c r="R63">
        <f t="shared" si="0"/>
        <v>500000</v>
      </c>
      <c r="S63">
        <f t="shared" si="1"/>
        <v>-4589.7811318313261</v>
      </c>
      <c r="U63">
        <f t="shared" si="13"/>
        <v>0.424762996</v>
      </c>
      <c r="V63">
        <f t="shared" si="14"/>
        <v>0.01</v>
      </c>
      <c r="W63">
        <f t="shared" si="15"/>
        <v>5.6483819361497238E-3</v>
      </c>
      <c r="X63">
        <f t="shared" si="16"/>
        <v>2.3992236337512375E-3</v>
      </c>
      <c r="Y63">
        <f t="shared" si="17"/>
        <v>5.6483819361497238E-5</v>
      </c>
      <c r="Z63">
        <f t="shared" si="18"/>
        <v>3.1926744830369893E-3</v>
      </c>
      <c r="AB63">
        <f t="shared" si="19"/>
        <v>-14.376895563368892</v>
      </c>
      <c r="AC63">
        <f t="shared" si="2"/>
        <v>-14.653677102322506</v>
      </c>
      <c r="AE63">
        <f t="shared" si="3"/>
        <v>0</v>
      </c>
      <c r="AF63">
        <f t="shared" si="24"/>
        <v>0</v>
      </c>
      <c r="AG63">
        <f t="shared" si="24"/>
        <v>-3.9908431037962364E-2</v>
      </c>
      <c r="AH63">
        <f t="shared" si="5"/>
        <v>-1199.6118168756188</v>
      </c>
      <c r="AI63">
        <f t="shared" si="25"/>
        <v>-1199.6517253066568</v>
      </c>
      <c r="AJ63">
        <f t="shared" si="7"/>
        <v>0.2767815389536139</v>
      </c>
      <c r="AK63">
        <f t="shared" si="22"/>
        <v>-1.0063826894358225</v>
      </c>
      <c r="AL63">
        <f t="shared" si="26"/>
        <v>-1200.381326457139</v>
      </c>
      <c r="AN63">
        <f t="shared" si="27"/>
        <v>0</v>
      </c>
      <c r="AO63">
        <f t="shared" si="27"/>
        <v>0</v>
      </c>
      <c r="AP63">
        <f t="shared" si="27"/>
        <v>-4.4461416420781301E-5</v>
      </c>
      <c r="AQ63">
        <f t="shared" si="27"/>
        <v>-1.3364704937325487</v>
      </c>
      <c r="AR63">
        <f t="shared" si="27"/>
        <v>-1.3365149551489695</v>
      </c>
      <c r="AS63">
        <f t="shared" si="27"/>
        <v>3.0835838295159524E-4</v>
      </c>
      <c r="AT63">
        <f t="shared" si="27"/>
        <v>-1.1211966662159345E-3</v>
      </c>
      <c r="AU63">
        <f t="shared" si="23"/>
        <v>-1.3373277934322338</v>
      </c>
      <c r="AW63">
        <v>60</v>
      </c>
      <c r="AX63">
        <f>IF(Z63&gt;0, (R63*SUMPRODUCT(K63:$K$98, X63:$X$98)-K63*$AZ$3)/Z63, 0)</f>
        <v>-4589.7811318313261</v>
      </c>
    </row>
    <row r="64" spans="5:50" x14ac:dyDescent="0.25">
      <c r="E64">
        <v>2064</v>
      </c>
      <c r="F64" s="5">
        <f>EconomicRates!C104</f>
        <v>3.5571999999999999E-2</v>
      </c>
      <c r="G64" s="5">
        <f>EconomicRates!D104</f>
        <v>7.0000000000000007E-2</v>
      </c>
      <c r="H64" s="5">
        <f t="shared" si="10"/>
        <v>0.12000000000000001</v>
      </c>
      <c r="I64" s="5">
        <f t="shared" si="11"/>
        <v>1.1200000000000001</v>
      </c>
      <c r="J64">
        <f t="shared" si="12"/>
        <v>0.89285714285714279</v>
      </c>
      <c r="K64">
        <f t="shared" si="20"/>
        <v>9.9471946654777136E-4</v>
      </c>
      <c r="L64" s="2">
        <v>61</v>
      </c>
      <c r="M64" s="6">
        <v>0.45242554800000001</v>
      </c>
      <c r="Q64" s="4">
        <f t="shared" si="21"/>
        <v>12.5</v>
      </c>
      <c r="R64">
        <f t="shared" si="0"/>
        <v>500000</v>
      </c>
      <c r="S64">
        <f t="shared" si="1"/>
        <v>-8231.2755711975533</v>
      </c>
      <c r="U64">
        <f t="shared" si="13"/>
        <v>0.45242554800000001</v>
      </c>
      <c r="V64">
        <f t="shared" si="14"/>
        <v>0.01</v>
      </c>
      <c r="W64">
        <f t="shared" si="15"/>
        <v>3.1926744830369893E-3</v>
      </c>
      <c r="X64">
        <f t="shared" si="16"/>
        <v>1.4444475025736266E-3</v>
      </c>
      <c r="Y64">
        <f t="shared" si="17"/>
        <v>3.1926744830369892E-5</v>
      </c>
      <c r="Z64">
        <f t="shared" si="18"/>
        <v>1.7163002356329927E-3</v>
      </c>
      <c r="AB64">
        <f t="shared" si="19"/>
        <v>-14.653677102322506</v>
      </c>
      <c r="AC64">
        <f t="shared" si="2"/>
        <v>-14.127340202406458</v>
      </c>
      <c r="AE64">
        <f t="shared" si="3"/>
        <v>0</v>
      </c>
      <c r="AF64">
        <f t="shared" si="24"/>
        <v>0</v>
      </c>
      <c r="AG64">
        <f t="shared" si="24"/>
        <v>-2.1453752945412408E-2</v>
      </c>
      <c r="AH64">
        <f t="shared" si="5"/>
        <v>-722.22375128681324</v>
      </c>
      <c r="AI64">
        <f t="shared" si="25"/>
        <v>-722.24520503975862</v>
      </c>
      <c r="AJ64">
        <f t="shared" si="7"/>
        <v>-0.52633689991604804</v>
      </c>
      <c r="AK64">
        <f t="shared" si="22"/>
        <v>-1.0257573971625755</v>
      </c>
      <c r="AL64">
        <f t="shared" si="26"/>
        <v>-723.79729933683723</v>
      </c>
      <c r="AN64">
        <f t="shared" si="27"/>
        <v>0</v>
      </c>
      <c r="AO64">
        <f t="shared" si="27"/>
        <v>0</v>
      </c>
      <c r="AP64">
        <f t="shared" si="27"/>
        <v>-2.1340465685308307E-5</v>
      </c>
      <c r="AQ64">
        <f t="shared" si="27"/>
        <v>-0.71841002460814918</v>
      </c>
      <c r="AR64">
        <f t="shared" si="27"/>
        <v>-0.71843136507383443</v>
      </c>
      <c r="AS64">
        <f t="shared" si="27"/>
        <v>-5.2355756030889901E-4</v>
      </c>
      <c r="AT64">
        <f t="shared" si="27"/>
        <v>-1.0203408509129876E-3</v>
      </c>
      <c r="AU64">
        <f t="shared" si="23"/>
        <v>-0.71997526348505636</v>
      </c>
      <c r="AW64">
        <v>61</v>
      </c>
      <c r="AX64">
        <f>IF(Z64&gt;0, (R64*SUMPRODUCT(K64:$K$98, X64:$X$98)-K64*$AZ$3)/Z64, 0)</f>
        <v>-8231.2755711975533</v>
      </c>
    </row>
    <row r="65" spans="5:50" x14ac:dyDescent="0.25">
      <c r="E65">
        <v>2065</v>
      </c>
      <c r="F65" s="5">
        <f>EconomicRates!C105</f>
        <v>3.5571999999999999E-2</v>
      </c>
      <c r="G65" s="5">
        <f>EconomicRates!D105</f>
        <v>7.0000000000000007E-2</v>
      </c>
      <c r="H65" s="5">
        <f t="shared" si="10"/>
        <v>0.12000000000000001</v>
      </c>
      <c r="I65" s="5">
        <f t="shared" si="11"/>
        <v>1.1200000000000001</v>
      </c>
      <c r="J65">
        <f t="shared" si="12"/>
        <v>0.89285714285714279</v>
      </c>
      <c r="K65">
        <f t="shared" si="20"/>
        <v>8.8814238084622432E-4</v>
      </c>
      <c r="L65" s="2">
        <v>62</v>
      </c>
      <c r="M65" s="6">
        <v>0.48020744799999998</v>
      </c>
      <c r="Q65" s="4">
        <f t="shared" si="21"/>
        <v>12.5</v>
      </c>
      <c r="R65">
        <f t="shared" si="0"/>
        <v>500000</v>
      </c>
      <c r="S65">
        <f t="shared" si="1"/>
        <v>-15066.486899216319</v>
      </c>
      <c r="U65">
        <f t="shared" si="13"/>
        <v>0.48020744799999998</v>
      </c>
      <c r="V65">
        <f t="shared" si="14"/>
        <v>0.01</v>
      </c>
      <c r="W65">
        <f t="shared" si="15"/>
        <v>1.7163002356329927E-3</v>
      </c>
      <c r="X65">
        <f t="shared" si="16"/>
        <v>8.2418015615511812E-4</v>
      </c>
      <c r="Y65">
        <f t="shared" si="17"/>
        <v>1.7163002356329929E-5</v>
      </c>
      <c r="Z65">
        <f t="shared" si="18"/>
        <v>8.7495707712154471E-4</v>
      </c>
      <c r="AB65">
        <f t="shared" si="19"/>
        <v>-14.127340202406458</v>
      </c>
      <c r="AC65">
        <f t="shared" si="2"/>
        <v>-13.182529339828356</v>
      </c>
      <c r="AE65">
        <f t="shared" si="3"/>
        <v>0</v>
      </c>
      <c r="AF65">
        <f t="shared" si="24"/>
        <v>0</v>
      </c>
      <c r="AG65">
        <f t="shared" si="24"/>
        <v>-1.0936963464019308E-2</v>
      </c>
      <c r="AH65">
        <f t="shared" si="5"/>
        <v>-412.09007807755904</v>
      </c>
      <c r="AI65">
        <f t="shared" si="25"/>
        <v>-412.10101504102306</v>
      </c>
      <c r="AJ65">
        <f t="shared" si="7"/>
        <v>-0.94481086257810176</v>
      </c>
      <c r="AK65">
        <f t="shared" si="22"/>
        <v>-0.98891381416845214</v>
      </c>
      <c r="AL65">
        <f t="shared" si="26"/>
        <v>-414.03473971776958</v>
      </c>
      <c r="AN65">
        <f t="shared" si="27"/>
        <v>0</v>
      </c>
      <c r="AO65">
        <f t="shared" si="27"/>
        <v>0</v>
      </c>
      <c r="AP65">
        <f t="shared" si="27"/>
        <v>-9.7135807701622779E-6</v>
      </c>
      <c r="AQ65">
        <f t="shared" si="27"/>
        <v>-0.36599466306690975</v>
      </c>
      <c r="AR65">
        <f t="shared" si="27"/>
        <v>-0.36600437664767993</v>
      </c>
      <c r="AS65">
        <f t="shared" si="27"/>
        <v>-8.3912656893949018E-4</v>
      </c>
      <c r="AT65">
        <f t="shared" si="27"/>
        <v>-8.7829626936728974E-4</v>
      </c>
      <c r="AU65">
        <f t="shared" si="23"/>
        <v>-0.36772179948598666</v>
      </c>
      <c r="AW65">
        <v>62</v>
      </c>
      <c r="AX65">
        <f>IF(Z65&gt;0, (R65*SUMPRODUCT(K65:$K$98, X65:$X$98)-K65*$AZ$3)/Z65, 0)</f>
        <v>-15066.486899216319</v>
      </c>
    </row>
    <row r="66" spans="5:50" x14ac:dyDescent="0.25">
      <c r="E66">
        <v>2066</v>
      </c>
      <c r="F66" s="5">
        <f>EconomicRates!C106</f>
        <v>3.5571999999999999E-2</v>
      </c>
      <c r="G66" s="5">
        <f>EconomicRates!D106</f>
        <v>7.0000000000000007E-2</v>
      </c>
      <c r="H66" s="5">
        <f t="shared" si="10"/>
        <v>0.12000000000000001</v>
      </c>
      <c r="I66" s="5">
        <f t="shared" si="11"/>
        <v>1.1200000000000001</v>
      </c>
      <c r="J66">
        <f t="shared" si="12"/>
        <v>0.89285714285714279</v>
      </c>
      <c r="K66">
        <f t="shared" si="20"/>
        <v>7.9298426861270028E-4</v>
      </c>
      <c r="L66" s="2">
        <v>63</v>
      </c>
      <c r="M66" s="6">
        <v>0.508136904</v>
      </c>
      <c r="Q66" s="4">
        <f t="shared" si="21"/>
        <v>12.5</v>
      </c>
      <c r="R66">
        <f t="shared" si="0"/>
        <v>500000</v>
      </c>
      <c r="S66">
        <f t="shared" si="1"/>
        <v>-28612.980989008069</v>
      </c>
      <c r="U66">
        <f t="shared" si="13"/>
        <v>0.508136904</v>
      </c>
      <c r="V66">
        <f t="shared" si="14"/>
        <v>0.01</v>
      </c>
      <c r="W66">
        <f t="shared" si="15"/>
        <v>8.7495707712154471E-4</v>
      </c>
      <c r="X66">
        <f t="shared" si="16"/>
        <v>4.4459798030143099E-4</v>
      </c>
      <c r="Y66">
        <f t="shared" si="17"/>
        <v>8.7495707712154479E-6</v>
      </c>
      <c r="Z66">
        <f t="shared" si="18"/>
        <v>4.2160952604889827E-4</v>
      </c>
      <c r="AB66">
        <f t="shared" si="19"/>
        <v>-13.182529339828356</v>
      </c>
      <c r="AC66">
        <f t="shared" si="2"/>
        <v>-12.063505353621828</v>
      </c>
      <c r="AE66">
        <f t="shared" si="3"/>
        <v>0</v>
      </c>
      <c r="AF66">
        <f t="shared" si="24"/>
        <v>0</v>
      </c>
      <c r="AG66">
        <f t="shared" si="24"/>
        <v>-5.2701190756112284E-3</v>
      </c>
      <c r="AH66">
        <f t="shared" si="5"/>
        <v>-222.2989901507155</v>
      </c>
      <c r="AI66">
        <f t="shared" si="25"/>
        <v>-222.30426026979111</v>
      </c>
      <c r="AJ66">
        <f t="shared" si="7"/>
        <v>-1.1190239862065283</v>
      </c>
      <c r="AK66">
        <f t="shared" si="22"/>
        <v>-0.92277705378798502</v>
      </c>
      <c r="AL66">
        <f t="shared" si="26"/>
        <v>-224.34606130978565</v>
      </c>
      <c r="AN66">
        <f t="shared" si="27"/>
        <v>0</v>
      </c>
      <c r="AO66">
        <f t="shared" si="27"/>
        <v>0</v>
      </c>
      <c r="AP66">
        <f t="shared" si="27"/>
        <v>-4.1791215206754102E-6</v>
      </c>
      <c r="AQ66">
        <f t="shared" si="27"/>
        <v>-0.176279602118007</v>
      </c>
      <c r="AR66">
        <f t="shared" si="27"/>
        <v>-0.17628378123952768</v>
      </c>
      <c r="AS66">
        <f t="shared" si="27"/>
        <v>-8.8736841726205231E-4</v>
      </c>
      <c r="AT66">
        <f t="shared" si="27"/>
        <v>-7.3174768709064766E-4</v>
      </c>
      <c r="AU66">
        <f t="shared" si="23"/>
        <v>-0.1779028973438804</v>
      </c>
      <c r="AW66">
        <v>63</v>
      </c>
      <c r="AX66">
        <f>IF(Z66&gt;0, (R66*SUMPRODUCT(K66:$K$98, X66:$X$98)-K66*$AZ$3)/Z66, 0)</f>
        <v>-28612.980989008069</v>
      </c>
    </row>
    <row r="67" spans="5:50" x14ac:dyDescent="0.25">
      <c r="E67">
        <v>2067</v>
      </c>
      <c r="F67" s="5">
        <f>EconomicRates!C107</f>
        <v>3.5571999999999999E-2</v>
      </c>
      <c r="G67" s="5">
        <f>EconomicRates!D107</f>
        <v>7.0000000000000007E-2</v>
      </c>
      <c r="H67" s="5">
        <f t="shared" si="10"/>
        <v>0.12000000000000001</v>
      </c>
      <c r="I67" s="5">
        <f t="shared" si="11"/>
        <v>1.1200000000000001</v>
      </c>
      <c r="J67">
        <f t="shared" si="12"/>
        <v>0.89285714285714279</v>
      </c>
      <c r="K67">
        <f t="shared" si="20"/>
        <v>7.0802166840419666E-4</v>
      </c>
      <c r="L67" s="2">
        <v>64</v>
      </c>
      <c r="M67" s="6">
        <v>0.53626491099999996</v>
      </c>
      <c r="Q67" s="4">
        <f t="shared" si="21"/>
        <v>12.5</v>
      </c>
      <c r="R67">
        <f t="shared" ref="R67:R79" si="28">$C$6</f>
        <v>500000</v>
      </c>
      <c r="S67">
        <f t="shared" ref="S67:S79" si="29">AX67</f>
        <v>-57051.387637109809</v>
      </c>
      <c r="U67">
        <f t="shared" si="13"/>
        <v>0.53626491099999996</v>
      </c>
      <c r="V67">
        <f t="shared" si="14"/>
        <v>0.01</v>
      </c>
      <c r="W67">
        <f t="shared" si="15"/>
        <v>4.2160952604889827E-4</v>
      </c>
      <c r="X67">
        <f t="shared" si="16"/>
        <v>2.2609439496336459E-4</v>
      </c>
      <c r="Y67">
        <f t="shared" si="17"/>
        <v>4.2160952604889831E-6</v>
      </c>
      <c r="Z67">
        <f t="shared" si="18"/>
        <v>1.912990358250447E-4</v>
      </c>
      <c r="AB67">
        <f t="shared" si="19"/>
        <v>-12.063505353621828</v>
      </c>
      <c r="AC67">
        <f t="shared" ref="AC67:AC79" si="30">S67*Z67</f>
        <v>-10.913875447459981</v>
      </c>
      <c r="AE67">
        <f t="shared" ref="AE67:AE79" si="31">$Z67*O67</f>
        <v>0</v>
      </c>
      <c r="AF67">
        <f t="shared" ref="AF67:AG79" si="32">-$Z67*P67</f>
        <v>0</v>
      </c>
      <c r="AG67">
        <f t="shared" si="32"/>
        <v>-2.3912379478130586E-3</v>
      </c>
      <c r="AH67">
        <f t="shared" ref="AH67:AH79" si="33">-X67*R67</f>
        <v>-113.0471974816823</v>
      </c>
      <c r="AI67">
        <f t="shared" ref="AI67:AI79" si="34">SUM(AE67:AH67)</f>
        <v>-113.04958871963012</v>
      </c>
      <c r="AJ67">
        <f t="shared" ref="AJ67:AJ79" si="35">AB67-AC67</f>
        <v>-1.1496299061618469</v>
      </c>
      <c r="AK67">
        <f t="shared" si="22"/>
        <v>-0.84444537475352799</v>
      </c>
      <c r="AL67">
        <f t="shared" si="26"/>
        <v>-115.0436640005455</v>
      </c>
      <c r="AN67">
        <f t="shared" ref="AN67:AT79" si="36">AE67*$K67</f>
        <v>0</v>
      </c>
      <c r="AO67">
        <f t="shared" si="36"/>
        <v>0</v>
      </c>
      <c r="AP67">
        <f t="shared" si="36"/>
        <v>-1.6930482813620291E-6</v>
      </c>
      <c r="AQ67">
        <f t="shared" si="36"/>
        <v>-8.0039865369399402E-2</v>
      </c>
      <c r="AR67">
        <f t="shared" si="36"/>
        <v>-8.0041558417680764E-2</v>
      </c>
      <c r="AS67">
        <f t="shared" si="36"/>
        <v>-8.1396288420807091E-4</v>
      </c>
      <c r="AT67">
        <f t="shared" si="36"/>
        <v>-5.9788562310920002E-4</v>
      </c>
      <c r="AU67">
        <f t="shared" si="23"/>
        <v>-8.1453406924998042E-2</v>
      </c>
      <c r="AW67">
        <v>64</v>
      </c>
      <c r="AX67">
        <f>IF(Z67&gt;0, (R67*SUMPRODUCT(K67:$K$98, X67:$X$98)-K67*$AZ$3)/Z67, 0)</f>
        <v>-57051.387637109809</v>
      </c>
    </row>
    <row r="68" spans="5:50" x14ac:dyDescent="0.25">
      <c r="E68">
        <v>2068</v>
      </c>
      <c r="F68" s="5">
        <f>EconomicRates!C108</f>
        <v>3.5571999999999999E-2</v>
      </c>
      <c r="G68" s="5">
        <f>EconomicRates!D108</f>
        <v>7.0000000000000007E-2</v>
      </c>
      <c r="H68" s="5">
        <f t="shared" ref="H68:H79" si="37">G68+$C$9</f>
        <v>0.12000000000000001</v>
      </c>
      <c r="I68" s="5">
        <f t="shared" ref="I68:I79" si="38">1+H68</f>
        <v>1.1200000000000001</v>
      </c>
      <c r="J68">
        <f t="shared" ref="J68:J79" si="39">1/I68</f>
        <v>0.89285714285714279</v>
      </c>
      <c r="K68">
        <f t="shared" si="20"/>
        <v>6.3216220393231843E-4</v>
      </c>
      <c r="L68" s="2">
        <v>65</v>
      </c>
      <c r="M68" s="6">
        <v>0.564431978</v>
      </c>
      <c r="Q68" s="4">
        <f t="shared" si="21"/>
        <v>12.5</v>
      </c>
      <c r="R68">
        <f t="shared" si="28"/>
        <v>500000</v>
      </c>
      <c r="S68">
        <f t="shared" si="29"/>
        <v>-120500.88301662417</v>
      </c>
      <c r="U68">
        <f t="shared" ref="U68:U79" si="40">M68</f>
        <v>0.564431978</v>
      </c>
      <c r="V68">
        <f t="shared" ref="V68:V79" si="41">$C$10</f>
        <v>0.01</v>
      </c>
      <c r="W68">
        <f t="shared" ref="W68:W79" si="42">Z67</f>
        <v>1.912990358250447E-4</v>
      </c>
      <c r="X68">
        <f t="shared" ref="X68:X79" si="43">U68*W68</f>
        <v>1.0797529318022284E-4</v>
      </c>
      <c r="Y68">
        <f t="shared" ref="Y68:Y79" si="44">V68*W68</f>
        <v>1.912990358250447E-6</v>
      </c>
      <c r="Z68">
        <f t="shared" ref="Z68:Z79" si="45">MAX(0, W68-X68-Y68)</f>
        <v>8.1410752286571411E-5</v>
      </c>
      <c r="AB68">
        <f t="shared" ref="AB68:AB79" si="46">AC67</f>
        <v>-10.913875447459981</v>
      </c>
      <c r="AC68">
        <f t="shared" si="30"/>
        <v>-9.8100675375795099</v>
      </c>
      <c r="AE68">
        <f t="shared" si="31"/>
        <v>0</v>
      </c>
      <c r="AF68">
        <f t="shared" si="32"/>
        <v>0</v>
      </c>
      <c r="AG68">
        <f t="shared" si="32"/>
        <v>-1.0176344035821426E-3</v>
      </c>
      <c r="AH68">
        <f t="shared" si="33"/>
        <v>-53.987646590111417</v>
      </c>
      <c r="AI68">
        <f t="shared" si="34"/>
        <v>-53.988664224514999</v>
      </c>
      <c r="AJ68">
        <f t="shared" si="35"/>
        <v>-1.1038079098804712</v>
      </c>
      <c r="AK68">
        <f t="shared" si="22"/>
        <v>-0.76397128132219871</v>
      </c>
      <c r="AL68">
        <f t="shared" si="26"/>
        <v>-55.856443415717671</v>
      </c>
      <c r="AN68">
        <f t="shared" si="36"/>
        <v>0</v>
      </c>
      <c r="AO68">
        <f t="shared" si="36"/>
        <v>0</v>
      </c>
      <c r="AP68">
        <f t="shared" si="36"/>
        <v>-6.4331000736583769E-7</v>
      </c>
      <c r="AQ68">
        <f t="shared" si="36"/>
        <v>-3.4128949653523949E-2</v>
      </c>
      <c r="AR68">
        <f t="shared" si="36"/>
        <v>-3.4129592963531317E-2</v>
      </c>
      <c r="AS68">
        <f t="shared" si="36"/>
        <v>-6.9778564102796457E-4</v>
      </c>
      <c r="AT68">
        <f t="shared" si="36"/>
        <v>-4.8295376894163839E-4</v>
      </c>
      <c r="AU68">
        <f t="shared" si="23"/>
        <v>-3.5310332373500918E-2</v>
      </c>
      <c r="AW68">
        <v>65</v>
      </c>
      <c r="AX68">
        <f>IF(Z68&gt;0, (R68*SUMPRODUCT(K68:$K$98, X68:$X$98)-K68*$AZ$3)/Z68, 0)</f>
        <v>-120500.88301662417</v>
      </c>
    </row>
    <row r="69" spans="5:50" x14ac:dyDescent="0.25">
      <c r="E69">
        <v>2069</v>
      </c>
      <c r="F69" s="5">
        <f>EconomicRates!C109</f>
        <v>3.5571999999999999E-2</v>
      </c>
      <c r="G69" s="5">
        <f>EconomicRates!D109</f>
        <v>7.0000000000000007E-2</v>
      </c>
      <c r="H69" s="5">
        <f t="shared" si="37"/>
        <v>0.12000000000000001</v>
      </c>
      <c r="I69" s="5">
        <f t="shared" si="38"/>
        <v>1.1200000000000001</v>
      </c>
      <c r="J69">
        <f t="shared" si="39"/>
        <v>0.89285714285714279</v>
      </c>
      <c r="K69">
        <f t="shared" ref="K69:K79" si="47">K68*J69</f>
        <v>5.6443053922528431E-4</v>
      </c>
      <c r="L69" s="2">
        <v>66</v>
      </c>
      <c r="M69" s="6">
        <v>0.59247427200000002</v>
      </c>
      <c r="Q69" s="4">
        <f t="shared" ref="Q69:Q79" si="48">$C$8</f>
        <v>12.5</v>
      </c>
      <c r="R69">
        <f t="shared" si="28"/>
        <v>500000</v>
      </c>
      <c r="S69">
        <f t="shared" si="29"/>
        <v>-271520.72524436162</v>
      </c>
      <c r="U69">
        <f t="shared" si="40"/>
        <v>0.59247427200000002</v>
      </c>
      <c r="V69">
        <f t="shared" si="41"/>
        <v>0.01</v>
      </c>
      <c r="W69">
        <f t="shared" si="42"/>
        <v>8.1410752286571411E-5</v>
      </c>
      <c r="X69">
        <f t="shared" si="43"/>
        <v>4.8233776193958734E-5</v>
      </c>
      <c r="Y69">
        <f t="shared" si="44"/>
        <v>8.1410752286571409E-7</v>
      </c>
      <c r="Z69">
        <f t="shared" si="45"/>
        <v>3.2362868569746962E-5</v>
      </c>
      <c r="AB69">
        <f t="shared" si="46"/>
        <v>-9.8100675375795099</v>
      </c>
      <c r="AC69">
        <f t="shared" si="30"/>
        <v>-8.787189545045651</v>
      </c>
      <c r="AE69">
        <f t="shared" si="31"/>
        <v>0</v>
      </c>
      <c r="AF69">
        <f t="shared" si="32"/>
        <v>0</v>
      </c>
      <c r="AG69">
        <f t="shared" si="32"/>
        <v>-4.0453585712183702E-4</v>
      </c>
      <c r="AH69">
        <f t="shared" si="33"/>
        <v>-24.116888096979366</v>
      </c>
      <c r="AI69">
        <f t="shared" si="34"/>
        <v>-24.117292632836488</v>
      </c>
      <c r="AJ69">
        <f t="shared" si="35"/>
        <v>-1.0228779925338589</v>
      </c>
      <c r="AK69">
        <f t="shared" si="22"/>
        <v>-0.68670472763056578</v>
      </c>
      <c r="AL69">
        <f t="shared" si="26"/>
        <v>-25.826875353000911</v>
      </c>
      <c r="AN69">
        <f t="shared" si="36"/>
        <v>0</v>
      </c>
      <c r="AO69">
        <f t="shared" si="36"/>
        <v>0</v>
      </c>
      <c r="AP69">
        <f t="shared" si="36"/>
        <v>-2.2833239197124104E-7</v>
      </c>
      <c r="AQ69">
        <f t="shared" si="36"/>
        <v>-1.3612308153013904E-2</v>
      </c>
      <c r="AR69">
        <f t="shared" si="36"/>
        <v>-1.3612536485405875E-2</v>
      </c>
      <c r="AS69">
        <f t="shared" si="36"/>
        <v>-5.7734357688756237E-4</v>
      </c>
      <c r="AT69">
        <f t="shared" si="36"/>
        <v>-3.8759711970507224E-4</v>
      </c>
      <c r="AU69">
        <f t="shared" si="23"/>
        <v>-1.457747718199851E-2</v>
      </c>
      <c r="AW69">
        <v>66</v>
      </c>
      <c r="AX69">
        <f>IF(Z69&gt;0, (R69*SUMPRODUCT(K69:$K$98, X69:$X$98)-K69*$AZ$3)/Z69, 0)</f>
        <v>-271520.72524436162</v>
      </c>
    </row>
    <row r="70" spans="5:50" x14ac:dyDescent="0.25">
      <c r="E70">
        <v>2070</v>
      </c>
      <c r="F70" s="5">
        <f>EconomicRates!C110</f>
        <v>3.5571999999999999E-2</v>
      </c>
      <c r="G70" s="5">
        <f>EconomicRates!D110</f>
        <v>7.0000000000000007E-2</v>
      </c>
      <c r="H70" s="5">
        <f t="shared" si="37"/>
        <v>0.12000000000000001</v>
      </c>
      <c r="I70" s="5">
        <f t="shared" si="38"/>
        <v>1.1200000000000001</v>
      </c>
      <c r="J70">
        <f t="shared" si="39"/>
        <v>0.89285714285714279</v>
      </c>
      <c r="K70">
        <f t="shared" si="47"/>
        <v>5.0395583859400386E-4</v>
      </c>
      <c r="L70" s="2">
        <v>67</v>
      </c>
      <c r="M70" s="6">
        <v>0.62503115200000003</v>
      </c>
      <c r="Q70" s="4">
        <f t="shared" si="48"/>
        <v>12.5</v>
      </c>
      <c r="R70">
        <f t="shared" si="28"/>
        <v>500000</v>
      </c>
      <c r="S70">
        <f t="shared" si="29"/>
        <v>-665206.47890815802</v>
      </c>
      <c r="U70">
        <f t="shared" si="40"/>
        <v>0.62503115200000003</v>
      </c>
      <c r="V70">
        <f t="shared" si="41"/>
        <v>0.01</v>
      </c>
      <c r="W70">
        <f t="shared" si="42"/>
        <v>3.2362868569746962E-5</v>
      </c>
      <c r="X70">
        <f t="shared" si="43"/>
        <v>2.0227801024173537E-5</v>
      </c>
      <c r="Y70">
        <f t="shared" si="44"/>
        <v>3.2362868569746963E-7</v>
      </c>
      <c r="Z70">
        <f t="shared" si="45"/>
        <v>1.1811438859875955E-5</v>
      </c>
      <c r="AB70">
        <f t="shared" si="46"/>
        <v>-8.787189545045651</v>
      </c>
      <c r="AC70">
        <f t="shared" si="30"/>
        <v>-7.857045654817072</v>
      </c>
      <c r="AE70">
        <f t="shared" si="31"/>
        <v>0</v>
      </c>
      <c r="AF70">
        <f t="shared" si="32"/>
        <v>0</v>
      </c>
      <c r="AG70">
        <f t="shared" si="32"/>
        <v>-1.4764298574844944E-4</v>
      </c>
      <c r="AH70">
        <f t="shared" si="33"/>
        <v>-10.113900512086769</v>
      </c>
      <c r="AI70">
        <f t="shared" si="34"/>
        <v>-10.114048155072517</v>
      </c>
      <c r="AJ70">
        <f t="shared" si="35"/>
        <v>-0.93014389022857902</v>
      </c>
      <c r="AK70">
        <f t="shared" si="22"/>
        <v>-0.6151032681531956</v>
      </c>
      <c r="AL70">
        <f t="shared" si="26"/>
        <v>-11.65929531345429</v>
      </c>
      <c r="AN70">
        <f t="shared" si="36"/>
        <v>0</v>
      </c>
      <c r="AO70">
        <f t="shared" si="36"/>
        <v>0</v>
      </c>
      <c r="AP70">
        <f t="shared" si="36"/>
        <v>-7.4405544695382403E-8</v>
      </c>
      <c r="AQ70">
        <f t="shared" si="36"/>
        <v>-5.0969592140250129E-3</v>
      </c>
      <c r="AR70">
        <f t="shared" si="36"/>
        <v>-5.097033619569708E-3</v>
      </c>
      <c r="AS70">
        <f t="shared" si="36"/>
        <v>-4.687514442132326E-4</v>
      </c>
      <c r="AT70">
        <f t="shared" si="36"/>
        <v>-3.0998488332405612E-4</v>
      </c>
      <c r="AU70">
        <f t="shared" si="23"/>
        <v>-5.8757699471069956E-3</v>
      </c>
      <c r="AW70">
        <v>67</v>
      </c>
      <c r="AX70">
        <f>IF(Z70&gt;0, (R70*SUMPRODUCT(K70:$K$98, X70:$X$98)-K70*$AZ$3)/Z70, 0)</f>
        <v>-665206.47890815802</v>
      </c>
    </row>
    <row r="71" spans="5:50" x14ac:dyDescent="0.25">
      <c r="E71">
        <v>2071</v>
      </c>
      <c r="F71" s="5">
        <f>EconomicRates!C111</f>
        <v>3.5571999999999999E-2</v>
      </c>
      <c r="G71" s="5">
        <f>EconomicRates!D111</f>
        <v>7.0000000000000007E-2</v>
      </c>
      <c r="H71" s="5">
        <f t="shared" si="37"/>
        <v>0.12000000000000001</v>
      </c>
      <c r="I71" s="5">
        <f t="shared" si="38"/>
        <v>1.1200000000000001</v>
      </c>
      <c r="J71">
        <f t="shared" si="39"/>
        <v>0.89285714285714279</v>
      </c>
      <c r="K71">
        <f t="shared" si="47"/>
        <v>4.4996057017321768E-4</v>
      </c>
      <c r="L71" s="2">
        <v>68</v>
      </c>
      <c r="M71" s="6">
        <v>0.65741117999999998</v>
      </c>
      <c r="Q71" s="4">
        <f t="shared" si="48"/>
        <v>12.5</v>
      </c>
      <c r="R71">
        <f t="shared" si="28"/>
        <v>500000</v>
      </c>
      <c r="S71">
        <f t="shared" si="29"/>
        <v>-1786882.19250304</v>
      </c>
      <c r="U71">
        <f t="shared" si="40"/>
        <v>0.65741117999999998</v>
      </c>
      <c r="V71">
        <f t="shared" si="41"/>
        <v>0.01</v>
      </c>
      <c r="W71">
        <f t="shared" si="42"/>
        <v>1.1811438859875955E-5</v>
      </c>
      <c r="X71">
        <f t="shared" si="43"/>
        <v>7.764971958368906E-6</v>
      </c>
      <c r="Y71">
        <f t="shared" si="44"/>
        <v>1.1811438859875954E-7</v>
      </c>
      <c r="Z71">
        <f t="shared" si="45"/>
        <v>3.9283525129082887E-6</v>
      </c>
      <c r="AB71">
        <f t="shared" si="46"/>
        <v>-7.857045654817072</v>
      </c>
      <c r="AC71">
        <f t="shared" si="30"/>
        <v>-7.0195031511903894</v>
      </c>
      <c r="AE71">
        <f t="shared" si="31"/>
        <v>0</v>
      </c>
      <c r="AF71">
        <f t="shared" si="32"/>
        <v>0</v>
      </c>
      <c r="AG71">
        <f t="shared" si="32"/>
        <v>-4.9104406411353609E-5</v>
      </c>
      <c r="AH71">
        <f t="shared" si="33"/>
        <v>-3.882485979184453</v>
      </c>
      <c r="AI71">
        <f t="shared" si="34"/>
        <v>-3.8825350835908643</v>
      </c>
      <c r="AJ71">
        <f t="shared" si="35"/>
        <v>-0.83754250362668259</v>
      </c>
      <c r="AK71">
        <f t="shared" si="22"/>
        <v>-0.54999319583719508</v>
      </c>
      <c r="AL71">
        <f t="shared" si="26"/>
        <v>-5.2700707830547424</v>
      </c>
      <c r="AN71">
        <f t="shared" si="36"/>
        <v>0</v>
      </c>
      <c r="AO71">
        <f t="shared" si="36"/>
        <v>0</v>
      </c>
      <c r="AP71">
        <f t="shared" si="36"/>
        <v>-2.2095046706870076E-8</v>
      </c>
      <c r="AQ71">
        <f t="shared" si="36"/>
        <v>-1.7469656048833598E-3</v>
      </c>
      <c r="AR71">
        <f t="shared" si="36"/>
        <v>-1.7469876999300666E-3</v>
      </c>
      <c r="AS71">
        <f t="shared" si="36"/>
        <v>-3.7686110247616632E-4</v>
      </c>
      <c r="AT71">
        <f t="shared" si="36"/>
        <v>-2.4747525199029445E-4</v>
      </c>
      <c r="AU71">
        <f t="shared" si="23"/>
        <v>-2.3713240543965278E-3</v>
      </c>
      <c r="AW71">
        <v>68</v>
      </c>
      <c r="AX71">
        <f>IF(Z71&gt;0, (R71*SUMPRODUCT(K71:$K$98, X71:$X$98)-K71*$AZ$3)/Z71, 0)</f>
        <v>-1786882.19250304</v>
      </c>
    </row>
    <row r="72" spans="5:50" x14ac:dyDescent="0.25">
      <c r="E72">
        <v>2072</v>
      </c>
      <c r="F72" s="5">
        <f>EconomicRates!C112</f>
        <v>3.5571999999999999E-2</v>
      </c>
      <c r="G72" s="5">
        <f>EconomicRates!D112</f>
        <v>7.0000000000000007E-2</v>
      </c>
      <c r="H72" s="5">
        <f t="shared" si="37"/>
        <v>0.12000000000000001</v>
      </c>
      <c r="I72" s="5">
        <f t="shared" si="38"/>
        <v>1.1200000000000001</v>
      </c>
      <c r="J72">
        <f t="shared" si="39"/>
        <v>0.89285714285714279</v>
      </c>
      <c r="K72">
        <f t="shared" si="47"/>
        <v>4.0175050908323003E-4</v>
      </c>
      <c r="L72" s="2">
        <v>69</v>
      </c>
      <c r="M72" s="6">
        <v>0.68957421399999996</v>
      </c>
      <c r="Q72" s="4">
        <f t="shared" si="48"/>
        <v>12.5</v>
      </c>
      <c r="R72">
        <f t="shared" si="28"/>
        <v>500000</v>
      </c>
      <c r="S72">
        <f t="shared" si="29"/>
        <v>-5311818.5346860811</v>
      </c>
      <c r="U72">
        <f t="shared" si="40"/>
        <v>0.68957421399999996</v>
      </c>
      <c r="V72">
        <f t="shared" si="41"/>
        <v>0.01</v>
      </c>
      <c r="W72">
        <f t="shared" si="42"/>
        <v>3.9283525129082887E-6</v>
      </c>
      <c r="X72">
        <f t="shared" si="43"/>
        <v>2.708890596403658E-6</v>
      </c>
      <c r="Y72">
        <f t="shared" si="44"/>
        <v>3.9283525129082885E-8</v>
      </c>
      <c r="Z72">
        <f t="shared" si="45"/>
        <v>1.1801783913755479E-6</v>
      </c>
      <c r="AB72">
        <f t="shared" si="46"/>
        <v>-7.0195031511903894</v>
      </c>
      <c r="AC72">
        <f t="shared" si="30"/>
        <v>-6.2688934535446394</v>
      </c>
      <c r="AE72">
        <f t="shared" si="31"/>
        <v>0</v>
      </c>
      <c r="AF72">
        <f t="shared" si="32"/>
        <v>0</v>
      </c>
      <c r="AG72">
        <f t="shared" si="32"/>
        <v>-1.4752229892194349E-5</v>
      </c>
      <c r="AH72">
        <f t="shared" si="33"/>
        <v>-1.3544452982018289</v>
      </c>
      <c r="AI72">
        <f t="shared" si="34"/>
        <v>-1.354460050431721</v>
      </c>
      <c r="AJ72">
        <f t="shared" si="35"/>
        <v>-0.75060969764574992</v>
      </c>
      <c r="AK72">
        <f t="shared" ref="AK72:AK79" si="49">G72*SUM(AB72:AB72, AE72:AF72)</f>
        <v>-0.49136522058332732</v>
      </c>
      <c r="AL72">
        <f t="shared" si="26"/>
        <v>-2.5964349686607981</v>
      </c>
      <c r="AN72">
        <f t="shared" si="36"/>
        <v>0</v>
      </c>
      <c r="AO72">
        <f t="shared" si="36"/>
        <v>0</v>
      </c>
      <c r="AP72">
        <f t="shared" si="36"/>
        <v>-5.9267158693019232E-9</v>
      </c>
      <c r="AQ72">
        <f t="shared" si="36"/>
        <v>-5.4414908807797206E-4</v>
      </c>
      <c r="AR72">
        <f t="shared" si="36"/>
        <v>-5.4415501479384133E-4</v>
      </c>
      <c r="AS72">
        <f t="shared" si="36"/>
        <v>-3.0155782815198941E-4</v>
      </c>
      <c r="AT72">
        <f t="shared" si="36"/>
        <v>-1.9740622751514538E-4</v>
      </c>
      <c r="AU72">
        <f t="shared" si="23"/>
        <v>-1.0431190704609762E-3</v>
      </c>
      <c r="AW72">
        <v>69</v>
      </c>
      <c r="AX72">
        <f>IF(Z72&gt;0, (R72*SUMPRODUCT(K72:$K$98, X72:$X$98)-K72*$AZ$3)/Z72, 0)</f>
        <v>-5311818.5346860811</v>
      </c>
    </row>
    <row r="73" spans="5:50" x14ac:dyDescent="0.25">
      <c r="E73">
        <v>2073</v>
      </c>
      <c r="F73" s="5">
        <f>EconomicRates!C113</f>
        <v>3.5571999999999999E-2</v>
      </c>
      <c r="G73" s="5">
        <f>EconomicRates!D113</f>
        <v>7.0000000000000007E-2</v>
      </c>
      <c r="H73" s="5">
        <f t="shared" si="37"/>
        <v>0.12000000000000001</v>
      </c>
      <c r="I73" s="5">
        <f t="shared" si="38"/>
        <v>1.1200000000000001</v>
      </c>
      <c r="J73">
        <f t="shared" si="39"/>
        <v>0.89285714285714279</v>
      </c>
      <c r="K73">
        <f t="shared" si="47"/>
        <v>3.5870581168145535E-4</v>
      </c>
      <c r="L73" s="2">
        <v>70</v>
      </c>
      <c r="M73" s="6">
        <v>0.72148010799999995</v>
      </c>
      <c r="Q73" s="4">
        <f t="shared" si="48"/>
        <v>12.5</v>
      </c>
      <c r="R73">
        <f t="shared" si="28"/>
        <v>500000</v>
      </c>
      <c r="S73">
        <f t="shared" si="29"/>
        <v>-17663825.523413301</v>
      </c>
      <c r="U73">
        <f t="shared" si="40"/>
        <v>0.72148010799999995</v>
      </c>
      <c r="V73">
        <f t="shared" si="41"/>
        <v>0.01</v>
      </c>
      <c r="W73">
        <f t="shared" si="42"/>
        <v>1.1801783913755479E-6</v>
      </c>
      <c r="X73">
        <f t="shared" si="43"/>
        <v>8.514752332688965E-7</v>
      </c>
      <c r="Y73">
        <f t="shared" si="44"/>
        <v>1.180178391375548E-8</v>
      </c>
      <c r="Z73">
        <f t="shared" si="45"/>
        <v>3.1690137419289597E-7</v>
      </c>
      <c r="AB73">
        <f t="shared" si="46"/>
        <v>-6.2688934535446394</v>
      </c>
      <c r="AC73">
        <f t="shared" si="30"/>
        <v>-5.5976905818732252</v>
      </c>
      <c r="AE73">
        <f t="shared" si="31"/>
        <v>0</v>
      </c>
      <c r="AF73">
        <f t="shared" si="32"/>
        <v>0</v>
      </c>
      <c r="AG73">
        <f t="shared" si="32"/>
        <v>-3.9612671774111993E-6</v>
      </c>
      <c r="AH73">
        <f t="shared" si="33"/>
        <v>-0.42573761663444826</v>
      </c>
      <c r="AI73">
        <f t="shared" si="34"/>
        <v>-0.42574157790162565</v>
      </c>
      <c r="AJ73">
        <f t="shared" si="35"/>
        <v>-0.67120287167141424</v>
      </c>
      <c r="AK73">
        <f t="shared" si="49"/>
        <v>-0.43882254174812479</v>
      </c>
      <c r="AL73">
        <f t="shared" si="26"/>
        <v>-1.5357669913211647</v>
      </c>
      <c r="AN73">
        <f t="shared" si="36"/>
        <v>0</v>
      </c>
      <c r="AO73">
        <f t="shared" si="36"/>
        <v>0</v>
      </c>
      <c r="AP73">
        <f t="shared" si="36"/>
        <v>-1.4209295581603918E-9</v>
      </c>
      <c r="AQ73">
        <f t="shared" si="36"/>
        <v>-1.5271455733818803E-4</v>
      </c>
      <c r="AR73">
        <f t="shared" si="36"/>
        <v>-1.5271597826774618E-4</v>
      </c>
      <c r="AS73">
        <f t="shared" si="36"/>
        <v>-2.4076437088581837E-4</v>
      </c>
      <c r="AT73">
        <f t="shared" si="36"/>
        <v>-1.5740819602188044E-4</v>
      </c>
      <c r="AU73">
        <f t="shared" si="23"/>
        <v>-5.5088854517544496E-4</v>
      </c>
      <c r="AW73">
        <v>70</v>
      </c>
      <c r="AX73">
        <f>IF(Z73&gt;0, (R73*SUMPRODUCT(K73:$K$98, X73:$X$98)-K73*$AZ$3)/Z73, 0)</f>
        <v>-17663825.523413301</v>
      </c>
    </row>
    <row r="74" spans="5:50" x14ac:dyDescent="0.25">
      <c r="E74">
        <v>2074</v>
      </c>
      <c r="F74" s="5">
        <f>EconomicRates!C114</f>
        <v>3.5571999999999999E-2</v>
      </c>
      <c r="G74" s="5">
        <f>EconomicRates!D114</f>
        <v>7.0000000000000007E-2</v>
      </c>
      <c r="H74" s="5">
        <f t="shared" si="37"/>
        <v>0.12000000000000001</v>
      </c>
      <c r="I74" s="5">
        <f t="shared" si="38"/>
        <v>1.1200000000000001</v>
      </c>
      <c r="J74">
        <f t="shared" si="39"/>
        <v>0.89285714285714279</v>
      </c>
      <c r="K74">
        <f t="shared" si="47"/>
        <v>3.2027304614415652E-4</v>
      </c>
      <c r="L74" s="2">
        <v>71</v>
      </c>
      <c r="M74" s="6">
        <v>0.75308980400000003</v>
      </c>
      <c r="Q74" s="4">
        <f t="shared" si="48"/>
        <v>12.5</v>
      </c>
      <c r="R74">
        <f t="shared" si="28"/>
        <v>500000</v>
      </c>
      <c r="S74">
        <f t="shared" si="29"/>
        <v>-66572426.64125894</v>
      </c>
      <c r="U74">
        <f t="shared" si="40"/>
        <v>0.75308980400000003</v>
      </c>
      <c r="V74">
        <f t="shared" si="41"/>
        <v>0.01</v>
      </c>
      <c r="W74">
        <f t="shared" si="42"/>
        <v>3.1690137419289597E-7</v>
      </c>
      <c r="X74">
        <f t="shared" si="43"/>
        <v>2.3865519377825872E-7</v>
      </c>
      <c r="Y74">
        <f t="shared" si="44"/>
        <v>3.1690137419289597E-9</v>
      </c>
      <c r="Z74">
        <f t="shared" si="45"/>
        <v>7.5077166672708297E-8</v>
      </c>
      <c r="AB74">
        <f t="shared" si="46"/>
        <v>-5.5976905818732252</v>
      </c>
      <c r="AC74">
        <f t="shared" si="30"/>
        <v>-4.9980691707524434</v>
      </c>
      <c r="AE74">
        <f t="shared" si="31"/>
        <v>0</v>
      </c>
      <c r="AF74">
        <f t="shared" si="32"/>
        <v>0</v>
      </c>
      <c r="AG74">
        <f t="shared" si="32"/>
        <v>-9.3846458340885375E-7</v>
      </c>
      <c r="AH74">
        <f t="shared" si="33"/>
        <v>-0.11932759688912936</v>
      </c>
      <c r="AI74">
        <f t="shared" si="34"/>
        <v>-0.11932853535371277</v>
      </c>
      <c r="AJ74">
        <f t="shared" si="35"/>
        <v>-0.59962141112078182</v>
      </c>
      <c r="AK74">
        <f t="shared" si="49"/>
        <v>-0.39183834073112578</v>
      </c>
      <c r="AL74">
        <f t="shared" si="26"/>
        <v>-1.1107882872056205</v>
      </c>
      <c r="AN74">
        <f t="shared" si="36"/>
        <v>0</v>
      </c>
      <c r="AO74">
        <f t="shared" si="36"/>
        <v>0</v>
      </c>
      <c r="AP74">
        <f t="shared" si="36"/>
        <v>-3.0056491082676045E-10</v>
      </c>
      <c r="AQ74">
        <f t="shared" si="36"/>
        <v>-3.8217412944743433E-5</v>
      </c>
      <c r="AR74">
        <f t="shared" si="36"/>
        <v>-3.8217713509654263E-5</v>
      </c>
      <c r="AS74">
        <f t="shared" si="36"/>
        <v>-1.9204257587291041E-4</v>
      </c>
      <c r="AT74">
        <f t="shared" si="36"/>
        <v>-1.2549525898202958E-4</v>
      </c>
      <c r="AU74">
        <f t="shared" si="23"/>
        <v>-3.5575554836459426E-4</v>
      </c>
      <c r="AW74">
        <v>71</v>
      </c>
      <c r="AX74">
        <f>IF(Z74&gt;0, (R74*SUMPRODUCT(K74:$K$98, X74:$X$98)-K74*$AZ$3)/Z74, 0)</f>
        <v>-66572426.64125894</v>
      </c>
    </row>
    <row r="75" spans="5:50" x14ac:dyDescent="0.25">
      <c r="E75">
        <v>2075</v>
      </c>
      <c r="F75" s="5">
        <f>EconomicRates!C115</f>
        <v>3.5571999999999999E-2</v>
      </c>
      <c r="G75" s="5">
        <f>EconomicRates!D115</f>
        <v>7.0000000000000007E-2</v>
      </c>
      <c r="H75" s="5">
        <f t="shared" si="37"/>
        <v>0.12000000000000001</v>
      </c>
      <c r="I75" s="5">
        <f t="shared" si="38"/>
        <v>1.1200000000000001</v>
      </c>
      <c r="J75">
        <f t="shared" si="39"/>
        <v>0.89285714285714279</v>
      </c>
      <c r="K75">
        <f t="shared" si="47"/>
        <v>2.8595807691442546E-4</v>
      </c>
      <c r="L75" s="2">
        <v>72</v>
      </c>
      <c r="M75" s="6">
        <v>0.78453892300000005</v>
      </c>
      <c r="Q75" s="4">
        <f t="shared" si="48"/>
        <v>12.5</v>
      </c>
      <c r="R75">
        <f t="shared" si="28"/>
        <v>500000</v>
      </c>
      <c r="S75">
        <f t="shared" si="29"/>
        <v>-289301055.3504647</v>
      </c>
      <c r="U75">
        <f t="shared" si="40"/>
        <v>0.78453892300000005</v>
      </c>
      <c r="V75">
        <f t="shared" si="41"/>
        <v>0.01</v>
      </c>
      <c r="W75">
        <f t="shared" si="42"/>
        <v>7.5077166672708297E-8</v>
      </c>
      <c r="X75">
        <f t="shared" si="43"/>
        <v>5.8900959483298063E-8</v>
      </c>
      <c r="Y75">
        <f t="shared" si="44"/>
        <v>7.5077166672708297E-10</v>
      </c>
      <c r="Z75">
        <f t="shared" si="45"/>
        <v>1.5425435522683151E-8</v>
      </c>
      <c r="AB75">
        <f t="shared" si="46"/>
        <v>-4.9980691707524434</v>
      </c>
      <c r="AC75">
        <f t="shared" si="30"/>
        <v>-4.4625947759527831</v>
      </c>
      <c r="AE75">
        <f t="shared" si="31"/>
        <v>0</v>
      </c>
      <c r="AF75">
        <f t="shared" si="32"/>
        <v>0</v>
      </c>
      <c r="AG75">
        <f t="shared" si="32"/>
        <v>-1.9281794403353939E-7</v>
      </c>
      <c r="AH75">
        <f t="shared" si="33"/>
        <v>-2.9450479741649032E-2</v>
      </c>
      <c r="AI75">
        <f t="shared" si="34"/>
        <v>-2.9450672559593067E-2</v>
      </c>
      <c r="AJ75">
        <f t="shared" si="35"/>
        <v>-0.5354743947996603</v>
      </c>
      <c r="AK75">
        <f t="shared" si="49"/>
        <v>-0.34986484195267109</v>
      </c>
      <c r="AL75">
        <f t="shared" si="26"/>
        <v>-0.9147899093119245</v>
      </c>
      <c r="AN75">
        <f t="shared" si="36"/>
        <v>0</v>
      </c>
      <c r="AO75">
        <f t="shared" si="36"/>
        <v>0</v>
      </c>
      <c r="AP75">
        <f t="shared" si="36"/>
        <v>-5.513784847042424E-11</v>
      </c>
      <c r="AQ75">
        <f t="shared" si="36"/>
        <v>-8.4216025511292035E-6</v>
      </c>
      <c r="AR75">
        <f t="shared" si="36"/>
        <v>-8.4216576889776734E-6</v>
      </c>
      <c r="AS75">
        <f t="shared" si="36"/>
        <v>-1.5312322817382669E-4</v>
      </c>
      <c r="AT75">
        <f t="shared" si="36"/>
        <v>-1.0004667738475523E-4</v>
      </c>
      <c r="AU75">
        <f t="shared" si="23"/>
        <v>-2.6159156324755958E-4</v>
      </c>
      <c r="AW75">
        <v>72</v>
      </c>
      <c r="AX75">
        <f>IF(Z75&gt;0, (R75*SUMPRODUCT(K75:$K$98, X75:$X$98)-K75*$AZ$3)/Z75, 0)</f>
        <v>-289301055.3504647</v>
      </c>
    </row>
    <row r="76" spans="5:50" x14ac:dyDescent="0.25">
      <c r="E76">
        <v>2076</v>
      </c>
      <c r="F76" s="5">
        <f>EconomicRates!C116</f>
        <v>3.5571999999999999E-2</v>
      </c>
      <c r="G76" s="5">
        <f>EconomicRates!D116</f>
        <v>7.0000000000000007E-2</v>
      </c>
      <c r="H76" s="5">
        <f t="shared" si="37"/>
        <v>0.12000000000000001</v>
      </c>
      <c r="I76" s="5">
        <f t="shared" si="38"/>
        <v>1.1200000000000001</v>
      </c>
      <c r="J76">
        <f t="shared" si="39"/>
        <v>0.89285714285714279</v>
      </c>
      <c r="K76">
        <f t="shared" si="47"/>
        <v>2.55319711530737E-4</v>
      </c>
      <c r="L76" s="2">
        <v>73</v>
      </c>
      <c r="M76" s="6">
        <v>0.81598695700000001</v>
      </c>
      <c r="Q76" s="4">
        <f t="shared" si="48"/>
        <v>12.5</v>
      </c>
      <c r="R76">
        <f t="shared" si="28"/>
        <v>500000</v>
      </c>
      <c r="S76">
        <f t="shared" si="29"/>
        <v>-1484400154.6464281</v>
      </c>
      <c r="U76">
        <f t="shared" si="40"/>
        <v>0.81598695700000001</v>
      </c>
      <c r="V76">
        <f t="shared" si="41"/>
        <v>0.01</v>
      </c>
      <c r="W76">
        <f t="shared" si="42"/>
        <v>1.5425435522683151E-8</v>
      </c>
      <c r="X76">
        <f t="shared" si="43"/>
        <v>1.2586954192553929E-8</v>
      </c>
      <c r="Y76">
        <f t="shared" si="44"/>
        <v>1.5425435522683151E-10</v>
      </c>
      <c r="Z76">
        <f t="shared" si="45"/>
        <v>2.68422697490239E-9</v>
      </c>
      <c r="AB76">
        <f t="shared" si="46"/>
        <v>-4.4625947759527831</v>
      </c>
      <c r="AC76">
        <f t="shared" si="30"/>
        <v>-3.9844669366512218</v>
      </c>
      <c r="AE76">
        <f t="shared" si="31"/>
        <v>0</v>
      </c>
      <c r="AF76">
        <f t="shared" si="32"/>
        <v>0</v>
      </c>
      <c r="AG76">
        <f t="shared" si="32"/>
        <v>-3.3552837186279877E-8</v>
      </c>
      <c r="AH76">
        <f t="shared" si="33"/>
        <v>-6.2934770962769643E-3</v>
      </c>
      <c r="AI76">
        <f t="shared" si="34"/>
        <v>-6.2935106491141509E-3</v>
      </c>
      <c r="AJ76">
        <f t="shared" si="35"/>
        <v>-0.47812783930156133</v>
      </c>
      <c r="AK76">
        <f t="shared" si="49"/>
        <v>-0.31238163431669486</v>
      </c>
      <c r="AL76">
        <f t="shared" si="26"/>
        <v>-0.79680298426737028</v>
      </c>
      <c r="AN76">
        <f t="shared" si="36"/>
        <v>0</v>
      </c>
      <c r="AO76">
        <f t="shared" si="36"/>
        <v>0</v>
      </c>
      <c r="AP76">
        <f t="shared" si="36"/>
        <v>-8.5667007114387635E-12</v>
      </c>
      <c r="AQ76">
        <f t="shared" si="36"/>
        <v>-1.6068487567467348E-6</v>
      </c>
      <c r="AR76">
        <f t="shared" si="36"/>
        <v>-1.6068573234474463E-6</v>
      </c>
      <c r="AS76">
        <f t="shared" si="36"/>
        <v>-1.2207546200528922E-4</v>
      </c>
      <c r="AT76">
        <f t="shared" si="36"/>
        <v>-7.9757188761238698E-5</v>
      </c>
      <c r="AU76">
        <f t="shared" si="23"/>
        <v>-2.0343950808997534E-4</v>
      </c>
      <c r="AW76">
        <v>73</v>
      </c>
      <c r="AX76">
        <f>IF(Z76&gt;0, (R76*SUMPRODUCT(K76:$K$98, X76:$X$98)-K76*$AZ$3)/Z76, 0)</f>
        <v>-1484400154.6464281</v>
      </c>
    </row>
    <row r="77" spans="5:50" x14ac:dyDescent="0.25">
      <c r="E77">
        <v>2077</v>
      </c>
      <c r="F77" s="5">
        <f>EconomicRates!C117</f>
        <v>3.5571999999999999E-2</v>
      </c>
      <c r="G77" s="5">
        <f>EconomicRates!D117</f>
        <v>7.0000000000000007E-2</v>
      </c>
      <c r="H77" s="5">
        <f t="shared" si="37"/>
        <v>0.12000000000000001</v>
      </c>
      <c r="I77" s="5">
        <f t="shared" si="38"/>
        <v>1.1200000000000001</v>
      </c>
      <c r="J77">
        <f t="shared" si="39"/>
        <v>0.89285714285714279</v>
      </c>
      <c r="K77">
        <f t="shared" si="47"/>
        <v>2.2796402815244374E-4</v>
      </c>
      <c r="L77" s="2">
        <v>74</v>
      </c>
      <c r="M77" s="6">
        <v>0.84743607600000004</v>
      </c>
      <c r="Q77" s="4">
        <f t="shared" si="48"/>
        <v>12.5</v>
      </c>
      <c r="R77">
        <f t="shared" si="28"/>
        <v>500000</v>
      </c>
      <c r="S77">
        <f t="shared" si="29"/>
        <v>-9296586165.4621773</v>
      </c>
      <c r="U77">
        <f t="shared" si="40"/>
        <v>0.84743607600000004</v>
      </c>
      <c r="V77">
        <f t="shared" si="41"/>
        <v>0.01</v>
      </c>
      <c r="W77">
        <f t="shared" si="42"/>
        <v>2.68422697490239E-9</v>
      </c>
      <c r="X77">
        <f t="shared" si="43"/>
        <v>2.2747107747046321E-9</v>
      </c>
      <c r="Y77">
        <f t="shared" si="44"/>
        <v>2.6842269749023902E-11</v>
      </c>
      <c r="Z77">
        <f t="shared" si="45"/>
        <v>3.8267393044873397E-10</v>
      </c>
      <c r="AB77">
        <f t="shared" si="46"/>
        <v>-3.9844669366512218</v>
      </c>
      <c r="AC77">
        <f t="shared" si="30"/>
        <v>-3.5575611676927354</v>
      </c>
      <c r="AE77">
        <f t="shared" si="31"/>
        <v>0</v>
      </c>
      <c r="AF77">
        <f t="shared" si="32"/>
        <v>0</v>
      </c>
      <c r="AG77">
        <f t="shared" si="32"/>
        <v>-4.7834241306091743E-9</v>
      </c>
      <c r="AH77">
        <f t="shared" si="33"/>
        <v>-1.1373553873523161E-3</v>
      </c>
      <c r="AI77">
        <f t="shared" si="34"/>
        <v>-1.1373601707764466E-3</v>
      </c>
      <c r="AJ77">
        <f t="shared" si="35"/>
        <v>-0.42690576895848631</v>
      </c>
      <c r="AK77">
        <f t="shared" si="49"/>
        <v>-0.27891268556558557</v>
      </c>
      <c r="AL77">
        <f t="shared" si="26"/>
        <v>-0.70695581469484825</v>
      </c>
      <c r="AN77">
        <f t="shared" si="36"/>
        <v>0</v>
      </c>
      <c r="AO77">
        <f t="shared" si="36"/>
        <v>0</v>
      </c>
      <c r="AP77">
        <f t="shared" si="36"/>
        <v>-1.0904486331752686E-12</v>
      </c>
      <c r="AQ77">
        <f t="shared" si="36"/>
        <v>-2.5927611554171692E-7</v>
      </c>
      <c r="AR77">
        <f t="shared" si="36"/>
        <v>-2.5927720599035008E-7</v>
      </c>
      <c r="AS77">
        <f t="shared" si="36"/>
        <v>-9.7319158733293011E-5</v>
      </c>
      <c r="AT77">
        <f t="shared" si="36"/>
        <v>-6.3582059304346836E-5</v>
      </c>
      <c r="AU77">
        <f t="shared" si="23"/>
        <v>-1.6116049524363019E-4</v>
      </c>
      <c r="AW77">
        <v>74</v>
      </c>
      <c r="AX77">
        <f>IF(Z77&gt;0, (R77*SUMPRODUCT(K77:$K$98, X77:$X$98)-K77*$AZ$3)/Z77, 0)</f>
        <v>-9296586165.4621773</v>
      </c>
    </row>
    <row r="78" spans="5:50" x14ac:dyDescent="0.25">
      <c r="E78">
        <v>2078</v>
      </c>
      <c r="F78" s="5">
        <f>EconomicRates!C118</f>
        <v>3.5571999999999999E-2</v>
      </c>
      <c r="G78" s="5">
        <f>EconomicRates!D118</f>
        <v>7.0000000000000007E-2</v>
      </c>
      <c r="H78" s="5">
        <f t="shared" si="37"/>
        <v>0.12000000000000001</v>
      </c>
      <c r="I78" s="5">
        <f t="shared" si="38"/>
        <v>1.1200000000000001</v>
      </c>
      <c r="J78">
        <f t="shared" si="39"/>
        <v>0.89285714285714279</v>
      </c>
      <c r="K78">
        <f t="shared" si="47"/>
        <v>2.0353931085039618E-4</v>
      </c>
      <c r="L78" s="2">
        <v>75</v>
      </c>
      <c r="M78" s="6">
        <v>0.87888519499999995</v>
      </c>
      <c r="Q78" s="4">
        <f t="shared" si="48"/>
        <v>12.5</v>
      </c>
      <c r="R78">
        <f t="shared" si="28"/>
        <v>500000</v>
      </c>
      <c r="S78">
        <f t="shared" si="29"/>
        <v>-74702232130.987152</v>
      </c>
      <c r="U78">
        <f t="shared" si="40"/>
        <v>0.87888519499999995</v>
      </c>
      <c r="V78">
        <f t="shared" si="41"/>
        <v>0.01</v>
      </c>
      <c r="W78">
        <f t="shared" si="42"/>
        <v>3.8267393044873397E-10</v>
      </c>
      <c r="X78">
        <f t="shared" si="43"/>
        <v>3.36326451983852E-10</v>
      </c>
      <c r="Y78">
        <f t="shared" si="44"/>
        <v>3.8267393044873396E-12</v>
      </c>
      <c r="Z78">
        <f t="shared" si="45"/>
        <v>4.252073916039463E-11</v>
      </c>
      <c r="AB78">
        <f t="shared" si="46"/>
        <v>-3.5575611676927354</v>
      </c>
      <c r="AC78">
        <f t="shared" si="30"/>
        <v>-3.1763941271409553</v>
      </c>
      <c r="AE78">
        <f t="shared" si="31"/>
        <v>0</v>
      </c>
      <c r="AF78">
        <f t="shared" si="32"/>
        <v>0</v>
      </c>
      <c r="AG78">
        <f t="shared" si="32"/>
        <v>-5.315092395049329E-10</v>
      </c>
      <c r="AH78">
        <f t="shared" si="33"/>
        <v>-1.68163225991926E-4</v>
      </c>
      <c r="AI78">
        <f t="shared" si="34"/>
        <v>-1.6816375750116551E-4</v>
      </c>
      <c r="AJ78">
        <f t="shared" si="35"/>
        <v>-0.38116704055178019</v>
      </c>
      <c r="AK78">
        <f t="shared" si="49"/>
        <v>-0.24902928173849151</v>
      </c>
      <c r="AL78">
        <f t="shared" si="26"/>
        <v>-0.63036448604777284</v>
      </c>
      <c r="AN78">
        <f t="shared" si="36"/>
        <v>0</v>
      </c>
      <c r="AO78">
        <f t="shared" si="36"/>
        <v>0</v>
      </c>
      <c r="AP78">
        <f t="shared" si="36"/>
        <v>-1.0818302431945221E-13</v>
      </c>
      <c r="AQ78">
        <f t="shared" si="36"/>
        <v>-3.4227827128776048E-8</v>
      </c>
      <c r="AR78">
        <f t="shared" si="36"/>
        <v>-3.4227935311800368E-8</v>
      </c>
      <c r="AS78">
        <f t="shared" si="36"/>
        <v>-7.7582476752794351E-5</v>
      </c>
      <c r="AT78">
        <f t="shared" si="36"/>
        <v>-5.0687248386621713E-5</v>
      </c>
      <c r="AU78">
        <f t="shared" si="23"/>
        <v>-1.2830395307472786E-4</v>
      </c>
      <c r="AW78">
        <v>75</v>
      </c>
      <c r="AX78">
        <f>IF(Z78&gt;0, (R78*SUMPRODUCT(K78:$K$98, X78:$X$98)-K78*$AZ$3)/Z78, 0)</f>
        <v>-74702232130.987152</v>
      </c>
    </row>
    <row r="79" spans="5:50" x14ac:dyDescent="0.25">
      <c r="E79">
        <v>2079</v>
      </c>
      <c r="F79" s="5">
        <f>EconomicRates!C119</f>
        <v>3.5571999999999999E-2</v>
      </c>
      <c r="G79" s="5">
        <f>EconomicRates!D119</f>
        <v>7.0000000000000007E-2</v>
      </c>
      <c r="H79" s="5">
        <f t="shared" si="37"/>
        <v>0.12000000000000001</v>
      </c>
      <c r="I79" s="5">
        <f t="shared" si="38"/>
        <v>1.1200000000000001</v>
      </c>
      <c r="J79">
        <f t="shared" si="39"/>
        <v>0.89285714285714279</v>
      </c>
      <c r="K79">
        <f t="shared" si="47"/>
        <v>1.8173152754499659E-4</v>
      </c>
      <c r="L79" s="2">
        <v>76</v>
      </c>
      <c r="M79" s="6">
        <v>1</v>
      </c>
      <c r="Q79" s="4">
        <f t="shared" si="48"/>
        <v>12.5</v>
      </c>
      <c r="R79">
        <f t="shared" si="28"/>
        <v>500000</v>
      </c>
      <c r="S79">
        <f t="shared" si="29"/>
        <v>0</v>
      </c>
      <c r="U79">
        <f t="shared" si="40"/>
        <v>1</v>
      </c>
      <c r="V79">
        <f t="shared" si="41"/>
        <v>0.01</v>
      </c>
      <c r="W79">
        <f t="shared" si="42"/>
        <v>4.252073916039463E-11</v>
      </c>
      <c r="X79">
        <f t="shared" si="43"/>
        <v>4.252073916039463E-11</v>
      </c>
      <c r="Y79">
        <f t="shared" si="44"/>
        <v>4.2520739160394631E-13</v>
      </c>
      <c r="Z79">
        <f t="shared" si="45"/>
        <v>0</v>
      </c>
      <c r="AB79">
        <f t="shared" si="46"/>
        <v>-3.1763941271409553</v>
      </c>
      <c r="AC79">
        <f t="shared" si="30"/>
        <v>0</v>
      </c>
      <c r="AE79">
        <f t="shared" si="31"/>
        <v>0</v>
      </c>
      <c r="AF79">
        <f t="shared" si="32"/>
        <v>0</v>
      </c>
      <c r="AG79">
        <f t="shared" si="32"/>
        <v>0</v>
      </c>
      <c r="AH79">
        <f t="shared" si="33"/>
        <v>-2.1260369580197314E-5</v>
      </c>
      <c r="AI79">
        <f t="shared" si="34"/>
        <v>-2.1260369580197314E-5</v>
      </c>
      <c r="AJ79">
        <f t="shared" si="35"/>
        <v>-3.1763941271409553</v>
      </c>
      <c r="AK79">
        <f t="shared" si="49"/>
        <v>-0.22234758889986689</v>
      </c>
      <c r="AL79">
        <f t="shared" si="26"/>
        <v>-3.3987629764104024</v>
      </c>
      <c r="AN79">
        <f t="shared" si="36"/>
        <v>0</v>
      </c>
      <c r="AO79">
        <f t="shared" si="36"/>
        <v>0</v>
      </c>
      <c r="AP79">
        <f t="shared" si="36"/>
        <v>0</v>
      </c>
      <c r="AQ79">
        <f t="shared" si="36"/>
        <v>-3.863679439980436E-9</v>
      </c>
      <c r="AR79">
        <f t="shared" si="36"/>
        <v>-3.863679439980436E-9</v>
      </c>
      <c r="AS79">
        <f t="shared" si="36"/>
        <v>-5.772509568102819E-4</v>
      </c>
      <c r="AT79">
        <f t="shared" si="36"/>
        <v>-4.0407566976719739E-5</v>
      </c>
      <c r="AU79">
        <f t="shared" si="23"/>
        <v>-6.1766238746644169E-4</v>
      </c>
      <c r="AW79">
        <v>76</v>
      </c>
      <c r="AX79">
        <f>IF(Z79&gt;0, (R79*SUMPRODUCT(K79:$K$98, X79:$X$98)-K79*$AZ$3)/Z79, 0)</f>
        <v>0</v>
      </c>
    </row>
    <row r="80" spans="5:50" x14ac:dyDescent="0.25">
      <c r="F80" s="5">
        <f>EconomicRates!C120</f>
        <v>3.5571999999999999E-2</v>
      </c>
      <c r="G80" s="5">
        <f>EconomicRates!D120</f>
        <v>7.0000000000000007E-2</v>
      </c>
      <c r="H80" s="5"/>
      <c r="I80" s="5"/>
      <c r="M80" s="6"/>
      <c r="Q80" s="4"/>
      <c r="AX80">
        <f>IF(Z80&gt;0, (R80*SUMPRODUCT(K80:$K$98, X80:$X$98)-K80*$AZ$3)/Z80, 0)</f>
        <v>0</v>
      </c>
    </row>
    <row r="81" spans="2:50" x14ac:dyDescent="0.25">
      <c r="F81" s="5">
        <f>EconomicRates!C121</f>
        <v>3.5571999999999999E-2</v>
      </c>
      <c r="G81" s="5">
        <f>EconomicRates!D121</f>
        <v>7.0000000000000007E-2</v>
      </c>
      <c r="H81" s="5"/>
      <c r="I81" s="5"/>
      <c r="M81" s="6"/>
      <c r="Q81" s="4"/>
      <c r="AN81" s="8">
        <f t="shared" ref="AN81:AU81" si="50">SUM(AN3:AN79)</f>
        <v>25754.453486315626</v>
      </c>
      <c r="AO81" s="8">
        <f t="shared" si="50"/>
        <v>-2575.4453486315629</v>
      </c>
      <c r="AP81" s="8">
        <f t="shared" si="50"/>
        <v>-180.81541072956844</v>
      </c>
      <c r="AQ81" s="8">
        <f t="shared" si="50"/>
        <v>-15605.801906085595</v>
      </c>
      <c r="AR81" s="8">
        <f t="shared" si="50"/>
        <v>7392.3908208689054</v>
      </c>
      <c r="AS81" s="8">
        <f t="shared" si="50"/>
        <v>-1847.5609613877273</v>
      </c>
      <c r="AT81" s="8">
        <f t="shared" si="50"/>
        <v>1077.7438941428402</v>
      </c>
      <c r="AU81" s="8">
        <f t="shared" si="50"/>
        <v>6622.5737536240176</v>
      </c>
      <c r="AX81">
        <f>IF(Z81&gt;0, (R81*SUMPRODUCT(K81:$K$98, X81:$X$98)-K81*$AZ$3)/Z81, 0)</f>
        <v>0</v>
      </c>
    </row>
    <row r="82" spans="2:50" x14ac:dyDescent="0.25">
      <c r="F82" s="5">
        <f>EconomicRates!C122</f>
        <v>3.5571999999999999E-2</v>
      </c>
      <c r="G82" s="5">
        <f>EconomicRates!D122</f>
        <v>7.0000000000000007E-2</v>
      </c>
      <c r="H82" s="5"/>
      <c r="I82" s="5"/>
      <c r="M82" s="6"/>
      <c r="Q82" s="4"/>
      <c r="AX82">
        <f>IF(Z82&gt;0, (R82*SUMPRODUCT(K82:$K$98, X82:$X$98)-K82*$AZ$3)/Z82, 0)</f>
        <v>0</v>
      </c>
    </row>
    <row r="83" spans="2:50" x14ac:dyDescent="0.25">
      <c r="F83" s="5">
        <f>EconomicRates!C123</f>
        <v>3.5571999999999999E-2</v>
      </c>
      <c r="G83" s="5">
        <f>EconomicRates!D123</f>
        <v>7.0000000000000007E-2</v>
      </c>
      <c r="H83" s="5"/>
      <c r="I83" s="5"/>
      <c r="M83" s="6"/>
      <c r="Q83" s="4"/>
      <c r="AX83">
        <f>IF(Z83&gt;0, (R83*SUMPRODUCT(K83:$K$98, X83:$X$98)-K83*$AZ$3)/Z83, 0)</f>
        <v>0</v>
      </c>
    </row>
    <row r="84" spans="2:50" x14ac:dyDescent="0.25">
      <c r="F84" s="5">
        <f>EconomicRates!C124</f>
        <v>3.5571999999999999E-2</v>
      </c>
      <c r="G84" s="5">
        <f>EconomicRates!D124</f>
        <v>7.0000000000000007E-2</v>
      </c>
      <c r="H84" s="5"/>
      <c r="I84" s="5"/>
      <c r="M84" s="6"/>
      <c r="Q84" s="4"/>
      <c r="AX84">
        <f>IF(Z84&gt;0, (R84*SUMPRODUCT(K84:$K$98, X84:$X$98)-K84*$AZ$3)/Z84, 0)</f>
        <v>0</v>
      </c>
    </row>
    <row r="85" spans="2:50" x14ac:dyDescent="0.25">
      <c r="F85" s="5">
        <f>EconomicRates!C125</f>
        <v>3.5571999999999999E-2</v>
      </c>
      <c r="G85" s="5">
        <f>EconomicRates!D125</f>
        <v>7.0000000000000007E-2</v>
      </c>
      <c r="H85" s="5"/>
      <c r="I85" s="5"/>
      <c r="M85" s="6"/>
      <c r="Q85" s="4"/>
      <c r="AX85">
        <f>IF(Z85&gt;0, (R85*SUMPRODUCT(K85:$K$98, X85:$X$98)-K85*$AZ$3)/Z85, 0)</f>
        <v>0</v>
      </c>
    </row>
    <row r="86" spans="2:50" x14ac:dyDescent="0.25">
      <c r="F86" s="5">
        <f>EconomicRates!C126</f>
        <v>3.5571999999999999E-2</v>
      </c>
      <c r="G86" s="5">
        <f>EconomicRates!D126</f>
        <v>7.0000000000000007E-2</v>
      </c>
      <c r="H86" s="5"/>
      <c r="I86" s="5"/>
      <c r="M86" s="6"/>
      <c r="Q86" s="4"/>
      <c r="AX86">
        <f>IF(Z86&gt;0, (R86*SUMPRODUCT(K86:$K$98, X86:$X$98)-K86*$AZ$3)/Z86, 0)</f>
        <v>0</v>
      </c>
    </row>
    <row r="87" spans="2:50" x14ac:dyDescent="0.25">
      <c r="F87" s="5">
        <f>EconomicRates!C127</f>
        <v>3.5571999999999999E-2</v>
      </c>
      <c r="G87" s="5">
        <f>EconomicRates!D127</f>
        <v>7.0000000000000007E-2</v>
      </c>
      <c r="H87" s="5"/>
      <c r="I87" s="5"/>
      <c r="M87" s="6"/>
      <c r="Q87" s="4"/>
      <c r="AX87">
        <f>IF(Z87&gt;0, (R87*SUMPRODUCT(K87:$K$98, X87:$X$98)-K87*$AZ$3)/Z87, 0)</f>
        <v>0</v>
      </c>
    </row>
    <row r="88" spans="2:50" x14ac:dyDescent="0.25">
      <c r="B88" s="6"/>
      <c r="F88" s="5">
        <f>EconomicRates!C128</f>
        <v>3.5571999999999999E-2</v>
      </c>
      <c r="G88" s="5">
        <f>EconomicRates!D128</f>
        <v>7.0000000000000007E-2</v>
      </c>
      <c r="H88" s="5"/>
      <c r="I88" s="5"/>
      <c r="M88" s="6"/>
      <c r="Q88" s="4"/>
      <c r="AX88">
        <f>IF(Z88&gt;0, (R88*SUMPRODUCT(K88:$K$98, X88:$X$98)-K88*$AZ$3)/Z88, 0)</f>
        <v>0</v>
      </c>
    </row>
    <row r="89" spans="2:50" x14ac:dyDescent="0.25">
      <c r="B89" s="6"/>
      <c r="F89" s="5">
        <f>EconomicRates!C129</f>
        <v>3.5571999999999999E-2</v>
      </c>
      <c r="G89" s="5">
        <f>EconomicRates!D129</f>
        <v>7.0000000000000007E-2</v>
      </c>
      <c r="H89" s="5"/>
      <c r="I89" s="5"/>
      <c r="M89" s="6"/>
      <c r="Q89" s="4"/>
      <c r="AX89">
        <f>IF(Z89&gt;0, (R89*SUMPRODUCT(K89:$K$98, X89:$X$98)-K89*$AZ$3)/Z89, 0)</f>
        <v>0</v>
      </c>
    </row>
    <row r="90" spans="2:50" x14ac:dyDescent="0.25">
      <c r="B90" s="6"/>
      <c r="F90" s="5">
        <f>EconomicRates!C130</f>
        <v>3.5571999999999999E-2</v>
      </c>
      <c r="G90" s="5">
        <f>EconomicRates!D130</f>
        <v>7.0000000000000007E-2</v>
      </c>
      <c r="H90" s="5"/>
      <c r="I90" s="5"/>
      <c r="Q90" s="4"/>
      <c r="AX90">
        <f>IF(Z90&gt;0, (R90*SUMPRODUCT(K90:$K$98, X90:$X$98)-K90*$AZ$3)/Z90, 0)</f>
        <v>0</v>
      </c>
    </row>
    <row r="91" spans="2:50" x14ac:dyDescent="0.25">
      <c r="B91" s="6"/>
      <c r="F91" s="5">
        <f>EconomicRates!C131</f>
        <v>3.5571999999999999E-2</v>
      </c>
      <c r="G91" s="5">
        <f>EconomicRates!D131</f>
        <v>7.0000000000000007E-2</v>
      </c>
      <c r="H91" s="5"/>
      <c r="I91" s="5"/>
      <c r="Q91" s="4"/>
      <c r="AX91">
        <f>IF(Z91&gt;0, (R91*SUMPRODUCT(K91:$K$98, X91:$X$98)-K91*$AZ$3)/Z91, 0)</f>
        <v>0</v>
      </c>
    </row>
    <row r="92" spans="2:50" x14ac:dyDescent="0.25">
      <c r="B92" s="6"/>
      <c r="F92" s="5">
        <f>EconomicRates!C132</f>
        <v>3.5571999999999999E-2</v>
      </c>
      <c r="G92" s="5">
        <f>EconomicRates!D132</f>
        <v>7.0000000000000007E-2</v>
      </c>
      <c r="H92" s="5"/>
      <c r="I92" s="5"/>
      <c r="Q92" s="4"/>
      <c r="AX92">
        <f>IF(Z92&gt;0, (R92*SUMPRODUCT(K92:$K$98, X92:$X$98)-K92*$AZ$3)/Z92, 0)</f>
        <v>0</v>
      </c>
    </row>
    <row r="93" spans="2:50" x14ac:dyDescent="0.25">
      <c r="B93" s="6"/>
      <c r="F93" s="5">
        <f>EconomicRates!C133</f>
        <v>3.5571999999999999E-2</v>
      </c>
      <c r="G93" s="5">
        <f>EconomicRates!D133</f>
        <v>7.0000000000000007E-2</v>
      </c>
      <c r="H93" s="5"/>
      <c r="I93" s="5"/>
      <c r="Q93" s="4"/>
      <c r="AX93">
        <f>IF(Z93&gt;0, (R93*SUMPRODUCT(K93:$K$98, X93:$X$98)-K93*$AZ$3)/Z93, 0)</f>
        <v>0</v>
      </c>
    </row>
    <row r="94" spans="2:50" x14ac:dyDescent="0.25">
      <c r="B94" s="6"/>
      <c r="F94" s="5">
        <f>EconomicRates!C134</f>
        <v>3.5571999999999999E-2</v>
      </c>
      <c r="G94" s="5">
        <f>EconomicRates!D134</f>
        <v>7.0000000000000007E-2</v>
      </c>
      <c r="H94" s="5"/>
      <c r="I94" s="5"/>
      <c r="Q94" s="4"/>
      <c r="AX94">
        <f>IF(Z94&gt;0, (R94*SUMPRODUCT(K94:$K$98, X94:$X$98)-K94*$AZ$3)/Z94, 0)</f>
        <v>0</v>
      </c>
    </row>
    <row r="95" spans="2:50" x14ac:dyDescent="0.25">
      <c r="B95" s="6"/>
      <c r="F95" s="5">
        <f>EconomicRates!C135</f>
        <v>3.5571999999999999E-2</v>
      </c>
      <c r="G95" s="5">
        <f>EconomicRates!D135</f>
        <v>7.0000000000000007E-2</v>
      </c>
      <c r="H95" s="5"/>
      <c r="I95" s="5"/>
      <c r="Q95" s="4"/>
      <c r="AX95">
        <f>IF(Z95&gt;0, (R95*SUMPRODUCT(K95:$K$98, X95:$X$98)-K95*$AZ$3)/Z95, 0)</f>
        <v>0</v>
      </c>
    </row>
    <row r="96" spans="2:50" x14ac:dyDescent="0.25">
      <c r="B96" s="6"/>
      <c r="F96" s="5">
        <f>EconomicRates!C136</f>
        <v>3.5571999999999999E-2</v>
      </c>
      <c r="G96" s="5">
        <f>EconomicRates!D136</f>
        <v>7.0000000000000007E-2</v>
      </c>
      <c r="H96" s="5"/>
      <c r="I96" s="5"/>
      <c r="Q96" s="4"/>
      <c r="AX96">
        <f>IF(Z96&gt;0, (R96*SUMPRODUCT(K96:$K$98, X96:$X$98)-K96*$AZ$3)/Z96, 0)</f>
        <v>0</v>
      </c>
    </row>
    <row r="97" spans="2:50" x14ac:dyDescent="0.25">
      <c r="B97" s="6"/>
      <c r="F97" s="5">
        <f>EconomicRates!C137</f>
        <v>3.5571999999999999E-2</v>
      </c>
      <c r="G97" s="5">
        <f>EconomicRates!D137</f>
        <v>7.0000000000000007E-2</v>
      </c>
      <c r="H97" s="5"/>
      <c r="I97" s="5"/>
      <c r="Q97" s="4"/>
      <c r="AX97">
        <f>IF(Z97&gt;0, (R97*SUMPRODUCT(K97:$K$98, X97:$X$98)-K97*$AZ$3)/Z97, 0)</f>
        <v>0</v>
      </c>
    </row>
    <row r="98" spans="2:50" x14ac:dyDescent="0.25">
      <c r="B98" s="6"/>
      <c r="F98" s="5">
        <f>EconomicRates!C138</f>
        <v>3.5571999999999999E-2</v>
      </c>
      <c r="G98" s="5">
        <f>EconomicRates!D138</f>
        <v>7.0000000000000007E-2</v>
      </c>
      <c r="H98" s="5"/>
      <c r="I98" s="5"/>
      <c r="Q98" s="4"/>
    </row>
    <row r="99" spans="2:50" x14ac:dyDescent="0.25">
      <c r="B99" s="6"/>
    </row>
    <row r="100" spans="2:50" x14ac:dyDescent="0.25">
      <c r="B100" s="6"/>
    </row>
    <row r="101" spans="2:50" x14ac:dyDescent="0.25">
      <c r="B101" s="6"/>
    </row>
    <row r="102" spans="2:50" x14ac:dyDescent="0.25">
      <c r="B102" s="6"/>
    </row>
    <row r="103" spans="2:50" x14ac:dyDescent="0.25">
      <c r="B103" s="6"/>
    </row>
    <row r="104" spans="2:50" x14ac:dyDescent="0.25">
      <c r="B104" s="6"/>
    </row>
    <row r="105" spans="2:50" x14ac:dyDescent="0.25">
      <c r="B105" s="6"/>
    </row>
    <row r="106" spans="2:50" x14ac:dyDescent="0.25">
      <c r="B106" s="6"/>
    </row>
    <row r="107" spans="2:50" x14ac:dyDescent="0.25">
      <c r="B107" s="6"/>
    </row>
    <row r="108" spans="2:50" x14ac:dyDescent="0.25">
      <c r="B108" s="6"/>
    </row>
    <row r="109" spans="2:50" x14ac:dyDescent="0.25">
      <c r="B109" s="6"/>
    </row>
    <row r="110" spans="2:50" x14ac:dyDescent="0.25">
      <c r="B110" s="6"/>
    </row>
    <row r="111" spans="2:50" x14ac:dyDescent="0.25">
      <c r="B111" s="6"/>
    </row>
    <row r="112" spans="2:50" x14ac:dyDescent="0.25">
      <c r="B112" s="6"/>
    </row>
    <row r="113" spans="2:2" x14ac:dyDescent="0.25">
      <c r="B113" s="6"/>
    </row>
    <row r="114" spans="2:2" x14ac:dyDescent="0.25">
      <c r="B114" s="6"/>
    </row>
    <row r="115" spans="2:2" x14ac:dyDescent="0.25">
      <c r="B115" s="6"/>
    </row>
    <row r="116" spans="2:2" x14ac:dyDescent="0.25">
      <c r="B116" s="6"/>
    </row>
    <row r="117" spans="2:2" x14ac:dyDescent="0.25">
      <c r="B117" s="6"/>
    </row>
    <row r="118" spans="2:2" x14ac:dyDescent="0.25">
      <c r="B118" s="6"/>
    </row>
    <row r="119" spans="2:2" x14ac:dyDescent="0.25">
      <c r="B119" s="6"/>
    </row>
    <row r="120" spans="2:2" x14ac:dyDescent="0.25">
      <c r="B120" s="6"/>
    </row>
    <row r="121" spans="2:2" x14ac:dyDescent="0.25">
      <c r="B121" s="6"/>
    </row>
    <row r="122" spans="2:2" x14ac:dyDescent="0.25">
      <c r="B122" s="6"/>
    </row>
    <row r="123" spans="2:2" x14ac:dyDescent="0.25">
      <c r="B123" s="6"/>
    </row>
    <row r="124" spans="2:2" x14ac:dyDescent="0.25">
      <c r="B124" s="6"/>
    </row>
    <row r="125" spans="2:2" x14ac:dyDescent="0.25">
      <c r="B125" s="6"/>
    </row>
    <row r="126" spans="2:2" x14ac:dyDescent="0.25">
      <c r="B126" s="6"/>
    </row>
    <row r="127" spans="2:2" x14ac:dyDescent="0.25">
      <c r="B127" s="6"/>
    </row>
    <row r="128" spans="2:2" x14ac:dyDescent="0.25">
      <c r="B128" s="6"/>
    </row>
    <row r="129" spans="2:2" x14ac:dyDescent="0.25">
      <c r="B129" s="6"/>
    </row>
    <row r="130" spans="2:2" x14ac:dyDescent="0.25">
      <c r="B130" s="6"/>
    </row>
    <row r="131" spans="2:2" x14ac:dyDescent="0.25">
      <c r="B131" s="6"/>
    </row>
    <row r="132" spans="2:2" x14ac:dyDescent="0.25">
      <c r="B132" s="6"/>
    </row>
    <row r="133" spans="2:2" x14ac:dyDescent="0.25">
      <c r="B133" s="6"/>
    </row>
    <row r="134" spans="2:2" x14ac:dyDescent="0.25">
      <c r="B134" s="6"/>
    </row>
    <row r="135" spans="2:2" x14ac:dyDescent="0.25">
      <c r="B135" s="6"/>
    </row>
    <row r="136" spans="2:2" x14ac:dyDescent="0.25">
      <c r="B136" s="6"/>
    </row>
    <row r="137" spans="2:2" x14ac:dyDescent="0.25">
      <c r="B137" s="6"/>
    </row>
    <row r="138" spans="2:2" x14ac:dyDescent="0.25">
      <c r="B138" s="6"/>
    </row>
    <row r="139" spans="2:2" x14ac:dyDescent="0.25">
      <c r="B139" s="6"/>
    </row>
    <row r="140" spans="2:2" x14ac:dyDescent="0.25">
      <c r="B140" s="6"/>
    </row>
    <row r="141" spans="2:2" x14ac:dyDescent="0.25">
      <c r="B141" s="6"/>
    </row>
    <row r="142" spans="2:2" x14ac:dyDescent="0.25">
      <c r="B142" s="6"/>
    </row>
    <row r="143" spans="2:2" x14ac:dyDescent="0.25">
      <c r="B143" s="6"/>
    </row>
    <row r="144" spans="2:2" x14ac:dyDescent="0.25">
      <c r="B144" s="6"/>
    </row>
    <row r="145" spans="2:2" x14ac:dyDescent="0.25">
      <c r="B145" s="6"/>
    </row>
    <row r="146" spans="2:2" x14ac:dyDescent="0.25">
      <c r="B146" s="6"/>
    </row>
    <row r="147" spans="2:2" x14ac:dyDescent="0.25">
      <c r="B147" s="6"/>
    </row>
    <row r="148" spans="2:2" x14ac:dyDescent="0.25">
      <c r="B148" s="6"/>
    </row>
    <row r="149" spans="2:2" x14ac:dyDescent="0.25">
      <c r="B149" s="6"/>
    </row>
    <row r="150" spans="2:2" x14ac:dyDescent="0.25">
      <c r="B150" s="6"/>
    </row>
    <row r="151" spans="2:2" x14ac:dyDescent="0.25">
      <c r="B151" s="6"/>
    </row>
    <row r="152" spans="2:2" x14ac:dyDescent="0.25">
      <c r="B152" s="6"/>
    </row>
    <row r="153" spans="2:2" x14ac:dyDescent="0.25">
      <c r="B153" s="6"/>
    </row>
    <row r="154" spans="2:2" x14ac:dyDescent="0.25">
      <c r="B154" s="6"/>
    </row>
    <row r="155" spans="2:2" x14ac:dyDescent="0.25">
      <c r="B155" s="6"/>
    </row>
    <row r="156" spans="2:2" x14ac:dyDescent="0.25">
      <c r="B156" s="6"/>
    </row>
    <row r="157" spans="2:2" x14ac:dyDescent="0.25">
      <c r="B157" s="6"/>
    </row>
    <row r="158" spans="2:2" x14ac:dyDescent="0.25">
      <c r="B158" s="6"/>
    </row>
    <row r="159" spans="2:2" x14ac:dyDescent="0.25">
      <c r="B159" s="6"/>
    </row>
    <row r="160" spans="2:2" x14ac:dyDescent="0.25">
      <c r="B160" s="6"/>
    </row>
    <row r="161" spans="2:2" x14ac:dyDescent="0.25">
      <c r="B161" s="6"/>
    </row>
    <row r="162" spans="2:2" x14ac:dyDescent="0.25">
      <c r="B162" s="6"/>
    </row>
    <row r="163" spans="2:2" x14ac:dyDescent="0.25">
      <c r="B163" s="6"/>
    </row>
    <row r="164" spans="2:2" x14ac:dyDescent="0.25">
      <c r="B164" s="6"/>
    </row>
  </sheetData>
  <conditionalFormatting sqref="AN81:AU81">
    <cfRule type="cellIs" dxfId="9" priority="1" operator="lessThan">
      <formula>0</formula>
    </cfRule>
  </conditionalFormatting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3BEF6C-A2D2-4D3B-84C4-47CF217658DA}">
  <dimension ref="A1:AZ164"/>
  <sheetViews>
    <sheetView workbookViewId="0">
      <selection activeCell="J53" sqref="J53"/>
    </sheetView>
  </sheetViews>
  <sheetFormatPr defaultRowHeight="15" x14ac:dyDescent="0.25"/>
  <cols>
    <col min="3" max="3" width="10.7109375" customWidth="1"/>
    <col min="4" max="9" width="9.140625" bestFit="1" customWidth="1"/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5" width="9.140625" bestFit="1" customWidth="1"/>
    <col min="36" max="36" width="10.42578125" customWidth="1"/>
    <col min="37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47" width="9.140625" bestFit="1" customWidth="1"/>
  </cols>
  <sheetData>
    <row r="1" spans="1:52" x14ac:dyDescent="0.25">
      <c r="A1" t="s">
        <v>44</v>
      </c>
      <c r="Q1" t="s">
        <v>1</v>
      </c>
      <c r="W1" t="s">
        <v>2</v>
      </c>
      <c r="AB1" t="s">
        <v>45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2">
        <f>'S.55.04.D'!C3*(1+C12)</f>
        <v>40851.922387599174</v>
      </c>
      <c r="K3">
        <v>1</v>
      </c>
      <c r="L3" s="2">
        <v>0</v>
      </c>
      <c r="O3">
        <f>$C$3</f>
        <v>40851.922387599174</v>
      </c>
      <c r="P3" s="2">
        <f>O3*C5</f>
        <v>4085.1922387599175</v>
      </c>
      <c r="Q3" s="4">
        <f>B8</f>
        <v>100</v>
      </c>
      <c r="R3">
        <f t="shared" ref="R3:R66" si="0">$C$6</f>
        <v>500000</v>
      </c>
      <c r="S3">
        <f t="shared" ref="S3:S66" si="1">AX3</f>
        <v>0</v>
      </c>
      <c r="W3">
        <v>1</v>
      </c>
      <c r="Z3">
        <v>1</v>
      </c>
      <c r="AC3">
        <f t="shared" ref="AC3:AC66" si="2">S3*Z3</f>
        <v>0</v>
      </c>
      <c r="AE3">
        <f t="shared" ref="AE3:AE66" si="3">$Z3*O3</f>
        <v>40851.922387599174</v>
      </c>
      <c r="AF3">
        <f t="shared" ref="AF3:AG34" si="4">-$Z3*P3</f>
        <v>-4085.1922387599175</v>
      </c>
      <c r="AG3">
        <f t="shared" si="4"/>
        <v>-100</v>
      </c>
      <c r="AH3">
        <f t="shared" ref="AH3:AH66" si="5">-X3*R3</f>
        <v>0</v>
      </c>
      <c r="AI3">
        <f t="shared" ref="AI3:AI34" si="6">SUM(AE3:AH3)</f>
        <v>36666.730148839255</v>
      </c>
      <c r="AJ3">
        <f t="shared" ref="AJ3:AJ66" si="7">AB3-AC3</f>
        <v>0</v>
      </c>
      <c r="AL3">
        <f t="shared" ref="AL3:AL34" si="8">SUM(AI3:AK3)</f>
        <v>36666.730148839255</v>
      </c>
      <c r="AN3">
        <f t="shared" ref="AN3:AU34" si="9">AE3*$K3</f>
        <v>40851.922387599174</v>
      </c>
      <c r="AO3">
        <f t="shared" si="9"/>
        <v>-4085.1922387599175</v>
      </c>
      <c r="AP3">
        <f t="shared" si="9"/>
        <v>-100</v>
      </c>
      <c r="AQ3">
        <f t="shared" si="9"/>
        <v>0</v>
      </c>
      <c r="AR3">
        <f t="shared" si="9"/>
        <v>36666.730148839255</v>
      </c>
      <c r="AS3">
        <f t="shared" si="9"/>
        <v>0</v>
      </c>
      <c r="AT3">
        <f t="shared" si="9"/>
        <v>0</v>
      </c>
      <c r="AU3">
        <f t="shared" si="9"/>
        <v>36666.730148839255</v>
      </c>
      <c r="AW3">
        <v>0</v>
      </c>
      <c r="AX3">
        <f>IF(Z3&gt;0, (R3*SUMPRODUCT(K3:$K$98, X3:$X$98)-K3*$AZ$3)/Z3, 0)</f>
        <v>0</v>
      </c>
      <c r="AZ3">
        <f>C6*ABS(SUMPRODUCT(X4:X69, K4:K69))/1</f>
        <v>24503.097504182973</v>
      </c>
    </row>
    <row r="4" spans="1:52" x14ac:dyDescent="0.25">
      <c r="A4" t="s">
        <v>14</v>
      </c>
      <c r="C4" t="s">
        <v>37</v>
      </c>
      <c r="E4">
        <v>2004</v>
      </c>
      <c r="F4" s="5">
        <f>EconomicRates!C44</f>
        <v>3.5571999999999999E-2</v>
      </c>
      <c r="G4" s="5">
        <f>EconomicRates!D44</f>
        <v>7.0000000000000007E-2</v>
      </c>
      <c r="H4" s="5">
        <f t="shared" ref="H4:H67" si="10">G4+$C$9</f>
        <v>0.12000000000000001</v>
      </c>
      <c r="I4" s="5">
        <f t="shared" ref="I4:I67" si="11">1+H4</f>
        <v>1.1200000000000001</v>
      </c>
      <c r="J4">
        <f t="shared" ref="J4:J67" si="12">1/I4</f>
        <v>0.89285714285714279</v>
      </c>
      <c r="K4">
        <f>J4</f>
        <v>0.89285714285714279</v>
      </c>
      <c r="L4" s="2">
        <v>1</v>
      </c>
      <c r="M4" s="6">
        <f t="array" ref="M4:M69">Mortalities!B31:B96</f>
        <v>3.852E-3</v>
      </c>
      <c r="R4">
        <f t="shared" si="0"/>
        <v>500000</v>
      </c>
      <c r="S4">
        <f t="shared" si="1"/>
        <v>2662.2087916298333</v>
      </c>
      <c r="U4">
        <f t="shared" ref="U4:U67" si="13">M4</f>
        <v>3.852E-3</v>
      </c>
      <c r="V4">
        <f t="shared" ref="V4:V67" si="14">$C$10</f>
        <v>0.01</v>
      </c>
      <c r="W4">
        <f t="shared" ref="W4:W67" si="15">Z3</f>
        <v>1</v>
      </c>
      <c r="X4">
        <f t="shared" ref="X4:X67" si="16">U4*W4</f>
        <v>3.852E-3</v>
      </c>
      <c r="Y4">
        <f t="shared" ref="Y4:Y67" si="17">V4*W4</f>
        <v>0.01</v>
      </c>
      <c r="Z4">
        <f t="shared" ref="Z4:Z67" si="18">MAX(0, W4-X4-Y4)</f>
        <v>0.98614800000000002</v>
      </c>
      <c r="AB4">
        <f t="shared" ref="AB4:AB67" si="19">AC3</f>
        <v>0</v>
      </c>
      <c r="AC4">
        <f t="shared" si="2"/>
        <v>2625.331875448177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-1926</v>
      </c>
      <c r="AI4">
        <f t="shared" si="6"/>
        <v>-1926</v>
      </c>
      <c r="AJ4">
        <f t="shared" si="7"/>
        <v>-2625.331875448177</v>
      </c>
      <c r="AK4">
        <f>G4*SUM(AB4, AE4:AF4)</f>
        <v>0</v>
      </c>
      <c r="AL4">
        <f t="shared" si="8"/>
        <v>-4551.331875448177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-1719.6428571428571</v>
      </c>
      <c r="AR4">
        <f t="shared" si="9"/>
        <v>-1719.6428571428571</v>
      </c>
      <c r="AS4">
        <f t="shared" si="9"/>
        <v>-2344.0463173644434</v>
      </c>
      <c r="AT4">
        <f t="shared" si="9"/>
        <v>0</v>
      </c>
      <c r="AU4">
        <f t="shared" si="9"/>
        <v>-4063.6891745073008</v>
      </c>
      <c r="AW4">
        <v>1</v>
      </c>
      <c r="AX4">
        <f>IF(Z4&gt;0, (R4*SUMPRODUCT(K4:$K$98, X4:$X$98)-K4*$AZ$3)/Z4, 0)</f>
        <v>2662.2087916298333</v>
      </c>
    </row>
    <row r="5" spans="1:52" x14ac:dyDescent="0.25">
      <c r="C5" s="2">
        <f>'S.26.04.A'!C5</f>
        <v>0.1</v>
      </c>
      <c r="E5">
        <v>2005</v>
      </c>
      <c r="F5" s="5">
        <f>EconomicRates!C45</f>
        <v>3.5571999999999999E-2</v>
      </c>
      <c r="G5" s="5">
        <f>EconomicRates!D45</f>
        <v>7.0000000000000007E-2</v>
      </c>
      <c r="H5" s="5">
        <f t="shared" si="10"/>
        <v>0.12000000000000001</v>
      </c>
      <c r="I5" s="5">
        <f t="shared" si="11"/>
        <v>1.1200000000000001</v>
      </c>
      <c r="J5">
        <f t="shared" si="12"/>
        <v>0.89285714285714279</v>
      </c>
      <c r="K5">
        <f t="shared" ref="K5:K68" si="20">K4*J5</f>
        <v>0.79719387755102034</v>
      </c>
      <c r="L5" s="2">
        <v>2</v>
      </c>
      <c r="M5" s="6">
        <v>4.0049999999999999E-3</v>
      </c>
      <c r="Q5" s="4">
        <f t="shared" ref="Q5:Q68" si="21">$C$8</f>
        <v>12.5</v>
      </c>
      <c r="R5">
        <f t="shared" si="0"/>
        <v>500000</v>
      </c>
      <c r="S5">
        <f t="shared" si="1"/>
        <v>3342.1903566637552</v>
      </c>
      <c r="U5">
        <f t="shared" si="13"/>
        <v>4.0049999999999999E-3</v>
      </c>
      <c r="V5">
        <f t="shared" si="14"/>
        <v>0.01</v>
      </c>
      <c r="W5">
        <f t="shared" si="15"/>
        <v>0.98614800000000002</v>
      </c>
      <c r="X5">
        <f t="shared" si="16"/>
        <v>3.9495227400000001E-3</v>
      </c>
      <c r="Y5">
        <f t="shared" si="17"/>
        <v>9.8614800000000006E-3</v>
      </c>
      <c r="Z5">
        <f t="shared" si="18"/>
        <v>0.97233699726</v>
      </c>
      <c r="AB5">
        <f t="shared" si="19"/>
        <v>2625.331875448177</v>
      </c>
      <c r="AC5">
        <f t="shared" si="2"/>
        <v>3249.735335669764</v>
      </c>
      <c r="AE5">
        <f t="shared" si="3"/>
        <v>0</v>
      </c>
      <c r="AF5">
        <f t="shared" si="4"/>
        <v>0</v>
      </c>
      <c r="AG5">
        <f t="shared" si="4"/>
        <v>-12.15421246575</v>
      </c>
      <c r="AH5">
        <f t="shared" si="5"/>
        <v>-1974.7613699999999</v>
      </c>
      <c r="AI5">
        <f t="shared" si="6"/>
        <v>-1986.91558246575</v>
      </c>
      <c r="AJ5">
        <f t="shared" si="7"/>
        <v>-624.40346022158701</v>
      </c>
      <c r="AK5">
        <f>G5*SUM(AB5, AE5:AF5)</f>
        <v>183.7732312813724</v>
      </c>
      <c r="AL5">
        <f t="shared" si="8"/>
        <v>-2427.5458114059647</v>
      </c>
      <c r="AN5">
        <f t="shared" si="9"/>
        <v>0</v>
      </c>
      <c r="AO5">
        <f t="shared" si="9"/>
        <v>0</v>
      </c>
      <c r="AP5">
        <f t="shared" si="9"/>
        <v>-9.6892637641501906</v>
      </c>
      <c r="AQ5">
        <f t="shared" si="9"/>
        <v>-1574.267673788265</v>
      </c>
      <c r="AR5">
        <f t="shared" si="9"/>
        <v>-1583.9569375524154</v>
      </c>
      <c r="AS5">
        <f t="shared" si="9"/>
        <v>-497.77061561032122</v>
      </c>
      <c r="AT5">
        <f t="shared" si="9"/>
        <v>146.50289483527774</v>
      </c>
      <c r="AU5">
        <f t="shared" si="9"/>
        <v>-1935.2246583274589</v>
      </c>
      <c r="AW5">
        <v>2</v>
      </c>
      <c r="AX5">
        <f>IF(Z5&gt;0, (R5*SUMPRODUCT(K5:$K$98, X5:$X$98)-K5*$AZ$3)/Z5, 0)</f>
        <v>3342.1903566637552</v>
      </c>
    </row>
    <row r="6" spans="1:52" x14ac:dyDescent="0.25">
      <c r="A6" t="s">
        <v>16</v>
      </c>
      <c r="C6" s="2">
        <f>'S.26.04.D'!C6</f>
        <v>500000</v>
      </c>
      <c r="E6">
        <v>2006</v>
      </c>
      <c r="F6" s="5">
        <f>EconomicRates!C46</f>
        <v>3.5571999999999999E-2</v>
      </c>
      <c r="G6" s="5">
        <f>EconomicRates!D46</f>
        <v>7.0000000000000007E-2</v>
      </c>
      <c r="H6" s="5">
        <f t="shared" si="10"/>
        <v>0.12000000000000001</v>
      </c>
      <c r="I6" s="5">
        <f t="shared" si="11"/>
        <v>1.1200000000000001</v>
      </c>
      <c r="J6">
        <f t="shared" si="12"/>
        <v>0.89285714285714279</v>
      </c>
      <c r="K6">
        <f t="shared" si="20"/>
        <v>0.71178024781341098</v>
      </c>
      <c r="L6" s="2">
        <v>3</v>
      </c>
      <c r="M6" s="6">
        <v>4.1640000000000002E-3</v>
      </c>
      <c r="Q6" s="4">
        <f t="shared" si="21"/>
        <v>12.5</v>
      </c>
      <c r="R6">
        <f t="shared" si="0"/>
        <v>500000</v>
      </c>
      <c r="S6">
        <f t="shared" si="1"/>
        <v>3931.2585821084499</v>
      </c>
      <c r="U6">
        <f t="shared" si="13"/>
        <v>4.1640000000000002E-3</v>
      </c>
      <c r="V6">
        <f t="shared" si="14"/>
        <v>0.01</v>
      </c>
      <c r="W6">
        <f t="shared" si="15"/>
        <v>0.97233699726</v>
      </c>
      <c r="X6">
        <f t="shared" si="16"/>
        <v>4.0488112565906405E-3</v>
      </c>
      <c r="Y6">
        <f t="shared" si="17"/>
        <v>9.7233699725999996E-3</v>
      </c>
      <c r="Z6">
        <f t="shared" si="18"/>
        <v>0.95856481603080934</v>
      </c>
      <c r="AB6">
        <f t="shared" si="19"/>
        <v>3249.735335669764</v>
      </c>
      <c r="AC6">
        <f t="shared" si="2"/>
        <v>3768.3661595283265</v>
      </c>
      <c r="AE6">
        <f t="shared" si="3"/>
        <v>0</v>
      </c>
      <c r="AF6">
        <f t="shared" si="4"/>
        <v>0</v>
      </c>
      <c r="AG6">
        <f t="shared" si="4"/>
        <v>-11.982060200385117</v>
      </c>
      <c r="AH6">
        <f t="shared" si="5"/>
        <v>-2024.4056282953202</v>
      </c>
      <c r="AI6">
        <f t="shared" si="6"/>
        <v>-2036.3876884957053</v>
      </c>
      <c r="AJ6">
        <f t="shared" si="7"/>
        <v>-518.63082385856251</v>
      </c>
      <c r="AK6">
        <f>G6*SUM(AB6, AE6:AF6)</f>
        <v>227.4814734968835</v>
      </c>
      <c r="AL6">
        <f t="shared" si="8"/>
        <v>-2327.5370388573842</v>
      </c>
      <c r="AN6">
        <f t="shared" si="9"/>
        <v>0</v>
      </c>
      <c r="AO6">
        <f t="shared" si="9"/>
        <v>0</v>
      </c>
      <c r="AP6">
        <f t="shared" si="9"/>
        <v>-8.5285937787453268</v>
      </c>
      <c r="AQ6">
        <f t="shared" si="9"/>
        <v>-1440.931939782907</v>
      </c>
      <c r="AR6">
        <f t="shared" si="9"/>
        <v>-1449.4605335616523</v>
      </c>
      <c r="AS6">
        <f t="shared" si="9"/>
        <v>-369.15117632972112</v>
      </c>
      <c r="AT6">
        <f t="shared" si="9"/>
        <v>161.91681957857162</v>
      </c>
      <c r="AU6">
        <f t="shared" si="9"/>
        <v>-1656.6948903128018</v>
      </c>
      <c r="AW6">
        <v>3</v>
      </c>
      <c r="AX6">
        <f>IF(Z6&gt;0, (R6*SUMPRODUCT(K6:$K$98, X6:$X$98)-K6*$AZ$3)/Z6, 0)</f>
        <v>3931.2585821084499</v>
      </c>
    </row>
    <row r="7" spans="1:52" x14ac:dyDescent="0.25">
      <c r="A7" t="s">
        <v>15</v>
      </c>
      <c r="B7" t="s">
        <v>37</v>
      </c>
      <c r="C7" t="s">
        <v>46</v>
      </c>
      <c r="E7">
        <v>2007</v>
      </c>
      <c r="F7" s="5">
        <f>EconomicRates!C47</f>
        <v>3.5571999999999999E-2</v>
      </c>
      <c r="G7" s="5">
        <f>EconomicRates!D47</f>
        <v>7.0000000000000007E-2</v>
      </c>
      <c r="H7" s="5">
        <f t="shared" si="10"/>
        <v>0.12000000000000001</v>
      </c>
      <c r="I7" s="5">
        <f t="shared" si="11"/>
        <v>1.1200000000000001</v>
      </c>
      <c r="J7">
        <f t="shared" si="12"/>
        <v>0.89285714285714279</v>
      </c>
      <c r="K7">
        <f t="shared" si="20"/>
        <v>0.63551807840483121</v>
      </c>
      <c r="L7" s="2">
        <v>4</v>
      </c>
      <c r="M7" s="6">
        <v>4.3350000000000003E-3</v>
      </c>
      <c r="Q7" s="4">
        <f t="shared" si="21"/>
        <v>12.5</v>
      </c>
      <c r="R7">
        <f t="shared" si="0"/>
        <v>500000</v>
      </c>
      <c r="S7">
        <f t="shared" si="1"/>
        <v>4441.1388025486804</v>
      </c>
      <c r="U7">
        <f t="shared" si="13"/>
        <v>4.3350000000000003E-3</v>
      </c>
      <c r="V7">
        <f t="shared" si="14"/>
        <v>0.01</v>
      </c>
      <c r="W7">
        <f t="shared" si="15"/>
        <v>0.95856481603080934</v>
      </c>
      <c r="X7">
        <f t="shared" si="16"/>
        <v>4.155378477493559E-3</v>
      </c>
      <c r="Y7">
        <f t="shared" si="17"/>
        <v>9.5856481603080936E-3</v>
      </c>
      <c r="Z7">
        <f t="shared" si="18"/>
        <v>0.94482378939300771</v>
      </c>
      <c r="AB7">
        <f t="shared" si="19"/>
        <v>3768.3661595283265</v>
      </c>
      <c r="AC7">
        <f t="shared" si="2"/>
        <v>4196.093592644369</v>
      </c>
      <c r="AE7">
        <f t="shared" si="3"/>
        <v>0</v>
      </c>
      <c r="AF7">
        <f t="shared" si="4"/>
        <v>0</v>
      </c>
      <c r="AG7">
        <f t="shared" si="4"/>
        <v>-11.810297367412597</v>
      </c>
      <c r="AH7">
        <f t="shared" si="5"/>
        <v>-2077.6892387467797</v>
      </c>
      <c r="AI7">
        <f t="shared" si="6"/>
        <v>-2089.4995361141923</v>
      </c>
      <c r="AJ7">
        <f t="shared" si="7"/>
        <v>-427.72743311604245</v>
      </c>
      <c r="AK7">
        <f>G7*SUM(AB7, AE7:AF7)</f>
        <v>263.78563116698291</v>
      </c>
      <c r="AL7">
        <f t="shared" si="8"/>
        <v>-2253.4413380632518</v>
      </c>
      <c r="AN7">
        <f t="shared" si="9"/>
        <v>0</v>
      </c>
      <c r="AO7">
        <f t="shared" si="9"/>
        <v>0</v>
      </c>
      <c r="AP7">
        <f t="shared" si="9"/>
        <v>-7.5056574883276905</v>
      </c>
      <c r="AQ7">
        <f t="shared" si="9"/>
        <v>-1320.4090725307499</v>
      </c>
      <c r="AR7">
        <f t="shared" si="9"/>
        <v>-1327.9147300190778</v>
      </c>
      <c r="AS7">
        <f t="shared" si="9"/>
        <v>-271.82851637493826</v>
      </c>
      <c r="AT7">
        <f t="shared" si="9"/>
        <v>167.64053743004652</v>
      </c>
      <c r="AU7">
        <f t="shared" si="9"/>
        <v>-1432.1027089639695</v>
      </c>
      <c r="AW7">
        <v>4</v>
      </c>
      <c r="AX7">
        <f>IF(Z7&gt;0, (R7*SUMPRODUCT(K7:$K$98, X7:$X$98)-K7*$AZ$3)/Z7, 0)</f>
        <v>4441.1388025486804</v>
      </c>
    </row>
    <row r="8" spans="1:52" x14ac:dyDescent="0.25">
      <c r="B8" s="2">
        <f>'S.26.04.A'!B8</f>
        <v>100</v>
      </c>
      <c r="C8" s="2">
        <f>'S.26.04.A'!C8</f>
        <v>12.5</v>
      </c>
      <c r="E8">
        <v>2008</v>
      </c>
      <c r="F8" s="5">
        <f>EconomicRates!C48</f>
        <v>3.5571999999999999E-2</v>
      </c>
      <c r="G8" s="5">
        <f>EconomicRates!D48</f>
        <v>7.0000000000000007E-2</v>
      </c>
      <c r="H8" s="5">
        <f t="shared" si="10"/>
        <v>0.12000000000000001</v>
      </c>
      <c r="I8" s="5">
        <f t="shared" si="11"/>
        <v>1.1200000000000001</v>
      </c>
      <c r="J8">
        <f t="shared" si="12"/>
        <v>0.89285714285714279</v>
      </c>
      <c r="K8">
        <f t="shared" si="20"/>
        <v>0.5674268557185993</v>
      </c>
      <c r="L8" s="2">
        <v>5</v>
      </c>
      <c r="M8" s="6">
        <v>4.522E-3</v>
      </c>
      <c r="Q8" s="4">
        <f t="shared" si="21"/>
        <v>12.5</v>
      </c>
      <c r="R8">
        <f t="shared" si="0"/>
        <v>500000</v>
      </c>
      <c r="S8">
        <f t="shared" si="1"/>
        <v>4880.3731747542715</v>
      </c>
      <c r="U8">
        <f t="shared" si="13"/>
        <v>4.522E-3</v>
      </c>
      <c r="V8">
        <f t="shared" si="14"/>
        <v>0.01</v>
      </c>
      <c r="W8">
        <f t="shared" si="15"/>
        <v>0.94482378939300771</v>
      </c>
      <c r="X8">
        <f t="shared" si="16"/>
        <v>4.2724931756351805E-3</v>
      </c>
      <c r="Y8">
        <f t="shared" si="17"/>
        <v>9.4482378939300775E-3</v>
      </c>
      <c r="Z8">
        <f t="shared" si="18"/>
        <v>0.93110305832344242</v>
      </c>
      <c r="AB8">
        <f t="shared" si="19"/>
        <v>4196.093592644369</v>
      </c>
      <c r="AC8">
        <f t="shared" si="2"/>
        <v>4544.1303887733902</v>
      </c>
      <c r="AE8">
        <f t="shared" si="3"/>
        <v>0</v>
      </c>
      <c r="AF8">
        <f t="shared" si="4"/>
        <v>0</v>
      </c>
      <c r="AG8">
        <f t="shared" si="4"/>
        <v>-11.63878822904303</v>
      </c>
      <c r="AH8">
        <f t="shared" si="5"/>
        <v>-2136.2465878175904</v>
      </c>
      <c r="AI8">
        <f t="shared" si="6"/>
        <v>-2147.8853760466336</v>
      </c>
      <c r="AJ8">
        <f t="shared" si="7"/>
        <v>-348.03679612902124</v>
      </c>
      <c r="AK8">
        <f t="shared" ref="AK8:AK69" si="22">G8*SUM(AB8:AB8, AE8:AF8)</f>
        <v>293.72655148510586</v>
      </c>
      <c r="AL8">
        <f t="shared" si="8"/>
        <v>-2202.1956206905488</v>
      </c>
      <c r="AN8">
        <f t="shared" si="9"/>
        <v>0</v>
      </c>
      <c r="AO8">
        <f t="shared" si="9"/>
        <v>0</v>
      </c>
      <c r="AP8">
        <f t="shared" si="9"/>
        <v>-6.6041610091805314</v>
      </c>
      <c r="AQ8">
        <f t="shared" si="9"/>
        <v>-1212.1636843649219</v>
      </c>
      <c r="AR8">
        <f t="shared" si="9"/>
        <v>-1218.7678453741025</v>
      </c>
      <c r="AS8">
        <f t="shared" si="9"/>
        <v>-197.48542490186568</v>
      </c>
      <c r="AT8">
        <f t="shared" si="9"/>
        <v>166.66833355026088</v>
      </c>
      <c r="AU8">
        <f t="shared" si="9"/>
        <v>-1249.5849367257072</v>
      </c>
      <c r="AW8">
        <v>5</v>
      </c>
      <c r="AX8">
        <f>IF(Z8&gt;0, (R8*SUMPRODUCT(K8:$K$98, X8:$X$98)-K8*$AZ$3)/Z8, 0)</f>
        <v>4880.3731747542715</v>
      </c>
    </row>
    <row r="9" spans="1:52" x14ac:dyDescent="0.25">
      <c r="A9" t="s">
        <v>39</v>
      </c>
      <c r="C9" s="2">
        <f>'S.26.04.A'!C9</f>
        <v>0.05</v>
      </c>
      <c r="E9">
        <v>2009</v>
      </c>
      <c r="F9" s="5">
        <f>EconomicRates!C49</f>
        <v>3.5571999999999999E-2</v>
      </c>
      <c r="G9" s="5">
        <f>EconomicRates!D49</f>
        <v>7.0000000000000007E-2</v>
      </c>
      <c r="H9" s="5">
        <f t="shared" si="10"/>
        <v>0.12000000000000001</v>
      </c>
      <c r="I9" s="5">
        <f t="shared" si="11"/>
        <v>1.1200000000000001</v>
      </c>
      <c r="J9">
        <f t="shared" si="12"/>
        <v>0.89285714285714279</v>
      </c>
      <c r="K9">
        <f t="shared" si="20"/>
        <v>0.50663112117732079</v>
      </c>
      <c r="L9" s="2">
        <v>6</v>
      </c>
      <c r="M9" s="6">
        <v>4.7470000000000004E-3</v>
      </c>
      <c r="Q9" s="4">
        <f t="shared" si="21"/>
        <v>12.5</v>
      </c>
      <c r="R9">
        <f t="shared" si="0"/>
        <v>500000</v>
      </c>
      <c r="S9">
        <f t="shared" si="1"/>
        <v>5255.9377081875937</v>
      </c>
      <c r="U9">
        <f t="shared" si="13"/>
        <v>4.7470000000000004E-3</v>
      </c>
      <c r="V9">
        <f t="shared" si="14"/>
        <v>0.01</v>
      </c>
      <c r="W9">
        <f t="shared" si="15"/>
        <v>0.93110305832344242</v>
      </c>
      <c r="X9">
        <f t="shared" si="16"/>
        <v>4.4199462178613818E-3</v>
      </c>
      <c r="Y9">
        <f t="shared" si="17"/>
        <v>9.311030583234424E-3</v>
      </c>
      <c r="Z9">
        <f t="shared" si="18"/>
        <v>0.91737208152234662</v>
      </c>
      <c r="AB9">
        <f t="shared" si="19"/>
        <v>4544.1303887733902</v>
      </c>
      <c r="AC9">
        <f t="shared" si="2"/>
        <v>4821.6505157118445</v>
      </c>
      <c r="AE9">
        <f t="shared" si="3"/>
        <v>0</v>
      </c>
      <c r="AF9">
        <f t="shared" si="4"/>
        <v>0</v>
      </c>
      <c r="AG9">
        <f t="shared" si="4"/>
        <v>-11.467151019029332</v>
      </c>
      <c r="AH9">
        <f t="shared" si="5"/>
        <v>-2209.9731089306911</v>
      </c>
      <c r="AI9">
        <f t="shared" si="6"/>
        <v>-2221.4402599497203</v>
      </c>
      <c r="AJ9">
        <f t="shared" si="7"/>
        <v>-277.52012693845427</v>
      </c>
      <c r="AK9">
        <f t="shared" si="22"/>
        <v>318.08912721413736</v>
      </c>
      <c r="AL9">
        <f t="shared" si="8"/>
        <v>-2180.871259674037</v>
      </c>
      <c r="AN9">
        <f t="shared" si="9"/>
        <v>0</v>
      </c>
      <c r="AO9">
        <f t="shared" si="9"/>
        <v>0</v>
      </c>
      <c r="AP9">
        <f t="shared" si="9"/>
        <v>-5.8096155774804874</v>
      </c>
      <c r="AQ9">
        <f t="shared" si="9"/>
        <v>-1119.6411539492854</v>
      </c>
      <c r="AR9">
        <f t="shared" si="9"/>
        <v>-1125.4507695267657</v>
      </c>
      <c r="AS9">
        <f t="shared" si="9"/>
        <v>-140.60033306010146</v>
      </c>
      <c r="AT9">
        <f t="shared" si="9"/>
        <v>161.15385115481382</v>
      </c>
      <c r="AU9">
        <f t="shared" si="9"/>
        <v>-1104.8972514320533</v>
      </c>
      <c r="AW9">
        <v>6</v>
      </c>
      <c r="AX9">
        <f>IF(Z9&gt;0, (R9*SUMPRODUCT(K9:$K$98, X9:$X$98)-K9*$AZ$3)/Z9, 0)</f>
        <v>5255.9377081875937</v>
      </c>
    </row>
    <row r="10" spans="1:52" x14ac:dyDescent="0.25">
      <c r="A10" t="s">
        <v>19</v>
      </c>
      <c r="C10" s="2">
        <f>'S.26.04.A'!C10</f>
        <v>0.01</v>
      </c>
      <c r="E10">
        <v>2010</v>
      </c>
      <c r="F10" s="5">
        <f>EconomicRates!C50</f>
        <v>3.5571999999999999E-2</v>
      </c>
      <c r="G10" s="5">
        <f>EconomicRates!D50</f>
        <v>7.0000000000000007E-2</v>
      </c>
      <c r="H10" s="5">
        <f t="shared" si="10"/>
        <v>0.12000000000000001</v>
      </c>
      <c r="I10" s="5">
        <f t="shared" si="11"/>
        <v>1.1200000000000001</v>
      </c>
      <c r="J10">
        <f t="shared" si="12"/>
        <v>0.89285714285714279</v>
      </c>
      <c r="K10">
        <f t="shared" si="20"/>
        <v>0.45234921533689354</v>
      </c>
      <c r="L10" s="2">
        <v>7</v>
      </c>
      <c r="M10" s="6">
        <v>4.9870000000000001E-3</v>
      </c>
      <c r="Q10" s="4">
        <f t="shared" si="21"/>
        <v>12.5</v>
      </c>
      <c r="R10">
        <f t="shared" si="0"/>
        <v>500000</v>
      </c>
      <c r="S10">
        <f t="shared" si="1"/>
        <v>5568.7845708007253</v>
      </c>
      <c r="U10">
        <f t="shared" si="13"/>
        <v>4.9870000000000001E-3</v>
      </c>
      <c r="V10">
        <f t="shared" si="14"/>
        <v>0.01</v>
      </c>
      <c r="W10">
        <f t="shared" si="15"/>
        <v>0.91737208152234662</v>
      </c>
      <c r="X10">
        <f t="shared" si="16"/>
        <v>4.5749345705519426E-3</v>
      </c>
      <c r="Y10">
        <f t="shared" si="17"/>
        <v>9.1737208152234666E-3</v>
      </c>
      <c r="Z10">
        <f t="shared" si="18"/>
        <v>0.90362342613657121</v>
      </c>
      <c r="AB10">
        <f t="shared" si="19"/>
        <v>4821.6505157118445</v>
      </c>
      <c r="AC10">
        <f t="shared" si="2"/>
        <v>5032.0841932834264</v>
      </c>
      <c r="AE10">
        <f t="shared" si="3"/>
        <v>0</v>
      </c>
      <c r="AF10">
        <f t="shared" si="4"/>
        <v>0</v>
      </c>
      <c r="AG10">
        <f t="shared" si="4"/>
        <v>-11.29529282670714</v>
      </c>
      <c r="AH10">
        <f t="shared" si="5"/>
        <v>-2287.4672852759713</v>
      </c>
      <c r="AI10">
        <f t="shared" si="6"/>
        <v>-2298.7625781026786</v>
      </c>
      <c r="AJ10">
        <f t="shared" si="7"/>
        <v>-210.43367757158194</v>
      </c>
      <c r="AK10">
        <f t="shared" si="22"/>
        <v>337.51553609982915</v>
      </c>
      <c r="AL10">
        <f t="shared" si="8"/>
        <v>-2171.6807195744314</v>
      </c>
      <c r="AN10">
        <f t="shared" si="9"/>
        <v>0</v>
      </c>
      <c r="AO10">
        <f t="shared" si="9"/>
        <v>0</v>
      </c>
      <c r="AP10">
        <f t="shared" si="9"/>
        <v>-5.109416847161417</v>
      </c>
      <c r="AQ10">
        <f t="shared" si="9"/>
        <v>-1034.7340316033997</v>
      </c>
      <c r="AR10">
        <f t="shared" si="9"/>
        <v>-1039.843448450561</v>
      </c>
      <c r="AS10">
        <f t="shared" si="9"/>
        <v>-95.189508929961946</v>
      </c>
      <c r="AT10">
        <f t="shared" si="9"/>
        <v>152.67488791876869</v>
      </c>
      <c r="AU10">
        <f t="shared" si="9"/>
        <v>-982.35806946175433</v>
      </c>
      <c r="AW10">
        <v>7</v>
      </c>
      <c r="AX10">
        <f>IF(Z10&gt;0, (R10*SUMPRODUCT(K10:$K$98, X10:$X$98)-K10*$AZ$3)/Z10, 0)</f>
        <v>5568.7845708007253</v>
      </c>
    </row>
    <row r="11" spans="1:52" x14ac:dyDescent="0.25">
      <c r="A11" t="s">
        <v>33</v>
      </c>
      <c r="C11" s="12">
        <f>AU71</f>
        <v>10504.780042525506</v>
      </c>
      <c r="E11">
        <v>2011</v>
      </c>
      <c r="F11" s="5">
        <f>EconomicRates!C51</f>
        <v>3.5571999999999999E-2</v>
      </c>
      <c r="G11" s="5">
        <f>EconomicRates!D51</f>
        <v>7.0000000000000007E-2</v>
      </c>
      <c r="H11" s="5">
        <f t="shared" si="10"/>
        <v>0.12000000000000001</v>
      </c>
      <c r="I11" s="5">
        <f t="shared" si="11"/>
        <v>1.1200000000000001</v>
      </c>
      <c r="J11">
        <f t="shared" si="12"/>
        <v>0.89285714285714279</v>
      </c>
      <c r="K11">
        <f t="shared" si="20"/>
        <v>0.40388322797936921</v>
      </c>
      <c r="L11" s="2">
        <v>8</v>
      </c>
      <c r="M11" s="6">
        <v>5.2249999999999996E-3</v>
      </c>
      <c r="Q11" s="4">
        <f t="shared" si="21"/>
        <v>12.5</v>
      </c>
      <c r="R11">
        <f t="shared" si="0"/>
        <v>500000</v>
      </c>
      <c r="S11">
        <f t="shared" si="1"/>
        <v>5826.6282530129492</v>
      </c>
      <c r="U11">
        <f t="shared" si="13"/>
        <v>5.2249999999999996E-3</v>
      </c>
      <c r="V11">
        <f t="shared" si="14"/>
        <v>0.01</v>
      </c>
      <c r="W11">
        <f t="shared" si="15"/>
        <v>0.90362342613657121</v>
      </c>
      <c r="X11">
        <f t="shared" si="16"/>
        <v>4.7214324015635838E-3</v>
      </c>
      <c r="Y11">
        <f t="shared" si="17"/>
        <v>9.0362342613657127E-3</v>
      </c>
      <c r="Z11">
        <f t="shared" si="18"/>
        <v>0.88986575947364199</v>
      </c>
      <c r="AB11">
        <f t="shared" si="19"/>
        <v>5032.0841932834264</v>
      </c>
      <c r="AC11">
        <f t="shared" si="2"/>
        <v>5184.916975537948</v>
      </c>
      <c r="AE11">
        <f t="shared" si="3"/>
        <v>0</v>
      </c>
      <c r="AF11">
        <f t="shared" si="4"/>
        <v>0</v>
      </c>
      <c r="AG11">
        <f t="shared" si="4"/>
        <v>-11.123321993420525</v>
      </c>
      <c r="AH11">
        <f t="shared" si="5"/>
        <v>-2360.7162007817919</v>
      </c>
      <c r="AI11">
        <f t="shared" si="6"/>
        <v>-2371.8395227752126</v>
      </c>
      <c r="AJ11">
        <f t="shared" si="7"/>
        <v>-152.83278225452159</v>
      </c>
      <c r="AK11">
        <f t="shared" si="22"/>
        <v>352.24589352983986</v>
      </c>
      <c r="AL11">
        <f t="shared" si="8"/>
        <v>-2172.4264114998941</v>
      </c>
      <c r="AN11">
        <f t="shared" si="9"/>
        <v>0</v>
      </c>
      <c r="AO11">
        <f t="shared" si="9"/>
        <v>0</v>
      </c>
      <c r="AP11">
        <f t="shared" si="9"/>
        <v>-4.4925231925565932</v>
      </c>
      <c r="AQ11">
        <f t="shared" si="9"/>
        <v>-953.45367951494279</v>
      </c>
      <c r="AR11">
        <f t="shared" si="9"/>
        <v>-957.94620270749942</v>
      </c>
      <c r="AS11">
        <f t="shared" si="9"/>
        <v>-61.726597438024235</v>
      </c>
      <c r="AT11">
        <f t="shared" si="9"/>
        <v>142.26620852130893</v>
      </c>
      <c r="AU11">
        <f t="shared" si="9"/>
        <v>-877.40659162421468</v>
      </c>
      <c r="AW11">
        <v>8</v>
      </c>
      <c r="AX11">
        <f>IF(Z11&gt;0, (R11*SUMPRODUCT(K11:$K$98, X11:$X$98)-K11*$AZ$3)/Z11, 0)</f>
        <v>5826.6282530129492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f>EconomicRates!C52</f>
        <v>3.5571999999999999E-2</v>
      </c>
      <c r="G12" s="5">
        <f>EconomicRates!D52</f>
        <v>7.0000000000000007E-2</v>
      </c>
      <c r="H12" s="5">
        <f t="shared" si="10"/>
        <v>0.12000000000000001</v>
      </c>
      <c r="I12" s="5">
        <f t="shared" si="11"/>
        <v>1.1200000000000001</v>
      </c>
      <c r="J12">
        <f t="shared" si="12"/>
        <v>0.89285714285714279</v>
      </c>
      <c r="K12">
        <f t="shared" si="20"/>
        <v>0.36061002498157962</v>
      </c>
      <c r="L12" s="2">
        <v>9</v>
      </c>
      <c r="M12" s="6">
        <v>5.4879999999999998E-3</v>
      </c>
      <c r="Q12" s="4">
        <f t="shared" si="21"/>
        <v>12.5</v>
      </c>
      <c r="R12">
        <f t="shared" si="0"/>
        <v>500000</v>
      </c>
      <c r="S12">
        <f t="shared" si="1"/>
        <v>6040.2812016226726</v>
      </c>
      <c r="U12">
        <f t="shared" si="13"/>
        <v>5.4879999999999998E-3</v>
      </c>
      <c r="V12">
        <f t="shared" si="14"/>
        <v>0.01</v>
      </c>
      <c r="W12">
        <f t="shared" si="15"/>
        <v>0.88986575947364199</v>
      </c>
      <c r="X12">
        <f t="shared" si="16"/>
        <v>4.8835832879913473E-3</v>
      </c>
      <c r="Y12">
        <f t="shared" si="17"/>
        <v>8.8986575947364206E-3</v>
      </c>
      <c r="Z12">
        <f t="shared" si="18"/>
        <v>0.87608351859091427</v>
      </c>
      <c r="AB12">
        <f t="shared" si="19"/>
        <v>5184.916975537948</v>
      </c>
      <c r="AC12">
        <f t="shared" si="2"/>
        <v>5291.7908083961465</v>
      </c>
      <c r="AE12">
        <f t="shared" si="3"/>
        <v>0</v>
      </c>
      <c r="AF12">
        <f t="shared" si="4"/>
        <v>0</v>
      </c>
      <c r="AG12">
        <f t="shared" si="4"/>
        <v>-10.951043982386429</v>
      </c>
      <c r="AH12">
        <f t="shared" si="5"/>
        <v>-2441.7916439956734</v>
      </c>
      <c r="AI12">
        <f t="shared" si="6"/>
        <v>-2452.7426879780601</v>
      </c>
      <c r="AJ12">
        <f t="shared" si="7"/>
        <v>-106.87383285819851</v>
      </c>
      <c r="AK12">
        <f t="shared" si="22"/>
        <v>362.9441882876564</v>
      </c>
      <c r="AL12">
        <f t="shared" si="8"/>
        <v>-2196.6723325486023</v>
      </c>
      <c r="AN12">
        <f t="shared" si="9"/>
        <v>0</v>
      </c>
      <c r="AO12">
        <f t="shared" si="9"/>
        <v>0</v>
      </c>
      <c r="AP12">
        <f t="shared" si="9"/>
        <v>-3.949056244062747</v>
      </c>
      <c r="AQ12">
        <f t="shared" si="9"/>
        <v>-880.53454574109219</v>
      </c>
      <c r="AR12">
        <f t="shared" si="9"/>
        <v>-884.48360198515502</v>
      </c>
      <c r="AS12">
        <f t="shared" si="9"/>
        <v>-38.539775536872128</v>
      </c>
      <c r="AT12">
        <f t="shared" si="9"/>
        <v>130.88131280533091</v>
      </c>
      <c r="AU12">
        <f t="shared" si="9"/>
        <v>-792.14206471669627</v>
      </c>
      <c r="AW12">
        <v>9</v>
      </c>
      <c r="AX12">
        <f>IF(Z12&gt;0, (R12*SUMPRODUCT(K12:$K$98, X12:$X$98)-K12*$AZ$3)/Z12, 0)</f>
        <v>6040.2812016226726</v>
      </c>
    </row>
    <row r="13" spans="1:52" x14ac:dyDescent="0.25">
      <c r="E13">
        <v>2013</v>
      </c>
      <c r="F13" s="5">
        <f>EconomicRates!C53</f>
        <v>3.5571999999999999E-2</v>
      </c>
      <c r="G13" s="5">
        <f>EconomicRates!D53</f>
        <v>7.0000000000000007E-2</v>
      </c>
      <c r="H13" s="5">
        <f t="shared" si="10"/>
        <v>0.12000000000000001</v>
      </c>
      <c r="I13" s="5">
        <f t="shared" si="11"/>
        <v>1.1200000000000001</v>
      </c>
      <c r="J13">
        <f t="shared" si="12"/>
        <v>0.89285714285714279</v>
      </c>
      <c r="K13">
        <f t="shared" si="20"/>
        <v>0.32197323659069604</v>
      </c>
      <c r="L13" s="2">
        <v>10</v>
      </c>
      <c r="M13" s="6">
        <v>5.7670000000000004E-3</v>
      </c>
      <c r="Q13" s="4">
        <f t="shared" si="21"/>
        <v>12.5</v>
      </c>
      <c r="R13">
        <f t="shared" si="0"/>
        <v>500000</v>
      </c>
      <c r="S13">
        <f t="shared" si="1"/>
        <v>6213.8023253733018</v>
      </c>
      <c r="U13">
        <f t="shared" si="13"/>
        <v>5.7670000000000004E-3</v>
      </c>
      <c r="V13">
        <f t="shared" si="14"/>
        <v>0.01</v>
      </c>
      <c r="W13">
        <f t="shared" si="15"/>
        <v>0.87608351859091427</v>
      </c>
      <c r="X13">
        <f t="shared" si="16"/>
        <v>5.0523736517138033E-3</v>
      </c>
      <c r="Y13">
        <f t="shared" si="17"/>
        <v>8.7608351859091421E-3</v>
      </c>
      <c r="Z13">
        <f t="shared" si="18"/>
        <v>0.86227030975329133</v>
      </c>
      <c r="AB13">
        <f t="shared" si="19"/>
        <v>5291.7908083961465</v>
      </c>
      <c r="AC13">
        <f t="shared" si="2"/>
        <v>5357.9772558453587</v>
      </c>
      <c r="AE13">
        <f t="shared" si="3"/>
        <v>0</v>
      </c>
      <c r="AF13">
        <f t="shared" si="4"/>
        <v>0</v>
      </c>
      <c r="AG13">
        <f t="shared" si="4"/>
        <v>-10.778378871916141</v>
      </c>
      <c r="AH13">
        <f t="shared" si="5"/>
        <v>-2526.1868258569016</v>
      </c>
      <c r="AI13">
        <f t="shared" si="6"/>
        <v>-2536.9652047288178</v>
      </c>
      <c r="AJ13">
        <f t="shared" si="7"/>
        <v>-66.18644744921221</v>
      </c>
      <c r="AK13">
        <f t="shared" si="22"/>
        <v>370.42535658773028</v>
      </c>
      <c r="AL13">
        <f t="shared" si="8"/>
        <v>-2232.7262955902997</v>
      </c>
      <c r="AN13">
        <f t="shared" si="9"/>
        <v>0</v>
      </c>
      <c r="AO13">
        <f t="shared" si="9"/>
        <v>0</v>
      </c>
      <c r="AP13">
        <f t="shared" si="9"/>
        <v>-3.4703495305916152</v>
      </c>
      <c r="AQ13">
        <f t="shared" si="9"/>
        <v>-813.36454855392367</v>
      </c>
      <c r="AR13">
        <f t="shared" si="9"/>
        <v>-816.83489808451532</v>
      </c>
      <c r="AS13">
        <f t="shared" si="9"/>
        <v>-21.310264703662874</v>
      </c>
      <c r="AT13">
        <f t="shared" si="9"/>
        <v>119.26705097581423</v>
      </c>
      <c r="AU13">
        <f t="shared" si="9"/>
        <v>-718.87811181236395</v>
      </c>
      <c r="AW13">
        <v>10</v>
      </c>
      <c r="AX13">
        <f>IF(Z13&gt;0, (R13*SUMPRODUCT(K13:$K$98, X13:$X$98)-K13*$AZ$3)/Z13, 0)</f>
        <v>6213.8023253733018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10"/>
        <v>0.12000000000000001</v>
      </c>
      <c r="I14" s="5">
        <f t="shared" si="11"/>
        <v>1.1200000000000001</v>
      </c>
      <c r="J14">
        <f t="shared" si="12"/>
        <v>0.89285714285714279</v>
      </c>
      <c r="K14">
        <f t="shared" si="20"/>
        <v>0.28747610409883573</v>
      </c>
      <c r="L14" s="2">
        <v>11</v>
      </c>
      <c r="M14" s="6">
        <v>6.0780000000000001E-3</v>
      </c>
      <c r="Q14" s="4">
        <f t="shared" si="21"/>
        <v>12.5</v>
      </c>
      <c r="R14">
        <f t="shared" si="0"/>
        <v>500000</v>
      </c>
      <c r="S14">
        <f t="shared" si="1"/>
        <v>6352.9662510844819</v>
      </c>
      <c r="U14">
        <f t="shared" si="13"/>
        <v>6.0780000000000001E-3</v>
      </c>
      <c r="V14">
        <f t="shared" si="14"/>
        <v>0.01</v>
      </c>
      <c r="W14">
        <f t="shared" si="15"/>
        <v>0.86227030975329133</v>
      </c>
      <c r="X14">
        <f t="shared" si="16"/>
        <v>5.2408789426805049E-3</v>
      </c>
      <c r="Y14">
        <f t="shared" si="17"/>
        <v>8.622703097532913E-3</v>
      </c>
      <c r="Z14">
        <f t="shared" si="18"/>
        <v>0.8484067277130779</v>
      </c>
      <c r="AB14">
        <f t="shared" si="19"/>
        <v>5357.9772558453587</v>
      </c>
      <c r="AC14">
        <f t="shared" si="2"/>
        <v>5389.8993083542055</v>
      </c>
      <c r="AE14">
        <f t="shared" si="3"/>
        <v>0</v>
      </c>
      <c r="AF14">
        <f t="shared" si="4"/>
        <v>0</v>
      </c>
      <c r="AG14">
        <f t="shared" si="4"/>
        <v>-10.605084096413474</v>
      </c>
      <c r="AH14">
        <f t="shared" si="5"/>
        <v>-2620.4394713402526</v>
      </c>
      <c r="AI14">
        <f t="shared" si="6"/>
        <v>-2631.0445554366661</v>
      </c>
      <c r="AJ14">
        <f t="shared" si="7"/>
        <v>-31.922052508846718</v>
      </c>
      <c r="AK14">
        <f t="shared" si="22"/>
        <v>375.05840790917517</v>
      </c>
      <c r="AL14">
        <f t="shared" si="8"/>
        <v>-2287.9082000363378</v>
      </c>
      <c r="AN14">
        <f t="shared" si="9"/>
        <v>0</v>
      </c>
      <c r="AO14">
        <f t="shared" si="9"/>
        <v>0</v>
      </c>
      <c r="AP14">
        <f t="shared" si="9"/>
        <v>-3.0487082596774671</v>
      </c>
      <c r="AQ14">
        <f t="shared" si="9"/>
        <v>-753.31373024770846</v>
      </c>
      <c r="AR14">
        <f t="shared" si="9"/>
        <v>-756.36243850738595</v>
      </c>
      <c r="AS14">
        <f t="shared" si="9"/>
        <v>-9.1768272900817198</v>
      </c>
      <c r="AT14">
        <f t="shared" si="9"/>
        <v>107.82032991524163</v>
      </c>
      <c r="AU14">
        <f t="shared" si="9"/>
        <v>-657.71893588222611</v>
      </c>
      <c r="AW14">
        <v>11</v>
      </c>
      <c r="AX14">
        <f>IF(Z14&gt;0, (R14*SUMPRODUCT(K14:$K$98, X14:$X$98)-K14*$AZ$3)/Z14, 0)</f>
        <v>6352.9662510844819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10"/>
        <v>0.12000000000000001</v>
      </c>
      <c r="I15" s="5">
        <f t="shared" si="11"/>
        <v>1.1200000000000001</v>
      </c>
      <c r="J15">
        <f t="shared" si="12"/>
        <v>0.89285714285714279</v>
      </c>
      <c r="K15">
        <f t="shared" si="20"/>
        <v>0.25667509294538904</v>
      </c>
      <c r="L15" s="2">
        <v>12</v>
      </c>
      <c r="M15" s="6">
        <v>6.4359999999999999E-3</v>
      </c>
      <c r="Q15" s="4">
        <f t="shared" si="21"/>
        <v>12.5</v>
      </c>
      <c r="R15">
        <f t="shared" si="0"/>
        <v>500000</v>
      </c>
      <c r="S15">
        <f t="shared" si="1"/>
        <v>6460.8139426044572</v>
      </c>
      <c r="U15">
        <f t="shared" si="13"/>
        <v>6.4359999999999999E-3</v>
      </c>
      <c r="V15">
        <f t="shared" si="14"/>
        <v>0.01</v>
      </c>
      <c r="W15">
        <f t="shared" si="15"/>
        <v>0.8484067277130779</v>
      </c>
      <c r="X15">
        <f t="shared" si="16"/>
        <v>5.460345699561369E-3</v>
      </c>
      <c r="Y15">
        <f t="shared" si="17"/>
        <v>8.4840672771307798E-3</v>
      </c>
      <c r="Z15">
        <f t="shared" si="18"/>
        <v>0.83446231473638577</v>
      </c>
      <c r="AB15">
        <f t="shared" si="19"/>
        <v>5389.8993083542055</v>
      </c>
      <c r="AC15">
        <f t="shared" si="2"/>
        <v>5391.3057576268302</v>
      </c>
      <c r="AE15">
        <f t="shared" si="3"/>
        <v>0</v>
      </c>
      <c r="AF15">
        <f t="shared" si="4"/>
        <v>0</v>
      </c>
      <c r="AG15">
        <f t="shared" si="4"/>
        <v>-10.430778934204822</v>
      </c>
      <c r="AH15">
        <f t="shared" si="5"/>
        <v>-2730.1728497806844</v>
      </c>
      <c r="AI15">
        <f t="shared" si="6"/>
        <v>-2740.6036287148891</v>
      </c>
      <c r="AJ15">
        <f t="shared" si="7"/>
        <v>-1.4064492726247408</v>
      </c>
      <c r="AK15">
        <f t="shared" si="22"/>
        <v>377.29295158479442</v>
      </c>
      <c r="AL15">
        <f t="shared" si="8"/>
        <v>-2364.7171264027193</v>
      </c>
      <c r="AN15">
        <f t="shared" si="9"/>
        <v>0</v>
      </c>
      <c r="AO15">
        <f t="shared" si="9"/>
        <v>0</v>
      </c>
      <c r="AP15">
        <f t="shared" si="9"/>
        <v>-2.6773211524298288</v>
      </c>
      <c r="AQ15">
        <f t="shared" si="9"/>
        <v>-700.76736997443481</v>
      </c>
      <c r="AR15">
        <f t="shared" si="9"/>
        <v>-703.44469112686465</v>
      </c>
      <c r="AS15">
        <f t="shared" si="9"/>
        <v>-0.36100049777393017</v>
      </c>
      <c r="AT15">
        <f t="shared" si="9"/>
        <v>96.841703415667268</v>
      </c>
      <c r="AU15">
        <f t="shared" si="9"/>
        <v>-606.96398820897127</v>
      </c>
      <c r="AW15">
        <v>12</v>
      </c>
      <c r="AX15">
        <f>IF(Z15&gt;0, (R15*SUMPRODUCT(K15:$K$98, X15:$X$98)-K15*$AZ$3)/Z15, 0)</f>
        <v>6460.8139426044572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10"/>
        <v>0.12000000000000001</v>
      </c>
      <c r="I16" s="5">
        <f t="shared" si="11"/>
        <v>1.1200000000000001</v>
      </c>
      <c r="J16">
        <f t="shared" si="12"/>
        <v>0.89285714285714279</v>
      </c>
      <c r="K16">
        <f t="shared" si="20"/>
        <v>0.22917419012981163</v>
      </c>
      <c r="L16" s="2">
        <v>13</v>
      </c>
      <c r="M16" s="6">
        <v>6.8199999999999997E-3</v>
      </c>
      <c r="Q16" s="4">
        <f t="shared" si="21"/>
        <v>12.5</v>
      </c>
      <c r="R16">
        <f t="shared" si="0"/>
        <v>500000</v>
      </c>
      <c r="S16">
        <f t="shared" si="1"/>
        <v>6538.5438595243086</v>
      </c>
      <c r="U16">
        <f t="shared" si="13"/>
        <v>6.8199999999999997E-3</v>
      </c>
      <c r="V16">
        <f t="shared" si="14"/>
        <v>0.01</v>
      </c>
      <c r="W16">
        <f t="shared" si="15"/>
        <v>0.83446231473638577</v>
      </c>
      <c r="X16">
        <f t="shared" si="16"/>
        <v>5.6910329865021503E-3</v>
      </c>
      <c r="Y16">
        <f t="shared" si="17"/>
        <v>8.3446231473638579E-3</v>
      </c>
      <c r="Z16">
        <f t="shared" si="18"/>
        <v>0.82042665860251973</v>
      </c>
      <c r="AB16">
        <f t="shared" si="19"/>
        <v>5391.3057576268302</v>
      </c>
      <c r="AC16">
        <f t="shared" si="2"/>
        <v>5364.3956907955517</v>
      </c>
      <c r="AE16">
        <f t="shared" si="3"/>
        <v>0</v>
      </c>
      <c r="AF16">
        <f t="shared" si="4"/>
        <v>0</v>
      </c>
      <c r="AG16">
        <f t="shared" si="4"/>
        <v>-10.255333232531497</v>
      </c>
      <c r="AH16">
        <f t="shared" si="5"/>
        <v>-2845.5164932510752</v>
      </c>
      <c r="AI16">
        <f t="shared" si="6"/>
        <v>-2855.7718264836067</v>
      </c>
      <c r="AJ16">
        <f t="shared" si="7"/>
        <v>26.910066831278527</v>
      </c>
      <c r="AK16">
        <f t="shared" si="22"/>
        <v>377.39140303387813</v>
      </c>
      <c r="AL16">
        <f t="shared" si="8"/>
        <v>-2451.4703566184498</v>
      </c>
      <c r="AN16">
        <f t="shared" si="9"/>
        <v>0</v>
      </c>
      <c r="AO16">
        <f t="shared" si="9"/>
        <v>0</v>
      </c>
      <c r="AP16">
        <f t="shared" si="9"/>
        <v>-2.350257688076749</v>
      </c>
      <c r="AQ16">
        <f t="shared" si="9"/>
        <v>-652.11893784183678</v>
      </c>
      <c r="AR16">
        <f t="shared" si="9"/>
        <v>-654.46919552991346</v>
      </c>
      <c r="AS16">
        <f t="shared" si="9"/>
        <v>6.1670927723973632</v>
      </c>
      <c r="AT16">
        <f t="shared" si="9"/>
        <v>86.488369152242356</v>
      </c>
      <c r="AU16">
        <f t="shared" si="9"/>
        <v>-561.8137336052738</v>
      </c>
      <c r="AW16">
        <v>13</v>
      </c>
      <c r="AX16">
        <f>IF(Z16&gt;0, (R16*SUMPRODUCT(K16:$K$98, X16:$X$98)-K16*$AZ$3)/Z16, 0)</f>
        <v>6538.5438595243086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10"/>
        <v>0.12000000000000001</v>
      </c>
      <c r="I17" s="5">
        <f t="shared" si="11"/>
        <v>1.1200000000000001</v>
      </c>
      <c r="J17">
        <f t="shared" si="12"/>
        <v>0.89285714285714279</v>
      </c>
      <c r="K17">
        <f t="shared" si="20"/>
        <v>0.20461981261590323</v>
      </c>
      <c r="L17" s="2">
        <v>14</v>
      </c>
      <c r="M17" s="6">
        <v>7.2269999999999999E-3</v>
      </c>
      <c r="Q17" s="4">
        <f t="shared" si="21"/>
        <v>12.5</v>
      </c>
      <c r="R17">
        <f t="shared" si="0"/>
        <v>500000</v>
      </c>
      <c r="S17">
        <f t="shared" si="1"/>
        <v>6590.5743302481351</v>
      </c>
      <c r="U17">
        <f t="shared" si="13"/>
        <v>7.2269999999999999E-3</v>
      </c>
      <c r="V17">
        <f t="shared" si="14"/>
        <v>0.01</v>
      </c>
      <c r="W17">
        <f t="shared" si="15"/>
        <v>0.82042665860251973</v>
      </c>
      <c r="X17">
        <f t="shared" si="16"/>
        <v>5.9292234617204101E-3</v>
      </c>
      <c r="Y17">
        <f t="shared" si="17"/>
        <v>8.2042665860251971E-3</v>
      </c>
      <c r="Z17">
        <f t="shared" si="18"/>
        <v>0.80629316855477406</v>
      </c>
      <c r="AB17">
        <f t="shared" si="19"/>
        <v>5364.3956907955517</v>
      </c>
      <c r="AC17">
        <f t="shared" si="2"/>
        <v>5313.9350593315266</v>
      </c>
      <c r="AE17">
        <f t="shared" si="3"/>
        <v>0</v>
      </c>
      <c r="AF17">
        <f t="shared" si="4"/>
        <v>0</v>
      </c>
      <c r="AG17">
        <f t="shared" si="4"/>
        <v>-10.078664606934677</v>
      </c>
      <c r="AH17">
        <f t="shared" si="5"/>
        <v>-2964.6117308602052</v>
      </c>
      <c r="AI17">
        <f t="shared" si="6"/>
        <v>-2974.6903954671398</v>
      </c>
      <c r="AJ17">
        <f t="shared" si="7"/>
        <v>50.460631464025028</v>
      </c>
      <c r="AK17">
        <f t="shared" si="22"/>
        <v>375.50769835568866</v>
      </c>
      <c r="AL17">
        <f t="shared" si="8"/>
        <v>-2548.722065647426</v>
      </c>
      <c r="AN17">
        <f t="shared" si="9"/>
        <v>0</v>
      </c>
      <c r="AO17">
        <f t="shared" si="9"/>
        <v>0</v>
      </c>
      <c r="AP17">
        <f t="shared" si="9"/>
        <v>-2.0622944632895095</v>
      </c>
      <c r="AQ17">
        <f t="shared" si="9"/>
        <v>-606.61829684752377</v>
      </c>
      <c r="AR17">
        <f t="shared" si="9"/>
        <v>-608.68059131081316</v>
      </c>
      <c r="AS17">
        <f t="shared" si="9"/>
        <v>10.325244954648952</v>
      </c>
      <c r="AT17">
        <f t="shared" si="9"/>
        <v>76.836314873370128</v>
      </c>
      <c r="AU17">
        <f t="shared" si="9"/>
        <v>-521.51903148279416</v>
      </c>
      <c r="AW17">
        <v>14</v>
      </c>
      <c r="AX17">
        <f>IF(Z17&gt;0, (R17*SUMPRODUCT(K17:$K$98, X17:$X$98)-K17*$AZ$3)/Z17, 0)</f>
        <v>6590.5743302481351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10"/>
        <v>0.12000000000000001</v>
      </c>
      <c r="I18" s="5">
        <f t="shared" si="11"/>
        <v>1.1200000000000001</v>
      </c>
      <c r="J18">
        <f t="shared" si="12"/>
        <v>0.89285714285714279</v>
      </c>
      <c r="K18">
        <f t="shared" si="20"/>
        <v>0.1826962612641993</v>
      </c>
      <c r="L18" s="2">
        <v>15</v>
      </c>
      <c r="M18" s="6">
        <v>7.6860000000000001E-3</v>
      </c>
      <c r="Q18" s="4">
        <f t="shared" si="21"/>
        <v>12.5</v>
      </c>
      <c r="R18">
        <f t="shared" si="0"/>
        <v>500000</v>
      </c>
      <c r="S18">
        <f t="shared" si="1"/>
        <v>6621.5817162096191</v>
      </c>
      <c r="U18">
        <f t="shared" si="13"/>
        <v>7.6860000000000001E-3</v>
      </c>
      <c r="V18">
        <f t="shared" si="14"/>
        <v>0.01</v>
      </c>
      <c r="W18">
        <f t="shared" si="15"/>
        <v>0.80629316855477406</v>
      </c>
      <c r="X18">
        <f t="shared" si="16"/>
        <v>6.197169293511994E-3</v>
      </c>
      <c r="Y18">
        <f t="shared" si="17"/>
        <v>8.0629316855477407E-3</v>
      </c>
      <c r="Z18">
        <f t="shared" si="18"/>
        <v>0.79203306757571434</v>
      </c>
      <c r="AB18">
        <f t="shared" si="19"/>
        <v>5313.9350593315266</v>
      </c>
      <c r="AC18">
        <f t="shared" si="2"/>
        <v>5244.511678892768</v>
      </c>
      <c r="AE18">
        <f t="shared" si="3"/>
        <v>0</v>
      </c>
      <c r="AF18">
        <f t="shared" si="4"/>
        <v>0</v>
      </c>
      <c r="AG18">
        <f t="shared" si="4"/>
        <v>-9.90041334469643</v>
      </c>
      <c r="AH18">
        <f t="shared" si="5"/>
        <v>-3098.5846467559968</v>
      </c>
      <c r="AI18">
        <f t="shared" si="6"/>
        <v>-3108.4850601006933</v>
      </c>
      <c r="AJ18">
        <f t="shared" si="7"/>
        <v>69.423380438758613</v>
      </c>
      <c r="AK18">
        <f t="shared" si="22"/>
        <v>371.9754541532069</v>
      </c>
      <c r="AL18">
        <f t="shared" si="8"/>
        <v>-2667.0862255087277</v>
      </c>
      <c r="AN18">
        <f t="shared" si="9"/>
        <v>0</v>
      </c>
      <c r="AO18">
        <f t="shared" si="9"/>
        <v>0</v>
      </c>
      <c r="AP18">
        <f t="shared" si="9"/>
        <v>-1.8087685030462242</v>
      </c>
      <c r="AQ18">
        <f t="shared" si="9"/>
        <v>-566.09983017297031</v>
      </c>
      <c r="AR18">
        <f t="shared" si="9"/>
        <v>-567.90859867601648</v>
      </c>
      <c r="AS18">
        <f t="shared" si="9"/>
        <v>12.683392050483347</v>
      </c>
      <c r="AT18">
        <f t="shared" si="9"/>
        <v>67.95852475584347</v>
      </c>
      <c r="AU18">
        <f t="shared" si="9"/>
        <v>-487.26668186968971</v>
      </c>
      <c r="AW18">
        <v>15</v>
      </c>
      <c r="AX18">
        <f>IF(Z18&gt;0, (R18*SUMPRODUCT(K18:$K$98, X18:$X$98)-K18*$AZ$3)/Z18, 0)</f>
        <v>6621.5817162096191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10"/>
        <v>0.12000000000000001</v>
      </c>
      <c r="I19" s="5">
        <f t="shared" si="11"/>
        <v>1.1200000000000001</v>
      </c>
      <c r="J19">
        <f t="shared" si="12"/>
        <v>0.89285714285714279</v>
      </c>
      <c r="K19">
        <f t="shared" si="20"/>
        <v>0.16312166184303509</v>
      </c>
      <c r="L19" s="2">
        <v>16</v>
      </c>
      <c r="M19" s="6">
        <v>8.2030000000000002E-3</v>
      </c>
      <c r="Q19" s="4">
        <f t="shared" si="21"/>
        <v>12.5</v>
      </c>
      <c r="R19">
        <f t="shared" si="0"/>
        <v>500000</v>
      </c>
      <c r="S19">
        <f t="shared" si="1"/>
        <v>6633.1611303854279</v>
      </c>
      <c r="U19">
        <f t="shared" si="13"/>
        <v>8.2030000000000002E-3</v>
      </c>
      <c r="V19">
        <f t="shared" si="14"/>
        <v>0.01</v>
      </c>
      <c r="W19">
        <f t="shared" si="15"/>
        <v>0.79203306757571434</v>
      </c>
      <c r="X19">
        <f t="shared" si="16"/>
        <v>6.4970472533235849E-3</v>
      </c>
      <c r="Y19">
        <f t="shared" si="17"/>
        <v>7.9203306757571444E-3</v>
      </c>
      <c r="Z19">
        <f t="shared" si="18"/>
        <v>0.77761568964663363</v>
      </c>
      <c r="AB19">
        <f t="shared" si="19"/>
        <v>5244.511678892768</v>
      </c>
      <c r="AC19">
        <f t="shared" si="2"/>
        <v>5158.0501669419082</v>
      </c>
      <c r="AE19">
        <f t="shared" si="3"/>
        <v>0</v>
      </c>
      <c r="AF19">
        <f t="shared" si="4"/>
        <v>0</v>
      </c>
      <c r="AG19">
        <f t="shared" si="4"/>
        <v>-9.720196120582921</v>
      </c>
      <c r="AH19">
        <f t="shared" si="5"/>
        <v>-3248.5236266617926</v>
      </c>
      <c r="AI19">
        <f t="shared" si="6"/>
        <v>-3258.2438227823754</v>
      </c>
      <c r="AJ19">
        <f t="shared" si="7"/>
        <v>86.461511950859858</v>
      </c>
      <c r="AK19">
        <f t="shared" si="22"/>
        <v>367.11581752249378</v>
      </c>
      <c r="AL19">
        <f t="shared" si="8"/>
        <v>-2804.6664933090219</v>
      </c>
      <c r="AN19">
        <f t="shared" si="9"/>
        <v>0</v>
      </c>
      <c r="AO19">
        <f t="shared" si="9"/>
        <v>0</v>
      </c>
      <c r="AP19">
        <f t="shared" si="9"/>
        <v>-1.5855745446297087</v>
      </c>
      <c r="AQ19">
        <f t="shared" si="9"/>
        <v>-529.90457251743487</v>
      </c>
      <c r="AR19">
        <f t="shared" si="9"/>
        <v>-531.49014706206458</v>
      </c>
      <c r="AS19">
        <f t="shared" si="9"/>
        <v>14.103745514885698</v>
      </c>
      <c r="AT19">
        <f t="shared" si="9"/>
        <v>59.884542243133609</v>
      </c>
      <c r="AU19">
        <f t="shared" si="9"/>
        <v>-457.5018593040453</v>
      </c>
      <c r="AW19">
        <v>16</v>
      </c>
      <c r="AX19">
        <f>IF(Z19&gt;0, (R19*SUMPRODUCT(K19:$K$98, X19:$X$98)-K19*$AZ$3)/Z19, 0)</f>
        <v>6633.1611303854279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10"/>
        <v>0.12000000000000001</v>
      </c>
      <c r="I20" s="5">
        <f t="shared" si="11"/>
        <v>1.1200000000000001</v>
      </c>
      <c r="J20">
        <f t="shared" si="12"/>
        <v>0.89285714285714279</v>
      </c>
      <c r="K20">
        <f t="shared" si="20"/>
        <v>0.14564434093128131</v>
      </c>
      <c r="L20" s="2">
        <v>17</v>
      </c>
      <c r="M20" s="6">
        <v>8.7950000000000007E-3</v>
      </c>
      <c r="Q20" s="4">
        <f t="shared" si="21"/>
        <v>12.5</v>
      </c>
      <c r="R20">
        <f t="shared" si="0"/>
        <v>500000</v>
      </c>
      <c r="S20">
        <f t="shared" si="1"/>
        <v>6626.9874492181261</v>
      </c>
      <c r="U20">
        <f t="shared" si="13"/>
        <v>8.7950000000000007E-3</v>
      </c>
      <c r="V20">
        <f t="shared" si="14"/>
        <v>0.01</v>
      </c>
      <c r="W20">
        <f t="shared" si="15"/>
        <v>0.77761568964663363</v>
      </c>
      <c r="X20">
        <f t="shared" si="16"/>
        <v>6.8391299904421434E-3</v>
      </c>
      <c r="Y20">
        <f t="shared" si="17"/>
        <v>7.7761568964663363E-3</v>
      </c>
      <c r="Z20">
        <f t="shared" si="18"/>
        <v>0.76300040275972514</v>
      </c>
      <c r="AB20">
        <f t="shared" si="19"/>
        <v>5158.0501669419082</v>
      </c>
      <c r="AC20">
        <f t="shared" si="2"/>
        <v>5056.3940928370739</v>
      </c>
      <c r="AE20">
        <f t="shared" si="3"/>
        <v>0</v>
      </c>
      <c r="AF20">
        <f t="shared" si="4"/>
        <v>0</v>
      </c>
      <c r="AG20">
        <f t="shared" si="4"/>
        <v>-9.5375050344965651</v>
      </c>
      <c r="AH20">
        <f t="shared" si="5"/>
        <v>-3419.5649952210715</v>
      </c>
      <c r="AI20">
        <f t="shared" si="6"/>
        <v>-3429.102500255568</v>
      </c>
      <c r="AJ20">
        <f t="shared" si="7"/>
        <v>101.65607410483426</v>
      </c>
      <c r="AK20">
        <f t="shared" si="22"/>
        <v>361.06351168593363</v>
      </c>
      <c r="AL20">
        <f t="shared" si="8"/>
        <v>-2966.3829144648003</v>
      </c>
      <c r="AN20">
        <f t="shared" si="9"/>
        <v>0</v>
      </c>
      <c r="AO20">
        <f t="shared" si="9"/>
        <v>0</v>
      </c>
      <c r="AP20">
        <f t="shared" si="9"/>
        <v>-1.3890836348780298</v>
      </c>
      <c r="AQ20">
        <f t="shared" si="9"/>
        <v>-498.0402900006531</v>
      </c>
      <c r="AR20">
        <f t="shared" si="9"/>
        <v>-499.42937363553114</v>
      </c>
      <c r="AS20">
        <f t="shared" si="9"/>
        <v>14.805631914660079</v>
      </c>
      <c r="AT20">
        <f t="shared" si="9"/>
        <v>52.58685719383179</v>
      </c>
      <c r="AU20">
        <f t="shared" si="9"/>
        <v>-432.03688452703926</v>
      </c>
      <c r="AW20">
        <v>17</v>
      </c>
      <c r="AX20">
        <f>IF(Z20&gt;0, (R20*SUMPRODUCT(K20:$K$98, X20:$X$98)-K20*$AZ$3)/Z20, 0)</f>
        <v>6626.9874492181261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10"/>
        <v>0.12000000000000001</v>
      </c>
      <c r="I21" s="5">
        <f t="shared" si="11"/>
        <v>1.1200000000000001</v>
      </c>
      <c r="J21">
        <f t="shared" si="12"/>
        <v>0.89285714285714279</v>
      </c>
      <c r="K21">
        <f t="shared" si="20"/>
        <v>0.13003959011721544</v>
      </c>
      <c r="L21" s="2">
        <v>18</v>
      </c>
      <c r="M21" s="6">
        <v>9.4780000000000003E-3</v>
      </c>
      <c r="Q21" s="4">
        <f t="shared" si="21"/>
        <v>12.5</v>
      </c>
      <c r="R21">
        <f t="shared" si="0"/>
        <v>500000</v>
      </c>
      <c r="S21">
        <f t="shared" si="1"/>
        <v>6604.0142818451668</v>
      </c>
      <c r="U21">
        <f t="shared" si="13"/>
        <v>9.4780000000000003E-3</v>
      </c>
      <c r="V21">
        <f t="shared" si="14"/>
        <v>0.01</v>
      </c>
      <c r="W21">
        <f t="shared" si="15"/>
        <v>0.76300040275972514</v>
      </c>
      <c r="X21">
        <f t="shared" si="16"/>
        <v>7.2317178173566749E-3</v>
      </c>
      <c r="Y21">
        <f t="shared" si="17"/>
        <v>7.6300040275972519E-3</v>
      </c>
      <c r="Z21">
        <f t="shared" si="18"/>
        <v>0.7481386809147712</v>
      </c>
      <c r="AB21">
        <f t="shared" si="19"/>
        <v>5056.3940928370739</v>
      </c>
      <c r="AC21">
        <f t="shared" si="2"/>
        <v>4940.7185335619533</v>
      </c>
      <c r="AE21">
        <f t="shared" si="3"/>
        <v>0</v>
      </c>
      <c r="AF21">
        <f t="shared" si="4"/>
        <v>0</v>
      </c>
      <c r="AG21">
        <f t="shared" si="4"/>
        <v>-9.3517335114346398</v>
      </c>
      <c r="AH21">
        <f t="shared" si="5"/>
        <v>-3615.8589086783372</v>
      </c>
      <c r="AI21">
        <f t="shared" si="6"/>
        <v>-3625.210642189772</v>
      </c>
      <c r="AJ21">
        <f t="shared" si="7"/>
        <v>115.67555927512058</v>
      </c>
      <c r="AK21">
        <f t="shared" si="22"/>
        <v>353.94758649859523</v>
      </c>
      <c r="AL21">
        <f t="shared" si="8"/>
        <v>-3155.5874964160562</v>
      </c>
      <c r="AN21">
        <f t="shared" si="9"/>
        <v>0</v>
      </c>
      <c r="AO21">
        <f t="shared" si="9"/>
        <v>0</v>
      </c>
      <c r="AP21">
        <f t="shared" si="9"/>
        <v>-1.2160955927123884</v>
      </c>
      <c r="AQ21">
        <f t="shared" si="9"/>
        <v>-470.20481040621291</v>
      </c>
      <c r="AR21">
        <f t="shared" si="9"/>
        <v>-471.42090599892532</v>
      </c>
      <c r="AS21">
        <f t="shared" si="9"/>
        <v>15.042402314716339</v>
      </c>
      <c r="AT21">
        <f t="shared" si="9"/>
        <v>46.027199071254984</v>
      </c>
      <c r="AU21">
        <f t="shared" si="9"/>
        <v>-410.35130461295398</v>
      </c>
      <c r="AW21">
        <v>18</v>
      </c>
      <c r="AX21">
        <f>IF(Z21&gt;0, (R21*SUMPRODUCT(K21:$K$98, X21:$X$98)-K21*$AZ$3)/Z21, 0)</f>
        <v>6604.0142818451668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10"/>
        <v>0.12000000000000001</v>
      </c>
      <c r="I22" s="5">
        <f t="shared" si="11"/>
        <v>1.1200000000000001</v>
      </c>
      <c r="J22">
        <f t="shared" si="12"/>
        <v>0.89285714285714279</v>
      </c>
      <c r="K22">
        <f t="shared" si="20"/>
        <v>0.11610677689037092</v>
      </c>
      <c r="L22" s="2">
        <v>19</v>
      </c>
      <c r="M22" s="6">
        <v>1.0265E-2</v>
      </c>
      <c r="Q22" s="4">
        <f t="shared" si="21"/>
        <v>12.5</v>
      </c>
      <c r="R22">
        <f t="shared" si="0"/>
        <v>500000</v>
      </c>
      <c r="S22">
        <f t="shared" si="1"/>
        <v>6564.8806625632251</v>
      </c>
      <c r="U22">
        <f t="shared" si="13"/>
        <v>1.0265E-2</v>
      </c>
      <c r="V22">
        <f t="shared" si="14"/>
        <v>0.01</v>
      </c>
      <c r="W22">
        <f t="shared" si="15"/>
        <v>0.7481386809147712</v>
      </c>
      <c r="X22">
        <f t="shared" si="16"/>
        <v>7.6796435595901259E-3</v>
      </c>
      <c r="Y22">
        <f t="shared" si="17"/>
        <v>7.481386809147712E-3</v>
      </c>
      <c r="Z22">
        <f t="shared" si="18"/>
        <v>0.73297765054603337</v>
      </c>
      <c r="AB22">
        <f t="shared" si="19"/>
        <v>4940.7185335619533</v>
      </c>
      <c r="AC22">
        <f t="shared" si="2"/>
        <v>4811.9108041606796</v>
      </c>
      <c r="AE22">
        <f t="shared" si="3"/>
        <v>0</v>
      </c>
      <c r="AF22">
        <f t="shared" si="4"/>
        <v>0</v>
      </c>
      <c r="AG22">
        <f t="shared" si="4"/>
        <v>-9.1622206318254165</v>
      </c>
      <c r="AH22">
        <f t="shared" si="5"/>
        <v>-3839.8217797950629</v>
      </c>
      <c r="AI22">
        <f t="shared" si="6"/>
        <v>-3848.9840004268881</v>
      </c>
      <c r="AJ22">
        <f t="shared" si="7"/>
        <v>128.80772940127372</v>
      </c>
      <c r="AK22">
        <f t="shared" si="22"/>
        <v>345.85029734933676</v>
      </c>
      <c r="AL22">
        <f t="shared" si="8"/>
        <v>-3374.3259736762775</v>
      </c>
      <c r="AN22">
        <f t="shared" si="9"/>
        <v>0</v>
      </c>
      <c r="AO22">
        <f t="shared" si="9"/>
        <v>0</v>
      </c>
      <c r="AP22">
        <f t="shared" si="9"/>
        <v>-1.0637959067197069</v>
      </c>
      <c r="AQ22">
        <f t="shared" si="9"/>
        <v>-445.82933068545236</v>
      </c>
      <c r="AR22">
        <f t="shared" si="9"/>
        <v>-446.89312659217205</v>
      </c>
      <c r="AS22">
        <f t="shared" si="9"/>
        <v>14.955450299348959</v>
      </c>
      <c r="AT22">
        <f t="shared" si="9"/>
        <v>40.155563311807889</v>
      </c>
      <c r="AU22">
        <f t="shared" si="9"/>
        <v>-391.78211298101519</v>
      </c>
      <c r="AW22">
        <v>19</v>
      </c>
      <c r="AX22">
        <f>IF(Z22&gt;0, (R22*SUMPRODUCT(K22:$K$98, X22:$X$98)-K22*$AZ$3)/Z22, 0)</f>
        <v>6564.8806625632251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10"/>
        <v>0.12000000000000001</v>
      </c>
      <c r="I23" s="5">
        <f t="shared" si="11"/>
        <v>1.1200000000000001</v>
      </c>
      <c r="J23">
        <f t="shared" si="12"/>
        <v>0.89285714285714279</v>
      </c>
      <c r="K23">
        <f t="shared" si="20"/>
        <v>0.10366676508068833</v>
      </c>
      <c r="L23" s="2">
        <v>20</v>
      </c>
      <c r="M23" s="6">
        <v>1.1204E-2</v>
      </c>
      <c r="Q23" s="4">
        <f t="shared" si="21"/>
        <v>12.5</v>
      </c>
      <c r="R23">
        <f t="shared" si="0"/>
        <v>500000</v>
      </c>
      <c r="S23">
        <f t="shared" si="1"/>
        <v>6510.5499991856059</v>
      </c>
      <c r="U23">
        <f t="shared" si="13"/>
        <v>1.1204E-2</v>
      </c>
      <c r="V23">
        <f t="shared" si="14"/>
        <v>0.01</v>
      </c>
      <c r="W23">
        <f t="shared" si="15"/>
        <v>0.73297765054603337</v>
      </c>
      <c r="X23">
        <f t="shared" si="16"/>
        <v>8.2122815967177586E-3</v>
      </c>
      <c r="Y23">
        <f t="shared" si="17"/>
        <v>7.3297765054603338E-3</v>
      </c>
      <c r="Z23">
        <f t="shared" si="18"/>
        <v>0.71743559244385535</v>
      </c>
      <c r="AB23">
        <f t="shared" si="19"/>
        <v>4811.9108041606796</v>
      </c>
      <c r="AC23">
        <f t="shared" si="2"/>
        <v>4670.9002958010669</v>
      </c>
      <c r="AE23">
        <f t="shared" si="3"/>
        <v>0</v>
      </c>
      <c r="AF23">
        <f t="shared" si="4"/>
        <v>0</v>
      </c>
      <c r="AG23">
        <f t="shared" si="4"/>
        <v>-8.9679449055481921</v>
      </c>
      <c r="AH23">
        <f t="shared" si="5"/>
        <v>-4106.1407983588797</v>
      </c>
      <c r="AI23">
        <f t="shared" si="6"/>
        <v>-4115.1087432644281</v>
      </c>
      <c r="AJ23">
        <f t="shared" si="7"/>
        <v>141.01050835961269</v>
      </c>
      <c r="AK23">
        <f t="shared" si="22"/>
        <v>336.8337562912476</v>
      </c>
      <c r="AL23">
        <f t="shared" si="8"/>
        <v>-3637.2644786135679</v>
      </c>
      <c r="AN23">
        <f t="shared" si="9"/>
        <v>0</v>
      </c>
      <c r="AO23">
        <f t="shared" si="9"/>
        <v>0</v>
      </c>
      <c r="AP23">
        <f t="shared" si="9"/>
        <v>-0.92967783778002011</v>
      </c>
      <c r="AQ23">
        <f t="shared" si="9"/>
        <v>-425.67033353170001</v>
      </c>
      <c r="AR23">
        <f t="shared" si="9"/>
        <v>-426.60001136948006</v>
      </c>
      <c r="AS23">
        <f t="shared" si="9"/>
        <v>14.618103244024406</v>
      </c>
      <c r="AT23">
        <f t="shared" si="9"/>
        <v>34.91846588469059</v>
      </c>
      <c r="AU23">
        <f t="shared" si="9"/>
        <v>-377.06344224076503</v>
      </c>
      <c r="AW23">
        <v>20</v>
      </c>
      <c r="AX23">
        <f>IF(Z23&gt;0, (R23*SUMPRODUCT(K23:$K$98, X23:$X$98)-K23*$AZ$3)/Z23, 0)</f>
        <v>6510.5499991856059</v>
      </c>
    </row>
    <row r="24" spans="5:50" x14ac:dyDescent="0.25">
      <c r="E24">
        <v>2024</v>
      </c>
      <c r="F24" s="5">
        <f>EconomicRates!C64</f>
        <v>3.5571999999999999E-2</v>
      </c>
      <c r="G24" s="5">
        <f>EconomicRates!D64</f>
        <v>7.0000000000000007E-2</v>
      </c>
      <c r="H24" s="5">
        <f t="shared" si="10"/>
        <v>0.12000000000000001</v>
      </c>
      <c r="I24" s="5">
        <f t="shared" si="11"/>
        <v>1.1200000000000001</v>
      </c>
      <c r="J24">
        <f t="shared" si="12"/>
        <v>0.89285714285714279</v>
      </c>
      <c r="K24">
        <f t="shared" si="20"/>
        <v>9.2559611679185999E-2</v>
      </c>
      <c r="L24" s="2">
        <v>21</v>
      </c>
      <c r="M24" s="6">
        <v>1.2285000000000001E-2</v>
      </c>
      <c r="Q24" s="4">
        <f t="shared" si="21"/>
        <v>12.5</v>
      </c>
      <c r="R24">
        <f t="shared" si="0"/>
        <v>500000</v>
      </c>
      <c r="S24">
        <f t="shared" si="1"/>
        <v>6440.0961807431222</v>
      </c>
      <c r="U24">
        <f t="shared" si="13"/>
        <v>1.2285000000000001E-2</v>
      </c>
      <c r="V24">
        <f t="shared" si="14"/>
        <v>0.01</v>
      </c>
      <c r="W24">
        <f t="shared" si="15"/>
        <v>0.71743559244385535</v>
      </c>
      <c r="X24">
        <f t="shared" si="16"/>
        <v>8.8136962531727633E-3</v>
      </c>
      <c r="Y24">
        <f t="shared" si="17"/>
        <v>7.1743559244385538E-3</v>
      </c>
      <c r="Z24">
        <f t="shared" si="18"/>
        <v>0.70144754026624401</v>
      </c>
      <c r="AB24">
        <f t="shared" si="19"/>
        <v>4670.9002958010669</v>
      </c>
      <c r="AC24">
        <f t="shared" si="2"/>
        <v>4517.3896250602957</v>
      </c>
      <c r="AE24">
        <f t="shared" si="3"/>
        <v>0</v>
      </c>
      <c r="AF24">
        <f t="shared" si="4"/>
        <v>0</v>
      </c>
      <c r="AG24">
        <f t="shared" si="4"/>
        <v>-8.7680942533280497</v>
      </c>
      <c r="AH24">
        <f t="shared" si="5"/>
        <v>-4406.848126586382</v>
      </c>
      <c r="AI24">
        <f t="shared" si="6"/>
        <v>-4415.61622083971</v>
      </c>
      <c r="AJ24">
        <f t="shared" si="7"/>
        <v>153.51067074077127</v>
      </c>
      <c r="AK24">
        <f t="shared" si="22"/>
        <v>326.9630207060747</v>
      </c>
      <c r="AL24">
        <f t="shared" si="8"/>
        <v>-3935.1425293928642</v>
      </c>
      <c r="AN24">
        <f t="shared" si="9"/>
        <v>0</v>
      </c>
      <c r="AO24">
        <f t="shared" si="9"/>
        <v>0</v>
      </c>
      <c r="AP24">
        <f t="shared" si="9"/>
        <v>-0.81157139925454658</v>
      </c>
      <c r="AQ24">
        <f t="shared" si="9"/>
        <v>-407.89615132598385</v>
      </c>
      <c r="AR24">
        <f t="shared" si="9"/>
        <v>-408.70772272523834</v>
      </c>
      <c r="AS24">
        <f t="shared" si="9"/>
        <v>14.208888072377169</v>
      </c>
      <c r="AT24">
        <f t="shared" si="9"/>
        <v>30.263570230007925</v>
      </c>
      <c r="AU24">
        <f t="shared" si="9"/>
        <v>-364.23526442285328</v>
      </c>
      <c r="AW24">
        <v>21</v>
      </c>
      <c r="AX24">
        <f>IF(Z24&gt;0, (R24*SUMPRODUCT(K24:$K$98, X24:$X$98)-K24*$AZ$3)/Z24, 0)</f>
        <v>6440.0961807431222</v>
      </c>
    </row>
    <row r="25" spans="5:50" x14ac:dyDescent="0.25">
      <c r="E25">
        <v>2025</v>
      </c>
      <c r="F25" s="5">
        <f>EconomicRates!C65</f>
        <v>3.5571999999999999E-2</v>
      </c>
      <c r="G25" s="5">
        <f>EconomicRates!D65</f>
        <v>7.0000000000000007E-2</v>
      </c>
      <c r="H25" s="5">
        <f t="shared" si="10"/>
        <v>0.12000000000000001</v>
      </c>
      <c r="I25" s="5">
        <f t="shared" si="11"/>
        <v>1.1200000000000001</v>
      </c>
      <c r="J25">
        <f t="shared" si="12"/>
        <v>0.89285714285714279</v>
      </c>
      <c r="K25">
        <f t="shared" si="20"/>
        <v>8.2642510427844637E-2</v>
      </c>
      <c r="L25" s="2">
        <v>22</v>
      </c>
      <c r="M25" s="6">
        <v>1.3528E-2</v>
      </c>
      <c r="Q25" s="4">
        <f t="shared" si="21"/>
        <v>12.5</v>
      </c>
      <c r="R25">
        <f t="shared" si="0"/>
        <v>500000</v>
      </c>
      <c r="S25">
        <f t="shared" si="1"/>
        <v>6354.5252152943322</v>
      </c>
      <c r="U25">
        <f t="shared" si="13"/>
        <v>1.3528E-2</v>
      </c>
      <c r="V25">
        <f t="shared" si="14"/>
        <v>0.01</v>
      </c>
      <c r="W25">
        <f t="shared" si="15"/>
        <v>0.70144754026624401</v>
      </c>
      <c r="X25">
        <f t="shared" si="16"/>
        <v>9.4891823247217483E-3</v>
      </c>
      <c r="Y25">
        <f t="shared" si="17"/>
        <v>7.0144754026624399E-3</v>
      </c>
      <c r="Z25">
        <f t="shared" si="18"/>
        <v>0.68494388253885985</v>
      </c>
      <c r="AB25">
        <f t="shared" si="19"/>
        <v>4517.3896250602957</v>
      </c>
      <c r="AC25">
        <f t="shared" si="2"/>
        <v>4352.4931726547838</v>
      </c>
      <c r="AE25">
        <f t="shared" si="3"/>
        <v>0</v>
      </c>
      <c r="AF25">
        <f t="shared" si="4"/>
        <v>0</v>
      </c>
      <c r="AG25">
        <f t="shared" si="4"/>
        <v>-8.5617985317357483</v>
      </c>
      <c r="AH25">
        <f t="shared" si="5"/>
        <v>-4744.5911623608745</v>
      </c>
      <c r="AI25">
        <f t="shared" si="6"/>
        <v>-4753.1529608926103</v>
      </c>
      <c r="AJ25">
        <f t="shared" si="7"/>
        <v>164.89645240551181</v>
      </c>
      <c r="AK25">
        <f t="shared" si="22"/>
        <v>316.21727375422074</v>
      </c>
      <c r="AL25">
        <f t="shared" si="8"/>
        <v>-4272.039234732878</v>
      </c>
      <c r="AN25">
        <f t="shared" si="9"/>
        <v>0</v>
      </c>
      <c r="AO25">
        <f t="shared" si="9"/>
        <v>0</v>
      </c>
      <c r="AP25">
        <f t="shared" si="9"/>
        <v>-0.70756852444007645</v>
      </c>
      <c r="AQ25">
        <f t="shared" si="9"/>
        <v>-392.10492461126807</v>
      </c>
      <c r="AR25">
        <f t="shared" si="9"/>
        <v>-392.81249313570817</v>
      </c>
      <c r="AS25">
        <f t="shared" si="9"/>
        <v>13.627456787437097</v>
      </c>
      <c r="AT25">
        <f t="shared" si="9"/>
        <v>26.13298934369779</v>
      </c>
      <c r="AU25">
        <f t="shared" si="9"/>
        <v>-353.0520470045733</v>
      </c>
      <c r="AW25">
        <v>22</v>
      </c>
      <c r="AX25">
        <f>IF(Z25&gt;0, (R25*SUMPRODUCT(K25:$K$98, X25:$X$98)-K25*$AZ$3)/Z25, 0)</f>
        <v>6354.5252152943322</v>
      </c>
    </row>
    <row r="26" spans="5:50" x14ac:dyDescent="0.25">
      <c r="E26">
        <v>2026</v>
      </c>
      <c r="F26" s="5">
        <f>EconomicRates!C66</f>
        <v>3.5571999999999999E-2</v>
      </c>
      <c r="G26" s="5">
        <f>EconomicRates!D66</f>
        <v>7.0000000000000007E-2</v>
      </c>
      <c r="H26" s="5">
        <f t="shared" si="10"/>
        <v>0.12000000000000001</v>
      </c>
      <c r="I26" s="5">
        <f t="shared" si="11"/>
        <v>1.1200000000000001</v>
      </c>
      <c r="J26">
        <f t="shared" si="12"/>
        <v>0.89285714285714279</v>
      </c>
      <c r="K26">
        <f t="shared" si="20"/>
        <v>7.3787955739146996E-2</v>
      </c>
      <c r="L26" s="2">
        <v>23</v>
      </c>
      <c r="M26" s="6">
        <v>1.4963000000000001E-2</v>
      </c>
      <c r="Q26" s="4">
        <f t="shared" si="21"/>
        <v>12.5</v>
      </c>
      <c r="R26">
        <f t="shared" si="0"/>
        <v>500000</v>
      </c>
      <c r="S26">
        <f t="shared" si="1"/>
        <v>6254.9668475793342</v>
      </c>
      <c r="U26">
        <f t="shared" si="13"/>
        <v>1.4963000000000001E-2</v>
      </c>
      <c r="V26">
        <f t="shared" si="14"/>
        <v>0.01</v>
      </c>
      <c r="W26">
        <f t="shared" si="15"/>
        <v>0.68494388253885985</v>
      </c>
      <c r="X26">
        <f t="shared" si="16"/>
        <v>1.024881531442896E-2</v>
      </c>
      <c r="Y26">
        <f t="shared" si="17"/>
        <v>6.8494388253885988E-3</v>
      </c>
      <c r="Z26">
        <f t="shared" si="18"/>
        <v>0.66784562839904227</v>
      </c>
      <c r="AB26">
        <f t="shared" si="19"/>
        <v>4352.4931726547838</v>
      </c>
      <c r="AC26">
        <f t="shared" si="2"/>
        <v>4177.3522649367969</v>
      </c>
      <c r="AE26">
        <f t="shared" si="3"/>
        <v>0</v>
      </c>
      <c r="AF26">
        <f t="shared" si="4"/>
        <v>0</v>
      </c>
      <c r="AG26">
        <f t="shared" si="4"/>
        <v>-8.3480703549880282</v>
      </c>
      <c r="AH26">
        <f t="shared" si="5"/>
        <v>-5124.4076572144804</v>
      </c>
      <c r="AI26">
        <f t="shared" si="6"/>
        <v>-5132.755727569468</v>
      </c>
      <c r="AJ26">
        <f t="shared" si="7"/>
        <v>175.14090771798692</v>
      </c>
      <c r="AK26">
        <f t="shared" si="22"/>
        <v>304.67452208583489</v>
      </c>
      <c r="AL26">
        <f t="shared" si="8"/>
        <v>-4652.9402977656464</v>
      </c>
      <c r="AN26">
        <f t="shared" si="9"/>
        <v>0</v>
      </c>
      <c r="AO26">
        <f t="shared" si="9"/>
        <v>0</v>
      </c>
      <c r="AP26">
        <f t="shared" si="9"/>
        <v>-0.61598704586114172</v>
      </c>
      <c r="AQ26">
        <f t="shared" si="9"/>
        <v>-378.11956539988802</v>
      </c>
      <c r="AR26">
        <f t="shared" si="9"/>
        <v>-378.73555244574914</v>
      </c>
      <c r="AS26">
        <f t="shared" si="9"/>
        <v>12.923289546808848</v>
      </c>
      <c r="AT26">
        <f t="shared" si="9"/>
        <v>22.481310150515348</v>
      </c>
      <c r="AU26">
        <f t="shared" si="9"/>
        <v>-343.33095274842498</v>
      </c>
      <c r="AW26">
        <v>23</v>
      </c>
      <c r="AX26">
        <f>IF(Z26&gt;0, (R26*SUMPRODUCT(K26:$K$98, X26:$X$98)-K26*$AZ$3)/Z26, 0)</f>
        <v>6254.9668475793342</v>
      </c>
    </row>
    <row r="27" spans="5:50" x14ac:dyDescent="0.25">
      <c r="E27">
        <v>2027</v>
      </c>
      <c r="F27" s="5">
        <f>EconomicRates!C67</f>
        <v>3.5571999999999999E-2</v>
      </c>
      <c r="G27" s="5">
        <f>EconomicRates!D67</f>
        <v>7.0000000000000007E-2</v>
      </c>
      <c r="H27" s="5">
        <f t="shared" si="10"/>
        <v>0.12000000000000001</v>
      </c>
      <c r="I27" s="5">
        <f t="shared" si="11"/>
        <v>1.1200000000000001</v>
      </c>
      <c r="J27">
        <f t="shared" si="12"/>
        <v>0.89285714285714279</v>
      </c>
      <c r="K27">
        <f t="shared" si="20"/>
        <v>6.5882103338524095E-2</v>
      </c>
      <c r="L27" s="2">
        <v>24</v>
      </c>
      <c r="M27" s="6">
        <v>1.6567999999999999E-2</v>
      </c>
      <c r="Q27" s="4">
        <f t="shared" si="21"/>
        <v>12.5</v>
      </c>
      <c r="R27">
        <f t="shared" si="0"/>
        <v>500000</v>
      </c>
      <c r="S27">
        <f t="shared" si="1"/>
        <v>6142.0341636767389</v>
      </c>
      <c r="U27">
        <f t="shared" si="13"/>
        <v>1.6567999999999999E-2</v>
      </c>
      <c r="V27">
        <f t="shared" si="14"/>
        <v>0.01</v>
      </c>
      <c r="W27">
        <f t="shared" si="15"/>
        <v>0.66784562839904227</v>
      </c>
      <c r="X27">
        <f t="shared" si="16"/>
        <v>1.1064866371315332E-2</v>
      </c>
      <c r="Y27">
        <f t="shared" si="17"/>
        <v>6.6784562839904225E-3</v>
      </c>
      <c r="Z27">
        <f t="shared" si="18"/>
        <v>0.65010230574373651</v>
      </c>
      <c r="AB27">
        <f t="shared" si="19"/>
        <v>4177.3522649367969</v>
      </c>
      <c r="AC27">
        <f t="shared" si="2"/>
        <v>3992.9505717630504</v>
      </c>
      <c r="AE27">
        <f t="shared" si="3"/>
        <v>0</v>
      </c>
      <c r="AF27">
        <f t="shared" si="4"/>
        <v>0</v>
      </c>
      <c r="AG27">
        <f t="shared" si="4"/>
        <v>-8.1262788217967064</v>
      </c>
      <c r="AH27">
        <f t="shared" si="5"/>
        <v>-5532.4331856576664</v>
      </c>
      <c r="AI27">
        <f t="shared" si="6"/>
        <v>-5540.5594644794628</v>
      </c>
      <c r="AJ27">
        <f t="shared" si="7"/>
        <v>184.40169317374648</v>
      </c>
      <c r="AK27">
        <f t="shared" si="22"/>
        <v>292.41465854557583</v>
      </c>
      <c r="AL27">
        <f t="shared" si="8"/>
        <v>-5063.7431127601403</v>
      </c>
      <c r="AN27">
        <f t="shared" si="9"/>
        <v>0</v>
      </c>
      <c r="AO27">
        <f t="shared" si="9"/>
        <v>0</v>
      </c>
      <c r="AP27">
        <f t="shared" si="9"/>
        <v>-0.53537634109527044</v>
      </c>
      <c r="AQ27">
        <f t="shared" si="9"/>
        <v>-364.48833485097845</v>
      </c>
      <c r="AR27">
        <f t="shared" si="9"/>
        <v>-365.02371119207368</v>
      </c>
      <c r="AS27">
        <f t="shared" si="9"/>
        <v>12.148771405471578</v>
      </c>
      <c r="AT27">
        <f t="shared" si="9"/>
        <v>19.264892751998865</v>
      </c>
      <c r="AU27">
        <f t="shared" si="9"/>
        <v>-333.61004703460321</v>
      </c>
      <c r="AW27">
        <v>24</v>
      </c>
      <c r="AX27">
        <f>IF(Z27&gt;0, (R27*SUMPRODUCT(K27:$K$98, X27:$X$98)-K27*$AZ$3)/Z27, 0)</f>
        <v>6142.0341636767389</v>
      </c>
    </row>
    <row r="28" spans="5:50" x14ac:dyDescent="0.25">
      <c r="E28">
        <v>2028</v>
      </c>
      <c r="F28" s="5">
        <f>EconomicRates!C68</f>
        <v>3.5571999999999999E-2</v>
      </c>
      <c r="G28" s="5">
        <f>EconomicRates!D68</f>
        <v>7.0000000000000007E-2</v>
      </c>
      <c r="H28" s="5">
        <f t="shared" si="10"/>
        <v>0.12000000000000001</v>
      </c>
      <c r="I28" s="5">
        <f t="shared" si="11"/>
        <v>1.1200000000000001</v>
      </c>
      <c r="J28">
        <f t="shared" si="12"/>
        <v>0.89285714285714279</v>
      </c>
      <c r="K28">
        <f t="shared" si="20"/>
        <v>5.8823306552253651E-2</v>
      </c>
      <c r="L28" s="2">
        <v>25</v>
      </c>
      <c r="M28" s="6">
        <v>1.8353999999999999E-2</v>
      </c>
      <c r="Q28" s="4">
        <f t="shared" si="21"/>
        <v>12.5</v>
      </c>
      <c r="R28">
        <f t="shared" si="0"/>
        <v>500000</v>
      </c>
      <c r="S28">
        <f t="shared" si="1"/>
        <v>6018.0613383276559</v>
      </c>
      <c r="U28">
        <f t="shared" si="13"/>
        <v>1.8353999999999999E-2</v>
      </c>
      <c r="V28">
        <f t="shared" si="14"/>
        <v>0.01</v>
      </c>
      <c r="W28">
        <f t="shared" si="15"/>
        <v>0.65010230574373651</v>
      </c>
      <c r="X28">
        <f t="shared" si="16"/>
        <v>1.1931977719620538E-2</v>
      </c>
      <c r="Y28">
        <f t="shared" si="17"/>
        <v>6.5010230574373655E-3</v>
      </c>
      <c r="Z28">
        <f t="shared" si="18"/>
        <v>0.63166930496667861</v>
      </c>
      <c r="AB28">
        <f t="shared" si="19"/>
        <v>3992.9505717630504</v>
      </c>
      <c r="AC28">
        <f t="shared" si="2"/>
        <v>3801.42462282827</v>
      </c>
      <c r="AE28">
        <f t="shared" si="3"/>
        <v>0</v>
      </c>
      <c r="AF28">
        <f t="shared" si="4"/>
        <v>0</v>
      </c>
      <c r="AG28">
        <f t="shared" si="4"/>
        <v>-7.8958663120834824</v>
      </c>
      <c r="AH28">
        <f t="shared" si="5"/>
        <v>-5965.9888598102689</v>
      </c>
      <c r="AI28">
        <f t="shared" si="6"/>
        <v>-5973.8847261223527</v>
      </c>
      <c r="AJ28">
        <f t="shared" si="7"/>
        <v>191.52594893478044</v>
      </c>
      <c r="AK28">
        <f t="shared" si="22"/>
        <v>279.50654002341355</v>
      </c>
      <c r="AL28">
        <f t="shared" si="8"/>
        <v>-5502.8522371641584</v>
      </c>
      <c r="AN28">
        <f t="shared" si="9"/>
        <v>0</v>
      </c>
      <c r="AO28">
        <f t="shared" si="9"/>
        <v>0</v>
      </c>
      <c r="AP28">
        <f t="shared" si="9"/>
        <v>-0.46446096457129921</v>
      </c>
      <c r="AQ28">
        <f t="shared" si="9"/>
        <v>-350.93919158794967</v>
      </c>
      <c r="AR28">
        <f t="shared" si="9"/>
        <v>-351.40365255252101</v>
      </c>
      <c r="AS28">
        <f t="shared" si="9"/>
        <v>11.266189606901868</v>
      </c>
      <c r="AT28">
        <f t="shared" si="9"/>
        <v>16.44149888715701</v>
      </c>
      <c r="AU28">
        <f t="shared" si="9"/>
        <v>-323.6959640584621</v>
      </c>
      <c r="AW28">
        <v>25</v>
      </c>
      <c r="AX28">
        <f>IF(Z28&gt;0, (R28*SUMPRODUCT(K28:$K$98, X28:$X$98)-K28*$AZ$3)/Z28, 0)</f>
        <v>6018.0613383276559</v>
      </c>
    </row>
    <row r="29" spans="5:50" x14ac:dyDescent="0.25">
      <c r="E29">
        <v>2029</v>
      </c>
      <c r="F29" s="5">
        <f>EconomicRates!C69</f>
        <v>3.5571999999999999E-2</v>
      </c>
      <c r="G29" s="5">
        <f>EconomicRates!D69</f>
        <v>7.0000000000000007E-2</v>
      </c>
      <c r="H29" s="5">
        <f t="shared" si="10"/>
        <v>0.12000000000000001</v>
      </c>
      <c r="I29" s="5">
        <f t="shared" si="11"/>
        <v>1.1200000000000001</v>
      </c>
      <c r="J29">
        <f t="shared" si="12"/>
        <v>0.89285714285714279</v>
      </c>
      <c r="K29">
        <f t="shared" si="20"/>
        <v>5.2520809421655039E-2</v>
      </c>
      <c r="L29" s="2">
        <v>26</v>
      </c>
      <c r="M29" s="6">
        <v>2.0303000000000002E-2</v>
      </c>
      <c r="Q29" s="4">
        <f t="shared" si="21"/>
        <v>12.5</v>
      </c>
      <c r="R29">
        <f t="shared" si="0"/>
        <v>500000</v>
      </c>
      <c r="S29">
        <f t="shared" si="1"/>
        <v>5885.309950477952</v>
      </c>
      <c r="U29">
        <f t="shared" si="13"/>
        <v>2.0303000000000002E-2</v>
      </c>
      <c r="V29">
        <f t="shared" si="14"/>
        <v>0.01</v>
      </c>
      <c r="W29">
        <f t="shared" si="15"/>
        <v>0.63166930496667861</v>
      </c>
      <c r="X29">
        <f t="shared" si="16"/>
        <v>1.2824781898738476E-2</v>
      </c>
      <c r="Y29">
        <f t="shared" si="17"/>
        <v>6.3166930496667863E-3</v>
      </c>
      <c r="Z29">
        <f t="shared" si="18"/>
        <v>0.61252783001827338</v>
      </c>
      <c r="AB29">
        <f t="shared" si="19"/>
        <v>3801.42462282827</v>
      </c>
      <c r="AC29">
        <f t="shared" si="2"/>
        <v>3604.9161329512121</v>
      </c>
      <c r="AE29">
        <f t="shared" si="3"/>
        <v>0</v>
      </c>
      <c r="AF29">
        <f t="shared" si="4"/>
        <v>0</v>
      </c>
      <c r="AG29">
        <f t="shared" si="4"/>
        <v>-7.6565978752284174</v>
      </c>
      <c r="AH29">
        <f t="shared" si="5"/>
        <v>-6412.3909493692381</v>
      </c>
      <c r="AI29">
        <f t="shared" si="6"/>
        <v>-6420.0475472444668</v>
      </c>
      <c r="AJ29">
        <f t="shared" si="7"/>
        <v>196.50848987705785</v>
      </c>
      <c r="AK29">
        <f t="shared" si="22"/>
        <v>266.09972359797894</v>
      </c>
      <c r="AL29">
        <f t="shared" si="8"/>
        <v>-5957.4393337694291</v>
      </c>
      <c r="AN29">
        <f t="shared" si="9"/>
        <v>0</v>
      </c>
      <c r="AO29">
        <f t="shared" si="9"/>
        <v>0</v>
      </c>
      <c r="AP29">
        <f t="shared" si="9"/>
        <v>-0.4021307178231206</v>
      </c>
      <c r="AQ29">
        <f t="shared" si="9"/>
        <v>-336.7839629889674</v>
      </c>
      <c r="AR29">
        <f t="shared" si="9"/>
        <v>-337.18609370679053</v>
      </c>
      <c r="AS29">
        <f t="shared" si="9"/>
        <v>10.320784946570184</v>
      </c>
      <c r="AT29">
        <f t="shared" si="9"/>
        <v>13.975772870244533</v>
      </c>
      <c r="AU29">
        <f t="shared" si="9"/>
        <v>-312.88953588997578</v>
      </c>
      <c r="AW29">
        <v>26</v>
      </c>
      <c r="AX29">
        <f>IF(Z29&gt;0, (R29*SUMPRODUCT(K29:$K$98, X29:$X$98)-K29*$AZ$3)/Z29, 0)</f>
        <v>5885.309950477952</v>
      </c>
    </row>
    <row r="30" spans="5:50" x14ac:dyDescent="0.25">
      <c r="E30">
        <v>2030</v>
      </c>
      <c r="F30" s="5">
        <f>EconomicRates!C70</f>
        <v>3.5571999999999999E-2</v>
      </c>
      <c r="G30" s="5">
        <f>EconomicRates!D70</f>
        <v>7.0000000000000007E-2</v>
      </c>
      <c r="H30" s="5">
        <f t="shared" si="10"/>
        <v>0.12000000000000001</v>
      </c>
      <c r="I30" s="5">
        <f t="shared" si="11"/>
        <v>1.1200000000000001</v>
      </c>
      <c r="J30">
        <f t="shared" si="12"/>
        <v>0.89285714285714279</v>
      </c>
      <c r="K30">
        <f t="shared" si="20"/>
        <v>4.6893579840763422E-2</v>
      </c>
      <c r="L30" s="2">
        <v>27</v>
      </c>
      <c r="M30" s="6">
        <v>2.2446000000000001E-2</v>
      </c>
      <c r="Q30" s="4">
        <f t="shared" si="21"/>
        <v>12.5</v>
      </c>
      <c r="R30">
        <f t="shared" si="0"/>
        <v>500000</v>
      </c>
      <c r="S30">
        <f t="shared" si="1"/>
        <v>5747.0600891425056</v>
      </c>
      <c r="U30">
        <f t="shared" si="13"/>
        <v>2.2446000000000001E-2</v>
      </c>
      <c r="V30">
        <f t="shared" si="14"/>
        <v>0.01</v>
      </c>
      <c r="W30">
        <f t="shared" si="15"/>
        <v>0.61252783001827338</v>
      </c>
      <c r="X30">
        <f t="shared" si="16"/>
        <v>1.3748799672590165E-2</v>
      </c>
      <c r="Y30">
        <f t="shared" si="17"/>
        <v>6.1252783001827342E-3</v>
      </c>
      <c r="Z30">
        <f t="shared" si="18"/>
        <v>0.59265375204550053</v>
      </c>
      <c r="AB30">
        <f t="shared" si="19"/>
        <v>3604.9161329512121</v>
      </c>
      <c r="AC30">
        <f t="shared" si="2"/>
        <v>3406.0167250612549</v>
      </c>
      <c r="AE30">
        <f t="shared" si="3"/>
        <v>0</v>
      </c>
      <c r="AF30">
        <f t="shared" si="4"/>
        <v>0</v>
      </c>
      <c r="AG30">
        <f t="shared" si="4"/>
        <v>-7.4081719005687567</v>
      </c>
      <c r="AH30">
        <f t="shared" si="5"/>
        <v>-6874.3998362950824</v>
      </c>
      <c r="AI30">
        <f t="shared" si="6"/>
        <v>-6881.8080081956514</v>
      </c>
      <c r="AJ30">
        <f t="shared" si="7"/>
        <v>198.89940788995727</v>
      </c>
      <c r="AK30">
        <f t="shared" si="22"/>
        <v>252.34412930658488</v>
      </c>
      <c r="AL30">
        <f t="shared" si="8"/>
        <v>-6430.5644709991093</v>
      </c>
      <c r="AN30">
        <f t="shared" si="9"/>
        <v>0</v>
      </c>
      <c r="AO30">
        <f t="shared" si="9"/>
        <v>0</v>
      </c>
      <c r="AP30">
        <f t="shared" si="9"/>
        <v>-0.34739570049342111</v>
      </c>
      <c r="AQ30">
        <f t="shared" si="9"/>
        <v>-322.36521758063446</v>
      </c>
      <c r="AR30">
        <f t="shared" si="9"/>
        <v>-322.71261328112786</v>
      </c>
      <c r="AS30">
        <f t="shared" si="9"/>
        <v>9.3271052641682815</v>
      </c>
      <c r="AT30">
        <f t="shared" si="9"/>
        <v>11.833319574986266</v>
      </c>
      <c r="AU30">
        <f t="shared" si="9"/>
        <v>-301.55218844197333</v>
      </c>
      <c r="AW30">
        <v>27</v>
      </c>
      <c r="AX30">
        <f>IF(Z30&gt;0, (R30*SUMPRODUCT(K30:$K$98, X30:$X$98)-K30*$AZ$3)/Z30, 0)</f>
        <v>5747.0600891425056</v>
      </c>
    </row>
    <row r="31" spans="5:50" x14ac:dyDescent="0.25">
      <c r="E31">
        <v>2031</v>
      </c>
      <c r="F31" s="5">
        <f>EconomicRates!C71</f>
        <v>3.5571999999999999E-2</v>
      </c>
      <c r="G31" s="5">
        <f>EconomicRates!D71</f>
        <v>7.0000000000000007E-2</v>
      </c>
      <c r="H31" s="5">
        <f t="shared" si="10"/>
        <v>0.12000000000000001</v>
      </c>
      <c r="I31" s="5">
        <f t="shared" si="11"/>
        <v>1.1200000000000001</v>
      </c>
      <c r="J31">
        <f t="shared" si="12"/>
        <v>0.89285714285714279</v>
      </c>
      <c r="K31">
        <f t="shared" si="20"/>
        <v>4.1869267714967337E-2</v>
      </c>
      <c r="L31" s="2">
        <v>28</v>
      </c>
      <c r="M31" s="6">
        <v>2.4856E-2</v>
      </c>
      <c r="Q31" s="4">
        <f t="shared" si="21"/>
        <v>12.5</v>
      </c>
      <c r="R31">
        <f t="shared" si="0"/>
        <v>500000</v>
      </c>
      <c r="S31">
        <f t="shared" si="1"/>
        <v>5606.2656452443434</v>
      </c>
      <c r="U31">
        <f t="shared" si="13"/>
        <v>2.4856E-2</v>
      </c>
      <c r="V31">
        <f t="shared" si="14"/>
        <v>0.01</v>
      </c>
      <c r="W31">
        <f t="shared" si="15"/>
        <v>0.59265375204550053</v>
      </c>
      <c r="X31">
        <f t="shared" si="16"/>
        <v>1.4731001660842961E-2</v>
      </c>
      <c r="Y31">
        <f t="shared" si="17"/>
        <v>5.9265375204550054E-3</v>
      </c>
      <c r="Z31">
        <f t="shared" si="18"/>
        <v>0.57199621286420255</v>
      </c>
      <c r="AB31">
        <f t="shared" si="19"/>
        <v>3406.0167250612549</v>
      </c>
      <c r="AC31">
        <f t="shared" si="2"/>
        <v>3206.7627173904493</v>
      </c>
      <c r="AE31">
        <f t="shared" si="3"/>
        <v>0</v>
      </c>
      <c r="AF31">
        <f t="shared" si="4"/>
        <v>0</v>
      </c>
      <c r="AG31">
        <f t="shared" si="4"/>
        <v>-7.1499526608025317</v>
      </c>
      <c r="AH31">
        <f t="shared" si="5"/>
        <v>-7365.5008304214807</v>
      </c>
      <c r="AI31">
        <f t="shared" si="6"/>
        <v>-7372.6507830822829</v>
      </c>
      <c r="AJ31">
        <f t="shared" si="7"/>
        <v>199.25400767080555</v>
      </c>
      <c r="AK31">
        <f t="shared" si="22"/>
        <v>238.42117075428786</v>
      </c>
      <c r="AL31">
        <f t="shared" si="8"/>
        <v>-6934.9756046571893</v>
      </c>
      <c r="AN31">
        <f t="shared" si="9"/>
        <v>0</v>
      </c>
      <c r="AO31">
        <f t="shared" si="9"/>
        <v>0</v>
      </c>
      <c r="AP31">
        <f t="shared" si="9"/>
        <v>-0.29936328210448426</v>
      </c>
      <c r="AQ31">
        <f t="shared" si="9"/>
        <v>-308.38812612373124</v>
      </c>
      <c r="AR31">
        <f t="shared" si="9"/>
        <v>-308.68748940583566</v>
      </c>
      <c r="AS31">
        <f t="shared" si="9"/>
        <v>8.3426193904491122</v>
      </c>
      <c r="AT31">
        <f t="shared" si="9"/>
        <v>9.98251982722722</v>
      </c>
      <c r="AU31">
        <f t="shared" si="9"/>
        <v>-290.36235018815933</v>
      </c>
      <c r="AW31">
        <v>28</v>
      </c>
      <c r="AX31">
        <f>IF(Z31&gt;0, (R31*SUMPRODUCT(K31:$K$98, X31:$X$98)-K31*$AZ$3)/Z31, 0)</f>
        <v>5606.2656452443434</v>
      </c>
    </row>
    <row r="32" spans="5:50" x14ac:dyDescent="0.25">
      <c r="E32">
        <v>2032</v>
      </c>
      <c r="F32" s="5">
        <f>EconomicRates!C72</f>
        <v>3.5571999999999999E-2</v>
      </c>
      <c r="G32" s="5">
        <f>EconomicRates!D72</f>
        <v>7.0000000000000007E-2</v>
      </c>
      <c r="H32" s="5">
        <f t="shared" si="10"/>
        <v>0.12000000000000001</v>
      </c>
      <c r="I32" s="5">
        <f t="shared" si="11"/>
        <v>1.1200000000000001</v>
      </c>
      <c r="J32">
        <f t="shared" si="12"/>
        <v>0.89285714285714279</v>
      </c>
      <c r="K32">
        <f t="shared" si="20"/>
        <v>3.7383274745506546E-2</v>
      </c>
      <c r="L32" s="2">
        <v>29</v>
      </c>
      <c r="M32" s="6">
        <v>2.7564999999999999E-2</v>
      </c>
      <c r="Q32" s="4">
        <f t="shared" si="21"/>
        <v>12.5</v>
      </c>
      <c r="R32">
        <f t="shared" si="0"/>
        <v>500000</v>
      </c>
      <c r="S32">
        <f t="shared" si="1"/>
        <v>5464.5688942445995</v>
      </c>
      <c r="U32">
        <f t="shared" si="13"/>
        <v>2.7564999999999999E-2</v>
      </c>
      <c r="V32">
        <f t="shared" si="14"/>
        <v>0.01</v>
      </c>
      <c r="W32">
        <f t="shared" si="15"/>
        <v>0.57199621286420255</v>
      </c>
      <c r="X32">
        <f t="shared" si="16"/>
        <v>1.5767075607601742E-2</v>
      </c>
      <c r="Y32">
        <f t="shared" si="17"/>
        <v>5.7199621286420253E-3</v>
      </c>
      <c r="Z32">
        <f t="shared" si="18"/>
        <v>0.55050917512795883</v>
      </c>
      <c r="AB32">
        <f t="shared" si="19"/>
        <v>3206.7627173904493</v>
      </c>
      <c r="AC32">
        <f t="shared" si="2"/>
        <v>3008.2953144004964</v>
      </c>
      <c r="AE32">
        <f t="shared" si="3"/>
        <v>0</v>
      </c>
      <c r="AF32">
        <f t="shared" si="4"/>
        <v>0</v>
      </c>
      <c r="AG32">
        <f t="shared" si="4"/>
        <v>-6.8813646890994855</v>
      </c>
      <c r="AH32">
        <f t="shared" si="5"/>
        <v>-7883.5378038008712</v>
      </c>
      <c r="AI32">
        <f t="shared" si="6"/>
        <v>-7890.4191684899706</v>
      </c>
      <c r="AJ32">
        <f t="shared" si="7"/>
        <v>198.46740298995292</v>
      </c>
      <c r="AK32">
        <f t="shared" si="22"/>
        <v>224.47339021733148</v>
      </c>
      <c r="AL32">
        <f t="shared" si="8"/>
        <v>-7467.478375282687</v>
      </c>
      <c r="AN32">
        <f t="shared" si="9"/>
        <v>0</v>
      </c>
      <c r="AO32">
        <f t="shared" si="9"/>
        <v>0</v>
      </c>
      <c r="AP32">
        <f t="shared" si="9"/>
        <v>-0.25724794679663332</v>
      </c>
      <c r="AQ32">
        <f t="shared" si="9"/>
        <v>-294.71245968607525</v>
      </c>
      <c r="AR32">
        <f t="shared" si="9"/>
        <v>-294.96970763287186</v>
      </c>
      <c r="AS32">
        <f t="shared" si="9"/>
        <v>7.419361454000577</v>
      </c>
      <c r="AT32">
        <f t="shared" si="9"/>
        <v>8.3915504195498052</v>
      </c>
      <c r="AU32">
        <f t="shared" si="9"/>
        <v>-279.15879575932155</v>
      </c>
      <c r="AW32">
        <v>29</v>
      </c>
      <c r="AX32">
        <f>IF(Z32&gt;0, (R32*SUMPRODUCT(K32:$K$98, X32:$X$98)-K32*$AZ$3)/Z32, 0)</f>
        <v>5464.5688942445995</v>
      </c>
    </row>
    <row r="33" spans="5:50" x14ac:dyDescent="0.25">
      <c r="E33">
        <v>2033</v>
      </c>
      <c r="F33" s="5">
        <f>EconomicRates!C73</f>
        <v>3.5571999999999999E-2</v>
      </c>
      <c r="G33" s="5">
        <f>EconomicRates!D73</f>
        <v>7.0000000000000007E-2</v>
      </c>
      <c r="H33" s="5">
        <f t="shared" si="10"/>
        <v>0.12000000000000001</v>
      </c>
      <c r="I33" s="5">
        <f t="shared" si="11"/>
        <v>1.1200000000000001</v>
      </c>
      <c r="J33">
        <f t="shared" si="12"/>
        <v>0.89285714285714279</v>
      </c>
      <c r="K33">
        <f t="shared" si="20"/>
        <v>3.337792387991656E-2</v>
      </c>
      <c r="L33" s="2">
        <v>30</v>
      </c>
      <c r="M33" s="6">
        <v>3.0620999999999999E-2</v>
      </c>
      <c r="Q33" s="4">
        <f t="shared" si="21"/>
        <v>12.5</v>
      </c>
      <c r="R33">
        <f t="shared" si="0"/>
        <v>500000</v>
      </c>
      <c r="S33">
        <f t="shared" si="1"/>
        <v>5323.7577164865215</v>
      </c>
      <c r="U33">
        <f t="shared" si="13"/>
        <v>3.0620999999999999E-2</v>
      </c>
      <c r="V33">
        <f t="shared" si="14"/>
        <v>0.01</v>
      </c>
      <c r="W33">
        <f t="shared" si="15"/>
        <v>0.55050917512795883</v>
      </c>
      <c r="X33">
        <f t="shared" si="16"/>
        <v>1.6857141451593227E-2</v>
      </c>
      <c r="Y33">
        <f t="shared" si="17"/>
        <v>5.5050917512795882E-3</v>
      </c>
      <c r="Z33">
        <f t="shared" si="18"/>
        <v>0.52814694192508604</v>
      </c>
      <c r="AB33">
        <f t="shared" si="19"/>
        <v>3008.2953144004964</v>
      </c>
      <c r="AC33">
        <f t="shared" si="2"/>
        <v>2811.7263575124357</v>
      </c>
      <c r="AE33">
        <f t="shared" si="3"/>
        <v>0</v>
      </c>
      <c r="AF33">
        <f t="shared" si="4"/>
        <v>0</v>
      </c>
      <c r="AG33">
        <f t="shared" si="4"/>
        <v>-6.6018367740635755</v>
      </c>
      <c r="AH33">
        <f t="shared" si="5"/>
        <v>-8428.5707257966133</v>
      </c>
      <c r="AI33">
        <f t="shared" si="6"/>
        <v>-8435.1725625706767</v>
      </c>
      <c r="AJ33">
        <f t="shared" si="7"/>
        <v>196.56895688806071</v>
      </c>
      <c r="AK33">
        <f t="shared" si="22"/>
        <v>210.58067200803478</v>
      </c>
      <c r="AL33">
        <f t="shared" si="8"/>
        <v>-8028.0229336745815</v>
      </c>
      <c r="AN33">
        <f t="shared" si="9"/>
        <v>0</v>
      </c>
      <c r="AO33">
        <f t="shared" si="9"/>
        <v>0</v>
      </c>
      <c r="AP33">
        <f t="shared" si="9"/>
        <v>-0.22035560531232792</v>
      </c>
      <c r="AQ33">
        <f t="shared" si="9"/>
        <v>-281.32819210213245</v>
      </c>
      <c r="AR33">
        <f t="shared" si="9"/>
        <v>-281.54854770744475</v>
      </c>
      <c r="AS33">
        <f t="shared" si="9"/>
        <v>6.5610636801642901</v>
      </c>
      <c r="AT33">
        <f t="shared" si="9"/>
        <v>7.0287456408658606</v>
      </c>
      <c r="AU33">
        <f t="shared" si="9"/>
        <v>-267.95873838641461</v>
      </c>
      <c r="AW33">
        <v>30</v>
      </c>
      <c r="AX33">
        <f>IF(Z33&gt;0, (R33*SUMPRODUCT(K33:$K$98, X33:$X$98)-K33*$AZ$3)/Z33, 0)</f>
        <v>5323.7577164865215</v>
      </c>
    </row>
    <row r="34" spans="5:50" x14ac:dyDescent="0.25">
      <c r="E34">
        <v>2034</v>
      </c>
      <c r="F34" s="5">
        <f>EconomicRates!C74</f>
        <v>3.5571999999999999E-2</v>
      </c>
      <c r="G34" s="5">
        <f>EconomicRates!D74</f>
        <v>7.0000000000000007E-2</v>
      </c>
      <c r="H34" s="5">
        <f t="shared" si="10"/>
        <v>0.12000000000000001</v>
      </c>
      <c r="I34" s="5">
        <f t="shared" si="11"/>
        <v>1.1200000000000001</v>
      </c>
      <c r="J34">
        <f t="shared" si="12"/>
        <v>0.89285714285714279</v>
      </c>
      <c r="K34">
        <f t="shared" si="20"/>
        <v>2.9801717749925499E-2</v>
      </c>
      <c r="L34" s="2">
        <v>31</v>
      </c>
      <c r="M34" s="6">
        <v>3.3921E-2</v>
      </c>
      <c r="Q34" s="4">
        <f t="shared" si="21"/>
        <v>12.5</v>
      </c>
      <c r="R34">
        <f t="shared" si="0"/>
        <v>500000</v>
      </c>
      <c r="S34">
        <f t="shared" si="1"/>
        <v>5184.7217655288741</v>
      </c>
      <c r="U34">
        <f t="shared" si="13"/>
        <v>3.3921E-2</v>
      </c>
      <c r="V34">
        <f t="shared" si="14"/>
        <v>0.01</v>
      </c>
      <c r="W34">
        <f t="shared" si="15"/>
        <v>0.52814694192508604</v>
      </c>
      <c r="X34">
        <f t="shared" si="16"/>
        <v>1.7915272417040842E-2</v>
      </c>
      <c r="Y34">
        <f t="shared" si="17"/>
        <v>5.2814694192508602E-3</v>
      </c>
      <c r="Z34">
        <f t="shared" si="18"/>
        <v>0.50495020008879432</v>
      </c>
      <c r="AB34">
        <f t="shared" si="19"/>
        <v>2811.7263575124357</v>
      </c>
      <c r="AC34">
        <f t="shared" si="2"/>
        <v>2618.026292908532</v>
      </c>
      <c r="AE34">
        <f t="shared" si="3"/>
        <v>0</v>
      </c>
      <c r="AF34">
        <f t="shared" si="4"/>
        <v>0</v>
      </c>
      <c r="AG34">
        <f t="shared" si="4"/>
        <v>-6.3118775011099286</v>
      </c>
      <c r="AH34">
        <f t="shared" si="5"/>
        <v>-8957.6362085204219</v>
      </c>
      <c r="AI34">
        <f t="shared" si="6"/>
        <v>-8963.9480860215317</v>
      </c>
      <c r="AJ34">
        <f t="shared" si="7"/>
        <v>193.70006460390368</v>
      </c>
      <c r="AK34">
        <f t="shared" si="22"/>
        <v>196.82084502587051</v>
      </c>
      <c r="AL34">
        <f t="shared" si="8"/>
        <v>-8573.4271763917586</v>
      </c>
      <c r="AN34">
        <f t="shared" si="9"/>
        <v>0</v>
      </c>
      <c r="AO34">
        <f t="shared" si="9"/>
        <v>0</v>
      </c>
      <c r="AP34">
        <f t="shared" si="9"/>
        <v>-0.18810479176018316</v>
      </c>
      <c r="AQ34">
        <f t="shared" si="9"/>
        <v>-266.95294599283841</v>
      </c>
      <c r="AR34">
        <f t="shared" si="9"/>
        <v>-267.14105078459858</v>
      </c>
      <c r="AS34">
        <f t="shared" si="9"/>
        <v>5.7725946534678725</v>
      </c>
      <c r="AT34">
        <f t="shared" si="9"/>
        <v>5.8655992707628206</v>
      </c>
      <c r="AU34">
        <f t="shared" ref="AU34:AU69" si="23">AL34*$K34</f>
        <v>-255.50285686036793</v>
      </c>
      <c r="AW34">
        <v>31</v>
      </c>
      <c r="AX34">
        <f>IF(Z34&gt;0, (R34*SUMPRODUCT(K34:$K$98, X34:$X$98)-K34*$AZ$3)/Z34, 0)</f>
        <v>5184.7217655288741</v>
      </c>
    </row>
    <row r="35" spans="5:50" x14ac:dyDescent="0.25">
      <c r="E35">
        <v>2035</v>
      </c>
      <c r="F35" s="5">
        <f>EconomicRates!C75</f>
        <v>3.5571999999999999E-2</v>
      </c>
      <c r="G35" s="5">
        <f>EconomicRates!D75</f>
        <v>7.0000000000000007E-2</v>
      </c>
      <c r="H35" s="5">
        <f t="shared" si="10"/>
        <v>0.12000000000000001</v>
      </c>
      <c r="I35" s="5">
        <f t="shared" si="11"/>
        <v>1.1200000000000001</v>
      </c>
      <c r="J35">
        <f t="shared" si="12"/>
        <v>0.89285714285714279</v>
      </c>
      <c r="K35">
        <f t="shared" si="20"/>
        <v>2.660867656243348E-2</v>
      </c>
      <c r="L35" s="2">
        <v>32</v>
      </c>
      <c r="M35" s="6">
        <v>3.7368999999999999E-2</v>
      </c>
      <c r="Q35" s="4">
        <f t="shared" si="21"/>
        <v>12.5</v>
      </c>
      <c r="R35">
        <f t="shared" si="0"/>
        <v>500000</v>
      </c>
      <c r="S35">
        <f t="shared" si="1"/>
        <v>5050.2185210806047</v>
      </c>
      <c r="U35">
        <f t="shared" si="13"/>
        <v>3.7368999999999999E-2</v>
      </c>
      <c r="V35">
        <f t="shared" si="14"/>
        <v>0.01</v>
      </c>
      <c r="W35">
        <f t="shared" si="15"/>
        <v>0.50495020008879432</v>
      </c>
      <c r="X35">
        <f t="shared" si="16"/>
        <v>1.8869484027118154E-2</v>
      </c>
      <c r="Y35">
        <f t="shared" si="17"/>
        <v>5.0495020008879433E-3</v>
      </c>
      <c r="Z35">
        <f t="shared" si="18"/>
        <v>0.48103121406078825</v>
      </c>
      <c r="AB35">
        <f t="shared" si="19"/>
        <v>2618.026292908532</v>
      </c>
      <c r="AC35">
        <f t="shared" si="2"/>
        <v>2429.3127464676818</v>
      </c>
      <c r="AE35">
        <f t="shared" si="3"/>
        <v>0</v>
      </c>
      <c r="AF35">
        <f t="shared" ref="AF35:AG69" si="24">-$Z35*P35</f>
        <v>0</v>
      </c>
      <c r="AG35">
        <f t="shared" si="24"/>
        <v>-6.0128901757598534</v>
      </c>
      <c r="AH35">
        <f t="shared" si="5"/>
        <v>-9434.7420135590764</v>
      </c>
      <c r="AI35">
        <f t="shared" ref="AI35:AI66" si="25">SUM(AE35:AH35)</f>
        <v>-9440.7549037348363</v>
      </c>
      <c r="AJ35">
        <f t="shared" si="7"/>
        <v>188.71354644085022</v>
      </c>
      <c r="AK35">
        <f t="shared" si="22"/>
        <v>183.26184050359726</v>
      </c>
      <c r="AL35">
        <f t="shared" ref="AL35:AL69" si="26">SUM(AI35:AK35)</f>
        <v>-9068.7795167903896</v>
      </c>
      <c r="AN35">
        <f t="shared" ref="AN35:AT69" si="27">AE35*$K35</f>
        <v>0</v>
      </c>
      <c r="AO35">
        <f t="shared" si="27"/>
        <v>0</v>
      </c>
      <c r="AP35">
        <f t="shared" si="27"/>
        <v>-0.15999504989222774</v>
      </c>
      <c r="AQ35">
        <f t="shared" si="27"/>
        <v>-251.04599868879586</v>
      </c>
      <c r="AR35">
        <f t="shared" si="27"/>
        <v>-251.20599373868808</v>
      </c>
      <c r="AS35">
        <f t="shared" si="27"/>
        <v>5.0214177201943535</v>
      </c>
      <c r="AT35">
        <f t="shared" si="27"/>
        <v>4.8763550401964908</v>
      </c>
      <c r="AU35">
        <f t="shared" si="23"/>
        <v>-241.30822097829724</v>
      </c>
      <c r="AW35">
        <v>32</v>
      </c>
      <c r="AX35">
        <f>IF(Z35&gt;0, (R35*SUMPRODUCT(K35:$K$98, X35:$X$98)-K35*$AZ$3)/Z35, 0)</f>
        <v>5050.2185210806047</v>
      </c>
    </row>
    <row r="36" spans="5:50" x14ac:dyDescent="0.25">
      <c r="E36">
        <v>2036</v>
      </c>
      <c r="F36" s="5">
        <f>EconomicRates!C76</f>
        <v>3.5571999999999999E-2</v>
      </c>
      <c r="G36" s="5">
        <f>EconomicRates!D76</f>
        <v>7.0000000000000007E-2</v>
      </c>
      <c r="H36" s="5">
        <f t="shared" si="10"/>
        <v>0.12000000000000001</v>
      </c>
      <c r="I36" s="5">
        <f t="shared" si="11"/>
        <v>1.1200000000000001</v>
      </c>
      <c r="J36">
        <f t="shared" si="12"/>
        <v>0.89285714285714279</v>
      </c>
      <c r="K36">
        <f t="shared" si="20"/>
        <v>2.3757746930744176E-2</v>
      </c>
      <c r="L36" s="2">
        <v>33</v>
      </c>
      <c r="M36" s="6">
        <v>5.0548205999999998E-2</v>
      </c>
      <c r="Q36" s="4">
        <f t="shared" si="21"/>
        <v>12.5</v>
      </c>
      <c r="R36">
        <f t="shared" si="0"/>
        <v>500000</v>
      </c>
      <c r="S36">
        <f t="shared" si="1"/>
        <v>4974.7628052384653</v>
      </c>
      <c r="U36">
        <f t="shared" si="13"/>
        <v>5.0548205999999998E-2</v>
      </c>
      <c r="V36">
        <f t="shared" si="14"/>
        <v>0.01</v>
      </c>
      <c r="W36">
        <f t="shared" si="15"/>
        <v>0.48103121406078825</v>
      </c>
      <c r="X36">
        <f t="shared" si="16"/>
        <v>2.4315264900774819E-2</v>
      </c>
      <c r="Y36">
        <f t="shared" si="17"/>
        <v>4.8103121406078827E-3</v>
      </c>
      <c r="Z36">
        <f t="shared" si="18"/>
        <v>0.45190563701940556</v>
      </c>
      <c r="AB36">
        <f t="shared" si="19"/>
        <v>2429.3127464676818</v>
      </c>
      <c r="AC36">
        <f t="shared" si="2"/>
        <v>2248.1233545217337</v>
      </c>
      <c r="AE36">
        <f t="shared" si="3"/>
        <v>0</v>
      </c>
      <c r="AF36">
        <f t="shared" si="24"/>
        <v>0</v>
      </c>
      <c r="AG36">
        <f t="shared" si="24"/>
        <v>-5.6488204627425693</v>
      </c>
      <c r="AH36">
        <f t="shared" si="5"/>
        <v>-12157.632450387409</v>
      </c>
      <c r="AI36">
        <f t="shared" si="25"/>
        <v>-12163.281270850151</v>
      </c>
      <c r="AJ36">
        <f t="shared" si="7"/>
        <v>181.18939194594805</v>
      </c>
      <c r="AK36">
        <f t="shared" si="22"/>
        <v>170.05189225273773</v>
      </c>
      <c r="AL36">
        <f t="shared" si="26"/>
        <v>-11812.039986651467</v>
      </c>
      <c r="AN36">
        <f t="shared" si="27"/>
        <v>0</v>
      </c>
      <c r="AO36">
        <f t="shared" si="27"/>
        <v>0</v>
      </c>
      <c r="AP36">
        <f t="shared" si="27"/>
        <v>-0.13420324701104716</v>
      </c>
      <c r="AQ36">
        <f t="shared" si="27"/>
        <v>-288.83795503330725</v>
      </c>
      <c r="AR36">
        <f t="shared" si="27"/>
        <v>-288.9721582803183</v>
      </c>
      <c r="AS36">
        <f t="shared" si="27"/>
        <v>4.304651720387251</v>
      </c>
      <c r="AT36">
        <f t="shared" si="27"/>
        <v>4.0400498212347191</v>
      </c>
      <c r="AU36">
        <f t="shared" si="23"/>
        <v>-280.62745673869637</v>
      </c>
      <c r="AW36">
        <v>33</v>
      </c>
      <c r="AX36">
        <f>IF(Z36&gt;0, (R36*SUMPRODUCT(K36:$K$98, X36:$X$98)-K36*$AZ$3)/Z36, 0)</f>
        <v>4974.7628052384653</v>
      </c>
    </row>
    <row r="37" spans="5:50" x14ac:dyDescent="0.25">
      <c r="E37">
        <v>2037</v>
      </c>
      <c r="F37" s="5">
        <f>EconomicRates!C77</f>
        <v>3.5571999999999999E-2</v>
      </c>
      <c r="G37" s="5">
        <f>EconomicRates!D77</f>
        <v>7.0000000000000007E-2</v>
      </c>
      <c r="H37" s="5">
        <f t="shared" si="10"/>
        <v>0.12000000000000001</v>
      </c>
      <c r="I37" s="5">
        <f t="shared" si="11"/>
        <v>1.1200000000000001</v>
      </c>
      <c r="J37">
        <f t="shared" si="12"/>
        <v>0.89285714285714279</v>
      </c>
      <c r="K37">
        <f t="shared" si="20"/>
        <v>2.1212274045307299E-2</v>
      </c>
      <c r="L37" s="2">
        <v>34</v>
      </c>
      <c r="M37" s="6">
        <v>6.4784177999999998E-2</v>
      </c>
      <c r="Q37" s="4">
        <f t="shared" si="21"/>
        <v>12.5</v>
      </c>
      <c r="R37">
        <f t="shared" si="0"/>
        <v>500000</v>
      </c>
      <c r="S37">
        <f t="shared" si="1"/>
        <v>4835.2256179641154</v>
      </c>
      <c r="U37">
        <f t="shared" si="13"/>
        <v>6.4784177999999998E-2</v>
      </c>
      <c r="V37">
        <f t="shared" si="14"/>
        <v>0.01</v>
      </c>
      <c r="W37">
        <f t="shared" si="15"/>
        <v>0.45190563701940556</v>
      </c>
      <c r="X37">
        <f t="shared" si="16"/>
        <v>2.9276335227868558E-2</v>
      </c>
      <c r="Y37">
        <f t="shared" si="17"/>
        <v>4.5190563701940556E-3</v>
      </c>
      <c r="Z37">
        <f t="shared" si="18"/>
        <v>0.41811024542134295</v>
      </c>
      <c r="AB37">
        <f t="shared" si="19"/>
        <v>2248.1233545217337</v>
      </c>
      <c r="AC37">
        <f t="shared" si="2"/>
        <v>2021.657369794541</v>
      </c>
      <c r="AE37">
        <f t="shared" si="3"/>
        <v>0</v>
      </c>
      <c r="AF37">
        <f t="shared" si="24"/>
        <v>0</v>
      </c>
      <c r="AG37">
        <f t="shared" si="24"/>
        <v>-5.2263780677667873</v>
      </c>
      <c r="AH37">
        <f t="shared" si="5"/>
        <v>-14638.167613934278</v>
      </c>
      <c r="AI37">
        <f t="shared" si="25"/>
        <v>-14643.393992002046</v>
      </c>
      <c r="AJ37">
        <f t="shared" si="7"/>
        <v>226.46598472719279</v>
      </c>
      <c r="AK37">
        <f t="shared" si="22"/>
        <v>157.36863481652136</v>
      </c>
      <c r="AL37">
        <f t="shared" si="26"/>
        <v>-14259.559372458332</v>
      </c>
      <c r="AN37">
        <f t="shared" si="27"/>
        <v>0</v>
      </c>
      <c r="AO37">
        <f t="shared" si="27"/>
        <v>0</v>
      </c>
      <c r="AP37">
        <f t="shared" si="27"/>
        <v>-0.11086336383785274</v>
      </c>
      <c r="AQ37">
        <f t="shared" si="27"/>
        <v>-310.50882294791597</v>
      </c>
      <c r="AR37">
        <f t="shared" si="27"/>
        <v>-310.61968631175381</v>
      </c>
      <c r="AS37">
        <f t="shared" si="27"/>
        <v>4.8038585299735912</v>
      </c>
      <c r="AT37">
        <f t="shared" si="27"/>
        <v>3.3381466078639388</v>
      </c>
      <c r="AU37">
        <f t="shared" si="23"/>
        <v>-302.47768117391632</v>
      </c>
      <c r="AW37">
        <v>34</v>
      </c>
      <c r="AX37">
        <f>IF(Z37&gt;0, (R37*SUMPRODUCT(K37:$K$98, X37:$X$98)-K37*$AZ$3)/Z37, 0)</f>
        <v>4835.2256179641154</v>
      </c>
    </row>
    <row r="38" spans="5:50" x14ac:dyDescent="0.25">
      <c r="E38">
        <v>2038</v>
      </c>
      <c r="F38" s="5">
        <f>EconomicRates!C78</f>
        <v>3.5571999999999999E-2</v>
      </c>
      <c r="G38" s="5">
        <f>EconomicRates!D78</f>
        <v>7.0000000000000007E-2</v>
      </c>
      <c r="H38" s="5">
        <f t="shared" si="10"/>
        <v>0.12000000000000001</v>
      </c>
      <c r="I38" s="5">
        <f t="shared" si="11"/>
        <v>1.1200000000000001</v>
      </c>
      <c r="J38">
        <f t="shared" si="12"/>
        <v>0.89285714285714279</v>
      </c>
      <c r="K38">
        <f t="shared" si="20"/>
        <v>1.8939530397595803E-2</v>
      </c>
      <c r="L38" s="2">
        <v>35</v>
      </c>
      <c r="M38" s="6">
        <v>8.0470763000000001E-2</v>
      </c>
      <c r="Q38" s="4">
        <f t="shared" si="21"/>
        <v>12.5</v>
      </c>
      <c r="R38">
        <f t="shared" si="0"/>
        <v>500000</v>
      </c>
      <c r="S38">
        <f t="shared" si="1"/>
        <v>4646.1070251391802</v>
      </c>
      <c r="U38">
        <f t="shared" si="13"/>
        <v>8.0470763000000001E-2</v>
      </c>
      <c r="V38">
        <f t="shared" si="14"/>
        <v>0.01</v>
      </c>
      <c r="W38">
        <f t="shared" si="15"/>
        <v>0.41811024542134295</v>
      </c>
      <c r="X38">
        <f t="shared" si="16"/>
        <v>3.3645650467172723E-2</v>
      </c>
      <c r="Y38">
        <f t="shared" si="17"/>
        <v>4.1811024542134298E-3</v>
      </c>
      <c r="Z38">
        <f t="shared" si="18"/>
        <v>0.3802834924999568</v>
      </c>
      <c r="AB38">
        <f t="shared" si="19"/>
        <v>2021.657369794541</v>
      </c>
      <c r="AC38">
        <f t="shared" si="2"/>
        <v>1766.837806048512</v>
      </c>
      <c r="AE38">
        <f t="shared" si="3"/>
        <v>0</v>
      </c>
      <c r="AF38">
        <f t="shared" si="24"/>
        <v>0</v>
      </c>
      <c r="AG38">
        <f t="shared" si="24"/>
        <v>-4.7535436562494597</v>
      </c>
      <c r="AH38">
        <f t="shared" si="5"/>
        <v>-16822.825233586362</v>
      </c>
      <c r="AI38">
        <f t="shared" si="25"/>
        <v>-16827.578777242612</v>
      </c>
      <c r="AJ38">
        <f t="shared" si="7"/>
        <v>254.81956374602896</v>
      </c>
      <c r="AK38">
        <f t="shared" si="22"/>
        <v>141.51601588561789</v>
      </c>
      <c r="AL38">
        <f t="shared" si="26"/>
        <v>-16431.243197610966</v>
      </c>
      <c r="AN38">
        <f t="shared" si="27"/>
        <v>0</v>
      </c>
      <c r="AO38">
        <f t="shared" si="27"/>
        <v>0</v>
      </c>
      <c r="AP38">
        <f t="shared" si="27"/>
        <v>-9.0029884573835331E-2</v>
      </c>
      <c r="AQ38">
        <f t="shared" si="27"/>
        <v>-318.6164098849506</v>
      </c>
      <c r="AR38">
        <f t="shared" si="27"/>
        <v>-318.70643976952448</v>
      </c>
      <c r="AS38">
        <f t="shared" si="27"/>
        <v>4.8261628734700173</v>
      </c>
      <c r="AT38">
        <f t="shared" si="27"/>
        <v>2.6802468846123104</v>
      </c>
      <c r="AU38">
        <f t="shared" si="23"/>
        <v>-311.20003001144215</v>
      </c>
      <c r="AW38">
        <v>35</v>
      </c>
      <c r="AX38">
        <f>IF(Z38&gt;0, (R38*SUMPRODUCT(K38:$K$98, X38:$X$98)-K38*$AZ$3)/Z38, 0)</f>
        <v>4646.1070251391802</v>
      </c>
    </row>
    <row r="39" spans="5:50" x14ac:dyDescent="0.25">
      <c r="E39">
        <v>2039</v>
      </c>
      <c r="F39" s="5">
        <f>EconomicRates!C79</f>
        <v>3.5571999999999999E-2</v>
      </c>
      <c r="G39" s="5">
        <f>EconomicRates!D79</f>
        <v>7.0000000000000007E-2</v>
      </c>
      <c r="H39" s="5">
        <f t="shared" si="10"/>
        <v>0.12000000000000001</v>
      </c>
      <c r="I39" s="5">
        <f t="shared" si="11"/>
        <v>1.1200000000000001</v>
      </c>
      <c r="J39">
        <f t="shared" si="12"/>
        <v>0.89285714285714279</v>
      </c>
      <c r="K39">
        <f t="shared" si="20"/>
        <v>1.6910294997853393E-2</v>
      </c>
      <c r="L39" s="2">
        <v>36</v>
      </c>
      <c r="M39" s="6">
        <v>9.7818447000000003E-2</v>
      </c>
      <c r="Q39" s="4">
        <f t="shared" si="21"/>
        <v>12.5</v>
      </c>
      <c r="R39">
        <f t="shared" si="0"/>
        <v>500000</v>
      </c>
      <c r="S39">
        <f t="shared" si="1"/>
        <v>4415.0421060623703</v>
      </c>
      <c r="U39">
        <f t="shared" si="13"/>
        <v>9.7818447000000003E-2</v>
      </c>
      <c r="V39">
        <f t="shared" si="14"/>
        <v>0.01</v>
      </c>
      <c r="W39">
        <f t="shared" si="15"/>
        <v>0.3802834924999568</v>
      </c>
      <c r="X39">
        <f t="shared" si="16"/>
        <v>3.7198740656081926E-2</v>
      </c>
      <c r="Y39">
        <f t="shared" si="17"/>
        <v>3.802834924999568E-3</v>
      </c>
      <c r="Z39">
        <f t="shared" si="18"/>
        <v>0.33928191691887533</v>
      </c>
      <c r="AB39">
        <f t="shared" si="19"/>
        <v>1766.837806048512</v>
      </c>
      <c r="AC39">
        <f t="shared" si="2"/>
        <v>1497.9439490223895</v>
      </c>
      <c r="AE39">
        <f t="shared" si="3"/>
        <v>0</v>
      </c>
      <c r="AF39">
        <f t="shared" si="24"/>
        <v>0</v>
      </c>
      <c r="AG39">
        <f t="shared" si="24"/>
        <v>-4.2410239614859417</v>
      </c>
      <c r="AH39">
        <f t="shared" si="5"/>
        <v>-18599.370328040965</v>
      </c>
      <c r="AI39">
        <f t="shared" si="25"/>
        <v>-18603.611352002452</v>
      </c>
      <c r="AJ39">
        <f t="shared" si="7"/>
        <v>268.89385702612253</v>
      </c>
      <c r="AK39">
        <f t="shared" si="22"/>
        <v>123.67864642339585</v>
      </c>
      <c r="AL39">
        <f t="shared" si="26"/>
        <v>-18211.038848552933</v>
      </c>
      <c r="AN39">
        <f t="shared" si="27"/>
        <v>0</v>
      </c>
      <c r="AO39">
        <f t="shared" si="27"/>
        <v>0</v>
      </c>
      <c r="AP39">
        <f t="shared" si="27"/>
        <v>-7.1716966281692107E-2</v>
      </c>
      <c r="AQ39">
        <f t="shared" si="27"/>
        <v>-314.52083902149394</v>
      </c>
      <c r="AR39">
        <f t="shared" si="27"/>
        <v>-314.59255598777565</v>
      </c>
      <c r="AS39">
        <f t="shared" si="27"/>
        <v>4.5470744454223455</v>
      </c>
      <c r="AT39">
        <f t="shared" si="27"/>
        <v>2.0914423959548292</v>
      </c>
      <c r="AU39">
        <f t="shared" si="23"/>
        <v>-307.95403914639849</v>
      </c>
      <c r="AW39">
        <v>36</v>
      </c>
      <c r="AX39">
        <f>IF(Z39&gt;0, (R39*SUMPRODUCT(K39:$K$98, X39:$X$98)-K39*$AZ$3)/Z39, 0)</f>
        <v>4415.0421060623703</v>
      </c>
    </row>
    <row r="40" spans="5:50" x14ac:dyDescent="0.25">
      <c r="E40">
        <v>2040</v>
      </c>
      <c r="F40" s="5">
        <f>EconomicRates!C80</f>
        <v>3.5571999999999999E-2</v>
      </c>
      <c r="G40" s="5">
        <f>EconomicRates!D80</f>
        <v>7.0000000000000007E-2</v>
      </c>
      <c r="H40" s="5">
        <f t="shared" si="10"/>
        <v>0.12000000000000001</v>
      </c>
      <c r="I40" s="5">
        <f t="shared" si="11"/>
        <v>1.1200000000000001</v>
      </c>
      <c r="J40">
        <f t="shared" si="12"/>
        <v>0.89285714285714279</v>
      </c>
      <c r="K40">
        <f t="shared" si="20"/>
        <v>1.5098477676654815E-2</v>
      </c>
      <c r="L40" s="2">
        <v>37</v>
      </c>
      <c r="M40" s="6">
        <v>0.115047869</v>
      </c>
      <c r="Q40" s="4">
        <f t="shared" si="21"/>
        <v>12.5</v>
      </c>
      <c r="R40">
        <f t="shared" si="0"/>
        <v>500000</v>
      </c>
      <c r="S40">
        <f t="shared" si="1"/>
        <v>4136.081394111965</v>
      </c>
      <c r="U40">
        <f t="shared" si="13"/>
        <v>0.115047869</v>
      </c>
      <c r="V40">
        <f t="shared" si="14"/>
        <v>0.01</v>
      </c>
      <c r="W40">
        <f t="shared" si="15"/>
        <v>0.33928191691887533</v>
      </c>
      <c r="X40">
        <f t="shared" si="16"/>
        <v>3.9033661531751654E-2</v>
      </c>
      <c r="Y40">
        <f t="shared" si="17"/>
        <v>3.3928191691887533E-3</v>
      </c>
      <c r="Z40">
        <f t="shared" si="18"/>
        <v>0.29685543621793492</v>
      </c>
      <c r="AB40">
        <f t="shared" si="19"/>
        <v>1497.9439490223895</v>
      </c>
      <c r="AC40">
        <f t="shared" si="2"/>
        <v>1227.8182464819918</v>
      </c>
      <c r="AE40">
        <f t="shared" si="3"/>
        <v>0</v>
      </c>
      <c r="AF40">
        <f t="shared" si="24"/>
        <v>0</v>
      </c>
      <c r="AG40">
        <f t="shared" si="24"/>
        <v>-3.7106929527241865</v>
      </c>
      <c r="AH40">
        <f t="shared" si="5"/>
        <v>-19516.830765875828</v>
      </c>
      <c r="AI40">
        <f t="shared" si="25"/>
        <v>-19520.541458828553</v>
      </c>
      <c r="AJ40">
        <f t="shared" si="7"/>
        <v>270.1257025403977</v>
      </c>
      <c r="AK40">
        <f t="shared" si="22"/>
        <v>104.85607643156727</v>
      </c>
      <c r="AL40">
        <f t="shared" si="26"/>
        <v>-19145.559679856589</v>
      </c>
      <c r="AN40">
        <f t="shared" si="27"/>
        <v>0</v>
      </c>
      <c r="AO40">
        <f t="shared" si="27"/>
        <v>0</v>
      </c>
      <c r="AP40">
        <f t="shared" si="27"/>
        <v>-5.6025814711626466E-2</v>
      </c>
      <c r="AQ40">
        <f t="shared" si="27"/>
        <v>-294.67443363762607</v>
      </c>
      <c r="AR40">
        <f t="shared" si="27"/>
        <v>-294.7304594523377</v>
      </c>
      <c r="AS40">
        <f t="shared" si="27"/>
        <v>4.0784868896968938</v>
      </c>
      <c r="AT40">
        <f t="shared" si="27"/>
        <v>1.5831671292636296</v>
      </c>
      <c r="AU40">
        <f t="shared" si="23"/>
        <v>-289.06880543337724</v>
      </c>
      <c r="AW40">
        <v>37</v>
      </c>
      <c r="AX40">
        <f>IF(Z40&gt;0, (R40*SUMPRODUCT(K40:$K$98, X40:$X$98)-K40*$AZ$3)/Z40, 0)</f>
        <v>4136.081394111965</v>
      </c>
    </row>
    <row r="41" spans="5:50" x14ac:dyDescent="0.25">
      <c r="E41">
        <v>2041</v>
      </c>
      <c r="F41" s="5">
        <f>EconomicRates!C81</f>
        <v>3.5571999999999999E-2</v>
      </c>
      <c r="G41" s="5">
        <f>EconomicRates!D81</f>
        <v>7.0000000000000007E-2</v>
      </c>
      <c r="H41" s="5">
        <f t="shared" si="10"/>
        <v>0.12000000000000001</v>
      </c>
      <c r="I41" s="5">
        <f t="shared" si="11"/>
        <v>1.1200000000000001</v>
      </c>
      <c r="J41">
        <f t="shared" si="12"/>
        <v>0.89285714285714279</v>
      </c>
      <c r="K41">
        <f t="shared" si="20"/>
        <v>1.348078363987037E-2</v>
      </c>
      <c r="L41" s="2">
        <v>38</v>
      </c>
      <c r="M41" s="6">
        <v>0.13365521</v>
      </c>
      <c r="Q41" s="4">
        <f t="shared" si="21"/>
        <v>12.5</v>
      </c>
      <c r="R41">
        <f t="shared" si="0"/>
        <v>500000</v>
      </c>
      <c r="S41">
        <f t="shared" si="1"/>
        <v>3826.6787611476047</v>
      </c>
      <c r="U41">
        <f t="shared" si="13"/>
        <v>0.13365521</v>
      </c>
      <c r="V41">
        <f t="shared" si="14"/>
        <v>0.01</v>
      </c>
      <c r="W41">
        <f t="shared" si="15"/>
        <v>0.29685543621793492</v>
      </c>
      <c r="X41">
        <f t="shared" si="16"/>
        <v>3.9676275667349693E-2</v>
      </c>
      <c r="Y41">
        <f t="shared" si="17"/>
        <v>2.9685543621793494E-3</v>
      </c>
      <c r="Z41">
        <f t="shared" si="18"/>
        <v>0.25421060618840585</v>
      </c>
      <c r="AB41">
        <f t="shared" si="19"/>
        <v>1227.8182464819918</v>
      </c>
      <c r="AC41">
        <f t="shared" si="2"/>
        <v>972.78232755963052</v>
      </c>
      <c r="AE41">
        <f t="shared" si="3"/>
        <v>0</v>
      </c>
      <c r="AF41">
        <f t="shared" si="24"/>
        <v>0</v>
      </c>
      <c r="AG41">
        <f t="shared" si="24"/>
        <v>-3.1776325773550731</v>
      </c>
      <c r="AH41">
        <f t="shared" si="5"/>
        <v>-19838.137833674846</v>
      </c>
      <c r="AI41">
        <f t="shared" si="25"/>
        <v>-19841.315466252199</v>
      </c>
      <c r="AJ41">
        <f t="shared" si="7"/>
        <v>255.03591892236125</v>
      </c>
      <c r="AK41">
        <f t="shared" si="22"/>
        <v>85.947277253739429</v>
      </c>
      <c r="AL41">
        <f t="shared" si="26"/>
        <v>-19500.332270076098</v>
      </c>
      <c r="AN41">
        <f t="shared" si="27"/>
        <v>0</v>
      </c>
      <c r="AO41">
        <f t="shared" si="27"/>
        <v>0</v>
      </c>
      <c r="AP41">
        <f t="shared" si="27"/>
        <v>-4.2836977262327387E-2</v>
      </c>
      <c r="AQ41">
        <f t="shared" si="27"/>
        <v>-267.4336439536973</v>
      </c>
      <c r="AR41">
        <f t="shared" si="27"/>
        <v>-267.47648093095961</v>
      </c>
      <c r="AS41">
        <f t="shared" si="27"/>
        <v>3.4380840433878737</v>
      </c>
      <c r="AT41">
        <f t="shared" si="27"/>
        <v>1.1586366490936133</v>
      </c>
      <c r="AU41">
        <f t="shared" si="23"/>
        <v>-262.87976023847807</v>
      </c>
      <c r="AW41">
        <v>38</v>
      </c>
      <c r="AX41">
        <f>IF(Z41&gt;0, (R41*SUMPRODUCT(K41:$K$98, X41:$X$98)-K41*$AZ$3)/Z41, 0)</f>
        <v>3826.6787611476047</v>
      </c>
    </row>
    <row r="42" spans="5:50" x14ac:dyDescent="0.25">
      <c r="E42">
        <v>2042</v>
      </c>
      <c r="F42" s="5">
        <f>EconomicRates!C82</f>
        <v>3.5571999999999999E-2</v>
      </c>
      <c r="G42" s="5">
        <f>EconomicRates!D82</f>
        <v>7.0000000000000007E-2</v>
      </c>
      <c r="H42" s="5">
        <f t="shared" si="10"/>
        <v>0.12000000000000001</v>
      </c>
      <c r="I42" s="5">
        <f t="shared" si="11"/>
        <v>1.1200000000000001</v>
      </c>
      <c r="J42">
        <f t="shared" si="12"/>
        <v>0.89285714285714279</v>
      </c>
      <c r="K42">
        <f t="shared" si="20"/>
        <v>1.2036413964169972E-2</v>
      </c>
      <c r="L42" s="2">
        <v>39</v>
      </c>
      <c r="M42" s="6">
        <v>0.153152232</v>
      </c>
      <c r="Q42" s="4">
        <f t="shared" si="21"/>
        <v>12.5</v>
      </c>
      <c r="R42">
        <f t="shared" si="0"/>
        <v>500000</v>
      </c>
      <c r="S42">
        <f t="shared" si="1"/>
        <v>3481.9761706305489</v>
      </c>
      <c r="U42">
        <f t="shared" si="13"/>
        <v>0.153152232</v>
      </c>
      <c r="V42">
        <f t="shared" si="14"/>
        <v>0.01</v>
      </c>
      <c r="W42">
        <f t="shared" si="15"/>
        <v>0.25421060618840585</v>
      </c>
      <c r="X42">
        <f t="shared" si="16"/>
        <v>3.8932921735827367E-2</v>
      </c>
      <c r="Y42">
        <f t="shared" si="17"/>
        <v>2.5421060618840588E-3</v>
      </c>
      <c r="Z42">
        <f t="shared" si="18"/>
        <v>0.21273557839069443</v>
      </c>
      <c r="AB42">
        <f t="shared" si="19"/>
        <v>972.78232755963052</v>
      </c>
      <c r="AC42">
        <f t="shared" si="2"/>
        <v>740.74021460170513</v>
      </c>
      <c r="AE42">
        <f t="shared" si="3"/>
        <v>0</v>
      </c>
      <c r="AF42">
        <f t="shared" si="24"/>
        <v>0</v>
      </c>
      <c r="AG42">
        <f t="shared" si="24"/>
        <v>-2.6591947298836804</v>
      </c>
      <c r="AH42">
        <f t="shared" si="5"/>
        <v>-19466.460867913684</v>
      </c>
      <c r="AI42">
        <f t="shared" si="25"/>
        <v>-19469.120062643568</v>
      </c>
      <c r="AJ42">
        <f t="shared" si="7"/>
        <v>232.04211295792538</v>
      </c>
      <c r="AK42">
        <f t="shared" si="22"/>
        <v>68.094762929174138</v>
      </c>
      <c r="AL42">
        <f t="shared" si="26"/>
        <v>-19168.983186756468</v>
      </c>
      <c r="AN42">
        <f t="shared" si="27"/>
        <v>0</v>
      </c>
      <c r="AO42">
        <f t="shared" si="27"/>
        <v>0</v>
      </c>
      <c r="AP42">
        <f t="shared" si="27"/>
        <v>-3.2007168580219132E-2</v>
      </c>
      <c r="AQ42">
        <f t="shared" si="27"/>
        <v>-234.30638142352458</v>
      </c>
      <c r="AR42">
        <f t="shared" si="27"/>
        <v>-234.33838859210479</v>
      </c>
      <c r="AS42">
        <f t="shared" si="27"/>
        <v>2.792954928682279</v>
      </c>
      <c r="AT42">
        <f t="shared" si="27"/>
        <v>0.81961675540755541</v>
      </c>
      <c r="AU42">
        <f t="shared" si="23"/>
        <v>-230.72581690801496</v>
      </c>
      <c r="AW42">
        <v>39</v>
      </c>
      <c r="AX42">
        <f>IF(Z42&gt;0, (R42*SUMPRODUCT(K42:$K$98, X42:$X$98)-K42*$AZ$3)/Z42, 0)</f>
        <v>3481.9761706305489</v>
      </c>
    </row>
    <row r="43" spans="5:50" x14ac:dyDescent="0.25">
      <c r="E43">
        <v>2043</v>
      </c>
      <c r="F43" s="5">
        <f>EconomicRates!C83</f>
        <v>3.5571999999999999E-2</v>
      </c>
      <c r="G43" s="5">
        <f>EconomicRates!D83</f>
        <v>7.0000000000000007E-2</v>
      </c>
      <c r="H43" s="5">
        <f t="shared" si="10"/>
        <v>0.12000000000000001</v>
      </c>
      <c r="I43" s="5">
        <f t="shared" si="11"/>
        <v>1.1200000000000001</v>
      </c>
      <c r="J43">
        <f t="shared" si="12"/>
        <v>0.89285714285714279</v>
      </c>
      <c r="K43">
        <f t="shared" si="20"/>
        <v>1.0746798182294617E-2</v>
      </c>
      <c r="L43" s="2">
        <v>40</v>
      </c>
      <c r="M43" s="6">
        <v>0.17329698399999999</v>
      </c>
      <c r="Q43" s="4">
        <f t="shared" si="21"/>
        <v>12.5</v>
      </c>
      <c r="R43">
        <f t="shared" si="0"/>
        <v>500000</v>
      </c>
      <c r="S43">
        <f t="shared" si="1"/>
        <v>3096.7415445914739</v>
      </c>
      <c r="U43">
        <f t="shared" si="13"/>
        <v>0.17329698399999999</v>
      </c>
      <c r="V43">
        <f t="shared" si="14"/>
        <v>0.01</v>
      </c>
      <c r="W43">
        <f t="shared" si="15"/>
        <v>0.21273557839069443</v>
      </c>
      <c r="X43">
        <f t="shared" si="16"/>
        <v>3.6866434124602915E-2</v>
      </c>
      <c r="Y43">
        <f t="shared" si="17"/>
        <v>2.1273557839069442E-3</v>
      </c>
      <c r="Z43">
        <f t="shared" si="18"/>
        <v>0.17374178848218458</v>
      </c>
      <c r="AB43">
        <f t="shared" si="19"/>
        <v>740.74021460170513</v>
      </c>
      <c r="AC43">
        <f t="shared" si="2"/>
        <v>538.03341442440546</v>
      </c>
      <c r="AE43">
        <f t="shared" si="3"/>
        <v>0</v>
      </c>
      <c r="AF43">
        <f t="shared" si="24"/>
        <v>0</v>
      </c>
      <c r="AG43">
        <f t="shared" si="24"/>
        <v>-2.171772356027307</v>
      </c>
      <c r="AH43">
        <f t="shared" si="5"/>
        <v>-18433.217062301457</v>
      </c>
      <c r="AI43">
        <f t="shared" si="25"/>
        <v>-18435.388834657486</v>
      </c>
      <c r="AJ43">
        <f t="shared" si="7"/>
        <v>202.70680017729967</v>
      </c>
      <c r="AK43">
        <f t="shared" si="22"/>
        <v>51.851815022119361</v>
      </c>
      <c r="AL43">
        <f t="shared" si="26"/>
        <v>-18180.830219458065</v>
      </c>
      <c r="AN43">
        <f t="shared" si="27"/>
        <v>0</v>
      </c>
      <c r="AO43">
        <f t="shared" si="27"/>
        <v>0</v>
      </c>
      <c r="AP43">
        <f t="shared" si="27"/>
        <v>-2.3339599208111961E-2</v>
      </c>
      <c r="AQ43">
        <f t="shared" si="27"/>
        <v>-198.09806361898342</v>
      </c>
      <c r="AR43">
        <f t="shared" si="27"/>
        <v>-198.12140321819155</v>
      </c>
      <c r="AS43">
        <f t="shared" si="27"/>
        <v>2.1784490716841622</v>
      </c>
      <c r="AT43">
        <f t="shared" si="27"/>
        <v>0.55724099142838901</v>
      </c>
      <c r="AU43">
        <f t="shared" si="23"/>
        <v>-195.38571315507897</v>
      </c>
      <c r="AW43">
        <v>40</v>
      </c>
      <c r="AX43">
        <f>IF(Z43&gt;0, (R43*SUMPRODUCT(K43:$K$98, X43:$X$98)-K43*$AZ$3)/Z43, 0)</f>
        <v>3096.7415445914739</v>
      </c>
    </row>
    <row r="44" spans="5:50" x14ac:dyDescent="0.25">
      <c r="E44">
        <v>2044</v>
      </c>
      <c r="F44" s="5">
        <f>EconomicRates!C84</f>
        <v>3.5571999999999999E-2</v>
      </c>
      <c r="G44" s="5">
        <f>EconomicRates!D84</f>
        <v>7.0000000000000007E-2</v>
      </c>
      <c r="H44" s="5">
        <f t="shared" si="10"/>
        <v>0.12000000000000001</v>
      </c>
      <c r="I44" s="5">
        <f t="shared" si="11"/>
        <v>1.1200000000000001</v>
      </c>
      <c r="J44">
        <f t="shared" si="12"/>
        <v>0.89285714285714279</v>
      </c>
      <c r="K44">
        <f t="shared" si="20"/>
        <v>9.5953555199059081E-3</v>
      </c>
      <c r="L44" s="2">
        <v>41</v>
      </c>
      <c r="M44" s="6">
        <v>0.19491187900000001</v>
      </c>
      <c r="Q44" s="4">
        <f t="shared" si="21"/>
        <v>12.5</v>
      </c>
      <c r="R44">
        <f t="shared" si="0"/>
        <v>500000</v>
      </c>
      <c r="S44">
        <f t="shared" si="1"/>
        <v>2665.0439913755713</v>
      </c>
      <c r="U44">
        <f t="shared" si="13"/>
        <v>0.19491187900000001</v>
      </c>
      <c r="V44">
        <f t="shared" si="14"/>
        <v>0.01</v>
      </c>
      <c r="W44">
        <f t="shared" si="15"/>
        <v>0.17374178848218458</v>
      </c>
      <c r="X44">
        <f t="shared" si="16"/>
        <v>3.3864338453883154E-2</v>
      </c>
      <c r="Y44">
        <f t="shared" si="17"/>
        <v>1.7374178848218458E-3</v>
      </c>
      <c r="Z44">
        <f t="shared" si="18"/>
        <v>0.13814003214347959</v>
      </c>
      <c r="AB44">
        <f t="shared" si="19"/>
        <v>538.03341442440546</v>
      </c>
      <c r="AC44">
        <f t="shared" si="2"/>
        <v>368.14926263240852</v>
      </c>
      <c r="AE44">
        <f t="shared" si="3"/>
        <v>0</v>
      </c>
      <c r="AF44">
        <f t="shared" si="24"/>
        <v>0</v>
      </c>
      <c r="AG44">
        <f t="shared" si="24"/>
        <v>-1.7267504017934949</v>
      </c>
      <c r="AH44">
        <f t="shared" si="5"/>
        <v>-16932.169226941576</v>
      </c>
      <c r="AI44">
        <f t="shared" si="25"/>
        <v>-16933.895977343371</v>
      </c>
      <c r="AJ44">
        <f t="shared" si="7"/>
        <v>169.88415179199694</v>
      </c>
      <c r="AK44">
        <f t="shared" si="22"/>
        <v>37.662339009708383</v>
      </c>
      <c r="AL44">
        <f t="shared" si="26"/>
        <v>-16726.349486541665</v>
      </c>
      <c r="AN44">
        <f t="shared" si="27"/>
        <v>0</v>
      </c>
      <c r="AO44">
        <f t="shared" si="27"/>
        <v>0</v>
      </c>
      <c r="AP44">
        <f t="shared" si="27"/>
        <v>-1.6568783999348958E-2</v>
      </c>
      <c r="AQ44">
        <f t="shared" si="27"/>
        <v>-162.47018345571482</v>
      </c>
      <c r="AR44">
        <f t="shared" si="27"/>
        <v>-162.48675223971418</v>
      </c>
      <c r="AS44">
        <f t="shared" si="27"/>
        <v>1.6300988336418711</v>
      </c>
      <c r="AT44">
        <f t="shared" si="27"/>
        <v>0.36138353250937294</v>
      </c>
      <c r="AU44">
        <f t="shared" si="23"/>
        <v>-160.4952698735629</v>
      </c>
      <c r="AW44">
        <v>41</v>
      </c>
      <c r="AX44">
        <f>IF(Z44&gt;0, (R44*SUMPRODUCT(K44:$K$98, X44:$X$98)-K44*$AZ$3)/Z44, 0)</f>
        <v>2665.0439913755713</v>
      </c>
    </row>
    <row r="45" spans="5:50" x14ac:dyDescent="0.25">
      <c r="E45">
        <v>2045</v>
      </c>
      <c r="F45" s="5">
        <f>EconomicRates!C85</f>
        <v>3.5571999999999999E-2</v>
      </c>
      <c r="G45" s="5">
        <f>EconomicRates!D85</f>
        <v>7.0000000000000007E-2</v>
      </c>
      <c r="H45" s="5">
        <f t="shared" si="10"/>
        <v>0.12000000000000001</v>
      </c>
      <c r="I45" s="5">
        <f t="shared" si="11"/>
        <v>1.1200000000000001</v>
      </c>
      <c r="J45">
        <f t="shared" si="12"/>
        <v>0.89285714285714279</v>
      </c>
      <c r="K45">
        <f t="shared" si="20"/>
        <v>8.5672817142017025E-3</v>
      </c>
      <c r="L45" s="2">
        <v>42</v>
      </c>
      <c r="M45" s="6">
        <v>0.21714087100000001</v>
      </c>
      <c r="Q45" s="4">
        <f t="shared" si="21"/>
        <v>12.5</v>
      </c>
      <c r="R45">
        <f t="shared" si="0"/>
        <v>500000</v>
      </c>
      <c r="S45">
        <f t="shared" si="1"/>
        <v>2162.4583139815704</v>
      </c>
      <c r="U45">
        <f t="shared" si="13"/>
        <v>0.21714087100000001</v>
      </c>
      <c r="V45">
        <f t="shared" si="14"/>
        <v>0.01</v>
      </c>
      <c r="W45">
        <f t="shared" si="15"/>
        <v>0.13814003214347959</v>
      </c>
      <c r="X45">
        <f t="shared" si="16"/>
        <v>2.9995846899603155E-2</v>
      </c>
      <c r="Y45">
        <f t="shared" si="17"/>
        <v>1.381400321434796E-3</v>
      </c>
      <c r="Z45">
        <f t="shared" si="18"/>
        <v>0.10676278492244162</v>
      </c>
      <c r="AB45">
        <f t="shared" si="19"/>
        <v>368.14926263240852</v>
      </c>
      <c r="AC45">
        <f t="shared" si="2"/>
        <v>230.87007187936013</v>
      </c>
      <c r="AE45">
        <f t="shared" si="3"/>
        <v>0</v>
      </c>
      <c r="AF45">
        <f t="shared" si="24"/>
        <v>0</v>
      </c>
      <c r="AG45">
        <f t="shared" si="24"/>
        <v>-1.3345348115305202</v>
      </c>
      <c r="AH45">
        <f t="shared" si="5"/>
        <v>-14997.923449801578</v>
      </c>
      <c r="AI45">
        <f t="shared" si="25"/>
        <v>-14999.257984613108</v>
      </c>
      <c r="AJ45">
        <f t="shared" si="7"/>
        <v>137.2791907530484</v>
      </c>
      <c r="AK45">
        <f t="shared" si="22"/>
        <v>25.770448384268597</v>
      </c>
      <c r="AL45">
        <f t="shared" si="26"/>
        <v>-14836.208345475792</v>
      </c>
      <c r="AN45">
        <f t="shared" si="27"/>
        <v>0</v>
      </c>
      <c r="AO45">
        <f t="shared" si="27"/>
        <v>0</v>
      </c>
      <c r="AP45">
        <f t="shared" si="27"/>
        <v>-1.143333568779104E-2</v>
      </c>
      <c r="AQ45">
        <f t="shared" si="27"/>
        <v>-128.49143532248198</v>
      </c>
      <c r="AR45">
        <f t="shared" si="27"/>
        <v>-128.50286865816977</v>
      </c>
      <c r="AS45">
        <f t="shared" si="27"/>
        <v>1.176109500678999</v>
      </c>
      <c r="AT45">
        <f t="shared" si="27"/>
        <v>0.22078269120932317</v>
      </c>
      <c r="AU45">
        <f t="shared" si="23"/>
        <v>-127.10597646628145</v>
      </c>
      <c r="AW45">
        <v>42</v>
      </c>
      <c r="AX45">
        <f>IF(Z45&gt;0, (R45*SUMPRODUCT(K45:$K$98, X45:$X$98)-K45*$AZ$3)/Z45, 0)</f>
        <v>2162.4583139815704</v>
      </c>
    </row>
    <row r="46" spans="5:50" x14ac:dyDescent="0.25">
      <c r="E46">
        <v>2046</v>
      </c>
      <c r="F46" s="5">
        <f>EconomicRates!C86</f>
        <v>3.5571999999999999E-2</v>
      </c>
      <c r="G46" s="5">
        <f>EconomicRates!D86</f>
        <v>7.0000000000000007E-2</v>
      </c>
      <c r="H46" s="5">
        <f t="shared" si="10"/>
        <v>0.12000000000000001</v>
      </c>
      <c r="I46" s="5">
        <f t="shared" si="11"/>
        <v>1.1200000000000001</v>
      </c>
      <c r="J46">
        <f t="shared" si="12"/>
        <v>0.89285714285714279</v>
      </c>
      <c r="K46">
        <f t="shared" si="20"/>
        <v>7.6493586733943769E-3</v>
      </c>
      <c r="L46" s="2">
        <v>43</v>
      </c>
      <c r="M46" s="6">
        <v>0.240684854</v>
      </c>
      <c r="Q46" s="4">
        <f t="shared" si="21"/>
        <v>12.5</v>
      </c>
      <c r="R46">
        <f t="shared" si="0"/>
        <v>500000</v>
      </c>
      <c r="S46">
        <f t="shared" si="1"/>
        <v>1560.9024911437855</v>
      </c>
      <c r="U46">
        <f t="shared" si="13"/>
        <v>0.240684854</v>
      </c>
      <c r="V46">
        <f t="shared" si="14"/>
        <v>0.01</v>
      </c>
      <c r="W46">
        <f t="shared" si="15"/>
        <v>0.10676278492244162</v>
      </c>
      <c r="X46">
        <f t="shared" si="16"/>
        <v>2.5696185301691262E-2</v>
      </c>
      <c r="Y46">
        <f t="shared" si="17"/>
        <v>1.0676278492244163E-3</v>
      </c>
      <c r="Z46">
        <f t="shared" si="18"/>
        <v>7.9998971771525942E-2</v>
      </c>
      <c r="AB46">
        <f t="shared" si="19"/>
        <v>230.87007187936013</v>
      </c>
      <c r="AC46">
        <f t="shared" si="2"/>
        <v>124.87059432711622</v>
      </c>
      <c r="AE46">
        <f t="shared" si="3"/>
        <v>0</v>
      </c>
      <c r="AF46">
        <f t="shared" si="24"/>
        <v>0</v>
      </c>
      <c r="AG46">
        <f t="shared" si="24"/>
        <v>-0.99998714714407433</v>
      </c>
      <c r="AH46">
        <f t="shared" si="5"/>
        <v>-12848.09265084563</v>
      </c>
      <c r="AI46">
        <f t="shared" si="25"/>
        <v>-12849.092637992775</v>
      </c>
      <c r="AJ46">
        <f t="shared" si="7"/>
        <v>105.9994775522439</v>
      </c>
      <c r="AK46">
        <f t="shared" si="22"/>
        <v>16.16090503155521</v>
      </c>
      <c r="AL46">
        <f t="shared" si="26"/>
        <v>-12726.932255408976</v>
      </c>
      <c r="AN46">
        <f t="shared" si="27"/>
        <v>0</v>
      </c>
      <c r="AO46">
        <f t="shared" si="27"/>
        <v>0</v>
      </c>
      <c r="AP46">
        <f t="shared" si="27"/>
        <v>-7.6492603572894243E-3</v>
      </c>
      <c r="AQ46">
        <f t="shared" si="27"/>
        <v>-98.279668955320574</v>
      </c>
      <c r="AR46">
        <f t="shared" si="27"/>
        <v>-98.287318215677871</v>
      </c>
      <c r="AS46">
        <f t="shared" si="27"/>
        <v>0.8108280229895295</v>
      </c>
      <c r="AT46">
        <f t="shared" si="27"/>
        <v>0.12362055907302967</v>
      </c>
      <c r="AU46">
        <f t="shared" si="23"/>
        <v>-97.352869633615313</v>
      </c>
      <c r="AW46">
        <v>43</v>
      </c>
      <c r="AX46">
        <f>IF(Z46&gt;0, (R46*SUMPRODUCT(K46:$K$98, X46:$X$98)-K46*$AZ$3)/Z46, 0)</f>
        <v>1560.9024911437855</v>
      </c>
    </row>
    <row r="47" spans="5:50" x14ac:dyDescent="0.25">
      <c r="E47">
        <v>2047</v>
      </c>
      <c r="F47" s="5">
        <f>EconomicRates!C87</f>
        <v>3.5571999999999999E-2</v>
      </c>
      <c r="G47" s="5">
        <f>EconomicRates!D87</f>
        <v>7.0000000000000007E-2</v>
      </c>
      <c r="H47" s="5">
        <f t="shared" si="10"/>
        <v>0.12000000000000001</v>
      </c>
      <c r="I47" s="5">
        <f t="shared" si="11"/>
        <v>1.1200000000000001</v>
      </c>
      <c r="J47">
        <f t="shared" si="12"/>
        <v>0.89285714285714279</v>
      </c>
      <c r="K47">
        <f t="shared" si="20"/>
        <v>6.8297845298164071E-3</v>
      </c>
      <c r="L47" s="2">
        <v>44</v>
      </c>
      <c r="M47" s="6">
        <v>0.26560892699999999</v>
      </c>
      <c r="Q47" s="4">
        <f t="shared" si="21"/>
        <v>12.5</v>
      </c>
      <c r="R47">
        <f t="shared" si="0"/>
        <v>500000</v>
      </c>
      <c r="S47">
        <f t="shared" si="1"/>
        <v>805.39421579193606</v>
      </c>
      <c r="U47">
        <f t="shared" si="13"/>
        <v>0.26560892699999999</v>
      </c>
      <c r="V47">
        <f t="shared" si="14"/>
        <v>0.01</v>
      </c>
      <c r="W47">
        <f t="shared" si="15"/>
        <v>7.9998971771525942E-2</v>
      </c>
      <c r="X47">
        <f t="shared" si="16"/>
        <v>2.1248441053338295E-2</v>
      </c>
      <c r="Y47">
        <f t="shared" si="17"/>
        <v>7.9998971771525948E-4</v>
      </c>
      <c r="Z47">
        <f t="shared" si="18"/>
        <v>5.7950541000472387E-2</v>
      </c>
      <c r="AB47">
        <f t="shared" si="19"/>
        <v>124.87059432711622</v>
      </c>
      <c r="AC47">
        <f t="shared" si="2"/>
        <v>46.673030523793898</v>
      </c>
      <c r="AE47">
        <f t="shared" si="3"/>
        <v>0</v>
      </c>
      <c r="AF47">
        <f t="shared" si="24"/>
        <v>0</v>
      </c>
      <c r="AG47">
        <f t="shared" si="24"/>
        <v>-0.7243817625059048</v>
      </c>
      <c r="AH47">
        <f t="shared" si="5"/>
        <v>-10624.220526669147</v>
      </c>
      <c r="AI47">
        <f t="shared" si="25"/>
        <v>-10624.944908431653</v>
      </c>
      <c r="AJ47">
        <f t="shared" si="7"/>
        <v>78.197563803322325</v>
      </c>
      <c r="AK47">
        <f t="shared" si="22"/>
        <v>8.7409416028981362</v>
      </c>
      <c r="AL47">
        <f t="shared" si="26"/>
        <v>-10538.006403025433</v>
      </c>
      <c r="AN47">
        <f t="shared" si="27"/>
        <v>0</v>
      </c>
      <c r="AO47">
        <f t="shared" si="27"/>
        <v>0</v>
      </c>
      <c r="AP47">
        <f t="shared" si="27"/>
        <v>-4.9473713552439713E-3</v>
      </c>
      <c r="AQ47">
        <f t="shared" si="27"/>
        <v>-72.561136994402858</v>
      </c>
      <c r="AR47">
        <f t="shared" si="27"/>
        <v>-72.566084365758101</v>
      </c>
      <c r="AS47">
        <f t="shared" si="27"/>
        <v>0.5340725115332623</v>
      </c>
      <c r="AT47">
        <f t="shared" si="27"/>
        <v>5.9698747735502315E-2</v>
      </c>
      <c r="AU47">
        <f t="shared" si="23"/>
        <v>-71.972313106489338</v>
      </c>
      <c r="AW47">
        <v>44</v>
      </c>
      <c r="AX47">
        <f>IF(Z47&gt;0, (R47*SUMPRODUCT(K47:$K$98, X47:$X$98)-K47*$AZ$3)/Z47, 0)</f>
        <v>805.39421579193606</v>
      </c>
    </row>
    <row r="48" spans="5:50" x14ac:dyDescent="0.25">
      <c r="E48">
        <v>2048</v>
      </c>
      <c r="F48" s="5">
        <f>EconomicRates!C88</f>
        <v>3.5571999999999999E-2</v>
      </c>
      <c r="G48" s="5">
        <f>EconomicRates!D88</f>
        <v>7.0000000000000007E-2</v>
      </c>
      <c r="H48" s="5">
        <f t="shared" si="10"/>
        <v>0.12000000000000001</v>
      </c>
      <c r="I48" s="5">
        <f t="shared" si="11"/>
        <v>1.1200000000000001</v>
      </c>
      <c r="J48">
        <f t="shared" si="12"/>
        <v>0.89285714285714279</v>
      </c>
      <c r="K48">
        <f t="shared" si="20"/>
        <v>6.0980219016217915E-3</v>
      </c>
      <c r="L48" s="2">
        <v>45</v>
      </c>
      <c r="M48" s="6">
        <v>0.29099302900000001</v>
      </c>
      <c r="Q48" s="4">
        <f t="shared" si="21"/>
        <v>12.5</v>
      </c>
      <c r="R48">
        <f t="shared" si="0"/>
        <v>500000</v>
      </c>
      <c r="S48">
        <f t="shared" si="1"/>
        <v>-196.44732939545563</v>
      </c>
      <c r="U48">
        <f t="shared" si="13"/>
        <v>0.29099302900000001</v>
      </c>
      <c r="V48">
        <f t="shared" si="14"/>
        <v>0.01</v>
      </c>
      <c r="W48">
        <f t="shared" si="15"/>
        <v>5.7950541000472387E-2</v>
      </c>
      <c r="X48">
        <f t="shared" si="16"/>
        <v>1.686320345791615E-2</v>
      </c>
      <c r="Y48">
        <f t="shared" si="17"/>
        <v>5.7950541000472387E-4</v>
      </c>
      <c r="Z48">
        <f t="shared" si="18"/>
        <v>4.0507832132551512E-2</v>
      </c>
      <c r="AB48">
        <f t="shared" si="19"/>
        <v>46.673030523793898</v>
      </c>
      <c r="AC48">
        <f t="shared" si="2"/>
        <v>-7.9576554420391687</v>
      </c>
      <c r="AE48">
        <f t="shared" si="3"/>
        <v>0</v>
      </c>
      <c r="AF48">
        <f t="shared" si="24"/>
        <v>0</v>
      </c>
      <c r="AG48">
        <f t="shared" si="24"/>
        <v>-0.50634790165689392</v>
      </c>
      <c r="AH48">
        <f t="shared" si="5"/>
        <v>-8431.6017289580741</v>
      </c>
      <c r="AI48">
        <f t="shared" si="25"/>
        <v>-8432.1080768597312</v>
      </c>
      <c r="AJ48">
        <f t="shared" si="7"/>
        <v>54.630685965833067</v>
      </c>
      <c r="AK48">
        <f t="shared" si="22"/>
        <v>3.2671121366655731</v>
      </c>
      <c r="AL48">
        <f t="shared" si="26"/>
        <v>-8374.210278757233</v>
      </c>
      <c r="AN48">
        <f t="shared" si="27"/>
        <v>0</v>
      </c>
      <c r="AO48">
        <f t="shared" si="27"/>
        <v>0</v>
      </c>
      <c r="AP48">
        <f t="shared" si="27"/>
        <v>-3.0877205941439762E-3</v>
      </c>
      <c r="AQ48">
        <f t="shared" si="27"/>
        <v>-51.416092008938499</v>
      </c>
      <c r="AR48">
        <f t="shared" si="27"/>
        <v>-51.419179729532644</v>
      </c>
      <c r="AS48">
        <f t="shared" si="27"/>
        <v>0.33313911952027225</v>
      </c>
      <c r="AT48">
        <f t="shared" si="27"/>
        <v>1.9922921364441033E-2</v>
      </c>
      <c r="AU48">
        <f t="shared" si="23"/>
        <v>-51.066117688647935</v>
      </c>
      <c r="AW48">
        <v>45</v>
      </c>
      <c r="AX48">
        <f>IF(Z48&gt;0, (R48*SUMPRODUCT(K48:$K$98, X48:$X$98)-K48*$AZ$3)/Z48, 0)</f>
        <v>-196.44732939545563</v>
      </c>
    </row>
    <row r="49" spans="5:50" x14ac:dyDescent="0.25">
      <c r="E49">
        <v>2049</v>
      </c>
      <c r="F49" s="5">
        <f>EconomicRates!C89</f>
        <v>3.5571999999999999E-2</v>
      </c>
      <c r="G49" s="5">
        <f>EconomicRates!D89</f>
        <v>7.0000000000000007E-2</v>
      </c>
      <c r="H49" s="5">
        <f t="shared" si="10"/>
        <v>0.12000000000000001</v>
      </c>
      <c r="I49" s="5">
        <f t="shared" si="11"/>
        <v>1.1200000000000001</v>
      </c>
      <c r="J49">
        <f t="shared" si="12"/>
        <v>0.89285714285714279</v>
      </c>
      <c r="K49">
        <f t="shared" si="20"/>
        <v>5.4446624121623132E-3</v>
      </c>
      <c r="L49" s="2">
        <v>46</v>
      </c>
      <c r="M49" s="6">
        <v>0.31752069599999999</v>
      </c>
      <c r="Q49" s="4">
        <f t="shared" si="21"/>
        <v>12.5</v>
      </c>
      <c r="R49">
        <f t="shared" si="0"/>
        <v>500000</v>
      </c>
      <c r="S49">
        <f t="shared" si="1"/>
        <v>-1591.8992532837231</v>
      </c>
      <c r="U49">
        <f t="shared" si="13"/>
        <v>0.31752069599999999</v>
      </c>
      <c r="V49">
        <f t="shared" si="14"/>
        <v>0.01</v>
      </c>
      <c r="W49">
        <f t="shared" si="15"/>
        <v>4.0507832132551512E-2</v>
      </c>
      <c r="X49">
        <f t="shared" si="16"/>
        <v>1.286207505217892E-2</v>
      </c>
      <c r="Y49">
        <f t="shared" si="17"/>
        <v>4.0507832132551515E-4</v>
      </c>
      <c r="Z49">
        <f t="shared" si="18"/>
        <v>2.7240678759047076E-2</v>
      </c>
      <c r="AB49">
        <f t="shared" si="19"/>
        <v>-7.9576554420391687</v>
      </c>
      <c r="AC49">
        <f t="shared" si="2"/>
        <v>-43.364416175468818</v>
      </c>
      <c r="AE49">
        <f t="shared" si="3"/>
        <v>0</v>
      </c>
      <c r="AF49">
        <f t="shared" si="24"/>
        <v>0</v>
      </c>
      <c r="AG49">
        <f t="shared" si="24"/>
        <v>-0.34050848448808846</v>
      </c>
      <c r="AH49">
        <f t="shared" si="5"/>
        <v>-6431.0375260894598</v>
      </c>
      <c r="AI49">
        <f t="shared" si="25"/>
        <v>-6431.3780345739478</v>
      </c>
      <c r="AJ49">
        <f t="shared" si="7"/>
        <v>35.40676073342965</v>
      </c>
      <c r="AK49">
        <f t="shared" si="22"/>
        <v>-0.55703588094274181</v>
      </c>
      <c r="AL49">
        <f t="shared" si="26"/>
        <v>-6396.5283097214606</v>
      </c>
      <c r="AN49">
        <f t="shared" si="27"/>
        <v>0</v>
      </c>
      <c r="AO49">
        <f t="shared" si="27"/>
        <v>0</v>
      </c>
      <c r="AP49">
        <f t="shared" si="27"/>
        <v>-1.8539537465146493E-3</v>
      </c>
      <c r="AQ49">
        <f t="shared" si="27"/>
        <v>-35.014828289504592</v>
      </c>
      <c r="AR49">
        <f t="shared" si="27"/>
        <v>-35.016682243251111</v>
      </c>
      <c r="AS49">
        <f t="shared" si="27"/>
        <v>0.19277785930172894</v>
      </c>
      <c r="AT49">
        <f t="shared" si="27"/>
        <v>-3.0328723231946679E-3</v>
      </c>
      <c r="AU49">
        <f t="shared" si="23"/>
        <v>-34.826937256272572</v>
      </c>
      <c r="AW49">
        <v>46</v>
      </c>
      <c r="AX49">
        <f>IF(Z49&gt;0, (R49*SUMPRODUCT(K49:$K$98, X49:$X$98)-K49*$AZ$3)/Z49, 0)</f>
        <v>-1591.8992532837231</v>
      </c>
    </row>
    <row r="50" spans="5:50" x14ac:dyDescent="0.25">
      <c r="E50">
        <v>2050</v>
      </c>
      <c r="F50" s="5">
        <f>EconomicRates!C90</f>
        <v>3.5571999999999999E-2</v>
      </c>
      <c r="G50" s="5">
        <f>EconomicRates!D90</f>
        <v>7.0000000000000007E-2</v>
      </c>
      <c r="H50" s="5">
        <f t="shared" si="10"/>
        <v>0.12000000000000001</v>
      </c>
      <c r="I50" s="5">
        <f t="shared" si="11"/>
        <v>1.1200000000000001</v>
      </c>
      <c r="J50">
        <f t="shared" si="12"/>
        <v>0.89285714285714279</v>
      </c>
      <c r="K50">
        <f t="shared" si="20"/>
        <v>4.8613057251449222E-3</v>
      </c>
      <c r="L50" s="2">
        <v>47</v>
      </c>
      <c r="M50" s="6">
        <v>0.344227385</v>
      </c>
      <c r="Q50" s="4">
        <f t="shared" si="21"/>
        <v>12.5</v>
      </c>
      <c r="R50">
        <f t="shared" si="0"/>
        <v>500000</v>
      </c>
      <c r="S50">
        <f t="shared" si="1"/>
        <v>-3643.0085139978887</v>
      </c>
      <c r="U50">
        <f t="shared" si="13"/>
        <v>0.344227385</v>
      </c>
      <c r="V50">
        <f t="shared" si="14"/>
        <v>0.01</v>
      </c>
      <c r="W50">
        <f t="shared" si="15"/>
        <v>2.7240678759047076E-2</v>
      </c>
      <c r="X50">
        <f t="shared" si="16"/>
        <v>9.3769876148518203E-3</v>
      </c>
      <c r="Y50">
        <f t="shared" si="17"/>
        <v>2.7240678759047075E-4</v>
      </c>
      <c r="Z50">
        <f t="shared" si="18"/>
        <v>1.7591284356604783E-2</v>
      </c>
      <c r="AB50">
        <f t="shared" si="19"/>
        <v>-43.364416175468818</v>
      </c>
      <c r="AC50">
        <f t="shared" si="2"/>
        <v>-64.085198683269098</v>
      </c>
      <c r="AE50">
        <f t="shared" si="3"/>
        <v>0</v>
      </c>
      <c r="AF50">
        <f t="shared" si="24"/>
        <v>0</v>
      </c>
      <c r="AG50">
        <f t="shared" si="24"/>
        <v>-0.21989105445755977</v>
      </c>
      <c r="AH50">
        <f t="shared" si="5"/>
        <v>-4688.4938074259098</v>
      </c>
      <c r="AI50">
        <f t="shared" si="25"/>
        <v>-4688.7136984803674</v>
      </c>
      <c r="AJ50">
        <f t="shared" si="7"/>
        <v>20.72078250780028</v>
      </c>
      <c r="AK50">
        <f t="shared" si="22"/>
        <v>-3.0355091322828174</v>
      </c>
      <c r="AL50">
        <f t="shared" si="26"/>
        <v>-4671.0284251048497</v>
      </c>
      <c r="AN50">
        <f t="shared" si="27"/>
        <v>0</v>
      </c>
      <c r="AO50">
        <f t="shared" si="27"/>
        <v>0</v>
      </c>
      <c r="AP50">
        <f t="shared" si="27"/>
        <v>-1.0689576419426893E-3</v>
      </c>
      <c r="AQ50">
        <f t="shared" si="27"/>
        <v>-22.792201788346091</v>
      </c>
      <c r="AR50">
        <f t="shared" si="27"/>
        <v>-22.793270745988032</v>
      </c>
      <c r="AS50">
        <f t="shared" si="27"/>
        <v>0.10073005863465226</v>
      </c>
      <c r="AT50">
        <f t="shared" si="27"/>
        <v>-1.4756537923496155E-2</v>
      </c>
      <c r="AU50">
        <f t="shared" si="23"/>
        <v>-22.707297225276875</v>
      </c>
      <c r="AW50">
        <v>47</v>
      </c>
      <c r="AX50">
        <f>IF(Z50&gt;0, (R50*SUMPRODUCT(K50:$K$98, X50:$X$98)-K50*$AZ$3)/Z50, 0)</f>
        <v>-3643.0085139978887</v>
      </c>
    </row>
    <row r="51" spans="5:50" x14ac:dyDescent="0.25">
      <c r="E51">
        <v>2051</v>
      </c>
      <c r="F51" s="5">
        <f>EconomicRates!C91</f>
        <v>3.5571999999999999E-2</v>
      </c>
      <c r="G51" s="5">
        <f>EconomicRates!D91</f>
        <v>7.0000000000000007E-2</v>
      </c>
      <c r="H51" s="5">
        <f t="shared" si="10"/>
        <v>0.12000000000000001</v>
      </c>
      <c r="I51" s="5">
        <f t="shared" si="11"/>
        <v>1.1200000000000001</v>
      </c>
      <c r="J51">
        <f t="shared" si="12"/>
        <v>0.89285714285714279</v>
      </c>
      <c r="K51">
        <f t="shared" si="20"/>
        <v>4.3404515403079663E-3</v>
      </c>
      <c r="L51" s="2">
        <v>48</v>
      </c>
      <c r="M51" s="6">
        <v>0.370496828</v>
      </c>
      <c r="Q51" s="4">
        <f t="shared" si="21"/>
        <v>12.5</v>
      </c>
      <c r="R51">
        <f t="shared" si="0"/>
        <v>500000</v>
      </c>
      <c r="S51">
        <f t="shared" si="1"/>
        <v>-6800.8658287553235</v>
      </c>
      <c r="U51">
        <f t="shared" si="13"/>
        <v>0.370496828</v>
      </c>
      <c r="V51">
        <f t="shared" si="14"/>
        <v>0.01</v>
      </c>
      <c r="W51">
        <f t="shared" si="15"/>
        <v>1.7591284356604783E-2</v>
      </c>
      <c r="X51">
        <f t="shared" si="16"/>
        <v>6.5175150545680929E-3</v>
      </c>
      <c r="Y51">
        <f t="shared" si="17"/>
        <v>1.7591284356604782E-4</v>
      </c>
      <c r="Z51">
        <f t="shared" si="18"/>
        <v>1.0897856458470643E-2</v>
      </c>
      <c r="AB51">
        <f t="shared" si="19"/>
        <v>-64.085198683269098</v>
      </c>
      <c r="AC51">
        <f t="shared" si="2"/>
        <v>-74.114859595093506</v>
      </c>
      <c r="AE51">
        <f t="shared" si="3"/>
        <v>0</v>
      </c>
      <c r="AF51">
        <f t="shared" si="24"/>
        <v>0</v>
      </c>
      <c r="AG51">
        <f t="shared" si="24"/>
        <v>-0.13622320573088303</v>
      </c>
      <c r="AH51">
        <f t="shared" si="5"/>
        <v>-3258.7575272840463</v>
      </c>
      <c r="AI51">
        <f t="shared" si="25"/>
        <v>-3258.8937504897772</v>
      </c>
      <c r="AJ51">
        <f t="shared" si="7"/>
        <v>10.029660911824408</v>
      </c>
      <c r="AK51">
        <f t="shared" si="22"/>
        <v>-4.4859639078288369</v>
      </c>
      <c r="AL51">
        <f t="shared" si="26"/>
        <v>-3253.3500534857817</v>
      </c>
      <c r="AN51">
        <f t="shared" si="27"/>
        <v>0</v>
      </c>
      <c r="AO51">
        <f t="shared" si="27"/>
        <v>0</v>
      </c>
      <c r="AP51">
        <f t="shared" si="27"/>
        <v>-5.9127022314030026E-4</v>
      </c>
      <c r="AQ51">
        <f t="shared" si="27"/>
        <v>-14.144479128790218</v>
      </c>
      <c r="AR51">
        <f t="shared" si="27"/>
        <v>-14.145070399013358</v>
      </c>
      <c r="AS51">
        <f t="shared" si="27"/>
        <v>4.3533257153494855E-2</v>
      </c>
      <c r="AT51">
        <f t="shared" si="27"/>
        <v>-1.9471108953501619E-2</v>
      </c>
      <c r="AU51">
        <f t="shared" si="23"/>
        <v>-14.121008250813366</v>
      </c>
      <c r="AW51">
        <v>48</v>
      </c>
      <c r="AX51">
        <f>IF(Z51&gt;0, (R51*SUMPRODUCT(K51:$K$98, X51:$X$98)-K51*$AZ$3)/Z51, 0)</f>
        <v>-6800.8658287553235</v>
      </c>
    </row>
    <row r="52" spans="5:50" x14ac:dyDescent="0.25">
      <c r="E52">
        <v>2052</v>
      </c>
      <c r="F52" s="5">
        <f>EconomicRates!C92</f>
        <v>3.5571999999999999E-2</v>
      </c>
      <c r="G52" s="5">
        <f>EconomicRates!D92</f>
        <v>7.0000000000000007E-2</v>
      </c>
      <c r="H52" s="5">
        <f t="shared" si="10"/>
        <v>0.12000000000000001</v>
      </c>
      <c r="I52" s="5">
        <f t="shared" si="11"/>
        <v>1.1200000000000001</v>
      </c>
      <c r="J52">
        <f t="shared" si="12"/>
        <v>0.89285714285714279</v>
      </c>
      <c r="K52">
        <f t="shared" si="20"/>
        <v>3.8754031609892553E-3</v>
      </c>
      <c r="L52" s="2">
        <v>49</v>
      </c>
      <c r="M52" s="6">
        <v>0.397394472</v>
      </c>
      <c r="Q52" s="4">
        <f t="shared" si="21"/>
        <v>12.5</v>
      </c>
      <c r="R52">
        <f t="shared" si="0"/>
        <v>500000</v>
      </c>
      <c r="S52">
        <f t="shared" si="1"/>
        <v>-11901.930306713246</v>
      </c>
      <c r="U52">
        <f t="shared" si="13"/>
        <v>0.397394472</v>
      </c>
      <c r="V52">
        <f t="shared" si="14"/>
        <v>0.01</v>
      </c>
      <c r="W52">
        <f t="shared" si="15"/>
        <v>1.0897856458470643E-2</v>
      </c>
      <c r="X52">
        <f t="shared" si="16"/>
        <v>4.330747913245731E-3</v>
      </c>
      <c r="Y52">
        <f t="shared" si="17"/>
        <v>1.0897856458470643E-4</v>
      </c>
      <c r="Z52">
        <f t="shared" si="18"/>
        <v>6.4581299806402053E-3</v>
      </c>
      <c r="AB52">
        <f t="shared" si="19"/>
        <v>-74.114859595093506</v>
      </c>
      <c r="AC52">
        <f t="shared" si="2"/>
        <v>-76.864212941275085</v>
      </c>
      <c r="AE52">
        <f t="shared" si="3"/>
        <v>0</v>
      </c>
      <c r="AF52">
        <f t="shared" si="24"/>
        <v>0</v>
      </c>
      <c r="AG52">
        <f t="shared" si="24"/>
        <v>-8.072662475800256E-2</v>
      </c>
      <c r="AH52">
        <f t="shared" si="5"/>
        <v>-2165.3739566228655</v>
      </c>
      <c r="AI52">
        <f t="shared" si="25"/>
        <v>-2165.4546832476235</v>
      </c>
      <c r="AJ52">
        <f t="shared" si="7"/>
        <v>2.7493533461815787</v>
      </c>
      <c r="AK52">
        <f t="shared" si="22"/>
        <v>-5.1880401716565459</v>
      </c>
      <c r="AL52">
        <f t="shared" si="26"/>
        <v>-2167.8933700730986</v>
      </c>
      <c r="AN52">
        <f t="shared" si="27"/>
        <v>0</v>
      </c>
      <c r="AO52">
        <f t="shared" si="27"/>
        <v>0</v>
      </c>
      <c r="AP52">
        <f t="shared" si="27"/>
        <v>-3.1284821676315659E-4</v>
      </c>
      <c r="AQ52">
        <f t="shared" si="27"/>
        <v>-8.3916970762200638</v>
      </c>
      <c r="AR52">
        <f t="shared" si="27"/>
        <v>-8.3920099244368274</v>
      </c>
      <c r="AS52">
        <f t="shared" si="27"/>
        <v>1.0654852648468476E-2</v>
      </c>
      <c r="AT52">
        <f t="shared" si="27"/>
        <v>-2.0105747280577017E-2</v>
      </c>
      <c r="AU52">
        <f t="shared" si="23"/>
        <v>-8.4014608190689355</v>
      </c>
      <c r="AW52">
        <v>49</v>
      </c>
      <c r="AX52">
        <f>IF(Z52&gt;0, (R52*SUMPRODUCT(K52:$K$98, X52:$X$98)-K52*$AZ$3)/Z52, 0)</f>
        <v>-11901.930306713246</v>
      </c>
    </row>
    <row r="53" spans="5:50" x14ac:dyDescent="0.25">
      <c r="E53">
        <v>2053</v>
      </c>
      <c r="F53" s="5">
        <f>EconomicRates!C93</f>
        <v>3.5571999999999999E-2</v>
      </c>
      <c r="G53" s="5">
        <f>EconomicRates!D93</f>
        <v>7.0000000000000007E-2</v>
      </c>
      <c r="H53" s="5">
        <f t="shared" si="10"/>
        <v>0.12000000000000001</v>
      </c>
      <c r="I53" s="5">
        <f t="shared" si="11"/>
        <v>1.1200000000000001</v>
      </c>
      <c r="J53">
        <f t="shared" si="12"/>
        <v>0.89285714285714279</v>
      </c>
      <c r="K53">
        <f t="shared" si="20"/>
        <v>3.4601813937404063E-3</v>
      </c>
      <c r="L53" s="2">
        <v>50</v>
      </c>
      <c r="M53" s="6">
        <v>0.424762996</v>
      </c>
      <c r="Q53" s="4">
        <f t="shared" si="21"/>
        <v>12.5</v>
      </c>
      <c r="R53">
        <f t="shared" si="0"/>
        <v>500000</v>
      </c>
      <c r="S53">
        <f t="shared" si="1"/>
        <v>-20568.218410236859</v>
      </c>
      <c r="U53">
        <f t="shared" si="13"/>
        <v>0.424762996</v>
      </c>
      <c r="V53">
        <f t="shared" si="14"/>
        <v>0.01</v>
      </c>
      <c r="W53">
        <f t="shared" si="15"/>
        <v>6.4581299806402053E-3</v>
      </c>
      <c r="X53">
        <f t="shared" si="16"/>
        <v>2.7431746391341555E-3</v>
      </c>
      <c r="Y53">
        <f t="shared" si="17"/>
        <v>6.4581299806402059E-5</v>
      </c>
      <c r="Z53">
        <f t="shared" si="18"/>
        <v>3.6503740416996477E-3</v>
      </c>
      <c r="AB53">
        <f t="shared" si="19"/>
        <v>-76.864212941275085</v>
      </c>
      <c r="AC53">
        <f t="shared" si="2"/>
        <v>-75.081690568737429</v>
      </c>
      <c r="AE53">
        <f t="shared" si="3"/>
        <v>0</v>
      </c>
      <c r="AF53">
        <f t="shared" si="24"/>
        <v>0</v>
      </c>
      <c r="AG53">
        <f t="shared" si="24"/>
        <v>-4.5629675521245597E-2</v>
      </c>
      <c r="AH53">
        <f t="shared" si="5"/>
        <v>-1371.5873195670777</v>
      </c>
      <c r="AI53">
        <f t="shared" si="25"/>
        <v>-1371.6329492425989</v>
      </c>
      <c r="AJ53">
        <f t="shared" si="7"/>
        <v>-1.782522372537656</v>
      </c>
      <c r="AK53">
        <f t="shared" si="22"/>
        <v>-5.3804949058892566</v>
      </c>
      <c r="AL53">
        <f t="shared" si="26"/>
        <v>-1378.7959665210258</v>
      </c>
      <c r="AN53">
        <f t="shared" si="27"/>
        <v>0</v>
      </c>
      <c r="AO53">
        <f t="shared" si="27"/>
        <v>0</v>
      </c>
      <c r="AP53">
        <f t="shared" si="27"/>
        <v>-1.5788695424102608E-4</v>
      </c>
      <c r="AQ53">
        <f t="shared" si="27"/>
        <v>-4.7459409230562786</v>
      </c>
      <c r="AR53">
        <f t="shared" si="27"/>
        <v>-4.7460988100105199</v>
      </c>
      <c r="AS53">
        <f t="shared" si="27"/>
        <v>-6.1678507473808021E-3</v>
      </c>
      <c r="AT53">
        <f t="shared" si="27"/>
        <v>-1.8617488362473043E-2</v>
      </c>
      <c r="AU53">
        <f t="shared" si="23"/>
        <v>-4.7708841491203735</v>
      </c>
      <c r="AW53">
        <v>50</v>
      </c>
      <c r="AX53">
        <f>IF(Z53&gt;0, (R53*SUMPRODUCT(K53:$K$98, X53:$X$98)-K53*$AZ$3)/Z53, 0)</f>
        <v>-20568.218410236859</v>
      </c>
    </row>
    <row r="54" spans="5:50" x14ac:dyDescent="0.25">
      <c r="E54">
        <v>2054</v>
      </c>
      <c r="F54" s="5">
        <f>EconomicRates!C94</f>
        <v>3.5571999999999999E-2</v>
      </c>
      <c r="G54" s="5">
        <f>EconomicRates!D94</f>
        <v>7.0000000000000007E-2</v>
      </c>
      <c r="H54" s="5">
        <f t="shared" si="10"/>
        <v>0.12000000000000001</v>
      </c>
      <c r="I54" s="5">
        <f t="shared" si="11"/>
        <v>1.1200000000000001</v>
      </c>
      <c r="J54">
        <f t="shared" si="12"/>
        <v>0.89285714285714279</v>
      </c>
      <c r="K54">
        <f t="shared" si="20"/>
        <v>3.0894476729825052E-3</v>
      </c>
      <c r="L54" s="2">
        <v>51</v>
      </c>
      <c r="M54" s="6">
        <v>0.45242554800000001</v>
      </c>
      <c r="Q54" s="4">
        <f t="shared" si="21"/>
        <v>12.5</v>
      </c>
      <c r="R54">
        <f t="shared" si="0"/>
        <v>500000</v>
      </c>
      <c r="S54">
        <f t="shared" si="1"/>
        <v>-36050.442271491564</v>
      </c>
      <c r="U54">
        <f t="shared" si="13"/>
        <v>0.45242554800000001</v>
      </c>
      <c r="V54">
        <f t="shared" si="14"/>
        <v>0.01</v>
      </c>
      <c r="W54">
        <f t="shared" si="15"/>
        <v>3.6503740416996477E-3</v>
      </c>
      <c r="X54">
        <f t="shared" si="16"/>
        <v>1.651522476220938E-3</v>
      </c>
      <c r="Y54">
        <f t="shared" si="17"/>
        <v>3.6503740416996478E-5</v>
      </c>
      <c r="Z54">
        <f t="shared" si="18"/>
        <v>1.9623478250617131E-3</v>
      </c>
      <c r="AB54">
        <f t="shared" si="19"/>
        <v>-75.081690568737429</v>
      </c>
      <c r="AC54">
        <f t="shared" si="2"/>
        <v>-70.743506983974314</v>
      </c>
      <c r="AE54">
        <f t="shared" si="3"/>
        <v>0</v>
      </c>
      <c r="AF54">
        <f t="shared" si="24"/>
        <v>0</v>
      </c>
      <c r="AG54">
        <f t="shared" si="24"/>
        <v>-2.4529347813271415E-2</v>
      </c>
      <c r="AH54">
        <f t="shared" si="5"/>
        <v>-825.76123811046898</v>
      </c>
      <c r="AI54">
        <f t="shared" si="25"/>
        <v>-825.78576745828229</v>
      </c>
      <c r="AJ54">
        <f t="shared" si="7"/>
        <v>-4.3381835847631152</v>
      </c>
      <c r="AK54">
        <f t="shared" si="22"/>
        <v>-5.2557183398116205</v>
      </c>
      <c r="AL54">
        <f t="shared" si="26"/>
        <v>-835.37966938285706</v>
      </c>
      <c r="AN54">
        <f t="shared" si="27"/>
        <v>0</v>
      </c>
      <c r="AO54">
        <f t="shared" si="27"/>
        <v>0</v>
      </c>
      <c r="AP54">
        <f t="shared" si="27"/>
        <v>-7.5782136521489874E-5</v>
      </c>
      <c r="AQ54">
        <f t="shared" si="27"/>
        <v>-2.5511461355195406</v>
      </c>
      <c r="AR54">
        <f t="shared" si="27"/>
        <v>-2.5512219176560622</v>
      </c>
      <c r="AS54">
        <f t="shared" si="27"/>
        <v>-1.3402591180917309E-2</v>
      </c>
      <c r="AT54">
        <f t="shared" si="27"/>
        <v>-1.6237266794782487E-2</v>
      </c>
      <c r="AU54">
        <f t="shared" si="23"/>
        <v>-2.5808617756317624</v>
      </c>
      <c r="AW54">
        <v>51</v>
      </c>
      <c r="AX54">
        <f>IF(Z54&gt;0, (R54*SUMPRODUCT(K54:$K$98, X54:$X$98)-K54*$AZ$3)/Z54, 0)</f>
        <v>-36050.442271491564</v>
      </c>
    </row>
    <row r="55" spans="5:50" x14ac:dyDescent="0.25">
      <c r="E55">
        <v>2055</v>
      </c>
      <c r="F55" s="5">
        <f>EconomicRates!C95</f>
        <v>3.5571999999999999E-2</v>
      </c>
      <c r="G55" s="5">
        <f>EconomicRates!D95</f>
        <v>7.0000000000000007E-2</v>
      </c>
      <c r="H55" s="5">
        <f t="shared" si="10"/>
        <v>0.12000000000000001</v>
      </c>
      <c r="I55" s="5">
        <f t="shared" si="11"/>
        <v>1.1200000000000001</v>
      </c>
      <c r="J55">
        <f t="shared" si="12"/>
        <v>0.89285714285714279</v>
      </c>
      <c r="K55">
        <f t="shared" si="20"/>
        <v>2.758435422305808E-3</v>
      </c>
      <c r="L55" s="2">
        <v>52</v>
      </c>
      <c r="M55" s="6">
        <v>0.48020744799999998</v>
      </c>
      <c r="Q55" s="4">
        <f t="shared" si="21"/>
        <v>12.5</v>
      </c>
      <c r="R55">
        <f t="shared" si="0"/>
        <v>500000</v>
      </c>
      <c r="S55">
        <f t="shared" si="1"/>
        <v>-65158.395975998421</v>
      </c>
      <c r="U55">
        <f t="shared" si="13"/>
        <v>0.48020744799999998</v>
      </c>
      <c r="V55">
        <f t="shared" si="14"/>
        <v>0.01</v>
      </c>
      <c r="W55">
        <f t="shared" si="15"/>
        <v>1.9623478250617131E-3</v>
      </c>
      <c r="X55">
        <f t="shared" si="16"/>
        <v>9.4233404116123563E-4</v>
      </c>
      <c r="Y55">
        <f t="shared" si="17"/>
        <v>1.9623478250617133E-5</v>
      </c>
      <c r="Z55">
        <f t="shared" si="18"/>
        <v>1.0003903056498603E-3</v>
      </c>
      <c r="AB55">
        <f t="shared" si="19"/>
        <v>-70.743506983974314</v>
      </c>
      <c r="AC55">
        <f t="shared" si="2"/>
        <v>-65.183827666083687</v>
      </c>
      <c r="AE55">
        <f t="shared" si="3"/>
        <v>0</v>
      </c>
      <c r="AF55">
        <f t="shared" si="24"/>
        <v>0</v>
      </c>
      <c r="AG55">
        <f t="shared" si="24"/>
        <v>-1.2504878820623254E-2</v>
      </c>
      <c r="AH55">
        <f t="shared" si="5"/>
        <v>-471.16702058061782</v>
      </c>
      <c r="AI55">
        <f t="shared" si="25"/>
        <v>-471.17952545943842</v>
      </c>
      <c r="AJ55">
        <f t="shared" si="7"/>
        <v>-5.5596793178906267</v>
      </c>
      <c r="AK55">
        <f t="shared" si="22"/>
        <v>-4.9520454888782028</v>
      </c>
      <c r="AL55">
        <f t="shared" si="26"/>
        <v>-481.69125026620725</v>
      </c>
      <c r="AN55">
        <f t="shared" si="27"/>
        <v>0</v>
      </c>
      <c r="AO55">
        <f t="shared" si="27"/>
        <v>0</v>
      </c>
      <c r="AP55">
        <f t="shared" si="27"/>
        <v>-3.4493900690448856E-5</v>
      </c>
      <c r="AQ55">
        <f t="shared" si="27"/>
        <v>-1.2996837993918657</v>
      </c>
      <c r="AR55">
        <f t="shared" si="27"/>
        <v>-1.2997182932925562</v>
      </c>
      <c r="AS55">
        <f t="shared" si="27"/>
        <v>-1.5336016367130497E-2</v>
      </c>
      <c r="AT55">
        <f t="shared" si="27"/>
        <v>-1.3659897689391317E-2</v>
      </c>
      <c r="AU55">
        <f t="shared" si="23"/>
        <v>-1.3287142073490781</v>
      </c>
      <c r="AW55">
        <v>52</v>
      </c>
      <c r="AX55">
        <f>IF(Z55&gt;0, (R55*SUMPRODUCT(K55:$K$98, X55:$X$98)-K55*$AZ$3)/Z55, 0)</f>
        <v>-65158.395975998421</v>
      </c>
    </row>
    <row r="56" spans="5:50" x14ac:dyDescent="0.25">
      <c r="E56">
        <v>2056</v>
      </c>
      <c r="F56" s="5">
        <f>EconomicRates!C96</f>
        <v>3.5571999999999999E-2</v>
      </c>
      <c r="G56" s="5">
        <f>EconomicRates!D96</f>
        <v>7.0000000000000007E-2</v>
      </c>
      <c r="H56" s="5">
        <f t="shared" si="10"/>
        <v>0.12000000000000001</v>
      </c>
      <c r="I56" s="5">
        <f t="shared" si="11"/>
        <v>1.1200000000000001</v>
      </c>
      <c r="J56">
        <f t="shared" si="12"/>
        <v>0.89285714285714279</v>
      </c>
      <c r="K56">
        <f t="shared" si="20"/>
        <v>2.4628887699159E-3</v>
      </c>
      <c r="L56" s="2">
        <v>53</v>
      </c>
      <c r="M56" s="6">
        <v>0.508136904</v>
      </c>
      <c r="Q56" s="4">
        <f t="shared" si="21"/>
        <v>12.5</v>
      </c>
      <c r="R56">
        <f t="shared" si="0"/>
        <v>500000</v>
      </c>
      <c r="S56">
        <f t="shared" si="1"/>
        <v>-122895.05082747388</v>
      </c>
      <c r="U56">
        <f t="shared" si="13"/>
        <v>0.508136904</v>
      </c>
      <c r="V56">
        <f t="shared" si="14"/>
        <v>0.01</v>
      </c>
      <c r="W56">
        <f t="shared" si="15"/>
        <v>1.0003903056498603E-3</v>
      </c>
      <c r="X56">
        <f t="shared" si="16"/>
        <v>5.0833523270453376E-4</v>
      </c>
      <c r="Y56">
        <f t="shared" si="17"/>
        <v>1.0003903056498603E-5</v>
      </c>
      <c r="Z56">
        <f t="shared" si="18"/>
        <v>4.8205116988882799E-4</v>
      </c>
      <c r="AB56">
        <f t="shared" si="19"/>
        <v>-65.183827666083687</v>
      </c>
      <c r="AC56">
        <f t="shared" si="2"/>
        <v>-59.241703024930764</v>
      </c>
      <c r="AE56">
        <f t="shared" si="3"/>
        <v>0</v>
      </c>
      <c r="AF56">
        <f t="shared" si="24"/>
        <v>0</v>
      </c>
      <c r="AG56">
        <f t="shared" si="24"/>
        <v>-6.0256396236103502E-3</v>
      </c>
      <c r="AH56">
        <f t="shared" si="5"/>
        <v>-254.16761635226689</v>
      </c>
      <c r="AI56">
        <f t="shared" si="25"/>
        <v>-254.17364199189049</v>
      </c>
      <c r="AJ56">
        <f t="shared" si="7"/>
        <v>-5.9421246411529225</v>
      </c>
      <c r="AK56">
        <f t="shared" si="22"/>
        <v>-4.5628679366258584</v>
      </c>
      <c r="AL56">
        <f t="shared" si="26"/>
        <v>-264.67863456966927</v>
      </c>
      <c r="AN56">
        <f t="shared" si="27"/>
        <v>0</v>
      </c>
      <c r="AO56">
        <f t="shared" si="27"/>
        <v>0</v>
      </c>
      <c r="AP56">
        <f t="shared" si="27"/>
        <v>-1.4840480160550203E-5</v>
      </c>
      <c r="AQ56">
        <f t="shared" si="27"/>
        <v>-0.62598656799029095</v>
      </c>
      <c r="AR56">
        <f t="shared" si="27"/>
        <v>-0.62600140847045149</v>
      </c>
      <c r="AS56">
        <f t="shared" si="27"/>
        <v>-1.4634792048136081E-2</v>
      </c>
      <c r="AT56">
        <f t="shared" si="27"/>
        <v>-1.1237836199725161E-2</v>
      </c>
      <c r="AU56">
        <f t="shared" si="23"/>
        <v>-0.65187403671831279</v>
      </c>
      <c r="AW56">
        <v>53</v>
      </c>
      <c r="AX56">
        <f>IF(Z56&gt;0, (R56*SUMPRODUCT(K56:$K$98, X56:$X$98)-K56*$AZ$3)/Z56, 0)</f>
        <v>-122895.05082747388</v>
      </c>
    </row>
    <row r="57" spans="5:50" x14ac:dyDescent="0.25">
      <c r="E57">
        <v>2057</v>
      </c>
      <c r="F57" s="5">
        <f>EconomicRates!C97</f>
        <v>3.5571999999999999E-2</v>
      </c>
      <c r="G57" s="5">
        <f>EconomicRates!D97</f>
        <v>7.0000000000000007E-2</v>
      </c>
      <c r="H57" s="5">
        <f t="shared" si="10"/>
        <v>0.12000000000000001</v>
      </c>
      <c r="I57" s="5">
        <f t="shared" si="11"/>
        <v>1.1200000000000001</v>
      </c>
      <c r="J57">
        <f t="shared" si="12"/>
        <v>0.89285714285714279</v>
      </c>
      <c r="K57">
        <f t="shared" si="20"/>
        <v>2.1990078302820534E-3</v>
      </c>
      <c r="L57" s="2">
        <v>54</v>
      </c>
      <c r="M57" s="6">
        <v>0.53626491099999996</v>
      </c>
      <c r="Q57" s="4">
        <f t="shared" si="21"/>
        <v>12.5</v>
      </c>
      <c r="R57">
        <f t="shared" si="0"/>
        <v>500000</v>
      </c>
      <c r="S57">
        <f t="shared" si="1"/>
        <v>-244152.00817361864</v>
      </c>
      <c r="U57">
        <f t="shared" si="13"/>
        <v>0.53626491099999996</v>
      </c>
      <c r="V57">
        <f t="shared" si="14"/>
        <v>0.01</v>
      </c>
      <c r="W57">
        <f t="shared" si="15"/>
        <v>4.8205116988882799E-4</v>
      </c>
      <c r="X57">
        <f t="shared" si="16"/>
        <v>2.5850712771787821E-4</v>
      </c>
      <c r="Y57">
        <f t="shared" si="17"/>
        <v>4.8205116988882798E-6</v>
      </c>
      <c r="Z57">
        <f t="shared" si="18"/>
        <v>2.187235304720615E-4</v>
      </c>
      <c r="AB57">
        <f t="shared" si="19"/>
        <v>-59.241703024930764</v>
      </c>
      <c r="AC57">
        <f t="shared" si="2"/>
        <v>-53.401789199577486</v>
      </c>
      <c r="AE57">
        <f t="shared" si="3"/>
        <v>0</v>
      </c>
      <c r="AF57">
        <f t="shared" si="24"/>
        <v>0</v>
      </c>
      <c r="AG57">
        <f t="shared" si="24"/>
        <v>-2.7340441309007687E-3</v>
      </c>
      <c r="AH57">
        <f t="shared" si="5"/>
        <v>-129.25356385893912</v>
      </c>
      <c r="AI57">
        <f t="shared" si="25"/>
        <v>-129.25629790307002</v>
      </c>
      <c r="AJ57">
        <f t="shared" si="7"/>
        <v>-5.8399138253532783</v>
      </c>
      <c r="AK57">
        <f t="shared" si="22"/>
        <v>-4.1469192117451543</v>
      </c>
      <c r="AL57">
        <f t="shared" si="26"/>
        <v>-139.24313094016844</v>
      </c>
      <c r="AN57">
        <f t="shared" si="27"/>
        <v>0</v>
      </c>
      <c r="AO57">
        <f t="shared" si="27"/>
        <v>0</v>
      </c>
      <c r="AP57">
        <f t="shared" si="27"/>
        <v>-6.012184452187482E-6</v>
      </c>
      <c r="AQ57">
        <f t="shared" si="27"/>
        <v>-0.28422959901766853</v>
      </c>
      <c r="AR57">
        <f t="shared" si="27"/>
        <v>-0.28423561120212071</v>
      </c>
      <c r="AS57">
        <f t="shared" si="27"/>
        <v>-1.2842016230124279E-2</v>
      </c>
      <c r="AT57">
        <f t="shared" si="27"/>
        <v>-9.1191078181746751E-3</v>
      </c>
      <c r="AU57">
        <f t="shared" si="23"/>
        <v>-0.30619673525041968</v>
      </c>
      <c r="AW57">
        <v>54</v>
      </c>
      <c r="AX57">
        <f>IF(Z57&gt;0, (R57*SUMPRODUCT(K57:$K$98, X57:$X$98)-K57*$AZ$3)/Z57, 0)</f>
        <v>-244152.00817361864</v>
      </c>
    </row>
    <row r="58" spans="5:50" x14ac:dyDescent="0.25">
      <c r="E58">
        <v>2058</v>
      </c>
      <c r="F58" s="5">
        <f>EconomicRates!C98</f>
        <v>3.5571999999999999E-2</v>
      </c>
      <c r="G58" s="5">
        <f>EconomicRates!D98</f>
        <v>7.0000000000000007E-2</v>
      </c>
      <c r="H58" s="5">
        <f t="shared" si="10"/>
        <v>0.12000000000000001</v>
      </c>
      <c r="I58" s="5">
        <f t="shared" si="11"/>
        <v>1.1200000000000001</v>
      </c>
      <c r="J58">
        <f t="shared" si="12"/>
        <v>0.89285714285714279</v>
      </c>
      <c r="K58">
        <f t="shared" si="20"/>
        <v>1.9633998484661188E-3</v>
      </c>
      <c r="L58" s="2">
        <v>55</v>
      </c>
      <c r="M58" s="6">
        <v>0.564431978</v>
      </c>
      <c r="Q58" s="4">
        <f t="shared" si="21"/>
        <v>12.5</v>
      </c>
      <c r="R58">
        <f t="shared" si="0"/>
        <v>500000</v>
      </c>
      <c r="S58">
        <f t="shared" si="1"/>
        <v>-514739.98369724333</v>
      </c>
      <c r="U58">
        <f t="shared" si="13"/>
        <v>0.564431978</v>
      </c>
      <c r="V58">
        <f t="shared" si="14"/>
        <v>0.01</v>
      </c>
      <c r="W58">
        <f t="shared" si="15"/>
        <v>2.187235304720615E-4</v>
      </c>
      <c r="X58">
        <f t="shared" si="16"/>
        <v>1.2345455493948895E-4</v>
      </c>
      <c r="Y58">
        <f t="shared" si="17"/>
        <v>2.1872353047206151E-6</v>
      </c>
      <c r="Z58">
        <f t="shared" si="18"/>
        <v>9.308174022785194E-5</v>
      </c>
      <c r="AB58">
        <f t="shared" si="19"/>
        <v>-53.401789199577486</v>
      </c>
      <c r="AC58">
        <f t="shared" si="2"/>
        <v>-47.912893447395547</v>
      </c>
      <c r="AE58">
        <f t="shared" si="3"/>
        <v>0</v>
      </c>
      <c r="AF58">
        <f t="shared" si="24"/>
        <v>0</v>
      </c>
      <c r="AG58">
        <f t="shared" si="24"/>
        <v>-1.1635217528481493E-3</v>
      </c>
      <c r="AH58">
        <f t="shared" si="5"/>
        <v>-61.727277469744472</v>
      </c>
      <c r="AI58">
        <f t="shared" si="25"/>
        <v>-61.728440991497322</v>
      </c>
      <c r="AJ58">
        <f t="shared" si="7"/>
        <v>-5.4888957521819393</v>
      </c>
      <c r="AK58">
        <f t="shared" si="22"/>
        <v>-3.7381252439704244</v>
      </c>
      <c r="AL58">
        <f t="shared" si="26"/>
        <v>-70.955461987649684</v>
      </c>
      <c r="AN58">
        <f t="shared" si="27"/>
        <v>0</v>
      </c>
      <c r="AO58">
        <f t="shared" si="27"/>
        <v>0</v>
      </c>
      <c r="AP58">
        <f t="shared" si="27"/>
        <v>-2.2844584332290892E-6</v>
      </c>
      <c r="AQ58">
        <f t="shared" si="27"/>
        <v>-0.12119532723032236</v>
      </c>
      <c r="AR58">
        <f t="shared" si="27"/>
        <v>-0.12119761168875559</v>
      </c>
      <c r="AS58">
        <f t="shared" si="27"/>
        <v>-1.0776897088080342E-2</v>
      </c>
      <c r="AT58">
        <f t="shared" si="27"/>
        <v>-7.3394345375589042E-3</v>
      </c>
      <c r="AU58">
        <f t="shared" si="23"/>
        <v>-0.13931394331439484</v>
      </c>
      <c r="AW58">
        <v>55</v>
      </c>
      <c r="AX58">
        <f>IF(Z58&gt;0, (R58*SUMPRODUCT(K58:$K$98, X58:$X$98)-K58*$AZ$3)/Z58, 0)</f>
        <v>-514739.98369724333</v>
      </c>
    </row>
    <row r="59" spans="5:50" x14ac:dyDescent="0.25">
      <c r="E59">
        <v>2059</v>
      </c>
      <c r="F59" s="5">
        <f>EconomicRates!C99</f>
        <v>3.5571999999999999E-2</v>
      </c>
      <c r="G59" s="5">
        <f>EconomicRates!D99</f>
        <v>7.0000000000000007E-2</v>
      </c>
      <c r="H59" s="5">
        <f t="shared" si="10"/>
        <v>0.12000000000000001</v>
      </c>
      <c r="I59" s="5">
        <f t="shared" si="11"/>
        <v>1.1200000000000001</v>
      </c>
      <c r="J59">
        <f t="shared" si="12"/>
        <v>0.89285714285714279</v>
      </c>
      <c r="K59">
        <f t="shared" si="20"/>
        <v>1.7530355789876059E-3</v>
      </c>
      <c r="L59" s="2">
        <v>56</v>
      </c>
      <c r="M59" s="6">
        <v>0.59247427200000002</v>
      </c>
      <c r="Q59" s="4">
        <f t="shared" si="21"/>
        <v>12.5</v>
      </c>
      <c r="R59">
        <f t="shared" si="0"/>
        <v>500000</v>
      </c>
      <c r="S59">
        <f t="shared" si="1"/>
        <v>-1158830.9989966769</v>
      </c>
      <c r="U59">
        <f t="shared" si="13"/>
        <v>0.59247427200000002</v>
      </c>
      <c r="V59">
        <f t="shared" si="14"/>
        <v>0.01</v>
      </c>
      <c r="W59">
        <f t="shared" si="15"/>
        <v>9.308174022785194E-5</v>
      </c>
      <c r="X59">
        <f t="shared" si="16"/>
        <v>5.5148536277989695E-5</v>
      </c>
      <c r="Y59">
        <f t="shared" si="17"/>
        <v>9.3081740227851943E-7</v>
      </c>
      <c r="Z59">
        <f t="shared" si="18"/>
        <v>3.7002386547583726E-5</v>
      </c>
      <c r="AB59">
        <f t="shared" si="19"/>
        <v>-47.912893447395547</v>
      </c>
      <c r="AC59">
        <f t="shared" si="2"/>
        <v>-42.879512568197647</v>
      </c>
      <c r="AE59">
        <f t="shared" si="3"/>
        <v>0</v>
      </c>
      <c r="AF59">
        <f t="shared" si="24"/>
        <v>0</v>
      </c>
      <c r="AG59">
        <f t="shared" si="24"/>
        <v>-4.6252983184479659E-4</v>
      </c>
      <c r="AH59">
        <f t="shared" si="5"/>
        <v>-27.574268138994849</v>
      </c>
      <c r="AI59">
        <f t="shared" si="25"/>
        <v>-27.574730668826692</v>
      </c>
      <c r="AJ59">
        <f t="shared" si="7"/>
        <v>-5.0333808791978996</v>
      </c>
      <c r="AK59">
        <f t="shared" si="22"/>
        <v>-3.3539025413176886</v>
      </c>
      <c r="AL59">
        <f t="shared" si="26"/>
        <v>-35.962014089342283</v>
      </c>
      <c r="AN59">
        <f t="shared" si="27"/>
        <v>0</v>
      </c>
      <c r="AO59">
        <f t="shared" si="27"/>
        <v>0</v>
      </c>
      <c r="AP59">
        <f t="shared" si="27"/>
        <v>-8.1083125156708305E-7</v>
      </c>
      <c r="AQ59">
        <f t="shared" si="27"/>
        <v>-4.8338673112202329E-2</v>
      </c>
      <c r="AR59">
        <f t="shared" si="27"/>
        <v>-4.8339483943453894E-2</v>
      </c>
      <c r="AS59">
        <f t="shared" si="27"/>
        <v>-8.8236957638298339E-3</v>
      </c>
      <c r="AT59">
        <f t="shared" si="27"/>
        <v>-5.8795104833868567E-3</v>
      </c>
      <c r="AU59">
        <f t="shared" si="23"/>
        <v>-6.3042690190670589E-2</v>
      </c>
      <c r="AW59">
        <v>56</v>
      </c>
      <c r="AX59">
        <f>IF(Z59&gt;0, (R59*SUMPRODUCT(K59:$K$98, X59:$X$98)-K59*$AZ$3)/Z59, 0)</f>
        <v>-1158830.9989966769</v>
      </c>
    </row>
    <row r="60" spans="5:50" x14ac:dyDescent="0.25">
      <c r="E60">
        <v>2060</v>
      </c>
      <c r="F60" s="5">
        <f>EconomicRates!C100</f>
        <v>3.5571999999999999E-2</v>
      </c>
      <c r="G60" s="5">
        <f>EconomicRates!D100</f>
        <v>7.0000000000000007E-2</v>
      </c>
      <c r="H60" s="5">
        <f t="shared" si="10"/>
        <v>0.12000000000000001</v>
      </c>
      <c r="I60" s="5">
        <f t="shared" si="11"/>
        <v>1.1200000000000001</v>
      </c>
      <c r="J60">
        <f t="shared" si="12"/>
        <v>0.89285714285714279</v>
      </c>
      <c r="K60">
        <f t="shared" si="20"/>
        <v>1.5652103383817909E-3</v>
      </c>
      <c r="L60" s="2">
        <v>57</v>
      </c>
      <c r="M60" s="6">
        <v>0.62503115200000003</v>
      </c>
      <c r="Q60" s="4">
        <f t="shared" si="21"/>
        <v>12.5</v>
      </c>
      <c r="R60">
        <f t="shared" si="0"/>
        <v>500000</v>
      </c>
      <c r="S60">
        <f t="shared" si="1"/>
        <v>-2837937.8189076525</v>
      </c>
      <c r="U60">
        <f t="shared" si="13"/>
        <v>0.62503115200000003</v>
      </c>
      <c r="V60">
        <f t="shared" si="14"/>
        <v>0.01</v>
      </c>
      <c r="W60">
        <f t="shared" si="15"/>
        <v>3.7002386547583726E-5</v>
      </c>
      <c r="X60">
        <f t="shared" si="16"/>
        <v>2.3127644290585561E-5</v>
      </c>
      <c r="Y60">
        <f t="shared" si="17"/>
        <v>3.7002386547583724E-7</v>
      </c>
      <c r="Z60">
        <f t="shared" si="18"/>
        <v>1.3504718391522327E-5</v>
      </c>
      <c r="AB60">
        <f t="shared" si="19"/>
        <v>-42.879512568197647</v>
      </c>
      <c r="AC60">
        <f t="shared" si="2"/>
        <v>-38.325551056998933</v>
      </c>
      <c r="AE60">
        <f t="shared" si="3"/>
        <v>0</v>
      </c>
      <c r="AF60">
        <f t="shared" si="24"/>
        <v>0</v>
      </c>
      <c r="AG60">
        <f t="shared" si="24"/>
        <v>-1.6880897989402909E-4</v>
      </c>
      <c r="AH60">
        <f t="shared" si="5"/>
        <v>-11.563822145292781</v>
      </c>
      <c r="AI60">
        <f t="shared" si="25"/>
        <v>-11.563990954272674</v>
      </c>
      <c r="AJ60">
        <f t="shared" si="7"/>
        <v>-4.5539615111987146</v>
      </c>
      <c r="AK60">
        <f t="shared" si="22"/>
        <v>-3.0015658797738354</v>
      </c>
      <c r="AL60">
        <f t="shared" si="26"/>
        <v>-19.119518345245226</v>
      </c>
      <c r="AN60">
        <f t="shared" si="27"/>
        <v>0</v>
      </c>
      <c r="AO60">
        <f t="shared" si="27"/>
        <v>0</v>
      </c>
      <c r="AP60">
        <f t="shared" si="27"/>
        <v>-2.6422156054181824E-7</v>
      </c>
      <c r="AQ60">
        <f t="shared" si="27"/>
        <v>-1.8099813973020559E-2</v>
      </c>
      <c r="AR60">
        <f t="shared" si="27"/>
        <v>-1.81000781945811E-2</v>
      </c>
      <c r="AS60">
        <f t="shared" si="27"/>
        <v>-7.1279076379209922E-3</v>
      </c>
      <c r="AT60">
        <f t="shared" si="27"/>
        <v>-4.6980819463560428E-3</v>
      </c>
      <c r="AU60">
        <f t="shared" si="23"/>
        <v>-2.9926067778858138E-2</v>
      </c>
      <c r="AW60">
        <v>57</v>
      </c>
      <c r="AX60">
        <f>IF(Z60&gt;0, (R60*SUMPRODUCT(K60:$K$98, X60:$X$98)-K60*$AZ$3)/Z60, 0)</f>
        <v>-2837937.8189076525</v>
      </c>
    </row>
    <row r="61" spans="5:50" x14ac:dyDescent="0.25">
      <c r="E61">
        <v>2061</v>
      </c>
      <c r="F61" s="5">
        <f>EconomicRates!C101</f>
        <v>3.5571999999999999E-2</v>
      </c>
      <c r="G61" s="5">
        <f>EconomicRates!D101</f>
        <v>7.0000000000000007E-2</v>
      </c>
      <c r="H61" s="5">
        <f t="shared" si="10"/>
        <v>0.12000000000000001</v>
      </c>
      <c r="I61" s="5">
        <f t="shared" si="11"/>
        <v>1.1200000000000001</v>
      </c>
      <c r="J61">
        <f t="shared" si="12"/>
        <v>0.89285714285714279</v>
      </c>
      <c r="K61">
        <f t="shared" si="20"/>
        <v>1.3975092306980274E-3</v>
      </c>
      <c r="L61" s="2">
        <v>58</v>
      </c>
      <c r="M61" s="6">
        <v>0.65741117999999998</v>
      </c>
      <c r="Q61" s="4">
        <f t="shared" si="21"/>
        <v>12.5</v>
      </c>
      <c r="R61">
        <f t="shared" si="0"/>
        <v>500000</v>
      </c>
      <c r="S61">
        <f t="shared" si="1"/>
        <v>-7622022.5717882281</v>
      </c>
      <c r="U61">
        <f t="shared" si="13"/>
        <v>0.65741117999999998</v>
      </c>
      <c r="V61">
        <f t="shared" si="14"/>
        <v>0.01</v>
      </c>
      <c r="W61">
        <f t="shared" si="15"/>
        <v>1.3504718391522327E-5</v>
      </c>
      <c r="X61">
        <f t="shared" si="16"/>
        <v>8.8781528533383955E-6</v>
      </c>
      <c r="Y61">
        <f t="shared" si="17"/>
        <v>1.3504718391522326E-7</v>
      </c>
      <c r="Z61">
        <f t="shared" si="18"/>
        <v>4.4915183542687081E-6</v>
      </c>
      <c r="AB61">
        <f t="shared" si="19"/>
        <v>-38.325551056998933</v>
      </c>
      <c r="AC61">
        <f t="shared" si="2"/>
        <v>-34.234454277837209</v>
      </c>
      <c r="AE61">
        <f t="shared" si="3"/>
        <v>0</v>
      </c>
      <c r="AF61">
        <f t="shared" si="24"/>
        <v>0</v>
      </c>
      <c r="AG61">
        <f t="shared" si="24"/>
        <v>-5.6143979428358852E-5</v>
      </c>
      <c r="AH61">
        <f t="shared" si="5"/>
        <v>-4.4390764266691978</v>
      </c>
      <c r="AI61">
        <f t="shared" si="25"/>
        <v>-4.439132570648626</v>
      </c>
      <c r="AJ61">
        <f t="shared" si="7"/>
        <v>-4.0910967791617239</v>
      </c>
      <c r="AK61">
        <f t="shared" si="22"/>
        <v>-2.6827885739899253</v>
      </c>
      <c r="AL61">
        <f t="shared" si="26"/>
        <v>-11.213017923800276</v>
      </c>
      <c r="AN61">
        <f t="shared" si="27"/>
        <v>0</v>
      </c>
      <c r="AO61">
        <f t="shared" si="27"/>
        <v>0</v>
      </c>
      <c r="AP61">
        <f t="shared" si="27"/>
        <v>-7.8461729499251662E-8</v>
      </c>
      <c r="AQ61">
        <f t="shared" si="27"/>
        <v>-6.2036502820442194E-3</v>
      </c>
      <c r="AR61">
        <f t="shared" si="27"/>
        <v>-6.2037287437737183E-3</v>
      </c>
      <c r="AS61">
        <f t="shared" si="27"/>
        <v>-5.7173455125574786E-3</v>
      </c>
      <c r="AT61">
        <f t="shared" si="27"/>
        <v>-3.7492217961621185E-3</v>
      </c>
      <c r="AU61">
        <f t="shared" si="23"/>
        <v>-1.5670296052493315E-2</v>
      </c>
      <c r="AW61">
        <v>58</v>
      </c>
      <c r="AX61">
        <f>IF(Z61&gt;0, (R61*SUMPRODUCT(K61:$K$98, X61:$X$98)-K61*$AZ$3)/Z61, 0)</f>
        <v>-7622022.5717882281</v>
      </c>
    </row>
    <row r="62" spans="5:50" x14ac:dyDescent="0.25">
      <c r="E62">
        <v>2062</v>
      </c>
      <c r="F62" s="5">
        <f>EconomicRates!C102</f>
        <v>3.5571999999999999E-2</v>
      </c>
      <c r="G62" s="5">
        <f>EconomicRates!D102</f>
        <v>7.0000000000000007E-2</v>
      </c>
      <c r="H62" s="5">
        <f t="shared" si="10"/>
        <v>0.12000000000000001</v>
      </c>
      <c r="I62" s="5">
        <f t="shared" si="11"/>
        <v>1.1200000000000001</v>
      </c>
      <c r="J62">
        <f t="shared" si="12"/>
        <v>0.89285714285714279</v>
      </c>
      <c r="K62">
        <f t="shared" si="20"/>
        <v>1.2477760988375245E-3</v>
      </c>
      <c r="L62" s="2">
        <v>59</v>
      </c>
      <c r="M62" s="6">
        <v>0.68957421399999996</v>
      </c>
      <c r="Q62" s="4">
        <f t="shared" si="21"/>
        <v>12.5</v>
      </c>
      <c r="R62">
        <f t="shared" si="0"/>
        <v>500000</v>
      </c>
      <c r="S62">
        <f t="shared" si="1"/>
        <v>-22656335.366705187</v>
      </c>
      <c r="U62">
        <f t="shared" si="13"/>
        <v>0.68957421399999996</v>
      </c>
      <c r="V62">
        <f t="shared" si="14"/>
        <v>0.01</v>
      </c>
      <c r="W62">
        <f t="shared" si="15"/>
        <v>4.4915183542687081E-6</v>
      </c>
      <c r="X62">
        <f t="shared" si="16"/>
        <v>3.0972352388114176E-6</v>
      </c>
      <c r="Y62">
        <f t="shared" si="17"/>
        <v>4.4915183542687078E-8</v>
      </c>
      <c r="Z62">
        <f t="shared" si="18"/>
        <v>1.3493679319146033E-6</v>
      </c>
      <c r="AB62">
        <f t="shared" si="19"/>
        <v>-34.234454277837209</v>
      </c>
      <c r="AC62">
        <f t="shared" si="2"/>
        <v>-30.571732398534664</v>
      </c>
      <c r="AE62">
        <f t="shared" si="3"/>
        <v>0</v>
      </c>
      <c r="AF62">
        <f t="shared" si="24"/>
        <v>0</v>
      </c>
      <c r="AG62">
        <f t="shared" si="24"/>
        <v>-1.686709914893254E-5</v>
      </c>
      <c r="AH62">
        <f t="shared" si="5"/>
        <v>-1.5486176194057089</v>
      </c>
      <c r="AI62">
        <f t="shared" si="25"/>
        <v>-1.5486344865048578</v>
      </c>
      <c r="AJ62">
        <f t="shared" si="7"/>
        <v>-3.6627218793025449</v>
      </c>
      <c r="AK62">
        <f t="shared" si="22"/>
        <v>-2.3964117994486047</v>
      </c>
      <c r="AL62">
        <f t="shared" si="26"/>
        <v>-7.6077681652560072</v>
      </c>
      <c r="AN62">
        <f t="shared" si="27"/>
        <v>0</v>
      </c>
      <c r="AO62">
        <f t="shared" si="27"/>
        <v>0</v>
      </c>
      <c r="AP62">
        <f t="shared" si="27"/>
        <v>-2.1046363174760773E-8</v>
      </c>
      <c r="AQ62">
        <f t="shared" si="27"/>
        <v>-1.9323280517331096E-3</v>
      </c>
      <c r="AR62">
        <f t="shared" si="27"/>
        <v>-1.9323490980962844E-3</v>
      </c>
      <c r="AS62">
        <f t="shared" si="27"/>
        <v>-4.570256817682976E-3</v>
      </c>
      <c r="AT62">
        <f t="shared" si="27"/>
        <v>-2.9901853663241921E-3</v>
      </c>
      <c r="AU62">
        <f t="shared" si="23"/>
        <v>-9.4927912821034521E-3</v>
      </c>
      <c r="AW62">
        <v>59</v>
      </c>
      <c r="AX62">
        <f>IF(Z62&gt;0, (R62*SUMPRODUCT(K62:$K$98, X62:$X$98)-K62*$AZ$3)/Z62, 0)</f>
        <v>-22656335.366705187</v>
      </c>
    </row>
    <row r="63" spans="5:50" x14ac:dyDescent="0.25">
      <c r="E63">
        <v>2063</v>
      </c>
      <c r="F63" s="5">
        <f>EconomicRates!C103</f>
        <v>3.5571999999999999E-2</v>
      </c>
      <c r="G63" s="5">
        <f>EconomicRates!D103</f>
        <v>7.0000000000000007E-2</v>
      </c>
      <c r="H63" s="5">
        <f t="shared" si="10"/>
        <v>0.12000000000000001</v>
      </c>
      <c r="I63" s="5">
        <f t="shared" si="11"/>
        <v>1.1200000000000001</v>
      </c>
      <c r="J63">
        <f t="shared" si="12"/>
        <v>0.89285714285714279</v>
      </c>
      <c r="K63">
        <f t="shared" si="20"/>
        <v>1.114085802533504E-3</v>
      </c>
      <c r="L63" s="2">
        <v>60</v>
      </c>
      <c r="M63" s="6">
        <v>0.72148010799999995</v>
      </c>
      <c r="Q63" s="4">
        <f t="shared" si="21"/>
        <v>12.5</v>
      </c>
      <c r="R63">
        <f t="shared" si="0"/>
        <v>500000</v>
      </c>
      <c r="S63">
        <f t="shared" si="1"/>
        <v>-75339270.242142946</v>
      </c>
      <c r="U63">
        <f t="shared" si="13"/>
        <v>0.72148010799999995</v>
      </c>
      <c r="V63">
        <f t="shared" si="14"/>
        <v>0.01</v>
      </c>
      <c r="W63">
        <f t="shared" si="15"/>
        <v>1.3493679319146033E-6</v>
      </c>
      <c r="X63">
        <f t="shared" si="16"/>
        <v>9.7354212124948454E-7</v>
      </c>
      <c r="Y63">
        <f t="shared" si="17"/>
        <v>1.3493679319146034E-8</v>
      </c>
      <c r="Z63">
        <f t="shared" si="18"/>
        <v>3.6233213134597272E-7</v>
      </c>
      <c r="AB63">
        <f t="shared" si="19"/>
        <v>-30.571732398534664</v>
      </c>
      <c r="AC63">
        <f t="shared" si="2"/>
        <v>-27.297838360885873</v>
      </c>
      <c r="AE63">
        <f t="shared" si="3"/>
        <v>0</v>
      </c>
      <c r="AF63">
        <f t="shared" si="24"/>
        <v>0</v>
      </c>
      <c r="AG63">
        <f t="shared" si="24"/>
        <v>-4.5291516418246586E-6</v>
      </c>
      <c r="AH63">
        <f t="shared" si="5"/>
        <v>-0.48677106062474229</v>
      </c>
      <c r="AI63">
        <f t="shared" si="25"/>
        <v>-0.48677558977638413</v>
      </c>
      <c r="AJ63">
        <f t="shared" si="7"/>
        <v>-3.2738940376487911</v>
      </c>
      <c r="AK63">
        <f t="shared" si="22"/>
        <v>-2.1400212678974269</v>
      </c>
      <c r="AL63">
        <f t="shared" si="26"/>
        <v>-5.9006908953226018</v>
      </c>
      <c r="AN63">
        <f t="shared" si="27"/>
        <v>0</v>
      </c>
      <c r="AO63">
        <f t="shared" si="27"/>
        <v>0</v>
      </c>
      <c r="AP63">
        <f t="shared" si="27"/>
        <v>-5.0458635416781615E-9</v>
      </c>
      <c r="AQ63">
        <f t="shared" si="27"/>
        <v>-5.4230472772620088E-4</v>
      </c>
      <c r="AR63">
        <f t="shared" si="27"/>
        <v>-5.4230977358974265E-4</v>
      </c>
      <c r="AS63">
        <f t="shared" si="27"/>
        <v>-3.6473988663436071E-3</v>
      </c>
      <c r="AT63">
        <f t="shared" si="27"/>
        <v>-2.3841673116842717E-3</v>
      </c>
      <c r="AU63">
        <f t="shared" si="23"/>
        <v>-6.5738759516176205E-3</v>
      </c>
      <c r="AW63">
        <v>60</v>
      </c>
      <c r="AX63">
        <f>IF(Z63&gt;0, (R63*SUMPRODUCT(K63:$K$98, X63:$X$98)-K63*$AZ$3)/Z63, 0)</f>
        <v>-75339270.242142946</v>
      </c>
    </row>
    <row r="64" spans="5:50" x14ac:dyDescent="0.25">
      <c r="E64">
        <v>2064</v>
      </c>
      <c r="F64" s="5">
        <f>EconomicRates!C104</f>
        <v>3.5571999999999999E-2</v>
      </c>
      <c r="G64" s="5">
        <f>EconomicRates!D104</f>
        <v>7.0000000000000007E-2</v>
      </c>
      <c r="H64" s="5">
        <f t="shared" si="10"/>
        <v>0.12000000000000001</v>
      </c>
      <c r="I64" s="5">
        <f t="shared" si="11"/>
        <v>1.1200000000000001</v>
      </c>
      <c r="J64">
        <f t="shared" si="12"/>
        <v>0.89285714285714279</v>
      </c>
      <c r="K64">
        <f t="shared" si="20"/>
        <v>9.9471946654777136E-4</v>
      </c>
      <c r="L64" s="2">
        <v>61</v>
      </c>
      <c r="M64" s="6">
        <v>0.75308980400000003</v>
      </c>
      <c r="Q64" s="4">
        <f t="shared" si="21"/>
        <v>12.5</v>
      </c>
      <c r="R64">
        <f t="shared" si="0"/>
        <v>500000</v>
      </c>
      <c r="S64">
        <f t="shared" si="1"/>
        <v>-283940885.95577753</v>
      </c>
      <c r="U64">
        <f t="shared" si="13"/>
        <v>0.75308980400000003</v>
      </c>
      <c r="V64">
        <f t="shared" si="14"/>
        <v>0.01</v>
      </c>
      <c r="W64">
        <f t="shared" si="15"/>
        <v>3.6233213134597272E-7</v>
      </c>
      <c r="X64">
        <f t="shared" si="16"/>
        <v>2.7286863377824085E-7</v>
      </c>
      <c r="Y64">
        <f t="shared" si="17"/>
        <v>3.6233213134597273E-9</v>
      </c>
      <c r="Z64">
        <f t="shared" si="18"/>
        <v>8.584017625427214E-8</v>
      </c>
      <c r="AB64">
        <f t="shared" si="19"/>
        <v>-27.297838360885873</v>
      </c>
      <c r="AC64">
        <f t="shared" si="2"/>
        <v>-24.373535696238129</v>
      </c>
      <c r="AE64">
        <f t="shared" si="3"/>
        <v>0</v>
      </c>
      <c r="AF64">
        <f t="shared" si="24"/>
        <v>0</v>
      </c>
      <c r="AG64">
        <f t="shared" si="24"/>
        <v>-1.0730022031784019E-6</v>
      </c>
      <c r="AH64">
        <f t="shared" si="5"/>
        <v>-0.13643431688912042</v>
      </c>
      <c r="AI64">
        <f t="shared" si="25"/>
        <v>-0.13643538989132359</v>
      </c>
      <c r="AJ64">
        <f t="shared" si="7"/>
        <v>-2.9243026646477439</v>
      </c>
      <c r="AK64">
        <f t="shared" si="22"/>
        <v>-1.9108486852620112</v>
      </c>
      <c r="AL64">
        <f t="shared" si="26"/>
        <v>-4.9715867398010793</v>
      </c>
      <c r="AN64">
        <f t="shared" si="27"/>
        <v>0</v>
      </c>
      <c r="AO64">
        <f t="shared" si="27"/>
        <v>0</v>
      </c>
      <c r="AP64">
        <f t="shared" si="27"/>
        <v>-1.0673361791502033E-9</v>
      </c>
      <c r="AQ64">
        <f t="shared" si="27"/>
        <v>-1.3571387091475544E-4</v>
      </c>
      <c r="AR64">
        <f t="shared" si="27"/>
        <v>-1.357149382509346E-4</v>
      </c>
      <c r="AS64">
        <f t="shared" si="27"/>
        <v>-2.9088607866026303E-3</v>
      </c>
      <c r="AT64">
        <f t="shared" si="27"/>
        <v>-1.9007583848573381E-3</v>
      </c>
      <c r="AU64">
        <f t="shared" si="23"/>
        <v>-4.9453341097109036E-3</v>
      </c>
      <c r="AW64">
        <v>61</v>
      </c>
      <c r="AX64">
        <f>IF(Z64&gt;0, (R64*SUMPRODUCT(K64:$K$98, X64:$X$98)-K64*$AZ$3)/Z64, 0)</f>
        <v>-283940885.95577753</v>
      </c>
    </row>
    <row r="65" spans="5:50" x14ac:dyDescent="0.25">
      <c r="E65">
        <v>2065</v>
      </c>
      <c r="F65" s="5">
        <f>EconomicRates!C105</f>
        <v>3.5571999999999999E-2</v>
      </c>
      <c r="G65" s="5">
        <f>EconomicRates!D105</f>
        <v>7.0000000000000007E-2</v>
      </c>
      <c r="H65" s="5">
        <f t="shared" si="10"/>
        <v>0.12000000000000001</v>
      </c>
      <c r="I65" s="5">
        <f t="shared" si="11"/>
        <v>1.1200000000000001</v>
      </c>
      <c r="J65">
        <f t="shared" si="12"/>
        <v>0.89285714285714279</v>
      </c>
      <c r="K65">
        <f t="shared" si="20"/>
        <v>8.8814238084622432E-4</v>
      </c>
      <c r="L65" s="2">
        <v>62</v>
      </c>
      <c r="M65" s="6">
        <v>0.78453892300000005</v>
      </c>
      <c r="Q65" s="4">
        <f t="shared" si="21"/>
        <v>12.5</v>
      </c>
      <c r="R65">
        <f t="shared" si="0"/>
        <v>500000</v>
      </c>
      <c r="S65">
        <f t="shared" si="1"/>
        <v>-1233907744.0924926</v>
      </c>
      <c r="U65">
        <f t="shared" si="13"/>
        <v>0.78453892300000005</v>
      </c>
      <c r="V65">
        <f t="shared" si="14"/>
        <v>0.01</v>
      </c>
      <c r="W65">
        <f t="shared" si="15"/>
        <v>8.584017625427214E-8</v>
      </c>
      <c r="X65">
        <f t="shared" si="16"/>
        <v>6.7344959428656847E-8</v>
      </c>
      <c r="Y65">
        <f t="shared" si="17"/>
        <v>8.5840176254272139E-10</v>
      </c>
      <c r="Z65">
        <f t="shared" si="18"/>
        <v>1.7636815063072573E-8</v>
      </c>
      <c r="AB65">
        <f t="shared" si="19"/>
        <v>-24.373535696238129</v>
      </c>
      <c r="AC65">
        <f t="shared" si="2"/>
        <v>-21.762202687452369</v>
      </c>
      <c r="AE65">
        <f t="shared" si="3"/>
        <v>0</v>
      </c>
      <c r="AF65">
        <f t="shared" si="24"/>
        <v>0</v>
      </c>
      <c r="AG65">
        <f t="shared" si="24"/>
        <v>-2.2046018828840717E-7</v>
      </c>
      <c r="AH65">
        <f t="shared" si="5"/>
        <v>-3.3672479714328421E-2</v>
      </c>
      <c r="AI65">
        <f t="shared" si="25"/>
        <v>-3.3672700174516706E-2</v>
      </c>
      <c r="AJ65">
        <f t="shared" si="7"/>
        <v>-2.6113330087857598</v>
      </c>
      <c r="AK65">
        <f t="shared" si="22"/>
        <v>-1.7061474987366692</v>
      </c>
      <c r="AL65">
        <f t="shared" si="26"/>
        <v>-4.3511532076969459</v>
      </c>
      <c r="AN65">
        <f t="shared" si="27"/>
        <v>0</v>
      </c>
      <c r="AO65">
        <f t="shared" si="27"/>
        <v>0</v>
      </c>
      <c r="AP65">
        <f t="shared" si="27"/>
        <v>-1.9580003650827284E-10</v>
      </c>
      <c r="AQ65">
        <f t="shared" si="27"/>
        <v>-2.9905956302479834E-5</v>
      </c>
      <c r="AR65">
        <f t="shared" si="27"/>
        <v>-2.990615210251634E-5</v>
      </c>
      <c r="AS65">
        <f t="shared" si="27"/>
        <v>-2.3192355156053191E-3</v>
      </c>
      <c r="AT65">
        <f t="shared" si="27"/>
        <v>-1.5153019016028158E-3</v>
      </c>
      <c r="AU65">
        <f t="shared" si="23"/>
        <v>-3.8644435693106515E-3</v>
      </c>
      <c r="AW65">
        <v>62</v>
      </c>
      <c r="AX65">
        <f>IF(Z65&gt;0, (R65*SUMPRODUCT(K65:$K$98, X65:$X$98)-K65*$AZ$3)/Z65, 0)</f>
        <v>-1233907744.0924926</v>
      </c>
    </row>
    <row r="66" spans="5:50" x14ac:dyDescent="0.25">
      <c r="E66">
        <v>2066</v>
      </c>
      <c r="F66" s="5">
        <f>EconomicRates!C106</f>
        <v>3.5571999999999999E-2</v>
      </c>
      <c r="G66" s="5">
        <f>EconomicRates!D106</f>
        <v>7.0000000000000007E-2</v>
      </c>
      <c r="H66" s="5">
        <f t="shared" si="10"/>
        <v>0.12000000000000001</v>
      </c>
      <c r="I66" s="5">
        <f t="shared" si="11"/>
        <v>1.1200000000000001</v>
      </c>
      <c r="J66">
        <f t="shared" si="12"/>
        <v>0.89285714285714279</v>
      </c>
      <c r="K66">
        <f t="shared" si="20"/>
        <v>7.9298426861270028E-4</v>
      </c>
      <c r="L66" s="2">
        <v>63</v>
      </c>
      <c r="M66" s="6">
        <v>0.81598695700000001</v>
      </c>
      <c r="Q66" s="4">
        <f t="shared" si="21"/>
        <v>12.5</v>
      </c>
      <c r="R66">
        <f t="shared" si="0"/>
        <v>500000</v>
      </c>
      <c r="S66">
        <f t="shared" si="1"/>
        <v>-6331162290.1641178</v>
      </c>
      <c r="U66">
        <f t="shared" si="13"/>
        <v>0.81598695700000001</v>
      </c>
      <c r="V66">
        <f t="shared" si="14"/>
        <v>0.01</v>
      </c>
      <c r="W66">
        <f t="shared" si="15"/>
        <v>1.7636815063072573E-8</v>
      </c>
      <c r="X66">
        <f t="shared" si="16"/>
        <v>1.4391411054488352E-8</v>
      </c>
      <c r="Y66">
        <f t="shared" si="17"/>
        <v>1.7636815063072575E-10</v>
      </c>
      <c r="Z66">
        <f t="shared" si="18"/>
        <v>3.0690358579534949E-9</v>
      </c>
      <c r="AB66">
        <f t="shared" si="19"/>
        <v>-21.762202687452369</v>
      </c>
      <c r="AC66">
        <f t="shared" si="2"/>
        <v>-19.430564091036647</v>
      </c>
      <c r="AE66">
        <f t="shared" si="3"/>
        <v>0</v>
      </c>
      <c r="AF66">
        <f t="shared" si="24"/>
        <v>0</v>
      </c>
      <c r="AG66">
        <f t="shared" si="24"/>
        <v>-3.8362948224418687E-8</v>
      </c>
      <c r="AH66">
        <f t="shared" si="5"/>
        <v>-7.1957055272441764E-3</v>
      </c>
      <c r="AI66">
        <f t="shared" si="25"/>
        <v>-7.1957438901924008E-3</v>
      </c>
      <c r="AJ66">
        <f t="shared" si="7"/>
        <v>-2.331638596415722</v>
      </c>
      <c r="AK66">
        <f t="shared" si="22"/>
        <v>-1.5233541881216659</v>
      </c>
      <c r="AL66">
        <f t="shared" si="26"/>
        <v>-3.8621885284275805</v>
      </c>
      <c r="AN66">
        <f t="shared" si="27"/>
        <v>0</v>
      </c>
      <c r="AO66">
        <f t="shared" si="27"/>
        <v>0</v>
      </c>
      <c r="AP66">
        <f t="shared" si="27"/>
        <v>-3.0421214439567538E-11</v>
      </c>
      <c r="AQ66">
        <f t="shared" si="27"/>
        <v>-5.7060812846740881E-6</v>
      </c>
      <c r="AR66">
        <f t="shared" si="27"/>
        <v>-5.7061117058885273E-6</v>
      </c>
      <c r="AS66">
        <f t="shared" si="27"/>
        <v>-1.8489527270478645E-3</v>
      </c>
      <c r="AT66">
        <f t="shared" si="27"/>
        <v>-1.2079959067057531E-3</v>
      </c>
      <c r="AU66">
        <f t="shared" si="23"/>
        <v>-3.0626547454595059E-3</v>
      </c>
      <c r="AW66">
        <v>63</v>
      </c>
      <c r="AX66">
        <f>IF(Z66&gt;0, (R66*SUMPRODUCT(K66:$K$98, X66:$X$98)-K66*$AZ$3)/Z66, 0)</f>
        <v>-6331162290.1641178</v>
      </c>
    </row>
    <row r="67" spans="5:50" x14ac:dyDescent="0.25">
      <c r="E67">
        <v>2067</v>
      </c>
      <c r="F67" s="5">
        <f>EconomicRates!C107</f>
        <v>3.5571999999999999E-2</v>
      </c>
      <c r="G67" s="5">
        <f>EconomicRates!D107</f>
        <v>7.0000000000000007E-2</v>
      </c>
      <c r="H67" s="5">
        <f t="shared" si="10"/>
        <v>0.12000000000000001</v>
      </c>
      <c r="I67" s="5">
        <f t="shared" si="11"/>
        <v>1.1200000000000001</v>
      </c>
      <c r="J67">
        <f t="shared" si="12"/>
        <v>0.89285714285714279</v>
      </c>
      <c r="K67">
        <f t="shared" si="20"/>
        <v>7.0802166840419666E-4</v>
      </c>
      <c r="L67" s="2">
        <v>64</v>
      </c>
      <c r="M67" s="6">
        <v>0.84743607600000004</v>
      </c>
      <c r="Q67" s="4">
        <f t="shared" si="21"/>
        <v>12.5</v>
      </c>
      <c r="R67">
        <f t="shared" ref="R67:R69" si="28">$C$6</f>
        <v>500000</v>
      </c>
      <c r="S67">
        <f t="shared" ref="S67:S69" si="29">AX67</f>
        <v>-39651160952.424957</v>
      </c>
      <c r="U67">
        <f t="shared" si="13"/>
        <v>0.84743607600000004</v>
      </c>
      <c r="V67">
        <f t="shared" si="14"/>
        <v>0.01</v>
      </c>
      <c r="W67">
        <f t="shared" si="15"/>
        <v>3.0690358579534949E-9</v>
      </c>
      <c r="X67">
        <f t="shared" si="16"/>
        <v>2.6008117045674034E-9</v>
      </c>
      <c r="Y67">
        <f t="shared" si="17"/>
        <v>3.069035857953495E-11</v>
      </c>
      <c r="Z67">
        <f t="shared" si="18"/>
        <v>4.3753379480655656E-10</v>
      </c>
      <c r="AB67">
        <f t="shared" si="19"/>
        <v>-19.430564091036647</v>
      </c>
      <c r="AC67">
        <f t="shared" ref="AC67:AC69" si="30">S67*Z67</f>
        <v>-17.34872292000005</v>
      </c>
      <c r="AE67">
        <f t="shared" ref="AE67:AE69" si="31">$Z67*O67</f>
        <v>0</v>
      </c>
      <c r="AF67">
        <f t="shared" si="24"/>
        <v>0</v>
      </c>
      <c r="AG67">
        <f t="shared" si="24"/>
        <v>-5.4691724350819569E-9</v>
      </c>
      <c r="AH67">
        <f t="shared" ref="AH67:AH69" si="32">-X67*R67</f>
        <v>-1.3004058522837016E-3</v>
      </c>
      <c r="AI67">
        <f t="shared" ref="AI67:AI69" si="33">SUM(AE67:AH67)</f>
        <v>-1.3004113214561367E-3</v>
      </c>
      <c r="AJ67">
        <f t="shared" ref="AJ67:AJ69" si="34">AB67-AC67</f>
        <v>-2.0818411710365972</v>
      </c>
      <c r="AK67">
        <f t="shared" si="22"/>
        <v>-1.3601394863725653</v>
      </c>
      <c r="AL67">
        <f t="shared" si="26"/>
        <v>-3.4432810687306183</v>
      </c>
      <c r="AN67">
        <f t="shared" si="27"/>
        <v>0</v>
      </c>
      <c r="AO67">
        <f t="shared" si="27"/>
        <v>0</v>
      </c>
      <c r="AP67">
        <f t="shared" si="27"/>
        <v>-3.8722925922769698E-12</v>
      </c>
      <c r="AQ67">
        <f t="shared" si="27"/>
        <v>-9.2071552113648772E-7</v>
      </c>
      <c r="AR67">
        <f t="shared" si="27"/>
        <v>-9.2071939342907997E-7</v>
      </c>
      <c r="AS67">
        <f t="shared" si="27"/>
        <v>-1.4739886592698781E-3</v>
      </c>
      <c r="AT67">
        <f t="shared" si="27"/>
        <v>-9.6300822840393076E-4</v>
      </c>
      <c r="AU67">
        <f t="shared" si="23"/>
        <v>-2.4379176070672376E-3</v>
      </c>
      <c r="AW67">
        <v>64</v>
      </c>
      <c r="AX67">
        <f>IF(Z67&gt;0, (R67*SUMPRODUCT(K67:$K$98, X67:$X$98)-K67*$AZ$3)/Z67, 0)</f>
        <v>-39651160952.424957</v>
      </c>
    </row>
    <row r="68" spans="5:50" x14ac:dyDescent="0.25">
      <c r="E68">
        <v>2068</v>
      </c>
      <c r="F68" s="5">
        <f>EconomicRates!C108</f>
        <v>3.5571999999999999E-2</v>
      </c>
      <c r="G68" s="5">
        <f>EconomicRates!D108</f>
        <v>7.0000000000000007E-2</v>
      </c>
      <c r="H68" s="5">
        <f t="shared" ref="H68:H69" si="35">G68+$C$9</f>
        <v>0.12000000000000001</v>
      </c>
      <c r="I68" s="5">
        <f t="shared" ref="I68:I69" si="36">1+H68</f>
        <v>1.1200000000000001</v>
      </c>
      <c r="J68">
        <f t="shared" ref="J68:J69" si="37">1/I68</f>
        <v>0.89285714285714279</v>
      </c>
      <c r="K68">
        <f t="shared" si="20"/>
        <v>6.3216220393231843E-4</v>
      </c>
      <c r="L68" s="2">
        <v>65</v>
      </c>
      <c r="M68" s="6">
        <v>0.87888519499999995</v>
      </c>
      <c r="Q68" s="4">
        <f t="shared" si="21"/>
        <v>12.5</v>
      </c>
      <c r="R68">
        <f t="shared" si="28"/>
        <v>500000</v>
      </c>
      <c r="S68">
        <f t="shared" si="29"/>
        <v>-318614824772.38727</v>
      </c>
      <c r="U68">
        <f t="shared" ref="U68:U69" si="38">M68</f>
        <v>0.87888519499999995</v>
      </c>
      <c r="V68">
        <f t="shared" ref="V68:V69" si="39">$C$10</f>
        <v>0.01</v>
      </c>
      <c r="W68">
        <f t="shared" ref="W68:W69" si="40">Z67</f>
        <v>4.3753379480655656E-10</v>
      </c>
      <c r="X68">
        <f t="shared" ref="X68:X69" si="41">U68*W68</f>
        <v>3.8454197456765043E-10</v>
      </c>
      <c r="Y68">
        <f t="shared" ref="Y68:Y69" si="42">V68*W68</f>
        <v>4.3753379480655661E-12</v>
      </c>
      <c r="Z68">
        <f t="shared" ref="Z68:Z69" si="43">MAX(0, W68-X68-Y68)</f>
        <v>4.8616482290840562E-11</v>
      </c>
      <c r="AB68">
        <f t="shared" ref="AB68:AB69" si="44">AC67</f>
        <v>-17.34872292000005</v>
      </c>
      <c r="AC68">
        <f t="shared" si="30"/>
        <v>-15.489931986146035</v>
      </c>
      <c r="AE68">
        <f t="shared" si="31"/>
        <v>0</v>
      </c>
      <c r="AF68">
        <f t="shared" si="24"/>
        <v>0</v>
      </c>
      <c r="AG68">
        <f t="shared" si="24"/>
        <v>-6.0770602863550701E-10</v>
      </c>
      <c r="AH68">
        <f t="shared" si="32"/>
        <v>-1.9227098728382522E-4</v>
      </c>
      <c r="AI68">
        <f t="shared" si="33"/>
        <v>-1.9227159498985387E-4</v>
      </c>
      <c r="AJ68">
        <f t="shared" si="34"/>
        <v>-1.8587909338540154</v>
      </c>
      <c r="AK68">
        <f t="shared" si="22"/>
        <v>-1.2144106044000036</v>
      </c>
      <c r="AL68">
        <f t="shared" si="26"/>
        <v>-3.0733938098490086</v>
      </c>
      <c r="AN68">
        <f t="shared" si="27"/>
        <v>0</v>
      </c>
      <c r="AO68">
        <f t="shared" si="27"/>
        <v>0</v>
      </c>
      <c r="AP68">
        <f t="shared" si="27"/>
        <v>-3.8416878240517875E-13</v>
      </c>
      <c r="AQ68">
        <f t="shared" si="27"/>
        <v>-1.2154645107358571E-7</v>
      </c>
      <c r="AR68">
        <f t="shared" si="27"/>
        <v>-1.2154683524236813E-7</v>
      </c>
      <c r="AS68">
        <f t="shared" si="27"/>
        <v>-1.1750573733945668E-3</v>
      </c>
      <c r="AT68">
        <f t="shared" si="27"/>
        <v>-7.6770448415628518E-4</v>
      </c>
      <c r="AU68">
        <f t="shared" si="23"/>
        <v>-1.9428834043860941E-3</v>
      </c>
      <c r="AW68">
        <v>65</v>
      </c>
      <c r="AX68">
        <f>IF(Z68&gt;0, (R68*SUMPRODUCT(K68:$K$98, X68:$X$98)-K68*$AZ$3)/Z68, 0)</f>
        <v>-318614824772.38727</v>
      </c>
    </row>
    <row r="69" spans="5:50" x14ac:dyDescent="0.25">
      <c r="E69">
        <v>2069</v>
      </c>
      <c r="F69" s="5">
        <f>EconomicRates!C109</f>
        <v>3.5571999999999999E-2</v>
      </c>
      <c r="G69" s="5">
        <f>EconomicRates!D109</f>
        <v>7.0000000000000007E-2</v>
      </c>
      <c r="H69" s="5">
        <f t="shared" si="35"/>
        <v>0.12000000000000001</v>
      </c>
      <c r="I69" s="5">
        <f t="shared" si="36"/>
        <v>1.1200000000000001</v>
      </c>
      <c r="J69">
        <f t="shared" si="37"/>
        <v>0.89285714285714279</v>
      </c>
      <c r="K69">
        <f t="shared" ref="K69" si="45">K68*J69</f>
        <v>5.6443053922528431E-4</v>
      </c>
      <c r="L69" s="2">
        <v>66</v>
      </c>
      <c r="M69" s="6">
        <v>1</v>
      </c>
      <c r="Q69" s="4">
        <f t="shared" ref="Q69" si="46">$C$8</f>
        <v>12.5</v>
      </c>
      <c r="R69">
        <f t="shared" si="28"/>
        <v>500000</v>
      </c>
      <c r="S69">
        <f t="shared" si="29"/>
        <v>0</v>
      </c>
      <c r="U69">
        <f t="shared" si="38"/>
        <v>1</v>
      </c>
      <c r="V69">
        <f t="shared" si="39"/>
        <v>0.01</v>
      </c>
      <c r="W69">
        <f t="shared" si="40"/>
        <v>4.8616482290840562E-11</v>
      </c>
      <c r="X69">
        <f t="shared" si="41"/>
        <v>4.8616482290840562E-11</v>
      </c>
      <c r="Y69">
        <f t="shared" si="42"/>
        <v>4.8616482290840564E-13</v>
      </c>
      <c r="Z69">
        <f t="shared" si="43"/>
        <v>0</v>
      </c>
      <c r="AB69">
        <f t="shared" si="44"/>
        <v>-15.489931986146035</v>
      </c>
      <c r="AC69">
        <f t="shared" si="30"/>
        <v>0</v>
      </c>
      <c r="AE69">
        <f t="shared" si="31"/>
        <v>0</v>
      </c>
      <c r="AF69">
        <f t="shared" si="24"/>
        <v>0</v>
      </c>
      <c r="AG69">
        <f t="shared" si="24"/>
        <v>0</v>
      </c>
      <c r="AH69">
        <f t="shared" si="32"/>
        <v>-2.4308241145420281E-5</v>
      </c>
      <c r="AI69">
        <f t="shared" si="33"/>
        <v>-2.4308241145420281E-5</v>
      </c>
      <c r="AJ69">
        <f t="shared" si="34"/>
        <v>-15.489931986146035</v>
      </c>
      <c r="AK69">
        <f t="shared" si="22"/>
        <v>-1.0842952390302225</v>
      </c>
      <c r="AL69">
        <f t="shared" si="26"/>
        <v>-16.574251533417403</v>
      </c>
      <c r="AN69">
        <f t="shared" si="27"/>
        <v>0</v>
      </c>
      <c r="AO69">
        <f t="shared" si="27"/>
        <v>0</v>
      </c>
      <c r="AP69">
        <f t="shared" si="27"/>
        <v>0</v>
      </c>
      <c r="AQ69">
        <f t="shared" si="27"/>
        <v>-1.3720313657327812E-8</v>
      </c>
      <c r="AR69">
        <f t="shared" si="27"/>
        <v>-1.3720313657327812E-8</v>
      </c>
      <c r="AS69">
        <f t="shared" si="27"/>
        <v>-8.742990663503385E-3</v>
      </c>
      <c r="AT69">
        <f t="shared" si="27"/>
        <v>-6.1200934644523703E-4</v>
      </c>
      <c r="AU69">
        <f t="shared" si="23"/>
        <v>-9.35501373026228E-3</v>
      </c>
      <c r="AW69">
        <v>66</v>
      </c>
      <c r="AX69">
        <f>IF(Z69&gt;0, (R69*SUMPRODUCT(K69:$K$98, X69:$X$98)-K69*$AZ$3)/Z69, 0)</f>
        <v>0</v>
      </c>
    </row>
    <row r="70" spans="5:50" x14ac:dyDescent="0.25">
      <c r="F70" s="5">
        <f>EconomicRates!C110</f>
        <v>3.5571999999999999E-2</v>
      </c>
      <c r="G70" s="5">
        <f>EconomicRates!D110</f>
        <v>7.0000000000000007E-2</v>
      </c>
      <c r="H70" s="5"/>
      <c r="I70" s="5"/>
      <c r="M70" s="6"/>
      <c r="Q70" s="4"/>
      <c r="AX70">
        <f>IF(Z70&gt;0, (R70*SUMPRODUCT(K70:$K$98, X70:$X$98)-K70*$AZ$3)/Z70, 0)</f>
        <v>0</v>
      </c>
    </row>
    <row r="71" spans="5:50" x14ac:dyDescent="0.25">
      <c r="F71" s="5">
        <f>EconomicRates!C111</f>
        <v>3.5571999999999999E-2</v>
      </c>
      <c r="G71" s="5">
        <f>EconomicRates!D111</f>
        <v>7.0000000000000007E-2</v>
      </c>
      <c r="H71" s="5"/>
      <c r="I71" s="5"/>
      <c r="M71" s="6"/>
      <c r="Q71" s="4"/>
      <c r="AN71" s="8">
        <f t="shared" ref="AN71:AU71" si="47">SUM(AN3:AN69)</f>
        <v>40851.922387599174</v>
      </c>
      <c r="AO71" s="8">
        <f t="shared" si="47"/>
        <v>-4085.1922387599175</v>
      </c>
      <c r="AP71" s="8">
        <f t="shared" si="47"/>
        <v>-178.90860138920897</v>
      </c>
      <c r="AQ71" s="8">
        <f t="shared" si="47"/>
        <v>-24503.097504182984</v>
      </c>
      <c r="AR71" s="8">
        <f t="shared" si="47"/>
        <v>12084.724043267077</v>
      </c>
      <c r="AS71" s="8">
        <f t="shared" si="47"/>
        <v>-3791.8656017797721</v>
      </c>
      <c r="AT71" s="8">
        <f t="shared" si="47"/>
        <v>2211.9216010382002</v>
      </c>
      <c r="AU71" s="8">
        <f t="shared" si="47"/>
        <v>10504.780042525506</v>
      </c>
      <c r="AX71">
        <f>IF(Z71&gt;0, (R71*SUMPRODUCT(K71:$K$98, X71:$X$98)-K71*$AZ$3)/Z71, 0)</f>
        <v>0</v>
      </c>
    </row>
    <row r="72" spans="5:50" x14ac:dyDescent="0.25">
      <c r="F72" s="5">
        <f>EconomicRates!C112</f>
        <v>3.5571999999999999E-2</v>
      </c>
      <c r="G72" s="5">
        <f>EconomicRates!D112</f>
        <v>7.0000000000000007E-2</v>
      </c>
      <c r="H72" s="5"/>
      <c r="I72" s="5"/>
      <c r="M72" s="6"/>
      <c r="Q72" s="4"/>
      <c r="AX72">
        <f>IF(Z72&gt;0, (R72*SUMPRODUCT(K72:$K$98, X72:$X$98)-K72*$AZ$3)/Z72, 0)</f>
        <v>0</v>
      </c>
    </row>
    <row r="73" spans="5:50" x14ac:dyDescent="0.25">
      <c r="F73" s="5">
        <f>EconomicRates!C113</f>
        <v>3.5571999999999999E-2</v>
      </c>
      <c r="G73" s="5">
        <f>EconomicRates!D113</f>
        <v>7.0000000000000007E-2</v>
      </c>
      <c r="H73" s="5"/>
      <c r="I73" s="5"/>
      <c r="M73" s="6"/>
      <c r="Q73" s="4"/>
      <c r="AX73">
        <f>IF(Z73&gt;0, (R73*SUMPRODUCT(K73:$K$98, X73:$X$98)-K73*$AZ$3)/Z73, 0)</f>
        <v>0</v>
      </c>
    </row>
    <row r="74" spans="5:50" x14ac:dyDescent="0.25">
      <c r="F74" s="5">
        <f>EconomicRates!C114</f>
        <v>3.5571999999999999E-2</v>
      </c>
      <c r="G74" s="5">
        <f>EconomicRates!D114</f>
        <v>7.0000000000000007E-2</v>
      </c>
      <c r="H74" s="5"/>
      <c r="I74" s="5"/>
      <c r="M74" s="6"/>
      <c r="Q74" s="4"/>
      <c r="AX74">
        <f>IF(Z74&gt;0, (R74*SUMPRODUCT(K74:$K$98, X74:$X$98)-K74*$AZ$3)/Z74, 0)</f>
        <v>0</v>
      </c>
    </row>
    <row r="75" spans="5:50" x14ac:dyDescent="0.25">
      <c r="F75" s="5">
        <f>EconomicRates!C115</f>
        <v>3.5571999999999999E-2</v>
      </c>
      <c r="G75" s="5">
        <f>EconomicRates!D115</f>
        <v>7.0000000000000007E-2</v>
      </c>
      <c r="H75" s="5"/>
      <c r="I75" s="5"/>
      <c r="M75" s="6"/>
      <c r="Q75" s="4"/>
      <c r="AX75">
        <f>IF(Z75&gt;0, (R75*SUMPRODUCT(K75:$K$98, X75:$X$98)-K75*$AZ$3)/Z75, 0)</f>
        <v>0</v>
      </c>
    </row>
    <row r="76" spans="5:50" x14ac:dyDescent="0.25">
      <c r="F76" s="5">
        <f>EconomicRates!C116</f>
        <v>3.5571999999999999E-2</v>
      </c>
      <c r="G76" s="5">
        <f>EconomicRates!D116</f>
        <v>7.0000000000000007E-2</v>
      </c>
      <c r="H76" s="5"/>
      <c r="I76" s="5"/>
      <c r="M76" s="6"/>
      <c r="Q76" s="4"/>
      <c r="AX76">
        <f>IF(Z76&gt;0, (R76*SUMPRODUCT(K76:$K$98, X76:$X$98)-K76*$AZ$3)/Z76, 0)</f>
        <v>0</v>
      </c>
    </row>
    <row r="77" spans="5:50" x14ac:dyDescent="0.25">
      <c r="F77" s="5">
        <f>EconomicRates!C117</f>
        <v>3.5571999999999999E-2</v>
      </c>
      <c r="G77" s="5">
        <f>EconomicRates!D117</f>
        <v>7.0000000000000007E-2</v>
      </c>
      <c r="H77" s="5"/>
      <c r="I77" s="5"/>
      <c r="M77" s="6"/>
      <c r="Q77" s="4"/>
      <c r="AX77">
        <f>IF(Z77&gt;0, (R77*SUMPRODUCT(K77:$K$98, X77:$X$98)-K77*$AZ$3)/Z77, 0)</f>
        <v>0</v>
      </c>
    </row>
    <row r="78" spans="5:50" x14ac:dyDescent="0.25">
      <c r="F78" s="5">
        <f>EconomicRates!C118</f>
        <v>3.5571999999999999E-2</v>
      </c>
      <c r="G78" s="5">
        <f>EconomicRates!D118</f>
        <v>7.0000000000000007E-2</v>
      </c>
      <c r="H78" s="5"/>
      <c r="I78" s="5"/>
      <c r="M78" s="6"/>
      <c r="Q78" s="4"/>
      <c r="AX78">
        <f>IF(Z78&gt;0, (R78*SUMPRODUCT(K78:$K$98, X78:$X$98)-K78*$AZ$3)/Z78, 0)</f>
        <v>0</v>
      </c>
    </row>
    <row r="79" spans="5:50" x14ac:dyDescent="0.25">
      <c r="F79" s="5">
        <f>EconomicRates!C119</f>
        <v>3.5571999999999999E-2</v>
      </c>
      <c r="G79" s="5">
        <f>EconomicRates!D119</f>
        <v>7.0000000000000007E-2</v>
      </c>
      <c r="H79" s="5"/>
      <c r="I79" s="5"/>
      <c r="M79" s="6"/>
      <c r="Q79" s="4"/>
      <c r="AX79">
        <f>IF(Z79&gt;0, (R79*SUMPRODUCT(K79:$K$98, X79:$X$98)-K79*$AZ$3)/Z79, 0)</f>
        <v>0</v>
      </c>
    </row>
    <row r="80" spans="5:50" x14ac:dyDescent="0.25">
      <c r="F80" s="5">
        <f>EconomicRates!C120</f>
        <v>3.5571999999999999E-2</v>
      </c>
      <c r="G80" s="5">
        <f>EconomicRates!D120</f>
        <v>7.0000000000000007E-2</v>
      </c>
      <c r="H80" s="5"/>
      <c r="I80" s="5"/>
      <c r="M80" s="6"/>
      <c r="Q80" s="4"/>
      <c r="AX80">
        <f>IF(Z80&gt;0, (R80*SUMPRODUCT(K80:$K$98, X80:$X$98)-K80*$AZ$3)/Z80, 0)</f>
        <v>0</v>
      </c>
    </row>
    <row r="81" spans="2:50" x14ac:dyDescent="0.25">
      <c r="F81" s="5">
        <f>EconomicRates!C121</f>
        <v>3.5571999999999999E-2</v>
      </c>
      <c r="G81" s="5">
        <f>EconomicRates!D121</f>
        <v>7.0000000000000007E-2</v>
      </c>
      <c r="H81" s="5"/>
      <c r="I81" s="5"/>
      <c r="M81" s="6"/>
      <c r="Q81" s="4"/>
      <c r="AX81">
        <f>IF(Z81&gt;0, (R81*SUMPRODUCT(K81:$K$98, X81:$X$98)-K81*$AZ$3)/Z81, 0)</f>
        <v>0</v>
      </c>
    </row>
    <row r="82" spans="2:50" x14ac:dyDescent="0.25">
      <c r="F82" s="5">
        <f>EconomicRates!C122</f>
        <v>3.5571999999999999E-2</v>
      </c>
      <c r="G82" s="5">
        <f>EconomicRates!D122</f>
        <v>7.0000000000000007E-2</v>
      </c>
      <c r="H82" s="5"/>
      <c r="I82" s="5"/>
      <c r="M82" s="6"/>
      <c r="Q82" s="4"/>
      <c r="AX82">
        <f>IF(Z82&gt;0, (R82*SUMPRODUCT(K82:$K$98, X82:$X$98)-K82*$AZ$3)/Z82, 0)</f>
        <v>0</v>
      </c>
    </row>
    <row r="83" spans="2:50" x14ac:dyDescent="0.25">
      <c r="F83" s="5">
        <f>EconomicRates!C123</f>
        <v>3.5571999999999999E-2</v>
      </c>
      <c r="G83" s="5">
        <f>EconomicRates!D123</f>
        <v>7.0000000000000007E-2</v>
      </c>
      <c r="H83" s="5"/>
      <c r="I83" s="5"/>
      <c r="M83" s="6"/>
      <c r="Q83" s="4"/>
      <c r="AX83">
        <f>IF(Z83&gt;0, (R83*SUMPRODUCT(K83:$K$98, X83:$X$98)-K83*$AZ$3)/Z83, 0)</f>
        <v>0</v>
      </c>
    </row>
    <row r="84" spans="2:50" x14ac:dyDescent="0.25">
      <c r="F84" s="5">
        <f>EconomicRates!C124</f>
        <v>3.5571999999999999E-2</v>
      </c>
      <c r="G84" s="5">
        <f>EconomicRates!D124</f>
        <v>7.0000000000000007E-2</v>
      </c>
      <c r="H84" s="5"/>
      <c r="I84" s="5"/>
      <c r="M84" s="6"/>
      <c r="Q84" s="4"/>
      <c r="AX84">
        <f>IF(Z84&gt;0, (R84*SUMPRODUCT(K84:$K$98, X84:$X$98)-K84*$AZ$3)/Z84, 0)</f>
        <v>0</v>
      </c>
    </row>
    <row r="85" spans="2:50" x14ac:dyDescent="0.25">
      <c r="F85" s="5">
        <f>EconomicRates!C125</f>
        <v>3.5571999999999999E-2</v>
      </c>
      <c r="G85" s="5">
        <f>EconomicRates!D125</f>
        <v>7.0000000000000007E-2</v>
      </c>
      <c r="H85" s="5"/>
      <c r="I85" s="5"/>
      <c r="M85" s="6"/>
      <c r="Q85" s="4"/>
      <c r="AX85">
        <f>IF(Z85&gt;0, (R85*SUMPRODUCT(K85:$K$98, X85:$X$98)-K85*$AZ$3)/Z85, 0)</f>
        <v>0</v>
      </c>
    </row>
    <row r="86" spans="2:50" x14ac:dyDescent="0.25">
      <c r="F86" s="5">
        <f>EconomicRates!C126</f>
        <v>3.5571999999999999E-2</v>
      </c>
      <c r="G86" s="5">
        <f>EconomicRates!D126</f>
        <v>7.0000000000000007E-2</v>
      </c>
      <c r="H86" s="5"/>
      <c r="I86" s="5"/>
      <c r="M86" s="6"/>
      <c r="Q86" s="4"/>
      <c r="AX86">
        <f>IF(Z86&gt;0, (R86*SUMPRODUCT(K86:$K$98, X86:$X$98)-K86*$AZ$3)/Z86, 0)</f>
        <v>0</v>
      </c>
    </row>
    <row r="87" spans="2:50" x14ac:dyDescent="0.25">
      <c r="F87" s="5">
        <f>EconomicRates!C127</f>
        <v>3.5571999999999999E-2</v>
      </c>
      <c r="G87" s="5">
        <f>EconomicRates!D127</f>
        <v>7.0000000000000007E-2</v>
      </c>
      <c r="H87" s="5"/>
      <c r="I87" s="5"/>
      <c r="M87" s="6"/>
      <c r="Q87" s="4"/>
      <c r="AX87">
        <f>IF(Z87&gt;0, (R87*SUMPRODUCT(K87:$K$98, X87:$X$98)-K87*$AZ$3)/Z87, 0)</f>
        <v>0</v>
      </c>
    </row>
    <row r="88" spans="2:50" x14ac:dyDescent="0.25">
      <c r="B88" s="6"/>
      <c r="F88" s="5">
        <f>EconomicRates!C128</f>
        <v>3.5571999999999999E-2</v>
      </c>
      <c r="G88" s="5">
        <f>EconomicRates!D128</f>
        <v>7.0000000000000007E-2</v>
      </c>
      <c r="H88" s="5"/>
      <c r="I88" s="5"/>
      <c r="M88" s="6"/>
      <c r="Q88" s="4"/>
      <c r="AX88">
        <f>IF(Z88&gt;0, (R88*SUMPRODUCT(K88:$K$98, X88:$X$98)-K88*$AZ$3)/Z88, 0)</f>
        <v>0</v>
      </c>
    </row>
    <row r="89" spans="2:50" x14ac:dyDescent="0.25">
      <c r="B89" s="6"/>
      <c r="F89" s="5">
        <f>EconomicRates!C129</f>
        <v>3.5571999999999999E-2</v>
      </c>
      <c r="G89" s="5">
        <f>EconomicRates!D129</f>
        <v>7.0000000000000007E-2</v>
      </c>
      <c r="H89" s="5"/>
      <c r="I89" s="5"/>
      <c r="M89" s="6"/>
      <c r="Q89" s="4"/>
      <c r="AX89">
        <f>IF(Z89&gt;0, (R89*SUMPRODUCT(K89:$K$98, X89:$X$98)-K89*$AZ$3)/Z89, 0)</f>
        <v>0</v>
      </c>
    </row>
    <row r="90" spans="2:50" x14ac:dyDescent="0.25">
      <c r="B90" s="6"/>
      <c r="F90" s="5">
        <f>EconomicRates!C130</f>
        <v>3.5571999999999999E-2</v>
      </c>
      <c r="G90" s="5">
        <f>EconomicRates!D130</f>
        <v>7.0000000000000007E-2</v>
      </c>
      <c r="H90" s="5"/>
      <c r="I90" s="5"/>
      <c r="Q90" s="4"/>
      <c r="AX90">
        <f>IF(Z90&gt;0, (R90*SUMPRODUCT(K90:$K$98, X90:$X$98)-K90*$AZ$3)/Z90, 0)</f>
        <v>0</v>
      </c>
    </row>
    <row r="91" spans="2:50" x14ac:dyDescent="0.25">
      <c r="B91" s="6"/>
      <c r="F91" s="5">
        <f>EconomicRates!C131</f>
        <v>3.5571999999999999E-2</v>
      </c>
      <c r="G91" s="5">
        <f>EconomicRates!D131</f>
        <v>7.0000000000000007E-2</v>
      </c>
      <c r="H91" s="5"/>
      <c r="I91" s="5"/>
      <c r="Q91" s="4"/>
      <c r="AX91">
        <f>IF(Z91&gt;0, (R91*SUMPRODUCT(K91:$K$98, X91:$X$98)-K91*$AZ$3)/Z91, 0)</f>
        <v>0</v>
      </c>
    </row>
    <row r="92" spans="2:50" x14ac:dyDescent="0.25">
      <c r="B92" s="6"/>
      <c r="F92" s="5">
        <f>EconomicRates!C132</f>
        <v>3.5571999999999999E-2</v>
      </c>
      <c r="G92" s="5">
        <f>EconomicRates!D132</f>
        <v>7.0000000000000007E-2</v>
      </c>
      <c r="H92" s="5"/>
      <c r="I92" s="5"/>
      <c r="Q92" s="4"/>
      <c r="AX92">
        <f>IF(Z92&gt;0, (R92*SUMPRODUCT(K92:$K$98, X92:$X$98)-K92*$AZ$3)/Z92, 0)</f>
        <v>0</v>
      </c>
    </row>
    <row r="93" spans="2:50" x14ac:dyDescent="0.25">
      <c r="B93" s="6"/>
      <c r="F93" s="5">
        <f>EconomicRates!C133</f>
        <v>3.5571999999999999E-2</v>
      </c>
      <c r="G93" s="5">
        <f>EconomicRates!D133</f>
        <v>7.0000000000000007E-2</v>
      </c>
      <c r="H93" s="5"/>
      <c r="I93" s="5"/>
      <c r="Q93" s="4"/>
      <c r="AX93">
        <f>IF(Z93&gt;0, (R93*SUMPRODUCT(K93:$K$98, X93:$X$98)-K93*$AZ$3)/Z93, 0)</f>
        <v>0</v>
      </c>
    </row>
    <row r="94" spans="2:50" x14ac:dyDescent="0.25">
      <c r="B94" s="6"/>
      <c r="F94" s="5">
        <f>EconomicRates!C134</f>
        <v>3.5571999999999999E-2</v>
      </c>
      <c r="G94" s="5">
        <f>EconomicRates!D134</f>
        <v>7.0000000000000007E-2</v>
      </c>
      <c r="H94" s="5"/>
      <c r="I94" s="5"/>
      <c r="Q94" s="4"/>
      <c r="AX94">
        <f>IF(Z94&gt;0, (R94*SUMPRODUCT(K94:$K$98, X94:$X$98)-K94*$AZ$3)/Z94, 0)</f>
        <v>0</v>
      </c>
    </row>
    <row r="95" spans="2:50" x14ac:dyDescent="0.25">
      <c r="B95" s="6"/>
      <c r="F95" s="5">
        <f>EconomicRates!C135</f>
        <v>3.5571999999999999E-2</v>
      </c>
      <c r="G95" s="5">
        <f>EconomicRates!D135</f>
        <v>7.0000000000000007E-2</v>
      </c>
      <c r="H95" s="5"/>
      <c r="I95" s="5"/>
      <c r="Q95" s="4"/>
      <c r="AX95">
        <f>IF(Z95&gt;0, (R95*SUMPRODUCT(K95:$K$98, X95:$X$98)-K95*$AZ$3)/Z95, 0)</f>
        <v>0</v>
      </c>
    </row>
    <row r="96" spans="2:50" x14ac:dyDescent="0.25">
      <c r="B96" s="6"/>
      <c r="F96" s="5">
        <f>EconomicRates!C136</f>
        <v>3.5571999999999999E-2</v>
      </c>
      <c r="G96" s="5">
        <f>EconomicRates!D136</f>
        <v>7.0000000000000007E-2</v>
      </c>
      <c r="H96" s="5"/>
      <c r="I96" s="5"/>
      <c r="Q96" s="4"/>
      <c r="AX96">
        <f>IF(Z96&gt;0, (R96*SUMPRODUCT(K96:$K$98, X96:$X$98)-K96*$AZ$3)/Z96, 0)</f>
        <v>0</v>
      </c>
    </row>
    <row r="97" spans="2:50" x14ac:dyDescent="0.25">
      <c r="B97" s="6"/>
      <c r="F97" s="5">
        <f>EconomicRates!C137</f>
        <v>3.5571999999999999E-2</v>
      </c>
      <c r="G97" s="5">
        <f>EconomicRates!D137</f>
        <v>7.0000000000000007E-2</v>
      </c>
      <c r="H97" s="5"/>
      <c r="I97" s="5"/>
      <c r="Q97" s="4"/>
      <c r="AX97">
        <f>IF(Z97&gt;0, (R97*SUMPRODUCT(K97:$K$98, X97:$X$98)-K97*$AZ$3)/Z97, 0)</f>
        <v>0</v>
      </c>
    </row>
    <row r="98" spans="2:50" x14ac:dyDescent="0.25">
      <c r="B98" s="6"/>
      <c r="F98" s="5">
        <f>EconomicRates!C138</f>
        <v>3.5571999999999999E-2</v>
      </c>
      <c r="G98" s="5">
        <f>EconomicRates!D138</f>
        <v>7.0000000000000007E-2</v>
      </c>
      <c r="H98" s="5"/>
      <c r="I98" s="5"/>
      <c r="Q98" s="4"/>
    </row>
    <row r="99" spans="2:50" x14ac:dyDescent="0.25">
      <c r="B99" s="6"/>
    </row>
    <row r="100" spans="2:50" x14ac:dyDescent="0.25">
      <c r="B100" s="6"/>
    </row>
    <row r="101" spans="2:50" x14ac:dyDescent="0.25">
      <c r="B101" s="6"/>
    </row>
    <row r="102" spans="2:50" x14ac:dyDescent="0.25">
      <c r="B102" s="6"/>
    </row>
    <row r="103" spans="2:50" x14ac:dyDescent="0.25">
      <c r="B103" s="6"/>
    </row>
    <row r="104" spans="2:50" x14ac:dyDescent="0.25">
      <c r="B104" s="6"/>
    </row>
    <row r="105" spans="2:50" x14ac:dyDescent="0.25">
      <c r="B105" s="6"/>
    </row>
    <row r="106" spans="2:50" x14ac:dyDescent="0.25">
      <c r="B106" s="6"/>
    </row>
    <row r="107" spans="2:50" x14ac:dyDescent="0.25">
      <c r="B107" s="6"/>
    </row>
    <row r="108" spans="2:50" x14ac:dyDescent="0.25">
      <c r="B108" s="6"/>
    </row>
    <row r="109" spans="2:50" x14ac:dyDescent="0.25">
      <c r="B109" s="6"/>
    </row>
    <row r="110" spans="2:50" x14ac:dyDescent="0.25">
      <c r="B110" s="6"/>
    </row>
    <row r="111" spans="2:50" x14ac:dyDescent="0.25">
      <c r="B111" s="6"/>
    </row>
    <row r="112" spans="2:50" x14ac:dyDescent="0.25">
      <c r="B112" s="6"/>
    </row>
    <row r="113" spans="2:2" x14ac:dyDescent="0.25">
      <c r="B113" s="6"/>
    </row>
    <row r="114" spans="2:2" x14ac:dyDescent="0.25">
      <c r="B114" s="6"/>
    </row>
    <row r="115" spans="2:2" x14ac:dyDescent="0.25">
      <c r="B115" s="6"/>
    </row>
    <row r="116" spans="2:2" x14ac:dyDescent="0.25">
      <c r="B116" s="6"/>
    </row>
    <row r="117" spans="2:2" x14ac:dyDescent="0.25">
      <c r="B117" s="6"/>
    </row>
    <row r="118" spans="2:2" x14ac:dyDescent="0.25">
      <c r="B118" s="6"/>
    </row>
    <row r="119" spans="2:2" x14ac:dyDescent="0.25">
      <c r="B119" s="6"/>
    </row>
    <row r="120" spans="2:2" x14ac:dyDescent="0.25">
      <c r="B120" s="6"/>
    </row>
    <row r="121" spans="2:2" x14ac:dyDescent="0.25">
      <c r="B121" s="6"/>
    </row>
    <row r="122" spans="2:2" x14ac:dyDescent="0.25">
      <c r="B122" s="6"/>
    </row>
    <row r="123" spans="2:2" x14ac:dyDescent="0.25">
      <c r="B123" s="6"/>
    </row>
    <row r="124" spans="2:2" x14ac:dyDescent="0.25">
      <c r="B124" s="6"/>
    </row>
    <row r="125" spans="2:2" x14ac:dyDescent="0.25">
      <c r="B125" s="6"/>
    </row>
    <row r="126" spans="2:2" x14ac:dyDescent="0.25">
      <c r="B126" s="6"/>
    </row>
    <row r="127" spans="2:2" x14ac:dyDescent="0.25">
      <c r="B127" s="6"/>
    </row>
    <row r="128" spans="2:2" x14ac:dyDescent="0.25">
      <c r="B128" s="6"/>
    </row>
    <row r="129" spans="2:2" x14ac:dyDescent="0.25">
      <c r="B129" s="6"/>
    </row>
    <row r="130" spans="2:2" x14ac:dyDescent="0.25">
      <c r="B130" s="6"/>
    </row>
    <row r="131" spans="2:2" x14ac:dyDescent="0.25">
      <c r="B131" s="6"/>
    </row>
    <row r="132" spans="2:2" x14ac:dyDescent="0.25">
      <c r="B132" s="6"/>
    </row>
    <row r="133" spans="2:2" x14ac:dyDescent="0.25">
      <c r="B133" s="6"/>
    </row>
    <row r="134" spans="2:2" x14ac:dyDescent="0.25">
      <c r="B134" s="6"/>
    </row>
    <row r="135" spans="2:2" x14ac:dyDescent="0.25">
      <c r="B135" s="6"/>
    </row>
    <row r="136" spans="2:2" x14ac:dyDescent="0.25">
      <c r="B136" s="6"/>
    </row>
    <row r="137" spans="2:2" x14ac:dyDescent="0.25">
      <c r="B137" s="6"/>
    </row>
    <row r="138" spans="2:2" x14ac:dyDescent="0.25">
      <c r="B138" s="6"/>
    </row>
    <row r="139" spans="2:2" x14ac:dyDescent="0.25">
      <c r="B139" s="6"/>
    </row>
    <row r="140" spans="2:2" x14ac:dyDescent="0.25">
      <c r="B140" s="6"/>
    </row>
    <row r="141" spans="2:2" x14ac:dyDescent="0.25">
      <c r="B141" s="6"/>
    </row>
    <row r="142" spans="2:2" x14ac:dyDescent="0.25">
      <c r="B142" s="6"/>
    </row>
    <row r="143" spans="2:2" x14ac:dyDescent="0.25">
      <c r="B143" s="6"/>
    </row>
    <row r="144" spans="2:2" x14ac:dyDescent="0.25">
      <c r="B144" s="6"/>
    </row>
    <row r="145" spans="2:2" x14ac:dyDescent="0.25">
      <c r="B145" s="6"/>
    </row>
    <row r="146" spans="2:2" x14ac:dyDescent="0.25">
      <c r="B146" s="6"/>
    </row>
    <row r="147" spans="2:2" x14ac:dyDescent="0.25">
      <c r="B147" s="6"/>
    </row>
    <row r="148" spans="2:2" x14ac:dyDescent="0.25">
      <c r="B148" s="6"/>
    </row>
    <row r="149" spans="2:2" x14ac:dyDescent="0.25">
      <c r="B149" s="6"/>
    </row>
    <row r="150" spans="2:2" x14ac:dyDescent="0.25">
      <c r="B150" s="6"/>
    </row>
    <row r="151" spans="2:2" x14ac:dyDescent="0.25">
      <c r="B151" s="6"/>
    </row>
    <row r="152" spans="2:2" x14ac:dyDescent="0.25">
      <c r="B152" s="6"/>
    </row>
    <row r="153" spans="2:2" x14ac:dyDescent="0.25">
      <c r="B153" s="6"/>
    </row>
    <row r="154" spans="2:2" x14ac:dyDescent="0.25">
      <c r="B154" s="6"/>
    </row>
    <row r="155" spans="2:2" x14ac:dyDescent="0.25">
      <c r="B155" s="6"/>
    </row>
    <row r="156" spans="2:2" x14ac:dyDescent="0.25">
      <c r="B156" s="6"/>
    </row>
    <row r="157" spans="2:2" x14ac:dyDescent="0.25">
      <c r="B157" s="6"/>
    </row>
    <row r="158" spans="2:2" x14ac:dyDescent="0.25">
      <c r="B158" s="6"/>
    </row>
    <row r="159" spans="2:2" x14ac:dyDescent="0.25">
      <c r="B159" s="6"/>
    </row>
    <row r="160" spans="2:2" x14ac:dyDescent="0.25">
      <c r="B160" s="6"/>
    </row>
    <row r="161" spans="2:2" x14ac:dyDescent="0.25">
      <c r="B161" s="6"/>
    </row>
    <row r="162" spans="2:2" x14ac:dyDescent="0.25">
      <c r="B162" s="6"/>
    </row>
    <row r="163" spans="2:2" x14ac:dyDescent="0.25">
      <c r="B163" s="6"/>
    </row>
    <row r="164" spans="2:2" x14ac:dyDescent="0.25">
      <c r="B164" s="6"/>
    </row>
  </sheetData>
  <conditionalFormatting sqref="AN71:AU71">
    <cfRule type="cellIs" dxfId="8" priority="1" operator="lessThan">
      <formula>0</formula>
    </cfRule>
  </conditionalFormatting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D02EFF-FD9D-47DD-910B-2428AE64A23E}">
  <dimension ref="A1:AZ100"/>
  <sheetViews>
    <sheetView workbookViewId="0">
      <selection activeCell="J53" sqref="J53"/>
    </sheetView>
  </sheetViews>
  <sheetFormatPr defaultRowHeight="15" x14ac:dyDescent="0.25"/>
  <cols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47" width="9.140625" bestFit="1" customWidth="1"/>
  </cols>
  <sheetData>
    <row r="1" spans="1:52" x14ac:dyDescent="0.25">
      <c r="A1" t="s">
        <v>0</v>
      </c>
      <c r="Q1" t="s">
        <v>1</v>
      </c>
      <c r="W1" t="s">
        <v>2</v>
      </c>
      <c r="AB1" t="s">
        <v>45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2">
        <f>'S.26.04.E'!C3*(1+C12)</f>
        <v>33705.279197388976</v>
      </c>
      <c r="K3">
        <v>1</v>
      </c>
      <c r="L3" s="2">
        <v>0</v>
      </c>
      <c r="O3">
        <f>$C$3</f>
        <v>33705.279197388976</v>
      </c>
      <c r="P3">
        <f>O3*C5</f>
        <v>3370.5279197388977</v>
      </c>
      <c r="Q3" s="4">
        <f>B8</f>
        <v>100</v>
      </c>
      <c r="R3">
        <f t="shared" ref="R3:R66" si="0">$C$6</f>
        <v>1000000</v>
      </c>
      <c r="S3">
        <f t="shared" ref="S3:S66" si="1">AX3</f>
        <v>0</v>
      </c>
      <c r="W3">
        <v>1</v>
      </c>
      <c r="Z3">
        <v>1</v>
      </c>
      <c r="AC3">
        <f t="shared" ref="AC3:AC66" si="2">S3*Z3</f>
        <v>0</v>
      </c>
      <c r="AE3">
        <f t="shared" ref="AE3:AE66" si="3">$Z3*O3</f>
        <v>33705.279197388976</v>
      </c>
      <c r="AF3">
        <f t="shared" ref="AF3:AG34" si="4">-$Z3*P3</f>
        <v>-3370.5279197388977</v>
      </c>
      <c r="AG3">
        <f t="shared" si="4"/>
        <v>-100</v>
      </c>
      <c r="AH3">
        <f t="shared" ref="AH3:AH66" si="5">-X3*R3</f>
        <v>0</v>
      </c>
      <c r="AI3">
        <f t="shared" ref="AI3:AI34" si="6">SUM(AE3:AH3)</f>
        <v>30234.751277650077</v>
      </c>
      <c r="AJ3">
        <f t="shared" ref="AJ3:AJ66" si="7">AB3-AC3</f>
        <v>0</v>
      </c>
      <c r="AL3">
        <f t="shared" ref="AL3:AL34" si="8">SUM(AI3:AK3)</f>
        <v>30234.751277650077</v>
      </c>
      <c r="AN3">
        <f t="shared" ref="AN3:AU34" si="9">AE3*$K3</f>
        <v>33705.279197388976</v>
      </c>
      <c r="AO3">
        <f t="shared" si="9"/>
        <v>-3370.5279197388977</v>
      </c>
      <c r="AP3">
        <f t="shared" si="9"/>
        <v>-100</v>
      </c>
      <c r="AQ3">
        <f t="shared" si="9"/>
        <v>0</v>
      </c>
      <c r="AR3">
        <f t="shared" si="9"/>
        <v>30234.751277650077</v>
      </c>
      <c r="AS3">
        <f t="shared" si="9"/>
        <v>0</v>
      </c>
      <c r="AT3">
        <f t="shared" si="9"/>
        <v>0</v>
      </c>
      <c r="AU3">
        <f t="shared" si="9"/>
        <v>30234.751277650077</v>
      </c>
      <c r="AW3">
        <v>0</v>
      </c>
      <c r="AX3">
        <f>IF(Z3&gt;0, (R3*SUMPRODUCT(K3:$K$98, X3:$X$98)-K3*$AZ$3)/Z3, 0)</f>
        <v>0</v>
      </c>
      <c r="AZ3">
        <f>C6*SUMPRODUCT(X4:X98, K4:K98)/1</f>
        <v>21019.765836076807</v>
      </c>
    </row>
    <row r="4" spans="1:52" x14ac:dyDescent="0.25">
      <c r="A4" t="s">
        <v>14</v>
      </c>
      <c r="C4" t="s">
        <v>37</v>
      </c>
      <c r="E4">
        <v>2004</v>
      </c>
      <c r="F4" s="5">
        <f>EconomicRates!C44</f>
        <v>3.5571999999999999E-2</v>
      </c>
      <c r="G4" s="5">
        <f>EconomicRates!D44</f>
        <v>7.0000000000000007E-2</v>
      </c>
      <c r="H4" s="5">
        <f t="shared" ref="H4:H67" si="10">G4+$C$9</f>
        <v>0.12000000000000001</v>
      </c>
      <c r="I4" s="5">
        <f t="shared" ref="I4:I67" si="11">1+H4</f>
        <v>1.1200000000000001</v>
      </c>
      <c r="J4">
        <f t="shared" ref="J4:J67" si="12">1/I4</f>
        <v>0.89285714285714279</v>
      </c>
      <c r="K4">
        <f>J4</f>
        <v>0.89285714285714279</v>
      </c>
      <c r="L4" s="2">
        <v>1</v>
      </c>
      <c r="M4" s="6">
        <f t="array" ref="M4:M98">Mortalities!B2:B96</f>
        <v>2.5950000000000001E-3</v>
      </c>
      <c r="R4">
        <f t="shared" si="0"/>
        <v>1000000</v>
      </c>
      <c r="S4">
        <f t="shared" si="1"/>
        <v>2280.8450110654585</v>
      </c>
      <c r="U4">
        <f t="shared" ref="U4:U67" si="13">M4</f>
        <v>2.5950000000000001E-3</v>
      </c>
      <c r="V4">
        <f t="shared" ref="V4:V67" si="14">$C$10</f>
        <v>0.01</v>
      </c>
      <c r="W4">
        <f t="shared" ref="W4:W67" si="15">Z3</f>
        <v>1</v>
      </c>
      <c r="X4">
        <f t="shared" ref="X4:X67" si="16">U4*W4</f>
        <v>2.5950000000000001E-3</v>
      </c>
      <c r="Y4">
        <f t="shared" ref="Y4:Y67" si="17">V4*W4</f>
        <v>0.01</v>
      </c>
      <c r="Z4">
        <f t="shared" ref="Z4:Z67" si="18">MAX(0, W4-X4-Y4)</f>
        <v>0.98740499999999998</v>
      </c>
      <c r="AB4">
        <f t="shared" ref="AB4:AB67" si="19">AC3</f>
        <v>0</v>
      </c>
      <c r="AC4">
        <f t="shared" si="2"/>
        <v>2252.117768151089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-2595</v>
      </c>
      <c r="AI4">
        <f t="shared" si="6"/>
        <v>-2595</v>
      </c>
      <c r="AJ4">
        <f t="shared" si="7"/>
        <v>-2252.117768151089</v>
      </c>
      <c r="AK4">
        <f>G4*SUM(AB4, AE4:AF4)</f>
        <v>0</v>
      </c>
      <c r="AL4">
        <f t="shared" si="8"/>
        <v>-4847.117768151089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-2316.9642857142853</v>
      </c>
      <c r="AR4">
        <f t="shared" si="9"/>
        <v>-2316.9642857142853</v>
      </c>
      <c r="AS4">
        <f t="shared" si="9"/>
        <v>-2010.8194358491864</v>
      </c>
      <c r="AT4">
        <f t="shared" si="9"/>
        <v>0</v>
      </c>
      <c r="AU4">
        <f t="shared" si="9"/>
        <v>-4327.7837215634718</v>
      </c>
      <c r="AW4">
        <v>1</v>
      </c>
      <c r="AX4">
        <f>IF(Z4&gt;0, (R4*SUMPRODUCT(K4:$K$98, X4:$X$98)-K4*$AZ$3)/Z4, 0)</f>
        <v>2280.8450110654585</v>
      </c>
    </row>
    <row r="5" spans="1:52" x14ac:dyDescent="0.25">
      <c r="C5" s="2">
        <f>'S.26.04.A'!C5</f>
        <v>0.1</v>
      </c>
      <c r="E5">
        <v>2005</v>
      </c>
      <c r="F5" s="5">
        <f>EconomicRates!C45</f>
        <v>3.5571999999999999E-2</v>
      </c>
      <c r="G5" s="5">
        <f>EconomicRates!D45</f>
        <v>7.0000000000000007E-2</v>
      </c>
      <c r="H5" s="5">
        <f t="shared" si="10"/>
        <v>0.12000000000000001</v>
      </c>
      <c r="I5" s="5">
        <f t="shared" si="11"/>
        <v>1.1200000000000001</v>
      </c>
      <c r="J5">
        <f t="shared" si="12"/>
        <v>0.89285714285714279</v>
      </c>
      <c r="K5">
        <f t="shared" ref="K5:K68" si="20">K4*J5</f>
        <v>0.79719387755102034</v>
      </c>
      <c r="L5" s="2">
        <v>2</v>
      </c>
      <c r="M5" s="6">
        <v>2.5990000000000002E-3</v>
      </c>
      <c r="Q5" s="4">
        <f t="shared" ref="Q5:Q68" si="21">$C$8</f>
        <v>12.5</v>
      </c>
      <c r="R5">
        <f t="shared" si="0"/>
        <v>1000000</v>
      </c>
      <c r="S5">
        <f t="shared" si="1"/>
        <v>1995.9419550397085</v>
      </c>
      <c r="U5">
        <f t="shared" si="13"/>
        <v>2.5990000000000002E-3</v>
      </c>
      <c r="V5">
        <f t="shared" si="14"/>
        <v>0.01</v>
      </c>
      <c r="W5">
        <f t="shared" si="15"/>
        <v>0.98740499999999998</v>
      </c>
      <c r="X5">
        <f t="shared" si="16"/>
        <v>2.5662655950000001E-3</v>
      </c>
      <c r="Y5">
        <f t="shared" si="17"/>
        <v>9.8740500000000005E-3</v>
      </c>
      <c r="Z5">
        <f t="shared" si="18"/>
        <v>0.97496468440500006</v>
      </c>
      <c r="AB5">
        <f t="shared" si="19"/>
        <v>2252.117768151089</v>
      </c>
      <c r="AC5">
        <f t="shared" si="2"/>
        <v>1945.9729182859883</v>
      </c>
      <c r="AE5">
        <f t="shared" si="3"/>
        <v>0</v>
      </c>
      <c r="AF5">
        <f t="shared" si="4"/>
        <v>0</v>
      </c>
      <c r="AG5">
        <f t="shared" si="4"/>
        <v>-12.187058555062501</v>
      </c>
      <c r="AH5">
        <f t="shared" si="5"/>
        <v>-2566.2655950000003</v>
      </c>
      <c r="AI5">
        <f t="shared" si="6"/>
        <v>-2578.4526535550626</v>
      </c>
      <c r="AJ5">
        <f t="shared" si="7"/>
        <v>306.1448498651007</v>
      </c>
      <c r="AK5">
        <f>G5*SUM(AB5, AE5:AF5)</f>
        <v>157.64824377057624</v>
      </c>
      <c r="AL5">
        <f t="shared" si="8"/>
        <v>-2114.6595599193856</v>
      </c>
      <c r="AN5">
        <f t="shared" si="9"/>
        <v>0</v>
      </c>
      <c r="AO5">
        <f t="shared" si="9"/>
        <v>0</v>
      </c>
      <c r="AP5">
        <f t="shared" si="9"/>
        <v>-9.71544846545161</v>
      </c>
      <c r="AQ5">
        <f t="shared" si="9"/>
        <v>-2045.8112205038267</v>
      </c>
      <c r="AR5">
        <f t="shared" si="9"/>
        <v>-2055.526668969278</v>
      </c>
      <c r="AS5">
        <f t="shared" si="9"/>
        <v>244.05679995623458</v>
      </c>
      <c r="AT5">
        <f t="shared" si="9"/>
        <v>125.67621474057417</v>
      </c>
      <c r="AU5">
        <f t="shared" si="9"/>
        <v>-1685.7936542724692</v>
      </c>
      <c r="AW5">
        <v>2</v>
      </c>
      <c r="AX5">
        <f>IF(Z5&gt;0, (R5*SUMPRODUCT(K5:$K$98, X5:$X$98)-K5*$AZ$3)/Z5, 0)</f>
        <v>1995.9419550397085</v>
      </c>
    </row>
    <row r="6" spans="1:52" x14ac:dyDescent="0.25">
      <c r="A6" t="s">
        <v>16</v>
      </c>
      <c r="C6" s="2">
        <v>1000000</v>
      </c>
      <c r="E6">
        <v>2006</v>
      </c>
      <c r="F6" s="5">
        <f>EconomicRates!C46</f>
        <v>3.5571999999999999E-2</v>
      </c>
      <c r="G6" s="5">
        <f>EconomicRates!D46</f>
        <v>7.0000000000000007E-2</v>
      </c>
      <c r="H6" s="5">
        <f t="shared" si="10"/>
        <v>0.12000000000000001</v>
      </c>
      <c r="I6" s="5">
        <f t="shared" si="11"/>
        <v>1.1200000000000001</v>
      </c>
      <c r="J6">
        <f t="shared" si="12"/>
        <v>0.89285714285714279</v>
      </c>
      <c r="K6">
        <f t="shared" si="20"/>
        <v>0.71178024781341098</v>
      </c>
      <c r="L6" s="2">
        <v>3</v>
      </c>
      <c r="M6" s="6">
        <v>2.6029999999999998E-3</v>
      </c>
      <c r="Q6" s="4">
        <f t="shared" si="21"/>
        <v>12.5</v>
      </c>
      <c r="R6">
        <f t="shared" si="0"/>
        <v>1000000</v>
      </c>
      <c r="S6">
        <f t="shared" si="1"/>
        <v>1761.2717805848868</v>
      </c>
      <c r="U6">
        <f t="shared" si="13"/>
        <v>2.6029999999999998E-3</v>
      </c>
      <c r="V6">
        <f t="shared" si="14"/>
        <v>0.01</v>
      </c>
      <c r="W6">
        <f t="shared" si="15"/>
        <v>0.97496468440500006</v>
      </c>
      <c r="X6">
        <f t="shared" si="16"/>
        <v>2.5378330735062152E-3</v>
      </c>
      <c r="Y6">
        <f t="shared" si="17"/>
        <v>9.7496468440500007E-3</v>
      </c>
      <c r="Z6">
        <f t="shared" si="18"/>
        <v>0.96267720448744387</v>
      </c>
      <c r="AB6">
        <f t="shared" si="19"/>
        <v>1945.9729182859883</v>
      </c>
      <c r="AC6">
        <f t="shared" si="2"/>
        <v>1695.5361940760813</v>
      </c>
      <c r="AE6">
        <f t="shared" si="3"/>
        <v>0</v>
      </c>
      <c r="AF6">
        <f t="shared" si="4"/>
        <v>0</v>
      </c>
      <c r="AG6">
        <f t="shared" si="4"/>
        <v>-12.033465056093048</v>
      </c>
      <c r="AH6">
        <f t="shared" si="5"/>
        <v>-2537.833073506215</v>
      </c>
      <c r="AI6">
        <f t="shared" si="6"/>
        <v>-2549.8665385623081</v>
      </c>
      <c r="AJ6">
        <f t="shared" si="7"/>
        <v>250.43672420990697</v>
      </c>
      <c r="AK6">
        <f>G6*SUM(AB6, AE6:AF6)</f>
        <v>136.21810428001919</v>
      </c>
      <c r="AL6">
        <f t="shared" si="8"/>
        <v>-2163.2117100723817</v>
      </c>
      <c r="AN6">
        <f t="shared" si="9"/>
        <v>0</v>
      </c>
      <c r="AO6">
        <f t="shared" si="9"/>
        <v>0</v>
      </c>
      <c r="AP6">
        <f t="shared" si="9"/>
        <v>-8.5651827396799316</v>
      </c>
      <c r="AQ6">
        <f t="shared" si="9"/>
        <v>-1806.3794539693242</v>
      </c>
      <c r="AR6">
        <f t="shared" si="9"/>
        <v>-1814.944636709004</v>
      </c>
      <c r="AS6">
        <f t="shared" si="9"/>
        <v>178.25591361970643</v>
      </c>
      <c r="AT6">
        <f t="shared" si="9"/>
        <v>96.957356021105113</v>
      </c>
      <c r="AU6">
        <f t="shared" si="9"/>
        <v>-1539.7313670681924</v>
      </c>
      <c r="AW6">
        <v>3</v>
      </c>
      <c r="AX6">
        <f>IF(Z6&gt;0, (R6*SUMPRODUCT(K6:$K$98, X6:$X$98)-K6*$AZ$3)/Z6, 0)</f>
        <v>1761.2717805848868</v>
      </c>
    </row>
    <row r="7" spans="1:52" x14ac:dyDescent="0.25">
      <c r="A7" t="s">
        <v>15</v>
      </c>
      <c r="B7" t="s">
        <v>37</v>
      </c>
      <c r="C7" t="s">
        <v>46</v>
      </c>
      <c r="E7">
        <v>2007</v>
      </c>
      <c r="F7" s="5">
        <f>EconomicRates!C47</f>
        <v>3.5571999999999999E-2</v>
      </c>
      <c r="G7" s="5">
        <f>EconomicRates!D47</f>
        <v>7.0000000000000007E-2</v>
      </c>
      <c r="H7" s="5">
        <f t="shared" si="10"/>
        <v>0.12000000000000001</v>
      </c>
      <c r="I7" s="5">
        <f t="shared" si="11"/>
        <v>1.1200000000000001</v>
      </c>
      <c r="J7">
        <f t="shared" si="12"/>
        <v>0.89285714285714279</v>
      </c>
      <c r="K7">
        <f t="shared" si="20"/>
        <v>0.63551807840483121</v>
      </c>
      <c r="L7" s="2">
        <v>4</v>
      </c>
      <c r="M7" s="6">
        <v>2.6080000000000001E-3</v>
      </c>
      <c r="Q7" s="4">
        <f t="shared" si="21"/>
        <v>12.5</v>
      </c>
      <c r="R7">
        <f t="shared" si="0"/>
        <v>1000000</v>
      </c>
      <c r="S7">
        <f t="shared" si="1"/>
        <v>1569.8129945325336</v>
      </c>
      <c r="U7">
        <f t="shared" si="13"/>
        <v>2.6080000000000001E-3</v>
      </c>
      <c r="V7">
        <f t="shared" si="14"/>
        <v>0.01</v>
      </c>
      <c r="W7">
        <f t="shared" si="15"/>
        <v>0.96267720448744387</v>
      </c>
      <c r="X7">
        <f t="shared" si="16"/>
        <v>2.5106621493032537E-3</v>
      </c>
      <c r="Y7">
        <f t="shared" si="17"/>
        <v>9.6267720448744397E-3</v>
      </c>
      <c r="Z7">
        <f t="shared" si="18"/>
        <v>0.9505397702932662</v>
      </c>
      <c r="AB7">
        <f t="shared" si="19"/>
        <v>1695.5361940760813</v>
      </c>
      <c r="AC7">
        <f t="shared" si="2"/>
        <v>1492.1696832263387</v>
      </c>
      <c r="AE7">
        <f t="shared" si="3"/>
        <v>0</v>
      </c>
      <c r="AF7">
        <f t="shared" si="4"/>
        <v>0</v>
      </c>
      <c r="AG7">
        <f t="shared" si="4"/>
        <v>-11.881747128665827</v>
      </c>
      <c r="AH7">
        <f t="shared" si="5"/>
        <v>-2510.6621493032535</v>
      </c>
      <c r="AI7">
        <f t="shared" si="6"/>
        <v>-2522.5438964319192</v>
      </c>
      <c r="AJ7">
        <f t="shared" si="7"/>
        <v>203.36651084974255</v>
      </c>
      <c r="AK7">
        <f>G7*SUM(AB7, AE7:AF7)</f>
        <v>118.6875335853257</v>
      </c>
      <c r="AL7">
        <f t="shared" si="8"/>
        <v>-2200.489851996851</v>
      </c>
      <c r="AN7">
        <f t="shared" si="9"/>
        <v>0</v>
      </c>
      <c r="AO7">
        <f t="shared" si="9"/>
        <v>0</v>
      </c>
      <c r="AP7">
        <f t="shared" si="9"/>
        <v>-7.551065103301827</v>
      </c>
      <c r="AQ7">
        <f t="shared" si="9"/>
        <v>-1595.5711846489471</v>
      </c>
      <c r="AR7">
        <f t="shared" si="9"/>
        <v>-1603.1222497522488</v>
      </c>
      <c r="AS7">
        <f t="shared" si="9"/>
        <v>129.24309418712363</v>
      </c>
      <c r="AT7">
        <f t="shared" si="9"/>
        <v>75.42807327475505</v>
      </c>
      <c r="AU7">
        <f t="shared" si="9"/>
        <v>-1398.4510822903701</v>
      </c>
      <c r="AW7">
        <v>4</v>
      </c>
      <c r="AX7">
        <f>IF(Z7&gt;0, (R7*SUMPRODUCT(K7:$K$98, X7:$X$98)-K7*$AZ$3)/Z7, 0)</f>
        <v>1569.8129945325336</v>
      </c>
    </row>
    <row r="8" spans="1:52" x14ac:dyDescent="0.25">
      <c r="B8" s="2">
        <f>'S.26.04.A'!B8</f>
        <v>100</v>
      </c>
      <c r="C8" s="2">
        <f>'S.26.04.A'!C8</f>
        <v>12.5</v>
      </c>
      <c r="E8">
        <v>2008</v>
      </c>
      <c r="F8" s="5">
        <f>EconomicRates!C48</f>
        <v>3.5571999999999999E-2</v>
      </c>
      <c r="G8" s="5">
        <f>EconomicRates!D48</f>
        <v>7.0000000000000007E-2</v>
      </c>
      <c r="H8" s="5">
        <f t="shared" si="10"/>
        <v>0.12000000000000001</v>
      </c>
      <c r="I8" s="5">
        <f t="shared" si="11"/>
        <v>1.1200000000000001</v>
      </c>
      <c r="J8">
        <f t="shared" si="12"/>
        <v>0.89285714285714279</v>
      </c>
      <c r="K8">
        <f t="shared" si="20"/>
        <v>0.5674268557185993</v>
      </c>
      <c r="L8" s="2">
        <v>5</v>
      </c>
      <c r="M8" s="6">
        <v>2.614E-3</v>
      </c>
      <c r="Q8" s="4">
        <f t="shared" si="21"/>
        <v>12.5</v>
      </c>
      <c r="R8">
        <f t="shared" si="0"/>
        <v>1000000</v>
      </c>
      <c r="S8">
        <f t="shared" si="1"/>
        <v>1414.7999932437342</v>
      </c>
      <c r="U8">
        <f t="shared" si="13"/>
        <v>2.614E-3</v>
      </c>
      <c r="V8">
        <f t="shared" si="14"/>
        <v>0.01</v>
      </c>
      <c r="W8">
        <f t="shared" si="15"/>
        <v>0.9505397702932662</v>
      </c>
      <c r="X8">
        <f t="shared" si="16"/>
        <v>2.4847109595465978E-3</v>
      </c>
      <c r="Y8">
        <f t="shared" si="17"/>
        <v>9.5053977029326622E-3</v>
      </c>
      <c r="Z8">
        <f t="shared" si="18"/>
        <v>0.9385496616307869</v>
      </c>
      <c r="AB8">
        <f t="shared" si="19"/>
        <v>1492.1696832263387</v>
      </c>
      <c r="AC8">
        <f t="shared" si="2"/>
        <v>1327.8600549341463</v>
      </c>
      <c r="AE8">
        <f t="shared" si="3"/>
        <v>0</v>
      </c>
      <c r="AF8">
        <f t="shared" si="4"/>
        <v>0</v>
      </c>
      <c r="AG8">
        <f t="shared" si="4"/>
        <v>-11.731870770384836</v>
      </c>
      <c r="AH8">
        <f t="shared" si="5"/>
        <v>-2484.7109595465977</v>
      </c>
      <c r="AI8">
        <f t="shared" si="6"/>
        <v>-2496.4428303169825</v>
      </c>
      <c r="AJ8">
        <f t="shared" si="7"/>
        <v>164.30962829219243</v>
      </c>
      <c r="AK8">
        <f>G8*SUM(AB8, AE8:AF8)</f>
        <v>104.45187782584372</v>
      </c>
      <c r="AL8">
        <f t="shared" si="8"/>
        <v>-2227.6813241989462</v>
      </c>
      <c r="AN8">
        <f t="shared" si="9"/>
        <v>0</v>
      </c>
      <c r="AO8">
        <f t="shared" si="9"/>
        <v>0</v>
      </c>
      <c r="AP8">
        <f t="shared" si="9"/>
        <v>-6.6569785429364083</v>
      </c>
      <c r="AQ8">
        <f t="shared" si="9"/>
        <v>-1409.8917271450698</v>
      </c>
      <c r="AR8">
        <f t="shared" si="9"/>
        <v>-1416.5487056880061</v>
      </c>
      <c r="AS8">
        <f t="shared" si="9"/>
        <v>93.23369574613055</v>
      </c>
      <c r="AT8">
        <f t="shared" si="9"/>
        <v>59.268800608621788</v>
      </c>
      <c r="AU8">
        <f t="shared" si="9"/>
        <v>-1264.0462093332537</v>
      </c>
      <c r="AW8">
        <v>5</v>
      </c>
      <c r="AX8">
        <f>IF(Z8&gt;0, (R8*SUMPRODUCT(K8:$K$98, X8:$X$98)-K8*$AZ$3)/Z8, 0)</f>
        <v>1414.7999932437342</v>
      </c>
    </row>
    <row r="9" spans="1:52" x14ac:dyDescent="0.25">
      <c r="A9" t="s">
        <v>39</v>
      </c>
      <c r="C9" s="2">
        <f>'S.26.04.A'!C9</f>
        <v>0.05</v>
      </c>
      <c r="E9">
        <v>2009</v>
      </c>
      <c r="F9" s="5">
        <f>EconomicRates!C49</f>
        <v>3.5571999999999999E-2</v>
      </c>
      <c r="G9" s="5">
        <f>EconomicRates!D49</f>
        <v>7.0000000000000007E-2</v>
      </c>
      <c r="H9" s="5">
        <f t="shared" si="10"/>
        <v>0.12000000000000001</v>
      </c>
      <c r="I9" s="5">
        <f t="shared" si="11"/>
        <v>1.1200000000000001</v>
      </c>
      <c r="J9">
        <f t="shared" si="12"/>
        <v>0.89285714285714279</v>
      </c>
      <c r="K9">
        <f t="shared" si="20"/>
        <v>0.50663112117732079</v>
      </c>
      <c r="L9" s="2">
        <v>6</v>
      </c>
      <c r="M9" s="6">
        <v>2.624E-3</v>
      </c>
      <c r="Q9" s="4">
        <f t="shared" si="21"/>
        <v>12.5</v>
      </c>
      <c r="R9">
        <f t="shared" si="0"/>
        <v>1000000</v>
      </c>
      <c r="S9">
        <f t="shared" si="1"/>
        <v>1290.4700671305368</v>
      </c>
      <c r="U9">
        <f t="shared" si="13"/>
        <v>2.624E-3</v>
      </c>
      <c r="V9">
        <f t="shared" si="14"/>
        <v>0.01</v>
      </c>
      <c r="W9">
        <f t="shared" si="15"/>
        <v>0.9385496616307869</v>
      </c>
      <c r="X9">
        <f t="shared" si="16"/>
        <v>2.4627543121191848E-3</v>
      </c>
      <c r="Y9">
        <f t="shared" si="17"/>
        <v>9.3854966163078694E-3</v>
      </c>
      <c r="Z9">
        <f t="shared" si="18"/>
        <v>0.9267014107023599</v>
      </c>
      <c r="AB9">
        <f t="shared" si="19"/>
        <v>1327.8600549341463</v>
      </c>
      <c r="AC9">
        <f t="shared" si="2"/>
        <v>1195.8804316790374</v>
      </c>
      <c r="AE9">
        <f t="shared" si="3"/>
        <v>0</v>
      </c>
      <c r="AF9">
        <f t="shared" si="4"/>
        <v>0</v>
      </c>
      <c r="AG9">
        <f t="shared" si="4"/>
        <v>-11.583767633779498</v>
      </c>
      <c r="AH9">
        <f t="shared" si="5"/>
        <v>-2462.7543121191848</v>
      </c>
      <c r="AI9">
        <f t="shared" si="6"/>
        <v>-2474.3380797529644</v>
      </c>
      <c r="AJ9">
        <f t="shared" si="7"/>
        <v>131.97962325510889</v>
      </c>
      <c r="AK9">
        <f t="shared" ref="AK9:AK72" si="22">G9*SUM(AB9:AB9, AE9:AF9)</f>
        <v>92.950203845390249</v>
      </c>
      <c r="AL9">
        <f t="shared" si="8"/>
        <v>-2249.4082526524653</v>
      </c>
      <c r="AN9">
        <f t="shared" si="9"/>
        <v>0</v>
      </c>
      <c r="AO9">
        <f t="shared" si="9"/>
        <v>0</v>
      </c>
      <c r="AP9">
        <f t="shared" si="9"/>
        <v>-5.8686971837592674</v>
      </c>
      <c r="AQ9">
        <f t="shared" si="9"/>
        <v>-1247.707978333224</v>
      </c>
      <c r="AR9">
        <f t="shared" si="9"/>
        <v>-1253.5766755169834</v>
      </c>
      <c r="AS9">
        <f t="shared" si="9"/>
        <v>66.864984502296224</v>
      </c>
      <c r="AT9">
        <f t="shared" si="9"/>
        <v>47.091465987850576</v>
      </c>
      <c r="AU9">
        <f t="shared" si="9"/>
        <v>-1139.6202250268366</v>
      </c>
      <c r="AW9">
        <v>6</v>
      </c>
      <c r="AX9">
        <f>IF(Z9&gt;0, (R9*SUMPRODUCT(K9:$K$98, X9:$X$98)-K9*$AZ$3)/Z9, 0)</f>
        <v>1290.4700671305368</v>
      </c>
    </row>
    <row r="10" spans="1:52" x14ac:dyDescent="0.25">
      <c r="A10" t="s">
        <v>19</v>
      </c>
      <c r="C10" s="2">
        <f>'S.26.04.A'!C10</f>
        <v>0.01</v>
      </c>
      <c r="E10">
        <v>2010</v>
      </c>
      <c r="F10" s="5">
        <f>EconomicRates!C50</f>
        <v>3.5571999999999999E-2</v>
      </c>
      <c r="G10" s="5">
        <f>EconomicRates!D50</f>
        <v>7.0000000000000007E-2</v>
      </c>
      <c r="H10" s="5">
        <f t="shared" si="10"/>
        <v>0.12000000000000001</v>
      </c>
      <c r="I10" s="5">
        <f t="shared" si="11"/>
        <v>1.1200000000000001</v>
      </c>
      <c r="J10">
        <f t="shared" si="12"/>
        <v>0.89285714285714279</v>
      </c>
      <c r="K10">
        <f t="shared" si="20"/>
        <v>0.45234921533689354</v>
      </c>
      <c r="L10" s="2">
        <v>7</v>
      </c>
      <c r="M10" s="6">
        <v>2.6350000000000002E-3</v>
      </c>
      <c r="Q10" s="4">
        <f t="shared" si="21"/>
        <v>12.5</v>
      </c>
      <c r="R10">
        <f t="shared" si="0"/>
        <v>1000000</v>
      </c>
      <c r="S10">
        <f t="shared" si="1"/>
        <v>1190.3544100787478</v>
      </c>
      <c r="U10">
        <f t="shared" si="13"/>
        <v>2.6350000000000002E-3</v>
      </c>
      <c r="V10">
        <f t="shared" si="14"/>
        <v>0.01</v>
      </c>
      <c r="W10">
        <f t="shared" si="15"/>
        <v>0.9267014107023599</v>
      </c>
      <c r="X10">
        <f t="shared" si="16"/>
        <v>2.4418582172007187E-3</v>
      </c>
      <c r="Y10">
        <f t="shared" si="17"/>
        <v>9.2670141070235988E-3</v>
      </c>
      <c r="Z10">
        <f t="shared" si="18"/>
        <v>0.91499253837813566</v>
      </c>
      <c r="AB10">
        <f t="shared" si="19"/>
        <v>1195.8804316790374</v>
      </c>
      <c r="AC10">
        <f t="shared" si="2"/>
        <v>1089.1654032475617</v>
      </c>
      <c r="AE10">
        <f t="shared" si="3"/>
        <v>0</v>
      </c>
      <c r="AF10">
        <f t="shared" si="4"/>
        <v>0</v>
      </c>
      <c r="AG10">
        <f t="shared" si="4"/>
        <v>-11.437406729726696</v>
      </c>
      <c r="AH10">
        <f t="shared" si="5"/>
        <v>-2441.8582172007186</v>
      </c>
      <c r="AI10">
        <f t="shared" si="6"/>
        <v>-2453.2956239304453</v>
      </c>
      <c r="AJ10">
        <f t="shared" si="7"/>
        <v>106.71502843147573</v>
      </c>
      <c r="AK10">
        <f t="shared" si="22"/>
        <v>83.71163021753263</v>
      </c>
      <c r="AL10">
        <f t="shared" si="8"/>
        <v>-2262.8689652814369</v>
      </c>
      <c r="AN10">
        <f t="shared" si="9"/>
        <v>0</v>
      </c>
      <c r="AO10">
        <f t="shared" si="9"/>
        <v>0</v>
      </c>
      <c r="AP10">
        <f t="shared" si="9"/>
        <v>-5.173701959680777</v>
      </c>
      <c r="AQ10">
        <f t="shared" si="9"/>
        <v>-1104.5726485146909</v>
      </c>
      <c r="AR10">
        <f t="shared" si="9"/>
        <v>-1109.7463504743716</v>
      </c>
      <c r="AS10">
        <f t="shared" si="9"/>
        <v>48.27245937563233</v>
      </c>
      <c r="AT10">
        <f t="shared" si="9"/>
        <v>37.866890243473073</v>
      </c>
      <c r="AU10">
        <f t="shared" si="9"/>
        <v>-1023.6070008552662</v>
      </c>
      <c r="AW10">
        <v>7</v>
      </c>
      <c r="AX10">
        <f>IF(Z10&gt;0, (R10*SUMPRODUCT(K10:$K$98, X10:$X$98)-K10*$AZ$3)/Z10, 0)</f>
        <v>1190.3544100787478</v>
      </c>
    </row>
    <row r="11" spans="1:52" x14ac:dyDescent="0.25">
      <c r="A11" t="s">
        <v>33</v>
      </c>
      <c r="C11" s="12">
        <f>AU100</f>
        <v>8667.0717936143137</v>
      </c>
      <c r="E11">
        <v>2011</v>
      </c>
      <c r="F11" s="5">
        <f>EconomicRates!C51</f>
        <v>3.5571999999999999E-2</v>
      </c>
      <c r="G11" s="5">
        <f>EconomicRates!D51</f>
        <v>7.0000000000000007E-2</v>
      </c>
      <c r="H11" s="5">
        <f t="shared" si="10"/>
        <v>0.12000000000000001</v>
      </c>
      <c r="I11" s="5">
        <f t="shared" si="11"/>
        <v>1.1200000000000001</v>
      </c>
      <c r="J11">
        <f t="shared" si="12"/>
        <v>0.89285714285714279</v>
      </c>
      <c r="K11">
        <f t="shared" si="20"/>
        <v>0.40388322797936921</v>
      </c>
      <c r="L11" s="2">
        <v>8</v>
      </c>
      <c r="M11" s="6">
        <v>2.647E-3</v>
      </c>
      <c r="Q11" s="4">
        <f t="shared" si="21"/>
        <v>12.5</v>
      </c>
      <c r="R11">
        <f t="shared" si="0"/>
        <v>1000000</v>
      </c>
      <c r="S11">
        <f t="shared" si="1"/>
        <v>1110.59724472574</v>
      </c>
      <c r="U11">
        <f t="shared" si="13"/>
        <v>2.647E-3</v>
      </c>
      <c r="V11">
        <f t="shared" si="14"/>
        <v>0.01</v>
      </c>
      <c r="W11">
        <f t="shared" si="15"/>
        <v>0.91499253837813566</v>
      </c>
      <c r="X11">
        <f t="shared" si="16"/>
        <v>2.4219852490869253E-3</v>
      </c>
      <c r="Y11">
        <f t="shared" si="17"/>
        <v>9.1499253837813571E-3</v>
      </c>
      <c r="Z11">
        <f t="shared" si="18"/>
        <v>0.90342062774526743</v>
      </c>
      <c r="AB11">
        <f t="shared" si="19"/>
        <v>1089.1654032475617</v>
      </c>
      <c r="AC11">
        <f t="shared" si="2"/>
        <v>1003.3364600022924</v>
      </c>
      <c r="AE11">
        <f t="shared" si="3"/>
        <v>0</v>
      </c>
      <c r="AF11">
        <f t="shared" si="4"/>
        <v>0</v>
      </c>
      <c r="AG11">
        <f t="shared" si="4"/>
        <v>-11.292757846815842</v>
      </c>
      <c r="AH11">
        <f t="shared" si="5"/>
        <v>-2421.9852490869253</v>
      </c>
      <c r="AI11">
        <f t="shared" si="6"/>
        <v>-2433.2780069337409</v>
      </c>
      <c r="AJ11">
        <f t="shared" si="7"/>
        <v>85.828943245269329</v>
      </c>
      <c r="AK11">
        <f t="shared" si="22"/>
        <v>76.241578227329327</v>
      </c>
      <c r="AL11">
        <f t="shared" si="8"/>
        <v>-2271.2074854611424</v>
      </c>
      <c r="AN11">
        <f t="shared" si="9"/>
        <v>0</v>
      </c>
      <c r="AO11">
        <f t="shared" si="9"/>
        <v>0</v>
      </c>
      <c r="AP11">
        <f t="shared" si="9"/>
        <v>-4.5609554919613338</v>
      </c>
      <c r="AQ11">
        <f t="shared" si="9"/>
        <v>-978.19922051964397</v>
      </c>
      <c r="AR11">
        <f t="shared" si="9"/>
        <v>-982.76017601160527</v>
      </c>
      <c r="AS11">
        <f t="shared" si="9"/>
        <v>34.66487065195745</v>
      </c>
      <c r="AT11">
        <f t="shared" si="9"/>
        <v>30.792694720695362</v>
      </c>
      <c r="AU11">
        <f t="shared" si="9"/>
        <v>-917.30261063895239</v>
      </c>
      <c r="AW11">
        <v>8</v>
      </c>
      <c r="AX11">
        <f>IF(Z11&gt;0, (R11*SUMPRODUCT(K11:$K$98, X11:$X$98)-K11*$AZ$3)/Z11, 0)</f>
        <v>1110.59724472574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f>EconomicRates!C52</f>
        <v>3.5571999999999999E-2</v>
      </c>
      <c r="G12" s="5">
        <f>EconomicRates!D52</f>
        <v>7.0000000000000007E-2</v>
      </c>
      <c r="H12" s="5">
        <f t="shared" si="10"/>
        <v>0.12000000000000001</v>
      </c>
      <c r="I12" s="5">
        <f t="shared" si="11"/>
        <v>1.1200000000000001</v>
      </c>
      <c r="J12">
        <f t="shared" si="12"/>
        <v>0.89285714285714279</v>
      </c>
      <c r="K12">
        <f t="shared" si="20"/>
        <v>0.36061002498157962</v>
      </c>
      <c r="L12" s="2">
        <v>9</v>
      </c>
      <c r="M12" s="6">
        <v>2.6610000000000002E-3</v>
      </c>
      <c r="Q12" s="4">
        <f t="shared" si="21"/>
        <v>12.5</v>
      </c>
      <c r="R12">
        <f t="shared" si="0"/>
        <v>1000000</v>
      </c>
      <c r="S12">
        <f t="shared" si="1"/>
        <v>1047.9240547534962</v>
      </c>
      <c r="U12">
        <f t="shared" si="13"/>
        <v>2.6610000000000002E-3</v>
      </c>
      <c r="V12">
        <f t="shared" si="14"/>
        <v>0.01</v>
      </c>
      <c r="W12">
        <f t="shared" si="15"/>
        <v>0.90342062774526743</v>
      </c>
      <c r="X12">
        <f t="shared" si="16"/>
        <v>2.4040022904301566E-3</v>
      </c>
      <c r="Y12">
        <f t="shared" si="17"/>
        <v>9.0342062774526749E-3</v>
      </c>
      <c r="Z12">
        <f t="shared" si="18"/>
        <v>0.89198241917738463</v>
      </c>
      <c r="AB12">
        <f t="shared" si="19"/>
        <v>1003.3364600022924</v>
      </c>
      <c r="AC12">
        <f t="shared" si="2"/>
        <v>934.72983347319757</v>
      </c>
      <c r="AE12">
        <f t="shared" si="3"/>
        <v>0</v>
      </c>
      <c r="AF12">
        <f t="shared" si="4"/>
        <v>0</v>
      </c>
      <c r="AG12">
        <f t="shared" si="4"/>
        <v>-11.149780239717307</v>
      </c>
      <c r="AH12">
        <f t="shared" si="5"/>
        <v>-2404.0022904301568</v>
      </c>
      <c r="AI12">
        <f t="shared" si="6"/>
        <v>-2415.1520706698743</v>
      </c>
      <c r="AJ12">
        <f t="shared" si="7"/>
        <v>68.606626529094797</v>
      </c>
      <c r="AK12">
        <f t="shared" si="22"/>
        <v>70.233552200160474</v>
      </c>
      <c r="AL12">
        <f t="shared" si="8"/>
        <v>-2276.3118919406193</v>
      </c>
      <c r="AN12">
        <f t="shared" si="9"/>
        <v>0</v>
      </c>
      <c r="AO12">
        <f t="shared" si="9"/>
        <v>0</v>
      </c>
      <c r="AP12">
        <f t="shared" si="9"/>
        <v>-4.0207225307835808</v>
      </c>
      <c r="AQ12">
        <f t="shared" si="9"/>
        <v>-866.90732600779347</v>
      </c>
      <c r="AR12">
        <f t="shared" si="9"/>
        <v>-870.92804853857717</v>
      </c>
      <c r="AS12">
        <f t="shared" si="9"/>
        <v>24.740237306558779</v>
      </c>
      <c r="AT12">
        <f t="shared" si="9"/>
        <v>25.326923013444944</v>
      </c>
      <c r="AU12">
        <f t="shared" si="9"/>
        <v>-820.86088821857345</v>
      </c>
      <c r="AW12">
        <v>9</v>
      </c>
      <c r="AX12">
        <f>IF(Z12&gt;0, (R12*SUMPRODUCT(K12:$K$98, X12:$X$98)-K12*$AZ$3)/Z12, 0)</f>
        <v>1047.9240547534962</v>
      </c>
    </row>
    <row r="13" spans="1:52" x14ac:dyDescent="0.25">
      <c r="E13">
        <v>2013</v>
      </c>
      <c r="F13" s="5">
        <f>EconomicRates!C53</f>
        <v>3.5571999999999999E-2</v>
      </c>
      <c r="G13" s="5">
        <f>EconomicRates!D53</f>
        <v>7.0000000000000007E-2</v>
      </c>
      <c r="H13" s="5">
        <f t="shared" si="10"/>
        <v>0.12000000000000001</v>
      </c>
      <c r="I13" s="5">
        <f t="shared" si="11"/>
        <v>1.1200000000000001</v>
      </c>
      <c r="J13">
        <f t="shared" si="12"/>
        <v>0.89285714285714279</v>
      </c>
      <c r="K13">
        <f t="shared" si="20"/>
        <v>0.32197323659069604</v>
      </c>
      <c r="L13" s="2">
        <v>10</v>
      </c>
      <c r="M13" s="6">
        <v>2.676E-3</v>
      </c>
      <c r="Q13" s="4">
        <f t="shared" si="21"/>
        <v>12.5</v>
      </c>
      <c r="R13">
        <f t="shared" si="0"/>
        <v>1000000</v>
      </c>
      <c r="S13">
        <f t="shared" si="1"/>
        <v>999.18596825966267</v>
      </c>
      <c r="U13">
        <f t="shared" si="13"/>
        <v>2.676E-3</v>
      </c>
      <c r="V13">
        <f t="shared" si="14"/>
        <v>0.01</v>
      </c>
      <c r="W13">
        <f t="shared" si="15"/>
        <v>0.89198241917738463</v>
      </c>
      <c r="X13">
        <f t="shared" si="16"/>
        <v>2.3869449537186811E-3</v>
      </c>
      <c r="Y13">
        <f t="shared" si="17"/>
        <v>8.9198241917738466E-3</v>
      </c>
      <c r="Z13">
        <f t="shared" si="18"/>
        <v>0.88067565003189208</v>
      </c>
      <c r="AB13">
        <f t="shared" si="19"/>
        <v>934.72983347319757</v>
      </c>
      <c r="AC13">
        <f t="shared" si="2"/>
        <v>879.95875209982387</v>
      </c>
      <c r="AE13">
        <f t="shared" si="3"/>
        <v>0</v>
      </c>
      <c r="AF13">
        <f t="shared" si="4"/>
        <v>0</v>
      </c>
      <c r="AG13">
        <f t="shared" si="4"/>
        <v>-11.00844562539865</v>
      </c>
      <c r="AH13">
        <f t="shared" si="5"/>
        <v>-2386.9449537186811</v>
      </c>
      <c r="AI13">
        <f t="shared" si="6"/>
        <v>-2397.9533993440796</v>
      </c>
      <c r="AJ13">
        <f t="shared" si="7"/>
        <v>54.771081373373704</v>
      </c>
      <c r="AK13">
        <f t="shared" si="22"/>
        <v>65.431088343123832</v>
      </c>
      <c r="AL13">
        <f t="shared" si="8"/>
        <v>-2277.7512296275818</v>
      </c>
      <c r="AN13">
        <f t="shared" si="9"/>
        <v>0</v>
      </c>
      <c r="AO13">
        <f t="shared" si="9"/>
        <v>0</v>
      </c>
      <c r="AP13">
        <f t="shared" si="9"/>
        <v>-3.5444248678422925</v>
      </c>
      <c r="AQ13">
        <f t="shared" si="9"/>
        <v>-768.53239231263296</v>
      </c>
      <c r="AR13">
        <f t="shared" si="9"/>
        <v>-772.07681718047513</v>
      </c>
      <c r="AS13">
        <f t="shared" si="9"/>
        <v>17.634822341357516</v>
      </c>
      <c r="AT13">
        <f t="shared" si="9"/>
        <v>21.067059287487343</v>
      </c>
      <c r="AU13">
        <f t="shared" si="9"/>
        <v>-733.37493555163019</v>
      </c>
      <c r="AW13">
        <v>10</v>
      </c>
      <c r="AX13">
        <f>IF(Z13&gt;0, (R13*SUMPRODUCT(K13:$K$98, X13:$X$98)-K13*$AZ$3)/Z13, 0)</f>
        <v>999.18596825966267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10"/>
        <v>0.12000000000000001</v>
      </c>
      <c r="I14" s="5">
        <f t="shared" si="11"/>
        <v>1.1200000000000001</v>
      </c>
      <c r="J14">
        <f t="shared" si="12"/>
        <v>0.89285714285714279</v>
      </c>
      <c r="K14">
        <f t="shared" si="20"/>
        <v>0.28747610409883573</v>
      </c>
      <c r="L14" s="2">
        <v>11</v>
      </c>
      <c r="M14" s="6">
        <v>2.6930000000000001E-3</v>
      </c>
      <c r="Q14" s="4">
        <f t="shared" si="21"/>
        <v>12.5</v>
      </c>
      <c r="R14">
        <f t="shared" si="0"/>
        <v>1000000</v>
      </c>
      <c r="S14">
        <f t="shared" si="1"/>
        <v>962.10542606096817</v>
      </c>
      <c r="U14">
        <f t="shared" si="13"/>
        <v>2.6930000000000001E-3</v>
      </c>
      <c r="V14">
        <f t="shared" si="14"/>
        <v>0.01</v>
      </c>
      <c r="W14">
        <f t="shared" si="15"/>
        <v>0.88067565003189208</v>
      </c>
      <c r="X14">
        <f t="shared" si="16"/>
        <v>2.3716595255358856E-3</v>
      </c>
      <c r="Y14">
        <f t="shared" si="17"/>
        <v>8.8067565003189206E-3</v>
      </c>
      <c r="Z14">
        <f t="shared" si="18"/>
        <v>0.86949723400603729</v>
      </c>
      <c r="AB14">
        <f t="shared" si="19"/>
        <v>879.95875209982387</v>
      </c>
      <c r="AC14">
        <f t="shared" si="2"/>
        <v>836.54800678221181</v>
      </c>
      <c r="AE14">
        <f t="shared" si="3"/>
        <v>0</v>
      </c>
      <c r="AF14">
        <f t="shared" si="4"/>
        <v>0</v>
      </c>
      <c r="AG14">
        <f t="shared" si="4"/>
        <v>-10.868715425075466</v>
      </c>
      <c r="AH14">
        <f t="shared" si="5"/>
        <v>-2371.6595255358857</v>
      </c>
      <c r="AI14">
        <f t="shared" si="6"/>
        <v>-2382.5282409609613</v>
      </c>
      <c r="AJ14">
        <f t="shared" si="7"/>
        <v>43.410745317612054</v>
      </c>
      <c r="AK14">
        <f t="shared" si="22"/>
        <v>61.597112646987675</v>
      </c>
      <c r="AL14">
        <f t="shared" si="8"/>
        <v>-2277.5203829963616</v>
      </c>
      <c r="AN14">
        <f t="shared" si="9"/>
        <v>0</v>
      </c>
      <c r="AO14">
        <f t="shared" si="9"/>
        <v>0</v>
      </c>
      <c r="AP14">
        <f t="shared" si="9"/>
        <v>-3.1244959669596164</v>
      </c>
      <c r="AQ14">
        <f t="shared" si="9"/>
        <v>-681.79544064994957</v>
      </c>
      <c r="AR14">
        <f t="shared" si="9"/>
        <v>-684.91993661690924</v>
      </c>
      <c r="AS14">
        <f t="shared" si="9"/>
        <v>12.479551939933888</v>
      </c>
      <c r="AT14">
        <f t="shared" si="9"/>
        <v>17.707697967493139</v>
      </c>
      <c r="AU14">
        <f t="shared" si="9"/>
        <v>-654.73268670948221</v>
      </c>
      <c r="AW14">
        <v>11</v>
      </c>
      <c r="AX14">
        <f>IF(Z14&gt;0, (R14*SUMPRODUCT(K14:$K$98, X14:$X$98)-K14*$AZ$3)/Z14, 0)</f>
        <v>962.10542606096817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10"/>
        <v>0.12000000000000001</v>
      </c>
      <c r="I15" s="5">
        <f t="shared" si="11"/>
        <v>1.1200000000000001</v>
      </c>
      <c r="J15">
        <f t="shared" si="12"/>
        <v>0.89285714285714279</v>
      </c>
      <c r="K15">
        <f t="shared" si="20"/>
        <v>0.25667509294538904</v>
      </c>
      <c r="L15" s="2">
        <v>12</v>
      </c>
      <c r="M15" s="6">
        <v>2.7169999999999998E-3</v>
      </c>
      <c r="Q15" s="4">
        <f t="shared" si="21"/>
        <v>12.5</v>
      </c>
      <c r="R15">
        <f t="shared" si="0"/>
        <v>1000000</v>
      </c>
      <c r="S15">
        <f t="shared" si="1"/>
        <v>934.46572826694103</v>
      </c>
      <c r="U15">
        <f t="shared" si="13"/>
        <v>2.7169999999999998E-3</v>
      </c>
      <c r="V15">
        <f t="shared" si="14"/>
        <v>0.01</v>
      </c>
      <c r="W15">
        <f t="shared" si="15"/>
        <v>0.86949723400603729</v>
      </c>
      <c r="X15">
        <f t="shared" si="16"/>
        <v>2.3624239847944029E-3</v>
      </c>
      <c r="Y15">
        <f t="shared" si="17"/>
        <v>8.6949723400603727E-3</v>
      </c>
      <c r="Z15">
        <f t="shared" si="18"/>
        <v>0.85843983768118259</v>
      </c>
      <c r="AB15">
        <f t="shared" si="19"/>
        <v>836.54800678221181</v>
      </c>
      <c r="AC15">
        <f t="shared" si="2"/>
        <v>802.18260809210096</v>
      </c>
      <c r="AE15">
        <f t="shared" si="3"/>
        <v>0</v>
      </c>
      <c r="AF15">
        <f t="shared" si="4"/>
        <v>0</v>
      </c>
      <c r="AG15">
        <f t="shared" si="4"/>
        <v>-10.730497971014783</v>
      </c>
      <c r="AH15">
        <f t="shared" si="5"/>
        <v>-2362.4239847944027</v>
      </c>
      <c r="AI15">
        <f t="shared" si="6"/>
        <v>-2373.1544827654175</v>
      </c>
      <c r="AJ15">
        <f t="shared" si="7"/>
        <v>34.365398690110851</v>
      </c>
      <c r="AK15">
        <f t="shared" si="22"/>
        <v>58.558360474754835</v>
      </c>
      <c r="AL15">
        <f t="shared" si="8"/>
        <v>-2280.2307236005518</v>
      </c>
      <c r="AN15">
        <f t="shared" si="9"/>
        <v>0</v>
      </c>
      <c r="AO15">
        <f t="shared" si="9"/>
        <v>0</v>
      </c>
      <c r="AP15">
        <f t="shared" si="9"/>
        <v>-2.7542515640605281</v>
      </c>
      <c r="AQ15">
        <f t="shared" si="9"/>
        <v>-606.37539587351966</v>
      </c>
      <c r="AR15">
        <f t="shared" si="9"/>
        <v>-609.12964743758016</v>
      </c>
      <c r="AS15">
        <f t="shared" si="9"/>
        <v>8.8207419028895533</v>
      </c>
      <c r="AT15">
        <f t="shared" si="9"/>
        <v>15.030472617587293</v>
      </c>
      <c r="AU15">
        <f t="shared" si="9"/>
        <v>-585.27843291710337</v>
      </c>
      <c r="AW15">
        <v>12</v>
      </c>
      <c r="AX15">
        <f>IF(Z15&gt;0, (R15*SUMPRODUCT(K15:$K$98, X15:$X$98)-K15*$AZ$3)/Z15, 0)</f>
        <v>934.46572826694103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10"/>
        <v>0.12000000000000001</v>
      </c>
      <c r="I16" s="5">
        <f t="shared" si="11"/>
        <v>1.1200000000000001</v>
      </c>
      <c r="J16">
        <f t="shared" si="12"/>
        <v>0.89285714285714279</v>
      </c>
      <c r="K16">
        <f t="shared" si="20"/>
        <v>0.22917419012981163</v>
      </c>
      <c r="L16" s="2">
        <v>13</v>
      </c>
      <c r="M16" s="6">
        <v>2.745E-3</v>
      </c>
      <c r="Q16" s="4">
        <f t="shared" si="21"/>
        <v>12.5</v>
      </c>
      <c r="R16">
        <f t="shared" si="0"/>
        <v>1000000</v>
      </c>
      <c r="S16">
        <f t="shared" si="1"/>
        <v>913.12170237340877</v>
      </c>
      <c r="U16">
        <f t="shared" si="13"/>
        <v>2.745E-3</v>
      </c>
      <c r="V16">
        <f t="shared" si="14"/>
        <v>0.01</v>
      </c>
      <c r="W16">
        <f t="shared" si="15"/>
        <v>0.85843983768118259</v>
      </c>
      <c r="X16">
        <f t="shared" si="16"/>
        <v>2.3564173544348465E-3</v>
      </c>
      <c r="Y16">
        <f t="shared" si="17"/>
        <v>8.5843983768118266E-3</v>
      </c>
      <c r="Z16">
        <f t="shared" si="18"/>
        <v>0.84749902194993598</v>
      </c>
      <c r="AB16">
        <f t="shared" si="19"/>
        <v>802.18260809210096</v>
      </c>
      <c r="AC16">
        <f t="shared" si="2"/>
        <v>773.86974968272443</v>
      </c>
      <c r="AE16">
        <f t="shared" si="3"/>
        <v>0</v>
      </c>
      <c r="AF16">
        <f t="shared" si="4"/>
        <v>0</v>
      </c>
      <c r="AG16">
        <f t="shared" si="4"/>
        <v>-10.593737774374199</v>
      </c>
      <c r="AH16">
        <f t="shared" si="5"/>
        <v>-2356.4173544348464</v>
      </c>
      <c r="AI16">
        <f t="shared" si="6"/>
        <v>-2367.0110922092208</v>
      </c>
      <c r="AJ16">
        <f t="shared" si="7"/>
        <v>28.312858409376531</v>
      </c>
      <c r="AK16">
        <f t="shared" si="22"/>
        <v>56.152782566447073</v>
      </c>
      <c r="AL16">
        <f t="shared" si="8"/>
        <v>-2282.5454512333972</v>
      </c>
      <c r="AN16">
        <f t="shared" si="9"/>
        <v>0</v>
      </c>
      <c r="AO16">
        <f t="shared" si="9"/>
        <v>0</v>
      </c>
      <c r="AP16">
        <f t="shared" si="9"/>
        <v>-2.4278112748898004</v>
      </c>
      <c r="AQ16">
        <f t="shared" si="9"/>
        <v>-540.03003881043924</v>
      </c>
      <c r="AR16">
        <f t="shared" si="9"/>
        <v>-542.45785008532903</v>
      </c>
      <c r="AS16">
        <f t="shared" si="9"/>
        <v>6.4885763962288934</v>
      </c>
      <c r="AT16">
        <f t="shared" si="9"/>
        <v>12.868768468200914</v>
      </c>
      <c r="AU16">
        <f t="shared" si="9"/>
        <v>-523.10050522089921</v>
      </c>
      <c r="AW16">
        <v>13</v>
      </c>
      <c r="AX16">
        <f>IF(Z16&gt;0, (R16*SUMPRODUCT(K16:$K$98, X16:$X$98)-K16*$AZ$3)/Z16, 0)</f>
        <v>913.12170237340877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10"/>
        <v>0.12000000000000001</v>
      </c>
      <c r="I17" s="5">
        <f t="shared" si="11"/>
        <v>1.1200000000000001</v>
      </c>
      <c r="J17">
        <f t="shared" si="12"/>
        <v>0.89285714285714279</v>
      </c>
      <c r="K17">
        <f t="shared" si="20"/>
        <v>0.20461981261590323</v>
      </c>
      <c r="L17" s="2">
        <v>14</v>
      </c>
      <c r="M17" s="6">
        <v>2.7729999999999999E-3</v>
      </c>
      <c r="Q17" s="4">
        <f t="shared" si="21"/>
        <v>12.5</v>
      </c>
      <c r="R17">
        <f t="shared" si="0"/>
        <v>1000000</v>
      </c>
      <c r="S17">
        <f t="shared" si="1"/>
        <v>896.36710464914472</v>
      </c>
      <c r="U17">
        <f t="shared" si="13"/>
        <v>2.7729999999999999E-3</v>
      </c>
      <c r="V17">
        <f t="shared" si="14"/>
        <v>0.01</v>
      </c>
      <c r="W17">
        <f t="shared" si="15"/>
        <v>0.84749902194993598</v>
      </c>
      <c r="X17">
        <f t="shared" si="16"/>
        <v>2.3501147878671725E-3</v>
      </c>
      <c r="Y17">
        <f t="shared" si="17"/>
        <v>8.4749902194993596E-3</v>
      </c>
      <c r="Z17">
        <f t="shared" si="18"/>
        <v>0.83667391694256943</v>
      </c>
      <c r="AB17">
        <f t="shared" si="19"/>
        <v>773.86974968272443</v>
      </c>
      <c r="AC17">
        <f t="shared" si="2"/>
        <v>749.96697646526991</v>
      </c>
      <c r="AE17">
        <f t="shared" si="3"/>
        <v>0</v>
      </c>
      <c r="AF17">
        <f t="shared" si="4"/>
        <v>0</v>
      </c>
      <c r="AG17">
        <f t="shared" si="4"/>
        <v>-10.458423961782119</v>
      </c>
      <c r="AH17">
        <f t="shared" si="5"/>
        <v>-2350.1147878671723</v>
      </c>
      <c r="AI17">
        <f t="shared" si="6"/>
        <v>-2360.5732118289543</v>
      </c>
      <c r="AJ17">
        <f t="shared" si="7"/>
        <v>23.902773217454524</v>
      </c>
      <c r="AK17">
        <f t="shared" si="22"/>
        <v>54.170882477790713</v>
      </c>
      <c r="AL17">
        <f t="shared" si="8"/>
        <v>-2282.4995561337091</v>
      </c>
      <c r="AN17">
        <f t="shared" si="9"/>
        <v>0</v>
      </c>
      <c r="AO17">
        <f t="shared" si="9"/>
        <v>0</v>
      </c>
      <c r="AP17">
        <f t="shared" si="9"/>
        <v>-2.1400007513175292</v>
      </c>
      <c r="AQ17">
        <f t="shared" si="9"/>
        <v>-480.88004751924393</v>
      </c>
      <c r="AR17">
        <f t="shared" si="9"/>
        <v>-483.02004827056146</v>
      </c>
      <c r="AS17">
        <f t="shared" si="9"/>
        <v>4.8909809767559747</v>
      </c>
      <c r="AT17">
        <f t="shared" si="9"/>
        <v>11.084435821843652</v>
      </c>
      <c r="AU17">
        <f t="shared" si="9"/>
        <v>-467.04463147196185</v>
      </c>
      <c r="AW17">
        <v>14</v>
      </c>
      <c r="AX17">
        <f>IF(Z17&gt;0, (R17*SUMPRODUCT(K17:$K$98, X17:$X$98)-K17*$AZ$3)/Z17, 0)</f>
        <v>896.36710464914472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10"/>
        <v>0.12000000000000001</v>
      </c>
      <c r="I18" s="5">
        <f t="shared" si="11"/>
        <v>1.1200000000000001</v>
      </c>
      <c r="J18">
        <f t="shared" si="12"/>
        <v>0.89285714285714279</v>
      </c>
      <c r="K18">
        <f t="shared" si="20"/>
        <v>0.1826962612641993</v>
      </c>
      <c r="L18" s="2">
        <v>15</v>
      </c>
      <c r="M18" s="6">
        <v>2.8019999999999998E-3</v>
      </c>
      <c r="Q18" s="4">
        <f t="shared" si="21"/>
        <v>12.5</v>
      </c>
      <c r="R18">
        <f t="shared" si="0"/>
        <v>1000000</v>
      </c>
      <c r="S18">
        <f t="shared" si="1"/>
        <v>883.71392661544087</v>
      </c>
      <c r="U18">
        <f t="shared" si="13"/>
        <v>2.8019999999999998E-3</v>
      </c>
      <c r="V18">
        <f t="shared" si="14"/>
        <v>0.01</v>
      </c>
      <c r="W18">
        <f t="shared" si="15"/>
        <v>0.83667391694256943</v>
      </c>
      <c r="X18">
        <f t="shared" si="16"/>
        <v>2.3443603152730795E-3</v>
      </c>
      <c r="Y18">
        <f t="shared" si="17"/>
        <v>8.3667391694256937E-3</v>
      </c>
      <c r="Z18">
        <f t="shared" si="18"/>
        <v>0.8259628174578707</v>
      </c>
      <c r="AB18">
        <f t="shared" si="19"/>
        <v>749.96697646526991</v>
      </c>
      <c r="AC18">
        <f t="shared" si="2"/>
        <v>729.91484465404756</v>
      </c>
      <c r="AE18">
        <f t="shared" si="3"/>
        <v>0</v>
      </c>
      <c r="AF18">
        <f t="shared" si="4"/>
        <v>0</v>
      </c>
      <c r="AG18">
        <f t="shared" si="4"/>
        <v>-10.324535218223383</v>
      </c>
      <c r="AH18">
        <f t="shared" si="5"/>
        <v>-2344.3603152730793</v>
      </c>
      <c r="AI18">
        <f t="shared" si="6"/>
        <v>-2354.6848504913028</v>
      </c>
      <c r="AJ18">
        <f t="shared" si="7"/>
        <v>20.052131811222353</v>
      </c>
      <c r="AK18">
        <f t="shared" si="22"/>
        <v>52.4976883525689</v>
      </c>
      <c r="AL18">
        <f t="shared" si="8"/>
        <v>-2282.1350303275117</v>
      </c>
      <c r="AN18">
        <f t="shared" si="9"/>
        <v>0</v>
      </c>
      <c r="AO18">
        <f t="shared" si="9"/>
        <v>0</v>
      </c>
      <c r="AP18">
        <f t="shared" si="9"/>
        <v>-1.8862539836599661</v>
      </c>
      <c r="AQ18">
        <f t="shared" si="9"/>
        <v>-428.30586465655114</v>
      </c>
      <c r="AR18">
        <f t="shared" si="9"/>
        <v>-430.19211864021111</v>
      </c>
      <c r="AS18">
        <f t="shared" si="9"/>
        <v>3.663449512287241</v>
      </c>
      <c r="AT18">
        <f t="shared" si="9"/>
        <v>9.5911313870274402</v>
      </c>
      <c r="AU18">
        <f t="shared" si="9"/>
        <v>-416.93753774089646</v>
      </c>
      <c r="AW18">
        <v>15</v>
      </c>
      <c r="AX18">
        <f>IF(Z18&gt;0, (R18*SUMPRODUCT(K18:$K$98, X18:$X$98)-K18*$AZ$3)/Z18, 0)</f>
        <v>883.71392661544087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10"/>
        <v>0.12000000000000001</v>
      </c>
      <c r="I19" s="5">
        <f t="shared" si="11"/>
        <v>1.1200000000000001</v>
      </c>
      <c r="J19">
        <f t="shared" si="12"/>
        <v>0.89285714285714279</v>
      </c>
      <c r="K19">
        <f t="shared" si="20"/>
        <v>0.16312166184303509</v>
      </c>
      <c r="L19" s="2">
        <v>16</v>
      </c>
      <c r="M19" s="6">
        <v>2.8370000000000001E-3</v>
      </c>
      <c r="Q19" s="4">
        <f t="shared" si="21"/>
        <v>12.5</v>
      </c>
      <c r="R19">
        <f t="shared" si="0"/>
        <v>1000000</v>
      </c>
      <c r="S19">
        <f t="shared" si="1"/>
        <v>874.53705720216499</v>
      </c>
      <c r="U19">
        <f t="shared" si="13"/>
        <v>2.8370000000000001E-3</v>
      </c>
      <c r="V19">
        <f t="shared" si="14"/>
        <v>0.01</v>
      </c>
      <c r="W19">
        <f t="shared" si="15"/>
        <v>0.8259628174578707</v>
      </c>
      <c r="X19">
        <f t="shared" si="16"/>
        <v>2.3432565131279791E-3</v>
      </c>
      <c r="Y19">
        <f t="shared" si="17"/>
        <v>8.2596281745787072E-3</v>
      </c>
      <c r="Z19">
        <f t="shared" si="18"/>
        <v>0.81535993277016405</v>
      </c>
      <c r="AB19">
        <f t="shared" si="19"/>
        <v>729.91484465404756</v>
      </c>
      <c r="AC19">
        <f t="shared" si="2"/>
        <v>713.06247616537439</v>
      </c>
      <c r="AE19">
        <f t="shared" si="3"/>
        <v>0</v>
      </c>
      <c r="AF19">
        <f t="shared" si="4"/>
        <v>0</v>
      </c>
      <c r="AG19">
        <f t="shared" si="4"/>
        <v>-10.19199915962705</v>
      </c>
      <c r="AH19">
        <f t="shared" si="5"/>
        <v>-2343.2565131279789</v>
      </c>
      <c r="AI19">
        <f t="shared" si="6"/>
        <v>-2353.4485122876058</v>
      </c>
      <c r="AJ19">
        <f t="shared" si="7"/>
        <v>16.852368488673164</v>
      </c>
      <c r="AK19">
        <f t="shared" si="22"/>
        <v>51.094039125783333</v>
      </c>
      <c r="AL19">
        <f t="shared" si="8"/>
        <v>-2285.5021046731495</v>
      </c>
      <c r="AN19">
        <f t="shared" si="9"/>
        <v>0</v>
      </c>
      <c r="AO19">
        <f t="shared" si="9"/>
        <v>0</v>
      </c>
      <c r="AP19">
        <f t="shared" si="9"/>
        <v>-1.6625358404211814</v>
      </c>
      <c r="AQ19">
        <f t="shared" si="9"/>
        <v>-382.23589654595168</v>
      </c>
      <c r="AR19">
        <f t="shared" si="9"/>
        <v>-383.89843238637286</v>
      </c>
      <c r="AS19">
        <f t="shared" si="9"/>
        <v>2.7489863538635642</v>
      </c>
      <c r="AT19">
        <f t="shared" si="9"/>
        <v>8.3345445724708327</v>
      </c>
      <c r="AU19">
        <f t="shared" si="9"/>
        <v>-372.81490146003847</v>
      </c>
      <c r="AW19">
        <v>16</v>
      </c>
      <c r="AX19">
        <f>IF(Z19&gt;0, (R19*SUMPRODUCT(K19:$K$98, X19:$X$98)-K19*$AZ$3)/Z19, 0)</f>
        <v>874.53705720216499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10"/>
        <v>0.12000000000000001</v>
      </c>
      <c r="I20" s="5">
        <f t="shared" si="11"/>
        <v>1.1200000000000001</v>
      </c>
      <c r="J20">
        <f t="shared" si="12"/>
        <v>0.89285714285714279</v>
      </c>
      <c r="K20">
        <f t="shared" si="20"/>
        <v>0.14564434093128131</v>
      </c>
      <c r="L20" s="2">
        <v>17</v>
      </c>
      <c r="M20" s="6">
        <v>2.8709999999999999E-3</v>
      </c>
      <c r="Q20" s="4">
        <f t="shared" si="21"/>
        <v>12.5</v>
      </c>
      <c r="R20">
        <f t="shared" si="0"/>
        <v>1000000</v>
      </c>
      <c r="S20">
        <f t="shared" si="1"/>
        <v>867.46894847208785</v>
      </c>
      <c r="U20">
        <f t="shared" si="13"/>
        <v>2.8709999999999999E-3</v>
      </c>
      <c r="V20">
        <f t="shared" si="14"/>
        <v>0.01</v>
      </c>
      <c r="W20">
        <f t="shared" si="15"/>
        <v>0.81535993277016405</v>
      </c>
      <c r="X20">
        <f t="shared" si="16"/>
        <v>2.340898366983141E-3</v>
      </c>
      <c r="Y20">
        <f t="shared" si="17"/>
        <v>8.1535993277016411E-3</v>
      </c>
      <c r="Z20">
        <f t="shared" si="18"/>
        <v>0.80486543507547925</v>
      </c>
      <c r="AB20">
        <f t="shared" si="19"/>
        <v>713.06247616537439</v>
      </c>
      <c r="AC20">
        <f t="shared" si="2"/>
        <v>698.19577262645544</v>
      </c>
      <c r="AE20">
        <f t="shared" si="3"/>
        <v>0</v>
      </c>
      <c r="AF20">
        <f t="shared" si="4"/>
        <v>0</v>
      </c>
      <c r="AG20">
        <f t="shared" si="4"/>
        <v>-10.06081793844349</v>
      </c>
      <c r="AH20">
        <f t="shared" si="5"/>
        <v>-2340.8983669831409</v>
      </c>
      <c r="AI20">
        <f t="shared" si="6"/>
        <v>-2350.9591849215844</v>
      </c>
      <c r="AJ20">
        <f t="shared" si="7"/>
        <v>14.866703538918955</v>
      </c>
      <c r="AK20">
        <f t="shared" si="22"/>
        <v>49.914373331576215</v>
      </c>
      <c r="AL20">
        <f t="shared" si="8"/>
        <v>-2286.1781080510891</v>
      </c>
      <c r="AN20">
        <f t="shared" si="9"/>
        <v>0</v>
      </c>
      <c r="AO20">
        <f t="shared" si="9"/>
        <v>0</v>
      </c>
      <c r="AP20">
        <f t="shared" si="9"/>
        <v>-1.4653011978742145</v>
      </c>
      <c r="AQ20">
        <f t="shared" si="9"/>
        <v>-340.93859984637226</v>
      </c>
      <c r="AR20">
        <f t="shared" si="9"/>
        <v>-342.40390104424648</v>
      </c>
      <c r="AS20">
        <f t="shared" si="9"/>
        <v>2.1652512387465985</v>
      </c>
      <c r="AT20">
        <f t="shared" si="9"/>
        <v>7.2697460068753417</v>
      </c>
      <c r="AU20">
        <f t="shared" si="9"/>
        <v>-332.96890379862452</v>
      </c>
      <c r="AW20">
        <v>17</v>
      </c>
      <c r="AX20">
        <f>IF(Z20&gt;0, (R20*SUMPRODUCT(K20:$K$98, X20:$X$98)-K20*$AZ$3)/Z20, 0)</f>
        <v>867.46894847208785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10"/>
        <v>0.12000000000000001</v>
      </c>
      <c r="I21" s="5">
        <f t="shared" si="11"/>
        <v>1.1200000000000001</v>
      </c>
      <c r="J21">
        <f t="shared" si="12"/>
        <v>0.89285714285714279</v>
      </c>
      <c r="K21">
        <f t="shared" si="20"/>
        <v>0.13003959011721544</v>
      </c>
      <c r="L21" s="2">
        <v>18</v>
      </c>
      <c r="M21" s="6">
        <v>2.9099999999999998E-3</v>
      </c>
      <c r="Q21" s="4">
        <f t="shared" si="21"/>
        <v>12.5</v>
      </c>
      <c r="R21">
        <f t="shared" si="0"/>
        <v>1000000</v>
      </c>
      <c r="S21">
        <f t="shared" si="1"/>
        <v>862.53904351377673</v>
      </c>
      <c r="U21">
        <f t="shared" si="13"/>
        <v>2.9099999999999998E-3</v>
      </c>
      <c r="V21">
        <f t="shared" si="14"/>
        <v>0.01</v>
      </c>
      <c r="W21">
        <f t="shared" si="15"/>
        <v>0.80486543507547925</v>
      </c>
      <c r="X21">
        <f t="shared" si="16"/>
        <v>2.3421584160696444E-3</v>
      </c>
      <c r="Y21">
        <f t="shared" si="17"/>
        <v>8.0486543507547921E-3</v>
      </c>
      <c r="Z21">
        <f t="shared" si="18"/>
        <v>0.79447462230865484</v>
      </c>
      <c r="AB21">
        <f t="shared" si="19"/>
        <v>698.19577262645544</v>
      </c>
      <c r="AC21">
        <f t="shared" si="2"/>
        <v>685.26538082207617</v>
      </c>
      <c r="AE21">
        <f t="shared" si="3"/>
        <v>0</v>
      </c>
      <c r="AF21">
        <f t="shared" si="4"/>
        <v>0</v>
      </c>
      <c r="AG21">
        <f t="shared" si="4"/>
        <v>-9.9309327788581854</v>
      </c>
      <c r="AH21">
        <f t="shared" si="5"/>
        <v>-2342.1584160696443</v>
      </c>
      <c r="AI21">
        <f t="shared" si="6"/>
        <v>-2352.0893488485026</v>
      </c>
      <c r="AJ21">
        <f t="shared" si="7"/>
        <v>12.930391804379269</v>
      </c>
      <c r="AK21">
        <f t="shared" si="22"/>
        <v>48.873704083851884</v>
      </c>
      <c r="AL21">
        <f t="shared" si="8"/>
        <v>-2290.2852529602715</v>
      </c>
      <c r="AN21">
        <f t="shared" si="9"/>
        <v>0</v>
      </c>
      <c r="AO21">
        <f t="shared" si="9"/>
        <v>0</v>
      </c>
      <c r="AP21">
        <f t="shared" si="9"/>
        <v>-1.2914144280443378</v>
      </c>
      <c r="AQ21">
        <f t="shared" si="9"/>
        <v>-304.57332041528309</v>
      </c>
      <c r="AR21">
        <f t="shared" si="9"/>
        <v>-305.86473484332743</v>
      </c>
      <c r="AS21">
        <f t="shared" si="9"/>
        <v>1.6814628502964819</v>
      </c>
      <c r="AT21">
        <f t="shared" si="9"/>
        <v>6.3555164465741774</v>
      </c>
      <c r="AU21">
        <f t="shared" si="9"/>
        <v>-297.82775554645679</v>
      </c>
      <c r="AW21">
        <v>18</v>
      </c>
      <c r="AX21">
        <f>IF(Z21&gt;0, (R21*SUMPRODUCT(K21:$K$98, X21:$X$98)-K21*$AZ$3)/Z21, 0)</f>
        <v>862.53904351377673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10"/>
        <v>0.12000000000000001</v>
      </c>
      <c r="I22" s="5">
        <f t="shared" si="11"/>
        <v>1.1200000000000001</v>
      </c>
      <c r="J22">
        <f t="shared" si="12"/>
        <v>0.89285714285714279</v>
      </c>
      <c r="K22">
        <f t="shared" si="20"/>
        <v>0.11610677689037092</v>
      </c>
      <c r="L22" s="2">
        <v>19</v>
      </c>
      <c r="M22" s="6">
        <v>2.9520000000000002E-3</v>
      </c>
      <c r="Q22" s="4">
        <f t="shared" si="21"/>
        <v>12.5</v>
      </c>
      <c r="R22">
        <f t="shared" si="0"/>
        <v>1000000</v>
      </c>
      <c r="S22">
        <f t="shared" si="1"/>
        <v>858.9260016563145</v>
      </c>
      <c r="U22">
        <f t="shared" si="13"/>
        <v>2.9520000000000002E-3</v>
      </c>
      <c r="V22">
        <f t="shared" si="14"/>
        <v>0.01</v>
      </c>
      <c r="W22">
        <f t="shared" si="15"/>
        <v>0.79447462230865484</v>
      </c>
      <c r="X22">
        <f t="shared" si="16"/>
        <v>2.3452890850551491E-3</v>
      </c>
      <c r="Y22">
        <f t="shared" si="17"/>
        <v>7.9447462230865483E-3</v>
      </c>
      <c r="Z22">
        <f t="shared" si="18"/>
        <v>0.78418458700051319</v>
      </c>
      <c r="AB22">
        <f t="shared" si="19"/>
        <v>685.26538082207617</v>
      </c>
      <c r="AC22">
        <f t="shared" si="2"/>
        <v>673.55653187285907</v>
      </c>
      <c r="AE22">
        <f t="shared" si="3"/>
        <v>0</v>
      </c>
      <c r="AF22">
        <f t="shared" si="4"/>
        <v>0</v>
      </c>
      <c r="AG22">
        <f t="shared" si="4"/>
        <v>-9.8023073375064147</v>
      </c>
      <c r="AH22">
        <f t="shared" si="5"/>
        <v>-2345.2890850551489</v>
      </c>
      <c r="AI22">
        <f t="shared" si="6"/>
        <v>-2355.0913923926555</v>
      </c>
      <c r="AJ22">
        <f t="shared" si="7"/>
        <v>11.708848949217099</v>
      </c>
      <c r="AK22">
        <f t="shared" si="22"/>
        <v>47.968576657545334</v>
      </c>
      <c r="AL22">
        <f t="shared" si="8"/>
        <v>-2295.4139667858931</v>
      </c>
      <c r="AN22">
        <f t="shared" si="9"/>
        <v>0</v>
      </c>
      <c r="AO22">
        <f t="shared" si="9"/>
        <v>0</v>
      </c>
      <c r="AP22">
        <f t="shared" si="9"/>
        <v>-1.1381143110467031</v>
      </c>
      <c r="AQ22">
        <f t="shared" si="9"/>
        <v>-272.30395654192034</v>
      </c>
      <c r="AR22">
        <f t="shared" si="9"/>
        <v>-273.44207085296705</v>
      </c>
      <c r="AS22">
        <f t="shared" si="9"/>
        <v>1.3594767125898037</v>
      </c>
      <c r="AT22">
        <f t="shared" si="9"/>
        <v>5.5694768277262705</v>
      </c>
      <c r="AU22">
        <f t="shared" si="9"/>
        <v>-266.51311731265099</v>
      </c>
      <c r="AW22">
        <v>19</v>
      </c>
      <c r="AX22">
        <f>IF(Z22&gt;0, (R22*SUMPRODUCT(K22:$K$98, X22:$X$98)-K22*$AZ$3)/Z22, 0)</f>
        <v>858.9260016563145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10"/>
        <v>0.12000000000000001</v>
      </c>
      <c r="I23" s="5">
        <f t="shared" si="11"/>
        <v>1.1200000000000001</v>
      </c>
      <c r="J23">
        <f t="shared" si="12"/>
        <v>0.89285714285714279</v>
      </c>
      <c r="K23">
        <f t="shared" si="20"/>
        <v>0.10366676508068833</v>
      </c>
      <c r="L23" s="2">
        <v>20</v>
      </c>
      <c r="M23" s="6">
        <v>2.9979999999999998E-3</v>
      </c>
      <c r="Q23" s="4">
        <f t="shared" si="21"/>
        <v>12.5</v>
      </c>
      <c r="R23">
        <f t="shared" si="0"/>
        <v>1000000</v>
      </c>
      <c r="S23">
        <f t="shared" si="1"/>
        <v>856.26068450301966</v>
      </c>
      <c r="U23">
        <f t="shared" si="13"/>
        <v>2.9979999999999998E-3</v>
      </c>
      <c r="V23">
        <f t="shared" si="14"/>
        <v>0.01</v>
      </c>
      <c r="W23">
        <f t="shared" si="15"/>
        <v>0.78418458700051319</v>
      </c>
      <c r="X23">
        <f t="shared" si="16"/>
        <v>2.3509853918275382E-3</v>
      </c>
      <c r="Y23">
        <f t="shared" si="17"/>
        <v>7.8418458700051322E-3</v>
      </c>
      <c r="Z23">
        <f t="shared" si="18"/>
        <v>0.77399175573868051</v>
      </c>
      <c r="AB23">
        <f t="shared" si="19"/>
        <v>673.55653187285907</v>
      </c>
      <c r="AC23">
        <f t="shared" si="2"/>
        <v>662.73871056849657</v>
      </c>
      <c r="AE23">
        <f t="shared" si="3"/>
        <v>0</v>
      </c>
      <c r="AF23">
        <f t="shared" si="4"/>
        <v>0</v>
      </c>
      <c r="AG23">
        <f t="shared" si="4"/>
        <v>-9.6748969467335062</v>
      </c>
      <c r="AH23">
        <f t="shared" si="5"/>
        <v>-2350.985391827538</v>
      </c>
      <c r="AI23">
        <f t="shared" si="6"/>
        <v>-2360.6602887742715</v>
      </c>
      <c r="AJ23">
        <f t="shared" si="7"/>
        <v>10.817821304362496</v>
      </c>
      <c r="AK23">
        <f t="shared" si="22"/>
        <v>47.148957231100141</v>
      </c>
      <c r="AL23">
        <f t="shared" si="8"/>
        <v>-2302.6935102388088</v>
      </c>
      <c r="AN23">
        <f t="shared" si="9"/>
        <v>0</v>
      </c>
      <c r="AO23">
        <f t="shared" si="9"/>
        <v>0</v>
      </c>
      <c r="AP23">
        <f t="shared" si="9"/>
        <v>-1.0029652689568911</v>
      </c>
      <c r="AQ23">
        <f t="shared" si="9"/>
        <v>-243.71905032271539</v>
      </c>
      <c r="AR23">
        <f t="shared" si="9"/>
        <v>-244.72201559167226</v>
      </c>
      <c r="AS23">
        <f t="shared" si="9"/>
        <v>1.1214485398442122</v>
      </c>
      <c r="AT23">
        <f t="shared" si="9"/>
        <v>4.8877798730758792</v>
      </c>
      <c r="AU23">
        <f t="shared" si="9"/>
        <v>-238.71278717875217</v>
      </c>
      <c r="AW23">
        <v>20</v>
      </c>
      <c r="AX23">
        <f>IF(Z23&gt;0, (R23*SUMPRODUCT(K23:$K$98, X23:$X$98)-K23*$AZ$3)/Z23, 0)</f>
        <v>856.26068450301966</v>
      </c>
    </row>
    <row r="24" spans="5:50" x14ac:dyDescent="0.25">
      <c r="E24">
        <v>2024</v>
      </c>
      <c r="F24" s="5">
        <f>EconomicRates!C64</f>
        <v>3.5571999999999999E-2</v>
      </c>
      <c r="G24" s="5">
        <f>EconomicRates!D64</f>
        <v>7.0000000000000007E-2</v>
      </c>
      <c r="H24" s="5">
        <f t="shared" si="10"/>
        <v>0.12000000000000001</v>
      </c>
      <c r="I24" s="5">
        <f t="shared" si="11"/>
        <v>1.1200000000000001</v>
      </c>
      <c r="J24">
        <f t="shared" si="12"/>
        <v>0.89285714285714279</v>
      </c>
      <c r="K24">
        <f t="shared" si="20"/>
        <v>9.2559611679185999E-2</v>
      </c>
      <c r="L24" s="2">
        <v>21</v>
      </c>
      <c r="M24" s="6">
        <v>3.0469999999999998E-3</v>
      </c>
      <c r="Q24" s="4">
        <f t="shared" si="21"/>
        <v>12.5</v>
      </c>
      <c r="R24">
        <f t="shared" si="0"/>
        <v>1000000</v>
      </c>
      <c r="S24">
        <f t="shared" si="1"/>
        <v>854.16283343896419</v>
      </c>
      <c r="U24">
        <f t="shared" si="13"/>
        <v>3.0469999999999998E-3</v>
      </c>
      <c r="V24">
        <f t="shared" si="14"/>
        <v>0.01</v>
      </c>
      <c r="W24">
        <f t="shared" si="15"/>
        <v>0.77399175573868051</v>
      </c>
      <c r="X24">
        <f t="shared" si="16"/>
        <v>2.3583528797357593E-3</v>
      </c>
      <c r="Y24">
        <f t="shared" si="17"/>
        <v>7.7399175573868049E-3</v>
      </c>
      <c r="Z24">
        <f t="shared" si="18"/>
        <v>0.76389348530155798</v>
      </c>
      <c r="AB24">
        <f t="shared" si="19"/>
        <v>662.73871056849657</v>
      </c>
      <c r="AC24">
        <f t="shared" si="2"/>
        <v>652.48942385074452</v>
      </c>
      <c r="AE24">
        <f t="shared" si="3"/>
        <v>0</v>
      </c>
      <c r="AF24">
        <f t="shared" si="4"/>
        <v>0</v>
      </c>
      <c r="AG24">
        <f t="shared" si="4"/>
        <v>-9.548668566269475</v>
      </c>
      <c r="AH24">
        <f t="shared" si="5"/>
        <v>-2358.3528797357594</v>
      </c>
      <c r="AI24">
        <f t="shared" si="6"/>
        <v>-2367.9015483020289</v>
      </c>
      <c r="AJ24">
        <f t="shared" si="7"/>
        <v>10.249286717752057</v>
      </c>
      <c r="AK24">
        <f t="shared" si="22"/>
        <v>46.391709739794763</v>
      </c>
      <c r="AL24">
        <f t="shared" si="8"/>
        <v>-2311.2605518444821</v>
      </c>
      <c r="AN24">
        <f t="shared" si="9"/>
        <v>0</v>
      </c>
      <c r="AO24">
        <f t="shared" si="9"/>
        <v>0</v>
      </c>
      <c r="AP24">
        <f t="shared" si="9"/>
        <v>-0.88382105454715232</v>
      </c>
      <c r="AQ24">
        <f t="shared" si="9"/>
        <v>-218.28822675083194</v>
      </c>
      <c r="AR24">
        <f t="shared" si="9"/>
        <v>-219.17204780537909</v>
      </c>
      <c r="AS24">
        <f t="shared" si="9"/>
        <v>0.94866999858376921</v>
      </c>
      <c r="AT24">
        <f t="shared" si="9"/>
        <v>4.2939986386489144</v>
      </c>
      <c r="AU24">
        <f t="shared" si="9"/>
        <v>-213.9293791681464</v>
      </c>
      <c r="AW24">
        <v>21</v>
      </c>
      <c r="AX24">
        <f>IF(Z24&gt;0, (R24*SUMPRODUCT(K24:$K$98, X24:$X$98)-K24*$AZ$3)/Z24, 0)</f>
        <v>854.16283343896419</v>
      </c>
    </row>
    <row r="25" spans="5:50" x14ac:dyDescent="0.25">
      <c r="E25">
        <v>2025</v>
      </c>
      <c r="F25" s="5">
        <f>EconomicRates!C65</f>
        <v>3.5571999999999999E-2</v>
      </c>
      <c r="G25" s="5">
        <f>EconomicRates!D65</f>
        <v>7.0000000000000007E-2</v>
      </c>
      <c r="H25" s="5">
        <f t="shared" si="10"/>
        <v>0.12000000000000001</v>
      </c>
      <c r="I25" s="5">
        <f t="shared" si="11"/>
        <v>1.1200000000000001</v>
      </c>
      <c r="J25">
        <f t="shared" si="12"/>
        <v>0.89285714285714279</v>
      </c>
      <c r="K25">
        <f t="shared" si="20"/>
        <v>8.2642510427844637E-2</v>
      </c>
      <c r="L25" s="2">
        <v>22</v>
      </c>
      <c r="M25" s="6">
        <v>3.104E-3</v>
      </c>
      <c r="Q25" s="4">
        <f t="shared" si="21"/>
        <v>12.5</v>
      </c>
      <c r="R25">
        <f t="shared" si="0"/>
        <v>1000000</v>
      </c>
      <c r="S25">
        <f t="shared" si="1"/>
        <v>852.46116548584052</v>
      </c>
      <c r="U25">
        <f t="shared" si="13"/>
        <v>3.104E-3</v>
      </c>
      <c r="V25">
        <f t="shared" si="14"/>
        <v>0.01</v>
      </c>
      <c r="W25">
        <f t="shared" si="15"/>
        <v>0.76389348530155798</v>
      </c>
      <c r="X25">
        <f t="shared" si="16"/>
        <v>2.3711253783760358E-3</v>
      </c>
      <c r="Y25">
        <f t="shared" si="17"/>
        <v>7.63893485301558E-3</v>
      </c>
      <c r="Z25">
        <f t="shared" si="18"/>
        <v>0.75388342507016637</v>
      </c>
      <c r="AB25">
        <f t="shared" si="19"/>
        <v>652.48942385074452</v>
      </c>
      <c r="AC25">
        <f t="shared" si="2"/>
        <v>642.65634317577133</v>
      </c>
      <c r="AE25">
        <f t="shared" si="3"/>
        <v>0</v>
      </c>
      <c r="AF25">
        <f t="shared" si="4"/>
        <v>0</v>
      </c>
      <c r="AG25">
        <f t="shared" si="4"/>
        <v>-9.4235428133770789</v>
      </c>
      <c r="AH25">
        <f t="shared" si="5"/>
        <v>-2371.1253783760358</v>
      </c>
      <c r="AI25">
        <f t="shared" si="6"/>
        <v>-2380.5489211894128</v>
      </c>
      <c r="AJ25">
        <f t="shared" si="7"/>
        <v>9.8330806749731892</v>
      </c>
      <c r="AK25">
        <f t="shared" si="22"/>
        <v>45.674259669552121</v>
      </c>
      <c r="AL25">
        <f t="shared" si="8"/>
        <v>-2325.0415808448874</v>
      </c>
      <c r="AN25">
        <f t="shared" si="9"/>
        <v>0</v>
      </c>
      <c r="AO25">
        <f t="shared" si="9"/>
        <v>0</v>
      </c>
      <c r="AP25">
        <f t="shared" si="9"/>
        <v>-0.77878523522175558</v>
      </c>
      <c r="AQ25">
        <f t="shared" si="9"/>
        <v>-195.95575380816859</v>
      </c>
      <c r="AR25">
        <f t="shared" si="9"/>
        <v>-196.73453904339036</v>
      </c>
      <c r="AS25">
        <f t="shared" si="9"/>
        <v>0.8126304722193094</v>
      </c>
      <c r="AT25">
        <f t="shared" si="9"/>
        <v>3.7746354810250451</v>
      </c>
      <c r="AU25">
        <f t="shared" si="9"/>
        <v>-192.147273090146</v>
      </c>
      <c r="AW25">
        <v>22</v>
      </c>
      <c r="AX25">
        <f>IF(Z25&gt;0, (R25*SUMPRODUCT(K25:$K$98, X25:$X$98)-K25*$AZ$3)/Z25, 0)</f>
        <v>852.46116548584052</v>
      </c>
    </row>
    <row r="26" spans="5:50" x14ac:dyDescent="0.25">
      <c r="E26">
        <v>2026</v>
      </c>
      <c r="F26" s="5">
        <f>EconomicRates!C66</f>
        <v>3.5571999999999999E-2</v>
      </c>
      <c r="G26" s="5">
        <f>EconomicRates!D66</f>
        <v>7.0000000000000007E-2</v>
      </c>
      <c r="H26" s="5">
        <f t="shared" si="10"/>
        <v>0.12000000000000001</v>
      </c>
      <c r="I26" s="5">
        <f t="shared" si="11"/>
        <v>1.1200000000000001</v>
      </c>
      <c r="J26">
        <f t="shared" si="12"/>
        <v>0.89285714285714279</v>
      </c>
      <c r="K26">
        <f t="shared" si="20"/>
        <v>7.3787955739146996E-2</v>
      </c>
      <c r="L26" s="2">
        <v>23</v>
      </c>
      <c r="M26" s="6">
        <v>3.1700000000000001E-3</v>
      </c>
      <c r="Q26" s="4">
        <f t="shared" si="21"/>
        <v>12.5</v>
      </c>
      <c r="R26">
        <f t="shared" si="0"/>
        <v>1000000</v>
      </c>
      <c r="S26">
        <f t="shared" si="1"/>
        <v>850.61790341456731</v>
      </c>
      <c r="U26">
        <f t="shared" si="13"/>
        <v>3.1700000000000001E-3</v>
      </c>
      <c r="V26">
        <f t="shared" si="14"/>
        <v>0.01</v>
      </c>
      <c r="W26">
        <f t="shared" si="15"/>
        <v>0.75388342507016637</v>
      </c>
      <c r="X26">
        <f t="shared" si="16"/>
        <v>2.3898104574724276E-3</v>
      </c>
      <c r="Y26">
        <f t="shared" si="17"/>
        <v>7.5388342507016638E-3</v>
      </c>
      <c r="Z26">
        <f t="shared" si="18"/>
        <v>0.74395478036199225</v>
      </c>
      <c r="AB26">
        <f t="shared" si="19"/>
        <v>642.65634317577133</v>
      </c>
      <c r="AC26">
        <f t="shared" si="2"/>
        <v>632.82125550676278</v>
      </c>
      <c r="AE26">
        <f t="shared" si="3"/>
        <v>0</v>
      </c>
      <c r="AF26">
        <f t="shared" si="4"/>
        <v>0</v>
      </c>
      <c r="AG26">
        <f t="shared" si="4"/>
        <v>-9.2994347545249028</v>
      </c>
      <c r="AH26">
        <f t="shared" si="5"/>
        <v>-2389.8104574724275</v>
      </c>
      <c r="AI26">
        <f t="shared" si="6"/>
        <v>-2399.1098922269525</v>
      </c>
      <c r="AJ26">
        <f t="shared" si="7"/>
        <v>9.8350876690085443</v>
      </c>
      <c r="AK26">
        <f t="shared" si="22"/>
        <v>44.985944022303997</v>
      </c>
      <c r="AL26">
        <f t="shared" si="8"/>
        <v>-2344.2888605356397</v>
      </c>
      <c r="AN26">
        <f t="shared" si="9"/>
        <v>0</v>
      </c>
      <c r="AO26">
        <f t="shared" si="9"/>
        <v>0</v>
      </c>
      <c r="AP26">
        <f t="shared" si="9"/>
        <v>-0.68618628006596882</v>
      </c>
      <c r="AQ26">
        <f t="shared" si="9"/>
        <v>-176.33922826092612</v>
      </c>
      <c r="AR26">
        <f t="shared" si="9"/>
        <v>-177.0254145409921</v>
      </c>
      <c r="AS26">
        <f t="shared" si="9"/>
        <v>0.72571101361143286</v>
      </c>
      <c r="AT26">
        <f t="shared" si="9"/>
        <v>3.3194208464015116</v>
      </c>
      <c r="AU26">
        <f t="shared" si="9"/>
        <v>-172.98028268097914</v>
      </c>
      <c r="AW26">
        <v>23</v>
      </c>
      <c r="AX26">
        <f>IF(Z26&gt;0, (R26*SUMPRODUCT(K26:$K$98, X26:$X$98)-K26*$AZ$3)/Z26, 0)</f>
        <v>850.61790341456731</v>
      </c>
    </row>
    <row r="27" spans="5:50" x14ac:dyDescent="0.25">
      <c r="E27">
        <v>2027</v>
      </c>
      <c r="F27" s="5">
        <f>EconomicRates!C67</f>
        <v>3.5571999999999999E-2</v>
      </c>
      <c r="G27" s="5">
        <f>EconomicRates!D67</f>
        <v>7.0000000000000007E-2</v>
      </c>
      <c r="H27" s="5">
        <f t="shared" si="10"/>
        <v>0.12000000000000001</v>
      </c>
      <c r="I27" s="5">
        <f t="shared" si="11"/>
        <v>1.1200000000000001</v>
      </c>
      <c r="J27">
        <f t="shared" si="12"/>
        <v>0.89285714285714279</v>
      </c>
      <c r="K27">
        <f t="shared" si="20"/>
        <v>6.5882103338524095E-2</v>
      </c>
      <c r="L27" s="2">
        <v>24</v>
      </c>
      <c r="M27" s="6">
        <v>3.2390000000000001E-3</v>
      </c>
      <c r="Q27" s="4">
        <f t="shared" si="21"/>
        <v>12.5</v>
      </c>
      <c r="R27">
        <f t="shared" si="0"/>
        <v>1000000</v>
      </c>
      <c r="S27">
        <f t="shared" si="1"/>
        <v>848.1902669091985</v>
      </c>
      <c r="U27">
        <f t="shared" si="13"/>
        <v>3.2390000000000001E-3</v>
      </c>
      <c r="V27">
        <f t="shared" si="14"/>
        <v>0.01</v>
      </c>
      <c r="W27">
        <f t="shared" si="15"/>
        <v>0.74395478036199225</v>
      </c>
      <c r="X27">
        <f t="shared" si="16"/>
        <v>2.4096695335924928E-3</v>
      </c>
      <c r="Y27">
        <f t="shared" si="17"/>
        <v>7.4395478036199227E-3</v>
      </c>
      <c r="Z27">
        <f t="shared" si="18"/>
        <v>0.73410556302477992</v>
      </c>
      <c r="AB27">
        <f t="shared" si="19"/>
        <v>632.82125550676278</v>
      </c>
      <c r="AC27">
        <f t="shared" si="2"/>
        <v>622.66119344151548</v>
      </c>
      <c r="AE27">
        <f t="shared" si="3"/>
        <v>0</v>
      </c>
      <c r="AF27">
        <f t="shared" si="4"/>
        <v>0</v>
      </c>
      <c r="AG27">
        <f t="shared" si="4"/>
        <v>-9.1763195378097482</v>
      </c>
      <c r="AH27">
        <f t="shared" si="5"/>
        <v>-2409.6695335924928</v>
      </c>
      <c r="AI27">
        <f t="shared" si="6"/>
        <v>-2418.8458531303027</v>
      </c>
      <c r="AJ27">
        <f t="shared" si="7"/>
        <v>10.160062065247303</v>
      </c>
      <c r="AK27">
        <f t="shared" si="22"/>
        <v>44.297487885473402</v>
      </c>
      <c r="AL27">
        <f t="shared" si="8"/>
        <v>-2364.3883031795817</v>
      </c>
      <c r="AN27">
        <f t="shared" si="9"/>
        <v>0</v>
      </c>
      <c r="AO27">
        <f t="shared" si="9"/>
        <v>0</v>
      </c>
      <c r="AP27">
        <f t="shared" si="9"/>
        <v>-0.60455523205729944</v>
      </c>
      <c r="AQ27">
        <f t="shared" si="9"/>
        <v>-158.75409722383378</v>
      </c>
      <c r="AR27">
        <f t="shared" si="9"/>
        <v>-159.35865245589108</v>
      </c>
      <c r="AS27">
        <f t="shared" si="9"/>
        <v>0.66936625890844137</v>
      </c>
      <c r="AT27">
        <f t="shared" si="9"/>
        <v>2.9184116745077779</v>
      </c>
      <c r="AU27">
        <f t="shared" si="9"/>
        <v>-155.77087452247486</v>
      </c>
      <c r="AW27">
        <v>24</v>
      </c>
      <c r="AX27">
        <f>IF(Z27&gt;0, (R27*SUMPRODUCT(K27:$K$98, X27:$X$98)-K27*$AZ$3)/Z27, 0)</f>
        <v>848.1902669091985</v>
      </c>
    </row>
    <row r="28" spans="5:50" x14ac:dyDescent="0.25">
      <c r="E28">
        <v>2028</v>
      </c>
      <c r="F28" s="5">
        <f>EconomicRates!C68</f>
        <v>3.5571999999999999E-2</v>
      </c>
      <c r="G28" s="5">
        <f>EconomicRates!D68</f>
        <v>7.0000000000000007E-2</v>
      </c>
      <c r="H28" s="5">
        <f t="shared" si="10"/>
        <v>0.12000000000000001</v>
      </c>
      <c r="I28" s="5">
        <f t="shared" si="11"/>
        <v>1.1200000000000001</v>
      </c>
      <c r="J28">
        <f t="shared" si="12"/>
        <v>0.89285714285714279</v>
      </c>
      <c r="K28">
        <f t="shared" si="20"/>
        <v>5.8823306552253651E-2</v>
      </c>
      <c r="L28" s="2">
        <v>25</v>
      </c>
      <c r="M28" s="6">
        <v>3.3149999999999998E-3</v>
      </c>
      <c r="Q28" s="4">
        <f t="shared" si="21"/>
        <v>12.5</v>
      </c>
      <c r="R28">
        <f t="shared" si="0"/>
        <v>1000000</v>
      </c>
      <c r="S28">
        <f t="shared" si="1"/>
        <v>845.30607714946245</v>
      </c>
      <c r="U28">
        <f t="shared" si="13"/>
        <v>3.3149999999999998E-3</v>
      </c>
      <c r="V28">
        <f t="shared" si="14"/>
        <v>0.01</v>
      </c>
      <c r="W28">
        <f t="shared" si="15"/>
        <v>0.73410556302477992</v>
      </c>
      <c r="X28">
        <f t="shared" si="16"/>
        <v>2.4335599414271451E-3</v>
      </c>
      <c r="Y28">
        <f t="shared" si="17"/>
        <v>7.3410556302477992E-3</v>
      </c>
      <c r="Z28">
        <f t="shared" si="18"/>
        <v>0.724330947453105</v>
      </c>
      <c r="AB28">
        <f t="shared" si="19"/>
        <v>622.66119344151548</v>
      </c>
      <c r="AC28">
        <f t="shared" si="2"/>
        <v>612.28135174953763</v>
      </c>
      <c r="AE28">
        <f t="shared" si="3"/>
        <v>0</v>
      </c>
      <c r="AF28">
        <f t="shared" si="4"/>
        <v>0</v>
      </c>
      <c r="AG28">
        <f t="shared" si="4"/>
        <v>-9.0541368431638123</v>
      </c>
      <c r="AH28">
        <f t="shared" si="5"/>
        <v>-2433.5599414271451</v>
      </c>
      <c r="AI28">
        <f t="shared" si="6"/>
        <v>-2442.6140782703087</v>
      </c>
      <c r="AJ28">
        <f t="shared" si="7"/>
        <v>10.379841691977845</v>
      </c>
      <c r="AK28">
        <f t="shared" si="22"/>
        <v>43.586283540906088</v>
      </c>
      <c r="AL28">
        <f t="shared" si="8"/>
        <v>-2388.6479530374245</v>
      </c>
      <c r="AN28">
        <f t="shared" si="9"/>
        <v>0</v>
      </c>
      <c r="AO28">
        <f t="shared" si="9"/>
        <v>0</v>
      </c>
      <c r="AP28">
        <f t="shared" si="9"/>
        <v>-0.53259426709147906</v>
      </c>
      <c r="AQ28">
        <f t="shared" si="9"/>
        <v>-143.15004244785339</v>
      </c>
      <c r="AR28">
        <f t="shared" si="9"/>
        <v>-143.68263671494486</v>
      </c>
      <c r="AS28">
        <f t="shared" si="9"/>
        <v>0.61057660981107598</v>
      </c>
      <c r="AT28">
        <f t="shared" si="9"/>
        <v>2.5638893182001667</v>
      </c>
      <c r="AU28">
        <f t="shared" si="9"/>
        <v>-140.50817078693359</v>
      </c>
      <c r="AW28">
        <v>25</v>
      </c>
      <c r="AX28">
        <f>IF(Z28&gt;0, (R28*SUMPRODUCT(K28:$K$98, X28:$X$98)-K28*$AZ$3)/Z28, 0)</f>
        <v>845.30607714946245</v>
      </c>
    </row>
    <row r="29" spans="5:50" x14ac:dyDescent="0.25">
      <c r="E29">
        <v>2029</v>
      </c>
      <c r="F29" s="5">
        <f>EconomicRates!C69</f>
        <v>3.5571999999999999E-2</v>
      </c>
      <c r="G29" s="5">
        <f>EconomicRates!D69</f>
        <v>7.0000000000000007E-2</v>
      </c>
      <c r="H29" s="5">
        <f t="shared" si="10"/>
        <v>0.12000000000000001</v>
      </c>
      <c r="I29" s="5">
        <f t="shared" si="11"/>
        <v>1.1200000000000001</v>
      </c>
      <c r="J29">
        <f t="shared" si="12"/>
        <v>0.89285714285714279</v>
      </c>
      <c r="K29">
        <f t="shared" si="20"/>
        <v>5.2520809421655039E-2</v>
      </c>
      <c r="L29" s="2">
        <v>26</v>
      </c>
      <c r="M29" s="6">
        <v>3.3969999999999998E-3</v>
      </c>
      <c r="Q29" s="4">
        <f t="shared" si="21"/>
        <v>12.5</v>
      </c>
      <c r="R29">
        <f t="shared" si="0"/>
        <v>1000000</v>
      </c>
      <c r="S29">
        <f t="shared" si="1"/>
        <v>841.84931577000373</v>
      </c>
      <c r="U29">
        <f t="shared" si="13"/>
        <v>3.3969999999999998E-3</v>
      </c>
      <c r="V29">
        <f t="shared" si="14"/>
        <v>0.01</v>
      </c>
      <c r="W29">
        <f t="shared" si="15"/>
        <v>0.724330947453105</v>
      </c>
      <c r="X29">
        <f t="shared" si="16"/>
        <v>2.4605522284981978E-3</v>
      </c>
      <c r="Y29">
        <f t="shared" si="17"/>
        <v>7.2433094745310497E-3</v>
      </c>
      <c r="Z29">
        <f t="shared" si="18"/>
        <v>0.71462708575007583</v>
      </c>
      <c r="AB29">
        <f t="shared" si="19"/>
        <v>612.28135174953763</v>
      </c>
      <c r="AC29">
        <f t="shared" si="2"/>
        <v>601.6083231694131</v>
      </c>
      <c r="AE29">
        <f t="shared" si="3"/>
        <v>0</v>
      </c>
      <c r="AF29">
        <f t="shared" si="4"/>
        <v>0</v>
      </c>
      <c r="AG29">
        <f t="shared" si="4"/>
        <v>-8.9328385718759478</v>
      </c>
      <c r="AH29">
        <f t="shared" si="5"/>
        <v>-2460.5522284981976</v>
      </c>
      <c r="AI29">
        <f t="shared" si="6"/>
        <v>-2469.4850670700735</v>
      </c>
      <c r="AJ29">
        <f t="shared" si="7"/>
        <v>10.673028580124537</v>
      </c>
      <c r="AK29">
        <f t="shared" si="22"/>
        <v>42.859694622467636</v>
      </c>
      <c r="AL29">
        <f t="shared" si="8"/>
        <v>-2415.9523438674814</v>
      </c>
      <c r="AN29">
        <f t="shared" si="9"/>
        <v>0</v>
      </c>
      <c r="AO29">
        <f t="shared" si="9"/>
        <v>0</v>
      </c>
      <c r="AP29">
        <f t="shared" si="9"/>
        <v>-0.46915991222790582</v>
      </c>
      <c r="AQ29">
        <f t="shared" si="9"/>
        <v>-129.23019466498243</v>
      </c>
      <c r="AR29">
        <f t="shared" si="9"/>
        <v>-129.69935457721033</v>
      </c>
      <c r="AS29">
        <f t="shared" si="9"/>
        <v>0.56055610000859835</v>
      </c>
      <c r="AT29">
        <f t="shared" si="9"/>
        <v>2.251025853136956</v>
      </c>
      <c r="AU29">
        <f t="shared" si="9"/>
        <v>-126.88777262406479</v>
      </c>
      <c r="AW29">
        <v>26</v>
      </c>
      <c r="AX29">
        <f>IF(Z29&gt;0, (R29*SUMPRODUCT(K29:$K$98, X29:$X$98)-K29*$AZ$3)/Z29, 0)</f>
        <v>841.84931577000373</v>
      </c>
    </row>
    <row r="30" spans="5:50" x14ac:dyDescent="0.25">
      <c r="E30">
        <v>2030</v>
      </c>
      <c r="F30" s="5">
        <f>EconomicRates!C70</f>
        <v>3.5571999999999999E-2</v>
      </c>
      <c r="G30" s="5">
        <f>EconomicRates!D70</f>
        <v>7.0000000000000007E-2</v>
      </c>
      <c r="H30" s="5">
        <f t="shared" si="10"/>
        <v>0.12000000000000001</v>
      </c>
      <c r="I30" s="5">
        <f t="shared" si="11"/>
        <v>1.1200000000000001</v>
      </c>
      <c r="J30">
        <f t="shared" si="12"/>
        <v>0.89285714285714279</v>
      </c>
      <c r="K30">
        <f t="shared" si="20"/>
        <v>4.6893579840763422E-2</v>
      </c>
      <c r="L30" s="2">
        <v>27</v>
      </c>
      <c r="M30" s="6">
        <v>3.4910000000000002E-3</v>
      </c>
      <c r="Q30" s="4">
        <f t="shared" si="21"/>
        <v>12.5</v>
      </c>
      <c r="R30">
        <f t="shared" si="0"/>
        <v>1000000</v>
      </c>
      <c r="S30">
        <f t="shared" si="1"/>
        <v>837.83384812501197</v>
      </c>
      <c r="U30">
        <f t="shared" si="13"/>
        <v>3.4910000000000002E-3</v>
      </c>
      <c r="V30">
        <f t="shared" si="14"/>
        <v>0.01</v>
      </c>
      <c r="W30">
        <f t="shared" si="15"/>
        <v>0.71462708575007583</v>
      </c>
      <c r="X30">
        <f t="shared" si="16"/>
        <v>2.4947631563535149E-3</v>
      </c>
      <c r="Y30">
        <f t="shared" si="17"/>
        <v>7.1462708575007585E-3</v>
      </c>
      <c r="Z30">
        <f t="shared" si="18"/>
        <v>0.70498605173622153</v>
      </c>
      <c r="AB30">
        <f t="shared" si="19"/>
        <v>601.6083231694131</v>
      </c>
      <c r="AC30">
        <f t="shared" si="2"/>
        <v>590.6611766006173</v>
      </c>
      <c r="AE30">
        <f t="shared" si="3"/>
        <v>0</v>
      </c>
      <c r="AF30">
        <f t="shared" si="4"/>
        <v>0</v>
      </c>
      <c r="AG30">
        <f t="shared" si="4"/>
        <v>-8.8123256467027691</v>
      </c>
      <c r="AH30">
        <f t="shared" si="5"/>
        <v>-2494.7631563535147</v>
      </c>
      <c r="AI30">
        <f t="shared" si="6"/>
        <v>-2503.5754820002176</v>
      </c>
      <c r="AJ30">
        <f t="shared" si="7"/>
        <v>10.947146568795802</v>
      </c>
      <c r="AK30">
        <f t="shared" si="22"/>
        <v>42.11258262185892</v>
      </c>
      <c r="AL30">
        <f t="shared" si="8"/>
        <v>-2450.5157528095629</v>
      </c>
      <c r="AN30">
        <f t="shared" si="9"/>
        <v>0</v>
      </c>
      <c r="AO30">
        <f t="shared" si="9"/>
        <v>0</v>
      </c>
      <c r="AP30">
        <f t="shared" si="9"/>
        <v>-0.41324149629646345</v>
      </c>
      <c r="AQ30">
        <f t="shared" si="9"/>
        <v>-116.98837525625849</v>
      </c>
      <c r="AR30">
        <f t="shared" si="9"/>
        <v>-117.40161675255497</v>
      </c>
      <c r="AS30">
        <f t="shared" si="9"/>
        <v>0.51335089165236525</v>
      </c>
      <c r="AT30">
        <f t="shared" si="9"/>
        <v>1.9748097554788875</v>
      </c>
      <c r="AU30">
        <f t="shared" si="9"/>
        <v>-114.91345610542372</v>
      </c>
      <c r="AW30">
        <v>27</v>
      </c>
      <c r="AX30">
        <f>IF(Z30&gt;0, (R30*SUMPRODUCT(K30:$K$98, X30:$X$98)-K30*$AZ$3)/Z30, 0)</f>
        <v>837.83384812501197</v>
      </c>
    </row>
    <row r="31" spans="5:50" x14ac:dyDescent="0.25">
      <c r="E31">
        <v>2031</v>
      </c>
      <c r="F31" s="5">
        <f>EconomicRates!C71</f>
        <v>3.5571999999999999E-2</v>
      </c>
      <c r="G31" s="5">
        <f>EconomicRates!D71</f>
        <v>7.0000000000000007E-2</v>
      </c>
      <c r="H31" s="5">
        <f t="shared" si="10"/>
        <v>0.12000000000000001</v>
      </c>
      <c r="I31" s="5">
        <f t="shared" si="11"/>
        <v>1.1200000000000001</v>
      </c>
      <c r="J31">
        <f t="shared" si="12"/>
        <v>0.89285714285714279</v>
      </c>
      <c r="K31">
        <f t="shared" si="20"/>
        <v>4.1869267714967337E-2</v>
      </c>
      <c r="L31" s="2">
        <v>28</v>
      </c>
      <c r="M31" s="6">
        <v>3.5990000000000002E-3</v>
      </c>
      <c r="Q31" s="4">
        <f t="shared" si="21"/>
        <v>12.5</v>
      </c>
      <c r="R31">
        <f t="shared" si="0"/>
        <v>1000000</v>
      </c>
      <c r="S31">
        <f t="shared" si="1"/>
        <v>833.02206409614075</v>
      </c>
      <c r="U31">
        <f t="shared" si="13"/>
        <v>3.5990000000000002E-3</v>
      </c>
      <c r="V31">
        <f t="shared" si="14"/>
        <v>0.01</v>
      </c>
      <c r="W31">
        <f t="shared" si="15"/>
        <v>0.70498605173622153</v>
      </c>
      <c r="X31">
        <f t="shared" si="16"/>
        <v>2.5372448001986614E-3</v>
      </c>
      <c r="Y31">
        <f t="shared" si="17"/>
        <v>7.0498605173622154E-3</v>
      </c>
      <c r="Z31">
        <f t="shared" si="18"/>
        <v>0.69539894641866062</v>
      </c>
      <c r="AB31">
        <f t="shared" si="19"/>
        <v>590.6611766006173</v>
      </c>
      <c r="AC31">
        <f t="shared" si="2"/>
        <v>579.28266571595429</v>
      </c>
      <c r="AE31">
        <f t="shared" si="3"/>
        <v>0</v>
      </c>
      <c r="AF31">
        <f t="shared" si="4"/>
        <v>0</v>
      </c>
      <c r="AG31">
        <f t="shared" si="4"/>
        <v>-8.692486830233257</v>
      </c>
      <c r="AH31">
        <f t="shared" si="5"/>
        <v>-2537.2448001986613</v>
      </c>
      <c r="AI31">
        <f t="shared" si="6"/>
        <v>-2545.9372870288944</v>
      </c>
      <c r="AJ31">
        <f t="shared" si="7"/>
        <v>11.378510884663001</v>
      </c>
      <c r="AK31">
        <f t="shared" si="22"/>
        <v>41.346282362043212</v>
      </c>
      <c r="AL31">
        <f t="shared" si="8"/>
        <v>-2493.2124937821882</v>
      </c>
      <c r="AN31">
        <f t="shared" si="9"/>
        <v>0</v>
      </c>
      <c r="AO31">
        <f t="shared" si="9"/>
        <v>0</v>
      </c>
      <c r="AP31">
        <f t="shared" si="9"/>
        <v>-0.36394805820386406</v>
      </c>
      <c r="AQ31">
        <f t="shared" si="9"/>
        <v>-106.23258179792656</v>
      </c>
      <c r="AR31">
        <f t="shared" si="9"/>
        <v>-106.59652985613042</v>
      </c>
      <c r="AS31">
        <f t="shared" si="9"/>
        <v>0.47640991842762503</v>
      </c>
      <c r="AT31">
        <f t="shared" si="9"/>
        <v>1.7311385652350193</v>
      </c>
      <c r="AU31">
        <f t="shared" si="9"/>
        <v>-104.38898137246777</v>
      </c>
      <c r="AW31">
        <v>28</v>
      </c>
      <c r="AX31">
        <f>IF(Z31&gt;0, (R31*SUMPRODUCT(K31:$K$98, X31:$X$98)-K31*$AZ$3)/Z31, 0)</f>
        <v>833.02206409614075</v>
      </c>
    </row>
    <row r="32" spans="5:50" x14ac:dyDescent="0.25">
      <c r="E32">
        <v>2032</v>
      </c>
      <c r="F32" s="5">
        <f>EconomicRates!C72</f>
        <v>3.5571999999999999E-2</v>
      </c>
      <c r="G32" s="5">
        <f>EconomicRates!D72</f>
        <v>7.0000000000000007E-2</v>
      </c>
      <c r="H32" s="5">
        <f t="shared" si="10"/>
        <v>0.12000000000000001</v>
      </c>
      <c r="I32" s="5">
        <f t="shared" si="11"/>
        <v>1.1200000000000001</v>
      </c>
      <c r="J32">
        <f t="shared" si="12"/>
        <v>0.89285714285714279</v>
      </c>
      <c r="K32">
        <f t="shared" si="20"/>
        <v>3.7383274745506546E-2</v>
      </c>
      <c r="L32" s="2">
        <v>29</v>
      </c>
      <c r="M32" s="6">
        <v>3.7169999999999998E-3</v>
      </c>
      <c r="Q32" s="4">
        <f t="shared" si="21"/>
        <v>12.5</v>
      </c>
      <c r="R32">
        <f t="shared" si="0"/>
        <v>1000000</v>
      </c>
      <c r="S32">
        <f t="shared" si="1"/>
        <v>827.20157771979632</v>
      </c>
      <c r="U32">
        <f t="shared" si="13"/>
        <v>3.7169999999999998E-3</v>
      </c>
      <c r="V32">
        <f t="shared" si="14"/>
        <v>0.01</v>
      </c>
      <c r="W32">
        <f t="shared" si="15"/>
        <v>0.69539894641866062</v>
      </c>
      <c r="X32">
        <f t="shared" si="16"/>
        <v>2.5847978838381613E-3</v>
      </c>
      <c r="Y32">
        <f t="shared" si="17"/>
        <v>6.9539894641866065E-3</v>
      </c>
      <c r="Z32">
        <f t="shared" si="18"/>
        <v>0.68586015907063591</v>
      </c>
      <c r="AB32">
        <f t="shared" si="19"/>
        <v>579.28266571595429</v>
      </c>
      <c r="AC32">
        <f t="shared" si="2"/>
        <v>567.3446056783805</v>
      </c>
      <c r="AE32">
        <f t="shared" si="3"/>
        <v>0</v>
      </c>
      <c r="AF32">
        <f t="shared" si="4"/>
        <v>0</v>
      </c>
      <c r="AG32">
        <f t="shared" si="4"/>
        <v>-8.5732519883829497</v>
      </c>
      <c r="AH32">
        <f t="shared" si="5"/>
        <v>-2584.7978838381614</v>
      </c>
      <c r="AI32">
        <f t="shared" si="6"/>
        <v>-2593.3711358265446</v>
      </c>
      <c r="AJ32">
        <f t="shared" si="7"/>
        <v>11.938060037573791</v>
      </c>
      <c r="AK32">
        <f t="shared" si="22"/>
        <v>40.549786600116803</v>
      </c>
      <c r="AL32">
        <f t="shared" si="8"/>
        <v>-2540.8832891888537</v>
      </c>
      <c r="AN32">
        <f t="shared" si="9"/>
        <v>0</v>
      </c>
      <c r="AO32">
        <f t="shared" si="9"/>
        <v>0</v>
      </c>
      <c r="AP32">
        <f t="shared" si="9"/>
        <v>-0.32049623454418008</v>
      </c>
      <c r="AQ32">
        <f t="shared" si="9"/>
        <v>-96.628209453125905</v>
      </c>
      <c r="AR32">
        <f t="shared" si="9"/>
        <v>-96.948705687670085</v>
      </c>
      <c r="AS32">
        <f t="shared" si="9"/>
        <v>0.44628377831297322</v>
      </c>
      <c r="AT32">
        <f t="shared" si="9"/>
        <v>1.5158838133438262</v>
      </c>
      <c r="AU32">
        <f t="shared" si="9"/>
        <v>-94.986538096013277</v>
      </c>
      <c r="AW32">
        <v>29</v>
      </c>
      <c r="AX32">
        <f>IF(Z32&gt;0, (R32*SUMPRODUCT(K32:$K$98, X32:$X$98)-K32*$AZ$3)/Z32, 0)</f>
        <v>827.20157771979632</v>
      </c>
    </row>
    <row r="33" spans="5:50" x14ac:dyDescent="0.25">
      <c r="E33">
        <v>2033</v>
      </c>
      <c r="F33" s="5">
        <f>EconomicRates!C73</f>
        <v>3.5571999999999999E-2</v>
      </c>
      <c r="G33" s="5">
        <f>EconomicRates!D73</f>
        <v>7.0000000000000007E-2</v>
      </c>
      <c r="H33" s="5">
        <f t="shared" si="10"/>
        <v>0.12000000000000001</v>
      </c>
      <c r="I33" s="5">
        <f t="shared" si="11"/>
        <v>1.1200000000000001</v>
      </c>
      <c r="J33">
        <f t="shared" si="12"/>
        <v>0.89285714285714279</v>
      </c>
      <c r="K33">
        <f t="shared" si="20"/>
        <v>3.337792387991656E-2</v>
      </c>
      <c r="L33" s="2">
        <v>30</v>
      </c>
      <c r="M33" s="6">
        <v>3.852E-3</v>
      </c>
      <c r="Q33" s="4">
        <f t="shared" si="21"/>
        <v>12.5</v>
      </c>
      <c r="R33">
        <f t="shared" si="0"/>
        <v>1000000</v>
      </c>
      <c r="S33">
        <f t="shared" si="1"/>
        <v>820.43326316374691</v>
      </c>
      <c r="U33">
        <f t="shared" si="13"/>
        <v>3.852E-3</v>
      </c>
      <c r="V33">
        <f t="shared" si="14"/>
        <v>0.01</v>
      </c>
      <c r="W33">
        <f t="shared" si="15"/>
        <v>0.68586015907063591</v>
      </c>
      <c r="X33">
        <f t="shared" si="16"/>
        <v>2.6419333327400893E-3</v>
      </c>
      <c r="Y33">
        <f t="shared" si="17"/>
        <v>6.8586015907063595E-3</v>
      </c>
      <c r="Z33">
        <f t="shared" si="18"/>
        <v>0.67635962414718942</v>
      </c>
      <c r="AB33">
        <f t="shared" si="19"/>
        <v>567.3446056783805</v>
      </c>
      <c r="AC33">
        <f t="shared" si="2"/>
        <v>554.907933511284</v>
      </c>
      <c r="AE33">
        <f t="shared" si="3"/>
        <v>0</v>
      </c>
      <c r="AF33">
        <f t="shared" si="4"/>
        <v>0</v>
      </c>
      <c r="AG33">
        <f t="shared" si="4"/>
        <v>-8.4544953018398683</v>
      </c>
      <c r="AH33">
        <f t="shared" si="5"/>
        <v>-2641.9333327400896</v>
      </c>
      <c r="AI33">
        <f t="shared" si="6"/>
        <v>-2650.3878280419294</v>
      </c>
      <c r="AJ33">
        <f t="shared" si="7"/>
        <v>12.436672167096503</v>
      </c>
      <c r="AK33">
        <f t="shared" si="22"/>
        <v>39.714122397486641</v>
      </c>
      <c r="AL33">
        <f t="shared" si="8"/>
        <v>-2598.2370334773459</v>
      </c>
      <c r="AN33">
        <f t="shared" si="9"/>
        <v>0</v>
      </c>
      <c r="AO33">
        <f t="shared" si="9"/>
        <v>0</v>
      </c>
      <c r="AP33">
        <f t="shared" si="9"/>
        <v>-0.28219350062792331</v>
      </c>
      <c r="AQ33">
        <f t="shared" si="9"/>
        <v>-88.182249676012972</v>
      </c>
      <c r="AR33">
        <f t="shared" si="9"/>
        <v>-88.464443176640899</v>
      </c>
      <c r="AS33">
        <f t="shared" si="9"/>
        <v>0.41511029691282403</v>
      </c>
      <c r="AT33">
        <f t="shared" si="9"/>
        <v>1.3255749543409985</v>
      </c>
      <c r="AU33">
        <f t="shared" si="9"/>
        <v>-86.723757925387062</v>
      </c>
      <c r="AW33">
        <v>30</v>
      </c>
      <c r="AX33">
        <f>IF(Z33&gt;0, (R33*SUMPRODUCT(K33:$K$98, X33:$X$98)-K33*$AZ$3)/Z33, 0)</f>
        <v>820.43326316374691</v>
      </c>
    </row>
    <row r="34" spans="5:50" x14ac:dyDescent="0.25">
      <c r="E34">
        <v>2034</v>
      </c>
      <c r="F34" s="5">
        <f>EconomicRates!C74</f>
        <v>3.5571999999999999E-2</v>
      </c>
      <c r="G34" s="5">
        <f>EconomicRates!D74</f>
        <v>7.0000000000000007E-2</v>
      </c>
      <c r="H34" s="5">
        <f t="shared" si="10"/>
        <v>0.12000000000000001</v>
      </c>
      <c r="I34" s="5">
        <f t="shared" si="11"/>
        <v>1.1200000000000001</v>
      </c>
      <c r="J34">
        <f t="shared" si="12"/>
        <v>0.89285714285714279</v>
      </c>
      <c r="K34">
        <f t="shared" si="20"/>
        <v>2.9801717749925499E-2</v>
      </c>
      <c r="L34" s="2">
        <v>31</v>
      </c>
      <c r="M34" s="6">
        <v>4.0049999999999999E-3</v>
      </c>
      <c r="Q34" s="4">
        <f t="shared" si="21"/>
        <v>12.5</v>
      </c>
      <c r="R34">
        <f t="shared" si="0"/>
        <v>1000000</v>
      </c>
      <c r="S34">
        <f t="shared" si="1"/>
        <v>812.57623940705582</v>
      </c>
      <c r="U34">
        <f t="shared" si="13"/>
        <v>4.0049999999999999E-3</v>
      </c>
      <c r="V34">
        <f t="shared" si="14"/>
        <v>0.01</v>
      </c>
      <c r="W34">
        <f t="shared" si="15"/>
        <v>0.67635962414718942</v>
      </c>
      <c r="X34">
        <f t="shared" si="16"/>
        <v>2.7088202947094936E-3</v>
      </c>
      <c r="Y34">
        <f t="shared" si="17"/>
        <v>6.7635962414718948E-3</v>
      </c>
      <c r="Z34">
        <f t="shared" si="18"/>
        <v>0.66688720761100795</v>
      </c>
      <c r="AB34">
        <f t="shared" si="19"/>
        <v>554.907933511284</v>
      </c>
      <c r="AC34">
        <f t="shared" si="2"/>
        <v>541.89669926922534</v>
      </c>
      <c r="AE34">
        <f t="shared" si="3"/>
        <v>0</v>
      </c>
      <c r="AF34">
        <f t="shared" si="4"/>
        <v>0</v>
      </c>
      <c r="AG34">
        <f t="shared" si="4"/>
        <v>-8.3360900951375996</v>
      </c>
      <c r="AH34">
        <f t="shared" si="5"/>
        <v>-2708.8202947094937</v>
      </c>
      <c r="AI34">
        <f t="shared" si="6"/>
        <v>-2717.1563848046312</v>
      </c>
      <c r="AJ34">
        <f t="shared" si="7"/>
        <v>13.011234242058663</v>
      </c>
      <c r="AK34">
        <f t="shared" si="22"/>
        <v>38.843555345789881</v>
      </c>
      <c r="AL34">
        <f t="shared" si="8"/>
        <v>-2665.301595216783</v>
      </c>
      <c r="AN34">
        <f t="shared" si="9"/>
        <v>0</v>
      </c>
      <c r="AO34">
        <f t="shared" si="9"/>
        <v>0</v>
      </c>
      <c r="AP34">
        <f t="shared" si="9"/>
        <v>-0.24842980415324034</v>
      </c>
      <c r="AQ34">
        <f t="shared" si="9"/>
        <v>-80.727497858202341</v>
      </c>
      <c r="AR34">
        <f t="shared" si="9"/>
        <v>-80.975927662355573</v>
      </c>
      <c r="AS34">
        <f t="shared" si="9"/>
        <v>0.3877571304599981</v>
      </c>
      <c r="AT34">
        <f t="shared" si="9"/>
        <v>1.1576046728188398</v>
      </c>
      <c r="AU34">
        <f t="shared" ref="AU34:AU97" si="23">AL34*$K34</f>
        <v>-79.430565859076751</v>
      </c>
      <c r="AW34">
        <v>31</v>
      </c>
      <c r="AX34">
        <f>IF(Z34&gt;0, (R34*SUMPRODUCT(K34:$K$98, X34:$X$98)-K34*$AZ$3)/Z34, 0)</f>
        <v>812.57623940705582</v>
      </c>
    </row>
    <row r="35" spans="5:50" x14ac:dyDescent="0.25">
      <c r="E35">
        <v>2035</v>
      </c>
      <c r="F35" s="5">
        <f>EconomicRates!C75</f>
        <v>3.5571999999999999E-2</v>
      </c>
      <c r="G35" s="5">
        <f>EconomicRates!D75</f>
        <v>7.0000000000000007E-2</v>
      </c>
      <c r="H35" s="5">
        <f t="shared" si="10"/>
        <v>0.12000000000000001</v>
      </c>
      <c r="I35" s="5">
        <f t="shared" si="11"/>
        <v>1.1200000000000001</v>
      </c>
      <c r="J35">
        <f t="shared" si="12"/>
        <v>0.89285714285714279</v>
      </c>
      <c r="K35">
        <f t="shared" si="20"/>
        <v>2.660867656243348E-2</v>
      </c>
      <c r="L35" s="2">
        <v>32</v>
      </c>
      <c r="M35" s="6">
        <v>4.1640000000000002E-3</v>
      </c>
      <c r="Q35" s="4">
        <f t="shared" si="21"/>
        <v>12.5</v>
      </c>
      <c r="R35">
        <f t="shared" si="0"/>
        <v>1000000</v>
      </c>
      <c r="S35">
        <f t="shared" si="1"/>
        <v>803.54867468657142</v>
      </c>
      <c r="U35">
        <f t="shared" si="13"/>
        <v>4.1640000000000002E-3</v>
      </c>
      <c r="V35">
        <f t="shared" si="14"/>
        <v>0.01</v>
      </c>
      <c r="W35">
        <f t="shared" si="15"/>
        <v>0.66688720761100795</v>
      </c>
      <c r="X35">
        <f t="shared" si="16"/>
        <v>2.776918332492237E-3</v>
      </c>
      <c r="Y35">
        <f t="shared" si="17"/>
        <v>6.6688720761100793E-3</v>
      </c>
      <c r="Z35">
        <f t="shared" si="18"/>
        <v>0.65744141720240556</v>
      </c>
      <c r="AB35">
        <f t="shared" si="19"/>
        <v>541.89669926922534</v>
      </c>
      <c r="AC35">
        <f t="shared" si="2"/>
        <v>528.28617947705425</v>
      </c>
      <c r="AE35">
        <f t="shared" si="3"/>
        <v>0</v>
      </c>
      <c r="AF35">
        <f t="shared" ref="AF35:AG66" si="24">-$Z35*P35</f>
        <v>0</v>
      </c>
      <c r="AG35">
        <f t="shared" si="24"/>
        <v>-8.2180177150300704</v>
      </c>
      <c r="AH35">
        <f t="shared" si="5"/>
        <v>-2776.9183324922369</v>
      </c>
      <c r="AI35">
        <f t="shared" ref="AI35:AI66" si="25">SUM(AE35:AH35)</f>
        <v>-2785.1363502072668</v>
      </c>
      <c r="AJ35">
        <f t="shared" si="7"/>
        <v>13.61051979217109</v>
      </c>
      <c r="AK35">
        <f t="shared" si="22"/>
        <v>37.932768948845776</v>
      </c>
      <c r="AL35">
        <f t="shared" ref="AL35:AL98" si="26">SUM(AI35:AK35)</f>
        <v>-2733.5930614662498</v>
      </c>
      <c r="AN35">
        <f t="shared" ref="AN35:AT66" si="27">AE35*$K35</f>
        <v>0</v>
      </c>
      <c r="AO35">
        <f t="shared" si="27"/>
        <v>0</v>
      </c>
      <c r="AP35">
        <f t="shared" si="27"/>
        <v>-0.21867057536358378</v>
      </c>
      <c r="AQ35">
        <f t="shared" si="27"/>
        <v>-73.890121749578043</v>
      </c>
      <c r="AR35">
        <f t="shared" si="27"/>
        <v>-74.108792324941618</v>
      </c>
      <c r="AS35">
        <f t="shared" si="27"/>
        <v>0.36215791899647987</v>
      </c>
      <c r="AT35">
        <f t="shared" si="27"/>
        <v>1.0093407800773571</v>
      </c>
      <c r="AU35">
        <f t="shared" si="23"/>
        <v>-72.737293625867778</v>
      </c>
      <c r="AW35">
        <v>32</v>
      </c>
      <c r="AX35">
        <f>IF(Z35&gt;0, (R35*SUMPRODUCT(K35:$K$98, X35:$X$98)-K35*$AZ$3)/Z35, 0)</f>
        <v>803.54867468657142</v>
      </c>
    </row>
    <row r="36" spans="5:50" x14ac:dyDescent="0.25">
      <c r="E36">
        <v>2036</v>
      </c>
      <c r="F36" s="5">
        <f>EconomicRates!C76</f>
        <v>3.5571999999999999E-2</v>
      </c>
      <c r="G36" s="5">
        <f>EconomicRates!D76</f>
        <v>7.0000000000000007E-2</v>
      </c>
      <c r="H36" s="5">
        <f t="shared" si="10"/>
        <v>0.12000000000000001</v>
      </c>
      <c r="I36" s="5">
        <f t="shared" si="11"/>
        <v>1.1200000000000001</v>
      </c>
      <c r="J36">
        <f t="shared" si="12"/>
        <v>0.89285714285714279</v>
      </c>
      <c r="K36">
        <f t="shared" si="20"/>
        <v>2.3757746930744176E-2</v>
      </c>
      <c r="L36" s="2">
        <v>33</v>
      </c>
      <c r="M36" s="6">
        <v>4.3350000000000003E-3</v>
      </c>
      <c r="Q36" s="4">
        <f t="shared" si="21"/>
        <v>12.5</v>
      </c>
      <c r="R36">
        <f t="shared" si="0"/>
        <v>1000000</v>
      </c>
      <c r="S36">
        <f t="shared" si="1"/>
        <v>793.68586838996487</v>
      </c>
      <c r="U36">
        <f t="shared" si="13"/>
        <v>4.3350000000000003E-3</v>
      </c>
      <c r="V36">
        <f t="shared" si="14"/>
        <v>0.01</v>
      </c>
      <c r="W36">
        <f t="shared" si="15"/>
        <v>0.65744141720240556</v>
      </c>
      <c r="X36">
        <f t="shared" si="16"/>
        <v>2.8500085435724282E-3</v>
      </c>
      <c r="Y36">
        <f t="shared" si="17"/>
        <v>6.5744141720240554E-3</v>
      </c>
      <c r="Z36">
        <f t="shared" si="18"/>
        <v>0.64801699448680905</v>
      </c>
      <c r="AB36">
        <f t="shared" si="19"/>
        <v>528.28617947705425</v>
      </c>
      <c r="AC36">
        <f t="shared" si="2"/>
        <v>514.32193100071811</v>
      </c>
      <c r="AE36">
        <f t="shared" si="3"/>
        <v>0</v>
      </c>
      <c r="AF36">
        <f t="shared" si="24"/>
        <v>0</v>
      </c>
      <c r="AG36">
        <f t="shared" si="24"/>
        <v>-8.1002124310851134</v>
      </c>
      <c r="AH36">
        <f t="shared" si="5"/>
        <v>-2850.0085435724282</v>
      </c>
      <c r="AI36">
        <f t="shared" si="25"/>
        <v>-2858.1087560035135</v>
      </c>
      <c r="AJ36">
        <f t="shared" si="7"/>
        <v>13.964248476336138</v>
      </c>
      <c r="AK36">
        <f t="shared" si="22"/>
        <v>36.980032563393799</v>
      </c>
      <c r="AL36">
        <f t="shared" si="26"/>
        <v>-2807.1644749637835</v>
      </c>
      <c r="AN36">
        <f t="shared" si="27"/>
        <v>0</v>
      </c>
      <c r="AO36">
        <f t="shared" si="27"/>
        <v>0</v>
      </c>
      <c r="AP36">
        <f t="shared" si="27"/>
        <v>-0.19244279702298817</v>
      </c>
      <c r="AQ36">
        <f t="shared" si="27"/>
        <v>-67.70978172865253</v>
      </c>
      <c r="AR36">
        <f t="shared" si="27"/>
        <v>-67.902224525675521</v>
      </c>
      <c r="AS36">
        <f t="shared" si="27"/>
        <v>0.33175908137882393</v>
      </c>
      <c r="AT36">
        <f t="shared" si="27"/>
        <v>0.87856225513178865</v>
      </c>
      <c r="AU36">
        <f t="shared" si="23"/>
        <v>-66.691903189164918</v>
      </c>
      <c r="AW36">
        <v>33</v>
      </c>
      <c r="AX36">
        <f>IF(Z36&gt;0, (R36*SUMPRODUCT(K36:$K$98, X36:$X$98)-K36*$AZ$3)/Z36, 0)</f>
        <v>793.68586838996487</v>
      </c>
    </row>
    <row r="37" spans="5:50" x14ac:dyDescent="0.25">
      <c r="E37">
        <v>2037</v>
      </c>
      <c r="F37" s="5">
        <f>EconomicRates!C77</f>
        <v>3.5571999999999999E-2</v>
      </c>
      <c r="G37" s="5">
        <f>EconomicRates!D77</f>
        <v>7.0000000000000007E-2</v>
      </c>
      <c r="H37" s="5">
        <f t="shared" si="10"/>
        <v>0.12000000000000001</v>
      </c>
      <c r="I37" s="5">
        <f t="shared" si="11"/>
        <v>1.1200000000000001</v>
      </c>
      <c r="J37">
        <f t="shared" si="12"/>
        <v>0.89285714285714279</v>
      </c>
      <c r="K37">
        <f t="shared" si="20"/>
        <v>2.1212274045307299E-2</v>
      </c>
      <c r="L37" s="2">
        <v>34</v>
      </c>
      <c r="M37" s="6">
        <v>4.522E-3</v>
      </c>
      <c r="Q37" s="4">
        <f t="shared" si="21"/>
        <v>12.5</v>
      </c>
      <c r="R37">
        <f t="shared" si="0"/>
        <v>1000000</v>
      </c>
      <c r="S37">
        <f t="shared" si="1"/>
        <v>783.13859907731046</v>
      </c>
      <c r="U37">
        <f t="shared" si="13"/>
        <v>4.522E-3</v>
      </c>
      <c r="V37">
        <f t="shared" si="14"/>
        <v>0.01</v>
      </c>
      <c r="W37">
        <f t="shared" si="15"/>
        <v>0.64801699448680905</v>
      </c>
      <c r="X37">
        <f t="shared" si="16"/>
        <v>2.9303328490693503E-3</v>
      </c>
      <c r="Y37">
        <f t="shared" si="17"/>
        <v>6.4801699448680909E-3</v>
      </c>
      <c r="Z37">
        <f t="shared" si="18"/>
        <v>0.63860649169287165</v>
      </c>
      <c r="AB37">
        <f t="shared" si="19"/>
        <v>514.32193100071811</v>
      </c>
      <c r="AC37">
        <f t="shared" si="2"/>
        <v>500.11739326603163</v>
      </c>
      <c r="AE37">
        <f t="shared" si="3"/>
        <v>0</v>
      </c>
      <c r="AF37">
        <f t="shared" si="24"/>
        <v>0</v>
      </c>
      <c r="AG37">
        <f t="shared" si="24"/>
        <v>-7.9825811461608955</v>
      </c>
      <c r="AH37">
        <f t="shared" si="5"/>
        <v>-2930.3328490693502</v>
      </c>
      <c r="AI37">
        <f t="shared" si="25"/>
        <v>-2938.3154302155112</v>
      </c>
      <c r="AJ37">
        <f t="shared" si="7"/>
        <v>14.204537734686483</v>
      </c>
      <c r="AK37">
        <f t="shared" si="22"/>
        <v>36.002535170050272</v>
      </c>
      <c r="AL37">
        <f t="shared" si="26"/>
        <v>-2888.1083573107749</v>
      </c>
      <c r="AN37">
        <f t="shared" si="27"/>
        <v>0</v>
      </c>
      <c r="AO37">
        <f t="shared" si="27"/>
        <v>0</v>
      </c>
      <c r="AP37">
        <f t="shared" si="27"/>
        <v>-0.16932869886126817</v>
      </c>
      <c r="AQ37">
        <f t="shared" si="27"/>
        <v>-62.159023438425173</v>
      </c>
      <c r="AR37">
        <f t="shared" si="27"/>
        <v>-62.328352137286437</v>
      </c>
      <c r="AS37">
        <f t="shared" si="27"/>
        <v>0.30131054711507821</v>
      </c>
      <c r="AT37">
        <f t="shared" si="27"/>
        <v>0.76369564235292065</v>
      </c>
      <c r="AU37">
        <f t="shared" si="23"/>
        <v>-61.263345947818451</v>
      </c>
      <c r="AW37">
        <v>34</v>
      </c>
      <c r="AX37">
        <f>IF(Z37&gt;0, (R37*SUMPRODUCT(K37:$K$98, X37:$X$98)-K37*$AZ$3)/Z37, 0)</f>
        <v>783.13859907731046</v>
      </c>
    </row>
    <row r="38" spans="5:50" x14ac:dyDescent="0.25">
      <c r="E38">
        <v>2038</v>
      </c>
      <c r="F38" s="5">
        <f>EconomicRates!C78</f>
        <v>3.5571999999999999E-2</v>
      </c>
      <c r="G38" s="5">
        <f>EconomicRates!D78</f>
        <v>7.0000000000000007E-2</v>
      </c>
      <c r="H38" s="5">
        <f t="shared" si="10"/>
        <v>0.12000000000000001</v>
      </c>
      <c r="I38" s="5">
        <f t="shared" si="11"/>
        <v>1.1200000000000001</v>
      </c>
      <c r="J38">
        <f t="shared" si="12"/>
        <v>0.89285714285714279</v>
      </c>
      <c r="K38">
        <f t="shared" si="20"/>
        <v>1.8939530397595803E-2</v>
      </c>
      <c r="L38" s="2">
        <v>35</v>
      </c>
      <c r="M38" s="6">
        <v>4.7470000000000004E-3</v>
      </c>
      <c r="Q38" s="4">
        <f t="shared" si="21"/>
        <v>12.5</v>
      </c>
      <c r="R38">
        <f t="shared" si="0"/>
        <v>1000000</v>
      </c>
      <c r="S38">
        <f t="shared" si="1"/>
        <v>771.99528063765808</v>
      </c>
      <c r="U38">
        <f t="shared" si="13"/>
        <v>4.7470000000000004E-3</v>
      </c>
      <c r="V38">
        <f t="shared" si="14"/>
        <v>0.01</v>
      </c>
      <c r="W38">
        <f t="shared" si="15"/>
        <v>0.63860649169287165</v>
      </c>
      <c r="X38">
        <f t="shared" si="16"/>
        <v>3.0314650160660618E-3</v>
      </c>
      <c r="Y38">
        <f t="shared" si="17"/>
        <v>6.3860649169287164E-3</v>
      </c>
      <c r="Z38">
        <f t="shared" si="18"/>
        <v>0.62918896175987682</v>
      </c>
      <c r="AB38">
        <f t="shared" si="19"/>
        <v>500.11739326603163</v>
      </c>
      <c r="AC38">
        <f t="shared" si="2"/>
        <v>485.7309091079328</v>
      </c>
      <c r="AE38">
        <f t="shared" si="3"/>
        <v>0</v>
      </c>
      <c r="AF38">
        <f t="shared" si="24"/>
        <v>0</v>
      </c>
      <c r="AG38">
        <f t="shared" si="24"/>
        <v>-7.8648620219984604</v>
      </c>
      <c r="AH38">
        <f t="shared" si="5"/>
        <v>-3031.4650160660617</v>
      </c>
      <c r="AI38">
        <f t="shared" si="25"/>
        <v>-3039.32987808806</v>
      </c>
      <c r="AJ38">
        <f t="shared" si="7"/>
        <v>14.386484158098824</v>
      </c>
      <c r="AK38">
        <f t="shared" si="22"/>
        <v>35.008217528622218</v>
      </c>
      <c r="AL38">
        <f t="shared" si="26"/>
        <v>-2989.935176401339</v>
      </c>
      <c r="AN38">
        <f t="shared" si="27"/>
        <v>0</v>
      </c>
      <c r="AO38">
        <f t="shared" si="27"/>
        <v>0</v>
      </c>
      <c r="AP38">
        <f t="shared" si="27"/>
        <v>-0.14895679333853662</v>
      </c>
      <c r="AQ38">
        <f t="shared" si="27"/>
        <v>-57.414523821031423</v>
      </c>
      <c r="AR38">
        <f t="shared" si="27"/>
        <v>-57.563480614369958</v>
      </c>
      <c r="AS38">
        <f t="shared" si="27"/>
        <v>0.27247325402684314</v>
      </c>
      <c r="AT38">
        <f t="shared" si="27"/>
        <v>0.66303920004898675</v>
      </c>
      <c r="AU38">
        <f t="shared" si="23"/>
        <v>-56.627968160294131</v>
      </c>
      <c r="AW38">
        <v>35</v>
      </c>
      <c r="AX38">
        <f>IF(Z38&gt;0, (R38*SUMPRODUCT(K38:$K$98, X38:$X$98)-K38*$AZ$3)/Z38, 0)</f>
        <v>771.99528063765808</v>
      </c>
    </row>
    <row r="39" spans="5:50" x14ac:dyDescent="0.25">
      <c r="E39">
        <v>2039</v>
      </c>
      <c r="F39" s="5">
        <f>EconomicRates!C79</f>
        <v>3.5571999999999999E-2</v>
      </c>
      <c r="G39" s="5">
        <f>EconomicRates!D79</f>
        <v>7.0000000000000007E-2</v>
      </c>
      <c r="H39" s="5">
        <f t="shared" si="10"/>
        <v>0.12000000000000001</v>
      </c>
      <c r="I39" s="5">
        <f t="shared" si="11"/>
        <v>1.1200000000000001</v>
      </c>
      <c r="J39">
        <f t="shared" si="12"/>
        <v>0.89285714285714279</v>
      </c>
      <c r="K39">
        <f t="shared" si="20"/>
        <v>1.6910294997853393E-2</v>
      </c>
      <c r="L39" s="2">
        <v>36</v>
      </c>
      <c r="M39" s="6">
        <v>4.9870000000000001E-3</v>
      </c>
      <c r="Q39" s="4">
        <f t="shared" si="21"/>
        <v>12.5</v>
      </c>
      <c r="R39">
        <f t="shared" si="0"/>
        <v>1000000</v>
      </c>
      <c r="S39">
        <f t="shared" si="1"/>
        <v>759.92475313543412</v>
      </c>
      <c r="U39">
        <f t="shared" si="13"/>
        <v>4.9870000000000001E-3</v>
      </c>
      <c r="V39">
        <f t="shared" si="14"/>
        <v>0.01</v>
      </c>
      <c r="W39">
        <f t="shared" si="15"/>
        <v>0.62918896175987682</v>
      </c>
      <c r="X39">
        <f t="shared" si="16"/>
        <v>3.1377653522965056E-3</v>
      </c>
      <c r="Y39">
        <f t="shared" si="17"/>
        <v>6.2918896175987683E-3</v>
      </c>
      <c r="Z39">
        <f t="shared" si="18"/>
        <v>0.61975930678998159</v>
      </c>
      <c r="AB39">
        <f t="shared" si="19"/>
        <v>485.7309091079328</v>
      </c>
      <c r="AC39">
        <f t="shared" si="2"/>
        <v>470.97043821576455</v>
      </c>
      <c r="AE39">
        <f t="shared" si="3"/>
        <v>0</v>
      </c>
      <c r="AF39">
        <f t="shared" si="24"/>
        <v>0</v>
      </c>
      <c r="AG39">
        <f t="shared" si="24"/>
        <v>-7.7469913348747701</v>
      </c>
      <c r="AH39">
        <f t="shared" si="5"/>
        <v>-3137.7653522965056</v>
      </c>
      <c r="AI39">
        <f t="shared" si="25"/>
        <v>-3145.5123436313802</v>
      </c>
      <c r="AJ39">
        <f t="shared" si="7"/>
        <v>14.760470892168257</v>
      </c>
      <c r="AK39">
        <f t="shared" si="22"/>
        <v>34.001163637555301</v>
      </c>
      <c r="AL39">
        <f t="shared" si="26"/>
        <v>-3096.7507091016569</v>
      </c>
      <c r="AN39">
        <f t="shared" si="27"/>
        <v>0</v>
      </c>
      <c r="AO39">
        <f t="shared" si="27"/>
        <v>0</v>
      </c>
      <c r="AP39">
        <f t="shared" si="27"/>
        <v>-0.1310039088185464</v>
      </c>
      <c r="AQ39">
        <f t="shared" si="27"/>
        <v>-53.060537741377289</v>
      </c>
      <c r="AR39">
        <f t="shared" si="27"/>
        <v>-53.19154165019583</v>
      </c>
      <c r="AS39">
        <f t="shared" si="27"/>
        <v>0.24960391709379348</v>
      </c>
      <c r="AT39">
        <f t="shared" si="27"/>
        <v>0.57496970738134612</v>
      </c>
      <c r="AU39">
        <f t="shared" si="23"/>
        <v>-52.366968025720695</v>
      </c>
      <c r="AW39">
        <v>36</v>
      </c>
      <c r="AX39">
        <f>IF(Z39&gt;0, (R39*SUMPRODUCT(K39:$K$98, X39:$X$98)-K39*$AZ$3)/Z39, 0)</f>
        <v>759.92475313543412</v>
      </c>
    </row>
    <row r="40" spans="5:50" x14ac:dyDescent="0.25">
      <c r="E40">
        <v>2040</v>
      </c>
      <c r="F40" s="5">
        <f>EconomicRates!C80</f>
        <v>3.5571999999999999E-2</v>
      </c>
      <c r="G40" s="5">
        <f>EconomicRates!D80</f>
        <v>7.0000000000000007E-2</v>
      </c>
      <c r="H40" s="5">
        <f t="shared" si="10"/>
        <v>0.12000000000000001</v>
      </c>
      <c r="I40" s="5">
        <f t="shared" si="11"/>
        <v>1.1200000000000001</v>
      </c>
      <c r="J40">
        <f t="shared" si="12"/>
        <v>0.89285714285714279</v>
      </c>
      <c r="K40">
        <f t="shared" si="20"/>
        <v>1.5098477676654815E-2</v>
      </c>
      <c r="L40" s="2">
        <v>37</v>
      </c>
      <c r="M40" s="6">
        <v>5.2249999999999996E-3</v>
      </c>
      <c r="Q40" s="4">
        <f t="shared" si="21"/>
        <v>12.5</v>
      </c>
      <c r="R40">
        <f t="shared" si="0"/>
        <v>1000000</v>
      </c>
      <c r="S40">
        <f t="shared" si="1"/>
        <v>747.1347534767134</v>
      </c>
      <c r="U40">
        <f t="shared" si="13"/>
        <v>5.2249999999999996E-3</v>
      </c>
      <c r="V40">
        <f t="shared" si="14"/>
        <v>0.01</v>
      </c>
      <c r="W40">
        <f t="shared" si="15"/>
        <v>0.61975930678998159</v>
      </c>
      <c r="X40">
        <f t="shared" si="16"/>
        <v>3.2382423779776536E-3</v>
      </c>
      <c r="Y40">
        <f t="shared" si="17"/>
        <v>6.1975930678998164E-3</v>
      </c>
      <c r="Z40">
        <f t="shared" si="18"/>
        <v>0.61032347134410414</v>
      </c>
      <c r="AB40">
        <f t="shared" si="19"/>
        <v>470.97043821576455</v>
      </c>
      <c r="AC40">
        <f t="shared" si="2"/>
        <v>455.99387630372922</v>
      </c>
      <c r="AE40">
        <f t="shared" si="3"/>
        <v>0</v>
      </c>
      <c r="AF40">
        <f t="shared" si="24"/>
        <v>0</v>
      </c>
      <c r="AG40">
        <f t="shared" si="24"/>
        <v>-7.6290433918013019</v>
      </c>
      <c r="AH40">
        <f t="shared" si="5"/>
        <v>-3238.2423779776536</v>
      </c>
      <c r="AI40">
        <f t="shared" si="25"/>
        <v>-3245.8714213694548</v>
      </c>
      <c r="AJ40">
        <f t="shared" si="7"/>
        <v>14.976561912035322</v>
      </c>
      <c r="AK40">
        <f t="shared" si="22"/>
        <v>32.967930675103524</v>
      </c>
      <c r="AL40">
        <f t="shared" si="26"/>
        <v>-3197.9269287823158</v>
      </c>
      <c r="AN40">
        <f t="shared" si="27"/>
        <v>0</v>
      </c>
      <c r="AO40">
        <f t="shared" si="27"/>
        <v>0</v>
      </c>
      <c r="AP40">
        <f t="shared" si="27"/>
        <v>-0.11518694134534288</v>
      </c>
      <c r="AQ40">
        <f t="shared" si="27"/>
        <v>-48.892530255493206</v>
      </c>
      <c r="AR40">
        <f t="shared" si="27"/>
        <v>-49.007717196838549</v>
      </c>
      <c r="AS40">
        <f t="shared" si="27"/>
        <v>0.22612328570190407</v>
      </c>
      <c r="AT40">
        <f t="shared" si="27"/>
        <v>0.49776556534355404</v>
      </c>
      <c r="AU40">
        <f t="shared" si="23"/>
        <v>-48.28382834579309</v>
      </c>
      <c r="AW40">
        <v>37</v>
      </c>
      <c r="AX40">
        <f>IF(Z40&gt;0, (R40*SUMPRODUCT(K40:$K$98, X40:$X$98)-K40*$AZ$3)/Z40, 0)</f>
        <v>747.1347534767134</v>
      </c>
    </row>
    <row r="41" spans="5:50" x14ac:dyDescent="0.25">
      <c r="E41">
        <v>2041</v>
      </c>
      <c r="F41" s="5">
        <f>EconomicRates!C81</f>
        <v>3.5571999999999999E-2</v>
      </c>
      <c r="G41" s="5">
        <f>EconomicRates!D81</f>
        <v>7.0000000000000007E-2</v>
      </c>
      <c r="H41" s="5">
        <f t="shared" si="10"/>
        <v>0.12000000000000001</v>
      </c>
      <c r="I41" s="5">
        <f t="shared" si="11"/>
        <v>1.1200000000000001</v>
      </c>
      <c r="J41">
        <f t="shared" si="12"/>
        <v>0.89285714285714279</v>
      </c>
      <c r="K41">
        <f t="shared" si="20"/>
        <v>1.348078363987037E-2</v>
      </c>
      <c r="L41" s="2">
        <v>38</v>
      </c>
      <c r="M41" s="6">
        <v>5.4879999999999998E-3</v>
      </c>
      <c r="Q41" s="4">
        <f t="shared" si="21"/>
        <v>12.5</v>
      </c>
      <c r="R41">
        <f t="shared" si="0"/>
        <v>1000000</v>
      </c>
      <c r="S41">
        <f t="shared" si="1"/>
        <v>734.1094117665059</v>
      </c>
      <c r="U41">
        <f t="shared" si="13"/>
        <v>5.4879999999999998E-3</v>
      </c>
      <c r="V41">
        <f t="shared" si="14"/>
        <v>0.01</v>
      </c>
      <c r="W41">
        <f t="shared" si="15"/>
        <v>0.61032347134410414</v>
      </c>
      <c r="X41">
        <f t="shared" si="16"/>
        <v>3.3494552107364434E-3</v>
      </c>
      <c r="Y41">
        <f t="shared" si="17"/>
        <v>6.1032347134410414E-3</v>
      </c>
      <c r="Z41">
        <f t="shared" si="18"/>
        <v>0.60087078141992656</v>
      </c>
      <c r="AB41">
        <f t="shared" si="19"/>
        <v>455.99387630372922</v>
      </c>
      <c r="AC41">
        <f t="shared" si="2"/>
        <v>441.10489589586302</v>
      </c>
      <c r="AE41">
        <f t="shared" si="3"/>
        <v>0</v>
      </c>
      <c r="AF41">
        <f t="shared" si="24"/>
        <v>0</v>
      </c>
      <c r="AG41">
        <f t="shared" si="24"/>
        <v>-7.510884767749082</v>
      </c>
      <c r="AH41">
        <f t="shared" si="5"/>
        <v>-3349.4552107364434</v>
      </c>
      <c r="AI41">
        <f t="shared" si="25"/>
        <v>-3356.9660955041927</v>
      </c>
      <c r="AJ41">
        <f t="shared" si="7"/>
        <v>14.8889804078662</v>
      </c>
      <c r="AK41">
        <f t="shared" si="22"/>
        <v>31.919571341261047</v>
      </c>
      <c r="AL41">
        <f t="shared" si="26"/>
        <v>-3310.1575437550655</v>
      </c>
      <c r="AN41">
        <f t="shared" si="27"/>
        <v>0</v>
      </c>
      <c r="AO41">
        <f t="shared" si="27"/>
        <v>0</v>
      </c>
      <c r="AP41">
        <f t="shared" si="27"/>
        <v>-0.10125261249802339</v>
      </c>
      <c r="AQ41">
        <f t="shared" si="27"/>
        <v>-45.15328100737441</v>
      </c>
      <c r="AR41">
        <f t="shared" si="27"/>
        <v>-45.254533619872433</v>
      </c>
      <c r="AS41">
        <f t="shared" si="27"/>
        <v>0.20071512349671314</v>
      </c>
      <c r="AT41">
        <f t="shared" si="27"/>
        <v>0.43030083512894707</v>
      </c>
      <c r="AU41">
        <f t="shared" si="23"/>
        <v>-44.623517661246773</v>
      </c>
      <c r="AW41">
        <v>38</v>
      </c>
      <c r="AX41">
        <f>IF(Z41&gt;0, (R41*SUMPRODUCT(K41:$K$98, X41:$X$98)-K41*$AZ$3)/Z41, 0)</f>
        <v>734.1094117665059</v>
      </c>
    </row>
    <row r="42" spans="5:50" x14ac:dyDescent="0.25">
      <c r="E42">
        <v>2042</v>
      </c>
      <c r="F42" s="5">
        <f>EconomicRates!C82</f>
        <v>3.5571999999999999E-2</v>
      </c>
      <c r="G42" s="5">
        <f>EconomicRates!D82</f>
        <v>7.0000000000000007E-2</v>
      </c>
      <c r="H42" s="5">
        <f t="shared" si="10"/>
        <v>0.12000000000000001</v>
      </c>
      <c r="I42" s="5">
        <f t="shared" si="11"/>
        <v>1.1200000000000001</v>
      </c>
      <c r="J42">
        <f t="shared" si="12"/>
        <v>0.89285714285714279</v>
      </c>
      <c r="K42">
        <f t="shared" si="20"/>
        <v>1.2036413964169972E-2</v>
      </c>
      <c r="L42" s="2">
        <v>39</v>
      </c>
      <c r="M42" s="6">
        <v>5.7670000000000004E-3</v>
      </c>
      <c r="Q42" s="4">
        <f t="shared" si="21"/>
        <v>12.5</v>
      </c>
      <c r="R42">
        <f t="shared" si="0"/>
        <v>1000000</v>
      </c>
      <c r="S42">
        <f t="shared" si="1"/>
        <v>720.85592939531557</v>
      </c>
      <c r="U42">
        <f t="shared" si="13"/>
        <v>5.7670000000000004E-3</v>
      </c>
      <c r="V42">
        <f t="shared" si="14"/>
        <v>0.01</v>
      </c>
      <c r="W42">
        <f t="shared" si="15"/>
        <v>0.60087078141992656</v>
      </c>
      <c r="X42">
        <f t="shared" si="16"/>
        <v>3.4652217964487165E-3</v>
      </c>
      <c r="Y42">
        <f t="shared" si="17"/>
        <v>6.0087078141992656E-3</v>
      </c>
      <c r="Z42">
        <f t="shared" si="18"/>
        <v>0.59139685180927859</v>
      </c>
      <c r="AB42">
        <f t="shared" si="19"/>
        <v>441.10489589586302</v>
      </c>
      <c r="AC42">
        <f t="shared" si="2"/>
        <v>426.31192725244125</v>
      </c>
      <c r="AE42">
        <f t="shared" si="3"/>
        <v>0</v>
      </c>
      <c r="AF42">
        <f t="shared" si="24"/>
        <v>0</v>
      </c>
      <c r="AG42">
        <f t="shared" si="24"/>
        <v>-7.392460647615982</v>
      </c>
      <c r="AH42">
        <f t="shared" si="5"/>
        <v>-3465.2217964487168</v>
      </c>
      <c r="AI42">
        <f t="shared" si="25"/>
        <v>-3472.6142570963329</v>
      </c>
      <c r="AJ42">
        <f t="shared" si="7"/>
        <v>14.792968643421773</v>
      </c>
      <c r="AK42">
        <f t="shared" si="22"/>
        <v>30.877342712710416</v>
      </c>
      <c r="AL42">
        <f t="shared" si="26"/>
        <v>-3426.9439457402009</v>
      </c>
      <c r="AN42">
        <f t="shared" si="27"/>
        <v>0</v>
      </c>
      <c r="AO42">
        <f t="shared" si="27"/>
        <v>0</v>
      </c>
      <c r="AP42">
        <f t="shared" si="27"/>
        <v>-8.8978716568542005E-2</v>
      </c>
      <c r="AQ42">
        <f t="shared" si="27"/>
        <v>-41.708844019721489</v>
      </c>
      <c r="AR42">
        <f t="shared" si="27"/>
        <v>-41.797822736290037</v>
      </c>
      <c r="AS42">
        <f t="shared" si="27"/>
        <v>0.17805429435121037</v>
      </c>
      <c r="AT42">
        <f t="shared" si="27"/>
        <v>0.37165247900372961</v>
      </c>
      <c r="AU42">
        <f t="shared" si="23"/>
        <v>-41.248115962935096</v>
      </c>
      <c r="AW42">
        <v>39</v>
      </c>
      <c r="AX42">
        <f>IF(Z42&gt;0, (R42*SUMPRODUCT(K42:$K$98, X42:$X$98)-K42*$AZ$3)/Z42, 0)</f>
        <v>720.85592939531557</v>
      </c>
    </row>
    <row r="43" spans="5:50" x14ac:dyDescent="0.25">
      <c r="E43">
        <v>2043</v>
      </c>
      <c r="F43" s="5">
        <f>EconomicRates!C83</f>
        <v>3.5571999999999999E-2</v>
      </c>
      <c r="G43" s="5">
        <f>EconomicRates!D83</f>
        <v>7.0000000000000007E-2</v>
      </c>
      <c r="H43" s="5">
        <f t="shared" si="10"/>
        <v>0.12000000000000001</v>
      </c>
      <c r="I43" s="5">
        <f t="shared" si="11"/>
        <v>1.1200000000000001</v>
      </c>
      <c r="J43">
        <f t="shared" si="12"/>
        <v>0.89285714285714279</v>
      </c>
      <c r="K43">
        <f t="shared" si="20"/>
        <v>1.0746798182294617E-2</v>
      </c>
      <c r="L43" s="2">
        <v>40</v>
      </c>
      <c r="M43" s="6">
        <v>6.0780000000000001E-3</v>
      </c>
      <c r="Q43" s="4">
        <f t="shared" si="21"/>
        <v>12.5</v>
      </c>
      <c r="R43">
        <f t="shared" si="0"/>
        <v>1000000</v>
      </c>
      <c r="S43">
        <f t="shared" si="1"/>
        <v>707.54207152103197</v>
      </c>
      <c r="U43">
        <f t="shared" si="13"/>
        <v>6.0780000000000001E-3</v>
      </c>
      <c r="V43">
        <f t="shared" si="14"/>
        <v>0.01</v>
      </c>
      <c r="W43">
        <f t="shared" si="15"/>
        <v>0.59139685180927859</v>
      </c>
      <c r="X43">
        <f t="shared" si="16"/>
        <v>3.5945100652967953E-3</v>
      </c>
      <c r="Y43">
        <f t="shared" si="17"/>
        <v>5.913968518092786E-3</v>
      </c>
      <c r="Z43">
        <f t="shared" si="18"/>
        <v>0.58188837322588904</v>
      </c>
      <c r="AB43">
        <f t="shared" si="19"/>
        <v>426.31192725244125</v>
      </c>
      <c r="AC43">
        <f t="shared" si="2"/>
        <v>411.71050498624891</v>
      </c>
      <c r="AE43">
        <f t="shared" si="3"/>
        <v>0</v>
      </c>
      <c r="AF43">
        <f t="shared" si="24"/>
        <v>0</v>
      </c>
      <c r="AG43">
        <f t="shared" si="24"/>
        <v>-7.2736046653236128</v>
      </c>
      <c r="AH43">
        <f t="shared" si="5"/>
        <v>-3594.5100652967953</v>
      </c>
      <c r="AI43">
        <f t="shared" si="25"/>
        <v>-3601.7836699621189</v>
      </c>
      <c r="AJ43">
        <f t="shared" si="7"/>
        <v>14.601422266192344</v>
      </c>
      <c r="AK43">
        <f t="shared" si="22"/>
        <v>29.84183490767089</v>
      </c>
      <c r="AL43">
        <f t="shared" si="26"/>
        <v>-3557.3404127882554</v>
      </c>
      <c r="AN43">
        <f t="shared" si="27"/>
        <v>0</v>
      </c>
      <c r="AO43">
        <f t="shared" si="27"/>
        <v>0</v>
      </c>
      <c r="AP43">
        <f t="shared" si="27"/>
        <v>-7.8167961396029453E-2</v>
      </c>
      <c r="AQ43">
        <f t="shared" si="27"/>
        <v>-38.629474235971308</v>
      </c>
      <c r="AR43">
        <f t="shared" si="27"/>
        <v>-38.707642197367335</v>
      </c>
      <c r="AS43">
        <f t="shared" si="27"/>
        <v>0.15691853826923202</v>
      </c>
      <c r="AT43">
        <f t="shared" si="27"/>
        <v>0.32070417714209359</v>
      </c>
      <c r="AU43">
        <f t="shared" si="23"/>
        <v>-38.230019481956006</v>
      </c>
      <c r="AW43">
        <v>40</v>
      </c>
      <c r="AX43">
        <f>IF(Z43&gt;0, (R43*SUMPRODUCT(K43:$K$98, X43:$X$98)-K43*$AZ$3)/Z43, 0)</f>
        <v>707.54207152103197</v>
      </c>
    </row>
    <row r="44" spans="5:50" x14ac:dyDescent="0.25">
      <c r="E44">
        <v>2044</v>
      </c>
      <c r="F44" s="5">
        <f>EconomicRates!C84</f>
        <v>3.5571999999999999E-2</v>
      </c>
      <c r="G44" s="5">
        <f>EconomicRates!D84</f>
        <v>7.0000000000000007E-2</v>
      </c>
      <c r="H44" s="5">
        <f t="shared" si="10"/>
        <v>0.12000000000000001</v>
      </c>
      <c r="I44" s="5">
        <f t="shared" si="11"/>
        <v>1.1200000000000001</v>
      </c>
      <c r="J44">
        <f t="shared" si="12"/>
        <v>0.89285714285714279</v>
      </c>
      <c r="K44">
        <f t="shared" si="20"/>
        <v>9.5953555199059081E-3</v>
      </c>
      <c r="L44" s="2">
        <v>41</v>
      </c>
      <c r="M44" s="6">
        <v>6.4359999999999999E-3</v>
      </c>
      <c r="Q44" s="4">
        <f t="shared" si="21"/>
        <v>12.5</v>
      </c>
      <c r="R44">
        <f t="shared" si="0"/>
        <v>1000000</v>
      </c>
      <c r="S44">
        <f t="shared" si="1"/>
        <v>694.15884953975592</v>
      </c>
      <c r="U44">
        <f t="shared" si="13"/>
        <v>6.4359999999999999E-3</v>
      </c>
      <c r="V44">
        <f t="shared" si="14"/>
        <v>0.01</v>
      </c>
      <c r="W44">
        <f t="shared" si="15"/>
        <v>0.58188837322588904</v>
      </c>
      <c r="X44">
        <f t="shared" si="16"/>
        <v>3.7450335700818216E-3</v>
      </c>
      <c r="Y44">
        <f t="shared" si="17"/>
        <v>5.8188837322588902E-3</v>
      </c>
      <c r="Z44">
        <f t="shared" si="18"/>
        <v>0.5723244559235483</v>
      </c>
      <c r="AB44">
        <f t="shared" si="19"/>
        <v>411.71050498624891</v>
      </c>
      <c r="AC44">
        <f t="shared" si="2"/>
        <v>397.28408588735704</v>
      </c>
      <c r="AE44">
        <f t="shared" si="3"/>
        <v>0</v>
      </c>
      <c r="AF44">
        <f t="shared" si="24"/>
        <v>0</v>
      </c>
      <c r="AG44">
        <f t="shared" si="24"/>
        <v>-7.1540556990443536</v>
      </c>
      <c r="AH44">
        <f t="shared" si="5"/>
        <v>-3745.0335700818218</v>
      </c>
      <c r="AI44">
        <f t="shared" si="25"/>
        <v>-3752.1876257808663</v>
      </c>
      <c r="AJ44">
        <f t="shared" si="7"/>
        <v>14.42641909889187</v>
      </c>
      <c r="AK44">
        <f t="shared" si="22"/>
        <v>28.819735349037426</v>
      </c>
      <c r="AL44">
        <f t="shared" si="26"/>
        <v>-3708.941471332937</v>
      </c>
      <c r="AN44">
        <f t="shared" si="27"/>
        <v>0</v>
      </c>
      <c r="AO44">
        <f t="shared" si="27"/>
        <v>0</v>
      </c>
      <c r="AP44">
        <f t="shared" si="27"/>
        <v>-6.8645707841539561E-2</v>
      </c>
      <c r="AQ44">
        <f t="shared" si="27"/>
        <v>-35.934928538917539</v>
      </c>
      <c r="AR44">
        <f t="shared" si="27"/>
        <v>-36.003574246759079</v>
      </c>
      <c r="AS44">
        <f t="shared" si="27"/>
        <v>0.13842662013302812</v>
      </c>
      <c r="AT44">
        <f t="shared" si="27"/>
        <v>0.27653560666361371</v>
      </c>
      <c r="AU44">
        <f t="shared" si="23"/>
        <v>-35.58861201996244</v>
      </c>
      <c r="AW44">
        <v>41</v>
      </c>
      <c r="AX44">
        <f>IF(Z44&gt;0, (R44*SUMPRODUCT(K44:$K$98, X44:$X$98)-K44*$AZ$3)/Z44, 0)</f>
        <v>694.15884953975592</v>
      </c>
    </row>
    <row r="45" spans="5:50" x14ac:dyDescent="0.25">
      <c r="E45">
        <v>2045</v>
      </c>
      <c r="F45" s="5">
        <f>EconomicRates!C85</f>
        <v>3.5571999999999999E-2</v>
      </c>
      <c r="G45" s="5">
        <f>EconomicRates!D85</f>
        <v>7.0000000000000007E-2</v>
      </c>
      <c r="H45" s="5">
        <f t="shared" si="10"/>
        <v>0.12000000000000001</v>
      </c>
      <c r="I45" s="5">
        <f t="shared" si="11"/>
        <v>1.1200000000000001</v>
      </c>
      <c r="J45">
        <f t="shared" si="12"/>
        <v>0.89285714285714279</v>
      </c>
      <c r="K45">
        <f t="shared" si="20"/>
        <v>8.5672817142017025E-3</v>
      </c>
      <c r="L45" s="2">
        <v>42</v>
      </c>
      <c r="M45" s="6">
        <v>6.8199999999999997E-3</v>
      </c>
      <c r="Q45" s="4">
        <f t="shared" si="21"/>
        <v>12.5</v>
      </c>
      <c r="R45">
        <f t="shared" si="0"/>
        <v>1000000</v>
      </c>
      <c r="S45">
        <f t="shared" si="1"/>
        <v>680.5765369691868</v>
      </c>
      <c r="U45">
        <f t="shared" si="13"/>
        <v>6.8199999999999997E-3</v>
      </c>
      <c r="V45">
        <f t="shared" si="14"/>
        <v>0.01</v>
      </c>
      <c r="W45">
        <f t="shared" si="15"/>
        <v>0.5723244559235483</v>
      </c>
      <c r="X45">
        <f t="shared" si="16"/>
        <v>3.9032527893985993E-3</v>
      </c>
      <c r="Y45">
        <f t="shared" si="17"/>
        <v>5.7232445592354832E-3</v>
      </c>
      <c r="Z45">
        <f t="shared" si="18"/>
        <v>0.56269795857491423</v>
      </c>
      <c r="AB45">
        <f t="shared" si="19"/>
        <v>397.28408588735704</v>
      </c>
      <c r="AC45">
        <f t="shared" si="2"/>
        <v>382.95902800654608</v>
      </c>
      <c r="AE45">
        <f t="shared" si="3"/>
        <v>0</v>
      </c>
      <c r="AF45">
        <f t="shared" si="24"/>
        <v>0</v>
      </c>
      <c r="AG45">
        <f t="shared" si="24"/>
        <v>-7.033724482186428</v>
      </c>
      <c r="AH45">
        <f t="shared" si="5"/>
        <v>-3903.2527893985994</v>
      </c>
      <c r="AI45">
        <f t="shared" si="25"/>
        <v>-3910.2865138807856</v>
      </c>
      <c r="AJ45">
        <f t="shared" si="7"/>
        <v>14.325057880810959</v>
      </c>
      <c r="AK45">
        <f t="shared" si="22"/>
        <v>27.809886012114994</v>
      </c>
      <c r="AL45">
        <f t="shared" si="26"/>
        <v>-3868.1515699878596</v>
      </c>
      <c r="AN45">
        <f t="shared" si="27"/>
        <v>0</v>
      </c>
      <c r="AO45">
        <f t="shared" si="27"/>
        <v>0</v>
      </c>
      <c r="AP45">
        <f t="shared" si="27"/>
        <v>-6.025989913896862E-2</v>
      </c>
      <c r="AQ45">
        <f t="shared" si="27"/>
        <v>-33.440266248521411</v>
      </c>
      <c r="AR45">
        <f t="shared" si="27"/>
        <v>-33.500526147660374</v>
      </c>
      <c r="AS45">
        <f t="shared" si="27"/>
        <v>0.12272680643715272</v>
      </c>
      <c r="AT45">
        <f t="shared" si="27"/>
        <v>0.2382551279056265</v>
      </c>
      <c r="AU45">
        <f t="shared" si="23"/>
        <v>-33.139544213317599</v>
      </c>
      <c r="AW45">
        <v>42</v>
      </c>
      <c r="AX45">
        <f>IF(Z45&gt;0, (R45*SUMPRODUCT(K45:$K$98, X45:$X$98)-K45*$AZ$3)/Z45, 0)</f>
        <v>680.5765369691868</v>
      </c>
    </row>
    <row r="46" spans="5:50" x14ac:dyDescent="0.25">
      <c r="E46">
        <v>2046</v>
      </c>
      <c r="F46" s="5">
        <f>EconomicRates!C86</f>
        <v>3.5571999999999999E-2</v>
      </c>
      <c r="G46" s="5">
        <f>EconomicRates!D86</f>
        <v>7.0000000000000007E-2</v>
      </c>
      <c r="H46" s="5">
        <f t="shared" si="10"/>
        <v>0.12000000000000001</v>
      </c>
      <c r="I46" s="5">
        <f t="shared" si="11"/>
        <v>1.1200000000000001</v>
      </c>
      <c r="J46">
        <f t="shared" si="12"/>
        <v>0.89285714285714279</v>
      </c>
      <c r="K46">
        <f t="shared" si="20"/>
        <v>7.6493586733943769E-3</v>
      </c>
      <c r="L46" s="2">
        <v>43</v>
      </c>
      <c r="M46" s="6">
        <v>7.2269999999999999E-3</v>
      </c>
      <c r="Q46" s="4">
        <f t="shared" si="21"/>
        <v>12.5</v>
      </c>
      <c r="R46">
        <f t="shared" si="0"/>
        <v>1000000</v>
      </c>
      <c r="S46">
        <f t="shared" si="1"/>
        <v>666.92654750392774</v>
      </c>
      <c r="U46">
        <f t="shared" si="13"/>
        <v>7.2269999999999999E-3</v>
      </c>
      <c r="V46">
        <f t="shared" si="14"/>
        <v>0.01</v>
      </c>
      <c r="W46">
        <f t="shared" si="15"/>
        <v>0.56269795857491423</v>
      </c>
      <c r="X46">
        <f t="shared" si="16"/>
        <v>4.0666181466209048E-3</v>
      </c>
      <c r="Y46">
        <f t="shared" si="17"/>
        <v>5.6269795857491426E-3</v>
      </c>
      <c r="Z46">
        <f t="shared" si="18"/>
        <v>0.55300436084254423</v>
      </c>
      <c r="AB46">
        <f t="shared" si="19"/>
        <v>382.95902800654608</v>
      </c>
      <c r="AC46">
        <f t="shared" si="2"/>
        <v>368.81328913133427</v>
      </c>
      <c r="AE46">
        <f t="shared" si="3"/>
        <v>0</v>
      </c>
      <c r="AF46">
        <f t="shared" si="24"/>
        <v>0</v>
      </c>
      <c r="AG46">
        <f t="shared" si="24"/>
        <v>-6.9125545105318027</v>
      </c>
      <c r="AH46">
        <f t="shared" si="5"/>
        <v>-4066.618146620905</v>
      </c>
      <c r="AI46">
        <f t="shared" si="25"/>
        <v>-4073.5307011314367</v>
      </c>
      <c r="AJ46">
        <f t="shared" si="7"/>
        <v>14.145738875211805</v>
      </c>
      <c r="AK46">
        <f t="shared" si="22"/>
        <v>26.807131960458229</v>
      </c>
      <c r="AL46">
        <f t="shared" si="26"/>
        <v>-4032.5778302957665</v>
      </c>
      <c r="AN46">
        <f t="shared" si="27"/>
        <v>0</v>
      </c>
      <c r="AO46">
        <f t="shared" si="27"/>
        <v>0</v>
      </c>
      <c r="AP46">
        <f t="shared" si="27"/>
        <v>-5.2876608800447866E-2</v>
      </c>
      <c r="AQ46">
        <f t="shared" si="27"/>
        <v>-31.107020791237584</v>
      </c>
      <c r="AR46">
        <f t="shared" si="27"/>
        <v>-31.159897400038034</v>
      </c>
      <c r="AS46">
        <f t="shared" si="27"/>
        <v>0.10820583035667344</v>
      </c>
      <c r="AT46">
        <f t="shared" si="27"/>
        <v>0.20505736737055877</v>
      </c>
      <c r="AU46">
        <f t="shared" si="23"/>
        <v>-30.846634202310799</v>
      </c>
      <c r="AW46">
        <v>43</v>
      </c>
      <c r="AX46">
        <f>IF(Z46&gt;0, (R46*SUMPRODUCT(K46:$K$98, X46:$X$98)-K46*$AZ$3)/Z46, 0)</f>
        <v>666.92654750392774</v>
      </c>
    </row>
    <row r="47" spans="5:50" x14ac:dyDescent="0.25">
      <c r="E47">
        <v>2047</v>
      </c>
      <c r="F47" s="5">
        <f>EconomicRates!C87</f>
        <v>3.5571999999999999E-2</v>
      </c>
      <c r="G47" s="5">
        <f>EconomicRates!D87</f>
        <v>7.0000000000000007E-2</v>
      </c>
      <c r="H47" s="5">
        <f t="shared" si="10"/>
        <v>0.12000000000000001</v>
      </c>
      <c r="I47" s="5">
        <f t="shared" si="11"/>
        <v>1.1200000000000001</v>
      </c>
      <c r="J47">
        <f t="shared" si="12"/>
        <v>0.89285714285714279</v>
      </c>
      <c r="K47">
        <f t="shared" si="20"/>
        <v>6.8297845298164071E-3</v>
      </c>
      <c r="L47" s="2">
        <v>44</v>
      </c>
      <c r="M47" s="6">
        <v>7.6860000000000001E-3</v>
      </c>
      <c r="Q47" s="4">
        <f t="shared" si="21"/>
        <v>12.5</v>
      </c>
      <c r="R47">
        <f t="shared" si="0"/>
        <v>1000000</v>
      </c>
      <c r="S47">
        <f t="shared" si="1"/>
        <v>653.38345407953091</v>
      </c>
      <c r="U47">
        <f t="shared" si="13"/>
        <v>7.6860000000000001E-3</v>
      </c>
      <c r="V47">
        <f t="shared" si="14"/>
        <v>0.01</v>
      </c>
      <c r="W47">
        <f t="shared" si="15"/>
        <v>0.55300436084254423</v>
      </c>
      <c r="X47">
        <f t="shared" si="16"/>
        <v>4.2503915174357948E-3</v>
      </c>
      <c r="Y47">
        <f t="shared" si="17"/>
        <v>5.5300436084254421E-3</v>
      </c>
      <c r="Z47">
        <f t="shared" si="18"/>
        <v>0.54322392571668299</v>
      </c>
      <c r="AB47">
        <f t="shared" si="19"/>
        <v>368.81328913133427</v>
      </c>
      <c r="AC47">
        <f t="shared" si="2"/>
        <v>354.93352492340887</v>
      </c>
      <c r="AE47">
        <f t="shared" si="3"/>
        <v>0</v>
      </c>
      <c r="AF47">
        <f t="shared" si="24"/>
        <v>0</v>
      </c>
      <c r="AG47">
        <f t="shared" si="24"/>
        <v>-6.790299071458537</v>
      </c>
      <c r="AH47">
        <f t="shared" si="5"/>
        <v>-4250.3915174357944</v>
      </c>
      <c r="AI47">
        <f t="shared" si="25"/>
        <v>-4257.1818165072527</v>
      </c>
      <c r="AJ47">
        <f t="shared" si="7"/>
        <v>13.879764207925405</v>
      </c>
      <c r="AK47">
        <f t="shared" si="22"/>
        <v>25.8169302391934</v>
      </c>
      <c r="AL47">
        <f t="shared" si="26"/>
        <v>-4217.485122060134</v>
      </c>
      <c r="AN47">
        <f t="shared" si="27"/>
        <v>0</v>
      </c>
      <c r="AO47">
        <f t="shared" si="27"/>
        <v>0</v>
      </c>
      <c r="AP47">
        <f t="shared" si="27"/>
        <v>-4.6376279551074227E-2</v>
      </c>
      <c r="AQ47">
        <f t="shared" si="27"/>
        <v>-29.029258231445873</v>
      </c>
      <c r="AR47">
        <f t="shared" si="27"/>
        <v>-29.075634510996945</v>
      </c>
      <c r="AS47">
        <f t="shared" si="27"/>
        <v>9.4795798864788408E-2</v>
      </c>
      <c r="AT47">
        <f t="shared" si="27"/>
        <v>0.17632407075499248</v>
      </c>
      <c r="AU47">
        <f t="shared" si="23"/>
        <v>-28.804514641377164</v>
      </c>
      <c r="AW47">
        <v>44</v>
      </c>
      <c r="AX47">
        <f>IF(Z47&gt;0, (R47*SUMPRODUCT(K47:$K$98, X47:$X$98)-K47*$AZ$3)/Z47, 0)</f>
        <v>653.38345407953091</v>
      </c>
    </row>
    <row r="48" spans="5:50" x14ac:dyDescent="0.25">
      <c r="E48">
        <v>2048</v>
      </c>
      <c r="F48" s="5">
        <f>EconomicRates!C88</f>
        <v>3.5571999999999999E-2</v>
      </c>
      <c r="G48" s="5">
        <f>EconomicRates!D88</f>
        <v>7.0000000000000007E-2</v>
      </c>
      <c r="H48" s="5">
        <f t="shared" si="10"/>
        <v>0.12000000000000001</v>
      </c>
      <c r="I48" s="5">
        <f t="shared" si="11"/>
        <v>1.1200000000000001</v>
      </c>
      <c r="J48">
        <f t="shared" si="12"/>
        <v>0.89285714285714279</v>
      </c>
      <c r="K48">
        <f t="shared" si="20"/>
        <v>6.0980219016217915E-3</v>
      </c>
      <c r="L48" s="2">
        <v>45</v>
      </c>
      <c r="M48" s="6">
        <v>8.2030000000000002E-3</v>
      </c>
      <c r="Q48" s="4">
        <f t="shared" si="21"/>
        <v>12.5</v>
      </c>
      <c r="R48">
        <f t="shared" si="0"/>
        <v>1000000</v>
      </c>
      <c r="S48">
        <f t="shared" si="1"/>
        <v>639.9080290235795</v>
      </c>
      <c r="U48">
        <f t="shared" si="13"/>
        <v>8.2030000000000002E-3</v>
      </c>
      <c r="V48">
        <f t="shared" si="14"/>
        <v>0.01</v>
      </c>
      <c r="W48">
        <f t="shared" si="15"/>
        <v>0.54322392571668299</v>
      </c>
      <c r="X48">
        <f t="shared" si="16"/>
        <v>4.4560658626539504E-3</v>
      </c>
      <c r="Y48">
        <f t="shared" si="17"/>
        <v>5.4322392571668297E-3</v>
      </c>
      <c r="Z48">
        <f t="shared" si="18"/>
        <v>0.53333562059686224</v>
      </c>
      <c r="AB48">
        <f t="shared" si="19"/>
        <v>354.93352492340887</v>
      </c>
      <c r="AC48">
        <f t="shared" si="2"/>
        <v>341.28574578420569</v>
      </c>
      <c r="AE48">
        <f t="shared" si="3"/>
        <v>0</v>
      </c>
      <c r="AF48">
        <f t="shared" si="24"/>
        <v>0</v>
      </c>
      <c r="AG48">
        <f t="shared" si="24"/>
        <v>-6.6666952574607778</v>
      </c>
      <c r="AH48">
        <f t="shared" si="5"/>
        <v>-4456.0658626539507</v>
      </c>
      <c r="AI48">
        <f t="shared" si="25"/>
        <v>-4462.7325579114113</v>
      </c>
      <c r="AJ48">
        <f t="shared" si="7"/>
        <v>13.64777913920318</v>
      </c>
      <c r="AK48">
        <f t="shared" si="22"/>
        <v>24.845346744638622</v>
      </c>
      <c r="AL48">
        <f t="shared" si="26"/>
        <v>-4424.2394320275689</v>
      </c>
      <c r="AN48">
        <f t="shared" si="27"/>
        <v>0</v>
      </c>
      <c r="AO48">
        <f t="shared" si="27"/>
        <v>0</v>
      </c>
      <c r="AP48">
        <f t="shared" si="27"/>
        <v>-4.065365369143395E-2</v>
      </c>
      <c r="AQ48">
        <f t="shared" si="27"/>
        <v>-27.173187225532992</v>
      </c>
      <c r="AR48">
        <f t="shared" si="27"/>
        <v>-27.213840879224424</v>
      </c>
      <c r="AS48">
        <f t="shared" si="27"/>
        <v>8.3224456099357996E-2</v>
      </c>
      <c r="AT48">
        <f t="shared" si="27"/>
        <v>0.151507468602194</v>
      </c>
      <c r="AU48">
        <f t="shared" si="23"/>
        <v>-26.979108954522871</v>
      </c>
      <c r="AW48">
        <v>45</v>
      </c>
      <c r="AX48">
        <f>IF(Z48&gt;0, (R48*SUMPRODUCT(K48:$K$98, X48:$X$98)-K48*$AZ$3)/Z48, 0)</f>
        <v>639.9080290235795</v>
      </c>
    </row>
    <row r="49" spans="5:50" x14ac:dyDescent="0.25">
      <c r="E49">
        <v>2049</v>
      </c>
      <c r="F49" s="5">
        <f>EconomicRates!C89</f>
        <v>3.5571999999999999E-2</v>
      </c>
      <c r="G49" s="5">
        <f>EconomicRates!D89</f>
        <v>7.0000000000000007E-2</v>
      </c>
      <c r="H49" s="5">
        <f t="shared" si="10"/>
        <v>0.12000000000000001</v>
      </c>
      <c r="I49" s="5">
        <f t="shared" si="11"/>
        <v>1.1200000000000001</v>
      </c>
      <c r="J49">
        <f t="shared" si="12"/>
        <v>0.89285714285714279</v>
      </c>
      <c r="K49">
        <f t="shared" si="20"/>
        <v>5.4446624121623132E-3</v>
      </c>
      <c r="L49" s="2">
        <v>46</v>
      </c>
      <c r="M49" s="6">
        <v>8.7950000000000007E-3</v>
      </c>
      <c r="Q49" s="4">
        <f t="shared" si="21"/>
        <v>12.5</v>
      </c>
      <c r="R49">
        <f t="shared" si="0"/>
        <v>1000000</v>
      </c>
      <c r="S49">
        <f t="shared" si="1"/>
        <v>626.48341076763154</v>
      </c>
      <c r="U49">
        <f t="shared" si="13"/>
        <v>8.7950000000000007E-3</v>
      </c>
      <c r="V49">
        <f t="shared" si="14"/>
        <v>0.01</v>
      </c>
      <c r="W49">
        <f t="shared" si="15"/>
        <v>0.53333562059686224</v>
      </c>
      <c r="X49">
        <f t="shared" si="16"/>
        <v>4.6906867831494042E-3</v>
      </c>
      <c r="Y49">
        <f t="shared" si="17"/>
        <v>5.3333562059686224E-3</v>
      </c>
      <c r="Z49">
        <f t="shared" si="18"/>
        <v>0.52331157760774416</v>
      </c>
      <c r="AB49">
        <f t="shared" si="19"/>
        <v>341.28574578420569</v>
      </c>
      <c r="AC49">
        <f t="shared" si="2"/>
        <v>327.84602203388965</v>
      </c>
      <c r="AE49">
        <f t="shared" si="3"/>
        <v>0</v>
      </c>
      <c r="AF49">
        <f t="shared" si="24"/>
        <v>0</v>
      </c>
      <c r="AG49">
        <f t="shared" si="24"/>
        <v>-6.5413947200968021</v>
      </c>
      <c r="AH49">
        <f t="shared" si="5"/>
        <v>-4690.6867831494046</v>
      </c>
      <c r="AI49">
        <f t="shared" si="25"/>
        <v>-4697.2281778695015</v>
      </c>
      <c r="AJ49">
        <f t="shared" si="7"/>
        <v>13.439723750316034</v>
      </c>
      <c r="AK49">
        <f t="shared" si="22"/>
        <v>23.890002204894401</v>
      </c>
      <c r="AL49">
        <f t="shared" si="26"/>
        <v>-4659.8984519142905</v>
      </c>
      <c r="AN49">
        <f t="shared" si="27"/>
        <v>0</v>
      </c>
      <c r="AO49">
        <f t="shared" si="27"/>
        <v>0</v>
      </c>
      <c r="AP49">
        <f t="shared" si="27"/>
        <v>-3.5615685955628078E-2</v>
      </c>
      <c r="AQ49">
        <f t="shared" si="27"/>
        <v>-25.539206015440119</v>
      </c>
      <c r="AR49">
        <f t="shared" si="27"/>
        <v>-25.574821701395749</v>
      </c>
      <c r="AS49">
        <f t="shared" si="27"/>
        <v>7.3174758733190834E-2</v>
      </c>
      <c r="AT49">
        <f t="shared" si="27"/>
        <v>0.13007299703146333</v>
      </c>
      <c r="AU49">
        <f t="shared" si="23"/>
        <v>-25.371573945631091</v>
      </c>
      <c r="AW49">
        <v>46</v>
      </c>
      <c r="AX49">
        <f>IF(Z49&gt;0, (R49*SUMPRODUCT(K49:$K$98, X49:$X$98)-K49*$AZ$3)/Z49, 0)</f>
        <v>626.48341076763154</v>
      </c>
    </row>
    <row r="50" spans="5:50" x14ac:dyDescent="0.25">
      <c r="E50">
        <v>2050</v>
      </c>
      <c r="F50" s="5">
        <f>EconomicRates!C90</f>
        <v>3.5571999999999999E-2</v>
      </c>
      <c r="G50" s="5">
        <f>EconomicRates!D90</f>
        <v>7.0000000000000007E-2</v>
      </c>
      <c r="H50" s="5">
        <f t="shared" si="10"/>
        <v>0.12000000000000001</v>
      </c>
      <c r="I50" s="5">
        <f t="shared" si="11"/>
        <v>1.1200000000000001</v>
      </c>
      <c r="J50">
        <f t="shared" si="12"/>
        <v>0.89285714285714279</v>
      </c>
      <c r="K50">
        <f t="shared" si="20"/>
        <v>4.8613057251449222E-3</v>
      </c>
      <c r="L50" s="2">
        <v>47</v>
      </c>
      <c r="M50" s="6">
        <v>9.4780000000000003E-3</v>
      </c>
      <c r="Q50" s="4">
        <f t="shared" si="21"/>
        <v>12.5</v>
      </c>
      <c r="R50">
        <f t="shared" si="0"/>
        <v>1000000</v>
      </c>
      <c r="S50">
        <f t="shared" si="1"/>
        <v>613.05298477279064</v>
      </c>
      <c r="U50">
        <f t="shared" si="13"/>
        <v>9.4780000000000003E-3</v>
      </c>
      <c r="V50">
        <f t="shared" si="14"/>
        <v>0.01</v>
      </c>
      <c r="W50">
        <f t="shared" si="15"/>
        <v>0.52331157760774416</v>
      </c>
      <c r="X50">
        <f t="shared" si="16"/>
        <v>4.9599471325661995E-3</v>
      </c>
      <c r="Y50">
        <f t="shared" si="17"/>
        <v>5.2331157760774419E-3</v>
      </c>
      <c r="Z50">
        <f t="shared" si="18"/>
        <v>0.51311851469910053</v>
      </c>
      <c r="AB50">
        <f t="shared" si="19"/>
        <v>327.84602203388965</v>
      </c>
      <c r="AC50">
        <f t="shared" si="2"/>
        <v>314.56883697846462</v>
      </c>
      <c r="AE50">
        <f t="shared" si="3"/>
        <v>0</v>
      </c>
      <c r="AF50">
        <f t="shared" si="24"/>
        <v>0</v>
      </c>
      <c r="AG50">
        <f t="shared" si="24"/>
        <v>-6.4139814337387566</v>
      </c>
      <c r="AH50">
        <f t="shared" si="5"/>
        <v>-4959.9471325661998</v>
      </c>
      <c r="AI50">
        <f t="shared" si="25"/>
        <v>-4966.3611139999384</v>
      </c>
      <c r="AJ50">
        <f t="shared" si="7"/>
        <v>13.277185055425036</v>
      </c>
      <c r="AK50">
        <f t="shared" si="22"/>
        <v>22.949221542372278</v>
      </c>
      <c r="AL50">
        <f t="shared" si="26"/>
        <v>-4930.1347074021405</v>
      </c>
      <c r="AN50">
        <f t="shared" si="27"/>
        <v>0</v>
      </c>
      <c r="AO50">
        <f t="shared" si="27"/>
        <v>0</v>
      </c>
      <c r="AP50">
        <f t="shared" si="27"/>
        <v>-3.1180324664807454E-2</v>
      </c>
      <c r="AQ50">
        <f t="shared" si="27"/>
        <v>-24.111819391960207</v>
      </c>
      <c r="AR50">
        <f t="shared" si="27"/>
        <v>-24.142999716625013</v>
      </c>
      <c r="AS50">
        <f t="shared" si="27"/>
        <v>6.4544455723746327E-2</v>
      </c>
      <c r="AT50">
        <f t="shared" si="27"/>
        <v>0.11156318207155354</v>
      </c>
      <c r="AU50">
        <f t="shared" si="23"/>
        <v>-23.966892078829712</v>
      </c>
      <c r="AW50">
        <v>47</v>
      </c>
      <c r="AX50">
        <f>IF(Z50&gt;0, (R50*SUMPRODUCT(K50:$K$98, X50:$X$98)-K50*$AZ$3)/Z50, 0)</f>
        <v>613.05298477279064</v>
      </c>
    </row>
    <row r="51" spans="5:50" x14ac:dyDescent="0.25">
      <c r="E51">
        <v>2051</v>
      </c>
      <c r="F51" s="5">
        <f>EconomicRates!C91</f>
        <v>3.5571999999999999E-2</v>
      </c>
      <c r="G51" s="5">
        <f>EconomicRates!D91</f>
        <v>7.0000000000000007E-2</v>
      </c>
      <c r="H51" s="5">
        <f t="shared" si="10"/>
        <v>0.12000000000000001</v>
      </c>
      <c r="I51" s="5">
        <f t="shared" si="11"/>
        <v>1.1200000000000001</v>
      </c>
      <c r="J51">
        <f t="shared" si="12"/>
        <v>0.89285714285714279</v>
      </c>
      <c r="K51">
        <f t="shared" si="20"/>
        <v>4.3404515403079663E-3</v>
      </c>
      <c r="L51" s="2">
        <v>48</v>
      </c>
      <c r="M51" s="6">
        <v>1.0265E-2</v>
      </c>
      <c r="Q51" s="4">
        <f t="shared" si="21"/>
        <v>12.5</v>
      </c>
      <c r="R51">
        <f t="shared" si="0"/>
        <v>1000000</v>
      </c>
      <c r="S51">
        <f t="shared" si="1"/>
        <v>599.54875450169595</v>
      </c>
      <c r="U51">
        <f t="shared" si="13"/>
        <v>1.0265E-2</v>
      </c>
      <c r="V51">
        <f t="shared" si="14"/>
        <v>0.01</v>
      </c>
      <c r="W51">
        <f t="shared" si="15"/>
        <v>0.51311851469910053</v>
      </c>
      <c r="X51">
        <f t="shared" si="16"/>
        <v>5.2671615533862667E-3</v>
      </c>
      <c r="Y51">
        <f t="shared" si="17"/>
        <v>5.1311851469910052E-3</v>
      </c>
      <c r="Z51">
        <f t="shared" si="18"/>
        <v>0.50272016799872332</v>
      </c>
      <c r="AB51">
        <f t="shared" si="19"/>
        <v>314.56883697846462</v>
      </c>
      <c r="AC51">
        <f t="shared" si="2"/>
        <v>301.40525058651792</v>
      </c>
      <c r="AE51">
        <f t="shared" si="3"/>
        <v>0</v>
      </c>
      <c r="AF51">
        <f t="shared" si="24"/>
        <v>0</v>
      </c>
      <c r="AG51">
        <f t="shared" si="24"/>
        <v>-6.2840020999840416</v>
      </c>
      <c r="AH51">
        <f t="shared" si="5"/>
        <v>-5267.1615533862669</v>
      </c>
      <c r="AI51">
        <f t="shared" si="25"/>
        <v>-5273.4455554862507</v>
      </c>
      <c r="AJ51">
        <f t="shared" si="7"/>
        <v>13.163586391946694</v>
      </c>
      <c r="AK51">
        <f t="shared" si="22"/>
        <v>22.019818588492527</v>
      </c>
      <c r="AL51">
        <f t="shared" si="26"/>
        <v>-5238.2621505058114</v>
      </c>
      <c r="AN51">
        <f t="shared" si="27"/>
        <v>0</v>
      </c>
      <c r="AO51">
        <f t="shared" si="27"/>
        <v>0</v>
      </c>
      <c r="AP51">
        <f t="shared" si="27"/>
        <v>-2.7275406594174229E-2</v>
      </c>
      <c r="AQ51">
        <f t="shared" si="27"/>
        <v>-22.861859477446323</v>
      </c>
      <c r="AR51">
        <f t="shared" si="27"/>
        <v>-22.889134884040494</v>
      </c>
      <c r="AS51">
        <f t="shared" si="27"/>
        <v>5.7135908830902013E-2</v>
      </c>
      <c r="AT51">
        <f t="shared" si="27"/>
        <v>9.5575955509724378E-2</v>
      </c>
      <c r="AU51">
        <f t="shared" si="23"/>
        <v>-22.73642301969987</v>
      </c>
      <c r="AW51">
        <v>48</v>
      </c>
      <c r="AX51">
        <f>IF(Z51&gt;0, (R51*SUMPRODUCT(K51:$K$98, X51:$X$98)-K51*$AZ$3)/Z51, 0)</f>
        <v>599.54875450169595</v>
      </c>
    </row>
    <row r="52" spans="5:50" x14ac:dyDescent="0.25">
      <c r="E52">
        <v>2052</v>
      </c>
      <c r="F52" s="5">
        <f>EconomicRates!C92</f>
        <v>3.5571999999999999E-2</v>
      </c>
      <c r="G52" s="5">
        <f>EconomicRates!D92</f>
        <v>7.0000000000000007E-2</v>
      </c>
      <c r="H52" s="5">
        <f t="shared" si="10"/>
        <v>0.12000000000000001</v>
      </c>
      <c r="I52" s="5">
        <f t="shared" si="11"/>
        <v>1.1200000000000001</v>
      </c>
      <c r="J52">
        <f t="shared" si="12"/>
        <v>0.89285714285714279</v>
      </c>
      <c r="K52">
        <f t="shared" si="20"/>
        <v>3.8754031609892553E-3</v>
      </c>
      <c r="L52" s="2">
        <v>49</v>
      </c>
      <c r="M52" s="6">
        <v>1.1204E-2</v>
      </c>
      <c r="Q52" s="4">
        <f t="shared" si="21"/>
        <v>12.5</v>
      </c>
      <c r="R52">
        <f t="shared" si="0"/>
        <v>1000000</v>
      </c>
      <c r="S52">
        <f t="shared" si="1"/>
        <v>585.94137359956608</v>
      </c>
      <c r="U52">
        <f t="shared" si="13"/>
        <v>1.1204E-2</v>
      </c>
      <c r="V52">
        <f t="shared" si="14"/>
        <v>0.01</v>
      </c>
      <c r="W52">
        <f t="shared" si="15"/>
        <v>0.50272016799872332</v>
      </c>
      <c r="X52">
        <f t="shared" si="16"/>
        <v>5.6324767622576962E-3</v>
      </c>
      <c r="Y52">
        <f t="shared" si="17"/>
        <v>5.0272016799872334E-3</v>
      </c>
      <c r="Z52">
        <f t="shared" si="18"/>
        <v>0.49206048955647841</v>
      </c>
      <c r="AB52">
        <f t="shared" si="19"/>
        <v>301.40525058651792</v>
      </c>
      <c r="AC52">
        <f t="shared" si="2"/>
        <v>288.31859914479787</v>
      </c>
      <c r="AE52">
        <f t="shared" si="3"/>
        <v>0</v>
      </c>
      <c r="AF52">
        <f t="shared" si="24"/>
        <v>0</v>
      </c>
      <c r="AG52">
        <f t="shared" si="24"/>
        <v>-6.1507561194559806</v>
      </c>
      <c r="AH52">
        <f t="shared" si="5"/>
        <v>-5632.4767622576965</v>
      </c>
      <c r="AI52">
        <f t="shared" si="25"/>
        <v>-5638.6275183771522</v>
      </c>
      <c r="AJ52">
        <f t="shared" si="7"/>
        <v>13.086651441720051</v>
      </c>
      <c r="AK52">
        <f t="shared" si="22"/>
        <v>21.098367541056255</v>
      </c>
      <c r="AL52">
        <f t="shared" si="26"/>
        <v>-5604.4424993943758</v>
      </c>
      <c r="AN52">
        <f t="shared" si="27"/>
        <v>0</v>
      </c>
      <c r="AO52">
        <f t="shared" si="27"/>
        <v>0</v>
      </c>
      <c r="AP52">
        <f t="shared" si="27"/>
        <v>-2.3836659707813714E-2</v>
      </c>
      <c r="AQ52">
        <f t="shared" si="27"/>
        <v>-21.828118248652004</v>
      </c>
      <c r="AR52">
        <f t="shared" si="27"/>
        <v>-21.851954908359815</v>
      </c>
      <c r="AS52">
        <f t="shared" si="27"/>
        <v>5.0716050364006476E-2</v>
      </c>
      <c r="AT52">
        <f t="shared" si="27"/>
        <v>8.176468026032252E-2</v>
      </c>
      <c r="AU52">
        <f t="shared" si="23"/>
        <v>-21.719474177735485</v>
      </c>
      <c r="AW52">
        <v>49</v>
      </c>
      <c r="AX52">
        <f>IF(Z52&gt;0, (R52*SUMPRODUCT(K52:$K$98, X52:$X$98)-K52*$AZ$3)/Z52, 0)</f>
        <v>585.94137359956608</v>
      </c>
    </row>
    <row r="53" spans="5:50" x14ac:dyDescent="0.25">
      <c r="E53">
        <v>2053</v>
      </c>
      <c r="F53" s="5">
        <f>EconomicRates!C93</f>
        <v>3.5571999999999999E-2</v>
      </c>
      <c r="G53" s="5">
        <f>EconomicRates!D93</f>
        <v>7.0000000000000007E-2</v>
      </c>
      <c r="H53" s="5">
        <f t="shared" si="10"/>
        <v>0.12000000000000001</v>
      </c>
      <c r="I53" s="5">
        <f t="shared" si="11"/>
        <v>1.1200000000000001</v>
      </c>
      <c r="J53">
        <f t="shared" si="12"/>
        <v>0.89285714285714279</v>
      </c>
      <c r="K53">
        <f t="shared" si="20"/>
        <v>3.4601813937404063E-3</v>
      </c>
      <c r="L53" s="2">
        <v>50</v>
      </c>
      <c r="M53" s="6">
        <v>1.2285000000000001E-2</v>
      </c>
      <c r="Q53" s="4">
        <f t="shared" si="21"/>
        <v>12.5</v>
      </c>
      <c r="R53">
        <f t="shared" si="0"/>
        <v>1000000</v>
      </c>
      <c r="S53">
        <f t="shared" si="1"/>
        <v>572.06661905500096</v>
      </c>
      <c r="U53">
        <f t="shared" si="13"/>
        <v>1.2285000000000001E-2</v>
      </c>
      <c r="V53">
        <f t="shared" si="14"/>
        <v>0.01</v>
      </c>
      <c r="W53">
        <f t="shared" si="15"/>
        <v>0.49206048955647841</v>
      </c>
      <c r="X53">
        <f t="shared" si="16"/>
        <v>6.044963114201338E-3</v>
      </c>
      <c r="Y53">
        <f t="shared" si="17"/>
        <v>4.9206048955647841E-3</v>
      </c>
      <c r="Z53">
        <f t="shared" si="18"/>
        <v>0.4810949215467123</v>
      </c>
      <c r="AB53">
        <f t="shared" si="19"/>
        <v>288.31859914479787</v>
      </c>
      <c r="AC53">
        <f t="shared" si="2"/>
        <v>275.21834521375865</v>
      </c>
      <c r="AE53">
        <f t="shared" si="3"/>
        <v>0</v>
      </c>
      <c r="AF53">
        <f t="shared" si="24"/>
        <v>0</v>
      </c>
      <c r="AG53">
        <f t="shared" si="24"/>
        <v>-6.0136865193339037</v>
      </c>
      <c r="AH53">
        <f t="shared" si="5"/>
        <v>-6044.9631142013377</v>
      </c>
      <c r="AI53">
        <f t="shared" si="25"/>
        <v>-6050.9768007206712</v>
      </c>
      <c r="AJ53">
        <f t="shared" si="7"/>
        <v>13.100253931039219</v>
      </c>
      <c r="AK53">
        <f t="shared" si="22"/>
        <v>20.182301940135854</v>
      </c>
      <c r="AL53">
        <f t="shared" si="26"/>
        <v>-6017.6942448494965</v>
      </c>
      <c r="AN53">
        <f t="shared" si="27"/>
        <v>0</v>
      </c>
      <c r="AO53">
        <f t="shared" si="27"/>
        <v>0</v>
      </c>
      <c r="AP53">
        <f t="shared" si="27"/>
        <v>-2.0808446201986679E-2</v>
      </c>
      <c r="AQ53">
        <f t="shared" si="27"/>
        <v>-20.916668893606531</v>
      </c>
      <c r="AR53">
        <f t="shared" si="27"/>
        <v>-20.937477339808517</v>
      </c>
      <c r="AS53">
        <f t="shared" si="27"/>
        <v>4.5329254905456522E-2</v>
      </c>
      <c r="AT53">
        <f t="shared" si="27"/>
        <v>6.9834425656108992E-2</v>
      </c>
      <c r="AU53">
        <f t="shared" si="23"/>
        <v>-20.822313659246952</v>
      </c>
      <c r="AW53">
        <v>50</v>
      </c>
      <c r="AX53">
        <f>IF(Z53&gt;0, (R53*SUMPRODUCT(K53:$K$98, X53:$X$98)-K53*$AZ$3)/Z53, 0)</f>
        <v>572.06661905500096</v>
      </c>
    </row>
    <row r="54" spans="5:50" x14ac:dyDescent="0.25">
      <c r="E54">
        <v>2054</v>
      </c>
      <c r="F54" s="5">
        <f>EconomicRates!C94</f>
        <v>3.5571999999999999E-2</v>
      </c>
      <c r="G54" s="5">
        <f>EconomicRates!D94</f>
        <v>7.0000000000000007E-2</v>
      </c>
      <c r="H54" s="5">
        <f t="shared" si="10"/>
        <v>0.12000000000000001</v>
      </c>
      <c r="I54" s="5">
        <f t="shared" si="11"/>
        <v>1.1200000000000001</v>
      </c>
      <c r="J54">
        <f t="shared" si="12"/>
        <v>0.89285714285714279</v>
      </c>
      <c r="K54">
        <f t="shared" si="20"/>
        <v>3.0894476729825052E-3</v>
      </c>
      <c r="L54" s="2">
        <v>51</v>
      </c>
      <c r="M54" s="6">
        <v>1.3528E-2</v>
      </c>
      <c r="Q54" s="4">
        <f t="shared" si="21"/>
        <v>12.5</v>
      </c>
      <c r="R54">
        <f t="shared" si="0"/>
        <v>1000000</v>
      </c>
      <c r="S54">
        <f t="shared" si="1"/>
        <v>557.91391728008318</v>
      </c>
      <c r="U54">
        <f t="shared" si="13"/>
        <v>1.3528E-2</v>
      </c>
      <c r="V54">
        <f t="shared" si="14"/>
        <v>0.01</v>
      </c>
      <c r="W54">
        <f t="shared" si="15"/>
        <v>0.4810949215467123</v>
      </c>
      <c r="X54">
        <f t="shared" si="16"/>
        <v>6.5082520986839238E-3</v>
      </c>
      <c r="Y54">
        <f t="shared" si="17"/>
        <v>4.8109492154671234E-3</v>
      </c>
      <c r="Z54">
        <f t="shared" si="18"/>
        <v>0.46977572023256126</v>
      </c>
      <c r="AB54">
        <f t="shared" si="19"/>
        <v>275.21834521375865</v>
      </c>
      <c r="AC54">
        <f t="shared" si="2"/>
        <v>262.09441231802066</v>
      </c>
      <c r="AE54">
        <f t="shared" si="3"/>
        <v>0</v>
      </c>
      <c r="AF54">
        <f t="shared" si="24"/>
        <v>0</v>
      </c>
      <c r="AG54">
        <f t="shared" si="24"/>
        <v>-5.8721965029070153</v>
      </c>
      <c r="AH54">
        <f t="shared" si="5"/>
        <v>-6508.2520986839236</v>
      </c>
      <c r="AI54">
        <f t="shared" si="25"/>
        <v>-6514.1242951868308</v>
      </c>
      <c r="AJ54">
        <f t="shared" si="7"/>
        <v>13.123932895737994</v>
      </c>
      <c r="AK54">
        <f t="shared" si="22"/>
        <v>19.265284164963109</v>
      </c>
      <c r="AL54">
        <f t="shared" si="26"/>
        <v>-6481.7350781261293</v>
      </c>
      <c r="AN54">
        <f t="shared" si="27"/>
        <v>0</v>
      </c>
      <c r="AO54">
        <f t="shared" si="27"/>
        <v>0</v>
      </c>
      <c r="AP54">
        <f t="shared" si="27"/>
        <v>-1.8141843821202083E-2</v>
      </c>
      <c r="AQ54">
        <f t="shared" si="27"/>
        <v>-20.106904301462553</v>
      </c>
      <c r="AR54">
        <f t="shared" si="27"/>
        <v>-20.125046145283754</v>
      </c>
      <c r="AS54">
        <f t="shared" si="27"/>
        <v>4.0545703945116293E-2</v>
      </c>
      <c r="AT54">
        <f t="shared" si="27"/>
        <v>5.951908733279198E-2</v>
      </c>
      <c r="AU54">
        <f t="shared" si="23"/>
        <v>-20.024981354005845</v>
      </c>
      <c r="AW54">
        <v>51</v>
      </c>
      <c r="AX54">
        <f>IF(Z54&gt;0, (R54*SUMPRODUCT(K54:$K$98, X54:$X$98)-K54*$AZ$3)/Z54, 0)</f>
        <v>557.91391728008318</v>
      </c>
    </row>
    <row r="55" spans="5:50" x14ac:dyDescent="0.25">
      <c r="E55">
        <v>2055</v>
      </c>
      <c r="F55" s="5">
        <f>EconomicRates!C95</f>
        <v>3.5571999999999999E-2</v>
      </c>
      <c r="G55" s="5">
        <f>EconomicRates!D95</f>
        <v>7.0000000000000007E-2</v>
      </c>
      <c r="H55" s="5">
        <f t="shared" si="10"/>
        <v>0.12000000000000001</v>
      </c>
      <c r="I55" s="5">
        <f t="shared" si="11"/>
        <v>1.1200000000000001</v>
      </c>
      <c r="J55">
        <f t="shared" si="12"/>
        <v>0.89285714285714279</v>
      </c>
      <c r="K55">
        <f t="shared" si="20"/>
        <v>2.758435422305808E-3</v>
      </c>
      <c r="L55" s="2">
        <v>52</v>
      </c>
      <c r="M55" s="6">
        <v>1.4963000000000001E-2</v>
      </c>
      <c r="Q55" s="4">
        <f t="shared" si="21"/>
        <v>12.5</v>
      </c>
      <c r="R55">
        <f t="shared" si="0"/>
        <v>1000000</v>
      </c>
      <c r="S55">
        <f t="shared" si="1"/>
        <v>543.49090645198464</v>
      </c>
      <c r="U55">
        <f t="shared" si="13"/>
        <v>1.4963000000000001E-2</v>
      </c>
      <c r="V55">
        <f t="shared" si="14"/>
        <v>0.01</v>
      </c>
      <c r="W55">
        <f t="shared" si="15"/>
        <v>0.46977572023256126</v>
      </c>
      <c r="X55">
        <f t="shared" si="16"/>
        <v>7.0292541018398148E-3</v>
      </c>
      <c r="Y55">
        <f t="shared" si="17"/>
        <v>4.6977572023256123E-3</v>
      </c>
      <c r="Z55">
        <f t="shared" si="18"/>
        <v>0.45804870892839583</v>
      </c>
      <c r="AB55">
        <f t="shared" si="19"/>
        <v>262.09441231802066</v>
      </c>
      <c r="AC55">
        <f t="shared" si="2"/>
        <v>248.94530801465513</v>
      </c>
      <c r="AE55">
        <f t="shared" si="3"/>
        <v>0</v>
      </c>
      <c r="AF55">
        <f t="shared" si="24"/>
        <v>0</v>
      </c>
      <c r="AG55">
        <f t="shared" si="24"/>
        <v>-5.7256088616049476</v>
      </c>
      <c r="AH55">
        <f t="shared" si="5"/>
        <v>-7029.2541018398151</v>
      </c>
      <c r="AI55">
        <f t="shared" si="25"/>
        <v>-7034.9797107014201</v>
      </c>
      <c r="AJ55">
        <f t="shared" si="7"/>
        <v>13.149104303365533</v>
      </c>
      <c r="AK55">
        <f t="shared" si="22"/>
        <v>18.346608862261448</v>
      </c>
      <c r="AL55">
        <f t="shared" si="26"/>
        <v>-7003.4839975357927</v>
      </c>
      <c r="AN55">
        <f t="shared" si="27"/>
        <v>0</v>
      </c>
      <c r="AO55">
        <f t="shared" si="27"/>
        <v>0</v>
      </c>
      <c r="AP55">
        <f t="shared" si="27"/>
        <v>-1.5793722298119119E-2</v>
      </c>
      <c r="AQ55">
        <f t="shared" si="27"/>
        <v>-19.389743506903343</v>
      </c>
      <c r="AR55">
        <f t="shared" si="27"/>
        <v>-19.405537229201464</v>
      </c>
      <c r="AS55">
        <f t="shared" si="27"/>
        <v>3.6270955081997222E-2</v>
      </c>
      <c r="AT55">
        <f t="shared" si="27"/>
        <v>5.0607935764851633E-2</v>
      </c>
      <c r="AU55">
        <f t="shared" si="23"/>
        <v>-19.318658338354613</v>
      </c>
      <c r="AW55">
        <v>52</v>
      </c>
      <c r="AX55">
        <f>IF(Z55&gt;0, (R55*SUMPRODUCT(K55:$K$98, X55:$X$98)-K55*$AZ$3)/Z55, 0)</f>
        <v>543.49090645198464</v>
      </c>
    </row>
    <row r="56" spans="5:50" x14ac:dyDescent="0.25">
      <c r="E56">
        <v>2056</v>
      </c>
      <c r="F56" s="5">
        <f>EconomicRates!C96</f>
        <v>3.5571999999999999E-2</v>
      </c>
      <c r="G56" s="5">
        <f>EconomicRates!D96</f>
        <v>7.0000000000000007E-2</v>
      </c>
      <c r="H56" s="5">
        <f t="shared" si="10"/>
        <v>0.12000000000000001</v>
      </c>
      <c r="I56" s="5">
        <f t="shared" si="11"/>
        <v>1.1200000000000001</v>
      </c>
      <c r="J56">
        <f t="shared" si="12"/>
        <v>0.89285714285714279</v>
      </c>
      <c r="K56">
        <f t="shared" si="20"/>
        <v>2.4628887699159E-3</v>
      </c>
      <c r="L56" s="2">
        <v>53</v>
      </c>
      <c r="M56" s="6">
        <v>1.6567999999999999E-2</v>
      </c>
      <c r="Q56" s="4">
        <f t="shared" si="21"/>
        <v>12.5</v>
      </c>
      <c r="R56">
        <f t="shared" si="0"/>
        <v>1000000</v>
      </c>
      <c r="S56">
        <f t="shared" si="1"/>
        <v>528.77068157028953</v>
      </c>
      <c r="U56">
        <f t="shared" si="13"/>
        <v>1.6567999999999999E-2</v>
      </c>
      <c r="V56">
        <f t="shared" si="14"/>
        <v>0.01</v>
      </c>
      <c r="W56">
        <f t="shared" si="15"/>
        <v>0.45804870892839583</v>
      </c>
      <c r="X56">
        <f t="shared" si="16"/>
        <v>7.5889510095256615E-3</v>
      </c>
      <c r="Y56">
        <f t="shared" si="17"/>
        <v>4.5804870892839581E-3</v>
      </c>
      <c r="Z56">
        <f t="shared" si="18"/>
        <v>0.44587927082958623</v>
      </c>
      <c r="AB56">
        <f t="shared" si="19"/>
        <v>248.94530801465513</v>
      </c>
      <c r="AC56">
        <f t="shared" si="2"/>
        <v>235.76788593462402</v>
      </c>
      <c r="AE56">
        <f t="shared" si="3"/>
        <v>0</v>
      </c>
      <c r="AF56">
        <f t="shared" si="24"/>
        <v>0</v>
      </c>
      <c r="AG56">
        <f t="shared" si="24"/>
        <v>-5.5734908853698277</v>
      </c>
      <c r="AH56">
        <f t="shared" si="5"/>
        <v>-7588.9510095256619</v>
      </c>
      <c r="AI56">
        <f t="shared" si="25"/>
        <v>-7594.524500411032</v>
      </c>
      <c r="AJ56">
        <f t="shared" si="7"/>
        <v>13.177422080031107</v>
      </c>
      <c r="AK56">
        <f t="shared" si="22"/>
        <v>17.426171561025861</v>
      </c>
      <c r="AL56">
        <f t="shared" si="26"/>
        <v>-7563.9209067699758</v>
      </c>
      <c r="AN56">
        <f t="shared" si="27"/>
        <v>0</v>
      </c>
      <c r="AO56">
        <f t="shared" si="27"/>
        <v>0</v>
      </c>
      <c r="AP56">
        <f t="shared" si="27"/>
        <v>-1.3726888110805975E-2</v>
      </c>
      <c r="AQ56">
        <f t="shared" si="27"/>
        <v>-18.690742216802686</v>
      </c>
      <c r="AR56">
        <f t="shared" si="27"/>
        <v>-18.704469104913493</v>
      </c>
      <c r="AS56">
        <f t="shared" si="27"/>
        <v>3.2454524857350432E-2</v>
      </c>
      <c r="AT56">
        <f t="shared" si="27"/>
        <v>4.2918722240278422E-2</v>
      </c>
      <c r="AU56">
        <f t="shared" si="23"/>
        <v>-18.629095857815866</v>
      </c>
      <c r="AW56">
        <v>53</v>
      </c>
      <c r="AX56">
        <f>IF(Z56&gt;0, (R56*SUMPRODUCT(K56:$K$98, X56:$X$98)-K56*$AZ$3)/Z56, 0)</f>
        <v>528.77068157028953</v>
      </c>
    </row>
    <row r="57" spans="5:50" x14ac:dyDescent="0.25">
      <c r="E57">
        <v>2057</v>
      </c>
      <c r="F57" s="5">
        <f>EconomicRates!C97</f>
        <v>3.5571999999999999E-2</v>
      </c>
      <c r="G57" s="5">
        <f>EconomicRates!D97</f>
        <v>7.0000000000000007E-2</v>
      </c>
      <c r="H57" s="5">
        <f t="shared" si="10"/>
        <v>0.12000000000000001</v>
      </c>
      <c r="I57" s="5">
        <f t="shared" si="11"/>
        <v>1.1200000000000001</v>
      </c>
      <c r="J57">
        <f t="shared" si="12"/>
        <v>0.89285714285714279</v>
      </c>
      <c r="K57">
        <f t="shared" si="20"/>
        <v>2.1990078302820534E-3</v>
      </c>
      <c r="L57" s="2">
        <v>54</v>
      </c>
      <c r="M57" s="6">
        <v>1.8353999999999999E-2</v>
      </c>
      <c r="Q57" s="4">
        <f t="shared" si="21"/>
        <v>12.5</v>
      </c>
      <c r="R57">
        <f t="shared" si="0"/>
        <v>1000000</v>
      </c>
      <c r="S57">
        <f t="shared" si="1"/>
        <v>513.86182832779537</v>
      </c>
      <c r="U57">
        <f t="shared" si="13"/>
        <v>1.8353999999999999E-2</v>
      </c>
      <c r="V57">
        <f t="shared" si="14"/>
        <v>0.01</v>
      </c>
      <c r="W57">
        <f t="shared" si="15"/>
        <v>0.44587927082958623</v>
      </c>
      <c r="X57">
        <f t="shared" si="16"/>
        <v>8.1836681368062259E-3</v>
      </c>
      <c r="Y57">
        <f t="shared" si="17"/>
        <v>4.4587927082958626E-3</v>
      </c>
      <c r="Z57">
        <f t="shared" si="18"/>
        <v>0.43323680998448416</v>
      </c>
      <c r="AB57">
        <f t="shared" si="19"/>
        <v>235.76788593462402</v>
      </c>
      <c r="AC57">
        <f t="shared" si="2"/>
        <v>222.62385927752871</v>
      </c>
      <c r="AE57">
        <f t="shared" si="3"/>
        <v>0</v>
      </c>
      <c r="AF57">
        <f t="shared" si="24"/>
        <v>0</v>
      </c>
      <c r="AG57">
        <f t="shared" si="24"/>
        <v>-5.4154601248060521</v>
      </c>
      <c r="AH57">
        <f t="shared" si="5"/>
        <v>-8183.6681368062264</v>
      </c>
      <c r="AI57">
        <f t="shared" si="25"/>
        <v>-8189.0835969310328</v>
      </c>
      <c r="AJ57">
        <f t="shared" si="7"/>
        <v>13.14402665709531</v>
      </c>
      <c r="AK57">
        <f t="shared" si="22"/>
        <v>16.503752015423682</v>
      </c>
      <c r="AL57">
        <f t="shared" si="26"/>
        <v>-8159.4358182585138</v>
      </c>
      <c r="AN57">
        <f t="shared" si="27"/>
        <v>0</v>
      </c>
      <c r="AO57">
        <f t="shared" si="27"/>
        <v>0</v>
      </c>
      <c r="AP57">
        <f t="shared" si="27"/>
        <v>-1.1908639219028735E-2</v>
      </c>
      <c r="AQ57">
        <f t="shared" si="27"/>
        <v>-17.995950313266633</v>
      </c>
      <c r="AR57">
        <f t="shared" si="27"/>
        <v>-18.007858952485662</v>
      </c>
      <c r="AS57">
        <f t="shared" si="27"/>
        <v>2.8903817540388628E-2</v>
      </c>
      <c r="AT57">
        <f t="shared" si="27"/>
        <v>3.6291879910949898E-2</v>
      </c>
      <c r="AU57">
        <f t="shared" si="23"/>
        <v>-17.942663255034326</v>
      </c>
      <c r="AW57">
        <v>54</v>
      </c>
      <c r="AX57">
        <f>IF(Z57&gt;0, (R57*SUMPRODUCT(K57:$K$98, X57:$X$98)-K57*$AZ$3)/Z57, 0)</f>
        <v>513.86182832779537</v>
      </c>
    </row>
    <row r="58" spans="5:50" x14ac:dyDescent="0.25">
      <c r="E58">
        <v>2058</v>
      </c>
      <c r="F58" s="5">
        <f>EconomicRates!C98</f>
        <v>3.5571999999999999E-2</v>
      </c>
      <c r="G58" s="5">
        <f>EconomicRates!D98</f>
        <v>7.0000000000000007E-2</v>
      </c>
      <c r="H58" s="5">
        <f t="shared" si="10"/>
        <v>0.12000000000000001</v>
      </c>
      <c r="I58" s="5">
        <f t="shared" si="11"/>
        <v>1.1200000000000001</v>
      </c>
      <c r="J58">
        <f t="shared" si="12"/>
        <v>0.89285714285714279</v>
      </c>
      <c r="K58">
        <f t="shared" si="20"/>
        <v>1.9633998484661188E-3</v>
      </c>
      <c r="L58" s="2">
        <v>55</v>
      </c>
      <c r="M58" s="6">
        <v>2.0303000000000002E-2</v>
      </c>
      <c r="Q58" s="4">
        <f t="shared" si="21"/>
        <v>12.5</v>
      </c>
      <c r="R58">
        <f t="shared" si="0"/>
        <v>1000000</v>
      </c>
      <c r="S58">
        <f t="shared" si="1"/>
        <v>498.87199623902865</v>
      </c>
      <c r="U58">
        <f t="shared" si="13"/>
        <v>2.0303000000000002E-2</v>
      </c>
      <c r="V58">
        <f t="shared" si="14"/>
        <v>0.01</v>
      </c>
      <c r="W58">
        <f t="shared" si="15"/>
        <v>0.43323680998448416</v>
      </c>
      <c r="X58">
        <f t="shared" si="16"/>
        <v>8.7960069531149831E-3</v>
      </c>
      <c r="Y58">
        <f t="shared" si="17"/>
        <v>4.3323680998448421E-3</v>
      </c>
      <c r="Z58">
        <f t="shared" si="18"/>
        <v>0.42010843493152433</v>
      </c>
      <c r="AB58">
        <f t="shared" si="19"/>
        <v>222.62385927752871</v>
      </c>
      <c r="AC58">
        <f t="shared" si="2"/>
        <v>209.58033357114363</v>
      </c>
      <c r="AE58">
        <f t="shared" si="3"/>
        <v>0</v>
      </c>
      <c r="AF58">
        <f t="shared" si="24"/>
        <v>0</v>
      </c>
      <c r="AG58">
        <f t="shared" si="24"/>
        <v>-5.2513554366440545</v>
      </c>
      <c r="AH58">
        <f t="shared" si="5"/>
        <v>-8796.0069531149838</v>
      </c>
      <c r="AI58">
        <f t="shared" si="25"/>
        <v>-8801.2583085516271</v>
      </c>
      <c r="AJ58">
        <f t="shared" si="7"/>
        <v>13.043525706385083</v>
      </c>
      <c r="AK58">
        <f t="shared" si="22"/>
        <v>15.583670149427011</v>
      </c>
      <c r="AL58">
        <f t="shared" si="26"/>
        <v>-8772.6311126958153</v>
      </c>
      <c r="AN58">
        <f t="shared" si="27"/>
        <v>0</v>
      </c>
      <c r="AO58">
        <f t="shared" si="27"/>
        <v>0</v>
      </c>
      <c r="AP58">
        <f t="shared" si="27"/>
        <v>-1.0310510468548665E-2</v>
      </c>
      <c r="AQ58">
        <f t="shared" si="27"/>
        <v>-17.270078718852886</v>
      </c>
      <c r="AR58">
        <f t="shared" si="27"/>
        <v>-17.280389229321433</v>
      </c>
      <c r="AS58">
        <f t="shared" si="27"/>
        <v>2.5609656395380397E-2</v>
      </c>
      <c r="AT58">
        <f t="shared" si="27"/>
        <v>3.0596975609930972E-2</v>
      </c>
      <c r="AU58">
        <f t="shared" si="23"/>
        <v>-17.224182597316123</v>
      </c>
      <c r="AW58">
        <v>55</v>
      </c>
      <c r="AX58">
        <f>IF(Z58&gt;0, (R58*SUMPRODUCT(K58:$K$98, X58:$X$98)-K58*$AZ$3)/Z58, 0)</f>
        <v>498.87199623902865</v>
      </c>
    </row>
    <row r="59" spans="5:50" x14ac:dyDescent="0.25">
      <c r="E59">
        <v>2059</v>
      </c>
      <c r="F59" s="5">
        <f>EconomicRates!C99</f>
        <v>3.5571999999999999E-2</v>
      </c>
      <c r="G59" s="5">
        <f>EconomicRates!D99</f>
        <v>7.0000000000000007E-2</v>
      </c>
      <c r="H59" s="5">
        <f t="shared" si="10"/>
        <v>0.12000000000000001</v>
      </c>
      <c r="I59" s="5">
        <f t="shared" si="11"/>
        <v>1.1200000000000001</v>
      </c>
      <c r="J59">
        <f t="shared" si="12"/>
        <v>0.89285714285714279</v>
      </c>
      <c r="K59">
        <f t="shared" si="20"/>
        <v>1.7530355789876059E-3</v>
      </c>
      <c r="L59" s="2">
        <v>56</v>
      </c>
      <c r="M59" s="6">
        <v>2.2446000000000001E-2</v>
      </c>
      <c r="Q59" s="4">
        <f t="shared" si="21"/>
        <v>12.5</v>
      </c>
      <c r="R59">
        <f t="shared" si="0"/>
        <v>1000000</v>
      </c>
      <c r="S59">
        <f t="shared" si="1"/>
        <v>483.99238766795668</v>
      </c>
      <c r="U59">
        <f t="shared" si="13"/>
        <v>2.2446000000000001E-2</v>
      </c>
      <c r="V59">
        <f t="shared" si="14"/>
        <v>0.01</v>
      </c>
      <c r="W59">
        <f t="shared" si="15"/>
        <v>0.42010843493152433</v>
      </c>
      <c r="X59">
        <f t="shared" si="16"/>
        <v>9.4297539304729963E-3</v>
      </c>
      <c r="Y59">
        <f t="shared" si="17"/>
        <v>4.2010843493152433E-3</v>
      </c>
      <c r="Z59">
        <f t="shared" si="18"/>
        <v>0.40647759665173605</v>
      </c>
      <c r="AB59">
        <f t="shared" si="19"/>
        <v>209.58033357114363</v>
      </c>
      <c r="AC59">
        <f t="shared" si="2"/>
        <v>196.73206253700636</v>
      </c>
      <c r="AE59">
        <f t="shared" si="3"/>
        <v>0</v>
      </c>
      <c r="AF59">
        <f t="shared" si="24"/>
        <v>0</v>
      </c>
      <c r="AG59">
        <f t="shared" si="24"/>
        <v>-5.0809699581467003</v>
      </c>
      <c r="AH59">
        <f t="shared" si="5"/>
        <v>-9429.7539304729962</v>
      </c>
      <c r="AI59">
        <f t="shared" si="25"/>
        <v>-9434.8349004311422</v>
      </c>
      <c r="AJ59">
        <f t="shared" si="7"/>
        <v>12.848271034137269</v>
      </c>
      <c r="AK59">
        <f t="shared" si="22"/>
        <v>14.670623349980055</v>
      </c>
      <c r="AL59">
        <f t="shared" si="26"/>
        <v>-9407.3160060470236</v>
      </c>
      <c r="AN59">
        <f t="shared" si="27"/>
        <v>0</v>
      </c>
      <c r="AO59">
        <f t="shared" si="27"/>
        <v>0</v>
      </c>
      <c r="AP59">
        <f t="shared" si="27"/>
        <v>-8.9071211123983324E-3</v>
      </c>
      <c r="AQ59">
        <f t="shared" si="27"/>
        <v>-16.530694141217381</v>
      </c>
      <c r="AR59">
        <f t="shared" si="27"/>
        <v>-16.539601262329779</v>
      </c>
      <c r="AS59">
        <f t="shared" si="27"/>
        <v>2.2523476251318515E-2</v>
      </c>
      <c r="AT59">
        <f t="shared" si="27"/>
        <v>2.5718124698441376E-2</v>
      </c>
      <c r="AU59">
        <f t="shared" si="23"/>
        <v>-16.491359661380017</v>
      </c>
      <c r="AW59">
        <v>56</v>
      </c>
      <c r="AX59">
        <f>IF(Z59&gt;0, (R59*SUMPRODUCT(K59:$K$98, X59:$X$98)-K59*$AZ$3)/Z59, 0)</f>
        <v>483.99238766795668</v>
      </c>
    </row>
    <row r="60" spans="5:50" x14ac:dyDescent="0.25">
      <c r="E60">
        <v>2060</v>
      </c>
      <c r="F60" s="5">
        <f>EconomicRates!C100</f>
        <v>3.5571999999999999E-2</v>
      </c>
      <c r="G60" s="5">
        <f>EconomicRates!D100</f>
        <v>7.0000000000000007E-2</v>
      </c>
      <c r="H60" s="5">
        <f t="shared" si="10"/>
        <v>0.12000000000000001</v>
      </c>
      <c r="I60" s="5">
        <f t="shared" si="11"/>
        <v>1.1200000000000001</v>
      </c>
      <c r="J60">
        <f t="shared" si="12"/>
        <v>0.89285714285714279</v>
      </c>
      <c r="K60">
        <f t="shared" si="20"/>
        <v>1.5652103383817909E-3</v>
      </c>
      <c r="L60" s="2">
        <v>57</v>
      </c>
      <c r="M60" s="6">
        <v>2.4856E-2</v>
      </c>
      <c r="Q60" s="4">
        <f t="shared" si="21"/>
        <v>12.5</v>
      </c>
      <c r="R60">
        <f t="shared" si="0"/>
        <v>1000000</v>
      </c>
      <c r="S60">
        <f t="shared" si="1"/>
        <v>469.3983998712219</v>
      </c>
      <c r="U60">
        <f t="shared" si="13"/>
        <v>2.4856E-2</v>
      </c>
      <c r="V60">
        <f t="shared" si="14"/>
        <v>0.01</v>
      </c>
      <c r="W60">
        <f t="shared" si="15"/>
        <v>0.40647759665173605</v>
      </c>
      <c r="X60">
        <f t="shared" si="16"/>
        <v>1.0103407142375551E-2</v>
      </c>
      <c r="Y60">
        <f t="shared" si="17"/>
        <v>4.0647759665173606E-3</v>
      </c>
      <c r="Z60">
        <f t="shared" si="18"/>
        <v>0.3923094135428431</v>
      </c>
      <c r="AB60">
        <f t="shared" si="19"/>
        <v>196.73206253700636</v>
      </c>
      <c r="AC60">
        <f t="shared" si="2"/>
        <v>184.14941097142801</v>
      </c>
      <c r="AE60">
        <f t="shared" si="3"/>
        <v>0</v>
      </c>
      <c r="AF60">
        <f t="shared" si="24"/>
        <v>0</v>
      </c>
      <c r="AG60">
        <f t="shared" si="24"/>
        <v>-4.903867669285539</v>
      </c>
      <c r="AH60">
        <f t="shared" si="5"/>
        <v>-10103.40714237555</v>
      </c>
      <c r="AI60">
        <f t="shared" si="25"/>
        <v>-10108.311010044836</v>
      </c>
      <c r="AJ60">
        <f t="shared" si="7"/>
        <v>12.582651565578345</v>
      </c>
      <c r="AK60">
        <f t="shared" si="22"/>
        <v>13.771244377590445</v>
      </c>
      <c r="AL60">
        <f t="shared" si="26"/>
        <v>-10081.957114101666</v>
      </c>
      <c r="AN60">
        <f t="shared" si="27"/>
        <v>0</v>
      </c>
      <c r="AO60">
        <f t="shared" si="27"/>
        <v>0</v>
      </c>
      <c r="AP60">
        <f t="shared" si="27"/>
        <v>-7.6755843740219428E-3</v>
      </c>
      <c r="AQ60">
        <f t="shared" si="27"/>
        <v>-15.813957312126639</v>
      </c>
      <c r="AR60">
        <f t="shared" si="27"/>
        <v>-15.82163289650066</v>
      </c>
      <c r="AS60">
        <f t="shared" si="27"/>
        <v>1.9694496314699054E-2</v>
      </c>
      <c r="AT60">
        <f t="shared" si="27"/>
        <v>2.1554894072186678E-2</v>
      </c>
      <c r="AU60">
        <f t="shared" si="23"/>
        <v>-15.780383506113774</v>
      </c>
      <c r="AW60">
        <v>57</v>
      </c>
      <c r="AX60">
        <f>IF(Z60&gt;0, (R60*SUMPRODUCT(K60:$K$98, X60:$X$98)-K60*$AZ$3)/Z60, 0)</f>
        <v>469.3983998712219</v>
      </c>
    </row>
    <row r="61" spans="5:50" x14ac:dyDescent="0.25">
      <c r="E61">
        <v>2061</v>
      </c>
      <c r="F61" s="5">
        <f>EconomicRates!C101</f>
        <v>3.5571999999999999E-2</v>
      </c>
      <c r="G61" s="5">
        <f>EconomicRates!D101</f>
        <v>7.0000000000000007E-2</v>
      </c>
      <c r="H61" s="5">
        <f t="shared" si="10"/>
        <v>0.12000000000000001</v>
      </c>
      <c r="I61" s="5">
        <f t="shared" si="11"/>
        <v>1.1200000000000001</v>
      </c>
      <c r="J61">
        <f t="shared" si="12"/>
        <v>0.89285714285714279</v>
      </c>
      <c r="K61">
        <f t="shared" si="20"/>
        <v>1.3975092306980274E-3</v>
      </c>
      <c r="L61" s="2">
        <v>58</v>
      </c>
      <c r="M61" s="6">
        <v>2.7564999999999999E-2</v>
      </c>
      <c r="Q61" s="4">
        <f t="shared" si="21"/>
        <v>12.5</v>
      </c>
      <c r="R61">
        <f t="shared" si="0"/>
        <v>1000000</v>
      </c>
      <c r="S61">
        <f t="shared" si="1"/>
        <v>455.17239196030692</v>
      </c>
      <c r="U61">
        <f t="shared" si="13"/>
        <v>2.7564999999999999E-2</v>
      </c>
      <c r="V61">
        <f t="shared" si="14"/>
        <v>0.01</v>
      </c>
      <c r="W61">
        <f t="shared" si="15"/>
        <v>0.3923094135428431</v>
      </c>
      <c r="X61">
        <f t="shared" si="16"/>
        <v>1.081400898430847E-2</v>
      </c>
      <c r="Y61">
        <f t="shared" si="17"/>
        <v>3.9230941354284309E-3</v>
      </c>
      <c r="Z61">
        <f t="shared" si="18"/>
        <v>0.37757231042310624</v>
      </c>
      <c r="AB61">
        <f t="shared" si="19"/>
        <v>184.14941097142801</v>
      </c>
      <c r="AC61">
        <f t="shared" si="2"/>
        <v>171.86049167326479</v>
      </c>
      <c r="AE61">
        <f t="shared" si="3"/>
        <v>0</v>
      </c>
      <c r="AF61">
        <f t="shared" si="24"/>
        <v>0</v>
      </c>
      <c r="AG61">
        <f t="shared" si="24"/>
        <v>-4.7196538802888277</v>
      </c>
      <c r="AH61">
        <f t="shared" si="5"/>
        <v>-10814.00898430847</v>
      </c>
      <c r="AI61">
        <f t="shared" si="25"/>
        <v>-10818.728638188759</v>
      </c>
      <c r="AJ61">
        <f t="shared" si="7"/>
        <v>12.288919298163222</v>
      </c>
      <c r="AK61">
        <f t="shared" si="22"/>
        <v>12.890458767999961</v>
      </c>
      <c r="AL61">
        <f t="shared" si="26"/>
        <v>-10793.549260122594</v>
      </c>
      <c r="AN61">
        <f t="shared" si="27"/>
        <v>0</v>
      </c>
      <c r="AO61">
        <f t="shared" si="27"/>
        <v>0</v>
      </c>
      <c r="AP61">
        <f t="shared" si="27"/>
        <v>-6.5957598634033996E-3</v>
      </c>
      <c r="AQ61">
        <f t="shared" si="27"/>
        <v>-15.112677376422486</v>
      </c>
      <c r="AR61">
        <f t="shared" si="27"/>
        <v>-15.119273136285891</v>
      </c>
      <c r="AS61">
        <f t="shared" si="27"/>
        <v>1.7173878154486226E-2</v>
      </c>
      <c r="AT61">
        <f t="shared" si="27"/>
        <v>1.8014535116212267E-2</v>
      </c>
      <c r="AU61">
        <f t="shared" si="23"/>
        <v>-15.08408472301519</v>
      </c>
      <c r="AW61">
        <v>58</v>
      </c>
      <c r="AX61">
        <f>IF(Z61&gt;0, (R61*SUMPRODUCT(K61:$K$98, X61:$X$98)-K61*$AZ$3)/Z61, 0)</f>
        <v>455.17239196030692</v>
      </c>
    </row>
    <row r="62" spans="5:50" x14ac:dyDescent="0.25">
      <c r="E62">
        <v>2062</v>
      </c>
      <c r="F62" s="5">
        <f>EconomicRates!C102</f>
        <v>3.5571999999999999E-2</v>
      </c>
      <c r="G62" s="5">
        <f>EconomicRates!D102</f>
        <v>7.0000000000000007E-2</v>
      </c>
      <c r="H62" s="5">
        <f t="shared" si="10"/>
        <v>0.12000000000000001</v>
      </c>
      <c r="I62" s="5">
        <f t="shared" si="11"/>
        <v>1.1200000000000001</v>
      </c>
      <c r="J62">
        <f t="shared" si="12"/>
        <v>0.89285714285714279</v>
      </c>
      <c r="K62">
        <f t="shared" si="20"/>
        <v>1.2477760988375245E-3</v>
      </c>
      <c r="L62" s="2">
        <v>59</v>
      </c>
      <c r="M62" s="6">
        <v>3.0620999999999999E-2</v>
      </c>
      <c r="Q62" s="4">
        <f t="shared" si="21"/>
        <v>12.5</v>
      </c>
      <c r="R62">
        <f t="shared" si="0"/>
        <v>1000000</v>
      </c>
      <c r="S62">
        <f t="shared" si="1"/>
        <v>441.41287749303899</v>
      </c>
      <c r="U62">
        <f t="shared" si="13"/>
        <v>3.0620999999999999E-2</v>
      </c>
      <c r="V62">
        <f t="shared" si="14"/>
        <v>0.01</v>
      </c>
      <c r="W62">
        <f t="shared" si="15"/>
        <v>0.37757231042310624</v>
      </c>
      <c r="X62">
        <f t="shared" si="16"/>
        <v>1.1561641717465937E-2</v>
      </c>
      <c r="Y62">
        <f t="shared" si="17"/>
        <v>3.7757231042310625E-3</v>
      </c>
      <c r="Z62">
        <f t="shared" si="18"/>
        <v>0.36223494560140923</v>
      </c>
      <c r="AB62">
        <f t="shared" si="19"/>
        <v>171.86049167326479</v>
      </c>
      <c r="AC62">
        <f t="shared" si="2"/>
        <v>159.89516966645249</v>
      </c>
      <c r="AE62">
        <f t="shared" si="3"/>
        <v>0</v>
      </c>
      <c r="AF62">
        <f t="shared" si="24"/>
        <v>0</v>
      </c>
      <c r="AG62">
        <f t="shared" si="24"/>
        <v>-4.5279368200176151</v>
      </c>
      <c r="AH62">
        <f t="shared" si="5"/>
        <v>-11561.641717465936</v>
      </c>
      <c r="AI62">
        <f t="shared" si="25"/>
        <v>-11566.169654285954</v>
      </c>
      <c r="AJ62">
        <f t="shared" si="7"/>
        <v>11.965322006812301</v>
      </c>
      <c r="AK62">
        <f t="shared" si="22"/>
        <v>12.030234417128536</v>
      </c>
      <c r="AL62">
        <f t="shared" si="26"/>
        <v>-11542.174097862013</v>
      </c>
      <c r="AN62">
        <f t="shared" si="27"/>
        <v>0</v>
      </c>
      <c r="AO62">
        <f t="shared" si="27"/>
        <v>0</v>
      </c>
      <c r="AP62">
        <f t="shared" si="27"/>
        <v>-5.649851341064366E-3</v>
      </c>
      <c r="AQ62">
        <f t="shared" si="27"/>
        <v>-14.426340198376822</v>
      </c>
      <c r="AR62">
        <f t="shared" si="27"/>
        <v>-14.431990049717886</v>
      </c>
      <c r="AS62">
        <f t="shared" si="27"/>
        <v>1.4930042814995031E-2</v>
      </c>
      <c r="AT62">
        <f t="shared" si="27"/>
        <v>1.5011038969105564E-2</v>
      </c>
      <c r="AU62">
        <f t="shared" si="23"/>
        <v>-14.402048967933785</v>
      </c>
      <c r="AW62">
        <v>59</v>
      </c>
      <c r="AX62">
        <f>IF(Z62&gt;0, (R62*SUMPRODUCT(K62:$K$98, X62:$X$98)-K62*$AZ$3)/Z62, 0)</f>
        <v>441.41287749303899</v>
      </c>
    </row>
    <row r="63" spans="5:50" x14ac:dyDescent="0.25">
      <c r="E63">
        <v>2063</v>
      </c>
      <c r="F63" s="5">
        <f>EconomicRates!C103</f>
        <v>3.5571999999999999E-2</v>
      </c>
      <c r="G63" s="5">
        <f>EconomicRates!D103</f>
        <v>7.0000000000000007E-2</v>
      </c>
      <c r="H63" s="5">
        <f t="shared" si="10"/>
        <v>0.12000000000000001</v>
      </c>
      <c r="I63" s="5">
        <f t="shared" si="11"/>
        <v>1.1200000000000001</v>
      </c>
      <c r="J63">
        <f t="shared" si="12"/>
        <v>0.89285714285714279</v>
      </c>
      <c r="K63">
        <f t="shared" si="20"/>
        <v>1.114085802533504E-3</v>
      </c>
      <c r="L63" s="2">
        <v>60</v>
      </c>
      <c r="M63" s="6">
        <v>3.3921E-2</v>
      </c>
      <c r="Q63" s="4">
        <f t="shared" si="21"/>
        <v>12.5</v>
      </c>
      <c r="R63">
        <f t="shared" si="0"/>
        <v>1000000</v>
      </c>
      <c r="S63">
        <f t="shared" si="1"/>
        <v>428.14948977854624</v>
      </c>
      <c r="U63">
        <f t="shared" si="13"/>
        <v>3.3921E-2</v>
      </c>
      <c r="V63">
        <f t="shared" si="14"/>
        <v>0.01</v>
      </c>
      <c r="W63">
        <f t="shared" si="15"/>
        <v>0.36223494560140923</v>
      </c>
      <c r="X63">
        <f t="shared" si="16"/>
        <v>1.2287371589745402E-2</v>
      </c>
      <c r="Y63">
        <f t="shared" si="17"/>
        <v>3.6223494560140923E-3</v>
      </c>
      <c r="Z63">
        <f t="shared" si="18"/>
        <v>0.34632522455564974</v>
      </c>
      <c r="AB63">
        <f t="shared" si="19"/>
        <v>159.89516966645249</v>
      </c>
      <c r="AC63">
        <f t="shared" si="2"/>
        <v>148.2789681909419</v>
      </c>
      <c r="AE63">
        <f t="shared" si="3"/>
        <v>0</v>
      </c>
      <c r="AF63">
        <f t="shared" si="24"/>
        <v>0</v>
      </c>
      <c r="AG63">
        <f t="shared" si="24"/>
        <v>-4.3290653069456217</v>
      </c>
      <c r="AH63">
        <f t="shared" si="5"/>
        <v>-12287.371589745402</v>
      </c>
      <c r="AI63">
        <f t="shared" si="25"/>
        <v>-12291.700655052347</v>
      </c>
      <c r="AJ63">
        <f t="shared" si="7"/>
        <v>11.616201475510593</v>
      </c>
      <c r="AK63">
        <f t="shared" si="22"/>
        <v>11.192661876651675</v>
      </c>
      <c r="AL63">
        <f t="shared" si="26"/>
        <v>-12268.891791700185</v>
      </c>
      <c r="AN63">
        <f t="shared" si="27"/>
        <v>0</v>
      </c>
      <c r="AO63">
        <f t="shared" si="27"/>
        <v>0</v>
      </c>
      <c r="AP63">
        <f t="shared" si="27"/>
        <v>-4.8229501967084623E-3</v>
      </c>
      <c r="AQ63">
        <f t="shared" si="27"/>
        <v>-13.689186238588883</v>
      </c>
      <c r="AR63">
        <f t="shared" si="27"/>
        <v>-13.694009188785591</v>
      </c>
      <c r="AS63">
        <f t="shared" si="27"/>
        <v>1.2941445143235092E-2</v>
      </c>
      <c r="AT63">
        <f t="shared" si="27"/>
        <v>1.2469585689335635E-2</v>
      </c>
      <c r="AU63">
        <f t="shared" si="23"/>
        <v>-13.668598157953021</v>
      </c>
      <c r="AW63">
        <v>60</v>
      </c>
      <c r="AX63">
        <f>IF(Z63&gt;0, (R63*SUMPRODUCT(K63:$K$98, X63:$X$98)-K63*$AZ$3)/Z63, 0)</f>
        <v>428.14948977854624</v>
      </c>
    </row>
    <row r="64" spans="5:50" x14ac:dyDescent="0.25">
      <c r="E64">
        <v>2064</v>
      </c>
      <c r="F64" s="5">
        <f>EconomicRates!C104</f>
        <v>3.5571999999999999E-2</v>
      </c>
      <c r="G64" s="5">
        <f>EconomicRates!D104</f>
        <v>7.0000000000000007E-2</v>
      </c>
      <c r="H64" s="5">
        <f t="shared" si="10"/>
        <v>0.12000000000000001</v>
      </c>
      <c r="I64" s="5">
        <f t="shared" si="11"/>
        <v>1.1200000000000001</v>
      </c>
      <c r="J64">
        <f t="shared" si="12"/>
        <v>0.89285714285714279</v>
      </c>
      <c r="K64">
        <f t="shared" si="20"/>
        <v>9.9471946654777136E-4</v>
      </c>
      <c r="L64" s="2">
        <v>61</v>
      </c>
      <c r="M64" s="6">
        <v>3.7368999999999999E-2</v>
      </c>
      <c r="Q64" s="4">
        <f t="shared" si="21"/>
        <v>12.5</v>
      </c>
      <c r="R64">
        <f t="shared" si="0"/>
        <v>1000000</v>
      </c>
      <c r="S64">
        <f t="shared" si="1"/>
        <v>415.5515704750697</v>
      </c>
      <c r="U64">
        <f t="shared" si="13"/>
        <v>3.7368999999999999E-2</v>
      </c>
      <c r="V64">
        <f t="shared" si="14"/>
        <v>0.01</v>
      </c>
      <c r="W64">
        <f t="shared" si="15"/>
        <v>0.34632522455564974</v>
      </c>
      <c r="X64">
        <f t="shared" si="16"/>
        <v>1.2941827316420075E-2</v>
      </c>
      <c r="Y64">
        <f t="shared" si="17"/>
        <v>3.4632522455564974E-3</v>
      </c>
      <c r="Z64">
        <f t="shared" si="18"/>
        <v>0.32992014499367317</v>
      </c>
      <c r="AB64">
        <f t="shared" si="19"/>
        <v>148.2789681909419</v>
      </c>
      <c r="AC64">
        <f t="shared" si="2"/>
        <v>137.09883438348359</v>
      </c>
      <c r="AE64">
        <f t="shared" si="3"/>
        <v>0</v>
      </c>
      <c r="AF64">
        <f t="shared" si="24"/>
        <v>0</v>
      </c>
      <c r="AG64">
        <f t="shared" si="24"/>
        <v>-4.1240018124209143</v>
      </c>
      <c r="AH64">
        <f t="shared" si="5"/>
        <v>-12941.827316420075</v>
      </c>
      <c r="AI64">
        <f t="shared" si="25"/>
        <v>-12945.951318232495</v>
      </c>
      <c r="AJ64">
        <f t="shared" si="7"/>
        <v>11.180133807458304</v>
      </c>
      <c r="AK64">
        <f t="shared" si="22"/>
        <v>10.379527773365934</v>
      </c>
      <c r="AL64">
        <f t="shared" si="26"/>
        <v>-12924.391656651671</v>
      </c>
      <c r="AN64">
        <f t="shared" si="27"/>
        <v>0</v>
      </c>
      <c r="AO64">
        <f t="shared" si="27"/>
        <v>0</v>
      </c>
      <c r="AP64">
        <f t="shared" si="27"/>
        <v>-4.1022248828933745E-3</v>
      </c>
      <c r="AQ64">
        <f t="shared" si="27"/>
        <v>-12.873487564342753</v>
      </c>
      <c r="AR64">
        <f t="shared" si="27"/>
        <v>-12.877589789225645</v>
      </c>
      <c r="AS64">
        <f t="shared" si="27"/>
        <v>1.1121096736887628E-2</v>
      </c>
      <c r="AT64">
        <f t="shared" si="27"/>
        <v>1.0324718329740339E-2</v>
      </c>
      <c r="AU64">
        <f t="shared" si="23"/>
        <v>-12.856143974159018</v>
      </c>
      <c r="AW64">
        <v>61</v>
      </c>
      <c r="AX64">
        <f>IF(Z64&gt;0, (R64*SUMPRODUCT(K64:$K$98, X64:$X$98)-K64*$AZ$3)/Z64, 0)</f>
        <v>415.5515704750697</v>
      </c>
    </row>
    <row r="65" spans="5:50" x14ac:dyDescent="0.25">
      <c r="E65">
        <v>2065</v>
      </c>
      <c r="F65" s="5">
        <f>EconomicRates!C105</f>
        <v>3.5571999999999999E-2</v>
      </c>
      <c r="G65" s="5">
        <f>EconomicRates!D105</f>
        <v>7.0000000000000007E-2</v>
      </c>
      <c r="H65" s="5">
        <f t="shared" si="10"/>
        <v>0.12000000000000001</v>
      </c>
      <c r="I65" s="5">
        <f t="shared" si="11"/>
        <v>1.1200000000000001</v>
      </c>
      <c r="J65">
        <f t="shared" si="12"/>
        <v>0.89285714285714279</v>
      </c>
      <c r="K65">
        <f t="shared" si="20"/>
        <v>8.8814238084622432E-4</v>
      </c>
      <c r="L65" s="2">
        <v>62</v>
      </c>
      <c r="M65" s="6">
        <v>5.0548205999999998E-2</v>
      </c>
      <c r="Q65" s="4">
        <f t="shared" si="21"/>
        <v>12.5</v>
      </c>
      <c r="R65">
        <f t="shared" si="0"/>
        <v>1000000</v>
      </c>
      <c r="S65">
        <f t="shared" si="1"/>
        <v>408.02707195164373</v>
      </c>
      <c r="U65">
        <f t="shared" si="13"/>
        <v>5.0548205999999998E-2</v>
      </c>
      <c r="V65">
        <f t="shared" si="14"/>
        <v>0.01</v>
      </c>
      <c r="W65">
        <f t="shared" si="15"/>
        <v>0.32992014499367317</v>
      </c>
      <c r="X65">
        <f t="shared" si="16"/>
        <v>1.6676871452690058E-2</v>
      </c>
      <c r="Y65">
        <f t="shared" si="17"/>
        <v>3.2992014499367318E-3</v>
      </c>
      <c r="Z65">
        <f t="shared" si="18"/>
        <v>0.30994407209104641</v>
      </c>
      <c r="AB65">
        <f t="shared" si="19"/>
        <v>137.09883438348359</v>
      </c>
      <c r="AC65">
        <f t="shared" si="2"/>
        <v>126.46557220407884</v>
      </c>
      <c r="AE65">
        <f t="shared" si="3"/>
        <v>0</v>
      </c>
      <c r="AF65">
        <f t="shared" si="24"/>
        <v>0</v>
      </c>
      <c r="AG65">
        <f t="shared" si="24"/>
        <v>-3.87430090113808</v>
      </c>
      <c r="AH65">
        <f t="shared" si="5"/>
        <v>-16676.871452690059</v>
      </c>
      <c r="AI65">
        <f t="shared" si="25"/>
        <v>-16680.745753591196</v>
      </c>
      <c r="AJ65">
        <f t="shared" si="7"/>
        <v>10.633262179404753</v>
      </c>
      <c r="AK65">
        <f t="shared" si="22"/>
        <v>9.5969184068438516</v>
      </c>
      <c r="AL65">
        <f t="shared" si="26"/>
        <v>-16660.515573004945</v>
      </c>
      <c r="AN65">
        <f t="shared" si="27"/>
        <v>0</v>
      </c>
      <c r="AO65">
        <f t="shared" si="27"/>
        <v>0</v>
      </c>
      <c r="AP65">
        <f t="shared" si="27"/>
        <v>-3.4409308264514468E-3</v>
      </c>
      <c r="AQ65">
        <f t="shared" si="27"/>
        <v>-14.811436317058581</v>
      </c>
      <c r="AR65">
        <f t="shared" si="27"/>
        <v>-14.814877247885031</v>
      </c>
      <c r="AS65">
        <f t="shared" si="27"/>
        <v>9.4438507881786492E-3</v>
      </c>
      <c r="AT65">
        <f t="shared" si="27"/>
        <v>8.5234299626412522E-3</v>
      </c>
      <c r="AU65">
        <f t="shared" si="23"/>
        <v>-14.796909967134209</v>
      </c>
      <c r="AW65">
        <v>62</v>
      </c>
      <c r="AX65">
        <f>IF(Z65&gt;0, (R65*SUMPRODUCT(K65:$K$98, X65:$X$98)-K65*$AZ$3)/Z65, 0)</f>
        <v>408.02707195164373</v>
      </c>
    </row>
    <row r="66" spans="5:50" x14ac:dyDescent="0.25">
      <c r="E66">
        <v>2066</v>
      </c>
      <c r="F66" s="5">
        <f>EconomicRates!C106</f>
        <v>3.5571999999999999E-2</v>
      </c>
      <c r="G66" s="5">
        <f>EconomicRates!D106</f>
        <v>7.0000000000000007E-2</v>
      </c>
      <c r="H66" s="5">
        <f t="shared" si="10"/>
        <v>0.12000000000000001</v>
      </c>
      <c r="I66" s="5">
        <f t="shared" si="11"/>
        <v>1.1200000000000001</v>
      </c>
      <c r="J66">
        <f t="shared" si="12"/>
        <v>0.89285714285714279</v>
      </c>
      <c r="K66">
        <f t="shared" si="20"/>
        <v>7.9298426861270028E-4</v>
      </c>
      <c r="L66" s="2">
        <v>63</v>
      </c>
      <c r="M66" s="6">
        <v>6.4784177999999998E-2</v>
      </c>
      <c r="Q66" s="4">
        <f t="shared" si="21"/>
        <v>12.5</v>
      </c>
      <c r="R66">
        <f t="shared" si="0"/>
        <v>1000000</v>
      </c>
      <c r="S66">
        <f t="shared" si="1"/>
        <v>396.33244620091705</v>
      </c>
      <c r="U66">
        <f t="shared" si="13"/>
        <v>6.4784177999999998E-2</v>
      </c>
      <c r="V66">
        <f t="shared" si="14"/>
        <v>0.01</v>
      </c>
      <c r="W66">
        <f t="shared" si="15"/>
        <v>0.30994407209104641</v>
      </c>
      <c r="X66">
        <f t="shared" si="16"/>
        <v>2.0079471936391181E-2</v>
      </c>
      <c r="Y66">
        <f t="shared" si="17"/>
        <v>3.0994407209104643E-3</v>
      </c>
      <c r="Z66">
        <f t="shared" si="18"/>
        <v>0.28676515943374475</v>
      </c>
      <c r="AB66">
        <f t="shared" si="19"/>
        <v>126.46557220407884</v>
      </c>
      <c r="AC66">
        <f t="shared" si="2"/>
        <v>113.65433712357205</v>
      </c>
      <c r="AE66">
        <f t="shared" si="3"/>
        <v>0</v>
      </c>
      <c r="AF66">
        <f t="shared" si="24"/>
        <v>0</v>
      </c>
      <c r="AG66">
        <f t="shared" si="24"/>
        <v>-3.5845644929218095</v>
      </c>
      <c r="AH66">
        <f t="shared" si="5"/>
        <v>-20079.471936391183</v>
      </c>
      <c r="AI66">
        <f t="shared" si="25"/>
        <v>-20083.056500884104</v>
      </c>
      <c r="AJ66">
        <f t="shared" si="7"/>
        <v>12.81123508050679</v>
      </c>
      <c r="AK66">
        <f t="shared" si="22"/>
        <v>8.8525900542855194</v>
      </c>
      <c r="AL66">
        <f t="shared" si="26"/>
        <v>-20061.392675749314</v>
      </c>
      <c r="AN66">
        <f t="shared" si="27"/>
        <v>0</v>
      </c>
      <c r="AO66">
        <f t="shared" si="27"/>
        <v>0</v>
      </c>
      <c r="AP66">
        <f t="shared" si="27"/>
        <v>-2.8425032527146558E-3</v>
      </c>
      <c r="AQ66">
        <f t="shared" si="27"/>
        <v>-15.922705367608403</v>
      </c>
      <c r="AR66">
        <f t="shared" si="27"/>
        <v>-15.925547870861116</v>
      </c>
      <c r="AS66">
        <f t="shared" si="27"/>
        <v>1.0159107880341045E-2</v>
      </c>
      <c r="AT66">
        <f t="shared" si="27"/>
        <v>7.0199646495256668E-3</v>
      </c>
      <c r="AU66">
        <f t="shared" si="23"/>
        <v>-15.908368798331251</v>
      </c>
      <c r="AW66">
        <v>63</v>
      </c>
      <c r="AX66">
        <f>IF(Z66&gt;0, (R66*SUMPRODUCT(K66:$K$98, X66:$X$98)-K66*$AZ$3)/Z66, 0)</f>
        <v>396.33244620091705</v>
      </c>
    </row>
    <row r="67" spans="5:50" x14ac:dyDescent="0.25">
      <c r="E67">
        <v>2067</v>
      </c>
      <c r="F67" s="5">
        <f>EconomicRates!C107</f>
        <v>3.5571999999999999E-2</v>
      </c>
      <c r="G67" s="5">
        <f>EconomicRates!D107</f>
        <v>7.0000000000000007E-2</v>
      </c>
      <c r="H67" s="5">
        <f t="shared" si="10"/>
        <v>0.12000000000000001</v>
      </c>
      <c r="I67" s="5">
        <f t="shared" si="11"/>
        <v>1.1200000000000001</v>
      </c>
      <c r="J67">
        <f t="shared" si="12"/>
        <v>0.89285714285714279</v>
      </c>
      <c r="K67">
        <f t="shared" si="20"/>
        <v>7.0802166840419666E-4</v>
      </c>
      <c r="L67" s="2">
        <v>64</v>
      </c>
      <c r="M67" s="6">
        <v>8.0470763000000001E-2</v>
      </c>
      <c r="Q67" s="4">
        <f t="shared" si="21"/>
        <v>12.5</v>
      </c>
      <c r="R67">
        <f t="shared" ref="R67:R98" si="28">$C$6</f>
        <v>1000000</v>
      </c>
      <c r="S67">
        <f t="shared" ref="S67:S98" si="29">AX67</f>
        <v>381.55444740265432</v>
      </c>
      <c r="U67">
        <f t="shared" si="13"/>
        <v>8.0470763000000001E-2</v>
      </c>
      <c r="V67">
        <f t="shared" si="14"/>
        <v>0.01</v>
      </c>
      <c r="W67">
        <f t="shared" si="15"/>
        <v>0.28676515943374475</v>
      </c>
      <c r="X67">
        <f t="shared" si="16"/>
        <v>2.3076211181450087E-2</v>
      </c>
      <c r="Y67">
        <f t="shared" si="17"/>
        <v>2.8676515943374475E-3</v>
      </c>
      <c r="Z67">
        <f t="shared" si="18"/>
        <v>0.26082129665795722</v>
      </c>
      <c r="AB67">
        <f t="shared" si="19"/>
        <v>113.65433712357205</v>
      </c>
      <c r="AC67">
        <f t="shared" ref="AC67:AC98" si="30">S67*Z67</f>
        <v>99.517525717170642</v>
      </c>
      <c r="AE67">
        <f t="shared" ref="AE67:AE98" si="31">$Z67*O67</f>
        <v>0</v>
      </c>
      <c r="AF67">
        <f t="shared" ref="AF67:AG98" si="32">-$Z67*P67</f>
        <v>0</v>
      </c>
      <c r="AG67">
        <f t="shared" si="32"/>
        <v>-3.2602662082244653</v>
      </c>
      <c r="AH67">
        <f t="shared" ref="AH67:AH98" si="33">-X67*R67</f>
        <v>-23076.211181450086</v>
      </c>
      <c r="AI67">
        <f t="shared" ref="AI67:AI98" si="34">SUM(AE67:AH67)</f>
        <v>-23079.47144765831</v>
      </c>
      <c r="AJ67">
        <f t="shared" ref="AJ67:AJ98" si="35">AB67-AC67</f>
        <v>14.136811406401407</v>
      </c>
      <c r="AK67">
        <f t="shared" si="22"/>
        <v>7.9558035986500437</v>
      </c>
      <c r="AL67">
        <f t="shared" si="26"/>
        <v>-23057.378832653259</v>
      </c>
      <c r="AN67">
        <f t="shared" ref="AN67:AU98" si="36">AE67*$K67</f>
        <v>0</v>
      </c>
      <c r="AO67">
        <f t="shared" si="36"/>
        <v>0</v>
      </c>
      <c r="AP67">
        <f t="shared" si="36"/>
        <v>-2.30833912018891E-3</v>
      </c>
      <c r="AQ67">
        <f t="shared" si="36"/>
        <v>-16.338457541137867</v>
      </c>
      <c r="AR67">
        <f t="shared" si="36"/>
        <v>-16.340765880258058</v>
      </c>
      <c r="AS67">
        <f t="shared" si="36"/>
        <v>1.0009168797875802E-2</v>
      </c>
      <c r="AT67">
        <f t="shared" si="36"/>
        <v>5.6328813374123161E-3</v>
      </c>
      <c r="AU67">
        <f t="shared" si="23"/>
        <v>-16.32512383012277</v>
      </c>
      <c r="AW67">
        <v>64</v>
      </c>
      <c r="AX67">
        <f>IF(Z67&gt;0, (R67*SUMPRODUCT(K67:$K$98, X67:$X$98)-K67*$AZ$3)/Z67, 0)</f>
        <v>381.55444740265432</v>
      </c>
    </row>
    <row r="68" spans="5:50" x14ac:dyDescent="0.25">
      <c r="E68">
        <v>2068</v>
      </c>
      <c r="F68" s="5">
        <f>EconomicRates!C108</f>
        <v>3.5571999999999999E-2</v>
      </c>
      <c r="G68" s="5">
        <f>EconomicRates!D108</f>
        <v>7.0000000000000007E-2</v>
      </c>
      <c r="H68" s="5">
        <f t="shared" ref="H68:H98" si="37">G68+$C$9</f>
        <v>0.12000000000000001</v>
      </c>
      <c r="I68" s="5">
        <f t="shared" ref="I68:I98" si="38">1+H68</f>
        <v>1.1200000000000001</v>
      </c>
      <c r="J68">
        <f t="shared" ref="J68:J98" si="39">1/I68</f>
        <v>0.89285714285714279</v>
      </c>
      <c r="K68">
        <f t="shared" si="20"/>
        <v>6.3216220393231843E-4</v>
      </c>
      <c r="L68" s="2">
        <v>65</v>
      </c>
      <c r="M68" s="6">
        <v>9.7818447000000003E-2</v>
      </c>
      <c r="Q68" s="4">
        <f t="shared" si="21"/>
        <v>12.5</v>
      </c>
      <c r="R68">
        <f t="shared" si="28"/>
        <v>1000000</v>
      </c>
      <c r="S68">
        <f t="shared" si="29"/>
        <v>364.30440373968031</v>
      </c>
      <c r="U68">
        <f t="shared" ref="U68:U98" si="40">M68</f>
        <v>9.7818447000000003E-2</v>
      </c>
      <c r="V68">
        <f t="shared" ref="V68:V98" si="41">$C$10</f>
        <v>0.01</v>
      </c>
      <c r="W68">
        <f t="shared" ref="W68:W98" si="42">Z67</f>
        <v>0.26082129665795722</v>
      </c>
      <c r="X68">
        <f t="shared" ref="X68:X98" si="43">U68*W68</f>
        <v>2.5513134183607667E-2</v>
      </c>
      <c r="Y68">
        <f t="shared" ref="Y68:Y98" si="44">V68*W68</f>
        <v>2.6082129665795724E-3</v>
      </c>
      <c r="Z68">
        <f t="shared" ref="Z68:Z98" si="45">MAX(0, W68-X68-Y68)</f>
        <v>0.23269994950776998</v>
      </c>
      <c r="AB68">
        <f t="shared" ref="AB68:AB98" si="46">AC67</f>
        <v>99.517525717170642</v>
      </c>
      <c r="AC68">
        <f t="shared" si="30"/>
        <v>84.773616355681852</v>
      </c>
      <c r="AE68">
        <f t="shared" si="31"/>
        <v>0</v>
      </c>
      <c r="AF68">
        <f t="shared" si="32"/>
        <v>0</v>
      </c>
      <c r="AG68">
        <f t="shared" si="32"/>
        <v>-2.9087493688471247</v>
      </c>
      <c r="AH68">
        <f t="shared" si="33"/>
        <v>-25513.134183607668</v>
      </c>
      <c r="AI68">
        <f t="shared" si="34"/>
        <v>-25516.042932976514</v>
      </c>
      <c r="AJ68">
        <f t="shared" si="35"/>
        <v>14.74390936148879</v>
      </c>
      <c r="AK68">
        <f t="shared" si="22"/>
        <v>6.9662268002019454</v>
      </c>
      <c r="AL68">
        <f t="shared" si="26"/>
        <v>-25494.332796814822</v>
      </c>
      <c r="AN68">
        <f t="shared" si="36"/>
        <v>0</v>
      </c>
      <c r="AO68">
        <f t="shared" si="36"/>
        <v>0</v>
      </c>
      <c r="AP68">
        <f t="shared" si="36"/>
        <v>-1.8388014116971386E-3</v>
      </c>
      <c r="AQ68">
        <f t="shared" si="36"/>
        <v>-16.128439134730396</v>
      </c>
      <c r="AR68">
        <f t="shared" si="36"/>
        <v>-16.130277936142093</v>
      </c>
      <c r="AS68">
        <f t="shared" si="36"/>
        <v>9.3205422365370948E-3</v>
      </c>
      <c r="AT68">
        <f t="shared" si="36"/>
        <v>4.4037852871080443E-3</v>
      </c>
      <c r="AU68">
        <f t="shared" si="23"/>
        <v>-16.116553608618446</v>
      </c>
      <c r="AW68">
        <v>65</v>
      </c>
      <c r="AX68">
        <f>IF(Z68&gt;0, (R68*SUMPRODUCT(K68:$K$98, X68:$X$98)-K68*$AZ$3)/Z68, 0)</f>
        <v>364.30440373968031</v>
      </c>
    </row>
    <row r="69" spans="5:50" x14ac:dyDescent="0.25">
      <c r="E69">
        <v>2069</v>
      </c>
      <c r="F69" s="5">
        <f>EconomicRates!C109</f>
        <v>3.5571999999999999E-2</v>
      </c>
      <c r="G69" s="5">
        <f>EconomicRates!D109</f>
        <v>7.0000000000000007E-2</v>
      </c>
      <c r="H69" s="5">
        <f t="shared" si="37"/>
        <v>0.12000000000000001</v>
      </c>
      <c r="I69" s="5">
        <f t="shared" si="38"/>
        <v>1.1200000000000001</v>
      </c>
      <c r="J69">
        <f t="shared" si="39"/>
        <v>0.89285714285714279</v>
      </c>
      <c r="K69">
        <f t="shared" ref="K69:K98" si="47">K68*J69</f>
        <v>5.6443053922528431E-4</v>
      </c>
      <c r="L69" s="2">
        <v>66</v>
      </c>
      <c r="M69" s="6">
        <v>0.115047869</v>
      </c>
      <c r="Q69" s="4">
        <f t="shared" ref="Q69:Q98" si="48">$C$8</f>
        <v>12.5</v>
      </c>
      <c r="R69">
        <f t="shared" si="28"/>
        <v>1000000</v>
      </c>
      <c r="S69">
        <f t="shared" si="29"/>
        <v>344.14748434147612</v>
      </c>
      <c r="U69">
        <f t="shared" si="40"/>
        <v>0.115047869</v>
      </c>
      <c r="V69">
        <f t="shared" si="41"/>
        <v>0.01</v>
      </c>
      <c r="W69">
        <f t="shared" si="42"/>
        <v>0.23269994950776998</v>
      </c>
      <c r="X69">
        <f t="shared" si="43"/>
        <v>2.6771633307276534E-2</v>
      </c>
      <c r="Y69">
        <f t="shared" si="44"/>
        <v>2.3269994950776999E-3</v>
      </c>
      <c r="Z69">
        <f t="shared" si="45"/>
        <v>0.20360131670541576</v>
      </c>
      <c r="AB69">
        <f t="shared" si="46"/>
        <v>84.773616355681852</v>
      </c>
      <c r="AC69">
        <f t="shared" si="30"/>
        <v>70.068880952780987</v>
      </c>
      <c r="AE69">
        <f t="shared" si="31"/>
        <v>0</v>
      </c>
      <c r="AF69">
        <f t="shared" si="32"/>
        <v>0</v>
      </c>
      <c r="AG69">
        <f t="shared" si="32"/>
        <v>-2.5450164588176971</v>
      </c>
      <c r="AH69">
        <f t="shared" si="33"/>
        <v>-26771.633307276534</v>
      </c>
      <c r="AI69">
        <f t="shared" si="34"/>
        <v>-26774.178323735352</v>
      </c>
      <c r="AJ69">
        <f t="shared" si="35"/>
        <v>14.704735402900866</v>
      </c>
      <c r="AK69">
        <f t="shared" si="22"/>
        <v>5.9341531448977305</v>
      </c>
      <c r="AL69">
        <f t="shared" si="26"/>
        <v>-26753.539435187551</v>
      </c>
      <c r="AN69">
        <f t="shared" si="36"/>
        <v>0</v>
      </c>
      <c r="AO69">
        <f t="shared" si="36"/>
        <v>0</v>
      </c>
      <c r="AP69">
        <f t="shared" si="36"/>
        <v>-1.4364850121876963E-3</v>
      </c>
      <c r="AQ69">
        <f t="shared" si="36"/>
        <v>-15.110727423567676</v>
      </c>
      <c r="AR69">
        <f t="shared" si="36"/>
        <v>-15.112163908579864</v>
      </c>
      <c r="AS69">
        <f t="shared" si="36"/>
        <v>8.2998017326244636E-3</v>
      </c>
      <c r="AT69">
        <f t="shared" si="36"/>
        <v>3.3494172594200427E-3</v>
      </c>
      <c r="AU69">
        <f t="shared" si="23"/>
        <v>-15.100514689587818</v>
      </c>
      <c r="AW69">
        <v>66</v>
      </c>
      <c r="AX69">
        <f>IF(Z69&gt;0, (R69*SUMPRODUCT(K69:$K$98, X69:$X$98)-K69*$AZ$3)/Z69, 0)</f>
        <v>344.14748434147612</v>
      </c>
    </row>
    <row r="70" spans="5:50" x14ac:dyDescent="0.25">
      <c r="E70">
        <v>2070</v>
      </c>
      <c r="F70" s="5">
        <f>EconomicRates!C110</f>
        <v>3.5571999999999999E-2</v>
      </c>
      <c r="G70" s="5">
        <f>EconomicRates!D110</f>
        <v>7.0000000000000007E-2</v>
      </c>
      <c r="H70" s="5">
        <f t="shared" si="37"/>
        <v>0.12000000000000001</v>
      </c>
      <c r="I70" s="5">
        <f t="shared" si="38"/>
        <v>1.1200000000000001</v>
      </c>
      <c r="J70">
        <f t="shared" si="39"/>
        <v>0.89285714285714279</v>
      </c>
      <c r="K70">
        <f t="shared" si="47"/>
        <v>5.0395583859400386E-4</v>
      </c>
      <c r="L70" s="2">
        <v>67</v>
      </c>
      <c r="M70" s="6">
        <v>0.13365521</v>
      </c>
      <c r="Q70" s="4">
        <f t="shared" si="48"/>
        <v>12.5</v>
      </c>
      <c r="R70">
        <f t="shared" si="28"/>
        <v>1000000</v>
      </c>
      <c r="S70">
        <f t="shared" si="29"/>
        <v>322.50286019398129</v>
      </c>
      <c r="U70">
        <f t="shared" si="40"/>
        <v>0.13365521</v>
      </c>
      <c r="V70">
        <f t="shared" si="41"/>
        <v>0.01</v>
      </c>
      <c r="W70">
        <f t="shared" si="42"/>
        <v>0.20360131670541576</v>
      </c>
      <c r="X70">
        <f t="shared" si="43"/>
        <v>2.7212376740538849E-2</v>
      </c>
      <c r="Y70">
        <f t="shared" si="44"/>
        <v>2.0360131670541575E-3</v>
      </c>
      <c r="Z70">
        <f t="shared" si="45"/>
        <v>0.17435292679782277</v>
      </c>
      <c r="AB70">
        <f t="shared" si="46"/>
        <v>70.068880952780987</v>
      </c>
      <c r="AC70">
        <f t="shared" si="30"/>
        <v>56.229317575489695</v>
      </c>
      <c r="AE70">
        <f t="shared" si="31"/>
        <v>0</v>
      </c>
      <c r="AF70">
        <f t="shared" si="32"/>
        <v>0</v>
      </c>
      <c r="AG70">
        <f t="shared" si="32"/>
        <v>-2.1794115849727849</v>
      </c>
      <c r="AH70">
        <f t="shared" si="33"/>
        <v>-27212.37674053885</v>
      </c>
      <c r="AI70">
        <f t="shared" si="34"/>
        <v>-27214.556152123823</v>
      </c>
      <c r="AJ70">
        <f t="shared" si="35"/>
        <v>13.839563377291292</v>
      </c>
      <c r="AK70">
        <f t="shared" si="22"/>
        <v>4.9048216666946693</v>
      </c>
      <c r="AL70">
        <f t="shared" si="26"/>
        <v>-27195.811767079835</v>
      </c>
      <c r="AN70">
        <f t="shared" si="36"/>
        <v>0</v>
      </c>
      <c r="AO70">
        <f t="shared" si="36"/>
        <v>0</v>
      </c>
      <c r="AP70">
        <f t="shared" si="36"/>
        <v>-1.0983271929464469E-3</v>
      </c>
      <c r="AQ70">
        <f t="shared" si="36"/>
        <v>-13.713836140414221</v>
      </c>
      <c r="AR70">
        <f t="shared" si="36"/>
        <v>-13.714934467607169</v>
      </c>
      <c r="AS70">
        <f t="shared" si="36"/>
        <v>6.9745287675776974E-3</v>
      </c>
      <c r="AT70">
        <f t="shared" si="36"/>
        <v>2.4718135161931518E-3</v>
      </c>
      <c r="AU70">
        <f t="shared" si="23"/>
        <v>-13.705488125323397</v>
      </c>
      <c r="AW70">
        <v>67</v>
      </c>
      <c r="AX70">
        <f>IF(Z70&gt;0, (R70*SUMPRODUCT(K70:$K$98, X70:$X$98)-K70*$AZ$3)/Z70, 0)</f>
        <v>322.50286019398129</v>
      </c>
    </row>
    <row r="71" spans="5:50" x14ac:dyDescent="0.25">
      <c r="E71">
        <v>2071</v>
      </c>
      <c r="F71" s="5">
        <f>EconomicRates!C111</f>
        <v>3.5571999999999999E-2</v>
      </c>
      <c r="G71" s="5">
        <f>EconomicRates!D111</f>
        <v>7.0000000000000007E-2</v>
      </c>
      <c r="H71" s="5">
        <f t="shared" si="37"/>
        <v>0.12000000000000001</v>
      </c>
      <c r="I71" s="5">
        <f t="shared" si="38"/>
        <v>1.1200000000000001</v>
      </c>
      <c r="J71">
        <f t="shared" si="39"/>
        <v>0.89285714285714279</v>
      </c>
      <c r="K71">
        <f t="shared" si="47"/>
        <v>4.4996057017321768E-4</v>
      </c>
      <c r="L71" s="2">
        <v>68</v>
      </c>
      <c r="M71" s="6">
        <v>0.153152232</v>
      </c>
      <c r="Q71" s="4">
        <f t="shared" si="48"/>
        <v>12.5</v>
      </c>
      <c r="R71">
        <f t="shared" si="28"/>
        <v>1000000</v>
      </c>
      <c r="S71">
        <f t="shared" si="29"/>
        <v>299.16653707068866</v>
      </c>
      <c r="U71">
        <f t="shared" si="40"/>
        <v>0.153152232</v>
      </c>
      <c r="V71">
        <f t="shared" si="41"/>
        <v>0.01</v>
      </c>
      <c r="W71">
        <f t="shared" si="42"/>
        <v>0.17435292679782277</v>
      </c>
      <c r="X71">
        <f t="shared" si="43"/>
        <v>2.6702539894819171E-2</v>
      </c>
      <c r="Y71">
        <f t="shared" si="44"/>
        <v>1.7435292679782277E-3</v>
      </c>
      <c r="Z71">
        <f t="shared" si="45"/>
        <v>0.14590685763502539</v>
      </c>
      <c r="AB71">
        <f t="shared" si="46"/>
        <v>56.229317575489695</v>
      </c>
      <c r="AC71">
        <f t="shared" si="30"/>
        <v>43.650449333536521</v>
      </c>
      <c r="AE71">
        <f t="shared" si="31"/>
        <v>0</v>
      </c>
      <c r="AF71">
        <f t="shared" si="32"/>
        <v>0</v>
      </c>
      <c r="AG71">
        <f t="shared" si="32"/>
        <v>-1.8238357204378175</v>
      </c>
      <c r="AH71">
        <f t="shared" si="33"/>
        <v>-26702.539894819172</v>
      </c>
      <c r="AI71">
        <f t="shared" si="34"/>
        <v>-26704.363730539611</v>
      </c>
      <c r="AJ71">
        <f t="shared" si="35"/>
        <v>12.578868241953174</v>
      </c>
      <c r="AK71">
        <f t="shared" si="22"/>
        <v>3.9360522302842789</v>
      </c>
      <c r="AL71">
        <f t="shared" si="26"/>
        <v>-26687.848810067375</v>
      </c>
      <c r="AN71">
        <f t="shared" si="36"/>
        <v>0</v>
      </c>
      <c r="AO71">
        <f t="shared" si="36"/>
        <v>0</v>
      </c>
      <c r="AP71">
        <f t="shared" si="36"/>
        <v>-8.2065416067048156E-4</v>
      </c>
      <c r="AQ71">
        <f t="shared" si="36"/>
        <v>-12.015090076145928</v>
      </c>
      <c r="AR71">
        <f t="shared" si="36"/>
        <v>-12.015910730306597</v>
      </c>
      <c r="AS71">
        <f t="shared" si="36"/>
        <v>5.65999472628303E-3</v>
      </c>
      <c r="AT71">
        <f t="shared" si="36"/>
        <v>1.7710683057702791E-3</v>
      </c>
      <c r="AU71">
        <f t="shared" si="23"/>
        <v>-12.008479667274544</v>
      </c>
      <c r="AW71">
        <v>68</v>
      </c>
      <c r="AX71">
        <f>IF(Z71&gt;0, (R71*SUMPRODUCT(K71:$K$98, X71:$X$98)-K71*$AZ$3)/Z71, 0)</f>
        <v>299.16653707068866</v>
      </c>
    </row>
    <row r="72" spans="5:50" x14ac:dyDescent="0.25">
      <c r="E72">
        <v>2072</v>
      </c>
      <c r="F72" s="5">
        <f>EconomicRates!C112</f>
        <v>3.5571999999999999E-2</v>
      </c>
      <c r="G72" s="5">
        <f>EconomicRates!D112</f>
        <v>7.0000000000000007E-2</v>
      </c>
      <c r="H72" s="5">
        <f t="shared" si="37"/>
        <v>0.12000000000000001</v>
      </c>
      <c r="I72" s="5">
        <f t="shared" si="38"/>
        <v>1.1200000000000001</v>
      </c>
      <c r="J72">
        <f t="shared" si="39"/>
        <v>0.89285714285714279</v>
      </c>
      <c r="K72">
        <f t="shared" si="47"/>
        <v>4.0175050908323003E-4</v>
      </c>
      <c r="L72" s="2">
        <v>69</v>
      </c>
      <c r="M72" s="6">
        <v>0.17329698399999999</v>
      </c>
      <c r="Q72" s="4">
        <f t="shared" si="48"/>
        <v>12.5</v>
      </c>
      <c r="R72">
        <f t="shared" si="28"/>
        <v>1000000</v>
      </c>
      <c r="S72">
        <f t="shared" si="29"/>
        <v>273.98471906571831</v>
      </c>
      <c r="U72">
        <f t="shared" si="40"/>
        <v>0.17329698399999999</v>
      </c>
      <c r="V72">
        <f t="shared" si="41"/>
        <v>0.01</v>
      </c>
      <c r="W72">
        <f t="shared" si="42"/>
        <v>0.14590685763502539</v>
      </c>
      <c r="X72">
        <f t="shared" si="43"/>
        <v>2.5285218373067273E-2</v>
      </c>
      <c r="Y72">
        <f t="shared" si="44"/>
        <v>1.459068576350254E-3</v>
      </c>
      <c r="Z72">
        <f t="shared" si="45"/>
        <v>0.11916257068560787</v>
      </c>
      <c r="AB72">
        <f t="shared" si="46"/>
        <v>43.650449333536521</v>
      </c>
      <c r="AC72">
        <f t="shared" si="30"/>
        <v>32.648723452445076</v>
      </c>
      <c r="AE72">
        <f t="shared" si="31"/>
        <v>0</v>
      </c>
      <c r="AF72">
        <f t="shared" si="32"/>
        <v>0</v>
      </c>
      <c r="AG72">
        <f t="shared" si="32"/>
        <v>-1.4895321335700984</v>
      </c>
      <c r="AH72">
        <f t="shared" si="33"/>
        <v>-25285.218373067273</v>
      </c>
      <c r="AI72">
        <f t="shared" si="34"/>
        <v>-25286.707905200845</v>
      </c>
      <c r="AJ72">
        <f t="shared" si="35"/>
        <v>11.001725881091446</v>
      </c>
      <c r="AK72">
        <f t="shared" si="22"/>
        <v>3.0555314533475566</v>
      </c>
      <c r="AL72">
        <f t="shared" si="26"/>
        <v>-25272.650647866405</v>
      </c>
      <c r="AN72">
        <f t="shared" si="36"/>
        <v>0</v>
      </c>
      <c r="AO72">
        <f t="shared" si="36"/>
        <v>0</v>
      </c>
      <c r="AP72">
        <f t="shared" si="36"/>
        <v>-5.9842029295761683E-4</v>
      </c>
      <c r="AQ72">
        <f t="shared" si="36"/>
        <v>-10.158349353660418</v>
      </c>
      <c r="AR72">
        <f t="shared" si="36"/>
        <v>-10.158947773953377</v>
      </c>
      <c r="AS72">
        <f t="shared" si="36"/>
        <v>4.4199489735226357E-3</v>
      </c>
      <c r="AT72">
        <f t="shared" si="36"/>
        <v>1.2275613169022027E-3</v>
      </c>
      <c r="AU72">
        <f t="shared" si="23"/>
        <v>-10.153300263662951</v>
      </c>
      <c r="AW72">
        <v>69</v>
      </c>
      <c r="AX72">
        <f>IF(Z72&gt;0, (R72*SUMPRODUCT(K72:$K$98, X72:$X$98)-K72*$AZ$3)/Z72, 0)</f>
        <v>273.98471906571831</v>
      </c>
    </row>
    <row r="73" spans="5:50" x14ac:dyDescent="0.25">
      <c r="E73">
        <v>2073</v>
      </c>
      <c r="F73" s="5">
        <f>EconomicRates!C113</f>
        <v>3.5571999999999999E-2</v>
      </c>
      <c r="G73" s="5">
        <f>EconomicRates!D113</f>
        <v>7.0000000000000007E-2</v>
      </c>
      <c r="H73" s="5">
        <f t="shared" si="37"/>
        <v>0.12000000000000001</v>
      </c>
      <c r="I73" s="5">
        <f t="shared" si="38"/>
        <v>1.1200000000000001</v>
      </c>
      <c r="J73">
        <f t="shared" si="39"/>
        <v>0.89285714285714279</v>
      </c>
      <c r="K73">
        <f t="shared" si="47"/>
        <v>3.5870581168145535E-4</v>
      </c>
      <c r="L73" s="2">
        <v>70</v>
      </c>
      <c r="M73" s="6">
        <v>0.19491187900000001</v>
      </c>
      <c r="Q73" s="4">
        <f t="shared" si="48"/>
        <v>12.5</v>
      </c>
      <c r="R73">
        <f t="shared" si="28"/>
        <v>1000000</v>
      </c>
      <c r="S73">
        <f t="shared" si="29"/>
        <v>246.9283515606657</v>
      </c>
      <c r="U73">
        <f t="shared" si="40"/>
        <v>0.19491187900000001</v>
      </c>
      <c r="V73">
        <f t="shared" si="41"/>
        <v>0.01</v>
      </c>
      <c r="W73">
        <f t="shared" si="42"/>
        <v>0.11916257068560787</v>
      </c>
      <c r="X73">
        <f t="shared" si="43"/>
        <v>2.3226200558802149E-2</v>
      </c>
      <c r="Y73">
        <f t="shared" si="44"/>
        <v>1.1916257068560786E-3</v>
      </c>
      <c r="Z73">
        <f t="shared" si="45"/>
        <v>9.474474441994965E-2</v>
      </c>
      <c r="AB73">
        <f t="shared" si="46"/>
        <v>32.648723452445076</v>
      </c>
      <c r="AC73">
        <f t="shared" si="30"/>
        <v>23.395163558654748</v>
      </c>
      <c r="AE73">
        <f t="shared" si="31"/>
        <v>0</v>
      </c>
      <c r="AF73">
        <f t="shared" si="32"/>
        <v>0</v>
      </c>
      <c r="AG73">
        <f t="shared" si="32"/>
        <v>-1.1843093052493707</v>
      </c>
      <c r="AH73">
        <f t="shared" si="33"/>
        <v>-23226.200558802149</v>
      </c>
      <c r="AI73">
        <f t="shared" si="34"/>
        <v>-23227.384868107398</v>
      </c>
      <c r="AJ73">
        <f t="shared" si="35"/>
        <v>9.2535598937903281</v>
      </c>
      <c r="AK73">
        <f t="shared" ref="AK73:AK98" si="49">G73*SUM(AB73:AB73, AE73:AF73)</f>
        <v>2.2854106416711555</v>
      </c>
      <c r="AL73">
        <f t="shared" si="26"/>
        <v>-23215.845897571937</v>
      </c>
      <c r="AN73">
        <f t="shared" si="36"/>
        <v>0</v>
      </c>
      <c r="AO73">
        <f t="shared" si="36"/>
        <v>0</v>
      </c>
      <c r="AP73">
        <f t="shared" si="36"/>
        <v>-4.2481863062137601E-4</v>
      </c>
      <c r="AQ73">
        <f t="shared" si="36"/>
        <v>-8.3313731237213968</v>
      </c>
      <c r="AR73">
        <f t="shared" si="36"/>
        <v>-8.3317979423520185</v>
      </c>
      <c r="AS73">
        <f t="shared" si="36"/>
        <v>3.3193057126450214E-3</v>
      </c>
      <c r="AT73">
        <f t="shared" si="36"/>
        <v>8.1979007924608759E-4</v>
      </c>
      <c r="AU73">
        <f t="shared" si="23"/>
        <v>-8.3276588465601264</v>
      </c>
      <c r="AW73">
        <v>70</v>
      </c>
      <c r="AX73">
        <f>IF(Z73&gt;0, (R73*SUMPRODUCT(K73:$K$98, X73:$X$98)-K73*$AZ$3)/Z73, 0)</f>
        <v>246.9283515606657</v>
      </c>
    </row>
    <row r="74" spans="5:50" x14ac:dyDescent="0.25">
      <c r="E74">
        <v>2074</v>
      </c>
      <c r="F74" s="5">
        <f>EconomicRates!C114</f>
        <v>3.5571999999999999E-2</v>
      </c>
      <c r="G74" s="5">
        <f>EconomicRates!D114</f>
        <v>7.0000000000000007E-2</v>
      </c>
      <c r="H74" s="5">
        <f t="shared" si="37"/>
        <v>0.12000000000000001</v>
      </c>
      <c r="I74" s="5">
        <f t="shared" si="38"/>
        <v>1.1200000000000001</v>
      </c>
      <c r="J74">
        <f t="shared" si="39"/>
        <v>0.89285714285714279</v>
      </c>
      <c r="K74">
        <f t="shared" si="47"/>
        <v>3.2027304614415652E-4</v>
      </c>
      <c r="L74" s="2">
        <v>71</v>
      </c>
      <c r="M74" s="6">
        <v>0.21714087100000001</v>
      </c>
      <c r="Q74" s="4">
        <f t="shared" si="48"/>
        <v>12.5</v>
      </c>
      <c r="R74">
        <f t="shared" si="28"/>
        <v>1000000</v>
      </c>
      <c r="S74">
        <f t="shared" si="29"/>
        <v>216.75358256733944</v>
      </c>
      <c r="U74">
        <f t="shared" si="40"/>
        <v>0.21714087100000001</v>
      </c>
      <c r="V74">
        <f t="shared" si="41"/>
        <v>0.01</v>
      </c>
      <c r="W74">
        <f t="shared" si="42"/>
        <v>9.474474441994965E-2</v>
      </c>
      <c r="X74">
        <f t="shared" si="43"/>
        <v>2.0572956326020259E-2</v>
      </c>
      <c r="Y74">
        <f t="shared" si="44"/>
        <v>9.4744744419949655E-4</v>
      </c>
      <c r="Z74">
        <f t="shared" si="45"/>
        <v>7.3224340649729894E-2</v>
      </c>
      <c r="AB74">
        <f t="shared" si="46"/>
        <v>23.395163558654748</v>
      </c>
      <c r="AC74">
        <f t="shared" si="30"/>
        <v>15.871638166960217</v>
      </c>
      <c r="AE74">
        <f t="shared" si="31"/>
        <v>0</v>
      </c>
      <c r="AF74">
        <f t="shared" si="32"/>
        <v>0</v>
      </c>
      <c r="AG74">
        <f t="shared" si="32"/>
        <v>-0.91530425812162364</v>
      </c>
      <c r="AH74">
        <f t="shared" si="33"/>
        <v>-20572.956326020259</v>
      </c>
      <c r="AI74">
        <f t="shared" si="34"/>
        <v>-20573.87163027838</v>
      </c>
      <c r="AJ74">
        <f t="shared" si="35"/>
        <v>7.5235253916945304</v>
      </c>
      <c r="AK74">
        <f t="shared" si="49"/>
        <v>1.6376614491058326</v>
      </c>
      <c r="AL74">
        <f t="shared" si="26"/>
        <v>-20564.71044343758</v>
      </c>
      <c r="AN74">
        <f t="shared" si="36"/>
        <v>0</v>
      </c>
      <c r="AO74">
        <f t="shared" si="36"/>
        <v>0</v>
      </c>
      <c r="AP74">
        <f t="shared" si="36"/>
        <v>-2.931472828973297E-4</v>
      </c>
      <c r="AQ74">
        <f t="shared" si="36"/>
        <v>-6.588963390725203</v>
      </c>
      <c r="AR74">
        <f t="shared" si="36"/>
        <v>-6.5892565380081001</v>
      </c>
      <c r="AS74">
        <f t="shared" si="36"/>
        <v>2.4095823949409154E-3</v>
      </c>
      <c r="AT74">
        <f t="shared" si="36"/>
        <v>5.2449882085797857E-4</v>
      </c>
      <c r="AU74">
        <f t="shared" si="23"/>
        <v>-6.5863224567923018</v>
      </c>
      <c r="AW74">
        <v>71</v>
      </c>
      <c r="AX74">
        <f>IF(Z74&gt;0, (R74*SUMPRODUCT(K74:$K$98, X74:$X$98)-K74*$AZ$3)/Z74, 0)</f>
        <v>216.75358256733944</v>
      </c>
    </row>
    <row r="75" spans="5:50" x14ac:dyDescent="0.25">
      <c r="E75">
        <v>2075</v>
      </c>
      <c r="F75" s="5">
        <f>EconomicRates!C115</f>
        <v>3.5571999999999999E-2</v>
      </c>
      <c r="G75" s="5">
        <f>EconomicRates!D115</f>
        <v>7.0000000000000007E-2</v>
      </c>
      <c r="H75" s="5">
        <f t="shared" si="37"/>
        <v>0.12000000000000001</v>
      </c>
      <c r="I75" s="5">
        <f t="shared" si="38"/>
        <v>1.1200000000000001</v>
      </c>
      <c r="J75">
        <f t="shared" si="39"/>
        <v>0.89285714285714279</v>
      </c>
      <c r="K75">
        <f t="shared" si="47"/>
        <v>2.8595807691442546E-4</v>
      </c>
      <c r="L75" s="2">
        <v>72</v>
      </c>
      <c r="M75" s="6">
        <v>0.240684854</v>
      </c>
      <c r="Q75" s="4">
        <f t="shared" si="48"/>
        <v>12.5</v>
      </c>
      <c r="R75">
        <f t="shared" si="28"/>
        <v>1000000</v>
      </c>
      <c r="S75">
        <f t="shared" si="29"/>
        <v>182.32754598394143</v>
      </c>
      <c r="U75">
        <f t="shared" si="40"/>
        <v>0.240684854</v>
      </c>
      <c r="V75">
        <f t="shared" si="41"/>
        <v>0.01</v>
      </c>
      <c r="W75">
        <f t="shared" si="42"/>
        <v>7.3224340649729894E-2</v>
      </c>
      <c r="X75">
        <f t="shared" si="43"/>
        <v>1.7623989738526503E-2</v>
      </c>
      <c r="Y75">
        <f t="shared" si="44"/>
        <v>7.3224340649729897E-4</v>
      </c>
      <c r="Z75">
        <f t="shared" si="45"/>
        <v>5.4868107504706089E-2</v>
      </c>
      <c r="AB75">
        <f t="shared" si="46"/>
        <v>15.871638166960217</v>
      </c>
      <c r="AC75">
        <f t="shared" si="30"/>
        <v>10.003967394116142</v>
      </c>
      <c r="AE75">
        <f t="shared" si="31"/>
        <v>0</v>
      </c>
      <c r="AF75">
        <f t="shared" si="32"/>
        <v>0</v>
      </c>
      <c r="AG75">
        <f t="shared" si="32"/>
        <v>-0.68585134380882606</v>
      </c>
      <c r="AH75">
        <f t="shared" si="33"/>
        <v>-17623.989738526503</v>
      </c>
      <c r="AI75">
        <f t="shared" si="34"/>
        <v>-17624.675589870312</v>
      </c>
      <c r="AJ75">
        <f t="shared" si="35"/>
        <v>5.8676707728440753</v>
      </c>
      <c r="AK75">
        <f t="shared" si="49"/>
        <v>1.1110146716872153</v>
      </c>
      <c r="AL75">
        <f t="shared" si="26"/>
        <v>-17617.696904425782</v>
      </c>
      <c r="AN75">
        <f t="shared" si="36"/>
        <v>0</v>
      </c>
      <c r="AO75">
        <f t="shared" si="36"/>
        <v>0</v>
      </c>
      <c r="AP75">
        <f t="shared" si="36"/>
        <v>-1.9612473132474633E-4</v>
      </c>
      <c r="AQ75">
        <f t="shared" si="36"/>
        <v>-5.0397222131886066</v>
      </c>
      <c r="AR75">
        <f t="shared" si="36"/>
        <v>-5.0399183379199313</v>
      </c>
      <c r="AS75">
        <f t="shared" si="36"/>
        <v>1.6779078501694723E-3</v>
      </c>
      <c r="AT75">
        <f t="shared" si="36"/>
        <v>3.1770361893938788E-4</v>
      </c>
      <c r="AU75">
        <f t="shared" si="23"/>
        <v>-5.0379227264508231</v>
      </c>
      <c r="AW75">
        <v>72</v>
      </c>
      <c r="AX75">
        <f>IF(Z75&gt;0, (R75*SUMPRODUCT(K75:$K$98, X75:$X$98)-K75*$AZ$3)/Z75, 0)</f>
        <v>182.32754598394143</v>
      </c>
    </row>
    <row r="76" spans="5:50" x14ac:dyDescent="0.25">
      <c r="E76">
        <v>2076</v>
      </c>
      <c r="F76" s="5">
        <f>EconomicRates!C116</f>
        <v>3.5571999999999999E-2</v>
      </c>
      <c r="G76" s="5">
        <f>EconomicRates!D116</f>
        <v>7.0000000000000007E-2</v>
      </c>
      <c r="H76" s="5">
        <f t="shared" si="37"/>
        <v>0.12000000000000001</v>
      </c>
      <c r="I76" s="5">
        <f t="shared" si="38"/>
        <v>1.1200000000000001</v>
      </c>
      <c r="J76">
        <f t="shared" si="39"/>
        <v>0.89285714285714279</v>
      </c>
      <c r="K76">
        <f t="shared" si="47"/>
        <v>2.55319711530737E-4</v>
      </c>
      <c r="L76" s="2">
        <v>73</v>
      </c>
      <c r="M76" s="6">
        <v>0.26560892699999999</v>
      </c>
      <c r="Q76" s="4">
        <f t="shared" si="48"/>
        <v>12.5</v>
      </c>
      <c r="R76">
        <f t="shared" si="28"/>
        <v>1000000</v>
      </c>
      <c r="S76">
        <f t="shared" si="29"/>
        <v>141.10252768444596</v>
      </c>
      <c r="U76">
        <f t="shared" si="40"/>
        <v>0.26560892699999999</v>
      </c>
      <c r="V76">
        <f t="shared" si="41"/>
        <v>0.01</v>
      </c>
      <c r="W76">
        <f t="shared" si="42"/>
        <v>5.4868107504706089E-2</v>
      </c>
      <c r="X76">
        <f t="shared" si="43"/>
        <v>1.4573459160845631E-2</v>
      </c>
      <c r="Y76">
        <f t="shared" si="44"/>
        <v>5.4868107504706088E-4</v>
      </c>
      <c r="Z76">
        <f t="shared" si="45"/>
        <v>3.9745967268813395E-2</v>
      </c>
      <c r="AB76">
        <f t="shared" si="46"/>
        <v>10.003967394116142</v>
      </c>
      <c r="AC76">
        <f t="shared" si="30"/>
        <v>5.6082564468928249</v>
      </c>
      <c r="AE76">
        <f t="shared" si="31"/>
        <v>0</v>
      </c>
      <c r="AF76">
        <f t="shared" si="32"/>
        <v>0</v>
      </c>
      <c r="AG76">
        <f t="shared" si="32"/>
        <v>-0.49682459086016745</v>
      </c>
      <c r="AH76">
        <f t="shared" si="33"/>
        <v>-14573.45916084563</v>
      </c>
      <c r="AI76">
        <f t="shared" si="34"/>
        <v>-14573.955985436491</v>
      </c>
      <c r="AJ76">
        <f t="shared" si="35"/>
        <v>4.3957109472233169</v>
      </c>
      <c r="AK76">
        <f t="shared" si="49"/>
        <v>0.70027771758812996</v>
      </c>
      <c r="AL76">
        <f t="shared" si="26"/>
        <v>-14568.85999677168</v>
      </c>
      <c r="AN76">
        <f t="shared" si="36"/>
        <v>0</v>
      </c>
      <c r="AO76">
        <f t="shared" si="36"/>
        <v>0</v>
      </c>
      <c r="AP76">
        <f t="shared" si="36"/>
        <v>-1.2684911121979439E-4</v>
      </c>
      <c r="AQ76">
        <f t="shared" si="36"/>
        <v>-3.7208913889520829</v>
      </c>
      <c r="AR76">
        <f t="shared" si="36"/>
        <v>-3.7210182380633028</v>
      </c>
      <c r="AS76">
        <f t="shared" si="36"/>
        <v>1.1223116510175599E-3</v>
      </c>
      <c r="AT76">
        <f t="shared" si="36"/>
        <v>1.7879470484600426E-4</v>
      </c>
      <c r="AU76">
        <f t="shared" si="23"/>
        <v>-3.7197171317074393</v>
      </c>
      <c r="AW76">
        <v>73</v>
      </c>
      <c r="AX76">
        <f>IF(Z76&gt;0, (R76*SUMPRODUCT(K76:$K$98, X76:$X$98)-K76*$AZ$3)/Z76, 0)</f>
        <v>141.10252768444596</v>
      </c>
    </row>
    <row r="77" spans="5:50" x14ac:dyDescent="0.25">
      <c r="E77">
        <v>2077</v>
      </c>
      <c r="F77" s="5">
        <f>EconomicRates!C117</f>
        <v>3.5571999999999999E-2</v>
      </c>
      <c r="G77" s="5">
        <f>EconomicRates!D117</f>
        <v>7.0000000000000007E-2</v>
      </c>
      <c r="H77" s="5">
        <f t="shared" si="37"/>
        <v>0.12000000000000001</v>
      </c>
      <c r="I77" s="5">
        <f t="shared" si="38"/>
        <v>1.1200000000000001</v>
      </c>
      <c r="J77">
        <f t="shared" si="39"/>
        <v>0.89285714285714279</v>
      </c>
      <c r="K77">
        <f t="shared" si="47"/>
        <v>2.2796402815244374E-4</v>
      </c>
      <c r="L77" s="2">
        <v>74</v>
      </c>
      <c r="M77" s="6">
        <v>0.29099302900000001</v>
      </c>
      <c r="Q77" s="4">
        <f t="shared" si="48"/>
        <v>12.5</v>
      </c>
      <c r="R77">
        <f t="shared" si="28"/>
        <v>1000000</v>
      </c>
      <c r="S77">
        <f t="shared" si="29"/>
        <v>88.629772878700678</v>
      </c>
      <c r="U77">
        <f t="shared" si="40"/>
        <v>0.29099302900000001</v>
      </c>
      <c r="V77">
        <f t="shared" si="41"/>
        <v>0.01</v>
      </c>
      <c r="W77">
        <f t="shared" si="42"/>
        <v>3.9745967268813395E-2</v>
      </c>
      <c r="X77">
        <f t="shared" si="43"/>
        <v>1.1565799406086867E-2</v>
      </c>
      <c r="Y77">
        <f t="shared" si="44"/>
        <v>3.9745967268813395E-4</v>
      </c>
      <c r="Z77">
        <f t="shared" si="45"/>
        <v>2.7782708190038394E-2</v>
      </c>
      <c r="AB77">
        <f t="shared" si="46"/>
        <v>5.6082564468928249</v>
      </c>
      <c r="AC77">
        <f t="shared" si="30"/>
        <v>2.4623751168383201</v>
      </c>
      <c r="AE77">
        <f t="shared" si="31"/>
        <v>0</v>
      </c>
      <c r="AF77">
        <f t="shared" si="32"/>
        <v>0</v>
      </c>
      <c r="AG77">
        <f t="shared" si="32"/>
        <v>-0.34728385237547993</v>
      </c>
      <c r="AH77">
        <f t="shared" si="33"/>
        <v>-11565.799406086868</v>
      </c>
      <c r="AI77">
        <f t="shared" si="34"/>
        <v>-11566.146689939244</v>
      </c>
      <c r="AJ77">
        <f t="shared" si="35"/>
        <v>3.1458813300545048</v>
      </c>
      <c r="AK77">
        <f t="shared" si="49"/>
        <v>0.39257795128249778</v>
      </c>
      <c r="AL77">
        <f t="shared" si="26"/>
        <v>-11562.608230657906</v>
      </c>
      <c r="AN77">
        <f t="shared" si="36"/>
        <v>0</v>
      </c>
      <c r="AO77">
        <f t="shared" si="36"/>
        <v>0</v>
      </c>
      <c r="AP77">
        <f t="shared" si="36"/>
        <v>-7.9168225899813028E-5</v>
      </c>
      <c r="AQ77">
        <f t="shared" si="36"/>
        <v>-2.6365862214147038</v>
      </c>
      <c r="AR77">
        <f t="shared" si="36"/>
        <v>-2.6366653896406036</v>
      </c>
      <c r="AS77">
        <f t="shared" si="36"/>
        <v>7.1714778008879229E-4</v>
      </c>
      <c r="AT77">
        <f t="shared" si="36"/>
        <v>8.9493651138192008E-5</v>
      </c>
      <c r="AU77">
        <f t="shared" si="23"/>
        <v>-2.6358587482093769</v>
      </c>
      <c r="AW77">
        <v>74</v>
      </c>
      <c r="AX77">
        <f>IF(Z77&gt;0, (R77*SUMPRODUCT(K77:$K$98, X77:$X$98)-K77*$AZ$3)/Z77, 0)</f>
        <v>88.629772878700678</v>
      </c>
    </row>
    <row r="78" spans="5:50" x14ac:dyDescent="0.25">
      <c r="E78">
        <v>2078</v>
      </c>
      <c r="F78" s="5">
        <f>EconomicRates!C118</f>
        <v>3.5571999999999999E-2</v>
      </c>
      <c r="G78" s="5">
        <f>EconomicRates!D118</f>
        <v>7.0000000000000007E-2</v>
      </c>
      <c r="H78" s="5">
        <f t="shared" si="37"/>
        <v>0.12000000000000001</v>
      </c>
      <c r="I78" s="5">
        <f t="shared" si="38"/>
        <v>1.1200000000000001</v>
      </c>
      <c r="J78">
        <f t="shared" si="39"/>
        <v>0.89285714285714279</v>
      </c>
      <c r="K78">
        <f t="shared" si="47"/>
        <v>2.0353931085039618E-4</v>
      </c>
      <c r="L78" s="2">
        <v>75</v>
      </c>
      <c r="M78" s="6">
        <v>0.31752069599999999</v>
      </c>
      <c r="Q78" s="4">
        <f t="shared" si="48"/>
        <v>12.5</v>
      </c>
      <c r="R78">
        <f t="shared" si="28"/>
        <v>1000000</v>
      </c>
      <c r="S78">
        <f t="shared" si="29"/>
        <v>18.15475860790475</v>
      </c>
      <c r="U78">
        <f t="shared" si="40"/>
        <v>0.31752069599999999</v>
      </c>
      <c r="V78">
        <f t="shared" si="41"/>
        <v>0.01</v>
      </c>
      <c r="W78">
        <f t="shared" si="42"/>
        <v>2.7782708190038394E-2</v>
      </c>
      <c r="X78">
        <f t="shared" si="43"/>
        <v>8.8215848412658907E-3</v>
      </c>
      <c r="Y78">
        <f t="shared" si="44"/>
        <v>2.7782708190038396E-4</v>
      </c>
      <c r="Z78">
        <f t="shared" si="45"/>
        <v>1.868329626687212E-2</v>
      </c>
      <c r="AB78">
        <f t="shared" si="46"/>
        <v>2.4623751168383201</v>
      </c>
      <c r="AC78">
        <f t="shared" si="30"/>
        <v>0.33919073372503128</v>
      </c>
      <c r="AE78">
        <f t="shared" si="31"/>
        <v>0</v>
      </c>
      <c r="AF78">
        <f t="shared" si="32"/>
        <v>0</v>
      </c>
      <c r="AG78">
        <f t="shared" si="32"/>
        <v>-0.2335412033359015</v>
      </c>
      <c r="AH78">
        <f t="shared" si="33"/>
        <v>-8821.5848412658906</v>
      </c>
      <c r="AI78">
        <f t="shared" si="34"/>
        <v>-8821.818382469226</v>
      </c>
      <c r="AJ78">
        <f t="shared" si="35"/>
        <v>2.1231843831132888</v>
      </c>
      <c r="AK78">
        <f t="shared" si="49"/>
        <v>0.17236625817868242</v>
      </c>
      <c r="AL78">
        <f t="shared" si="26"/>
        <v>-8819.5228318279333</v>
      </c>
      <c r="AN78">
        <f t="shared" si="36"/>
        <v>0</v>
      </c>
      <c r="AO78">
        <f t="shared" si="36"/>
        <v>0</v>
      </c>
      <c r="AP78">
        <f t="shared" si="36"/>
        <v>-4.7534815582161637E-5</v>
      </c>
      <c r="AQ78">
        <f t="shared" si="36"/>
        <v>-1.7955392991995609</v>
      </c>
      <c r="AR78">
        <f t="shared" si="36"/>
        <v>-1.7955868340151431</v>
      </c>
      <c r="AS78">
        <f t="shared" si="36"/>
        <v>4.3215148614720233E-4</v>
      </c>
      <c r="AT78">
        <f t="shared" si="36"/>
        <v>3.5083309403550485E-5</v>
      </c>
      <c r="AU78">
        <f t="shared" si="23"/>
        <v>-1.7951195992195921</v>
      </c>
      <c r="AW78">
        <v>75</v>
      </c>
      <c r="AX78">
        <f>IF(Z78&gt;0, (R78*SUMPRODUCT(K78:$K$98, X78:$X$98)-K78*$AZ$3)/Z78, 0)</f>
        <v>18.15475860790475</v>
      </c>
    </row>
    <row r="79" spans="5:50" x14ac:dyDescent="0.25">
      <c r="E79">
        <v>2079</v>
      </c>
      <c r="F79" s="5">
        <f>EconomicRates!C119</f>
        <v>3.5571999999999999E-2</v>
      </c>
      <c r="G79" s="5">
        <f>EconomicRates!D119</f>
        <v>7.0000000000000007E-2</v>
      </c>
      <c r="H79" s="5">
        <f t="shared" si="37"/>
        <v>0.12000000000000001</v>
      </c>
      <c r="I79" s="5">
        <f t="shared" si="38"/>
        <v>1.1200000000000001</v>
      </c>
      <c r="J79">
        <f t="shared" si="39"/>
        <v>0.89285714285714279</v>
      </c>
      <c r="K79">
        <f t="shared" si="47"/>
        <v>1.8173152754499659E-4</v>
      </c>
      <c r="L79" s="2">
        <v>76</v>
      </c>
      <c r="M79" s="6">
        <v>0.344227385</v>
      </c>
      <c r="Q79" s="4">
        <f t="shared" si="48"/>
        <v>12.5</v>
      </c>
      <c r="R79">
        <f t="shared" si="28"/>
        <v>1000000</v>
      </c>
      <c r="S79">
        <f t="shared" si="29"/>
        <v>-82.713696053339291</v>
      </c>
      <c r="U79">
        <f t="shared" si="40"/>
        <v>0.344227385</v>
      </c>
      <c r="V79">
        <f t="shared" si="41"/>
        <v>0.01</v>
      </c>
      <c r="W79">
        <f t="shared" si="42"/>
        <v>1.868329626687212E-2</v>
      </c>
      <c r="X79">
        <f t="shared" si="43"/>
        <v>6.4313022171256524E-3</v>
      </c>
      <c r="Y79">
        <f t="shared" si="44"/>
        <v>1.8683296266872122E-4</v>
      </c>
      <c r="Z79">
        <f t="shared" si="45"/>
        <v>1.2065161087077747E-2</v>
      </c>
      <c r="AB79">
        <f t="shared" si="46"/>
        <v>0.33919073372503128</v>
      </c>
      <c r="AC79">
        <f t="shared" si="30"/>
        <v>-0.99795406699112543</v>
      </c>
      <c r="AE79">
        <f t="shared" si="31"/>
        <v>0</v>
      </c>
      <c r="AF79">
        <f t="shared" si="32"/>
        <v>0</v>
      </c>
      <c r="AG79">
        <f t="shared" si="32"/>
        <v>-0.15081451358847184</v>
      </c>
      <c r="AH79">
        <f t="shared" si="33"/>
        <v>-6431.3022171256525</v>
      </c>
      <c r="AI79">
        <f t="shared" si="34"/>
        <v>-6431.4530316392411</v>
      </c>
      <c r="AJ79">
        <f t="shared" si="35"/>
        <v>1.3371448007161568</v>
      </c>
      <c r="AK79">
        <f t="shared" si="49"/>
        <v>2.3743351360752191E-2</v>
      </c>
      <c r="AL79">
        <f t="shared" si="26"/>
        <v>-6430.0921434871634</v>
      </c>
      <c r="AN79">
        <f t="shared" si="36"/>
        <v>0</v>
      </c>
      <c r="AO79">
        <f t="shared" si="36"/>
        <v>0</v>
      </c>
      <c r="AP79">
        <f t="shared" si="36"/>
        <v>-2.7407751930388631E-5</v>
      </c>
      <c r="AQ79">
        <f t="shared" si="36"/>
        <v>-1.1687703760217683</v>
      </c>
      <c r="AR79">
        <f t="shared" si="36"/>
        <v>-1.1687977837736985</v>
      </c>
      <c r="AS79">
        <f t="shared" si="36"/>
        <v>2.4300136718299724E-4</v>
      </c>
      <c r="AT79">
        <f t="shared" si="36"/>
        <v>4.3149155118270692E-6</v>
      </c>
      <c r="AU79">
        <f t="shared" si="23"/>
        <v>-1.1685504674910037</v>
      </c>
      <c r="AW79">
        <v>76</v>
      </c>
      <c r="AX79">
        <f>IF(Z79&gt;0, (R79*SUMPRODUCT(K79:$K$98, X79:$X$98)-K79*$AZ$3)/Z79, 0)</f>
        <v>-82.713696053339291</v>
      </c>
    </row>
    <row r="80" spans="5:50" x14ac:dyDescent="0.25">
      <c r="E80">
        <v>2080</v>
      </c>
      <c r="F80" s="5">
        <f>EconomicRates!C120</f>
        <v>3.5571999999999999E-2</v>
      </c>
      <c r="G80" s="5">
        <f>EconomicRates!D120</f>
        <v>7.0000000000000007E-2</v>
      </c>
      <c r="H80" s="5">
        <f t="shared" si="37"/>
        <v>0.12000000000000001</v>
      </c>
      <c r="I80" s="5">
        <f t="shared" si="38"/>
        <v>1.1200000000000001</v>
      </c>
      <c r="J80">
        <f t="shared" si="39"/>
        <v>0.89285714285714279</v>
      </c>
      <c r="K80">
        <f t="shared" si="47"/>
        <v>1.6226029245088979E-4</v>
      </c>
      <c r="L80" s="2">
        <v>77</v>
      </c>
      <c r="M80" s="6">
        <v>0.370496828</v>
      </c>
      <c r="Q80" s="4">
        <f t="shared" si="48"/>
        <v>12.5</v>
      </c>
      <c r="R80">
        <f t="shared" si="28"/>
        <v>1000000</v>
      </c>
      <c r="S80">
        <f t="shared" si="29"/>
        <v>-235.12821530962836</v>
      </c>
      <c r="U80">
        <f t="shared" si="40"/>
        <v>0.370496828</v>
      </c>
      <c r="V80">
        <f t="shared" si="41"/>
        <v>0.01</v>
      </c>
      <c r="W80">
        <f t="shared" si="42"/>
        <v>1.2065161087077747E-2</v>
      </c>
      <c r="X80">
        <f t="shared" si="43"/>
        <v>4.4701039120713373E-3</v>
      </c>
      <c r="Y80">
        <f t="shared" si="44"/>
        <v>1.2065161087077747E-4</v>
      </c>
      <c r="Z80">
        <f t="shared" si="45"/>
        <v>7.4744055641356322E-3</v>
      </c>
      <c r="AB80">
        <f t="shared" si="46"/>
        <v>-0.99795406699112543</v>
      </c>
      <c r="AC80">
        <f t="shared" si="30"/>
        <v>-1.7574436407955671</v>
      </c>
      <c r="AE80">
        <f t="shared" si="31"/>
        <v>0</v>
      </c>
      <c r="AF80">
        <f t="shared" si="32"/>
        <v>0</v>
      </c>
      <c r="AG80">
        <f t="shared" si="32"/>
        <v>-9.3430069551695402E-2</v>
      </c>
      <c r="AH80">
        <f t="shared" si="33"/>
        <v>-4470.1039120713376</v>
      </c>
      <c r="AI80">
        <f t="shared" si="34"/>
        <v>-4470.1973421408893</v>
      </c>
      <c r="AJ80">
        <f t="shared" si="35"/>
        <v>0.75948957380444171</v>
      </c>
      <c r="AK80">
        <f t="shared" si="49"/>
        <v>-6.9856784689378781E-2</v>
      </c>
      <c r="AL80">
        <f t="shared" si="26"/>
        <v>-4469.5077093517739</v>
      </c>
      <c r="AN80">
        <f t="shared" si="36"/>
        <v>0</v>
      </c>
      <c r="AO80">
        <f t="shared" si="36"/>
        <v>0</v>
      </c>
      <c r="AP80">
        <f t="shared" si="36"/>
        <v>-1.5159990409165071E-5</v>
      </c>
      <c r="AQ80">
        <f t="shared" si="36"/>
        <v>-0.72532036805856182</v>
      </c>
      <c r="AR80">
        <f t="shared" si="36"/>
        <v>-0.72533552804897095</v>
      </c>
      <c r="AS80">
        <f t="shared" si="36"/>
        <v>1.2323500035891035E-4</v>
      </c>
      <c r="AT80">
        <f t="shared" si="36"/>
        <v>-1.1334982313377442E-5</v>
      </c>
      <c r="AU80">
        <f t="shared" si="23"/>
        <v>-0.72522362803092533</v>
      </c>
      <c r="AW80">
        <v>77</v>
      </c>
      <c r="AX80">
        <f>IF(Z80&gt;0, (R80*SUMPRODUCT(K80:$K$98, X80:$X$98)-K80*$AZ$3)/Z80, 0)</f>
        <v>-235.12821530962836</v>
      </c>
    </row>
    <row r="81" spans="5:50" x14ac:dyDescent="0.25">
      <c r="E81">
        <v>2081</v>
      </c>
      <c r="F81" s="5">
        <f>EconomicRates!C121</f>
        <v>3.5571999999999999E-2</v>
      </c>
      <c r="G81" s="5">
        <f>EconomicRates!D121</f>
        <v>7.0000000000000007E-2</v>
      </c>
      <c r="H81" s="5">
        <f t="shared" si="37"/>
        <v>0.12000000000000001</v>
      </c>
      <c r="I81" s="5">
        <f t="shared" si="38"/>
        <v>1.1200000000000001</v>
      </c>
      <c r="J81">
        <f t="shared" si="39"/>
        <v>0.89285714285714279</v>
      </c>
      <c r="K81">
        <f t="shared" si="47"/>
        <v>1.4487526111686588E-4</v>
      </c>
      <c r="L81" s="2">
        <v>78</v>
      </c>
      <c r="M81" s="6">
        <v>0.397394472</v>
      </c>
      <c r="Q81" s="4">
        <f t="shared" si="48"/>
        <v>12.5</v>
      </c>
      <c r="R81">
        <f t="shared" si="28"/>
        <v>1000000</v>
      </c>
      <c r="S81">
        <f t="shared" si="29"/>
        <v>-478.02120445837113</v>
      </c>
      <c r="U81">
        <f t="shared" si="40"/>
        <v>0.397394472</v>
      </c>
      <c r="V81">
        <f t="shared" si="41"/>
        <v>0.01</v>
      </c>
      <c r="W81">
        <f t="shared" si="42"/>
        <v>7.4744055641356322E-3</v>
      </c>
      <c r="X81">
        <f t="shared" si="43"/>
        <v>2.9702874526735417E-3</v>
      </c>
      <c r="Y81">
        <f t="shared" si="44"/>
        <v>7.4744055641356324E-5</v>
      </c>
      <c r="Z81">
        <f t="shared" si="45"/>
        <v>4.429374055820735E-3</v>
      </c>
      <c r="AB81">
        <f t="shared" si="46"/>
        <v>-1.7574436407955671</v>
      </c>
      <c r="AC81">
        <f t="shared" si="30"/>
        <v>-2.1173347211600881</v>
      </c>
      <c r="AE81">
        <f t="shared" si="31"/>
        <v>0</v>
      </c>
      <c r="AF81">
        <f t="shared" si="32"/>
        <v>0</v>
      </c>
      <c r="AG81">
        <f t="shared" si="32"/>
        <v>-5.5367175697759188E-2</v>
      </c>
      <c r="AH81">
        <f t="shared" si="33"/>
        <v>-2970.2874526735418</v>
      </c>
      <c r="AI81">
        <f t="shared" si="34"/>
        <v>-2970.3428198492397</v>
      </c>
      <c r="AJ81">
        <f t="shared" si="35"/>
        <v>0.359891080364521</v>
      </c>
      <c r="AK81">
        <f t="shared" si="49"/>
        <v>-0.12302105485568972</v>
      </c>
      <c r="AL81">
        <f t="shared" si="26"/>
        <v>-2970.105949823731</v>
      </c>
      <c r="AN81">
        <f t="shared" si="36"/>
        <v>0</v>
      </c>
      <c r="AO81">
        <f t="shared" si="36"/>
        <v>0</v>
      </c>
      <c r="AP81">
        <f t="shared" si="36"/>
        <v>-8.021334036516253E-6</v>
      </c>
      <c r="AQ81">
        <f t="shared" si="36"/>
        <v>-0.43032117029822975</v>
      </c>
      <c r="AR81">
        <f t="shared" si="36"/>
        <v>-0.43032919163226629</v>
      </c>
      <c r="AS81">
        <f t="shared" si="36"/>
        <v>5.2139314241440943E-5</v>
      </c>
      <c r="AT81">
        <f t="shared" si="36"/>
        <v>-1.7822707445090329E-5</v>
      </c>
      <c r="AU81">
        <f t="shared" si="23"/>
        <v>-0.43029487502546998</v>
      </c>
      <c r="AW81">
        <v>78</v>
      </c>
      <c r="AX81">
        <f>IF(Z81&gt;0, (R81*SUMPRODUCT(K81:$K$98, X81:$X$98)-K81*$AZ$3)/Z81, 0)</f>
        <v>-478.02120445837113</v>
      </c>
    </row>
    <row r="82" spans="5:50" x14ac:dyDescent="0.25">
      <c r="E82">
        <v>2082</v>
      </c>
      <c r="F82" s="5">
        <f>EconomicRates!C122</f>
        <v>3.5571999999999999E-2</v>
      </c>
      <c r="G82" s="5">
        <f>EconomicRates!D122</f>
        <v>7.0000000000000007E-2</v>
      </c>
      <c r="H82" s="5">
        <f t="shared" si="37"/>
        <v>0.12000000000000001</v>
      </c>
      <c r="I82" s="5">
        <f t="shared" si="38"/>
        <v>1.1200000000000001</v>
      </c>
      <c r="J82">
        <f t="shared" si="39"/>
        <v>0.89285714285714279</v>
      </c>
      <c r="K82">
        <f t="shared" si="47"/>
        <v>1.2935291171148737E-4</v>
      </c>
      <c r="L82" s="2">
        <v>79</v>
      </c>
      <c r="M82" s="6">
        <v>0.424762996</v>
      </c>
      <c r="Q82" s="4">
        <f t="shared" si="48"/>
        <v>12.5</v>
      </c>
      <c r="R82">
        <f t="shared" si="28"/>
        <v>1000000</v>
      </c>
      <c r="S82">
        <f t="shared" si="29"/>
        <v>-887.25787689450362</v>
      </c>
      <c r="U82">
        <f t="shared" si="40"/>
        <v>0.424762996</v>
      </c>
      <c r="V82">
        <f t="shared" si="41"/>
        <v>0.01</v>
      </c>
      <c r="W82">
        <f t="shared" si="42"/>
        <v>4.429374055820735E-3</v>
      </c>
      <c r="X82">
        <f t="shared" si="43"/>
        <v>1.8814341943550867E-3</v>
      </c>
      <c r="Y82">
        <f t="shared" si="44"/>
        <v>4.4293740558207352E-5</v>
      </c>
      <c r="Z82">
        <f t="shared" si="45"/>
        <v>2.5036461209074412E-3</v>
      </c>
      <c r="AB82">
        <f t="shared" si="46"/>
        <v>-2.1173347211600881</v>
      </c>
      <c r="AC82">
        <f t="shared" si="30"/>
        <v>-2.221379741731496</v>
      </c>
      <c r="AE82">
        <f t="shared" si="31"/>
        <v>0</v>
      </c>
      <c r="AF82">
        <f t="shared" si="32"/>
        <v>0</v>
      </c>
      <c r="AG82">
        <f t="shared" si="32"/>
        <v>-3.1295576511343015E-2</v>
      </c>
      <c r="AH82">
        <f t="shared" si="33"/>
        <v>-1881.4341943550867</v>
      </c>
      <c r="AI82">
        <f t="shared" si="34"/>
        <v>-1881.4654899315981</v>
      </c>
      <c r="AJ82">
        <f t="shared" si="35"/>
        <v>0.10404502057140785</v>
      </c>
      <c r="AK82">
        <f t="shared" si="49"/>
        <v>-0.14821343048120619</v>
      </c>
      <c r="AL82">
        <f t="shared" si="26"/>
        <v>-1881.5096583415079</v>
      </c>
      <c r="AN82">
        <f t="shared" si="36"/>
        <v>0</v>
      </c>
      <c r="AO82">
        <f t="shared" si="36"/>
        <v>0</v>
      </c>
      <c r="AP82">
        <f t="shared" si="36"/>
        <v>-4.0481739454318507E-6</v>
      </c>
      <c r="AQ82">
        <f t="shared" si="36"/>
        <v>-0.2433689912333869</v>
      </c>
      <c r="AR82">
        <f t="shared" si="36"/>
        <v>-0.24337303940733235</v>
      </c>
      <c r="AS82">
        <f t="shared" si="36"/>
        <v>1.3458526359993207E-5</v>
      </c>
      <c r="AT82">
        <f t="shared" si="36"/>
        <v>-1.9171838787492137E-5</v>
      </c>
      <c r="AU82">
        <f t="shared" si="23"/>
        <v>-0.24337875271975984</v>
      </c>
      <c r="AW82">
        <v>79</v>
      </c>
      <c r="AX82">
        <f>IF(Z82&gt;0, (R82*SUMPRODUCT(K82:$K$98, X82:$X$98)-K82*$AZ$3)/Z82, 0)</f>
        <v>-887.25787689450362</v>
      </c>
    </row>
    <row r="83" spans="5:50" x14ac:dyDescent="0.25">
      <c r="E83">
        <v>2083</v>
      </c>
      <c r="F83" s="5">
        <f>EconomicRates!C123</f>
        <v>3.5571999999999999E-2</v>
      </c>
      <c r="G83" s="5">
        <f>EconomicRates!D123</f>
        <v>7.0000000000000007E-2</v>
      </c>
      <c r="H83" s="5">
        <f t="shared" si="37"/>
        <v>0.12000000000000001</v>
      </c>
      <c r="I83" s="5">
        <f t="shared" si="38"/>
        <v>1.1200000000000001</v>
      </c>
      <c r="J83">
        <f t="shared" si="39"/>
        <v>0.89285714285714279</v>
      </c>
      <c r="K83">
        <f t="shared" si="47"/>
        <v>1.1549367117097085E-4</v>
      </c>
      <c r="L83" s="2">
        <v>80</v>
      </c>
      <c r="M83" s="6">
        <v>0.45242554800000001</v>
      </c>
      <c r="Q83" s="4">
        <f t="shared" si="48"/>
        <v>12.5</v>
      </c>
      <c r="R83">
        <f t="shared" si="28"/>
        <v>1000000</v>
      </c>
      <c r="S83">
        <f t="shared" si="29"/>
        <v>-1614.85763608399</v>
      </c>
      <c r="U83">
        <f t="shared" si="40"/>
        <v>0.45242554800000001</v>
      </c>
      <c r="V83">
        <f t="shared" si="41"/>
        <v>0.01</v>
      </c>
      <c r="W83">
        <f t="shared" si="42"/>
        <v>2.5036461209074412E-3</v>
      </c>
      <c r="X83">
        <f t="shared" si="43"/>
        <v>1.1327134682496234E-3</v>
      </c>
      <c r="Y83">
        <f t="shared" si="44"/>
        <v>2.5036461209074413E-5</v>
      </c>
      <c r="Z83">
        <f t="shared" si="45"/>
        <v>1.3458961914487434E-3</v>
      </c>
      <c r="AB83">
        <f t="shared" si="46"/>
        <v>-2.221379741731496</v>
      </c>
      <c r="AC83">
        <f t="shared" si="30"/>
        <v>-2.1734307421373629</v>
      </c>
      <c r="AE83">
        <f t="shared" si="31"/>
        <v>0</v>
      </c>
      <c r="AF83">
        <f t="shared" si="32"/>
        <v>0</v>
      </c>
      <c r="AG83">
        <f t="shared" si="32"/>
        <v>-1.6823702393109295E-2</v>
      </c>
      <c r="AH83">
        <f t="shared" si="33"/>
        <v>-1132.7134682496232</v>
      </c>
      <c r="AI83">
        <f t="shared" si="34"/>
        <v>-1132.7302919520164</v>
      </c>
      <c r="AJ83">
        <f t="shared" si="35"/>
        <v>-4.7948999594133124E-2</v>
      </c>
      <c r="AK83">
        <f t="shared" si="49"/>
        <v>-0.15549658192120475</v>
      </c>
      <c r="AL83">
        <f t="shared" si="26"/>
        <v>-1132.9337375335317</v>
      </c>
      <c r="AN83">
        <f t="shared" si="36"/>
        <v>0</v>
      </c>
      <c r="AO83">
        <f t="shared" si="36"/>
        <v>0</v>
      </c>
      <c r="AP83">
        <f t="shared" si="36"/>
        <v>-1.9430311520680402E-6</v>
      </c>
      <c r="AQ83">
        <f t="shared" si="36"/>
        <v>-0.13082123683295191</v>
      </c>
      <c r="AR83">
        <f t="shared" si="36"/>
        <v>-0.13082317986410399</v>
      </c>
      <c r="AS83">
        <f t="shared" si="36"/>
        <v>-5.5378059921018255E-6</v>
      </c>
      <c r="AT83">
        <f t="shared" si="36"/>
        <v>-1.7958871100617552E-5</v>
      </c>
      <c r="AU83">
        <f t="shared" si="23"/>
        <v>-0.13084667654119672</v>
      </c>
      <c r="AW83">
        <v>80</v>
      </c>
      <c r="AX83">
        <f>IF(Z83&gt;0, (R83*SUMPRODUCT(K83:$K$98, X83:$X$98)-K83*$AZ$3)/Z83, 0)</f>
        <v>-1614.85763608399</v>
      </c>
    </row>
    <row r="84" spans="5:50" x14ac:dyDescent="0.25">
      <c r="E84">
        <v>2084</v>
      </c>
      <c r="F84" s="5">
        <f>EconomicRates!C124</f>
        <v>3.5571999999999999E-2</v>
      </c>
      <c r="G84" s="5">
        <f>EconomicRates!D124</f>
        <v>7.0000000000000007E-2</v>
      </c>
      <c r="H84" s="5">
        <f t="shared" si="37"/>
        <v>0.12000000000000001</v>
      </c>
      <c r="I84" s="5">
        <f t="shared" si="38"/>
        <v>1.1200000000000001</v>
      </c>
      <c r="J84">
        <f t="shared" si="39"/>
        <v>0.89285714285714279</v>
      </c>
      <c r="K84">
        <f t="shared" si="47"/>
        <v>1.031193492597954E-4</v>
      </c>
      <c r="L84" s="2">
        <v>81</v>
      </c>
      <c r="M84" s="6">
        <v>0.48020744799999998</v>
      </c>
      <c r="Q84" s="4">
        <f t="shared" si="48"/>
        <v>12.5</v>
      </c>
      <c r="R84">
        <f t="shared" si="28"/>
        <v>1000000</v>
      </c>
      <c r="S84">
        <f t="shared" si="29"/>
        <v>-2979.2503213597925</v>
      </c>
      <c r="U84">
        <f t="shared" si="40"/>
        <v>0.48020744799999998</v>
      </c>
      <c r="V84">
        <f t="shared" si="41"/>
        <v>0.01</v>
      </c>
      <c r="W84">
        <f t="shared" si="42"/>
        <v>1.3458961914487434E-3</v>
      </c>
      <c r="X84">
        <f t="shared" si="43"/>
        <v>6.4630937536852052E-4</v>
      </c>
      <c r="Y84">
        <f t="shared" si="44"/>
        <v>1.3458961914487435E-5</v>
      </c>
      <c r="Z84">
        <f t="shared" si="45"/>
        <v>6.8612785416573546E-4</v>
      </c>
      <c r="AB84">
        <f t="shared" si="46"/>
        <v>-2.1734307421373629</v>
      </c>
      <c r="AC84">
        <f t="shared" si="30"/>
        <v>-2.0441466300171722</v>
      </c>
      <c r="AE84">
        <f t="shared" si="31"/>
        <v>0</v>
      </c>
      <c r="AF84">
        <f t="shared" si="32"/>
        <v>0</v>
      </c>
      <c r="AG84">
        <f t="shared" si="32"/>
        <v>-8.5765981770716936E-3</v>
      </c>
      <c r="AH84">
        <f t="shared" si="33"/>
        <v>-646.30937536852048</v>
      </c>
      <c r="AI84">
        <f t="shared" si="34"/>
        <v>-646.31795196669759</v>
      </c>
      <c r="AJ84">
        <f t="shared" si="35"/>
        <v>-0.12928411212019064</v>
      </c>
      <c r="AK84">
        <f t="shared" si="49"/>
        <v>-0.15214015194961542</v>
      </c>
      <c r="AL84">
        <f t="shared" si="26"/>
        <v>-646.59937623076746</v>
      </c>
      <c r="AN84">
        <f t="shared" si="36"/>
        <v>0</v>
      </c>
      <c r="AO84">
        <f t="shared" si="36"/>
        <v>0</v>
      </c>
      <c r="AP84">
        <f t="shared" si="36"/>
        <v>-8.8441322288238054E-7</v>
      </c>
      <c r="AQ84">
        <f t="shared" si="36"/>
        <v>-6.6647002208506667E-2</v>
      </c>
      <c r="AR84">
        <f t="shared" si="36"/>
        <v>-6.664788662172956E-2</v>
      </c>
      <c r="AS84">
        <f t="shared" si="36"/>
        <v>-1.3331693511464486E-5</v>
      </c>
      <c r="AT84">
        <f t="shared" si="36"/>
        <v>-1.5688593465330735E-5</v>
      </c>
      <c r="AU84">
        <f t="shared" si="23"/>
        <v>-6.6676906908706354E-2</v>
      </c>
      <c r="AW84">
        <v>81</v>
      </c>
      <c r="AX84">
        <f>IF(Z84&gt;0, (R84*SUMPRODUCT(K84:$K$98, X84:$X$98)-K84*$AZ$3)/Z84, 0)</f>
        <v>-2979.2503213597925</v>
      </c>
    </row>
    <row r="85" spans="5:50" x14ac:dyDescent="0.25">
      <c r="E85">
        <v>2085</v>
      </c>
      <c r="F85" s="5">
        <f>EconomicRates!C125</f>
        <v>3.5571999999999999E-2</v>
      </c>
      <c r="G85" s="5">
        <f>EconomicRates!D125</f>
        <v>7.0000000000000007E-2</v>
      </c>
      <c r="H85" s="5">
        <f t="shared" si="37"/>
        <v>0.12000000000000001</v>
      </c>
      <c r="I85" s="5">
        <f t="shared" si="38"/>
        <v>1.1200000000000001</v>
      </c>
      <c r="J85">
        <f t="shared" si="39"/>
        <v>0.89285714285714279</v>
      </c>
      <c r="K85">
        <f t="shared" si="47"/>
        <v>9.207084755338875E-5</v>
      </c>
      <c r="L85" s="2">
        <v>82</v>
      </c>
      <c r="M85" s="6">
        <v>0.508136904</v>
      </c>
      <c r="Q85" s="4">
        <f t="shared" si="48"/>
        <v>12.5</v>
      </c>
      <c r="R85">
        <f t="shared" si="28"/>
        <v>1000000</v>
      </c>
      <c r="S85">
        <f t="shared" si="29"/>
        <v>-5681.926269460736</v>
      </c>
      <c r="U85">
        <f t="shared" si="40"/>
        <v>0.508136904</v>
      </c>
      <c r="V85">
        <f t="shared" si="41"/>
        <v>0.01</v>
      </c>
      <c r="W85">
        <f t="shared" si="42"/>
        <v>6.8612785416573546E-4</v>
      </c>
      <c r="X85">
        <f t="shared" si="43"/>
        <v>3.4864688356394031E-4</v>
      </c>
      <c r="Y85">
        <f t="shared" si="44"/>
        <v>6.861278541657355E-6</v>
      </c>
      <c r="Z85">
        <f t="shared" si="45"/>
        <v>3.3061969206013781E-4</v>
      </c>
      <c r="AB85">
        <f t="shared" si="46"/>
        <v>-2.0441466300171722</v>
      </c>
      <c r="AC85">
        <f t="shared" si="30"/>
        <v>-1.8785567135175161</v>
      </c>
      <c r="AE85">
        <f t="shared" si="31"/>
        <v>0</v>
      </c>
      <c r="AF85">
        <f t="shared" si="32"/>
        <v>0</v>
      </c>
      <c r="AG85">
        <f t="shared" si="32"/>
        <v>-4.1327461507517224E-3</v>
      </c>
      <c r="AH85">
        <f t="shared" si="33"/>
        <v>-348.64688356394032</v>
      </c>
      <c r="AI85">
        <f t="shared" si="34"/>
        <v>-348.65101631009105</v>
      </c>
      <c r="AJ85">
        <f t="shared" si="35"/>
        <v>-0.16558991649965615</v>
      </c>
      <c r="AK85">
        <f t="shared" si="49"/>
        <v>-0.14309026410120207</v>
      </c>
      <c r="AL85">
        <f t="shared" si="26"/>
        <v>-348.9596964906919</v>
      </c>
      <c r="AN85">
        <f t="shared" si="36"/>
        <v>0</v>
      </c>
      <c r="AO85">
        <f t="shared" si="36"/>
        <v>0</v>
      </c>
      <c r="AP85">
        <f t="shared" si="36"/>
        <v>-3.8050544082271599E-7</v>
      </c>
      <c r="AQ85">
        <f t="shared" si="36"/>
        <v>-3.2100214066579626E-2</v>
      </c>
      <c r="AR85">
        <f t="shared" si="36"/>
        <v>-3.2100594572020448E-2</v>
      </c>
      <c r="AS85">
        <f t="shared" si="36"/>
        <v>-1.5246003958418214E-5</v>
      </c>
      <c r="AT85">
        <f t="shared" si="36"/>
        <v>-1.3174441892435911E-5</v>
      </c>
      <c r="AU85">
        <f t="shared" si="23"/>
        <v>-3.2129015017871299E-2</v>
      </c>
      <c r="AW85">
        <v>82</v>
      </c>
      <c r="AX85">
        <f>IF(Z85&gt;0, (R85*SUMPRODUCT(K85:$K$98, X85:$X$98)-K85*$AZ$3)/Z85, 0)</f>
        <v>-5681.926269460736</v>
      </c>
    </row>
    <row r="86" spans="5:50" x14ac:dyDescent="0.25">
      <c r="E86">
        <v>2086</v>
      </c>
      <c r="F86" s="5">
        <f>EconomicRates!C126</f>
        <v>3.5571999999999999E-2</v>
      </c>
      <c r="G86" s="5">
        <f>EconomicRates!D126</f>
        <v>7.0000000000000007E-2</v>
      </c>
      <c r="H86" s="5">
        <f t="shared" si="37"/>
        <v>0.12000000000000001</v>
      </c>
      <c r="I86" s="5">
        <f t="shared" si="38"/>
        <v>1.1200000000000001</v>
      </c>
      <c r="J86">
        <f t="shared" si="39"/>
        <v>0.89285714285714279</v>
      </c>
      <c r="K86">
        <f t="shared" si="47"/>
        <v>8.2206113886954235E-5</v>
      </c>
      <c r="L86" s="2">
        <v>83</v>
      </c>
      <c r="M86" s="6">
        <v>0.53626491099999996</v>
      </c>
      <c r="Q86" s="4">
        <f t="shared" si="48"/>
        <v>12.5</v>
      </c>
      <c r="R86">
        <f t="shared" si="28"/>
        <v>1000000</v>
      </c>
      <c r="S86">
        <f t="shared" si="29"/>
        <v>-11354.309018631484</v>
      </c>
      <c r="U86">
        <f t="shared" si="40"/>
        <v>0.53626491099999996</v>
      </c>
      <c r="V86">
        <f t="shared" si="41"/>
        <v>0.01</v>
      </c>
      <c r="W86">
        <f t="shared" si="42"/>
        <v>3.3061969206013781E-4</v>
      </c>
      <c r="X86">
        <f t="shared" si="43"/>
        <v>1.772997397374772E-4</v>
      </c>
      <c r="Y86">
        <f t="shared" si="44"/>
        <v>3.3061969206013782E-6</v>
      </c>
      <c r="Z86">
        <f t="shared" si="45"/>
        <v>1.5001375540205924E-4</v>
      </c>
      <c r="AB86">
        <f t="shared" si="46"/>
        <v>-1.8785567135175161</v>
      </c>
      <c r="AC86">
        <f t="shared" si="30"/>
        <v>-1.7033025358803786</v>
      </c>
      <c r="AE86">
        <f t="shared" si="31"/>
        <v>0</v>
      </c>
      <c r="AF86">
        <f t="shared" si="32"/>
        <v>0</v>
      </c>
      <c r="AG86">
        <f t="shared" si="32"/>
        <v>-1.8751719425257405E-3</v>
      </c>
      <c r="AH86">
        <f t="shared" si="33"/>
        <v>-177.29973973747721</v>
      </c>
      <c r="AI86">
        <f t="shared" si="34"/>
        <v>-177.30161490941973</v>
      </c>
      <c r="AJ86">
        <f t="shared" si="35"/>
        <v>-0.17525417763713746</v>
      </c>
      <c r="AK86">
        <f t="shared" si="49"/>
        <v>-0.13149896994622615</v>
      </c>
      <c r="AL86">
        <f t="shared" si="26"/>
        <v>-177.60836805700308</v>
      </c>
      <c r="AN86">
        <f t="shared" si="36"/>
        <v>0</v>
      </c>
      <c r="AO86">
        <f t="shared" si="36"/>
        <v>0</v>
      </c>
      <c r="AP86">
        <f t="shared" si="36"/>
        <v>-1.5415059826489223E-7</v>
      </c>
      <c r="AQ86">
        <f t="shared" si="36"/>
        <v>-1.4575122596986397E-2</v>
      </c>
      <c r="AR86">
        <f t="shared" si="36"/>
        <v>-1.4575276747584661E-2</v>
      </c>
      <c r="AS86">
        <f t="shared" si="36"/>
        <v>-1.440696488600303E-5</v>
      </c>
      <c r="AT86">
        <f t="shared" si="36"/>
        <v>-1.0810019299416638E-5</v>
      </c>
      <c r="AU86">
        <f t="shared" si="23"/>
        <v>-1.4600493731770079E-2</v>
      </c>
      <c r="AW86">
        <v>83</v>
      </c>
      <c r="AX86">
        <f>IF(Z86&gt;0, (R86*SUMPRODUCT(K86:$K$98, X86:$X$98)-K86*$AZ$3)/Z86, 0)</f>
        <v>-11354.309018631484</v>
      </c>
    </row>
    <row r="87" spans="5:50" x14ac:dyDescent="0.25">
      <c r="E87">
        <v>2087</v>
      </c>
      <c r="F87" s="5">
        <f>EconomicRates!C127</f>
        <v>3.5571999999999999E-2</v>
      </c>
      <c r="G87" s="5">
        <f>EconomicRates!D127</f>
        <v>7.0000000000000007E-2</v>
      </c>
      <c r="H87" s="5">
        <f t="shared" si="37"/>
        <v>0.12000000000000001</v>
      </c>
      <c r="I87" s="5">
        <f t="shared" si="38"/>
        <v>1.1200000000000001</v>
      </c>
      <c r="J87">
        <f t="shared" si="39"/>
        <v>0.89285714285714279</v>
      </c>
      <c r="K87">
        <f t="shared" si="47"/>
        <v>7.3398315970494849E-5</v>
      </c>
      <c r="L87" s="2">
        <v>84</v>
      </c>
      <c r="M87" s="6">
        <v>0.564431978</v>
      </c>
      <c r="Q87" s="4">
        <f t="shared" si="48"/>
        <v>12.5</v>
      </c>
      <c r="R87">
        <f t="shared" si="28"/>
        <v>1000000</v>
      </c>
      <c r="S87">
        <f t="shared" si="29"/>
        <v>-24008.684645033569</v>
      </c>
      <c r="U87">
        <f t="shared" si="40"/>
        <v>0.564431978</v>
      </c>
      <c r="V87">
        <f t="shared" si="41"/>
        <v>0.01</v>
      </c>
      <c r="W87">
        <f t="shared" si="42"/>
        <v>1.5001375540205924E-4</v>
      </c>
      <c r="X87">
        <f t="shared" si="43"/>
        <v>8.4672560688792478E-5</v>
      </c>
      <c r="Y87">
        <f t="shared" si="44"/>
        <v>1.5001375540205923E-6</v>
      </c>
      <c r="Z87">
        <f t="shared" si="45"/>
        <v>6.3841057159246168E-5</v>
      </c>
      <c r="AB87">
        <f t="shared" si="46"/>
        <v>-1.7033025358803786</v>
      </c>
      <c r="AC87">
        <f t="shared" si="30"/>
        <v>-1.532739808741904</v>
      </c>
      <c r="AE87">
        <f t="shared" si="31"/>
        <v>0</v>
      </c>
      <c r="AF87">
        <f t="shared" si="32"/>
        <v>0</v>
      </c>
      <c r="AG87">
        <f t="shared" si="32"/>
        <v>-7.9801321449057708E-4</v>
      </c>
      <c r="AH87">
        <f t="shared" si="33"/>
        <v>-84.672560688792473</v>
      </c>
      <c r="AI87">
        <f t="shared" si="34"/>
        <v>-84.673358702006965</v>
      </c>
      <c r="AJ87">
        <f t="shared" si="35"/>
        <v>-0.17056272713847465</v>
      </c>
      <c r="AK87">
        <f t="shared" si="49"/>
        <v>-0.11923117751162651</v>
      </c>
      <c r="AL87">
        <f t="shared" si="26"/>
        <v>-84.963152606657061</v>
      </c>
      <c r="AN87">
        <f t="shared" si="36"/>
        <v>0</v>
      </c>
      <c r="AO87">
        <f t="shared" si="36"/>
        <v>0</v>
      </c>
      <c r="AP87">
        <f t="shared" si="36"/>
        <v>-5.8572826065809658E-8</v>
      </c>
      <c r="AQ87">
        <f t="shared" si="36"/>
        <v>-6.2148233634668907E-3</v>
      </c>
      <c r="AR87">
        <f t="shared" si="36"/>
        <v>-6.2148819362929566E-3</v>
      </c>
      <c r="AS87">
        <f t="shared" si="36"/>
        <v>-1.2519016939299059E-5</v>
      </c>
      <c r="AT87">
        <f t="shared" si="36"/>
        <v>-8.7513676405325221E-6</v>
      </c>
      <c r="AU87">
        <f t="shared" si="23"/>
        <v>-6.2361523208727884E-3</v>
      </c>
      <c r="AW87">
        <v>84</v>
      </c>
      <c r="AX87">
        <f>IF(Z87&gt;0, (R87*SUMPRODUCT(K87:$K$98, X87:$X$98)-K87*$AZ$3)/Z87, 0)</f>
        <v>-24008.684645033569</v>
      </c>
    </row>
    <row r="88" spans="5:50" x14ac:dyDescent="0.25">
      <c r="E88">
        <v>2088</v>
      </c>
      <c r="F88" s="5">
        <f>EconomicRates!C128</f>
        <v>3.5571999999999999E-2</v>
      </c>
      <c r="G88" s="5">
        <f>EconomicRates!D128</f>
        <v>7.0000000000000007E-2</v>
      </c>
      <c r="H88" s="5">
        <f t="shared" si="37"/>
        <v>0.12000000000000001</v>
      </c>
      <c r="I88" s="5">
        <f t="shared" si="38"/>
        <v>1.1200000000000001</v>
      </c>
      <c r="J88">
        <f t="shared" si="39"/>
        <v>0.89285714285714279</v>
      </c>
      <c r="K88">
        <f t="shared" si="47"/>
        <v>6.5534210687941824E-5</v>
      </c>
      <c r="L88" s="2">
        <v>85</v>
      </c>
      <c r="M88" s="6">
        <v>0.59247427200000002</v>
      </c>
      <c r="Q88" s="4">
        <f t="shared" si="48"/>
        <v>12.5</v>
      </c>
      <c r="R88">
        <f t="shared" si="28"/>
        <v>1000000</v>
      </c>
      <c r="S88">
        <f t="shared" si="29"/>
        <v>-54126.721366887527</v>
      </c>
      <c r="U88">
        <f t="shared" si="40"/>
        <v>0.59247427200000002</v>
      </c>
      <c r="V88">
        <f t="shared" si="41"/>
        <v>0.01</v>
      </c>
      <c r="W88">
        <f t="shared" si="42"/>
        <v>6.3841057159246168E-5</v>
      </c>
      <c r="X88">
        <f t="shared" si="43"/>
        <v>3.7824183864134762E-5</v>
      </c>
      <c r="Y88">
        <f t="shared" si="44"/>
        <v>6.3841057159246166E-7</v>
      </c>
      <c r="Z88">
        <f t="shared" si="45"/>
        <v>2.5378462723518946E-5</v>
      </c>
      <c r="AB88">
        <f t="shared" si="46"/>
        <v>-1.532739808741904</v>
      </c>
      <c r="AC88">
        <f t="shared" si="30"/>
        <v>-1.3736529805558515</v>
      </c>
      <c r="AE88">
        <f t="shared" si="31"/>
        <v>0</v>
      </c>
      <c r="AF88">
        <f t="shared" si="32"/>
        <v>0</v>
      </c>
      <c r="AG88">
        <f t="shared" si="32"/>
        <v>-3.172307840439868E-4</v>
      </c>
      <c r="AH88">
        <f t="shared" si="33"/>
        <v>-37.82418386413476</v>
      </c>
      <c r="AI88">
        <f t="shared" si="34"/>
        <v>-37.824501094918801</v>
      </c>
      <c r="AJ88">
        <f t="shared" si="35"/>
        <v>-0.15908682818605246</v>
      </c>
      <c r="AK88">
        <f t="shared" si="49"/>
        <v>-0.10729178661193328</v>
      </c>
      <c r="AL88">
        <f t="shared" si="26"/>
        <v>-38.090879709716788</v>
      </c>
      <c r="AN88">
        <f t="shared" si="36"/>
        <v>0</v>
      </c>
      <c r="AO88">
        <f t="shared" si="36"/>
        <v>0</v>
      </c>
      <c r="AP88">
        <f t="shared" si="36"/>
        <v>-2.0789469038239603E-8</v>
      </c>
      <c r="AQ88">
        <f t="shared" si="36"/>
        <v>-2.4787780344516569E-3</v>
      </c>
      <c r="AR88">
        <f t="shared" si="36"/>
        <v>-2.4787988239206951E-3</v>
      </c>
      <c r="AS88">
        <f t="shared" si="36"/>
        <v>-1.0425629716021164E-5</v>
      </c>
      <c r="AT88">
        <f t="shared" si="36"/>
        <v>-7.0312825489121314E-6</v>
      </c>
      <c r="AU88">
        <f t="shared" si="23"/>
        <v>-2.4962557361856283E-3</v>
      </c>
      <c r="AW88">
        <v>85</v>
      </c>
      <c r="AX88">
        <f>IF(Z88&gt;0, (R88*SUMPRODUCT(K88:$K$98, X88:$X$98)-K88*$AZ$3)/Z88, 0)</f>
        <v>-54126.721366887527</v>
      </c>
    </row>
    <row r="89" spans="5:50" x14ac:dyDescent="0.25">
      <c r="E89">
        <v>2089</v>
      </c>
      <c r="F89" s="5">
        <f>EconomicRates!C129</f>
        <v>3.5571999999999999E-2</v>
      </c>
      <c r="G89" s="5">
        <f>EconomicRates!D129</f>
        <v>7.0000000000000007E-2</v>
      </c>
      <c r="H89" s="5">
        <f t="shared" si="37"/>
        <v>0.12000000000000001</v>
      </c>
      <c r="I89" s="5">
        <f t="shared" si="38"/>
        <v>1.1200000000000001</v>
      </c>
      <c r="J89">
        <f t="shared" si="39"/>
        <v>0.89285714285714279</v>
      </c>
      <c r="K89">
        <f t="shared" si="47"/>
        <v>5.851268811423377E-5</v>
      </c>
      <c r="L89" s="2">
        <v>86</v>
      </c>
      <c r="M89" s="6">
        <v>0.62503115200000003</v>
      </c>
      <c r="Q89" s="4">
        <f t="shared" si="48"/>
        <v>12.5</v>
      </c>
      <c r="R89">
        <f t="shared" si="28"/>
        <v>1000000</v>
      </c>
      <c r="S89">
        <f t="shared" si="29"/>
        <v>-132638.17748241464</v>
      </c>
      <c r="U89">
        <f t="shared" si="40"/>
        <v>0.62503115200000003</v>
      </c>
      <c r="V89">
        <f t="shared" si="41"/>
        <v>0.01</v>
      </c>
      <c r="W89">
        <f t="shared" si="42"/>
        <v>2.5378462723518946E-5</v>
      </c>
      <c r="X89">
        <f t="shared" si="43"/>
        <v>1.5862329792070106E-5</v>
      </c>
      <c r="Y89">
        <f t="shared" si="44"/>
        <v>2.5378462723518943E-7</v>
      </c>
      <c r="Z89">
        <f t="shared" si="45"/>
        <v>9.2623483042136506E-6</v>
      </c>
      <c r="AB89">
        <f t="shared" si="46"/>
        <v>-1.3736529805558515</v>
      </c>
      <c r="AC89">
        <f t="shared" si="30"/>
        <v>-1.2285409982782325</v>
      </c>
      <c r="AE89">
        <f t="shared" si="31"/>
        <v>0</v>
      </c>
      <c r="AF89">
        <f t="shared" si="32"/>
        <v>0</v>
      </c>
      <c r="AG89">
        <f t="shared" si="32"/>
        <v>-1.1577935380267064E-4</v>
      </c>
      <c r="AH89">
        <f t="shared" si="33"/>
        <v>-15.862329792070106</v>
      </c>
      <c r="AI89">
        <f t="shared" si="34"/>
        <v>-15.862445571423908</v>
      </c>
      <c r="AJ89">
        <f t="shared" si="35"/>
        <v>-0.14511198227761901</v>
      </c>
      <c r="AK89">
        <f t="shared" si="49"/>
        <v>-9.6155708638909612E-2</v>
      </c>
      <c r="AL89">
        <f t="shared" si="26"/>
        <v>-16.103713262340438</v>
      </c>
      <c r="AN89">
        <f t="shared" si="36"/>
        <v>0</v>
      </c>
      <c r="AO89">
        <f t="shared" si="36"/>
        <v>0</v>
      </c>
      <c r="AP89">
        <f t="shared" si="36"/>
        <v>-6.7745612191231926E-9</v>
      </c>
      <c r="AQ89">
        <f t="shared" si="36"/>
        <v>-9.2814755588851679E-4</v>
      </c>
      <c r="AR89">
        <f t="shared" si="36"/>
        <v>-9.2815433044973587E-4</v>
      </c>
      <c r="AS89">
        <f t="shared" si="36"/>
        <v>-8.4908921606485399E-6</v>
      </c>
      <c r="AT89">
        <f t="shared" si="36"/>
        <v>-5.6263289899916518E-6</v>
      </c>
      <c r="AU89">
        <f t="shared" si="23"/>
        <v>-9.4227155160037611E-4</v>
      </c>
      <c r="AW89">
        <v>86</v>
      </c>
      <c r="AX89">
        <f>IF(Z89&gt;0, (R89*SUMPRODUCT(K89:$K$98, X89:$X$98)-K89*$AZ$3)/Z89, 0)</f>
        <v>-132638.17748241464</v>
      </c>
    </row>
    <row r="90" spans="5:50" x14ac:dyDescent="0.25">
      <c r="E90">
        <v>2090</v>
      </c>
      <c r="F90" s="5">
        <f>EconomicRates!C130</f>
        <v>3.5571999999999999E-2</v>
      </c>
      <c r="G90" s="5">
        <f>EconomicRates!D130</f>
        <v>7.0000000000000007E-2</v>
      </c>
      <c r="H90" s="5">
        <f t="shared" si="37"/>
        <v>0.12000000000000001</v>
      </c>
      <c r="I90" s="5">
        <f t="shared" si="38"/>
        <v>1.1200000000000001</v>
      </c>
      <c r="J90">
        <f t="shared" si="39"/>
        <v>0.89285714285714279</v>
      </c>
      <c r="K90">
        <f t="shared" si="47"/>
        <v>5.2243471530565862E-5</v>
      </c>
      <c r="L90" s="2">
        <v>87</v>
      </c>
      <c r="M90">
        <v>0.65741117999999998</v>
      </c>
      <c r="Q90" s="4">
        <f t="shared" si="48"/>
        <v>12.5</v>
      </c>
      <c r="R90">
        <f t="shared" si="28"/>
        <v>1000000</v>
      </c>
      <c r="S90">
        <f t="shared" si="29"/>
        <v>-356329.36866376142</v>
      </c>
      <c r="U90">
        <f t="shared" si="40"/>
        <v>0.65741117999999998</v>
      </c>
      <c r="V90">
        <f t="shared" si="41"/>
        <v>0.01</v>
      </c>
      <c r="W90">
        <f t="shared" si="42"/>
        <v>9.2623483042136506E-6</v>
      </c>
      <c r="X90">
        <f t="shared" si="43"/>
        <v>6.0891713282440948E-6</v>
      </c>
      <c r="Y90">
        <f t="shared" si="44"/>
        <v>9.2623483042136514E-8</v>
      </c>
      <c r="Z90">
        <f t="shared" si="45"/>
        <v>3.0805534929274194E-6</v>
      </c>
      <c r="AB90">
        <f t="shared" si="46"/>
        <v>-1.2285409982782325</v>
      </c>
      <c r="AC90">
        <f t="shared" si="30"/>
        <v>-1.0976916812697723</v>
      </c>
      <c r="AE90">
        <f t="shared" si="31"/>
        <v>0</v>
      </c>
      <c r="AF90">
        <f t="shared" si="32"/>
        <v>0</v>
      </c>
      <c r="AG90">
        <f t="shared" si="32"/>
        <v>-3.8506918661592741E-5</v>
      </c>
      <c r="AH90">
        <f t="shared" si="33"/>
        <v>-6.0891713282440945</v>
      </c>
      <c r="AI90">
        <f t="shared" si="34"/>
        <v>-6.0892098351627562</v>
      </c>
      <c r="AJ90">
        <f t="shared" si="35"/>
        <v>-0.13084931700846014</v>
      </c>
      <c r="AK90">
        <f t="shared" si="49"/>
        <v>-8.5997869879476288E-2</v>
      </c>
      <c r="AL90">
        <f t="shared" si="26"/>
        <v>-6.306057022050692</v>
      </c>
      <c r="AN90">
        <f t="shared" si="36"/>
        <v>0</v>
      </c>
      <c r="AO90">
        <f t="shared" si="36"/>
        <v>0</v>
      </c>
      <c r="AP90">
        <f t="shared" si="36"/>
        <v>-2.0117351088267356E-9</v>
      </c>
      <c r="AQ90">
        <f t="shared" si="36"/>
        <v>-3.1811944893185828E-4</v>
      </c>
      <c r="AR90">
        <f t="shared" si="36"/>
        <v>-3.1812146066696712E-4</v>
      </c>
      <c r="AS90">
        <f t="shared" si="36"/>
        <v>-6.8360225679254746E-6</v>
      </c>
      <c r="AT90">
        <f t="shared" si="36"/>
        <v>-4.4928272667377267E-6</v>
      </c>
      <c r="AU90">
        <f t="shared" si="23"/>
        <v>-3.2945031050163028E-4</v>
      </c>
      <c r="AW90">
        <v>87</v>
      </c>
      <c r="AX90">
        <f>IF(Z90&gt;0, (R90*SUMPRODUCT(K90:$K$98, X90:$X$98)-K90*$AZ$3)/Z90, 0)</f>
        <v>-356329.36866376142</v>
      </c>
    </row>
    <row r="91" spans="5:50" x14ac:dyDescent="0.25">
      <c r="E91">
        <v>2091</v>
      </c>
      <c r="F91" s="5">
        <f>EconomicRates!C131</f>
        <v>3.5571999999999999E-2</v>
      </c>
      <c r="G91" s="5">
        <f>EconomicRates!D131</f>
        <v>7.0000000000000007E-2</v>
      </c>
      <c r="H91" s="5">
        <f t="shared" si="37"/>
        <v>0.12000000000000001</v>
      </c>
      <c r="I91" s="5">
        <f t="shared" si="38"/>
        <v>1.1200000000000001</v>
      </c>
      <c r="J91">
        <f t="shared" si="39"/>
        <v>0.89285714285714279</v>
      </c>
      <c r="K91">
        <f t="shared" si="47"/>
        <v>4.6645956723719519E-5</v>
      </c>
      <c r="L91" s="2">
        <v>88</v>
      </c>
      <c r="M91">
        <v>0.68957421399999996</v>
      </c>
      <c r="Q91" s="4">
        <f t="shared" si="48"/>
        <v>12.5</v>
      </c>
      <c r="R91">
        <f t="shared" si="28"/>
        <v>1000000</v>
      </c>
      <c r="S91">
        <f t="shared" si="29"/>
        <v>-1059292.2395909957</v>
      </c>
      <c r="U91">
        <f t="shared" si="40"/>
        <v>0.68957421399999996</v>
      </c>
      <c r="V91">
        <f t="shared" si="41"/>
        <v>0.01</v>
      </c>
      <c r="W91">
        <f t="shared" si="42"/>
        <v>3.0805534929274194E-6</v>
      </c>
      <c r="X91">
        <f t="shared" si="43"/>
        <v>2.1242702535703798E-6</v>
      </c>
      <c r="Y91">
        <f t="shared" si="44"/>
        <v>3.0805534929274197E-8</v>
      </c>
      <c r="Z91">
        <f t="shared" si="45"/>
        <v>9.2547770442776538E-7</v>
      </c>
      <c r="AB91">
        <f t="shared" si="46"/>
        <v>-1.0976916812697723</v>
      </c>
      <c r="AC91">
        <f t="shared" si="30"/>
        <v>-0.98035135021482112</v>
      </c>
      <c r="AE91">
        <f t="shared" si="31"/>
        <v>0</v>
      </c>
      <c r="AF91">
        <f t="shared" si="32"/>
        <v>0</v>
      </c>
      <c r="AG91">
        <f t="shared" si="32"/>
        <v>-1.1568471305347067E-5</v>
      </c>
      <c r="AH91">
        <f t="shared" si="33"/>
        <v>-2.1242702535703799</v>
      </c>
      <c r="AI91">
        <f t="shared" si="34"/>
        <v>-2.1242818220416853</v>
      </c>
      <c r="AJ91">
        <f t="shared" si="35"/>
        <v>-0.11734033105495123</v>
      </c>
      <c r="AK91">
        <f t="shared" si="49"/>
        <v>-7.6838417688884067E-2</v>
      </c>
      <c r="AL91">
        <f t="shared" si="26"/>
        <v>-2.3184605707855201</v>
      </c>
      <c r="AN91">
        <f t="shared" si="36"/>
        <v>0</v>
      </c>
      <c r="AO91">
        <f t="shared" si="36"/>
        <v>0</v>
      </c>
      <c r="AP91">
        <f t="shared" si="36"/>
        <v>-5.3962241186881031E-10</v>
      </c>
      <c r="AQ91">
        <f t="shared" si="36"/>
        <v>-9.9088618317528631E-5</v>
      </c>
      <c r="AR91">
        <f t="shared" si="36"/>
        <v>-9.9089157939940504E-5</v>
      </c>
      <c r="AS91">
        <f t="shared" si="36"/>
        <v>-5.4734520043361765E-6</v>
      </c>
      <c r="AT91">
        <f t="shared" si="36"/>
        <v>-3.5842015062347705E-6</v>
      </c>
      <c r="AU91">
        <f t="shared" si="23"/>
        <v>-1.0814681145051143E-4</v>
      </c>
      <c r="AW91">
        <v>88</v>
      </c>
      <c r="AX91">
        <f>IF(Z91&gt;0, (R91*SUMPRODUCT(K91:$K$98, X91:$X$98)-K91*$AZ$3)/Z91, 0)</f>
        <v>-1059292.2395909957</v>
      </c>
    </row>
    <row r="92" spans="5:50" x14ac:dyDescent="0.25">
      <c r="E92">
        <v>2092</v>
      </c>
      <c r="F92" s="5">
        <f>EconomicRates!C132</f>
        <v>3.5571999999999999E-2</v>
      </c>
      <c r="G92" s="5">
        <f>EconomicRates!D132</f>
        <v>7.0000000000000007E-2</v>
      </c>
      <c r="H92" s="5">
        <f t="shared" si="37"/>
        <v>0.12000000000000001</v>
      </c>
      <c r="I92" s="5">
        <f t="shared" si="38"/>
        <v>1.1200000000000001</v>
      </c>
      <c r="J92">
        <f t="shared" si="39"/>
        <v>0.89285714285714279</v>
      </c>
      <c r="K92">
        <f t="shared" si="47"/>
        <v>4.1648175646178136E-5</v>
      </c>
      <c r="L92" s="2">
        <v>89</v>
      </c>
      <c r="M92">
        <v>0.72148010799999995</v>
      </c>
      <c r="Q92" s="4">
        <f t="shared" si="48"/>
        <v>12.5</v>
      </c>
      <c r="R92">
        <f t="shared" si="28"/>
        <v>1000000</v>
      </c>
      <c r="S92">
        <f t="shared" si="29"/>
        <v>-3522599.3449869892</v>
      </c>
      <c r="U92">
        <f t="shared" si="40"/>
        <v>0.72148010799999995</v>
      </c>
      <c r="V92">
        <f t="shared" si="41"/>
        <v>0.01</v>
      </c>
      <c r="W92">
        <f t="shared" si="42"/>
        <v>9.2547770442776538E-7</v>
      </c>
      <c r="X92">
        <f t="shared" si="43"/>
        <v>6.6771375414213615E-7</v>
      </c>
      <c r="Y92">
        <f t="shared" si="44"/>
        <v>9.2547770442776539E-9</v>
      </c>
      <c r="Z92">
        <f t="shared" si="45"/>
        <v>2.4850917324135157E-7</v>
      </c>
      <c r="AB92">
        <f t="shared" si="46"/>
        <v>-0.98035135021482112</v>
      </c>
      <c r="AC92">
        <f t="shared" si="30"/>
        <v>-0.87539825088324319</v>
      </c>
      <c r="AE92">
        <f t="shared" si="31"/>
        <v>0</v>
      </c>
      <c r="AF92">
        <f t="shared" si="32"/>
        <v>0</v>
      </c>
      <c r="AG92">
        <f t="shared" si="32"/>
        <v>-3.1063646655168947E-6</v>
      </c>
      <c r="AH92">
        <f t="shared" si="33"/>
        <v>-0.66771375414213618</v>
      </c>
      <c r="AI92">
        <f t="shared" si="34"/>
        <v>-0.66771686050680168</v>
      </c>
      <c r="AJ92">
        <f t="shared" si="35"/>
        <v>-0.10495309933157793</v>
      </c>
      <c r="AK92">
        <f t="shared" si="49"/>
        <v>-6.8624594515037482E-2</v>
      </c>
      <c r="AL92">
        <f t="shared" si="26"/>
        <v>-0.84129455435341705</v>
      </c>
      <c r="AN92">
        <f t="shared" si="36"/>
        <v>0</v>
      </c>
      <c r="AO92">
        <f t="shared" si="36"/>
        <v>0</v>
      </c>
      <c r="AP92">
        <f t="shared" si="36"/>
        <v>-1.2937442121052902E-10</v>
      </c>
      <c r="AQ92">
        <f t="shared" si="36"/>
        <v>-2.7809059713880692E-5</v>
      </c>
      <c r="AR92">
        <f t="shared" si="36"/>
        <v>-2.7809189088301902E-5</v>
      </c>
      <c r="AS92">
        <f t="shared" si="36"/>
        <v>-4.3711051155723389E-6</v>
      </c>
      <c r="AT92">
        <f t="shared" si="36"/>
        <v>-2.8580891660100336E-6</v>
      </c>
      <c r="AU92">
        <f t="shared" si="23"/>
        <v>-3.5038383369884272E-5</v>
      </c>
      <c r="AW92">
        <v>89</v>
      </c>
      <c r="AX92">
        <f>IF(Z92&gt;0, (R92*SUMPRODUCT(K92:$K$98, X92:$X$98)-K92*$AZ$3)/Z92, 0)</f>
        <v>-3522599.3449869892</v>
      </c>
    </row>
    <row r="93" spans="5:50" x14ac:dyDescent="0.25">
      <c r="E93">
        <v>2093</v>
      </c>
      <c r="F93" s="5">
        <f>EconomicRates!C133</f>
        <v>3.5571999999999999E-2</v>
      </c>
      <c r="G93" s="5">
        <f>EconomicRates!D133</f>
        <v>7.0000000000000007E-2</v>
      </c>
      <c r="H93" s="5">
        <f t="shared" si="37"/>
        <v>0.12000000000000001</v>
      </c>
      <c r="I93" s="5">
        <f t="shared" si="38"/>
        <v>1.1200000000000001</v>
      </c>
      <c r="J93">
        <f t="shared" si="39"/>
        <v>0.89285714285714279</v>
      </c>
      <c r="K93">
        <f t="shared" si="47"/>
        <v>3.7185871112659048E-5</v>
      </c>
      <c r="L93" s="2">
        <v>90</v>
      </c>
      <c r="M93">
        <v>0.75308980400000003</v>
      </c>
      <c r="Q93" s="4">
        <f t="shared" si="48"/>
        <v>12.5</v>
      </c>
      <c r="R93">
        <f t="shared" si="28"/>
        <v>1000000</v>
      </c>
      <c r="S93">
        <f t="shared" si="29"/>
        <v>-13276229.31576643</v>
      </c>
      <c r="U93">
        <f t="shared" si="40"/>
        <v>0.75308980400000003</v>
      </c>
      <c r="V93">
        <f t="shared" si="41"/>
        <v>0.01</v>
      </c>
      <c r="W93">
        <f t="shared" si="42"/>
        <v>2.4850917324135157E-7</v>
      </c>
      <c r="X93">
        <f t="shared" si="43"/>
        <v>1.8714972456853151E-7</v>
      </c>
      <c r="Y93">
        <f t="shared" si="44"/>
        <v>2.4850917324135155E-9</v>
      </c>
      <c r="Z93">
        <f t="shared" si="45"/>
        <v>5.8874356940406533E-8</v>
      </c>
      <c r="AB93">
        <f t="shared" si="46"/>
        <v>-0.87539825088324319</v>
      </c>
      <c r="AC93">
        <f t="shared" si="30"/>
        <v>-0.781629463559122</v>
      </c>
      <c r="AE93">
        <f t="shared" si="31"/>
        <v>0</v>
      </c>
      <c r="AF93">
        <f t="shared" si="32"/>
        <v>0</v>
      </c>
      <c r="AG93">
        <f t="shared" si="32"/>
        <v>-7.3592946175508165E-7</v>
      </c>
      <c r="AH93">
        <f t="shared" si="33"/>
        <v>-0.18714972456853152</v>
      </c>
      <c r="AI93">
        <f t="shared" si="34"/>
        <v>-0.18715046049799328</v>
      </c>
      <c r="AJ93">
        <f t="shared" si="35"/>
        <v>-9.3768787324121194E-2</v>
      </c>
      <c r="AK93">
        <f t="shared" si="49"/>
        <v>-6.1277877561827031E-2</v>
      </c>
      <c r="AL93">
        <f t="shared" si="26"/>
        <v>-0.34219712538394148</v>
      </c>
      <c r="AN93">
        <f t="shared" si="36"/>
        <v>0</v>
      </c>
      <c r="AO93">
        <f t="shared" si="36"/>
        <v>0</v>
      </c>
      <c r="AP93">
        <f t="shared" si="36"/>
        <v>-2.7366178112833011E-11</v>
      </c>
      <c r="AQ93">
        <f t="shared" si="36"/>
        <v>-6.9593255365750531E-6</v>
      </c>
      <c r="AR93">
        <f t="shared" si="36"/>
        <v>-6.9593529027531667E-6</v>
      </c>
      <c r="AS93">
        <f t="shared" si="36"/>
        <v>-3.4868740398251083E-6</v>
      </c>
      <c r="AT93">
        <f t="shared" si="36"/>
        <v>-2.278671257071402E-6</v>
      </c>
      <c r="AU93">
        <f t="shared" si="23"/>
        <v>-1.2724898199649676E-5</v>
      </c>
      <c r="AW93">
        <v>90</v>
      </c>
      <c r="AX93">
        <f>IF(Z93&gt;0, (R93*SUMPRODUCT(K93:$K$98, X93:$X$98)-K93*$AZ$3)/Z93, 0)</f>
        <v>-13276229.31576643</v>
      </c>
    </row>
    <row r="94" spans="5:50" x14ac:dyDescent="0.25">
      <c r="E94">
        <v>2094</v>
      </c>
      <c r="F94" s="5">
        <f>EconomicRates!C134</f>
        <v>3.5571999999999999E-2</v>
      </c>
      <c r="G94" s="5">
        <f>EconomicRates!D134</f>
        <v>7.0000000000000007E-2</v>
      </c>
      <c r="H94" s="5">
        <f t="shared" si="37"/>
        <v>0.12000000000000001</v>
      </c>
      <c r="I94" s="5">
        <f t="shared" si="38"/>
        <v>1.1200000000000001</v>
      </c>
      <c r="J94">
        <f t="shared" si="39"/>
        <v>0.89285714285714279</v>
      </c>
      <c r="K94">
        <f t="shared" si="47"/>
        <v>3.3201670636302719E-5</v>
      </c>
      <c r="L94" s="2">
        <v>91</v>
      </c>
      <c r="M94">
        <v>0.78453892300000005</v>
      </c>
      <c r="Q94" s="4">
        <f t="shared" si="48"/>
        <v>12.5</v>
      </c>
      <c r="R94">
        <f t="shared" si="28"/>
        <v>1000000</v>
      </c>
      <c r="S94">
        <f t="shared" si="29"/>
        <v>-57694033.670014359</v>
      </c>
      <c r="U94">
        <f t="shared" si="40"/>
        <v>0.78453892300000005</v>
      </c>
      <c r="V94">
        <f t="shared" si="41"/>
        <v>0.01</v>
      </c>
      <c r="W94">
        <f t="shared" si="42"/>
        <v>5.8874356940406533E-8</v>
      </c>
      <c r="X94">
        <f t="shared" si="43"/>
        <v>4.6189224586344121E-8</v>
      </c>
      <c r="Y94">
        <f t="shared" si="44"/>
        <v>5.8874356940406533E-10</v>
      </c>
      <c r="Z94">
        <f t="shared" si="45"/>
        <v>1.2096388784658347E-8</v>
      </c>
      <c r="AB94">
        <f t="shared" si="46"/>
        <v>-0.781629463559122</v>
      </c>
      <c r="AC94">
        <f t="shared" si="30"/>
        <v>-0.69788946182766276</v>
      </c>
      <c r="AE94">
        <f t="shared" si="31"/>
        <v>0</v>
      </c>
      <c r="AF94">
        <f t="shared" si="32"/>
        <v>0</v>
      </c>
      <c r="AG94">
        <f t="shared" si="32"/>
        <v>-1.5120485980822934E-7</v>
      </c>
      <c r="AH94">
        <f t="shared" si="33"/>
        <v>-4.618922458634412E-2</v>
      </c>
      <c r="AI94">
        <f t="shared" si="34"/>
        <v>-4.6189375791203927E-2</v>
      </c>
      <c r="AJ94">
        <f t="shared" si="35"/>
        <v>-8.3740001731459235E-2</v>
      </c>
      <c r="AK94">
        <f t="shared" si="49"/>
        <v>-5.4714062449138547E-2</v>
      </c>
      <c r="AL94">
        <f t="shared" si="26"/>
        <v>-0.18464343997180169</v>
      </c>
      <c r="AN94">
        <f t="shared" si="36"/>
        <v>0</v>
      </c>
      <c r="AO94">
        <f t="shared" si="36"/>
        <v>0</v>
      </c>
      <c r="AP94">
        <f t="shared" si="36"/>
        <v>-5.0202539539611575E-12</v>
      </c>
      <c r="AQ94">
        <f t="shared" si="36"/>
        <v>-1.5335594216620131E-6</v>
      </c>
      <c r="AR94">
        <f t="shared" si="36"/>
        <v>-1.5335644419159671E-6</v>
      </c>
      <c r="AS94">
        <f t="shared" si="36"/>
        <v>-2.7803079565713287E-6</v>
      </c>
      <c r="AT94">
        <f t="shared" si="36"/>
        <v>-1.8165982806103965E-6</v>
      </c>
      <c r="AU94">
        <f t="shared" si="23"/>
        <v>-6.1304706790976917E-6</v>
      </c>
      <c r="AW94">
        <v>91</v>
      </c>
      <c r="AX94">
        <f>IF(Z94&gt;0, (R94*SUMPRODUCT(K94:$K$98, X94:$X$98)-K94*$AZ$3)/Z94, 0)</f>
        <v>-57694033.670014359</v>
      </c>
    </row>
    <row r="95" spans="5:50" x14ac:dyDescent="0.25">
      <c r="E95">
        <v>2095</v>
      </c>
      <c r="F95" s="5">
        <f>EconomicRates!C135</f>
        <v>3.5571999999999999E-2</v>
      </c>
      <c r="G95" s="5">
        <f>EconomicRates!D135</f>
        <v>7.0000000000000007E-2</v>
      </c>
      <c r="H95" s="5">
        <f t="shared" si="37"/>
        <v>0.12000000000000001</v>
      </c>
      <c r="I95" s="5">
        <f t="shared" si="38"/>
        <v>1.1200000000000001</v>
      </c>
      <c r="J95">
        <f t="shared" si="39"/>
        <v>0.89285714285714279</v>
      </c>
      <c r="K95">
        <f t="shared" si="47"/>
        <v>2.9644348782413141E-5</v>
      </c>
      <c r="L95" s="2">
        <v>92</v>
      </c>
      <c r="M95">
        <v>0.81598695700000001</v>
      </c>
      <c r="Q95" s="4">
        <f t="shared" si="48"/>
        <v>12.5</v>
      </c>
      <c r="R95">
        <f t="shared" si="28"/>
        <v>1000000</v>
      </c>
      <c r="S95">
        <f t="shared" si="29"/>
        <v>-296027466.090904</v>
      </c>
      <c r="U95">
        <f t="shared" si="40"/>
        <v>0.81598695700000001</v>
      </c>
      <c r="V95">
        <f t="shared" si="41"/>
        <v>0.01</v>
      </c>
      <c r="W95">
        <f t="shared" si="42"/>
        <v>1.2096388784658347E-8</v>
      </c>
      <c r="X95">
        <f t="shared" si="43"/>
        <v>9.8704954750822933E-9</v>
      </c>
      <c r="Y95">
        <f t="shared" si="44"/>
        <v>1.2096388784658347E-10</v>
      </c>
      <c r="Z95">
        <f t="shared" si="45"/>
        <v>2.10492942172947E-9</v>
      </c>
      <c r="AB95">
        <f t="shared" si="46"/>
        <v>-0.69788946182766276</v>
      </c>
      <c r="AC95">
        <f t="shared" si="30"/>
        <v>-0.62311692301476684</v>
      </c>
      <c r="AE95">
        <f t="shared" si="31"/>
        <v>0</v>
      </c>
      <c r="AF95">
        <f t="shared" si="32"/>
        <v>0</v>
      </c>
      <c r="AG95">
        <f t="shared" si="32"/>
        <v>-2.6311617771618376E-8</v>
      </c>
      <c r="AH95">
        <f t="shared" si="33"/>
        <v>-9.8704954750822929E-3</v>
      </c>
      <c r="AI95">
        <f t="shared" si="34"/>
        <v>-9.8705217867000646E-3</v>
      </c>
      <c r="AJ95">
        <f t="shared" si="35"/>
        <v>-7.4772538812895917E-2</v>
      </c>
      <c r="AK95">
        <f t="shared" si="49"/>
        <v>-4.8852262327936401E-2</v>
      </c>
      <c r="AL95">
        <f t="shared" si="26"/>
        <v>-0.13349532292753238</v>
      </c>
      <c r="AN95">
        <f t="shared" si="36"/>
        <v>0</v>
      </c>
      <c r="AO95">
        <f t="shared" si="36"/>
        <v>0</v>
      </c>
      <c r="AP95">
        <f t="shared" si="36"/>
        <v>-7.7999077425139512E-13</v>
      </c>
      <c r="AQ95">
        <f t="shared" si="36"/>
        <v>-2.9260441051857016E-7</v>
      </c>
      <c r="AR95">
        <f t="shared" si="36"/>
        <v>-2.9260519050934446E-7</v>
      </c>
      <c r="AS95">
        <f t="shared" si="36"/>
        <v>-2.2165832199160105E-6</v>
      </c>
      <c r="AT95">
        <f t="shared" si="36"/>
        <v>-1.4481935032592889E-6</v>
      </c>
      <c r="AU95">
        <f t="shared" si="23"/>
        <v>-3.9573819136846435E-6</v>
      </c>
      <c r="AW95">
        <v>92</v>
      </c>
      <c r="AX95">
        <f>IF(Z95&gt;0, (R95*SUMPRODUCT(K95:$K$98, X95:$X$98)-K95*$AZ$3)/Z95, 0)</f>
        <v>-296027466.090904</v>
      </c>
    </row>
    <row r="96" spans="5:50" x14ac:dyDescent="0.25">
      <c r="E96">
        <v>2096</v>
      </c>
      <c r="F96" s="5">
        <f>EconomicRates!C136</f>
        <v>3.5571999999999999E-2</v>
      </c>
      <c r="G96" s="5">
        <f>EconomicRates!D136</f>
        <v>7.0000000000000007E-2</v>
      </c>
      <c r="H96" s="5">
        <f t="shared" si="37"/>
        <v>0.12000000000000001</v>
      </c>
      <c r="I96" s="5">
        <f t="shared" si="38"/>
        <v>1.1200000000000001</v>
      </c>
      <c r="J96">
        <f t="shared" si="39"/>
        <v>0.89285714285714279</v>
      </c>
      <c r="K96">
        <f t="shared" si="47"/>
        <v>2.6468168555726015E-5</v>
      </c>
      <c r="L96" s="2">
        <v>93</v>
      </c>
      <c r="M96">
        <v>0.84743607600000004</v>
      </c>
      <c r="Q96" s="4">
        <f t="shared" si="48"/>
        <v>12.5</v>
      </c>
      <c r="R96">
        <f t="shared" si="28"/>
        <v>1000000</v>
      </c>
      <c r="S96">
        <f t="shared" si="29"/>
        <v>-1853977861.469135</v>
      </c>
      <c r="U96">
        <f t="shared" si="40"/>
        <v>0.84743607600000004</v>
      </c>
      <c r="V96">
        <f t="shared" si="41"/>
        <v>0.01</v>
      </c>
      <c r="W96">
        <f t="shared" si="42"/>
        <v>2.10492942172947E-9</v>
      </c>
      <c r="X96">
        <f t="shared" si="43"/>
        <v>1.7837931294073714E-9</v>
      </c>
      <c r="Y96">
        <f t="shared" si="44"/>
        <v>2.1049294217294699E-11</v>
      </c>
      <c r="Z96">
        <f t="shared" si="45"/>
        <v>3.0008699810480392E-10</v>
      </c>
      <c r="AB96">
        <f t="shared" si="46"/>
        <v>-0.62311692301476684</v>
      </c>
      <c r="AC96">
        <f t="shared" si="30"/>
        <v>-0.55635465100103676</v>
      </c>
      <c r="AE96">
        <f t="shared" si="31"/>
        <v>0</v>
      </c>
      <c r="AF96">
        <f t="shared" si="32"/>
        <v>0</v>
      </c>
      <c r="AG96">
        <f t="shared" si="32"/>
        <v>-3.7510874763100491E-9</v>
      </c>
      <c r="AH96">
        <f t="shared" si="33"/>
        <v>-1.7837931294073714E-3</v>
      </c>
      <c r="AI96">
        <f t="shared" si="34"/>
        <v>-1.7837968804948476E-3</v>
      </c>
      <c r="AJ96">
        <f t="shared" si="35"/>
        <v>-6.6762272013730084E-2</v>
      </c>
      <c r="AK96">
        <f t="shared" si="49"/>
        <v>-4.3618184611033686E-2</v>
      </c>
      <c r="AL96">
        <f t="shared" si="26"/>
        <v>-0.11216425350525862</v>
      </c>
      <c r="AN96">
        <f t="shared" si="36"/>
        <v>0</v>
      </c>
      <c r="AO96">
        <f t="shared" si="36"/>
        <v>0</v>
      </c>
      <c r="AP96">
        <f t="shared" si="36"/>
        <v>-9.9284415590247301E-14</v>
      </c>
      <c r="AQ96">
        <f t="shared" si="36"/>
        <v>-4.7213737217700293E-8</v>
      </c>
      <c r="AR96">
        <f t="shared" si="36"/>
        <v>-4.7213836502115886E-8</v>
      </c>
      <c r="AS96">
        <f t="shared" si="36"/>
        <v>-1.7670750688226375E-6</v>
      </c>
      <c r="AT96">
        <f t="shared" si="36"/>
        <v>-1.1544934623796142E-6</v>
      </c>
      <c r="AU96">
        <f t="shared" si="23"/>
        <v>-2.9687823677043676E-6</v>
      </c>
      <c r="AW96">
        <v>93</v>
      </c>
      <c r="AX96">
        <f>IF(Z96&gt;0, (R96*SUMPRODUCT(K96:$K$98, X96:$X$98)-K96*$AZ$3)/Z96, 0)</f>
        <v>-1853977861.469135</v>
      </c>
    </row>
    <row r="97" spans="5:50" x14ac:dyDescent="0.25">
      <c r="E97">
        <v>2097</v>
      </c>
      <c r="F97" s="5">
        <f>EconomicRates!C137</f>
        <v>3.5571999999999999E-2</v>
      </c>
      <c r="G97" s="5">
        <f>EconomicRates!D137</f>
        <v>7.0000000000000007E-2</v>
      </c>
      <c r="H97" s="5">
        <f t="shared" si="37"/>
        <v>0.12000000000000001</v>
      </c>
      <c r="I97" s="5">
        <f t="shared" si="38"/>
        <v>1.1200000000000001</v>
      </c>
      <c r="J97">
        <f t="shared" si="39"/>
        <v>0.89285714285714279</v>
      </c>
      <c r="K97">
        <f t="shared" si="47"/>
        <v>2.3632293353326799E-5</v>
      </c>
      <c r="L97" s="2">
        <v>94</v>
      </c>
      <c r="M97">
        <v>0.87888519499999995</v>
      </c>
      <c r="Q97" s="4">
        <f t="shared" si="48"/>
        <v>12.5</v>
      </c>
      <c r="R97">
        <f t="shared" si="28"/>
        <v>1000000</v>
      </c>
      <c r="S97">
        <f t="shared" si="29"/>
        <v>-14897542360.007719</v>
      </c>
      <c r="U97">
        <f t="shared" si="40"/>
        <v>0.87888519499999995</v>
      </c>
      <c r="V97">
        <f t="shared" si="41"/>
        <v>0.01</v>
      </c>
      <c r="W97">
        <f t="shared" si="42"/>
        <v>3.0008699810480392E-10</v>
      </c>
      <c r="X97">
        <f t="shared" si="43"/>
        <v>2.637420198463052E-10</v>
      </c>
      <c r="Y97">
        <f t="shared" si="44"/>
        <v>3.0008699810480392E-12</v>
      </c>
      <c r="Z97">
        <f t="shared" si="45"/>
        <v>3.3344108277450676E-11</v>
      </c>
      <c r="AB97">
        <f t="shared" si="46"/>
        <v>-0.55635465100103676</v>
      </c>
      <c r="AC97">
        <f t="shared" si="30"/>
        <v>-0.49674526552000547</v>
      </c>
      <c r="AE97">
        <f t="shared" si="31"/>
        <v>0</v>
      </c>
      <c r="AF97">
        <f t="shared" si="32"/>
        <v>0</v>
      </c>
      <c r="AG97">
        <f t="shared" si="32"/>
        <v>-4.1680135346813346E-10</v>
      </c>
      <c r="AH97">
        <f t="shared" si="33"/>
        <v>-2.6374201984630518E-4</v>
      </c>
      <c r="AI97">
        <f t="shared" si="34"/>
        <v>-2.6374243664765865E-4</v>
      </c>
      <c r="AJ97">
        <f t="shared" si="35"/>
        <v>-5.9609385481031285E-2</v>
      </c>
      <c r="AK97">
        <f t="shared" si="49"/>
        <v>-3.8944825570072575E-2</v>
      </c>
      <c r="AL97">
        <f t="shared" si="26"/>
        <v>-9.881795348775152E-2</v>
      </c>
      <c r="AN97">
        <f t="shared" si="36"/>
        <v>0</v>
      </c>
      <c r="AO97">
        <f t="shared" si="36"/>
        <v>0</v>
      </c>
      <c r="AP97">
        <f t="shared" si="36"/>
        <v>-9.8499718552225833E-15</v>
      </c>
      <c r="AQ97">
        <f t="shared" si="36"/>
        <v>-6.2328287826068223E-9</v>
      </c>
      <c r="AR97">
        <f t="shared" si="36"/>
        <v>-6.2328386325786773E-9</v>
      </c>
      <c r="AS97">
        <f t="shared" si="36"/>
        <v>-1.4087064842992707E-6</v>
      </c>
      <c r="AT97">
        <f t="shared" si="36"/>
        <v>-9.2035554246609766E-7</v>
      </c>
      <c r="AU97">
        <f t="shared" si="23"/>
        <v>-2.3352948653979469E-6</v>
      </c>
      <c r="AW97">
        <v>94</v>
      </c>
      <c r="AX97">
        <f>IF(Z97&gt;0, (R97*SUMPRODUCT(K97:$K$98, X97:$X$98)-K97*$AZ$3)/Z97, 0)</f>
        <v>-14897542360.007719</v>
      </c>
    </row>
    <row r="98" spans="5:50" x14ac:dyDescent="0.25">
      <c r="E98">
        <v>2098</v>
      </c>
      <c r="F98" s="5">
        <f>EconomicRates!C138</f>
        <v>3.5571999999999999E-2</v>
      </c>
      <c r="G98" s="5">
        <f>EconomicRates!D138</f>
        <v>7.0000000000000007E-2</v>
      </c>
      <c r="H98" s="5">
        <f t="shared" si="37"/>
        <v>0.12000000000000001</v>
      </c>
      <c r="I98" s="5">
        <f t="shared" si="38"/>
        <v>1.1200000000000001</v>
      </c>
      <c r="J98">
        <f t="shared" si="39"/>
        <v>0.89285714285714279</v>
      </c>
      <c r="K98">
        <f t="shared" si="47"/>
        <v>2.1100261922613211E-5</v>
      </c>
      <c r="L98" s="2">
        <v>95</v>
      </c>
      <c r="M98">
        <v>1</v>
      </c>
      <c r="Q98" s="4">
        <f t="shared" si="48"/>
        <v>12.5</v>
      </c>
      <c r="R98">
        <f t="shared" si="28"/>
        <v>1000000</v>
      </c>
      <c r="S98">
        <f t="shared" si="29"/>
        <v>0</v>
      </c>
      <c r="U98">
        <f t="shared" si="40"/>
        <v>1</v>
      </c>
      <c r="V98">
        <f t="shared" si="41"/>
        <v>0.01</v>
      </c>
      <c r="W98">
        <f t="shared" si="42"/>
        <v>3.3344108277450676E-11</v>
      </c>
      <c r="X98">
        <f t="shared" si="43"/>
        <v>3.3344108277450676E-11</v>
      </c>
      <c r="Y98">
        <f t="shared" si="44"/>
        <v>3.3344108277450675E-13</v>
      </c>
      <c r="Z98">
        <f t="shared" si="45"/>
        <v>0</v>
      </c>
      <c r="AB98">
        <f t="shared" si="46"/>
        <v>-0.49674526552000547</v>
      </c>
      <c r="AC98">
        <f t="shared" si="30"/>
        <v>0</v>
      </c>
      <c r="AE98">
        <f t="shared" si="31"/>
        <v>0</v>
      </c>
      <c r="AF98">
        <f t="shared" si="32"/>
        <v>0</v>
      </c>
      <c r="AG98">
        <f t="shared" si="32"/>
        <v>0</v>
      </c>
      <c r="AH98">
        <f t="shared" si="33"/>
        <v>-3.3344108277450677E-5</v>
      </c>
      <c r="AI98">
        <f t="shared" si="34"/>
        <v>-3.3344108277450677E-5</v>
      </c>
      <c r="AJ98">
        <f t="shared" si="35"/>
        <v>-0.49674526552000547</v>
      </c>
      <c r="AK98">
        <f t="shared" si="49"/>
        <v>-3.4772168586400386E-2</v>
      </c>
      <c r="AL98">
        <f t="shared" si="26"/>
        <v>-0.53155077821468333</v>
      </c>
      <c r="AN98">
        <f t="shared" si="36"/>
        <v>0</v>
      </c>
      <c r="AO98">
        <f t="shared" si="36"/>
        <v>0</v>
      </c>
      <c r="AP98">
        <f t="shared" si="36"/>
        <v>0</v>
      </c>
      <c r="AQ98">
        <f t="shared" si="36"/>
        <v>-7.0356941823018451E-10</v>
      </c>
      <c r="AR98">
        <f t="shared" si="36"/>
        <v>-7.0356941823018451E-10</v>
      </c>
      <c r="AS98">
        <f t="shared" si="36"/>
        <v>-1.0481455211290161E-5</v>
      </c>
      <c r="AT98">
        <f t="shared" si="36"/>
        <v>-7.3370186479031133E-7</v>
      </c>
      <c r="AU98">
        <f t="shared" si="36"/>
        <v>-1.1215860645498702E-5</v>
      </c>
      <c r="AW98">
        <v>95</v>
      </c>
    </row>
    <row r="100" spans="5:50" x14ac:dyDescent="0.25">
      <c r="AN100" s="8">
        <f t="shared" ref="AN100:AU100" si="50">SUM(AN3:AN98)</f>
        <v>33705.279197388976</v>
      </c>
      <c r="AO100" s="8">
        <f t="shared" si="50"/>
        <v>-3370.5279197388977</v>
      </c>
      <c r="AP100" s="8">
        <f t="shared" si="50"/>
        <v>-181.90849551298294</v>
      </c>
      <c r="AQ100" s="8">
        <f t="shared" si="50"/>
        <v>-21019.765836076815</v>
      </c>
      <c r="AR100" s="8">
        <f t="shared" si="50"/>
        <v>9133.0769460602678</v>
      </c>
      <c r="AS100" s="8">
        <f t="shared" si="50"/>
        <v>-1118.4123658703336</v>
      </c>
      <c r="AT100" s="8">
        <f t="shared" si="50"/>
        <v>652.40721342436041</v>
      </c>
      <c r="AU100" s="8">
        <f t="shared" si="50"/>
        <v>8667.0717936143137</v>
      </c>
    </row>
  </sheetData>
  <conditionalFormatting sqref="AN100:AU100">
    <cfRule type="cellIs" dxfId="7" priority="1" operator="lessThan">
      <formula>0</formula>
    </cfRule>
  </conditionalFormatting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4BC36D-6B5D-4968-BA61-0623DF50D285}">
  <dimension ref="A1:AZ164"/>
  <sheetViews>
    <sheetView workbookViewId="0">
      <selection activeCell="J53" sqref="J53"/>
    </sheetView>
  </sheetViews>
  <sheetFormatPr defaultRowHeight="15" x14ac:dyDescent="0.25"/>
  <cols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47" width="9.140625" bestFit="1" customWidth="1"/>
  </cols>
  <sheetData>
    <row r="1" spans="1:52" x14ac:dyDescent="0.25">
      <c r="A1" t="s">
        <v>41</v>
      </c>
      <c r="Q1" t="s">
        <v>1</v>
      </c>
      <c r="W1" t="s">
        <v>2</v>
      </c>
      <c r="AB1" t="s">
        <v>45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47</v>
      </c>
    </row>
    <row r="3" spans="1:52" x14ac:dyDescent="0.25">
      <c r="A3" t="s">
        <v>36</v>
      </c>
      <c r="C3" s="2">
        <f>'S.35.04.E'!C3*(1+C12)</f>
        <v>38483.329395463057</v>
      </c>
      <c r="K3">
        <v>1</v>
      </c>
      <c r="L3" s="2">
        <v>0</v>
      </c>
      <c r="O3">
        <f>$C$3</f>
        <v>38483.329395463057</v>
      </c>
      <c r="P3">
        <f>O3*C5</f>
        <v>3848.3329395463061</v>
      </c>
      <c r="Q3" s="4">
        <f>B8</f>
        <v>100</v>
      </c>
      <c r="R3">
        <f t="shared" ref="R3:R66" si="0">$C$6</f>
        <v>1000000</v>
      </c>
      <c r="S3">
        <f t="shared" ref="S3:S66" si="1">AX3</f>
        <v>0</v>
      </c>
      <c r="W3">
        <v>1</v>
      </c>
      <c r="Z3">
        <v>1</v>
      </c>
      <c r="AC3">
        <f t="shared" ref="AC3:AC66" si="2">S3*Z3</f>
        <v>0</v>
      </c>
      <c r="AE3">
        <f t="shared" ref="AE3:AE66" si="3">$Z3*O3</f>
        <v>38483.329395463057</v>
      </c>
      <c r="AF3">
        <f t="shared" ref="AF3:AG34" si="4">-$Z3*P3</f>
        <v>-3848.3329395463061</v>
      </c>
      <c r="AG3">
        <f t="shared" si="4"/>
        <v>-100</v>
      </c>
      <c r="AH3">
        <f t="shared" ref="AH3:AH66" si="5">-X3*R3</f>
        <v>0</v>
      </c>
      <c r="AI3">
        <f t="shared" ref="AI3:AI34" si="6">SUM(AE3:AH3)</f>
        <v>34534.996455916749</v>
      </c>
      <c r="AJ3">
        <f t="shared" ref="AJ3:AJ66" si="7">AB3-AC3</f>
        <v>0</v>
      </c>
      <c r="AL3">
        <f t="shared" ref="AL3:AL34" si="8">SUM(AI3:AK3)</f>
        <v>34534.996455916749</v>
      </c>
      <c r="AN3">
        <f t="shared" ref="AN3:AU34" si="9">AE3*$K3</f>
        <v>38483.329395463057</v>
      </c>
      <c r="AO3">
        <f t="shared" si="9"/>
        <v>-3848.3329395463061</v>
      </c>
      <c r="AP3">
        <f t="shared" si="9"/>
        <v>-100</v>
      </c>
      <c r="AQ3">
        <f t="shared" si="9"/>
        <v>0</v>
      </c>
      <c r="AR3">
        <f t="shared" si="9"/>
        <v>34534.996455916749</v>
      </c>
      <c r="AS3">
        <f t="shared" si="9"/>
        <v>0</v>
      </c>
      <c r="AT3">
        <f t="shared" si="9"/>
        <v>0</v>
      </c>
      <c r="AU3">
        <f t="shared" si="9"/>
        <v>34534.996455916749</v>
      </c>
      <c r="AW3">
        <v>0</v>
      </c>
      <c r="AX3">
        <f>IF(Z3&gt;0, (R3*SUMPRODUCT(K3:$K$98, X3:$X$98)-K3*$AZ$3)/Z3, 0)</f>
        <v>0</v>
      </c>
      <c r="AZ3">
        <f>C6*SUMPRODUCT(X4:X89, K4:K89)/1</f>
        <v>23776.077347314411</v>
      </c>
    </row>
    <row r="4" spans="1:52" x14ac:dyDescent="0.25">
      <c r="A4" t="s">
        <v>14</v>
      </c>
      <c r="C4" t="s">
        <v>37</v>
      </c>
      <c r="E4">
        <v>2004</v>
      </c>
      <c r="F4" s="5">
        <f>EconomicRates!C44</f>
        <v>3.5571999999999999E-2</v>
      </c>
      <c r="G4" s="5">
        <f>EconomicRates!D44</f>
        <v>7.0000000000000007E-2</v>
      </c>
      <c r="H4" s="5">
        <f t="shared" ref="H4:H67" si="10">G4+$C$9</f>
        <v>0.12000000000000001</v>
      </c>
      <c r="I4" s="5">
        <f t="shared" ref="I4:I67" si="11">1+H4</f>
        <v>1.1200000000000001</v>
      </c>
      <c r="J4">
        <f t="shared" ref="J4:J67" si="12">1/I4</f>
        <v>0.89285714285714279</v>
      </c>
      <c r="K4">
        <f>J4</f>
        <v>0.89285714285714279</v>
      </c>
      <c r="L4" s="2">
        <v>1</v>
      </c>
      <c r="M4" s="6">
        <f t="array" ref="M4:M89">Mortalities!B11:B96</f>
        <v>2.676E-3</v>
      </c>
      <c r="R4">
        <f t="shared" si="0"/>
        <v>1000000</v>
      </c>
      <c r="S4">
        <f t="shared" si="1"/>
        <v>2580.1427481159485</v>
      </c>
      <c r="U4">
        <f t="shared" ref="U4:U67" si="13">M4</f>
        <v>2.676E-3</v>
      </c>
      <c r="V4">
        <f t="shared" ref="V4:V67" si="14">$C$10</f>
        <v>0.01</v>
      </c>
      <c r="W4">
        <f t="shared" ref="W4:W67" si="15">Z3</f>
        <v>1</v>
      </c>
      <c r="X4">
        <f t="shared" ref="X4:X67" si="16">U4*W4</f>
        <v>2.676E-3</v>
      </c>
      <c r="Y4">
        <f t="shared" ref="Y4:Y67" si="17">V4*W4</f>
        <v>0.01</v>
      </c>
      <c r="Z4">
        <f t="shared" ref="Z4:Z67" si="18">MAX(0, W4-X4-Y4)</f>
        <v>0.98732399999999998</v>
      </c>
      <c r="AB4">
        <f t="shared" ref="AB4:AB67" si="19">AC3</f>
        <v>0</v>
      </c>
      <c r="AC4">
        <f t="shared" si="2"/>
        <v>2547.4368586408309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-2676</v>
      </c>
      <c r="AI4">
        <f t="shared" si="6"/>
        <v>-2676</v>
      </c>
      <c r="AJ4">
        <f t="shared" si="7"/>
        <v>-2547.4368586408309</v>
      </c>
      <c r="AK4">
        <f>G4*SUM(AB4, AE4:AF4)</f>
        <v>0</v>
      </c>
      <c r="AL4">
        <f t="shared" si="8"/>
        <v>-5223.4368586408309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-2389.2857142857142</v>
      </c>
      <c r="AR4">
        <f t="shared" si="9"/>
        <v>-2389.2857142857142</v>
      </c>
      <c r="AS4">
        <f t="shared" si="9"/>
        <v>-2274.4971952150277</v>
      </c>
      <c r="AT4">
        <f t="shared" si="9"/>
        <v>0</v>
      </c>
      <c r="AU4">
        <f t="shared" si="9"/>
        <v>-4663.7829095007419</v>
      </c>
      <c r="AW4">
        <v>1</v>
      </c>
      <c r="AX4">
        <f>IF(Z4&gt;0, (R4*SUMPRODUCT(K4:$K$98, X4:$X$98)-K4*$AZ$3)/Z4, 0)</f>
        <v>2580.1427481159485</v>
      </c>
    </row>
    <row r="5" spans="1:52" x14ac:dyDescent="0.25">
      <c r="C5" s="2">
        <f>'S.26.04.A'!C5</f>
        <v>0.1</v>
      </c>
      <c r="E5">
        <v>2005</v>
      </c>
      <c r="F5" s="5">
        <f>EconomicRates!C45</f>
        <v>3.5571999999999999E-2</v>
      </c>
      <c r="G5" s="5">
        <f>EconomicRates!D45</f>
        <v>7.0000000000000007E-2</v>
      </c>
      <c r="H5" s="5">
        <f t="shared" si="10"/>
        <v>0.12000000000000001</v>
      </c>
      <c r="I5" s="5">
        <f t="shared" si="11"/>
        <v>1.1200000000000001</v>
      </c>
      <c r="J5">
        <f t="shared" si="12"/>
        <v>0.89285714285714279</v>
      </c>
      <c r="K5">
        <f t="shared" ref="K5:K68" si="20">K4*J5</f>
        <v>0.79719387755102034</v>
      </c>
      <c r="L5" s="2">
        <v>2</v>
      </c>
      <c r="M5" s="6">
        <v>2.6930000000000001E-3</v>
      </c>
      <c r="Q5" s="4">
        <f t="shared" ref="Q5:Q68" si="21">$C$8</f>
        <v>12.5</v>
      </c>
      <c r="R5">
        <f t="shared" si="0"/>
        <v>1000000</v>
      </c>
      <c r="S5">
        <f t="shared" si="1"/>
        <v>2495.5565884210255</v>
      </c>
      <c r="U5">
        <f t="shared" si="13"/>
        <v>2.6930000000000001E-3</v>
      </c>
      <c r="V5">
        <f t="shared" si="14"/>
        <v>0.01</v>
      </c>
      <c r="W5">
        <f t="shared" si="15"/>
        <v>0.98732399999999998</v>
      </c>
      <c r="X5">
        <f t="shared" si="16"/>
        <v>2.6588635320000001E-3</v>
      </c>
      <c r="Y5">
        <f t="shared" si="17"/>
        <v>9.8732400000000001E-3</v>
      </c>
      <c r="Z5">
        <f t="shared" si="18"/>
        <v>0.97479189646800002</v>
      </c>
      <c r="AB5">
        <f t="shared" si="19"/>
        <v>2547.4368586408309</v>
      </c>
      <c r="AC5">
        <f t="shared" si="2"/>
        <v>2432.6483395701434</v>
      </c>
      <c r="AE5">
        <f t="shared" si="3"/>
        <v>0</v>
      </c>
      <c r="AF5">
        <f t="shared" si="4"/>
        <v>0</v>
      </c>
      <c r="AG5">
        <f t="shared" si="4"/>
        <v>-12.184898705849999</v>
      </c>
      <c r="AH5">
        <f t="shared" si="5"/>
        <v>-2658.8635319999999</v>
      </c>
      <c r="AI5">
        <f t="shared" si="6"/>
        <v>-2671.04843070585</v>
      </c>
      <c r="AJ5">
        <f t="shared" si="7"/>
        <v>114.78851907068747</v>
      </c>
      <c r="AK5">
        <f>G5*SUM(AB5, AE5:AF5)</f>
        <v>178.32058010485818</v>
      </c>
      <c r="AL5">
        <f t="shared" si="8"/>
        <v>-2377.9393315303046</v>
      </c>
      <c r="AN5">
        <f t="shared" si="9"/>
        <v>0</v>
      </c>
      <c r="AO5">
        <f t="shared" si="9"/>
        <v>0</v>
      </c>
      <c r="AP5">
        <f t="shared" si="9"/>
        <v>-9.7137266468829697</v>
      </c>
      <c r="AQ5">
        <f t="shared" si="9"/>
        <v>-2119.6297289540812</v>
      </c>
      <c r="AR5">
        <f t="shared" si="9"/>
        <v>-2129.3434556009643</v>
      </c>
      <c r="AS5">
        <f t="shared" si="9"/>
        <v>91.508704616300591</v>
      </c>
      <c r="AT5">
        <f t="shared" si="9"/>
        <v>142.15607470093923</v>
      </c>
      <c r="AU5">
        <f t="shared" si="9"/>
        <v>-1895.6786762837248</v>
      </c>
      <c r="AW5">
        <v>2</v>
      </c>
      <c r="AX5">
        <f>IF(Z5&gt;0, (R5*SUMPRODUCT(K5:$K$98, X5:$X$98)-K5*$AZ$3)/Z5, 0)</f>
        <v>2495.5565884210255</v>
      </c>
    </row>
    <row r="6" spans="1:52" x14ac:dyDescent="0.25">
      <c r="A6" t="s">
        <v>16</v>
      </c>
      <c r="C6" s="2">
        <f>'S.26.04.E'!C6</f>
        <v>1000000</v>
      </c>
      <c r="E6">
        <v>2006</v>
      </c>
      <c r="F6" s="5">
        <f>EconomicRates!C46</f>
        <v>3.5571999999999999E-2</v>
      </c>
      <c r="G6" s="5">
        <f>EconomicRates!D46</f>
        <v>7.0000000000000007E-2</v>
      </c>
      <c r="H6" s="5">
        <f t="shared" si="10"/>
        <v>0.12000000000000001</v>
      </c>
      <c r="I6" s="5">
        <f t="shared" si="11"/>
        <v>1.1200000000000001</v>
      </c>
      <c r="J6">
        <f t="shared" si="12"/>
        <v>0.89285714285714279</v>
      </c>
      <c r="K6">
        <f t="shared" si="20"/>
        <v>0.71178024781341098</v>
      </c>
      <c r="L6" s="2">
        <v>3</v>
      </c>
      <c r="M6" s="6">
        <v>2.7169999999999998E-3</v>
      </c>
      <c r="Q6" s="4">
        <f t="shared" si="21"/>
        <v>12.5</v>
      </c>
      <c r="R6">
        <f t="shared" si="0"/>
        <v>1000000</v>
      </c>
      <c r="S6">
        <f t="shared" si="1"/>
        <v>2435.4018237808928</v>
      </c>
      <c r="U6">
        <f t="shared" si="13"/>
        <v>2.7169999999999998E-3</v>
      </c>
      <c r="V6">
        <f t="shared" si="14"/>
        <v>0.01</v>
      </c>
      <c r="W6">
        <f t="shared" si="15"/>
        <v>0.97479189646800002</v>
      </c>
      <c r="X6">
        <f t="shared" si="16"/>
        <v>2.6485095827035558E-3</v>
      </c>
      <c r="Y6">
        <f t="shared" si="17"/>
        <v>9.7479189646800003E-3</v>
      </c>
      <c r="Z6">
        <f t="shared" si="18"/>
        <v>0.96239546792061648</v>
      </c>
      <c r="AB6">
        <f t="shared" si="19"/>
        <v>2432.6483395701434</v>
      </c>
      <c r="AC6">
        <f t="shared" si="2"/>
        <v>2343.8196777723351</v>
      </c>
      <c r="AE6">
        <f t="shared" si="3"/>
        <v>0</v>
      </c>
      <c r="AF6">
        <f t="shared" si="4"/>
        <v>0</v>
      </c>
      <c r="AG6">
        <f t="shared" si="4"/>
        <v>-12.029943349007706</v>
      </c>
      <c r="AH6">
        <f t="shared" si="5"/>
        <v>-2648.5095827035557</v>
      </c>
      <c r="AI6">
        <f t="shared" si="6"/>
        <v>-2660.5395260525634</v>
      </c>
      <c r="AJ6">
        <f t="shared" si="7"/>
        <v>88.828661797808309</v>
      </c>
      <c r="AK6">
        <f>G6*SUM(AB6, AE6:AF6)</f>
        <v>170.28538376991006</v>
      </c>
      <c r="AL6">
        <f t="shared" si="8"/>
        <v>-2401.4254804848451</v>
      </c>
      <c r="AN6">
        <f t="shared" si="9"/>
        <v>0</v>
      </c>
      <c r="AO6">
        <f t="shared" si="9"/>
        <v>0</v>
      </c>
      <c r="AP6">
        <f t="shared" si="9"/>
        <v>-8.5626760581380008</v>
      </c>
      <c r="AQ6">
        <f t="shared" si="9"/>
        <v>-1885.1568071129307</v>
      </c>
      <c r="AR6">
        <f t="shared" si="9"/>
        <v>-1893.7194831710685</v>
      </c>
      <c r="AS6">
        <f t="shared" si="9"/>
        <v>63.226486907377669</v>
      </c>
      <c r="AT6">
        <f t="shared" si="9"/>
        <v>121.20577265874837</v>
      </c>
      <c r="AU6">
        <f t="shared" si="9"/>
        <v>-1709.2872236049427</v>
      </c>
      <c r="AW6">
        <v>3</v>
      </c>
      <c r="AX6">
        <f>IF(Z6&gt;0, (R6*SUMPRODUCT(K6:$K$98, X6:$X$98)-K6*$AZ$3)/Z6, 0)</f>
        <v>2435.4018237808928</v>
      </c>
    </row>
    <row r="7" spans="1:52" x14ac:dyDescent="0.25">
      <c r="A7" t="s">
        <v>15</v>
      </c>
      <c r="B7" t="s">
        <v>37</v>
      </c>
      <c r="C7" t="s">
        <v>46</v>
      </c>
      <c r="E7">
        <v>2007</v>
      </c>
      <c r="F7" s="5">
        <f>EconomicRates!C47</f>
        <v>3.5571999999999999E-2</v>
      </c>
      <c r="G7" s="5">
        <f>EconomicRates!D47</f>
        <v>7.0000000000000007E-2</v>
      </c>
      <c r="H7" s="5">
        <f t="shared" si="10"/>
        <v>0.12000000000000001</v>
      </c>
      <c r="I7" s="5">
        <f t="shared" si="11"/>
        <v>1.1200000000000001</v>
      </c>
      <c r="J7">
        <f t="shared" si="12"/>
        <v>0.89285714285714279</v>
      </c>
      <c r="K7">
        <f t="shared" si="20"/>
        <v>0.63551807840483121</v>
      </c>
      <c r="L7" s="2">
        <v>4</v>
      </c>
      <c r="M7" s="6">
        <v>2.745E-3</v>
      </c>
      <c r="Q7" s="4">
        <f t="shared" si="21"/>
        <v>12.5</v>
      </c>
      <c r="R7">
        <f t="shared" si="0"/>
        <v>1000000</v>
      </c>
      <c r="S7">
        <f t="shared" si="1"/>
        <v>2391.1240950467468</v>
      </c>
      <c r="U7">
        <f t="shared" si="13"/>
        <v>2.745E-3</v>
      </c>
      <c r="V7">
        <f t="shared" si="14"/>
        <v>0.01</v>
      </c>
      <c r="W7">
        <f t="shared" si="15"/>
        <v>0.96239546792061648</v>
      </c>
      <c r="X7">
        <f t="shared" si="16"/>
        <v>2.6417755594420923E-3</v>
      </c>
      <c r="Y7">
        <f t="shared" si="17"/>
        <v>9.6239546792061658E-3</v>
      </c>
      <c r="Z7">
        <f t="shared" si="18"/>
        <v>0.95012973768196818</v>
      </c>
      <c r="AB7">
        <f t="shared" si="19"/>
        <v>2343.8196777723351</v>
      </c>
      <c r="AC7">
        <f t="shared" si="2"/>
        <v>2271.878109191799</v>
      </c>
      <c r="AE7">
        <f t="shared" si="3"/>
        <v>0</v>
      </c>
      <c r="AF7">
        <f t="shared" si="4"/>
        <v>0</v>
      </c>
      <c r="AG7">
        <f t="shared" si="4"/>
        <v>-11.876621721024602</v>
      </c>
      <c r="AH7">
        <f t="shared" si="5"/>
        <v>-2641.7755594420923</v>
      </c>
      <c r="AI7">
        <f t="shared" si="6"/>
        <v>-2653.6521811631169</v>
      </c>
      <c r="AJ7">
        <f t="shared" si="7"/>
        <v>71.941568580536114</v>
      </c>
      <c r="AK7">
        <f>G7*SUM(AB7, AE7:AF7)</f>
        <v>164.06737744406348</v>
      </c>
      <c r="AL7">
        <f t="shared" si="8"/>
        <v>-2417.6432351385174</v>
      </c>
      <c r="AN7">
        <f t="shared" si="9"/>
        <v>0</v>
      </c>
      <c r="AO7">
        <f t="shared" si="9"/>
        <v>0</v>
      </c>
      <c r="AP7">
        <f t="shared" si="9"/>
        <v>-7.5478078140866343</v>
      </c>
      <c r="AQ7">
        <f t="shared" si="9"/>
        <v>-1678.8961271134865</v>
      </c>
      <c r="AR7">
        <f t="shared" si="9"/>
        <v>-1686.4439349275731</v>
      </c>
      <c r="AS7">
        <f t="shared" si="9"/>
        <v>45.720167421731695</v>
      </c>
      <c r="AT7">
        <f t="shared" si="9"/>
        <v>104.26778444217138</v>
      </c>
      <c r="AU7">
        <f t="shared" si="9"/>
        <v>-1536.4559830636701</v>
      </c>
      <c r="AW7">
        <v>4</v>
      </c>
      <c r="AX7">
        <f>IF(Z7&gt;0, (R7*SUMPRODUCT(K7:$K$98, X7:$X$98)-K7*$AZ$3)/Z7, 0)</f>
        <v>2391.1240950467468</v>
      </c>
    </row>
    <row r="8" spans="1:52" x14ac:dyDescent="0.25">
      <c r="B8" s="2">
        <f>'S.26.04.A'!B8</f>
        <v>100</v>
      </c>
      <c r="C8" s="2">
        <f>'S.26.04.A'!C8</f>
        <v>12.5</v>
      </c>
      <c r="E8">
        <v>2008</v>
      </c>
      <c r="F8" s="5">
        <f>EconomicRates!C48</f>
        <v>3.5571999999999999E-2</v>
      </c>
      <c r="G8" s="5">
        <f>EconomicRates!D48</f>
        <v>7.0000000000000007E-2</v>
      </c>
      <c r="H8" s="5">
        <f t="shared" si="10"/>
        <v>0.12000000000000001</v>
      </c>
      <c r="I8" s="5">
        <f t="shared" si="11"/>
        <v>1.1200000000000001</v>
      </c>
      <c r="J8">
        <f t="shared" si="12"/>
        <v>0.89285714285714279</v>
      </c>
      <c r="K8">
        <f t="shared" si="20"/>
        <v>0.5674268557185993</v>
      </c>
      <c r="L8" s="2">
        <v>5</v>
      </c>
      <c r="M8" s="6">
        <v>2.7729999999999999E-3</v>
      </c>
      <c r="Q8" s="4">
        <f t="shared" si="21"/>
        <v>12.5</v>
      </c>
      <c r="R8">
        <f t="shared" si="0"/>
        <v>1000000</v>
      </c>
      <c r="S8">
        <f t="shared" si="1"/>
        <v>2358.1438631364213</v>
      </c>
      <c r="U8">
        <f t="shared" si="13"/>
        <v>2.7729999999999999E-3</v>
      </c>
      <c r="V8">
        <f t="shared" si="14"/>
        <v>0.01</v>
      </c>
      <c r="W8">
        <f t="shared" si="15"/>
        <v>0.95012973768196818</v>
      </c>
      <c r="X8">
        <f t="shared" si="16"/>
        <v>2.6347097625920978E-3</v>
      </c>
      <c r="Y8">
        <f t="shared" si="17"/>
        <v>9.5012973768196819E-3</v>
      </c>
      <c r="Z8">
        <f t="shared" si="18"/>
        <v>0.93799373054255641</v>
      </c>
      <c r="AB8">
        <f t="shared" si="19"/>
        <v>2271.878109191799</v>
      </c>
      <c r="AC8">
        <f t="shared" si="2"/>
        <v>2211.9241593393672</v>
      </c>
      <c r="AE8">
        <f t="shared" si="3"/>
        <v>0</v>
      </c>
      <c r="AF8">
        <f t="shared" si="4"/>
        <v>0</v>
      </c>
      <c r="AG8">
        <f t="shared" si="4"/>
        <v>-11.724921631781955</v>
      </c>
      <c r="AH8">
        <f t="shared" si="5"/>
        <v>-2634.7097625920978</v>
      </c>
      <c r="AI8">
        <f t="shared" si="6"/>
        <v>-2646.4346842238797</v>
      </c>
      <c r="AJ8">
        <f t="shared" si="7"/>
        <v>59.953949852431833</v>
      </c>
      <c r="AK8">
        <f t="shared" ref="AK8:AK71" si="22">G8*SUM(AB8:AB8, AE8:AF8)</f>
        <v>159.03146764342594</v>
      </c>
      <c r="AL8">
        <f t="shared" si="8"/>
        <v>-2427.4492667280219</v>
      </c>
      <c r="AN8">
        <f t="shared" si="9"/>
        <v>0</v>
      </c>
      <c r="AO8">
        <f t="shared" si="9"/>
        <v>0</v>
      </c>
      <c r="AP8">
        <f t="shared" si="9"/>
        <v>-6.6530354150690227</v>
      </c>
      <c r="AQ8">
        <f t="shared" si="9"/>
        <v>-1495.0050763187312</v>
      </c>
      <c r="AR8">
        <f t="shared" si="9"/>
        <v>-1501.6581117338003</v>
      </c>
      <c r="AS8">
        <f t="shared" si="9"/>
        <v>34.019481252675973</v>
      </c>
      <c r="AT8">
        <f t="shared" si="9"/>
        <v>90.23872564522334</v>
      </c>
      <c r="AU8">
        <f t="shared" si="9"/>
        <v>-1377.399904835901</v>
      </c>
      <c r="AW8">
        <v>5</v>
      </c>
      <c r="AX8">
        <f>IF(Z8&gt;0, (R8*SUMPRODUCT(K8:$K$98, X8:$X$98)-K8*$AZ$3)/Z8, 0)</f>
        <v>2358.1438631364213</v>
      </c>
    </row>
    <row r="9" spans="1:52" x14ac:dyDescent="0.25">
      <c r="A9" t="s">
        <v>39</v>
      </c>
      <c r="C9" s="2">
        <f>'S.26.04.A'!C9</f>
        <v>0.05</v>
      </c>
      <c r="E9">
        <v>2009</v>
      </c>
      <c r="F9" s="5">
        <f>EconomicRates!C49</f>
        <v>3.5571999999999999E-2</v>
      </c>
      <c r="G9" s="5">
        <f>EconomicRates!D49</f>
        <v>7.0000000000000007E-2</v>
      </c>
      <c r="H9" s="5">
        <f t="shared" si="10"/>
        <v>0.12000000000000001</v>
      </c>
      <c r="I9" s="5">
        <f t="shared" si="11"/>
        <v>1.1200000000000001</v>
      </c>
      <c r="J9">
        <f t="shared" si="12"/>
        <v>0.89285714285714279</v>
      </c>
      <c r="K9">
        <f t="shared" si="20"/>
        <v>0.50663112117732079</v>
      </c>
      <c r="L9" s="2">
        <v>6</v>
      </c>
      <c r="M9" s="6">
        <v>2.8019999999999998E-3</v>
      </c>
      <c r="Q9" s="4">
        <f t="shared" si="21"/>
        <v>12.5</v>
      </c>
      <c r="R9">
        <f t="shared" si="0"/>
        <v>1000000</v>
      </c>
      <c r="S9">
        <f t="shared" si="1"/>
        <v>2335.2450860025911</v>
      </c>
      <c r="U9">
        <f t="shared" si="13"/>
        <v>2.8019999999999998E-3</v>
      </c>
      <c r="V9">
        <f t="shared" si="14"/>
        <v>0.01</v>
      </c>
      <c r="W9">
        <f t="shared" si="15"/>
        <v>0.93799373054255641</v>
      </c>
      <c r="X9">
        <f t="shared" si="16"/>
        <v>2.6282584329802429E-3</v>
      </c>
      <c r="Y9">
        <f t="shared" si="17"/>
        <v>9.3799373054255647E-3</v>
      </c>
      <c r="Z9">
        <f t="shared" si="18"/>
        <v>0.92598553480415069</v>
      </c>
      <c r="AB9">
        <f t="shared" si="19"/>
        <v>2211.9241593393672</v>
      </c>
      <c r="AC9">
        <f t="shared" si="2"/>
        <v>2162.4031698608742</v>
      </c>
      <c r="AE9">
        <f t="shared" si="3"/>
        <v>0</v>
      </c>
      <c r="AF9">
        <f t="shared" si="4"/>
        <v>0</v>
      </c>
      <c r="AG9">
        <f t="shared" si="4"/>
        <v>-11.574819185051883</v>
      </c>
      <c r="AH9">
        <f t="shared" si="5"/>
        <v>-2628.258432980243</v>
      </c>
      <c r="AI9">
        <f t="shared" si="6"/>
        <v>-2639.8332521652951</v>
      </c>
      <c r="AJ9">
        <f t="shared" si="7"/>
        <v>49.520989478492993</v>
      </c>
      <c r="AK9">
        <f t="shared" si="22"/>
        <v>154.83469115375573</v>
      </c>
      <c r="AL9">
        <f t="shared" si="8"/>
        <v>-2435.4775715330466</v>
      </c>
      <c r="AN9">
        <f t="shared" si="9"/>
        <v>0</v>
      </c>
      <c r="AO9">
        <f t="shared" si="9"/>
        <v>0</v>
      </c>
      <c r="AP9">
        <f t="shared" si="9"/>
        <v>-5.8641636211475978</v>
      </c>
      <c r="AQ9">
        <f t="shared" si="9"/>
        <v>-1331.5575166445287</v>
      </c>
      <c r="AR9">
        <f t="shared" si="9"/>
        <v>-1337.4216802656765</v>
      </c>
      <c r="AS9">
        <f t="shared" si="9"/>
        <v>25.088874421299213</v>
      </c>
      <c r="AT9">
        <f t="shared" si="9"/>
        <v>78.444073176371461</v>
      </c>
      <c r="AU9">
        <f t="shared" si="9"/>
        <v>-1233.8887326680058</v>
      </c>
      <c r="AW9">
        <v>6</v>
      </c>
      <c r="AX9">
        <f>IF(Z9&gt;0, (R9*SUMPRODUCT(K9:$K$98, X9:$X$98)-K9*$AZ$3)/Z9, 0)</f>
        <v>2335.2450860025911</v>
      </c>
    </row>
    <row r="10" spans="1:52" x14ac:dyDescent="0.25">
      <c r="A10" t="s">
        <v>19</v>
      </c>
      <c r="C10" s="2">
        <f>'S.26.04.A'!C10</f>
        <v>0.01</v>
      </c>
      <c r="E10">
        <v>2010</v>
      </c>
      <c r="F10" s="5">
        <f>EconomicRates!C50</f>
        <v>3.5571999999999999E-2</v>
      </c>
      <c r="G10" s="5">
        <f>EconomicRates!D50</f>
        <v>7.0000000000000007E-2</v>
      </c>
      <c r="H10" s="5">
        <f t="shared" si="10"/>
        <v>0.12000000000000001</v>
      </c>
      <c r="I10" s="5">
        <f t="shared" si="11"/>
        <v>1.1200000000000001</v>
      </c>
      <c r="J10">
        <f t="shared" si="12"/>
        <v>0.89285714285714279</v>
      </c>
      <c r="K10">
        <f t="shared" si="20"/>
        <v>0.45234921533689354</v>
      </c>
      <c r="L10" s="2">
        <v>7</v>
      </c>
      <c r="M10" s="6">
        <v>2.8370000000000001E-3</v>
      </c>
      <c r="Q10" s="4">
        <f t="shared" si="21"/>
        <v>12.5</v>
      </c>
      <c r="R10">
        <f t="shared" si="0"/>
        <v>1000000</v>
      </c>
      <c r="S10">
        <f t="shared" si="1"/>
        <v>2320.817808149322</v>
      </c>
      <c r="U10">
        <f t="shared" si="13"/>
        <v>2.8370000000000001E-3</v>
      </c>
      <c r="V10">
        <f t="shared" si="14"/>
        <v>0.01</v>
      </c>
      <c r="W10">
        <f t="shared" si="15"/>
        <v>0.92598553480415069</v>
      </c>
      <c r="X10">
        <f t="shared" si="16"/>
        <v>2.6270209622393757E-3</v>
      </c>
      <c r="Y10">
        <f t="shared" si="17"/>
        <v>9.2598553480415079E-3</v>
      </c>
      <c r="Z10">
        <f t="shared" si="18"/>
        <v>0.91409865849386984</v>
      </c>
      <c r="AB10">
        <f t="shared" si="19"/>
        <v>2162.4031698608742</v>
      </c>
      <c r="AC10">
        <f t="shared" si="2"/>
        <v>2121.4564450379785</v>
      </c>
      <c r="AE10">
        <f t="shared" si="3"/>
        <v>0</v>
      </c>
      <c r="AF10">
        <f t="shared" si="4"/>
        <v>0</v>
      </c>
      <c r="AG10">
        <f t="shared" si="4"/>
        <v>-11.426233231173374</v>
      </c>
      <c r="AH10">
        <f t="shared" si="5"/>
        <v>-2627.0209622393759</v>
      </c>
      <c r="AI10">
        <f t="shared" si="6"/>
        <v>-2638.4471954705491</v>
      </c>
      <c r="AJ10">
        <f t="shared" si="7"/>
        <v>40.946724822895703</v>
      </c>
      <c r="AK10">
        <f t="shared" si="22"/>
        <v>151.3682218902612</v>
      </c>
      <c r="AL10">
        <f t="shared" si="8"/>
        <v>-2446.1322487573921</v>
      </c>
      <c r="AN10">
        <f t="shared" si="9"/>
        <v>0</v>
      </c>
      <c r="AO10">
        <f t="shared" si="9"/>
        <v>0</v>
      </c>
      <c r="AP10">
        <f t="shared" si="9"/>
        <v>-5.1686476363776128</v>
      </c>
      <c r="AQ10">
        <f t="shared" si="9"/>
        <v>-1188.3308709425528</v>
      </c>
      <c r="AR10">
        <f t="shared" si="9"/>
        <v>-1193.4995185789303</v>
      </c>
      <c r="AS10">
        <f t="shared" si="9"/>
        <v>18.522218844252574</v>
      </c>
      <c r="AT10">
        <f t="shared" si="9"/>
        <v>68.471296399000451</v>
      </c>
      <c r="AU10">
        <f t="shared" si="9"/>
        <v>-1106.5060033356772</v>
      </c>
      <c r="AW10">
        <v>7</v>
      </c>
      <c r="AX10">
        <f>IF(Z10&gt;0, (R10*SUMPRODUCT(K10:$K$98, X10:$X$98)-K10*$AZ$3)/Z10, 0)</f>
        <v>2320.817808149322</v>
      </c>
    </row>
    <row r="11" spans="1:52" x14ac:dyDescent="0.25">
      <c r="A11" t="s">
        <v>33</v>
      </c>
      <c r="C11" s="12">
        <f>AU91</f>
        <v>9895.7132731190668</v>
      </c>
      <c r="E11">
        <v>2011</v>
      </c>
      <c r="F11" s="5">
        <f>EconomicRates!C51</f>
        <v>3.5571999999999999E-2</v>
      </c>
      <c r="G11" s="5">
        <f>EconomicRates!D51</f>
        <v>7.0000000000000007E-2</v>
      </c>
      <c r="H11" s="5">
        <f t="shared" si="10"/>
        <v>0.12000000000000001</v>
      </c>
      <c r="I11" s="5">
        <f t="shared" si="11"/>
        <v>1.1200000000000001</v>
      </c>
      <c r="J11">
        <f t="shared" si="12"/>
        <v>0.89285714285714279</v>
      </c>
      <c r="K11">
        <f t="shared" si="20"/>
        <v>0.40388322797936921</v>
      </c>
      <c r="L11" s="2">
        <v>8</v>
      </c>
      <c r="M11" s="6">
        <v>2.8709999999999999E-3</v>
      </c>
      <c r="Q11" s="4">
        <f t="shared" si="21"/>
        <v>12.5</v>
      </c>
      <c r="R11">
        <f t="shared" si="0"/>
        <v>1000000</v>
      </c>
      <c r="S11">
        <f t="shared" si="1"/>
        <v>2311.1821879594677</v>
      </c>
      <c r="U11">
        <f t="shared" si="13"/>
        <v>2.8709999999999999E-3</v>
      </c>
      <c r="V11">
        <f t="shared" si="14"/>
        <v>0.01</v>
      </c>
      <c r="W11">
        <f t="shared" si="15"/>
        <v>0.91409865849386984</v>
      </c>
      <c r="X11">
        <f t="shared" si="16"/>
        <v>2.6243772485359E-3</v>
      </c>
      <c r="Y11">
        <f t="shared" si="17"/>
        <v>9.1409865849386984E-3</v>
      </c>
      <c r="Z11">
        <f t="shared" si="18"/>
        <v>0.90233329466039525</v>
      </c>
      <c r="AB11">
        <f t="shared" si="19"/>
        <v>2121.4564450379785</v>
      </c>
      <c r="AC11">
        <f t="shared" si="2"/>
        <v>2085.4566382218873</v>
      </c>
      <c r="AE11">
        <f t="shared" si="3"/>
        <v>0</v>
      </c>
      <c r="AF11">
        <f t="shared" si="4"/>
        <v>0</v>
      </c>
      <c r="AG11">
        <f t="shared" si="4"/>
        <v>-11.27916618325494</v>
      </c>
      <c r="AH11">
        <f t="shared" si="5"/>
        <v>-2624.3772485359</v>
      </c>
      <c r="AI11">
        <f t="shared" si="6"/>
        <v>-2635.6564147191548</v>
      </c>
      <c r="AJ11">
        <f t="shared" si="7"/>
        <v>35.999806816091223</v>
      </c>
      <c r="AK11">
        <f t="shared" si="22"/>
        <v>148.50195115265851</v>
      </c>
      <c r="AL11">
        <f t="shared" si="8"/>
        <v>-2451.1546567504051</v>
      </c>
      <c r="AN11">
        <f t="shared" si="9"/>
        <v>0</v>
      </c>
      <c r="AO11">
        <f t="shared" si="9"/>
        <v>0</v>
      </c>
      <c r="AP11">
        <f t="shared" si="9"/>
        <v>-4.5554660470087462</v>
      </c>
      <c r="AQ11">
        <f t="shared" si="9"/>
        <v>-1059.9419545742946</v>
      </c>
      <c r="AR11">
        <f t="shared" si="9"/>
        <v>-1064.4974206213033</v>
      </c>
      <c r="AS11">
        <f t="shared" si="9"/>
        <v>14.539718183516621</v>
      </c>
      <c r="AT11">
        <f t="shared" si="9"/>
        <v>59.977447392770323</v>
      </c>
      <c r="AU11">
        <f t="shared" si="9"/>
        <v>-989.98025504501641</v>
      </c>
      <c r="AW11">
        <v>8</v>
      </c>
      <c r="AX11">
        <f>IF(Z11&gt;0, (R11*SUMPRODUCT(K11:$K$98, X11:$X$98)-K11*$AZ$3)/Z11, 0)</f>
        <v>2311.1821879594677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f>EconomicRates!C52</f>
        <v>3.5571999999999999E-2</v>
      </c>
      <c r="G12" s="5">
        <f>EconomicRates!D52</f>
        <v>7.0000000000000007E-2</v>
      </c>
      <c r="H12" s="5">
        <f t="shared" si="10"/>
        <v>0.12000000000000001</v>
      </c>
      <c r="I12" s="5">
        <f t="shared" si="11"/>
        <v>1.1200000000000001</v>
      </c>
      <c r="J12">
        <f t="shared" si="12"/>
        <v>0.89285714285714279</v>
      </c>
      <c r="K12">
        <f t="shared" si="20"/>
        <v>0.36061002498157962</v>
      </c>
      <c r="L12" s="2">
        <v>9</v>
      </c>
      <c r="M12" s="6">
        <v>2.9099999999999998E-3</v>
      </c>
      <c r="Q12" s="4">
        <f t="shared" si="21"/>
        <v>12.5</v>
      </c>
      <c r="R12">
        <f t="shared" si="0"/>
        <v>1000000</v>
      </c>
      <c r="S12">
        <f t="shared" si="1"/>
        <v>2306.520953411135</v>
      </c>
      <c r="U12">
        <f t="shared" si="13"/>
        <v>2.9099999999999998E-3</v>
      </c>
      <c r="V12">
        <f t="shared" si="14"/>
        <v>0.01</v>
      </c>
      <c r="W12">
        <f t="shared" si="15"/>
        <v>0.90233329466039525</v>
      </c>
      <c r="X12">
        <f t="shared" si="16"/>
        <v>2.6257898874617498E-3</v>
      </c>
      <c r="Y12">
        <f t="shared" si="17"/>
        <v>9.0233329466039534E-3</v>
      </c>
      <c r="Z12">
        <f t="shared" si="18"/>
        <v>0.89068417182632953</v>
      </c>
      <c r="AB12">
        <f t="shared" si="19"/>
        <v>2085.4566382218873</v>
      </c>
      <c r="AC12">
        <f t="shared" si="2"/>
        <v>2054.3817051890728</v>
      </c>
      <c r="AE12">
        <f t="shared" si="3"/>
        <v>0</v>
      </c>
      <c r="AF12">
        <f t="shared" si="4"/>
        <v>0</v>
      </c>
      <c r="AG12">
        <f t="shared" si="4"/>
        <v>-11.13355214782912</v>
      </c>
      <c r="AH12">
        <f t="shared" si="5"/>
        <v>-2625.7898874617499</v>
      </c>
      <c r="AI12">
        <f t="shared" si="6"/>
        <v>-2636.923439609579</v>
      </c>
      <c r="AJ12">
        <f t="shared" si="7"/>
        <v>31.074933032814442</v>
      </c>
      <c r="AK12">
        <f t="shared" si="22"/>
        <v>145.98196467553211</v>
      </c>
      <c r="AL12">
        <f t="shared" si="8"/>
        <v>-2459.8665419012323</v>
      </c>
      <c r="AN12">
        <f t="shared" si="9"/>
        <v>0</v>
      </c>
      <c r="AO12">
        <f t="shared" si="9"/>
        <v>0</v>
      </c>
      <c r="AP12">
        <f t="shared" si="9"/>
        <v>-4.0148705181623781</v>
      </c>
      <c r="AQ12">
        <f t="shared" si="9"/>
        <v>-946.8861569139608</v>
      </c>
      <c r="AR12">
        <f t="shared" si="9"/>
        <v>-950.9010274321231</v>
      </c>
      <c r="AS12">
        <f t="shared" si="9"/>
        <v>11.20593237726413</v>
      </c>
      <c r="AT12">
        <f t="shared" si="9"/>
        <v>52.642559928503708</v>
      </c>
      <c r="AU12">
        <f t="shared" si="9"/>
        <v>-887.05253512635522</v>
      </c>
      <c r="AW12">
        <v>9</v>
      </c>
      <c r="AX12">
        <f>IF(Z12&gt;0, (R12*SUMPRODUCT(K12:$K$98, X12:$X$98)-K12*$AZ$3)/Z12, 0)</f>
        <v>2306.520953411135</v>
      </c>
    </row>
    <row r="13" spans="1:52" x14ac:dyDescent="0.25">
      <c r="E13">
        <v>2013</v>
      </c>
      <c r="F13" s="5">
        <f>EconomicRates!C53</f>
        <v>3.5571999999999999E-2</v>
      </c>
      <c r="G13" s="5">
        <f>EconomicRates!D53</f>
        <v>7.0000000000000007E-2</v>
      </c>
      <c r="H13" s="5">
        <f t="shared" si="10"/>
        <v>0.12000000000000001</v>
      </c>
      <c r="I13" s="5">
        <f t="shared" si="11"/>
        <v>1.1200000000000001</v>
      </c>
      <c r="J13">
        <f t="shared" si="12"/>
        <v>0.89285714285714279</v>
      </c>
      <c r="K13">
        <f t="shared" si="20"/>
        <v>0.32197323659069604</v>
      </c>
      <c r="L13" s="2">
        <v>10</v>
      </c>
      <c r="M13" s="6">
        <v>2.9520000000000002E-3</v>
      </c>
      <c r="Q13" s="4">
        <f t="shared" si="21"/>
        <v>12.5</v>
      </c>
      <c r="R13">
        <f t="shared" si="0"/>
        <v>1000000</v>
      </c>
      <c r="S13">
        <f t="shared" si="1"/>
        <v>2304.6480767420326</v>
      </c>
      <c r="U13">
        <f t="shared" si="13"/>
        <v>2.9520000000000002E-3</v>
      </c>
      <c r="V13">
        <f t="shared" si="14"/>
        <v>0.01</v>
      </c>
      <c r="W13">
        <f t="shared" si="15"/>
        <v>0.89068417182632953</v>
      </c>
      <c r="X13">
        <f t="shared" si="16"/>
        <v>2.6292996752313252E-3</v>
      </c>
      <c r="Y13">
        <f t="shared" si="17"/>
        <v>8.9068417182632947E-3</v>
      </c>
      <c r="Z13">
        <f t="shared" si="18"/>
        <v>0.87914803043283496</v>
      </c>
      <c r="AB13">
        <f t="shared" si="19"/>
        <v>2054.3817051890728</v>
      </c>
      <c r="AC13">
        <f t="shared" si="2"/>
        <v>2026.1268175085791</v>
      </c>
      <c r="AE13">
        <f t="shared" si="3"/>
        <v>0</v>
      </c>
      <c r="AF13">
        <f t="shared" si="4"/>
        <v>0</v>
      </c>
      <c r="AG13">
        <f t="shared" si="4"/>
        <v>-10.989350380410437</v>
      </c>
      <c r="AH13">
        <f t="shared" si="5"/>
        <v>-2629.2996752313252</v>
      </c>
      <c r="AI13">
        <f t="shared" si="6"/>
        <v>-2640.2890256117357</v>
      </c>
      <c r="AJ13">
        <f t="shared" si="7"/>
        <v>28.254887680493766</v>
      </c>
      <c r="AK13">
        <f t="shared" si="22"/>
        <v>143.80671936323512</v>
      </c>
      <c r="AL13">
        <f t="shared" si="8"/>
        <v>-2468.2274185680071</v>
      </c>
      <c r="AN13">
        <f t="shared" si="9"/>
        <v>0</v>
      </c>
      <c r="AO13">
        <f t="shared" si="9"/>
        <v>0</v>
      </c>
      <c r="AP13">
        <f t="shared" si="9"/>
        <v>-3.5382767100099453</v>
      </c>
      <c r="AQ13">
        <f t="shared" si="9"/>
        <v>-846.56412640109568</v>
      </c>
      <c r="AR13">
        <f t="shared" si="9"/>
        <v>-850.10240311110567</v>
      </c>
      <c r="AS13">
        <f t="shared" si="9"/>
        <v>9.0973176359951626</v>
      </c>
      <c r="AT13">
        <f t="shared" si="9"/>
        <v>46.301914876870732</v>
      </c>
      <c r="AU13">
        <f t="shared" si="9"/>
        <v>-794.70317059823992</v>
      </c>
      <c r="AW13">
        <v>10</v>
      </c>
      <c r="AX13">
        <f>IF(Z13&gt;0, (R13*SUMPRODUCT(K13:$K$98, X13:$X$98)-K13*$AZ$3)/Z13, 0)</f>
        <v>2304.6480767420326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10"/>
        <v>0.12000000000000001</v>
      </c>
      <c r="I14" s="5">
        <f t="shared" si="11"/>
        <v>1.1200000000000001</v>
      </c>
      <c r="J14">
        <f t="shared" si="12"/>
        <v>0.89285714285714279</v>
      </c>
      <c r="K14">
        <f t="shared" si="20"/>
        <v>0.28747610409883573</v>
      </c>
      <c r="L14" s="2">
        <v>11</v>
      </c>
      <c r="M14" s="6">
        <v>2.9979999999999998E-3</v>
      </c>
      <c r="Q14" s="4">
        <f t="shared" si="21"/>
        <v>12.5</v>
      </c>
      <c r="R14">
        <f t="shared" si="0"/>
        <v>1000000</v>
      </c>
      <c r="S14">
        <f t="shared" si="1"/>
        <v>2304.6226772835189</v>
      </c>
      <c r="U14">
        <f t="shared" si="13"/>
        <v>2.9979999999999998E-3</v>
      </c>
      <c r="V14">
        <f t="shared" si="14"/>
        <v>0.01</v>
      </c>
      <c r="W14">
        <f t="shared" si="15"/>
        <v>0.87914803043283496</v>
      </c>
      <c r="X14">
        <f t="shared" si="16"/>
        <v>2.6356857952376392E-3</v>
      </c>
      <c r="Y14">
        <f t="shared" si="17"/>
        <v>8.7914803043283498E-3</v>
      </c>
      <c r="Z14">
        <f t="shared" si="18"/>
        <v>0.867720864333269</v>
      </c>
      <c r="AB14">
        <f t="shared" si="19"/>
        <v>2026.1268175085791</v>
      </c>
      <c r="AC14">
        <f t="shared" si="2"/>
        <v>1999.7691814945074</v>
      </c>
      <c r="AE14">
        <f t="shared" si="3"/>
        <v>0</v>
      </c>
      <c r="AF14">
        <f t="shared" si="4"/>
        <v>0</v>
      </c>
      <c r="AG14">
        <f t="shared" si="4"/>
        <v>-10.846510804165863</v>
      </c>
      <c r="AH14">
        <f t="shared" si="5"/>
        <v>-2635.685795237639</v>
      </c>
      <c r="AI14">
        <f t="shared" si="6"/>
        <v>-2646.532306041805</v>
      </c>
      <c r="AJ14">
        <f t="shared" si="7"/>
        <v>26.357636014071659</v>
      </c>
      <c r="AK14">
        <f t="shared" si="22"/>
        <v>141.82887722560054</v>
      </c>
      <c r="AL14">
        <f t="shared" si="8"/>
        <v>-2478.345792802133</v>
      </c>
      <c r="AN14">
        <f t="shared" si="9"/>
        <v>0</v>
      </c>
      <c r="AO14">
        <f t="shared" si="9"/>
        <v>0</v>
      </c>
      <c r="AP14">
        <f t="shared" si="9"/>
        <v>-3.118112669047532</v>
      </c>
      <c r="AQ14">
        <f t="shared" si="9"/>
        <v>-757.69668404355809</v>
      </c>
      <c r="AR14">
        <f t="shared" si="9"/>
        <v>-760.8147967126057</v>
      </c>
      <c r="AS14">
        <f t="shared" si="9"/>
        <v>7.5771905145804856</v>
      </c>
      <c r="AT14">
        <f t="shared" si="9"/>
        <v>40.77241307352773</v>
      </c>
      <c r="AU14">
        <f t="shared" si="9"/>
        <v>-712.46519312449755</v>
      </c>
      <c r="AW14">
        <v>11</v>
      </c>
      <c r="AX14">
        <f>IF(Z14&gt;0, (R14*SUMPRODUCT(K14:$K$98, X14:$X$98)-K14*$AZ$3)/Z14, 0)</f>
        <v>2304.6226772835189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10"/>
        <v>0.12000000000000001</v>
      </c>
      <c r="I15" s="5">
        <f t="shared" si="11"/>
        <v>1.1200000000000001</v>
      </c>
      <c r="J15">
        <f t="shared" si="12"/>
        <v>0.89285714285714279</v>
      </c>
      <c r="K15">
        <f t="shared" si="20"/>
        <v>0.25667509294538904</v>
      </c>
      <c r="L15" s="2">
        <v>12</v>
      </c>
      <c r="M15" s="6">
        <v>3.0469999999999998E-3</v>
      </c>
      <c r="Q15" s="4">
        <f t="shared" si="21"/>
        <v>12.5</v>
      </c>
      <c r="R15">
        <f t="shared" si="0"/>
        <v>1000000</v>
      </c>
      <c r="S15">
        <f t="shared" si="1"/>
        <v>2305.4651904448833</v>
      </c>
      <c r="U15">
        <f t="shared" si="13"/>
        <v>3.0469999999999998E-3</v>
      </c>
      <c r="V15">
        <f t="shared" si="14"/>
        <v>0.01</v>
      </c>
      <c r="W15">
        <f t="shared" si="15"/>
        <v>0.867720864333269</v>
      </c>
      <c r="X15">
        <f t="shared" si="16"/>
        <v>2.6439454736234703E-3</v>
      </c>
      <c r="Y15">
        <f t="shared" si="17"/>
        <v>8.6772086433326897E-3</v>
      </c>
      <c r="Z15">
        <f t="shared" si="18"/>
        <v>0.85639971021631289</v>
      </c>
      <c r="AB15">
        <f t="shared" si="19"/>
        <v>1999.7691814945074</v>
      </c>
      <c r="AC15">
        <f t="shared" si="2"/>
        <v>1974.3997210107948</v>
      </c>
      <c r="AE15">
        <f t="shared" si="3"/>
        <v>0</v>
      </c>
      <c r="AF15">
        <f t="shared" si="4"/>
        <v>0</v>
      </c>
      <c r="AG15">
        <f t="shared" si="4"/>
        <v>-10.70499637770391</v>
      </c>
      <c r="AH15">
        <f t="shared" si="5"/>
        <v>-2643.9454736234702</v>
      </c>
      <c r="AI15">
        <f t="shared" si="6"/>
        <v>-2654.6504700011742</v>
      </c>
      <c r="AJ15">
        <f t="shared" si="7"/>
        <v>25.369460483712601</v>
      </c>
      <c r="AK15">
        <f t="shared" si="22"/>
        <v>139.98384270461554</v>
      </c>
      <c r="AL15">
        <f t="shared" si="8"/>
        <v>-2489.2971668128462</v>
      </c>
      <c r="AN15">
        <f t="shared" si="9"/>
        <v>0</v>
      </c>
      <c r="AO15">
        <f t="shared" si="9"/>
        <v>0</v>
      </c>
      <c r="AP15">
        <f t="shared" si="9"/>
        <v>-2.7477059402272044</v>
      </c>
      <c r="AQ15">
        <f t="shared" si="9"/>
        <v>-678.63495018484491</v>
      </c>
      <c r="AR15">
        <f t="shared" si="9"/>
        <v>-681.38265612507212</v>
      </c>
      <c r="AS15">
        <f t="shared" si="9"/>
        <v>6.5117086276313065</v>
      </c>
      <c r="AT15">
        <f t="shared" si="9"/>
        <v>35.930365837059917</v>
      </c>
      <c r="AU15">
        <f t="shared" si="9"/>
        <v>-638.94058166038087</v>
      </c>
      <c r="AW15">
        <v>12</v>
      </c>
      <c r="AX15">
        <f>IF(Z15&gt;0, (R15*SUMPRODUCT(K15:$K$98, X15:$X$98)-K15*$AZ$3)/Z15, 0)</f>
        <v>2305.4651904448833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10"/>
        <v>0.12000000000000001</v>
      </c>
      <c r="I16" s="5">
        <f t="shared" si="11"/>
        <v>1.1200000000000001</v>
      </c>
      <c r="J16">
        <f t="shared" si="12"/>
        <v>0.89285714285714279</v>
      </c>
      <c r="K16">
        <f t="shared" si="20"/>
        <v>0.22917419012981163</v>
      </c>
      <c r="L16" s="2">
        <v>13</v>
      </c>
      <c r="M16" s="6">
        <v>3.104E-3</v>
      </c>
      <c r="Q16" s="4">
        <f t="shared" si="21"/>
        <v>12.5</v>
      </c>
      <c r="R16">
        <f t="shared" si="0"/>
        <v>1000000</v>
      </c>
      <c r="S16">
        <f t="shared" si="1"/>
        <v>2306.7680839680006</v>
      </c>
      <c r="U16">
        <f t="shared" si="13"/>
        <v>3.104E-3</v>
      </c>
      <c r="V16">
        <f t="shared" si="14"/>
        <v>0.01</v>
      </c>
      <c r="W16">
        <f t="shared" si="15"/>
        <v>0.85639971021631289</v>
      </c>
      <c r="X16">
        <f t="shared" si="16"/>
        <v>2.6582647005114353E-3</v>
      </c>
      <c r="Y16">
        <f t="shared" si="17"/>
        <v>8.5639971021631289E-3</v>
      </c>
      <c r="Z16">
        <f t="shared" si="18"/>
        <v>0.84517744841363829</v>
      </c>
      <c r="AB16">
        <f t="shared" si="19"/>
        <v>1974.3997210107948</v>
      </c>
      <c r="AC16">
        <f t="shared" si="2"/>
        <v>1949.628363290092</v>
      </c>
      <c r="AE16">
        <f t="shared" si="3"/>
        <v>0</v>
      </c>
      <c r="AF16">
        <f t="shared" si="4"/>
        <v>0</v>
      </c>
      <c r="AG16">
        <f t="shared" si="4"/>
        <v>-10.564718105170478</v>
      </c>
      <c r="AH16">
        <f t="shared" si="5"/>
        <v>-2658.2647005114354</v>
      </c>
      <c r="AI16">
        <f t="shared" si="6"/>
        <v>-2668.8294186166058</v>
      </c>
      <c r="AJ16">
        <f t="shared" si="7"/>
        <v>24.771357720702781</v>
      </c>
      <c r="AK16">
        <f t="shared" si="22"/>
        <v>138.20798047075564</v>
      </c>
      <c r="AL16">
        <f t="shared" si="8"/>
        <v>-2505.8500804251476</v>
      </c>
      <c r="AN16">
        <f t="shared" si="9"/>
        <v>0</v>
      </c>
      <c r="AO16">
        <f t="shared" si="9"/>
        <v>0</v>
      </c>
      <c r="AP16">
        <f t="shared" si="9"/>
        <v>-2.4211607157022024</v>
      </c>
      <c r="AQ16">
        <f t="shared" si="9"/>
        <v>-609.20565989037448</v>
      </c>
      <c r="AR16">
        <f t="shared" si="9"/>
        <v>-611.62682060607665</v>
      </c>
      <c r="AS16">
        <f t="shared" si="9"/>
        <v>5.6769558440579164</v>
      </c>
      <c r="AT16">
        <f t="shared" si="9"/>
        <v>31.673701993862245</v>
      </c>
      <c r="AU16">
        <f t="shared" si="9"/>
        <v>-574.2761627681565</v>
      </c>
      <c r="AW16">
        <v>13</v>
      </c>
      <c r="AX16">
        <f>IF(Z16&gt;0, (R16*SUMPRODUCT(K16:$K$98, X16:$X$98)-K16*$AZ$3)/Z16, 0)</f>
        <v>2306.7680839680006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10"/>
        <v>0.12000000000000001</v>
      </c>
      <c r="I17" s="5">
        <f t="shared" si="11"/>
        <v>1.1200000000000001</v>
      </c>
      <c r="J17">
        <f t="shared" si="12"/>
        <v>0.89285714285714279</v>
      </c>
      <c r="K17">
        <f t="shared" si="20"/>
        <v>0.20461981261590323</v>
      </c>
      <c r="L17" s="2">
        <v>14</v>
      </c>
      <c r="M17" s="6">
        <v>3.1700000000000001E-3</v>
      </c>
      <c r="Q17" s="4">
        <f t="shared" si="21"/>
        <v>12.5</v>
      </c>
      <c r="R17">
        <f t="shared" si="0"/>
        <v>1000000</v>
      </c>
      <c r="S17">
        <f t="shared" si="1"/>
        <v>2307.1010685831802</v>
      </c>
      <c r="U17">
        <f t="shared" si="13"/>
        <v>3.1700000000000001E-3</v>
      </c>
      <c r="V17">
        <f t="shared" si="14"/>
        <v>0.01</v>
      </c>
      <c r="W17">
        <f t="shared" si="15"/>
        <v>0.84517744841363829</v>
      </c>
      <c r="X17">
        <f t="shared" si="16"/>
        <v>2.6792125114712332E-3</v>
      </c>
      <c r="Y17">
        <f t="shared" si="17"/>
        <v>8.4517744841363825E-3</v>
      </c>
      <c r="Z17">
        <f t="shared" si="18"/>
        <v>0.83404646141803074</v>
      </c>
      <c r="AB17">
        <f t="shared" si="19"/>
        <v>1949.628363290092</v>
      </c>
      <c r="AC17">
        <f t="shared" si="2"/>
        <v>1924.2294823855589</v>
      </c>
      <c r="AE17">
        <f t="shared" si="3"/>
        <v>0</v>
      </c>
      <c r="AF17">
        <f t="shared" si="4"/>
        <v>0</v>
      </c>
      <c r="AG17">
        <f t="shared" si="4"/>
        <v>-10.425580767725384</v>
      </c>
      <c r="AH17">
        <f t="shared" si="5"/>
        <v>-2679.212511471233</v>
      </c>
      <c r="AI17">
        <f t="shared" si="6"/>
        <v>-2689.6380922389585</v>
      </c>
      <c r="AJ17">
        <f t="shared" si="7"/>
        <v>25.398880904533144</v>
      </c>
      <c r="AK17">
        <f t="shared" si="22"/>
        <v>136.47398543030644</v>
      </c>
      <c r="AL17">
        <f t="shared" si="8"/>
        <v>-2527.7652259041188</v>
      </c>
      <c r="AN17">
        <f t="shared" si="9"/>
        <v>0</v>
      </c>
      <c r="AO17">
        <f t="shared" si="9"/>
        <v>0</v>
      </c>
      <c r="AP17">
        <f t="shared" si="9"/>
        <v>-2.1332803831039326</v>
      </c>
      <c r="AQ17">
        <f t="shared" si="9"/>
        <v>-548.21996205542723</v>
      </c>
      <c r="AR17">
        <f t="shared" si="9"/>
        <v>-550.35324243853108</v>
      </c>
      <c r="AS17">
        <f t="shared" si="9"/>
        <v>5.1971142513392143</v>
      </c>
      <c r="AT17">
        <f t="shared" si="9"/>
        <v>27.925281325694812</v>
      </c>
      <c r="AU17">
        <f t="shared" si="9"/>
        <v>-517.23084686149707</v>
      </c>
      <c r="AW17">
        <v>14</v>
      </c>
      <c r="AX17">
        <f>IF(Z17&gt;0, (R17*SUMPRODUCT(K17:$K$98, X17:$X$98)-K17*$AZ$3)/Z17, 0)</f>
        <v>2307.1010685831802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10"/>
        <v>0.12000000000000001</v>
      </c>
      <c r="I18" s="5">
        <f t="shared" si="11"/>
        <v>1.1200000000000001</v>
      </c>
      <c r="J18">
        <f t="shared" si="12"/>
        <v>0.89285714285714279</v>
      </c>
      <c r="K18">
        <f t="shared" si="20"/>
        <v>0.1826962612641993</v>
      </c>
      <c r="L18" s="2">
        <v>15</v>
      </c>
      <c r="M18" s="6">
        <v>3.2390000000000001E-3</v>
      </c>
      <c r="Q18" s="4">
        <f t="shared" si="21"/>
        <v>12.5</v>
      </c>
      <c r="R18">
        <f t="shared" si="0"/>
        <v>1000000</v>
      </c>
      <c r="S18">
        <f t="shared" si="1"/>
        <v>2305.2918011545862</v>
      </c>
      <c r="U18">
        <f t="shared" si="13"/>
        <v>3.2390000000000001E-3</v>
      </c>
      <c r="V18">
        <f t="shared" si="14"/>
        <v>0.01</v>
      </c>
      <c r="W18">
        <f t="shared" si="15"/>
        <v>0.83404646141803074</v>
      </c>
      <c r="X18">
        <f t="shared" si="16"/>
        <v>2.7014764885330018E-3</v>
      </c>
      <c r="Y18">
        <f t="shared" si="17"/>
        <v>8.3404646141803079E-3</v>
      </c>
      <c r="Z18">
        <f t="shared" si="18"/>
        <v>0.82300452031531746</v>
      </c>
      <c r="AB18">
        <f t="shared" si="19"/>
        <v>1924.2294823855589</v>
      </c>
      <c r="AC18">
        <f t="shared" si="2"/>
        <v>1897.2655729960645</v>
      </c>
      <c r="AE18">
        <f t="shared" si="3"/>
        <v>0</v>
      </c>
      <c r="AF18">
        <f t="shared" si="4"/>
        <v>0</v>
      </c>
      <c r="AG18">
        <f t="shared" si="4"/>
        <v>-10.287556503941468</v>
      </c>
      <c r="AH18">
        <f t="shared" si="5"/>
        <v>-2701.4764885330019</v>
      </c>
      <c r="AI18">
        <f t="shared" si="6"/>
        <v>-2711.7640450369436</v>
      </c>
      <c r="AJ18">
        <f t="shared" si="7"/>
        <v>26.963909389494347</v>
      </c>
      <c r="AK18">
        <f t="shared" si="22"/>
        <v>134.69606376698914</v>
      </c>
      <c r="AL18">
        <f t="shared" si="8"/>
        <v>-2550.1040718804602</v>
      </c>
      <c r="AN18">
        <f t="shared" si="9"/>
        <v>0</v>
      </c>
      <c r="AO18">
        <f t="shared" si="9"/>
        <v>0</v>
      </c>
      <c r="AP18">
        <f t="shared" si="9"/>
        <v>-1.8794981108143032</v>
      </c>
      <c r="AQ18">
        <f t="shared" si="9"/>
        <v>-493.54965434811703</v>
      </c>
      <c r="AR18">
        <f t="shared" si="9"/>
        <v>-495.42915245893136</v>
      </c>
      <c r="AS18">
        <f t="shared" si="9"/>
        <v>4.9262054345272555</v>
      </c>
      <c r="AT18">
        <f t="shared" si="9"/>
        <v>24.608467257233098</v>
      </c>
      <c r="AU18">
        <f t="shared" si="9"/>
        <v>-465.89447976717105</v>
      </c>
      <c r="AW18">
        <v>15</v>
      </c>
      <c r="AX18">
        <f>IF(Z18&gt;0, (R18*SUMPRODUCT(K18:$K$98, X18:$X$98)-K18*$AZ$3)/Z18, 0)</f>
        <v>2305.2918011545862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10"/>
        <v>0.12000000000000001</v>
      </c>
      <c r="I19" s="5">
        <f t="shared" si="11"/>
        <v>1.1200000000000001</v>
      </c>
      <c r="J19">
        <f t="shared" si="12"/>
        <v>0.89285714285714279</v>
      </c>
      <c r="K19">
        <f t="shared" si="20"/>
        <v>0.16312166184303509</v>
      </c>
      <c r="L19" s="2">
        <v>16</v>
      </c>
      <c r="M19" s="6">
        <v>3.3149999999999998E-3</v>
      </c>
      <c r="Q19" s="4">
        <f t="shared" si="21"/>
        <v>12.5</v>
      </c>
      <c r="R19">
        <f t="shared" si="0"/>
        <v>1000000</v>
      </c>
      <c r="S19">
        <f t="shared" si="1"/>
        <v>2301.7447451992466</v>
      </c>
      <c r="U19">
        <f t="shared" si="13"/>
        <v>3.3149999999999998E-3</v>
      </c>
      <c r="V19">
        <f t="shared" si="14"/>
        <v>0.01</v>
      </c>
      <c r="W19">
        <f t="shared" si="15"/>
        <v>0.82300452031531746</v>
      </c>
      <c r="X19">
        <f t="shared" si="16"/>
        <v>2.7282599848452772E-3</v>
      </c>
      <c r="Y19">
        <f t="shared" si="17"/>
        <v>8.2300452031531749E-3</v>
      </c>
      <c r="Z19">
        <f t="shared" si="18"/>
        <v>0.812046215127319</v>
      </c>
      <c r="AB19">
        <f t="shared" si="19"/>
        <v>1897.2655729960645</v>
      </c>
      <c r="AC19">
        <f t="shared" si="2"/>
        <v>1869.1231085282434</v>
      </c>
      <c r="AE19">
        <f t="shared" si="3"/>
        <v>0</v>
      </c>
      <c r="AF19">
        <f t="shared" si="4"/>
        <v>0</v>
      </c>
      <c r="AG19">
        <f t="shared" si="4"/>
        <v>-10.150577689091488</v>
      </c>
      <c r="AH19">
        <f t="shared" si="5"/>
        <v>-2728.2599848452774</v>
      </c>
      <c r="AI19">
        <f t="shared" si="6"/>
        <v>-2738.4105625343686</v>
      </c>
      <c r="AJ19">
        <f t="shared" si="7"/>
        <v>28.142464467821128</v>
      </c>
      <c r="AK19">
        <f t="shared" si="22"/>
        <v>132.80859010972452</v>
      </c>
      <c r="AL19">
        <f t="shared" si="8"/>
        <v>-2577.4595079568226</v>
      </c>
      <c r="AN19">
        <f t="shared" si="9"/>
        <v>0</v>
      </c>
      <c r="AO19">
        <f t="shared" si="9"/>
        <v>0</v>
      </c>
      <c r="AP19">
        <f t="shared" si="9"/>
        <v>-1.6557791013114382</v>
      </c>
      <c r="AQ19">
        <f t="shared" si="9"/>
        <v>-445.03830266781534</v>
      </c>
      <c r="AR19">
        <f t="shared" si="9"/>
        <v>-446.6940817691268</v>
      </c>
      <c r="AS19">
        <f t="shared" si="9"/>
        <v>4.5906455723495485</v>
      </c>
      <c r="AT19">
        <f t="shared" si="9"/>
        <v>21.663957925728738</v>
      </c>
      <c r="AU19">
        <f t="shared" si="9"/>
        <v>-420.43947827104842</v>
      </c>
      <c r="AW19">
        <v>16</v>
      </c>
      <c r="AX19">
        <f>IF(Z19&gt;0, (R19*SUMPRODUCT(K19:$K$98, X19:$X$98)-K19*$AZ$3)/Z19, 0)</f>
        <v>2301.7447451992466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10"/>
        <v>0.12000000000000001</v>
      </c>
      <c r="I20" s="5">
        <f t="shared" si="11"/>
        <v>1.1200000000000001</v>
      </c>
      <c r="J20">
        <f t="shared" si="12"/>
        <v>0.89285714285714279</v>
      </c>
      <c r="K20">
        <f t="shared" si="20"/>
        <v>0.14564434093128131</v>
      </c>
      <c r="L20" s="2">
        <v>17</v>
      </c>
      <c r="M20" s="6">
        <v>3.3969999999999998E-3</v>
      </c>
      <c r="Q20" s="4">
        <f t="shared" si="21"/>
        <v>12.5</v>
      </c>
      <c r="R20">
        <f t="shared" si="0"/>
        <v>1000000</v>
      </c>
      <c r="S20">
        <f t="shared" si="1"/>
        <v>2296.183451148142</v>
      </c>
      <c r="U20">
        <f t="shared" si="13"/>
        <v>3.3969999999999998E-3</v>
      </c>
      <c r="V20">
        <f t="shared" si="14"/>
        <v>0.01</v>
      </c>
      <c r="W20">
        <f t="shared" si="15"/>
        <v>0.812046215127319</v>
      </c>
      <c r="X20">
        <f t="shared" si="16"/>
        <v>2.7585209927875024E-3</v>
      </c>
      <c r="Y20">
        <f t="shared" si="17"/>
        <v>8.1204621512731903E-3</v>
      </c>
      <c r="Z20">
        <f t="shared" si="18"/>
        <v>0.80116723198325834</v>
      </c>
      <c r="AB20">
        <f t="shared" si="19"/>
        <v>1869.1231085282434</v>
      </c>
      <c r="AC20">
        <f t="shared" si="2"/>
        <v>1839.6269396821222</v>
      </c>
      <c r="AE20">
        <f t="shared" si="3"/>
        <v>0</v>
      </c>
      <c r="AF20">
        <f t="shared" si="4"/>
        <v>0</v>
      </c>
      <c r="AG20">
        <f t="shared" si="4"/>
        <v>-10.014590399790729</v>
      </c>
      <c r="AH20">
        <f t="shared" si="5"/>
        <v>-2758.5209927875026</v>
      </c>
      <c r="AI20">
        <f t="shared" si="6"/>
        <v>-2768.5355831872935</v>
      </c>
      <c r="AJ20">
        <f t="shared" si="7"/>
        <v>29.496168846121236</v>
      </c>
      <c r="AK20">
        <f t="shared" si="22"/>
        <v>130.83861759697706</v>
      </c>
      <c r="AL20">
        <f t="shared" si="8"/>
        <v>-2608.200796744195</v>
      </c>
      <c r="AN20">
        <f t="shared" si="9"/>
        <v>0</v>
      </c>
      <c r="AO20">
        <f t="shared" si="9"/>
        <v>0</v>
      </c>
      <c r="AP20">
        <f t="shared" si="9"/>
        <v>-1.4585684184742578</v>
      </c>
      <c r="AQ20">
        <f t="shared" si="9"/>
        <v>-401.76297193963961</v>
      </c>
      <c r="AR20">
        <f t="shared" si="9"/>
        <v>-403.22154035811388</v>
      </c>
      <c r="AS20">
        <f t="shared" si="9"/>
        <v>4.2959500715911201</v>
      </c>
      <c r="AT20">
        <f t="shared" si="9"/>
        <v>19.055904228271668</v>
      </c>
      <c r="AU20">
        <f t="shared" si="9"/>
        <v>-379.86968605825109</v>
      </c>
      <c r="AW20">
        <v>17</v>
      </c>
      <c r="AX20">
        <f>IF(Z20&gt;0, (R20*SUMPRODUCT(K20:$K$98, X20:$X$98)-K20*$AZ$3)/Z20, 0)</f>
        <v>2296.183451148142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10"/>
        <v>0.12000000000000001</v>
      </c>
      <c r="I21" s="5">
        <f t="shared" si="11"/>
        <v>1.1200000000000001</v>
      </c>
      <c r="J21">
        <f t="shared" si="12"/>
        <v>0.89285714285714279</v>
      </c>
      <c r="K21">
        <f t="shared" si="20"/>
        <v>0.13003959011721544</v>
      </c>
      <c r="L21" s="2">
        <v>18</v>
      </c>
      <c r="M21" s="6">
        <v>3.4910000000000002E-3</v>
      </c>
      <c r="Q21" s="4">
        <f t="shared" si="21"/>
        <v>12.5</v>
      </c>
      <c r="R21">
        <f t="shared" si="0"/>
        <v>1000000</v>
      </c>
      <c r="S21">
        <f t="shared" si="1"/>
        <v>2288.6871046549477</v>
      </c>
      <c r="U21">
        <f t="shared" si="13"/>
        <v>3.4910000000000002E-3</v>
      </c>
      <c r="V21">
        <f t="shared" si="14"/>
        <v>0.01</v>
      </c>
      <c r="W21">
        <f t="shared" si="15"/>
        <v>0.80116723198325834</v>
      </c>
      <c r="X21">
        <f t="shared" si="16"/>
        <v>2.7968748068535549E-3</v>
      </c>
      <c r="Y21">
        <f t="shared" si="17"/>
        <v>8.0116723198325832E-3</v>
      </c>
      <c r="Z21">
        <f t="shared" si="18"/>
        <v>0.79035868485657224</v>
      </c>
      <c r="AB21">
        <f t="shared" si="19"/>
        <v>1839.6269396821222</v>
      </c>
      <c r="AC21">
        <f t="shared" si="2"/>
        <v>1808.8837300832806</v>
      </c>
      <c r="AE21">
        <f t="shared" si="3"/>
        <v>0</v>
      </c>
      <c r="AF21">
        <f t="shared" si="4"/>
        <v>0</v>
      </c>
      <c r="AG21">
        <f t="shared" si="4"/>
        <v>-9.8794835607071523</v>
      </c>
      <c r="AH21">
        <f t="shared" si="5"/>
        <v>-2796.8748068535547</v>
      </c>
      <c r="AI21">
        <f t="shared" si="6"/>
        <v>-2806.754290414262</v>
      </c>
      <c r="AJ21">
        <f t="shared" si="7"/>
        <v>30.743209598841531</v>
      </c>
      <c r="AK21">
        <f t="shared" si="22"/>
        <v>128.77388577774857</v>
      </c>
      <c r="AL21">
        <f t="shared" si="8"/>
        <v>-2647.2371950376719</v>
      </c>
      <c r="AN21">
        <f t="shared" si="9"/>
        <v>0</v>
      </c>
      <c r="AO21">
        <f t="shared" si="9"/>
        <v>0</v>
      </c>
      <c r="AP21">
        <f t="shared" si="9"/>
        <v>-1.2847239928041263</v>
      </c>
      <c r="AQ21">
        <f t="shared" si="9"/>
        <v>-363.70445349240237</v>
      </c>
      <c r="AR21">
        <f t="shared" si="9"/>
        <v>-364.98917748520648</v>
      </c>
      <c r="AS21">
        <f t="shared" si="9"/>
        <v>3.9978343751209962</v>
      </c>
      <c r="AT21">
        <f t="shared" si="9"/>
        <v>16.745703324339544</v>
      </c>
      <c r="AU21">
        <f t="shared" si="9"/>
        <v>-344.24563978574594</v>
      </c>
      <c r="AW21">
        <v>18</v>
      </c>
      <c r="AX21">
        <f>IF(Z21&gt;0, (R21*SUMPRODUCT(K21:$K$98, X21:$X$98)-K21*$AZ$3)/Z21, 0)</f>
        <v>2288.6871046549477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10"/>
        <v>0.12000000000000001</v>
      </c>
      <c r="I22" s="5">
        <f t="shared" si="11"/>
        <v>1.1200000000000001</v>
      </c>
      <c r="J22">
        <f t="shared" si="12"/>
        <v>0.89285714285714279</v>
      </c>
      <c r="K22">
        <f t="shared" si="20"/>
        <v>0.11610677689037092</v>
      </c>
      <c r="L22" s="2">
        <v>19</v>
      </c>
      <c r="M22" s="6">
        <v>3.5990000000000002E-3</v>
      </c>
      <c r="Q22" s="4">
        <f t="shared" si="21"/>
        <v>12.5</v>
      </c>
      <c r="R22">
        <f t="shared" si="0"/>
        <v>1000000</v>
      </c>
      <c r="S22">
        <f t="shared" si="1"/>
        <v>2278.6336257399571</v>
      </c>
      <c r="U22">
        <f t="shared" si="13"/>
        <v>3.5990000000000002E-3</v>
      </c>
      <c r="V22">
        <f t="shared" si="14"/>
        <v>0.01</v>
      </c>
      <c r="W22">
        <f t="shared" si="15"/>
        <v>0.79035868485657224</v>
      </c>
      <c r="X22">
        <f t="shared" si="16"/>
        <v>2.8445009067988038E-3</v>
      </c>
      <c r="Y22">
        <f t="shared" si="17"/>
        <v>7.9035868485657218E-3</v>
      </c>
      <c r="Z22">
        <f t="shared" si="18"/>
        <v>0.77961059710120773</v>
      </c>
      <c r="AB22">
        <f t="shared" si="19"/>
        <v>1808.8837300832806</v>
      </c>
      <c r="AC22">
        <f t="shared" si="2"/>
        <v>1776.4469215380179</v>
      </c>
      <c r="AE22">
        <f t="shared" si="3"/>
        <v>0</v>
      </c>
      <c r="AF22">
        <f t="shared" si="4"/>
        <v>0</v>
      </c>
      <c r="AG22">
        <f t="shared" si="4"/>
        <v>-9.7451324637650973</v>
      </c>
      <c r="AH22">
        <f t="shared" si="5"/>
        <v>-2844.500906798804</v>
      </c>
      <c r="AI22">
        <f t="shared" si="6"/>
        <v>-2854.246039262569</v>
      </c>
      <c r="AJ22">
        <f t="shared" si="7"/>
        <v>32.436808545262693</v>
      </c>
      <c r="AK22">
        <f t="shared" si="22"/>
        <v>126.62186110582965</v>
      </c>
      <c r="AL22">
        <f t="shared" si="8"/>
        <v>-2695.1873696114767</v>
      </c>
      <c r="AN22">
        <f t="shared" si="9"/>
        <v>0</v>
      </c>
      <c r="AO22">
        <f t="shared" si="9"/>
        <v>0</v>
      </c>
      <c r="AP22">
        <f t="shared" si="9"/>
        <v>-1.1314759207374849</v>
      </c>
      <c r="AQ22">
        <f t="shared" si="9"/>
        <v>-330.26583215014654</v>
      </c>
      <c r="AR22">
        <f t="shared" si="9"/>
        <v>-331.39730807088398</v>
      </c>
      <c r="AS22">
        <f t="shared" si="9"/>
        <v>3.7661332928004927</v>
      </c>
      <c r="AT22">
        <f t="shared" si="9"/>
        <v>14.7016561768581</v>
      </c>
      <c r="AU22">
        <f t="shared" si="9"/>
        <v>-312.92951860122542</v>
      </c>
      <c r="AW22">
        <v>19</v>
      </c>
      <c r="AX22">
        <f>IF(Z22&gt;0, (R22*SUMPRODUCT(K22:$K$98, X22:$X$98)-K22*$AZ$3)/Z22, 0)</f>
        <v>2278.6336257399571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10"/>
        <v>0.12000000000000001</v>
      </c>
      <c r="I23" s="5">
        <f t="shared" si="11"/>
        <v>1.1200000000000001</v>
      </c>
      <c r="J23">
        <f t="shared" si="12"/>
        <v>0.89285714285714279</v>
      </c>
      <c r="K23">
        <f t="shared" si="20"/>
        <v>0.10366676508068833</v>
      </c>
      <c r="L23" s="2">
        <v>20</v>
      </c>
      <c r="M23" s="6">
        <v>3.7169999999999998E-3</v>
      </c>
      <c r="Q23" s="4">
        <f t="shared" si="21"/>
        <v>12.5</v>
      </c>
      <c r="R23">
        <f t="shared" si="0"/>
        <v>1000000</v>
      </c>
      <c r="S23">
        <f t="shared" si="1"/>
        <v>2265.4675350289272</v>
      </c>
      <c r="U23">
        <f t="shared" si="13"/>
        <v>3.7169999999999998E-3</v>
      </c>
      <c r="V23">
        <f t="shared" si="14"/>
        <v>0.01</v>
      </c>
      <c r="W23">
        <f t="shared" si="15"/>
        <v>0.77961059710120773</v>
      </c>
      <c r="X23">
        <f t="shared" si="16"/>
        <v>2.8978125894251888E-3</v>
      </c>
      <c r="Y23">
        <f t="shared" si="17"/>
        <v>7.7961059710120774E-3</v>
      </c>
      <c r="Z23">
        <f t="shared" si="18"/>
        <v>0.76891667854077039</v>
      </c>
      <c r="AB23">
        <f t="shared" si="19"/>
        <v>1776.4469215380179</v>
      </c>
      <c r="AC23">
        <f t="shared" si="2"/>
        <v>1741.9557723763892</v>
      </c>
      <c r="AE23">
        <f t="shared" si="3"/>
        <v>0</v>
      </c>
      <c r="AF23">
        <f t="shared" si="4"/>
        <v>0</v>
      </c>
      <c r="AG23">
        <f t="shared" si="4"/>
        <v>-9.6114584817596302</v>
      </c>
      <c r="AH23">
        <f t="shared" si="5"/>
        <v>-2897.8125894251889</v>
      </c>
      <c r="AI23">
        <f t="shared" si="6"/>
        <v>-2907.4240479069485</v>
      </c>
      <c r="AJ23">
        <f t="shared" si="7"/>
        <v>34.491149161628755</v>
      </c>
      <c r="AK23">
        <f t="shared" si="22"/>
        <v>124.35128450766126</v>
      </c>
      <c r="AL23">
        <f t="shared" si="8"/>
        <v>-2748.5816142376589</v>
      </c>
      <c r="AN23">
        <f t="shared" si="9"/>
        <v>0</v>
      </c>
      <c r="AO23">
        <f t="shared" si="9"/>
        <v>0</v>
      </c>
      <c r="AP23">
        <f t="shared" si="9"/>
        <v>-0.99638880851136491</v>
      </c>
      <c r="AQ23">
        <f t="shared" si="9"/>
        <v>-300.4068569558022</v>
      </c>
      <c r="AR23">
        <f t="shared" si="9"/>
        <v>-301.40324576431357</v>
      </c>
      <c r="AS23">
        <f t="shared" si="9"/>
        <v>3.5755858575015482</v>
      </c>
      <c r="AT23">
        <f t="shared" si="9"/>
        <v>12.891095398537558</v>
      </c>
      <c r="AU23">
        <f t="shared" si="9"/>
        <v>-284.9365645082745</v>
      </c>
      <c r="AW23">
        <v>20</v>
      </c>
      <c r="AX23">
        <f>IF(Z23&gt;0, (R23*SUMPRODUCT(K23:$K$98, X23:$X$98)-K23*$AZ$3)/Z23, 0)</f>
        <v>2265.4675350289272</v>
      </c>
    </row>
    <row r="24" spans="5:50" x14ac:dyDescent="0.25">
      <c r="E24">
        <v>2024</v>
      </c>
      <c r="F24" s="5">
        <f>EconomicRates!C64</f>
        <v>3.5571999999999999E-2</v>
      </c>
      <c r="G24" s="5">
        <f>EconomicRates!D64</f>
        <v>7.0000000000000007E-2</v>
      </c>
      <c r="H24" s="5">
        <f t="shared" si="10"/>
        <v>0.12000000000000001</v>
      </c>
      <c r="I24" s="5">
        <f t="shared" si="11"/>
        <v>1.1200000000000001</v>
      </c>
      <c r="J24">
        <f t="shared" si="12"/>
        <v>0.89285714285714279</v>
      </c>
      <c r="K24">
        <f t="shared" si="20"/>
        <v>9.2559611679185999E-2</v>
      </c>
      <c r="L24" s="2">
        <v>21</v>
      </c>
      <c r="M24" s="6">
        <v>3.852E-3</v>
      </c>
      <c r="Q24" s="4">
        <f t="shared" si="21"/>
        <v>12.5</v>
      </c>
      <c r="R24">
        <f t="shared" si="0"/>
        <v>1000000</v>
      </c>
      <c r="S24">
        <f t="shared" si="1"/>
        <v>2249.387751777097</v>
      </c>
      <c r="U24">
        <f t="shared" si="13"/>
        <v>3.852E-3</v>
      </c>
      <c r="V24">
        <f t="shared" si="14"/>
        <v>0.01</v>
      </c>
      <c r="W24">
        <f t="shared" si="15"/>
        <v>0.76891667854077039</v>
      </c>
      <c r="X24">
        <f t="shared" si="16"/>
        <v>2.9618670457390475E-3</v>
      </c>
      <c r="Y24">
        <f t="shared" si="17"/>
        <v>7.689166785407704E-3</v>
      </c>
      <c r="Z24">
        <f t="shared" si="18"/>
        <v>0.75826564470962365</v>
      </c>
      <c r="AB24">
        <f t="shared" si="19"/>
        <v>1741.9557723763892</v>
      </c>
      <c r="AC24">
        <f t="shared" si="2"/>
        <v>1705.6334538031913</v>
      </c>
      <c r="AE24">
        <f t="shared" si="3"/>
        <v>0</v>
      </c>
      <c r="AF24">
        <f t="shared" si="4"/>
        <v>0</v>
      </c>
      <c r="AG24">
        <f t="shared" si="4"/>
        <v>-9.4783205588702959</v>
      </c>
      <c r="AH24">
        <f t="shared" si="5"/>
        <v>-2961.8670457390476</v>
      </c>
      <c r="AI24">
        <f t="shared" si="6"/>
        <v>-2971.3453662979177</v>
      </c>
      <c r="AJ24">
        <f t="shared" si="7"/>
        <v>36.32231857319789</v>
      </c>
      <c r="AK24">
        <f t="shared" si="22"/>
        <v>121.93690406634725</v>
      </c>
      <c r="AL24">
        <f t="shared" si="8"/>
        <v>-2813.0861436583723</v>
      </c>
      <c r="AN24">
        <f t="shared" si="9"/>
        <v>0</v>
      </c>
      <c r="AO24">
        <f t="shared" si="9"/>
        <v>0</v>
      </c>
      <c r="AP24">
        <f t="shared" si="9"/>
        <v>-0.87730967029987983</v>
      </c>
      <c r="AQ24">
        <f t="shared" si="9"/>
        <v>-274.14926359898408</v>
      </c>
      <c r="AR24">
        <f t="shared" si="9"/>
        <v>-275.02657326928397</v>
      </c>
      <c r="AS24">
        <f t="shared" si="9"/>
        <v>3.3619797024228819</v>
      </c>
      <c r="AT24">
        <f t="shared" si="9"/>
        <v>11.286432489743257</v>
      </c>
      <c r="AU24">
        <f t="shared" si="9"/>
        <v>-260.3781610771178</v>
      </c>
      <c r="AW24">
        <v>21</v>
      </c>
      <c r="AX24">
        <f>IF(Z24&gt;0, (R24*SUMPRODUCT(K24:$K$98, X24:$X$98)-K24*$AZ$3)/Z24, 0)</f>
        <v>2249.387751777097</v>
      </c>
    </row>
    <row r="25" spans="5:50" x14ac:dyDescent="0.25">
      <c r="E25">
        <v>2025</v>
      </c>
      <c r="F25" s="5">
        <f>EconomicRates!C65</f>
        <v>3.5571999999999999E-2</v>
      </c>
      <c r="G25" s="5">
        <f>EconomicRates!D65</f>
        <v>7.0000000000000007E-2</v>
      </c>
      <c r="H25" s="5">
        <f t="shared" si="10"/>
        <v>0.12000000000000001</v>
      </c>
      <c r="I25" s="5">
        <f t="shared" si="11"/>
        <v>1.1200000000000001</v>
      </c>
      <c r="J25">
        <f t="shared" si="12"/>
        <v>0.89285714285714279</v>
      </c>
      <c r="K25">
        <f t="shared" si="20"/>
        <v>8.2642510427844637E-2</v>
      </c>
      <c r="L25" s="2">
        <v>22</v>
      </c>
      <c r="M25" s="6">
        <v>4.0049999999999999E-3</v>
      </c>
      <c r="Q25" s="4">
        <f t="shared" si="21"/>
        <v>12.5</v>
      </c>
      <c r="R25">
        <f t="shared" si="0"/>
        <v>1000000</v>
      </c>
      <c r="S25">
        <f t="shared" si="1"/>
        <v>2230.0308662126404</v>
      </c>
      <c r="U25">
        <f t="shared" si="13"/>
        <v>4.0049999999999999E-3</v>
      </c>
      <c r="V25">
        <f t="shared" si="14"/>
        <v>0.01</v>
      </c>
      <c r="W25">
        <f t="shared" si="15"/>
        <v>0.75826564470962365</v>
      </c>
      <c r="X25">
        <f t="shared" si="16"/>
        <v>3.0368539070620426E-3</v>
      </c>
      <c r="Y25">
        <f t="shared" si="17"/>
        <v>7.5826564470962369E-3</v>
      </c>
      <c r="Z25">
        <f t="shared" si="18"/>
        <v>0.74764613435546545</v>
      </c>
      <c r="AB25">
        <f t="shared" si="19"/>
        <v>1705.6334538031913</v>
      </c>
      <c r="AC25">
        <f t="shared" si="2"/>
        <v>1667.2739566172506</v>
      </c>
      <c r="AE25">
        <f t="shared" si="3"/>
        <v>0</v>
      </c>
      <c r="AF25">
        <f t="shared" si="4"/>
        <v>0</v>
      </c>
      <c r="AG25">
        <f t="shared" si="4"/>
        <v>-9.3455766794433188</v>
      </c>
      <c r="AH25">
        <f t="shared" si="5"/>
        <v>-3036.8539070620427</v>
      </c>
      <c r="AI25">
        <f t="shared" si="6"/>
        <v>-3046.1994837414859</v>
      </c>
      <c r="AJ25">
        <f t="shared" si="7"/>
        <v>38.359497185940654</v>
      </c>
      <c r="AK25">
        <f t="shared" si="22"/>
        <v>119.39434176622341</v>
      </c>
      <c r="AL25">
        <f t="shared" si="8"/>
        <v>-2888.4456447893217</v>
      </c>
      <c r="AN25">
        <f t="shared" si="9"/>
        <v>0</v>
      </c>
      <c r="AO25">
        <f t="shared" si="9"/>
        <v>0</v>
      </c>
      <c r="AP25">
        <f t="shared" si="9"/>
        <v>-0.77234191818511611</v>
      </c>
      <c r="AQ25">
        <f t="shared" si="9"/>
        <v>-250.97323068221559</v>
      </c>
      <c r="AR25">
        <f t="shared" si="9"/>
        <v>-251.74557260040069</v>
      </c>
      <c r="AS25">
        <f t="shared" si="9"/>
        <v>3.1701251461959776</v>
      </c>
      <c r="AT25">
        <f t="shared" si="9"/>
        <v>9.8670481344407648</v>
      </c>
      <c r="AU25">
        <f t="shared" si="9"/>
        <v>-238.70839931976394</v>
      </c>
      <c r="AW25">
        <v>22</v>
      </c>
      <c r="AX25">
        <f>IF(Z25&gt;0, (R25*SUMPRODUCT(K25:$K$98, X25:$X$98)-K25*$AZ$3)/Z25, 0)</f>
        <v>2230.0308662126404</v>
      </c>
    </row>
    <row r="26" spans="5:50" x14ac:dyDescent="0.25">
      <c r="E26">
        <v>2026</v>
      </c>
      <c r="F26" s="5">
        <f>EconomicRates!C66</f>
        <v>3.5571999999999999E-2</v>
      </c>
      <c r="G26" s="5">
        <f>EconomicRates!D66</f>
        <v>7.0000000000000007E-2</v>
      </c>
      <c r="H26" s="5">
        <f t="shared" si="10"/>
        <v>0.12000000000000001</v>
      </c>
      <c r="I26" s="5">
        <f t="shared" si="11"/>
        <v>1.1200000000000001</v>
      </c>
      <c r="J26">
        <f t="shared" si="12"/>
        <v>0.89285714285714279</v>
      </c>
      <c r="K26">
        <f t="shared" si="20"/>
        <v>7.3787955739146996E-2</v>
      </c>
      <c r="L26" s="2">
        <v>23</v>
      </c>
      <c r="M26" s="6">
        <v>4.1640000000000002E-3</v>
      </c>
      <c r="Q26" s="4">
        <f t="shared" si="21"/>
        <v>12.5</v>
      </c>
      <c r="R26">
        <f t="shared" si="0"/>
        <v>1000000</v>
      </c>
      <c r="S26">
        <f t="shared" si="1"/>
        <v>2207.1949156602577</v>
      </c>
      <c r="U26">
        <f t="shared" si="13"/>
        <v>4.1640000000000002E-3</v>
      </c>
      <c r="V26">
        <f t="shared" si="14"/>
        <v>0.01</v>
      </c>
      <c r="W26">
        <f t="shared" si="15"/>
        <v>0.74764613435546545</v>
      </c>
      <c r="X26">
        <f t="shared" si="16"/>
        <v>3.1131985034561585E-3</v>
      </c>
      <c r="Y26">
        <f t="shared" si="17"/>
        <v>7.4764613435546546E-3</v>
      </c>
      <c r="Z26">
        <f t="shared" si="18"/>
        <v>0.73705647450845468</v>
      </c>
      <c r="AB26">
        <f t="shared" si="19"/>
        <v>1667.2739566172506</v>
      </c>
      <c r="AC26">
        <f t="shared" si="2"/>
        <v>1626.8273030895355</v>
      </c>
      <c r="AE26">
        <f t="shared" si="3"/>
        <v>0</v>
      </c>
      <c r="AF26">
        <f t="shared" si="4"/>
        <v>0</v>
      </c>
      <c r="AG26">
        <f t="shared" si="4"/>
        <v>-9.2132059313556844</v>
      </c>
      <c r="AH26">
        <f t="shared" si="5"/>
        <v>-3113.1985034561585</v>
      </c>
      <c r="AI26">
        <f t="shared" si="6"/>
        <v>-3122.4117093875143</v>
      </c>
      <c r="AJ26">
        <f t="shared" si="7"/>
        <v>40.446653527715171</v>
      </c>
      <c r="AK26">
        <f t="shared" si="22"/>
        <v>116.70917696320755</v>
      </c>
      <c r="AL26">
        <f t="shared" si="8"/>
        <v>-2965.2558788965916</v>
      </c>
      <c r="AN26">
        <f t="shared" si="9"/>
        <v>0</v>
      </c>
      <c r="AO26">
        <f t="shared" si="9"/>
        <v>0</v>
      </c>
      <c r="AP26">
        <f t="shared" si="9"/>
        <v>-0.67982363147851987</v>
      </c>
      <c r="AQ26">
        <f t="shared" si="9"/>
        <v>-229.7165533802017</v>
      </c>
      <c r="AR26">
        <f t="shared" si="9"/>
        <v>-230.39637701168022</v>
      </c>
      <c r="AS26">
        <f t="shared" si="9"/>
        <v>2.9844758802996609</v>
      </c>
      <c r="AT26">
        <f t="shared" si="9"/>
        <v>8.6117315841134339</v>
      </c>
      <c r="AU26">
        <f t="shared" si="9"/>
        <v>-218.80016954726713</v>
      </c>
      <c r="AW26">
        <v>23</v>
      </c>
      <c r="AX26">
        <f>IF(Z26&gt;0, (R26*SUMPRODUCT(K26:$K$98, X26:$X$98)-K26*$AZ$3)/Z26, 0)</f>
        <v>2207.1949156602577</v>
      </c>
    </row>
    <row r="27" spans="5:50" x14ac:dyDescent="0.25">
      <c r="E27">
        <v>2027</v>
      </c>
      <c r="F27" s="5">
        <f>EconomicRates!C67</f>
        <v>3.5571999999999999E-2</v>
      </c>
      <c r="G27" s="5">
        <f>EconomicRates!D67</f>
        <v>7.0000000000000007E-2</v>
      </c>
      <c r="H27" s="5">
        <f t="shared" si="10"/>
        <v>0.12000000000000001</v>
      </c>
      <c r="I27" s="5">
        <f t="shared" si="11"/>
        <v>1.1200000000000001</v>
      </c>
      <c r="J27">
        <f t="shared" si="12"/>
        <v>0.89285714285714279</v>
      </c>
      <c r="K27">
        <f t="shared" si="20"/>
        <v>6.5882103338524095E-2</v>
      </c>
      <c r="L27" s="2">
        <v>24</v>
      </c>
      <c r="M27" s="6">
        <v>4.3350000000000003E-3</v>
      </c>
      <c r="Q27" s="4">
        <f t="shared" si="21"/>
        <v>12.5</v>
      </c>
      <c r="R27">
        <f t="shared" si="0"/>
        <v>1000000</v>
      </c>
      <c r="S27">
        <f t="shared" si="1"/>
        <v>2181.8321353208576</v>
      </c>
      <c r="U27">
        <f t="shared" si="13"/>
        <v>4.3350000000000003E-3</v>
      </c>
      <c r="V27">
        <f t="shared" si="14"/>
        <v>0.01</v>
      </c>
      <c r="W27">
        <f t="shared" si="15"/>
        <v>0.73705647450845468</v>
      </c>
      <c r="X27">
        <f t="shared" si="16"/>
        <v>3.1951398169941512E-3</v>
      </c>
      <c r="Y27">
        <f t="shared" si="17"/>
        <v>7.3705647450845466E-3</v>
      </c>
      <c r="Z27">
        <f t="shared" si="18"/>
        <v>0.72649076994637596</v>
      </c>
      <c r="AB27">
        <f t="shared" si="19"/>
        <v>1626.8273030895355</v>
      </c>
      <c r="AC27">
        <f t="shared" si="2"/>
        <v>1585.0809078829955</v>
      </c>
      <c r="AE27">
        <f t="shared" si="3"/>
        <v>0</v>
      </c>
      <c r="AF27">
        <f t="shared" si="4"/>
        <v>0</v>
      </c>
      <c r="AG27">
        <f t="shared" si="4"/>
        <v>-9.0811346243296995</v>
      </c>
      <c r="AH27">
        <f t="shared" si="5"/>
        <v>-3195.1398169941513</v>
      </c>
      <c r="AI27">
        <f t="shared" si="6"/>
        <v>-3204.2209516184807</v>
      </c>
      <c r="AJ27">
        <f t="shared" si="7"/>
        <v>41.746395206540001</v>
      </c>
      <c r="AK27">
        <f t="shared" si="22"/>
        <v>113.87791121626749</v>
      </c>
      <c r="AL27">
        <f t="shared" si="8"/>
        <v>-3048.5966451956733</v>
      </c>
      <c r="AN27">
        <f t="shared" si="9"/>
        <v>0</v>
      </c>
      <c r="AO27">
        <f t="shared" si="9"/>
        <v>0</v>
      </c>
      <c r="AP27">
        <f t="shared" si="9"/>
        <v>-0.59828424975113847</v>
      </c>
      <c r="AQ27">
        <f t="shared" si="9"/>
        <v>-210.50253160424163</v>
      </c>
      <c r="AR27">
        <f t="shared" si="9"/>
        <v>-211.10081585399277</v>
      </c>
      <c r="AS27">
        <f t="shared" si="9"/>
        <v>2.7503403230081354</v>
      </c>
      <c r="AT27">
        <f t="shared" si="9"/>
        <v>7.5025163147254066</v>
      </c>
      <c r="AU27">
        <f t="shared" si="9"/>
        <v>-200.84795921625923</v>
      </c>
      <c r="AW27">
        <v>24</v>
      </c>
      <c r="AX27">
        <f>IF(Z27&gt;0, (R27*SUMPRODUCT(K27:$K$98, X27:$X$98)-K27*$AZ$3)/Z27, 0)</f>
        <v>2181.8321353208576</v>
      </c>
    </row>
    <row r="28" spans="5:50" x14ac:dyDescent="0.25">
      <c r="E28">
        <v>2028</v>
      </c>
      <c r="F28" s="5">
        <f>EconomicRates!C68</f>
        <v>3.5571999999999999E-2</v>
      </c>
      <c r="G28" s="5">
        <f>EconomicRates!D68</f>
        <v>7.0000000000000007E-2</v>
      </c>
      <c r="H28" s="5">
        <f t="shared" si="10"/>
        <v>0.12000000000000001</v>
      </c>
      <c r="I28" s="5">
        <f t="shared" si="11"/>
        <v>1.1200000000000001</v>
      </c>
      <c r="J28">
        <f t="shared" si="12"/>
        <v>0.89285714285714279</v>
      </c>
      <c r="K28">
        <f t="shared" si="20"/>
        <v>5.8823306552253651E-2</v>
      </c>
      <c r="L28" s="2">
        <v>25</v>
      </c>
      <c r="M28" s="6">
        <v>4.522E-3</v>
      </c>
      <c r="Q28" s="4">
        <f t="shared" si="21"/>
        <v>12.5</v>
      </c>
      <c r="R28">
        <f t="shared" si="0"/>
        <v>1000000</v>
      </c>
      <c r="S28">
        <f t="shared" si="1"/>
        <v>2154.3808546671421</v>
      </c>
      <c r="U28">
        <f t="shared" si="13"/>
        <v>4.522E-3</v>
      </c>
      <c r="V28">
        <f t="shared" si="14"/>
        <v>0.01</v>
      </c>
      <c r="W28">
        <f t="shared" si="15"/>
        <v>0.72649076994637596</v>
      </c>
      <c r="X28">
        <f t="shared" si="16"/>
        <v>3.285191261697512E-3</v>
      </c>
      <c r="Y28">
        <f t="shared" si="17"/>
        <v>7.2649076994637596E-3</v>
      </c>
      <c r="Z28">
        <f t="shared" si="18"/>
        <v>0.71594067098521474</v>
      </c>
      <c r="AB28">
        <f t="shared" si="19"/>
        <v>1585.0809078829955</v>
      </c>
      <c r="AC28">
        <f t="shared" si="2"/>
        <v>1542.4088746480941</v>
      </c>
      <c r="AE28">
        <f t="shared" si="3"/>
        <v>0</v>
      </c>
      <c r="AF28">
        <f t="shared" si="4"/>
        <v>0</v>
      </c>
      <c r="AG28">
        <f t="shared" si="4"/>
        <v>-8.9492583873151847</v>
      </c>
      <c r="AH28">
        <f t="shared" si="5"/>
        <v>-3285.1912616975119</v>
      </c>
      <c r="AI28">
        <f t="shared" si="6"/>
        <v>-3294.1405200848271</v>
      </c>
      <c r="AJ28">
        <f t="shared" si="7"/>
        <v>42.672033234901392</v>
      </c>
      <c r="AK28">
        <f t="shared" si="22"/>
        <v>110.95566355180969</v>
      </c>
      <c r="AL28">
        <f t="shared" si="8"/>
        <v>-3140.512823298116</v>
      </c>
      <c r="AN28">
        <f t="shared" si="9"/>
        <v>0</v>
      </c>
      <c r="AO28">
        <f t="shared" si="9"/>
        <v>0</v>
      </c>
      <c r="AP28">
        <f t="shared" si="9"/>
        <v>-0.52642496953236828</v>
      </c>
      <c r="AQ28">
        <f t="shared" si="9"/>
        <v>-193.24581266961769</v>
      </c>
      <c r="AR28">
        <f t="shared" si="9"/>
        <v>-193.77223763915006</v>
      </c>
      <c r="AS28">
        <f t="shared" si="9"/>
        <v>2.5101100921845605</v>
      </c>
      <c r="AT28">
        <f t="shared" si="9"/>
        <v>6.5267790108168189</v>
      </c>
      <c r="AU28">
        <f t="shared" si="9"/>
        <v>-184.73534853614868</v>
      </c>
      <c r="AW28">
        <v>25</v>
      </c>
      <c r="AX28">
        <f>IF(Z28&gt;0, (R28*SUMPRODUCT(K28:$K$98, X28:$X$98)-K28*$AZ$3)/Z28, 0)</f>
        <v>2154.3808546671421</v>
      </c>
    </row>
    <row r="29" spans="5:50" x14ac:dyDescent="0.25">
      <c r="E29">
        <v>2029</v>
      </c>
      <c r="F29" s="5">
        <f>EconomicRates!C69</f>
        <v>3.5571999999999999E-2</v>
      </c>
      <c r="G29" s="5">
        <f>EconomicRates!D69</f>
        <v>7.0000000000000007E-2</v>
      </c>
      <c r="H29" s="5">
        <f t="shared" si="10"/>
        <v>0.12000000000000001</v>
      </c>
      <c r="I29" s="5">
        <f t="shared" si="11"/>
        <v>1.1200000000000001</v>
      </c>
      <c r="J29">
        <f t="shared" si="12"/>
        <v>0.89285714285714279</v>
      </c>
      <c r="K29">
        <f t="shared" si="20"/>
        <v>5.2520809421655039E-2</v>
      </c>
      <c r="L29" s="2">
        <v>26</v>
      </c>
      <c r="M29" s="6">
        <v>4.7470000000000004E-3</v>
      </c>
      <c r="Q29" s="4">
        <f t="shared" si="21"/>
        <v>12.5</v>
      </c>
      <c r="R29">
        <f t="shared" si="0"/>
        <v>1000000</v>
      </c>
      <c r="S29">
        <f t="shared" si="1"/>
        <v>2125.104194047125</v>
      </c>
      <c r="U29">
        <f t="shared" si="13"/>
        <v>4.7470000000000004E-3</v>
      </c>
      <c r="V29">
        <f t="shared" si="14"/>
        <v>0.01</v>
      </c>
      <c r="W29">
        <f t="shared" si="15"/>
        <v>0.71594067098521474</v>
      </c>
      <c r="X29">
        <f t="shared" si="16"/>
        <v>3.3985703651668148E-3</v>
      </c>
      <c r="Y29">
        <f t="shared" si="17"/>
        <v>7.1594067098521477E-3</v>
      </c>
      <c r="Z29">
        <f t="shared" si="18"/>
        <v>0.70538269391019581</v>
      </c>
      <c r="AB29">
        <f t="shared" si="19"/>
        <v>1542.4088746480941</v>
      </c>
      <c r="AC29">
        <f t="shared" si="2"/>
        <v>1499.0117212368166</v>
      </c>
      <c r="AE29">
        <f t="shared" si="3"/>
        <v>0</v>
      </c>
      <c r="AF29">
        <f t="shared" si="4"/>
        <v>0</v>
      </c>
      <c r="AG29">
        <f t="shared" si="4"/>
        <v>-8.8172836738774478</v>
      </c>
      <c r="AH29">
        <f t="shared" si="5"/>
        <v>-3398.570365166815</v>
      </c>
      <c r="AI29">
        <f t="shared" si="6"/>
        <v>-3407.3876488406922</v>
      </c>
      <c r="AJ29">
        <f t="shared" si="7"/>
        <v>43.397153411277486</v>
      </c>
      <c r="AK29">
        <f t="shared" si="22"/>
        <v>107.96862122536659</v>
      </c>
      <c r="AL29">
        <f t="shared" si="8"/>
        <v>-3256.0218742040483</v>
      </c>
      <c r="AN29">
        <f t="shared" si="9"/>
        <v>0</v>
      </c>
      <c r="AO29">
        <f t="shared" si="9"/>
        <v>0</v>
      </c>
      <c r="AP29">
        <f t="shared" si="9"/>
        <v>-0.46309087545238781</v>
      </c>
      <c r="AQ29">
        <f t="shared" si="9"/>
        <v>-178.49566645501088</v>
      </c>
      <c r="AR29">
        <f t="shared" si="9"/>
        <v>-178.95875733046324</v>
      </c>
      <c r="AS29">
        <f t="shared" si="9"/>
        <v>2.2792536237560319</v>
      </c>
      <c r="AT29">
        <f t="shared" si="9"/>
        <v>5.6705993788963376</v>
      </c>
      <c r="AU29">
        <f t="shared" si="9"/>
        <v>-171.00890432781088</v>
      </c>
      <c r="AW29">
        <v>26</v>
      </c>
      <c r="AX29">
        <f>IF(Z29&gt;0, (R29*SUMPRODUCT(K29:$K$98, X29:$X$98)-K29*$AZ$3)/Z29, 0)</f>
        <v>2125.104194047125</v>
      </c>
    </row>
    <row r="30" spans="5:50" x14ac:dyDescent="0.25">
      <c r="E30">
        <v>2030</v>
      </c>
      <c r="F30" s="5">
        <f>EconomicRates!C70</f>
        <v>3.5571999999999999E-2</v>
      </c>
      <c r="G30" s="5">
        <f>EconomicRates!D70</f>
        <v>7.0000000000000007E-2</v>
      </c>
      <c r="H30" s="5">
        <f t="shared" si="10"/>
        <v>0.12000000000000001</v>
      </c>
      <c r="I30" s="5">
        <f t="shared" si="11"/>
        <v>1.1200000000000001</v>
      </c>
      <c r="J30">
        <f t="shared" si="12"/>
        <v>0.89285714285714279</v>
      </c>
      <c r="K30">
        <f t="shared" si="20"/>
        <v>4.6893579840763422E-2</v>
      </c>
      <c r="L30" s="2">
        <v>27</v>
      </c>
      <c r="M30" s="6">
        <v>4.9870000000000001E-3</v>
      </c>
      <c r="Q30" s="4">
        <f t="shared" si="21"/>
        <v>12.5</v>
      </c>
      <c r="R30">
        <f t="shared" si="0"/>
        <v>1000000</v>
      </c>
      <c r="S30">
        <f t="shared" si="1"/>
        <v>2093.1004864622546</v>
      </c>
      <c r="U30">
        <f t="shared" si="13"/>
        <v>4.9870000000000001E-3</v>
      </c>
      <c r="V30">
        <f t="shared" si="14"/>
        <v>0.01</v>
      </c>
      <c r="W30">
        <f t="shared" si="15"/>
        <v>0.70538269391019581</v>
      </c>
      <c r="X30">
        <f t="shared" si="16"/>
        <v>3.5177434945301467E-3</v>
      </c>
      <c r="Y30">
        <f t="shared" si="17"/>
        <v>7.0538269391019585E-3</v>
      </c>
      <c r="Z30">
        <f t="shared" si="18"/>
        <v>0.69481112347656371</v>
      </c>
      <c r="AB30">
        <f t="shared" si="19"/>
        <v>1499.0117212368166</v>
      </c>
      <c r="AC30">
        <f t="shared" si="2"/>
        <v>1454.3095005481812</v>
      </c>
      <c r="AE30">
        <f t="shared" si="3"/>
        <v>0</v>
      </c>
      <c r="AF30">
        <f t="shared" si="4"/>
        <v>0</v>
      </c>
      <c r="AG30">
        <f t="shared" si="4"/>
        <v>-8.6851390434570455</v>
      </c>
      <c r="AH30">
        <f t="shared" si="5"/>
        <v>-3517.7434945301466</v>
      </c>
      <c r="AI30">
        <f t="shared" si="6"/>
        <v>-3526.4286335736037</v>
      </c>
      <c r="AJ30">
        <f t="shared" si="7"/>
        <v>44.702220688635407</v>
      </c>
      <c r="AK30">
        <f t="shared" si="22"/>
        <v>104.93082048657718</v>
      </c>
      <c r="AL30">
        <f t="shared" si="8"/>
        <v>-3376.7955923983914</v>
      </c>
      <c r="AN30">
        <f t="shared" si="9"/>
        <v>0</v>
      </c>
      <c r="AO30">
        <f t="shared" si="9"/>
        <v>0</v>
      </c>
      <c r="AP30">
        <f t="shared" si="9"/>
        <v>-0.40727726116248464</v>
      </c>
      <c r="AQ30">
        <f t="shared" si="9"/>
        <v>-164.95958542007554</v>
      </c>
      <c r="AR30">
        <f t="shared" si="9"/>
        <v>-165.36686268123805</v>
      </c>
      <c r="AS30">
        <f t="shared" si="9"/>
        <v>2.0962471549219508</v>
      </c>
      <c r="AT30">
        <f t="shared" si="9"/>
        <v>4.9205818082441208</v>
      </c>
      <c r="AU30">
        <f t="shared" si="9"/>
        <v>-158.35003371807198</v>
      </c>
      <c r="AW30">
        <v>27</v>
      </c>
      <c r="AX30">
        <f>IF(Z30&gt;0, (R30*SUMPRODUCT(K30:$K$98, X30:$X$98)-K30*$AZ$3)/Z30, 0)</f>
        <v>2093.1004864622546</v>
      </c>
    </row>
    <row r="31" spans="5:50" x14ac:dyDescent="0.25">
      <c r="E31">
        <v>2031</v>
      </c>
      <c r="F31" s="5">
        <f>EconomicRates!C71</f>
        <v>3.5571999999999999E-2</v>
      </c>
      <c r="G31" s="5">
        <f>EconomicRates!D71</f>
        <v>7.0000000000000007E-2</v>
      </c>
      <c r="H31" s="5">
        <f t="shared" si="10"/>
        <v>0.12000000000000001</v>
      </c>
      <c r="I31" s="5">
        <f t="shared" si="11"/>
        <v>1.1200000000000001</v>
      </c>
      <c r="J31">
        <f t="shared" si="12"/>
        <v>0.89285714285714279</v>
      </c>
      <c r="K31">
        <f t="shared" si="20"/>
        <v>4.1869267714967337E-2</v>
      </c>
      <c r="L31" s="2">
        <v>28</v>
      </c>
      <c r="M31" s="6">
        <v>5.2249999999999996E-3</v>
      </c>
      <c r="Q31" s="4">
        <f t="shared" si="21"/>
        <v>12.5</v>
      </c>
      <c r="R31">
        <f t="shared" si="0"/>
        <v>1000000</v>
      </c>
      <c r="S31">
        <f t="shared" si="1"/>
        <v>2058.9610889375599</v>
      </c>
      <c r="U31">
        <f t="shared" si="13"/>
        <v>5.2249999999999996E-3</v>
      </c>
      <c r="V31">
        <f t="shared" si="14"/>
        <v>0.01</v>
      </c>
      <c r="W31">
        <f t="shared" si="15"/>
        <v>0.69481112347656371</v>
      </c>
      <c r="X31">
        <f t="shared" si="16"/>
        <v>3.630388120165045E-3</v>
      </c>
      <c r="Y31">
        <f t="shared" si="17"/>
        <v>6.9481112347656374E-3</v>
      </c>
      <c r="Z31">
        <f t="shared" si="18"/>
        <v>0.68423262412163299</v>
      </c>
      <c r="AB31">
        <f t="shared" si="19"/>
        <v>1454.3095005481812</v>
      </c>
      <c r="AC31">
        <f t="shared" si="2"/>
        <v>1408.8083488480816</v>
      </c>
      <c r="AE31">
        <f t="shared" si="3"/>
        <v>0</v>
      </c>
      <c r="AF31">
        <f t="shared" si="4"/>
        <v>0</v>
      </c>
      <c r="AG31">
        <f t="shared" si="4"/>
        <v>-8.5529078015204121</v>
      </c>
      <c r="AH31">
        <f t="shared" si="5"/>
        <v>-3630.3881201650452</v>
      </c>
      <c r="AI31">
        <f t="shared" si="6"/>
        <v>-3638.9410279665658</v>
      </c>
      <c r="AJ31">
        <f t="shared" si="7"/>
        <v>45.501151700099626</v>
      </c>
      <c r="AK31">
        <f t="shared" si="22"/>
        <v>101.80166503837269</v>
      </c>
      <c r="AL31">
        <f t="shared" si="8"/>
        <v>-3491.638211228093</v>
      </c>
      <c r="AN31">
        <f t="shared" si="9"/>
        <v>0</v>
      </c>
      <c r="AO31">
        <f t="shared" si="9"/>
        <v>0</v>
      </c>
      <c r="AP31">
        <f t="shared" si="9"/>
        <v>-0.35810398648329084</v>
      </c>
      <c r="AQ31">
        <f t="shared" si="9"/>
        <v>-152.00169211242729</v>
      </c>
      <c r="AR31">
        <f t="shared" si="9"/>
        <v>-152.35979609891058</v>
      </c>
      <c r="AS31">
        <f t="shared" si="9"/>
        <v>1.9050999018708124</v>
      </c>
      <c r="AT31">
        <f t="shared" si="9"/>
        <v>4.2623611673210569</v>
      </c>
      <c r="AU31">
        <f t="shared" si="9"/>
        <v>-146.19233502971869</v>
      </c>
      <c r="AW31">
        <v>28</v>
      </c>
      <c r="AX31">
        <f>IF(Z31&gt;0, (R31*SUMPRODUCT(K31:$K$98, X31:$X$98)-K31*$AZ$3)/Z31, 0)</f>
        <v>2058.9610889375599</v>
      </c>
    </row>
    <row r="32" spans="5:50" x14ac:dyDescent="0.25">
      <c r="E32">
        <v>2032</v>
      </c>
      <c r="F32" s="5">
        <f>EconomicRates!C72</f>
        <v>3.5571999999999999E-2</v>
      </c>
      <c r="G32" s="5">
        <f>EconomicRates!D72</f>
        <v>7.0000000000000007E-2</v>
      </c>
      <c r="H32" s="5">
        <f t="shared" si="10"/>
        <v>0.12000000000000001</v>
      </c>
      <c r="I32" s="5">
        <f t="shared" si="11"/>
        <v>1.1200000000000001</v>
      </c>
      <c r="J32">
        <f t="shared" si="12"/>
        <v>0.89285714285714279</v>
      </c>
      <c r="K32">
        <f t="shared" si="20"/>
        <v>3.7383274745506546E-2</v>
      </c>
      <c r="L32" s="2">
        <v>29</v>
      </c>
      <c r="M32" s="6">
        <v>5.4879999999999998E-3</v>
      </c>
      <c r="Q32" s="4">
        <f t="shared" si="21"/>
        <v>12.5</v>
      </c>
      <c r="R32">
        <f t="shared" si="0"/>
        <v>1000000</v>
      </c>
      <c r="S32">
        <f t="shared" si="1"/>
        <v>2024.0419642198331</v>
      </c>
      <c r="U32">
        <f t="shared" si="13"/>
        <v>5.4879999999999998E-3</v>
      </c>
      <c r="V32">
        <f t="shared" si="14"/>
        <v>0.01</v>
      </c>
      <c r="W32">
        <f t="shared" si="15"/>
        <v>0.68423262412163299</v>
      </c>
      <c r="X32">
        <f t="shared" si="16"/>
        <v>3.7550686411795217E-3</v>
      </c>
      <c r="Y32">
        <f t="shared" si="17"/>
        <v>6.84232624121633E-3</v>
      </c>
      <c r="Z32">
        <f t="shared" si="18"/>
        <v>0.67363522923923724</v>
      </c>
      <c r="AB32">
        <f t="shared" si="19"/>
        <v>1408.8083488480816</v>
      </c>
      <c r="AC32">
        <f t="shared" si="2"/>
        <v>1363.4659725570632</v>
      </c>
      <c r="AE32">
        <f t="shared" si="3"/>
        <v>0</v>
      </c>
      <c r="AF32">
        <f t="shared" si="4"/>
        <v>0</v>
      </c>
      <c r="AG32">
        <f t="shared" si="4"/>
        <v>-8.4204403654904656</v>
      </c>
      <c r="AH32">
        <f t="shared" si="5"/>
        <v>-3755.0686411795218</v>
      </c>
      <c r="AI32">
        <f t="shared" si="6"/>
        <v>-3763.4890815450121</v>
      </c>
      <c r="AJ32">
        <f t="shared" si="7"/>
        <v>45.342376291018354</v>
      </c>
      <c r="AK32">
        <f t="shared" si="22"/>
        <v>98.616584419365722</v>
      </c>
      <c r="AL32">
        <f t="shared" si="8"/>
        <v>-3619.5301208346282</v>
      </c>
      <c r="AN32">
        <f t="shared" si="9"/>
        <v>0</v>
      </c>
      <c r="AO32">
        <f t="shared" si="9"/>
        <v>0</v>
      </c>
      <c r="AP32">
        <f t="shared" si="9"/>
        <v>-0.31478363566128365</v>
      </c>
      <c r="AQ32">
        <f t="shared" si="9"/>
        <v>-140.37676270144999</v>
      </c>
      <c r="AR32">
        <f t="shared" si="9"/>
        <v>-140.69154633711128</v>
      </c>
      <c r="AS32">
        <f t="shared" si="9"/>
        <v>1.6950465105012813</v>
      </c>
      <c r="AT32">
        <f t="shared" si="9"/>
        <v>3.686610869812589</v>
      </c>
      <c r="AU32">
        <f t="shared" si="9"/>
        <v>-135.30988895679741</v>
      </c>
      <c r="AW32">
        <v>29</v>
      </c>
      <c r="AX32">
        <f>IF(Z32&gt;0, (R32*SUMPRODUCT(K32:$K$98, X32:$X$98)-K32*$AZ$3)/Z32, 0)</f>
        <v>2024.0419642198331</v>
      </c>
    </row>
    <row r="33" spans="5:50" x14ac:dyDescent="0.25">
      <c r="E33">
        <v>2033</v>
      </c>
      <c r="F33" s="5">
        <f>EconomicRates!C73</f>
        <v>3.5571999999999999E-2</v>
      </c>
      <c r="G33" s="5">
        <f>EconomicRates!D73</f>
        <v>7.0000000000000007E-2</v>
      </c>
      <c r="H33" s="5">
        <f t="shared" si="10"/>
        <v>0.12000000000000001</v>
      </c>
      <c r="I33" s="5">
        <f t="shared" si="11"/>
        <v>1.1200000000000001</v>
      </c>
      <c r="J33">
        <f t="shared" si="12"/>
        <v>0.89285714285714279</v>
      </c>
      <c r="K33">
        <f t="shared" si="20"/>
        <v>3.337792387991656E-2</v>
      </c>
      <c r="L33" s="2">
        <v>30</v>
      </c>
      <c r="M33" s="6">
        <v>5.7670000000000004E-3</v>
      </c>
      <c r="Q33" s="4">
        <f t="shared" si="21"/>
        <v>12.5</v>
      </c>
      <c r="R33">
        <f t="shared" si="0"/>
        <v>1000000</v>
      </c>
      <c r="S33">
        <f t="shared" si="1"/>
        <v>1988.375353977219</v>
      </c>
      <c r="U33">
        <f t="shared" si="13"/>
        <v>5.7670000000000004E-3</v>
      </c>
      <c r="V33">
        <f t="shared" si="14"/>
        <v>0.01</v>
      </c>
      <c r="W33">
        <f t="shared" si="15"/>
        <v>0.67363522923923724</v>
      </c>
      <c r="X33">
        <f t="shared" si="16"/>
        <v>3.8848543670226814E-3</v>
      </c>
      <c r="Y33">
        <f t="shared" si="17"/>
        <v>6.7363522923923726E-3</v>
      </c>
      <c r="Z33">
        <f t="shared" si="18"/>
        <v>0.66301402257982223</v>
      </c>
      <c r="AB33">
        <f t="shared" si="19"/>
        <v>1363.4659725570632</v>
      </c>
      <c r="AC33">
        <f t="shared" si="2"/>
        <v>1318.3207418390139</v>
      </c>
      <c r="AE33">
        <f t="shared" si="3"/>
        <v>0</v>
      </c>
      <c r="AF33">
        <f t="shared" si="4"/>
        <v>0</v>
      </c>
      <c r="AG33">
        <f t="shared" si="4"/>
        <v>-8.2876752822477773</v>
      </c>
      <c r="AH33">
        <f t="shared" si="5"/>
        <v>-3884.8543670226813</v>
      </c>
      <c r="AI33">
        <f t="shared" si="6"/>
        <v>-3893.142042304929</v>
      </c>
      <c r="AJ33">
        <f t="shared" si="7"/>
        <v>45.145230718049334</v>
      </c>
      <c r="AK33">
        <f t="shared" si="22"/>
        <v>95.442618078994428</v>
      </c>
      <c r="AL33">
        <f t="shared" si="8"/>
        <v>-3752.5541935078854</v>
      </c>
      <c r="AN33">
        <f t="shared" si="9"/>
        <v>0</v>
      </c>
      <c r="AO33">
        <f t="shared" si="9"/>
        <v>0</v>
      </c>
      <c r="AP33">
        <f t="shared" si="9"/>
        <v>-0.27662539471233233</v>
      </c>
      <c r="AQ33">
        <f t="shared" si="9"/>
        <v>-129.66837334704448</v>
      </c>
      <c r="AR33">
        <f t="shared" si="9"/>
        <v>-129.94499874175682</v>
      </c>
      <c r="AS33">
        <f t="shared" si="9"/>
        <v>1.5068540744483214</v>
      </c>
      <c r="AT33">
        <f t="shared" si="9"/>
        <v>3.185676441140624</v>
      </c>
      <c r="AU33">
        <f t="shared" si="9"/>
        <v>-125.25246822616788</v>
      </c>
      <c r="AW33">
        <v>30</v>
      </c>
      <c r="AX33">
        <f>IF(Z33&gt;0, (R33*SUMPRODUCT(K33:$K$98, X33:$X$98)-K33*$AZ$3)/Z33, 0)</f>
        <v>1988.375353977219</v>
      </c>
    </row>
    <row r="34" spans="5:50" x14ac:dyDescent="0.25">
      <c r="E34">
        <v>2034</v>
      </c>
      <c r="F34" s="5">
        <f>EconomicRates!C74</f>
        <v>3.5571999999999999E-2</v>
      </c>
      <c r="G34" s="5">
        <f>EconomicRates!D74</f>
        <v>7.0000000000000007E-2</v>
      </c>
      <c r="H34" s="5">
        <f t="shared" si="10"/>
        <v>0.12000000000000001</v>
      </c>
      <c r="I34" s="5">
        <f t="shared" si="11"/>
        <v>1.1200000000000001</v>
      </c>
      <c r="J34">
        <f t="shared" si="12"/>
        <v>0.89285714285714279</v>
      </c>
      <c r="K34">
        <f t="shared" si="20"/>
        <v>2.9801717749925499E-2</v>
      </c>
      <c r="L34" s="2">
        <v>31</v>
      </c>
      <c r="M34" s="6">
        <v>6.0780000000000001E-3</v>
      </c>
      <c r="Q34" s="4">
        <f t="shared" si="21"/>
        <v>12.5</v>
      </c>
      <c r="R34">
        <f t="shared" si="0"/>
        <v>1000000</v>
      </c>
      <c r="S34">
        <f t="shared" si="1"/>
        <v>1952.4374185681982</v>
      </c>
      <c r="U34">
        <f t="shared" si="13"/>
        <v>6.0780000000000001E-3</v>
      </c>
      <c r="V34">
        <f t="shared" si="14"/>
        <v>0.01</v>
      </c>
      <c r="W34">
        <f t="shared" si="15"/>
        <v>0.66301402257982223</v>
      </c>
      <c r="X34">
        <f t="shared" si="16"/>
        <v>4.0297992292401595E-3</v>
      </c>
      <c r="Y34">
        <f t="shared" si="17"/>
        <v>6.6301402257982226E-3</v>
      </c>
      <c r="Z34">
        <f t="shared" si="18"/>
        <v>0.65235408312478382</v>
      </c>
      <c r="AB34">
        <f t="shared" si="19"/>
        <v>1318.3207418390139</v>
      </c>
      <c r="AC34">
        <f t="shared" si="2"/>
        <v>1273.6805220485767</v>
      </c>
      <c r="AE34">
        <f t="shared" si="3"/>
        <v>0</v>
      </c>
      <c r="AF34">
        <f t="shared" si="4"/>
        <v>0</v>
      </c>
      <c r="AG34">
        <f t="shared" si="4"/>
        <v>-8.154426039059798</v>
      </c>
      <c r="AH34">
        <f t="shared" si="5"/>
        <v>-4029.7992292401595</v>
      </c>
      <c r="AI34">
        <f t="shared" si="6"/>
        <v>-4037.9536552792192</v>
      </c>
      <c r="AJ34">
        <f t="shared" si="7"/>
        <v>44.640219790437186</v>
      </c>
      <c r="AK34">
        <f t="shared" si="22"/>
        <v>92.282451928730978</v>
      </c>
      <c r="AL34">
        <f t="shared" si="8"/>
        <v>-3901.030983560051</v>
      </c>
      <c r="AN34">
        <f t="shared" si="9"/>
        <v>0</v>
      </c>
      <c r="AO34">
        <f t="shared" si="9"/>
        <v>0</v>
      </c>
      <c r="AP34">
        <f t="shared" si="9"/>
        <v>-0.24301590322870306</v>
      </c>
      <c r="AQ34">
        <f t="shared" si="9"/>
        <v>-120.09493921868255</v>
      </c>
      <c r="AR34">
        <f t="shared" si="9"/>
        <v>-120.33795512191125</v>
      </c>
      <c r="AS34">
        <f t="shared" si="9"/>
        <v>1.3303552304892474</v>
      </c>
      <c r="AT34">
        <f t="shared" si="9"/>
        <v>2.7501755856511085</v>
      </c>
      <c r="AU34">
        <f t="shared" ref="AU34:AU89" si="23">AL34*$K34</f>
        <v>-116.2574243057709</v>
      </c>
      <c r="AW34">
        <v>31</v>
      </c>
      <c r="AX34">
        <f>IF(Z34&gt;0, (R34*SUMPRODUCT(K34:$K$98, X34:$X$98)-K34*$AZ$3)/Z34, 0)</f>
        <v>1952.4374185681982</v>
      </c>
    </row>
    <row r="35" spans="5:50" x14ac:dyDescent="0.25">
      <c r="E35">
        <v>2035</v>
      </c>
      <c r="F35" s="5">
        <f>EconomicRates!C75</f>
        <v>3.5571999999999999E-2</v>
      </c>
      <c r="G35" s="5">
        <f>EconomicRates!D75</f>
        <v>7.0000000000000007E-2</v>
      </c>
      <c r="H35" s="5">
        <f t="shared" si="10"/>
        <v>0.12000000000000001</v>
      </c>
      <c r="I35" s="5">
        <f t="shared" si="11"/>
        <v>1.1200000000000001</v>
      </c>
      <c r="J35">
        <f t="shared" si="12"/>
        <v>0.89285714285714279</v>
      </c>
      <c r="K35">
        <f t="shared" si="20"/>
        <v>2.660867656243348E-2</v>
      </c>
      <c r="L35" s="2">
        <v>32</v>
      </c>
      <c r="M35" s="6">
        <v>6.4359999999999999E-3</v>
      </c>
      <c r="Q35" s="4">
        <f t="shared" si="21"/>
        <v>12.5</v>
      </c>
      <c r="R35">
        <f t="shared" si="0"/>
        <v>1000000</v>
      </c>
      <c r="S35">
        <f t="shared" si="1"/>
        <v>1916.2130216828757</v>
      </c>
      <c r="U35">
        <f t="shared" si="13"/>
        <v>6.4359999999999999E-3</v>
      </c>
      <c r="V35">
        <f t="shared" si="14"/>
        <v>0.01</v>
      </c>
      <c r="W35">
        <f t="shared" si="15"/>
        <v>0.65235408312478382</v>
      </c>
      <c r="X35">
        <f t="shared" si="16"/>
        <v>4.1985508789911087E-3</v>
      </c>
      <c r="Y35">
        <f t="shared" si="17"/>
        <v>6.5235408312478383E-3</v>
      </c>
      <c r="Z35">
        <f t="shared" si="18"/>
        <v>0.64163199141454486</v>
      </c>
      <c r="AB35">
        <f t="shared" si="19"/>
        <v>1273.6805220485767</v>
      </c>
      <c r="AC35">
        <f t="shared" si="2"/>
        <v>1229.5035770768659</v>
      </c>
      <c r="AE35">
        <f t="shared" si="3"/>
        <v>0</v>
      </c>
      <c r="AF35">
        <f t="shared" ref="AF35:AG66" si="24">-$Z35*P35</f>
        <v>0</v>
      </c>
      <c r="AG35">
        <f t="shared" si="24"/>
        <v>-8.0203998926818105</v>
      </c>
      <c r="AH35">
        <f t="shared" si="5"/>
        <v>-4198.5508789911091</v>
      </c>
      <c r="AI35">
        <f t="shared" ref="AI35:AI66" si="25">SUM(AE35:AH35)</f>
        <v>-4206.5712788837909</v>
      </c>
      <c r="AJ35">
        <f t="shared" si="7"/>
        <v>44.176944971710782</v>
      </c>
      <c r="AK35">
        <f t="shared" si="22"/>
        <v>89.157636543400372</v>
      </c>
      <c r="AL35">
        <f t="shared" ref="AL35:AL89" si="26">SUM(AI35:AK35)</f>
        <v>-4073.2366973686794</v>
      </c>
      <c r="AN35">
        <f t="shared" ref="AN35:AT66" si="27">AE35*$K35</f>
        <v>0</v>
      </c>
      <c r="AO35">
        <f t="shared" si="27"/>
        <v>0</v>
      </c>
      <c r="AP35">
        <f t="shared" si="27"/>
        <v>-0.21341222664574649</v>
      </c>
      <c r="AQ35">
        <f t="shared" si="27"/>
        <v>-111.71788236999521</v>
      </c>
      <c r="AR35">
        <f t="shared" si="27"/>
        <v>-111.93129459664095</v>
      </c>
      <c r="AS35">
        <f t="shared" si="27"/>
        <v>1.1754900402686743</v>
      </c>
      <c r="AT35">
        <f t="shared" si="27"/>
        <v>2.3723667138543401</v>
      </c>
      <c r="AU35">
        <f t="shared" si="23"/>
        <v>-108.38343784251794</v>
      </c>
      <c r="AW35">
        <v>32</v>
      </c>
      <c r="AX35">
        <f>IF(Z35&gt;0, (R35*SUMPRODUCT(K35:$K$98, X35:$X$98)-K35*$AZ$3)/Z35, 0)</f>
        <v>1916.2130216828757</v>
      </c>
    </row>
    <row r="36" spans="5:50" x14ac:dyDescent="0.25">
      <c r="E36">
        <v>2036</v>
      </c>
      <c r="F36" s="5">
        <f>EconomicRates!C76</f>
        <v>3.5571999999999999E-2</v>
      </c>
      <c r="G36" s="5">
        <f>EconomicRates!D76</f>
        <v>7.0000000000000007E-2</v>
      </c>
      <c r="H36" s="5">
        <f t="shared" si="10"/>
        <v>0.12000000000000001</v>
      </c>
      <c r="I36" s="5">
        <f t="shared" si="11"/>
        <v>1.1200000000000001</v>
      </c>
      <c r="J36">
        <f t="shared" si="12"/>
        <v>0.89285714285714279</v>
      </c>
      <c r="K36">
        <f t="shared" si="20"/>
        <v>2.3757746930744176E-2</v>
      </c>
      <c r="L36" s="2">
        <v>33</v>
      </c>
      <c r="M36" s="6">
        <v>6.8199999999999997E-3</v>
      </c>
      <c r="Q36" s="4">
        <f t="shared" si="21"/>
        <v>12.5</v>
      </c>
      <c r="R36">
        <f t="shared" si="0"/>
        <v>1000000</v>
      </c>
      <c r="S36">
        <f t="shared" si="1"/>
        <v>1879.3515063950967</v>
      </c>
      <c r="U36">
        <f t="shared" si="13"/>
        <v>6.8199999999999997E-3</v>
      </c>
      <c r="V36">
        <f t="shared" si="14"/>
        <v>0.01</v>
      </c>
      <c r="W36">
        <f t="shared" si="15"/>
        <v>0.64163199141454486</v>
      </c>
      <c r="X36">
        <f t="shared" si="16"/>
        <v>4.3759301814471959E-3</v>
      </c>
      <c r="Y36">
        <f t="shared" si="17"/>
        <v>6.4163199141454488E-3</v>
      </c>
      <c r="Z36">
        <f t="shared" si="18"/>
        <v>0.63083974131895215</v>
      </c>
      <c r="AB36">
        <f t="shared" si="19"/>
        <v>1229.5035770768659</v>
      </c>
      <c r="AC36">
        <f t="shared" si="2"/>
        <v>1185.5696181416658</v>
      </c>
      <c r="AE36">
        <f t="shared" si="3"/>
        <v>0</v>
      </c>
      <c r="AF36">
        <f t="shared" si="24"/>
        <v>0</v>
      </c>
      <c r="AG36">
        <f t="shared" si="24"/>
        <v>-7.8854967664869022</v>
      </c>
      <c r="AH36">
        <f t="shared" si="5"/>
        <v>-4375.9301814471955</v>
      </c>
      <c r="AI36">
        <f t="shared" si="25"/>
        <v>-4383.8156782136821</v>
      </c>
      <c r="AJ36">
        <f t="shared" si="7"/>
        <v>43.933958935200053</v>
      </c>
      <c r="AK36">
        <f t="shared" si="22"/>
        <v>86.065250395380616</v>
      </c>
      <c r="AL36">
        <f t="shared" si="26"/>
        <v>-4253.8164688831012</v>
      </c>
      <c r="AN36">
        <f t="shared" si="27"/>
        <v>0</v>
      </c>
      <c r="AO36">
        <f t="shared" si="27"/>
        <v>0</v>
      </c>
      <c r="AP36">
        <f t="shared" si="27"/>
        <v>-0.18734163660139733</v>
      </c>
      <c r="AQ36">
        <f t="shared" si="27"/>
        <v>-103.96224183742791</v>
      </c>
      <c r="AR36">
        <f t="shared" si="27"/>
        <v>-104.1495834740293</v>
      </c>
      <c r="AS36">
        <f t="shared" si="27"/>
        <v>1.0437718780481897</v>
      </c>
      <c r="AT36">
        <f t="shared" si="27"/>
        <v>2.0447164384245826</v>
      </c>
      <c r="AU36">
        <f t="shared" si="23"/>
        <v>-101.06109515755652</v>
      </c>
      <c r="AW36">
        <v>33</v>
      </c>
      <c r="AX36">
        <f>IF(Z36&gt;0, (R36*SUMPRODUCT(K36:$K$98, X36:$X$98)-K36*$AZ$3)/Z36, 0)</f>
        <v>1879.3515063950967</v>
      </c>
    </row>
    <row r="37" spans="5:50" x14ac:dyDescent="0.25">
      <c r="E37">
        <v>2037</v>
      </c>
      <c r="F37" s="5">
        <f>EconomicRates!C77</f>
        <v>3.5571999999999999E-2</v>
      </c>
      <c r="G37" s="5">
        <f>EconomicRates!D77</f>
        <v>7.0000000000000007E-2</v>
      </c>
      <c r="H37" s="5">
        <f t="shared" si="10"/>
        <v>0.12000000000000001</v>
      </c>
      <c r="I37" s="5">
        <f t="shared" si="11"/>
        <v>1.1200000000000001</v>
      </c>
      <c r="J37">
        <f t="shared" si="12"/>
        <v>0.89285714285714279</v>
      </c>
      <c r="K37">
        <f t="shared" si="20"/>
        <v>2.1212274045307299E-2</v>
      </c>
      <c r="L37" s="2">
        <v>34</v>
      </c>
      <c r="M37" s="6">
        <v>7.2269999999999999E-3</v>
      </c>
      <c r="Q37" s="4">
        <f t="shared" si="21"/>
        <v>12.5</v>
      </c>
      <c r="R37">
        <f t="shared" si="0"/>
        <v>1000000</v>
      </c>
      <c r="S37">
        <f t="shared" si="1"/>
        <v>1842.2255330057446</v>
      </c>
      <c r="U37">
        <f t="shared" si="13"/>
        <v>7.2269999999999999E-3</v>
      </c>
      <c r="V37">
        <f t="shared" si="14"/>
        <v>0.01</v>
      </c>
      <c r="W37">
        <f t="shared" si="15"/>
        <v>0.63083974131895215</v>
      </c>
      <c r="X37">
        <f t="shared" si="16"/>
        <v>4.5590788105120674E-3</v>
      </c>
      <c r="Y37">
        <f t="shared" si="17"/>
        <v>6.308397413189522E-3</v>
      </c>
      <c r="Z37">
        <f t="shared" si="18"/>
        <v>0.6199722650952505</v>
      </c>
      <c r="AB37">
        <f t="shared" si="19"/>
        <v>1185.5696181416658</v>
      </c>
      <c r="AC37">
        <f t="shared" si="2"/>
        <v>1142.1287365138767</v>
      </c>
      <c r="AE37">
        <f t="shared" si="3"/>
        <v>0</v>
      </c>
      <c r="AF37">
        <f t="shared" si="24"/>
        <v>0</v>
      </c>
      <c r="AG37">
        <f t="shared" si="24"/>
        <v>-7.7496533136906312</v>
      </c>
      <c r="AH37">
        <f t="shared" si="5"/>
        <v>-4559.0788105120673</v>
      </c>
      <c r="AI37">
        <f t="shared" si="25"/>
        <v>-4566.8284638257583</v>
      </c>
      <c r="AJ37">
        <f t="shared" si="7"/>
        <v>43.440881627789167</v>
      </c>
      <c r="AK37">
        <f t="shared" si="22"/>
        <v>82.989873269916615</v>
      </c>
      <c r="AL37">
        <f t="shared" si="26"/>
        <v>-4440.3977089280525</v>
      </c>
      <c r="AN37">
        <f t="shared" si="27"/>
        <v>0</v>
      </c>
      <c r="AO37">
        <f t="shared" si="27"/>
        <v>0</v>
      </c>
      <c r="AP37">
        <f t="shared" si="27"/>
        <v>-0.16438776984612949</v>
      </c>
      <c r="AQ37">
        <f t="shared" si="27"/>
        <v>-96.708429122735595</v>
      </c>
      <c r="AR37">
        <f t="shared" si="27"/>
        <v>-96.872816892581739</v>
      </c>
      <c r="AS37">
        <f t="shared" si="27"/>
        <v>0.92147988585841889</v>
      </c>
      <c r="AT37">
        <f t="shared" si="27"/>
        <v>1.7604039347867941</v>
      </c>
      <c r="AU37">
        <f t="shared" si="23"/>
        <v>-94.190933071936527</v>
      </c>
      <c r="AW37">
        <v>34</v>
      </c>
      <c r="AX37">
        <f>IF(Z37&gt;0, (R37*SUMPRODUCT(K37:$K$98, X37:$X$98)-K37*$AZ$3)/Z37, 0)</f>
        <v>1842.2255330057446</v>
      </c>
    </row>
    <row r="38" spans="5:50" x14ac:dyDescent="0.25">
      <c r="E38">
        <v>2038</v>
      </c>
      <c r="F38" s="5">
        <f>EconomicRates!C78</f>
        <v>3.5571999999999999E-2</v>
      </c>
      <c r="G38" s="5">
        <f>EconomicRates!D78</f>
        <v>7.0000000000000007E-2</v>
      </c>
      <c r="H38" s="5">
        <f t="shared" si="10"/>
        <v>0.12000000000000001</v>
      </c>
      <c r="I38" s="5">
        <f t="shared" si="11"/>
        <v>1.1200000000000001</v>
      </c>
      <c r="J38">
        <f t="shared" si="12"/>
        <v>0.89285714285714279</v>
      </c>
      <c r="K38">
        <f t="shared" si="20"/>
        <v>1.8939530397595803E-2</v>
      </c>
      <c r="L38" s="2">
        <v>35</v>
      </c>
      <c r="M38" s="6">
        <v>7.6860000000000001E-3</v>
      </c>
      <c r="Q38" s="4">
        <f t="shared" si="21"/>
        <v>12.5</v>
      </c>
      <c r="R38">
        <f t="shared" si="0"/>
        <v>1000000</v>
      </c>
      <c r="S38">
        <f t="shared" si="1"/>
        <v>1805.3264572047071</v>
      </c>
      <c r="U38">
        <f t="shared" si="13"/>
        <v>7.6860000000000001E-3</v>
      </c>
      <c r="V38">
        <f t="shared" si="14"/>
        <v>0.01</v>
      </c>
      <c r="W38">
        <f t="shared" si="15"/>
        <v>0.6199722650952505</v>
      </c>
      <c r="X38">
        <f t="shared" si="16"/>
        <v>4.765106829522095E-3</v>
      </c>
      <c r="Y38">
        <f t="shared" si="17"/>
        <v>6.199722650952505E-3</v>
      </c>
      <c r="Z38">
        <f t="shared" si="18"/>
        <v>0.60900743561477588</v>
      </c>
      <c r="AB38">
        <f t="shared" si="19"/>
        <v>1142.1287365138767</v>
      </c>
      <c r="AC38">
        <f t="shared" si="2"/>
        <v>1099.4572361497471</v>
      </c>
      <c r="AE38">
        <f t="shared" si="3"/>
        <v>0</v>
      </c>
      <c r="AF38">
        <f t="shared" si="24"/>
        <v>0</v>
      </c>
      <c r="AG38">
        <f t="shared" si="24"/>
        <v>-7.6125929451846988</v>
      </c>
      <c r="AH38">
        <f t="shared" si="5"/>
        <v>-4765.1068295220948</v>
      </c>
      <c r="AI38">
        <f t="shared" si="25"/>
        <v>-4772.7194224672794</v>
      </c>
      <c r="AJ38">
        <f t="shared" si="7"/>
        <v>42.671500364129543</v>
      </c>
      <c r="AK38">
        <f t="shared" si="22"/>
        <v>79.949011555971381</v>
      </c>
      <c r="AL38">
        <f t="shared" si="26"/>
        <v>-4650.098910547179</v>
      </c>
      <c r="AN38">
        <f t="shared" si="27"/>
        <v>0</v>
      </c>
      <c r="AO38">
        <f t="shared" si="27"/>
        <v>0</v>
      </c>
      <c r="AP38">
        <f t="shared" si="27"/>
        <v>-0.14417893548984898</v>
      </c>
      <c r="AQ38">
        <f t="shared" si="27"/>
        <v>-90.248885645525078</v>
      </c>
      <c r="AR38">
        <f t="shared" si="27"/>
        <v>-90.393064581014926</v>
      </c>
      <c r="AS38">
        <f t="shared" si="27"/>
        <v>0.80817817825745186</v>
      </c>
      <c r="AT38">
        <f t="shared" si="27"/>
        <v>1.5141967346220582</v>
      </c>
      <c r="AU38">
        <f t="shared" si="23"/>
        <v>-88.070689668135429</v>
      </c>
      <c r="AW38">
        <v>35</v>
      </c>
      <c r="AX38">
        <f>IF(Z38&gt;0, (R38*SUMPRODUCT(K38:$K$98, X38:$X$98)-K38*$AZ$3)/Z38, 0)</f>
        <v>1805.3264572047071</v>
      </c>
    </row>
    <row r="39" spans="5:50" x14ac:dyDescent="0.25">
      <c r="E39">
        <v>2039</v>
      </c>
      <c r="F39" s="5">
        <f>EconomicRates!C79</f>
        <v>3.5571999999999999E-2</v>
      </c>
      <c r="G39" s="5">
        <f>EconomicRates!D79</f>
        <v>7.0000000000000007E-2</v>
      </c>
      <c r="H39" s="5">
        <f t="shared" si="10"/>
        <v>0.12000000000000001</v>
      </c>
      <c r="I39" s="5">
        <f t="shared" si="11"/>
        <v>1.1200000000000001</v>
      </c>
      <c r="J39">
        <f t="shared" si="12"/>
        <v>0.89285714285714279</v>
      </c>
      <c r="K39">
        <f t="shared" si="20"/>
        <v>1.6910294997853393E-2</v>
      </c>
      <c r="L39" s="2">
        <v>36</v>
      </c>
      <c r="M39" s="6">
        <v>8.2030000000000002E-3</v>
      </c>
      <c r="Q39" s="4">
        <f t="shared" si="21"/>
        <v>12.5</v>
      </c>
      <c r="R39">
        <f t="shared" si="0"/>
        <v>1000000</v>
      </c>
      <c r="S39">
        <f t="shared" si="1"/>
        <v>1768.552062264873</v>
      </c>
      <c r="U39">
        <f t="shared" si="13"/>
        <v>8.2030000000000002E-3</v>
      </c>
      <c r="V39">
        <f t="shared" si="14"/>
        <v>0.01</v>
      </c>
      <c r="W39">
        <f t="shared" si="15"/>
        <v>0.60900743561477588</v>
      </c>
      <c r="X39">
        <f t="shared" si="16"/>
        <v>4.9956879943480071E-3</v>
      </c>
      <c r="Y39">
        <f t="shared" si="17"/>
        <v>6.0900743561477589E-3</v>
      </c>
      <c r="Z39">
        <f t="shared" si="18"/>
        <v>0.59792167326428014</v>
      </c>
      <c r="AB39">
        <f t="shared" si="19"/>
        <v>1099.4572361497471</v>
      </c>
      <c r="AC39">
        <f t="shared" si="2"/>
        <v>1057.4556083244063</v>
      </c>
      <c r="AE39">
        <f t="shared" si="3"/>
        <v>0</v>
      </c>
      <c r="AF39">
        <f t="shared" si="24"/>
        <v>0</v>
      </c>
      <c r="AG39">
        <f t="shared" si="24"/>
        <v>-7.4740209158035018</v>
      </c>
      <c r="AH39">
        <f t="shared" si="5"/>
        <v>-4995.6879943480071</v>
      </c>
      <c r="AI39">
        <f t="shared" si="25"/>
        <v>-5003.1620152638106</v>
      </c>
      <c r="AJ39">
        <f t="shared" si="7"/>
        <v>42.001627825340847</v>
      </c>
      <c r="AK39">
        <f t="shared" si="22"/>
        <v>76.962006530482313</v>
      </c>
      <c r="AL39">
        <f t="shared" si="26"/>
        <v>-4884.1983809079875</v>
      </c>
      <c r="AN39">
        <f t="shared" si="27"/>
        <v>0</v>
      </c>
      <c r="AO39">
        <f t="shared" si="27"/>
        <v>0</v>
      </c>
      <c r="AP39">
        <f t="shared" si="27"/>
        <v>-0.12638789850636359</v>
      </c>
      <c r="AQ39">
        <f t="shared" si="27"/>
        <v>-84.478557701659355</v>
      </c>
      <c r="AR39">
        <f t="shared" si="27"/>
        <v>-84.604945600165721</v>
      </c>
      <c r="AS39">
        <f t="shared" si="27"/>
        <v>0.71025991691656121</v>
      </c>
      <c r="AT39">
        <f t="shared" si="27"/>
        <v>1.3014502340571752</v>
      </c>
      <c r="AU39">
        <f t="shared" si="23"/>
        <v>-82.59323544919198</v>
      </c>
      <c r="AW39">
        <v>36</v>
      </c>
      <c r="AX39">
        <f>IF(Z39&gt;0, (R39*SUMPRODUCT(K39:$K$98, X39:$X$98)-K39*$AZ$3)/Z39, 0)</f>
        <v>1768.552062264873</v>
      </c>
    </row>
    <row r="40" spans="5:50" x14ac:dyDescent="0.25">
      <c r="E40">
        <v>2040</v>
      </c>
      <c r="F40" s="5">
        <f>EconomicRates!C80</f>
        <v>3.5571999999999999E-2</v>
      </c>
      <c r="G40" s="5">
        <f>EconomicRates!D80</f>
        <v>7.0000000000000007E-2</v>
      </c>
      <c r="H40" s="5">
        <f t="shared" si="10"/>
        <v>0.12000000000000001</v>
      </c>
      <c r="I40" s="5">
        <f t="shared" si="11"/>
        <v>1.1200000000000001</v>
      </c>
      <c r="J40">
        <f t="shared" si="12"/>
        <v>0.89285714285714279</v>
      </c>
      <c r="K40">
        <f t="shared" si="20"/>
        <v>1.5098477676654815E-2</v>
      </c>
      <c r="L40" s="2">
        <v>37</v>
      </c>
      <c r="M40" s="6">
        <v>8.7950000000000007E-3</v>
      </c>
      <c r="Q40" s="4">
        <f t="shared" si="21"/>
        <v>12.5</v>
      </c>
      <c r="R40">
        <f t="shared" si="0"/>
        <v>1000000</v>
      </c>
      <c r="S40">
        <f t="shared" si="1"/>
        <v>1731.8614750271956</v>
      </c>
      <c r="U40">
        <f t="shared" si="13"/>
        <v>8.7950000000000007E-3</v>
      </c>
      <c r="V40">
        <f t="shared" si="14"/>
        <v>0.01</v>
      </c>
      <c r="W40">
        <f t="shared" si="15"/>
        <v>0.59792167326428014</v>
      </c>
      <c r="X40">
        <f t="shared" si="16"/>
        <v>5.2587211163593441E-3</v>
      </c>
      <c r="Y40">
        <f t="shared" si="17"/>
        <v>5.9792167326428013E-3</v>
      </c>
      <c r="Z40">
        <f t="shared" si="18"/>
        <v>0.58668373541527796</v>
      </c>
      <c r="AB40">
        <f t="shared" si="19"/>
        <v>1057.4556083244063</v>
      </c>
      <c r="AC40">
        <f t="shared" si="2"/>
        <v>1016.0549593907683</v>
      </c>
      <c r="AE40">
        <f t="shared" si="3"/>
        <v>0</v>
      </c>
      <c r="AF40">
        <f t="shared" si="24"/>
        <v>0</v>
      </c>
      <c r="AG40">
        <f t="shared" si="24"/>
        <v>-7.3335466926909749</v>
      </c>
      <c r="AH40">
        <f t="shared" si="5"/>
        <v>-5258.7211163593438</v>
      </c>
      <c r="AI40">
        <f t="shared" si="25"/>
        <v>-5266.0546630520348</v>
      </c>
      <c r="AJ40">
        <f t="shared" si="7"/>
        <v>41.400648933637967</v>
      </c>
      <c r="AK40">
        <f t="shared" si="22"/>
        <v>74.021892582708446</v>
      </c>
      <c r="AL40">
        <f t="shared" si="26"/>
        <v>-5150.6321215356884</v>
      </c>
      <c r="AN40">
        <f t="shared" si="27"/>
        <v>0</v>
      </c>
      <c r="AO40">
        <f t="shared" si="27"/>
        <v>0</v>
      </c>
      <c r="AP40">
        <f t="shared" si="27"/>
        <v>-0.11072539103030044</v>
      </c>
      <c r="AQ40">
        <f t="shared" si="27"/>
        <v>-79.398683383104839</v>
      </c>
      <c r="AR40">
        <f t="shared" si="27"/>
        <v>-79.509408774135139</v>
      </c>
      <c r="AS40">
        <f t="shared" si="27"/>
        <v>0.62508677372355581</v>
      </c>
      <c r="AT40">
        <f t="shared" si="27"/>
        <v>1.1176178927437641</v>
      </c>
      <c r="AU40">
        <f t="shared" si="23"/>
        <v>-77.76670410766782</v>
      </c>
      <c r="AW40">
        <v>37</v>
      </c>
      <c r="AX40">
        <f>IF(Z40&gt;0, (R40*SUMPRODUCT(K40:$K$98, X40:$X$98)-K40*$AZ$3)/Z40, 0)</f>
        <v>1731.8614750271956</v>
      </c>
    </row>
    <row r="41" spans="5:50" x14ac:dyDescent="0.25">
      <c r="E41">
        <v>2041</v>
      </c>
      <c r="F41" s="5">
        <f>EconomicRates!C81</f>
        <v>3.5571999999999999E-2</v>
      </c>
      <c r="G41" s="5">
        <f>EconomicRates!D81</f>
        <v>7.0000000000000007E-2</v>
      </c>
      <c r="H41" s="5">
        <f t="shared" si="10"/>
        <v>0.12000000000000001</v>
      </c>
      <c r="I41" s="5">
        <f t="shared" si="11"/>
        <v>1.1200000000000001</v>
      </c>
      <c r="J41">
        <f t="shared" si="12"/>
        <v>0.89285714285714279</v>
      </c>
      <c r="K41">
        <f t="shared" si="20"/>
        <v>1.348078363987037E-2</v>
      </c>
      <c r="L41" s="2">
        <v>38</v>
      </c>
      <c r="M41" s="6">
        <v>9.4780000000000003E-3</v>
      </c>
      <c r="Q41" s="4">
        <f t="shared" si="21"/>
        <v>12.5</v>
      </c>
      <c r="R41">
        <f t="shared" si="0"/>
        <v>1000000</v>
      </c>
      <c r="S41">
        <f t="shared" si="1"/>
        <v>1695.1029971318403</v>
      </c>
      <c r="U41">
        <f t="shared" si="13"/>
        <v>9.4780000000000003E-3</v>
      </c>
      <c r="V41">
        <f t="shared" si="14"/>
        <v>0.01</v>
      </c>
      <c r="W41">
        <f t="shared" si="15"/>
        <v>0.58668373541527796</v>
      </c>
      <c r="X41">
        <f t="shared" si="16"/>
        <v>5.560588444266005E-3</v>
      </c>
      <c r="Y41">
        <f t="shared" si="17"/>
        <v>5.8668373541527798E-3</v>
      </c>
      <c r="Z41">
        <f t="shared" si="18"/>
        <v>0.57525630961685914</v>
      </c>
      <c r="AB41">
        <f t="shared" si="19"/>
        <v>1016.0549593907683</v>
      </c>
      <c r="AC41">
        <f t="shared" si="2"/>
        <v>975.11869455053977</v>
      </c>
      <c r="AE41">
        <f t="shared" si="3"/>
        <v>0</v>
      </c>
      <c r="AF41">
        <f t="shared" si="24"/>
        <v>0</v>
      </c>
      <c r="AG41">
        <f t="shared" si="24"/>
        <v>-7.1907038702107391</v>
      </c>
      <c r="AH41">
        <f t="shared" si="5"/>
        <v>-5560.5884442660054</v>
      </c>
      <c r="AI41">
        <f t="shared" si="25"/>
        <v>-5567.7791481362165</v>
      </c>
      <c r="AJ41">
        <f t="shared" si="7"/>
        <v>40.936264840228546</v>
      </c>
      <c r="AK41">
        <f t="shared" si="22"/>
        <v>71.123847157353794</v>
      </c>
      <c r="AL41">
        <f t="shared" si="26"/>
        <v>-5455.7190361386347</v>
      </c>
      <c r="AN41">
        <f t="shared" si="27"/>
        <v>0</v>
      </c>
      <c r="AO41">
        <f t="shared" si="27"/>
        <v>0</v>
      </c>
      <c r="AP41">
        <f t="shared" si="27"/>
        <v>-9.6936323092689486E-2</v>
      </c>
      <c r="AQ41">
        <f t="shared" si="27"/>
        <v>-74.961089727513396</v>
      </c>
      <c r="AR41">
        <f t="shared" si="27"/>
        <v>-75.058026050606088</v>
      </c>
      <c r="AS41">
        <f t="shared" si="27"/>
        <v>0.55185292933555363</v>
      </c>
      <c r="AT41">
        <f t="shared" si="27"/>
        <v>0.95880519516349572</v>
      </c>
      <c r="AU41">
        <f t="shared" si="23"/>
        <v>-73.547367926107043</v>
      </c>
      <c r="AW41">
        <v>38</v>
      </c>
      <c r="AX41">
        <f>IF(Z41&gt;0, (R41*SUMPRODUCT(K41:$K$98, X41:$X$98)-K41*$AZ$3)/Z41, 0)</f>
        <v>1695.1029971318403</v>
      </c>
    </row>
    <row r="42" spans="5:50" x14ac:dyDescent="0.25">
      <c r="E42">
        <v>2042</v>
      </c>
      <c r="F42" s="5">
        <f>EconomicRates!C82</f>
        <v>3.5571999999999999E-2</v>
      </c>
      <c r="G42" s="5">
        <f>EconomicRates!D82</f>
        <v>7.0000000000000007E-2</v>
      </c>
      <c r="H42" s="5">
        <f t="shared" si="10"/>
        <v>0.12000000000000001</v>
      </c>
      <c r="I42" s="5">
        <f t="shared" si="11"/>
        <v>1.1200000000000001</v>
      </c>
      <c r="J42">
        <f t="shared" si="12"/>
        <v>0.89285714285714279</v>
      </c>
      <c r="K42">
        <f t="shared" si="20"/>
        <v>1.2036413964169972E-2</v>
      </c>
      <c r="L42" s="2">
        <v>39</v>
      </c>
      <c r="M42" s="6">
        <v>1.0265E-2</v>
      </c>
      <c r="Q42" s="4">
        <f t="shared" si="21"/>
        <v>12.5</v>
      </c>
      <c r="R42">
        <f t="shared" si="0"/>
        <v>1000000</v>
      </c>
      <c r="S42">
        <f t="shared" si="1"/>
        <v>1658.0928642910856</v>
      </c>
      <c r="U42">
        <f t="shared" si="13"/>
        <v>1.0265E-2</v>
      </c>
      <c r="V42">
        <f t="shared" si="14"/>
        <v>0.01</v>
      </c>
      <c r="W42">
        <f t="shared" si="15"/>
        <v>0.57525630961685914</v>
      </c>
      <c r="X42">
        <f t="shared" si="16"/>
        <v>5.9050060182170589E-3</v>
      </c>
      <c r="Y42">
        <f t="shared" si="17"/>
        <v>5.7525630961685918E-3</v>
      </c>
      <c r="Z42">
        <f t="shared" si="18"/>
        <v>0.56359874050247349</v>
      </c>
      <c r="AB42">
        <f t="shared" si="19"/>
        <v>975.11869455053977</v>
      </c>
      <c r="AC42">
        <f t="shared" si="2"/>
        <v>934.49904995059455</v>
      </c>
      <c r="AE42">
        <f t="shared" si="3"/>
        <v>0</v>
      </c>
      <c r="AF42">
        <f t="shared" si="24"/>
        <v>0</v>
      </c>
      <c r="AG42">
        <f t="shared" si="24"/>
        <v>-7.0449842562809186</v>
      </c>
      <c r="AH42">
        <f t="shared" si="5"/>
        <v>-5905.0060182170591</v>
      </c>
      <c r="AI42">
        <f t="shared" si="25"/>
        <v>-5912.0510024733403</v>
      </c>
      <c r="AJ42">
        <f t="shared" si="7"/>
        <v>40.619644599945218</v>
      </c>
      <c r="AK42">
        <f t="shared" si="22"/>
        <v>68.258308618537797</v>
      </c>
      <c r="AL42">
        <f t="shared" si="26"/>
        <v>-5803.1730492548577</v>
      </c>
      <c r="AN42">
        <f t="shared" si="27"/>
        <v>0</v>
      </c>
      <c r="AO42">
        <f t="shared" si="27"/>
        <v>0</v>
      </c>
      <c r="AP42">
        <f t="shared" si="27"/>
        <v>-8.4796346879657258E-2</v>
      </c>
      <c r="AQ42">
        <f t="shared" si="27"/>
        <v>-71.075096896175538</v>
      </c>
      <c r="AR42">
        <f t="shared" si="27"/>
        <v>-71.159893243055194</v>
      </c>
      <c r="AS42">
        <f t="shared" si="27"/>
        <v>0.48891485748240204</v>
      </c>
      <c r="AT42">
        <f t="shared" si="27"/>
        <v>0.82158525902679191</v>
      </c>
      <c r="AU42">
        <f t="shared" si="23"/>
        <v>-69.849393126546005</v>
      </c>
      <c r="AW42">
        <v>39</v>
      </c>
      <c r="AX42">
        <f>IF(Z42&gt;0, (R42*SUMPRODUCT(K42:$K$98, X42:$X$98)-K42*$AZ$3)/Z42, 0)</f>
        <v>1658.0928642910856</v>
      </c>
    </row>
    <row r="43" spans="5:50" x14ac:dyDescent="0.25">
      <c r="E43">
        <v>2043</v>
      </c>
      <c r="F43" s="5">
        <f>EconomicRates!C83</f>
        <v>3.5571999999999999E-2</v>
      </c>
      <c r="G43" s="5">
        <f>EconomicRates!D83</f>
        <v>7.0000000000000007E-2</v>
      </c>
      <c r="H43" s="5">
        <f t="shared" si="10"/>
        <v>0.12000000000000001</v>
      </c>
      <c r="I43" s="5">
        <f t="shared" si="11"/>
        <v>1.1200000000000001</v>
      </c>
      <c r="J43">
        <f t="shared" si="12"/>
        <v>0.89285714285714279</v>
      </c>
      <c r="K43">
        <f t="shared" si="20"/>
        <v>1.0746798182294617E-2</v>
      </c>
      <c r="L43" s="2">
        <v>40</v>
      </c>
      <c r="M43" s="6">
        <v>1.1204E-2</v>
      </c>
      <c r="Q43" s="4">
        <f t="shared" si="21"/>
        <v>12.5</v>
      </c>
      <c r="R43">
        <f t="shared" si="0"/>
        <v>1000000</v>
      </c>
      <c r="S43">
        <f t="shared" si="1"/>
        <v>1620.7538958482496</v>
      </c>
      <c r="U43">
        <f t="shared" si="13"/>
        <v>1.1204E-2</v>
      </c>
      <c r="V43">
        <f t="shared" si="14"/>
        <v>0.01</v>
      </c>
      <c r="W43">
        <f t="shared" si="15"/>
        <v>0.56359874050247349</v>
      </c>
      <c r="X43">
        <f t="shared" si="16"/>
        <v>6.3145602885897132E-3</v>
      </c>
      <c r="Y43">
        <f t="shared" si="17"/>
        <v>5.6359874050247354E-3</v>
      </c>
      <c r="Z43">
        <f t="shared" si="18"/>
        <v>0.55164819280885913</v>
      </c>
      <c r="AB43">
        <f t="shared" si="19"/>
        <v>934.49904995059455</v>
      </c>
      <c r="AC43">
        <f t="shared" si="2"/>
        <v>894.08595763260473</v>
      </c>
      <c r="AE43">
        <f t="shared" si="3"/>
        <v>0</v>
      </c>
      <c r="AF43">
        <f t="shared" si="24"/>
        <v>0</v>
      </c>
      <c r="AG43">
        <f t="shared" si="24"/>
        <v>-6.8956024101107394</v>
      </c>
      <c r="AH43">
        <f t="shared" si="5"/>
        <v>-6314.5602885897133</v>
      </c>
      <c r="AI43">
        <f t="shared" si="25"/>
        <v>-6321.4558909998241</v>
      </c>
      <c r="AJ43">
        <f t="shared" si="7"/>
        <v>40.413092317989822</v>
      </c>
      <c r="AK43">
        <f t="shared" si="22"/>
        <v>65.414933496541622</v>
      </c>
      <c r="AL43">
        <f t="shared" si="26"/>
        <v>-6215.6278651852926</v>
      </c>
      <c r="AN43">
        <f t="shared" si="27"/>
        <v>0</v>
      </c>
      <c r="AO43">
        <f t="shared" si="27"/>
        <v>0</v>
      </c>
      <c r="AP43">
        <f t="shared" si="27"/>
        <v>-7.4105647446804479E-2</v>
      </c>
      <c r="AQ43">
        <f t="shared" si="27"/>
        <v>-67.861305031405706</v>
      </c>
      <c r="AR43">
        <f t="shared" si="27"/>
        <v>-67.935410678852506</v>
      </c>
      <c r="AS43">
        <f t="shared" si="27"/>
        <v>0.43431134706387758</v>
      </c>
      <c r="AT43">
        <f t="shared" si="27"/>
        <v>0.70300108839555675</v>
      </c>
      <c r="AU43">
        <f t="shared" si="23"/>
        <v>-66.798098243393071</v>
      </c>
      <c r="AW43">
        <v>40</v>
      </c>
      <c r="AX43">
        <f>IF(Z43&gt;0, (R43*SUMPRODUCT(K43:$K$98, X43:$X$98)-K43*$AZ$3)/Z43, 0)</f>
        <v>1620.7538958482496</v>
      </c>
    </row>
    <row r="44" spans="5:50" x14ac:dyDescent="0.25">
      <c r="E44">
        <v>2044</v>
      </c>
      <c r="F44" s="5">
        <f>EconomicRates!C84</f>
        <v>3.5571999999999999E-2</v>
      </c>
      <c r="G44" s="5">
        <f>EconomicRates!D84</f>
        <v>7.0000000000000007E-2</v>
      </c>
      <c r="H44" s="5">
        <f t="shared" si="10"/>
        <v>0.12000000000000001</v>
      </c>
      <c r="I44" s="5">
        <f t="shared" si="11"/>
        <v>1.1200000000000001</v>
      </c>
      <c r="J44">
        <f t="shared" si="12"/>
        <v>0.89285714285714279</v>
      </c>
      <c r="K44">
        <f t="shared" si="20"/>
        <v>9.5953555199059081E-3</v>
      </c>
      <c r="L44" s="2">
        <v>41</v>
      </c>
      <c r="M44" s="6">
        <v>1.2285000000000001E-2</v>
      </c>
      <c r="Q44" s="4">
        <f t="shared" si="21"/>
        <v>12.5</v>
      </c>
      <c r="R44">
        <f t="shared" si="0"/>
        <v>1000000</v>
      </c>
      <c r="S44">
        <f t="shared" si="1"/>
        <v>1582.6346226232999</v>
      </c>
      <c r="U44">
        <f t="shared" si="13"/>
        <v>1.2285000000000001E-2</v>
      </c>
      <c r="V44">
        <f t="shared" si="14"/>
        <v>0.01</v>
      </c>
      <c r="W44">
        <f t="shared" si="15"/>
        <v>0.55164819280885913</v>
      </c>
      <c r="X44">
        <f t="shared" si="16"/>
        <v>6.7769980486568349E-3</v>
      </c>
      <c r="Y44">
        <f t="shared" si="17"/>
        <v>5.5164819280885914E-3</v>
      </c>
      <c r="Z44">
        <f t="shared" si="18"/>
        <v>0.53935471283211367</v>
      </c>
      <c r="AB44">
        <f t="shared" si="19"/>
        <v>894.08595763260473</v>
      </c>
      <c r="AC44">
        <f t="shared" si="2"/>
        <v>853.60144240315049</v>
      </c>
      <c r="AE44">
        <f t="shared" si="3"/>
        <v>0</v>
      </c>
      <c r="AF44">
        <f t="shared" si="24"/>
        <v>0</v>
      </c>
      <c r="AG44">
        <f t="shared" si="24"/>
        <v>-6.7419339104014213</v>
      </c>
      <c r="AH44">
        <f t="shared" si="5"/>
        <v>-6776.9980486568347</v>
      </c>
      <c r="AI44">
        <f t="shared" si="25"/>
        <v>-6783.7399825672364</v>
      </c>
      <c r="AJ44">
        <f t="shared" si="7"/>
        <v>40.484515229454246</v>
      </c>
      <c r="AK44">
        <f t="shared" si="22"/>
        <v>62.586017034282335</v>
      </c>
      <c r="AL44">
        <f t="shared" si="26"/>
        <v>-6680.6694503034996</v>
      </c>
      <c r="AN44">
        <f t="shared" si="27"/>
        <v>0</v>
      </c>
      <c r="AO44">
        <f t="shared" si="27"/>
        <v>0</v>
      </c>
      <c r="AP44">
        <f t="shared" si="27"/>
        <v>-6.4691252762011098E-2</v>
      </c>
      <c r="AQ44">
        <f t="shared" si="27"/>
        <v>-65.027705634570921</v>
      </c>
      <c r="AR44">
        <f t="shared" si="27"/>
        <v>-65.092396887332939</v>
      </c>
      <c r="AS44">
        <f t="shared" si="27"/>
        <v>0.3884633166776586</v>
      </c>
      <c r="AT44">
        <f t="shared" si="27"/>
        <v>0.60053508401882616</v>
      </c>
      <c r="AU44">
        <f t="shared" si="23"/>
        <v>-64.103398486636451</v>
      </c>
      <c r="AW44">
        <v>41</v>
      </c>
      <c r="AX44">
        <f>IF(Z44&gt;0, (R44*SUMPRODUCT(K44:$K$98, X44:$X$98)-K44*$AZ$3)/Z44, 0)</f>
        <v>1582.6346226232999</v>
      </c>
    </row>
    <row r="45" spans="5:50" x14ac:dyDescent="0.25">
      <c r="E45">
        <v>2045</v>
      </c>
      <c r="F45" s="5">
        <f>EconomicRates!C85</f>
        <v>3.5571999999999999E-2</v>
      </c>
      <c r="G45" s="5">
        <f>EconomicRates!D85</f>
        <v>7.0000000000000007E-2</v>
      </c>
      <c r="H45" s="5">
        <f t="shared" si="10"/>
        <v>0.12000000000000001</v>
      </c>
      <c r="I45" s="5">
        <f t="shared" si="11"/>
        <v>1.1200000000000001</v>
      </c>
      <c r="J45">
        <f t="shared" si="12"/>
        <v>0.89285714285714279</v>
      </c>
      <c r="K45">
        <f t="shared" si="20"/>
        <v>8.5672817142017025E-3</v>
      </c>
      <c r="L45" s="2">
        <v>42</v>
      </c>
      <c r="M45" s="6">
        <v>1.3528E-2</v>
      </c>
      <c r="Q45" s="4">
        <f t="shared" si="21"/>
        <v>12.5</v>
      </c>
      <c r="R45">
        <f t="shared" si="0"/>
        <v>1000000</v>
      </c>
      <c r="S45">
        <f t="shared" si="1"/>
        <v>1543.7092766691221</v>
      </c>
      <c r="U45">
        <f t="shared" si="13"/>
        <v>1.3528E-2</v>
      </c>
      <c r="V45">
        <f t="shared" si="14"/>
        <v>0.01</v>
      </c>
      <c r="W45">
        <f t="shared" si="15"/>
        <v>0.53935471283211367</v>
      </c>
      <c r="X45">
        <f t="shared" si="16"/>
        <v>7.2963905551928334E-3</v>
      </c>
      <c r="Y45">
        <f t="shared" si="17"/>
        <v>5.393547128321137E-3</v>
      </c>
      <c r="Z45">
        <f t="shared" si="18"/>
        <v>0.52666477514859966</v>
      </c>
      <c r="AB45">
        <f t="shared" si="19"/>
        <v>853.60144240315049</v>
      </c>
      <c r="AC45">
        <f t="shared" si="2"/>
        <v>813.0172990917506</v>
      </c>
      <c r="AE45">
        <f t="shared" si="3"/>
        <v>0</v>
      </c>
      <c r="AF45">
        <f t="shared" si="24"/>
        <v>0</v>
      </c>
      <c r="AG45">
        <f t="shared" si="24"/>
        <v>-6.5833096893574954</v>
      </c>
      <c r="AH45">
        <f t="shared" si="5"/>
        <v>-7296.3905551928337</v>
      </c>
      <c r="AI45">
        <f t="shared" si="25"/>
        <v>-7302.9738648821913</v>
      </c>
      <c r="AJ45">
        <f t="shared" si="7"/>
        <v>40.584143311399885</v>
      </c>
      <c r="AK45">
        <f t="shared" si="22"/>
        <v>59.752100968220539</v>
      </c>
      <c r="AL45">
        <f t="shared" si="26"/>
        <v>-7202.6376206025707</v>
      </c>
      <c r="AN45">
        <f t="shared" si="27"/>
        <v>0</v>
      </c>
      <c r="AO45">
        <f t="shared" si="27"/>
        <v>0</v>
      </c>
      <c r="AP45">
        <f t="shared" si="27"/>
        <v>-5.6401068720559361E-2</v>
      </c>
      <c r="AQ45">
        <f t="shared" si="27"/>
        <v>-62.510233383177571</v>
      </c>
      <c r="AR45">
        <f t="shared" si="27"/>
        <v>-62.566634451898132</v>
      </c>
      <c r="AS45">
        <f t="shared" si="27"/>
        <v>0.34769578887829755</v>
      </c>
      <c r="AT45">
        <f t="shared" si="27"/>
        <v>0.51191308201016972</v>
      </c>
      <c r="AU45">
        <f t="shared" si="23"/>
        <v>-61.707025581009667</v>
      </c>
      <c r="AW45">
        <v>42</v>
      </c>
      <c r="AX45">
        <f>IF(Z45&gt;0, (R45*SUMPRODUCT(K45:$K$98, X45:$X$98)-K45*$AZ$3)/Z45, 0)</f>
        <v>1543.7092766691221</v>
      </c>
    </row>
    <row r="46" spans="5:50" x14ac:dyDescent="0.25">
      <c r="E46">
        <v>2046</v>
      </c>
      <c r="F46" s="5">
        <f>EconomicRates!C86</f>
        <v>3.5571999999999999E-2</v>
      </c>
      <c r="G46" s="5">
        <f>EconomicRates!D86</f>
        <v>7.0000000000000007E-2</v>
      </c>
      <c r="H46" s="5">
        <f t="shared" si="10"/>
        <v>0.12000000000000001</v>
      </c>
      <c r="I46" s="5">
        <f t="shared" si="11"/>
        <v>1.1200000000000001</v>
      </c>
      <c r="J46">
        <f t="shared" si="12"/>
        <v>0.89285714285714279</v>
      </c>
      <c r="K46">
        <f t="shared" si="20"/>
        <v>7.6493586733943769E-3</v>
      </c>
      <c r="L46" s="2">
        <v>43</v>
      </c>
      <c r="M46" s="6">
        <v>1.4963000000000001E-2</v>
      </c>
      <c r="Q46" s="4">
        <f t="shared" si="21"/>
        <v>12.5</v>
      </c>
      <c r="R46">
        <f t="shared" si="0"/>
        <v>1000000</v>
      </c>
      <c r="S46">
        <f t="shared" si="1"/>
        <v>1504.0022215524482</v>
      </c>
      <c r="U46">
        <f t="shared" si="13"/>
        <v>1.4963000000000001E-2</v>
      </c>
      <c r="V46">
        <f t="shared" si="14"/>
        <v>0.01</v>
      </c>
      <c r="W46">
        <f t="shared" si="15"/>
        <v>0.52666477514859966</v>
      </c>
      <c r="X46">
        <f t="shared" si="16"/>
        <v>7.8804850305484973E-3</v>
      </c>
      <c r="Y46">
        <f t="shared" si="17"/>
        <v>5.2666477514859969E-3</v>
      </c>
      <c r="Z46">
        <f t="shared" si="18"/>
        <v>0.51351764236656516</v>
      </c>
      <c r="AB46">
        <f t="shared" si="19"/>
        <v>813.0172990917506</v>
      </c>
      <c r="AC46">
        <f t="shared" si="2"/>
        <v>772.33167492568964</v>
      </c>
      <c r="AE46">
        <f t="shared" si="3"/>
        <v>0</v>
      </c>
      <c r="AF46">
        <f t="shared" si="24"/>
        <v>0</v>
      </c>
      <c r="AG46">
        <f t="shared" si="24"/>
        <v>-6.4189705295820643</v>
      </c>
      <c r="AH46">
        <f t="shared" si="5"/>
        <v>-7880.485030548497</v>
      </c>
      <c r="AI46">
        <f t="shared" si="25"/>
        <v>-7886.9040010780791</v>
      </c>
      <c r="AJ46">
        <f t="shared" si="7"/>
        <v>40.685624166060961</v>
      </c>
      <c r="AK46">
        <f t="shared" si="22"/>
        <v>56.911210936422549</v>
      </c>
      <c r="AL46">
        <f t="shared" si="26"/>
        <v>-7789.307165975596</v>
      </c>
      <c r="AN46">
        <f t="shared" si="27"/>
        <v>0</v>
      </c>
      <c r="AO46">
        <f t="shared" si="27"/>
        <v>0</v>
      </c>
      <c r="AP46">
        <f t="shared" si="27"/>
        <v>-4.9101007894721459E-2</v>
      </c>
      <c r="AQ46">
        <f t="shared" si="27"/>
        <v>-60.280656518980699</v>
      </c>
      <c r="AR46">
        <f t="shared" si="27"/>
        <v>-60.329757526875419</v>
      </c>
      <c r="AS46">
        <f t="shared" si="27"/>
        <v>0.31121893209712226</v>
      </c>
      <c r="AT46">
        <f t="shared" si="27"/>
        <v>0.43533426498990074</v>
      </c>
      <c r="AU46">
        <f t="shared" si="23"/>
        <v>-59.583204329788401</v>
      </c>
      <c r="AW46">
        <v>43</v>
      </c>
      <c r="AX46">
        <f>IF(Z46&gt;0, (R46*SUMPRODUCT(K46:$K$98, X46:$X$98)-K46*$AZ$3)/Z46, 0)</f>
        <v>1504.0022215524482</v>
      </c>
    </row>
    <row r="47" spans="5:50" x14ac:dyDescent="0.25">
      <c r="E47">
        <v>2047</v>
      </c>
      <c r="F47" s="5">
        <f>EconomicRates!C87</f>
        <v>3.5571999999999999E-2</v>
      </c>
      <c r="G47" s="5">
        <f>EconomicRates!D87</f>
        <v>7.0000000000000007E-2</v>
      </c>
      <c r="H47" s="5">
        <f t="shared" si="10"/>
        <v>0.12000000000000001</v>
      </c>
      <c r="I47" s="5">
        <f t="shared" si="11"/>
        <v>1.1200000000000001</v>
      </c>
      <c r="J47">
        <f t="shared" si="12"/>
        <v>0.89285714285714279</v>
      </c>
      <c r="K47">
        <f t="shared" si="20"/>
        <v>6.8297845298164071E-3</v>
      </c>
      <c r="L47" s="2">
        <v>44</v>
      </c>
      <c r="M47" s="6">
        <v>1.6567999999999999E-2</v>
      </c>
      <c r="Q47" s="4">
        <f t="shared" si="21"/>
        <v>12.5</v>
      </c>
      <c r="R47">
        <f t="shared" si="0"/>
        <v>1000000</v>
      </c>
      <c r="S47">
        <f t="shared" si="1"/>
        <v>1463.441860659751</v>
      </c>
      <c r="U47">
        <f t="shared" si="13"/>
        <v>1.6567999999999999E-2</v>
      </c>
      <c r="V47">
        <f t="shared" si="14"/>
        <v>0.01</v>
      </c>
      <c r="W47">
        <f t="shared" si="15"/>
        <v>0.51351764236656516</v>
      </c>
      <c r="X47">
        <f t="shared" si="16"/>
        <v>8.5079602987292516E-3</v>
      </c>
      <c r="Y47">
        <f t="shared" si="17"/>
        <v>5.135176423665652E-3</v>
      </c>
      <c r="Z47">
        <f t="shared" si="18"/>
        <v>0.49987450564417024</v>
      </c>
      <c r="AB47">
        <f t="shared" si="19"/>
        <v>772.33167492568964</v>
      </c>
      <c r="AC47">
        <f t="shared" si="2"/>
        <v>731.53727663627774</v>
      </c>
      <c r="AE47">
        <f t="shared" si="3"/>
        <v>0</v>
      </c>
      <c r="AF47">
        <f t="shared" si="24"/>
        <v>0</v>
      </c>
      <c r="AG47">
        <f t="shared" si="24"/>
        <v>-6.248431320552128</v>
      </c>
      <c r="AH47">
        <f t="shared" si="5"/>
        <v>-8507.960298729251</v>
      </c>
      <c r="AI47">
        <f t="shared" si="25"/>
        <v>-8514.2087300498024</v>
      </c>
      <c r="AJ47">
        <f t="shared" si="7"/>
        <v>40.794398289411902</v>
      </c>
      <c r="AK47">
        <f t="shared" si="22"/>
        <v>54.063217244798281</v>
      </c>
      <c r="AL47">
        <f t="shared" si="26"/>
        <v>-8419.3511145155917</v>
      </c>
      <c r="AN47">
        <f t="shared" si="27"/>
        <v>0</v>
      </c>
      <c r="AO47">
        <f t="shared" si="27"/>
        <v>0</v>
      </c>
      <c r="AP47">
        <f t="shared" si="27"/>
        <v>-4.2675439568727228E-2</v>
      </c>
      <c r="AQ47">
        <f t="shared" si="27"/>
        <v>-58.107535628553215</v>
      </c>
      <c r="AR47">
        <f t="shared" si="27"/>
        <v>-58.150211068121941</v>
      </c>
      <c r="AS47">
        <f t="shared" si="27"/>
        <v>0.27861695034019429</v>
      </c>
      <c r="AT47">
        <f t="shared" si="27"/>
        <v>0.3692401247706269</v>
      </c>
      <c r="AU47">
        <f t="shared" si="23"/>
        <v>-57.502353993011113</v>
      </c>
      <c r="AW47">
        <v>44</v>
      </c>
      <c r="AX47">
        <f>IF(Z47&gt;0, (R47*SUMPRODUCT(K47:$K$98, X47:$X$98)-K47*$AZ$3)/Z47, 0)</f>
        <v>1463.441860659751</v>
      </c>
    </row>
    <row r="48" spans="5:50" x14ac:dyDescent="0.25">
      <c r="E48">
        <v>2048</v>
      </c>
      <c r="F48" s="5">
        <f>EconomicRates!C88</f>
        <v>3.5571999999999999E-2</v>
      </c>
      <c r="G48" s="5">
        <f>EconomicRates!D88</f>
        <v>7.0000000000000007E-2</v>
      </c>
      <c r="H48" s="5">
        <f t="shared" si="10"/>
        <v>0.12000000000000001</v>
      </c>
      <c r="I48" s="5">
        <f t="shared" si="11"/>
        <v>1.1200000000000001</v>
      </c>
      <c r="J48">
        <f t="shared" si="12"/>
        <v>0.89285714285714279</v>
      </c>
      <c r="K48">
        <f t="shared" si="20"/>
        <v>6.0980219016217915E-3</v>
      </c>
      <c r="L48" s="2">
        <v>45</v>
      </c>
      <c r="M48" s="6">
        <v>1.8353999999999999E-2</v>
      </c>
      <c r="Q48" s="4">
        <f t="shared" si="21"/>
        <v>12.5</v>
      </c>
      <c r="R48">
        <f t="shared" si="0"/>
        <v>1000000</v>
      </c>
      <c r="S48">
        <f t="shared" si="1"/>
        <v>1422.3320416319877</v>
      </c>
      <c r="U48">
        <f t="shared" si="13"/>
        <v>1.8353999999999999E-2</v>
      </c>
      <c r="V48">
        <f t="shared" si="14"/>
        <v>0.01</v>
      </c>
      <c r="W48">
        <f t="shared" si="15"/>
        <v>0.49987450564417024</v>
      </c>
      <c r="X48">
        <f t="shared" si="16"/>
        <v>9.1746966765931005E-3</v>
      </c>
      <c r="Y48">
        <f t="shared" si="17"/>
        <v>4.9987450564417026E-3</v>
      </c>
      <c r="Z48">
        <f t="shared" si="18"/>
        <v>0.48570106391113543</v>
      </c>
      <c r="AB48">
        <f t="shared" si="19"/>
        <v>731.53727663627774</v>
      </c>
      <c r="AC48">
        <f t="shared" si="2"/>
        <v>690.82818585555378</v>
      </c>
      <c r="AE48">
        <f t="shared" si="3"/>
        <v>0</v>
      </c>
      <c r="AF48">
        <f t="shared" si="24"/>
        <v>0</v>
      </c>
      <c r="AG48">
        <f t="shared" si="24"/>
        <v>-6.0712632988891926</v>
      </c>
      <c r="AH48">
        <f t="shared" si="5"/>
        <v>-9174.6966765931011</v>
      </c>
      <c r="AI48">
        <f t="shared" si="25"/>
        <v>-9180.76793989199</v>
      </c>
      <c r="AJ48">
        <f t="shared" si="7"/>
        <v>40.709090780723955</v>
      </c>
      <c r="AK48">
        <f t="shared" si="22"/>
        <v>51.207609364539444</v>
      </c>
      <c r="AL48">
        <f t="shared" si="26"/>
        <v>-9088.8512397467275</v>
      </c>
      <c r="AN48">
        <f t="shared" si="27"/>
        <v>0</v>
      </c>
      <c r="AO48">
        <f t="shared" si="27"/>
        <v>0</v>
      </c>
      <c r="AP48">
        <f t="shared" si="27"/>
        <v>-3.7022696567138864E-2</v>
      </c>
      <c r="AQ48">
        <f t="shared" si="27"/>
        <v>-55.947501274601393</v>
      </c>
      <c r="AR48">
        <f t="shared" si="27"/>
        <v>-55.984523971168528</v>
      </c>
      <c r="AS48">
        <f t="shared" si="27"/>
        <v>0.24824492717596444</v>
      </c>
      <c r="AT48">
        <f t="shared" si="27"/>
        <v>0.31226512343465468</v>
      </c>
      <c r="AU48">
        <f t="shared" si="23"/>
        <v>-55.424013920557918</v>
      </c>
      <c r="AW48">
        <v>45</v>
      </c>
      <c r="AX48">
        <f>IF(Z48&gt;0, (R48*SUMPRODUCT(K48:$K$98, X48:$X$98)-K48*$AZ$3)/Z48, 0)</f>
        <v>1422.3320416319877</v>
      </c>
    </row>
    <row r="49" spans="5:50" x14ac:dyDescent="0.25">
      <c r="E49">
        <v>2049</v>
      </c>
      <c r="F49" s="5">
        <f>EconomicRates!C89</f>
        <v>3.5571999999999999E-2</v>
      </c>
      <c r="G49" s="5">
        <f>EconomicRates!D89</f>
        <v>7.0000000000000007E-2</v>
      </c>
      <c r="H49" s="5">
        <f t="shared" si="10"/>
        <v>0.12000000000000001</v>
      </c>
      <c r="I49" s="5">
        <f t="shared" si="11"/>
        <v>1.1200000000000001</v>
      </c>
      <c r="J49">
        <f t="shared" si="12"/>
        <v>0.89285714285714279</v>
      </c>
      <c r="K49">
        <f t="shared" si="20"/>
        <v>5.4446624121623132E-3</v>
      </c>
      <c r="L49" s="2">
        <v>46</v>
      </c>
      <c r="M49" s="6">
        <v>2.0303000000000002E-2</v>
      </c>
      <c r="Q49" s="4">
        <f t="shared" si="21"/>
        <v>12.5</v>
      </c>
      <c r="R49">
        <f t="shared" si="0"/>
        <v>1000000</v>
      </c>
      <c r="S49">
        <f t="shared" si="1"/>
        <v>1380.9738299710286</v>
      </c>
      <c r="U49">
        <f t="shared" si="13"/>
        <v>2.0303000000000002E-2</v>
      </c>
      <c r="V49">
        <f t="shared" si="14"/>
        <v>0.01</v>
      </c>
      <c r="W49">
        <f t="shared" si="15"/>
        <v>0.48570106391113543</v>
      </c>
      <c r="X49">
        <f t="shared" si="16"/>
        <v>9.8611887005877839E-3</v>
      </c>
      <c r="Y49">
        <f t="shared" si="17"/>
        <v>4.8570106391113543E-3</v>
      </c>
      <c r="Z49">
        <f t="shared" si="18"/>
        <v>0.47098286457143629</v>
      </c>
      <c r="AB49">
        <f t="shared" si="19"/>
        <v>690.82818585555378</v>
      </c>
      <c r="AC49">
        <f t="shared" si="2"/>
        <v>650.4150103379427</v>
      </c>
      <c r="AE49">
        <f t="shared" si="3"/>
        <v>0</v>
      </c>
      <c r="AF49">
        <f t="shared" si="24"/>
        <v>0</v>
      </c>
      <c r="AG49">
        <f t="shared" si="24"/>
        <v>-5.8872858071429537</v>
      </c>
      <c r="AH49">
        <f t="shared" si="5"/>
        <v>-9861.1887005877834</v>
      </c>
      <c r="AI49">
        <f t="shared" si="25"/>
        <v>-9867.0759863949261</v>
      </c>
      <c r="AJ49">
        <f t="shared" si="7"/>
        <v>40.41317551761108</v>
      </c>
      <c r="AK49">
        <f t="shared" si="22"/>
        <v>48.357973009888767</v>
      </c>
      <c r="AL49">
        <f t="shared" si="26"/>
        <v>-9778.3048378674266</v>
      </c>
      <c r="AN49">
        <f t="shared" si="27"/>
        <v>0</v>
      </c>
      <c r="AO49">
        <f t="shared" si="27"/>
        <v>0</v>
      </c>
      <c r="AP49">
        <f t="shared" si="27"/>
        <v>-3.2054283743807907E-2</v>
      </c>
      <c r="AQ49">
        <f t="shared" si="27"/>
        <v>-53.690843457330026</v>
      </c>
      <c r="AR49">
        <f t="shared" si="27"/>
        <v>-53.722897741073837</v>
      </c>
      <c r="AS49">
        <f t="shared" si="27"/>
        <v>0.22003609769685528</v>
      </c>
      <c r="AT49">
        <f t="shared" si="27"/>
        <v>0.26329283797530101</v>
      </c>
      <c r="AU49">
        <f t="shared" si="23"/>
        <v>-53.239568805401682</v>
      </c>
      <c r="AW49">
        <v>46</v>
      </c>
      <c r="AX49">
        <f>IF(Z49&gt;0, (R49*SUMPRODUCT(K49:$K$98, X49:$X$98)-K49*$AZ$3)/Z49, 0)</f>
        <v>1380.9738299710286</v>
      </c>
    </row>
    <row r="50" spans="5:50" x14ac:dyDescent="0.25">
      <c r="E50">
        <v>2050</v>
      </c>
      <c r="F50" s="5">
        <f>EconomicRates!C90</f>
        <v>3.5571999999999999E-2</v>
      </c>
      <c r="G50" s="5">
        <f>EconomicRates!D90</f>
        <v>7.0000000000000007E-2</v>
      </c>
      <c r="H50" s="5">
        <f t="shared" si="10"/>
        <v>0.12000000000000001</v>
      </c>
      <c r="I50" s="5">
        <f t="shared" si="11"/>
        <v>1.1200000000000001</v>
      </c>
      <c r="J50">
        <f t="shared" si="12"/>
        <v>0.89285714285714279</v>
      </c>
      <c r="K50">
        <f t="shared" si="20"/>
        <v>4.8613057251449222E-3</v>
      </c>
      <c r="L50" s="2">
        <v>47</v>
      </c>
      <c r="M50" s="6">
        <v>2.2446000000000001E-2</v>
      </c>
      <c r="Q50" s="4">
        <f t="shared" si="21"/>
        <v>12.5</v>
      </c>
      <c r="R50">
        <f t="shared" si="0"/>
        <v>1000000</v>
      </c>
      <c r="S50">
        <f t="shared" si="1"/>
        <v>1339.8996832002986</v>
      </c>
      <c r="U50">
        <f t="shared" si="13"/>
        <v>2.2446000000000001E-2</v>
      </c>
      <c r="V50">
        <f t="shared" si="14"/>
        <v>0.01</v>
      </c>
      <c r="W50">
        <f t="shared" si="15"/>
        <v>0.47098286457143629</v>
      </c>
      <c r="X50">
        <f t="shared" si="16"/>
        <v>1.057168137817046E-2</v>
      </c>
      <c r="Y50">
        <f t="shared" si="17"/>
        <v>4.7098286457143632E-3</v>
      </c>
      <c r="Z50">
        <f t="shared" si="18"/>
        <v>0.45570135454755151</v>
      </c>
      <c r="AB50">
        <f t="shared" si="19"/>
        <v>650.4150103379427</v>
      </c>
      <c r="AC50">
        <f t="shared" si="2"/>
        <v>610.59410059221125</v>
      </c>
      <c r="AE50">
        <f t="shared" si="3"/>
        <v>0</v>
      </c>
      <c r="AF50">
        <f t="shared" si="24"/>
        <v>0</v>
      </c>
      <c r="AG50">
        <f t="shared" si="24"/>
        <v>-5.6962669318443941</v>
      </c>
      <c r="AH50">
        <f t="shared" si="5"/>
        <v>-10571.68137817046</v>
      </c>
      <c r="AI50">
        <f t="shared" si="25"/>
        <v>-10577.377645102304</v>
      </c>
      <c r="AJ50">
        <f t="shared" si="7"/>
        <v>39.820909745731456</v>
      </c>
      <c r="AK50">
        <f t="shared" si="22"/>
        <v>45.529050723655992</v>
      </c>
      <c r="AL50">
        <f t="shared" si="26"/>
        <v>-10492.027684632916</v>
      </c>
      <c r="AN50">
        <f t="shared" si="27"/>
        <v>0</v>
      </c>
      <c r="AO50">
        <f t="shared" si="27"/>
        <v>0</v>
      </c>
      <c r="AP50">
        <f t="shared" si="27"/>
        <v>-2.7691295047728853E-2</v>
      </c>
      <c r="AQ50">
        <f t="shared" si="27"/>
        <v>-51.392175208108021</v>
      </c>
      <c r="AR50">
        <f t="shared" si="27"/>
        <v>-51.419866503155745</v>
      </c>
      <c r="AS50">
        <f t="shared" si="27"/>
        <v>0.19358161652740355</v>
      </c>
      <c r="AT50">
        <f t="shared" si="27"/>
        <v>0.22133063494332245</v>
      </c>
      <c r="AU50">
        <f t="shared" si="23"/>
        <v>-51.004954251685021</v>
      </c>
      <c r="AW50">
        <v>47</v>
      </c>
      <c r="AX50">
        <f>IF(Z50&gt;0, (R50*SUMPRODUCT(K50:$K$98, X50:$X$98)-K50*$AZ$3)/Z50, 0)</f>
        <v>1339.8996832002986</v>
      </c>
    </row>
    <row r="51" spans="5:50" x14ac:dyDescent="0.25">
      <c r="E51">
        <v>2051</v>
      </c>
      <c r="F51" s="5">
        <f>EconomicRates!C91</f>
        <v>3.5571999999999999E-2</v>
      </c>
      <c r="G51" s="5">
        <f>EconomicRates!D91</f>
        <v>7.0000000000000007E-2</v>
      </c>
      <c r="H51" s="5">
        <f t="shared" si="10"/>
        <v>0.12000000000000001</v>
      </c>
      <c r="I51" s="5">
        <f t="shared" si="11"/>
        <v>1.1200000000000001</v>
      </c>
      <c r="J51">
        <f t="shared" si="12"/>
        <v>0.89285714285714279</v>
      </c>
      <c r="K51">
        <f t="shared" si="20"/>
        <v>4.3404515403079663E-3</v>
      </c>
      <c r="L51" s="2">
        <v>48</v>
      </c>
      <c r="M51" s="6">
        <v>2.4856E-2</v>
      </c>
      <c r="Q51" s="4">
        <f t="shared" si="21"/>
        <v>12.5</v>
      </c>
      <c r="R51">
        <f t="shared" si="0"/>
        <v>1000000</v>
      </c>
      <c r="S51">
        <f t="shared" si="1"/>
        <v>1299.5978744981385</v>
      </c>
      <c r="U51">
        <f t="shared" si="13"/>
        <v>2.4856E-2</v>
      </c>
      <c r="V51">
        <f t="shared" si="14"/>
        <v>0.01</v>
      </c>
      <c r="W51">
        <f t="shared" si="15"/>
        <v>0.45570135454755151</v>
      </c>
      <c r="X51">
        <f t="shared" si="16"/>
        <v>1.1326912868633941E-2</v>
      </c>
      <c r="Y51">
        <f t="shared" si="17"/>
        <v>4.557013545475515E-3</v>
      </c>
      <c r="Z51">
        <f t="shared" si="18"/>
        <v>0.43981742813344205</v>
      </c>
      <c r="AB51">
        <f t="shared" si="19"/>
        <v>610.59410059221125</v>
      </c>
      <c r="AC51">
        <f t="shared" si="2"/>
        <v>571.58579476945908</v>
      </c>
      <c r="AE51">
        <f t="shared" si="3"/>
        <v>0</v>
      </c>
      <c r="AF51">
        <f t="shared" si="24"/>
        <v>0</v>
      </c>
      <c r="AG51">
        <f t="shared" si="24"/>
        <v>-5.4977178516680256</v>
      </c>
      <c r="AH51">
        <f t="shared" si="5"/>
        <v>-11326.912868633941</v>
      </c>
      <c r="AI51">
        <f t="shared" si="25"/>
        <v>-11332.410586485608</v>
      </c>
      <c r="AJ51">
        <f t="shared" si="7"/>
        <v>39.008305822752163</v>
      </c>
      <c r="AK51">
        <f t="shared" si="22"/>
        <v>42.741587041454792</v>
      </c>
      <c r="AL51">
        <f t="shared" si="26"/>
        <v>-11250.660693621401</v>
      </c>
      <c r="AN51">
        <f t="shared" si="27"/>
        <v>0</v>
      </c>
      <c r="AO51">
        <f t="shared" si="27"/>
        <v>0</v>
      </c>
      <c r="AP51">
        <f t="shared" si="27"/>
        <v>-2.3862577917451087E-2</v>
      </c>
      <c r="AQ51">
        <f t="shared" si="27"/>
        <v>-49.163916407596311</v>
      </c>
      <c r="AR51">
        <f t="shared" si="27"/>
        <v>-49.187778985513759</v>
      </c>
      <c r="AS51">
        <f t="shared" si="27"/>
        <v>0.16931366109316884</v>
      </c>
      <c r="AT51">
        <f t="shared" si="27"/>
        <v>0.18551778730928947</v>
      </c>
      <c r="AU51">
        <f t="shared" si="23"/>
        <v>-48.832947537111302</v>
      </c>
      <c r="AW51">
        <v>48</v>
      </c>
      <c r="AX51">
        <f>IF(Z51&gt;0, (R51*SUMPRODUCT(K51:$K$98, X51:$X$98)-K51*$AZ$3)/Z51, 0)</f>
        <v>1299.5978744981385</v>
      </c>
    </row>
    <row r="52" spans="5:50" x14ac:dyDescent="0.25">
      <c r="E52">
        <v>2052</v>
      </c>
      <c r="F52" s="5">
        <f>EconomicRates!C92</f>
        <v>3.5571999999999999E-2</v>
      </c>
      <c r="G52" s="5">
        <f>EconomicRates!D92</f>
        <v>7.0000000000000007E-2</v>
      </c>
      <c r="H52" s="5">
        <f t="shared" si="10"/>
        <v>0.12000000000000001</v>
      </c>
      <c r="I52" s="5">
        <f t="shared" si="11"/>
        <v>1.1200000000000001</v>
      </c>
      <c r="J52">
        <f t="shared" si="12"/>
        <v>0.89285714285714279</v>
      </c>
      <c r="K52">
        <f t="shared" si="20"/>
        <v>3.8754031609892553E-3</v>
      </c>
      <c r="L52" s="2">
        <v>49</v>
      </c>
      <c r="M52" s="6">
        <v>2.7564999999999999E-2</v>
      </c>
      <c r="Q52" s="4">
        <f t="shared" si="21"/>
        <v>12.5</v>
      </c>
      <c r="R52">
        <f t="shared" si="0"/>
        <v>1000000</v>
      </c>
      <c r="S52">
        <f t="shared" si="1"/>
        <v>1260.298466725189</v>
      </c>
      <c r="U52">
        <f t="shared" si="13"/>
        <v>2.7564999999999999E-2</v>
      </c>
      <c r="V52">
        <f t="shared" si="14"/>
        <v>0.01</v>
      </c>
      <c r="W52">
        <f t="shared" si="15"/>
        <v>0.43981742813344205</v>
      </c>
      <c r="X52">
        <f t="shared" si="16"/>
        <v>1.212356740649833E-2</v>
      </c>
      <c r="Y52">
        <f t="shared" si="17"/>
        <v>4.3981742813344205E-3</v>
      </c>
      <c r="Z52">
        <f t="shared" si="18"/>
        <v>0.42329568644560928</v>
      </c>
      <c r="AB52">
        <f t="shared" si="19"/>
        <v>571.58579476945908</v>
      </c>
      <c r="AC52">
        <f t="shared" si="2"/>
        <v>533.47890459878772</v>
      </c>
      <c r="AE52">
        <f t="shared" si="3"/>
        <v>0</v>
      </c>
      <c r="AF52">
        <f t="shared" si="24"/>
        <v>0</v>
      </c>
      <c r="AG52">
        <f t="shared" si="24"/>
        <v>-5.2911960805701161</v>
      </c>
      <c r="AH52">
        <f t="shared" si="5"/>
        <v>-12123.56740649833</v>
      </c>
      <c r="AI52">
        <f t="shared" si="25"/>
        <v>-12128.858602578901</v>
      </c>
      <c r="AJ52">
        <f t="shared" si="7"/>
        <v>38.106890170671363</v>
      </c>
      <c r="AK52">
        <f t="shared" si="22"/>
        <v>40.01100563386214</v>
      </c>
      <c r="AL52">
        <f t="shared" si="26"/>
        <v>-12050.740706774368</v>
      </c>
      <c r="AN52">
        <f t="shared" si="27"/>
        <v>0</v>
      </c>
      <c r="AO52">
        <f t="shared" si="27"/>
        <v>0</v>
      </c>
      <c r="AP52">
        <f t="shared" si="27"/>
        <v>-2.0505518016055387E-2</v>
      </c>
      <c r="AQ52">
        <f t="shared" si="27"/>
        <v>-46.983711449609935</v>
      </c>
      <c r="AR52">
        <f t="shared" si="27"/>
        <v>-47.004216967625993</v>
      </c>
      <c r="AS52">
        <f t="shared" si="27"/>
        <v>0.14767956262289017</v>
      </c>
      <c r="AT52">
        <f t="shared" si="27"/>
        <v>0.15505877770782825</v>
      </c>
      <c r="AU52">
        <f t="shared" si="23"/>
        <v>-46.70147862729528</v>
      </c>
      <c r="AW52">
        <v>49</v>
      </c>
      <c r="AX52">
        <f>IF(Z52&gt;0, (R52*SUMPRODUCT(K52:$K$98, X52:$X$98)-K52*$AZ$3)/Z52, 0)</f>
        <v>1260.298466725189</v>
      </c>
    </row>
    <row r="53" spans="5:50" x14ac:dyDescent="0.25">
      <c r="E53">
        <v>2053</v>
      </c>
      <c r="F53" s="5">
        <f>EconomicRates!C93</f>
        <v>3.5571999999999999E-2</v>
      </c>
      <c r="G53" s="5">
        <f>EconomicRates!D93</f>
        <v>7.0000000000000007E-2</v>
      </c>
      <c r="H53" s="5">
        <f t="shared" si="10"/>
        <v>0.12000000000000001</v>
      </c>
      <c r="I53" s="5">
        <f t="shared" si="11"/>
        <v>1.1200000000000001</v>
      </c>
      <c r="J53">
        <f t="shared" si="12"/>
        <v>0.89285714285714279</v>
      </c>
      <c r="K53">
        <f t="shared" si="20"/>
        <v>3.4601813937404063E-3</v>
      </c>
      <c r="L53" s="2">
        <v>50</v>
      </c>
      <c r="M53" s="6">
        <v>3.0620999999999999E-2</v>
      </c>
      <c r="Q53" s="4">
        <f t="shared" si="21"/>
        <v>12.5</v>
      </c>
      <c r="R53">
        <f t="shared" si="0"/>
        <v>1000000</v>
      </c>
      <c r="S53">
        <f t="shared" si="1"/>
        <v>1222.2761020874534</v>
      </c>
      <c r="U53">
        <f t="shared" si="13"/>
        <v>3.0620999999999999E-2</v>
      </c>
      <c r="V53">
        <f t="shared" si="14"/>
        <v>0.01</v>
      </c>
      <c r="W53">
        <f t="shared" si="15"/>
        <v>0.42329568644560928</v>
      </c>
      <c r="X53">
        <f t="shared" si="16"/>
        <v>1.2961737214651001E-2</v>
      </c>
      <c r="Y53">
        <f t="shared" si="17"/>
        <v>4.232956864456093E-3</v>
      </c>
      <c r="Z53">
        <f t="shared" si="18"/>
        <v>0.40610099236650221</v>
      </c>
      <c r="AB53">
        <f t="shared" si="19"/>
        <v>533.47890459878772</v>
      </c>
      <c r="AC53">
        <f t="shared" si="2"/>
        <v>496.36753800357502</v>
      </c>
      <c r="AE53">
        <f t="shared" si="3"/>
        <v>0</v>
      </c>
      <c r="AF53">
        <f t="shared" si="24"/>
        <v>0</v>
      </c>
      <c r="AG53">
        <f t="shared" si="24"/>
        <v>-5.0762624045812776</v>
      </c>
      <c r="AH53">
        <f t="shared" si="5"/>
        <v>-12961.737214651001</v>
      </c>
      <c r="AI53">
        <f t="shared" si="25"/>
        <v>-12966.813477055583</v>
      </c>
      <c r="AJ53">
        <f t="shared" si="7"/>
        <v>37.111366595212701</v>
      </c>
      <c r="AK53">
        <f t="shared" si="22"/>
        <v>37.343523321915143</v>
      </c>
      <c r="AL53">
        <f t="shared" si="26"/>
        <v>-12892.358587138455</v>
      </c>
      <c r="AN53">
        <f t="shared" si="27"/>
        <v>0</v>
      </c>
      <c r="AO53">
        <f t="shared" si="27"/>
        <v>0</v>
      </c>
      <c r="AP53">
        <f t="shared" si="27"/>
        <v>-1.756478872207607E-2</v>
      </c>
      <c r="AQ53">
        <f t="shared" si="27"/>
        <v>-44.84996194068799</v>
      </c>
      <c r="AR53">
        <f t="shared" si="27"/>
        <v>-44.867526729410066</v>
      </c>
      <c r="AS53">
        <f t="shared" si="27"/>
        <v>0.12841206018903423</v>
      </c>
      <c r="AT53">
        <f t="shared" si="27"/>
        <v>0.12921536457520172</v>
      </c>
      <c r="AU53">
        <f t="shared" si="23"/>
        <v>-44.609899304645836</v>
      </c>
      <c r="AW53">
        <v>50</v>
      </c>
      <c r="AX53">
        <f>IF(Z53&gt;0, (R53*SUMPRODUCT(K53:$K$98, X53:$X$98)-K53*$AZ$3)/Z53, 0)</f>
        <v>1222.2761020874534</v>
      </c>
    </row>
    <row r="54" spans="5:50" x14ac:dyDescent="0.25">
      <c r="E54">
        <v>2054</v>
      </c>
      <c r="F54" s="5">
        <f>EconomicRates!C94</f>
        <v>3.5571999999999999E-2</v>
      </c>
      <c r="G54" s="5">
        <f>EconomicRates!D94</f>
        <v>7.0000000000000007E-2</v>
      </c>
      <c r="H54" s="5">
        <f t="shared" si="10"/>
        <v>0.12000000000000001</v>
      </c>
      <c r="I54" s="5">
        <f t="shared" si="11"/>
        <v>1.1200000000000001</v>
      </c>
      <c r="J54">
        <f t="shared" si="12"/>
        <v>0.89285714285714279</v>
      </c>
      <c r="K54">
        <f t="shared" si="20"/>
        <v>3.0894476729825052E-3</v>
      </c>
      <c r="L54" s="2">
        <v>51</v>
      </c>
      <c r="M54" s="6">
        <v>3.3921E-2</v>
      </c>
      <c r="Q54" s="4">
        <f t="shared" si="21"/>
        <v>12.5</v>
      </c>
      <c r="R54">
        <f t="shared" si="0"/>
        <v>1000000</v>
      </c>
      <c r="S54">
        <f t="shared" si="1"/>
        <v>1185.6144838012938</v>
      </c>
      <c r="U54">
        <f t="shared" si="13"/>
        <v>3.3921E-2</v>
      </c>
      <c r="V54">
        <f t="shared" si="14"/>
        <v>0.01</v>
      </c>
      <c r="W54">
        <f t="shared" si="15"/>
        <v>0.40610099236650221</v>
      </c>
      <c r="X54">
        <f t="shared" si="16"/>
        <v>1.3775351762064122E-2</v>
      </c>
      <c r="Y54">
        <f t="shared" si="17"/>
        <v>4.061009923665022E-3</v>
      </c>
      <c r="Z54">
        <f t="shared" si="18"/>
        <v>0.38826463068077305</v>
      </c>
      <c r="AB54">
        <f t="shared" si="19"/>
        <v>496.36753800357502</v>
      </c>
      <c r="AC54">
        <f t="shared" si="2"/>
        <v>460.33216968288468</v>
      </c>
      <c r="AE54">
        <f t="shared" si="3"/>
        <v>0</v>
      </c>
      <c r="AF54">
        <f t="shared" si="24"/>
        <v>0</v>
      </c>
      <c r="AG54">
        <f t="shared" si="24"/>
        <v>-4.8533078835096628</v>
      </c>
      <c r="AH54">
        <f t="shared" si="5"/>
        <v>-13775.351762064121</v>
      </c>
      <c r="AI54">
        <f t="shared" si="25"/>
        <v>-13780.205069947631</v>
      </c>
      <c r="AJ54">
        <f t="shared" si="7"/>
        <v>36.035368320690338</v>
      </c>
      <c r="AK54">
        <f t="shared" si="22"/>
        <v>34.745727660250253</v>
      </c>
      <c r="AL54">
        <f t="shared" si="26"/>
        <v>-13709.42397396669</v>
      </c>
      <c r="AN54">
        <f t="shared" si="27"/>
        <v>0</v>
      </c>
      <c r="AO54">
        <f t="shared" si="27"/>
        <v>0</v>
      </c>
      <c r="AP54">
        <f t="shared" si="27"/>
        <v>-1.4994040746976574E-2</v>
      </c>
      <c r="AQ54">
        <f t="shared" si="27"/>
        <v>-42.558228445824454</v>
      </c>
      <c r="AR54">
        <f t="shared" si="27"/>
        <v>-42.573222486571431</v>
      </c>
      <c r="AS54">
        <f t="shared" si="27"/>
        <v>0.11132938480342425</v>
      </c>
      <c r="AT54">
        <f t="shared" si="27"/>
        <v>0.107345107466044</v>
      </c>
      <c r="AU54">
        <f t="shared" si="23"/>
        <v>-42.35454799430196</v>
      </c>
      <c r="AW54">
        <v>51</v>
      </c>
      <c r="AX54">
        <f>IF(Z54&gt;0, (R54*SUMPRODUCT(K54:$K$98, X54:$X$98)-K54*$AZ$3)/Z54, 0)</f>
        <v>1185.6144838012938</v>
      </c>
    </row>
    <row r="55" spans="5:50" x14ac:dyDescent="0.25">
      <c r="E55">
        <v>2055</v>
      </c>
      <c r="F55" s="5">
        <f>EconomicRates!C95</f>
        <v>3.5571999999999999E-2</v>
      </c>
      <c r="G55" s="5">
        <f>EconomicRates!D95</f>
        <v>7.0000000000000007E-2</v>
      </c>
      <c r="H55" s="5">
        <f t="shared" si="10"/>
        <v>0.12000000000000001</v>
      </c>
      <c r="I55" s="5">
        <f t="shared" si="11"/>
        <v>1.1200000000000001</v>
      </c>
      <c r="J55">
        <f t="shared" si="12"/>
        <v>0.89285714285714279</v>
      </c>
      <c r="K55">
        <f t="shared" si="20"/>
        <v>2.758435422305808E-3</v>
      </c>
      <c r="L55" s="2">
        <v>52</v>
      </c>
      <c r="M55" s="6">
        <v>3.7368999999999999E-2</v>
      </c>
      <c r="Q55" s="4">
        <f t="shared" si="21"/>
        <v>12.5</v>
      </c>
      <c r="R55">
        <f t="shared" si="0"/>
        <v>1000000</v>
      </c>
      <c r="S55">
        <f t="shared" si="1"/>
        <v>1150.784734959331</v>
      </c>
      <c r="U55">
        <f t="shared" si="13"/>
        <v>3.7368999999999999E-2</v>
      </c>
      <c r="V55">
        <f t="shared" si="14"/>
        <v>0.01</v>
      </c>
      <c r="W55">
        <f t="shared" si="15"/>
        <v>0.38826463068077305</v>
      </c>
      <c r="X55">
        <f t="shared" si="16"/>
        <v>1.4509060983909809E-2</v>
      </c>
      <c r="Y55">
        <f t="shared" si="17"/>
        <v>3.8826463068077307E-3</v>
      </c>
      <c r="Z55">
        <f t="shared" si="18"/>
        <v>0.36987292339005551</v>
      </c>
      <c r="AB55">
        <f t="shared" si="19"/>
        <v>460.33216968288468</v>
      </c>
      <c r="AC55">
        <f t="shared" si="2"/>
        <v>425.64411411205799</v>
      </c>
      <c r="AE55">
        <f t="shared" si="3"/>
        <v>0</v>
      </c>
      <c r="AF55">
        <f t="shared" si="24"/>
        <v>0</v>
      </c>
      <c r="AG55">
        <f t="shared" si="24"/>
        <v>-4.6234115423756936</v>
      </c>
      <c r="AH55">
        <f t="shared" si="5"/>
        <v>-14509.060983909809</v>
      </c>
      <c r="AI55">
        <f t="shared" si="25"/>
        <v>-14513.684395452185</v>
      </c>
      <c r="AJ55">
        <f t="shared" si="7"/>
        <v>34.688055570826691</v>
      </c>
      <c r="AK55">
        <f t="shared" si="22"/>
        <v>32.223251877801928</v>
      </c>
      <c r="AL55">
        <f t="shared" si="26"/>
        <v>-14446.773088003556</v>
      </c>
      <c r="AN55">
        <f t="shared" si="27"/>
        <v>0</v>
      </c>
      <c r="AO55">
        <f t="shared" si="27"/>
        <v>0</v>
      </c>
      <c r="AP55">
        <f t="shared" si="27"/>
        <v>-1.2753382170386643E-2</v>
      </c>
      <c r="AQ55">
        <f t="shared" si="27"/>
        <v>-40.022307762411977</v>
      </c>
      <c r="AR55">
        <f t="shared" si="27"/>
        <v>-40.035061144582365</v>
      </c>
      <c r="AS55">
        <f t="shared" si="27"/>
        <v>9.5684761217480666E-2</v>
      </c>
      <c r="AT55">
        <f t="shared" si="27"/>
        <v>8.8885759401610989E-2</v>
      </c>
      <c r="AU55">
        <f t="shared" si="23"/>
        <v>-39.850490623963267</v>
      </c>
      <c r="AW55">
        <v>52</v>
      </c>
      <c r="AX55">
        <f>IF(Z55&gt;0, (R55*SUMPRODUCT(K55:$K$98, X55:$X$98)-K55*$AZ$3)/Z55, 0)</f>
        <v>1150.784734959331</v>
      </c>
    </row>
    <row r="56" spans="5:50" x14ac:dyDescent="0.25">
      <c r="E56">
        <v>2056</v>
      </c>
      <c r="F56" s="5">
        <f>EconomicRates!C96</f>
        <v>3.5571999999999999E-2</v>
      </c>
      <c r="G56" s="5">
        <f>EconomicRates!D96</f>
        <v>7.0000000000000007E-2</v>
      </c>
      <c r="H56" s="5">
        <f t="shared" si="10"/>
        <v>0.12000000000000001</v>
      </c>
      <c r="I56" s="5">
        <f t="shared" si="11"/>
        <v>1.1200000000000001</v>
      </c>
      <c r="J56">
        <f t="shared" si="12"/>
        <v>0.89285714285714279</v>
      </c>
      <c r="K56">
        <f t="shared" si="20"/>
        <v>2.4628887699159E-3</v>
      </c>
      <c r="L56" s="2">
        <v>53</v>
      </c>
      <c r="M56" s="6">
        <v>5.0548205999999998E-2</v>
      </c>
      <c r="Q56" s="4">
        <f t="shared" si="21"/>
        <v>12.5</v>
      </c>
      <c r="R56">
        <f t="shared" si="0"/>
        <v>1000000</v>
      </c>
      <c r="S56">
        <f t="shared" si="1"/>
        <v>1129.9967002200688</v>
      </c>
      <c r="U56">
        <f t="shared" si="13"/>
        <v>5.0548205999999998E-2</v>
      </c>
      <c r="V56">
        <f t="shared" si="14"/>
        <v>0.01</v>
      </c>
      <c r="W56">
        <f t="shared" si="15"/>
        <v>0.36987292339005551</v>
      </c>
      <c r="X56">
        <f t="shared" si="16"/>
        <v>1.8696412725342743E-2</v>
      </c>
      <c r="Y56">
        <f t="shared" si="17"/>
        <v>3.6987292339005552E-3</v>
      </c>
      <c r="Z56">
        <f t="shared" si="18"/>
        <v>0.3474777814308122</v>
      </c>
      <c r="AB56">
        <f t="shared" si="19"/>
        <v>425.64411411205799</v>
      </c>
      <c r="AC56">
        <f t="shared" si="2"/>
        <v>392.64874641660805</v>
      </c>
      <c r="AE56">
        <f t="shared" si="3"/>
        <v>0</v>
      </c>
      <c r="AF56">
        <f t="shared" si="24"/>
        <v>0</v>
      </c>
      <c r="AG56">
        <f t="shared" si="24"/>
        <v>-4.3434722678851525</v>
      </c>
      <c r="AH56">
        <f t="shared" si="5"/>
        <v>-18696.412725342743</v>
      </c>
      <c r="AI56">
        <f t="shared" si="25"/>
        <v>-18700.75619761063</v>
      </c>
      <c r="AJ56">
        <f t="shared" si="7"/>
        <v>32.995367695449943</v>
      </c>
      <c r="AK56">
        <f t="shared" si="22"/>
        <v>29.795087987844063</v>
      </c>
      <c r="AL56">
        <f t="shared" si="26"/>
        <v>-18637.965741927335</v>
      </c>
      <c r="AN56">
        <f t="shared" si="27"/>
        <v>0</v>
      </c>
      <c r="AO56">
        <f t="shared" si="27"/>
        <v>0</v>
      </c>
      <c r="AP56">
        <f t="shared" si="27"/>
        <v>-1.0697489071015488E-2</v>
      </c>
      <c r="AQ56">
        <f t="shared" si="27"/>
        <v>-46.047184938959369</v>
      </c>
      <c r="AR56">
        <f t="shared" si="27"/>
        <v>-46.057882428030389</v>
      </c>
      <c r="AS56">
        <f t="shared" si="27"/>
        <v>8.1263920556369537E-2</v>
      </c>
      <c r="AT56">
        <f t="shared" si="27"/>
        <v>7.3381987603917273E-2</v>
      </c>
      <c r="AU56">
        <f t="shared" si="23"/>
        <v>-45.903236519870099</v>
      </c>
      <c r="AW56">
        <v>53</v>
      </c>
      <c r="AX56">
        <f>IF(Z56&gt;0, (R56*SUMPRODUCT(K56:$K$98, X56:$X$98)-K56*$AZ$3)/Z56, 0)</f>
        <v>1129.9967002200688</v>
      </c>
    </row>
    <row r="57" spans="5:50" x14ac:dyDescent="0.25">
      <c r="E57">
        <v>2057</v>
      </c>
      <c r="F57" s="5">
        <f>EconomicRates!C97</f>
        <v>3.5571999999999999E-2</v>
      </c>
      <c r="G57" s="5">
        <f>EconomicRates!D97</f>
        <v>7.0000000000000007E-2</v>
      </c>
      <c r="H57" s="5">
        <f t="shared" si="10"/>
        <v>0.12000000000000001</v>
      </c>
      <c r="I57" s="5">
        <f t="shared" si="11"/>
        <v>1.1200000000000001</v>
      </c>
      <c r="J57">
        <f t="shared" si="12"/>
        <v>0.89285714285714279</v>
      </c>
      <c r="K57">
        <f t="shared" si="20"/>
        <v>2.1990078302820534E-3</v>
      </c>
      <c r="L57" s="2">
        <v>54</v>
      </c>
      <c r="M57" s="6">
        <v>6.4784177999999998E-2</v>
      </c>
      <c r="Q57" s="4">
        <f t="shared" si="21"/>
        <v>12.5</v>
      </c>
      <c r="R57">
        <f t="shared" si="0"/>
        <v>1000000</v>
      </c>
      <c r="S57">
        <f t="shared" si="1"/>
        <v>1097.6188511011783</v>
      </c>
      <c r="U57">
        <f t="shared" si="13"/>
        <v>6.4784177999999998E-2</v>
      </c>
      <c r="V57">
        <f t="shared" si="14"/>
        <v>0.01</v>
      </c>
      <c r="W57">
        <f t="shared" si="15"/>
        <v>0.3474777814308122</v>
      </c>
      <c r="X57">
        <f t="shared" si="16"/>
        <v>2.2511062443258831E-2</v>
      </c>
      <c r="Y57">
        <f t="shared" si="17"/>
        <v>3.4747778143081223E-3</v>
      </c>
      <c r="Z57">
        <f t="shared" si="18"/>
        <v>0.32149194117324525</v>
      </c>
      <c r="AB57">
        <f t="shared" si="19"/>
        <v>392.64874641660805</v>
      </c>
      <c r="AC57">
        <f t="shared" si="2"/>
        <v>352.87561510886508</v>
      </c>
      <c r="AE57">
        <f t="shared" si="3"/>
        <v>0</v>
      </c>
      <c r="AF57">
        <f t="shared" si="24"/>
        <v>0</v>
      </c>
      <c r="AG57">
        <f t="shared" si="24"/>
        <v>-4.0186492646655658</v>
      </c>
      <c r="AH57">
        <f t="shared" si="5"/>
        <v>-22511.06244325883</v>
      </c>
      <c r="AI57">
        <f t="shared" si="25"/>
        <v>-22515.081092523495</v>
      </c>
      <c r="AJ57">
        <f t="shared" si="7"/>
        <v>39.773131307742972</v>
      </c>
      <c r="AK57">
        <f t="shared" si="22"/>
        <v>27.485412249162565</v>
      </c>
      <c r="AL57">
        <f t="shared" si="26"/>
        <v>-22447.822548966589</v>
      </c>
      <c r="AN57">
        <f t="shared" si="27"/>
        <v>0</v>
      </c>
      <c r="AO57">
        <f t="shared" si="27"/>
        <v>0</v>
      </c>
      <c r="AP57">
        <f t="shared" si="27"/>
        <v>-8.837041200156796E-3</v>
      </c>
      <c r="AQ57">
        <f t="shared" si="27"/>
        <v>-49.502002580694423</v>
      </c>
      <c r="AR57">
        <f t="shared" si="27"/>
        <v>-49.510839621894576</v>
      </c>
      <c r="AS57">
        <f t="shared" si="27"/>
        <v>8.7461427180563087E-2</v>
      </c>
      <c r="AT57">
        <f t="shared" si="27"/>
        <v>6.0440636754438747E-2</v>
      </c>
      <c r="AU57">
        <f t="shared" si="23"/>
        <v>-49.362937557959576</v>
      </c>
      <c r="AW57">
        <v>54</v>
      </c>
      <c r="AX57">
        <f>IF(Z57&gt;0, (R57*SUMPRODUCT(K57:$K$98, X57:$X$98)-K57*$AZ$3)/Z57, 0)</f>
        <v>1097.6188511011783</v>
      </c>
    </row>
    <row r="58" spans="5:50" x14ac:dyDescent="0.25">
      <c r="E58">
        <v>2058</v>
      </c>
      <c r="F58" s="5">
        <f>EconomicRates!C98</f>
        <v>3.5571999999999999E-2</v>
      </c>
      <c r="G58" s="5">
        <f>EconomicRates!D98</f>
        <v>7.0000000000000007E-2</v>
      </c>
      <c r="H58" s="5">
        <f t="shared" si="10"/>
        <v>0.12000000000000001</v>
      </c>
      <c r="I58" s="5">
        <f t="shared" si="11"/>
        <v>1.1200000000000001</v>
      </c>
      <c r="J58">
        <f t="shared" si="12"/>
        <v>0.89285714285714279</v>
      </c>
      <c r="K58">
        <f t="shared" si="20"/>
        <v>1.9633998484661188E-3</v>
      </c>
      <c r="L58" s="2">
        <v>55</v>
      </c>
      <c r="M58" s="6">
        <v>8.0470763000000001E-2</v>
      </c>
      <c r="Q58" s="4">
        <f t="shared" si="21"/>
        <v>12.5</v>
      </c>
      <c r="R58">
        <f t="shared" si="0"/>
        <v>1000000</v>
      </c>
      <c r="S58">
        <f t="shared" si="1"/>
        <v>1056.6647334194406</v>
      </c>
      <c r="U58">
        <f t="shared" si="13"/>
        <v>8.0470763000000001E-2</v>
      </c>
      <c r="V58">
        <f t="shared" si="14"/>
        <v>0.01</v>
      </c>
      <c r="W58">
        <f t="shared" si="15"/>
        <v>0.32149194117324525</v>
      </c>
      <c r="X58">
        <f t="shared" si="16"/>
        <v>2.5870701804562159E-2</v>
      </c>
      <c r="Y58">
        <f t="shared" si="17"/>
        <v>3.2149194117324525E-3</v>
      </c>
      <c r="Z58">
        <f t="shared" si="18"/>
        <v>0.29240631995695066</v>
      </c>
      <c r="AB58">
        <f t="shared" si="19"/>
        <v>352.87561510886508</v>
      </c>
      <c r="AC58">
        <f t="shared" si="2"/>
        <v>308.97544612747095</v>
      </c>
      <c r="AE58">
        <f t="shared" si="3"/>
        <v>0</v>
      </c>
      <c r="AF58">
        <f t="shared" si="24"/>
        <v>0</v>
      </c>
      <c r="AG58">
        <f t="shared" si="24"/>
        <v>-3.6550789994618831</v>
      </c>
      <c r="AH58">
        <f t="shared" si="5"/>
        <v>-25870.701804562159</v>
      </c>
      <c r="AI58">
        <f t="shared" si="25"/>
        <v>-25874.356883561621</v>
      </c>
      <c r="AJ58">
        <f t="shared" si="7"/>
        <v>43.900168981394131</v>
      </c>
      <c r="AK58">
        <f t="shared" si="22"/>
        <v>24.701293057620557</v>
      </c>
      <c r="AL58">
        <f t="shared" si="26"/>
        <v>-25805.755421522605</v>
      </c>
      <c r="AN58">
        <f t="shared" si="27"/>
        <v>0</v>
      </c>
      <c r="AO58">
        <f t="shared" si="27"/>
        <v>0</v>
      </c>
      <c r="AP58">
        <f t="shared" si="27"/>
        <v>-7.1763815536751542E-3</v>
      </c>
      <c r="AQ58">
        <f t="shared" si="27"/>
        <v>-50.794532002789488</v>
      </c>
      <c r="AR58">
        <f t="shared" si="27"/>
        <v>-50.801708384343165</v>
      </c>
      <c r="AS58">
        <f t="shared" si="27"/>
        <v>8.619358512570624E-2</v>
      </c>
      <c r="AT58">
        <f t="shared" si="27"/>
        <v>4.8498515046249392E-2</v>
      </c>
      <c r="AU58">
        <f t="shared" si="23"/>
        <v>-50.667016284171204</v>
      </c>
      <c r="AW58">
        <v>55</v>
      </c>
      <c r="AX58">
        <f>IF(Z58&gt;0, (R58*SUMPRODUCT(K58:$K$98, X58:$X$98)-K58*$AZ$3)/Z58, 0)</f>
        <v>1056.6647334194406</v>
      </c>
    </row>
    <row r="59" spans="5:50" x14ac:dyDescent="0.25">
      <c r="E59">
        <v>2059</v>
      </c>
      <c r="F59" s="5">
        <f>EconomicRates!C99</f>
        <v>3.5571999999999999E-2</v>
      </c>
      <c r="G59" s="5">
        <f>EconomicRates!D99</f>
        <v>7.0000000000000007E-2</v>
      </c>
      <c r="H59" s="5">
        <f t="shared" si="10"/>
        <v>0.12000000000000001</v>
      </c>
      <c r="I59" s="5">
        <f t="shared" si="11"/>
        <v>1.1200000000000001</v>
      </c>
      <c r="J59">
        <f t="shared" si="12"/>
        <v>0.89285714285714279</v>
      </c>
      <c r="K59">
        <f t="shared" si="20"/>
        <v>1.7530355789876059E-3</v>
      </c>
      <c r="L59" s="2">
        <v>56</v>
      </c>
      <c r="M59" s="6">
        <v>9.7818447000000003E-2</v>
      </c>
      <c r="Q59" s="4">
        <f t="shared" si="21"/>
        <v>12.5</v>
      </c>
      <c r="R59">
        <f t="shared" si="0"/>
        <v>1000000</v>
      </c>
      <c r="S59">
        <f t="shared" si="1"/>
        <v>1008.8279316816066</v>
      </c>
      <c r="U59">
        <f t="shared" si="13"/>
        <v>9.7818447000000003E-2</v>
      </c>
      <c r="V59">
        <f t="shared" si="14"/>
        <v>0.01</v>
      </c>
      <c r="W59">
        <f t="shared" si="15"/>
        <v>0.29240631995695066</v>
      </c>
      <c r="X59">
        <f t="shared" si="16"/>
        <v>2.860273211117402E-2</v>
      </c>
      <c r="Y59">
        <f t="shared" si="17"/>
        <v>2.9240631995695065E-3</v>
      </c>
      <c r="Z59">
        <f t="shared" si="18"/>
        <v>0.26087952464620712</v>
      </c>
      <c r="AB59">
        <f t="shared" si="19"/>
        <v>308.97544612747095</v>
      </c>
      <c r="AC59">
        <f t="shared" si="2"/>
        <v>263.18255126691383</v>
      </c>
      <c r="AE59">
        <f t="shared" si="3"/>
        <v>0</v>
      </c>
      <c r="AF59">
        <f t="shared" si="24"/>
        <v>0</v>
      </c>
      <c r="AG59">
        <f t="shared" si="24"/>
        <v>-3.2609940580775891</v>
      </c>
      <c r="AH59">
        <f t="shared" si="5"/>
        <v>-28602.73211117402</v>
      </c>
      <c r="AI59">
        <f t="shared" si="25"/>
        <v>-28605.993105232097</v>
      </c>
      <c r="AJ59">
        <f t="shared" si="7"/>
        <v>45.792894860557112</v>
      </c>
      <c r="AK59">
        <f t="shared" si="22"/>
        <v>21.628281228922969</v>
      </c>
      <c r="AL59">
        <f t="shared" si="26"/>
        <v>-28538.571929142614</v>
      </c>
      <c r="AN59">
        <f t="shared" si="27"/>
        <v>0</v>
      </c>
      <c r="AO59">
        <f t="shared" si="27"/>
        <v>0</v>
      </c>
      <c r="AP59">
        <f t="shared" si="27"/>
        <v>-5.716638606677189E-3</v>
      </c>
      <c r="AQ59">
        <f t="shared" si="27"/>
        <v>-50.141607047139338</v>
      </c>
      <c r="AR59">
        <f t="shared" si="27"/>
        <v>-50.147323685746009</v>
      </c>
      <c r="AS59">
        <f t="shared" si="27"/>
        <v>8.0276573955395295E-2</v>
      </c>
      <c r="AT59">
        <f t="shared" si="27"/>
        <v>3.7915146506651745E-2</v>
      </c>
      <c r="AU59">
        <f t="shared" si="23"/>
        <v>-50.029131965283959</v>
      </c>
      <c r="AW59">
        <v>56</v>
      </c>
      <c r="AX59">
        <f>IF(Z59&gt;0, (R59*SUMPRODUCT(K59:$K$98, X59:$X$98)-K59*$AZ$3)/Z59, 0)</f>
        <v>1008.8279316816066</v>
      </c>
    </row>
    <row r="60" spans="5:50" x14ac:dyDescent="0.25">
      <c r="E60">
        <v>2060</v>
      </c>
      <c r="F60" s="5">
        <f>EconomicRates!C100</f>
        <v>3.5571999999999999E-2</v>
      </c>
      <c r="G60" s="5">
        <f>EconomicRates!D100</f>
        <v>7.0000000000000007E-2</v>
      </c>
      <c r="H60" s="5">
        <f t="shared" si="10"/>
        <v>0.12000000000000001</v>
      </c>
      <c r="I60" s="5">
        <f t="shared" si="11"/>
        <v>1.1200000000000001</v>
      </c>
      <c r="J60">
        <f t="shared" si="12"/>
        <v>0.89285714285714279</v>
      </c>
      <c r="K60">
        <f t="shared" si="20"/>
        <v>1.5652103383817909E-3</v>
      </c>
      <c r="L60" s="2">
        <v>57</v>
      </c>
      <c r="M60" s="6">
        <v>0.115047869</v>
      </c>
      <c r="Q60" s="4">
        <f t="shared" si="21"/>
        <v>12.5</v>
      </c>
      <c r="R60">
        <f t="shared" si="0"/>
        <v>1000000</v>
      </c>
      <c r="S60">
        <f t="shared" si="1"/>
        <v>952.90221183675976</v>
      </c>
      <c r="U60">
        <f t="shared" si="13"/>
        <v>0.115047869</v>
      </c>
      <c r="V60">
        <f t="shared" si="14"/>
        <v>0.01</v>
      </c>
      <c r="W60">
        <f t="shared" si="15"/>
        <v>0.26087952464620712</v>
      </c>
      <c r="X60">
        <f t="shared" si="16"/>
        <v>3.0013633376279106E-2</v>
      </c>
      <c r="Y60">
        <f t="shared" si="17"/>
        <v>2.6087952464620714E-3</v>
      </c>
      <c r="Z60">
        <f t="shared" si="18"/>
        <v>0.22825709602346594</v>
      </c>
      <c r="AB60">
        <f t="shared" si="19"/>
        <v>263.18255126691383</v>
      </c>
      <c r="AC60">
        <f t="shared" si="2"/>
        <v>217.50669166819637</v>
      </c>
      <c r="AE60">
        <f t="shared" si="3"/>
        <v>0</v>
      </c>
      <c r="AF60">
        <f t="shared" si="24"/>
        <v>0</v>
      </c>
      <c r="AG60">
        <f t="shared" si="24"/>
        <v>-2.8532137002933244</v>
      </c>
      <c r="AH60">
        <f t="shared" si="5"/>
        <v>-30013.633376279107</v>
      </c>
      <c r="AI60">
        <f t="shared" si="25"/>
        <v>-30016.486589979402</v>
      </c>
      <c r="AJ60">
        <f t="shared" si="7"/>
        <v>45.675859598717466</v>
      </c>
      <c r="AK60">
        <f t="shared" si="22"/>
        <v>18.422778588683968</v>
      </c>
      <c r="AL60">
        <f t="shared" si="26"/>
        <v>-29952.387951792003</v>
      </c>
      <c r="AN60">
        <f t="shared" si="27"/>
        <v>0</v>
      </c>
      <c r="AO60">
        <f t="shared" si="27"/>
        <v>0</v>
      </c>
      <c r="AP60">
        <f t="shared" si="27"/>
        <v>-4.4658795813116766E-3</v>
      </c>
      <c r="AQ60">
        <f t="shared" si="27"/>
        <v>-46.977649252952837</v>
      </c>
      <c r="AR60">
        <f t="shared" si="27"/>
        <v>-46.982115132534148</v>
      </c>
      <c r="AS60">
        <f t="shared" si="27"/>
        <v>7.1492327658387742E-2</v>
      </c>
      <c r="AT60">
        <f t="shared" si="27"/>
        <v>2.8835523508726847E-2</v>
      </c>
      <c r="AU60">
        <f t="shared" si="23"/>
        <v>-46.881787281367039</v>
      </c>
      <c r="AW60">
        <v>57</v>
      </c>
      <c r="AX60">
        <f>IF(Z60&gt;0, (R60*SUMPRODUCT(K60:$K$98, X60:$X$98)-K60*$AZ$3)/Z60, 0)</f>
        <v>952.90221183675976</v>
      </c>
    </row>
    <row r="61" spans="5:50" x14ac:dyDescent="0.25">
      <c r="E61">
        <v>2061</v>
      </c>
      <c r="F61" s="5">
        <f>EconomicRates!C101</f>
        <v>3.5571999999999999E-2</v>
      </c>
      <c r="G61" s="5">
        <f>EconomicRates!D101</f>
        <v>7.0000000000000007E-2</v>
      </c>
      <c r="H61" s="5">
        <f t="shared" si="10"/>
        <v>0.12000000000000001</v>
      </c>
      <c r="I61" s="5">
        <f t="shared" si="11"/>
        <v>1.1200000000000001</v>
      </c>
      <c r="J61">
        <f t="shared" si="12"/>
        <v>0.89285714285714279</v>
      </c>
      <c r="K61">
        <f t="shared" si="20"/>
        <v>1.3975092306980274E-3</v>
      </c>
      <c r="L61" s="2">
        <v>58</v>
      </c>
      <c r="M61" s="6">
        <v>0.13365521</v>
      </c>
      <c r="Q61" s="4">
        <f t="shared" si="21"/>
        <v>12.5</v>
      </c>
      <c r="R61">
        <f t="shared" si="0"/>
        <v>1000000</v>
      </c>
      <c r="S61">
        <f t="shared" si="1"/>
        <v>892.81831635210131</v>
      </c>
      <c r="U61">
        <f t="shared" si="13"/>
        <v>0.13365521</v>
      </c>
      <c r="V61">
        <f t="shared" si="14"/>
        <v>0.01</v>
      </c>
      <c r="W61">
        <f t="shared" si="15"/>
        <v>0.22825709602346594</v>
      </c>
      <c r="X61">
        <f t="shared" si="16"/>
        <v>3.0507750103006506E-2</v>
      </c>
      <c r="Y61">
        <f t="shared" si="17"/>
        <v>2.2825709602346594E-3</v>
      </c>
      <c r="Z61">
        <f t="shared" si="18"/>
        <v>0.1954667749602248</v>
      </c>
      <c r="AB61">
        <f t="shared" si="19"/>
        <v>217.50669166819637</v>
      </c>
      <c r="AC61">
        <f t="shared" si="2"/>
        <v>174.51631692276297</v>
      </c>
      <c r="AE61">
        <f t="shared" si="3"/>
        <v>0</v>
      </c>
      <c r="AF61">
        <f t="shared" si="24"/>
        <v>0</v>
      </c>
      <c r="AG61">
        <f t="shared" si="24"/>
        <v>-2.4433346870028099</v>
      </c>
      <c r="AH61">
        <f t="shared" si="5"/>
        <v>-30507.750103006507</v>
      </c>
      <c r="AI61">
        <f t="shared" si="25"/>
        <v>-30510.19343769351</v>
      </c>
      <c r="AJ61">
        <f t="shared" si="7"/>
        <v>42.9903747454334</v>
      </c>
      <c r="AK61">
        <f t="shared" si="22"/>
        <v>15.225468416773747</v>
      </c>
      <c r="AL61">
        <f t="shared" si="26"/>
        <v>-30451.977594531301</v>
      </c>
      <c r="AN61">
        <f t="shared" si="27"/>
        <v>0</v>
      </c>
      <c r="AO61">
        <f t="shared" si="27"/>
        <v>0</v>
      </c>
      <c r="AP61">
        <f t="shared" si="27"/>
        <v>-3.4145827787711025E-3</v>
      </c>
      <c r="AQ61">
        <f t="shared" si="27"/>
        <v>-42.634862376780291</v>
      </c>
      <c r="AR61">
        <f t="shared" si="27"/>
        <v>-42.638276959559064</v>
      </c>
      <c r="AS61">
        <f t="shared" si="27"/>
        <v>6.0079445537910538E-2</v>
      </c>
      <c r="AT61">
        <f t="shared" si="27"/>
        <v>2.1277732654142595E-2</v>
      </c>
      <c r="AU61">
        <f t="shared" si="23"/>
        <v>-42.556919781367007</v>
      </c>
      <c r="AW61">
        <v>58</v>
      </c>
      <c r="AX61">
        <f>IF(Z61&gt;0, (R61*SUMPRODUCT(K61:$K$98, X61:$X$98)-K61*$AZ$3)/Z61, 0)</f>
        <v>892.81831635210131</v>
      </c>
    </row>
    <row r="62" spans="5:50" x14ac:dyDescent="0.25">
      <c r="E62">
        <v>2062</v>
      </c>
      <c r="F62" s="5">
        <f>EconomicRates!C102</f>
        <v>3.5571999999999999E-2</v>
      </c>
      <c r="G62" s="5">
        <f>EconomicRates!D102</f>
        <v>7.0000000000000007E-2</v>
      </c>
      <c r="H62" s="5">
        <f t="shared" si="10"/>
        <v>0.12000000000000001</v>
      </c>
      <c r="I62" s="5">
        <f t="shared" si="11"/>
        <v>1.1200000000000001</v>
      </c>
      <c r="J62">
        <f t="shared" si="12"/>
        <v>0.89285714285714279</v>
      </c>
      <c r="K62">
        <f t="shared" si="20"/>
        <v>1.2477760988375245E-3</v>
      </c>
      <c r="L62" s="2">
        <v>59</v>
      </c>
      <c r="M62" s="6">
        <v>0.153152232</v>
      </c>
      <c r="Q62" s="4">
        <f t="shared" si="21"/>
        <v>12.5</v>
      </c>
      <c r="R62">
        <f t="shared" si="0"/>
        <v>1000000</v>
      </c>
      <c r="S62">
        <f t="shared" si="1"/>
        <v>828.0039580029719</v>
      </c>
      <c r="U62">
        <f t="shared" si="13"/>
        <v>0.153152232</v>
      </c>
      <c r="V62">
        <f t="shared" si="14"/>
        <v>0.01</v>
      </c>
      <c r="W62">
        <f t="shared" si="15"/>
        <v>0.1954667749602248</v>
      </c>
      <c r="X62">
        <f t="shared" si="16"/>
        <v>2.9936172867000139E-2</v>
      </c>
      <c r="Y62">
        <f t="shared" si="17"/>
        <v>1.9546677496022481E-3</v>
      </c>
      <c r="Z62">
        <f t="shared" si="18"/>
        <v>0.16357593434362241</v>
      </c>
      <c r="AB62">
        <f t="shared" si="19"/>
        <v>174.51631692276297</v>
      </c>
      <c r="AC62">
        <f t="shared" si="2"/>
        <v>135.44152107055362</v>
      </c>
      <c r="AE62">
        <f t="shared" si="3"/>
        <v>0</v>
      </c>
      <c r="AF62">
        <f t="shared" si="24"/>
        <v>0</v>
      </c>
      <c r="AG62">
        <f t="shared" si="24"/>
        <v>-2.04469917929528</v>
      </c>
      <c r="AH62">
        <f t="shared" si="5"/>
        <v>-29936.172867000139</v>
      </c>
      <c r="AI62">
        <f t="shared" si="25"/>
        <v>-29938.217566179435</v>
      </c>
      <c r="AJ62">
        <f t="shared" si="7"/>
        <v>39.074795852209348</v>
      </c>
      <c r="AK62">
        <f t="shared" si="22"/>
        <v>12.216142184593409</v>
      </c>
      <c r="AL62">
        <f t="shared" si="26"/>
        <v>-29886.926628142635</v>
      </c>
      <c r="AN62">
        <f t="shared" si="27"/>
        <v>0</v>
      </c>
      <c r="AO62">
        <f t="shared" si="27"/>
        <v>0</v>
      </c>
      <c r="AP62">
        <f t="shared" si="27"/>
        <v>-2.5513267652373522E-3</v>
      </c>
      <c r="AQ62">
        <f t="shared" si="27"/>
        <v>-37.353640994111181</v>
      </c>
      <c r="AR62">
        <f t="shared" si="27"/>
        <v>-37.356192320876424</v>
      </c>
      <c r="AS62">
        <f t="shared" si="27"/>
        <v>4.875659633134246E-2</v>
      </c>
      <c r="AT62">
        <f t="shared" si="27"/>
        <v>1.5243010237936477E-2</v>
      </c>
      <c r="AU62">
        <f t="shared" si="23"/>
        <v>-37.292192714307149</v>
      </c>
      <c r="AW62">
        <v>59</v>
      </c>
      <c r="AX62">
        <f>IF(Z62&gt;0, (R62*SUMPRODUCT(K62:$K$98, X62:$X$98)-K62*$AZ$3)/Z62, 0)</f>
        <v>828.0039580029719</v>
      </c>
    </row>
    <row r="63" spans="5:50" x14ac:dyDescent="0.25">
      <c r="E63">
        <v>2063</v>
      </c>
      <c r="F63" s="5">
        <f>EconomicRates!C103</f>
        <v>3.5571999999999999E-2</v>
      </c>
      <c r="G63" s="5">
        <f>EconomicRates!D103</f>
        <v>7.0000000000000007E-2</v>
      </c>
      <c r="H63" s="5">
        <f t="shared" si="10"/>
        <v>0.12000000000000001</v>
      </c>
      <c r="I63" s="5">
        <f t="shared" si="11"/>
        <v>1.1200000000000001</v>
      </c>
      <c r="J63">
        <f t="shared" si="12"/>
        <v>0.89285714285714279</v>
      </c>
      <c r="K63">
        <f t="shared" si="20"/>
        <v>1.114085802533504E-3</v>
      </c>
      <c r="L63" s="2">
        <v>60</v>
      </c>
      <c r="M63" s="6">
        <v>0.17329698399999999</v>
      </c>
      <c r="Q63" s="4">
        <f t="shared" si="21"/>
        <v>12.5</v>
      </c>
      <c r="R63">
        <f t="shared" si="0"/>
        <v>1000000</v>
      </c>
      <c r="S63">
        <f t="shared" si="1"/>
        <v>758.02281585794867</v>
      </c>
      <c r="U63">
        <f t="shared" si="13"/>
        <v>0.17329698399999999</v>
      </c>
      <c r="V63">
        <f t="shared" si="14"/>
        <v>0.01</v>
      </c>
      <c r="W63">
        <f t="shared" si="15"/>
        <v>0.16357593434362241</v>
      </c>
      <c r="X63">
        <f t="shared" si="16"/>
        <v>2.8347216076731782E-2</v>
      </c>
      <c r="Y63">
        <f t="shared" si="17"/>
        <v>1.6357593434362242E-3</v>
      </c>
      <c r="Z63">
        <f t="shared" si="18"/>
        <v>0.13359295892345444</v>
      </c>
      <c r="AB63">
        <f t="shared" si="19"/>
        <v>135.44152107055362</v>
      </c>
      <c r="AC63">
        <f t="shared" si="2"/>
        <v>101.2665109019522</v>
      </c>
      <c r="AE63">
        <f t="shared" si="3"/>
        <v>0</v>
      </c>
      <c r="AF63">
        <f t="shared" si="24"/>
        <v>0</v>
      </c>
      <c r="AG63">
        <f t="shared" si="24"/>
        <v>-1.6699119865431804</v>
      </c>
      <c r="AH63">
        <f t="shared" si="5"/>
        <v>-28347.216076731784</v>
      </c>
      <c r="AI63">
        <f t="shared" si="25"/>
        <v>-28348.885988718328</v>
      </c>
      <c r="AJ63">
        <f t="shared" si="7"/>
        <v>34.175010168601418</v>
      </c>
      <c r="AK63">
        <f t="shared" si="22"/>
        <v>9.4809064749387542</v>
      </c>
      <c r="AL63">
        <f t="shared" si="26"/>
        <v>-28305.230072074788</v>
      </c>
      <c r="AN63">
        <f t="shared" si="27"/>
        <v>0</v>
      </c>
      <c r="AO63">
        <f t="shared" si="27"/>
        <v>0</v>
      </c>
      <c r="AP63">
        <f t="shared" si="27"/>
        <v>-1.860425235688277E-3</v>
      </c>
      <c r="AQ63">
        <f t="shared" si="27"/>
        <v>-31.581230972436376</v>
      </c>
      <c r="AR63">
        <f t="shared" si="27"/>
        <v>-31.583091397672064</v>
      </c>
      <c r="AS63">
        <f t="shared" si="27"/>
        <v>3.8073893630276967E-2</v>
      </c>
      <c r="AT63">
        <f t="shared" si="27"/>
        <v>1.0562543298877236E-2</v>
      </c>
      <c r="AU63">
        <f t="shared" si="23"/>
        <v>-31.534454960742909</v>
      </c>
      <c r="AW63">
        <v>60</v>
      </c>
      <c r="AX63">
        <f>IF(Z63&gt;0, (R63*SUMPRODUCT(K63:$K$98, X63:$X$98)-K63*$AZ$3)/Z63, 0)</f>
        <v>758.02281585794867</v>
      </c>
    </row>
    <row r="64" spans="5:50" x14ac:dyDescent="0.25">
      <c r="E64">
        <v>2064</v>
      </c>
      <c r="F64" s="5">
        <f>EconomicRates!C104</f>
        <v>3.5571999999999999E-2</v>
      </c>
      <c r="G64" s="5">
        <f>EconomicRates!D104</f>
        <v>7.0000000000000007E-2</v>
      </c>
      <c r="H64" s="5">
        <f t="shared" si="10"/>
        <v>0.12000000000000001</v>
      </c>
      <c r="I64" s="5">
        <f t="shared" si="11"/>
        <v>1.1200000000000001</v>
      </c>
      <c r="J64">
        <f t="shared" si="12"/>
        <v>0.89285714285714279</v>
      </c>
      <c r="K64">
        <f t="shared" si="20"/>
        <v>9.9471946654777136E-4</v>
      </c>
      <c r="L64" s="2">
        <v>61</v>
      </c>
      <c r="M64" s="6">
        <v>0.19491187900000001</v>
      </c>
      <c r="Q64" s="4">
        <f t="shared" si="21"/>
        <v>12.5</v>
      </c>
      <c r="R64">
        <f t="shared" si="0"/>
        <v>1000000</v>
      </c>
      <c r="S64">
        <f t="shared" si="1"/>
        <v>682.77715540425152</v>
      </c>
      <c r="U64">
        <f t="shared" si="13"/>
        <v>0.19491187900000001</v>
      </c>
      <c r="V64">
        <f t="shared" si="14"/>
        <v>0.01</v>
      </c>
      <c r="W64">
        <f t="shared" si="15"/>
        <v>0.13359295892345444</v>
      </c>
      <c r="X64">
        <f t="shared" si="16"/>
        <v>2.6038854644940324E-2</v>
      </c>
      <c r="Y64">
        <f t="shared" si="17"/>
        <v>1.3359295892345444E-3</v>
      </c>
      <c r="Z64">
        <f t="shared" si="18"/>
        <v>0.10621817468927956</v>
      </c>
      <c r="AB64">
        <f t="shared" si="19"/>
        <v>101.2665109019522</v>
      </c>
      <c r="AC64">
        <f t="shared" si="2"/>
        <v>72.523343166578172</v>
      </c>
      <c r="AE64">
        <f t="shared" si="3"/>
        <v>0</v>
      </c>
      <c r="AF64">
        <f t="shared" si="24"/>
        <v>0</v>
      </c>
      <c r="AG64">
        <f t="shared" si="24"/>
        <v>-1.3277271836159945</v>
      </c>
      <c r="AH64">
        <f t="shared" si="5"/>
        <v>-26038.854644940322</v>
      </c>
      <c r="AI64">
        <f t="shared" si="25"/>
        <v>-26040.182372123938</v>
      </c>
      <c r="AJ64">
        <f t="shared" si="7"/>
        <v>28.74316773537403</v>
      </c>
      <c r="AK64">
        <f t="shared" si="22"/>
        <v>7.0886557631366545</v>
      </c>
      <c r="AL64">
        <f t="shared" si="26"/>
        <v>-26004.350548625425</v>
      </c>
      <c r="AN64">
        <f t="shared" si="27"/>
        <v>0</v>
      </c>
      <c r="AO64">
        <f t="shared" si="27"/>
        <v>0</v>
      </c>
      <c r="AP64">
        <f t="shared" si="27"/>
        <v>-1.320716075807477E-3</v>
      </c>
      <c r="AQ64">
        <f t="shared" si="27"/>
        <v>-25.901355601929996</v>
      </c>
      <c r="AR64">
        <f t="shared" si="27"/>
        <v>-25.902676318005803</v>
      </c>
      <c r="AS64">
        <f t="shared" si="27"/>
        <v>2.8591388476624367E-2</v>
      </c>
      <c r="AT64">
        <f t="shared" si="27"/>
        <v>7.0512238792480777E-3</v>
      </c>
      <c r="AU64">
        <f t="shared" si="23"/>
        <v>-25.867033705649927</v>
      </c>
      <c r="AW64">
        <v>61</v>
      </c>
      <c r="AX64">
        <f>IF(Z64&gt;0, (R64*SUMPRODUCT(K64:$K$98, X64:$X$98)-K64*$AZ$3)/Z64, 0)</f>
        <v>682.77715540425152</v>
      </c>
    </row>
    <row r="65" spans="5:50" x14ac:dyDescent="0.25">
      <c r="E65">
        <v>2065</v>
      </c>
      <c r="F65" s="5">
        <f>EconomicRates!C105</f>
        <v>3.5571999999999999E-2</v>
      </c>
      <c r="G65" s="5">
        <f>EconomicRates!D105</f>
        <v>7.0000000000000007E-2</v>
      </c>
      <c r="H65" s="5">
        <f t="shared" si="10"/>
        <v>0.12000000000000001</v>
      </c>
      <c r="I65" s="5">
        <f t="shared" si="11"/>
        <v>1.1200000000000001</v>
      </c>
      <c r="J65">
        <f t="shared" si="12"/>
        <v>0.89285714285714279</v>
      </c>
      <c r="K65">
        <f t="shared" si="20"/>
        <v>8.8814238084622432E-4</v>
      </c>
      <c r="L65" s="2">
        <v>62</v>
      </c>
      <c r="M65" s="6">
        <v>0.21714087100000001</v>
      </c>
      <c r="Q65" s="4">
        <f t="shared" si="21"/>
        <v>12.5</v>
      </c>
      <c r="R65">
        <f t="shared" si="0"/>
        <v>1000000</v>
      </c>
      <c r="S65">
        <f t="shared" si="1"/>
        <v>598.79355642802477</v>
      </c>
      <c r="U65">
        <f t="shared" si="13"/>
        <v>0.21714087100000001</v>
      </c>
      <c r="V65">
        <f t="shared" si="14"/>
        <v>0.01</v>
      </c>
      <c r="W65">
        <f t="shared" si="15"/>
        <v>0.10621817468927956</v>
      </c>
      <c r="X65">
        <f t="shared" si="16"/>
        <v>2.3064306968060319E-2</v>
      </c>
      <c r="Y65">
        <f t="shared" si="17"/>
        <v>1.0621817468927956E-3</v>
      </c>
      <c r="Z65">
        <f t="shared" si="18"/>
        <v>8.209168597432645E-2</v>
      </c>
      <c r="AB65">
        <f t="shared" si="19"/>
        <v>72.523343166578172</v>
      </c>
      <c r="AC65">
        <f t="shared" si="2"/>
        <v>49.155972597739535</v>
      </c>
      <c r="AE65">
        <f t="shared" si="3"/>
        <v>0</v>
      </c>
      <c r="AF65">
        <f t="shared" si="24"/>
        <v>0</v>
      </c>
      <c r="AG65">
        <f t="shared" si="24"/>
        <v>-1.0261460746790807</v>
      </c>
      <c r="AH65">
        <f t="shared" si="5"/>
        <v>-23064.306968060318</v>
      </c>
      <c r="AI65">
        <f t="shared" si="25"/>
        <v>-23065.333114134999</v>
      </c>
      <c r="AJ65">
        <f t="shared" si="7"/>
        <v>23.367370568838638</v>
      </c>
      <c r="AK65">
        <f t="shared" si="22"/>
        <v>5.0766340216604728</v>
      </c>
      <c r="AL65">
        <f t="shared" si="26"/>
        <v>-23036.8891095445</v>
      </c>
      <c r="AN65">
        <f t="shared" si="27"/>
        <v>0</v>
      </c>
      <c r="AO65">
        <f t="shared" si="27"/>
        <v>0</v>
      </c>
      <c r="AP65">
        <f t="shared" si="27"/>
        <v>-9.1136381786148621E-4</v>
      </c>
      <c r="AQ65">
        <f t="shared" si="27"/>
        <v>-20.484388503181254</v>
      </c>
      <c r="AR65">
        <f t="shared" si="27"/>
        <v>-20.485299866999114</v>
      </c>
      <c r="AS65">
        <f t="shared" si="27"/>
        <v>2.0753552131124339E-2</v>
      </c>
      <c r="AT65">
        <f t="shared" si="27"/>
        <v>4.5087738266824749E-3</v>
      </c>
      <c r="AU65">
        <f t="shared" si="23"/>
        <v>-20.460037541041309</v>
      </c>
      <c r="AW65">
        <v>62</v>
      </c>
      <c r="AX65">
        <f>IF(Z65&gt;0, (R65*SUMPRODUCT(K65:$K$98, X65:$X$98)-K65*$AZ$3)/Z65, 0)</f>
        <v>598.79355642802477</v>
      </c>
    </row>
    <row r="66" spans="5:50" x14ac:dyDescent="0.25">
      <c r="E66">
        <v>2066</v>
      </c>
      <c r="F66" s="5">
        <f>EconomicRates!C106</f>
        <v>3.5571999999999999E-2</v>
      </c>
      <c r="G66" s="5">
        <f>EconomicRates!D106</f>
        <v>7.0000000000000007E-2</v>
      </c>
      <c r="H66" s="5">
        <f t="shared" si="10"/>
        <v>0.12000000000000001</v>
      </c>
      <c r="I66" s="5">
        <f t="shared" si="11"/>
        <v>1.1200000000000001</v>
      </c>
      <c r="J66">
        <f t="shared" si="12"/>
        <v>0.89285714285714279</v>
      </c>
      <c r="K66">
        <f t="shared" si="20"/>
        <v>7.9298426861270028E-4</v>
      </c>
      <c r="L66" s="2">
        <v>63</v>
      </c>
      <c r="M66" s="6">
        <v>0.240684854</v>
      </c>
      <c r="Q66" s="4">
        <f t="shared" si="21"/>
        <v>12.5</v>
      </c>
      <c r="R66">
        <f t="shared" si="0"/>
        <v>1000000</v>
      </c>
      <c r="S66">
        <f t="shared" si="1"/>
        <v>502.89044949281958</v>
      </c>
      <c r="U66">
        <f t="shared" si="13"/>
        <v>0.240684854</v>
      </c>
      <c r="V66">
        <f t="shared" si="14"/>
        <v>0.01</v>
      </c>
      <c r="W66">
        <f t="shared" si="15"/>
        <v>8.209168597432645E-2</v>
      </c>
      <c r="X66">
        <f t="shared" si="16"/>
        <v>1.9758225453344609E-2</v>
      </c>
      <c r="Y66">
        <f t="shared" si="17"/>
        <v>8.2091685974326452E-4</v>
      </c>
      <c r="Z66">
        <f t="shared" si="18"/>
        <v>6.1512543661238574E-2</v>
      </c>
      <c r="AB66">
        <f t="shared" si="19"/>
        <v>49.155972597739535</v>
      </c>
      <c r="AC66">
        <f t="shared" si="2"/>
        <v>30.934070731246955</v>
      </c>
      <c r="AE66">
        <f t="shared" si="3"/>
        <v>0</v>
      </c>
      <c r="AF66">
        <f t="shared" si="24"/>
        <v>0</v>
      </c>
      <c r="AG66">
        <f t="shared" si="24"/>
        <v>-0.76890679576548215</v>
      </c>
      <c r="AH66">
        <f t="shared" si="5"/>
        <v>-19758.22545334461</v>
      </c>
      <c r="AI66">
        <f t="shared" si="25"/>
        <v>-19758.994360140376</v>
      </c>
      <c r="AJ66">
        <f t="shared" si="7"/>
        <v>18.22190186649258</v>
      </c>
      <c r="AK66">
        <f t="shared" si="22"/>
        <v>3.440918081841768</v>
      </c>
      <c r="AL66">
        <f t="shared" si="26"/>
        <v>-19737.331540192044</v>
      </c>
      <c r="AN66">
        <f t="shared" si="27"/>
        <v>0</v>
      </c>
      <c r="AO66">
        <f t="shared" si="27"/>
        <v>0</v>
      </c>
      <c r="AP66">
        <f t="shared" si="27"/>
        <v>-6.0973099307142582E-4</v>
      </c>
      <c r="AQ66">
        <f t="shared" si="27"/>
        <v>-15.667961960205314</v>
      </c>
      <c r="AR66">
        <f t="shared" si="27"/>
        <v>-15.668571691198386</v>
      </c>
      <c r="AS66">
        <f t="shared" si="27"/>
        <v>1.4449681524333017E-2</v>
      </c>
      <c r="AT66">
        <f t="shared" si="27"/>
        <v>2.72859390848551E-3</v>
      </c>
      <c r="AU66">
        <f t="shared" si="23"/>
        <v>-15.65139341576557</v>
      </c>
      <c r="AW66">
        <v>63</v>
      </c>
      <c r="AX66">
        <f>IF(Z66&gt;0, (R66*SUMPRODUCT(K66:$K$98, X66:$X$98)-K66*$AZ$3)/Z66, 0)</f>
        <v>502.89044949281958</v>
      </c>
    </row>
    <row r="67" spans="5:50" x14ac:dyDescent="0.25">
      <c r="E67">
        <v>2067</v>
      </c>
      <c r="F67" s="5">
        <f>EconomicRates!C107</f>
        <v>3.5571999999999999E-2</v>
      </c>
      <c r="G67" s="5">
        <f>EconomicRates!D107</f>
        <v>7.0000000000000007E-2</v>
      </c>
      <c r="H67" s="5">
        <f t="shared" si="10"/>
        <v>0.12000000000000001</v>
      </c>
      <c r="I67" s="5">
        <f t="shared" si="11"/>
        <v>1.1200000000000001</v>
      </c>
      <c r="J67">
        <f t="shared" si="12"/>
        <v>0.89285714285714279</v>
      </c>
      <c r="K67">
        <f t="shared" si="20"/>
        <v>7.0802166840419666E-4</v>
      </c>
      <c r="L67" s="2">
        <v>64</v>
      </c>
      <c r="M67" s="6">
        <v>0.26560892699999999</v>
      </c>
      <c r="Q67" s="4">
        <f t="shared" si="21"/>
        <v>12.5</v>
      </c>
      <c r="R67">
        <f t="shared" ref="R67:R89" si="28">$C$6</f>
        <v>1000000</v>
      </c>
      <c r="S67">
        <f t="shared" ref="S67:S89" si="29">AX67</f>
        <v>387.9380771902828</v>
      </c>
      <c r="U67">
        <f t="shared" si="13"/>
        <v>0.26560892699999999</v>
      </c>
      <c r="V67">
        <f t="shared" si="14"/>
        <v>0.01</v>
      </c>
      <c r="W67">
        <f t="shared" si="15"/>
        <v>6.1512543661238574E-2</v>
      </c>
      <c r="X67">
        <f t="shared" si="16"/>
        <v>1.633828071890223E-2</v>
      </c>
      <c r="Y67">
        <f t="shared" si="17"/>
        <v>6.1512543661238579E-4</v>
      </c>
      <c r="Z67">
        <f t="shared" si="18"/>
        <v>4.4559137505723954E-2</v>
      </c>
      <c r="AB67">
        <f t="shared" si="19"/>
        <v>30.934070731246955</v>
      </c>
      <c r="AC67">
        <f t="shared" ref="AC67:AC89" si="30">S67*Z67</f>
        <v>17.286186125227964</v>
      </c>
      <c r="AE67">
        <f t="shared" ref="AE67:AE89" si="31">$Z67*O67</f>
        <v>0</v>
      </c>
      <c r="AF67">
        <f t="shared" ref="AF67:AG89" si="32">-$Z67*P67</f>
        <v>0</v>
      </c>
      <c r="AG67">
        <f t="shared" si="32"/>
        <v>-0.55698921882154939</v>
      </c>
      <c r="AH67">
        <f t="shared" ref="AH67:AH89" si="33">-X67*R67</f>
        <v>-16338.28071890223</v>
      </c>
      <c r="AI67">
        <f t="shared" ref="AI67:AI89" si="34">SUM(AE67:AH67)</f>
        <v>-16338.837708121051</v>
      </c>
      <c r="AJ67">
        <f t="shared" ref="AJ67:AJ89" si="35">AB67-AC67</f>
        <v>13.647884606018991</v>
      </c>
      <c r="AK67">
        <f t="shared" si="22"/>
        <v>2.1653849511872871</v>
      </c>
      <c r="AL67">
        <f t="shared" si="26"/>
        <v>-16323.024438563845</v>
      </c>
      <c r="AN67">
        <f t="shared" ref="AN67:AT89" si="36">AE67*$K67</f>
        <v>0</v>
      </c>
      <c r="AO67">
        <f t="shared" si="36"/>
        <v>0</v>
      </c>
      <c r="AP67">
        <f t="shared" si="36"/>
        <v>-3.9436043599318357E-4</v>
      </c>
      <c r="AQ67">
        <f t="shared" si="36"/>
        <v>-11.567856773453274</v>
      </c>
      <c r="AR67">
        <f t="shared" si="36"/>
        <v>-11.568251133889268</v>
      </c>
      <c r="AS67">
        <f t="shared" si="36"/>
        <v>9.6629980289415184E-3</v>
      </c>
      <c r="AT67">
        <f t="shared" si="36"/>
        <v>1.5331394658769631E-3</v>
      </c>
      <c r="AU67">
        <f t="shared" si="23"/>
        <v>-11.557054996394449</v>
      </c>
      <c r="AW67">
        <v>64</v>
      </c>
      <c r="AX67">
        <f>IF(Z67&gt;0, (R67*SUMPRODUCT(K67:$K$98, X67:$X$98)-K67*$AZ$3)/Z67, 0)</f>
        <v>387.9380771902828</v>
      </c>
    </row>
    <row r="68" spans="5:50" x14ac:dyDescent="0.25">
      <c r="E68">
        <v>2068</v>
      </c>
      <c r="F68" s="5">
        <f>EconomicRates!C108</f>
        <v>3.5571999999999999E-2</v>
      </c>
      <c r="G68" s="5">
        <f>EconomicRates!D108</f>
        <v>7.0000000000000007E-2</v>
      </c>
      <c r="H68" s="5">
        <f t="shared" ref="H68:H89" si="37">G68+$C$9</f>
        <v>0.12000000000000001</v>
      </c>
      <c r="I68" s="5">
        <f t="shared" ref="I68:I89" si="38">1+H68</f>
        <v>1.1200000000000001</v>
      </c>
      <c r="J68">
        <f t="shared" ref="J68:J89" si="39">1/I68</f>
        <v>0.89285714285714279</v>
      </c>
      <c r="K68">
        <f t="shared" si="20"/>
        <v>6.3216220393231843E-4</v>
      </c>
      <c r="L68" s="2">
        <v>65</v>
      </c>
      <c r="M68" s="6">
        <v>0.29099302900000001</v>
      </c>
      <c r="Q68" s="4">
        <f t="shared" si="21"/>
        <v>12.5</v>
      </c>
      <c r="R68">
        <f t="shared" si="28"/>
        <v>1000000</v>
      </c>
      <c r="S68">
        <f t="shared" si="29"/>
        <v>241.4978703602761</v>
      </c>
      <c r="U68">
        <f t="shared" ref="U68:U89" si="40">M68</f>
        <v>0.29099302900000001</v>
      </c>
      <c r="V68">
        <f t="shared" ref="V68:V89" si="41">$C$10</f>
        <v>0.01</v>
      </c>
      <c r="W68">
        <f t="shared" ref="W68:W89" si="42">Z67</f>
        <v>4.4559137505723954E-2</v>
      </c>
      <c r="X68">
        <f t="shared" ref="X68:X89" si="43">U68*W68</f>
        <v>1.2966398392418119E-2</v>
      </c>
      <c r="Y68">
        <f t="shared" ref="Y68:Y89" si="44">V68*W68</f>
        <v>4.4559137505723956E-4</v>
      </c>
      <c r="Z68">
        <f t="shared" ref="Z68:Z89" si="45">MAX(0, W68-X68-Y68)</f>
        <v>3.1147147738248591E-2</v>
      </c>
      <c r="AB68">
        <f t="shared" ref="AB68:AB89" si="46">AC67</f>
        <v>17.286186125227964</v>
      </c>
      <c r="AC68">
        <f t="shared" si="30"/>
        <v>7.5219698465839251</v>
      </c>
      <c r="AE68">
        <f t="shared" si="31"/>
        <v>0</v>
      </c>
      <c r="AF68">
        <f t="shared" si="32"/>
        <v>0</v>
      </c>
      <c r="AG68">
        <f t="shared" si="32"/>
        <v>-0.38933934672810738</v>
      </c>
      <c r="AH68">
        <f t="shared" si="33"/>
        <v>-12966.398392418119</v>
      </c>
      <c r="AI68">
        <f t="shared" si="34"/>
        <v>-12966.787731764847</v>
      </c>
      <c r="AJ68">
        <f t="shared" si="35"/>
        <v>9.7642162786440387</v>
      </c>
      <c r="AK68">
        <f t="shared" si="22"/>
        <v>1.2100330287659575</v>
      </c>
      <c r="AL68">
        <f t="shared" si="26"/>
        <v>-12955.813482457437</v>
      </c>
      <c r="AN68">
        <f t="shared" si="36"/>
        <v>0</v>
      </c>
      <c r="AO68">
        <f t="shared" si="36"/>
        <v>0</v>
      </c>
      <c r="AP68">
        <f t="shared" si="36"/>
        <v>-2.4612561950520948E-4</v>
      </c>
      <c r="AQ68">
        <f t="shared" si="36"/>
        <v>-8.1968669848155091</v>
      </c>
      <c r="AR68">
        <f t="shared" si="36"/>
        <v>-8.1971131104350139</v>
      </c>
      <c r="AS68">
        <f t="shared" si="36"/>
        <v>6.1725684823794365E-3</v>
      </c>
      <c r="AT68">
        <f t="shared" si="36"/>
        <v>7.6493714629558614E-4</v>
      </c>
      <c r="AU68">
        <f t="shared" si="23"/>
        <v>-8.1901756048063383</v>
      </c>
      <c r="AW68">
        <v>65</v>
      </c>
      <c r="AX68">
        <f>IF(Z68&gt;0, (R68*SUMPRODUCT(K68:$K$98, X68:$X$98)-K68*$AZ$3)/Z68, 0)</f>
        <v>241.4978703602761</v>
      </c>
    </row>
    <row r="69" spans="5:50" x14ac:dyDescent="0.25">
      <c r="E69">
        <v>2069</v>
      </c>
      <c r="F69" s="5">
        <f>EconomicRates!C109</f>
        <v>3.5571999999999999E-2</v>
      </c>
      <c r="G69" s="5">
        <f>EconomicRates!D109</f>
        <v>7.0000000000000007E-2</v>
      </c>
      <c r="H69" s="5">
        <f t="shared" si="37"/>
        <v>0.12000000000000001</v>
      </c>
      <c r="I69" s="5">
        <f t="shared" si="38"/>
        <v>1.1200000000000001</v>
      </c>
      <c r="J69">
        <f t="shared" si="39"/>
        <v>0.89285714285714279</v>
      </c>
      <c r="K69">
        <f t="shared" ref="K69:K89" si="47">K68*J69</f>
        <v>5.6443053922528431E-4</v>
      </c>
      <c r="L69" s="2">
        <v>66</v>
      </c>
      <c r="M69" s="6">
        <v>0.31752069599999999</v>
      </c>
      <c r="Q69" s="4">
        <f t="shared" ref="Q69:Q89" si="48">$C$8</f>
        <v>12.5</v>
      </c>
      <c r="R69">
        <f t="shared" si="28"/>
        <v>1000000</v>
      </c>
      <c r="S69">
        <f t="shared" si="29"/>
        <v>44.662682464473626</v>
      </c>
      <c r="U69">
        <f t="shared" si="40"/>
        <v>0.31752069599999999</v>
      </c>
      <c r="V69">
        <f t="shared" si="41"/>
        <v>0.01</v>
      </c>
      <c r="W69">
        <f t="shared" si="42"/>
        <v>3.1147147738248591E-2</v>
      </c>
      <c r="X69">
        <f t="shared" si="43"/>
        <v>9.8898640282635182E-3</v>
      </c>
      <c r="Y69">
        <f t="shared" si="44"/>
        <v>3.1147147738248593E-4</v>
      </c>
      <c r="Z69">
        <f t="shared" si="45"/>
        <v>2.0945812232602588E-2</v>
      </c>
      <c r="AB69">
        <f t="shared" si="46"/>
        <v>7.5219698465839251</v>
      </c>
      <c r="AC69">
        <f t="shared" si="30"/>
        <v>0.93549616070521679</v>
      </c>
      <c r="AE69">
        <f t="shared" si="31"/>
        <v>0</v>
      </c>
      <c r="AF69">
        <f t="shared" si="32"/>
        <v>0</v>
      </c>
      <c r="AG69">
        <f t="shared" si="32"/>
        <v>-0.26182265290753237</v>
      </c>
      <c r="AH69">
        <f t="shared" si="33"/>
        <v>-9889.8640282635188</v>
      </c>
      <c r="AI69">
        <f t="shared" si="34"/>
        <v>-9890.1258509164254</v>
      </c>
      <c r="AJ69">
        <f t="shared" si="35"/>
        <v>6.5864736858787083</v>
      </c>
      <c r="AK69">
        <f t="shared" si="22"/>
        <v>0.52653788926087486</v>
      </c>
      <c r="AL69">
        <f t="shared" si="26"/>
        <v>-9883.012839341287</v>
      </c>
      <c r="AN69">
        <f t="shared" si="36"/>
        <v>0</v>
      </c>
      <c r="AO69">
        <f t="shared" si="36"/>
        <v>0</v>
      </c>
      <c r="AP69">
        <f t="shared" si="36"/>
        <v>-1.4778070116199294E-4</v>
      </c>
      <c r="AQ69">
        <f t="shared" si="36"/>
        <v>-5.5821412863375199</v>
      </c>
      <c r="AR69">
        <f t="shared" si="36"/>
        <v>-5.5822890670386816</v>
      </c>
      <c r="AS69">
        <f t="shared" si="36"/>
        <v>3.7176068941136651E-3</v>
      </c>
      <c r="AT69">
        <f t="shared" si="36"/>
        <v>2.9719406475805864E-4</v>
      </c>
      <c r="AU69">
        <f t="shared" si="23"/>
        <v>-5.578274266079811</v>
      </c>
      <c r="AW69">
        <v>66</v>
      </c>
      <c r="AX69">
        <f>IF(Z69&gt;0, (R69*SUMPRODUCT(K69:$K$98, X69:$X$98)-K69*$AZ$3)/Z69, 0)</f>
        <v>44.662682464473626</v>
      </c>
    </row>
    <row r="70" spans="5:50" x14ac:dyDescent="0.25">
      <c r="E70">
        <v>2070</v>
      </c>
      <c r="F70" s="5">
        <f>EconomicRates!C110</f>
        <v>3.5571999999999999E-2</v>
      </c>
      <c r="G70" s="5">
        <f>EconomicRates!D110</f>
        <v>7.0000000000000007E-2</v>
      </c>
      <c r="H70" s="5">
        <f t="shared" si="37"/>
        <v>0.12000000000000001</v>
      </c>
      <c r="I70" s="5">
        <f t="shared" si="38"/>
        <v>1.1200000000000001</v>
      </c>
      <c r="J70">
        <f t="shared" si="39"/>
        <v>0.89285714285714279</v>
      </c>
      <c r="K70">
        <f t="shared" si="47"/>
        <v>5.0395583859400386E-4</v>
      </c>
      <c r="L70" s="2">
        <v>67</v>
      </c>
      <c r="M70" s="6">
        <v>0.344227385</v>
      </c>
      <c r="Q70" s="4">
        <f t="shared" si="48"/>
        <v>12.5</v>
      </c>
      <c r="R70">
        <f t="shared" si="28"/>
        <v>1000000</v>
      </c>
      <c r="S70">
        <f t="shared" si="29"/>
        <v>-237.22748363315409</v>
      </c>
      <c r="U70">
        <f t="shared" si="40"/>
        <v>0.344227385</v>
      </c>
      <c r="V70">
        <f t="shared" si="41"/>
        <v>0.01</v>
      </c>
      <c r="W70">
        <f t="shared" si="42"/>
        <v>2.0945812232602588E-2</v>
      </c>
      <c r="X70">
        <f t="shared" si="43"/>
        <v>7.2101221715298001E-3</v>
      </c>
      <c r="Y70">
        <f t="shared" si="44"/>
        <v>2.0945812232602587E-4</v>
      </c>
      <c r="Z70">
        <f t="shared" si="45"/>
        <v>1.3526231938746762E-2</v>
      </c>
      <c r="AB70">
        <f t="shared" si="46"/>
        <v>0.93549616070521679</v>
      </c>
      <c r="AC70">
        <f t="shared" si="30"/>
        <v>-3.2087939658672937</v>
      </c>
      <c r="AE70">
        <f t="shared" si="31"/>
        <v>0</v>
      </c>
      <c r="AF70">
        <f t="shared" si="32"/>
        <v>0</v>
      </c>
      <c r="AG70">
        <f t="shared" si="32"/>
        <v>-0.16907789923433453</v>
      </c>
      <c r="AH70">
        <f t="shared" si="33"/>
        <v>-7210.1221715297997</v>
      </c>
      <c r="AI70">
        <f t="shared" si="34"/>
        <v>-7210.291249429034</v>
      </c>
      <c r="AJ70">
        <f t="shared" si="35"/>
        <v>4.1442901265725105</v>
      </c>
      <c r="AK70">
        <f t="shared" si="22"/>
        <v>6.5484731249365186E-2</v>
      </c>
      <c r="AL70">
        <f t="shared" si="26"/>
        <v>-7206.0814745712123</v>
      </c>
      <c r="AN70">
        <f t="shared" si="36"/>
        <v>0</v>
      </c>
      <c r="AO70">
        <f t="shared" si="36"/>
        <v>0</v>
      </c>
      <c r="AP70">
        <f t="shared" si="36"/>
        <v>-8.5207794496351534E-5</v>
      </c>
      <c r="AQ70">
        <f t="shared" si="36"/>
        <v>-3.6335831653185204</v>
      </c>
      <c r="AR70">
        <f t="shared" si="36"/>
        <v>-3.6336683731130166</v>
      </c>
      <c r="AS70">
        <f t="shared" si="36"/>
        <v>2.0885392061136998E-3</v>
      </c>
      <c r="AT70">
        <f t="shared" si="36"/>
        <v>3.3001412651876805E-5</v>
      </c>
      <c r="AU70">
        <f t="shared" si="23"/>
        <v>-3.631546832494251</v>
      </c>
      <c r="AW70">
        <v>67</v>
      </c>
      <c r="AX70">
        <f>IF(Z70&gt;0, (R70*SUMPRODUCT(K70:$K$98, X70:$X$98)-K70*$AZ$3)/Z70, 0)</f>
        <v>-237.22748363315409</v>
      </c>
    </row>
    <row r="71" spans="5:50" x14ac:dyDescent="0.25">
      <c r="E71">
        <v>2071</v>
      </c>
      <c r="F71" s="5">
        <f>EconomicRates!C111</f>
        <v>3.5571999999999999E-2</v>
      </c>
      <c r="G71" s="5">
        <f>EconomicRates!D111</f>
        <v>7.0000000000000007E-2</v>
      </c>
      <c r="H71" s="5">
        <f t="shared" si="37"/>
        <v>0.12000000000000001</v>
      </c>
      <c r="I71" s="5">
        <f t="shared" si="38"/>
        <v>1.1200000000000001</v>
      </c>
      <c r="J71">
        <f t="shared" si="39"/>
        <v>0.89285714285714279</v>
      </c>
      <c r="K71">
        <f t="shared" si="47"/>
        <v>4.4996057017321768E-4</v>
      </c>
      <c r="L71" s="2">
        <v>68</v>
      </c>
      <c r="M71" s="6">
        <v>0.370496828</v>
      </c>
      <c r="Q71" s="4">
        <f t="shared" si="48"/>
        <v>12.5</v>
      </c>
      <c r="R71">
        <f t="shared" si="28"/>
        <v>1000000</v>
      </c>
      <c r="S71">
        <f t="shared" si="29"/>
        <v>-663.35133796797811</v>
      </c>
      <c r="U71">
        <f t="shared" si="40"/>
        <v>0.370496828</v>
      </c>
      <c r="V71">
        <f t="shared" si="41"/>
        <v>0.01</v>
      </c>
      <c r="W71">
        <f t="shared" si="42"/>
        <v>1.3526231938746762E-2</v>
      </c>
      <c r="X71">
        <f t="shared" si="43"/>
        <v>5.011426028097966E-3</v>
      </c>
      <c r="Y71">
        <f t="shared" si="44"/>
        <v>1.3526231938746763E-4</v>
      </c>
      <c r="Z71">
        <f t="shared" si="45"/>
        <v>8.3795435912613278E-3</v>
      </c>
      <c r="AB71">
        <f t="shared" si="46"/>
        <v>-3.2087939658672937</v>
      </c>
      <c r="AC71">
        <f t="shared" si="30"/>
        <v>-5.5585814528241979</v>
      </c>
      <c r="AE71">
        <f t="shared" si="31"/>
        <v>0</v>
      </c>
      <c r="AF71">
        <f t="shared" si="32"/>
        <v>0</v>
      </c>
      <c r="AG71">
        <f t="shared" si="32"/>
        <v>-0.1047442948907666</v>
      </c>
      <c r="AH71">
        <f t="shared" si="33"/>
        <v>-5011.4260280979661</v>
      </c>
      <c r="AI71">
        <f t="shared" si="34"/>
        <v>-5011.5307723928572</v>
      </c>
      <c r="AJ71">
        <f t="shared" si="35"/>
        <v>2.3497874869569042</v>
      </c>
      <c r="AK71">
        <f t="shared" si="22"/>
        <v>-0.22461557761071058</v>
      </c>
      <c r="AL71">
        <f t="shared" si="26"/>
        <v>-5009.4056004835111</v>
      </c>
      <c r="AN71">
        <f t="shared" si="36"/>
        <v>0</v>
      </c>
      <c r="AO71">
        <f t="shared" si="36"/>
        <v>0</v>
      </c>
      <c r="AP71">
        <f t="shared" si="36"/>
        <v>-4.713080265144099E-5</v>
      </c>
      <c r="AQ71">
        <f t="shared" si="36"/>
        <v>-2.2549441129838645</v>
      </c>
      <c r="AR71">
        <f t="shared" si="36"/>
        <v>-2.2549912437865158</v>
      </c>
      <c r="AS71">
        <f t="shared" si="36"/>
        <v>1.057311717417021E-3</v>
      </c>
      <c r="AT71">
        <f t="shared" si="36"/>
        <v>-1.0106815337150196E-4</v>
      </c>
      <c r="AU71">
        <f t="shared" si="23"/>
        <v>-2.2540350002224705</v>
      </c>
      <c r="AW71">
        <v>68</v>
      </c>
      <c r="AX71">
        <f>IF(Z71&gt;0, (R71*SUMPRODUCT(K71:$K$98, X71:$X$98)-K71*$AZ$3)/Z71, 0)</f>
        <v>-663.35133796797811</v>
      </c>
    </row>
    <row r="72" spans="5:50" x14ac:dyDescent="0.25">
      <c r="E72">
        <v>2072</v>
      </c>
      <c r="F72" s="5">
        <f>EconomicRates!C112</f>
        <v>3.5571999999999999E-2</v>
      </c>
      <c r="G72" s="5">
        <f>EconomicRates!D112</f>
        <v>7.0000000000000007E-2</v>
      </c>
      <c r="H72" s="5">
        <f t="shared" si="37"/>
        <v>0.12000000000000001</v>
      </c>
      <c r="I72" s="5">
        <f t="shared" si="38"/>
        <v>1.1200000000000001</v>
      </c>
      <c r="J72">
        <f t="shared" si="39"/>
        <v>0.89285714285714279</v>
      </c>
      <c r="K72">
        <f t="shared" si="47"/>
        <v>4.0175050908323003E-4</v>
      </c>
      <c r="L72" s="2">
        <v>69</v>
      </c>
      <c r="M72" s="6">
        <v>0.397394472</v>
      </c>
      <c r="Q72" s="4">
        <f t="shared" si="48"/>
        <v>12.5</v>
      </c>
      <c r="R72">
        <f t="shared" si="28"/>
        <v>1000000</v>
      </c>
      <c r="S72">
        <f t="shared" si="29"/>
        <v>-1342.6493123797002</v>
      </c>
      <c r="U72">
        <f t="shared" si="40"/>
        <v>0.397394472</v>
      </c>
      <c r="V72">
        <f t="shared" si="41"/>
        <v>0.01</v>
      </c>
      <c r="W72">
        <f t="shared" si="42"/>
        <v>8.3795435912613278E-3</v>
      </c>
      <c r="X72">
        <f t="shared" si="43"/>
        <v>3.3299843010502791E-3</v>
      </c>
      <c r="Y72">
        <f t="shared" si="44"/>
        <v>8.3795435912613277E-5</v>
      </c>
      <c r="Z72">
        <f t="shared" si="45"/>
        <v>4.9657638542984347E-3</v>
      </c>
      <c r="AB72">
        <f t="shared" si="46"/>
        <v>-5.5585814528241979</v>
      </c>
      <c r="AC72">
        <f t="shared" si="30"/>
        <v>-6.6672794244137634</v>
      </c>
      <c r="AE72">
        <f t="shared" si="31"/>
        <v>0</v>
      </c>
      <c r="AF72">
        <f t="shared" si="32"/>
        <v>0</v>
      </c>
      <c r="AG72">
        <f t="shared" si="32"/>
        <v>-6.2072048178730431E-2</v>
      </c>
      <c r="AH72">
        <f t="shared" si="33"/>
        <v>-3329.9843010502791</v>
      </c>
      <c r="AI72">
        <f t="shared" si="34"/>
        <v>-3330.0463730984579</v>
      </c>
      <c r="AJ72">
        <f t="shared" si="35"/>
        <v>1.1086979715895655</v>
      </c>
      <c r="AK72">
        <f t="shared" ref="AK72:AK89" si="49">G72*SUM(AB72:AB72, AE72:AF72)</f>
        <v>-0.3891007016976939</v>
      </c>
      <c r="AL72">
        <f t="shared" si="26"/>
        <v>-3329.326775828566</v>
      </c>
      <c r="AN72">
        <f t="shared" si="36"/>
        <v>0</v>
      </c>
      <c r="AO72">
        <f t="shared" si="36"/>
        <v>0</v>
      </c>
      <c r="AP72">
        <f t="shared" si="36"/>
        <v>-2.4937476955643731E-5</v>
      </c>
      <c r="AQ72">
        <f t="shared" si="36"/>
        <v>-1.3378228881861136</v>
      </c>
      <c r="AR72">
        <f t="shared" si="36"/>
        <v>-1.3378478256630693</v>
      </c>
      <c r="AS72">
        <f t="shared" si="36"/>
        <v>4.4541997450565246E-4</v>
      </c>
      <c r="AT72">
        <f t="shared" si="36"/>
        <v>-1.5632140499169056E-4</v>
      </c>
      <c r="AU72">
        <f t="shared" si="23"/>
        <v>-1.3375587270935554</v>
      </c>
      <c r="AW72">
        <v>69</v>
      </c>
      <c r="AX72">
        <f>IF(Z72&gt;0, (R72*SUMPRODUCT(K72:$K$98, X72:$X$98)-K72*$AZ$3)/Z72, 0)</f>
        <v>-1342.6493123797002</v>
      </c>
    </row>
    <row r="73" spans="5:50" x14ac:dyDescent="0.25">
      <c r="E73">
        <v>2073</v>
      </c>
      <c r="F73" s="5">
        <f>EconomicRates!C113</f>
        <v>3.5571999999999999E-2</v>
      </c>
      <c r="G73" s="5">
        <f>EconomicRates!D113</f>
        <v>7.0000000000000007E-2</v>
      </c>
      <c r="H73" s="5">
        <f t="shared" si="37"/>
        <v>0.12000000000000001</v>
      </c>
      <c r="I73" s="5">
        <f t="shared" si="38"/>
        <v>1.1200000000000001</v>
      </c>
      <c r="J73">
        <f t="shared" si="39"/>
        <v>0.89285714285714279</v>
      </c>
      <c r="K73">
        <f t="shared" si="47"/>
        <v>3.5870581168145535E-4</v>
      </c>
      <c r="L73" s="2">
        <v>70</v>
      </c>
      <c r="M73" s="6">
        <v>0.424762996</v>
      </c>
      <c r="Q73" s="4">
        <f t="shared" si="48"/>
        <v>12.5</v>
      </c>
      <c r="R73">
        <f t="shared" si="28"/>
        <v>1000000</v>
      </c>
      <c r="S73">
        <f t="shared" si="29"/>
        <v>-2487.3824181728073</v>
      </c>
      <c r="U73">
        <f t="shared" si="40"/>
        <v>0.424762996</v>
      </c>
      <c r="V73">
        <f t="shared" si="41"/>
        <v>0.01</v>
      </c>
      <c r="W73">
        <f t="shared" si="42"/>
        <v>4.9657638542984347E-3</v>
      </c>
      <c r="X73">
        <f t="shared" si="43"/>
        <v>2.1092727321803104E-3</v>
      </c>
      <c r="Y73">
        <f t="shared" si="44"/>
        <v>4.9657638542984346E-5</v>
      </c>
      <c r="Z73">
        <f t="shared" si="45"/>
        <v>2.8068334835751399E-3</v>
      </c>
      <c r="AB73">
        <f t="shared" si="46"/>
        <v>-6.6672794244137634</v>
      </c>
      <c r="AC73">
        <f t="shared" si="30"/>
        <v>-6.9816682577835358</v>
      </c>
      <c r="AE73">
        <f t="shared" si="31"/>
        <v>0</v>
      </c>
      <c r="AF73">
        <f t="shared" si="32"/>
        <v>0</v>
      </c>
      <c r="AG73">
        <f t="shared" si="32"/>
        <v>-3.5085418544689245E-2</v>
      </c>
      <c r="AH73">
        <f t="shared" si="33"/>
        <v>-2109.2727321803104</v>
      </c>
      <c r="AI73">
        <f t="shared" si="34"/>
        <v>-2109.3078175988553</v>
      </c>
      <c r="AJ73">
        <f t="shared" si="35"/>
        <v>0.31438883336977241</v>
      </c>
      <c r="AK73">
        <f t="shared" si="49"/>
        <v>-0.4667095597089635</v>
      </c>
      <c r="AL73">
        <f t="shared" si="26"/>
        <v>-2109.4601383251943</v>
      </c>
      <c r="AN73">
        <f t="shared" si="36"/>
        <v>0</v>
      </c>
      <c r="AO73">
        <f t="shared" si="36"/>
        <v>0</v>
      </c>
      <c r="AP73">
        <f t="shared" si="36"/>
        <v>-1.2585343537256341E-5</v>
      </c>
      <c r="AQ73">
        <f t="shared" si="36"/>
        <v>-0.75660838745429926</v>
      </c>
      <c r="AR73">
        <f t="shared" si="36"/>
        <v>-0.75662097279783658</v>
      </c>
      <c r="AS73">
        <f t="shared" si="36"/>
        <v>1.1277310165749003E-4</v>
      </c>
      <c r="AT73">
        <f t="shared" si="36"/>
        <v>-1.674114314348984E-4</v>
      </c>
      <c r="AU73">
        <f t="shared" si="23"/>
        <v>-0.75667561112761395</v>
      </c>
      <c r="AW73">
        <v>70</v>
      </c>
      <c r="AX73">
        <f>IF(Z73&gt;0, (R73*SUMPRODUCT(K73:$K$98, X73:$X$98)-K73*$AZ$3)/Z73, 0)</f>
        <v>-2487.3824181728073</v>
      </c>
    </row>
    <row r="74" spans="5:50" x14ac:dyDescent="0.25">
      <c r="E74">
        <v>2074</v>
      </c>
      <c r="F74" s="5">
        <f>EconomicRates!C114</f>
        <v>3.5571999999999999E-2</v>
      </c>
      <c r="G74" s="5">
        <f>EconomicRates!D114</f>
        <v>7.0000000000000007E-2</v>
      </c>
      <c r="H74" s="5">
        <f t="shared" si="37"/>
        <v>0.12000000000000001</v>
      </c>
      <c r="I74" s="5">
        <f t="shared" si="38"/>
        <v>1.1200000000000001</v>
      </c>
      <c r="J74">
        <f t="shared" si="39"/>
        <v>0.89285714285714279</v>
      </c>
      <c r="K74">
        <f t="shared" si="47"/>
        <v>3.2027304614415652E-4</v>
      </c>
      <c r="L74" s="2">
        <v>71</v>
      </c>
      <c r="M74" s="6">
        <v>0.45242554800000001</v>
      </c>
      <c r="Q74" s="4">
        <f t="shared" si="48"/>
        <v>12.5</v>
      </c>
      <c r="R74">
        <f t="shared" si="28"/>
        <v>1000000</v>
      </c>
      <c r="S74">
        <f t="shared" si="29"/>
        <v>-4522.8827481212438</v>
      </c>
      <c r="U74">
        <f t="shared" si="40"/>
        <v>0.45242554800000001</v>
      </c>
      <c r="V74">
        <f t="shared" si="41"/>
        <v>0.01</v>
      </c>
      <c r="W74">
        <f t="shared" si="42"/>
        <v>2.8068334835751399E-3</v>
      </c>
      <c r="X74">
        <f t="shared" si="43"/>
        <v>1.2698831769512317E-3</v>
      </c>
      <c r="Y74">
        <f t="shared" si="44"/>
        <v>2.80683348357514E-5</v>
      </c>
      <c r="Z74">
        <f t="shared" si="45"/>
        <v>1.5088819717881568E-3</v>
      </c>
      <c r="AB74">
        <f t="shared" si="46"/>
        <v>-6.9816682577835358</v>
      </c>
      <c r="AC74">
        <f t="shared" si="30"/>
        <v>-6.82449623915182</v>
      </c>
      <c r="AE74">
        <f t="shared" si="31"/>
        <v>0</v>
      </c>
      <c r="AF74">
        <f t="shared" si="32"/>
        <v>0</v>
      </c>
      <c r="AG74">
        <f t="shared" si="32"/>
        <v>-1.8861024647351961E-2</v>
      </c>
      <c r="AH74">
        <f t="shared" si="33"/>
        <v>-1269.8831769512317</v>
      </c>
      <c r="AI74">
        <f t="shared" si="34"/>
        <v>-1269.902037975879</v>
      </c>
      <c r="AJ74">
        <f t="shared" si="35"/>
        <v>-0.15717201863171582</v>
      </c>
      <c r="AK74">
        <f t="shared" si="49"/>
        <v>-0.48871677804484753</v>
      </c>
      <c r="AL74">
        <f t="shared" si="26"/>
        <v>-1270.5479267725555</v>
      </c>
      <c r="AN74">
        <f t="shared" si="36"/>
        <v>0</v>
      </c>
      <c r="AO74">
        <f t="shared" si="36"/>
        <v>0</v>
      </c>
      <c r="AP74">
        <f t="shared" si="36"/>
        <v>-6.0406778172074281E-6</v>
      </c>
      <c r="AQ74">
        <f t="shared" si="36"/>
        <v>-0.4067093533293899</v>
      </c>
      <c r="AR74">
        <f t="shared" si="36"/>
        <v>-0.40671539400720708</v>
      </c>
      <c r="AS74">
        <f t="shared" si="36"/>
        <v>-5.0337961175805745E-5</v>
      </c>
      <c r="AT74">
        <f t="shared" si="36"/>
        <v>-1.5652281120618095E-4</v>
      </c>
      <c r="AU74">
        <f t="shared" si="23"/>
        <v>-0.40692225477958904</v>
      </c>
      <c r="AW74">
        <v>71</v>
      </c>
      <c r="AX74">
        <f>IF(Z74&gt;0, (R74*SUMPRODUCT(K74:$K$98, X74:$X$98)-K74*$AZ$3)/Z74, 0)</f>
        <v>-4522.8827481212438</v>
      </c>
    </row>
    <row r="75" spans="5:50" x14ac:dyDescent="0.25">
      <c r="E75">
        <v>2075</v>
      </c>
      <c r="F75" s="5">
        <f>EconomicRates!C115</f>
        <v>3.5571999999999999E-2</v>
      </c>
      <c r="G75" s="5">
        <f>EconomicRates!D115</f>
        <v>7.0000000000000007E-2</v>
      </c>
      <c r="H75" s="5">
        <f t="shared" si="37"/>
        <v>0.12000000000000001</v>
      </c>
      <c r="I75" s="5">
        <f t="shared" si="38"/>
        <v>1.1200000000000001</v>
      </c>
      <c r="J75">
        <f t="shared" si="39"/>
        <v>0.89285714285714279</v>
      </c>
      <c r="K75">
        <f t="shared" si="47"/>
        <v>2.8595807691442546E-4</v>
      </c>
      <c r="L75" s="2">
        <v>72</v>
      </c>
      <c r="M75" s="6">
        <v>0.48020744799999998</v>
      </c>
      <c r="Q75" s="4">
        <f t="shared" si="48"/>
        <v>12.5</v>
      </c>
      <c r="R75">
        <f t="shared" si="28"/>
        <v>1000000</v>
      </c>
      <c r="S75">
        <f t="shared" si="29"/>
        <v>-8340.0808516217166</v>
      </c>
      <c r="U75">
        <f t="shared" si="40"/>
        <v>0.48020744799999998</v>
      </c>
      <c r="V75">
        <f t="shared" si="41"/>
        <v>0.01</v>
      </c>
      <c r="W75">
        <f t="shared" si="42"/>
        <v>1.5088819717881568E-3</v>
      </c>
      <c r="X75">
        <f t="shared" si="43"/>
        <v>7.2457636100559878E-4</v>
      </c>
      <c r="Y75">
        <f t="shared" si="44"/>
        <v>1.5088819717881569E-5</v>
      </c>
      <c r="Z75">
        <f t="shared" si="45"/>
        <v>7.6921679106467641E-4</v>
      </c>
      <c r="AB75">
        <f t="shared" si="46"/>
        <v>-6.82449623915182</v>
      </c>
      <c r="AC75">
        <f t="shared" si="30"/>
        <v>-6.4153302299044102</v>
      </c>
      <c r="AE75">
        <f t="shared" si="31"/>
        <v>0</v>
      </c>
      <c r="AF75">
        <f t="shared" si="32"/>
        <v>0</v>
      </c>
      <c r="AG75">
        <f t="shared" si="32"/>
        <v>-9.6152098883084559E-3</v>
      </c>
      <c r="AH75">
        <f t="shared" si="33"/>
        <v>-724.57636100559876</v>
      </c>
      <c r="AI75">
        <f t="shared" si="34"/>
        <v>-724.58597621548711</v>
      </c>
      <c r="AJ75">
        <f t="shared" si="35"/>
        <v>-0.40916600924740987</v>
      </c>
      <c r="AK75">
        <f t="shared" si="49"/>
        <v>-0.47771473674062742</v>
      </c>
      <c r="AL75">
        <f t="shared" si="26"/>
        <v>-725.47285696147514</v>
      </c>
      <c r="AN75">
        <f t="shared" si="36"/>
        <v>0</v>
      </c>
      <c r="AO75">
        <f t="shared" si="36"/>
        <v>0</v>
      </c>
      <c r="AP75">
        <f t="shared" si="36"/>
        <v>-2.7495469287892535E-6</v>
      </c>
      <c r="AQ75">
        <f t="shared" si="36"/>
        <v>-0.20719846277081352</v>
      </c>
      <c r="AR75">
        <f t="shared" si="36"/>
        <v>-0.20720121231774233</v>
      </c>
      <c r="AS75">
        <f t="shared" si="36"/>
        <v>-1.1700432514313935E-4</v>
      </c>
      <c r="AT75">
        <f t="shared" si="36"/>
        <v>-1.3660638743203085E-4</v>
      </c>
      <c r="AU75">
        <f t="shared" si="23"/>
        <v>-0.20745482303031748</v>
      </c>
      <c r="AW75">
        <v>72</v>
      </c>
      <c r="AX75">
        <f>IF(Z75&gt;0, (R75*SUMPRODUCT(K75:$K$98, X75:$X$98)-K75*$AZ$3)/Z75, 0)</f>
        <v>-8340.0808516217166</v>
      </c>
    </row>
    <row r="76" spans="5:50" x14ac:dyDescent="0.25">
      <c r="E76">
        <v>2076</v>
      </c>
      <c r="F76" s="5">
        <f>EconomicRates!C116</f>
        <v>3.5571999999999999E-2</v>
      </c>
      <c r="G76" s="5">
        <f>EconomicRates!D116</f>
        <v>7.0000000000000007E-2</v>
      </c>
      <c r="H76" s="5">
        <f t="shared" si="37"/>
        <v>0.12000000000000001</v>
      </c>
      <c r="I76" s="5">
        <f t="shared" si="38"/>
        <v>1.1200000000000001</v>
      </c>
      <c r="J76">
        <f t="shared" si="39"/>
        <v>0.89285714285714279</v>
      </c>
      <c r="K76">
        <f t="shared" si="47"/>
        <v>2.55319711530737E-4</v>
      </c>
      <c r="L76" s="2">
        <v>73</v>
      </c>
      <c r="M76" s="6">
        <v>0.508136904</v>
      </c>
      <c r="Q76" s="4">
        <f t="shared" si="48"/>
        <v>12.5</v>
      </c>
      <c r="R76">
        <f t="shared" si="28"/>
        <v>1000000</v>
      </c>
      <c r="S76">
        <f t="shared" si="29"/>
        <v>-15901.670856482398</v>
      </c>
      <c r="U76">
        <f t="shared" si="40"/>
        <v>0.508136904</v>
      </c>
      <c r="V76">
        <f t="shared" si="41"/>
        <v>0.01</v>
      </c>
      <c r="W76">
        <f t="shared" si="42"/>
        <v>7.6921679106467641E-4</v>
      </c>
      <c r="X76">
        <f t="shared" si="43"/>
        <v>3.9086743871641951E-4</v>
      </c>
      <c r="Y76">
        <f t="shared" si="44"/>
        <v>7.6921679106467635E-6</v>
      </c>
      <c r="Z76">
        <f t="shared" si="45"/>
        <v>3.7065718443761013E-4</v>
      </c>
      <c r="AB76">
        <f t="shared" si="46"/>
        <v>-6.4153302299044102</v>
      </c>
      <c r="AC76">
        <f t="shared" si="30"/>
        <v>-5.8940685475173664</v>
      </c>
      <c r="AE76">
        <f t="shared" si="31"/>
        <v>0</v>
      </c>
      <c r="AF76">
        <f t="shared" si="32"/>
        <v>0</v>
      </c>
      <c r="AG76">
        <f t="shared" si="32"/>
        <v>-4.6332148054701264E-3</v>
      </c>
      <c r="AH76">
        <f t="shared" si="33"/>
        <v>-390.86743871641949</v>
      </c>
      <c r="AI76">
        <f t="shared" si="34"/>
        <v>-390.87207193122498</v>
      </c>
      <c r="AJ76">
        <f t="shared" si="35"/>
        <v>-0.52126168238704373</v>
      </c>
      <c r="AK76">
        <f t="shared" si="49"/>
        <v>-0.44907311609330874</v>
      </c>
      <c r="AL76">
        <f t="shared" si="26"/>
        <v>-391.84240672970532</v>
      </c>
      <c r="AN76">
        <f t="shared" si="36"/>
        <v>0</v>
      </c>
      <c r="AO76">
        <f t="shared" si="36"/>
        <v>0</v>
      </c>
      <c r="AP76">
        <f t="shared" si="36"/>
        <v>-1.1829510675925724E-6</v>
      </c>
      <c r="AQ76">
        <f t="shared" si="36"/>
        <v>-9.979616169983424E-2</v>
      </c>
      <c r="AR76">
        <f t="shared" si="36"/>
        <v>-9.9797344650901842E-2</v>
      </c>
      <c r="AS76">
        <f t="shared" si="36"/>
        <v>-1.3308838237908666E-4</v>
      </c>
      <c r="AT76">
        <f t="shared" si="36"/>
        <v>-1.1465721845715275E-4</v>
      </c>
      <c r="AU76">
        <f t="shared" si="23"/>
        <v>-0.10004509025173808</v>
      </c>
      <c r="AW76">
        <v>73</v>
      </c>
      <c r="AX76">
        <f>IF(Z76&gt;0, (R76*SUMPRODUCT(K76:$K$98, X76:$X$98)-K76*$AZ$3)/Z76, 0)</f>
        <v>-15901.670856482398</v>
      </c>
    </row>
    <row r="77" spans="5:50" x14ac:dyDescent="0.25">
      <c r="E77">
        <v>2077</v>
      </c>
      <c r="F77" s="5">
        <f>EconomicRates!C117</f>
        <v>3.5571999999999999E-2</v>
      </c>
      <c r="G77" s="5">
        <f>EconomicRates!D117</f>
        <v>7.0000000000000007E-2</v>
      </c>
      <c r="H77" s="5">
        <f t="shared" si="37"/>
        <v>0.12000000000000001</v>
      </c>
      <c r="I77" s="5">
        <f t="shared" si="38"/>
        <v>1.1200000000000001</v>
      </c>
      <c r="J77">
        <f t="shared" si="39"/>
        <v>0.89285714285714279</v>
      </c>
      <c r="K77">
        <f t="shared" si="47"/>
        <v>2.2796402815244374E-4</v>
      </c>
      <c r="L77" s="2">
        <v>74</v>
      </c>
      <c r="M77" s="6">
        <v>0.53626491099999996</v>
      </c>
      <c r="Q77" s="4">
        <f t="shared" si="48"/>
        <v>12.5</v>
      </c>
      <c r="R77">
        <f t="shared" si="28"/>
        <v>1000000</v>
      </c>
      <c r="S77">
        <f t="shared" si="29"/>
        <v>-31772.199107889537</v>
      </c>
      <c r="U77">
        <f t="shared" si="40"/>
        <v>0.53626491099999996</v>
      </c>
      <c r="V77">
        <f t="shared" si="41"/>
        <v>0.01</v>
      </c>
      <c r="W77">
        <f t="shared" si="42"/>
        <v>3.7065718443761013E-4</v>
      </c>
      <c r="X77">
        <f t="shared" si="43"/>
        <v>1.9877044202394557E-4</v>
      </c>
      <c r="Y77">
        <f t="shared" si="44"/>
        <v>3.7065718443761014E-6</v>
      </c>
      <c r="Z77">
        <f t="shared" si="45"/>
        <v>1.6818017056928846E-4</v>
      </c>
      <c r="AB77">
        <f t="shared" si="46"/>
        <v>-5.8940685475173664</v>
      </c>
      <c r="AC77">
        <f t="shared" si="30"/>
        <v>-5.3434538653262571</v>
      </c>
      <c r="AE77">
        <f t="shared" si="31"/>
        <v>0</v>
      </c>
      <c r="AF77">
        <f t="shared" si="32"/>
        <v>0</v>
      </c>
      <c r="AG77">
        <f t="shared" si="32"/>
        <v>-2.1022521321161056E-3</v>
      </c>
      <c r="AH77">
        <f t="shared" si="33"/>
        <v>-198.77044202394558</v>
      </c>
      <c r="AI77">
        <f t="shared" si="34"/>
        <v>-198.7725442760777</v>
      </c>
      <c r="AJ77">
        <f t="shared" si="35"/>
        <v>-0.55061468219110932</v>
      </c>
      <c r="AK77">
        <f t="shared" si="49"/>
        <v>-0.4125847983262157</v>
      </c>
      <c r="AL77">
        <f t="shared" si="26"/>
        <v>-199.73574375659501</v>
      </c>
      <c r="AN77">
        <f t="shared" si="36"/>
        <v>0</v>
      </c>
      <c r="AO77">
        <f t="shared" si="36"/>
        <v>0</v>
      </c>
      <c r="AP77">
        <f t="shared" si="36"/>
        <v>-4.7923786422925077E-7</v>
      </c>
      <c r="AQ77">
        <f t="shared" si="36"/>
        <v>-4.5312510641420417E-2</v>
      </c>
      <c r="AR77">
        <f t="shared" si="36"/>
        <v>-4.5312989879284643E-2</v>
      </c>
      <c r="AS77">
        <f t="shared" si="36"/>
        <v>-1.255203409121629E-4</v>
      </c>
      <c r="AT77">
        <f t="shared" si="36"/>
        <v>-9.4054492580907762E-5</v>
      </c>
      <c r="AU77">
        <f t="shared" si="23"/>
        <v>-4.5532564712777716E-2</v>
      </c>
      <c r="AW77">
        <v>74</v>
      </c>
      <c r="AX77">
        <f>IF(Z77&gt;0, (R77*SUMPRODUCT(K77:$K$98, X77:$X$98)-K77*$AZ$3)/Z77, 0)</f>
        <v>-31772.199107889537</v>
      </c>
    </row>
    <row r="78" spans="5:50" x14ac:dyDescent="0.25">
      <c r="E78">
        <v>2078</v>
      </c>
      <c r="F78" s="5">
        <f>EconomicRates!C118</f>
        <v>3.5571999999999999E-2</v>
      </c>
      <c r="G78" s="5">
        <f>EconomicRates!D118</f>
        <v>7.0000000000000007E-2</v>
      </c>
      <c r="H78" s="5">
        <f t="shared" si="37"/>
        <v>0.12000000000000001</v>
      </c>
      <c r="I78" s="5">
        <f t="shared" si="38"/>
        <v>1.1200000000000001</v>
      </c>
      <c r="J78">
        <f t="shared" si="39"/>
        <v>0.89285714285714279</v>
      </c>
      <c r="K78">
        <f t="shared" si="47"/>
        <v>2.0353931085039618E-4</v>
      </c>
      <c r="L78" s="2">
        <v>75</v>
      </c>
      <c r="M78" s="6">
        <v>0.564431978</v>
      </c>
      <c r="Q78" s="4">
        <f t="shared" si="48"/>
        <v>12.5</v>
      </c>
      <c r="R78">
        <f t="shared" si="28"/>
        <v>1000000</v>
      </c>
      <c r="S78">
        <f t="shared" si="29"/>
        <v>-67177.604657814081</v>
      </c>
      <c r="U78">
        <f t="shared" si="40"/>
        <v>0.564431978</v>
      </c>
      <c r="V78">
        <f t="shared" si="41"/>
        <v>0.01</v>
      </c>
      <c r="W78">
        <f t="shared" si="42"/>
        <v>1.6818017056928846E-4</v>
      </c>
      <c r="X78">
        <f t="shared" si="43"/>
        <v>9.4926266334800872E-5</v>
      </c>
      <c r="Y78">
        <f t="shared" si="44"/>
        <v>1.6818017056928847E-6</v>
      </c>
      <c r="Z78">
        <f t="shared" si="45"/>
        <v>7.1572102528794711E-5</v>
      </c>
      <c r="AB78">
        <f t="shared" si="46"/>
        <v>-5.3434538653262571</v>
      </c>
      <c r="AC78">
        <f t="shared" si="30"/>
        <v>-4.808042408207907</v>
      </c>
      <c r="AE78">
        <f t="shared" si="31"/>
        <v>0</v>
      </c>
      <c r="AF78">
        <f t="shared" si="32"/>
        <v>0</v>
      </c>
      <c r="AG78">
        <f t="shared" si="32"/>
        <v>-8.9465128160993394E-4</v>
      </c>
      <c r="AH78">
        <f t="shared" si="33"/>
        <v>-94.926266334800872</v>
      </c>
      <c r="AI78">
        <f t="shared" si="34"/>
        <v>-94.927160986082484</v>
      </c>
      <c r="AJ78">
        <f t="shared" si="35"/>
        <v>-0.53541145711835014</v>
      </c>
      <c r="AK78">
        <f t="shared" si="49"/>
        <v>-0.37404177057283805</v>
      </c>
      <c r="AL78">
        <f t="shared" si="26"/>
        <v>-95.836614213773672</v>
      </c>
      <c r="AN78">
        <f t="shared" si="36"/>
        <v>0</v>
      </c>
      <c r="AO78">
        <f t="shared" si="36"/>
        <v>0</v>
      </c>
      <c r="AP78">
        <f t="shared" si="36"/>
        <v>-1.8209670531030968E-7</v>
      </c>
      <c r="AQ78">
        <f t="shared" si="36"/>
        <v>-1.9321226831386533E-2</v>
      </c>
      <c r="AR78">
        <f t="shared" si="36"/>
        <v>-1.9321408928091845E-2</v>
      </c>
      <c r="AS78">
        <f t="shared" si="36"/>
        <v>-1.0897727900327544E-4</v>
      </c>
      <c r="AT78">
        <f t="shared" si="36"/>
        <v>-7.6132204211657454E-5</v>
      </c>
      <c r="AU78">
        <f t="shared" si="23"/>
        <v>-1.9506518411306777E-2</v>
      </c>
      <c r="AW78">
        <v>75</v>
      </c>
      <c r="AX78">
        <f>IF(Z78&gt;0, (R78*SUMPRODUCT(K78:$K$98, X78:$X$98)-K78*$AZ$3)/Z78, 0)</f>
        <v>-67177.604657814081</v>
      </c>
    </row>
    <row r="79" spans="5:50" x14ac:dyDescent="0.25">
      <c r="E79">
        <v>2079</v>
      </c>
      <c r="F79" s="5">
        <f>EconomicRates!C119</f>
        <v>3.5571999999999999E-2</v>
      </c>
      <c r="G79" s="5">
        <f>EconomicRates!D119</f>
        <v>7.0000000000000007E-2</v>
      </c>
      <c r="H79" s="5">
        <f t="shared" si="37"/>
        <v>0.12000000000000001</v>
      </c>
      <c r="I79" s="5">
        <f t="shared" si="38"/>
        <v>1.1200000000000001</v>
      </c>
      <c r="J79">
        <f t="shared" si="39"/>
        <v>0.89285714285714279</v>
      </c>
      <c r="K79">
        <f t="shared" si="47"/>
        <v>1.8173152754499659E-4</v>
      </c>
      <c r="L79" s="2">
        <v>76</v>
      </c>
      <c r="M79" s="6">
        <v>0.59247427200000002</v>
      </c>
      <c r="Q79" s="4">
        <f t="shared" si="48"/>
        <v>12.5</v>
      </c>
      <c r="R79">
        <f t="shared" si="28"/>
        <v>1000000</v>
      </c>
      <c r="S79">
        <f t="shared" si="29"/>
        <v>-151444.45473251748</v>
      </c>
      <c r="U79">
        <f t="shared" si="40"/>
        <v>0.59247427200000002</v>
      </c>
      <c r="V79">
        <f t="shared" si="41"/>
        <v>0.01</v>
      </c>
      <c r="W79">
        <f t="shared" si="42"/>
        <v>7.1572102528794711E-5</v>
      </c>
      <c r="X79">
        <f t="shared" si="43"/>
        <v>4.2404629341257008E-5</v>
      </c>
      <c r="Y79">
        <f t="shared" si="44"/>
        <v>7.1572102528794717E-7</v>
      </c>
      <c r="Z79">
        <f t="shared" si="45"/>
        <v>2.8451752162249757E-5</v>
      </c>
      <c r="AB79">
        <f t="shared" si="46"/>
        <v>-4.808042408207907</v>
      </c>
      <c r="AC79">
        <f t="shared" si="30"/>
        <v>-4.3088600923966398</v>
      </c>
      <c r="AE79">
        <f t="shared" si="31"/>
        <v>0</v>
      </c>
      <c r="AF79">
        <f t="shared" si="32"/>
        <v>0</v>
      </c>
      <c r="AG79">
        <f t="shared" si="32"/>
        <v>-3.5564690202812194E-4</v>
      </c>
      <c r="AH79">
        <f t="shared" si="33"/>
        <v>-42.404629341257007</v>
      </c>
      <c r="AI79">
        <f t="shared" si="34"/>
        <v>-42.404984988159036</v>
      </c>
      <c r="AJ79">
        <f t="shared" si="35"/>
        <v>-0.49918231581126715</v>
      </c>
      <c r="AK79">
        <f t="shared" si="49"/>
        <v>-0.33656296857455353</v>
      </c>
      <c r="AL79">
        <f t="shared" si="26"/>
        <v>-43.240730272544859</v>
      </c>
      <c r="AN79">
        <f t="shared" si="36"/>
        <v>0</v>
      </c>
      <c r="AO79">
        <f t="shared" si="36"/>
        <v>0</v>
      </c>
      <c r="AP79">
        <f t="shared" si="36"/>
        <v>-6.4632254772216341E-8</v>
      </c>
      <c r="AQ79">
        <f t="shared" si="36"/>
        <v>-7.7062580651660181E-3</v>
      </c>
      <c r="AR79">
        <f t="shared" si="36"/>
        <v>-7.7063226974207911E-3</v>
      </c>
      <c r="AS79">
        <f t="shared" si="36"/>
        <v>-9.0717164775830478E-5</v>
      </c>
      <c r="AT79">
        <f t="shared" si="36"/>
        <v>-6.1164102394132303E-5</v>
      </c>
      <c r="AU79">
        <f t="shared" si="23"/>
        <v>-7.8582039645907539E-3</v>
      </c>
      <c r="AW79">
        <v>76</v>
      </c>
      <c r="AX79">
        <f>IF(Z79&gt;0, (R79*SUMPRODUCT(K79:$K$98, X79:$X$98)-K79*$AZ$3)/Z79, 0)</f>
        <v>-151444.45473251748</v>
      </c>
    </row>
    <row r="80" spans="5:50" x14ac:dyDescent="0.25">
      <c r="E80">
        <v>2080</v>
      </c>
      <c r="F80" s="5">
        <f>EconomicRates!C120</f>
        <v>3.5571999999999999E-2</v>
      </c>
      <c r="G80" s="5">
        <f>EconomicRates!D120</f>
        <v>7.0000000000000007E-2</v>
      </c>
      <c r="H80" s="5">
        <f t="shared" si="37"/>
        <v>0.12000000000000001</v>
      </c>
      <c r="I80" s="5">
        <f t="shared" si="38"/>
        <v>1.1200000000000001</v>
      </c>
      <c r="J80">
        <f t="shared" si="39"/>
        <v>0.89285714285714279</v>
      </c>
      <c r="K80">
        <f t="shared" si="47"/>
        <v>1.6226029245088979E-4</v>
      </c>
      <c r="L80" s="2">
        <v>77</v>
      </c>
      <c r="M80" s="6">
        <v>0.62503115200000003</v>
      </c>
      <c r="Q80" s="4">
        <f t="shared" si="48"/>
        <v>12.5</v>
      </c>
      <c r="R80">
        <f t="shared" si="28"/>
        <v>1000000</v>
      </c>
      <c r="S80">
        <f t="shared" si="29"/>
        <v>-371110.89825330762</v>
      </c>
      <c r="U80">
        <f t="shared" si="40"/>
        <v>0.62503115200000003</v>
      </c>
      <c r="V80">
        <f t="shared" si="41"/>
        <v>0.01</v>
      </c>
      <c r="W80">
        <f t="shared" si="42"/>
        <v>2.8451752162249757E-5</v>
      </c>
      <c r="X80">
        <f t="shared" si="43"/>
        <v>1.7783231430389459E-5</v>
      </c>
      <c r="Y80">
        <f t="shared" si="44"/>
        <v>2.8451752162249755E-7</v>
      </c>
      <c r="Z80">
        <f t="shared" si="45"/>
        <v>1.03840032102378E-5</v>
      </c>
      <c r="AB80">
        <f t="shared" si="46"/>
        <v>-4.3088600923966398</v>
      </c>
      <c r="AC80">
        <f t="shared" si="30"/>
        <v>-3.8536167588165799</v>
      </c>
      <c r="AE80">
        <f t="shared" si="31"/>
        <v>0</v>
      </c>
      <c r="AF80">
        <f t="shared" si="32"/>
        <v>0</v>
      </c>
      <c r="AG80">
        <f t="shared" si="32"/>
        <v>-1.2980004012797249E-4</v>
      </c>
      <c r="AH80">
        <f t="shared" si="33"/>
        <v>-17.78323143038946</v>
      </c>
      <c r="AI80">
        <f t="shared" si="34"/>
        <v>-17.783361230429588</v>
      </c>
      <c r="AJ80">
        <f t="shared" si="35"/>
        <v>-0.45524333358005986</v>
      </c>
      <c r="AK80">
        <f t="shared" si="49"/>
        <v>-0.30162020646776483</v>
      </c>
      <c r="AL80">
        <f t="shared" si="26"/>
        <v>-18.540224770477412</v>
      </c>
      <c r="AN80">
        <f t="shared" si="36"/>
        <v>0</v>
      </c>
      <c r="AO80">
        <f t="shared" si="36"/>
        <v>0</v>
      </c>
      <c r="AP80">
        <f t="shared" si="36"/>
        <v>-2.1061392471302047E-8</v>
      </c>
      <c r="AQ80">
        <f t="shared" si="36"/>
        <v>-2.8855123326168488E-3</v>
      </c>
      <c r="AR80">
        <f t="shared" si="36"/>
        <v>-2.8855333940093204E-3</v>
      </c>
      <c r="AS80">
        <f t="shared" si="36"/>
        <v>-7.3867916443018494E-5</v>
      </c>
      <c r="AT80">
        <f t="shared" si="36"/>
        <v>-4.8940982910557283E-5</v>
      </c>
      <c r="AU80">
        <f t="shared" si="23"/>
        <v>-3.0083422933628958E-3</v>
      </c>
      <c r="AW80">
        <v>77</v>
      </c>
      <c r="AX80">
        <f>IF(Z80&gt;0, (R80*SUMPRODUCT(K80:$K$98, X80:$X$98)-K80*$AZ$3)/Z80, 0)</f>
        <v>-371110.89825330762</v>
      </c>
    </row>
    <row r="81" spans="2:50" x14ac:dyDescent="0.25">
      <c r="E81">
        <v>2081</v>
      </c>
      <c r="F81" s="5">
        <f>EconomicRates!C121</f>
        <v>3.5571999999999999E-2</v>
      </c>
      <c r="G81" s="5">
        <f>EconomicRates!D121</f>
        <v>7.0000000000000007E-2</v>
      </c>
      <c r="H81" s="5">
        <f t="shared" si="37"/>
        <v>0.12000000000000001</v>
      </c>
      <c r="I81" s="5">
        <f t="shared" si="38"/>
        <v>1.1200000000000001</v>
      </c>
      <c r="J81">
        <f t="shared" si="39"/>
        <v>0.89285714285714279</v>
      </c>
      <c r="K81">
        <f t="shared" si="47"/>
        <v>1.4487526111686588E-4</v>
      </c>
      <c r="L81" s="2">
        <v>78</v>
      </c>
      <c r="M81" s="6">
        <v>0.65741117999999998</v>
      </c>
      <c r="Q81" s="4">
        <f t="shared" si="48"/>
        <v>12.5</v>
      </c>
      <c r="R81">
        <f t="shared" si="28"/>
        <v>1000000</v>
      </c>
      <c r="S81">
        <f t="shared" si="29"/>
        <v>-996974.4779669306</v>
      </c>
      <c r="U81">
        <f t="shared" si="40"/>
        <v>0.65741117999999998</v>
      </c>
      <c r="V81">
        <f t="shared" si="41"/>
        <v>0.01</v>
      </c>
      <c r="W81">
        <f t="shared" si="42"/>
        <v>1.03840032102378E-5</v>
      </c>
      <c r="X81">
        <f t="shared" si="43"/>
        <v>6.8265598035662203E-6</v>
      </c>
      <c r="Y81">
        <f t="shared" si="44"/>
        <v>1.0384003210237801E-7</v>
      </c>
      <c r="Z81">
        <f t="shared" si="45"/>
        <v>3.4536033745692015E-6</v>
      </c>
      <c r="AB81">
        <f t="shared" si="46"/>
        <v>-3.8536167588165799</v>
      </c>
      <c r="AC81">
        <f t="shared" si="30"/>
        <v>-3.4431544214659597</v>
      </c>
      <c r="AE81">
        <f t="shared" si="31"/>
        <v>0</v>
      </c>
      <c r="AF81">
        <f t="shared" si="32"/>
        <v>0</v>
      </c>
      <c r="AG81">
        <f t="shared" si="32"/>
        <v>-4.3170042182115021E-5</v>
      </c>
      <c r="AH81">
        <f t="shared" si="33"/>
        <v>-6.8265598035662203</v>
      </c>
      <c r="AI81">
        <f t="shared" si="34"/>
        <v>-6.8266029736084022</v>
      </c>
      <c r="AJ81">
        <f t="shared" si="35"/>
        <v>-0.41046233735062021</v>
      </c>
      <c r="AK81">
        <f t="shared" si="49"/>
        <v>-0.26975317311716063</v>
      </c>
      <c r="AL81">
        <f t="shared" si="26"/>
        <v>-7.5068184840761827</v>
      </c>
      <c r="AN81">
        <f t="shared" si="36"/>
        <v>0</v>
      </c>
      <c r="AO81">
        <f t="shared" si="36"/>
        <v>0</v>
      </c>
      <c r="AP81">
        <f t="shared" si="36"/>
        <v>-6.2542711335600282E-9</v>
      </c>
      <c r="AQ81">
        <f t="shared" si="36"/>
        <v>-9.8899963407155672E-4</v>
      </c>
      <c r="AR81">
        <f t="shared" si="36"/>
        <v>-9.8900588834269026E-4</v>
      </c>
      <c r="AS81">
        <f t="shared" si="36"/>
        <v>-5.9465838302310192E-5</v>
      </c>
      <c r="AT81">
        <f t="shared" si="36"/>
        <v>-3.9080561392451771E-5</v>
      </c>
      <c r="AU81">
        <f t="shared" si="23"/>
        <v>-1.0875522880374523E-3</v>
      </c>
      <c r="AW81">
        <v>78</v>
      </c>
      <c r="AX81">
        <f>IF(Z81&gt;0, (R81*SUMPRODUCT(K81:$K$98, X81:$X$98)-K81*$AZ$3)/Z81, 0)</f>
        <v>-996974.4779669306</v>
      </c>
    </row>
    <row r="82" spans="2:50" x14ac:dyDescent="0.25">
      <c r="E82">
        <v>2082</v>
      </c>
      <c r="F82" s="5">
        <f>EconomicRates!C122</f>
        <v>3.5571999999999999E-2</v>
      </c>
      <c r="G82" s="5">
        <f>EconomicRates!D122</f>
        <v>7.0000000000000007E-2</v>
      </c>
      <c r="H82" s="5">
        <f t="shared" si="37"/>
        <v>0.12000000000000001</v>
      </c>
      <c r="I82" s="5">
        <f t="shared" si="38"/>
        <v>1.1200000000000001</v>
      </c>
      <c r="J82">
        <f t="shared" si="39"/>
        <v>0.89285714285714279</v>
      </c>
      <c r="K82">
        <f t="shared" si="47"/>
        <v>1.2935291171148737E-4</v>
      </c>
      <c r="L82" s="2">
        <v>79</v>
      </c>
      <c r="M82" s="6">
        <v>0.68957421399999996</v>
      </c>
      <c r="Q82" s="4">
        <f t="shared" si="48"/>
        <v>12.5</v>
      </c>
      <c r="R82">
        <f t="shared" si="28"/>
        <v>1000000</v>
      </c>
      <c r="S82">
        <f t="shared" si="29"/>
        <v>-2963788.126484327</v>
      </c>
      <c r="U82">
        <f t="shared" si="40"/>
        <v>0.68957421399999996</v>
      </c>
      <c r="V82">
        <f t="shared" si="41"/>
        <v>0.01</v>
      </c>
      <c r="W82">
        <f t="shared" si="42"/>
        <v>3.4536033745692015E-6</v>
      </c>
      <c r="X82">
        <f t="shared" si="43"/>
        <v>2.3815158324863047E-6</v>
      </c>
      <c r="Y82">
        <f t="shared" si="44"/>
        <v>3.4536033745692013E-8</v>
      </c>
      <c r="Z82">
        <f t="shared" si="45"/>
        <v>1.0375515083372048E-6</v>
      </c>
      <c r="AB82">
        <f t="shared" si="46"/>
        <v>-3.4431544214659597</v>
      </c>
      <c r="AC82">
        <f t="shared" si="30"/>
        <v>-3.0750828410257118</v>
      </c>
      <c r="AE82">
        <f t="shared" si="31"/>
        <v>0</v>
      </c>
      <c r="AF82">
        <f t="shared" si="32"/>
        <v>0</v>
      </c>
      <c r="AG82">
        <f t="shared" si="32"/>
        <v>-1.2969393854215059E-5</v>
      </c>
      <c r="AH82">
        <f t="shared" si="33"/>
        <v>-2.3815158324863046</v>
      </c>
      <c r="AI82">
        <f t="shared" si="34"/>
        <v>-2.381528801880159</v>
      </c>
      <c r="AJ82">
        <f t="shared" si="35"/>
        <v>-0.3680715804402479</v>
      </c>
      <c r="AK82">
        <f t="shared" si="49"/>
        <v>-0.2410208095026172</v>
      </c>
      <c r="AL82">
        <f t="shared" si="26"/>
        <v>-2.9906211918230241</v>
      </c>
      <c r="AN82">
        <f t="shared" si="36"/>
        <v>0</v>
      </c>
      <c r="AO82">
        <f t="shared" si="36"/>
        <v>0</v>
      </c>
      <c r="AP82">
        <f t="shared" si="36"/>
        <v>-1.6776288581757874E-9</v>
      </c>
      <c r="AQ82">
        <f t="shared" si="36"/>
        <v>-3.0805600721911031E-4</v>
      </c>
      <c r="AR82">
        <f t="shared" si="36"/>
        <v>-3.0805768484796852E-4</v>
      </c>
      <c r="AS82">
        <f t="shared" si="36"/>
        <v>-4.761113064819501E-5</v>
      </c>
      <c r="AT82">
        <f t="shared" si="36"/>
        <v>-3.117674349222326E-5</v>
      </c>
      <c r="AU82">
        <f t="shared" si="23"/>
        <v>-3.8684555898838675E-4</v>
      </c>
      <c r="AW82">
        <v>79</v>
      </c>
      <c r="AX82">
        <f>IF(Z82&gt;0, (R82*SUMPRODUCT(K82:$K$98, X82:$X$98)-K82*$AZ$3)/Z82, 0)</f>
        <v>-2963788.126484327</v>
      </c>
    </row>
    <row r="83" spans="2:50" x14ac:dyDescent="0.25">
      <c r="E83">
        <v>2083</v>
      </c>
      <c r="F83" s="5">
        <f>EconomicRates!C123</f>
        <v>3.5571999999999999E-2</v>
      </c>
      <c r="G83" s="5">
        <f>EconomicRates!D123</f>
        <v>7.0000000000000007E-2</v>
      </c>
      <c r="H83" s="5">
        <f t="shared" si="37"/>
        <v>0.12000000000000001</v>
      </c>
      <c r="I83" s="5">
        <f t="shared" si="38"/>
        <v>1.1200000000000001</v>
      </c>
      <c r="J83">
        <f t="shared" si="39"/>
        <v>0.89285714285714279</v>
      </c>
      <c r="K83">
        <f t="shared" si="47"/>
        <v>1.1549367117097085E-4</v>
      </c>
      <c r="L83" s="2">
        <v>80</v>
      </c>
      <c r="M83" s="6">
        <v>0.72148010799999995</v>
      </c>
      <c r="Q83" s="4">
        <f t="shared" si="48"/>
        <v>12.5</v>
      </c>
      <c r="R83">
        <f t="shared" si="28"/>
        <v>1000000</v>
      </c>
      <c r="S83">
        <f t="shared" si="29"/>
        <v>-9855853.5403348245</v>
      </c>
      <c r="U83">
        <f t="shared" si="40"/>
        <v>0.72148010799999995</v>
      </c>
      <c r="V83">
        <f t="shared" si="41"/>
        <v>0.01</v>
      </c>
      <c r="W83">
        <f t="shared" si="42"/>
        <v>1.0375515083372048E-6</v>
      </c>
      <c r="X83">
        <f t="shared" si="43"/>
        <v>7.4857277429068936E-7</v>
      </c>
      <c r="Y83">
        <f t="shared" si="44"/>
        <v>1.0375515083372047E-8</v>
      </c>
      <c r="Z83">
        <f t="shared" si="45"/>
        <v>2.7860321896314337E-7</v>
      </c>
      <c r="AB83">
        <f t="shared" si="46"/>
        <v>-3.0750828410257118</v>
      </c>
      <c r="AC83">
        <f t="shared" si="30"/>
        <v>-2.7458725219665747</v>
      </c>
      <c r="AE83">
        <f t="shared" si="31"/>
        <v>0</v>
      </c>
      <c r="AF83">
        <f t="shared" si="32"/>
        <v>0</v>
      </c>
      <c r="AG83">
        <f t="shared" si="32"/>
        <v>-3.482540237039292E-6</v>
      </c>
      <c r="AH83">
        <f t="shared" si="33"/>
        <v>-0.74857277429068936</v>
      </c>
      <c r="AI83">
        <f t="shared" si="34"/>
        <v>-0.74857625683092643</v>
      </c>
      <c r="AJ83">
        <f t="shared" si="35"/>
        <v>-0.32921031905913711</v>
      </c>
      <c r="AK83">
        <f t="shared" si="49"/>
        <v>-0.21525579887179985</v>
      </c>
      <c r="AL83">
        <f t="shared" si="26"/>
        <v>-1.2930423747618633</v>
      </c>
      <c r="AN83">
        <f t="shared" si="36"/>
        <v>0</v>
      </c>
      <c r="AO83">
        <f t="shared" si="36"/>
        <v>0</v>
      </c>
      <c r="AP83">
        <f t="shared" si="36"/>
        <v>-4.0221135697629086E-10</v>
      </c>
      <c r="AQ83">
        <f t="shared" si="36"/>
        <v>-8.6455417841470257E-5</v>
      </c>
      <c r="AR83">
        <f t="shared" si="36"/>
        <v>-8.6455820052827237E-5</v>
      </c>
      <c r="AS83">
        <f t="shared" si="36"/>
        <v>-3.802170833550638E-5</v>
      </c>
      <c r="AT83">
        <f t="shared" si="36"/>
        <v>-2.4860682452544291E-5</v>
      </c>
      <c r="AU83">
        <f t="shared" si="23"/>
        <v>-1.493382108408779E-4</v>
      </c>
      <c r="AW83">
        <v>80</v>
      </c>
      <c r="AX83">
        <f>IF(Z83&gt;0, (R83*SUMPRODUCT(K83:$K$98, X83:$X$98)-K83*$AZ$3)/Z83, 0)</f>
        <v>-9855853.5403348245</v>
      </c>
    </row>
    <row r="84" spans="2:50" x14ac:dyDescent="0.25">
      <c r="E84">
        <v>2084</v>
      </c>
      <c r="F84" s="5">
        <f>EconomicRates!C124</f>
        <v>3.5571999999999999E-2</v>
      </c>
      <c r="G84" s="5">
        <f>EconomicRates!D124</f>
        <v>7.0000000000000007E-2</v>
      </c>
      <c r="H84" s="5">
        <f t="shared" si="37"/>
        <v>0.12000000000000001</v>
      </c>
      <c r="I84" s="5">
        <f t="shared" si="38"/>
        <v>1.1200000000000001</v>
      </c>
      <c r="J84">
        <f t="shared" si="39"/>
        <v>0.89285714285714279</v>
      </c>
      <c r="K84">
        <f t="shared" si="47"/>
        <v>1.031193492597954E-4</v>
      </c>
      <c r="L84" s="2">
        <v>81</v>
      </c>
      <c r="M84" s="6">
        <v>0.75308980400000003</v>
      </c>
      <c r="Q84" s="4">
        <f t="shared" si="48"/>
        <v>12.5</v>
      </c>
      <c r="R84">
        <f t="shared" si="28"/>
        <v>1000000</v>
      </c>
      <c r="S84">
        <f t="shared" si="29"/>
        <v>-37145449.547974452</v>
      </c>
      <c r="U84">
        <f t="shared" si="40"/>
        <v>0.75308980400000003</v>
      </c>
      <c r="V84">
        <f t="shared" si="41"/>
        <v>0.01</v>
      </c>
      <c r="W84">
        <f t="shared" si="42"/>
        <v>2.7860321896314337E-7</v>
      </c>
      <c r="X84">
        <f t="shared" si="43"/>
        <v>2.0981324356272272E-7</v>
      </c>
      <c r="Y84">
        <f t="shared" si="44"/>
        <v>2.7860321896314337E-9</v>
      </c>
      <c r="Z84">
        <f t="shared" si="45"/>
        <v>6.600394321078921E-8</v>
      </c>
      <c r="AB84">
        <f t="shared" si="46"/>
        <v>-2.7458725219665747</v>
      </c>
      <c r="AC84">
        <f t="shared" si="30"/>
        <v>-2.4517461425037417</v>
      </c>
      <c r="AE84">
        <f t="shared" si="31"/>
        <v>0</v>
      </c>
      <c r="AF84">
        <f t="shared" si="32"/>
        <v>0</v>
      </c>
      <c r="AG84">
        <f t="shared" si="32"/>
        <v>-8.2504929013486513E-7</v>
      </c>
      <c r="AH84">
        <f t="shared" si="33"/>
        <v>-0.20981324356272271</v>
      </c>
      <c r="AI84">
        <f t="shared" si="34"/>
        <v>-0.20981406861201285</v>
      </c>
      <c r="AJ84">
        <f t="shared" si="35"/>
        <v>-0.29412637946283304</v>
      </c>
      <c r="AK84">
        <f t="shared" si="49"/>
        <v>-0.19221107653766026</v>
      </c>
      <c r="AL84">
        <f t="shared" si="26"/>
        <v>-0.69615152461250618</v>
      </c>
      <c r="AN84">
        <f t="shared" si="36"/>
        <v>0</v>
      </c>
      <c r="AO84">
        <f t="shared" si="36"/>
        <v>0</v>
      </c>
      <c r="AP84">
        <f t="shared" si="36"/>
        <v>-8.5078545905963425E-11</v>
      </c>
      <c r="AQ84">
        <f t="shared" si="36"/>
        <v>-2.1635805142274922E-5</v>
      </c>
      <c r="AR84">
        <f t="shared" si="36"/>
        <v>-2.1635890220820829E-5</v>
      </c>
      <c r="AS84">
        <f t="shared" si="36"/>
        <v>-3.0330120850346995E-5</v>
      </c>
      <c r="AT84">
        <f t="shared" si="36"/>
        <v>-1.9820681133088252E-5</v>
      </c>
      <c r="AU84">
        <f t="shared" si="23"/>
        <v>-7.1786692204256079E-5</v>
      </c>
      <c r="AW84">
        <v>81</v>
      </c>
      <c r="AX84">
        <f>IF(Z84&gt;0, (R84*SUMPRODUCT(K84:$K$98, X84:$X$98)-K84*$AZ$3)/Z84, 0)</f>
        <v>-37145449.547974452</v>
      </c>
    </row>
    <row r="85" spans="2:50" x14ac:dyDescent="0.25">
      <c r="E85">
        <v>2085</v>
      </c>
      <c r="F85" s="5">
        <f>EconomicRates!C125</f>
        <v>3.5571999999999999E-2</v>
      </c>
      <c r="G85" s="5">
        <f>EconomicRates!D125</f>
        <v>7.0000000000000007E-2</v>
      </c>
      <c r="H85" s="5">
        <f t="shared" si="37"/>
        <v>0.12000000000000001</v>
      </c>
      <c r="I85" s="5">
        <f t="shared" si="38"/>
        <v>1.1200000000000001</v>
      </c>
      <c r="J85">
        <f t="shared" si="39"/>
        <v>0.89285714285714279</v>
      </c>
      <c r="K85">
        <f t="shared" si="47"/>
        <v>9.207084755338875E-5</v>
      </c>
      <c r="L85" s="2">
        <v>82</v>
      </c>
      <c r="M85" s="6">
        <v>0.78453892300000005</v>
      </c>
      <c r="Q85" s="4">
        <f t="shared" si="48"/>
        <v>12.5</v>
      </c>
      <c r="R85">
        <f t="shared" si="28"/>
        <v>1000000</v>
      </c>
      <c r="S85">
        <f t="shared" si="29"/>
        <v>-161421635.78277764</v>
      </c>
      <c r="U85">
        <f t="shared" si="40"/>
        <v>0.78453892300000005</v>
      </c>
      <c r="V85">
        <f t="shared" si="41"/>
        <v>0.01</v>
      </c>
      <c r="W85">
        <f t="shared" si="42"/>
        <v>6.600394321078921E-8</v>
      </c>
      <c r="X85">
        <f t="shared" si="43"/>
        <v>5.1782662520345733E-8</v>
      </c>
      <c r="Y85">
        <f t="shared" si="44"/>
        <v>6.6003943210789212E-10</v>
      </c>
      <c r="Z85">
        <f t="shared" si="45"/>
        <v>1.3561241258335585E-8</v>
      </c>
      <c r="AB85">
        <f t="shared" si="46"/>
        <v>-2.4517461425037417</v>
      </c>
      <c r="AC85">
        <f t="shared" si="30"/>
        <v>-2.1890777471654239</v>
      </c>
      <c r="AE85">
        <f t="shared" si="31"/>
        <v>0</v>
      </c>
      <c r="AF85">
        <f t="shared" si="32"/>
        <v>0</v>
      </c>
      <c r="AG85">
        <f t="shared" si="32"/>
        <v>-1.6951551572919482E-7</v>
      </c>
      <c r="AH85">
        <f t="shared" si="33"/>
        <v>-5.1782662520345732E-2</v>
      </c>
      <c r="AI85">
        <f t="shared" si="34"/>
        <v>-5.178283203586146E-2</v>
      </c>
      <c r="AJ85">
        <f t="shared" si="35"/>
        <v>-0.26266839533831776</v>
      </c>
      <c r="AK85">
        <f t="shared" si="49"/>
        <v>-0.17162222997526194</v>
      </c>
      <c r="AL85">
        <f t="shared" si="26"/>
        <v>-0.48607345734944118</v>
      </c>
      <c r="AN85">
        <f t="shared" si="36"/>
        <v>0</v>
      </c>
      <c r="AO85">
        <f t="shared" si="36"/>
        <v>0</v>
      </c>
      <c r="AP85">
        <f t="shared" si="36"/>
        <v>-1.5607437206636769E-11</v>
      </c>
      <c r="AQ85">
        <f t="shared" si="36"/>
        <v>-4.767673626819329E-6</v>
      </c>
      <c r="AR85">
        <f t="shared" si="36"/>
        <v>-4.7676892342565356E-6</v>
      </c>
      <c r="AS85">
        <f t="shared" si="36"/>
        <v>-2.4184101784287502E-5</v>
      </c>
      <c r="AT85">
        <f t="shared" si="36"/>
        <v>-1.5801404172824969E-5</v>
      </c>
      <c r="AU85">
        <f t="shared" si="23"/>
        <v>-4.4753195191369005E-5</v>
      </c>
      <c r="AW85">
        <v>82</v>
      </c>
      <c r="AX85">
        <f>IF(Z85&gt;0, (R85*SUMPRODUCT(K85:$K$98, X85:$X$98)-K85*$AZ$3)/Z85, 0)</f>
        <v>-161421635.78277764</v>
      </c>
    </row>
    <row r="86" spans="2:50" x14ac:dyDescent="0.25">
      <c r="E86">
        <v>2086</v>
      </c>
      <c r="F86" s="5">
        <f>EconomicRates!C126</f>
        <v>3.5571999999999999E-2</v>
      </c>
      <c r="G86" s="5">
        <f>EconomicRates!D126</f>
        <v>7.0000000000000007E-2</v>
      </c>
      <c r="H86" s="5">
        <f t="shared" si="37"/>
        <v>0.12000000000000001</v>
      </c>
      <c r="I86" s="5">
        <f t="shared" si="38"/>
        <v>1.1200000000000001</v>
      </c>
      <c r="J86">
        <f t="shared" si="39"/>
        <v>0.89285714285714279</v>
      </c>
      <c r="K86">
        <f t="shared" si="47"/>
        <v>8.2206113886954235E-5</v>
      </c>
      <c r="L86" s="2">
        <v>83</v>
      </c>
      <c r="M86" s="6">
        <v>0.81598695700000001</v>
      </c>
      <c r="Q86" s="4">
        <f t="shared" si="48"/>
        <v>12.5</v>
      </c>
      <c r="R86">
        <f t="shared" si="28"/>
        <v>1000000</v>
      </c>
      <c r="S86">
        <f t="shared" si="29"/>
        <v>-828252660.93185639</v>
      </c>
      <c r="U86">
        <f t="shared" si="40"/>
        <v>0.81598695700000001</v>
      </c>
      <c r="V86">
        <f t="shared" si="41"/>
        <v>0.01</v>
      </c>
      <c r="W86">
        <f t="shared" si="42"/>
        <v>1.3561241258335585E-8</v>
      </c>
      <c r="X86">
        <f t="shared" si="43"/>
        <v>1.1065795987532104E-8</v>
      </c>
      <c r="Y86">
        <f t="shared" si="44"/>
        <v>1.3561241258335585E-10</v>
      </c>
      <c r="Z86">
        <f t="shared" si="45"/>
        <v>2.3598328582201249E-9</v>
      </c>
      <c r="AB86">
        <f t="shared" si="46"/>
        <v>-2.1890777471654239</v>
      </c>
      <c r="AC86">
        <f t="shared" si="30"/>
        <v>-1.9545378441752466</v>
      </c>
      <c r="AE86">
        <f t="shared" si="31"/>
        <v>0</v>
      </c>
      <c r="AF86">
        <f t="shared" si="32"/>
        <v>0</v>
      </c>
      <c r="AG86">
        <f t="shared" si="32"/>
        <v>-2.9497910727751562E-8</v>
      </c>
      <c r="AH86">
        <f t="shared" si="33"/>
        <v>-1.1065795987532104E-2</v>
      </c>
      <c r="AI86">
        <f t="shared" si="34"/>
        <v>-1.1065825485442831E-2</v>
      </c>
      <c r="AJ86">
        <f t="shared" si="35"/>
        <v>-0.23453990299017735</v>
      </c>
      <c r="AK86">
        <f t="shared" si="49"/>
        <v>-0.15323544230157968</v>
      </c>
      <c r="AL86">
        <f t="shared" si="26"/>
        <v>-0.39884117077719983</v>
      </c>
      <c r="AN86">
        <f t="shared" si="36"/>
        <v>0</v>
      </c>
      <c r="AO86">
        <f t="shared" si="36"/>
        <v>0</v>
      </c>
      <c r="AP86">
        <f t="shared" si="36"/>
        <v>-2.424908608712754E-12</v>
      </c>
      <c r="AQ86">
        <f t="shared" si="36"/>
        <v>-9.0967608520086541E-7</v>
      </c>
      <c r="AR86">
        <f t="shared" si="36"/>
        <v>-9.0967851010947406E-7</v>
      </c>
      <c r="AS86">
        <f t="shared" si="36"/>
        <v>-1.9280613976245718E-5</v>
      </c>
      <c r="AT86">
        <f t="shared" si="36"/>
        <v>-1.2596890221361463E-5</v>
      </c>
      <c r="AU86">
        <f t="shared" si="23"/>
        <v>-3.2787182707716655E-5</v>
      </c>
      <c r="AW86">
        <v>83</v>
      </c>
      <c r="AX86">
        <f>IF(Z86&gt;0, (R86*SUMPRODUCT(K86:$K$98, X86:$X$98)-K86*$AZ$3)/Z86, 0)</f>
        <v>-828252660.93185639</v>
      </c>
    </row>
    <row r="87" spans="2:50" x14ac:dyDescent="0.25">
      <c r="E87">
        <v>2087</v>
      </c>
      <c r="F87" s="5">
        <f>EconomicRates!C127</f>
        <v>3.5571999999999999E-2</v>
      </c>
      <c r="G87" s="5">
        <f>EconomicRates!D127</f>
        <v>7.0000000000000007E-2</v>
      </c>
      <c r="H87" s="5">
        <f t="shared" si="37"/>
        <v>0.12000000000000001</v>
      </c>
      <c r="I87" s="5">
        <f t="shared" si="38"/>
        <v>1.1200000000000001</v>
      </c>
      <c r="J87">
        <f t="shared" si="39"/>
        <v>0.89285714285714279</v>
      </c>
      <c r="K87">
        <f t="shared" si="47"/>
        <v>7.3398315970494849E-5</v>
      </c>
      <c r="L87" s="2">
        <v>84</v>
      </c>
      <c r="M87" s="6">
        <v>0.84743607600000004</v>
      </c>
      <c r="Q87" s="4">
        <f t="shared" si="48"/>
        <v>12.5</v>
      </c>
      <c r="R87">
        <f t="shared" si="28"/>
        <v>1000000</v>
      </c>
      <c r="S87">
        <f t="shared" si="29"/>
        <v>-5187228438.9528971</v>
      </c>
      <c r="U87">
        <f t="shared" si="40"/>
        <v>0.84743607600000004</v>
      </c>
      <c r="V87">
        <f t="shared" si="41"/>
        <v>0.01</v>
      </c>
      <c r="W87">
        <f t="shared" si="42"/>
        <v>2.3598328582201249E-9</v>
      </c>
      <c r="X87">
        <f t="shared" si="43"/>
        <v>1.9998074973859273E-9</v>
      </c>
      <c r="Y87">
        <f t="shared" si="44"/>
        <v>2.359832858220125E-11</v>
      </c>
      <c r="Z87">
        <f t="shared" si="45"/>
        <v>3.3642703225199637E-10</v>
      </c>
      <c r="AB87">
        <f t="shared" si="46"/>
        <v>-1.9545378441752466</v>
      </c>
      <c r="AC87">
        <f t="shared" si="30"/>
        <v>-1.745123869330079</v>
      </c>
      <c r="AE87">
        <f t="shared" si="31"/>
        <v>0</v>
      </c>
      <c r="AF87">
        <f t="shared" si="32"/>
        <v>0</v>
      </c>
      <c r="AG87">
        <f t="shared" si="32"/>
        <v>-4.2053379031499547E-9</v>
      </c>
      <c r="AH87">
        <f t="shared" si="33"/>
        <v>-1.9998074973859273E-3</v>
      </c>
      <c r="AI87">
        <f t="shared" si="34"/>
        <v>-1.9998117027238303E-3</v>
      </c>
      <c r="AJ87">
        <f t="shared" si="35"/>
        <v>-0.20941397484516755</v>
      </c>
      <c r="AK87">
        <f t="shared" si="49"/>
        <v>-0.13681764909226726</v>
      </c>
      <c r="AL87">
        <f t="shared" si="26"/>
        <v>-0.34823143564015868</v>
      </c>
      <c r="AN87">
        <f t="shared" si="36"/>
        <v>0</v>
      </c>
      <c r="AO87">
        <f t="shared" si="36"/>
        <v>0</v>
      </c>
      <c r="AP87">
        <f t="shared" si="36"/>
        <v>-3.0866472017809862E-13</v>
      </c>
      <c r="AQ87">
        <f t="shared" si="36"/>
        <v>-1.4678250257329685E-7</v>
      </c>
      <c r="AR87">
        <f t="shared" si="36"/>
        <v>-1.46782811238017E-7</v>
      </c>
      <c r="AS87">
        <f t="shared" si="36"/>
        <v>-1.5370633094322867E-5</v>
      </c>
      <c r="AT87">
        <f t="shared" si="36"/>
        <v>-1.004218503841452E-5</v>
      </c>
      <c r="AU87">
        <f t="shared" si="23"/>
        <v>-2.5559600943975409E-5</v>
      </c>
      <c r="AW87">
        <v>84</v>
      </c>
      <c r="AX87">
        <f>IF(Z87&gt;0, (R87*SUMPRODUCT(K87:$K$98, X87:$X$98)-K87*$AZ$3)/Z87, 0)</f>
        <v>-5187228438.9528971</v>
      </c>
    </row>
    <row r="88" spans="2:50" x14ac:dyDescent="0.25">
      <c r="B88" s="6"/>
      <c r="E88">
        <v>2088</v>
      </c>
      <c r="F88" s="5">
        <f>EconomicRates!C128</f>
        <v>3.5571999999999999E-2</v>
      </c>
      <c r="G88" s="5">
        <f>EconomicRates!D128</f>
        <v>7.0000000000000007E-2</v>
      </c>
      <c r="H88" s="5">
        <f t="shared" si="37"/>
        <v>0.12000000000000001</v>
      </c>
      <c r="I88" s="5">
        <f t="shared" si="38"/>
        <v>1.1200000000000001</v>
      </c>
      <c r="J88">
        <f t="shared" si="39"/>
        <v>0.89285714285714279</v>
      </c>
      <c r="K88">
        <f t="shared" si="47"/>
        <v>6.5534210687941824E-5</v>
      </c>
      <c r="L88" s="2">
        <v>85</v>
      </c>
      <c r="M88" s="6">
        <v>0.87888519499999995</v>
      </c>
      <c r="Q88" s="4">
        <f t="shared" si="48"/>
        <v>12.5</v>
      </c>
      <c r="R88">
        <f t="shared" si="28"/>
        <v>1000000</v>
      </c>
      <c r="S88">
        <f t="shared" si="29"/>
        <v>-41681703406.085548</v>
      </c>
      <c r="U88">
        <f t="shared" si="40"/>
        <v>0.87888519499999995</v>
      </c>
      <c r="V88">
        <f t="shared" si="41"/>
        <v>0.01</v>
      </c>
      <c r="W88">
        <f t="shared" si="42"/>
        <v>3.3642703225199637E-10</v>
      </c>
      <c r="X88">
        <f t="shared" si="43"/>
        <v>2.956807378440671E-10</v>
      </c>
      <c r="Y88">
        <f t="shared" si="44"/>
        <v>3.3642703225199638E-12</v>
      </c>
      <c r="Z88">
        <f t="shared" si="45"/>
        <v>3.7382024085409309E-11</v>
      </c>
      <c r="AB88">
        <f t="shared" si="46"/>
        <v>-1.745123869330079</v>
      </c>
      <c r="AC88">
        <f t="shared" si="30"/>
        <v>-1.5581464406471772</v>
      </c>
      <c r="AE88">
        <f t="shared" si="31"/>
        <v>0</v>
      </c>
      <c r="AF88">
        <f t="shared" si="32"/>
        <v>0</v>
      </c>
      <c r="AG88">
        <f t="shared" si="32"/>
        <v>-4.6727530106761639E-10</v>
      </c>
      <c r="AH88">
        <f t="shared" si="33"/>
        <v>-2.9568073784406708E-4</v>
      </c>
      <c r="AI88">
        <f t="shared" si="34"/>
        <v>-2.9568120511936816E-4</v>
      </c>
      <c r="AJ88">
        <f t="shared" si="35"/>
        <v>-0.18697742868290179</v>
      </c>
      <c r="AK88">
        <f t="shared" si="49"/>
        <v>-0.12215867085310554</v>
      </c>
      <c r="AL88">
        <f t="shared" si="26"/>
        <v>-0.30943178074112671</v>
      </c>
      <c r="AN88">
        <f t="shared" si="36"/>
        <v>0</v>
      </c>
      <c r="AO88">
        <f t="shared" si="36"/>
        <v>0</v>
      </c>
      <c r="AP88">
        <f t="shared" si="36"/>
        <v>-3.0622518029436617E-14</v>
      </c>
      <c r="AQ88">
        <f t="shared" si="36"/>
        <v>-1.9377203770239184E-8</v>
      </c>
      <c r="AR88">
        <f t="shared" si="36"/>
        <v>-1.9377234392757217E-8</v>
      </c>
      <c r="AS88">
        <f t="shared" si="36"/>
        <v>-1.2253418205194903E-5</v>
      </c>
      <c r="AT88">
        <f t="shared" si="36"/>
        <v>-8.0055720730463563E-6</v>
      </c>
      <c r="AU88">
        <f t="shared" si="23"/>
        <v>-2.0278367512634018E-5</v>
      </c>
      <c r="AW88">
        <v>85</v>
      </c>
      <c r="AX88">
        <f>IF(Z88&gt;0, (R88*SUMPRODUCT(K88:$K$98, X88:$X$98)-K88*$AZ$3)/Z88, 0)</f>
        <v>-41681703406.085548</v>
      </c>
    </row>
    <row r="89" spans="2:50" x14ac:dyDescent="0.25">
      <c r="B89" s="6"/>
      <c r="E89">
        <v>2089</v>
      </c>
      <c r="F89" s="5">
        <f>EconomicRates!C129</f>
        <v>3.5571999999999999E-2</v>
      </c>
      <c r="G89" s="5">
        <f>EconomicRates!D129</f>
        <v>7.0000000000000007E-2</v>
      </c>
      <c r="H89" s="5">
        <f t="shared" si="37"/>
        <v>0.12000000000000001</v>
      </c>
      <c r="I89" s="5">
        <f t="shared" si="38"/>
        <v>1.1200000000000001</v>
      </c>
      <c r="J89">
        <f t="shared" si="39"/>
        <v>0.89285714285714279</v>
      </c>
      <c r="K89">
        <f t="shared" si="47"/>
        <v>5.851268811423377E-5</v>
      </c>
      <c r="L89" s="2">
        <v>86</v>
      </c>
      <c r="M89" s="6">
        <v>1</v>
      </c>
      <c r="Q89" s="4">
        <f t="shared" si="48"/>
        <v>12.5</v>
      </c>
      <c r="R89">
        <f t="shared" si="28"/>
        <v>1000000</v>
      </c>
      <c r="S89">
        <f t="shared" si="29"/>
        <v>0</v>
      </c>
      <c r="U89">
        <f t="shared" si="40"/>
        <v>1</v>
      </c>
      <c r="V89">
        <f t="shared" si="41"/>
        <v>0.01</v>
      </c>
      <c r="W89">
        <f t="shared" si="42"/>
        <v>3.7382024085409309E-11</v>
      </c>
      <c r="X89">
        <f t="shared" si="43"/>
        <v>3.7382024085409309E-11</v>
      </c>
      <c r="Y89">
        <f t="shared" si="44"/>
        <v>3.7382024085409309E-13</v>
      </c>
      <c r="Z89">
        <f t="shared" si="45"/>
        <v>0</v>
      </c>
      <c r="AB89">
        <f t="shared" si="46"/>
        <v>-1.5581464406471772</v>
      </c>
      <c r="AC89">
        <f t="shared" si="30"/>
        <v>0</v>
      </c>
      <c r="AE89">
        <f t="shared" si="31"/>
        <v>0</v>
      </c>
      <c r="AF89">
        <f t="shared" si="32"/>
        <v>0</v>
      </c>
      <c r="AG89">
        <f t="shared" si="32"/>
        <v>0</v>
      </c>
      <c r="AH89">
        <f t="shared" si="33"/>
        <v>-3.7382024085409308E-5</v>
      </c>
      <c r="AI89">
        <f t="shared" si="34"/>
        <v>-3.7382024085409308E-5</v>
      </c>
      <c r="AJ89">
        <f t="shared" si="35"/>
        <v>-1.5581464406471772</v>
      </c>
      <c r="AK89">
        <f t="shared" si="49"/>
        <v>-0.10907025084530242</v>
      </c>
      <c r="AL89">
        <f t="shared" si="26"/>
        <v>-1.6672540735165651</v>
      </c>
      <c r="AN89">
        <f t="shared" si="36"/>
        <v>0</v>
      </c>
      <c r="AO89">
        <f t="shared" si="36"/>
        <v>0</v>
      </c>
      <c r="AP89">
        <f t="shared" si="36"/>
        <v>0</v>
      </c>
      <c r="AQ89">
        <f t="shared" si="36"/>
        <v>-2.1873227163883296E-9</v>
      </c>
      <c r="AR89">
        <f t="shared" si="36"/>
        <v>-2.1873227163883296E-9</v>
      </c>
      <c r="AS89">
        <f t="shared" si="36"/>
        <v>-9.117133671789174E-5</v>
      </c>
      <c r="AT89">
        <f t="shared" si="36"/>
        <v>-6.3819935702524228E-6</v>
      </c>
      <c r="AU89">
        <f t="shared" si="23"/>
        <v>-9.7555517610860556E-5</v>
      </c>
      <c r="AW89">
        <v>86</v>
      </c>
      <c r="AX89">
        <f>IF(Z89&gt;0, (R89*SUMPRODUCT(K89:$K$98, X89:$X$98)-K89*$AZ$3)/Z89, 0)</f>
        <v>0</v>
      </c>
    </row>
    <row r="90" spans="2:50" x14ac:dyDescent="0.25">
      <c r="B90" s="6"/>
      <c r="F90" s="5">
        <f>EconomicRates!C130</f>
        <v>3.5571999999999999E-2</v>
      </c>
      <c r="G90" s="5">
        <f>EconomicRates!D130</f>
        <v>7.0000000000000007E-2</v>
      </c>
      <c r="H90" s="5"/>
      <c r="I90" s="5"/>
      <c r="Q90" s="4"/>
      <c r="AX90">
        <f>IF(Z90&gt;0, (R90*SUMPRODUCT(K90:$K$98, X90:$X$98)-K90*$AZ$3)/Z90, 0)</f>
        <v>0</v>
      </c>
    </row>
    <row r="91" spans="2:50" x14ac:dyDescent="0.25">
      <c r="B91" s="6"/>
      <c r="F91" s="5">
        <f>EconomicRates!C131</f>
        <v>3.5571999999999999E-2</v>
      </c>
      <c r="G91" s="5">
        <f>EconomicRates!D131</f>
        <v>7.0000000000000007E-2</v>
      </c>
      <c r="H91" s="5"/>
      <c r="I91" s="5"/>
      <c r="Q91" s="4"/>
      <c r="AN91" s="8">
        <f t="shared" ref="AN91:AU91" si="50">SUM(AN3:AN89)</f>
        <v>38483.329395463057</v>
      </c>
      <c r="AO91" s="8">
        <f t="shared" si="50"/>
        <v>-3848.3329395463061</v>
      </c>
      <c r="AP91" s="8">
        <f t="shared" si="50"/>
        <v>-181.61256598347592</v>
      </c>
      <c r="AQ91" s="8">
        <f t="shared" si="50"/>
        <v>-23776.077347314393</v>
      </c>
      <c r="AR91" s="8">
        <f t="shared" si="50"/>
        <v>10677.306542618866</v>
      </c>
      <c r="AS91" s="8">
        <f t="shared" si="50"/>
        <v>-1875.8238467994997</v>
      </c>
      <c r="AT91" s="8">
        <f t="shared" si="50"/>
        <v>1094.2305772997072</v>
      </c>
      <c r="AU91" s="8">
        <f t="shared" si="50"/>
        <v>9895.7132731190668</v>
      </c>
      <c r="AX91">
        <f>IF(Z91&gt;0, (R91*SUMPRODUCT(K91:$K$98, X91:$X$98)-K91*$AZ$3)/Z91, 0)</f>
        <v>0</v>
      </c>
    </row>
    <row r="92" spans="2:50" x14ac:dyDescent="0.25">
      <c r="B92" s="6"/>
      <c r="F92" s="5">
        <f>EconomicRates!C132</f>
        <v>3.5571999999999999E-2</v>
      </c>
      <c r="G92" s="5">
        <f>EconomicRates!D132</f>
        <v>7.0000000000000007E-2</v>
      </c>
      <c r="H92" s="5"/>
      <c r="I92" s="5"/>
      <c r="Q92" s="4"/>
      <c r="AX92">
        <f>IF(Z92&gt;0, (R92*SUMPRODUCT(K92:$K$98, X92:$X$98)-K92*$AZ$3)/Z92, 0)</f>
        <v>0</v>
      </c>
    </row>
    <row r="93" spans="2:50" x14ac:dyDescent="0.25">
      <c r="B93" s="6"/>
      <c r="F93" s="5">
        <f>EconomicRates!C133</f>
        <v>3.5571999999999999E-2</v>
      </c>
      <c r="G93" s="5">
        <f>EconomicRates!D133</f>
        <v>7.0000000000000007E-2</v>
      </c>
      <c r="H93" s="5"/>
      <c r="I93" s="5"/>
      <c r="Q93" s="4"/>
      <c r="AX93">
        <f>IF(Z93&gt;0, (R93*SUMPRODUCT(K93:$K$98, X93:$X$98)-K93*$AZ$3)/Z93, 0)</f>
        <v>0</v>
      </c>
    </row>
    <row r="94" spans="2:50" x14ac:dyDescent="0.25">
      <c r="B94" s="6"/>
      <c r="F94" s="5">
        <f>EconomicRates!C134</f>
        <v>3.5571999999999999E-2</v>
      </c>
      <c r="G94" s="5">
        <f>EconomicRates!D134</f>
        <v>7.0000000000000007E-2</v>
      </c>
      <c r="H94" s="5"/>
      <c r="I94" s="5"/>
      <c r="Q94" s="4"/>
      <c r="AX94">
        <f>IF(Z94&gt;0, (R94*SUMPRODUCT(K94:$K$98, X94:$X$98)-K94*$AZ$3)/Z94, 0)</f>
        <v>0</v>
      </c>
    </row>
    <row r="95" spans="2:50" x14ac:dyDescent="0.25">
      <c r="B95" s="6"/>
      <c r="F95" s="5">
        <f>EconomicRates!C135</f>
        <v>3.5571999999999999E-2</v>
      </c>
      <c r="G95" s="5">
        <f>EconomicRates!D135</f>
        <v>7.0000000000000007E-2</v>
      </c>
      <c r="H95" s="5"/>
      <c r="I95" s="5"/>
      <c r="Q95" s="4"/>
      <c r="AX95">
        <f>IF(Z95&gt;0, (R95*SUMPRODUCT(K95:$K$98, X95:$X$98)-K95*$AZ$3)/Z95, 0)</f>
        <v>0</v>
      </c>
    </row>
    <row r="96" spans="2:50" x14ac:dyDescent="0.25">
      <c r="B96" s="6"/>
      <c r="F96" s="5">
        <f>EconomicRates!C136</f>
        <v>3.5571999999999999E-2</v>
      </c>
      <c r="G96" s="5">
        <f>EconomicRates!D136</f>
        <v>7.0000000000000007E-2</v>
      </c>
      <c r="H96" s="5"/>
      <c r="I96" s="5"/>
      <c r="Q96" s="4"/>
      <c r="AX96">
        <f>IF(Z96&gt;0, (R96*SUMPRODUCT(K96:$K$98, X96:$X$98)-K96*$AZ$3)/Z96, 0)</f>
        <v>0</v>
      </c>
    </row>
    <row r="97" spans="2:50" x14ac:dyDescent="0.25">
      <c r="B97" s="6"/>
      <c r="F97" s="5">
        <f>EconomicRates!C137</f>
        <v>3.5571999999999999E-2</v>
      </c>
      <c r="G97" s="5">
        <f>EconomicRates!D137</f>
        <v>7.0000000000000007E-2</v>
      </c>
      <c r="H97" s="5"/>
      <c r="I97" s="5"/>
      <c r="Q97" s="4"/>
      <c r="AX97">
        <f>IF(Z97&gt;0, (R97*SUMPRODUCT(K97:$K$98, X97:$X$98)-K97*$AZ$3)/Z97, 0)</f>
        <v>0</v>
      </c>
    </row>
    <row r="98" spans="2:50" x14ac:dyDescent="0.25">
      <c r="B98" s="6"/>
      <c r="F98" s="5">
        <f>EconomicRates!C138</f>
        <v>3.5571999999999999E-2</v>
      </c>
      <c r="G98" s="5">
        <f>EconomicRates!D138</f>
        <v>7.0000000000000007E-2</v>
      </c>
      <c r="H98" s="5"/>
      <c r="I98" s="5"/>
      <c r="Q98" s="4"/>
    </row>
    <row r="99" spans="2:50" x14ac:dyDescent="0.25">
      <c r="B99" s="6"/>
    </row>
    <row r="100" spans="2:50" x14ac:dyDescent="0.25">
      <c r="B100" s="6"/>
    </row>
    <row r="101" spans="2:50" x14ac:dyDescent="0.25">
      <c r="B101" s="6"/>
    </row>
    <row r="102" spans="2:50" x14ac:dyDescent="0.25">
      <c r="B102" s="6"/>
    </row>
    <row r="103" spans="2:50" x14ac:dyDescent="0.25">
      <c r="B103" s="6"/>
    </row>
    <row r="104" spans="2:50" x14ac:dyDescent="0.25">
      <c r="B104" s="6"/>
    </row>
    <row r="105" spans="2:50" x14ac:dyDescent="0.25">
      <c r="B105" s="6"/>
    </row>
    <row r="106" spans="2:50" x14ac:dyDescent="0.25">
      <c r="B106" s="6"/>
    </row>
    <row r="107" spans="2:50" x14ac:dyDescent="0.25">
      <c r="B107" s="6"/>
    </row>
    <row r="108" spans="2:50" x14ac:dyDescent="0.25">
      <c r="B108" s="6"/>
    </row>
    <row r="109" spans="2:50" x14ac:dyDescent="0.25">
      <c r="B109" s="6"/>
    </row>
    <row r="110" spans="2:50" x14ac:dyDescent="0.25">
      <c r="B110" s="6"/>
    </row>
    <row r="111" spans="2:50" x14ac:dyDescent="0.25">
      <c r="B111" s="6"/>
    </row>
    <row r="112" spans="2:50" x14ac:dyDescent="0.25">
      <c r="B112" s="6"/>
    </row>
    <row r="113" spans="2:2" x14ac:dyDescent="0.25">
      <c r="B113" s="6"/>
    </row>
    <row r="114" spans="2:2" x14ac:dyDescent="0.25">
      <c r="B114" s="6"/>
    </row>
    <row r="115" spans="2:2" x14ac:dyDescent="0.25">
      <c r="B115" s="6"/>
    </row>
    <row r="116" spans="2:2" x14ac:dyDescent="0.25">
      <c r="B116" s="6"/>
    </row>
    <row r="117" spans="2:2" x14ac:dyDescent="0.25">
      <c r="B117" s="6"/>
    </row>
    <row r="118" spans="2:2" x14ac:dyDescent="0.25">
      <c r="B118" s="6"/>
    </row>
    <row r="119" spans="2:2" x14ac:dyDescent="0.25">
      <c r="B119" s="6"/>
    </row>
    <row r="120" spans="2:2" x14ac:dyDescent="0.25">
      <c r="B120" s="6"/>
    </row>
    <row r="121" spans="2:2" x14ac:dyDescent="0.25">
      <c r="B121" s="6"/>
    </row>
    <row r="122" spans="2:2" x14ac:dyDescent="0.25">
      <c r="B122" s="6"/>
    </row>
    <row r="123" spans="2:2" x14ac:dyDescent="0.25">
      <c r="B123" s="6"/>
    </row>
    <row r="124" spans="2:2" x14ac:dyDescent="0.25">
      <c r="B124" s="6"/>
    </row>
    <row r="125" spans="2:2" x14ac:dyDescent="0.25">
      <c r="B125" s="6"/>
    </row>
    <row r="126" spans="2:2" x14ac:dyDescent="0.25">
      <c r="B126" s="6"/>
    </row>
    <row r="127" spans="2:2" x14ac:dyDescent="0.25">
      <c r="B127" s="6"/>
    </row>
    <row r="128" spans="2:2" x14ac:dyDescent="0.25">
      <c r="B128" s="6"/>
    </row>
    <row r="129" spans="2:2" x14ac:dyDescent="0.25">
      <c r="B129" s="6"/>
    </row>
    <row r="130" spans="2:2" x14ac:dyDescent="0.25">
      <c r="B130" s="6"/>
    </row>
    <row r="131" spans="2:2" x14ac:dyDescent="0.25">
      <c r="B131" s="6"/>
    </row>
    <row r="132" spans="2:2" x14ac:dyDescent="0.25">
      <c r="B132" s="6"/>
    </row>
    <row r="133" spans="2:2" x14ac:dyDescent="0.25">
      <c r="B133" s="6"/>
    </row>
    <row r="134" spans="2:2" x14ac:dyDescent="0.25">
      <c r="B134" s="6"/>
    </row>
    <row r="135" spans="2:2" x14ac:dyDescent="0.25">
      <c r="B135" s="6"/>
    </row>
    <row r="136" spans="2:2" x14ac:dyDescent="0.25">
      <c r="B136" s="6"/>
    </row>
    <row r="137" spans="2:2" x14ac:dyDescent="0.25">
      <c r="B137" s="6"/>
    </row>
    <row r="138" spans="2:2" x14ac:dyDescent="0.25">
      <c r="B138" s="6"/>
    </row>
    <row r="139" spans="2:2" x14ac:dyDescent="0.25">
      <c r="B139" s="6"/>
    </row>
    <row r="140" spans="2:2" x14ac:dyDescent="0.25">
      <c r="B140" s="6"/>
    </row>
    <row r="141" spans="2:2" x14ac:dyDescent="0.25">
      <c r="B141" s="6"/>
    </row>
    <row r="142" spans="2:2" x14ac:dyDescent="0.25">
      <c r="B142" s="6"/>
    </row>
    <row r="143" spans="2:2" x14ac:dyDescent="0.25">
      <c r="B143" s="6"/>
    </row>
    <row r="144" spans="2:2" x14ac:dyDescent="0.25">
      <c r="B144" s="6"/>
    </row>
    <row r="145" spans="2:2" x14ac:dyDescent="0.25">
      <c r="B145" s="6"/>
    </row>
    <row r="146" spans="2:2" x14ac:dyDescent="0.25">
      <c r="B146" s="6"/>
    </row>
    <row r="147" spans="2:2" x14ac:dyDescent="0.25">
      <c r="B147" s="6"/>
    </row>
    <row r="148" spans="2:2" x14ac:dyDescent="0.25">
      <c r="B148" s="6"/>
    </row>
    <row r="149" spans="2:2" x14ac:dyDescent="0.25">
      <c r="B149" s="6"/>
    </row>
    <row r="150" spans="2:2" x14ac:dyDescent="0.25">
      <c r="B150" s="6"/>
    </row>
    <row r="151" spans="2:2" x14ac:dyDescent="0.25">
      <c r="B151" s="6"/>
    </row>
    <row r="152" spans="2:2" x14ac:dyDescent="0.25">
      <c r="B152" s="6"/>
    </row>
    <row r="153" spans="2:2" x14ac:dyDescent="0.25">
      <c r="B153" s="6"/>
    </row>
    <row r="154" spans="2:2" x14ac:dyDescent="0.25">
      <c r="B154" s="6"/>
    </row>
    <row r="155" spans="2:2" x14ac:dyDescent="0.25">
      <c r="B155" s="6"/>
    </row>
    <row r="156" spans="2:2" x14ac:dyDescent="0.25">
      <c r="B156" s="6"/>
    </row>
    <row r="157" spans="2:2" x14ac:dyDescent="0.25">
      <c r="B157" s="6"/>
    </row>
    <row r="158" spans="2:2" x14ac:dyDescent="0.25">
      <c r="B158" s="6"/>
    </row>
    <row r="159" spans="2:2" x14ac:dyDescent="0.25">
      <c r="B159" s="6"/>
    </row>
    <row r="160" spans="2:2" x14ac:dyDescent="0.25">
      <c r="B160" s="6"/>
    </row>
    <row r="161" spans="2:2" x14ac:dyDescent="0.25">
      <c r="B161" s="6"/>
    </row>
    <row r="162" spans="2:2" x14ac:dyDescent="0.25">
      <c r="B162" s="6"/>
    </row>
    <row r="163" spans="2:2" x14ac:dyDescent="0.25">
      <c r="B163" s="6"/>
    </row>
    <row r="164" spans="2:2" x14ac:dyDescent="0.25">
      <c r="B164" s="6"/>
    </row>
  </sheetData>
  <conditionalFormatting sqref="AN91:AU91">
    <cfRule type="cellIs" dxfId="6" priority="1" operator="lessThan">
      <formula>0</formula>
    </cfRule>
  </conditionalFormatting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B62748-CCA9-458F-8CEC-EB5FEB17DF10}">
  <dimension ref="A1:AZ164"/>
  <sheetViews>
    <sheetView workbookViewId="0">
      <selection activeCell="J53" sqref="J53"/>
    </sheetView>
  </sheetViews>
  <sheetFormatPr defaultRowHeight="15" x14ac:dyDescent="0.25"/>
  <cols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51" width="9.140625" bestFit="1" customWidth="1"/>
  </cols>
  <sheetData>
    <row r="1" spans="1:52" x14ac:dyDescent="0.25">
      <c r="A1" t="s">
        <v>43</v>
      </c>
      <c r="Q1" t="s">
        <v>1</v>
      </c>
      <c r="W1" t="s">
        <v>2</v>
      </c>
      <c r="AB1" t="s">
        <v>45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47</v>
      </c>
    </row>
    <row r="3" spans="1:52" x14ac:dyDescent="0.25">
      <c r="A3" t="s">
        <v>36</v>
      </c>
      <c r="C3" s="2">
        <f>'S.45.04.E'!C3*(1+C12)</f>
        <v>51227.638555940823</v>
      </c>
      <c r="K3">
        <v>1</v>
      </c>
      <c r="L3" s="2">
        <v>0</v>
      </c>
      <c r="O3">
        <f>$C$3</f>
        <v>51227.638555940823</v>
      </c>
      <c r="P3">
        <f>O3*C5</f>
        <v>5122.763855594083</v>
      </c>
      <c r="Q3" s="4">
        <f>B8</f>
        <v>100</v>
      </c>
      <c r="R3">
        <f t="shared" ref="R3:R66" si="0">$C$6</f>
        <v>1000000</v>
      </c>
      <c r="S3">
        <f t="shared" ref="S3:S66" si="1">AX3</f>
        <v>0</v>
      </c>
      <c r="W3">
        <v>1</v>
      </c>
      <c r="Z3">
        <v>1</v>
      </c>
      <c r="AC3">
        <f t="shared" ref="AC3:AC66" si="2">S3*Z3</f>
        <v>0</v>
      </c>
      <c r="AE3">
        <f t="shared" ref="AE3:AE66" si="3">$Z3*O3</f>
        <v>51227.638555940823</v>
      </c>
      <c r="AF3">
        <f t="shared" ref="AF3:AG34" si="4">-$Z3*P3</f>
        <v>-5122.763855594083</v>
      </c>
      <c r="AG3">
        <f t="shared" si="4"/>
        <v>-100</v>
      </c>
      <c r="AH3">
        <f t="shared" ref="AH3:AH66" si="5">-X3*R3</f>
        <v>0</v>
      </c>
      <c r="AI3">
        <f t="shared" ref="AI3:AI34" si="6">SUM(AE3:AH3)</f>
        <v>46004.874700346743</v>
      </c>
      <c r="AJ3">
        <f t="shared" ref="AJ3:AJ66" si="7">AB3-AC3</f>
        <v>0</v>
      </c>
      <c r="AL3">
        <f t="shared" ref="AL3:AL34" si="8">SUM(AI3:AK3)</f>
        <v>46004.874700346743</v>
      </c>
      <c r="AN3">
        <f t="shared" ref="AN3:AU34" si="9">AE3*$K3</f>
        <v>51227.638555940823</v>
      </c>
      <c r="AO3">
        <f t="shared" si="9"/>
        <v>-5122.763855594083</v>
      </c>
      <c r="AP3">
        <f t="shared" si="9"/>
        <v>-100</v>
      </c>
      <c r="AQ3">
        <f t="shared" si="9"/>
        <v>0</v>
      </c>
      <c r="AR3">
        <f t="shared" si="9"/>
        <v>46004.874700346743</v>
      </c>
      <c r="AS3">
        <f t="shared" si="9"/>
        <v>0</v>
      </c>
      <c r="AT3">
        <f t="shared" si="9"/>
        <v>0</v>
      </c>
      <c r="AU3">
        <f t="shared" si="9"/>
        <v>46004.874700346743</v>
      </c>
      <c r="AW3">
        <v>0</v>
      </c>
      <c r="AX3">
        <f>IF(Z3&gt;0, (R3*SUMPRODUCT(K3:$K$98, X3:$X$98)-K3*$AZ$3)/Z3, 0)</f>
        <v>0</v>
      </c>
      <c r="AZ3">
        <f>C6*ABS(SUMPRODUCT(X4:X79, K4:K79))/1</f>
        <v>31211.603812171197</v>
      </c>
    </row>
    <row r="4" spans="1:52" x14ac:dyDescent="0.25">
      <c r="A4" t="s">
        <v>14</v>
      </c>
      <c r="C4" t="s">
        <v>37</v>
      </c>
      <c r="E4">
        <v>2004</v>
      </c>
      <c r="F4" s="5">
        <f>EconomicRates!C44</f>
        <v>3.5571999999999999E-2</v>
      </c>
      <c r="G4" s="5">
        <f>EconomicRates!D44</f>
        <v>7.0000000000000007E-2</v>
      </c>
      <c r="H4" s="5">
        <f t="shared" ref="H4:H67" si="10">G4+$C$9</f>
        <v>0.12000000000000001</v>
      </c>
      <c r="I4" s="5">
        <f t="shared" ref="I4:I67" si="11">1+H4</f>
        <v>1.1200000000000001</v>
      </c>
      <c r="J4">
        <f t="shared" ref="J4:J67" si="12">1/I4</f>
        <v>0.89285714285714279</v>
      </c>
      <c r="K4">
        <f>J4</f>
        <v>0.89285714285714279</v>
      </c>
      <c r="L4" s="2">
        <v>1</v>
      </c>
      <c r="M4" s="6">
        <f t="array" ref="M4:M79">Mortalities!B21:B96</f>
        <v>2.9979999999999998E-3</v>
      </c>
      <c r="R4">
        <f t="shared" si="0"/>
        <v>1000000</v>
      </c>
      <c r="S4">
        <f t="shared" si="1"/>
        <v>3388.1394449524082</v>
      </c>
      <c r="U4">
        <f t="shared" ref="U4:U67" si="13">M4</f>
        <v>2.9979999999999998E-3</v>
      </c>
      <c r="V4">
        <f t="shared" ref="V4:V67" si="14">$C$10</f>
        <v>0.01</v>
      </c>
      <c r="W4">
        <f t="shared" ref="W4:W67" si="15">Z3</f>
        <v>1</v>
      </c>
      <c r="X4">
        <f t="shared" ref="X4:X67" si="16">U4*W4</f>
        <v>2.9979999999999998E-3</v>
      </c>
      <c r="Y4">
        <f t="shared" ref="Y4:Y67" si="17">V4*W4</f>
        <v>0.01</v>
      </c>
      <c r="Z4">
        <f t="shared" ref="Z4:Z67" si="18">MAX(0, W4-X4-Y4)</f>
        <v>0.98700200000000005</v>
      </c>
      <c r="AB4">
        <f t="shared" ref="AB4:AB67" si="19">AC3</f>
        <v>0</v>
      </c>
      <c r="AC4">
        <f t="shared" si="2"/>
        <v>3344.1004084469168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-2998</v>
      </c>
      <c r="AI4">
        <f t="shared" si="6"/>
        <v>-2998</v>
      </c>
      <c r="AJ4">
        <f t="shared" si="7"/>
        <v>-3344.1004084469168</v>
      </c>
      <c r="AK4">
        <f>G4*SUM(AB4, AE4:AF4)</f>
        <v>0</v>
      </c>
      <c r="AL4">
        <f t="shared" si="8"/>
        <v>-6342.1004084469168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-2676.7857142857142</v>
      </c>
      <c r="AR4">
        <f t="shared" si="9"/>
        <v>-2676.7857142857142</v>
      </c>
      <c r="AS4">
        <f t="shared" si="9"/>
        <v>-2985.8039361133183</v>
      </c>
      <c r="AT4">
        <f t="shared" si="9"/>
        <v>0</v>
      </c>
      <c r="AU4">
        <f t="shared" si="9"/>
        <v>-5662.5896503990325</v>
      </c>
      <c r="AW4">
        <v>1</v>
      </c>
      <c r="AX4">
        <f>IF(Z4&gt;0, (R4*SUMPRODUCT(K4:$K$98, X4:$X$98)-K4*$AZ$3)/Z4, 0)</f>
        <v>3388.1394449524082</v>
      </c>
    </row>
    <row r="5" spans="1:52" x14ac:dyDescent="0.25">
      <c r="C5" s="2">
        <f>'S.26.04.A'!C5</f>
        <v>0.1</v>
      </c>
      <c r="E5">
        <v>2005</v>
      </c>
      <c r="F5" s="5">
        <f>EconomicRates!C45</f>
        <v>3.5571999999999999E-2</v>
      </c>
      <c r="G5" s="5">
        <f>EconomicRates!D45</f>
        <v>7.0000000000000007E-2</v>
      </c>
      <c r="H5" s="5">
        <f t="shared" si="10"/>
        <v>0.12000000000000001</v>
      </c>
      <c r="I5" s="5">
        <f t="shared" si="11"/>
        <v>1.1200000000000001</v>
      </c>
      <c r="J5">
        <f t="shared" si="12"/>
        <v>0.89285714285714279</v>
      </c>
      <c r="K5">
        <f t="shared" ref="K5:K68" si="20">K4*J5</f>
        <v>0.79719387755102034</v>
      </c>
      <c r="L5" s="2">
        <v>2</v>
      </c>
      <c r="M5" s="6">
        <v>3.0469999999999998E-3</v>
      </c>
      <c r="Q5" s="4">
        <f t="shared" ref="Q5:Q68" si="21">$C$8</f>
        <v>12.5</v>
      </c>
      <c r="R5">
        <f t="shared" si="0"/>
        <v>1000000</v>
      </c>
      <c r="S5">
        <f t="shared" si="1"/>
        <v>3750.1554594549425</v>
      </c>
      <c r="U5">
        <f t="shared" si="13"/>
        <v>3.0469999999999998E-3</v>
      </c>
      <c r="V5">
        <f t="shared" si="14"/>
        <v>0.01</v>
      </c>
      <c r="W5">
        <f t="shared" si="15"/>
        <v>0.98700200000000005</v>
      </c>
      <c r="X5">
        <f t="shared" si="16"/>
        <v>3.007395094E-3</v>
      </c>
      <c r="Y5">
        <f t="shared" si="17"/>
        <v>9.8700200000000002E-3</v>
      </c>
      <c r="Z5">
        <f t="shared" si="18"/>
        <v>0.97412458490599996</v>
      </c>
      <c r="AB5">
        <f t="shared" si="19"/>
        <v>3344.1004084469168</v>
      </c>
      <c r="AC5">
        <f t="shared" si="2"/>
        <v>3653.1186302745155</v>
      </c>
      <c r="AE5">
        <f t="shared" si="3"/>
        <v>0</v>
      </c>
      <c r="AF5">
        <f t="shared" si="4"/>
        <v>0</v>
      </c>
      <c r="AG5">
        <f t="shared" si="4"/>
        <v>-12.176557311325</v>
      </c>
      <c r="AH5">
        <f t="shared" si="5"/>
        <v>-3007.395094</v>
      </c>
      <c r="AI5">
        <f t="shared" si="6"/>
        <v>-3019.5716513113248</v>
      </c>
      <c r="AJ5">
        <f t="shared" si="7"/>
        <v>-309.01822182759861</v>
      </c>
      <c r="AK5">
        <f>G5*SUM(AB5, AE5:AF5)</f>
        <v>234.0870285912842</v>
      </c>
      <c r="AL5">
        <f t="shared" si="8"/>
        <v>-3094.5028445476391</v>
      </c>
      <c r="AN5">
        <f t="shared" si="9"/>
        <v>0</v>
      </c>
      <c r="AO5">
        <f t="shared" si="9"/>
        <v>0</v>
      </c>
      <c r="AP5">
        <f t="shared" si="9"/>
        <v>-9.7070769382374031</v>
      </c>
      <c r="AQ5">
        <f t="shared" si="9"/>
        <v>-2397.4769563137752</v>
      </c>
      <c r="AR5">
        <f t="shared" si="9"/>
        <v>-2407.1840332520123</v>
      </c>
      <c r="AS5">
        <f t="shared" si="9"/>
        <v>-246.34743449266469</v>
      </c>
      <c r="AT5">
        <f t="shared" si="9"/>
        <v>186.61274600708242</v>
      </c>
      <c r="AU5">
        <f t="shared" si="9"/>
        <v>-2466.9187217375948</v>
      </c>
      <c r="AW5">
        <v>2</v>
      </c>
      <c r="AX5">
        <f>IF(Z5&gt;0, (R5*SUMPRODUCT(K5:$K$98, X5:$X$98)-K5*$AZ$3)/Z5, 0)</f>
        <v>3750.1554594549425</v>
      </c>
    </row>
    <row r="6" spans="1:52" x14ac:dyDescent="0.25">
      <c r="A6" t="s">
        <v>16</v>
      </c>
      <c r="C6" s="2">
        <f>'S.26.04.E'!C6</f>
        <v>1000000</v>
      </c>
      <c r="E6">
        <v>2006</v>
      </c>
      <c r="F6" s="5">
        <f>EconomicRates!C46</f>
        <v>3.5571999999999999E-2</v>
      </c>
      <c r="G6" s="5">
        <f>EconomicRates!D46</f>
        <v>7.0000000000000007E-2</v>
      </c>
      <c r="H6" s="5">
        <f t="shared" si="10"/>
        <v>0.12000000000000001</v>
      </c>
      <c r="I6" s="5">
        <f t="shared" si="11"/>
        <v>1.1200000000000001</v>
      </c>
      <c r="J6">
        <f t="shared" si="12"/>
        <v>0.89285714285714279</v>
      </c>
      <c r="K6">
        <f t="shared" si="20"/>
        <v>0.71178024781341098</v>
      </c>
      <c r="L6" s="2">
        <v>3</v>
      </c>
      <c r="M6" s="6">
        <v>3.104E-3</v>
      </c>
      <c r="Q6" s="4">
        <f t="shared" si="21"/>
        <v>12.5</v>
      </c>
      <c r="R6">
        <f t="shared" si="0"/>
        <v>1000000</v>
      </c>
      <c r="S6">
        <f t="shared" si="1"/>
        <v>4079.1581169509577</v>
      </c>
      <c r="U6">
        <f t="shared" si="13"/>
        <v>3.104E-3</v>
      </c>
      <c r="V6">
        <f t="shared" si="14"/>
        <v>0.01</v>
      </c>
      <c r="W6">
        <f t="shared" si="15"/>
        <v>0.97412458490599996</v>
      </c>
      <c r="X6">
        <f t="shared" si="16"/>
        <v>3.0236827115482237E-3</v>
      </c>
      <c r="Y6">
        <f t="shared" si="17"/>
        <v>9.7412458490600002E-3</v>
      </c>
      <c r="Z6">
        <f t="shared" si="18"/>
        <v>0.96135965634539178</v>
      </c>
      <c r="AB6">
        <f t="shared" si="19"/>
        <v>3653.1186302745155</v>
      </c>
      <c r="AC6">
        <f t="shared" si="2"/>
        <v>3921.538045490488</v>
      </c>
      <c r="AE6">
        <f t="shared" si="3"/>
        <v>0</v>
      </c>
      <c r="AF6">
        <f t="shared" si="4"/>
        <v>0</v>
      </c>
      <c r="AG6">
        <f t="shared" si="4"/>
        <v>-12.016995704317397</v>
      </c>
      <c r="AH6">
        <f t="shared" si="5"/>
        <v>-3023.6827115482238</v>
      </c>
      <c r="AI6">
        <f t="shared" si="6"/>
        <v>-3035.699707252541</v>
      </c>
      <c r="AJ6">
        <f t="shared" si="7"/>
        <v>-268.41941521597255</v>
      </c>
      <c r="AK6">
        <f>G6*SUM(AB6, AE6:AF6)</f>
        <v>255.7183041192161</v>
      </c>
      <c r="AL6">
        <f t="shared" si="8"/>
        <v>-3048.4008183492974</v>
      </c>
      <c r="AN6">
        <f t="shared" si="9"/>
        <v>0</v>
      </c>
      <c r="AO6">
        <f t="shared" si="9"/>
        <v>0</v>
      </c>
      <c r="AP6">
        <f t="shared" si="9"/>
        <v>-8.5534601803917312</v>
      </c>
      <c r="AQ6">
        <f t="shared" si="9"/>
        <v>-2152.1976297349211</v>
      </c>
      <c r="AR6">
        <f t="shared" si="9"/>
        <v>-2160.7510899153126</v>
      </c>
      <c r="AS6">
        <f t="shared" si="9"/>
        <v>-191.05563788035579</v>
      </c>
      <c r="AT6">
        <f t="shared" si="9"/>
        <v>182.01523787640082</v>
      </c>
      <c r="AU6">
        <f t="shared" si="9"/>
        <v>-2169.7914899192679</v>
      </c>
      <c r="AW6">
        <v>3</v>
      </c>
      <c r="AX6">
        <f>IF(Z6&gt;0, (R6*SUMPRODUCT(K6:$K$98, X6:$X$98)-K6*$AZ$3)/Z6, 0)</f>
        <v>4079.1581169509577</v>
      </c>
    </row>
    <row r="7" spans="1:52" x14ac:dyDescent="0.25">
      <c r="A7" t="s">
        <v>15</v>
      </c>
      <c r="B7" t="s">
        <v>37</v>
      </c>
      <c r="C7" t="s">
        <v>46</v>
      </c>
      <c r="E7">
        <v>2007</v>
      </c>
      <c r="F7" s="5">
        <f>EconomicRates!C47</f>
        <v>3.5571999999999999E-2</v>
      </c>
      <c r="G7" s="5">
        <f>EconomicRates!D47</f>
        <v>7.0000000000000007E-2</v>
      </c>
      <c r="H7" s="5">
        <f t="shared" si="10"/>
        <v>0.12000000000000001</v>
      </c>
      <c r="I7" s="5">
        <f t="shared" si="11"/>
        <v>1.1200000000000001</v>
      </c>
      <c r="J7">
        <f t="shared" si="12"/>
        <v>0.89285714285714279</v>
      </c>
      <c r="K7">
        <f t="shared" si="20"/>
        <v>0.63551807840483121</v>
      </c>
      <c r="L7" s="2">
        <v>4</v>
      </c>
      <c r="M7" s="6">
        <v>3.1700000000000001E-3</v>
      </c>
      <c r="Q7" s="4">
        <f t="shared" si="21"/>
        <v>12.5</v>
      </c>
      <c r="R7">
        <f t="shared" si="0"/>
        <v>1000000</v>
      </c>
      <c r="S7">
        <f t="shared" si="1"/>
        <v>4373.9974459015148</v>
      </c>
      <c r="U7">
        <f t="shared" si="13"/>
        <v>3.1700000000000001E-3</v>
      </c>
      <c r="V7">
        <f t="shared" si="14"/>
        <v>0.01</v>
      </c>
      <c r="W7">
        <f t="shared" si="15"/>
        <v>0.96135965634539178</v>
      </c>
      <c r="X7">
        <f t="shared" si="16"/>
        <v>3.047510110614892E-3</v>
      </c>
      <c r="Y7">
        <f t="shared" si="17"/>
        <v>9.6135965634539175E-3</v>
      </c>
      <c r="Z7">
        <f t="shared" si="18"/>
        <v>0.94869854967132294</v>
      </c>
      <c r="AB7">
        <f t="shared" si="19"/>
        <v>3921.538045490488</v>
      </c>
      <c r="AC7">
        <f t="shared" si="2"/>
        <v>4149.6050331928382</v>
      </c>
      <c r="AE7">
        <f t="shared" si="3"/>
        <v>0</v>
      </c>
      <c r="AF7">
        <f t="shared" si="4"/>
        <v>0</v>
      </c>
      <c r="AG7">
        <f t="shared" si="4"/>
        <v>-11.858731870891537</v>
      </c>
      <c r="AH7">
        <f t="shared" si="5"/>
        <v>-3047.5101106148923</v>
      </c>
      <c r="AI7">
        <f t="shared" si="6"/>
        <v>-3059.3688424857837</v>
      </c>
      <c r="AJ7">
        <f t="shared" si="7"/>
        <v>-228.06698770235016</v>
      </c>
      <c r="AK7">
        <f>G7*SUM(AB7, AE7:AF7)</f>
        <v>274.50766318433421</v>
      </c>
      <c r="AL7">
        <f t="shared" si="8"/>
        <v>-3012.9281670037999</v>
      </c>
      <c r="AN7">
        <f t="shared" si="9"/>
        <v>0</v>
      </c>
      <c r="AO7">
        <f t="shared" si="9"/>
        <v>0</v>
      </c>
      <c r="AP7">
        <f t="shared" si="9"/>
        <v>-7.5364384909071189</v>
      </c>
      <c r="AQ7">
        <f t="shared" si="9"/>
        <v>-1936.747769417271</v>
      </c>
      <c r="AR7">
        <f t="shared" si="9"/>
        <v>-1944.2842079081779</v>
      </c>
      <c r="AS7">
        <f t="shared" si="9"/>
        <v>-144.94069377217585</v>
      </c>
      <c r="AT7">
        <f t="shared" si="9"/>
        <v>174.45458261430869</v>
      </c>
      <c r="AU7">
        <f t="shared" si="9"/>
        <v>-1914.7703190660452</v>
      </c>
      <c r="AW7">
        <v>4</v>
      </c>
      <c r="AX7">
        <f>IF(Z7&gt;0, (R7*SUMPRODUCT(K7:$K$98, X7:$X$98)-K7*$AZ$3)/Z7, 0)</f>
        <v>4373.9974459015148</v>
      </c>
    </row>
    <row r="8" spans="1:52" x14ac:dyDescent="0.25">
      <c r="B8" s="2">
        <f>'S.26.04.A'!B8</f>
        <v>100</v>
      </c>
      <c r="C8" s="2">
        <f>'S.26.04.A'!C8</f>
        <v>12.5</v>
      </c>
      <c r="E8">
        <v>2008</v>
      </c>
      <c r="F8" s="5">
        <f>EconomicRates!C48</f>
        <v>3.5571999999999999E-2</v>
      </c>
      <c r="G8" s="5">
        <f>EconomicRates!D48</f>
        <v>7.0000000000000007E-2</v>
      </c>
      <c r="H8" s="5">
        <f t="shared" si="10"/>
        <v>0.12000000000000001</v>
      </c>
      <c r="I8" s="5">
        <f t="shared" si="11"/>
        <v>1.1200000000000001</v>
      </c>
      <c r="J8">
        <f t="shared" si="12"/>
        <v>0.89285714285714279</v>
      </c>
      <c r="K8">
        <f t="shared" si="20"/>
        <v>0.5674268557185993</v>
      </c>
      <c r="L8" s="2">
        <v>5</v>
      </c>
      <c r="M8" s="6">
        <v>3.2390000000000001E-3</v>
      </c>
      <c r="Q8" s="4">
        <f t="shared" si="21"/>
        <v>12.5</v>
      </c>
      <c r="R8">
        <f t="shared" si="0"/>
        <v>1000000</v>
      </c>
      <c r="S8">
        <f t="shared" si="1"/>
        <v>4634.0284749535895</v>
      </c>
      <c r="U8">
        <f t="shared" si="13"/>
        <v>3.2390000000000001E-3</v>
      </c>
      <c r="V8">
        <f t="shared" si="14"/>
        <v>0.01</v>
      </c>
      <c r="W8">
        <f t="shared" si="15"/>
        <v>0.94869854967132294</v>
      </c>
      <c r="X8">
        <f t="shared" si="16"/>
        <v>3.072834602385415E-3</v>
      </c>
      <c r="Y8">
        <f t="shared" si="17"/>
        <v>9.4869854967132294E-3</v>
      </c>
      <c r="Z8">
        <f t="shared" si="18"/>
        <v>0.93613872957222433</v>
      </c>
      <c r="AB8">
        <f t="shared" si="19"/>
        <v>4149.6050331928382</v>
      </c>
      <c r="AC8">
        <f t="shared" si="2"/>
        <v>4338.0935293445655</v>
      </c>
      <c r="AE8">
        <f t="shared" si="3"/>
        <v>0</v>
      </c>
      <c r="AF8">
        <f t="shared" si="4"/>
        <v>0</v>
      </c>
      <c r="AG8">
        <f t="shared" si="4"/>
        <v>-11.701734119652803</v>
      </c>
      <c r="AH8">
        <f t="shared" si="5"/>
        <v>-3072.8346023854151</v>
      </c>
      <c r="AI8">
        <f t="shared" si="6"/>
        <v>-3084.536336505068</v>
      </c>
      <c r="AJ8">
        <f t="shared" si="7"/>
        <v>-188.4884961517273</v>
      </c>
      <c r="AK8">
        <f t="shared" ref="AK8:AK71" si="22">G8*SUM(AB8:AB8, AE8:AF8)</f>
        <v>290.47235232349868</v>
      </c>
      <c r="AL8">
        <f t="shared" si="8"/>
        <v>-2982.5524803332964</v>
      </c>
      <c r="AN8">
        <f t="shared" si="9"/>
        <v>0</v>
      </c>
      <c r="AO8">
        <f t="shared" si="9"/>
        <v>0</v>
      </c>
      <c r="AP8">
        <f t="shared" si="9"/>
        <v>-6.639878197969642</v>
      </c>
      <c r="AQ8">
        <f t="shared" si="9"/>
        <v>-1743.6088765748684</v>
      </c>
      <c r="AR8">
        <f t="shared" si="9"/>
        <v>-1750.2487547728381</v>
      </c>
      <c r="AS8">
        <f t="shared" si="9"/>
        <v>-106.95343471050192</v>
      </c>
      <c r="AT8">
        <f t="shared" si="9"/>
        <v>164.82181355210804</v>
      </c>
      <c r="AU8">
        <f t="shared" si="9"/>
        <v>-1692.3803759312318</v>
      </c>
      <c r="AW8">
        <v>5</v>
      </c>
      <c r="AX8">
        <f>IF(Z8&gt;0, (R8*SUMPRODUCT(K8:$K$98, X8:$X$98)-K8*$AZ$3)/Z8, 0)</f>
        <v>4634.0284749535895</v>
      </c>
    </row>
    <row r="9" spans="1:52" x14ac:dyDescent="0.25">
      <c r="A9" t="s">
        <v>39</v>
      </c>
      <c r="C9" s="2">
        <f>'S.26.04.A'!C9</f>
        <v>0.05</v>
      </c>
      <c r="E9">
        <v>2009</v>
      </c>
      <c r="F9" s="5">
        <f>EconomicRates!C49</f>
        <v>3.5571999999999999E-2</v>
      </c>
      <c r="G9" s="5">
        <f>EconomicRates!D49</f>
        <v>7.0000000000000007E-2</v>
      </c>
      <c r="H9" s="5">
        <f t="shared" si="10"/>
        <v>0.12000000000000001</v>
      </c>
      <c r="I9" s="5">
        <f t="shared" si="11"/>
        <v>1.1200000000000001</v>
      </c>
      <c r="J9">
        <f t="shared" si="12"/>
        <v>0.89285714285714279</v>
      </c>
      <c r="K9">
        <f t="shared" si="20"/>
        <v>0.50663112117732079</v>
      </c>
      <c r="L9" s="2">
        <v>6</v>
      </c>
      <c r="M9" s="6">
        <v>3.3149999999999998E-3</v>
      </c>
      <c r="Q9" s="4">
        <f t="shared" si="21"/>
        <v>12.5</v>
      </c>
      <c r="R9">
        <f t="shared" si="0"/>
        <v>1000000</v>
      </c>
      <c r="S9">
        <f t="shared" si="1"/>
        <v>4863.2058784815636</v>
      </c>
      <c r="U9">
        <f t="shared" si="13"/>
        <v>3.3149999999999998E-3</v>
      </c>
      <c r="V9">
        <f t="shared" si="14"/>
        <v>0.01</v>
      </c>
      <c r="W9">
        <f t="shared" si="15"/>
        <v>0.93613872957222433</v>
      </c>
      <c r="X9">
        <f t="shared" si="16"/>
        <v>3.1032998885319233E-3</v>
      </c>
      <c r="Y9">
        <f t="shared" si="17"/>
        <v>9.3613872957222441E-3</v>
      </c>
      <c r="Z9">
        <f t="shared" si="18"/>
        <v>0.92367404238797013</v>
      </c>
      <c r="AB9">
        <f t="shared" si="19"/>
        <v>4338.0935293445655</v>
      </c>
      <c r="AC9">
        <f t="shared" si="2"/>
        <v>4492.0170327420055</v>
      </c>
      <c r="AE9">
        <f t="shared" si="3"/>
        <v>0</v>
      </c>
      <c r="AF9">
        <f t="shared" si="4"/>
        <v>0</v>
      </c>
      <c r="AG9">
        <f t="shared" si="4"/>
        <v>-11.545925529849626</v>
      </c>
      <c r="AH9">
        <f t="shared" si="5"/>
        <v>-3103.2998885319234</v>
      </c>
      <c r="AI9">
        <f t="shared" si="6"/>
        <v>-3114.8458140617731</v>
      </c>
      <c r="AJ9">
        <f t="shared" si="7"/>
        <v>-153.92350339744007</v>
      </c>
      <c r="AK9">
        <f t="shared" si="22"/>
        <v>303.66654705411963</v>
      </c>
      <c r="AL9">
        <f t="shared" si="8"/>
        <v>-2965.1027704050935</v>
      </c>
      <c r="AN9">
        <f t="shared" si="9"/>
        <v>0</v>
      </c>
      <c r="AO9">
        <f t="shared" si="9"/>
        <v>0</v>
      </c>
      <c r="AP9">
        <f t="shared" si="9"/>
        <v>-5.8495251962175674</v>
      </c>
      <c r="AQ9">
        <f t="shared" si="9"/>
        <v>-1572.2283018763831</v>
      </c>
      <c r="AR9">
        <f t="shared" si="9"/>
        <v>-1578.0778270726005</v>
      </c>
      <c r="AS9">
        <f t="shared" si="9"/>
        <v>-77.982437101786203</v>
      </c>
      <c r="AT9">
        <f t="shared" si="9"/>
        <v>153.84692319807428</v>
      </c>
      <c r="AU9">
        <f t="shared" si="9"/>
        <v>-1502.2133409763126</v>
      </c>
      <c r="AW9">
        <v>6</v>
      </c>
      <c r="AX9">
        <f>IF(Z9&gt;0, (R9*SUMPRODUCT(K9:$K$98, X9:$X$98)-K9*$AZ$3)/Z9, 0)</f>
        <v>4863.2058784815636</v>
      </c>
    </row>
    <row r="10" spans="1:52" x14ac:dyDescent="0.25">
      <c r="A10" t="s">
        <v>19</v>
      </c>
      <c r="C10" s="2">
        <f>'S.26.04.A'!C10</f>
        <v>0.01</v>
      </c>
      <c r="E10">
        <v>2010</v>
      </c>
      <c r="F10" s="5">
        <f>EconomicRates!C50</f>
        <v>3.5571999999999999E-2</v>
      </c>
      <c r="G10" s="5">
        <f>EconomicRates!D50</f>
        <v>7.0000000000000007E-2</v>
      </c>
      <c r="H10" s="5">
        <f t="shared" si="10"/>
        <v>0.12000000000000001</v>
      </c>
      <c r="I10" s="5">
        <f t="shared" si="11"/>
        <v>1.1200000000000001</v>
      </c>
      <c r="J10">
        <f t="shared" si="12"/>
        <v>0.89285714285714279</v>
      </c>
      <c r="K10">
        <f t="shared" si="20"/>
        <v>0.45234921533689354</v>
      </c>
      <c r="L10" s="2">
        <v>7</v>
      </c>
      <c r="M10" s="6">
        <v>3.3969999999999998E-3</v>
      </c>
      <c r="Q10" s="4">
        <f t="shared" si="21"/>
        <v>12.5</v>
      </c>
      <c r="R10">
        <f t="shared" si="0"/>
        <v>1000000</v>
      </c>
      <c r="S10">
        <f t="shared" si="1"/>
        <v>5063.1144412880494</v>
      </c>
      <c r="U10">
        <f t="shared" si="13"/>
        <v>3.3969999999999998E-3</v>
      </c>
      <c r="V10">
        <f t="shared" si="14"/>
        <v>0.01</v>
      </c>
      <c r="W10">
        <f t="shared" si="15"/>
        <v>0.92367404238797013</v>
      </c>
      <c r="X10">
        <f t="shared" si="16"/>
        <v>3.1377207219919342E-3</v>
      </c>
      <c r="Y10">
        <f t="shared" si="17"/>
        <v>9.2367404238797007E-3</v>
      </c>
      <c r="Z10">
        <f t="shared" si="18"/>
        <v>0.91129958124209853</v>
      </c>
      <c r="AB10">
        <f t="shared" si="19"/>
        <v>4492.0170327420055</v>
      </c>
      <c r="AC10">
        <f t="shared" si="2"/>
        <v>4614.0140701266209</v>
      </c>
      <c r="AE10">
        <f t="shared" si="3"/>
        <v>0</v>
      </c>
      <c r="AF10">
        <f t="shared" si="4"/>
        <v>0</v>
      </c>
      <c r="AG10">
        <f t="shared" si="4"/>
        <v>-11.391244765526231</v>
      </c>
      <c r="AH10">
        <f t="shared" si="5"/>
        <v>-3137.7207219919342</v>
      </c>
      <c r="AI10">
        <f t="shared" si="6"/>
        <v>-3149.1119667574603</v>
      </c>
      <c r="AJ10">
        <f t="shared" si="7"/>
        <v>-121.9970373846154</v>
      </c>
      <c r="AK10">
        <f t="shared" si="22"/>
        <v>314.44119229194041</v>
      </c>
      <c r="AL10">
        <f t="shared" si="8"/>
        <v>-2956.6678118501354</v>
      </c>
      <c r="AN10">
        <f t="shared" si="9"/>
        <v>0</v>
      </c>
      <c r="AO10">
        <f t="shared" si="9"/>
        <v>0</v>
      </c>
      <c r="AP10">
        <f t="shared" si="9"/>
        <v>-5.1528206313962865</v>
      </c>
      <c r="AQ10">
        <f t="shared" si="9"/>
        <v>-1419.3455065393625</v>
      </c>
      <c r="AR10">
        <f t="shared" si="9"/>
        <v>-1424.4983271707588</v>
      </c>
      <c r="AS10">
        <f t="shared" si="9"/>
        <v>-55.185264134356444</v>
      </c>
      <c r="AT10">
        <f t="shared" si="9"/>
        <v>142.23722660285651</v>
      </c>
      <c r="AU10">
        <f t="shared" si="9"/>
        <v>-1337.4463647022587</v>
      </c>
      <c r="AW10">
        <v>7</v>
      </c>
      <c r="AX10">
        <f>IF(Z10&gt;0, (R10*SUMPRODUCT(K10:$K$98, X10:$X$98)-K10*$AZ$3)/Z10, 0)</f>
        <v>5063.1144412880494</v>
      </c>
    </row>
    <row r="11" spans="1:52" x14ac:dyDescent="0.25">
      <c r="A11" t="s">
        <v>33</v>
      </c>
      <c r="C11" s="12">
        <f>AU81</f>
        <v>13172.82134295622</v>
      </c>
      <c r="E11">
        <v>2011</v>
      </c>
      <c r="F11" s="5">
        <f>EconomicRates!C51</f>
        <v>3.5571999999999999E-2</v>
      </c>
      <c r="G11" s="5">
        <f>EconomicRates!D51</f>
        <v>7.0000000000000007E-2</v>
      </c>
      <c r="H11" s="5">
        <f t="shared" si="10"/>
        <v>0.12000000000000001</v>
      </c>
      <c r="I11" s="5">
        <f t="shared" si="11"/>
        <v>1.1200000000000001</v>
      </c>
      <c r="J11">
        <f t="shared" si="12"/>
        <v>0.89285714285714279</v>
      </c>
      <c r="K11">
        <f t="shared" si="20"/>
        <v>0.40388322797936921</v>
      </c>
      <c r="L11" s="2">
        <v>8</v>
      </c>
      <c r="M11" s="6">
        <v>3.4910000000000002E-3</v>
      </c>
      <c r="Q11" s="4">
        <f t="shared" si="21"/>
        <v>12.5</v>
      </c>
      <c r="R11">
        <f t="shared" si="0"/>
        <v>1000000</v>
      </c>
      <c r="S11">
        <f t="shared" si="1"/>
        <v>5236.1983637947042</v>
      </c>
      <c r="U11">
        <f t="shared" si="13"/>
        <v>3.4910000000000002E-3</v>
      </c>
      <c r="V11">
        <f t="shared" si="14"/>
        <v>0.01</v>
      </c>
      <c r="W11">
        <f t="shared" si="15"/>
        <v>0.91129958124209853</v>
      </c>
      <c r="X11">
        <f t="shared" si="16"/>
        <v>3.1813468381161661E-3</v>
      </c>
      <c r="Y11">
        <f t="shared" si="17"/>
        <v>9.1129958124209851E-3</v>
      </c>
      <c r="Z11">
        <f t="shared" si="18"/>
        <v>0.89900523859156134</v>
      </c>
      <c r="AB11">
        <f t="shared" si="19"/>
        <v>4614.0140701266209</v>
      </c>
      <c r="AC11">
        <f t="shared" si="2"/>
        <v>4707.3697593560009</v>
      </c>
      <c r="AE11">
        <f t="shared" si="3"/>
        <v>0</v>
      </c>
      <c r="AF11">
        <f t="shared" si="4"/>
        <v>0</v>
      </c>
      <c r="AG11">
        <f t="shared" si="4"/>
        <v>-11.237565482394517</v>
      </c>
      <c r="AH11">
        <f t="shared" si="5"/>
        <v>-3181.3468381161661</v>
      </c>
      <c r="AI11">
        <f t="shared" si="6"/>
        <v>-3192.5844035985606</v>
      </c>
      <c r="AJ11">
        <f t="shared" si="7"/>
        <v>-93.355689229380005</v>
      </c>
      <c r="AK11">
        <f t="shared" si="22"/>
        <v>322.98098490886349</v>
      </c>
      <c r="AL11">
        <f t="shared" si="8"/>
        <v>-2962.9591079190773</v>
      </c>
      <c r="AN11">
        <f t="shared" si="9"/>
        <v>0</v>
      </c>
      <c r="AO11">
        <f t="shared" si="9"/>
        <v>0</v>
      </c>
      <c r="AP11">
        <f t="shared" si="9"/>
        <v>-4.5386642216590349</v>
      </c>
      <c r="AQ11">
        <f t="shared" si="9"/>
        <v>-1284.8926303003168</v>
      </c>
      <c r="AR11">
        <f t="shared" si="9"/>
        <v>-1289.4312945219758</v>
      </c>
      <c r="AS11">
        <f t="shared" si="9"/>
        <v>-37.70479711620083</v>
      </c>
      <c r="AT11">
        <f t="shared" si="9"/>
        <v>130.44660276094771</v>
      </c>
      <c r="AU11">
        <f t="shared" si="9"/>
        <v>-1196.689488877229</v>
      </c>
      <c r="AW11">
        <v>8</v>
      </c>
      <c r="AX11">
        <f>IF(Z11&gt;0, (R11*SUMPRODUCT(K11:$K$98, X11:$X$98)-K11*$AZ$3)/Z11, 0)</f>
        <v>5236.1983637947042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f>EconomicRates!C52</f>
        <v>3.5571999999999999E-2</v>
      </c>
      <c r="G12" s="5">
        <f>EconomicRates!D52</f>
        <v>7.0000000000000007E-2</v>
      </c>
      <c r="H12" s="5">
        <f t="shared" si="10"/>
        <v>0.12000000000000001</v>
      </c>
      <c r="I12" s="5">
        <f t="shared" si="11"/>
        <v>1.1200000000000001</v>
      </c>
      <c r="J12">
        <f t="shared" si="12"/>
        <v>0.89285714285714279</v>
      </c>
      <c r="K12">
        <f t="shared" si="20"/>
        <v>0.36061002498157962</v>
      </c>
      <c r="L12" s="2">
        <v>9</v>
      </c>
      <c r="M12" s="6">
        <v>3.5990000000000002E-3</v>
      </c>
      <c r="Q12" s="4">
        <f t="shared" si="21"/>
        <v>12.5</v>
      </c>
      <c r="R12">
        <f t="shared" si="0"/>
        <v>1000000</v>
      </c>
      <c r="S12">
        <f t="shared" si="1"/>
        <v>5382.5131290414029</v>
      </c>
      <c r="U12">
        <f t="shared" si="13"/>
        <v>3.5990000000000002E-3</v>
      </c>
      <c r="V12">
        <f t="shared" si="14"/>
        <v>0.01</v>
      </c>
      <c r="W12">
        <f t="shared" si="15"/>
        <v>0.89900523859156134</v>
      </c>
      <c r="X12">
        <f t="shared" si="16"/>
        <v>3.2355198536910294E-3</v>
      </c>
      <c r="Y12">
        <f t="shared" si="17"/>
        <v>8.9900523859156138E-3</v>
      </c>
      <c r="Z12">
        <f t="shared" si="18"/>
        <v>0.8867796663519546</v>
      </c>
      <c r="AB12">
        <f t="shared" si="19"/>
        <v>4707.3697593560009</v>
      </c>
      <c r="AC12">
        <f t="shared" si="2"/>
        <v>4773.10319670635</v>
      </c>
      <c r="AE12">
        <f t="shared" si="3"/>
        <v>0</v>
      </c>
      <c r="AF12">
        <f t="shared" si="4"/>
        <v>0</v>
      </c>
      <c r="AG12">
        <f t="shared" si="4"/>
        <v>-11.084745829399433</v>
      </c>
      <c r="AH12">
        <f t="shared" si="5"/>
        <v>-3235.5198536910293</v>
      </c>
      <c r="AI12">
        <f t="shared" si="6"/>
        <v>-3246.6045995204286</v>
      </c>
      <c r="AJ12">
        <f t="shared" si="7"/>
        <v>-65.73343735034905</v>
      </c>
      <c r="AK12">
        <f t="shared" si="22"/>
        <v>329.51588315492012</v>
      </c>
      <c r="AL12">
        <f t="shared" si="8"/>
        <v>-2982.8221537158574</v>
      </c>
      <c r="AN12">
        <f t="shared" si="9"/>
        <v>0</v>
      </c>
      <c r="AO12">
        <f t="shared" si="9"/>
        <v>0</v>
      </c>
      <c r="AP12">
        <f t="shared" si="9"/>
        <v>-3.9972704704541897</v>
      </c>
      <c r="AQ12">
        <f t="shared" si="9"/>
        <v>-1166.7608952679188</v>
      </c>
      <c r="AR12">
        <f t="shared" si="9"/>
        <v>-1170.758165738373</v>
      </c>
      <c r="AS12">
        <f t="shared" si="9"/>
        <v>-23.704136485034471</v>
      </c>
      <c r="AT12">
        <f t="shared" si="9"/>
        <v>118.82673085632301</v>
      </c>
      <c r="AU12">
        <f t="shared" si="9"/>
        <v>-1075.6355713670846</v>
      </c>
      <c r="AW12">
        <v>9</v>
      </c>
      <c r="AX12">
        <f>IF(Z12&gt;0, (R12*SUMPRODUCT(K12:$K$98, X12:$X$98)-K12*$AZ$3)/Z12, 0)</f>
        <v>5382.5131290414029</v>
      </c>
    </row>
    <row r="13" spans="1:52" x14ac:dyDescent="0.25">
      <c r="E13">
        <v>2013</v>
      </c>
      <c r="F13" s="5">
        <f>EconomicRates!C53</f>
        <v>3.5571999999999999E-2</v>
      </c>
      <c r="G13" s="5">
        <f>EconomicRates!D53</f>
        <v>7.0000000000000007E-2</v>
      </c>
      <c r="H13" s="5">
        <f t="shared" si="10"/>
        <v>0.12000000000000001</v>
      </c>
      <c r="I13" s="5">
        <f t="shared" si="11"/>
        <v>1.1200000000000001</v>
      </c>
      <c r="J13">
        <f t="shared" si="12"/>
        <v>0.89285714285714279</v>
      </c>
      <c r="K13">
        <f t="shared" si="20"/>
        <v>0.32197323659069604</v>
      </c>
      <c r="L13" s="2">
        <v>10</v>
      </c>
      <c r="M13" s="6">
        <v>3.7169999999999998E-3</v>
      </c>
      <c r="Q13" s="4">
        <f t="shared" si="21"/>
        <v>12.5</v>
      </c>
      <c r="R13">
        <f t="shared" si="0"/>
        <v>1000000</v>
      </c>
      <c r="S13">
        <f t="shared" si="1"/>
        <v>5502.1404030036938</v>
      </c>
      <c r="U13">
        <f t="shared" si="13"/>
        <v>3.7169999999999998E-3</v>
      </c>
      <c r="V13">
        <f t="shared" si="14"/>
        <v>0.01</v>
      </c>
      <c r="W13">
        <f t="shared" si="15"/>
        <v>0.8867796663519546</v>
      </c>
      <c r="X13">
        <f t="shared" si="16"/>
        <v>3.296160019830215E-3</v>
      </c>
      <c r="Y13">
        <f t="shared" si="17"/>
        <v>8.8677966635195456E-3</v>
      </c>
      <c r="Z13">
        <f t="shared" si="18"/>
        <v>0.8746157096686048</v>
      </c>
      <c r="AB13">
        <f t="shared" si="19"/>
        <v>4773.10319670635</v>
      </c>
      <c r="AC13">
        <f t="shared" si="2"/>
        <v>4812.2584332693787</v>
      </c>
      <c r="AE13">
        <f t="shared" si="3"/>
        <v>0</v>
      </c>
      <c r="AF13">
        <f t="shared" si="4"/>
        <v>0</v>
      </c>
      <c r="AG13">
        <f t="shared" si="4"/>
        <v>-10.93269637085756</v>
      </c>
      <c r="AH13">
        <f t="shared" si="5"/>
        <v>-3296.1600198302149</v>
      </c>
      <c r="AI13">
        <f t="shared" si="6"/>
        <v>-3307.0927162010726</v>
      </c>
      <c r="AJ13">
        <f t="shared" si="7"/>
        <v>-39.155236563028666</v>
      </c>
      <c r="AK13">
        <f t="shared" si="22"/>
        <v>334.11722376944454</v>
      </c>
      <c r="AL13">
        <f t="shared" si="8"/>
        <v>-3012.1307289946567</v>
      </c>
      <c r="AN13">
        <f t="shared" si="9"/>
        <v>0</v>
      </c>
      <c r="AO13">
        <f t="shared" si="9"/>
        <v>0</v>
      </c>
      <c r="AP13">
        <f t="shared" si="9"/>
        <v>-3.520035635188365</v>
      </c>
      <c r="AQ13">
        <f t="shared" si="9"/>
        <v>-1061.2753099055872</v>
      </c>
      <c r="AR13">
        <f t="shared" si="9"/>
        <v>-1064.7953455407755</v>
      </c>
      <c r="AS13">
        <f t="shared" si="9"/>
        <v>-12.606938245672701</v>
      </c>
      <c r="AT13">
        <f t="shared" si="9"/>
        <v>107.57680393774589</v>
      </c>
      <c r="AU13">
        <f t="shared" si="9"/>
        <v>-969.82547984870234</v>
      </c>
      <c r="AW13">
        <v>10</v>
      </c>
      <c r="AX13">
        <f>IF(Z13&gt;0, (R13*SUMPRODUCT(K13:$K$98, X13:$X$98)-K13*$AZ$3)/Z13, 0)</f>
        <v>5502.1404030036938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10"/>
        <v>0.12000000000000001</v>
      </c>
      <c r="I14" s="5">
        <f t="shared" si="11"/>
        <v>1.1200000000000001</v>
      </c>
      <c r="J14">
        <f t="shared" si="12"/>
        <v>0.89285714285714279</v>
      </c>
      <c r="K14">
        <f t="shared" si="20"/>
        <v>0.28747610409883573</v>
      </c>
      <c r="L14" s="2">
        <v>11</v>
      </c>
      <c r="M14" s="6">
        <v>3.852E-3</v>
      </c>
      <c r="Q14" s="4">
        <f t="shared" si="21"/>
        <v>12.5</v>
      </c>
      <c r="R14">
        <f t="shared" si="0"/>
        <v>1000000</v>
      </c>
      <c r="S14">
        <f t="shared" si="1"/>
        <v>5597.3228669865575</v>
      </c>
      <c r="U14">
        <f t="shared" si="13"/>
        <v>3.852E-3</v>
      </c>
      <c r="V14">
        <f t="shared" si="14"/>
        <v>0.01</v>
      </c>
      <c r="W14">
        <f t="shared" si="15"/>
        <v>0.8746157096686048</v>
      </c>
      <c r="X14">
        <f t="shared" si="16"/>
        <v>3.3690197136434655E-3</v>
      </c>
      <c r="Y14">
        <f t="shared" si="17"/>
        <v>8.746157096686049E-3</v>
      </c>
      <c r="Z14">
        <f t="shared" si="18"/>
        <v>0.86250053285827533</v>
      </c>
      <c r="AB14">
        <f t="shared" si="19"/>
        <v>4812.2584332693787</v>
      </c>
      <c r="AC14">
        <f t="shared" si="2"/>
        <v>4827.6939553557149</v>
      </c>
      <c r="AE14">
        <f t="shared" si="3"/>
        <v>0</v>
      </c>
      <c r="AF14">
        <f t="shared" si="4"/>
        <v>0</v>
      </c>
      <c r="AG14">
        <f t="shared" si="4"/>
        <v>-10.781256660728442</v>
      </c>
      <c r="AH14">
        <f t="shared" si="5"/>
        <v>-3369.0197136434654</v>
      </c>
      <c r="AI14">
        <f t="shared" si="6"/>
        <v>-3379.8009703041939</v>
      </c>
      <c r="AJ14">
        <f t="shared" si="7"/>
        <v>-15.435522086336277</v>
      </c>
      <c r="AK14">
        <f t="shared" si="22"/>
        <v>336.85809032885652</v>
      </c>
      <c r="AL14">
        <f t="shared" si="8"/>
        <v>-3058.3784020616736</v>
      </c>
      <c r="AN14">
        <f t="shared" si="9"/>
        <v>0</v>
      </c>
      <c r="AO14">
        <f t="shared" si="9"/>
        <v>0</v>
      </c>
      <c r="AP14">
        <f t="shared" si="9"/>
        <v>-3.0993536621158357</v>
      </c>
      <c r="AQ14">
        <f t="shared" si="9"/>
        <v>-968.51266191039861</v>
      </c>
      <c r="AR14">
        <f t="shared" si="9"/>
        <v>-971.61201557251445</v>
      </c>
      <c r="AS14">
        <f t="shared" si="9"/>
        <v>-4.4373437541114855</v>
      </c>
      <c r="AT14">
        <f t="shared" si="9"/>
        <v>96.83865144191337</v>
      </c>
      <c r="AU14">
        <f t="shared" si="9"/>
        <v>-879.21070788471252</v>
      </c>
      <c r="AW14">
        <v>11</v>
      </c>
      <c r="AX14">
        <f>IF(Z14&gt;0, (R14*SUMPRODUCT(K14:$K$98, X14:$X$98)-K14*$AZ$3)/Z14, 0)</f>
        <v>5597.3228669865575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10"/>
        <v>0.12000000000000001</v>
      </c>
      <c r="I15" s="5">
        <f t="shared" si="11"/>
        <v>1.1200000000000001</v>
      </c>
      <c r="J15">
        <f t="shared" si="12"/>
        <v>0.89285714285714279</v>
      </c>
      <c r="K15">
        <f t="shared" si="20"/>
        <v>0.25667509294538904</v>
      </c>
      <c r="L15" s="2">
        <v>12</v>
      </c>
      <c r="M15" s="6">
        <v>4.0049999999999999E-3</v>
      </c>
      <c r="Q15" s="4">
        <f t="shared" si="21"/>
        <v>12.5</v>
      </c>
      <c r="R15">
        <f t="shared" si="0"/>
        <v>1000000</v>
      </c>
      <c r="S15">
        <f t="shared" si="1"/>
        <v>5668.4031130497806</v>
      </c>
      <c r="U15">
        <f t="shared" si="13"/>
        <v>4.0049999999999999E-3</v>
      </c>
      <c r="V15">
        <f t="shared" si="14"/>
        <v>0.01</v>
      </c>
      <c r="W15">
        <f t="shared" si="15"/>
        <v>0.86250053285827533</v>
      </c>
      <c r="X15">
        <f t="shared" si="16"/>
        <v>3.4543146340973926E-3</v>
      </c>
      <c r="Y15">
        <f t="shared" si="17"/>
        <v>8.6250053285827528E-3</v>
      </c>
      <c r="Z15">
        <f t="shared" si="18"/>
        <v>0.85042121289559514</v>
      </c>
      <c r="AB15">
        <f t="shared" si="19"/>
        <v>4827.6939553557149</v>
      </c>
      <c r="AC15">
        <f t="shared" si="2"/>
        <v>4820.5302505809614</v>
      </c>
      <c r="AE15">
        <f t="shared" si="3"/>
        <v>0</v>
      </c>
      <c r="AF15">
        <f t="shared" si="4"/>
        <v>0</v>
      </c>
      <c r="AG15">
        <f t="shared" si="4"/>
        <v>-10.63026516119494</v>
      </c>
      <c r="AH15">
        <f t="shared" si="5"/>
        <v>-3454.3146340973926</v>
      </c>
      <c r="AI15">
        <f t="shared" si="6"/>
        <v>-3464.9448992585876</v>
      </c>
      <c r="AJ15">
        <f t="shared" si="7"/>
        <v>7.1637047747535689</v>
      </c>
      <c r="AK15">
        <f t="shared" si="22"/>
        <v>337.93857687490009</v>
      </c>
      <c r="AL15">
        <f t="shared" si="8"/>
        <v>-3119.8426176089338</v>
      </c>
      <c r="AN15">
        <f t="shared" si="9"/>
        <v>0</v>
      </c>
      <c r="AO15">
        <f t="shared" si="9"/>
        <v>0</v>
      </c>
      <c r="AP15">
        <f t="shared" si="9"/>
        <v>-2.7285242982838422</v>
      </c>
      <c r="AQ15">
        <f t="shared" si="9"/>
        <v>-886.63652976956575</v>
      </c>
      <c r="AR15">
        <f t="shared" si="9"/>
        <v>-889.36505406784966</v>
      </c>
      <c r="AS15">
        <f t="shared" si="9"/>
        <v>1.8387445888931995</v>
      </c>
      <c r="AT15">
        <f t="shared" si="9"/>
        <v>86.740415629197486</v>
      </c>
      <c r="AU15">
        <f t="shared" si="9"/>
        <v>-800.78589384975896</v>
      </c>
      <c r="AW15">
        <v>12</v>
      </c>
      <c r="AX15">
        <f>IF(Z15&gt;0, (R15*SUMPRODUCT(K15:$K$98, X15:$X$98)-K15*$AZ$3)/Z15, 0)</f>
        <v>5668.4031130497806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10"/>
        <v>0.12000000000000001</v>
      </c>
      <c r="I16" s="5">
        <f t="shared" si="11"/>
        <v>1.1200000000000001</v>
      </c>
      <c r="J16">
        <f t="shared" si="12"/>
        <v>0.89285714285714279</v>
      </c>
      <c r="K16">
        <f t="shared" si="20"/>
        <v>0.22917419012981163</v>
      </c>
      <c r="L16" s="2">
        <v>13</v>
      </c>
      <c r="M16" s="6">
        <v>4.1640000000000002E-3</v>
      </c>
      <c r="Q16" s="4">
        <f t="shared" si="21"/>
        <v>12.5</v>
      </c>
      <c r="R16">
        <f t="shared" si="0"/>
        <v>1000000</v>
      </c>
      <c r="S16">
        <f t="shared" si="1"/>
        <v>5716.1009850810387</v>
      </c>
      <c r="U16">
        <f t="shared" si="13"/>
        <v>4.1640000000000002E-3</v>
      </c>
      <c r="V16">
        <f t="shared" si="14"/>
        <v>0.01</v>
      </c>
      <c r="W16">
        <f t="shared" si="15"/>
        <v>0.85042121289559514</v>
      </c>
      <c r="X16">
        <f t="shared" si="16"/>
        <v>3.5411539304972582E-3</v>
      </c>
      <c r="Y16">
        <f t="shared" si="17"/>
        <v>8.5042121289559524E-3</v>
      </c>
      <c r="Z16">
        <f t="shared" si="18"/>
        <v>0.83837584683614197</v>
      </c>
      <c r="AB16">
        <f t="shared" si="19"/>
        <v>4820.5302505809614</v>
      </c>
      <c r="AC16">
        <f t="shared" si="2"/>
        <v>4792.2410039682209</v>
      </c>
      <c r="AE16">
        <f t="shared" si="3"/>
        <v>0</v>
      </c>
      <c r="AF16">
        <f t="shared" si="4"/>
        <v>0</v>
      </c>
      <c r="AG16">
        <f t="shared" si="4"/>
        <v>-10.479698085451775</v>
      </c>
      <c r="AH16">
        <f t="shared" si="5"/>
        <v>-3541.1539304972584</v>
      </c>
      <c r="AI16">
        <f t="shared" si="6"/>
        <v>-3551.6336285827101</v>
      </c>
      <c r="AJ16">
        <f t="shared" si="7"/>
        <v>28.289246612740499</v>
      </c>
      <c r="AK16">
        <f t="shared" si="22"/>
        <v>337.43711754066732</v>
      </c>
      <c r="AL16">
        <f t="shared" si="8"/>
        <v>-3185.9072644293024</v>
      </c>
      <c r="AN16">
        <f t="shared" si="9"/>
        <v>0</v>
      </c>
      <c r="AO16">
        <f t="shared" si="9"/>
        <v>0</v>
      </c>
      <c r="AP16">
        <f t="shared" si="9"/>
        <v>-2.4016763215383481</v>
      </c>
      <c r="AQ16">
        <f t="shared" si="9"/>
        <v>-811.5410841467085</v>
      </c>
      <c r="AR16">
        <f t="shared" si="9"/>
        <v>-813.94276046824677</v>
      </c>
      <c r="AS16">
        <f t="shared" si="9"/>
        <v>6.4831651818573208</v>
      </c>
      <c r="AT16">
        <f t="shared" si="9"/>
        <v>77.331878132120494</v>
      </c>
      <c r="AU16">
        <f t="shared" si="9"/>
        <v>-730.12771715426902</v>
      </c>
      <c r="AW16">
        <v>13</v>
      </c>
      <c r="AX16">
        <f>IF(Z16&gt;0, (R16*SUMPRODUCT(K16:$K$98, X16:$X$98)-K16*$AZ$3)/Z16, 0)</f>
        <v>5716.1009850810387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10"/>
        <v>0.12000000000000001</v>
      </c>
      <c r="I17" s="5">
        <f t="shared" si="11"/>
        <v>1.1200000000000001</v>
      </c>
      <c r="J17">
        <f t="shared" si="12"/>
        <v>0.89285714285714279</v>
      </c>
      <c r="K17">
        <f t="shared" si="20"/>
        <v>0.20461981261590323</v>
      </c>
      <c r="L17" s="2">
        <v>14</v>
      </c>
      <c r="M17" s="6">
        <v>4.3350000000000003E-3</v>
      </c>
      <c r="Q17" s="4">
        <f t="shared" si="21"/>
        <v>12.5</v>
      </c>
      <c r="R17">
        <f t="shared" si="0"/>
        <v>1000000</v>
      </c>
      <c r="S17">
        <f t="shared" si="1"/>
        <v>5744.5840410696501</v>
      </c>
      <c r="U17">
        <f t="shared" si="13"/>
        <v>4.3350000000000003E-3</v>
      </c>
      <c r="V17">
        <f t="shared" si="14"/>
        <v>0.01</v>
      </c>
      <c r="W17">
        <f t="shared" si="15"/>
        <v>0.83837584683614197</v>
      </c>
      <c r="X17">
        <f t="shared" si="16"/>
        <v>3.6343592960346757E-3</v>
      </c>
      <c r="Y17">
        <f t="shared" si="17"/>
        <v>8.3837584683614207E-3</v>
      </c>
      <c r="Z17">
        <f t="shared" si="18"/>
        <v>0.82635772907174587</v>
      </c>
      <c r="AB17">
        <f t="shared" si="19"/>
        <v>4792.2410039682209</v>
      </c>
      <c r="AC17">
        <f t="shared" si="2"/>
        <v>4747.0814226401089</v>
      </c>
      <c r="AE17">
        <f t="shared" si="3"/>
        <v>0</v>
      </c>
      <c r="AF17">
        <f t="shared" si="4"/>
        <v>0</v>
      </c>
      <c r="AG17">
        <f t="shared" si="4"/>
        <v>-10.329471613396823</v>
      </c>
      <c r="AH17">
        <f t="shared" si="5"/>
        <v>-3634.3592960346755</v>
      </c>
      <c r="AI17">
        <f t="shared" si="6"/>
        <v>-3644.6887676480724</v>
      </c>
      <c r="AJ17">
        <f t="shared" si="7"/>
        <v>45.159581328111926</v>
      </c>
      <c r="AK17">
        <f t="shared" si="22"/>
        <v>335.45687027777547</v>
      </c>
      <c r="AL17">
        <f t="shared" si="8"/>
        <v>-3264.0723160421849</v>
      </c>
      <c r="AN17">
        <f t="shared" si="9"/>
        <v>0</v>
      </c>
      <c r="AO17">
        <f t="shared" si="9"/>
        <v>0</v>
      </c>
      <c r="AP17">
        <f t="shared" si="9"/>
        <v>-2.1136145459545497</v>
      </c>
      <c r="AQ17">
        <f t="shared" si="9"/>
        <v>-743.66191813348132</v>
      </c>
      <c r="AR17">
        <f t="shared" si="9"/>
        <v>-745.77553267943586</v>
      </c>
      <c r="AS17">
        <f t="shared" si="9"/>
        <v>9.2405450691709046</v>
      </c>
      <c r="AT17">
        <f t="shared" si="9"/>
        <v>68.64112193695577</v>
      </c>
      <c r="AU17">
        <f t="shared" si="9"/>
        <v>-667.89386567330916</v>
      </c>
      <c r="AW17">
        <v>14</v>
      </c>
      <c r="AX17">
        <f>IF(Z17&gt;0, (R17*SUMPRODUCT(K17:$K$98, X17:$X$98)-K17*$AZ$3)/Z17, 0)</f>
        <v>5744.5840410696501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10"/>
        <v>0.12000000000000001</v>
      </c>
      <c r="I18" s="5">
        <f t="shared" si="11"/>
        <v>1.1200000000000001</v>
      </c>
      <c r="J18">
        <f t="shared" si="12"/>
        <v>0.89285714285714279</v>
      </c>
      <c r="K18">
        <f t="shared" si="20"/>
        <v>0.1826962612641993</v>
      </c>
      <c r="L18" s="2">
        <v>15</v>
      </c>
      <c r="M18" s="6">
        <v>4.522E-3</v>
      </c>
      <c r="Q18" s="4">
        <f t="shared" si="21"/>
        <v>12.5</v>
      </c>
      <c r="R18">
        <f t="shared" si="0"/>
        <v>1000000</v>
      </c>
      <c r="S18">
        <f t="shared" si="1"/>
        <v>5756.3041994118148</v>
      </c>
      <c r="U18">
        <f t="shared" si="13"/>
        <v>4.522E-3</v>
      </c>
      <c r="V18">
        <f t="shared" si="14"/>
        <v>0.01</v>
      </c>
      <c r="W18">
        <f t="shared" si="15"/>
        <v>0.82635772907174587</v>
      </c>
      <c r="X18">
        <f t="shared" si="16"/>
        <v>3.7367896508624346E-3</v>
      </c>
      <c r="Y18">
        <f t="shared" si="17"/>
        <v>8.2635772907174582E-3</v>
      </c>
      <c r="Z18">
        <f t="shared" si="18"/>
        <v>0.81435736213016596</v>
      </c>
      <c r="AB18">
        <f t="shared" si="19"/>
        <v>4747.0814226401089</v>
      </c>
      <c r="AC18">
        <f t="shared" si="2"/>
        <v>4687.6887034518022</v>
      </c>
      <c r="AE18">
        <f t="shared" si="3"/>
        <v>0</v>
      </c>
      <c r="AF18">
        <f t="shared" si="4"/>
        <v>0</v>
      </c>
      <c r="AG18">
        <f t="shared" si="4"/>
        <v>-10.179467026627075</v>
      </c>
      <c r="AH18">
        <f t="shared" si="5"/>
        <v>-3736.7896508624344</v>
      </c>
      <c r="AI18">
        <f t="shared" si="6"/>
        <v>-3746.9691178890616</v>
      </c>
      <c r="AJ18">
        <f t="shared" si="7"/>
        <v>59.392719188306728</v>
      </c>
      <c r="AK18">
        <f t="shared" si="22"/>
        <v>332.29569958480766</v>
      </c>
      <c r="AL18">
        <f t="shared" si="8"/>
        <v>-3355.2806991159473</v>
      </c>
      <c r="AN18">
        <f t="shared" si="9"/>
        <v>0</v>
      </c>
      <c r="AO18">
        <f t="shared" si="9"/>
        <v>0</v>
      </c>
      <c r="AP18">
        <f t="shared" si="9"/>
        <v>-1.8597505674269621</v>
      </c>
      <c r="AQ18">
        <f t="shared" si="9"/>
        <v>-682.69749834331935</v>
      </c>
      <c r="AR18">
        <f t="shared" si="9"/>
        <v>-684.55724891074635</v>
      </c>
      <c r="AS18">
        <f t="shared" si="9"/>
        <v>10.85082774201811</v>
      </c>
      <c r="AT18">
        <f t="shared" si="9"/>
        <v>60.709181948315901</v>
      </c>
      <c r="AU18">
        <f t="shared" si="9"/>
        <v>-612.99723922041244</v>
      </c>
      <c r="AW18">
        <v>15</v>
      </c>
      <c r="AX18">
        <f>IF(Z18&gt;0, (R18*SUMPRODUCT(K18:$K$98, X18:$X$98)-K18*$AZ$3)/Z18, 0)</f>
        <v>5756.3041994118148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10"/>
        <v>0.12000000000000001</v>
      </c>
      <c r="I19" s="5">
        <f t="shared" si="11"/>
        <v>1.1200000000000001</v>
      </c>
      <c r="J19">
        <f t="shared" si="12"/>
        <v>0.89285714285714279</v>
      </c>
      <c r="K19">
        <f t="shared" si="20"/>
        <v>0.16312166184303509</v>
      </c>
      <c r="L19" s="2">
        <v>16</v>
      </c>
      <c r="M19" s="6">
        <v>4.7470000000000004E-3</v>
      </c>
      <c r="Q19" s="4">
        <f t="shared" si="21"/>
        <v>12.5</v>
      </c>
      <c r="R19">
        <f t="shared" si="0"/>
        <v>1000000</v>
      </c>
      <c r="S19">
        <f t="shared" si="1"/>
        <v>5753.0468709121233</v>
      </c>
      <c r="U19">
        <f t="shared" si="13"/>
        <v>4.7470000000000004E-3</v>
      </c>
      <c r="V19">
        <f t="shared" si="14"/>
        <v>0.01</v>
      </c>
      <c r="W19">
        <f t="shared" si="15"/>
        <v>0.81435736213016596</v>
      </c>
      <c r="X19">
        <f t="shared" si="16"/>
        <v>3.8657543980318981E-3</v>
      </c>
      <c r="Y19">
        <f t="shared" si="17"/>
        <v>8.1435736213016606E-3</v>
      </c>
      <c r="Z19">
        <f t="shared" si="18"/>
        <v>0.80234803411083233</v>
      </c>
      <c r="AB19">
        <f t="shared" si="19"/>
        <v>4687.6887034518022</v>
      </c>
      <c r="AC19">
        <f t="shared" si="2"/>
        <v>4615.9458470238178</v>
      </c>
      <c r="AE19">
        <f t="shared" si="3"/>
        <v>0</v>
      </c>
      <c r="AF19">
        <f t="shared" si="4"/>
        <v>0</v>
      </c>
      <c r="AG19">
        <f t="shared" si="4"/>
        <v>-10.029350426385404</v>
      </c>
      <c r="AH19">
        <f t="shared" si="5"/>
        <v>-3865.7543980318983</v>
      </c>
      <c r="AI19">
        <f t="shared" si="6"/>
        <v>-3875.7837484582838</v>
      </c>
      <c r="AJ19">
        <f t="shared" si="7"/>
        <v>71.742856427984407</v>
      </c>
      <c r="AK19">
        <f t="shared" si="22"/>
        <v>328.13820924162621</v>
      </c>
      <c r="AL19">
        <f t="shared" si="8"/>
        <v>-3475.9026827886732</v>
      </c>
      <c r="AN19">
        <f t="shared" si="9"/>
        <v>0</v>
      </c>
      <c r="AO19">
        <f t="shared" si="9"/>
        <v>0</v>
      </c>
      <c r="AP19">
        <f t="shared" si="9"/>
        <v>-1.6360043087581397</v>
      </c>
      <c r="AQ19">
        <f t="shared" si="9"/>
        <v>-630.58828168398497</v>
      </c>
      <c r="AR19">
        <f t="shared" si="9"/>
        <v>-632.22428599274315</v>
      </c>
      <c r="AS19">
        <f t="shared" si="9"/>
        <v>11.702813965899088</v>
      </c>
      <c r="AT19">
        <f t="shared" si="9"/>
        <v>53.526450005691643</v>
      </c>
      <c r="AU19">
        <f t="shared" si="9"/>
        <v>-566.99502202115241</v>
      </c>
      <c r="AW19">
        <v>16</v>
      </c>
      <c r="AX19">
        <f>IF(Z19&gt;0, (R19*SUMPRODUCT(K19:$K$98, X19:$X$98)-K19*$AZ$3)/Z19, 0)</f>
        <v>5753.0468709121233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10"/>
        <v>0.12000000000000001</v>
      </c>
      <c r="I20" s="5">
        <f t="shared" si="11"/>
        <v>1.1200000000000001</v>
      </c>
      <c r="J20">
        <f t="shared" si="12"/>
        <v>0.89285714285714279</v>
      </c>
      <c r="K20">
        <f t="shared" si="20"/>
        <v>0.14564434093128131</v>
      </c>
      <c r="L20" s="2">
        <v>17</v>
      </c>
      <c r="M20" s="6">
        <v>4.9870000000000001E-3</v>
      </c>
      <c r="Q20" s="4">
        <f t="shared" si="21"/>
        <v>12.5</v>
      </c>
      <c r="R20">
        <f t="shared" si="0"/>
        <v>1000000</v>
      </c>
      <c r="S20">
        <f t="shared" si="1"/>
        <v>5732.9109513410676</v>
      </c>
      <c r="U20">
        <f t="shared" si="13"/>
        <v>4.9870000000000001E-3</v>
      </c>
      <c r="V20">
        <f t="shared" si="14"/>
        <v>0.01</v>
      </c>
      <c r="W20">
        <f t="shared" si="15"/>
        <v>0.80234803411083233</v>
      </c>
      <c r="X20">
        <f t="shared" si="16"/>
        <v>4.0013096461107211E-3</v>
      </c>
      <c r="Y20">
        <f t="shared" si="17"/>
        <v>8.0234803411083234E-3</v>
      </c>
      <c r="Z20">
        <f t="shared" si="18"/>
        <v>0.79032324412361332</v>
      </c>
      <c r="AB20">
        <f t="shared" si="19"/>
        <v>4615.9458470238178</v>
      </c>
      <c r="AC20">
        <f t="shared" si="2"/>
        <v>4530.8527813356632</v>
      </c>
      <c r="AE20">
        <f t="shared" si="3"/>
        <v>0</v>
      </c>
      <c r="AF20">
        <f t="shared" si="4"/>
        <v>0</v>
      </c>
      <c r="AG20">
        <f t="shared" si="4"/>
        <v>-9.8790405515451667</v>
      </c>
      <c r="AH20">
        <f t="shared" si="5"/>
        <v>-4001.3096461107211</v>
      </c>
      <c r="AI20">
        <f t="shared" si="6"/>
        <v>-4011.1886866622663</v>
      </c>
      <c r="AJ20">
        <f t="shared" si="7"/>
        <v>85.093065688154638</v>
      </c>
      <c r="AK20">
        <f t="shared" si="22"/>
        <v>323.1162092916673</v>
      </c>
      <c r="AL20">
        <f t="shared" si="8"/>
        <v>-3602.9794116824442</v>
      </c>
      <c r="AN20">
        <f t="shared" si="9"/>
        <v>0</v>
      </c>
      <c r="AO20">
        <f t="shared" si="9"/>
        <v>0</v>
      </c>
      <c r="AP20">
        <f t="shared" si="9"/>
        <v>-1.4388263501631977</v>
      </c>
      <c r="AQ20">
        <f t="shared" si="9"/>
        <v>-582.76810626977442</v>
      </c>
      <c r="AR20">
        <f t="shared" si="9"/>
        <v>-584.20693261993767</v>
      </c>
      <c r="AS20">
        <f t="shared" si="9"/>
        <v>12.39332346997351</v>
      </c>
      <c r="AT20">
        <f t="shared" si="9"/>
        <v>47.060047346498841</v>
      </c>
      <c r="AU20">
        <f t="shared" si="9"/>
        <v>-524.75356180346523</v>
      </c>
      <c r="AW20">
        <v>17</v>
      </c>
      <c r="AX20">
        <f>IF(Z20&gt;0, (R20*SUMPRODUCT(K20:$K$98, X20:$X$98)-K20*$AZ$3)/Z20, 0)</f>
        <v>5732.9109513410676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10"/>
        <v>0.12000000000000001</v>
      </c>
      <c r="I21" s="5">
        <f t="shared" si="11"/>
        <v>1.1200000000000001</v>
      </c>
      <c r="J21">
        <f t="shared" si="12"/>
        <v>0.89285714285714279</v>
      </c>
      <c r="K21">
        <f t="shared" si="20"/>
        <v>0.13003959011721544</v>
      </c>
      <c r="L21" s="2">
        <v>18</v>
      </c>
      <c r="M21" s="6">
        <v>5.2249999999999996E-3</v>
      </c>
      <c r="Q21" s="4">
        <f t="shared" si="21"/>
        <v>12.5</v>
      </c>
      <c r="R21">
        <f t="shared" si="0"/>
        <v>1000000</v>
      </c>
      <c r="S21">
        <f t="shared" si="1"/>
        <v>5698.5580070624128</v>
      </c>
      <c r="U21">
        <f t="shared" si="13"/>
        <v>5.2249999999999996E-3</v>
      </c>
      <c r="V21">
        <f t="shared" si="14"/>
        <v>0.01</v>
      </c>
      <c r="W21">
        <f t="shared" si="15"/>
        <v>0.79032324412361332</v>
      </c>
      <c r="X21">
        <f t="shared" si="16"/>
        <v>4.129438950545879E-3</v>
      </c>
      <c r="Y21">
        <f t="shared" si="17"/>
        <v>7.9032324412361341E-3</v>
      </c>
      <c r="Z21">
        <f t="shared" si="18"/>
        <v>0.77829057273183133</v>
      </c>
      <c r="AB21">
        <f t="shared" si="19"/>
        <v>4530.8527813356632</v>
      </c>
      <c r="AC21">
        <f t="shared" si="2"/>
        <v>4435.1339750621682</v>
      </c>
      <c r="AE21">
        <f t="shared" si="3"/>
        <v>0</v>
      </c>
      <c r="AF21">
        <f t="shared" si="4"/>
        <v>0</v>
      </c>
      <c r="AG21">
        <f t="shared" si="4"/>
        <v>-9.7286321591478924</v>
      </c>
      <c r="AH21">
        <f t="shared" si="5"/>
        <v>-4129.4389505458794</v>
      </c>
      <c r="AI21">
        <f t="shared" si="6"/>
        <v>-4139.1675827050276</v>
      </c>
      <c r="AJ21">
        <f t="shared" si="7"/>
        <v>95.71880627349492</v>
      </c>
      <c r="AK21">
        <f t="shared" si="22"/>
        <v>317.15969469349648</v>
      </c>
      <c r="AL21">
        <f t="shared" si="8"/>
        <v>-3726.2890817380362</v>
      </c>
      <c r="AN21">
        <f t="shared" si="9"/>
        <v>0</v>
      </c>
      <c r="AO21">
        <f t="shared" si="9"/>
        <v>0</v>
      </c>
      <c r="AP21">
        <f t="shared" si="9"/>
        <v>-1.2651073383767526</v>
      </c>
      <c r="AQ21">
        <f t="shared" si="9"/>
        <v>-536.99054854305041</v>
      </c>
      <c r="AR21">
        <f t="shared" si="9"/>
        <v>-538.25565588142729</v>
      </c>
      <c r="AS21">
        <f t="shared" si="9"/>
        <v>12.44723433431443</v>
      </c>
      <c r="AT21">
        <f t="shared" si="9"/>
        <v>41.243316699643472</v>
      </c>
      <c r="AU21">
        <f t="shared" si="9"/>
        <v>-484.56510484746934</v>
      </c>
      <c r="AW21">
        <v>18</v>
      </c>
      <c r="AX21">
        <f>IF(Z21&gt;0, (R21*SUMPRODUCT(K21:$K$98, X21:$X$98)-K21*$AZ$3)/Z21, 0)</f>
        <v>5698.5580070624128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10"/>
        <v>0.12000000000000001</v>
      </c>
      <c r="I22" s="5">
        <f t="shared" si="11"/>
        <v>1.1200000000000001</v>
      </c>
      <c r="J22">
        <f t="shared" si="12"/>
        <v>0.89285714285714279</v>
      </c>
      <c r="K22">
        <f t="shared" si="20"/>
        <v>0.11610677689037092</v>
      </c>
      <c r="L22" s="2">
        <v>19</v>
      </c>
      <c r="M22" s="6">
        <v>5.4879999999999998E-3</v>
      </c>
      <c r="Q22" s="4">
        <f t="shared" si="21"/>
        <v>12.5</v>
      </c>
      <c r="R22">
        <f t="shared" si="0"/>
        <v>1000000</v>
      </c>
      <c r="S22">
        <f t="shared" si="1"/>
        <v>5654.9242841694877</v>
      </c>
      <c r="U22">
        <f t="shared" si="13"/>
        <v>5.4879999999999998E-3</v>
      </c>
      <c r="V22">
        <f t="shared" si="14"/>
        <v>0.01</v>
      </c>
      <c r="W22">
        <f t="shared" si="15"/>
        <v>0.77829057273183133</v>
      </c>
      <c r="X22">
        <f t="shared" si="16"/>
        <v>4.27125866315229E-3</v>
      </c>
      <c r="Y22">
        <f t="shared" si="17"/>
        <v>7.7829057273183138E-3</v>
      </c>
      <c r="Z22">
        <f t="shared" si="18"/>
        <v>0.76623640834136075</v>
      </c>
      <c r="AB22">
        <f t="shared" si="19"/>
        <v>4435.1339750621682</v>
      </c>
      <c r="AC22">
        <f t="shared" si="2"/>
        <v>4333.0088729443687</v>
      </c>
      <c r="AE22">
        <f t="shared" si="3"/>
        <v>0</v>
      </c>
      <c r="AF22">
        <f t="shared" si="4"/>
        <v>0</v>
      </c>
      <c r="AG22">
        <f t="shared" si="4"/>
        <v>-9.5779551042670086</v>
      </c>
      <c r="AH22">
        <f t="shared" si="5"/>
        <v>-4271.25866315229</v>
      </c>
      <c r="AI22">
        <f t="shared" si="6"/>
        <v>-4280.8366182565569</v>
      </c>
      <c r="AJ22">
        <f t="shared" si="7"/>
        <v>102.12510211779954</v>
      </c>
      <c r="AK22">
        <f t="shared" si="22"/>
        <v>310.4593782543518</v>
      </c>
      <c r="AL22">
        <f t="shared" si="8"/>
        <v>-3868.2521378844058</v>
      </c>
      <c r="AN22">
        <f t="shared" si="9"/>
        <v>0</v>
      </c>
      <c r="AO22">
        <f t="shared" si="9"/>
        <v>0</v>
      </c>
      <c r="AP22">
        <f t="shared" si="9"/>
        <v>-1.112065496357119</v>
      </c>
      <c r="AQ22">
        <f t="shared" si="9"/>
        <v>-495.92207664368692</v>
      </c>
      <c r="AR22">
        <f t="shared" si="9"/>
        <v>-497.03414214004403</v>
      </c>
      <c r="AS22">
        <f t="shared" si="9"/>
        <v>11.857416446497698</v>
      </c>
      <c r="AT22">
        <f t="shared" si="9"/>
        <v>36.046437764501299</v>
      </c>
      <c r="AU22">
        <f t="shared" si="9"/>
        <v>-449.13028792904504</v>
      </c>
      <c r="AW22">
        <v>19</v>
      </c>
      <c r="AX22">
        <f>IF(Z22&gt;0, (R22*SUMPRODUCT(K22:$K$98, X22:$X$98)-K22*$AZ$3)/Z22, 0)</f>
        <v>5654.9242841694877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10"/>
        <v>0.12000000000000001</v>
      </c>
      <c r="I23" s="5">
        <f t="shared" si="11"/>
        <v>1.1200000000000001</v>
      </c>
      <c r="J23">
        <f t="shared" si="12"/>
        <v>0.89285714285714279</v>
      </c>
      <c r="K23">
        <f t="shared" si="20"/>
        <v>0.10366676508068833</v>
      </c>
      <c r="L23" s="2">
        <v>20</v>
      </c>
      <c r="M23" s="6">
        <v>5.7670000000000004E-3</v>
      </c>
      <c r="Q23" s="4">
        <f t="shared" si="21"/>
        <v>12.5</v>
      </c>
      <c r="R23">
        <f t="shared" si="0"/>
        <v>1000000</v>
      </c>
      <c r="S23">
        <f t="shared" si="1"/>
        <v>5602.7721437806813</v>
      </c>
      <c r="U23">
        <f t="shared" si="13"/>
        <v>5.7670000000000004E-3</v>
      </c>
      <c r="V23">
        <f t="shared" si="14"/>
        <v>0.01</v>
      </c>
      <c r="W23">
        <f t="shared" si="15"/>
        <v>0.76623640834136075</v>
      </c>
      <c r="X23">
        <f t="shared" si="16"/>
        <v>4.4188853669046282E-3</v>
      </c>
      <c r="Y23">
        <f t="shared" si="17"/>
        <v>7.6623640834136081E-3</v>
      </c>
      <c r="Z23">
        <f t="shared" si="18"/>
        <v>0.75415515889104257</v>
      </c>
      <c r="AB23">
        <f t="shared" si="19"/>
        <v>4333.0088729443687</v>
      </c>
      <c r="AC23">
        <f t="shared" si="2"/>
        <v>4225.3595163232267</v>
      </c>
      <c r="AE23">
        <f t="shared" si="3"/>
        <v>0</v>
      </c>
      <c r="AF23">
        <f t="shared" si="4"/>
        <v>0</v>
      </c>
      <c r="AG23">
        <f t="shared" si="4"/>
        <v>-9.426939486138032</v>
      </c>
      <c r="AH23">
        <f t="shared" si="5"/>
        <v>-4418.8853669046284</v>
      </c>
      <c r="AI23">
        <f t="shared" si="6"/>
        <v>-4428.312306390766</v>
      </c>
      <c r="AJ23">
        <f t="shared" si="7"/>
        <v>107.64935662114203</v>
      </c>
      <c r="AK23">
        <f t="shared" si="22"/>
        <v>303.31062110610583</v>
      </c>
      <c r="AL23">
        <f t="shared" si="8"/>
        <v>-4017.3523286635182</v>
      </c>
      <c r="AN23">
        <f t="shared" si="9"/>
        <v>0</v>
      </c>
      <c r="AO23">
        <f t="shared" si="9"/>
        <v>0</v>
      </c>
      <c r="AP23">
        <f t="shared" si="9"/>
        <v>-0.97726032113933603</v>
      </c>
      <c r="AQ23">
        <f t="shared" si="9"/>
        <v>-458.09155124939338</v>
      </c>
      <c r="AR23">
        <f t="shared" si="9"/>
        <v>-459.06881157053266</v>
      </c>
      <c r="AS23">
        <f t="shared" si="9"/>
        <v>11.159660563931171</v>
      </c>
      <c r="AT23">
        <f t="shared" si="9"/>
        <v>31.443230904684338</v>
      </c>
      <c r="AU23">
        <f t="shared" si="9"/>
        <v>-416.46592010191711</v>
      </c>
      <c r="AW23">
        <v>20</v>
      </c>
      <c r="AX23">
        <f>IF(Z23&gt;0, (R23*SUMPRODUCT(K23:$K$98, X23:$X$98)-K23*$AZ$3)/Z23, 0)</f>
        <v>5602.7721437806813</v>
      </c>
    </row>
    <row r="24" spans="5:50" x14ac:dyDescent="0.25">
      <c r="E24">
        <v>2024</v>
      </c>
      <c r="F24" s="5">
        <f>EconomicRates!C64</f>
        <v>3.5571999999999999E-2</v>
      </c>
      <c r="G24" s="5">
        <f>EconomicRates!D64</f>
        <v>7.0000000000000007E-2</v>
      </c>
      <c r="H24" s="5">
        <f t="shared" si="10"/>
        <v>0.12000000000000001</v>
      </c>
      <c r="I24" s="5">
        <f t="shared" si="11"/>
        <v>1.1200000000000001</v>
      </c>
      <c r="J24">
        <f t="shared" si="12"/>
        <v>0.89285714285714279</v>
      </c>
      <c r="K24">
        <f t="shared" si="20"/>
        <v>9.2559611679185999E-2</v>
      </c>
      <c r="L24" s="2">
        <v>21</v>
      </c>
      <c r="M24" s="6">
        <v>6.0780000000000001E-3</v>
      </c>
      <c r="Q24" s="4">
        <f t="shared" si="21"/>
        <v>12.5</v>
      </c>
      <c r="R24">
        <f t="shared" si="0"/>
        <v>1000000</v>
      </c>
      <c r="S24">
        <f t="shared" si="1"/>
        <v>5544.1705263853646</v>
      </c>
      <c r="U24">
        <f t="shared" si="13"/>
        <v>6.0780000000000001E-3</v>
      </c>
      <c r="V24">
        <f t="shared" si="14"/>
        <v>0.01</v>
      </c>
      <c r="W24">
        <f t="shared" si="15"/>
        <v>0.75415515889104257</v>
      </c>
      <c r="X24">
        <f t="shared" si="16"/>
        <v>4.5837550557397567E-3</v>
      </c>
      <c r="Y24">
        <f t="shared" si="17"/>
        <v>7.5415515889104261E-3</v>
      </c>
      <c r="Z24">
        <f t="shared" si="18"/>
        <v>0.7420298522463924</v>
      </c>
      <c r="AB24">
        <f t="shared" si="19"/>
        <v>4225.3595163232267</v>
      </c>
      <c r="AC24">
        <f t="shared" si="2"/>
        <v>4113.9400365225356</v>
      </c>
      <c r="AE24">
        <f t="shared" si="3"/>
        <v>0</v>
      </c>
      <c r="AF24">
        <f t="shared" si="4"/>
        <v>0</v>
      </c>
      <c r="AG24">
        <f t="shared" si="4"/>
        <v>-9.2753731530799044</v>
      </c>
      <c r="AH24">
        <f t="shared" si="5"/>
        <v>-4583.7550557397562</v>
      </c>
      <c r="AI24">
        <f t="shared" si="6"/>
        <v>-4593.0304288928364</v>
      </c>
      <c r="AJ24">
        <f t="shared" si="7"/>
        <v>111.41947980069108</v>
      </c>
      <c r="AK24">
        <f t="shared" si="22"/>
        <v>295.77516614262589</v>
      </c>
      <c r="AL24">
        <f t="shared" si="8"/>
        <v>-4185.8357829495199</v>
      </c>
      <c r="AN24">
        <f t="shared" si="9"/>
        <v>0</v>
      </c>
      <c r="AO24">
        <f t="shared" si="9"/>
        <v>0</v>
      </c>
      <c r="AP24">
        <f t="shared" si="9"/>
        <v>-0.858524937228623</v>
      </c>
      <c r="AQ24">
        <f t="shared" si="9"/>
        <v>-424.2705879917774</v>
      </c>
      <c r="AR24">
        <f t="shared" si="9"/>
        <v>-425.12911292900606</v>
      </c>
      <c r="AS24">
        <f t="shared" si="9"/>
        <v>10.312943783848874</v>
      </c>
      <c r="AT24">
        <f t="shared" si="9"/>
        <v>27.376834522508176</v>
      </c>
      <c r="AU24">
        <f t="shared" si="9"/>
        <v>-387.43933462264903</v>
      </c>
      <c r="AW24">
        <v>21</v>
      </c>
      <c r="AX24">
        <f>IF(Z24&gt;0, (R24*SUMPRODUCT(K24:$K$98, X24:$X$98)-K24*$AZ$3)/Z24, 0)</f>
        <v>5544.1705263853646</v>
      </c>
    </row>
    <row r="25" spans="5:50" x14ac:dyDescent="0.25">
      <c r="E25">
        <v>2025</v>
      </c>
      <c r="F25" s="5">
        <f>EconomicRates!C65</f>
        <v>3.5571999999999999E-2</v>
      </c>
      <c r="G25" s="5">
        <f>EconomicRates!D65</f>
        <v>7.0000000000000007E-2</v>
      </c>
      <c r="H25" s="5">
        <f t="shared" si="10"/>
        <v>0.12000000000000001</v>
      </c>
      <c r="I25" s="5">
        <f t="shared" si="11"/>
        <v>1.1200000000000001</v>
      </c>
      <c r="J25">
        <f t="shared" si="12"/>
        <v>0.89285714285714279</v>
      </c>
      <c r="K25">
        <f t="shared" si="20"/>
        <v>8.2642510427844637E-2</v>
      </c>
      <c r="L25" s="2">
        <v>22</v>
      </c>
      <c r="M25" s="6">
        <v>6.4359999999999999E-3</v>
      </c>
      <c r="Q25" s="4">
        <f t="shared" si="21"/>
        <v>12.5</v>
      </c>
      <c r="R25">
        <f t="shared" si="0"/>
        <v>1000000</v>
      </c>
      <c r="S25">
        <f t="shared" si="1"/>
        <v>5479.600714563674</v>
      </c>
      <c r="U25">
        <f t="shared" si="13"/>
        <v>6.4359999999999999E-3</v>
      </c>
      <c r="V25">
        <f t="shared" si="14"/>
        <v>0.01</v>
      </c>
      <c r="W25">
        <f t="shared" si="15"/>
        <v>0.7420298522463924</v>
      </c>
      <c r="X25">
        <f t="shared" si="16"/>
        <v>4.7757041290577814E-3</v>
      </c>
      <c r="Y25">
        <f t="shared" si="17"/>
        <v>7.4202985224639242E-3</v>
      </c>
      <c r="Z25">
        <f t="shared" si="18"/>
        <v>0.72983384959487063</v>
      </c>
      <c r="AB25">
        <f t="shared" si="19"/>
        <v>4113.9400365225356</v>
      </c>
      <c r="AC25">
        <f t="shared" si="2"/>
        <v>3999.1980837528099</v>
      </c>
      <c r="AE25">
        <f t="shared" si="3"/>
        <v>0</v>
      </c>
      <c r="AF25">
        <f t="shared" si="4"/>
        <v>0</v>
      </c>
      <c r="AG25">
        <f t="shared" si="4"/>
        <v>-9.1229231199358836</v>
      </c>
      <c r="AH25">
        <f t="shared" si="5"/>
        <v>-4775.7041290577818</v>
      </c>
      <c r="AI25">
        <f t="shared" si="6"/>
        <v>-4784.8270521777176</v>
      </c>
      <c r="AJ25">
        <f t="shared" si="7"/>
        <v>114.74195276972569</v>
      </c>
      <c r="AK25">
        <f t="shared" si="22"/>
        <v>287.97580255657749</v>
      </c>
      <c r="AL25">
        <f t="shared" si="8"/>
        <v>-4382.1092968514149</v>
      </c>
      <c r="AN25">
        <f t="shared" si="9"/>
        <v>0</v>
      </c>
      <c r="AO25">
        <f t="shared" si="9"/>
        <v>0</v>
      </c>
      <c r="AP25">
        <f t="shared" si="9"/>
        <v>-0.75394126907172621</v>
      </c>
      <c r="AQ25">
        <f t="shared" si="9"/>
        <v>-394.67617828595843</v>
      </c>
      <c r="AR25">
        <f t="shared" si="9"/>
        <v>-395.43011955503016</v>
      </c>
      <c r="AS25">
        <f t="shared" si="9"/>
        <v>9.4825630282833124</v>
      </c>
      <c r="AT25">
        <f t="shared" si="9"/>
        <v>23.799043265748885</v>
      </c>
      <c r="AU25">
        <f t="shared" si="9"/>
        <v>-362.14851326099796</v>
      </c>
      <c r="AW25">
        <v>22</v>
      </c>
      <c r="AX25">
        <f>IF(Z25&gt;0, (R25*SUMPRODUCT(K25:$K$98, X25:$X$98)-K25*$AZ$3)/Z25, 0)</f>
        <v>5479.600714563674</v>
      </c>
    </row>
    <row r="26" spans="5:50" x14ac:dyDescent="0.25">
      <c r="E26">
        <v>2026</v>
      </c>
      <c r="F26" s="5">
        <f>EconomicRates!C66</f>
        <v>3.5571999999999999E-2</v>
      </c>
      <c r="G26" s="5">
        <f>EconomicRates!D66</f>
        <v>7.0000000000000007E-2</v>
      </c>
      <c r="H26" s="5">
        <f t="shared" si="10"/>
        <v>0.12000000000000001</v>
      </c>
      <c r="I26" s="5">
        <f t="shared" si="11"/>
        <v>1.1200000000000001</v>
      </c>
      <c r="J26">
        <f t="shared" si="12"/>
        <v>0.89285714285714279</v>
      </c>
      <c r="K26">
        <f t="shared" si="20"/>
        <v>7.3787955739146996E-2</v>
      </c>
      <c r="L26" s="2">
        <v>23</v>
      </c>
      <c r="M26" s="6">
        <v>6.8199999999999997E-3</v>
      </c>
      <c r="Q26" s="4">
        <f t="shared" si="21"/>
        <v>12.5</v>
      </c>
      <c r="R26">
        <f t="shared" si="0"/>
        <v>1000000</v>
      </c>
      <c r="S26">
        <f t="shared" si="1"/>
        <v>5408.4638719767681</v>
      </c>
      <c r="U26">
        <f t="shared" si="13"/>
        <v>6.8199999999999997E-3</v>
      </c>
      <c r="V26">
        <f t="shared" si="14"/>
        <v>0.01</v>
      </c>
      <c r="W26">
        <f t="shared" si="15"/>
        <v>0.72983384959487063</v>
      </c>
      <c r="X26">
        <f t="shared" si="16"/>
        <v>4.9774668542370178E-3</v>
      </c>
      <c r="Y26">
        <f t="shared" si="17"/>
        <v>7.2983384959487063E-3</v>
      </c>
      <c r="Z26">
        <f t="shared" si="18"/>
        <v>0.71755804424468483</v>
      </c>
      <c r="AB26">
        <f t="shared" si="19"/>
        <v>3999.1980837528099</v>
      </c>
      <c r="AC26">
        <f t="shared" si="2"/>
        <v>3880.8867583436854</v>
      </c>
      <c r="AE26">
        <f t="shared" si="3"/>
        <v>0</v>
      </c>
      <c r="AF26">
        <f t="shared" si="4"/>
        <v>0</v>
      </c>
      <c r="AG26">
        <f t="shared" si="4"/>
        <v>-8.9694755530585599</v>
      </c>
      <c r="AH26">
        <f t="shared" si="5"/>
        <v>-4977.4668542370182</v>
      </c>
      <c r="AI26">
        <f t="shared" si="6"/>
        <v>-4986.4363297900763</v>
      </c>
      <c r="AJ26">
        <f t="shared" si="7"/>
        <v>118.31132540912449</v>
      </c>
      <c r="AK26">
        <f t="shared" si="22"/>
        <v>279.94386586269673</v>
      </c>
      <c r="AL26">
        <f t="shared" si="8"/>
        <v>-4588.1811385182555</v>
      </c>
      <c r="AN26">
        <f t="shared" si="9"/>
        <v>0</v>
      </c>
      <c r="AO26">
        <f t="shared" si="9"/>
        <v>0</v>
      </c>
      <c r="AP26">
        <f t="shared" si="9"/>
        <v>-0.66183926511244606</v>
      </c>
      <c r="AQ26">
        <f t="shared" si="9"/>
        <v>-367.27710393351231</v>
      </c>
      <c r="AR26">
        <f t="shared" si="9"/>
        <v>-367.93894319862477</v>
      </c>
      <c r="AS26">
        <f t="shared" si="9"/>
        <v>8.7299508427282948</v>
      </c>
      <c r="AT26">
        <f t="shared" si="9"/>
        <v>20.656485583722368</v>
      </c>
      <c r="AU26">
        <f t="shared" si="9"/>
        <v>-338.55250677217413</v>
      </c>
      <c r="AW26">
        <v>23</v>
      </c>
      <c r="AX26">
        <f>IF(Z26&gt;0, (R26*SUMPRODUCT(K26:$K$98, X26:$X$98)-K26*$AZ$3)/Z26, 0)</f>
        <v>5408.4638719767681</v>
      </c>
    </row>
    <row r="27" spans="5:50" x14ac:dyDescent="0.25">
      <c r="E27">
        <v>2027</v>
      </c>
      <c r="F27" s="5">
        <f>EconomicRates!C67</f>
        <v>3.5571999999999999E-2</v>
      </c>
      <c r="G27" s="5">
        <f>EconomicRates!D67</f>
        <v>7.0000000000000007E-2</v>
      </c>
      <c r="H27" s="5">
        <f t="shared" si="10"/>
        <v>0.12000000000000001</v>
      </c>
      <c r="I27" s="5">
        <f t="shared" si="11"/>
        <v>1.1200000000000001</v>
      </c>
      <c r="J27">
        <f t="shared" si="12"/>
        <v>0.89285714285714279</v>
      </c>
      <c r="K27">
        <f t="shared" si="20"/>
        <v>6.5882103338524095E-2</v>
      </c>
      <c r="L27" s="2">
        <v>24</v>
      </c>
      <c r="M27" s="6">
        <v>7.2269999999999999E-3</v>
      </c>
      <c r="Q27" s="4">
        <f t="shared" si="21"/>
        <v>12.5</v>
      </c>
      <c r="R27">
        <f t="shared" si="0"/>
        <v>1000000</v>
      </c>
      <c r="S27">
        <f t="shared" si="1"/>
        <v>5332.3620737599058</v>
      </c>
      <c r="U27">
        <f t="shared" si="13"/>
        <v>7.2269999999999999E-3</v>
      </c>
      <c r="V27">
        <f t="shared" si="14"/>
        <v>0.01</v>
      </c>
      <c r="W27">
        <f t="shared" si="15"/>
        <v>0.71755804424468483</v>
      </c>
      <c r="X27">
        <f t="shared" si="16"/>
        <v>5.1857919857563372E-3</v>
      </c>
      <c r="Y27">
        <f t="shared" si="17"/>
        <v>7.1755804424468482E-3</v>
      </c>
      <c r="Z27">
        <f t="shared" si="18"/>
        <v>0.70519667181648171</v>
      </c>
      <c r="AB27">
        <f t="shared" si="19"/>
        <v>3880.8867583436854</v>
      </c>
      <c r="AC27">
        <f t="shared" si="2"/>
        <v>3760.363987335918</v>
      </c>
      <c r="AE27">
        <f t="shared" si="3"/>
        <v>0</v>
      </c>
      <c r="AF27">
        <f t="shared" si="4"/>
        <v>0</v>
      </c>
      <c r="AG27">
        <f t="shared" si="4"/>
        <v>-8.8149583977060217</v>
      </c>
      <c r="AH27">
        <f t="shared" si="5"/>
        <v>-5185.7919857563375</v>
      </c>
      <c r="AI27">
        <f t="shared" si="6"/>
        <v>-5194.606944154043</v>
      </c>
      <c r="AJ27">
        <f t="shared" si="7"/>
        <v>120.52277100776746</v>
      </c>
      <c r="AK27">
        <f t="shared" si="22"/>
        <v>271.66207308405802</v>
      </c>
      <c r="AL27">
        <f t="shared" si="8"/>
        <v>-4802.4221000622174</v>
      </c>
      <c r="AN27">
        <f t="shared" si="9"/>
        <v>0</v>
      </c>
      <c r="AO27">
        <f t="shared" si="9"/>
        <v>0</v>
      </c>
      <c r="AP27">
        <f t="shared" si="9"/>
        <v>-0.58074800008245886</v>
      </c>
      <c r="AQ27">
        <f t="shared" si="9"/>
        <v>-341.65088349768911</v>
      </c>
      <c r="AR27">
        <f t="shared" si="9"/>
        <v>-342.2316314977715</v>
      </c>
      <c r="AS27">
        <f t="shared" si="9"/>
        <v>7.9402936541790119</v>
      </c>
      <c r="AT27">
        <f t="shared" si="9"/>
        <v>17.897668772081595</v>
      </c>
      <c r="AU27">
        <f t="shared" si="9"/>
        <v>-316.39366907151089</v>
      </c>
      <c r="AW27">
        <v>24</v>
      </c>
      <c r="AX27">
        <f>IF(Z27&gt;0, (R27*SUMPRODUCT(K27:$K$98, X27:$X$98)-K27*$AZ$3)/Z27, 0)</f>
        <v>5332.3620737599058</v>
      </c>
    </row>
    <row r="28" spans="5:50" x14ac:dyDescent="0.25">
      <c r="E28">
        <v>2028</v>
      </c>
      <c r="F28" s="5">
        <f>EconomicRates!C68</f>
        <v>3.5571999999999999E-2</v>
      </c>
      <c r="G28" s="5">
        <f>EconomicRates!D68</f>
        <v>7.0000000000000007E-2</v>
      </c>
      <c r="H28" s="5">
        <f t="shared" si="10"/>
        <v>0.12000000000000001</v>
      </c>
      <c r="I28" s="5">
        <f t="shared" si="11"/>
        <v>1.1200000000000001</v>
      </c>
      <c r="J28">
        <f t="shared" si="12"/>
        <v>0.89285714285714279</v>
      </c>
      <c r="K28">
        <f t="shared" si="20"/>
        <v>5.8823306552253651E-2</v>
      </c>
      <c r="L28" s="2">
        <v>25</v>
      </c>
      <c r="M28" s="6">
        <v>7.6860000000000001E-3</v>
      </c>
      <c r="Q28" s="4">
        <f t="shared" si="21"/>
        <v>12.5</v>
      </c>
      <c r="R28">
        <f t="shared" si="0"/>
        <v>1000000</v>
      </c>
      <c r="S28">
        <f t="shared" si="1"/>
        <v>5253.2126971900534</v>
      </c>
      <c r="U28">
        <f t="shared" si="13"/>
        <v>7.6860000000000001E-3</v>
      </c>
      <c r="V28">
        <f t="shared" si="14"/>
        <v>0.01</v>
      </c>
      <c r="W28">
        <f t="shared" si="15"/>
        <v>0.70519667181648171</v>
      </c>
      <c r="X28">
        <f t="shared" si="16"/>
        <v>5.4201416195814789E-3</v>
      </c>
      <c r="Y28">
        <f t="shared" si="17"/>
        <v>7.0519667181648173E-3</v>
      </c>
      <c r="Z28">
        <f t="shared" si="18"/>
        <v>0.69272456347873546</v>
      </c>
      <c r="AB28">
        <f t="shared" si="19"/>
        <v>3760.363987335918</v>
      </c>
      <c r="AC28">
        <f t="shared" si="2"/>
        <v>3639.0294725219301</v>
      </c>
      <c r="AE28">
        <f t="shared" si="3"/>
        <v>0</v>
      </c>
      <c r="AF28">
        <f t="shared" si="4"/>
        <v>0</v>
      </c>
      <c r="AG28">
        <f t="shared" si="4"/>
        <v>-8.6590570434841929</v>
      </c>
      <c r="AH28">
        <f t="shared" si="5"/>
        <v>-5420.1416195814791</v>
      </c>
      <c r="AI28">
        <f t="shared" si="6"/>
        <v>-5428.8006766249637</v>
      </c>
      <c r="AJ28">
        <f t="shared" si="7"/>
        <v>121.33451481398788</v>
      </c>
      <c r="AK28">
        <f t="shared" si="22"/>
        <v>263.22547911351427</v>
      </c>
      <c r="AL28">
        <f t="shared" si="8"/>
        <v>-5044.2406826974611</v>
      </c>
      <c r="AN28">
        <f t="shared" si="9"/>
        <v>0</v>
      </c>
      <c r="AO28">
        <f t="shared" si="9"/>
        <v>0</v>
      </c>
      <c r="AP28">
        <f t="shared" si="9"/>
        <v>-0.50935436692232183</v>
      </c>
      <c r="AQ28">
        <f t="shared" si="9"/>
        <v>-318.83065204526991</v>
      </c>
      <c r="AR28">
        <f t="shared" si="9"/>
        <v>-319.34000641219228</v>
      </c>
      <c r="AS28">
        <f t="shared" si="9"/>
        <v>7.1372973602721714</v>
      </c>
      <c r="AT28">
        <f t="shared" si="9"/>
        <v>15.483793050258091</v>
      </c>
      <c r="AU28">
        <f t="shared" si="9"/>
        <v>-296.71891600166202</v>
      </c>
      <c r="AW28">
        <v>25</v>
      </c>
      <c r="AX28">
        <f>IF(Z28&gt;0, (R28*SUMPRODUCT(K28:$K$98, X28:$X$98)-K28*$AZ$3)/Z28, 0)</f>
        <v>5253.2126971900534</v>
      </c>
    </row>
    <row r="29" spans="5:50" x14ac:dyDescent="0.25">
      <c r="E29">
        <v>2029</v>
      </c>
      <c r="F29" s="5">
        <f>EconomicRates!C69</f>
        <v>3.5571999999999999E-2</v>
      </c>
      <c r="G29" s="5">
        <f>EconomicRates!D69</f>
        <v>7.0000000000000007E-2</v>
      </c>
      <c r="H29" s="5">
        <f t="shared" si="10"/>
        <v>0.12000000000000001</v>
      </c>
      <c r="I29" s="5">
        <f t="shared" si="11"/>
        <v>1.1200000000000001</v>
      </c>
      <c r="J29">
        <f t="shared" si="12"/>
        <v>0.89285714285714279</v>
      </c>
      <c r="K29">
        <f t="shared" si="20"/>
        <v>5.2520809421655039E-2</v>
      </c>
      <c r="L29" s="2">
        <v>26</v>
      </c>
      <c r="M29" s="6">
        <v>8.2030000000000002E-3</v>
      </c>
      <c r="Q29" s="4">
        <f t="shared" si="21"/>
        <v>12.5</v>
      </c>
      <c r="R29">
        <f t="shared" si="0"/>
        <v>1000000</v>
      </c>
      <c r="S29">
        <f t="shared" si="1"/>
        <v>5171.0525280286865</v>
      </c>
      <c r="U29">
        <f t="shared" si="13"/>
        <v>8.2030000000000002E-3</v>
      </c>
      <c r="V29">
        <f t="shared" si="14"/>
        <v>0.01</v>
      </c>
      <c r="W29">
        <f t="shared" si="15"/>
        <v>0.69272456347873546</v>
      </c>
      <c r="X29">
        <f t="shared" si="16"/>
        <v>5.6824195942160672E-3</v>
      </c>
      <c r="Y29">
        <f t="shared" si="17"/>
        <v>6.9272456347873549E-3</v>
      </c>
      <c r="Z29">
        <f t="shared" si="18"/>
        <v>0.68011489824973204</v>
      </c>
      <c r="AB29">
        <f t="shared" si="19"/>
        <v>3639.0294725219301</v>
      </c>
      <c r="AC29">
        <f t="shared" si="2"/>
        <v>3516.9098639442495</v>
      </c>
      <c r="AE29">
        <f t="shared" si="3"/>
        <v>0</v>
      </c>
      <c r="AF29">
        <f t="shared" si="4"/>
        <v>0</v>
      </c>
      <c r="AG29">
        <f t="shared" si="4"/>
        <v>-8.5014362281216513</v>
      </c>
      <c r="AH29">
        <f t="shared" si="5"/>
        <v>-5682.4195942160668</v>
      </c>
      <c r="AI29">
        <f t="shared" si="6"/>
        <v>-5690.9210304441885</v>
      </c>
      <c r="AJ29">
        <f t="shared" si="7"/>
        <v>122.11960857768054</v>
      </c>
      <c r="AK29">
        <f t="shared" si="22"/>
        <v>254.73206307653513</v>
      </c>
      <c r="AL29">
        <f t="shared" si="8"/>
        <v>-5314.0693587899732</v>
      </c>
      <c r="AN29">
        <f t="shared" si="9"/>
        <v>0</v>
      </c>
      <c r="AO29">
        <f t="shared" si="9"/>
        <v>0</v>
      </c>
      <c r="AP29">
        <f t="shared" si="9"/>
        <v>-0.44650231194753109</v>
      </c>
      <c r="AQ29">
        <f t="shared" si="9"/>
        <v>-298.44527656170038</v>
      </c>
      <c r="AR29">
        <f t="shared" si="9"/>
        <v>-298.89177887364792</v>
      </c>
      <c r="AS29">
        <f t="shared" si="9"/>
        <v>6.4138206887554698</v>
      </c>
      <c r="AT29">
        <f t="shared" si="9"/>
        <v>13.378734138427712</v>
      </c>
      <c r="AU29">
        <f t="shared" si="9"/>
        <v>-279.09922404646477</v>
      </c>
      <c r="AW29">
        <v>26</v>
      </c>
      <c r="AX29">
        <f>IF(Z29&gt;0, (R29*SUMPRODUCT(K29:$K$98, X29:$X$98)-K29*$AZ$3)/Z29, 0)</f>
        <v>5171.0525280286865</v>
      </c>
    </row>
    <row r="30" spans="5:50" x14ac:dyDescent="0.25">
      <c r="E30">
        <v>2030</v>
      </c>
      <c r="F30" s="5">
        <f>EconomicRates!C70</f>
        <v>3.5571999999999999E-2</v>
      </c>
      <c r="G30" s="5">
        <f>EconomicRates!D70</f>
        <v>7.0000000000000007E-2</v>
      </c>
      <c r="H30" s="5">
        <f t="shared" si="10"/>
        <v>0.12000000000000001</v>
      </c>
      <c r="I30" s="5">
        <f t="shared" si="11"/>
        <v>1.1200000000000001</v>
      </c>
      <c r="J30">
        <f t="shared" si="12"/>
        <v>0.89285714285714279</v>
      </c>
      <c r="K30">
        <f t="shared" si="20"/>
        <v>4.6893579840763422E-2</v>
      </c>
      <c r="L30" s="2">
        <v>27</v>
      </c>
      <c r="M30" s="6">
        <v>8.7950000000000007E-3</v>
      </c>
      <c r="Q30" s="4">
        <f t="shared" si="21"/>
        <v>12.5</v>
      </c>
      <c r="R30">
        <f t="shared" si="0"/>
        <v>1000000</v>
      </c>
      <c r="S30">
        <f t="shared" si="1"/>
        <v>5086.0722129231244</v>
      </c>
      <c r="U30">
        <f t="shared" si="13"/>
        <v>8.7950000000000007E-3</v>
      </c>
      <c r="V30">
        <f t="shared" si="14"/>
        <v>0.01</v>
      </c>
      <c r="W30">
        <f t="shared" si="15"/>
        <v>0.68011489824973204</v>
      </c>
      <c r="X30">
        <f t="shared" si="16"/>
        <v>5.9816105301063937E-3</v>
      </c>
      <c r="Y30">
        <f t="shared" si="17"/>
        <v>6.8011489824973204E-3</v>
      </c>
      <c r="Z30">
        <f t="shared" si="18"/>
        <v>0.66733213873712838</v>
      </c>
      <c r="AB30">
        <f t="shared" si="19"/>
        <v>3516.9098639442495</v>
      </c>
      <c r="AC30">
        <f t="shared" si="2"/>
        <v>3394.0994476214678</v>
      </c>
      <c r="AE30">
        <f t="shared" si="3"/>
        <v>0</v>
      </c>
      <c r="AF30">
        <f t="shared" si="4"/>
        <v>0</v>
      </c>
      <c r="AG30">
        <f t="shared" si="4"/>
        <v>-8.3416517342141052</v>
      </c>
      <c r="AH30">
        <f t="shared" si="5"/>
        <v>-5981.6105301063935</v>
      </c>
      <c r="AI30">
        <f t="shared" si="6"/>
        <v>-5989.9521818406074</v>
      </c>
      <c r="AJ30">
        <f t="shared" si="7"/>
        <v>122.81041632278175</v>
      </c>
      <c r="AK30">
        <f t="shared" si="22"/>
        <v>246.1836904760975</v>
      </c>
      <c r="AL30">
        <f t="shared" si="8"/>
        <v>-5620.9580750417281</v>
      </c>
      <c r="AN30">
        <f t="shared" si="9"/>
        <v>0</v>
      </c>
      <c r="AO30">
        <f t="shared" si="9"/>
        <v>0</v>
      </c>
      <c r="AP30">
        <f t="shared" si="9"/>
        <v>-0.39116991160221182</v>
      </c>
      <c r="AQ30">
        <f t="shared" si="9"/>
        <v>-280.49913096989536</v>
      </c>
      <c r="AR30">
        <f t="shared" si="9"/>
        <v>-280.89030088149758</v>
      </c>
      <c r="AS30">
        <f t="shared" si="9"/>
        <v>5.7590200631097614</v>
      </c>
      <c r="AT30">
        <f t="shared" si="9"/>
        <v>11.544434544834667</v>
      </c>
      <c r="AU30">
        <f t="shared" si="9"/>
        <v>-263.58684627355314</v>
      </c>
      <c r="AW30">
        <v>27</v>
      </c>
      <c r="AX30">
        <f>IF(Z30&gt;0, (R30*SUMPRODUCT(K30:$K$98, X30:$X$98)-K30*$AZ$3)/Z30, 0)</f>
        <v>5086.0722129231244</v>
      </c>
    </row>
    <row r="31" spans="5:50" x14ac:dyDescent="0.25">
      <c r="E31">
        <v>2031</v>
      </c>
      <c r="F31" s="5">
        <f>EconomicRates!C71</f>
        <v>3.5571999999999999E-2</v>
      </c>
      <c r="G31" s="5">
        <f>EconomicRates!D71</f>
        <v>7.0000000000000007E-2</v>
      </c>
      <c r="H31" s="5">
        <f t="shared" si="10"/>
        <v>0.12000000000000001</v>
      </c>
      <c r="I31" s="5">
        <f t="shared" si="11"/>
        <v>1.1200000000000001</v>
      </c>
      <c r="J31">
        <f t="shared" si="12"/>
        <v>0.89285714285714279</v>
      </c>
      <c r="K31">
        <f t="shared" si="20"/>
        <v>4.1869267714967337E-2</v>
      </c>
      <c r="L31" s="2">
        <v>28</v>
      </c>
      <c r="M31" s="6">
        <v>9.4780000000000003E-3</v>
      </c>
      <c r="Q31" s="4">
        <f t="shared" si="21"/>
        <v>12.5</v>
      </c>
      <c r="R31">
        <f t="shared" si="0"/>
        <v>1000000</v>
      </c>
      <c r="S31">
        <f t="shared" si="1"/>
        <v>4998.086511104123</v>
      </c>
      <c r="U31">
        <f t="shared" si="13"/>
        <v>9.4780000000000003E-3</v>
      </c>
      <c r="V31">
        <f t="shared" si="14"/>
        <v>0.01</v>
      </c>
      <c r="W31">
        <f t="shared" si="15"/>
        <v>0.66733213873712838</v>
      </c>
      <c r="X31">
        <f t="shared" si="16"/>
        <v>6.3249740109505032E-3</v>
      </c>
      <c r="Y31">
        <f t="shared" si="17"/>
        <v>6.6733213873712838E-3</v>
      </c>
      <c r="Z31">
        <f t="shared" si="18"/>
        <v>0.65433384333880651</v>
      </c>
      <c r="AB31">
        <f t="shared" si="19"/>
        <v>3394.0994476214678</v>
      </c>
      <c r="AC31">
        <f t="shared" si="2"/>
        <v>3270.4171561506073</v>
      </c>
      <c r="AE31">
        <f t="shared" si="3"/>
        <v>0</v>
      </c>
      <c r="AF31">
        <f t="shared" si="4"/>
        <v>0</v>
      </c>
      <c r="AG31">
        <f t="shared" si="4"/>
        <v>-8.1791730417350816</v>
      </c>
      <c r="AH31">
        <f t="shared" si="5"/>
        <v>-6324.9740109505028</v>
      </c>
      <c r="AI31">
        <f t="shared" si="6"/>
        <v>-6333.1531839922382</v>
      </c>
      <c r="AJ31">
        <f t="shared" si="7"/>
        <v>123.68229147086049</v>
      </c>
      <c r="AK31">
        <f t="shared" si="22"/>
        <v>237.58696133350276</v>
      </c>
      <c r="AL31">
        <f t="shared" si="8"/>
        <v>-5971.8839311878755</v>
      </c>
      <c r="AN31">
        <f t="shared" si="9"/>
        <v>0</v>
      </c>
      <c r="AO31">
        <f t="shared" si="9"/>
        <v>0</v>
      </c>
      <c r="AP31">
        <f t="shared" si="9"/>
        <v>-0.34245598577144987</v>
      </c>
      <c r="AQ31">
        <f t="shared" si="9"/>
        <v>-264.82203015469736</v>
      </c>
      <c r="AR31">
        <f t="shared" si="9"/>
        <v>-265.1644861404688</v>
      </c>
      <c r="AS31">
        <f t="shared" si="9"/>
        <v>5.1784869731940795</v>
      </c>
      <c r="AT31">
        <f t="shared" si="9"/>
        <v>9.9475920896580199</v>
      </c>
      <c r="AU31">
        <f t="shared" si="9"/>
        <v>-250.03840707761674</v>
      </c>
      <c r="AW31">
        <v>28</v>
      </c>
      <c r="AX31">
        <f>IF(Z31&gt;0, (R31*SUMPRODUCT(K31:$K$98, X31:$X$98)-K31*$AZ$3)/Z31, 0)</f>
        <v>4998.086511104123</v>
      </c>
    </row>
    <row r="32" spans="5:50" x14ac:dyDescent="0.25">
      <c r="E32">
        <v>2032</v>
      </c>
      <c r="F32" s="5">
        <f>EconomicRates!C72</f>
        <v>3.5571999999999999E-2</v>
      </c>
      <c r="G32" s="5">
        <f>EconomicRates!D72</f>
        <v>7.0000000000000007E-2</v>
      </c>
      <c r="H32" s="5">
        <f t="shared" si="10"/>
        <v>0.12000000000000001</v>
      </c>
      <c r="I32" s="5">
        <f t="shared" si="11"/>
        <v>1.1200000000000001</v>
      </c>
      <c r="J32">
        <f t="shared" si="12"/>
        <v>0.89285714285714279</v>
      </c>
      <c r="K32">
        <f t="shared" si="20"/>
        <v>3.7383274745506546E-2</v>
      </c>
      <c r="L32" s="2">
        <v>29</v>
      </c>
      <c r="M32" s="6">
        <v>1.0265E-2</v>
      </c>
      <c r="Q32" s="4">
        <f t="shared" si="21"/>
        <v>12.5</v>
      </c>
      <c r="R32">
        <f t="shared" si="0"/>
        <v>1000000</v>
      </c>
      <c r="S32">
        <f t="shared" si="1"/>
        <v>4906.7834596618659</v>
      </c>
      <c r="U32">
        <f t="shared" si="13"/>
        <v>1.0265E-2</v>
      </c>
      <c r="V32">
        <f t="shared" si="14"/>
        <v>0.01</v>
      </c>
      <c r="W32">
        <f t="shared" si="15"/>
        <v>0.65433384333880651</v>
      </c>
      <c r="X32">
        <f t="shared" si="16"/>
        <v>6.716736901872849E-3</v>
      </c>
      <c r="Y32">
        <f t="shared" si="17"/>
        <v>6.5433384333880651E-3</v>
      </c>
      <c r="Z32">
        <f t="shared" si="18"/>
        <v>0.64107376800354565</v>
      </c>
      <c r="AB32">
        <f t="shared" si="19"/>
        <v>3270.4171561506073</v>
      </c>
      <c r="AC32">
        <f t="shared" si="2"/>
        <v>3145.6101612629063</v>
      </c>
      <c r="AE32">
        <f t="shared" si="3"/>
        <v>0</v>
      </c>
      <c r="AF32">
        <f t="shared" si="4"/>
        <v>0</v>
      </c>
      <c r="AG32">
        <f t="shared" si="4"/>
        <v>-8.0134221000443198</v>
      </c>
      <c r="AH32">
        <f t="shared" si="5"/>
        <v>-6716.7369018728486</v>
      </c>
      <c r="AI32">
        <f t="shared" si="6"/>
        <v>-6724.7503239728931</v>
      </c>
      <c r="AJ32">
        <f t="shared" si="7"/>
        <v>124.80699488770097</v>
      </c>
      <c r="AK32">
        <f t="shared" si="22"/>
        <v>228.92920093054252</v>
      </c>
      <c r="AL32">
        <f t="shared" si="8"/>
        <v>-6371.0141281546494</v>
      </c>
      <c r="AN32">
        <f t="shared" si="9"/>
        <v>0</v>
      </c>
      <c r="AO32">
        <f t="shared" si="9"/>
        <v>0</v>
      </c>
      <c r="AP32">
        <f t="shared" si="9"/>
        <v>-0.29956796001767083</v>
      </c>
      <c r="AQ32">
        <f t="shared" si="9"/>
        <v>-251.09362099599514</v>
      </c>
      <c r="AR32">
        <f t="shared" si="9"/>
        <v>-251.39318895601281</v>
      </c>
      <c r="AS32">
        <f t="shared" si="9"/>
        <v>4.6656941800479563</v>
      </c>
      <c r="AT32">
        <f t="shared" si="9"/>
        <v>8.5581232156557441</v>
      </c>
      <c r="AU32">
        <f t="shared" si="9"/>
        <v>-238.16937156030912</v>
      </c>
      <c r="AW32">
        <v>29</v>
      </c>
      <c r="AX32">
        <f>IF(Z32&gt;0, (R32*SUMPRODUCT(K32:$K$98, X32:$X$98)-K32*$AZ$3)/Z32, 0)</f>
        <v>4906.7834596618659</v>
      </c>
    </row>
    <row r="33" spans="5:50" x14ac:dyDescent="0.25">
      <c r="E33">
        <v>2033</v>
      </c>
      <c r="F33" s="5">
        <f>EconomicRates!C73</f>
        <v>3.5571999999999999E-2</v>
      </c>
      <c r="G33" s="5">
        <f>EconomicRates!D73</f>
        <v>7.0000000000000007E-2</v>
      </c>
      <c r="H33" s="5">
        <f t="shared" si="10"/>
        <v>0.12000000000000001</v>
      </c>
      <c r="I33" s="5">
        <f t="shared" si="11"/>
        <v>1.1200000000000001</v>
      </c>
      <c r="J33">
        <f t="shared" si="12"/>
        <v>0.89285714285714279</v>
      </c>
      <c r="K33">
        <f t="shared" si="20"/>
        <v>3.337792387991656E-2</v>
      </c>
      <c r="L33" s="2">
        <v>30</v>
      </c>
      <c r="M33" s="6">
        <v>1.1204E-2</v>
      </c>
      <c r="Q33" s="4">
        <f t="shared" si="21"/>
        <v>12.5</v>
      </c>
      <c r="R33">
        <f t="shared" si="0"/>
        <v>1000000</v>
      </c>
      <c r="S33">
        <f t="shared" si="1"/>
        <v>4812.1499459742763</v>
      </c>
      <c r="U33">
        <f t="shared" si="13"/>
        <v>1.1204E-2</v>
      </c>
      <c r="V33">
        <f t="shared" si="14"/>
        <v>0.01</v>
      </c>
      <c r="W33">
        <f t="shared" si="15"/>
        <v>0.64107376800354565</v>
      </c>
      <c r="X33">
        <f t="shared" si="16"/>
        <v>7.1825904967117256E-3</v>
      </c>
      <c r="Y33">
        <f t="shared" si="17"/>
        <v>6.4107376800354565E-3</v>
      </c>
      <c r="Z33">
        <f t="shared" si="18"/>
        <v>0.62748043982679846</v>
      </c>
      <c r="AB33">
        <f t="shared" si="19"/>
        <v>3145.6101612629063</v>
      </c>
      <c r="AC33">
        <f t="shared" si="2"/>
        <v>3019.5299646124436</v>
      </c>
      <c r="AE33">
        <f t="shared" si="3"/>
        <v>0</v>
      </c>
      <c r="AF33">
        <f t="shared" si="4"/>
        <v>0</v>
      </c>
      <c r="AG33">
        <f t="shared" si="4"/>
        <v>-7.8435054978349807</v>
      </c>
      <c r="AH33">
        <f t="shared" si="5"/>
        <v>-7182.5904967117258</v>
      </c>
      <c r="AI33">
        <f t="shared" si="6"/>
        <v>-7190.4340022095612</v>
      </c>
      <c r="AJ33">
        <f t="shared" si="7"/>
        <v>126.08019665046277</v>
      </c>
      <c r="AK33">
        <f t="shared" si="22"/>
        <v>220.19271128840347</v>
      </c>
      <c r="AL33">
        <f t="shared" si="8"/>
        <v>-6844.1610942706948</v>
      </c>
      <c r="AN33">
        <f t="shared" si="9"/>
        <v>0</v>
      </c>
      <c r="AO33">
        <f t="shared" si="9"/>
        <v>0</v>
      </c>
      <c r="AP33">
        <f t="shared" si="9"/>
        <v>-0.26179992945844305</v>
      </c>
      <c r="AQ33">
        <f t="shared" si="9"/>
        <v>-239.73995885985605</v>
      </c>
      <c r="AR33">
        <f t="shared" si="9"/>
        <v>-240.00175878931452</v>
      </c>
      <c r="AS33">
        <f t="shared" si="9"/>
        <v>4.2082952065640571</v>
      </c>
      <c r="AT33">
        <f t="shared" si="9"/>
        <v>7.3495755562967746</v>
      </c>
      <c r="AU33">
        <f t="shared" si="9"/>
        <v>-228.44388802645369</v>
      </c>
      <c r="AW33">
        <v>30</v>
      </c>
      <c r="AX33">
        <f>IF(Z33&gt;0, (R33*SUMPRODUCT(K33:$K$98, X33:$X$98)-K33*$AZ$3)/Z33, 0)</f>
        <v>4812.1499459742763</v>
      </c>
    </row>
    <row r="34" spans="5:50" x14ac:dyDescent="0.25">
      <c r="E34">
        <v>2034</v>
      </c>
      <c r="F34" s="5">
        <f>EconomicRates!C74</f>
        <v>3.5571999999999999E-2</v>
      </c>
      <c r="G34" s="5">
        <f>EconomicRates!D74</f>
        <v>7.0000000000000007E-2</v>
      </c>
      <c r="H34" s="5">
        <f t="shared" si="10"/>
        <v>0.12000000000000001</v>
      </c>
      <c r="I34" s="5">
        <f t="shared" si="11"/>
        <v>1.1200000000000001</v>
      </c>
      <c r="J34">
        <f t="shared" si="12"/>
        <v>0.89285714285714279</v>
      </c>
      <c r="K34">
        <f t="shared" si="20"/>
        <v>2.9801717749925499E-2</v>
      </c>
      <c r="L34" s="2">
        <v>31</v>
      </c>
      <c r="M34" s="6">
        <v>1.2285000000000001E-2</v>
      </c>
      <c r="Q34" s="4">
        <f t="shared" si="21"/>
        <v>12.5</v>
      </c>
      <c r="R34">
        <f t="shared" si="0"/>
        <v>1000000</v>
      </c>
      <c r="S34">
        <f t="shared" si="1"/>
        <v>4712.9960773679968</v>
      </c>
      <c r="U34">
        <f t="shared" si="13"/>
        <v>1.2285000000000001E-2</v>
      </c>
      <c r="V34">
        <f t="shared" si="14"/>
        <v>0.01</v>
      </c>
      <c r="W34">
        <f t="shared" si="15"/>
        <v>0.62748043982679846</v>
      </c>
      <c r="X34">
        <f t="shared" si="16"/>
        <v>7.7085972032722196E-3</v>
      </c>
      <c r="Y34">
        <f t="shared" si="17"/>
        <v>6.2748043982679847E-3</v>
      </c>
      <c r="Z34">
        <f t="shared" si="18"/>
        <v>0.61349703822525825</v>
      </c>
      <c r="AB34">
        <f t="shared" si="19"/>
        <v>3019.5299646124436</v>
      </c>
      <c r="AC34">
        <f t="shared" si="2"/>
        <v>2891.4091346325263</v>
      </c>
      <c r="AE34">
        <f t="shared" si="3"/>
        <v>0</v>
      </c>
      <c r="AF34">
        <f t="shared" si="4"/>
        <v>0</v>
      </c>
      <c r="AG34">
        <f t="shared" si="4"/>
        <v>-7.6687129778157281</v>
      </c>
      <c r="AH34">
        <f t="shared" si="5"/>
        <v>-7708.5972032722193</v>
      </c>
      <c r="AI34">
        <f t="shared" si="6"/>
        <v>-7716.2659162500349</v>
      </c>
      <c r="AJ34">
        <f t="shared" si="7"/>
        <v>128.12082997991729</v>
      </c>
      <c r="AK34">
        <f t="shared" si="22"/>
        <v>211.36709752287106</v>
      </c>
      <c r="AL34">
        <f t="shared" si="8"/>
        <v>-7376.7779887472461</v>
      </c>
      <c r="AN34">
        <f t="shared" si="9"/>
        <v>0</v>
      </c>
      <c r="AO34">
        <f t="shared" si="9"/>
        <v>0</v>
      </c>
      <c r="AP34">
        <f t="shared" si="9"/>
        <v>-0.22854081967005502</v>
      </c>
      <c r="AQ34">
        <f t="shared" si="9"/>
        <v>-229.72943809978375</v>
      </c>
      <c r="AR34">
        <f t="shared" si="9"/>
        <v>-229.95797891945381</v>
      </c>
      <c r="AS34">
        <f t="shared" si="9"/>
        <v>3.818220812947688</v>
      </c>
      <c r="AT34">
        <f t="shared" si="9"/>
        <v>6.2991025819975803</v>
      </c>
      <c r="AU34">
        <f t="shared" ref="AU34:AU79" si="23">AL34*$K34</f>
        <v>-219.84065552450852</v>
      </c>
      <c r="AW34">
        <v>31</v>
      </c>
      <c r="AX34">
        <f>IF(Z34&gt;0, (R34*SUMPRODUCT(K34:$K$98, X34:$X$98)-K34*$AZ$3)/Z34, 0)</f>
        <v>4712.9960773679968</v>
      </c>
    </row>
    <row r="35" spans="5:50" x14ac:dyDescent="0.25">
      <c r="E35">
        <v>2035</v>
      </c>
      <c r="F35" s="5">
        <f>EconomicRates!C75</f>
        <v>3.5571999999999999E-2</v>
      </c>
      <c r="G35" s="5">
        <f>EconomicRates!D75</f>
        <v>7.0000000000000007E-2</v>
      </c>
      <c r="H35" s="5">
        <f t="shared" si="10"/>
        <v>0.12000000000000001</v>
      </c>
      <c r="I35" s="5">
        <f t="shared" si="11"/>
        <v>1.1200000000000001</v>
      </c>
      <c r="J35">
        <f t="shared" si="12"/>
        <v>0.89285714285714279</v>
      </c>
      <c r="K35">
        <f t="shared" si="20"/>
        <v>2.660867656243348E-2</v>
      </c>
      <c r="L35" s="2">
        <v>32</v>
      </c>
      <c r="M35" s="6">
        <v>1.3528E-2</v>
      </c>
      <c r="Q35" s="4">
        <f t="shared" si="21"/>
        <v>12.5</v>
      </c>
      <c r="R35">
        <f t="shared" si="0"/>
        <v>1000000</v>
      </c>
      <c r="S35">
        <f t="shared" si="1"/>
        <v>4609.4335795513489</v>
      </c>
      <c r="U35">
        <f t="shared" si="13"/>
        <v>1.3528E-2</v>
      </c>
      <c r="V35">
        <f t="shared" si="14"/>
        <v>0.01</v>
      </c>
      <c r="W35">
        <f t="shared" si="15"/>
        <v>0.61349703822525825</v>
      </c>
      <c r="X35">
        <f t="shared" si="16"/>
        <v>8.2993879331112932E-3</v>
      </c>
      <c r="Y35">
        <f t="shared" si="17"/>
        <v>6.1349703822525829E-3</v>
      </c>
      <c r="Z35">
        <f t="shared" si="18"/>
        <v>0.59906267990989437</v>
      </c>
      <c r="AB35">
        <f t="shared" si="19"/>
        <v>2891.4091346325263</v>
      </c>
      <c r="AC35">
        <f t="shared" si="2"/>
        <v>2761.3396330326882</v>
      </c>
      <c r="AE35">
        <f t="shared" si="3"/>
        <v>0</v>
      </c>
      <c r="AF35">
        <f t="shared" ref="AF35:AG66" si="24">-$Z35*P35</f>
        <v>0</v>
      </c>
      <c r="AG35">
        <f t="shared" si="24"/>
        <v>-7.4882834988736793</v>
      </c>
      <c r="AH35">
        <f t="shared" si="5"/>
        <v>-8299.387933111293</v>
      </c>
      <c r="AI35">
        <f t="shared" ref="AI35:AI66" si="25">SUM(AE35:AH35)</f>
        <v>-8306.876216610166</v>
      </c>
      <c r="AJ35">
        <f t="shared" si="7"/>
        <v>130.06950159983808</v>
      </c>
      <c r="AK35">
        <f t="shared" si="22"/>
        <v>202.39863942427687</v>
      </c>
      <c r="AL35">
        <f t="shared" ref="AL35:AL79" si="26">SUM(AI35:AK35)</f>
        <v>-7974.4080755860514</v>
      </c>
      <c r="AN35">
        <f t="shared" ref="AN35:AT66" si="27">AE35*$K35</f>
        <v>0</v>
      </c>
      <c r="AO35">
        <f t="shared" si="27"/>
        <v>0</v>
      </c>
      <c r="AP35">
        <f t="shared" si="27"/>
        <v>-0.19925331362933743</v>
      </c>
      <c r="AQ35">
        <f t="shared" si="27"/>
        <v>-220.83572917832171</v>
      </c>
      <c r="AR35">
        <f t="shared" si="27"/>
        <v>-221.03498249195101</v>
      </c>
      <c r="AS35">
        <f t="shared" si="27"/>
        <v>3.4609772987070153</v>
      </c>
      <c r="AT35">
        <f t="shared" si="27"/>
        <v>5.3855599331171806</v>
      </c>
      <c r="AU35">
        <f t="shared" si="23"/>
        <v>-212.18844526012683</v>
      </c>
      <c r="AW35">
        <v>32</v>
      </c>
      <c r="AX35">
        <f>IF(Z35&gt;0, (R35*SUMPRODUCT(K35:$K$98, X35:$X$98)-K35*$AZ$3)/Z35, 0)</f>
        <v>4609.4335795513489</v>
      </c>
    </row>
    <row r="36" spans="5:50" x14ac:dyDescent="0.25">
      <c r="E36">
        <v>2036</v>
      </c>
      <c r="F36" s="5">
        <f>EconomicRates!C76</f>
        <v>3.5571999999999999E-2</v>
      </c>
      <c r="G36" s="5">
        <f>EconomicRates!D76</f>
        <v>7.0000000000000007E-2</v>
      </c>
      <c r="H36" s="5">
        <f t="shared" si="10"/>
        <v>0.12000000000000001</v>
      </c>
      <c r="I36" s="5">
        <f t="shared" si="11"/>
        <v>1.1200000000000001</v>
      </c>
      <c r="J36">
        <f t="shared" si="12"/>
        <v>0.89285714285714279</v>
      </c>
      <c r="K36">
        <f t="shared" si="20"/>
        <v>2.3757746930744176E-2</v>
      </c>
      <c r="L36" s="2">
        <v>33</v>
      </c>
      <c r="M36" s="6">
        <v>1.4963000000000001E-2</v>
      </c>
      <c r="Q36" s="4">
        <f t="shared" si="21"/>
        <v>12.5</v>
      </c>
      <c r="R36">
        <f t="shared" si="0"/>
        <v>1000000</v>
      </c>
      <c r="S36">
        <f t="shared" si="1"/>
        <v>4501.7098507440942</v>
      </c>
      <c r="U36">
        <f t="shared" si="13"/>
        <v>1.4963000000000001E-2</v>
      </c>
      <c r="V36">
        <f t="shared" si="14"/>
        <v>0.01</v>
      </c>
      <c r="W36">
        <f t="shared" si="15"/>
        <v>0.59906267990989437</v>
      </c>
      <c r="X36">
        <f t="shared" si="16"/>
        <v>8.9637748794917493E-3</v>
      </c>
      <c r="Y36">
        <f t="shared" si="17"/>
        <v>5.9906267990989439E-3</v>
      </c>
      <c r="Z36">
        <f t="shared" si="18"/>
        <v>0.58410827823130373</v>
      </c>
      <c r="AB36">
        <f t="shared" si="19"/>
        <v>2761.3396330326882</v>
      </c>
      <c r="AC36">
        <f t="shared" si="2"/>
        <v>2629.4859900150323</v>
      </c>
      <c r="AE36">
        <f t="shared" si="3"/>
        <v>0</v>
      </c>
      <c r="AF36">
        <f t="shared" si="24"/>
        <v>0</v>
      </c>
      <c r="AG36">
        <f t="shared" si="24"/>
        <v>-7.301353477891297</v>
      </c>
      <c r="AH36">
        <f t="shared" si="5"/>
        <v>-8963.7748794917497</v>
      </c>
      <c r="AI36">
        <f t="shared" si="25"/>
        <v>-8971.0762329696408</v>
      </c>
      <c r="AJ36">
        <f t="shared" si="7"/>
        <v>131.85364301765594</v>
      </c>
      <c r="AK36">
        <f t="shared" si="22"/>
        <v>193.29377431228818</v>
      </c>
      <c r="AL36">
        <f t="shared" si="26"/>
        <v>-8645.9288156396979</v>
      </c>
      <c r="AN36">
        <f t="shared" si="27"/>
        <v>0</v>
      </c>
      <c r="AO36">
        <f t="shared" si="27"/>
        <v>0</v>
      </c>
      <c r="AP36">
        <f t="shared" si="27"/>
        <v>-0.17346370817965026</v>
      </c>
      <c r="AQ36">
        <f t="shared" si="27"/>
        <v>-212.95909513112687</v>
      </c>
      <c r="AR36">
        <f t="shared" si="27"/>
        <v>-213.13255883930651</v>
      </c>
      <c r="AS36">
        <f t="shared" si="27"/>
        <v>3.1325454827101535</v>
      </c>
      <c r="AT36">
        <f t="shared" si="27"/>
        <v>4.5922245733997222</v>
      </c>
      <c r="AU36">
        <f t="shared" si="23"/>
        <v>-205.40778878319665</v>
      </c>
      <c r="AW36">
        <v>33</v>
      </c>
      <c r="AX36">
        <f>IF(Z36&gt;0, (R36*SUMPRODUCT(K36:$K$98, X36:$X$98)-K36*$AZ$3)/Z36, 0)</f>
        <v>4501.7098507440942</v>
      </c>
    </row>
    <row r="37" spans="5:50" x14ac:dyDescent="0.25">
      <c r="E37">
        <v>2037</v>
      </c>
      <c r="F37" s="5">
        <f>EconomicRates!C77</f>
        <v>3.5571999999999999E-2</v>
      </c>
      <c r="G37" s="5">
        <f>EconomicRates!D77</f>
        <v>7.0000000000000007E-2</v>
      </c>
      <c r="H37" s="5">
        <f t="shared" si="10"/>
        <v>0.12000000000000001</v>
      </c>
      <c r="I37" s="5">
        <f t="shared" si="11"/>
        <v>1.1200000000000001</v>
      </c>
      <c r="J37">
        <f t="shared" si="12"/>
        <v>0.89285714285714279</v>
      </c>
      <c r="K37">
        <f t="shared" si="20"/>
        <v>2.1212274045307299E-2</v>
      </c>
      <c r="L37" s="2">
        <v>34</v>
      </c>
      <c r="M37" s="6">
        <v>1.6567999999999999E-2</v>
      </c>
      <c r="Q37" s="4">
        <f t="shared" si="21"/>
        <v>12.5</v>
      </c>
      <c r="R37">
        <f t="shared" si="0"/>
        <v>1000000</v>
      </c>
      <c r="S37">
        <f t="shared" si="1"/>
        <v>4389.7651192277153</v>
      </c>
      <c r="U37">
        <f t="shared" si="13"/>
        <v>1.6567999999999999E-2</v>
      </c>
      <c r="V37">
        <f t="shared" si="14"/>
        <v>0.01</v>
      </c>
      <c r="W37">
        <f t="shared" si="15"/>
        <v>0.58410827823130373</v>
      </c>
      <c r="X37">
        <f t="shared" si="16"/>
        <v>9.6775059537362405E-3</v>
      </c>
      <c r="Y37">
        <f t="shared" si="17"/>
        <v>5.8410827823130373E-3</v>
      </c>
      <c r="Z37">
        <f t="shared" si="18"/>
        <v>0.56858968949525446</v>
      </c>
      <c r="AB37">
        <f t="shared" si="19"/>
        <v>2629.4859900150323</v>
      </c>
      <c r="AC37">
        <f t="shared" si="2"/>
        <v>2495.9751860987853</v>
      </c>
      <c r="AE37">
        <f t="shared" si="3"/>
        <v>0</v>
      </c>
      <c r="AF37">
        <f t="shared" si="24"/>
        <v>0</v>
      </c>
      <c r="AG37">
        <f t="shared" si="24"/>
        <v>-7.1073711186906809</v>
      </c>
      <c r="AH37">
        <f t="shared" si="5"/>
        <v>-9677.5059537362413</v>
      </c>
      <c r="AI37">
        <f t="shared" si="25"/>
        <v>-9684.6133248549322</v>
      </c>
      <c r="AJ37">
        <f t="shared" si="7"/>
        <v>133.51080391624691</v>
      </c>
      <c r="AK37">
        <f t="shared" si="22"/>
        <v>184.06401930105227</v>
      </c>
      <c r="AL37">
        <f t="shared" si="26"/>
        <v>-9367.0385016376331</v>
      </c>
      <c r="AN37">
        <f t="shared" si="27"/>
        <v>0</v>
      </c>
      <c r="AO37">
        <f t="shared" si="27"/>
        <v>0</v>
      </c>
      <c r="AP37">
        <f t="shared" si="27"/>
        <v>-0.15076350391136903</v>
      </c>
      <c r="AQ37">
        <f t="shared" si="27"/>
        <v>-205.28190836574612</v>
      </c>
      <c r="AR37">
        <f t="shared" si="27"/>
        <v>-205.4326718696575</v>
      </c>
      <c r="AS37">
        <f t="shared" si="27"/>
        <v>2.8320677606807165</v>
      </c>
      <c r="AT37">
        <f t="shared" si="27"/>
        <v>3.9044164192946527</v>
      </c>
      <c r="AU37">
        <f t="shared" si="23"/>
        <v>-198.69618768968215</v>
      </c>
      <c r="AW37">
        <v>34</v>
      </c>
      <c r="AX37">
        <f>IF(Z37&gt;0, (R37*SUMPRODUCT(K37:$K$98, X37:$X$98)-K37*$AZ$3)/Z37, 0)</f>
        <v>4389.7651192277153</v>
      </c>
    </row>
    <row r="38" spans="5:50" x14ac:dyDescent="0.25">
      <c r="E38">
        <v>2038</v>
      </c>
      <c r="F38" s="5">
        <f>EconomicRates!C78</f>
        <v>3.5571999999999999E-2</v>
      </c>
      <c r="G38" s="5">
        <f>EconomicRates!D78</f>
        <v>7.0000000000000007E-2</v>
      </c>
      <c r="H38" s="5">
        <f t="shared" si="10"/>
        <v>0.12000000000000001</v>
      </c>
      <c r="I38" s="5">
        <f t="shared" si="11"/>
        <v>1.1200000000000001</v>
      </c>
      <c r="J38">
        <f t="shared" si="12"/>
        <v>0.89285714285714279</v>
      </c>
      <c r="K38">
        <f t="shared" si="20"/>
        <v>1.8939530397595803E-2</v>
      </c>
      <c r="L38" s="2">
        <v>35</v>
      </c>
      <c r="M38" s="6">
        <v>1.8353999999999999E-2</v>
      </c>
      <c r="Q38" s="4">
        <f t="shared" si="21"/>
        <v>12.5</v>
      </c>
      <c r="R38">
        <f t="shared" si="0"/>
        <v>1000000</v>
      </c>
      <c r="S38">
        <f t="shared" si="1"/>
        <v>4274.6904625195657</v>
      </c>
      <c r="U38">
        <f t="shared" si="13"/>
        <v>1.8353999999999999E-2</v>
      </c>
      <c r="V38">
        <f t="shared" si="14"/>
        <v>0.01</v>
      </c>
      <c r="W38">
        <f t="shared" si="15"/>
        <v>0.56858968949525446</v>
      </c>
      <c r="X38">
        <f t="shared" si="16"/>
        <v>1.0435895160995899E-2</v>
      </c>
      <c r="Y38">
        <f t="shared" si="17"/>
        <v>5.6858968949525445E-3</v>
      </c>
      <c r="Z38">
        <f t="shared" si="18"/>
        <v>0.55246789743930602</v>
      </c>
      <c r="AB38">
        <f t="shared" si="19"/>
        <v>2495.9751860987853</v>
      </c>
      <c r="AC38">
        <f t="shared" si="2"/>
        <v>2361.6292520320389</v>
      </c>
      <c r="AE38">
        <f t="shared" si="3"/>
        <v>0</v>
      </c>
      <c r="AF38">
        <f t="shared" si="24"/>
        <v>0</v>
      </c>
      <c r="AG38">
        <f t="shared" si="24"/>
        <v>-6.9058487179913257</v>
      </c>
      <c r="AH38">
        <f t="shared" si="5"/>
        <v>-10435.8951609959</v>
      </c>
      <c r="AI38">
        <f t="shared" si="25"/>
        <v>-10442.801009713892</v>
      </c>
      <c r="AJ38">
        <f t="shared" si="7"/>
        <v>134.34593406674639</v>
      </c>
      <c r="AK38">
        <f t="shared" si="22"/>
        <v>174.718263026915</v>
      </c>
      <c r="AL38">
        <f t="shared" si="26"/>
        <v>-10133.736812620231</v>
      </c>
      <c r="AN38">
        <f t="shared" si="27"/>
        <v>0</v>
      </c>
      <c r="AO38">
        <f t="shared" si="27"/>
        <v>0</v>
      </c>
      <c r="AP38">
        <f t="shared" si="27"/>
        <v>-0.13079353171559471</v>
      </c>
      <c r="AQ38">
        <f t="shared" si="27"/>
        <v>-197.6509536278048</v>
      </c>
      <c r="AR38">
        <f t="shared" si="27"/>
        <v>-197.78174715952039</v>
      </c>
      <c r="AS38">
        <f t="shared" si="27"/>
        <v>2.544448902050545</v>
      </c>
      <c r="AT38">
        <f t="shared" si="27"/>
        <v>3.3090818536133955</v>
      </c>
      <c r="AU38">
        <f t="shared" si="23"/>
        <v>-191.92821640385648</v>
      </c>
      <c r="AW38">
        <v>35</v>
      </c>
      <c r="AX38">
        <f>IF(Z38&gt;0, (R38*SUMPRODUCT(K38:$K$98, X38:$X$98)-K38*$AZ$3)/Z38, 0)</f>
        <v>4274.6904625195657</v>
      </c>
    </row>
    <row r="39" spans="5:50" x14ac:dyDescent="0.25">
      <c r="E39">
        <v>2039</v>
      </c>
      <c r="F39" s="5">
        <f>EconomicRates!C79</f>
        <v>3.5571999999999999E-2</v>
      </c>
      <c r="G39" s="5">
        <f>EconomicRates!D79</f>
        <v>7.0000000000000007E-2</v>
      </c>
      <c r="H39" s="5">
        <f t="shared" si="10"/>
        <v>0.12000000000000001</v>
      </c>
      <c r="I39" s="5">
        <f t="shared" si="11"/>
        <v>1.1200000000000001</v>
      </c>
      <c r="J39">
        <f t="shared" si="12"/>
        <v>0.89285714285714279</v>
      </c>
      <c r="K39">
        <f t="shared" si="20"/>
        <v>1.6910294997853393E-2</v>
      </c>
      <c r="L39" s="2">
        <v>36</v>
      </c>
      <c r="M39" s="6">
        <v>2.0303000000000002E-2</v>
      </c>
      <c r="Q39" s="4">
        <f t="shared" si="21"/>
        <v>12.5</v>
      </c>
      <c r="R39">
        <f t="shared" si="0"/>
        <v>1000000</v>
      </c>
      <c r="S39">
        <f t="shared" si="1"/>
        <v>4157.5582776658102</v>
      </c>
      <c r="U39">
        <f t="shared" si="13"/>
        <v>2.0303000000000002E-2</v>
      </c>
      <c r="V39">
        <f t="shared" si="14"/>
        <v>0.01</v>
      </c>
      <c r="W39">
        <f t="shared" si="15"/>
        <v>0.55246789743930602</v>
      </c>
      <c r="X39">
        <f t="shared" si="16"/>
        <v>1.1216755721710232E-2</v>
      </c>
      <c r="Y39">
        <f t="shared" si="17"/>
        <v>5.52467897439306E-3</v>
      </c>
      <c r="Z39">
        <f t="shared" si="18"/>
        <v>0.53572646274320279</v>
      </c>
      <c r="AB39">
        <f t="shared" si="19"/>
        <v>2361.6292520320389</v>
      </c>
      <c r="AC39">
        <f t="shared" si="2"/>
        <v>2227.3139897426272</v>
      </c>
      <c r="AE39">
        <f t="shared" si="3"/>
        <v>0</v>
      </c>
      <c r="AF39">
        <f t="shared" si="24"/>
        <v>0</v>
      </c>
      <c r="AG39">
        <f t="shared" si="24"/>
        <v>-6.6965807842900347</v>
      </c>
      <c r="AH39">
        <f t="shared" si="5"/>
        <v>-11216.755721710231</v>
      </c>
      <c r="AI39">
        <f t="shared" si="25"/>
        <v>-11223.452302494521</v>
      </c>
      <c r="AJ39">
        <f t="shared" si="7"/>
        <v>134.31526228941175</v>
      </c>
      <c r="AK39">
        <f t="shared" si="22"/>
        <v>165.31404764224274</v>
      </c>
      <c r="AL39">
        <f t="shared" si="26"/>
        <v>-10923.822992562866</v>
      </c>
      <c r="AN39">
        <f t="shared" si="27"/>
        <v>0</v>
      </c>
      <c r="AO39">
        <f t="shared" si="27"/>
        <v>0</v>
      </c>
      <c r="AP39">
        <f t="shared" si="27"/>
        <v>-0.11324115653930092</v>
      </c>
      <c r="AQ39">
        <f t="shared" si="27"/>
        <v>-189.67864817297996</v>
      </c>
      <c r="AR39">
        <f t="shared" si="27"/>
        <v>-189.79188932951925</v>
      </c>
      <c r="AS39">
        <f t="shared" si="27"/>
        <v>2.2713107080280062</v>
      </c>
      <c r="AT39">
        <f t="shared" si="27"/>
        <v>2.7955093129195148</v>
      </c>
      <c r="AU39">
        <f t="shared" si="23"/>
        <v>-184.7250693085717</v>
      </c>
      <c r="AW39">
        <v>36</v>
      </c>
      <c r="AX39">
        <f>IF(Z39&gt;0, (R39*SUMPRODUCT(K39:$K$98, X39:$X$98)-K39*$AZ$3)/Z39, 0)</f>
        <v>4157.5582776658102</v>
      </c>
    </row>
    <row r="40" spans="5:50" x14ac:dyDescent="0.25">
      <c r="E40">
        <v>2040</v>
      </c>
      <c r="F40" s="5">
        <f>EconomicRates!C80</f>
        <v>3.5571999999999999E-2</v>
      </c>
      <c r="G40" s="5">
        <f>EconomicRates!D80</f>
        <v>7.0000000000000007E-2</v>
      </c>
      <c r="H40" s="5">
        <f t="shared" si="10"/>
        <v>0.12000000000000001</v>
      </c>
      <c r="I40" s="5">
        <f t="shared" si="11"/>
        <v>1.1200000000000001</v>
      </c>
      <c r="J40">
        <f t="shared" si="12"/>
        <v>0.89285714285714279</v>
      </c>
      <c r="K40">
        <f t="shared" si="20"/>
        <v>1.5098477676654815E-2</v>
      </c>
      <c r="L40" s="2">
        <v>37</v>
      </c>
      <c r="M40" s="6">
        <v>2.2446000000000001E-2</v>
      </c>
      <c r="Q40" s="4">
        <f t="shared" si="21"/>
        <v>12.5</v>
      </c>
      <c r="R40">
        <f t="shared" si="0"/>
        <v>1000000</v>
      </c>
      <c r="S40">
        <f t="shared" si="1"/>
        <v>4040.1430843785547</v>
      </c>
      <c r="U40">
        <f t="shared" si="13"/>
        <v>2.2446000000000001E-2</v>
      </c>
      <c r="V40">
        <f t="shared" si="14"/>
        <v>0.01</v>
      </c>
      <c r="W40">
        <f t="shared" si="15"/>
        <v>0.53572646274320279</v>
      </c>
      <c r="X40">
        <f t="shared" si="16"/>
        <v>1.202491618273393E-2</v>
      </c>
      <c r="Y40">
        <f t="shared" si="17"/>
        <v>5.3572646274320278E-3</v>
      </c>
      <c r="Z40">
        <f t="shared" si="18"/>
        <v>0.51834428193303683</v>
      </c>
      <c r="AB40">
        <f t="shared" si="19"/>
        <v>2227.3139897426272</v>
      </c>
      <c r="AC40">
        <f t="shared" si="2"/>
        <v>2094.1850659789266</v>
      </c>
      <c r="AE40">
        <f t="shared" si="3"/>
        <v>0</v>
      </c>
      <c r="AF40">
        <f t="shared" si="24"/>
        <v>0</v>
      </c>
      <c r="AG40">
        <f t="shared" si="24"/>
        <v>-6.47930352416296</v>
      </c>
      <c r="AH40">
        <f t="shared" si="5"/>
        <v>-12024.91618273393</v>
      </c>
      <c r="AI40">
        <f t="shared" si="25"/>
        <v>-12031.395486258094</v>
      </c>
      <c r="AJ40">
        <f t="shared" si="7"/>
        <v>133.12892376370064</v>
      </c>
      <c r="AK40">
        <f t="shared" si="22"/>
        <v>155.91197928198392</v>
      </c>
      <c r="AL40">
        <f t="shared" si="26"/>
        <v>-11742.354583212409</v>
      </c>
      <c r="AN40">
        <f t="shared" si="27"/>
        <v>0</v>
      </c>
      <c r="AO40">
        <f t="shared" si="27"/>
        <v>0</v>
      </c>
      <c r="AP40">
        <f t="shared" si="27"/>
        <v>-9.7827619619845319E-2</v>
      </c>
      <c r="AQ40">
        <f t="shared" si="27"/>
        <v>-181.55792854865348</v>
      </c>
      <c r="AR40">
        <f t="shared" si="27"/>
        <v>-181.65575616827334</v>
      </c>
      <c r="AS40">
        <f t="shared" si="27"/>
        <v>2.0100440835633147</v>
      </c>
      <c r="AT40">
        <f t="shared" si="27"/>
        <v>2.3540335387121023</v>
      </c>
      <c r="AU40">
        <f t="shared" si="23"/>
        <v>-177.29167854599791</v>
      </c>
      <c r="AW40">
        <v>37</v>
      </c>
      <c r="AX40">
        <f>IF(Z40&gt;0, (R40*SUMPRODUCT(K40:$K$98, X40:$X$98)-K40*$AZ$3)/Z40, 0)</f>
        <v>4040.1430843785547</v>
      </c>
    </row>
    <row r="41" spans="5:50" x14ac:dyDescent="0.25">
      <c r="E41">
        <v>2041</v>
      </c>
      <c r="F41" s="5">
        <f>EconomicRates!C81</f>
        <v>3.5571999999999999E-2</v>
      </c>
      <c r="G41" s="5">
        <f>EconomicRates!D81</f>
        <v>7.0000000000000007E-2</v>
      </c>
      <c r="H41" s="5">
        <f t="shared" si="10"/>
        <v>0.12000000000000001</v>
      </c>
      <c r="I41" s="5">
        <f t="shared" si="11"/>
        <v>1.1200000000000001</v>
      </c>
      <c r="J41">
        <f t="shared" si="12"/>
        <v>0.89285714285714279</v>
      </c>
      <c r="K41">
        <f t="shared" si="20"/>
        <v>1.348078363987037E-2</v>
      </c>
      <c r="L41" s="2">
        <v>38</v>
      </c>
      <c r="M41" s="6">
        <v>2.4856E-2</v>
      </c>
      <c r="Q41" s="4">
        <f t="shared" si="21"/>
        <v>12.5</v>
      </c>
      <c r="R41">
        <f t="shared" si="0"/>
        <v>1000000</v>
      </c>
      <c r="S41">
        <f t="shared" si="1"/>
        <v>3924.0629863706199</v>
      </c>
      <c r="U41">
        <f t="shared" si="13"/>
        <v>2.4856E-2</v>
      </c>
      <c r="V41">
        <f t="shared" si="14"/>
        <v>0.01</v>
      </c>
      <c r="W41">
        <f t="shared" si="15"/>
        <v>0.51834428193303683</v>
      </c>
      <c r="X41">
        <f t="shared" si="16"/>
        <v>1.2883965471727564E-2</v>
      </c>
      <c r="Y41">
        <f t="shared" si="17"/>
        <v>5.1834428193303682E-3</v>
      </c>
      <c r="Z41">
        <f t="shared" si="18"/>
        <v>0.50027687364197893</v>
      </c>
      <c r="AB41">
        <f t="shared" si="19"/>
        <v>2094.1850659789266</v>
      </c>
      <c r="AC41">
        <f t="shared" si="2"/>
        <v>1963.117962795701</v>
      </c>
      <c r="AE41">
        <f t="shared" si="3"/>
        <v>0</v>
      </c>
      <c r="AF41">
        <f t="shared" si="24"/>
        <v>0</v>
      </c>
      <c r="AG41">
        <f t="shared" si="24"/>
        <v>-6.2534609205247369</v>
      </c>
      <c r="AH41">
        <f t="shared" si="5"/>
        <v>-12883.965471727564</v>
      </c>
      <c r="AI41">
        <f t="shared" si="25"/>
        <v>-12890.218932648089</v>
      </c>
      <c r="AJ41">
        <f t="shared" si="7"/>
        <v>131.06710318322553</v>
      </c>
      <c r="AK41">
        <f t="shared" si="22"/>
        <v>146.59295461852489</v>
      </c>
      <c r="AL41">
        <f t="shared" si="26"/>
        <v>-12612.558874846338</v>
      </c>
      <c r="AN41">
        <f t="shared" si="27"/>
        <v>0</v>
      </c>
      <c r="AO41">
        <f t="shared" si="27"/>
        <v>0</v>
      </c>
      <c r="AP41">
        <f t="shared" si="27"/>
        <v>-8.4301553669978574E-2</v>
      </c>
      <c r="AQ41">
        <f t="shared" si="27"/>
        <v>-173.68595094791968</v>
      </c>
      <c r="AR41">
        <f t="shared" si="27"/>
        <v>-173.77025250158965</v>
      </c>
      <c r="AS41">
        <f t="shared" si="27"/>
        <v>1.7668872603176284</v>
      </c>
      <c r="AT41">
        <f t="shared" si="27"/>
        <v>1.9761879043416699</v>
      </c>
      <c r="AU41">
        <f t="shared" si="23"/>
        <v>-170.02717733693035</v>
      </c>
      <c r="AW41">
        <v>38</v>
      </c>
      <c r="AX41">
        <f>IF(Z41&gt;0, (R41*SUMPRODUCT(K41:$K$98, X41:$X$98)-K41*$AZ$3)/Z41, 0)</f>
        <v>3924.0629863706199</v>
      </c>
    </row>
    <row r="42" spans="5:50" x14ac:dyDescent="0.25">
      <c r="E42">
        <v>2042</v>
      </c>
      <c r="F42" s="5">
        <f>EconomicRates!C82</f>
        <v>3.5571999999999999E-2</v>
      </c>
      <c r="G42" s="5">
        <f>EconomicRates!D82</f>
        <v>7.0000000000000007E-2</v>
      </c>
      <c r="H42" s="5">
        <f t="shared" si="10"/>
        <v>0.12000000000000001</v>
      </c>
      <c r="I42" s="5">
        <f t="shared" si="11"/>
        <v>1.1200000000000001</v>
      </c>
      <c r="J42">
        <f t="shared" si="12"/>
        <v>0.89285714285714279</v>
      </c>
      <c r="K42">
        <f t="shared" si="20"/>
        <v>1.2036413964169972E-2</v>
      </c>
      <c r="L42" s="2">
        <v>39</v>
      </c>
      <c r="M42" s="6">
        <v>2.7564999999999999E-2</v>
      </c>
      <c r="Q42" s="4">
        <f t="shared" si="21"/>
        <v>12.5</v>
      </c>
      <c r="R42">
        <f t="shared" si="0"/>
        <v>1000000</v>
      </c>
      <c r="S42">
        <f t="shared" si="1"/>
        <v>3810.1228893188641</v>
      </c>
      <c r="U42">
        <f t="shared" si="13"/>
        <v>2.7564999999999999E-2</v>
      </c>
      <c r="V42">
        <f t="shared" si="14"/>
        <v>0.01</v>
      </c>
      <c r="W42">
        <f t="shared" si="15"/>
        <v>0.50027687364197893</v>
      </c>
      <c r="X42">
        <f t="shared" si="16"/>
        <v>1.3790132021941149E-2</v>
      </c>
      <c r="Y42">
        <f t="shared" si="17"/>
        <v>5.0027687364197892E-3</v>
      </c>
      <c r="Z42">
        <f t="shared" si="18"/>
        <v>0.48148397288361799</v>
      </c>
      <c r="AB42">
        <f t="shared" si="19"/>
        <v>1963.117962795701</v>
      </c>
      <c r="AC42">
        <f t="shared" si="2"/>
        <v>1834.5131059240562</v>
      </c>
      <c r="AE42">
        <f t="shared" si="3"/>
        <v>0</v>
      </c>
      <c r="AF42">
        <f t="shared" si="24"/>
        <v>0</v>
      </c>
      <c r="AG42">
        <f t="shared" si="24"/>
        <v>-6.0185496610452249</v>
      </c>
      <c r="AH42">
        <f t="shared" si="5"/>
        <v>-13790.132021941148</v>
      </c>
      <c r="AI42">
        <f t="shared" si="25"/>
        <v>-13796.150571602193</v>
      </c>
      <c r="AJ42">
        <f t="shared" si="7"/>
        <v>128.60485687164487</v>
      </c>
      <c r="AK42">
        <f t="shared" si="22"/>
        <v>137.41825739569907</v>
      </c>
      <c r="AL42">
        <f t="shared" si="26"/>
        <v>-13530.127457334849</v>
      </c>
      <c r="AN42">
        <f t="shared" si="27"/>
        <v>0</v>
      </c>
      <c r="AO42">
        <f t="shared" si="27"/>
        <v>0</v>
      </c>
      <c r="AP42">
        <f t="shared" si="27"/>
        <v>-7.2441755184255205E-2</v>
      </c>
      <c r="AQ42">
        <f t="shared" si="27"/>
        <v>-165.98373763663994</v>
      </c>
      <c r="AR42">
        <f t="shared" si="27"/>
        <v>-166.05617939182417</v>
      </c>
      <c r="AS42">
        <f t="shared" si="27"/>
        <v>1.5479412951099469</v>
      </c>
      <c r="AT42">
        <f t="shared" si="27"/>
        <v>1.654023032249496</v>
      </c>
      <c r="AU42">
        <f t="shared" si="23"/>
        <v>-162.85421506446474</v>
      </c>
      <c r="AW42">
        <v>39</v>
      </c>
      <c r="AX42">
        <f>IF(Z42&gt;0, (R42*SUMPRODUCT(K42:$K$98, X42:$X$98)-K42*$AZ$3)/Z42, 0)</f>
        <v>3810.1228893188641</v>
      </c>
    </row>
    <row r="43" spans="5:50" x14ac:dyDescent="0.25">
      <c r="E43">
        <v>2043</v>
      </c>
      <c r="F43" s="5">
        <f>EconomicRates!C83</f>
        <v>3.5571999999999999E-2</v>
      </c>
      <c r="G43" s="5">
        <f>EconomicRates!D83</f>
        <v>7.0000000000000007E-2</v>
      </c>
      <c r="H43" s="5">
        <f t="shared" si="10"/>
        <v>0.12000000000000001</v>
      </c>
      <c r="I43" s="5">
        <f t="shared" si="11"/>
        <v>1.1200000000000001</v>
      </c>
      <c r="J43">
        <f t="shared" si="12"/>
        <v>0.89285714285714279</v>
      </c>
      <c r="K43">
        <f t="shared" si="20"/>
        <v>1.0746798182294617E-2</v>
      </c>
      <c r="L43" s="2">
        <v>40</v>
      </c>
      <c r="M43" s="6">
        <v>3.0620999999999999E-2</v>
      </c>
      <c r="Q43" s="4">
        <f t="shared" si="21"/>
        <v>12.5</v>
      </c>
      <c r="R43">
        <f t="shared" si="0"/>
        <v>1000000</v>
      </c>
      <c r="S43">
        <f t="shared" si="1"/>
        <v>3699.2543803425879</v>
      </c>
      <c r="U43">
        <f t="shared" si="13"/>
        <v>3.0620999999999999E-2</v>
      </c>
      <c r="V43">
        <f t="shared" si="14"/>
        <v>0.01</v>
      </c>
      <c r="W43">
        <f t="shared" si="15"/>
        <v>0.48148397288361799</v>
      </c>
      <c r="X43">
        <f t="shared" si="16"/>
        <v>1.4743520733669266E-2</v>
      </c>
      <c r="Y43">
        <f t="shared" si="17"/>
        <v>4.8148397288361802E-3</v>
      </c>
      <c r="Z43">
        <f t="shared" si="18"/>
        <v>0.46192561242111257</v>
      </c>
      <c r="AB43">
        <f t="shared" si="19"/>
        <v>1834.5131059240562</v>
      </c>
      <c r="AC43">
        <f t="shared" si="2"/>
        <v>1708.7803451412333</v>
      </c>
      <c r="AE43">
        <f t="shared" si="3"/>
        <v>0</v>
      </c>
      <c r="AF43">
        <f t="shared" si="24"/>
        <v>0</v>
      </c>
      <c r="AG43">
        <f t="shared" si="24"/>
        <v>-5.7740701552639075</v>
      </c>
      <c r="AH43">
        <f t="shared" si="5"/>
        <v>-14743.520733669266</v>
      </c>
      <c r="AI43">
        <f t="shared" si="25"/>
        <v>-14749.29480382453</v>
      </c>
      <c r="AJ43">
        <f t="shared" si="7"/>
        <v>125.73276078282288</v>
      </c>
      <c r="AK43">
        <f t="shared" si="22"/>
        <v>128.41591741468395</v>
      </c>
      <c r="AL43">
        <f t="shared" si="26"/>
        <v>-14495.146125627023</v>
      </c>
      <c r="AN43">
        <f t="shared" si="27"/>
        <v>0</v>
      </c>
      <c r="AO43">
        <f t="shared" si="27"/>
        <v>0</v>
      </c>
      <c r="AP43">
        <f t="shared" si="27"/>
        <v>-6.2052766649031761E-2</v>
      </c>
      <c r="AQ43">
        <f t="shared" si="27"/>
        <v>-158.44564182121985</v>
      </c>
      <c r="AR43">
        <f t="shared" si="27"/>
        <v>-158.50769458786891</v>
      </c>
      <c r="AS43">
        <f t="shared" si="27"/>
        <v>1.3512246050357248</v>
      </c>
      <c r="AT43">
        <f t="shared" si="27"/>
        <v>1.380059947849821</v>
      </c>
      <c r="AU43">
        <f t="shared" si="23"/>
        <v>-155.77641003498334</v>
      </c>
      <c r="AW43">
        <v>40</v>
      </c>
      <c r="AX43">
        <f>IF(Z43&gt;0, (R43*SUMPRODUCT(K43:$K$98, X43:$X$98)-K43*$AZ$3)/Z43, 0)</f>
        <v>3699.2543803425879</v>
      </c>
    </row>
    <row r="44" spans="5:50" x14ac:dyDescent="0.25">
      <c r="E44">
        <v>2044</v>
      </c>
      <c r="F44" s="5">
        <f>EconomicRates!C84</f>
        <v>3.5571999999999999E-2</v>
      </c>
      <c r="G44" s="5">
        <f>EconomicRates!D84</f>
        <v>7.0000000000000007E-2</v>
      </c>
      <c r="H44" s="5">
        <f t="shared" si="10"/>
        <v>0.12000000000000001</v>
      </c>
      <c r="I44" s="5">
        <f t="shared" si="11"/>
        <v>1.1200000000000001</v>
      </c>
      <c r="J44">
        <f t="shared" si="12"/>
        <v>0.89285714285714279</v>
      </c>
      <c r="K44">
        <f t="shared" si="20"/>
        <v>9.5953555199059081E-3</v>
      </c>
      <c r="L44" s="2">
        <v>41</v>
      </c>
      <c r="M44" s="6">
        <v>3.3921E-2</v>
      </c>
      <c r="Q44" s="4">
        <f t="shared" si="21"/>
        <v>12.5</v>
      </c>
      <c r="R44">
        <f t="shared" si="0"/>
        <v>1000000</v>
      </c>
      <c r="S44">
        <f t="shared" si="1"/>
        <v>3591.7998701526367</v>
      </c>
      <c r="U44">
        <f t="shared" si="13"/>
        <v>3.3921E-2</v>
      </c>
      <c r="V44">
        <f t="shared" si="14"/>
        <v>0.01</v>
      </c>
      <c r="W44">
        <f t="shared" si="15"/>
        <v>0.46192561242111257</v>
      </c>
      <c r="X44">
        <f t="shared" si="16"/>
        <v>1.5668978698936558E-2</v>
      </c>
      <c r="Y44">
        <f t="shared" si="17"/>
        <v>4.6192561242111262E-3</v>
      </c>
      <c r="Z44">
        <f t="shared" si="18"/>
        <v>0.4416373775979649</v>
      </c>
      <c r="AB44">
        <f t="shared" si="19"/>
        <v>1708.7803451412333</v>
      </c>
      <c r="AC44">
        <f t="shared" si="2"/>
        <v>1586.2730755109212</v>
      </c>
      <c r="AE44">
        <f t="shared" si="3"/>
        <v>0</v>
      </c>
      <c r="AF44">
        <f t="shared" si="24"/>
        <v>0</v>
      </c>
      <c r="AG44">
        <f t="shared" si="24"/>
        <v>-5.5204672199745612</v>
      </c>
      <c r="AH44">
        <f t="shared" si="5"/>
        <v>-15668.978698936558</v>
      </c>
      <c r="AI44">
        <f t="shared" si="25"/>
        <v>-15674.499166156533</v>
      </c>
      <c r="AJ44">
        <f t="shared" si="7"/>
        <v>122.50726963031207</v>
      </c>
      <c r="AK44">
        <f t="shared" si="22"/>
        <v>119.61462415988635</v>
      </c>
      <c r="AL44">
        <f t="shared" si="26"/>
        <v>-15432.377272366333</v>
      </c>
      <c r="AN44">
        <f t="shared" si="27"/>
        <v>0</v>
      </c>
      <c r="AO44">
        <f t="shared" si="27"/>
        <v>0</v>
      </c>
      <c r="AP44">
        <f t="shared" si="27"/>
        <v>-5.2970845611642531E-2</v>
      </c>
      <c r="AQ44">
        <f t="shared" si="27"/>
        <v>-150.34942125012901</v>
      </c>
      <c r="AR44">
        <f t="shared" si="27"/>
        <v>-150.40239209574065</v>
      </c>
      <c r="AS44">
        <f t="shared" si="27"/>
        <v>1.1755008058758163</v>
      </c>
      <c r="AT44">
        <f t="shared" si="27"/>
        <v>1.1477448441940361</v>
      </c>
      <c r="AU44">
        <f t="shared" si="23"/>
        <v>-148.07914644567077</v>
      </c>
      <c r="AW44">
        <v>41</v>
      </c>
      <c r="AX44">
        <f>IF(Z44&gt;0, (R44*SUMPRODUCT(K44:$K$98, X44:$X$98)-K44*$AZ$3)/Z44, 0)</f>
        <v>3591.7998701526367</v>
      </c>
    </row>
    <row r="45" spans="5:50" x14ac:dyDescent="0.25">
      <c r="E45">
        <v>2045</v>
      </c>
      <c r="F45" s="5">
        <f>EconomicRates!C85</f>
        <v>3.5571999999999999E-2</v>
      </c>
      <c r="G45" s="5">
        <f>EconomicRates!D85</f>
        <v>7.0000000000000007E-2</v>
      </c>
      <c r="H45" s="5">
        <f t="shared" si="10"/>
        <v>0.12000000000000001</v>
      </c>
      <c r="I45" s="5">
        <f t="shared" si="11"/>
        <v>1.1200000000000001</v>
      </c>
      <c r="J45">
        <f t="shared" si="12"/>
        <v>0.89285714285714279</v>
      </c>
      <c r="K45">
        <f t="shared" si="20"/>
        <v>8.5672817142017025E-3</v>
      </c>
      <c r="L45" s="2">
        <v>42</v>
      </c>
      <c r="M45" s="6">
        <v>3.7368999999999999E-2</v>
      </c>
      <c r="Q45" s="4">
        <f t="shared" si="21"/>
        <v>12.5</v>
      </c>
      <c r="R45">
        <f t="shared" si="0"/>
        <v>1000000</v>
      </c>
      <c r="S45">
        <f t="shared" si="1"/>
        <v>3489.3049084141207</v>
      </c>
      <c r="U45">
        <f t="shared" si="13"/>
        <v>3.7368999999999999E-2</v>
      </c>
      <c r="V45">
        <f t="shared" si="14"/>
        <v>0.01</v>
      </c>
      <c r="W45">
        <f t="shared" si="15"/>
        <v>0.4416373775979649</v>
      </c>
      <c r="X45">
        <f t="shared" si="16"/>
        <v>1.6503547163458351E-2</v>
      </c>
      <c r="Y45">
        <f t="shared" si="17"/>
        <v>4.4163737759796489E-3</v>
      </c>
      <c r="Z45">
        <f t="shared" si="18"/>
        <v>0.42071745665852689</v>
      </c>
      <c r="AB45">
        <f t="shared" si="19"/>
        <v>1586.2730755109212</v>
      </c>
      <c r="AC45">
        <f t="shared" si="2"/>
        <v>1468.0114865741029</v>
      </c>
      <c r="AE45">
        <f t="shared" si="3"/>
        <v>0</v>
      </c>
      <c r="AF45">
        <f t="shared" si="24"/>
        <v>0</v>
      </c>
      <c r="AG45">
        <f t="shared" si="24"/>
        <v>-5.2589682082315861</v>
      </c>
      <c r="AH45">
        <f t="shared" si="5"/>
        <v>-16503.547163458352</v>
      </c>
      <c r="AI45">
        <f t="shared" si="25"/>
        <v>-16508.806131666584</v>
      </c>
      <c r="AJ45">
        <f t="shared" si="7"/>
        <v>118.26158893681827</v>
      </c>
      <c r="AK45">
        <f t="shared" si="22"/>
        <v>111.0391152857645</v>
      </c>
      <c r="AL45">
        <f t="shared" si="26"/>
        <v>-16279.505427444003</v>
      </c>
      <c r="AN45">
        <f t="shared" si="27"/>
        <v>0</v>
      </c>
      <c r="AO45">
        <f t="shared" si="27"/>
        <v>0</v>
      </c>
      <c r="AP45">
        <f t="shared" si="27"/>
        <v>-4.5055062165950559E-2</v>
      </c>
      <c r="AQ45">
        <f t="shared" si="27"/>
        <v>-141.39053783296211</v>
      </c>
      <c r="AR45">
        <f t="shared" si="27"/>
        <v>-141.43559289512808</v>
      </c>
      <c r="AS45">
        <f t="shared" si="27"/>
        <v>1.0131803483908415</v>
      </c>
      <c r="AT45">
        <f t="shared" si="27"/>
        <v>0.95130338194886488</v>
      </c>
      <c r="AU45">
        <f t="shared" si="23"/>
        <v>-139.47110916478837</v>
      </c>
      <c r="AW45">
        <v>42</v>
      </c>
      <c r="AX45">
        <f>IF(Z45&gt;0, (R45*SUMPRODUCT(K45:$K$98, X45:$X$98)-K45*$AZ$3)/Z45, 0)</f>
        <v>3489.3049084141207</v>
      </c>
    </row>
    <row r="46" spans="5:50" x14ac:dyDescent="0.25">
      <c r="E46">
        <v>2046</v>
      </c>
      <c r="F46" s="5">
        <f>EconomicRates!C86</f>
        <v>3.5571999999999999E-2</v>
      </c>
      <c r="G46" s="5">
        <f>EconomicRates!D86</f>
        <v>7.0000000000000007E-2</v>
      </c>
      <c r="H46" s="5">
        <f t="shared" si="10"/>
        <v>0.12000000000000001</v>
      </c>
      <c r="I46" s="5">
        <f t="shared" si="11"/>
        <v>1.1200000000000001</v>
      </c>
      <c r="J46">
        <f t="shared" si="12"/>
        <v>0.89285714285714279</v>
      </c>
      <c r="K46">
        <f t="shared" si="20"/>
        <v>7.6493586733943769E-3</v>
      </c>
      <c r="L46" s="2">
        <v>43</v>
      </c>
      <c r="M46" s="6">
        <v>5.0548205999999998E-2</v>
      </c>
      <c r="Q46" s="4">
        <f t="shared" si="21"/>
        <v>12.5</v>
      </c>
      <c r="R46">
        <f t="shared" si="0"/>
        <v>1000000</v>
      </c>
      <c r="S46">
        <f t="shared" si="1"/>
        <v>3428.9491798760796</v>
      </c>
      <c r="U46">
        <f t="shared" si="13"/>
        <v>5.0548205999999998E-2</v>
      </c>
      <c r="V46">
        <f t="shared" si="14"/>
        <v>0.01</v>
      </c>
      <c r="W46">
        <f t="shared" si="15"/>
        <v>0.42071745665852689</v>
      </c>
      <c r="X46">
        <f t="shared" si="16"/>
        <v>2.1266512666971289E-2</v>
      </c>
      <c r="Y46">
        <f t="shared" si="17"/>
        <v>4.2071745665852693E-3</v>
      </c>
      <c r="Z46">
        <f t="shared" si="18"/>
        <v>0.39524376942497036</v>
      </c>
      <c r="AB46">
        <f t="shared" si="19"/>
        <v>1468.0114865741029</v>
      </c>
      <c r="AC46">
        <f t="shared" si="2"/>
        <v>1355.2707990208824</v>
      </c>
      <c r="AE46">
        <f t="shared" si="3"/>
        <v>0</v>
      </c>
      <c r="AF46">
        <f t="shared" si="24"/>
        <v>0</v>
      </c>
      <c r="AG46">
        <f t="shared" si="24"/>
        <v>-4.9405471178121294</v>
      </c>
      <c r="AH46">
        <f t="shared" si="5"/>
        <v>-21266.512666971288</v>
      </c>
      <c r="AI46">
        <f t="shared" si="25"/>
        <v>-21271.453214089099</v>
      </c>
      <c r="AJ46">
        <f t="shared" si="7"/>
        <v>112.7406875532206</v>
      </c>
      <c r="AK46">
        <f t="shared" si="22"/>
        <v>102.76080406018721</v>
      </c>
      <c r="AL46">
        <f t="shared" si="26"/>
        <v>-21055.951722475689</v>
      </c>
      <c r="AN46">
        <f t="shared" si="27"/>
        <v>0</v>
      </c>
      <c r="AO46">
        <f t="shared" si="27"/>
        <v>0</v>
      </c>
      <c r="AP46">
        <f t="shared" si="27"/>
        <v>-3.7792016946949801E-2</v>
      </c>
      <c r="AQ46">
        <f t="shared" si="27"/>
        <v>-162.67518312194821</v>
      </c>
      <c r="AR46">
        <f t="shared" si="27"/>
        <v>-162.71297513889513</v>
      </c>
      <c r="AS46">
        <f t="shared" si="27"/>
        <v>0.8623939561796734</v>
      </c>
      <c r="AT46">
        <f t="shared" si="27"/>
        <v>0.78605424782277311</v>
      </c>
      <c r="AU46">
        <f t="shared" si="23"/>
        <v>-161.06452693489268</v>
      </c>
      <c r="AW46">
        <v>43</v>
      </c>
      <c r="AX46">
        <f>IF(Z46&gt;0, (R46*SUMPRODUCT(K46:$K$98, X46:$X$98)-K46*$AZ$3)/Z46, 0)</f>
        <v>3428.9491798760796</v>
      </c>
    </row>
    <row r="47" spans="5:50" x14ac:dyDescent="0.25">
      <c r="E47">
        <v>2047</v>
      </c>
      <c r="F47" s="5">
        <f>EconomicRates!C87</f>
        <v>3.5571999999999999E-2</v>
      </c>
      <c r="G47" s="5">
        <f>EconomicRates!D87</f>
        <v>7.0000000000000007E-2</v>
      </c>
      <c r="H47" s="5">
        <f t="shared" si="10"/>
        <v>0.12000000000000001</v>
      </c>
      <c r="I47" s="5">
        <f t="shared" si="11"/>
        <v>1.1200000000000001</v>
      </c>
      <c r="J47">
        <f t="shared" si="12"/>
        <v>0.89285714285714279</v>
      </c>
      <c r="K47">
        <f t="shared" si="20"/>
        <v>6.8297845298164071E-3</v>
      </c>
      <c r="L47" s="2">
        <v>44</v>
      </c>
      <c r="M47" s="6">
        <v>6.4784177999999998E-2</v>
      </c>
      <c r="Q47" s="4">
        <f t="shared" si="21"/>
        <v>12.5</v>
      </c>
      <c r="R47">
        <f t="shared" si="0"/>
        <v>1000000</v>
      </c>
      <c r="S47">
        <f t="shared" si="1"/>
        <v>3331.2091307437208</v>
      </c>
      <c r="U47">
        <f t="shared" si="13"/>
        <v>6.4784177999999998E-2</v>
      </c>
      <c r="V47">
        <f t="shared" si="14"/>
        <v>0.01</v>
      </c>
      <c r="W47">
        <f t="shared" si="15"/>
        <v>0.39524376942497036</v>
      </c>
      <c r="X47">
        <f t="shared" si="16"/>
        <v>2.5605542711818238E-2</v>
      </c>
      <c r="Y47">
        <f t="shared" si="17"/>
        <v>3.9524376942497033E-3</v>
      </c>
      <c r="Z47">
        <f t="shared" si="18"/>
        <v>0.36568578901890242</v>
      </c>
      <c r="AB47">
        <f t="shared" si="19"/>
        <v>1355.2707990208824</v>
      </c>
      <c r="AC47">
        <f t="shared" si="2"/>
        <v>1218.1758393629896</v>
      </c>
      <c r="AE47">
        <f t="shared" si="3"/>
        <v>0</v>
      </c>
      <c r="AF47">
        <f t="shared" si="24"/>
        <v>0</v>
      </c>
      <c r="AG47">
        <f t="shared" si="24"/>
        <v>-4.5710723627362801</v>
      </c>
      <c r="AH47">
        <f t="shared" si="5"/>
        <v>-25605.542711818238</v>
      </c>
      <c r="AI47">
        <f t="shared" si="25"/>
        <v>-25610.113784180976</v>
      </c>
      <c r="AJ47">
        <f t="shared" si="7"/>
        <v>137.09495965789279</v>
      </c>
      <c r="AK47">
        <f t="shared" si="22"/>
        <v>94.86895593146177</v>
      </c>
      <c r="AL47">
        <f t="shared" si="26"/>
        <v>-25378.149868591619</v>
      </c>
      <c r="AN47">
        <f t="shared" si="27"/>
        <v>0</v>
      </c>
      <c r="AO47">
        <f t="shared" si="27"/>
        <v>0</v>
      </c>
      <c r="AP47">
        <f t="shared" si="27"/>
        <v>-3.1219439307687578E-2</v>
      </c>
      <c r="AQ47">
        <f t="shared" si="27"/>
        <v>-174.88033949072945</v>
      </c>
      <c r="AR47">
        <f t="shared" si="27"/>
        <v>-174.91155893003716</v>
      </c>
      <c r="AS47">
        <f t="shared" si="27"/>
        <v>0.93632903458728056</v>
      </c>
      <c r="AT47">
        <f t="shared" si="27"/>
        <v>0.64793452758053205</v>
      </c>
      <c r="AU47">
        <f t="shared" si="23"/>
        <v>-173.32729536786934</v>
      </c>
      <c r="AW47">
        <v>44</v>
      </c>
      <c r="AX47">
        <f>IF(Z47&gt;0, (R47*SUMPRODUCT(K47:$K$98, X47:$X$98)-K47*$AZ$3)/Z47, 0)</f>
        <v>3331.2091307437208</v>
      </c>
    </row>
    <row r="48" spans="5:50" x14ac:dyDescent="0.25">
      <c r="E48">
        <v>2048</v>
      </c>
      <c r="F48" s="5">
        <f>EconomicRates!C88</f>
        <v>3.5571999999999999E-2</v>
      </c>
      <c r="G48" s="5">
        <f>EconomicRates!D88</f>
        <v>7.0000000000000007E-2</v>
      </c>
      <c r="H48" s="5">
        <f t="shared" si="10"/>
        <v>0.12000000000000001</v>
      </c>
      <c r="I48" s="5">
        <f t="shared" si="11"/>
        <v>1.1200000000000001</v>
      </c>
      <c r="J48">
        <f t="shared" si="12"/>
        <v>0.89285714285714279</v>
      </c>
      <c r="K48">
        <f t="shared" si="20"/>
        <v>6.0980219016217915E-3</v>
      </c>
      <c r="L48" s="2">
        <v>45</v>
      </c>
      <c r="M48" s="6">
        <v>8.0470763000000001E-2</v>
      </c>
      <c r="Q48" s="4">
        <f t="shared" si="21"/>
        <v>12.5</v>
      </c>
      <c r="R48">
        <f t="shared" si="0"/>
        <v>1000000</v>
      </c>
      <c r="S48">
        <f t="shared" si="1"/>
        <v>3205.4384887140982</v>
      </c>
      <c r="U48">
        <f t="shared" si="13"/>
        <v>8.0470763000000001E-2</v>
      </c>
      <c r="V48">
        <f t="shared" si="14"/>
        <v>0.01</v>
      </c>
      <c r="W48">
        <f t="shared" si="15"/>
        <v>0.36568578901890242</v>
      </c>
      <c r="X48">
        <f t="shared" si="16"/>
        <v>2.9427014460608098E-2</v>
      </c>
      <c r="Y48">
        <f t="shared" si="17"/>
        <v>3.6568578901890244E-3</v>
      </c>
      <c r="Z48">
        <f t="shared" si="18"/>
        <v>0.33260191666810529</v>
      </c>
      <c r="AB48">
        <f t="shared" si="19"/>
        <v>1218.1758393629896</v>
      </c>
      <c r="AC48">
        <f t="shared" si="2"/>
        <v>1066.1349851080238</v>
      </c>
      <c r="AE48">
        <f t="shared" si="3"/>
        <v>0</v>
      </c>
      <c r="AF48">
        <f t="shared" si="24"/>
        <v>0</v>
      </c>
      <c r="AG48">
        <f t="shared" si="24"/>
        <v>-4.1575239583513159</v>
      </c>
      <c r="AH48">
        <f t="shared" si="5"/>
        <v>-29427.014460608098</v>
      </c>
      <c r="AI48">
        <f t="shared" si="25"/>
        <v>-29431.171984566448</v>
      </c>
      <c r="AJ48">
        <f t="shared" si="7"/>
        <v>152.04085425496578</v>
      </c>
      <c r="AK48">
        <f t="shared" si="22"/>
        <v>85.272308755409284</v>
      </c>
      <c r="AL48">
        <f t="shared" si="26"/>
        <v>-29193.858821556074</v>
      </c>
      <c r="AN48">
        <f t="shared" si="27"/>
        <v>0</v>
      </c>
      <c r="AO48">
        <f t="shared" si="27"/>
        <v>0</v>
      </c>
      <c r="AP48">
        <f t="shared" si="27"/>
        <v>-2.5352672154543648E-2</v>
      </c>
      <c r="AQ48">
        <f t="shared" si="27"/>
        <v>-179.44657868012933</v>
      </c>
      <c r="AR48">
        <f t="shared" si="27"/>
        <v>-179.47193135228389</v>
      </c>
      <c r="AS48">
        <f t="shared" si="27"/>
        <v>0.9271484591880681</v>
      </c>
      <c r="AT48">
        <f t="shared" si="27"/>
        <v>0.51999240639234146</v>
      </c>
      <c r="AU48">
        <f t="shared" si="23"/>
        <v>-178.02479048670349</v>
      </c>
      <c r="AW48">
        <v>45</v>
      </c>
      <c r="AX48">
        <f>IF(Z48&gt;0, (R48*SUMPRODUCT(K48:$K$98, X48:$X$98)-K48*$AZ$3)/Z48, 0)</f>
        <v>3205.4384887140982</v>
      </c>
    </row>
    <row r="49" spans="5:50" x14ac:dyDescent="0.25">
      <c r="E49">
        <v>2049</v>
      </c>
      <c r="F49" s="5">
        <f>EconomicRates!C89</f>
        <v>3.5571999999999999E-2</v>
      </c>
      <c r="G49" s="5">
        <f>EconomicRates!D89</f>
        <v>7.0000000000000007E-2</v>
      </c>
      <c r="H49" s="5">
        <f t="shared" si="10"/>
        <v>0.12000000000000001</v>
      </c>
      <c r="I49" s="5">
        <f t="shared" si="11"/>
        <v>1.1200000000000001</v>
      </c>
      <c r="J49">
        <f t="shared" si="12"/>
        <v>0.89285714285714279</v>
      </c>
      <c r="K49">
        <f t="shared" si="20"/>
        <v>5.4446624121623132E-3</v>
      </c>
      <c r="L49" s="2">
        <v>46</v>
      </c>
      <c r="M49" s="6">
        <v>9.7818447000000003E-2</v>
      </c>
      <c r="Q49" s="4">
        <f t="shared" si="21"/>
        <v>12.5</v>
      </c>
      <c r="R49">
        <f t="shared" si="0"/>
        <v>1000000</v>
      </c>
      <c r="S49">
        <f t="shared" si="1"/>
        <v>3056.806789747834</v>
      </c>
      <c r="U49">
        <f t="shared" si="13"/>
        <v>9.7818447000000003E-2</v>
      </c>
      <c r="V49">
        <f t="shared" si="14"/>
        <v>0.01</v>
      </c>
      <c r="W49">
        <f t="shared" si="15"/>
        <v>0.33260191666810529</v>
      </c>
      <c r="X49">
        <f t="shared" si="16"/>
        <v>3.2534602957697473E-2</v>
      </c>
      <c r="Y49">
        <f t="shared" si="17"/>
        <v>3.326019166681053E-3</v>
      </c>
      <c r="Z49">
        <f t="shared" si="18"/>
        <v>0.29674129454372677</v>
      </c>
      <c r="AB49">
        <f t="shared" si="19"/>
        <v>1066.1349851080238</v>
      </c>
      <c r="AC49">
        <f t="shared" si="2"/>
        <v>907.08080395982586</v>
      </c>
      <c r="AE49">
        <f t="shared" si="3"/>
        <v>0</v>
      </c>
      <c r="AF49">
        <f t="shared" si="24"/>
        <v>0</v>
      </c>
      <c r="AG49">
        <f t="shared" si="24"/>
        <v>-3.7092661817965848</v>
      </c>
      <c r="AH49">
        <f t="shared" si="5"/>
        <v>-32534.602957697472</v>
      </c>
      <c r="AI49">
        <f t="shared" si="25"/>
        <v>-32538.312223879268</v>
      </c>
      <c r="AJ49">
        <f t="shared" si="7"/>
        <v>159.05418114819793</v>
      </c>
      <c r="AK49">
        <f t="shared" si="22"/>
        <v>74.629448957561678</v>
      </c>
      <c r="AL49">
        <f t="shared" si="26"/>
        <v>-32304.628593773508</v>
      </c>
      <c r="AN49">
        <f t="shared" si="27"/>
        <v>0</v>
      </c>
      <c r="AO49">
        <f t="shared" si="27"/>
        <v>0</v>
      </c>
      <c r="AP49">
        <f t="shared" si="27"/>
        <v>-2.0195702156732689E-2</v>
      </c>
      <c r="AQ49">
        <f t="shared" si="27"/>
        <v>-177.13992981840025</v>
      </c>
      <c r="AR49">
        <f t="shared" si="27"/>
        <v>-177.16012552055699</v>
      </c>
      <c r="AS49">
        <f t="shared" si="27"/>
        <v>0.86599632159484885</v>
      </c>
      <c r="AT49">
        <f t="shared" si="27"/>
        <v>0.40633215557962199</v>
      </c>
      <c r="AU49">
        <f t="shared" si="23"/>
        <v>-175.88779704338251</v>
      </c>
      <c r="AW49">
        <v>46</v>
      </c>
      <c r="AX49">
        <f>IF(Z49&gt;0, (R49*SUMPRODUCT(K49:$K$98, X49:$X$98)-K49*$AZ$3)/Z49, 0)</f>
        <v>3056.806789747834</v>
      </c>
    </row>
    <row r="50" spans="5:50" x14ac:dyDescent="0.25">
      <c r="E50">
        <v>2050</v>
      </c>
      <c r="F50" s="5">
        <f>EconomicRates!C90</f>
        <v>3.5571999999999999E-2</v>
      </c>
      <c r="G50" s="5">
        <f>EconomicRates!D90</f>
        <v>7.0000000000000007E-2</v>
      </c>
      <c r="H50" s="5">
        <f t="shared" si="10"/>
        <v>0.12000000000000001</v>
      </c>
      <c r="I50" s="5">
        <f t="shared" si="11"/>
        <v>1.1200000000000001</v>
      </c>
      <c r="J50">
        <f t="shared" si="12"/>
        <v>0.89285714285714279</v>
      </c>
      <c r="K50">
        <f t="shared" si="20"/>
        <v>4.8613057251449222E-3</v>
      </c>
      <c r="L50" s="2">
        <v>47</v>
      </c>
      <c r="M50" s="6">
        <v>0.115047869</v>
      </c>
      <c r="Q50" s="4">
        <f t="shared" si="21"/>
        <v>12.5</v>
      </c>
      <c r="R50">
        <f t="shared" si="0"/>
        <v>1000000</v>
      </c>
      <c r="S50">
        <f t="shared" si="1"/>
        <v>2881.5453237564398</v>
      </c>
      <c r="U50">
        <f t="shared" si="13"/>
        <v>0.115047869</v>
      </c>
      <c r="V50">
        <f t="shared" si="14"/>
        <v>0.01</v>
      </c>
      <c r="W50">
        <f t="shared" si="15"/>
        <v>0.29674129454372677</v>
      </c>
      <c r="X50">
        <f t="shared" si="16"/>
        <v>3.4139453581557094E-2</v>
      </c>
      <c r="Y50">
        <f t="shared" si="17"/>
        <v>2.967412945437268E-3</v>
      </c>
      <c r="Z50">
        <f t="shared" si="18"/>
        <v>0.25963442801673237</v>
      </c>
      <c r="AB50">
        <f t="shared" si="19"/>
        <v>907.08080395982586</v>
      </c>
      <c r="AC50">
        <f t="shared" si="2"/>
        <v>748.14837193779317</v>
      </c>
      <c r="AE50">
        <f t="shared" si="3"/>
        <v>0</v>
      </c>
      <c r="AF50">
        <f t="shared" si="24"/>
        <v>0</v>
      </c>
      <c r="AG50">
        <f t="shared" si="24"/>
        <v>-3.2454303502091544</v>
      </c>
      <c r="AH50">
        <f t="shared" si="5"/>
        <v>-34139.453581557093</v>
      </c>
      <c r="AI50">
        <f t="shared" si="25"/>
        <v>-34142.699011907302</v>
      </c>
      <c r="AJ50">
        <f t="shared" si="7"/>
        <v>158.93243202203269</v>
      </c>
      <c r="AK50">
        <f t="shared" si="22"/>
        <v>63.495656277187813</v>
      </c>
      <c r="AL50">
        <f t="shared" si="26"/>
        <v>-33920.270923608077</v>
      </c>
      <c r="AN50">
        <f t="shared" si="27"/>
        <v>0</v>
      </c>
      <c r="AO50">
        <f t="shared" si="27"/>
        <v>0</v>
      </c>
      <c r="AP50">
        <f t="shared" si="27"/>
        <v>-1.577702914203085E-2</v>
      </c>
      <c r="AQ50">
        <f t="shared" si="27"/>
        <v>-165.96232114934281</v>
      </c>
      <c r="AR50">
        <f t="shared" si="27"/>
        <v>-165.97809817848486</v>
      </c>
      <c r="AS50">
        <f t="shared" si="27"/>
        <v>0.77261914169991364</v>
      </c>
      <c r="AT50">
        <f t="shared" si="27"/>
        <v>0.30867179738212724</v>
      </c>
      <c r="AU50">
        <f t="shared" si="23"/>
        <v>-164.89680723940279</v>
      </c>
      <c r="AW50">
        <v>47</v>
      </c>
      <c r="AX50">
        <f>IF(Z50&gt;0, (R50*SUMPRODUCT(K50:$K$98, X50:$X$98)-K50*$AZ$3)/Z50, 0)</f>
        <v>2881.5453237564398</v>
      </c>
    </row>
    <row r="51" spans="5:50" x14ac:dyDescent="0.25">
      <c r="E51">
        <v>2051</v>
      </c>
      <c r="F51" s="5">
        <f>EconomicRates!C91</f>
        <v>3.5571999999999999E-2</v>
      </c>
      <c r="G51" s="5">
        <f>EconomicRates!D91</f>
        <v>7.0000000000000007E-2</v>
      </c>
      <c r="H51" s="5">
        <f t="shared" si="10"/>
        <v>0.12000000000000001</v>
      </c>
      <c r="I51" s="5">
        <f t="shared" si="11"/>
        <v>1.1200000000000001</v>
      </c>
      <c r="J51">
        <f t="shared" si="12"/>
        <v>0.89285714285714279</v>
      </c>
      <c r="K51">
        <f t="shared" si="20"/>
        <v>4.3404515403079663E-3</v>
      </c>
      <c r="L51" s="2">
        <v>48</v>
      </c>
      <c r="M51" s="6">
        <v>0.13365521</v>
      </c>
      <c r="Q51" s="4">
        <f t="shared" si="21"/>
        <v>12.5</v>
      </c>
      <c r="R51">
        <f t="shared" si="0"/>
        <v>1000000</v>
      </c>
      <c r="S51">
        <f t="shared" si="1"/>
        <v>2691.6071077551146</v>
      </c>
      <c r="U51">
        <f t="shared" si="13"/>
        <v>0.13365521</v>
      </c>
      <c r="V51">
        <f t="shared" si="14"/>
        <v>0.01</v>
      </c>
      <c r="W51">
        <f t="shared" si="15"/>
        <v>0.25963442801673237</v>
      </c>
      <c r="X51">
        <f t="shared" si="16"/>
        <v>3.4701493999806245E-2</v>
      </c>
      <c r="Y51">
        <f t="shared" si="17"/>
        <v>2.5963442801673238E-3</v>
      </c>
      <c r="Z51">
        <f t="shared" si="18"/>
        <v>0.22233658973675879</v>
      </c>
      <c r="AB51">
        <f t="shared" si="19"/>
        <v>748.14837193779317</v>
      </c>
      <c r="AC51">
        <f t="shared" si="2"/>
        <v>598.44274524949287</v>
      </c>
      <c r="AE51">
        <f t="shared" si="3"/>
        <v>0</v>
      </c>
      <c r="AF51">
        <f t="shared" si="24"/>
        <v>0</v>
      </c>
      <c r="AG51">
        <f t="shared" si="24"/>
        <v>-2.779207371709485</v>
      </c>
      <c r="AH51">
        <f t="shared" si="5"/>
        <v>-34701.493999806247</v>
      </c>
      <c r="AI51">
        <f t="shared" si="25"/>
        <v>-34704.273207177954</v>
      </c>
      <c r="AJ51">
        <f t="shared" si="7"/>
        <v>149.7056266883003</v>
      </c>
      <c r="AK51">
        <f t="shared" si="22"/>
        <v>52.370386035645524</v>
      </c>
      <c r="AL51">
        <f t="shared" si="26"/>
        <v>-34502.197194454006</v>
      </c>
      <c r="AN51">
        <f t="shared" si="27"/>
        <v>0</v>
      </c>
      <c r="AO51">
        <f t="shared" si="27"/>
        <v>0</v>
      </c>
      <c r="AP51">
        <f t="shared" si="27"/>
        <v>-1.2063014917371689E-2</v>
      </c>
      <c r="AQ51">
        <f t="shared" si="27"/>
        <v>-150.62015308244668</v>
      </c>
      <c r="AR51">
        <f t="shared" si="27"/>
        <v>-150.63221609736402</v>
      </c>
      <c r="AS51">
        <f t="shared" si="27"/>
        <v>0.64979001795200242</v>
      </c>
      <c r="AT51">
        <f t="shared" si="27"/>
        <v>0.22731112273494042</v>
      </c>
      <c r="AU51">
        <f t="shared" si="23"/>
        <v>-149.75511495667709</v>
      </c>
      <c r="AW51">
        <v>48</v>
      </c>
      <c r="AX51">
        <f>IF(Z51&gt;0, (R51*SUMPRODUCT(K51:$K$98, X51:$X$98)-K51*$AZ$3)/Z51, 0)</f>
        <v>2691.6071077551146</v>
      </c>
    </row>
    <row r="52" spans="5:50" x14ac:dyDescent="0.25">
      <c r="E52">
        <v>2052</v>
      </c>
      <c r="F52" s="5">
        <f>EconomicRates!C92</f>
        <v>3.5571999999999999E-2</v>
      </c>
      <c r="G52" s="5">
        <f>EconomicRates!D92</f>
        <v>7.0000000000000007E-2</v>
      </c>
      <c r="H52" s="5">
        <f t="shared" si="10"/>
        <v>0.12000000000000001</v>
      </c>
      <c r="I52" s="5">
        <f t="shared" si="11"/>
        <v>1.1200000000000001</v>
      </c>
      <c r="J52">
        <f t="shared" si="12"/>
        <v>0.89285714285714279</v>
      </c>
      <c r="K52">
        <f t="shared" si="20"/>
        <v>3.8754031609892553E-3</v>
      </c>
      <c r="L52" s="2">
        <v>49</v>
      </c>
      <c r="M52" s="6">
        <v>0.153152232</v>
      </c>
      <c r="Q52" s="4">
        <f t="shared" si="21"/>
        <v>12.5</v>
      </c>
      <c r="R52">
        <f t="shared" si="0"/>
        <v>1000000</v>
      </c>
      <c r="S52">
        <f t="shared" si="1"/>
        <v>2484.8588047901985</v>
      </c>
      <c r="U52">
        <f t="shared" si="13"/>
        <v>0.153152232</v>
      </c>
      <c r="V52">
        <f t="shared" si="14"/>
        <v>0.01</v>
      </c>
      <c r="W52">
        <f t="shared" si="15"/>
        <v>0.22233658973675879</v>
      </c>
      <c r="X52">
        <f t="shared" si="16"/>
        <v>3.4051344973452899E-2</v>
      </c>
      <c r="Y52">
        <f t="shared" si="17"/>
        <v>2.2233658973675879E-3</v>
      </c>
      <c r="Z52">
        <f t="shared" si="18"/>
        <v>0.18606187886593828</v>
      </c>
      <c r="AB52">
        <f t="shared" si="19"/>
        <v>598.44274524949287</v>
      </c>
      <c r="AC52">
        <f t="shared" si="2"/>
        <v>462.33749793583411</v>
      </c>
      <c r="AE52">
        <f t="shared" si="3"/>
        <v>0</v>
      </c>
      <c r="AF52">
        <f t="shared" si="24"/>
        <v>0</v>
      </c>
      <c r="AG52">
        <f t="shared" si="24"/>
        <v>-2.3257734858242287</v>
      </c>
      <c r="AH52">
        <f t="shared" si="5"/>
        <v>-34051.344973452899</v>
      </c>
      <c r="AI52">
        <f t="shared" si="25"/>
        <v>-34053.670746938726</v>
      </c>
      <c r="AJ52">
        <f t="shared" si="7"/>
        <v>136.10524731365877</v>
      </c>
      <c r="AK52">
        <f t="shared" si="22"/>
        <v>41.890992167464503</v>
      </c>
      <c r="AL52">
        <f t="shared" si="26"/>
        <v>-33875.674507457603</v>
      </c>
      <c r="AN52">
        <f t="shared" si="27"/>
        <v>0</v>
      </c>
      <c r="AO52">
        <f t="shared" si="27"/>
        <v>0</v>
      </c>
      <c r="AP52">
        <f t="shared" si="27"/>
        <v>-9.0133099187082143E-3</v>
      </c>
      <c r="AQ52">
        <f t="shared" si="27"/>
        <v>-131.96268994605495</v>
      </c>
      <c r="AR52">
        <f t="shared" si="27"/>
        <v>-131.97170325597367</v>
      </c>
      <c r="AS52">
        <f t="shared" si="27"/>
        <v>0.52746270566657749</v>
      </c>
      <c r="AT52">
        <f t="shared" si="27"/>
        <v>0.16234448346276806</v>
      </c>
      <c r="AU52">
        <f t="shared" si="23"/>
        <v>-131.28189606684433</v>
      </c>
      <c r="AW52">
        <v>49</v>
      </c>
      <c r="AX52">
        <f>IF(Z52&gt;0, (R52*SUMPRODUCT(K52:$K$98, X52:$X$98)-K52*$AZ$3)/Z52, 0)</f>
        <v>2484.8588047901985</v>
      </c>
    </row>
    <row r="53" spans="5:50" x14ac:dyDescent="0.25">
      <c r="E53">
        <v>2053</v>
      </c>
      <c r="F53" s="5">
        <f>EconomicRates!C93</f>
        <v>3.5571999999999999E-2</v>
      </c>
      <c r="G53" s="5">
        <f>EconomicRates!D93</f>
        <v>7.0000000000000007E-2</v>
      </c>
      <c r="H53" s="5">
        <f t="shared" si="10"/>
        <v>0.12000000000000001</v>
      </c>
      <c r="I53" s="5">
        <f t="shared" si="11"/>
        <v>1.1200000000000001</v>
      </c>
      <c r="J53">
        <f t="shared" si="12"/>
        <v>0.89285714285714279</v>
      </c>
      <c r="K53">
        <f t="shared" si="20"/>
        <v>3.4601813937404063E-3</v>
      </c>
      <c r="L53" s="2">
        <v>50</v>
      </c>
      <c r="M53" s="6">
        <v>0.17329698399999999</v>
      </c>
      <c r="Q53" s="4">
        <f t="shared" si="21"/>
        <v>12.5</v>
      </c>
      <c r="R53">
        <f t="shared" si="0"/>
        <v>1000000</v>
      </c>
      <c r="S53">
        <f t="shared" si="1"/>
        <v>2259.4146555160119</v>
      </c>
      <c r="U53">
        <f t="shared" si="13"/>
        <v>0.17329698399999999</v>
      </c>
      <c r="V53">
        <f t="shared" si="14"/>
        <v>0.01</v>
      </c>
      <c r="W53">
        <f t="shared" si="15"/>
        <v>0.18606187886593828</v>
      </c>
      <c r="X53">
        <f t="shared" si="16"/>
        <v>3.2243962444840443E-2</v>
      </c>
      <c r="Y53">
        <f t="shared" si="17"/>
        <v>1.8606187886593829E-3</v>
      </c>
      <c r="Z53">
        <f t="shared" si="18"/>
        <v>0.15195729763243843</v>
      </c>
      <c r="AB53">
        <f t="shared" si="19"/>
        <v>462.33749793583411</v>
      </c>
      <c r="AC53">
        <f t="shared" si="2"/>
        <v>343.33454528333993</v>
      </c>
      <c r="AE53">
        <f t="shared" si="3"/>
        <v>0</v>
      </c>
      <c r="AF53">
        <f t="shared" si="24"/>
        <v>0</v>
      </c>
      <c r="AG53">
        <f t="shared" si="24"/>
        <v>-1.8994662204054804</v>
      </c>
      <c r="AH53">
        <f t="shared" si="5"/>
        <v>-32243.962444840443</v>
      </c>
      <c r="AI53">
        <f t="shared" si="25"/>
        <v>-32245.861911060849</v>
      </c>
      <c r="AJ53">
        <f t="shared" si="7"/>
        <v>119.00295265249417</v>
      </c>
      <c r="AK53">
        <f t="shared" si="22"/>
        <v>32.363624855508391</v>
      </c>
      <c r="AL53">
        <f t="shared" si="26"/>
        <v>-32094.495333552844</v>
      </c>
      <c r="AN53">
        <f t="shared" si="27"/>
        <v>0</v>
      </c>
      <c r="AO53">
        <f t="shared" si="27"/>
        <v>0</v>
      </c>
      <c r="AP53">
        <f t="shared" si="27"/>
        <v>-6.572497673885457E-3</v>
      </c>
      <c r="AQ53">
        <f t="shared" si="27"/>
        <v>-111.56995891210133</v>
      </c>
      <c r="AR53">
        <f t="shared" si="27"/>
        <v>-111.57653140977521</v>
      </c>
      <c r="AS53">
        <f t="shared" si="27"/>
        <v>0.41177180256833085</v>
      </c>
      <c r="AT53">
        <f t="shared" si="27"/>
        <v>0.11198401255902468</v>
      </c>
      <c r="AU53">
        <f t="shared" si="23"/>
        <v>-111.05277559464784</v>
      </c>
      <c r="AW53">
        <v>50</v>
      </c>
      <c r="AX53">
        <f>IF(Z53&gt;0, (R53*SUMPRODUCT(K53:$K$98, X53:$X$98)-K53*$AZ$3)/Z53, 0)</f>
        <v>2259.4146555160119</v>
      </c>
    </row>
    <row r="54" spans="5:50" x14ac:dyDescent="0.25">
      <c r="E54">
        <v>2054</v>
      </c>
      <c r="F54" s="5">
        <f>EconomicRates!C94</f>
        <v>3.5571999999999999E-2</v>
      </c>
      <c r="G54" s="5">
        <f>EconomicRates!D94</f>
        <v>7.0000000000000007E-2</v>
      </c>
      <c r="H54" s="5">
        <f t="shared" si="10"/>
        <v>0.12000000000000001</v>
      </c>
      <c r="I54" s="5">
        <f t="shared" si="11"/>
        <v>1.1200000000000001</v>
      </c>
      <c r="J54">
        <f t="shared" si="12"/>
        <v>0.89285714285714279</v>
      </c>
      <c r="K54">
        <f t="shared" si="20"/>
        <v>3.0894476729825052E-3</v>
      </c>
      <c r="L54" s="2">
        <v>51</v>
      </c>
      <c r="M54" s="6">
        <v>0.19491187900000001</v>
      </c>
      <c r="Q54" s="4">
        <f t="shared" si="21"/>
        <v>12.5</v>
      </c>
      <c r="R54">
        <f t="shared" si="0"/>
        <v>1000000</v>
      </c>
      <c r="S54">
        <f t="shared" si="1"/>
        <v>2014.0448909394352</v>
      </c>
      <c r="U54">
        <f t="shared" si="13"/>
        <v>0.19491187900000001</v>
      </c>
      <c r="V54">
        <f t="shared" si="14"/>
        <v>0.01</v>
      </c>
      <c r="W54">
        <f t="shared" si="15"/>
        <v>0.15195729763243843</v>
      </c>
      <c r="X54">
        <f t="shared" si="16"/>
        <v>2.9618282409300825E-2</v>
      </c>
      <c r="Y54">
        <f t="shared" si="17"/>
        <v>1.5195729763243843E-3</v>
      </c>
      <c r="Z54">
        <f t="shared" si="18"/>
        <v>0.12081944224681322</v>
      </c>
      <c r="AB54">
        <f t="shared" si="19"/>
        <v>343.33454528333993</v>
      </c>
      <c r="AC54">
        <f t="shared" si="2"/>
        <v>243.33578038334633</v>
      </c>
      <c r="AE54">
        <f t="shared" si="3"/>
        <v>0</v>
      </c>
      <c r="AF54">
        <f t="shared" si="24"/>
        <v>0</v>
      </c>
      <c r="AG54">
        <f t="shared" si="24"/>
        <v>-1.5102430280851653</v>
      </c>
      <c r="AH54">
        <f t="shared" si="5"/>
        <v>-29618.282409300824</v>
      </c>
      <c r="AI54">
        <f t="shared" si="25"/>
        <v>-29619.79265232891</v>
      </c>
      <c r="AJ54">
        <f t="shared" si="7"/>
        <v>99.998764899993603</v>
      </c>
      <c r="AK54">
        <f t="shared" si="22"/>
        <v>24.033418169833798</v>
      </c>
      <c r="AL54">
        <f t="shared" si="26"/>
        <v>-29495.760469259083</v>
      </c>
      <c r="AN54">
        <f t="shared" si="27"/>
        <v>0</v>
      </c>
      <c r="AO54">
        <f t="shared" si="27"/>
        <v>0</v>
      </c>
      <c r="AP54">
        <f t="shared" si="27"/>
        <v>-4.6658168087557661E-3</v>
      </c>
      <c r="AQ54">
        <f t="shared" si="27"/>
        <v>-91.504133667153098</v>
      </c>
      <c r="AR54">
        <f t="shared" si="27"/>
        <v>-91.508799483961852</v>
      </c>
      <c r="AS54">
        <f t="shared" si="27"/>
        <v>0.30894095152140988</v>
      </c>
      <c r="AT54">
        <f t="shared" si="27"/>
        <v>7.4249987838608492E-2</v>
      </c>
      <c r="AU54">
        <f t="shared" si="23"/>
        <v>-91.125608544601832</v>
      </c>
      <c r="AW54">
        <v>51</v>
      </c>
      <c r="AX54">
        <f>IF(Z54&gt;0, (R54*SUMPRODUCT(K54:$K$98, X54:$X$98)-K54*$AZ$3)/Z54, 0)</f>
        <v>2014.0448909394352</v>
      </c>
    </row>
    <row r="55" spans="5:50" x14ac:dyDescent="0.25">
      <c r="E55">
        <v>2055</v>
      </c>
      <c r="F55" s="5">
        <f>EconomicRates!C95</f>
        <v>3.5571999999999999E-2</v>
      </c>
      <c r="G55" s="5">
        <f>EconomicRates!D95</f>
        <v>7.0000000000000007E-2</v>
      </c>
      <c r="H55" s="5">
        <f t="shared" si="10"/>
        <v>0.12000000000000001</v>
      </c>
      <c r="I55" s="5">
        <f t="shared" si="11"/>
        <v>1.1200000000000001</v>
      </c>
      <c r="J55">
        <f t="shared" si="12"/>
        <v>0.89285714285714279</v>
      </c>
      <c r="K55">
        <f t="shared" si="20"/>
        <v>2.758435422305808E-3</v>
      </c>
      <c r="L55" s="2">
        <v>52</v>
      </c>
      <c r="M55" s="6">
        <v>0.21714087100000001</v>
      </c>
      <c r="Q55" s="4">
        <f t="shared" si="21"/>
        <v>12.5</v>
      </c>
      <c r="R55">
        <f t="shared" si="0"/>
        <v>1000000</v>
      </c>
      <c r="S55">
        <f t="shared" si="1"/>
        <v>1736.6599535111616</v>
      </c>
      <c r="U55">
        <f t="shared" si="13"/>
        <v>0.21714087100000001</v>
      </c>
      <c r="V55">
        <f t="shared" si="14"/>
        <v>0.01</v>
      </c>
      <c r="W55">
        <f t="shared" si="15"/>
        <v>0.12081944224681322</v>
      </c>
      <c r="X55">
        <f t="shared" si="16"/>
        <v>2.6234838923207222E-2</v>
      </c>
      <c r="Y55">
        <f t="shared" si="17"/>
        <v>1.2081944224681322E-3</v>
      </c>
      <c r="Z55">
        <f t="shared" si="18"/>
        <v>9.3376408901137867E-2</v>
      </c>
      <c r="AB55">
        <f t="shared" si="19"/>
        <v>243.33578038334633</v>
      </c>
      <c r="AC55">
        <f t="shared" si="2"/>
        <v>162.16306994128931</v>
      </c>
      <c r="AE55">
        <f t="shared" si="3"/>
        <v>0</v>
      </c>
      <c r="AF55">
        <f t="shared" si="24"/>
        <v>0</v>
      </c>
      <c r="AG55">
        <f t="shared" si="24"/>
        <v>-1.1672051112642234</v>
      </c>
      <c r="AH55">
        <f t="shared" si="5"/>
        <v>-26234.838923207222</v>
      </c>
      <c r="AI55">
        <f t="shared" si="25"/>
        <v>-26236.006128318488</v>
      </c>
      <c r="AJ55">
        <f t="shared" si="7"/>
        <v>81.172710442057024</v>
      </c>
      <c r="AK55">
        <f t="shared" si="22"/>
        <v>17.033504626834244</v>
      </c>
      <c r="AL55">
        <f t="shared" si="26"/>
        <v>-26137.799913249597</v>
      </c>
      <c r="AN55">
        <f t="shared" si="27"/>
        <v>0</v>
      </c>
      <c r="AO55">
        <f t="shared" si="27"/>
        <v>0</v>
      </c>
      <c r="AP55">
        <f t="shared" si="27"/>
        <v>-3.2196599240076258E-3</v>
      </c>
      <c r="AQ55">
        <f t="shared" si="27"/>
        <v>-72.367108984261961</v>
      </c>
      <c r="AR55">
        <f t="shared" si="27"/>
        <v>-72.370328644185975</v>
      </c>
      <c r="AS55">
        <f t="shared" si="27"/>
        <v>0.22390967980794263</v>
      </c>
      <c r="AT55">
        <f t="shared" si="27"/>
        <v>4.6985822528669452E-2</v>
      </c>
      <c r="AU55">
        <f t="shared" si="23"/>
        <v>-72.09943314184936</v>
      </c>
      <c r="AW55">
        <v>52</v>
      </c>
      <c r="AX55">
        <f>IF(Z55&gt;0, (R55*SUMPRODUCT(K55:$K$98, X55:$X$98)-K55*$AZ$3)/Z55, 0)</f>
        <v>1736.6599535111616</v>
      </c>
    </row>
    <row r="56" spans="5:50" x14ac:dyDescent="0.25">
      <c r="E56">
        <v>2056</v>
      </c>
      <c r="F56" s="5">
        <f>EconomicRates!C96</f>
        <v>3.5571999999999999E-2</v>
      </c>
      <c r="G56" s="5">
        <f>EconomicRates!D96</f>
        <v>7.0000000000000007E-2</v>
      </c>
      <c r="H56" s="5">
        <f t="shared" si="10"/>
        <v>0.12000000000000001</v>
      </c>
      <c r="I56" s="5">
        <f t="shared" si="11"/>
        <v>1.1200000000000001</v>
      </c>
      <c r="J56">
        <f t="shared" si="12"/>
        <v>0.89285714285714279</v>
      </c>
      <c r="K56">
        <f t="shared" si="20"/>
        <v>2.4628887699159E-3</v>
      </c>
      <c r="L56" s="2">
        <v>53</v>
      </c>
      <c r="M56" s="6">
        <v>0.240684854</v>
      </c>
      <c r="Q56" s="4">
        <f t="shared" si="21"/>
        <v>12.5</v>
      </c>
      <c r="R56">
        <f t="shared" si="0"/>
        <v>1000000</v>
      </c>
      <c r="S56">
        <f t="shared" si="1"/>
        <v>1415.2175292054571</v>
      </c>
      <c r="U56">
        <f t="shared" si="13"/>
        <v>0.240684854</v>
      </c>
      <c r="V56">
        <f t="shared" si="14"/>
        <v>0.01</v>
      </c>
      <c r="W56">
        <f t="shared" si="15"/>
        <v>9.3376408901137867E-2</v>
      </c>
      <c r="X56">
        <f t="shared" si="16"/>
        <v>2.2474287343414667E-2</v>
      </c>
      <c r="Y56">
        <f t="shared" si="17"/>
        <v>9.3376408901137868E-4</v>
      </c>
      <c r="Z56">
        <f t="shared" si="18"/>
        <v>6.9968357468711814E-2</v>
      </c>
      <c r="AB56">
        <f t="shared" si="19"/>
        <v>162.16306994128931</v>
      </c>
      <c r="AC56">
        <f t="shared" si="2"/>
        <v>99.020445979434527</v>
      </c>
      <c r="AE56">
        <f t="shared" si="3"/>
        <v>0</v>
      </c>
      <c r="AF56">
        <f t="shared" si="24"/>
        <v>0</v>
      </c>
      <c r="AG56">
        <f t="shared" si="24"/>
        <v>-0.87460446835889771</v>
      </c>
      <c r="AH56">
        <f t="shared" si="5"/>
        <v>-22474.287343414668</v>
      </c>
      <c r="AI56">
        <f t="shared" si="25"/>
        <v>-22475.161947883025</v>
      </c>
      <c r="AJ56">
        <f t="shared" si="7"/>
        <v>63.142623961854781</v>
      </c>
      <c r="AK56">
        <f t="shared" si="22"/>
        <v>11.351414895890253</v>
      </c>
      <c r="AL56">
        <f t="shared" si="26"/>
        <v>-22400.66790902528</v>
      </c>
      <c r="AN56">
        <f t="shared" si="27"/>
        <v>0</v>
      </c>
      <c r="AO56">
        <f t="shared" si="27"/>
        <v>0</v>
      </c>
      <c r="AP56">
        <f t="shared" si="27"/>
        <v>-2.1540535232393953E-3</v>
      </c>
      <c r="AQ56">
        <f t="shared" si="27"/>
        <v>-55.351669909959028</v>
      </c>
      <c r="AR56">
        <f t="shared" si="27"/>
        <v>-55.35382396348227</v>
      </c>
      <c r="AS56">
        <f t="shared" si="27"/>
        <v>0.15551325945867475</v>
      </c>
      <c r="AT56">
        <f t="shared" si="27"/>
        <v>2.795727226974417E-2</v>
      </c>
      <c r="AU56">
        <f t="shared" si="23"/>
        <v>-55.170353431753846</v>
      </c>
      <c r="AW56">
        <v>53</v>
      </c>
      <c r="AX56">
        <f>IF(Z56&gt;0, (R56*SUMPRODUCT(K56:$K$98, X56:$X$98)-K56*$AZ$3)/Z56, 0)</f>
        <v>1415.2175292054571</v>
      </c>
    </row>
    <row r="57" spans="5:50" x14ac:dyDescent="0.25">
      <c r="E57">
        <v>2057</v>
      </c>
      <c r="F57" s="5">
        <f>EconomicRates!C97</f>
        <v>3.5571999999999999E-2</v>
      </c>
      <c r="G57" s="5">
        <f>EconomicRates!D97</f>
        <v>7.0000000000000007E-2</v>
      </c>
      <c r="H57" s="5">
        <f t="shared" si="10"/>
        <v>0.12000000000000001</v>
      </c>
      <c r="I57" s="5">
        <f t="shared" si="11"/>
        <v>1.1200000000000001</v>
      </c>
      <c r="J57">
        <f t="shared" si="12"/>
        <v>0.89285714285714279</v>
      </c>
      <c r="K57">
        <f t="shared" si="20"/>
        <v>2.1990078302820534E-3</v>
      </c>
      <c r="L57" s="2">
        <v>54</v>
      </c>
      <c r="M57" s="6">
        <v>0.26560892699999999</v>
      </c>
      <c r="Q57" s="4">
        <f t="shared" si="21"/>
        <v>12.5</v>
      </c>
      <c r="R57">
        <f t="shared" si="0"/>
        <v>1000000</v>
      </c>
      <c r="S57">
        <f t="shared" si="1"/>
        <v>1024.0797677156008</v>
      </c>
      <c r="U57">
        <f t="shared" si="13"/>
        <v>0.26560892699999999</v>
      </c>
      <c r="V57">
        <f t="shared" si="14"/>
        <v>0.01</v>
      </c>
      <c r="W57">
        <f t="shared" si="15"/>
        <v>6.9968357468711814E-2</v>
      </c>
      <c r="X57">
        <f t="shared" si="16"/>
        <v>1.8584220351216981E-2</v>
      </c>
      <c r="Y57">
        <f t="shared" si="17"/>
        <v>6.9968357468711819E-4</v>
      </c>
      <c r="Z57">
        <f t="shared" si="18"/>
        <v>5.0684453542807713E-2</v>
      </c>
      <c r="AB57">
        <f t="shared" si="19"/>
        <v>99.020445979434527</v>
      </c>
      <c r="AC57">
        <f t="shared" si="2"/>
        <v>51.904923410910683</v>
      </c>
      <c r="AE57">
        <f t="shared" si="3"/>
        <v>0</v>
      </c>
      <c r="AF57">
        <f t="shared" si="24"/>
        <v>0</v>
      </c>
      <c r="AG57">
        <f t="shared" si="24"/>
        <v>-0.63355566928509643</v>
      </c>
      <c r="AH57">
        <f t="shared" si="5"/>
        <v>-18584.22035121698</v>
      </c>
      <c r="AI57">
        <f t="shared" si="25"/>
        <v>-18584.853906886266</v>
      </c>
      <c r="AJ57">
        <f t="shared" si="7"/>
        <v>47.115522568523843</v>
      </c>
      <c r="AK57">
        <f t="shared" si="22"/>
        <v>6.9314312185604177</v>
      </c>
      <c r="AL57">
        <f t="shared" si="26"/>
        <v>-18530.806953099182</v>
      </c>
      <c r="AN57">
        <f t="shared" si="27"/>
        <v>0</v>
      </c>
      <c r="AO57">
        <f t="shared" si="27"/>
        <v>0</v>
      </c>
      <c r="AP57">
        <f t="shared" si="27"/>
        <v>-1.393193877677514E-3</v>
      </c>
      <c r="AQ57">
        <f t="shared" si="27"/>
        <v>-40.866846072013232</v>
      </c>
      <c r="AR57">
        <f t="shared" si="27"/>
        <v>-40.868239265890914</v>
      </c>
      <c r="AS57">
        <f t="shared" si="27"/>
        <v>0.10360740305601474</v>
      </c>
      <c r="AT57">
        <f t="shared" si="27"/>
        <v>1.5242271524675834E-2</v>
      </c>
      <c r="AU57">
        <f t="shared" si="23"/>
        <v>-40.749389591310219</v>
      </c>
      <c r="AW57">
        <v>54</v>
      </c>
      <c r="AX57">
        <f>IF(Z57&gt;0, (R57*SUMPRODUCT(K57:$K$98, X57:$X$98)-K57*$AZ$3)/Z57, 0)</f>
        <v>1024.0797677156008</v>
      </c>
    </row>
    <row r="58" spans="5:50" x14ac:dyDescent="0.25">
      <c r="E58">
        <v>2058</v>
      </c>
      <c r="F58" s="5">
        <f>EconomicRates!C98</f>
        <v>3.5571999999999999E-2</v>
      </c>
      <c r="G58" s="5">
        <f>EconomicRates!D98</f>
        <v>7.0000000000000007E-2</v>
      </c>
      <c r="H58" s="5">
        <f t="shared" si="10"/>
        <v>0.12000000000000001</v>
      </c>
      <c r="I58" s="5">
        <f t="shared" si="11"/>
        <v>1.1200000000000001</v>
      </c>
      <c r="J58">
        <f t="shared" si="12"/>
        <v>0.89285714285714279</v>
      </c>
      <c r="K58">
        <f t="shared" si="20"/>
        <v>1.9633998484661188E-3</v>
      </c>
      <c r="L58" s="2">
        <v>55</v>
      </c>
      <c r="M58" s="6">
        <v>0.29099302900000001</v>
      </c>
      <c r="Q58" s="4">
        <f t="shared" si="21"/>
        <v>12.5</v>
      </c>
      <c r="R58">
        <f t="shared" si="0"/>
        <v>1000000</v>
      </c>
      <c r="S58">
        <f t="shared" si="1"/>
        <v>519.11968255978854</v>
      </c>
      <c r="U58">
        <f t="shared" si="13"/>
        <v>0.29099302900000001</v>
      </c>
      <c r="V58">
        <f t="shared" si="14"/>
        <v>0.01</v>
      </c>
      <c r="W58">
        <f t="shared" si="15"/>
        <v>5.0684453542807713E-2</v>
      </c>
      <c r="X58">
        <f t="shared" si="16"/>
        <v>1.4748822659631398E-2</v>
      </c>
      <c r="Y58">
        <f t="shared" si="17"/>
        <v>5.0684453542807709E-4</v>
      </c>
      <c r="Z58">
        <f t="shared" si="18"/>
        <v>3.5428786347748237E-2</v>
      </c>
      <c r="AB58">
        <f t="shared" si="19"/>
        <v>51.904923410910683</v>
      </c>
      <c r="AC58">
        <f t="shared" si="2"/>
        <v>18.391780322321633</v>
      </c>
      <c r="AE58">
        <f t="shared" si="3"/>
        <v>0</v>
      </c>
      <c r="AF58">
        <f t="shared" si="24"/>
        <v>0</v>
      </c>
      <c r="AG58">
        <f t="shared" si="24"/>
        <v>-0.44285982934685297</v>
      </c>
      <c r="AH58">
        <f t="shared" si="5"/>
        <v>-14748.822659631398</v>
      </c>
      <c r="AI58">
        <f t="shared" si="25"/>
        <v>-14749.265519460745</v>
      </c>
      <c r="AJ58">
        <f t="shared" si="7"/>
        <v>33.513143088589047</v>
      </c>
      <c r="AK58">
        <f t="shared" si="22"/>
        <v>3.6333446387637482</v>
      </c>
      <c r="AL58">
        <f t="shared" si="26"/>
        <v>-14712.119031733393</v>
      </c>
      <c r="AN58">
        <f t="shared" si="27"/>
        <v>0</v>
      </c>
      <c r="AO58">
        <f t="shared" si="27"/>
        <v>0</v>
      </c>
      <c r="AP58">
        <f t="shared" si="27"/>
        <v>-8.6951092183134237E-4</v>
      </c>
      <c r="AQ58">
        <f t="shared" si="27"/>
        <v>-28.957836174973945</v>
      </c>
      <c r="AR58">
        <f t="shared" si="27"/>
        <v>-28.958705685895776</v>
      </c>
      <c r="AS58">
        <f t="shared" si="27"/>
        <v>6.5799700061759087E-2</v>
      </c>
      <c r="AT58">
        <f t="shared" si="27"/>
        <v>7.1337083131739285E-3</v>
      </c>
      <c r="AU58">
        <f t="shared" si="23"/>
        <v>-28.885772277520847</v>
      </c>
      <c r="AW58">
        <v>55</v>
      </c>
      <c r="AX58">
        <f>IF(Z58&gt;0, (R58*SUMPRODUCT(K58:$K$98, X58:$X$98)-K58*$AZ$3)/Z58, 0)</f>
        <v>519.11968255978854</v>
      </c>
    </row>
    <row r="59" spans="5:50" x14ac:dyDescent="0.25">
      <c r="E59">
        <v>2059</v>
      </c>
      <c r="F59" s="5">
        <f>EconomicRates!C99</f>
        <v>3.5571999999999999E-2</v>
      </c>
      <c r="G59" s="5">
        <f>EconomicRates!D99</f>
        <v>7.0000000000000007E-2</v>
      </c>
      <c r="H59" s="5">
        <f t="shared" si="10"/>
        <v>0.12000000000000001</v>
      </c>
      <c r="I59" s="5">
        <f t="shared" si="11"/>
        <v>1.1200000000000001</v>
      </c>
      <c r="J59">
        <f t="shared" si="12"/>
        <v>0.89285714285714279</v>
      </c>
      <c r="K59">
        <f t="shared" si="20"/>
        <v>1.7530355789876059E-3</v>
      </c>
      <c r="L59" s="2">
        <v>56</v>
      </c>
      <c r="M59" s="6">
        <v>0.31752069599999999</v>
      </c>
      <c r="Q59" s="4">
        <f t="shared" si="21"/>
        <v>12.5</v>
      </c>
      <c r="R59">
        <f t="shared" si="0"/>
        <v>1000000</v>
      </c>
      <c r="S59">
        <f t="shared" si="1"/>
        <v>-167.90046303140261</v>
      </c>
      <c r="U59">
        <f t="shared" si="13"/>
        <v>0.31752069599999999</v>
      </c>
      <c r="V59">
        <f t="shared" si="14"/>
        <v>0.01</v>
      </c>
      <c r="W59">
        <f t="shared" si="15"/>
        <v>3.5428786347748237E-2</v>
      </c>
      <c r="X59">
        <f t="shared" si="16"/>
        <v>1.1249372899572318E-2</v>
      </c>
      <c r="Y59">
        <f t="shared" si="17"/>
        <v>3.5428786347748239E-4</v>
      </c>
      <c r="Z59">
        <f t="shared" si="18"/>
        <v>2.3825125584698435E-2</v>
      </c>
      <c r="AB59">
        <f t="shared" si="19"/>
        <v>18.391780322321633</v>
      </c>
      <c r="AC59">
        <f t="shared" si="2"/>
        <v>-4.0002496174521838</v>
      </c>
      <c r="AE59">
        <f t="shared" si="3"/>
        <v>0</v>
      </c>
      <c r="AF59">
        <f t="shared" si="24"/>
        <v>0</v>
      </c>
      <c r="AG59">
        <f t="shared" si="24"/>
        <v>-0.29781406980873043</v>
      </c>
      <c r="AH59">
        <f t="shared" si="5"/>
        <v>-11249.372899572318</v>
      </c>
      <c r="AI59">
        <f t="shared" si="25"/>
        <v>-11249.670713642126</v>
      </c>
      <c r="AJ59">
        <f t="shared" si="7"/>
        <v>22.392029939773817</v>
      </c>
      <c r="AK59">
        <f t="shared" si="22"/>
        <v>1.2874246225625146</v>
      </c>
      <c r="AL59">
        <f t="shared" si="26"/>
        <v>-11225.99125907979</v>
      </c>
      <c r="AN59">
        <f t="shared" si="27"/>
        <v>0</v>
      </c>
      <c r="AO59">
        <f t="shared" si="27"/>
        <v>0</v>
      </c>
      <c r="AP59">
        <f t="shared" si="27"/>
        <v>-5.2207866029780302E-4</v>
      </c>
      <c r="AQ59">
        <f t="shared" si="27"/>
        <v>-19.720550934249243</v>
      </c>
      <c r="AR59">
        <f t="shared" si="27"/>
        <v>-19.721073012909539</v>
      </c>
      <c r="AS59">
        <f t="shared" si="27"/>
        <v>3.9254025170179202E-2</v>
      </c>
      <c r="AT59">
        <f t="shared" si="27"/>
        <v>2.2569011686167776E-3</v>
      </c>
      <c r="AU59">
        <f t="shared" si="23"/>
        <v>-19.679562086570744</v>
      </c>
      <c r="AW59">
        <v>56</v>
      </c>
      <c r="AX59">
        <f>IF(Z59&gt;0, (R59*SUMPRODUCT(K59:$K$98, X59:$X$98)-K59*$AZ$3)/Z59, 0)</f>
        <v>-167.90046303140261</v>
      </c>
    </row>
    <row r="60" spans="5:50" x14ac:dyDescent="0.25">
      <c r="E60">
        <v>2060</v>
      </c>
      <c r="F60" s="5">
        <f>EconomicRates!C100</f>
        <v>3.5571999999999999E-2</v>
      </c>
      <c r="G60" s="5">
        <f>EconomicRates!D100</f>
        <v>7.0000000000000007E-2</v>
      </c>
      <c r="H60" s="5">
        <f t="shared" si="10"/>
        <v>0.12000000000000001</v>
      </c>
      <c r="I60" s="5">
        <f t="shared" si="11"/>
        <v>1.1200000000000001</v>
      </c>
      <c r="J60">
        <f t="shared" si="12"/>
        <v>0.89285714285714279</v>
      </c>
      <c r="K60">
        <f t="shared" si="20"/>
        <v>1.5652103383817909E-3</v>
      </c>
      <c r="L60" s="2">
        <v>57</v>
      </c>
      <c r="M60" s="6">
        <v>0.344227385</v>
      </c>
      <c r="Q60" s="4">
        <f t="shared" si="21"/>
        <v>12.5</v>
      </c>
      <c r="R60">
        <f t="shared" si="0"/>
        <v>1000000</v>
      </c>
      <c r="S60">
        <f t="shared" si="1"/>
        <v>-1160.7254647399984</v>
      </c>
      <c r="U60">
        <f t="shared" si="13"/>
        <v>0.344227385</v>
      </c>
      <c r="V60">
        <f t="shared" si="14"/>
        <v>0.01</v>
      </c>
      <c r="W60">
        <f t="shared" si="15"/>
        <v>2.3825125584698435E-2</v>
      </c>
      <c r="X60">
        <f t="shared" si="16"/>
        <v>8.2012606773173378E-3</v>
      </c>
      <c r="Y60">
        <f t="shared" si="17"/>
        <v>2.3825125584698434E-4</v>
      </c>
      <c r="Z60">
        <f t="shared" si="18"/>
        <v>1.5385613651534112E-2</v>
      </c>
      <c r="AB60">
        <f t="shared" si="19"/>
        <v>-4.0002496174521838</v>
      </c>
      <c r="AC60">
        <f t="shared" si="2"/>
        <v>-17.858473555986997</v>
      </c>
      <c r="AE60">
        <f t="shared" si="3"/>
        <v>0</v>
      </c>
      <c r="AF60">
        <f t="shared" si="24"/>
        <v>0</v>
      </c>
      <c r="AG60">
        <f t="shared" si="24"/>
        <v>-0.19232017064417642</v>
      </c>
      <c r="AH60">
        <f t="shared" si="5"/>
        <v>-8201.2606773173375</v>
      </c>
      <c r="AI60">
        <f t="shared" si="25"/>
        <v>-8201.4529974879824</v>
      </c>
      <c r="AJ60">
        <f t="shared" si="7"/>
        <v>13.858223938534813</v>
      </c>
      <c r="AK60">
        <f t="shared" si="22"/>
        <v>-0.28001747322165288</v>
      </c>
      <c r="AL60">
        <f t="shared" si="26"/>
        <v>-8187.8747910226693</v>
      </c>
      <c r="AN60">
        <f t="shared" si="27"/>
        <v>0</v>
      </c>
      <c r="AO60">
        <f t="shared" si="27"/>
        <v>0</v>
      </c>
      <c r="AP60">
        <f t="shared" si="27"/>
        <v>-3.0102151937161516E-4</v>
      </c>
      <c r="AQ60">
        <f t="shared" si="27"/>
        <v>-12.836697999901146</v>
      </c>
      <c r="AR60">
        <f t="shared" si="27"/>
        <v>-12.836999021420519</v>
      </c>
      <c r="AS60">
        <f t="shared" si="27"/>
        <v>2.1691035380204709E-2</v>
      </c>
      <c r="AT60">
        <f t="shared" si="27"/>
        <v>-4.3828624401407736E-4</v>
      </c>
      <c r="AU60">
        <f t="shared" si="23"/>
        <v>-12.815746272284327</v>
      </c>
      <c r="AW60">
        <v>57</v>
      </c>
      <c r="AX60">
        <f>IF(Z60&gt;0, (R60*SUMPRODUCT(K60:$K$98, X60:$X$98)-K60*$AZ$3)/Z60, 0)</f>
        <v>-1160.7254647399984</v>
      </c>
    </row>
    <row r="61" spans="5:50" x14ac:dyDescent="0.25">
      <c r="E61">
        <v>2061</v>
      </c>
      <c r="F61" s="5">
        <f>EconomicRates!C101</f>
        <v>3.5571999999999999E-2</v>
      </c>
      <c r="G61" s="5">
        <f>EconomicRates!D101</f>
        <v>7.0000000000000007E-2</v>
      </c>
      <c r="H61" s="5">
        <f t="shared" si="10"/>
        <v>0.12000000000000001</v>
      </c>
      <c r="I61" s="5">
        <f t="shared" si="11"/>
        <v>1.1200000000000001</v>
      </c>
      <c r="J61">
        <f t="shared" si="12"/>
        <v>0.89285714285714279</v>
      </c>
      <c r="K61">
        <f t="shared" si="20"/>
        <v>1.3975092306980274E-3</v>
      </c>
      <c r="L61" s="2">
        <v>58</v>
      </c>
      <c r="M61" s="6">
        <v>0.370496828</v>
      </c>
      <c r="Q61" s="4">
        <f t="shared" si="21"/>
        <v>12.5</v>
      </c>
      <c r="R61">
        <f t="shared" si="0"/>
        <v>1000000</v>
      </c>
      <c r="S61">
        <f t="shared" si="1"/>
        <v>-2671.2606363239138</v>
      </c>
      <c r="U61">
        <f t="shared" si="13"/>
        <v>0.370496828</v>
      </c>
      <c r="V61">
        <f t="shared" si="14"/>
        <v>0.01</v>
      </c>
      <c r="W61">
        <f t="shared" si="15"/>
        <v>1.5385613651534112E-2</v>
      </c>
      <c r="X61">
        <f t="shared" si="16"/>
        <v>5.7003210547268857E-3</v>
      </c>
      <c r="Y61">
        <f t="shared" si="17"/>
        <v>1.5385613651534112E-4</v>
      </c>
      <c r="Z61">
        <f t="shared" si="18"/>
        <v>9.5314364602918852E-3</v>
      </c>
      <c r="AB61">
        <f t="shared" si="19"/>
        <v>-17.858473555986997</v>
      </c>
      <c r="AC61">
        <f t="shared" si="2"/>
        <v>-25.460951024000252</v>
      </c>
      <c r="AE61">
        <f t="shared" si="3"/>
        <v>0</v>
      </c>
      <c r="AF61">
        <f t="shared" si="24"/>
        <v>0</v>
      </c>
      <c r="AG61">
        <f t="shared" si="24"/>
        <v>-0.11914295575364857</v>
      </c>
      <c r="AH61">
        <f t="shared" si="5"/>
        <v>-5700.3210547268854</v>
      </c>
      <c r="AI61">
        <f t="shared" si="25"/>
        <v>-5700.4401976826393</v>
      </c>
      <c r="AJ61">
        <f t="shared" si="7"/>
        <v>7.6024774680132552</v>
      </c>
      <c r="AK61">
        <f t="shared" si="22"/>
        <v>-1.2500931489190898</v>
      </c>
      <c r="AL61">
        <f t="shared" si="26"/>
        <v>-5694.0878133635451</v>
      </c>
      <c r="AN61">
        <f t="shared" si="27"/>
        <v>0</v>
      </c>
      <c r="AO61">
        <f t="shared" si="27"/>
        <v>0</v>
      </c>
      <c r="AP61">
        <f t="shared" si="27"/>
        <v>-1.6650338043837053E-4</v>
      </c>
      <c r="AQ61">
        <f t="shared" si="27"/>
        <v>-7.9662512919231379</v>
      </c>
      <c r="AR61">
        <f t="shared" si="27"/>
        <v>-7.9664177953035766</v>
      </c>
      <c r="AS61">
        <f t="shared" si="27"/>
        <v>1.0624532437722291E-2</v>
      </c>
      <c r="AT61">
        <f t="shared" si="27"/>
        <v>-1.7470167148467919E-3</v>
      </c>
      <c r="AU61">
        <f t="shared" si="23"/>
        <v>-7.9575402795807015</v>
      </c>
      <c r="AW61">
        <v>58</v>
      </c>
      <c r="AX61">
        <f>IF(Z61&gt;0, (R61*SUMPRODUCT(K61:$K$98, X61:$X$98)-K61*$AZ$3)/Z61, 0)</f>
        <v>-2671.2606363239138</v>
      </c>
    </row>
    <row r="62" spans="5:50" x14ac:dyDescent="0.25">
      <c r="E62">
        <v>2062</v>
      </c>
      <c r="F62" s="5">
        <f>EconomicRates!C102</f>
        <v>3.5571999999999999E-2</v>
      </c>
      <c r="G62" s="5">
        <f>EconomicRates!D102</f>
        <v>7.0000000000000007E-2</v>
      </c>
      <c r="H62" s="5">
        <f t="shared" si="10"/>
        <v>0.12000000000000001</v>
      </c>
      <c r="I62" s="5">
        <f t="shared" si="11"/>
        <v>1.1200000000000001</v>
      </c>
      <c r="J62">
        <f t="shared" si="12"/>
        <v>0.89285714285714279</v>
      </c>
      <c r="K62">
        <f t="shared" si="20"/>
        <v>1.2477760988375245E-3</v>
      </c>
      <c r="L62" s="2">
        <v>59</v>
      </c>
      <c r="M62" s="6">
        <v>0.397394472</v>
      </c>
      <c r="Q62" s="4">
        <f t="shared" si="21"/>
        <v>12.5</v>
      </c>
      <c r="R62">
        <f t="shared" si="0"/>
        <v>1000000</v>
      </c>
      <c r="S62">
        <f t="shared" si="1"/>
        <v>-5090.6244393129855</v>
      </c>
      <c r="U62">
        <f t="shared" si="13"/>
        <v>0.397394472</v>
      </c>
      <c r="V62">
        <f t="shared" si="14"/>
        <v>0.01</v>
      </c>
      <c r="W62">
        <f t="shared" si="15"/>
        <v>9.5314364602918852E-3</v>
      </c>
      <c r="X62">
        <f t="shared" si="16"/>
        <v>3.7877401595392429E-3</v>
      </c>
      <c r="Y62">
        <f t="shared" si="17"/>
        <v>9.531436460291885E-5</v>
      </c>
      <c r="Z62">
        <f t="shared" si="18"/>
        <v>5.6483819361497238E-3</v>
      </c>
      <c r="AB62">
        <f t="shared" si="19"/>
        <v>-25.460951024000252</v>
      </c>
      <c r="AC62">
        <f t="shared" si="2"/>
        <v>-28.753791126737784</v>
      </c>
      <c r="AE62">
        <f t="shared" si="3"/>
        <v>0</v>
      </c>
      <c r="AF62">
        <f t="shared" si="24"/>
        <v>0</v>
      </c>
      <c r="AG62">
        <f t="shared" si="24"/>
        <v>-7.0604774201871542E-2</v>
      </c>
      <c r="AH62">
        <f t="shared" si="5"/>
        <v>-3787.740159539243</v>
      </c>
      <c r="AI62">
        <f t="shared" si="25"/>
        <v>-3787.8107643134449</v>
      </c>
      <c r="AJ62">
        <f t="shared" si="7"/>
        <v>3.2928401027375322</v>
      </c>
      <c r="AK62">
        <f t="shared" si="22"/>
        <v>-1.7822665716800179</v>
      </c>
      <c r="AL62">
        <f t="shared" si="26"/>
        <v>-3786.3001907823873</v>
      </c>
      <c r="AN62">
        <f t="shared" si="27"/>
        <v>0</v>
      </c>
      <c r="AO62">
        <f t="shared" si="27"/>
        <v>0</v>
      </c>
      <c r="AP62">
        <f t="shared" si="27"/>
        <v>-8.8098949712915565E-5</v>
      </c>
      <c r="AQ62">
        <f t="shared" si="27"/>
        <v>-4.7262516396800995</v>
      </c>
      <c r="AR62">
        <f t="shared" si="27"/>
        <v>-4.7263397386298118</v>
      </c>
      <c r="AS62">
        <f t="shared" si="27"/>
        <v>4.1087271774895911E-3</v>
      </c>
      <c r="AT62">
        <f t="shared" si="27"/>
        <v>-2.223869629899422E-3</v>
      </c>
      <c r="AU62">
        <f t="shared" si="23"/>
        <v>-4.724454881082222</v>
      </c>
      <c r="AW62">
        <v>59</v>
      </c>
      <c r="AX62">
        <f>IF(Z62&gt;0, (R62*SUMPRODUCT(K62:$K$98, X62:$X$98)-K62*$AZ$3)/Z62, 0)</f>
        <v>-5090.6244393129855</v>
      </c>
    </row>
    <row r="63" spans="5:50" x14ac:dyDescent="0.25">
      <c r="E63">
        <v>2063</v>
      </c>
      <c r="F63" s="5">
        <f>EconomicRates!C103</f>
        <v>3.5571999999999999E-2</v>
      </c>
      <c r="G63" s="5">
        <f>EconomicRates!D103</f>
        <v>7.0000000000000007E-2</v>
      </c>
      <c r="H63" s="5">
        <f t="shared" si="10"/>
        <v>0.12000000000000001</v>
      </c>
      <c r="I63" s="5">
        <f t="shared" si="11"/>
        <v>1.1200000000000001</v>
      </c>
      <c r="J63">
        <f t="shared" si="12"/>
        <v>0.89285714285714279</v>
      </c>
      <c r="K63">
        <f t="shared" si="20"/>
        <v>1.114085802533504E-3</v>
      </c>
      <c r="L63" s="2">
        <v>60</v>
      </c>
      <c r="M63" s="6">
        <v>0.424762996</v>
      </c>
      <c r="Q63" s="4">
        <f t="shared" si="21"/>
        <v>12.5</v>
      </c>
      <c r="R63">
        <f t="shared" si="0"/>
        <v>1000000</v>
      </c>
      <c r="S63">
        <f t="shared" si="1"/>
        <v>-9179.5622636626522</v>
      </c>
      <c r="U63">
        <f t="shared" si="13"/>
        <v>0.424762996</v>
      </c>
      <c r="V63">
        <f t="shared" si="14"/>
        <v>0.01</v>
      </c>
      <c r="W63">
        <f t="shared" si="15"/>
        <v>5.6483819361497238E-3</v>
      </c>
      <c r="X63">
        <f t="shared" si="16"/>
        <v>2.3992236337512375E-3</v>
      </c>
      <c r="Y63">
        <f t="shared" si="17"/>
        <v>5.6483819361497238E-5</v>
      </c>
      <c r="Z63">
        <f t="shared" si="18"/>
        <v>3.1926744830369893E-3</v>
      </c>
      <c r="AB63">
        <f t="shared" si="19"/>
        <v>-28.753791126737784</v>
      </c>
      <c r="AC63">
        <f t="shared" si="2"/>
        <v>-29.307354204645012</v>
      </c>
      <c r="AE63">
        <f t="shared" si="3"/>
        <v>0</v>
      </c>
      <c r="AF63">
        <f t="shared" si="24"/>
        <v>0</v>
      </c>
      <c r="AG63">
        <f t="shared" si="24"/>
        <v>-3.9908431037962364E-2</v>
      </c>
      <c r="AH63">
        <f t="shared" si="5"/>
        <v>-2399.2236337512377</v>
      </c>
      <c r="AI63">
        <f t="shared" si="25"/>
        <v>-2399.2635421822756</v>
      </c>
      <c r="AJ63">
        <f t="shared" si="7"/>
        <v>0.55356307790722781</v>
      </c>
      <c r="AK63">
        <f t="shared" si="22"/>
        <v>-2.0127653788716451</v>
      </c>
      <c r="AL63">
        <f t="shared" si="26"/>
        <v>-2400.7227444832401</v>
      </c>
      <c r="AN63">
        <f t="shared" si="27"/>
        <v>0</v>
      </c>
      <c r="AO63">
        <f t="shared" si="27"/>
        <v>0</v>
      </c>
      <c r="AP63">
        <f t="shared" si="27"/>
        <v>-4.4461416420781301E-5</v>
      </c>
      <c r="AQ63">
        <f t="shared" si="27"/>
        <v>-2.6729409874650973</v>
      </c>
      <c r="AR63">
        <f t="shared" si="27"/>
        <v>-2.6729854488815179</v>
      </c>
      <c r="AS63">
        <f t="shared" si="27"/>
        <v>6.1671676590319049E-4</v>
      </c>
      <c r="AT63">
        <f t="shared" si="27"/>
        <v>-2.242393332431869E-3</v>
      </c>
      <c r="AU63">
        <f t="shared" si="23"/>
        <v>-2.6746111254480467</v>
      </c>
      <c r="AW63">
        <v>60</v>
      </c>
      <c r="AX63">
        <f>IF(Z63&gt;0, (R63*SUMPRODUCT(K63:$K$98, X63:$X$98)-K63*$AZ$3)/Z63, 0)</f>
        <v>-9179.5622636626522</v>
      </c>
    </row>
    <row r="64" spans="5:50" x14ac:dyDescent="0.25">
      <c r="E64">
        <v>2064</v>
      </c>
      <c r="F64" s="5">
        <f>EconomicRates!C104</f>
        <v>3.5571999999999999E-2</v>
      </c>
      <c r="G64" s="5">
        <f>EconomicRates!D104</f>
        <v>7.0000000000000007E-2</v>
      </c>
      <c r="H64" s="5">
        <f t="shared" si="10"/>
        <v>0.12000000000000001</v>
      </c>
      <c r="I64" s="5">
        <f t="shared" si="11"/>
        <v>1.1200000000000001</v>
      </c>
      <c r="J64">
        <f t="shared" si="12"/>
        <v>0.89285714285714279</v>
      </c>
      <c r="K64">
        <f t="shared" si="20"/>
        <v>9.9471946654777136E-4</v>
      </c>
      <c r="L64" s="2">
        <v>61</v>
      </c>
      <c r="M64" s="6">
        <v>0.45242554800000001</v>
      </c>
      <c r="Q64" s="4">
        <f t="shared" si="21"/>
        <v>12.5</v>
      </c>
      <c r="R64">
        <f t="shared" si="0"/>
        <v>1000000</v>
      </c>
      <c r="S64">
        <f t="shared" si="1"/>
        <v>-16462.551142395107</v>
      </c>
      <c r="U64">
        <f t="shared" si="13"/>
        <v>0.45242554800000001</v>
      </c>
      <c r="V64">
        <f t="shared" si="14"/>
        <v>0.01</v>
      </c>
      <c r="W64">
        <f t="shared" si="15"/>
        <v>3.1926744830369893E-3</v>
      </c>
      <c r="X64">
        <f t="shared" si="16"/>
        <v>1.4444475025736266E-3</v>
      </c>
      <c r="Y64">
        <f t="shared" si="17"/>
        <v>3.1926744830369892E-5</v>
      </c>
      <c r="Z64">
        <f t="shared" si="18"/>
        <v>1.7163002356329927E-3</v>
      </c>
      <c r="AB64">
        <f t="shared" si="19"/>
        <v>-29.307354204645012</v>
      </c>
      <c r="AC64">
        <f t="shared" si="2"/>
        <v>-28.254680404812916</v>
      </c>
      <c r="AE64">
        <f t="shared" si="3"/>
        <v>0</v>
      </c>
      <c r="AF64">
        <f t="shared" si="24"/>
        <v>0</v>
      </c>
      <c r="AG64">
        <f t="shared" si="24"/>
        <v>-2.1453752945412408E-2</v>
      </c>
      <c r="AH64">
        <f t="shared" si="5"/>
        <v>-1444.4475025736265</v>
      </c>
      <c r="AI64">
        <f t="shared" si="25"/>
        <v>-1444.468956326572</v>
      </c>
      <c r="AJ64">
        <f t="shared" si="7"/>
        <v>-1.0526737998320961</v>
      </c>
      <c r="AK64">
        <f t="shared" si="22"/>
        <v>-2.051514794325151</v>
      </c>
      <c r="AL64">
        <f t="shared" si="26"/>
        <v>-1447.5731449207292</v>
      </c>
      <c r="AN64">
        <f t="shared" si="27"/>
        <v>0</v>
      </c>
      <c r="AO64">
        <f t="shared" si="27"/>
        <v>0</v>
      </c>
      <c r="AP64">
        <f t="shared" si="27"/>
        <v>-2.1340465685308307E-5</v>
      </c>
      <c r="AQ64">
        <f t="shared" si="27"/>
        <v>-1.4368200492162984</v>
      </c>
      <c r="AR64">
        <f t="shared" si="27"/>
        <v>-1.4368413896819838</v>
      </c>
      <c r="AS64">
        <f t="shared" si="27"/>
        <v>-1.047115120617798E-3</v>
      </c>
      <c r="AT64">
        <f t="shared" si="27"/>
        <v>-2.0406817018259753E-3</v>
      </c>
      <c r="AU64">
        <f t="shared" si="23"/>
        <v>-1.4399291865044275</v>
      </c>
      <c r="AW64">
        <v>61</v>
      </c>
      <c r="AX64">
        <f>IF(Z64&gt;0, (R64*SUMPRODUCT(K64:$K$98, X64:$X$98)-K64*$AZ$3)/Z64, 0)</f>
        <v>-16462.551142395107</v>
      </c>
    </row>
    <row r="65" spans="5:50" x14ac:dyDescent="0.25">
      <c r="E65">
        <v>2065</v>
      </c>
      <c r="F65" s="5">
        <f>EconomicRates!C105</f>
        <v>3.5571999999999999E-2</v>
      </c>
      <c r="G65" s="5">
        <f>EconomicRates!D105</f>
        <v>7.0000000000000007E-2</v>
      </c>
      <c r="H65" s="5">
        <f t="shared" si="10"/>
        <v>0.12000000000000001</v>
      </c>
      <c r="I65" s="5">
        <f t="shared" si="11"/>
        <v>1.1200000000000001</v>
      </c>
      <c r="J65">
        <f t="shared" si="12"/>
        <v>0.89285714285714279</v>
      </c>
      <c r="K65">
        <f t="shared" si="20"/>
        <v>8.8814238084622432E-4</v>
      </c>
      <c r="L65" s="2">
        <v>62</v>
      </c>
      <c r="M65" s="6">
        <v>0.48020744799999998</v>
      </c>
      <c r="Q65" s="4">
        <f t="shared" si="21"/>
        <v>12.5</v>
      </c>
      <c r="R65">
        <f t="shared" si="0"/>
        <v>1000000</v>
      </c>
      <c r="S65">
        <f t="shared" si="1"/>
        <v>-30132.973798432638</v>
      </c>
      <c r="U65">
        <f t="shared" si="13"/>
        <v>0.48020744799999998</v>
      </c>
      <c r="V65">
        <f t="shared" si="14"/>
        <v>0.01</v>
      </c>
      <c r="W65">
        <f t="shared" si="15"/>
        <v>1.7163002356329927E-3</v>
      </c>
      <c r="X65">
        <f t="shared" si="16"/>
        <v>8.2418015615511812E-4</v>
      </c>
      <c r="Y65">
        <f t="shared" si="17"/>
        <v>1.7163002356329929E-5</v>
      </c>
      <c r="Z65">
        <f t="shared" si="18"/>
        <v>8.7495707712154471E-4</v>
      </c>
      <c r="AB65">
        <f t="shared" si="19"/>
        <v>-28.254680404812916</v>
      </c>
      <c r="AC65">
        <f t="shared" si="2"/>
        <v>-26.365058679656713</v>
      </c>
      <c r="AE65">
        <f t="shared" si="3"/>
        <v>0</v>
      </c>
      <c r="AF65">
        <f t="shared" si="24"/>
        <v>0</v>
      </c>
      <c r="AG65">
        <f t="shared" si="24"/>
        <v>-1.0936963464019308E-2</v>
      </c>
      <c r="AH65">
        <f t="shared" si="5"/>
        <v>-824.18015615511808</v>
      </c>
      <c r="AI65">
        <f t="shared" si="25"/>
        <v>-824.1910931185821</v>
      </c>
      <c r="AJ65">
        <f t="shared" si="7"/>
        <v>-1.8896217251562035</v>
      </c>
      <c r="AK65">
        <f t="shared" si="22"/>
        <v>-1.9778276283369043</v>
      </c>
      <c r="AL65">
        <f t="shared" si="26"/>
        <v>-828.05854247207515</v>
      </c>
      <c r="AN65">
        <f t="shared" si="27"/>
        <v>0</v>
      </c>
      <c r="AO65">
        <f t="shared" si="27"/>
        <v>0</v>
      </c>
      <c r="AP65">
        <f t="shared" si="27"/>
        <v>-9.7135807701622779E-6</v>
      </c>
      <c r="AQ65">
        <f t="shared" si="27"/>
        <v>-0.73198932613381951</v>
      </c>
      <c r="AR65">
        <f t="shared" si="27"/>
        <v>-0.73199903971458968</v>
      </c>
      <c r="AS65">
        <f t="shared" si="27"/>
        <v>-1.6782531378789804E-3</v>
      </c>
      <c r="AT65">
        <f t="shared" si="27"/>
        <v>-1.7565925387345795E-3</v>
      </c>
      <c r="AU65">
        <f t="shared" si="23"/>
        <v>-0.73543388539120313</v>
      </c>
      <c r="AW65">
        <v>62</v>
      </c>
      <c r="AX65">
        <f>IF(Z65&gt;0, (R65*SUMPRODUCT(K65:$K$98, X65:$X$98)-K65*$AZ$3)/Z65, 0)</f>
        <v>-30132.973798432638</v>
      </c>
    </row>
    <row r="66" spans="5:50" x14ac:dyDescent="0.25">
      <c r="E66">
        <v>2066</v>
      </c>
      <c r="F66" s="5">
        <f>EconomicRates!C106</f>
        <v>3.5571999999999999E-2</v>
      </c>
      <c r="G66" s="5">
        <f>EconomicRates!D106</f>
        <v>7.0000000000000007E-2</v>
      </c>
      <c r="H66" s="5">
        <f t="shared" si="10"/>
        <v>0.12000000000000001</v>
      </c>
      <c r="I66" s="5">
        <f t="shared" si="11"/>
        <v>1.1200000000000001</v>
      </c>
      <c r="J66">
        <f t="shared" si="12"/>
        <v>0.89285714285714279</v>
      </c>
      <c r="K66">
        <f t="shared" si="20"/>
        <v>7.9298426861270028E-4</v>
      </c>
      <c r="L66" s="2">
        <v>63</v>
      </c>
      <c r="M66" s="6">
        <v>0.508136904</v>
      </c>
      <c r="Q66" s="4">
        <f t="shared" si="21"/>
        <v>12.5</v>
      </c>
      <c r="R66">
        <f t="shared" si="0"/>
        <v>1000000</v>
      </c>
      <c r="S66">
        <f t="shared" si="1"/>
        <v>-57225.961978016137</v>
      </c>
      <c r="U66">
        <f t="shared" si="13"/>
        <v>0.508136904</v>
      </c>
      <c r="V66">
        <f t="shared" si="14"/>
        <v>0.01</v>
      </c>
      <c r="W66">
        <f t="shared" si="15"/>
        <v>8.7495707712154471E-4</v>
      </c>
      <c r="X66">
        <f t="shared" si="16"/>
        <v>4.4459798030143099E-4</v>
      </c>
      <c r="Y66">
        <f t="shared" si="17"/>
        <v>8.7495707712154479E-6</v>
      </c>
      <c r="Z66">
        <f t="shared" si="18"/>
        <v>4.2160952604889827E-4</v>
      </c>
      <c r="AB66">
        <f t="shared" si="19"/>
        <v>-26.365058679656713</v>
      </c>
      <c r="AC66">
        <f t="shared" si="2"/>
        <v>-24.127010707243656</v>
      </c>
      <c r="AE66">
        <f t="shared" si="3"/>
        <v>0</v>
      </c>
      <c r="AF66">
        <f t="shared" si="24"/>
        <v>0</v>
      </c>
      <c r="AG66">
        <f t="shared" si="24"/>
        <v>-5.2701190756112284E-3</v>
      </c>
      <c r="AH66">
        <f t="shared" si="5"/>
        <v>-444.59798030143099</v>
      </c>
      <c r="AI66">
        <f t="shared" si="25"/>
        <v>-444.60325042050658</v>
      </c>
      <c r="AJ66">
        <f t="shared" si="7"/>
        <v>-2.2380479724130566</v>
      </c>
      <c r="AK66">
        <f t="shared" si="22"/>
        <v>-1.84555410757597</v>
      </c>
      <c r="AL66">
        <f t="shared" si="26"/>
        <v>-448.6868525004956</v>
      </c>
      <c r="AN66">
        <f t="shared" si="27"/>
        <v>0</v>
      </c>
      <c r="AO66">
        <f t="shared" si="27"/>
        <v>0</v>
      </c>
      <c r="AP66">
        <f t="shared" si="27"/>
        <v>-4.1791215206754102E-6</v>
      </c>
      <c r="AQ66">
        <f t="shared" si="27"/>
        <v>-0.352559204236014</v>
      </c>
      <c r="AR66">
        <f t="shared" si="27"/>
        <v>-0.35256338335753462</v>
      </c>
      <c r="AS66">
        <f t="shared" si="27"/>
        <v>-1.7747368345241046E-3</v>
      </c>
      <c r="AT66">
        <f t="shared" si="27"/>
        <v>-1.4634953741812953E-3</v>
      </c>
      <c r="AU66">
        <f t="shared" si="23"/>
        <v>-0.35580161556624001</v>
      </c>
      <c r="AW66">
        <v>63</v>
      </c>
      <c r="AX66">
        <f>IF(Z66&gt;0, (R66*SUMPRODUCT(K66:$K$98, X66:$X$98)-K66*$AZ$3)/Z66, 0)</f>
        <v>-57225.961978016137</v>
      </c>
    </row>
    <row r="67" spans="5:50" x14ac:dyDescent="0.25">
      <c r="E67">
        <v>2067</v>
      </c>
      <c r="F67" s="5">
        <f>EconomicRates!C107</f>
        <v>3.5571999999999999E-2</v>
      </c>
      <c r="G67" s="5">
        <f>EconomicRates!D107</f>
        <v>7.0000000000000007E-2</v>
      </c>
      <c r="H67" s="5">
        <f t="shared" si="10"/>
        <v>0.12000000000000001</v>
      </c>
      <c r="I67" s="5">
        <f t="shared" si="11"/>
        <v>1.1200000000000001</v>
      </c>
      <c r="J67">
        <f t="shared" si="12"/>
        <v>0.89285714285714279</v>
      </c>
      <c r="K67">
        <f t="shared" si="20"/>
        <v>7.0802166840419666E-4</v>
      </c>
      <c r="L67" s="2">
        <v>64</v>
      </c>
      <c r="M67" s="6">
        <v>0.53626491099999996</v>
      </c>
      <c r="Q67" s="4">
        <f t="shared" si="21"/>
        <v>12.5</v>
      </c>
      <c r="R67">
        <f t="shared" ref="R67:R79" si="28">$C$6</f>
        <v>1000000</v>
      </c>
      <c r="S67">
        <f t="shared" ref="S67:S79" si="29">AX67</f>
        <v>-114102.77527421962</v>
      </c>
      <c r="U67">
        <f t="shared" si="13"/>
        <v>0.53626491099999996</v>
      </c>
      <c r="V67">
        <f t="shared" si="14"/>
        <v>0.01</v>
      </c>
      <c r="W67">
        <f t="shared" si="15"/>
        <v>4.2160952604889827E-4</v>
      </c>
      <c r="X67">
        <f t="shared" si="16"/>
        <v>2.2609439496336459E-4</v>
      </c>
      <c r="Y67">
        <f t="shared" si="17"/>
        <v>4.2160952604889831E-6</v>
      </c>
      <c r="Z67">
        <f t="shared" si="18"/>
        <v>1.912990358250447E-4</v>
      </c>
      <c r="AB67">
        <f t="shared" si="19"/>
        <v>-24.127010707243656</v>
      </c>
      <c r="AC67">
        <f t="shared" ref="AC67:AC79" si="30">S67*Z67</f>
        <v>-21.827750894919962</v>
      </c>
      <c r="AE67">
        <f t="shared" ref="AE67:AE79" si="31">$Z67*O67</f>
        <v>0</v>
      </c>
      <c r="AF67">
        <f t="shared" ref="AF67:AG79" si="32">-$Z67*P67</f>
        <v>0</v>
      </c>
      <c r="AG67">
        <f t="shared" si="32"/>
        <v>-2.3912379478130586E-3</v>
      </c>
      <c r="AH67">
        <f t="shared" ref="AH67:AH79" si="33">-X67*R67</f>
        <v>-226.09439496336461</v>
      </c>
      <c r="AI67">
        <f t="shared" ref="AI67:AI79" si="34">SUM(AE67:AH67)</f>
        <v>-226.09678620131243</v>
      </c>
      <c r="AJ67">
        <f t="shared" ref="AJ67:AJ79" si="35">AB67-AC67</f>
        <v>-2.2992598123236938</v>
      </c>
      <c r="AK67">
        <f t="shared" si="22"/>
        <v>-1.688890749507056</v>
      </c>
      <c r="AL67">
        <f t="shared" si="26"/>
        <v>-230.08493676314319</v>
      </c>
      <c r="AN67">
        <f t="shared" ref="AN67:AT79" si="36">AE67*$K67</f>
        <v>0</v>
      </c>
      <c r="AO67">
        <f t="shared" si="36"/>
        <v>0</v>
      </c>
      <c r="AP67">
        <f t="shared" si="36"/>
        <v>-1.6930482813620291E-6</v>
      </c>
      <c r="AQ67">
        <f t="shared" si="36"/>
        <v>-0.1600797307387988</v>
      </c>
      <c r="AR67">
        <f t="shared" si="36"/>
        <v>-0.16008142378708018</v>
      </c>
      <c r="AS67">
        <f t="shared" si="36"/>
        <v>-1.6279257684161418E-3</v>
      </c>
      <c r="AT67">
        <f t="shared" si="36"/>
        <v>-1.1957712462184E-3</v>
      </c>
      <c r="AU67">
        <f t="shared" si="23"/>
        <v>-0.16290512080171474</v>
      </c>
      <c r="AW67">
        <v>64</v>
      </c>
      <c r="AX67">
        <f>IF(Z67&gt;0, (R67*SUMPRODUCT(K67:$K$98, X67:$X$98)-K67*$AZ$3)/Z67, 0)</f>
        <v>-114102.77527421962</v>
      </c>
    </row>
    <row r="68" spans="5:50" x14ac:dyDescent="0.25">
      <c r="E68">
        <v>2068</v>
      </c>
      <c r="F68" s="5">
        <f>EconomicRates!C108</f>
        <v>3.5571999999999999E-2</v>
      </c>
      <c r="G68" s="5">
        <f>EconomicRates!D108</f>
        <v>7.0000000000000007E-2</v>
      </c>
      <c r="H68" s="5">
        <f t="shared" ref="H68:H79" si="37">G68+$C$9</f>
        <v>0.12000000000000001</v>
      </c>
      <c r="I68" s="5">
        <f t="shared" ref="I68:I79" si="38">1+H68</f>
        <v>1.1200000000000001</v>
      </c>
      <c r="J68">
        <f t="shared" ref="J68:J79" si="39">1/I68</f>
        <v>0.89285714285714279</v>
      </c>
      <c r="K68">
        <f t="shared" si="20"/>
        <v>6.3216220393231843E-4</v>
      </c>
      <c r="L68" s="2">
        <v>65</v>
      </c>
      <c r="M68" s="6">
        <v>0.564431978</v>
      </c>
      <c r="Q68" s="4">
        <f t="shared" si="21"/>
        <v>12.5</v>
      </c>
      <c r="R68">
        <f t="shared" si="28"/>
        <v>1000000</v>
      </c>
      <c r="S68">
        <f t="shared" si="29"/>
        <v>-241001.76603324834</v>
      </c>
      <c r="U68">
        <f t="shared" ref="U68:U79" si="40">M68</f>
        <v>0.564431978</v>
      </c>
      <c r="V68">
        <f t="shared" ref="V68:V79" si="41">$C$10</f>
        <v>0.01</v>
      </c>
      <c r="W68">
        <f t="shared" ref="W68:W79" si="42">Z67</f>
        <v>1.912990358250447E-4</v>
      </c>
      <c r="X68">
        <f t="shared" ref="X68:X79" si="43">U68*W68</f>
        <v>1.0797529318022284E-4</v>
      </c>
      <c r="Y68">
        <f t="shared" ref="Y68:Y79" si="44">V68*W68</f>
        <v>1.912990358250447E-6</v>
      </c>
      <c r="Z68">
        <f t="shared" ref="Z68:Z79" si="45">MAX(0, W68-X68-Y68)</f>
        <v>8.1410752286571411E-5</v>
      </c>
      <c r="AB68">
        <f t="shared" ref="AB68:AB79" si="46">AC67</f>
        <v>-21.827750894919962</v>
      </c>
      <c r="AC68">
        <f t="shared" si="30"/>
        <v>-19.62013507515902</v>
      </c>
      <c r="AE68">
        <f t="shared" si="31"/>
        <v>0</v>
      </c>
      <c r="AF68">
        <f t="shared" si="32"/>
        <v>0</v>
      </c>
      <c r="AG68">
        <f t="shared" si="32"/>
        <v>-1.0176344035821426E-3</v>
      </c>
      <c r="AH68">
        <f t="shared" si="33"/>
        <v>-107.97529318022283</v>
      </c>
      <c r="AI68">
        <f t="shared" si="34"/>
        <v>-107.97631081462642</v>
      </c>
      <c r="AJ68">
        <f t="shared" si="35"/>
        <v>-2.2076158197609423</v>
      </c>
      <c r="AK68">
        <f t="shared" si="22"/>
        <v>-1.5279425626443974</v>
      </c>
      <c r="AL68">
        <f t="shared" si="26"/>
        <v>-111.71186919703176</v>
      </c>
      <c r="AN68">
        <f t="shared" si="36"/>
        <v>0</v>
      </c>
      <c r="AO68">
        <f t="shared" si="36"/>
        <v>0</v>
      </c>
      <c r="AP68">
        <f t="shared" si="36"/>
        <v>-6.4331000736583769E-7</v>
      </c>
      <c r="AQ68">
        <f t="shared" si="36"/>
        <v>-6.8257899307047898E-2</v>
      </c>
      <c r="AR68">
        <f t="shared" si="36"/>
        <v>-6.8258542617055259E-2</v>
      </c>
      <c r="AS68">
        <f t="shared" si="36"/>
        <v>-1.3955712820559291E-3</v>
      </c>
      <c r="AT68">
        <f t="shared" si="36"/>
        <v>-9.6590753788327677E-4</v>
      </c>
      <c r="AU68">
        <f t="shared" si="23"/>
        <v>-7.0620021436994473E-2</v>
      </c>
      <c r="AW68">
        <v>65</v>
      </c>
      <c r="AX68">
        <f>IF(Z68&gt;0, (R68*SUMPRODUCT(K68:$K$98, X68:$X$98)-K68*$AZ$3)/Z68, 0)</f>
        <v>-241001.76603324834</v>
      </c>
    </row>
    <row r="69" spans="5:50" x14ac:dyDescent="0.25">
      <c r="E69">
        <v>2069</v>
      </c>
      <c r="F69" s="5">
        <f>EconomicRates!C109</f>
        <v>3.5571999999999999E-2</v>
      </c>
      <c r="G69" s="5">
        <f>EconomicRates!D109</f>
        <v>7.0000000000000007E-2</v>
      </c>
      <c r="H69" s="5">
        <f t="shared" si="37"/>
        <v>0.12000000000000001</v>
      </c>
      <c r="I69" s="5">
        <f t="shared" si="38"/>
        <v>1.1200000000000001</v>
      </c>
      <c r="J69">
        <f t="shared" si="39"/>
        <v>0.89285714285714279</v>
      </c>
      <c r="K69">
        <f t="shared" ref="K69:K79" si="47">K68*J69</f>
        <v>5.6443053922528431E-4</v>
      </c>
      <c r="L69" s="2">
        <v>66</v>
      </c>
      <c r="M69" s="6">
        <v>0.59247427200000002</v>
      </c>
      <c r="Q69" s="4">
        <f t="shared" ref="Q69:Q79" si="48">$C$8</f>
        <v>12.5</v>
      </c>
      <c r="R69">
        <f t="shared" si="28"/>
        <v>1000000</v>
      </c>
      <c r="S69">
        <f t="shared" si="29"/>
        <v>-543041.45048872323</v>
      </c>
      <c r="U69">
        <f t="shared" si="40"/>
        <v>0.59247427200000002</v>
      </c>
      <c r="V69">
        <f t="shared" si="41"/>
        <v>0.01</v>
      </c>
      <c r="W69">
        <f t="shared" si="42"/>
        <v>8.1410752286571411E-5</v>
      </c>
      <c r="X69">
        <f t="shared" si="43"/>
        <v>4.8233776193958734E-5</v>
      </c>
      <c r="Y69">
        <f t="shared" si="44"/>
        <v>8.1410752286571409E-7</v>
      </c>
      <c r="Z69">
        <f t="shared" si="45"/>
        <v>3.2362868569746962E-5</v>
      </c>
      <c r="AB69">
        <f t="shared" si="46"/>
        <v>-19.62013507515902</v>
      </c>
      <c r="AC69">
        <f t="shared" si="30"/>
        <v>-17.574379090091302</v>
      </c>
      <c r="AE69">
        <f t="shared" si="31"/>
        <v>0</v>
      </c>
      <c r="AF69">
        <f t="shared" si="32"/>
        <v>0</v>
      </c>
      <c r="AG69">
        <f t="shared" si="32"/>
        <v>-4.0453585712183702E-4</v>
      </c>
      <c r="AH69">
        <f t="shared" si="33"/>
        <v>-48.233776193958732</v>
      </c>
      <c r="AI69">
        <f t="shared" si="34"/>
        <v>-48.234180729815854</v>
      </c>
      <c r="AJ69">
        <f t="shared" si="35"/>
        <v>-2.0457559850677178</v>
      </c>
      <c r="AK69">
        <f t="shared" si="22"/>
        <v>-1.3734094552611316</v>
      </c>
      <c r="AL69">
        <f t="shared" si="26"/>
        <v>-51.653346170144708</v>
      </c>
      <c r="AN69">
        <f t="shared" si="36"/>
        <v>0</v>
      </c>
      <c r="AO69">
        <f t="shared" si="36"/>
        <v>0</v>
      </c>
      <c r="AP69">
        <f t="shared" si="36"/>
        <v>-2.2833239197124104E-7</v>
      </c>
      <c r="AQ69">
        <f t="shared" si="36"/>
        <v>-2.7224616306027807E-2</v>
      </c>
      <c r="AR69">
        <f t="shared" si="36"/>
        <v>-2.722484463841978E-2</v>
      </c>
      <c r="AS69">
        <f t="shared" si="36"/>
        <v>-1.1546871537751247E-3</v>
      </c>
      <c r="AT69">
        <f t="shared" si="36"/>
        <v>-7.7519423941014448E-4</v>
      </c>
      <c r="AU69">
        <f t="shared" si="23"/>
        <v>-2.9154726031605051E-2</v>
      </c>
      <c r="AW69">
        <v>66</v>
      </c>
      <c r="AX69">
        <f>IF(Z69&gt;0, (R69*SUMPRODUCT(K69:$K$98, X69:$X$98)-K69*$AZ$3)/Z69, 0)</f>
        <v>-543041.45048872323</v>
      </c>
    </row>
    <row r="70" spans="5:50" x14ac:dyDescent="0.25">
      <c r="E70">
        <v>2070</v>
      </c>
      <c r="F70" s="5">
        <f>EconomicRates!C110</f>
        <v>3.5571999999999999E-2</v>
      </c>
      <c r="G70" s="5">
        <f>EconomicRates!D110</f>
        <v>7.0000000000000007E-2</v>
      </c>
      <c r="H70" s="5">
        <f t="shared" si="37"/>
        <v>0.12000000000000001</v>
      </c>
      <c r="I70" s="5">
        <f t="shared" si="38"/>
        <v>1.1200000000000001</v>
      </c>
      <c r="J70">
        <f t="shared" si="39"/>
        <v>0.89285714285714279</v>
      </c>
      <c r="K70">
        <f t="shared" si="47"/>
        <v>5.0395583859400386E-4</v>
      </c>
      <c r="L70" s="2">
        <v>67</v>
      </c>
      <c r="M70" s="6">
        <v>0.62503115200000003</v>
      </c>
      <c r="Q70" s="4">
        <f t="shared" si="48"/>
        <v>12.5</v>
      </c>
      <c r="R70">
        <f t="shared" si="28"/>
        <v>1000000</v>
      </c>
      <c r="S70">
        <f t="shared" si="29"/>
        <v>-1330412.957816316</v>
      </c>
      <c r="U70">
        <f t="shared" si="40"/>
        <v>0.62503115200000003</v>
      </c>
      <c r="V70">
        <f t="shared" si="41"/>
        <v>0.01</v>
      </c>
      <c r="W70">
        <f t="shared" si="42"/>
        <v>3.2362868569746962E-5</v>
      </c>
      <c r="X70">
        <f t="shared" si="43"/>
        <v>2.0227801024173537E-5</v>
      </c>
      <c r="Y70">
        <f t="shared" si="44"/>
        <v>3.2362868569746963E-7</v>
      </c>
      <c r="Z70">
        <f t="shared" si="45"/>
        <v>1.1811438859875955E-5</v>
      </c>
      <c r="AB70">
        <f t="shared" si="46"/>
        <v>-17.574379090091302</v>
      </c>
      <c r="AC70">
        <f t="shared" si="30"/>
        <v>-15.714091309634144</v>
      </c>
      <c r="AE70">
        <f t="shared" si="31"/>
        <v>0</v>
      </c>
      <c r="AF70">
        <f t="shared" si="32"/>
        <v>0</v>
      </c>
      <c r="AG70">
        <f t="shared" si="32"/>
        <v>-1.4764298574844944E-4</v>
      </c>
      <c r="AH70">
        <f t="shared" si="33"/>
        <v>-20.227801024173537</v>
      </c>
      <c r="AI70">
        <f t="shared" si="34"/>
        <v>-20.227948667159286</v>
      </c>
      <c r="AJ70">
        <f t="shared" si="35"/>
        <v>-1.860287780457158</v>
      </c>
      <c r="AK70">
        <f t="shared" si="22"/>
        <v>-1.2302065363063912</v>
      </c>
      <c r="AL70">
        <f t="shared" si="26"/>
        <v>-23.318442983922836</v>
      </c>
      <c r="AN70">
        <f t="shared" si="36"/>
        <v>0</v>
      </c>
      <c r="AO70">
        <f t="shared" si="36"/>
        <v>0</v>
      </c>
      <c r="AP70">
        <f t="shared" si="36"/>
        <v>-7.4405544695382403E-8</v>
      </c>
      <c r="AQ70">
        <f t="shared" si="36"/>
        <v>-1.0193918428050026E-2</v>
      </c>
      <c r="AR70">
        <f t="shared" si="36"/>
        <v>-1.019399283359472E-2</v>
      </c>
      <c r="AS70">
        <f t="shared" si="36"/>
        <v>-9.375028884264652E-4</v>
      </c>
      <c r="AT70">
        <f t="shared" si="36"/>
        <v>-6.1996976664811224E-4</v>
      </c>
      <c r="AU70">
        <f t="shared" si="23"/>
        <v>-1.1751465488669299E-2</v>
      </c>
      <c r="AW70">
        <v>67</v>
      </c>
      <c r="AX70">
        <f>IF(Z70&gt;0, (R70*SUMPRODUCT(K70:$K$98, X70:$X$98)-K70*$AZ$3)/Z70, 0)</f>
        <v>-1330412.957816316</v>
      </c>
    </row>
    <row r="71" spans="5:50" x14ac:dyDescent="0.25">
      <c r="E71">
        <v>2071</v>
      </c>
      <c r="F71" s="5">
        <f>EconomicRates!C111</f>
        <v>3.5571999999999999E-2</v>
      </c>
      <c r="G71" s="5">
        <f>EconomicRates!D111</f>
        <v>7.0000000000000007E-2</v>
      </c>
      <c r="H71" s="5">
        <f t="shared" si="37"/>
        <v>0.12000000000000001</v>
      </c>
      <c r="I71" s="5">
        <f t="shared" si="38"/>
        <v>1.1200000000000001</v>
      </c>
      <c r="J71">
        <f t="shared" si="39"/>
        <v>0.89285714285714279</v>
      </c>
      <c r="K71">
        <f t="shared" si="47"/>
        <v>4.4996057017321768E-4</v>
      </c>
      <c r="L71" s="2">
        <v>68</v>
      </c>
      <c r="M71" s="6">
        <v>0.65741117999999998</v>
      </c>
      <c r="Q71" s="4">
        <f t="shared" si="48"/>
        <v>12.5</v>
      </c>
      <c r="R71">
        <f t="shared" si="28"/>
        <v>1000000</v>
      </c>
      <c r="S71">
        <f t="shared" si="29"/>
        <v>-3573764.3850060799</v>
      </c>
      <c r="U71">
        <f t="shared" si="40"/>
        <v>0.65741117999999998</v>
      </c>
      <c r="V71">
        <f t="shared" si="41"/>
        <v>0.01</v>
      </c>
      <c r="W71">
        <f t="shared" si="42"/>
        <v>1.1811438859875955E-5</v>
      </c>
      <c r="X71">
        <f t="shared" si="43"/>
        <v>7.764971958368906E-6</v>
      </c>
      <c r="Y71">
        <f t="shared" si="44"/>
        <v>1.1811438859875954E-7</v>
      </c>
      <c r="Z71">
        <f t="shared" si="45"/>
        <v>3.9283525129082887E-6</v>
      </c>
      <c r="AB71">
        <f t="shared" si="46"/>
        <v>-15.714091309634144</v>
      </c>
      <c r="AC71">
        <f t="shared" si="30"/>
        <v>-14.039006302380779</v>
      </c>
      <c r="AE71">
        <f t="shared" si="31"/>
        <v>0</v>
      </c>
      <c r="AF71">
        <f t="shared" si="32"/>
        <v>0</v>
      </c>
      <c r="AG71">
        <f t="shared" si="32"/>
        <v>-4.9104406411353609E-5</v>
      </c>
      <c r="AH71">
        <f t="shared" si="33"/>
        <v>-7.7649719583689061</v>
      </c>
      <c r="AI71">
        <f t="shared" si="34"/>
        <v>-7.7650210627753173</v>
      </c>
      <c r="AJ71">
        <f t="shared" si="35"/>
        <v>-1.6750850072533652</v>
      </c>
      <c r="AK71">
        <f t="shared" si="22"/>
        <v>-1.0999863916743902</v>
      </c>
      <c r="AL71">
        <f t="shared" si="26"/>
        <v>-10.540092461703074</v>
      </c>
      <c r="AN71">
        <f t="shared" si="36"/>
        <v>0</v>
      </c>
      <c r="AO71">
        <f t="shared" si="36"/>
        <v>0</v>
      </c>
      <c r="AP71">
        <f t="shared" si="36"/>
        <v>-2.2095046706870076E-8</v>
      </c>
      <c r="AQ71">
        <f t="shared" si="36"/>
        <v>-3.4939312097667197E-3</v>
      </c>
      <c r="AR71">
        <f t="shared" si="36"/>
        <v>-3.4939533048134264E-3</v>
      </c>
      <c r="AS71">
        <f t="shared" si="36"/>
        <v>-7.5372220495233263E-4</v>
      </c>
      <c r="AT71">
        <f t="shared" si="36"/>
        <v>-4.9495050398058889E-4</v>
      </c>
      <c r="AU71">
        <f t="shared" si="23"/>
        <v>-4.7426260137463485E-3</v>
      </c>
      <c r="AW71">
        <v>68</v>
      </c>
      <c r="AX71">
        <f>IF(Z71&gt;0, (R71*SUMPRODUCT(K71:$K$98, X71:$X$98)-K71*$AZ$3)/Z71, 0)</f>
        <v>-3573764.3850060799</v>
      </c>
    </row>
    <row r="72" spans="5:50" x14ac:dyDescent="0.25">
      <c r="E72">
        <v>2072</v>
      </c>
      <c r="F72" s="5">
        <f>EconomicRates!C112</f>
        <v>3.5571999999999999E-2</v>
      </c>
      <c r="G72" s="5">
        <f>EconomicRates!D112</f>
        <v>7.0000000000000007E-2</v>
      </c>
      <c r="H72" s="5">
        <f t="shared" si="37"/>
        <v>0.12000000000000001</v>
      </c>
      <c r="I72" s="5">
        <f t="shared" si="38"/>
        <v>1.1200000000000001</v>
      </c>
      <c r="J72">
        <f t="shared" si="39"/>
        <v>0.89285714285714279</v>
      </c>
      <c r="K72">
        <f t="shared" si="47"/>
        <v>4.0175050908323003E-4</v>
      </c>
      <c r="L72" s="2">
        <v>69</v>
      </c>
      <c r="M72" s="6">
        <v>0.68957421399999996</v>
      </c>
      <c r="Q72" s="4">
        <f t="shared" si="48"/>
        <v>12.5</v>
      </c>
      <c r="R72">
        <f t="shared" si="28"/>
        <v>1000000</v>
      </c>
      <c r="S72">
        <f t="shared" si="29"/>
        <v>-10623637.069372162</v>
      </c>
      <c r="U72">
        <f t="shared" si="40"/>
        <v>0.68957421399999996</v>
      </c>
      <c r="V72">
        <f t="shared" si="41"/>
        <v>0.01</v>
      </c>
      <c r="W72">
        <f t="shared" si="42"/>
        <v>3.9283525129082887E-6</v>
      </c>
      <c r="X72">
        <f t="shared" si="43"/>
        <v>2.708890596403658E-6</v>
      </c>
      <c r="Y72">
        <f t="shared" si="44"/>
        <v>3.9283525129082885E-8</v>
      </c>
      <c r="Z72">
        <f t="shared" si="45"/>
        <v>1.1801783913755479E-6</v>
      </c>
      <c r="AB72">
        <f t="shared" si="46"/>
        <v>-14.039006302380779</v>
      </c>
      <c r="AC72">
        <f t="shared" si="30"/>
        <v>-12.537786907089279</v>
      </c>
      <c r="AE72">
        <f t="shared" si="31"/>
        <v>0</v>
      </c>
      <c r="AF72">
        <f t="shared" si="32"/>
        <v>0</v>
      </c>
      <c r="AG72">
        <f t="shared" si="32"/>
        <v>-1.4752229892194349E-5</v>
      </c>
      <c r="AH72">
        <f t="shared" si="33"/>
        <v>-2.7088905964036578</v>
      </c>
      <c r="AI72">
        <f t="shared" si="34"/>
        <v>-2.7089053486335501</v>
      </c>
      <c r="AJ72">
        <f t="shared" si="35"/>
        <v>-1.5012193952914998</v>
      </c>
      <c r="AK72">
        <f t="shared" ref="AK72:AK79" si="49">G72*SUM(AB72:AB72, AE72:AF72)</f>
        <v>-0.98273044116665464</v>
      </c>
      <c r="AL72">
        <f t="shared" si="26"/>
        <v>-5.1928551850917044</v>
      </c>
      <c r="AN72">
        <f t="shared" si="36"/>
        <v>0</v>
      </c>
      <c r="AO72">
        <f t="shared" si="36"/>
        <v>0</v>
      </c>
      <c r="AP72">
        <f t="shared" si="36"/>
        <v>-5.9267158693019232E-9</v>
      </c>
      <c r="AQ72">
        <f t="shared" si="36"/>
        <v>-1.0882981761559441E-3</v>
      </c>
      <c r="AR72">
        <f t="shared" si="36"/>
        <v>-1.0883041028718135E-3</v>
      </c>
      <c r="AS72">
        <f t="shared" si="36"/>
        <v>-6.0311565630397882E-4</v>
      </c>
      <c r="AT72">
        <f t="shared" si="36"/>
        <v>-3.9481245503029076E-4</v>
      </c>
      <c r="AU72">
        <f t="shared" si="23"/>
        <v>-2.0862322142060829E-3</v>
      </c>
      <c r="AW72">
        <v>69</v>
      </c>
      <c r="AX72">
        <f>IF(Z72&gt;0, (R72*SUMPRODUCT(K72:$K$98, X72:$X$98)-K72*$AZ$3)/Z72, 0)</f>
        <v>-10623637.069372162</v>
      </c>
    </row>
    <row r="73" spans="5:50" x14ac:dyDescent="0.25">
      <c r="E73">
        <v>2073</v>
      </c>
      <c r="F73" s="5">
        <f>EconomicRates!C113</f>
        <v>3.5571999999999999E-2</v>
      </c>
      <c r="G73" s="5">
        <f>EconomicRates!D113</f>
        <v>7.0000000000000007E-2</v>
      </c>
      <c r="H73" s="5">
        <f t="shared" si="37"/>
        <v>0.12000000000000001</v>
      </c>
      <c r="I73" s="5">
        <f t="shared" si="38"/>
        <v>1.1200000000000001</v>
      </c>
      <c r="J73">
        <f t="shared" si="39"/>
        <v>0.89285714285714279</v>
      </c>
      <c r="K73">
        <f t="shared" si="47"/>
        <v>3.5870581168145535E-4</v>
      </c>
      <c r="L73" s="2">
        <v>70</v>
      </c>
      <c r="M73" s="6">
        <v>0.72148010799999995</v>
      </c>
      <c r="Q73" s="4">
        <f t="shared" si="48"/>
        <v>12.5</v>
      </c>
      <c r="R73">
        <f t="shared" si="28"/>
        <v>1000000</v>
      </c>
      <c r="S73">
        <f t="shared" si="29"/>
        <v>-35327651.046826601</v>
      </c>
      <c r="U73">
        <f t="shared" si="40"/>
        <v>0.72148010799999995</v>
      </c>
      <c r="V73">
        <f t="shared" si="41"/>
        <v>0.01</v>
      </c>
      <c r="W73">
        <f t="shared" si="42"/>
        <v>1.1801783913755479E-6</v>
      </c>
      <c r="X73">
        <f t="shared" si="43"/>
        <v>8.514752332688965E-7</v>
      </c>
      <c r="Y73">
        <f t="shared" si="44"/>
        <v>1.180178391375548E-8</v>
      </c>
      <c r="Z73">
        <f t="shared" si="45"/>
        <v>3.1690137419289597E-7</v>
      </c>
      <c r="AB73">
        <f t="shared" si="46"/>
        <v>-12.537786907089279</v>
      </c>
      <c r="AC73">
        <f t="shared" si="30"/>
        <v>-11.19538116374645</v>
      </c>
      <c r="AE73">
        <f t="shared" si="31"/>
        <v>0</v>
      </c>
      <c r="AF73">
        <f t="shared" si="32"/>
        <v>0</v>
      </c>
      <c r="AG73">
        <f t="shared" si="32"/>
        <v>-3.9612671774111993E-6</v>
      </c>
      <c r="AH73">
        <f t="shared" si="33"/>
        <v>-0.85147523326889651</v>
      </c>
      <c r="AI73">
        <f t="shared" si="34"/>
        <v>-0.8514791945360739</v>
      </c>
      <c r="AJ73">
        <f t="shared" si="35"/>
        <v>-1.3424057433428285</v>
      </c>
      <c r="AK73">
        <f t="shared" si="49"/>
        <v>-0.87764508349624959</v>
      </c>
      <c r="AL73">
        <f t="shared" si="26"/>
        <v>-3.071530021375152</v>
      </c>
      <c r="AN73">
        <f t="shared" si="36"/>
        <v>0</v>
      </c>
      <c r="AO73">
        <f t="shared" si="36"/>
        <v>0</v>
      </c>
      <c r="AP73">
        <f t="shared" si="36"/>
        <v>-1.4209295581603918E-9</v>
      </c>
      <c r="AQ73">
        <f t="shared" si="36"/>
        <v>-3.0542911467637605E-4</v>
      </c>
      <c r="AR73">
        <f t="shared" si="36"/>
        <v>-3.0543053560593421E-4</v>
      </c>
      <c r="AS73">
        <f t="shared" si="36"/>
        <v>-4.8152874177163674E-4</v>
      </c>
      <c r="AT73">
        <f t="shared" si="36"/>
        <v>-3.1481639204376089E-4</v>
      </c>
      <c r="AU73">
        <f t="shared" si="23"/>
        <v>-1.1017756694213319E-3</v>
      </c>
      <c r="AW73">
        <v>70</v>
      </c>
      <c r="AX73">
        <f>IF(Z73&gt;0, (R73*SUMPRODUCT(K73:$K$98, X73:$X$98)-K73*$AZ$3)/Z73, 0)</f>
        <v>-35327651.046826601</v>
      </c>
    </row>
    <row r="74" spans="5:50" x14ac:dyDescent="0.25">
      <c r="E74">
        <v>2074</v>
      </c>
      <c r="F74" s="5">
        <f>EconomicRates!C114</f>
        <v>3.5571999999999999E-2</v>
      </c>
      <c r="G74" s="5">
        <f>EconomicRates!D114</f>
        <v>7.0000000000000007E-2</v>
      </c>
      <c r="H74" s="5">
        <f t="shared" si="37"/>
        <v>0.12000000000000001</v>
      </c>
      <c r="I74" s="5">
        <f t="shared" si="38"/>
        <v>1.1200000000000001</v>
      </c>
      <c r="J74">
        <f t="shared" si="39"/>
        <v>0.89285714285714279</v>
      </c>
      <c r="K74">
        <f t="shared" si="47"/>
        <v>3.2027304614415652E-4</v>
      </c>
      <c r="L74" s="2">
        <v>71</v>
      </c>
      <c r="M74" s="6">
        <v>0.75308980400000003</v>
      </c>
      <c r="Q74" s="4">
        <f t="shared" si="48"/>
        <v>12.5</v>
      </c>
      <c r="R74">
        <f t="shared" si="28"/>
        <v>1000000</v>
      </c>
      <c r="S74">
        <f t="shared" si="29"/>
        <v>-133144853.28251788</v>
      </c>
      <c r="U74">
        <f t="shared" si="40"/>
        <v>0.75308980400000003</v>
      </c>
      <c r="V74">
        <f t="shared" si="41"/>
        <v>0.01</v>
      </c>
      <c r="W74">
        <f t="shared" si="42"/>
        <v>3.1690137419289597E-7</v>
      </c>
      <c r="X74">
        <f t="shared" si="43"/>
        <v>2.3865519377825872E-7</v>
      </c>
      <c r="Y74">
        <f t="shared" si="44"/>
        <v>3.1690137419289597E-9</v>
      </c>
      <c r="Z74">
        <f t="shared" si="45"/>
        <v>7.5077166672708297E-8</v>
      </c>
      <c r="AB74">
        <f t="shared" si="46"/>
        <v>-11.19538116374645</v>
      </c>
      <c r="AC74">
        <f t="shared" si="30"/>
        <v>-9.9961383415048868</v>
      </c>
      <c r="AE74">
        <f t="shared" si="31"/>
        <v>0</v>
      </c>
      <c r="AF74">
        <f t="shared" si="32"/>
        <v>0</v>
      </c>
      <c r="AG74">
        <f t="shared" si="32"/>
        <v>-9.3846458340885375E-7</v>
      </c>
      <c r="AH74">
        <f t="shared" si="33"/>
        <v>-0.23865519377825872</v>
      </c>
      <c r="AI74">
        <f t="shared" si="34"/>
        <v>-0.23865613224284213</v>
      </c>
      <c r="AJ74">
        <f t="shared" si="35"/>
        <v>-1.1992428222415636</v>
      </c>
      <c r="AK74">
        <f t="shared" si="49"/>
        <v>-0.78367668146225156</v>
      </c>
      <c r="AL74">
        <f t="shared" si="26"/>
        <v>-2.2215756359466576</v>
      </c>
      <c r="AN74">
        <f t="shared" si="36"/>
        <v>0</v>
      </c>
      <c r="AO74">
        <f t="shared" si="36"/>
        <v>0</v>
      </c>
      <c r="AP74">
        <f t="shared" si="36"/>
        <v>-3.0056491082676045E-10</v>
      </c>
      <c r="AQ74">
        <f t="shared" si="36"/>
        <v>-7.6434825889486866E-5</v>
      </c>
      <c r="AR74">
        <f t="shared" si="36"/>
        <v>-7.6435126454397703E-5</v>
      </c>
      <c r="AS74">
        <f t="shared" si="36"/>
        <v>-3.8408515174582082E-4</v>
      </c>
      <c r="AT74">
        <f t="shared" si="36"/>
        <v>-2.5099051796405916E-4</v>
      </c>
      <c r="AU74">
        <f t="shared" si="23"/>
        <v>-7.1151079616427779E-4</v>
      </c>
      <c r="AW74">
        <v>71</v>
      </c>
      <c r="AX74">
        <f>IF(Z74&gt;0, (R74*SUMPRODUCT(K74:$K$98, X74:$X$98)-K74*$AZ$3)/Z74, 0)</f>
        <v>-133144853.28251788</v>
      </c>
    </row>
    <row r="75" spans="5:50" x14ac:dyDescent="0.25">
      <c r="E75">
        <v>2075</v>
      </c>
      <c r="F75" s="5">
        <f>EconomicRates!C115</f>
        <v>3.5571999999999999E-2</v>
      </c>
      <c r="G75" s="5">
        <f>EconomicRates!D115</f>
        <v>7.0000000000000007E-2</v>
      </c>
      <c r="H75" s="5">
        <f t="shared" si="37"/>
        <v>0.12000000000000001</v>
      </c>
      <c r="I75" s="5">
        <f t="shared" si="38"/>
        <v>1.1200000000000001</v>
      </c>
      <c r="J75">
        <f t="shared" si="39"/>
        <v>0.89285714285714279</v>
      </c>
      <c r="K75">
        <f t="shared" si="47"/>
        <v>2.8595807691442546E-4</v>
      </c>
      <c r="L75" s="2">
        <v>72</v>
      </c>
      <c r="M75" s="6">
        <v>0.78453892300000005</v>
      </c>
      <c r="Q75" s="4">
        <f t="shared" si="48"/>
        <v>12.5</v>
      </c>
      <c r="R75">
        <f t="shared" si="28"/>
        <v>1000000</v>
      </c>
      <c r="S75">
        <f t="shared" si="29"/>
        <v>-578602110.7009294</v>
      </c>
      <c r="U75">
        <f t="shared" si="40"/>
        <v>0.78453892300000005</v>
      </c>
      <c r="V75">
        <f t="shared" si="41"/>
        <v>0.01</v>
      </c>
      <c r="W75">
        <f t="shared" si="42"/>
        <v>7.5077166672708297E-8</v>
      </c>
      <c r="X75">
        <f t="shared" si="43"/>
        <v>5.8900959483298063E-8</v>
      </c>
      <c r="Y75">
        <f t="shared" si="44"/>
        <v>7.5077166672708297E-10</v>
      </c>
      <c r="Z75">
        <f t="shared" si="45"/>
        <v>1.5425435522683151E-8</v>
      </c>
      <c r="AB75">
        <f t="shared" si="46"/>
        <v>-9.9961383415048868</v>
      </c>
      <c r="AC75">
        <f t="shared" si="30"/>
        <v>-8.9251895519055662</v>
      </c>
      <c r="AE75">
        <f t="shared" si="31"/>
        <v>0</v>
      </c>
      <c r="AF75">
        <f t="shared" si="32"/>
        <v>0</v>
      </c>
      <c r="AG75">
        <f t="shared" si="32"/>
        <v>-1.9281794403353939E-7</v>
      </c>
      <c r="AH75">
        <f t="shared" si="33"/>
        <v>-5.8900959483298064E-2</v>
      </c>
      <c r="AI75">
        <f t="shared" si="34"/>
        <v>-5.8901152301242099E-2</v>
      </c>
      <c r="AJ75">
        <f t="shared" si="35"/>
        <v>-1.0709487895993206</v>
      </c>
      <c r="AK75">
        <f t="shared" si="49"/>
        <v>-0.69972968390534218</v>
      </c>
      <c r="AL75">
        <f t="shared" si="26"/>
        <v>-1.8295796258059049</v>
      </c>
      <c r="AN75">
        <f t="shared" si="36"/>
        <v>0</v>
      </c>
      <c r="AO75">
        <f t="shared" si="36"/>
        <v>0</v>
      </c>
      <c r="AP75">
        <f t="shared" si="36"/>
        <v>-5.513784847042424E-11</v>
      </c>
      <c r="AQ75">
        <f t="shared" si="36"/>
        <v>-1.6843205102258407E-5</v>
      </c>
      <c r="AR75">
        <f t="shared" si="36"/>
        <v>-1.6843260240106877E-5</v>
      </c>
      <c r="AS75">
        <f t="shared" si="36"/>
        <v>-3.0624645634765339E-4</v>
      </c>
      <c r="AT75">
        <f t="shared" si="36"/>
        <v>-2.0009335476951046E-4</v>
      </c>
      <c r="AU75">
        <f t="shared" si="23"/>
        <v>-5.2318307135727077E-4</v>
      </c>
      <c r="AW75">
        <v>72</v>
      </c>
      <c r="AX75">
        <f>IF(Z75&gt;0, (R75*SUMPRODUCT(K75:$K$98, X75:$X$98)-K75*$AZ$3)/Z75, 0)</f>
        <v>-578602110.7009294</v>
      </c>
    </row>
    <row r="76" spans="5:50" x14ac:dyDescent="0.25">
      <c r="E76">
        <v>2076</v>
      </c>
      <c r="F76" s="5">
        <f>EconomicRates!C116</f>
        <v>3.5571999999999999E-2</v>
      </c>
      <c r="G76" s="5">
        <f>EconomicRates!D116</f>
        <v>7.0000000000000007E-2</v>
      </c>
      <c r="H76" s="5">
        <f t="shared" si="37"/>
        <v>0.12000000000000001</v>
      </c>
      <c r="I76" s="5">
        <f t="shared" si="38"/>
        <v>1.1200000000000001</v>
      </c>
      <c r="J76">
        <f t="shared" si="39"/>
        <v>0.89285714285714279</v>
      </c>
      <c r="K76">
        <f t="shared" si="47"/>
        <v>2.55319711530737E-4</v>
      </c>
      <c r="L76" s="2">
        <v>73</v>
      </c>
      <c r="M76" s="6">
        <v>0.81598695700000001</v>
      </c>
      <c r="Q76" s="4">
        <f t="shared" si="48"/>
        <v>12.5</v>
      </c>
      <c r="R76">
        <f t="shared" si="28"/>
        <v>1000000</v>
      </c>
      <c r="S76">
        <f t="shared" si="29"/>
        <v>-2968800309.2928562</v>
      </c>
      <c r="U76">
        <f t="shared" si="40"/>
        <v>0.81598695700000001</v>
      </c>
      <c r="V76">
        <f t="shared" si="41"/>
        <v>0.01</v>
      </c>
      <c r="W76">
        <f t="shared" si="42"/>
        <v>1.5425435522683151E-8</v>
      </c>
      <c r="X76">
        <f t="shared" si="43"/>
        <v>1.2586954192553929E-8</v>
      </c>
      <c r="Y76">
        <f t="shared" si="44"/>
        <v>1.5425435522683151E-10</v>
      </c>
      <c r="Z76">
        <f t="shared" si="45"/>
        <v>2.68422697490239E-9</v>
      </c>
      <c r="AB76">
        <f t="shared" si="46"/>
        <v>-8.9251895519055662</v>
      </c>
      <c r="AC76">
        <f t="shared" si="30"/>
        <v>-7.9689338733024435</v>
      </c>
      <c r="AE76">
        <f t="shared" si="31"/>
        <v>0</v>
      </c>
      <c r="AF76">
        <f t="shared" si="32"/>
        <v>0</v>
      </c>
      <c r="AG76">
        <f t="shared" si="32"/>
        <v>-3.3552837186279877E-8</v>
      </c>
      <c r="AH76">
        <f t="shared" si="33"/>
        <v>-1.2586954192553929E-2</v>
      </c>
      <c r="AI76">
        <f t="shared" si="34"/>
        <v>-1.2586987745391114E-2</v>
      </c>
      <c r="AJ76">
        <f t="shared" si="35"/>
        <v>-0.95625567860312266</v>
      </c>
      <c r="AK76">
        <f t="shared" si="49"/>
        <v>-0.62476326863338971</v>
      </c>
      <c r="AL76">
        <f t="shared" si="26"/>
        <v>-1.5936059349819036</v>
      </c>
      <c r="AN76">
        <f t="shared" si="36"/>
        <v>0</v>
      </c>
      <c r="AO76">
        <f t="shared" si="36"/>
        <v>0</v>
      </c>
      <c r="AP76">
        <f t="shared" si="36"/>
        <v>-8.5667007114387635E-12</v>
      </c>
      <c r="AQ76">
        <f t="shared" si="36"/>
        <v>-3.2136975134934696E-6</v>
      </c>
      <c r="AR76">
        <f t="shared" si="36"/>
        <v>-3.2137060801941809E-6</v>
      </c>
      <c r="AS76">
        <f t="shared" si="36"/>
        <v>-2.4415092401057844E-4</v>
      </c>
      <c r="AT76">
        <f t="shared" si="36"/>
        <v>-1.595143775224774E-4</v>
      </c>
      <c r="AU76">
        <f t="shared" si="23"/>
        <v>-4.0687900761325006E-4</v>
      </c>
      <c r="AW76">
        <v>73</v>
      </c>
      <c r="AX76">
        <f>IF(Z76&gt;0, (R76*SUMPRODUCT(K76:$K$98, X76:$X$98)-K76*$AZ$3)/Z76, 0)</f>
        <v>-2968800309.2928562</v>
      </c>
    </row>
    <row r="77" spans="5:50" x14ac:dyDescent="0.25">
      <c r="E77">
        <v>2077</v>
      </c>
      <c r="F77" s="5">
        <f>EconomicRates!C117</f>
        <v>3.5571999999999999E-2</v>
      </c>
      <c r="G77" s="5">
        <f>EconomicRates!D117</f>
        <v>7.0000000000000007E-2</v>
      </c>
      <c r="H77" s="5">
        <f t="shared" si="37"/>
        <v>0.12000000000000001</v>
      </c>
      <c r="I77" s="5">
        <f t="shared" si="38"/>
        <v>1.1200000000000001</v>
      </c>
      <c r="J77">
        <f t="shared" si="39"/>
        <v>0.89285714285714279</v>
      </c>
      <c r="K77">
        <f t="shared" si="47"/>
        <v>2.2796402815244374E-4</v>
      </c>
      <c r="L77" s="2">
        <v>74</v>
      </c>
      <c r="M77" s="6">
        <v>0.84743607600000004</v>
      </c>
      <c r="Q77" s="4">
        <f t="shared" si="48"/>
        <v>12.5</v>
      </c>
      <c r="R77">
        <f t="shared" si="28"/>
        <v>1000000</v>
      </c>
      <c r="S77">
        <f t="shared" si="29"/>
        <v>-18593172330.924355</v>
      </c>
      <c r="U77">
        <f t="shared" si="40"/>
        <v>0.84743607600000004</v>
      </c>
      <c r="V77">
        <f t="shared" si="41"/>
        <v>0.01</v>
      </c>
      <c r="W77">
        <f t="shared" si="42"/>
        <v>2.68422697490239E-9</v>
      </c>
      <c r="X77">
        <f t="shared" si="43"/>
        <v>2.2747107747046321E-9</v>
      </c>
      <c r="Y77">
        <f t="shared" si="44"/>
        <v>2.6842269749023902E-11</v>
      </c>
      <c r="Z77">
        <f t="shared" si="45"/>
        <v>3.8267393044873397E-10</v>
      </c>
      <c r="AB77">
        <f t="shared" si="46"/>
        <v>-7.9689338733024435</v>
      </c>
      <c r="AC77">
        <f t="shared" si="30"/>
        <v>-7.1151223353854709</v>
      </c>
      <c r="AE77">
        <f t="shared" si="31"/>
        <v>0</v>
      </c>
      <c r="AF77">
        <f t="shared" si="32"/>
        <v>0</v>
      </c>
      <c r="AG77">
        <f t="shared" si="32"/>
        <v>-4.7834241306091743E-9</v>
      </c>
      <c r="AH77">
        <f t="shared" si="33"/>
        <v>-2.2747107747046321E-3</v>
      </c>
      <c r="AI77">
        <f t="shared" si="34"/>
        <v>-2.2747155581287629E-3</v>
      </c>
      <c r="AJ77">
        <f t="shared" si="35"/>
        <v>-0.85381153791697262</v>
      </c>
      <c r="AK77">
        <f t="shared" si="49"/>
        <v>-0.55782537113117114</v>
      </c>
      <c r="AL77">
        <f t="shared" si="26"/>
        <v>-1.4139116246062726</v>
      </c>
      <c r="AN77">
        <f t="shared" si="36"/>
        <v>0</v>
      </c>
      <c r="AO77">
        <f t="shared" si="36"/>
        <v>0</v>
      </c>
      <c r="AP77">
        <f t="shared" si="36"/>
        <v>-1.0904486331752686E-12</v>
      </c>
      <c r="AQ77">
        <f t="shared" si="36"/>
        <v>-5.1855223108343384E-7</v>
      </c>
      <c r="AR77">
        <f t="shared" si="36"/>
        <v>-5.1855332153206711E-7</v>
      </c>
      <c r="AS77">
        <f t="shared" si="36"/>
        <v>-1.9463831746658602E-4</v>
      </c>
      <c r="AT77">
        <f t="shared" si="36"/>
        <v>-1.2716411860869367E-4</v>
      </c>
      <c r="AU77">
        <f t="shared" si="23"/>
        <v>-3.2232098939681178E-4</v>
      </c>
      <c r="AW77">
        <v>74</v>
      </c>
      <c r="AX77">
        <f>IF(Z77&gt;0, (R77*SUMPRODUCT(K77:$K$98, X77:$X$98)-K77*$AZ$3)/Z77, 0)</f>
        <v>-18593172330.924355</v>
      </c>
    </row>
    <row r="78" spans="5:50" x14ac:dyDescent="0.25">
      <c r="E78">
        <v>2078</v>
      </c>
      <c r="F78" s="5">
        <f>EconomicRates!C118</f>
        <v>3.5571999999999999E-2</v>
      </c>
      <c r="G78" s="5">
        <f>EconomicRates!D118</f>
        <v>7.0000000000000007E-2</v>
      </c>
      <c r="H78" s="5">
        <f t="shared" si="37"/>
        <v>0.12000000000000001</v>
      </c>
      <c r="I78" s="5">
        <f t="shared" si="38"/>
        <v>1.1200000000000001</v>
      </c>
      <c r="J78">
        <f t="shared" si="39"/>
        <v>0.89285714285714279</v>
      </c>
      <c r="K78">
        <f t="shared" si="47"/>
        <v>2.0353931085039618E-4</v>
      </c>
      <c r="L78" s="2">
        <v>75</v>
      </c>
      <c r="M78" s="6">
        <v>0.87888519499999995</v>
      </c>
      <c r="Q78" s="4">
        <f t="shared" si="48"/>
        <v>12.5</v>
      </c>
      <c r="R78">
        <f t="shared" si="28"/>
        <v>1000000</v>
      </c>
      <c r="S78">
        <f t="shared" si="29"/>
        <v>-149404464261.9743</v>
      </c>
      <c r="U78">
        <f t="shared" si="40"/>
        <v>0.87888519499999995</v>
      </c>
      <c r="V78">
        <f t="shared" si="41"/>
        <v>0.01</v>
      </c>
      <c r="W78">
        <f t="shared" si="42"/>
        <v>3.8267393044873397E-10</v>
      </c>
      <c r="X78">
        <f t="shared" si="43"/>
        <v>3.36326451983852E-10</v>
      </c>
      <c r="Y78">
        <f t="shared" si="44"/>
        <v>3.8267393044873396E-12</v>
      </c>
      <c r="Z78">
        <f t="shared" si="45"/>
        <v>4.252073916039463E-11</v>
      </c>
      <c r="AB78">
        <f t="shared" si="46"/>
        <v>-7.1151223353854709</v>
      </c>
      <c r="AC78">
        <f t="shared" si="30"/>
        <v>-6.3527882542819105</v>
      </c>
      <c r="AE78">
        <f t="shared" si="31"/>
        <v>0</v>
      </c>
      <c r="AF78">
        <f t="shared" si="32"/>
        <v>0</v>
      </c>
      <c r="AG78">
        <f t="shared" si="32"/>
        <v>-5.315092395049329E-10</v>
      </c>
      <c r="AH78">
        <f t="shared" si="33"/>
        <v>-3.36326451983852E-4</v>
      </c>
      <c r="AI78">
        <f t="shared" si="34"/>
        <v>-3.3632698349309151E-4</v>
      </c>
      <c r="AJ78">
        <f t="shared" si="35"/>
        <v>-0.76233408110356038</v>
      </c>
      <c r="AK78">
        <f t="shared" si="49"/>
        <v>-0.49805856347698302</v>
      </c>
      <c r="AL78">
        <f t="shared" si="26"/>
        <v>-1.2607289715640364</v>
      </c>
      <c r="AN78">
        <f t="shared" si="36"/>
        <v>0</v>
      </c>
      <c r="AO78">
        <f t="shared" si="36"/>
        <v>0</v>
      </c>
      <c r="AP78">
        <f t="shared" si="36"/>
        <v>-1.0818302431945221E-13</v>
      </c>
      <c r="AQ78">
        <f t="shared" si="36"/>
        <v>-6.8455654257552097E-8</v>
      </c>
      <c r="AR78">
        <f t="shared" si="36"/>
        <v>-6.8455762440576417E-8</v>
      </c>
      <c r="AS78">
        <f t="shared" si="36"/>
        <v>-1.551649535055887E-4</v>
      </c>
      <c r="AT78">
        <f t="shared" si="36"/>
        <v>-1.0137449677324343E-4</v>
      </c>
      <c r="AU78">
        <f t="shared" si="23"/>
        <v>-2.5660790604127272E-4</v>
      </c>
      <c r="AW78">
        <v>75</v>
      </c>
      <c r="AX78">
        <f>IF(Z78&gt;0, (R78*SUMPRODUCT(K78:$K$98, X78:$X$98)-K78*$AZ$3)/Z78, 0)</f>
        <v>-149404464261.9743</v>
      </c>
    </row>
    <row r="79" spans="5:50" x14ac:dyDescent="0.25">
      <c r="E79">
        <v>2079</v>
      </c>
      <c r="F79" s="5">
        <f>EconomicRates!C119</f>
        <v>3.5571999999999999E-2</v>
      </c>
      <c r="G79" s="5">
        <f>EconomicRates!D119</f>
        <v>7.0000000000000007E-2</v>
      </c>
      <c r="H79" s="5">
        <f t="shared" si="37"/>
        <v>0.12000000000000001</v>
      </c>
      <c r="I79" s="5">
        <f t="shared" si="38"/>
        <v>1.1200000000000001</v>
      </c>
      <c r="J79">
        <f t="shared" si="39"/>
        <v>0.89285714285714279</v>
      </c>
      <c r="K79">
        <f t="shared" si="47"/>
        <v>1.8173152754499659E-4</v>
      </c>
      <c r="L79" s="2">
        <v>76</v>
      </c>
      <c r="M79" s="6">
        <v>1</v>
      </c>
      <c r="Q79" s="4">
        <f t="shared" si="48"/>
        <v>12.5</v>
      </c>
      <c r="R79">
        <f t="shared" si="28"/>
        <v>1000000</v>
      </c>
      <c r="S79">
        <f t="shared" si="29"/>
        <v>0</v>
      </c>
      <c r="U79">
        <f t="shared" si="40"/>
        <v>1</v>
      </c>
      <c r="V79">
        <f t="shared" si="41"/>
        <v>0.01</v>
      </c>
      <c r="W79">
        <f t="shared" si="42"/>
        <v>4.252073916039463E-11</v>
      </c>
      <c r="X79">
        <f t="shared" si="43"/>
        <v>4.252073916039463E-11</v>
      </c>
      <c r="Y79">
        <f t="shared" si="44"/>
        <v>4.2520739160394631E-13</v>
      </c>
      <c r="Z79">
        <f t="shared" si="45"/>
        <v>0</v>
      </c>
      <c r="AB79">
        <f t="shared" si="46"/>
        <v>-6.3527882542819105</v>
      </c>
      <c r="AC79">
        <f t="shared" si="30"/>
        <v>0</v>
      </c>
      <c r="AE79">
        <f t="shared" si="31"/>
        <v>0</v>
      </c>
      <c r="AF79">
        <f t="shared" si="32"/>
        <v>0</v>
      </c>
      <c r="AG79">
        <f t="shared" si="32"/>
        <v>0</v>
      </c>
      <c r="AH79">
        <f t="shared" si="33"/>
        <v>-4.2520739160394627E-5</v>
      </c>
      <c r="AI79">
        <f t="shared" si="34"/>
        <v>-4.2520739160394627E-5</v>
      </c>
      <c r="AJ79">
        <f t="shared" si="35"/>
        <v>-6.3527882542819105</v>
      </c>
      <c r="AK79">
        <f t="shared" si="49"/>
        <v>-0.44469517779973378</v>
      </c>
      <c r="AL79">
        <f t="shared" si="26"/>
        <v>-6.7975259528208047</v>
      </c>
      <c r="AN79">
        <f t="shared" si="36"/>
        <v>0</v>
      </c>
      <c r="AO79">
        <f t="shared" si="36"/>
        <v>0</v>
      </c>
      <c r="AP79">
        <f t="shared" si="36"/>
        <v>0</v>
      </c>
      <c r="AQ79">
        <f t="shared" si="36"/>
        <v>-7.7273588799608719E-9</v>
      </c>
      <c r="AR79">
        <f t="shared" si="36"/>
        <v>-7.7273588799608719E-9</v>
      </c>
      <c r="AS79">
        <f t="shared" si="36"/>
        <v>-1.1545019136205638E-3</v>
      </c>
      <c r="AT79">
        <f t="shared" si="36"/>
        <v>-8.0815133953439478E-5</v>
      </c>
      <c r="AU79">
        <f t="shared" si="23"/>
        <v>-1.2353247749328834E-3</v>
      </c>
      <c r="AW79">
        <v>76</v>
      </c>
      <c r="AX79">
        <f>IF(Z79&gt;0, (R79*SUMPRODUCT(K79:$K$98, X79:$X$98)-K79*$AZ$3)/Z79, 0)</f>
        <v>0</v>
      </c>
    </row>
    <row r="80" spans="5:50" x14ac:dyDescent="0.25">
      <c r="F80" s="5">
        <f>EconomicRates!C120</f>
        <v>3.5571999999999999E-2</v>
      </c>
      <c r="G80" s="5">
        <f>EconomicRates!D120</f>
        <v>7.0000000000000007E-2</v>
      </c>
      <c r="H80" s="5"/>
      <c r="I80" s="5"/>
      <c r="M80" s="6"/>
      <c r="Q80" s="4"/>
      <c r="AX80">
        <f>IF(Z80&gt;0, (R80*SUMPRODUCT(K80:$K$98, X80:$X$98)-K80*$AZ$3)/Z80, 0)</f>
        <v>0</v>
      </c>
    </row>
    <row r="81" spans="2:50" x14ac:dyDescent="0.25">
      <c r="F81" s="5">
        <f>EconomicRates!C121</f>
        <v>3.5571999999999999E-2</v>
      </c>
      <c r="G81" s="5">
        <f>EconomicRates!D121</f>
        <v>7.0000000000000007E-2</v>
      </c>
      <c r="H81" s="5"/>
      <c r="I81" s="5"/>
      <c r="M81" s="6"/>
      <c r="Q81" s="4"/>
      <c r="AN81" s="8">
        <f t="shared" ref="AN81:AU81" si="50">SUM(AN3:AN79)</f>
        <v>51227.638555940823</v>
      </c>
      <c r="AO81" s="8">
        <f t="shared" si="50"/>
        <v>-5122.763855594083</v>
      </c>
      <c r="AP81" s="8">
        <f t="shared" si="50"/>
        <v>-180.81541072956844</v>
      </c>
      <c r="AQ81" s="8">
        <f t="shared" si="50"/>
        <v>-31211.60381217119</v>
      </c>
      <c r="AR81" s="8">
        <f t="shared" si="50"/>
        <v>14712.455477445985</v>
      </c>
      <c r="AS81" s="8">
        <f t="shared" si="50"/>
        <v>-3695.1219227754545</v>
      </c>
      <c r="AT81" s="8">
        <f t="shared" si="50"/>
        <v>2155.4877882856804</v>
      </c>
      <c r="AU81" s="8">
        <f t="shared" si="50"/>
        <v>13172.82134295622</v>
      </c>
      <c r="AX81">
        <f>IF(Z81&gt;0, (R81*SUMPRODUCT(K81:$K$98, X81:$X$98)-K81*$AZ$3)/Z81, 0)</f>
        <v>0</v>
      </c>
    </row>
    <row r="82" spans="2:50" x14ac:dyDescent="0.25">
      <c r="F82" s="5">
        <f>EconomicRates!C122</f>
        <v>3.5571999999999999E-2</v>
      </c>
      <c r="G82" s="5">
        <f>EconomicRates!D122</f>
        <v>7.0000000000000007E-2</v>
      </c>
      <c r="H82" s="5"/>
      <c r="I82" s="5"/>
      <c r="M82" s="6"/>
      <c r="Q82" s="4"/>
      <c r="AX82">
        <f>IF(Z82&gt;0, (R82*SUMPRODUCT(K82:$K$98, X82:$X$98)-K82*$AZ$3)/Z82, 0)</f>
        <v>0</v>
      </c>
    </row>
    <row r="83" spans="2:50" x14ac:dyDescent="0.25">
      <c r="F83" s="5">
        <f>EconomicRates!C123</f>
        <v>3.5571999999999999E-2</v>
      </c>
      <c r="G83" s="5">
        <f>EconomicRates!D123</f>
        <v>7.0000000000000007E-2</v>
      </c>
      <c r="H83" s="5"/>
      <c r="I83" s="5"/>
      <c r="M83" s="6"/>
      <c r="Q83" s="4"/>
      <c r="AX83">
        <f>IF(Z83&gt;0, (R83*SUMPRODUCT(K83:$K$98, X83:$X$98)-K83*$AZ$3)/Z83, 0)</f>
        <v>0</v>
      </c>
    </row>
    <row r="84" spans="2:50" x14ac:dyDescent="0.25">
      <c r="F84" s="5">
        <f>EconomicRates!C124</f>
        <v>3.5571999999999999E-2</v>
      </c>
      <c r="G84" s="5">
        <f>EconomicRates!D124</f>
        <v>7.0000000000000007E-2</v>
      </c>
      <c r="H84" s="5"/>
      <c r="I84" s="5"/>
      <c r="M84" s="6"/>
      <c r="Q84" s="4"/>
      <c r="AX84">
        <f>IF(Z84&gt;0, (R84*SUMPRODUCT(K84:$K$98, X84:$X$98)-K84*$AZ$3)/Z84, 0)</f>
        <v>0</v>
      </c>
    </row>
    <row r="85" spans="2:50" x14ac:dyDescent="0.25">
      <c r="F85" s="5">
        <f>EconomicRates!C125</f>
        <v>3.5571999999999999E-2</v>
      </c>
      <c r="G85" s="5">
        <f>EconomicRates!D125</f>
        <v>7.0000000000000007E-2</v>
      </c>
      <c r="H85" s="5"/>
      <c r="I85" s="5"/>
      <c r="M85" s="6"/>
      <c r="Q85" s="4"/>
      <c r="AX85">
        <f>IF(Z85&gt;0, (R85*SUMPRODUCT(K85:$K$98, X85:$X$98)-K85*$AZ$3)/Z85, 0)</f>
        <v>0</v>
      </c>
    </row>
    <row r="86" spans="2:50" x14ac:dyDescent="0.25">
      <c r="F86" s="5">
        <f>EconomicRates!C126</f>
        <v>3.5571999999999999E-2</v>
      </c>
      <c r="G86" s="5">
        <f>EconomicRates!D126</f>
        <v>7.0000000000000007E-2</v>
      </c>
      <c r="H86" s="5"/>
      <c r="I86" s="5"/>
      <c r="M86" s="6"/>
      <c r="Q86" s="4"/>
      <c r="AX86">
        <f>IF(Z86&gt;0, (R86*SUMPRODUCT(K86:$K$98, X86:$X$98)-K86*$AZ$3)/Z86, 0)</f>
        <v>0</v>
      </c>
    </row>
    <row r="87" spans="2:50" x14ac:dyDescent="0.25">
      <c r="F87" s="5">
        <f>EconomicRates!C127</f>
        <v>3.5571999999999999E-2</v>
      </c>
      <c r="G87" s="5">
        <f>EconomicRates!D127</f>
        <v>7.0000000000000007E-2</v>
      </c>
      <c r="H87" s="5"/>
      <c r="I87" s="5"/>
      <c r="M87" s="6"/>
      <c r="Q87" s="4"/>
      <c r="AX87">
        <f>IF(Z87&gt;0, (R87*SUMPRODUCT(K87:$K$98, X87:$X$98)-K87*$AZ$3)/Z87, 0)</f>
        <v>0</v>
      </c>
    </row>
    <row r="88" spans="2:50" x14ac:dyDescent="0.25">
      <c r="B88" s="6"/>
      <c r="F88" s="5">
        <f>EconomicRates!C128</f>
        <v>3.5571999999999999E-2</v>
      </c>
      <c r="G88" s="5">
        <f>EconomicRates!D128</f>
        <v>7.0000000000000007E-2</v>
      </c>
      <c r="H88" s="5"/>
      <c r="I88" s="5"/>
      <c r="M88" s="6"/>
      <c r="Q88" s="4"/>
      <c r="AX88">
        <f>IF(Z88&gt;0, (R88*SUMPRODUCT(K88:$K$98, X88:$X$98)-K88*$AZ$3)/Z88, 0)</f>
        <v>0</v>
      </c>
    </row>
    <row r="89" spans="2:50" x14ac:dyDescent="0.25">
      <c r="B89" s="6"/>
      <c r="F89" s="5">
        <f>EconomicRates!C129</f>
        <v>3.5571999999999999E-2</v>
      </c>
      <c r="G89" s="5">
        <f>EconomicRates!D129</f>
        <v>7.0000000000000007E-2</v>
      </c>
      <c r="H89" s="5"/>
      <c r="I89" s="5"/>
      <c r="M89" s="6"/>
      <c r="Q89" s="4"/>
      <c r="AX89">
        <f>IF(Z89&gt;0, (R89*SUMPRODUCT(K89:$K$98, X89:$X$98)-K89*$AZ$3)/Z89, 0)</f>
        <v>0</v>
      </c>
    </row>
    <row r="90" spans="2:50" x14ac:dyDescent="0.25">
      <c r="B90" s="6"/>
      <c r="F90" s="5">
        <f>EconomicRates!C130</f>
        <v>3.5571999999999999E-2</v>
      </c>
      <c r="G90" s="5">
        <f>EconomicRates!D130</f>
        <v>7.0000000000000007E-2</v>
      </c>
      <c r="H90" s="5"/>
      <c r="I90" s="5"/>
      <c r="Q90" s="4"/>
      <c r="AX90">
        <f>IF(Z90&gt;0, (R90*SUMPRODUCT(K90:$K$98, X90:$X$98)-K90*$AZ$3)/Z90, 0)</f>
        <v>0</v>
      </c>
    </row>
    <row r="91" spans="2:50" x14ac:dyDescent="0.25">
      <c r="B91" s="6"/>
      <c r="F91" s="5">
        <f>EconomicRates!C131</f>
        <v>3.5571999999999999E-2</v>
      </c>
      <c r="G91" s="5">
        <f>EconomicRates!D131</f>
        <v>7.0000000000000007E-2</v>
      </c>
      <c r="H91" s="5"/>
      <c r="I91" s="5"/>
      <c r="Q91" s="4"/>
      <c r="AX91">
        <f>IF(Z91&gt;0, (R91*SUMPRODUCT(K91:$K$98, X91:$X$98)-K91*$AZ$3)/Z91, 0)</f>
        <v>0</v>
      </c>
    </row>
    <row r="92" spans="2:50" x14ac:dyDescent="0.25">
      <c r="B92" s="6"/>
      <c r="F92" s="5">
        <f>EconomicRates!C132</f>
        <v>3.5571999999999999E-2</v>
      </c>
      <c r="G92" s="5">
        <f>EconomicRates!D132</f>
        <v>7.0000000000000007E-2</v>
      </c>
      <c r="H92" s="5"/>
      <c r="I92" s="5"/>
      <c r="Q92" s="4"/>
      <c r="AX92">
        <f>IF(Z92&gt;0, (R92*SUMPRODUCT(K92:$K$98, X92:$X$98)-K92*$AZ$3)/Z92, 0)</f>
        <v>0</v>
      </c>
    </row>
    <row r="93" spans="2:50" x14ac:dyDescent="0.25">
      <c r="B93" s="6"/>
      <c r="F93" s="5">
        <f>EconomicRates!C133</f>
        <v>3.5571999999999999E-2</v>
      </c>
      <c r="G93" s="5">
        <f>EconomicRates!D133</f>
        <v>7.0000000000000007E-2</v>
      </c>
      <c r="H93" s="5"/>
      <c r="I93" s="5"/>
      <c r="Q93" s="4"/>
      <c r="AX93">
        <f>IF(Z93&gt;0, (R93*SUMPRODUCT(K93:$K$98, X93:$X$98)-K93*$AZ$3)/Z93, 0)</f>
        <v>0</v>
      </c>
    </row>
    <row r="94" spans="2:50" x14ac:dyDescent="0.25">
      <c r="B94" s="6"/>
      <c r="F94" s="5">
        <f>EconomicRates!C134</f>
        <v>3.5571999999999999E-2</v>
      </c>
      <c r="G94" s="5">
        <f>EconomicRates!D134</f>
        <v>7.0000000000000007E-2</v>
      </c>
      <c r="H94" s="5"/>
      <c r="I94" s="5"/>
      <c r="Q94" s="4"/>
      <c r="AX94">
        <f>IF(Z94&gt;0, (R94*SUMPRODUCT(K94:$K$98, X94:$X$98)-K94*$AZ$3)/Z94, 0)</f>
        <v>0</v>
      </c>
    </row>
    <row r="95" spans="2:50" x14ac:dyDescent="0.25">
      <c r="B95" s="6"/>
      <c r="F95" s="5">
        <f>EconomicRates!C135</f>
        <v>3.5571999999999999E-2</v>
      </c>
      <c r="G95" s="5">
        <f>EconomicRates!D135</f>
        <v>7.0000000000000007E-2</v>
      </c>
      <c r="H95" s="5"/>
      <c r="I95" s="5"/>
      <c r="Q95" s="4"/>
      <c r="AX95">
        <f>IF(Z95&gt;0, (R95*SUMPRODUCT(K95:$K$98, X95:$X$98)-K95*$AZ$3)/Z95, 0)</f>
        <v>0</v>
      </c>
    </row>
    <row r="96" spans="2:50" x14ac:dyDescent="0.25">
      <c r="B96" s="6"/>
      <c r="F96" s="5">
        <f>EconomicRates!C136</f>
        <v>3.5571999999999999E-2</v>
      </c>
      <c r="G96" s="5">
        <f>EconomicRates!D136</f>
        <v>7.0000000000000007E-2</v>
      </c>
      <c r="H96" s="5"/>
      <c r="I96" s="5"/>
      <c r="Q96" s="4"/>
      <c r="AX96">
        <f>IF(Z96&gt;0, (R96*SUMPRODUCT(K96:$K$98, X96:$X$98)-K96*$AZ$3)/Z96, 0)</f>
        <v>0</v>
      </c>
    </row>
    <row r="97" spans="2:50" x14ac:dyDescent="0.25">
      <c r="B97" s="6"/>
      <c r="F97" s="5">
        <f>EconomicRates!C137</f>
        <v>3.5571999999999999E-2</v>
      </c>
      <c r="G97" s="5">
        <f>EconomicRates!D137</f>
        <v>7.0000000000000007E-2</v>
      </c>
      <c r="H97" s="5"/>
      <c r="I97" s="5"/>
      <c r="Q97" s="4"/>
      <c r="AX97">
        <f>IF(Z97&gt;0, (R97*SUMPRODUCT(K97:$K$98, X97:$X$98)-K97*$AZ$3)/Z97, 0)</f>
        <v>0</v>
      </c>
    </row>
    <row r="98" spans="2:50" x14ac:dyDescent="0.25">
      <c r="B98" s="6"/>
      <c r="F98" s="5">
        <f>EconomicRates!C138</f>
        <v>3.5571999999999999E-2</v>
      </c>
      <c r="G98" s="5">
        <f>EconomicRates!D138</f>
        <v>7.0000000000000007E-2</v>
      </c>
      <c r="H98" s="5"/>
      <c r="I98" s="5"/>
      <c r="Q98" s="4"/>
    </row>
    <row r="99" spans="2:50" x14ac:dyDescent="0.25">
      <c r="B99" s="6"/>
    </row>
    <row r="100" spans="2:50" x14ac:dyDescent="0.25">
      <c r="B100" s="6"/>
    </row>
    <row r="101" spans="2:50" x14ac:dyDescent="0.25">
      <c r="B101" s="6"/>
    </row>
    <row r="102" spans="2:50" x14ac:dyDescent="0.25">
      <c r="B102" s="6"/>
    </row>
    <row r="103" spans="2:50" x14ac:dyDescent="0.25">
      <c r="B103" s="6"/>
    </row>
    <row r="104" spans="2:50" x14ac:dyDescent="0.25">
      <c r="B104" s="6"/>
    </row>
    <row r="105" spans="2:50" x14ac:dyDescent="0.25">
      <c r="B105" s="6"/>
    </row>
    <row r="106" spans="2:50" x14ac:dyDescent="0.25">
      <c r="B106" s="6"/>
    </row>
    <row r="107" spans="2:50" x14ac:dyDescent="0.25">
      <c r="B107" s="6"/>
    </row>
    <row r="108" spans="2:50" x14ac:dyDescent="0.25">
      <c r="B108" s="6"/>
    </row>
    <row r="109" spans="2:50" x14ac:dyDescent="0.25">
      <c r="B109" s="6"/>
    </row>
    <row r="110" spans="2:50" x14ac:dyDescent="0.25">
      <c r="B110" s="6"/>
    </row>
    <row r="111" spans="2:50" x14ac:dyDescent="0.25">
      <c r="B111" s="6"/>
    </row>
    <row r="112" spans="2:50" x14ac:dyDescent="0.25">
      <c r="B112" s="6"/>
    </row>
    <row r="113" spans="2:2" x14ac:dyDescent="0.25">
      <c r="B113" s="6"/>
    </row>
    <row r="114" spans="2:2" x14ac:dyDescent="0.25">
      <c r="B114" s="6"/>
    </row>
    <row r="115" spans="2:2" x14ac:dyDescent="0.25">
      <c r="B115" s="6"/>
    </row>
    <row r="116" spans="2:2" x14ac:dyDescent="0.25">
      <c r="B116" s="6"/>
    </row>
    <row r="117" spans="2:2" x14ac:dyDescent="0.25">
      <c r="B117" s="6"/>
    </row>
    <row r="118" spans="2:2" x14ac:dyDescent="0.25">
      <c r="B118" s="6"/>
    </row>
    <row r="119" spans="2:2" x14ac:dyDescent="0.25">
      <c r="B119" s="6"/>
    </row>
    <row r="120" spans="2:2" x14ac:dyDescent="0.25">
      <c r="B120" s="6"/>
    </row>
    <row r="121" spans="2:2" x14ac:dyDescent="0.25">
      <c r="B121" s="6"/>
    </row>
    <row r="122" spans="2:2" x14ac:dyDescent="0.25">
      <c r="B122" s="6"/>
    </row>
    <row r="123" spans="2:2" x14ac:dyDescent="0.25">
      <c r="B123" s="6"/>
    </row>
    <row r="124" spans="2:2" x14ac:dyDescent="0.25">
      <c r="B124" s="6"/>
    </row>
    <row r="125" spans="2:2" x14ac:dyDescent="0.25">
      <c r="B125" s="6"/>
    </row>
    <row r="126" spans="2:2" x14ac:dyDescent="0.25">
      <c r="B126" s="6"/>
    </row>
    <row r="127" spans="2:2" x14ac:dyDescent="0.25">
      <c r="B127" s="6"/>
    </row>
    <row r="128" spans="2:2" x14ac:dyDescent="0.25">
      <c r="B128" s="6"/>
    </row>
    <row r="129" spans="2:2" x14ac:dyDescent="0.25">
      <c r="B129" s="6"/>
    </row>
    <row r="130" spans="2:2" x14ac:dyDescent="0.25">
      <c r="B130" s="6"/>
    </row>
    <row r="131" spans="2:2" x14ac:dyDescent="0.25">
      <c r="B131" s="6"/>
    </row>
    <row r="132" spans="2:2" x14ac:dyDescent="0.25">
      <c r="B132" s="6"/>
    </row>
    <row r="133" spans="2:2" x14ac:dyDescent="0.25">
      <c r="B133" s="6"/>
    </row>
    <row r="134" spans="2:2" x14ac:dyDescent="0.25">
      <c r="B134" s="6"/>
    </row>
    <row r="135" spans="2:2" x14ac:dyDescent="0.25">
      <c r="B135" s="6"/>
    </row>
    <row r="136" spans="2:2" x14ac:dyDescent="0.25">
      <c r="B136" s="6"/>
    </row>
    <row r="137" spans="2:2" x14ac:dyDescent="0.25">
      <c r="B137" s="6"/>
    </row>
    <row r="138" spans="2:2" x14ac:dyDescent="0.25">
      <c r="B138" s="6"/>
    </row>
    <row r="139" spans="2:2" x14ac:dyDescent="0.25">
      <c r="B139" s="6"/>
    </row>
    <row r="140" spans="2:2" x14ac:dyDescent="0.25">
      <c r="B140" s="6"/>
    </row>
    <row r="141" spans="2:2" x14ac:dyDescent="0.25">
      <c r="B141" s="6"/>
    </row>
    <row r="142" spans="2:2" x14ac:dyDescent="0.25">
      <c r="B142" s="6"/>
    </row>
    <row r="143" spans="2:2" x14ac:dyDescent="0.25">
      <c r="B143" s="6"/>
    </row>
    <row r="144" spans="2:2" x14ac:dyDescent="0.25">
      <c r="B144" s="6"/>
    </row>
    <row r="145" spans="2:2" x14ac:dyDescent="0.25">
      <c r="B145" s="6"/>
    </row>
    <row r="146" spans="2:2" x14ac:dyDescent="0.25">
      <c r="B146" s="6"/>
    </row>
    <row r="147" spans="2:2" x14ac:dyDescent="0.25">
      <c r="B147" s="6"/>
    </row>
    <row r="148" spans="2:2" x14ac:dyDescent="0.25">
      <c r="B148" s="6"/>
    </row>
    <row r="149" spans="2:2" x14ac:dyDescent="0.25">
      <c r="B149" s="6"/>
    </row>
    <row r="150" spans="2:2" x14ac:dyDescent="0.25">
      <c r="B150" s="6"/>
    </row>
    <row r="151" spans="2:2" x14ac:dyDescent="0.25">
      <c r="B151" s="6"/>
    </row>
    <row r="152" spans="2:2" x14ac:dyDescent="0.25">
      <c r="B152" s="6"/>
    </row>
    <row r="153" spans="2:2" x14ac:dyDescent="0.25">
      <c r="B153" s="6"/>
    </row>
    <row r="154" spans="2:2" x14ac:dyDescent="0.25">
      <c r="B154" s="6"/>
    </row>
    <row r="155" spans="2:2" x14ac:dyDescent="0.25">
      <c r="B155" s="6"/>
    </row>
    <row r="156" spans="2:2" x14ac:dyDescent="0.25">
      <c r="B156" s="6"/>
    </row>
    <row r="157" spans="2:2" x14ac:dyDescent="0.25">
      <c r="B157" s="6"/>
    </row>
    <row r="158" spans="2:2" x14ac:dyDescent="0.25">
      <c r="B158" s="6"/>
    </row>
    <row r="159" spans="2:2" x14ac:dyDescent="0.25">
      <c r="B159" s="6"/>
    </row>
    <row r="160" spans="2:2" x14ac:dyDescent="0.25">
      <c r="B160" s="6"/>
    </row>
    <row r="161" spans="2:2" x14ac:dyDescent="0.25">
      <c r="B161" s="6"/>
    </row>
    <row r="162" spans="2:2" x14ac:dyDescent="0.25">
      <c r="B162" s="6"/>
    </row>
    <row r="163" spans="2:2" x14ac:dyDescent="0.25">
      <c r="B163" s="6"/>
    </row>
    <row r="164" spans="2:2" x14ac:dyDescent="0.25">
      <c r="B164" s="6"/>
    </row>
  </sheetData>
  <conditionalFormatting sqref="AN81:AU81">
    <cfRule type="cellIs" dxfId="5" priority="1" operator="lessThan">
      <formula>0</formula>
    </cfRule>
  </conditionalFormatting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D06C6E-27F4-4850-91EE-CD05F13554B6}">
  <dimension ref="A1:AZ164"/>
  <sheetViews>
    <sheetView workbookViewId="0">
      <selection activeCell="J53" sqref="J53"/>
    </sheetView>
  </sheetViews>
  <sheetFormatPr defaultRowHeight="15" x14ac:dyDescent="0.25"/>
  <cols>
    <col min="3" max="3" width="10.7109375" customWidth="1"/>
    <col min="4" max="9" width="9.140625" bestFit="1" customWidth="1"/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5" width="9.140625" bestFit="1" customWidth="1"/>
    <col min="36" max="36" width="10.42578125" customWidth="1"/>
    <col min="37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47" width="9.140625" bestFit="1" customWidth="1"/>
  </cols>
  <sheetData>
    <row r="1" spans="1:52" x14ac:dyDescent="0.25">
      <c r="A1" t="s">
        <v>44</v>
      </c>
      <c r="Q1" t="s">
        <v>1</v>
      </c>
      <c r="W1" t="s">
        <v>2</v>
      </c>
      <c r="AB1" t="s">
        <v>45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2">
        <f>'S.55.04.E'!C3*(1+C12)</f>
        <v>81425.542506370693</v>
      </c>
      <c r="K3">
        <v>1</v>
      </c>
      <c r="L3" s="2">
        <v>0</v>
      </c>
      <c r="O3">
        <f>$C$3</f>
        <v>81425.542506370693</v>
      </c>
      <c r="P3" s="2">
        <f>O3*C5</f>
        <v>8142.5542506370693</v>
      </c>
      <c r="Q3" s="4">
        <f>B8</f>
        <v>100</v>
      </c>
      <c r="R3">
        <f t="shared" ref="R3:R66" si="0">$C$6</f>
        <v>1000000</v>
      </c>
      <c r="S3">
        <f t="shared" ref="S3:S66" si="1">AX3</f>
        <v>0</v>
      </c>
      <c r="W3">
        <v>1</v>
      </c>
      <c r="Z3">
        <v>1</v>
      </c>
      <c r="AC3">
        <f t="shared" ref="AC3:AC66" si="2">S3*Z3</f>
        <v>0</v>
      </c>
      <c r="AE3">
        <f t="shared" ref="AE3:AE66" si="3">$Z3*O3</f>
        <v>81425.542506370693</v>
      </c>
      <c r="AF3">
        <f t="shared" ref="AF3:AG34" si="4">-$Z3*P3</f>
        <v>-8142.5542506370693</v>
      </c>
      <c r="AG3">
        <f t="shared" si="4"/>
        <v>-100</v>
      </c>
      <c r="AH3">
        <f t="shared" ref="AH3:AH66" si="5">-X3*R3</f>
        <v>0</v>
      </c>
      <c r="AI3">
        <f t="shared" ref="AI3:AI34" si="6">SUM(AE3:AH3)</f>
        <v>73182.988255733624</v>
      </c>
      <c r="AJ3">
        <f t="shared" ref="AJ3:AJ66" si="7">AB3-AC3</f>
        <v>0</v>
      </c>
      <c r="AL3">
        <f t="shared" ref="AL3:AL34" si="8">SUM(AI3:AK3)</f>
        <v>73182.988255733624</v>
      </c>
      <c r="AN3">
        <f t="shared" ref="AN3:AU34" si="9">AE3*$K3</f>
        <v>81425.542506370693</v>
      </c>
      <c r="AO3">
        <f t="shared" si="9"/>
        <v>-8142.5542506370693</v>
      </c>
      <c r="AP3">
        <f t="shared" si="9"/>
        <v>-100</v>
      </c>
      <c r="AQ3">
        <f t="shared" si="9"/>
        <v>0</v>
      </c>
      <c r="AR3">
        <f t="shared" si="9"/>
        <v>73182.988255733624</v>
      </c>
      <c r="AS3">
        <f t="shared" si="9"/>
        <v>0</v>
      </c>
      <c r="AT3">
        <f t="shared" si="9"/>
        <v>0</v>
      </c>
      <c r="AU3">
        <f t="shared" si="9"/>
        <v>73182.988255733624</v>
      </c>
      <c r="AW3">
        <v>0</v>
      </c>
      <c r="AX3">
        <f>IF(Z3&gt;0, (R3*SUMPRODUCT(K3:$K$98, X3:$X$98)-K3*$AZ$3)/Z3, 0)</f>
        <v>0</v>
      </c>
      <c r="AZ3">
        <f>C6*ABS(SUMPRODUCT(X4:X69, K4:K69))/1</f>
        <v>49006.195008365947</v>
      </c>
    </row>
    <row r="4" spans="1:52" x14ac:dyDescent="0.25">
      <c r="A4" t="s">
        <v>14</v>
      </c>
      <c r="C4" t="s">
        <v>37</v>
      </c>
      <c r="E4">
        <v>2004</v>
      </c>
      <c r="F4" s="5">
        <f>EconomicRates!C44</f>
        <v>3.5571999999999999E-2</v>
      </c>
      <c r="G4" s="5">
        <f>EconomicRates!D44</f>
        <v>7.0000000000000007E-2</v>
      </c>
      <c r="H4" s="5">
        <f t="shared" ref="H4:H67" si="10">G4+$C$9</f>
        <v>0.12000000000000001</v>
      </c>
      <c r="I4" s="5">
        <f t="shared" ref="I4:I67" si="11">1+H4</f>
        <v>1.1200000000000001</v>
      </c>
      <c r="J4">
        <f t="shared" ref="J4:J67" si="12">1/I4</f>
        <v>0.89285714285714279</v>
      </c>
      <c r="K4">
        <f>J4</f>
        <v>0.89285714285714279</v>
      </c>
      <c r="L4" s="2">
        <v>1</v>
      </c>
      <c r="M4" s="6">
        <f t="array" ref="M4:M69">Mortalities!B31:B96</f>
        <v>3.852E-3</v>
      </c>
      <c r="R4">
        <f t="shared" si="0"/>
        <v>1000000</v>
      </c>
      <c r="S4">
        <f t="shared" si="1"/>
        <v>5324.4175832596666</v>
      </c>
      <c r="U4">
        <f t="shared" ref="U4:U67" si="13">M4</f>
        <v>3.852E-3</v>
      </c>
      <c r="V4">
        <f t="shared" ref="V4:V67" si="14">$C$10</f>
        <v>0.01</v>
      </c>
      <c r="W4">
        <f t="shared" ref="W4:W67" si="15">Z3</f>
        <v>1</v>
      </c>
      <c r="X4">
        <f t="shared" ref="X4:X67" si="16">U4*W4</f>
        <v>3.852E-3</v>
      </c>
      <c r="Y4">
        <f t="shared" ref="Y4:Y67" si="17">V4*W4</f>
        <v>0.01</v>
      </c>
      <c r="Z4">
        <f t="shared" ref="Z4:Z67" si="18">MAX(0, W4-X4-Y4)</f>
        <v>0.98614800000000002</v>
      </c>
      <c r="AB4">
        <f t="shared" ref="AB4:AB67" si="19">AC3</f>
        <v>0</v>
      </c>
      <c r="AC4">
        <f t="shared" si="2"/>
        <v>5250.663750896354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-3852</v>
      </c>
      <c r="AI4">
        <f t="shared" si="6"/>
        <v>-3852</v>
      </c>
      <c r="AJ4">
        <f t="shared" si="7"/>
        <v>-5250.663750896354</v>
      </c>
      <c r="AK4">
        <f>G4*SUM(AB4, AE4:AF4)</f>
        <v>0</v>
      </c>
      <c r="AL4">
        <f t="shared" si="8"/>
        <v>-9102.663750896354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-3439.2857142857142</v>
      </c>
      <c r="AR4">
        <f t="shared" si="9"/>
        <v>-3439.2857142857142</v>
      </c>
      <c r="AS4">
        <f t="shared" si="9"/>
        <v>-4688.0926347288869</v>
      </c>
      <c r="AT4">
        <f t="shared" si="9"/>
        <v>0</v>
      </c>
      <c r="AU4">
        <f t="shared" si="9"/>
        <v>-8127.3783490146016</v>
      </c>
      <c r="AW4">
        <v>1</v>
      </c>
      <c r="AX4">
        <f>IF(Z4&gt;0, (R4*SUMPRODUCT(K4:$K$98, X4:$X$98)-K4*$AZ$3)/Z4, 0)</f>
        <v>5324.4175832596666</v>
      </c>
    </row>
    <row r="5" spans="1:52" x14ac:dyDescent="0.25">
      <c r="C5" s="2">
        <f>'S.26.04.A'!C5</f>
        <v>0.1</v>
      </c>
      <c r="E5">
        <v>2005</v>
      </c>
      <c r="F5" s="5">
        <f>EconomicRates!C45</f>
        <v>3.5571999999999999E-2</v>
      </c>
      <c r="G5" s="5">
        <f>EconomicRates!D45</f>
        <v>7.0000000000000007E-2</v>
      </c>
      <c r="H5" s="5">
        <f t="shared" si="10"/>
        <v>0.12000000000000001</v>
      </c>
      <c r="I5" s="5">
        <f t="shared" si="11"/>
        <v>1.1200000000000001</v>
      </c>
      <c r="J5">
        <f t="shared" si="12"/>
        <v>0.89285714285714279</v>
      </c>
      <c r="K5">
        <f t="shared" ref="K5:K68" si="20">K4*J5</f>
        <v>0.79719387755102034</v>
      </c>
      <c r="L5" s="2">
        <v>2</v>
      </c>
      <c r="M5" s="6">
        <v>4.0049999999999999E-3</v>
      </c>
      <c r="Q5" s="4">
        <f t="shared" ref="Q5:Q68" si="21">$C$8</f>
        <v>12.5</v>
      </c>
      <c r="R5">
        <f t="shared" si="0"/>
        <v>1000000</v>
      </c>
      <c r="S5">
        <f t="shared" si="1"/>
        <v>6684.3807133275104</v>
      </c>
      <c r="U5">
        <f t="shared" si="13"/>
        <v>4.0049999999999999E-3</v>
      </c>
      <c r="V5">
        <f t="shared" si="14"/>
        <v>0.01</v>
      </c>
      <c r="W5">
        <f t="shared" si="15"/>
        <v>0.98614800000000002</v>
      </c>
      <c r="X5">
        <f t="shared" si="16"/>
        <v>3.9495227400000001E-3</v>
      </c>
      <c r="Y5">
        <f t="shared" si="17"/>
        <v>9.8614800000000006E-3</v>
      </c>
      <c r="Z5">
        <f t="shared" si="18"/>
        <v>0.97233699726</v>
      </c>
      <c r="AB5">
        <f t="shared" si="19"/>
        <v>5250.663750896354</v>
      </c>
      <c r="AC5">
        <f t="shared" si="2"/>
        <v>6499.4706713395281</v>
      </c>
      <c r="AE5">
        <f t="shared" si="3"/>
        <v>0</v>
      </c>
      <c r="AF5">
        <f t="shared" si="4"/>
        <v>0</v>
      </c>
      <c r="AG5">
        <f t="shared" si="4"/>
        <v>-12.15421246575</v>
      </c>
      <c r="AH5">
        <f t="shared" si="5"/>
        <v>-3949.5227399999999</v>
      </c>
      <c r="AI5">
        <f t="shared" si="6"/>
        <v>-3961.6769524657498</v>
      </c>
      <c r="AJ5">
        <f t="shared" si="7"/>
        <v>-1248.806920443174</v>
      </c>
      <c r="AK5">
        <f>G5*SUM(AB5, AE5:AF5)</f>
        <v>367.54646256274481</v>
      </c>
      <c r="AL5">
        <f t="shared" si="8"/>
        <v>-4842.9374103461796</v>
      </c>
      <c r="AN5">
        <f t="shared" si="9"/>
        <v>0</v>
      </c>
      <c r="AO5">
        <f t="shared" si="9"/>
        <v>0</v>
      </c>
      <c r="AP5">
        <f t="shared" si="9"/>
        <v>-9.6892637641501906</v>
      </c>
      <c r="AQ5">
        <f t="shared" si="9"/>
        <v>-3148.5353475765301</v>
      </c>
      <c r="AR5">
        <f t="shared" si="9"/>
        <v>-3158.2246113406804</v>
      </c>
      <c r="AS5">
        <f t="shared" si="9"/>
        <v>-995.54123122064243</v>
      </c>
      <c r="AT5">
        <f t="shared" si="9"/>
        <v>293.00578967055549</v>
      </c>
      <c r="AU5">
        <f t="shared" si="9"/>
        <v>-3860.7600528907678</v>
      </c>
      <c r="AW5">
        <v>2</v>
      </c>
      <c r="AX5">
        <f>IF(Z5&gt;0, (R5*SUMPRODUCT(K5:$K$98, X5:$X$98)-K5*$AZ$3)/Z5, 0)</f>
        <v>6684.3807133275104</v>
      </c>
    </row>
    <row r="6" spans="1:52" x14ac:dyDescent="0.25">
      <c r="A6" t="s">
        <v>16</v>
      </c>
      <c r="C6" s="2">
        <f>'S.26.04.E'!C6</f>
        <v>1000000</v>
      </c>
      <c r="E6">
        <v>2006</v>
      </c>
      <c r="F6" s="5">
        <f>EconomicRates!C46</f>
        <v>3.5571999999999999E-2</v>
      </c>
      <c r="G6" s="5">
        <f>EconomicRates!D46</f>
        <v>7.0000000000000007E-2</v>
      </c>
      <c r="H6" s="5">
        <f t="shared" si="10"/>
        <v>0.12000000000000001</v>
      </c>
      <c r="I6" s="5">
        <f t="shared" si="11"/>
        <v>1.1200000000000001</v>
      </c>
      <c r="J6">
        <f t="shared" si="12"/>
        <v>0.89285714285714279</v>
      </c>
      <c r="K6">
        <f t="shared" si="20"/>
        <v>0.71178024781341098</v>
      </c>
      <c r="L6" s="2">
        <v>3</v>
      </c>
      <c r="M6" s="6">
        <v>4.1640000000000002E-3</v>
      </c>
      <c r="Q6" s="4">
        <f t="shared" si="21"/>
        <v>12.5</v>
      </c>
      <c r="R6">
        <f t="shared" si="0"/>
        <v>1000000</v>
      </c>
      <c r="S6">
        <f t="shared" si="1"/>
        <v>7862.5171642168998</v>
      </c>
      <c r="U6">
        <f t="shared" si="13"/>
        <v>4.1640000000000002E-3</v>
      </c>
      <c r="V6">
        <f t="shared" si="14"/>
        <v>0.01</v>
      </c>
      <c r="W6">
        <f t="shared" si="15"/>
        <v>0.97233699726</v>
      </c>
      <c r="X6">
        <f t="shared" si="16"/>
        <v>4.0488112565906405E-3</v>
      </c>
      <c r="Y6">
        <f t="shared" si="17"/>
        <v>9.7233699725999996E-3</v>
      </c>
      <c r="Z6">
        <f t="shared" si="18"/>
        <v>0.95856481603080934</v>
      </c>
      <c r="AB6">
        <f t="shared" si="19"/>
        <v>6499.4706713395281</v>
      </c>
      <c r="AC6">
        <f t="shared" si="2"/>
        <v>7536.7323190566531</v>
      </c>
      <c r="AE6">
        <f t="shared" si="3"/>
        <v>0</v>
      </c>
      <c r="AF6">
        <f t="shared" si="4"/>
        <v>0</v>
      </c>
      <c r="AG6">
        <f t="shared" si="4"/>
        <v>-11.982060200385117</v>
      </c>
      <c r="AH6">
        <f t="shared" si="5"/>
        <v>-4048.8112565906404</v>
      </c>
      <c r="AI6">
        <f t="shared" si="6"/>
        <v>-4060.7933167910255</v>
      </c>
      <c r="AJ6">
        <f t="shared" si="7"/>
        <v>-1037.261647717125</v>
      </c>
      <c r="AK6">
        <f>G6*SUM(AB6, AE6:AF6)</f>
        <v>454.96294699376699</v>
      </c>
      <c r="AL6">
        <f t="shared" si="8"/>
        <v>-4643.0920175143829</v>
      </c>
      <c r="AN6">
        <f t="shared" si="9"/>
        <v>0</v>
      </c>
      <c r="AO6">
        <f t="shared" si="9"/>
        <v>0</v>
      </c>
      <c r="AP6">
        <f t="shared" si="9"/>
        <v>-8.5285937787453268</v>
      </c>
      <c r="AQ6">
        <f t="shared" si="9"/>
        <v>-2881.8638795658139</v>
      </c>
      <c r="AR6">
        <f t="shared" si="9"/>
        <v>-2890.3924733445592</v>
      </c>
      <c r="AS6">
        <f t="shared" si="9"/>
        <v>-738.30235265944225</v>
      </c>
      <c r="AT6">
        <f t="shared" si="9"/>
        <v>323.83363915714324</v>
      </c>
      <c r="AU6">
        <f t="shared" si="9"/>
        <v>-3304.8611868468579</v>
      </c>
      <c r="AW6">
        <v>3</v>
      </c>
      <c r="AX6">
        <f>IF(Z6&gt;0, (R6*SUMPRODUCT(K6:$K$98, X6:$X$98)-K6*$AZ$3)/Z6, 0)</f>
        <v>7862.5171642168998</v>
      </c>
    </row>
    <row r="7" spans="1:52" x14ac:dyDescent="0.25">
      <c r="A7" t="s">
        <v>15</v>
      </c>
      <c r="B7" t="s">
        <v>37</v>
      </c>
      <c r="C7" t="s">
        <v>46</v>
      </c>
      <c r="E7">
        <v>2007</v>
      </c>
      <c r="F7" s="5">
        <f>EconomicRates!C47</f>
        <v>3.5571999999999999E-2</v>
      </c>
      <c r="G7" s="5">
        <f>EconomicRates!D47</f>
        <v>7.0000000000000007E-2</v>
      </c>
      <c r="H7" s="5">
        <f t="shared" si="10"/>
        <v>0.12000000000000001</v>
      </c>
      <c r="I7" s="5">
        <f t="shared" si="11"/>
        <v>1.1200000000000001</v>
      </c>
      <c r="J7">
        <f t="shared" si="12"/>
        <v>0.89285714285714279</v>
      </c>
      <c r="K7">
        <f t="shared" si="20"/>
        <v>0.63551807840483121</v>
      </c>
      <c r="L7" s="2">
        <v>4</v>
      </c>
      <c r="M7" s="6">
        <v>4.3350000000000003E-3</v>
      </c>
      <c r="Q7" s="4">
        <f t="shared" si="21"/>
        <v>12.5</v>
      </c>
      <c r="R7">
        <f t="shared" si="0"/>
        <v>1000000</v>
      </c>
      <c r="S7">
        <f t="shared" si="1"/>
        <v>8882.2776050973607</v>
      </c>
      <c r="U7">
        <f t="shared" si="13"/>
        <v>4.3350000000000003E-3</v>
      </c>
      <c r="V7">
        <f t="shared" si="14"/>
        <v>0.01</v>
      </c>
      <c r="W7">
        <f t="shared" si="15"/>
        <v>0.95856481603080934</v>
      </c>
      <c r="X7">
        <f t="shared" si="16"/>
        <v>4.155378477493559E-3</v>
      </c>
      <c r="Y7">
        <f t="shared" si="17"/>
        <v>9.5856481603080936E-3</v>
      </c>
      <c r="Z7">
        <f t="shared" si="18"/>
        <v>0.94482378939300771</v>
      </c>
      <c r="AB7">
        <f t="shared" si="19"/>
        <v>7536.7323190566531</v>
      </c>
      <c r="AC7">
        <f t="shared" si="2"/>
        <v>8392.187185288738</v>
      </c>
      <c r="AE7">
        <f t="shared" si="3"/>
        <v>0</v>
      </c>
      <c r="AF7">
        <f t="shared" si="4"/>
        <v>0</v>
      </c>
      <c r="AG7">
        <f t="shared" si="4"/>
        <v>-11.810297367412597</v>
      </c>
      <c r="AH7">
        <f t="shared" si="5"/>
        <v>-4155.3784774935593</v>
      </c>
      <c r="AI7">
        <f t="shared" si="6"/>
        <v>-4167.1887748609715</v>
      </c>
      <c r="AJ7">
        <f t="shared" si="7"/>
        <v>-855.4548662320849</v>
      </c>
      <c r="AK7">
        <f>G7*SUM(AB7, AE7:AF7)</f>
        <v>527.57126233396582</v>
      </c>
      <c r="AL7">
        <f t="shared" si="8"/>
        <v>-4495.0723787590905</v>
      </c>
      <c r="AN7">
        <f t="shared" si="9"/>
        <v>0</v>
      </c>
      <c r="AO7">
        <f t="shared" si="9"/>
        <v>0</v>
      </c>
      <c r="AP7">
        <f t="shared" si="9"/>
        <v>-7.5056574883276905</v>
      </c>
      <c r="AQ7">
        <f t="shared" si="9"/>
        <v>-2640.8181450614998</v>
      </c>
      <c r="AR7">
        <f t="shared" si="9"/>
        <v>-2648.3238025498276</v>
      </c>
      <c r="AS7">
        <f t="shared" si="9"/>
        <v>-543.65703274987652</v>
      </c>
      <c r="AT7">
        <f t="shared" si="9"/>
        <v>335.28107486009304</v>
      </c>
      <c r="AU7">
        <f t="shared" si="9"/>
        <v>-2856.6997604396106</v>
      </c>
      <c r="AW7">
        <v>4</v>
      </c>
      <c r="AX7">
        <f>IF(Z7&gt;0, (R7*SUMPRODUCT(K7:$K$98, X7:$X$98)-K7*$AZ$3)/Z7, 0)</f>
        <v>8882.2776050973607</v>
      </c>
    </row>
    <row r="8" spans="1:52" x14ac:dyDescent="0.25">
      <c r="B8" s="2">
        <f>'S.26.04.A'!B8</f>
        <v>100</v>
      </c>
      <c r="C8" s="2">
        <f>'S.26.04.A'!C8</f>
        <v>12.5</v>
      </c>
      <c r="E8">
        <v>2008</v>
      </c>
      <c r="F8" s="5">
        <f>EconomicRates!C48</f>
        <v>3.5571999999999999E-2</v>
      </c>
      <c r="G8" s="5">
        <f>EconomicRates!D48</f>
        <v>7.0000000000000007E-2</v>
      </c>
      <c r="H8" s="5">
        <f t="shared" si="10"/>
        <v>0.12000000000000001</v>
      </c>
      <c r="I8" s="5">
        <f t="shared" si="11"/>
        <v>1.1200000000000001</v>
      </c>
      <c r="J8">
        <f t="shared" si="12"/>
        <v>0.89285714285714279</v>
      </c>
      <c r="K8">
        <f t="shared" si="20"/>
        <v>0.5674268557185993</v>
      </c>
      <c r="L8" s="2">
        <v>5</v>
      </c>
      <c r="M8" s="6">
        <v>4.522E-3</v>
      </c>
      <c r="Q8" s="4">
        <f t="shared" si="21"/>
        <v>12.5</v>
      </c>
      <c r="R8">
        <f t="shared" si="0"/>
        <v>1000000</v>
      </c>
      <c r="S8">
        <f t="shared" si="1"/>
        <v>9760.7463495085431</v>
      </c>
      <c r="U8">
        <f t="shared" si="13"/>
        <v>4.522E-3</v>
      </c>
      <c r="V8">
        <f t="shared" si="14"/>
        <v>0.01</v>
      </c>
      <c r="W8">
        <f t="shared" si="15"/>
        <v>0.94482378939300771</v>
      </c>
      <c r="X8">
        <f t="shared" si="16"/>
        <v>4.2724931756351805E-3</v>
      </c>
      <c r="Y8">
        <f t="shared" si="17"/>
        <v>9.4482378939300775E-3</v>
      </c>
      <c r="Z8">
        <f t="shared" si="18"/>
        <v>0.93110305832344242</v>
      </c>
      <c r="AB8">
        <f t="shared" si="19"/>
        <v>8392.187185288738</v>
      </c>
      <c r="AC8">
        <f t="shared" si="2"/>
        <v>9088.2607775467804</v>
      </c>
      <c r="AE8">
        <f t="shared" si="3"/>
        <v>0</v>
      </c>
      <c r="AF8">
        <f t="shared" si="4"/>
        <v>0</v>
      </c>
      <c r="AG8">
        <f t="shared" si="4"/>
        <v>-11.63878822904303</v>
      </c>
      <c r="AH8">
        <f t="shared" si="5"/>
        <v>-4272.4931756351807</v>
      </c>
      <c r="AI8">
        <f t="shared" si="6"/>
        <v>-4284.1319638642235</v>
      </c>
      <c r="AJ8">
        <f t="shared" si="7"/>
        <v>-696.07359225804248</v>
      </c>
      <c r="AK8">
        <f t="shared" ref="AK8:AK69" si="22">G8*SUM(AB8:AB8, AE8:AF8)</f>
        <v>587.45310297021172</v>
      </c>
      <c r="AL8">
        <f t="shared" si="8"/>
        <v>-4392.7524531520539</v>
      </c>
      <c r="AN8">
        <f t="shared" si="9"/>
        <v>0</v>
      </c>
      <c r="AO8">
        <f t="shared" si="9"/>
        <v>0</v>
      </c>
      <c r="AP8">
        <f t="shared" si="9"/>
        <v>-6.6041610091805314</v>
      </c>
      <c r="AQ8">
        <f t="shared" si="9"/>
        <v>-2424.3273687298438</v>
      </c>
      <c r="AR8">
        <f t="shared" si="9"/>
        <v>-2430.9315297390244</v>
      </c>
      <c r="AS8">
        <f t="shared" si="9"/>
        <v>-394.97084980373137</v>
      </c>
      <c r="AT8">
        <f t="shared" si="9"/>
        <v>333.33666710052177</v>
      </c>
      <c r="AU8">
        <f t="shared" si="9"/>
        <v>-2492.5657124422337</v>
      </c>
      <c r="AW8">
        <v>5</v>
      </c>
      <c r="AX8">
        <f>IF(Z8&gt;0, (R8*SUMPRODUCT(K8:$K$98, X8:$X$98)-K8*$AZ$3)/Z8, 0)</f>
        <v>9760.7463495085431</v>
      </c>
    </row>
    <row r="9" spans="1:52" x14ac:dyDescent="0.25">
      <c r="A9" t="s">
        <v>39</v>
      </c>
      <c r="C9" s="2">
        <f>'S.26.04.A'!C9</f>
        <v>0.05</v>
      </c>
      <c r="E9">
        <v>2009</v>
      </c>
      <c r="F9" s="5">
        <f>EconomicRates!C49</f>
        <v>3.5571999999999999E-2</v>
      </c>
      <c r="G9" s="5">
        <f>EconomicRates!D49</f>
        <v>7.0000000000000007E-2</v>
      </c>
      <c r="H9" s="5">
        <f t="shared" si="10"/>
        <v>0.12000000000000001</v>
      </c>
      <c r="I9" s="5">
        <f t="shared" si="11"/>
        <v>1.1200000000000001</v>
      </c>
      <c r="J9">
        <f t="shared" si="12"/>
        <v>0.89285714285714279</v>
      </c>
      <c r="K9">
        <f t="shared" si="20"/>
        <v>0.50663112117732079</v>
      </c>
      <c r="L9" s="2">
        <v>6</v>
      </c>
      <c r="M9" s="6">
        <v>4.7470000000000004E-3</v>
      </c>
      <c r="Q9" s="4">
        <f t="shared" si="21"/>
        <v>12.5</v>
      </c>
      <c r="R9">
        <f t="shared" si="0"/>
        <v>1000000</v>
      </c>
      <c r="S9">
        <f t="shared" si="1"/>
        <v>10511.875416375187</v>
      </c>
      <c r="U9">
        <f t="shared" si="13"/>
        <v>4.7470000000000004E-3</v>
      </c>
      <c r="V9">
        <f t="shared" si="14"/>
        <v>0.01</v>
      </c>
      <c r="W9">
        <f t="shared" si="15"/>
        <v>0.93110305832344242</v>
      </c>
      <c r="X9">
        <f t="shared" si="16"/>
        <v>4.4199462178613818E-3</v>
      </c>
      <c r="Y9">
        <f t="shared" si="17"/>
        <v>9.311030583234424E-3</v>
      </c>
      <c r="Z9">
        <f t="shared" si="18"/>
        <v>0.91737208152234662</v>
      </c>
      <c r="AB9">
        <f t="shared" si="19"/>
        <v>9088.2607775467804</v>
      </c>
      <c r="AC9">
        <f t="shared" si="2"/>
        <v>9643.301031423689</v>
      </c>
      <c r="AE9">
        <f t="shared" si="3"/>
        <v>0</v>
      </c>
      <c r="AF9">
        <f t="shared" si="4"/>
        <v>0</v>
      </c>
      <c r="AG9">
        <f t="shared" si="4"/>
        <v>-11.467151019029332</v>
      </c>
      <c r="AH9">
        <f t="shared" si="5"/>
        <v>-4419.9462178613821</v>
      </c>
      <c r="AI9">
        <f t="shared" si="6"/>
        <v>-4431.4133688804113</v>
      </c>
      <c r="AJ9">
        <f t="shared" si="7"/>
        <v>-555.04025387690854</v>
      </c>
      <c r="AK9">
        <f t="shared" si="22"/>
        <v>636.17825442827473</v>
      </c>
      <c r="AL9">
        <f t="shared" si="8"/>
        <v>-4350.2753683290448</v>
      </c>
      <c r="AN9">
        <f t="shared" si="9"/>
        <v>0</v>
      </c>
      <c r="AO9">
        <f t="shared" si="9"/>
        <v>0</v>
      </c>
      <c r="AP9">
        <f t="shared" si="9"/>
        <v>-5.8096155774804874</v>
      </c>
      <c r="AQ9">
        <f t="shared" si="9"/>
        <v>-2239.2823078985707</v>
      </c>
      <c r="AR9">
        <f t="shared" si="9"/>
        <v>-2245.0919234760509</v>
      </c>
      <c r="AS9">
        <f t="shared" si="9"/>
        <v>-281.20066612020292</v>
      </c>
      <c r="AT9">
        <f t="shared" si="9"/>
        <v>322.30770230962764</v>
      </c>
      <c r="AU9">
        <f t="shared" si="9"/>
        <v>-2203.984887286626</v>
      </c>
      <c r="AW9">
        <v>6</v>
      </c>
      <c r="AX9">
        <f>IF(Z9&gt;0, (R9*SUMPRODUCT(K9:$K$98, X9:$X$98)-K9*$AZ$3)/Z9, 0)</f>
        <v>10511.875416375187</v>
      </c>
    </row>
    <row r="10" spans="1:52" x14ac:dyDescent="0.25">
      <c r="A10" t="s">
        <v>19</v>
      </c>
      <c r="C10" s="2">
        <f>'S.26.04.A'!C10</f>
        <v>0.01</v>
      </c>
      <c r="E10">
        <v>2010</v>
      </c>
      <c r="F10" s="5">
        <f>EconomicRates!C50</f>
        <v>3.5571999999999999E-2</v>
      </c>
      <c r="G10" s="5">
        <f>EconomicRates!D50</f>
        <v>7.0000000000000007E-2</v>
      </c>
      <c r="H10" s="5">
        <f t="shared" si="10"/>
        <v>0.12000000000000001</v>
      </c>
      <c r="I10" s="5">
        <f t="shared" si="11"/>
        <v>1.1200000000000001</v>
      </c>
      <c r="J10">
        <f t="shared" si="12"/>
        <v>0.89285714285714279</v>
      </c>
      <c r="K10">
        <f t="shared" si="20"/>
        <v>0.45234921533689354</v>
      </c>
      <c r="L10" s="2">
        <v>7</v>
      </c>
      <c r="M10" s="6">
        <v>4.9870000000000001E-3</v>
      </c>
      <c r="Q10" s="4">
        <f t="shared" si="21"/>
        <v>12.5</v>
      </c>
      <c r="R10">
        <f t="shared" si="0"/>
        <v>1000000</v>
      </c>
      <c r="S10">
        <f t="shared" si="1"/>
        <v>11137.569141601451</v>
      </c>
      <c r="U10">
        <f t="shared" si="13"/>
        <v>4.9870000000000001E-3</v>
      </c>
      <c r="V10">
        <f t="shared" si="14"/>
        <v>0.01</v>
      </c>
      <c r="W10">
        <f t="shared" si="15"/>
        <v>0.91737208152234662</v>
      </c>
      <c r="X10">
        <f t="shared" si="16"/>
        <v>4.5749345705519426E-3</v>
      </c>
      <c r="Y10">
        <f t="shared" si="17"/>
        <v>9.1737208152234666E-3</v>
      </c>
      <c r="Z10">
        <f t="shared" si="18"/>
        <v>0.90362342613657121</v>
      </c>
      <c r="AB10">
        <f t="shared" si="19"/>
        <v>9643.301031423689</v>
      </c>
      <c r="AC10">
        <f t="shared" si="2"/>
        <v>10064.168386566853</v>
      </c>
      <c r="AE10">
        <f t="shared" si="3"/>
        <v>0</v>
      </c>
      <c r="AF10">
        <f t="shared" si="4"/>
        <v>0</v>
      </c>
      <c r="AG10">
        <f t="shared" si="4"/>
        <v>-11.29529282670714</v>
      </c>
      <c r="AH10">
        <f t="shared" si="5"/>
        <v>-4574.9345705519427</v>
      </c>
      <c r="AI10">
        <f t="shared" si="6"/>
        <v>-4586.2298633786495</v>
      </c>
      <c r="AJ10">
        <f t="shared" si="7"/>
        <v>-420.86735514316388</v>
      </c>
      <c r="AK10">
        <f t="shared" si="22"/>
        <v>675.0310721996583</v>
      </c>
      <c r="AL10">
        <f t="shared" si="8"/>
        <v>-4332.066146322155</v>
      </c>
      <c r="AN10">
        <f t="shared" si="9"/>
        <v>0</v>
      </c>
      <c r="AO10">
        <f t="shared" si="9"/>
        <v>0</v>
      </c>
      <c r="AP10">
        <f t="shared" si="9"/>
        <v>-5.109416847161417</v>
      </c>
      <c r="AQ10">
        <f t="shared" si="9"/>
        <v>-2069.4680632067993</v>
      </c>
      <c r="AR10">
        <f t="shared" si="9"/>
        <v>-2074.5774800539607</v>
      </c>
      <c r="AS10">
        <f t="shared" si="9"/>
        <v>-190.37901785992389</v>
      </c>
      <c r="AT10">
        <f t="shared" si="9"/>
        <v>305.34977583753738</v>
      </c>
      <c r="AU10">
        <f t="shared" si="9"/>
        <v>-1959.6067220763471</v>
      </c>
      <c r="AW10">
        <v>7</v>
      </c>
      <c r="AX10">
        <f>IF(Z10&gt;0, (R10*SUMPRODUCT(K10:$K$98, X10:$X$98)-K10*$AZ$3)/Z10, 0)</f>
        <v>11137.569141601451</v>
      </c>
    </row>
    <row r="11" spans="1:52" x14ac:dyDescent="0.25">
      <c r="A11" t="s">
        <v>33</v>
      </c>
      <c r="C11" s="12">
        <f>AU71</f>
        <v>20937.996644495313</v>
      </c>
      <c r="E11">
        <v>2011</v>
      </c>
      <c r="F11" s="5">
        <f>EconomicRates!C51</f>
        <v>3.5571999999999999E-2</v>
      </c>
      <c r="G11" s="5">
        <f>EconomicRates!D51</f>
        <v>7.0000000000000007E-2</v>
      </c>
      <c r="H11" s="5">
        <f t="shared" si="10"/>
        <v>0.12000000000000001</v>
      </c>
      <c r="I11" s="5">
        <f t="shared" si="11"/>
        <v>1.1200000000000001</v>
      </c>
      <c r="J11">
        <f t="shared" si="12"/>
        <v>0.89285714285714279</v>
      </c>
      <c r="K11">
        <f t="shared" si="20"/>
        <v>0.40388322797936921</v>
      </c>
      <c r="L11" s="2">
        <v>8</v>
      </c>
      <c r="M11" s="6">
        <v>5.2249999999999996E-3</v>
      </c>
      <c r="Q11" s="4">
        <f t="shared" si="21"/>
        <v>12.5</v>
      </c>
      <c r="R11">
        <f t="shared" si="0"/>
        <v>1000000</v>
      </c>
      <c r="S11">
        <f t="shared" si="1"/>
        <v>11653.256506025898</v>
      </c>
      <c r="U11">
        <f t="shared" si="13"/>
        <v>5.2249999999999996E-3</v>
      </c>
      <c r="V11">
        <f t="shared" si="14"/>
        <v>0.01</v>
      </c>
      <c r="W11">
        <f t="shared" si="15"/>
        <v>0.90362342613657121</v>
      </c>
      <c r="X11">
        <f t="shared" si="16"/>
        <v>4.7214324015635838E-3</v>
      </c>
      <c r="Y11">
        <f t="shared" si="17"/>
        <v>9.0362342613657127E-3</v>
      </c>
      <c r="Z11">
        <f t="shared" si="18"/>
        <v>0.88986575947364199</v>
      </c>
      <c r="AB11">
        <f t="shared" si="19"/>
        <v>10064.168386566853</v>
      </c>
      <c r="AC11">
        <f t="shared" si="2"/>
        <v>10369.833951075896</v>
      </c>
      <c r="AE11">
        <f t="shared" si="3"/>
        <v>0</v>
      </c>
      <c r="AF11">
        <f t="shared" si="4"/>
        <v>0</v>
      </c>
      <c r="AG11">
        <f t="shared" si="4"/>
        <v>-11.123321993420525</v>
      </c>
      <c r="AH11">
        <f t="shared" si="5"/>
        <v>-4721.4324015635839</v>
      </c>
      <c r="AI11">
        <f t="shared" si="6"/>
        <v>-4732.5557235570041</v>
      </c>
      <c r="AJ11">
        <f t="shared" si="7"/>
        <v>-305.66556450904318</v>
      </c>
      <c r="AK11">
        <f t="shared" si="22"/>
        <v>704.49178705967972</v>
      </c>
      <c r="AL11">
        <f t="shared" si="8"/>
        <v>-4333.7295010063672</v>
      </c>
      <c r="AN11">
        <f t="shared" si="9"/>
        <v>0</v>
      </c>
      <c r="AO11">
        <f t="shared" si="9"/>
        <v>0</v>
      </c>
      <c r="AP11">
        <f t="shared" si="9"/>
        <v>-4.4925231925565932</v>
      </c>
      <c r="AQ11">
        <f t="shared" si="9"/>
        <v>-1906.9073590298856</v>
      </c>
      <c r="AR11">
        <f t="shared" si="9"/>
        <v>-1911.3998822224421</v>
      </c>
      <c r="AS11">
        <f t="shared" si="9"/>
        <v>-123.45319487604847</v>
      </c>
      <c r="AT11">
        <f t="shared" si="9"/>
        <v>284.53241704261785</v>
      </c>
      <c r="AU11">
        <f t="shared" si="9"/>
        <v>-1750.3206600558726</v>
      </c>
      <c r="AW11">
        <v>8</v>
      </c>
      <c r="AX11">
        <f>IF(Z11&gt;0, (R11*SUMPRODUCT(K11:$K$98, X11:$X$98)-K11*$AZ$3)/Z11, 0)</f>
        <v>11653.256506025898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f>EconomicRates!C52</f>
        <v>3.5571999999999999E-2</v>
      </c>
      <c r="G12" s="5">
        <f>EconomicRates!D52</f>
        <v>7.0000000000000007E-2</v>
      </c>
      <c r="H12" s="5">
        <f t="shared" si="10"/>
        <v>0.12000000000000001</v>
      </c>
      <c r="I12" s="5">
        <f t="shared" si="11"/>
        <v>1.1200000000000001</v>
      </c>
      <c r="J12">
        <f t="shared" si="12"/>
        <v>0.89285714285714279</v>
      </c>
      <c r="K12">
        <f t="shared" si="20"/>
        <v>0.36061002498157962</v>
      </c>
      <c r="L12" s="2">
        <v>9</v>
      </c>
      <c r="M12" s="6">
        <v>5.4879999999999998E-3</v>
      </c>
      <c r="Q12" s="4">
        <f t="shared" si="21"/>
        <v>12.5</v>
      </c>
      <c r="R12">
        <f t="shared" si="0"/>
        <v>1000000</v>
      </c>
      <c r="S12">
        <f t="shared" si="1"/>
        <v>12080.562403245345</v>
      </c>
      <c r="U12">
        <f t="shared" si="13"/>
        <v>5.4879999999999998E-3</v>
      </c>
      <c r="V12">
        <f t="shared" si="14"/>
        <v>0.01</v>
      </c>
      <c r="W12">
        <f t="shared" si="15"/>
        <v>0.88986575947364199</v>
      </c>
      <c r="X12">
        <f t="shared" si="16"/>
        <v>4.8835832879913473E-3</v>
      </c>
      <c r="Y12">
        <f t="shared" si="17"/>
        <v>8.8986575947364206E-3</v>
      </c>
      <c r="Z12">
        <f t="shared" si="18"/>
        <v>0.87608351859091427</v>
      </c>
      <c r="AB12">
        <f t="shared" si="19"/>
        <v>10369.833951075896</v>
      </c>
      <c r="AC12">
        <f t="shared" si="2"/>
        <v>10583.581616792293</v>
      </c>
      <c r="AE12">
        <f t="shared" si="3"/>
        <v>0</v>
      </c>
      <c r="AF12">
        <f t="shared" si="4"/>
        <v>0</v>
      </c>
      <c r="AG12">
        <f t="shared" si="4"/>
        <v>-10.951043982386429</v>
      </c>
      <c r="AH12">
        <f t="shared" si="5"/>
        <v>-4883.5832879913469</v>
      </c>
      <c r="AI12">
        <f t="shared" si="6"/>
        <v>-4894.5343319737331</v>
      </c>
      <c r="AJ12">
        <f t="shared" si="7"/>
        <v>-213.74766571639702</v>
      </c>
      <c r="AK12">
        <f t="shared" si="22"/>
        <v>725.8883765753128</v>
      </c>
      <c r="AL12">
        <f t="shared" si="8"/>
        <v>-4382.3936211148175</v>
      </c>
      <c r="AN12">
        <f t="shared" si="9"/>
        <v>0</v>
      </c>
      <c r="AO12">
        <f t="shared" si="9"/>
        <v>0</v>
      </c>
      <c r="AP12">
        <f t="shared" si="9"/>
        <v>-3.949056244062747</v>
      </c>
      <c r="AQ12">
        <f t="shared" si="9"/>
        <v>-1761.0690914821844</v>
      </c>
      <c r="AR12">
        <f t="shared" si="9"/>
        <v>-1765.018147726247</v>
      </c>
      <c r="AS12">
        <f t="shared" si="9"/>
        <v>-77.079551073744256</v>
      </c>
      <c r="AT12">
        <f t="shared" si="9"/>
        <v>261.76262561066181</v>
      </c>
      <c r="AU12">
        <f t="shared" si="9"/>
        <v>-1580.3350731893295</v>
      </c>
      <c r="AW12">
        <v>9</v>
      </c>
      <c r="AX12">
        <f>IF(Z12&gt;0, (R12*SUMPRODUCT(K12:$K$98, X12:$X$98)-K12*$AZ$3)/Z12, 0)</f>
        <v>12080.562403245345</v>
      </c>
    </row>
    <row r="13" spans="1:52" x14ac:dyDescent="0.25">
      <c r="E13">
        <v>2013</v>
      </c>
      <c r="F13" s="5">
        <f>EconomicRates!C53</f>
        <v>3.5571999999999999E-2</v>
      </c>
      <c r="G13" s="5">
        <f>EconomicRates!D53</f>
        <v>7.0000000000000007E-2</v>
      </c>
      <c r="H13" s="5">
        <f t="shared" si="10"/>
        <v>0.12000000000000001</v>
      </c>
      <c r="I13" s="5">
        <f t="shared" si="11"/>
        <v>1.1200000000000001</v>
      </c>
      <c r="J13">
        <f t="shared" si="12"/>
        <v>0.89285714285714279</v>
      </c>
      <c r="K13">
        <f t="shared" si="20"/>
        <v>0.32197323659069604</v>
      </c>
      <c r="L13" s="2">
        <v>10</v>
      </c>
      <c r="M13" s="6">
        <v>5.7670000000000004E-3</v>
      </c>
      <c r="Q13" s="4">
        <f t="shared" si="21"/>
        <v>12.5</v>
      </c>
      <c r="R13">
        <f t="shared" si="0"/>
        <v>1000000</v>
      </c>
      <c r="S13">
        <f t="shared" si="1"/>
        <v>12427.604650746604</v>
      </c>
      <c r="U13">
        <f t="shared" si="13"/>
        <v>5.7670000000000004E-3</v>
      </c>
      <c r="V13">
        <f t="shared" si="14"/>
        <v>0.01</v>
      </c>
      <c r="W13">
        <f t="shared" si="15"/>
        <v>0.87608351859091427</v>
      </c>
      <c r="X13">
        <f t="shared" si="16"/>
        <v>5.0523736517138033E-3</v>
      </c>
      <c r="Y13">
        <f t="shared" si="17"/>
        <v>8.7608351859091421E-3</v>
      </c>
      <c r="Z13">
        <f t="shared" si="18"/>
        <v>0.86227030975329133</v>
      </c>
      <c r="AB13">
        <f t="shared" si="19"/>
        <v>10583.581616792293</v>
      </c>
      <c r="AC13">
        <f t="shared" si="2"/>
        <v>10715.954511690717</v>
      </c>
      <c r="AE13">
        <f t="shared" si="3"/>
        <v>0</v>
      </c>
      <c r="AF13">
        <f t="shared" si="4"/>
        <v>0</v>
      </c>
      <c r="AG13">
        <f t="shared" si="4"/>
        <v>-10.778378871916141</v>
      </c>
      <c r="AH13">
        <f t="shared" si="5"/>
        <v>-5052.3736517138032</v>
      </c>
      <c r="AI13">
        <f t="shared" si="6"/>
        <v>-5063.1520305857193</v>
      </c>
      <c r="AJ13">
        <f t="shared" si="7"/>
        <v>-132.37289489842442</v>
      </c>
      <c r="AK13">
        <f t="shared" si="22"/>
        <v>740.85071317546056</v>
      </c>
      <c r="AL13">
        <f t="shared" si="8"/>
        <v>-4454.6742123086833</v>
      </c>
      <c r="AN13">
        <f t="shared" si="9"/>
        <v>0</v>
      </c>
      <c r="AO13">
        <f t="shared" si="9"/>
        <v>0</v>
      </c>
      <c r="AP13">
        <f t="shared" si="9"/>
        <v>-3.4703495305916152</v>
      </c>
      <c r="AQ13">
        <f t="shared" si="9"/>
        <v>-1626.7290971078473</v>
      </c>
      <c r="AR13">
        <f t="shared" si="9"/>
        <v>-1630.199446638439</v>
      </c>
      <c r="AS13">
        <f t="shared" si="9"/>
        <v>-42.620529407325748</v>
      </c>
      <c r="AT13">
        <f t="shared" si="9"/>
        <v>238.53410195162846</v>
      </c>
      <c r="AU13">
        <f t="shared" si="9"/>
        <v>-1434.2858740941363</v>
      </c>
      <c r="AW13">
        <v>10</v>
      </c>
      <c r="AX13">
        <f>IF(Z13&gt;0, (R13*SUMPRODUCT(K13:$K$98, X13:$X$98)-K13*$AZ$3)/Z13, 0)</f>
        <v>12427.604650746604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10"/>
        <v>0.12000000000000001</v>
      </c>
      <c r="I14" s="5">
        <f t="shared" si="11"/>
        <v>1.1200000000000001</v>
      </c>
      <c r="J14">
        <f t="shared" si="12"/>
        <v>0.89285714285714279</v>
      </c>
      <c r="K14">
        <f t="shared" si="20"/>
        <v>0.28747610409883573</v>
      </c>
      <c r="L14" s="2">
        <v>11</v>
      </c>
      <c r="M14" s="6">
        <v>6.0780000000000001E-3</v>
      </c>
      <c r="Q14" s="4">
        <f t="shared" si="21"/>
        <v>12.5</v>
      </c>
      <c r="R14">
        <f t="shared" si="0"/>
        <v>1000000</v>
      </c>
      <c r="S14">
        <f t="shared" si="1"/>
        <v>12705.932502168964</v>
      </c>
      <c r="U14">
        <f t="shared" si="13"/>
        <v>6.0780000000000001E-3</v>
      </c>
      <c r="V14">
        <f t="shared" si="14"/>
        <v>0.01</v>
      </c>
      <c r="W14">
        <f t="shared" si="15"/>
        <v>0.86227030975329133</v>
      </c>
      <c r="X14">
        <f t="shared" si="16"/>
        <v>5.2408789426805049E-3</v>
      </c>
      <c r="Y14">
        <f t="shared" si="17"/>
        <v>8.622703097532913E-3</v>
      </c>
      <c r="Z14">
        <f t="shared" si="18"/>
        <v>0.8484067277130779</v>
      </c>
      <c r="AB14">
        <f t="shared" si="19"/>
        <v>10715.954511690717</v>
      </c>
      <c r="AC14">
        <f t="shared" si="2"/>
        <v>10779.798616708411</v>
      </c>
      <c r="AE14">
        <f t="shared" si="3"/>
        <v>0</v>
      </c>
      <c r="AF14">
        <f t="shared" si="4"/>
        <v>0</v>
      </c>
      <c r="AG14">
        <f t="shared" si="4"/>
        <v>-10.605084096413474</v>
      </c>
      <c r="AH14">
        <f t="shared" si="5"/>
        <v>-5240.8789426805051</v>
      </c>
      <c r="AI14">
        <f t="shared" si="6"/>
        <v>-5251.4840267769187</v>
      </c>
      <c r="AJ14">
        <f t="shared" si="7"/>
        <v>-63.844105017693437</v>
      </c>
      <c r="AK14">
        <f t="shared" si="22"/>
        <v>750.11681581835035</v>
      </c>
      <c r="AL14">
        <f t="shared" si="8"/>
        <v>-4565.2113159762621</v>
      </c>
      <c r="AN14">
        <f t="shared" si="9"/>
        <v>0</v>
      </c>
      <c r="AO14">
        <f t="shared" si="9"/>
        <v>0</v>
      </c>
      <c r="AP14">
        <f t="shared" si="9"/>
        <v>-3.0487082596774671</v>
      </c>
      <c r="AQ14">
        <f t="shared" si="9"/>
        <v>-1506.6274604954169</v>
      </c>
      <c r="AR14">
        <f t="shared" si="9"/>
        <v>-1509.6761687550945</v>
      </c>
      <c r="AS14">
        <f t="shared" si="9"/>
        <v>-18.35365458016344</v>
      </c>
      <c r="AT14">
        <f t="shared" si="9"/>
        <v>215.64065983048326</v>
      </c>
      <c r="AU14">
        <f t="shared" si="9"/>
        <v>-1312.3891635047748</v>
      </c>
      <c r="AW14">
        <v>11</v>
      </c>
      <c r="AX14">
        <f>IF(Z14&gt;0, (R14*SUMPRODUCT(K14:$K$98, X14:$X$98)-K14*$AZ$3)/Z14, 0)</f>
        <v>12705.932502168964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10"/>
        <v>0.12000000000000001</v>
      </c>
      <c r="I15" s="5">
        <f t="shared" si="11"/>
        <v>1.1200000000000001</v>
      </c>
      <c r="J15">
        <f t="shared" si="12"/>
        <v>0.89285714285714279</v>
      </c>
      <c r="K15">
        <f t="shared" si="20"/>
        <v>0.25667509294538904</v>
      </c>
      <c r="L15" s="2">
        <v>12</v>
      </c>
      <c r="M15" s="6">
        <v>6.4359999999999999E-3</v>
      </c>
      <c r="Q15" s="4">
        <f t="shared" si="21"/>
        <v>12.5</v>
      </c>
      <c r="R15">
        <f t="shared" si="0"/>
        <v>1000000</v>
      </c>
      <c r="S15">
        <f t="shared" si="1"/>
        <v>12921.627885208914</v>
      </c>
      <c r="U15">
        <f t="shared" si="13"/>
        <v>6.4359999999999999E-3</v>
      </c>
      <c r="V15">
        <f t="shared" si="14"/>
        <v>0.01</v>
      </c>
      <c r="W15">
        <f t="shared" si="15"/>
        <v>0.8484067277130779</v>
      </c>
      <c r="X15">
        <f t="shared" si="16"/>
        <v>5.460345699561369E-3</v>
      </c>
      <c r="Y15">
        <f t="shared" si="17"/>
        <v>8.4840672771307798E-3</v>
      </c>
      <c r="Z15">
        <f t="shared" si="18"/>
        <v>0.83446231473638577</v>
      </c>
      <c r="AB15">
        <f t="shared" si="19"/>
        <v>10779.798616708411</v>
      </c>
      <c r="AC15">
        <f t="shared" si="2"/>
        <v>10782.61151525366</v>
      </c>
      <c r="AE15">
        <f t="shared" si="3"/>
        <v>0</v>
      </c>
      <c r="AF15">
        <f t="shared" si="4"/>
        <v>0</v>
      </c>
      <c r="AG15">
        <f t="shared" si="4"/>
        <v>-10.430778934204822</v>
      </c>
      <c r="AH15">
        <f t="shared" si="5"/>
        <v>-5460.3456995613687</v>
      </c>
      <c r="AI15">
        <f t="shared" si="6"/>
        <v>-5470.7764784955734</v>
      </c>
      <c r="AJ15">
        <f t="shared" si="7"/>
        <v>-2.8128985452494817</v>
      </c>
      <c r="AK15">
        <f t="shared" si="22"/>
        <v>754.58590316958885</v>
      </c>
      <c r="AL15">
        <f t="shared" si="8"/>
        <v>-4719.0034738712338</v>
      </c>
      <c r="AN15">
        <f t="shared" si="9"/>
        <v>0</v>
      </c>
      <c r="AO15">
        <f t="shared" si="9"/>
        <v>0</v>
      </c>
      <c r="AP15">
        <f t="shared" si="9"/>
        <v>-2.6773211524298288</v>
      </c>
      <c r="AQ15">
        <f t="shared" si="9"/>
        <v>-1401.5347399488696</v>
      </c>
      <c r="AR15">
        <f t="shared" si="9"/>
        <v>-1404.2120611012995</v>
      </c>
      <c r="AS15">
        <f t="shared" si="9"/>
        <v>-0.72200099554786035</v>
      </c>
      <c r="AT15">
        <f t="shared" si="9"/>
        <v>193.68340683133454</v>
      </c>
      <c r="AU15">
        <f t="shared" si="9"/>
        <v>-1211.2506552655127</v>
      </c>
      <c r="AW15">
        <v>12</v>
      </c>
      <c r="AX15">
        <f>IF(Z15&gt;0, (R15*SUMPRODUCT(K15:$K$98, X15:$X$98)-K15*$AZ$3)/Z15, 0)</f>
        <v>12921.627885208914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10"/>
        <v>0.12000000000000001</v>
      </c>
      <c r="I16" s="5">
        <f t="shared" si="11"/>
        <v>1.1200000000000001</v>
      </c>
      <c r="J16">
        <f t="shared" si="12"/>
        <v>0.89285714285714279</v>
      </c>
      <c r="K16">
        <f t="shared" si="20"/>
        <v>0.22917419012981163</v>
      </c>
      <c r="L16" s="2">
        <v>13</v>
      </c>
      <c r="M16" s="6">
        <v>6.8199999999999997E-3</v>
      </c>
      <c r="Q16" s="4">
        <f t="shared" si="21"/>
        <v>12.5</v>
      </c>
      <c r="R16">
        <f t="shared" si="0"/>
        <v>1000000</v>
      </c>
      <c r="S16">
        <f t="shared" si="1"/>
        <v>13077.087719048617</v>
      </c>
      <c r="U16">
        <f t="shared" si="13"/>
        <v>6.8199999999999997E-3</v>
      </c>
      <c r="V16">
        <f t="shared" si="14"/>
        <v>0.01</v>
      </c>
      <c r="W16">
        <f t="shared" si="15"/>
        <v>0.83446231473638577</v>
      </c>
      <c r="X16">
        <f t="shared" si="16"/>
        <v>5.6910329865021503E-3</v>
      </c>
      <c r="Y16">
        <f t="shared" si="17"/>
        <v>8.3446231473638579E-3</v>
      </c>
      <c r="Z16">
        <f t="shared" si="18"/>
        <v>0.82042665860251973</v>
      </c>
      <c r="AB16">
        <f t="shared" si="19"/>
        <v>10782.61151525366</v>
      </c>
      <c r="AC16">
        <f t="shared" si="2"/>
        <v>10728.791381591103</v>
      </c>
      <c r="AE16">
        <f t="shared" si="3"/>
        <v>0</v>
      </c>
      <c r="AF16">
        <f t="shared" si="4"/>
        <v>0</v>
      </c>
      <c r="AG16">
        <f t="shared" si="4"/>
        <v>-10.255333232531497</v>
      </c>
      <c r="AH16">
        <f t="shared" si="5"/>
        <v>-5691.0329865021504</v>
      </c>
      <c r="AI16">
        <f t="shared" si="6"/>
        <v>-5701.2883197346819</v>
      </c>
      <c r="AJ16">
        <f t="shared" si="7"/>
        <v>53.820133662557055</v>
      </c>
      <c r="AK16">
        <f t="shared" si="22"/>
        <v>754.78280606775627</v>
      </c>
      <c r="AL16">
        <f t="shared" si="8"/>
        <v>-4892.6853800043682</v>
      </c>
      <c r="AN16">
        <f t="shared" si="9"/>
        <v>0</v>
      </c>
      <c r="AO16">
        <f t="shared" si="9"/>
        <v>0</v>
      </c>
      <c r="AP16">
        <f t="shared" si="9"/>
        <v>-2.350257688076749</v>
      </c>
      <c r="AQ16">
        <f t="shared" si="9"/>
        <v>-1304.2378756836736</v>
      </c>
      <c r="AR16">
        <f t="shared" si="9"/>
        <v>-1306.5881333717502</v>
      </c>
      <c r="AS16">
        <f t="shared" si="9"/>
        <v>12.334185544794726</v>
      </c>
      <c r="AT16">
        <f t="shared" si="9"/>
        <v>172.97673830448471</v>
      </c>
      <c r="AU16">
        <f t="shared" si="9"/>
        <v>-1121.2772095224707</v>
      </c>
      <c r="AW16">
        <v>13</v>
      </c>
      <c r="AX16">
        <f>IF(Z16&gt;0, (R16*SUMPRODUCT(K16:$K$98, X16:$X$98)-K16*$AZ$3)/Z16, 0)</f>
        <v>13077.087719048617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10"/>
        <v>0.12000000000000001</v>
      </c>
      <c r="I17" s="5">
        <f t="shared" si="11"/>
        <v>1.1200000000000001</v>
      </c>
      <c r="J17">
        <f t="shared" si="12"/>
        <v>0.89285714285714279</v>
      </c>
      <c r="K17">
        <f t="shared" si="20"/>
        <v>0.20461981261590323</v>
      </c>
      <c r="L17" s="2">
        <v>14</v>
      </c>
      <c r="M17" s="6">
        <v>7.2269999999999999E-3</v>
      </c>
      <c r="Q17" s="4">
        <f t="shared" si="21"/>
        <v>12.5</v>
      </c>
      <c r="R17">
        <f t="shared" si="0"/>
        <v>1000000</v>
      </c>
      <c r="S17">
        <f t="shared" si="1"/>
        <v>13181.14866049627</v>
      </c>
      <c r="U17">
        <f t="shared" si="13"/>
        <v>7.2269999999999999E-3</v>
      </c>
      <c r="V17">
        <f t="shared" si="14"/>
        <v>0.01</v>
      </c>
      <c r="W17">
        <f t="shared" si="15"/>
        <v>0.82042665860251973</v>
      </c>
      <c r="X17">
        <f t="shared" si="16"/>
        <v>5.9292234617204101E-3</v>
      </c>
      <c r="Y17">
        <f t="shared" si="17"/>
        <v>8.2042665860251971E-3</v>
      </c>
      <c r="Z17">
        <f t="shared" si="18"/>
        <v>0.80629316855477406</v>
      </c>
      <c r="AB17">
        <f t="shared" si="19"/>
        <v>10728.791381591103</v>
      </c>
      <c r="AC17">
        <f t="shared" si="2"/>
        <v>10627.870118663053</v>
      </c>
      <c r="AE17">
        <f t="shared" si="3"/>
        <v>0</v>
      </c>
      <c r="AF17">
        <f t="shared" si="4"/>
        <v>0</v>
      </c>
      <c r="AG17">
        <f t="shared" si="4"/>
        <v>-10.078664606934677</v>
      </c>
      <c r="AH17">
        <f t="shared" si="5"/>
        <v>-5929.2234617204103</v>
      </c>
      <c r="AI17">
        <f t="shared" si="6"/>
        <v>-5939.3021263273449</v>
      </c>
      <c r="AJ17">
        <f t="shared" si="7"/>
        <v>100.92126292805006</v>
      </c>
      <c r="AK17">
        <f t="shared" si="22"/>
        <v>751.01539671137732</v>
      </c>
      <c r="AL17">
        <f t="shared" si="8"/>
        <v>-5087.3654666879174</v>
      </c>
      <c r="AN17">
        <f t="shared" si="9"/>
        <v>0</v>
      </c>
      <c r="AO17">
        <f t="shared" si="9"/>
        <v>0</v>
      </c>
      <c r="AP17">
        <f t="shared" si="9"/>
        <v>-2.0622944632895095</v>
      </c>
      <c r="AQ17">
        <f t="shared" si="9"/>
        <v>-1213.2365936950475</v>
      </c>
      <c r="AR17">
        <f t="shared" si="9"/>
        <v>-1215.2988881583369</v>
      </c>
      <c r="AS17">
        <f t="shared" si="9"/>
        <v>20.650489909297903</v>
      </c>
      <c r="AT17">
        <f t="shared" si="9"/>
        <v>153.67262974674026</v>
      </c>
      <c r="AU17">
        <f t="shared" si="9"/>
        <v>-1040.9757685022987</v>
      </c>
      <c r="AW17">
        <v>14</v>
      </c>
      <c r="AX17">
        <f>IF(Z17&gt;0, (R17*SUMPRODUCT(K17:$K$98, X17:$X$98)-K17*$AZ$3)/Z17, 0)</f>
        <v>13181.14866049627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10"/>
        <v>0.12000000000000001</v>
      </c>
      <c r="I18" s="5">
        <f t="shared" si="11"/>
        <v>1.1200000000000001</v>
      </c>
      <c r="J18">
        <f t="shared" si="12"/>
        <v>0.89285714285714279</v>
      </c>
      <c r="K18">
        <f t="shared" si="20"/>
        <v>0.1826962612641993</v>
      </c>
      <c r="L18" s="2">
        <v>15</v>
      </c>
      <c r="M18" s="6">
        <v>7.6860000000000001E-3</v>
      </c>
      <c r="Q18" s="4">
        <f t="shared" si="21"/>
        <v>12.5</v>
      </c>
      <c r="R18">
        <f t="shared" si="0"/>
        <v>1000000</v>
      </c>
      <c r="S18">
        <f t="shared" si="1"/>
        <v>13243.163432419238</v>
      </c>
      <c r="U18">
        <f t="shared" si="13"/>
        <v>7.6860000000000001E-3</v>
      </c>
      <c r="V18">
        <f t="shared" si="14"/>
        <v>0.01</v>
      </c>
      <c r="W18">
        <f t="shared" si="15"/>
        <v>0.80629316855477406</v>
      </c>
      <c r="X18">
        <f t="shared" si="16"/>
        <v>6.197169293511994E-3</v>
      </c>
      <c r="Y18">
        <f t="shared" si="17"/>
        <v>8.0629316855477407E-3</v>
      </c>
      <c r="Z18">
        <f t="shared" si="18"/>
        <v>0.79203306757571434</v>
      </c>
      <c r="AB18">
        <f t="shared" si="19"/>
        <v>10627.870118663053</v>
      </c>
      <c r="AC18">
        <f t="shared" si="2"/>
        <v>10489.023357785536</v>
      </c>
      <c r="AE18">
        <f t="shared" si="3"/>
        <v>0</v>
      </c>
      <c r="AF18">
        <f t="shared" si="4"/>
        <v>0</v>
      </c>
      <c r="AG18">
        <f t="shared" si="4"/>
        <v>-9.90041334469643</v>
      </c>
      <c r="AH18">
        <f t="shared" si="5"/>
        <v>-6197.1692935119936</v>
      </c>
      <c r="AI18">
        <f t="shared" si="6"/>
        <v>-6207.0697068566897</v>
      </c>
      <c r="AJ18">
        <f t="shared" si="7"/>
        <v>138.84676087751723</v>
      </c>
      <c r="AK18">
        <f t="shared" si="22"/>
        <v>743.95090830641379</v>
      </c>
      <c r="AL18">
        <f t="shared" si="8"/>
        <v>-5324.2720376727584</v>
      </c>
      <c r="AN18">
        <f t="shared" si="9"/>
        <v>0</v>
      </c>
      <c r="AO18">
        <f t="shared" si="9"/>
        <v>0</v>
      </c>
      <c r="AP18">
        <f t="shared" si="9"/>
        <v>-1.8087685030462242</v>
      </c>
      <c r="AQ18">
        <f t="shared" si="9"/>
        <v>-1132.1996603459406</v>
      </c>
      <c r="AR18">
        <f t="shared" si="9"/>
        <v>-1134.0084288489868</v>
      </c>
      <c r="AS18">
        <f t="shared" si="9"/>
        <v>25.366784100966694</v>
      </c>
      <c r="AT18">
        <f t="shared" si="9"/>
        <v>135.91704951168694</v>
      </c>
      <c r="AU18">
        <f t="shared" si="9"/>
        <v>-972.72459523633302</v>
      </c>
      <c r="AW18">
        <v>15</v>
      </c>
      <c r="AX18">
        <f>IF(Z18&gt;0, (R18*SUMPRODUCT(K18:$K$98, X18:$X$98)-K18*$AZ$3)/Z18, 0)</f>
        <v>13243.163432419238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10"/>
        <v>0.12000000000000001</v>
      </c>
      <c r="I19" s="5">
        <f t="shared" si="11"/>
        <v>1.1200000000000001</v>
      </c>
      <c r="J19">
        <f t="shared" si="12"/>
        <v>0.89285714285714279</v>
      </c>
      <c r="K19">
        <f t="shared" si="20"/>
        <v>0.16312166184303509</v>
      </c>
      <c r="L19" s="2">
        <v>16</v>
      </c>
      <c r="M19" s="6">
        <v>8.2030000000000002E-3</v>
      </c>
      <c r="Q19" s="4">
        <f t="shared" si="21"/>
        <v>12.5</v>
      </c>
      <c r="R19">
        <f t="shared" si="0"/>
        <v>1000000</v>
      </c>
      <c r="S19">
        <f t="shared" si="1"/>
        <v>13266.322260770856</v>
      </c>
      <c r="U19">
        <f t="shared" si="13"/>
        <v>8.2030000000000002E-3</v>
      </c>
      <c r="V19">
        <f t="shared" si="14"/>
        <v>0.01</v>
      </c>
      <c r="W19">
        <f t="shared" si="15"/>
        <v>0.79203306757571434</v>
      </c>
      <c r="X19">
        <f t="shared" si="16"/>
        <v>6.4970472533235849E-3</v>
      </c>
      <c r="Y19">
        <f t="shared" si="17"/>
        <v>7.9203306757571444E-3</v>
      </c>
      <c r="Z19">
        <f t="shared" si="18"/>
        <v>0.77761568964663363</v>
      </c>
      <c r="AB19">
        <f t="shared" si="19"/>
        <v>10489.023357785536</v>
      </c>
      <c r="AC19">
        <f t="shared" si="2"/>
        <v>10316.100333883816</v>
      </c>
      <c r="AE19">
        <f t="shared" si="3"/>
        <v>0</v>
      </c>
      <c r="AF19">
        <f t="shared" si="4"/>
        <v>0</v>
      </c>
      <c r="AG19">
        <f t="shared" si="4"/>
        <v>-9.720196120582921</v>
      </c>
      <c r="AH19">
        <f t="shared" si="5"/>
        <v>-6497.0472533235852</v>
      </c>
      <c r="AI19">
        <f t="shared" si="6"/>
        <v>-6506.7674494441681</v>
      </c>
      <c r="AJ19">
        <f t="shared" si="7"/>
        <v>172.92302390171972</v>
      </c>
      <c r="AK19">
        <f t="shared" si="22"/>
        <v>734.23163504498757</v>
      </c>
      <c r="AL19">
        <f t="shared" si="8"/>
        <v>-5599.612790497461</v>
      </c>
      <c r="AN19">
        <f t="shared" si="9"/>
        <v>0</v>
      </c>
      <c r="AO19">
        <f t="shared" si="9"/>
        <v>0</v>
      </c>
      <c r="AP19">
        <f t="shared" si="9"/>
        <v>-1.5855745446297087</v>
      </c>
      <c r="AQ19">
        <f t="shared" si="9"/>
        <v>-1059.8091450348697</v>
      </c>
      <c r="AR19">
        <f t="shared" si="9"/>
        <v>-1061.3947195794995</v>
      </c>
      <c r="AS19">
        <f t="shared" si="9"/>
        <v>28.207491029771397</v>
      </c>
      <c r="AT19">
        <f t="shared" si="9"/>
        <v>119.76908448626722</v>
      </c>
      <c r="AU19">
        <f t="shared" si="9"/>
        <v>-913.41814406346089</v>
      </c>
      <c r="AW19">
        <v>16</v>
      </c>
      <c r="AX19">
        <f>IF(Z19&gt;0, (R19*SUMPRODUCT(K19:$K$98, X19:$X$98)-K19*$AZ$3)/Z19, 0)</f>
        <v>13266.322260770856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10"/>
        <v>0.12000000000000001</v>
      </c>
      <c r="I20" s="5">
        <f t="shared" si="11"/>
        <v>1.1200000000000001</v>
      </c>
      <c r="J20">
        <f t="shared" si="12"/>
        <v>0.89285714285714279</v>
      </c>
      <c r="K20">
        <f t="shared" si="20"/>
        <v>0.14564434093128131</v>
      </c>
      <c r="L20" s="2">
        <v>17</v>
      </c>
      <c r="M20" s="6">
        <v>8.7950000000000007E-3</v>
      </c>
      <c r="Q20" s="4">
        <f t="shared" si="21"/>
        <v>12.5</v>
      </c>
      <c r="R20">
        <f t="shared" si="0"/>
        <v>1000000</v>
      </c>
      <c r="S20">
        <f t="shared" si="1"/>
        <v>13253.974898436252</v>
      </c>
      <c r="U20">
        <f t="shared" si="13"/>
        <v>8.7950000000000007E-3</v>
      </c>
      <c r="V20">
        <f t="shared" si="14"/>
        <v>0.01</v>
      </c>
      <c r="W20">
        <f t="shared" si="15"/>
        <v>0.77761568964663363</v>
      </c>
      <c r="X20">
        <f t="shared" si="16"/>
        <v>6.8391299904421434E-3</v>
      </c>
      <c r="Y20">
        <f t="shared" si="17"/>
        <v>7.7761568964663363E-3</v>
      </c>
      <c r="Z20">
        <f t="shared" si="18"/>
        <v>0.76300040275972514</v>
      </c>
      <c r="AB20">
        <f t="shared" si="19"/>
        <v>10316.100333883816</v>
      </c>
      <c r="AC20">
        <f t="shared" si="2"/>
        <v>10112.788185674148</v>
      </c>
      <c r="AE20">
        <f t="shared" si="3"/>
        <v>0</v>
      </c>
      <c r="AF20">
        <f t="shared" si="4"/>
        <v>0</v>
      </c>
      <c r="AG20">
        <f t="shared" si="4"/>
        <v>-9.5375050344965651</v>
      </c>
      <c r="AH20">
        <f t="shared" si="5"/>
        <v>-6839.129990442143</v>
      </c>
      <c r="AI20">
        <f t="shared" si="6"/>
        <v>-6848.6674954766395</v>
      </c>
      <c r="AJ20">
        <f t="shared" si="7"/>
        <v>203.31214820966852</v>
      </c>
      <c r="AK20">
        <f t="shared" si="22"/>
        <v>722.12702337186727</v>
      </c>
      <c r="AL20">
        <f t="shared" si="8"/>
        <v>-5923.228323895104</v>
      </c>
      <c r="AN20">
        <f t="shared" si="9"/>
        <v>0</v>
      </c>
      <c r="AO20">
        <f t="shared" si="9"/>
        <v>0</v>
      </c>
      <c r="AP20">
        <f t="shared" si="9"/>
        <v>-1.3890836348780298</v>
      </c>
      <c r="AQ20">
        <f t="shared" si="9"/>
        <v>-996.0805800013062</v>
      </c>
      <c r="AR20">
        <f t="shared" si="9"/>
        <v>-997.46966363618424</v>
      </c>
      <c r="AS20">
        <f t="shared" si="9"/>
        <v>29.611263829320158</v>
      </c>
      <c r="AT20">
        <f t="shared" si="9"/>
        <v>105.17371438766358</v>
      </c>
      <c r="AU20">
        <f t="shared" si="9"/>
        <v>-862.68468541920049</v>
      </c>
      <c r="AW20">
        <v>17</v>
      </c>
      <c r="AX20">
        <f>IF(Z20&gt;0, (R20*SUMPRODUCT(K20:$K$98, X20:$X$98)-K20*$AZ$3)/Z20, 0)</f>
        <v>13253.974898436252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10"/>
        <v>0.12000000000000001</v>
      </c>
      <c r="I21" s="5">
        <f t="shared" si="11"/>
        <v>1.1200000000000001</v>
      </c>
      <c r="J21">
        <f t="shared" si="12"/>
        <v>0.89285714285714279</v>
      </c>
      <c r="K21">
        <f t="shared" si="20"/>
        <v>0.13003959011721544</v>
      </c>
      <c r="L21" s="2">
        <v>18</v>
      </c>
      <c r="M21" s="6">
        <v>9.4780000000000003E-3</v>
      </c>
      <c r="Q21" s="4">
        <f t="shared" si="21"/>
        <v>12.5</v>
      </c>
      <c r="R21">
        <f t="shared" si="0"/>
        <v>1000000</v>
      </c>
      <c r="S21">
        <f t="shared" si="1"/>
        <v>13208.028563690334</v>
      </c>
      <c r="U21">
        <f t="shared" si="13"/>
        <v>9.4780000000000003E-3</v>
      </c>
      <c r="V21">
        <f t="shared" si="14"/>
        <v>0.01</v>
      </c>
      <c r="W21">
        <f t="shared" si="15"/>
        <v>0.76300040275972514</v>
      </c>
      <c r="X21">
        <f t="shared" si="16"/>
        <v>7.2317178173566749E-3</v>
      </c>
      <c r="Y21">
        <f t="shared" si="17"/>
        <v>7.6300040275972519E-3</v>
      </c>
      <c r="Z21">
        <f t="shared" si="18"/>
        <v>0.7481386809147712</v>
      </c>
      <c r="AB21">
        <f t="shared" si="19"/>
        <v>10112.788185674148</v>
      </c>
      <c r="AC21">
        <f t="shared" si="2"/>
        <v>9881.4370671239067</v>
      </c>
      <c r="AE21">
        <f t="shared" si="3"/>
        <v>0</v>
      </c>
      <c r="AF21">
        <f t="shared" si="4"/>
        <v>0</v>
      </c>
      <c r="AG21">
        <f t="shared" si="4"/>
        <v>-9.3517335114346398</v>
      </c>
      <c r="AH21">
        <f t="shared" si="5"/>
        <v>-7231.7178173566745</v>
      </c>
      <c r="AI21">
        <f t="shared" si="6"/>
        <v>-7241.0695508681092</v>
      </c>
      <c r="AJ21">
        <f t="shared" si="7"/>
        <v>231.35111855024115</v>
      </c>
      <c r="AK21">
        <f t="shared" si="22"/>
        <v>707.89517299719046</v>
      </c>
      <c r="AL21">
        <f t="shared" si="8"/>
        <v>-6301.8232593206776</v>
      </c>
      <c r="AN21">
        <f t="shared" si="9"/>
        <v>0</v>
      </c>
      <c r="AO21">
        <f t="shared" si="9"/>
        <v>0</v>
      </c>
      <c r="AP21">
        <f t="shared" si="9"/>
        <v>-1.2160955927123884</v>
      </c>
      <c r="AQ21">
        <f t="shared" si="9"/>
        <v>-940.40962081242583</v>
      </c>
      <c r="AR21">
        <f t="shared" si="9"/>
        <v>-941.62571640513829</v>
      </c>
      <c r="AS21">
        <f t="shared" si="9"/>
        <v>30.084804629432679</v>
      </c>
      <c r="AT21">
        <f t="shared" si="9"/>
        <v>92.054398142509967</v>
      </c>
      <c r="AU21">
        <f t="shared" si="9"/>
        <v>-819.48651363319561</v>
      </c>
      <c r="AW21">
        <v>18</v>
      </c>
      <c r="AX21">
        <f>IF(Z21&gt;0, (R21*SUMPRODUCT(K21:$K$98, X21:$X$98)-K21*$AZ$3)/Z21, 0)</f>
        <v>13208.028563690334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10"/>
        <v>0.12000000000000001</v>
      </c>
      <c r="I22" s="5">
        <f t="shared" si="11"/>
        <v>1.1200000000000001</v>
      </c>
      <c r="J22">
        <f t="shared" si="12"/>
        <v>0.89285714285714279</v>
      </c>
      <c r="K22">
        <f t="shared" si="20"/>
        <v>0.11610677689037092</v>
      </c>
      <c r="L22" s="2">
        <v>19</v>
      </c>
      <c r="M22" s="6">
        <v>1.0265E-2</v>
      </c>
      <c r="Q22" s="4">
        <f t="shared" si="21"/>
        <v>12.5</v>
      </c>
      <c r="R22">
        <f t="shared" si="0"/>
        <v>1000000</v>
      </c>
      <c r="S22">
        <f t="shared" si="1"/>
        <v>13129.76132512645</v>
      </c>
      <c r="U22">
        <f t="shared" si="13"/>
        <v>1.0265E-2</v>
      </c>
      <c r="V22">
        <f t="shared" si="14"/>
        <v>0.01</v>
      </c>
      <c r="W22">
        <f t="shared" si="15"/>
        <v>0.7481386809147712</v>
      </c>
      <c r="X22">
        <f t="shared" si="16"/>
        <v>7.6796435595901259E-3</v>
      </c>
      <c r="Y22">
        <f t="shared" si="17"/>
        <v>7.481386809147712E-3</v>
      </c>
      <c r="Z22">
        <f t="shared" si="18"/>
        <v>0.73297765054603337</v>
      </c>
      <c r="AB22">
        <f t="shared" si="19"/>
        <v>9881.4370671239067</v>
      </c>
      <c r="AC22">
        <f t="shared" si="2"/>
        <v>9623.8216083213592</v>
      </c>
      <c r="AE22">
        <f t="shared" si="3"/>
        <v>0</v>
      </c>
      <c r="AF22">
        <f t="shared" si="4"/>
        <v>0</v>
      </c>
      <c r="AG22">
        <f t="shared" si="4"/>
        <v>-9.1622206318254165</v>
      </c>
      <c r="AH22">
        <f t="shared" si="5"/>
        <v>-7679.6435595901257</v>
      </c>
      <c r="AI22">
        <f t="shared" si="6"/>
        <v>-7688.805780221951</v>
      </c>
      <c r="AJ22">
        <f t="shared" si="7"/>
        <v>257.61545880254744</v>
      </c>
      <c r="AK22">
        <f t="shared" si="22"/>
        <v>691.70059469867351</v>
      </c>
      <c r="AL22">
        <f t="shared" si="8"/>
        <v>-6739.4897267207298</v>
      </c>
      <c r="AN22">
        <f t="shared" si="9"/>
        <v>0</v>
      </c>
      <c r="AO22">
        <f t="shared" si="9"/>
        <v>0</v>
      </c>
      <c r="AP22">
        <f t="shared" si="9"/>
        <v>-1.0637959067197069</v>
      </c>
      <c r="AQ22">
        <f t="shared" si="9"/>
        <v>-891.65866137090472</v>
      </c>
      <c r="AR22">
        <f t="shared" si="9"/>
        <v>-892.72245727762436</v>
      </c>
      <c r="AS22">
        <f t="shared" si="9"/>
        <v>29.910900598697918</v>
      </c>
      <c r="AT22">
        <f t="shared" si="9"/>
        <v>80.311126623615777</v>
      </c>
      <c r="AU22">
        <f t="shared" si="9"/>
        <v>-782.50043005531063</v>
      </c>
      <c r="AW22">
        <v>19</v>
      </c>
      <c r="AX22">
        <f>IF(Z22&gt;0, (R22*SUMPRODUCT(K22:$K$98, X22:$X$98)-K22*$AZ$3)/Z22, 0)</f>
        <v>13129.76132512645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10"/>
        <v>0.12000000000000001</v>
      </c>
      <c r="I23" s="5">
        <f t="shared" si="11"/>
        <v>1.1200000000000001</v>
      </c>
      <c r="J23">
        <f t="shared" si="12"/>
        <v>0.89285714285714279</v>
      </c>
      <c r="K23">
        <f t="shared" si="20"/>
        <v>0.10366676508068833</v>
      </c>
      <c r="L23" s="2">
        <v>20</v>
      </c>
      <c r="M23" s="6">
        <v>1.1204E-2</v>
      </c>
      <c r="Q23" s="4">
        <f t="shared" si="21"/>
        <v>12.5</v>
      </c>
      <c r="R23">
        <f t="shared" si="0"/>
        <v>1000000</v>
      </c>
      <c r="S23">
        <f t="shared" si="1"/>
        <v>13021.099998371212</v>
      </c>
      <c r="U23">
        <f t="shared" si="13"/>
        <v>1.1204E-2</v>
      </c>
      <c r="V23">
        <f t="shared" si="14"/>
        <v>0.01</v>
      </c>
      <c r="W23">
        <f t="shared" si="15"/>
        <v>0.73297765054603337</v>
      </c>
      <c r="X23">
        <f t="shared" si="16"/>
        <v>8.2122815967177586E-3</v>
      </c>
      <c r="Y23">
        <f t="shared" si="17"/>
        <v>7.3297765054603338E-3</v>
      </c>
      <c r="Z23">
        <f t="shared" si="18"/>
        <v>0.71743559244385535</v>
      </c>
      <c r="AB23">
        <f t="shared" si="19"/>
        <v>9623.8216083213592</v>
      </c>
      <c r="AC23">
        <f t="shared" si="2"/>
        <v>9341.8005916021339</v>
      </c>
      <c r="AE23">
        <f t="shared" si="3"/>
        <v>0</v>
      </c>
      <c r="AF23">
        <f t="shared" si="4"/>
        <v>0</v>
      </c>
      <c r="AG23">
        <f t="shared" si="4"/>
        <v>-8.9679449055481921</v>
      </c>
      <c r="AH23">
        <f t="shared" si="5"/>
        <v>-8212.2815967177594</v>
      </c>
      <c r="AI23">
        <f t="shared" si="6"/>
        <v>-8221.2495416233069</v>
      </c>
      <c r="AJ23">
        <f t="shared" si="7"/>
        <v>282.02101671922537</v>
      </c>
      <c r="AK23">
        <f t="shared" si="22"/>
        <v>673.66751258249519</v>
      </c>
      <c r="AL23">
        <f t="shared" si="8"/>
        <v>-7265.5610123215865</v>
      </c>
      <c r="AN23">
        <f t="shared" si="9"/>
        <v>0</v>
      </c>
      <c r="AO23">
        <f t="shared" si="9"/>
        <v>0</v>
      </c>
      <c r="AP23">
        <f t="shared" si="9"/>
        <v>-0.92967783778002011</v>
      </c>
      <c r="AQ23">
        <f t="shared" si="9"/>
        <v>-851.34066706340002</v>
      </c>
      <c r="AR23">
        <f t="shared" si="9"/>
        <v>-852.2703449011799</v>
      </c>
      <c r="AS23">
        <f t="shared" si="9"/>
        <v>29.236206488048811</v>
      </c>
      <c r="AT23">
        <f t="shared" si="9"/>
        <v>69.836931769381181</v>
      </c>
      <c r="AU23">
        <f t="shared" si="9"/>
        <v>-753.19720664374995</v>
      </c>
      <c r="AW23">
        <v>20</v>
      </c>
      <c r="AX23">
        <f>IF(Z23&gt;0, (R23*SUMPRODUCT(K23:$K$98, X23:$X$98)-K23*$AZ$3)/Z23, 0)</f>
        <v>13021.099998371212</v>
      </c>
    </row>
    <row r="24" spans="5:50" x14ac:dyDescent="0.25">
      <c r="E24">
        <v>2024</v>
      </c>
      <c r="F24" s="5">
        <f>EconomicRates!C64</f>
        <v>3.5571999999999999E-2</v>
      </c>
      <c r="G24" s="5">
        <f>EconomicRates!D64</f>
        <v>7.0000000000000007E-2</v>
      </c>
      <c r="H24" s="5">
        <f t="shared" si="10"/>
        <v>0.12000000000000001</v>
      </c>
      <c r="I24" s="5">
        <f t="shared" si="11"/>
        <v>1.1200000000000001</v>
      </c>
      <c r="J24">
        <f t="shared" si="12"/>
        <v>0.89285714285714279</v>
      </c>
      <c r="K24">
        <f t="shared" si="20"/>
        <v>9.2559611679185999E-2</v>
      </c>
      <c r="L24" s="2">
        <v>21</v>
      </c>
      <c r="M24" s="6">
        <v>1.2285000000000001E-2</v>
      </c>
      <c r="Q24" s="4">
        <f t="shared" si="21"/>
        <v>12.5</v>
      </c>
      <c r="R24">
        <f t="shared" si="0"/>
        <v>1000000</v>
      </c>
      <c r="S24">
        <f t="shared" si="1"/>
        <v>12880.192361486244</v>
      </c>
      <c r="U24">
        <f t="shared" si="13"/>
        <v>1.2285000000000001E-2</v>
      </c>
      <c r="V24">
        <f t="shared" si="14"/>
        <v>0.01</v>
      </c>
      <c r="W24">
        <f t="shared" si="15"/>
        <v>0.71743559244385535</v>
      </c>
      <c r="X24">
        <f t="shared" si="16"/>
        <v>8.8136962531727633E-3</v>
      </c>
      <c r="Y24">
        <f t="shared" si="17"/>
        <v>7.1743559244385538E-3</v>
      </c>
      <c r="Z24">
        <f t="shared" si="18"/>
        <v>0.70144754026624401</v>
      </c>
      <c r="AB24">
        <f t="shared" si="19"/>
        <v>9341.8005916021339</v>
      </c>
      <c r="AC24">
        <f t="shared" si="2"/>
        <v>9034.7792501205913</v>
      </c>
      <c r="AE24">
        <f t="shared" si="3"/>
        <v>0</v>
      </c>
      <c r="AF24">
        <f t="shared" si="4"/>
        <v>0</v>
      </c>
      <c r="AG24">
        <f t="shared" si="4"/>
        <v>-8.7680942533280497</v>
      </c>
      <c r="AH24">
        <f t="shared" si="5"/>
        <v>-8813.696253172764</v>
      </c>
      <c r="AI24">
        <f t="shared" si="6"/>
        <v>-8822.464347426092</v>
      </c>
      <c r="AJ24">
        <f t="shared" si="7"/>
        <v>307.02134148154255</v>
      </c>
      <c r="AK24">
        <f t="shared" si="22"/>
        <v>653.9260414121494</v>
      </c>
      <c r="AL24">
        <f t="shared" si="8"/>
        <v>-7861.5169645324004</v>
      </c>
      <c r="AN24">
        <f t="shared" si="9"/>
        <v>0</v>
      </c>
      <c r="AO24">
        <f t="shared" si="9"/>
        <v>0</v>
      </c>
      <c r="AP24">
        <f t="shared" si="9"/>
        <v>-0.81157139925454658</v>
      </c>
      <c r="AQ24">
        <f t="shared" si="9"/>
        <v>-815.7923026519677</v>
      </c>
      <c r="AR24">
        <f t="shared" si="9"/>
        <v>-816.60387405122219</v>
      </c>
      <c r="AS24">
        <f t="shared" si="9"/>
        <v>28.417776144754338</v>
      </c>
      <c r="AT24">
        <f t="shared" si="9"/>
        <v>60.52714046001585</v>
      </c>
      <c r="AU24">
        <f t="shared" si="9"/>
        <v>-727.65895744645206</v>
      </c>
      <c r="AW24">
        <v>21</v>
      </c>
      <c r="AX24">
        <f>IF(Z24&gt;0, (R24*SUMPRODUCT(K24:$K$98, X24:$X$98)-K24*$AZ$3)/Z24, 0)</f>
        <v>12880.192361486244</v>
      </c>
    </row>
    <row r="25" spans="5:50" x14ac:dyDescent="0.25">
      <c r="E25">
        <v>2025</v>
      </c>
      <c r="F25" s="5">
        <f>EconomicRates!C65</f>
        <v>3.5571999999999999E-2</v>
      </c>
      <c r="G25" s="5">
        <f>EconomicRates!D65</f>
        <v>7.0000000000000007E-2</v>
      </c>
      <c r="H25" s="5">
        <f t="shared" si="10"/>
        <v>0.12000000000000001</v>
      </c>
      <c r="I25" s="5">
        <f t="shared" si="11"/>
        <v>1.1200000000000001</v>
      </c>
      <c r="J25">
        <f t="shared" si="12"/>
        <v>0.89285714285714279</v>
      </c>
      <c r="K25">
        <f t="shared" si="20"/>
        <v>8.2642510427844637E-2</v>
      </c>
      <c r="L25" s="2">
        <v>22</v>
      </c>
      <c r="M25" s="6">
        <v>1.3528E-2</v>
      </c>
      <c r="Q25" s="4">
        <f t="shared" si="21"/>
        <v>12.5</v>
      </c>
      <c r="R25">
        <f t="shared" si="0"/>
        <v>1000000</v>
      </c>
      <c r="S25">
        <f t="shared" si="1"/>
        <v>12709.050430588664</v>
      </c>
      <c r="U25">
        <f t="shared" si="13"/>
        <v>1.3528E-2</v>
      </c>
      <c r="V25">
        <f t="shared" si="14"/>
        <v>0.01</v>
      </c>
      <c r="W25">
        <f t="shared" si="15"/>
        <v>0.70144754026624401</v>
      </c>
      <c r="X25">
        <f t="shared" si="16"/>
        <v>9.4891823247217483E-3</v>
      </c>
      <c r="Y25">
        <f t="shared" si="17"/>
        <v>7.0144754026624399E-3</v>
      </c>
      <c r="Z25">
        <f t="shared" si="18"/>
        <v>0.68494388253885985</v>
      </c>
      <c r="AB25">
        <f t="shared" si="19"/>
        <v>9034.7792501205913</v>
      </c>
      <c r="AC25">
        <f t="shared" si="2"/>
        <v>8704.9863453095677</v>
      </c>
      <c r="AE25">
        <f t="shared" si="3"/>
        <v>0</v>
      </c>
      <c r="AF25">
        <f t="shared" si="4"/>
        <v>0</v>
      </c>
      <c r="AG25">
        <f t="shared" si="4"/>
        <v>-8.5617985317357483</v>
      </c>
      <c r="AH25">
        <f t="shared" si="5"/>
        <v>-9489.182324721749</v>
      </c>
      <c r="AI25">
        <f t="shared" si="6"/>
        <v>-9497.7441232534838</v>
      </c>
      <c r="AJ25">
        <f t="shared" si="7"/>
        <v>329.79290481102362</v>
      </c>
      <c r="AK25">
        <f t="shared" si="22"/>
        <v>632.43454750844148</v>
      </c>
      <c r="AL25">
        <f t="shared" si="8"/>
        <v>-8535.5166709340192</v>
      </c>
      <c r="AN25">
        <f t="shared" si="9"/>
        <v>0</v>
      </c>
      <c r="AO25">
        <f t="shared" si="9"/>
        <v>0</v>
      </c>
      <c r="AP25">
        <f t="shared" si="9"/>
        <v>-0.70756852444007645</v>
      </c>
      <c r="AQ25">
        <f t="shared" si="9"/>
        <v>-784.20984922253615</v>
      </c>
      <c r="AR25">
        <f t="shared" si="9"/>
        <v>-784.91741774697618</v>
      </c>
      <c r="AS25">
        <f t="shared" si="9"/>
        <v>27.254913574874195</v>
      </c>
      <c r="AT25">
        <f t="shared" si="9"/>
        <v>52.265978687395581</v>
      </c>
      <c r="AU25">
        <f t="shared" si="9"/>
        <v>-705.39652548470644</v>
      </c>
      <c r="AW25">
        <v>22</v>
      </c>
      <c r="AX25">
        <f>IF(Z25&gt;0, (R25*SUMPRODUCT(K25:$K$98, X25:$X$98)-K25*$AZ$3)/Z25, 0)</f>
        <v>12709.050430588664</v>
      </c>
    </row>
    <row r="26" spans="5:50" x14ac:dyDescent="0.25">
      <c r="E26">
        <v>2026</v>
      </c>
      <c r="F26" s="5">
        <f>EconomicRates!C66</f>
        <v>3.5571999999999999E-2</v>
      </c>
      <c r="G26" s="5">
        <f>EconomicRates!D66</f>
        <v>7.0000000000000007E-2</v>
      </c>
      <c r="H26" s="5">
        <f t="shared" si="10"/>
        <v>0.12000000000000001</v>
      </c>
      <c r="I26" s="5">
        <f t="shared" si="11"/>
        <v>1.1200000000000001</v>
      </c>
      <c r="J26">
        <f t="shared" si="12"/>
        <v>0.89285714285714279</v>
      </c>
      <c r="K26">
        <f t="shared" si="20"/>
        <v>7.3787955739146996E-2</v>
      </c>
      <c r="L26" s="2">
        <v>23</v>
      </c>
      <c r="M26" s="6">
        <v>1.4963000000000001E-2</v>
      </c>
      <c r="Q26" s="4">
        <f t="shared" si="21"/>
        <v>12.5</v>
      </c>
      <c r="R26">
        <f t="shared" si="0"/>
        <v>1000000</v>
      </c>
      <c r="S26">
        <f t="shared" si="1"/>
        <v>12509.933695158668</v>
      </c>
      <c r="U26">
        <f t="shared" si="13"/>
        <v>1.4963000000000001E-2</v>
      </c>
      <c r="V26">
        <f t="shared" si="14"/>
        <v>0.01</v>
      </c>
      <c r="W26">
        <f t="shared" si="15"/>
        <v>0.68494388253885985</v>
      </c>
      <c r="X26">
        <f t="shared" si="16"/>
        <v>1.024881531442896E-2</v>
      </c>
      <c r="Y26">
        <f t="shared" si="17"/>
        <v>6.8494388253885988E-3</v>
      </c>
      <c r="Z26">
        <f t="shared" si="18"/>
        <v>0.66784562839904227</v>
      </c>
      <c r="AB26">
        <f t="shared" si="19"/>
        <v>8704.9863453095677</v>
      </c>
      <c r="AC26">
        <f t="shared" si="2"/>
        <v>8354.7045298735939</v>
      </c>
      <c r="AE26">
        <f t="shared" si="3"/>
        <v>0</v>
      </c>
      <c r="AF26">
        <f t="shared" si="4"/>
        <v>0</v>
      </c>
      <c r="AG26">
        <f t="shared" si="4"/>
        <v>-8.3480703549880282</v>
      </c>
      <c r="AH26">
        <f t="shared" si="5"/>
        <v>-10248.815314428961</v>
      </c>
      <c r="AI26">
        <f t="shared" si="6"/>
        <v>-10257.163384783949</v>
      </c>
      <c r="AJ26">
        <f t="shared" si="7"/>
        <v>350.28181543597384</v>
      </c>
      <c r="AK26">
        <f t="shared" si="22"/>
        <v>609.34904417166979</v>
      </c>
      <c r="AL26">
        <f t="shared" si="8"/>
        <v>-9297.5325251763061</v>
      </c>
      <c r="AN26">
        <f t="shared" si="9"/>
        <v>0</v>
      </c>
      <c r="AO26">
        <f t="shared" si="9"/>
        <v>0</v>
      </c>
      <c r="AP26">
        <f t="shared" si="9"/>
        <v>-0.61598704586114172</v>
      </c>
      <c r="AQ26">
        <f t="shared" si="9"/>
        <v>-756.23913079977604</v>
      </c>
      <c r="AR26">
        <f t="shared" si="9"/>
        <v>-756.85511784563721</v>
      </c>
      <c r="AS26">
        <f t="shared" si="9"/>
        <v>25.846579093617695</v>
      </c>
      <c r="AT26">
        <f t="shared" si="9"/>
        <v>44.962620301030697</v>
      </c>
      <c r="AU26">
        <f t="shared" si="9"/>
        <v>-686.04591845098889</v>
      </c>
      <c r="AW26">
        <v>23</v>
      </c>
      <c r="AX26">
        <f>IF(Z26&gt;0, (R26*SUMPRODUCT(K26:$K$98, X26:$X$98)-K26*$AZ$3)/Z26, 0)</f>
        <v>12509.933695158668</v>
      </c>
    </row>
    <row r="27" spans="5:50" x14ac:dyDescent="0.25">
      <c r="E27">
        <v>2027</v>
      </c>
      <c r="F27" s="5">
        <f>EconomicRates!C67</f>
        <v>3.5571999999999999E-2</v>
      </c>
      <c r="G27" s="5">
        <f>EconomicRates!D67</f>
        <v>7.0000000000000007E-2</v>
      </c>
      <c r="H27" s="5">
        <f t="shared" si="10"/>
        <v>0.12000000000000001</v>
      </c>
      <c r="I27" s="5">
        <f t="shared" si="11"/>
        <v>1.1200000000000001</v>
      </c>
      <c r="J27">
        <f t="shared" si="12"/>
        <v>0.89285714285714279</v>
      </c>
      <c r="K27">
        <f t="shared" si="20"/>
        <v>6.5882103338524095E-2</v>
      </c>
      <c r="L27" s="2">
        <v>24</v>
      </c>
      <c r="M27" s="6">
        <v>1.6567999999999999E-2</v>
      </c>
      <c r="Q27" s="4">
        <f t="shared" si="21"/>
        <v>12.5</v>
      </c>
      <c r="R27">
        <f t="shared" si="0"/>
        <v>1000000</v>
      </c>
      <c r="S27">
        <f t="shared" si="1"/>
        <v>12284.068327353478</v>
      </c>
      <c r="U27">
        <f t="shared" si="13"/>
        <v>1.6567999999999999E-2</v>
      </c>
      <c r="V27">
        <f t="shared" si="14"/>
        <v>0.01</v>
      </c>
      <c r="W27">
        <f t="shared" si="15"/>
        <v>0.66784562839904227</v>
      </c>
      <c r="X27">
        <f t="shared" si="16"/>
        <v>1.1064866371315332E-2</v>
      </c>
      <c r="Y27">
        <f t="shared" si="17"/>
        <v>6.6784562839904225E-3</v>
      </c>
      <c r="Z27">
        <f t="shared" si="18"/>
        <v>0.65010230574373651</v>
      </c>
      <c r="AB27">
        <f t="shared" si="19"/>
        <v>8354.7045298735939</v>
      </c>
      <c r="AC27">
        <f t="shared" si="2"/>
        <v>7985.9011435261009</v>
      </c>
      <c r="AE27">
        <f t="shared" si="3"/>
        <v>0</v>
      </c>
      <c r="AF27">
        <f t="shared" si="4"/>
        <v>0</v>
      </c>
      <c r="AG27">
        <f t="shared" si="4"/>
        <v>-8.1262788217967064</v>
      </c>
      <c r="AH27">
        <f t="shared" si="5"/>
        <v>-11064.866371315333</v>
      </c>
      <c r="AI27">
        <f t="shared" si="6"/>
        <v>-11072.99265013713</v>
      </c>
      <c r="AJ27">
        <f t="shared" si="7"/>
        <v>368.80338634749296</v>
      </c>
      <c r="AK27">
        <f t="shared" si="22"/>
        <v>584.82931709115167</v>
      </c>
      <c r="AL27">
        <f t="shared" si="8"/>
        <v>-10119.359946698487</v>
      </c>
      <c r="AN27">
        <f t="shared" si="9"/>
        <v>0</v>
      </c>
      <c r="AO27">
        <f t="shared" si="9"/>
        <v>0</v>
      </c>
      <c r="AP27">
        <f t="shared" si="9"/>
        <v>-0.53537634109527044</v>
      </c>
      <c r="AQ27">
        <f t="shared" si="9"/>
        <v>-728.97666970195689</v>
      </c>
      <c r="AR27">
        <f t="shared" si="9"/>
        <v>-729.51204604305224</v>
      </c>
      <c r="AS27">
        <f t="shared" si="9"/>
        <v>24.297542810943156</v>
      </c>
      <c r="AT27">
        <f t="shared" si="9"/>
        <v>38.529785503997729</v>
      </c>
      <c r="AU27">
        <f t="shared" si="9"/>
        <v>-666.68471772811142</v>
      </c>
      <c r="AW27">
        <v>24</v>
      </c>
      <c r="AX27">
        <f>IF(Z27&gt;0, (R27*SUMPRODUCT(K27:$K$98, X27:$X$98)-K27*$AZ$3)/Z27, 0)</f>
        <v>12284.068327353478</v>
      </c>
    </row>
    <row r="28" spans="5:50" x14ac:dyDescent="0.25">
      <c r="E28">
        <v>2028</v>
      </c>
      <c r="F28" s="5">
        <f>EconomicRates!C68</f>
        <v>3.5571999999999999E-2</v>
      </c>
      <c r="G28" s="5">
        <f>EconomicRates!D68</f>
        <v>7.0000000000000007E-2</v>
      </c>
      <c r="H28" s="5">
        <f t="shared" si="10"/>
        <v>0.12000000000000001</v>
      </c>
      <c r="I28" s="5">
        <f t="shared" si="11"/>
        <v>1.1200000000000001</v>
      </c>
      <c r="J28">
        <f t="shared" si="12"/>
        <v>0.89285714285714279</v>
      </c>
      <c r="K28">
        <f t="shared" si="20"/>
        <v>5.8823306552253651E-2</v>
      </c>
      <c r="L28" s="2">
        <v>25</v>
      </c>
      <c r="M28" s="6">
        <v>1.8353999999999999E-2</v>
      </c>
      <c r="Q28" s="4">
        <f t="shared" si="21"/>
        <v>12.5</v>
      </c>
      <c r="R28">
        <f t="shared" si="0"/>
        <v>1000000</v>
      </c>
      <c r="S28">
        <f t="shared" si="1"/>
        <v>12036.122676655312</v>
      </c>
      <c r="U28">
        <f t="shared" si="13"/>
        <v>1.8353999999999999E-2</v>
      </c>
      <c r="V28">
        <f t="shared" si="14"/>
        <v>0.01</v>
      </c>
      <c r="W28">
        <f t="shared" si="15"/>
        <v>0.65010230574373651</v>
      </c>
      <c r="X28">
        <f t="shared" si="16"/>
        <v>1.1931977719620538E-2</v>
      </c>
      <c r="Y28">
        <f t="shared" si="17"/>
        <v>6.5010230574373655E-3</v>
      </c>
      <c r="Z28">
        <f t="shared" si="18"/>
        <v>0.63166930496667861</v>
      </c>
      <c r="AB28">
        <f t="shared" si="19"/>
        <v>7985.9011435261009</v>
      </c>
      <c r="AC28">
        <f t="shared" si="2"/>
        <v>7602.84924565654</v>
      </c>
      <c r="AE28">
        <f t="shared" si="3"/>
        <v>0</v>
      </c>
      <c r="AF28">
        <f t="shared" si="4"/>
        <v>0</v>
      </c>
      <c r="AG28">
        <f t="shared" si="4"/>
        <v>-7.8958663120834824</v>
      </c>
      <c r="AH28">
        <f t="shared" si="5"/>
        <v>-11931.977719620538</v>
      </c>
      <c r="AI28">
        <f t="shared" si="6"/>
        <v>-11939.873585932621</v>
      </c>
      <c r="AJ28">
        <f t="shared" si="7"/>
        <v>383.05189786956089</v>
      </c>
      <c r="AK28">
        <f t="shared" si="22"/>
        <v>559.0130800468271</v>
      </c>
      <c r="AL28">
        <f t="shared" si="8"/>
        <v>-10997.808608016234</v>
      </c>
      <c r="AN28">
        <f t="shared" si="9"/>
        <v>0</v>
      </c>
      <c r="AO28">
        <f t="shared" si="9"/>
        <v>0</v>
      </c>
      <c r="AP28">
        <f t="shared" si="9"/>
        <v>-0.46446096457129921</v>
      </c>
      <c r="AQ28">
        <f t="shared" si="9"/>
        <v>-701.87838317589933</v>
      </c>
      <c r="AR28">
        <f t="shared" si="9"/>
        <v>-702.34284414047067</v>
      </c>
      <c r="AS28">
        <f t="shared" si="9"/>
        <v>22.532379213803736</v>
      </c>
      <c r="AT28">
        <f t="shared" si="9"/>
        <v>32.88299777431402</v>
      </c>
      <c r="AU28">
        <f t="shared" si="9"/>
        <v>-646.92746715235296</v>
      </c>
      <c r="AW28">
        <v>25</v>
      </c>
      <c r="AX28">
        <f>IF(Z28&gt;0, (R28*SUMPRODUCT(K28:$K$98, X28:$X$98)-K28*$AZ$3)/Z28, 0)</f>
        <v>12036.122676655312</v>
      </c>
    </row>
    <row r="29" spans="5:50" x14ac:dyDescent="0.25">
      <c r="E29">
        <v>2029</v>
      </c>
      <c r="F29" s="5">
        <f>EconomicRates!C69</f>
        <v>3.5571999999999999E-2</v>
      </c>
      <c r="G29" s="5">
        <f>EconomicRates!D69</f>
        <v>7.0000000000000007E-2</v>
      </c>
      <c r="H29" s="5">
        <f t="shared" si="10"/>
        <v>0.12000000000000001</v>
      </c>
      <c r="I29" s="5">
        <f t="shared" si="11"/>
        <v>1.1200000000000001</v>
      </c>
      <c r="J29">
        <f t="shared" si="12"/>
        <v>0.89285714285714279</v>
      </c>
      <c r="K29">
        <f t="shared" si="20"/>
        <v>5.2520809421655039E-2</v>
      </c>
      <c r="L29" s="2">
        <v>26</v>
      </c>
      <c r="M29" s="6">
        <v>2.0303000000000002E-2</v>
      </c>
      <c r="Q29" s="4">
        <f t="shared" si="21"/>
        <v>12.5</v>
      </c>
      <c r="R29">
        <f t="shared" si="0"/>
        <v>1000000</v>
      </c>
      <c r="S29">
        <f t="shared" si="1"/>
        <v>11770.619900955904</v>
      </c>
      <c r="U29">
        <f t="shared" si="13"/>
        <v>2.0303000000000002E-2</v>
      </c>
      <c r="V29">
        <f t="shared" si="14"/>
        <v>0.01</v>
      </c>
      <c r="W29">
        <f t="shared" si="15"/>
        <v>0.63166930496667861</v>
      </c>
      <c r="X29">
        <f t="shared" si="16"/>
        <v>1.2824781898738476E-2</v>
      </c>
      <c r="Y29">
        <f t="shared" si="17"/>
        <v>6.3166930496667863E-3</v>
      </c>
      <c r="Z29">
        <f t="shared" si="18"/>
        <v>0.61252783001827338</v>
      </c>
      <c r="AB29">
        <f t="shared" si="19"/>
        <v>7602.84924565654</v>
      </c>
      <c r="AC29">
        <f t="shared" si="2"/>
        <v>7209.8322659024243</v>
      </c>
      <c r="AE29">
        <f t="shared" si="3"/>
        <v>0</v>
      </c>
      <c r="AF29">
        <f t="shared" si="4"/>
        <v>0</v>
      </c>
      <c r="AG29">
        <f t="shared" si="4"/>
        <v>-7.6565978752284174</v>
      </c>
      <c r="AH29">
        <f t="shared" si="5"/>
        <v>-12824.781898738476</v>
      </c>
      <c r="AI29">
        <f t="shared" si="6"/>
        <v>-12832.438496613704</v>
      </c>
      <c r="AJ29">
        <f t="shared" si="7"/>
        <v>393.01697975411571</v>
      </c>
      <c r="AK29">
        <f t="shared" si="22"/>
        <v>532.19944719595787</v>
      </c>
      <c r="AL29">
        <f t="shared" si="8"/>
        <v>-11907.222069663629</v>
      </c>
      <c r="AN29">
        <f t="shared" si="9"/>
        <v>0</v>
      </c>
      <c r="AO29">
        <f t="shared" si="9"/>
        <v>0</v>
      </c>
      <c r="AP29">
        <f t="shared" si="9"/>
        <v>-0.4021307178231206</v>
      </c>
      <c r="AQ29">
        <f t="shared" si="9"/>
        <v>-673.56792597793481</v>
      </c>
      <c r="AR29">
        <f t="shared" si="9"/>
        <v>-673.97005669575788</v>
      </c>
      <c r="AS29">
        <f t="shared" si="9"/>
        <v>20.641569893140367</v>
      </c>
      <c r="AT29">
        <f t="shared" si="9"/>
        <v>27.951545740489067</v>
      </c>
      <c r="AU29">
        <f t="shared" si="9"/>
        <v>-625.37694106212837</v>
      </c>
      <c r="AW29">
        <v>26</v>
      </c>
      <c r="AX29">
        <f>IF(Z29&gt;0, (R29*SUMPRODUCT(K29:$K$98, X29:$X$98)-K29*$AZ$3)/Z29, 0)</f>
        <v>11770.619900955904</v>
      </c>
    </row>
    <row r="30" spans="5:50" x14ac:dyDescent="0.25">
      <c r="E30">
        <v>2030</v>
      </c>
      <c r="F30" s="5">
        <f>EconomicRates!C70</f>
        <v>3.5571999999999999E-2</v>
      </c>
      <c r="G30" s="5">
        <f>EconomicRates!D70</f>
        <v>7.0000000000000007E-2</v>
      </c>
      <c r="H30" s="5">
        <f t="shared" si="10"/>
        <v>0.12000000000000001</v>
      </c>
      <c r="I30" s="5">
        <f t="shared" si="11"/>
        <v>1.1200000000000001</v>
      </c>
      <c r="J30">
        <f t="shared" si="12"/>
        <v>0.89285714285714279</v>
      </c>
      <c r="K30">
        <f t="shared" si="20"/>
        <v>4.6893579840763422E-2</v>
      </c>
      <c r="L30" s="2">
        <v>27</v>
      </c>
      <c r="M30" s="6">
        <v>2.2446000000000001E-2</v>
      </c>
      <c r="Q30" s="4">
        <f t="shared" si="21"/>
        <v>12.5</v>
      </c>
      <c r="R30">
        <f t="shared" si="0"/>
        <v>1000000</v>
      </c>
      <c r="S30">
        <f t="shared" si="1"/>
        <v>11494.120178285011</v>
      </c>
      <c r="U30">
        <f t="shared" si="13"/>
        <v>2.2446000000000001E-2</v>
      </c>
      <c r="V30">
        <f t="shared" si="14"/>
        <v>0.01</v>
      </c>
      <c r="W30">
        <f t="shared" si="15"/>
        <v>0.61252783001827338</v>
      </c>
      <c r="X30">
        <f t="shared" si="16"/>
        <v>1.3748799672590165E-2</v>
      </c>
      <c r="Y30">
        <f t="shared" si="17"/>
        <v>6.1252783001827342E-3</v>
      </c>
      <c r="Z30">
        <f t="shared" si="18"/>
        <v>0.59265375204550053</v>
      </c>
      <c r="AB30">
        <f t="shared" si="19"/>
        <v>7209.8322659024243</v>
      </c>
      <c r="AC30">
        <f t="shared" si="2"/>
        <v>6812.0334501225097</v>
      </c>
      <c r="AE30">
        <f t="shared" si="3"/>
        <v>0</v>
      </c>
      <c r="AF30">
        <f t="shared" si="4"/>
        <v>0</v>
      </c>
      <c r="AG30">
        <f t="shared" si="4"/>
        <v>-7.4081719005687567</v>
      </c>
      <c r="AH30">
        <f t="shared" si="5"/>
        <v>-13748.799672590165</v>
      </c>
      <c r="AI30">
        <f t="shared" si="6"/>
        <v>-13756.207844490733</v>
      </c>
      <c r="AJ30">
        <f t="shared" si="7"/>
        <v>397.79881577991455</v>
      </c>
      <c r="AK30">
        <f t="shared" si="22"/>
        <v>504.68825861316975</v>
      </c>
      <c r="AL30">
        <f t="shared" si="8"/>
        <v>-12853.720770097649</v>
      </c>
      <c r="AN30">
        <f t="shared" si="9"/>
        <v>0</v>
      </c>
      <c r="AO30">
        <f t="shared" si="9"/>
        <v>0</v>
      </c>
      <c r="AP30">
        <f t="shared" si="9"/>
        <v>-0.34739570049342111</v>
      </c>
      <c r="AQ30">
        <f t="shared" si="9"/>
        <v>-644.73043516126893</v>
      </c>
      <c r="AR30">
        <f t="shared" si="9"/>
        <v>-645.07783086176232</v>
      </c>
      <c r="AS30">
        <f t="shared" si="9"/>
        <v>18.654210528336563</v>
      </c>
      <c r="AT30">
        <f t="shared" si="9"/>
        <v>23.666639149972532</v>
      </c>
      <c r="AU30">
        <f t="shared" si="9"/>
        <v>-602.75698118345315</v>
      </c>
      <c r="AW30">
        <v>27</v>
      </c>
      <c r="AX30">
        <f>IF(Z30&gt;0, (R30*SUMPRODUCT(K30:$K$98, X30:$X$98)-K30*$AZ$3)/Z30, 0)</f>
        <v>11494.120178285011</v>
      </c>
    </row>
    <row r="31" spans="5:50" x14ac:dyDescent="0.25">
      <c r="E31">
        <v>2031</v>
      </c>
      <c r="F31" s="5">
        <f>EconomicRates!C71</f>
        <v>3.5571999999999999E-2</v>
      </c>
      <c r="G31" s="5">
        <f>EconomicRates!D71</f>
        <v>7.0000000000000007E-2</v>
      </c>
      <c r="H31" s="5">
        <f t="shared" si="10"/>
        <v>0.12000000000000001</v>
      </c>
      <c r="I31" s="5">
        <f t="shared" si="11"/>
        <v>1.1200000000000001</v>
      </c>
      <c r="J31">
        <f t="shared" si="12"/>
        <v>0.89285714285714279</v>
      </c>
      <c r="K31">
        <f t="shared" si="20"/>
        <v>4.1869267714967337E-2</v>
      </c>
      <c r="L31" s="2">
        <v>28</v>
      </c>
      <c r="M31" s="6">
        <v>2.4856E-2</v>
      </c>
      <c r="Q31" s="4">
        <f t="shared" si="21"/>
        <v>12.5</v>
      </c>
      <c r="R31">
        <f t="shared" si="0"/>
        <v>1000000</v>
      </c>
      <c r="S31">
        <f t="shared" si="1"/>
        <v>11212.531290488687</v>
      </c>
      <c r="U31">
        <f t="shared" si="13"/>
        <v>2.4856E-2</v>
      </c>
      <c r="V31">
        <f t="shared" si="14"/>
        <v>0.01</v>
      </c>
      <c r="W31">
        <f t="shared" si="15"/>
        <v>0.59265375204550053</v>
      </c>
      <c r="X31">
        <f t="shared" si="16"/>
        <v>1.4731001660842961E-2</v>
      </c>
      <c r="Y31">
        <f t="shared" si="17"/>
        <v>5.9265375204550054E-3</v>
      </c>
      <c r="Z31">
        <f t="shared" si="18"/>
        <v>0.57199621286420255</v>
      </c>
      <c r="AB31">
        <f t="shared" si="19"/>
        <v>6812.0334501225097</v>
      </c>
      <c r="AC31">
        <f t="shared" si="2"/>
        <v>6413.5254347808986</v>
      </c>
      <c r="AE31">
        <f t="shared" si="3"/>
        <v>0</v>
      </c>
      <c r="AF31">
        <f t="shared" si="4"/>
        <v>0</v>
      </c>
      <c r="AG31">
        <f t="shared" si="4"/>
        <v>-7.1499526608025317</v>
      </c>
      <c r="AH31">
        <f t="shared" si="5"/>
        <v>-14731.001660842961</v>
      </c>
      <c r="AI31">
        <f t="shared" si="6"/>
        <v>-14738.151613503764</v>
      </c>
      <c r="AJ31">
        <f t="shared" si="7"/>
        <v>398.5080153416111</v>
      </c>
      <c r="AK31">
        <f t="shared" si="22"/>
        <v>476.84234150857571</v>
      </c>
      <c r="AL31">
        <f t="shared" si="8"/>
        <v>-13862.801256653576</v>
      </c>
      <c r="AN31">
        <f t="shared" si="9"/>
        <v>0</v>
      </c>
      <c r="AO31">
        <f t="shared" si="9"/>
        <v>0</v>
      </c>
      <c r="AP31">
        <f t="shared" si="9"/>
        <v>-0.29936328210448426</v>
      </c>
      <c r="AQ31">
        <f t="shared" si="9"/>
        <v>-616.77625224746248</v>
      </c>
      <c r="AR31">
        <f t="shared" si="9"/>
        <v>-617.0756155295669</v>
      </c>
      <c r="AS31">
        <f t="shared" si="9"/>
        <v>16.685238780898224</v>
      </c>
      <c r="AT31">
        <f t="shared" si="9"/>
        <v>19.96503965445444</v>
      </c>
      <c r="AU31">
        <f t="shared" si="9"/>
        <v>-580.42533709421423</v>
      </c>
      <c r="AW31">
        <v>28</v>
      </c>
      <c r="AX31">
        <f>IF(Z31&gt;0, (R31*SUMPRODUCT(K31:$K$98, X31:$X$98)-K31*$AZ$3)/Z31, 0)</f>
        <v>11212.531290488687</v>
      </c>
    </row>
    <row r="32" spans="5:50" x14ac:dyDescent="0.25">
      <c r="E32">
        <v>2032</v>
      </c>
      <c r="F32" s="5">
        <f>EconomicRates!C72</f>
        <v>3.5571999999999999E-2</v>
      </c>
      <c r="G32" s="5">
        <f>EconomicRates!D72</f>
        <v>7.0000000000000007E-2</v>
      </c>
      <c r="H32" s="5">
        <f t="shared" si="10"/>
        <v>0.12000000000000001</v>
      </c>
      <c r="I32" s="5">
        <f t="shared" si="11"/>
        <v>1.1200000000000001</v>
      </c>
      <c r="J32">
        <f t="shared" si="12"/>
        <v>0.89285714285714279</v>
      </c>
      <c r="K32">
        <f t="shared" si="20"/>
        <v>3.7383274745506546E-2</v>
      </c>
      <c r="L32" s="2">
        <v>29</v>
      </c>
      <c r="M32" s="6">
        <v>2.7564999999999999E-2</v>
      </c>
      <c r="Q32" s="4">
        <f t="shared" si="21"/>
        <v>12.5</v>
      </c>
      <c r="R32">
        <f t="shared" si="0"/>
        <v>1000000</v>
      </c>
      <c r="S32">
        <f t="shared" si="1"/>
        <v>10929.137788489199</v>
      </c>
      <c r="U32">
        <f t="shared" si="13"/>
        <v>2.7564999999999999E-2</v>
      </c>
      <c r="V32">
        <f t="shared" si="14"/>
        <v>0.01</v>
      </c>
      <c r="W32">
        <f t="shared" si="15"/>
        <v>0.57199621286420255</v>
      </c>
      <c r="X32">
        <f t="shared" si="16"/>
        <v>1.5767075607601742E-2</v>
      </c>
      <c r="Y32">
        <f t="shared" si="17"/>
        <v>5.7199621286420253E-3</v>
      </c>
      <c r="Z32">
        <f t="shared" si="18"/>
        <v>0.55050917512795883</v>
      </c>
      <c r="AB32">
        <f t="shared" si="19"/>
        <v>6413.5254347808986</v>
      </c>
      <c r="AC32">
        <f t="shared" si="2"/>
        <v>6016.5906288009928</v>
      </c>
      <c r="AE32">
        <f t="shared" si="3"/>
        <v>0</v>
      </c>
      <c r="AF32">
        <f t="shared" si="4"/>
        <v>0</v>
      </c>
      <c r="AG32">
        <f t="shared" si="4"/>
        <v>-6.8813646890994855</v>
      </c>
      <c r="AH32">
        <f t="shared" si="5"/>
        <v>-15767.075607601742</v>
      </c>
      <c r="AI32">
        <f t="shared" si="6"/>
        <v>-15773.956972290842</v>
      </c>
      <c r="AJ32">
        <f t="shared" si="7"/>
        <v>396.93480597990583</v>
      </c>
      <c r="AK32">
        <f t="shared" si="22"/>
        <v>448.94678043466297</v>
      </c>
      <c r="AL32">
        <f t="shared" si="8"/>
        <v>-14928.075385876275</v>
      </c>
      <c r="AN32">
        <f t="shared" si="9"/>
        <v>0</v>
      </c>
      <c r="AO32">
        <f t="shared" si="9"/>
        <v>0</v>
      </c>
      <c r="AP32">
        <f t="shared" si="9"/>
        <v>-0.25724794679663332</v>
      </c>
      <c r="AQ32">
        <f t="shared" si="9"/>
        <v>-589.4249193721505</v>
      </c>
      <c r="AR32">
        <f t="shared" si="9"/>
        <v>-589.68216731894711</v>
      </c>
      <c r="AS32">
        <f t="shared" si="9"/>
        <v>14.838722908001154</v>
      </c>
      <c r="AT32">
        <f t="shared" si="9"/>
        <v>16.78310083909961</v>
      </c>
      <c r="AU32">
        <f t="shared" si="9"/>
        <v>-558.06034357184637</v>
      </c>
      <c r="AW32">
        <v>29</v>
      </c>
      <c r="AX32">
        <f>IF(Z32&gt;0, (R32*SUMPRODUCT(K32:$K$98, X32:$X$98)-K32*$AZ$3)/Z32, 0)</f>
        <v>10929.137788489199</v>
      </c>
    </row>
    <row r="33" spans="5:50" x14ac:dyDescent="0.25">
      <c r="E33">
        <v>2033</v>
      </c>
      <c r="F33" s="5">
        <f>EconomicRates!C73</f>
        <v>3.5571999999999999E-2</v>
      </c>
      <c r="G33" s="5">
        <f>EconomicRates!D73</f>
        <v>7.0000000000000007E-2</v>
      </c>
      <c r="H33" s="5">
        <f t="shared" si="10"/>
        <v>0.12000000000000001</v>
      </c>
      <c r="I33" s="5">
        <f t="shared" si="11"/>
        <v>1.1200000000000001</v>
      </c>
      <c r="J33">
        <f t="shared" si="12"/>
        <v>0.89285714285714279</v>
      </c>
      <c r="K33">
        <f t="shared" si="20"/>
        <v>3.337792387991656E-2</v>
      </c>
      <c r="L33" s="2">
        <v>30</v>
      </c>
      <c r="M33" s="6">
        <v>3.0620999999999999E-2</v>
      </c>
      <c r="Q33" s="4">
        <f t="shared" si="21"/>
        <v>12.5</v>
      </c>
      <c r="R33">
        <f t="shared" si="0"/>
        <v>1000000</v>
      </c>
      <c r="S33">
        <f t="shared" si="1"/>
        <v>10647.515432973043</v>
      </c>
      <c r="U33">
        <f t="shared" si="13"/>
        <v>3.0620999999999999E-2</v>
      </c>
      <c r="V33">
        <f t="shared" si="14"/>
        <v>0.01</v>
      </c>
      <c r="W33">
        <f t="shared" si="15"/>
        <v>0.55050917512795883</v>
      </c>
      <c r="X33">
        <f t="shared" si="16"/>
        <v>1.6857141451593227E-2</v>
      </c>
      <c r="Y33">
        <f t="shared" si="17"/>
        <v>5.5050917512795882E-3</v>
      </c>
      <c r="Z33">
        <f t="shared" si="18"/>
        <v>0.52814694192508604</v>
      </c>
      <c r="AB33">
        <f t="shared" si="19"/>
        <v>6016.5906288009928</v>
      </c>
      <c r="AC33">
        <f t="shared" si="2"/>
        <v>5623.4527150248714</v>
      </c>
      <c r="AE33">
        <f t="shared" si="3"/>
        <v>0</v>
      </c>
      <c r="AF33">
        <f t="shared" si="4"/>
        <v>0</v>
      </c>
      <c r="AG33">
        <f t="shared" si="4"/>
        <v>-6.6018367740635755</v>
      </c>
      <c r="AH33">
        <f t="shared" si="5"/>
        <v>-16857.141451593227</v>
      </c>
      <c r="AI33">
        <f t="shared" si="6"/>
        <v>-16863.743288367292</v>
      </c>
      <c r="AJ33">
        <f t="shared" si="7"/>
        <v>393.13791377612142</v>
      </c>
      <c r="AK33">
        <f t="shared" si="22"/>
        <v>421.16134401606956</v>
      </c>
      <c r="AL33">
        <f t="shared" si="8"/>
        <v>-16049.444030575101</v>
      </c>
      <c r="AN33">
        <f t="shared" si="9"/>
        <v>0</v>
      </c>
      <c r="AO33">
        <f t="shared" si="9"/>
        <v>0</v>
      </c>
      <c r="AP33">
        <f t="shared" si="9"/>
        <v>-0.22035560531232792</v>
      </c>
      <c r="AQ33">
        <f t="shared" si="9"/>
        <v>-562.6563842042649</v>
      </c>
      <c r="AR33">
        <f t="shared" si="9"/>
        <v>-562.8767398095772</v>
      </c>
      <c r="AS33">
        <f t="shared" si="9"/>
        <v>13.12212736032858</v>
      </c>
      <c r="AT33">
        <f t="shared" si="9"/>
        <v>14.057491281731721</v>
      </c>
      <c r="AU33">
        <f t="shared" si="9"/>
        <v>-535.69712116751691</v>
      </c>
      <c r="AW33">
        <v>30</v>
      </c>
      <c r="AX33">
        <f>IF(Z33&gt;0, (R33*SUMPRODUCT(K33:$K$98, X33:$X$98)-K33*$AZ$3)/Z33, 0)</f>
        <v>10647.515432973043</v>
      </c>
    </row>
    <row r="34" spans="5:50" x14ac:dyDescent="0.25">
      <c r="E34">
        <v>2034</v>
      </c>
      <c r="F34" s="5">
        <f>EconomicRates!C74</f>
        <v>3.5571999999999999E-2</v>
      </c>
      <c r="G34" s="5">
        <f>EconomicRates!D74</f>
        <v>7.0000000000000007E-2</v>
      </c>
      <c r="H34" s="5">
        <f t="shared" si="10"/>
        <v>0.12000000000000001</v>
      </c>
      <c r="I34" s="5">
        <f t="shared" si="11"/>
        <v>1.1200000000000001</v>
      </c>
      <c r="J34">
        <f t="shared" si="12"/>
        <v>0.89285714285714279</v>
      </c>
      <c r="K34">
        <f t="shared" si="20"/>
        <v>2.9801717749925499E-2</v>
      </c>
      <c r="L34" s="2">
        <v>31</v>
      </c>
      <c r="M34" s="6">
        <v>3.3921E-2</v>
      </c>
      <c r="Q34" s="4">
        <f t="shared" si="21"/>
        <v>12.5</v>
      </c>
      <c r="R34">
        <f t="shared" si="0"/>
        <v>1000000</v>
      </c>
      <c r="S34">
        <f t="shared" si="1"/>
        <v>10369.443531057748</v>
      </c>
      <c r="U34">
        <f t="shared" si="13"/>
        <v>3.3921E-2</v>
      </c>
      <c r="V34">
        <f t="shared" si="14"/>
        <v>0.01</v>
      </c>
      <c r="W34">
        <f t="shared" si="15"/>
        <v>0.52814694192508604</v>
      </c>
      <c r="X34">
        <f t="shared" si="16"/>
        <v>1.7915272417040842E-2</v>
      </c>
      <c r="Y34">
        <f t="shared" si="17"/>
        <v>5.2814694192508602E-3</v>
      </c>
      <c r="Z34">
        <f t="shared" si="18"/>
        <v>0.50495020008879432</v>
      </c>
      <c r="AB34">
        <f t="shared" si="19"/>
        <v>5623.4527150248714</v>
      </c>
      <c r="AC34">
        <f t="shared" si="2"/>
        <v>5236.052585817064</v>
      </c>
      <c r="AE34">
        <f t="shared" si="3"/>
        <v>0</v>
      </c>
      <c r="AF34">
        <f t="shared" si="4"/>
        <v>0</v>
      </c>
      <c r="AG34">
        <f t="shared" si="4"/>
        <v>-6.3118775011099286</v>
      </c>
      <c r="AH34">
        <f t="shared" si="5"/>
        <v>-17915.272417040844</v>
      </c>
      <c r="AI34">
        <f t="shared" si="6"/>
        <v>-17921.584294541954</v>
      </c>
      <c r="AJ34">
        <f t="shared" si="7"/>
        <v>387.40012920780737</v>
      </c>
      <c r="AK34">
        <f t="shared" si="22"/>
        <v>393.64169005174102</v>
      </c>
      <c r="AL34">
        <f t="shared" si="8"/>
        <v>-17140.542475282407</v>
      </c>
      <c r="AN34">
        <f t="shared" si="9"/>
        <v>0</v>
      </c>
      <c r="AO34">
        <f t="shared" si="9"/>
        <v>0</v>
      </c>
      <c r="AP34">
        <f t="shared" si="9"/>
        <v>-0.18810479176018316</v>
      </c>
      <c r="AQ34">
        <f t="shared" si="9"/>
        <v>-533.90589198567682</v>
      </c>
      <c r="AR34">
        <f t="shared" si="9"/>
        <v>-534.09399677743693</v>
      </c>
      <c r="AS34">
        <f t="shared" si="9"/>
        <v>11.545189306935745</v>
      </c>
      <c r="AT34">
        <f t="shared" si="9"/>
        <v>11.731198541525641</v>
      </c>
      <c r="AU34">
        <f t="shared" ref="AU34:AU69" si="23">AL34*$K34</f>
        <v>-510.81760892897569</v>
      </c>
      <c r="AW34">
        <v>31</v>
      </c>
      <c r="AX34">
        <f>IF(Z34&gt;0, (R34*SUMPRODUCT(K34:$K$98, X34:$X$98)-K34*$AZ$3)/Z34, 0)</f>
        <v>10369.443531057748</v>
      </c>
    </row>
    <row r="35" spans="5:50" x14ac:dyDescent="0.25">
      <c r="E35">
        <v>2035</v>
      </c>
      <c r="F35" s="5">
        <f>EconomicRates!C75</f>
        <v>3.5571999999999999E-2</v>
      </c>
      <c r="G35" s="5">
        <f>EconomicRates!D75</f>
        <v>7.0000000000000007E-2</v>
      </c>
      <c r="H35" s="5">
        <f t="shared" si="10"/>
        <v>0.12000000000000001</v>
      </c>
      <c r="I35" s="5">
        <f t="shared" si="11"/>
        <v>1.1200000000000001</v>
      </c>
      <c r="J35">
        <f t="shared" si="12"/>
        <v>0.89285714285714279</v>
      </c>
      <c r="K35">
        <f t="shared" si="20"/>
        <v>2.660867656243348E-2</v>
      </c>
      <c r="L35" s="2">
        <v>32</v>
      </c>
      <c r="M35" s="6">
        <v>3.7368999999999999E-2</v>
      </c>
      <c r="Q35" s="4">
        <f t="shared" si="21"/>
        <v>12.5</v>
      </c>
      <c r="R35">
        <f t="shared" si="0"/>
        <v>1000000</v>
      </c>
      <c r="S35">
        <f t="shared" si="1"/>
        <v>10100.437042161209</v>
      </c>
      <c r="U35">
        <f t="shared" si="13"/>
        <v>3.7368999999999999E-2</v>
      </c>
      <c r="V35">
        <f t="shared" si="14"/>
        <v>0.01</v>
      </c>
      <c r="W35">
        <f t="shared" si="15"/>
        <v>0.50495020008879432</v>
      </c>
      <c r="X35">
        <f t="shared" si="16"/>
        <v>1.8869484027118154E-2</v>
      </c>
      <c r="Y35">
        <f t="shared" si="17"/>
        <v>5.0495020008879433E-3</v>
      </c>
      <c r="Z35">
        <f t="shared" si="18"/>
        <v>0.48103121406078825</v>
      </c>
      <c r="AB35">
        <f t="shared" si="19"/>
        <v>5236.052585817064</v>
      </c>
      <c r="AC35">
        <f t="shared" si="2"/>
        <v>4858.6254929353636</v>
      </c>
      <c r="AE35">
        <f t="shared" si="3"/>
        <v>0</v>
      </c>
      <c r="AF35">
        <f t="shared" ref="AF35:AG69" si="24">-$Z35*P35</f>
        <v>0</v>
      </c>
      <c r="AG35">
        <f t="shared" si="24"/>
        <v>-6.0128901757598534</v>
      </c>
      <c r="AH35">
        <f t="shared" si="5"/>
        <v>-18869.484027118153</v>
      </c>
      <c r="AI35">
        <f t="shared" ref="AI35:AI66" si="25">SUM(AE35:AH35)</f>
        <v>-18875.496917293913</v>
      </c>
      <c r="AJ35">
        <f t="shared" si="7"/>
        <v>377.42709288170045</v>
      </c>
      <c r="AK35">
        <f t="shared" si="22"/>
        <v>366.52368100719451</v>
      </c>
      <c r="AL35">
        <f t="shared" ref="AL35:AL69" si="26">SUM(AI35:AK35)</f>
        <v>-18131.546143405016</v>
      </c>
      <c r="AN35">
        <f t="shared" ref="AN35:AT69" si="27">AE35*$K35</f>
        <v>0</v>
      </c>
      <c r="AO35">
        <f t="shared" si="27"/>
        <v>0</v>
      </c>
      <c r="AP35">
        <f t="shared" si="27"/>
        <v>-0.15999504989222774</v>
      </c>
      <c r="AQ35">
        <f t="shared" si="27"/>
        <v>-502.09199737759172</v>
      </c>
      <c r="AR35">
        <f t="shared" si="27"/>
        <v>-502.25199242748391</v>
      </c>
      <c r="AS35">
        <f t="shared" si="27"/>
        <v>10.042835440388707</v>
      </c>
      <c r="AT35">
        <f t="shared" si="27"/>
        <v>9.7527100803929816</v>
      </c>
      <c r="AU35">
        <f t="shared" si="23"/>
        <v>-482.45644690670218</v>
      </c>
      <c r="AW35">
        <v>32</v>
      </c>
      <c r="AX35">
        <f>IF(Z35&gt;0, (R35*SUMPRODUCT(K35:$K$98, X35:$X$98)-K35*$AZ$3)/Z35, 0)</f>
        <v>10100.437042161209</v>
      </c>
    </row>
    <row r="36" spans="5:50" x14ac:dyDescent="0.25">
      <c r="E36">
        <v>2036</v>
      </c>
      <c r="F36" s="5">
        <f>EconomicRates!C76</f>
        <v>3.5571999999999999E-2</v>
      </c>
      <c r="G36" s="5">
        <f>EconomicRates!D76</f>
        <v>7.0000000000000007E-2</v>
      </c>
      <c r="H36" s="5">
        <f t="shared" si="10"/>
        <v>0.12000000000000001</v>
      </c>
      <c r="I36" s="5">
        <f t="shared" si="11"/>
        <v>1.1200000000000001</v>
      </c>
      <c r="J36">
        <f t="shared" si="12"/>
        <v>0.89285714285714279</v>
      </c>
      <c r="K36">
        <f t="shared" si="20"/>
        <v>2.3757746930744176E-2</v>
      </c>
      <c r="L36" s="2">
        <v>33</v>
      </c>
      <c r="M36" s="6">
        <v>5.0548205999999998E-2</v>
      </c>
      <c r="Q36" s="4">
        <f t="shared" si="21"/>
        <v>12.5</v>
      </c>
      <c r="R36">
        <f t="shared" si="0"/>
        <v>1000000</v>
      </c>
      <c r="S36">
        <f t="shared" si="1"/>
        <v>9949.5256104769305</v>
      </c>
      <c r="U36">
        <f t="shared" si="13"/>
        <v>5.0548205999999998E-2</v>
      </c>
      <c r="V36">
        <f t="shared" si="14"/>
        <v>0.01</v>
      </c>
      <c r="W36">
        <f t="shared" si="15"/>
        <v>0.48103121406078825</v>
      </c>
      <c r="X36">
        <f t="shared" si="16"/>
        <v>2.4315264900774819E-2</v>
      </c>
      <c r="Y36">
        <f t="shared" si="17"/>
        <v>4.8103121406078827E-3</v>
      </c>
      <c r="Z36">
        <f t="shared" si="18"/>
        <v>0.45190563701940556</v>
      </c>
      <c r="AB36">
        <f t="shared" si="19"/>
        <v>4858.6254929353636</v>
      </c>
      <c r="AC36">
        <f t="shared" si="2"/>
        <v>4496.2467090434675</v>
      </c>
      <c r="AE36">
        <f t="shared" si="3"/>
        <v>0</v>
      </c>
      <c r="AF36">
        <f t="shared" si="24"/>
        <v>0</v>
      </c>
      <c r="AG36">
        <f t="shared" si="24"/>
        <v>-5.6488204627425693</v>
      </c>
      <c r="AH36">
        <f t="shared" si="5"/>
        <v>-24315.264900774819</v>
      </c>
      <c r="AI36">
        <f t="shared" si="25"/>
        <v>-24320.913721237561</v>
      </c>
      <c r="AJ36">
        <f t="shared" si="7"/>
        <v>362.37878389189609</v>
      </c>
      <c r="AK36">
        <f t="shared" si="22"/>
        <v>340.10378450547546</v>
      </c>
      <c r="AL36">
        <f t="shared" si="26"/>
        <v>-23618.431152840189</v>
      </c>
      <c r="AN36">
        <f t="shared" si="27"/>
        <v>0</v>
      </c>
      <c r="AO36">
        <f t="shared" si="27"/>
        <v>0</v>
      </c>
      <c r="AP36">
        <f t="shared" si="27"/>
        <v>-0.13420324701104716</v>
      </c>
      <c r="AQ36">
        <f t="shared" si="27"/>
        <v>-577.67591006661451</v>
      </c>
      <c r="AR36">
        <f t="shared" si="27"/>
        <v>-577.81011331362561</v>
      </c>
      <c r="AS36">
        <f t="shared" si="27"/>
        <v>8.6093034407745019</v>
      </c>
      <c r="AT36">
        <f t="shared" si="27"/>
        <v>8.0800996424694382</v>
      </c>
      <c r="AU36">
        <f t="shared" si="23"/>
        <v>-561.12071023038163</v>
      </c>
      <c r="AW36">
        <v>33</v>
      </c>
      <c r="AX36">
        <f>IF(Z36&gt;0, (R36*SUMPRODUCT(K36:$K$98, X36:$X$98)-K36*$AZ$3)/Z36, 0)</f>
        <v>9949.5256104769305</v>
      </c>
    </row>
    <row r="37" spans="5:50" x14ac:dyDescent="0.25">
      <c r="E37">
        <v>2037</v>
      </c>
      <c r="F37" s="5">
        <f>EconomicRates!C77</f>
        <v>3.5571999999999999E-2</v>
      </c>
      <c r="G37" s="5">
        <f>EconomicRates!D77</f>
        <v>7.0000000000000007E-2</v>
      </c>
      <c r="H37" s="5">
        <f t="shared" si="10"/>
        <v>0.12000000000000001</v>
      </c>
      <c r="I37" s="5">
        <f t="shared" si="11"/>
        <v>1.1200000000000001</v>
      </c>
      <c r="J37">
        <f t="shared" si="12"/>
        <v>0.89285714285714279</v>
      </c>
      <c r="K37">
        <f t="shared" si="20"/>
        <v>2.1212274045307299E-2</v>
      </c>
      <c r="L37" s="2">
        <v>34</v>
      </c>
      <c r="M37" s="6">
        <v>6.4784177999999998E-2</v>
      </c>
      <c r="Q37" s="4">
        <f t="shared" si="21"/>
        <v>12.5</v>
      </c>
      <c r="R37">
        <f t="shared" si="0"/>
        <v>1000000</v>
      </c>
      <c r="S37">
        <f t="shared" si="1"/>
        <v>9670.4512359282307</v>
      </c>
      <c r="U37">
        <f t="shared" si="13"/>
        <v>6.4784177999999998E-2</v>
      </c>
      <c r="V37">
        <f t="shared" si="14"/>
        <v>0.01</v>
      </c>
      <c r="W37">
        <f t="shared" si="15"/>
        <v>0.45190563701940556</v>
      </c>
      <c r="X37">
        <f t="shared" si="16"/>
        <v>2.9276335227868558E-2</v>
      </c>
      <c r="Y37">
        <f t="shared" si="17"/>
        <v>4.5190563701940556E-3</v>
      </c>
      <c r="Z37">
        <f t="shared" si="18"/>
        <v>0.41811024542134295</v>
      </c>
      <c r="AB37">
        <f t="shared" si="19"/>
        <v>4496.2467090434675</v>
      </c>
      <c r="AC37">
        <f t="shared" si="2"/>
        <v>4043.3147395890819</v>
      </c>
      <c r="AE37">
        <f t="shared" si="3"/>
        <v>0</v>
      </c>
      <c r="AF37">
        <f t="shared" si="24"/>
        <v>0</v>
      </c>
      <c r="AG37">
        <f t="shared" si="24"/>
        <v>-5.2263780677667873</v>
      </c>
      <c r="AH37">
        <f t="shared" si="5"/>
        <v>-29276.335227868556</v>
      </c>
      <c r="AI37">
        <f t="shared" si="25"/>
        <v>-29281.561605936324</v>
      </c>
      <c r="AJ37">
        <f t="shared" si="7"/>
        <v>452.93196945438558</v>
      </c>
      <c r="AK37">
        <f t="shared" si="22"/>
        <v>314.73726963304273</v>
      </c>
      <c r="AL37">
        <f t="shared" si="26"/>
        <v>-28513.892366848897</v>
      </c>
      <c r="AN37">
        <f t="shared" si="27"/>
        <v>0</v>
      </c>
      <c r="AO37">
        <f t="shared" si="27"/>
        <v>0</v>
      </c>
      <c r="AP37">
        <f t="shared" si="27"/>
        <v>-0.11086336383785274</v>
      </c>
      <c r="AQ37">
        <f t="shared" si="27"/>
        <v>-621.01764589583195</v>
      </c>
      <c r="AR37">
        <f t="shared" si="27"/>
        <v>-621.12850925966984</v>
      </c>
      <c r="AS37">
        <f t="shared" si="27"/>
        <v>9.6077170599471824</v>
      </c>
      <c r="AT37">
        <f t="shared" si="27"/>
        <v>6.6762932157278776</v>
      </c>
      <c r="AU37">
        <f t="shared" si="23"/>
        <v>-604.84449898399475</v>
      </c>
      <c r="AW37">
        <v>34</v>
      </c>
      <c r="AX37">
        <f>IF(Z37&gt;0, (R37*SUMPRODUCT(K37:$K$98, X37:$X$98)-K37*$AZ$3)/Z37, 0)</f>
        <v>9670.4512359282307</v>
      </c>
    </row>
    <row r="38" spans="5:50" x14ac:dyDescent="0.25">
      <c r="E38">
        <v>2038</v>
      </c>
      <c r="F38" s="5">
        <f>EconomicRates!C78</f>
        <v>3.5571999999999999E-2</v>
      </c>
      <c r="G38" s="5">
        <f>EconomicRates!D78</f>
        <v>7.0000000000000007E-2</v>
      </c>
      <c r="H38" s="5">
        <f t="shared" si="10"/>
        <v>0.12000000000000001</v>
      </c>
      <c r="I38" s="5">
        <f t="shared" si="11"/>
        <v>1.1200000000000001</v>
      </c>
      <c r="J38">
        <f t="shared" si="12"/>
        <v>0.89285714285714279</v>
      </c>
      <c r="K38">
        <f t="shared" si="20"/>
        <v>1.8939530397595803E-2</v>
      </c>
      <c r="L38" s="2">
        <v>35</v>
      </c>
      <c r="M38" s="6">
        <v>8.0470763000000001E-2</v>
      </c>
      <c r="Q38" s="4">
        <f t="shared" si="21"/>
        <v>12.5</v>
      </c>
      <c r="R38">
        <f t="shared" si="0"/>
        <v>1000000</v>
      </c>
      <c r="S38">
        <f t="shared" si="1"/>
        <v>9292.2140502783604</v>
      </c>
      <c r="U38">
        <f t="shared" si="13"/>
        <v>8.0470763000000001E-2</v>
      </c>
      <c r="V38">
        <f t="shared" si="14"/>
        <v>0.01</v>
      </c>
      <c r="W38">
        <f t="shared" si="15"/>
        <v>0.41811024542134295</v>
      </c>
      <c r="X38">
        <f t="shared" si="16"/>
        <v>3.3645650467172723E-2</v>
      </c>
      <c r="Y38">
        <f t="shared" si="17"/>
        <v>4.1811024542134298E-3</v>
      </c>
      <c r="Z38">
        <f t="shared" si="18"/>
        <v>0.3802834924999568</v>
      </c>
      <c r="AB38">
        <f t="shared" si="19"/>
        <v>4043.3147395890819</v>
      </c>
      <c r="AC38">
        <f t="shared" si="2"/>
        <v>3533.675612097024</v>
      </c>
      <c r="AE38">
        <f t="shared" si="3"/>
        <v>0</v>
      </c>
      <c r="AF38">
        <f t="shared" si="24"/>
        <v>0</v>
      </c>
      <c r="AG38">
        <f t="shared" si="24"/>
        <v>-4.7535436562494597</v>
      </c>
      <c r="AH38">
        <f t="shared" si="5"/>
        <v>-33645.650467172723</v>
      </c>
      <c r="AI38">
        <f t="shared" si="25"/>
        <v>-33650.40401082897</v>
      </c>
      <c r="AJ38">
        <f t="shared" si="7"/>
        <v>509.63912749205792</v>
      </c>
      <c r="AK38">
        <f t="shared" si="22"/>
        <v>283.03203177123578</v>
      </c>
      <c r="AL38">
        <f t="shared" si="26"/>
        <v>-32857.73285156567</v>
      </c>
      <c r="AN38">
        <f t="shared" si="27"/>
        <v>0</v>
      </c>
      <c r="AO38">
        <f t="shared" si="27"/>
        <v>0</v>
      </c>
      <c r="AP38">
        <f t="shared" si="27"/>
        <v>-9.0029884573835331E-2</v>
      </c>
      <c r="AQ38">
        <f t="shared" si="27"/>
        <v>-637.2328197699012</v>
      </c>
      <c r="AR38">
        <f t="shared" si="27"/>
        <v>-637.32284965447502</v>
      </c>
      <c r="AS38">
        <f t="shared" si="27"/>
        <v>9.6523257469400345</v>
      </c>
      <c r="AT38">
        <f t="shared" si="27"/>
        <v>5.3604937692246208</v>
      </c>
      <c r="AU38">
        <f t="shared" si="23"/>
        <v>-622.31003013831025</v>
      </c>
      <c r="AW38">
        <v>35</v>
      </c>
      <c r="AX38">
        <f>IF(Z38&gt;0, (R38*SUMPRODUCT(K38:$K$98, X38:$X$98)-K38*$AZ$3)/Z38, 0)</f>
        <v>9292.2140502783604</v>
      </c>
    </row>
    <row r="39" spans="5:50" x14ac:dyDescent="0.25">
      <c r="E39">
        <v>2039</v>
      </c>
      <c r="F39" s="5">
        <f>EconomicRates!C79</f>
        <v>3.5571999999999999E-2</v>
      </c>
      <c r="G39" s="5">
        <f>EconomicRates!D79</f>
        <v>7.0000000000000007E-2</v>
      </c>
      <c r="H39" s="5">
        <f t="shared" si="10"/>
        <v>0.12000000000000001</v>
      </c>
      <c r="I39" s="5">
        <f t="shared" si="11"/>
        <v>1.1200000000000001</v>
      </c>
      <c r="J39">
        <f t="shared" si="12"/>
        <v>0.89285714285714279</v>
      </c>
      <c r="K39">
        <f t="shared" si="20"/>
        <v>1.6910294997853393E-2</v>
      </c>
      <c r="L39" s="2">
        <v>36</v>
      </c>
      <c r="M39" s="6">
        <v>9.7818447000000003E-2</v>
      </c>
      <c r="Q39" s="4">
        <f t="shared" si="21"/>
        <v>12.5</v>
      </c>
      <c r="R39">
        <f t="shared" si="0"/>
        <v>1000000</v>
      </c>
      <c r="S39">
        <f t="shared" si="1"/>
        <v>8830.0842121247406</v>
      </c>
      <c r="U39">
        <f t="shared" si="13"/>
        <v>9.7818447000000003E-2</v>
      </c>
      <c r="V39">
        <f t="shared" si="14"/>
        <v>0.01</v>
      </c>
      <c r="W39">
        <f t="shared" si="15"/>
        <v>0.3802834924999568</v>
      </c>
      <c r="X39">
        <f t="shared" si="16"/>
        <v>3.7198740656081926E-2</v>
      </c>
      <c r="Y39">
        <f t="shared" si="17"/>
        <v>3.802834924999568E-3</v>
      </c>
      <c r="Z39">
        <f t="shared" si="18"/>
        <v>0.33928191691887533</v>
      </c>
      <c r="AB39">
        <f t="shared" si="19"/>
        <v>3533.675612097024</v>
      </c>
      <c r="AC39">
        <f t="shared" si="2"/>
        <v>2995.8878980447789</v>
      </c>
      <c r="AE39">
        <f t="shared" si="3"/>
        <v>0</v>
      </c>
      <c r="AF39">
        <f t="shared" si="24"/>
        <v>0</v>
      </c>
      <c r="AG39">
        <f t="shared" si="24"/>
        <v>-4.2410239614859417</v>
      </c>
      <c r="AH39">
        <f t="shared" si="5"/>
        <v>-37198.740656081929</v>
      </c>
      <c r="AI39">
        <f t="shared" si="25"/>
        <v>-37202.981680043413</v>
      </c>
      <c r="AJ39">
        <f t="shared" si="7"/>
        <v>537.78771405224506</v>
      </c>
      <c r="AK39">
        <f t="shared" si="22"/>
        <v>247.35729284679169</v>
      </c>
      <c r="AL39">
        <f t="shared" si="26"/>
        <v>-36417.836673144375</v>
      </c>
      <c r="AN39">
        <f t="shared" si="27"/>
        <v>0</v>
      </c>
      <c r="AO39">
        <f t="shared" si="27"/>
        <v>0</v>
      </c>
      <c r="AP39">
        <f t="shared" si="27"/>
        <v>-7.1716966281692107E-2</v>
      </c>
      <c r="AQ39">
        <f t="shared" si="27"/>
        <v>-629.04167804298788</v>
      </c>
      <c r="AR39">
        <f t="shared" si="27"/>
        <v>-629.11339500926954</v>
      </c>
      <c r="AS39">
        <f t="shared" si="27"/>
        <v>9.094148890844691</v>
      </c>
      <c r="AT39">
        <f t="shared" si="27"/>
        <v>4.1828847919096583</v>
      </c>
      <c r="AU39">
        <f t="shared" si="23"/>
        <v>-615.8363613265152</v>
      </c>
      <c r="AW39">
        <v>36</v>
      </c>
      <c r="AX39">
        <f>IF(Z39&gt;0, (R39*SUMPRODUCT(K39:$K$98, X39:$X$98)-K39*$AZ$3)/Z39, 0)</f>
        <v>8830.0842121247406</v>
      </c>
    </row>
    <row r="40" spans="5:50" x14ac:dyDescent="0.25">
      <c r="E40">
        <v>2040</v>
      </c>
      <c r="F40" s="5">
        <f>EconomicRates!C80</f>
        <v>3.5571999999999999E-2</v>
      </c>
      <c r="G40" s="5">
        <f>EconomicRates!D80</f>
        <v>7.0000000000000007E-2</v>
      </c>
      <c r="H40" s="5">
        <f t="shared" si="10"/>
        <v>0.12000000000000001</v>
      </c>
      <c r="I40" s="5">
        <f t="shared" si="11"/>
        <v>1.1200000000000001</v>
      </c>
      <c r="J40">
        <f t="shared" si="12"/>
        <v>0.89285714285714279</v>
      </c>
      <c r="K40">
        <f t="shared" si="20"/>
        <v>1.5098477676654815E-2</v>
      </c>
      <c r="L40" s="2">
        <v>37</v>
      </c>
      <c r="M40" s="6">
        <v>0.115047869</v>
      </c>
      <c r="Q40" s="4">
        <f t="shared" si="21"/>
        <v>12.5</v>
      </c>
      <c r="R40">
        <f t="shared" si="0"/>
        <v>1000000</v>
      </c>
      <c r="S40">
        <f t="shared" si="1"/>
        <v>8272.16278822393</v>
      </c>
      <c r="U40">
        <f t="shared" si="13"/>
        <v>0.115047869</v>
      </c>
      <c r="V40">
        <f t="shared" si="14"/>
        <v>0.01</v>
      </c>
      <c r="W40">
        <f t="shared" si="15"/>
        <v>0.33928191691887533</v>
      </c>
      <c r="X40">
        <f t="shared" si="16"/>
        <v>3.9033661531751654E-2</v>
      </c>
      <c r="Y40">
        <f t="shared" si="17"/>
        <v>3.3928191691887533E-3</v>
      </c>
      <c r="Z40">
        <f t="shared" si="18"/>
        <v>0.29685543621793492</v>
      </c>
      <c r="AB40">
        <f t="shared" si="19"/>
        <v>2995.8878980447789</v>
      </c>
      <c r="AC40">
        <f t="shared" si="2"/>
        <v>2455.6364929639835</v>
      </c>
      <c r="AE40">
        <f t="shared" si="3"/>
        <v>0</v>
      </c>
      <c r="AF40">
        <f t="shared" si="24"/>
        <v>0</v>
      </c>
      <c r="AG40">
        <f t="shared" si="24"/>
        <v>-3.7106929527241865</v>
      </c>
      <c r="AH40">
        <f t="shared" si="5"/>
        <v>-39033.661531751655</v>
      </c>
      <c r="AI40">
        <f t="shared" si="25"/>
        <v>-39037.372224704377</v>
      </c>
      <c r="AJ40">
        <f t="shared" si="7"/>
        <v>540.25140508079539</v>
      </c>
      <c r="AK40">
        <f t="shared" si="22"/>
        <v>209.71215286313455</v>
      </c>
      <c r="AL40">
        <f t="shared" si="26"/>
        <v>-38287.40866676045</v>
      </c>
      <c r="AN40">
        <f t="shared" si="27"/>
        <v>0</v>
      </c>
      <c r="AO40">
        <f t="shared" si="27"/>
        <v>0</v>
      </c>
      <c r="AP40">
        <f t="shared" si="27"/>
        <v>-5.6025814711626466E-2</v>
      </c>
      <c r="AQ40">
        <f t="shared" si="27"/>
        <v>-589.34886727525213</v>
      </c>
      <c r="AR40">
        <f t="shared" si="27"/>
        <v>-589.40489308996371</v>
      </c>
      <c r="AS40">
        <f t="shared" si="27"/>
        <v>8.1569737793937875</v>
      </c>
      <c r="AT40">
        <f t="shared" si="27"/>
        <v>3.1663342585272591</v>
      </c>
      <c r="AU40">
        <f t="shared" si="23"/>
        <v>-578.08158505204267</v>
      </c>
      <c r="AW40">
        <v>37</v>
      </c>
      <c r="AX40">
        <f>IF(Z40&gt;0, (R40*SUMPRODUCT(K40:$K$98, X40:$X$98)-K40*$AZ$3)/Z40, 0)</f>
        <v>8272.16278822393</v>
      </c>
    </row>
    <row r="41" spans="5:50" x14ac:dyDescent="0.25">
      <c r="E41">
        <v>2041</v>
      </c>
      <c r="F41" s="5">
        <f>EconomicRates!C81</f>
        <v>3.5571999999999999E-2</v>
      </c>
      <c r="G41" s="5">
        <f>EconomicRates!D81</f>
        <v>7.0000000000000007E-2</v>
      </c>
      <c r="H41" s="5">
        <f t="shared" si="10"/>
        <v>0.12000000000000001</v>
      </c>
      <c r="I41" s="5">
        <f t="shared" si="11"/>
        <v>1.1200000000000001</v>
      </c>
      <c r="J41">
        <f t="shared" si="12"/>
        <v>0.89285714285714279</v>
      </c>
      <c r="K41">
        <f t="shared" si="20"/>
        <v>1.348078363987037E-2</v>
      </c>
      <c r="L41" s="2">
        <v>38</v>
      </c>
      <c r="M41" s="6">
        <v>0.13365521</v>
      </c>
      <c r="Q41" s="4">
        <f t="shared" si="21"/>
        <v>12.5</v>
      </c>
      <c r="R41">
        <f t="shared" si="0"/>
        <v>1000000</v>
      </c>
      <c r="S41">
        <f t="shared" si="1"/>
        <v>7653.3575222952095</v>
      </c>
      <c r="U41">
        <f t="shared" si="13"/>
        <v>0.13365521</v>
      </c>
      <c r="V41">
        <f t="shared" si="14"/>
        <v>0.01</v>
      </c>
      <c r="W41">
        <f t="shared" si="15"/>
        <v>0.29685543621793492</v>
      </c>
      <c r="X41">
        <f t="shared" si="16"/>
        <v>3.9676275667349693E-2</v>
      </c>
      <c r="Y41">
        <f t="shared" si="17"/>
        <v>2.9685543621793494E-3</v>
      </c>
      <c r="Z41">
        <f t="shared" si="18"/>
        <v>0.25421060618840585</v>
      </c>
      <c r="AB41">
        <f t="shared" si="19"/>
        <v>2455.6364929639835</v>
      </c>
      <c r="AC41">
        <f t="shared" si="2"/>
        <v>1945.564655119261</v>
      </c>
      <c r="AE41">
        <f t="shared" si="3"/>
        <v>0</v>
      </c>
      <c r="AF41">
        <f t="shared" si="24"/>
        <v>0</v>
      </c>
      <c r="AG41">
        <f t="shared" si="24"/>
        <v>-3.1776325773550731</v>
      </c>
      <c r="AH41">
        <f t="shared" si="5"/>
        <v>-39676.275667349692</v>
      </c>
      <c r="AI41">
        <f t="shared" si="25"/>
        <v>-39679.453299927045</v>
      </c>
      <c r="AJ41">
        <f t="shared" si="7"/>
        <v>510.07183784472249</v>
      </c>
      <c r="AK41">
        <f t="shared" si="22"/>
        <v>171.89455450747886</v>
      </c>
      <c r="AL41">
        <f t="shared" si="26"/>
        <v>-38997.486907574843</v>
      </c>
      <c r="AN41">
        <f t="shared" si="27"/>
        <v>0</v>
      </c>
      <c r="AO41">
        <f t="shared" si="27"/>
        <v>0</v>
      </c>
      <c r="AP41">
        <f t="shared" si="27"/>
        <v>-4.2836977262327387E-2</v>
      </c>
      <c r="AQ41">
        <f t="shared" si="27"/>
        <v>-534.8672879073946</v>
      </c>
      <c r="AR41">
        <f t="shared" si="27"/>
        <v>-534.91012488465685</v>
      </c>
      <c r="AS41">
        <f t="shared" si="27"/>
        <v>6.8761680867757473</v>
      </c>
      <c r="AT41">
        <f t="shared" si="27"/>
        <v>2.3172732981872266</v>
      </c>
      <c r="AU41">
        <f t="shared" si="23"/>
        <v>-525.71668349969389</v>
      </c>
      <c r="AW41">
        <v>38</v>
      </c>
      <c r="AX41">
        <f>IF(Z41&gt;0, (R41*SUMPRODUCT(K41:$K$98, X41:$X$98)-K41*$AZ$3)/Z41, 0)</f>
        <v>7653.3575222952095</v>
      </c>
    </row>
    <row r="42" spans="5:50" x14ac:dyDescent="0.25">
      <c r="E42">
        <v>2042</v>
      </c>
      <c r="F42" s="5">
        <f>EconomicRates!C82</f>
        <v>3.5571999999999999E-2</v>
      </c>
      <c r="G42" s="5">
        <f>EconomicRates!D82</f>
        <v>7.0000000000000007E-2</v>
      </c>
      <c r="H42" s="5">
        <f t="shared" si="10"/>
        <v>0.12000000000000001</v>
      </c>
      <c r="I42" s="5">
        <f t="shared" si="11"/>
        <v>1.1200000000000001</v>
      </c>
      <c r="J42">
        <f t="shared" si="12"/>
        <v>0.89285714285714279</v>
      </c>
      <c r="K42">
        <f t="shared" si="20"/>
        <v>1.2036413964169972E-2</v>
      </c>
      <c r="L42" s="2">
        <v>39</v>
      </c>
      <c r="M42" s="6">
        <v>0.153152232</v>
      </c>
      <c r="Q42" s="4">
        <f t="shared" si="21"/>
        <v>12.5</v>
      </c>
      <c r="R42">
        <f t="shared" si="0"/>
        <v>1000000</v>
      </c>
      <c r="S42">
        <f t="shared" si="1"/>
        <v>6963.9523412610979</v>
      </c>
      <c r="U42">
        <f t="shared" si="13"/>
        <v>0.153152232</v>
      </c>
      <c r="V42">
        <f t="shared" si="14"/>
        <v>0.01</v>
      </c>
      <c r="W42">
        <f t="shared" si="15"/>
        <v>0.25421060618840585</v>
      </c>
      <c r="X42">
        <f t="shared" si="16"/>
        <v>3.8932921735827367E-2</v>
      </c>
      <c r="Y42">
        <f t="shared" si="17"/>
        <v>2.5421060618840588E-3</v>
      </c>
      <c r="Z42">
        <f t="shared" si="18"/>
        <v>0.21273557839069443</v>
      </c>
      <c r="AB42">
        <f t="shared" si="19"/>
        <v>1945.564655119261</v>
      </c>
      <c r="AC42">
        <f t="shared" si="2"/>
        <v>1481.4804292034103</v>
      </c>
      <c r="AE42">
        <f t="shared" si="3"/>
        <v>0</v>
      </c>
      <c r="AF42">
        <f t="shared" si="24"/>
        <v>0</v>
      </c>
      <c r="AG42">
        <f t="shared" si="24"/>
        <v>-2.6591947298836804</v>
      </c>
      <c r="AH42">
        <f t="shared" si="5"/>
        <v>-38932.921735827367</v>
      </c>
      <c r="AI42">
        <f t="shared" si="25"/>
        <v>-38935.580930557247</v>
      </c>
      <c r="AJ42">
        <f t="shared" si="7"/>
        <v>464.08422591585077</v>
      </c>
      <c r="AK42">
        <f t="shared" si="22"/>
        <v>136.18952585834828</v>
      </c>
      <c r="AL42">
        <f t="shared" si="26"/>
        <v>-38335.307178783049</v>
      </c>
      <c r="AN42">
        <f t="shared" si="27"/>
        <v>0</v>
      </c>
      <c r="AO42">
        <f t="shared" si="27"/>
        <v>0</v>
      </c>
      <c r="AP42">
        <f t="shared" si="27"/>
        <v>-3.2007168580219132E-2</v>
      </c>
      <c r="AQ42">
        <f t="shared" si="27"/>
        <v>-468.61276284704917</v>
      </c>
      <c r="AR42">
        <f t="shared" si="27"/>
        <v>-468.64477001562932</v>
      </c>
      <c r="AS42">
        <f t="shared" si="27"/>
        <v>5.585909857364558</v>
      </c>
      <c r="AT42">
        <f t="shared" si="27"/>
        <v>1.6392335108151108</v>
      </c>
      <c r="AU42">
        <f t="shared" si="23"/>
        <v>-461.41962664744966</v>
      </c>
      <c r="AW42">
        <v>39</v>
      </c>
      <c r="AX42">
        <f>IF(Z42&gt;0, (R42*SUMPRODUCT(K42:$K$98, X42:$X$98)-K42*$AZ$3)/Z42, 0)</f>
        <v>6963.9523412610979</v>
      </c>
    </row>
    <row r="43" spans="5:50" x14ac:dyDescent="0.25">
      <c r="E43">
        <v>2043</v>
      </c>
      <c r="F43" s="5">
        <f>EconomicRates!C83</f>
        <v>3.5571999999999999E-2</v>
      </c>
      <c r="G43" s="5">
        <f>EconomicRates!D83</f>
        <v>7.0000000000000007E-2</v>
      </c>
      <c r="H43" s="5">
        <f t="shared" si="10"/>
        <v>0.12000000000000001</v>
      </c>
      <c r="I43" s="5">
        <f t="shared" si="11"/>
        <v>1.1200000000000001</v>
      </c>
      <c r="J43">
        <f t="shared" si="12"/>
        <v>0.89285714285714279</v>
      </c>
      <c r="K43">
        <f t="shared" si="20"/>
        <v>1.0746798182294617E-2</v>
      </c>
      <c r="L43" s="2">
        <v>40</v>
      </c>
      <c r="M43" s="6">
        <v>0.17329698399999999</v>
      </c>
      <c r="Q43" s="4">
        <f t="shared" si="21"/>
        <v>12.5</v>
      </c>
      <c r="R43">
        <f t="shared" si="0"/>
        <v>1000000</v>
      </c>
      <c r="S43">
        <f t="shared" si="1"/>
        <v>6193.4830891829479</v>
      </c>
      <c r="U43">
        <f t="shared" si="13"/>
        <v>0.17329698399999999</v>
      </c>
      <c r="V43">
        <f t="shared" si="14"/>
        <v>0.01</v>
      </c>
      <c r="W43">
        <f t="shared" si="15"/>
        <v>0.21273557839069443</v>
      </c>
      <c r="X43">
        <f t="shared" si="16"/>
        <v>3.6866434124602915E-2</v>
      </c>
      <c r="Y43">
        <f t="shared" si="17"/>
        <v>2.1273557839069442E-3</v>
      </c>
      <c r="Z43">
        <f t="shared" si="18"/>
        <v>0.17374178848218458</v>
      </c>
      <c r="AB43">
        <f t="shared" si="19"/>
        <v>1481.4804292034103</v>
      </c>
      <c r="AC43">
        <f t="shared" si="2"/>
        <v>1076.0668288488109</v>
      </c>
      <c r="AE43">
        <f t="shared" si="3"/>
        <v>0</v>
      </c>
      <c r="AF43">
        <f t="shared" si="24"/>
        <v>0</v>
      </c>
      <c r="AG43">
        <f t="shared" si="24"/>
        <v>-2.171772356027307</v>
      </c>
      <c r="AH43">
        <f t="shared" si="5"/>
        <v>-36866.434124602914</v>
      </c>
      <c r="AI43">
        <f t="shared" si="25"/>
        <v>-36868.605896958943</v>
      </c>
      <c r="AJ43">
        <f t="shared" si="7"/>
        <v>405.41360035459934</v>
      </c>
      <c r="AK43">
        <f t="shared" si="22"/>
        <v>103.70363004423872</v>
      </c>
      <c r="AL43">
        <f t="shared" si="26"/>
        <v>-36359.488666560101</v>
      </c>
      <c r="AN43">
        <f t="shared" si="27"/>
        <v>0</v>
      </c>
      <c r="AO43">
        <f t="shared" si="27"/>
        <v>0</v>
      </c>
      <c r="AP43">
        <f t="shared" si="27"/>
        <v>-2.3339599208111961E-2</v>
      </c>
      <c r="AQ43">
        <f t="shared" si="27"/>
        <v>-396.19612723796683</v>
      </c>
      <c r="AR43">
        <f t="shared" si="27"/>
        <v>-396.21946683717499</v>
      </c>
      <c r="AS43">
        <f t="shared" si="27"/>
        <v>4.3568981433683245</v>
      </c>
      <c r="AT43">
        <f t="shared" si="27"/>
        <v>1.114481982856778</v>
      </c>
      <c r="AU43">
        <f t="shared" si="23"/>
        <v>-390.74808671094979</v>
      </c>
      <c r="AW43">
        <v>40</v>
      </c>
      <c r="AX43">
        <f>IF(Z43&gt;0, (R43*SUMPRODUCT(K43:$K$98, X43:$X$98)-K43*$AZ$3)/Z43, 0)</f>
        <v>6193.4830891829479</v>
      </c>
    </row>
    <row r="44" spans="5:50" x14ac:dyDescent="0.25">
      <c r="E44">
        <v>2044</v>
      </c>
      <c r="F44" s="5">
        <f>EconomicRates!C84</f>
        <v>3.5571999999999999E-2</v>
      </c>
      <c r="G44" s="5">
        <f>EconomicRates!D84</f>
        <v>7.0000000000000007E-2</v>
      </c>
      <c r="H44" s="5">
        <f t="shared" si="10"/>
        <v>0.12000000000000001</v>
      </c>
      <c r="I44" s="5">
        <f t="shared" si="11"/>
        <v>1.1200000000000001</v>
      </c>
      <c r="J44">
        <f t="shared" si="12"/>
        <v>0.89285714285714279</v>
      </c>
      <c r="K44">
        <f t="shared" si="20"/>
        <v>9.5953555199059081E-3</v>
      </c>
      <c r="L44" s="2">
        <v>41</v>
      </c>
      <c r="M44" s="6">
        <v>0.19491187900000001</v>
      </c>
      <c r="Q44" s="4">
        <f t="shared" si="21"/>
        <v>12.5</v>
      </c>
      <c r="R44">
        <f t="shared" si="0"/>
        <v>1000000</v>
      </c>
      <c r="S44">
        <f t="shared" si="1"/>
        <v>5330.0879827511426</v>
      </c>
      <c r="U44">
        <f t="shared" si="13"/>
        <v>0.19491187900000001</v>
      </c>
      <c r="V44">
        <f t="shared" si="14"/>
        <v>0.01</v>
      </c>
      <c r="W44">
        <f t="shared" si="15"/>
        <v>0.17374178848218458</v>
      </c>
      <c r="X44">
        <f t="shared" si="16"/>
        <v>3.3864338453883154E-2</v>
      </c>
      <c r="Y44">
        <f t="shared" si="17"/>
        <v>1.7374178848218458E-3</v>
      </c>
      <c r="Z44">
        <f t="shared" si="18"/>
        <v>0.13814003214347959</v>
      </c>
      <c r="AB44">
        <f t="shared" si="19"/>
        <v>1076.0668288488109</v>
      </c>
      <c r="AC44">
        <f t="shared" si="2"/>
        <v>736.29852526481704</v>
      </c>
      <c r="AE44">
        <f t="shared" si="3"/>
        <v>0</v>
      </c>
      <c r="AF44">
        <f t="shared" si="24"/>
        <v>0</v>
      </c>
      <c r="AG44">
        <f t="shared" si="24"/>
        <v>-1.7267504017934949</v>
      </c>
      <c r="AH44">
        <f t="shared" si="5"/>
        <v>-33864.338453883152</v>
      </c>
      <c r="AI44">
        <f t="shared" si="25"/>
        <v>-33866.065204284947</v>
      </c>
      <c r="AJ44">
        <f t="shared" si="7"/>
        <v>339.76830358399388</v>
      </c>
      <c r="AK44">
        <f t="shared" si="22"/>
        <v>75.324678019416766</v>
      </c>
      <c r="AL44">
        <f t="shared" si="26"/>
        <v>-33450.972222681536</v>
      </c>
      <c r="AN44">
        <f t="shared" si="27"/>
        <v>0</v>
      </c>
      <c r="AO44">
        <f t="shared" si="27"/>
        <v>0</v>
      </c>
      <c r="AP44">
        <f t="shared" si="27"/>
        <v>-1.6568783999348958E-2</v>
      </c>
      <c r="AQ44">
        <f t="shared" si="27"/>
        <v>-324.94036691142963</v>
      </c>
      <c r="AR44">
        <f t="shared" si="27"/>
        <v>-324.95693569542897</v>
      </c>
      <c r="AS44">
        <f t="shared" si="27"/>
        <v>3.2601976672837423</v>
      </c>
      <c r="AT44">
        <f t="shared" si="27"/>
        <v>0.72276706501874588</v>
      </c>
      <c r="AU44">
        <f t="shared" si="23"/>
        <v>-320.97397096312648</v>
      </c>
      <c r="AW44">
        <v>41</v>
      </c>
      <c r="AX44">
        <f>IF(Z44&gt;0, (R44*SUMPRODUCT(K44:$K$98, X44:$X$98)-K44*$AZ$3)/Z44, 0)</f>
        <v>5330.0879827511426</v>
      </c>
    </row>
    <row r="45" spans="5:50" x14ac:dyDescent="0.25">
      <c r="E45">
        <v>2045</v>
      </c>
      <c r="F45" s="5">
        <f>EconomicRates!C85</f>
        <v>3.5571999999999999E-2</v>
      </c>
      <c r="G45" s="5">
        <f>EconomicRates!D85</f>
        <v>7.0000000000000007E-2</v>
      </c>
      <c r="H45" s="5">
        <f t="shared" si="10"/>
        <v>0.12000000000000001</v>
      </c>
      <c r="I45" s="5">
        <f t="shared" si="11"/>
        <v>1.1200000000000001</v>
      </c>
      <c r="J45">
        <f t="shared" si="12"/>
        <v>0.89285714285714279</v>
      </c>
      <c r="K45">
        <f t="shared" si="20"/>
        <v>8.5672817142017025E-3</v>
      </c>
      <c r="L45" s="2">
        <v>42</v>
      </c>
      <c r="M45" s="6">
        <v>0.21714087100000001</v>
      </c>
      <c r="Q45" s="4">
        <f t="shared" si="21"/>
        <v>12.5</v>
      </c>
      <c r="R45">
        <f t="shared" si="0"/>
        <v>1000000</v>
      </c>
      <c r="S45">
        <f t="shared" si="1"/>
        <v>4324.9166279631409</v>
      </c>
      <c r="U45">
        <f t="shared" si="13"/>
        <v>0.21714087100000001</v>
      </c>
      <c r="V45">
        <f t="shared" si="14"/>
        <v>0.01</v>
      </c>
      <c r="W45">
        <f t="shared" si="15"/>
        <v>0.13814003214347959</v>
      </c>
      <c r="X45">
        <f t="shared" si="16"/>
        <v>2.9995846899603155E-2</v>
      </c>
      <c r="Y45">
        <f t="shared" si="17"/>
        <v>1.381400321434796E-3</v>
      </c>
      <c r="Z45">
        <f t="shared" si="18"/>
        <v>0.10676278492244162</v>
      </c>
      <c r="AB45">
        <f t="shared" si="19"/>
        <v>736.29852526481704</v>
      </c>
      <c r="AC45">
        <f t="shared" si="2"/>
        <v>461.74014375872025</v>
      </c>
      <c r="AE45">
        <f t="shared" si="3"/>
        <v>0</v>
      </c>
      <c r="AF45">
        <f t="shared" si="24"/>
        <v>0</v>
      </c>
      <c r="AG45">
        <f t="shared" si="24"/>
        <v>-1.3345348115305202</v>
      </c>
      <c r="AH45">
        <f t="shared" si="5"/>
        <v>-29995.846899603155</v>
      </c>
      <c r="AI45">
        <f t="shared" si="25"/>
        <v>-29997.181434414684</v>
      </c>
      <c r="AJ45">
        <f t="shared" si="7"/>
        <v>274.55838150609679</v>
      </c>
      <c r="AK45">
        <f t="shared" si="22"/>
        <v>51.540896768537195</v>
      </c>
      <c r="AL45">
        <f t="shared" si="26"/>
        <v>-29671.082156140052</v>
      </c>
      <c r="AN45">
        <f t="shared" si="27"/>
        <v>0</v>
      </c>
      <c r="AO45">
        <f t="shared" si="27"/>
        <v>0</v>
      </c>
      <c r="AP45">
        <f t="shared" si="27"/>
        <v>-1.143333568779104E-2</v>
      </c>
      <c r="AQ45">
        <f t="shared" si="27"/>
        <v>-256.98287064496395</v>
      </c>
      <c r="AR45">
        <f t="shared" si="27"/>
        <v>-256.99430398065169</v>
      </c>
      <c r="AS45">
        <f t="shared" si="27"/>
        <v>2.352219001357998</v>
      </c>
      <c r="AT45">
        <f t="shared" si="27"/>
        <v>0.44156538241864635</v>
      </c>
      <c r="AU45">
        <f t="shared" si="23"/>
        <v>-254.2005195968751</v>
      </c>
      <c r="AW45">
        <v>42</v>
      </c>
      <c r="AX45">
        <f>IF(Z45&gt;0, (R45*SUMPRODUCT(K45:$K$98, X45:$X$98)-K45*$AZ$3)/Z45, 0)</f>
        <v>4324.9166279631409</v>
      </c>
    </row>
    <row r="46" spans="5:50" x14ac:dyDescent="0.25">
      <c r="E46">
        <v>2046</v>
      </c>
      <c r="F46" s="5">
        <f>EconomicRates!C86</f>
        <v>3.5571999999999999E-2</v>
      </c>
      <c r="G46" s="5">
        <f>EconomicRates!D86</f>
        <v>7.0000000000000007E-2</v>
      </c>
      <c r="H46" s="5">
        <f t="shared" si="10"/>
        <v>0.12000000000000001</v>
      </c>
      <c r="I46" s="5">
        <f t="shared" si="11"/>
        <v>1.1200000000000001</v>
      </c>
      <c r="J46">
        <f t="shared" si="12"/>
        <v>0.89285714285714279</v>
      </c>
      <c r="K46">
        <f t="shared" si="20"/>
        <v>7.6493586733943769E-3</v>
      </c>
      <c r="L46" s="2">
        <v>43</v>
      </c>
      <c r="M46" s="6">
        <v>0.240684854</v>
      </c>
      <c r="Q46" s="4">
        <f t="shared" si="21"/>
        <v>12.5</v>
      </c>
      <c r="R46">
        <f t="shared" si="0"/>
        <v>1000000</v>
      </c>
      <c r="S46">
        <f t="shared" si="1"/>
        <v>3121.804982287571</v>
      </c>
      <c r="U46">
        <f t="shared" si="13"/>
        <v>0.240684854</v>
      </c>
      <c r="V46">
        <f t="shared" si="14"/>
        <v>0.01</v>
      </c>
      <c r="W46">
        <f t="shared" si="15"/>
        <v>0.10676278492244162</v>
      </c>
      <c r="X46">
        <f t="shared" si="16"/>
        <v>2.5696185301691262E-2</v>
      </c>
      <c r="Y46">
        <f t="shared" si="17"/>
        <v>1.0676278492244163E-3</v>
      </c>
      <c r="Z46">
        <f t="shared" si="18"/>
        <v>7.9998971771525942E-2</v>
      </c>
      <c r="AB46">
        <f t="shared" si="19"/>
        <v>461.74014375872025</v>
      </c>
      <c r="AC46">
        <f t="shared" si="2"/>
        <v>249.74118865423245</v>
      </c>
      <c r="AE46">
        <f t="shared" si="3"/>
        <v>0</v>
      </c>
      <c r="AF46">
        <f t="shared" si="24"/>
        <v>0</v>
      </c>
      <c r="AG46">
        <f t="shared" si="24"/>
        <v>-0.99998714714407433</v>
      </c>
      <c r="AH46">
        <f t="shared" si="5"/>
        <v>-25696.185301691261</v>
      </c>
      <c r="AI46">
        <f t="shared" si="25"/>
        <v>-25697.185288838406</v>
      </c>
      <c r="AJ46">
        <f t="shared" si="7"/>
        <v>211.99895510448781</v>
      </c>
      <c r="AK46">
        <f t="shared" si="22"/>
        <v>32.321810063110419</v>
      </c>
      <c r="AL46">
        <f t="shared" si="26"/>
        <v>-25452.864523670807</v>
      </c>
      <c r="AN46">
        <f t="shared" si="27"/>
        <v>0</v>
      </c>
      <c r="AO46">
        <f t="shared" si="27"/>
        <v>0</v>
      </c>
      <c r="AP46">
        <f t="shared" si="27"/>
        <v>-7.6492603572894243E-3</v>
      </c>
      <c r="AQ46">
        <f t="shared" si="27"/>
        <v>-196.55933791064115</v>
      </c>
      <c r="AR46">
        <f t="shared" si="27"/>
        <v>-196.56698717099843</v>
      </c>
      <c r="AS46">
        <f t="shared" si="27"/>
        <v>1.621656045979059</v>
      </c>
      <c r="AT46">
        <f t="shared" si="27"/>
        <v>0.24724111814605934</v>
      </c>
      <c r="AU46">
        <f t="shared" si="23"/>
        <v>-194.69809000687331</v>
      </c>
      <c r="AW46">
        <v>43</v>
      </c>
      <c r="AX46">
        <f>IF(Z46&gt;0, (R46*SUMPRODUCT(K46:$K$98, X46:$X$98)-K46*$AZ$3)/Z46, 0)</f>
        <v>3121.804982287571</v>
      </c>
    </row>
    <row r="47" spans="5:50" x14ac:dyDescent="0.25">
      <c r="E47">
        <v>2047</v>
      </c>
      <c r="F47" s="5">
        <f>EconomicRates!C87</f>
        <v>3.5571999999999999E-2</v>
      </c>
      <c r="G47" s="5">
        <f>EconomicRates!D87</f>
        <v>7.0000000000000007E-2</v>
      </c>
      <c r="H47" s="5">
        <f t="shared" si="10"/>
        <v>0.12000000000000001</v>
      </c>
      <c r="I47" s="5">
        <f t="shared" si="11"/>
        <v>1.1200000000000001</v>
      </c>
      <c r="J47">
        <f t="shared" si="12"/>
        <v>0.89285714285714279</v>
      </c>
      <c r="K47">
        <f t="shared" si="20"/>
        <v>6.8297845298164071E-3</v>
      </c>
      <c r="L47" s="2">
        <v>44</v>
      </c>
      <c r="M47" s="6">
        <v>0.26560892699999999</v>
      </c>
      <c r="Q47" s="4">
        <f t="shared" si="21"/>
        <v>12.5</v>
      </c>
      <c r="R47">
        <f t="shared" si="0"/>
        <v>1000000</v>
      </c>
      <c r="S47">
        <f t="shared" si="1"/>
        <v>1610.7884315838721</v>
      </c>
      <c r="U47">
        <f t="shared" si="13"/>
        <v>0.26560892699999999</v>
      </c>
      <c r="V47">
        <f t="shared" si="14"/>
        <v>0.01</v>
      </c>
      <c r="W47">
        <f t="shared" si="15"/>
        <v>7.9998971771525942E-2</v>
      </c>
      <c r="X47">
        <f t="shared" si="16"/>
        <v>2.1248441053338295E-2</v>
      </c>
      <c r="Y47">
        <f t="shared" si="17"/>
        <v>7.9998971771525948E-4</v>
      </c>
      <c r="Z47">
        <f t="shared" si="18"/>
        <v>5.7950541000472387E-2</v>
      </c>
      <c r="AB47">
        <f t="shared" si="19"/>
        <v>249.74118865423245</v>
      </c>
      <c r="AC47">
        <f t="shared" si="2"/>
        <v>93.346061047587796</v>
      </c>
      <c r="AE47">
        <f t="shared" si="3"/>
        <v>0</v>
      </c>
      <c r="AF47">
        <f t="shared" si="24"/>
        <v>0</v>
      </c>
      <c r="AG47">
        <f t="shared" si="24"/>
        <v>-0.7243817625059048</v>
      </c>
      <c r="AH47">
        <f t="shared" si="5"/>
        <v>-21248.441053338294</v>
      </c>
      <c r="AI47">
        <f t="shared" si="25"/>
        <v>-21249.1654351008</v>
      </c>
      <c r="AJ47">
        <f t="shared" si="7"/>
        <v>156.39512760664465</v>
      </c>
      <c r="AK47">
        <f t="shared" si="22"/>
        <v>17.481883205796272</v>
      </c>
      <c r="AL47">
        <f t="shared" si="26"/>
        <v>-21075.288424288359</v>
      </c>
      <c r="AN47">
        <f t="shared" si="27"/>
        <v>0</v>
      </c>
      <c r="AO47">
        <f t="shared" si="27"/>
        <v>0</v>
      </c>
      <c r="AP47">
        <f t="shared" si="27"/>
        <v>-4.9473713552439713E-3</v>
      </c>
      <c r="AQ47">
        <f t="shared" si="27"/>
        <v>-145.12227398880572</v>
      </c>
      <c r="AR47">
        <f t="shared" si="27"/>
        <v>-145.12722136016097</v>
      </c>
      <c r="AS47">
        <f t="shared" si="27"/>
        <v>1.0681450230665246</v>
      </c>
      <c r="AT47">
        <f t="shared" si="27"/>
        <v>0.11939749547100463</v>
      </c>
      <c r="AU47">
        <f t="shared" si="23"/>
        <v>-143.93967884162345</v>
      </c>
      <c r="AW47">
        <v>44</v>
      </c>
      <c r="AX47">
        <f>IF(Z47&gt;0, (R47*SUMPRODUCT(K47:$K$98, X47:$X$98)-K47*$AZ$3)/Z47, 0)</f>
        <v>1610.7884315838721</v>
      </c>
    </row>
    <row r="48" spans="5:50" x14ac:dyDescent="0.25">
      <c r="E48">
        <v>2048</v>
      </c>
      <c r="F48" s="5">
        <f>EconomicRates!C88</f>
        <v>3.5571999999999999E-2</v>
      </c>
      <c r="G48" s="5">
        <f>EconomicRates!D88</f>
        <v>7.0000000000000007E-2</v>
      </c>
      <c r="H48" s="5">
        <f t="shared" si="10"/>
        <v>0.12000000000000001</v>
      </c>
      <c r="I48" s="5">
        <f t="shared" si="11"/>
        <v>1.1200000000000001</v>
      </c>
      <c r="J48">
        <f t="shared" si="12"/>
        <v>0.89285714285714279</v>
      </c>
      <c r="K48">
        <f t="shared" si="20"/>
        <v>6.0980219016217915E-3</v>
      </c>
      <c r="L48" s="2">
        <v>45</v>
      </c>
      <c r="M48" s="6">
        <v>0.29099302900000001</v>
      </c>
      <c r="Q48" s="4">
        <f t="shared" si="21"/>
        <v>12.5</v>
      </c>
      <c r="R48">
        <f t="shared" si="0"/>
        <v>1000000</v>
      </c>
      <c r="S48">
        <f t="shared" si="1"/>
        <v>-392.89465879091125</v>
      </c>
      <c r="U48">
        <f t="shared" si="13"/>
        <v>0.29099302900000001</v>
      </c>
      <c r="V48">
        <f t="shared" si="14"/>
        <v>0.01</v>
      </c>
      <c r="W48">
        <f t="shared" si="15"/>
        <v>5.7950541000472387E-2</v>
      </c>
      <c r="X48">
        <f t="shared" si="16"/>
        <v>1.686320345791615E-2</v>
      </c>
      <c r="Y48">
        <f t="shared" si="17"/>
        <v>5.7950541000472387E-4</v>
      </c>
      <c r="Z48">
        <f t="shared" si="18"/>
        <v>4.0507832132551512E-2</v>
      </c>
      <c r="AB48">
        <f t="shared" si="19"/>
        <v>93.346061047587796</v>
      </c>
      <c r="AC48">
        <f t="shared" si="2"/>
        <v>-15.915310884078337</v>
      </c>
      <c r="AE48">
        <f t="shared" si="3"/>
        <v>0</v>
      </c>
      <c r="AF48">
        <f t="shared" si="24"/>
        <v>0</v>
      </c>
      <c r="AG48">
        <f t="shared" si="24"/>
        <v>-0.50634790165689392</v>
      </c>
      <c r="AH48">
        <f t="shared" si="5"/>
        <v>-16863.203457916148</v>
      </c>
      <c r="AI48">
        <f t="shared" si="25"/>
        <v>-16863.709805817805</v>
      </c>
      <c r="AJ48">
        <f t="shared" si="7"/>
        <v>109.26137193166613</v>
      </c>
      <c r="AK48">
        <f t="shared" si="22"/>
        <v>6.5342242733311462</v>
      </c>
      <c r="AL48">
        <f t="shared" si="26"/>
        <v>-16747.914209612809</v>
      </c>
      <c r="AN48">
        <f t="shared" si="27"/>
        <v>0</v>
      </c>
      <c r="AO48">
        <f t="shared" si="27"/>
        <v>0</v>
      </c>
      <c r="AP48">
        <f t="shared" si="27"/>
        <v>-3.0877205941439762E-3</v>
      </c>
      <c r="AQ48">
        <f t="shared" si="27"/>
        <v>-102.832184017877</v>
      </c>
      <c r="AR48">
        <f t="shared" si="27"/>
        <v>-102.83527173847115</v>
      </c>
      <c r="AS48">
        <f t="shared" si="27"/>
        <v>0.66627823904054451</v>
      </c>
      <c r="AT48">
        <f t="shared" si="27"/>
        <v>3.9845842728882065E-2</v>
      </c>
      <c r="AU48">
        <f t="shared" si="23"/>
        <v>-102.12914765670172</v>
      </c>
      <c r="AW48">
        <v>45</v>
      </c>
      <c r="AX48">
        <f>IF(Z48&gt;0, (R48*SUMPRODUCT(K48:$K$98, X48:$X$98)-K48*$AZ$3)/Z48, 0)</f>
        <v>-392.89465879091125</v>
      </c>
    </row>
    <row r="49" spans="5:50" x14ac:dyDescent="0.25">
      <c r="E49">
        <v>2049</v>
      </c>
      <c r="F49" s="5">
        <f>EconomicRates!C89</f>
        <v>3.5571999999999999E-2</v>
      </c>
      <c r="G49" s="5">
        <f>EconomicRates!D89</f>
        <v>7.0000000000000007E-2</v>
      </c>
      <c r="H49" s="5">
        <f t="shared" si="10"/>
        <v>0.12000000000000001</v>
      </c>
      <c r="I49" s="5">
        <f t="shared" si="11"/>
        <v>1.1200000000000001</v>
      </c>
      <c r="J49">
        <f t="shared" si="12"/>
        <v>0.89285714285714279</v>
      </c>
      <c r="K49">
        <f t="shared" si="20"/>
        <v>5.4446624121623132E-3</v>
      </c>
      <c r="L49" s="2">
        <v>46</v>
      </c>
      <c r="M49" s="6">
        <v>0.31752069599999999</v>
      </c>
      <c r="Q49" s="4">
        <f t="shared" si="21"/>
        <v>12.5</v>
      </c>
      <c r="R49">
        <f t="shared" si="0"/>
        <v>1000000</v>
      </c>
      <c r="S49">
        <f t="shared" si="1"/>
        <v>-3183.7985065674461</v>
      </c>
      <c r="U49">
        <f t="shared" si="13"/>
        <v>0.31752069599999999</v>
      </c>
      <c r="V49">
        <f t="shared" si="14"/>
        <v>0.01</v>
      </c>
      <c r="W49">
        <f t="shared" si="15"/>
        <v>4.0507832132551512E-2</v>
      </c>
      <c r="X49">
        <f t="shared" si="16"/>
        <v>1.286207505217892E-2</v>
      </c>
      <c r="Y49">
        <f t="shared" si="17"/>
        <v>4.0507832132551515E-4</v>
      </c>
      <c r="Z49">
        <f t="shared" si="18"/>
        <v>2.7240678759047076E-2</v>
      </c>
      <c r="AB49">
        <f t="shared" si="19"/>
        <v>-15.915310884078337</v>
      </c>
      <c r="AC49">
        <f t="shared" si="2"/>
        <v>-86.728832350937637</v>
      </c>
      <c r="AE49">
        <f t="shared" si="3"/>
        <v>0</v>
      </c>
      <c r="AF49">
        <f t="shared" si="24"/>
        <v>0</v>
      </c>
      <c r="AG49">
        <f t="shared" si="24"/>
        <v>-0.34050848448808846</v>
      </c>
      <c r="AH49">
        <f t="shared" si="5"/>
        <v>-12862.07505217892</v>
      </c>
      <c r="AI49">
        <f t="shared" si="25"/>
        <v>-12862.415560663409</v>
      </c>
      <c r="AJ49">
        <f t="shared" si="7"/>
        <v>70.813521466859299</v>
      </c>
      <c r="AK49">
        <f t="shared" si="22"/>
        <v>-1.1140717618854836</v>
      </c>
      <c r="AL49">
        <f t="shared" si="26"/>
        <v>-12792.716110958434</v>
      </c>
      <c r="AN49">
        <f t="shared" si="27"/>
        <v>0</v>
      </c>
      <c r="AO49">
        <f t="shared" si="27"/>
        <v>0</v>
      </c>
      <c r="AP49">
        <f t="shared" si="27"/>
        <v>-1.8539537465146493E-3</v>
      </c>
      <c r="AQ49">
        <f t="shared" si="27"/>
        <v>-70.029656579009185</v>
      </c>
      <c r="AR49">
        <f t="shared" si="27"/>
        <v>-70.031510532755703</v>
      </c>
      <c r="AS49">
        <f t="shared" si="27"/>
        <v>0.38555571860345789</v>
      </c>
      <c r="AT49">
        <f t="shared" si="27"/>
        <v>-6.0657446463893358E-3</v>
      </c>
      <c r="AU49">
        <f t="shared" si="23"/>
        <v>-69.65202055879864</v>
      </c>
      <c r="AW49">
        <v>46</v>
      </c>
      <c r="AX49">
        <f>IF(Z49&gt;0, (R49*SUMPRODUCT(K49:$K$98, X49:$X$98)-K49*$AZ$3)/Z49, 0)</f>
        <v>-3183.7985065674461</v>
      </c>
    </row>
    <row r="50" spans="5:50" x14ac:dyDescent="0.25">
      <c r="E50">
        <v>2050</v>
      </c>
      <c r="F50" s="5">
        <f>EconomicRates!C90</f>
        <v>3.5571999999999999E-2</v>
      </c>
      <c r="G50" s="5">
        <f>EconomicRates!D90</f>
        <v>7.0000000000000007E-2</v>
      </c>
      <c r="H50" s="5">
        <f t="shared" si="10"/>
        <v>0.12000000000000001</v>
      </c>
      <c r="I50" s="5">
        <f t="shared" si="11"/>
        <v>1.1200000000000001</v>
      </c>
      <c r="J50">
        <f t="shared" si="12"/>
        <v>0.89285714285714279</v>
      </c>
      <c r="K50">
        <f t="shared" si="20"/>
        <v>4.8613057251449222E-3</v>
      </c>
      <c r="L50" s="2">
        <v>47</v>
      </c>
      <c r="M50" s="6">
        <v>0.344227385</v>
      </c>
      <c r="Q50" s="4">
        <f t="shared" si="21"/>
        <v>12.5</v>
      </c>
      <c r="R50">
        <f t="shared" si="0"/>
        <v>1000000</v>
      </c>
      <c r="S50">
        <f t="shared" si="1"/>
        <v>-7286.0170279957774</v>
      </c>
      <c r="U50">
        <f t="shared" si="13"/>
        <v>0.344227385</v>
      </c>
      <c r="V50">
        <f t="shared" si="14"/>
        <v>0.01</v>
      </c>
      <c r="W50">
        <f t="shared" si="15"/>
        <v>2.7240678759047076E-2</v>
      </c>
      <c r="X50">
        <f t="shared" si="16"/>
        <v>9.3769876148518203E-3</v>
      </c>
      <c r="Y50">
        <f t="shared" si="17"/>
        <v>2.7240678759047075E-4</v>
      </c>
      <c r="Z50">
        <f t="shared" si="18"/>
        <v>1.7591284356604783E-2</v>
      </c>
      <c r="AB50">
        <f t="shared" si="19"/>
        <v>-86.728832350937637</v>
      </c>
      <c r="AC50">
        <f t="shared" si="2"/>
        <v>-128.1703973665382</v>
      </c>
      <c r="AE50">
        <f t="shared" si="3"/>
        <v>0</v>
      </c>
      <c r="AF50">
        <f t="shared" si="24"/>
        <v>0</v>
      </c>
      <c r="AG50">
        <f t="shared" si="24"/>
        <v>-0.21989105445755977</v>
      </c>
      <c r="AH50">
        <f t="shared" si="5"/>
        <v>-9376.9876148518197</v>
      </c>
      <c r="AI50">
        <f t="shared" si="25"/>
        <v>-9377.2075059062772</v>
      </c>
      <c r="AJ50">
        <f t="shared" si="7"/>
        <v>41.44156501560056</v>
      </c>
      <c r="AK50">
        <f t="shared" si="22"/>
        <v>-6.0710182645656348</v>
      </c>
      <c r="AL50">
        <f t="shared" si="26"/>
        <v>-9341.8369591552419</v>
      </c>
      <c r="AN50">
        <f t="shared" si="27"/>
        <v>0</v>
      </c>
      <c r="AO50">
        <f t="shared" si="27"/>
        <v>0</v>
      </c>
      <c r="AP50">
        <f t="shared" si="27"/>
        <v>-1.0689576419426893E-3</v>
      </c>
      <c r="AQ50">
        <f t="shared" si="27"/>
        <v>-45.584403576692182</v>
      </c>
      <c r="AR50">
        <f t="shared" si="27"/>
        <v>-45.585472534334123</v>
      </c>
      <c r="AS50">
        <f t="shared" si="27"/>
        <v>0.20146011726930452</v>
      </c>
      <c r="AT50">
        <f t="shared" si="27"/>
        <v>-2.9513075846992309E-2</v>
      </c>
      <c r="AU50">
        <f t="shared" si="23"/>
        <v>-45.413525492911809</v>
      </c>
      <c r="AW50">
        <v>47</v>
      </c>
      <c r="AX50">
        <f>IF(Z50&gt;0, (R50*SUMPRODUCT(K50:$K$98, X50:$X$98)-K50*$AZ$3)/Z50, 0)</f>
        <v>-7286.0170279957774</v>
      </c>
    </row>
    <row r="51" spans="5:50" x14ac:dyDescent="0.25">
      <c r="E51">
        <v>2051</v>
      </c>
      <c r="F51" s="5">
        <f>EconomicRates!C91</f>
        <v>3.5571999999999999E-2</v>
      </c>
      <c r="G51" s="5">
        <f>EconomicRates!D91</f>
        <v>7.0000000000000007E-2</v>
      </c>
      <c r="H51" s="5">
        <f t="shared" si="10"/>
        <v>0.12000000000000001</v>
      </c>
      <c r="I51" s="5">
        <f t="shared" si="11"/>
        <v>1.1200000000000001</v>
      </c>
      <c r="J51">
        <f t="shared" si="12"/>
        <v>0.89285714285714279</v>
      </c>
      <c r="K51">
        <f t="shared" si="20"/>
        <v>4.3404515403079663E-3</v>
      </c>
      <c r="L51" s="2">
        <v>48</v>
      </c>
      <c r="M51" s="6">
        <v>0.370496828</v>
      </c>
      <c r="Q51" s="4">
        <f t="shared" si="21"/>
        <v>12.5</v>
      </c>
      <c r="R51">
        <f t="shared" si="0"/>
        <v>1000000</v>
      </c>
      <c r="S51">
        <f t="shared" si="1"/>
        <v>-13601.731657510647</v>
      </c>
      <c r="U51">
        <f t="shared" si="13"/>
        <v>0.370496828</v>
      </c>
      <c r="V51">
        <f t="shared" si="14"/>
        <v>0.01</v>
      </c>
      <c r="W51">
        <f t="shared" si="15"/>
        <v>1.7591284356604783E-2</v>
      </c>
      <c r="X51">
        <f t="shared" si="16"/>
        <v>6.5175150545680929E-3</v>
      </c>
      <c r="Y51">
        <f t="shared" si="17"/>
        <v>1.7591284356604782E-4</v>
      </c>
      <c r="Z51">
        <f t="shared" si="18"/>
        <v>1.0897856458470643E-2</v>
      </c>
      <c r="AB51">
        <f t="shared" si="19"/>
        <v>-128.1703973665382</v>
      </c>
      <c r="AC51">
        <f t="shared" si="2"/>
        <v>-148.22971919018701</v>
      </c>
      <c r="AE51">
        <f t="shared" si="3"/>
        <v>0</v>
      </c>
      <c r="AF51">
        <f t="shared" si="24"/>
        <v>0</v>
      </c>
      <c r="AG51">
        <f t="shared" si="24"/>
        <v>-0.13622320573088303</v>
      </c>
      <c r="AH51">
        <f t="shared" si="5"/>
        <v>-6517.5150545680926</v>
      </c>
      <c r="AI51">
        <f t="shared" si="25"/>
        <v>-6517.6512777738235</v>
      </c>
      <c r="AJ51">
        <f t="shared" si="7"/>
        <v>20.059321823648816</v>
      </c>
      <c r="AK51">
        <f t="shared" si="22"/>
        <v>-8.9719278156576738</v>
      </c>
      <c r="AL51">
        <f t="shared" si="26"/>
        <v>-6506.5638837658325</v>
      </c>
      <c r="AN51">
        <f t="shared" si="27"/>
        <v>0</v>
      </c>
      <c r="AO51">
        <f t="shared" si="27"/>
        <v>0</v>
      </c>
      <c r="AP51">
        <f t="shared" si="27"/>
        <v>-5.9127022314030026E-4</v>
      </c>
      <c r="AQ51">
        <f t="shared" si="27"/>
        <v>-28.288958257580436</v>
      </c>
      <c r="AR51">
        <f t="shared" si="27"/>
        <v>-28.289549527803576</v>
      </c>
      <c r="AS51">
        <f t="shared" si="27"/>
        <v>8.7066514306989709E-2</v>
      </c>
      <c r="AT51">
        <f t="shared" si="27"/>
        <v>-3.8942217907003238E-2</v>
      </c>
      <c r="AU51">
        <f t="shared" si="23"/>
        <v>-28.241425231403593</v>
      </c>
      <c r="AW51">
        <v>48</v>
      </c>
      <c r="AX51">
        <f>IF(Z51&gt;0, (R51*SUMPRODUCT(K51:$K$98, X51:$X$98)-K51*$AZ$3)/Z51, 0)</f>
        <v>-13601.731657510647</v>
      </c>
    </row>
    <row r="52" spans="5:50" x14ac:dyDescent="0.25">
      <c r="E52">
        <v>2052</v>
      </c>
      <c r="F52" s="5">
        <f>EconomicRates!C92</f>
        <v>3.5571999999999999E-2</v>
      </c>
      <c r="G52" s="5">
        <f>EconomicRates!D92</f>
        <v>7.0000000000000007E-2</v>
      </c>
      <c r="H52" s="5">
        <f t="shared" si="10"/>
        <v>0.12000000000000001</v>
      </c>
      <c r="I52" s="5">
        <f t="shared" si="11"/>
        <v>1.1200000000000001</v>
      </c>
      <c r="J52">
        <f t="shared" si="12"/>
        <v>0.89285714285714279</v>
      </c>
      <c r="K52">
        <f t="shared" si="20"/>
        <v>3.8754031609892553E-3</v>
      </c>
      <c r="L52" s="2">
        <v>49</v>
      </c>
      <c r="M52" s="6">
        <v>0.397394472</v>
      </c>
      <c r="Q52" s="4">
        <f t="shared" si="21"/>
        <v>12.5</v>
      </c>
      <c r="R52">
        <f t="shared" si="0"/>
        <v>1000000</v>
      </c>
      <c r="S52">
        <f t="shared" si="1"/>
        <v>-23803.860613426492</v>
      </c>
      <c r="U52">
        <f t="shared" si="13"/>
        <v>0.397394472</v>
      </c>
      <c r="V52">
        <f t="shared" si="14"/>
        <v>0.01</v>
      </c>
      <c r="W52">
        <f t="shared" si="15"/>
        <v>1.0897856458470643E-2</v>
      </c>
      <c r="X52">
        <f t="shared" si="16"/>
        <v>4.330747913245731E-3</v>
      </c>
      <c r="Y52">
        <f t="shared" si="17"/>
        <v>1.0897856458470643E-4</v>
      </c>
      <c r="Z52">
        <f t="shared" si="18"/>
        <v>6.4581299806402053E-3</v>
      </c>
      <c r="AB52">
        <f t="shared" si="19"/>
        <v>-148.22971919018701</v>
      </c>
      <c r="AC52">
        <f t="shared" si="2"/>
        <v>-153.72842588255017</v>
      </c>
      <c r="AE52">
        <f t="shared" si="3"/>
        <v>0</v>
      </c>
      <c r="AF52">
        <f t="shared" si="24"/>
        <v>0</v>
      </c>
      <c r="AG52">
        <f t="shared" si="24"/>
        <v>-8.072662475800256E-2</v>
      </c>
      <c r="AH52">
        <f t="shared" si="5"/>
        <v>-4330.7479132457311</v>
      </c>
      <c r="AI52">
        <f t="shared" si="25"/>
        <v>-4330.8286398704895</v>
      </c>
      <c r="AJ52">
        <f t="shared" si="7"/>
        <v>5.4987066923631573</v>
      </c>
      <c r="AK52">
        <f t="shared" si="22"/>
        <v>-10.376080343313092</v>
      </c>
      <c r="AL52">
        <f t="shared" si="26"/>
        <v>-4335.7060135214397</v>
      </c>
      <c r="AN52">
        <f t="shared" si="27"/>
        <v>0</v>
      </c>
      <c r="AO52">
        <f t="shared" si="27"/>
        <v>0</v>
      </c>
      <c r="AP52">
        <f t="shared" si="27"/>
        <v>-3.1284821676315659E-4</v>
      </c>
      <c r="AQ52">
        <f t="shared" si="27"/>
        <v>-16.783394152440128</v>
      </c>
      <c r="AR52">
        <f t="shared" si="27"/>
        <v>-16.783707000656893</v>
      </c>
      <c r="AS52">
        <f t="shared" si="27"/>
        <v>2.1309705296936952E-2</v>
      </c>
      <c r="AT52">
        <f t="shared" si="27"/>
        <v>-4.0211494561154033E-2</v>
      </c>
      <c r="AU52">
        <f t="shared" si="23"/>
        <v>-16.802608789921109</v>
      </c>
      <c r="AW52">
        <v>49</v>
      </c>
      <c r="AX52">
        <f>IF(Z52&gt;0, (R52*SUMPRODUCT(K52:$K$98, X52:$X$98)-K52*$AZ$3)/Z52, 0)</f>
        <v>-23803.860613426492</v>
      </c>
    </row>
    <row r="53" spans="5:50" x14ac:dyDescent="0.25">
      <c r="E53">
        <v>2053</v>
      </c>
      <c r="F53" s="5">
        <f>EconomicRates!C93</f>
        <v>3.5571999999999999E-2</v>
      </c>
      <c r="G53" s="5">
        <f>EconomicRates!D93</f>
        <v>7.0000000000000007E-2</v>
      </c>
      <c r="H53" s="5">
        <f t="shared" si="10"/>
        <v>0.12000000000000001</v>
      </c>
      <c r="I53" s="5">
        <f t="shared" si="11"/>
        <v>1.1200000000000001</v>
      </c>
      <c r="J53">
        <f t="shared" si="12"/>
        <v>0.89285714285714279</v>
      </c>
      <c r="K53">
        <f t="shared" si="20"/>
        <v>3.4601813937404063E-3</v>
      </c>
      <c r="L53" s="2">
        <v>50</v>
      </c>
      <c r="M53" s="6">
        <v>0.424762996</v>
      </c>
      <c r="Q53" s="4">
        <f t="shared" si="21"/>
        <v>12.5</v>
      </c>
      <c r="R53">
        <f t="shared" si="0"/>
        <v>1000000</v>
      </c>
      <c r="S53">
        <f t="shared" si="1"/>
        <v>-41136.436820473718</v>
      </c>
      <c r="U53">
        <f t="shared" si="13"/>
        <v>0.424762996</v>
      </c>
      <c r="V53">
        <f t="shared" si="14"/>
        <v>0.01</v>
      </c>
      <c r="W53">
        <f t="shared" si="15"/>
        <v>6.4581299806402053E-3</v>
      </c>
      <c r="X53">
        <f t="shared" si="16"/>
        <v>2.7431746391341555E-3</v>
      </c>
      <c r="Y53">
        <f t="shared" si="17"/>
        <v>6.4581299806402059E-5</v>
      </c>
      <c r="Z53">
        <f t="shared" si="18"/>
        <v>3.6503740416996477E-3</v>
      </c>
      <c r="AB53">
        <f t="shared" si="19"/>
        <v>-153.72842588255017</v>
      </c>
      <c r="AC53">
        <f t="shared" si="2"/>
        <v>-150.16338113747486</v>
      </c>
      <c r="AE53">
        <f t="shared" si="3"/>
        <v>0</v>
      </c>
      <c r="AF53">
        <f t="shared" si="24"/>
        <v>0</v>
      </c>
      <c r="AG53">
        <f t="shared" si="24"/>
        <v>-4.5629675521245597E-2</v>
      </c>
      <c r="AH53">
        <f t="shared" si="5"/>
        <v>-2743.1746391341553</v>
      </c>
      <c r="AI53">
        <f t="shared" si="25"/>
        <v>-2743.2202688096768</v>
      </c>
      <c r="AJ53">
        <f t="shared" si="7"/>
        <v>-3.565044745075312</v>
      </c>
      <c r="AK53">
        <f t="shared" si="22"/>
        <v>-10.760989811778513</v>
      </c>
      <c r="AL53">
        <f t="shared" si="26"/>
        <v>-2757.5463033665305</v>
      </c>
      <c r="AN53">
        <f t="shared" si="27"/>
        <v>0</v>
      </c>
      <c r="AO53">
        <f t="shared" si="27"/>
        <v>0</v>
      </c>
      <c r="AP53">
        <f t="shared" si="27"/>
        <v>-1.5788695424102608E-4</v>
      </c>
      <c r="AQ53">
        <f t="shared" si="27"/>
        <v>-9.4918818461125571</v>
      </c>
      <c r="AR53">
        <f t="shared" si="27"/>
        <v>-9.4920397330667985</v>
      </c>
      <c r="AS53">
        <f t="shared" si="27"/>
        <v>-1.2335701494761604E-2</v>
      </c>
      <c r="AT53">
        <f t="shared" si="27"/>
        <v>-3.7234976724946085E-2</v>
      </c>
      <c r="AU53">
        <f t="shared" si="23"/>
        <v>-9.5416104112865074</v>
      </c>
      <c r="AW53">
        <v>50</v>
      </c>
      <c r="AX53">
        <f>IF(Z53&gt;0, (R53*SUMPRODUCT(K53:$K$98, X53:$X$98)-K53*$AZ$3)/Z53, 0)</f>
        <v>-41136.436820473718</v>
      </c>
    </row>
    <row r="54" spans="5:50" x14ac:dyDescent="0.25">
      <c r="E54">
        <v>2054</v>
      </c>
      <c r="F54" s="5">
        <f>EconomicRates!C94</f>
        <v>3.5571999999999999E-2</v>
      </c>
      <c r="G54" s="5">
        <f>EconomicRates!D94</f>
        <v>7.0000000000000007E-2</v>
      </c>
      <c r="H54" s="5">
        <f t="shared" si="10"/>
        <v>0.12000000000000001</v>
      </c>
      <c r="I54" s="5">
        <f t="shared" si="11"/>
        <v>1.1200000000000001</v>
      </c>
      <c r="J54">
        <f t="shared" si="12"/>
        <v>0.89285714285714279</v>
      </c>
      <c r="K54">
        <f t="shared" si="20"/>
        <v>3.0894476729825052E-3</v>
      </c>
      <c r="L54" s="2">
        <v>51</v>
      </c>
      <c r="M54" s="6">
        <v>0.45242554800000001</v>
      </c>
      <c r="Q54" s="4">
        <f t="shared" si="21"/>
        <v>12.5</v>
      </c>
      <c r="R54">
        <f t="shared" si="0"/>
        <v>1000000</v>
      </c>
      <c r="S54">
        <f t="shared" si="1"/>
        <v>-72100.884542983127</v>
      </c>
      <c r="U54">
        <f t="shared" si="13"/>
        <v>0.45242554800000001</v>
      </c>
      <c r="V54">
        <f t="shared" si="14"/>
        <v>0.01</v>
      </c>
      <c r="W54">
        <f t="shared" si="15"/>
        <v>3.6503740416996477E-3</v>
      </c>
      <c r="X54">
        <f t="shared" si="16"/>
        <v>1.651522476220938E-3</v>
      </c>
      <c r="Y54">
        <f t="shared" si="17"/>
        <v>3.6503740416996478E-5</v>
      </c>
      <c r="Z54">
        <f t="shared" si="18"/>
        <v>1.9623478250617131E-3</v>
      </c>
      <c r="AB54">
        <f t="shared" si="19"/>
        <v>-150.16338113747486</v>
      </c>
      <c r="AC54">
        <f t="shared" si="2"/>
        <v>-141.48701396794863</v>
      </c>
      <c r="AE54">
        <f t="shared" si="3"/>
        <v>0</v>
      </c>
      <c r="AF54">
        <f t="shared" si="24"/>
        <v>0</v>
      </c>
      <c r="AG54">
        <f t="shared" si="24"/>
        <v>-2.4529347813271415E-2</v>
      </c>
      <c r="AH54">
        <f t="shared" si="5"/>
        <v>-1651.522476220938</v>
      </c>
      <c r="AI54">
        <f t="shared" si="25"/>
        <v>-1651.5470055687513</v>
      </c>
      <c r="AJ54">
        <f t="shared" si="7"/>
        <v>-8.6763671695262303</v>
      </c>
      <c r="AK54">
        <f t="shared" si="22"/>
        <v>-10.511436679623241</v>
      </c>
      <c r="AL54">
        <f t="shared" si="26"/>
        <v>-1670.7348094179008</v>
      </c>
      <c r="AN54">
        <f t="shared" si="27"/>
        <v>0</v>
      </c>
      <c r="AO54">
        <f t="shared" si="27"/>
        <v>0</v>
      </c>
      <c r="AP54">
        <f t="shared" si="27"/>
        <v>-7.5782136521489874E-5</v>
      </c>
      <c r="AQ54">
        <f t="shared" si="27"/>
        <v>-5.1022922710390812</v>
      </c>
      <c r="AR54">
        <f t="shared" si="27"/>
        <v>-5.1023680531756028</v>
      </c>
      <c r="AS54">
        <f t="shared" si="27"/>
        <v>-2.6805182361834618E-2</v>
      </c>
      <c r="AT54">
        <f t="shared" si="27"/>
        <v>-3.2474533589564973E-2</v>
      </c>
      <c r="AU54">
        <f t="shared" si="23"/>
        <v>-5.1616477691270033</v>
      </c>
      <c r="AW54">
        <v>51</v>
      </c>
      <c r="AX54">
        <f>IF(Z54&gt;0, (R54*SUMPRODUCT(K54:$K$98, X54:$X$98)-K54*$AZ$3)/Z54, 0)</f>
        <v>-72100.884542983127</v>
      </c>
    </row>
    <row r="55" spans="5:50" x14ac:dyDescent="0.25">
      <c r="E55">
        <v>2055</v>
      </c>
      <c r="F55" s="5">
        <f>EconomicRates!C95</f>
        <v>3.5571999999999999E-2</v>
      </c>
      <c r="G55" s="5">
        <f>EconomicRates!D95</f>
        <v>7.0000000000000007E-2</v>
      </c>
      <c r="H55" s="5">
        <f t="shared" si="10"/>
        <v>0.12000000000000001</v>
      </c>
      <c r="I55" s="5">
        <f t="shared" si="11"/>
        <v>1.1200000000000001</v>
      </c>
      <c r="J55">
        <f t="shared" si="12"/>
        <v>0.89285714285714279</v>
      </c>
      <c r="K55">
        <f t="shared" si="20"/>
        <v>2.758435422305808E-3</v>
      </c>
      <c r="L55" s="2">
        <v>52</v>
      </c>
      <c r="M55" s="6">
        <v>0.48020744799999998</v>
      </c>
      <c r="Q55" s="4">
        <f t="shared" si="21"/>
        <v>12.5</v>
      </c>
      <c r="R55">
        <f t="shared" si="0"/>
        <v>1000000</v>
      </c>
      <c r="S55">
        <f t="shared" si="1"/>
        <v>-130316.79195199684</v>
      </c>
      <c r="U55">
        <f t="shared" si="13"/>
        <v>0.48020744799999998</v>
      </c>
      <c r="V55">
        <f t="shared" si="14"/>
        <v>0.01</v>
      </c>
      <c r="W55">
        <f t="shared" si="15"/>
        <v>1.9623478250617131E-3</v>
      </c>
      <c r="X55">
        <f t="shared" si="16"/>
        <v>9.4233404116123563E-4</v>
      </c>
      <c r="Y55">
        <f t="shared" si="17"/>
        <v>1.9623478250617133E-5</v>
      </c>
      <c r="Z55">
        <f t="shared" si="18"/>
        <v>1.0003903056498603E-3</v>
      </c>
      <c r="AB55">
        <f t="shared" si="19"/>
        <v>-141.48701396794863</v>
      </c>
      <c r="AC55">
        <f t="shared" si="2"/>
        <v>-130.36765533216737</v>
      </c>
      <c r="AE55">
        <f t="shared" si="3"/>
        <v>0</v>
      </c>
      <c r="AF55">
        <f t="shared" si="24"/>
        <v>0</v>
      </c>
      <c r="AG55">
        <f t="shared" si="24"/>
        <v>-1.2504878820623254E-2</v>
      </c>
      <c r="AH55">
        <f t="shared" si="5"/>
        <v>-942.33404116123563</v>
      </c>
      <c r="AI55">
        <f t="shared" si="25"/>
        <v>-942.3465460400563</v>
      </c>
      <c r="AJ55">
        <f t="shared" si="7"/>
        <v>-11.119358635781253</v>
      </c>
      <c r="AK55">
        <f t="shared" si="22"/>
        <v>-9.9040909777564057</v>
      </c>
      <c r="AL55">
        <f t="shared" si="26"/>
        <v>-963.36999565359395</v>
      </c>
      <c r="AN55">
        <f t="shared" si="27"/>
        <v>0</v>
      </c>
      <c r="AO55">
        <f t="shared" si="27"/>
        <v>0</v>
      </c>
      <c r="AP55">
        <f t="shared" si="27"/>
        <v>-3.4493900690448856E-5</v>
      </c>
      <c r="AQ55">
        <f t="shared" si="27"/>
        <v>-2.5993675987837315</v>
      </c>
      <c r="AR55">
        <f t="shared" si="27"/>
        <v>-2.5994020926844223</v>
      </c>
      <c r="AS55">
        <f t="shared" si="27"/>
        <v>-3.0672032734260994E-2</v>
      </c>
      <c r="AT55">
        <f t="shared" si="27"/>
        <v>-2.7319795378782635E-2</v>
      </c>
      <c r="AU55">
        <f t="shared" si="23"/>
        <v>-2.6573939207974657</v>
      </c>
      <c r="AW55">
        <v>52</v>
      </c>
      <c r="AX55">
        <f>IF(Z55&gt;0, (R55*SUMPRODUCT(K55:$K$98, X55:$X$98)-K55*$AZ$3)/Z55, 0)</f>
        <v>-130316.79195199684</v>
      </c>
    </row>
    <row r="56" spans="5:50" x14ac:dyDescent="0.25">
      <c r="E56">
        <v>2056</v>
      </c>
      <c r="F56" s="5">
        <f>EconomicRates!C96</f>
        <v>3.5571999999999999E-2</v>
      </c>
      <c r="G56" s="5">
        <f>EconomicRates!D96</f>
        <v>7.0000000000000007E-2</v>
      </c>
      <c r="H56" s="5">
        <f t="shared" si="10"/>
        <v>0.12000000000000001</v>
      </c>
      <c r="I56" s="5">
        <f t="shared" si="11"/>
        <v>1.1200000000000001</v>
      </c>
      <c r="J56">
        <f t="shared" si="12"/>
        <v>0.89285714285714279</v>
      </c>
      <c r="K56">
        <f t="shared" si="20"/>
        <v>2.4628887699159E-3</v>
      </c>
      <c r="L56" s="2">
        <v>53</v>
      </c>
      <c r="M56" s="6">
        <v>0.508136904</v>
      </c>
      <c r="Q56" s="4">
        <f t="shared" si="21"/>
        <v>12.5</v>
      </c>
      <c r="R56">
        <f t="shared" si="0"/>
        <v>1000000</v>
      </c>
      <c r="S56">
        <f t="shared" si="1"/>
        <v>-245790.10165494776</v>
      </c>
      <c r="U56">
        <f t="shared" si="13"/>
        <v>0.508136904</v>
      </c>
      <c r="V56">
        <f t="shared" si="14"/>
        <v>0.01</v>
      </c>
      <c r="W56">
        <f t="shared" si="15"/>
        <v>1.0003903056498603E-3</v>
      </c>
      <c r="X56">
        <f t="shared" si="16"/>
        <v>5.0833523270453376E-4</v>
      </c>
      <c r="Y56">
        <f t="shared" si="17"/>
        <v>1.0003903056498603E-5</v>
      </c>
      <c r="Z56">
        <f t="shared" si="18"/>
        <v>4.8205116988882799E-4</v>
      </c>
      <c r="AB56">
        <f t="shared" si="19"/>
        <v>-130.36765533216737</v>
      </c>
      <c r="AC56">
        <f t="shared" si="2"/>
        <v>-118.48340604986153</v>
      </c>
      <c r="AE56">
        <f t="shared" si="3"/>
        <v>0</v>
      </c>
      <c r="AF56">
        <f t="shared" si="24"/>
        <v>0</v>
      </c>
      <c r="AG56">
        <f t="shared" si="24"/>
        <v>-6.0256396236103502E-3</v>
      </c>
      <c r="AH56">
        <f t="shared" si="5"/>
        <v>-508.33523270453378</v>
      </c>
      <c r="AI56">
        <f t="shared" si="25"/>
        <v>-508.34125834415738</v>
      </c>
      <c r="AJ56">
        <f t="shared" si="7"/>
        <v>-11.884249282305845</v>
      </c>
      <c r="AK56">
        <f t="shared" si="22"/>
        <v>-9.1257358732517169</v>
      </c>
      <c r="AL56">
        <f t="shared" si="26"/>
        <v>-529.351243499715</v>
      </c>
      <c r="AN56">
        <f t="shared" si="27"/>
        <v>0</v>
      </c>
      <c r="AO56">
        <f t="shared" si="27"/>
        <v>0</v>
      </c>
      <c r="AP56">
        <f t="shared" si="27"/>
        <v>-1.4840480160550203E-5</v>
      </c>
      <c r="AQ56">
        <f t="shared" si="27"/>
        <v>-1.2519731359805819</v>
      </c>
      <c r="AR56">
        <f t="shared" si="27"/>
        <v>-1.2519879764607424</v>
      </c>
      <c r="AS56">
        <f t="shared" si="27"/>
        <v>-2.9269584096272162E-2</v>
      </c>
      <c r="AT56">
        <f t="shared" si="27"/>
        <v>-2.2475672399450322E-2</v>
      </c>
      <c r="AU56">
        <f t="shared" si="23"/>
        <v>-1.303733232956465</v>
      </c>
      <c r="AW56">
        <v>53</v>
      </c>
      <c r="AX56">
        <f>IF(Z56&gt;0, (R56*SUMPRODUCT(K56:$K$98, X56:$X$98)-K56*$AZ$3)/Z56, 0)</f>
        <v>-245790.10165494776</v>
      </c>
    </row>
    <row r="57" spans="5:50" x14ac:dyDescent="0.25">
      <c r="E57">
        <v>2057</v>
      </c>
      <c r="F57" s="5">
        <f>EconomicRates!C97</f>
        <v>3.5571999999999999E-2</v>
      </c>
      <c r="G57" s="5">
        <f>EconomicRates!D97</f>
        <v>7.0000000000000007E-2</v>
      </c>
      <c r="H57" s="5">
        <f t="shared" si="10"/>
        <v>0.12000000000000001</v>
      </c>
      <c r="I57" s="5">
        <f t="shared" si="11"/>
        <v>1.1200000000000001</v>
      </c>
      <c r="J57">
        <f t="shared" si="12"/>
        <v>0.89285714285714279</v>
      </c>
      <c r="K57">
        <f t="shared" si="20"/>
        <v>2.1990078302820534E-3</v>
      </c>
      <c r="L57" s="2">
        <v>54</v>
      </c>
      <c r="M57" s="6">
        <v>0.53626491099999996</v>
      </c>
      <c r="Q57" s="4">
        <f t="shared" si="21"/>
        <v>12.5</v>
      </c>
      <c r="R57">
        <f t="shared" si="0"/>
        <v>1000000</v>
      </c>
      <c r="S57">
        <f t="shared" si="1"/>
        <v>-488304.01634723728</v>
      </c>
      <c r="U57">
        <f t="shared" si="13"/>
        <v>0.53626491099999996</v>
      </c>
      <c r="V57">
        <f t="shared" si="14"/>
        <v>0.01</v>
      </c>
      <c r="W57">
        <f t="shared" si="15"/>
        <v>4.8205116988882799E-4</v>
      </c>
      <c r="X57">
        <f t="shared" si="16"/>
        <v>2.5850712771787821E-4</v>
      </c>
      <c r="Y57">
        <f t="shared" si="17"/>
        <v>4.8205116988882798E-6</v>
      </c>
      <c r="Z57">
        <f t="shared" si="18"/>
        <v>2.187235304720615E-4</v>
      </c>
      <c r="AB57">
        <f t="shared" si="19"/>
        <v>-118.48340604986153</v>
      </c>
      <c r="AC57">
        <f t="shared" si="2"/>
        <v>-106.80357839915497</v>
      </c>
      <c r="AE57">
        <f t="shared" si="3"/>
        <v>0</v>
      </c>
      <c r="AF57">
        <f t="shared" si="24"/>
        <v>0</v>
      </c>
      <c r="AG57">
        <f t="shared" si="24"/>
        <v>-2.7340441309007687E-3</v>
      </c>
      <c r="AH57">
        <f t="shared" si="5"/>
        <v>-258.50712771787823</v>
      </c>
      <c r="AI57">
        <f t="shared" si="25"/>
        <v>-258.50986176200911</v>
      </c>
      <c r="AJ57">
        <f t="shared" si="7"/>
        <v>-11.679827650706557</v>
      </c>
      <c r="AK57">
        <f t="shared" si="22"/>
        <v>-8.2938384234903086</v>
      </c>
      <c r="AL57">
        <f t="shared" si="26"/>
        <v>-278.48352783620595</v>
      </c>
      <c r="AN57">
        <f t="shared" si="27"/>
        <v>0</v>
      </c>
      <c r="AO57">
        <f t="shared" si="27"/>
        <v>0</v>
      </c>
      <c r="AP57">
        <f t="shared" si="27"/>
        <v>-6.012184452187482E-6</v>
      </c>
      <c r="AQ57">
        <f t="shared" si="27"/>
        <v>-0.56845919803533707</v>
      </c>
      <c r="AR57">
        <f t="shared" si="27"/>
        <v>-0.56846521021978924</v>
      </c>
      <c r="AS57">
        <f t="shared" si="27"/>
        <v>-2.5684032460248557E-2</v>
      </c>
      <c r="AT57">
        <f t="shared" si="27"/>
        <v>-1.823821563634935E-2</v>
      </c>
      <c r="AU57">
        <f t="shared" si="23"/>
        <v>-0.61238745831638708</v>
      </c>
      <c r="AW57">
        <v>54</v>
      </c>
      <c r="AX57">
        <f>IF(Z57&gt;0, (R57*SUMPRODUCT(K57:$K$98, X57:$X$98)-K57*$AZ$3)/Z57, 0)</f>
        <v>-488304.01634723728</v>
      </c>
    </row>
    <row r="58" spans="5:50" x14ac:dyDescent="0.25">
      <c r="E58">
        <v>2058</v>
      </c>
      <c r="F58" s="5">
        <f>EconomicRates!C98</f>
        <v>3.5571999999999999E-2</v>
      </c>
      <c r="G58" s="5">
        <f>EconomicRates!D98</f>
        <v>7.0000000000000007E-2</v>
      </c>
      <c r="H58" s="5">
        <f t="shared" si="10"/>
        <v>0.12000000000000001</v>
      </c>
      <c r="I58" s="5">
        <f t="shared" si="11"/>
        <v>1.1200000000000001</v>
      </c>
      <c r="J58">
        <f t="shared" si="12"/>
        <v>0.89285714285714279</v>
      </c>
      <c r="K58">
        <f t="shared" si="20"/>
        <v>1.9633998484661188E-3</v>
      </c>
      <c r="L58" s="2">
        <v>55</v>
      </c>
      <c r="M58" s="6">
        <v>0.564431978</v>
      </c>
      <c r="Q58" s="4">
        <f t="shared" si="21"/>
        <v>12.5</v>
      </c>
      <c r="R58">
        <f t="shared" si="0"/>
        <v>1000000</v>
      </c>
      <c r="S58">
        <f t="shared" si="1"/>
        <v>-1029479.9673944867</v>
      </c>
      <c r="U58">
        <f t="shared" si="13"/>
        <v>0.564431978</v>
      </c>
      <c r="V58">
        <f t="shared" si="14"/>
        <v>0.01</v>
      </c>
      <c r="W58">
        <f t="shared" si="15"/>
        <v>2.187235304720615E-4</v>
      </c>
      <c r="X58">
        <f t="shared" si="16"/>
        <v>1.2345455493948895E-4</v>
      </c>
      <c r="Y58">
        <f t="shared" si="17"/>
        <v>2.1872353047206151E-6</v>
      </c>
      <c r="Z58">
        <f t="shared" si="18"/>
        <v>9.308174022785194E-5</v>
      </c>
      <c r="AB58">
        <f t="shared" si="19"/>
        <v>-106.80357839915497</v>
      </c>
      <c r="AC58">
        <f t="shared" si="2"/>
        <v>-95.825786894791094</v>
      </c>
      <c r="AE58">
        <f t="shared" si="3"/>
        <v>0</v>
      </c>
      <c r="AF58">
        <f t="shared" si="24"/>
        <v>0</v>
      </c>
      <c r="AG58">
        <f t="shared" si="24"/>
        <v>-1.1635217528481493E-3</v>
      </c>
      <c r="AH58">
        <f t="shared" si="5"/>
        <v>-123.45455493948894</v>
      </c>
      <c r="AI58">
        <f t="shared" si="25"/>
        <v>-123.45571846124179</v>
      </c>
      <c r="AJ58">
        <f t="shared" si="7"/>
        <v>-10.977791504363879</v>
      </c>
      <c r="AK58">
        <f t="shared" si="22"/>
        <v>-7.4762504879408489</v>
      </c>
      <c r="AL58">
        <f t="shared" si="26"/>
        <v>-141.90976045354651</v>
      </c>
      <c r="AN58">
        <f t="shared" si="27"/>
        <v>0</v>
      </c>
      <c r="AO58">
        <f t="shared" si="27"/>
        <v>0</v>
      </c>
      <c r="AP58">
        <f t="shared" si="27"/>
        <v>-2.2844584332290892E-6</v>
      </c>
      <c r="AQ58">
        <f t="shared" si="27"/>
        <v>-0.24239065446064473</v>
      </c>
      <c r="AR58">
        <f t="shared" si="27"/>
        <v>-0.24239293891907795</v>
      </c>
      <c r="AS58">
        <f t="shared" si="27"/>
        <v>-2.1553794176160684E-2</v>
      </c>
      <c r="AT58">
        <f t="shared" si="27"/>
        <v>-1.4678869075117808E-2</v>
      </c>
      <c r="AU58">
        <f t="shared" si="23"/>
        <v>-0.27862560217035642</v>
      </c>
      <c r="AW58">
        <v>55</v>
      </c>
      <c r="AX58">
        <f>IF(Z58&gt;0, (R58*SUMPRODUCT(K58:$K$98, X58:$X$98)-K58*$AZ$3)/Z58, 0)</f>
        <v>-1029479.9673944867</v>
      </c>
    </row>
    <row r="59" spans="5:50" x14ac:dyDescent="0.25">
      <c r="E59">
        <v>2059</v>
      </c>
      <c r="F59" s="5">
        <f>EconomicRates!C99</f>
        <v>3.5571999999999999E-2</v>
      </c>
      <c r="G59" s="5">
        <f>EconomicRates!D99</f>
        <v>7.0000000000000007E-2</v>
      </c>
      <c r="H59" s="5">
        <f t="shared" si="10"/>
        <v>0.12000000000000001</v>
      </c>
      <c r="I59" s="5">
        <f t="shared" si="11"/>
        <v>1.1200000000000001</v>
      </c>
      <c r="J59">
        <f t="shared" si="12"/>
        <v>0.89285714285714279</v>
      </c>
      <c r="K59">
        <f t="shared" si="20"/>
        <v>1.7530355789876059E-3</v>
      </c>
      <c r="L59" s="2">
        <v>56</v>
      </c>
      <c r="M59" s="6">
        <v>0.59247427200000002</v>
      </c>
      <c r="Q59" s="4">
        <f t="shared" si="21"/>
        <v>12.5</v>
      </c>
      <c r="R59">
        <f t="shared" si="0"/>
        <v>1000000</v>
      </c>
      <c r="S59">
        <f t="shared" si="1"/>
        <v>-2317661.9979933538</v>
      </c>
      <c r="U59">
        <f t="shared" si="13"/>
        <v>0.59247427200000002</v>
      </c>
      <c r="V59">
        <f t="shared" si="14"/>
        <v>0.01</v>
      </c>
      <c r="W59">
        <f t="shared" si="15"/>
        <v>9.308174022785194E-5</v>
      </c>
      <c r="X59">
        <f t="shared" si="16"/>
        <v>5.5148536277989695E-5</v>
      </c>
      <c r="Y59">
        <f t="shared" si="17"/>
        <v>9.3081740227851943E-7</v>
      </c>
      <c r="Z59">
        <f t="shared" si="18"/>
        <v>3.7002386547583726E-5</v>
      </c>
      <c r="AB59">
        <f t="shared" si="19"/>
        <v>-95.825786894791094</v>
      </c>
      <c r="AC59">
        <f t="shared" si="2"/>
        <v>-85.759025136395294</v>
      </c>
      <c r="AE59">
        <f t="shared" si="3"/>
        <v>0</v>
      </c>
      <c r="AF59">
        <f t="shared" si="24"/>
        <v>0</v>
      </c>
      <c r="AG59">
        <f t="shared" si="24"/>
        <v>-4.6252983184479659E-4</v>
      </c>
      <c r="AH59">
        <f t="shared" si="5"/>
        <v>-55.148536277989699</v>
      </c>
      <c r="AI59">
        <f t="shared" si="25"/>
        <v>-55.148998807821542</v>
      </c>
      <c r="AJ59">
        <f t="shared" si="7"/>
        <v>-10.066761758395799</v>
      </c>
      <c r="AK59">
        <f t="shared" si="22"/>
        <v>-6.7078050826353772</v>
      </c>
      <c r="AL59">
        <f t="shared" si="26"/>
        <v>-71.923565648852716</v>
      </c>
      <c r="AN59">
        <f t="shared" si="27"/>
        <v>0</v>
      </c>
      <c r="AO59">
        <f t="shared" si="27"/>
        <v>0</v>
      </c>
      <c r="AP59">
        <f t="shared" si="27"/>
        <v>-8.1083125156708305E-7</v>
      </c>
      <c r="AQ59">
        <f t="shared" si="27"/>
        <v>-9.6677346224404659E-2</v>
      </c>
      <c r="AR59">
        <f t="shared" si="27"/>
        <v>-9.667815705565623E-2</v>
      </c>
      <c r="AS59">
        <f t="shared" si="27"/>
        <v>-1.7647391527659668E-2</v>
      </c>
      <c r="AT59">
        <f t="shared" si="27"/>
        <v>-1.1759020966773713E-2</v>
      </c>
      <c r="AU59">
        <f t="shared" si="23"/>
        <v>-0.12608456955008959</v>
      </c>
      <c r="AW59">
        <v>56</v>
      </c>
      <c r="AX59">
        <f>IF(Z59&gt;0, (R59*SUMPRODUCT(K59:$K$98, X59:$X$98)-K59*$AZ$3)/Z59, 0)</f>
        <v>-2317661.9979933538</v>
      </c>
    </row>
    <row r="60" spans="5:50" x14ac:dyDescent="0.25">
      <c r="E60">
        <v>2060</v>
      </c>
      <c r="F60" s="5">
        <f>EconomicRates!C100</f>
        <v>3.5571999999999999E-2</v>
      </c>
      <c r="G60" s="5">
        <f>EconomicRates!D100</f>
        <v>7.0000000000000007E-2</v>
      </c>
      <c r="H60" s="5">
        <f t="shared" si="10"/>
        <v>0.12000000000000001</v>
      </c>
      <c r="I60" s="5">
        <f t="shared" si="11"/>
        <v>1.1200000000000001</v>
      </c>
      <c r="J60">
        <f t="shared" si="12"/>
        <v>0.89285714285714279</v>
      </c>
      <c r="K60">
        <f t="shared" si="20"/>
        <v>1.5652103383817909E-3</v>
      </c>
      <c r="L60" s="2">
        <v>57</v>
      </c>
      <c r="M60" s="6">
        <v>0.62503115200000003</v>
      </c>
      <c r="Q60" s="4">
        <f t="shared" si="21"/>
        <v>12.5</v>
      </c>
      <c r="R60">
        <f t="shared" si="0"/>
        <v>1000000</v>
      </c>
      <c r="S60">
        <f t="shared" si="1"/>
        <v>-5675875.637815305</v>
      </c>
      <c r="U60">
        <f t="shared" si="13"/>
        <v>0.62503115200000003</v>
      </c>
      <c r="V60">
        <f t="shared" si="14"/>
        <v>0.01</v>
      </c>
      <c r="W60">
        <f t="shared" si="15"/>
        <v>3.7002386547583726E-5</v>
      </c>
      <c r="X60">
        <f t="shared" si="16"/>
        <v>2.3127644290585561E-5</v>
      </c>
      <c r="Y60">
        <f t="shared" si="17"/>
        <v>3.7002386547583724E-7</v>
      </c>
      <c r="Z60">
        <f t="shared" si="18"/>
        <v>1.3504718391522327E-5</v>
      </c>
      <c r="AB60">
        <f t="shared" si="19"/>
        <v>-85.759025136395294</v>
      </c>
      <c r="AC60">
        <f t="shared" si="2"/>
        <v>-76.651102113997865</v>
      </c>
      <c r="AE60">
        <f t="shared" si="3"/>
        <v>0</v>
      </c>
      <c r="AF60">
        <f t="shared" si="24"/>
        <v>0</v>
      </c>
      <c r="AG60">
        <f t="shared" si="24"/>
        <v>-1.6880897989402909E-4</v>
      </c>
      <c r="AH60">
        <f t="shared" si="5"/>
        <v>-23.127644290585561</v>
      </c>
      <c r="AI60">
        <f t="shared" si="25"/>
        <v>-23.127813099565454</v>
      </c>
      <c r="AJ60">
        <f t="shared" si="7"/>
        <v>-9.1079230223974292</v>
      </c>
      <c r="AK60">
        <f t="shared" si="22"/>
        <v>-6.0031317595476708</v>
      </c>
      <c r="AL60">
        <f t="shared" si="26"/>
        <v>-38.238867881510558</v>
      </c>
      <c r="AN60">
        <f t="shared" si="27"/>
        <v>0</v>
      </c>
      <c r="AO60">
        <f t="shared" si="27"/>
        <v>0</v>
      </c>
      <c r="AP60">
        <f t="shared" si="27"/>
        <v>-2.6422156054181824E-7</v>
      </c>
      <c r="AQ60">
        <f t="shared" si="27"/>
        <v>-3.6199627946041119E-2</v>
      </c>
      <c r="AR60">
        <f t="shared" si="27"/>
        <v>-3.6199892167601659E-2</v>
      </c>
      <c r="AS60">
        <f t="shared" si="27"/>
        <v>-1.4255815275841984E-2</v>
      </c>
      <c r="AT60">
        <f t="shared" si="27"/>
        <v>-9.3961638927120856E-3</v>
      </c>
      <c r="AU60">
        <f t="shared" si="23"/>
        <v>-5.9851871336155736E-2</v>
      </c>
      <c r="AW60">
        <v>57</v>
      </c>
      <c r="AX60">
        <f>IF(Z60&gt;0, (R60*SUMPRODUCT(K60:$K$98, X60:$X$98)-K60*$AZ$3)/Z60, 0)</f>
        <v>-5675875.637815305</v>
      </c>
    </row>
    <row r="61" spans="5:50" x14ac:dyDescent="0.25">
      <c r="E61">
        <v>2061</v>
      </c>
      <c r="F61" s="5">
        <f>EconomicRates!C101</f>
        <v>3.5571999999999999E-2</v>
      </c>
      <c r="G61" s="5">
        <f>EconomicRates!D101</f>
        <v>7.0000000000000007E-2</v>
      </c>
      <c r="H61" s="5">
        <f t="shared" si="10"/>
        <v>0.12000000000000001</v>
      </c>
      <c r="I61" s="5">
        <f t="shared" si="11"/>
        <v>1.1200000000000001</v>
      </c>
      <c r="J61">
        <f t="shared" si="12"/>
        <v>0.89285714285714279</v>
      </c>
      <c r="K61">
        <f t="shared" si="20"/>
        <v>1.3975092306980274E-3</v>
      </c>
      <c r="L61" s="2">
        <v>58</v>
      </c>
      <c r="M61" s="6">
        <v>0.65741117999999998</v>
      </c>
      <c r="Q61" s="4">
        <f t="shared" si="21"/>
        <v>12.5</v>
      </c>
      <c r="R61">
        <f t="shared" si="0"/>
        <v>1000000</v>
      </c>
      <c r="S61">
        <f t="shared" si="1"/>
        <v>-15244045.143576456</v>
      </c>
      <c r="U61">
        <f t="shared" si="13"/>
        <v>0.65741117999999998</v>
      </c>
      <c r="V61">
        <f t="shared" si="14"/>
        <v>0.01</v>
      </c>
      <c r="W61">
        <f t="shared" si="15"/>
        <v>1.3504718391522327E-5</v>
      </c>
      <c r="X61">
        <f t="shared" si="16"/>
        <v>8.8781528533383955E-6</v>
      </c>
      <c r="Y61">
        <f t="shared" si="17"/>
        <v>1.3504718391522326E-7</v>
      </c>
      <c r="Z61">
        <f t="shared" si="18"/>
        <v>4.4915183542687081E-6</v>
      </c>
      <c r="AB61">
        <f t="shared" si="19"/>
        <v>-76.651102113997865</v>
      </c>
      <c r="AC61">
        <f t="shared" si="2"/>
        <v>-68.468908555674417</v>
      </c>
      <c r="AE61">
        <f t="shared" si="3"/>
        <v>0</v>
      </c>
      <c r="AF61">
        <f t="shared" si="24"/>
        <v>0</v>
      </c>
      <c r="AG61">
        <f t="shared" si="24"/>
        <v>-5.6143979428358852E-5</v>
      </c>
      <c r="AH61">
        <f t="shared" si="5"/>
        <v>-8.8781528533383955</v>
      </c>
      <c r="AI61">
        <f t="shared" si="25"/>
        <v>-8.8782089973178238</v>
      </c>
      <c r="AJ61">
        <f t="shared" si="7"/>
        <v>-8.1821935583234477</v>
      </c>
      <c r="AK61">
        <f t="shared" si="22"/>
        <v>-5.3655771479798506</v>
      </c>
      <c r="AL61">
        <f t="shared" si="26"/>
        <v>-22.425979703621124</v>
      </c>
      <c r="AN61">
        <f t="shared" si="27"/>
        <v>0</v>
      </c>
      <c r="AO61">
        <f t="shared" si="27"/>
        <v>0</v>
      </c>
      <c r="AP61">
        <f t="shared" si="27"/>
        <v>-7.8461729499251662E-8</v>
      </c>
      <c r="AQ61">
        <f t="shared" si="27"/>
        <v>-1.2407300564088439E-2</v>
      </c>
      <c r="AR61">
        <f t="shared" si="27"/>
        <v>-1.2407379025817938E-2</v>
      </c>
      <c r="AS61">
        <f t="shared" si="27"/>
        <v>-1.1434691025114957E-2</v>
      </c>
      <c r="AT61">
        <f t="shared" si="27"/>
        <v>-7.498443592324237E-3</v>
      </c>
      <c r="AU61">
        <f t="shared" si="23"/>
        <v>-3.1340513643257135E-2</v>
      </c>
      <c r="AW61">
        <v>58</v>
      </c>
      <c r="AX61">
        <f>IF(Z61&gt;0, (R61*SUMPRODUCT(K61:$K$98, X61:$X$98)-K61*$AZ$3)/Z61, 0)</f>
        <v>-15244045.143576456</v>
      </c>
    </row>
    <row r="62" spans="5:50" x14ac:dyDescent="0.25">
      <c r="E62">
        <v>2062</v>
      </c>
      <c r="F62" s="5">
        <f>EconomicRates!C102</f>
        <v>3.5571999999999999E-2</v>
      </c>
      <c r="G62" s="5">
        <f>EconomicRates!D102</f>
        <v>7.0000000000000007E-2</v>
      </c>
      <c r="H62" s="5">
        <f t="shared" si="10"/>
        <v>0.12000000000000001</v>
      </c>
      <c r="I62" s="5">
        <f t="shared" si="11"/>
        <v>1.1200000000000001</v>
      </c>
      <c r="J62">
        <f t="shared" si="12"/>
        <v>0.89285714285714279</v>
      </c>
      <c r="K62">
        <f t="shared" si="20"/>
        <v>1.2477760988375245E-3</v>
      </c>
      <c r="L62" s="2">
        <v>59</v>
      </c>
      <c r="M62" s="6">
        <v>0.68957421399999996</v>
      </c>
      <c r="Q62" s="4">
        <f t="shared" si="21"/>
        <v>12.5</v>
      </c>
      <c r="R62">
        <f t="shared" si="0"/>
        <v>1000000</v>
      </c>
      <c r="S62">
        <f t="shared" si="1"/>
        <v>-45312670.733410373</v>
      </c>
      <c r="U62">
        <f t="shared" si="13"/>
        <v>0.68957421399999996</v>
      </c>
      <c r="V62">
        <f t="shared" si="14"/>
        <v>0.01</v>
      </c>
      <c r="W62">
        <f t="shared" si="15"/>
        <v>4.4915183542687081E-6</v>
      </c>
      <c r="X62">
        <f t="shared" si="16"/>
        <v>3.0972352388114176E-6</v>
      </c>
      <c r="Y62">
        <f t="shared" si="17"/>
        <v>4.4915183542687078E-8</v>
      </c>
      <c r="Z62">
        <f t="shared" si="18"/>
        <v>1.3493679319146033E-6</v>
      </c>
      <c r="AB62">
        <f t="shared" si="19"/>
        <v>-68.468908555674417</v>
      </c>
      <c r="AC62">
        <f t="shared" si="2"/>
        <v>-61.143464797069328</v>
      </c>
      <c r="AE62">
        <f t="shared" si="3"/>
        <v>0</v>
      </c>
      <c r="AF62">
        <f t="shared" si="24"/>
        <v>0</v>
      </c>
      <c r="AG62">
        <f t="shared" si="24"/>
        <v>-1.686709914893254E-5</v>
      </c>
      <c r="AH62">
        <f t="shared" si="5"/>
        <v>-3.0972352388114177</v>
      </c>
      <c r="AI62">
        <f t="shared" si="25"/>
        <v>-3.0972521059105667</v>
      </c>
      <c r="AJ62">
        <f t="shared" si="7"/>
        <v>-7.3254437586050898</v>
      </c>
      <c r="AK62">
        <f t="shared" si="22"/>
        <v>-4.7928235988972094</v>
      </c>
      <c r="AL62">
        <f t="shared" si="26"/>
        <v>-15.215519463412866</v>
      </c>
      <c r="AN62">
        <f t="shared" si="27"/>
        <v>0</v>
      </c>
      <c r="AO62">
        <f t="shared" si="27"/>
        <v>0</v>
      </c>
      <c r="AP62">
        <f t="shared" si="27"/>
        <v>-2.1046363174760773E-8</v>
      </c>
      <c r="AQ62">
        <f t="shared" si="27"/>
        <v>-3.8646561034662193E-3</v>
      </c>
      <c r="AR62">
        <f t="shared" si="27"/>
        <v>-3.8646771498293941E-3</v>
      </c>
      <c r="AS62">
        <f t="shared" si="27"/>
        <v>-9.140513635365952E-3</v>
      </c>
      <c r="AT62">
        <f t="shared" si="27"/>
        <v>-5.9803707326483843E-3</v>
      </c>
      <c r="AU62">
        <f t="shared" si="23"/>
        <v>-1.8985561517843728E-2</v>
      </c>
      <c r="AW62">
        <v>59</v>
      </c>
      <c r="AX62">
        <f>IF(Z62&gt;0, (R62*SUMPRODUCT(K62:$K$98, X62:$X$98)-K62*$AZ$3)/Z62, 0)</f>
        <v>-45312670.733410373</v>
      </c>
    </row>
    <row r="63" spans="5:50" x14ac:dyDescent="0.25">
      <c r="E63">
        <v>2063</v>
      </c>
      <c r="F63" s="5">
        <f>EconomicRates!C103</f>
        <v>3.5571999999999999E-2</v>
      </c>
      <c r="G63" s="5">
        <f>EconomicRates!D103</f>
        <v>7.0000000000000007E-2</v>
      </c>
      <c r="H63" s="5">
        <f t="shared" si="10"/>
        <v>0.12000000000000001</v>
      </c>
      <c r="I63" s="5">
        <f t="shared" si="11"/>
        <v>1.1200000000000001</v>
      </c>
      <c r="J63">
        <f t="shared" si="12"/>
        <v>0.89285714285714279</v>
      </c>
      <c r="K63">
        <f t="shared" si="20"/>
        <v>1.114085802533504E-3</v>
      </c>
      <c r="L63" s="2">
        <v>60</v>
      </c>
      <c r="M63" s="6">
        <v>0.72148010799999995</v>
      </c>
      <c r="Q63" s="4">
        <f t="shared" si="21"/>
        <v>12.5</v>
      </c>
      <c r="R63">
        <f t="shared" si="0"/>
        <v>1000000</v>
      </c>
      <c r="S63">
        <f t="shared" si="1"/>
        <v>-150678540.48428589</v>
      </c>
      <c r="U63">
        <f t="shared" si="13"/>
        <v>0.72148010799999995</v>
      </c>
      <c r="V63">
        <f t="shared" si="14"/>
        <v>0.01</v>
      </c>
      <c r="W63">
        <f t="shared" si="15"/>
        <v>1.3493679319146033E-6</v>
      </c>
      <c r="X63">
        <f t="shared" si="16"/>
        <v>9.7354212124948454E-7</v>
      </c>
      <c r="Y63">
        <f t="shared" si="17"/>
        <v>1.3493679319146034E-8</v>
      </c>
      <c r="Z63">
        <f t="shared" si="18"/>
        <v>3.6233213134597272E-7</v>
      </c>
      <c r="AB63">
        <f t="shared" si="19"/>
        <v>-61.143464797069328</v>
      </c>
      <c r="AC63">
        <f t="shared" si="2"/>
        <v>-54.595676721771746</v>
      </c>
      <c r="AE63">
        <f t="shared" si="3"/>
        <v>0</v>
      </c>
      <c r="AF63">
        <f t="shared" si="24"/>
        <v>0</v>
      </c>
      <c r="AG63">
        <f t="shared" si="24"/>
        <v>-4.5291516418246586E-6</v>
      </c>
      <c r="AH63">
        <f t="shared" si="5"/>
        <v>-0.97354212124948458</v>
      </c>
      <c r="AI63">
        <f t="shared" si="25"/>
        <v>-0.97354665040112642</v>
      </c>
      <c r="AJ63">
        <f t="shared" si="7"/>
        <v>-6.5477880752975821</v>
      </c>
      <c r="AK63">
        <f t="shared" si="22"/>
        <v>-4.2800425357948537</v>
      </c>
      <c r="AL63">
        <f t="shared" si="26"/>
        <v>-11.801377261493563</v>
      </c>
      <c r="AN63">
        <f t="shared" si="27"/>
        <v>0</v>
      </c>
      <c r="AO63">
        <f t="shared" si="27"/>
        <v>0</v>
      </c>
      <c r="AP63">
        <f t="shared" si="27"/>
        <v>-5.0458635416781615E-9</v>
      </c>
      <c r="AQ63">
        <f t="shared" si="27"/>
        <v>-1.0846094554524018E-3</v>
      </c>
      <c r="AR63">
        <f t="shared" si="27"/>
        <v>-1.0846145013159436E-3</v>
      </c>
      <c r="AS63">
        <f t="shared" si="27"/>
        <v>-7.2947977326872143E-3</v>
      </c>
      <c r="AT63">
        <f t="shared" si="27"/>
        <v>-4.7683346233685434E-3</v>
      </c>
      <c r="AU63">
        <f t="shared" si="23"/>
        <v>-1.3147746857371701E-2</v>
      </c>
      <c r="AW63">
        <v>60</v>
      </c>
      <c r="AX63">
        <f>IF(Z63&gt;0, (R63*SUMPRODUCT(K63:$K$98, X63:$X$98)-K63*$AZ$3)/Z63, 0)</f>
        <v>-150678540.48428589</v>
      </c>
    </row>
    <row r="64" spans="5:50" x14ac:dyDescent="0.25">
      <c r="E64">
        <v>2064</v>
      </c>
      <c r="F64" s="5">
        <f>EconomicRates!C104</f>
        <v>3.5571999999999999E-2</v>
      </c>
      <c r="G64" s="5">
        <f>EconomicRates!D104</f>
        <v>7.0000000000000007E-2</v>
      </c>
      <c r="H64" s="5">
        <f t="shared" si="10"/>
        <v>0.12000000000000001</v>
      </c>
      <c r="I64" s="5">
        <f t="shared" si="11"/>
        <v>1.1200000000000001</v>
      </c>
      <c r="J64">
        <f t="shared" si="12"/>
        <v>0.89285714285714279</v>
      </c>
      <c r="K64">
        <f t="shared" si="20"/>
        <v>9.9471946654777136E-4</v>
      </c>
      <c r="L64" s="2">
        <v>61</v>
      </c>
      <c r="M64" s="6">
        <v>0.75308980400000003</v>
      </c>
      <c r="Q64" s="4">
        <f t="shared" si="21"/>
        <v>12.5</v>
      </c>
      <c r="R64">
        <f t="shared" si="0"/>
        <v>1000000</v>
      </c>
      <c r="S64">
        <f t="shared" si="1"/>
        <v>-567881771.91155505</v>
      </c>
      <c r="U64">
        <f t="shared" si="13"/>
        <v>0.75308980400000003</v>
      </c>
      <c r="V64">
        <f t="shared" si="14"/>
        <v>0.01</v>
      </c>
      <c r="W64">
        <f t="shared" si="15"/>
        <v>3.6233213134597272E-7</v>
      </c>
      <c r="X64">
        <f t="shared" si="16"/>
        <v>2.7286863377824085E-7</v>
      </c>
      <c r="Y64">
        <f t="shared" si="17"/>
        <v>3.6233213134597273E-9</v>
      </c>
      <c r="Z64">
        <f t="shared" si="18"/>
        <v>8.584017625427214E-8</v>
      </c>
      <c r="AB64">
        <f t="shared" si="19"/>
        <v>-54.595676721771746</v>
      </c>
      <c r="AC64">
        <f t="shared" si="2"/>
        <v>-48.747071392476258</v>
      </c>
      <c r="AE64">
        <f t="shared" si="3"/>
        <v>0</v>
      </c>
      <c r="AF64">
        <f t="shared" si="24"/>
        <v>0</v>
      </c>
      <c r="AG64">
        <f t="shared" si="24"/>
        <v>-1.0730022031784019E-6</v>
      </c>
      <c r="AH64">
        <f t="shared" si="5"/>
        <v>-0.27286863377824083</v>
      </c>
      <c r="AI64">
        <f t="shared" si="25"/>
        <v>-0.27286970678044403</v>
      </c>
      <c r="AJ64">
        <f t="shared" si="7"/>
        <v>-5.8486053292954878</v>
      </c>
      <c r="AK64">
        <f t="shared" si="22"/>
        <v>-3.8216973705240225</v>
      </c>
      <c r="AL64">
        <f t="shared" si="26"/>
        <v>-9.9431724065999543</v>
      </c>
      <c r="AN64">
        <f t="shared" si="27"/>
        <v>0</v>
      </c>
      <c r="AO64">
        <f t="shared" si="27"/>
        <v>0</v>
      </c>
      <c r="AP64">
        <f t="shared" si="27"/>
        <v>-1.0673361791502033E-9</v>
      </c>
      <c r="AQ64">
        <f t="shared" si="27"/>
        <v>-2.7142774182951088E-4</v>
      </c>
      <c r="AR64">
        <f t="shared" si="27"/>
        <v>-2.7142880916569006E-4</v>
      </c>
      <c r="AS64">
        <f t="shared" si="27"/>
        <v>-5.8177215732052607E-3</v>
      </c>
      <c r="AT64">
        <f t="shared" si="27"/>
        <v>-3.8015167697146761E-3</v>
      </c>
      <c r="AU64">
        <f t="shared" si="23"/>
        <v>-9.8906671520856259E-3</v>
      </c>
      <c r="AW64">
        <v>61</v>
      </c>
      <c r="AX64">
        <f>IF(Z64&gt;0, (R64*SUMPRODUCT(K64:$K$98, X64:$X$98)-K64*$AZ$3)/Z64, 0)</f>
        <v>-567881771.91155505</v>
      </c>
    </row>
    <row r="65" spans="5:50" x14ac:dyDescent="0.25">
      <c r="E65">
        <v>2065</v>
      </c>
      <c r="F65" s="5">
        <f>EconomicRates!C105</f>
        <v>3.5571999999999999E-2</v>
      </c>
      <c r="G65" s="5">
        <f>EconomicRates!D105</f>
        <v>7.0000000000000007E-2</v>
      </c>
      <c r="H65" s="5">
        <f t="shared" si="10"/>
        <v>0.12000000000000001</v>
      </c>
      <c r="I65" s="5">
        <f t="shared" si="11"/>
        <v>1.1200000000000001</v>
      </c>
      <c r="J65">
        <f t="shared" si="12"/>
        <v>0.89285714285714279</v>
      </c>
      <c r="K65">
        <f t="shared" si="20"/>
        <v>8.8814238084622432E-4</v>
      </c>
      <c r="L65" s="2">
        <v>62</v>
      </c>
      <c r="M65" s="6">
        <v>0.78453892300000005</v>
      </c>
      <c r="Q65" s="4">
        <f t="shared" si="21"/>
        <v>12.5</v>
      </c>
      <c r="R65">
        <f t="shared" si="0"/>
        <v>1000000</v>
      </c>
      <c r="S65">
        <f t="shared" si="1"/>
        <v>-2467815488.1849852</v>
      </c>
      <c r="U65">
        <f t="shared" si="13"/>
        <v>0.78453892300000005</v>
      </c>
      <c r="V65">
        <f t="shared" si="14"/>
        <v>0.01</v>
      </c>
      <c r="W65">
        <f t="shared" si="15"/>
        <v>8.584017625427214E-8</v>
      </c>
      <c r="X65">
        <f t="shared" si="16"/>
        <v>6.7344959428656847E-8</v>
      </c>
      <c r="Y65">
        <f t="shared" si="17"/>
        <v>8.5840176254272139E-10</v>
      </c>
      <c r="Z65">
        <f t="shared" si="18"/>
        <v>1.7636815063072573E-8</v>
      </c>
      <c r="AB65">
        <f t="shared" si="19"/>
        <v>-48.747071392476258</v>
      </c>
      <c r="AC65">
        <f t="shared" si="2"/>
        <v>-43.524405374904738</v>
      </c>
      <c r="AE65">
        <f t="shared" si="3"/>
        <v>0</v>
      </c>
      <c r="AF65">
        <f t="shared" si="24"/>
        <v>0</v>
      </c>
      <c r="AG65">
        <f t="shared" si="24"/>
        <v>-2.2046018828840717E-7</v>
      </c>
      <c r="AH65">
        <f t="shared" si="5"/>
        <v>-6.7344959428656842E-2</v>
      </c>
      <c r="AI65">
        <f t="shared" si="25"/>
        <v>-6.7345179888845128E-2</v>
      </c>
      <c r="AJ65">
        <f t="shared" si="7"/>
        <v>-5.2226660175715196</v>
      </c>
      <c r="AK65">
        <f t="shared" si="22"/>
        <v>-3.4122949974733383</v>
      </c>
      <c r="AL65">
        <f t="shared" si="26"/>
        <v>-8.7023061949337031</v>
      </c>
      <c r="AN65">
        <f t="shared" si="27"/>
        <v>0</v>
      </c>
      <c r="AO65">
        <f t="shared" si="27"/>
        <v>0</v>
      </c>
      <c r="AP65">
        <f t="shared" si="27"/>
        <v>-1.9580003650827284E-10</v>
      </c>
      <c r="AQ65">
        <f t="shared" si="27"/>
        <v>-5.9811912604959667E-5</v>
      </c>
      <c r="AR65">
        <f t="shared" si="27"/>
        <v>-5.9812108404996178E-5</v>
      </c>
      <c r="AS65">
        <f t="shared" si="27"/>
        <v>-4.6384710312106382E-3</v>
      </c>
      <c r="AT65">
        <f t="shared" si="27"/>
        <v>-3.0306038032056315E-3</v>
      </c>
      <c r="AU65">
        <f t="shared" si="23"/>
        <v>-7.7288869428212663E-3</v>
      </c>
      <c r="AW65">
        <v>62</v>
      </c>
      <c r="AX65">
        <f>IF(Z65&gt;0, (R65*SUMPRODUCT(K65:$K$98, X65:$X$98)-K65*$AZ$3)/Z65, 0)</f>
        <v>-2467815488.1849852</v>
      </c>
    </row>
    <row r="66" spans="5:50" x14ac:dyDescent="0.25">
      <c r="E66">
        <v>2066</v>
      </c>
      <c r="F66" s="5">
        <f>EconomicRates!C106</f>
        <v>3.5571999999999999E-2</v>
      </c>
      <c r="G66" s="5">
        <f>EconomicRates!D106</f>
        <v>7.0000000000000007E-2</v>
      </c>
      <c r="H66" s="5">
        <f t="shared" si="10"/>
        <v>0.12000000000000001</v>
      </c>
      <c r="I66" s="5">
        <f t="shared" si="11"/>
        <v>1.1200000000000001</v>
      </c>
      <c r="J66">
        <f t="shared" si="12"/>
        <v>0.89285714285714279</v>
      </c>
      <c r="K66">
        <f t="shared" si="20"/>
        <v>7.9298426861270028E-4</v>
      </c>
      <c r="L66" s="2">
        <v>63</v>
      </c>
      <c r="M66" s="6">
        <v>0.81598695700000001</v>
      </c>
      <c r="Q66" s="4">
        <f t="shared" si="21"/>
        <v>12.5</v>
      </c>
      <c r="R66">
        <f t="shared" si="0"/>
        <v>1000000</v>
      </c>
      <c r="S66">
        <f t="shared" si="1"/>
        <v>-12662324580.328236</v>
      </c>
      <c r="U66">
        <f t="shared" si="13"/>
        <v>0.81598695700000001</v>
      </c>
      <c r="V66">
        <f t="shared" si="14"/>
        <v>0.01</v>
      </c>
      <c r="W66">
        <f t="shared" si="15"/>
        <v>1.7636815063072573E-8</v>
      </c>
      <c r="X66">
        <f t="shared" si="16"/>
        <v>1.4391411054488352E-8</v>
      </c>
      <c r="Y66">
        <f t="shared" si="17"/>
        <v>1.7636815063072575E-10</v>
      </c>
      <c r="Z66">
        <f t="shared" si="18"/>
        <v>3.0690358579534949E-9</v>
      </c>
      <c r="AB66">
        <f t="shared" si="19"/>
        <v>-43.524405374904738</v>
      </c>
      <c r="AC66">
        <f t="shared" si="2"/>
        <v>-38.861128182073294</v>
      </c>
      <c r="AE66">
        <f t="shared" si="3"/>
        <v>0</v>
      </c>
      <c r="AF66">
        <f t="shared" si="24"/>
        <v>0</v>
      </c>
      <c r="AG66">
        <f t="shared" si="24"/>
        <v>-3.8362948224418687E-8</v>
      </c>
      <c r="AH66">
        <f t="shared" si="5"/>
        <v>-1.4391411054488353E-2</v>
      </c>
      <c r="AI66">
        <f t="shared" si="25"/>
        <v>-1.4391449417436577E-2</v>
      </c>
      <c r="AJ66">
        <f t="shared" si="7"/>
        <v>-4.663277192831444</v>
      </c>
      <c r="AK66">
        <f t="shared" si="22"/>
        <v>-3.0467083762433318</v>
      </c>
      <c r="AL66">
        <f t="shared" si="26"/>
        <v>-7.7243770184922127</v>
      </c>
      <c r="AN66">
        <f t="shared" si="27"/>
        <v>0</v>
      </c>
      <c r="AO66">
        <f t="shared" si="27"/>
        <v>0</v>
      </c>
      <c r="AP66">
        <f t="shared" si="27"/>
        <v>-3.0421214439567538E-11</v>
      </c>
      <c r="AQ66">
        <f t="shared" si="27"/>
        <v>-1.1412162569348176E-5</v>
      </c>
      <c r="AR66">
        <f t="shared" si="27"/>
        <v>-1.1412192990562616E-5</v>
      </c>
      <c r="AS66">
        <f t="shared" si="27"/>
        <v>-3.6979054540957289E-3</v>
      </c>
      <c r="AT66">
        <f t="shared" si="27"/>
        <v>-2.4159918134115063E-3</v>
      </c>
      <c r="AU66">
        <f t="shared" si="23"/>
        <v>-6.1253094604977977E-3</v>
      </c>
      <c r="AW66">
        <v>63</v>
      </c>
      <c r="AX66">
        <f>IF(Z66&gt;0, (R66*SUMPRODUCT(K66:$K$98, X66:$X$98)-K66*$AZ$3)/Z66, 0)</f>
        <v>-12662324580.328236</v>
      </c>
    </row>
    <row r="67" spans="5:50" x14ac:dyDescent="0.25">
      <c r="E67">
        <v>2067</v>
      </c>
      <c r="F67" s="5">
        <f>EconomicRates!C107</f>
        <v>3.5571999999999999E-2</v>
      </c>
      <c r="G67" s="5">
        <f>EconomicRates!D107</f>
        <v>7.0000000000000007E-2</v>
      </c>
      <c r="H67" s="5">
        <f t="shared" si="10"/>
        <v>0.12000000000000001</v>
      </c>
      <c r="I67" s="5">
        <f t="shared" si="11"/>
        <v>1.1200000000000001</v>
      </c>
      <c r="J67">
        <f t="shared" si="12"/>
        <v>0.89285714285714279</v>
      </c>
      <c r="K67">
        <f t="shared" si="20"/>
        <v>7.0802166840419666E-4</v>
      </c>
      <c r="L67" s="2">
        <v>64</v>
      </c>
      <c r="M67" s="6">
        <v>0.84743607600000004</v>
      </c>
      <c r="Q67" s="4">
        <f t="shared" si="21"/>
        <v>12.5</v>
      </c>
      <c r="R67">
        <f t="shared" ref="R67:R69" si="28">$C$6</f>
        <v>1000000</v>
      </c>
      <c r="S67">
        <f t="shared" ref="S67:S69" si="29">AX67</f>
        <v>-79302321904.849915</v>
      </c>
      <c r="U67">
        <f t="shared" si="13"/>
        <v>0.84743607600000004</v>
      </c>
      <c r="V67">
        <f t="shared" si="14"/>
        <v>0.01</v>
      </c>
      <c r="W67">
        <f t="shared" si="15"/>
        <v>3.0690358579534949E-9</v>
      </c>
      <c r="X67">
        <f t="shared" si="16"/>
        <v>2.6008117045674034E-9</v>
      </c>
      <c r="Y67">
        <f t="shared" si="17"/>
        <v>3.069035857953495E-11</v>
      </c>
      <c r="Z67">
        <f t="shared" si="18"/>
        <v>4.3753379480655656E-10</v>
      </c>
      <c r="AB67">
        <f t="shared" si="19"/>
        <v>-38.861128182073294</v>
      </c>
      <c r="AC67">
        <f t="shared" ref="AC67:AC69" si="30">S67*Z67</f>
        <v>-34.6974458400001</v>
      </c>
      <c r="AE67">
        <f t="shared" ref="AE67:AE69" si="31">$Z67*O67</f>
        <v>0</v>
      </c>
      <c r="AF67">
        <f t="shared" si="24"/>
        <v>0</v>
      </c>
      <c r="AG67">
        <f t="shared" si="24"/>
        <v>-5.4691724350819569E-9</v>
      </c>
      <c r="AH67">
        <f t="shared" ref="AH67:AH69" si="32">-X67*R67</f>
        <v>-2.6008117045674033E-3</v>
      </c>
      <c r="AI67">
        <f t="shared" ref="AI67:AI69" si="33">SUM(AE67:AH67)</f>
        <v>-2.6008171737398385E-3</v>
      </c>
      <c r="AJ67">
        <f t="shared" ref="AJ67:AJ69" si="34">AB67-AC67</f>
        <v>-4.1636823420731943</v>
      </c>
      <c r="AK67">
        <f t="shared" si="22"/>
        <v>-2.7202789727451306</v>
      </c>
      <c r="AL67">
        <f t="shared" si="26"/>
        <v>-6.8865621319920649</v>
      </c>
      <c r="AN67">
        <f t="shared" si="27"/>
        <v>0</v>
      </c>
      <c r="AO67">
        <f t="shared" si="27"/>
        <v>0</v>
      </c>
      <c r="AP67">
        <f t="shared" si="27"/>
        <v>-3.8722925922769698E-12</v>
      </c>
      <c r="AQ67">
        <f t="shared" si="27"/>
        <v>-1.8414310422729754E-6</v>
      </c>
      <c r="AR67">
        <f t="shared" si="27"/>
        <v>-1.8414349145655678E-6</v>
      </c>
      <c r="AS67">
        <f t="shared" si="27"/>
        <v>-2.9479773185397563E-3</v>
      </c>
      <c r="AT67">
        <f t="shared" si="27"/>
        <v>-1.9260164568078615E-3</v>
      </c>
      <c r="AU67">
        <f t="shared" si="23"/>
        <v>-4.8758352102621838E-3</v>
      </c>
      <c r="AW67">
        <v>64</v>
      </c>
      <c r="AX67">
        <f>IF(Z67&gt;0, (R67*SUMPRODUCT(K67:$K$98, X67:$X$98)-K67*$AZ$3)/Z67, 0)</f>
        <v>-79302321904.849915</v>
      </c>
    </row>
    <row r="68" spans="5:50" x14ac:dyDescent="0.25">
      <c r="E68">
        <v>2068</v>
      </c>
      <c r="F68" s="5">
        <f>EconomicRates!C108</f>
        <v>3.5571999999999999E-2</v>
      </c>
      <c r="G68" s="5">
        <f>EconomicRates!D108</f>
        <v>7.0000000000000007E-2</v>
      </c>
      <c r="H68" s="5">
        <f t="shared" ref="H68:H69" si="35">G68+$C$9</f>
        <v>0.12000000000000001</v>
      </c>
      <c r="I68" s="5">
        <f t="shared" ref="I68:I69" si="36">1+H68</f>
        <v>1.1200000000000001</v>
      </c>
      <c r="J68">
        <f t="shared" ref="J68:J69" si="37">1/I68</f>
        <v>0.89285714285714279</v>
      </c>
      <c r="K68">
        <f t="shared" si="20"/>
        <v>6.3216220393231843E-4</v>
      </c>
      <c r="L68" s="2">
        <v>65</v>
      </c>
      <c r="M68" s="6">
        <v>0.87888519499999995</v>
      </c>
      <c r="Q68" s="4">
        <f t="shared" si="21"/>
        <v>12.5</v>
      </c>
      <c r="R68">
        <f t="shared" si="28"/>
        <v>1000000</v>
      </c>
      <c r="S68">
        <f t="shared" si="29"/>
        <v>-637229649544.77454</v>
      </c>
      <c r="U68">
        <f t="shared" ref="U68:U69" si="38">M68</f>
        <v>0.87888519499999995</v>
      </c>
      <c r="V68">
        <f t="shared" ref="V68:V69" si="39">$C$10</f>
        <v>0.01</v>
      </c>
      <c r="W68">
        <f t="shared" ref="W68:W69" si="40">Z67</f>
        <v>4.3753379480655656E-10</v>
      </c>
      <c r="X68">
        <f t="shared" ref="X68:X69" si="41">U68*W68</f>
        <v>3.8454197456765043E-10</v>
      </c>
      <c r="Y68">
        <f t="shared" ref="Y68:Y69" si="42">V68*W68</f>
        <v>4.3753379480655661E-12</v>
      </c>
      <c r="Z68">
        <f t="shared" ref="Z68:Z69" si="43">MAX(0, W68-X68-Y68)</f>
        <v>4.8616482290840562E-11</v>
      </c>
      <c r="AB68">
        <f t="shared" ref="AB68:AB69" si="44">AC67</f>
        <v>-34.6974458400001</v>
      </c>
      <c r="AC68">
        <f t="shared" si="30"/>
        <v>-30.979863972292069</v>
      </c>
      <c r="AE68">
        <f t="shared" si="31"/>
        <v>0</v>
      </c>
      <c r="AF68">
        <f t="shared" si="24"/>
        <v>0</v>
      </c>
      <c r="AG68">
        <f t="shared" si="24"/>
        <v>-6.0770602863550701E-10</v>
      </c>
      <c r="AH68">
        <f t="shared" si="32"/>
        <v>-3.8454197456765045E-4</v>
      </c>
      <c r="AI68">
        <f t="shared" si="33"/>
        <v>-3.8454258227367907E-4</v>
      </c>
      <c r="AJ68">
        <f t="shared" si="34"/>
        <v>-3.7175818677080308</v>
      </c>
      <c r="AK68">
        <f t="shared" si="22"/>
        <v>-2.4288212088000072</v>
      </c>
      <c r="AL68">
        <f t="shared" si="26"/>
        <v>-6.1467876190903112</v>
      </c>
      <c r="AN68">
        <f t="shared" si="27"/>
        <v>0</v>
      </c>
      <c r="AO68">
        <f t="shared" si="27"/>
        <v>0</v>
      </c>
      <c r="AP68">
        <f t="shared" si="27"/>
        <v>-3.8416878240517875E-13</v>
      </c>
      <c r="AQ68">
        <f t="shared" si="27"/>
        <v>-2.4309290214717143E-7</v>
      </c>
      <c r="AR68">
        <f t="shared" si="27"/>
        <v>-2.4309328631595382E-7</v>
      </c>
      <c r="AS68">
        <f t="shared" si="27"/>
        <v>-2.3501147467891335E-3</v>
      </c>
      <c r="AT68">
        <f t="shared" si="27"/>
        <v>-1.5354089683125704E-3</v>
      </c>
      <c r="AU68">
        <f t="shared" si="23"/>
        <v>-3.8857668083880194E-3</v>
      </c>
      <c r="AW68">
        <v>65</v>
      </c>
      <c r="AX68">
        <f>IF(Z68&gt;0, (R68*SUMPRODUCT(K68:$K$98, X68:$X$98)-K68*$AZ$3)/Z68, 0)</f>
        <v>-637229649544.77454</v>
      </c>
    </row>
    <row r="69" spans="5:50" x14ac:dyDescent="0.25">
      <c r="E69">
        <v>2069</v>
      </c>
      <c r="F69" s="5">
        <f>EconomicRates!C109</f>
        <v>3.5571999999999999E-2</v>
      </c>
      <c r="G69" s="5">
        <f>EconomicRates!D109</f>
        <v>7.0000000000000007E-2</v>
      </c>
      <c r="H69" s="5">
        <f t="shared" si="35"/>
        <v>0.12000000000000001</v>
      </c>
      <c r="I69" s="5">
        <f t="shared" si="36"/>
        <v>1.1200000000000001</v>
      </c>
      <c r="J69">
        <f t="shared" si="37"/>
        <v>0.89285714285714279</v>
      </c>
      <c r="K69">
        <f t="shared" ref="K69" si="45">K68*J69</f>
        <v>5.6443053922528431E-4</v>
      </c>
      <c r="L69" s="2">
        <v>66</v>
      </c>
      <c r="M69" s="6">
        <v>1</v>
      </c>
      <c r="Q69" s="4">
        <f t="shared" ref="Q69" si="46">$C$8</f>
        <v>12.5</v>
      </c>
      <c r="R69">
        <f t="shared" si="28"/>
        <v>1000000</v>
      </c>
      <c r="S69">
        <f t="shared" si="29"/>
        <v>0</v>
      </c>
      <c r="U69">
        <f t="shared" si="38"/>
        <v>1</v>
      </c>
      <c r="V69">
        <f t="shared" si="39"/>
        <v>0.01</v>
      </c>
      <c r="W69">
        <f t="shared" si="40"/>
        <v>4.8616482290840562E-11</v>
      </c>
      <c r="X69">
        <f t="shared" si="41"/>
        <v>4.8616482290840562E-11</v>
      </c>
      <c r="Y69">
        <f t="shared" si="42"/>
        <v>4.8616482290840564E-13</v>
      </c>
      <c r="Z69">
        <f t="shared" si="43"/>
        <v>0</v>
      </c>
      <c r="AB69">
        <f t="shared" si="44"/>
        <v>-30.979863972292069</v>
      </c>
      <c r="AC69">
        <f t="shared" si="30"/>
        <v>0</v>
      </c>
      <c r="AE69">
        <f t="shared" si="31"/>
        <v>0</v>
      </c>
      <c r="AF69">
        <f t="shared" si="24"/>
        <v>0</v>
      </c>
      <c r="AG69">
        <f t="shared" si="24"/>
        <v>0</v>
      </c>
      <c r="AH69">
        <f t="shared" si="32"/>
        <v>-4.8616482290840562E-5</v>
      </c>
      <c r="AI69">
        <f t="shared" si="33"/>
        <v>-4.8616482290840562E-5</v>
      </c>
      <c r="AJ69">
        <f t="shared" si="34"/>
        <v>-30.979863972292069</v>
      </c>
      <c r="AK69">
        <f t="shared" si="22"/>
        <v>-2.168590478060445</v>
      </c>
      <c r="AL69">
        <f t="shared" si="26"/>
        <v>-33.148503066834806</v>
      </c>
      <c r="AN69">
        <f t="shared" si="27"/>
        <v>0</v>
      </c>
      <c r="AO69">
        <f t="shared" si="27"/>
        <v>0</v>
      </c>
      <c r="AP69">
        <f t="shared" si="27"/>
        <v>0</v>
      </c>
      <c r="AQ69">
        <f t="shared" si="27"/>
        <v>-2.7440627314655625E-8</v>
      </c>
      <c r="AR69">
        <f t="shared" si="27"/>
        <v>-2.7440627314655625E-8</v>
      </c>
      <c r="AS69">
        <f t="shared" si="27"/>
        <v>-1.748598132700677E-2</v>
      </c>
      <c r="AT69">
        <f t="shared" si="27"/>
        <v>-1.2240186928904741E-3</v>
      </c>
      <c r="AU69">
        <f t="shared" si="23"/>
        <v>-1.871002746052456E-2</v>
      </c>
      <c r="AW69">
        <v>66</v>
      </c>
      <c r="AX69">
        <f>IF(Z69&gt;0, (R69*SUMPRODUCT(K69:$K$98, X69:$X$98)-K69*$AZ$3)/Z69, 0)</f>
        <v>0</v>
      </c>
    </row>
    <row r="70" spans="5:50" x14ac:dyDescent="0.25">
      <c r="F70" s="5">
        <f>EconomicRates!C110</f>
        <v>3.5571999999999999E-2</v>
      </c>
      <c r="G70" s="5">
        <f>EconomicRates!D110</f>
        <v>7.0000000000000007E-2</v>
      </c>
      <c r="H70" s="5"/>
      <c r="I70" s="5"/>
      <c r="M70" s="6"/>
      <c r="Q70" s="4"/>
      <c r="AX70">
        <f>IF(Z70&gt;0, (R70*SUMPRODUCT(K70:$K$98, X70:$X$98)-K70*$AZ$3)/Z70, 0)</f>
        <v>0</v>
      </c>
    </row>
    <row r="71" spans="5:50" x14ac:dyDescent="0.25">
      <c r="F71" s="5">
        <f>EconomicRates!C111</f>
        <v>3.5571999999999999E-2</v>
      </c>
      <c r="G71" s="5">
        <f>EconomicRates!D111</f>
        <v>7.0000000000000007E-2</v>
      </c>
      <c r="H71" s="5"/>
      <c r="I71" s="5"/>
      <c r="M71" s="6"/>
      <c r="Q71" s="4"/>
      <c r="AN71" s="8">
        <f t="shared" ref="AN71:AU71" si="47">SUM(AN3:AN69)</f>
        <v>81425.542506370693</v>
      </c>
      <c r="AO71" s="8">
        <f t="shared" si="47"/>
        <v>-8142.5542506370693</v>
      </c>
      <c r="AP71" s="8">
        <f t="shared" si="47"/>
        <v>-178.90860138920897</v>
      </c>
      <c r="AQ71" s="8">
        <f t="shared" si="47"/>
        <v>-49006.195008365969</v>
      </c>
      <c r="AR71" s="8">
        <f t="shared" si="47"/>
        <v>24097.884645978436</v>
      </c>
      <c r="AS71" s="8">
        <f t="shared" si="47"/>
        <v>-7583.7312035595442</v>
      </c>
      <c r="AT71" s="8">
        <f t="shared" si="47"/>
        <v>4423.8432020764003</v>
      </c>
      <c r="AU71" s="8">
        <f t="shared" si="47"/>
        <v>20937.996644495313</v>
      </c>
      <c r="AX71">
        <f>IF(Z71&gt;0, (R71*SUMPRODUCT(K71:$K$98, X71:$X$98)-K71*$AZ$3)/Z71, 0)</f>
        <v>0</v>
      </c>
    </row>
    <row r="72" spans="5:50" x14ac:dyDescent="0.25">
      <c r="F72" s="5">
        <f>EconomicRates!C112</f>
        <v>3.5571999999999999E-2</v>
      </c>
      <c r="G72" s="5">
        <f>EconomicRates!D112</f>
        <v>7.0000000000000007E-2</v>
      </c>
      <c r="H72" s="5"/>
      <c r="I72" s="5"/>
      <c r="M72" s="6"/>
      <c r="Q72" s="4"/>
      <c r="AX72">
        <f>IF(Z72&gt;0, (R72*SUMPRODUCT(K72:$K$98, X72:$X$98)-K72*$AZ$3)/Z72, 0)</f>
        <v>0</v>
      </c>
    </row>
    <row r="73" spans="5:50" x14ac:dyDescent="0.25">
      <c r="F73" s="5">
        <f>EconomicRates!C113</f>
        <v>3.5571999999999999E-2</v>
      </c>
      <c r="G73" s="5">
        <f>EconomicRates!D113</f>
        <v>7.0000000000000007E-2</v>
      </c>
      <c r="H73" s="5"/>
      <c r="I73" s="5"/>
      <c r="M73" s="6"/>
      <c r="Q73" s="4"/>
      <c r="AX73">
        <f>IF(Z73&gt;0, (R73*SUMPRODUCT(K73:$K$98, X73:$X$98)-K73*$AZ$3)/Z73, 0)</f>
        <v>0</v>
      </c>
    </row>
    <row r="74" spans="5:50" x14ac:dyDescent="0.25">
      <c r="F74" s="5">
        <f>EconomicRates!C114</f>
        <v>3.5571999999999999E-2</v>
      </c>
      <c r="G74" s="5">
        <f>EconomicRates!D114</f>
        <v>7.0000000000000007E-2</v>
      </c>
      <c r="H74" s="5"/>
      <c r="I74" s="5"/>
      <c r="M74" s="6"/>
      <c r="Q74" s="4"/>
      <c r="AX74">
        <f>IF(Z74&gt;0, (R74*SUMPRODUCT(K74:$K$98, X74:$X$98)-K74*$AZ$3)/Z74, 0)</f>
        <v>0</v>
      </c>
    </row>
    <row r="75" spans="5:50" x14ac:dyDescent="0.25">
      <c r="F75" s="5">
        <f>EconomicRates!C115</f>
        <v>3.5571999999999999E-2</v>
      </c>
      <c r="G75" s="5">
        <f>EconomicRates!D115</f>
        <v>7.0000000000000007E-2</v>
      </c>
      <c r="H75" s="5"/>
      <c r="I75" s="5"/>
      <c r="M75" s="6"/>
      <c r="Q75" s="4"/>
      <c r="AX75">
        <f>IF(Z75&gt;0, (R75*SUMPRODUCT(K75:$K$98, X75:$X$98)-K75*$AZ$3)/Z75, 0)</f>
        <v>0</v>
      </c>
    </row>
    <row r="76" spans="5:50" x14ac:dyDescent="0.25">
      <c r="F76" s="5">
        <f>EconomicRates!C116</f>
        <v>3.5571999999999999E-2</v>
      </c>
      <c r="G76" s="5">
        <f>EconomicRates!D116</f>
        <v>7.0000000000000007E-2</v>
      </c>
      <c r="H76" s="5"/>
      <c r="I76" s="5"/>
      <c r="M76" s="6"/>
      <c r="Q76" s="4"/>
      <c r="AX76">
        <f>IF(Z76&gt;0, (R76*SUMPRODUCT(K76:$K$98, X76:$X$98)-K76*$AZ$3)/Z76, 0)</f>
        <v>0</v>
      </c>
    </row>
    <row r="77" spans="5:50" x14ac:dyDescent="0.25">
      <c r="F77" s="5">
        <f>EconomicRates!C117</f>
        <v>3.5571999999999999E-2</v>
      </c>
      <c r="G77" s="5">
        <f>EconomicRates!D117</f>
        <v>7.0000000000000007E-2</v>
      </c>
      <c r="H77" s="5"/>
      <c r="I77" s="5"/>
      <c r="M77" s="6"/>
      <c r="Q77" s="4"/>
      <c r="AX77">
        <f>IF(Z77&gt;0, (R77*SUMPRODUCT(K77:$K$98, X77:$X$98)-K77*$AZ$3)/Z77, 0)</f>
        <v>0</v>
      </c>
    </row>
    <row r="78" spans="5:50" x14ac:dyDescent="0.25">
      <c r="F78" s="5">
        <f>EconomicRates!C118</f>
        <v>3.5571999999999999E-2</v>
      </c>
      <c r="G78" s="5">
        <f>EconomicRates!D118</f>
        <v>7.0000000000000007E-2</v>
      </c>
      <c r="H78" s="5"/>
      <c r="I78" s="5"/>
      <c r="M78" s="6"/>
      <c r="Q78" s="4"/>
      <c r="AX78">
        <f>IF(Z78&gt;0, (R78*SUMPRODUCT(K78:$K$98, X78:$X$98)-K78*$AZ$3)/Z78, 0)</f>
        <v>0</v>
      </c>
    </row>
    <row r="79" spans="5:50" x14ac:dyDescent="0.25">
      <c r="F79" s="5">
        <f>EconomicRates!C119</f>
        <v>3.5571999999999999E-2</v>
      </c>
      <c r="G79" s="5">
        <f>EconomicRates!D119</f>
        <v>7.0000000000000007E-2</v>
      </c>
      <c r="H79" s="5"/>
      <c r="I79" s="5"/>
      <c r="M79" s="6"/>
      <c r="Q79" s="4"/>
      <c r="AX79">
        <f>IF(Z79&gt;0, (R79*SUMPRODUCT(K79:$K$98, X79:$X$98)-K79*$AZ$3)/Z79, 0)</f>
        <v>0</v>
      </c>
    </row>
    <row r="80" spans="5:50" x14ac:dyDescent="0.25">
      <c r="F80" s="5">
        <f>EconomicRates!C120</f>
        <v>3.5571999999999999E-2</v>
      </c>
      <c r="G80" s="5">
        <f>EconomicRates!D120</f>
        <v>7.0000000000000007E-2</v>
      </c>
      <c r="H80" s="5"/>
      <c r="I80" s="5"/>
      <c r="M80" s="6"/>
      <c r="Q80" s="4"/>
      <c r="AX80">
        <f>IF(Z80&gt;0, (R80*SUMPRODUCT(K80:$K$98, X80:$X$98)-K80*$AZ$3)/Z80, 0)</f>
        <v>0</v>
      </c>
    </row>
    <row r="81" spans="2:50" x14ac:dyDescent="0.25">
      <c r="F81" s="5">
        <f>EconomicRates!C121</f>
        <v>3.5571999999999999E-2</v>
      </c>
      <c r="G81" s="5">
        <f>EconomicRates!D121</f>
        <v>7.0000000000000007E-2</v>
      </c>
      <c r="H81" s="5"/>
      <c r="I81" s="5"/>
      <c r="M81" s="6"/>
      <c r="Q81" s="4"/>
      <c r="AX81">
        <f>IF(Z81&gt;0, (R81*SUMPRODUCT(K81:$K$98, X81:$X$98)-K81*$AZ$3)/Z81, 0)</f>
        <v>0</v>
      </c>
    </row>
    <row r="82" spans="2:50" x14ac:dyDescent="0.25">
      <c r="F82" s="5">
        <f>EconomicRates!C122</f>
        <v>3.5571999999999999E-2</v>
      </c>
      <c r="G82" s="5">
        <f>EconomicRates!D122</f>
        <v>7.0000000000000007E-2</v>
      </c>
      <c r="H82" s="5"/>
      <c r="I82" s="5"/>
      <c r="M82" s="6"/>
      <c r="Q82" s="4"/>
      <c r="AX82">
        <f>IF(Z82&gt;0, (R82*SUMPRODUCT(K82:$K$98, X82:$X$98)-K82*$AZ$3)/Z82, 0)</f>
        <v>0</v>
      </c>
    </row>
    <row r="83" spans="2:50" x14ac:dyDescent="0.25">
      <c r="F83" s="5">
        <f>EconomicRates!C123</f>
        <v>3.5571999999999999E-2</v>
      </c>
      <c r="G83" s="5">
        <f>EconomicRates!D123</f>
        <v>7.0000000000000007E-2</v>
      </c>
      <c r="H83" s="5"/>
      <c r="I83" s="5"/>
      <c r="M83" s="6"/>
      <c r="Q83" s="4"/>
      <c r="AX83">
        <f>IF(Z83&gt;0, (R83*SUMPRODUCT(K83:$K$98, X83:$X$98)-K83*$AZ$3)/Z83, 0)</f>
        <v>0</v>
      </c>
    </row>
    <row r="84" spans="2:50" x14ac:dyDescent="0.25">
      <c r="F84" s="5">
        <f>EconomicRates!C124</f>
        <v>3.5571999999999999E-2</v>
      </c>
      <c r="G84" s="5">
        <f>EconomicRates!D124</f>
        <v>7.0000000000000007E-2</v>
      </c>
      <c r="H84" s="5"/>
      <c r="I84" s="5"/>
      <c r="M84" s="6"/>
      <c r="Q84" s="4"/>
      <c r="AX84">
        <f>IF(Z84&gt;0, (R84*SUMPRODUCT(K84:$K$98, X84:$X$98)-K84*$AZ$3)/Z84, 0)</f>
        <v>0</v>
      </c>
    </row>
    <row r="85" spans="2:50" x14ac:dyDescent="0.25">
      <c r="F85" s="5">
        <f>EconomicRates!C125</f>
        <v>3.5571999999999999E-2</v>
      </c>
      <c r="G85" s="5">
        <f>EconomicRates!D125</f>
        <v>7.0000000000000007E-2</v>
      </c>
      <c r="H85" s="5"/>
      <c r="I85" s="5"/>
      <c r="M85" s="6"/>
      <c r="Q85" s="4"/>
      <c r="AX85">
        <f>IF(Z85&gt;0, (R85*SUMPRODUCT(K85:$K$98, X85:$X$98)-K85*$AZ$3)/Z85, 0)</f>
        <v>0</v>
      </c>
    </row>
    <row r="86" spans="2:50" x14ac:dyDescent="0.25">
      <c r="F86" s="5">
        <f>EconomicRates!C126</f>
        <v>3.5571999999999999E-2</v>
      </c>
      <c r="G86" s="5">
        <f>EconomicRates!D126</f>
        <v>7.0000000000000007E-2</v>
      </c>
      <c r="H86" s="5"/>
      <c r="I86" s="5"/>
      <c r="M86" s="6"/>
      <c r="Q86" s="4"/>
      <c r="AX86">
        <f>IF(Z86&gt;0, (R86*SUMPRODUCT(K86:$K$98, X86:$X$98)-K86*$AZ$3)/Z86, 0)</f>
        <v>0</v>
      </c>
    </row>
    <row r="87" spans="2:50" x14ac:dyDescent="0.25">
      <c r="F87" s="5">
        <f>EconomicRates!C127</f>
        <v>3.5571999999999999E-2</v>
      </c>
      <c r="G87" s="5">
        <f>EconomicRates!D127</f>
        <v>7.0000000000000007E-2</v>
      </c>
      <c r="H87" s="5"/>
      <c r="I87" s="5"/>
      <c r="M87" s="6"/>
      <c r="Q87" s="4"/>
      <c r="AX87">
        <f>IF(Z87&gt;0, (R87*SUMPRODUCT(K87:$K$98, X87:$X$98)-K87*$AZ$3)/Z87, 0)</f>
        <v>0</v>
      </c>
    </row>
    <row r="88" spans="2:50" x14ac:dyDescent="0.25">
      <c r="B88" s="6"/>
      <c r="F88" s="5">
        <f>EconomicRates!C128</f>
        <v>3.5571999999999999E-2</v>
      </c>
      <c r="G88" s="5">
        <f>EconomicRates!D128</f>
        <v>7.0000000000000007E-2</v>
      </c>
      <c r="H88" s="5"/>
      <c r="I88" s="5"/>
      <c r="M88" s="6"/>
      <c r="Q88" s="4"/>
      <c r="AX88">
        <f>IF(Z88&gt;0, (R88*SUMPRODUCT(K88:$K$98, X88:$X$98)-K88*$AZ$3)/Z88, 0)</f>
        <v>0</v>
      </c>
    </row>
    <row r="89" spans="2:50" x14ac:dyDescent="0.25">
      <c r="B89" s="6"/>
      <c r="F89" s="5">
        <f>EconomicRates!C129</f>
        <v>3.5571999999999999E-2</v>
      </c>
      <c r="G89" s="5">
        <f>EconomicRates!D129</f>
        <v>7.0000000000000007E-2</v>
      </c>
      <c r="H89" s="5"/>
      <c r="I89" s="5"/>
      <c r="M89" s="6"/>
      <c r="Q89" s="4"/>
      <c r="AX89">
        <f>IF(Z89&gt;0, (R89*SUMPRODUCT(K89:$K$98, X89:$X$98)-K89*$AZ$3)/Z89, 0)</f>
        <v>0</v>
      </c>
    </row>
    <row r="90" spans="2:50" x14ac:dyDescent="0.25">
      <c r="B90" s="6"/>
      <c r="F90" s="5">
        <f>EconomicRates!C130</f>
        <v>3.5571999999999999E-2</v>
      </c>
      <c r="G90" s="5">
        <f>EconomicRates!D130</f>
        <v>7.0000000000000007E-2</v>
      </c>
      <c r="H90" s="5"/>
      <c r="I90" s="5"/>
      <c r="Q90" s="4"/>
      <c r="AX90">
        <f>IF(Z90&gt;0, (R90*SUMPRODUCT(K90:$K$98, X90:$X$98)-K90*$AZ$3)/Z90, 0)</f>
        <v>0</v>
      </c>
    </row>
    <row r="91" spans="2:50" x14ac:dyDescent="0.25">
      <c r="B91" s="6"/>
      <c r="F91" s="5">
        <f>EconomicRates!C131</f>
        <v>3.5571999999999999E-2</v>
      </c>
      <c r="G91" s="5">
        <f>EconomicRates!D131</f>
        <v>7.0000000000000007E-2</v>
      </c>
      <c r="H91" s="5"/>
      <c r="I91" s="5"/>
      <c r="Q91" s="4"/>
      <c r="AX91">
        <f>IF(Z91&gt;0, (R91*SUMPRODUCT(K91:$K$98, X91:$X$98)-K91*$AZ$3)/Z91, 0)</f>
        <v>0</v>
      </c>
    </row>
    <row r="92" spans="2:50" x14ac:dyDescent="0.25">
      <c r="B92" s="6"/>
      <c r="F92" s="5">
        <f>EconomicRates!C132</f>
        <v>3.5571999999999999E-2</v>
      </c>
      <c r="G92" s="5">
        <f>EconomicRates!D132</f>
        <v>7.0000000000000007E-2</v>
      </c>
      <c r="H92" s="5"/>
      <c r="I92" s="5"/>
      <c r="Q92" s="4"/>
      <c r="AX92">
        <f>IF(Z92&gt;0, (R92*SUMPRODUCT(K92:$K$98, X92:$X$98)-K92*$AZ$3)/Z92, 0)</f>
        <v>0</v>
      </c>
    </row>
    <row r="93" spans="2:50" x14ac:dyDescent="0.25">
      <c r="B93" s="6"/>
      <c r="F93" s="5">
        <f>EconomicRates!C133</f>
        <v>3.5571999999999999E-2</v>
      </c>
      <c r="G93" s="5">
        <f>EconomicRates!D133</f>
        <v>7.0000000000000007E-2</v>
      </c>
      <c r="H93" s="5"/>
      <c r="I93" s="5"/>
      <c r="Q93" s="4"/>
      <c r="AX93">
        <f>IF(Z93&gt;0, (R93*SUMPRODUCT(K93:$K$98, X93:$X$98)-K93*$AZ$3)/Z93, 0)</f>
        <v>0</v>
      </c>
    </row>
    <row r="94" spans="2:50" x14ac:dyDescent="0.25">
      <c r="B94" s="6"/>
      <c r="F94" s="5">
        <f>EconomicRates!C134</f>
        <v>3.5571999999999999E-2</v>
      </c>
      <c r="G94" s="5">
        <f>EconomicRates!D134</f>
        <v>7.0000000000000007E-2</v>
      </c>
      <c r="H94" s="5"/>
      <c r="I94" s="5"/>
      <c r="Q94" s="4"/>
      <c r="AX94">
        <f>IF(Z94&gt;0, (R94*SUMPRODUCT(K94:$K$98, X94:$X$98)-K94*$AZ$3)/Z94, 0)</f>
        <v>0</v>
      </c>
    </row>
    <row r="95" spans="2:50" x14ac:dyDescent="0.25">
      <c r="B95" s="6"/>
      <c r="F95" s="5">
        <f>EconomicRates!C135</f>
        <v>3.5571999999999999E-2</v>
      </c>
      <c r="G95" s="5">
        <f>EconomicRates!D135</f>
        <v>7.0000000000000007E-2</v>
      </c>
      <c r="H95" s="5"/>
      <c r="I95" s="5"/>
      <c r="Q95" s="4"/>
      <c r="AX95">
        <f>IF(Z95&gt;0, (R95*SUMPRODUCT(K95:$K$98, X95:$X$98)-K95*$AZ$3)/Z95, 0)</f>
        <v>0</v>
      </c>
    </row>
    <row r="96" spans="2:50" x14ac:dyDescent="0.25">
      <c r="B96" s="6"/>
      <c r="F96" s="5">
        <f>EconomicRates!C136</f>
        <v>3.5571999999999999E-2</v>
      </c>
      <c r="G96" s="5">
        <f>EconomicRates!D136</f>
        <v>7.0000000000000007E-2</v>
      </c>
      <c r="H96" s="5"/>
      <c r="I96" s="5"/>
      <c r="Q96" s="4"/>
      <c r="AX96">
        <f>IF(Z96&gt;0, (R96*SUMPRODUCT(K96:$K$98, X96:$X$98)-K96*$AZ$3)/Z96, 0)</f>
        <v>0</v>
      </c>
    </row>
    <row r="97" spans="2:50" x14ac:dyDescent="0.25">
      <c r="B97" s="6"/>
      <c r="F97" s="5">
        <f>EconomicRates!C137</f>
        <v>3.5571999999999999E-2</v>
      </c>
      <c r="G97" s="5">
        <f>EconomicRates!D137</f>
        <v>7.0000000000000007E-2</v>
      </c>
      <c r="H97" s="5"/>
      <c r="I97" s="5"/>
      <c r="Q97" s="4"/>
      <c r="AX97">
        <f>IF(Z97&gt;0, (R97*SUMPRODUCT(K97:$K$98, X97:$X$98)-K97*$AZ$3)/Z97, 0)</f>
        <v>0</v>
      </c>
    </row>
    <row r="98" spans="2:50" x14ac:dyDescent="0.25">
      <c r="B98" s="6"/>
      <c r="F98" s="5">
        <f>EconomicRates!C138</f>
        <v>3.5571999999999999E-2</v>
      </c>
      <c r="G98" s="5">
        <f>EconomicRates!D138</f>
        <v>7.0000000000000007E-2</v>
      </c>
      <c r="H98" s="5"/>
      <c r="I98" s="5"/>
      <c r="Q98" s="4"/>
    </row>
    <row r="99" spans="2:50" x14ac:dyDescent="0.25">
      <c r="B99" s="6"/>
    </row>
    <row r="100" spans="2:50" x14ac:dyDescent="0.25">
      <c r="B100" s="6"/>
    </row>
    <row r="101" spans="2:50" x14ac:dyDescent="0.25">
      <c r="B101" s="6"/>
    </row>
    <row r="102" spans="2:50" x14ac:dyDescent="0.25">
      <c r="B102" s="6"/>
    </row>
    <row r="103" spans="2:50" x14ac:dyDescent="0.25">
      <c r="B103" s="6"/>
    </row>
    <row r="104" spans="2:50" x14ac:dyDescent="0.25">
      <c r="B104" s="6"/>
    </row>
    <row r="105" spans="2:50" x14ac:dyDescent="0.25">
      <c r="B105" s="6"/>
    </row>
    <row r="106" spans="2:50" x14ac:dyDescent="0.25">
      <c r="B106" s="6"/>
    </row>
    <row r="107" spans="2:50" x14ac:dyDescent="0.25">
      <c r="B107" s="6"/>
    </row>
    <row r="108" spans="2:50" x14ac:dyDescent="0.25">
      <c r="B108" s="6"/>
    </row>
    <row r="109" spans="2:50" x14ac:dyDescent="0.25">
      <c r="B109" s="6"/>
    </row>
    <row r="110" spans="2:50" x14ac:dyDescent="0.25">
      <c r="B110" s="6"/>
    </row>
    <row r="111" spans="2:50" x14ac:dyDescent="0.25">
      <c r="B111" s="6"/>
    </row>
    <row r="112" spans="2:50" x14ac:dyDescent="0.25">
      <c r="B112" s="6"/>
    </row>
    <row r="113" spans="2:2" x14ac:dyDescent="0.25">
      <c r="B113" s="6"/>
    </row>
    <row r="114" spans="2:2" x14ac:dyDescent="0.25">
      <c r="B114" s="6"/>
    </row>
    <row r="115" spans="2:2" x14ac:dyDescent="0.25">
      <c r="B115" s="6"/>
    </row>
    <row r="116" spans="2:2" x14ac:dyDescent="0.25">
      <c r="B116" s="6"/>
    </row>
    <row r="117" spans="2:2" x14ac:dyDescent="0.25">
      <c r="B117" s="6"/>
    </row>
    <row r="118" spans="2:2" x14ac:dyDescent="0.25">
      <c r="B118" s="6"/>
    </row>
    <row r="119" spans="2:2" x14ac:dyDescent="0.25">
      <c r="B119" s="6"/>
    </row>
    <row r="120" spans="2:2" x14ac:dyDescent="0.25">
      <c r="B120" s="6"/>
    </row>
    <row r="121" spans="2:2" x14ac:dyDescent="0.25">
      <c r="B121" s="6"/>
    </row>
    <row r="122" spans="2:2" x14ac:dyDescent="0.25">
      <c r="B122" s="6"/>
    </row>
    <row r="123" spans="2:2" x14ac:dyDescent="0.25">
      <c r="B123" s="6"/>
    </row>
    <row r="124" spans="2:2" x14ac:dyDescent="0.25">
      <c r="B124" s="6"/>
    </row>
    <row r="125" spans="2:2" x14ac:dyDescent="0.25">
      <c r="B125" s="6"/>
    </row>
    <row r="126" spans="2:2" x14ac:dyDescent="0.25">
      <c r="B126" s="6"/>
    </row>
    <row r="127" spans="2:2" x14ac:dyDescent="0.25">
      <c r="B127" s="6"/>
    </row>
    <row r="128" spans="2:2" x14ac:dyDescent="0.25">
      <c r="B128" s="6"/>
    </row>
    <row r="129" spans="2:2" x14ac:dyDescent="0.25">
      <c r="B129" s="6"/>
    </row>
    <row r="130" spans="2:2" x14ac:dyDescent="0.25">
      <c r="B130" s="6"/>
    </row>
    <row r="131" spans="2:2" x14ac:dyDescent="0.25">
      <c r="B131" s="6"/>
    </row>
    <row r="132" spans="2:2" x14ac:dyDescent="0.25">
      <c r="B132" s="6"/>
    </row>
    <row r="133" spans="2:2" x14ac:dyDescent="0.25">
      <c r="B133" s="6"/>
    </row>
    <row r="134" spans="2:2" x14ac:dyDescent="0.25">
      <c r="B134" s="6"/>
    </row>
    <row r="135" spans="2:2" x14ac:dyDescent="0.25">
      <c r="B135" s="6"/>
    </row>
    <row r="136" spans="2:2" x14ac:dyDescent="0.25">
      <c r="B136" s="6"/>
    </row>
    <row r="137" spans="2:2" x14ac:dyDescent="0.25">
      <c r="B137" s="6"/>
    </row>
    <row r="138" spans="2:2" x14ac:dyDescent="0.25">
      <c r="B138" s="6"/>
    </row>
    <row r="139" spans="2:2" x14ac:dyDescent="0.25">
      <c r="B139" s="6"/>
    </row>
    <row r="140" spans="2:2" x14ac:dyDescent="0.25">
      <c r="B140" s="6"/>
    </row>
    <row r="141" spans="2:2" x14ac:dyDescent="0.25">
      <c r="B141" s="6"/>
    </row>
    <row r="142" spans="2:2" x14ac:dyDescent="0.25">
      <c r="B142" s="6"/>
    </row>
    <row r="143" spans="2:2" x14ac:dyDescent="0.25">
      <c r="B143" s="6"/>
    </row>
    <row r="144" spans="2:2" x14ac:dyDescent="0.25">
      <c r="B144" s="6"/>
    </row>
    <row r="145" spans="2:2" x14ac:dyDescent="0.25">
      <c r="B145" s="6"/>
    </row>
    <row r="146" spans="2:2" x14ac:dyDescent="0.25">
      <c r="B146" s="6"/>
    </row>
    <row r="147" spans="2:2" x14ac:dyDescent="0.25">
      <c r="B147" s="6"/>
    </row>
    <row r="148" spans="2:2" x14ac:dyDescent="0.25">
      <c r="B148" s="6"/>
    </row>
    <row r="149" spans="2:2" x14ac:dyDescent="0.25">
      <c r="B149" s="6"/>
    </row>
    <row r="150" spans="2:2" x14ac:dyDescent="0.25">
      <c r="B150" s="6"/>
    </row>
    <row r="151" spans="2:2" x14ac:dyDescent="0.25">
      <c r="B151" s="6"/>
    </row>
    <row r="152" spans="2:2" x14ac:dyDescent="0.25">
      <c r="B152" s="6"/>
    </row>
    <row r="153" spans="2:2" x14ac:dyDescent="0.25">
      <c r="B153" s="6"/>
    </row>
    <row r="154" spans="2:2" x14ac:dyDescent="0.25">
      <c r="B154" s="6"/>
    </row>
    <row r="155" spans="2:2" x14ac:dyDescent="0.25">
      <c r="B155" s="6"/>
    </row>
    <row r="156" spans="2:2" x14ac:dyDescent="0.25">
      <c r="B156" s="6"/>
    </row>
    <row r="157" spans="2:2" x14ac:dyDescent="0.25">
      <c r="B157" s="6"/>
    </row>
    <row r="158" spans="2:2" x14ac:dyDescent="0.25">
      <c r="B158" s="6"/>
    </row>
    <row r="159" spans="2:2" x14ac:dyDescent="0.25">
      <c r="B159" s="6"/>
    </row>
    <row r="160" spans="2:2" x14ac:dyDescent="0.25">
      <c r="B160" s="6"/>
    </row>
    <row r="161" spans="2:2" x14ac:dyDescent="0.25">
      <c r="B161" s="6"/>
    </row>
    <row r="162" spans="2:2" x14ac:dyDescent="0.25">
      <c r="B162" s="6"/>
    </row>
    <row r="163" spans="2:2" x14ac:dyDescent="0.25">
      <c r="B163" s="6"/>
    </row>
    <row r="164" spans="2:2" x14ac:dyDescent="0.25">
      <c r="B164" s="6"/>
    </row>
  </sheetData>
  <conditionalFormatting sqref="AN71:AU71">
    <cfRule type="cellIs" dxfId="4" priority="1" operator="lessThan">
      <formula>0</formula>
    </cfRule>
  </conditionalFormatting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F321B7-0099-4B10-B1B8-35538746BD45}">
  <dimension ref="A1:AZ100"/>
  <sheetViews>
    <sheetView workbookViewId="0">
      <selection activeCell="J53" sqref="J53"/>
    </sheetView>
  </sheetViews>
  <sheetFormatPr defaultRowHeight="15" x14ac:dyDescent="0.25"/>
  <cols>
    <col min="3" max="3" width="9.28515625" bestFit="1" customWidth="1"/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47" width="9.140625" bestFit="1" customWidth="1"/>
  </cols>
  <sheetData>
    <row r="1" spans="1:52" x14ac:dyDescent="0.25">
      <c r="A1" t="s">
        <v>0</v>
      </c>
      <c r="Q1" t="s">
        <v>1</v>
      </c>
      <c r="W1" t="s">
        <v>2</v>
      </c>
      <c r="AB1" t="s">
        <v>45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2">
        <f>'S.26.04.F'!C3*(1+C12)</f>
        <v>67127.589623979977</v>
      </c>
      <c r="K3">
        <v>1</v>
      </c>
      <c r="L3" s="2">
        <v>0</v>
      </c>
      <c r="O3">
        <f>$C$3</f>
        <v>67127.589623979977</v>
      </c>
      <c r="P3">
        <f>O3*C5</f>
        <v>6712.7589623979984</v>
      </c>
      <c r="Q3" s="4">
        <f>B8</f>
        <v>100</v>
      </c>
      <c r="R3">
        <f t="shared" ref="R3:R66" si="0">$C$6</f>
        <v>2000000</v>
      </c>
      <c r="S3">
        <f t="shared" ref="S3:S66" si="1">AX3</f>
        <v>0</v>
      </c>
      <c r="W3">
        <v>1</v>
      </c>
      <c r="Z3">
        <v>1</v>
      </c>
      <c r="AC3">
        <f t="shared" ref="AC3:AC66" si="2">S3*Z3</f>
        <v>0</v>
      </c>
      <c r="AE3">
        <f t="shared" ref="AE3:AE66" si="3">$Z3*O3</f>
        <v>67127.589623979977</v>
      </c>
      <c r="AF3">
        <f t="shared" ref="AF3:AG34" si="4">-$Z3*P3</f>
        <v>-6712.7589623979984</v>
      </c>
      <c r="AG3">
        <f t="shared" si="4"/>
        <v>-100</v>
      </c>
      <c r="AH3">
        <f t="shared" ref="AH3:AH66" si="5">-X3*R3</f>
        <v>0</v>
      </c>
      <c r="AI3">
        <f t="shared" ref="AI3:AI34" si="6">SUM(AE3:AH3)</f>
        <v>60314.830661581975</v>
      </c>
      <c r="AJ3">
        <f t="shared" ref="AJ3:AJ66" si="7">AB3-AC3</f>
        <v>0</v>
      </c>
      <c r="AL3">
        <f t="shared" ref="AL3:AL34" si="8">SUM(AI3:AK3)</f>
        <v>60314.830661581975</v>
      </c>
      <c r="AN3">
        <f t="shared" ref="AN3:AU34" si="9">AE3*$K3</f>
        <v>67127.589623979977</v>
      </c>
      <c r="AO3">
        <f t="shared" si="9"/>
        <v>-6712.7589623979984</v>
      </c>
      <c r="AP3">
        <f t="shared" si="9"/>
        <v>-100</v>
      </c>
      <c r="AQ3">
        <f t="shared" si="9"/>
        <v>0</v>
      </c>
      <c r="AR3">
        <f t="shared" si="9"/>
        <v>60314.830661581975</v>
      </c>
      <c r="AS3">
        <f t="shared" si="9"/>
        <v>0</v>
      </c>
      <c r="AT3">
        <f t="shared" si="9"/>
        <v>0</v>
      </c>
      <c r="AU3">
        <f t="shared" si="9"/>
        <v>60314.830661581975</v>
      </c>
      <c r="AW3">
        <v>0</v>
      </c>
      <c r="AX3">
        <f>IF(Z3&gt;0, (R3*SUMPRODUCT(K3:$K$98, X3:$X$98)-K3*$AZ$3)/Z3, 0)</f>
        <v>0</v>
      </c>
      <c r="AZ3">
        <f>C6*SUMPRODUCT(X4:X98, K4:K98)/1</f>
        <v>42039.531672153615</v>
      </c>
    </row>
    <row r="4" spans="1:52" x14ac:dyDescent="0.25">
      <c r="A4" t="s">
        <v>14</v>
      </c>
      <c r="C4" t="s">
        <v>37</v>
      </c>
      <c r="E4">
        <v>2004</v>
      </c>
      <c r="F4" s="5">
        <f>EconomicRates!C44</f>
        <v>3.5571999999999999E-2</v>
      </c>
      <c r="G4" s="5">
        <f>EconomicRates!D44</f>
        <v>7.0000000000000007E-2</v>
      </c>
      <c r="H4" s="5">
        <f t="shared" ref="H4:H67" si="10">G4+$C$9</f>
        <v>0.12000000000000001</v>
      </c>
      <c r="I4" s="5">
        <f t="shared" ref="I4:I67" si="11">1+H4</f>
        <v>1.1200000000000001</v>
      </c>
      <c r="J4">
        <f t="shared" ref="J4:J67" si="12">1/I4</f>
        <v>0.89285714285714279</v>
      </c>
      <c r="K4">
        <f>J4</f>
        <v>0.89285714285714279</v>
      </c>
      <c r="L4" s="2">
        <v>1</v>
      </c>
      <c r="M4" s="6">
        <f t="array" ref="M4:M98">Mortalities!B2:B96</f>
        <v>2.5950000000000001E-3</v>
      </c>
      <c r="R4">
        <f t="shared" si="0"/>
        <v>2000000</v>
      </c>
      <c r="S4">
        <f t="shared" si="1"/>
        <v>4561.690022130917</v>
      </c>
      <c r="U4">
        <f t="shared" ref="U4:U67" si="13">M4</f>
        <v>2.5950000000000001E-3</v>
      </c>
      <c r="V4">
        <f t="shared" ref="V4:V67" si="14">$C$10</f>
        <v>0.01</v>
      </c>
      <c r="W4">
        <f t="shared" ref="W4:W67" si="15">Z3</f>
        <v>1</v>
      </c>
      <c r="X4">
        <f t="shared" ref="X4:X67" si="16">U4*W4</f>
        <v>2.5950000000000001E-3</v>
      </c>
      <c r="Y4">
        <f t="shared" ref="Y4:Y67" si="17">V4*W4</f>
        <v>0.01</v>
      </c>
      <c r="Z4">
        <f t="shared" ref="Z4:Z67" si="18">MAX(0, W4-X4-Y4)</f>
        <v>0.98740499999999998</v>
      </c>
      <c r="AB4">
        <f t="shared" ref="AB4:AB67" si="19">AC3</f>
        <v>0</v>
      </c>
      <c r="AC4">
        <f t="shared" si="2"/>
        <v>4504.2355363021779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-5190</v>
      </c>
      <c r="AI4">
        <f t="shared" si="6"/>
        <v>-5190</v>
      </c>
      <c r="AJ4">
        <f t="shared" si="7"/>
        <v>-4504.2355363021779</v>
      </c>
      <c r="AK4">
        <f>G4*SUM(AB4, AE4:AF4)</f>
        <v>0</v>
      </c>
      <c r="AL4">
        <f t="shared" si="8"/>
        <v>-9694.2355363021779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-4633.9285714285706</v>
      </c>
      <c r="AR4">
        <f t="shared" si="9"/>
        <v>-4633.9285714285706</v>
      </c>
      <c r="AS4">
        <f t="shared" si="9"/>
        <v>-4021.6388716983729</v>
      </c>
      <c r="AT4">
        <f t="shared" si="9"/>
        <v>0</v>
      </c>
      <c r="AU4">
        <f t="shared" si="9"/>
        <v>-8655.5674431269435</v>
      </c>
      <c r="AW4">
        <v>1</v>
      </c>
      <c r="AX4">
        <f>IF(Z4&gt;0, (R4*SUMPRODUCT(K4:$K$98, X4:$X$98)-K4*$AZ$3)/Z4, 0)</f>
        <v>4561.690022130917</v>
      </c>
    </row>
    <row r="5" spans="1:52" x14ac:dyDescent="0.25">
      <c r="C5" s="2">
        <f>'S.26.04.A'!C5</f>
        <v>0.1</v>
      </c>
      <c r="E5">
        <v>2005</v>
      </c>
      <c r="F5" s="5">
        <f>EconomicRates!C45</f>
        <v>3.5571999999999999E-2</v>
      </c>
      <c r="G5" s="5">
        <f>EconomicRates!D45</f>
        <v>7.0000000000000007E-2</v>
      </c>
      <c r="H5" s="5">
        <f t="shared" si="10"/>
        <v>0.12000000000000001</v>
      </c>
      <c r="I5" s="5">
        <f t="shared" si="11"/>
        <v>1.1200000000000001</v>
      </c>
      <c r="J5">
        <f t="shared" si="12"/>
        <v>0.89285714285714279</v>
      </c>
      <c r="K5">
        <f t="shared" ref="K5:K68" si="20">K4*J5</f>
        <v>0.79719387755102034</v>
      </c>
      <c r="L5" s="2">
        <v>2</v>
      </c>
      <c r="M5" s="6">
        <v>2.5990000000000002E-3</v>
      </c>
      <c r="Q5" s="4">
        <f t="shared" ref="Q5:Q68" si="21">$C$8</f>
        <v>12.5</v>
      </c>
      <c r="R5">
        <f t="shared" si="0"/>
        <v>2000000</v>
      </c>
      <c r="S5">
        <f t="shared" si="1"/>
        <v>3991.8839100794171</v>
      </c>
      <c r="U5">
        <f t="shared" si="13"/>
        <v>2.5990000000000002E-3</v>
      </c>
      <c r="V5">
        <f t="shared" si="14"/>
        <v>0.01</v>
      </c>
      <c r="W5">
        <f t="shared" si="15"/>
        <v>0.98740499999999998</v>
      </c>
      <c r="X5">
        <f t="shared" si="16"/>
        <v>2.5662655950000001E-3</v>
      </c>
      <c r="Y5">
        <f t="shared" si="17"/>
        <v>9.8740500000000005E-3</v>
      </c>
      <c r="Z5">
        <f t="shared" si="18"/>
        <v>0.97496468440500006</v>
      </c>
      <c r="AB5">
        <f t="shared" si="19"/>
        <v>4504.2355363021779</v>
      </c>
      <c r="AC5">
        <f t="shared" si="2"/>
        <v>3891.9458365719765</v>
      </c>
      <c r="AE5">
        <f t="shared" si="3"/>
        <v>0</v>
      </c>
      <c r="AF5">
        <f t="shared" si="4"/>
        <v>0</v>
      </c>
      <c r="AG5">
        <f t="shared" si="4"/>
        <v>-12.187058555062501</v>
      </c>
      <c r="AH5">
        <f t="shared" si="5"/>
        <v>-5132.5311900000006</v>
      </c>
      <c r="AI5">
        <f t="shared" si="6"/>
        <v>-5144.7182485550629</v>
      </c>
      <c r="AJ5">
        <f t="shared" si="7"/>
        <v>612.28969973020139</v>
      </c>
      <c r="AK5">
        <f>G5*SUM(AB5, AE5:AF5)</f>
        <v>315.29648754115249</v>
      </c>
      <c r="AL5">
        <f t="shared" si="8"/>
        <v>-4217.1320612837089</v>
      </c>
      <c r="AN5">
        <f t="shared" si="9"/>
        <v>0</v>
      </c>
      <c r="AO5">
        <f t="shared" si="9"/>
        <v>0</v>
      </c>
      <c r="AP5">
        <f t="shared" si="9"/>
        <v>-9.71544846545161</v>
      </c>
      <c r="AQ5">
        <f t="shared" si="9"/>
        <v>-4091.6224410076534</v>
      </c>
      <c r="AR5">
        <f t="shared" si="9"/>
        <v>-4101.337889473105</v>
      </c>
      <c r="AS5">
        <f t="shared" si="9"/>
        <v>488.11359991246917</v>
      </c>
      <c r="AT5">
        <f t="shared" si="9"/>
        <v>251.35242948114833</v>
      </c>
      <c r="AU5">
        <f t="shared" si="9"/>
        <v>-3361.8718600794869</v>
      </c>
      <c r="AW5">
        <v>2</v>
      </c>
      <c r="AX5">
        <f>IF(Z5&gt;0, (R5*SUMPRODUCT(K5:$K$98, X5:$X$98)-K5*$AZ$3)/Z5, 0)</f>
        <v>3991.8839100794171</v>
      </c>
    </row>
    <row r="6" spans="1:52" x14ac:dyDescent="0.25">
      <c r="A6" t="s">
        <v>16</v>
      </c>
      <c r="C6" s="2">
        <v>2000000</v>
      </c>
      <c r="E6">
        <v>2006</v>
      </c>
      <c r="F6" s="5">
        <f>EconomicRates!C46</f>
        <v>3.5571999999999999E-2</v>
      </c>
      <c r="G6" s="5">
        <f>EconomicRates!D46</f>
        <v>7.0000000000000007E-2</v>
      </c>
      <c r="H6" s="5">
        <f t="shared" si="10"/>
        <v>0.12000000000000001</v>
      </c>
      <c r="I6" s="5">
        <f t="shared" si="11"/>
        <v>1.1200000000000001</v>
      </c>
      <c r="J6">
        <f t="shared" si="12"/>
        <v>0.89285714285714279</v>
      </c>
      <c r="K6">
        <f t="shared" si="20"/>
        <v>0.71178024781341098</v>
      </c>
      <c r="L6" s="2">
        <v>3</v>
      </c>
      <c r="M6" s="6">
        <v>2.6029999999999998E-3</v>
      </c>
      <c r="Q6" s="4">
        <f t="shared" si="21"/>
        <v>12.5</v>
      </c>
      <c r="R6">
        <f t="shared" si="0"/>
        <v>2000000</v>
      </c>
      <c r="S6">
        <f t="shared" si="1"/>
        <v>3522.5435611697735</v>
      </c>
      <c r="U6">
        <f t="shared" si="13"/>
        <v>2.6029999999999998E-3</v>
      </c>
      <c r="V6">
        <f t="shared" si="14"/>
        <v>0.01</v>
      </c>
      <c r="W6">
        <f t="shared" si="15"/>
        <v>0.97496468440500006</v>
      </c>
      <c r="X6">
        <f t="shared" si="16"/>
        <v>2.5378330735062152E-3</v>
      </c>
      <c r="Y6">
        <f t="shared" si="17"/>
        <v>9.7496468440500007E-3</v>
      </c>
      <c r="Z6">
        <f t="shared" si="18"/>
        <v>0.96267720448744387</v>
      </c>
      <c r="AB6">
        <f t="shared" si="19"/>
        <v>3891.9458365719765</v>
      </c>
      <c r="AC6">
        <f t="shared" si="2"/>
        <v>3391.0723881521626</v>
      </c>
      <c r="AE6">
        <f t="shared" si="3"/>
        <v>0</v>
      </c>
      <c r="AF6">
        <f t="shared" si="4"/>
        <v>0</v>
      </c>
      <c r="AG6">
        <f t="shared" si="4"/>
        <v>-12.033465056093048</v>
      </c>
      <c r="AH6">
        <f t="shared" si="5"/>
        <v>-5075.66614701243</v>
      </c>
      <c r="AI6">
        <f t="shared" si="6"/>
        <v>-5087.6996120685226</v>
      </c>
      <c r="AJ6">
        <f t="shared" si="7"/>
        <v>500.87344841981394</v>
      </c>
      <c r="AK6">
        <f>G6*SUM(AB6, AE6:AF6)</f>
        <v>272.43620856003838</v>
      </c>
      <c r="AL6">
        <f t="shared" si="8"/>
        <v>-4314.3899550886699</v>
      </c>
      <c r="AN6">
        <f t="shared" si="9"/>
        <v>0</v>
      </c>
      <c r="AO6">
        <f t="shared" si="9"/>
        <v>0</v>
      </c>
      <c r="AP6">
        <f t="shared" si="9"/>
        <v>-8.5651827396799316</v>
      </c>
      <c r="AQ6">
        <f t="shared" si="9"/>
        <v>-3612.7589079386485</v>
      </c>
      <c r="AR6">
        <f t="shared" si="9"/>
        <v>-3621.324090678328</v>
      </c>
      <c r="AS6">
        <f t="shared" si="9"/>
        <v>356.51182723941287</v>
      </c>
      <c r="AT6">
        <f t="shared" si="9"/>
        <v>193.91471204221023</v>
      </c>
      <c r="AU6">
        <f t="shared" si="9"/>
        <v>-3070.8975513967043</v>
      </c>
      <c r="AW6">
        <v>3</v>
      </c>
      <c r="AX6">
        <f>IF(Z6&gt;0, (R6*SUMPRODUCT(K6:$K$98, X6:$X$98)-K6*$AZ$3)/Z6, 0)</f>
        <v>3522.5435611697735</v>
      </c>
    </row>
    <row r="7" spans="1:52" x14ac:dyDescent="0.25">
      <c r="A7" t="s">
        <v>15</v>
      </c>
      <c r="B7" t="s">
        <v>37</v>
      </c>
      <c r="C7" t="s">
        <v>46</v>
      </c>
      <c r="E7">
        <v>2007</v>
      </c>
      <c r="F7" s="5">
        <f>EconomicRates!C47</f>
        <v>3.5571999999999999E-2</v>
      </c>
      <c r="G7" s="5">
        <f>EconomicRates!D47</f>
        <v>7.0000000000000007E-2</v>
      </c>
      <c r="H7" s="5">
        <f t="shared" si="10"/>
        <v>0.12000000000000001</v>
      </c>
      <c r="I7" s="5">
        <f t="shared" si="11"/>
        <v>1.1200000000000001</v>
      </c>
      <c r="J7">
        <f t="shared" si="12"/>
        <v>0.89285714285714279</v>
      </c>
      <c r="K7">
        <f t="shared" si="20"/>
        <v>0.63551807840483121</v>
      </c>
      <c r="L7" s="2">
        <v>4</v>
      </c>
      <c r="M7" s="6">
        <v>2.6080000000000001E-3</v>
      </c>
      <c r="Q7" s="4">
        <f t="shared" si="21"/>
        <v>12.5</v>
      </c>
      <c r="R7">
        <f t="shared" si="0"/>
        <v>2000000</v>
      </c>
      <c r="S7">
        <f t="shared" si="1"/>
        <v>3139.6259890650672</v>
      </c>
      <c r="U7">
        <f t="shared" si="13"/>
        <v>2.6080000000000001E-3</v>
      </c>
      <c r="V7">
        <f t="shared" si="14"/>
        <v>0.01</v>
      </c>
      <c r="W7">
        <f t="shared" si="15"/>
        <v>0.96267720448744387</v>
      </c>
      <c r="X7">
        <f t="shared" si="16"/>
        <v>2.5106621493032537E-3</v>
      </c>
      <c r="Y7">
        <f t="shared" si="17"/>
        <v>9.6267720448744397E-3</v>
      </c>
      <c r="Z7">
        <f t="shared" si="18"/>
        <v>0.9505397702932662</v>
      </c>
      <c r="AB7">
        <f t="shared" si="19"/>
        <v>3391.0723881521626</v>
      </c>
      <c r="AC7">
        <f t="shared" si="2"/>
        <v>2984.3393664526775</v>
      </c>
      <c r="AE7">
        <f t="shared" si="3"/>
        <v>0</v>
      </c>
      <c r="AF7">
        <f t="shared" si="4"/>
        <v>0</v>
      </c>
      <c r="AG7">
        <f t="shared" si="4"/>
        <v>-11.881747128665827</v>
      </c>
      <c r="AH7">
        <f t="shared" si="5"/>
        <v>-5021.324298606507</v>
      </c>
      <c r="AI7">
        <f t="shared" si="6"/>
        <v>-5033.2060457351727</v>
      </c>
      <c r="AJ7">
        <f t="shared" si="7"/>
        <v>406.73302169948511</v>
      </c>
      <c r="AK7">
        <f>G7*SUM(AB7, AE7:AF7)</f>
        <v>237.37506717065139</v>
      </c>
      <c r="AL7">
        <f t="shared" si="8"/>
        <v>-4389.0979568650364</v>
      </c>
      <c r="AN7">
        <f t="shared" si="9"/>
        <v>0</v>
      </c>
      <c r="AO7">
        <f t="shared" si="9"/>
        <v>0</v>
      </c>
      <c r="AP7">
        <f t="shared" si="9"/>
        <v>-7.551065103301827</v>
      </c>
      <c r="AQ7">
        <f t="shared" si="9"/>
        <v>-3191.1423692978942</v>
      </c>
      <c r="AR7">
        <f t="shared" si="9"/>
        <v>-3198.6934344011961</v>
      </c>
      <c r="AS7">
        <f t="shared" si="9"/>
        <v>258.48618837424726</v>
      </c>
      <c r="AT7">
        <f t="shared" si="9"/>
        <v>150.8561465495101</v>
      </c>
      <c r="AU7">
        <f t="shared" si="9"/>
        <v>-2789.3510994774388</v>
      </c>
      <c r="AW7">
        <v>4</v>
      </c>
      <c r="AX7">
        <f>IF(Z7&gt;0, (R7*SUMPRODUCT(K7:$K$98, X7:$X$98)-K7*$AZ$3)/Z7, 0)</f>
        <v>3139.6259890650672</v>
      </c>
    </row>
    <row r="8" spans="1:52" x14ac:dyDescent="0.25">
      <c r="B8" s="2">
        <f>'S.26.04.A'!B8</f>
        <v>100</v>
      </c>
      <c r="C8" s="2">
        <f>'S.26.04.A'!C8</f>
        <v>12.5</v>
      </c>
      <c r="E8">
        <v>2008</v>
      </c>
      <c r="F8" s="5">
        <f>EconomicRates!C48</f>
        <v>3.5571999999999999E-2</v>
      </c>
      <c r="G8" s="5">
        <f>EconomicRates!D48</f>
        <v>7.0000000000000007E-2</v>
      </c>
      <c r="H8" s="5">
        <f t="shared" si="10"/>
        <v>0.12000000000000001</v>
      </c>
      <c r="I8" s="5">
        <f t="shared" si="11"/>
        <v>1.1200000000000001</v>
      </c>
      <c r="J8">
        <f t="shared" si="12"/>
        <v>0.89285714285714279</v>
      </c>
      <c r="K8">
        <f t="shared" si="20"/>
        <v>0.5674268557185993</v>
      </c>
      <c r="L8" s="2">
        <v>5</v>
      </c>
      <c r="M8" s="6">
        <v>2.614E-3</v>
      </c>
      <c r="Q8" s="4">
        <f t="shared" si="21"/>
        <v>12.5</v>
      </c>
      <c r="R8">
        <f t="shared" si="0"/>
        <v>2000000</v>
      </c>
      <c r="S8">
        <f t="shared" si="1"/>
        <v>2829.5999864874684</v>
      </c>
      <c r="U8">
        <f t="shared" si="13"/>
        <v>2.614E-3</v>
      </c>
      <c r="V8">
        <f t="shared" si="14"/>
        <v>0.01</v>
      </c>
      <c r="W8">
        <f t="shared" si="15"/>
        <v>0.9505397702932662</v>
      </c>
      <c r="X8">
        <f t="shared" si="16"/>
        <v>2.4847109595465978E-3</v>
      </c>
      <c r="Y8">
        <f t="shared" si="17"/>
        <v>9.5053977029326622E-3</v>
      </c>
      <c r="Z8">
        <f t="shared" si="18"/>
        <v>0.9385496616307869</v>
      </c>
      <c r="AB8">
        <f t="shared" si="19"/>
        <v>2984.3393664526775</v>
      </c>
      <c r="AC8">
        <f t="shared" si="2"/>
        <v>2655.7201098682926</v>
      </c>
      <c r="AE8">
        <f t="shared" si="3"/>
        <v>0</v>
      </c>
      <c r="AF8">
        <f t="shared" si="4"/>
        <v>0</v>
      </c>
      <c r="AG8">
        <f t="shared" si="4"/>
        <v>-11.731870770384836</v>
      </c>
      <c r="AH8">
        <f t="shared" si="5"/>
        <v>-4969.4219190931954</v>
      </c>
      <c r="AI8">
        <f t="shared" si="6"/>
        <v>-4981.1537898635806</v>
      </c>
      <c r="AJ8">
        <f t="shared" si="7"/>
        <v>328.61925658438486</v>
      </c>
      <c r="AK8">
        <f>G8*SUM(AB8, AE8:AF8)</f>
        <v>208.90375565168745</v>
      </c>
      <c r="AL8">
        <f t="shared" si="8"/>
        <v>-4443.630777627508</v>
      </c>
      <c r="AN8">
        <f t="shared" si="9"/>
        <v>0</v>
      </c>
      <c r="AO8">
        <f t="shared" si="9"/>
        <v>0</v>
      </c>
      <c r="AP8">
        <f t="shared" si="9"/>
        <v>-6.6569785429364083</v>
      </c>
      <c r="AQ8">
        <f t="shared" si="9"/>
        <v>-2819.7834542901396</v>
      </c>
      <c r="AR8">
        <f t="shared" si="9"/>
        <v>-2826.4404328330761</v>
      </c>
      <c r="AS8">
        <f t="shared" si="9"/>
        <v>186.4673914922611</v>
      </c>
      <c r="AT8">
        <f t="shared" si="9"/>
        <v>118.53760121724358</v>
      </c>
      <c r="AU8">
        <f t="shared" si="9"/>
        <v>-2521.435440123571</v>
      </c>
      <c r="AW8">
        <v>5</v>
      </c>
      <c r="AX8">
        <f>IF(Z8&gt;0, (R8*SUMPRODUCT(K8:$K$98, X8:$X$98)-K8*$AZ$3)/Z8, 0)</f>
        <v>2829.5999864874684</v>
      </c>
    </row>
    <row r="9" spans="1:52" x14ac:dyDescent="0.25">
      <c r="A9" t="s">
        <v>39</v>
      </c>
      <c r="C9" s="2">
        <f>'S.26.04.A'!C9</f>
        <v>0.05</v>
      </c>
      <c r="E9">
        <v>2009</v>
      </c>
      <c r="F9" s="5">
        <f>EconomicRates!C49</f>
        <v>3.5571999999999999E-2</v>
      </c>
      <c r="G9" s="5">
        <f>EconomicRates!D49</f>
        <v>7.0000000000000007E-2</v>
      </c>
      <c r="H9" s="5">
        <f t="shared" si="10"/>
        <v>0.12000000000000001</v>
      </c>
      <c r="I9" s="5">
        <f t="shared" si="11"/>
        <v>1.1200000000000001</v>
      </c>
      <c r="J9">
        <f t="shared" si="12"/>
        <v>0.89285714285714279</v>
      </c>
      <c r="K9">
        <f t="shared" si="20"/>
        <v>0.50663112117732079</v>
      </c>
      <c r="L9" s="2">
        <v>6</v>
      </c>
      <c r="M9" s="6">
        <v>2.624E-3</v>
      </c>
      <c r="Q9" s="4">
        <f t="shared" si="21"/>
        <v>12.5</v>
      </c>
      <c r="R9">
        <f t="shared" si="0"/>
        <v>2000000</v>
      </c>
      <c r="S9">
        <f t="shared" si="1"/>
        <v>2580.9401342610736</v>
      </c>
      <c r="U9">
        <f t="shared" si="13"/>
        <v>2.624E-3</v>
      </c>
      <c r="V9">
        <f t="shared" si="14"/>
        <v>0.01</v>
      </c>
      <c r="W9">
        <f t="shared" si="15"/>
        <v>0.9385496616307869</v>
      </c>
      <c r="X9">
        <f t="shared" si="16"/>
        <v>2.4627543121191848E-3</v>
      </c>
      <c r="Y9">
        <f t="shared" si="17"/>
        <v>9.3854966163078694E-3</v>
      </c>
      <c r="Z9">
        <f t="shared" si="18"/>
        <v>0.9267014107023599</v>
      </c>
      <c r="AB9">
        <f t="shared" si="19"/>
        <v>2655.7201098682926</v>
      </c>
      <c r="AC9">
        <f t="shared" si="2"/>
        <v>2391.7608633580749</v>
      </c>
      <c r="AE9">
        <f t="shared" si="3"/>
        <v>0</v>
      </c>
      <c r="AF9">
        <f t="shared" si="4"/>
        <v>0</v>
      </c>
      <c r="AG9">
        <f t="shared" si="4"/>
        <v>-11.583767633779498</v>
      </c>
      <c r="AH9">
        <f t="shared" si="5"/>
        <v>-4925.5086242383695</v>
      </c>
      <c r="AI9">
        <f t="shared" si="6"/>
        <v>-4937.0923918721492</v>
      </c>
      <c r="AJ9">
        <f t="shared" si="7"/>
        <v>263.95924651021778</v>
      </c>
      <c r="AK9">
        <f t="shared" ref="AK9:AK72" si="22">G9*SUM(AB9:AB9, AE9:AF9)</f>
        <v>185.9004076907805</v>
      </c>
      <c r="AL9">
        <f t="shared" si="8"/>
        <v>-4487.232737671151</v>
      </c>
      <c r="AN9">
        <f t="shared" si="9"/>
        <v>0</v>
      </c>
      <c r="AO9">
        <f t="shared" si="9"/>
        <v>0</v>
      </c>
      <c r="AP9">
        <f t="shared" si="9"/>
        <v>-5.8686971837592674</v>
      </c>
      <c r="AQ9">
        <f t="shared" si="9"/>
        <v>-2495.415956666448</v>
      </c>
      <c r="AR9">
        <f t="shared" si="9"/>
        <v>-2501.2846538502072</v>
      </c>
      <c r="AS9">
        <f t="shared" si="9"/>
        <v>133.72996900459245</v>
      </c>
      <c r="AT9">
        <f t="shared" si="9"/>
        <v>94.182931975701152</v>
      </c>
      <c r="AU9">
        <f t="shared" si="9"/>
        <v>-2273.371752869914</v>
      </c>
      <c r="AW9">
        <v>6</v>
      </c>
      <c r="AX9">
        <f>IF(Z9&gt;0, (R9*SUMPRODUCT(K9:$K$98, X9:$X$98)-K9*$AZ$3)/Z9, 0)</f>
        <v>2580.9401342610736</v>
      </c>
    </row>
    <row r="10" spans="1:52" x14ac:dyDescent="0.25">
      <c r="A10" t="s">
        <v>19</v>
      </c>
      <c r="C10" s="2">
        <f>'S.26.04.A'!C10</f>
        <v>0.01</v>
      </c>
      <c r="E10">
        <v>2010</v>
      </c>
      <c r="F10" s="5">
        <f>EconomicRates!C50</f>
        <v>3.5571999999999999E-2</v>
      </c>
      <c r="G10" s="5">
        <f>EconomicRates!D50</f>
        <v>7.0000000000000007E-2</v>
      </c>
      <c r="H10" s="5">
        <f t="shared" si="10"/>
        <v>0.12000000000000001</v>
      </c>
      <c r="I10" s="5">
        <f t="shared" si="11"/>
        <v>1.1200000000000001</v>
      </c>
      <c r="J10">
        <f t="shared" si="12"/>
        <v>0.89285714285714279</v>
      </c>
      <c r="K10">
        <f t="shared" si="20"/>
        <v>0.45234921533689354</v>
      </c>
      <c r="L10" s="2">
        <v>7</v>
      </c>
      <c r="M10" s="6">
        <v>2.6350000000000002E-3</v>
      </c>
      <c r="Q10" s="4">
        <f t="shared" si="21"/>
        <v>12.5</v>
      </c>
      <c r="R10">
        <f t="shared" si="0"/>
        <v>2000000</v>
      </c>
      <c r="S10">
        <f t="shared" si="1"/>
        <v>2380.7088201574957</v>
      </c>
      <c r="U10">
        <f t="shared" si="13"/>
        <v>2.6350000000000002E-3</v>
      </c>
      <c r="V10">
        <f t="shared" si="14"/>
        <v>0.01</v>
      </c>
      <c r="W10">
        <f t="shared" si="15"/>
        <v>0.9267014107023599</v>
      </c>
      <c r="X10">
        <f t="shared" si="16"/>
        <v>2.4418582172007187E-3</v>
      </c>
      <c r="Y10">
        <f t="shared" si="17"/>
        <v>9.2670141070235988E-3</v>
      </c>
      <c r="Z10">
        <f t="shared" si="18"/>
        <v>0.91499253837813566</v>
      </c>
      <c r="AB10">
        <f t="shared" si="19"/>
        <v>2391.7608633580749</v>
      </c>
      <c r="AC10">
        <f t="shared" si="2"/>
        <v>2178.3308064951234</v>
      </c>
      <c r="AE10">
        <f t="shared" si="3"/>
        <v>0</v>
      </c>
      <c r="AF10">
        <f t="shared" si="4"/>
        <v>0</v>
      </c>
      <c r="AG10">
        <f t="shared" si="4"/>
        <v>-11.437406729726696</v>
      </c>
      <c r="AH10">
        <f t="shared" si="5"/>
        <v>-4883.7164344014373</v>
      </c>
      <c r="AI10">
        <f t="shared" si="6"/>
        <v>-4895.153841131164</v>
      </c>
      <c r="AJ10">
        <f t="shared" si="7"/>
        <v>213.43005686295146</v>
      </c>
      <c r="AK10">
        <f t="shared" si="22"/>
        <v>167.42326043506526</v>
      </c>
      <c r="AL10">
        <f t="shared" si="8"/>
        <v>-4514.3005238331471</v>
      </c>
      <c r="AN10">
        <f t="shared" si="9"/>
        <v>0</v>
      </c>
      <c r="AO10">
        <f t="shared" si="9"/>
        <v>0</v>
      </c>
      <c r="AP10">
        <f t="shared" si="9"/>
        <v>-5.173701959680777</v>
      </c>
      <c r="AQ10">
        <f t="shared" si="9"/>
        <v>-2209.1452970293817</v>
      </c>
      <c r="AR10">
        <f t="shared" si="9"/>
        <v>-2214.3189989890625</v>
      </c>
      <c r="AS10">
        <f t="shared" si="9"/>
        <v>96.54491875126466</v>
      </c>
      <c r="AT10">
        <f t="shared" si="9"/>
        <v>75.733780486946145</v>
      </c>
      <c r="AU10">
        <f t="shared" si="9"/>
        <v>-2042.0402997508515</v>
      </c>
      <c r="AW10">
        <v>7</v>
      </c>
      <c r="AX10">
        <f>IF(Z10&gt;0, (R10*SUMPRODUCT(K10:$K$98, X10:$X$98)-K10*$AZ$3)/Z10, 0)</f>
        <v>2380.7088201574957</v>
      </c>
    </row>
    <row r="11" spans="1:52" x14ac:dyDescent="0.25">
      <c r="A11" t="s">
        <v>33</v>
      </c>
      <c r="C11" s="12">
        <f>AU100</f>
        <v>17261.380189023421</v>
      </c>
      <c r="E11">
        <v>2011</v>
      </c>
      <c r="F11" s="5">
        <f>EconomicRates!C51</f>
        <v>3.5571999999999999E-2</v>
      </c>
      <c r="G11" s="5">
        <f>EconomicRates!D51</f>
        <v>7.0000000000000007E-2</v>
      </c>
      <c r="H11" s="5">
        <f t="shared" si="10"/>
        <v>0.12000000000000001</v>
      </c>
      <c r="I11" s="5">
        <f t="shared" si="11"/>
        <v>1.1200000000000001</v>
      </c>
      <c r="J11">
        <f t="shared" si="12"/>
        <v>0.89285714285714279</v>
      </c>
      <c r="K11">
        <f t="shared" si="20"/>
        <v>0.40388322797936921</v>
      </c>
      <c r="L11" s="2">
        <v>8</v>
      </c>
      <c r="M11" s="6">
        <v>2.647E-3</v>
      </c>
      <c r="Q11" s="4">
        <f t="shared" si="21"/>
        <v>12.5</v>
      </c>
      <c r="R11">
        <f t="shared" si="0"/>
        <v>2000000</v>
      </c>
      <c r="S11">
        <f t="shared" si="1"/>
        <v>2221.19448945148</v>
      </c>
      <c r="U11">
        <f t="shared" si="13"/>
        <v>2.647E-3</v>
      </c>
      <c r="V11">
        <f t="shared" si="14"/>
        <v>0.01</v>
      </c>
      <c r="W11">
        <f t="shared" si="15"/>
        <v>0.91499253837813566</v>
      </c>
      <c r="X11">
        <f t="shared" si="16"/>
        <v>2.4219852490869253E-3</v>
      </c>
      <c r="Y11">
        <f t="shared" si="17"/>
        <v>9.1499253837813571E-3</v>
      </c>
      <c r="Z11">
        <f t="shared" si="18"/>
        <v>0.90342062774526743</v>
      </c>
      <c r="AB11">
        <f t="shared" si="19"/>
        <v>2178.3308064951234</v>
      </c>
      <c r="AC11">
        <f t="shared" si="2"/>
        <v>2006.6729200045847</v>
      </c>
      <c r="AE11">
        <f t="shared" si="3"/>
        <v>0</v>
      </c>
      <c r="AF11">
        <f t="shared" si="4"/>
        <v>0</v>
      </c>
      <c r="AG11">
        <f t="shared" si="4"/>
        <v>-11.292757846815842</v>
      </c>
      <c r="AH11">
        <f t="shared" si="5"/>
        <v>-4843.9704981738505</v>
      </c>
      <c r="AI11">
        <f t="shared" si="6"/>
        <v>-4855.2632560206666</v>
      </c>
      <c r="AJ11">
        <f t="shared" si="7"/>
        <v>171.65788649053866</v>
      </c>
      <c r="AK11">
        <f t="shared" si="22"/>
        <v>152.48315645465865</v>
      </c>
      <c r="AL11">
        <f t="shared" si="8"/>
        <v>-4531.1222130754695</v>
      </c>
      <c r="AN11">
        <f t="shared" si="9"/>
        <v>0</v>
      </c>
      <c r="AO11">
        <f t="shared" si="9"/>
        <v>0</v>
      </c>
      <c r="AP11">
        <f t="shared" si="9"/>
        <v>-4.5609554919613338</v>
      </c>
      <c r="AQ11">
        <f t="shared" si="9"/>
        <v>-1956.3984410392879</v>
      </c>
      <c r="AR11">
        <f t="shared" si="9"/>
        <v>-1960.9593965312492</v>
      </c>
      <c r="AS11">
        <f t="shared" si="9"/>
        <v>69.329741303914901</v>
      </c>
      <c r="AT11">
        <f t="shared" si="9"/>
        <v>61.585389441390724</v>
      </c>
      <c r="AU11">
        <f t="shared" si="9"/>
        <v>-1830.0442657859437</v>
      </c>
      <c r="AW11">
        <v>8</v>
      </c>
      <c r="AX11">
        <f>IF(Z11&gt;0, (R11*SUMPRODUCT(K11:$K$98, X11:$X$98)-K11*$AZ$3)/Z11, 0)</f>
        <v>2221.19448945148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f>EconomicRates!C52</f>
        <v>3.5571999999999999E-2</v>
      </c>
      <c r="G12" s="5">
        <f>EconomicRates!D52</f>
        <v>7.0000000000000007E-2</v>
      </c>
      <c r="H12" s="5">
        <f t="shared" si="10"/>
        <v>0.12000000000000001</v>
      </c>
      <c r="I12" s="5">
        <f t="shared" si="11"/>
        <v>1.1200000000000001</v>
      </c>
      <c r="J12">
        <f t="shared" si="12"/>
        <v>0.89285714285714279</v>
      </c>
      <c r="K12">
        <f t="shared" si="20"/>
        <v>0.36061002498157962</v>
      </c>
      <c r="L12" s="2">
        <v>9</v>
      </c>
      <c r="M12" s="6">
        <v>2.6610000000000002E-3</v>
      </c>
      <c r="Q12" s="4">
        <f t="shared" si="21"/>
        <v>12.5</v>
      </c>
      <c r="R12">
        <f t="shared" si="0"/>
        <v>2000000</v>
      </c>
      <c r="S12">
        <f t="shared" si="1"/>
        <v>2095.8481095069924</v>
      </c>
      <c r="U12">
        <f t="shared" si="13"/>
        <v>2.6610000000000002E-3</v>
      </c>
      <c r="V12">
        <f t="shared" si="14"/>
        <v>0.01</v>
      </c>
      <c r="W12">
        <f t="shared" si="15"/>
        <v>0.90342062774526743</v>
      </c>
      <c r="X12">
        <f t="shared" si="16"/>
        <v>2.4040022904301566E-3</v>
      </c>
      <c r="Y12">
        <f t="shared" si="17"/>
        <v>9.0342062774526749E-3</v>
      </c>
      <c r="Z12">
        <f t="shared" si="18"/>
        <v>0.89198241917738463</v>
      </c>
      <c r="AB12">
        <f t="shared" si="19"/>
        <v>2006.6729200045847</v>
      </c>
      <c r="AC12">
        <f t="shared" si="2"/>
        <v>1869.4596669463951</v>
      </c>
      <c r="AE12">
        <f t="shared" si="3"/>
        <v>0</v>
      </c>
      <c r="AF12">
        <f t="shared" si="4"/>
        <v>0</v>
      </c>
      <c r="AG12">
        <f t="shared" si="4"/>
        <v>-11.149780239717307</v>
      </c>
      <c r="AH12">
        <f t="shared" si="5"/>
        <v>-4808.0045808603136</v>
      </c>
      <c r="AI12">
        <f t="shared" si="6"/>
        <v>-4819.1543611000307</v>
      </c>
      <c r="AJ12">
        <f t="shared" si="7"/>
        <v>137.21325305818959</v>
      </c>
      <c r="AK12">
        <f t="shared" si="22"/>
        <v>140.46710440032095</v>
      </c>
      <c r="AL12">
        <f t="shared" si="8"/>
        <v>-4541.4740036415205</v>
      </c>
      <c r="AN12">
        <f t="shared" si="9"/>
        <v>0</v>
      </c>
      <c r="AO12">
        <f t="shared" si="9"/>
        <v>0</v>
      </c>
      <c r="AP12">
        <f t="shared" si="9"/>
        <v>-4.0207225307835808</v>
      </c>
      <c r="AQ12">
        <f t="shared" si="9"/>
        <v>-1733.8146520155869</v>
      </c>
      <c r="AR12">
        <f t="shared" si="9"/>
        <v>-1737.8353745463705</v>
      </c>
      <c r="AS12">
        <f t="shared" si="9"/>
        <v>49.480474613117558</v>
      </c>
      <c r="AT12">
        <f t="shared" si="9"/>
        <v>50.653846026889887</v>
      </c>
      <c r="AU12">
        <f t="shared" si="9"/>
        <v>-1637.7010539063631</v>
      </c>
      <c r="AW12">
        <v>9</v>
      </c>
      <c r="AX12">
        <f>IF(Z12&gt;0, (R12*SUMPRODUCT(K12:$K$98, X12:$X$98)-K12*$AZ$3)/Z12, 0)</f>
        <v>2095.8481095069924</v>
      </c>
    </row>
    <row r="13" spans="1:52" x14ac:dyDescent="0.25">
      <c r="E13">
        <v>2013</v>
      </c>
      <c r="F13" s="5">
        <f>EconomicRates!C53</f>
        <v>3.5571999999999999E-2</v>
      </c>
      <c r="G13" s="5">
        <f>EconomicRates!D53</f>
        <v>7.0000000000000007E-2</v>
      </c>
      <c r="H13" s="5">
        <f t="shared" si="10"/>
        <v>0.12000000000000001</v>
      </c>
      <c r="I13" s="5">
        <f t="shared" si="11"/>
        <v>1.1200000000000001</v>
      </c>
      <c r="J13">
        <f t="shared" si="12"/>
        <v>0.89285714285714279</v>
      </c>
      <c r="K13">
        <f t="shared" si="20"/>
        <v>0.32197323659069604</v>
      </c>
      <c r="L13" s="2">
        <v>10</v>
      </c>
      <c r="M13" s="6">
        <v>2.676E-3</v>
      </c>
      <c r="Q13" s="4">
        <f t="shared" si="21"/>
        <v>12.5</v>
      </c>
      <c r="R13">
        <f t="shared" si="0"/>
        <v>2000000</v>
      </c>
      <c r="S13">
        <f t="shared" si="1"/>
        <v>1998.3719365193253</v>
      </c>
      <c r="U13">
        <f t="shared" si="13"/>
        <v>2.676E-3</v>
      </c>
      <c r="V13">
        <f t="shared" si="14"/>
        <v>0.01</v>
      </c>
      <c r="W13">
        <f t="shared" si="15"/>
        <v>0.89198241917738463</v>
      </c>
      <c r="X13">
        <f t="shared" si="16"/>
        <v>2.3869449537186811E-3</v>
      </c>
      <c r="Y13">
        <f t="shared" si="17"/>
        <v>8.9198241917738466E-3</v>
      </c>
      <c r="Z13">
        <f t="shared" si="18"/>
        <v>0.88067565003189208</v>
      </c>
      <c r="AB13">
        <f t="shared" si="19"/>
        <v>1869.4596669463951</v>
      </c>
      <c r="AC13">
        <f t="shared" si="2"/>
        <v>1759.9175041996477</v>
      </c>
      <c r="AE13">
        <f t="shared" si="3"/>
        <v>0</v>
      </c>
      <c r="AF13">
        <f t="shared" si="4"/>
        <v>0</v>
      </c>
      <c r="AG13">
        <f t="shared" si="4"/>
        <v>-11.00844562539865</v>
      </c>
      <c r="AH13">
        <f t="shared" si="5"/>
        <v>-4773.8899074373621</v>
      </c>
      <c r="AI13">
        <f t="shared" si="6"/>
        <v>-4784.8983530627611</v>
      </c>
      <c r="AJ13">
        <f t="shared" si="7"/>
        <v>109.54216274674741</v>
      </c>
      <c r="AK13">
        <f t="shared" si="22"/>
        <v>130.86217668624766</v>
      </c>
      <c r="AL13">
        <f t="shared" si="8"/>
        <v>-4544.4940136297655</v>
      </c>
      <c r="AN13">
        <f t="shared" si="9"/>
        <v>0</v>
      </c>
      <c r="AO13">
        <f t="shared" si="9"/>
        <v>0</v>
      </c>
      <c r="AP13">
        <f t="shared" si="9"/>
        <v>-3.5444248678422925</v>
      </c>
      <c r="AQ13">
        <f t="shared" si="9"/>
        <v>-1537.0647846252659</v>
      </c>
      <c r="AR13">
        <f t="shared" si="9"/>
        <v>-1540.6092094931082</v>
      </c>
      <c r="AS13">
        <f t="shared" si="9"/>
        <v>35.269644682715033</v>
      </c>
      <c r="AT13">
        <f t="shared" si="9"/>
        <v>42.134118574974686</v>
      </c>
      <c r="AU13">
        <f t="shared" si="9"/>
        <v>-1463.2054462354183</v>
      </c>
      <c r="AW13">
        <v>10</v>
      </c>
      <c r="AX13">
        <f>IF(Z13&gt;0, (R13*SUMPRODUCT(K13:$K$98, X13:$X$98)-K13*$AZ$3)/Z13, 0)</f>
        <v>1998.3719365193253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10"/>
        <v>0.12000000000000001</v>
      </c>
      <c r="I14" s="5">
        <f t="shared" si="11"/>
        <v>1.1200000000000001</v>
      </c>
      <c r="J14">
        <f t="shared" si="12"/>
        <v>0.89285714285714279</v>
      </c>
      <c r="K14">
        <f t="shared" si="20"/>
        <v>0.28747610409883573</v>
      </c>
      <c r="L14" s="2">
        <v>11</v>
      </c>
      <c r="M14" s="6">
        <v>2.6930000000000001E-3</v>
      </c>
      <c r="Q14" s="4">
        <f t="shared" si="21"/>
        <v>12.5</v>
      </c>
      <c r="R14">
        <f t="shared" si="0"/>
        <v>2000000</v>
      </c>
      <c r="S14">
        <f t="shared" si="1"/>
        <v>1924.2108521219363</v>
      </c>
      <c r="U14">
        <f t="shared" si="13"/>
        <v>2.6930000000000001E-3</v>
      </c>
      <c r="V14">
        <f t="shared" si="14"/>
        <v>0.01</v>
      </c>
      <c r="W14">
        <f t="shared" si="15"/>
        <v>0.88067565003189208</v>
      </c>
      <c r="X14">
        <f t="shared" si="16"/>
        <v>2.3716595255358856E-3</v>
      </c>
      <c r="Y14">
        <f t="shared" si="17"/>
        <v>8.8067565003189206E-3</v>
      </c>
      <c r="Z14">
        <f t="shared" si="18"/>
        <v>0.86949723400603729</v>
      </c>
      <c r="AB14">
        <f t="shared" si="19"/>
        <v>1759.9175041996477</v>
      </c>
      <c r="AC14">
        <f t="shared" si="2"/>
        <v>1673.0960135644236</v>
      </c>
      <c r="AE14">
        <f t="shared" si="3"/>
        <v>0</v>
      </c>
      <c r="AF14">
        <f t="shared" si="4"/>
        <v>0</v>
      </c>
      <c r="AG14">
        <f t="shared" si="4"/>
        <v>-10.868715425075466</v>
      </c>
      <c r="AH14">
        <f t="shared" si="5"/>
        <v>-4743.3190510717714</v>
      </c>
      <c r="AI14">
        <f t="shared" si="6"/>
        <v>-4754.187766496847</v>
      </c>
      <c r="AJ14">
        <f t="shared" si="7"/>
        <v>86.821490635224109</v>
      </c>
      <c r="AK14">
        <f t="shared" si="22"/>
        <v>123.19422529397535</v>
      </c>
      <c r="AL14">
        <f t="shared" si="8"/>
        <v>-4544.1720505676476</v>
      </c>
      <c r="AN14">
        <f t="shared" si="9"/>
        <v>0</v>
      </c>
      <c r="AO14">
        <f t="shared" si="9"/>
        <v>0</v>
      </c>
      <c r="AP14">
        <f t="shared" si="9"/>
        <v>-3.1244959669596164</v>
      </c>
      <c r="AQ14">
        <f t="shared" si="9"/>
        <v>-1363.5908812998991</v>
      </c>
      <c r="AR14">
        <f t="shared" si="9"/>
        <v>-1366.7153772668589</v>
      </c>
      <c r="AS14">
        <f t="shared" si="9"/>
        <v>24.959103879867776</v>
      </c>
      <c r="AT14">
        <f t="shared" si="9"/>
        <v>35.415395934986279</v>
      </c>
      <c r="AU14">
        <f t="shared" si="9"/>
        <v>-1306.3408774520049</v>
      </c>
      <c r="AW14">
        <v>11</v>
      </c>
      <c r="AX14">
        <f>IF(Z14&gt;0, (R14*SUMPRODUCT(K14:$K$98, X14:$X$98)-K14*$AZ$3)/Z14, 0)</f>
        <v>1924.2108521219363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10"/>
        <v>0.12000000000000001</v>
      </c>
      <c r="I15" s="5">
        <f t="shared" si="11"/>
        <v>1.1200000000000001</v>
      </c>
      <c r="J15">
        <f t="shared" si="12"/>
        <v>0.89285714285714279</v>
      </c>
      <c r="K15">
        <f t="shared" si="20"/>
        <v>0.25667509294538904</v>
      </c>
      <c r="L15" s="2">
        <v>12</v>
      </c>
      <c r="M15" s="6">
        <v>2.7169999999999998E-3</v>
      </c>
      <c r="Q15" s="4">
        <f t="shared" si="21"/>
        <v>12.5</v>
      </c>
      <c r="R15">
        <f t="shared" si="0"/>
        <v>2000000</v>
      </c>
      <c r="S15">
        <f t="shared" si="1"/>
        <v>1868.9314565338821</v>
      </c>
      <c r="U15">
        <f t="shared" si="13"/>
        <v>2.7169999999999998E-3</v>
      </c>
      <c r="V15">
        <f t="shared" si="14"/>
        <v>0.01</v>
      </c>
      <c r="W15">
        <f t="shared" si="15"/>
        <v>0.86949723400603729</v>
      </c>
      <c r="X15">
        <f t="shared" si="16"/>
        <v>2.3624239847944029E-3</v>
      </c>
      <c r="Y15">
        <f t="shared" si="17"/>
        <v>8.6949723400603727E-3</v>
      </c>
      <c r="Z15">
        <f t="shared" si="18"/>
        <v>0.85843983768118259</v>
      </c>
      <c r="AB15">
        <f t="shared" si="19"/>
        <v>1673.0960135644236</v>
      </c>
      <c r="AC15">
        <f t="shared" si="2"/>
        <v>1604.3652161842019</v>
      </c>
      <c r="AE15">
        <f t="shared" si="3"/>
        <v>0</v>
      </c>
      <c r="AF15">
        <f t="shared" si="4"/>
        <v>0</v>
      </c>
      <c r="AG15">
        <f t="shared" si="4"/>
        <v>-10.730497971014783</v>
      </c>
      <c r="AH15">
        <f t="shared" si="5"/>
        <v>-4724.8479695888054</v>
      </c>
      <c r="AI15">
        <f t="shared" si="6"/>
        <v>-4735.5784675598206</v>
      </c>
      <c r="AJ15">
        <f t="shared" si="7"/>
        <v>68.730797380221702</v>
      </c>
      <c r="AK15">
        <f t="shared" si="22"/>
        <v>117.11672094950967</v>
      </c>
      <c r="AL15">
        <f t="shared" si="8"/>
        <v>-4549.7309492300892</v>
      </c>
      <c r="AN15">
        <f t="shared" si="9"/>
        <v>0</v>
      </c>
      <c r="AO15">
        <f t="shared" si="9"/>
        <v>0</v>
      </c>
      <c r="AP15">
        <f t="shared" si="9"/>
        <v>-2.7542515640605281</v>
      </c>
      <c r="AQ15">
        <f t="shared" si="9"/>
        <v>-1212.7507917470393</v>
      </c>
      <c r="AR15">
        <f t="shared" si="9"/>
        <v>-1215.5050433111001</v>
      </c>
      <c r="AS15">
        <f t="shared" si="9"/>
        <v>17.641483805779107</v>
      </c>
      <c r="AT15">
        <f t="shared" si="9"/>
        <v>30.060945235174586</v>
      </c>
      <c r="AU15">
        <f t="shared" si="9"/>
        <v>-1167.8026142701463</v>
      </c>
      <c r="AW15">
        <v>12</v>
      </c>
      <c r="AX15">
        <f>IF(Z15&gt;0, (R15*SUMPRODUCT(K15:$K$98, X15:$X$98)-K15*$AZ$3)/Z15, 0)</f>
        <v>1868.9314565338821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10"/>
        <v>0.12000000000000001</v>
      </c>
      <c r="I16" s="5">
        <f t="shared" si="11"/>
        <v>1.1200000000000001</v>
      </c>
      <c r="J16">
        <f t="shared" si="12"/>
        <v>0.89285714285714279</v>
      </c>
      <c r="K16">
        <f t="shared" si="20"/>
        <v>0.22917419012981163</v>
      </c>
      <c r="L16" s="2">
        <v>13</v>
      </c>
      <c r="M16" s="6">
        <v>2.745E-3</v>
      </c>
      <c r="Q16" s="4">
        <f t="shared" si="21"/>
        <v>12.5</v>
      </c>
      <c r="R16">
        <f t="shared" si="0"/>
        <v>2000000</v>
      </c>
      <c r="S16">
        <f t="shared" si="1"/>
        <v>1826.2434047468175</v>
      </c>
      <c r="U16">
        <f t="shared" si="13"/>
        <v>2.745E-3</v>
      </c>
      <c r="V16">
        <f t="shared" si="14"/>
        <v>0.01</v>
      </c>
      <c r="W16">
        <f t="shared" si="15"/>
        <v>0.85843983768118259</v>
      </c>
      <c r="X16">
        <f t="shared" si="16"/>
        <v>2.3564173544348465E-3</v>
      </c>
      <c r="Y16">
        <f t="shared" si="17"/>
        <v>8.5843983768118266E-3</v>
      </c>
      <c r="Z16">
        <f t="shared" si="18"/>
        <v>0.84749902194993598</v>
      </c>
      <c r="AB16">
        <f t="shared" si="19"/>
        <v>1604.3652161842019</v>
      </c>
      <c r="AC16">
        <f t="shared" si="2"/>
        <v>1547.7394993654489</v>
      </c>
      <c r="AE16">
        <f t="shared" si="3"/>
        <v>0</v>
      </c>
      <c r="AF16">
        <f t="shared" si="4"/>
        <v>0</v>
      </c>
      <c r="AG16">
        <f t="shared" si="4"/>
        <v>-10.593737774374199</v>
      </c>
      <c r="AH16">
        <f t="shared" si="5"/>
        <v>-4712.8347088696928</v>
      </c>
      <c r="AI16">
        <f t="shared" si="6"/>
        <v>-4723.4284466440668</v>
      </c>
      <c r="AJ16">
        <f t="shared" si="7"/>
        <v>56.625716818753062</v>
      </c>
      <c r="AK16">
        <f t="shared" si="22"/>
        <v>112.30556513289415</v>
      </c>
      <c r="AL16">
        <f t="shared" si="8"/>
        <v>-4554.4971646924196</v>
      </c>
      <c r="AN16">
        <f t="shared" si="9"/>
        <v>0</v>
      </c>
      <c r="AO16">
        <f t="shared" si="9"/>
        <v>0</v>
      </c>
      <c r="AP16">
        <f t="shared" si="9"/>
        <v>-2.4278112748898004</v>
      </c>
      <c r="AQ16">
        <f t="shared" si="9"/>
        <v>-1080.0600776208785</v>
      </c>
      <c r="AR16">
        <f t="shared" si="9"/>
        <v>-1082.4878888957683</v>
      </c>
      <c r="AS16">
        <f t="shared" si="9"/>
        <v>12.977152792457787</v>
      </c>
      <c r="AT16">
        <f t="shared" si="9"/>
        <v>25.737536936401828</v>
      </c>
      <c r="AU16">
        <f t="shared" si="9"/>
        <v>-1043.7731991669086</v>
      </c>
      <c r="AW16">
        <v>13</v>
      </c>
      <c r="AX16">
        <f>IF(Z16&gt;0, (R16*SUMPRODUCT(K16:$K$98, X16:$X$98)-K16*$AZ$3)/Z16, 0)</f>
        <v>1826.2434047468175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10"/>
        <v>0.12000000000000001</v>
      </c>
      <c r="I17" s="5">
        <f t="shared" si="11"/>
        <v>1.1200000000000001</v>
      </c>
      <c r="J17">
        <f t="shared" si="12"/>
        <v>0.89285714285714279</v>
      </c>
      <c r="K17">
        <f t="shared" si="20"/>
        <v>0.20461981261590323</v>
      </c>
      <c r="L17" s="2">
        <v>14</v>
      </c>
      <c r="M17" s="6">
        <v>2.7729999999999999E-3</v>
      </c>
      <c r="Q17" s="4">
        <f t="shared" si="21"/>
        <v>12.5</v>
      </c>
      <c r="R17">
        <f t="shared" si="0"/>
        <v>2000000</v>
      </c>
      <c r="S17">
        <f t="shared" si="1"/>
        <v>1792.7342092982894</v>
      </c>
      <c r="U17">
        <f t="shared" si="13"/>
        <v>2.7729999999999999E-3</v>
      </c>
      <c r="V17">
        <f t="shared" si="14"/>
        <v>0.01</v>
      </c>
      <c r="W17">
        <f t="shared" si="15"/>
        <v>0.84749902194993598</v>
      </c>
      <c r="X17">
        <f t="shared" si="16"/>
        <v>2.3501147878671725E-3</v>
      </c>
      <c r="Y17">
        <f t="shared" si="17"/>
        <v>8.4749902194993596E-3</v>
      </c>
      <c r="Z17">
        <f t="shared" si="18"/>
        <v>0.83667391694256943</v>
      </c>
      <c r="AB17">
        <f t="shared" si="19"/>
        <v>1547.7394993654489</v>
      </c>
      <c r="AC17">
        <f t="shared" si="2"/>
        <v>1499.9339529305398</v>
      </c>
      <c r="AE17">
        <f t="shared" si="3"/>
        <v>0</v>
      </c>
      <c r="AF17">
        <f t="shared" si="4"/>
        <v>0</v>
      </c>
      <c r="AG17">
        <f t="shared" si="4"/>
        <v>-10.458423961782119</v>
      </c>
      <c r="AH17">
        <f t="shared" si="5"/>
        <v>-4700.2295757343445</v>
      </c>
      <c r="AI17">
        <f t="shared" si="6"/>
        <v>-4710.687999696127</v>
      </c>
      <c r="AJ17">
        <f t="shared" si="7"/>
        <v>47.805546434909047</v>
      </c>
      <c r="AK17">
        <f t="shared" si="22"/>
        <v>108.34176495558143</v>
      </c>
      <c r="AL17">
        <f t="shared" si="8"/>
        <v>-4554.5406883056366</v>
      </c>
      <c r="AN17">
        <f t="shared" si="9"/>
        <v>0</v>
      </c>
      <c r="AO17">
        <f t="shared" si="9"/>
        <v>0</v>
      </c>
      <c r="AP17">
        <f t="shared" si="9"/>
        <v>-2.1400007513175292</v>
      </c>
      <c r="AQ17">
        <f t="shared" si="9"/>
        <v>-961.76009503848786</v>
      </c>
      <c r="AR17">
        <f t="shared" si="9"/>
        <v>-963.9000957898055</v>
      </c>
      <c r="AS17">
        <f t="shared" si="9"/>
        <v>9.7819619535119493</v>
      </c>
      <c r="AT17">
        <f t="shared" si="9"/>
        <v>22.168871643687304</v>
      </c>
      <c r="AU17">
        <f t="shared" si="9"/>
        <v>-931.94926219260628</v>
      </c>
      <c r="AW17">
        <v>14</v>
      </c>
      <c r="AX17">
        <f>IF(Z17&gt;0, (R17*SUMPRODUCT(K17:$K$98, X17:$X$98)-K17*$AZ$3)/Z17, 0)</f>
        <v>1792.7342092982894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10"/>
        <v>0.12000000000000001</v>
      </c>
      <c r="I18" s="5">
        <f t="shared" si="11"/>
        <v>1.1200000000000001</v>
      </c>
      <c r="J18">
        <f t="shared" si="12"/>
        <v>0.89285714285714279</v>
      </c>
      <c r="K18">
        <f t="shared" si="20"/>
        <v>0.1826962612641993</v>
      </c>
      <c r="L18" s="2">
        <v>15</v>
      </c>
      <c r="M18" s="6">
        <v>2.8019999999999998E-3</v>
      </c>
      <c r="Q18" s="4">
        <f t="shared" si="21"/>
        <v>12.5</v>
      </c>
      <c r="R18">
        <f t="shared" si="0"/>
        <v>2000000</v>
      </c>
      <c r="S18">
        <f t="shared" si="1"/>
        <v>1767.4278532308817</v>
      </c>
      <c r="U18">
        <f t="shared" si="13"/>
        <v>2.8019999999999998E-3</v>
      </c>
      <c r="V18">
        <f t="shared" si="14"/>
        <v>0.01</v>
      </c>
      <c r="W18">
        <f t="shared" si="15"/>
        <v>0.83667391694256943</v>
      </c>
      <c r="X18">
        <f t="shared" si="16"/>
        <v>2.3443603152730795E-3</v>
      </c>
      <c r="Y18">
        <f t="shared" si="17"/>
        <v>8.3667391694256937E-3</v>
      </c>
      <c r="Z18">
        <f t="shared" si="18"/>
        <v>0.8259628174578707</v>
      </c>
      <c r="AB18">
        <f t="shared" si="19"/>
        <v>1499.9339529305398</v>
      </c>
      <c r="AC18">
        <f t="shared" si="2"/>
        <v>1459.8296893080951</v>
      </c>
      <c r="AE18">
        <f t="shared" si="3"/>
        <v>0</v>
      </c>
      <c r="AF18">
        <f t="shared" si="4"/>
        <v>0</v>
      </c>
      <c r="AG18">
        <f t="shared" si="4"/>
        <v>-10.324535218223383</v>
      </c>
      <c r="AH18">
        <f t="shared" si="5"/>
        <v>-4688.7206305461586</v>
      </c>
      <c r="AI18">
        <f t="shared" si="6"/>
        <v>-4699.0451657643816</v>
      </c>
      <c r="AJ18">
        <f t="shared" si="7"/>
        <v>40.104263622444705</v>
      </c>
      <c r="AK18">
        <f t="shared" si="22"/>
        <v>104.9953767051378</v>
      </c>
      <c r="AL18">
        <f t="shared" si="8"/>
        <v>-4553.9455254367995</v>
      </c>
      <c r="AN18">
        <f t="shared" si="9"/>
        <v>0</v>
      </c>
      <c r="AO18">
        <f t="shared" si="9"/>
        <v>0</v>
      </c>
      <c r="AP18">
        <f t="shared" si="9"/>
        <v>-1.8862539836599661</v>
      </c>
      <c r="AQ18">
        <f t="shared" si="9"/>
        <v>-856.61172931310227</v>
      </c>
      <c r="AR18">
        <f t="shared" si="9"/>
        <v>-858.49798329676219</v>
      </c>
      <c r="AS18">
        <f t="shared" si="9"/>
        <v>7.3268990245744821</v>
      </c>
      <c r="AT18">
        <f t="shared" si="9"/>
        <v>19.18226277405488</v>
      </c>
      <c r="AU18">
        <f t="shared" si="9"/>
        <v>-831.98882149813289</v>
      </c>
      <c r="AW18">
        <v>15</v>
      </c>
      <c r="AX18">
        <f>IF(Z18&gt;0, (R18*SUMPRODUCT(K18:$K$98, X18:$X$98)-K18*$AZ$3)/Z18, 0)</f>
        <v>1767.4278532308817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10"/>
        <v>0.12000000000000001</v>
      </c>
      <c r="I19" s="5">
        <f t="shared" si="11"/>
        <v>1.1200000000000001</v>
      </c>
      <c r="J19">
        <f t="shared" si="12"/>
        <v>0.89285714285714279</v>
      </c>
      <c r="K19">
        <f t="shared" si="20"/>
        <v>0.16312166184303509</v>
      </c>
      <c r="L19" s="2">
        <v>16</v>
      </c>
      <c r="M19" s="6">
        <v>2.8370000000000001E-3</v>
      </c>
      <c r="Q19" s="4">
        <f t="shared" si="21"/>
        <v>12.5</v>
      </c>
      <c r="R19">
        <f t="shared" si="0"/>
        <v>2000000</v>
      </c>
      <c r="S19">
        <f t="shared" si="1"/>
        <v>1749.07411440433</v>
      </c>
      <c r="U19">
        <f t="shared" si="13"/>
        <v>2.8370000000000001E-3</v>
      </c>
      <c r="V19">
        <f t="shared" si="14"/>
        <v>0.01</v>
      </c>
      <c r="W19">
        <f t="shared" si="15"/>
        <v>0.8259628174578707</v>
      </c>
      <c r="X19">
        <f t="shared" si="16"/>
        <v>2.3432565131279791E-3</v>
      </c>
      <c r="Y19">
        <f t="shared" si="17"/>
        <v>8.2596281745787072E-3</v>
      </c>
      <c r="Z19">
        <f t="shared" si="18"/>
        <v>0.81535993277016405</v>
      </c>
      <c r="AB19">
        <f t="shared" si="19"/>
        <v>1459.8296893080951</v>
      </c>
      <c r="AC19">
        <f t="shared" si="2"/>
        <v>1426.1249523307488</v>
      </c>
      <c r="AE19">
        <f t="shared" si="3"/>
        <v>0</v>
      </c>
      <c r="AF19">
        <f t="shared" si="4"/>
        <v>0</v>
      </c>
      <c r="AG19">
        <f t="shared" si="4"/>
        <v>-10.19199915962705</v>
      </c>
      <c r="AH19">
        <f t="shared" si="5"/>
        <v>-4686.5130262559578</v>
      </c>
      <c r="AI19">
        <f t="shared" si="6"/>
        <v>-4696.7050254155847</v>
      </c>
      <c r="AJ19">
        <f t="shared" si="7"/>
        <v>33.704736977346329</v>
      </c>
      <c r="AK19">
        <f t="shared" si="22"/>
        <v>102.18807825156667</v>
      </c>
      <c r="AL19">
        <f t="shared" si="8"/>
        <v>-4560.812210186672</v>
      </c>
      <c r="AN19">
        <f t="shared" si="9"/>
        <v>0</v>
      </c>
      <c r="AO19">
        <f t="shared" si="9"/>
        <v>0</v>
      </c>
      <c r="AP19">
        <f t="shared" si="9"/>
        <v>-1.6625358404211814</v>
      </c>
      <c r="AQ19">
        <f t="shared" si="9"/>
        <v>-764.47179309190335</v>
      </c>
      <c r="AR19">
        <f t="shared" si="9"/>
        <v>-766.13432893232448</v>
      </c>
      <c r="AS19">
        <f t="shared" si="9"/>
        <v>5.4979727077271283</v>
      </c>
      <c r="AT19">
        <f t="shared" si="9"/>
        <v>16.669089144941665</v>
      </c>
      <c r="AU19">
        <f t="shared" si="9"/>
        <v>-743.96726707965581</v>
      </c>
      <c r="AW19">
        <v>16</v>
      </c>
      <c r="AX19">
        <f>IF(Z19&gt;0, (R19*SUMPRODUCT(K19:$K$98, X19:$X$98)-K19*$AZ$3)/Z19, 0)</f>
        <v>1749.07411440433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10"/>
        <v>0.12000000000000001</v>
      </c>
      <c r="I20" s="5">
        <f t="shared" si="11"/>
        <v>1.1200000000000001</v>
      </c>
      <c r="J20">
        <f t="shared" si="12"/>
        <v>0.89285714285714279</v>
      </c>
      <c r="K20">
        <f t="shared" si="20"/>
        <v>0.14564434093128131</v>
      </c>
      <c r="L20" s="2">
        <v>17</v>
      </c>
      <c r="M20" s="6">
        <v>2.8709999999999999E-3</v>
      </c>
      <c r="Q20" s="4">
        <f t="shared" si="21"/>
        <v>12.5</v>
      </c>
      <c r="R20">
        <f t="shared" si="0"/>
        <v>2000000</v>
      </c>
      <c r="S20">
        <f t="shared" si="1"/>
        <v>1734.9378969441757</v>
      </c>
      <c r="U20">
        <f t="shared" si="13"/>
        <v>2.8709999999999999E-3</v>
      </c>
      <c r="V20">
        <f t="shared" si="14"/>
        <v>0.01</v>
      </c>
      <c r="W20">
        <f t="shared" si="15"/>
        <v>0.81535993277016405</v>
      </c>
      <c r="X20">
        <f t="shared" si="16"/>
        <v>2.340898366983141E-3</v>
      </c>
      <c r="Y20">
        <f t="shared" si="17"/>
        <v>8.1535993277016411E-3</v>
      </c>
      <c r="Z20">
        <f t="shared" si="18"/>
        <v>0.80486543507547925</v>
      </c>
      <c r="AB20">
        <f t="shared" si="19"/>
        <v>1426.1249523307488</v>
      </c>
      <c r="AC20">
        <f t="shared" si="2"/>
        <v>1396.3915452529109</v>
      </c>
      <c r="AE20">
        <f t="shared" si="3"/>
        <v>0</v>
      </c>
      <c r="AF20">
        <f t="shared" si="4"/>
        <v>0</v>
      </c>
      <c r="AG20">
        <f t="shared" si="4"/>
        <v>-10.06081793844349</v>
      </c>
      <c r="AH20">
        <f t="shared" si="5"/>
        <v>-4681.7967339662819</v>
      </c>
      <c r="AI20">
        <f t="shared" si="6"/>
        <v>-4691.8575519047254</v>
      </c>
      <c r="AJ20">
        <f t="shared" si="7"/>
        <v>29.73340707783791</v>
      </c>
      <c r="AK20">
        <f t="shared" si="22"/>
        <v>99.82874666315243</v>
      </c>
      <c r="AL20">
        <f t="shared" si="8"/>
        <v>-4562.2953981637347</v>
      </c>
      <c r="AN20">
        <f t="shared" si="9"/>
        <v>0</v>
      </c>
      <c r="AO20">
        <f t="shared" si="9"/>
        <v>0</v>
      </c>
      <c r="AP20">
        <f t="shared" si="9"/>
        <v>-1.4653011978742145</v>
      </c>
      <c r="AQ20">
        <f t="shared" si="9"/>
        <v>-681.87719969274451</v>
      </c>
      <c r="AR20">
        <f t="shared" si="9"/>
        <v>-683.34250089061868</v>
      </c>
      <c r="AS20">
        <f t="shared" si="9"/>
        <v>4.3305024774931971</v>
      </c>
      <c r="AT20">
        <f t="shared" si="9"/>
        <v>14.539492013750683</v>
      </c>
      <c r="AU20">
        <f t="shared" si="9"/>
        <v>-664.47250639937477</v>
      </c>
      <c r="AW20">
        <v>17</v>
      </c>
      <c r="AX20">
        <f>IF(Z20&gt;0, (R20*SUMPRODUCT(K20:$K$98, X20:$X$98)-K20*$AZ$3)/Z20, 0)</f>
        <v>1734.9378969441757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10"/>
        <v>0.12000000000000001</v>
      </c>
      <c r="I21" s="5">
        <f t="shared" si="11"/>
        <v>1.1200000000000001</v>
      </c>
      <c r="J21">
        <f t="shared" si="12"/>
        <v>0.89285714285714279</v>
      </c>
      <c r="K21">
        <f t="shared" si="20"/>
        <v>0.13003959011721544</v>
      </c>
      <c r="L21" s="2">
        <v>18</v>
      </c>
      <c r="M21" s="6">
        <v>2.9099999999999998E-3</v>
      </c>
      <c r="Q21" s="4">
        <f t="shared" si="21"/>
        <v>12.5</v>
      </c>
      <c r="R21">
        <f t="shared" si="0"/>
        <v>2000000</v>
      </c>
      <c r="S21">
        <f t="shared" si="1"/>
        <v>1725.0780870275535</v>
      </c>
      <c r="U21">
        <f t="shared" si="13"/>
        <v>2.9099999999999998E-3</v>
      </c>
      <c r="V21">
        <f t="shared" si="14"/>
        <v>0.01</v>
      </c>
      <c r="W21">
        <f t="shared" si="15"/>
        <v>0.80486543507547925</v>
      </c>
      <c r="X21">
        <f t="shared" si="16"/>
        <v>2.3421584160696444E-3</v>
      </c>
      <c r="Y21">
        <f t="shared" si="17"/>
        <v>8.0486543507547921E-3</v>
      </c>
      <c r="Z21">
        <f t="shared" si="18"/>
        <v>0.79447462230865484</v>
      </c>
      <c r="AB21">
        <f t="shared" si="19"/>
        <v>1396.3915452529109</v>
      </c>
      <c r="AC21">
        <f t="shared" si="2"/>
        <v>1370.5307616441523</v>
      </c>
      <c r="AE21">
        <f t="shared" si="3"/>
        <v>0</v>
      </c>
      <c r="AF21">
        <f t="shared" si="4"/>
        <v>0</v>
      </c>
      <c r="AG21">
        <f t="shared" si="4"/>
        <v>-9.9309327788581854</v>
      </c>
      <c r="AH21">
        <f t="shared" si="5"/>
        <v>-4684.3168321392886</v>
      </c>
      <c r="AI21">
        <f t="shared" si="6"/>
        <v>-4694.2477649181465</v>
      </c>
      <c r="AJ21">
        <f t="shared" si="7"/>
        <v>25.860783608758538</v>
      </c>
      <c r="AK21">
        <f t="shared" si="22"/>
        <v>97.747408167703767</v>
      </c>
      <c r="AL21">
        <f t="shared" si="8"/>
        <v>-4570.6395731416842</v>
      </c>
      <c r="AN21">
        <f t="shared" si="9"/>
        <v>0</v>
      </c>
      <c r="AO21">
        <f t="shared" si="9"/>
        <v>0</v>
      </c>
      <c r="AP21">
        <f t="shared" si="9"/>
        <v>-1.2914144280443378</v>
      </c>
      <c r="AQ21">
        <f t="shared" si="9"/>
        <v>-609.14664083056618</v>
      </c>
      <c r="AR21">
        <f t="shared" si="9"/>
        <v>-610.43805525861046</v>
      </c>
      <c r="AS21">
        <f t="shared" si="9"/>
        <v>3.3629257005929638</v>
      </c>
      <c r="AT21">
        <f t="shared" si="9"/>
        <v>12.711032893148355</v>
      </c>
      <c r="AU21">
        <f t="shared" si="9"/>
        <v>-594.36409666486918</v>
      </c>
      <c r="AW21">
        <v>18</v>
      </c>
      <c r="AX21">
        <f>IF(Z21&gt;0, (R21*SUMPRODUCT(K21:$K$98, X21:$X$98)-K21*$AZ$3)/Z21, 0)</f>
        <v>1725.0780870275535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10"/>
        <v>0.12000000000000001</v>
      </c>
      <c r="I22" s="5">
        <f t="shared" si="11"/>
        <v>1.1200000000000001</v>
      </c>
      <c r="J22">
        <f t="shared" si="12"/>
        <v>0.89285714285714279</v>
      </c>
      <c r="K22">
        <f t="shared" si="20"/>
        <v>0.11610677689037092</v>
      </c>
      <c r="L22" s="2">
        <v>19</v>
      </c>
      <c r="M22" s="6">
        <v>2.9520000000000002E-3</v>
      </c>
      <c r="Q22" s="4">
        <f t="shared" si="21"/>
        <v>12.5</v>
      </c>
      <c r="R22">
        <f t="shared" si="0"/>
        <v>2000000</v>
      </c>
      <c r="S22">
        <f t="shared" si="1"/>
        <v>1717.852003312629</v>
      </c>
      <c r="U22">
        <f t="shared" si="13"/>
        <v>2.9520000000000002E-3</v>
      </c>
      <c r="V22">
        <f t="shared" si="14"/>
        <v>0.01</v>
      </c>
      <c r="W22">
        <f t="shared" si="15"/>
        <v>0.79447462230865484</v>
      </c>
      <c r="X22">
        <f t="shared" si="16"/>
        <v>2.3452890850551491E-3</v>
      </c>
      <c r="Y22">
        <f t="shared" si="17"/>
        <v>7.9447462230865483E-3</v>
      </c>
      <c r="Z22">
        <f t="shared" si="18"/>
        <v>0.78418458700051319</v>
      </c>
      <c r="AB22">
        <f t="shared" si="19"/>
        <v>1370.5307616441523</v>
      </c>
      <c r="AC22">
        <f t="shared" si="2"/>
        <v>1347.1130637457181</v>
      </c>
      <c r="AE22">
        <f t="shared" si="3"/>
        <v>0</v>
      </c>
      <c r="AF22">
        <f t="shared" si="4"/>
        <v>0</v>
      </c>
      <c r="AG22">
        <f t="shared" si="4"/>
        <v>-9.8023073375064147</v>
      </c>
      <c r="AH22">
        <f t="shared" si="5"/>
        <v>-4690.5781701102978</v>
      </c>
      <c r="AI22">
        <f t="shared" si="6"/>
        <v>-4700.380477447804</v>
      </c>
      <c r="AJ22">
        <f t="shared" si="7"/>
        <v>23.417697898434199</v>
      </c>
      <c r="AK22">
        <f t="shared" si="22"/>
        <v>95.937153315090669</v>
      </c>
      <c r="AL22">
        <f t="shared" si="8"/>
        <v>-4581.0256262342791</v>
      </c>
      <c r="AN22">
        <f t="shared" si="9"/>
        <v>0</v>
      </c>
      <c r="AO22">
        <f t="shared" si="9"/>
        <v>0</v>
      </c>
      <c r="AP22">
        <f t="shared" si="9"/>
        <v>-1.1381143110467031</v>
      </c>
      <c r="AQ22">
        <f t="shared" si="9"/>
        <v>-544.60791308384069</v>
      </c>
      <c r="AR22">
        <f t="shared" si="9"/>
        <v>-545.74602739488739</v>
      </c>
      <c r="AS22">
        <f t="shared" si="9"/>
        <v>2.7189534251796075</v>
      </c>
      <c r="AT22">
        <f t="shared" si="9"/>
        <v>11.138953655452541</v>
      </c>
      <c r="AU22">
        <f t="shared" si="9"/>
        <v>-531.88812031425516</v>
      </c>
      <c r="AW22">
        <v>19</v>
      </c>
      <c r="AX22">
        <f>IF(Z22&gt;0, (R22*SUMPRODUCT(K22:$K$98, X22:$X$98)-K22*$AZ$3)/Z22, 0)</f>
        <v>1717.852003312629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10"/>
        <v>0.12000000000000001</v>
      </c>
      <c r="I23" s="5">
        <f t="shared" si="11"/>
        <v>1.1200000000000001</v>
      </c>
      <c r="J23">
        <f t="shared" si="12"/>
        <v>0.89285714285714279</v>
      </c>
      <c r="K23">
        <f t="shared" si="20"/>
        <v>0.10366676508068833</v>
      </c>
      <c r="L23" s="2">
        <v>20</v>
      </c>
      <c r="M23" s="6">
        <v>2.9979999999999998E-3</v>
      </c>
      <c r="Q23" s="4">
        <f t="shared" si="21"/>
        <v>12.5</v>
      </c>
      <c r="R23">
        <f t="shared" si="0"/>
        <v>2000000</v>
      </c>
      <c r="S23">
        <f t="shared" si="1"/>
        <v>1712.5213690060393</v>
      </c>
      <c r="U23">
        <f t="shared" si="13"/>
        <v>2.9979999999999998E-3</v>
      </c>
      <c r="V23">
        <f t="shared" si="14"/>
        <v>0.01</v>
      </c>
      <c r="W23">
        <f t="shared" si="15"/>
        <v>0.78418458700051319</v>
      </c>
      <c r="X23">
        <f t="shared" si="16"/>
        <v>2.3509853918275382E-3</v>
      </c>
      <c r="Y23">
        <f t="shared" si="17"/>
        <v>7.8418458700051322E-3</v>
      </c>
      <c r="Z23">
        <f t="shared" si="18"/>
        <v>0.77399175573868051</v>
      </c>
      <c r="AB23">
        <f t="shared" si="19"/>
        <v>1347.1130637457181</v>
      </c>
      <c r="AC23">
        <f t="shared" si="2"/>
        <v>1325.4774211369931</v>
      </c>
      <c r="AE23">
        <f t="shared" si="3"/>
        <v>0</v>
      </c>
      <c r="AF23">
        <f t="shared" si="4"/>
        <v>0</v>
      </c>
      <c r="AG23">
        <f t="shared" si="4"/>
        <v>-9.6748969467335062</v>
      </c>
      <c r="AH23">
        <f t="shared" si="5"/>
        <v>-4701.970783655076</v>
      </c>
      <c r="AI23">
        <f t="shared" si="6"/>
        <v>-4711.6456806018095</v>
      </c>
      <c r="AJ23">
        <f t="shared" si="7"/>
        <v>21.635642608724993</v>
      </c>
      <c r="AK23">
        <f t="shared" si="22"/>
        <v>94.297914462200282</v>
      </c>
      <c r="AL23">
        <f t="shared" si="8"/>
        <v>-4595.7121235308841</v>
      </c>
      <c r="AN23">
        <f t="shared" si="9"/>
        <v>0</v>
      </c>
      <c r="AO23">
        <f t="shared" si="9"/>
        <v>0</v>
      </c>
      <c r="AP23">
        <f t="shared" si="9"/>
        <v>-1.0029652689568911</v>
      </c>
      <c r="AQ23">
        <f t="shared" si="9"/>
        <v>-487.43810064543078</v>
      </c>
      <c r="AR23">
        <f t="shared" si="9"/>
        <v>-488.44106591438765</v>
      </c>
      <c r="AS23">
        <f t="shared" si="9"/>
        <v>2.2428970796884244</v>
      </c>
      <c r="AT23">
        <f t="shared" si="9"/>
        <v>9.7755597461517585</v>
      </c>
      <c r="AU23">
        <f t="shared" si="9"/>
        <v>-476.42260908854746</v>
      </c>
      <c r="AW23">
        <v>20</v>
      </c>
      <c r="AX23">
        <f>IF(Z23&gt;0, (R23*SUMPRODUCT(K23:$K$98, X23:$X$98)-K23*$AZ$3)/Z23, 0)</f>
        <v>1712.5213690060393</v>
      </c>
    </row>
    <row r="24" spans="5:50" x14ac:dyDescent="0.25">
      <c r="E24">
        <v>2024</v>
      </c>
      <c r="F24" s="5">
        <f>EconomicRates!C64</f>
        <v>3.5571999999999999E-2</v>
      </c>
      <c r="G24" s="5">
        <f>EconomicRates!D64</f>
        <v>7.0000000000000007E-2</v>
      </c>
      <c r="H24" s="5">
        <f t="shared" si="10"/>
        <v>0.12000000000000001</v>
      </c>
      <c r="I24" s="5">
        <f t="shared" si="11"/>
        <v>1.1200000000000001</v>
      </c>
      <c r="J24">
        <f t="shared" si="12"/>
        <v>0.89285714285714279</v>
      </c>
      <c r="K24">
        <f t="shared" si="20"/>
        <v>9.2559611679185999E-2</v>
      </c>
      <c r="L24" s="2">
        <v>21</v>
      </c>
      <c r="M24" s="6">
        <v>3.0469999999999998E-3</v>
      </c>
      <c r="Q24" s="4">
        <f t="shared" si="21"/>
        <v>12.5</v>
      </c>
      <c r="R24">
        <f t="shared" si="0"/>
        <v>2000000</v>
      </c>
      <c r="S24">
        <f t="shared" si="1"/>
        <v>1708.3256668779284</v>
      </c>
      <c r="U24">
        <f t="shared" si="13"/>
        <v>3.0469999999999998E-3</v>
      </c>
      <c r="V24">
        <f t="shared" si="14"/>
        <v>0.01</v>
      </c>
      <c r="W24">
        <f t="shared" si="15"/>
        <v>0.77399175573868051</v>
      </c>
      <c r="X24">
        <f t="shared" si="16"/>
        <v>2.3583528797357593E-3</v>
      </c>
      <c r="Y24">
        <f t="shared" si="17"/>
        <v>7.7399175573868049E-3</v>
      </c>
      <c r="Z24">
        <f t="shared" si="18"/>
        <v>0.76389348530155798</v>
      </c>
      <c r="AB24">
        <f t="shared" si="19"/>
        <v>1325.4774211369931</v>
      </c>
      <c r="AC24">
        <f t="shared" si="2"/>
        <v>1304.978847701489</v>
      </c>
      <c r="AE24">
        <f t="shared" si="3"/>
        <v>0</v>
      </c>
      <c r="AF24">
        <f t="shared" si="4"/>
        <v>0</v>
      </c>
      <c r="AG24">
        <f t="shared" si="4"/>
        <v>-9.548668566269475</v>
      </c>
      <c r="AH24">
        <f t="shared" si="5"/>
        <v>-4716.7057594715188</v>
      </c>
      <c r="AI24">
        <f t="shared" si="6"/>
        <v>-4726.2544280377879</v>
      </c>
      <c r="AJ24">
        <f t="shared" si="7"/>
        <v>20.498573435504113</v>
      </c>
      <c r="AK24">
        <f t="shared" si="22"/>
        <v>92.783419479589526</v>
      </c>
      <c r="AL24">
        <f t="shared" si="8"/>
        <v>-4612.9724351226942</v>
      </c>
      <c r="AN24">
        <f t="shared" si="9"/>
        <v>0</v>
      </c>
      <c r="AO24">
        <f t="shared" si="9"/>
        <v>0</v>
      </c>
      <c r="AP24">
        <f t="shared" si="9"/>
        <v>-0.88382105454715232</v>
      </c>
      <c r="AQ24">
        <f t="shared" si="9"/>
        <v>-436.57645350166388</v>
      </c>
      <c r="AR24">
        <f t="shared" si="9"/>
        <v>-437.46027455621095</v>
      </c>
      <c r="AS24">
        <f t="shared" si="9"/>
        <v>1.8973399971675384</v>
      </c>
      <c r="AT24">
        <f t="shared" si="9"/>
        <v>8.5879972772978288</v>
      </c>
      <c r="AU24">
        <f t="shared" si="9"/>
        <v>-426.97493728174561</v>
      </c>
      <c r="AW24">
        <v>21</v>
      </c>
      <c r="AX24">
        <f>IF(Z24&gt;0, (R24*SUMPRODUCT(K24:$K$98, X24:$X$98)-K24*$AZ$3)/Z24, 0)</f>
        <v>1708.3256668779284</v>
      </c>
    </row>
    <row r="25" spans="5:50" x14ac:dyDescent="0.25">
      <c r="E25">
        <v>2025</v>
      </c>
      <c r="F25" s="5">
        <f>EconomicRates!C65</f>
        <v>3.5571999999999999E-2</v>
      </c>
      <c r="G25" s="5">
        <f>EconomicRates!D65</f>
        <v>7.0000000000000007E-2</v>
      </c>
      <c r="H25" s="5">
        <f t="shared" si="10"/>
        <v>0.12000000000000001</v>
      </c>
      <c r="I25" s="5">
        <f t="shared" si="11"/>
        <v>1.1200000000000001</v>
      </c>
      <c r="J25">
        <f t="shared" si="12"/>
        <v>0.89285714285714279</v>
      </c>
      <c r="K25">
        <f t="shared" si="20"/>
        <v>8.2642510427844637E-2</v>
      </c>
      <c r="L25" s="2">
        <v>22</v>
      </c>
      <c r="M25" s="6">
        <v>3.104E-3</v>
      </c>
      <c r="Q25" s="4">
        <f t="shared" si="21"/>
        <v>12.5</v>
      </c>
      <c r="R25">
        <f t="shared" si="0"/>
        <v>2000000</v>
      </c>
      <c r="S25">
        <f t="shared" si="1"/>
        <v>1704.922330971681</v>
      </c>
      <c r="U25">
        <f t="shared" si="13"/>
        <v>3.104E-3</v>
      </c>
      <c r="V25">
        <f t="shared" si="14"/>
        <v>0.01</v>
      </c>
      <c r="W25">
        <f t="shared" si="15"/>
        <v>0.76389348530155798</v>
      </c>
      <c r="X25">
        <f t="shared" si="16"/>
        <v>2.3711253783760358E-3</v>
      </c>
      <c r="Y25">
        <f t="shared" si="17"/>
        <v>7.63893485301558E-3</v>
      </c>
      <c r="Z25">
        <f t="shared" si="18"/>
        <v>0.75388342507016637</v>
      </c>
      <c r="AB25">
        <f t="shared" si="19"/>
        <v>1304.978847701489</v>
      </c>
      <c r="AC25">
        <f t="shared" si="2"/>
        <v>1285.3126863515427</v>
      </c>
      <c r="AE25">
        <f t="shared" si="3"/>
        <v>0</v>
      </c>
      <c r="AF25">
        <f t="shared" si="4"/>
        <v>0</v>
      </c>
      <c r="AG25">
        <f t="shared" si="4"/>
        <v>-9.4235428133770789</v>
      </c>
      <c r="AH25">
        <f t="shared" si="5"/>
        <v>-4742.2507567520715</v>
      </c>
      <c r="AI25">
        <f t="shared" si="6"/>
        <v>-4751.6742995654486</v>
      </c>
      <c r="AJ25">
        <f t="shared" si="7"/>
        <v>19.666161349946378</v>
      </c>
      <c r="AK25">
        <f t="shared" si="22"/>
        <v>91.348519339104243</v>
      </c>
      <c r="AL25">
        <f t="shared" si="8"/>
        <v>-4640.6596188763979</v>
      </c>
      <c r="AN25">
        <f t="shared" si="9"/>
        <v>0</v>
      </c>
      <c r="AO25">
        <f t="shared" si="9"/>
        <v>0</v>
      </c>
      <c r="AP25">
        <f t="shared" si="9"/>
        <v>-0.77878523522175558</v>
      </c>
      <c r="AQ25">
        <f t="shared" si="9"/>
        <v>-391.91150761633719</v>
      </c>
      <c r="AR25">
        <f t="shared" si="9"/>
        <v>-392.69029285155892</v>
      </c>
      <c r="AS25">
        <f t="shared" si="9"/>
        <v>1.6252609444386188</v>
      </c>
      <c r="AT25">
        <f t="shared" si="9"/>
        <v>7.5492709620500902</v>
      </c>
      <c r="AU25">
        <f t="shared" si="9"/>
        <v>-383.51576094507021</v>
      </c>
      <c r="AW25">
        <v>22</v>
      </c>
      <c r="AX25">
        <f>IF(Z25&gt;0, (R25*SUMPRODUCT(K25:$K$98, X25:$X$98)-K25*$AZ$3)/Z25, 0)</f>
        <v>1704.922330971681</v>
      </c>
    </row>
    <row r="26" spans="5:50" x14ac:dyDescent="0.25">
      <c r="E26">
        <v>2026</v>
      </c>
      <c r="F26" s="5">
        <f>EconomicRates!C66</f>
        <v>3.5571999999999999E-2</v>
      </c>
      <c r="G26" s="5">
        <f>EconomicRates!D66</f>
        <v>7.0000000000000007E-2</v>
      </c>
      <c r="H26" s="5">
        <f t="shared" si="10"/>
        <v>0.12000000000000001</v>
      </c>
      <c r="I26" s="5">
        <f t="shared" si="11"/>
        <v>1.1200000000000001</v>
      </c>
      <c r="J26">
        <f t="shared" si="12"/>
        <v>0.89285714285714279</v>
      </c>
      <c r="K26">
        <f t="shared" si="20"/>
        <v>7.3787955739146996E-2</v>
      </c>
      <c r="L26" s="2">
        <v>23</v>
      </c>
      <c r="M26" s="6">
        <v>3.1700000000000001E-3</v>
      </c>
      <c r="Q26" s="4">
        <f t="shared" si="21"/>
        <v>12.5</v>
      </c>
      <c r="R26">
        <f t="shared" si="0"/>
        <v>2000000</v>
      </c>
      <c r="S26">
        <f t="shared" si="1"/>
        <v>1701.2358068291346</v>
      </c>
      <c r="U26">
        <f t="shared" si="13"/>
        <v>3.1700000000000001E-3</v>
      </c>
      <c r="V26">
        <f t="shared" si="14"/>
        <v>0.01</v>
      </c>
      <c r="W26">
        <f t="shared" si="15"/>
        <v>0.75388342507016637</v>
      </c>
      <c r="X26">
        <f t="shared" si="16"/>
        <v>2.3898104574724276E-3</v>
      </c>
      <c r="Y26">
        <f t="shared" si="17"/>
        <v>7.5388342507016638E-3</v>
      </c>
      <c r="Z26">
        <f t="shared" si="18"/>
        <v>0.74395478036199225</v>
      </c>
      <c r="AB26">
        <f t="shared" si="19"/>
        <v>1285.3126863515427</v>
      </c>
      <c r="AC26">
        <f t="shared" si="2"/>
        <v>1265.6425110135256</v>
      </c>
      <c r="AE26">
        <f t="shared" si="3"/>
        <v>0</v>
      </c>
      <c r="AF26">
        <f t="shared" si="4"/>
        <v>0</v>
      </c>
      <c r="AG26">
        <f t="shared" si="4"/>
        <v>-9.2994347545249028</v>
      </c>
      <c r="AH26">
        <f t="shared" si="5"/>
        <v>-4779.620914944855</v>
      </c>
      <c r="AI26">
        <f t="shared" si="6"/>
        <v>-4788.9203496993796</v>
      </c>
      <c r="AJ26">
        <f t="shared" si="7"/>
        <v>19.670175338017089</v>
      </c>
      <c r="AK26">
        <f t="shared" si="22"/>
        <v>89.971888044607994</v>
      </c>
      <c r="AL26">
        <f t="shared" si="8"/>
        <v>-4679.2782863167549</v>
      </c>
      <c r="AN26">
        <f t="shared" si="9"/>
        <v>0</v>
      </c>
      <c r="AO26">
        <f t="shared" si="9"/>
        <v>0</v>
      </c>
      <c r="AP26">
        <f t="shared" si="9"/>
        <v>-0.68618628006596882</v>
      </c>
      <c r="AQ26">
        <f t="shared" si="9"/>
        <v>-352.67845652185224</v>
      </c>
      <c r="AR26">
        <f t="shared" si="9"/>
        <v>-353.36464280191819</v>
      </c>
      <c r="AS26">
        <f t="shared" si="9"/>
        <v>1.4514220272228657</v>
      </c>
      <c r="AT26">
        <f t="shared" si="9"/>
        <v>6.6388416928030232</v>
      </c>
      <c r="AU26">
        <f t="shared" si="9"/>
        <v>-345.27437908189233</v>
      </c>
      <c r="AW26">
        <v>23</v>
      </c>
      <c r="AX26">
        <f>IF(Z26&gt;0, (R26*SUMPRODUCT(K26:$K$98, X26:$X$98)-K26*$AZ$3)/Z26, 0)</f>
        <v>1701.2358068291346</v>
      </c>
    </row>
    <row r="27" spans="5:50" x14ac:dyDescent="0.25">
      <c r="E27">
        <v>2027</v>
      </c>
      <c r="F27" s="5">
        <f>EconomicRates!C67</f>
        <v>3.5571999999999999E-2</v>
      </c>
      <c r="G27" s="5">
        <f>EconomicRates!D67</f>
        <v>7.0000000000000007E-2</v>
      </c>
      <c r="H27" s="5">
        <f t="shared" si="10"/>
        <v>0.12000000000000001</v>
      </c>
      <c r="I27" s="5">
        <f t="shared" si="11"/>
        <v>1.1200000000000001</v>
      </c>
      <c r="J27">
        <f t="shared" si="12"/>
        <v>0.89285714285714279</v>
      </c>
      <c r="K27">
        <f t="shared" si="20"/>
        <v>6.5882103338524095E-2</v>
      </c>
      <c r="L27" s="2">
        <v>24</v>
      </c>
      <c r="M27" s="6">
        <v>3.2390000000000001E-3</v>
      </c>
      <c r="Q27" s="4">
        <f t="shared" si="21"/>
        <v>12.5</v>
      </c>
      <c r="R27">
        <f t="shared" si="0"/>
        <v>2000000</v>
      </c>
      <c r="S27">
        <f t="shared" si="1"/>
        <v>1696.380533818397</v>
      </c>
      <c r="U27">
        <f t="shared" si="13"/>
        <v>3.2390000000000001E-3</v>
      </c>
      <c r="V27">
        <f t="shared" si="14"/>
        <v>0.01</v>
      </c>
      <c r="W27">
        <f t="shared" si="15"/>
        <v>0.74395478036199225</v>
      </c>
      <c r="X27">
        <f t="shared" si="16"/>
        <v>2.4096695335924928E-3</v>
      </c>
      <c r="Y27">
        <f t="shared" si="17"/>
        <v>7.4395478036199227E-3</v>
      </c>
      <c r="Z27">
        <f t="shared" si="18"/>
        <v>0.73410556302477992</v>
      </c>
      <c r="AB27">
        <f t="shared" si="19"/>
        <v>1265.6425110135256</v>
      </c>
      <c r="AC27">
        <f t="shared" si="2"/>
        <v>1245.322386883031</v>
      </c>
      <c r="AE27">
        <f t="shared" si="3"/>
        <v>0</v>
      </c>
      <c r="AF27">
        <f t="shared" si="4"/>
        <v>0</v>
      </c>
      <c r="AG27">
        <f t="shared" si="4"/>
        <v>-9.1763195378097482</v>
      </c>
      <c r="AH27">
        <f t="shared" si="5"/>
        <v>-4819.3390671849857</v>
      </c>
      <c r="AI27">
        <f t="shared" si="6"/>
        <v>-4828.5153867227955</v>
      </c>
      <c r="AJ27">
        <f t="shared" si="7"/>
        <v>20.320124130494605</v>
      </c>
      <c r="AK27">
        <f t="shared" si="22"/>
        <v>88.594975770946803</v>
      </c>
      <c r="AL27">
        <f t="shared" si="8"/>
        <v>-4719.6002868213536</v>
      </c>
      <c r="AN27">
        <f t="shared" si="9"/>
        <v>0</v>
      </c>
      <c r="AO27">
        <f t="shared" si="9"/>
        <v>0</v>
      </c>
      <c r="AP27">
        <f t="shared" si="9"/>
        <v>-0.60455523205729944</v>
      </c>
      <c r="AQ27">
        <f t="shared" si="9"/>
        <v>-317.50819444766756</v>
      </c>
      <c r="AR27">
        <f t="shared" si="9"/>
        <v>-318.11274967972486</v>
      </c>
      <c r="AS27">
        <f t="shared" si="9"/>
        <v>1.3387325178168827</v>
      </c>
      <c r="AT27">
        <f t="shared" si="9"/>
        <v>5.8368233490155559</v>
      </c>
      <c r="AU27">
        <f t="shared" si="9"/>
        <v>-310.93719381289236</v>
      </c>
      <c r="AW27">
        <v>24</v>
      </c>
      <c r="AX27">
        <f>IF(Z27&gt;0, (R27*SUMPRODUCT(K27:$K$98, X27:$X$98)-K27*$AZ$3)/Z27, 0)</f>
        <v>1696.380533818397</v>
      </c>
    </row>
    <row r="28" spans="5:50" x14ac:dyDescent="0.25">
      <c r="E28">
        <v>2028</v>
      </c>
      <c r="F28" s="5">
        <f>EconomicRates!C68</f>
        <v>3.5571999999999999E-2</v>
      </c>
      <c r="G28" s="5">
        <f>EconomicRates!D68</f>
        <v>7.0000000000000007E-2</v>
      </c>
      <c r="H28" s="5">
        <f t="shared" si="10"/>
        <v>0.12000000000000001</v>
      </c>
      <c r="I28" s="5">
        <f t="shared" si="11"/>
        <v>1.1200000000000001</v>
      </c>
      <c r="J28">
        <f t="shared" si="12"/>
        <v>0.89285714285714279</v>
      </c>
      <c r="K28">
        <f t="shared" si="20"/>
        <v>5.8823306552253651E-2</v>
      </c>
      <c r="L28" s="2">
        <v>25</v>
      </c>
      <c r="M28" s="6">
        <v>3.3149999999999998E-3</v>
      </c>
      <c r="Q28" s="4">
        <f t="shared" si="21"/>
        <v>12.5</v>
      </c>
      <c r="R28">
        <f t="shared" si="0"/>
        <v>2000000</v>
      </c>
      <c r="S28">
        <f t="shared" si="1"/>
        <v>1690.6121542989249</v>
      </c>
      <c r="U28">
        <f t="shared" si="13"/>
        <v>3.3149999999999998E-3</v>
      </c>
      <c r="V28">
        <f t="shared" si="14"/>
        <v>0.01</v>
      </c>
      <c r="W28">
        <f t="shared" si="15"/>
        <v>0.73410556302477992</v>
      </c>
      <c r="X28">
        <f t="shared" si="16"/>
        <v>2.4335599414271451E-3</v>
      </c>
      <c r="Y28">
        <f t="shared" si="17"/>
        <v>7.3410556302477992E-3</v>
      </c>
      <c r="Z28">
        <f t="shared" si="18"/>
        <v>0.724330947453105</v>
      </c>
      <c r="AB28">
        <f t="shared" si="19"/>
        <v>1245.322386883031</v>
      </c>
      <c r="AC28">
        <f t="shared" si="2"/>
        <v>1224.5627034990753</v>
      </c>
      <c r="AE28">
        <f t="shared" si="3"/>
        <v>0</v>
      </c>
      <c r="AF28">
        <f t="shared" si="4"/>
        <v>0</v>
      </c>
      <c r="AG28">
        <f t="shared" si="4"/>
        <v>-9.0541368431638123</v>
      </c>
      <c r="AH28">
        <f t="shared" si="5"/>
        <v>-4867.1198828542902</v>
      </c>
      <c r="AI28">
        <f t="shared" si="6"/>
        <v>-4876.1740196974542</v>
      </c>
      <c r="AJ28">
        <f t="shared" si="7"/>
        <v>20.759683383955689</v>
      </c>
      <c r="AK28">
        <f t="shared" si="22"/>
        <v>87.172567081812176</v>
      </c>
      <c r="AL28">
        <f t="shared" si="8"/>
        <v>-4768.2417692316867</v>
      </c>
      <c r="AN28">
        <f t="shared" si="9"/>
        <v>0</v>
      </c>
      <c r="AO28">
        <f t="shared" si="9"/>
        <v>0</v>
      </c>
      <c r="AP28">
        <f t="shared" si="9"/>
        <v>-0.53259426709147906</v>
      </c>
      <c r="AQ28">
        <f t="shared" si="9"/>
        <v>-286.30008489570679</v>
      </c>
      <c r="AR28">
        <f t="shared" si="9"/>
        <v>-286.83267916279829</v>
      </c>
      <c r="AS28">
        <f t="shared" si="9"/>
        <v>1.221153219622152</v>
      </c>
      <c r="AT28">
        <f t="shared" si="9"/>
        <v>5.1277786364003335</v>
      </c>
      <c r="AU28">
        <f t="shared" si="9"/>
        <v>-280.4837473067758</v>
      </c>
      <c r="AW28">
        <v>25</v>
      </c>
      <c r="AX28">
        <f>IF(Z28&gt;0, (R28*SUMPRODUCT(K28:$K$98, X28:$X$98)-K28*$AZ$3)/Z28, 0)</f>
        <v>1690.6121542989249</v>
      </c>
    </row>
    <row r="29" spans="5:50" x14ac:dyDescent="0.25">
      <c r="E29">
        <v>2029</v>
      </c>
      <c r="F29" s="5">
        <f>EconomicRates!C69</f>
        <v>3.5571999999999999E-2</v>
      </c>
      <c r="G29" s="5">
        <f>EconomicRates!D69</f>
        <v>7.0000000000000007E-2</v>
      </c>
      <c r="H29" s="5">
        <f t="shared" si="10"/>
        <v>0.12000000000000001</v>
      </c>
      <c r="I29" s="5">
        <f t="shared" si="11"/>
        <v>1.1200000000000001</v>
      </c>
      <c r="J29">
        <f t="shared" si="12"/>
        <v>0.89285714285714279</v>
      </c>
      <c r="K29">
        <f t="shared" si="20"/>
        <v>5.2520809421655039E-2</v>
      </c>
      <c r="L29" s="2">
        <v>26</v>
      </c>
      <c r="M29" s="6">
        <v>3.3969999999999998E-3</v>
      </c>
      <c r="Q29" s="4">
        <f t="shared" si="21"/>
        <v>12.5</v>
      </c>
      <c r="R29">
        <f t="shared" si="0"/>
        <v>2000000</v>
      </c>
      <c r="S29">
        <f t="shared" si="1"/>
        <v>1683.6986315400075</v>
      </c>
      <c r="U29">
        <f t="shared" si="13"/>
        <v>3.3969999999999998E-3</v>
      </c>
      <c r="V29">
        <f t="shared" si="14"/>
        <v>0.01</v>
      </c>
      <c r="W29">
        <f t="shared" si="15"/>
        <v>0.724330947453105</v>
      </c>
      <c r="X29">
        <f t="shared" si="16"/>
        <v>2.4605522284981978E-3</v>
      </c>
      <c r="Y29">
        <f t="shared" si="17"/>
        <v>7.2433094745310497E-3</v>
      </c>
      <c r="Z29">
        <f t="shared" si="18"/>
        <v>0.71462708575007583</v>
      </c>
      <c r="AB29">
        <f t="shared" si="19"/>
        <v>1224.5627034990753</v>
      </c>
      <c r="AC29">
        <f t="shared" si="2"/>
        <v>1203.2166463388262</v>
      </c>
      <c r="AE29">
        <f t="shared" si="3"/>
        <v>0</v>
      </c>
      <c r="AF29">
        <f t="shared" si="4"/>
        <v>0</v>
      </c>
      <c r="AG29">
        <f t="shared" si="4"/>
        <v>-8.9328385718759478</v>
      </c>
      <c r="AH29">
        <f t="shared" si="5"/>
        <v>-4921.1044569963951</v>
      </c>
      <c r="AI29">
        <f t="shared" si="6"/>
        <v>-4930.0372955682715</v>
      </c>
      <c r="AJ29">
        <f t="shared" si="7"/>
        <v>21.346057160249075</v>
      </c>
      <c r="AK29">
        <f t="shared" si="22"/>
        <v>85.719389244935272</v>
      </c>
      <c r="AL29">
        <f t="shared" si="8"/>
        <v>-4822.9718491630874</v>
      </c>
      <c r="AN29">
        <f t="shared" si="9"/>
        <v>0</v>
      </c>
      <c r="AO29">
        <f t="shared" si="9"/>
        <v>0</v>
      </c>
      <c r="AP29">
        <f t="shared" si="9"/>
        <v>-0.46915991222790582</v>
      </c>
      <c r="AQ29">
        <f t="shared" si="9"/>
        <v>-258.46038932996487</v>
      </c>
      <c r="AR29">
        <f t="shared" si="9"/>
        <v>-258.92954924219282</v>
      </c>
      <c r="AS29">
        <f t="shared" si="9"/>
        <v>1.1211122000171967</v>
      </c>
      <c r="AT29">
        <f t="shared" si="9"/>
        <v>4.502051706273912</v>
      </c>
      <c r="AU29">
        <f t="shared" si="9"/>
        <v>-253.30638533590169</v>
      </c>
      <c r="AW29">
        <v>26</v>
      </c>
      <c r="AX29">
        <f>IF(Z29&gt;0, (R29*SUMPRODUCT(K29:$K$98, X29:$X$98)-K29*$AZ$3)/Z29, 0)</f>
        <v>1683.6986315400075</v>
      </c>
    </row>
    <row r="30" spans="5:50" x14ac:dyDescent="0.25">
      <c r="E30">
        <v>2030</v>
      </c>
      <c r="F30" s="5">
        <f>EconomicRates!C70</f>
        <v>3.5571999999999999E-2</v>
      </c>
      <c r="G30" s="5">
        <f>EconomicRates!D70</f>
        <v>7.0000000000000007E-2</v>
      </c>
      <c r="H30" s="5">
        <f t="shared" si="10"/>
        <v>0.12000000000000001</v>
      </c>
      <c r="I30" s="5">
        <f t="shared" si="11"/>
        <v>1.1200000000000001</v>
      </c>
      <c r="J30">
        <f t="shared" si="12"/>
        <v>0.89285714285714279</v>
      </c>
      <c r="K30">
        <f t="shared" si="20"/>
        <v>4.6893579840763422E-2</v>
      </c>
      <c r="L30" s="2">
        <v>27</v>
      </c>
      <c r="M30" s="6">
        <v>3.4910000000000002E-3</v>
      </c>
      <c r="Q30" s="4">
        <f t="shared" si="21"/>
        <v>12.5</v>
      </c>
      <c r="R30">
        <f t="shared" si="0"/>
        <v>2000000</v>
      </c>
      <c r="S30">
        <f t="shared" si="1"/>
        <v>1675.6676962500239</v>
      </c>
      <c r="U30">
        <f t="shared" si="13"/>
        <v>3.4910000000000002E-3</v>
      </c>
      <c r="V30">
        <f t="shared" si="14"/>
        <v>0.01</v>
      </c>
      <c r="W30">
        <f t="shared" si="15"/>
        <v>0.71462708575007583</v>
      </c>
      <c r="X30">
        <f t="shared" si="16"/>
        <v>2.4947631563535149E-3</v>
      </c>
      <c r="Y30">
        <f t="shared" si="17"/>
        <v>7.1462708575007585E-3</v>
      </c>
      <c r="Z30">
        <f t="shared" si="18"/>
        <v>0.70498605173622153</v>
      </c>
      <c r="AB30">
        <f t="shared" si="19"/>
        <v>1203.2166463388262</v>
      </c>
      <c r="AC30">
        <f t="shared" si="2"/>
        <v>1181.3223532012346</v>
      </c>
      <c r="AE30">
        <f t="shared" si="3"/>
        <v>0</v>
      </c>
      <c r="AF30">
        <f t="shared" si="4"/>
        <v>0</v>
      </c>
      <c r="AG30">
        <f t="shared" si="4"/>
        <v>-8.8123256467027691</v>
      </c>
      <c r="AH30">
        <f t="shared" si="5"/>
        <v>-4989.5263127070293</v>
      </c>
      <c r="AI30">
        <f t="shared" si="6"/>
        <v>-4998.3386383537318</v>
      </c>
      <c r="AJ30">
        <f t="shared" si="7"/>
        <v>21.894293137591603</v>
      </c>
      <c r="AK30">
        <f t="shared" si="22"/>
        <v>84.225165243717839</v>
      </c>
      <c r="AL30">
        <f t="shared" si="8"/>
        <v>-4892.2191799724224</v>
      </c>
      <c r="AN30">
        <f t="shared" si="9"/>
        <v>0</v>
      </c>
      <c r="AO30">
        <f t="shared" si="9"/>
        <v>0</v>
      </c>
      <c r="AP30">
        <f t="shared" si="9"/>
        <v>-0.41324149629646345</v>
      </c>
      <c r="AQ30">
        <f t="shared" si="9"/>
        <v>-233.97675051251699</v>
      </c>
      <c r="AR30">
        <f t="shared" si="9"/>
        <v>-234.38999200881344</v>
      </c>
      <c r="AS30">
        <f t="shared" si="9"/>
        <v>1.0267017833047305</v>
      </c>
      <c r="AT30">
        <f t="shared" si="9"/>
        <v>3.949619510957775</v>
      </c>
      <c r="AU30">
        <f t="shared" si="9"/>
        <v>-229.41367071455093</v>
      </c>
      <c r="AW30">
        <v>27</v>
      </c>
      <c r="AX30">
        <f>IF(Z30&gt;0, (R30*SUMPRODUCT(K30:$K$98, X30:$X$98)-K30*$AZ$3)/Z30, 0)</f>
        <v>1675.6676962500239</v>
      </c>
    </row>
    <row r="31" spans="5:50" x14ac:dyDescent="0.25">
      <c r="E31">
        <v>2031</v>
      </c>
      <c r="F31" s="5">
        <f>EconomicRates!C71</f>
        <v>3.5571999999999999E-2</v>
      </c>
      <c r="G31" s="5">
        <f>EconomicRates!D71</f>
        <v>7.0000000000000007E-2</v>
      </c>
      <c r="H31" s="5">
        <f t="shared" si="10"/>
        <v>0.12000000000000001</v>
      </c>
      <c r="I31" s="5">
        <f t="shared" si="11"/>
        <v>1.1200000000000001</v>
      </c>
      <c r="J31">
        <f t="shared" si="12"/>
        <v>0.89285714285714279</v>
      </c>
      <c r="K31">
        <f t="shared" si="20"/>
        <v>4.1869267714967337E-2</v>
      </c>
      <c r="L31" s="2">
        <v>28</v>
      </c>
      <c r="M31" s="6">
        <v>3.5990000000000002E-3</v>
      </c>
      <c r="Q31" s="4">
        <f t="shared" si="21"/>
        <v>12.5</v>
      </c>
      <c r="R31">
        <f t="shared" si="0"/>
        <v>2000000</v>
      </c>
      <c r="S31">
        <f t="shared" si="1"/>
        <v>1666.0441281922815</v>
      </c>
      <c r="U31">
        <f t="shared" si="13"/>
        <v>3.5990000000000002E-3</v>
      </c>
      <c r="V31">
        <f t="shared" si="14"/>
        <v>0.01</v>
      </c>
      <c r="W31">
        <f t="shared" si="15"/>
        <v>0.70498605173622153</v>
      </c>
      <c r="X31">
        <f t="shared" si="16"/>
        <v>2.5372448001986614E-3</v>
      </c>
      <c r="Y31">
        <f t="shared" si="17"/>
        <v>7.0498605173622154E-3</v>
      </c>
      <c r="Z31">
        <f t="shared" si="18"/>
        <v>0.69539894641866062</v>
      </c>
      <c r="AB31">
        <f t="shared" si="19"/>
        <v>1181.3223532012346</v>
      </c>
      <c r="AC31">
        <f t="shared" si="2"/>
        <v>1158.5653314319086</v>
      </c>
      <c r="AE31">
        <f t="shared" si="3"/>
        <v>0</v>
      </c>
      <c r="AF31">
        <f t="shared" si="4"/>
        <v>0</v>
      </c>
      <c r="AG31">
        <f t="shared" si="4"/>
        <v>-8.692486830233257</v>
      </c>
      <c r="AH31">
        <f t="shared" si="5"/>
        <v>-5074.4896003973226</v>
      </c>
      <c r="AI31">
        <f t="shared" si="6"/>
        <v>-5083.1820872275557</v>
      </c>
      <c r="AJ31">
        <f t="shared" si="7"/>
        <v>22.757021769326002</v>
      </c>
      <c r="AK31">
        <f t="shared" si="22"/>
        <v>82.692564724086424</v>
      </c>
      <c r="AL31">
        <f t="shared" si="8"/>
        <v>-4977.7325007341442</v>
      </c>
      <c r="AN31">
        <f t="shared" si="9"/>
        <v>0</v>
      </c>
      <c r="AO31">
        <f t="shared" si="9"/>
        <v>0</v>
      </c>
      <c r="AP31">
        <f t="shared" si="9"/>
        <v>-0.36394805820386406</v>
      </c>
      <c r="AQ31">
        <f t="shared" si="9"/>
        <v>-212.46516359585311</v>
      </c>
      <c r="AR31">
        <f t="shared" si="9"/>
        <v>-212.82911165405699</v>
      </c>
      <c r="AS31">
        <f t="shared" si="9"/>
        <v>0.95281983685525007</v>
      </c>
      <c r="AT31">
        <f t="shared" si="9"/>
        <v>3.4622771304700386</v>
      </c>
      <c r="AU31">
        <f t="shared" si="9"/>
        <v>-208.41401468673172</v>
      </c>
      <c r="AW31">
        <v>28</v>
      </c>
      <c r="AX31">
        <f>IF(Z31&gt;0, (R31*SUMPRODUCT(K31:$K$98, X31:$X$98)-K31*$AZ$3)/Z31, 0)</f>
        <v>1666.0441281922815</v>
      </c>
    </row>
    <row r="32" spans="5:50" x14ac:dyDescent="0.25">
      <c r="E32">
        <v>2032</v>
      </c>
      <c r="F32" s="5">
        <f>EconomicRates!C72</f>
        <v>3.5571999999999999E-2</v>
      </c>
      <c r="G32" s="5">
        <f>EconomicRates!D72</f>
        <v>7.0000000000000007E-2</v>
      </c>
      <c r="H32" s="5">
        <f t="shared" si="10"/>
        <v>0.12000000000000001</v>
      </c>
      <c r="I32" s="5">
        <f t="shared" si="11"/>
        <v>1.1200000000000001</v>
      </c>
      <c r="J32">
        <f t="shared" si="12"/>
        <v>0.89285714285714279</v>
      </c>
      <c r="K32">
        <f t="shared" si="20"/>
        <v>3.7383274745506546E-2</v>
      </c>
      <c r="L32" s="2">
        <v>29</v>
      </c>
      <c r="M32" s="6">
        <v>3.7169999999999998E-3</v>
      </c>
      <c r="Q32" s="4">
        <f t="shared" si="21"/>
        <v>12.5</v>
      </c>
      <c r="R32">
        <f t="shared" si="0"/>
        <v>2000000</v>
      </c>
      <c r="S32">
        <f t="shared" si="1"/>
        <v>1654.4031554395926</v>
      </c>
      <c r="U32">
        <f t="shared" si="13"/>
        <v>3.7169999999999998E-3</v>
      </c>
      <c r="V32">
        <f t="shared" si="14"/>
        <v>0.01</v>
      </c>
      <c r="W32">
        <f t="shared" si="15"/>
        <v>0.69539894641866062</v>
      </c>
      <c r="X32">
        <f t="shared" si="16"/>
        <v>2.5847978838381613E-3</v>
      </c>
      <c r="Y32">
        <f t="shared" si="17"/>
        <v>6.9539894641866065E-3</v>
      </c>
      <c r="Z32">
        <f t="shared" si="18"/>
        <v>0.68586015907063591</v>
      </c>
      <c r="AB32">
        <f t="shared" si="19"/>
        <v>1158.5653314319086</v>
      </c>
      <c r="AC32">
        <f t="shared" si="2"/>
        <v>1134.689211356761</v>
      </c>
      <c r="AE32">
        <f t="shared" si="3"/>
        <v>0</v>
      </c>
      <c r="AF32">
        <f t="shared" si="4"/>
        <v>0</v>
      </c>
      <c r="AG32">
        <f t="shared" si="4"/>
        <v>-8.5732519883829497</v>
      </c>
      <c r="AH32">
        <f t="shared" si="5"/>
        <v>-5169.5957676763228</v>
      </c>
      <c r="AI32">
        <f t="shared" si="6"/>
        <v>-5178.169019664706</v>
      </c>
      <c r="AJ32">
        <f t="shared" si="7"/>
        <v>23.876120075147583</v>
      </c>
      <c r="AK32">
        <f t="shared" si="22"/>
        <v>81.099573200233607</v>
      </c>
      <c r="AL32">
        <f t="shared" si="8"/>
        <v>-5073.1933263893243</v>
      </c>
      <c r="AN32">
        <f t="shared" si="9"/>
        <v>0</v>
      </c>
      <c r="AO32">
        <f t="shared" si="9"/>
        <v>0</v>
      </c>
      <c r="AP32">
        <f t="shared" si="9"/>
        <v>-0.32049623454418008</v>
      </c>
      <c r="AQ32">
        <f t="shared" si="9"/>
        <v>-193.25641890625181</v>
      </c>
      <c r="AR32">
        <f t="shared" si="9"/>
        <v>-193.57691514079599</v>
      </c>
      <c r="AS32">
        <f t="shared" si="9"/>
        <v>0.89256755662594645</v>
      </c>
      <c r="AT32">
        <f t="shared" si="9"/>
        <v>3.0317676266876523</v>
      </c>
      <c r="AU32">
        <f t="shared" si="9"/>
        <v>-189.65257995748237</v>
      </c>
      <c r="AW32">
        <v>29</v>
      </c>
      <c r="AX32">
        <f>IF(Z32&gt;0, (R32*SUMPRODUCT(K32:$K$98, X32:$X$98)-K32*$AZ$3)/Z32, 0)</f>
        <v>1654.4031554395926</v>
      </c>
    </row>
    <row r="33" spans="5:50" x14ac:dyDescent="0.25">
      <c r="E33">
        <v>2033</v>
      </c>
      <c r="F33" s="5">
        <f>EconomicRates!C73</f>
        <v>3.5571999999999999E-2</v>
      </c>
      <c r="G33" s="5">
        <f>EconomicRates!D73</f>
        <v>7.0000000000000007E-2</v>
      </c>
      <c r="H33" s="5">
        <f t="shared" si="10"/>
        <v>0.12000000000000001</v>
      </c>
      <c r="I33" s="5">
        <f t="shared" si="11"/>
        <v>1.1200000000000001</v>
      </c>
      <c r="J33">
        <f t="shared" si="12"/>
        <v>0.89285714285714279</v>
      </c>
      <c r="K33">
        <f t="shared" si="20"/>
        <v>3.337792387991656E-2</v>
      </c>
      <c r="L33" s="2">
        <v>30</v>
      </c>
      <c r="M33" s="6">
        <v>3.852E-3</v>
      </c>
      <c r="Q33" s="4">
        <f t="shared" si="21"/>
        <v>12.5</v>
      </c>
      <c r="R33">
        <f t="shared" si="0"/>
        <v>2000000</v>
      </c>
      <c r="S33">
        <f t="shared" si="1"/>
        <v>1640.8665263274938</v>
      </c>
      <c r="U33">
        <f t="shared" si="13"/>
        <v>3.852E-3</v>
      </c>
      <c r="V33">
        <f t="shared" si="14"/>
        <v>0.01</v>
      </c>
      <c r="W33">
        <f t="shared" si="15"/>
        <v>0.68586015907063591</v>
      </c>
      <c r="X33">
        <f t="shared" si="16"/>
        <v>2.6419333327400893E-3</v>
      </c>
      <c r="Y33">
        <f t="shared" si="17"/>
        <v>6.8586015907063595E-3</v>
      </c>
      <c r="Z33">
        <f t="shared" si="18"/>
        <v>0.67635962414718942</v>
      </c>
      <c r="AB33">
        <f t="shared" si="19"/>
        <v>1134.689211356761</v>
      </c>
      <c r="AC33">
        <f t="shared" si="2"/>
        <v>1109.815867022568</v>
      </c>
      <c r="AE33">
        <f t="shared" si="3"/>
        <v>0</v>
      </c>
      <c r="AF33">
        <f t="shared" si="4"/>
        <v>0</v>
      </c>
      <c r="AG33">
        <f t="shared" si="4"/>
        <v>-8.4544953018398683</v>
      </c>
      <c r="AH33">
        <f t="shared" si="5"/>
        <v>-5283.8666654801791</v>
      </c>
      <c r="AI33">
        <f t="shared" si="6"/>
        <v>-5292.3211607820185</v>
      </c>
      <c r="AJ33">
        <f t="shared" si="7"/>
        <v>24.873344334193007</v>
      </c>
      <c r="AK33">
        <f t="shared" si="22"/>
        <v>79.428244794973281</v>
      </c>
      <c r="AL33">
        <f t="shared" si="8"/>
        <v>-5188.0195716528524</v>
      </c>
      <c r="AN33">
        <f t="shared" si="9"/>
        <v>0</v>
      </c>
      <c r="AO33">
        <f t="shared" si="9"/>
        <v>0</v>
      </c>
      <c r="AP33">
        <f t="shared" si="9"/>
        <v>-0.28219350062792331</v>
      </c>
      <c r="AQ33">
        <f t="shared" si="9"/>
        <v>-176.36449935202594</v>
      </c>
      <c r="AR33">
        <f t="shared" si="9"/>
        <v>-176.64669285265387</v>
      </c>
      <c r="AS33">
        <f t="shared" si="9"/>
        <v>0.83022059382564806</v>
      </c>
      <c r="AT33">
        <f t="shared" si="9"/>
        <v>2.651149908681997</v>
      </c>
      <c r="AU33">
        <f t="shared" si="9"/>
        <v>-173.16532235014623</v>
      </c>
      <c r="AW33">
        <v>30</v>
      </c>
      <c r="AX33">
        <f>IF(Z33&gt;0, (R33*SUMPRODUCT(K33:$K$98, X33:$X$98)-K33*$AZ$3)/Z33, 0)</f>
        <v>1640.8665263274938</v>
      </c>
    </row>
    <row r="34" spans="5:50" x14ac:dyDescent="0.25">
      <c r="E34">
        <v>2034</v>
      </c>
      <c r="F34" s="5">
        <f>EconomicRates!C74</f>
        <v>3.5571999999999999E-2</v>
      </c>
      <c r="G34" s="5">
        <f>EconomicRates!D74</f>
        <v>7.0000000000000007E-2</v>
      </c>
      <c r="H34" s="5">
        <f t="shared" si="10"/>
        <v>0.12000000000000001</v>
      </c>
      <c r="I34" s="5">
        <f t="shared" si="11"/>
        <v>1.1200000000000001</v>
      </c>
      <c r="J34">
        <f t="shared" si="12"/>
        <v>0.89285714285714279</v>
      </c>
      <c r="K34">
        <f t="shared" si="20"/>
        <v>2.9801717749925499E-2</v>
      </c>
      <c r="L34" s="2">
        <v>31</v>
      </c>
      <c r="M34" s="6">
        <v>4.0049999999999999E-3</v>
      </c>
      <c r="Q34" s="4">
        <f t="shared" si="21"/>
        <v>12.5</v>
      </c>
      <c r="R34">
        <f t="shared" si="0"/>
        <v>2000000</v>
      </c>
      <c r="S34">
        <f t="shared" si="1"/>
        <v>1625.1524788141116</v>
      </c>
      <c r="U34">
        <f t="shared" si="13"/>
        <v>4.0049999999999999E-3</v>
      </c>
      <c r="V34">
        <f t="shared" si="14"/>
        <v>0.01</v>
      </c>
      <c r="W34">
        <f t="shared" si="15"/>
        <v>0.67635962414718942</v>
      </c>
      <c r="X34">
        <f t="shared" si="16"/>
        <v>2.7088202947094936E-3</v>
      </c>
      <c r="Y34">
        <f t="shared" si="17"/>
        <v>6.7635962414718948E-3</v>
      </c>
      <c r="Z34">
        <f t="shared" si="18"/>
        <v>0.66688720761100795</v>
      </c>
      <c r="AB34">
        <f t="shared" si="19"/>
        <v>1109.815867022568</v>
      </c>
      <c r="AC34">
        <f t="shared" si="2"/>
        <v>1083.7933985384507</v>
      </c>
      <c r="AE34">
        <f t="shared" si="3"/>
        <v>0</v>
      </c>
      <c r="AF34">
        <f t="shared" si="4"/>
        <v>0</v>
      </c>
      <c r="AG34">
        <f t="shared" si="4"/>
        <v>-8.3360900951375996</v>
      </c>
      <c r="AH34">
        <f t="shared" si="5"/>
        <v>-5417.6405894189875</v>
      </c>
      <c r="AI34">
        <f t="shared" si="6"/>
        <v>-5425.976679514125</v>
      </c>
      <c r="AJ34">
        <f t="shared" si="7"/>
        <v>26.022468484117326</v>
      </c>
      <c r="AK34">
        <f t="shared" si="22"/>
        <v>77.687110691579761</v>
      </c>
      <c r="AL34">
        <f t="shared" si="8"/>
        <v>-5322.2671003384285</v>
      </c>
      <c r="AN34">
        <f t="shared" si="9"/>
        <v>0</v>
      </c>
      <c r="AO34">
        <f t="shared" si="9"/>
        <v>0</v>
      </c>
      <c r="AP34">
        <f t="shared" si="9"/>
        <v>-0.24842980415324034</v>
      </c>
      <c r="AQ34">
        <f t="shared" si="9"/>
        <v>-161.45499571640468</v>
      </c>
      <c r="AR34">
        <f t="shared" si="9"/>
        <v>-161.70342552055791</v>
      </c>
      <c r="AS34">
        <f t="shared" si="9"/>
        <v>0.7755142609199962</v>
      </c>
      <c r="AT34">
        <f t="shared" si="9"/>
        <v>2.3152093456376797</v>
      </c>
      <c r="AU34">
        <f t="shared" ref="AU34:AU97" si="23">AL34*$K34</f>
        <v>-158.61270191400027</v>
      </c>
      <c r="AW34">
        <v>31</v>
      </c>
      <c r="AX34">
        <f>IF(Z34&gt;0, (R34*SUMPRODUCT(K34:$K$98, X34:$X$98)-K34*$AZ$3)/Z34, 0)</f>
        <v>1625.1524788141116</v>
      </c>
    </row>
    <row r="35" spans="5:50" x14ac:dyDescent="0.25">
      <c r="E35">
        <v>2035</v>
      </c>
      <c r="F35" s="5">
        <f>EconomicRates!C75</f>
        <v>3.5571999999999999E-2</v>
      </c>
      <c r="G35" s="5">
        <f>EconomicRates!D75</f>
        <v>7.0000000000000007E-2</v>
      </c>
      <c r="H35" s="5">
        <f t="shared" si="10"/>
        <v>0.12000000000000001</v>
      </c>
      <c r="I35" s="5">
        <f t="shared" si="11"/>
        <v>1.1200000000000001</v>
      </c>
      <c r="J35">
        <f t="shared" si="12"/>
        <v>0.89285714285714279</v>
      </c>
      <c r="K35">
        <f t="shared" si="20"/>
        <v>2.660867656243348E-2</v>
      </c>
      <c r="L35" s="2">
        <v>32</v>
      </c>
      <c r="M35" s="6">
        <v>4.1640000000000002E-3</v>
      </c>
      <c r="Q35" s="4">
        <f t="shared" si="21"/>
        <v>12.5</v>
      </c>
      <c r="R35">
        <f t="shared" si="0"/>
        <v>2000000</v>
      </c>
      <c r="S35">
        <f t="shared" si="1"/>
        <v>1607.0973493731428</v>
      </c>
      <c r="U35">
        <f t="shared" si="13"/>
        <v>4.1640000000000002E-3</v>
      </c>
      <c r="V35">
        <f t="shared" si="14"/>
        <v>0.01</v>
      </c>
      <c r="W35">
        <f t="shared" si="15"/>
        <v>0.66688720761100795</v>
      </c>
      <c r="X35">
        <f t="shared" si="16"/>
        <v>2.776918332492237E-3</v>
      </c>
      <c r="Y35">
        <f t="shared" si="17"/>
        <v>6.6688720761100793E-3</v>
      </c>
      <c r="Z35">
        <f t="shared" si="18"/>
        <v>0.65744141720240556</v>
      </c>
      <c r="AB35">
        <f t="shared" si="19"/>
        <v>1083.7933985384507</v>
      </c>
      <c r="AC35">
        <f t="shared" si="2"/>
        <v>1056.5723589541085</v>
      </c>
      <c r="AE35">
        <f t="shared" si="3"/>
        <v>0</v>
      </c>
      <c r="AF35">
        <f t="shared" ref="AF35:AG66" si="24">-$Z35*P35</f>
        <v>0</v>
      </c>
      <c r="AG35">
        <f t="shared" si="24"/>
        <v>-8.2180177150300704</v>
      </c>
      <c r="AH35">
        <f t="shared" si="5"/>
        <v>-5553.8366649844738</v>
      </c>
      <c r="AI35">
        <f t="shared" ref="AI35:AI66" si="25">SUM(AE35:AH35)</f>
        <v>-5562.0546826995042</v>
      </c>
      <c r="AJ35">
        <f t="shared" si="7"/>
        <v>27.221039584342179</v>
      </c>
      <c r="AK35">
        <f t="shared" si="22"/>
        <v>75.865537897691553</v>
      </c>
      <c r="AL35">
        <f t="shared" ref="AL35:AL98" si="26">SUM(AI35:AK35)</f>
        <v>-5458.9681052174701</v>
      </c>
      <c r="AN35">
        <f t="shared" ref="AN35:AT66" si="27">AE35*$K35</f>
        <v>0</v>
      </c>
      <c r="AO35">
        <f t="shared" si="27"/>
        <v>0</v>
      </c>
      <c r="AP35">
        <f t="shared" si="27"/>
        <v>-0.21867057536358378</v>
      </c>
      <c r="AQ35">
        <f t="shared" si="27"/>
        <v>-147.78024349915609</v>
      </c>
      <c r="AR35">
        <f t="shared" si="27"/>
        <v>-147.99891407451969</v>
      </c>
      <c r="AS35">
        <f t="shared" si="27"/>
        <v>0.72431583799295973</v>
      </c>
      <c r="AT35">
        <f t="shared" si="27"/>
        <v>2.0186815601547141</v>
      </c>
      <c r="AU35">
        <f t="shared" si="23"/>
        <v>-145.25591667637201</v>
      </c>
      <c r="AW35">
        <v>32</v>
      </c>
      <c r="AX35">
        <f>IF(Z35&gt;0, (R35*SUMPRODUCT(K35:$K$98, X35:$X$98)-K35*$AZ$3)/Z35, 0)</f>
        <v>1607.0973493731428</v>
      </c>
    </row>
    <row r="36" spans="5:50" x14ac:dyDescent="0.25">
      <c r="E36">
        <v>2036</v>
      </c>
      <c r="F36" s="5">
        <f>EconomicRates!C76</f>
        <v>3.5571999999999999E-2</v>
      </c>
      <c r="G36" s="5">
        <f>EconomicRates!D76</f>
        <v>7.0000000000000007E-2</v>
      </c>
      <c r="H36" s="5">
        <f t="shared" si="10"/>
        <v>0.12000000000000001</v>
      </c>
      <c r="I36" s="5">
        <f t="shared" si="11"/>
        <v>1.1200000000000001</v>
      </c>
      <c r="J36">
        <f t="shared" si="12"/>
        <v>0.89285714285714279</v>
      </c>
      <c r="K36">
        <f t="shared" si="20"/>
        <v>2.3757746930744176E-2</v>
      </c>
      <c r="L36" s="2">
        <v>33</v>
      </c>
      <c r="M36" s="6">
        <v>4.3350000000000003E-3</v>
      </c>
      <c r="Q36" s="4">
        <f t="shared" si="21"/>
        <v>12.5</v>
      </c>
      <c r="R36">
        <f t="shared" si="0"/>
        <v>2000000</v>
      </c>
      <c r="S36">
        <f t="shared" si="1"/>
        <v>1587.3717367799297</v>
      </c>
      <c r="U36">
        <f t="shared" si="13"/>
        <v>4.3350000000000003E-3</v>
      </c>
      <c r="V36">
        <f t="shared" si="14"/>
        <v>0.01</v>
      </c>
      <c r="W36">
        <f t="shared" si="15"/>
        <v>0.65744141720240556</v>
      </c>
      <c r="X36">
        <f t="shared" si="16"/>
        <v>2.8500085435724282E-3</v>
      </c>
      <c r="Y36">
        <f t="shared" si="17"/>
        <v>6.5744141720240554E-3</v>
      </c>
      <c r="Z36">
        <f t="shared" si="18"/>
        <v>0.64801699448680905</v>
      </c>
      <c r="AB36">
        <f t="shared" si="19"/>
        <v>1056.5723589541085</v>
      </c>
      <c r="AC36">
        <f t="shared" si="2"/>
        <v>1028.6438620014362</v>
      </c>
      <c r="AE36">
        <f t="shared" si="3"/>
        <v>0</v>
      </c>
      <c r="AF36">
        <f t="shared" si="24"/>
        <v>0</v>
      </c>
      <c r="AG36">
        <f t="shared" si="24"/>
        <v>-8.1002124310851134</v>
      </c>
      <c r="AH36">
        <f t="shared" si="5"/>
        <v>-5700.0170871448563</v>
      </c>
      <c r="AI36">
        <f t="shared" si="25"/>
        <v>-5708.1172995759416</v>
      </c>
      <c r="AJ36">
        <f t="shared" si="7"/>
        <v>27.928496952672276</v>
      </c>
      <c r="AK36">
        <f t="shared" si="22"/>
        <v>73.960065126787597</v>
      </c>
      <c r="AL36">
        <f t="shared" si="26"/>
        <v>-5606.2287374964817</v>
      </c>
      <c r="AN36">
        <f t="shared" si="27"/>
        <v>0</v>
      </c>
      <c r="AO36">
        <f t="shared" si="27"/>
        <v>0</v>
      </c>
      <c r="AP36">
        <f t="shared" si="27"/>
        <v>-0.19244279702298817</v>
      </c>
      <c r="AQ36">
        <f t="shared" si="27"/>
        <v>-135.41956345730506</v>
      </c>
      <c r="AR36">
        <f t="shared" si="27"/>
        <v>-135.61200625432807</v>
      </c>
      <c r="AS36">
        <f t="shared" si="27"/>
        <v>0.66351816275764786</v>
      </c>
      <c r="AT36">
        <f t="shared" si="27"/>
        <v>1.7571245102635773</v>
      </c>
      <c r="AU36">
        <f t="shared" si="23"/>
        <v>-133.19136358130683</v>
      </c>
      <c r="AW36">
        <v>33</v>
      </c>
      <c r="AX36">
        <f>IF(Z36&gt;0, (R36*SUMPRODUCT(K36:$K$98, X36:$X$98)-K36*$AZ$3)/Z36, 0)</f>
        <v>1587.3717367799297</v>
      </c>
    </row>
    <row r="37" spans="5:50" x14ac:dyDescent="0.25">
      <c r="E37">
        <v>2037</v>
      </c>
      <c r="F37" s="5">
        <f>EconomicRates!C77</f>
        <v>3.5571999999999999E-2</v>
      </c>
      <c r="G37" s="5">
        <f>EconomicRates!D77</f>
        <v>7.0000000000000007E-2</v>
      </c>
      <c r="H37" s="5">
        <f t="shared" si="10"/>
        <v>0.12000000000000001</v>
      </c>
      <c r="I37" s="5">
        <f t="shared" si="11"/>
        <v>1.1200000000000001</v>
      </c>
      <c r="J37">
        <f t="shared" si="12"/>
        <v>0.89285714285714279</v>
      </c>
      <c r="K37">
        <f t="shared" si="20"/>
        <v>2.1212274045307299E-2</v>
      </c>
      <c r="L37" s="2">
        <v>34</v>
      </c>
      <c r="M37" s="6">
        <v>4.522E-3</v>
      </c>
      <c r="Q37" s="4">
        <f t="shared" si="21"/>
        <v>12.5</v>
      </c>
      <c r="R37">
        <f t="shared" si="0"/>
        <v>2000000</v>
      </c>
      <c r="S37">
        <f t="shared" si="1"/>
        <v>1566.2771981546209</v>
      </c>
      <c r="U37">
        <f t="shared" si="13"/>
        <v>4.522E-3</v>
      </c>
      <c r="V37">
        <f t="shared" si="14"/>
        <v>0.01</v>
      </c>
      <c r="W37">
        <f t="shared" si="15"/>
        <v>0.64801699448680905</v>
      </c>
      <c r="X37">
        <f t="shared" si="16"/>
        <v>2.9303328490693503E-3</v>
      </c>
      <c r="Y37">
        <f t="shared" si="17"/>
        <v>6.4801699448680909E-3</v>
      </c>
      <c r="Z37">
        <f t="shared" si="18"/>
        <v>0.63860649169287165</v>
      </c>
      <c r="AB37">
        <f t="shared" si="19"/>
        <v>1028.6438620014362</v>
      </c>
      <c r="AC37">
        <f t="shared" si="2"/>
        <v>1000.2347865320633</v>
      </c>
      <c r="AE37">
        <f t="shared" si="3"/>
        <v>0</v>
      </c>
      <c r="AF37">
        <f t="shared" si="24"/>
        <v>0</v>
      </c>
      <c r="AG37">
        <f t="shared" si="24"/>
        <v>-7.9825811461608955</v>
      </c>
      <c r="AH37">
        <f t="shared" si="5"/>
        <v>-5860.6656981387005</v>
      </c>
      <c r="AI37">
        <f t="shared" si="25"/>
        <v>-5868.648279284861</v>
      </c>
      <c r="AJ37">
        <f t="shared" si="7"/>
        <v>28.409075469372965</v>
      </c>
      <c r="AK37">
        <f t="shared" si="22"/>
        <v>72.005070340100545</v>
      </c>
      <c r="AL37">
        <f t="shared" si="26"/>
        <v>-5768.2341334753883</v>
      </c>
      <c r="AN37">
        <f t="shared" si="27"/>
        <v>0</v>
      </c>
      <c r="AO37">
        <f t="shared" si="27"/>
        <v>0</v>
      </c>
      <c r="AP37">
        <f t="shared" si="27"/>
        <v>-0.16932869886126817</v>
      </c>
      <c r="AQ37">
        <f t="shared" si="27"/>
        <v>-124.31804687685035</v>
      </c>
      <c r="AR37">
        <f t="shared" si="27"/>
        <v>-124.4873755757116</v>
      </c>
      <c r="AS37">
        <f t="shared" si="27"/>
        <v>0.60262109423015642</v>
      </c>
      <c r="AT37">
        <f t="shared" si="27"/>
        <v>1.5273912847058413</v>
      </c>
      <c r="AU37">
        <f t="shared" si="23"/>
        <v>-122.35736319677562</v>
      </c>
      <c r="AW37">
        <v>34</v>
      </c>
      <c r="AX37">
        <f>IF(Z37&gt;0, (R37*SUMPRODUCT(K37:$K$98, X37:$X$98)-K37*$AZ$3)/Z37, 0)</f>
        <v>1566.2771981546209</v>
      </c>
    </row>
    <row r="38" spans="5:50" x14ac:dyDescent="0.25">
      <c r="E38">
        <v>2038</v>
      </c>
      <c r="F38" s="5">
        <f>EconomicRates!C78</f>
        <v>3.5571999999999999E-2</v>
      </c>
      <c r="G38" s="5">
        <f>EconomicRates!D78</f>
        <v>7.0000000000000007E-2</v>
      </c>
      <c r="H38" s="5">
        <f t="shared" si="10"/>
        <v>0.12000000000000001</v>
      </c>
      <c r="I38" s="5">
        <f t="shared" si="11"/>
        <v>1.1200000000000001</v>
      </c>
      <c r="J38">
        <f t="shared" si="12"/>
        <v>0.89285714285714279</v>
      </c>
      <c r="K38">
        <f t="shared" si="20"/>
        <v>1.8939530397595803E-2</v>
      </c>
      <c r="L38" s="2">
        <v>35</v>
      </c>
      <c r="M38" s="6">
        <v>4.7470000000000004E-3</v>
      </c>
      <c r="Q38" s="4">
        <f t="shared" si="21"/>
        <v>12.5</v>
      </c>
      <c r="R38">
        <f t="shared" si="0"/>
        <v>2000000</v>
      </c>
      <c r="S38">
        <f t="shared" si="1"/>
        <v>1543.9905612753162</v>
      </c>
      <c r="U38">
        <f t="shared" si="13"/>
        <v>4.7470000000000004E-3</v>
      </c>
      <c r="V38">
        <f t="shared" si="14"/>
        <v>0.01</v>
      </c>
      <c r="W38">
        <f t="shared" si="15"/>
        <v>0.63860649169287165</v>
      </c>
      <c r="X38">
        <f t="shared" si="16"/>
        <v>3.0314650160660618E-3</v>
      </c>
      <c r="Y38">
        <f t="shared" si="17"/>
        <v>6.3860649169287164E-3</v>
      </c>
      <c r="Z38">
        <f t="shared" si="18"/>
        <v>0.62918896175987682</v>
      </c>
      <c r="AB38">
        <f t="shared" si="19"/>
        <v>1000.2347865320633</v>
      </c>
      <c r="AC38">
        <f t="shared" si="2"/>
        <v>971.46181821586561</v>
      </c>
      <c r="AE38">
        <f t="shared" si="3"/>
        <v>0</v>
      </c>
      <c r="AF38">
        <f t="shared" si="24"/>
        <v>0</v>
      </c>
      <c r="AG38">
        <f t="shared" si="24"/>
        <v>-7.8648620219984604</v>
      </c>
      <c r="AH38">
        <f t="shared" si="5"/>
        <v>-6062.9300321321234</v>
      </c>
      <c r="AI38">
        <f t="shared" si="25"/>
        <v>-6070.7948941541217</v>
      </c>
      <c r="AJ38">
        <f t="shared" si="7"/>
        <v>28.772968316197648</v>
      </c>
      <c r="AK38">
        <f t="shared" si="22"/>
        <v>70.016435057244436</v>
      </c>
      <c r="AL38">
        <f t="shared" si="26"/>
        <v>-5972.0054907806798</v>
      </c>
      <c r="AN38">
        <f t="shared" si="27"/>
        <v>0</v>
      </c>
      <c r="AO38">
        <f t="shared" si="27"/>
        <v>0</v>
      </c>
      <c r="AP38">
        <f t="shared" si="27"/>
        <v>-0.14895679333853662</v>
      </c>
      <c r="AQ38">
        <f t="shared" si="27"/>
        <v>-114.82904764206285</v>
      </c>
      <c r="AR38">
        <f t="shared" si="27"/>
        <v>-114.97800443540139</v>
      </c>
      <c r="AS38">
        <f t="shared" si="27"/>
        <v>0.54494650805368627</v>
      </c>
      <c r="AT38">
        <f t="shared" si="27"/>
        <v>1.3260784000979735</v>
      </c>
      <c r="AU38">
        <f t="shared" si="23"/>
        <v>-113.10697952724972</v>
      </c>
      <c r="AW38">
        <v>35</v>
      </c>
      <c r="AX38">
        <f>IF(Z38&gt;0, (R38*SUMPRODUCT(K38:$K$98, X38:$X$98)-K38*$AZ$3)/Z38, 0)</f>
        <v>1543.9905612753162</v>
      </c>
    </row>
    <row r="39" spans="5:50" x14ac:dyDescent="0.25">
      <c r="E39">
        <v>2039</v>
      </c>
      <c r="F39" s="5">
        <f>EconomicRates!C79</f>
        <v>3.5571999999999999E-2</v>
      </c>
      <c r="G39" s="5">
        <f>EconomicRates!D79</f>
        <v>7.0000000000000007E-2</v>
      </c>
      <c r="H39" s="5">
        <f t="shared" si="10"/>
        <v>0.12000000000000001</v>
      </c>
      <c r="I39" s="5">
        <f t="shared" si="11"/>
        <v>1.1200000000000001</v>
      </c>
      <c r="J39">
        <f t="shared" si="12"/>
        <v>0.89285714285714279</v>
      </c>
      <c r="K39">
        <f t="shared" si="20"/>
        <v>1.6910294997853393E-2</v>
      </c>
      <c r="L39" s="2">
        <v>36</v>
      </c>
      <c r="M39" s="6">
        <v>4.9870000000000001E-3</v>
      </c>
      <c r="Q39" s="4">
        <f t="shared" si="21"/>
        <v>12.5</v>
      </c>
      <c r="R39">
        <f t="shared" si="0"/>
        <v>2000000</v>
      </c>
      <c r="S39">
        <f t="shared" si="1"/>
        <v>1519.8495062708682</v>
      </c>
      <c r="U39">
        <f t="shared" si="13"/>
        <v>4.9870000000000001E-3</v>
      </c>
      <c r="V39">
        <f t="shared" si="14"/>
        <v>0.01</v>
      </c>
      <c r="W39">
        <f t="shared" si="15"/>
        <v>0.62918896175987682</v>
      </c>
      <c r="X39">
        <f t="shared" si="16"/>
        <v>3.1377653522965056E-3</v>
      </c>
      <c r="Y39">
        <f t="shared" si="17"/>
        <v>6.2918896175987683E-3</v>
      </c>
      <c r="Z39">
        <f t="shared" si="18"/>
        <v>0.61975930678998159</v>
      </c>
      <c r="AB39">
        <f t="shared" si="19"/>
        <v>971.46181821586561</v>
      </c>
      <c r="AC39">
        <f t="shared" si="2"/>
        <v>941.94087643152909</v>
      </c>
      <c r="AE39">
        <f t="shared" si="3"/>
        <v>0</v>
      </c>
      <c r="AF39">
        <f t="shared" si="24"/>
        <v>0</v>
      </c>
      <c r="AG39">
        <f t="shared" si="24"/>
        <v>-7.7469913348747701</v>
      </c>
      <c r="AH39">
        <f t="shared" si="5"/>
        <v>-6275.5307045930113</v>
      </c>
      <c r="AI39">
        <f t="shared" si="25"/>
        <v>-6283.2776959278863</v>
      </c>
      <c r="AJ39">
        <f t="shared" si="7"/>
        <v>29.520941784336515</v>
      </c>
      <c r="AK39">
        <f t="shared" si="22"/>
        <v>68.002327275110602</v>
      </c>
      <c r="AL39">
        <f t="shared" si="26"/>
        <v>-6185.7544268684396</v>
      </c>
      <c r="AN39">
        <f t="shared" si="27"/>
        <v>0</v>
      </c>
      <c r="AO39">
        <f t="shared" si="27"/>
        <v>0</v>
      </c>
      <c r="AP39">
        <f t="shared" si="27"/>
        <v>-0.1310039088185464</v>
      </c>
      <c r="AQ39">
        <f t="shared" si="27"/>
        <v>-106.12107548275458</v>
      </c>
      <c r="AR39">
        <f t="shared" si="27"/>
        <v>-106.25207939157313</v>
      </c>
      <c r="AS39">
        <f t="shared" si="27"/>
        <v>0.49920783418758696</v>
      </c>
      <c r="AT39">
        <f t="shared" si="27"/>
        <v>1.1499394147626922</v>
      </c>
      <c r="AU39">
        <f t="shared" si="23"/>
        <v>-104.60293214262286</v>
      </c>
      <c r="AW39">
        <v>36</v>
      </c>
      <c r="AX39">
        <f>IF(Z39&gt;0, (R39*SUMPRODUCT(K39:$K$98, X39:$X$98)-K39*$AZ$3)/Z39, 0)</f>
        <v>1519.8495062708682</v>
      </c>
    </row>
    <row r="40" spans="5:50" x14ac:dyDescent="0.25">
      <c r="E40">
        <v>2040</v>
      </c>
      <c r="F40" s="5">
        <f>EconomicRates!C80</f>
        <v>3.5571999999999999E-2</v>
      </c>
      <c r="G40" s="5">
        <f>EconomicRates!D80</f>
        <v>7.0000000000000007E-2</v>
      </c>
      <c r="H40" s="5">
        <f t="shared" si="10"/>
        <v>0.12000000000000001</v>
      </c>
      <c r="I40" s="5">
        <f t="shared" si="11"/>
        <v>1.1200000000000001</v>
      </c>
      <c r="J40">
        <f t="shared" si="12"/>
        <v>0.89285714285714279</v>
      </c>
      <c r="K40">
        <f t="shared" si="20"/>
        <v>1.5098477676654815E-2</v>
      </c>
      <c r="L40" s="2">
        <v>37</v>
      </c>
      <c r="M40" s="6">
        <v>5.2249999999999996E-3</v>
      </c>
      <c r="Q40" s="4">
        <f t="shared" si="21"/>
        <v>12.5</v>
      </c>
      <c r="R40">
        <f t="shared" si="0"/>
        <v>2000000</v>
      </c>
      <c r="S40">
        <f t="shared" si="1"/>
        <v>1494.2695069534268</v>
      </c>
      <c r="U40">
        <f t="shared" si="13"/>
        <v>5.2249999999999996E-3</v>
      </c>
      <c r="V40">
        <f t="shared" si="14"/>
        <v>0.01</v>
      </c>
      <c r="W40">
        <f t="shared" si="15"/>
        <v>0.61975930678998159</v>
      </c>
      <c r="X40">
        <f t="shared" si="16"/>
        <v>3.2382423779776536E-3</v>
      </c>
      <c r="Y40">
        <f t="shared" si="17"/>
        <v>6.1975930678998164E-3</v>
      </c>
      <c r="Z40">
        <f t="shared" si="18"/>
        <v>0.61032347134410414</v>
      </c>
      <c r="AB40">
        <f t="shared" si="19"/>
        <v>941.94087643152909</v>
      </c>
      <c r="AC40">
        <f t="shared" si="2"/>
        <v>911.98775260745845</v>
      </c>
      <c r="AE40">
        <f t="shared" si="3"/>
        <v>0</v>
      </c>
      <c r="AF40">
        <f t="shared" si="24"/>
        <v>0</v>
      </c>
      <c r="AG40">
        <f t="shared" si="24"/>
        <v>-7.6290433918013019</v>
      </c>
      <c r="AH40">
        <f t="shared" si="5"/>
        <v>-6476.4847559553073</v>
      </c>
      <c r="AI40">
        <f t="shared" si="25"/>
        <v>-6484.1137993471084</v>
      </c>
      <c r="AJ40">
        <f t="shared" si="7"/>
        <v>29.953123824070644</v>
      </c>
      <c r="AK40">
        <f t="shared" si="22"/>
        <v>65.935861350207048</v>
      </c>
      <c r="AL40">
        <f t="shared" si="26"/>
        <v>-6388.2248141728305</v>
      </c>
      <c r="AN40">
        <f t="shared" si="27"/>
        <v>0</v>
      </c>
      <c r="AO40">
        <f t="shared" si="27"/>
        <v>0</v>
      </c>
      <c r="AP40">
        <f t="shared" si="27"/>
        <v>-0.11518694134534288</v>
      </c>
      <c r="AQ40">
        <f t="shared" si="27"/>
        <v>-97.785060510986412</v>
      </c>
      <c r="AR40">
        <f t="shared" si="27"/>
        <v>-97.900247452331755</v>
      </c>
      <c r="AS40">
        <f t="shared" si="27"/>
        <v>0.45224657140380814</v>
      </c>
      <c r="AT40">
        <f t="shared" si="27"/>
        <v>0.99553113068710808</v>
      </c>
      <c r="AU40">
        <f t="shared" si="23"/>
        <v>-96.452469750240837</v>
      </c>
      <c r="AW40">
        <v>37</v>
      </c>
      <c r="AX40">
        <f>IF(Z40&gt;0, (R40*SUMPRODUCT(K40:$K$98, X40:$X$98)-K40*$AZ$3)/Z40, 0)</f>
        <v>1494.2695069534268</v>
      </c>
    </row>
    <row r="41" spans="5:50" x14ac:dyDescent="0.25">
      <c r="E41">
        <v>2041</v>
      </c>
      <c r="F41" s="5">
        <f>EconomicRates!C81</f>
        <v>3.5571999999999999E-2</v>
      </c>
      <c r="G41" s="5">
        <f>EconomicRates!D81</f>
        <v>7.0000000000000007E-2</v>
      </c>
      <c r="H41" s="5">
        <f t="shared" si="10"/>
        <v>0.12000000000000001</v>
      </c>
      <c r="I41" s="5">
        <f t="shared" si="11"/>
        <v>1.1200000000000001</v>
      </c>
      <c r="J41">
        <f t="shared" si="12"/>
        <v>0.89285714285714279</v>
      </c>
      <c r="K41">
        <f t="shared" si="20"/>
        <v>1.348078363987037E-2</v>
      </c>
      <c r="L41" s="2">
        <v>38</v>
      </c>
      <c r="M41" s="6">
        <v>5.4879999999999998E-3</v>
      </c>
      <c r="Q41" s="4">
        <f t="shared" si="21"/>
        <v>12.5</v>
      </c>
      <c r="R41">
        <f t="shared" si="0"/>
        <v>2000000</v>
      </c>
      <c r="S41">
        <f t="shared" si="1"/>
        <v>1468.2188235330118</v>
      </c>
      <c r="U41">
        <f t="shared" si="13"/>
        <v>5.4879999999999998E-3</v>
      </c>
      <c r="V41">
        <f t="shared" si="14"/>
        <v>0.01</v>
      </c>
      <c r="W41">
        <f t="shared" si="15"/>
        <v>0.61032347134410414</v>
      </c>
      <c r="X41">
        <f t="shared" si="16"/>
        <v>3.3494552107364434E-3</v>
      </c>
      <c r="Y41">
        <f t="shared" si="17"/>
        <v>6.1032347134410414E-3</v>
      </c>
      <c r="Z41">
        <f t="shared" si="18"/>
        <v>0.60087078141992656</v>
      </c>
      <c r="AB41">
        <f t="shared" si="19"/>
        <v>911.98775260745845</v>
      </c>
      <c r="AC41">
        <f t="shared" si="2"/>
        <v>882.20979179172605</v>
      </c>
      <c r="AE41">
        <f t="shared" si="3"/>
        <v>0</v>
      </c>
      <c r="AF41">
        <f t="shared" si="24"/>
        <v>0</v>
      </c>
      <c r="AG41">
        <f t="shared" si="24"/>
        <v>-7.510884767749082</v>
      </c>
      <c r="AH41">
        <f t="shared" si="5"/>
        <v>-6698.9104214728868</v>
      </c>
      <c r="AI41">
        <f t="shared" si="25"/>
        <v>-6706.4213062406361</v>
      </c>
      <c r="AJ41">
        <f t="shared" si="7"/>
        <v>29.777960815732399</v>
      </c>
      <c r="AK41">
        <f t="shared" si="22"/>
        <v>63.839142682522095</v>
      </c>
      <c r="AL41">
        <f t="shared" si="26"/>
        <v>-6612.8042027423817</v>
      </c>
      <c r="AN41">
        <f t="shared" si="27"/>
        <v>0</v>
      </c>
      <c r="AO41">
        <f t="shared" si="27"/>
        <v>0</v>
      </c>
      <c r="AP41">
        <f t="shared" si="27"/>
        <v>-0.10125261249802339</v>
      </c>
      <c r="AQ41">
        <f t="shared" si="27"/>
        <v>-90.30656201474882</v>
      </c>
      <c r="AR41">
        <f t="shared" si="27"/>
        <v>-90.40781462724685</v>
      </c>
      <c r="AS41">
        <f t="shared" si="27"/>
        <v>0.40143024699342628</v>
      </c>
      <c r="AT41">
        <f t="shared" si="27"/>
        <v>0.86060167025789414</v>
      </c>
      <c r="AU41">
        <f t="shared" si="23"/>
        <v>-89.14578270999553</v>
      </c>
      <c r="AW41">
        <v>38</v>
      </c>
      <c r="AX41">
        <f>IF(Z41&gt;0, (R41*SUMPRODUCT(K41:$K$98, X41:$X$98)-K41*$AZ$3)/Z41, 0)</f>
        <v>1468.2188235330118</v>
      </c>
    </row>
    <row r="42" spans="5:50" x14ac:dyDescent="0.25">
      <c r="E42">
        <v>2042</v>
      </c>
      <c r="F42" s="5">
        <f>EconomicRates!C82</f>
        <v>3.5571999999999999E-2</v>
      </c>
      <c r="G42" s="5">
        <f>EconomicRates!D82</f>
        <v>7.0000000000000007E-2</v>
      </c>
      <c r="H42" s="5">
        <f t="shared" si="10"/>
        <v>0.12000000000000001</v>
      </c>
      <c r="I42" s="5">
        <f t="shared" si="11"/>
        <v>1.1200000000000001</v>
      </c>
      <c r="J42">
        <f t="shared" si="12"/>
        <v>0.89285714285714279</v>
      </c>
      <c r="K42">
        <f t="shared" si="20"/>
        <v>1.2036413964169972E-2</v>
      </c>
      <c r="L42" s="2">
        <v>39</v>
      </c>
      <c r="M42" s="6">
        <v>5.7670000000000004E-3</v>
      </c>
      <c r="Q42" s="4">
        <f t="shared" si="21"/>
        <v>12.5</v>
      </c>
      <c r="R42">
        <f t="shared" si="0"/>
        <v>2000000</v>
      </c>
      <c r="S42">
        <f t="shared" si="1"/>
        <v>1441.7118587906311</v>
      </c>
      <c r="U42">
        <f t="shared" si="13"/>
        <v>5.7670000000000004E-3</v>
      </c>
      <c r="V42">
        <f t="shared" si="14"/>
        <v>0.01</v>
      </c>
      <c r="W42">
        <f t="shared" si="15"/>
        <v>0.60087078141992656</v>
      </c>
      <c r="X42">
        <f t="shared" si="16"/>
        <v>3.4652217964487165E-3</v>
      </c>
      <c r="Y42">
        <f t="shared" si="17"/>
        <v>6.0087078141992656E-3</v>
      </c>
      <c r="Z42">
        <f t="shared" si="18"/>
        <v>0.59139685180927859</v>
      </c>
      <c r="AB42">
        <f t="shared" si="19"/>
        <v>882.20979179172605</v>
      </c>
      <c r="AC42">
        <f t="shared" si="2"/>
        <v>852.6238545048825</v>
      </c>
      <c r="AE42">
        <f t="shared" si="3"/>
        <v>0</v>
      </c>
      <c r="AF42">
        <f t="shared" si="24"/>
        <v>0</v>
      </c>
      <c r="AG42">
        <f t="shared" si="24"/>
        <v>-7.392460647615982</v>
      </c>
      <c r="AH42">
        <f t="shared" si="5"/>
        <v>-6930.4435928974335</v>
      </c>
      <c r="AI42">
        <f t="shared" si="25"/>
        <v>-6937.8360535450493</v>
      </c>
      <c r="AJ42">
        <f t="shared" si="7"/>
        <v>29.585937286843546</v>
      </c>
      <c r="AK42">
        <f t="shared" si="22"/>
        <v>61.754685425420831</v>
      </c>
      <c r="AL42">
        <f t="shared" si="26"/>
        <v>-6846.4954308327851</v>
      </c>
      <c r="AN42">
        <f t="shared" si="27"/>
        <v>0</v>
      </c>
      <c r="AO42">
        <f t="shared" si="27"/>
        <v>0</v>
      </c>
      <c r="AP42">
        <f t="shared" si="27"/>
        <v>-8.8978716568542005E-2</v>
      </c>
      <c r="AQ42">
        <f t="shared" si="27"/>
        <v>-83.417688039442979</v>
      </c>
      <c r="AR42">
        <f t="shared" si="27"/>
        <v>-83.506666756011526</v>
      </c>
      <c r="AS42">
        <f t="shared" si="27"/>
        <v>0.35610858870242074</v>
      </c>
      <c r="AT42">
        <f t="shared" si="27"/>
        <v>0.74330495800745922</v>
      </c>
      <c r="AU42">
        <f t="shared" si="23"/>
        <v>-82.407253209301643</v>
      </c>
      <c r="AW42">
        <v>39</v>
      </c>
      <c r="AX42">
        <f>IF(Z42&gt;0, (R42*SUMPRODUCT(K42:$K$98, X42:$X$98)-K42*$AZ$3)/Z42, 0)</f>
        <v>1441.7118587906311</v>
      </c>
    </row>
    <row r="43" spans="5:50" x14ac:dyDescent="0.25">
      <c r="E43">
        <v>2043</v>
      </c>
      <c r="F43" s="5">
        <f>EconomicRates!C83</f>
        <v>3.5571999999999999E-2</v>
      </c>
      <c r="G43" s="5">
        <f>EconomicRates!D83</f>
        <v>7.0000000000000007E-2</v>
      </c>
      <c r="H43" s="5">
        <f t="shared" si="10"/>
        <v>0.12000000000000001</v>
      </c>
      <c r="I43" s="5">
        <f t="shared" si="11"/>
        <v>1.1200000000000001</v>
      </c>
      <c r="J43">
        <f t="shared" si="12"/>
        <v>0.89285714285714279</v>
      </c>
      <c r="K43">
        <f t="shared" si="20"/>
        <v>1.0746798182294617E-2</v>
      </c>
      <c r="L43" s="2">
        <v>40</v>
      </c>
      <c r="M43" s="6">
        <v>6.0780000000000001E-3</v>
      </c>
      <c r="Q43" s="4">
        <f t="shared" si="21"/>
        <v>12.5</v>
      </c>
      <c r="R43">
        <f t="shared" si="0"/>
        <v>2000000</v>
      </c>
      <c r="S43">
        <f t="shared" si="1"/>
        <v>1415.0841430420639</v>
      </c>
      <c r="U43">
        <f t="shared" si="13"/>
        <v>6.0780000000000001E-3</v>
      </c>
      <c r="V43">
        <f t="shared" si="14"/>
        <v>0.01</v>
      </c>
      <c r="W43">
        <f t="shared" si="15"/>
        <v>0.59139685180927859</v>
      </c>
      <c r="X43">
        <f t="shared" si="16"/>
        <v>3.5945100652967953E-3</v>
      </c>
      <c r="Y43">
        <f t="shared" si="17"/>
        <v>5.913968518092786E-3</v>
      </c>
      <c r="Z43">
        <f t="shared" si="18"/>
        <v>0.58188837322588904</v>
      </c>
      <c r="AB43">
        <f t="shared" si="19"/>
        <v>852.6238545048825</v>
      </c>
      <c r="AC43">
        <f t="shared" si="2"/>
        <v>823.42100997249781</v>
      </c>
      <c r="AE43">
        <f t="shared" si="3"/>
        <v>0</v>
      </c>
      <c r="AF43">
        <f t="shared" si="24"/>
        <v>0</v>
      </c>
      <c r="AG43">
        <f t="shared" si="24"/>
        <v>-7.2736046653236128</v>
      </c>
      <c r="AH43">
        <f t="shared" si="5"/>
        <v>-7189.0201305935907</v>
      </c>
      <c r="AI43">
        <f t="shared" si="25"/>
        <v>-7196.2937352589142</v>
      </c>
      <c r="AJ43">
        <f t="shared" si="7"/>
        <v>29.202844532384688</v>
      </c>
      <c r="AK43">
        <f t="shared" si="22"/>
        <v>59.68366981534178</v>
      </c>
      <c r="AL43">
        <f t="shared" si="26"/>
        <v>-7107.4072209111873</v>
      </c>
      <c r="AN43">
        <f t="shared" si="27"/>
        <v>0</v>
      </c>
      <c r="AO43">
        <f t="shared" si="27"/>
        <v>0</v>
      </c>
      <c r="AP43">
        <f t="shared" si="27"/>
        <v>-7.8167961396029453E-2</v>
      </c>
      <c r="AQ43">
        <f t="shared" si="27"/>
        <v>-77.258948471942617</v>
      </c>
      <c r="AR43">
        <f t="shared" si="27"/>
        <v>-77.337116433338636</v>
      </c>
      <c r="AS43">
        <f t="shared" si="27"/>
        <v>0.31383707653846404</v>
      </c>
      <c r="AT43">
        <f t="shared" si="27"/>
        <v>0.64140835428418719</v>
      </c>
      <c r="AU43">
        <f t="shared" si="23"/>
        <v>-76.381871002515979</v>
      </c>
      <c r="AW43">
        <v>40</v>
      </c>
      <c r="AX43">
        <f>IF(Z43&gt;0, (R43*SUMPRODUCT(K43:$K$98, X43:$X$98)-K43*$AZ$3)/Z43, 0)</f>
        <v>1415.0841430420639</v>
      </c>
    </row>
    <row r="44" spans="5:50" x14ac:dyDescent="0.25">
      <c r="E44">
        <v>2044</v>
      </c>
      <c r="F44" s="5">
        <f>EconomicRates!C84</f>
        <v>3.5571999999999999E-2</v>
      </c>
      <c r="G44" s="5">
        <f>EconomicRates!D84</f>
        <v>7.0000000000000007E-2</v>
      </c>
      <c r="H44" s="5">
        <f t="shared" si="10"/>
        <v>0.12000000000000001</v>
      </c>
      <c r="I44" s="5">
        <f t="shared" si="11"/>
        <v>1.1200000000000001</v>
      </c>
      <c r="J44">
        <f t="shared" si="12"/>
        <v>0.89285714285714279</v>
      </c>
      <c r="K44">
        <f t="shared" si="20"/>
        <v>9.5953555199059081E-3</v>
      </c>
      <c r="L44" s="2">
        <v>41</v>
      </c>
      <c r="M44" s="6">
        <v>6.4359999999999999E-3</v>
      </c>
      <c r="Q44" s="4">
        <f t="shared" si="21"/>
        <v>12.5</v>
      </c>
      <c r="R44">
        <f t="shared" si="0"/>
        <v>2000000</v>
      </c>
      <c r="S44">
        <f t="shared" si="1"/>
        <v>1388.3176990795118</v>
      </c>
      <c r="U44">
        <f t="shared" si="13"/>
        <v>6.4359999999999999E-3</v>
      </c>
      <c r="V44">
        <f t="shared" si="14"/>
        <v>0.01</v>
      </c>
      <c r="W44">
        <f t="shared" si="15"/>
        <v>0.58188837322588904</v>
      </c>
      <c r="X44">
        <f t="shared" si="16"/>
        <v>3.7450335700818216E-3</v>
      </c>
      <c r="Y44">
        <f t="shared" si="17"/>
        <v>5.8188837322588902E-3</v>
      </c>
      <c r="Z44">
        <f t="shared" si="18"/>
        <v>0.5723244559235483</v>
      </c>
      <c r="AB44">
        <f t="shared" si="19"/>
        <v>823.42100997249781</v>
      </c>
      <c r="AC44">
        <f t="shared" si="2"/>
        <v>794.56817177471407</v>
      </c>
      <c r="AE44">
        <f t="shared" si="3"/>
        <v>0</v>
      </c>
      <c r="AF44">
        <f t="shared" si="24"/>
        <v>0</v>
      </c>
      <c r="AG44">
        <f t="shared" si="24"/>
        <v>-7.1540556990443536</v>
      </c>
      <c r="AH44">
        <f t="shared" si="5"/>
        <v>-7490.0671401636437</v>
      </c>
      <c r="AI44">
        <f t="shared" si="25"/>
        <v>-7497.2211958626876</v>
      </c>
      <c r="AJ44">
        <f t="shared" si="7"/>
        <v>28.85283819778374</v>
      </c>
      <c r="AK44">
        <f t="shared" si="22"/>
        <v>57.639470698074852</v>
      </c>
      <c r="AL44">
        <f t="shared" si="26"/>
        <v>-7410.7288869668291</v>
      </c>
      <c r="AN44">
        <f t="shared" si="27"/>
        <v>0</v>
      </c>
      <c r="AO44">
        <f t="shared" si="27"/>
        <v>0</v>
      </c>
      <c r="AP44">
        <f t="shared" si="27"/>
        <v>-6.8645707841539561E-2</v>
      </c>
      <c r="AQ44">
        <f t="shared" si="27"/>
        <v>-71.869857077835078</v>
      </c>
      <c r="AR44">
        <f t="shared" si="27"/>
        <v>-71.938502785676619</v>
      </c>
      <c r="AS44">
        <f t="shared" si="27"/>
        <v>0.27685324026605623</v>
      </c>
      <c r="AT44">
        <f t="shared" si="27"/>
        <v>0.55307121332722742</v>
      </c>
      <c r="AU44">
        <f t="shared" si="23"/>
        <v>-71.108578332083326</v>
      </c>
      <c r="AW44">
        <v>41</v>
      </c>
      <c r="AX44">
        <f>IF(Z44&gt;0, (R44*SUMPRODUCT(K44:$K$98, X44:$X$98)-K44*$AZ$3)/Z44, 0)</f>
        <v>1388.3176990795118</v>
      </c>
    </row>
    <row r="45" spans="5:50" x14ac:dyDescent="0.25">
      <c r="E45">
        <v>2045</v>
      </c>
      <c r="F45" s="5">
        <f>EconomicRates!C85</f>
        <v>3.5571999999999999E-2</v>
      </c>
      <c r="G45" s="5">
        <f>EconomicRates!D85</f>
        <v>7.0000000000000007E-2</v>
      </c>
      <c r="H45" s="5">
        <f t="shared" si="10"/>
        <v>0.12000000000000001</v>
      </c>
      <c r="I45" s="5">
        <f t="shared" si="11"/>
        <v>1.1200000000000001</v>
      </c>
      <c r="J45">
        <f t="shared" si="12"/>
        <v>0.89285714285714279</v>
      </c>
      <c r="K45">
        <f t="shared" si="20"/>
        <v>8.5672817142017025E-3</v>
      </c>
      <c r="L45" s="2">
        <v>42</v>
      </c>
      <c r="M45" s="6">
        <v>6.8199999999999997E-3</v>
      </c>
      <c r="Q45" s="4">
        <f t="shared" si="21"/>
        <v>12.5</v>
      </c>
      <c r="R45">
        <f t="shared" si="0"/>
        <v>2000000</v>
      </c>
      <c r="S45">
        <f t="shared" si="1"/>
        <v>1361.1530739383736</v>
      </c>
      <c r="U45">
        <f t="shared" si="13"/>
        <v>6.8199999999999997E-3</v>
      </c>
      <c r="V45">
        <f t="shared" si="14"/>
        <v>0.01</v>
      </c>
      <c r="W45">
        <f t="shared" si="15"/>
        <v>0.5723244559235483</v>
      </c>
      <c r="X45">
        <f t="shared" si="16"/>
        <v>3.9032527893985993E-3</v>
      </c>
      <c r="Y45">
        <f t="shared" si="17"/>
        <v>5.7232445592354832E-3</v>
      </c>
      <c r="Z45">
        <f t="shared" si="18"/>
        <v>0.56269795857491423</v>
      </c>
      <c r="AB45">
        <f t="shared" si="19"/>
        <v>794.56817177471407</v>
      </c>
      <c r="AC45">
        <f t="shared" si="2"/>
        <v>765.91805601309215</v>
      </c>
      <c r="AE45">
        <f t="shared" si="3"/>
        <v>0</v>
      </c>
      <c r="AF45">
        <f t="shared" si="24"/>
        <v>0</v>
      </c>
      <c r="AG45">
        <f t="shared" si="24"/>
        <v>-7.033724482186428</v>
      </c>
      <c r="AH45">
        <f t="shared" si="5"/>
        <v>-7806.5055787971987</v>
      </c>
      <c r="AI45">
        <f t="shared" si="25"/>
        <v>-7813.5393032793854</v>
      </c>
      <c r="AJ45">
        <f t="shared" si="7"/>
        <v>28.650115761621919</v>
      </c>
      <c r="AK45">
        <f t="shared" si="22"/>
        <v>55.619772024229988</v>
      </c>
      <c r="AL45">
        <f t="shared" si="26"/>
        <v>-7729.2694154935334</v>
      </c>
      <c r="AN45">
        <f t="shared" si="27"/>
        <v>0</v>
      </c>
      <c r="AO45">
        <f t="shared" si="27"/>
        <v>0</v>
      </c>
      <c r="AP45">
        <f t="shared" si="27"/>
        <v>-6.025989913896862E-2</v>
      </c>
      <c r="AQ45">
        <f t="shared" si="27"/>
        <v>-66.880532497042822</v>
      </c>
      <c r="AR45">
        <f t="shared" si="27"/>
        <v>-66.940792396181791</v>
      </c>
      <c r="AS45">
        <f t="shared" si="27"/>
        <v>0.24545361287430545</v>
      </c>
      <c r="AT45">
        <f t="shared" si="27"/>
        <v>0.476510255811253</v>
      </c>
      <c r="AU45">
        <f t="shared" si="23"/>
        <v>-66.218828527496228</v>
      </c>
      <c r="AW45">
        <v>42</v>
      </c>
      <c r="AX45">
        <f>IF(Z45&gt;0, (R45*SUMPRODUCT(K45:$K$98, X45:$X$98)-K45*$AZ$3)/Z45, 0)</f>
        <v>1361.1530739383736</v>
      </c>
    </row>
    <row r="46" spans="5:50" x14ac:dyDescent="0.25">
      <c r="E46">
        <v>2046</v>
      </c>
      <c r="F46" s="5">
        <f>EconomicRates!C86</f>
        <v>3.5571999999999999E-2</v>
      </c>
      <c r="G46" s="5">
        <f>EconomicRates!D86</f>
        <v>7.0000000000000007E-2</v>
      </c>
      <c r="H46" s="5">
        <f t="shared" si="10"/>
        <v>0.12000000000000001</v>
      </c>
      <c r="I46" s="5">
        <f t="shared" si="11"/>
        <v>1.1200000000000001</v>
      </c>
      <c r="J46">
        <f t="shared" si="12"/>
        <v>0.89285714285714279</v>
      </c>
      <c r="K46">
        <f t="shared" si="20"/>
        <v>7.6493586733943769E-3</v>
      </c>
      <c r="L46" s="2">
        <v>43</v>
      </c>
      <c r="M46" s="6">
        <v>7.2269999999999999E-3</v>
      </c>
      <c r="Q46" s="4">
        <f t="shared" si="21"/>
        <v>12.5</v>
      </c>
      <c r="R46">
        <f t="shared" si="0"/>
        <v>2000000</v>
      </c>
      <c r="S46">
        <f t="shared" si="1"/>
        <v>1333.8530950078555</v>
      </c>
      <c r="U46">
        <f t="shared" si="13"/>
        <v>7.2269999999999999E-3</v>
      </c>
      <c r="V46">
        <f t="shared" si="14"/>
        <v>0.01</v>
      </c>
      <c r="W46">
        <f t="shared" si="15"/>
        <v>0.56269795857491423</v>
      </c>
      <c r="X46">
        <f t="shared" si="16"/>
        <v>4.0666181466209048E-3</v>
      </c>
      <c r="Y46">
        <f t="shared" si="17"/>
        <v>5.6269795857491426E-3</v>
      </c>
      <c r="Z46">
        <f t="shared" si="18"/>
        <v>0.55300436084254423</v>
      </c>
      <c r="AB46">
        <f t="shared" si="19"/>
        <v>765.91805601309215</v>
      </c>
      <c r="AC46">
        <f t="shared" si="2"/>
        <v>737.62657826266854</v>
      </c>
      <c r="AE46">
        <f t="shared" si="3"/>
        <v>0</v>
      </c>
      <c r="AF46">
        <f t="shared" si="24"/>
        <v>0</v>
      </c>
      <c r="AG46">
        <f t="shared" si="24"/>
        <v>-6.9125545105318027</v>
      </c>
      <c r="AH46">
        <f t="shared" si="5"/>
        <v>-8133.23629324181</v>
      </c>
      <c r="AI46">
        <f t="shared" si="25"/>
        <v>-8140.1488477523417</v>
      </c>
      <c r="AJ46">
        <f t="shared" si="7"/>
        <v>28.29147775042361</v>
      </c>
      <c r="AK46">
        <f t="shared" si="22"/>
        <v>53.614263920916457</v>
      </c>
      <c r="AL46">
        <f t="shared" si="26"/>
        <v>-8058.2431060810013</v>
      </c>
      <c r="AN46">
        <f t="shared" si="27"/>
        <v>0</v>
      </c>
      <c r="AO46">
        <f t="shared" si="27"/>
        <v>0</v>
      </c>
      <c r="AP46">
        <f t="shared" si="27"/>
        <v>-5.2876608800447866E-2</v>
      </c>
      <c r="AQ46">
        <f t="shared" si="27"/>
        <v>-62.214041582475168</v>
      </c>
      <c r="AR46">
        <f t="shared" si="27"/>
        <v>-62.266918191275622</v>
      </c>
      <c r="AS46">
        <f t="shared" si="27"/>
        <v>0.21641166071334689</v>
      </c>
      <c r="AT46">
        <f t="shared" si="27"/>
        <v>0.41011473474111754</v>
      </c>
      <c r="AU46">
        <f t="shared" si="23"/>
        <v>-61.640391795821152</v>
      </c>
      <c r="AW46">
        <v>43</v>
      </c>
      <c r="AX46">
        <f>IF(Z46&gt;0, (R46*SUMPRODUCT(K46:$K$98, X46:$X$98)-K46*$AZ$3)/Z46, 0)</f>
        <v>1333.8530950078555</v>
      </c>
    </row>
    <row r="47" spans="5:50" x14ac:dyDescent="0.25">
      <c r="E47">
        <v>2047</v>
      </c>
      <c r="F47" s="5">
        <f>EconomicRates!C87</f>
        <v>3.5571999999999999E-2</v>
      </c>
      <c r="G47" s="5">
        <f>EconomicRates!D87</f>
        <v>7.0000000000000007E-2</v>
      </c>
      <c r="H47" s="5">
        <f t="shared" si="10"/>
        <v>0.12000000000000001</v>
      </c>
      <c r="I47" s="5">
        <f t="shared" si="11"/>
        <v>1.1200000000000001</v>
      </c>
      <c r="J47">
        <f t="shared" si="12"/>
        <v>0.89285714285714279</v>
      </c>
      <c r="K47">
        <f t="shared" si="20"/>
        <v>6.8297845298164071E-3</v>
      </c>
      <c r="L47" s="2">
        <v>44</v>
      </c>
      <c r="M47" s="6">
        <v>7.6860000000000001E-3</v>
      </c>
      <c r="Q47" s="4">
        <f t="shared" si="21"/>
        <v>12.5</v>
      </c>
      <c r="R47">
        <f t="shared" si="0"/>
        <v>2000000</v>
      </c>
      <c r="S47">
        <f t="shared" si="1"/>
        <v>1306.7669081590618</v>
      </c>
      <c r="U47">
        <f t="shared" si="13"/>
        <v>7.6860000000000001E-3</v>
      </c>
      <c r="V47">
        <f t="shared" si="14"/>
        <v>0.01</v>
      </c>
      <c r="W47">
        <f t="shared" si="15"/>
        <v>0.55300436084254423</v>
      </c>
      <c r="X47">
        <f t="shared" si="16"/>
        <v>4.2503915174357948E-3</v>
      </c>
      <c r="Y47">
        <f t="shared" si="17"/>
        <v>5.5300436084254421E-3</v>
      </c>
      <c r="Z47">
        <f t="shared" si="18"/>
        <v>0.54322392571668299</v>
      </c>
      <c r="AB47">
        <f t="shared" si="19"/>
        <v>737.62657826266854</v>
      </c>
      <c r="AC47">
        <f t="shared" si="2"/>
        <v>709.86704984681774</v>
      </c>
      <c r="AE47">
        <f t="shared" si="3"/>
        <v>0</v>
      </c>
      <c r="AF47">
        <f t="shared" si="24"/>
        <v>0</v>
      </c>
      <c r="AG47">
        <f t="shared" si="24"/>
        <v>-6.790299071458537</v>
      </c>
      <c r="AH47">
        <f t="shared" si="5"/>
        <v>-8500.7830348715888</v>
      </c>
      <c r="AI47">
        <f t="shared" si="25"/>
        <v>-8507.5733339430481</v>
      </c>
      <c r="AJ47">
        <f t="shared" si="7"/>
        <v>27.759528415850809</v>
      </c>
      <c r="AK47">
        <f t="shared" si="22"/>
        <v>51.633860478386801</v>
      </c>
      <c r="AL47">
        <f t="shared" si="26"/>
        <v>-8428.1799450488106</v>
      </c>
      <c r="AN47">
        <f t="shared" si="27"/>
        <v>0</v>
      </c>
      <c r="AO47">
        <f t="shared" si="27"/>
        <v>0</v>
      </c>
      <c r="AP47">
        <f t="shared" si="27"/>
        <v>-4.6376279551074227E-2</v>
      </c>
      <c r="AQ47">
        <f t="shared" si="27"/>
        <v>-58.058516462891745</v>
      </c>
      <c r="AR47">
        <f t="shared" si="27"/>
        <v>-58.104892742442821</v>
      </c>
      <c r="AS47">
        <f t="shared" si="27"/>
        <v>0.18959159772957682</v>
      </c>
      <c r="AT47">
        <f t="shared" si="27"/>
        <v>0.35264814150998497</v>
      </c>
      <c r="AU47">
        <f t="shared" si="23"/>
        <v>-57.562653003203266</v>
      </c>
      <c r="AW47">
        <v>44</v>
      </c>
      <c r="AX47">
        <f>IF(Z47&gt;0, (R47*SUMPRODUCT(K47:$K$98, X47:$X$98)-K47*$AZ$3)/Z47, 0)</f>
        <v>1306.7669081590618</v>
      </c>
    </row>
    <row r="48" spans="5:50" x14ac:dyDescent="0.25">
      <c r="E48">
        <v>2048</v>
      </c>
      <c r="F48" s="5">
        <f>EconomicRates!C88</f>
        <v>3.5571999999999999E-2</v>
      </c>
      <c r="G48" s="5">
        <f>EconomicRates!D88</f>
        <v>7.0000000000000007E-2</v>
      </c>
      <c r="H48" s="5">
        <f t="shared" si="10"/>
        <v>0.12000000000000001</v>
      </c>
      <c r="I48" s="5">
        <f t="shared" si="11"/>
        <v>1.1200000000000001</v>
      </c>
      <c r="J48">
        <f t="shared" si="12"/>
        <v>0.89285714285714279</v>
      </c>
      <c r="K48">
        <f t="shared" si="20"/>
        <v>6.0980219016217915E-3</v>
      </c>
      <c r="L48" s="2">
        <v>45</v>
      </c>
      <c r="M48" s="6">
        <v>8.2030000000000002E-3</v>
      </c>
      <c r="Q48" s="4">
        <f t="shared" si="21"/>
        <v>12.5</v>
      </c>
      <c r="R48">
        <f t="shared" si="0"/>
        <v>2000000</v>
      </c>
      <c r="S48">
        <f t="shared" si="1"/>
        <v>1279.816058047159</v>
      </c>
      <c r="U48">
        <f t="shared" si="13"/>
        <v>8.2030000000000002E-3</v>
      </c>
      <c r="V48">
        <f t="shared" si="14"/>
        <v>0.01</v>
      </c>
      <c r="W48">
        <f t="shared" si="15"/>
        <v>0.54322392571668299</v>
      </c>
      <c r="X48">
        <f t="shared" si="16"/>
        <v>4.4560658626539504E-3</v>
      </c>
      <c r="Y48">
        <f t="shared" si="17"/>
        <v>5.4322392571668297E-3</v>
      </c>
      <c r="Z48">
        <f t="shared" si="18"/>
        <v>0.53333562059686224</v>
      </c>
      <c r="AB48">
        <f t="shared" si="19"/>
        <v>709.86704984681774</v>
      </c>
      <c r="AC48">
        <f t="shared" si="2"/>
        <v>682.57149156841137</v>
      </c>
      <c r="AE48">
        <f t="shared" si="3"/>
        <v>0</v>
      </c>
      <c r="AF48">
        <f t="shared" si="24"/>
        <v>0</v>
      </c>
      <c r="AG48">
        <f t="shared" si="24"/>
        <v>-6.6666952574607778</v>
      </c>
      <c r="AH48">
        <f t="shared" si="5"/>
        <v>-8912.1317253079014</v>
      </c>
      <c r="AI48">
        <f t="shared" si="25"/>
        <v>-8918.7984205653629</v>
      </c>
      <c r="AJ48">
        <f t="shared" si="7"/>
        <v>27.295558278406361</v>
      </c>
      <c r="AK48">
        <f t="shared" si="22"/>
        <v>49.690693489277244</v>
      </c>
      <c r="AL48">
        <f t="shared" si="26"/>
        <v>-8841.8121687976782</v>
      </c>
      <c r="AN48">
        <f t="shared" si="27"/>
        <v>0</v>
      </c>
      <c r="AO48">
        <f t="shared" si="27"/>
        <v>0</v>
      </c>
      <c r="AP48">
        <f t="shared" si="27"/>
        <v>-4.065365369143395E-2</v>
      </c>
      <c r="AQ48">
        <f t="shared" si="27"/>
        <v>-54.346374451065984</v>
      </c>
      <c r="AR48">
        <f t="shared" si="27"/>
        <v>-54.387028104757427</v>
      </c>
      <c r="AS48">
        <f t="shared" si="27"/>
        <v>0.16644891219871599</v>
      </c>
      <c r="AT48">
        <f t="shared" si="27"/>
        <v>0.30301493720438799</v>
      </c>
      <c r="AU48">
        <f t="shared" si="23"/>
        <v>-53.917564255354314</v>
      </c>
      <c r="AW48">
        <v>45</v>
      </c>
      <c r="AX48">
        <f>IF(Z48&gt;0, (R48*SUMPRODUCT(K48:$K$98, X48:$X$98)-K48*$AZ$3)/Z48, 0)</f>
        <v>1279.816058047159</v>
      </c>
    </row>
    <row r="49" spans="5:50" x14ac:dyDescent="0.25">
      <c r="E49">
        <v>2049</v>
      </c>
      <c r="F49" s="5">
        <f>EconomicRates!C89</f>
        <v>3.5571999999999999E-2</v>
      </c>
      <c r="G49" s="5">
        <f>EconomicRates!D89</f>
        <v>7.0000000000000007E-2</v>
      </c>
      <c r="H49" s="5">
        <f t="shared" si="10"/>
        <v>0.12000000000000001</v>
      </c>
      <c r="I49" s="5">
        <f t="shared" si="11"/>
        <v>1.1200000000000001</v>
      </c>
      <c r="J49">
        <f t="shared" si="12"/>
        <v>0.89285714285714279</v>
      </c>
      <c r="K49">
        <f t="shared" si="20"/>
        <v>5.4446624121623132E-3</v>
      </c>
      <c r="L49" s="2">
        <v>46</v>
      </c>
      <c r="M49" s="6">
        <v>8.7950000000000007E-3</v>
      </c>
      <c r="Q49" s="4">
        <f t="shared" si="21"/>
        <v>12.5</v>
      </c>
      <c r="R49">
        <f t="shared" si="0"/>
        <v>2000000</v>
      </c>
      <c r="S49">
        <f t="shared" si="1"/>
        <v>1252.9668215352631</v>
      </c>
      <c r="U49">
        <f t="shared" si="13"/>
        <v>8.7950000000000007E-3</v>
      </c>
      <c r="V49">
        <f t="shared" si="14"/>
        <v>0.01</v>
      </c>
      <c r="W49">
        <f t="shared" si="15"/>
        <v>0.53333562059686224</v>
      </c>
      <c r="X49">
        <f t="shared" si="16"/>
        <v>4.6906867831494042E-3</v>
      </c>
      <c r="Y49">
        <f t="shared" si="17"/>
        <v>5.3333562059686224E-3</v>
      </c>
      <c r="Z49">
        <f t="shared" si="18"/>
        <v>0.52331157760774416</v>
      </c>
      <c r="AB49">
        <f t="shared" si="19"/>
        <v>682.57149156841137</v>
      </c>
      <c r="AC49">
        <f t="shared" si="2"/>
        <v>655.69204406777931</v>
      </c>
      <c r="AE49">
        <f t="shared" si="3"/>
        <v>0</v>
      </c>
      <c r="AF49">
        <f t="shared" si="24"/>
        <v>0</v>
      </c>
      <c r="AG49">
        <f t="shared" si="24"/>
        <v>-6.5413947200968021</v>
      </c>
      <c r="AH49">
        <f t="shared" si="5"/>
        <v>-9381.3735662988092</v>
      </c>
      <c r="AI49">
        <f t="shared" si="25"/>
        <v>-9387.9149610189052</v>
      </c>
      <c r="AJ49">
        <f t="shared" si="7"/>
        <v>26.879447500632068</v>
      </c>
      <c r="AK49">
        <f t="shared" si="22"/>
        <v>47.780004409788802</v>
      </c>
      <c r="AL49">
        <f t="shared" si="26"/>
        <v>-9313.2555091084832</v>
      </c>
      <c r="AN49">
        <f t="shared" si="27"/>
        <v>0</v>
      </c>
      <c r="AO49">
        <f t="shared" si="27"/>
        <v>0</v>
      </c>
      <c r="AP49">
        <f t="shared" si="27"/>
        <v>-3.5615685955628078E-2</v>
      </c>
      <c r="AQ49">
        <f t="shared" si="27"/>
        <v>-51.078412030880237</v>
      </c>
      <c r="AR49">
        <f t="shared" si="27"/>
        <v>-51.114027716835864</v>
      </c>
      <c r="AS49">
        <f t="shared" si="27"/>
        <v>0.14634951746638167</v>
      </c>
      <c r="AT49">
        <f t="shared" si="27"/>
        <v>0.26014599406292666</v>
      </c>
      <c r="AU49">
        <f t="shared" si="23"/>
        <v>-50.707532205306549</v>
      </c>
      <c r="AW49">
        <v>46</v>
      </c>
      <c r="AX49">
        <f>IF(Z49&gt;0, (R49*SUMPRODUCT(K49:$K$98, X49:$X$98)-K49*$AZ$3)/Z49, 0)</f>
        <v>1252.9668215352631</v>
      </c>
    </row>
    <row r="50" spans="5:50" x14ac:dyDescent="0.25">
      <c r="E50">
        <v>2050</v>
      </c>
      <c r="F50" s="5">
        <f>EconomicRates!C90</f>
        <v>3.5571999999999999E-2</v>
      </c>
      <c r="G50" s="5">
        <f>EconomicRates!D90</f>
        <v>7.0000000000000007E-2</v>
      </c>
      <c r="H50" s="5">
        <f t="shared" si="10"/>
        <v>0.12000000000000001</v>
      </c>
      <c r="I50" s="5">
        <f t="shared" si="11"/>
        <v>1.1200000000000001</v>
      </c>
      <c r="J50">
        <f t="shared" si="12"/>
        <v>0.89285714285714279</v>
      </c>
      <c r="K50">
        <f t="shared" si="20"/>
        <v>4.8613057251449222E-3</v>
      </c>
      <c r="L50" s="2">
        <v>47</v>
      </c>
      <c r="M50" s="6">
        <v>9.4780000000000003E-3</v>
      </c>
      <c r="Q50" s="4">
        <f t="shared" si="21"/>
        <v>12.5</v>
      </c>
      <c r="R50">
        <f t="shared" si="0"/>
        <v>2000000</v>
      </c>
      <c r="S50">
        <f t="shared" si="1"/>
        <v>1226.1059695455813</v>
      </c>
      <c r="U50">
        <f t="shared" si="13"/>
        <v>9.4780000000000003E-3</v>
      </c>
      <c r="V50">
        <f t="shared" si="14"/>
        <v>0.01</v>
      </c>
      <c r="W50">
        <f t="shared" si="15"/>
        <v>0.52331157760774416</v>
      </c>
      <c r="X50">
        <f t="shared" si="16"/>
        <v>4.9599471325661995E-3</v>
      </c>
      <c r="Y50">
        <f t="shared" si="17"/>
        <v>5.2331157760774419E-3</v>
      </c>
      <c r="Z50">
        <f t="shared" si="18"/>
        <v>0.51311851469910053</v>
      </c>
      <c r="AB50">
        <f t="shared" si="19"/>
        <v>655.69204406777931</v>
      </c>
      <c r="AC50">
        <f t="shared" si="2"/>
        <v>629.13767395692923</v>
      </c>
      <c r="AE50">
        <f t="shared" si="3"/>
        <v>0</v>
      </c>
      <c r="AF50">
        <f t="shared" si="24"/>
        <v>0</v>
      </c>
      <c r="AG50">
        <f t="shared" si="24"/>
        <v>-6.4139814337387566</v>
      </c>
      <c r="AH50">
        <f t="shared" si="5"/>
        <v>-9919.8942651323996</v>
      </c>
      <c r="AI50">
        <f t="shared" si="25"/>
        <v>-9926.3082465661391</v>
      </c>
      <c r="AJ50">
        <f t="shared" si="7"/>
        <v>26.554370110850073</v>
      </c>
      <c r="AK50">
        <f t="shared" si="22"/>
        <v>45.898443084744557</v>
      </c>
      <c r="AL50">
        <f t="shared" si="26"/>
        <v>-9853.8554333705433</v>
      </c>
      <c r="AN50">
        <f t="shared" si="27"/>
        <v>0</v>
      </c>
      <c r="AO50">
        <f t="shared" si="27"/>
        <v>0</v>
      </c>
      <c r="AP50">
        <f t="shared" si="27"/>
        <v>-3.1180324664807454E-2</v>
      </c>
      <c r="AQ50">
        <f t="shared" si="27"/>
        <v>-48.223638783920414</v>
      </c>
      <c r="AR50">
        <f t="shared" si="27"/>
        <v>-48.254819108585224</v>
      </c>
      <c r="AS50">
        <f t="shared" si="27"/>
        <v>0.12908891144749265</v>
      </c>
      <c r="AT50">
        <f t="shared" si="27"/>
        <v>0.22312636414310708</v>
      </c>
      <c r="AU50">
        <f t="shared" si="23"/>
        <v>-47.902603832994622</v>
      </c>
      <c r="AW50">
        <v>47</v>
      </c>
      <c r="AX50">
        <f>IF(Z50&gt;0, (R50*SUMPRODUCT(K50:$K$98, X50:$X$98)-K50*$AZ$3)/Z50, 0)</f>
        <v>1226.1059695455813</v>
      </c>
    </row>
    <row r="51" spans="5:50" x14ac:dyDescent="0.25">
      <c r="E51">
        <v>2051</v>
      </c>
      <c r="F51" s="5">
        <f>EconomicRates!C91</f>
        <v>3.5571999999999999E-2</v>
      </c>
      <c r="G51" s="5">
        <f>EconomicRates!D91</f>
        <v>7.0000000000000007E-2</v>
      </c>
      <c r="H51" s="5">
        <f t="shared" si="10"/>
        <v>0.12000000000000001</v>
      </c>
      <c r="I51" s="5">
        <f t="shared" si="11"/>
        <v>1.1200000000000001</v>
      </c>
      <c r="J51">
        <f t="shared" si="12"/>
        <v>0.89285714285714279</v>
      </c>
      <c r="K51">
        <f t="shared" si="20"/>
        <v>4.3404515403079663E-3</v>
      </c>
      <c r="L51" s="2">
        <v>48</v>
      </c>
      <c r="M51" s="6">
        <v>1.0265E-2</v>
      </c>
      <c r="Q51" s="4">
        <f t="shared" si="21"/>
        <v>12.5</v>
      </c>
      <c r="R51">
        <f t="shared" si="0"/>
        <v>2000000</v>
      </c>
      <c r="S51">
        <f t="shared" si="1"/>
        <v>1199.0975090033919</v>
      </c>
      <c r="U51">
        <f t="shared" si="13"/>
        <v>1.0265E-2</v>
      </c>
      <c r="V51">
        <f t="shared" si="14"/>
        <v>0.01</v>
      </c>
      <c r="W51">
        <f t="shared" si="15"/>
        <v>0.51311851469910053</v>
      </c>
      <c r="X51">
        <f t="shared" si="16"/>
        <v>5.2671615533862667E-3</v>
      </c>
      <c r="Y51">
        <f t="shared" si="17"/>
        <v>5.1311851469910052E-3</v>
      </c>
      <c r="Z51">
        <f t="shared" si="18"/>
        <v>0.50272016799872332</v>
      </c>
      <c r="AB51">
        <f t="shared" si="19"/>
        <v>629.13767395692923</v>
      </c>
      <c r="AC51">
        <f t="shared" si="2"/>
        <v>602.81050117303585</v>
      </c>
      <c r="AE51">
        <f t="shared" si="3"/>
        <v>0</v>
      </c>
      <c r="AF51">
        <f t="shared" si="24"/>
        <v>0</v>
      </c>
      <c r="AG51">
        <f t="shared" si="24"/>
        <v>-6.2840020999840416</v>
      </c>
      <c r="AH51">
        <f t="shared" si="5"/>
        <v>-10534.323106772534</v>
      </c>
      <c r="AI51">
        <f t="shared" si="25"/>
        <v>-10540.607108872518</v>
      </c>
      <c r="AJ51">
        <f t="shared" si="7"/>
        <v>26.327172783893388</v>
      </c>
      <c r="AK51">
        <f t="shared" si="22"/>
        <v>44.039637176985053</v>
      </c>
      <c r="AL51">
        <f t="shared" si="26"/>
        <v>-10470.24029891164</v>
      </c>
      <c r="AN51">
        <f t="shared" si="27"/>
        <v>0</v>
      </c>
      <c r="AO51">
        <f t="shared" si="27"/>
        <v>0</v>
      </c>
      <c r="AP51">
        <f t="shared" si="27"/>
        <v>-2.7275406594174229E-2</v>
      </c>
      <c r="AQ51">
        <f t="shared" si="27"/>
        <v>-45.723718954892647</v>
      </c>
      <c r="AR51">
        <f t="shared" si="27"/>
        <v>-45.750994361486825</v>
      </c>
      <c r="AS51">
        <f t="shared" si="27"/>
        <v>0.11427181766180403</v>
      </c>
      <c r="AT51">
        <f t="shared" si="27"/>
        <v>0.19115191101944876</v>
      </c>
      <c r="AU51">
        <f t="shared" si="23"/>
        <v>-45.44557063280557</v>
      </c>
      <c r="AW51">
        <v>48</v>
      </c>
      <c r="AX51">
        <f>IF(Z51&gt;0, (R51*SUMPRODUCT(K51:$K$98, X51:$X$98)-K51*$AZ$3)/Z51, 0)</f>
        <v>1199.0975090033919</v>
      </c>
    </row>
    <row r="52" spans="5:50" x14ac:dyDescent="0.25">
      <c r="E52">
        <v>2052</v>
      </c>
      <c r="F52" s="5">
        <f>EconomicRates!C92</f>
        <v>3.5571999999999999E-2</v>
      </c>
      <c r="G52" s="5">
        <f>EconomicRates!D92</f>
        <v>7.0000000000000007E-2</v>
      </c>
      <c r="H52" s="5">
        <f t="shared" si="10"/>
        <v>0.12000000000000001</v>
      </c>
      <c r="I52" s="5">
        <f t="shared" si="11"/>
        <v>1.1200000000000001</v>
      </c>
      <c r="J52">
        <f t="shared" si="12"/>
        <v>0.89285714285714279</v>
      </c>
      <c r="K52">
        <f t="shared" si="20"/>
        <v>3.8754031609892553E-3</v>
      </c>
      <c r="L52" s="2">
        <v>49</v>
      </c>
      <c r="M52" s="6">
        <v>1.1204E-2</v>
      </c>
      <c r="Q52" s="4">
        <f t="shared" si="21"/>
        <v>12.5</v>
      </c>
      <c r="R52">
        <f t="shared" si="0"/>
        <v>2000000</v>
      </c>
      <c r="S52">
        <f t="shared" si="1"/>
        <v>1171.8827471991322</v>
      </c>
      <c r="U52">
        <f t="shared" si="13"/>
        <v>1.1204E-2</v>
      </c>
      <c r="V52">
        <f t="shared" si="14"/>
        <v>0.01</v>
      </c>
      <c r="W52">
        <f t="shared" si="15"/>
        <v>0.50272016799872332</v>
      </c>
      <c r="X52">
        <f t="shared" si="16"/>
        <v>5.6324767622576962E-3</v>
      </c>
      <c r="Y52">
        <f t="shared" si="17"/>
        <v>5.0272016799872334E-3</v>
      </c>
      <c r="Z52">
        <f t="shared" si="18"/>
        <v>0.49206048955647841</v>
      </c>
      <c r="AB52">
        <f t="shared" si="19"/>
        <v>602.81050117303585</v>
      </c>
      <c r="AC52">
        <f t="shared" si="2"/>
        <v>576.63719828959574</v>
      </c>
      <c r="AE52">
        <f t="shared" si="3"/>
        <v>0</v>
      </c>
      <c r="AF52">
        <f t="shared" si="24"/>
        <v>0</v>
      </c>
      <c r="AG52">
        <f t="shared" si="24"/>
        <v>-6.1507561194559806</v>
      </c>
      <c r="AH52">
        <f t="shared" si="5"/>
        <v>-11264.953524515393</v>
      </c>
      <c r="AI52">
        <f t="shared" si="25"/>
        <v>-11271.104280634849</v>
      </c>
      <c r="AJ52">
        <f t="shared" si="7"/>
        <v>26.173302883440101</v>
      </c>
      <c r="AK52">
        <f t="shared" si="22"/>
        <v>42.196735082112511</v>
      </c>
      <c r="AL52">
        <f t="shared" si="26"/>
        <v>-11202.734242669296</v>
      </c>
      <c r="AN52">
        <f t="shared" si="27"/>
        <v>0</v>
      </c>
      <c r="AO52">
        <f t="shared" si="27"/>
        <v>0</v>
      </c>
      <c r="AP52">
        <f t="shared" si="27"/>
        <v>-2.3836659707813714E-2</v>
      </c>
      <c r="AQ52">
        <f t="shared" si="27"/>
        <v>-43.656236497304008</v>
      </c>
      <c r="AR52">
        <f t="shared" si="27"/>
        <v>-43.680073157011819</v>
      </c>
      <c r="AS52">
        <f t="shared" si="27"/>
        <v>0.10143210072801295</v>
      </c>
      <c r="AT52">
        <f t="shared" si="27"/>
        <v>0.16352936052064504</v>
      </c>
      <c r="AU52">
        <f t="shared" si="23"/>
        <v>-43.415111695763159</v>
      </c>
      <c r="AW52">
        <v>49</v>
      </c>
      <c r="AX52">
        <f>IF(Z52&gt;0, (R52*SUMPRODUCT(K52:$K$98, X52:$X$98)-K52*$AZ$3)/Z52, 0)</f>
        <v>1171.8827471991322</v>
      </c>
    </row>
    <row r="53" spans="5:50" x14ac:dyDescent="0.25">
      <c r="E53">
        <v>2053</v>
      </c>
      <c r="F53" s="5">
        <f>EconomicRates!C93</f>
        <v>3.5571999999999999E-2</v>
      </c>
      <c r="G53" s="5">
        <f>EconomicRates!D93</f>
        <v>7.0000000000000007E-2</v>
      </c>
      <c r="H53" s="5">
        <f t="shared" si="10"/>
        <v>0.12000000000000001</v>
      </c>
      <c r="I53" s="5">
        <f t="shared" si="11"/>
        <v>1.1200000000000001</v>
      </c>
      <c r="J53">
        <f t="shared" si="12"/>
        <v>0.89285714285714279</v>
      </c>
      <c r="K53">
        <f t="shared" si="20"/>
        <v>3.4601813937404063E-3</v>
      </c>
      <c r="L53" s="2">
        <v>50</v>
      </c>
      <c r="M53" s="6">
        <v>1.2285000000000001E-2</v>
      </c>
      <c r="Q53" s="4">
        <f t="shared" si="21"/>
        <v>12.5</v>
      </c>
      <c r="R53">
        <f t="shared" si="0"/>
        <v>2000000</v>
      </c>
      <c r="S53">
        <f t="shared" si="1"/>
        <v>1144.1332381100019</v>
      </c>
      <c r="U53">
        <f t="shared" si="13"/>
        <v>1.2285000000000001E-2</v>
      </c>
      <c r="V53">
        <f t="shared" si="14"/>
        <v>0.01</v>
      </c>
      <c r="W53">
        <f t="shared" si="15"/>
        <v>0.49206048955647841</v>
      </c>
      <c r="X53">
        <f t="shared" si="16"/>
        <v>6.044963114201338E-3</v>
      </c>
      <c r="Y53">
        <f t="shared" si="17"/>
        <v>4.9206048955647841E-3</v>
      </c>
      <c r="Z53">
        <f t="shared" si="18"/>
        <v>0.4810949215467123</v>
      </c>
      <c r="AB53">
        <f t="shared" si="19"/>
        <v>576.63719828959574</v>
      </c>
      <c r="AC53">
        <f t="shared" si="2"/>
        <v>550.43669042751731</v>
      </c>
      <c r="AE53">
        <f t="shared" si="3"/>
        <v>0</v>
      </c>
      <c r="AF53">
        <f t="shared" si="24"/>
        <v>0</v>
      </c>
      <c r="AG53">
        <f t="shared" si="24"/>
        <v>-6.0136865193339037</v>
      </c>
      <c r="AH53">
        <f t="shared" si="5"/>
        <v>-12089.926228402675</v>
      </c>
      <c r="AI53">
        <f t="shared" si="25"/>
        <v>-12095.93991492201</v>
      </c>
      <c r="AJ53">
        <f t="shared" si="7"/>
        <v>26.200507862078439</v>
      </c>
      <c r="AK53">
        <f t="shared" si="22"/>
        <v>40.364603880271709</v>
      </c>
      <c r="AL53">
        <f t="shared" si="26"/>
        <v>-12029.37480317966</v>
      </c>
      <c r="AN53">
        <f t="shared" si="27"/>
        <v>0</v>
      </c>
      <c r="AO53">
        <f t="shared" si="27"/>
        <v>0</v>
      </c>
      <c r="AP53">
        <f t="shared" si="27"/>
        <v>-2.0808446201986679E-2</v>
      </c>
      <c r="AQ53">
        <f t="shared" si="27"/>
        <v>-41.833337787213061</v>
      </c>
      <c r="AR53">
        <f t="shared" si="27"/>
        <v>-41.854146233415051</v>
      </c>
      <c r="AS53">
        <f t="shared" si="27"/>
        <v>9.0658509810913043E-2</v>
      </c>
      <c r="AT53">
        <f t="shared" si="27"/>
        <v>0.13966885131221798</v>
      </c>
      <c r="AU53">
        <f t="shared" si="23"/>
        <v>-41.62381887229192</v>
      </c>
      <c r="AW53">
        <v>50</v>
      </c>
      <c r="AX53">
        <f>IF(Z53&gt;0, (R53*SUMPRODUCT(K53:$K$98, X53:$X$98)-K53*$AZ$3)/Z53, 0)</f>
        <v>1144.1332381100019</v>
      </c>
    </row>
    <row r="54" spans="5:50" x14ac:dyDescent="0.25">
      <c r="E54">
        <v>2054</v>
      </c>
      <c r="F54" s="5">
        <f>EconomicRates!C94</f>
        <v>3.5571999999999999E-2</v>
      </c>
      <c r="G54" s="5">
        <f>EconomicRates!D94</f>
        <v>7.0000000000000007E-2</v>
      </c>
      <c r="H54" s="5">
        <f t="shared" si="10"/>
        <v>0.12000000000000001</v>
      </c>
      <c r="I54" s="5">
        <f t="shared" si="11"/>
        <v>1.1200000000000001</v>
      </c>
      <c r="J54">
        <f t="shared" si="12"/>
        <v>0.89285714285714279</v>
      </c>
      <c r="K54">
        <f t="shared" si="20"/>
        <v>3.0894476729825052E-3</v>
      </c>
      <c r="L54" s="2">
        <v>51</v>
      </c>
      <c r="M54" s="6">
        <v>1.3528E-2</v>
      </c>
      <c r="Q54" s="4">
        <f t="shared" si="21"/>
        <v>12.5</v>
      </c>
      <c r="R54">
        <f t="shared" si="0"/>
        <v>2000000</v>
      </c>
      <c r="S54">
        <f t="shared" si="1"/>
        <v>1115.8278345601664</v>
      </c>
      <c r="U54">
        <f t="shared" si="13"/>
        <v>1.3528E-2</v>
      </c>
      <c r="V54">
        <f t="shared" si="14"/>
        <v>0.01</v>
      </c>
      <c r="W54">
        <f t="shared" si="15"/>
        <v>0.4810949215467123</v>
      </c>
      <c r="X54">
        <f t="shared" si="16"/>
        <v>6.5082520986839238E-3</v>
      </c>
      <c r="Y54">
        <f t="shared" si="17"/>
        <v>4.8109492154671234E-3</v>
      </c>
      <c r="Z54">
        <f t="shared" si="18"/>
        <v>0.46977572023256126</v>
      </c>
      <c r="AB54">
        <f t="shared" si="19"/>
        <v>550.43669042751731</v>
      </c>
      <c r="AC54">
        <f t="shared" si="2"/>
        <v>524.18882463604132</v>
      </c>
      <c r="AE54">
        <f t="shared" si="3"/>
        <v>0</v>
      </c>
      <c r="AF54">
        <f t="shared" si="24"/>
        <v>0</v>
      </c>
      <c r="AG54">
        <f t="shared" si="24"/>
        <v>-5.8721965029070153</v>
      </c>
      <c r="AH54">
        <f t="shared" si="5"/>
        <v>-13016.504197367847</v>
      </c>
      <c r="AI54">
        <f t="shared" si="25"/>
        <v>-13022.376393870754</v>
      </c>
      <c r="AJ54">
        <f t="shared" si="7"/>
        <v>26.247865791475988</v>
      </c>
      <c r="AK54">
        <f t="shared" si="22"/>
        <v>38.530568329926218</v>
      </c>
      <c r="AL54">
        <f t="shared" si="26"/>
        <v>-12957.597959749352</v>
      </c>
      <c r="AN54">
        <f t="shared" si="27"/>
        <v>0</v>
      </c>
      <c r="AO54">
        <f t="shared" si="27"/>
        <v>0</v>
      </c>
      <c r="AP54">
        <f t="shared" si="27"/>
        <v>-1.8141843821202083E-2</v>
      </c>
      <c r="AQ54">
        <f t="shared" si="27"/>
        <v>-40.213808602925106</v>
      </c>
      <c r="AR54">
        <f t="shared" si="27"/>
        <v>-40.23195044674631</v>
      </c>
      <c r="AS54">
        <f t="shared" si="27"/>
        <v>8.1091407890232586E-2</v>
      </c>
      <c r="AT54">
        <f t="shared" si="27"/>
        <v>0.11903817466558396</v>
      </c>
      <c r="AU54">
        <f t="shared" si="23"/>
        <v>-40.031820864190493</v>
      </c>
      <c r="AW54">
        <v>51</v>
      </c>
      <c r="AX54">
        <f>IF(Z54&gt;0, (R54*SUMPRODUCT(K54:$K$98, X54:$X$98)-K54*$AZ$3)/Z54, 0)</f>
        <v>1115.8278345601664</v>
      </c>
    </row>
    <row r="55" spans="5:50" x14ac:dyDescent="0.25">
      <c r="E55">
        <v>2055</v>
      </c>
      <c r="F55" s="5">
        <f>EconomicRates!C95</f>
        <v>3.5571999999999999E-2</v>
      </c>
      <c r="G55" s="5">
        <f>EconomicRates!D95</f>
        <v>7.0000000000000007E-2</v>
      </c>
      <c r="H55" s="5">
        <f t="shared" si="10"/>
        <v>0.12000000000000001</v>
      </c>
      <c r="I55" s="5">
        <f t="shared" si="11"/>
        <v>1.1200000000000001</v>
      </c>
      <c r="J55">
        <f t="shared" si="12"/>
        <v>0.89285714285714279</v>
      </c>
      <c r="K55">
        <f t="shared" si="20"/>
        <v>2.758435422305808E-3</v>
      </c>
      <c r="L55" s="2">
        <v>52</v>
      </c>
      <c r="M55" s="6">
        <v>1.4963000000000001E-2</v>
      </c>
      <c r="Q55" s="4">
        <f t="shared" si="21"/>
        <v>12.5</v>
      </c>
      <c r="R55">
        <f t="shared" si="0"/>
        <v>2000000</v>
      </c>
      <c r="S55">
        <f t="shared" si="1"/>
        <v>1086.9818129039693</v>
      </c>
      <c r="U55">
        <f t="shared" si="13"/>
        <v>1.4963000000000001E-2</v>
      </c>
      <c r="V55">
        <f t="shared" si="14"/>
        <v>0.01</v>
      </c>
      <c r="W55">
        <f t="shared" si="15"/>
        <v>0.46977572023256126</v>
      </c>
      <c r="X55">
        <f t="shared" si="16"/>
        <v>7.0292541018398148E-3</v>
      </c>
      <c r="Y55">
        <f t="shared" si="17"/>
        <v>4.6977572023256123E-3</v>
      </c>
      <c r="Z55">
        <f t="shared" si="18"/>
        <v>0.45804870892839583</v>
      </c>
      <c r="AB55">
        <f t="shared" si="19"/>
        <v>524.18882463604132</v>
      </c>
      <c r="AC55">
        <f t="shared" si="2"/>
        <v>497.89061602931025</v>
      </c>
      <c r="AE55">
        <f t="shared" si="3"/>
        <v>0</v>
      </c>
      <c r="AF55">
        <f t="shared" si="24"/>
        <v>0</v>
      </c>
      <c r="AG55">
        <f t="shared" si="24"/>
        <v>-5.7256088616049476</v>
      </c>
      <c r="AH55">
        <f t="shared" si="5"/>
        <v>-14058.50820367963</v>
      </c>
      <c r="AI55">
        <f t="shared" si="25"/>
        <v>-14064.233812541235</v>
      </c>
      <c r="AJ55">
        <f t="shared" si="7"/>
        <v>26.298208606731066</v>
      </c>
      <c r="AK55">
        <f t="shared" si="22"/>
        <v>36.693217724522896</v>
      </c>
      <c r="AL55">
        <f t="shared" si="26"/>
        <v>-14001.24238620998</v>
      </c>
      <c r="AN55">
        <f t="shared" si="27"/>
        <v>0</v>
      </c>
      <c r="AO55">
        <f t="shared" si="27"/>
        <v>0</v>
      </c>
      <c r="AP55">
        <f t="shared" si="27"/>
        <v>-1.5793722298119119E-2</v>
      </c>
      <c r="AQ55">
        <f t="shared" si="27"/>
        <v>-38.779487013806687</v>
      </c>
      <c r="AR55">
        <f t="shared" si="27"/>
        <v>-38.795280736104807</v>
      </c>
      <c r="AS55">
        <f t="shared" si="27"/>
        <v>7.2541910163994444E-2</v>
      </c>
      <c r="AT55">
        <f t="shared" si="27"/>
        <v>0.10121587152970327</v>
      </c>
      <c r="AU55">
        <f t="shared" si="23"/>
        <v>-38.621522954411105</v>
      </c>
      <c r="AW55">
        <v>52</v>
      </c>
      <c r="AX55">
        <f>IF(Z55&gt;0, (R55*SUMPRODUCT(K55:$K$98, X55:$X$98)-K55*$AZ$3)/Z55, 0)</f>
        <v>1086.9818129039693</v>
      </c>
    </row>
    <row r="56" spans="5:50" x14ac:dyDescent="0.25">
      <c r="E56">
        <v>2056</v>
      </c>
      <c r="F56" s="5">
        <f>EconomicRates!C96</f>
        <v>3.5571999999999999E-2</v>
      </c>
      <c r="G56" s="5">
        <f>EconomicRates!D96</f>
        <v>7.0000000000000007E-2</v>
      </c>
      <c r="H56" s="5">
        <f t="shared" si="10"/>
        <v>0.12000000000000001</v>
      </c>
      <c r="I56" s="5">
        <f t="shared" si="11"/>
        <v>1.1200000000000001</v>
      </c>
      <c r="J56">
        <f t="shared" si="12"/>
        <v>0.89285714285714279</v>
      </c>
      <c r="K56">
        <f t="shared" si="20"/>
        <v>2.4628887699159E-3</v>
      </c>
      <c r="L56" s="2">
        <v>53</v>
      </c>
      <c r="M56" s="6">
        <v>1.6567999999999999E-2</v>
      </c>
      <c r="Q56" s="4">
        <f t="shared" si="21"/>
        <v>12.5</v>
      </c>
      <c r="R56">
        <f t="shared" si="0"/>
        <v>2000000</v>
      </c>
      <c r="S56">
        <f t="shared" si="1"/>
        <v>1057.5413631405791</v>
      </c>
      <c r="U56">
        <f t="shared" si="13"/>
        <v>1.6567999999999999E-2</v>
      </c>
      <c r="V56">
        <f t="shared" si="14"/>
        <v>0.01</v>
      </c>
      <c r="W56">
        <f t="shared" si="15"/>
        <v>0.45804870892839583</v>
      </c>
      <c r="X56">
        <f t="shared" si="16"/>
        <v>7.5889510095256615E-3</v>
      </c>
      <c r="Y56">
        <f t="shared" si="17"/>
        <v>4.5804870892839581E-3</v>
      </c>
      <c r="Z56">
        <f t="shared" si="18"/>
        <v>0.44587927082958623</v>
      </c>
      <c r="AB56">
        <f t="shared" si="19"/>
        <v>497.89061602931025</v>
      </c>
      <c r="AC56">
        <f t="shared" si="2"/>
        <v>471.53577186924804</v>
      </c>
      <c r="AE56">
        <f t="shared" si="3"/>
        <v>0</v>
      </c>
      <c r="AF56">
        <f t="shared" si="24"/>
        <v>0</v>
      </c>
      <c r="AG56">
        <f t="shared" si="24"/>
        <v>-5.5734908853698277</v>
      </c>
      <c r="AH56">
        <f t="shared" si="5"/>
        <v>-15177.902019051324</v>
      </c>
      <c r="AI56">
        <f t="shared" si="25"/>
        <v>-15183.475509936694</v>
      </c>
      <c r="AJ56">
        <f t="shared" si="7"/>
        <v>26.354844160062214</v>
      </c>
      <c r="AK56">
        <f t="shared" si="22"/>
        <v>34.852343122051721</v>
      </c>
      <c r="AL56">
        <f t="shared" si="26"/>
        <v>-15122.268322654581</v>
      </c>
      <c r="AN56">
        <f t="shared" si="27"/>
        <v>0</v>
      </c>
      <c r="AO56">
        <f t="shared" si="27"/>
        <v>0</v>
      </c>
      <c r="AP56">
        <f t="shared" si="27"/>
        <v>-1.3726888110805975E-2</v>
      </c>
      <c r="AQ56">
        <f t="shared" si="27"/>
        <v>-37.381484433605372</v>
      </c>
      <c r="AR56">
        <f t="shared" si="27"/>
        <v>-37.395211321716175</v>
      </c>
      <c r="AS56">
        <f t="shared" si="27"/>
        <v>6.4909049714700864E-2</v>
      </c>
      <c r="AT56">
        <f t="shared" si="27"/>
        <v>8.5837444480556843E-2</v>
      </c>
      <c r="AU56">
        <f t="shared" si="23"/>
        <v>-37.244464827520922</v>
      </c>
      <c r="AW56">
        <v>53</v>
      </c>
      <c r="AX56">
        <f>IF(Z56&gt;0, (R56*SUMPRODUCT(K56:$K$98, X56:$X$98)-K56*$AZ$3)/Z56, 0)</f>
        <v>1057.5413631405791</v>
      </c>
    </row>
    <row r="57" spans="5:50" x14ac:dyDescent="0.25">
      <c r="E57">
        <v>2057</v>
      </c>
      <c r="F57" s="5">
        <f>EconomicRates!C97</f>
        <v>3.5571999999999999E-2</v>
      </c>
      <c r="G57" s="5">
        <f>EconomicRates!D97</f>
        <v>7.0000000000000007E-2</v>
      </c>
      <c r="H57" s="5">
        <f t="shared" si="10"/>
        <v>0.12000000000000001</v>
      </c>
      <c r="I57" s="5">
        <f t="shared" si="11"/>
        <v>1.1200000000000001</v>
      </c>
      <c r="J57">
        <f t="shared" si="12"/>
        <v>0.89285714285714279</v>
      </c>
      <c r="K57">
        <f t="shared" si="20"/>
        <v>2.1990078302820534E-3</v>
      </c>
      <c r="L57" s="2">
        <v>54</v>
      </c>
      <c r="M57" s="6">
        <v>1.8353999999999999E-2</v>
      </c>
      <c r="Q57" s="4">
        <f t="shared" si="21"/>
        <v>12.5</v>
      </c>
      <c r="R57">
        <f t="shared" si="0"/>
        <v>2000000</v>
      </c>
      <c r="S57">
        <f t="shared" si="1"/>
        <v>1027.7236566555907</v>
      </c>
      <c r="U57">
        <f t="shared" si="13"/>
        <v>1.8353999999999999E-2</v>
      </c>
      <c r="V57">
        <f t="shared" si="14"/>
        <v>0.01</v>
      </c>
      <c r="W57">
        <f t="shared" si="15"/>
        <v>0.44587927082958623</v>
      </c>
      <c r="X57">
        <f t="shared" si="16"/>
        <v>8.1836681368062259E-3</v>
      </c>
      <c r="Y57">
        <f t="shared" si="17"/>
        <v>4.4587927082958626E-3</v>
      </c>
      <c r="Z57">
        <f t="shared" si="18"/>
        <v>0.43323680998448416</v>
      </c>
      <c r="AB57">
        <f t="shared" si="19"/>
        <v>471.53577186924804</v>
      </c>
      <c r="AC57">
        <f t="shared" si="2"/>
        <v>445.24771855505742</v>
      </c>
      <c r="AE57">
        <f t="shared" si="3"/>
        <v>0</v>
      </c>
      <c r="AF57">
        <f t="shared" si="24"/>
        <v>0</v>
      </c>
      <c r="AG57">
        <f t="shared" si="24"/>
        <v>-5.4154601248060521</v>
      </c>
      <c r="AH57">
        <f t="shared" si="5"/>
        <v>-16367.336273612453</v>
      </c>
      <c r="AI57">
        <f t="shared" si="25"/>
        <v>-16372.751733737259</v>
      </c>
      <c r="AJ57">
        <f t="shared" si="7"/>
        <v>26.28805331419062</v>
      </c>
      <c r="AK57">
        <f t="shared" si="22"/>
        <v>33.007504030847365</v>
      </c>
      <c r="AL57">
        <f t="shared" si="26"/>
        <v>-16313.456176392221</v>
      </c>
      <c r="AN57">
        <f t="shared" si="27"/>
        <v>0</v>
      </c>
      <c r="AO57">
        <f t="shared" si="27"/>
        <v>0</v>
      </c>
      <c r="AP57">
        <f t="shared" si="27"/>
        <v>-1.1908639219028735E-2</v>
      </c>
      <c r="AQ57">
        <f t="shared" si="27"/>
        <v>-35.991900626533265</v>
      </c>
      <c r="AR57">
        <f t="shared" si="27"/>
        <v>-36.003809265752295</v>
      </c>
      <c r="AS57">
        <f t="shared" si="27"/>
        <v>5.7807635080777256E-2</v>
      </c>
      <c r="AT57">
        <f t="shared" si="27"/>
        <v>7.2583759821899796E-2</v>
      </c>
      <c r="AU57">
        <f t="shared" si="23"/>
        <v>-35.873417870849622</v>
      </c>
      <c r="AW57">
        <v>54</v>
      </c>
      <c r="AX57">
        <f>IF(Z57&gt;0, (R57*SUMPRODUCT(K57:$K$98, X57:$X$98)-K57*$AZ$3)/Z57, 0)</f>
        <v>1027.7236566555907</v>
      </c>
    </row>
    <row r="58" spans="5:50" x14ac:dyDescent="0.25">
      <c r="E58">
        <v>2058</v>
      </c>
      <c r="F58" s="5">
        <f>EconomicRates!C98</f>
        <v>3.5571999999999999E-2</v>
      </c>
      <c r="G58" s="5">
        <f>EconomicRates!D98</f>
        <v>7.0000000000000007E-2</v>
      </c>
      <c r="H58" s="5">
        <f t="shared" si="10"/>
        <v>0.12000000000000001</v>
      </c>
      <c r="I58" s="5">
        <f t="shared" si="11"/>
        <v>1.1200000000000001</v>
      </c>
      <c r="J58">
        <f t="shared" si="12"/>
        <v>0.89285714285714279</v>
      </c>
      <c r="K58">
        <f t="shared" si="20"/>
        <v>1.9633998484661188E-3</v>
      </c>
      <c r="L58" s="2">
        <v>55</v>
      </c>
      <c r="M58" s="6">
        <v>2.0303000000000002E-2</v>
      </c>
      <c r="Q58" s="4">
        <f t="shared" si="21"/>
        <v>12.5</v>
      </c>
      <c r="R58">
        <f t="shared" si="0"/>
        <v>2000000</v>
      </c>
      <c r="S58">
        <f t="shared" si="1"/>
        <v>997.74399247805729</v>
      </c>
      <c r="U58">
        <f t="shared" si="13"/>
        <v>2.0303000000000002E-2</v>
      </c>
      <c r="V58">
        <f t="shared" si="14"/>
        <v>0.01</v>
      </c>
      <c r="W58">
        <f t="shared" si="15"/>
        <v>0.43323680998448416</v>
      </c>
      <c r="X58">
        <f t="shared" si="16"/>
        <v>8.7960069531149831E-3</v>
      </c>
      <c r="Y58">
        <f t="shared" si="17"/>
        <v>4.3323680998448421E-3</v>
      </c>
      <c r="Z58">
        <f t="shared" si="18"/>
        <v>0.42010843493152433</v>
      </c>
      <c r="AB58">
        <f t="shared" si="19"/>
        <v>445.24771855505742</v>
      </c>
      <c r="AC58">
        <f t="shared" si="2"/>
        <v>419.16066714228725</v>
      </c>
      <c r="AE58">
        <f t="shared" si="3"/>
        <v>0</v>
      </c>
      <c r="AF58">
        <f t="shared" si="24"/>
        <v>0</v>
      </c>
      <c r="AG58">
        <f t="shared" si="24"/>
        <v>-5.2513554366440545</v>
      </c>
      <c r="AH58">
        <f t="shared" si="5"/>
        <v>-17592.013906229968</v>
      </c>
      <c r="AI58">
        <f t="shared" si="25"/>
        <v>-17597.265261666613</v>
      </c>
      <c r="AJ58">
        <f t="shared" si="7"/>
        <v>26.087051412770165</v>
      </c>
      <c r="AK58">
        <f t="shared" si="22"/>
        <v>31.167340298854022</v>
      </c>
      <c r="AL58">
        <f t="shared" si="26"/>
        <v>-17540.010869954989</v>
      </c>
      <c r="AN58">
        <f t="shared" si="27"/>
        <v>0</v>
      </c>
      <c r="AO58">
        <f t="shared" si="27"/>
        <v>0</v>
      </c>
      <c r="AP58">
        <f t="shared" si="27"/>
        <v>-1.0310510468548665E-2</v>
      </c>
      <c r="AQ58">
        <f t="shared" si="27"/>
        <v>-34.540157437705773</v>
      </c>
      <c r="AR58">
        <f t="shared" si="27"/>
        <v>-34.550467948174322</v>
      </c>
      <c r="AS58">
        <f t="shared" si="27"/>
        <v>5.1219312790760793E-2</v>
      </c>
      <c r="AT58">
        <f t="shared" si="27"/>
        <v>6.1193951219861945E-2</v>
      </c>
      <c r="AU58">
        <f t="shared" si="23"/>
        <v>-34.438054684163703</v>
      </c>
      <c r="AW58">
        <v>55</v>
      </c>
      <c r="AX58">
        <f>IF(Z58&gt;0, (R58*SUMPRODUCT(K58:$K$98, X58:$X$98)-K58*$AZ$3)/Z58, 0)</f>
        <v>997.74399247805729</v>
      </c>
    </row>
    <row r="59" spans="5:50" x14ac:dyDescent="0.25">
      <c r="E59">
        <v>2059</v>
      </c>
      <c r="F59" s="5">
        <f>EconomicRates!C99</f>
        <v>3.5571999999999999E-2</v>
      </c>
      <c r="G59" s="5">
        <f>EconomicRates!D99</f>
        <v>7.0000000000000007E-2</v>
      </c>
      <c r="H59" s="5">
        <f t="shared" si="10"/>
        <v>0.12000000000000001</v>
      </c>
      <c r="I59" s="5">
        <f t="shared" si="11"/>
        <v>1.1200000000000001</v>
      </c>
      <c r="J59">
        <f t="shared" si="12"/>
        <v>0.89285714285714279</v>
      </c>
      <c r="K59">
        <f t="shared" si="20"/>
        <v>1.7530355789876059E-3</v>
      </c>
      <c r="L59" s="2">
        <v>56</v>
      </c>
      <c r="M59" s="6">
        <v>2.2446000000000001E-2</v>
      </c>
      <c r="Q59" s="4">
        <f t="shared" si="21"/>
        <v>12.5</v>
      </c>
      <c r="R59">
        <f t="shared" si="0"/>
        <v>2000000</v>
      </c>
      <c r="S59">
        <f t="shared" si="1"/>
        <v>967.98477533591335</v>
      </c>
      <c r="U59">
        <f t="shared" si="13"/>
        <v>2.2446000000000001E-2</v>
      </c>
      <c r="V59">
        <f t="shared" si="14"/>
        <v>0.01</v>
      </c>
      <c r="W59">
        <f t="shared" si="15"/>
        <v>0.42010843493152433</v>
      </c>
      <c r="X59">
        <f t="shared" si="16"/>
        <v>9.4297539304729963E-3</v>
      </c>
      <c r="Y59">
        <f t="shared" si="17"/>
        <v>4.2010843493152433E-3</v>
      </c>
      <c r="Z59">
        <f t="shared" si="18"/>
        <v>0.40647759665173605</v>
      </c>
      <c r="AB59">
        <f t="shared" si="19"/>
        <v>419.16066714228725</v>
      </c>
      <c r="AC59">
        <f t="shared" si="2"/>
        <v>393.46412507401271</v>
      </c>
      <c r="AE59">
        <f t="shared" si="3"/>
        <v>0</v>
      </c>
      <c r="AF59">
        <f t="shared" si="24"/>
        <v>0</v>
      </c>
      <c r="AG59">
        <f t="shared" si="24"/>
        <v>-5.0809699581467003</v>
      </c>
      <c r="AH59">
        <f t="shared" si="5"/>
        <v>-18859.507860945992</v>
      </c>
      <c r="AI59">
        <f t="shared" si="25"/>
        <v>-18864.58883090414</v>
      </c>
      <c r="AJ59">
        <f t="shared" si="7"/>
        <v>25.696542068274539</v>
      </c>
      <c r="AK59">
        <f t="shared" si="22"/>
        <v>29.341246699960109</v>
      </c>
      <c r="AL59">
        <f t="shared" si="26"/>
        <v>-18809.551042135903</v>
      </c>
      <c r="AN59">
        <f t="shared" si="27"/>
        <v>0</v>
      </c>
      <c r="AO59">
        <f t="shared" si="27"/>
        <v>0</v>
      </c>
      <c r="AP59">
        <f t="shared" si="27"/>
        <v>-8.9071211123983324E-3</v>
      </c>
      <c r="AQ59">
        <f t="shared" si="27"/>
        <v>-33.061388282434763</v>
      </c>
      <c r="AR59">
        <f t="shared" si="27"/>
        <v>-33.070295403547163</v>
      </c>
      <c r="AS59">
        <f t="shared" si="27"/>
        <v>4.504695250263703E-2</v>
      </c>
      <c r="AT59">
        <f t="shared" si="27"/>
        <v>5.1436249396882752E-2</v>
      </c>
      <c r="AU59">
        <f t="shared" si="23"/>
        <v>-32.97381220164764</v>
      </c>
      <c r="AW59">
        <v>56</v>
      </c>
      <c r="AX59">
        <f>IF(Z59&gt;0, (R59*SUMPRODUCT(K59:$K$98, X59:$X$98)-K59*$AZ$3)/Z59, 0)</f>
        <v>967.98477533591335</v>
      </c>
    </row>
    <row r="60" spans="5:50" x14ac:dyDescent="0.25">
      <c r="E60">
        <v>2060</v>
      </c>
      <c r="F60" s="5">
        <f>EconomicRates!C100</f>
        <v>3.5571999999999999E-2</v>
      </c>
      <c r="G60" s="5">
        <f>EconomicRates!D100</f>
        <v>7.0000000000000007E-2</v>
      </c>
      <c r="H60" s="5">
        <f t="shared" si="10"/>
        <v>0.12000000000000001</v>
      </c>
      <c r="I60" s="5">
        <f t="shared" si="11"/>
        <v>1.1200000000000001</v>
      </c>
      <c r="J60">
        <f t="shared" si="12"/>
        <v>0.89285714285714279</v>
      </c>
      <c r="K60">
        <f t="shared" si="20"/>
        <v>1.5652103383817909E-3</v>
      </c>
      <c r="L60" s="2">
        <v>57</v>
      </c>
      <c r="M60" s="6">
        <v>2.4856E-2</v>
      </c>
      <c r="Q60" s="4">
        <f t="shared" si="21"/>
        <v>12.5</v>
      </c>
      <c r="R60">
        <f t="shared" si="0"/>
        <v>2000000</v>
      </c>
      <c r="S60">
        <f t="shared" si="1"/>
        <v>938.7967997424438</v>
      </c>
      <c r="U60">
        <f t="shared" si="13"/>
        <v>2.4856E-2</v>
      </c>
      <c r="V60">
        <f t="shared" si="14"/>
        <v>0.01</v>
      </c>
      <c r="W60">
        <f t="shared" si="15"/>
        <v>0.40647759665173605</v>
      </c>
      <c r="X60">
        <f t="shared" si="16"/>
        <v>1.0103407142375551E-2</v>
      </c>
      <c r="Y60">
        <f t="shared" si="17"/>
        <v>4.0647759665173606E-3</v>
      </c>
      <c r="Z60">
        <f t="shared" si="18"/>
        <v>0.3923094135428431</v>
      </c>
      <c r="AB60">
        <f t="shared" si="19"/>
        <v>393.46412507401271</v>
      </c>
      <c r="AC60">
        <f t="shared" si="2"/>
        <v>368.29882194285602</v>
      </c>
      <c r="AE60">
        <f t="shared" si="3"/>
        <v>0</v>
      </c>
      <c r="AF60">
        <f t="shared" si="24"/>
        <v>0</v>
      </c>
      <c r="AG60">
        <f t="shared" si="24"/>
        <v>-4.903867669285539</v>
      </c>
      <c r="AH60">
        <f t="shared" si="5"/>
        <v>-20206.814284751101</v>
      </c>
      <c r="AI60">
        <f t="shared" si="25"/>
        <v>-20211.718152420388</v>
      </c>
      <c r="AJ60">
        <f t="shared" si="7"/>
        <v>25.165303131156691</v>
      </c>
      <c r="AK60">
        <f t="shared" si="22"/>
        <v>27.542488755180891</v>
      </c>
      <c r="AL60">
        <f t="shared" si="26"/>
        <v>-20159.010360534048</v>
      </c>
      <c r="AN60">
        <f t="shared" si="27"/>
        <v>0</v>
      </c>
      <c r="AO60">
        <f t="shared" si="27"/>
        <v>0</v>
      </c>
      <c r="AP60">
        <f t="shared" si="27"/>
        <v>-7.6755843740219428E-3</v>
      </c>
      <c r="AQ60">
        <f t="shared" si="27"/>
        <v>-31.627914624253279</v>
      </c>
      <c r="AR60">
        <f t="shared" si="27"/>
        <v>-31.635590208627303</v>
      </c>
      <c r="AS60">
        <f t="shared" si="27"/>
        <v>3.9388992629398108E-2</v>
      </c>
      <c r="AT60">
        <f t="shared" si="27"/>
        <v>4.3109788144373357E-2</v>
      </c>
      <c r="AU60">
        <f t="shared" si="23"/>
        <v>-31.553091427853527</v>
      </c>
      <c r="AW60">
        <v>57</v>
      </c>
      <c r="AX60">
        <f>IF(Z60&gt;0, (R60*SUMPRODUCT(K60:$K$98, X60:$X$98)-K60*$AZ$3)/Z60, 0)</f>
        <v>938.7967997424438</v>
      </c>
    </row>
    <row r="61" spans="5:50" x14ac:dyDescent="0.25">
      <c r="E61">
        <v>2061</v>
      </c>
      <c r="F61" s="5">
        <f>EconomicRates!C101</f>
        <v>3.5571999999999999E-2</v>
      </c>
      <c r="G61" s="5">
        <f>EconomicRates!D101</f>
        <v>7.0000000000000007E-2</v>
      </c>
      <c r="H61" s="5">
        <f t="shared" si="10"/>
        <v>0.12000000000000001</v>
      </c>
      <c r="I61" s="5">
        <f t="shared" si="11"/>
        <v>1.1200000000000001</v>
      </c>
      <c r="J61">
        <f t="shared" si="12"/>
        <v>0.89285714285714279</v>
      </c>
      <c r="K61">
        <f t="shared" si="20"/>
        <v>1.3975092306980274E-3</v>
      </c>
      <c r="L61" s="2">
        <v>58</v>
      </c>
      <c r="M61" s="6">
        <v>2.7564999999999999E-2</v>
      </c>
      <c r="Q61" s="4">
        <f t="shared" si="21"/>
        <v>12.5</v>
      </c>
      <c r="R61">
        <f t="shared" si="0"/>
        <v>2000000</v>
      </c>
      <c r="S61">
        <f t="shared" si="1"/>
        <v>910.34478392061385</v>
      </c>
      <c r="U61">
        <f t="shared" si="13"/>
        <v>2.7564999999999999E-2</v>
      </c>
      <c r="V61">
        <f t="shared" si="14"/>
        <v>0.01</v>
      </c>
      <c r="W61">
        <f t="shared" si="15"/>
        <v>0.3923094135428431</v>
      </c>
      <c r="X61">
        <f t="shared" si="16"/>
        <v>1.081400898430847E-2</v>
      </c>
      <c r="Y61">
        <f t="shared" si="17"/>
        <v>3.9230941354284309E-3</v>
      </c>
      <c r="Z61">
        <f t="shared" si="18"/>
        <v>0.37757231042310624</v>
      </c>
      <c r="AB61">
        <f t="shared" si="19"/>
        <v>368.29882194285602</v>
      </c>
      <c r="AC61">
        <f t="shared" si="2"/>
        <v>343.72098334652958</v>
      </c>
      <c r="AE61">
        <f t="shared" si="3"/>
        <v>0</v>
      </c>
      <c r="AF61">
        <f t="shared" si="24"/>
        <v>0</v>
      </c>
      <c r="AG61">
        <f t="shared" si="24"/>
        <v>-4.7196538802888277</v>
      </c>
      <c r="AH61">
        <f t="shared" si="5"/>
        <v>-21628.017968616939</v>
      </c>
      <c r="AI61">
        <f t="shared" si="25"/>
        <v>-21632.737622497229</v>
      </c>
      <c r="AJ61">
        <f t="shared" si="7"/>
        <v>24.577838596326444</v>
      </c>
      <c r="AK61">
        <f t="shared" si="22"/>
        <v>25.780917535999922</v>
      </c>
      <c r="AL61">
        <f t="shared" si="26"/>
        <v>-21582.378866364899</v>
      </c>
      <c r="AN61">
        <f t="shared" si="27"/>
        <v>0</v>
      </c>
      <c r="AO61">
        <f t="shared" si="27"/>
        <v>0</v>
      </c>
      <c r="AP61">
        <f t="shared" si="27"/>
        <v>-6.5957598634033996E-3</v>
      </c>
      <c r="AQ61">
        <f t="shared" si="27"/>
        <v>-30.225354752844972</v>
      </c>
      <c r="AR61">
        <f t="shared" si="27"/>
        <v>-30.231950512708377</v>
      </c>
      <c r="AS61">
        <f t="shared" si="27"/>
        <v>3.4347756308972452E-2</v>
      </c>
      <c r="AT61">
        <f t="shared" si="27"/>
        <v>3.6029070232424534E-2</v>
      </c>
      <c r="AU61">
        <f t="shared" si="23"/>
        <v>-30.161573686166975</v>
      </c>
      <c r="AW61">
        <v>58</v>
      </c>
      <c r="AX61">
        <f>IF(Z61&gt;0, (R61*SUMPRODUCT(K61:$K$98, X61:$X$98)-K61*$AZ$3)/Z61, 0)</f>
        <v>910.34478392061385</v>
      </c>
    </row>
    <row r="62" spans="5:50" x14ac:dyDescent="0.25">
      <c r="E62">
        <v>2062</v>
      </c>
      <c r="F62" s="5">
        <f>EconomicRates!C102</f>
        <v>3.5571999999999999E-2</v>
      </c>
      <c r="G62" s="5">
        <f>EconomicRates!D102</f>
        <v>7.0000000000000007E-2</v>
      </c>
      <c r="H62" s="5">
        <f t="shared" si="10"/>
        <v>0.12000000000000001</v>
      </c>
      <c r="I62" s="5">
        <f t="shared" si="11"/>
        <v>1.1200000000000001</v>
      </c>
      <c r="J62">
        <f t="shared" si="12"/>
        <v>0.89285714285714279</v>
      </c>
      <c r="K62">
        <f t="shared" si="20"/>
        <v>1.2477760988375245E-3</v>
      </c>
      <c r="L62" s="2">
        <v>59</v>
      </c>
      <c r="M62" s="6">
        <v>3.0620999999999999E-2</v>
      </c>
      <c r="Q62" s="4">
        <f t="shared" si="21"/>
        <v>12.5</v>
      </c>
      <c r="R62">
        <f t="shared" si="0"/>
        <v>2000000</v>
      </c>
      <c r="S62">
        <f t="shared" si="1"/>
        <v>882.82575498607798</v>
      </c>
      <c r="U62">
        <f t="shared" si="13"/>
        <v>3.0620999999999999E-2</v>
      </c>
      <c r="V62">
        <f t="shared" si="14"/>
        <v>0.01</v>
      </c>
      <c r="W62">
        <f t="shared" si="15"/>
        <v>0.37757231042310624</v>
      </c>
      <c r="X62">
        <f t="shared" si="16"/>
        <v>1.1561641717465937E-2</v>
      </c>
      <c r="Y62">
        <f t="shared" si="17"/>
        <v>3.7757231042310625E-3</v>
      </c>
      <c r="Z62">
        <f t="shared" si="18"/>
        <v>0.36223494560140923</v>
      </c>
      <c r="AB62">
        <f t="shared" si="19"/>
        <v>343.72098334652958</v>
      </c>
      <c r="AC62">
        <f t="shared" si="2"/>
        <v>319.79033933290498</v>
      </c>
      <c r="AE62">
        <f t="shared" si="3"/>
        <v>0</v>
      </c>
      <c r="AF62">
        <f t="shared" si="24"/>
        <v>0</v>
      </c>
      <c r="AG62">
        <f t="shared" si="24"/>
        <v>-4.5279368200176151</v>
      </c>
      <c r="AH62">
        <f t="shared" si="5"/>
        <v>-23123.283434931873</v>
      </c>
      <c r="AI62">
        <f t="shared" si="25"/>
        <v>-23127.81137175189</v>
      </c>
      <c r="AJ62">
        <f t="shared" si="7"/>
        <v>23.930644013624601</v>
      </c>
      <c r="AK62">
        <f t="shared" si="22"/>
        <v>24.060468834257073</v>
      </c>
      <c r="AL62">
        <f t="shared" si="26"/>
        <v>-23079.820258904008</v>
      </c>
      <c r="AN62">
        <f t="shared" si="27"/>
        <v>0</v>
      </c>
      <c r="AO62">
        <f t="shared" si="27"/>
        <v>0</v>
      </c>
      <c r="AP62">
        <f t="shared" si="27"/>
        <v>-5.649851341064366E-3</v>
      </c>
      <c r="AQ62">
        <f t="shared" si="27"/>
        <v>-28.852680396753644</v>
      </c>
      <c r="AR62">
        <f t="shared" si="27"/>
        <v>-28.85833024809471</v>
      </c>
      <c r="AS62">
        <f t="shared" si="27"/>
        <v>2.9860085629990062E-2</v>
      </c>
      <c r="AT62">
        <f t="shared" si="27"/>
        <v>3.0022077938211128E-2</v>
      </c>
      <c r="AU62">
        <f t="shared" si="23"/>
        <v>-28.798448084526509</v>
      </c>
      <c r="AW62">
        <v>59</v>
      </c>
      <c r="AX62">
        <f>IF(Z62&gt;0, (R62*SUMPRODUCT(K62:$K$98, X62:$X$98)-K62*$AZ$3)/Z62, 0)</f>
        <v>882.82575498607798</v>
      </c>
    </row>
    <row r="63" spans="5:50" x14ac:dyDescent="0.25">
      <c r="E63">
        <v>2063</v>
      </c>
      <c r="F63" s="5">
        <f>EconomicRates!C103</f>
        <v>3.5571999999999999E-2</v>
      </c>
      <c r="G63" s="5">
        <f>EconomicRates!D103</f>
        <v>7.0000000000000007E-2</v>
      </c>
      <c r="H63" s="5">
        <f t="shared" si="10"/>
        <v>0.12000000000000001</v>
      </c>
      <c r="I63" s="5">
        <f t="shared" si="11"/>
        <v>1.1200000000000001</v>
      </c>
      <c r="J63">
        <f t="shared" si="12"/>
        <v>0.89285714285714279</v>
      </c>
      <c r="K63">
        <f t="shared" si="20"/>
        <v>1.114085802533504E-3</v>
      </c>
      <c r="L63" s="2">
        <v>60</v>
      </c>
      <c r="M63" s="6">
        <v>3.3921E-2</v>
      </c>
      <c r="Q63" s="4">
        <f t="shared" si="21"/>
        <v>12.5</v>
      </c>
      <c r="R63">
        <f t="shared" si="0"/>
        <v>2000000</v>
      </c>
      <c r="S63">
        <f t="shared" si="1"/>
        <v>856.29897955709248</v>
      </c>
      <c r="U63">
        <f t="shared" si="13"/>
        <v>3.3921E-2</v>
      </c>
      <c r="V63">
        <f t="shared" si="14"/>
        <v>0.01</v>
      </c>
      <c r="W63">
        <f t="shared" si="15"/>
        <v>0.36223494560140923</v>
      </c>
      <c r="X63">
        <f t="shared" si="16"/>
        <v>1.2287371589745402E-2</v>
      </c>
      <c r="Y63">
        <f t="shared" si="17"/>
        <v>3.6223494560140923E-3</v>
      </c>
      <c r="Z63">
        <f t="shared" si="18"/>
        <v>0.34632522455564974</v>
      </c>
      <c r="AB63">
        <f t="shared" si="19"/>
        <v>319.79033933290498</v>
      </c>
      <c r="AC63">
        <f t="shared" si="2"/>
        <v>296.55793638188379</v>
      </c>
      <c r="AE63">
        <f t="shared" si="3"/>
        <v>0</v>
      </c>
      <c r="AF63">
        <f t="shared" si="24"/>
        <v>0</v>
      </c>
      <c r="AG63">
        <f t="shared" si="24"/>
        <v>-4.3290653069456217</v>
      </c>
      <c r="AH63">
        <f t="shared" si="5"/>
        <v>-24574.743179490804</v>
      </c>
      <c r="AI63">
        <f t="shared" si="25"/>
        <v>-24579.07224479775</v>
      </c>
      <c r="AJ63">
        <f t="shared" si="7"/>
        <v>23.232402951021186</v>
      </c>
      <c r="AK63">
        <f t="shared" si="22"/>
        <v>22.38532375330335</v>
      </c>
      <c r="AL63">
        <f t="shared" si="26"/>
        <v>-24533.454518093426</v>
      </c>
      <c r="AN63">
        <f t="shared" si="27"/>
        <v>0</v>
      </c>
      <c r="AO63">
        <f t="shared" si="27"/>
        <v>0</v>
      </c>
      <c r="AP63">
        <f t="shared" si="27"/>
        <v>-4.8229501967084623E-3</v>
      </c>
      <c r="AQ63">
        <f t="shared" si="27"/>
        <v>-27.378372477177766</v>
      </c>
      <c r="AR63">
        <f t="shared" si="27"/>
        <v>-27.383195427374474</v>
      </c>
      <c r="AS63">
        <f t="shared" si="27"/>
        <v>2.5882890286470183E-2</v>
      </c>
      <c r="AT63">
        <f t="shared" si="27"/>
        <v>2.4939171378671271E-2</v>
      </c>
      <c r="AU63">
        <f t="shared" si="23"/>
        <v>-27.332373365709334</v>
      </c>
      <c r="AW63">
        <v>60</v>
      </c>
      <c r="AX63">
        <f>IF(Z63&gt;0, (R63*SUMPRODUCT(K63:$K$98, X63:$X$98)-K63*$AZ$3)/Z63, 0)</f>
        <v>856.29897955709248</v>
      </c>
    </row>
    <row r="64" spans="5:50" x14ac:dyDescent="0.25">
      <c r="E64">
        <v>2064</v>
      </c>
      <c r="F64" s="5">
        <f>EconomicRates!C104</f>
        <v>3.5571999999999999E-2</v>
      </c>
      <c r="G64" s="5">
        <f>EconomicRates!D104</f>
        <v>7.0000000000000007E-2</v>
      </c>
      <c r="H64" s="5">
        <f t="shared" si="10"/>
        <v>0.12000000000000001</v>
      </c>
      <c r="I64" s="5">
        <f t="shared" si="11"/>
        <v>1.1200000000000001</v>
      </c>
      <c r="J64">
        <f t="shared" si="12"/>
        <v>0.89285714285714279</v>
      </c>
      <c r="K64">
        <f t="shared" si="20"/>
        <v>9.9471946654777136E-4</v>
      </c>
      <c r="L64" s="2">
        <v>61</v>
      </c>
      <c r="M64" s="6">
        <v>3.7368999999999999E-2</v>
      </c>
      <c r="Q64" s="4">
        <f t="shared" si="21"/>
        <v>12.5</v>
      </c>
      <c r="R64">
        <f t="shared" si="0"/>
        <v>2000000</v>
      </c>
      <c r="S64">
        <f t="shared" si="1"/>
        <v>831.10314095013939</v>
      </c>
      <c r="U64">
        <f t="shared" si="13"/>
        <v>3.7368999999999999E-2</v>
      </c>
      <c r="V64">
        <f t="shared" si="14"/>
        <v>0.01</v>
      </c>
      <c r="W64">
        <f t="shared" si="15"/>
        <v>0.34632522455564974</v>
      </c>
      <c r="X64">
        <f t="shared" si="16"/>
        <v>1.2941827316420075E-2</v>
      </c>
      <c r="Y64">
        <f t="shared" si="17"/>
        <v>3.4632522455564974E-3</v>
      </c>
      <c r="Z64">
        <f t="shared" si="18"/>
        <v>0.32992014499367317</v>
      </c>
      <c r="AB64">
        <f t="shared" si="19"/>
        <v>296.55793638188379</v>
      </c>
      <c r="AC64">
        <f t="shared" si="2"/>
        <v>274.19766876696718</v>
      </c>
      <c r="AE64">
        <f t="shared" si="3"/>
        <v>0</v>
      </c>
      <c r="AF64">
        <f t="shared" si="24"/>
        <v>0</v>
      </c>
      <c r="AG64">
        <f t="shared" si="24"/>
        <v>-4.1240018124209143</v>
      </c>
      <c r="AH64">
        <f t="shared" si="5"/>
        <v>-25883.654632840149</v>
      </c>
      <c r="AI64">
        <f t="shared" si="25"/>
        <v>-25887.778634652572</v>
      </c>
      <c r="AJ64">
        <f t="shared" si="7"/>
        <v>22.360267614916609</v>
      </c>
      <c r="AK64">
        <f t="shared" si="22"/>
        <v>20.759055546731869</v>
      </c>
      <c r="AL64">
        <f t="shared" si="26"/>
        <v>-25844.659311490923</v>
      </c>
      <c r="AN64">
        <f t="shared" si="27"/>
        <v>0</v>
      </c>
      <c r="AO64">
        <f t="shared" si="27"/>
        <v>0</v>
      </c>
      <c r="AP64">
        <f t="shared" si="27"/>
        <v>-4.1022248828933745E-3</v>
      </c>
      <c r="AQ64">
        <f t="shared" si="27"/>
        <v>-25.746975128685506</v>
      </c>
      <c r="AR64">
        <f t="shared" si="27"/>
        <v>-25.751077353568398</v>
      </c>
      <c r="AS64">
        <f t="shared" si="27"/>
        <v>2.2242193473775256E-2</v>
      </c>
      <c r="AT64">
        <f t="shared" si="27"/>
        <v>2.0649436659480679E-2</v>
      </c>
      <c r="AU64">
        <f t="shared" si="23"/>
        <v>-25.708185723435143</v>
      </c>
      <c r="AW64">
        <v>61</v>
      </c>
      <c r="AX64">
        <f>IF(Z64&gt;0, (R64*SUMPRODUCT(K64:$K$98, X64:$X$98)-K64*$AZ$3)/Z64, 0)</f>
        <v>831.10314095013939</v>
      </c>
    </row>
    <row r="65" spans="5:50" x14ac:dyDescent="0.25">
      <c r="E65">
        <v>2065</v>
      </c>
      <c r="F65" s="5">
        <f>EconomicRates!C105</f>
        <v>3.5571999999999999E-2</v>
      </c>
      <c r="G65" s="5">
        <f>EconomicRates!D105</f>
        <v>7.0000000000000007E-2</v>
      </c>
      <c r="H65" s="5">
        <f t="shared" si="10"/>
        <v>0.12000000000000001</v>
      </c>
      <c r="I65" s="5">
        <f t="shared" si="11"/>
        <v>1.1200000000000001</v>
      </c>
      <c r="J65">
        <f t="shared" si="12"/>
        <v>0.89285714285714279</v>
      </c>
      <c r="K65">
        <f t="shared" si="20"/>
        <v>8.8814238084622432E-4</v>
      </c>
      <c r="L65" s="2">
        <v>62</v>
      </c>
      <c r="M65" s="6">
        <v>5.0548205999999998E-2</v>
      </c>
      <c r="Q65" s="4">
        <f t="shared" si="21"/>
        <v>12.5</v>
      </c>
      <c r="R65">
        <f t="shared" si="0"/>
        <v>2000000</v>
      </c>
      <c r="S65">
        <f t="shared" si="1"/>
        <v>816.05414390328747</v>
      </c>
      <c r="U65">
        <f t="shared" si="13"/>
        <v>5.0548205999999998E-2</v>
      </c>
      <c r="V65">
        <f t="shared" si="14"/>
        <v>0.01</v>
      </c>
      <c r="W65">
        <f t="shared" si="15"/>
        <v>0.32992014499367317</v>
      </c>
      <c r="X65">
        <f t="shared" si="16"/>
        <v>1.6676871452690058E-2</v>
      </c>
      <c r="Y65">
        <f t="shared" si="17"/>
        <v>3.2992014499367318E-3</v>
      </c>
      <c r="Z65">
        <f t="shared" si="18"/>
        <v>0.30994407209104641</v>
      </c>
      <c r="AB65">
        <f t="shared" si="19"/>
        <v>274.19766876696718</v>
      </c>
      <c r="AC65">
        <f t="shared" si="2"/>
        <v>252.93114440815768</v>
      </c>
      <c r="AE65">
        <f t="shared" si="3"/>
        <v>0</v>
      </c>
      <c r="AF65">
        <f t="shared" si="24"/>
        <v>0</v>
      </c>
      <c r="AG65">
        <f t="shared" si="24"/>
        <v>-3.87430090113808</v>
      </c>
      <c r="AH65">
        <f t="shared" si="5"/>
        <v>-33353.742905380117</v>
      </c>
      <c r="AI65">
        <f t="shared" si="25"/>
        <v>-33357.617206281255</v>
      </c>
      <c r="AJ65">
        <f t="shared" si="7"/>
        <v>21.266524358809505</v>
      </c>
      <c r="AK65">
        <f t="shared" si="22"/>
        <v>19.193836813687703</v>
      </c>
      <c r="AL65">
        <f t="shared" si="26"/>
        <v>-33317.156845108751</v>
      </c>
      <c r="AN65">
        <f t="shared" si="27"/>
        <v>0</v>
      </c>
      <c r="AO65">
        <f t="shared" si="27"/>
        <v>0</v>
      </c>
      <c r="AP65">
        <f t="shared" si="27"/>
        <v>-3.4409308264514468E-3</v>
      </c>
      <c r="AQ65">
        <f t="shared" si="27"/>
        <v>-29.622872634117162</v>
      </c>
      <c r="AR65">
        <f t="shared" si="27"/>
        <v>-29.626313564943612</v>
      </c>
      <c r="AS65">
        <f t="shared" si="27"/>
        <v>1.8887701576357298E-2</v>
      </c>
      <c r="AT65">
        <f t="shared" si="27"/>
        <v>1.7046859925282504E-2</v>
      </c>
      <c r="AU65">
        <f t="shared" si="23"/>
        <v>-29.590379003441967</v>
      </c>
      <c r="AW65">
        <v>62</v>
      </c>
      <c r="AX65">
        <f>IF(Z65&gt;0, (R65*SUMPRODUCT(K65:$K$98, X65:$X$98)-K65*$AZ$3)/Z65, 0)</f>
        <v>816.05414390328747</v>
      </c>
    </row>
    <row r="66" spans="5:50" x14ac:dyDescent="0.25">
      <c r="E66">
        <v>2066</v>
      </c>
      <c r="F66" s="5">
        <f>EconomicRates!C106</f>
        <v>3.5571999999999999E-2</v>
      </c>
      <c r="G66" s="5">
        <f>EconomicRates!D106</f>
        <v>7.0000000000000007E-2</v>
      </c>
      <c r="H66" s="5">
        <f t="shared" si="10"/>
        <v>0.12000000000000001</v>
      </c>
      <c r="I66" s="5">
        <f t="shared" si="11"/>
        <v>1.1200000000000001</v>
      </c>
      <c r="J66">
        <f t="shared" si="12"/>
        <v>0.89285714285714279</v>
      </c>
      <c r="K66">
        <f t="shared" si="20"/>
        <v>7.9298426861270028E-4</v>
      </c>
      <c r="L66" s="2">
        <v>63</v>
      </c>
      <c r="M66" s="6">
        <v>6.4784177999999998E-2</v>
      </c>
      <c r="Q66" s="4">
        <f t="shared" si="21"/>
        <v>12.5</v>
      </c>
      <c r="R66">
        <f t="shared" si="0"/>
        <v>2000000</v>
      </c>
      <c r="S66">
        <f t="shared" si="1"/>
        <v>792.66489240183409</v>
      </c>
      <c r="U66">
        <f t="shared" si="13"/>
        <v>6.4784177999999998E-2</v>
      </c>
      <c r="V66">
        <f t="shared" si="14"/>
        <v>0.01</v>
      </c>
      <c r="W66">
        <f t="shared" si="15"/>
        <v>0.30994407209104641</v>
      </c>
      <c r="X66">
        <f t="shared" si="16"/>
        <v>2.0079471936391181E-2</v>
      </c>
      <c r="Y66">
        <f t="shared" si="17"/>
        <v>3.0994407209104643E-3</v>
      </c>
      <c r="Z66">
        <f t="shared" si="18"/>
        <v>0.28676515943374475</v>
      </c>
      <c r="AB66">
        <f t="shared" si="19"/>
        <v>252.93114440815768</v>
      </c>
      <c r="AC66">
        <f t="shared" si="2"/>
        <v>227.3086742471441</v>
      </c>
      <c r="AE66">
        <f t="shared" si="3"/>
        <v>0</v>
      </c>
      <c r="AF66">
        <f t="shared" si="24"/>
        <v>0</v>
      </c>
      <c r="AG66">
        <f t="shared" si="24"/>
        <v>-3.5845644929218095</v>
      </c>
      <c r="AH66">
        <f t="shared" si="5"/>
        <v>-40158.943872782365</v>
      </c>
      <c r="AI66">
        <f t="shared" si="25"/>
        <v>-40162.528437275287</v>
      </c>
      <c r="AJ66">
        <f t="shared" si="7"/>
        <v>25.622470161013581</v>
      </c>
      <c r="AK66">
        <f t="shared" si="22"/>
        <v>17.705180108571039</v>
      </c>
      <c r="AL66">
        <f t="shared" si="26"/>
        <v>-40119.200787005706</v>
      </c>
      <c r="AN66">
        <f t="shared" si="27"/>
        <v>0</v>
      </c>
      <c r="AO66">
        <f t="shared" si="27"/>
        <v>0</v>
      </c>
      <c r="AP66">
        <f t="shared" si="27"/>
        <v>-2.8425032527146558E-3</v>
      </c>
      <c r="AQ66">
        <f t="shared" si="27"/>
        <v>-31.845410735216806</v>
      </c>
      <c r="AR66">
        <f t="shared" si="27"/>
        <v>-31.848253238469518</v>
      </c>
      <c r="AS66">
        <f t="shared" si="27"/>
        <v>2.0318215760682091E-2</v>
      </c>
      <c r="AT66">
        <f t="shared" si="27"/>
        <v>1.4039929299051334E-2</v>
      </c>
      <c r="AU66">
        <f t="shared" si="23"/>
        <v>-31.813895093409791</v>
      </c>
      <c r="AW66">
        <v>63</v>
      </c>
      <c r="AX66">
        <f>IF(Z66&gt;0, (R66*SUMPRODUCT(K66:$K$98, X66:$X$98)-K66*$AZ$3)/Z66, 0)</f>
        <v>792.66489240183409</v>
      </c>
    </row>
    <row r="67" spans="5:50" x14ac:dyDescent="0.25">
      <c r="E67">
        <v>2067</v>
      </c>
      <c r="F67" s="5">
        <f>EconomicRates!C107</f>
        <v>3.5571999999999999E-2</v>
      </c>
      <c r="G67" s="5">
        <f>EconomicRates!D107</f>
        <v>7.0000000000000007E-2</v>
      </c>
      <c r="H67" s="5">
        <f t="shared" si="10"/>
        <v>0.12000000000000001</v>
      </c>
      <c r="I67" s="5">
        <f t="shared" si="11"/>
        <v>1.1200000000000001</v>
      </c>
      <c r="J67">
        <f t="shared" si="12"/>
        <v>0.89285714285714279</v>
      </c>
      <c r="K67">
        <f t="shared" si="20"/>
        <v>7.0802166840419666E-4</v>
      </c>
      <c r="L67" s="2">
        <v>64</v>
      </c>
      <c r="M67" s="6">
        <v>8.0470763000000001E-2</v>
      </c>
      <c r="Q67" s="4">
        <f t="shared" si="21"/>
        <v>12.5</v>
      </c>
      <c r="R67">
        <f t="shared" ref="R67:R98" si="28">$C$6</f>
        <v>2000000</v>
      </c>
      <c r="S67">
        <f t="shared" ref="S67:S98" si="29">AX67</f>
        <v>763.10889480530864</v>
      </c>
      <c r="U67">
        <f t="shared" si="13"/>
        <v>8.0470763000000001E-2</v>
      </c>
      <c r="V67">
        <f t="shared" si="14"/>
        <v>0.01</v>
      </c>
      <c r="W67">
        <f t="shared" si="15"/>
        <v>0.28676515943374475</v>
      </c>
      <c r="X67">
        <f t="shared" si="16"/>
        <v>2.3076211181450087E-2</v>
      </c>
      <c r="Y67">
        <f t="shared" si="17"/>
        <v>2.8676515943374475E-3</v>
      </c>
      <c r="Z67">
        <f t="shared" si="18"/>
        <v>0.26082129665795722</v>
      </c>
      <c r="AB67">
        <f t="shared" si="19"/>
        <v>227.3086742471441</v>
      </c>
      <c r="AC67">
        <f t="shared" ref="AC67:AC98" si="30">S67*Z67</f>
        <v>199.03505143434128</v>
      </c>
      <c r="AE67">
        <f t="shared" ref="AE67:AE98" si="31">$Z67*O67</f>
        <v>0</v>
      </c>
      <c r="AF67">
        <f t="shared" ref="AF67:AG98" si="32">-$Z67*P67</f>
        <v>0</v>
      </c>
      <c r="AG67">
        <f t="shared" si="32"/>
        <v>-3.2602662082244653</v>
      </c>
      <c r="AH67">
        <f t="shared" ref="AH67:AH98" si="33">-X67*R67</f>
        <v>-46152.422362900172</v>
      </c>
      <c r="AI67">
        <f t="shared" ref="AI67:AI98" si="34">SUM(AE67:AH67)</f>
        <v>-46155.682629108393</v>
      </c>
      <c r="AJ67">
        <f t="shared" ref="AJ67:AJ98" si="35">AB67-AC67</f>
        <v>28.273622812802813</v>
      </c>
      <c r="AK67">
        <f t="shared" si="22"/>
        <v>15.911607197300087</v>
      </c>
      <c r="AL67">
        <f t="shared" si="26"/>
        <v>-46111.497399098291</v>
      </c>
      <c r="AN67">
        <f t="shared" ref="AN67:AU98" si="36">AE67*$K67</f>
        <v>0</v>
      </c>
      <c r="AO67">
        <f t="shared" si="36"/>
        <v>0</v>
      </c>
      <c r="AP67">
        <f t="shared" si="36"/>
        <v>-2.30833912018891E-3</v>
      </c>
      <c r="AQ67">
        <f t="shared" si="36"/>
        <v>-32.676915082275734</v>
      </c>
      <c r="AR67">
        <f t="shared" si="36"/>
        <v>-32.679223421395925</v>
      </c>
      <c r="AS67">
        <f t="shared" si="36"/>
        <v>2.0018337595751605E-2</v>
      </c>
      <c r="AT67">
        <f t="shared" si="36"/>
        <v>1.1265762674824632E-2</v>
      </c>
      <c r="AU67">
        <f t="shared" si="23"/>
        <v>-32.647939321125349</v>
      </c>
      <c r="AW67">
        <v>64</v>
      </c>
      <c r="AX67">
        <f>IF(Z67&gt;0, (R67*SUMPRODUCT(K67:$K$98, X67:$X$98)-K67*$AZ$3)/Z67, 0)</f>
        <v>763.10889480530864</v>
      </c>
    </row>
    <row r="68" spans="5:50" x14ac:dyDescent="0.25">
      <c r="E68">
        <v>2068</v>
      </c>
      <c r="F68" s="5">
        <f>EconomicRates!C108</f>
        <v>3.5571999999999999E-2</v>
      </c>
      <c r="G68" s="5">
        <f>EconomicRates!D108</f>
        <v>7.0000000000000007E-2</v>
      </c>
      <c r="H68" s="5">
        <f t="shared" ref="H68:H98" si="37">G68+$C$9</f>
        <v>0.12000000000000001</v>
      </c>
      <c r="I68" s="5">
        <f t="shared" ref="I68:I98" si="38">1+H68</f>
        <v>1.1200000000000001</v>
      </c>
      <c r="J68">
        <f t="shared" ref="J68:J98" si="39">1/I68</f>
        <v>0.89285714285714279</v>
      </c>
      <c r="K68">
        <f t="shared" si="20"/>
        <v>6.3216220393231843E-4</v>
      </c>
      <c r="L68" s="2">
        <v>65</v>
      </c>
      <c r="M68" s="6">
        <v>9.7818447000000003E-2</v>
      </c>
      <c r="Q68" s="4">
        <f t="shared" si="21"/>
        <v>12.5</v>
      </c>
      <c r="R68">
        <f t="shared" si="28"/>
        <v>2000000</v>
      </c>
      <c r="S68">
        <f t="shared" si="29"/>
        <v>728.60880747936062</v>
      </c>
      <c r="U68">
        <f t="shared" ref="U68:U98" si="40">M68</f>
        <v>9.7818447000000003E-2</v>
      </c>
      <c r="V68">
        <f t="shared" ref="V68:V98" si="41">$C$10</f>
        <v>0.01</v>
      </c>
      <c r="W68">
        <f t="shared" ref="W68:W98" si="42">Z67</f>
        <v>0.26082129665795722</v>
      </c>
      <c r="X68">
        <f t="shared" ref="X68:X98" si="43">U68*W68</f>
        <v>2.5513134183607667E-2</v>
      </c>
      <c r="Y68">
        <f t="shared" ref="Y68:Y98" si="44">V68*W68</f>
        <v>2.6082129665795724E-3</v>
      </c>
      <c r="Z68">
        <f t="shared" ref="Z68:Z98" si="45">MAX(0, W68-X68-Y68)</f>
        <v>0.23269994950776998</v>
      </c>
      <c r="AB68">
        <f t="shared" ref="AB68:AB98" si="46">AC67</f>
        <v>199.03505143434128</v>
      </c>
      <c r="AC68">
        <f t="shared" si="30"/>
        <v>169.5472327113637</v>
      </c>
      <c r="AE68">
        <f t="shared" si="31"/>
        <v>0</v>
      </c>
      <c r="AF68">
        <f t="shared" si="32"/>
        <v>0</v>
      </c>
      <c r="AG68">
        <f t="shared" si="32"/>
        <v>-2.9087493688471247</v>
      </c>
      <c r="AH68">
        <f t="shared" si="33"/>
        <v>-51026.268367215336</v>
      </c>
      <c r="AI68">
        <f t="shared" si="34"/>
        <v>-51029.177116584186</v>
      </c>
      <c r="AJ68">
        <f t="shared" si="35"/>
        <v>29.487818722977579</v>
      </c>
      <c r="AK68">
        <f t="shared" si="22"/>
        <v>13.932453600403891</v>
      </c>
      <c r="AL68">
        <f t="shared" si="26"/>
        <v>-50985.756844260803</v>
      </c>
      <c r="AN68">
        <f t="shared" si="36"/>
        <v>0</v>
      </c>
      <c r="AO68">
        <f t="shared" si="36"/>
        <v>0</v>
      </c>
      <c r="AP68">
        <f t="shared" si="36"/>
        <v>-1.8388014116971386E-3</v>
      </c>
      <c r="AQ68">
        <f t="shared" si="36"/>
        <v>-32.256878269460792</v>
      </c>
      <c r="AR68">
        <f t="shared" si="36"/>
        <v>-32.258717070872486</v>
      </c>
      <c r="AS68">
        <f t="shared" si="36"/>
        <v>1.864108447307419E-2</v>
      </c>
      <c r="AT68">
        <f t="shared" si="36"/>
        <v>8.8075705742160885E-3</v>
      </c>
      <c r="AU68">
        <f t="shared" si="23"/>
        <v>-32.231268415825198</v>
      </c>
      <c r="AW68">
        <v>65</v>
      </c>
      <c r="AX68">
        <f>IF(Z68&gt;0, (R68*SUMPRODUCT(K68:$K$98, X68:$X$98)-K68*$AZ$3)/Z68, 0)</f>
        <v>728.60880747936062</v>
      </c>
    </row>
    <row r="69" spans="5:50" x14ac:dyDescent="0.25">
      <c r="E69">
        <v>2069</v>
      </c>
      <c r="F69" s="5">
        <f>EconomicRates!C109</f>
        <v>3.5571999999999999E-2</v>
      </c>
      <c r="G69" s="5">
        <f>EconomicRates!D109</f>
        <v>7.0000000000000007E-2</v>
      </c>
      <c r="H69" s="5">
        <f t="shared" si="37"/>
        <v>0.12000000000000001</v>
      </c>
      <c r="I69" s="5">
        <f t="shared" si="38"/>
        <v>1.1200000000000001</v>
      </c>
      <c r="J69">
        <f t="shared" si="39"/>
        <v>0.89285714285714279</v>
      </c>
      <c r="K69">
        <f t="shared" ref="K69:K98" si="47">K68*J69</f>
        <v>5.6443053922528431E-4</v>
      </c>
      <c r="L69" s="2">
        <v>66</v>
      </c>
      <c r="M69" s="6">
        <v>0.115047869</v>
      </c>
      <c r="Q69" s="4">
        <f t="shared" ref="Q69:Q98" si="48">$C$8</f>
        <v>12.5</v>
      </c>
      <c r="R69">
        <f t="shared" si="28"/>
        <v>2000000</v>
      </c>
      <c r="S69">
        <f t="shared" si="29"/>
        <v>688.29496868295223</v>
      </c>
      <c r="U69">
        <f t="shared" si="40"/>
        <v>0.115047869</v>
      </c>
      <c r="V69">
        <f t="shared" si="41"/>
        <v>0.01</v>
      </c>
      <c r="W69">
        <f t="shared" si="42"/>
        <v>0.23269994950776998</v>
      </c>
      <c r="X69">
        <f t="shared" si="43"/>
        <v>2.6771633307276534E-2</v>
      </c>
      <c r="Y69">
        <f t="shared" si="44"/>
        <v>2.3269994950776999E-3</v>
      </c>
      <c r="Z69">
        <f t="shared" si="45"/>
        <v>0.20360131670541576</v>
      </c>
      <c r="AB69">
        <f t="shared" si="46"/>
        <v>169.5472327113637</v>
      </c>
      <c r="AC69">
        <f t="shared" si="30"/>
        <v>140.13776190556197</v>
      </c>
      <c r="AE69">
        <f t="shared" si="31"/>
        <v>0</v>
      </c>
      <c r="AF69">
        <f t="shared" si="32"/>
        <v>0</v>
      </c>
      <c r="AG69">
        <f t="shared" si="32"/>
        <v>-2.5450164588176971</v>
      </c>
      <c r="AH69">
        <f t="shared" si="33"/>
        <v>-53543.266614553067</v>
      </c>
      <c r="AI69">
        <f t="shared" si="34"/>
        <v>-53545.811631011886</v>
      </c>
      <c r="AJ69">
        <f t="shared" si="35"/>
        <v>29.409470805801732</v>
      </c>
      <c r="AK69">
        <f t="shared" si="22"/>
        <v>11.868306289795461</v>
      </c>
      <c r="AL69">
        <f t="shared" si="26"/>
        <v>-53504.533853916284</v>
      </c>
      <c r="AN69">
        <f t="shared" si="36"/>
        <v>0</v>
      </c>
      <c r="AO69">
        <f t="shared" si="36"/>
        <v>0</v>
      </c>
      <c r="AP69">
        <f t="shared" si="36"/>
        <v>-1.4364850121876963E-3</v>
      </c>
      <c r="AQ69">
        <f t="shared" si="36"/>
        <v>-30.221454847135352</v>
      </c>
      <c r="AR69">
        <f t="shared" si="36"/>
        <v>-30.22289133214754</v>
      </c>
      <c r="AS69">
        <f t="shared" si="36"/>
        <v>1.6599603465248927E-2</v>
      </c>
      <c r="AT69">
        <f t="shared" si="36"/>
        <v>6.6988345188400853E-3</v>
      </c>
      <c r="AU69">
        <f t="shared" si="23"/>
        <v>-30.199592894163448</v>
      </c>
      <c r="AW69">
        <v>66</v>
      </c>
      <c r="AX69">
        <f>IF(Z69&gt;0, (R69*SUMPRODUCT(K69:$K$98, X69:$X$98)-K69*$AZ$3)/Z69, 0)</f>
        <v>688.29496868295223</v>
      </c>
    </row>
    <row r="70" spans="5:50" x14ac:dyDescent="0.25">
      <c r="E70">
        <v>2070</v>
      </c>
      <c r="F70" s="5">
        <f>EconomicRates!C110</f>
        <v>3.5571999999999999E-2</v>
      </c>
      <c r="G70" s="5">
        <f>EconomicRates!D110</f>
        <v>7.0000000000000007E-2</v>
      </c>
      <c r="H70" s="5">
        <f t="shared" si="37"/>
        <v>0.12000000000000001</v>
      </c>
      <c r="I70" s="5">
        <f t="shared" si="38"/>
        <v>1.1200000000000001</v>
      </c>
      <c r="J70">
        <f t="shared" si="39"/>
        <v>0.89285714285714279</v>
      </c>
      <c r="K70">
        <f t="shared" si="47"/>
        <v>5.0395583859400386E-4</v>
      </c>
      <c r="L70" s="2">
        <v>67</v>
      </c>
      <c r="M70" s="6">
        <v>0.13365521</v>
      </c>
      <c r="Q70" s="4">
        <f t="shared" si="48"/>
        <v>12.5</v>
      </c>
      <c r="R70">
        <f t="shared" si="28"/>
        <v>2000000</v>
      </c>
      <c r="S70">
        <f t="shared" si="29"/>
        <v>645.00572038796258</v>
      </c>
      <c r="U70">
        <f t="shared" si="40"/>
        <v>0.13365521</v>
      </c>
      <c r="V70">
        <f t="shared" si="41"/>
        <v>0.01</v>
      </c>
      <c r="W70">
        <f t="shared" si="42"/>
        <v>0.20360131670541576</v>
      </c>
      <c r="X70">
        <f t="shared" si="43"/>
        <v>2.7212376740538849E-2</v>
      </c>
      <c r="Y70">
        <f t="shared" si="44"/>
        <v>2.0360131670541575E-3</v>
      </c>
      <c r="Z70">
        <f t="shared" si="45"/>
        <v>0.17435292679782277</v>
      </c>
      <c r="AB70">
        <f t="shared" si="46"/>
        <v>140.13776190556197</v>
      </c>
      <c r="AC70">
        <f t="shared" si="30"/>
        <v>112.45863515097939</v>
      </c>
      <c r="AE70">
        <f t="shared" si="31"/>
        <v>0</v>
      </c>
      <c r="AF70">
        <f t="shared" si="32"/>
        <v>0</v>
      </c>
      <c r="AG70">
        <f t="shared" si="32"/>
        <v>-2.1794115849727849</v>
      </c>
      <c r="AH70">
        <f t="shared" si="33"/>
        <v>-54424.7534810777</v>
      </c>
      <c r="AI70">
        <f t="shared" si="34"/>
        <v>-54426.932892662669</v>
      </c>
      <c r="AJ70">
        <f t="shared" si="35"/>
        <v>27.679126754582583</v>
      </c>
      <c r="AK70">
        <f t="shared" si="22"/>
        <v>9.8096433333893387</v>
      </c>
      <c r="AL70">
        <f t="shared" si="26"/>
        <v>-54389.444122574692</v>
      </c>
      <c r="AN70">
        <f t="shared" si="36"/>
        <v>0</v>
      </c>
      <c r="AO70">
        <f t="shared" si="36"/>
        <v>0</v>
      </c>
      <c r="AP70">
        <f t="shared" si="36"/>
        <v>-1.0983271929464469E-3</v>
      </c>
      <c r="AQ70">
        <f t="shared" si="36"/>
        <v>-27.427672280828443</v>
      </c>
      <c r="AR70">
        <f t="shared" si="36"/>
        <v>-27.428770608021388</v>
      </c>
      <c r="AS70">
        <f t="shared" si="36"/>
        <v>1.3949057535155395E-2</v>
      </c>
      <c r="AT70">
        <f t="shared" si="36"/>
        <v>4.9436270323863036E-3</v>
      </c>
      <c r="AU70">
        <f t="shared" si="23"/>
        <v>-27.409877923453845</v>
      </c>
      <c r="AW70">
        <v>67</v>
      </c>
      <c r="AX70">
        <f>IF(Z70&gt;0, (R70*SUMPRODUCT(K70:$K$98, X70:$X$98)-K70*$AZ$3)/Z70, 0)</f>
        <v>645.00572038796258</v>
      </c>
    </row>
    <row r="71" spans="5:50" x14ac:dyDescent="0.25">
      <c r="E71">
        <v>2071</v>
      </c>
      <c r="F71" s="5">
        <f>EconomicRates!C111</f>
        <v>3.5571999999999999E-2</v>
      </c>
      <c r="G71" s="5">
        <f>EconomicRates!D111</f>
        <v>7.0000000000000007E-2</v>
      </c>
      <c r="H71" s="5">
        <f t="shared" si="37"/>
        <v>0.12000000000000001</v>
      </c>
      <c r="I71" s="5">
        <f t="shared" si="38"/>
        <v>1.1200000000000001</v>
      </c>
      <c r="J71">
        <f t="shared" si="39"/>
        <v>0.89285714285714279</v>
      </c>
      <c r="K71">
        <f t="shared" si="47"/>
        <v>4.4996057017321768E-4</v>
      </c>
      <c r="L71" s="2">
        <v>68</v>
      </c>
      <c r="M71" s="6">
        <v>0.153152232</v>
      </c>
      <c r="Q71" s="4">
        <f t="shared" si="48"/>
        <v>12.5</v>
      </c>
      <c r="R71">
        <f t="shared" si="28"/>
        <v>2000000</v>
      </c>
      <c r="S71">
        <f t="shared" si="29"/>
        <v>598.33307414137732</v>
      </c>
      <c r="U71">
        <f t="shared" si="40"/>
        <v>0.153152232</v>
      </c>
      <c r="V71">
        <f t="shared" si="41"/>
        <v>0.01</v>
      </c>
      <c r="W71">
        <f t="shared" si="42"/>
        <v>0.17435292679782277</v>
      </c>
      <c r="X71">
        <f t="shared" si="43"/>
        <v>2.6702539894819171E-2</v>
      </c>
      <c r="Y71">
        <f t="shared" si="44"/>
        <v>1.7435292679782277E-3</v>
      </c>
      <c r="Z71">
        <f t="shared" si="45"/>
        <v>0.14590685763502539</v>
      </c>
      <c r="AB71">
        <f t="shared" si="46"/>
        <v>112.45863515097939</v>
      </c>
      <c r="AC71">
        <f t="shared" si="30"/>
        <v>87.300898667073042</v>
      </c>
      <c r="AE71">
        <f t="shared" si="31"/>
        <v>0</v>
      </c>
      <c r="AF71">
        <f t="shared" si="32"/>
        <v>0</v>
      </c>
      <c r="AG71">
        <f t="shared" si="32"/>
        <v>-1.8238357204378175</v>
      </c>
      <c r="AH71">
        <f t="shared" si="33"/>
        <v>-53405.079789638345</v>
      </c>
      <c r="AI71">
        <f t="shared" si="34"/>
        <v>-53406.903625358784</v>
      </c>
      <c r="AJ71">
        <f t="shared" si="35"/>
        <v>25.157736483906348</v>
      </c>
      <c r="AK71">
        <f t="shared" si="22"/>
        <v>7.8721044605685577</v>
      </c>
      <c r="AL71">
        <f t="shared" si="26"/>
        <v>-53373.873784414311</v>
      </c>
      <c r="AN71">
        <f t="shared" si="36"/>
        <v>0</v>
      </c>
      <c r="AO71">
        <f t="shared" si="36"/>
        <v>0</v>
      </c>
      <c r="AP71">
        <f t="shared" si="36"/>
        <v>-8.2065416067048156E-4</v>
      </c>
      <c r="AQ71">
        <f t="shared" si="36"/>
        <v>-24.030180152291855</v>
      </c>
      <c r="AR71">
        <f t="shared" si="36"/>
        <v>-24.031000806452525</v>
      </c>
      <c r="AS71">
        <f t="shared" si="36"/>
        <v>1.131998945256606E-2</v>
      </c>
      <c r="AT71">
        <f t="shared" si="36"/>
        <v>3.5421366115405582E-3</v>
      </c>
      <c r="AU71">
        <f t="shared" si="23"/>
        <v>-24.016138680388419</v>
      </c>
      <c r="AW71">
        <v>68</v>
      </c>
      <c r="AX71">
        <f>IF(Z71&gt;0, (R71*SUMPRODUCT(K71:$K$98, X71:$X$98)-K71*$AZ$3)/Z71, 0)</f>
        <v>598.33307414137732</v>
      </c>
    </row>
    <row r="72" spans="5:50" x14ac:dyDescent="0.25">
      <c r="E72">
        <v>2072</v>
      </c>
      <c r="F72" s="5">
        <f>EconomicRates!C112</f>
        <v>3.5571999999999999E-2</v>
      </c>
      <c r="G72" s="5">
        <f>EconomicRates!D112</f>
        <v>7.0000000000000007E-2</v>
      </c>
      <c r="H72" s="5">
        <f t="shared" si="37"/>
        <v>0.12000000000000001</v>
      </c>
      <c r="I72" s="5">
        <f t="shared" si="38"/>
        <v>1.1200000000000001</v>
      </c>
      <c r="J72">
        <f t="shared" si="39"/>
        <v>0.89285714285714279</v>
      </c>
      <c r="K72">
        <f t="shared" si="47"/>
        <v>4.0175050908323003E-4</v>
      </c>
      <c r="L72" s="2">
        <v>69</v>
      </c>
      <c r="M72" s="6">
        <v>0.17329698399999999</v>
      </c>
      <c r="Q72" s="4">
        <f t="shared" si="48"/>
        <v>12.5</v>
      </c>
      <c r="R72">
        <f t="shared" si="28"/>
        <v>2000000</v>
      </c>
      <c r="S72">
        <f t="shared" si="29"/>
        <v>547.96943813143662</v>
      </c>
      <c r="U72">
        <f t="shared" si="40"/>
        <v>0.17329698399999999</v>
      </c>
      <c r="V72">
        <f t="shared" si="41"/>
        <v>0.01</v>
      </c>
      <c r="W72">
        <f t="shared" si="42"/>
        <v>0.14590685763502539</v>
      </c>
      <c r="X72">
        <f t="shared" si="43"/>
        <v>2.5285218373067273E-2</v>
      </c>
      <c r="Y72">
        <f t="shared" si="44"/>
        <v>1.459068576350254E-3</v>
      </c>
      <c r="Z72">
        <f t="shared" si="45"/>
        <v>0.11916257068560787</v>
      </c>
      <c r="AB72">
        <f t="shared" si="46"/>
        <v>87.300898667073042</v>
      </c>
      <c r="AC72">
        <f t="shared" si="30"/>
        <v>65.297446904890151</v>
      </c>
      <c r="AE72">
        <f t="shared" si="31"/>
        <v>0</v>
      </c>
      <c r="AF72">
        <f t="shared" si="32"/>
        <v>0</v>
      </c>
      <c r="AG72">
        <f t="shared" si="32"/>
        <v>-1.4895321335700984</v>
      </c>
      <c r="AH72">
        <f t="shared" si="33"/>
        <v>-50570.436746134546</v>
      </c>
      <c r="AI72">
        <f t="shared" si="34"/>
        <v>-50571.926278268118</v>
      </c>
      <c r="AJ72">
        <f t="shared" si="35"/>
        <v>22.003451762182891</v>
      </c>
      <c r="AK72">
        <f t="shared" si="22"/>
        <v>6.1110629066951132</v>
      </c>
      <c r="AL72">
        <f t="shared" si="26"/>
        <v>-50543.811763599238</v>
      </c>
      <c r="AN72">
        <f t="shared" si="36"/>
        <v>0</v>
      </c>
      <c r="AO72">
        <f t="shared" si="36"/>
        <v>0</v>
      </c>
      <c r="AP72">
        <f t="shared" si="36"/>
        <v>-5.9842029295761683E-4</v>
      </c>
      <c r="AQ72">
        <f t="shared" si="36"/>
        <v>-20.316698707320835</v>
      </c>
      <c r="AR72">
        <f t="shared" si="36"/>
        <v>-20.317297127613795</v>
      </c>
      <c r="AS72">
        <f t="shared" si="36"/>
        <v>8.8398979470452714E-3</v>
      </c>
      <c r="AT72">
        <f t="shared" si="36"/>
        <v>2.4551226338044053E-3</v>
      </c>
      <c r="AU72">
        <f t="shared" si="23"/>
        <v>-20.306002107032946</v>
      </c>
      <c r="AW72">
        <v>69</v>
      </c>
      <c r="AX72">
        <f>IF(Z72&gt;0, (R72*SUMPRODUCT(K72:$K$98, X72:$X$98)-K72*$AZ$3)/Z72, 0)</f>
        <v>547.96943813143662</v>
      </c>
    </row>
    <row r="73" spans="5:50" x14ac:dyDescent="0.25">
      <c r="E73">
        <v>2073</v>
      </c>
      <c r="F73" s="5">
        <f>EconomicRates!C113</f>
        <v>3.5571999999999999E-2</v>
      </c>
      <c r="G73" s="5">
        <f>EconomicRates!D113</f>
        <v>7.0000000000000007E-2</v>
      </c>
      <c r="H73" s="5">
        <f t="shared" si="37"/>
        <v>0.12000000000000001</v>
      </c>
      <c r="I73" s="5">
        <f t="shared" si="38"/>
        <v>1.1200000000000001</v>
      </c>
      <c r="J73">
        <f t="shared" si="39"/>
        <v>0.89285714285714279</v>
      </c>
      <c r="K73">
        <f t="shared" si="47"/>
        <v>3.5870581168145535E-4</v>
      </c>
      <c r="L73" s="2">
        <v>70</v>
      </c>
      <c r="M73" s="6">
        <v>0.19491187900000001</v>
      </c>
      <c r="Q73" s="4">
        <f t="shared" si="48"/>
        <v>12.5</v>
      </c>
      <c r="R73">
        <f t="shared" si="28"/>
        <v>2000000</v>
      </c>
      <c r="S73">
        <f t="shared" si="29"/>
        <v>493.85670312133141</v>
      </c>
      <c r="U73">
        <f t="shared" si="40"/>
        <v>0.19491187900000001</v>
      </c>
      <c r="V73">
        <f t="shared" si="41"/>
        <v>0.01</v>
      </c>
      <c r="W73">
        <f t="shared" si="42"/>
        <v>0.11916257068560787</v>
      </c>
      <c r="X73">
        <f t="shared" si="43"/>
        <v>2.3226200558802149E-2</v>
      </c>
      <c r="Y73">
        <f t="shared" si="44"/>
        <v>1.1916257068560786E-3</v>
      </c>
      <c r="Z73">
        <f t="shared" si="45"/>
        <v>9.474474441994965E-2</v>
      </c>
      <c r="AB73">
        <f t="shared" si="46"/>
        <v>65.297446904890151</v>
      </c>
      <c r="AC73">
        <f t="shared" si="30"/>
        <v>46.790327117309495</v>
      </c>
      <c r="AE73">
        <f t="shared" si="31"/>
        <v>0</v>
      </c>
      <c r="AF73">
        <f t="shared" si="32"/>
        <v>0</v>
      </c>
      <c r="AG73">
        <f t="shared" si="32"/>
        <v>-1.1843093052493707</v>
      </c>
      <c r="AH73">
        <f t="shared" si="33"/>
        <v>-46452.401117604299</v>
      </c>
      <c r="AI73">
        <f t="shared" si="34"/>
        <v>-46453.585426909551</v>
      </c>
      <c r="AJ73">
        <f t="shared" si="35"/>
        <v>18.507119787580656</v>
      </c>
      <c r="AK73">
        <f t="shared" ref="AK73:AK98" si="49">G73*SUM(AB73:AB73, AE73:AF73)</f>
        <v>4.570821283342311</v>
      </c>
      <c r="AL73">
        <f t="shared" si="26"/>
        <v>-46430.507485838629</v>
      </c>
      <c r="AN73">
        <f t="shared" si="36"/>
        <v>0</v>
      </c>
      <c r="AO73">
        <f t="shared" si="36"/>
        <v>0</v>
      </c>
      <c r="AP73">
        <f t="shared" si="36"/>
        <v>-4.2481863062137601E-4</v>
      </c>
      <c r="AQ73">
        <f t="shared" si="36"/>
        <v>-16.662746247442794</v>
      </c>
      <c r="AR73">
        <f t="shared" si="36"/>
        <v>-16.663171066073417</v>
      </c>
      <c r="AS73">
        <f t="shared" si="36"/>
        <v>6.6386114252900428E-3</v>
      </c>
      <c r="AT73">
        <f t="shared" si="36"/>
        <v>1.6395801584921752E-3</v>
      </c>
      <c r="AU73">
        <f t="shared" si="23"/>
        <v>-16.654892874489633</v>
      </c>
      <c r="AW73">
        <v>70</v>
      </c>
      <c r="AX73">
        <f>IF(Z73&gt;0, (R73*SUMPRODUCT(K73:$K$98, X73:$X$98)-K73*$AZ$3)/Z73, 0)</f>
        <v>493.85670312133141</v>
      </c>
    </row>
    <row r="74" spans="5:50" x14ac:dyDescent="0.25">
      <c r="E74">
        <v>2074</v>
      </c>
      <c r="F74" s="5">
        <f>EconomicRates!C114</f>
        <v>3.5571999999999999E-2</v>
      </c>
      <c r="G74" s="5">
        <f>EconomicRates!D114</f>
        <v>7.0000000000000007E-2</v>
      </c>
      <c r="H74" s="5">
        <f t="shared" si="37"/>
        <v>0.12000000000000001</v>
      </c>
      <c r="I74" s="5">
        <f t="shared" si="38"/>
        <v>1.1200000000000001</v>
      </c>
      <c r="J74">
        <f t="shared" si="39"/>
        <v>0.89285714285714279</v>
      </c>
      <c r="K74">
        <f t="shared" si="47"/>
        <v>3.2027304614415652E-4</v>
      </c>
      <c r="L74" s="2">
        <v>71</v>
      </c>
      <c r="M74" s="6">
        <v>0.21714087100000001</v>
      </c>
      <c r="Q74" s="4">
        <f t="shared" si="48"/>
        <v>12.5</v>
      </c>
      <c r="R74">
        <f t="shared" si="28"/>
        <v>2000000</v>
      </c>
      <c r="S74">
        <f t="shared" si="29"/>
        <v>433.50716513467887</v>
      </c>
      <c r="U74">
        <f t="shared" si="40"/>
        <v>0.21714087100000001</v>
      </c>
      <c r="V74">
        <f t="shared" si="41"/>
        <v>0.01</v>
      </c>
      <c r="W74">
        <f t="shared" si="42"/>
        <v>9.474474441994965E-2</v>
      </c>
      <c r="X74">
        <f t="shared" si="43"/>
        <v>2.0572956326020259E-2</v>
      </c>
      <c r="Y74">
        <f t="shared" si="44"/>
        <v>9.4744744419949655E-4</v>
      </c>
      <c r="Z74">
        <f t="shared" si="45"/>
        <v>7.3224340649729894E-2</v>
      </c>
      <c r="AB74">
        <f t="shared" si="46"/>
        <v>46.790327117309495</v>
      </c>
      <c r="AC74">
        <f t="shared" si="30"/>
        <v>31.743276333920434</v>
      </c>
      <c r="AE74">
        <f t="shared" si="31"/>
        <v>0</v>
      </c>
      <c r="AF74">
        <f t="shared" si="32"/>
        <v>0</v>
      </c>
      <c r="AG74">
        <f t="shared" si="32"/>
        <v>-0.91530425812162364</v>
      </c>
      <c r="AH74">
        <f t="shared" si="33"/>
        <v>-41145.912652040519</v>
      </c>
      <c r="AI74">
        <f t="shared" si="34"/>
        <v>-41146.827956298643</v>
      </c>
      <c r="AJ74">
        <f t="shared" si="35"/>
        <v>15.047050783389061</v>
      </c>
      <c r="AK74">
        <f t="shared" si="49"/>
        <v>3.2753228982116651</v>
      </c>
      <c r="AL74">
        <f t="shared" si="26"/>
        <v>-41128.505582617043</v>
      </c>
      <c r="AN74">
        <f t="shared" si="36"/>
        <v>0</v>
      </c>
      <c r="AO74">
        <f t="shared" si="36"/>
        <v>0</v>
      </c>
      <c r="AP74">
        <f t="shared" si="36"/>
        <v>-2.931472828973297E-4</v>
      </c>
      <c r="AQ74">
        <f t="shared" si="36"/>
        <v>-13.177926781450406</v>
      </c>
      <c r="AR74">
        <f t="shared" si="36"/>
        <v>-13.178219928733304</v>
      </c>
      <c r="AS74">
        <f t="shared" si="36"/>
        <v>4.8191647898818309E-3</v>
      </c>
      <c r="AT74">
        <f t="shared" si="36"/>
        <v>1.0489976417159571E-3</v>
      </c>
      <c r="AU74">
        <f t="shared" si="23"/>
        <v>-13.172351766301707</v>
      </c>
      <c r="AW74">
        <v>71</v>
      </c>
      <c r="AX74">
        <f>IF(Z74&gt;0, (R74*SUMPRODUCT(K74:$K$98, X74:$X$98)-K74*$AZ$3)/Z74, 0)</f>
        <v>433.50716513467887</v>
      </c>
    </row>
    <row r="75" spans="5:50" x14ac:dyDescent="0.25">
      <c r="E75">
        <v>2075</v>
      </c>
      <c r="F75" s="5">
        <f>EconomicRates!C115</f>
        <v>3.5571999999999999E-2</v>
      </c>
      <c r="G75" s="5">
        <f>EconomicRates!D115</f>
        <v>7.0000000000000007E-2</v>
      </c>
      <c r="H75" s="5">
        <f t="shared" si="37"/>
        <v>0.12000000000000001</v>
      </c>
      <c r="I75" s="5">
        <f t="shared" si="38"/>
        <v>1.1200000000000001</v>
      </c>
      <c r="J75">
        <f t="shared" si="39"/>
        <v>0.89285714285714279</v>
      </c>
      <c r="K75">
        <f t="shared" si="47"/>
        <v>2.8595807691442546E-4</v>
      </c>
      <c r="L75" s="2">
        <v>72</v>
      </c>
      <c r="M75" s="6">
        <v>0.240684854</v>
      </c>
      <c r="Q75" s="4">
        <f t="shared" si="48"/>
        <v>12.5</v>
      </c>
      <c r="R75">
        <f t="shared" si="28"/>
        <v>2000000</v>
      </c>
      <c r="S75">
        <f t="shared" si="29"/>
        <v>364.65509196788287</v>
      </c>
      <c r="U75">
        <f t="shared" si="40"/>
        <v>0.240684854</v>
      </c>
      <c r="V75">
        <f t="shared" si="41"/>
        <v>0.01</v>
      </c>
      <c r="W75">
        <f t="shared" si="42"/>
        <v>7.3224340649729894E-2</v>
      </c>
      <c r="X75">
        <f t="shared" si="43"/>
        <v>1.7623989738526503E-2</v>
      </c>
      <c r="Y75">
        <f t="shared" si="44"/>
        <v>7.3224340649729897E-4</v>
      </c>
      <c r="Z75">
        <f t="shared" si="45"/>
        <v>5.4868107504706089E-2</v>
      </c>
      <c r="AB75">
        <f t="shared" si="46"/>
        <v>31.743276333920434</v>
      </c>
      <c r="AC75">
        <f t="shared" si="30"/>
        <v>20.007934788232284</v>
      </c>
      <c r="AE75">
        <f t="shared" si="31"/>
        <v>0</v>
      </c>
      <c r="AF75">
        <f t="shared" si="32"/>
        <v>0</v>
      </c>
      <c r="AG75">
        <f t="shared" si="32"/>
        <v>-0.68585134380882606</v>
      </c>
      <c r="AH75">
        <f t="shared" si="33"/>
        <v>-35247.979477053006</v>
      </c>
      <c r="AI75">
        <f t="shared" si="34"/>
        <v>-35248.665328396812</v>
      </c>
      <c r="AJ75">
        <f t="shared" si="35"/>
        <v>11.735341545688151</v>
      </c>
      <c r="AK75">
        <f t="shared" si="49"/>
        <v>2.2220293433744307</v>
      </c>
      <c r="AL75">
        <f t="shared" si="26"/>
        <v>-35234.707957507751</v>
      </c>
      <c r="AN75">
        <f t="shared" si="36"/>
        <v>0</v>
      </c>
      <c r="AO75">
        <f t="shared" si="36"/>
        <v>0</v>
      </c>
      <c r="AP75">
        <f t="shared" si="36"/>
        <v>-1.9612473132474633E-4</v>
      </c>
      <c r="AQ75">
        <f t="shared" si="36"/>
        <v>-10.079444426377213</v>
      </c>
      <c r="AR75">
        <f t="shared" si="36"/>
        <v>-10.079640551108538</v>
      </c>
      <c r="AS75">
        <f t="shared" si="36"/>
        <v>3.3558157003389447E-3</v>
      </c>
      <c r="AT75">
        <f t="shared" si="36"/>
        <v>6.3540723787877576E-4</v>
      </c>
      <c r="AU75">
        <f t="shared" si="23"/>
        <v>-10.07564932817032</v>
      </c>
      <c r="AW75">
        <v>72</v>
      </c>
      <c r="AX75">
        <f>IF(Z75&gt;0, (R75*SUMPRODUCT(K75:$K$98, X75:$X$98)-K75*$AZ$3)/Z75, 0)</f>
        <v>364.65509196788287</v>
      </c>
    </row>
    <row r="76" spans="5:50" x14ac:dyDescent="0.25">
      <c r="E76">
        <v>2076</v>
      </c>
      <c r="F76" s="5">
        <f>EconomicRates!C116</f>
        <v>3.5571999999999999E-2</v>
      </c>
      <c r="G76" s="5">
        <f>EconomicRates!D116</f>
        <v>7.0000000000000007E-2</v>
      </c>
      <c r="H76" s="5">
        <f t="shared" si="37"/>
        <v>0.12000000000000001</v>
      </c>
      <c r="I76" s="5">
        <f t="shared" si="38"/>
        <v>1.1200000000000001</v>
      </c>
      <c r="J76">
        <f t="shared" si="39"/>
        <v>0.89285714285714279</v>
      </c>
      <c r="K76">
        <f t="shared" si="47"/>
        <v>2.55319711530737E-4</v>
      </c>
      <c r="L76" s="2">
        <v>73</v>
      </c>
      <c r="M76" s="6">
        <v>0.26560892699999999</v>
      </c>
      <c r="Q76" s="4">
        <f t="shared" si="48"/>
        <v>12.5</v>
      </c>
      <c r="R76">
        <f t="shared" si="28"/>
        <v>2000000</v>
      </c>
      <c r="S76">
        <f t="shared" si="29"/>
        <v>282.20505536889192</v>
      </c>
      <c r="U76">
        <f t="shared" si="40"/>
        <v>0.26560892699999999</v>
      </c>
      <c r="V76">
        <f t="shared" si="41"/>
        <v>0.01</v>
      </c>
      <c r="W76">
        <f t="shared" si="42"/>
        <v>5.4868107504706089E-2</v>
      </c>
      <c r="X76">
        <f t="shared" si="43"/>
        <v>1.4573459160845631E-2</v>
      </c>
      <c r="Y76">
        <f t="shared" si="44"/>
        <v>5.4868107504706088E-4</v>
      </c>
      <c r="Z76">
        <f t="shared" si="45"/>
        <v>3.9745967268813395E-2</v>
      </c>
      <c r="AB76">
        <f t="shared" si="46"/>
        <v>20.007934788232284</v>
      </c>
      <c r="AC76">
        <f t="shared" si="30"/>
        <v>11.21651289378565</v>
      </c>
      <c r="AE76">
        <f t="shared" si="31"/>
        <v>0</v>
      </c>
      <c r="AF76">
        <f t="shared" si="32"/>
        <v>0</v>
      </c>
      <c r="AG76">
        <f t="shared" si="32"/>
        <v>-0.49682459086016745</v>
      </c>
      <c r="AH76">
        <f t="shared" si="33"/>
        <v>-29146.918321691261</v>
      </c>
      <c r="AI76">
        <f t="shared" si="34"/>
        <v>-29147.415146282121</v>
      </c>
      <c r="AJ76">
        <f t="shared" si="35"/>
        <v>8.7914218944466338</v>
      </c>
      <c r="AK76">
        <f t="shared" si="49"/>
        <v>1.4005554351762599</v>
      </c>
      <c r="AL76">
        <f t="shared" si="26"/>
        <v>-29137.2231689525</v>
      </c>
      <c r="AN76">
        <f t="shared" si="36"/>
        <v>0</v>
      </c>
      <c r="AO76">
        <f t="shared" si="36"/>
        <v>0</v>
      </c>
      <c r="AP76">
        <f t="shared" si="36"/>
        <v>-1.2684911121979439E-4</v>
      </c>
      <c r="AQ76">
        <f t="shared" si="36"/>
        <v>-7.4417827779041659</v>
      </c>
      <c r="AR76">
        <f t="shared" si="36"/>
        <v>-7.4419096270153853</v>
      </c>
      <c r="AS76">
        <f t="shared" si="36"/>
        <v>2.2446233020351198E-3</v>
      </c>
      <c r="AT76">
        <f t="shared" si="36"/>
        <v>3.5758940969200852E-4</v>
      </c>
      <c r="AU76">
        <f t="shared" si="23"/>
        <v>-7.4393074143036584</v>
      </c>
      <c r="AW76">
        <v>73</v>
      </c>
      <c r="AX76">
        <f>IF(Z76&gt;0, (R76*SUMPRODUCT(K76:$K$98, X76:$X$98)-K76*$AZ$3)/Z76, 0)</f>
        <v>282.20505536889192</v>
      </c>
    </row>
    <row r="77" spans="5:50" x14ac:dyDescent="0.25">
      <c r="E77">
        <v>2077</v>
      </c>
      <c r="F77" s="5">
        <f>EconomicRates!C117</f>
        <v>3.5571999999999999E-2</v>
      </c>
      <c r="G77" s="5">
        <f>EconomicRates!D117</f>
        <v>7.0000000000000007E-2</v>
      </c>
      <c r="H77" s="5">
        <f t="shared" si="37"/>
        <v>0.12000000000000001</v>
      </c>
      <c r="I77" s="5">
        <f t="shared" si="38"/>
        <v>1.1200000000000001</v>
      </c>
      <c r="J77">
        <f t="shared" si="39"/>
        <v>0.89285714285714279</v>
      </c>
      <c r="K77">
        <f t="shared" si="47"/>
        <v>2.2796402815244374E-4</v>
      </c>
      <c r="L77" s="2">
        <v>74</v>
      </c>
      <c r="M77" s="6">
        <v>0.29099302900000001</v>
      </c>
      <c r="Q77" s="4">
        <f t="shared" si="48"/>
        <v>12.5</v>
      </c>
      <c r="R77">
        <f t="shared" si="28"/>
        <v>2000000</v>
      </c>
      <c r="S77">
        <f t="shared" si="29"/>
        <v>177.25954575740136</v>
      </c>
      <c r="U77">
        <f t="shared" si="40"/>
        <v>0.29099302900000001</v>
      </c>
      <c r="V77">
        <f t="shared" si="41"/>
        <v>0.01</v>
      </c>
      <c r="W77">
        <f t="shared" si="42"/>
        <v>3.9745967268813395E-2</v>
      </c>
      <c r="X77">
        <f t="shared" si="43"/>
        <v>1.1565799406086867E-2</v>
      </c>
      <c r="Y77">
        <f t="shared" si="44"/>
        <v>3.9745967268813395E-4</v>
      </c>
      <c r="Z77">
        <f t="shared" si="45"/>
        <v>2.7782708190038394E-2</v>
      </c>
      <c r="AB77">
        <f t="shared" si="46"/>
        <v>11.21651289378565</v>
      </c>
      <c r="AC77">
        <f t="shared" si="30"/>
        <v>4.9247502336766402</v>
      </c>
      <c r="AE77">
        <f t="shared" si="31"/>
        <v>0</v>
      </c>
      <c r="AF77">
        <f t="shared" si="32"/>
        <v>0</v>
      </c>
      <c r="AG77">
        <f t="shared" si="32"/>
        <v>-0.34728385237547993</v>
      </c>
      <c r="AH77">
        <f t="shared" si="33"/>
        <v>-23131.598812173735</v>
      </c>
      <c r="AI77">
        <f t="shared" si="34"/>
        <v>-23131.946096026109</v>
      </c>
      <c r="AJ77">
        <f t="shared" si="35"/>
        <v>6.2917626601090095</v>
      </c>
      <c r="AK77">
        <f t="shared" si="49"/>
        <v>0.78515590256499557</v>
      </c>
      <c r="AL77">
        <f t="shared" si="26"/>
        <v>-23124.869177463435</v>
      </c>
      <c r="AN77">
        <f t="shared" si="36"/>
        <v>0</v>
      </c>
      <c r="AO77">
        <f t="shared" si="36"/>
        <v>0</v>
      </c>
      <c r="AP77">
        <f t="shared" si="36"/>
        <v>-7.9168225899813028E-5</v>
      </c>
      <c r="AQ77">
        <f t="shared" si="36"/>
        <v>-5.2731724428294076</v>
      </c>
      <c r="AR77">
        <f t="shared" si="36"/>
        <v>-5.2732516110553069</v>
      </c>
      <c r="AS77">
        <f t="shared" si="36"/>
        <v>1.4342955601775846E-3</v>
      </c>
      <c r="AT77">
        <f t="shared" si="36"/>
        <v>1.7898730227638402E-4</v>
      </c>
      <c r="AU77">
        <f t="shared" si="23"/>
        <v>-5.2716383281928527</v>
      </c>
      <c r="AW77">
        <v>74</v>
      </c>
      <c r="AX77">
        <f>IF(Z77&gt;0, (R77*SUMPRODUCT(K77:$K$98, X77:$X$98)-K77*$AZ$3)/Z77, 0)</f>
        <v>177.25954575740136</v>
      </c>
    </row>
    <row r="78" spans="5:50" x14ac:dyDescent="0.25">
      <c r="E78">
        <v>2078</v>
      </c>
      <c r="F78" s="5">
        <f>EconomicRates!C118</f>
        <v>3.5571999999999999E-2</v>
      </c>
      <c r="G78" s="5">
        <f>EconomicRates!D118</f>
        <v>7.0000000000000007E-2</v>
      </c>
      <c r="H78" s="5">
        <f t="shared" si="37"/>
        <v>0.12000000000000001</v>
      </c>
      <c r="I78" s="5">
        <f t="shared" si="38"/>
        <v>1.1200000000000001</v>
      </c>
      <c r="J78">
        <f t="shared" si="39"/>
        <v>0.89285714285714279</v>
      </c>
      <c r="K78">
        <f t="shared" si="47"/>
        <v>2.0353931085039618E-4</v>
      </c>
      <c r="L78" s="2">
        <v>75</v>
      </c>
      <c r="M78" s="6">
        <v>0.31752069599999999</v>
      </c>
      <c r="Q78" s="4">
        <f t="shared" si="48"/>
        <v>12.5</v>
      </c>
      <c r="R78">
        <f t="shared" si="28"/>
        <v>2000000</v>
      </c>
      <c r="S78">
        <f t="shared" si="29"/>
        <v>36.3095172158095</v>
      </c>
      <c r="U78">
        <f t="shared" si="40"/>
        <v>0.31752069599999999</v>
      </c>
      <c r="V78">
        <f t="shared" si="41"/>
        <v>0.01</v>
      </c>
      <c r="W78">
        <f t="shared" si="42"/>
        <v>2.7782708190038394E-2</v>
      </c>
      <c r="X78">
        <f t="shared" si="43"/>
        <v>8.8215848412658907E-3</v>
      </c>
      <c r="Y78">
        <f t="shared" si="44"/>
        <v>2.7782708190038396E-4</v>
      </c>
      <c r="Z78">
        <f t="shared" si="45"/>
        <v>1.868329626687212E-2</v>
      </c>
      <c r="AB78">
        <f t="shared" si="46"/>
        <v>4.9247502336766402</v>
      </c>
      <c r="AC78">
        <f t="shared" si="30"/>
        <v>0.67838146745006256</v>
      </c>
      <c r="AE78">
        <f t="shared" si="31"/>
        <v>0</v>
      </c>
      <c r="AF78">
        <f t="shared" si="32"/>
        <v>0</v>
      </c>
      <c r="AG78">
        <f t="shared" si="32"/>
        <v>-0.2335412033359015</v>
      </c>
      <c r="AH78">
        <f t="shared" si="33"/>
        <v>-17643.169682531781</v>
      </c>
      <c r="AI78">
        <f t="shared" si="34"/>
        <v>-17643.403223735117</v>
      </c>
      <c r="AJ78">
        <f t="shared" si="35"/>
        <v>4.2463687662265777</v>
      </c>
      <c r="AK78">
        <f t="shared" si="49"/>
        <v>0.34473251635736485</v>
      </c>
      <c r="AL78">
        <f t="shared" si="26"/>
        <v>-17638.812122452531</v>
      </c>
      <c r="AN78">
        <f t="shared" si="36"/>
        <v>0</v>
      </c>
      <c r="AO78">
        <f t="shared" si="36"/>
        <v>0</v>
      </c>
      <c r="AP78">
        <f t="shared" si="36"/>
        <v>-4.7534815582161637E-5</v>
      </c>
      <c r="AQ78">
        <f t="shared" si="36"/>
        <v>-3.5910785983991218</v>
      </c>
      <c r="AR78">
        <f t="shared" si="36"/>
        <v>-3.5911261332147042</v>
      </c>
      <c r="AS78">
        <f t="shared" si="36"/>
        <v>8.6430297229440466E-4</v>
      </c>
      <c r="AT78">
        <f t="shared" si="36"/>
        <v>7.0166618807100971E-5</v>
      </c>
      <c r="AU78">
        <f t="shared" si="23"/>
        <v>-3.5901916636236022</v>
      </c>
      <c r="AW78">
        <v>75</v>
      </c>
      <c r="AX78">
        <f>IF(Z78&gt;0, (R78*SUMPRODUCT(K78:$K$98, X78:$X$98)-K78*$AZ$3)/Z78, 0)</f>
        <v>36.3095172158095</v>
      </c>
    </row>
    <row r="79" spans="5:50" x14ac:dyDescent="0.25">
      <c r="E79">
        <v>2079</v>
      </c>
      <c r="F79" s="5">
        <f>EconomicRates!C119</f>
        <v>3.5571999999999999E-2</v>
      </c>
      <c r="G79" s="5">
        <f>EconomicRates!D119</f>
        <v>7.0000000000000007E-2</v>
      </c>
      <c r="H79" s="5">
        <f t="shared" si="37"/>
        <v>0.12000000000000001</v>
      </c>
      <c r="I79" s="5">
        <f t="shared" si="38"/>
        <v>1.1200000000000001</v>
      </c>
      <c r="J79">
        <f t="shared" si="39"/>
        <v>0.89285714285714279</v>
      </c>
      <c r="K79">
        <f t="shared" si="47"/>
        <v>1.8173152754499659E-4</v>
      </c>
      <c r="L79" s="2">
        <v>76</v>
      </c>
      <c r="M79" s="6">
        <v>0.344227385</v>
      </c>
      <c r="Q79" s="4">
        <f t="shared" si="48"/>
        <v>12.5</v>
      </c>
      <c r="R79">
        <f t="shared" si="28"/>
        <v>2000000</v>
      </c>
      <c r="S79">
        <f t="shared" si="29"/>
        <v>-165.42739210667858</v>
      </c>
      <c r="U79">
        <f t="shared" si="40"/>
        <v>0.344227385</v>
      </c>
      <c r="V79">
        <f t="shared" si="41"/>
        <v>0.01</v>
      </c>
      <c r="W79">
        <f t="shared" si="42"/>
        <v>1.868329626687212E-2</v>
      </c>
      <c r="X79">
        <f t="shared" si="43"/>
        <v>6.4313022171256524E-3</v>
      </c>
      <c r="Y79">
        <f t="shared" si="44"/>
        <v>1.8683296266872122E-4</v>
      </c>
      <c r="Z79">
        <f t="shared" si="45"/>
        <v>1.2065161087077747E-2</v>
      </c>
      <c r="AB79">
        <f t="shared" si="46"/>
        <v>0.67838146745006256</v>
      </c>
      <c r="AC79">
        <f t="shared" si="30"/>
        <v>-1.9959081339822509</v>
      </c>
      <c r="AE79">
        <f t="shared" si="31"/>
        <v>0</v>
      </c>
      <c r="AF79">
        <f t="shared" si="32"/>
        <v>0</v>
      </c>
      <c r="AG79">
        <f t="shared" si="32"/>
        <v>-0.15081451358847184</v>
      </c>
      <c r="AH79">
        <f t="shared" si="33"/>
        <v>-12862.604434251305</v>
      </c>
      <c r="AI79">
        <f t="shared" si="34"/>
        <v>-12862.755248764894</v>
      </c>
      <c r="AJ79">
        <f t="shared" si="35"/>
        <v>2.6742896014323136</v>
      </c>
      <c r="AK79">
        <f t="shared" si="49"/>
        <v>4.7486702721504383E-2</v>
      </c>
      <c r="AL79">
        <f t="shared" si="26"/>
        <v>-12860.033472460738</v>
      </c>
      <c r="AN79">
        <f t="shared" si="36"/>
        <v>0</v>
      </c>
      <c r="AO79">
        <f t="shared" si="36"/>
        <v>0</v>
      </c>
      <c r="AP79">
        <f t="shared" si="36"/>
        <v>-2.7407751930388631E-5</v>
      </c>
      <c r="AQ79">
        <f t="shared" si="36"/>
        <v>-2.3375407520435365</v>
      </c>
      <c r="AR79">
        <f t="shared" si="36"/>
        <v>-2.3375681597954667</v>
      </c>
      <c r="AS79">
        <f t="shared" si="36"/>
        <v>4.8600273436599447E-4</v>
      </c>
      <c r="AT79">
        <f t="shared" si="36"/>
        <v>8.6298310236541385E-6</v>
      </c>
      <c r="AU79">
        <f t="shared" si="23"/>
        <v>-2.3370735272300767</v>
      </c>
      <c r="AW79">
        <v>76</v>
      </c>
      <c r="AX79">
        <f>IF(Z79&gt;0, (R79*SUMPRODUCT(K79:$K$98, X79:$X$98)-K79*$AZ$3)/Z79, 0)</f>
        <v>-165.42739210667858</v>
      </c>
    </row>
    <row r="80" spans="5:50" x14ac:dyDescent="0.25">
      <c r="E80">
        <v>2080</v>
      </c>
      <c r="F80" s="5">
        <f>EconomicRates!C120</f>
        <v>3.5571999999999999E-2</v>
      </c>
      <c r="G80" s="5">
        <f>EconomicRates!D120</f>
        <v>7.0000000000000007E-2</v>
      </c>
      <c r="H80" s="5">
        <f t="shared" si="37"/>
        <v>0.12000000000000001</v>
      </c>
      <c r="I80" s="5">
        <f t="shared" si="38"/>
        <v>1.1200000000000001</v>
      </c>
      <c r="J80">
        <f t="shared" si="39"/>
        <v>0.89285714285714279</v>
      </c>
      <c r="K80">
        <f t="shared" si="47"/>
        <v>1.6226029245088979E-4</v>
      </c>
      <c r="L80" s="2">
        <v>77</v>
      </c>
      <c r="M80" s="6">
        <v>0.370496828</v>
      </c>
      <c r="Q80" s="4">
        <f t="shared" si="48"/>
        <v>12.5</v>
      </c>
      <c r="R80">
        <f t="shared" si="28"/>
        <v>2000000</v>
      </c>
      <c r="S80">
        <f t="shared" si="29"/>
        <v>-470.25643061925672</v>
      </c>
      <c r="U80">
        <f t="shared" si="40"/>
        <v>0.370496828</v>
      </c>
      <c r="V80">
        <f t="shared" si="41"/>
        <v>0.01</v>
      </c>
      <c r="W80">
        <f t="shared" si="42"/>
        <v>1.2065161087077747E-2</v>
      </c>
      <c r="X80">
        <f t="shared" si="43"/>
        <v>4.4701039120713373E-3</v>
      </c>
      <c r="Y80">
        <f t="shared" si="44"/>
        <v>1.2065161087077747E-4</v>
      </c>
      <c r="Z80">
        <f t="shared" si="45"/>
        <v>7.4744055641356322E-3</v>
      </c>
      <c r="AB80">
        <f t="shared" si="46"/>
        <v>-1.9959081339822509</v>
      </c>
      <c r="AC80">
        <f t="shared" si="30"/>
        <v>-3.5148872815911343</v>
      </c>
      <c r="AE80">
        <f t="shared" si="31"/>
        <v>0</v>
      </c>
      <c r="AF80">
        <f t="shared" si="32"/>
        <v>0</v>
      </c>
      <c r="AG80">
        <f t="shared" si="32"/>
        <v>-9.3430069551695402E-2</v>
      </c>
      <c r="AH80">
        <f t="shared" si="33"/>
        <v>-8940.2078241426752</v>
      </c>
      <c r="AI80">
        <f t="shared" si="34"/>
        <v>-8940.3012542122269</v>
      </c>
      <c r="AJ80">
        <f t="shared" si="35"/>
        <v>1.5189791476088834</v>
      </c>
      <c r="AK80">
        <f t="shared" si="49"/>
        <v>-0.13971356937875756</v>
      </c>
      <c r="AL80">
        <f t="shared" si="26"/>
        <v>-8938.9219886339961</v>
      </c>
      <c r="AN80">
        <f t="shared" si="36"/>
        <v>0</v>
      </c>
      <c r="AO80">
        <f t="shared" si="36"/>
        <v>0</v>
      </c>
      <c r="AP80">
        <f t="shared" si="36"/>
        <v>-1.5159990409165071E-5</v>
      </c>
      <c r="AQ80">
        <f t="shared" si="36"/>
        <v>-1.4506407361171236</v>
      </c>
      <c r="AR80">
        <f t="shared" si="36"/>
        <v>-1.4506558961075326</v>
      </c>
      <c r="AS80">
        <f t="shared" si="36"/>
        <v>2.464700007178207E-4</v>
      </c>
      <c r="AT80">
        <f t="shared" si="36"/>
        <v>-2.2669964626754883E-5</v>
      </c>
      <c r="AU80">
        <f t="shared" si="23"/>
        <v>-1.4504320960714416</v>
      </c>
      <c r="AW80">
        <v>77</v>
      </c>
      <c r="AX80">
        <f>IF(Z80&gt;0, (R80*SUMPRODUCT(K80:$K$98, X80:$X$98)-K80*$AZ$3)/Z80, 0)</f>
        <v>-470.25643061925672</v>
      </c>
    </row>
    <row r="81" spans="5:50" x14ac:dyDescent="0.25">
      <c r="E81">
        <v>2081</v>
      </c>
      <c r="F81" s="5">
        <f>EconomicRates!C121</f>
        <v>3.5571999999999999E-2</v>
      </c>
      <c r="G81" s="5">
        <f>EconomicRates!D121</f>
        <v>7.0000000000000007E-2</v>
      </c>
      <c r="H81" s="5">
        <f t="shared" si="37"/>
        <v>0.12000000000000001</v>
      </c>
      <c r="I81" s="5">
        <f t="shared" si="38"/>
        <v>1.1200000000000001</v>
      </c>
      <c r="J81">
        <f t="shared" si="39"/>
        <v>0.89285714285714279</v>
      </c>
      <c r="K81">
        <f t="shared" si="47"/>
        <v>1.4487526111686588E-4</v>
      </c>
      <c r="L81" s="2">
        <v>78</v>
      </c>
      <c r="M81" s="6">
        <v>0.397394472</v>
      </c>
      <c r="Q81" s="4">
        <f t="shared" si="48"/>
        <v>12.5</v>
      </c>
      <c r="R81">
        <f t="shared" si="28"/>
        <v>2000000</v>
      </c>
      <c r="S81">
        <f t="shared" si="29"/>
        <v>-956.04240891674226</v>
      </c>
      <c r="U81">
        <f t="shared" si="40"/>
        <v>0.397394472</v>
      </c>
      <c r="V81">
        <f t="shared" si="41"/>
        <v>0.01</v>
      </c>
      <c r="W81">
        <f t="shared" si="42"/>
        <v>7.4744055641356322E-3</v>
      </c>
      <c r="X81">
        <f t="shared" si="43"/>
        <v>2.9702874526735417E-3</v>
      </c>
      <c r="Y81">
        <f t="shared" si="44"/>
        <v>7.4744055641356324E-5</v>
      </c>
      <c r="Z81">
        <f t="shared" si="45"/>
        <v>4.429374055820735E-3</v>
      </c>
      <c r="AB81">
        <f t="shared" si="46"/>
        <v>-3.5148872815911343</v>
      </c>
      <c r="AC81">
        <f t="shared" si="30"/>
        <v>-4.2346694423201763</v>
      </c>
      <c r="AE81">
        <f t="shared" si="31"/>
        <v>0</v>
      </c>
      <c r="AF81">
        <f t="shared" si="32"/>
        <v>0</v>
      </c>
      <c r="AG81">
        <f t="shared" si="32"/>
        <v>-5.5367175697759188E-2</v>
      </c>
      <c r="AH81">
        <f t="shared" si="33"/>
        <v>-5940.5749053470836</v>
      </c>
      <c r="AI81">
        <f t="shared" si="34"/>
        <v>-5940.6302725227815</v>
      </c>
      <c r="AJ81">
        <f t="shared" si="35"/>
        <v>0.719782160729042</v>
      </c>
      <c r="AK81">
        <f t="shared" si="49"/>
        <v>-0.24604210971137944</v>
      </c>
      <c r="AL81">
        <f t="shared" si="26"/>
        <v>-5940.156532471764</v>
      </c>
      <c r="AN81">
        <f t="shared" si="36"/>
        <v>0</v>
      </c>
      <c r="AO81">
        <f t="shared" si="36"/>
        <v>0</v>
      </c>
      <c r="AP81">
        <f t="shared" si="36"/>
        <v>-8.021334036516253E-6</v>
      </c>
      <c r="AQ81">
        <f t="shared" si="36"/>
        <v>-0.8606423405964595</v>
      </c>
      <c r="AR81">
        <f t="shared" si="36"/>
        <v>-0.86065036193049604</v>
      </c>
      <c r="AS81">
        <f t="shared" si="36"/>
        <v>1.0427862848288189E-4</v>
      </c>
      <c r="AT81">
        <f t="shared" si="36"/>
        <v>-3.5645414890180657E-5</v>
      </c>
      <c r="AU81">
        <f t="shared" si="23"/>
        <v>-0.86058172871690342</v>
      </c>
      <c r="AW81">
        <v>78</v>
      </c>
      <c r="AX81">
        <f>IF(Z81&gt;0, (R81*SUMPRODUCT(K81:$K$98, X81:$X$98)-K81*$AZ$3)/Z81, 0)</f>
        <v>-956.04240891674226</v>
      </c>
    </row>
    <row r="82" spans="5:50" x14ac:dyDescent="0.25">
      <c r="E82">
        <v>2082</v>
      </c>
      <c r="F82" s="5">
        <f>EconomicRates!C122</f>
        <v>3.5571999999999999E-2</v>
      </c>
      <c r="G82" s="5">
        <f>EconomicRates!D122</f>
        <v>7.0000000000000007E-2</v>
      </c>
      <c r="H82" s="5">
        <f t="shared" si="37"/>
        <v>0.12000000000000001</v>
      </c>
      <c r="I82" s="5">
        <f t="shared" si="38"/>
        <v>1.1200000000000001</v>
      </c>
      <c r="J82">
        <f t="shared" si="39"/>
        <v>0.89285714285714279</v>
      </c>
      <c r="K82">
        <f t="shared" si="47"/>
        <v>1.2935291171148737E-4</v>
      </c>
      <c r="L82" s="2">
        <v>79</v>
      </c>
      <c r="M82" s="6">
        <v>0.424762996</v>
      </c>
      <c r="Q82" s="4">
        <f t="shared" si="48"/>
        <v>12.5</v>
      </c>
      <c r="R82">
        <f t="shared" si="28"/>
        <v>2000000</v>
      </c>
      <c r="S82">
        <f t="shared" si="29"/>
        <v>-1774.5157537890072</v>
      </c>
      <c r="U82">
        <f t="shared" si="40"/>
        <v>0.424762996</v>
      </c>
      <c r="V82">
        <f t="shared" si="41"/>
        <v>0.01</v>
      </c>
      <c r="W82">
        <f t="shared" si="42"/>
        <v>4.429374055820735E-3</v>
      </c>
      <c r="X82">
        <f t="shared" si="43"/>
        <v>1.8814341943550867E-3</v>
      </c>
      <c r="Y82">
        <f t="shared" si="44"/>
        <v>4.4293740558207352E-5</v>
      </c>
      <c r="Z82">
        <f t="shared" si="45"/>
        <v>2.5036461209074412E-3</v>
      </c>
      <c r="AB82">
        <f t="shared" si="46"/>
        <v>-4.2346694423201763</v>
      </c>
      <c r="AC82">
        <f t="shared" si="30"/>
        <v>-4.442759483462992</v>
      </c>
      <c r="AE82">
        <f t="shared" si="31"/>
        <v>0</v>
      </c>
      <c r="AF82">
        <f t="shared" si="32"/>
        <v>0</v>
      </c>
      <c r="AG82">
        <f t="shared" si="32"/>
        <v>-3.1295576511343015E-2</v>
      </c>
      <c r="AH82">
        <f t="shared" si="33"/>
        <v>-3762.8683887101733</v>
      </c>
      <c r="AI82">
        <f t="shared" si="34"/>
        <v>-3762.8996842866845</v>
      </c>
      <c r="AJ82">
        <f t="shared" si="35"/>
        <v>0.20809004114281571</v>
      </c>
      <c r="AK82">
        <f t="shared" si="49"/>
        <v>-0.29642686096241239</v>
      </c>
      <c r="AL82">
        <f t="shared" si="26"/>
        <v>-3762.9880211065042</v>
      </c>
      <c r="AN82">
        <f t="shared" si="36"/>
        <v>0</v>
      </c>
      <c r="AO82">
        <f t="shared" si="36"/>
        <v>0</v>
      </c>
      <c r="AP82">
        <f t="shared" si="36"/>
        <v>-4.0481739454318507E-6</v>
      </c>
      <c r="AQ82">
        <f t="shared" si="36"/>
        <v>-0.4867379824667738</v>
      </c>
      <c r="AR82">
        <f t="shared" si="36"/>
        <v>-0.48674203064071919</v>
      </c>
      <c r="AS82">
        <f t="shared" si="36"/>
        <v>2.6917052719986413E-5</v>
      </c>
      <c r="AT82">
        <f t="shared" si="36"/>
        <v>-3.8343677574984275E-5</v>
      </c>
      <c r="AU82">
        <f t="shared" si="23"/>
        <v>-0.48675345726557423</v>
      </c>
      <c r="AW82">
        <v>79</v>
      </c>
      <c r="AX82">
        <f>IF(Z82&gt;0, (R82*SUMPRODUCT(K82:$K$98, X82:$X$98)-K82*$AZ$3)/Z82, 0)</f>
        <v>-1774.5157537890072</v>
      </c>
    </row>
    <row r="83" spans="5:50" x14ac:dyDescent="0.25">
      <c r="E83">
        <v>2083</v>
      </c>
      <c r="F83" s="5">
        <f>EconomicRates!C123</f>
        <v>3.5571999999999999E-2</v>
      </c>
      <c r="G83" s="5">
        <f>EconomicRates!D123</f>
        <v>7.0000000000000007E-2</v>
      </c>
      <c r="H83" s="5">
        <f t="shared" si="37"/>
        <v>0.12000000000000001</v>
      </c>
      <c r="I83" s="5">
        <f t="shared" si="38"/>
        <v>1.1200000000000001</v>
      </c>
      <c r="J83">
        <f t="shared" si="39"/>
        <v>0.89285714285714279</v>
      </c>
      <c r="K83">
        <f t="shared" si="47"/>
        <v>1.1549367117097085E-4</v>
      </c>
      <c r="L83" s="2">
        <v>80</v>
      </c>
      <c r="M83" s="6">
        <v>0.45242554800000001</v>
      </c>
      <c r="Q83" s="4">
        <f t="shared" si="48"/>
        <v>12.5</v>
      </c>
      <c r="R83">
        <f t="shared" si="28"/>
        <v>2000000</v>
      </c>
      <c r="S83">
        <f t="shared" si="29"/>
        <v>-3229.7152721679799</v>
      </c>
      <c r="U83">
        <f t="shared" si="40"/>
        <v>0.45242554800000001</v>
      </c>
      <c r="V83">
        <f t="shared" si="41"/>
        <v>0.01</v>
      </c>
      <c r="W83">
        <f t="shared" si="42"/>
        <v>2.5036461209074412E-3</v>
      </c>
      <c r="X83">
        <f t="shared" si="43"/>
        <v>1.1327134682496234E-3</v>
      </c>
      <c r="Y83">
        <f t="shared" si="44"/>
        <v>2.5036461209074413E-5</v>
      </c>
      <c r="Z83">
        <f t="shared" si="45"/>
        <v>1.3458961914487434E-3</v>
      </c>
      <c r="AB83">
        <f t="shared" si="46"/>
        <v>-4.442759483462992</v>
      </c>
      <c r="AC83">
        <f t="shared" si="30"/>
        <v>-4.3468614842747257</v>
      </c>
      <c r="AE83">
        <f t="shared" si="31"/>
        <v>0</v>
      </c>
      <c r="AF83">
        <f t="shared" si="32"/>
        <v>0</v>
      </c>
      <c r="AG83">
        <f t="shared" si="32"/>
        <v>-1.6823702393109295E-2</v>
      </c>
      <c r="AH83">
        <f t="shared" si="33"/>
        <v>-2265.4269364992465</v>
      </c>
      <c r="AI83">
        <f t="shared" si="34"/>
        <v>-2265.4437602016396</v>
      </c>
      <c r="AJ83">
        <f t="shared" si="35"/>
        <v>-9.5897999188266247E-2</v>
      </c>
      <c r="AK83">
        <f t="shared" si="49"/>
        <v>-0.31099316384240949</v>
      </c>
      <c r="AL83">
        <f t="shared" si="26"/>
        <v>-2265.8506513646703</v>
      </c>
      <c r="AN83">
        <f t="shared" si="36"/>
        <v>0</v>
      </c>
      <c r="AO83">
        <f t="shared" si="36"/>
        <v>0</v>
      </c>
      <c r="AP83">
        <f t="shared" si="36"/>
        <v>-1.9430311520680402E-6</v>
      </c>
      <c r="AQ83">
        <f t="shared" si="36"/>
        <v>-0.26164247366590382</v>
      </c>
      <c r="AR83">
        <f t="shared" si="36"/>
        <v>-0.2616444166970559</v>
      </c>
      <c r="AS83">
        <f t="shared" si="36"/>
        <v>-1.1075611984203651E-5</v>
      </c>
      <c r="AT83">
        <f t="shared" si="36"/>
        <v>-3.5917742201235104E-5</v>
      </c>
      <c r="AU83">
        <f t="shared" si="23"/>
        <v>-0.26169141005124136</v>
      </c>
      <c r="AW83">
        <v>80</v>
      </c>
      <c r="AX83">
        <f>IF(Z83&gt;0, (R83*SUMPRODUCT(K83:$K$98, X83:$X$98)-K83*$AZ$3)/Z83, 0)</f>
        <v>-3229.7152721679799</v>
      </c>
    </row>
    <row r="84" spans="5:50" x14ac:dyDescent="0.25">
      <c r="E84">
        <v>2084</v>
      </c>
      <c r="F84" s="5">
        <f>EconomicRates!C124</f>
        <v>3.5571999999999999E-2</v>
      </c>
      <c r="G84" s="5">
        <f>EconomicRates!D124</f>
        <v>7.0000000000000007E-2</v>
      </c>
      <c r="H84" s="5">
        <f t="shared" si="37"/>
        <v>0.12000000000000001</v>
      </c>
      <c r="I84" s="5">
        <f t="shared" si="38"/>
        <v>1.1200000000000001</v>
      </c>
      <c r="J84">
        <f t="shared" si="39"/>
        <v>0.89285714285714279</v>
      </c>
      <c r="K84">
        <f t="shared" si="47"/>
        <v>1.031193492597954E-4</v>
      </c>
      <c r="L84" s="2">
        <v>81</v>
      </c>
      <c r="M84" s="6">
        <v>0.48020744799999998</v>
      </c>
      <c r="Q84" s="4">
        <f t="shared" si="48"/>
        <v>12.5</v>
      </c>
      <c r="R84">
        <f t="shared" si="28"/>
        <v>2000000</v>
      </c>
      <c r="S84">
        <f t="shared" si="29"/>
        <v>-5958.5006427195849</v>
      </c>
      <c r="U84">
        <f t="shared" si="40"/>
        <v>0.48020744799999998</v>
      </c>
      <c r="V84">
        <f t="shared" si="41"/>
        <v>0.01</v>
      </c>
      <c r="W84">
        <f t="shared" si="42"/>
        <v>1.3458961914487434E-3</v>
      </c>
      <c r="X84">
        <f t="shared" si="43"/>
        <v>6.4630937536852052E-4</v>
      </c>
      <c r="Y84">
        <f t="shared" si="44"/>
        <v>1.3458961914487435E-5</v>
      </c>
      <c r="Z84">
        <f t="shared" si="45"/>
        <v>6.8612785416573546E-4</v>
      </c>
      <c r="AB84">
        <f t="shared" si="46"/>
        <v>-4.3468614842747257</v>
      </c>
      <c r="AC84">
        <f t="shared" si="30"/>
        <v>-4.0882932600343445</v>
      </c>
      <c r="AE84">
        <f t="shared" si="31"/>
        <v>0</v>
      </c>
      <c r="AF84">
        <f t="shared" si="32"/>
        <v>0</v>
      </c>
      <c r="AG84">
        <f t="shared" si="32"/>
        <v>-8.5765981770716936E-3</v>
      </c>
      <c r="AH84">
        <f t="shared" si="33"/>
        <v>-1292.618750737041</v>
      </c>
      <c r="AI84">
        <f t="shared" si="34"/>
        <v>-1292.6273273352181</v>
      </c>
      <c r="AJ84">
        <f t="shared" si="35"/>
        <v>-0.25856822424038128</v>
      </c>
      <c r="AK84">
        <f t="shared" si="49"/>
        <v>-0.30428030389923083</v>
      </c>
      <c r="AL84">
        <f t="shared" si="26"/>
        <v>-1293.1901758633578</v>
      </c>
      <c r="AN84">
        <f t="shared" si="36"/>
        <v>0</v>
      </c>
      <c r="AO84">
        <f t="shared" si="36"/>
        <v>0</v>
      </c>
      <c r="AP84">
        <f t="shared" si="36"/>
        <v>-8.8441322288238054E-7</v>
      </c>
      <c r="AQ84">
        <f t="shared" si="36"/>
        <v>-0.13329400441701333</v>
      </c>
      <c r="AR84">
        <f t="shared" si="36"/>
        <v>-0.13329488883023621</v>
      </c>
      <c r="AS84">
        <f t="shared" si="36"/>
        <v>-2.6663387022928972E-5</v>
      </c>
      <c r="AT84">
        <f t="shared" si="36"/>
        <v>-3.1377186930661469E-5</v>
      </c>
      <c r="AU84">
        <f t="shared" si="23"/>
        <v>-0.13335292940418983</v>
      </c>
      <c r="AW84">
        <v>81</v>
      </c>
      <c r="AX84">
        <f>IF(Z84&gt;0, (R84*SUMPRODUCT(K84:$K$98, X84:$X$98)-K84*$AZ$3)/Z84, 0)</f>
        <v>-5958.5006427195849</v>
      </c>
    </row>
    <row r="85" spans="5:50" x14ac:dyDescent="0.25">
      <c r="E85">
        <v>2085</v>
      </c>
      <c r="F85" s="5">
        <f>EconomicRates!C125</f>
        <v>3.5571999999999999E-2</v>
      </c>
      <c r="G85" s="5">
        <f>EconomicRates!D125</f>
        <v>7.0000000000000007E-2</v>
      </c>
      <c r="H85" s="5">
        <f t="shared" si="37"/>
        <v>0.12000000000000001</v>
      </c>
      <c r="I85" s="5">
        <f t="shared" si="38"/>
        <v>1.1200000000000001</v>
      </c>
      <c r="J85">
        <f t="shared" si="39"/>
        <v>0.89285714285714279</v>
      </c>
      <c r="K85">
        <f t="shared" si="47"/>
        <v>9.207084755338875E-5</v>
      </c>
      <c r="L85" s="2">
        <v>82</v>
      </c>
      <c r="M85" s="6">
        <v>0.508136904</v>
      </c>
      <c r="Q85" s="4">
        <f t="shared" si="48"/>
        <v>12.5</v>
      </c>
      <c r="R85">
        <f t="shared" si="28"/>
        <v>2000000</v>
      </c>
      <c r="S85">
        <f t="shared" si="29"/>
        <v>-11363.852538921472</v>
      </c>
      <c r="U85">
        <f t="shared" si="40"/>
        <v>0.508136904</v>
      </c>
      <c r="V85">
        <f t="shared" si="41"/>
        <v>0.01</v>
      </c>
      <c r="W85">
        <f t="shared" si="42"/>
        <v>6.8612785416573546E-4</v>
      </c>
      <c r="X85">
        <f t="shared" si="43"/>
        <v>3.4864688356394031E-4</v>
      </c>
      <c r="Y85">
        <f t="shared" si="44"/>
        <v>6.861278541657355E-6</v>
      </c>
      <c r="Z85">
        <f t="shared" si="45"/>
        <v>3.3061969206013781E-4</v>
      </c>
      <c r="AB85">
        <f t="shared" si="46"/>
        <v>-4.0882932600343445</v>
      </c>
      <c r="AC85">
        <f t="shared" si="30"/>
        <v>-3.7571134270350321</v>
      </c>
      <c r="AE85">
        <f t="shared" si="31"/>
        <v>0</v>
      </c>
      <c r="AF85">
        <f t="shared" si="32"/>
        <v>0</v>
      </c>
      <c r="AG85">
        <f t="shared" si="32"/>
        <v>-4.1327461507517224E-3</v>
      </c>
      <c r="AH85">
        <f t="shared" si="33"/>
        <v>-697.29376712788064</v>
      </c>
      <c r="AI85">
        <f t="shared" si="34"/>
        <v>-697.29789987403137</v>
      </c>
      <c r="AJ85">
        <f t="shared" si="35"/>
        <v>-0.33117983299931231</v>
      </c>
      <c r="AK85">
        <f t="shared" si="49"/>
        <v>-0.28618052820240414</v>
      </c>
      <c r="AL85">
        <f t="shared" si="26"/>
        <v>-697.91526023523306</v>
      </c>
      <c r="AN85">
        <f t="shared" si="36"/>
        <v>0</v>
      </c>
      <c r="AO85">
        <f t="shared" si="36"/>
        <v>0</v>
      </c>
      <c r="AP85">
        <f t="shared" si="36"/>
        <v>-3.8050544082271599E-7</v>
      </c>
      <c r="AQ85">
        <f t="shared" si="36"/>
        <v>-6.4200428133159251E-2</v>
      </c>
      <c r="AR85">
        <f t="shared" si="36"/>
        <v>-6.4200808638600074E-2</v>
      </c>
      <c r="AS85">
        <f t="shared" si="36"/>
        <v>-3.0492007916836429E-5</v>
      </c>
      <c r="AT85">
        <f t="shared" si="36"/>
        <v>-2.6348883784871823E-5</v>
      </c>
      <c r="AU85">
        <f t="shared" si="23"/>
        <v>-6.4257649530301775E-2</v>
      </c>
      <c r="AW85">
        <v>82</v>
      </c>
      <c r="AX85">
        <f>IF(Z85&gt;0, (R85*SUMPRODUCT(K85:$K$98, X85:$X$98)-K85*$AZ$3)/Z85, 0)</f>
        <v>-11363.852538921472</v>
      </c>
    </row>
    <row r="86" spans="5:50" x14ac:dyDescent="0.25">
      <c r="E86">
        <v>2086</v>
      </c>
      <c r="F86" s="5">
        <f>EconomicRates!C126</f>
        <v>3.5571999999999999E-2</v>
      </c>
      <c r="G86" s="5">
        <f>EconomicRates!D126</f>
        <v>7.0000000000000007E-2</v>
      </c>
      <c r="H86" s="5">
        <f t="shared" si="37"/>
        <v>0.12000000000000001</v>
      </c>
      <c r="I86" s="5">
        <f t="shared" si="38"/>
        <v>1.1200000000000001</v>
      </c>
      <c r="J86">
        <f t="shared" si="39"/>
        <v>0.89285714285714279</v>
      </c>
      <c r="K86">
        <f t="shared" si="47"/>
        <v>8.2206113886954235E-5</v>
      </c>
      <c r="L86" s="2">
        <v>83</v>
      </c>
      <c r="M86" s="6">
        <v>0.53626491099999996</v>
      </c>
      <c r="Q86" s="4">
        <f t="shared" si="48"/>
        <v>12.5</v>
      </c>
      <c r="R86">
        <f t="shared" si="28"/>
        <v>2000000</v>
      </c>
      <c r="S86">
        <f t="shared" si="29"/>
        <v>-22708.618037262968</v>
      </c>
      <c r="U86">
        <f t="shared" si="40"/>
        <v>0.53626491099999996</v>
      </c>
      <c r="V86">
        <f t="shared" si="41"/>
        <v>0.01</v>
      </c>
      <c r="W86">
        <f t="shared" si="42"/>
        <v>3.3061969206013781E-4</v>
      </c>
      <c r="X86">
        <f t="shared" si="43"/>
        <v>1.772997397374772E-4</v>
      </c>
      <c r="Y86">
        <f t="shared" si="44"/>
        <v>3.3061969206013782E-6</v>
      </c>
      <c r="Z86">
        <f t="shared" si="45"/>
        <v>1.5001375540205924E-4</v>
      </c>
      <c r="AB86">
        <f t="shared" si="46"/>
        <v>-3.7571134270350321</v>
      </c>
      <c r="AC86">
        <f t="shared" si="30"/>
        <v>-3.4066050717607572</v>
      </c>
      <c r="AE86">
        <f t="shared" si="31"/>
        <v>0</v>
      </c>
      <c r="AF86">
        <f t="shared" si="32"/>
        <v>0</v>
      </c>
      <c r="AG86">
        <f t="shared" si="32"/>
        <v>-1.8751719425257405E-3</v>
      </c>
      <c r="AH86">
        <f t="shared" si="33"/>
        <v>-354.59947947495442</v>
      </c>
      <c r="AI86">
        <f t="shared" si="34"/>
        <v>-354.60135464689694</v>
      </c>
      <c r="AJ86">
        <f t="shared" si="35"/>
        <v>-0.35050835527427493</v>
      </c>
      <c r="AK86">
        <f t="shared" si="49"/>
        <v>-0.26299793989245229</v>
      </c>
      <c r="AL86">
        <f t="shared" si="26"/>
        <v>-355.21486094206364</v>
      </c>
      <c r="AN86">
        <f t="shared" si="36"/>
        <v>0</v>
      </c>
      <c r="AO86">
        <f t="shared" si="36"/>
        <v>0</v>
      </c>
      <c r="AP86">
        <f t="shared" si="36"/>
        <v>-1.5415059826489223E-7</v>
      </c>
      <c r="AQ86">
        <f t="shared" si="36"/>
        <v>-2.9150245193972794E-2</v>
      </c>
      <c r="AR86">
        <f t="shared" si="36"/>
        <v>-2.9150399344571056E-2</v>
      </c>
      <c r="AS86">
        <f t="shared" si="36"/>
        <v>-2.881392977200606E-5</v>
      </c>
      <c r="AT86">
        <f t="shared" si="36"/>
        <v>-2.1620038598833276E-5</v>
      </c>
      <c r="AU86">
        <f t="shared" si="23"/>
        <v>-2.9200833312941894E-2</v>
      </c>
      <c r="AW86">
        <v>83</v>
      </c>
      <c r="AX86">
        <f>IF(Z86&gt;0, (R86*SUMPRODUCT(K86:$K$98, X86:$X$98)-K86*$AZ$3)/Z86, 0)</f>
        <v>-22708.618037262968</v>
      </c>
    </row>
    <row r="87" spans="5:50" x14ac:dyDescent="0.25">
      <c r="E87">
        <v>2087</v>
      </c>
      <c r="F87" s="5">
        <f>EconomicRates!C127</f>
        <v>3.5571999999999999E-2</v>
      </c>
      <c r="G87" s="5">
        <f>EconomicRates!D127</f>
        <v>7.0000000000000007E-2</v>
      </c>
      <c r="H87" s="5">
        <f t="shared" si="37"/>
        <v>0.12000000000000001</v>
      </c>
      <c r="I87" s="5">
        <f t="shared" si="38"/>
        <v>1.1200000000000001</v>
      </c>
      <c r="J87">
        <f t="shared" si="39"/>
        <v>0.89285714285714279</v>
      </c>
      <c r="K87">
        <f t="shared" si="47"/>
        <v>7.3398315970494849E-5</v>
      </c>
      <c r="L87" s="2">
        <v>84</v>
      </c>
      <c r="M87" s="6">
        <v>0.564431978</v>
      </c>
      <c r="Q87" s="4">
        <f t="shared" si="48"/>
        <v>12.5</v>
      </c>
      <c r="R87">
        <f t="shared" si="28"/>
        <v>2000000</v>
      </c>
      <c r="S87">
        <f t="shared" si="29"/>
        <v>-48017.369290067138</v>
      </c>
      <c r="U87">
        <f t="shared" si="40"/>
        <v>0.564431978</v>
      </c>
      <c r="V87">
        <f t="shared" si="41"/>
        <v>0.01</v>
      </c>
      <c r="W87">
        <f t="shared" si="42"/>
        <v>1.5001375540205924E-4</v>
      </c>
      <c r="X87">
        <f t="shared" si="43"/>
        <v>8.4672560688792478E-5</v>
      </c>
      <c r="Y87">
        <f t="shared" si="44"/>
        <v>1.5001375540205923E-6</v>
      </c>
      <c r="Z87">
        <f t="shared" si="45"/>
        <v>6.3841057159246168E-5</v>
      </c>
      <c r="AB87">
        <f t="shared" si="46"/>
        <v>-3.4066050717607572</v>
      </c>
      <c r="AC87">
        <f t="shared" si="30"/>
        <v>-3.0654796174838079</v>
      </c>
      <c r="AE87">
        <f t="shared" si="31"/>
        <v>0</v>
      </c>
      <c r="AF87">
        <f t="shared" si="32"/>
        <v>0</v>
      </c>
      <c r="AG87">
        <f t="shared" si="32"/>
        <v>-7.9801321449057708E-4</v>
      </c>
      <c r="AH87">
        <f t="shared" si="33"/>
        <v>-169.34512137758495</v>
      </c>
      <c r="AI87">
        <f t="shared" si="34"/>
        <v>-169.34591939079942</v>
      </c>
      <c r="AJ87">
        <f t="shared" si="35"/>
        <v>-0.34112545427694929</v>
      </c>
      <c r="AK87">
        <f t="shared" si="49"/>
        <v>-0.23846235502325303</v>
      </c>
      <c r="AL87">
        <f t="shared" si="26"/>
        <v>-169.92550720009962</v>
      </c>
      <c r="AN87">
        <f t="shared" si="36"/>
        <v>0</v>
      </c>
      <c r="AO87">
        <f t="shared" si="36"/>
        <v>0</v>
      </c>
      <c r="AP87">
        <f t="shared" si="36"/>
        <v>-5.8572826065809658E-8</v>
      </c>
      <c r="AQ87">
        <f t="shared" si="36"/>
        <v>-1.2429646726933781E-2</v>
      </c>
      <c r="AR87">
        <f t="shared" si="36"/>
        <v>-1.2429705299759846E-2</v>
      </c>
      <c r="AS87">
        <f t="shared" si="36"/>
        <v>-2.5038033878598118E-5</v>
      </c>
      <c r="AT87">
        <f t="shared" si="36"/>
        <v>-1.7502735281065044E-5</v>
      </c>
      <c r="AU87">
        <f t="shared" si="23"/>
        <v>-1.247224606891951E-2</v>
      </c>
      <c r="AW87">
        <v>84</v>
      </c>
      <c r="AX87">
        <f>IF(Z87&gt;0, (R87*SUMPRODUCT(K87:$K$98, X87:$X$98)-K87*$AZ$3)/Z87, 0)</f>
        <v>-48017.369290067138</v>
      </c>
    </row>
    <row r="88" spans="5:50" x14ac:dyDescent="0.25">
      <c r="E88">
        <v>2088</v>
      </c>
      <c r="F88" s="5">
        <f>EconomicRates!C128</f>
        <v>3.5571999999999999E-2</v>
      </c>
      <c r="G88" s="5">
        <f>EconomicRates!D128</f>
        <v>7.0000000000000007E-2</v>
      </c>
      <c r="H88" s="5">
        <f t="shared" si="37"/>
        <v>0.12000000000000001</v>
      </c>
      <c r="I88" s="5">
        <f t="shared" si="38"/>
        <v>1.1200000000000001</v>
      </c>
      <c r="J88">
        <f t="shared" si="39"/>
        <v>0.89285714285714279</v>
      </c>
      <c r="K88">
        <f t="shared" si="47"/>
        <v>6.5534210687941824E-5</v>
      </c>
      <c r="L88" s="2">
        <v>85</v>
      </c>
      <c r="M88" s="6">
        <v>0.59247427200000002</v>
      </c>
      <c r="Q88" s="4">
        <f t="shared" si="48"/>
        <v>12.5</v>
      </c>
      <c r="R88">
        <f t="shared" si="28"/>
        <v>2000000</v>
      </c>
      <c r="S88">
        <f t="shared" si="29"/>
        <v>-108253.44273377505</v>
      </c>
      <c r="U88">
        <f t="shared" si="40"/>
        <v>0.59247427200000002</v>
      </c>
      <c r="V88">
        <f t="shared" si="41"/>
        <v>0.01</v>
      </c>
      <c r="W88">
        <f t="shared" si="42"/>
        <v>6.3841057159246168E-5</v>
      </c>
      <c r="X88">
        <f t="shared" si="43"/>
        <v>3.7824183864134762E-5</v>
      </c>
      <c r="Y88">
        <f t="shared" si="44"/>
        <v>6.3841057159246166E-7</v>
      </c>
      <c r="Z88">
        <f t="shared" si="45"/>
        <v>2.5378462723518946E-5</v>
      </c>
      <c r="AB88">
        <f t="shared" si="46"/>
        <v>-3.0654796174838079</v>
      </c>
      <c r="AC88">
        <f t="shared" si="30"/>
        <v>-2.747305961111703</v>
      </c>
      <c r="AE88">
        <f t="shared" si="31"/>
        <v>0</v>
      </c>
      <c r="AF88">
        <f t="shared" si="32"/>
        <v>0</v>
      </c>
      <c r="AG88">
        <f t="shared" si="32"/>
        <v>-3.172307840439868E-4</v>
      </c>
      <c r="AH88">
        <f t="shared" si="33"/>
        <v>-75.64836772826952</v>
      </c>
      <c r="AI88">
        <f t="shared" si="34"/>
        <v>-75.648684959053568</v>
      </c>
      <c r="AJ88">
        <f t="shared" si="35"/>
        <v>-0.31817365637210493</v>
      </c>
      <c r="AK88">
        <f t="shared" si="49"/>
        <v>-0.21458357322386656</v>
      </c>
      <c r="AL88">
        <f t="shared" si="26"/>
        <v>-76.181442188649541</v>
      </c>
      <c r="AN88">
        <f t="shared" si="36"/>
        <v>0</v>
      </c>
      <c r="AO88">
        <f t="shared" si="36"/>
        <v>0</v>
      </c>
      <c r="AP88">
        <f t="shared" si="36"/>
        <v>-2.0789469038239603E-8</v>
      </c>
      <c r="AQ88">
        <f t="shared" si="36"/>
        <v>-4.9575560689033137E-3</v>
      </c>
      <c r="AR88">
        <f t="shared" si="36"/>
        <v>-4.9575768583723524E-3</v>
      </c>
      <c r="AS88">
        <f t="shared" si="36"/>
        <v>-2.0851259432042327E-5</v>
      </c>
      <c r="AT88">
        <f t="shared" si="36"/>
        <v>-1.4062565097824263E-5</v>
      </c>
      <c r="AU88">
        <f t="shared" si="23"/>
        <v>-4.9924906829022188E-3</v>
      </c>
      <c r="AW88">
        <v>85</v>
      </c>
      <c r="AX88">
        <f>IF(Z88&gt;0, (R88*SUMPRODUCT(K88:$K$98, X88:$X$98)-K88*$AZ$3)/Z88, 0)</f>
        <v>-108253.44273377505</v>
      </c>
    </row>
    <row r="89" spans="5:50" x14ac:dyDescent="0.25">
      <c r="E89">
        <v>2089</v>
      </c>
      <c r="F89" s="5">
        <f>EconomicRates!C129</f>
        <v>3.5571999999999999E-2</v>
      </c>
      <c r="G89" s="5">
        <f>EconomicRates!D129</f>
        <v>7.0000000000000007E-2</v>
      </c>
      <c r="H89" s="5">
        <f t="shared" si="37"/>
        <v>0.12000000000000001</v>
      </c>
      <c r="I89" s="5">
        <f t="shared" si="38"/>
        <v>1.1200000000000001</v>
      </c>
      <c r="J89">
        <f t="shared" si="39"/>
        <v>0.89285714285714279</v>
      </c>
      <c r="K89">
        <f t="shared" si="47"/>
        <v>5.851268811423377E-5</v>
      </c>
      <c r="L89" s="2">
        <v>86</v>
      </c>
      <c r="M89" s="6">
        <v>0.62503115200000003</v>
      </c>
      <c r="Q89" s="4">
        <f t="shared" si="48"/>
        <v>12.5</v>
      </c>
      <c r="R89">
        <f t="shared" si="28"/>
        <v>2000000</v>
      </c>
      <c r="S89">
        <f t="shared" si="29"/>
        <v>-265276.35496482928</v>
      </c>
      <c r="U89">
        <f t="shared" si="40"/>
        <v>0.62503115200000003</v>
      </c>
      <c r="V89">
        <f t="shared" si="41"/>
        <v>0.01</v>
      </c>
      <c r="W89">
        <f t="shared" si="42"/>
        <v>2.5378462723518946E-5</v>
      </c>
      <c r="X89">
        <f t="shared" si="43"/>
        <v>1.5862329792070106E-5</v>
      </c>
      <c r="Y89">
        <f t="shared" si="44"/>
        <v>2.5378462723518943E-7</v>
      </c>
      <c r="Z89">
        <f t="shared" si="45"/>
        <v>9.2623483042136506E-6</v>
      </c>
      <c r="AB89">
        <f t="shared" si="46"/>
        <v>-2.747305961111703</v>
      </c>
      <c r="AC89">
        <f t="shared" si="30"/>
        <v>-2.457081996556465</v>
      </c>
      <c r="AE89">
        <f t="shared" si="31"/>
        <v>0</v>
      </c>
      <c r="AF89">
        <f t="shared" si="32"/>
        <v>0</v>
      </c>
      <c r="AG89">
        <f t="shared" si="32"/>
        <v>-1.1577935380267064E-4</v>
      </c>
      <c r="AH89">
        <f t="shared" si="33"/>
        <v>-31.724659584140213</v>
      </c>
      <c r="AI89">
        <f t="shared" si="34"/>
        <v>-31.724775363494015</v>
      </c>
      <c r="AJ89">
        <f t="shared" si="35"/>
        <v>-0.29022396455523802</v>
      </c>
      <c r="AK89">
        <f t="shared" si="49"/>
        <v>-0.19231141727781922</v>
      </c>
      <c r="AL89">
        <f t="shared" si="26"/>
        <v>-32.207310745327071</v>
      </c>
      <c r="AN89">
        <f t="shared" si="36"/>
        <v>0</v>
      </c>
      <c r="AO89">
        <f t="shared" si="36"/>
        <v>0</v>
      </c>
      <c r="AP89">
        <f t="shared" si="36"/>
        <v>-6.7745612191231926E-9</v>
      </c>
      <c r="AQ89">
        <f t="shared" si="36"/>
        <v>-1.8562951117770336E-3</v>
      </c>
      <c r="AR89">
        <f t="shared" si="36"/>
        <v>-1.8563018863382527E-3</v>
      </c>
      <c r="AS89">
        <f t="shared" si="36"/>
        <v>-1.698178432129708E-5</v>
      </c>
      <c r="AT89">
        <f t="shared" si="36"/>
        <v>-1.1252657979983304E-5</v>
      </c>
      <c r="AU89">
        <f t="shared" si="23"/>
        <v>-1.8845363286395329E-3</v>
      </c>
      <c r="AW89">
        <v>86</v>
      </c>
      <c r="AX89">
        <f>IF(Z89&gt;0, (R89*SUMPRODUCT(K89:$K$98, X89:$X$98)-K89*$AZ$3)/Z89, 0)</f>
        <v>-265276.35496482928</v>
      </c>
    </row>
    <row r="90" spans="5:50" x14ac:dyDescent="0.25">
      <c r="E90">
        <v>2090</v>
      </c>
      <c r="F90" s="5">
        <f>EconomicRates!C130</f>
        <v>3.5571999999999999E-2</v>
      </c>
      <c r="G90" s="5">
        <f>EconomicRates!D130</f>
        <v>7.0000000000000007E-2</v>
      </c>
      <c r="H90" s="5">
        <f t="shared" si="37"/>
        <v>0.12000000000000001</v>
      </c>
      <c r="I90" s="5">
        <f t="shared" si="38"/>
        <v>1.1200000000000001</v>
      </c>
      <c r="J90">
        <f t="shared" si="39"/>
        <v>0.89285714285714279</v>
      </c>
      <c r="K90">
        <f t="shared" si="47"/>
        <v>5.2243471530565862E-5</v>
      </c>
      <c r="L90" s="2">
        <v>87</v>
      </c>
      <c r="M90">
        <v>0.65741117999999998</v>
      </c>
      <c r="Q90" s="4">
        <f t="shared" si="48"/>
        <v>12.5</v>
      </c>
      <c r="R90">
        <f t="shared" si="28"/>
        <v>2000000</v>
      </c>
      <c r="S90">
        <f t="shared" si="29"/>
        <v>-712658.73732752283</v>
      </c>
      <c r="U90">
        <f t="shared" si="40"/>
        <v>0.65741117999999998</v>
      </c>
      <c r="V90">
        <f t="shared" si="41"/>
        <v>0.01</v>
      </c>
      <c r="W90">
        <f t="shared" si="42"/>
        <v>9.2623483042136506E-6</v>
      </c>
      <c r="X90">
        <f t="shared" si="43"/>
        <v>6.0891713282440948E-6</v>
      </c>
      <c r="Y90">
        <f t="shared" si="44"/>
        <v>9.2623483042136514E-8</v>
      </c>
      <c r="Z90">
        <f t="shared" si="45"/>
        <v>3.0805534929274194E-6</v>
      </c>
      <c r="AB90">
        <f t="shared" si="46"/>
        <v>-2.457081996556465</v>
      </c>
      <c r="AC90">
        <f t="shared" si="30"/>
        <v>-2.1953833625395447</v>
      </c>
      <c r="AE90">
        <f t="shared" si="31"/>
        <v>0</v>
      </c>
      <c r="AF90">
        <f t="shared" si="32"/>
        <v>0</v>
      </c>
      <c r="AG90">
        <f t="shared" si="32"/>
        <v>-3.8506918661592741E-5</v>
      </c>
      <c r="AH90">
        <f t="shared" si="33"/>
        <v>-12.178342656488189</v>
      </c>
      <c r="AI90">
        <f t="shared" si="34"/>
        <v>-12.178381163406851</v>
      </c>
      <c r="AJ90">
        <f t="shared" si="35"/>
        <v>-0.26169863401692028</v>
      </c>
      <c r="AK90">
        <f t="shared" si="49"/>
        <v>-0.17199573975895258</v>
      </c>
      <c r="AL90">
        <f t="shared" si="26"/>
        <v>-12.612075537182722</v>
      </c>
      <c r="AN90">
        <f t="shared" si="36"/>
        <v>0</v>
      </c>
      <c r="AO90">
        <f t="shared" si="36"/>
        <v>0</v>
      </c>
      <c r="AP90">
        <f t="shared" si="36"/>
        <v>-2.0117351088267356E-9</v>
      </c>
      <c r="AQ90">
        <f t="shared" si="36"/>
        <v>-6.3623889786371655E-4</v>
      </c>
      <c r="AR90">
        <f t="shared" si="36"/>
        <v>-6.3624090959882534E-4</v>
      </c>
      <c r="AS90">
        <f t="shared" si="36"/>
        <v>-1.3672045135850949E-5</v>
      </c>
      <c r="AT90">
        <f t="shared" si="36"/>
        <v>-8.9856545334754535E-6</v>
      </c>
      <c r="AU90">
        <f t="shared" si="23"/>
        <v>-6.5889860926815166E-4</v>
      </c>
      <c r="AW90">
        <v>87</v>
      </c>
      <c r="AX90">
        <f>IF(Z90&gt;0, (R90*SUMPRODUCT(K90:$K$98, X90:$X$98)-K90*$AZ$3)/Z90, 0)</f>
        <v>-712658.73732752283</v>
      </c>
    </row>
    <row r="91" spans="5:50" x14ac:dyDescent="0.25">
      <c r="E91">
        <v>2091</v>
      </c>
      <c r="F91" s="5">
        <f>EconomicRates!C131</f>
        <v>3.5571999999999999E-2</v>
      </c>
      <c r="G91" s="5">
        <f>EconomicRates!D131</f>
        <v>7.0000000000000007E-2</v>
      </c>
      <c r="H91" s="5">
        <f t="shared" si="37"/>
        <v>0.12000000000000001</v>
      </c>
      <c r="I91" s="5">
        <f t="shared" si="38"/>
        <v>1.1200000000000001</v>
      </c>
      <c r="J91">
        <f t="shared" si="39"/>
        <v>0.89285714285714279</v>
      </c>
      <c r="K91">
        <f t="shared" si="47"/>
        <v>4.6645956723719519E-5</v>
      </c>
      <c r="L91" s="2">
        <v>88</v>
      </c>
      <c r="M91">
        <v>0.68957421399999996</v>
      </c>
      <c r="Q91" s="4">
        <f t="shared" si="48"/>
        <v>12.5</v>
      </c>
      <c r="R91">
        <f t="shared" si="28"/>
        <v>2000000</v>
      </c>
      <c r="S91">
        <f t="shared" si="29"/>
        <v>-2118584.4791819914</v>
      </c>
      <c r="U91">
        <f t="shared" si="40"/>
        <v>0.68957421399999996</v>
      </c>
      <c r="V91">
        <f t="shared" si="41"/>
        <v>0.01</v>
      </c>
      <c r="W91">
        <f t="shared" si="42"/>
        <v>3.0805534929274194E-6</v>
      </c>
      <c r="X91">
        <f t="shared" si="43"/>
        <v>2.1242702535703798E-6</v>
      </c>
      <c r="Y91">
        <f t="shared" si="44"/>
        <v>3.0805534929274197E-8</v>
      </c>
      <c r="Z91">
        <f t="shared" si="45"/>
        <v>9.2547770442776538E-7</v>
      </c>
      <c r="AB91">
        <f t="shared" si="46"/>
        <v>-2.1953833625395447</v>
      </c>
      <c r="AC91">
        <f t="shared" si="30"/>
        <v>-1.9607027004296422</v>
      </c>
      <c r="AE91">
        <f t="shared" si="31"/>
        <v>0</v>
      </c>
      <c r="AF91">
        <f t="shared" si="32"/>
        <v>0</v>
      </c>
      <c r="AG91">
        <f t="shared" si="32"/>
        <v>-1.1568471305347067E-5</v>
      </c>
      <c r="AH91">
        <f t="shared" si="33"/>
        <v>-4.2485405071407598</v>
      </c>
      <c r="AI91">
        <f t="shared" si="34"/>
        <v>-4.2485520756120652</v>
      </c>
      <c r="AJ91">
        <f t="shared" si="35"/>
        <v>-0.23468066210990246</v>
      </c>
      <c r="AK91">
        <f t="shared" si="49"/>
        <v>-0.15367683537776813</v>
      </c>
      <c r="AL91">
        <f t="shared" si="26"/>
        <v>-4.6369095730997358</v>
      </c>
      <c r="AN91">
        <f t="shared" si="36"/>
        <v>0</v>
      </c>
      <c r="AO91">
        <f t="shared" si="36"/>
        <v>0</v>
      </c>
      <c r="AP91">
        <f t="shared" si="36"/>
        <v>-5.3962241186881031E-10</v>
      </c>
      <c r="AQ91">
        <f t="shared" si="36"/>
        <v>-1.9817723663505726E-4</v>
      </c>
      <c r="AR91">
        <f t="shared" si="36"/>
        <v>-1.9817777625746912E-4</v>
      </c>
      <c r="AS91">
        <f t="shared" si="36"/>
        <v>-1.0946904008672353E-5</v>
      </c>
      <c r="AT91">
        <f t="shared" si="36"/>
        <v>-7.168403012469541E-6</v>
      </c>
      <c r="AU91">
        <f t="shared" si="23"/>
        <v>-2.1629308327861103E-4</v>
      </c>
      <c r="AW91">
        <v>88</v>
      </c>
      <c r="AX91">
        <f>IF(Z91&gt;0, (R91*SUMPRODUCT(K91:$K$98, X91:$X$98)-K91*$AZ$3)/Z91, 0)</f>
        <v>-2118584.4791819914</v>
      </c>
    </row>
    <row r="92" spans="5:50" x14ac:dyDescent="0.25">
      <c r="E92">
        <v>2092</v>
      </c>
      <c r="F92" s="5">
        <f>EconomicRates!C132</f>
        <v>3.5571999999999999E-2</v>
      </c>
      <c r="G92" s="5">
        <f>EconomicRates!D132</f>
        <v>7.0000000000000007E-2</v>
      </c>
      <c r="H92" s="5">
        <f t="shared" si="37"/>
        <v>0.12000000000000001</v>
      </c>
      <c r="I92" s="5">
        <f t="shared" si="38"/>
        <v>1.1200000000000001</v>
      </c>
      <c r="J92">
        <f t="shared" si="39"/>
        <v>0.89285714285714279</v>
      </c>
      <c r="K92">
        <f t="shared" si="47"/>
        <v>4.1648175646178136E-5</v>
      </c>
      <c r="L92" s="2">
        <v>89</v>
      </c>
      <c r="M92">
        <v>0.72148010799999995</v>
      </c>
      <c r="Q92" s="4">
        <f t="shared" si="48"/>
        <v>12.5</v>
      </c>
      <c r="R92">
        <f t="shared" si="28"/>
        <v>2000000</v>
      </c>
      <c r="S92">
        <f t="shared" si="29"/>
        <v>-7045198.6899739783</v>
      </c>
      <c r="U92">
        <f t="shared" si="40"/>
        <v>0.72148010799999995</v>
      </c>
      <c r="V92">
        <f t="shared" si="41"/>
        <v>0.01</v>
      </c>
      <c r="W92">
        <f t="shared" si="42"/>
        <v>9.2547770442776538E-7</v>
      </c>
      <c r="X92">
        <f t="shared" si="43"/>
        <v>6.6771375414213615E-7</v>
      </c>
      <c r="Y92">
        <f t="shared" si="44"/>
        <v>9.2547770442776539E-9</v>
      </c>
      <c r="Z92">
        <f t="shared" si="45"/>
        <v>2.4850917324135157E-7</v>
      </c>
      <c r="AB92">
        <f t="shared" si="46"/>
        <v>-1.9607027004296422</v>
      </c>
      <c r="AC92">
        <f t="shared" si="30"/>
        <v>-1.7507965017664864</v>
      </c>
      <c r="AE92">
        <f t="shared" si="31"/>
        <v>0</v>
      </c>
      <c r="AF92">
        <f t="shared" si="32"/>
        <v>0</v>
      </c>
      <c r="AG92">
        <f t="shared" si="32"/>
        <v>-3.1063646655168947E-6</v>
      </c>
      <c r="AH92">
        <f t="shared" si="33"/>
        <v>-1.3354275082842724</v>
      </c>
      <c r="AI92">
        <f t="shared" si="34"/>
        <v>-1.3354306146489379</v>
      </c>
      <c r="AJ92">
        <f t="shared" si="35"/>
        <v>-0.20990619866315585</v>
      </c>
      <c r="AK92">
        <f t="shared" si="49"/>
        <v>-0.13724918903007496</v>
      </c>
      <c r="AL92">
        <f t="shared" si="26"/>
        <v>-1.6825860023421686</v>
      </c>
      <c r="AN92">
        <f t="shared" si="36"/>
        <v>0</v>
      </c>
      <c r="AO92">
        <f t="shared" si="36"/>
        <v>0</v>
      </c>
      <c r="AP92">
        <f t="shared" si="36"/>
        <v>-1.2937442121052902E-10</v>
      </c>
      <c r="AQ92">
        <f t="shared" si="36"/>
        <v>-5.5618119427761383E-5</v>
      </c>
      <c r="AR92">
        <f t="shared" si="36"/>
        <v>-5.5618248802182594E-5</v>
      </c>
      <c r="AS92">
        <f t="shared" si="36"/>
        <v>-8.7422102311446778E-6</v>
      </c>
      <c r="AT92">
        <f t="shared" si="36"/>
        <v>-5.7161783320200672E-6</v>
      </c>
      <c r="AU92">
        <f t="shared" si="23"/>
        <v>-7.0076637365347333E-5</v>
      </c>
      <c r="AW92">
        <v>89</v>
      </c>
      <c r="AX92">
        <f>IF(Z92&gt;0, (R92*SUMPRODUCT(K92:$K$98, X92:$X$98)-K92*$AZ$3)/Z92, 0)</f>
        <v>-7045198.6899739783</v>
      </c>
    </row>
    <row r="93" spans="5:50" x14ac:dyDescent="0.25">
      <c r="E93">
        <v>2093</v>
      </c>
      <c r="F93" s="5">
        <f>EconomicRates!C133</f>
        <v>3.5571999999999999E-2</v>
      </c>
      <c r="G93" s="5">
        <f>EconomicRates!D133</f>
        <v>7.0000000000000007E-2</v>
      </c>
      <c r="H93" s="5">
        <f t="shared" si="37"/>
        <v>0.12000000000000001</v>
      </c>
      <c r="I93" s="5">
        <f t="shared" si="38"/>
        <v>1.1200000000000001</v>
      </c>
      <c r="J93">
        <f t="shared" si="39"/>
        <v>0.89285714285714279</v>
      </c>
      <c r="K93">
        <f t="shared" si="47"/>
        <v>3.7185871112659048E-5</v>
      </c>
      <c r="L93" s="2">
        <v>90</v>
      </c>
      <c r="M93">
        <v>0.75308980400000003</v>
      </c>
      <c r="Q93" s="4">
        <f t="shared" si="48"/>
        <v>12.5</v>
      </c>
      <c r="R93">
        <f t="shared" si="28"/>
        <v>2000000</v>
      </c>
      <c r="S93">
        <f t="shared" si="29"/>
        <v>-26552458.631532859</v>
      </c>
      <c r="U93">
        <f t="shared" si="40"/>
        <v>0.75308980400000003</v>
      </c>
      <c r="V93">
        <f t="shared" si="41"/>
        <v>0.01</v>
      </c>
      <c r="W93">
        <f t="shared" si="42"/>
        <v>2.4850917324135157E-7</v>
      </c>
      <c r="X93">
        <f t="shared" si="43"/>
        <v>1.8714972456853151E-7</v>
      </c>
      <c r="Y93">
        <f t="shared" si="44"/>
        <v>2.4850917324135155E-9</v>
      </c>
      <c r="Z93">
        <f t="shared" si="45"/>
        <v>5.8874356940406533E-8</v>
      </c>
      <c r="AB93">
        <f t="shared" si="46"/>
        <v>-1.7507965017664864</v>
      </c>
      <c r="AC93">
        <f t="shared" si="30"/>
        <v>-1.563258927118244</v>
      </c>
      <c r="AE93">
        <f t="shared" si="31"/>
        <v>0</v>
      </c>
      <c r="AF93">
        <f t="shared" si="32"/>
        <v>0</v>
      </c>
      <c r="AG93">
        <f t="shared" si="32"/>
        <v>-7.3592946175508165E-7</v>
      </c>
      <c r="AH93">
        <f t="shared" si="33"/>
        <v>-0.37429944913706303</v>
      </c>
      <c r="AI93">
        <f t="shared" si="34"/>
        <v>-0.37430018506652479</v>
      </c>
      <c r="AJ93">
        <f t="shared" si="35"/>
        <v>-0.18753757464824239</v>
      </c>
      <c r="AK93">
        <f t="shared" si="49"/>
        <v>-0.12255575512365406</v>
      </c>
      <c r="AL93">
        <f t="shared" si="26"/>
        <v>-0.68439351483842126</v>
      </c>
      <c r="AN93">
        <f t="shared" si="36"/>
        <v>0</v>
      </c>
      <c r="AO93">
        <f t="shared" si="36"/>
        <v>0</v>
      </c>
      <c r="AP93">
        <f t="shared" si="36"/>
        <v>-2.7366178112833011E-11</v>
      </c>
      <c r="AQ93">
        <f t="shared" si="36"/>
        <v>-1.3918651073150106E-5</v>
      </c>
      <c r="AR93">
        <f t="shared" si="36"/>
        <v>-1.391867843932822E-5</v>
      </c>
      <c r="AS93">
        <f t="shared" si="36"/>
        <v>-6.9737480796502166E-6</v>
      </c>
      <c r="AT93">
        <f t="shared" si="36"/>
        <v>-4.5573425141428041E-6</v>
      </c>
      <c r="AU93">
        <f t="shared" si="23"/>
        <v>-2.5449769033121241E-5</v>
      </c>
      <c r="AW93">
        <v>90</v>
      </c>
      <c r="AX93">
        <f>IF(Z93&gt;0, (R93*SUMPRODUCT(K93:$K$98, X93:$X$98)-K93*$AZ$3)/Z93, 0)</f>
        <v>-26552458.631532859</v>
      </c>
    </row>
    <row r="94" spans="5:50" x14ac:dyDescent="0.25">
      <c r="E94">
        <v>2094</v>
      </c>
      <c r="F94" s="5">
        <f>EconomicRates!C134</f>
        <v>3.5571999999999999E-2</v>
      </c>
      <c r="G94" s="5">
        <f>EconomicRates!D134</f>
        <v>7.0000000000000007E-2</v>
      </c>
      <c r="H94" s="5">
        <f t="shared" si="37"/>
        <v>0.12000000000000001</v>
      </c>
      <c r="I94" s="5">
        <f t="shared" si="38"/>
        <v>1.1200000000000001</v>
      </c>
      <c r="J94">
        <f t="shared" si="39"/>
        <v>0.89285714285714279</v>
      </c>
      <c r="K94">
        <f t="shared" si="47"/>
        <v>3.3201670636302719E-5</v>
      </c>
      <c r="L94" s="2">
        <v>91</v>
      </c>
      <c r="M94">
        <v>0.78453892300000005</v>
      </c>
      <c r="Q94" s="4">
        <f t="shared" si="48"/>
        <v>12.5</v>
      </c>
      <c r="R94">
        <f t="shared" si="28"/>
        <v>2000000</v>
      </c>
      <c r="S94">
        <f t="shared" si="29"/>
        <v>-115388067.34002872</v>
      </c>
      <c r="U94">
        <f t="shared" si="40"/>
        <v>0.78453892300000005</v>
      </c>
      <c r="V94">
        <f t="shared" si="41"/>
        <v>0.01</v>
      </c>
      <c r="W94">
        <f t="shared" si="42"/>
        <v>5.8874356940406533E-8</v>
      </c>
      <c r="X94">
        <f t="shared" si="43"/>
        <v>4.6189224586344121E-8</v>
      </c>
      <c r="Y94">
        <f t="shared" si="44"/>
        <v>5.8874356940406533E-10</v>
      </c>
      <c r="Z94">
        <f t="shared" si="45"/>
        <v>1.2096388784658347E-8</v>
      </c>
      <c r="AB94">
        <f t="shared" si="46"/>
        <v>-1.563258927118244</v>
      </c>
      <c r="AC94">
        <f t="shared" si="30"/>
        <v>-1.3957789236553255</v>
      </c>
      <c r="AE94">
        <f t="shared" si="31"/>
        <v>0</v>
      </c>
      <c r="AF94">
        <f t="shared" si="32"/>
        <v>0</v>
      </c>
      <c r="AG94">
        <f t="shared" si="32"/>
        <v>-1.5120485980822934E-7</v>
      </c>
      <c r="AH94">
        <f t="shared" si="33"/>
        <v>-9.237844917268824E-2</v>
      </c>
      <c r="AI94">
        <f t="shared" si="34"/>
        <v>-9.2378600377548054E-2</v>
      </c>
      <c r="AJ94">
        <f t="shared" si="35"/>
        <v>-0.16748000346291847</v>
      </c>
      <c r="AK94">
        <f t="shared" si="49"/>
        <v>-0.10942812489827709</v>
      </c>
      <c r="AL94">
        <f t="shared" si="26"/>
        <v>-0.36928672873874363</v>
      </c>
      <c r="AN94">
        <f t="shared" si="36"/>
        <v>0</v>
      </c>
      <c r="AO94">
        <f t="shared" si="36"/>
        <v>0</v>
      </c>
      <c r="AP94">
        <f t="shared" si="36"/>
        <v>-5.0202539539611575E-12</v>
      </c>
      <c r="AQ94">
        <f t="shared" si="36"/>
        <v>-3.0671188433240262E-6</v>
      </c>
      <c r="AR94">
        <f t="shared" si="36"/>
        <v>-3.0671238635779806E-6</v>
      </c>
      <c r="AS94">
        <f t="shared" si="36"/>
        <v>-5.5606159131426575E-6</v>
      </c>
      <c r="AT94">
        <f t="shared" si="36"/>
        <v>-3.633196561220793E-6</v>
      </c>
      <c r="AU94">
        <f t="shared" si="23"/>
        <v>-1.2260936337941431E-5</v>
      </c>
      <c r="AW94">
        <v>91</v>
      </c>
      <c r="AX94">
        <f>IF(Z94&gt;0, (R94*SUMPRODUCT(K94:$K$98, X94:$X$98)-K94*$AZ$3)/Z94, 0)</f>
        <v>-115388067.34002872</v>
      </c>
    </row>
    <row r="95" spans="5:50" x14ac:dyDescent="0.25">
      <c r="E95">
        <v>2095</v>
      </c>
      <c r="F95" s="5">
        <f>EconomicRates!C135</f>
        <v>3.5571999999999999E-2</v>
      </c>
      <c r="G95" s="5">
        <f>EconomicRates!D135</f>
        <v>7.0000000000000007E-2</v>
      </c>
      <c r="H95" s="5">
        <f t="shared" si="37"/>
        <v>0.12000000000000001</v>
      </c>
      <c r="I95" s="5">
        <f t="shared" si="38"/>
        <v>1.1200000000000001</v>
      </c>
      <c r="J95">
        <f t="shared" si="39"/>
        <v>0.89285714285714279</v>
      </c>
      <c r="K95">
        <f t="shared" si="47"/>
        <v>2.9644348782413141E-5</v>
      </c>
      <c r="L95" s="2">
        <v>92</v>
      </c>
      <c r="M95">
        <v>0.81598695700000001</v>
      </c>
      <c r="Q95" s="4">
        <f t="shared" si="48"/>
        <v>12.5</v>
      </c>
      <c r="R95">
        <f t="shared" si="28"/>
        <v>2000000</v>
      </c>
      <c r="S95">
        <f t="shared" si="29"/>
        <v>-592054932.18180799</v>
      </c>
      <c r="U95">
        <f t="shared" si="40"/>
        <v>0.81598695700000001</v>
      </c>
      <c r="V95">
        <f t="shared" si="41"/>
        <v>0.01</v>
      </c>
      <c r="W95">
        <f t="shared" si="42"/>
        <v>1.2096388784658347E-8</v>
      </c>
      <c r="X95">
        <f t="shared" si="43"/>
        <v>9.8704954750822933E-9</v>
      </c>
      <c r="Y95">
        <f t="shared" si="44"/>
        <v>1.2096388784658347E-10</v>
      </c>
      <c r="Z95">
        <f t="shared" si="45"/>
        <v>2.10492942172947E-9</v>
      </c>
      <c r="AB95">
        <f t="shared" si="46"/>
        <v>-1.3957789236553255</v>
      </c>
      <c r="AC95">
        <f t="shared" si="30"/>
        <v>-1.2462338460295337</v>
      </c>
      <c r="AE95">
        <f t="shared" si="31"/>
        <v>0</v>
      </c>
      <c r="AF95">
        <f t="shared" si="32"/>
        <v>0</v>
      </c>
      <c r="AG95">
        <f t="shared" si="32"/>
        <v>-2.6311617771618376E-8</v>
      </c>
      <c r="AH95">
        <f t="shared" si="33"/>
        <v>-1.9740990950164586E-2</v>
      </c>
      <c r="AI95">
        <f t="shared" si="34"/>
        <v>-1.9741017261782356E-2</v>
      </c>
      <c r="AJ95">
        <f t="shared" si="35"/>
        <v>-0.14954507762579183</v>
      </c>
      <c r="AK95">
        <f t="shared" si="49"/>
        <v>-9.7704524655872801E-2</v>
      </c>
      <c r="AL95">
        <f t="shared" si="26"/>
        <v>-0.26699061954344699</v>
      </c>
      <c r="AN95">
        <f t="shared" si="36"/>
        <v>0</v>
      </c>
      <c r="AO95">
        <f t="shared" si="36"/>
        <v>0</v>
      </c>
      <c r="AP95">
        <f t="shared" si="36"/>
        <v>-7.7999077425139512E-13</v>
      </c>
      <c r="AQ95">
        <f t="shared" si="36"/>
        <v>-5.8520882103714033E-7</v>
      </c>
      <c r="AR95">
        <f t="shared" si="36"/>
        <v>-5.8520960102791452E-7</v>
      </c>
      <c r="AS95">
        <f t="shared" si="36"/>
        <v>-4.4331664398320211E-6</v>
      </c>
      <c r="AT95">
        <f t="shared" si="36"/>
        <v>-2.8963870065185777E-6</v>
      </c>
      <c r="AU95">
        <f t="shared" si="23"/>
        <v>-7.9147630473785131E-6</v>
      </c>
      <c r="AW95">
        <v>92</v>
      </c>
      <c r="AX95">
        <f>IF(Z95&gt;0, (R95*SUMPRODUCT(K95:$K$98, X95:$X$98)-K95*$AZ$3)/Z95, 0)</f>
        <v>-592054932.18180799</v>
      </c>
    </row>
    <row r="96" spans="5:50" x14ac:dyDescent="0.25">
      <c r="E96">
        <v>2096</v>
      </c>
      <c r="F96" s="5">
        <f>EconomicRates!C136</f>
        <v>3.5571999999999999E-2</v>
      </c>
      <c r="G96" s="5">
        <f>EconomicRates!D136</f>
        <v>7.0000000000000007E-2</v>
      </c>
      <c r="H96" s="5">
        <f t="shared" si="37"/>
        <v>0.12000000000000001</v>
      </c>
      <c r="I96" s="5">
        <f t="shared" si="38"/>
        <v>1.1200000000000001</v>
      </c>
      <c r="J96">
        <f t="shared" si="39"/>
        <v>0.89285714285714279</v>
      </c>
      <c r="K96">
        <f t="shared" si="47"/>
        <v>2.6468168555726015E-5</v>
      </c>
      <c r="L96" s="2">
        <v>93</v>
      </c>
      <c r="M96">
        <v>0.84743607600000004</v>
      </c>
      <c r="Q96" s="4">
        <f t="shared" si="48"/>
        <v>12.5</v>
      </c>
      <c r="R96">
        <f t="shared" si="28"/>
        <v>2000000</v>
      </c>
      <c r="S96">
        <f t="shared" si="29"/>
        <v>-3707955722.9382701</v>
      </c>
      <c r="U96">
        <f t="shared" si="40"/>
        <v>0.84743607600000004</v>
      </c>
      <c r="V96">
        <f t="shared" si="41"/>
        <v>0.01</v>
      </c>
      <c r="W96">
        <f t="shared" si="42"/>
        <v>2.10492942172947E-9</v>
      </c>
      <c r="X96">
        <f t="shared" si="43"/>
        <v>1.7837931294073714E-9</v>
      </c>
      <c r="Y96">
        <f t="shared" si="44"/>
        <v>2.1049294217294699E-11</v>
      </c>
      <c r="Z96">
        <f t="shared" si="45"/>
        <v>3.0008699810480392E-10</v>
      </c>
      <c r="AB96">
        <f t="shared" si="46"/>
        <v>-1.2462338460295337</v>
      </c>
      <c r="AC96">
        <f t="shared" si="30"/>
        <v>-1.1127093020020735</v>
      </c>
      <c r="AE96">
        <f t="shared" si="31"/>
        <v>0</v>
      </c>
      <c r="AF96">
        <f t="shared" si="32"/>
        <v>0</v>
      </c>
      <c r="AG96">
        <f t="shared" si="32"/>
        <v>-3.7510874763100491E-9</v>
      </c>
      <c r="AH96">
        <f t="shared" si="33"/>
        <v>-3.5675862588147428E-3</v>
      </c>
      <c r="AI96">
        <f t="shared" si="34"/>
        <v>-3.5675900099022191E-3</v>
      </c>
      <c r="AJ96">
        <f t="shared" si="35"/>
        <v>-0.13352454402746017</v>
      </c>
      <c r="AK96">
        <f t="shared" si="49"/>
        <v>-8.7236369222067373E-2</v>
      </c>
      <c r="AL96">
        <f t="shared" si="26"/>
        <v>-0.22432850325942977</v>
      </c>
      <c r="AN96">
        <f t="shared" si="36"/>
        <v>0</v>
      </c>
      <c r="AO96">
        <f t="shared" si="36"/>
        <v>0</v>
      </c>
      <c r="AP96">
        <f t="shared" si="36"/>
        <v>-9.9284415590247301E-14</v>
      </c>
      <c r="AQ96">
        <f t="shared" si="36"/>
        <v>-9.4427474435400585E-8</v>
      </c>
      <c r="AR96">
        <f t="shared" si="36"/>
        <v>-9.4427573719816172E-8</v>
      </c>
      <c r="AS96">
        <f t="shared" si="36"/>
        <v>-3.534150137645275E-6</v>
      </c>
      <c r="AT96">
        <f t="shared" si="36"/>
        <v>-2.3089869247592285E-6</v>
      </c>
      <c r="AU96">
        <f t="shared" si="23"/>
        <v>-5.9375646361243196E-6</v>
      </c>
      <c r="AW96">
        <v>93</v>
      </c>
      <c r="AX96">
        <f>IF(Z96&gt;0, (R96*SUMPRODUCT(K96:$K$98, X96:$X$98)-K96*$AZ$3)/Z96, 0)</f>
        <v>-3707955722.9382701</v>
      </c>
    </row>
    <row r="97" spans="5:50" x14ac:dyDescent="0.25">
      <c r="E97">
        <v>2097</v>
      </c>
      <c r="F97" s="5">
        <f>EconomicRates!C137</f>
        <v>3.5571999999999999E-2</v>
      </c>
      <c r="G97" s="5">
        <f>EconomicRates!D137</f>
        <v>7.0000000000000007E-2</v>
      </c>
      <c r="H97" s="5">
        <f t="shared" si="37"/>
        <v>0.12000000000000001</v>
      </c>
      <c r="I97" s="5">
        <f t="shared" si="38"/>
        <v>1.1200000000000001</v>
      </c>
      <c r="J97">
        <f t="shared" si="39"/>
        <v>0.89285714285714279</v>
      </c>
      <c r="K97">
        <f t="shared" si="47"/>
        <v>2.3632293353326799E-5</v>
      </c>
      <c r="L97" s="2">
        <v>94</v>
      </c>
      <c r="M97">
        <v>0.87888519499999995</v>
      </c>
      <c r="Q97" s="4">
        <f t="shared" si="48"/>
        <v>12.5</v>
      </c>
      <c r="R97">
        <f t="shared" si="28"/>
        <v>2000000</v>
      </c>
      <c r="S97">
        <f t="shared" si="29"/>
        <v>-29795084720.015438</v>
      </c>
      <c r="U97">
        <f t="shared" si="40"/>
        <v>0.87888519499999995</v>
      </c>
      <c r="V97">
        <f t="shared" si="41"/>
        <v>0.01</v>
      </c>
      <c r="W97">
        <f t="shared" si="42"/>
        <v>3.0008699810480392E-10</v>
      </c>
      <c r="X97">
        <f t="shared" si="43"/>
        <v>2.637420198463052E-10</v>
      </c>
      <c r="Y97">
        <f t="shared" si="44"/>
        <v>3.0008699810480392E-12</v>
      </c>
      <c r="Z97">
        <f t="shared" si="45"/>
        <v>3.3344108277450676E-11</v>
      </c>
      <c r="AB97">
        <f t="shared" si="46"/>
        <v>-1.1127093020020735</v>
      </c>
      <c r="AC97">
        <f t="shared" si="30"/>
        <v>-0.99349053104001095</v>
      </c>
      <c r="AE97">
        <f t="shared" si="31"/>
        <v>0</v>
      </c>
      <c r="AF97">
        <f t="shared" si="32"/>
        <v>0</v>
      </c>
      <c r="AG97">
        <f t="shared" si="32"/>
        <v>-4.1680135346813346E-10</v>
      </c>
      <c r="AH97">
        <f t="shared" si="33"/>
        <v>-5.2748403969261036E-4</v>
      </c>
      <c r="AI97">
        <f t="shared" si="34"/>
        <v>-5.2748445649396388E-4</v>
      </c>
      <c r="AJ97">
        <f t="shared" si="35"/>
        <v>-0.11921877096206257</v>
      </c>
      <c r="AK97">
        <f t="shared" si="49"/>
        <v>-7.788965114014515E-2</v>
      </c>
      <c r="AL97">
        <f t="shared" si="26"/>
        <v>-0.19763590655870167</v>
      </c>
      <c r="AN97">
        <f t="shared" si="36"/>
        <v>0</v>
      </c>
      <c r="AO97">
        <f t="shared" si="36"/>
        <v>0</v>
      </c>
      <c r="AP97">
        <f t="shared" si="36"/>
        <v>-9.8499718552225833E-15</v>
      </c>
      <c r="AQ97">
        <f t="shared" si="36"/>
        <v>-1.2465657565213645E-8</v>
      </c>
      <c r="AR97">
        <f t="shared" si="36"/>
        <v>-1.2465667415185501E-8</v>
      </c>
      <c r="AS97">
        <f t="shared" si="36"/>
        <v>-2.8174129685985414E-6</v>
      </c>
      <c r="AT97">
        <f t="shared" si="36"/>
        <v>-1.8407110849321953E-6</v>
      </c>
      <c r="AU97">
        <f t="shared" si="23"/>
        <v>-4.6705897209459213E-6</v>
      </c>
      <c r="AW97">
        <v>94</v>
      </c>
      <c r="AX97">
        <f>IF(Z97&gt;0, (R97*SUMPRODUCT(K97:$K$98, X97:$X$98)-K97*$AZ$3)/Z97, 0)</f>
        <v>-29795084720.015438</v>
      </c>
    </row>
    <row r="98" spans="5:50" x14ac:dyDescent="0.25">
      <c r="E98">
        <v>2098</v>
      </c>
      <c r="F98" s="5">
        <f>EconomicRates!C138</f>
        <v>3.5571999999999999E-2</v>
      </c>
      <c r="G98" s="5">
        <f>EconomicRates!D138</f>
        <v>7.0000000000000007E-2</v>
      </c>
      <c r="H98" s="5">
        <f t="shared" si="37"/>
        <v>0.12000000000000001</v>
      </c>
      <c r="I98" s="5">
        <f t="shared" si="38"/>
        <v>1.1200000000000001</v>
      </c>
      <c r="J98">
        <f t="shared" si="39"/>
        <v>0.89285714285714279</v>
      </c>
      <c r="K98">
        <f t="shared" si="47"/>
        <v>2.1100261922613211E-5</v>
      </c>
      <c r="L98" s="2">
        <v>95</v>
      </c>
      <c r="M98">
        <v>1</v>
      </c>
      <c r="Q98" s="4">
        <f t="shared" si="48"/>
        <v>12.5</v>
      </c>
      <c r="R98">
        <f t="shared" si="28"/>
        <v>2000000</v>
      </c>
      <c r="S98">
        <f t="shared" si="29"/>
        <v>0</v>
      </c>
      <c r="U98">
        <f t="shared" si="40"/>
        <v>1</v>
      </c>
      <c r="V98">
        <f t="shared" si="41"/>
        <v>0.01</v>
      </c>
      <c r="W98">
        <f t="shared" si="42"/>
        <v>3.3344108277450676E-11</v>
      </c>
      <c r="X98">
        <f t="shared" si="43"/>
        <v>3.3344108277450676E-11</v>
      </c>
      <c r="Y98">
        <f t="shared" si="44"/>
        <v>3.3344108277450675E-13</v>
      </c>
      <c r="Z98">
        <f t="shared" si="45"/>
        <v>0</v>
      </c>
      <c r="AB98">
        <f t="shared" si="46"/>
        <v>-0.99349053104001095</v>
      </c>
      <c r="AC98">
        <f t="shared" si="30"/>
        <v>0</v>
      </c>
      <c r="AE98">
        <f t="shared" si="31"/>
        <v>0</v>
      </c>
      <c r="AF98">
        <f t="shared" si="32"/>
        <v>0</v>
      </c>
      <c r="AG98">
        <f t="shared" si="32"/>
        <v>0</v>
      </c>
      <c r="AH98">
        <f t="shared" si="33"/>
        <v>-6.6688216554901353E-5</v>
      </c>
      <c r="AI98">
        <f t="shared" si="34"/>
        <v>-6.6688216554901353E-5</v>
      </c>
      <c r="AJ98">
        <f t="shared" si="35"/>
        <v>-0.99349053104001095</v>
      </c>
      <c r="AK98">
        <f t="shared" si="49"/>
        <v>-6.9544337172800771E-2</v>
      </c>
      <c r="AL98">
        <f t="shared" si="26"/>
        <v>-1.0631015564293667</v>
      </c>
      <c r="AN98">
        <f t="shared" si="36"/>
        <v>0</v>
      </c>
      <c r="AO98">
        <f t="shared" si="36"/>
        <v>0</v>
      </c>
      <c r="AP98">
        <f t="shared" si="36"/>
        <v>0</v>
      </c>
      <c r="AQ98">
        <f t="shared" si="36"/>
        <v>-1.407138836460369E-9</v>
      </c>
      <c r="AR98">
        <f t="shared" si="36"/>
        <v>-1.407138836460369E-9</v>
      </c>
      <c r="AS98">
        <f t="shared" si="36"/>
        <v>-2.0962910422580322E-5</v>
      </c>
      <c r="AT98">
        <f t="shared" si="36"/>
        <v>-1.4674037295806227E-6</v>
      </c>
      <c r="AU98">
        <f t="shared" si="36"/>
        <v>-2.2431721290997405E-5</v>
      </c>
      <c r="AW98">
        <v>95</v>
      </c>
    </row>
    <row r="100" spans="5:50" x14ac:dyDescent="0.25">
      <c r="AN100" s="8">
        <f t="shared" ref="AN100:AU100" si="50">SUM(AN3:AN98)</f>
        <v>67127.589623979977</v>
      </c>
      <c r="AO100" s="8">
        <f t="shared" si="50"/>
        <v>-6712.7589623979984</v>
      </c>
      <c r="AP100" s="8">
        <f t="shared" si="50"/>
        <v>-181.90849551298294</v>
      </c>
      <c r="AQ100" s="8">
        <f t="shared" si="50"/>
        <v>-42039.531672153629</v>
      </c>
      <c r="AR100" s="8">
        <f t="shared" si="50"/>
        <v>18193.390493915358</v>
      </c>
      <c r="AS100" s="8">
        <f t="shared" si="50"/>
        <v>-2236.8247317406672</v>
      </c>
      <c r="AT100" s="8">
        <f t="shared" si="50"/>
        <v>1304.8144268487208</v>
      </c>
      <c r="AU100" s="8">
        <f t="shared" si="50"/>
        <v>17261.380189023421</v>
      </c>
    </row>
  </sheetData>
  <conditionalFormatting sqref="AN100:AU100">
    <cfRule type="cellIs" dxfId="3" priority="1" operator="lessThan">
      <formula>0</formula>
    </cfRule>
  </conditionalFormatting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0A8D1A-432D-4164-81F4-039D55912C03}">
  <dimension ref="A1:AZ164"/>
  <sheetViews>
    <sheetView workbookViewId="0">
      <selection activeCell="J53" sqref="J53"/>
    </sheetView>
  </sheetViews>
  <sheetFormatPr defaultRowHeight="15" x14ac:dyDescent="0.25"/>
  <cols>
    <col min="3" max="3" width="9.28515625" bestFit="1" customWidth="1"/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47" width="9.140625" bestFit="1" customWidth="1"/>
  </cols>
  <sheetData>
    <row r="1" spans="1:52" x14ac:dyDescent="0.25">
      <c r="A1" t="s">
        <v>41</v>
      </c>
      <c r="Q1" t="s">
        <v>1</v>
      </c>
      <c r="W1" t="s">
        <v>2</v>
      </c>
      <c r="AB1" t="s">
        <v>45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47</v>
      </c>
    </row>
    <row r="3" spans="1:52" x14ac:dyDescent="0.25">
      <c r="A3" t="s">
        <v>36</v>
      </c>
      <c r="C3" s="2">
        <f>'S.35.04.F'!C3*(1+C12)</f>
        <v>76684.150354951824</v>
      </c>
      <c r="K3">
        <v>1</v>
      </c>
      <c r="L3" s="2">
        <v>0</v>
      </c>
      <c r="O3">
        <f>$C$3</f>
        <v>76684.150354951824</v>
      </c>
      <c r="P3">
        <f>O3*C5</f>
        <v>7668.4150354951826</v>
      </c>
      <c r="Q3" s="4">
        <f>B8</f>
        <v>100</v>
      </c>
      <c r="R3">
        <f t="shared" ref="R3:R66" si="0">$C$6</f>
        <v>2000000</v>
      </c>
      <c r="S3">
        <f t="shared" ref="S3:S66" si="1">AX3</f>
        <v>0</v>
      </c>
      <c r="W3">
        <v>1</v>
      </c>
      <c r="Z3">
        <v>1</v>
      </c>
      <c r="AC3">
        <f t="shared" ref="AC3:AC66" si="2">S3*Z3</f>
        <v>0</v>
      </c>
      <c r="AE3">
        <f t="shared" ref="AE3:AE66" si="3">$Z3*O3</f>
        <v>76684.150354951824</v>
      </c>
      <c r="AF3">
        <f t="shared" ref="AF3:AG34" si="4">-$Z3*P3</f>
        <v>-7668.4150354951826</v>
      </c>
      <c r="AG3">
        <f t="shared" si="4"/>
        <v>-100</v>
      </c>
      <c r="AH3">
        <f t="shared" ref="AH3:AH66" si="5">-X3*R3</f>
        <v>0</v>
      </c>
      <c r="AI3">
        <f t="shared" ref="AI3:AI34" si="6">SUM(AE3:AH3)</f>
        <v>68915.735319456639</v>
      </c>
      <c r="AJ3">
        <f t="shared" ref="AJ3:AJ66" si="7">AB3-AC3</f>
        <v>0</v>
      </c>
      <c r="AL3">
        <f t="shared" ref="AL3:AL34" si="8">SUM(AI3:AK3)</f>
        <v>68915.735319456639</v>
      </c>
      <c r="AN3">
        <f t="shared" ref="AN3:AU34" si="9">AE3*$K3</f>
        <v>76684.150354951824</v>
      </c>
      <c r="AO3">
        <f t="shared" si="9"/>
        <v>-7668.4150354951826</v>
      </c>
      <c r="AP3">
        <f t="shared" si="9"/>
        <v>-100</v>
      </c>
      <c r="AQ3">
        <f t="shared" si="9"/>
        <v>0</v>
      </c>
      <c r="AR3">
        <f t="shared" si="9"/>
        <v>68915.735319456639</v>
      </c>
      <c r="AS3">
        <f t="shared" si="9"/>
        <v>0</v>
      </c>
      <c r="AT3">
        <f t="shared" si="9"/>
        <v>0</v>
      </c>
      <c r="AU3">
        <f t="shared" si="9"/>
        <v>68915.735319456639</v>
      </c>
      <c r="AW3">
        <v>0</v>
      </c>
      <c r="AX3">
        <f>IF(Z3&gt;0, (R3*SUMPRODUCT(K3:$K$98, X3:$X$98)-K3*$AZ$3)/Z3, 0)</f>
        <v>0</v>
      </c>
      <c r="AZ3">
        <f>C6*SUMPRODUCT(X4:X89, K4:K89)/1</f>
        <v>47552.154694628822</v>
      </c>
    </row>
    <row r="4" spans="1:52" x14ac:dyDescent="0.25">
      <c r="A4" t="s">
        <v>14</v>
      </c>
      <c r="C4" t="s">
        <v>37</v>
      </c>
      <c r="E4">
        <v>2004</v>
      </c>
      <c r="F4" s="5">
        <f>EconomicRates!C44</f>
        <v>3.5571999999999999E-2</v>
      </c>
      <c r="G4" s="5">
        <f>EconomicRates!D44</f>
        <v>7.0000000000000007E-2</v>
      </c>
      <c r="H4" s="5">
        <f t="shared" ref="H4:H67" si="10">G4+$C$9</f>
        <v>0.12000000000000001</v>
      </c>
      <c r="I4" s="5">
        <f t="shared" ref="I4:I67" si="11">1+H4</f>
        <v>1.1200000000000001</v>
      </c>
      <c r="J4">
        <f t="shared" ref="J4:J67" si="12">1/I4</f>
        <v>0.89285714285714279</v>
      </c>
      <c r="K4">
        <f>J4</f>
        <v>0.89285714285714279</v>
      </c>
      <c r="L4" s="2">
        <v>1</v>
      </c>
      <c r="M4" s="6">
        <f t="array" ref="M4:M89">Mortalities!B11:B96</f>
        <v>2.676E-3</v>
      </c>
      <c r="R4">
        <f t="shared" si="0"/>
        <v>2000000</v>
      </c>
      <c r="S4">
        <f t="shared" si="1"/>
        <v>5160.285496231897</v>
      </c>
      <c r="U4">
        <f t="shared" ref="U4:U67" si="13">M4</f>
        <v>2.676E-3</v>
      </c>
      <c r="V4">
        <f t="shared" ref="V4:V67" si="14">$C$10</f>
        <v>0.01</v>
      </c>
      <c r="W4">
        <f t="shared" ref="W4:W67" si="15">Z3</f>
        <v>1</v>
      </c>
      <c r="X4">
        <f t="shared" ref="X4:X67" si="16">U4*W4</f>
        <v>2.676E-3</v>
      </c>
      <c r="Y4">
        <f t="shared" ref="Y4:Y67" si="17">V4*W4</f>
        <v>0.01</v>
      </c>
      <c r="Z4">
        <f t="shared" ref="Z4:Z67" si="18">MAX(0, W4-X4-Y4)</f>
        <v>0.98732399999999998</v>
      </c>
      <c r="AB4">
        <f t="shared" ref="AB4:AB67" si="19">AC3</f>
        <v>0</v>
      </c>
      <c r="AC4">
        <f t="shared" si="2"/>
        <v>5094.8737172816618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-5352</v>
      </c>
      <c r="AI4">
        <f t="shared" si="6"/>
        <v>-5352</v>
      </c>
      <c r="AJ4">
        <f t="shared" si="7"/>
        <v>-5094.8737172816618</v>
      </c>
      <c r="AK4">
        <f>G4*SUM(AB4, AE4:AF4)</f>
        <v>0</v>
      </c>
      <c r="AL4">
        <f t="shared" si="8"/>
        <v>-10446.873717281662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-4778.5714285714284</v>
      </c>
      <c r="AR4">
        <f t="shared" si="9"/>
        <v>-4778.5714285714284</v>
      </c>
      <c r="AS4">
        <f t="shared" si="9"/>
        <v>-4548.9943904300553</v>
      </c>
      <c r="AT4">
        <f t="shared" si="9"/>
        <v>0</v>
      </c>
      <c r="AU4">
        <f t="shared" si="9"/>
        <v>-9327.5658190014838</v>
      </c>
      <c r="AW4">
        <v>1</v>
      </c>
      <c r="AX4">
        <f>IF(Z4&gt;0, (R4*SUMPRODUCT(K4:$K$98, X4:$X$98)-K4*$AZ$3)/Z4, 0)</f>
        <v>5160.285496231897</v>
      </c>
    </row>
    <row r="5" spans="1:52" x14ac:dyDescent="0.25">
      <c r="C5" s="2">
        <f>'S.26.04.A'!C5</f>
        <v>0.1</v>
      </c>
      <c r="E5">
        <v>2005</v>
      </c>
      <c r="F5" s="5">
        <f>EconomicRates!C45</f>
        <v>3.5571999999999999E-2</v>
      </c>
      <c r="G5" s="5">
        <f>EconomicRates!D45</f>
        <v>7.0000000000000007E-2</v>
      </c>
      <c r="H5" s="5">
        <f t="shared" si="10"/>
        <v>0.12000000000000001</v>
      </c>
      <c r="I5" s="5">
        <f t="shared" si="11"/>
        <v>1.1200000000000001</v>
      </c>
      <c r="J5">
        <f t="shared" si="12"/>
        <v>0.89285714285714279</v>
      </c>
      <c r="K5">
        <f t="shared" ref="K5:K68" si="20">K4*J5</f>
        <v>0.79719387755102034</v>
      </c>
      <c r="L5" s="2">
        <v>2</v>
      </c>
      <c r="M5" s="6">
        <v>2.6930000000000001E-3</v>
      </c>
      <c r="Q5" s="4">
        <f t="shared" ref="Q5:Q68" si="21">$C$8</f>
        <v>12.5</v>
      </c>
      <c r="R5">
        <f t="shared" si="0"/>
        <v>2000000</v>
      </c>
      <c r="S5">
        <f t="shared" si="1"/>
        <v>4991.113176842051</v>
      </c>
      <c r="U5">
        <f t="shared" si="13"/>
        <v>2.6930000000000001E-3</v>
      </c>
      <c r="V5">
        <f t="shared" si="14"/>
        <v>0.01</v>
      </c>
      <c r="W5">
        <f t="shared" si="15"/>
        <v>0.98732399999999998</v>
      </c>
      <c r="X5">
        <f t="shared" si="16"/>
        <v>2.6588635320000001E-3</v>
      </c>
      <c r="Y5">
        <f t="shared" si="17"/>
        <v>9.8732400000000001E-3</v>
      </c>
      <c r="Z5">
        <f t="shared" si="18"/>
        <v>0.97479189646800002</v>
      </c>
      <c r="AB5">
        <f t="shared" si="19"/>
        <v>5094.8737172816618</v>
      </c>
      <c r="AC5">
        <f t="shared" si="2"/>
        <v>4865.2966791402869</v>
      </c>
      <c r="AE5">
        <f t="shared" si="3"/>
        <v>0</v>
      </c>
      <c r="AF5">
        <f t="shared" si="4"/>
        <v>0</v>
      </c>
      <c r="AG5">
        <f t="shared" si="4"/>
        <v>-12.184898705849999</v>
      </c>
      <c r="AH5">
        <f t="shared" si="5"/>
        <v>-5317.7270639999997</v>
      </c>
      <c r="AI5">
        <f t="shared" si="6"/>
        <v>-5329.9119627058499</v>
      </c>
      <c r="AJ5">
        <f t="shared" si="7"/>
        <v>229.57703814137494</v>
      </c>
      <c r="AK5">
        <f>G5*SUM(AB5, AE5:AF5)</f>
        <v>356.64116020971636</v>
      </c>
      <c r="AL5">
        <f t="shared" si="8"/>
        <v>-4743.693764354759</v>
      </c>
      <c r="AN5">
        <f t="shared" si="9"/>
        <v>0</v>
      </c>
      <c r="AO5">
        <f t="shared" si="9"/>
        <v>0</v>
      </c>
      <c r="AP5">
        <f t="shared" si="9"/>
        <v>-9.7137266468829697</v>
      </c>
      <c r="AQ5">
        <f t="shared" si="9"/>
        <v>-4239.2594579081624</v>
      </c>
      <c r="AR5">
        <f t="shared" si="9"/>
        <v>-4248.9731845550459</v>
      </c>
      <c r="AS5">
        <f t="shared" si="9"/>
        <v>183.01740923260118</v>
      </c>
      <c r="AT5">
        <f t="shared" si="9"/>
        <v>284.31214940187846</v>
      </c>
      <c r="AU5">
        <f t="shared" si="9"/>
        <v>-3781.6436259205666</v>
      </c>
      <c r="AW5">
        <v>2</v>
      </c>
      <c r="AX5">
        <f>IF(Z5&gt;0, (R5*SUMPRODUCT(K5:$K$98, X5:$X$98)-K5*$AZ$3)/Z5, 0)</f>
        <v>4991.113176842051</v>
      </c>
    </row>
    <row r="6" spans="1:52" x14ac:dyDescent="0.25">
      <c r="A6" t="s">
        <v>16</v>
      </c>
      <c r="C6" s="2">
        <f>'S.26.04.F'!C6</f>
        <v>2000000</v>
      </c>
      <c r="E6">
        <v>2006</v>
      </c>
      <c r="F6" s="5">
        <f>EconomicRates!C46</f>
        <v>3.5571999999999999E-2</v>
      </c>
      <c r="G6" s="5">
        <f>EconomicRates!D46</f>
        <v>7.0000000000000007E-2</v>
      </c>
      <c r="H6" s="5">
        <f t="shared" si="10"/>
        <v>0.12000000000000001</v>
      </c>
      <c r="I6" s="5">
        <f t="shared" si="11"/>
        <v>1.1200000000000001</v>
      </c>
      <c r="J6">
        <f t="shared" si="12"/>
        <v>0.89285714285714279</v>
      </c>
      <c r="K6">
        <f t="shared" si="20"/>
        <v>0.71178024781341098</v>
      </c>
      <c r="L6" s="2">
        <v>3</v>
      </c>
      <c r="M6" s="6">
        <v>2.7169999999999998E-3</v>
      </c>
      <c r="Q6" s="4">
        <f t="shared" si="21"/>
        <v>12.5</v>
      </c>
      <c r="R6">
        <f t="shared" si="0"/>
        <v>2000000</v>
      </c>
      <c r="S6">
        <f t="shared" si="1"/>
        <v>4870.8036475617855</v>
      </c>
      <c r="U6">
        <f t="shared" si="13"/>
        <v>2.7169999999999998E-3</v>
      </c>
      <c r="V6">
        <f t="shared" si="14"/>
        <v>0.01</v>
      </c>
      <c r="W6">
        <f t="shared" si="15"/>
        <v>0.97479189646800002</v>
      </c>
      <c r="X6">
        <f t="shared" si="16"/>
        <v>2.6485095827035558E-3</v>
      </c>
      <c r="Y6">
        <f t="shared" si="17"/>
        <v>9.7479189646800003E-3</v>
      </c>
      <c r="Z6">
        <f t="shared" si="18"/>
        <v>0.96239546792061648</v>
      </c>
      <c r="AB6">
        <f t="shared" si="19"/>
        <v>4865.2966791402869</v>
      </c>
      <c r="AC6">
        <f t="shared" si="2"/>
        <v>4687.6393555446703</v>
      </c>
      <c r="AE6">
        <f t="shared" si="3"/>
        <v>0</v>
      </c>
      <c r="AF6">
        <f t="shared" si="4"/>
        <v>0</v>
      </c>
      <c r="AG6">
        <f t="shared" si="4"/>
        <v>-12.029943349007706</v>
      </c>
      <c r="AH6">
        <f t="shared" si="5"/>
        <v>-5297.0191654071114</v>
      </c>
      <c r="AI6">
        <f t="shared" si="6"/>
        <v>-5309.0491087561195</v>
      </c>
      <c r="AJ6">
        <f t="shared" si="7"/>
        <v>177.65732359561662</v>
      </c>
      <c r="AK6">
        <f>G6*SUM(AB6, AE6:AF6)</f>
        <v>340.57076753982011</v>
      </c>
      <c r="AL6">
        <f t="shared" si="8"/>
        <v>-4790.8210176206831</v>
      </c>
      <c r="AN6">
        <f t="shared" si="9"/>
        <v>0</v>
      </c>
      <c r="AO6">
        <f t="shared" si="9"/>
        <v>0</v>
      </c>
      <c r="AP6">
        <f t="shared" si="9"/>
        <v>-8.5626760581380008</v>
      </c>
      <c r="AQ6">
        <f t="shared" si="9"/>
        <v>-3770.3136142258613</v>
      </c>
      <c r="AR6">
        <f t="shared" si="9"/>
        <v>-3778.8762902839994</v>
      </c>
      <c r="AS6">
        <f t="shared" si="9"/>
        <v>126.45297381475534</v>
      </c>
      <c r="AT6">
        <f t="shared" si="9"/>
        <v>242.41154531749675</v>
      </c>
      <c r="AU6">
        <f t="shared" si="9"/>
        <v>-3410.0117711517478</v>
      </c>
      <c r="AW6">
        <v>3</v>
      </c>
      <c r="AX6">
        <f>IF(Z6&gt;0, (R6*SUMPRODUCT(K6:$K$98, X6:$X$98)-K6*$AZ$3)/Z6, 0)</f>
        <v>4870.8036475617855</v>
      </c>
    </row>
    <row r="7" spans="1:52" x14ac:dyDescent="0.25">
      <c r="A7" t="s">
        <v>15</v>
      </c>
      <c r="B7" t="s">
        <v>37</v>
      </c>
      <c r="C7" t="s">
        <v>46</v>
      </c>
      <c r="E7">
        <v>2007</v>
      </c>
      <c r="F7" s="5">
        <f>EconomicRates!C47</f>
        <v>3.5571999999999999E-2</v>
      </c>
      <c r="G7" s="5">
        <f>EconomicRates!D47</f>
        <v>7.0000000000000007E-2</v>
      </c>
      <c r="H7" s="5">
        <f t="shared" si="10"/>
        <v>0.12000000000000001</v>
      </c>
      <c r="I7" s="5">
        <f t="shared" si="11"/>
        <v>1.1200000000000001</v>
      </c>
      <c r="J7">
        <f t="shared" si="12"/>
        <v>0.89285714285714279</v>
      </c>
      <c r="K7">
        <f t="shared" si="20"/>
        <v>0.63551807840483121</v>
      </c>
      <c r="L7" s="2">
        <v>4</v>
      </c>
      <c r="M7" s="6">
        <v>2.745E-3</v>
      </c>
      <c r="Q7" s="4">
        <f t="shared" si="21"/>
        <v>12.5</v>
      </c>
      <c r="R7">
        <f t="shared" si="0"/>
        <v>2000000</v>
      </c>
      <c r="S7">
        <f t="shared" si="1"/>
        <v>4782.2481900934936</v>
      </c>
      <c r="U7">
        <f t="shared" si="13"/>
        <v>2.745E-3</v>
      </c>
      <c r="V7">
        <f t="shared" si="14"/>
        <v>0.01</v>
      </c>
      <c r="W7">
        <f t="shared" si="15"/>
        <v>0.96239546792061648</v>
      </c>
      <c r="X7">
        <f t="shared" si="16"/>
        <v>2.6417755594420923E-3</v>
      </c>
      <c r="Y7">
        <f t="shared" si="17"/>
        <v>9.6239546792061658E-3</v>
      </c>
      <c r="Z7">
        <f t="shared" si="18"/>
        <v>0.95012973768196818</v>
      </c>
      <c r="AB7">
        <f t="shared" si="19"/>
        <v>4687.6393555446703</v>
      </c>
      <c r="AC7">
        <f t="shared" si="2"/>
        <v>4543.756218383598</v>
      </c>
      <c r="AE7">
        <f t="shared" si="3"/>
        <v>0</v>
      </c>
      <c r="AF7">
        <f t="shared" si="4"/>
        <v>0</v>
      </c>
      <c r="AG7">
        <f t="shared" si="4"/>
        <v>-11.876621721024602</v>
      </c>
      <c r="AH7">
        <f t="shared" si="5"/>
        <v>-5283.5511188841847</v>
      </c>
      <c r="AI7">
        <f t="shared" si="6"/>
        <v>-5295.4277406052097</v>
      </c>
      <c r="AJ7">
        <f t="shared" si="7"/>
        <v>143.88313716107223</v>
      </c>
      <c r="AK7">
        <f>G7*SUM(AB7, AE7:AF7)</f>
        <v>328.13475488812696</v>
      </c>
      <c r="AL7">
        <f t="shared" si="8"/>
        <v>-4823.4098485560107</v>
      </c>
      <c r="AN7">
        <f t="shared" si="9"/>
        <v>0</v>
      </c>
      <c r="AO7">
        <f t="shared" si="9"/>
        <v>0</v>
      </c>
      <c r="AP7">
        <f t="shared" si="9"/>
        <v>-7.5478078140866343</v>
      </c>
      <c r="AQ7">
        <f t="shared" si="9"/>
        <v>-3357.792254226973</v>
      </c>
      <c r="AR7">
        <f t="shared" si="9"/>
        <v>-3365.3400620410598</v>
      </c>
      <c r="AS7">
        <f t="shared" si="9"/>
        <v>91.44033484346339</v>
      </c>
      <c r="AT7">
        <f t="shared" si="9"/>
        <v>208.53556888434275</v>
      </c>
      <c r="AU7">
        <f t="shared" si="9"/>
        <v>-3065.3641583132539</v>
      </c>
      <c r="AW7">
        <v>4</v>
      </c>
      <c r="AX7">
        <f>IF(Z7&gt;0, (R7*SUMPRODUCT(K7:$K$98, X7:$X$98)-K7*$AZ$3)/Z7, 0)</f>
        <v>4782.2481900934936</v>
      </c>
    </row>
    <row r="8" spans="1:52" x14ac:dyDescent="0.25">
      <c r="B8" s="2">
        <f>'S.26.04.A'!B8</f>
        <v>100</v>
      </c>
      <c r="C8" s="2">
        <f>'S.26.04.A'!C8</f>
        <v>12.5</v>
      </c>
      <c r="E8">
        <v>2008</v>
      </c>
      <c r="F8" s="5">
        <f>EconomicRates!C48</f>
        <v>3.5571999999999999E-2</v>
      </c>
      <c r="G8" s="5">
        <f>EconomicRates!D48</f>
        <v>7.0000000000000007E-2</v>
      </c>
      <c r="H8" s="5">
        <f t="shared" si="10"/>
        <v>0.12000000000000001</v>
      </c>
      <c r="I8" s="5">
        <f t="shared" si="11"/>
        <v>1.1200000000000001</v>
      </c>
      <c r="J8">
        <f t="shared" si="12"/>
        <v>0.89285714285714279</v>
      </c>
      <c r="K8">
        <f t="shared" si="20"/>
        <v>0.5674268557185993</v>
      </c>
      <c r="L8" s="2">
        <v>5</v>
      </c>
      <c r="M8" s="6">
        <v>2.7729999999999999E-3</v>
      </c>
      <c r="Q8" s="4">
        <f t="shared" si="21"/>
        <v>12.5</v>
      </c>
      <c r="R8">
        <f t="shared" si="0"/>
        <v>2000000</v>
      </c>
      <c r="S8">
        <f t="shared" si="1"/>
        <v>4716.2877262728425</v>
      </c>
      <c r="U8">
        <f t="shared" si="13"/>
        <v>2.7729999999999999E-3</v>
      </c>
      <c r="V8">
        <f t="shared" si="14"/>
        <v>0.01</v>
      </c>
      <c r="W8">
        <f t="shared" si="15"/>
        <v>0.95012973768196818</v>
      </c>
      <c r="X8">
        <f t="shared" si="16"/>
        <v>2.6347097625920978E-3</v>
      </c>
      <c r="Y8">
        <f t="shared" si="17"/>
        <v>9.5012973768196819E-3</v>
      </c>
      <c r="Z8">
        <f t="shared" si="18"/>
        <v>0.93799373054255641</v>
      </c>
      <c r="AB8">
        <f t="shared" si="19"/>
        <v>4543.756218383598</v>
      </c>
      <c r="AC8">
        <f t="shared" si="2"/>
        <v>4423.8483186787344</v>
      </c>
      <c r="AE8">
        <f t="shared" si="3"/>
        <v>0</v>
      </c>
      <c r="AF8">
        <f t="shared" si="4"/>
        <v>0</v>
      </c>
      <c r="AG8">
        <f t="shared" si="4"/>
        <v>-11.724921631781955</v>
      </c>
      <c r="AH8">
        <f t="shared" si="5"/>
        <v>-5269.4195251841957</v>
      </c>
      <c r="AI8">
        <f t="shared" si="6"/>
        <v>-5281.144446815978</v>
      </c>
      <c r="AJ8">
        <f t="shared" si="7"/>
        <v>119.90789970486367</v>
      </c>
      <c r="AK8">
        <f t="shared" ref="AK8:AK71" si="22">G8*SUM(AB8:AB8, AE8:AF8)</f>
        <v>318.06293528685188</v>
      </c>
      <c r="AL8">
        <f t="shared" si="8"/>
        <v>-4843.1736118242625</v>
      </c>
      <c r="AN8">
        <f t="shared" si="9"/>
        <v>0</v>
      </c>
      <c r="AO8">
        <f t="shared" si="9"/>
        <v>0</v>
      </c>
      <c r="AP8">
        <f t="shared" si="9"/>
        <v>-6.6530354150690227</v>
      </c>
      <c r="AQ8">
        <f t="shared" si="9"/>
        <v>-2990.0101526374624</v>
      </c>
      <c r="AR8">
        <f t="shared" si="9"/>
        <v>-2996.663188052532</v>
      </c>
      <c r="AS8">
        <f t="shared" si="9"/>
        <v>68.038962505351947</v>
      </c>
      <c r="AT8">
        <f t="shared" si="9"/>
        <v>180.47745129044668</v>
      </c>
      <c r="AU8">
        <f t="shared" si="9"/>
        <v>-2748.1467742567334</v>
      </c>
      <c r="AW8">
        <v>5</v>
      </c>
      <c r="AX8">
        <f>IF(Z8&gt;0, (R8*SUMPRODUCT(K8:$K$98, X8:$X$98)-K8*$AZ$3)/Z8, 0)</f>
        <v>4716.2877262728425</v>
      </c>
    </row>
    <row r="9" spans="1:52" x14ac:dyDescent="0.25">
      <c r="A9" t="s">
        <v>39</v>
      </c>
      <c r="C9" s="2">
        <f>'S.26.04.A'!C9</f>
        <v>0.05</v>
      </c>
      <c r="E9">
        <v>2009</v>
      </c>
      <c r="F9" s="5">
        <f>EconomicRates!C49</f>
        <v>3.5571999999999999E-2</v>
      </c>
      <c r="G9" s="5">
        <f>EconomicRates!D49</f>
        <v>7.0000000000000007E-2</v>
      </c>
      <c r="H9" s="5">
        <f t="shared" si="10"/>
        <v>0.12000000000000001</v>
      </c>
      <c r="I9" s="5">
        <f t="shared" si="11"/>
        <v>1.1200000000000001</v>
      </c>
      <c r="J9">
        <f t="shared" si="12"/>
        <v>0.89285714285714279</v>
      </c>
      <c r="K9">
        <f t="shared" si="20"/>
        <v>0.50663112117732079</v>
      </c>
      <c r="L9" s="2">
        <v>6</v>
      </c>
      <c r="M9" s="6">
        <v>2.8019999999999998E-3</v>
      </c>
      <c r="Q9" s="4">
        <f t="shared" si="21"/>
        <v>12.5</v>
      </c>
      <c r="R9">
        <f t="shared" si="0"/>
        <v>2000000</v>
      </c>
      <c r="S9">
        <f t="shared" si="1"/>
        <v>4670.4901720051821</v>
      </c>
      <c r="U9">
        <f t="shared" si="13"/>
        <v>2.8019999999999998E-3</v>
      </c>
      <c r="V9">
        <f t="shared" si="14"/>
        <v>0.01</v>
      </c>
      <c r="W9">
        <f t="shared" si="15"/>
        <v>0.93799373054255641</v>
      </c>
      <c r="X9">
        <f t="shared" si="16"/>
        <v>2.6282584329802429E-3</v>
      </c>
      <c r="Y9">
        <f t="shared" si="17"/>
        <v>9.3799373054255647E-3</v>
      </c>
      <c r="Z9">
        <f t="shared" si="18"/>
        <v>0.92598553480415069</v>
      </c>
      <c r="AB9">
        <f t="shared" si="19"/>
        <v>4423.8483186787344</v>
      </c>
      <c r="AC9">
        <f t="shared" si="2"/>
        <v>4324.8063397217484</v>
      </c>
      <c r="AE9">
        <f t="shared" si="3"/>
        <v>0</v>
      </c>
      <c r="AF9">
        <f t="shared" si="4"/>
        <v>0</v>
      </c>
      <c r="AG9">
        <f t="shared" si="4"/>
        <v>-11.574819185051883</v>
      </c>
      <c r="AH9">
        <f t="shared" si="5"/>
        <v>-5256.516865960486</v>
      </c>
      <c r="AI9">
        <f t="shared" si="6"/>
        <v>-5268.0916851455377</v>
      </c>
      <c r="AJ9">
        <f t="shared" si="7"/>
        <v>99.041978956985986</v>
      </c>
      <c r="AK9">
        <f t="shared" si="22"/>
        <v>309.66938230751146</v>
      </c>
      <c r="AL9">
        <f t="shared" si="8"/>
        <v>-4859.3803238810406</v>
      </c>
      <c r="AN9">
        <f t="shared" si="9"/>
        <v>0</v>
      </c>
      <c r="AO9">
        <f t="shared" si="9"/>
        <v>0</v>
      </c>
      <c r="AP9">
        <f t="shared" si="9"/>
        <v>-5.8641636211475978</v>
      </c>
      <c r="AQ9">
        <f t="shared" si="9"/>
        <v>-2663.1150332890575</v>
      </c>
      <c r="AR9">
        <f t="shared" si="9"/>
        <v>-2668.9791969102048</v>
      </c>
      <c r="AS9">
        <f t="shared" si="9"/>
        <v>50.177748842598426</v>
      </c>
      <c r="AT9">
        <f t="shared" si="9"/>
        <v>156.88814635274292</v>
      </c>
      <c r="AU9">
        <f t="shared" si="9"/>
        <v>-2461.9133017148638</v>
      </c>
      <c r="AW9">
        <v>6</v>
      </c>
      <c r="AX9">
        <f>IF(Z9&gt;0, (R9*SUMPRODUCT(K9:$K$98, X9:$X$98)-K9*$AZ$3)/Z9, 0)</f>
        <v>4670.4901720051821</v>
      </c>
    </row>
    <row r="10" spans="1:52" x14ac:dyDescent="0.25">
      <c r="A10" t="s">
        <v>19</v>
      </c>
      <c r="C10" s="2">
        <f>'S.26.04.A'!C10</f>
        <v>0.01</v>
      </c>
      <c r="E10">
        <v>2010</v>
      </c>
      <c r="F10" s="5">
        <f>EconomicRates!C50</f>
        <v>3.5571999999999999E-2</v>
      </c>
      <c r="G10" s="5">
        <f>EconomicRates!D50</f>
        <v>7.0000000000000007E-2</v>
      </c>
      <c r="H10" s="5">
        <f t="shared" si="10"/>
        <v>0.12000000000000001</v>
      </c>
      <c r="I10" s="5">
        <f t="shared" si="11"/>
        <v>1.1200000000000001</v>
      </c>
      <c r="J10">
        <f t="shared" si="12"/>
        <v>0.89285714285714279</v>
      </c>
      <c r="K10">
        <f t="shared" si="20"/>
        <v>0.45234921533689354</v>
      </c>
      <c r="L10" s="2">
        <v>7</v>
      </c>
      <c r="M10" s="6">
        <v>2.8370000000000001E-3</v>
      </c>
      <c r="Q10" s="4">
        <f t="shared" si="21"/>
        <v>12.5</v>
      </c>
      <c r="R10">
        <f t="shared" si="0"/>
        <v>2000000</v>
      </c>
      <c r="S10">
        <f t="shared" si="1"/>
        <v>4641.635616298644</v>
      </c>
      <c r="U10">
        <f t="shared" si="13"/>
        <v>2.8370000000000001E-3</v>
      </c>
      <c r="V10">
        <f t="shared" si="14"/>
        <v>0.01</v>
      </c>
      <c r="W10">
        <f t="shared" si="15"/>
        <v>0.92598553480415069</v>
      </c>
      <c r="X10">
        <f t="shared" si="16"/>
        <v>2.6270209622393757E-3</v>
      </c>
      <c r="Y10">
        <f t="shared" si="17"/>
        <v>9.2598553480415079E-3</v>
      </c>
      <c r="Z10">
        <f t="shared" si="18"/>
        <v>0.91409865849386984</v>
      </c>
      <c r="AB10">
        <f t="shared" si="19"/>
        <v>4324.8063397217484</v>
      </c>
      <c r="AC10">
        <f t="shared" si="2"/>
        <v>4242.912890075957</v>
      </c>
      <c r="AE10">
        <f t="shared" si="3"/>
        <v>0</v>
      </c>
      <c r="AF10">
        <f t="shared" si="4"/>
        <v>0</v>
      </c>
      <c r="AG10">
        <f t="shared" si="4"/>
        <v>-11.426233231173374</v>
      </c>
      <c r="AH10">
        <f t="shared" si="5"/>
        <v>-5254.0419244787518</v>
      </c>
      <c r="AI10">
        <f t="shared" si="6"/>
        <v>-5265.4681577099254</v>
      </c>
      <c r="AJ10">
        <f t="shared" si="7"/>
        <v>81.893449645791407</v>
      </c>
      <c r="AK10">
        <f t="shared" si="22"/>
        <v>302.73644378052239</v>
      </c>
      <c r="AL10">
        <f t="shared" si="8"/>
        <v>-4880.8382642836114</v>
      </c>
      <c r="AN10">
        <f t="shared" si="9"/>
        <v>0</v>
      </c>
      <c r="AO10">
        <f t="shared" si="9"/>
        <v>0</v>
      </c>
      <c r="AP10">
        <f t="shared" si="9"/>
        <v>-5.1686476363776128</v>
      </c>
      <c r="AQ10">
        <f t="shared" si="9"/>
        <v>-2376.6617418851056</v>
      </c>
      <c r="AR10">
        <f t="shared" si="9"/>
        <v>-2381.8303895214831</v>
      </c>
      <c r="AS10">
        <f t="shared" si="9"/>
        <v>37.044437688505148</v>
      </c>
      <c r="AT10">
        <f t="shared" si="9"/>
        <v>136.9425927980009</v>
      </c>
      <c r="AU10">
        <f t="shared" si="9"/>
        <v>-2207.8433590349769</v>
      </c>
      <c r="AW10">
        <v>7</v>
      </c>
      <c r="AX10">
        <f>IF(Z10&gt;0, (R10*SUMPRODUCT(K10:$K$98, X10:$X$98)-K10*$AZ$3)/Z10, 0)</f>
        <v>4641.635616298644</v>
      </c>
    </row>
    <row r="11" spans="1:52" x14ac:dyDescent="0.25">
      <c r="A11" t="s">
        <v>33</v>
      </c>
      <c r="C11" s="12">
        <f>AU91</f>
        <v>19718.781519844764</v>
      </c>
      <c r="E11">
        <v>2011</v>
      </c>
      <c r="F11" s="5">
        <f>EconomicRates!C51</f>
        <v>3.5571999999999999E-2</v>
      </c>
      <c r="G11" s="5">
        <f>EconomicRates!D51</f>
        <v>7.0000000000000007E-2</v>
      </c>
      <c r="H11" s="5">
        <f t="shared" si="10"/>
        <v>0.12000000000000001</v>
      </c>
      <c r="I11" s="5">
        <f t="shared" si="11"/>
        <v>1.1200000000000001</v>
      </c>
      <c r="J11">
        <f t="shared" si="12"/>
        <v>0.89285714285714279</v>
      </c>
      <c r="K11">
        <f t="shared" si="20"/>
        <v>0.40388322797936921</v>
      </c>
      <c r="L11" s="2">
        <v>8</v>
      </c>
      <c r="M11" s="6">
        <v>2.8709999999999999E-3</v>
      </c>
      <c r="Q11" s="4">
        <f t="shared" si="21"/>
        <v>12.5</v>
      </c>
      <c r="R11">
        <f t="shared" si="0"/>
        <v>2000000</v>
      </c>
      <c r="S11">
        <f t="shared" si="1"/>
        <v>4622.3643759189354</v>
      </c>
      <c r="U11">
        <f t="shared" si="13"/>
        <v>2.8709999999999999E-3</v>
      </c>
      <c r="V11">
        <f t="shared" si="14"/>
        <v>0.01</v>
      </c>
      <c r="W11">
        <f t="shared" si="15"/>
        <v>0.91409865849386984</v>
      </c>
      <c r="X11">
        <f t="shared" si="16"/>
        <v>2.6243772485359E-3</v>
      </c>
      <c r="Y11">
        <f t="shared" si="17"/>
        <v>9.1409865849386984E-3</v>
      </c>
      <c r="Z11">
        <f t="shared" si="18"/>
        <v>0.90233329466039525</v>
      </c>
      <c r="AB11">
        <f t="shared" si="19"/>
        <v>4242.912890075957</v>
      </c>
      <c r="AC11">
        <f t="shared" si="2"/>
        <v>4170.9132764437745</v>
      </c>
      <c r="AE11">
        <f t="shared" si="3"/>
        <v>0</v>
      </c>
      <c r="AF11">
        <f t="shared" si="4"/>
        <v>0</v>
      </c>
      <c r="AG11">
        <f t="shared" si="4"/>
        <v>-11.27916618325494</v>
      </c>
      <c r="AH11">
        <f t="shared" si="5"/>
        <v>-5248.7544970718</v>
      </c>
      <c r="AI11">
        <f t="shared" si="6"/>
        <v>-5260.0336632550552</v>
      </c>
      <c r="AJ11">
        <f t="shared" si="7"/>
        <v>71.999613632182445</v>
      </c>
      <c r="AK11">
        <f t="shared" si="22"/>
        <v>297.00390230531701</v>
      </c>
      <c r="AL11">
        <f t="shared" si="8"/>
        <v>-4891.0301473175559</v>
      </c>
      <c r="AN11">
        <f t="shared" si="9"/>
        <v>0</v>
      </c>
      <c r="AO11">
        <f t="shared" si="9"/>
        <v>0</v>
      </c>
      <c r="AP11">
        <f t="shared" si="9"/>
        <v>-4.5554660470087462</v>
      </c>
      <c r="AQ11">
        <f t="shared" si="9"/>
        <v>-2119.8839091485893</v>
      </c>
      <c r="AR11">
        <f t="shared" si="9"/>
        <v>-2124.4393751955981</v>
      </c>
      <c r="AS11">
        <f t="shared" si="9"/>
        <v>29.079436367033242</v>
      </c>
      <c r="AT11">
        <f t="shared" si="9"/>
        <v>119.95489478554065</v>
      </c>
      <c r="AU11">
        <f t="shared" si="9"/>
        <v>-1975.4050440430242</v>
      </c>
      <c r="AW11">
        <v>8</v>
      </c>
      <c r="AX11">
        <f>IF(Z11&gt;0, (R11*SUMPRODUCT(K11:$K$98, X11:$X$98)-K11*$AZ$3)/Z11, 0)</f>
        <v>4622.3643759189354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f>EconomicRates!C52</f>
        <v>3.5571999999999999E-2</v>
      </c>
      <c r="G12" s="5">
        <f>EconomicRates!D52</f>
        <v>7.0000000000000007E-2</v>
      </c>
      <c r="H12" s="5">
        <f t="shared" si="10"/>
        <v>0.12000000000000001</v>
      </c>
      <c r="I12" s="5">
        <f t="shared" si="11"/>
        <v>1.1200000000000001</v>
      </c>
      <c r="J12">
        <f t="shared" si="12"/>
        <v>0.89285714285714279</v>
      </c>
      <c r="K12">
        <f t="shared" si="20"/>
        <v>0.36061002498157962</v>
      </c>
      <c r="L12" s="2">
        <v>9</v>
      </c>
      <c r="M12" s="6">
        <v>2.9099999999999998E-3</v>
      </c>
      <c r="Q12" s="4">
        <f t="shared" si="21"/>
        <v>12.5</v>
      </c>
      <c r="R12">
        <f t="shared" si="0"/>
        <v>2000000</v>
      </c>
      <c r="S12">
        <f t="shared" si="1"/>
        <v>4613.04190682227</v>
      </c>
      <c r="U12">
        <f t="shared" si="13"/>
        <v>2.9099999999999998E-3</v>
      </c>
      <c r="V12">
        <f t="shared" si="14"/>
        <v>0.01</v>
      </c>
      <c r="W12">
        <f t="shared" si="15"/>
        <v>0.90233329466039525</v>
      </c>
      <c r="X12">
        <f t="shared" si="16"/>
        <v>2.6257898874617498E-3</v>
      </c>
      <c r="Y12">
        <f t="shared" si="17"/>
        <v>9.0233329466039534E-3</v>
      </c>
      <c r="Z12">
        <f t="shared" si="18"/>
        <v>0.89068417182632953</v>
      </c>
      <c r="AB12">
        <f t="shared" si="19"/>
        <v>4170.9132764437745</v>
      </c>
      <c r="AC12">
        <f t="shared" si="2"/>
        <v>4108.7634103781456</v>
      </c>
      <c r="AE12">
        <f t="shared" si="3"/>
        <v>0</v>
      </c>
      <c r="AF12">
        <f t="shared" si="4"/>
        <v>0</v>
      </c>
      <c r="AG12">
        <f t="shared" si="4"/>
        <v>-11.13355214782912</v>
      </c>
      <c r="AH12">
        <f t="shared" si="5"/>
        <v>-5251.5797749234998</v>
      </c>
      <c r="AI12">
        <f t="shared" si="6"/>
        <v>-5262.7133270713293</v>
      </c>
      <c r="AJ12">
        <f t="shared" si="7"/>
        <v>62.149866065628885</v>
      </c>
      <c r="AK12">
        <f t="shared" si="22"/>
        <v>291.96392935106422</v>
      </c>
      <c r="AL12">
        <f t="shared" si="8"/>
        <v>-4908.5995316546359</v>
      </c>
      <c r="AN12">
        <f t="shared" si="9"/>
        <v>0</v>
      </c>
      <c r="AO12">
        <f t="shared" si="9"/>
        <v>0</v>
      </c>
      <c r="AP12">
        <f t="shared" si="9"/>
        <v>-4.0148705181623781</v>
      </c>
      <c r="AQ12">
        <f t="shared" si="9"/>
        <v>-1893.7723138279216</v>
      </c>
      <c r="AR12">
        <f t="shared" si="9"/>
        <v>-1897.7871843460841</v>
      </c>
      <c r="AS12">
        <f t="shared" si="9"/>
        <v>22.41186475452826</v>
      </c>
      <c r="AT12">
        <f t="shared" si="9"/>
        <v>105.28511985700742</v>
      </c>
      <c r="AU12">
        <f t="shared" si="9"/>
        <v>-1770.0901997345484</v>
      </c>
      <c r="AW12">
        <v>9</v>
      </c>
      <c r="AX12">
        <f>IF(Z12&gt;0, (R12*SUMPRODUCT(K12:$K$98, X12:$X$98)-K12*$AZ$3)/Z12, 0)</f>
        <v>4613.04190682227</v>
      </c>
    </row>
    <row r="13" spans="1:52" x14ac:dyDescent="0.25">
      <c r="E13">
        <v>2013</v>
      </c>
      <c r="F13" s="5">
        <f>EconomicRates!C53</f>
        <v>3.5571999999999999E-2</v>
      </c>
      <c r="G13" s="5">
        <f>EconomicRates!D53</f>
        <v>7.0000000000000007E-2</v>
      </c>
      <c r="H13" s="5">
        <f t="shared" si="10"/>
        <v>0.12000000000000001</v>
      </c>
      <c r="I13" s="5">
        <f t="shared" si="11"/>
        <v>1.1200000000000001</v>
      </c>
      <c r="J13">
        <f t="shared" si="12"/>
        <v>0.89285714285714279</v>
      </c>
      <c r="K13">
        <f t="shared" si="20"/>
        <v>0.32197323659069604</v>
      </c>
      <c r="L13" s="2">
        <v>10</v>
      </c>
      <c r="M13" s="6">
        <v>2.9520000000000002E-3</v>
      </c>
      <c r="Q13" s="4">
        <f t="shared" si="21"/>
        <v>12.5</v>
      </c>
      <c r="R13">
        <f t="shared" si="0"/>
        <v>2000000</v>
      </c>
      <c r="S13">
        <f t="shared" si="1"/>
        <v>4609.2961534840651</v>
      </c>
      <c r="U13">
        <f t="shared" si="13"/>
        <v>2.9520000000000002E-3</v>
      </c>
      <c r="V13">
        <f t="shared" si="14"/>
        <v>0.01</v>
      </c>
      <c r="W13">
        <f t="shared" si="15"/>
        <v>0.89068417182632953</v>
      </c>
      <c r="X13">
        <f t="shared" si="16"/>
        <v>2.6292996752313252E-3</v>
      </c>
      <c r="Y13">
        <f t="shared" si="17"/>
        <v>8.9068417182632947E-3</v>
      </c>
      <c r="Z13">
        <f t="shared" si="18"/>
        <v>0.87914803043283496</v>
      </c>
      <c r="AB13">
        <f t="shared" si="19"/>
        <v>4108.7634103781456</v>
      </c>
      <c r="AC13">
        <f t="shared" si="2"/>
        <v>4052.2536350171581</v>
      </c>
      <c r="AE13">
        <f t="shared" si="3"/>
        <v>0</v>
      </c>
      <c r="AF13">
        <f t="shared" si="4"/>
        <v>0</v>
      </c>
      <c r="AG13">
        <f t="shared" si="4"/>
        <v>-10.989350380410437</v>
      </c>
      <c r="AH13">
        <f t="shared" si="5"/>
        <v>-5258.5993504626504</v>
      </c>
      <c r="AI13">
        <f t="shared" si="6"/>
        <v>-5269.5887008430609</v>
      </c>
      <c r="AJ13">
        <f t="shared" si="7"/>
        <v>56.509775360987533</v>
      </c>
      <c r="AK13">
        <f t="shared" si="22"/>
        <v>287.61343872647024</v>
      </c>
      <c r="AL13">
        <f t="shared" si="8"/>
        <v>-4925.4654867556037</v>
      </c>
      <c r="AN13">
        <f t="shared" si="9"/>
        <v>0</v>
      </c>
      <c r="AO13">
        <f t="shared" si="9"/>
        <v>0</v>
      </c>
      <c r="AP13">
        <f t="shared" si="9"/>
        <v>-3.5382767100099453</v>
      </c>
      <c r="AQ13">
        <f t="shared" si="9"/>
        <v>-1693.1282528021914</v>
      </c>
      <c r="AR13">
        <f t="shared" si="9"/>
        <v>-1696.6665295122014</v>
      </c>
      <c r="AS13">
        <f t="shared" si="9"/>
        <v>18.194635271990325</v>
      </c>
      <c r="AT13">
        <f t="shared" si="9"/>
        <v>92.603829753741465</v>
      </c>
      <c r="AU13">
        <f t="shared" si="9"/>
        <v>-1585.8680644864698</v>
      </c>
      <c r="AW13">
        <v>10</v>
      </c>
      <c r="AX13">
        <f>IF(Z13&gt;0, (R13*SUMPRODUCT(K13:$K$98, X13:$X$98)-K13*$AZ$3)/Z13, 0)</f>
        <v>4609.2961534840651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10"/>
        <v>0.12000000000000001</v>
      </c>
      <c r="I14" s="5">
        <f t="shared" si="11"/>
        <v>1.1200000000000001</v>
      </c>
      <c r="J14">
        <f t="shared" si="12"/>
        <v>0.89285714285714279</v>
      </c>
      <c r="K14">
        <f t="shared" si="20"/>
        <v>0.28747610409883573</v>
      </c>
      <c r="L14" s="2">
        <v>11</v>
      </c>
      <c r="M14" s="6">
        <v>2.9979999999999998E-3</v>
      </c>
      <c r="Q14" s="4">
        <f t="shared" si="21"/>
        <v>12.5</v>
      </c>
      <c r="R14">
        <f t="shared" si="0"/>
        <v>2000000</v>
      </c>
      <c r="S14">
        <f t="shared" si="1"/>
        <v>4609.2453545670378</v>
      </c>
      <c r="U14">
        <f t="shared" si="13"/>
        <v>2.9979999999999998E-3</v>
      </c>
      <c r="V14">
        <f t="shared" si="14"/>
        <v>0.01</v>
      </c>
      <c r="W14">
        <f t="shared" si="15"/>
        <v>0.87914803043283496</v>
      </c>
      <c r="X14">
        <f t="shared" si="16"/>
        <v>2.6356857952376392E-3</v>
      </c>
      <c r="Y14">
        <f t="shared" si="17"/>
        <v>8.7914803043283498E-3</v>
      </c>
      <c r="Z14">
        <f t="shared" si="18"/>
        <v>0.867720864333269</v>
      </c>
      <c r="AB14">
        <f t="shared" si="19"/>
        <v>4052.2536350171581</v>
      </c>
      <c r="AC14">
        <f t="shared" si="2"/>
        <v>3999.5383629890148</v>
      </c>
      <c r="AE14">
        <f t="shared" si="3"/>
        <v>0</v>
      </c>
      <c r="AF14">
        <f t="shared" si="4"/>
        <v>0</v>
      </c>
      <c r="AG14">
        <f t="shared" si="4"/>
        <v>-10.846510804165863</v>
      </c>
      <c r="AH14">
        <f t="shared" si="5"/>
        <v>-5271.371590475278</v>
      </c>
      <c r="AI14">
        <f t="shared" si="6"/>
        <v>-5282.2181012794435</v>
      </c>
      <c r="AJ14">
        <f t="shared" si="7"/>
        <v>52.715272028143318</v>
      </c>
      <c r="AK14">
        <f t="shared" si="22"/>
        <v>283.65775445120107</v>
      </c>
      <c r="AL14">
        <f t="shared" si="8"/>
        <v>-4945.8450748000987</v>
      </c>
      <c r="AN14">
        <f t="shared" si="9"/>
        <v>0</v>
      </c>
      <c r="AO14">
        <f t="shared" si="9"/>
        <v>0</v>
      </c>
      <c r="AP14">
        <f t="shared" si="9"/>
        <v>-3.118112669047532</v>
      </c>
      <c r="AQ14">
        <f t="shared" si="9"/>
        <v>-1515.3933680871162</v>
      </c>
      <c r="AR14">
        <f t="shared" si="9"/>
        <v>-1518.5114807561638</v>
      </c>
      <c r="AS14">
        <f t="shared" si="9"/>
        <v>15.154381029160971</v>
      </c>
      <c r="AT14">
        <f t="shared" si="9"/>
        <v>81.54482614705546</v>
      </c>
      <c r="AU14">
        <f t="shared" si="9"/>
        <v>-1421.8122735799473</v>
      </c>
      <c r="AW14">
        <v>11</v>
      </c>
      <c r="AX14">
        <f>IF(Z14&gt;0, (R14*SUMPRODUCT(K14:$K$98, X14:$X$98)-K14*$AZ$3)/Z14, 0)</f>
        <v>4609.2453545670378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10"/>
        <v>0.12000000000000001</v>
      </c>
      <c r="I15" s="5">
        <f t="shared" si="11"/>
        <v>1.1200000000000001</v>
      </c>
      <c r="J15">
        <f t="shared" si="12"/>
        <v>0.89285714285714279</v>
      </c>
      <c r="K15">
        <f t="shared" si="20"/>
        <v>0.25667509294538904</v>
      </c>
      <c r="L15" s="2">
        <v>12</v>
      </c>
      <c r="M15" s="6">
        <v>3.0469999999999998E-3</v>
      </c>
      <c r="Q15" s="4">
        <f t="shared" si="21"/>
        <v>12.5</v>
      </c>
      <c r="R15">
        <f t="shared" si="0"/>
        <v>2000000</v>
      </c>
      <c r="S15">
        <f t="shared" si="1"/>
        <v>4610.9303808897666</v>
      </c>
      <c r="U15">
        <f t="shared" si="13"/>
        <v>3.0469999999999998E-3</v>
      </c>
      <c r="V15">
        <f t="shared" si="14"/>
        <v>0.01</v>
      </c>
      <c r="W15">
        <f t="shared" si="15"/>
        <v>0.867720864333269</v>
      </c>
      <c r="X15">
        <f t="shared" si="16"/>
        <v>2.6439454736234703E-3</v>
      </c>
      <c r="Y15">
        <f t="shared" si="17"/>
        <v>8.6772086433326897E-3</v>
      </c>
      <c r="Z15">
        <f t="shared" si="18"/>
        <v>0.85639971021631289</v>
      </c>
      <c r="AB15">
        <f t="shared" si="19"/>
        <v>3999.5383629890148</v>
      </c>
      <c r="AC15">
        <f t="shared" si="2"/>
        <v>3948.7994420215896</v>
      </c>
      <c r="AE15">
        <f t="shared" si="3"/>
        <v>0</v>
      </c>
      <c r="AF15">
        <f t="shared" si="4"/>
        <v>0</v>
      </c>
      <c r="AG15">
        <f t="shared" si="4"/>
        <v>-10.70499637770391</v>
      </c>
      <c r="AH15">
        <f t="shared" si="5"/>
        <v>-5287.8909472469404</v>
      </c>
      <c r="AI15">
        <f t="shared" si="6"/>
        <v>-5298.595943624644</v>
      </c>
      <c r="AJ15">
        <f t="shared" si="7"/>
        <v>50.738920967425202</v>
      </c>
      <c r="AK15">
        <f t="shared" si="22"/>
        <v>279.96768540923108</v>
      </c>
      <c r="AL15">
        <f t="shared" si="8"/>
        <v>-4967.8893372479879</v>
      </c>
      <c r="AN15">
        <f t="shared" si="9"/>
        <v>0</v>
      </c>
      <c r="AO15">
        <f t="shared" si="9"/>
        <v>0</v>
      </c>
      <c r="AP15">
        <f t="shared" si="9"/>
        <v>-2.7477059402272044</v>
      </c>
      <c r="AQ15">
        <f t="shared" si="9"/>
        <v>-1357.2699003696898</v>
      </c>
      <c r="AR15">
        <f t="shared" si="9"/>
        <v>-1360.0176063099168</v>
      </c>
      <c r="AS15">
        <f t="shared" si="9"/>
        <v>13.023417255262613</v>
      </c>
      <c r="AT15">
        <f t="shared" si="9"/>
        <v>71.860731674119833</v>
      </c>
      <c r="AU15">
        <f t="shared" si="9"/>
        <v>-1275.1334573805345</v>
      </c>
      <c r="AW15">
        <v>12</v>
      </c>
      <c r="AX15">
        <f>IF(Z15&gt;0, (R15*SUMPRODUCT(K15:$K$98, X15:$X$98)-K15*$AZ$3)/Z15, 0)</f>
        <v>4610.9303808897666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10"/>
        <v>0.12000000000000001</v>
      </c>
      <c r="I16" s="5">
        <f t="shared" si="11"/>
        <v>1.1200000000000001</v>
      </c>
      <c r="J16">
        <f t="shared" si="12"/>
        <v>0.89285714285714279</v>
      </c>
      <c r="K16">
        <f t="shared" si="20"/>
        <v>0.22917419012981163</v>
      </c>
      <c r="L16" s="2">
        <v>13</v>
      </c>
      <c r="M16" s="6">
        <v>3.104E-3</v>
      </c>
      <c r="Q16" s="4">
        <f t="shared" si="21"/>
        <v>12.5</v>
      </c>
      <c r="R16">
        <f t="shared" si="0"/>
        <v>2000000</v>
      </c>
      <c r="S16">
        <f t="shared" si="1"/>
        <v>4613.5361679360012</v>
      </c>
      <c r="U16">
        <f t="shared" si="13"/>
        <v>3.104E-3</v>
      </c>
      <c r="V16">
        <f t="shared" si="14"/>
        <v>0.01</v>
      </c>
      <c r="W16">
        <f t="shared" si="15"/>
        <v>0.85639971021631289</v>
      </c>
      <c r="X16">
        <f t="shared" si="16"/>
        <v>2.6582647005114353E-3</v>
      </c>
      <c r="Y16">
        <f t="shared" si="17"/>
        <v>8.5639971021631289E-3</v>
      </c>
      <c r="Z16">
        <f t="shared" si="18"/>
        <v>0.84517744841363829</v>
      </c>
      <c r="AB16">
        <f t="shared" si="19"/>
        <v>3948.7994420215896</v>
      </c>
      <c r="AC16">
        <f t="shared" si="2"/>
        <v>3899.256726580184</v>
      </c>
      <c r="AE16">
        <f t="shared" si="3"/>
        <v>0</v>
      </c>
      <c r="AF16">
        <f t="shared" si="4"/>
        <v>0</v>
      </c>
      <c r="AG16">
        <f t="shared" si="4"/>
        <v>-10.564718105170478</v>
      </c>
      <c r="AH16">
        <f t="shared" si="5"/>
        <v>-5316.5294010228708</v>
      </c>
      <c r="AI16">
        <f t="shared" si="6"/>
        <v>-5327.0941191280417</v>
      </c>
      <c r="AJ16">
        <f t="shared" si="7"/>
        <v>49.542715441405562</v>
      </c>
      <c r="AK16">
        <f t="shared" si="22"/>
        <v>276.41596094151129</v>
      </c>
      <c r="AL16">
        <f t="shared" si="8"/>
        <v>-5001.1354427451251</v>
      </c>
      <c r="AN16">
        <f t="shared" si="9"/>
        <v>0</v>
      </c>
      <c r="AO16">
        <f t="shared" si="9"/>
        <v>0</v>
      </c>
      <c r="AP16">
        <f t="shared" si="9"/>
        <v>-2.4211607157022024</v>
      </c>
      <c r="AQ16">
        <f t="shared" si="9"/>
        <v>-1218.411319780749</v>
      </c>
      <c r="AR16">
        <f t="shared" si="9"/>
        <v>-1220.8324804964514</v>
      </c>
      <c r="AS16">
        <f t="shared" si="9"/>
        <v>11.353911688115833</v>
      </c>
      <c r="AT16">
        <f t="shared" si="9"/>
        <v>63.347403987724491</v>
      </c>
      <c r="AU16">
        <f t="shared" si="9"/>
        <v>-1146.131164820611</v>
      </c>
      <c r="AW16">
        <v>13</v>
      </c>
      <c r="AX16">
        <f>IF(Z16&gt;0, (R16*SUMPRODUCT(K16:$K$98, X16:$X$98)-K16*$AZ$3)/Z16, 0)</f>
        <v>4613.5361679360012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10"/>
        <v>0.12000000000000001</v>
      </c>
      <c r="I17" s="5">
        <f t="shared" si="11"/>
        <v>1.1200000000000001</v>
      </c>
      <c r="J17">
        <f t="shared" si="12"/>
        <v>0.89285714285714279</v>
      </c>
      <c r="K17">
        <f t="shared" si="20"/>
        <v>0.20461981261590323</v>
      </c>
      <c r="L17" s="2">
        <v>14</v>
      </c>
      <c r="M17" s="6">
        <v>3.1700000000000001E-3</v>
      </c>
      <c r="Q17" s="4">
        <f t="shared" si="21"/>
        <v>12.5</v>
      </c>
      <c r="R17">
        <f t="shared" si="0"/>
        <v>2000000</v>
      </c>
      <c r="S17">
        <f t="shared" si="1"/>
        <v>4614.2021371663604</v>
      </c>
      <c r="U17">
        <f t="shared" si="13"/>
        <v>3.1700000000000001E-3</v>
      </c>
      <c r="V17">
        <f t="shared" si="14"/>
        <v>0.01</v>
      </c>
      <c r="W17">
        <f t="shared" si="15"/>
        <v>0.84517744841363829</v>
      </c>
      <c r="X17">
        <f t="shared" si="16"/>
        <v>2.6792125114712332E-3</v>
      </c>
      <c r="Y17">
        <f t="shared" si="17"/>
        <v>8.4517744841363825E-3</v>
      </c>
      <c r="Z17">
        <f t="shared" si="18"/>
        <v>0.83404646141803074</v>
      </c>
      <c r="AB17">
        <f t="shared" si="19"/>
        <v>3899.256726580184</v>
      </c>
      <c r="AC17">
        <f t="shared" si="2"/>
        <v>3848.4589647711177</v>
      </c>
      <c r="AE17">
        <f t="shared" si="3"/>
        <v>0</v>
      </c>
      <c r="AF17">
        <f t="shared" si="4"/>
        <v>0</v>
      </c>
      <c r="AG17">
        <f t="shared" si="4"/>
        <v>-10.425580767725384</v>
      </c>
      <c r="AH17">
        <f t="shared" si="5"/>
        <v>-5358.4250229424661</v>
      </c>
      <c r="AI17">
        <f t="shared" si="6"/>
        <v>-5368.8506037101915</v>
      </c>
      <c r="AJ17">
        <f t="shared" si="7"/>
        <v>50.797761809066287</v>
      </c>
      <c r="AK17">
        <f t="shared" si="22"/>
        <v>272.94797086061288</v>
      </c>
      <c r="AL17">
        <f t="shared" si="8"/>
        <v>-5045.1048710405121</v>
      </c>
      <c r="AN17">
        <f t="shared" si="9"/>
        <v>0</v>
      </c>
      <c r="AO17">
        <f t="shared" si="9"/>
        <v>0</v>
      </c>
      <c r="AP17">
        <f t="shared" si="9"/>
        <v>-2.1332803831039326</v>
      </c>
      <c r="AQ17">
        <f t="shared" si="9"/>
        <v>-1096.4399241108545</v>
      </c>
      <c r="AR17">
        <f t="shared" si="9"/>
        <v>-1098.5732044939584</v>
      </c>
      <c r="AS17">
        <f t="shared" si="9"/>
        <v>10.394228502678429</v>
      </c>
      <c r="AT17">
        <f t="shared" si="9"/>
        <v>55.850562651389623</v>
      </c>
      <c r="AU17">
        <f t="shared" si="9"/>
        <v>-1032.3284133398902</v>
      </c>
      <c r="AW17">
        <v>14</v>
      </c>
      <c r="AX17">
        <f>IF(Z17&gt;0, (R17*SUMPRODUCT(K17:$K$98, X17:$X$98)-K17*$AZ$3)/Z17, 0)</f>
        <v>4614.2021371663604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10"/>
        <v>0.12000000000000001</v>
      </c>
      <c r="I18" s="5">
        <f t="shared" si="11"/>
        <v>1.1200000000000001</v>
      </c>
      <c r="J18">
        <f t="shared" si="12"/>
        <v>0.89285714285714279</v>
      </c>
      <c r="K18">
        <f t="shared" si="20"/>
        <v>0.1826962612641993</v>
      </c>
      <c r="L18" s="2">
        <v>15</v>
      </c>
      <c r="M18" s="6">
        <v>3.2390000000000001E-3</v>
      </c>
      <c r="Q18" s="4">
        <f t="shared" si="21"/>
        <v>12.5</v>
      </c>
      <c r="R18">
        <f t="shared" si="0"/>
        <v>2000000</v>
      </c>
      <c r="S18">
        <f t="shared" si="1"/>
        <v>4610.5836023091724</v>
      </c>
      <c r="U18">
        <f t="shared" si="13"/>
        <v>3.2390000000000001E-3</v>
      </c>
      <c r="V18">
        <f t="shared" si="14"/>
        <v>0.01</v>
      </c>
      <c r="W18">
        <f t="shared" si="15"/>
        <v>0.83404646141803074</v>
      </c>
      <c r="X18">
        <f t="shared" si="16"/>
        <v>2.7014764885330018E-3</v>
      </c>
      <c r="Y18">
        <f t="shared" si="17"/>
        <v>8.3404646141803079E-3</v>
      </c>
      <c r="Z18">
        <f t="shared" si="18"/>
        <v>0.82300452031531746</v>
      </c>
      <c r="AB18">
        <f t="shared" si="19"/>
        <v>3848.4589647711177</v>
      </c>
      <c r="AC18">
        <f t="shared" si="2"/>
        <v>3794.531145992129</v>
      </c>
      <c r="AE18">
        <f t="shared" si="3"/>
        <v>0</v>
      </c>
      <c r="AF18">
        <f t="shared" si="4"/>
        <v>0</v>
      </c>
      <c r="AG18">
        <f t="shared" si="4"/>
        <v>-10.287556503941468</v>
      </c>
      <c r="AH18">
        <f t="shared" si="5"/>
        <v>-5402.9529770660038</v>
      </c>
      <c r="AI18">
        <f t="shared" si="6"/>
        <v>-5413.240533569945</v>
      </c>
      <c r="AJ18">
        <f t="shared" si="7"/>
        <v>53.927818778988694</v>
      </c>
      <c r="AK18">
        <f t="shared" si="22"/>
        <v>269.39212753397828</v>
      </c>
      <c r="AL18">
        <f t="shared" si="8"/>
        <v>-5089.9205872569783</v>
      </c>
      <c r="AN18">
        <f t="shared" si="9"/>
        <v>0</v>
      </c>
      <c r="AO18">
        <f t="shared" si="9"/>
        <v>0</v>
      </c>
      <c r="AP18">
        <f t="shared" si="9"/>
        <v>-1.8794981108143032</v>
      </c>
      <c r="AQ18">
        <f t="shared" si="9"/>
        <v>-987.09930869623406</v>
      </c>
      <c r="AR18">
        <f t="shared" si="9"/>
        <v>-988.97880680704827</v>
      </c>
      <c r="AS18">
        <f t="shared" si="9"/>
        <v>9.8524108690545109</v>
      </c>
      <c r="AT18">
        <f t="shared" si="9"/>
        <v>49.216934514466196</v>
      </c>
      <c r="AU18">
        <f t="shared" si="9"/>
        <v>-929.90946142352766</v>
      </c>
      <c r="AW18">
        <v>15</v>
      </c>
      <c r="AX18">
        <f>IF(Z18&gt;0, (R18*SUMPRODUCT(K18:$K$98, X18:$X$98)-K18*$AZ$3)/Z18, 0)</f>
        <v>4610.5836023091724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10"/>
        <v>0.12000000000000001</v>
      </c>
      <c r="I19" s="5">
        <f t="shared" si="11"/>
        <v>1.1200000000000001</v>
      </c>
      <c r="J19">
        <f t="shared" si="12"/>
        <v>0.89285714285714279</v>
      </c>
      <c r="K19">
        <f t="shared" si="20"/>
        <v>0.16312166184303509</v>
      </c>
      <c r="L19" s="2">
        <v>16</v>
      </c>
      <c r="M19" s="6">
        <v>3.3149999999999998E-3</v>
      </c>
      <c r="Q19" s="4">
        <f t="shared" si="21"/>
        <v>12.5</v>
      </c>
      <c r="R19">
        <f t="shared" si="0"/>
        <v>2000000</v>
      </c>
      <c r="S19">
        <f t="shared" si="1"/>
        <v>4603.4894903984932</v>
      </c>
      <c r="U19">
        <f t="shared" si="13"/>
        <v>3.3149999999999998E-3</v>
      </c>
      <c r="V19">
        <f t="shared" si="14"/>
        <v>0.01</v>
      </c>
      <c r="W19">
        <f t="shared" si="15"/>
        <v>0.82300452031531746</v>
      </c>
      <c r="X19">
        <f t="shared" si="16"/>
        <v>2.7282599848452772E-3</v>
      </c>
      <c r="Y19">
        <f t="shared" si="17"/>
        <v>8.2300452031531749E-3</v>
      </c>
      <c r="Z19">
        <f t="shared" si="18"/>
        <v>0.812046215127319</v>
      </c>
      <c r="AB19">
        <f t="shared" si="19"/>
        <v>3794.531145992129</v>
      </c>
      <c r="AC19">
        <f t="shared" si="2"/>
        <v>3738.2462170564868</v>
      </c>
      <c r="AE19">
        <f t="shared" si="3"/>
        <v>0</v>
      </c>
      <c r="AF19">
        <f t="shared" si="4"/>
        <v>0</v>
      </c>
      <c r="AG19">
        <f t="shared" si="4"/>
        <v>-10.150577689091488</v>
      </c>
      <c r="AH19">
        <f t="shared" si="5"/>
        <v>-5456.5199696905547</v>
      </c>
      <c r="AI19">
        <f t="shared" si="6"/>
        <v>-5466.6705473796465</v>
      </c>
      <c r="AJ19">
        <f t="shared" si="7"/>
        <v>56.284928935642256</v>
      </c>
      <c r="AK19">
        <f t="shared" si="22"/>
        <v>265.61718021944904</v>
      </c>
      <c r="AL19">
        <f t="shared" si="8"/>
        <v>-5144.7684382245552</v>
      </c>
      <c r="AN19">
        <f t="shared" si="9"/>
        <v>0</v>
      </c>
      <c r="AO19">
        <f t="shared" si="9"/>
        <v>0</v>
      </c>
      <c r="AP19">
        <f t="shared" si="9"/>
        <v>-1.6557791013114382</v>
      </c>
      <c r="AQ19">
        <f t="shared" si="9"/>
        <v>-890.07660533563069</v>
      </c>
      <c r="AR19">
        <f t="shared" si="9"/>
        <v>-891.7323844369422</v>
      </c>
      <c r="AS19">
        <f t="shared" si="9"/>
        <v>9.181291144699097</v>
      </c>
      <c r="AT19">
        <f t="shared" si="9"/>
        <v>43.327915851457476</v>
      </c>
      <c r="AU19">
        <f t="shared" si="9"/>
        <v>-839.22317744078566</v>
      </c>
      <c r="AW19">
        <v>16</v>
      </c>
      <c r="AX19">
        <f>IF(Z19&gt;0, (R19*SUMPRODUCT(K19:$K$98, X19:$X$98)-K19*$AZ$3)/Z19, 0)</f>
        <v>4603.4894903984932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10"/>
        <v>0.12000000000000001</v>
      </c>
      <c r="I20" s="5">
        <f t="shared" si="11"/>
        <v>1.1200000000000001</v>
      </c>
      <c r="J20">
        <f t="shared" si="12"/>
        <v>0.89285714285714279</v>
      </c>
      <c r="K20">
        <f t="shared" si="20"/>
        <v>0.14564434093128131</v>
      </c>
      <c r="L20" s="2">
        <v>17</v>
      </c>
      <c r="M20" s="6">
        <v>3.3969999999999998E-3</v>
      </c>
      <c r="Q20" s="4">
        <f t="shared" si="21"/>
        <v>12.5</v>
      </c>
      <c r="R20">
        <f t="shared" si="0"/>
        <v>2000000</v>
      </c>
      <c r="S20">
        <f t="shared" si="1"/>
        <v>4592.366902296284</v>
      </c>
      <c r="U20">
        <f t="shared" si="13"/>
        <v>3.3969999999999998E-3</v>
      </c>
      <c r="V20">
        <f t="shared" si="14"/>
        <v>0.01</v>
      </c>
      <c r="W20">
        <f t="shared" si="15"/>
        <v>0.812046215127319</v>
      </c>
      <c r="X20">
        <f t="shared" si="16"/>
        <v>2.7585209927875024E-3</v>
      </c>
      <c r="Y20">
        <f t="shared" si="17"/>
        <v>8.1204621512731903E-3</v>
      </c>
      <c r="Z20">
        <f t="shared" si="18"/>
        <v>0.80116723198325834</v>
      </c>
      <c r="AB20">
        <f t="shared" si="19"/>
        <v>3738.2462170564868</v>
      </c>
      <c r="AC20">
        <f t="shared" si="2"/>
        <v>3679.2538793642443</v>
      </c>
      <c r="AE20">
        <f t="shared" si="3"/>
        <v>0</v>
      </c>
      <c r="AF20">
        <f t="shared" si="4"/>
        <v>0</v>
      </c>
      <c r="AG20">
        <f t="shared" si="4"/>
        <v>-10.014590399790729</v>
      </c>
      <c r="AH20">
        <f t="shared" si="5"/>
        <v>-5517.0419855750051</v>
      </c>
      <c r="AI20">
        <f t="shared" si="6"/>
        <v>-5527.056575974796</v>
      </c>
      <c r="AJ20">
        <f t="shared" si="7"/>
        <v>58.992337692242472</v>
      </c>
      <c r="AK20">
        <f t="shared" si="22"/>
        <v>261.67723519395412</v>
      </c>
      <c r="AL20">
        <f t="shared" si="8"/>
        <v>-5206.3870030885992</v>
      </c>
      <c r="AN20">
        <f t="shared" si="9"/>
        <v>0</v>
      </c>
      <c r="AO20">
        <f t="shared" si="9"/>
        <v>0</v>
      </c>
      <c r="AP20">
        <f t="shared" si="9"/>
        <v>-1.4585684184742578</v>
      </c>
      <c r="AQ20">
        <f t="shared" si="9"/>
        <v>-803.52594387927923</v>
      </c>
      <c r="AR20">
        <f t="shared" si="9"/>
        <v>-804.98451229775355</v>
      </c>
      <c r="AS20">
        <f t="shared" si="9"/>
        <v>8.5919001431822402</v>
      </c>
      <c r="AT20">
        <f t="shared" si="9"/>
        <v>38.111808456543336</v>
      </c>
      <c r="AU20">
        <f t="shared" si="9"/>
        <v>-758.28080369802797</v>
      </c>
      <c r="AW20">
        <v>17</v>
      </c>
      <c r="AX20">
        <f>IF(Z20&gt;0, (R20*SUMPRODUCT(K20:$K$98, X20:$X$98)-K20*$AZ$3)/Z20, 0)</f>
        <v>4592.366902296284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10"/>
        <v>0.12000000000000001</v>
      </c>
      <c r="I21" s="5">
        <f t="shared" si="11"/>
        <v>1.1200000000000001</v>
      </c>
      <c r="J21">
        <f t="shared" si="12"/>
        <v>0.89285714285714279</v>
      </c>
      <c r="K21">
        <f t="shared" si="20"/>
        <v>0.13003959011721544</v>
      </c>
      <c r="L21" s="2">
        <v>18</v>
      </c>
      <c r="M21" s="6">
        <v>3.4910000000000002E-3</v>
      </c>
      <c r="Q21" s="4">
        <f t="shared" si="21"/>
        <v>12.5</v>
      </c>
      <c r="R21">
        <f t="shared" si="0"/>
        <v>2000000</v>
      </c>
      <c r="S21">
        <f t="shared" si="1"/>
        <v>4577.3742093098954</v>
      </c>
      <c r="U21">
        <f t="shared" si="13"/>
        <v>3.4910000000000002E-3</v>
      </c>
      <c r="V21">
        <f t="shared" si="14"/>
        <v>0.01</v>
      </c>
      <c r="W21">
        <f t="shared" si="15"/>
        <v>0.80116723198325834</v>
      </c>
      <c r="X21">
        <f t="shared" si="16"/>
        <v>2.7968748068535549E-3</v>
      </c>
      <c r="Y21">
        <f t="shared" si="17"/>
        <v>8.0116723198325832E-3</v>
      </c>
      <c r="Z21">
        <f t="shared" si="18"/>
        <v>0.79035868485657224</v>
      </c>
      <c r="AB21">
        <f t="shared" si="19"/>
        <v>3679.2538793642443</v>
      </c>
      <c r="AC21">
        <f t="shared" si="2"/>
        <v>3617.7674601665612</v>
      </c>
      <c r="AE21">
        <f t="shared" si="3"/>
        <v>0</v>
      </c>
      <c r="AF21">
        <f t="shared" si="4"/>
        <v>0</v>
      </c>
      <c r="AG21">
        <f t="shared" si="4"/>
        <v>-9.8794835607071523</v>
      </c>
      <c r="AH21">
        <f t="shared" si="5"/>
        <v>-5593.7496137071093</v>
      </c>
      <c r="AI21">
        <f t="shared" si="6"/>
        <v>-5603.6290972678162</v>
      </c>
      <c r="AJ21">
        <f t="shared" si="7"/>
        <v>61.486419197683063</v>
      </c>
      <c r="AK21">
        <f t="shared" si="22"/>
        <v>257.54777155549715</v>
      </c>
      <c r="AL21">
        <f t="shared" si="8"/>
        <v>-5284.594906514636</v>
      </c>
      <c r="AN21">
        <f t="shared" si="9"/>
        <v>0</v>
      </c>
      <c r="AO21">
        <f t="shared" si="9"/>
        <v>0</v>
      </c>
      <c r="AP21">
        <f t="shared" si="9"/>
        <v>-1.2847239928041263</v>
      </c>
      <c r="AQ21">
        <f t="shared" si="9"/>
        <v>-727.40890698480473</v>
      </c>
      <c r="AR21">
        <f t="shared" si="9"/>
        <v>-728.69363097760879</v>
      </c>
      <c r="AS21">
        <f t="shared" si="9"/>
        <v>7.9956687502419923</v>
      </c>
      <c r="AT21">
        <f t="shared" si="9"/>
        <v>33.491406648679089</v>
      </c>
      <c r="AU21">
        <f t="shared" si="9"/>
        <v>-687.2065555786877</v>
      </c>
      <c r="AW21">
        <v>18</v>
      </c>
      <c r="AX21">
        <f>IF(Z21&gt;0, (R21*SUMPRODUCT(K21:$K$98, X21:$X$98)-K21*$AZ$3)/Z21, 0)</f>
        <v>4577.3742093098954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10"/>
        <v>0.12000000000000001</v>
      </c>
      <c r="I22" s="5">
        <f t="shared" si="11"/>
        <v>1.1200000000000001</v>
      </c>
      <c r="J22">
        <f t="shared" si="12"/>
        <v>0.89285714285714279</v>
      </c>
      <c r="K22">
        <f t="shared" si="20"/>
        <v>0.11610677689037092</v>
      </c>
      <c r="L22" s="2">
        <v>19</v>
      </c>
      <c r="M22" s="6">
        <v>3.5990000000000002E-3</v>
      </c>
      <c r="Q22" s="4">
        <f t="shared" si="21"/>
        <v>12.5</v>
      </c>
      <c r="R22">
        <f t="shared" si="0"/>
        <v>2000000</v>
      </c>
      <c r="S22">
        <f t="shared" si="1"/>
        <v>4557.2672514799142</v>
      </c>
      <c r="U22">
        <f t="shared" si="13"/>
        <v>3.5990000000000002E-3</v>
      </c>
      <c r="V22">
        <f t="shared" si="14"/>
        <v>0.01</v>
      </c>
      <c r="W22">
        <f t="shared" si="15"/>
        <v>0.79035868485657224</v>
      </c>
      <c r="X22">
        <f t="shared" si="16"/>
        <v>2.8445009067988038E-3</v>
      </c>
      <c r="Y22">
        <f t="shared" si="17"/>
        <v>7.9035868485657218E-3</v>
      </c>
      <c r="Z22">
        <f t="shared" si="18"/>
        <v>0.77961059710120773</v>
      </c>
      <c r="AB22">
        <f t="shared" si="19"/>
        <v>3617.7674601665612</v>
      </c>
      <c r="AC22">
        <f t="shared" si="2"/>
        <v>3552.8938430760359</v>
      </c>
      <c r="AE22">
        <f t="shared" si="3"/>
        <v>0</v>
      </c>
      <c r="AF22">
        <f t="shared" si="4"/>
        <v>0</v>
      </c>
      <c r="AG22">
        <f t="shared" si="4"/>
        <v>-9.7451324637650973</v>
      </c>
      <c r="AH22">
        <f t="shared" si="5"/>
        <v>-5689.0018135976079</v>
      </c>
      <c r="AI22">
        <f t="shared" si="6"/>
        <v>-5698.7469460613729</v>
      </c>
      <c r="AJ22">
        <f t="shared" si="7"/>
        <v>64.873617090525386</v>
      </c>
      <c r="AK22">
        <f t="shared" si="22"/>
        <v>253.2437222116593</v>
      </c>
      <c r="AL22">
        <f t="shared" si="8"/>
        <v>-5380.6296067591875</v>
      </c>
      <c r="AN22">
        <f t="shared" si="9"/>
        <v>0</v>
      </c>
      <c r="AO22">
        <f t="shared" si="9"/>
        <v>0</v>
      </c>
      <c r="AP22">
        <f t="shared" si="9"/>
        <v>-1.1314759207374849</v>
      </c>
      <c r="AQ22">
        <f t="shared" si="9"/>
        <v>-660.53166430029307</v>
      </c>
      <c r="AR22">
        <f t="shared" si="9"/>
        <v>-661.66314022103052</v>
      </c>
      <c r="AS22">
        <f t="shared" si="9"/>
        <v>7.5322665856009854</v>
      </c>
      <c r="AT22">
        <f t="shared" si="9"/>
        <v>29.403312353716199</v>
      </c>
      <c r="AU22">
        <f t="shared" si="9"/>
        <v>-624.72756128171318</v>
      </c>
      <c r="AW22">
        <v>19</v>
      </c>
      <c r="AX22">
        <f>IF(Z22&gt;0, (R22*SUMPRODUCT(K22:$K$98, X22:$X$98)-K22*$AZ$3)/Z22, 0)</f>
        <v>4557.2672514799142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10"/>
        <v>0.12000000000000001</v>
      </c>
      <c r="I23" s="5">
        <f t="shared" si="11"/>
        <v>1.1200000000000001</v>
      </c>
      <c r="J23">
        <f t="shared" si="12"/>
        <v>0.89285714285714279</v>
      </c>
      <c r="K23">
        <f t="shared" si="20"/>
        <v>0.10366676508068833</v>
      </c>
      <c r="L23" s="2">
        <v>20</v>
      </c>
      <c r="M23" s="6">
        <v>3.7169999999999998E-3</v>
      </c>
      <c r="Q23" s="4">
        <f t="shared" si="21"/>
        <v>12.5</v>
      </c>
      <c r="R23">
        <f t="shared" si="0"/>
        <v>2000000</v>
      </c>
      <c r="S23">
        <f t="shared" si="1"/>
        <v>4530.9350700578543</v>
      </c>
      <c r="U23">
        <f t="shared" si="13"/>
        <v>3.7169999999999998E-3</v>
      </c>
      <c r="V23">
        <f t="shared" si="14"/>
        <v>0.01</v>
      </c>
      <c r="W23">
        <f t="shared" si="15"/>
        <v>0.77961059710120773</v>
      </c>
      <c r="X23">
        <f t="shared" si="16"/>
        <v>2.8978125894251888E-3</v>
      </c>
      <c r="Y23">
        <f t="shared" si="17"/>
        <v>7.7961059710120774E-3</v>
      </c>
      <c r="Z23">
        <f t="shared" si="18"/>
        <v>0.76891667854077039</v>
      </c>
      <c r="AB23">
        <f t="shared" si="19"/>
        <v>3552.8938430760359</v>
      </c>
      <c r="AC23">
        <f t="shared" si="2"/>
        <v>3483.9115447527784</v>
      </c>
      <c r="AE23">
        <f t="shared" si="3"/>
        <v>0</v>
      </c>
      <c r="AF23">
        <f t="shared" si="4"/>
        <v>0</v>
      </c>
      <c r="AG23">
        <f t="shared" si="4"/>
        <v>-9.6114584817596302</v>
      </c>
      <c r="AH23">
        <f t="shared" si="5"/>
        <v>-5795.6251788503778</v>
      </c>
      <c r="AI23">
        <f t="shared" si="6"/>
        <v>-5805.2366373321374</v>
      </c>
      <c r="AJ23">
        <f t="shared" si="7"/>
        <v>68.98229832325751</v>
      </c>
      <c r="AK23">
        <f t="shared" si="22"/>
        <v>248.70256901532252</v>
      </c>
      <c r="AL23">
        <f t="shared" si="8"/>
        <v>-5487.5517699935572</v>
      </c>
      <c r="AN23">
        <f t="shared" si="9"/>
        <v>0</v>
      </c>
      <c r="AO23">
        <f t="shared" si="9"/>
        <v>0</v>
      </c>
      <c r="AP23">
        <f t="shared" si="9"/>
        <v>-0.99638880851136491</v>
      </c>
      <c r="AQ23">
        <f t="shared" si="9"/>
        <v>-600.8137139116044</v>
      </c>
      <c r="AR23">
        <f t="shared" si="9"/>
        <v>-601.81010272011576</v>
      </c>
      <c r="AS23">
        <f t="shared" si="9"/>
        <v>7.1511717150030965</v>
      </c>
      <c r="AT23">
        <f t="shared" si="9"/>
        <v>25.782190797075117</v>
      </c>
      <c r="AU23">
        <f t="shared" si="9"/>
        <v>-568.87674020803752</v>
      </c>
      <c r="AW23">
        <v>20</v>
      </c>
      <c r="AX23">
        <f>IF(Z23&gt;0, (R23*SUMPRODUCT(K23:$K$98, X23:$X$98)-K23*$AZ$3)/Z23, 0)</f>
        <v>4530.9350700578543</v>
      </c>
    </row>
    <row r="24" spans="5:50" x14ac:dyDescent="0.25">
      <c r="E24">
        <v>2024</v>
      </c>
      <c r="F24" s="5">
        <f>EconomicRates!C64</f>
        <v>3.5571999999999999E-2</v>
      </c>
      <c r="G24" s="5">
        <f>EconomicRates!D64</f>
        <v>7.0000000000000007E-2</v>
      </c>
      <c r="H24" s="5">
        <f t="shared" si="10"/>
        <v>0.12000000000000001</v>
      </c>
      <c r="I24" s="5">
        <f t="shared" si="11"/>
        <v>1.1200000000000001</v>
      </c>
      <c r="J24">
        <f t="shared" si="12"/>
        <v>0.89285714285714279</v>
      </c>
      <c r="K24">
        <f t="shared" si="20"/>
        <v>9.2559611679185999E-2</v>
      </c>
      <c r="L24" s="2">
        <v>21</v>
      </c>
      <c r="M24" s="6">
        <v>3.852E-3</v>
      </c>
      <c r="Q24" s="4">
        <f t="shared" si="21"/>
        <v>12.5</v>
      </c>
      <c r="R24">
        <f t="shared" si="0"/>
        <v>2000000</v>
      </c>
      <c r="S24">
        <f t="shared" si="1"/>
        <v>4498.7755035541941</v>
      </c>
      <c r="U24">
        <f t="shared" si="13"/>
        <v>3.852E-3</v>
      </c>
      <c r="V24">
        <f t="shared" si="14"/>
        <v>0.01</v>
      </c>
      <c r="W24">
        <f t="shared" si="15"/>
        <v>0.76891667854077039</v>
      </c>
      <c r="X24">
        <f t="shared" si="16"/>
        <v>2.9618670457390475E-3</v>
      </c>
      <c r="Y24">
        <f t="shared" si="17"/>
        <v>7.689166785407704E-3</v>
      </c>
      <c r="Z24">
        <f t="shared" si="18"/>
        <v>0.75826564470962365</v>
      </c>
      <c r="AB24">
        <f t="shared" si="19"/>
        <v>3483.9115447527784</v>
      </c>
      <c r="AC24">
        <f t="shared" si="2"/>
        <v>3411.2669076063826</v>
      </c>
      <c r="AE24">
        <f t="shared" si="3"/>
        <v>0</v>
      </c>
      <c r="AF24">
        <f t="shared" si="4"/>
        <v>0</v>
      </c>
      <c r="AG24">
        <f t="shared" si="4"/>
        <v>-9.4783205588702959</v>
      </c>
      <c r="AH24">
        <f t="shared" si="5"/>
        <v>-5923.7340914780953</v>
      </c>
      <c r="AI24">
        <f t="shared" si="6"/>
        <v>-5933.2124120369654</v>
      </c>
      <c r="AJ24">
        <f t="shared" si="7"/>
        <v>72.64463714639578</v>
      </c>
      <c r="AK24">
        <f t="shared" si="22"/>
        <v>243.87380813269451</v>
      </c>
      <c r="AL24">
        <f t="shared" si="8"/>
        <v>-5616.6939667578745</v>
      </c>
      <c r="AN24">
        <f t="shared" si="9"/>
        <v>0</v>
      </c>
      <c r="AO24">
        <f t="shared" si="9"/>
        <v>0</v>
      </c>
      <c r="AP24">
        <f t="shared" si="9"/>
        <v>-0.87730967029987983</v>
      </c>
      <c r="AQ24">
        <f t="shared" si="9"/>
        <v>-548.29852719796816</v>
      </c>
      <c r="AR24">
        <f t="shared" si="9"/>
        <v>-549.17583686826799</v>
      </c>
      <c r="AS24">
        <f t="shared" si="9"/>
        <v>6.7239594048457638</v>
      </c>
      <c r="AT24">
        <f t="shared" si="9"/>
        <v>22.572864979486514</v>
      </c>
      <c r="AU24">
        <f t="shared" si="9"/>
        <v>-519.87901248393564</v>
      </c>
      <c r="AW24">
        <v>21</v>
      </c>
      <c r="AX24">
        <f>IF(Z24&gt;0, (R24*SUMPRODUCT(K24:$K$98, X24:$X$98)-K24*$AZ$3)/Z24, 0)</f>
        <v>4498.7755035541941</v>
      </c>
    </row>
    <row r="25" spans="5:50" x14ac:dyDescent="0.25">
      <c r="E25">
        <v>2025</v>
      </c>
      <c r="F25" s="5">
        <f>EconomicRates!C65</f>
        <v>3.5571999999999999E-2</v>
      </c>
      <c r="G25" s="5">
        <f>EconomicRates!D65</f>
        <v>7.0000000000000007E-2</v>
      </c>
      <c r="H25" s="5">
        <f t="shared" si="10"/>
        <v>0.12000000000000001</v>
      </c>
      <c r="I25" s="5">
        <f t="shared" si="11"/>
        <v>1.1200000000000001</v>
      </c>
      <c r="J25">
        <f t="shared" si="12"/>
        <v>0.89285714285714279</v>
      </c>
      <c r="K25">
        <f t="shared" si="20"/>
        <v>8.2642510427844637E-2</v>
      </c>
      <c r="L25" s="2">
        <v>22</v>
      </c>
      <c r="M25" s="6">
        <v>4.0049999999999999E-3</v>
      </c>
      <c r="Q25" s="4">
        <f t="shared" si="21"/>
        <v>12.5</v>
      </c>
      <c r="R25">
        <f t="shared" si="0"/>
        <v>2000000</v>
      </c>
      <c r="S25">
        <f t="shared" si="1"/>
        <v>4460.0617324252808</v>
      </c>
      <c r="U25">
        <f t="shared" si="13"/>
        <v>4.0049999999999999E-3</v>
      </c>
      <c r="V25">
        <f t="shared" si="14"/>
        <v>0.01</v>
      </c>
      <c r="W25">
        <f t="shared" si="15"/>
        <v>0.75826564470962365</v>
      </c>
      <c r="X25">
        <f t="shared" si="16"/>
        <v>3.0368539070620426E-3</v>
      </c>
      <c r="Y25">
        <f t="shared" si="17"/>
        <v>7.5826564470962369E-3</v>
      </c>
      <c r="Z25">
        <f t="shared" si="18"/>
        <v>0.74764613435546545</v>
      </c>
      <c r="AB25">
        <f t="shared" si="19"/>
        <v>3411.2669076063826</v>
      </c>
      <c r="AC25">
        <f t="shared" si="2"/>
        <v>3334.5479132345013</v>
      </c>
      <c r="AE25">
        <f t="shared" si="3"/>
        <v>0</v>
      </c>
      <c r="AF25">
        <f t="shared" si="4"/>
        <v>0</v>
      </c>
      <c r="AG25">
        <f t="shared" si="4"/>
        <v>-9.3455766794433188</v>
      </c>
      <c r="AH25">
        <f t="shared" si="5"/>
        <v>-6073.7078141240854</v>
      </c>
      <c r="AI25">
        <f t="shared" si="6"/>
        <v>-6083.0533908035286</v>
      </c>
      <c r="AJ25">
        <f t="shared" si="7"/>
        <v>76.718994371881308</v>
      </c>
      <c r="AK25">
        <f t="shared" si="22"/>
        <v>238.78868353244681</v>
      </c>
      <c r="AL25">
        <f t="shared" si="8"/>
        <v>-5767.5457128992002</v>
      </c>
      <c r="AN25">
        <f t="shared" si="9"/>
        <v>0</v>
      </c>
      <c r="AO25">
        <f t="shared" si="9"/>
        <v>0</v>
      </c>
      <c r="AP25">
        <f t="shared" si="9"/>
        <v>-0.77234191818511611</v>
      </c>
      <c r="AQ25">
        <f t="shared" si="9"/>
        <v>-501.94646136443117</v>
      </c>
      <c r="AR25">
        <f t="shared" si="9"/>
        <v>-502.71880328261631</v>
      </c>
      <c r="AS25">
        <f t="shared" si="9"/>
        <v>6.3402502923919553</v>
      </c>
      <c r="AT25">
        <f t="shared" si="9"/>
        <v>19.73409626888153</v>
      </c>
      <c r="AU25">
        <f t="shared" si="9"/>
        <v>-476.64445672134281</v>
      </c>
      <c r="AW25">
        <v>22</v>
      </c>
      <c r="AX25">
        <f>IF(Z25&gt;0, (R25*SUMPRODUCT(K25:$K$98, X25:$X$98)-K25*$AZ$3)/Z25, 0)</f>
        <v>4460.0617324252808</v>
      </c>
    </row>
    <row r="26" spans="5:50" x14ac:dyDescent="0.25">
      <c r="E26">
        <v>2026</v>
      </c>
      <c r="F26" s="5">
        <f>EconomicRates!C66</f>
        <v>3.5571999999999999E-2</v>
      </c>
      <c r="G26" s="5">
        <f>EconomicRates!D66</f>
        <v>7.0000000000000007E-2</v>
      </c>
      <c r="H26" s="5">
        <f t="shared" si="10"/>
        <v>0.12000000000000001</v>
      </c>
      <c r="I26" s="5">
        <f t="shared" si="11"/>
        <v>1.1200000000000001</v>
      </c>
      <c r="J26">
        <f t="shared" si="12"/>
        <v>0.89285714285714279</v>
      </c>
      <c r="K26">
        <f t="shared" si="20"/>
        <v>7.3787955739146996E-2</v>
      </c>
      <c r="L26" s="2">
        <v>23</v>
      </c>
      <c r="M26" s="6">
        <v>4.1640000000000002E-3</v>
      </c>
      <c r="Q26" s="4">
        <f t="shared" si="21"/>
        <v>12.5</v>
      </c>
      <c r="R26">
        <f t="shared" si="0"/>
        <v>2000000</v>
      </c>
      <c r="S26">
        <f t="shared" si="1"/>
        <v>4414.3898313205154</v>
      </c>
      <c r="U26">
        <f t="shared" si="13"/>
        <v>4.1640000000000002E-3</v>
      </c>
      <c r="V26">
        <f t="shared" si="14"/>
        <v>0.01</v>
      </c>
      <c r="W26">
        <f t="shared" si="15"/>
        <v>0.74764613435546545</v>
      </c>
      <c r="X26">
        <f t="shared" si="16"/>
        <v>3.1131985034561585E-3</v>
      </c>
      <c r="Y26">
        <f t="shared" si="17"/>
        <v>7.4764613435546546E-3</v>
      </c>
      <c r="Z26">
        <f t="shared" si="18"/>
        <v>0.73705647450845468</v>
      </c>
      <c r="AB26">
        <f t="shared" si="19"/>
        <v>3334.5479132345013</v>
      </c>
      <c r="AC26">
        <f t="shared" si="2"/>
        <v>3253.6546061790709</v>
      </c>
      <c r="AE26">
        <f t="shared" si="3"/>
        <v>0</v>
      </c>
      <c r="AF26">
        <f t="shared" si="4"/>
        <v>0</v>
      </c>
      <c r="AG26">
        <f t="shared" si="4"/>
        <v>-9.2132059313556844</v>
      </c>
      <c r="AH26">
        <f t="shared" si="5"/>
        <v>-6226.397006912317</v>
      </c>
      <c r="AI26">
        <f t="shared" si="6"/>
        <v>-6235.6102128436723</v>
      </c>
      <c r="AJ26">
        <f t="shared" si="7"/>
        <v>80.893307055430341</v>
      </c>
      <c r="AK26">
        <f t="shared" si="22"/>
        <v>233.41835392641511</v>
      </c>
      <c r="AL26">
        <f t="shared" si="8"/>
        <v>-5921.298551861827</v>
      </c>
      <c r="AN26">
        <f t="shared" si="9"/>
        <v>0</v>
      </c>
      <c r="AO26">
        <f t="shared" si="9"/>
        <v>0</v>
      </c>
      <c r="AP26">
        <f t="shared" si="9"/>
        <v>-0.67982363147851987</v>
      </c>
      <c r="AQ26">
        <f t="shared" si="9"/>
        <v>-459.4331067604034</v>
      </c>
      <c r="AR26">
        <f t="shared" si="9"/>
        <v>-460.11293039188189</v>
      </c>
      <c r="AS26">
        <f t="shared" si="9"/>
        <v>5.9689517605993219</v>
      </c>
      <c r="AT26">
        <f t="shared" si="9"/>
        <v>17.223463168226868</v>
      </c>
      <c r="AU26">
        <f t="shared" si="9"/>
        <v>-436.92051546305572</v>
      </c>
      <c r="AW26">
        <v>23</v>
      </c>
      <c r="AX26">
        <f>IF(Z26&gt;0, (R26*SUMPRODUCT(K26:$K$98, X26:$X$98)-K26*$AZ$3)/Z26, 0)</f>
        <v>4414.3898313205154</v>
      </c>
    </row>
    <row r="27" spans="5:50" x14ac:dyDescent="0.25">
      <c r="E27">
        <v>2027</v>
      </c>
      <c r="F27" s="5">
        <f>EconomicRates!C67</f>
        <v>3.5571999999999999E-2</v>
      </c>
      <c r="G27" s="5">
        <f>EconomicRates!D67</f>
        <v>7.0000000000000007E-2</v>
      </c>
      <c r="H27" s="5">
        <f t="shared" si="10"/>
        <v>0.12000000000000001</v>
      </c>
      <c r="I27" s="5">
        <f t="shared" si="11"/>
        <v>1.1200000000000001</v>
      </c>
      <c r="J27">
        <f t="shared" si="12"/>
        <v>0.89285714285714279</v>
      </c>
      <c r="K27">
        <f t="shared" si="20"/>
        <v>6.5882103338524095E-2</v>
      </c>
      <c r="L27" s="2">
        <v>24</v>
      </c>
      <c r="M27" s="6">
        <v>4.3350000000000003E-3</v>
      </c>
      <c r="Q27" s="4">
        <f t="shared" si="21"/>
        <v>12.5</v>
      </c>
      <c r="R27">
        <f t="shared" si="0"/>
        <v>2000000</v>
      </c>
      <c r="S27">
        <f t="shared" si="1"/>
        <v>4363.6642706417151</v>
      </c>
      <c r="U27">
        <f t="shared" si="13"/>
        <v>4.3350000000000003E-3</v>
      </c>
      <c r="V27">
        <f t="shared" si="14"/>
        <v>0.01</v>
      </c>
      <c r="W27">
        <f t="shared" si="15"/>
        <v>0.73705647450845468</v>
      </c>
      <c r="X27">
        <f t="shared" si="16"/>
        <v>3.1951398169941512E-3</v>
      </c>
      <c r="Y27">
        <f t="shared" si="17"/>
        <v>7.3705647450845466E-3</v>
      </c>
      <c r="Z27">
        <f t="shared" si="18"/>
        <v>0.72649076994637596</v>
      </c>
      <c r="AB27">
        <f t="shared" si="19"/>
        <v>3253.6546061790709</v>
      </c>
      <c r="AC27">
        <f t="shared" si="2"/>
        <v>3170.1618157659909</v>
      </c>
      <c r="AE27">
        <f t="shared" si="3"/>
        <v>0</v>
      </c>
      <c r="AF27">
        <f t="shared" si="4"/>
        <v>0</v>
      </c>
      <c r="AG27">
        <f t="shared" si="4"/>
        <v>-9.0811346243296995</v>
      </c>
      <c r="AH27">
        <f t="shared" si="5"/>
        <v>-6390.2796339883025</v>
      </c>
      <c r="AI27">
        <f t="shared" si="6"/>
        <v>-6399.3607686126325</v>
      </c>
      <c r="AJ27">
        <f t="shared" si="7"/>
        <v>83.492790413080002</v>
      </c>
      <c r="AK27">
        <f t="shared" si="22"/>
        <v>227.75582243253498</v>
      </c>
      <c r="AL27">
        <f t="shared" si="8"/>
        <v>-6088.1121557670176</v>
      </c>
      <c r="AN27">
        <f t="shared" si="9"/>
        <v>0</v>
      </c>
      <c r="AO27">
        <f t="shared" si="9"/>
        <v>0</v>
      </c>
      <c r="AP27">
        <f t="shared" si="9"/>
        <v>-0.59828424975113847</v>
      </c>
      <c r="AQ27">
        <f t="shared" si="9"/>
        <v>-421.00506320848325</v>
      </c>
      <c r="AR27">
        <f t="shared" si="9"/>
        <v>-421.60334745823445</v>
      </c>
      <c r="AS27">
        <f t="shared" si="9"/>
        <v>5.5006806460162707</v>
      </c>
      <c r="AT27">
        <f t="shared" si="9"/>
        <v>15.005032629450813</v>
      </c>
      <c r="AU27">
        <f t="shared" si="9"/>
        <v>-401.09763418276737</v>
      </c>
      <c r="AW27">
        <v>24</v>
      </c>
      <c r="AX27">
        <f>IF(Z27&gt;0, (R27*SUMPRODUCT(K27:$K$98, X27:$X$98)-K27*$AZ$3)/Z27, 0)</f>
        <v>4363.6642706417151</v>
      </c>
    </row>
    <row r="28" spans="5:50" x14ac:dyDescent="0.25">
      <c r="E28">
        <v>2028</v>
      </c>
      <c r="F28" s="5">
        <f>EconomicRates!C68</f>
        <v>3.5571999999999999E-2</v>
      </c>
      <c r="G28" s="5">
        <f>EconomicRates!D68</f>
        <v>7.0000000000000007E-2</v>
      </c>
      <c r="H28" s="5">
        <f t="shared" si="10"/>
        <v>0.12000000000000001</v>
      </c>
      <c r="I28" s="5">
        <f t="shared" si="11"/>
        <v>1.1200000000000001</v>
      </c>
      <c r="J28">
        <f t="shared" si="12"/>
        <v>0.89285714285714279</v>
      </c>
      <c r="K28">
        <f t="shared" si="20"/>
        <v>5.8823306552253651E-2</v>
      </c>
      <c r="L28" s="2">
        <v>25</v>
      </c>
      <c r="M28" s="6">
        <v>4.522E-3</v>
      </c>
      <c r="Q28" s="4">
        <f t="shared" si="21"/>
        <v>12.5</v>
      </c>
      <c r="R28">
        <f t="shared" si="0"/>
        <v>2000000</v>
      </c>
      <c r="S28">
        <f t="shared" si="1"/>
        <v>4308.7617093342842</v>
      </c>
      <c r="U28">
        <f t="shared" si="13"/>
        <v>4.522E-3</v>
      </c>
      <c r="V28">
        <f t="shared" si="14"/>
        <v>0.01</v>
      </c>
      <c r="W28">
        <f t="shared" si="15"/>
        <v>0.72649076994637596</v>
      </c>
      <c r="X28">
        <f t="shared" si="16"/>
        <v>3.285191261697512E-3</v>
      </c>
      <c r="Y28">
        <f t="shared" si="17"/>
        <v>7.2649076994637596E-3</v>
      </c>
      <c r="Z28">
        <f t="shared" si="18"/>
        <v>0.71594067098521474</v>
      </c>
      <c r="AB28">
        <f t="shared" si="19"/>
        <v>3170.1618157659909</v>
      </c>
      <c r="AC28">
        <f t="shared" si="2"/>
        <v>3084.8177492961881</v>
      </c>
      <c r="AE28">
        <f t="shared" si="3"/>
        <v>0</v>
      </c>
      <c r="AF28">
        <f t="shared" si="4"/>
        <v>0</v>
      </c>
      <c r="AG28">
        <f t="shared" si="4"/>
        <v>-8.9492583873151847</v>
      </c>
      <c r="AH28">
        <f t="shared" si="5"/>
        <v>-6570.3825233950238</v>
      </c>
      <c r="AI28">
        <f t="shared" si="6"/>
        <v>-6579.331781782339</v>
      </c>
      <c r="AJ28">
        <f t="shared" si="7"/>
        <v>85.344066469802783</v>
      </c>
      <c r="AK28">
        <f t="shared" si="22"/>
        <v>221.91132710361939</v>
      </c>
      <c r="AL28">
        <f t="shared" si="8"/>
        <v>-6272.0763882089168</v>
      </c>
      <c r="AN28">
        <f t="shared" si="9"/>
        <v>0</v>
      </c>
      <c r="AO28">
        <f t="shared" si="9"/>
        <v>0</v>
      </c>
      <c r="AP28">
        <f t="shared" si="9"/>
        <v>-0.52642496953236828</v>
      </c>
      <c r="AQ28">
        <f t="shared" si="9"/>
        <v>-386.49162533923538</v>
      </c>
      <c r="AR28">
        <f t="shared" si="9"/>
        <v>-387.01805030876773</v>
      </c>
      <c r="AS28">
        <f t="shared" si="9"/>
        <v>5.020220184369121</v>
      </c>
      <c r="AT28">
        <f t="shared" si="9"/>
        <v>13.053558021633638</v>
      </c>
      <c r="AU28">
        <f t="shared" si="9"/>
        <v>-368.94427210276501</v>
      </c>
      <c r="AW28">
        <v>25</v>
      </c>
      <c r="AX28">
        <f>IF(Z28&gt;0, (R28*SUMPRODUCT(K28:$K$98, X28:$X$98)-K28*$AZ$3)/Z28, 0)</f>
        <v>4308.7617093342842</v>
      </c>
    </row>
    <row r="29" spans="5:50" x14ac:dyDescent="0.25">
      <c r="E29">
        <v>2029</v>
      </c>
      <c r="F29" s="5">
        <f>EconomicRates!C69</f>
        <v>3.5571999999999999E-2</v>
      </c>
      <c r="G29" s="5">
        <f>EconomicRates!D69</f>
        <v>7.0000000000000007E-2</v>
      </c>
      <c r="H29" s="5">
        <f t="shared" si="10"/>
        <v>0.12000000000000001</v>
      </c>
      <c r="I29" s="5">
        <f t="shared" si="11"/>
        <v>1.1200000000000001</v>
      </c>
      <c r="J29">
        <f t="shared" si="12"/>
        <v>0.89285714285714279</v>
      </c>
      <c r="K29">
        <f t="shared" si="20"/>
        <v>5.2520809421655039E-2</v>
      </c>
      <c r="L29" s="2">
        <v>26</v>
      </c>
      <c r="M29" s="6">
        <v>4.7470000000000004E-3</v>
      </c>
      <c r="Q29" s="4">
        <f t="shared" si="21"/>
        <v>12.5</v>
      </c>
      <c r="R29">
        <f t="shared" si="0"/>
        <v>2000000</v>
      </c>
      <c r="S29">
        <f t="shared" si="1"/>
        <v>4250.20838809425</v>
      </c>
      <c r="U29">
        <f t="shared" si="13"/>
        <v>4.7470000000000004E-3</v>
      </c>
      <c r="V29">
        <f t="shared" si="14"/>
        <v>0.01</v>
      </c>
      <c r="W29">
        <f t="shared" si="15"/>
        <v>0.71594067098521474</v>
      </c>
      <c r="X29">
        <f t="shared" si="16"/>
        <v>3.3985703651668148E-3</v>
      </c>
      <c r="Y29">
        <f t="shared" si="17"/>
        <v>7.1594067098521477E-3</v>
      </c>
      <c r="Z29">
        <f t="shared" si="18"/>
        <v>0.70538269391019581</v>
      </c>
      <c r="AB29">
        <f t="shared" si="19"/>
        <v>3084.8177492961881</v>
      </c>
      <c r="AC29">
        <f t="shared" si="2"/>
        <v>2998.0234424736332</v>
      </c>
      <c r="AE29">
        <f t="shared" si="3"/>
        <v>0</v>
      </c>
      <c r="AF29">
        <f t="shared" si="4"/>
        <v>0</v>
      </c>
      <c r="AG29">
        <f t="shared" si="4"/>
        <v>-8.8172836738774478</v>
      </c>
      <c r="AH29">
        <f t="shared" si="5"/>
        <v>-6797.14073033363</v>
      </c>
      <c r="AI29">
        <f t="shared" si="6"/>
        <v>-6805.9580140075077</v>
      </c>
      <c r="AJ29">
        <f t="shared" si="7"/>
        <v>86.794306822554972</v>
      </c>
      <c r="AK29">
        <f t="shared" si="22"/>
        <v>215.93724245073318</v>
      </c>
      <c r="AL29">
        <f t="shared" si="8"/>
        <v>-6503.2264647342199</v>
      </c>
      <c r="AN29">
        <f t="shared" si="9"/>
        <v>0</v>
      </c>
      <c r="AO29">
        <f t="shared" si="9"/>
        <v>0</v>
      </c>
      <c r="AP29">
        <f t="shared" si="9"/>
        <v>-0.46309087545238781</v>
      </c>
      <c r="AQ29">
        <f t="shared" si="9"/>
        <v>-356.99133291002175</v>
      </c>
      <c r="AR29">
        <f t="shared" si="9"/>
        <v>-357.45442378547415</v>
      </c>
      <c r="AS29">
        <f t="shared" si="9"/>
        <v>4.5585072475120638</v>
      </c>
      <c r="AT29">
        <f t="shared" si="9"/>
        <v>11.341198757792675</v>
      </c>
      <c r="AU29">
        <f t="shared" si="9"/>
        <v>-341.55471778016943</v>
      </c>
      <c r="AW29">
        <v>26</v>
      </c>
      <c r="AX29">
        <f>IF(Z29&gt;0, (R29*SUMPRODUCT(K29:$K$98, X29:$X$98)-K29*$AZ$3)/Z29, 0)</f>
        <v>4250.20838809425</v>
      </c>
    </row>
    <row r="30" spans="5:50" x14ac:dyDescent="0.25">
      <c r="E30">
        <v>2030</v>
      </c>
      <c r="F30" s="5">
        <f>EconomicRates!C70</f>
        <v>3.5571999999999999E-2</v>
      </c>
      <c r="G30" s="5">
        <f>EconomicRates!D70</f>
        <v>7.0000000000000007E-2</v>
      </c>
      <c r="H30" s="5">
        <f t="shared" si="10"/>
        <v>0.12000000000000001</v>
      </c>
      <c r="I30" s="5">
        <f t="shared" si="11"/>
        <v>1.1200000000000001</v>
      </c>
      <c r="J30">
        <f t="shared" si="12"/>
        <v>0.89285714285714279</v>
      </c>
      <c r="K30">
        <f t="shared" si="20"/>
        <v>4.6893579840763422E-2</v>
      </c>
      <c r="L30" s="2">
        <v>27</v>
      </c>
      <c r="M30" s="6">
        <v>4.9870000000000001E-3</v>
      </c>
      <c r="Q30" s="4">
        <f t="shared" si="21"/>
        <v>12.5</v>
      </c>
      <c r="R30">
        <f t="shared" si="0"/>
        <v>2000000</v>
      </c>
      <c r="S30">
        <f t="shared" si="1"/>
        <v>4186.2009729245092</v>
      </c>
      <c r="U30">
        <f t="shared" si="13"/>
        <v>4.9870000000000001E-3</v>
      </c>
      <c r="V30">
        <f t="shared" si="14"/>
        <v>0.01</v>
      </c>
      <c r="W30">
        <f t="shared" si="15"/>
        <v>0.70538269391019581</v>
      </c>
      <c r="X30">
        <f t="shared" si="16"/>
        <v>3.5177434945301467E-3</v>
      </c>
      <c r="Y30">
        <f t="shared" si="17"/>
        <v>7.0538269391019585E-3</v>
      </c>
      <c r="Z30">
        <f t="shared" si="18"/>
        <v>0.69481112347656371</v>
      </c>
      <c r="AB30">
        <f t="shared" si="19"/>
        <v>2998.0234424736332</v>
      </c>
      <c r="AC30">
        <f t="shared" si="2"/>
        <v>2908.6190010963624</v>
      </c>
      <c r="AE30">
        <f t="shared" si="3"/>
        <v>0</v>
      </c>
      <c r="AF30">
        <f t="shared" si="4"/>
        <v>0</v>
      </c>
      <c r="AG30">
        <f t="shared" si="4"/>
        <v>-8.6851390434570455</v>
      </c>
      <c r="AH30">
        <f t="shared" si="5"/>
        <v>-7035.4869890602931</v>
      </c>
      <c r="AI30">
        <f t="shared" si="6"/>
        <v>-7044.1721281037499</v>
      </c>
      <c r="AJ30">
        <f t="shared" si="7"/>
        <v>89.404441377270814</v>
      </c>
      <c r="AK30">
        <f t="shared" si="22"/>
        <v>209.86164097315435</v>
      </c>
      <c r="AL30">
        <f t="shared" si="8"/>
        <v>-6744.9060457533251</v>
      </c>
      <c r="AN30">
        <f t="shared" si="9"/>
        <v>0</v>
      </c>
      <c r="AO30">
        <f t="shared" si="9"/>
        <v>0</v>
      </c>
      <c r="AP30">
        <f t="shared" si="9"/>
        <v>-0.40727726116248464</v>
      </c>
      <c r="AQ30">
        <f t="shared" si="9"/>
        <v>-329.91917084015108</v>
      </c>
      <c r="AR30">
        <f t="shared" si="9"/>
        <v>-330.32644810131359</v>
      </c>
      <c r="AS30">
        <f t="shared" si="9"/>
        <v>4.1924943098439016</v>
      </c>
      <c r="AT30">
        <f t="shared" si="9"/>
        <v>9.8411636164882417</v>
      </c>
      <c r="AU30">
        <f t="shared" si="9"/>
        <v>-316.29279017498146</v>
      </c>
      <c r="AW30">
        <v>27</v>
      </c>
      <c r="AX30">
        <f>IF(Z30&gt;0, (R30*SUMPRODUCT(K30:$K$98, X30:$X$98)-K30*$AZ$3)/Z30, 0)</f>
        <v>4186.2009729245092</v>
      </c>
    </row>
    <row r="31" spans="5:50" x14ac:dyDescent="0.25">
      <c r="E31">
        <v>2031</v>
      </c>
      <c r="F31" s="5">
        <f>EconomicRates!C71</f>
        <v>3.5571999999999999E-2</v>
      </c>
      <c r="G31" s="5">
        <f>EconomicRates!D71</f>
        <v>7.0000000000000007E-2</v>
      </c>
      <c r="H31" s="5">
        <f t="shared" si="10"/>
        <v>0.12000000000000001</v>
      </c>
      <c r="I31" s="5">
        <f t="shared" si="11"/>
        <v>1.1200000000000001</v>
      </c>
      <c r="J31">
        <f t="shared" si="12"/>
        <v>0.89285714285714279</v>
      </c>
      <c r="K31">
        <f t="shared" si="20"/>
        <v>4.1869267714967337E-2</v>
      </c>
      <c r="L31" s="2">
        <v>28</v>
      </c>
      <c r="M31" s="6">
        <v>5.2249999999999996E-3</v>
      </c>
      <c r="Q31" s="4">
        <f t="shared" si="21"/>
        <v>12.5</v>
      </c>
      <c r="R31">
        <f t="shared" si="0"/>
        <v>2000000</v>
      </c>
      <c r="S31">
        <f t="shared" si="1"/>
        <v>4117.9221778751198</v>
      </c>
      <c r="U31">
        <f t="shared" si="13"/>
        <v>5.2249999999999996E-3</v>
      </c>
      <c r="V31">
        <f t="shared" si="14"/>
        <v>0.01</v>
      </c>
      <c r="W31">
        <f t="shared" si="15"/>
        <v>0.69481112347656371</v>
      </c>
      <c r="X31">
        <f t="shared" si="16"/>
        <v>3.630388120165045E-3</v>
      </c>
      <c r="Y31">
        <f t="shared" si="17"/>
        <v>6.9481112347656374E-3</v>
      </c>
      <c r="Z31">
        <f t="shared" si="18"/>
        <v>0.68423262412163299</v>
      </c>
      <c r="AB31">
        <f t="shared" si="19"/>
        <v>2908.6190010963624</v>
      </c>
      <c r="AC31">
        <f t="shared" si="2"/>
        <v>2817.6166976961631</v>
      </c>
      <c r="AE31">
        <f t="shared" si="3"/>
        <v>0</v>
      </c>
      <c r="AF31">
        <f t="shared" si="4"/>
        <v>0</v>
      </c>
      <c r="AG31">
        <f t="shared" si="4"/>
        <v>-8.5529078015204121</v>
      </c>
      <c r="AH31">
        <f t="shared" si="5"/>
        <v>-7260.7762403300903</v>
      </c>
      <c r="AI31">
        <f t="shared" si="6"/>
        <v>-7269.329148131611</v>
      </c>
      <c r="AJ31">
        <f t="shared" si="7"/>
        <v>91.002303400199253</v>
      </c>
      <c r="AK31">
        <f t="shared" si="22"/>
        <v>203.60333007674538</v>
      </c>
      <c r="AL31">
        <f t="shared" si="8"/>
        <v>-6974.7235146546655</v>
      </c>
      <c r="AN31">
        <f t="shared" si="9"/>
        <v>0</v>
      </c>
      <c r="AO31">
        <f t="shared" si="9"/>
        <v>0</v>
      </c>
      <c r="AP31">
        <f t="shared" si="9"/>
        <v>-0.35810398648329084</v>
      </c>
      <c r="AQ31">
        <f t="shared" si="9"/>
        <v>-304.00338422485459</v>
      </c>
      <c r="AR31">
        <f t="shared" si="9"/>
        <v>-304.36148821133787</v>
      </c>
      <c r="AS31">
        <f t="shared" si="9"/>
        <v>3.8101998037416247</v>
      </c>
      <c r="AT31">
        <f t="shared" si="9"/>
        <v>8.5247223346421137</v>
      </c>
      <c r="AU31">
        <f t="shared" si="9"/>
        <v>-292.0265660729541</v>
      </c>
      <c r="AW31">
        <v>28</v>
      </c>
      <c r="AX31">
        <f>IF(Z31&gt;0, (R31*SUMPRODUCT(K31:$K$98, X31:$X$98)-K31*$AZ$3)/Z31, 0)</f>
        <v>4117.9221778751198</v>
      </c>
    </row>
    <row r="32" spans="5:50" x14ac:dyDescent="0.25">
      <c r="E32">
        <v>2032</v>
      </c>
      <c r="F32" s="5">
        <f>EconomicRates!C72</f>
        <v>3.5571999999999999E-2</v>
      </c>
      <c r="G32" s="5">
        <f>EconomicRates!D72</f>
        <v>7.0000000000000007E-2</v>
      </c>
      <c r="H32" s="5">
        <f t="shared" si="10"/>
        <v>0.12000000000000001</v>
      </c>
      <c r="I32" s="5">
        <f t="shared" si="11"/>
        <v>1.1200000000000001</v>
      </c>
      <c r="J32">
        <f t="shared" si="12"/>
        <v>0.89285714285714279</v>
      </c>
      <c r="K32">
        <f t="shared" si="20"/>
        <v>3.7383274745506546E-2</v>
      </c>
      <c r="L32" s="2">
        <v>29</v>
      </c>
      <c r="M32" s="6">
        <v>5.4879999999999998E-3</v>
      </c>
      <c r="Q32" s="4">
        <f t="shared" si="21"/>
        <v>12.5</v>
      </c>
      <c r="R32">
        <f t="shared" si="0"/>
        <v>2000000</v>
      </c>
      <c r="S32">
        <f t="shared" si="1"/>
        <v>4048.0839284396661</v>
      </c>
      <c r="U32">
        <f t="shared" si="13"/>
        <v>5.4879999999999998E-3</v>
      </c>
      <c r="V32">
        <f t="shared" si="14"/>
        <v>0.01</v>
      </c>
      <c r="W32">
        <f t="shared" si="15"/>
        <v>0.68423262412163299</v>
      </c>
      <c r="X32">
        <f t="shared" si="16"/>
        <v>3.7550686411795217E-3</v>
      </c>
      <c r="Y32">
        <f t="shared" si="17"/>
        <v>6.84232624121633E-3</v>
      </c>
      <c r="Z32">
        <f t="shared" si="18"/>
        <v>0.67363522923923724</v>
      </c>
      <c r="AB32">
        <f t="shared" si="19"/>
        <v>2817.6166976961631</v>
      </c>
      <c r="AC32">
        <f t="shared" si="2"/>
        <v>2726.9319451141264</v>
      </c>
      <c r="AE32">
        <f t="shared" si="3"/>
        <v>0</v>
      </c>
      <c r="AF32">
        <f t="shared" si="4"/>
        <v>0</v>
      </c>
      <c r="AG32">
        <f t="shared" si="4"/>
        <v>-8.4204403654904656</v>
      </c>
      <c r="AH32">
        <f t="shared" si="5"/>
        <v>-7510.1372823590436</v>
      </c>
      <c r="AI32">
        <f t="shared" si="6"/>
        <v>-7518.557722724534</v>
      </c>
      <c r="AJ32">
        <f t="shared" si="7"/>
        <v>90.684752582036708</v>
      </c>
      <c r="AK32">
        <f t="shared" si="22"/>
        <v>197.23316883873144</v>
      </c>
      <c r="AL32">
        <f t="shared" si="8"/>
        <v>-7230.639801303766</v>
      </c>
      <c r="AN32">
        <f t="shared" si="9"/>
        <v>0</v>
      </c>
      <c r="AO32">
        <f t="shared" si="9"/>
        <v>0</v>
      </c>
      <c r="AP32">
        <f t="shared" si="9"/>
        <v>-0.31478363566128365</v>
      </c>
      <c r="AQ32">
        <f t="shared" si="9"/>
        <v>-280.75352540289998</v>
      </c>
      <c r="AR32">
        <f t="shared" si="9"/>
        <v>-281.06830903856127</v>
      </c>
      <c r="AS32">
        <f t="shared" si="9"/>
        <v>3.3900930210025626</v>
      </c>
      <c r="AT32">
        <f t="shared" si="9"/>
        <v>7.373221739625178</v>
      </c>
      <c r="AU32">
        <f t="shared" si="9"/>
        <v>-270.30499427793353</v>
      </c>
      <c r="AW32">
        <v>29</v>
      </c>
      <c r="AX32">
        <f>IF(Z32&gt;0, (R32*SUMPRODUCT(K32:$K$98, X32:$X$98)-K32*$AZ$3)/Z32, 0)</f>
        <v>4048.0839284396661</v>
      </c>
    </row>
    <row r="33" spans="5:50" x14ac:dyDescent="0.25">
      <c r="E33">
        <v>2033</v>
      </c>
      <c r="F33" s="5">
        <f>EconomicRates!C73</f>
        <v>3.5571999999999999E-2</v>
      </c>
      <c r="G33" s="5">
        <f>EconomicRates!D73</f>
        <v>7.0000000000000007E-2</v>
      </c>
      <c r="H33" s="5">
        <f t="shared" si="10"/>
        <v>0.12000000000000001</v>
      </c>
      <c r="I33" s="5">
        <f t="shared" si="11"/>
        <v>1.1200000000000001</v>
      </c>
      <c r="J33">
        <f t="shared" si="12"/>
        <v>0.89285714285714279</v>
      </c>
      <c r="K33">
        <f t="shared" si="20"/>
        <v>3.337792387991656E-2</v>
      </c>
      <c r="L33" s="2">
        <v>30</v>
      </c>
      <c r="M33" s="6">
        <v>5.7670000000000004E-3</v>
      </c>
      <c r="Q33" s="4">
        <f t="shared" si="21"/>
        <v>12.5</v>
      </c>
      <c r="R33">
        <f t="shared" si="0"/>
        <v>2000000</v>
      </c>
      <c r="S33">
        <f t="shared" si="1"/>
        <v>3976.750707954438</v>
      </c>
      <c r="U33">
        <f t="shared" si="13"/>
        <v>5.7670000000000004E-3</v>
      </c>
      <c r="V33">
        <f t="shared" si="14"/>
        <v>0.01</v>
      </c>
      <c r="W33">
        <f t="shared" si="15"/>
        <v>0.67363522923923724</v>
      </c>
      <c r="X33">
        <f t="shared" si="16"/>
        <v>3.8848543670226814E-3</v>
      </c>
      <c r="Y33">
        <f t="shared" si="17"/>
        <v>6.7363522923923726E-3</v>
      </c>
      <c r="Z33">
        <f t="shared" si="18"/>
        <v>0.66301402257982223</v>
      </c>
      <c r="AB33">
        <f t="shared" si="19"/>
        <v>2726.9319451141264</v>
      </c>
      <c r="AC33">
        <f t="shared" si="2"/>
        <v>2636.6414836780277</v>
      </c>
      <c r="AE33">
        <f t="shared" si="3"/>
        <v>0</v>
      </c>
      <c r="AF33">
        <f t="shared" si="4"/>
        <v>0</v>
      </c>
      <c r="AG33">
        <f t="shared" si="4"/>
        <v>-8.2876752822477773</v>
      </c>
      <c r="AH33">
        <f t="shared" si="5"/>
        <v>-7769.7087340453627</v>
      </c>
      <c r="AI33">
        <f t="shared" si="6"/>
        <v>-7777.9964093276103</v>
      </c>
      <c r="AJ33">
        <f t="shared" si="7"/>
        <v>90.290461436098667</v>
      </c>
      <c r="AK33">
        <f t="shared" si="22"/>
        <v>190.88523615798886</v>
      </c>
      <c r="AL33">
        <f t="shared" si="8"/>
        <v>-7496.8207117335223</v>
      </c>
      <c r="AN33">
        <f t="shared" si="9"/>
        <v>0</v>
      </c>
      <c r="AO33">
        <f t="shared" si="9"/>
        <v>0</v>
      </c>
      <c r="AP33">
        <f t="shared" si="9"/>
        <v>-0.27662539471233233</v>
      </c>
      <c r="AQ33">
        <f t="shared" si="9"/>
        <v>-259.33674669408896</v>
      </c>
      <c r="AR33">
        <f t="shared" si="9"/>
        <v>-259.61337208880133</v>
      </c>
      <c r="AS33">
        <f t="shared" si="9"/>
        <v>3.0137081488966428</v>
      </c>
      <c r="AT33">
        <f t="shared" si="9"/>
        <v>6.371352882281248</v>
      </c>
      <c r="AU33">
        <f t="shared" si="9"/>
        <v>-250.22831105762339</v>
      </c>
      <c r="AW33">
        <v>30</v>
      </c>
      <c r="AX33">
        <f>IF(Z33&gt;0, (R33*SUMPRODUCT(K33:$K$98, X33:$X$98)-K33*$AZ$3)/Z33, 0)</f>
        <v>3976.750707954438</v>
      </c>
    </row>
    <row r="34" spans="5:50" x14ac:dyDescent="0.25">
      <c r="E34">
        <v>2034</v>
      </c>
      <c r="F34" s="5">
        <f>EconomicRates!C74</f>
        <v>3.5571999999999999E-2</v>
      </c>
      <c r="G34" s="5">
        <f>EconomicRates!D74</f>
        <v>7.0000000000000007E-2</v>
      </c>
      <c r="H34" s="5">
        <f t="shared" si="10"/>
        <v>0.12000000000000001</v>
      </c>
      <c r="I34" s="5">
        <f t="shared" si="11"/>
        <v>1.1200000000000001</v>
      </c>
      <c r="J34">
        <f t="shared" si="12"/>
        <v>0.89285714285714279</v>
      </c>
      <c r="K34">
        <f t="shared" si="20"/>
        <v>2.9801717749925499E-2</v>
      </c>
      <c r="L34" s="2">
        <v>31</v>
      </c>
      <c r="M34" s="6">
        <v>6.0780000000000001E-3</v>
      </c>
      <c r="Q34" s="4">
        <f t="shared" si="21"/>
        <v>12.5</v>
      </c>
      <c r="R34">
        <f t="shared" si="0"/>
        <v>2000000</v>
      </c>
      <c r="S34">
        <f t="shared" si="1"/>
        <v>3904.8748371363963</v>
      </c>
      <c r="U34">
        <f t="shared" si="13"/>
        <v>6.0780000000000001E-3</v>
      </c>
      <c r="V34">
        <f t="shared" si="14"/>
        <v>0.01</v>
      </c>
      <c r="W34">
        <f t="shared" si="15"/>
        <v>0.66301402257982223</v>
      </c>
      <c r="X34">
        <f t="shared" si="16"/>
        <v>4.0297992292401595E-3</v>
      </c>
      <c r="Y34">
        <f t="shared" si="17"/>
        <v>6.6301402257982226E-3</v>
      </c>
      <c r="Z34">
        <f t="shared" si="18"/>
        <v>0.65235408312478382</v>
      </c>
      <c r="AB34">
        <f t="shared" si="19"/>
        <v>2636.6414836780277</v>
      </c>
      <c r="AC34">
        <f t="shared" si="2"/>
        <v>2547.3610440971534</v>
      </c>
      <c r="AE34">
        <f t="shared" si="3"/>
        <v>0</v>
      </c>
      <c r="AF34">
        <f t="shared" si="4"/>
        <v>0</v>
      </c>
      <c r="AG34">
        <f t="shared" si="4"/>
        <v>-8.154426039059798</v>
      </c>
      <c r="AH34">
        <f t="shared" si="5"/>
        <v>-8059.5984584803191</v>
      </c>
      <c r="AI34">
        <f t="shared" si="6"/>
        <v>-8067.7528845193792</v>
      </c>
      <c r="AJ34">
        <f t="shared" si="7"/>
        <v>89.280439580874372</v>
      </c>
      <c r="AK34">
        <f t="shared" si="22"/>
        <v>184.56490385746196</v>
      </c>
      <c r="AL34">
        <f t="shared" si="8"/>
        <v>-7793.9075410810428</v>
      </c>
      <c r="AN34">
        <f t="shared" si="9"/>
        <v>0</v>
      </c>
      <c r="AO34">
        <f t="shared" si="9"/>
        <v>0</v>
      </c>
      <c r="AP34">
        <f t="shared" si="9"/>
        <v>-0.24301590322870306</v>
      </c>
      <c r="AQ34">
        <f t="shared" si="9"/>
        <v>-240.18987843736511</v>
      </c>
      <c r="AR34">
        <f t="shared" si="9"/>
        <v>-240.43289434059383</v>
      </c>
      <c r="AS34">
        <f t="shared" si="9"/>
        <v>2.6607104609784948</v>
      </c>
      <c r="AT34">
        <f t="shared" si="9"/>
        <v>5.5003511713022171</v>
      </c>
      <c r="AU34">
        <f t="shared" ref="AU34:AU89" si="23">AL34*$K34</f>
        <v>-232.2718327083131</v>
      </c>
      <c r="AW34">
        <v>31</v>
      </c>
      <c r="AX34">
        <f>IF(Z34&gt;0, (R34*SUMPRODUCT(K34:$K$98, X34:$X$98)-K34*$AZ$3)/Z34, 0)</f>
        <v>3904.8748371363963</v>
      </c>
    </row>
    <row r="35" spans="5:50" x14ac:dyDescent="0.25">
      <c r="E35">
        <v>2035</v>
      </c>
      <c r="F35" s="5">
        <f>EconomicRates!C75</f>
        <v>3.5571999999999999E-2</v>
      </c>
      <c r="G35" s="5">
        <f>EconomicRates!D75</f>
        <v>7.0000000000000007E-2</v>
      </c>
      <c r="H35" s="5">
        <f t="shared" si="10"/>
        <v>0.12000000000000001</v>
      </c>
      <c r="I35" s="5">
        <f t="shared" si="11"/>
        <v>1.1200000000000001</v>
      </c>
      <c r="J35">
        <f t="shared" si="12"/>
        <v>0.89285714285714279</v>
      </c>
      <c r="K35">
        <f t="shared" si="20"/>
        <v>2.660867656243348E-2</v>
      </c>
      <c r="L35" s="2">
        <v>32</v>
      </c>
      <c r="M35" s="6">
        <v>6.4359999999999999E-3</v>
      </c>
      <c r="Q35" s="4">
        <f t="shared" si="21"/>
        <v>12.5</v>
      </c>
      <c r="R35">
        <f t="shared" si="0"/>
        <v>2000000</v>
      </c>
      <c r="S35">
        <f t="shared" si="1"/>
        <v>3832.4260433657514</v>
      </c>
      <c r="U35">
        <f t="shared" si="13"/>
        <v>6.4359999999999999E-3</v>
      </c>
      <c r="V35">
        <f t="shared" si="14"/>
        <v>0.01</v>
      </c>
      <c r="W35">
        <f t="shared" si="15"/>
        <v>0.65235408312478382</v>
      </c>
      <c r="X35">
        <f t="shared" si="16"/>
        <v>4.1985508789911087E-3</v>
      </c>
      <c r="Y35">
        <f t="shared" si="17"/>
        <v>6.5235408312478383E-3</v>
      </c>
      <c r="Z35">
        <f t="shared" si="18"/>
        <v>0.64163199141454486</v>
      </c>
      <c r="AB35">
        <f t="shared" si="19"/>
        <v>2547.3610440971534</v>
      </c>
      <c r="AC35">
        <f t="shared" si="2"/>
        <v>2459.0071541537318</v>
      </c>
      <c r="AE35">
        <f t="shared" si="3"/>
        <v>0</v>
      </c>
      <c r="AF35">
        <f t="shared" ref="AF35:AG66" si="24">-$Z35*P35</f>
        <v>0</v>
      </c>
      <c r="AG35">
        <f t="shared" si="24"/>
        <v>-8.0203998926818105</v>
      </c>
      <c r="AH35">
        <f t="shared" si="5"/>
        <v>-8397.1017579822183</v>
      </c>
      <c r="AI35">
        <f t="shared" ref="AI35:AI66" si="25">SUM(AE35:AH35)</f>
        <v>-8405.1221578749009</v>
      </c>
      <c r="AJ35">
        <f t="shared" si="7"/>
        <v>88.353889943421564</v>
      </c>
      <c r="AK35">
        <f t="shared" si="22"/>
        <v>178.31527308680074</v>
      </c>
      <c r="AL35">
        <f t="shared" ref="AL35:AL89" si="26">SUM(AI35:AK35)</f>
        <v>-8138.452994844678</v>
      </c>
      <c r="AN35">
        <f t="shared" ref="AN35:AT66" si="27">AE35*$K35</f>
        <v>0</v>
      </c>
      <c r="AO35">
        <f t="shared" si="27"/>
        <v>0</v>
      </c>
      <c r="AP35">
        <f t="shared" si="27"/>
        <v>-0.21341222664574649</v>
      </c>
      <c r="AQ35">
        <f t="shared" si="27"/>
        <v>-223.43576473999042</v>
      </c>
      <c r="AR35">
        <f t="shared" si="27"/>
        <v>-223.64917696663619</v>
      </c>
      <c r="AS35">
        <f t="shared" si="27"/>
        <v>2.3509800805373486</v>
      </c>
      <c r="AT35">
        <f t="shared" si="27"/>
        <v>4.7447334277086801</v>
      </c>
      <c r="AU35">
        <f t="shared" si="23"/>
        <v>-216.55346345839015</v>
      </c>
      <c r="AW35">
        <v>32</v>
      </c>
      <c r="AX35">
        <f>IF(Z35&gt;0, (R35*SUMPRODUCT(K35:$K$98, X35:$X$98)-K35*$AZ$3)/Z35, 0)</f>
        <v>3832.4260433657514</v>
      </c>
    </row>
    <row r="36" spans="5:50" x14ac:dyDescent="0.25">
      <c r="E36">
        <v>2036</v>
      </c>
      <c r="F36" s="5">
        <f>EconomicRates!C76</f>
        <v>3.5571999999999999E-2</v>
      </c>
      <c r="G36" s="5">
        <f>EconomicRates!D76</f>
        <v>7.0000000000000007E-2</v>
      </c>
      <c r="H36" s="5">
        <f t="shared" si="10"/>
        <v>0.12000000000000001</v>
      </c>
      <c r="I36" s="5">
        <f t="shared" si="11"/>
        <v>1.1200000000000001</v>
      </c>
      <c r="J36">
        <f t="shared" si="12"/>
        <v>0.89285714285714279</v>
      </c>
      <c r="K36">
        <f t="shared" si="20"/>
        <v>2.3757746930744176E-2</v>
      </c>
      <c r="L36" s="2">
        <v>33</v>
      </c>
      <c r="M36" s="6">
        <v>6.8199999999999997E-3</v>
      </c>
      <c r="Q36" s="4">
        <f t="shared" si="21"/>
        <v>12.5</v>
      </c>
      <c r="R36">
        <f t="shared" si="0"/>
        <v>2000000</v>
      </c>
      <c r="S36">
        <f t="shared" si="1"/>
        <v>3758.7030127901935</v>
      </c>
      <c r="U36">
        <f t="shared" si="13"/>
        <v>6.8199999999999997E-3</v>
      </c>
      <c r="V36">
        <f t="shared" si="14"/>
        <v>0.01</v>
      </c>
      <c r="W36">
        <f t="shared" si="15"/>
        <v>0.64163199141454486</v>
      </c>
      <c r="X36">
        <f t="shared" si="16"/>
        <v>4.3759301814471959E-3</v>
      </c>
      <c r="Y36">
        <f t="shared" si="17"/>
        <v>6.4163199141454488E-3</v>
      </c>
      <c r="Z36">
        <f t="shared" si="18"/>
        <v>0.63083974131895215</v>
      </c>
      <c r="AB36">
        <f t="shared" si="19"/>
        <v>2459.0071541537318</v>
      </c>
      <c r="AC36">
        <f t="shared" si="2"/>
        <v>2371.1392362833317</v>
      </c>
      <c r="AE36">
        <f t="shared" si="3"/>
        <v>0</v>
      </c>
      <c r="AF36">
        <f t="shared" si="24"/>
        <v>0</v>
      </c>
      <c r="AG36">
        <f t="shared" si="24"/>
        <v>-7.8854967664869022</v>
      </c>
      <c r="AH36">
        <f t="shared" si="5"/>
        <v>-8751.8603628943911</v>
      </c>
      <c r="AI36">
        <f t="shared" si="25"/>
        <v>-8759.7458596608776</v>
      </c>
      <c r="AJ36">
        <f t="shared" si="7"/>
        <v>87.867917870400106</v>
      </c>
      <c r="AK36">
        <f t="shared" si="22"/>
        <v>172.13050079076123</v>
      </c>
      <c r="AL36">
        <f t="shared" si="26"/>
        <v>-8499.7474409997158</v>
      </c>
      <c r="AN36">
        <f t="shared" si="27"/>
        <v>0</v>
      </c>
      <c r="AO36">
        <f t="shared" si="27"/>
        <v>0</v>
      </c>
      <c r="AP36">
        <f t="shared" si="27"/>
        <v>-0.18734163660139733</v>
      </c>
      <c r="AQ36">
        <f t="shared" si="27"/>
        <v>-207.92448367485582</v>
      </c>
      <c r="AR36">
        <f t="shared" si="27"/>
        <v>-208.11182531145721</v>
      </c>
      <c r="AS36">
        <f t="shared" si="27"/>
        <v>2.0875437560963794</v>
      </c>
      <c r="AT36">
        <f t="shared" si="27"/>
        <v>4.0894328768491652</v>
      </c>
      <c r="AU36">
        <f t="shared" si="23"/>
        <v>-201.93484867851166</v>
      </c>
      <c r="AW36">
        <v>33</v>
      </c>
      <c r="AX36">
        <f>IF(Z36&gt;0, (R36*SUMPRODUCT(K36:$K$98, X36:$X$98)-K36*$AZ$3)/Z36, 0)</f>
        <v>3758.7030127901935</v>
      </c>
    </row>
    <row r="37" spans="5:50" x14ac:dyDescent="0.25">
      <c r="E37">
        <v>2037</v>
      </c>
      <c r="F37" s="5">
        <f>EconomicRates!C77</f>
        <v>3.5571999999999999E-2</v>
      </c>
      <c r="G37" s="5">
        <f>EconomicRates!D77</f>
        <v>7.0000000000000007E-2</v>
      </c>
      <c r="H37" s="5">
        <f t="shared" si="10"/>
        <v>0.12000000000000001</v>
      </c>
      <c r="I37" s="5">
        <f t="shared" si="11"/>
        <v>1.1200000000000001</v>
      </c>
      <c r="J37">
        <f t="shared" si="12"/>
        <v>0.89285714285714279</v>
      </c>
      <c r="K37">
        <f t="shared" si="20"/>
        <v>2.1212274045307299E-2</v>
      </c>
      <c r="L37" s="2">
        <v>34</v>
      </c>
      <c r="M37" s="6">
        <v>7.2269999999999999E-3</v>
      </c>
      <c r="Q37" s="4">
        <f t="shared" si="21"/>
        <v>12.5</v>
      </c>
      <c r="R37">
        <f t="shared" si="0"/>
        <v>2000000</v>
      </c>
      <c r="S37">
        <f t="shared" si="1"/>
        <v>3684.4510660114893</v>
      </c>
      <c r="U37">
        <f t="shared" si="13"/>
        <v>7.2269999999999999E-3</v>
      </c>
      <c r="V37">
        <f t="shared" si="14"/>
        <v>0.01</v>
      </c>
      <c r="W37">
        <f t="shared" si="15"/>
        <v>0.63083974131895215</v>
      </c>
      <c r="X37">
        <f t="shared" si="16"/>
        <v>4.5590788105120674E-3</v>
      </c>
      <c r="Y37">
        <f t="shared" si="17"/>
        <v>6.308397413189522E-3</v>
      </c>
      <c r="Z37">
        <f t="shared" si="18"/>
        <v>0.6199722650952505</v>
      </c>
      <c r="AB37">
        <f t="shared" si="19"/>
        <v>2371.1392362833317</v>
      </c>
      <c r="AC37">
        <f t="shared" si="2"/>
        <v>2284.2574730277533</v>
      </c>
      <c r="AE37">
        <f t="shared" si="3"/>
        <v>0</v>
      </c>
      <c r="AF37">
        <f t="shared" si="24"/>
        <v>0</v>
      </c>
      <c r="AG37">
        <f t="shared" si="24"/>
        <v>-7.7496533136906312</v>
      </c>
      <c r="AH37">
        <f t="shared" si="5"/>
        <v>-9118.1576210241346</v>
      </c>
      <c r="AI37">
        <f t="shared" si="25"/>
        <v>-9125.9072743378256</v>
      </c>
      <c r="AJ37">
        <f t="shared" si="7"/>
        <v>86.881763255578335</v>
      </c>
      <c r="AK37">
        <f t="shared" si="22"/>
        <v>165.97974653983323</v>
      </c>
      <c r="AL37">
        <f t="shared" si="26"/>
        <v>-8873.045764542414</v>
      </c>
      <c r="AN37">
        <f t="shared" si="27"/>
        <v>0</v>
      </c>
      <c r="AO37">
        <f t="shared" si="27"/>
        <v>0</v>
      </c>
      <c r="AP37">
        <f t="shared" si="27"/>
        <v>-0.16438776984612949</v>
      </c>
      <c r="AQ37">
        <f t="shared" si="27"/>
        <v>-193.41685824547119</v>
      </c>
      <c r="AR37">
        <f t="shared" si="27"/>
        <v>-193.58124601531733</v>
      </c>
      <c r="AS37">
        <f t="shared" si="27"/>
        <v>1.8429597717168378</v>
      </c>
      <c r="AT37">
        <f t="shared" si="27"/>
        <v>3.5208078695735883</v>
      </c>
      <c r="AU37">
        <f t="shared" si="23"/>
        <v>-188.21747837402691</v>
      </c>
      <c r="AW37">
        <v>34</v>
      </c>
      <c r="AX37">
        <f>IF(Z37&gt;0, (R37*SUMPRODUCT(K37:$K$98, X37:$X$98)-K37*$AZ$3)/Z37, 0)</f>
        <v>3684.4510660114893</v>
      </c>
    </row>
    <row r="38" spans="5:50" x14ac:dyDescent="0.25">
      <c r="E38">
        <v>2038</v>
      </c>
      <c r="F38" s="5">
        <f>EconomicRates!C78</f>
        <v>3.5571999999999999E-2</v>
      </c>
      <c r="G38" s="5">
        <f>EconomicRates!D78</f>
        <v>7.0000000000000007E-2</v>
      </c>
      <c r="H38" s="5">
        <f t="shared" si="10"/>
        <v>0.12000000000000001</v>
      </c>
      <c r="I38" s="5">
        <f t="shared" si="11"/>
        <v>1.1200000000000001</v>
      </c>
      <c r="J38">
        <f t="shared" si="12"/>
        <v>0.89285714285714279</v>
      </c>
      <c r="K38">
        <f t="shared" si="20"/>
        <v>1.8939530397595803E-2</v>
      </c>
      <c r="L38" s="2">
        <v>35</v>
      </c>
      <c r="M38" s="6">
        <v>7.6860000000000001E-3</v>
      </c>
      <c r="Q38" s="4">
        <f t="shared" si="21"/>
        <v>12.5</v>
      </c>
      <c r="R38">
        <f t="shared" si="0"/>
        <v>2000000</v>
      </c>
      <c r="S38">
        <f t="shared" si="1"/>
        <v>3610.6529144094143</v>
      </c>
      <c r="U38">
        <f t="shared" si="13"/>
        <v>7.6860000000000001E-3</v>
      </c>
      <c r="V38">
        <f t="shared" si="14"/>
        <v>0.01</v>
      </c>
      <c r="W38">
        <f t="shared" si="15"/>
        <v>0.6199722650952505</v>
      </c>
      <c r="X38">
        <f t="shared" si="16"/>
        <v>4.765106829522095E-3</v>
      </c>
      <c r="Y38">
        <f t="shared" si="17"/>
        <v>6.199722650952505E-3</v>
      </c>
      <c r="Z38">
        <f t="shared" si="18"/>
        <v>0.60900743561477588</v>
      </c>
      <c r="AB38">
        <f t="shared" si="19"/>
        <v>2284.2574730277533</v>
      </c>
      <c r="AC38">
        <f t="shared" si="2"/>
        <v>2198.9144722994943</v>
      </c>
      <c r="AE38">
        <f t="shared" si="3"/>
        <v>0</v>
      </c>
      <c r="AF38">
        <f t="shared" si="24"/>
        <v>0</v>
      </c>
      <c r="AG38">
        <f t="shared" si="24"/>
        <v>-7.6125929451846988</v>
      </c>
      <c r="AH38">
        <f t="shared" si="5"/>
        <v>-9530.2136590441896</v>
      </c>
      <c r="AI38">
        <f t="shared" si="25"/>
        <v>-9537.8262519893742</v>
      </c>
      <c r="AJ38">
        <f t="shared" si="7"/>
        <v>85.343000728259085</v>
      </c>
      <c r="AK38">
        <f t="shared" si="22"/>
        <v>159.89802311194276</v>
      </c>
      <c r="AL38">
        <f t="shared" si="26"/>
        <v>-9292.5852281491734</v>
      </c>
      <c r="AN38">
        <f t="shared" si="27"/>
        <v>0</v>
      </c>
      <c r="AO38">
        <f t="shared" si="27"/>
        <v>0</v>
      </c>
      <c r="AP38">
        <f t="shared" si="27"/>
        <v>-0.14417893548984898</v>
      </c>
      <c r="AQ38">
        <f t="shared" si="27"/>
        <v>-180.49777129105016</v>
      </c>
      <c r="AR38">
        <f t="shared" si="27"/>
        <v>-180.64195022653999</v>
      </c>
      <c r="AS38">
        <f t="shared" si="27"/>
        <v>1.6163563565149037</v>
      </c>
      <c r="AT38">
        <f t="shared" si="27"/>
        <v>3.0283934692441163</v>
      </c>
      <c r="AU38">
        <f t="shared" si="23"/>
        <v>-175.997200400781</v>
      </c>
      <c r="AW38">
        <v>35</v>
      </c>
      <c r="AX38">
        <f>IF(Z38&gt;0, (R38*SUMPRODUCT(K38:$K$98, X38:$X$98)-K38*$AZ$3)/Z38, 0)</f>
        <v>3610.6529144094143</v>
      </c>
    </row>
    <row r="39" spans="5:50" x14ac:dyDescent="0.25">
      <c r="E39">
        <v>2039</v>
      </c>
      <c r="F39" s="5">
        <f>EconomicRates!C79</f>
        <v>3.5571999999999999E-2</v>
      </c>
      <c r="G39" s="5">
        <f>EconomicRates!D79</f>
        <v>7.0000000000000007E-2</v>
      </c>
      <c r="H39" s="5">
        <f t="shared" si="10"/>
        <v>0.12000000000000001</v>
      </c>
      <c r="I39" s="5">
        <f t="shared" si="11"/>
        <v>1.1200000000000001</v>
      </c>
      <c r="J39">
        <f t="shared" si="12"/>
        <v>0.89285714285714279</v>
      </c>
      <c r="K39">
        <f t="shared" si="20"/>
        <v>1.6910294997853393E-2</v>
      </c>
      <c r="L39" s="2">
        <v>36</v>
      </c>
      <c r="M39" s="6">
        <v>8.2030000000000002E-3</v>
      </c>
      <c r="Q39" s="4">
        <f t="shared" si="21"/>
        <v>12.5</v>
      </c>
      <c r="R39">
        <f t="shared" si="0"/>
        <v>2000000</v>
      </c>
      <c r="S39">
        <f t="shared" si="1"/>
        <v>3537.1041245297461</v>
      </c>
      <c r="U39">
        <f t="shared" si="13"/>
        <v>8.2030000000000002E-3</v>
      </c>
      <c r="V39">
        <f t="shared" si="14"/>
        <v>0.01</v>
      </c>
      <c r="W39">
        <f t="shared" si="15"/>
        <v>0.60900743561477588</v>
      </c>
      <c r="X39">
        <f t="shared" si="16"/>
        <v>4.9956879943480071E-3</v>
      </c>
      <c r="Y39">
        <f t="shared" si="17"/>
        <v>6.0900743561477589E-3</v>
      </c>
      <c r="Z39">
        <f t="shared" si="18"/>
        <v>0.59792167326428014</v>
      </c>
      <c r="AB39">
        <f t="shared" si="19"/>
        <v>2198.9144722994943</v>
      </c>
      <c r="AC39">
        <f t="shared" si="2"/>
        <v>2114.9112166488126</v>
      </c>
      <c r="AE39">
        <f t="shared" si="3"/>
        <v>0</v>
      </c>
      <c r="AF39">
        <f t="shared" si="24"/>
        <v>0</v>
      </c>
      <c r="AG39">
        <f t="shared" si="24"/>
        <v>-7.4740209158035018</v>
      </c>
      <c r="AH39">
        <f t="shared" si="5"/>
        <v>-9991.3759886960142</v>
      </c>
      <c r="AI39">
        <f t="shared" si="25"/>
        <v>-9998.8500096118169</v>
      </c>
      <c r="AJ39">
        <f t="shared" si="7"/>
        <v>84.003255650681695</v>
      </c>
      <c r="AK39">
        <f t="shared" si="22"/>
        <v>153.92401306096463</v>
      </c>
      <c r="AL39">
        <f t="shared" si="26"/>
        <v>-9760.9227409001705</v>
      </c>
      <c r="AN39">
        <f t="shared" si="27"/>
        <v>0</v>
      </c>
      <c r="AO39">
        <f t="shared" si="27"/>
        <v>0</v>
      </c>
      <c r="AP39">
        <f t="shared" si="27"/>
        <v>-0.12638789850636359</v>
      </c>
      <c r="AQ39">
        <f t="shared" si="27"/>
        <v>-168.95711540331871</v>
      </c>
      <c r="AR39">
        <f t="shared" si="27"/>
        <v>-169.08350330182506</v>
      </c>
      <c r="AS39">
        <f t="shared" si="27"/>
        <v>1.4205198338331224</v>
      </c>
      <c r="AT39">
        <f t="shared" si="27"/>
        <v>2.6029004681143504</v>
      </c>
      <c r="AU39">
        <f t="shared" si="23"/>
        <v>-165.06008299987758</v>
      </c>
      <c r="AW39">
        <v>36</v>
      </c>
      <c r="AX39">
        <f>IF(Z39&gt;0, (R39*SUMPRODUCT(K39:$K$98, X39:$X$98)-K39*$AZ$3)/Z39, 0)</f>
        <v>3537.1041245297461</v>
      </c>
    </row>
    <row r="40" spans="5:50" x14ac:dyDescent="0.25">
      <c r="E40">
        <v>2040</v>
      </c>
      <c r="F40" s="5">
        <f>EconomicRates!C80</f>
        <v>3.5571999999999999E-2</v>
      </c>
      <c r="G40" s="5">
        <f>EconomicRates!D80</f>
        <v>7.0000000000000007E-2</v>
      </c>
      <c r="H40" s="5">
        <f t="shared" si="10"/>
        <v>0.12000000000000001</v>
      </c>
      <c r="I40" s="5">
        <f t="shared" si="11"/>
        <v>1.1200000000000001</v>
      </c>
      <c r="J40">
        <f t="shared" si="12"/>
        <v>0.89285714285714279</v>
      </c>
      <c r="K40">
        <f t="shared" si="20"/>
        <v>1.5098477676654815E-2</v>
      </c>
      <c r="L40" s="2">
        <v>37</v>
      </c>
      <c r="M40" s="6">
        <v>8.7950000000000007E-3</v>
      </c>
      <c r="Q40" s="4">
        <f t="shared" si="21"/>
        <v>12.5</v>
      </c>
      <c r="R40">
        <f t="shared" si="0"/>
        <v>2000000</v>
      </c>
      <c r="S40">
        <f t="shared" si="1"/>
        <v>3463.7229500543913</v>
      </c>
      <c r="U40">
        <f t="shared" si="13"/>
        <v>8.7950000000000007E-3</v>
      </c>
      <c r="V40">
        <f t="shared" si="14"/>
        <v>0.01</v>
      </c>
      <c r="W40">
        <f t="shared" si="15"/>
        <v>0.59792167326428014</v>
      </c>
      <c r="X40">
        <f t="shared" si="16"/>
        <v>5.2587211163593441E-3</v>
      </c>
      <c r="Y40">
        <f t="shared" si="17"/>
        <v>5.9792167326428013E-3</v>
      </c>
      <c r="Z40">
        <f t="shared" si="18"/>
        <v>0.58668373541527796</v>
      </c>
      <c r="AB40">
        <f t="shared" si="19"/>
        <v>2114.9112166488126</v>
      </c>
      <c r="AC40">
        <f t="shared" si="2"/>
        <v>2032.1099187815366</v>
      </c>
      <c r="AE40">
        <f t="shared" si="3"/>
        <v>0</v>
      </c>
      <c r="AF40">
        <f t="shared" si="24"/>
        <v>0</v>
      </c>
      <c r="AG40">
        <f t="shared" si="24"/>
        <v>-7.3335466926909749</v>
      </c>
      <c r="AH40">
        <f t="shared" si="5"/>
        <v>-10517.442232718688</v>
      </c>
      <c r="AI40">
        <f t="shared" si="25"/>
        <v>-10524.775779411379</v>
      </c>
      <c r="AJ40">
        <f t="shared" si="7"/>
        <v>82.801297867275935</v>
      </c>
      <c r="AK40">
        <f t="shared" si="22"/>
        <v>148.04378516541689</v>
      </c>
      <c r="AL40">
        <f t="shared" si="26"/>
        <v>-10293.930696378686</v>
      </c>
      <c r="AN40">
        <f t="shared" si="27"/>
        <v>0</v>
      </c>
      <c r="AO40">
        <f t="shared" si="27"/>
        <v>0</v>
      </c>
      <c r="AP40">
        <f t="shared" si="27"/>
        <v>-0.11072539103030044</v>
      </c>
      <c r="AQ40">
        <f t="shared" si="27"/>
        <v>-158.79736676620968</v>
      </c>
      <c r="AR40">
        <f t="shared" si="27"/>
        <v>-158.90809215723996</v>
      </c>
      <c r="AS40">
        <f t="shared" si="27"/>
        <v>1.2501735474471116</v>
      </c>
      <c r="AT40">
        <f t="shared" si="27"/>
        <v>2.2352357854875282</v>
      </c>
      <c r="AU40">
        <f t="shared" si="23"/>
        <v>-155.42268282430533</v>
      </c>
      <c r="AW40">
        <v>37</v>
      </c>
      <c r="AX40">
        <f>IF(Z40&gt;0, (R40*SUMPRODUCT(K40:$K$98, X40:$X$98)-K40*$AZ$3)/Z40, 0)</f>
        <v>3463.7229500543913</v>
      </c>
    </row>
    <row r="41" spans="5:50" x14ac:dyDescent="0.25">
      <c r="E41">
        <v>2041</v>
      </c>
      <c r="F41" s="5">
        <f>EconomicRates!C81</f>
        <v>3.5571999999999999E-2</v>
      </c>
      <c r="G41" s="5">
        <f>EconomicRates!D81</f>
        <v>7.0000000000000007E-2</v>
      </c>
      <c r="H41" s="5">
        <f t="shared" si="10"/>
        <v>0.12000000000000001</v>
      </c>
      <c r="I41" s="5">
        <f t="shared" si="11"/>
        <v>1.1200000000000001</v>
      </c>
      <c r="J41">
        <f t="shared" si="12"/>
        <v>0.89285714285714279</v>
      </c>
      <c r="K41">
        <f t="shared" si="20"/>
        <v>1.348078363987037E-2</v>
      </c>
      <c r="L41" s="2">
        <v>38</v>
      </c>
      <c r="M41" s="6">
        <v>9.4780000000000003E-3</v>
      </c>
      <c r="Q41" s="4">
        <f t="shared" si="21"/>
        <v>12.5</v>
      </c>
      <c r="R41">
        <f t="shared" si="0"/>
        <v>2000000</v>
      </c>
      <c r="S41">
        <f t="shared" si="1"/>
        <v>3390.2059942636806</v>
      </c>
      <c r="U41">
        <f t="shared" si="13"/>
        <v>9.4780000000000003E-3</v>
      </c>
      <c r="V41">
        <f t="shared" si="14"/>
        <v>0.01</v>
      </c>
      <c r="W41">
        <f t="shared" si="15"/>
        <v>0.58668373541527796</v>
      </c>
      <c r="X41">
        <f t="shared" si="16"/>
        <v>5.560588444266005E-3</v>
      </c>
      <c r="Y41">
        <f t="shared" si="17"/>
        <v>5.8668373541527798E-3</v>
      </c>
      <c r="Z41">
        <f t="shared" si="18"/>
        <v>0.57525630961685914</v>
      </c>
      <c r="AB41">
        <f t="shared" si="19"/>
        <v>2032.1099187815366</v>
      </c>
      <c r="AC41">
        <f t="shared" si="2"/>
        <v>1950.2373891010795</v>
      </c>
      <c r="AE41">
        <f t="shared" si="3"/>
        <v>0</v>
      </c>
      <c r="AF41">
        <f t="shared" si="24"/>
        <v>0</v>
      </c>
      <c r="AG41">
        <f t="shared" si="24"/>
        <v>-7.1907038702107391</v>
      </c>
      <c r="AH41">
        <f t="shared" si="5"/>
        <v>-11121.176888532011</v>
      </c>
      <c r="AI41">
        <f t="shared" si="25"/>
        <v>-11128.367592402221</v>
      </c>
      <c r="AJ41">
        <f t="shared" si="7"/>
        <v>81.872529680457092</v>
      </c>
      <c r="AK41">
        <f t="shared" si="22"/>
        <v>142.24769431470759</v>
      </c>
      <c r="AL41">
        <f t="shared" si="26"/>
        <v>-10904.247368407057</v>
      </c>
      <c r="AN41">
        <f t="shared" si="27"/>
        <v>0</v>
      </c>
      <c r="AO41">
        <f t="shared" si="27"/>
        <v>0</v>
      </c>
      <c r="AP41">
        <f t="shared" si="27"/>
        <v>-9.6936323092689486E-2</v>
      </c>
      <c r="AQ41">
        <f t="shared" si="27"/>
        <v>-149.92217945502679</v>
      </c>
      <c r="AR41">
        <f t="shared" si="27"/>
        <v>-150.01911577811947</v>
      </c>
      <c r="AS41">
        <f t="shared" si="27"/>
        <v>1.1037058586711073</v>
      </c>
      <c r="AT41">
        <f t="shared" si="27"/>
        <v>1.9176103903269914</v>
      </c>
      <c r="AU41">
        <f t="shared" si="23"/>
        <v>-146.99779952912138</v>
      </c>
      <c r="AW41">
        <v>38</v>
      </c>
      <c r="AX41">
        <f>IF(Z41&gt;0, (R41*SUMPRODUCT(K41:$K$98, X41:$X$98)-K41*$AZ$3)/Z41, 0)</f>
        <v>3390.2059942636806</v>
      </c>
    </row>
    <row r="42" spans="5:50" x14ac:dyDescent="0.25">
      <c r="E42">
        <v>2042</v>
      </c>
      <c r="F42" s="5">
        <f>EconomicRates!C82</f>
        <v>3.5571999999999999E-2</v>
      </c>
      <c r="G42" s="5">
        <f>EconomicRates!D82</f>
        <v>7.0000000000000007E-2</v>
      </c>
      <c r="H42" s="5">
        <f t="shared" si="10"/>
        <v>0.12000000000000001</v>
      </c>
      <c r="I42" s="5">
        <f t="shared" si="11"/>
        <v>1.1200000000000001</v>
      </c>
      <c r="J42">
        <f t="shared" si="12"/>
        <v>0.89285714285714279</v>
      </c>
      <c r="K42">
        <f t="shared" si="20"/>
        <v>1.2036413964169972E-2</v>
      </c>
      <c r="L42" s="2">
        <v>39</v>
      </c>
      <c r="M42" s="6">
        <v>1.0265E-2</v>
      </c>
      <c r="Q42" s="4">
        <f t="shared" si="21"/>
        <v>12.5</v>
      </c>
      <c r="R42">
        <f t="shared" si="0"/>
        <v>2000000</v>
      </c>
      <c r="S42">
        <f t="shared" si="1"/>
        <v>3316.1857285821711</v>
      </c>
      <c r="U42">
        <f t="shared" si="13"/>
        <v>1.0265E-2</v>
      </c>
      <c r="V42">
        <f t="shared" si="14"/>
        <v>0.01</v>
      </c>
      <c r="W42">
        <f t="shared" si="15"/>
        <v>0.57525630961685914</v>
      </c>
      <c r="X42">
        <f t="shared" si="16"/>
        <v>5.9050060182170589E-3</v>
      </c>
      <c r="Y42">
        <f t="shared" si="17"/>
        <v>5.7525630961685918E-3</v>
      </c>
      <c r="Z42">
        <f t="shared" si="18"/>
        <v>0.56359874050247349</v>
      </c>
      <c r="AB42">
        <f t="shared" si="19"/>
        <v>1950.2373891010795</v>
      </c>
      <c r="AC42">
        <f t="shared" si="2"/>
        <v>1868.9980999011891</v>
      </c>
      <c r="AE42">
        <f t="shared" si="3"/>
        <v>0</v>
      </c>
      <c r="AF42">
        <f t="shared" si="24"/>
        <v>0</v>
      </c>
      <c r="AG42">
        <f t="shared" si="24"/>
        <v>-7.0449842562809186</v>
      </c>
      <c r="AH42">
        <f t="shared" si="5"/>
        <v>-11810.012036434118</v>
      </c>
      <c r="AI42">
        <f t="shared" si="25"/>
        <v>-11817.057020690399</v>
      </c>
      <c r="AJ42">
        <f t="shared" si="7"/>
        <v>81.239289199890436</v>
      </c>
      <c r="AK42">
        <f t="shared" si="22"/>
        <v>136.51661723707559</v>
      </c>
      <c r="AL42">
        <f t="shared" si="26"/>
        <v>-11599.301114253434</v>
      </c>
      <c r="AN42">
        <f t="shared" si="27"/>
        <v>0</v>
      </c>
      <c r="AO42">
        <f t="shared" si="27"/>
        <v>0</v>
      </c>
      <c r="AP42">
        <f t="shared" si="27"/>
        <v>-8.4796346879657258E-2</v>
      </c>
      <c r="AQ42">
        <f t="shared" si="27"/>
        <v>-142.15019379235108</v>
      </c>
      <c r="AR42">
        <f t="shared" si="27"/>
        <v>-142.23499013923075</v>
      </c>
      <c r="AS42">
        <f t="shared" si="27"/>
        <v>0.97782971496480409</v>
      </c>
      <c r="AT42">
        <f t="shared" si="27"/>
        <v>1.6431705180535838</v>
      </c>
      <c r="AU42">
        <f t="shared" si="23"/>
        <v>-139.61398990621237</v>
      </c>
      <c r="AW42">
        <v>39</v>
      </c>
      <c r="AX42">
        <f>IF(Z42&gt;0, (R42*SUMPRODUCT(K42:$K$98, X42:$X$98)-K42*$AZ$3)/Z42, 0)</f>
        <v>3316.1857285821711</v>
      </c>
    </row>
    <row r="43" spans="5:50" x14ac:dyDescent="0.25">
      <c r="E43">
        <v>2043</v>
      </c>
      <c r="F43" s="5">
        <f>EconomicRates!C83</f>
        <v>3.5571999999999999E-2</v>
      </c>
      <c r="G43" s="5">
        <f>EconomicRates!D83</f>
        <v>7.0000000000000007E-2</v>
      </c>
      <c r="H43" s="5">
        <f t="shared" si="10"/>
        <v>0.12000000000000001</v>
      </c>
      <c r="I43" s="5">
        <f t="shared" si="11"/>
        <v>1.1200000000000001</v>
      </c>
      <c r="J43">
        <f t="shared" si="12"/>
        <v>0.89285714285714279</v>
      </c>
      <c r="K43">
        <f t="shared" si="20"/>
        <v>1.0746798182294617E-2</v>
      </c>
      <c r="L43" s="2">
        <v>40</v>
      </c>
      <c r="M43" s="6">
        <v>1.1204E-2</v>
      </c>
      <c r="Q43" s="4">
        <f t="shared" si="21"/>
        <v>12.5</v>
      </c>
      <c r="R43">
        <f t="shared" si="0"/>
        <v>2000000</v>
      </c>
      <c r="S43">
        <f t="shared" si="1"/>
        <v>3241.5077916964992</v>
      </c>
      <c r="U43">
        <f t="shared" si="13"/>
        <v>1.1204E-2</v>
      </c>
      <c r="V43">
        <f t="shared" si="14"/>
        <v>0.01</v>
      </c>
      <c r="W43">
        <f t="shared" si="15"/>
        <v>0.56359874050247349</v>
      </c>
      <c r="X43">
        <f t="shared" si="16"/>
        <v>6.3145602885897132E-3</v>
      </c>
      <c r="Y43">
        <f t="shared" si="17"/>
        <v>5.6359874050247354E-3</v>
      </c>
      <c r="Z43">
        <f t="shared" si="18"/>
        <v>0.55164819280885913</v>
      </c>
      <c r="AB43">
        <f t="shared" si="19"/>
        <v>1868.9980999011891</v>
      </c>
      <c r="AC43">
        <f t="shared" si="2"/>
        <v>1788.1719152652095</v>
      </c>
      <c r="AE43">
        <f t="shared" si="3"/>
        <v>0</v>
      </c>
      <c r="AF43">
        <f t="shared" si="24"/>
        <v>0</v>
      </c>
      <c r="AG43">
        <f t="shared" si="24"/>
        <v>-6.8956024101107394</v>
      </c>
      <c r="AH43">
        <f t="shared" si="5"/>
        <v>-12629.120577179427</v>
      </c>
      <c r="AI43">
        <f t="shared" si="25"/>
        <v>-12636.016179589536</v>
      </c>
      <c r="AJ43">
        <f t="shared" si="7"/>
        <v>80.826184635979644</v>
      </c>
      <c r="AK43">
        <f t="shared" si="22"/>
        <v>130.82986699308324</v>
      </c>
      <c r="AL43">
        <f t="shared" si="26"/>
        <v>-12424.360127960474</v>
      </c>
      <c r="AN43">
        <f t="shared" si="27"/>
        <v>0</v>
      </c>
      <c r="AO43">
        <f t="shared" si="27"/>
        <v>0</v>
      </c>
      <c r="AP43">
        <f t="shared" si="27"/>
        <v>-7.4105647446804479E-2</v>
      </c>
      <c r="AQ43">
        <f t="shared" si="27"/>
        <v>-135.72261006281141</v>
      </c>
      <c r="AR43">
        <f t="shared" si="27"/>
        <v>-135.79671571025821</v>
      </c>
      <c r="AS43">
        <f t="shared" si="27"/>
        <v>0.86862269412775517</v>
      </c>
      <c r="AT43">
        <f t="shared" si="27"/>
        <v>1.4060021767911135</v>
      </c>
      <c r="AU43">
        <f t="shared" si="23"/>
        <v>-133.52209083933934</v>
      </c>
      <c r="AW43">
        <v>40</v>
      </c>
      <c r="AX43">
        <f>IF(Z43&gt;0, (R43*SUMPRODUCT(K43:$K$98, X43:$X$98)-K43*$AZ$3)/Z43, 0)</f>
        <v>3241.5077916964992</v>
      </c>
    </row>
    <row r="44" spans="5:50" x14ac:dyDescent="0.25">
      <c r="E44">
        <v>2044</v>
      </c>
      <c r="F44" s="5">
        <f>EconomicRates!C84</f>
        <v>3.5571999999999999E-2</v>
      </c>
      <c r="G44" s="5">
        <f>EconomicRates!D84</f>
        <v>7.0000000000000007E-2</v>
      </c>
      <c r="H44" s="5">
        <f t="shared" si="10"/>
        <v>0.12000000000000001</v>
      </c>
      <c r="I44" s="5">
        <f t="shared" si="11"/>
        <v>1.1200000000000001</v>
      </c>
      <c r="J44">
        <f t="shared" si="12"/>
        <v>0.89285714285714279</v>
      </c>
      <c r="K44">
        <f t="shared" si="20"/>
        <v>9.5953555199059081E-3</v>
      </c>
      <c r="L44" s="2">
        <v>41</v>
      </c>
      <c r="M44" s="6">
        <v>1.2285000000000001E-2</v>
      </c>
      <c r="Q44" s="4">
        <f t="shared" si="21"/>
        <v>12.5</v>
      </c>
      <c r="R44">
        <f t="shared" si="0"/>
        <v>2000000</v>
      </c>
      <c r="S44">
        <f t="shared" si="1"/>
        <v>3165.2692452465999</v>
      </c>
      <c r="U44">
        <f t="shared" si="13"/>
        <v>1.2285000000000001E-2</v>
      </c>
      <c r="V44">
        <f t="shared" si="14"/>
        <v>0.01</v>
      </c>
      <c r="W44">
        <f t="shared" si="15"/>
        <v>0.55164819280885913</v>
      </c>
      <c r="X44">
        <f t="shared" si="16"/>
        <v>6.7769980486568349E-3</v>
      </c>
      <c r="Y44">
        <f t="shared" si="17"/>
        <v>5.5164819280885914E-3</v>
      </c>
      <c r="Z44">
        <f t="shared" si="18"/>
        <v>0.53935471283211367</v>
      </c>
      <c r="AB44">
        <f t="shared" si="19"/>
        <v>1788.1719152652095</v>
      </c>
      <c r="AC44">
        <f t="shared" si="2"/>
        <v>1707.202884806301</v>
      </c>
      <c r="AE44">
        <f t="shared" si="3"/>
        <v>0</v>
      </c>
      <c r="AF44">
        <f t="shared" si="24"/>
        <v>0</v>
      </c>
      <c r="AG44">
        <f t="shared" si="24"/>
        <v>-6.7419339104014213</v>
      </c>
      <c r="AH44">
        <f t="shared" si="5"/>
        <v>-13553.996097313669</v>
      </c>
      <c r="AI44">
        <f t="shared" si="25"/>
        <v>-13560.738031224071</v>
      </c>
      <c r="AJ44">
        <f t="shared" si="7"/>
        <v>80.969030458908492</v>
      </c>
      <c r="AK44">
        <f t="shared" si="22"/>
        <v>125.17203406856467</v>
      </c>
      <c r="AL44">
        <f t="shared" si="26"/>
        <v>-13354.596966696598</v>
      </c>
      <c r="AN44">
        <f t="shared" si="27"/>
        <v>0</v>
      </c>
      <c r="AO44">
        <f t="shared" si="27"/>
        <v>0</v>
      </c>
      <c r="AP44">
        <f t="shared" si="27"/>
        <v>-6.4691252762011098E-2</v>
      </c>
      <c r="AQ44">
        <f t="shared" si="27"/>
        <v>-130.05541126914184</v>
      </c>
      <c r="AR44">
        <f t="shared" si="27"/>
        <v>-130.12010252190387</v>
      </c>
      <c r="AS44">
        <f t="shared" si="27"/>
        <v>0.7769266333553172</v>
      </c>
      <c r="AT44">
        <f t="shared" si="27"/>
        <v>1.2010701680376523</v>
      </c>
      <c r="AU44">
        <f t="shared" si="23"/>
        <v>-128.1421057205109</v>
      </c>
      <c r="AW44">
        <v>41</v>
      </c>
      <c r="AX44">
        <f>IF(Z44&gt;0, (R44*SUMPRODUCT(K44:$K$98, X44:$X$98)-K44*$AZ$3)/Z44, 0)</f>
        <v>3165.2692452465999</v>
      </c>
    </row>
    <row r="45" spans="5:50" x14ac:dyDescent="0.25">
      <c r="E45">
        <v>2045</v>
      </c>
      <c r="F45" s="5">
        <f>EconomicRates!C85</f>
        <v>3.5571999999999999E-2</v>
      </c>
      <c r="G45" s="5">
        <f>EconomicRates!D85</f>
        <v>7.0000000000000007E-2</v>
      </c>
      <c r="H45" s="5">
        <f t="shared" si="10"/>
        <v>0.12000000000000001</v>
      </c>
      <c r="I45" s="5">
        <f t="shared" si="11"/>
        <v>1.1200000000000001</v>
      </c>
      <c r="J45">
        <f t="shared" si="12"/>
        <v>0.89285714285714279</v>
      </c>
      <c r="K45">
        <f t="shared" si="20"/>
        <v>8.5672817142017025E-3</v>
      </c>
      <c r="L45" s="2">
        <v>42</v>
      </c>
      <c r="M45" s="6">
        <v>1.3528E-2</v>
      </c>
      <c r="Q45" s="4">
        <f t="shared" si="21"/>
        <v>12.5</v>
      </c>
      <c r="R45">
        <f t="shared" si="0"/>
        <v>2000000</v>
      </c>
      <c r="S45">
        <f t="shared" si="1"/>
        <v>3087.4185533382442</v>
      </c>
      <c r="U45">
        <f t="shared" si="13"/>
        <v>1.3528E-2</v>
      </c>
      <c r="V45">
        <f t="shared" si="14"/>
        <v>0.01</v>
      </c>
      <c r="W45">
        <f t="shared" si="15"/>
        <v>0.53935471283211367</v>
      </c>
      <c r="X45">
        <f t="shared" si="16"/>
        <v>7.2963905551928334E-3</v>
      </c>
      <c r="Y45">
        <f t="shared" si="17"/>
        <v>5.393547128321137E-3</v>
      </c>
      <c r="Z45">
        <f t="shared" si="18"/>
        <v>0.52666477514859966</v>
      </c>
      <c r="AB45">
        <f t="shared" si="19"/>
        <v>1707.202884806301</v>
      </c>
      <c r="AC45">
        <f t="shared" si="2"/>
        <v>1626.0345981835012</v>
      </c>
      <c r="AE45">
        <f t="shared" si="3"/>
        <v>0</v>
      </c>
      <c r="AF45">
        <f t="shared" si="24"/>
        <v>0</v>
      </c>
      <c r="AG45">
        <f t="shared" si="24"/>
        <v>-6.5833096893574954</v>
      </c>
      <c r="AH45">
        <f t="shared" si="5"/>
        <v>-14592.781110385667</v>
      </c>
      <c r="AI45">
        <f t="shared" si="25"/>
        <v>-14599.364420075024</v>
      </c>
      <c r="AJ45">
        <f t="shared" si="7"/>
        <v>81.168286622799769</v>
      </c>
      <c r="AK45">
        <f t="shared" si="22"/>
        <v>119.50420193644108</v>
      </c>
      <c r="AL45">
        <f t="shared" si="26"/>
        <v>-14398.691931515783</v>
      </c>
      <c r="AN45">
        <f t="shared" si="27"/>
        <v>0</v>
      </c>
      <c r="AO45">
        <f t="shared" si="27"/>
        <v>0</v>
      </c>
      <c r="AP45">
        <f t="shared" si="27"/>
        <v>-5.6401068720559361E-2</v>
      </c>
      <c r="AQ45">
        <f t="shared" si="27"/>
        <v>-125.02046676635514</v>
      </c>
      <c r="AR45">
        <f t="shared" si="27"/>
        <v>-125.0768678350757</v>
      </c>
      <c r="AS45">
        <f t="shared" si="27"/>
        <v>0.6953915777565951</v>
      </c>
      <c r="AT45">
        <f t="shared" si="27"/>
        <v>1.0238261640203394</v>
      </c>
      <c r="AU45">
        <f t="shared" si="23"/>
        <v>-123.35765009329876</v>
      </c>
      <c r="AW45">
        <v>42</v>
      </c>
      <c r="AX45">
        <f>IF(Z45&gt;0, (R45*SUMPRODUCT(K45:$K$98, X45:$X$98)-K45*$AZ$3)/Z45, 0)</f>
        <v>3087.4185533382442</v>
      </c>
    </row>
    <row r="46" spans="5:50" x14ac:dyDescent="0.25">
      <c r="E46">
        <v>2046</v>
      </c>
      <c r="F46" s="5">
        <f>EconomicRates!C86</f>
        <v>3.5571999999999999E-2</v>
      </c>
      <c r="G46" s="5">
        <f>EconomicRates!D86</f>
        <v>7.0000000000000007E-2</v>
      </c>
      <c r="H46" s="5">
        <f t="shared" si="10"/>
        <v>0.12000000000000001</v>
      </c>
      <c r="I46" s="5">
        <f t="shared" si="11"/>
        <v>1.1200000000000001</v>
      </c>
      <c r="J46">
        <f t="shared" si="12"/>
        <v>0.89285714285714279</v>
      </c>
      <c r="K46">
        <f t="shared" si="20"/>
        <v>7.6493586733943769E-3</v>
      </c>
      <c r="L46" s="2">
        <v>43</v>
      </c>
      <c r="M46" s="6">
        <v>1.4963000000000001E-2</v>
      </c>
      <c r="Q46" s="4">
        <f t="shared" si="21"/>
        <v>12.5</v>
      </c>
      <c r="R46">
        <f t="shared" si="0"/>
        <v>2000000</v>
      </c>
      <c r="S46">
        <f t="shared" si="1"/>
        <v>3008.0044431048964</v>
      </c>
      <c r="U46">
        <f t="shared" si="13"/>
        <v>1.4963000000000001E-2</v>
      </c>
      <c r="V46">
        <f t="shared" si="14"/>
        <v>0.01</v>
      </c>
      <c r="W46">
        <f t="shared" si="15"/>
        <v>0.52666477514859966</v>
      </c>
      <c r="X46">
        <f t="shared" si="16"/>
        <v>7.8804850305484973E-3</v>
      </c>
      <c r="Y46">
        <f t="shared" si="17"/>
        <v>5.2666477514859969E-3</v>
      </c>
      <c r="Z46">
        <f t="shared" si="18"/>
        <v>0.51351764236656516</v>
      </c>
      <c r="AB46">
        <f t="shared" si="19"/>
        <v>1626.0345981835012</v>
      </c>
      <c r="AC46">
        <f t="shared" si="2"/>
        <v>1544.6633498513793</v>
      </c>
      <c r="AE46">
        <f t="shared" si="3"/>
        <v>0</v>
      </c>
      <c r="AF46">
        <f t="shared" si="24"/>
        <v>0</v>
      </c>
      <c r="AG46">
        <f t="shared" si="24"/>
        <v>-6.4189705295820643</v>
      </c>
      <c r="AH46">
        <f t="shared" si="5"/>
        <v>-15760.970061096994</v>
      </c>
      <c r="AI46">
        <f t="shared" si="25"/>
        <v>-15767.389031626575</v>
      </c>
      <c r="AJ46">
        <f t="shared" si="7"/>
        <v>81.371248332121922</v>
      </c>
      <c r="AK46">
        <f t="shared" si="22"/>
        <v>113.8224218728451</v>
      </c>
      <c r="AL46">
        <f t="shared" si="26"/>
        <v>-15572.195361421609</v>
      </c>
      <c r="AN46">
        <f t="shared" si="27"/>
        <v>0</v>
      </c>
      <c r="AO46">
        <f t="shared" si="27"/>
        <v>0</v>
      </c>
      <c r="AP46">
        <f t="shared" si="27"/>
        <v>-4.9101007894721459E-2</v>
      </c>
      <c r="AQ46">
        <f t="shared" si="27"/>
        <v>-120.5613130379614</v>
      </c>
      <c r="AR46">
        <f t="shared" si="27"/>
        <v>-120.6104140458561</v>
      </c>
      <c r="AS46">
        <f t="shared" si="27"/>
        <v>0.62243786419424452</v>
      </c>
      <c r="AT46">
        <f t="shared" si="27"/>
        <v>0.87066852997980149</v>
      </c>
      <c r="AU46">
        <f t="shared" si="23"/>
        <v>-119.11730765168207</v>
      </c>
      <c r="AW46">
        <v>43</v>
      </c>
      <c r="AX46">
        <f>IF(Z46&gt;0, (R46*SUMPRODUCT(K46:$K$98, X46:$X$98)-K46*$AZ$3)/Z46, 0)</f>
        <v>3008.0044431048964</v>
      </c>
    </row>
    <row r="47" spans="5:50" x14ac:dyDescent="0.25">
      <c r="E47">
        <v>2047</v>
      </c>
      <c r="F47" s="5">
        <f>EconomicRates!C87</f>
        <v>3.5571999999999999E-2</v>
      </c>
      <c r="G47" s="5">
        <f>EconomicRates!D87</f>
        <v>7.0000000000000007E-2</v>
      </c>
      <c r="H47" s="5">
        <f t="shared" si="10"/>
        <v>0.12000000000000001</v>
      </c>
      <c r="I47" s="5">
        <f t="shared" si="11"/>
        <v>1.1200000000000001</v>
      </c>
      <c r="J47">
        <f t="shared" si="12"/>
        <v>0.89285714285714279</v>
      </c>
      <c r="K47">
        <f t="shared" si="20"/>
        <v>6.8297845298164071E-3</v>
      </c>
      <c r="L47" s="2">
        <v>44</v>
      </c>
      <c r="M47" s="6">
        <v>1.6567999999999999E-2</v>
      </c>
      <c r="Q47" s="4">
        <f t="shared" si="21"/>
        <v>12.5</v>
      </c>
      <c r="R47">
        <f t="shared" si="0"/>
        <v>2000000</v>
      </c>
      <c r="S47">
        <f t="shared" si="1"/>
        <v>2926.883721319502</v>
      </c>
      <c r="U47">
        <f t="shared" si="13"/>
        <v>1.6567999999999999E-2</v>
      </c>
      <c r="V47">
        <f t="shared" si="14"/>
        <v>0.01</v>
      </c>
      <c r="W47">
        <f t="shared" si="15"/>
        <v>0.51351764236656516</v>
      </c>
      <c r="X47">
        <f t="shared" si="16"/>
        <v>8.5079602987292516E-3</v>
      </c>
      <c r="Y47">
        <f t="shared" si="17"/>
        <v>5.135176423665652E-3</v>
      </c>
      <c r="Z47">
        <f t="shared" si="18"/>
        <v>0.49987450564417024</v>
      </c>
      <c r="AB47">
        <f t="shared" si="19"/>
        <v>1544.6633498513793</v>
      </c>
      <c r="AC47">
        <f t="shared" si="2"/>
        <v>1463.0745532725555</v>
      </c>
      <c r="AE47">
        <f t="shared" si="3"/>
        <v>0</v>
      </c>
      <c r="AF47">
        <f t="shared" si="24"/>
        <v>0</v>
      </c>
      <c r="AG47">
        <f t="shared" si="24"/>
        <v>-6.248431320552128</v>
      </c>
      <c r="AH47">
        <f t="shared" si="5"/>
        <v>-17015.920597458502</v>
      </c>
      <c r="AI47">
        <f t="shared" si="25"/>
        <v>-17022.169028779055</v>
      </c>
      <c r="AJ47">
        <f t="shared" si="7"/>
        <v>81.588796578823803</v>
      </c>
      <c r="AK47">
        <f t="shared" si="22"/>
        <v>108.12643448959656</v>
      </c>
      <c r="AL47">
        <f t="shared" si="26"/>
        <v>-16832.453797710634</v>
      </c>
      <c r="AN47">
        <f t="shared" si="27"/>
        <v>0</v>
      </c>
      <c r="AO47">
        <f t="shared" si="27"/>
        <v>0</v>
      </c>
      <c r="AP47">
        <f t="shared" si="27"/>
        <v>-4.2675439568727228E-2</v>
      </c>
      <c r="AQ47">
        <f t="shared" si="27"/>
        <v>-116.21507125710643</v>
      </c>
      <c r="AR47">
        <f t="shared" si="27"/>
        <v>-116.25774669667517</v>
      </c>
      <c r="AS47">
        <f t="shared" si="27"/>
        <v>0.55723390068038858</v>
      </c>
      <c r="AT47">
        <f t="shared" si="27"/>
        <v>0.7384802495412538</v>
      </c>
      <c r="AU47">
        <f t="shared" si="23"/>
        <v>-114.96203254645351</v>
      </c>
      <c r="AW47">
        <v>44</v>
      </c>
      <c r="AX47">
        <f>IF(Z47&gt;0, (R47*SUMPRODUCT(K47:$K$98, X47:$X$98)-K47*$AZ$3)/Z47, 0)</f>
        <v>2926.883721319502</v>
      </c>
    </row>
    <row r="48" spans="5:50" x14ac:dyDescent="0.25">
      <c r="E48">
        <v>2048</v>
      </c>
      <c r="F48" s="5">
        <f>EconomicRates!C88</f>
        <v>3.5571999999999999E-2</v>
      </c>
      <c r="G48" s="5">
        <f>EconomicRates!D88</f>
        <v>7.0000000000000007E-2</v>
      </c>
      <c r="H48" s="5">
        <f t="shared" si="10"/>
        <v>0.12000000000000001</v>
      </c>
      <c r="I48" s="5">
        <f t="shared" si="11"/>
        <v>1.1200000000000001</v>
      </c>
      <c r="J48">
        <f t="shared" si="12"/>
        <v>0.89285714285714279</v>
      </c>
      <c r="K48">
        <f t="shared" si="20"/>
        <v>6.0980219016217915E-3</v>
      </c>
      <c r="L48" s="2">
        <v>45</v>
      </c>
      <c r="M48" s="6">
        <v>1.8353999999999999E-2</v>
      </c>
      <c r="Q48" s="4">
        <f t="shared" si="21"/>
        <v>12.5</v>
      </c>
      <c r="R48">
        <f t="shared" si="0"/>
        <v>2000000</v>
      </c>
      <c r="S48">
        <f t="shared" si="1"/>
        <v>2844.6640832639755</v>
      </c>
      <c r="U48">
        <f t="shared" si="13"/>
        <v>1.8353999999999999E-2</v>
      </c>
      <c r="V48">
        <f t="shared" si="14"/>
        <v>0.01</v>
      </c>
      <c r="W48">
        <f t="shared" si="15"/>
        <v>0.49987450564417024</v>
      </c>
      <c r="X48">
        <f t="shared" si="16"/>
        <v>9.1746966765931005E-3</v>
      </c>
      <c r="Y48">
        <f t="shared" si="17"/>
        <v>4.9987450564417026E-3</v>
      </c>
      <c r="Z48">
        <f t="shared" si="18"/>
        <v>0.48570106391113543</v>
      </c>
      <c r="AB48">
        <f t="shared" si="19"/>
        <v>1463.0745532725555</v>
      </c>
      <c r="AC48">
        <f t="shared" si="2"/>
        <v>1381.6563717111076</v>
      </c>
      <c r="AE48">
        <f t="shared" si="3"/>
        <v>0</v>
      </c>
      <c r="AF48">
        <f t="shared" si="24"/>
        <v>0</v>
      </c>
      <c r="AG48">
        <f t="shared" si="24"/>
        <v>-6.0712632988891926</v>
      </c>
      <c r="AH48">
        <f t="shared" si="5"/>
        <v>-18349.393353186202</v>
      </c>
      <c r="AI48">
        <f t="shared" si="25"/>
        <v>-18355.464616485093</v>
      </c>
      <c r="AJ48">
        <f t="shared" si="7"/>
        <v>81.418181561447909</v>
      </c>
      <c r="AK48">
        <f t="shared" si="22"/>
        <v>102.41521872907889</v>
      </c>
      <c r="AL48">
        <f t="shared" si="26"/>
        <v>-18171.631216194568</v>
      </c>
      <c r="AN48">
        <f t="shared" si="27"/>
        <v>0</v>
      </c>
      <c r="AO48">
        <f t="shared" si="27"/>
        <v>0</v>
      </c>
      <c r="AP48">
        <f t="shared" si="27"/>
        <v>-3.7022696567138864E-2</v>
      </c>
      <c r="AQ48">
        <f t="shared" si="27"/>
        <v>-111.89500254920279</v>
      </c>
      <c r="AR48">
        <f t="shared" si="27"/>
        <v>-111.93202524576994</v>
      </c>
      <c r="AS48">
        <f t="shared" si="27"/>
        <v>0.49648985435192888</v>
      </c>
      <c r="AT48">
        <f t="shared" si="27"/>
        <v>0.62453024686930936</v>
      </c>
      <c r="AU48">
        <f t="shared" si="23"/>
        <v>-110.8110051445487</v>
      </c>
      <c r="AW48">
        <v>45</v>
      </c>
      <c r="AX48">
        <f>IF(Z48&gt;0, (R48*SUMPRODUCT(K48:$K$98, X48:$X$98)-K48*$AZ$3)/Z48, 0)</f>
        <v>2844.6640832639755</v>
      </c>
    </row>
    <row r="49" spans="5:50" x14ac:dyDescent="0.25">
      <c r="E49">
        <v>2049</v>
      </c>
      <c r="F49" s="5">
        <f>EconomicRates!C89</f>
        <v>3.5571999999999999E-2</v>
      </c>
      <c r="G49" s="5">
        <f>EconomicRates!D89</f>
        <v>7.0000000000000007E-2</v>
      </c>
      <c r="H49" s="5">
        <f t="shared" si="10"/>
        <v>0.12000000000000001</v>
      </c>
      <c r="I49" s="5">
        <f t="shared" si="11"/>
        <v>1.1200000000000001</v>
      </c>
      <c r="J49">
        <f t="shared" si="12"/>
        <v>0.89285714285714279</v>
      </c>
      <c r="K49">
        <f t="shared" si="20"/>
        <v>5.4446624121623132E-3</v>
      </c>
      <c r="L49" s="2">
        <v>46</v>
      </c>
      <c r="M49" s="6">
        <v>2.0303000000000002E-2</v>
      </c>
      <c r="Q49" s="4">
        <f t="shared" si="21"/>
        <v>12.5</v>
      </c>
      <c r="R49">
        <f t="shared" si="0"/>
        <v>2000000</v>
      </c>
      <c r="S49">
        <f t="shared" si="1"/>
        <v>2761.9476599420573</v>
      </c>
      <c r="U49">
        <f t="shared" si="13"/>
        <v>2.0303000000000002E-2</v>
      </c>
      <c r="V49">
        <f t="shared" si="14"/>
        <v>0.01</v>
      </c>
      <c r="W49">
        <f t="shared" si="15"/>
        <v>0.48570106391113543</v>
      </c>
      <c r="X49">
        <f t="shared" si="16"/>
        <v>9.8611887005877839E-3</v>
      </c>
      <c r="Y49">
        <f t="shared" si="17"/>
        <v>4.8570106391113543E-3</v>
      </c>
      <c r="Z49">
        <f t="shared" si="18"/>
        <v>0.47098286457143629</v>
      </c>
      <c r="AB49">
        <f t="shared" si="19"/>
        <v>1381.6563717111076</v>
      </c>
      <c r="AC49">
        <f t="shared" si="2"/>
        <v>1300.8300206758854</v>
      </c>
      <c r="AE49">
        <f t="shared" si="3"/>
        <v>0</v>
      </c>
      <c r="AF49">
        <f t="shared" si="24"/>
        <v>0</v>
      </c>
      <c r="AG49">
        <f t="shared" si="24"/>
        <v>-5.8872858071429537</v>
      </c>
      <c r="AH49">
        <f t="shared" si="5"/>
        <v>-19722.377401175567</v>
      </c>
      <c r="AI49">
        <f t="shared" si="25"/>
        <v>-19728.264686982711</v>
      </c>
      <c r="AJ49">
        <f t="shared" si="7"/>
        <v>80.82635103522216</v>
      </c>
      <c r="AK49">
        <f t="shared" si="22"/>
        <v>96.715946019777533</v>
      </c>
      <c r="AL49">
        <f t="shared" si="26"/>
        <v>-19550.722389927712</v>
      </c>
      <c r="AN49">
        <f t="shared" si="27"/>
        <v>0</v>
      </c>
      <c r="AO49">
        <f t="shared" si="27"/>
        <v>0</v>
      </c>
      <c r="AP49">
        <f t="shared" si="27"/>
        <v>-3.2054283743807907E-2</v>
      </c>
      <c r="AQ49">
        <f t="shared" si="27"/>
        <v>-107.38168691466005</v>
      </c>
      <c r="AR49">
        <f t="shared" si="27"/>
        <v>-107.41374119840387</v>
      </c>
      <c r="AS49">
        <f t="shared" si="27"/>
        <v>0.44007219539371056</v>
      </c>
      <c r="AT49">
        <f t="shared" si="27"/>
        <v>0.52658567595060202</v>
      </c>
      <c r="AU49">
        <f t="shared" si="23"/>
        <v>-106.44708332705956</v>
      </c>
      <c r="AW49">
        <v>46</v>
      </c>
      <c r="AX49">
        <f>IF(Z49&gt;0, (R49*SUMPRODUCT(K49:$K$98, X49:$X$98)-K49*$AZ$3)/Z49, 0)</f>
        <v>2761.9476599420573</v>
      </c>
    </row>
    <row r="50" spans="5:50" x14ac:dyDescent="0.25">
      <c r="E50">
        <v>2050</v>
      </c>
      <c r="F50" s="5">
        <f>EconomicRates!C90</f>
        <v>3.5571999999999999E-2</v>
      </c>
      <c r="G50" s="5">
        <f>EconomicRates!D90</f>
        <v>7.0000000000000007E-2</v>
      </c>
      <c r="H50" s="5">
        <f t="shared" si="10"/>
        <v>0.12000000000000001</v>
      </c>
      <c r="I50" s="5">
        <f t="shared" si="11"/>
        <v>1.1200000000000001</v>
      </c>
      <c r="J50">
        <f t="shared" si="12"/>
        <v>0.89285714285714279</v>
      </c>
      <c r="K50">
        <f t="shared" si="20"/>
        <v>4.8613057251449222E-3</v>
      </c>
      <c r="L50" s="2">
        <v>47</v>
      </c>
      <c r="M50" s="6">
        <v>2.2446000000000001E-2</v>
      </c>
      <c r="Q50" s="4">
        <f t="shared" si="21"/>
        <v>12.5</v>
      </c>
      <c r="R50">
        <f t="shared" si="0"/>
        <v>2000000</v>
      </c>
      <c r="S50">
        <f t="shared" si="1"/>
        <v>2679.7993664005971</v>
      </c>
      <c r="U50">
        <f t="shared" si="13"/>
        <v>2.2446000000000001E-2</v>
      </c>
      <c r="V50">
        <f t="shared" si="14"/>
        <v>0.01</v>
      </c>
      <c r="W50">
        <f t="shared" si="15"/>
        <v>0.47098286457143629</v>
      </c>
      <c r="X50">
        <f t="shared" si="16"/>
        <v>1.057168137817046E-2</v>
      </c>
      <c r="Y50">
        <f t="shared" si="17"/>
        <v>4.7098286457143632E-3</v>
      </c>
      <c r="Z50">
        <f t="shared" si="18"/>
        <v>0.45570135454755151</v>
      </c>
      <c r="AB50">
        <f t="shared" si="19"/>
        <v>1300.8300206758854</v>
      </c>
      <c r="AC50">
        <f t="shared" si="2"/>
        <v>1221.1882011844225</v>
      </c>
      <c r="AE50">
        <f t="shared" si="3"/>
        <v>0</v>
      </c>
      <c r="AF50">
        <f t="shared" si="24"/>
        <v>0</v>
      </c>
      <c r="AG50">
        <f t="shared" si="24"/>
        <v>-5.6962669318443941</v>
      </c>
      <c r="AH50">
        <f t="shared" si="5"/>
        <v>-21143.362756340921</v>
      </c>
      <c r="AI50">
        <f t="shared" si="25"/>
        <v>-21149.059023272766</v>
      </c>
      <c r="AJ50">
        <f t="shared" si="7"/>
        <v>79.641819491462911</v>
      </c>
      <c r="AK50">
        <f t="shared" si="22"/>
        <v>91.058101447311984</v>
      </c>
      <c r="AL50">
        <f t="shared" si="26"/>
        <v>-20978.35910233399</v>
      </c>
      <c r="AN50">
        <f t="shared" si="27"/>
        <v>0</v>
      </c>
      <c r="AO50">
        <f t="shared" si="27"/>
        <v>0</v>
      </c>
      <c r="AP50">
        <f t="shared" si="27"/>
        <v>-2.7691295047728853E-2</v>
      </c>
      <c r="AQ50">
        <f t="shared" si="27"/>
        <v>-102.78435041621604</v>
      </c>
      <c r="AR50">
        <f t="shared" si="27"/>
        <v>-102.81204171126377</v>
      </c>
      <c r="AS50">
        <f t="shared" si="27"/>
        <v>0.3871632330548071</v>
      </c>
      <c r="AT50">
        <f t="shared" si="27"/>
        <v>0.44266126988664489</v>
      </c>
      <c r="AU50">
        <f t="shared" si="23"/>
        <v>-101.98221720832233</v>
      </c>
      <c r="AW50">
        <v>47</v>
      </c>
      <c r="AX50">
        <f>IF(Z50&gt;0, (R50*SUMPRODUCT(K50:$K$98, X50:$X$98)-K50*$AZ$3)/Z50, 0)</f>
        <v>2679.7993664005971</v>
      </c>
    </row>
    <row r="51" spans="5:50" x14ac:dyDescent="0.25">
      <c r="E51">
        <v>2051</v>
      </c>
      <c r="F51" s="5">
        <f>EconomicRates!C91</f>
        <v>3.5571999999999999E-2</v>
      </c>
      <c r="G51" s="5">
        <f>EconomicRates!D91</f>
        <v>7.0000000000000007E-2</v>
      </c>
      <c r="H51" s="5">
        <f t="shared" si="10"/>
        <v>0.12000000000000001</v>
      </c>
      <c r="I51" s="5">
        <f t="shared" si="11"/>
        <v>1.1200000000000001</v>
      </c>
      <c r="J51">
        <f t="shared" si="12"/>
        <v>0.89285714285714279</v>
      </c>
      <c r="K51">
        <f t="shared" si="20"/>
        <v>4.3404515403079663E-3</v>
      </c>
      <c r="L51" s="2">
        <v>48</v>
      </c>
      <c r="M51" s="6">
        <v>2.4856E-2</v>
      </c>
      <c r="Q51" s="4">
        <f t="shared" si="21"/>
        <v>12.5</v>
      </c>
      <c r="R51">
        <f t="shared" si="0"/>
        <v>2000000</v>
      </c>
      <c r="S51">
        <f t="shared" si="1"/>
        <v>2599.195748996277</v>
      </c>
      <c r="U51">
        <f t="shared" si="13"/>
        <v>2.4856E-2</v>
      </c>
      <c r="V51">
        <f t="shared" si="14"/>
        <v>0.01</v>
      </c>
      <c r="W51">
        <f t="shared" si="15"/>
        <v>0.45570135454755151</v>
      </c>
      <c r="X51">
        <f t="shared" si="16"/>
        <v>1.1326912868633941E-2</v>
      </c>
      <c r="Y51">
        <f t="shared" si="17"/>
        <v>4.557013545475515E-3</v>
      </c>
      <c r="Z51">
        <f t="shared" si="18"/>
        <v>0.43981742813344205</v>
      </c>
      <c r="AB51">
        <f t="shared" si="19"/>
        <v>1221.1882011844225</v>
      </c>
      <c r="AC51">
        <f t="shared" si="2"/>
        <v>1143.1715895389182</v>
      </c>
      <c r="AE51">
        <f t="shared" si="3"/>
        <v>0</v>
      </c>
      <c r="AF51">
        <f t="shared" si="24"/>
        <v>0</v>
      </c>
      <c r="AG51">
        <f t="shared" si="24"/>
        <v>-5.4977178516680256</v>
      </c>
      <c r="AH51">
        <f t="shared" si="5"/>
        <v>-22653.825737267882</v>
      </c>
      <c r="AI51">
        <f t="shared" si="25"/>
        <v>-22659.323455119549</v>
      </c>
      <c r="AJ51">
        <f t="shared" si="7"/>
        <v>78.016611645504327</v>
      </c>
      <c r="AK51">
        <f t="shared" si="22"/>
        <v>85.483174082909585</v>
      </c>
      <c r="AL51">
        <f t="shared" si="26"/>
        <v>-22495.823669391135</v>
      </c>
      <c r="AN51">
        <f t="shared" si="27"/>
        <v>0</v>
      </c>
      <c r="AO51">
        <f t="shared" si="27"/>
        <v>0</v>
      </c>
      <c r="AP51">
        <f t="shared" si="27"/>
        <v>-2.3862577917451087E-2</v>
      </c>
      <c r="AQ51">
        <f t="shared" si="27"/>
        <v>-98.327832815192622</v>
      </c>
      <c r="AR51">
        <f t="shared" si="27"/>
        <v>-98.351695393110077</v>
      </c>
      <c r="AS51">
        <f t="shared" si="27"/>
        <v>0.33862732218633768</v>
      </c>
      <c r="AT51">
        <f t="shared" si="27"/>
        <v>0.37103557461857894</v>
      </c>
      <c r="AU51">
        <f t="shared" si="23"/>
        <v>-97.642032496305163</v>
      </c>
      <c r="AW51">
        <v>48</v>
      </c>
      <c r="AX51">
        <f>IF(Z51&gt;0, (R51*SUMPRODUCT(K51:$K$98, X51:$X$98)-K51*$AZ$3)/Z51, 0)</f>
        <v>2599.195748996277</v>
      </c>
    </row>
    <row r="52" spans="5:50" x14ac:dyDescent="0.25">
      <c r="E52">
        <v>2052</v>
      </c>
      <c r="F52" s="5">
        <f>EconomicRates!C92</f>
        <v>3.5571999999999999E-2</v>
      </c>
      <c r="G52" s="5">
        <f>EconomicRates!D92</f>
        <v>7.0000000000000007E-2</v>
      </c>
      <c r="H52" s="5">
        <f t="shared" si="10"/>
        <v>0.12000000000000001</v>
      </c>
      <c r="I52" s="5">
        <f t="shared" si="11"/>
        <v>1.1200000000000001</v>
      </c>
      <c r="J52">
        <f t="shared" si="12"/>
        <v>0.89285714285714279</v>
      </c>
      <c r="K52">
        <f t="shared" si="20"/>
        <v>3.8754031609892553E-3</v>
      </c>
      <c r="L52" s="2">
        <v>49</v>
      </c>
      <c r="M52" s="6">
        <v>2.7564999999999999E-2</v>
      </c>
      <c r="Q52" s="4">
        <f t="shared" si="21"/>
        <v>12.5</v>
      </c>
      <c r="R52">
        <f t="shared" si="0"/>
        <v>2000000</v>
      </c>
      <c r="S52">
        <f t="shared" si="1"/>
        <v>2520.5969334503779</v>
      </c>
      <c r="U52">
        <f t="shared" si="13"/>
        <v>2.7564999999999999E-2</v>
      </c>
      <c r="V52">
        <f t="shared" si="14"/>
        <v>0.01</v>
      </c>
      <c r="W52">
        <f t="shared" si="15"/>
        <v>0.43981742813344205</v>
      </c>
      <c r="X52">
        <f t="shared" si="16"/>
        <v>1.212356740649833E-2</v>
      </c>
      <c r="Y52">
        <f t="shared" si="17"/>
        <v>4.3981742813344205E-3</v>
      </c>
      <c r="Z52">
        <f t="shared" si="18"/>
        <v>0.42329568644560928</v>
      </c>
      <c r="AB52">
        <f t="shared" si="19"/>
        <v>1143.1715895389182</v>
      </c>
      <c r="AC52">
        <f t="shared" si="2"/>
        <v>1066.9578091975754</v>
      </c>
      <c r="AE52">
        <f t="shared" si="3"/>
        <v>0</v>
      </c>
      <c r="AF52">
        <f t="shared" si="24"/>
        <v>0</v>
      </c>
      <c r="AG52">
        <f t="shared" si="24"/>
        <v>-5.2911960805701161</v>
      </c>
      <c r="AH52">
        <f t="shared" si="5"/>
        <v>-24247.134812996661</v>
      </c>
      <c r="AI52">
        <f t="shared" si="25"/>
        <v>-24252.42600907723</v>
      </c>
      <c r="AJ52">
        <f t="shared" si="7"/>
        <v>76.213780341342726</v>
      </c>
      <c r="AK52">
        <f t="shared" si="22"/>
        <v>80.022011267724281</v>
      </c>
      <c r="AL52">
        <f t="shared" si="26"/>
        <v>-24096.190217468164</v>
      </c>
      <c r="AN52">
        <f t="shared" si="27"/>
        <v>0</v>
      </c>
      <c r="AO52">
        <f t="shared" si="27"/>
        <v>0</v>
      </c>
      <c r="AP52">
        <f t="shared" si="27"/>
        <v>-2.0505518016055387E-2</v>
      </c>
      <c r="AQ52">
        <f t="shared" si="27"/>
        <v>-93.967422899219869</v>
      </c>
      <c r="AR52">
        <f t="shared" si="27"/>
        <v>-93.987928417235921</v>
      </c>
      <c r="AS52">
        <f t="shared" si="27"/>
        <v>0.29535912524578034</v>
      </c>
      <c r="AT52">
        <f t="shared" si="27"/>
        <v>0.3101175554156565</v>
      </c>
      <c r="AU52">
        <f t="shared" si="23"/>
        <v>-93.382451736574495</v>
      </c>
      <c r="AW52">
        <v>49</v>
      </c>
      <c r="AX52">
        <f>IF(Z52&gt;0, (R52*SUMPRODUCT(K52:$K$98, X52:$X$98)-K52*$AZ$3)/Z52, 0)</f>
        <v>2520.5969334503779</v>
      </c>
    </row>
    <row r="53" spans="5:50" x14ac:dyDescent="0.25">
      <c r="E53">
        <v>2053</v>
      </c>
      <c r="F53" s="5">
        <f>EconomicRates!C93</f>
        <v>3.5571999999999999E-2</v>
      </c>
      <c r="G53" s="5">
        <f>EconomicRates!D93</f>
        <v>7.0000000000000007E-2</v>
      </c>
      <c r="H53" s="5">
        <f t="shared" si="10"/>
        <v>0.12000000000000001</v>
      </c>
      <c r="I53" s="5">
        <f t="shared" si="11"/>
        <v>1.1200000000000001</v>
      </c>
      <c r="J53">
        <f t="shared" si="12"/>
        <v>0.89285714285714279</v>
      </c>
      <c r="K53">
        <f t="shared" si="20"/>
        <v>3.4601813937404063E-3</v>
      </c>
      <c r="L53" s="2">
        <v>50</v>
      </c>
      <c r="M53" s="6">
        <v>3.0620999999999999E-2</v>
      </c>
      <c r="Q53" s="4">
        <f t="shared" si="21"/>
        <v>12.5</v>
      </c>
      <c r="R53">
        <f t="shared" si="0"/>
        <v>2000000</v>
      </c>
      <c r="S53">
        <f t="shared" si="1"/>
        <v>2444.5522041749068</v>
      </c>
      <c r="U53">
        <f t="shared" si="13"/>
        <v>3.0620999999999999E-2</v>
      </c>
      <c r="V53">
        <f t="shared" si="14"/>
        <v>0.01</v>
      </c>
      <c r="W53">
        <f t="shared" si="15"/>
        <v>0.42329568644560928</v>
      </c>
      <c r="X53">
        <f t="shared" si="16"/>
        <v>1.2961737214651001E-2</v>
      </c>
      <c r="Y53">
        <f t="shared" si="17"/>
        <v>4.232956864456093E-3</v>
      </c>
      <c r="Z53">
        <f t="shared" si="18"/>
        <v>0.40610099236650221</v>
      </c>
      <c r="AB53">
        <f t="shared" si="19"/>
        <v>1066.9578091975754</v>
      </c>
      <c r="AC53">
        <f t="shared" si="2"/>
        <v>992.73507600715004</v>
      </c>
      <c r="AE53">
        <f t="shared" si="3"/>
        <v>0</v>
      </c>
      <c r="AF53">
        <f t="shared" si="24"/>
        <v>0</v>
      </c>
      <c r="AG53">
        <f t="shared" si="24"/>
        <v>-5.0762624045812776</v>
      </c>
      <c r="AH53">
        <f t="shared" si="5"/>
        <v>-25923.474429302001</v>
      </c>
      <c r="AI53">
        <f t="shared" si="25"/>
        <v>-25928.550691706583</v>
      </c>
      <c r="AJ53">
        <f t="shared" si="7"/>
        <v>74.222733190425402</v>
      </c>
      <c r="AK53">
        <f t="shared" si="22"/>
        <v>74.687046643830286</v>
      </c>
      <c r="AL53">
        <f t="shared" si="26"/>
        <v>-25779.640911872328</v>
      </c>
      <c r="AN53">
        <f t="shared" si="27"/>
        <v>0</v>
      </c>
      <c r="AO53">
        <f t="shared" si="27"/>
        <v>0</v>
      </c>
      <c r="AP53">
        <f t="shared" si="27"/>
        <v>-1.756478872207607E-2</v>
      </c>
      <c r="AQ53">
        <f t="shared" si="27"/>
        <v>-89.69992388137598</v>
      </c>
      <c r="AR53">
        <f t="shared" si="27"/>
        <v>-89.717488670098064</v>
      </c>
      <c r="AS53">
        <f t="shared" si="27"/>
        <v>0.25682412037806845</v>
      </c>
      <c r="AT53">
        <f t="shared" si="27"/>
        <v>0.25843072915040344</v>
      </c>
      <c r="AU53">
        <f t="shared" si="23"/>
        <v>-89.202233820569589</v>
      </c>
      <c r="AW53">
        <v>50</v>
      </c>
      <c r="AX53">
        <f>IF(Z53&gt;0, (R53*SUMPRODUCT(K53:$K$98, X53:$X$98)-K53*$AZ$3)/Z53, 0)</f>
        <v>2444.5522041749068</v>
      </c>
    </row>
    <row r="54" spans="5:50" x14ac:dyDescent="0.25">
      <c r="E54">
        <v>2054</v>
      </c>
      <c r="F54" s="5">
        <f>EconomicRates!C94</f>
        <v>3.5571999999999999E-2</v>
      </c>
      <c r="G54" s="5">
        <f>EconomicRates!D94</f>
        <v>7.0000000000000007E-2</v>
      </c>
      <c r="H54" s="5">
        <f t="shared" si="10"/>
        <v>0.12000000000000001</v>
      </c>
      <c r="I54" s="5">
        <f t="shared" si="11"/>
        <v>1.1200000000000001</v>
      </c>
      <c r="J54">
        <f t="shared" si="12"/>
        <v>0.89285714285714279</v>
      </c>
      <c r="K54">
        <f t="shared" si="20"/>
        <v>3.0894476729825052E-3</v>
      </c>
      <c r="L54" s="2">
        <v>51</v>
      </c>
      <c r="M54" s="6">
        <v>3.3921E-2</v>
      </c>
      <c r="Q54" s="4">
        <f t="shared" si="21"/>
        <v>12.5</v>
      </c>
      <c r="R54">
        <f t="shared" si="0"/>
        <v>2000000</v>
      </c>
      <c r="S54">
        <f t="shared" si="1"/>
        <v>2371.2289676025875</v>
      </c>
      <c r="U54">
        <f t="shared" si="13"/>
        <v>3.3921E-2</v>
      </c>
      <c r="V54">
        <f t="shared" si="14"/>
        <v>0.01</v>
      </c>
      <c r="W54">
        <f t="shared" si="15"/>
        <v>0.40610099236650221</v>
      </c>
      <c r="X54">
        <f t="shared" si="16"/>
        <v>1.3775351762064122E-2</v>
      </c>
      <c r="Y54">
        <f t="shared" si="17"/>
        <v>4.061009923665022E-3</v>
      </c>
      <c r="Z54">
        <f t="shared" si="18"/>
        <v>0.38826463068077305</v>
      </c>
      <c r="AB54">
        <f t="shared" si="19"/>
        <v>992.73507600715004</v>
      </c>
      <c r="AC54">
        <f t="shared" si="2"/>
        <v>920.66433936576937</v>
      </c>
      <c r="AE54">
        <f t="shared" si="3"/>
        <v>0</v>
      </c>
      <c r="AF54">
        <f t="shared" si="24"/>
        <v>0</v>
      </c>
      <c r="AG54">
        <f t="shared" si="24"/>
        <v>-4.8533078835096628</v>
      </c>
      <c r="AH54">
        <f t="shared" si="5"/>
        <v>-27550.703524128243</v>
      </c>
      <c r="AI54">
        <f t="shared" si="25"/>
        <v>-27555.556832011753</v>
      </c>
      <c r="AJ54">
        <f t="shared" si="7"/>
        <v>72.070736641380677</v>
      </c>
      <c r="AK54">
        <f t="shared" si="22"/>
        <v>69.491455320500506</v>
      </c>
      <c r="AL54">
        <f t="shared" si="26"/>
        <v>-27413.99464004987</v>
      </c>
      <c r="AN54">
        <f t="shared" si="27"/>
        <v>0</v>
      </c>
      <c r="AO54">
        <f t="shared" si="27"/>
        <v>0</v>
      </c>
      <c r="AP54">
        <f t="shared" si="27"/>
        <v>-1.4994040746976574E-2</v>
      </c>
      <c r="AQ54">
        <f t="shared" si="27"/>
        <v>-85.116456891648909</v>
      </c>
      <c r="AR54">
        <f t="shared" si="27"/>
        <v>-85.131450932395879</v>
      </c>
      <c r="AS54">
        <f t="shared" si="27"/>
        <v>0.22265876960684849</v>
      </c>
      <c r="AT54">
        <f t="shared" si="27"/>
        <v>0.21469021493208801</v>
      </c>
      <c r="AU54">
        <f t="shared" si="23"/>
        <v>-84.694101947856936</v>
      </c>
      <c r="AW54">
        <v>51</v>
      </c>
      <c r="AX54">
        <f>IF(Z54&gt;0, (R54*SUMPRODUCT(K54:$K$98, X54:$X$98)-K54*$AZ$3)/Z54, 0)</f>
        <v>2371.2289676025875</v>
      </c>
    </row>
    <row r="55" spans="5:50" x14ac:dyDescent="0.25">
      <c r="E55">
        <v>2055</v>
      </c>
      <c r="F55" s="5">
        <f>EconomicRates!C95</f>
        <v>3.5571999999999999E-2</v>
      </c>
      <c r="G55" s="5">
        <f>EconomicRates!D95</f>
        <v>7.0000000000000007E-2</v>
      </c>
      <c r="H55" s="5">
        <f t="shared" si="10"/>
        <v>0.12000000000000001</v>
      </c>
      <c r="I55" s="5">
        <f t="shared" si="11"/>
        <v>1.1200000000000001</v>
      </c>
      <c r="J55">
        <f t="shared" si="12"/>
        <v>0.89285714285714279</v>
      </c>
      <c r="K55">
        <f t="shared" si="20"/>
        <v>2.758435422305808E-3</v>
      </c>
      <c r="L55" s="2">
        <v>52</v>
      </c>
      <c r="M55" s="6">
        <v>3.7368999999999999E-2</v>
      </c>
      <c r="Q55" s="4">
        <f t="shared" si="21"/>
        <v>12.5</v>
      </c>
      <c r="R55">
        <f t="shared" si="0"/>
        <v>2000000</v>
      </c>
      <c r="S55">
        <f t="shared" si="1"/>
        <v>2301.569469918662</v>
      </c>
      <c r="U55">
        <f t="shared" si="13"/>
        <v>3.7368999999999999E-2</v>
      </c>
      <c r="V55">
        <f t="shared" si="14"/>
        <v>0.01</v>
      </c>
      <c r="W55">
        <f t="shared" si="15"/>
        <v>0.38826463068077305</v>
      </c>
      <c r="X55">
        <f t="shared" si="16"/>
        <v>1.4509060983909809E-2</v>
      </c>
      <c r="Y55">
        <f t="shared" si="17"/>
        <v>3.8826463068077307E-3</v>
      </c>
      <c r="Z55">
        <f t="shared" si="18"/>
        <v>0.36987292339005551</v>
      </c>
      <c r="AB55">
        <f t="shared" si="19"/>
        <v>920.66433936576937</v>
      </c>
      <c r="AC55">
        <f t="shared" si="2"/>
        <v>851.28822822411598</v>
      </c>
      <c r="AE55">
        <f t="shared" si="3"/>
        <v>0</v>
      </c>
      <c r="AF55">
        <f t="shared" si="24"/>
        <v>0</v>
      </c>
      <c r="AG55">
        <f t="shared" si="24"/>
        <v>-4.6234115423756936</v>
      </c>
      <c r="AH55">
        <f t="shared" si="5"/>
        <v>-29018.121967819618</v>
      </c>
      <c r="AI55">
        <f t="shared" si="25"/>
        <v>-29022.745379361993</v>
      </c>
      <c r="AJ55">
        <f t="shared" si="7"/>
        <v>69.376111141653382</v>
      </c>
      <c r="AK55">
        <f t="shared" si="22"/>
        <v>64.446503755603857</v>
      </c>
      <c r="AL55">
        <f t="shared" si="26"/>
        <v>-28888.922764464736</v>
      </c>
      <c r="AN55">
        <f t="shared" si="27"/>
        <v>0</v>
      </c>
      <c r="AO55">
        <f t="shared" si="27"/>
        <v>0</v>
      </c>
      <c r="AP55">
        <f t="shared" si="27"/>
        <v>-1.2753382170386643E-2</v>
      </c>
      <c r="AQ55">
        <f t="shared" si="27"/>
        <v>-80.044615524823953</v>
      </c>
      <c r="AR55">
        <f t="shared" si="27"/>
        <v>-80.057368906994341</v>
      </c>
      <c r="AS55">
        <f t="shared" si="27"/>
        <v>0.19136952243496133</v>
      </c>
      <c r="AT55">
        <f t="shared" si="27"/>
        <v>0.17777151880322198</v>
      </c>
      <c r="AU55">
        <f t="shared" si="23"/>
        <v>-79.688227865756161</v>
      </c>
      <c r="AW55">
        <v>52</v>
      </c>
      <c r="AX55">
        <f>IF(Z55&gt;0, (R55*SUMPRODUCT(K55:$K$98, X55:$X$98)-K55*$AZ$3)/Z55, 0)</f>
        <v>2301.569469918662</v>
      </c>
    </row>
    <row r="56" spans="5:50" x14ac:dyDescent="0.25">
      <c r="E56">
        <v>2056</v>
      </c>
      <c r="F56" s="5">
        <f>EconomicRates!C96</f>
        <v>3.5571999999999999E-2</v>
      </c>
      <c r="G56" s="5">
        <f>EconomicRates!D96</f>
        <v>7.0000000000000007E-2</v>
      </c>
      <c r="H56" s="5">
        <f t="shared" si="10"/>
        <v>0.12000000000000001</v>
      </c>
      <c r="I56" s="5">
        <f t="shared" si="11"/>
        <v>1.1200000000000001</v>
      </c>
      <c r="J56">
        <f t="shared" si="12"/>
        <v>0.89285714285714279</v>
      </c>
      <c r="K56">
        <f t="shared" si="20"/>
        <v>2.4628887699159E-3</v>
      </c>
      <c r="L56" s="2">
        <v>53</v>
      </c>
      <c r="M56" s="6">
        <v>5.0548205999999998E-2</v>
      </c>
      <c r="Q56" s="4">
        <f t="shared" si="21"/>
        <v>12.5</v>
      </c>
      <c r="R56">
        <f t="shared" si="0"/>
        <v>2000000</v>
      </c>
      <c r="S56">
        <f t="shared" si="1"/>
        <v>2259.9934004401375</v>
      </c>
      <c r="U56">
        <f t="shared" si="13"/>
        <v>5.0548205999999998E-2</v>
      </c>
      <c r="V56">
        <f t="shared" si="14"/>
        <v>0.01</v>
      </c>
      <c r="W56">
        <f t="shared" si="15"/>
        <v>0.36987292339005551</v>
      </c>
      <c r="X56">
        <f t="shared" si="16"/>
        <v>1.8696412725342743E-2</v>
      </c>
      <c r="Y56">
        <f t="shared" si="17"/>
        <v>3.6987292339005552E-3</v>
      </c>
      <c r="Z56">
        <f t="shared" si="18"/>
        <v>0.3474777814308122</v>
      </c>
      <c r="AB56">
        <f t="shared" si="19"/>
        <v>851.28822822411598</v>
      </c>
      <c r="AC56">
        <f t="shared" si="2"/>
        <v>785.2974928332161</v>
      </c>
      <c r="AE56">
        <f t="shared" si="3"/>
        <v>0</v>
      </c>
      <c r="AF56">
        <f t="shared" si="24"/>
        <v>0</v>
      </c>
      <c r="AG56">
        <f t="shared" si="24"/>
        <v>-4.3434722678851525</v>
      </c>
      <c r="AH56">
        <f t="shared" si="5"/>
        <v>-37392.825450685486</v>
      </c>
      <c r="AI56">
        <f t="shared" si="25"/>
        <v>-37397.168922953373</v>
      </c>
      <c r="AJ56">
        <f t="shared" si="7"/>
        <v>65.990735390899886</v>
      </c>
      <c r="AK56">
        <f t="shared" si="22"/>
        <v>59.590175975688126</v>
      </c>
      <c r="AL56">
        <f t="shared" si="26"/>
        <v>-37271.588011586784</v>
      </c>
      <c r="AN56">
        <f t="shared" si="27"/>
        <v>0</v>
      </c>
      <c r="AO56">
        <f t="shared" si="27"/>
        <v>0</v>
      </c>
      <c r="AP56">
        <f t="shared" si="27"/>
        <v>-1.0697489071015488E-2</v>
      </c>
      <c r="AQ56">
        <f t="shared" si="27"/>
        <v>-92.094369877918737</v>
      </c>
      <c r="AR56">
        <f t="shared" si="27"/>
        <v>-92.105067366989758</v>
      </c>
      <c r="AS56">
        <f t="shared" si="27"/>
        <v>0.16252784111273907</v>
      </c>
      <c r="AT56">
        <f t="shared" si="27"/>
        <v>0.14676397520783455</v>
      </c>
      <c r="AU56">
        <f t="shared" si="23"/>
        <v>-91.795775550669177</v>
      </c>
      <c r="AW56">
        <v>53</v>
      </c>
      <c r="AX56">
        <f>IF(Z56&gt;0, (R56*SUMPRODUCT(K56:$K$98, X56:$X$98)-K56*$AZ$3)/Z56, 0)</f>
        <v>2259.9934004401375</v>
      </c>
    </row>
    <row r="57" spans="5:50" x14ac:dyDescent="0.25">
      <c r="E57">
        <v>2057</v>
      </c>
      <c r="F57" s="5">
        <f>EconomicRates!C97</f>
        <v>3.5571999999999999E-2</v>
      </c>
      <c r="G57" s="5">
        <f>EconomicRates!D97</f>
        <v>7.0000000000000007E-2</v>
      </c>
      <c r="H57" s="5">
        <f t="shared" si="10"/>
        <v>0.12000000000000001</v>
      </c>
      <c r="I57" s="5">
        <f t="shared" si="11"/>
        <v>1.1200000000000001</v>
      </c>
      <c r="J57">
        <f t="shared" si="12"/>
        <v>0.89285714285714279</v>
      </c>
      <c r="K57">
        <f t="shared" si="20"/>
        <v>2.1990078302820534E-3</v>
      </c>
      <c r="L57" s="2">
        <v>54</v>
      </c>
      <c r="M57" s="6">
        <v>6.4784177999999998E-2</v>
      </c>
      <c r="Q57" s="4">
        <f t="shared" si="21"/>
        <v>12.5</v>
      </c>
      <c r="R57">
        <f t="shared" si="0"/>
        <v>2000000</v>
      </c>
      <c r="S57">
        <f t="shared" si="1"/>
        <v>2195.2377022023566</v>
      </c>
      <c r="U57">
        <f t="shared" si="13"/>
        <v>6.4784177999999998E-2</v>
      </c>
      <c r="V57">
        <f t="shared" si="14"/>
        <v>0.01</v>
      </c>
      <c r="W57">
        <f t="shared" si="15"/>
        <v>0.3474777814308122</v>
      </c>
      <c r="X57">
        <f t="shared" si="16"/>
        <v>2.2511062443258831E-2</v>
      </c>
      <c r="Y57">
        <f t="shared" si="17"/>
        <v>3.4747778143081223E-3</v>
      </c>
      <c r="Z57">
        <f t="shared" si="18"/>
        <v>0.32149194117324525</v>
      </c>
      <c r="AB57">
        <f t="shared" si="19"/>
        <v>785.2974928332161</v>
      </c>
      <c r="AC57">
        <f t="shared" si="2"/>
        <v>705.75123021773015</v>
      </c>
      <c r="AE57">
        <f t="shared" si="3"/>
        <v>0</v>
      </c>
      <c r="AF57">
        <f t="shared" si="24"/>
        <v>0</v>
      </c>
      <c r="AG57">
        <f t="shared" si="24"/>
        <v>-4.0186492646655658</v>
      </c>
      <c r="AH57">
        <f t="shared" si="5"/>
        <v>-45022.12488651766</v>
      </c>
      <c r="AI57">
        <f t="shared" si="25"/>
        <v>-45026.143535782328</v>
      </c>
      <c r="AJ57">
        <f t="shared" si="7"/>
        <v>79.546262615485944</v>
      </c>
      <c r="AK57">
        <f t="shared" si="22"/>
        <v>54.970824498325129</v>
      </c>
      <c r="AL57">
        <f t="shared" si="26"/>
        <v>-44891.626448668518</v>
      </c>
      <c r="AN57">
        <f t="shared" si="27"/>
        <v>0</v>
      </c>
      <c r="AO57">
        <f t="shared" si="27"/>
        <v>0</v>
      </c>
      <c r="AP57">
        <f t="shared" si="27"/>
        <v>-8.837041200156796E-3</v>
      </c>
      <c r="AQ57">
        <f t="shared" si="27"/>
        <v>-99.004005161388847</v>
      </c>
      <c r="AR57">
        <f t="shared" si="27"/>
        <v>-99.012842202588999</v>
      </c>
      <c r="AS57">
        <f t="shared" si="27"/>
        <v>0.17492285436112617</v>
      </c>
      <c r="AT57">
        <f t="shared" si="27"/>
        <v>0.12088127350887749</v>
      </c>
      <c r="AU57">
        <f t="shared" si="23"/>
        <v>-98.717038074718999</v>
      </c>
      <c r="AW57">
        <v>54</v>
      </c>
      <c r="AX57">
        <f>IF(Z57&gt;0, (R57*SUMPRODUCT(K57:$K$98, X57:$X$98)-K57*$AZ$3)/Z57, 0)</f>
        <v>2195.2377022023566</v>
      </c>
    </row>
    <row r="58" spans="5:50" x14ac:dyDescent="0.25">
      <c r="E58">
        <v>2058</v>
      </c>
      <c r="F58" s="5">
        <f>EconomicRates!C98</f>
        <v>3.5571999999999999E-2</v>
      </c>
      <c r="G58" s="5">
        <f>EconomicRates!D98</f>
        <v>7.0000000000000007E-2</v>
      </c>
      <c r="H58" s="5">
        <f t="shared" si="10"/>
        <v>0.12000000000000001</v>
      </c>
      <c r="I58" s="5">
        <f t="shared" si="11"/>
        <v>1.1200000000000001</v>
      </c>
      <c r="J58">
        <f t="shared" si="12"/>
        <v>0.89285714285714279</v>
      </c>
      <c r="K58">
        <f t="shared" si="20"/>
        <v>1.9633998484661188E-3</v>
      </c>
      <c r="L58" s="2">
        <v>55</v>
      </c>
      <c r="M58" s="6">
        <v>8.0470763000000001E-2</v>
      </c>
      <c r="Q58" s="4">
        <f t="shared" si="21"/>
        <v>12.5</v>
      </c>
      <c r="R58">
        <f t="shared" si="0"/>
        <v>2000000</v>
      </c>
      <c r="S58">
        <f t="shared" si="1"/>
        <v>2113.3294668388812</v>
      </c>
      <c r="U58">
        <f t="shared" si="13"/>
        <v>8.0470763000000001E-2</v>
      </c>
      <c r="V58">
        <f t="shared" si="14"/>
        <v>0.01</v>
      </c>
      <c r="W58">
        <f t="shared" si="15"/>
        <v>0.32149194117324525</v>
      </c>
      <c r="X58">
        <f t="shared" si="16"/>
        <v>2.5870701804562159E-2</v>
      </c>
      <c r="Y58">
        <f t="shared" si="17"/>
        <v>3.2149194117324525E-3</v>
      </c>
      <c r="Z58">
        <f t="shared" si="18"/>
        <v>0.29240631995695066</v>
      </c>
      <c r="AB58">
        <f t="shared" si="19"/>
        <v>705.75123021773015</v>
      </c>
      <c r="AC58">
        <f t="shared" si="2"/>
        <v>617.95089225494189</v>
      </c>
      <c r="AE58">
        <f t="shared" si="3"/>
        <v>0</v>
      </c>
      <c r="AF58">
        <f t="shared" si="24"/>
        <v>0</v>
      </c>
      <c r="AG58">
        <f t="shared" si="24"/>
        <v>-3.6550789994618831</v>
      </c>
      <c r="AH58">
        <f t="shared" si="5"/>
        <v>-51741.403609124318</v>
      </c>
      <c r="AI58">
        <f t="shared" si="25"/>
        <v>-51745.058688123783</v>
      </c>
      <c r="AJ58">
        <f t="shared" si="7"/>
        <v>87.800337962788262</v>
      </c>
      <c r="AK58">
        <f t="shared" si="22"/>
        <v>49.402586115241114</v>
      </c>
      <c r="AL58">
        <f t="shared" si="26"/>
        <v>-51607.855764045751</v>
      </c>
      <c r="AN58">
        <f t="shared" si="27"/>
        <v>0</v>
      </c>
      <c r="AO58">
        <f t="shared" si="27"/>
        <v>0</v>
      </c>
      <c r="AP58">
        <f t="shared" si="27"/>
        <v>-7.1763815536751542E-3</v>
      </c>
      <c r="AQ58">
        <f t="shared" si="27"/>
        <v>-101.58906400557898</v>
      </c>
      <c r="AR58">
        <f t="shared" si="27"/>
        <v>-101.59624038713265</v>
      </c>
      <c r="AS58">
        <f t="shared" si="27"/>
        <v>0.17238717025141248</v>
      </c>
      <c r="AT58">
        <f t="shared" si="27"/>
        <v>9.6997030092498784E-2</v>
      </c>
      <c r="AU58">
        <f t="shared" si="23"/>
        <v>-101.32685618678875</v>
      </c>
      <c r="AW58">
        <v>55</v>
      </c>
      <c r="AX58">
        <f>IF(Z58&gt;0, (R58*SUMPRODUCT(K58:$K$98, X58:$X$98)-K58*$AZ$3)/Z58, 0)</f>
        <v>2113.3294668388812</v>
      </c>
    </row>
    <row r="59" spans="5:50" x14ac:dyDescent="0.25">
      <c r="E59">
        <v>2059</v>
      </c>
      <c r="F59" s="5">
        <f>EconomicRates!C99</f>
        <v>3.5571999999999999E-2</v>
      </c>
      <c r="G59" s="5">
        <f>EconomicRates!D99</f>
        <v>7.0000000000000007E-2</v>
      </c>
      <c r="H59" s="5">
        <f t="shared" si="10"/>
        <v>0.12000000000000001</v>
      </c>
      <c r="I59" s="5">
        <f t="shared" si="11"/>
        <v>1.1200000000000001</v>
      </c>
      <c r="J59">
        <f t="shared" si="12"/>
        <v>0.89285714285714279</v>
      </c>
      <c r="K59">
        <f t="shared" si="20"/>
        <v>1.7530355789876059E-3</v>
      </c>
      <c r="L59" s="2">
        <v>56</v>
      </c>
      <c r="M59" s="6">
        <v>9.7818447000000003E-2</v>
      </c>
      <c r="Q59" s="4">
        <f t="shared" si="21"/>
        <v>12.5</v>
      </c>
      <c r="R59">
        <f t="shared" si="0"/>
        <v>2000000</v>
      </c>
      <c r="S59">
        <f t="shared" si="1"/>
        <v>2017.6558633632133</v>
      </c>
      <c r="U59">
        <f t="shared" si="13"/>
        <v>9.7818447000000003E-2</v>
      </c>
      <c r="V59">
        <f t="shared" si="14"/>
        <v>0.01</v>
      </c>
      <c r="W59">
        <f t="shared" si="15"/>
        <v>0.29240631995695066</v>
      </c>
      <c r="X59">
        <f t="shared" si="16"/>
        <v>2.860273211117402E-2</v>
      </c>
      <c r="Y59">
        <f t="shared" si="17"/>
        <v>2.9240631995695065E-3</v>
      </c>
      <c r="Z59">
        <f t="shared" si="18"/>
        <v>0.26087952464620712</v>
      </c>
      <c r="AB59">
        <f t="shared" si="19"/>
        <v>617.95089225494189</v>
      </c>
      <c r="AC59">
        <f t="shared" si="2"/>
        <v>526.36510253382767</v>
      </c>
      <c r="AE59">
        <f t="shared" si="3"/>
        <v>0</v>
      </c>
      <c r="AF59">
        <f t="shared" si="24"/>
        <v>0</v>
      </c>
      <c r="AG59">
        <f t="shared" si="24"/>
        <v>-3.2609940580775891</v>
      </c>
      <c r="AH59">
        <f t="shared" si="5"/>
        <v>-57205.46422234804</v>
      </c>
      <c r="AI59">
        <f t="shared" si="25"/>
        <v>-57208.725216406121</v>
      </c>
      <c r="AJ59">
        <f t="shared" si="7"/>
        <v>91.585789721114224</v>
      </c>
      <c r="AK59">
        <f t="shared" si="22"/>
        <v>43.256562457845938</v>
      </c>
      <c r="AL59">
        <f t="shared" si="26"/>
        <v>-57073.882864227155</v>
      </c>
      <c r="AN59">
        <f t="shared" si="27"/>
        <v>0</v>
      </c>
      <c r="AO59">
        <f t="shared" si="27"/>
        <v>0</v>
      </c>
      <c r="AP59">
        <f t="shared" si="27"/>
        <v>-5.716638606677189E-3</v>
      </c>
      <c r="AQ59">
        <f t="shared" si="27"/>
        <v>-100.28321409427868</v>
      </c>
      <c r="AR59">
        <f t="shared" si="27"/>
        <v>-100.28893073288536</v>
      </c>
      <c r="AS59">
        <f t="shared" si="27"/>
        <v>0.16055314791079059</v>
      </c>
      <c r="AT59">
        <f t="shared" si="27"/>
        <v>7.583029301330349E-2</v>
      </c>
      <c r="AU59">
        <f t="shared" si="23"/>
        <v>-100.05254729196125</v>
      </c>
      <c r="AW59">
        <v>56</v>
      </c>
      <c r="AX59">
        <f>IF(Z59&gt;0, (R59*SUMPRODUCT(K59:$K$98, X59:$X$98)-K59*$AZ$3)/Z59, 0)</f>
        <v>2017.6558633632133</v>
      </c>
    </row>
    <row r="60" spans="5:50" x14ac:dyDescent="0.25">
      <c r="E60">
        <v>2060</v>
      </c>
      <c r="F60" s="5">
        <f>EconomicRates!C100</f>
        <v>3.5571999999999999E-2</v>
      </c>
      <c r="G60" s="5">
        <f>EconomicRates!D100</f>
        <v>7.0000000000000007E-2</v>
      </c>
      <c r="H60" s="5">
        <f t="shared" si="10"/>
        <v>0.12000000000000001</v>
      </c>
      <c r="I60" s="5">
        <f t="shared" si="11"/>
        <v>1.1200000000000001</v>
      </c>
      <c r="J60">
        <f t="shared" si="12"/>
        <v>0.89285714285714279</v>
      </c>
      <c r="K60">
        <f t="shared" si="20"/>
        <v>1.5652103383817909E-3</v>
      </c>
      <c r="L60" s="2">
        <v>57</v>
      </c>
      <c r="M60" s="6">
        <v>0.115047869</v>
      </c>
      <c r="Q60" s="4">
        <f t="shared" si="21"/>
        <v>12.5</v>
      </c>
      <c r="R60">
        <f t="shared" si="0"/>
        <v>2000000</v>
      </c>
      <c r="S60">
        <f t="shared" si="1"/>
        <v>1905.8044236735195</v>
      </c>
      <c r="U60">
        <f t="shared" si="13"/>
        <v>0.115047869</v>
      </c>
      <c r="V60">
        <f t="shared" si="14"/>
        <v>0.01</v>
      </c>
      <c r="W60">
        <f t="shared" si="15"/>
        <v>0.26087952464620712</v>
      </c>
      <c r="X60">
        <f t="shared" si="16"/>
        <v>3.0013633376279106E-2</v>
      </c>
      <c r="Y60">
        <f t="shared" si="17"/>
        <v>2.6087952464620714E-3</v>
      </c>
      <c r="Z60">
        <f t="shared" si="18"/>
        <v>0.22825709602346594</v>
      </c>
      <c r="AB60">
        <f t="shared" si="19"/>
        <v>526.36510253382767</v>
      </c>
      <c r="AC60">
        <f t="shared" si="2"/>
        <v>435.01338333639274</v>
      </c>
      <c r="AE60">
        <f t="shared" si="3"/>
        <v>0</v>
      </c>
      <c r="AF60">
        <f t="shared" si="24"/>
        <v>0</v>
      </c>
      <c r="AG60">
        <f t="shared" si="24"/>
        <v>-2.8532137002933244</v>
      </c>
      <c r="AH60">
        <f t="shared" si="5"/>
        <v>-60027.266752558215</v>
      </c>
      <c r="AI60">
        <f t="shared" si="25"/>
        <v>-60030.119966258506</v>
      </c>
      <c r="AJ60">
        <f t="shared" si="7"/>
        <v>91.351719197434932</v>
      </c>
      <c r="AK60">
        <f t="shared" si="22"/>
        <v>36.845557177367937</v>
      </c>
      <c r="AL60">
        <f t="shared" si="26"/>
        <v>-59901.922689883708</v>
      </c>
      <c r="AN60">
        <f t="shared" si="27"/>
        <v>0</v>
      </c>
      <c r="AO60">
        <f t="shared" si="27"/>
        <v>0</v>
      </c>
      <c r="AP60">
        <f t="shared" si="27"/>
        <v>-4.4658795813116766E-3</v>
      </c>
      <c r="AQ60">
        <f t="shared" si="27"/>
        <v>-93.955298505905674</v>
      </c>
      <c r="AR60">
        <f t="shared" si="27"/>
        <v>-93.959764385486977</v>
      </c>
      <c r="AS60">
        <f t="shared" si="27"/>
        <v>0.14298465531677548</v>
      </c>
      <c r="AT60">
        <f t="shared" si="27"/>
        <v>5.7671047017453694E-2</v>
      </c>
      <c r="AU60">
        <f t="shared" si="23"/>
        <v>-93.75910868315276</v>
      </c>
      <c r="AW60">
        <v>57</v>
      </c>
      <c r="AX60">
        <f>IF(Z60&gt;0, (R60*SUMPRODUCT(K60:$K$98, X60:$X$98)-K60*$AZ$3)/Z60, 0)</f>
        <v>1905.8044236735195</v>
      </c>
    </row>
    <row r="61" spans="5:50" x14ac:dyDescent="0.25">
      <c r="E61">
        <v>2061</v>
      </c>
      <c r="F61" s="5">
        <f>EconomicRates!C101</f>
        <v>3.5571999999999999E-2</v>
      </c>
      <c r="G61" s="5">
        <f>EconomicRates!D101</f>
        <v>7.0000000000000007E-2</v>
      </c>
      <c r="H61" s="5">
        <f t="shared" si="10"/>
        <v>0.12000000000000001</v>
      </c>
      <c r="I61" s="5">
        <f t="shared" si="11"/>
        <v>1.1200000000000001</v>
      </c>
      <c r="J61">
        <f t="shared" si="12"/>
        <v>0.89285714285714279</v>
      </c>
      <c r="K61">
        <f t="shared" si="20"/>
        <v>1.3975092306980274E-3</v>
      </c>
      <c r="L61" s="2">
        <v>58</v>
      </c>
      <c r="M61" s="6">
        <v>0.13365521</v>
      </c>
      <c r="Q61" s="4">
        <f t="shared" si="21"/>
        <v>12.5</v>
      </c>
      <c r="R61">
        <f t="shared" si="0"/>
        <v>2000000</v>
      </c>
      <c r="S61">
        <f t="shared" si="1"/>
        <v>1785.6366327042026</v>
      </c>
      <c r="U61">
        <f t="shared" si="13"/>
        <v>0.13365521</v>
      </c>
      <c r="V61">
        <f t="shared" si="14"/>
        <v>0.01</v>
      </c>
      <c r="W61">
        <f t="shared" si="15"/>
        <v>0.22825709602346594</v>
      </c>
      <c r="X61">
        <f t="shared" si="16"/>
        <v>3.0507750103006506E-2</v>
      </c>
      <c r="Y61">
        <f t="shared" si="17"/>
        <v>2.2825709602346594E-3</v>
      </c>
      <c r="Z61">
        <f t="shared" si="18"/>
        <v>0.1954667749602248</v>
      </c>
      <c r="AB61">
        <f t="shared" si="19"/>
        <v>435.01338333639274</v>
      </c>
      <c r="AC61">
        <f t="shared" si="2"/>
        <v>349.03263384552594</v>
      </c>
      <c r="AE61">
        <f t="shared" si="3"/>
        <v>0</v>
      </c>
      <c r="AF61">
        <f t="shared" si="24"/>
        <v>0</v>
      </c>
      <c r="AG61">
        <f t="shared" si="24"/>
        <v>-2.4433346870028099</v>
      </c>
      <c r="AH61">
        <f t="shared" si="5"/>
        <v>-61015.500206013014</v>
      </c>
      <c r="AI61">
        <f t="shared" si="25"/>
        <v>-61017.94354070002</v>
      </c>
      <c r="AJ61">
        <f t="shared" si="7"/>
        <v>85.980749490866799</v>
      </c>
      <c r="AK61">
        <f t="shared" si="22"/>
        <v>30.450936833547495</v>
      </c>
      <c r="AL61">
        <f t="shared" si="26"/>
        <v>-60901.511854375603</v>
      </c>
      <c r="AN61">
        <f t="shared" si="27"/>
        <v>0</v>
      </c>
      <c r="AO61">
        <f t="shared" si="27"/>
        <v>0</v>
      </c>
      <c r="AP61">
        <f t="shared" si="27"/>
        <v>-3.4145827787711025E-3</v>
      </c>
      <c r="AQ61">
        <f t="shared" si="27"/>
        <v>-85.269724753560581</v>
      </c>
      <c r="AR61">
        <f t="shared" si="27"/>
        <v>-85.273139336339355</v>
      </c>
      <c r="AS61">
        <f t="shared" si="27"/>
        <v>0.12015889107582108</v>
      </c>
      <c r="AT61">
        <f t="shared" si="27"/>
        <v>4.255546530828519E-2</v>
      </c>
      <c r="AU61">
        <f t="shared" si="23"/>
        <v>-85.110424979955241</v>
      </c>
      <c r="AW61">
        <v>58</v>
      </c>
      <c r="AX61">
        <f>IF(Z61&gt;0, (R61*SUMPRODUCT(K61:$K$98, X61:$X$98)-K61*$AZ$3)/Z61, 0)</f>
        <v>1785.6366327042026</v>
      </c>
    </row>
    <row r="62" spans="5:50" x14ac:dyDescent="0.25">
      <c r="E62">
        <v>2062</v>
      </c>
      <c r="F62" s="5">
        <f>EconomicRates!C102</f>
        <v>3.5571999999999999E-2</v>
      </c>
      <c r="G62" s="5">
        <f>EconomicRates!D102</f>
        <v>7.0000000000000007E-2</v>
      </c>
      <c r="H62" s="5">
        <f t="shared" si="10"/>
        <v>0.12000000000000001</v>
      </c>
      <c r="I62" s="5">
        <f t="shared" si="11"/>
        <v>1.1200000000000001</v>
      </c>
      <c r="J62">
        <f t="shared" si="12"/>
        <v>0.89285714285714279</v>
      </c>
      <c r="K62">
        <f t="shared" si="20"/>
        <v>1.2477760988375245E-3</v>
      </c>
      <c r="L62" s="2">
        <v>59</v>
      </c>
      <c r="M62" s="6">
        <v>0.153152232</v>
      </c>
      <c r="Q62" s="4">
        <f t="shared" si="21"/>
        <v>12.5</v>
      </c>
      <c r="R62">
        <f t="shared" si="0"/>
        <v>2000000</v>
      </c>
      <c r="S62">
        <f t="shared" si="1"/>
        <v>1656.0079160059438</v>
      </c>
      <c r="U62">
        <f t="shared" si="13"/>
        <v>0.153152232</v>
      </c>
      <c r="V62">
        <f t="shared" si="14"/>
        <v>0.01</v>
      </c>
      <c r="W62">
        <f t="shared" si="15"/>
        <v>0.1954667749602248</v>
      </c>
      <c r="X62">
        <f t="shared" si="16"/>
        <v>2.9936172867000139E-2</v>
      </c>
      <c r="Y62">
        <f t="shared" si="17"/>
        <v>1.9546677496022481E-3</v>
      </c>
      <c r="Z62">
        <f t="shared" si="18"/>
        <v>0.16357593434362241</v>
      </c>
      <c r="AB62">
        <f t="shared" si="19"/>
        <v>349.03263384552594</v>
      </c>
      <c r="AC62">
        <f t="shared" si="2"/>
        <v>270.88304214110724</v>
      </c>
      <c r="AE62">
        <f t="shared" si="3"/>
        <v>0</v>
      </c>
      <c r="AF62">
        <f t="shared" si="24"/>
        <v>0</v>
      </c>
      <c r="AG62">
        <f t="shared" si="24"/>
        <v>-2.04469917929528</v>
      </c>
      <c r="AH62">
        <f t="shared" si="5"/>
        <v>-59872.345734000279</v>
      </c>
      <c r="AI62">
        <f t="shared" si="25"/>
        <v>-59874.390433179571</v>
      </c>
      <c r="AJ62">
        <f t="shared" si="7"/>
        <v>78.149591704418697</v>
      </c>
      <c r="AK62">
        <f t="shared" si="22"/>
        <v>24.432284369186817</v>
      </c>
      <c r="AL62">
        <f t="shared" si="26"/>
        <v>-59771.808557105971</v>
      </c>
      <c r="AN62">
        <f t="shared" si="27"/>
        <v>0</v>
      </c>
      <c r="AO62">
        <f t="shared" si="27"/>
        <v>0</v>
      </c>
      <c r="AP62">
        <f t="shared" si="27"/>
        <v>-2.5513267652373522E-3</v>
      </c>
      <c r="AQ62">
        <f t="shared" si="27"/>
        <v>-74.707281988222363</v>
      </c>
      <c r="AR62">
        <f t="shared" si="27"/>
        <v>-74.709833314987605</v>
      </c>
      <c r="AS62">
        <f t="shared" si="27"/>
        <v>9.7513192662684919E-2</v>
      </c>
      <c r="AT62">
        <f t="shared" si="27"/>
        <v>3.0486020475872955E-2</v>
      </c>
      <c r="AU62">
        <f t="shared" si="23"/>
        <v>-74.581834101849054</v>
      </c>
      <c r="AW62">
        <v>59</v>
      </c>
      <c r="AX62">
        <f>IF(Z62&gt;0, (R62*SUMPRODUCT(K62:$K$98, X62:$X$98)-K62*$AZ$3)/Z62, 0)</f>
        <v>1656.0079160059438</v>
      </c>
    </row>
    <row r="63" spans="5:50" x14ac:dyDescent="0.25">
      <c r="E63">
        <v>2063</v>
      </c>
      <c r="F63" s="5">
        <f>EconomicRates!C103</f>
        <v>3.5571999999999999E-2</v>
      </c>
      <c r="G63" s="5">
        <f>EconomicRates!D103</f>
        <v>7.0000000000000007E-2</v>
      </c>
      <c r="H63" s="5">
        <f t="shared" si="10"/>
        <v>0.12000000000000001</v>
      </c>
      <c r="I63" s="5">
        <f t="shared" si="11"/>
        <v>1.1200000000000001</v>
      </c>
      <c r="J63">
        <f t="shared" si="12"/>
        <v>0.89285714285714279</v>
      </c>
      <c r="K63">
        <f t="shared" si="20"/>
        <v>1.114085802533504E-3</v>
      </c>
      <c r="L63" s="2">
        <v>60</v>
      </c>
      <c r="M63" s="6">
        <v>0.17329698399999999</v>
      </c>
      <c r="Q63" s="4">
        <f t="shared" si="21"/>
        <v>12.5</v>
      </c>
      <c r="R63">
        <f t="shared" si="0"/>
        <v>2000000</v>
      </c>
      <c r="S63">
        <f t="shared" si="1"/>
        <v>1516.0456317158973</v>
      </c>
      <c r="U63">
        <f t="shared" si="13"/>
        <v>0.17329698399999999</v>
      </c>
      <c r="V63">
        <f t="shared" si="14"/>
        <v>0.01</v>
      </c>
      <c r="W63">
        <f t="shared" si="15"/>
        <v>0.16357593434362241</v>
      </c>
      <c r="X63">
        <f t="shared" si="16"/>
        <v>2.8347216076731782E-2</v>
      </c>
      <c r="Y63">
        <f t="shared" si="17"/>
        <v>1.6357593434362242E-3</v>
      </c>
      <c r="Z63">
        <f t="shared" si="18"/>
        <v>0.13359295892345444</v>
      </c>
      <c r="AB63">
        <f t="shared" si="19"/>
        <v>270.88304214110724</v>
      </c>
      <c r="AC63">
        <f t="shared" si="2"/>
        <v>202.5330218039044</v>
      </c>
      <c r="AE63">
        <f t="shared" si="3"/>
        <v>0</v>
      </c>
      <c r="AF63">
        <f t="shared" si="24"/>
        <v>0</v>
      </c>
      <c r="AG63">
        <f t="shared" si="24"/>
        <v>-1.6699119865431804</v>
      </c>
      <c r="AH63">
        <f t="shared" si="5"/>
        <v>-56694.432153463567</v>
      </c>
      <c r="AI63">
        <f t="shared" si="25"/>
        <v>-56696.102065450112</v>
      </c>
      <c r="AJ63">
        <f t="shared" si="7"/>
        <v>68.350020337202835</v>
      </c>
      <c r="AK63">
        <f t="shared" si="22"/>
        <v>18.961812949877508</v>
      </c>
      <c r="AL63">
        <f t="shared" si="26"/>
        <v>-56608.790232163032</v>
      </c>
      <c r="AN63">
        <f t="shared" si="27"/>
        <v>0</v>
      </c>
      <c r="AO63">
        <f t="shared" si="27"/>
        <v>0</v>
      </c>
      <c r="AP63">
        <f t="shared" si="27"/>
        <v>-1.860425235688277E-3</v>
      </c>
      <c r="AQ63">
        <f t="shared" si="27"/>
        <v>-63.162461944872753</v>
      </c>
      <c r="AR63">
        <f t="shared" si="27"/>
        <v>-63.164322370108437</v>
      </c>
      <c r="AS63">
        <f t="shared" si="27"/>
        <v>7.6147787260553934E-2</v>
      </c>
      <c r="AT63">
        <f t="shared" si="27"/>
        <v>2.1125086597754472E-2</v>
      </c>
      <c r="AU63">
        <f t="shared" si="23"/>
        <v>-63.067049496250128</v>
      </c>
      <c r="AW63">
        <v>60</v>
      </c>
      <c r="AX63">
        <f>IF(Z63&gt;0, (R63*SUMPRODUCT(K63:$K$98, X63:$X$98)-K63*$AZ$3)/Z63, 0)</f>
        <v>1516.0456317158973</v>
      </c>
    </row>
    <row r="64" spans="5:50" x14ac:dyDescent="0.25">
      <c r="E64">
        <v>2064</v>
      </c>
      <c r="F64" s="5">
        <f>EconomicRates!C104</f>
        <v>3.5571999999999999E-2</v>
      </c>
      <c r="G64" s="5">
        <f>EconomicRates!D104</f>
        <v>7.0000000000000007E-2</v>
      </c>
      <c r="H64" s="5">
        <f t="shared" si="10"/>
        <v>0.12000000000000001</v>
      </c>
      <c r="I64" s="5">
        <f t="shared" si="11"/>
        <v>1.1200000000000001</v>
      </c>
      <c r="J64">
        <f t="shared" si="12"/>
        <v>0.89285714285714279</v>
      </c>
      <c r="K64">
        <f t="shared" si="20"/>
        <v>9.9471946654777136E-4</v>
      </c>
      <c r="L64" s="2">
        <v>61</v>
      </c>
      <c r="M64" s="6">
        <v>0.19491187900000001</v>
      </c>
      <c r="Q64" s="4">
        <f t="shared" si="21"/>
        <v>12.5</v>
      </c>
      <c r="R64">
        <f t="shared" si="0"/>
        <v>2000000</v>
      </c>
      <c r="S64">
        <f t="shared" si="1"/>
        <v>1365.554310808503</v>
      </c>
      <c r="U64">
        <f t="shared" si="13"/>
        <v>0.19491187900000001</v>
      </c>
      <c r="V64">
        <f t="shared" si="14"/>
        <v>0.01</v>
      </c>
      <c r="W64">
        <f t="shared" si="15"/>
        <v>0.13359295892345444</v>
      </c>
      <c r="X64">
        <f t="shared" si="16"/>
        <v>2.6038854644940324E-2</v>
      </c>
      <c r="Y64">
        <f t="shared" si="17"/>
        <v>1.3359295892345444E-3</v>
      </c>
      <c r="Z64">
        <f t="shared" si="18"/>
        <v>0.10621817468927956</v>
      </c>
      <c r="AB64">
        <f t="shared" si="19"/>
        <v>202.5330218039044</v>
      </c>
      <c r="AC64">
        <f t="shared" si="2"/>
        <v>145.04668633315634</v>
      </c>
      <c r="AE64">
        <f t="shared" si="3"/>
        <v>0</v>
      </c>
      <c r="AF64">
        <f t="shared" si="24"/>
        <v>0</v>
      </c>
      <c r="AG64">
        <f t="shared" si="24"/>
        <v>-1.3277271836159945</v>
      </c>
      <c r="AH64">
        <f t="shared" si="5"/>
        <v>-52077.709289880644</v>
      </c>
      <c r="AI64">
        <f t="shared" si="25"/>
        <v>-52079.037017064264</v>
      </c>
      <c r="AJ64">
        <f t="shared" si="7"/>
        <v>57.48633547074806</v>
      </c>
      <c r="AK64">
        <f t="shared" si="22"/>
        <v>14.177311526273309</v>
      </c>
      <c r="AL64">
        <f t="shared" si="26"/>
        <v>-52007.373370067238</v>
      </c>
      <c r="AN64">
        <f t="shared" si="27"/>
        <v>0</v>
      </c>
      <c r="AO64">
        <f t="shared" si="27"/>
        <v>0</v>
      </c>
      <c r="AP64">
        <f t="shared" si="27"/>
        <v>-1.320716075807477E-3</v>
      </c>
      <c r="AQ64">
        <f t="shared" si="27"/>
        <v>-51.802711203859992</v>
      </c>
      <c r="AR64">
        <f t="shared" si="27"/>
        <v>-51.804031919935802</v>
      </c>
      <c r="AS64">
        <f t="shared" si="27"/>
        <v>5.7182776953248735E-2</v>
      </c>
      <c r="AT64">
        <f t="shared" si="27"/>
        <v>1.4102447758496155E-2</v>
      </c>
      <c r="AU64">
        <f t="shared" si="23"/>
        <v>-51.732746695224051</v>
      </c>
      <c r="AW64">
        <v>61</v>
      </c>
      <c r="AX64">
        <f>IF(Z64&gt;0, (R64*SUMPRODUCT(K64:$K$98, X64:$X$98)-K64*$AZ$3)/Z64, 0)</f>
        <v>1365.554310808503</v>
      </c>
    </row>
    <row r="65" spans="5:50" x14ac:dyDescent="0.25">
      <c r="E65">
        <v>2065</v>
      </c>
      <c r="F65" s="5">
        <f>EconomicRates!C105</f>
        <v>3.5571999999999999E-2</v>
      </c>
      <c r="G65" s="5">
        <f>EconomicRates!D105</f>
        <v>7.0000000000000007E-2</v>
      </c>
      <c r="H65" s="5">
        <f t="shared" si="10"/>
        <v>0.12000000000000001</v>
      </c>
      <c r="I65" s="5">
        <f t="shared" si="11"/>
        <v>1.1200000000000001</v>
      </c>
      <c r="J65">
        <f t="shared" si="12"/>
        <v>0.89285714285714279</v>
      </c>
      <c r="K65">
        <f t="shared" si="20"/>
        <v>8.8814238084622432E-4</v>
      </c>
      <c r="L65" s="2">
        <v>62</v>
      </c>
      <c r="M65" s="6">
        <v>0.21714087100000001</v>
      </c>
      <c r="Q65" s="4">
        <f t="shared" si="21"/>
        <v>12.5</v>
      </c>
      <c r="R65">
        <f t="shared" si="0"/>
        <v>2000000</v>
      </c>
      <c r="S65">
        <f t="shared" si="1"/>
        <v>1197.5871128560495</v>
      </c>
      <c r="U65">
        <f t="shared" si="13"/>
        <v>0.21714087100000001</v>
      </c>
      <c r="V65">
        <f t="shared" si="14"/>
        <v>0.01</v>
      </c>
      <c r="W65">
        <f t="shared" si="15"/>
        <v>0.10621817468927956</v>
      </c>
      <c r="X65">
        <f t="shared" si="16"/>
        <v>2.3064306968060319E-2</v>
      </c>
      <c r="Y65">
        <f t="shared" si="17"/>
        <v>1.0621817468927956E-3</v>
      </c>
      <c r="Z65">
        <f t="shared" si="18"/>
        <v>8.209168597432645E-2</v>
      </c>
      <c r="AB65">
        <f t="shared" si="19"/>
        <v>145.04668633315634</v>
      </c>
      <c r="AC65">
        <f t="shared" si="2"/>
        <v>98.311945195479069</v>
      </c>
      <c r="AE65">
        <f t="shared" si="3"/>
        <v>0</v>
      </c>
      <c r="AF65">
        <f t="shared" si="24"/>
        <v>0</v>
      </c>
      <c r="AG65">
        <f t="shared" si="24"/>
        <v>-1.0261460746790807</v>
      </c>
      <c r="AH65">
        <f t="shared" si="5"/>
        <v>-46128.613936120637</v>
      </c>
      <c r="AI65">
        <f t="shared" si="25"/>
        <v>-46129.640082195314</v>
      </c>
      <c r="AJ65">
        <f t="shared" si="7"/>
        <v>46.734741137677275</v>
      </c>
      <c r="AK65">
        <f t="shared" si="22"/>
        <v>10.153268043320946</v>
      </c>
      <c r="AL65">
        <f t="shared" si="26"/>
        <v>-46072.752073014315</v>
      </c>
      <c r="AN65">
        <f t="shared" si="27"/>
        <v>0</v>
      </c>
      <c r="AO65">
        <f t="shared" si="27"/>
        <v>0</v>
      </c>
      <c r="AP65">
        <f t="shared" si="27"/>
        <v>-9.1136381786148621E-4</v>
      </c>
      <c r="AQ65">
        <f t="shared" si="27"/>
        <v>-40.968777006362508</v>
      </c>
      <c r="AR65">
        <f t="shared" si="27"/>
        <v>-40.969688370180364</v>
      </c>
      <c r="AS65">
        <f t="shared" si="27"/>
        <v>4.1507104262248677E-2</v>
      </c>
      <c r="AT65">
        <f t="shared" si="27"/>
        <v>9.0175476533649497E-3</v>
      </c>
      <c r="AU65">
        <f t="shared" si="23"/>
        <v>-40.919163718264748</v>
      </c>
      <c r="AW65">
        <v>62</v>
      </c>
      <c r="AX65">
        <f>IF(Z65&gt;0, (R65*SUMPRODUCT(K65:$K$98, X65:$X$98)-K65*$AZ$3)/Z65, 0)</f>
        <v>1197.5871128560495</v>
      </c>
    </row>
    <row r="66" spans="5:50" x14ac:dyDescent="0.25">
      <c r="E66">
        <v>2066</v>
      </c>
      <c r="F66" s="5">
        <f>EconomicRates!C106</f>
        <v>3.5571999999999999E-2</v>
      </c>
      <c r="G66" s="5">
        <f>EconomicRates!D106</f>
        <v>7.0000000000000007E-2</v>
      </c>
      <c r="H66" s="5">
        <f t="shared" si="10"/>
        <v>0.12000000000000001</v>
      </c>
      <c r="I66" s="5">
        <f t="shared" si="11"/>
        <v>1.1200000000000001</v>
      </c>
      <c r="J66">
        <f t="shared" si="12"/>
        <v>0.89285714285714279</v>
      </c>
      <c r="K66">
        <f t="shared" si="20"/>
        <v>7.9298426861270028E-4</v>
      </c>
      <c r="L66" s="2">
        <v>63</v>
      </c>
      <c r="M66" s="6">
        <v>0.240684854</v>
      </c>
      <c r="Q66" s="4">
        <f t="shared" si="21"/>
        <v>12.5</v>
      </c>
      <c r="R66">
        <f t="shared" si="0"/>
        <v>2000000</v>
      </c>
      <c r="S66">
        <f t="shared" si="1"/>
        <v>1005.7808989856392</v>
      </c>
      <c r="U66">
        <f t="shared" si="13"/>
        <v>0.240684854</v>
      </c>
      <c r="V66">
        <f t="shared" si="14"/>
        <v>0.01</v>
      </c>
      <c r="W66">
        <f t="shared" si="15"/>
        <v>8.209168597432645E-2</v>
      </c>
      <c r="X66">
        <f t="shared" si="16"/>
        <v>1.9758225453344609E-2</v>
      </c>
      <c r="Y66">
        <f t="shared" si="17"/>
        <v>8.2091685974326452E-4</v>
      </c>
      <c r="Z66">
        <f t="shared" si="18"/>
        <v>6.1512543661238574E-2</v>
      </c>
      <c r="AB66">
        <f t="shared" si="19"/>
        <v>98.311945195479069</v>
      </c>
      <c r="AC66">
        <f t="shared" si="2"/>
        <v>61.868141462493909</v>
      </c>
      <c r="AE66">
        <f t="shared" si="3"/>
        <v>0</v>
      </c>
      <c r="AF66">
        <f t="shared" si="24"/>
        <v>0</v>
      </c>
      <c r="AG66">
        <f t="shared" si="24"/>
        <v>-0.76890679576548215</v>
      </c>
      <c r="AH66">
        <f t="shared" si="5"/>
        <v>-39516.450906689221</v>
      </c>
      <c r="AI66">
        <f t="shared" si="25"/>
        <v>-39517.21981348499</v>
      </c>
      <c r="AJ66">
        <f t="shared" si="7"/>
        <v>36.44380373298516</v>
      </c>
      <c r="AK66">
        <f t="shared" si="22"/>
        <v>6.8818361636835359</v>
      </c>
      <c r="AL66">
        <f t="shared" si="26"/>
        <v>-39473.894173588327</v>
      </c>
      <c r="AN66">
        <f t="shared" si="27"/>
        <v>0</v>
      </c>
      <c r="AO66">
        <f t="shared" si="27"/>
        <v>0</v>
      </c>
      <c r="AP66">
        <f t="shared" si="27"/>
        <v>-6.0973099307142582E-4</v>
      </c>
      <c r="AQ66">
        <f t="shared" si="27"/>
        <v>-31.335923920410629</v>
      </c>
      <c r="AR66">
        <f t="shared" si="27"/>
        <v>-31.336533651403702</v>
      </c>
      <c r="AS66">
        <f t="shared" si="27"/>
        <v>2.8899363048666034E-2</v>
      </c>
      <c r="AT66">
        <f t="shared" si="27"/>
        <v>5.45718781697102E-3</v>
      </c>
      <c r="AU66">
        <f t="shared" si="23"/>
        <v>-31.302177100538071</v>
      </c>
      <c r="AW66">
        <v>63</v>
      </c>
      <c r="AX66">
        <f>IF(Z66&gt;0, (R66*SUMPRODUCT(K66:$K$98, X66:$X$98)-K66*$AZ$3)/Z66, 0)</f>
        <v>1005.7808989856392</v>
      </c>
    </row>
    <row r="67" spans="5:50" x14ac:dyDescent="0.25">
      <c r="E67">
        <v>2067</v>
      </c>
      <c r="F67" s="5">
        <f>EconomicRates!C107</f>
        <v>3.5571999999999999E-2</v>
      </c>
      <c r="G67" s="5">
        <f>EconomicRates!D107</f>
        <v>7.0000000000000007E-2</v>
      </c>
      <c r="H67" s="5">
        <f t="shared" si="10"/>
        <v>0.12000000000000001</v>
      </c>
      <c r="I67" s="5">
        <f t="shared" si="11"/>
        <v>1.1200000000000001</v>
      </c>
      <c r="J67">
        <f t="shared" si="12"/>
        <v>0.89285714285714279</v>
      </c>
      <c r="K67">
        <f t="shared" si="20"/>
        <v>7.0802166840419666E-4</v>
      </c>
      <c r="L67" s="2">
        <v>64</v>
      </c>
      <c r="M67" s="6">
        <v>0.26560892699999999</v>
      </c>
      <c r="Q67" s="4">
        <f t="shared" si="21"/>
        <v>12.5</v>
      </c>
      <c r="R67">
        <f t="shared" ref="R67:R89" si="28">$C$6</f>
        <v>2000000</v>
      </c>
      <c r="S67">
        <f t="shared" ref="S67:S89" si="29">AX67</f>
        <v>775.87615438056559</v>
      </c>
      <c r="U67">
        <f t="shared" si="13"/>
        <v>0.26560892699999999</v>
      </c>
      <c r="V67">
        <f t="shared" si="14"/>
        <v>0.01</v>
      </c>
      <c r="W67">
        <f t="shared" si="15"/>
        <v>6.1512543661238574E-2</v>
      </c>
      <c r="X67">
        <f t="shared" si="16"/>
        <v>1.633828071890223E-2</v>
      </c>
      <c r="Y67">
        <f t="shared" si="17"/>
        <v>6.1512543661238579E-4</v>
      </c>
      <c r="Z67">
        <f t="shared" si="18"/>
        <v>4.4559137505723954E-2</v>
      </c>
      <c r="AB67">
        <f t="shared" si="19"/>
        <v>61.868141462493909</v>
      </c>
      <c r="AC67">
        <f t="shared" ref="AC67:AC89" si="30">S67*Z67</f>
        <v>34.572372250455928</v>
      </c>
      <c r="AE67">
        <f t="shared" ref="AE67:AE89" si="31">$Z67*O67</f>
        <v>0</v>
      </c>
      <c r="AF67">
        <f t="shared" ref="AF67:AG89" si="32">-$Z67*P67</f>
        <v>0</v>
      </c>
      <c r="AG67">
        <f t="shared" si="32"/>
        <v>-0.55698921882154939</v>
      </c>
      <c r="AH67">
        <f t="shared" ref="AH67:AH89" si="33">-X67*R67</f>
        <v>-32676.561437804459</v>
      </c>
      <c r="AI67">
        <f t="shared" ref="AI67:AI89" si="34">SUM(AE67:AH67)</f>
        <v>-32677.118427023281</v>
      </c>
      <c r="AJ67">
        <f t="shared" ref="AJ67:AJ89" si="35">AB67-AC67</f>
        <v>27.295769212037982</v>
      </c>
      <c r="AK67">
        <f t="shared" si="22"/>
        <v>4.3307699023745743</v>
      </c>
      <c r="AL67">
        <f t="shared" si="26"/>
        <v>-32645.491887908869</v>
      </c>
      <c r="AN67">
        <f t="shared" ref="AN67:AT89" si="36">AE67*$K67</f>
        <v>0</v>
      </c>
      <c r="AO67">
        <f t="shared" si="36"/>
        <v>0</v>
      </c>
      <c r="AP67">
        <f t="shared" si="36"/>
        <v>-3.9436043599318357E-4</v>
      </c>
      <c r="AQ67">
        <f t="shared" si="36"/>
        <v>-23.135713546906548</v>
      </c>
      <c r="AR67">
        <f t="shared" si="36"/>
        <v>-23.136107907342542</v>
      </c>
      <c r="AS67">
        <f t="shared" si="36"/>
        <v>1.9325996057883037E-2</v>
      </c>
      <c r="AT67">
        <f t="shared" si="36"/>
        <v>3.0662789317539262E-3</v>
      </c>
      <c r="AU67">
        <f t="shared" si="23"/>
        <v>-23.113715632352907</v>
      </c>
      <c r="AW67">
        <v>64</v>
      </c>
      <c r="AX67">
        <f>IF(Z67&gt;0, (R67*SUMPRODUCT(K67:$K$98, X67:$X$98)-K67*$AZ$3)/Z67, 0)</f>
        <v>775.87615438056559</v>
      </c>
    </row>
    <row r="68" spans="5:50" x14ac:dyDescent="0.25">
      <c r="E68">
        <v>2068</v>
      </c>
      <c r="F68" s="5">
        <f>EconomicRates!C108</f>
        <v>3.5571999999999999E-2</v>
      </c>
      <c r="G68" s="5">
        <f>EconomicRates!D108</f>
        <v>7.0000000000000007E-2</v>
      </c>
      <c r="H68" s="5">
        <f t="shared" ref="H68:H89" si="37">G68+$C$9</f>
        <v>0.12000000000000001</v>
      </c>
      <c r="I68" s="5">
        <f t="shared" ref="I68:I89" si="38">1+H68</f>
        <v>1.1200000000000001</v>
      </c>
      <c r="J68">
        <f t="shared" ref="J68:J89" si="39">1/I68</f>
        <v>0.89285714285714279</v>
      </c>
      <c r="K68">
        <f t="shared" si="20"/>
        <v>6.3216220393231843E-4</v>
      </c>
      <c r="L68" s="2">
        <v>65</v>
      </c>
      <c r="M68" s="6">
        <v>0.29099302900000001</v>
      </c>
      <c r="Q68" s="4">
        <f t="shared" si="21"/>
        <v>12.5</v>
      </c>
      <c r="R68">
        <f t="shared" si="28"/>
        <v>2000000</v>
      </c>
      <c r="S68">
        <f t="shared" si="29"/>
        <v>482.99574072055219</v>
      </c>
      <c r="U68">
        <f t="shared" ref="U68:U89" si="40">M68</f>
        <v>0.29099302900000001</v>
      </c>
      <c r="V68">
        <f t="shared" ref="V68:V89" si="41">$C$10</f>
        <v>0.01</v>
      </c>
      <c r="W68">
        <f t="shared" ref="W68:W89" si="42">Z67</f>
        <v>4.4559137505723954E-2</v>
      </c>
      <c r="X68">
        <f t="shared" ref="X68:X89" si="43">U68*W68</f>
        <v>1.2966398392418119E-2</v>
      </c>
      <c r="Y68">
        <f t="shared" ref="Y68:Y89" si="44">V68*W68</f>
        <v>4.4559137505723956E-4</v>
      </c>
      <c r="Z68">
        <f t="shared" ref="Z68:Z89" si="45">MAX(0, W68-X68-Y68)</f>
        <v>3.1147147738248591E-2</v>
      </c>
      <c r="AB68">
        <f t="shared" ref="AB68:AB89" si="46">AC67</f>
        <v>34.572372250455928</v>
      </c>
      <c r="AC68">
        <f t="shared" si="30"/>
        <v>15.04393969316785</v>
      </c>
      <c r="AE68">
        <f t="shared" si="31"/>
        <v>0</v>
      </c>
      <c r="AF68">
        <f t="shared" si="32"/>
        <v>0</v>
      </c>
      <c r="AG68">
        <f t="shared" si="32"/>
        <v>-0.38933934672810738</v>
      </c>
      <c r="AH68">
        <f t="shared" si="33"/>
        <v>-25932.796784836239</v>
      </c>
      <c r="AI68">
        <f t="shared" si="34"/>
        <v>-25933.186124182968</v>
      </c>
      <c r="AJ68">
        <f t="shared" si="35"/>
        <v>19.528432557288077</v>
      </c>
      <c r="AK68">
        <f t="shared" si="22"/>
        <v>2.4200660575319151</v>
      </c>
      <c r="AL68">
        <f t="shared" si="26"/>
        <v>-25911.237625568148</v>
      </c>
      <c r="AN68">
        <f t="shared" si="36"/>
        <v>0</v>
      </c>
      <c r="AO68">
        <f t="shared" si="36"/>
        <v>0</v>
      </c>
      <c r="AP68">
        <f t="shared" si="36"/>
        <v>-2.4612561950520948E-4</v>
      </c>
      <c r="AQ68">
        <f t="shared" si="36"/>
        <v>-16.393733969631018</v>
      </c>
      <c r="AR68">
        <f t="shared" si="36"/>
        <v>-16.393980095250523</v>
      </c>
      <c r="AS68">
        <f t="shared" si="36"/>
        <v>1.2345136964758873E-2</v>
      </c>
      <c r="AT68">
        <f t="shared" si="36"/>
        <v>1.5298742925911723E-3</v>
      </c>
      <c r="AU68">
        <f t="shared" si="23"/>
        <v>-16.380105083993175</v>
      </c>
      <c r="AW68">
        <v>65</v>
      </c>
      <c r="AX68">
        <f>IF(Z68&gt;0, (R68*SUMPRODUCT(K68:$K$98, X68:$X$98)-K68*$AZ$3)/Z68, 0)</f>
        <v>482.99574072055219</v>
      </c>
    </row>
    <row r="69" spans="5:50" x14ac:dyDescent="0.25">
      <c r="E69">
        <v>2069</v>
      </c>
      <c r="F69" s="5">
        <f>EconomicRates!C109</f>
        <v>3.5571999999999999E-2</v>
      </c>
      <c r="G69" s="5">
        <f>EconomicRates!D109</f>
        <v>7.0000000000000007E-2</v>
      </c>
      <c r="H69" s="5">
        <f t="shared" si="37"/>
        <v>0.12000000000000001</v>
      </c>
      <c r="I69" s="5">
        <f t="shared" si="38"/>
        <v>1.1200000000000001</v>
      </c>
      <c r="J69">
        <f t="shared" si="39"/>
        <v>0.89285714285714279</v>
      </c>
      <c r="K69">
        <f t="shared" ref="K69:K89" si="47">K68*J69</f>
        <v>5.6443053922528431E-4</v>
      </c>
      <c r="L69" s="2">
        <v>66</v>
      </c>
      <c r="M69" s="6">
        <v>0.31752069599999999</v>
      </c>
      <c r="Q69" s="4">
        <f t="shared" ref="Q69:Q89" si="48">$C$8</f>
        <v>12.5</v>
      </c>
      <c r="R69">
        <f t="shared" si="28"/>
        <v>2000000</v>
      </c>
      <c r="S69">
        <f t="shared" si="29"/>
        <v>89.325364928947252</v>
      </c>
      <c r="U69">
        <f t="shared" si="40"/>
        <v>0.31752069599999999</v>
      </c>
      <c r="V69">
        <f t="shared" si="41"/>
        <v>0.01</v>
      </c>
      <c r="W69">
        <f t="shared" si="42"/>
        <v>3.1147147738248591E-2</v>
      </c>
      <c r="X69">
        <f t="shared" si="43"/>
        <v>9.8898640282635182E-3</v>
      </c>
      <c r="Y69">
        <f t="shared" si="44"/>
        <v>3.1147147738248593E-4</v>
      </c>
      <c r="Z69">
        <f t="shared" si="45"/>
        <v>2.0945812232602588E-2</v>
      </c>
      <c r="AB69">
        <f t="shared" si="46"/>
        <v>15.04393969316785</v>
      </c>
      <c r="AC69">
        <f t="shared" si="30"/>
        <v>1.8709923214104336</v>
      </c>
      <c r="AE69">
        <f t="shared" si="31"/>
        <v>0</v>
      </c>
      <c r="AF69">
        <f t="shared" si="32"/>
        <v>0</v>
      </c>
      <c r="AG69">
        <f t="shared" si="32"/>
        <v>-0.26182265290753237</v>
      </c>
      <c r="AH69">
        <f t="shared" si="33"/>
        <v>-19779.728056527038</v>
      </c>
      <c r="AI69">
        <f t="shared" si="34"/>
        <v>-19779.989879179946</v>
      </c>
      <c r="AJ69">
        <f t="shared" si="35"/>
        <v>13.172947371757417</v>
      </c>
      <c r="AK69">
        <f t="shared" si="22"/>
        <v>1.0530757785217497</v>
      </c>
      <c r="AL69">
        <f t="shared" si="26"/>
        <v>-19765.763856029669</v>
      </c>
      <c r="AN69">
        <f t="shared" si="36"/>
        <v>0</v>
      </c>
      <c r="AO69">
        <f t="shared" si="36"/>
        <v>0</v>
      </c>
      <c r="AP69">
        <f t="shared" si="36"/>
        <v>-1.4778070116199294E-4</v>
      </c>
      <c r="AQ69">
        <f t="shared" si="36"/>
        <v>-11.16428257267504</v>
      </c>
      <c r="AR69">
        <f t="shared" si="36"/>
        <v>-11.164430353376202</v>
      </c>
      <c r="AS69">
        <f t="shared" si="36"/>
        <v>7.4352137882273302E-3</v>
      </c>
      <c r="AT69">
        <f t="shared" si="36"/>
        <v>5.9438812951611729E-4</v>
      </c>
      <c r="AU69">
        <f t="shared" si="23"/>
        <v>-11.156400751458461</v>
      </c>
      <c r="AW69">
        <v>66</v>
      </c>
      <c r="AX69">
        <f>IF(Z69&gt;0, (R69*SUMPRODUCT(K69:$K$98, X69:$X$98)-K69*$AZ$3)/Z69, 0)</f>
        <v>89.325364928947252</v>
      </c>
    </row>
    <row r="70" spans="5:50" x14ac:dyDescent="0.25">
      <c r="E70">
        <v>2070</v>
      </c>
      <c r="F70" s="5">
        <f>EconomicRates!C110</f>
        <v>3.5571999999999999E-2</v>
      </c>
      <c r="G70" s="5">
        <f>EconomicRates!D110</f>
        <v>7.0000000000000007E-2</v>
      </c>
      <c r="H70" s="5">
        <f t="shared" si="37"/>
        <v>0.12000000000000001</v>
      </c>
      <c r="I70" s="5">
        <f t="shared" si="38"/>
        <v>1.1200000000000001</v>
      </c>
      <c r="J70">
        <f t="shared" si="39"/>
        <v>0.89285714285714279</v>
      </c>
      <c r="K70">
        <f t="shared" si="47"/>
        <v>5.0395583859400386E-4</v>
      </c>
      <c r="L70" s="2">
        <v>67</v>
      </c>
      <c r="M70" s="6">
        <v>0.344227385</v>
      </c>
      <c r="Q70" s="4">
        <f t="shared" si="48"/>
        <v>12.5</v>
      </c>
      <c r="R70">
        <f t="shared" si="28"/>
        <v>2000000</v>
      </c>
      <c r="S70">
        <f t="shared" si="29"/>
        <v>-474.45496726630819</v>
      </c>
      <c r="U70">
        <f t="shared" si="40"/>
        <v>0.344227385</v>
      </c>
      <c r="V70">
        <f t="shared" si="41"/>
        <v>0.01</v>
      </c>
      <c r="W70">
        <f t="shared" si="42"/>
        <v>2.0945812232602588E-2</v>
      </c>
      <c r="X70">
        <f t="shared" si="43"/>
        <v>7.2101221715298001E-3</v>
      </c>
      <c r="Y70">
        <f t="shared" si="44"/>
        <v>2.0945812232602587E-4</v>
      </c>
      <c r="Z70">
        <f t="shared" si="45"/>
        <v>1.3526231938746762E-2</v>
      </c>
      <c r="AB70">
        <f t="shared" si="46"/>
        <v>1.8709923214104336</v>
      </c>
      <c r="AC70">
        <f t="shared" si="30"/>
        <v>-6.4175879317345874</v>
      </c>
      <c r="AE70">
        <f t="shared" si="31"/>
        <v>0</v>
      </c>
      <c r="AF70">
        <f t="shared" si="32"/>
        <v>0</v>
      </c>
      <c r="AG70">
        <f t="shared" si="32"/>
        <v>-0.16907789923433453</v>
      </c>
      <c r="AH70">
        <f t="shared" si="33"/>
        <v>-14420.244343059599</v>
      </c>
      <c r="AI70">
        <f t="shared" si="34"/>
        <v>-14420.413420958834</v>
      </c>
      <c r="AJ70">
        <f t="shared" si="35"/>
        <v>8.288580253145021</v>
      </c>
      <c r="AK70">
        <f t="shared" si="22"/>
        <v>0.13096946249873037</v>
      </c>
      <c r="AL70">
        <f t="shared" si="26"/>
        <v>-14411.99387124319</v>
      </c>
      <c r="AN70">
        <f t="shared" si="36"/>
        <v>0</v>
      </c>
      <c r="AO70">
        <f t="shared" si="36"/>
        <v>0</v>
      </c>
      <c r="AP70">
        <f t="shared" si="36"/>
        <v>-8.5207794496351534E-5</v>
      </c>
      <c r="AQ70">
        <f t="shared" si="36"/>
        <v>-7.2671663306370409</v>
      </c>
      <c r="AR70">
        <f t="shared" si="36"/>
        <v>-7.2672515384315366</v>
      </c>
      <c r="AS70">
        <f t="shared" si="36"/>
        <v>4.1770784122273997E-3</v>
      </c>
      <c r="AT70">
        <f t="shared" si="36"/>
        <v>6.600282530375361E-5</v>
      </c>
      <c r="AU70">
        <f t="shared" si="23"/>
        <v>-7.2630084571940063</v>
      </c>
      <c r="AW70">
        <v>67</v>
      </c>
      <c r="AX70">
        <f>IF(Z70&gt;0, (R70*SUMPRODUCT(K70:$K$98, X70:$X$98)-K70*$AZ$3)/Z70, 0)</f>
        <v>-474.45496726630819</v>
      </c>
    </row>
    <row r="71" spans="5:50" x14ac:dyDescent="0.25">
      <c r="E71">
        <v>2071</v>
      </c>
      <c r="F71" s="5">
        <f>EconomicRates!C111</f>
        <v>3.5571999999999999E-2</v>
      </c>
      <c r="G71" s="5">
        <f>EconomicRates!D111</f>
        <v>7.0000000000000007E-2</v>
      </c>
      <c r="H71" s="5">
        <f t="shared" si="37"/>
        <v>0.12000000000000001</v>
      </c>
      <c r="I71" s="5">
        <f t="shared" si="38"/>
        <v>1.1200000000000001</v>
      </c>
      <c r="J71">
        <f t="shared" si="39"/>
        <v>0.89285714285714279</v>
      </c>
      <c r="K71">
        <f t="shared" si="47"/>
        <v>4.4996057017321768E-4</v>
      </c>
      <c r="L71" s="2">
        <v>68</v>
      </c>
      <c r="M71" s="6">
        <v>0.370496828</v>
      </c>
      <c r="Q71" s="4">
        <f t="shared" si="48"/>
        <v>12.5</v>
      </c>
      <c r="R71">
        <f t="shared" si="28"/>
        <v>2000000</v>
      </c>
      <c r="S71">
        <f t="shared" si="29"/>
        <v>-1326.7026759359562</v>
      </c>
      <c r="U71">
        <f t="shared" si="40"/>
        <v>0.370496828</v>
      </c>
      <c r="V71">
        <f t="shared" si="41"/>
        <v>0.01</v>
      </c>
      <c r="W71">
        <f t="shared" si="42"/>
        <v>1.3526231938746762E-2</v>
      </c>
      <c r="X71">
        <f t="shared" si="43"/>
        <v>5.011426028097966E-3</v>
      </c>
      <c r="Y71">
        <f t="shared" si="44"/>
        <v>1.3526231938746763E-4</v>
      </c>
      <c r="Z71">
        <f t="shared" si="45"/>
        <v>8.3795435912613278E-3</v>
      </c>
      <c r="AB71">
        <f t="shared" si="46"/>
        <v>-6.4175879317345874</v>
      </c>
      <c r="AC71">
        <f t="shared" si="30"/>
        <v>-11.117162905648396</v>
      </c>
      <c r="AE71">
        <f t="shared" si="31"/>
        <v>0</v>
      </c>
      <c r="AF71">
        <f t="shared" si="32"/>
        <v>0</v>
      </c>
      <c r="AG71">
        <f t="shared" si="32"/>
        <v>-0.1047442948907666</v>
      </c>
      <c r="AH71">
        <f t="shared" si="33"/>
        <v>-10022.852056195932</v>
      </c>
      <c r="AI71">
        <f t="shared" si="34"/>
        <v>-10022.956800490823</v>
      </c>
      <c r="AJ71">
        <f t="shared" si="35"/>
        <v>4.6995749739138084</v>
      </c>
      <c r="AK71">
        <f t="shared" si="22"/>
        <v>-0.44923115522142115</v>
      </c>
      <c r="AL71">
        <f t="shared" si="26"/>
        <v>-10018.706456672131</v>
      </c>
      <c r="AN71">
        <f t="shared" si="36"/>
        <v>0</v>
      </c>
      <c r="AO71">
        <f t="shared" si="36"/>
        <v>0</v>
      </c>
      <c r="AP71">
        <f t="shared" si="36"/>
        <v>-4.713080265144099E-5</v>
      </c>
      <c r="AQ71">
        <f t="shared" si="36"/>
        <v>-4.5098882259677291</v>
      </c>
      <c r="AR71">
        <f t="shared" si="36"/>
        <v>-4.5099353567703808</v>
      </c>
      <c r="AS71">
        <f t="shared" si="36"/>
        <v>2.114623434834042E-3</v>
      </c>
      <c r="AT71">
        <f t="shared" si="36"/>
        <v>-2.0213630674300391E-4</v>
      </c>
      <c r="AU71">
        <f t="shared" si="23"/>
        <v>-4.5080228696422893</v>
      </c>
      <c r="AW71">
        <v>68</v>
      </c>
      <c r="AX71">
        <f>IF(Z71&gt;0, (R71*SUMPRODUCT(K71:$K$98, X71:$X$98)-K71*$AZ$3)/Z71, 0)</f>
        <v>-1326.7026759359562</v>
      </c>
    </row>
    <row r="72" spans="5:50" x14ac:dyDescent="0.25">
      <c r="E72">
        <v>2072</v>
      </c>
      <c r="F72" s="5">
        <f>EconomicRates!C112</f>
        <v>3.5571999999999999E-2</v>
      </c>
      <c r="G72" s="5">
        <f>EconomicRates!D112</f>
        <v>7.0000000000000007E-2</v>
      </c>
      <c r="H72" s="5">
        <f t="shared" si="37"/>
        <v>0.12000000000000001</v>
      </c>
      <c r="I72" s="5">
        <f t="shared" si="38"/>
        <v>1.1200000000000001</v>
      </c>
      <c r="J72">
        <f t="shared" si="39"/>
        <v>0.89285714285714279</v>
      </c>
      <c r="K72">
        <f t="shared" si="47"/>
        <v>4.0175050908323003E-4</v>
      </c>
      <c r="L72" s="2">
        <v>69</v>
      </c>
      <c r="M72" s="6">
        <v>0.397394472</v>
      </c>
      <c r="Q72" s="4">
        <f t="shared" si="48"/>
        <v>12.5</v>
      </c>
      <c r="R72">
        <f t="shared" si="28"/>
        <v>2000000</v>
      </c>
      <c r="S72">
        <f t="shared" si="29"/>
        <v>-2685.2986247594004</v>
      </c>
      <c r="U72">
        <f t="shared" si="40"/>
        <v>0.397394472</v>
      </c>
      <c r="V72">
        <f t="shared" si="41"/>
        <v>0.01</v>
      </c>
      <c r="W72">
        <f t="shared" si="42"/>
        <v>8.3795435912613278E-3</v>
      </c>
      <c r="X72">
        <f t="shared" si="43"/>
        <v>3.3299843010502791E-3</v>
      </c>
      <c r="Y72">
        <f t="shared" si="44"/>
        <v>8.3795435912613277E-5</v>
      </c>
      <c r="Z72">
        <f t="shared" si="45"/>
        <v>4.9657638542984347E-3</v>
      </c>
      <c r="AB72">
        <f t="shared" si="46"/>
        <v>-11.117162905648396</v>
      </c>
      <c r="AC72">
        <f t="shared" si="30"/>
        <v>-13.334558848827527</v>
      </c>
      <c r="AE72">
        <f t="shared" si="31"/>
        <v>0</v>
      </c>
      <c r="AF72">
        <f t="shared" si="32"/>
        <v>0</v>
      </c>
      <c r="AG72">
        <f t="shared" si="32"/>
        <v>-6.2072048178730431E-2</v>
      </c>
      <c r="AH72">
        <f t="shared" si="33"/>
        <v>-6659.9686021005582</v>
      </c>
      <c r="AI72">
        <f t="shared" si="34"/>
        <v>-6660.0306741487366</v>
      </c>
      <c r="AJ72">
        <f t="shared" si="35"/>
        <v>2.217395943179131</v>
      </c>
      <c r="AK72">
        <f t="shared" ref="AK72:AK89" si="49">G72*SUM(AB72:AB72, AE72:AF72)</f>
        <v>-0.77820140339538779</v>
      </c>
      <c r="AL72">
        <f t="shared" si="26"/>
        <v>-6658.5914796089528</v>
      </c>
      <c r="AN72">
        <f t="shared" si="36"/>
        <v>0</v>
      </c>
      <c r="AO72">
        <f t="shared" si="36"/>
        <v>0</v>
      </c>
      <c r="AP72">
        <f t="shared" si="36"/>
        <v>-2.4937476955643731E-5</v>
      </c>
      <c r="AQ72">
        <f t="shared" si="36"/>
        <v>-2.6756457763722272</v>
      </c>
      <c r="AR72">
        <f t="shared" si="36"/>
        <v>-2.6756707138491826</v>
      </c>
      <c r="AS72">
        <f t="shared" si="36"/>
        <v>8.9083994901130491E-4</v>
      </c>
      <c r="AT72">
        <f t="shared" si="36"/>
        <v>-3.1264280998338111E-4</v>
      </c>
      <c r="AU72">
        <f t="shared" si="23"/>
        <v>-2.6750925167101549</v>
      </c>
      <c r="AW72">
        <v>69</v>
      </c>
      <c r="AX72">
        <f>IF(Z72&gt;0, (R72*SUMPRODUCT(K72:$K$98, X72:$X$98)-K72*$AZ$3)/Z72, 0)</f>
        <v>-2685.2986247594004</v>
      </c>
    </row>
    <row r="73" spans="5:50" x14ac:dyDescent="0.25">
      <c r="E73">
        <v>2073</v>
      </c>
      <c r="F73" s="5">
        <f>EconomicRates!C113</f>
        <v>3.5571999999999999E-2</v>
      </c>
      <c r="G73" s="5">
        <f>EconomicRates!D113</f>
        <v>7.0000000000000007E-2</v>
      </c>
      <c r="H73" s="5">
        <f t="shared" si="37"/>
        <v>0.12000000000000001</v>
      </c>
      <c r="I73" s="5">
        <f t="shared" si="38"/>
        <v>1.1200000000000001</v>
      </c>
      <c r="J73">
        <f t="shared" si="39"/>
        <v>0.89285714285714279</v>
      </c>
      <c r="K73">
        <f t="shared" si="47"/>
        <v>3.5870581168145535E-4</v>
      </c>
      <c r="L73" s="2">
        <v>70</v>
      </c>
      <c r="M73" s="6">
        <v>0.424762996</v>
      </c>
      <c r="Q73" s="4">
        <f t="shared" si="48"/>
        <v>12.5</v>
      </c>
      <c r="R73">
        <f t="shared" si="28"/>
        <v>2000000</v>
      </c>
      <c r="S73">
        <f t="shared" si="29"/>
        <v>-4974.7648363456146</v>
      </c>
      <c r="U73">
        <f t="shared" si="40"/>
        <v>0.424762996</v>
      </c>
      <c r="V73">
        <f t="shared" si="41"/>
        <v>0.01</v>
      </c>
      <c r="W73">
        <f t="shared" si="42"/>
        <v>4.9657638542984347E-3</v>
      </c>
      <c r="X73">
        <f t="shared" si="43"/>
        <v>2.1092727321803104E-3</v>
      </c>
      <c r="Y73">
        <f t="shared" si="44"/>
        <v>4.9657638542984346E-5</v>
      </c>
      <c r="Z73">
        <f t="shared" si="45"/>
        <v>2.8068334835751399E-3</v>
      </c>
      <c r="AB73">
        <f t="shared" si="46"/>
        <v>-13.334558848827527</v>
      </c>
      <c r="AC73">
        <f t="shared" si="30"/>
        <v>-13.963336515567072</v>
      </c>
      <c r="AE73">
        <f t="shared" si="31"/>
        <v>0</v>
      </c>
      <c r="AF73">
        <f t="shared" si="32"/>
        <v>0</v>
      </c>
      <c r="AG73">
        <f t="shared" si="32"/>
        <v>-3.5085418544689245E-2</v>
      </c>
      <c r="AH73">
        <f t="shared" si="33"/>
        <v>-4218.5454643606208</v>
      </c>
      <c r="AI73">
        <f t="shared" si="34"/>
        <v>-4218.5805497791653</v>
      </c>
      <c r="AJ73">
        <f t="shared" si="35"/>
        <v>0.62877766673954483</v>
      </c>
      <c r="AK73">
        <f t="shared" si="49"/>
        <v>-0.93341911941792699</v>
      </c>
      <c r="AL73">
        <f t="shared" si="26"/>
        <v>-4218.8851912318432</v>
      </c>
      <c r="AN73">
        <f t="shared" si="36"/>
        <v>0</v>
      </c>
      <c r="AO73">
        <f t="shared" si="36"/>
        <v>0</v>
      </c>
      <c r="AP73">
        <f t="shared" si="36"/>
        <v>-1.2585343537256341E-5</v>
      </c>
      <c r="AQ73">
        <f t="shared" si="36"/>
        <v>-1.5132167749085985</v>
      </c>
      <c r="AR73">
        <f t="shared" si="36"/>
        <v>-1.5132293602521356</v>
      </c>
      <c r="AS73">
        <f t="shared" si="36"/>
        <v>2.2554620331498006E-4</v>
      </c>
      <c r="AT73">
        <f t="shared" si="36"/>
        <v>-3.348228628697968E-4</v>
      </c>
      <c r="AU73">
        <f t="shared" si="23"/>
        <v>-1.5133386369116903</v>
      </c>
      <c r="AW73">
        <v>70</v>
      </c>
      <c r="AX73">
        <f>IF(Z73&gt;0, (R73*SUMPRODUCT(K73:$K$98, X73:$X$98)-K73*$AZ$3)/Z73, 0)</f>
        <v>-4974.7648363456146</v>
      </c>
    </row>
    <row r="74" spans="5:50" x14ac:dyDescent="0.25">
      <c r="E74">
        <v>2074</v>
      </c>
      <c r="F74" s="5">
        <f>EconomicRates!C114</f>
        <v>3.5571999999999999E-2</v>
      </c>
      <c r="G74" s="5">
        <f>EconomicRates!D114</f>
        <v>7.0000000000000007E-2</v>
      </c>
      <c r="H74" s="5">
        <f t="shared" si="37"/>
        <v>0.12000000000000001</v>
      </c>
      <c r="I74" s="5">
        <f t="shared" si="38"/>
        <v>1.1200000000000001</v>
      </c>
      <c r="J74">
        <f t="shared" si="39"/>
        <v>0.89285714285714279</v>
      </c>
      <c r="K74">
        <f t="shared" si="47"/>
        <v>3.2027304614415652E-4</v>
      </c>
      <c r="L74" s="2">
        <v>71</v>
      </c>
      <c r="M74" s="6">
        <v>0.45242554800000001</v>
      </c>
      <c r="Q74" s="4">
        <f t="shared" si="48"/>
        <v>12.5</v>
      </c>
      <c r="R74">
        <f t="shared" si="28"/>
        <v>2000000</v>
      </c>
      <c r="S74">
        <f t="shared" si="29"/>
        <v>-9045.7654962424876</v>
      </c>
      <c r="U74">
        <f t="shared" si="40"/>
        <v>0.45242554800000001</v>
      </c>
      <c r="V74">
        <f t="shared" si="41"/>
        <v>0.01</v>
      </c>
      <c r="W74">
        <f t="shared" si="42"/>
        <v>2.8068334835751399E-3</v>
      </c>
      <c r="X74">
        <f t="shared" si="43"/>
        <v>1.2698831769512317E-3</v>
      </c>
      <c r="Y74">
        <f t="shared" si="44"/>
        <v>2.80683348357514E-5</v>
      </c>
      <c r="Z74">
        <f t="shared" si="45"/>
        <v>1.5088819717881568E-3</v>
      </c>
      <c r="AB74">
        <f t="shared" si="46"/>
        <v>-13.963336515567072</v>
      </c>
      <c r="AC74">
        <f t="shared" si="30"/>
        <v>-13.64899247830364</v>
      </c>
      <c r="AE74">
        <f t="shared" si="31"/>
        <v>0</v>
      </c>
      <c r="AF74">
        <f t="shared" si="32"/>
        <v>0</v>
      </c>
      <c r="AG74">
        <f t="shared" si="32"/>
        <v>-1.8861024647351961E-2</v>
      </c>
      <c r="AH74">
        <f t="shared" si="33"/>
        <v>-2539.7663539024634</v>
      </c>
      <c r="AI74">
        <f t="shared" si="34"/>
        <v>-2539.7852149271107</v>
      </c>
      <c r="AJ74">
        <f t="shared" si="35"/>
        <v>-0.31434403726343163</v>
      </c>
      <c r="AK74">
        <f t="shared" si="49"/>
        <v>-0.97743355608969507</v>
      </c>
      <c r="AL74">
        <f t="shared" si="26"/>
        <v>-2541.0769925204636</v>
      </c>
      <c r="AN74">
        <f t="shared" si="36"/>
        <v>0</v>
      </c>
      <c r="AO74">
        <f t="shared" si="36"/>
        <v>0</v>
      </c>
      <c r="AP74">
        <f t="shared" si="36"/>
        <v>-6.0406778172074281E-6</v>
      </c>
      <c r="AQ74">
        <f t="shared" si="36"/>
        <v>-0.8134187066587798</v>
      </c>
      <c r="AR74">
        <f t="shared" si="36"/>
        <v>-0.81342474733659698</v>
      </c>
      <c r="AS74">
        <f t="shared" si="36"/>
        <v>-1.0067592235161149E-4</v>
      </c>
      <c r="AT74">
        <f t="shared" si="36"/>
        <v>-3.1304562241236191E-4</v>
      </c>
      <c r="AU74">
        <f t="shared" si="23"/>
        <v>-0.81383846888136091</v>
      </c>
      <c r="AW74">
        <v>71</v>
      </c>
      <c r="AX74">
        <f>IF(Z74&gt;0, (R74*SUMPRODUCT(K74:$K$98, X74:$X$98)-K74*$AZ$3)/Z74, 0)</f>
        <v>-9045.7654962424876</v>
      </c>
    </row>
    <row r="75" spans="5:50" x14ac:dyDescent="0.25">
      <c r="E75">
        <v>2075</v>
      </c>
      <c r="F75" s="5">
        <f>EconomicRates!C115</f>
        <v>3.5571999999999999E-2</v>
      </c>
      <c r="G75" s="5">
        <f>EconomicRates!D115</f>
        <v>7.0000000000000007E-2</v>
      </c>
      <c r="H75" s="5">
        <f t="shared" si="37"/>
        <v>0.12000000000000001</v>
      </c>
      <c r="I75" s="5">
        <f t="shared" si="38"/>
        <v>1.1200000000000001</v>
      </c>
      <c r="J75">
        <f t="shared" si="39"/>
        <v>0.89285714285714279</v>
      </c>
      <c r="K75">
        <f t="shared" si="47"/>
        <v>2.8595807691442546E-4</v>
      </c>
      <c r="L75" s="2">
        <v>72</v>
      </c>
      <c r="M75" s="6">
        <v>0.48020744799999998</v>
      </c>
      <c r="Q75" s="4">
        <f t="shared" si="48"/>
        <v>12.5</v>
      </c>
      <c r="R75">
        <f t="shared" si="28"/>
        <v>2000000</v>
      </c>
      <c r="S75">
        <f t="shared" si="29"/>
        <v>-16680.161703243433</v>
      </c>
      <c r="U75">
        <f t="shared" si="40"/>
        <v>0.48020744799999998</v>
      </c>
      <c r="V75">
        <f t="shared" si="41"/>
        <v>0.01</v>
      </c>
      <c r="W75">
        <f t="shared" si="42"/>
        <v>1.5088819717881568E-3</v>
      </c>
      <c r="X75">
        <f t="shared" si="43"/>
        <v>7.2457636100559878E-4</v>
      </c>
      <c r="Y75">
        <f t="shared" si="44"/>
        <v>1.5088819717881569E-5</v>
      </c>
      <c r="Z75">
        <f t="shared" si="45"/>
        <v>7.6921679106467641E-4</v>
      </c>
      <c r="AB75">
        <f t="shared" si="46"/>
        <v>-13.64899247830364</v>
      </c>
      <c r="AC75">
        <f t="shared" si="30"/>
        <v>-12.83066045980882</v>
      </c>
      <c r="AE75">
        <f t="shared" si="31"/>
        <v>0</v>
      </c>
      <c r="AF75">
        <f t="shared" si="32"/>
        <v>0</v>
      </c>
      <c r="AG75">
        <f t="shared" si="32"/>
        <v>-9.6152098883084559E-3</v>
      </c>
      <c r="AH75">
        <f t="shared" si="33"/>
        <v>-1449.1527220111975</v>
      </c>
      <c r="AI75">
        <f t="shared" si="34"/>
        <v>-1449.1623372210859</v>
      </c>
      <c r="AJ75">
        <f t="shared" si="35"/>
        <v>-0.81833201849481974</v>
      </c>
      <c r="AK75">
        <f t="shared" si="49"/>
        <v>-0.95542947348125484</v>
      </c>
      <c r="AL75">
        <f t="shared" si="26"/>
        <v>-1450.9360987130619</v>
      </c>
      <c r="AN75">
        <f t="shared" si="36"/>
        <v>0</v>
      </c>
      <c r="AO75">
        <f t="shared" si="36"/>
        <v>0</v>
      </c>
      <c r="AP75">
        <f t="shared" si="36"/>
        <v>-2.7495469287892535E-6</v>
      </c>
      <c r="AQ75">
        <f t="shared" si="36"/>
        <v>-0.41439692554162705</v>
      </c>
      <c r="AR75">
        <f t="shared" si="36"/>
        <v>-0.41439967508855585</v>
      </c>
      <c r="AS75">
        <f t="shared" si="36"/>
        <v>-2.340086502862787E-4</v>
      </c>
      <c r="AT75">
        <f t="shared" si="36"/>
        <v>-2.7321277486406169E-4</v>
      </c>
      <c r="AU75">
        <f t="shared" si="23"/>
        <v>-0.41490689651370616</v>
      </c>
      <c r="AW75">
        <v>72</v>
      </c>
      <c r="AX75">
        <f>IF(Z75&gt;0, (R75*SUMPRODUCT(K75:$K$98, X75:$X$98)-K75*$AZ$3)/Z75, 0)</f>
        <v>-16680.161703243433</v>
      </c>
    </row>
    <row r="76" spans="5:50" x14ac:dyDescent="0.25">
      <c r="E76">
        <v>2076</v>
      </c>
      <c r="F76" s="5">
        <f>EconomicRates!C116</f>
        <v>3.5571999999999999E-2</v>
      </c>
      <c r="G76" s="5">
        <f>EconomicRates!D116</f>
        <v>7.0000000000000007E-2</v>
      </c>
      <c r="H76" s="5">
        <f t="shared" si="37"/>
        <v>0.12000000000000001</v>
      </c>
      <c r="I76" s="5">
        <f t="shared" si="38"/>
        <v>1.1200000000000001</v>
      </c>
      <c r="J76">
        <f t="shared" si="39"/>
        <v>0.89285714285714279</v>
      </c>
      <c r="K76">
        <f t="shared" si="47"/>
        <v>2.55319711530737E-4</v>
      </c>
      <c r="L76" s="2">
        <v>73</v>
      </c>
      <c r="M76" s="6">
        <v>0.508136904</v>
      </c>
      <c r="Q76" s="4">
        <f t="shared" si="48"/>
        <v>12.5</v>
      </c>
      <c r="R76">
        <f t="shared" si="28"/>
        <v>2000000</v>
      </c>
      <c r="S76">
        <f t="shared" si="29"/>
        <v>-31803.341712964797</v>
      </c>
      <c r="U76">
        <f t="shared" si="40"/>
        <v>0.508136904</v>
      </c>
      <c r="V76">
        <f t="shared" si="41"/>
        <v>0.01</v>
      </c>
      <c r="W76">
        <f t="shared" si="42"/>
        <v>7.6921679106467641E-4</v>
      </c>
      <c r="X76">
        <f t="shared" si="43"/>
        <v>3.9086743871641951E-4</v>
      </c>
      <c r="Y76">
        <f t="shared" si="44"/>
        <v>7.6921679106467635E-6</v>
      </c>
      <c r="Z76">
        <f t="shared" si="45"/>
        <v>3.7065718443761013E-4</v>
      </c>
      <c r="AB76">
        <f t="shared" si="46"/>
        <v>-12.83066045980882</v>
      </c>
      <c r="AC76">
        <f t="shared" si="30"/>
        <v>-11.788137095034733</v>
      </c>
      <c r="AE76">
        <f t="shared" si="31"/>
        <v>0</v>
      </c>
      <c r="AF76">
        <f t="shared" si="32"/>
        <v>0</v>
      </c>
      <c r="AG76">
        <f t="shared" si="32"/>
        <v>-4.6332148054701264E-3</v>
      </c>
      <c r="AH76">
        <f t="shared" si="33"/>
        <v>-781.73487743283897</v>
      </c>
      <c r="AI76">
        <f t="shared" si="34"/>
        <v>-781.73951064764447</v>
      </c>
      <c r="AJ76">
        <f t="shared" si="35"/>
        <v>-1.0425233647740875</v>
      </c>
      <c r="AK76">
        <f t="shared" si="49"/>
        <v>-0.89814623218661749</v>
      </c>
      <c r="AL76">
        <f t="shared" si="26"/>
        <v>-783.68018024460514</v>
      </c>
      <c r="AN76">
        <f t="shared" si="36"/>
        <v>0</v>
      </c>
      <c r="AO76">
        <f t="shared" si="36"/>
        <v>0</v>
      </c>
      <c r="AP76">
        <f t="shared" si="36"/>
        <v>-1.1829510675925724E-6</v>
      </c>
      <c r="AQ76">
        <f t="shared" si="36"/>
        <v>-0.19959232339966848</v>
      </c>
      <c r="AR76">
        <f t="shared" si="36"/>
        <v>-0.19959350635073608</v>
      </c>
      <c r="AS76">
        <f t="shared" si="36"/>
        <v>-2.6617676475817331E-4</v>
      </c>
      <c r="AT76">
        <f t="shared" si="36"/>
        <v>-2.2931443691430551E-4</v>
      </c>
      <c r="AU76">
        <f t="shared" si="23"/>
        <v>-0.20008899755240855</v>
      </c>
      <c r="AW76">
        <v>73</v>
      </c>
      <c r="AX76">
        <f>IF(Z76&gt;0, (R76*SUMPRODUCT(K76:$K$98, X76:$X$98)-K76*$AZ$3)/Z76, 0)</f>
        <v>-31803.341712964797</v>
      </c>
    </row>
    <row r="77" spans="5:50" x14ac:dyDescent="0.25">
      <c r="E77">
        <v>2077</v>
      </c>
      <c r="F77" s="5">
        <f>EconomicRates!C117</f>
        <v>3.5571999999999999E-2</v>
      </c>
      <c r="G77" s="5">
        <f>EconomicRates!D117</f>
        <v>7.0000000000000007E-2</v>
      </c>
      <c r="H77" s="5">
        <f t="shared" si="37"/>
        <v>0.12000000000000001</v>
      </c>
      <c r="I77" s="5">
        <f t="shared" si="38"/>
        <v>1.1200000000000001</v>
      </c>
      <c r="J77">
        <f t="shared" si="39"/>
        <v>0.89285714285714279</v>
      </c>
      <c r="K77">
        <f t="shared" si="47"/>
        <v>2.2796402815244374E-4</v>
      </c>
      <c r="L77" s="2">
        <v>74</v>
      </c>
      <c r="M77" s="6">
        <v>0.53626491099999996</v>
      </c>
      <c r="Q77" s="4">
        <f t="shared" si="48"/>
        <v>12.5</v>
      </c>
      <c r="R77">
        <f t="shared" si="28"/>
        <v>2000000</v>
      </c>
      <c r="S77">
        <f t="shared" si="29"/>
        <v>-63544.398215779074</v>
      </c>
      <c r="U77">
        <f t="shared" si="40"/>
        <v>0.53626491099999996</v>
      </c>
      <c r="V77">
        <f t="shared" si="41"/>
        <v>0.01</v>
      </c>
      <c r="W77">
        <f t="shared" si="42"/>
        <v>3.7065718443761013E-4</v>
      </c>
      <c r="X77">
        <f t="shared" si="43"/>
        <v>1.9877044202394557E-4</v>
      </c>
      <c r="Y77">
        <f t="shared" si="44"/>
        <v>3.7065718443761014E-6</v>
      </c>
      <c r="Z77">
        <f t="shared" si="45"/>
        <v>1.6818017056928846E-4</v>
      </c>
      <c r="AB77">
        <f t="shared" si="46"/>
        <v>-11.788137095034733</v>
      </c>
      <c r="AC77">
        <f t="shared" si="30"/>
        <v>-10.686907730652514</v>
      </c>
      <c r="AE77">
        <f t="shared" si="31"/>
        <v>0</v>
      </c>
      <c r="AF77">
        <f t="shared" si="32"/>
        <v>0</v>
      </c>
      <c r="AG77">
        <f t="shared" si="32"/>
        <v>-2.1022521321161056E-3</v>
      </c>
      <c r="AH77">
        <f t="shared" si="33"/>
        <v>-397.54088404789115</v>
      </c>
      <c r="AI77">
        <f t="shared" si="34"/>
        <v>-397.54298630002324</v>
      </c>
      <c r="AJ77">
        <f t="shared" si="35"/>
        <v>-1.1012293643822186</v>
      </c>
      <c r="AK77">
        <f t="shared" si="49"/>
        <v>-0.82516959665243139</v>
      </c>
      <c r="AL77">
        <f t="shared" si="26"/>
        <v>-399.46938526105788</v>
      </c>
      <c r="AN77">
        <f t="shared" si="36"/>
        <v>0</v>
      </c>
      <c r="AO77">
        <f t="shared" si="36"/>
        <v>0</v>
      </c>
      <c r="AP77">
        <f t="shared" si="36"/>
        <v>-4.7923786422925077E-7</v>
      </c>
      <c r="AQ77">
        <f t="shared" si="36"/>
        <v>-9.0625021282840834E-2</v>
      </c>
      <c r="AR77">
        <f t="shared" si="36"/>
        <v>-9.062550052070506E-2</v>
      </c>
      <c r="AS77">
        <f t="shared" si="36"/>
        <v>-2.5104068182432579E-4</v>
      </c>
      <c r="AT77">
        <f t="shared" si="36"/>
        <v>-1.8810898516181552E-4</v>
      </c>
      <c r="AU77">
        <f t="shared" si="23"/>
        <v>-9.1064650187691193E-2</v>
      </c>
      <c r="AW77">
        <v>74</v>
      </c>
      <c r="AX77">
        <f>IF(Z77&gt;0, (R77*SUMPRODUCT(K77:$K$98, X77:$X$98)-K77*$AZ$3)/Z77, 0)</f>
        <v>-63544.398215779074</v>
      </c>
    </row>
    <row r="78" spans="5:50" x14ac:dyDescent="0.25">
      <c r="E78">
        <v>2078</v>
      </c>
      <c r="F78" s="5">
        <f>EconomicRates!C118</f>
        <v>3.5571999999999999E-2</v>
      </c>
      <c r="G78" s="5">
        <f>EconomicRates!D118</f>
        <v>7.0000000000000007E-2</v>
      </c>
      <c r="H78" s="5">
        <f t="shared" si="37"/>
        <v>0.12000000000000001</v>
      </c>
      <c r="I78" s="5">
        <f t="shared" si="38"/>
        <v>1.1200000000000001</v>
      </c>
      <c r="J78">
        <f t="shared" si="39"/>
        <v>0.89285714285714279</v>
      </c>
      <c r="K78">
        <f t="shared" si="47"/>
        <v>2.0353931085039618E-4</v>
      </c>
      <c r="L78" s="2">
        <v>75</v>
      </c>
      <c r="M78" s="6">
        <v>0.564431978</v>
      </c>
      <c r="Q78" s="4">
        <f t="shared" si="48"/>
        <v>12.5</v>
      </c>
      <c r="R78">
        <f t="shared" si="28"/>
        <v>2000000</v>
      </c>
      <c r="S78">
        <f t="shared" si="29"/>
        <v>-134355.20931562816</v>
      </c>
      <c r="U78">
        <f t="shared" si="40"/>
        <v>0.564431978</v>
      </c>
      <c r="V78">
        <f t="shared" si="41"/>
        <v>0.01</v>
      </c>
      <c r="W78">
        <f t="shared" si="42"/>
        <v>1.6818017056928846E-4</v>
      </c>
      <c r="X78">
        <f t="shared" si="43"/>
        <v>9.4926266334800872E-5</v>
      </c>
      <c r="Y78">
        <f t="shared" si="44"/>
        <v>1.6818017056928847E-6</v>
      </c>
      <c r="Z78">
        <f t="shared" si="45"/>
        <v>7.1572102528794711E-5</v>
      </c>
      <c r="AB78">
        <f t="shared" si="46"/>
        <v>-10.686907730652514</v>
      </c>
      <c r="AC78">
        <f t="shared" si="30"/>
        <v>-9.6160848164158139</v>
      </c>
      <c r="AE78">
        <f t="shared" si="31"/>
        <v>0</v>
      </c>
      <c r="AF78">
        <f t="shared" si="32"/>
        <v>0</v>
      </c>
      <c r="AG78">
        <f t="shared" si="32"/>
        <v>-8.9465128160993394E-4</v>
      </c>
      <c r="AH78">
        <f t="shared" si="33"/>
        <v>-189.85253266960174</v>
      </c>
      <c r="AI78">
        <f t="shared" si="34"/>
        <v>-189.85342732088336</v>
      </c>
      <c r="AJ78">
        <f t="shared" si="35"/>
        <v>-1.0708229142367003</v>
      </c>
      <c r="AK78">
        <f t="shared" si="49"/>
        <v>-0.7480835411456761</v>
      </c>
      <c r="AL78">
        <f t="shared" si="26"/>
        <v>-191.67233377626573</v>
      </c>
      <c r="AN78">
        <f t="shared" si="36"/>
        <v>0</v>
      </c>
      <c r="AO78">
        <f t="shared" si="36"/>
        <v>0</v>
      </c>
      <c r="AP78">
        <f t="shared" si="36"/>
        <v>-1.8209670531030968E-7</v>
      </c>
      <c r="AQ78">
        <f t="shared" si="36"/>
        <v>-3.8642453662773066E-2</v>
      </c>
      <c r="AR78">
        <f t="shared" si="36"/>
        <v>-3.8642635759478378E-2</v>
      </c>
      <c r="AS78">
        <f t="shared" si="36"/>
        <v>-2.1795455800655087E-4</v>
      </c>
      <c r="AT78">
        <f t="shared" si="36"/>
        <v>-1.5226440842331491E-4</v>
      </c>
      <c r="AU78">
        <f t="shared" si="23"/>
        <v>-3.9012854725908243E-2</v>
      </c>
      <c r="AW78">
        <v>75</v>
      </c>
      <c r="AX78">
        <f>IF(Z78&gt;0, (R78*SUMPRODUCT(K78:$K$98, X78:$X$98)-K78*$AZ$3)/Z78, 0)</f>
        <v>-134355.20931562816</v>
      </c>
    </row>
    <row r="79" spans="5:50" x14ac:dyDescent="0.25">
      <c r="E79">
        <v>2079</v>
      </c>
      <c r="F79" s="5">
        <f>EconomicRates!C119</f>
        <v>3.5571999999999999E-2</v>
      </c>
      <c r="G79" s="5">
        <f>EconomicRates!D119</f>
        <v>7.0000000000000007E-2</v>
      </c>
      <c r="H79" s="5">
        <f t="shared" si="37"/>
        <v>0.12000000000000001</v>
      </c>
      <c r="I79" s="5">
        <f t="shared" si="38"/>
        <v>1.1200000000000001</v>
      </c>
      <c r="J79">
        <f t="shared" si="39"/>
        <v>0.89285714285714279</v>
      </c>
      <c r="K79">
        <f t="shared" si="47"/>
        <v>1.8173152754499659E-4</v>
      </c>
      <c r="L79" s="2">
        <v>76</v>
      </c>
      <c r="M79" s="6">
        <v>0.59247427200000002</v>
      </c>
      <c r="Q79" s="4">
        <f t="shared" si="48"/>
        <v>12.5</v>
      </c>
      <c r="R79">
        <f t="shared" si="28"/>
        <v>2000000</v>
      </c>
      <c r="S79">
        <f t="shared" si="29"/>
        <v>-302888.90946503496</v>
      </c>
      <c r="U79">
        <f t="shared" si="40"/>
        <v>0.59247427200000002</v>
      </c>
      <c r="V79">
        <f t="shared" si="41"/>
        <v>0.01</v>
      </c>
      <c r="W79">
        <f t="shared" si="42"/>
        <v>7.1572102528794711E-5</v>
      </c>
      <c r="X79">
        <f t="shared" si="43"/>
        <v>4.2404629341257008E-5</v>
      </c>
      <c r="Y79">
        <f t="shared" si="44"/>
        <v>7.1572102528794717E-7</v>
      </c>
      <c r="Z79">
        <f t="shared" si="45"/>
        <v>2.8451752162249757E-5</v>
      </c>
      <c r="AB79">
        <f t="shared" si="46"/>
        <v>-9.6160848164158139</v>
      </c>
      <c r="AC79">
        <f t="shared" si="30"/>
        <v>-8.6177201847932796</v>
      </c>
      <c r="AE79">
        <f t="shared" si="31"/>
        <v>0</v>
      </c>
      <c r="AF79">
        <f t="shared" si="32"/>
        <v>0</v>
      </c>
      <c r="AG79">
        <f t="shared" si="32"/>
        <v>-3.5564690202812194E-4</v>
      </c>
      <c r="AH79">
        <f t="shared" si="33"/>
        <v>-84.809258682514013</v>
      </c>
      <c r="AI79">
        <f t="shared" si="34"/>
        <v>-84.809614329416036</v>
      </c>
      <c r="AJ79">
        <f t="shared" si="35"/>
        <v>-0.9983646316225343</v>
      </c>
      <c r="AK79">
        <f t="shared" si="49"/>
        <v>-0.67312593714910707</v>
      </c>
      <c r="AL79">
        <f t="shared" si="26"/>
        <v>-86.481104898187681</v>
      </c>
      <c r="AN79">
        <f t="shared" si="36"/>
        <v>0</v>
      </c>
      <c r="AO79">
        <f t="shared" si="36"/>
        <v>0</v>
      </c>
      <c r="AP79">
        <f t="shared" si="36"/>
        <v>-6.4632254772216341E-8</v>
      </c>
      <c r="AQ79">
        <f t="shared" si="36"/>
        <v>-1.5412516130332036E-2</v>
      </c>
      <c r="AR79">
        <f t="shared" si="36"/>
        <v>-1.5412580762586808E-2</v>
      </c>
      <c r="AS79">
        <f t="shared" si="36"/>
        <v>-1.8143432955166096E-4</v>
      </c>
      <c r="AT79">
        <f t="shared" si="36"/>
        <v>-1.2232820478826461E-4</v>
      </c>
      <c r="AU79">
        <f t="shared" si="23"/>
        <v>-1.5716343296926734E-2</v>
      </c>
      <c r="AW79">
        <v>76</v>
      </c>
      <c r="AX79">
        <f>IF(Z79&gt;0, (R79*SUMPRODUCT(K79:$K$98, X79:$X$98)-K79*$AZ$3)/Z79, 0)</f>
        <v>-302888.90946503496</v>
      </c>
    </row>
    <row r="80" spans="5:50" x14ac:dyDescent="0.25">
      <c r="E80">
        <v>2080</v>
      </c>
      <c r="F80" s="5">
        <f>EconomicRates!C120</f>
        <v>3.5571999999999999E-2</v>
      </c>
      <c r="G80" s="5">
        <f>EconomicRates!D120</f>
        <v>7.0000000000000007E-2</v>
      </c>
      <c r="H80" s="5">
        <f t="shared" si="37"/>
        <v>0.12000000000000001</v>
      </c>
      <c r="I80" s="5">
        <f t="shared" si="38"/>
        <v>1.1200000000000001</v>
      </c>
      <c r="J80">
        <f t="shared" si="39"/>
        <v>0.89285714285714279</v>
      </c>
      <c r="K80">
        <f t="shared" si="47"/>
        <v>1.6226029245088979E-4</v>
      </c>
      <c r="L80" s="2">
        <v>77</v>
      </c>
      <c r="M80" s="6">
        <v>0.62503115200000003</v>
      </c>
      <c r="Q80" s="4">
        <f t="shared" si="48"/>
        <v>12.5</v>
      </c>
      <c r="R80">
        <f t="shared" si="28"/>
        <v>2000000</v>
      </c>
      <c r="S80">
        <f t="shared" si="29"/>
        <v>-742221.79650661524</v>
      </c>
      <c r="U80">
        <f t="shared" si="40"/>
        <v>0.62503115200000003</v>
      </c>
      <c r="V80">
        <f t="shared" si="41"/>
        <v>0.01</v>
      </c>
      <c r="W80">
        <f t="shared" si="42"/>
        <v>2.8451752162249757E-5</v>
      </c>
      <c r="X80">
        <f t="shared" si="43"/>
        <v>1.7783231430389459E-5</v>
      </c>
      <c r="Y80">
        <f t="shared" si="44"/>
        <v>2.8451752162249755E-7</v>
      </c>
      <c r="Z80">
        <f t="shared" si="45"/>
        <v>1.03840032102378E-5</v>
      </c>
      <c r="AB80">
        <f t="shared" si="46"/>
        <v>-8.6177201847932796</v>
      </c>
      <c r="AC80">
        <f t="shared" si="30"/>
        <v>-7.7072335176331599</v>
      </c>
      <c r="AE80">
        <f t="shared" si="31"/>
        <v>0</v>
      </c>
      <c r="AF80">
        <f t="shared" si="32"/>
        <v>0</v>
      </c>
      <c r="AG80">
        <f t="shared" si="32"/>
        <v>-1.2980004012797249E-4</v>
      </c>
      <c r="AH80">
        <f t="shared" si="33"/>
        <v>-35.56646286077892</v>
      </c>
      <c r="AI80">
        <f t="shared" si="34"/>
        <v>-35.566592660819047</v>
      </c>
      <c r="AJ80">
        <f t="shared" si="35"/>
        <v>-0.91048666716011972</v>
      </c>
      <c r="AK80">
        <f t="shared" si="49"/>
        <v>-0.60324041293552966</v>
      </c>
      <c r="AL80">
        <f t="shared" si="26"/>
        <v>-37.080319740914696</v>
      </c>
      <c r="AN80">
        <f t="shared" si="36"/>
        <v>0</v>
      </c>
      <c r="AO80">
        <f t="shared" si="36"/>
        <v>0</v>
      </c>
      <c r="AP80">
        <f t="shared" si="36"/>
        <v>-2.1061392471302047E-8</v>
      </c>
      <c r="AQ80">
        <f t="shared" si="36"/>
        <v>-5.7710246652336976E-3</v>
      </c>
      <c r="AR80">
        <f t="shared" si="36"/>
        <v>-5.7710457266261696E-3</v>
      </c>
      <c r="AS80">
        <f t="shared" si="36"/>
        <v>-1.4773583288603699E-4</v>
      </c>
      <c r="AT80">
        <f t="shared" si="36"/>
        <v>-9.7881965821114566E-5</v>
      </c>
      <c r="AU80">
        <f t="shared" si="23"/>
        <v>-6.0166635253333205E-3</v>
      </c>
      <c r="AW80">
        <v>77</v>
      </c>
      <c r="AX80">
        <f>IF(Z80&gt;0, (R80*SUMPRODUCT(K80:$K$98, X80:$X$98)-K80*$AZ$3)/Z80, 0)</f>
        <v>-742221.79650661524</v>
      </c>
    </row>
    <row r="81" spans="2:50" x14ac:dyDescent="0.25">
      <c r="E81">
        <v>2081</v>
      </c>
      <c r="F81" s="5">
        <f>EconomicRates!C121</f>
        <v>3.5571999999999999E-2</v>
      </c>
      <c r="G81" s="5">
        <f>EconomicRates!D121</f>
        <v>7.0000000000000007E-2</v>
      </c>
      <c r="H81" s="5">
        <f t="shared" si="37"/>
        <v>0.12000000000000001</v>
      </c>
      <c r="I81" s="5">
        <f t="shared" si="38"/>
        <v>1.1200000000000001</v>
      </c>
      <c r="J81">
        <f t="shared" si="39"/>
        <v>0.89285714285714279</v>
      </c>
      <c r="K81">
        <f t="shared" si="47"/>
        <v>1.4487526111686588E-4</v>
      </c>
      <c r="L81" s="2">
        <v>78</v>
      </c>
      <c r="M81" s="6">
        <v>0.65741117999999998</v>
      </c>
      <c r="Q81" s="4">
        <f t="shared" si="48"/>
        <v>12.5</v>
      </c>
      <c r="R81">
        <f t="shared" si="28"/>
        <v>2000000</v>
      </c>
      <c r="S81">
        <f t="shared" si="29"/>
        <v>-1993948.9559338612</v>
      </c>
      <c r="U81">
        <f t="shared" si="40"/>
        <v>0.65741117999999998</v>
      </c>
      <c r="V81">
        <f t="shared" si="41"/>
        <v>0.01</v>
      </c>
      <c r="W81">
        <f t="shared" si="42"/>
        <v>1.03840032102378E-5</v>
      </c>
      <c r="X81">
        <f t="shared" si="43"/>
        <v>6.8265598035662203E-6</v>
      </c>
      <c r="Y81">
        <f t="shared" si="44"/>
        <v>1.0384003210237801E-7</v>
      </c>
      <c r="Z81">
        <f t="shared" si="45"/>
        <v>3.4536033745692015E-6</v>
      </c>
      <c r="AB81">
        <f t="shared" si="46"/>
        <v>-7.7072335176331599</v>
      </c>
      <c r="AC81">
        <f t="shared" si="30"/>
        <v>-6.8863088429319195</v>
      </c>
      <c r="AE81">
        <f t="shared" si="31"/>
        <v>0</v>
      </c>
      <c r="AF81">
        <f t="shared" si="32"/>
        <v>0</v>
      </c>
      <c r="AG81">
        <f t="shared" si="32"/>
        <v>-4.3170042182115021E-5</v>
      </c>
      <c r="AH81">
        <f t="shared" si="33"/>
        <v>-13.653119607132441</v>
      </c>
      <c r="AI81">
        <f t="shared" si="34"/>
        <v>-13.653162777174623</v>
      </c>
      <c r="AJ81">
        <f t="shared" si="35"/>
        <v>-0.82092467470124042</v>
      </c>
      <c r="AK81">
        <f t="shared" si="49"/>
        <v>-0.53950634623432125</v>
      </c>
      <c r="AL81">
        <f t="shared" si="26"/>
        <v>-15.013593798110184</v>
      </c>
      <c r="AN81">
        <f t="shared" si="36"/>
        <v>0</v>
      </c>
      <c r="AO81">
        <f t="shared" si="36"/>
        <v>0</v>
      </c>
      <c r="AP81">
        <f t="shared" si="36"/>
        <v>-6.2542711335600282E-9</v>
      </c>
      <c r="AQ81">
        <f t="shared" si="36"/>
        <v>-1.9779992681431134E-3</v>
      </c>
      <c r="AR81">
        <f t="shared" si="36"/>
        <v>-1.9780055224142474E-3</v>
      </c>
      <c r="AS81">
        <f t="shared" si="36"/>
        <v>-1.1893167660462038E-4</v>
      </c>
      <c r="AT81">
        <f t="shared" si="36"/>
        <v>-7.8161122784903541E-5</v>
      </c>
      <c r="AU81">
        <f t="shared" si="23"/>
        <v>-2.175098321803771E-3</v>
      </c>
      <c r="AW81">
        <v>78</v>
      </c>
      <c r="AX81">
        <f>IF(Z81&gt;0, (R81*SUMPRODUCT(K81:$K$98, X81:$X$98)-K81*$AZ$3)/Z81, 0)</f>
        <v>-1993948.9559338612</v>
      </c>
    </row>
    <row r="82" spans="2:50" x14ac:dyDescent="0.25">
      <c r="E82">
        <v>2082</v>
      </c>
      <c r="F82" s="5">
        <f>EconomicRates!C122</f>
        <v>3.5571999999999999E-2</v>
      </c>
      <c r="G82" s="5">
        <f>EconomicRates!D122</f>
        <v>7.0000000000000007E-2</v>
      </c>
      <c r="H82" s="5">
        <f t="shared" si="37"/>
        <v>0.12000000000000001</v>
      </c>
      <c r="I82" s="5">
        <f t="shared" si="38"/>
        <v>1.1200000000000001</v>
      </c>
      <c r="J82">
        <f t="shared" si="39"/>
        <v>0.89285714285714279</v>
      </c>
      <c r="K82">
        <f t="shared" si="47"/>
        <v>1.2935291171148737E-4</v>
      </c>
      <c r="L82" s="2">
        <v>79</v>
      </c>
      <c r="M82" s="6">
        <v>0.68957421399999996</v>
      </c>
      <c r="Q82" s="4">
        <f t="shared" si="48"/>
        <v>12.5</v>
      </c>
      <c r="R82">
        <f t="shared" si="28"/>
        <v>2000000</v>
      </c>
      <c r="S82">
        <f t="shared" si="29"/>
        <v>-5927576.252968654</v>
      </c>
      <c r="U82">
        <f t="shared" si="40"/>
        <v>0.68957421399999996</v>
      </c>
      <c r="V82">
        <f t="shared" si="41"/>
        <v>0.01</v>
      </c>
      <c r="W82">
        <f t="shared" si="42"/>
        <v>3.4536033745692015E-6</v>
      </c>
      <c r="X82">
        <f t="shared" si="43"/>
        <v>2.3815158324863047E-6</v>
      </c>
      <c r="Y82">
        <f t="shared" si="44"/>
        <v>3.4536033745692013E-8</v>
      </c>
      <c r="Z82">
        <f t="shared" si="45"/>
        <v>1.0375515083372048E-6</v>
      </c>
      <c r="AB82">
        <f t="shared" si="46"/>
        <v>-6.8863088429319195</v>
      </c>
      <c r="AC82">
        <f t="shared" si="30"/>
        <v>-6.1501656820514237</v>
      </c>
      <c r="AE82">
        <f t="shared" si="31"/>
        <v>0</v>
      </c>
      <c r="AF82">
        <f t="shared" si="32"/>
        <v>0</v>
      </c>
      <c r="AG82">
        <f t="shared" si="32"/>
        <v>-1.2969393854215059E-5</v>
      </c>
      <c r="AH82">
        <f t="shared" si="33"/>
        <v>-4.7630316649726092</v>
      </c>
      <c r="AI82">
        <f t="shared" si="34"/>
        <v>-4.7630446343664632</v>
      </c>
      <c r="AJ82">
        <f t="shared" si="35"/>
        <v>-0.73614316088049581</v>
      </c>
      <c r="AK82">
        <f t="shared" si="49"/>
        <v>-0.4820416190052344</v>
      </c>
      <c r="AL82">
        <f t="shared" si="26"/>
        <v>-5.9812294142521933</v>
      </c>
      <c r="AN82">
        <f t="shared" si="36"/>
        <v>0</v>
      </c>
      <c r="AO82">
        <f t="shared" si="36"/>
        <v>0</v>
      </c>
      <c r="AP82">
        <f t="shared" si="36"/>
        <v>-1.6776288581757874E-9</v>
      </c>
      <c r="AQ82">
        <f t="shared" si="36"/>
        <v>-6.1611201443822062E-4</v>
      </c>
      <c r="AR82">
        <f t="shared" si="36"/>
        <v>-6.1611369206707872E-4</v>
      </c>
      <c r="AS82">
        <f t="shared" si="36"/>
        <v>-9.522226129639002E-5</v>
      </c>
      <c r="AT82">
        <f t="shared" si="36"/>
        <v>-6.235348698444652E-5</v>
      </c>
      <c r="AU82">
        <f t="shared" si="23"/>
        <v>-7.7368944034791529E-4</v>
      </c>
      <c r="AW82">
        <v>79</v>
      </c>
      <c r="AX82">
        <f>IF(Z82&gt;0, (R82*SUMPRODUCT(K82:$K$98, X82:$X$98)-K82*$AZ$3)/Z82, 0)</f>
        <v>-5927576.252968654</v>
      </c>
    </row>
    <row r="83" spans="2:50" x14ac:dyDescent="0.25">
      <c r="E83">
        <v>2083</v>
      </c>
      <c r="F83" s="5">
        <f>EconomicRates!C123</f>
        <v>3.5571999999999999E-2</v>
      </c>
      <c r="G83" s="5">
        <f>EconomicRates!D123</f>
        <v>7.0000000000000007E-2</v>
      </c>
      <c r="H83" s="5">
        <f t="shared" si="37"/>
        <v>0.12000000000000001</v>
      </c>
      <c r="I83" s="5">
        <f t="shared" si="38"/>
        <v>1.1200000000000001</v>
      </c>
      <c r="J83">
        <f t="shared" si="39"/>
        <v>0.89285714285714279</v>
      </c>
      <c r="K83">
        <f t="shared" si="47"/>
        <v>1.1549367117097085E-4</v>
      </c>
      <c r="L83" s="2">
        <v>80</v>
      </c>
      <c r="M83" s="6">
        <v>0.72148010799999995</v>
      </c>
      <c r="Q83" s="4">
        <f t="shared" si="48"/>
        <v>12.5</v>
      </c>
      <c r="R83">
        <f t="shared" si="28"/>
        <v>2000000</v>
      </c>
      <c r="S83">
        <f t="shared" si="29"/>
        <v>-19711707.080669649</v>
      </c>
      <c r="U83">
        <f t="shared" si="40"/>
        <v>0.72148010799999995</v>
      </c>
      <c r="V83">
        <f t="shared" si="41"/>
        <v>0.01</v>
      </c>
      <c r="W83">
        <f t="shared" si="42"/>
        <v>1.0375515083372048E-6</v>
      </c>
      <c r="X83">
        <f t="shared" si="43"/>
        <v>7.4857277429068936E-7</v>
      </c>
      <c r="Y83">
        <f t="shared" si="44"/>
        <v>1.0375515083372047E-8</v>
      </c>
      <c r="Z83">
        <f t="shared" si="45"/>
        <v>2.7860321896314337E-7</v>
      </c>
      <c r="AB83">
        <f t="shared" si="46"/>
        <v>-6.1501656820514237</v>
      </c>
      <c r="AC83">
        <f t="shared" si="30"/>
        <v>-5.4917450439331494</v>
      </c>
      <c r="AE83">
        <f t="shared" si="31"/>
        <v>0</v>
      </c>
      <c r="AF83">
        <f t="shared" si="32"/>
        <v>0</v>
      </c>
      <c r="AG83">
        <f t="shared" si="32"/>
        <v>-3.482540237039292E-6</v>
      </c>
      <c r="AH83">
        <f t="shared" si="33"/>
        <v>-1.4971455485813787</v>
      </c>
      <c r="AI83">
        <f t="shared" si="34"/>
        <v>-1.4971490311216158</v>
      </c>
      <c r="AJ83">
        <f t="shared" si="35"/>
        <v>-0.65842063811827423</v>
      </c>
      <c r="AK83">
        <f t="shared" si="49"/>
        <v>-0.43051159774359971</v>
      </c>
      <c r="AL83">
        <f t="shared" si="26"/>
        <v>-2.5860812669834896</v>
      </c>
      <c r="AN83">
        <f t="shared" si="36"/>
        <v>0</v>
      </c>
      <c r="AO83">
        <f t="shared" si="36"/>
        <v>0</v>
      </c>
      <c r="AP83">
        <f t="shared" si="36"/>
        <v>-4.0221135697629086E-10</v>
      </c>
      <c r="AQ83">
        <f t="shared" si="36"/>
        <v>-1.7291083568294051E-4</v>
      </c>
      <c r="AR83">
        <f t="shared" si="36"/>
        <v>-1.7291123789429751E-4</v>
      </c>
      <c r="AS83">
        <f t="shared" si="36"/>
        <v>-7.604341667101276E-5</v>
      </c>
      <c r="AT83">
        <f t="shared" si="36"/>
        <v>-4.9721364905088582E-5</v>
      </c>
      <c r="AU83">
        <f t="shared" si="23"/>
        <v>-2.9867601947039882E-4</v>
      </c>
      <c r="AW83">
        <v>80</v>
      </c>
      <c r="AX83">
        <f>IF(Z83&gt;0, (R83*SUMPRODUCT(K83:$K$98, X83:$X$98)-K83*$AZ$3)/Z83, 0)</f>
        <v>-19711707.080669649</v>
      </c>
    </row>
    <row r="84" spans="2:50" x14ac:dyDescent="0.25">
      <c r="E84">
        <v>2084</v>
      </c>
      <c r="F84" s="5">
        <f>EconomicRates!C124</f>
        <v>3.5571999999999999E-2</v>
      </c>
      <c r="G84" s="5">
        <f>EconomicRates!D124</f>
        <v>7.0000000000000007E-2</v>
      </c>
      <c r="H84" s="5">
        <f t="shared" si="37"/>
        <v>0.12000000000000001</v>
      </c>
      <c r="I84" s="5">
        <f t="shared" si="38"/>
        <v>1.1200000000000001</v>
      </c>
      <c r="J84">
        <f t="shared" si="39"/>
        <v>0.89285714285714279</v>
      </c>
      <c r="K84">
        <f t="shared" si="47"/>
        <v>1.031193492597954E-4</v>
      </c>
      <c r="L84" s="2">
        <v>81</v>
      </c>
      <c r="M84" s="6">
        <v>0.75308980400000003</v>
      </c>
      <c r="Q84" s="4">
        <f t="shared" si="48"/>
        <v>12.5</v>
      </c>
      <c r="R84">
        <f t="shared" si="28"/>
        <v>2000000</v>
      </c>
      <c r="S84">
        <f t="shared" si="29"/>
        <v>-74290899.095948905</v>
      </c>
      <c r="U84">
        <f t="shared" si="40"/>
        <v>0.75308980400000003</v>
      </c>
      <c r="V84">
        <f t="shared" si="41"/>
        <v>0.01</v>
      </c>
      <c r="W84">
        <f t="shared" si="42"/>
        <v>2.7860321896314337E-7</v>
      </c>
      <c r="X84">
        <f t="shared" si="43"/>
        <v>2.0981324356272272E-7</v>
      </c>
      <c r="Y84">
        <f t="shared" si="44"/>
        <v>2.7860321896314337E-9</v>
      </c>
      <c r="Z84">
        <f t="shared" si="45"/>
        <v>6.600394321078921E-8</v>
      </c>
      <c r="AB84">
        <f t="shared" si="46"/>
        <v>-5.4917450439331494</v>
      </c>
      <c r="AC84">
        <f t="shared" si="30"/>
        <v>-4.9034922850074834</v>
      </c>
      <c r="AE84">
        <f t="shared" si="31"/>
        <v>0</v>
      </c>
      <c r="AF84">
        <f t="shared" si="32"/>
        <v>0</v>
      </c>
      <c r="AG84">
        <f t="shared" si="32"/>
        <v>-8.2504929013486513E-7</v>
      </c>
      <c r="AH84">
        <f t="shared" si="33"/>
        <v>-0.41962648712544542</v>
      </c>
      <c r="AI84">
        <f t="shared" si="34"/>
        <v>-0.41962731217473553</v>
      </c>
      <c r="AJ84">
        <f t="shared" si="35"/>
        <v>-0.58825275892566609</v>
      </c>
      <c r="AK84">
        <f t="shared" si="49"/>
        <v>-0.38442215307532052</v>
      </c>
      <c r="AL84">
        <f t="shared" si="26"/>
        <v>-1.3923022241757221</v>
      </c>
      <c r="AN84">
        <f t="shared" si="36"/>
        <v>0</v>
      </c>
      <c r="AO84">
        <f t="shared" si="36"/>
        <v>0</v>
      </c>
      <c r="AP84">
        <f t="shared" si="36"/>
        <v>-8.5078545905963425E-11</v>
      </c>
      <c r="AQ84">
        <f t="shared" si="36"/>
        <v>-4.3271610284549844E-5</v>
      </c>
      <c r="AR84">
        <f t="shared" si="36"/>
        <v>-4.3271695363095751E-5</v>
      </c>
      <c r="AS84">
        <f t="shared" si="36"/>
        <v>-6.066024170069399E-5</v>
      </c>
      <c r="AT84">
        <f t="shared" si="36"/>
        <v>-3.9641362266176504E-5</v>
      </c>
      <c r="AU84">
        <f t="shared" si="23"/>
        <v>-1.4357329932996625E-4</v>
      </c>
      <c r="AW84">
        <v>81</v>
      </c>
      <c r="AX84">
        <f>IF(Z84&gt;0, (R84*SUMPRODUCT(K84:$K$98, X84:$X$98)-K84*$AZ$3)/Z84, 0)</f>
        <v>-74290899.095948905</v>
      </c>
    </row>
    <row r="85" spans="2:50" x14ac:dyDescent="0.25">
      <c r="E85">
        <v>2085</v>
      </c>
      <c r="F85" s="5">
        <f>EconomicRates!C125</f>
        <v>3.5571999999999999E-2</v>
      </c>
      <c r="G85" s="5">
        <f>EconomicRates!D125</f>
        <v>7.0000000000000007E-2</v>
      </c>
      <c r="H85" s="5">
        <f t="shared" si="37"/>
        <v>0.12000000000000001</v>
      </c>
      <c r="I85" s="5">
        <f t="shared" si="38"/>
        <v>1.1200000000000001</v>
      </c>
      <c r="J85">
        <f t="shared" si="39"/>
        <v>0.89285714285714279</v>
      </c>
      <c r="K85">
        <f t="shared" si="47"/>
        <v>9.207084755338875E-5</v>
      </c>
      <c r="L85" s="2">
        <v>82</v>
      </c>
      <c r="M85" s="6">
        <v>0.78453892300000005</v>
      </c>
      <c r="Q85" s="4">
        <f t="shared" si="48"/>
        <v>12.5</v>
      </c>
      <c r="R85">
        <f t="shared" si="28"/>
        <v>2000000</v>
      </c>
      <c r="S85">
        <f t="shared" si="29"/>
        <v>-322843271.56555527</v>
      </c>
      <c r="U85">
        <f t="shared" si="40"/>
        <v>0.78453892300000005</v>
      </c>
      <c r="V85">
        <f t="shared" si="41"/>
        <v>0.01</v>
      </c>
      <c r="W85">
        <f t="shared" si="42"/>
        <v>6.600394321078921E-8</v>
      </c>
      <c r="X85">
        <f t="shared" si="43"/>
        <v>5.1782662520345733E-8</v>
      </c>
      <c r="Y85">
        <f t="shared" si="44"/>
        <v>6.6003943210789212E-10</v>
      </c>
      <c r="Z85">
        <f t="shared" si="45"/>
        <v>1.3561241258335585E-8</v>
      </c>
      <c r="AB85">
        <f t="shared" si="46"/>
        <v>-4.9034922850074834</v>
      </c>
      <c r="AC85">
        <f t="shared" si="30"/>
        <v>-4.3781554943308478</v>
      </c>
      <c r="AE85">
        <f t="shared" si="31"/>
        <v>0</v>
      </c>
      <c r="AF85">
        <f t="shared" si="32"/>
        <v>0</v>
      </c>
      <c r="AG85">
        <f t="shared" si="32"/>
        <v>-1.6951551572919482E-7</v>
      </c>
      <c r="AH85">
        <f t="shared" si="33"/>
        <v>-0.10356532504069146</v>
      </c>
      <c r="AI85">
        <f t="shared" si="34"/>
        <v>-0.1035654945562072</v>
      </c>
      <c r="AJ85">
        <f t="shared" si="35"/>
        <v>-0.52533679067663552</v>
      </c>
      <c r="AK85">
        <f t="shared" si="49"/>
        <v>-0.34324445995052388</v>
      </c>
      <c r="AL85">
        <f t="shared" si="26"/>
        <v>-0.97214674518336663</v>
      </c>
      <c r="AN85">
        <f t="shared" si="36"/>
        <v>0</v>
      </c>
      <c r="AO85">
        <f t="shared" si="36"/>
        <v>0</v>
      </c>
      <c r="AP85">
        <f t="shared" si="36"/>
        <v>-1.5607437206636769E-11</v>
      </c>
      <c r="AQ85">
        <f t="shared" si="36"/>
        <v>-9.535347253638658E-6</v>
      </c>
      <c r="AR85">
        <f t="shared" si="36"/>
        <v>-9.5353628610758654E-6</v>
      </c>
      <c r="AS85">
        <f t="shared" si="36"/>
        <v>-4.8368203568575003E-5</v>
      </c>
      <c r="AT85">
        <f t="shared" si="36"/>
        <v>-3.1602808345649938E-5</v>
      </c>
      <c r="AU85">
        <f t="shared" si="23"/>
        <v>-8.9506374775300806E-5</v>
      </c>
      <c r="AW85">
        <v>82</v>
      </c>
      <c r="AX85">
        <f>IF(Z85&gt;0, (R85*SUMPRODUCT(K85:$K$98, X85:$X$98)-K85*$AZ$3)/Z85, 0)</f>
        <v>-322843271.56555527</v>
      </c>
    </row>
    <row r="86" spans="2:50" x14ac:dyDescent="0.25">
      <c r="E86">
        <v>2086</v>
      </c>
      <c r="F86" s="5">
        <f>EconomicRates!C126</f>
        <v>3.5571999999999999E-2</v>
      </c>
      <c r="G86" s="5">
        <f>EconomicRates!D126</f>
        <v>7.0000000000000007E-2</v>
      </c>
      <c r="H86" s="5">
        <f t="shared" si="37"/>
        <v>0.12000000000000001</v>
      </c>
      <c r="I86" s="5">
        <f t="shared" si="38"/>
        <v>1.1200000000000001</v>
      </c>
      <c r="J86">
        <f t="shared" si="39"/>
        <v>0.89285714285714279</v>
      </c>
      <c r="K86">
        <f t="shared" si="47"/>
        <v>8.2206113886954235E-5</v>
      </c>
      <c r="L86" s="2">
        <v>83</v>
      </c>
      <c r="M86" s="6">
        <v>0.81598695700000001</v>
      </c>
      <c r="Q86" s="4">
        <f t="shared" si="48"/>
        <v>12.5</v>
      </c>
      <c r="R86">
        <f t="shared" si="28"/>
        <v>2000000</v>
      </c>
      <c r="S86">
        <f t="shared" si="29"/>
        <v>-1656505321.8637128</v>
      </c>
      <c r="U86">
        <f t="shared" si="40"/>
        <v>0.81598695700000001</v>
      </c>
      <c r="V86">
        <f t="shared" si="41"/>
        <v>0.01</v>
      </c>
      <c r="W86">
        <f t="shared" si="42"/>
        <v>1.3561241258335585E-8</v>
      </c>
      <c r="X86">
        <f t="shared" si="43"/>
        <v>1.1065795987532104E-8</v>
      </c>
      <c r="Y86">
        <f t="shared" si="44"/>
        <v>1.3561241258335585E-10</v>
      </c>
      <c r="Z86">
        <f t="shared" si="45"/>
        <v>2.3598328582201249E-9</v>
      </c>
      <c r="AB86">
        <f t="shared" si="46"/>
        <v>-4.3781554943308478</v>
      </c>
      <c r="AC86">
        <f t="shared" si="30"/>
        <v>-3.9090756883504931</v>
      </c>
      <c r="AE86">
        <f t="shared" si="31"/>
        <v>0</v>
      </c>
      <c r="AF86">
        <f t="shared" si="32"/>
        <v>0</v>
      </c>
      <c r="AG86">
        <f t="shared" si="32"/>
        <v>-2.9497910727751562E-8</v>
      </c>
      <c r="AH86">
        <f t="shared" si="33"/>
        <v>-2.2131591975064209E-2</v>
      </c>
      <c r="AI86">
        <f t="shared" si="34"/>
        <v>-2.2131621472974938E-2</v>
      </c>
      <c r="AJ86">
        <f t="shared" si="35"/>
        <v>-0.4690798059803547</v>
      </c>
      <c r="AK86">
        <f t="shared" si="49"/>
        <v>-0.30647088460315935</v>
      </c>
      <c r="AL86">
        <f t="shared" si="26"/>
        <v>-0.79768231205648898</v>
      </c>
      <c r="AN86">
        <f t="shared" si="36"/>
        <v>0</v>
      </c>
      <c r="AO86">
        <f t="shared" si="36"/>
        <v>0</v>
      </c>
      <c r="AP86">
        <f t="shared" si="36"/>
        <v>-2.424908608712754E-12</v>
      </c>
      <c r="AQ86">
        <f t="shared" si="36"/>
        <v>-1.8193521704017308E-6</v>
      </c>
      <c r="AR86">
        <f t="shared" si="36"/>
        <v>-1.8193545953103396E-6</v>
      </c>
      <c r="AS86">
        <f t="shared" si="36"/>
        <v>-3.8561227952491436E-5</v>
      </c>
      <c r="AT86">
        <f t="shared" si="36"/>
        <v>-2.5193780442722927E-5</v>
      </c>
      <c r="AU86">
        <f t="shared" si="23"/>
        <v>-6.5574362990524702E-5</v>
      </c>
      <c r="AW86">
        <v>83</v>
      </c>
      <c r="AX86">
        <f>IF(Z86&gt;0, (R86*SUMPRODUCT(K86:$K$98, X86:$X$98)-K86*$AZ$3)/Z86, 0)</f>
        <v>-1656505321.8637128</v>
      </c>
    </row>
    <row r="87" spans="2:50" x14ac:dyDescent="0.25">
      <c r="E87">
        <v>2087</v>
      </c>
      <c r="F87" s="5">
        <f>EconomicRates!C127</f>
        <v>3.5571999999999999E-2</v>
      </c>
      <c r="G87" s="5">
        <f>EconomicRates!D127</f>
        <v>7.0000000000000007E-2</v>
      </c>
      <c r="H87" s="5">
        <f t="shared" si="37"/>
        <v>0.12000000000000001</v>
      </c>
      <c r="I87" s="5">
        <f t="shared" si="38"/>
        <v>1.1200000000000001</v>
      </c>
      <c r="J87">
        <f t="shared" si="39"/>
        <v>0.89285714285714279</v>
      </c>
      <c r="K87">
        <f t="shared" si="47"/>
        <v>7.3398315970494849E-5</v>
      </c>
      <c r="L87" s="2">
        <v>84</v>
      </c>
      <c r="M87" s="6">
        <v>0.84743607600000004</v>
      </c>
      <c r="Q87" s="4">
        <f t="shared" si="48"/>
        <v>12.5</v>
      </c>
      <c r="R87">
        <f t="shared" si="28"/>
        <v>2000000</v>
      </c>
      <c r="S87">
        <f t="shared" si="29"/>
        <v>-10374456877.905794</v>
      </c>
      <c r="U87">
        <f t="shared" si="40"/>
        <v>0.84743607600000004</v>
      </c>
      <c r="V87">
        <f t="shared" si="41"/>
        <v>0.01</v>
      </c>
      <c r="W87">
        <f t="shared" si="42"/>
        <v>2.3598328582201249E-9</v>
      </c>
      <c r="X87">
        <f t="shared" si="43"/>
        <v>1.9998074973859273E-9</v>
      </c>
      <c r="Y87">
        <f t="shared" si="44"/>
        <v>2.359832858220125E-11</v>
      </c>
      <c r="Z87">
        <f t="shared" si="45"/>
        <v>3.3642703225199637E-10</v>
      </c>
      <c r="AB87">
        <f t="shared" si="46"/>
        <v>-3.9090756883504931</v>
      </c>
      <c r="AC87">
        <f t="shared" si="30"/>
        <v>-3.490247738660158</v>
      </c>
      <c r="AE87">
        <f t="shared" si="31"/>
        <v>0</v>
      </c>
      <c r="AF87">
        <f t="shared" si="32"/>
        <v>0</v>
      </c>
      <c r="AG87">
        <f t="shared" si="32"/>
        <v>-4.2053379031499547E-9</v>
      </c>
      <c r="AH87">
        <f t="shared" si="33"/>
        <v>-3.9996149947718546E-3</v>
      </c>
      <c r="AI87">
        <f t="shared" si="34"/>
        <v>-3.999619200109758E-3</v>
      </c>
      <c r="AJ87">
        <f t="shared" si="35"/>
        <v>-0.4188279496903351</v>
      </c>
      <c r="AK87">
        <f t="shared" si="49"/>
        <v>-0.27363529818453453</v>
      </c>
      <c r="AL87">
        <f t="shared" si="26"/>
        <v>-0.6964628670749794</v>
      </c>
      <c r="AN87">
        <f t="shared" si="36"/>
        <v>0</v>
      </c>
      <c r="AO87">
        <f t="shared" si="36"/>
        <v>0</v>
      </c>
      <c r="AP87">
        <f t="shared" si="36"/>
        <v>-3.0866472017809862E-13</v>
      </c>
      <c r="AQ87">
        <f t="shared" si="36"/>
        <v>-2.935650051465937E-7</v>
      </c>
      <c r="AR87">
        <f t="shared" si="36"/>
        <v>-2.9356531381131388E-7</v>
      </c>
      <c r="AS87">
        <f t="shared" si="36"/>
        <v>-3.0741266188645734E-5</v>
      </c>
      <c r="AT87">
        <f t="shared" si="36"/>
        <v>-2.0084370076829041E-5</v>
      </c>
      <c r="AU87">
        <f t="shared" si="23"/>
        <v>-5.111920157928609E-5</v>
      </c>
      <c r="AW87">
        <v>84</v>
      </c>
      <c r="AX87">
        <f>IF(Z87&gt;0, (R87*SUMPRODUCT(K87:$K$98, X87:$X$98)-K87*$AZ$3)/Z87, 0)</f>
        <v>-10374456877.905794</v>
      </c>
    </row>
    <row r="88" spans="2:50" x14ac:dyDescent="0.25">
      <c r="B88" s="6"/>
      <c r="E88">
        <v>2088</v>
      </c>
      <c r="F88" s="5">
        <f>EconomicRates!C128</f>
        <v>3.5571999999999999E-2</v>
      </c>
      <c r="G88" s="5">
        <f>EconomicRates!D128</f>
        <v>7.0000000000000007E-2</v>
      </c>
      <c r="H88" s="5">
        <f t="shared" si="37"/>
        <v>0.12000000000000001</v>
      </c>
      <c r="I88" s="5">
        <f t="shared" si="38"/>
        <v>1.1200000000000001</v>
      </c>
      <c r="J88">
        <f t="shared" si="39"/>
        <v>0.89285714285714279</v>
      </c>
      <c r="K88">
        <f t="shared" si="47"/>
        <v>6.5534210687941824E-5</v>
      </c>
      <c r="L88" s="2">
        <v>85</v>
      </c>
      <c r="M88" s="6">
        <v>0.87888519499999995</v>
      </c>
      <c r="Q88" s="4">
        <f t="shared" si="48"/>
        <v>12.5</v>
      </c>
      <c r="R88">
        <f t="shared" si="28"/>
        <v>2000000</v>
      </c>
      <c r="S88">
        <f t="shared" si="29"/>
        <v>-83363406812.171097</v>
      </c>
      <c r="U88">
        <f t="shared" si="40"/>
        <v>0.87888519499999995</v>
      </c>
      <c r="V88">
        <f t="shared" si="41"/>
        <v>0.01</v>
      </c>
      <c r="W88">
        <f t="shared" si="42"/>
        <v>3.3642703225199637E-10</v>
      </c>
      <c r="X88">
        <f t="shared" si="43"/>
        <v>2.956807378440671E-10</v>
      </c>
      <c r="Y88">
        <f t="shared" si="44"/>
        <v>3.3642703225199638E-12</v>
      </c>
      <c r="Z88">
        <f t="shared" si="45"/>
        <v>3.7382024085409309E-11</v>
      </c>
      <c r="AB88">
        <f t="shared" si="46"/>
        <v>-3.490247738660158</v>
      </c>
      <c r="AC88">
        <f t="shared" si="30"/>
        <v>-3.1162928812943544</v>
      </c>
      <c r="AE88">
        <f t="shared" si="31"/>
        <v>0</v>
      </c>
      <c r="AF88">
        <f t="shared" si="32"/>
        <v>0</v>
      </c>
      <c r="AG88">
        <f t="shared" si="32"/>
        <v>-4.6727530106761639E-10</v>
      </c>
      <c r="AH88">
        <f t="shared" si="33"/>
        <v>-5.9136147568813417E-4</v>
      </c>
      <c r="AI88">
        <f t="shared" si="34"/>
        <v>-5.9136194296343519E-4</v>
      </c>
      <c r="AJ88">
        <f t="shared" si="35"/>
        <v>-0.37395485736580358</v>
      </c>
      <c r="AK88">
        <f t="shared" si="49"/>
        <v>-0.24431734170621108</v>
      </c>
      <c r="AL88">
        <f t="shared" si="26"/>
        <v>-0.61886356101497808</v>
      </c>
      <c r="AN88">
        <f t="shared" si="36"/>
        <v>0</v>
      </c>
      <c r="AO88">
        <f t="shared" si="36"/>
        <v>0</v>
      </c>
      <c r="AP88">
        <f t="shared" si="36"/>
        <v>-3.0622518029436617E-14</v>
      </c>
      <c r="AQ88">
        <f t="shared" si="36"/>
        <v>-3.8754407540478368E-8</v>
      </c>
      <c r="AR88">
        <f t="shared" si="36"/>
        <v>-3.8754438162996401E-8</v>
      </c>
      <c r="AS88">
        <f t="shared" si="36"/>
        <v>-2.4506836410389807E-5</v>
      </c>
      <c r="AT88">
        <f t="shared" si="36"/>
        <v>-1.6011144146092713E-5</v>
      </c>
      <c r="AU88">
        <f t="shared" si="23"/>
        <v>-4.0556734994645512E-5</v>
      </c>
      <c r="AW88">
        <v>85</v>
      </c>
      <c r="AX88">
        <f>IF(Z88&gt;0, (R88*SUMPRODUCT(K88:$K$98, X88:$X$98)-K88*$AZ$3)/Z88, 0)</f>
        <v>-83363406812.171097</v>
      </c>
    </row>
    <row r="89" spans="2:50" x14ac:dyDescent="0.25">
      <c r="B89" s="6"/>
      <c r="E89">
        <v>2089</v>
      </c>
      <c r="F89" s="5">
        <f>EconomicRates!C129</f>
        <v>3.5571999999999999E-2</v>
      </c>
      <c r="G89" s="5">
        <f>EconomicRates!D129</f>
        <v>7.0000000000000007E-2</v>
      </c>
      <c r="H89" s="5">
        <f t="shared" si="37"/>
        <v>0.12000000000000001</v>
      </c>
      <c r="I89" s="5">
        <f t="shared" si="38"/>
        <v>1.1200000000000001</v>
      </c>
      <c r="J89">
        <f t="shared" si="39"/>
        <v>0.89285714285714279</v>
      </c>
      <c r="K89">
        <f t="shared" si="47"/>
        <v>5.851268811423377E-5</v>
      </c>
      <c r="L89" s="2">
        <v>86</v>
      </c>
      <c r="M89" s="6">
        <v>1</v>
      </c>
      <c r="Q89" s="4">
        <f t="shared" si="48"/>
        <v>12.5</v>
      </c>
      <c r="R89">
        <f t="shared" si="28"/>
        <v>2000000</v>
      </c>
      <c r="S89">
        <f t="shared" si="29"/>
        <v>0</v>
      </c>
      <c r="U89">
        <f t="shared" si="40"/>
        <v>1</v>
      </c>
      <c r="V89">
        <f t="shared" si="41"/>
        <v>0.01</v>
      </c>
      <c r="W89">
        <f t="shared" si="42"/>
        <v>3.7382024085409309E-11</v>
      </c>
      <c r="X89">
        <f t="shared" si="43"/>
        <v>3.7382024085409309E-11</v>
      </c>
      <c r="Y89">
        <f t="shared" si="44"/>
        <v>3.7382024085409309E-13</v>
      </c>
      <c r="Z89">
        <f t="shared" si="45"/>
        <v>0</v>
      </c>
      <c r="AB89">
        <f t="shared" si="46"/>
        <v>-3.1162928812943544</v>
      </c>
      <c r="AC89">
        <f t="shared" si="30"/>
        <v>0</v>
      </c>
      <c r="AE89">
        <f t="shared" si="31"/>
        <v>0</v>
      </c>
      <c r="AF89">
        <f t="shared" si="32"/>
        <v>0</v>
      </c>
      <c r="AG89">
        <f t="shared" si="32"/>
        <v>0</v>
      </c>
      <c r="AH89">
        <f t="shared" si="33"/>
        <v>-7.4764048170818616E-5</v>
      </c>
      <c r="AI89">
        <f t="shared" si="34"/>
        <v>-7.4764048170818616E-5</v>
      </c>
      <c r="AJ89">
        <f t="shared" si="35"/>
        <v>-3.1162928812943544</v>
      </c>
      <c r="AK89">
        <f t="shared" si="49"/>
        <v>-0.21814050169060484</v>
      </c>
      <c r="AL89">
        <f t="shared" si="26"/>
        <v>-3.3345081470331301</v>
      </c>
      <c r="AN89">
        <f t="shared" si="36"/>
        <v>0</v>
      </c>
      <c r="AO89">
        <f t="shared" si="36"/>
        <v>0</v>
      </c>
      <c r="AP89">
        <f t="shared" si="36"/>
        <v>0</v>
      </c>
      <c r="AQ89">
        <f t="shared" si="36"/>
        <v>-4.3746454327766593E-9</v>
      </c>
      <c r="AR89">
        <f t="shared" si="36"/>
        <v>-4.3746454327766593E-9</v>
      </c>
      <c r="AS89">
        <f t="shared" si="36"/>
        <v>-1.8234267343578348E-4</v>
      </c>
      <c r="AT89">
        <f t="shared" si="36"/>
        <v>-1.2763987140504846E-5</v>
      </c>
      <c r="AU89">
        <f t="shared" si="23"/>
        <v>-1.9511103522172111E-4</v>
      </c>
      <c r="AW89">
        <v>86</v>
      </c>
      <c r="AX89">
        <f>IF(Z89&gt;0, (R89*SUMPRODUCT(K89:$K$98, X89:$X$98)-K89*$AZ$3)/Z89, 0)</f>
        <v>0</v>
      </c>
    </row>
    <row r="90" spans="2:50" x14ac:dyDescent="0.25">
      <c r="B90" s="6"/>
      <c r="F90" s="5">
        <f>EconomicRates!C130</f>
        <v>3.5571999999999999E-2</v>
      </c>
      <c r="G90" s="5">
        <f>EconomicRates!D130</f>
        <v>7.0000000000000007E-2</v>
      </c>
      <c r="H90" s="5"/>
      <c r="I90" s="5"/>
      <c r="Q90" s="4"/>
      <c r="AX90">
        <f>IF(Z90&gt;0, (R90*SUMPRODUCT(K90:$K$98, X90:$X$98)-K90*$AZ$3)/Z90, 0)</f>
        <v>0</v>
      </c>
    </row>
    <row r="91" spans="2:50" x14ac:dyDescent="0.25">
      <c r="B91" s="6"/>
      <c r="F91" s="5">
        <f>EconomicRates!C131</f>
        <v>3.5571999999999999E-2</v>
      </c>
      <c r="G91" s="5">
        <f>EconomicRates!D131</f>
        <v>7.0000000000000007E-2</v>
      </c>
      <c r="H91" s="5"/>
      <c r="I91" s="5"/>
      <c r="Q91" s="4"/>
      <c r="AN91" s="8">
        <f t="shared" ref="AN91:AU91" si="50">SUM(AN3:AN89)</f>
        <v>76684.150354951824</v>
      </c>
      <c r="AO91" s="8">
        <f t="shared" si="50"/>
        <v>-7668.4150354951826</v>
      </c>
      <c r="AP91" s="8">
        <f t="shared" si="50"/>
        <v>-181.61256598347592</v>
      </c>
      <c r="AQ91" s="8">
        <f t="shared" si="50"/>
        <v>-47552.154694628785</v>
      </c>
      <c r="AR91" s="8">
        <f t="shared" si="50"/>
        <v>21281.968058844341</v>
      </c>
      <c r="AS91" s="8">
        <f t="shared" si="50"/>
        <v>-3751.6476935989995</v>
      </c>
      <c r="AT91" s="8">
        <f t="shared" si="50"/>
        <v>2188.4611545994144</v>
      </c>
      <c r="AU91" s="8">
        <f t="shared" si="50"/>
        <v>19718.781519844764</v>
      </c>
      <c r="AX91">
        <f>IF(Z91&gt;0, (R91*SUMPRODUCT(K91:$K$98, X91:$X$98)-K91*$AZ$3)/Z91, 0)</f>
        <v>0</v>
      </c>
    </row>
    <row r="92" spans="2:50" x14ac:dyDescent="0.25">
      <c r="B92" s="6"/>
      <c r="F92" s="5">
        <f>EconomicRates!C132</f>
        <v>3.5571999999999999E-2</v>
      </c>
      <c r="G92" s="5">
        <f>EconomicRates!D132</f>
        <v>7.0000000000000007E-2</v>
      </c>
      <c r="H92" s="5"/>
      <c r="I92" s="5"/>
      <c r="Q92" s="4"/>
      <c r="AX92">
        <f>IF(Z92&gt;0, (R92*SUMPRODUCT(K92:$K$98, X92:$X$98)-K92*$AZ$3)/Z92, 0)</f>
        <v>0</v>
      </c>
    </row>
    <row r="93" spans="2:50" x14ac:dyDescent="0.25">
      <c r="B93" s="6"/>
      <c r="F93" s="5">
        <f>EconomicRates!C133</f>
        <v>3.5571999999999999E-2</v>
      </c>
      <c r="G93" s="5">
        <f>EconomicRates!D133</f>
        <v>7.0000000000000007E-2</v>
      </c>
      <c r="H93" s="5"/>
      <c r="I93" s="5"/>
      <c r="Q93" s="4"/>
      <c r="AX93">
        <f>IF(Z93&gt;0, (R93*SUMPRODUCT(K93:$K$98, X93:$X$98)-K93*$AZ$3)/Z93, 0)</f>
        <v>0</v>
      </c>
    </row>
    <row r="94" spans="2:50" x14ac:dyDescent="0.25">
      <c r="B94" s="6"/>
      <c r="F94" s="5">
        <f>EconomicRates!C134</f>
        <v>3.5571999999999999E-2</v>
      </c>
      <c r="G94" s="5">
        <f>EconomicRates!D134</f>
        <v>7.0000000000000007E-2</v>
      </c>
      <c r="H94" s="5"/>
      <c r="I94" s="5"/>
      <c r="Q94" s="4"/>
      <c r="AX94">
        <f>IF(Z94&gt;0, (R94*SUMPRODUCT(K94:$K$98, X94:$X$98)-K94*$AZ$3)/Z94, 0)</f>
        <v>0</v>
      </c>
    </row>
    <row r="95" spans="2:50" x14ac:dyDescent="0.25">
      <c r="B95" s="6"/>
      <c r="F95" s="5">
        <f>EconomicRates!C135</f>
        <v>3.5571999999999999E-2</v>
      </c>
      <c r="G95" s="5">
        <f>EconomicRates!D135</f>
        <v>7.0000000000000007E-2</v>
      </c>
      <c r="H95" s="5"/>
      <c r="I95" s="5"/>
      <c r="Q95" s="4"/>
      <c r="AX95">
        <f>IF(Z95&gt;0, (R95*SUMPRODUCT(K95:$K$98, X95:$X$98)-K95*$AZ$3)/Z95, 0)</f>
        <v>0</v>
      </c>
    </row>
    <row r="96" spans="2:50" x14ac:dyDescent="0.25">
      <c r="B96" s="6"/>
      <c r="F96" s="5">
        <f>EconomicRates!C136</f>
        <v>3.5571999999999999E-2</v>
      </c>
      <c r="G96" s="5">
        <f>EconomicRates!D136</f>
        <v>7.0000000000000007E-2</v>
      </c>
      <c r="H96" s="5"/>
      <c r="I96" s="5"/>
      <c r="Q96" s="4"/>
      <c r="AX96">
        <f>IF(Z96&gt;0, (R96*SUMPRODUCT(K96:$K$98, X96:$X$98)-K96*$AZ$3)/Z96, 0)</f>
        <v>0</v>
      </c>
    </row>
    <row r="97" spans="2:50" x14ac:dyDescent="0.25">
      <c r="B97" s="6"/>
      <c r="F97" s="5">
        <f>EconomicRates!C137</f>
        <v>3.5571999999999999E-2</v>
      </c>
      <c r="G97" s="5">
        <f>EconomicRates!D137</f>
        <v>7.0000000000000007E-2</v>
      </c>
      <c r="H97" s="5"/>
      <c r="I97" s="5"/>
      <c r="Q97" s="4"/>
      <c r="AX97">
        <f>IF(Z97&gt;0, (R97*SUMPRODUCT(K97:$K$98, X97:$X$98)-K97*$AZ$3)/Z97, 0)</f>
        <v>0</v>
      </c>
    </row>
    <row r="98" spans="2:50" x14ac:dyDescent="0.25">
      <c r="B98" s="6"/>
      <c r="F98" s="5">
        <f>EconomicRates!C138</f>
        <v>3.5571999999999999E-2</v>
      </c>
      <c r="G98" s="5">
        <f>EconomicRates!D138</f>
        <v>7.0000000000000007E-2</v>
      </c>
      <c r="H98" s="5"/>
      <c r="I98" s="5"/>
      <c r="Q98" s="4"/>
    </row>
    <row r="99" spans="2:50" x14ac:dyDescent="0.25">
      <c r="B99" s="6"/>
    </row>
    <row r="100" spans="2:50" x14ac:dyDescent="0.25">
      <c r="B100" s="6"/>
    </row>
    <row r="101" spans="2:50" x14ac:dyDescent="0.25">
      <c r="B101" s="6"/>
    </row>
    <row r="102" spans="2:50" x14ac:dyDescent="0.25">
      <c r="B102" s="6"/>
    </row>
    <row r="103" spans="2:50" x14ac:dyDescent="0.25">
      <c r="B103" s="6"/>
    </row>
    <row r="104" spans="2:50" x14ac:dyDescent="0.25">
      <c r="B104" s="6"/>
    </row>
    <row r="105" spans="2:50" x14ac:dyDescent="0.25">
      <c r="B105" s="6"/>
    </row>
    <row r="106" spans="2:50" x14ac:dyDescent="0.25">
      <c r="B106" s="6"/>
    </row>
    <row r="107" spans="2:50" x14ac:dyDescent="0.25">
      <c r="B107" s="6"/>
    </row>
    <row r="108" spans="2:50" x14ac:dyDescent="0.25">
      <c r="B108" s="6"/>
    </row>
    <row r="109" spans="2:50" x14ac:dyDescent="0.25">
      <c r="B109" s="6"/>
    </row>
    <row r="110" spans="2:50" x14ac:dyDescent="0.25">
      <c r="B110" s="6"/>
    </row>
    <row r="111" spans="2:50" x14ac:dyDescent="0.25">
      <c r="B111" s="6"/>
    </row>
    <row r="112" spans="2:50" x14ac:dyDescent="0.25">
      <c r="B112" s="6"/>
    </row>
    <row r="113" spans="2:2" x14ac:dyDescent="0.25">
      <c r="B113" s="6"/>
    </row>
    <row r="114" spans="2:2" x14ac:dyDescent="0.25">
      <c r="B114" s="6"/>
    </row>
    <row r="115" spans="2:2" x14ac:dyDescent="0.25">
      <c r="B115" s="6"/>
    </row>
    <row r="116" spans="2:2" x14ac:dyDescent="0.25">
      <c r="B116" s="6"/>
    </row>
    <row r="117" spans="2:2" x14ac:dyDescent="0.25">
      <c r="B117" s="6"/>
    </row>
    <row r="118" spans="2:2" x14ac:dyDescent="0.25">
      <c r="B118" s="6"/>
    </row>
    <row r="119" spans="2:2" x14ac:dyDescent="0.25">
      <c r="B119" s="6"/>
    </row>
    <row r="120" spans="2:2" x14ac:dyDescent="0.25">
      <c r="B120" s="6"/>
    </row>
    <row r="121" spans="2:2" x14ac:dyDescent="0.25">
      <c r="B121" s="6"/>
    </row>
    <row r="122" spans="2:2" x14ac:dyDescent="0.25">
      <c r="B122" s="6"/>
    </row>
    <row r="123" spans="2:2" x14ac:dyDescent="0.25">
      <c r="B123" s="6"/>
    </row>
    <row r="124" spans="2:2" x14ac:dyDescent="0.25">
      <c r="B124" s="6"/>
    </row>
    <row r="125" spans="2:2" x14ac:dyDescent="0.25">
      <c r="B125" s="6"/>
    </row>
    <row r="126" spans="2:2" x14ac:dyDescent="0.25">
      <c r="B126" s="6"/>
    </row>
    <row r="127" spans="2:2" x14ac:dyDescent="0.25">
      <c r="B127" s="6"/>
    </row>
    <row r="128" spans="2:2" x14ac:dyDescent="0.25">
      <c r="B128" s="6"/>
    </row>
    <row r="129" spans="2:2" x14ac:dyDescent="0.25">
      <c r="B129" s="6"/>
    </row>
    <row r="130" spans="2:2" x14ac:dyDescent="0.25">
      <c r="B130" s="6"/>
    </row>
    <row r="131" spans="2:2" x14ac:dyDescent="0.25">
      <c r="B131" s="6"/>
    </row>
    <row r="132" spans="2:2" x14ac:dyDescent="0.25">
      <c r="B132" s="6"/>
    </row>
    <row r="133" spans="2:2" x14ac:dyDescent="0.25">
      <c r="B133" s="6"/>
    </row>
    <row r="134" spans="2:2" x14ac:dyDescent="0.25">
      <c r="B134" s="6"/>
    </row>
    <row r="135" spans="2:2" x14ac:dyDescent="0.25">
      <c r="B135" s="6"/>
    </row>
    <row r="136" spans="2:2" x14ac:dyDescent="0.25">
      <c r="B136" s="6"/>
    </row>
    <row r="137" spans="2:2" x14ac:dyDescent="0.25">
      <c r="B137" s="6"/>
    </row>
    <row r="138" spans="2:2" x14ac:dyDescent="0.25">
      <c r="B138" s="6"/>
    </row>
    <row r="139" spans="2:2" x14ac:dyDescent="0.25">
      <c r="B139" s="6"/>
    </row>
    <row r="140" spans="2:2" x14ac:dyDescent="0.25">
      <c r="B140" s="6"/>
    </row>
    <row r="141" spans="2:2" x14ac:dyDescent="0.25">
      <c r="B141" s="6"/>
    </row>
    <row r="142" spans="2:2" x14ac:dyDescent="0.25">
      <c r="B142" s="6"/>
    </row>
    <row r="143" spans="2:2" x14ac:dyDescent="0.25">
      <c r="B143" s="6"/>
    </row>
    <row r="144" spans="2:2" x14ac:dyDescent="0.25">
      <c r="B144" s="6"/>
    </row>
    <row r="145" spans="2:2" x14ac:dyDescent="0.25">
      <c r="B145" s="6"/>
    </row>
    <row r="146" spans="2:2" x14ac:dyDescent="0.25">
      <c r="B146" s="6"/>
    </row>
    <row r="147" spans="2:2" x14ac:dyDescent="0.25">
      <c r="B147" s="6"/>
    </row>
    <row r="148" spans="2:2" x14ac:dyDescent="0.25">
      <c r="B148" s="6"/>
    </row>
    <row r="149" spans="2:2" x14ac:dyDescent="0.25">
      <c r="B149" s="6"/>
    </row>
    <row r="150" spans="2:2" x14ac:dyDescent="0.25">
      <c r="B150" s="6"/>
    </row>
    <row r="151" spans="2:2" x14ac:dyDescent="0.25">
      <c r="B151" s="6"/>
    </row>
    <row r="152" spans="2:2" x14ac:dyDescent="0.25">
      <c r="B152" s="6"/>
    </row>
    <row r="153" spans="2:2" x14ac:dyDescent="0.25">
      <c r="B153" s="6"/>
    </row>
    <row r="154" spans="2:2" x14ac:dyDescent="0.25">
      <c r="B154" s="6"/>
    </row>
    <row r="155" spans="2:2" x14ac:dyDescent="0.25">
      <c r="B155" s="6"/>
    </row>
    <row r="156" spans="2:2" x14ac:dyDescent="0.25">
      <c r="B156" s="6"/>
    </row>
    <row r="157" spans="2:2" x14ac:dyDescent="0.25">
      <c r="B157" s="6"/>
    </row>
    <row r="158" spans="2:2" x14ac:dyDescent="0.25">
      <c r="B158" s="6"/>
    </row>
    <row r="159" spans="2:2" x14ac:dyDescent="0.25">
      <c r="B159" s="6"/>
    </row>
    <row r="160" spans="2:2" x14ac:dyDescent="0.25">
      <c r="B160" s="6"/>
    </row>
    <row r="161" spans="2:2" x14ac:dyDescent="0.25">
      <c r="B161" s="6"/>
    </row>
    <row r="162" spans="2:2" x14ac:dyDescent="0.25">
      <c r="B162" s="6"/>
    </row>
    <row r="163" spans="2:2" x14ac:dyDescent="0.25">
      <c r="B163" s="6"/>
    </row>
    <row r="164" spans="2:2" x14ac:dyDescent="0.25">
      <c r="B164" s="6"/>
    </row>
  </sheetData>
  <conditionalFormatting sqref="AN91:AU91">
    <cfRule type="cellIs" dxfId="2" priority="1" operator="lessThan">
      <formula>0</formula>
    </cfRule>
  </conditionalFormatting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DFFFF8-33CA-4574-8A99-90272BF40DE6}">
  <dimension ref="A1:AZ164"/>
  <sheetViews>
    <sheetView workbookViewId="0">
      <selection activeCell="J53" sqref="J53"/>
    </sheetView>
  </sheetViews>
  <sheetFormatPr defaultRowHeight="15" x14ac:dyDescent="0.25"/>
  <cols>
    <col min="3" max="3" width="9.28515625" bestFit="1" customWidth="1"/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51" width="9.140625" bestFit="1" customWidth="1"/>
  </cols>
  <sheetData>
    <row r="1" spans="1:52" x14ac:dyDescent="0.25">
      <c r="A1" t="s">
        <v>43</v>
      </c>
      <c r="Q1" t="s">
        <v>1</v>
      </c>
      <c r="W1" t="s">
        <v>2</v>
      </c>
      <c r="AB1" t="s">
        <v>45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47</v>
      </c>
    </row>
    <row r="3" spans="1:52" x14ac:dyDescent="0.25">
      <c r="A3" t="s">
        <v>36</v>
      </c>
      <c r="C3" s="11">
        <f>'S.45.04.F'!C3*(1+C12)</f>
        <v>102174.00869519118</v>
      </c>
      <c r="K3">
        <v>1</v>
      </c>
      <c r="L3" s="2">
        <v>0</v>
      </c>
      <c r="O3">
        <f>$C$3</f>
        <v>102174.00869519118</v>
      </c>
      <c r="P3">
        <f>O3*C5</f>
        <v>10217.400869519119</v>
      </c>
      <c r="Q3" s="4">
        <f>B8</f>
        <v>100</v>
      </c>
      <c r="R3">
        <f t="shared" ref="R3:R66" si="0">$C$6</f>
        <v>2000000</v>
      </c>
      <c r="S3">
        <f t="shared" ref="S3:S66" si="1">AX3</f>
        <v>0</v>
      </c>
      <c r="W3">
        <v>1</v>
      </c>
      <c r="Z3">
        <v>1</v>
      </c>
      <c r="AC3">
        <f t="shared" ref="AC3:AC66" si="2">S3*Z3</f>
        <v>0</v>
      </c>
      <c r="AE3">
        <f t="shared" ref="AE3:AE66" si="3">$Z3*O3</f>
        <v>102174.00869519118</v>
      </c>
      <c r="AF3">
        <f t="shared" ref="AF3:AG34" si="4">-$Z3*P3</f>
        <v>-10217.400869519119</v>
      </c>
      <c r="AG3">
        <f t="shared" si="4"/>
        <v>-100</v>
      </c>
      <c r="AH3">
        <f t="shared" ref="AH3:AH66" si="5">-X3*R3</f>
        <v>0</v>
      </c>
      <c r="AI3">
        <f t="shared" ref="AI3:AI34" si="6">SUM(AE3:AH3)</f>
        <v>91856.607825672065</v>
      </c>
      <c r="AJ3">
        <f t="shared" ref="AJ3:AJ66" si="7">AB3-AC3</f>
        <v>0</v>
      </c>
      <c r="AL3">
        <f t="shared" ref="AL3:AL34" si="8">SUM(AI3:AK3)</f>
        <v>91856.607825672065</v>
      </c>
      <c r="AN3">
        <f t="shared" ref="AN3:AU34" si="9">AE3*$K3</f>
        <v>102174.00869519118</v>
      </c>
      <c r="AO3">
        <f t="shared" si="9"/>
        <v>-10217.400869519119</v>
      </c>
      <c r="AP3">
        <f t="shared" si="9"/>
        <v>-100</v>
      </c>
      <c r="AQ3">
        <f t="shared" si="9"/>
        <v>0</v>
      </c>
      <c r="AR3">
        <f t="shared" si="9"/>
        <v>91856.607825672065</v>
      </c>
      <c r="AS3">
        <f t="shared" si="9"/>
        <v>0</v>
      </c>
      <c r="AT3">
        <f t="shared" si="9"/>
        <v>0</v>
      </c>
      <c r="AU3">
        <f t="shared" si="9"/>
        <v>91856.607825672065</v>
      </c>
      <c r="AW3">
        <v>0</v>
      </c>
      <c r="AX3">
        <f>IF(Z3&gt;0, (R3*SUMPRODUCT(K3:$K$98, X3:$X$98)-K3*$AZ$3)/Z3, 0)</f>
        <v>0</v>
      </c>
      <c r="AZ3">
        <f>C6*ABS(SUMPRODUCT(X4:X79, K4:K79))/1</f>
        <v>62423.207624342394</v>
      </c>
    </row>
    <row r="4" spans="1:52" x14ac:dyDescent="0.25">
      <c r="A4" t="s">
        <v>14</v>
      </c>
      <c r="C4" t="s">
        <v>37</v>
      </c>
      <c r="E4">
        <v>2004</v>
      </c>
      <c r="F4" s="5">
        <f>EconomicRates!C44</f>
        <v>3.5571999999999999E-2</v>
      </c>
      <c r="G4" s="5">
        <f>EconomicRates!D44</f>
        <v>7.0000000000000007E-2</v>
      </c>
      <c r="H4" s="5">
        <f t="shared" ref="H4:H67" si="10">G4+$C$9</f>
        <v>0.12000000000000001</v>
      </c>
      <c r="I4" s="5">
        <f t="shared" ref="I4:I67" si="11">1+H4</f>
        <v>1.1200000000000001</v>
      </c>
      <c r="J4">
        <f t="shared" ref="J4:J67" si="12">1/I4</f>
        <v>0.89285714285714279</v>
      </c>
      <c r="K4">
        <f>J4</f>
        <v>0.89285714285714279</v>
      </c>
      <c r="L4" s="2">
        <v>1</v>
      </c>
      <c r="M4" s="6">
        <f t="array" ref="M4:M79">Mortalities!B21:B96</f>
        <v>2.9979999999999998E-3</v>
      </c>
      <c r="R4">
        <f t="shared" si="0"/>
        <v>2000000</v>
      </c>
      <c r="S4">
        <f t="shared" si="1"/>
        <v>6776.2788899048164</v>
      </c>
      <c r="U4">
        <f t="shared" ref="U4:U67" si="13">M4</f>
        <v>2.9979999999999998E-3</v>
      </c>
      <c r="V4">
        <f t="shared" ref="V4:V67" si="14">$C$10</f>
        <v>0.01</v>
      </c>
      <c r="W4">
        <f t="shared" ref="W4:W67" si="15">Z3</f>
        <v>1</v>
      </c>
      <c r="X4">
        <f t="shared" ref="X4:X67" si="16">U4*W4</f>
        <v>2.9979999999999998E-3</v>
      </c>
      <c r="Y4">
        <f t="shared" ref="Y4:Y67" si="17">V4*W4</f>
        <v>0.01</v>
      </c>
      <c r="Z4">
        <f t="shared" ref="Z4:Z67" si="18">MAX(0, W4-X4-Y4)</f>
        <v>0.98700200000000005</v>
      </c>
      <c r="AB4">
        <f t="shared" ref="AB4:AB67" si="19">AC3</f>
        <v>0</v>
      </c>
      <c r="AC4">
        <f t="shared" si="2"/>
        <v>6688.2008168938337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-5996</v>
      </c>
      <c r="AI4">
        <f t="shared" si="6"/>
        <v>-5996</v>
      </c>
      <c r="AJ4">
        <f t="shared" si="7"/>
        <v>-6688.2008168938337</v>
      </c>
      <c r="AK4">
        <f>G4*SUM(AB4, AE4:AF4)</f>
        <v>0</v>
      </c>
      <c r="AL4">
        <f t="shared" si="8"/>
        <v>-12684.200816893834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-5353.5714285714284</v>
      </c>
      <c r="AR4">
        <f t="shared" si="9"/>
        <v>-5353.5714285714284</v>
      </c>
      <c r="AS4">
        <f t="shared" si="9"/>
        <v>-5971.6078722266366</v>
      </c>
      <c r="AT4">
        <f t="shared" si="9"/>
        <v>0</v>
      </c>
      <c r="AU4">
        <f t="shared" si="9"/>
        <v>-11325.179300798065</v>
      </c>
      <c r="AW4">
        <v>1</v>
      </c>
      <c r="AX4">
        <f>IF(Z4&gt;0, (R4*SUMPRODUCT(K4:$K$98, X4:$X$98)-K4*$AZ$3)/Z4, 0)</f>
        <v>6776.2788899048164</v>
      </c>
    </row>
    <row r="5" spans="1:52" x14ac:dyDescent="0.25">
      <c r="C5" s="2">
        <f>'S.26.04.A'!C5</f>
        <v>0.1</v>
      </c>
      <c r="E5">
        <v>2005</v>
      </c>
      <c r="F5" s="5">
        <f>EconomicRates!C45</f>
        <v>3.5571999999999999E-2</v>
      </c>
      <c r="G5" s="5">
        <f>EconomicRates!D45</f>
        <v>7.0000000000000007E-2</v>
      </c>
      <c r="H5" s="5">
        <f t="shared" si="10"/>
        <v>0.12000000000000001</v>
      </c>
      <c r="I5" s="5">
        <f t="shared" si="11"/>
        <v>1.1200000000000001</v>
      </c>
      <c r="J5">
        <f t="shared" si="12"/>
        <v>0.89285714285714279</v>
      </c>
      <c r="K5">
        <f t="shared" ref="K5:K68" si="20">K4*J5</f>
        <v>0.79719387755102034</v>
      </c>
      <c r="L5" s="2">
        <v>2</v>
      </c>
      <c r="M5" s="6">
        <v>3.0469999999999998E-3</v>
      </c>
      <c r="Q5" s="4">
        <f t="shared" ref="Q5:Q68" si="21">$C$8</f>
        <v>12.5</v>
      </c>
      <c r="R5">
        <f t="shared" si="0"/>
        <v>2000000</v>
      </c>
      <c r="S5">
        <f t="shared" si="1"/>
        <v>7500.310918909885</v>
      </c>
      <c r="U5">
        <f t="shared" si="13"/>
        <v>3.0469999999999998E-3</v>
      </c>
      <c r="V5">
        <f t="shared" si="14"/>
        <v>0.01</v>
      </c>
      <c r="W5">
        <f t="shared" si="15"/>
        <v>0.98700200000000005</v>
      </c>
      <c r="X5">
        <f t="shared" si="16"/>
        <v>3.007395094E-3</v>
      </c>
      <c r="Y5">
        <f t="shared" si="17"/>
        <v>9.8700200000000002E-3</v>
      </c>
      <c r="Z5">
        <f t="shared" si="18"/>
        <v>0.97412458490599996</v>
      </c>
      <c r="AB5">
        <f t="shared" si="19"/>
        <v>6688.2008168938337</v>
      </c>
      <c r="AC5">
        <f t="shared" si="2"/>
        <v>7306.2372605490309</v>
      </c>
      <c r="AE5">
        <f t="shared" si="3"/>
        <v>0</v>
      </c>
      <c r="AF5">
        <f t="shared" si="4"/>
        <v>0</v>
      </c>
      <c r="AG5">
        <f t="shared" si="4"/>
        <v>-12.176557311325</v>
      </c>
      <c r="AH5">
        <f t="shared" si="5"/>
        <v>-6014.7901879999999</v>
      </c>
      <c r="AI5">
        <f t="shared" si="6"/>
        <v>-6026.9667453113252</v>
      </c>
      <c r="AJ5">
        <f t="shared" si="7"/>
        <v>-618.03644365519722</v>
      </c>
      <c r="AK5">
        <f>G5*SUM(AB5, AE5:AF5)</f>
        <v>468.17405718256839</v>
      </c>
      <c r="AL5">
        <f t="shared" si="8"/>
        <v>-6176.8291317839539</v>
      </c>
      <c r="AN5">
        <f t="shared" si="9"/>
        <v>0</v>
      </c>
      <c r="AO5">
        <f t="shared" si="9"/>
        <v>0</v>
      </c>
      <c r="AP5">
        <f t="shared" si="9"/>
        <v>-9.7070769382374031</v>
      </c>
      <c r="AQ5">
        <f t="shared" si="9"/>
        <v>-4794.9539126275504</v>
      </c>
      <c r="AR5">
        <f t="shared" si="9"/>
        <v>-4804.6609895657884</v>
      </c>
      <c r="AS5">
        <f t="shared" si="9"/>
        <v>-492.69486898532938</v>
      </c>
      <c r="AT5">
        <f t="shared" si="9"/>
        <v>373.22549201416484</v>
      </c>
      <c r="AU5">
        <f t="shared" si="9"/>
        <v>-4924.1303665369524</v>
      </c>
      <c r="AW5">
        <v>2</v>
      </c>
      <c r="AX5">
        <f>IF(Z5&gt;0, (R5*SUMPRODUCT(K5:$K$98, X5:$X$98)-K5*$AZ$3)/Z5, 0)</f>
        <v>7500.310918909885</v>
      </c>
    </row>
    <row r="6" spans="1:52" x14ac:dyDescent="0.25">
      <c r="A6" t="s">
        <v>16</v>
      </c>
      <c r="C6" s="2">
        <f>'S.26.04.F'!C6</f>
        <v>2000000</v>
      </c>
      <c r="E6">
        <v>2006</v>
      </c>
      <c r="F6" s="5">
        <f>EconomicRates!C46</f>
        <v>3.5571999999999999E-2</v>
      </c>
      <c r="G6" s="5">
        <f>EconomicRates!D46</f>
        <v>7.0000000000000007E-2</v>
      </c>
      <c r="H6" s="5">
        <f t="shared" si="10"/>
        <v>0.12000000000000001</v>
      </c>
      <c r="I6" s="5">
        <f t="shared" si="11"/>
        <v>1.1200000000000001</v>
      </c>
      <c r="J6">
        <f t="shared" si="12"/>
        <v>0.89285714285714279</v>
      </c>
      <c r="K6">
        <f t="shared" si="20"/>
        <v>0.71178024781341098</v>
      </c>
      <c r="L6" s="2">
        <v>3</v>
      </c>
      <c r="M6" s="6">
        <v>3.104E-3</v>
      </c>
      <c r="Q6" s="4">
        <f t="shared" si="21"/>
        <v>12.5</v>
      </c>
      <c r="R6">
        <f t="shared" si="0"/>
        <v>2000000</v>
      </c>
      <c r="S6">
        <f t="shared" si="1"/>
        <v>8158.3162339019154</v>
      </c>
      <c r="U6">
        <f t="shared" si="13"/>
        <v>3.104E-3</v>
      </c>
      <c r="V6">
        <f t="shared" si="14"/>
        <v>0.01</v>
      </c>
      <c r="W6">
        <f t="shared" si="15"/>
        <v>0.97412458490599996</v>
      </c>
      <c r="X6">
        <f t="shared" si="16"/>
        <v>3.0236827115482237E-3</v>
      </c>
      <c r="Y6">
        <f t="shared" si="17"/>
        <v>9.7412458490600002E-3</v>
      </c>
      <c r="Z6">
        <f t="shared" si="18"/>
        <v>0.96135965634539178</v>
      </c>
      <c r="AB6">
        <f t="shared" si="19"/>
        <v>7306.2372605490309</v>
      </c>
      <c r="AC6">
        <f t="shared" si="2"/>
        <v>7843.076090980976</v>
      </c>
      <c r="AE6">
        <f t="shared" si="3"/>
        <v>0</v>
      </c>
      <c r="AF6">
        <f t="shared" si="4"/>
        <v>0</v>
      </c>
      <c r="AG6">
        <f t="shared" si="4"/>
        <v>-12.016995704317397</v>
      </c>
      <c r="AH6">
        <f t="shared" si="5"/>
        <v>-6047.3654230964476</v>
      </c>
      <c r="AI6">
        <f t="shared" si="6"/>
        <v>-6059.3824188007648</v>
      </c>
      <c r="AJ6">
        <f t="shared" si="7"/>
        <v>-536.8388304319451</v>
      </c>
      <c r="AK6">
        <f>G6*SUM(AB6, AE6:AF6)</f>
        <v>511.4366082384322</v>
      </c>
      <c r="AL6">
        <f t="shared" si="8"/>
        <v>-6084.7846409942777</v>
      </c>
      <c r="AN6">
        <f t="shared" si="9"/>
        <v>0</v>
      </c>
      <c r="AO6">
        <f t="shared" si="9"/>
        <v>0</v>
      </c>
      <c r="AP6">
        <f t="shared" si="9"/>
        <v>-8.5534601803917312</v>
      </c>
      <c r="AQ6">
        <f t="shared" si="9"/>
        <v>-4304.3952594698421</v>
      </c>
      <c r="AR6">
        <f t="shared" si="9"/>
        <v>-4312.9487196502341</v>
      </c>
      <c r="AS6">
        <f t="shared" si="9"/>
        <v>-382.11127576071158</v>
      </c>
      <c r="AT6">
        <f t="shared" si="9"/>
        <v>364.03047575280164</v>
      </c>
      <c r="AU6">
        <f t="shared" si="9"/>
        <v>-4331.0295196581437</v>
      </c>
      <c r="AW6">
        <v>3</v>
      </c>
      <c r="AX6">
        <f>IF(Z6&gt;0, (R6*SUMPRODUCT(K6:$K$98, X6:$X$98)-K6*$AZ$3)/Z6, 0)</f>
        <v>8158.3162339019154</v>
      </c>
    </row>
    <row r="7" spans="1:52" x14ac:dyDescent="0.25">
      <c r="A7" t="s">
        <v>15</v>
      </c>
      <c r="B7" t="s">
        <v>37</v>
      </c>
      <c r="C7" t="s">
        <v>46</v>
      </c>
      <c r="E7">
        <v>2007</v>
      </c>
      <c r="F7" s="5">
        <f>EconomicRates!C47</f>
        <v>3.5571999999999999E-2</v>
      </c>
      <c r="G7" s="5">
        <f>EconomicRates!D47</f>
        <v>7.0000000000000007E-2</v>
      </c>
      <c r="H7" s="5">
        <f t="shared" si="10"/>
        <v>0.12000000000000001</v>
      </c>
      <c r="I7" s="5">
        <f t="shared" si="11"/>
        <v>1.1200000000000001</v>
      </c>
      <c r="J7">
        <f t="shared" si="12"/>
        <v>0.89285714285714279</v>
      </c>
      <c r="K7">
        <f t="shared" si="20"/>
        <v>0.63551807840483121</v>
      </c>
      <c r="L7" s="2">
        <v>4</v>
      </c>
      <c r="M7" s="6">
        <v>3.1700000000000001E-3</v>
      </c>
      <c r="Q7" s="4">
        <f t="shared" si="21"/>
        <v>12.5</v>
      </c>
      <c r="R7">
        <f t="shared" si="0"/>
        <v>2000000</v>
      </c>
      <c r="S7">
        <f t="shared" si="1"/>
        <v>8747.9948918030295</v>
      </c>
      <c r="U7">
        <f t="shared" si="13"/>
        <v>3.1700000000000001E-3</v>
      </c>
      <c r="V7">
        <f t="shared" si="14"/>
        <v>0.01</v>
      </c>
      <c r="W7">
        <f t="shared" si="15"/>
        <v>0.96135965634539178</v>
      </c>
      <c r="X7">
        <f t="shared" si="16"/>
        <v>3.047510110614892E-3</v>
      </c>
      <c r="Y7">
        <f t="shared" si="17"/>
        <v>9.6135965634539175E-3</v>
      </c>
      <c r="Z7">
        <f t="shared" si="18"/>
        <v>0.94869854967132294</v>
      </c>
      <c r="AB7">
        <f t="shared" si="19"/>
        <v>7843.076090980976</v>
      </c>
      <c r="AC7">
        <f t="shared" si="2"/>
        <v>8299.2100663856763</v>
      </c>
      <c r="AE7">
        <f t="shared" si="3"/>
        <v>0</v>
      </c>
      <c r="AF7">
        <f t="shared" si="4"/>
        <v>0</v>
      </c>
      <c r="AG7">
        <f t="shared" si="4"/>
        <v>-11.858731870891537</v>
      </c>
      <c r="AH7">
        <f t="shared" si="5"/>
        <v>-6095.0202212297845</v>
      </c>
      <c r="AI7">
        <f t="shared" si="6"/>
        <v>-6106.878953100676</v>
      </c>
      <c r="AJ7">
        <f t="shared" si="7"/>
        <v>-456.13397540470032</v>
      </c>
      <c r="AK7">
        <f>G7*SUM(AB7, AE7:AF7)</f>
        <v>549.01532636866841</v>
      </c>
      <c r="AL7">
        <f t="shared" si="8"/>
        <v>-6013.9976021367074</v>
      </c>
      <c r="AN7">
        <f t="shared" si="9"/>
        <v>0</v>
      </c>
      <c r="AO7">
        <f t="shared" si="9"/>
        <v>0</v>
      </c>
      <c r="AP7">
        <f t="shared" si="9"/>
        <v>-7.5364384909071189</v>
      </c>
      <c r="AQ7">
        <f t="shared" si="9"/>
        <v>-3873.495538834542</v>
      </c>
      <c r="AR7">
        <f t="shared" si="9"/>
        <v>-3881.0319773254491</v>
      </c>
      <c r="AS7">
        <f t="shared" si="9"/>
        <v>-289.8813875443517</v>
      </c>
      <c r="AT7">
        <f t="shared" si="9"/>
        <v>348.90916522861738</v>
      </c>
      <c r="AU7">
        <f t="shared" si="9"/>
        <v>-3822.0041996411828</v>
      </c>
      <c r="AW7">
        <v>4</v>
      </c>
      <c r="AX7">
        <f>IF(Z7&gt;0, (R7*SUMPRODUCT(K7:$K$98, X7:$X$98)-K7*$AZ$3)/Z7, 0)</f>
        <v>8747.9948918030295</v>
      </c>
    </row>
    <row r="8" spans="1:52" x14ac:dyDescent="0.25">
      <c r="B8" s="2">
        <f>'S.26.04.A'!B8</f>
        <v>100</v>
      </c>
      <c r="C8" s="2">
        <f>'S.26.04.A'!C8</f>
        <v>12.5</v>
      </c>
      <c r="E8">
        <v>2008</v>
      </c>
      <c r="F8" s="5">
        <f>EconomicRates!C48</f>
        <v>3.5571999999999999E-2</v>
      </c>
      <c r="G8" s="5">
        <f>EconomicRates!D48</f>
        <v>7.0000000000000007E-2</v>
      </c>
      <c r="H8" s="5">
        <f t="shared" si="10"/>
        <v>0.12000000000000001</v>
      </c>
      <c r="I8" s="5">
        <f t="shared" si="11"/>
        <v>1.1200000000000001</v>
      </c>
      <c r="J8">
        <f t="shared" si="12"/>
        <v>0.89285714285714279</v>
      </c>
      <c r="K8">
        <f t="shared" si="20"/>
        <v>0.5674268557185993</v>
      </c>
      <c r="L8" s="2">
        <v>5</v>
      </c>
      <c r="M8" s="6">
        <v>3.2390000000000001E-3</v>
      </c>
      <c r="Q8" s="4">
        <f t="shared" si="21"/>
        <v>12.5</v>
      </c>
      <c r="R8">
        <f t="shared" si="0"/>
        <v>2000000</v>
      </c>
      <c r="S8">
        <f t="shared" si="1"/>
        <v>9268.0569499071789</v>
      </c>
      <c r="U8">
        <f t="shared" si="13"/>
        <v>3.2390000000000001E-3</v>
      </c>
      <c r="V8">
        <f t="shared" si="14"/>
        <v>0.01</v>
      </c>
      <c r="W8">
        <f t="shared" si="15"/>
        <v>0.94869854967132294</v>
      </c>
      <c r="X8">
        <f t="shared" si="16"/>
        <v>3.072834602385415E-3</v>
      </c>
      <c r="Y8">
        <f t="shared" si="17"/>
        <v>9.4869854967132294E-3</v>
      </c>
      <c r="Z8">
        <f t="shared" si="18"/>
        <v>0.93613872957222433</v>
      </c>
      <c r="AB8">
        <f t="shared" si="19"/>
        <v>8299.2100663856763</v>
      </c>
      <c r="AC8">
        <f t="shared" si="2"/>
        <v>8676.1870586891309</v>
      </c>
      <c r="AE8">
        <f t="shared" si="3"/>
        <v>0</v>
      </c>
      <c r="AF8">
        <f t="shared" si="4"/>
        <v>0</v>
      </c>
      <c r="AG8">
        <f t="shared" si="4"/>
        <v>-11.701734119652803</v>
      </c>
      <c r="AH8">
        <f t="shared" si="5"/>
        <v>-6145.6692047708302</v>
      </c>
      <c r="AI8">
        <f t="shared" si="6"/>
        <v>-6157.3709388904826</v>
      </c>
      <c r="AJ8">
        <f t="shared" si="7"/>
        <v>-376.97699230345461</v>
      </c>
      <c r="AK8">
        <f t="shared" ref="AK8:AK71" si="22">G8*SUM(AB8:AB8, AE8:AF8)</f>
        <v>580.94470464699737</v>
      </c>
      <c r="AL8">
        <f t="shared" si="8"/>
        <v>-5953.4032265469395</v>
      </c>
      <c r="AN8">
        <f t="shared" si="9"/>
        <v>0</v>
      </c>
      <c r="AO8">
        <f t="shared" si="9"/>
        <v>0</v>
      </c>
      <c r="AP8">
        <f t="shared" si="9"/>
        <v>-6.639878197969642</v>
      </c>
      <c r="AQ8">
        <f t="shared" si="9"/>
        <v>-3487.2177531497368</v>
      </c>
      <c r="AR8">
        <f t="shared" si="9"/>
        <v>-3493.857631347706</v>
      </c>
      <c r="AS8">
        <f t="shared" si="9"/>
        <v>-213.90686942100385</v>
      </c>
      <c r="AT8">
        <f t="shared" si="9"/>
        <v>329.64362710421608</v>
      </c>
      <c r="AU8">
        <f t="shared" si="9"/>
        <v>-3378.120873664494</v>
      </c>
      <c r="AW8">
        <v>5</v>
      </c>
      <c r="AX8">
        <f>IF(Z8&gt;0, (R8*SUMPRODUCT(K8:$K$98, X8:$X$98)-K8*$AZ$3)/Z8, 0)</f>
        <v>9268.0569499071789</v>
      </c>
    </row>
    <row r="9" spans="1:52" x14ac:dyDescent="0.25">
      <c r="A9" t="s">
        <v>39</v>
      </c>
      <c r="C9" s="2">
        <f>'S.26.04.A'!C9</f>
        <v>0.05</v>
      </c>
      <c r="E9">
        <v>2009</v>
      </c>
      <c r="F9" s="5">
        <f>EconomicRates!C49</f>
        <v>3.5571999999999999E-2</v>
      </c>
      <c r="G9" s="5">
        <f>EconomicRates!D49</f>
        <v>7.0000000000000007E-2</v>
      </c>
      <c r="H9" s="5">
        <f t="shared" si="10"/>
        <v>0.12000000000000001</v>
      </c>
      <c r="I9" s="5">
        <f t="shared" si="11"/>
        <v>1.1200000000000001</v>
      </c>
      <c r="J9">
        <f t="shared" si="12"/>
        <v>0.89285714285714279</v>
      </c>
      <c r="K9">
        <f t="shared" si="20"/>
        <v>0.50663112117732079</v>
      </c>
      <c r="L9" s="2">
        <v>6</v>
      </c>
      <c r="M9" s="6">
        <v>3.3149999999999998E-3</v>
      </c>
      <c r="Q9" s="4">
        <f t="shared" si="21"/>
        <v>12.5</v>
      </c>
      <c r="R9">
        <f t="shared" si="0"/>
        <v>2000000</v>
      </c>
      <c r="S9">
        <f t="shared" si="1"/>
        <v>9726.4117569631271</v>
      </c>
      <c r="U9">
        <f t="shared" si="13"/>
        <v>3.3149999999999998E-3</v>
      </c>
      <c r="V9">
        <f t="shared" si="14"/>
        <v>0.01</v>
      </c>
      <c r="W9">
        <f t="shared" si="15"/>
        <v>0.93613872957222433</v>
      </c>
      <c r="X9">
        <f t="shared" si="16"/>
        <v>3.1032998885319233E-3</v>
      </c>
      <c r="Y9">
        <f t="shared" si="17"/>
        <v>9.3613872957222441E-3</v>
      </c>
      <c r="Z9">
        <f t="shared" si="18"/>
        <v>0.92367404238797013</v>
      </c>
      <c r="AB9">
        <f t="shared" si="19"/>
        <v>8676.1870586891309</v>
      </c>
      <c r="AC9">
        <f t="shared" si="2"/>
        <v>8984.0340654840111</v>
      </c>
      <c r="AE9">
        <f t="shared" si="3"/>
        <v>0</v>
      </c>
      <c r="AF9">
        <f t="shared" si="4"/>
        <v>0</v>
      </c>
      <c r="AG9">
        <f t="shared" si="4"/>
        <v>-11.545925529849626</v>
      </c>
      <c r="AH9">
        <f t="shared" si="5"/>
        <v>-6206.5997770638469</v>
      </c>
      <c r="AI9">
        <f t="shared" si="6"/>
        <v>-6218.1457025936961</v>
      </c>
      <c r="AJ9">
        <f t="shared" si="7"/>
        <v>-307.84700679488014</v>
      </c>
      <c r="AK9">
        <f t="shared" si="22"/>
        <v>607.33309410823927</v>
      </c>
      <c r="AL9">
        <f t="shared" si="8"/>
        <v>-5918.6596152803368</v>
      </c>
      <c r="AN9">
        <f t="shared" si="9"/>
        <v>0</v>
      </c>
      <c r="AO9">
        <f t="shared" si="9"/>
        <v>0</v>
      </c>
      <c r="AP9">
        <f t="shared" si="9"/>
        <v>-5.8495251962175674</v>
      </c>
      <c r="AQ9">
        <f t="shared" si="9"/>
        <v>-3144.4566037527661</v>
      </c>
      <c r="AR9">
        <f t="shared" si="9"/>
        <v>-3150.3061289489833</v>
      </c>
      <c r="AS9">
        <f t="shared" si="9"/>
        <v>-155.96487420357241</v>
      </c>
      <c r="AT9">
        <f t="shared" si="9"/>
        <v>307.69384639614856</v>
      </c>
      <c r="AU9">
        <f t="shared" si="9"/>
        <v>-2998.577156756407</v>
      </c>
      <c r="AW9">
        <v>6</v>
      </c>
      <c r="AX9">
        <f>IF(Z9&gt;0, (R9*SUMPRODUCT(K9:$K$98, X9:$X$98)-K9*$AZ$3)/Z9, 0)</f>
        <v>9726.4117569631271</v>
      </c>
    </row>
    <row r="10" spans="1:52" x14ac:dyDescent="0.25">
      <c r="A10" t="s">
        <v>19</v>
      </c>
      <c r="C10" s="2">
        <f>'S.26.04.A'!C10</f>
        <v>0.01</v>
      </c>
      <c r="E10">
        <v>2010</v>
      </c>
      <c r="F10" s="5">
        <f>EconomicRates!C50</f>
        <v>3.5571999999999999E-2</v>
      </c>
      <c r="G10" s="5">
        <f>EconomicRates!D50</f>
        <v>7.0000000000000007E-2</v>
      </c>
      <c r="H10" s="5">
        <f t="shared" si="10"/>
        <v>0.12000000000000001</v>
      </c>
      <c r="I10" s="5">
        <f t="shared" si="11"/>
        <v>1.1200000000000001</v>
      </c>
      <c r="J10">
        <f t="shared" si="12"/>
        <v>0.89285714285714279</v>
      </c>
      <c r="K10">
        <f t="shared" si="20"/>
        <v>0.45234921533689354</v>
      </c>
      <c r="L10" s="2">
        <v>7</v>
      </c>
      <c r="M10" s="6">
        <v>3.3969999999999998E-3</v>
      </c>
      <c r="Q10" s="4">
        <f t="shared" si="21"/>
        <v>12.5</v>
      </c>
      <c r="R10">
        <f t="shared" si="0"/>
        <v>2000000</v>
      </c>
      <c r="S10">
        <f t="shared" si="1"/>
        <v>10126.228882576099</v>
      </c>
      <c r="U10">
        <f t="shared" si="13"/>
        <v>3.3969999999999998E-3</v>
      </c>
      <c r="V10">
        <f t="shared" si="14"/>
        <v>0.01</v>
      </c>
      <c r="W10">
        <f t="shared" si="15"/>
        <v>0.92367404238797013</v>
      </c>
      <c r="X10">
        <f t="shared" si="16"/>
        <v>3.1377207219919342E-3</v>
      </c>
      <c r="Y10">
        <f t="shared" si="17"/>
        <v>9.2367404238797007E-3</v>
      </c>
      <c r="Z10">
        <f t="shared" si="18"/>
        <v>0.91129958124209853</v>
      </c>
      <c r="AB10">
        <f t="shared" si="19"/>
        <v>8984.0340654840111</v>
      </c>
      <c r="AC10">
        <f t="shared" si="2"/>
        <v>9228.0281402532419</v>
      </c>
      <c r="AE10">
        <f t="shared" si="3"/>
        <v>0</v>
      </c>
      <c r="AF10">
        <f t="shared" si="4"/>
        <v>0</v>
      </c>
      <c r="AG10">
        <f t="shared" si="4"/>
        <v>-11.391244765526231</v>
      </c>
      <c r="AH10">
        <f t="shared" si="5"/>
        <v>-6275.4414439838683</v>
      </c>
      <c r="AI10">
        <f t="shared" si="6"/>
        <v>-6286.8326887493949</v>
      </c>
      <c r="AJ10">
        <f t="shared" si="7"/>
        <v>-243.99407476923079</v>
      </c>
      <c r="AK10">
        <f t="shared" si="22"/>
        <v>628.88238458388082</v>
      </c>
      <c r="AL10">
        <f t="shared" si="8"/>
        <v>-5901.9443789347451</v>
      </c>
      <c r="AN10">
        <f t="shared" si="9"/>
        <v>0</v>
      </c>
      <c r="AO10">
        <f t="shared" si="9"/>
        <v>0</v>
      </c>
      <c r="AP10">
        <f t="shared" si="9"/>
        <v>-5.1528206313962865</v>
      </c>
      <c r="AQ10">
        <f t="shared" si="9"/>
        <v>-2838.6910130787251</v>
      </c>
      <c r="AR10">
        <f t="shared" si="9"/>
        <v>-2843.8438337101215</v>
      </c>
      <c r="AS10">
        <f t="shared" si="9"/>
        <v>-110.37052826871289</v>
      </c>
      <c r="AT10">
        <f t="shared" si="9"/>
        <v>284.47445320571302</v>
      </c>
      <c r="AU10">
        <f t="shared" si="9"/>
        <v>-2669.7399087731214</v>
      </c>
      <c r="AW10">
        <v>7</v>
      </c>
      <c r="AX10">
        <f>IF(Z10&gt;0, (R10*SUMPRODUCT(K10:$K$98, X10:$X$98)-K10*$AZ$3)/Z10, 0)</f>
        <v>10126.228882576099</v>
      </c>
    </row>
    <row r="11" spans="1:52" x14ac:dyDescent="0.25">
      <c r="A11" t="s">
        <v>33</v>
      </c>
      <c r="C11" s="12">
        <f>AU81</f>
        <v>26273.316521620582</v>
      </c>
      <c r="E11">
        <v>2011</v>
      </c>
      <c r="F11" s="5">
        <f>EconomicRates!C51</f>
        <v>3.5571999999999999E-2</v>
      </c>
      <c r="G11" s="5">
        <f>EconomicRates!D51</f>
        <v>7.0000000000000007E-2</v>
      </c>
      <c r="H11" s="5">
        <f t="shared" si="10"/>
        <v>0.12000000000000001</v>
      </c>
      <c r="I11" s="5">
        <f t="shared" si="11"/>
        <v>1.1200000000000001</v>
      </c>
      <c r="J11">
        <f t="shared" si="12"/>
        <v>0.89285714285714279</v>
      </c>
      <c r="K11">
        <f t="shared" si="20"/>
        <v>0.40388322797936921</v>
      </c>
      <c r="L11" s="2">
        <v>8</v>
      </c>
      <c r="M11" s="6">
        <v>3.4910000000000002E-3</v>
      </c>
      <c r="Q11" s="4">
        <f t="shared" si="21"/>
        <v>12.5</v>
      </c>
      <c r="R11">
        <f t="shared" si="0"/>
        <v>2000000</v>
      </c>
      <c r="S11">
        <f t="shared" si="1"/>
        <v>10472.396727589408</v>
      </c>
      <c r="U11">
        <f t="shared" si="13"/>
        <v>3.4910000000000002E-3</v>
      </c>
      <c r="V11">
        <f t="shared" si="14"/>
        <v>0.01</v>
      </c>
      <c r="W11">
        <f t="shared" si="15"/>
        <v>0.91129958124209853</v>
      </c>
      <c r="X11">
        <f t="shared" si="16"/>
        <v>3.1813468381161661E-3</v>
      </c>
      <c r="Y11">
        <f t="shared" si="17"/>
        <v>9.1129958124209851E-3</v>
      </c>
      <c r="Z11">
        <f t="shared" si="18"/>
        <v>0.89900523859156134</v>
      </c>
      <c r="AB11">
        <f t="shared" si="19"/>
        <v>9228.0281402532419</v>
      </c>
      <c r="AC11">
        <f t="shared" si="2"/>
        <v>9414.7395187120019</v>
      </c>
      <c r="AE11">
        <f t="shared" si="3"/>
        <v>0</v>
      </c>
      <c r="AF11">
        <f t="shared" si="4"/>
        <v>0</v>
      </c>
      <c r="AG11">
        <f t="shared" si="4"/>
        <v>-11.237565482394517</v>
      </c>
      <c r="AH11">
        <f t="shared" si="5"/>
        <v>-6362.6936762323321</v>
      </c>
      <c r="AI11">
        <f t="shared" si="6"/>
        <v>-6373.9312417147266</v>
      </c>
      <c r="AJ11">
        <f t="shared" si="7"/>
        <v>-186.71137845876001</v>
      </c>
      <c r="AK11">
        <f t="shared" si="22"/>
        <v>645.96196981772698</v>
      </c>
      <c r="AL11">
        <f t="shared" si="8"/>
        <v>-5914.68065035576</v>
      </c>
      <c r="AN11">
        <f t="shared" si="9"/>
        <v>0</v>
      </c>
      <c r="AO11">
        <f t="shared" si="9"/>
        <v>0</v>
      </c>
      <c r="AP11">
        <f t="shared" si="9"/>
        <v>-4.5386642216590349</v>
      </c>
      <c r="AQ11">
        <f t="shared" si="9"/>
        <v>-2569.7852606006336</v>
      </c>
      <c r="AR11">
        <f t="shared" si="9"/>
        <v>-2574.3239248222926</v>
      </c>
      <c r="AS11">
        <f t="shared" si="9"/>
        <v>-75.409594232401659</v>
      </c>
      <c r="AT11">
        <f t="shared" si="9"/>
        <v>260.89320552189542</v>
      </c>
      <c r="AU11">
        <f t="shared" si="9"/>
        <v>-2388.840313532799</v>
      </c>
      <c r="AW11">
        <v>8</v>
      </c>
      <c r="AX11">
        <f>IF(Z11&gt;0, (R11*SUMPRODUCT(K11:$K$98, X11:$X$98)-K11*$AZ$3)/Z11, 0)</f>
        <v>10472.396727589408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f>EconomicRates!C52</f>
        <v>3.5571999999999999E-2</v>
      </c>
      <c r="G12" s="5">
        <f>EconomicRates!D52</f>
        <v>7.0000000000000007E-2</v>
      </c>
      <c r="H12" s="5">
        <f t="shared" si="10"/>
        <v>0.12000000000000001</v>
      </c>
      <c r="I12" s="5">
        <f t="shared" si="11"/>
        <v>1.1200000000000001</v>
      </c>
      <c r="J12">
        <f t="shared" si="12"/>
        <v>0.89285714285714279</v>
      </c>
      <c r="K12">
        <f t="shared" si="20"/>
        <v>0.36061002498157962</v>
      </c>
      <c r="L12" s="2">
        <v>9</v>
      </c>
      <c r="M12" s="6">
        <v>3.5990000000000002E-3</v>
      </c>
      <c r="Q12" s="4">
        <f t="shared" si="21"/>
        <v>12.5</v>
      </c>
      <c r="R12">
        <f t="shared" si="0"/>
        <v>2000000</v>
      </c>
      <c r="S12">
        <f t="shared" si="1"/>
        <v>10765.026258082806</v>
      </c>
      <c r="U12">
        <f t="shared" si="13"/>
        <v>3.5990000000000002E-3</v>
      </c>
      <c r="V12">
        <f t="shared" si="14"/>
        <v>0.01</v>
      </c>
      <c r="W12">
        <f t="shared" si="15"/>
        <v>0.89900523859156134</v>
      </c>
      <c r="X12">
        <f t="shared" si="16"/>
        <v>3.2355198536910294E-3</v>
      </c>
      <c r="Y12">
        <f t="shared" si="17"/>
        <v>8.9900523859156138E-3</v>
      </c>
      <c r="Z12">
        <f t="shared" si="18"/>
        <v>0.8867796663519546</v>
      </c>
      <c r="AB12">
        <f t="shared" si="19"/>
        <v>9414.7395187120019</v>
      </c>
      <c r="AC12">
        <f t="shared" si="2"/>
        <v>9546.2063934127</v>
      </c>
      <c r="AE12">
        <f t="shared" si="3"/>
        <v>0</v>
      </c>
      <c r="AF12">
        <f t="shared" si="4"/>
        <v>0</v>
      </c>
      <c r="AG12">
        <f t="shared" si="4"/>
        <v>-11.084745829399433</v>
      </c>
      <c r="AH12">
        <f t="shared" si="5"/>
        <v>-6471.0397073820586</v>
      </c>
      <c r="AI12">
        <f t="shared" si="6"/>
        <v>-6482.1244532114579</v>
      </c>
      <c r="AJ12">
        <f t="shared" si="7"/>
        <v>-131.4668747006981</v>
      </c>
      <c r="AK12">
        <f t="shared" si="22"/>
        <v>659.03176630984024</v>
      </c>
      <c r="AL12">
        <f t="shared" si="8"/>
        <v>-5954.5595616023156</v>
      </c>
      <c r="AN12">
        <f t="shared" si="9"/>
        <v>0</v>
      </c>
      <c r="AO12">
        <f t="shared" si="9"/>
        <v>0</v>
      </c>
      <c r="AP12">
        <f t="shared" si="9"/>
        <v>-3.9972704704541897</v>
      </c>
      <c r="AQ12">
        <f t="shared" si="9"/>
        <v>-2333.5217905358377</v>
      </c>
      <c r="AR12">
        <f t="shared" si="9"/>
        <v>-2337.5190610062918</v>
      </c>
      <c r="AS12">
        <f t="shared" si="9"/>
        <v>-47.408272970068943</v>
      </c>
      <c r="AT12">
        <f t="shared" si="9"/>
        <v>237.65346171264602</v>
      </c>
      <c r="AU12">
        <f t="shared" si="9"/>
        <v>-2147.273872263715</v>
      </c>
      <c r="AW12">
        <v>9</v>
      </c>
      <c r="AX12">
        <f>IF(Z12&gt;0, (R12*SUMPRODUCT(K12:$K$98, X12:$X$98)-K12*$AZ$3)/Z12, 0)</f>
        <v>10765.026258082806</v>
      </c>
    </row>
    <row r="13" spans="1:52" x14ac:dyDescent="0.25">
      <c r="E13">
        <v>2013</v>
      </c>
      <c r="F13" s="5">
        <f>EconomicRates!C53</f>
        <v>3.5571999999999999E-2</v>
      </c>
      <c r="G13" s="5">
        <f>EconomicRates!D53</f>
        <v>7.0000000000000007E-2</v>
      </c>
      <c r="H13" s="5">
        <f t="shared" si="10"/>
        <v>0.12000000000000001</v>
      </c>
      <c r="I13" s="5">
        <f t="shared" si="11"/>
        <v>1.1200000000000001</v>
      </c>
      <c r="J13">
        <f t="shared" si="12"/>
        <v>0.89285714285714279</v>
      </c>
      <c r="K13">
        <f t="shared" si="20"/>
        <v>0.32197323659069604</v>
      </c>
      <c r="L13" s="2">
        <v>10</v>
      </c>
      <c r="M13" s="6">
        <v>3.7169999999999998E-3</v>
      </c>
      <c r="Q13" s="4">
        <f t="shared" si="21"/>
        <v>12.5</v>
      </c>
      <c r="R13">
        <f t="shared" si="0"/>
        <v>2000000</v>
      </c>
      <c r="S13">
        <f t="shared" si="1"/>
        <v>11004.280806007388</v>
      </c>
      <c r="U13">
        <f t="shared" si="13"/>
        <v>3.7169999999999998E-3</v>
      </c>
      <c r="V13">
        <f t="shared" si="14"/>
        <v>0.01</v>
      </c>
      <c r="W13">
        <f t="shared" si="15"/>
        <v>0.8867796663519546</v>
      </c>
      <c r="X13">
        <f t="shared" si="16"/>
        <v>3.296160019830215E-3</v>
      </c>
      <c r="Y13">
        <f t="shared" si="17"/>
        <v>8.8677966635195456E-3</v>
      </c>
      <c r="Z13">
        <f t="shared" si="18"/>
        <v>0.8746157096686048</v>
      </c>
      <c r="AB13">
        <f t="shared" si="19"/>
        <v>9546.2063934127</v>
      </c>
      <c r="AC13">
        <f t="shared" si="2"/>
        <v>9624.5168665387573</v>
      </c>
      <c r="AE13">
        <f t="shared" si="3"/>
        <v>0</v>
      </c>
      <c r="AF13">
        <f t="shared" si="4"/>
        <v>0</v>
      </c>
      <c r="AG13">
        <f t="shared" si="4"/>
        <v>-10.93269637085756</v>
      </c>
      <c r="AH13">
        <f t="shared" si="5"/>
        <v>-6592.3200396604298</v>
      </c>
      <c r="AI13">
        <f t="shared" si="6"/>
        <v>-6603.252736031287</v>
      </c>
      <c r="AJ13">
        <f t="shared" si="7"/>
        <v>-78.310473126057332</v>
      </c>
      <c r="AK13">
        <f t="shared" si="22"/>
        <v>668.23444753888907</v>
      </c>
      <c r="AL13">
        <f t="shared" si="8"/>
        <v>-6013.3287616184552</v>
      </c>
      <c r="AN13">
        <f t="shared" si="9"/>
        <v>0</v>
      </c>
      <c r="AO13">
        <f t="shared" si="9"/>
        <v>0</v>
      </c>
      <c r="AP13">
        <f t="shared" si="9"/>
        <v>-3.520035635188365</v>
      </c>
      <c r="AQ13">
        <f t="shared" si="9"/>
        <v>-2122.5506198111743</v>
      </c>
      <c r="AR13">
        <f t="shared" si="9"/>
        <v>-2126.0706554463627</v>
      </c>
      <c r="AS13">
        <f t="shared" si="9"/>
        <v>-25.213876491345403</v>
      </c>
      <c r="AT13">
        <f t="shared" si="9"/>
        <v>215.15360787549179</v>
      </c>
      <c r="AU13">
        <f t="shared" si="9"/>
        <v>-1936.1309240622161</v>
      </c>
      <c r="AW13">
        <v>10</v>
      </c>
      <c r="AX13">
        <f>IF(Z13&gt;0, (R13*SUMPRODUCT(K13:$K$98, X13:$X$98)-K13*$AZ$3)/Z13, 0)</f>
        <v>11004.280806007388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10"/>
        <v>0.12000000000000001</v>
      </c>
      <c r="I14" s="5">
        <f t="shared" si="11"/>
        <v>1.1200000000000001</v>
      </c>
      <c r="J14">
        <f t="shared" si="12"/>
        <v>0.89285714285714279</v>
      </c>
      <c r="K14">
        <f t="shared" si="20"/>
        <v>0.28747610409883573</v>
      </c>
      <c r="L14" s="2">
        <v>11</v>
      </c>
      <c r="M14" s="6">
        <v>3.852E-3</v>
      </c>
      <c r="Q14" s="4">
        <f t="shared" si="21"/>
        <v>12.5</v>
      </c>
      <c r="R14">
        <f t="shared" si="0"/>
        <v>2000000</v>
      </c>
      <c r="S14">
        <f t="shared" si="1"/>
        <v>11194.645733973115</v>
      </c>
      <c r="U14">
        <f t="shared" si="13"/>
        <v>3.852E-3</v>
      </c>
      <c r="V14">
        <f t="shared" si="14"/>
        <v>0.01</v>
      </c>
      <c r="W14">
        <f t="shared" si="15"/>
        <v>0.8746157096686048</v>
      </c>
      <c r="X14">
        <f t="shared" si="16"/>
        <v>3.3690197136434655E-3</v>
      </c>
      <c r="Y14">
        <f t="shared" si="17"/>
        <v>8.746157096686049E-3</v>
      </c>
      <c r="Z14">
        <f t="shared" si="18"/>
        <v>0.86250053285827533</v>
      </c>
      <c r="AB14">
        <f t="shared" si="19"/>
        <v>9624.5168665387573</v>
      </c>
      <c r="AC14">
        <f t="shared" si="2"/>
        <v>9655.3879107114299</v>
      </c>
      <c r="AE14">
        <f t="shared" si="3"/>
        <v>0</v>
      </c>
      <c r="AF14">
        <f t="shared" si="4"/>
        <v>0</v>
      </c>
      <c r="AG14">
        <f t="shared" si="4"/>
        <v>-10.781256660728442</v>
      </c>
      <c r="AH14">
        <f t="shared" si="5"/>
        <v>-6738.0394272869307</v>
      </c>
      <c r="AI14">
        <f t="shared" si="6"/>
        <v>-6748.8206839476588</v>
      </c>
      <c r="AJ14">
        <f t="shared" si="7"/>
        <v>-30.871044172672555</v>
      </c>
      <c r="AK14">
        <f t="shared" si="22"/>
        <v>673.71618065771304</v>
      </c>
      <c r="AL14">
        <f t="shared" si="8"/>
        <v>-6105.9755474626181</v>
      </c>
      <c r="AN14">
        <f t="shared" si="9"/>
        <v>0</v>
      </c>
      <c r="AO14">
        <f t="shared" si="9"/>
        <v>0</v>
      </c>
      <c r="AP14">
        <f t="shared" si="9"/>
        <v>-3.0993536621158357</v>
      </c>
      <c r="AQ14">
        <f t="shared" si="9"/>
        <v>-1937.0253238207972</v>
      </c>
      <c r="AR14">
        <f t="shared" si="9"/>
        <v>-1940.1246774829128</v>
      </c>
      <c r="AS14">
        <f t="shared" si="9"/>
        <v>-8.874687508222971</v>
      </c>
      <c r="AT14">
        <f t="shared" si="9"/>
        <v>193.67730288382674</v>
      </c>
      <c r="AU14">
        <f t="shared" si="9"/>
        <v>-1755.322062107309</v>
      </c>
      <c r="AW14">
        <v>11</v>
      </c>
      <c r="AX14">
        <f>IF(Z14&gt;0, (R14*SUMPRODUCT(K14:$K$98, X14:$X$98)-K14*$AZ$3)/Z14, 0)</f>
        <v>11194.645733973115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10"/>
        <v>0.12000000000000001</v>
      </c>
      <c r="I15" s="5">
        <f t="shared" si="11"/>
        <v>1.1200000000000001</v>
      </c>
      <c r="J15">
        <f t="shared" si="12"/>
        <v>0.89285714285714279</v>
      </c>
      <c r="K15">
        <f t="shared" si="20"/>
        <v>0.25667509294538904</v>
      </c>
      <c r="L15" s="2">
        <v>12</v>
      </c>
      <c r="M15" s="6">
        <v>4.0049999999999999E-3</v>
      </c>
      <c r="Q15" s="4">
        <f t="shared" si="21"/>
        <v>12.5</v>
      </c>
      <c r="R15">
        <f t="shared" si="0"/>
        <v>2000000</v>
      </c>
      <c r="S15">
        <f t="shared" si="1"/>
        <v>11336.806226099561</v>
      </c>
      <c r="U15">
        <f t="shared" si="13"/>
        <v>4.0049999999999999E-3</v>
      </c>
      <c r="V15">
        <f t="shared" si="14"/>
        <v>0.01</v>
      </c>
      <c r="W15">
        <f t="shared" si="15"/>
        <v>0.86250053285827533</v>
      </c>
      <c r="X15">
        <f t="shared" si="16"/>
        <v>3.4543146340973926E-3</v>
      </c>
      <c r="Y15">
        <f t="shared" si="17"/>
        <v>8.6250053285827528E-3</v>
      </c>
      <c r="Z15">
        <f t="shared" si="18"/>
        <v>0.85042121289559514</v>
      </c>
      <c r="AB15">
        <f t="shared" si="19"/>
        <v>9655.3879107114299</v>
      </c>
      <c r="AC15">
        <f t="shared" si="2"/>
        <v>9641.0605011619227</v>
      </c>
      <c r="AE15">
        <f t="shared" si="3"/>
        <v>0</v>
      </c>
      <c r="AF15">
        <f t="shared" si="4"/>
        <v>0</v>
      </c>
      <c r="AG15">
        <f t="shared" si="4"/>
        <v>-10.63026516119494</v>
      </c>
      <c r="AH15">
        <f t="shared" si="5"/>
        <v>-6908.6292681947853</v>
      </c>
      <c r="AI15">
        <f t="shared" si="6"/>
        <v>-6919.2595333559802</v>
      </c>
      <c r="AJ15">
        <f t="shared" si="7"/>
        <v>14.327409549507138</v>
      </c>
      <c r="AK15">
        <f t="shared" si="22"/>
        <v>675.87715374980019</v>
      </c>
      <c r="AL15">
        <f t="shared" si="8"/>
        <v>-6229.0549700566726</v>
      </c>
      <c r="AN15">
        <f t="shared" si="9"/>
        <v>0</v>
      </c>
      <c r="AO15">
        <f t="shared" si="9"/>
        <v>0</v>
      </c>
      <c r="AP15">
        <f t="shared" si="9"/>
        <v>-2.7285242982838422</v>
      </c>
      <c r="AQ15">
        <f t="shared" si="9"/>
        <v>-1773.2730595391315</v>
      </c>
      <c r="AR15">
        <f t="shared" si="9"/>
        <v>-1776.0015838374154</v>
      </c>
      <c r="AS15">
        <f t="shared" si="9"/>
        <v>3.6774891777863989</v>
      </c>
      <c r="AT15">
        <f t="shared" si="9"/>
        <v>173.48083125839497</v>
      </c>
      <c r="AU15">
        <f t="shared" si="9"/>
        <v>-1598.843263401234</v>
      </c>
      <c r="AW15">
        <v>12</v>
      </c>
      <c r="AX15">
        <f>IF(Z15&gt;0, (R15*SUMPRODUCT(K15:$K$98, X15:$X$98)-K15*$AZ$3)/Z15, 0)</f>
        <v>11336.806226099561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10"/>
        <v>0.12000000000000001</v>
      </c>
      <c r="I16" s="5">
        <f t="shared" si="11"/>
        <v>1.1200000000000001</v>
      </c>
      <c r="J16">
        <f t="shared" si="12"/>
        <v>0.89285714285714279</v>
      </c>
      <c r="K16">
        <f t="shared" si="20"/>
        <v>0.22917419012981163</v>
      </c>
      <c r="L16" s="2">
        <v>13</v>
      </c>
      <c r="M16" s="6">
        <v>4.1640000000000002E-3</v>
      </c>
      <c r="Q16" s="4">
        <f t="shared" si="21"/>
        <v>12.5</v>
      </c>
      <c r="R16">
        <f t="shared" si="0"/>
        <v>2000000</v>
      </c>
      <c r="S16">
        <f t="shared" si="1"/>
        <v>11432.201970162077</v>
      </c>
      <c r="U16">
        <f t="shared" si="13"/>
        <v>4.1640000000000002E-3</v>
      </c>
      <c r="V16">
        <f t="shared" si="14"/>
        <v>0.01</v>
      </c>
      <c r="W16">
        <f t="shared" si="15"/>
        <v>0.85042121289559514</v>
      </c>
      <c r="X16">
        <f t="shared" si="16"/>
        <v>3.5411539304972582E-3</v>
      </c>
      <c r="Y16">
        <f t="shared" si="17"/>
        <v>8.5042121289559524E-3</v>
      </c>
      <c r="Z16">
        <f t="shared" si="18"/>
        <v>0.83837584683614197</v>
      </c>
      <c r="AB16">
        <f t="shared" si="19"/>
        <v>9641.0605011619227</v>
      </c>
      <c r="AC16">
        <f t="shared" si="2"/>
        <v>9584.4820079364417</v>
      </c>
      <c r="AE16">
        <f t="shared" si="3"/>
        <v>0</v>
      </c>
      <c r="AF16">
        <f t="shared" si="4"/>
        <v>0</v>
      </c>
      <c r="AG16">
        <f t="shared" si="4"/>
        <v>-10.479698085451775</v>
      </c>
      <c r="AH16">
        <f t="shared" si="5"/>
        <v>-7082.3078609945169</v>
      </c>
      <c r="AI16">
        <f t="shared" si="6"/>
        <v>-7092.7875590799686</v>
      </c>
      <c r="AJ16">
        <f t="shared" si="7"/>
        <v>56.578493225480997</v>
      </c>
      <c r="AK16">
        <f t="shared" si="22"/>
        <v>674.87423508133463</v>
      </c>
      <c r="AL16">
        <f t="shared" si="8"/>
        <v>-6361.334830773153</v>
      </c>
      <c r="AN16">
        <f t="shared" si="9"/>
        <v>0</v>
      </c>
      <c r="AO16">
        <f t="shared" si="9"/>
        <v>0</v>
      </c>
      <c r="AP16">
        <f t="shared" si="9"/>
        <v>-2.4016763215383481</v>
      </c>
      <c r="AQ16">
        <f t="shared" si="9"/>
        <v>-1623.082168293417</v>
      </c>
      <c r="AR16">
        <f t="shared" si="9"/>
        <v>-1625.4838446149554</v>
      </c>
      <c r="AS16">
        <f t="shared" si="9"/>
        <v>12.966330363714642</v>
      </c>
      <c r="AT16">
        <f t="shared" si="9"/>
        <v>154.66375626424099</v>
      </c>
      <c r="AU16">
        <f t="shared" si="9"/>
        <v>-1457.8537579869997</v>
      </c>
      <c r="AW16">
        <v>13</v>
      </c>
      <c r="AX16">
        <f>IF(Z16&gt;0, (R16*SUMPRODUCT(K16:$K$98, X16:$X$98)-K16*$AZ$3)/Z16, 0)</f>
        <v>11432.201970162077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10"/>
        <v>0.12000000000000001</v>
      </c>
      <c r="I17" s="5">
        <f t="shared" si="11"/>
        <v>1.1200000000000001</v>
      </c>
      <c r="J17">
        <f t="shared" si="12"/>
        <v>0.89285714285714279</v>
      </c>
      <c r="K17">
        <f t="shared" si="20"/>
        <v>0.20461981261590323</v>
      </c>
      <c r="L17" s="2">
        <v>14</v>
      </c>
      <c r="M17" s="6">
        <v>4.3350000000000003E-3</v>
      </c>
      <c r="Q17" s="4">
        <f t="shared" si="21"/>
        <v>12.5</v>
      </c>
      <c r="R17">
        <f t="shared" si="0"/>
        <v>2000000</v>
      </c>
      <c r="S17">
        <f t="shared" si="1"/>
        <v>11489.1680821393</v>
      </c>
      <c r="U17">
        <f t="shared" si="13"/>
        <v>4.3350000000000003E-3</v>
      </c>
      <c r="V17">
        <f t="shared" si="14"/>
        <v>0.01</v>
      </c>
      <c r="W17">
        <f t="shared" si="15"/>
        <v>0.83837584683614197</v>
      </c>
      <c r="X17">
        <f t="shared" si="16"/>
        <v>3.6343592960346757E-3</v>
      </c>
      <c r="Y17">
        <f t="shared" si="17"/>
        <v>8.3837584683614207E-3</v>
      </c>
      <c r="Z17">
        <f t="shared" si="18"/>
        <v>0.82635772907174587</v>
      </c>
      <c r="AB17">
        <f t="shared" si="19"/>
        <v>9584.4820079364417</v>
      </c>
      <c r="AC17">
        <f t="shared" si="2"/>
        <v>9494.1628452802179</v>
      </c>
      <c r="AE17">
        <f t="shared" si="3"/>
        <v>0</v>
      </c>
      <c r="AF17">
        <f t="shared" si="4"/>
        <v>0</v>
      </c>
      <c r="AG17">
        <f t="shared" si="4"/>
        <v>-10.329471613396823</v>
      </c>
      <c r="AH17">
        <f t="shared" si="5"/>
        <v>-7268.718592069351</v>
      </c>
      <c r="AI17">
        <f t="shared" si="6"/>
        <v>-7279.0480636827479</v>
      </c>
      <c r="AJ17">
        <f t="shared" si="7"/>
        <v>90.319162656223853</v>
      </c>
      <c r="AK17">
        <f t="shared" si="22"/>
        <v>670.91374055555093</v>
      </c>
      <c r="AL17">
        <f t="shared" si="8"/>
        <v>-6517.8151604709728</v>
      </c>
      <c r="AN17">
        <f t="shared" si="9"/>
        <v>0</v>
      </c>
      <c r="AO17">
        <f t="shared" si="9"/>
        <v>0</v>
      </c>
      <c r="AP17">
        <f t="shared" si="9"/>
        <v>-2.1136145459545497</v>
      </c>
      <c r="AQ17">
        <f t="shared" si="9"/>
        <v>-1487.3238362669626</v>
      </c>
      <c r="AR17">
        <f t="shared" si="9"/>
        <v>-1489.4374508129172</v>
      </c>
      <c r="AS17">
        <f t="shared" si="9"/>
        <v>18.481090138341809</v>
      </c>
      <c r="AT17">
        <f t="shared" si="9"/>
        <v>137.28224387391154</v>
      </c>
      <c r="AU17">
        <f t="shared" si="9"/>
        <v>-1333.6741168006638</v>
      </c>
      <c r="AW17">
        <v>14</v>
      </c>
      <c r="AX17">
        <f>IF(Z17&gt;0, (R17*SUMPRODUCT(K17:$K$98, X17:$X$98)-K17*$AZ$3)/Z17, 0)</f>
        <v>11489.1680821393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10"/>
        <v>0.12000000000000001</v>
      </c>
      <c r="I18" s="5">
        <f t="shared" si="11"/>
        <v>1.1200000000000001</v>
      </c>
      <c r="J18">
        <f t="shared" si="12"/>
        <v>0.89285714285714279</v>
      </c>
      <c r="K18">
        <f t="shared" si="20"/>
        <v>0.1826962612641993</v>
      </c>
      <c r="L18" s="2">
        <v>15</v>
      </c>
      <c r="M18" s="6">
        <v>4.522E-3</v>
      </c>
      <c r="Q18" s="4">
        <f t="shared" si="21"/>
        <v>12.5</v>
      </c>
      <c r="R18">
        <f t="shared" si="0"/>
        <v>2000000</v>
      </c>
      <c r="S18">
        <f t="shared" si="1"/>
        <v>11512.60839882363</v>
      </c>
      <c r="U18">
        <f t="shared" si="13"/>
        <v>4.522E-3</v>
      </c>
      <c r="V18">
        <f t="shared" si="14"/>
        <v>0.01</v>
      </c>
      <c r="W18">
        <f t="shared" si="15"/>
        <v>0.82635772907174587</v>
      </c>
      <c r="X18">
        <f t="shared" si="16"/>
        <v>3.7367896508624346E-3</v>
      </c>
      <c r="Y18">
        <f t="shared" si="17"/>
        <v>8.2635772907174582E-3</v>
      </c>
      <c r="Z18">
        <f t="shared" si="18"/>
        <v>0.81435736213016596</v>
      </c>
      <c r="AB18">
        <f t="shared" si="19"/>
        <v>9494.1628452802179</v>
      </c>
      <c r="AC18">
        <f t="shared" si="2"/>
        <v>9375.3774069036044</v>
      </c>
      <c r="AE18">
        <f t="shared" si="3"/>
        <v>0</v>
      </c>
      <c r="AF18">
        <f t="shared" si="4"/>
        <v>0</v>
      </c>
      <c r="AG18">
        <f t="shared" si="4"/>
        <v>-10.179467026627075</v>
      </c>
      <c r="AH18">
        <f t="shared" si="5"/>
        <v>-7473.5793017248689</v>
      </c>
      <c r="AI18">
        <f t="shared" si="6"/>
        <v>-7483.7587687514961</v>
      </c>
      <c r="AJ18">
        <f t="shared" si="7"/>
        <v>118.78543837661346</v>
      </c>
      <c r="AK18">
        <f t="shared" si="22"/>
        <v>664.59139916961533</v>
      </c>
      <c r="AL18">
        <f t="shared" si="8"/>
        <v>-6700.3819312052674</v>
      </c>
      <c r="AN18">
        <f t="shared" si="9"/>
        <v>0</v>
      </c>
      <c r="AO18">
        <f t="shared" si="9"/>
        <v>0</v>
      </c>
      <c r="AP18">
        <f t="shared" si="9"/>
        <v>-1.8597505674269621</v>
      </c>
      <c r="AQ18">
        <f t="shared" si="9"/>
        <v>-1365.3949966866387</v>
      </c>
      <c r="AR18">
        <f t="shared" si="9"/>
        <v>-1367.2547472540657</v>
      </c>
      <c r="AS18">
        <f t="shared" si="9"/>
        <v>21.70165548403622</v>
      </c>
      <c r="AT18">
        <f t="shared" si="9"/>
        <v>121.4183638966318</v>
      </c>
      <c r="AU18">
        <f t="shared" si="9"/>
        <v>-1224.1347278733979</v>
      </c>
      <c r="AW18">
        <v>15</v>
      </c>
      <c r="AX18">
        <f>IF(Z18&gt;0, (R18*SUMPRODUCT(K18:$K$98, X18:$X$98)-K18*$AZ$3)/Z18, 0)</f>
        <v>11512.60839882363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10"/>
        <v>0.12000000000000001</v>
      </c>
      <c r="I19" s="5">
        <f t="shared" si="11"/>
        <v>1.1200000000000001</v>
      </c>
      <c r="J19">
        <f t="shared" si="12"/>
        <v>0.89285714285714279</v>
      </c>
      <c r="K19">
        <f t="shared" si="20"/>
        <v>0.16312166184303509</v>
      </c>
      <c r="L19" s="2">
        <v>16</v>
      </c>
      <c r="M19" s="6">
        <v>4.7470000000000004E-3</v>
      </c>
      <c r="Q19" s="4">
        <f t="shared" si="21"/>
        <v>12.5</v>
      </c>
      <c r="R19">
        <f t="shared" si="0"/>
        <v>2000000</v>
      </c>
      <c r="S19">
        <f t="shared" si="1"/>
        <v>11506.093741824247</v>
      </c>
      <c r="U19">
        <f t="shared" si="13"/>
        <v>4.7470000000000004E-3</v>
      </c>
      <c r="V19">
        <f t="shared" si="14"/>
        <v>0.01</v>
      </c>
      <c r="W19">
        <f t="shared" si="15"/>
        <v>0.81435736213016596</v>
      </c>
      <c r="X19">
        <f t="shared" si="16"/>
        <v>3.8657543980318981E-3</v>
      </c>
      <c r="Y19">
        <f t="shared" si="17"/>
        <v>8.1435736213016606E-3</v>
      </c>
      <c r="Z19">
        <f t="shared" si="18"/>
        <v>0.80234803411083233</v>
      </c>
      <c r="AB19">
        <f t="shared" si="19"/>
        <v>9375.3774069036044</v>
      </c>
      <c r="AC19">
        <f t="shared" si="2"/>
        <v>9231.8916940476356</v>
      </c>
      <c r="AE19">
        <f t="shared" si="3"/>
        <v>0</v>
      </c>
      <c r="AF19">
        <f t="shared" si="4"/>
        <v>0</v>
      </c>
      <c r="AG19">
        <f t="shared" si="4"/>
        <v>-10.029350426385404</v>
      </c>
      <c r="AH19">
        <f t="shared" si="5"/>
        <v>-7731.5087960637966</v>
      </c>
      <c r="AI19">
        <f t="shared" si="6"/>
        <v>-7741.538146490182</v>
      </c>
      <c r="AJ19">
        <f t="shared" si="7"/>
        <v>143.48571285596881</v>
      </c>
      <c r="AK19">
        <f t="shared" si="22"/>
        <v>656.27641848325243</v>
      </c>
      <c r="AL19">
        <f t="shared" si="8"/>
        <v>-6941.776015150961</v>
      </c>
      <c r="AN19">
        <f t="shared" si="9"/>
        <v>0</v>
      </c>
      <c r="AO19">
        <f t="shared" si="9"/>
        <v>0</v>
      </c>
      <c r="AP19">
        <f t="shared" si="9"/>
        <v>-1.6360043087581397</v>
      </c>
      <c r="AQ19">
        <f t="shared" si="9"/>
        <v>-1261.1765633679699</v>
      </c>
      <c r="AR19">
        <f t="shared" si="9"/>
        <v>-1262.8125676767281</v>
      </c>
      <c r="AS19">
        <f t="shared" si="9"/>
        <v>23.405627931798175</v>
      </c>
      <c r="AT19">
        <f t="shared" si="9"/>
        <v>107.05290001138329</v>
      </c>
      <c r="AU19">
        <f t="shared" si="9"/>
        <v>-1132.3540397335466</v>
      </c>
      <c r="AW19">
        <v>16</v>
      </c>
      <c r="AX19">
        <f>IF(Z19&gt;0, (R19*SUMPRODUCT(K19:$K$98, X19:$X$98)-K19*$AZ$3)/Z19, 0)</f>
        <v>11506.093741824247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10"/>
        <v>0.12000000000000001</v>
      </c>
      <c r="I20" s="5">
        <f t="shared" si="11"/>
        <v>1.1200000000000001</v>
      </c>
      <c r="J20">
        <f t="shared" si="12"/>
        <v>0.89285714285714279</v>
      </c>
      <c r="K20">
        <f t="shared" si="20"/>
        <v>0.14564434093128131</v>
      </c>
      <c r="L20" s="2">
        <v>17</v>
      </c>
      <c r="M20" s="6">
        <v>4.9870000000000001E-3</v>
      </c>
      <c r="Q20" s="4">
        <f t="shared" si="21"/>
        <v>12.5</v>
      </c>
      <c r="R20">
        <f t="shared" si="0"/>
        <v>2000000</v>
      </c>
      <c r="S20">
        <f t="shared" si="1"/>
        <v>11465.821902682135</v>
      </c>
      <c r="U20">
        <f t="shared" si="13"/>
        <v>4.9870000000000001E-3</v>
      </c>
      <c r="V20">
        <f t="shared" si="14"/>
        <v>0.01</v>
      </c>
      <c r="W20">
        <f t="shared" si="15"/>
        <v>0.80234803411083233</v>
      </c>
      <c r="X20">
        <f t="shared" si="16"/>
        <v>4.0013096461107211E-3</v>
      </c>
      <c r="Y20">
        <f t="shared" si="17"/>
        <v>8.0234803411083234E-3</v>
      </c>
      <c r="Z20">
        <f t="shared" si="18"/>
        <v>0.79032324412361332</v>
      </c>
      <c r="AB20">
        <f t="shared" si="19"/>
        <v>9231.8916940476356</v>
      </c>
      <c r="AC20">
        <f t="shared" si="2"/>
        <v>9061.7055626713263</v>
      </c>
      <c r="AE20">
        <f t="shared" si="3"/>
        <v>0</v>
      </c>
      <c r="AF20">
        <f t="shared" si="4"/>
        <v>0</v>
      </c>
      <c r="AG20">
        <f t="shared" si="4"/>
        <v>-9.8790405515451667</v>
      </c>
      <c r="AH20">
        <f t="shared" si="5"/>
        <v>-8002.6192922214423</v>
      </c>
      <c r="AI20">
        <f t="shared" si="6"/>
        <v>-8012.4983327729879</v>
      </c>
      <c r="AJ20">
        <f t="shared" si="7"/>
        <v>170.18613137630928</v>
      </c>
      <c r="AK20">
        <f t="shared" si="22"/>
        <v>646.23241858333461</v>
      </c>
      <c r="AL20">
        <f t="shared" si="8"/>
        <v>-7196.0797828133436</v>
      </c>
      <c r="AN20">
        <f t="shared" si="9"/>
        <v>0</v>
      </c>
      <c r="AO20">
        <f t="shared" si="9"/>
        <v>0</v>
      </c>
      <c r="AP20">
        <f t="shared" si="9"/>
        <v>-1.4388263501631977</v>
      </c>
      <c r="AQ20">
        <f t="shared" si="9"/>
        <v>-1165.5362125395488</v>
      </c>
      <c r="AR20">
        <f t="shared" si="9"/>
        <v>-1166.9750388897121</v>
      </c>
      <c r="AS20">
        <f t="shared" si="9"/>
        <v>24.786646939947019</v>
      </c>
      <c r="AT20">
        <f t="shared" si="9"/>
        <v>94.120094692997682</v>
      </c>
      <c r="AU20">
        <f t="shared" si="9"/>
        <v>-1048.0682972567674</v>
      </c>
      <c r="AW20">
        <v>17</v>
      </c>
      <c r="AX20">
        <f>IF(Z20&gt;0, (R20*SUMPRODUCT(K20:$K$98, X20:$X$98)-K20*$AZ$3)/Z20, 0)</f>
        <v>11465.821902682135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10"/>
        <v>0.12000000000000001</v>
      </c>
      <c r="I21" s="5">
        <f t="shared" si="11"/>
        <v>1.1200000000000001</v>
      </c>
      <c r="J21">
        <f t="shared" si="12"/>
        <v>0.89285714285714279</v>
      </c>
      <c r="K21">
        <f t="shared" si="20"/>
        <v>0.13003959011721544</v>
      </c>
      <c r="L21" s="2">
        <v>18</v>
      </c>
      <c r="M21" s="6">
        <v>5.2249999999999996E-3</v>
      </c>
      <c r="Q21" s="4">
        <f t="shared" si="21"/>
        <v>12.5</v>
      </c>
      <c r="R21">
        <f t="shared" si="0"/>
        <v>2000000</v>
      </c>
      <c r="S21">
        <f t="shared" si="1"/>
        <v>11397.116014124826</v>
      </c>
      <c r="U21">
        <f t="shared" si="13"/>
        <v>5.2249999999999996E-3</v>
      </c>
      <c r="V21">
        <f t="shared" si="14"/>
        <v>0.01</v>
      </c>
      <c r="W21">
        <f t="shared" si="15"/>
        <v>0.79032324412361332</v>
      </c>
      <c r="X21">
        <f t="shared" si="16"/>
        <v>4.129438950545879E-3</v>
      </c>
      <c r="Y21">
        <f t="shared" si="17"/>
        <v>7.9032324412361341E-3</v>
      </c>
      <c r="Z21">
        <f t="shared" si="18"/>
        <v>0.77829057273183133</v>
      </c>
      <c r="AB21">
        <f t="shared" si="19"/>
        <v>9061.7055626713263</v>
      </c>
      <c r="AC21">
        <f t="shared" si="2"/>
        <v>8870.2679501243365</v>
      </c>
      <c r="AE21">
        <f t="shared" si="3"/>
        <v>0</v>
      </c>
      <c r="AF21">
        <f t="shared" si="4"/>
        <v>0</v>
      </c>
      <c r="AG21">
        <f t="shared" si="4"/>
        <v>-9.7286321591478924</v>
      </c>
      <c r="AH21">
        <f t="shared" si="5"/>
        <v>-8258.8779010917588</v>
      </c>
      <c r="AI21">
        <f t="shared" si="6"/>
        <v>-8268.6065332509061</v>
      </c>
      <c r="AJ21">
        <f t="shared" si="7"/>
        <v>191.43761254698984</v>
      </c>
      <c r="AK21">
        <f t="shared" si="22"/>
        <v>634.31938938699295</v>
      </c>
      <c r="AL21">
        <f t="shared" si="8"/>
        <v>-7442.8495313169233</v>
      </c>
      <c r="AN21">
        <f t="shared" si="9"/>
        <v>0</v>
      </c>
      <c r="AO21">
        <f t="shared" si="9"/>
        <v>0</v>
      </c>
      <c r="AP21">
        <f t="shared" si="9"/>
        <v>-1.2651073383767526</v>
      </c>
      <c r="AQ21">
        <f t="shared" si="9"/>
        <v>-1073.9810970861008</v>
      </c>
      <c r="AR21">
        <f t="shared" si="9"/>
        <v>-1075.2462044244776</v>
      </c>
      <c r="AS21">
        <f t="shared" si="9"/>
        <v>24.894468668628861</v>
      </c>
      <c r="AT21">
        <f t="shared" si="9"/>
        <v>82.486633399286944</v>
      </c>
      <c r="AU21">
        <f t="shared" si="9"/>
        <v>-967.86510235656181</v>
      </c>
      <c r="AW21">
        <v>18</v>
      </c>
      <c r="AX21">
        <f>IF(Z21&gt;0, (R21*SUMPRODUCT(K21:$K$98, X21:$X$98)-K21*$AZ$3)/Z21, 0)</f>
        <v>11397.116014124826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10"/>
        <v>0.12000000000000001</v>
      </c>
      <c r="I22" s="5">
        <f t="shared" si="11"/>
        <v>1.1200000000000001</v>
      </c>
      <c r="J22">
        <f t="shared" si="12"/>
        <v>0.89285714285714279</v>
      </c>
      <c r="K22">
        <f t="shared" si="20"/>
        <v>0.11610677689037092</v>
      </c>
      <c r="L22" s="2">
        <v>19</v>
      </c>
      <c r="M22" s="6">
        <v>5.4879999999999998E-3</v>
      </c>
      <c r="Q22" s="4">
        <f t="shared" si="21"/>
        <v>12.5</v>
      </c>
      <c r="R22">
        <f t="shared" si="0"/>
        <v>2000000</v>
      </c>
      <c r="S22">
        <f t="shared" si="1"/>
        <v>11309.848568338975</v>
      </c>
      <c r="U22">
        <f t="shared" si="13"/>
        <v>5.4879999999999998E-3</v>
      </c>
      <c r="V22">
        <f t="shared" si="14"/>
        <v>0.01</v>
      </c>
      <c r="W22">
        <f t="shared" si="15"/>
        <v>0.77829057273183133</v>
      </c>
      <c r="X22">
        <f t="shared" si="16"/>
        <v>4.27125866315229E-3</v>
      </c>
      <c r="Y22">
        <f t="shared" si="17"/>
        <v>7.7829057273183138E-3</v>
      </c>
      <c r="Z22">
        <f t="shared" si="18"/>
        <v>0.76623640834136075</v>
      </c>
      <c r="AB22">
        <f t="shared" si="19"/>
        <v>8870.2679501243365</v>
      </c>
      <c r="AC22">
        <f t="shared" si="2"/>
        <v>8666.0177458887374</v>
      </c>
      <c r="AE22">
        <f t="shared" si="3"/>
        <v>0</v>
      </c>
      <c r="AF22">
        <f t="shared" si="4"/>
        <v>0</v>
      </c>
      <c r="AG22">
        <f t="shared" si="4"/>
        <v>-9.5779551042670086</v>
      </c>
      <c r="AH22">
        <f t="shared" si="5"/>
        <v>-8542.5173263045799</v>
      </c>
      <c r="AI22">
        <f t="shared" si="6"/>
        <v>-8552.0952814088469</v>
      </c>
      <c r="AJ22">
        <f t="shared" si="7"/>
        <v>204.25020423559909</v>
      </c>
      <c r="AK22">
        <f t="shared" si="22"/>
        <v>620.91875650870361</v>
      </c>
      <c r="AL22">
        <f t="shared" si="8"/>
        <v>-7726.9263206645446</v>
      </c>
      <c r="AN22">
        <f t="shared" si="9"/>
        <v>0</v>
      </c>
      <c r="AO22">
        <f t="shared" si="9"/>
        <v>0</v>
      </c>
      <c r="AP22">
        <f t="shared" si="9"/>
        <v>-1.112065496357119</v>
      </c>
      <c r="AQ22">
        <f t="shared" si="9"/>
        <v>-991.84415328737384</v>
      </c>
      <c r="AR22">
        <f t="shared" si="9"/>
        <v>-992.95621878373095</v>
      </c>
      <c r="AS22">
        <f t="shared" si="9"/>
        <v>23.714832892995396</v>
      </c>
      <c r="AT22">
        <f t="shared" si="9"/>
        <v>72.092875529002598</v>
      </c>
      <c r="AU22">
        <f t="shared" si="9"/>
        <v>-897.14851036173297</v>
      </c>
      <c r="AW22">
        <v>19</v>
      </c>
      <c r="AX22">
        <f>IF(Z22&gt;0, (R22*SUMPRODUCT(K22:$K$98, X22:$X$98)-K22*$AZ$3)/Z22, 0)</f>
        <v>11309.848568338975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10"/>
        <v>0.12000000000000001</v>
      </c>
      <c r="I23" s="5">
        <f t="shared" si="11"/>
        <v>1.1200000000000001</v>
      </c>
      <c r="J23">
        <f t="shared" si="12"/>
        <v>0.89285714285714279</v>
      </c>
      <c r="K23">
        <f t="shared" si="20"/>
        <v>0.10366676508068833</v>
      </c>
      <c r="L23" s="2">
        <v>20</v>
      </c>
      <c r="M23" s="6">
        <v>5.7670000000000004E-3</v>
      </c>
      <c r="Q23" s="4">
        <f t="shared" si="21"/>
        <v>12.5</v>
      </c>
      <c r="R23">
        <f t="shared" si="0"/>
        <v>2000000</v>
      </c>
      <c r="S23">
        <f t="shared" si="1"/>
        <v>11205.544287561363</v>
      </c>
      <c r="U23">
        <f t="shared" si="13"/>
        <v>5.7670000000000004E-3</v>
      </c>
      <c r="V23">
        <f t="shared" si="14"/>
        <v>0.01</v>
      </c>
      <c r="W23">
        <f t="shared" si="15"/>
        <v>0.76623640834136075</v>
      </c>
      <c r="X23">
        <f t="shared" si="16"/>
        <v>4.4188853669046282E-3</v>
      </c>
      <c r="Y23">
        <f t="shared" si="17"/>
        <v>7.6623640834136081E-3</v>
      </c>
      <c r="Z23">
        <f t="shared" si="18"/>
        <v>0.75415515889104257</v>
      </c>
      <c r="AB23">
        <f t="shared" si="19"/>
        <v>8666.0177458887374</v>
      </c>
      <c r="AC23">
        <f t="shared" si="2"/>
        <v>8450.7190326464533</v>
      </c>
      <c r="AE23">
        <f t="shared" si="3"/>
        <v>0</v>
      </c>
      <c r="AF23">
        <f t="shared" si="4"/>
        <v>0</v>
      </c>
      <c r="AG23">
        <f t="shared" si="4"/>
        <v>-9.426939486138032</v>
      </c>
      <c r="AH23">
        <f t="shared" si="5"/>
        <v>-8837.7707338092569</v>
      </c>
      <c r="AI23">
        <f t="shared" si="6"/>
        <v>-8847.1976732953954</v>
      </c>
      <c r="AJ23">
        <f t="shared" si="7"/>
        <v>215.29871324228407</v>
      </c>
      <c r="AK23">
        <f t="shared" si="22"/>
        <v>606.62124221221165</v>
      </c>
      <c r="AL23">
        <f t="shared" si="8"/>
        <v>-8025.2777178408996</v>
      </c>
      <c r="AN23">
        <f t="shared" si="9"/>
        <v>0</v>
      </c>
      <c r="AO23">
        <f t="shared" si="9"/>
        <v>0</v>
      </c>
      <c r="AP23">
        <f t="shared" si="9"/>
        <v>-0.97726032113933603</v>
      </c>
      <c r="AQ23">
        <f t="shared" si="9"/>
        <v>-916.18310249878675</v>
      </c>
      <c r="AR23">
        <f t="shared" si="9"/>
        <v>-917.16036281992604</v>
      </c>
      <c r="AS23">
        <f t="shared" si="9"/>
        <v>22.319321127862342</v>
      </c>
      <c r="AT23">
        <f t="shared" si="9"/>
        <v>62.886461809368676</v>
      </c>
      <c r="AU23">
        <f t="shared" si="9"/>
        <v>-831.95457988269504</v>
      </c>
      <c r="AW23">
        <v>20</v>
      </c>
      <c r="AX23">
        <f>IF(Z23&gt;0, (R23*SUMPRODUCT(K23:$K$98, X23:$X$98)-K23*$AZ$3)/Z23, 0)</f>
        <v>11205.544287561363</v>
      </c>
    </row>
    <row r="24" spans="5:50" x14ac:dyDescent="0.25">
      <c r="E24">
        <v>2024</v>
      </c>
      <c r="F24" s="5">
        <f>EconomicRates!C64</f>
        <v>3.5571999999999999E-2</v>
      </c>
      <c r="G24" s="5">
        <f>EconomicRates!D64</f>
        <v>7.0000000000000007E-2</v>
      </c>
      <c r="H24" s="5">
        <f t="shared" si="10"/>
        <v>0.12000000000000001</v>
      </c>
      <c r="I24" s="5">
        <f t="shared" si="11"/>
        <v>1.1200000000000001</v>
      </c>
      <c r="J24">
        <f t="shared" si="12"/>
        <v>0.89285714285714279</v>
      </c>
      <c r="K24">
        <f t="shared" si="20"/>
        <v>9.2559611679185999E-2</v>
      </c>
      <c r="L24" s="2">
        <v>21</v>
      </c>
      <c r="M24" s="6">
        <v>6.0780000000000001E-3</v>
      </c>
      <c r="Q24" s="4">
        <f t="shared" si="21"/>
        <v>12.5</v>
      </c>
      <c r="R24">
        <f t="shared" si="0"/>
        <v>2000000</v>
      </c>
      <c r="S24">
        <f t="shared" si="1"/>
        <v>11088.341052770729</v>
      </c>
      <c r="U24">
        <f t="shared" si="13"/>
        <v>6.0780000000000001E-3</v>
      </c>
      <c r="V24">
        <f t="shared" si="14"/>
        <v>0.01</v>
      </c>
      <c r="W24">
        <f t="shared" si="15"/>
        <v>0.75415515889104257</v>
      </c>
      <c r="X24">
        <f t="shared" si="16"/>
        <v>4.5837550557397567E-3</v>
      </c>
      <c r="Y24">
        <f t="shared" si="17"/>
        <v>7.5415515889104261E-3</v>
      </c>
      <c r="Z24">
        <f t="shared" si="18"/>
        <v>0.7420298522463924</v>
      </c>
      <c r="AB24">
        <f t="shared" si="19"/>
        <v>8450.7190326464533</v>
      </c>
      <c r="AC24">
        <f t="shared" si="2"/>
        <v>8227.8800730450712</v>
      </c>
      <c r="AE24">
        <f t="shared" si="3"/>
        <v>0</v>
      </c>
      <c r="AF24">
        <f t="shared" si="4"/>
        <v>0</v>
      </c>
      <c r="AG24">
        <f t="shared" si="4"/>
        <v>-9.2753731530799044</v>
      </c>
      <c r="AH24">
        <f t="shared" si="5"/>
        <v>-9167.5101114795125</v>
      </c>
      <c r="AI24">
        <f t="shared" si="6"/>
        <v>-9176.7854846325918</v>
      </c>
      <c r="AJ24">
        <f t="shared" si="7"/>
        <v>222.83895960138216</v>
      </c>
      <c r="AK24">
        <f t="shared" si="22"/>
        <v>591.55033228525178</v>
      </c>
      <c r="AL24">
        <f t="shared" si="8"/>
        <v>-8362.3961927459586</v>
      </c>
      <c r="AN24">
        <f t="shared" si="9"/>
        <v>0</v>
      </c>
      <c r="AO24">
        <f t="shared" si="9"/>
        <v>0</v>
      </c>
      <c r="AP24">
        <f t="shared" si="9"/>
        <v>-0.858524937228623</v>
      </c>
      <c r="AQ24">
        <f t="shared" si="9"/>
        <v>-848.54117598355481</v>
      </c>
      <c r="AR24">
        <f t="shared" si="9"/>
        <v>-849.3997009207834</v>
      </c>
      <c r="AS24">
        <f t="shared" si="9"/>
        <v>20.625887567697749</v>
      </c>
      <c r="AT24">
        <f t="shared" si="9"/>
        <v>54.753669045016352</v>
      </c>
      <c r="AU24">
        <f t="shared" si="9"/>
        <v>-774.02014430806935</v>
      </c>
      <c r="AW24">
        <v>21</v>
      </c>
      <c r="AX24">
        <f>IF(Z24&gt;0, (R24*SUMPRODUCT(K24:$K$98, X24:$X$98)-K24*$AZ$3)/Z24, 0)</f>
        <v>11088.341052770729</v>
      </c>
    </row>
    <row r="25" spans="5:50" x14ac:dyDescent="0.25">
      <c r="E25">
        <v>2025</v>
      </c>
      <c r="F25" s="5">
        <f>EconomicRates!C65</f>
        <v>3.5571999999999999E-2</v>
      </c>
      <c r="G25" s="5">
        <f>EconomicRates!D65</f>
        <v>7.0000000000000007E-2</v>
      </c>
      <c r="H25" s="5">
        <f t="shared" si="10"/>
        <v>0.12000000000000001</v>
      </c>
      <c r="I25" s="5">
        <f t="shared" si="11"/>
        <v>1.1200000000000001</v>
      </c>
      <c r="J25">
        <f t="shared" si="12"/>
        <v>0.89285714285714279</v>
      </c>
      <c r="K25">
        <f t="shared" si="20"/>
        <v>8.2642510427844637E-2</v>
      </c>
      <c r="L25" s="2">
        <v>22</v>
      </c>
      <c r="M25" s="6">
        <v>6.4359999999999999E-3</v>
      </c>
      <c r="Q25" s="4">
        <f t="shared" si="21"/>
        <v>12.5</v>
      </c>
      <c r="R25">
        <f t="shared" si="0"/>
        <v>2000000</v>
      </c>
      <c r="S25">
        <f t="shared" si="1"/>
        <v>10959.201429127348</v>
      </c>
      <c r="U25">
        <f t="shared" si="13"/>
        <v>6.4359999999999999E-3</v>
      </c>
      <c r="V25">
        <f t="shared" si="14"/>
        <v>0.01</v>
      </c>
      <c r="W25">
        <f t="shared" si="15"/>
        <v>0.7420298522463924</v>
      </c>
      <c r="X25">
        <f t="shared" si="16"/>
        <v>4.7757041290577814E-3</v>
      </c>
      <c r="Y25">
        <f t="shared" si="17"/>
        <v>7.4202985224639242E-3</v>
      </c>
      <c r="Z25">
        <f t="shared" si="18"/>
        <v>0.72983384959487063</v>
      </c>
      <c r="AB25">
        <f t="shared" si="19"/>
        <v>8227.8800730450712</v>
      </c>
      <c r="AC25">
        <f t="shared" si="2"/>
        <v>7998.3961675056198</v>
      </c>
      <c r="AE25">
        <f t="shared" si="3"/>
        <v>0</v>
      </c>
      <c r="AF25">
        <f t="shared" si="4"/>
        <v>0</v>
      </c>
      <c r="AG25">
        <f t="shared" si="4"/>
        <v>-9.1229231199358836</v>
      </c>
      <c r="AH25">
        <f t="shared" si="5"/>
        <v>-9551.4082581155635</v>
      </c>
      <c r="AI25">
        <f t="shared" si="6"/>
        <v>-9560.5311812354994</v>
      </c>
      <c r="AJ25">
        <f t="shared" si="7"/>
        <v>229.48390553945137</v>
      </c>
      <c r="AK25">
        <f t="shared" si="22"/>
        <v>575.95160511315498</v>
      </c>
      <c r="AL25">
        <f t="shared" si="8"/>
        <v>-8755.0956705828939</v>
      </c>
      <c r="AN25">
        <f t="shared" si="9"/>
        <v>0</v>
      </c>
      <c r="AO25">
        <f t="shared" si="9"/>
        <v>0</v>
      </c>
      <c r="AP25">
        <f t="shared" si="9"/>
        <v>-0.75394126907172621</v>
      </c>
      <c r="AQ25">
        <f t="shared" si="9"/>
        <v>-789.35235657191686</v>
      </c>
      <c r="AR25">
        <f t="shared" si="9"/>
        <v>-790.10629784098853</v>
      </c>
      <c r="AS25">
        <f t="shared" si="9"/>
        <v>18.965126056566625</v>
      </c>
      <c r="AT25">
        <f t="shared" si="9"/>
        <v>47.598086531497771</v>
      </c>
      <c r="AU25">
        <f t="shared" si="9"/>
        <v>-723.54308525292424</v>
      </c>
      <c r="AW25">
        <v>22</v>
      </c>
      <c r="AX25">
        <f>IF(Z25&gt;0, (R25*SUMPRODUCT(K25:$K$98, X25:$X$98)-K25*$AZ$3)/Z25, 0)</f>
        <v>10959.201429127348</v>
      </c>
    </row>
    <row r="26" spans="5:50" x14ac:dyDescent="0.25">
      <c r="E26">
        <v>2026</v>
      </c>
      <c r="F26" s="5">
        <f>EconomicRates!C66</f>
        <v>3.5571999999999999E-2</v>
      </c>
      <c r="G26" s="5">
        <f>EconomicRates!D66</f>
        <v>7.0000000000000007E-2</v>
      </c>
      <c r="H26" s="5">
        <f t="shared" si="10"/>
        <v>0.12000000000000001</v>
      </c>
      <c r="I26" s="5">
        <f t="shared" si="11"/>
        <v>1.1200000000000001</v>
      </c>
      <c r="J26">
        <f t="shared" si="12"/>
        <v>0.89285714285714279</v>
      </c>
      <c r="K26">
        <f t="shared" si="20"/>
        <v>7.3787955739146996E-2</v>
      </c>
      <c r="L26" s="2">
        <v>23</v>
      </c>
      <c r="M26" s="6">
        <v>6.8199999999999997E-3</v>
      </c>
      <c r="Q26" s="4">
        <f t="shared" si="21"/>
        <v>12.5</v>
      </c>
      <c r="R26">
        <f t="shared" si="0"/>
        <v>2000000</v>
      </c>
      <c r="S26">
        <f t="shared" si="1"/>
        <v>10816.927743953536</v>
      </c>
      <c r="U26">
        <f t="shared" si="13"/>
        <v>6.8199999999999997E-3</v>
      </c>
      <c r="V26">
        <f t="shared" si="14"/>
        <v>0.01</v>
      </c>
      <c r="W26">
        <f t="shared" si="15"/>
        <v>0.72983384959487063</v>
      </c>
      <c r="X26">
        <f t="shared" si="16"/>
        <v>4.9774668542370178E-3</v>
      </c>
      <c r="Y26">
        <f t="shared" si="17"/>
        <v>7.2983384959487063E-3</v>
      </c>
      <c r="Z26">
        <f t="shared" si="18"/>
        <v>0.71755804424468483</v>
      </c>
      <c r="AB26">
        <f t="shared" si="19"/>
        <v>7998.3961675056198</v>
      </c>
      <c r="AC26">
        <f t="shared" si="2"/>
        <v>7761.7735166873708</v>
      </c>
      <c r="AE26">
        <f t="shared" si="3"/>
        <v>0</v>
      </c>
      <c r="AF26">
        <f t="shared" si="4"/>
        <v>0</v>
      </c>
      <c r="AG26">
        <f t="shared" si="4"/>
        <v>-8.9694755530585599</v>
      </c>
      <c r="AH26">
        <f t="shared" si="5"/>
        <v>-9954.9337084740364</v>
      </c>
      <c r="AI26">
        <f t="shared" si="6"/>
        <v>-9963.9031840270945</v>
      </c>
      <c r="AJ26">
        <f t="shared" si="7"/>
        <v>236.62265081824899</v>
      </c>
      <c r="AK26">
        <f t="shared" si="22"/>
        <v>559.88773172539345</v>
      </c>
      <c r="AL26">
        <f t="shared" si="8"/>
        <v>-9167.3928014834528</v>
      </c>
      <c r="AN26">
        <f t="shared" si="9"/>
        <v>0</v>
      </c>
      <c r="AO26">
        <f t="shared" si="9"/>
        <v>0</v>
      </c>
      <c r="AP26">
        <f t="shared" si="9"/>
        <v>-0.66183926511244606</v>
      </c>
      <c r="AQ26">
        <f t="shared" si="9"/>
        <v>-734.55420786702462</v>
      </c>
      <c r="AR26">
        <f t="shared" si="9"/>
        <v>-735.21604713213708</v>
      </c>
      <c r="AS26">
        <f t="shared" si="9"/>
        <v>17.45990168545659</v>
      </c>
      <c r="AT26">
        <f t="shared" si="9"/>
        <v>41.312971167444736</v>
      </c>
      <c r="AU26">
        <f t="shared" si="9"/>
        <v>-676.44317427923579</v>
      </c>
      <c r="AW26">
        <v>23</v>
      </c>
      <c r="AX26">
        <f>IF(Z26&gt;0, (R26*SUMPRODUCT(K26:$K$98, X26:$X$98)-K26*$AZ$3)/Z26, 0)</f>
        <v>10816.927743953536</v>
      </c>
    </row>
    <row r="27" spans="5:50" x14ac:dyDescent="0.25">
      <c r="E27">
        <v>2027</v>
      </c>
      <c r="F27" s="5">
        <f>EconomicRates!C67</f>
        <v>3.5571999999999999E-2</v>
      </c>
      <c r="G27" s="5">
        <f>EconomicRates!D67</f>
        <v>7.0000000000000007E-2</v>
      </c>
      <c r="H27" s="5">
        <f t="shared" si="10"/>
        <v>0.12000000000000001</v>
      </c>
      <c r="I27" s="5">
        <f t="shared" si="11"/>
        <v>1.1200000000000001</v>
      </c>
      <c r="J27">
        <f t="shared" si="12"/>
        <v>0.89285714285714279</v>
      </c>
      <c r="K27">
        <f t="shared" si="20"/>
        <v>6.5882103338524095E-2</v>
      </c>
      <c r="L27" s="2">
        <v>24</v>
      </c>
      <c r="M27" s="6">
        <v>7.2269999999999999E-3</v>
      </c>
      <c r="Q27" s="4">
        <f t="shared" si="21"/>
        <v>12.5</v>
      </c>
      <c r="R27">
        <f t="shared" si="0"/>
        <v>2000000</v>
      </c>
      <c r="S27">
        <f t="shared" si="1"/>
        <v>10664.724147519812</v>
      </c>
      <c r="U27">
        <f t="shared" si="13"/>
        <v>7.2269999999999999E-3</v>
      </c>
      <c r="V27">
        <f t="shared" si="14"/>
        <v>0.01</v>
      </c>
      <c r="W27">
        <f t="shared" si="15"/>
        <v>0.71755804424468483</v>
      </c>
      <c r="X27">
        <f t="shared" si="16"/>
        <v>5.1857919857563372E-3</v>
      </c>
      <c r="Y27">
        <f t="shared" si="17"/>
        <v>7.1755804424468482E-3</v>
      </c>
      <c r="Z27">
        <f t="shared" si="18"/>
        <v>0.70519667181648171</v>
      </c>
      <c r="AB27">
        <f t="shared" si="19"/>
        <v>7761.7735166873708</v>
      </c>
      <c r="AC27">
        <f t="shared" si="2"/>
        <v>7520.7279746718359</v>
      </c>
      <c r="AE27">
        <f t="shared" si="3"/>
        <v>0</v>
      </c>
      <c r="AF27">
        <f t="shared" si="4"/>
        <v>0</v>
      </c>
      <c r="AG27">
        <f t="shared" si="4"/>
        <v>-8.8149583977060217</v>
      </c>
      <c r="AH27">
        <f t="shared" si="5"/>
        <v>-10371.583971512675</v>
      </c>
      <c r="AI27">
        <f t="shared" si="6"/>
        <v>-10380.398929910381</v>
      </c>
      <c r="AJ27">
        <f t="shared" si="7"/>
        <v>241.04554201553492</v>
      </c>
      <c r="AK27">
        <f t="shared" si="22"/>
        <v>543.32414616811604</v>
      </c>
      <c r="AL27">
        <f t="shared" si="8"/>
        <v>-9596.0292417267319</v>
      </c>
      <c r="AN27">
        <f t="shared" si="9"/>
        <v>0</v>
      </c>
      <c r="AO27">
        <f t="shared" si="9"/>
        <v>0</v>
      </c>
      <c r="AP27">
        <f t="shared" si="9"/>
        <v>-0.58074800008245886</v>
      </c>
      <c r="AQ27">
        <f t="shared" si="9"/>
        <v>-683.30176699537822</v>
      </c>
      <c r="AR27">
        <f t="shared" si="9"/>
        <v>-683.88251499546072</v>
      </c>
      <c r="AS27">
        <f t="shared" si="9"/>
        <v>15.880587308358024</v>
      </c>
      <c r="AT27">
        <f t="shared" si="9"/>
        <v>35.795337544163189</v>
      </c>
      <c r="AU27">
        <f t="shared" si="9"/>
        <v>-632.2065901429396</v>
      </c>
      <c r="AW27">
        <v>24</v>
      </c>
      <c r="AX27">
        <f>IF(Z27&gt;0, (R27*SUMPRODUCT(K27:$K$98, X27:$X$98)-K27*$AZ$3)/Z27, 0)</f>
        <v>10664.724147519812</v>
      </c>
    </row>
    <row r="28" spans="5:50" x14ac:dyDescent="0.25">
      <c r="E28">
        <v>2028</v>
      </c>
      <c r="F28" s="5">
        <f>EconomicRates!C68</f>
        <v>3.5571999999999999E-2</v>
      </c>
      <c r="G28" s="5">
        <f>EconomicRates!D68</f>
        <v>7.0000000000000007E-2</v>
      </c>
      <c r="H28" s="5">
        <f t="shared" si="10"/>
        <v>0.12000000000000001</v>
      </c>
      <c r="I28" s="5">
        <f t="shared" si="11"/>
        <v>1.1200000000000001</v>
      </c>
      <c r="J28">
        <f t="shared" si="12"/>
        <v>0.89285714285714279</v>
      </c>
      <c r="K28">
        <f t="shared" si="20"/>
        <v>5.8823306552253651E-2</v>
      </c>
      <c r="L28" s="2">
        <v>25</v>
      </c>
      <c r="M28" s="6">
        <v>7.6860000000000001E-3</v>
      </c>
      <c r="Q28" s="4">
        <f t="shared" si="21"/>
        <v>12.5</v>
      </c>
      <c r="R28">
        <f t="shared" si="0"/>
        <v>2000000</v>
      </c>
      <c r="S28">
        <f t="shared" si="1"/>
        <v>10506.425394380107</v>
      </c>
      <c r="U28">
        <f t="shared" si="13"/>
        <v>7.6860000000000001E-3</v>
      </c>
      <c r="V28">
        <f t="shared" si="14"/>
        <v>0.01</v>
      </c>
      <c r="W28">
        <f t="shared" si="15"/>
        <v>0.70519667181648171</v>
      </c>
      <c r="X28">
        <f t="shared" si="16"/>
        <v>5.4201416195814789E-3</v>
      </c>
      <c r="Y28">
        <f t="shared" si="17"/>
        <v>7.0519667181648173E-3</v>
      </c>
      <c r="Z28">
        <f t="shared" si="18"/>
        <v>0.69272456347873546</v>
      </c>
      <c r="AB28">
        <f t="shared" si="19"/>
        <v>7520.7279746718359</v>
      </c>
      <c r="AC28">
        <f t="shared" si="2"/>
        <v>7278.0589450438601</v>
      </c>
      <c r="AE28">
        <f t="shared" si="3"/>
        <v>0</v>
      </c>
      <c r="AF28">
        <f t="shared" si="4"/>
        <v>0</v>
      </c>
      <c r="AG28">
        <f t="shared" si="4"/>
        <v>-8.6590570434841929</v>
      </c>
      <c r="AH28">
        <f t="shared" si="5"/>
        <v>-10840.283239162958</v>
      </c>
      <c r="AI28">
        <f t="shared" si="6"/>
        <v>-10848.942296206442</v>
      </c>
      <c r="AJ28">
        <f t="shared" si="7"/>
        <v>242.66902962797576</v>
      </c>
      <c r="AK28">
        <f t="shared" si="22"/>
        <v>526.45095822702854</v>
      </c>
      <c r="AL28">
        <f t="shared" si="8"/>
        <v>-10079.822308351437</v>
      </c>
      <c r="AN28">
        <f t="shared" si="9"/>
        <v>0</v>
      </c>
      <c r="AO28">
        <f t="shared" si="9"/>
        <v>0</v>
      </c>
      <c r="AP28">
        <f t="shared" si="9"/>
        <v>-0.50935436692232183</v>
      </c>
      <c r="AQ28">
        <f t="shared" si="9"/>
        <v>-637.66130409053983</v>
      </c>
      <c r="AR28">
        <f t="shared" si="9"/>
        <v>-638.1706584574622</v>
      </c>
      <c r="AS28">
        <f t="shared" si="9"/>
        <v>14.274594720544343</v>
      </c>
      <c r="AT28">
        <f t="shared" si="9"/>
        <v>30.967586100516183</v>
      </c>
      <c r="AU28">
        <f t="shared" si="9"/>
        <v>-592.92847763640157</v>
      </c>
      <c r="AW28">
        <v>25</v>
      </c>
      <c r="AX28">
        <f>IF(Z28&gt;0, (R28*SUMPRODUCT(K28:$K$98, X28:$X$98)-K28*$AZ$3)/Z28, 0)</f>
        <v>10506.425394380107</v>
      </c>
    </row>
    <row r="29" spans="5:50" x14ac:dyDescent="0.25">
      <c r="E29">
        <v>2029</v>
      </c>
      <c r="F29" s="5">
        <f>EconomicRates!C69</f>
        <v>3.5571999999999999E-2</v>
      </c>
      <c r="G29" s="5">
        <f>EconomicRates!D69</f>
        <v>7.0000000000000007E-2</v>
      </c>
      <c r="H29" s="5">
        <f t="shared" si="10"/>
        <v>0.12000000000000001</v>
      </c>
      <c r="I29" s="5">
        <f t="shared" si="11"/>
        <v>1.1200000000000001</v>
      </c>
      <c r="J29">
        <f t="shared" si="12"/>
        <v>0.89285714285714279</v>
      </c>
      <c r="K29">
        <f t="shared" si="20"/>
        <v>5.2520809421655039E-2</v>
      </c>
      <c r="L29" s="2">
        <v>26</v>
      </c>
      <c r="M29" s="6">
        <v>8.2030000000000002E-3</v>
      </c>
      <c r="Q29" s="4">
        <f t="shared" si="21"/>
        <v>12.5</v>
      </c>
      <c r="R29">
        <f t="shared" si="0"/>
        <v>2000000</v>
      </c>
      <c r="S29">
        <f t="shared" si="1"/>
        <v>10342.105056057373</v>
      </c>
      <c r="U29">
        <f t="shared" si="13"/>
        <v>8.2030000000000002E-3</v>
      </c>
      <c r="V29">
        <f t="shared" si="14"/>
        <v>0.01</v>
      </c>
      <c r="W29">
        <f t="shared" si="15"/>
        <v>0.69272456347873546</v>
      </c>
      <c r="X29">
        <f t="shared" si="16"/>
        <v>5.6824195942160672E-3</v>
      </c>
      <c r="Y29">
        <f t="shared" si="17"/>
        <v>6.9272456347873549E-3</v>
      </c>
      <c r="Z29">
        <f t="shared" si="18"/>
        <v>0.68011489824973204</v>
      </c>
      <c r="AB29">
        <f t="shared" si="19"/>
        <v>7278.0589450438601</v>
      </c>
      <c r="AC29">
        <f t="shared" si="2"/>
        <v>7033.8197278884991</v>
      </c>
      <c r="AE29">
        <f t="shared" si="3"/>
        <v>0</v>
      </c>
      <c r="AF29">
        <f t="shared" si="4"/>
        <v>0</v>
      </c>
      <c r="AG29">
        <f t="shared" si="4"/>
        <v>-8.5014362281216513</v>
      </c>
      <c r="AH29">
        <f t="shared" si="5"/>
        <v>-11364.839188432134</v>
      </c>
      <c r="AI29">
        <f t="shared" si="6"/>
        <v>-11373.340624660255</v>
      </c>
      <c r="AJ29">
        <f t="shared" si="7"/>
        <v>244.23921715536108</v>
      </c>
      <c r="AK29">
        <f t="shared" si="22"/>
        <v>509.46412615307025</v>
      </c>
      <c r="AL29">
        <f t="shared" si="8"/>
        <v>-10619.637281351825</v>
      </c>
      <c r="AN29">
        <f t="shared" si="9"/>
        <v>0</v>
      </c>
      <c r="AO29">
        <f t="shared" si="9"/>
        <v>0</v>
      </c>
      <c r="AP29">
        <f t="shared" si="9"/>
        <v>-0.44650231194753109</v>
      </c>
      <c r="AQ29">
        <f t="shared" si="9"/>
        <v>-596.89055312340076</v>
      </c>
      <c r="AR29">
        <f t="shared" si="9"/>
        <v>-597.33705543534836</v>
      </c>
      <c r="AS29">
        <f t="shared" si="9"/>
        <v>12.82764137751094</v>
      </c>
      <c r="AT29">
        <f t="shared" si="9"/>
        <v>26.757468276855423</v>
      </c>
      <c r="AU29">
        <f t="shared" si="9"/>
        <v>-557.75194578098206</v>
      </c>
      <c r="AW29">
        <v>26</v>
      </c>
      <c r="AX29">
        <f>IF(Z29&gt;0, (R29*SUMPRODUCT(K29:$K$98, X29:$X$98)-K29*$AZ$3)/Z29, 0)</f>
        <v>10342.105056057373</v>
      </c>
    </row>
    <row r="30" spans="5:50" x14ac:dyDescent="0.25">
      <c r="E30">
        <v>2030</v>
      </c>
      <c r="F30" s="5">
        <f>EconomicRates!C70</f>
        <v>3.5571999999999999E-2</v>
      </c>
      <c r="G30" s="5">
        <f>EconomicRates!D70</f>
        <v>7.0000000000000007E-2</v>
      </c>
      <c r="H30" s="5">
        <f t="shared" si="10"/>
        <v>0.12000000000000001</v>
      </c>
      <c r="I30" s="5">
        <f t="shared" si="11"/>
        <v>1.1200000000000001</v>
      </c>
      <c r="J30">
        <f t="shared" si="12"/>
        <v>0.89285714285714279</v>
      </c>
      <c r="K30">
        <f t="shared" si="20"/>
        <v>4.6893579840763422E-2</v>
      </c>
      <c r="L30" s="2">
        <v>27</v>
      </c>
      <c r="M30" s="6">
        <v>8.7950000000000007E-3</v>
      </c>
      <c r="Q30" s="4">
        <f t="shared" si="21"/>
        <v>12.5</v>
      </c>
      <c r="R30">
        <f t="shared" si="0"/>
        <v>2000000</v>
      </c>
      <c r="S30">
        <f t="shared" si="1"/>
        <v>10172.144425846249</v>
      </c>
      <c r="U30">
        <f t="shared" si="13"/>
        <v>8.7950000000000007E-3</v>
      </c>
      <c r="V30">
        <f t="shared" si="14"/>
        <v>0.01</v>
      </c>
      <c r="W30">
        <f t="shared" si="15"/>
        <v>0.68011489824973204</v>
      </c>
      <c r="X30">
        <f t="shared" si="16"/>
        <v>5.9816105301063937E-3</v>
      </c>
      <c r="Y30">
        <f t="shared" si="17"/>
        <v>6.8011489824973204E-3</v>
      </c>
      <c r="Z30">
        <f t="shared" si="18"/>
        <v>0.66733213873712838</v>
      </c>
      <c r="AB30">
        <f t="shared" si="19"/>
        <v>7033.8197278884991</v>
      </c>
      <c r="AC30">
        <f t="shared" si="2"/>
        <v>6788.1988952429356</v>
      </c>
      <c r="AE30">
        <f t="shared" si="3"/>
        <v>0</v>
      </c>
      <c r="AF30">
        <f t="shared" si="4"/>
        <v>0</v>
      </c>
      <c r="AG30">
        <f t="shared" si="4"/>
        <v>-8.3416517342141052</v>
      </c>
      <c r="AH30">
        <f t="shared" si="5"/>
        <v>-11963.221060212787</v>
      </c>
      <c r="AI30">
        <f t="shared" si="6"/>
        <v>-11971.562711947001</v>
      </c>
      <c r="AJ30">
        <f t="shared" si="7"/>
        <v>245.6208326455635</v>
      </c>
      <c r="AK30">
        <f t="shared" si="22"/>
        <v>492.36738095219499</v>
      </c>
      <c r="AL30">
        <f t="shared" si="8"/>
        <v>-11233.574498349242</v>
      </c>
      <c r="AN30">
        <f t="shared" si="9"/>
        <v>0</v>
      </c>
      <c r="AO30">
        <f t="shared" si="9"/>
        <v>0</v>
      </c>
      <c r="AP30">
        <f t="shared" si="9"/>
        <v>-0.39116991160221182</v>
      </c>
      <c r="AQ30">
        <f t="shared" si="9"/>
        <v>-560.99826193979072</v>
      </c>
      <c r="AR30">
        <f t="shared" si="9"/>
        <v>-561.38943185139294</v>
      </c>
      <c r="AS30">
        <f t="shared" si="9"/>
        <v>11.518040126219523</v>
      </c>
      <c r="AT30">
        <f t="shared" si="9"/>
        <v>23.088869089669334</v>
      </c>
      <c r="AU30">
        <f t="shared" si="9"/>
        <v>-526.78252263550405</v>
      </c>
      <c r="AW30">
        <v>27</v>
      </c>
      <c r="AX30">
        <f>IF(Z30&gt;0, (R30*SUMPRODUCT(K30:$K$98, X30:$X$98)-K30*$AZ$3)/Z30, 0)</f>
        <v>10172.144425846249</v>
      </c>
    </row>
    <row r="31" spans="5:50" x14ac:dyDescent="0.25">
      <c r="E31">
        <v>2031</v>
      </c>
      <c r="F31" s="5">
        <f>EconomicRates!C71</f>
        <v>3.5571999999999999E-2</v>
      </c>
      <c r="G31" s="5">
        <f>EconomicRates!D71</f>
        <v>7.0000000000000007E-2</v>
      </c>
      <c r="H31" s="5">
        <f t="shared" si="10"/>
        <v>0.12000000000000001</v>
      </c>
      <c r="I31" s="5">
        <f t="shared" si="11"/>
        <v>1.1200000000000001</v>
      </c>
      <c r="J31">
        <f t="shared" si="12"/>
        <v>0.89285714285714279</v>
      </c>
      <c r="K31">
        <f t="shared" si="20"/>
        <v>4.1869267714967337E-2</v>
      </c>
      <c r="L31" s="2">
        <v>28</v>
      </c>
      <c r="M31" s="6">
        <v>9.4780000000000003E-3</v>
      </c>
      <c r="Q31" s="4">
        <f t="shared" si="21"/>
        <v>12.5</v>
      </c>
      <c r="R31">
        <f t="shared" si="0"/>
        <v>2000000</v>
      </c>
      <c r="S31">
        <f t="shared" si="1"/>
        <v>9996.173022208246</v>
      </c>
      <c r="U31">
        <f t="shared" si="13"/>
        <v>9.4780000000000003E-3</v>
      </c>
      <c r="V31">
        <f t="shared" si="14"/>
        <v>0.01</v>
      </c>
      <c r="W31">
        <f t="shared" si="15"/>
        <v>0.66733213873712838</v>
      </c>
      <c r="X31">
        <f t="shared" si="16"/>
        <v>6.3249740109505032E-3</v>
      </c>
      <c r="Y31">
        <f t="shared" si="17"/>
        <v>6.6733213873712838E-3</v>
      </c>
      <c r="Z31">
        <f t="shared" si="18"/>
        <v>0.65433384333880651</v>
      </c>
      <c r="AB31">
        <f t="shared" si="19"/>
        <v>6788.1988952429356</v>
      </c>
      <c r="AC31">
        <f t="shared" si="2"/>
        <v>6540.8343123012146</v>
      </c>
      <c r="AE31">
        <f t="shared" si="3"/>
        <v>0</v>
      </c>
      <c r="AF31">
        <f t="shared" si="4"/>
        <v>0</v>
      </c>
      <c r="AG31">
        <f t="shared" si="4"/>
        <v>-8.1791730417350816</v>
      </c>
      <c r="AH31">
        <f t="shared" si="5"/>
        <v>-12649.948021901006</v>
      </c>
      <c r="AI31">
        <f t="shared" si="6"/>
        <v>-12658.127194942741</v>
      </c>
      <c r="AJ31">
        <f t="shared" si="7"/>
        <v>247.36458294172098</v>
      </c>
      <c r="AK31">
        <f t="shared" si="22"/>
        <v>475.17392266700551</v>
      </c>
      <c r="AL31">
        <f t="shared" si="8"/>
        <v>-11935.588689334016</v>
      </c>
      <c r="AN31">
        <f t="shared" si="9"/>
        <v>0</v>
      </c>
      <c r="AO31">
        <f t="shared" si="9"/>
        <v>0</v>
      </c>
      <c r="AP31">
        <f t="shared" si="9"/>
        <v>-0.34245598577144987</v>
      </c>
      <c r="AQ31">
        <f t="shared" si="9"/>
        <v>-529.64406030939472</v>
      </c>
      <c r="AR31">
        <f t="shared" si="9"/>
        <v>-529.98651629516621</v>
      </c>
      <c r="AS31">
        <f t="shared" si="9"/>
        <v>10.356973946388159</v>
      </c>
      <c r="AT31">
        <f t="shared" si="9"/>
        <v>19.89518417931604</v>
      </c>
      <c r="AU31">
        <f t="shared" si="9"/>
        <v>-499.73435816946204</v>
      </c>
      <c r="AW31">
        <v>28</v>
      </c>
      <c r="AX31">
        <f>IF(Z31&gt;0, (R31*SUMPRODUCT(K31:$K$98, X31:$X$98)-K31*$AZ$3)/Z31, 0)</f>
        <v>9996.173022208246</v>
      </c>
    </row>
    <row r="32" spans="5:50" x14ac:dyDescent="0.25">
      <c r="E32">
        <v>2032</v>
      </c>
      <c r="F32" s="5">
        <f>EconomicRates!C72</f>
        <v>3.5571999999999999E-2</v>
      </c>
      <c r="G32" s="5">
        <f>EconomicRates!D72</f>
        <v>7.0000000000000007E-2</v>
      </c>
      <c r="H32" s="5">
        <f t="shared" si="10"/>
        <v>0.12000000000000001</v>
      </c>
      <c r="I32" s="5">
        <f t="shared" si="11"/>
        <v>1.1200000000000001</v>
      </c>
      <c r="J32">
        <f t="shared" si="12"/>
        <v>0.89285714285714279</v>
      </c>
      <c r="K32">
        <f t="shared" si="20"/>
        <v>3.7383274745506546E-2</v>
      </c>
      <c r="L32" s="2">
        <v>29</v>
      </c>
      <c r="M32" s="6">
        <v>1.0265E-2</v>
      </c>
      <c r="Q32" s="4">
        <f t="shared" si="21"/>
        <v>12.5</v>
      </c>
      <c r="R32">
        <f t="shared" si="0"/>
        <v>2000000</v>
      </c>
      <c r="S32">
        <f t="shared" si="1"/>
        <v>9813.5669193237318</v>
      </c>
      <c r="U32">
        <f t="shared" si="13"/>
        <v>1.0265E-2</v>
      </c>
      <c r="V32">
        <f t="shared" si="14"/>
        <v>0.01</v>
      </c>
      <c r="W32">
        <f t="shared" si="15"/>
        <v>0.65433384333880651</v>
      </c>
      <c r="X32">
        <f t="shared" si="16"/>
        <v>6.716736901872849E-3</v>
      </c>
      <c r="Y32">
        <f t="shared" si="17"/>
        <v>6.5433384333880651E-3</v>
      </c>
      <c r="Z32">
        <f t="shared" si="18"/>
        <v>0.64107376800354565</v>
      </c>
      <c r="AB32">
        <f t="shared" si="19"/>
        <v>6540.8343123012146</v>
      </c>
      <c r="AC32">
        <f t="shared" si="2"/>
        <v>6291.2203225258127</v>
      </c>
      <c r="AE32">
        <f t="shared" si="3"/>
        <v>0</v>
      </c>
      <c r="AF32">
        <f t="shared" si="4"/>
        <v>0</v>
      </c>
      <c r="AG32">
        <f t="shared" si="4"/>
        <v>-8.0134221000443198</v>
      </c>
      <c r="AH32">
        <f t="shared" si="5"/>
        <v>-13433.473803745697</v>
      </c>
      <c r="AI32">
        <f t="shared" si="6"/>
        <v>-13441.487225845742</v>
      </c>
      <c r="AJ32">
        <f t="shared" si="7"/>
        <v>249.61398977540193</v>
      </c>
      <c r="AK32">
        <f t="shared" si="22"/>
        <v>457.85840186108504</v>
      </c>
      <c r="AL32">
        <f t="shared" si="8"/>
        <v>-12734.014834209254</v>
      </c>
      <c r="AN32">
        <f t="shared" si="9"/>
        <v>0</v>
      </c>
      <c r="AO32">
        <f t="shared" si="9"/>
        <v>0</v>
      </c>
      <c r="AP32">
        <f t="shared" si="9"/>
        <v>-0.29956796001767083</v>
      </c>
      <c r="AQ32">
        <f t="shared" si="9"/>
        <v>-502.18724199199028</v>
      </c>
      <c r="AR32">
        <f t="shared" si="9"/>
        <v>-502.48680995200795</v>
      </c>
      <c r="AS32">
        <f t="shared" si="9"/>
        <v>9.3313883600959127</v>
      </c>
      <c r="AT32">
        <f t="shared" si="9"/>
        <v>17.116246431311488</v>
      </c>
      <c r="AU32">
        <f t="shared" si="9"/>
        <v>-476.03917516060056</v>
      </c>
      <c r="AW32">
        <v>29</v>
      </c>
      <c r="AX32">
        <f>IF(Z32&gt;0, (R32*SUMPRODUCT(K32:$K$98, X32:$X$98)-K32*$AZ$3)/Z32, 0)</f>
        <v>9813.5669193237318</v>
      </c>
    </row>
    <row r="33" spans="5:50" x14ac:dyDescent="0.25">
      <c r="E33">
        <v>2033</v>
      </c>
      <c r="F33" s="5">
        <f>EconomicRates!C73</f>
        <v>3.5571999999999999E-2</v>
      </c>
      <c r="G33" s="5">
        <f>EconomicRates!D73</f>
        <v>7.0000000000000007E-2</v>
      </c>
      <c r="H33" s="5">
        <f t="shared" si="10"/>
        <v>0.12000000000000001</v>
      </c>
      <c r="I33" s="5">
        <f t="shared" si="11"/>
        <v>1.1200000000000001</v>
      </c>
      <c r="J33">
        <f t="shared" si="12"/>
        <v>0.89285714285714279</v>
      </c>
      <c r="K33">
        <f t="shared" si="20"/>
        <v>3.337792387991656E-2</v>
      </c>
      <c r="L33" s="2">
        <v>30</v>
      </c>
      <c r="M33" s="6">
        <v>1.1204E-2</v>
      </c>
      <c r="Q33" s="4">
        <f t="shared" si="21"/>
        <v>12.5</v>
      </c>
      <c r="R33">
        <f t="shared" si="0"/>
        <v>2000000</v>
      </c>
      <c r="S33">
        <f t="shared" si="1"/>
        <v>9624.2998919485526</v>
      </c>
      <c r="U33">
        <f t="shared" si="13"/>
        <v>1.1204E-2</v>
      </c>
      <c r="V33">
        <f t="shared" si="14"/>
        <v>0.01</v>
      </c>
      <c r="W33">
        <f t="shared" si="15"/>
        <v>0.64107376800354565</v>
      </c>
      <c r="X33">
        <f t="shared" si="16"/>
        <v>7.1825904967117256E-3</v>
      </c>
      <c r="Y33">
        <f t="shared" si="17"/>
        <v>6.4107376800354565E-3</v>
      </c>
      <c r="Z33">
        <f t="shared" si="18"/>
        <v>0.62748043982679846</v>
      </c>
      <c r="AB33">
        <f t="shared" si="19"/>
        <v>6291.2203225258127</v>
      </c>
      <c r="AC33">
        <f t="shared" si="2"/>
        <v>6039.0599292248871</v>
      </c>
      <c r="AE33">
        <f t="shared" si="3"/>
        <v>0</v>
      </c>
      <c r="AF33">
        <f t="shared" si="4"/>
        <v>0</v>
      </c>
      <c r="AG33">
        <f t="shared" si="4"/>
        <v>-7.8435054978349807</v>
      </c>
      <c r="AH33">
        <f t="shared" si="5"/>
        <v>-14365.180993423452</v>
      </c>
      <c r="AI33">
        <f t="shared" si="6"/>
        <v>-14373.024498921286</v>
      </c>
      <c r="AJ33">
        <f t="shared" si="7"/>
        <v>252.16039330092553</v>
      </c>
      <c r="AK33">
        <f t="shared" si="22"/>
        <v>440.38542257680695</v>
      </c>
      <c r="AL33">
        <f t="shared" si="8"/>
        <v>-13680.478683043553</v>
      </c>
      <c r="AN33">
        <f t="shared" si="9"/>
        <v>0</v>
      </c>
      <c r="AO33">
        <f t="shared" si="9"/>
        <v>0</v>
      </c>
      <c r="AP33">
        <f t="shared" si="9"/>
        <v>-0.26179992945844305</v>
      </c>
      <c r="AQ33">
        <f t="shared" si="9"/>
        <v>-479.47991771971209</v>
      </c>
      <c r="AR33">
        <f t="shared" si="9"/>
        <v>-479.74171764917054</v>
      </c>
      <c r="AS33">
        <f t="shared" si="9"/>
        <v>8.4165904131281142</v>
      </c>
      <c r="AT33">
        <f t="shared" si="9"/>
        <v>14.699151112593549</v>
      </c>
      <c r="AU33">
        <f t="shared" si="9"/>
        <v>-456.62597612344888</v>
      </c>
      <c r="AW33">
        <v>30</v>
      </c>
      <c r="AX33">
        <f>IF(Z33&gt;0, (R33*SUMPRODUCT(K33:$K$98, X33:$X$98)-K33*$AZ$3)/Z33, 0)</f>
        <v>9624.2998919485526</v>
      </c>
    </row>
    <row r="34" spans="5:50" x14ac:dyDescent="0.25">
      <c r="E34">
        <v>2034</v>
      </c>
      <c r="F34" s="5">
        <f>EconomicRates!C74</f>
        <v>3.5571999999999999E-2</v>
      </c>
      <c r="G34" s="5">
        <f>EconomicRates!D74</f>
        <v>7.0000000000000007E-2</v>
      </c>
      <c r="H34" s="5">
        <f t="shared" si="10"/>
        <v>0.12000000000000001</v>
      </c>
      <c r="I34" s="5">
        <f t="shared" si="11"/>
        <v>1.1200000000000001</v>
      </c>
      <c r="J34">
        <f t="shared" si="12"/>
        <v>0.89285714285714279</v>
      </c>
      <c r="K34">
        <f t="shared" si="20"/>
        <v>2.9801717749925499E-2</v>
      </c>
      <c r="L34" s="2">
        <v>31</v>
      </c>
      <c r="M34" s="6">
        <v>1.2285000000000001E-2</v>
      </c>
      <c r="Q34" s="4">
        <f t="shared" si="21"/>
        <v>12.5</v>
      </c>
      <c r="R34">
        <f t="shared" si="0"/>
        <v>2000000</v>
      </c>
      <c r="S34">
        <f t="shared" si="1"/>
        <v>9425.9921547359936</v>
      </c>
      <c r="U34">
        <f t="shared" si="13"/>
        <v>1.2285000000000001E-2</v>
      </c>
      <c r="V34">
        <f t="shared" si="14"/>
        <v>0.01</v>
      </c>
      <c r="W34">
        <f t="shared" si="15"/>
        <v>0.62748043982679846</v>
      </c>
      <c r="X34">
        <f t="shared" si="16"/>
        <v>7.7085972032722196E-3</v>
      </c>
      <c r="Y34">
        <f t="shared" si="17"/>
        <v>6.2748043982679847E-3</v>
      </c>
      <c r="Z34">
        <f t="shared" si="18"/>
        <v>0.61349703822525825</v>
      </c>
      <c r="AB34">
        <f t="shared" si="19"/>
        <v>6039.0599292248871</v>
      </c>
      <c r="AC34">
        <f t="shared" si="2"/>
        <v>5782.8182692650525</v>
      </c>
      <c r="AE34">
        <f t="shared" si="3"/>
        <v>0</v>
      </c>
      <c r="AF34">
        <f t="shared" si="4"/>
        <v>0</v>
      </c>
      <c r="AG34">
        <f t="shared" si="4"/>
        <v>-7.6687129778157281</v>
      </c>
      <c r="AH34">
        <f t="shared" si="5"/>
        <v>-15417.194406544439</v>
      </c>
      <c r="AI34">
        <f t="shared" si="6"/>
        <v>-15424.863119522255</v>
      </c>
      <c r="AJ34">
        <f t="shared" si="7"/>
        <v>256.24165995983458</v>
      </c>
      <c r="AK34">
        <f t="shared" si="22"/>
        <v>422.73419504574213</v>
      </c>
      <c r="AL34">
        <f t="shared" si="8"/>
        <v>-14745.887264516678</v>
      </c>
      <c r="AN34">
        <f t="shared" si="9"/>
        <v>0</v>
      </c>
      <c r="AO34">
        <f t="shared" si="9"/>
        <v>0</v>
      </c>
      <c r="AP34">
        <f t="shared" si="9"/>
        <v>-0.22854081967005502</v>
      </c>
      <c r="AQ34">
        <f t="shared" si="9"/>
        <v>-459.4588761995675</v>
      </c>
      <c r="AR34">
        <f t="shared" si="9"/>
        <v>-459.68741701923761</v>
      </c>
      <c r="AS34">
        <f t="shared" si="9"/>
        <v>7.636441625895376</v>
      </c>
      <c r="AT34">
        <f t="shared" si="9"/>
        <v>12.598205163995161</v>
      </c>
      <c r="AU34">
        <f t="shared" ref="AU34:AU79" si="23">AL34*$K34</f>
        <v>-439.45277022934704</v>
      </c>
      <c r="AW34">
        <v>31</v>
      </c>
      <c r="AX34">
        <f>IF(Z34&gt;0, (R34*SUMPRODUCT(K34:$K$98, X34:$X$98)-K34*$AZ$3)/Z34, 0)</f>
        <v>9425.9921547359936</v>
      </c>
    </row>
    <row r="35" spans="5:50" x14ac:dyDescent="0.25">
      <c r="E35">
        <v>2035</v>
      </c>
      <c r="F35" s="5">
        <f>EconomicRates!C75</f>
        <v>3.5571999999999999E-2</v>
      </c>
      <c r="G35" s="5">
        <f>EconomicRates!D75</f>
        <v>7.0000000000000007E-2</v>
      </c>
      <c r="H35" s="5">
        <f t="shared" si="10"/>
        <v>0.12000000000000001</v>
      </c>
      <c r="I35" s="5">
        <f t="shared" si="11"/>
        <v>1.1200000000000001</v>
      </c>
      <c r="J35">
        <f t="shared" si="12"/>
        <v>0.89285714285714279</v>
      </c>
      <c r="K35">
        <f t="shared" si="20"/>
        <v>2.660867656243348E-2</v>
      </c>
      <c r="L35" s="2">
        <v>32</v>
      </c>
      <c r="M35" s="6">
        <v>1.3528E-2</v>
      </c>
      <c r="Q35" s="4">
        <f t="shared" si="21"/>
        <v>12.5</v>
      </c>
      <c r="R35">
        <f t="shared" si="0"/>
        <v>2000000</v>
      </c>
      <c r="S35">
        <f t="shared" si="1"/>
        <v>9218.8671591026978</v>
      </c>
      <c r="U35">
        <f t="shared" si="13"/>
        <v>1.3528E-2</v>
      </c>
      <c r="V35">
        <f t="shared" si="14"/>
        <v>0.01</v>
      </c>
      <c r="W35">
        <f t="shared" si="15"/>
        <v>0.61349703822525825</v>
      </c>
      <c r="X35">
        <f t="shared" si="16"/>
        <v>8.2993879331112932E-3</v>
      </c>
      <c r="Y35">
        <f t="shared" si="17"/>
        <v>6.1349703822525829E-3</v>
      </c>
      <c r="Z35">
        <f t="shared" si="18"/>
        <v>0.59906267990989437</v>
      </c>
      <c r="AB35">
        <f t="shared" si="19"/>
        <v>5782.8182692650525</v>
      </c>
      <c r="AC35">
        <f t="shared" si="2"/>
        <v>5522.6792660653764</v>
      </c>
      <c r="AE35">
        <f t="shared" si="3"/>
        <v>0</v>
      </c>
      <c r="AF35">
        <f t="shared" ref="AF35:AG66" si="24">-$Z35*P35</f>
        <v>0</v>
      </c>
      <c r="AG35">
        <f t="shared" si="24"/>
        <v>-7.4882834988736793</v>
      </c>
      <c r="AH35">
        <f t="shared" si="5"/>
        <v>-16598.775866222586</v>
      </c>
      <c r="AI35">
        <f t="shared" ref="AI35:AI66" si="25">SUM(AE35:AH35)</f>
        <v>-16606.264149721461</v>
      </c>
      <c r="AJ35">
        <f t="shared" si="7"/>
        <v>260.13900319967615</v>
      </c>
      <c r="AK35">
        <f t="shared" si="22"/>
        <v>404.79727884855373</v>
      </c>
      <c r="AL35">
        <f t="shared" ref="AL35:AL79" si="26">SUM(AI35:AK35)</f>
        <v>-15941.327867673232</v>
      </c>
      <c r="AN35">
        <f t="shared" ref="AN35:AT66" si="27">AE35*$K35</f>
        <v>0</v>
      </c>
      <c r="AO35">
        <f t="shared" si="27"/>
        <v>0</v>
      </c>
      <c r="AP35">
        <f t="shared" si="27"/>
        <v>-0.19925331362933743</v>
      </c>
      <c r="AQ35">
        <f t="shared" si="27"/>
        <v>-441.67145835664343</v>
      </c>
      <c r="AR35">
        <f t="shared" si="27"/>
        <v>-441.87071167027278</v>
      </c>
      <c r="AS35">
        <f t="shared" si="27"/>
        <v>6.9219545974140306</v>
      </c>
      <c r="AT35">
        <f t="shared" si="27"/>
        <v>10.771119866234361</v>
      </c>
      <c r="AU35">
        <f t="shared" si="23"/>
        <v>-424.17763720662441</v>
      </c>
      <c r="AW35">
        <v>32</v>
      </c>
      <c r="AX35">
        <f>IF(Z35&gt;0, (R35*SUMPRODUCT(K35:$K$98, X35:$X$98)-K35*$AZ$3)/Z35, 0)</f>
        <v>9218.8671591026978</v>
      </c>
    </row>
    <row r="36" spans="5:50" x14ac:dyDescent="0.25">
      <c r="E36">
        <v>2036</v>
      </c>
      <c r="F36" s="5">
        <f>EconomicRates!C76</f>
        <v>3.5571999999999999E-2</v>
      </c>
      <c r="G36" s="5">
        <f>EconomicRates!D76</f>
        <v>7.0000000000000007E-2</v>
      </c>
      <c r="H36" s="5">
        <f t="shared" si="10"/>
        <v>0.12000000000000001</v>
      </c>
      <c r="I36" s="5">
        <f t="shared" si="11"/>
        <v>1.1200000000000001</v>
      </c>
      <c r="J36">
        <f t="shared" si="12"/>
        <v>0.89285714285714279</v>
      </c>
      <c r="K36">
        <f t="shared" si="20"/>
        <v>2.3757746930744176E-2</v>
      </c>
      <c r="L36" s="2">
        <v>33</v>
      </c>
      <c r="M36" s="6">
        <v>1.4963000000000001E-2</v>
      </c>
      <c r="Q36" s="4">
        <f t="shared" si="21"/>
        <v>12.5</v>
      </c>
      <c r="R36">
        <f t="shared" si="0"/>
        <v>2000000</v>
      </c>
      <c r="S36">
        <f t="shared" si="1"/>
        <v>9003.4197014881884</v>
      </c>
      <c r="U36">
        <f t="shared" si="13"/>
        <v>1.4963000000000001E-2</v>
      </c>
      <c r="V36">
        <f t="shared" si="14"/>
        <v>0.01</v>
      </c>
      <c r="W36">
        <f t="shared" si="15"/>
        <v>0.59906267990989437</v>
      </c>
      <c r="X36">
        <f t="shared" si="16"/>
        <v>8.9637748794917493E-3</v>
      </c>
      <c r="Y36">
        <f t="shared" si="17"/>
        <v>5.9906267990989439E-3</v>
      </c>
      <c r="Z36">
        <f t="shared" si="18"/>
        <v>0.58410827823130373</v>
      </c>
      <c r="AB36">
        <f t="shared" si="19"/>
        <v>5522.6792660653764</v>
      </c>
      <c r="AC36">
        <f t="shared" si="2"/>
        <v>5258.9719800300645</v>
      </c>
      <c r="AE36">
        <f t="shared" si="3"/>
        <v>0</v>
      </c>
      <c r="AF36">
        <f t="shared" si="24"/>
        <v>0</v>
      </c>
      <c r="AG36">
        <f t="shared" si="24"/>
        <v>-7.301353477891297</v>
      </c>
      <c r="AH36">
        <f t="shared" si="5"/>
        <v>-17927.549758983499</v>
      </c>
      <c r="AI36">
        <f t="shared" si="25"/>
        <v>-17934.851112461391</v>
      </c>
      <c r="AJ36">
        <f t="shared" si="7"/>
        <v>263.70728603531188</v>
      </c>
      <c r="AK36">
        <f t="shared" si="22"/>
        <v>386.58754862457636</v>
      </c>
      <c r="AL36">
        <f t="shared" si="26"/>
        <v>-17284.556277801505</v>
      </c>
      <c r="AN36">
        <f t="shared" si="27"/>
        <v>0</v>
      </c>
      <c r="AO36">
        <f t="shared" si="27"/>
        <v>0</v>
      </c>
      <c r="AP36">
        <f t="shared" si="27"/>
        <v>-0.17346370817965026</v>
      </c>
      <c r="AQ36">
        <f t="shared" si="27"/>
        <v>-425.91819026225375</v>
      </c>
      <c r="AR36">
        <f t="shared" si="27"/>
        <v>-426.09165397043336</v>
      </c>
      <c r="AS36">
        <f t="shared" si="27"/>
        <v>6.2650909654203071</v>
      </c>
      <c r="AT36">
        <f t="shared" si="27"/>
        <v>9.1844491467994445</v>
      </c>
      <c r="AU36">
        <f t="shared" si="23"/>
        <v>-410.64211385821369</v>
      </c>
      <c r="AW36">
        <v>33</v>
      </c>
      <c r="AX36">
        <f>IF(Z36&gt;0, (R36*SUMPRODUCT(K36:$K$98, X36:$X$98)-K36*$AZ$3)/Z36, 0)</f>
        <v>9003.4197014881884</v>
      </c>
    </row>
    <row r="37" spans="5:50" x14ac:dyDescent="0.25">
      <c r="E37">
        <v>2037</v>
      </c>
      <c r="F37" s="5">
        <f>EconomicRates!C77</f>
        <v>3.5571999999999999E-2</v>
      </c>
      <c r="G37" s="5">
        <f>EconomicRates!D77</f>
        <v>7.0000000000000007E-2</v>
      </c>
      <c r="H37" s="5">
        <f t="shared" si="10"/>
        <v>0.12000000000000001</v>
      </c>
      <c r="I37" s="5">
        <f t="shared" si="11"/>
        <v>1.1200000000000001</v>
      </c>
      <c r="J37">
        <f t="shared" si="12"/>
        <v>0.89285714285714279</v>
      </c>
      <c r="K37">
        <f t="shared" si="20"/>
        <v>2.1212274045307299E-2</v>
      </c>
      <c r="L37" s="2">
        <v>34</v>
      </c>
      <c r="M37" s="6">
        <v>1.6567999999999999E-2</v>
      </c>
      <c r="Q37" s="4">
        <f t="shared" si="21"/>
        <v>12.5</v>
      </c>
      <c r="R37">
        <f t="shared" si="0"/>
        <v>2000000</v>
      </c>
      <c r="S37">
        <f t="shared" si="1"/>
        <v>8779.5302384554307</v>
      </c>
      <c r="U37">
        <f t="shared" si="13"/>
        <v>1.6567999999999999E-2</v>
      </c>
      <c r="V37">
        <f t="shared" si="14"/>
        <v>0.01</v>
      </c>
      <c r="W37">
        <f t="shared" si="15"/>
        <v>0.58410827823130373</v>
      </c>
      <c r="X37">
        <f t="shared" si="16"/>
        <v>9.6775059537362405E-3</v>
      </c>
      <c r="Y37">
        <f t="shared" si="17"/>
        <v>5.8410827823130373E-3</v>
      </c>
      <c r="Z37">
        <f t="shared" si="18"/>
        <v>0.56858968949525446</v>
      </c>
      <c r="AB37">
        <f t="shared" si="19"/>
        <v>5258.9719800300645</v>
      </c>
      <c r="AC37">
        <f t="shared" si="2"/>
        <v>4991.9503721975707</v>
      </c>
      <c r="AE37">
        <f t="shared" si="3"/>
        <v>0</v>
      </c>
      <c r="AF37">
        <f t="shared" si="24"/>
        <v>0</v>
      </c>
      <c r="AG37">
        <f t="shared" si="24"/>
        <v>-7.1073711186906809</v>
      </c>
      <c r="AH37">
        <f t="shared" si="5"/>
        <v>-19355.011907472483</v>
      </c>
      <c r="AI37">
        <f t="shared" si="25"/>
        <v>-19362.119278591173</v>
      </c>
      <c r="AJ37">
        <f t="shared" si="7"/>
        <v>267.02160783249383</v>
      </c>
      <c r="AK37">
        <f t="shared" si="22"/>
        <v>368.12803860210454</v>
      </c>
      <c r="AL37">
        <f t="shared" si="26"/>
        <v>-18726.969632156575</v>
      </c>
      <c r="AN37">
        <f t="shared" si="27"/>
        <v>0</v>
      </c>
      <c r="AO37">
        <f t="shared" si="27"/>
        <v>0</v>
      </c>
      <c r="AP37">
        <f t="shared" si="27"/>
        <v>-0.15076350391136903</v>
      </c>
      <c r="AQ37">
        <f t="shared" si="27"/>
        <v>-410.56381673149224</v>
      </c>
      <c r="AR37">
        <f t="shared" si="27"/>
        <v>-410.71458023540362</v>
      </c>
      <c r="AS37">
        <f t="shared" si="27"/>
        <v>5.6641355213614331</v>
      </c>
      <c r="AT37">
        <f t="shared" si="27"/>
        <v>7.8088328385893053</v>
      </c>
      <c r="AU37">
        <f t="shared" si="23"/>
        <v>-397.24161187545292</v>
      </c>
      <c r="AW37">
        <v>34</v>
      </c>
      <c r="AX37">
        <f>IF(Z37&gt;0, (R37*SUMPRODUCT(K37:$K$98, X37:$X$98)-K37*$AZ$3)/Z37, 0)</f>
        <v>8779.5302384554307</v>
      </c>
    </row>
    <row r="38" spans="5:50" x14ac:dyDescent="0.25">
      <c r="E38">
        <v>2038</v>
      </c>
      <c r="F38" s="5">
        <f>EconomicRates!C78</f>
        <v>3.5571999999999999E-2</v>
      </c>
      <c r="G38" s="5">
        <f>EconomicRates!D78</f>
        <v>7.0000000000000007E-2</v>
      </c>
      <c r="H38" s="5">
        <f t="shared" si="10"/>
        <v>0.12000000000000001</v>
      </c>
      <c r="I38" s="5">
        <f t="shared" si="11"/>
        <v>1.1200000000000001</v>
      </c>
      <c r="J38">
        <f t="shared" si="12"/>
        <v>0.89285714285714279</v>
      </c>
      <c r="K38">
        <f t="shared" si="20"/>
        <v>1.8939530397595803E-2</v>
      </c>
      <c r="L38" s="2">
        <v>35</v>
      </c>
      <c r="M38" s="6">
        <v>1.8353999999999999E-2</v>
      </c>
      <c r="Q38" s="4">
        <f t="shared" si="21"/>
        <v>12.5</v>
      </c>
      <c r="R38">
        <f t="shared" si="0"/>
        <v>2000000</v>
      </c>
      <c r="S38">
        <f t="shared" si="1"/>
        <v>8549.3809250391314</v>
      </c>
      <c r="U38">
        <f t="shared" si="13"/>
        <v>1.8353999999999999E-2</v>
      </c>
      <c r="V38">
        <f t="shared" si="14"/>
        <v>0.01</v>
      </c>
      <c r="W38">
        <f t="shared" si="15"/>
        <v>0.56858968949525446</v>
      </c>
      <c r="X38">
        <f t="shared" si="16"/>
        <v>1.0435895160995899E-2</v>
      </c>
      <c r="Y38">
        <f t="shared" si="17"/>
        <v>5.6858968949525445E-3</v>
      </c>
      <c r="Z38">
        <f t="shared" si="18"/>
        <v>0.55246789743930602</v>
      </c>
      <c r="AB38">
        <f t="shared" si="19"/>
        <v>4991.9503721975707</v>
      </c>
      <c r="AC38">
        <f t="shared" si="2"/>
        <v>4723.2585040640779</v>
      </c>
      <c r="AE38">
        <f t="shared" si="3"/>
        <v>0</v>
      </c>
      <c r="AF38">
        <f t="shared" si="24"/>
        <v>0</v>
      </c>
      <c r="AG38">
        <f t="shared" si="24"/>
        <v>-6.9058487179913257</v>
      </c>
      <c r="AH38">
        <f t="shared" si="5"/>
        <v>-20871.790321991801</v>
      </c>
      <c r="AI38">
        <f t="shared" si="25"/>
        <v>-20878.696170709791</v>
      </c>
      <c r="AJ38">
        <f t="shared" si="7"/>
        <v>268.69186813349279</v>
      </c>
      <c r="AK38">
        <f t="shared" si="22"/>
        <v>349.43652605382999</v>
      </c>
      <c r="AL38">
        <f t="shared" si="26"/>
        <v>-20260.567776522468</v>
      </c>
      <c r="AN38">
        <f t="shared" si="27"/>
        <v>0</v>
      </c>
      <c r="AO38">
        <f t="shared" si="27"/>
        <v>0</v>
      </c>
      <c r="AP38">
        <f t="shared" si="27"/>
        <v>-0.13079353171559471</v>
      </c>
      <c r="AQ38">
        <f t="shared" si="27"/>
        <v>-395.30190725560959</v>
      </c>
      <c r="AR38">
        <f t="shared" si="27"/>
        <v>-395.43270078732519</v>
      </c>
      <c r="AS38">
        <f t="shared" si="27"/>
        <v>5.0888978041010899</v>
      </c>
      <c r="AT38">
        <f t="shared" si="27"/>
        <v>6.6181637072267909</v>
      </c>
      <c r="AU38">
        <f t="shared" si="23"/>
        <v>-383.72563927599731</v>
      </c>
      <c r="AW38">
        <v>35</v>
      </c>
      <c r="AX38">
        <f>IF(Z38&gt;0, (R38*SUMPRODUCT(K38:$K$98, X38:$X$98)-K38*$AZ$3)/Z38, 0)</f>
        <v>8549.3809250391314</v>
      </c>
    </row>
    <row r="39" spans="5:50" x14ac:dyDescent="0.25">
      <c r="E39">
        <v>2039</v>
      </c>
      <c r="F39" s="5">
        <f>EconomicRates!C79</f>
        <v>3.5571999999999999E-2</v>
      </c>
      <c r="G39" s="5">
        <f>EconomicRates!D79</f>
        <v>7.0000000000000007E-2</v>
      </c>
      <c r="H39" s="5">
        <f t="shared" si="10"/>
        <v>0.12000000000000001</v>
      </c>
      <c r="I39" s="5">
        <f t="shared" si="11"/>
        <v>1.1200000000000001</v>
      </c>
      <c r="J39">
        <f t="shared" si="12"/>
        <v>0.89285714285714279</v>
      </c>
      <c r="K39">
        <f t="shared" si="20"/>
        <v>1.6910294997853393E-2</v>
      </c>
      <c r="L39" s="2">
        <v>36</v>
      </c>
      <c r="M39" s="6">
        <v>2.0303000000000002E-2</v>
      </c>
      <c r="Q39" s="4">
        <f t="shared" si="21"/>
        <v>12.5</v>
      </c>
      <c r="R39">
        <f t="shared" si="0"/>
        <v>2000000</v>
      </c>
      <c r="S39">
        <f t="shared" si="1"/>
        <v>8315.1165553316205</v>
      </c>
      <c r="U39">
        <f t="shared" si="13"/>
        <v>2.0303000000000002E-2</v>
      </c>
      <c r="V39">
        <f t="shared" si="14"/>
        <v>0.01</v>
      </c>
      <c r="W39">
        <f t="shared" si="15"/>
        <v>0.55246789743930602</v>
      </c>
      <c r="X39">
        <f t="shared" si="16"/>
        <v>1.1216755721710232E-2</v>
      </c>
      <c r="Y39">
        <f t="shared" si="17"/>
        <v>5.52467897439306E-3</v>
      </c>
      <c r="Z39">
        <f t="shared" si="18"/>
        <v>0.53572646274320279</v>
      </c>
      <c r="AB39">
        <f t="shared" si="19"/>
        <v>4723.2585040640779</v>
      </c>
      <c r="AC39">
        <f t="shared" si="2"/>
        <v>4454.6279794852544</v>
      </c>
      <c r="AE39">
        <f t="shared" si="3"/>
        <v>0</v>
      </c>
      <c r="AF39">
        <f t="shared" si="24"/>
        <v>0</v>
      </c>
      <c r="AG39">
        <f t="shared" si="24"/>
        <v>-6.6965807842900347</v>
      </c>
      <c r="AH39">
        <f t="shared" si="5"/>
        <v>-22433.511443420462</v>
      </c>
      <c r="AI39">
        <f t="shared" si="25"/>
        <v>-22440.208024204752</v>
      </c>
      <c r="AJ39">
        <f t="shared" si="7"/>
        <v>268.6305245788235</v>
      </c>
      <c r="AK39">
        <f t="shared" si="22"/>
        <v>330.62809528448548</v>
      </c>
      <c r="AL39">
        <f t="shared" si="26"/>
        <v>-21840.949404341442</v>
      </c>
      <c r="AN39">
        <f t="shared" si="27"/>
        <v>0</v>
      </c>
      <c r="AO39">
        <f t="shared" si="27"/>
        <v>0</v>
      </c>
      <c r="AP39">
        <f t="shared" si="27"/>
        <v>-0.11324115653930092</v>
      </c>
      <c r="AQ39">
        <f t="shared" si="27"/>
        <v>-379.35729634595992</v>
      </c>
      <c r="AR39">
        <f t="shared" si="27"/>
        <v>-379.47053750249921</v>
      </c>
      <c r="AS39">
        <f t="shared" si="27"/>
        <v>4.5426214160560123</v>
      </c>
      <c r="AT39">
        <f t="shared" si="27"/>
        <v>5.5910186258390295</v>
      </c>
      <c r="AU39">
        <f t="shared" si="23"/>
        <v>-369.33689746060412</v>
      </c>
      <c r="AW39">
        <v>36</v>
      </c>
      <c r="AX39">
        <f>IF(Z39&gt;0, (R39*SUMPRODUCT(K39:$K$98, X39:$X$98)-K39*$AZ$3)/Z39, 0)</f>
        <v>8315.1165553316205</v>
      </c>
    </row>
    <row r="40" spans="5:50" x14ac:dyDescent="0.25">
      <c r="E40">
        <v>2040</v>
      </c>
      <c r="F40" s="5">
        <f>EconomicRates!C80</f>
        <v>3.5571999999999999E-2</v>
      </c>
      <c r="G40" s="5">
        <f>EconomicRates!D80</f>
        <v>7.0000000000000007E-2</v>
      </c>
      <c r="H40" s="5">
        <f t="shared" si="10"/>
        <v>0.12000000000000001</v>
      </c>
      <c r="I40" s="5">
        <f t="shared" si="11"/>
        <v>1.1200000000000001</v>
      </c>
      <c r="J40">
        <f t="shared" si="12"/>
        <v>0.89285714285714279</v>
      </c>
      <c r="K40">
        <f t="shared" si="20"/>
        <v>1.5098477676654815E-2</v>
      </c>
      <c r="L40" s="2">
        <v>37</v>
      </c>
      <c r="M40" s="6">
        <v>2.2446000000000001E-2</v>
      </c>
      <c r="Q40" s="4">
        <f t="shared" si="21"/>
        <v>12.5</v>
      </c>
      <c r="R40">
        <f t="shared" si="0"/>
        <v>2000000</v>
      </c>
      <c r="S40">
        <f t="shared" si="1"/>
        <v>8080.2861687571094</v>
      </c>
      <c r="U40">
        <f t="shared" si="13"/>
        <v>2.2446000000000001E-2</v>
      </c>
      <c r="V40">
        <f t="shared" si="14"/>
        <v>0.01</v>
      </c>
      <c r="W40">
        <f t="shared" si="15"/>
        <v>0.53572646274320279</v>
      </c>
      <c r="X40">
        <f t="shared" si="16"/>
        <v>1.202491618273393E-2</v>
      </c>
      <c r="Y40">
        <f t="shared" si="17"/>
        <v>5.3572646274320278E-3</v>
      </c>
      <c r="Z40">
        <f t="shared" si="18"/>
        <v>0.51834428193303683</v>
      </c>
      <c r="AB40">
        <f t="shared" si="19"/>
        <v>4454.6279794852544</v>
      </c>
      <c r="AC40">
        <f t="shared" si="2"/>
        <v>4188.3701319578531</v>
      </c>
      <c r="AE40">
        <f t="shared" si="3"/>
        <v>0</v>
      </c>
      <c r="AF40">
        <f t="shared" si="24"/>
        <v>0</v>
      </c>
      <c r="AG40">
        <f t="shared" si="24"/>
        <v>-6.47930352416296</v>
      </c>
      <c r="AH40">
        <f t="shared" si="5"/>
        <v>-24049.832365467861</v>
      </c>
      <c r="AI40">
        <f t="shared" si="25"/>
        <v>-24056.311668992024</v>
      </c>
      <c r="AJ40">
        <f t="shared" si="7"/>
        <v>266.25784752740128</v>
      </c>
      <c r="AK40">
        <f t="shared" si="22"/>
        <v>311.82395856396784</v>
      </c>
      <c r="AL40">
        <f t="shared" si="26"/>
        <v>-23478.229862900655</v>
      </c>
      <c r="AN40">
        <f t="shared" si="27"/>
        <v>0</v>
      </c>
      <c r="AO40">
        <f t="shared" si="27"/>
        <v>0</v>
      </c>
      <c r="AP40">
        <f t="shared" si="27"/>
        <v>-9.7827619619845319E-2</v>
      </c>
      <c r="AQ40">
        <f t="shared" si="27"/>
        <v>-363.11585709730696</v>
      </c>
      <c r="AR40">
        <f t="shared" si="27"/>
        <v>-363.21368471692682</v>
      </c>
      <c r="AS40">
        <f t="shared" si="27"/>
        <v>4.0200881671266293</v>
      </c>
      <c r="AT40">
        <f t="shared" si="27"/>
        <v>4.7080670774242046</v>
      </c>
      <c r="AU40">
        <f t="shared" si="23"/>
        <v>-354.48552947237596</v>
      </c>
      <c r="AW40">
        <v>37</v>
      </c>
      <c r="AX40">
        <f>IF(Z40&gt;0, (R40*SUMPRODUCT(K40:$K$98, X40:$X$98)-K40*$AZ$3)/Z40, 0)</f>
        <v>8080.2861687571094</v>
      </c>
    </row>
    <row r="41" spans="5:50" x14ac:dyDescent="0.25">
      <c r="E41">
        <v>2041</v>
      </c>
      <c r="F41" s="5">
        <f>EconomicRates!C81</f>
        <v>3.5571999999999999E-2</v>
      </c>
      <c r="G41" s="5">
        <f>EconomicRates!D81</f>
        <v>7.0000000000000007E-2</v>
      </c>
      <c r="H41" s="5">
        <f t="shared" si="10"/>
        <v>0.12000000000000001</v>
      </c>
      <c r="I41" s="5">
        <f t="shared" si="11"/>
        <v>1.1200000000000001</v>
      </c>
      <c r="J41">
        <f t="shared" si="12"/>
        <v>0.89285714285714279</v>
      </c>
      <c r="K41">
        <f t="shared" si="20"/>
        <v>1.348078363987037E-2</v>
      </c>
      <c r="L41" s="2">
        <v>38</v>
      </c>
      <c r="M41" s="6">
        <v>2.4856E-2</v>
      </c>
      <c r="Q41" s="4">
        <f t="shared" si="21"/>
        <v>12.5</v>
      </c>
      <c r="R41">
        <f t="shared" si="0"/>
        <v>2000000</v>
      </c>
      <c r="S41">
        <f t="shared" si="1"/>
        <v>7848.1259727412398</v>
      </c>
      <c r="U41">
        <f t="shared" si="13"/>
        <v>2.4856E-2</v>
      </c>
      <c r="V41">
        <f t="shared" si="14"/>
        <v>0.01</v>
      </c>
      <c r="W41">
        <f t="shared" si="15"/>
        <v>0.51834428193303683</v>
      </c>
      <c r="X41">
        <f t="shared" si="16"/>
        <v>1.2883965471727564E-2</v>
      </c>
      <c r="Y41">
        <f t="shared" si="17"/>
        <v>5.1834428193303682E-3</v>
      </c>
      <c r="Z41">
        <f t="shared" si="18"/>
        <v>0.50027687364197893</v>
      </c>
      <c r="AB41">
        <f t="shared" si="19"/>
        <v>4188.3701319578531</v>
      </c>
      <c r="AC41">
        <f t="shared" si="2"/>
        <v>3926.2359255914021</v>
      </c>
      <c r="AE41">
        <f t="shared" si="3"/>
        <v>0</v>
      </c>
      <c r="AF41">
        <f t="shared" si="24"/>
        <v>0</v>
      </c>
      <c r="AG41">
        <f t="shared" si="24"/>
        <v>-6.2534609205247369</v>
      </c>
      <c r="AH41">
        <f t="shared" si="5"/>
        <v>-25767.930943455129</v>
      </c>
      <c r="AI41">
        <f t="shared" si="25"/>
        <v>-25774.184404375654</v>
      </c>
      <c r="AJ41">
        <f t="shared" si="7"/>
        <v>262.13420636645105</v>
      </c>
      <c r="AK41">
        <f t="shared" si="22"/>
        <v>293.18590923704977</v>
      </c>
      <c r="AL41">
        <f t="shared" si="26"/>
        <v>-25218.864288772151</v>
      </c>
      <c r="AN41">
        <f t="shared" si="27"/>
        <v>0</v>
      </c>
      <c r="AO41">
        <f t="shared" si="27"/>
        <v>0</v>
      </c>
      <c r="AP41">
        <f t="shared" si="27"/>
        <v>-8.4301553669978574E-2</v>
      </c>
      <c r="AQ41">
        <f t="shared" si="27"/>
        <v>-347.37190189583936</v>
      </c>
      <c r="AR41">
        <f t="shared" si="27"/>
        <v>-347.45620344950936</v>
      </c>
      <c r="AS41">
        <f t="shared" si="27"/>
        <v>3.5337745206352569</v>
      </c>
      <c r="AT41">
        <f t="shared" si="27"/>
        <v>3.9523758086833398</v>
      </c>
      <c r="AU41">
        <f t="shared" si="23"/>
        <v>-339.9700531201907</v>
      </c>
      <c r="AW41">
        <v>38</v>
      </c>
      <c r="AX41">
        <f>IF(Z41&gt;0, (R41*SUMPRODUCT(K41:$K$98, X41:$X$98)-K41*$AZ$3)/Z41, 0)</f>
        <v>7848.1259727412398</v>
      </c>
    </row>
    <row r="42" spans="5:50" x14ac:dyDescent="0.25">
      <c r="E42">
        <v>2042</v>
      </c>
      <c r="F42" s="5">
        <f>EconomicRates!C82</f>
        <v>3.5571999999999999E-2</v>
      </c>
      <c r="G42" s="5">
        <f>EconomicRates!D82</f>
        <v>7.0000000000000007E-2</v>
      </c>
      <c r="H42" s="5">
        <f t="shared" si="10"/>
        <v>0.12000000000000001</v>
      </c>
      <c r="I42" s="5">
        <f t="shared" si="11"/>
        <v>1.1200000000000001</v>
      </c>
      <c r="J42">
        <f t="shared" si="12"/>
        <v>0.89285714285714279</v>
      </c>
      <c r="K42">
        <f t="shared" si="20"/>
        <v>1.2036413964169972E-2</v>
      </c>
      <c r="L42" s="2">
        <v>39</v>
      </c>
      <c r="M42" s="6">
        <v>2.7564999999999999E-2</v>
      </c>
      <c r="Q42" s="4">
        <f t="shared" si="21"/>
        <v>12.5</v>
      </c>
      <c r="R42">
        <f t="shared" si="0"/>
        <v>2000000</v>
      </c>
      <c r="S42">
        <f t="shared" si="1"/>
        <v>7620.2457786377281</v>
      </c>
      <c r="U42">
        <f t="shared" si="13"/>
        <v>2.7564999999999999E-2</v>
      </c>
      <c r="V42">
        <f t="shared" si="14"/>
        <v>0.01</v>
      </c>
      <c r="W42">
        <f t="shared" si="15"/>
        <v>0.50027687364197893</v>
      </c>
      <c r="X42">
        <f t="shared" si="16"/>
        <v>1.3790132021941149E-2</v>
      </c>
      <c r="Y42">
        <f t="shared" si="17"/>
        <v>5.0027687364197892E-3</v>
      </c>
      <c r="Z42">
        <f t="shared" si="18"/>
        <v>0.48148397288361799</v>
      </c>
      <c r="AB42">
        <f t="shared" si="19"/>
        <v>3926.2359255914021</v>
      </c>
      <c r="AC42">
        <f t="shared" si="2"/>
        <v>3669.0262118481123</v>
      </c>
      <c r="AE42">
        <f t="shared" si="3"/>
        <v>0</v>
      </c>
      <c r="AF42">
        <f t="shared" si="24"/>
        <v>0</v>
      </c>
      <c r="AG42">
        <f t="shared" si="24"/>
        <v>-6.0185496610452249</v>
      </c>
      <c r="AH42">
        <f t="shared" si="5"/>
        <v>-27580.264043882296</v>
      </c>
      <c r="AI42">
        <f t="shared" si="25"/>
        <v>-27586.282593543343</v>
      </c>
      <c r="AJ42">
        <f t="shared" si="7"/>
        <v>257.20971374328974</v>
      </c>
      <c r="AK42">
        <f t="shared" si="22"/>
        <v>274.83651479139814</v>
      </c>
      <c r="AL42">
        <f t="shared" si="26"/>
        <v>-27054.236365008655</v>
      </c>
      <c r="AN42">
        <f t="shared" si="27"/>
        <v>0</v>
      </c>
      <c r="AO42">
        <f t="shared" si="27"/>
        <v>0</v>
      </c>
      <c r="AP42">
        <f t="shared" si="27"/>
        <v>-7.2441755184255205E-2</v>
      </c>
      <c r="AQ42">
        <f t="shared" si="27"/>
        <v>-331.96747527327989</v>
      </c>
      <c r="AR42">
        <f t="shared" si="27"/>
        <v>-332.03991702846412</v>
      </c>
      <c r="AS42">
        <f t="shared" si="27"/>
        <v>3.0958825902198939</v>
      </c>
      <c r="AT42">
        <f t="shared" si="27"/>
        <v>3.308046064498992</v>
      </c>
      <c r="AU42">
        <f t="shared" si="23"/>
        <v>-325.63598837374525</v>
      </c>
      <c r="AW42">
        <v>39</v>
      </c>
      <c r="AX42">
        <f>IF(Z42&gt;0, (R42*SUMPRODUCT(K42:$K$98, X42:$X$98)-K42*$AZ$3)/Z42, 0)</f>
        <v>7620.2457786377281</v>
      </c>
    </row>
    <row r="43" spans="5:50" x14ac:dyDescent="0.25">
      <c r="E43">
        <v>2043</v>
      </c>
      <c r="F43" s="5">
        <f>EconomicRates!C83</f>
        <v>3.5571999999999999E-2</v>
      </c>
      <c r="G43" s="5">
        <f>EconomicRates!D83</f>
        <v>7.0000000000000007E-2</v>
      </c>
      <c r="H43" s="5">
        <f t="shared" si="10"/>
        <v>0.12000000000000001</v>
      </c>
      <c r="I43" s="5">
        <f t="shared" si="11"/>
        <v>1.1200000000000001</v>
      </c>
      <c r="J43">
        <f t="shared" si="12"/>
        <v>0.89285714285714279</v>
      </c>
      <c r="K43">
        <f t="shared" si="20"/>
        <v>1.0746798182294617E-2</v>
      </c>
      <c r="L43" s="2">
        <v>40</v>
      </c>
      <c r="M43" s="6">
        <v>3.0620999999999999E-2</v>
      </c>
      <c r="Q43" s="4">
        <f t="shared" si="21"/>
        <v>12.5</v>
      </c>
      <c r="R43">
        <f t="shared" si="0"/>
        <v>2000000</v>
      </c>
      <c r="S43">
        <f t="shared" si="1"/>
        <v>7398.5087606851757</v>
      </c>
      <c r="U43">
        <f t="shared" si="13"/>
        <v>3.0620999999999999E-2</v>
      </c>
      <c r="V43">
        <f t="shared" si="14"/>
        <v>0.01</v>
      </c>
      <c r="W43">
        <f t="shared" si="15"/>
        <v>0.48148397288361799</v>
      </c>
      <c r="X43">
        <f t="shared" si="16"/>
        <v>1.4743520733669266E-2</v>
      </c>
      <c r="Y43">
        <f t="shared" si="17"/>
        <v>4.8148397288361802E-3</v>
      </c>
      <c r="Z43">
        <f t="shared" si="18"/>
        <v>0.46192561242111257</v>
      </c>
      <c r="AB43">
        <f t="shared" si="19"/>
        <v>3669.0262118481123</v>
      </c>
      <c r="AC43">
        <f t="shared" si="2"/>
        <v>3417.5606902824666</v>
      </c>
      <c r="AE43">
        <f t="shared" si="3"/>
        <v>0</v>
      </c>
      <c r="AF43">
        <f t="shared" si="24"/>
        <v>0</v>
      </c>
      <c r="AG43">
        <f t="shared" si="24"/>
        <v>-5.7740701552639075</v>
      </c>
      <c r="AH43">
        <f t="shared" si="5"/>
        <v>-29487.041467338531</v>
      </c>
      <c r="AI43">
        <f t="shared" si="25"/>
        <v>-29492.815537493796</v>
      </c>
      <c r="AJ43">
        <f t="shared" si="7"/>
        <v>251.46552156564576</v>
      </c>
      <c r="AK43">
        <f t="shared" si="22"/>
        <v>256.83183482936789</v>
      </c>
      <c r="AL43">
        <f t="shared" si="26"/>
        <v>-28984.518181098781</v>
      </c>
      <c r="AN43">
        <f t="shared" si="27"/>
        <v>0</v>
      </c>
      <c r="AO43">
        <f t="shared" si="27"/>
        <v>0</v>
      </c>
      <c r="AP43">
        <f t="shared" si="27"/>
        <v>-6.2052766649031761E-2</v>
      </c>
      <c r="AQ43">
        <f t="shared" si="27"/>
        <v>-316.8912836424397</v>
      </c>
      <c r="AR43">
        <f t="shared" si="27"/>
        <v>-316.95333640908876</v>
      </c>
      <c r="AS43">
        <f t="shared" si="27"/>
        <v>2.7024492100714497</v>
      </c>
      <c r="AT43">
        <f t="shared" si="27"/>
        <v>2.760119895699642</v>
      </c>
      <c r="AU43">
        <f t="shared" si="23"/>
        <v>-311.49076730331768</v>
      </c>
      <c r="AW43">
        <v>40</v>
      </c>
      <c r="AX43">
        <f>IF(Z43&gt;0, (R43*SUMPRODUCT(K43:$K$98, X43:$X$98)-K43*$AZ$3)/Z43, 0)</f>
        <v>7398.5087606851757</v>
      </c>
    </row>
    <row r="44" spans="5:50" x14ac:dyDescent="0.25">
      <c r="E44">
        <v>2044</v>
      </c>
      <c r="F44" s="5">
        <f>EconomicRates!C84</f>
        <v>3.5571999999999999E-2</v>
      </c>
      <c r="G44" s="5">
        <f>EconomicRates!D84</f>
        <v>7.0000000000000007E-2</v>
      </c>
      <c r="H44" s="5">
        <f t="shared" si="10"/>
        <v>0.12000000000000001</v>
      </c>
      <c r="I44" s="5">
        <f t="shared" si="11"/>
        <v>1.1200000000000001</v>
      </c>
      <c r="J44">
        <f t="shared" si="12"/>
        <v>0.89285714285714279</v>
      </c>
      <c r="K44">
        <f t="shared" si="20"/>
        <v>9.5953555199059081E-3</v>
      </c>
      <c r="L44" s="2">
        <v>41</v>
      </c>
      <c r="M44" s="6">
        <v>3.3921E-2</v>
      </c>
      <c r="Q44" s="4">
        <f t="shared" si="21"/>
        <v>12.5</v>
      </c>
      <c r="R44">
        <f t="shared" si="0"/>
        <v>2000000</v>
      </c>
      <c r="S44">
        <f t="shared" si="1"/>
        <v>7183.5997403052734</v>
      </c>
      <c r="U44">
        <f t="shared" si="13"/>
        <v>3.3921E-2</v>
      </c>
      <c r="V44">
        <f t="shared" si="14"/>
        <v>0.01</v>
      </c>
      <c r="W44">
        <f t="shared" si="15"/>
        <v>0.46192561242111257</v>
      </c>
      <c r="X44">
        <f t="shared" si="16"/>
        <v>1.5668978698936558E-2</v>
      </c>
      <c r="Y44">
        <f t="shared" si="17"/>
        <v>4.6192561242111262E-3</v>
      </c>
      <c r="Z44">
        <f t="shared" si="18"/>
        <v>0.4416373775979649</v>
      </c>
      <c r="AB44">
        <f t="shared" si="19"/>
        <v>3417.5606902824666</v>
      </c>
      <c r="AC44">
        <f t="shared" si="2"/>
        <v>3172.5461510218424</v>
      </c>
      <c r="AE44">
        <f t="shared" si="3"/>
        <v>0</v>
      </c>
      <c r="AF44">
        <f t="shared" si="24"/>
        <v>0</v>
      </c>
      <c r="AG44">
        <f t="shared" si="24"/>
        <v>-5.5204672199745612</v>
      </c>
      <c r="AH44">
        <f t="shared" si="5"/>
        <v>-31337.957397873117</v>
      </c>
      <c r="AI44">
        <f t="shared" si="25"/>
        <v>-31343.477865093093</v>
      </c>
      <c r="AJ44">
        <f t="shared" si="7"/>
        <v>245.01453926062413</v>
      </c>
      <c r="AK44">
        <f t="shared" si="22"/>
        <v>239.22924831977269</v>
      </c>
      <c r="AL44">
        <f t="shared" si="26"/>
        <v>-30859.234077512694</v>
      </c>
      <c r="AN44">
        <f t="shared" si="27"/>
        <v>0</v>
      </c>
      <c r="AO44">
        <f t="shared" si="27"/>
        <v>0</v>
      </c>
      <c r="AP44">
        <f t="shared" si="27"/>
        <v>-5.2970845611642531E-2</v>
      </c>
      <c r="AQ44">
        <f t="shared" si="27"/>
        <v>-300.69884250025802</v>
      </c>
      <c r="AR44">
        <f t="shared" si="27"/>
        <v>-300.75181334586966</v>
      </c>
      <c r="AS44">
        <f t="shared" si="27"/>
        <v>2.3510016117516326</v>
      </c>
      <c r="AT44">
        <f t="shared" si="27"/>
        <v>2.2954896883880722</v>
      </c>
      <c r="AU44">
        <f t="shared" si="23"/>
        <v>-296.10532204572991</v>
      </c>
      <c r="AW44">
        <v>41</v>
      </c>
      <c r="AX44">
        <f>IF(Z44&gt;0, (R44*SUMPRODUCT(K44:$K$98, X44:$X$98)-K44*$AZ$3)/Z44, 0)</f>
        <v>7183.5997403052734</v>
      </c>
    </row>
    <row r="45" spans="5:50" x14ac:dyDescent="0.25">
      <c r="E45">
        <v>2045</v>
      </c>
      <c r="F45" s="5">
        <f>EconomicRates!C85</f>
        <v>3.5571999999999999E-2</v>
      </c>
      <c r="G45" s="5">
        <f>EconomicRates!D85</f>
        <v>7.0000000000000007E-2</v>
      </c>
      <c r="H45" s="5">
        <f t="shared" si="10"/>
        <v>0.12000000000000001</v>
      </c>
      <c r="I45" s="5">
        <f t="shared" si="11"/>
        <v>1.1200000000000001</v>
      </c>
      <c r="J45">
        <f t="shared" si="12"/>
        <v>0.89285714285714279</v>
      </c>
      <c r="K45">
        <f t="shared" si="20"/>
        <v>8.5672817142017025E-3</v>
      </c>
      <c r="L45" s="2">
        <v>42</v>
      </c>
      <c r="M45" s="6">
        <v>3.7368999999999999E-2</v>
      </c>
      <c r="Q45" s="4">
        <f t="shared" si="21"/>
        <v>12.5</v>
      </c>
      <c r="R45">
        <f t="shared" si="0"/>
        <v>2000000</v>
      </c>
      <c r="S45">
        <f t="shared" si="1"/>
        <v>6978.6098168282415</v>
      </c>
      <c r="U45">
        <f t="shared" si="13"/>
        <v>3.7368999999999999E-2</v>
      </c>
      <c r="V45">
        <f t="shared" si="14"/>
        <v>0.01</v>
      </c>
      <c r="W45">
        <f t="shared" si="15"/>
        <v>0.4416373775979649</v>
      </c>
      <c r="X45">
        <f t="shared" si="16"/>
        <v>1.6503547163458351E-2</v>
      </c>
      <c r="Y45">
        <f t="shared" si="17"/>
        <v>4.4163737759796489E-3</v>
      </c>
      <c r="Z45">
        <f t="shared" si="18"/>
        <v>0.42071745665852689</v>
      </c>
      <c r="AB45">
        <f t="shared" si="19"/>
        <v>3172.5461510218424</v>
      </c>
      <c r="AC45">
        <f t="shared" si="2"/>
        <v>2936.0229731482059</v>
      </c>
      <c r="AE45">
        <f t="shared" si="3"/>
        <v>0</v>
      </c>
      <c r="AF45">
        <f t="shared" si="24"/>
        <v>0</v>
      </c>
      <c r="AG45">
        <f t="shared" si="24"/>
        <v>-5.2589682082315861</v>
      </c>
      <c r="AH45">
        <f t="shared" si="5"/>
        <v>-33007.094326916704</v>
      </c>
      <c r="AI45">
        <f t="shared" si="25"/>
        <v>-33012.353295124936</v>
      </c>
      <c r="AJ45">
        <f t="shared" si="7"/>
        <v>236.52317787363654</v>
      </c>
      <c r="AK45">
        <f t="shared" si="22"/>
        <v>222.07823057152899</v>
      </c>
      <c r="AL45">
        <f t="shared" si="26"/>
        <v>-32553.751886679773</v>
      </c>
      <c r="AN45">
        <f t="shared" si="27"/>
        <v>0</v>
      </c>
      <c r="AO45">
        <f t="shared" si="27"/>
        <v>0</v>
      </c>
      <c r="AP45">
        <f t="shared" si="27"/>
        <v>-4.5055062165950559E-2</v>
      </c>
      <c r="AQ45">
        <f t="shared" si="27"/>
        <v>-282.78107566592422</v>
      </c>
      <c r="AR45">
        <f t="shared" si="27"/>
        <v>-282.82613072809016</v>
      </c>
      <c r="AS45">
        <f t="shared" si="27"/>
        <v>2.026360696781683</v>
      </c>
      <c r="AT45">
        <f t="shared" si="27"/>
        <v>1.9026067638977298</v>
      </c>
      <c r="AU45">
        <f t="shared" si="23"/>
        <v>-278.8971632674108</v>
      </c>
      <c r="AW45">
        <v>42</v>
      </c>
      <c r="AX45">
        <f>IF(Z45&gt;0, (R45*SUMPRODUCT(K45:$K$98, X45:$X$98)-K45*$AZ$3)/Z45, 0)</f>
        <v>6978.6098168282415</v>
      </c>
    </row>
    <row r="46" spans="5:50" x14ac:dyDescent="0.25">
      <c r="E46">
        <v>2046</v>
      </c>
      <c r="F46" s="5">
        <f>EconomicRates!C86</f>
        <v>3.5571999999999999E-2</v>
      </c>
      <c r="G46" s="5">
        <f>EconomicRates!D86</f>
        <v>7.0000000000000007E-2</v>
      </c>
      <c r="H46" s="5">
        <f t="shared" si="10"/>
        <v>0.12000000000000001</v>
      </c>
      <c r="I46" s="5">
        <f t="shared" si="11"/>
        <v>1.1200000000000001</v>
      </c>
      <c r="J46">
        <f t="shared" si="12"/>
        <v>0.89285714285714279</v>
      </c>
      <c r="K46">
        <f t="shared" si="20"/>
        <v>7.6493586733943769E-3</v>
      </c>
      <c r="L46" s="2">
        <v>43</v>
      </c>
      <c r="M46" s="6">
        <v>5.0548205999999998E-2</v>
      </c>
      <c r="Q46" s="4">
        <f t="shared" si="21"/>
        <v>12.5</v>
      </c>
      <c r="R46">
        <f t="shared" si="0"/>
        <v>2000000</v>
      </c>
      <c r="S46">
        <f t="shared" si="1"/>
        <v>6857.8983597521592</v>
      </c>
      <c r="U46">
        <f t="shared" si="13"/>
        <v>5.0548205999999998E-2</v>
      </c>
      <c r="V46">
        <f t="shared" si="14"/>
        <v>0.01</v>
      </c>
      <c r="W46">
        <f t="shared" si="15"/>
        <v>0.42071745665852689</v>
      </c>
      <c r="X46">
        <f t="shared" si="16"/>
        <v>2.1266512666971289E-2</v>
      </c>
      <c r="Y46">
        <f t="shared" si="17"/>
        <v>4.2071745665852693E-3</v>
      </c>
      <c r="Z46">
        <f t="shared" si="18"/>
        <v>0.39524376942497036</v>
      </c>
      <c r="AB46">
        <f t="shared" si="19"/>
        <v>2936.0229731482059</v>
      </c>
      <c r="AC46">
        <f t="shared" si="2"/>
        <v>2710.5415980417647</v>
      </c>
      <c r="AE46">
        <f t="shared" si="3"/>
        <v>0</v>
      </c>
      <c r="AF46">
        <f t="shared" si="24"/>
        <v>0</v>
      </c>
      <c r="AG46">
        <f t="shared" si="24"/>
        <v>-4.9405471178121294</v>
      </c>
      <c r="AH46">
        <f t="shared" si="5"/>
        <v>-42533.025333942576</v>
      </c>
      <c r="AI46">
        <f t="shared" si="25"/>
        <v>-42537.965881060387</v>
      </c>
      <c r="AJ46">
        <f t="shared" si="7"/>
        <v>225.48137510644119</v>
      </c>
      <c r="AK46">
        <f t="shared" si="22"/>
        <v>205.52160812037442</v>
      </c>
      <c r="AL46">
        <f t="shared" si="26"/>
        <v>-42106.962897833568</v>
      </c>
      <c r="AN46">
        <f t="shared" si="27"/>
        <v>0</v>
      </c>
      <c r="AO46">
        <f t="shared" si="27"/>
        <v>0</v>
      </c>
      <c r="AP46">
        <f t="shared" si="27"/>
        <v>-3.7792016946949801E-2</v>
      </c>
      <c r="AQ46">
        <f t="shared" si="27"/>
        <v>-325.35036624389642</v>
      </c>
      <c r="AR46">
        <f t="shared" si="27"/>
        <v>-325.38815826084334</v>
      </c>
      <c r="AS46">
        <f t="shared" si="27"/>
        <v>1.7247879123593468</v>
      </c>
      <c r="AT46">
        <f t="shared" si="27"/>
        <v>1.5721084956455462</v>
      </c>
      <c r="AU46">
        <f t="shared" si="23"/>
        <v>-322.09126185283844</v>
      </c>
      <c r="AW46">
        <v>43</v>
      </c>
      <c r="AX46">
        <f>IF(Z46&gt;0, (R46*SUMPRODUCT(K46:$K$98, X46:$X$98)-K46*$AZ$3)/Z46, 0)</f>
        <v>6857.8983597521592</v>
      </c>
    </row>
    <row r="47" spans="5:50" x14ac:dyDescent="0.25">
      <c r="E47">
        <v>2047</v>
      </c>
      <c r="F47" s="5">
        <f>EconomicRates!C87</f>
        <v>3.5571999999999999E-2</v>
      </c>
      <c r="G47" s="5">
        <f>EconomicRates!D87</f>
        <v>7.0000000000000007E-2</v>
      </c>
      <c r="H47" s="5">
        <f t="shared" si="10"/>
        <v>0.12000000000000001</v>
      </c>
      <c r="I47" s="5">
        <f t="shared" si="11"/>
        <v>1.1200000000000001</v>
      </c>
      <c r="J47">
        <f t="shared" si="12"/>
        <v>0.89285714285714279</v>
      </c>
      <c r="K47">
        <f t="shared" si="20"/>
        <v>6.8297845298164071E-3</v>
      </c>
      <c r="L47" s="2">
        <v>44</v>
      </c>
      <c r="M47" s="6">
        <v>6.4784177999999998E-2</v>
      </c>
      <c r="Q47" s="4">
        <f t="shared" si="21"/>
        <v>12.5</v>
      </c>
      <c r="R47">
        <f t="shared" si="0"/>
        <v>2000000</v>
      </c>
      <c r="S47">
        <f t="shared" si="1"/>
        <v>6662.4182614874417</v>
      </c>
      <c r="U47">
        <f t="shared" si="13"/>
        <v>6.4784177999999998E-2</v>
      </c>
      <c r="V47">
        <f t="shared" si="14"/>
        <v>0.01</v>
      </c>
      <c r="W47">
        <f t="shared" si="15"/>
        <v>0.39524376942497036</v>
      </c>
      <c r="X47">
        <f t="shared" si="16"/>
        <v>2.5605542711818238E-2</v>
      </c>
      <c r="Y47">
        <f t="shared" si="17"/>
        <v>3.9524376942497033E-3</v>
      </c>
      <c r="Z47">
        <f t="shared" si="18"/>
        <v>0.36568578901890242</v>
      </c>
      <c r="AB47">
        <f t="shared" si="19"/>
        <v>2710.5415980417647</v>
      </c>
      <c r="AC47">
        <f t="shared" si="2"/>
        <v>2436.3516787259791</v>
      </c>
      <c r="AE47">
        <f t="shared" si="3"/>
        <v>0</v>
      </c>
      <c r="AF47">
        <f t="shared" si="24"/>
        <v>0</v>
      </c>
      <c r="AG47">
        <f t="shared" si="24"/>
        <v>-4.5710723627362801</v>
      </c>
      <c r="AH47">
        <f t="shared" si="5"/>
        <v>-51211.085423636476</v>
      </c>
      <c r="AI47">
        <f t="shared" si="25"/>
        <v>-51215.65649599921</v>
      </c>
      <c r="AJ47">
        <f t="shared" si="7"/>
        <v>274.18991931578557</v>
      </c>
      <c r="AK47">
        <f t="shared" si="22"/>
        <v>189.73791186292354</v>
      </c>
      <c r="AL47">
        <f t="shared" si="26"/>
        <v>-50751.728664820497</v>
      </c>
      <c r="AN47">
        <f t="shared" si="27"/>
        <v>0</v>
      </c>
      <c r="AO47">
        <f t="shared" si="27"/>
        <v>0</v>
      </c>
      <c r="AP47">
        <f t="shared" si="27"/>
        <v>-3.1219439307687578E-2</v>
      </c>
      <c r="AQ47">
        <f t="shared" si="27"/>
        <v>-349.76067898145891</v>
      </c>
      <c r="AR47">
        <f t="shared" si="27"/>
        <v>-349.79189842076659</v>
      </c>
      <c r="AS47">
        <f t="shared" si="27"/>
        <v>1.8726580691745611</v>
      </c>
      <c r="AT47">
        <f t="shared" si="27"/>
        <v>1.2958690551610641</v>
      </c>
      <c r="AU47">
        <f t="shared" si="23"/>
        <v>-346.62337129643095</v>
      </c>
      <c r="AW47">
        <v>44</v>
      </c>
      <c r="AX47">
        <f>IF(Z47&gt;0, (R47*SUMPRODUCT(K47:$K$98, X47:$X$98)-K47*$AZ$3)/Z47, 0)</f>
        <v>6662.4182614874417</v>
      </c>
    </row>
    <row r="48" spans="5:50" x14ac:dyDescent="0.25">
      <c r="E48">
        <v>2048</v>
      </c>
      <c r="F48" s="5">
        <f>EconomicRates!C88</f>
        <v>3.5571999999999999E-2</v>
      </c>
      <c r="G48" s="5">
        <f>EconomicRates!D88</f>
        <v>7.0000000000000007E-2</v>
      </c>
      <c r="H48" s="5">
        <f t="shared" si="10"/>
        <v>0.12000000000000001</v>
      </c>
      <c r="I48" s="5">
        <f t="shared" si="11"/>
        <v>1.1200000000000001</v>
      </c>
      <c r="J48">
        <f t="shared" si="12"/>
        <v>0.89285714285714279</v>
      </c>
      <c r="K48">
        <f t="shared" si="20"/>
        <v>6.0980219016217915E-3</v>
      </c>
      <c r="L48" s="2">
        <v>45</v>
      </c>
      <c r="M48" s="6">
        <v>8.0470763000000001E-2</v>
      </c>
      <c r="Q48" s="4">
        <f t="shared" si="21"/>
        <v>12.5</v>
      </c>
      <c r="R48">
        <f t="shared" si="0"/>
        <v>2000000</v>
      </c>
      <c r="S48">
        <f t="shared" si="1"/>
        <v>6410.8769774281964</v>
      </c>
      <c r="U48">
        <f t="shared" si="13"/>
        <v>8.0470763000000001E-2</v>
      </c>
      <c r="V48">
        <f t="shared" si="14"/>
        <v>0.01</v>
      </c>
      <c r="W48">
        <f t="shared" si="15"/>
        <v>0.36568578901890242</v>
      </c>
      <c r="X48">
        <f t="shared" si="16"/>
        <v>2.9427014460608098E-2</v>
      </c>
      <c r="Y48">
        <f t="shared" si="17"/>
        <v>3.6568578901890244E-3</v>
      </c>
      <c r="Z48">
        <f t="shared" si="18"/>
        <v>0.33260191666810529</v>
      </c>
      <c r="AB48">
        <f t="shared" si="19"/>
        <v>2436.3516787259791</v>
      </c>
      <c r="AC48">
        <f t="shared" si="2"/>
        <v>2132.2699702160476</v>
      </c>
      <c r="AE48">
        <f t="shared" si="3"/>
        <v>0</v>
      </c>
      <c r="AF48">
        <f t="shared" si="24"/>
        <v>0</v>
      </c>
      <c r="AG48">
        <f t="shared" si="24"/>
        <v>-4.1575239583513159</v>
      </c>
      <c r="AH48">
        <f t="shared" si="5"/>
        <v>-58854.028921216195</v>
      </c>
      <c r="AI48">
        <f t="shared" si="25"/>
        <v>-58858.18644517455</v>
      </c>
      <c r="AJ48">
        <f t="shared" si="7"/>
        <v>304.08170850993156</v>
      </c>
      <c r="AK48">
        <f t="shared" si="22"/>
        <v>170.54461751081857</v>
      </c>
      <c r="AL48">
        <f t="shared" si="26"/>
        <v>-58383.560119153801</v>
      </c>
      <c r="AN48">
        <f t="shared" si="27"/>
        <v>0</v>
      </c>
      <c r="AO48">
        <f t="shared" si="27"/>
        <v>0</v>
      </c>
      <c r="AP48">
        <f t="shared" si="27"/>
        <v>-2.5352672154543648E-2</v>
      </c>
      <c r="AQ48">
        <f t="shared" si="27"/>
        <v>-358.89315736025867</v>
      </c>
      <c r="AR48">
        <f t="shared" si="27"/>
        <v>-358.91851003241328</v>
      </c>
      <c r="AS48">
        <f t="shared" si="27"/>
        <v>1.8542969183761362</v>
      </c>
      <c r="AT48">
        <f t="shared" si="27"/>
        <v>1.0399848127846829</v>
      </c>
      <c r="AU48">
        <f t="shared" si="23"/>
        <v>-356.02422830125244</v>
      </c>
      <c r="AW48">
        <v>45</v>
      </c>
      <c r="AX48">
        <f>IF(Z48&gt;0, (R48*SUMPRODUCT(K48:$K$98, X48:$X$98)-K48*$AZ$3)/Z48, 0)</f>
        <v>6410.8769774281964</v>
      </c>
    </row>
    <row r="49" spans="5:50" x14ac:dyDescent="0.25">
      <c r="E49">
        <v>2049</v>
      </c>
      <c r="F49" s="5">
        <f>EconomicRates!C89</f>
        <v>3.5571999999999999E-2</v>
      </c>
      <c r="G49" s="5">
        <f>EconomicRates!D89</f>
        <v>7.0000000000000007E-2</v>
      </c>
      <c r="H49" s="5">
        <f t="shared" si="10"/>
        <v>0.12000000000000001</v>
      </c>
      <c r="I49" s="5">
        <f t="shared" si="11"/>
        <v>1.1200000000000001</v>
      </c>
      <c r="J49">
        <f t="shared" si="12"/>
        <v>0.89285714285714279</v>
      </c>
      <c r="K49">
        <f t="shared" si="20"/>
        <v>5.4446624121623132E-3</v>
      </c>
      <c r="L49" s="2">
        <v>46</v>
      </c>
      <c r="M49" s="6">
        <v>9.7818447000000003E-2</v>
      </c>
      <c r="Q49" s="4">
        <f t="shared" si="21"/>
        <v>12.5</v>
      </c>
      <c r="R49">
        <f t="shared" si="0"/>
        <v>2000000</v>
      </c>
      <c r="S49">
        <f t="shared" si="1"/>
        <v>6113.6135794956681</v>
      </c>
      <c r="U49">
        <f t="shared" si="13"/>
        <v>9.7818447000000003E-2</v>
      </c>
      <c r="V49">
        <f t="shared" si="14"/>
        <v>0.01</v>
      </c>
      <c r="W49">
        <f t="shared" si="15"/>
        <v>0.33260191666810529</v>
      </c>
      <c r="X49">
        <f t="shared" si="16"/>
        <v>3.2534602957697473E-2</v>
      </c>
      <c r="Y49">
        <f t="shared" si="17"/>
        <v>3.326019166681053E-3</v>
      </c>
      <c r="Z49">
        <f t="shared" si="18"/>
        <v>0.29674129454372677</v>
      </c>
      <c r="AB49">
        <f t="shared" si="19"/>
        <v>2132.2699702160476</v>
      </c>
      <c r="AC49">
        <f t="shared" si="2"/>
        <v>1814.1616079196517</v>
      </c>
      <c r="AE49">
        <f t="shared" si="3"/>
        <v>0</v>
      </c>
      <c r="AF49">
        <f t="shared" si="24"/>
        <v>0</v>
      </c>
      <c r="AG49">
        <f t="shared" si="24"/>
        <v>-3.7092661817965848</v>
      </c>
      <c r="AH49">
        <f t="shared" si="5"/>
        <v>-65069.205915394945</v>
      </c>
      <c r="AI49">
        <f t="shared" si="25"/>
        <v>-65072.91518157674</v>
      </c>
      <c r="AJ49">
        <f t="shared" si="7"/>
        <v>318.10836229639585</v>
      </c>
      <c r="AK49">
        <f t="shared" si="22"/>
        <v>149.25889791512336</v>
      </c>
      <c r="AL49">
        <f t="shared" si="26"/>
        <v>-64605.547921365222</v>
      </c>
      <c r="AN49">
        <f t="shared" si="27"/>
        <v>0</v>
      </c>
      <c r="AO49">
        <f t="shared" si="27"/>
        <v>0</v>
      </c>
      <c r="AP49">
        <f t="shared" si="27"/>
        <v>-2.0195702156732689E-2</v>
      </c>
      <c r="AQ49">
        <f t="shared" si="27"/>
        <v>-354.2798596368005</v>
      </c>
      <c r="AR49">
        <f t="shared" si="27"/>
        <v>-354.30005533895724</v>
      </c>
      <c r="AS49">
        <f t="shared" si="27"/>
        <v>1.7319926431896977</v>
      </c>
      <c r="AT49">
        <f t="shared" si="27"/>
        <v>0.81266431115924398</v>
      </c>
      <c r="AU49">
        <f t="shared" si="23"/>
        <v>-351.75539838460827</v>
      </c>
      <c r="AW49">
        <v>46</v>
      </c>
      <c r="AX49">
        <f>IF(Z49&gt;0, (R49*SUMPRODUCT(K49:$K$98, X49:$X$98)-K49*$AZ$3)/Z49, 0)</f>
        <v>6113.6135794956681</v>
      </c>
    </row>
    <row r="50" spans="5:50" x14ac:dyDescent="0.25">
      <c r="E50">
        <v>2050</v>
      </c>
      <c r="F50" s="5">
        <f>EconomicRates!C90</f>
        <v>3.5571999999999999E-2</v>
      </c>
      <c r="G50" s="5">
        <f>EconomicRates!D90</f>
        <v>7.0000000000000007E-2</v>
      </c>
      <c r="H50" s="5">
        <f t="shared" si="10"/>
        <v>0.12000000000000001</v>
      </c>
      <c r="I50" s="5">
        <f t="shared" si="11"/>
        <v>1.1200000000000001</v>
      </c>
      <c r="J50">
        <f t="shared" si="12"/>
        <v>0.89285714285714279</v>
      </c>
      <c r="K50">
        <f t="shared" si="20"/>
        <v>4.8613057251449222E-3</v>
      </c>
      <c r="L50" s="2">
        <v>47</v>
      </c>
      <c r="M50" s="6">
        <v>0.115047869</v>
      </c>
      <c r="Q50" s="4">
        <f t="shared" si="21"/>
        <v>12.5</v>
      </c>
      <c r="R50">
        <f t="shared" si="0"/>
        <v>2000000</v>
      </c>
      <c r="S50">
        <f t="shared" si="1"/>
        <v>5763.0906475128795</v>
      </c>
      <c r="U50">
        <f t="shared" si="13"/>
        <v>0.115047869</v>
      </c>
      <c r="V50">
        <f t="shared" si="14"/>
        <v>0.01</v>
      </c>
      <c r="W50">
        <f t="shared" si="15"/>
        <v>0.29674129454372677</v>
      </c>
      <c r="X50">
        <f t="shared" si="16"/>
        <v>3.4139453581557094E-2</v>
      </c>
      <c r="Y50">
        <f t="shared" si="17"/>
        <v>2.967412945437268E-3</v>
      </c>
      <c r="Z50">
        <f t="shared" si="18"/>
        <v>0.25963442801673237</v>
      </c>
      <c r="AB50">
        <f t="shared" si="19"/>
        <v>1814.1616079196517</v>
      </c>
      <c r="AC50">
        <f t="shared" si="2"/>
        <v>1496.2967438755863</v>
      </c>
      <c r="AE50">
        <f t="shared" si="3"/>
        <v>0</v>
      </c>
      <c r="AF50">
        <f t="shared" si="24"/>
        <v>0</v>
      </c>
      <c r="AG50">
        <f t="shared" si="24"/>
        <v>-3.2454303502091544</v>
      </c>
      <c r="AH50">
        <f t="shared" si="5"/>
        <v>-68278.907163114185</v>
      </c>
      <c r="AI50">
        <f t="shared" si="25"/>
        <v>-68282.152593464401</v>
      </c>
      <c r="AJ50">
        <f t="shared" si="7"/>
        <v>317.86486404406537</v>
      </c>
      <c r="AK50">
        <f t="shared" si="22"/>
        <v>126.99131255437563</v>
      </c>
      <c r="AL50">
        <f t="shared" si="26"/>
        <v>-67837.296416865953</v>
      </c>
      <c r="AN50">
        <f t="shared" si="27"/>
        <v>0</v>
      </c>
      <c r="AO50">
        <f t="shared" si="27"/>
        <v>0</v>
      </c>
      <c r="AP50">
        <f t="shared" si="27"/>
        <v>-1.577702914203085E-2</v>
      </c>
      <c r="AQ50">
        <f t="shared" si="27"/>
        <v>-331.92464229868563</v>
      </c>
      <c r="AR50">
        <f t="shared" si="27"/>
        <v>-331.94041932782767</v>
      </c>
      <c r="AS50">
        <f t="shared" si="27"/>
        <v>1.5452382833998273</v>
      </c>
      <c r="AT50">
        <f t="shared" si="27"/>
        <v>0.61734359476425449</v>
      </c>
      <c r="AU50">
        <f t="shared" si="23"/>
        <v>-329.77783744966359</v>
      </c>
      <c r="AW50">
        <v>47</v>
      </c>
      <c r="AX50">
        <f>IF(Z50&gt;0, (R50*SUMPRODUCT(K50:$K$98, X50:$X$98)-K50*$AZ$3)/Z50, 0)</f>
        <v>5763.0906475128795</v>
      </c>
    </row>
    <row r="51" spans="5:50" x14ac:dyDescent="0.25">
      <c r="E51">
        <v>2051</v>
      </c>
      <c r="F51" s="5">
        <f>EconomicRates!C91</f>
        <v>3.5571999999999999E-2</v>
      </c>
      <c r="G51" s="5">
        <f>EconomicRates!D91</f>
        <v>7.0000000000000007E-2</v>
      </c>
      <c r="H51" s="5">
        <f t="shared" si="10"/>
        <v>0.12000000000000001</v>
      </c>
      <c r="I51" s="5">
        <f t="shared" si="11"/>
        <v>1.1200000000000001</v>
      </c>
      <c r="J51">
        <f t="shared" si="12"/>
        <v>0.89285714285714279</v>
      </c>
      <c r="K51">
        <f t="shared" si="20"/>
        <v>4.3404515403079663E-3</v>
      </c>
      <c r="L51" s="2">
        <v>48</v>
      </c>
      <c r="M51" s="6">
        <v>0.13365521</v>
      </c>
      <c r="Q51" s="4">
        <f t="shared" si="21"/>
        <v>12.5</v>
      </c>
      <c r="R51">
        <f t="shared" si="0"/>
        <v>2000000</v>
      </c>
      <c r="S51">
        <f t="shared" si="1"/>
        <v>5383.2142155102292</v>
      </c>
      <c r="U51">
        <f t="shared" si="13"/>
        <v>0.13365521</v>
      </c>
      <c r="V51">
        <f t="shared" si="14"/>
        <v>0.01</v>
      </c>
      <c r="W51">
        <f t="shared" si="15"/>
        <v>0.25963442801673237</v>
      </c>
      <c r="X51">
        <f t="shared" si="16"/>
        <v>3.4701493999806245E-2</v>
      </c>
      <c r="Y51">
        <f t="shared" si="17"/>
        <v>2.5963442801673238E-3</v>
      </c>
      <c r="Z51">
        <f t="shared" si="18"/>
        <v>0.22233658973675879</v>
      </c>
      <c r="AB51">
        <f t="shared" si="19"/>
        <v>1496.2967438755863</v>
      </c>
      <c r="AC51">
        <f t="shared" si="2"/>
        <v>1196.8854904989857</v>
      </c>
      <c r="AE51">
        <f t="shared" si="3"/>
        <v>0</v>
      </c>
      <c r="AF51">
        <f t="shared" si="24"/>
        <v>0</v>
      </c>
      <c r="AG51">
        <f t="shared" si="24"/>
        <v>-2.779207371709485</v>
      </c>
      <c r="AH51">
        <f t="shared" si="5"/>
        <v>-69402.987999612495</v>
      </c>
      <c r="AI51">
        <f t="shared" si="25"/>
        <v>-69405.767206984208</v>
      </c>
      <c r="AJ51">
        <f t="shared" si="7"/>
        <v>299.4112533766006</v>
      </c>
      <c r="AK51">
        <f t="shared" si="22"/>
        <v>104.74077207129105</v>
      </c>
      <c r="AL51">
        <f t="shared" si="26"/>
        <v>-69001.615181536312</v>
      </c>
      <c r="AN51">
        <f t="shared" si="27"/>
        <v>0</v>
      </c>
      <c r="AO51">
        <f t="shared" si="27"/>
        <v>0</v>
      </c>
      <c r="AP51">
        <f t="shared" si="27"/>
        <v>-1.2063014917371689E-2</v>
      </c>
      <c r="AQ51">
        <f t="shared" si="27"/>
        <v>-301.24030616489335</v>
      </c>
      <c r="AR51">
        <f t="shared" si="27"/>
        <v>-301.25236917981073</v>
      </c>
      <c r="AS51">
        <f t="shared" si="27"/>
        <v>1.2995800359040048</v>
      </c>
      <c r="AT51">
        <f t="shared" si="27"/>
        <v>0.45462224546988084</v>
      </c>
      <c r="AU51">
        <f t="shared" si="23"/>
        <v>-299.49816689843681</v>
      </c>
      <c r="AW51">
        <v>48</v>
      </c>
      <c r="AX51">
        <f>IF(Z51&gt;0, (R51*SUMPRODUCT(K51:$K$98, X51:$X$98)-K51*$AZ$3)/Z51, 0)</f>
        <v>5383.2142155102292</v>
      </c>
    </row>
    <row r="52" spans="5:50" x14ac:dyDescent="0.25">
      <c r="E52">
        <v>2052</v>
      </c>
      <c r="F52" s="5">
        <f>EconomicRates!C92</f>
        <v>3.5571999999999999E-2</v>
      </c>
      <c r="G52" s="5">
        <f>EconomicRates!D92</f>
        <v>7.0000000000000007E-2</v>
      </c>
      <c r="H52" s="5">
        <f t="shared" si="10"/>
        <v>0.12000000000000001</v>
      </c>
      <c r="I52" s="5">
        <f t="shared" si="11"/>
        <v>1.1200000000000001</v>
      </c>
      <c r="J52">
        <f t="shared" si="12"/>
        <v>0.89285714285714279</v>
      </c>
      <c r="K52">
        <f t="shared" si="20"/>
        <v>3.8754031609892553E-3</v>
      </c>
      <c r="L52" s="2">
        <v>49</v>
      </c>
      <c r="M52" s="6">
        <v>0.153152232</v>
      </c>
      <c r="Q52" s="4">
        <f t="shared" si="21"/>
        <v>12.5</v>
      </c>
      <c r="R52">
        <f t="shared" si="0"/>
        <v>2000000</v>
      </c>
      <c r="S52">
        <f t="shared" si="1"/>
        <v>4969.717609580397</v>
      </c>
      <c r="U52">
        <f t="shared" si="13"/>
        <v>0.153152232</v>
      </c>
      <c r="V52">
        <f t="shared" si="14"/>
        <v>0.01</v>
      </c>
      <c r="W52">
        <f t="shared" si="15"/>
        <v>0.22233658973675879</v>
      </c>
      <c r="X52">
        <f t="shared" si="16"/>
        <v>3.4051344973452899E-2</v>
      </c>
      <c r="Y52">
        <f t="shared" si="17"/>
        <v>2.2233658973675879E-3</v>
      </c>
      <c r="Z52">
        <f t="shared" si="18"/>
        <v>0.18606187886593828</v>
      </c>
      <c r="AB52">
        <f t="shared" si="19"/>
        <v>1196.8854904989857</v>
      </c>
      <c r="AC52">
        <f t="shared" si="2"/>
        <v>924.67499587166822</v>
      </c>
      <c r="AE52">
        <f t="shared" si="3"/>
        <v>0</v>
      </c>
      <c r="AF52">
        <f t="shared" si="24"/>
        <v>0</v>
      </c>
      <c r="AG52">
        <f t="shared" si="24"/>
        <v>-2.3257734858242287</v>
      </c>
      <c r="AH52">
        <f t="shared" si="5"/>
        <v>-68102.689946905797</v>
      </c>
      <c r="AI52">
        <f t="shared" si="25"/>
        <v>-68105.015720391617</v>
      </c>
      <c r="AJ52">
        <f t="shared" si="7"/>
        <v>272.21049462731753</v>
      </c>
      <c r="AK52">
        <f t="shared" si="22"/>
        <v>83.781984334929007</v>
      </c>
      <c r="AL52">
        <f t="shared" si="26"/>
        <v>-67749.023241429371</v>
      </c>
      <c r="AN52">
        <f t="shared" si="27"/>
        <v>0</v>
      </c>
      <c r="AO52">
        <f t="shared" si="27"/>
        <v>0</v>
      </c>
      <c r="AP52">
        <f t="shared" si="27"/>
        <v>-9.0133099187082143E-3</v>
      </c>
      <c r="AQ52">
        <f t="shared" si="27"/>
        <v>-263.9253798921099</v>
      </c>
      <c r="AR52">
        <f t="shared" si="27"/>
        <v>-263.93439320202862</v>
      </c>
      <c r="AS52">
        <f t="shared" si="27"/>
        <v>1.054925411333155</v>
      </c>
      <c r="AT52">
        <f t="shared" si="27"/>
        <v>0.32468896692553612</v>
      </c>
      <c r="AU52">
        <f t="shared" si="23"/>
        <v>-262.55477882376988</v>
      </c>
      <c r="AW52">
        <v>49</v>
      </c>
      <c r="AX52">
        <f>IF(Z52&gt;0, (R52*SUMPRODUCT(K52:$K$98, X52:$X$98)-K52*$AZ$3)/Z52, 0)</f>
        <v>4969.717609580397</v>
      </c>
    </row>
    <row r="53" spans="5:50" x14ac:dyDescent="0.25">
      <c r="E53">
        <v>2053</v>
      </c>
      <c r="F53" s="5">
        <f>EconomicRates!C93</f>
        <v>3.5571999999999999E-2</v>
      </c>
      <c r="G53" s="5">
        <f>EconomicRates!D93</f>
        <v>7.0000000000000007E-2</v>
      </c>
      <c r="H53" s="5">
        <f t="shared" si="10"/>
        <v>0.12000000000000001</v>
      </c>
      <c r="I53" s="5">
        <f t="shared" si="11"/>
        <v>1.1200000000000001</v>
      </c>
      <c r="J53">
        <f t="shared" si="12"/>
        <v>0.89285714285714279</v>
      </c>
      <c r="K53">
        <f t="shared" si="20"/>
        <v>3.4601813937404063E-3</v>
      </c>
      <c r="L53" s="2">
        <v>50</v>
      </c>
      <c r="M53" s="6">
        <v>0.17329698399999999</v>
      </c>
      <c r="Q53" s="4">
        <f t="shared" si="21"/>
        <v>12.5</v>
      </c>
      <c r="R53">
        <f t="shared" si="0"/>
        <v>2000000</v>
      </c>
      <c r="S53">
        <f t="shared" si="1"/>
        <v>4518.8293110320237</v>
      </c>
      <c r="U53">
        <f t="shared" si="13"/>
        <v>0.17329698399999999</v>
      </c>
      <c r="V53">
        <f t="shared" si="14"/>
        <v>0.01</v>
      </c>
      <c r="W53">
        <f t="shared" si="15"/>
        <v>0.18606187886593828</v>
      </c>
      <c r="X53">
        <f t="shared" si="16"/>
        <v>3.2243962444840443E-2</v>
      </c>
      <c r="Y53">
        <f t="shared" si="17"/>
        <v>1.8606187886593829E-3</v>
      </c>
      <c r="Z53">
        <f t="shared" si="18"/>
        <v>0.15195729763243843</v>
      </c>
      <c r="AB53">
        <f t="shared" si="19"/>
        <v>924.67499587166822</v>
      </c>
      <c r="AC53">
        <f t="shared" si="2"/>
        <v>686.66909056667987</v>
      </c>
      <c r="AE53">
        <f t="shared" si="3"/>
        <v>0</v>
      </c>
      <c r="AF53">
        <f t="shared" si="24"/>
        <v>0</v>
      </c>
      <c r="AG53">
        <f t="shared" si="24"/>
        <v>-1.8994662204054804</v>
      </c>
      <c r="AH53">
        <f t="shared" si="5"/>
        <v>-64487.924889680886</v>
      </c>
      <c r="AI53">
        <f t="shared" si="25"/>
        <v>-64489.824355901292</v>
      </c>
      <c r="AJ53">
        <f t="shared" si="7"/>
        <v>238.00590530498835</v>
      </c>
      <c r="AK53">
        <f t="shared" si="22"/>
        <v>64.727249711016782</v>
      </c>
      <c r="AL53">
        <f t="shared" si="26"/>
        <v>-64187.091200885283</v>
      </c>
      <c r="AN53">
        <f t="shared" si="27"/>
        <v>0</v>
      </c>
      <c r="AO53">
        <f t="shared" si="27"/>
        <v>0</v>
      </c>
      <c r="AP53">
        <f t="shared" si="27"/>
        <v>-6.572497673885457E-3</v>
      </c>
      <c r="AQ53">
        <f t="shared" si="27"/>
        <v>-223.13991782420266</v>
      </c>
      <c r="AR53">
        <f t="shared" si="27"/>
        <v>-223.14649032187654</v>
      </c>
      <c r="AS53">
        <f t="shared" si="27"/>
        <v>0.82354360513666169</v>
      </c>
      <c r="AT53">
        <f t="shared" si="27"/>
        <v>0.22396802511804936</v>
      </c>
      <c r="AU53">
        <f t="shared" si="23"/>
        <v>-222.0989786916218</v>
      </c>
      <c r="AW53">
        <v>50</v>
      </c>
      <c r="AX53">
        <f>IF(Z53&gt;0, (R53*SUMPRODUCT(K53:$K$98, X53:$X$98)-K53*$AZ$3)/Z53, 0)</f>
        <v>4518.8293110320237</v>
      </c>
    </row>
    <row r="54" spans="5:50" x14ac:dyDescent="0.25">
      <c r="E54">
        <v>2054</v>
      </c>
      <c r="F54" s="5">
        <f>EconomicRates!C94</f>
        <v>3.5571999999999999E-2</v>
      </c>
      <c r="G54" s="5">
        <f>EconomicRates!D94</f>
        <v>7.0000000000000007E-2</v>
      </c>
      <c r="H54" s="5">
        <f t="shared" si="10"/>
        <v>0.12000000000000001</v>
      </c>
      <c r="I54" s="5">
        <f t="shared" si="11"/>
        <v>1.1200000000000001</v>
      </c>
      <c r="J54">
        <f t="shared" si="12"/>
        <v>0.89285714285714279</v>
      </c>
      <c r="K54">
        <f t="shared" si="20"/>
        <v>3.0894476729825052E-3</v>
      </c>
      <c r="L54" s="2">
        <v>51</v>
      </c>
      <c r="M54" s="6">
        <v>0.19491187900000001</v>
      </c>
      <c r="Q54" s="4">
        <f t="shared" si="21"/>
        <v>12.5</v>
      </c>
      <c r="R54">
        <f t="shared" si="0"/>
        <v>2000000</v>
      </c>
      <c r="S54">
        <f t="shared" si="1"/>
        <v>4028.0897818788703</v>
      </c>
      <c r="U54">
        <f t="shared" si="13"/>
        <v>0.19491187900000001</v>
      </c>
      <c r="V54">
        <f t="shared" si="14"/>
        <v>0.01</v>
      </c>
      <c r="W54">
        <f t="shared" si="15"/>
        <v>0.15195729763243843</v>
      </c>
      <c r="X54">
        <f t="shared" si="16"/>
        <v>2.9618282409300825E-2</v>
      </c>
      <c r="Y54">
        <f t="shared" si="17"/>
        <v>1.5195729763243843E-3</v>
      </c>
      <c r="Z54">
        <f t="shared" si="18"/>
        <v>0.12081944224681322</v>
      </c>
      <c r="AB54">
        <f t="shared" si="19"/>
        <v>686.66909056667987</v>
      </c>
      <c r="AC54">
        <f t="shared" si="2"/>
        <v>486.67156076669266</v>
      </c>
      <c r="AE54">
        <f t="shared" si="3"/>
        <v>0</v>
      </c>
      <c r="AF54">
        <f t="shared" si="24"/>
        <v>0</v>
      </c>
      <c r="AG54">
        <f t="shared" si="24"/>
        <v>-1.5102430280851653</v>
      </c>
      <c r="AH54">
        <f t="shared" si="5"/>
        <v>-59236.564818601648</v>
      </c>
      <c r="AI54">
        <f t="shared" si="25"/>
        <v>-59238.07506162973</v>
      </c>
      <c r="AJ54">
        <f t="shared" si="7"/>
        <v>199.99752979998721</v>
      </c>
      <c r="AK54">
        <f t="shared" si="22"/>
        <v>48.066836339667596</v>
      </c>
      <c r="AL54">
        <f t="shared" si="26"/>
        <v>-58990.010695490077</v>
      </c>
      <c r="AN54">
        <f t="shared" si="27"/>
        <v>0</v>
      </c>
      <c r="AO54">
        <f t="shared" si="27"/>
        <v>0</v>
      </c>
      <c r="AP54">
        <f t="shared" si="27"/>
        <v>-4.6658168087557661E-3</v>
      </c>
      <c r="AQ54">
        <f t="shared" si="27"/>
        <v>-183.0082673343062</v>
      </c>
      <c r="AR54">
        <f t="shared" si="27"/>
        <v>-183.01293315111494</v>
      </c>
      <c r="AS54">
        <f t="shared" si="27"/>
        <v>0.61788190304281976</v>
      </c>
      <c r="AT54">
        <f t="shared" si="27"/>
        <v>0.14849997567721698</v>
      </c>
      <c r="AU54">
        <f t="shared" si="23"/>
        <v>-182.2465512723949</v>
      </c>
      <c r="AW54">
        <v>51</v>
      </c>
      <c r="AX54">
        <f>IF(Z54&gt;0, (R54*SUMPRODUCT(K54:$K$98, X54:$X$98)-K54*$AZ$3)/Z54, 0)</f>
        <v>4028.0897818788703</v>
      </c>
    </row>
    <row r="55" spans="5:50" x14ac:dyDescent="0.25">
      <c r="E55">
        <v>2055</v>
      </c>
      <c r="F55" s="5">
        <f>EconomicRates!C95</f>
        <v>3.5571999999999999E-2</v>
      </c>
      <c r="G55" s="5">
        <f>EconomicRates!D95</f>
        <v>7.0000000000000007E-2</v>
      </c>
      <c r="H55" s="5">
        <f t="shared" si="10"/>
        <v>0.12000000000000001</v>
      </c>
      <c r="I55" s="5">
        <f t="shared" si="11"/>
        <v>1.1200000000000001</v>
      </c>
      <c r="J55">
        <f t="shared" si="12"/>
        <v>0.89285714285714279</v>
      </c>
      <c r="K55">
        <f t="shared" si="20"/>
        <v>2.758435422305808E-3</v>
      </c>
      <c r="L55" s="2">
        <v>52</v>
      </c>
      <c r="M55" s="6">
        <v>0.21714087100000001</v>
      </c>
      <c r="Q55" s="4">
        <f t="shared" si="21"/>
        <v>12.5</v>
      </c>
      <c r="R55">
        <f t="shared" si="0"/>
        <v>2000000</v>
      </c>
      <c r="S55">
        <f t="shared" si="1"/>
        <v>3473.3199070223232</v>
      </c>
      <c r="U55">
        <f t="shared" si="13"/>
        <v>0.21714087100000001</v>
      </c>
      <c r="V55">
        <f t="shared" si="14"/>
        <v>0.01</v>
      </c>
      <c r="W55">
        <f t="shared" si="15"/>
        <v>0.12081944224681322</v>
      </c>
      <c r="X55">
        <f t="shared" si="16"/>
        <v>2.6234838923207222E-2</v>
      </c>
      <c r="Y55">
        <f t="shared" si="17"/>
        <v>1.2081944224681322E-3</v>
      </c>
      <c r="Z55">
        <f t="shared" si="18"/>
        <v>9.3376408901137867E-2</v>
      </c>
      <c r="AB55">
        <f t="shared" si="19"/>
        <v>486.67156076669266</v>
      </c>
      <c r="AC55">
        <f t="shared" si="2"/>
        <v>324.32613988257862</v>
      </c>
      <c r="AE55">
        <f t="shared" si="3"/>
        <v>0</v>
      </c>
      <c r="AF55">
        <f t="shared" si="24"/>
        <v>0</v>
      </c>
      <c r="AG55">
        <f t="shared" si="24"/>
        <v>-1.1672051112642234</v>
      </c>
      <c r="AH55">
        <f t="shared" si="5"/>
        <v>-52469.677846414445</v>
      </c>
      <c r="AI55">
        <f t="shared" si="25"/>
        <v>-52470.845051525706</v>
      </c>
      <c r="AJ55">
        <f t="shared" si="7"/>
        <v>162.34542088411405</v>
      </c>
      <c r="AK55">
        <f t="shared" si="22"/>
        <v>34.067009253668488</v>
      </c>
      <c r="AL55">
        <f t="shared" si="26"/>
        <v>-52274.432621387925</v>
      </c>
      <c r="AN55">
        <f t="shared" si="27"/>
        <v>0</v>
      </c>
      <c r="AO55">
        <f t="shared" si="27"/>
        <v>0</v>
      </c>
      <c r="AP55">
        <f t="shared" si="27"/>
        <v>-3.2196599240076258E-3</v>
      </c>
      <c r="AQ55">
        <f t="shared" si="27"/>
        <v>-144.73421796852392</v>
      </c>
      <c r="AR55">
        <f t="shared" si="27"/>
        <v>-144.73743762844794</v>
      </c>
      <c r="AS55">
        <f t="shared" si="27"/>
        <v>0.44781935961588526</v>
      </c>
      <c r="AT55">
        <f t="shared" si="27"/>
        <v>9.3971645057338904E-2</v>
      </c>
      <c r="AU55">
        <f t="shared" si="23"/>
        <v>-144.19564662377471</v>
      </c>
      <c r="AW55">
        <v>52</v>
      </c>
      <c r="AX55">
        <f>IF(Z55&gt;0, (R55*SUMPRODUCT(K55:$K$98, X55:$X$98)-K55*$AZ$3)/Z55, 0)</f>
        <v>3473.3199070223232</v>
      </c>
    </row>
    <row r="56" spans="5:50" x14ac:dyDescent="0.25">
      <c r="E56">
        <v>2056</v>
      </c>
      <c r="F56" s="5">
        <f>EconomicRates!C96</f>
        <v>3.5571999999999999E-2</v>
      </c>
      <c r="G56" s="5">
        <f>EconomicRates!D96</f>
        <v>7.0000000000000007E-2</v>
      </c>
      <c r="H56" s="5">
        <f t="shared" si="10"/>
        <v>0.12000000000000001</v>
      </c>
      <c r="I56" s="5">
        <f t="shared" si="11"/>
        <v>1.1200000000000001</v>
      </c>
      <c r="J56">
        <f t="shared" si="12"/>
        <v>0.89285714285714279</v>
      </c>
      <c r="K56">
        <f t="shared" si="20"/>
        <v>2.4628887699159E-3</v>
      </c>
      <c r="L56" s="2">
        <v>53</v>
      </c>
      <c r="M56" s="6">
        <v>0.240684854</v>
      </c>
      <c r="Q56" s="4">
        <f t="shared" si="21"/>
        <v>12.5</v>
      </c>
      <c r="R56">
        <f t="shared" si="0"/>
        <v>2000000</v>
      </c>
      <c r="S56">
        <f t="shared" si="1"/>
        <v>2830.4350584109143</v>
      </c>
      <c r="U56">
        <f t="shared" si="13"/>
        <v>0.240684854</v>
      </c>
      <c r="V56">
        <f t="shared" si="14"/>
        <v>0.01</v>
      </c>
      <c r="W56">
        <f t="shared" si="15"/>
        <v>9.3376408901137867E-2</v>
      </c>
      <c r="X56">
        <f t="shared" si="16"/>
        <v>2.2474287343414667E-2</v>
      </c>
      <c r="Y56">
        <f t="shared" si="17"/>
        <v>9.3376408901137868E-4</v>
      </c>
      <c r="Z56">
        <f t="shared" si="18"/>
        <v>6.9968357468711814E-2</v>
      </c>
      <c r="AB56">
        <f t="shared" si="19"/>
        <v>324.32613988257862</v>
      </c>
      <c r="AC56">
        <f t="shared" si="2"/>
        <v>198.04089195886905</v>
      </c>
      <c r="AE56">
        <f t="shared" si="3"/>
        <v>0</v>
      </c>
      <c r="AF56">
        <f t="shared" si="24"/>
        <v>0</v>
      </c>
      <c r="AG56">
        <f t="shared" si="24"/>
        <v>-0.87460446835889771</v>
      </c>
      <c r="AH56">
        <f t="shared" si="5"/>
        <v>-44948.574686829335</v>
      </c>
      <c r="AI56">
        <f t="shared" si="25"/>
        <v>-44949.449291297693</v>
      </c>
      <c r="AJ56">
        <f t="shared" si="7"/>
        <v>126.28524792370956</v>
      </c>
      <c r="AK56">
        <f t="shared" si="22"/>
        <v>22.702829791780506</v>
      </c>
      <c r="AL56">
        <f t="shared" si="26"/>
        <v>-44800.461213582203</v>
      </c>
      <c r="AN56">
        <f t="shared" si="27"/>
        <v>0</v>
      </c>
      <c r="AO56">
        <f t="shared" si="27"/>
        <v>0</v>
      </c>
      <c r="AP56">
        <f t="shared" si="27"/>
        <v>-2.1540535232393953E-3</v>
      </c>
      <c r="AQ56">
        <f t="shared" si="27"/>
        <v>-110.70333981991806</v>
      </c>
      <c r="AR56">
        <f t="shared" si="27"/>
        <v>-110.7054938734413</v>
      </c>
      <c r="AS56">
        <f t="shared" si="27"/>
        <v>0.3110265189173495</v>
      </c>
      <c r="AT56">
        <f t="shared" si="27"/>
        <v>5.5914544539488339E-2</v>
      </c>
      <c r="AU56">
        <f t="shared" si="23"/>
        <v>-110.33855280998446</v>
      </c>
      <c r="AW56">
        <v>53</v>
      </c>
      <c r="AX56">
        <f>IF(Z56&gt;0, (R56*SUMPRODUCT(K56:$K$98, X56:$X$98)-K56*$AZ$3)/Z56, 0)</f>
        <v>2830.4350584109143</v>
      </c>
    </row>
    <row r="57" spans="5:50" x14ac:dyDescent="0.25">
      <c r="E57">
        <v>2057</v>
      </c>
      <c r="F57" s="5">
        <f>EconomicRates!C97</f>
        <v>3.5571999999999999E-2</v>
      </c>
      <c r="G57" s="5">
        <f>EconomicRates!D97</f>
        <v>7.0000000000000007E-2</v>
      </c>
      <c r="H57" s="5">
        <f t="shared" si="10"/>
        <v>0.12000000000000001</v>
      </c>
      <c r="I57" s="5">
        <f t="shared" si="11"/>
        <v>1.1200000000000001</v>
      </c>
      <c r="J57">
        <f t="shared" si="12"/>
        <v>0.89285714285714279</v>
      </c>
      <c r="K57">
        <f t="shared" si="20"/>
        <v>2.1990078302820534E-3</v>
      </c>
      <c r="L57" s="2">
        <v>54</v>
      </c>
      <c r="M57" s="6">
        <v>0.26560892699999999</v>
      </c>
      <c r="Q57" s="4">
        <f t="shared" si="21"/>
        <v>12.5</v>
      </c>
      <c r="R57">
        <f t="shared" si="0"/>
        <v>2000000</v>
      </c>
      <c r="S57">
        <f t="shared" si="1"/>
        <v>2048.1595354312017</v>
      </c>
      <c r="U57">
        <f t="shared" si="13"/>
        <v>0.26560892699999999</v>
      </c>
      <c r="V57">
        <f t="shared" si="14"/>
        <v>0.01</v>
      </c>
      <c r="W57">
        <f t="shared" si="15"/>
        <v>6.9968357468711814E-2</v>
      </c>
      <c r="X57">
        <f t="shared" si="16"/>
        <v>1.8584220351216981E-2</v>
      </c>
      <c r="Y57">
        <f t="shared" si="17"/>
        <v>6.9968357468711819E-4</v>
      </c>
      <c r="Z57">
        <f t="shared" si="18"/>
        <v>5.0684453542807713E-2</v>
      </c>
      <c r="AB57">
        <f t="shared" si="19"/>
        <v>198.04089195886905</v>
      </c>
      <c r="AC57">
        <f t="shared" si="2"/>
        <v>103.80984682182137</v>
      </c>
      <c r="AE57">
        <f t="shared" si="3"/>
        <v>0</v>
      </c>
      <c r="AF57">
        <f t="shared" si="24"/>
        <v>0</v>
      </c>
      <c r="AG57">
        <f t="shared" si="24"/>
        <v>-0.63355566928509643</v>
      </c>
      <c r="AH57">
        <f t="shared" si="5"/>
        <v>-37168.44070243396</v>
      </c>
      <c r="AI57">
        <f t="shared" si="25"/>
        <v>-37169.074258103246</v>
      </c>
      <c r="AJ57">
        <f t="shared" si="7"/>
        <v>94.231045137047687</v>
      </c>
      <c r="AK57">
        <f t="shared" si="22"/>
        <v>13.862862437120835</v>
      </c>
      <c r="AL57">
        <f t="shared" si="26"/>
        <v>-37060.980350529077</v>
      </c>
      <c r="AN57">
        <f t="shared" si="27"/>
        <v>0</v>
      </c>
      <c r="AO57">
        <f t="shared" si="27"/>
        <v>0</v>
      </c>
      <c r="AP57">
        <f t="shared" si="27"/>
        <v>-1.393193877677514E-3</v>
      </c>
      <c r="AQ57">
        <f t="shared" si="27"/>
        <v>-81.733692144026463</v>
      </c>
      <c r="AR57">
        <f t="shared" si="27"/>
        <v>-81.735085337904138</v>
      </c>
      <c r="AS57">
        <f t="shared" si="27"/>
        <v>0.20721480611202947</v>
      </c>
      <c r="AT57">
        <f t="shared" si="27"/>
        <v>3.0484543049351668E-2</v>
      </c>
      <c r="AU57">
        <f t="shared" si="23"/>
        <v>-81.497385988742764</v>
      </c>
      <c r="AW57">
        <v>54</v>
      </c>
      <c r="AX57">
        <f>IF(Z57&gt;0, (R57*SUMPRODUCT(K57:$K$98, X57:$X$98)-K57*$AZ$3)/Z57, 0)</f>
        <v>2048.1595354312017</v>
      </c>
    </row>
    <row r="58" spans="5:50" x14ac:dyDescent="0.25">
      <c r="E58">
        <v>2058</v>
      </c>
      <c r="F58" s="5">
        <f>EconomicRates!C98</f>
        <v>3.5571999999999999E-2</v>
      </c>
      <c r="G58" s="5">
        <f>EconomicRates!D98</f>
        <v>7.0000000000000007E-2</v>
      </c>
      <c r="H58" s="5">
        <f t="shared" si="10"/>
        <v>0.12000000000000001</v>
      </c>
      <c r="I58" s="5">
        <f t="shared" si="11"/>
        <v>1.1200000000000001</v>
      </c>
      <c r="J58">
        <f t="shared" si="12"/>
        <v>0.89285714285714279</v>
      </c>
      <c r="K58">
        <f t="shared" si="20"/>
        <v>1.9633998484661188E-3</v>
      </c>
      <c r="L58" s="2">
        <v>55</v>
      </c>
      <c r="M58" s="6">
        <v>0.29099302900000001</v>
      </c>
      <c r="Q58" s="4">
        <f t="shared" si="21"/>
        <v>12.5</v>
      </c>
      <c r="R58">
        <f t="shared" si="0"/>
        <v>2000000</v>
      </c>
      <c r="S58">
        <f t="shared" si="1"/>
        <v>1038.2393651195771</v>
      </c>
      <c r="U58">
        <f t="shared" si="13"/>
        <v>0.29099302900000001</v>
      </c>
      <c r="V58">
        <f t="shared" si="14"/>
        <v>0.01</v>
      </c>
      <c r="W58">
        <f t="shared" si="15"/>
        <v>5.0684453542807713E-2</v>
      </c>
      <c r="X58">
        <f t="shared" si="16"/>
        <v>1.4748822659631398E-2</v>
      </c>
      <c r="Y58">
        <f t="shared" si="17"/>
        <v>5.0684453542807709E-4</v>
      </c>
      <c r="Z58">
        <f t="shared" si="18"/>
        <v>3.5428786347748237E-2</v>
      </c>
      <c r="AB58">
        <f t="shared" si="19"/>
        <v>103.80984682182137</v>
      </c>
      <c r="AC58">
        <f t="shared" si="2"/>
        <v>36.783560644643266</v>
      </c>
      <c r="AE58">
        <f t="shared" si="3"/>
        <v>0</v>
      </c>
      <c r="AF58">
        <f t="shared" si="24"/>
        <v>0</v>
      </c>
      <c r="AG58">
        <f t="shared" si="24"/>
        <v>-0.44285982934685297</v>
      </c>
      <c r="AH58">
        <f t="shared" si="5"/>
        <v>-29497.645319262796</v>
      </c>
      <c r="AI58">
        <f t="shared" si="25"/>
        <v>-29498.088179092141</v>
      </c>
      <c r="AJ58">
        <f t="shared" si="7"/>
        <v>67.026286177178093</v>
      </c>
      <c r="AK58">
        <f t="shared" si="22"/>
        <v>7.2666892775274965</v>
      </c>
      <c r="AL58">
        <f t="shared" si="26"/>
        <v>-29423.795203637437</v>
      </c>
      <c r="AN58">
        <f t="shared" si="27"/>
        <v>0</v>
      </c>
      <c r="AO58">
        <f t="shared" si="27"/>
        <v>0</v>
      </c>
      <c r="AP58">
        <f t="shared" si="27"/>
        <v>-8.6951092183134237E-4</v>
      </c>
      <c r="AQ58">
        <f t="shared" si="27"/>
        <v>-57.91567234994789</v>
      </c>
      <c r="AR58">
        <f t="shared" si="27"/>
        <v>-57.916541860869721</v>
      </c>
      <c r="AS58">
        <f t="shared" si="27"/>
        <v>0.13159940012351817</v>
      </c>
      <c r="AT58">
        <f t="shared" si="27"/>
        <v>1.4267416626347857E-2</v>
      </c>
      <c r="AU58">
        <f t="shared" si="23"/>
        <v>-57.770675044119855</v>
      </c>
      <c r="AW58">
        <v>55</v>
      </c>
      <c r="AX58">
        <f>IF(Z58&gt;0, (R58*SUMPRODUCT(K58:$K$98, X58:$X$98)-K58*$AZ$3)/Z58, 0)</f>
        <v>1038.2393651195771</v>
      </c>
    </row>
    <row r="59" spans="5:50" x14ac:dyDescent="0.25">
      <c r="E59">
        <v>2059</v>
      </c>
      <c r="F59" s="5">
        <f>EconomicRates!C99</f>
        <v>3.5571999999999999E-2</v>
      </c>
      <c r="G59" s="5">
        <f>EconomicRates!D99</f>
        <v>7.0000000000000007E-2</v>
      </c>
      <c r="H59" s="5">
        <f t="shared" si="10"/>
        <v>0.12000000000000001</v>
      </c>
      <c r="I59" s="5">
        <f t="shared" si="11"/>
        <v>1.1200000000000001</v>
      </c>
      <c r="J59">
        <f t="shared" si="12"/>
        <v>0.89285714285714279</v>
      </c>
      <c r="K59">
        <f t="shared" si="20"/>
        <v>1.7530355789876059E-3</v>
      </c>
      <c r="L59" s="2">
        <v>56</v>
      </c>
      <c r="M59" s="6">
        <v>0.31752069599999999</v>
      </c>
      <c r="Q59" s="4">
        <f t="shared" si="21"/>
        <v>12.5</v>
      </c>
      <c r="R59">
        <f t="shared" si="0"/>
        <v>2000000</v>
      </c>
      <c r="S59">
        <f t="shared" si="1"/>
        <v>-335.80092606280522</v>
      </c>
      <c r="U59">
        <f t="shared" si="13"/>
        <v>0.31752069599999999</v>
      </c>
      <c r="V59">
        <f t="shared" si="14"/>
        <v>0.01</v>
      </c>
      <c r="W59">
        <f t="shared" si="15"/>
        <v>3.5428786347748237E-2</v>
      </c>
      <c r="X59">
        <f t="shared" si="16"/>
        <v>1.1249372899572318E-2</v>
      </c>
      <c r="Y59">
        <f t="shared" si="17"/>
        <v>3.5428786347748239E-4</v>
      </c>
      <c r="Z59">
        <f t="shared" si="18"/>
        <v>2.3825125584698435E-2</v>
      </c>
      <c r="AB59">
        <f t="shared" si="19"/>
        <v>36.783560644643266</v>
      </c>
      <c r="AC59">
        <f t="shared" si="2"/>
        <v>-8.0004992349043675</v>
      </c>
      <c r="AE59">
        <f t="shared" si="3"/>
        <v>0</v>
      </c>
      <c r="AF59">
        <f t="shared" si="24"/>
        <v>0</v>
      </c>
      <c r="AG59">
        <f t="shared" si="24"/>
        <v>-0.29781406980873043</v>
      </c>
      <c r="AH59">
        <f t="shared" si="5"/>
        <v>-22498.745799144635</v>
      </c>
      <c r="AI59">
        <f t="shared" si="25"/>
        <v>-22499.043613214442</v>
      </c>
      <c r="AJ59">
        <f t="shared" si="7"/>
        <v>44.784059879547634</v>
      </c>
      <c r="AK59">
        <f t="shared" si="22"/>
        <v>2.5748492451250291</v>
      </c>
      <c r="AL59">
        <f t="shared" si="26"/>
        <v>-22451.68470408977</v>
      </c>
      <c r="AN59">
        <f t="shared" si="27"/>
        <v>0</v>
      </c>
      <c r="AO59">
        <f t="shared" si="27"/>
        <v>0</v>
      </c>
      <c r="AP59">
        <f t="shared" si="27"/>
        <v>-5.2207866029780302E-4</v>
      </c>
      <c r="AQ59">
        <f t="shared" si="27"/>
        <v>-39.441101868498485</v>
      </c>
      <c r="AR59">
        <f t="shared" si="27"/>
        <v>-39.441623947158774</v>
      </c>
      <c r="AS59">
        <f t="shared" si="27"/>
        <v>7.8508050340358404E-2</v>
      </c>
      <c r="AT59">
        <f t="shared" si="27"/>
        <v>4.5138023372335552E-3</v>
      </c>
      <c r="AU59">
        <f t="shared" si="23"/>
        <v>-39.358602094481185</v>
      </c>
      <c r="AW59">
        <v>56</v>
      </c>
      <c r="AX59">
        <f>IF(Z59&gt;0, (R59*SUMPRODUCT(K59:$K$98, X59:$X$98)-K59*$AZ$3)/Z59, 0)</f>
        <v>-335.80092606280522</v>
      </c>
    </row>
    <row r="60" spans="5:50" x14ac:dyDescent="0.25">
      <c r="E60">
        <v>2060</v>
      </c>
      <c r="F60" s="5">
        <f>EconomicRates!C100</f>
        <v>3.5571999999999999E-2</v>
      </c>
      <c r="G60" s="5">
        <f>EconomicRates!D100</f>
        <v>7.0000000000000007E-2</v>
      </c>
      <c r="H60" s="5">
        <f t="shared" si="10"/>
        <v>0.12000000000000001</v>
      </c>
      <c r="I60" s="5">
        <f t="shared" si="11"/>
        <v>1.1200000000000001</v>
      </c>
      <c r="J60">
        <f t="shared" si="12"/>
        <v>0.89285714285714279</v>
      </c>
      <c r="K60">
        <f t="shared" si="20"/>
        <v>1.5652103383817909E-3</v>
      </c>
      <c r="L60" s="2">
        <v>57</v>
      </c>
      <c r="M60" s="6">
        <v>0.344227385</v>
      </c>
      <c r="Q60" s="4">
        <f t="shared" si="21"/>
        <v>12.5</v>
      </c>
      <c r="R60">
        <f t="shared" si="0"/>
        <v>2000000</v>
      </c>
      <c r="S60">
        <f t="shared" si="1"/>
        <v>-2321.4509294799968</v>
      </c>
      <c r="U60">
        <f t="shared" si="13"/>
        <v>0.344227385</v>
      </c>
      <c r="V60">
        <f t="shared" si="14"/>
        <v>0.01</v>
      </c>
      <c r="W60">
        <f t="shared" si="15"/>
        <v>2.3825125584698435E-2</v>
      </c>
      <c r="X60">
        <f t="shared" si="16"/>
        <v>8.2012606773173378E-3</v>
      </c>
      <c r="Y60">
        <f t="shared" si="17"/>
        <v>2.3825125584698434E-4</v>
      </c>
      <c r="Z60">
        <f t="shared" si="18"/>
        <v>1.5385613651534112E-2</v>
      </c>
      <c r="AB60">
        <f t="shared" si="19"/>
        <v>-8.0004992349043675</v>
      </c>
      <c r="AC60">
        <f t="shared" si="2"/>
        <v>-35.716947111973994</v>
      </c>
      <c r="AE60">
        <f t="shared" si="3"/>
        <v>0</v>
      </c>
      <c r="AF60">
        <f t="shared" si="24"/>
        <v>0</v>
      </c>
      <c r="AG60">
        <f t="shared" si="24"/>
        <v>-0.19232017064417642</v>
      </c>
      <c r="AH60">
        <f t="shared" si="5"/>
        <v>-16402.521354634675</v>
      </c>
      <c r="AI60">
        <f t="shared" si="25"/>
        <v>-16402.71367480532</v>
      </c>
      <c r="AJ60">
        <f t="shared" si="7"/>
        <v>27.716447877069626</v>
      </c>
      <c r="AK60">
        <f t="shared" si="22"/>
        <v>-0.56003494644330576</v>
      </c>
      <c r="AL60">
        <f t="shared" si="26"/>
        <v>-16375.557261874694</v>
      </c>
      <c r="AN60">
        <f t="shared" si="27"/>
        <v>0</v>
      </c>
      <c r="AO60">
        <f t="shared" si="27"/>
        <v>0</v>
      </c>
      <c r="AP60">
        <f t="shared" si="27"/>
        <v>-3.0102151937161516E-4</v>
      </c>
      <c r="AQ60">
        <f t="shared" si="27"/>
        <v>-25.673395999802292</v>
      </c>
      <c r="AR60">
        <f t="shared" si="27"/>
        <v>-25.673697021321665</v>
      </c>
      <c r="AS60">
        <f t="shared" si="27"/>
        <v>4.3382070760409418E-2</v>
      </c>
      <c r="AT60">
        <f t="shared" si="27"/>
        <v>-8.7657248802815472E-4</v>
      </c>
      <c r="AU60">
        <f t="shared" si="23"/>
        <v>-25.631191523049285</v>
      </c>
      <c r="AW60">
        <v>57</v>
      </c>
      <c r="AX60">
        <f>IF(Z60&gt;0, (R60*SUMPRODUCT(K60:$K$98, X60:$X$98)-K60*$AZ$3)/Z60, 0)</f>
        <v>-2321.4509294799968</v>
      </c>
    </row>
    <row r="61" spans="5:50" x14ac:dyDescent="0.25">
      <c r="E61">
        <v>2061</v>
      </c>
      <c r="F61" s="5">
        <f>EconomicRates!C101</f>
        <v>3.5571999999999999E-2</v>
      </c>
      <c r="G61" s="5">
        <f>EconomicRates!D101</f>
        <v>7.0000000000000007E-2</v>
      </c>
      <c r="H61" s="5">
        <f t="shared" si="10"/>
        <v>0.12000000000000001</v>
      </c>
      <c r="I61" s="5">
        <f t="shared" si="11"/>
        <v>1.1200000000000001</v>
      </c>
      <c r="J61">
        <f t="shared" si="12"/>
        <v>0.89285714285714279</v>
      </c>
      <c r="K61">
        <f t="shared" si="20"/>
        <v>1.3975092306980274E-3</v>
      </c>
      <c r="L61" s="2">
        <v>58</v>
      </c>
      <c r="M61" s="6">
        <v>0.370496828</v>
      </c>
      <c r="Q61" s="4">
        <f t="shared" si="21"/>
        <v>12.5</v>
      </c>
      <c r="R61">
        <f t="shared" si="0"/>
        <v>2000000</v>
      </c>
      <c r="S61">
        <f t="shared" si="1"/>
        <v>-5342.5212726478276</v>
      </c>
      <c r="U61">
        <f t="shared" si="13"/>
        <v>0.370496828</v>
      </c>
      <c r="V61">
        <f t="shared" si="14"/>
        <v>0.01</v>
      </c>
      <c r="W61">
        <f t="shared" si="15"/>
        <v>1.5385613651534112E-2</v>
      </c>
      <c r="X61">
        <f t="shared" si="16"/>
        <v>5.7003210547268857E-3</v>
      </c>
      <c r="Y61">
        <f t="shared" si="17"/>
        <v>1.5385613651534112E-4</v>
      </c>
      <c r="Z61">
        <f t="shared" si="18"/>
        <v>9.5314364602918852E-3</v>
      </c>
      <c r="AB61">
        <f t="shared" si="19"/>
        <v>-35.716947111973994</v>
      </c>
      <c r="AC61">
        <f t="shared" si="2"/>
        <v>-50.921902048000504</v>
      </c>
      <c r="AE61">
        <f t="shared" si="3"/>
        <v>0</v>
      </c>
      <c r="AF61">
        <f t="shared" si="24"/>
        <v>0</v>
      </c>
      <c r="AG61">
        <f t="shared" si="24"/>
        <v>-0.11914295575364857</v>
      </c>
      <c r="AH61">
        <f t="shared" si="5"/>
        <v>-11400.642109453771</v>
      </c>
      <c r="AI61">
        <f t="shared" si="25"/>
        <v>-11400.761252409524</v>
      </c>
      <c r="AJ61">
        <f t="shared" si="7"/>
        <v>15.20495493602651</v>
      </c>
      <c r="AK61">
        <f t="shared" si="22"/>
        <v>-2.5001862978381797</v>
      </c>
      <c r="AL61">
        <f t="shared" si="26"/>
        <v>-11388.056483771335</v>
      </c>
      <c r="AN61">
        <f t="shared" si="27"/>
        <v>0</v>
      </c>
      <c r="AO61">
        <f t="shared" si="27"/>
        <v>0</v>
      </c>
      <c r="AP61">
        <f t="shared" si="27"/>
        <v>-1.6650338043837053E-4</v>
      </c>
      <c r="AQ61">
        <f t="shared" si="27"/>
        <v>-15.932502583846276</v>
      </c>
      <c r="AR61">
        <f t="shared" si="27"/>
        <v>-15.932669087226714</v>
      </c>
      <c r="AS61">
        <f t="shared" si="27"/>
        <v>2.1249064875444583E-2</v>
      </c>
      <c r="AT61">
        <f t="shared" si="27"/>
        <v>-3.4940334296935838E-3</v>
      </c>
      <c r="AU61">
        <f t="shared" si="23"/>
        <v>-15.914914055780962</v>
      </c>
      <c r="AW61">
        <v>58</v>
      </c>
      <c r="AX61">
        <f>IF(Z61&gt;0, (R61*SUMPRODUCT(K61:$K$98, X61:$X$98)-K61*$AZ$3)/Z61, 0)</f>
        <v>-5342.5212726478276</v>
      </c>
    </row>
    <row r="62" spans="5:50" x14ac:dyDescent="0.25">
      <c r="E62">
        <v>2062</v>
      </c>
      <c r="F62" s="5">
        <f>EconomicRates!C102</f>
        <v>3.5571999999999999E-2</v>
      </c>
      <c r="G62" s="5">
        <f>EconomicRates!D102</f>
        <v>7.0000000000000007E-2</v>
      </c>
      <c r="H62" s="5">
        <f t="shared" si="10"/>
        <v>0.12000000000000001</v>
      </c>
      <c r="I62" s="5">
        <f t="shared" si="11"/>
        <v>1.1200000000000001</v>
      </c>
      <c r="J62">
        <f t="shared" si="12"/>
        <v>0.89285714285714279</v>
      </c>
      <c r="K62">
        <f t="shared" si="20"/>
        <v>1.2477760988375245E-3</v>
      </c>
      <c r="L62" s="2">
        <v>59</v>
      </c>
      <c r="M62" s="6">
        <v>0.397394472</v>
      </c>
      <c r="Q62" s="4">
        <f t="shared" si="21"/>
        <v>12.5</v>
      </c>
      <c r="R62">
        <f t="shared" si="0"/>
        <v>2000000</v>
      </c>
      <c r="S62">
        <f t="shared" si="1"/>
        <v>-10181.248878625971</v>
      </c>
      <c r="U62">
        <f t="shared" si="13"/>
        <v>0.397394472</v>
      </c>
      <c r="V62">
        <f t="shared" si="14"/>
        <v>0.01</v>
      </c>
      <c r="W62">
        <f t="shared" si="15"/>
        <v>9.5314364602918852E-3</v>
      </c>
      <c r="X62">
        <f t="shared" si="16"/>
        <v>3.7877401595392429E-3</v>
      </c>
      <c r="Y62">
        <f t="shared" si="17"/>
        <v>9.531436460291885E-5</v>
      </c>
      <c r="Z62">
        <f t="shared" si="18"/>
        <v>5.6483819361497238E-3</v>
      </c>
      <c r="AB62">
        <f t="shared" si="19"/>
        <v>-50.921902048000504</v>
      </c>
      <c r="AC62">
        <f t="shared" si="2"/>
        <v>-57.507582253475569</v>
      </c>
      <c r="AE62">
        <f t="shared" si="3"/>
        <v>0</v>
      </c>
      <c r="AF62">
        <f t="shared" si="24"/>
        <v>0</v>
      </c>
      <c r="AG62">
        <f t="shared" si="24"/>
        <v>-7.0604774201871542E-2</v>
      </c>
      <c r="AH62">
        <f t="shared" si="5"/>
        <v>-7575.480319078486</v>
      </c>
      <c r="AI62">
        <f t="shared" si="25"/>
        <v>-7575.5509238526874</v>
      </c>
      <c r="AJ62">
        <f t="shared" si="7"/>
        <v>6.5856802054750645</v>
      </c>
      <c r="AK62">
        <f t="shared" si="22"/>
        <v>-3.5645331433600358</v>
      </c>
      <c r="AL62">
        <f t="shared" si="26"/>
        <v>-7572.5297767905722</v>
      </c>
      <c r="AN62">
        <f t="shared" si="27"/>
        <v>0</v>
      </c>
      <c r="AO62">
        <f t="shared" si="27"/>
        <v>0</v>
      </c>
      <c r="AP62">
        <f t="shared" si="27"/>
        <v>-8.8098949712915565E-5</v>
      </c>
      <c r="AQ62">
        <f t="shared" si="27"/>
        <v>-9.4525032793601991</v>
      </c>
      <c r="AR62">
        <f t="shared" si="27"/>
        <v>-9.4525913783099114</v>
      </c>
      <c r="AS62">
        <f t="shared" si="27"/>
        <v>8.2174543549791822E-3</v>
      </c>
      <c r="AT62">
        <f t="shared" si="27"/>
        <v>-4.4477392597988439E-3</v>
      </c>
      <c r="AU62">
        <f t="shared" si="23"/>
        <v>-9.4488216632147299</v>
      </c>
      <c r="AW62">
        <v>59</v>
      </c>
      <c r="AX62">
        <f>IF(Z62&gt;0, (R62*SUMPRODUCT(K62:$K$98, X62:$X$98)-K62*$AZ$3)/Z62, 0)</f>
        <v>-10181.248878625971</v>
      </c>
    </row>
    <row r="63" spans="5:50" x14ac:dyDescent="0.25">
      <c r="E63">
        <v>2063</v>
      </c>
      <c r="F63" s="5">
        <f>EconomicRates!C103</f>
        <v>3.5571999999999999E-2</v>
      </c>
      <c r="G63" s="5">
        <f>EconomicRates!D103</f>
        <v>7.0000000000000007E-2</v>
      </c>
      <c r="H63" s="5">
        <f t="shared" si="10"/>
        <v>0.12000000000000001</v>
      </c>
      <c r="I63" s="5">
        <f t="shared" si="11"/>
        <v>1.1200000000000001</v>
      </c>
      <c r="J63">
        <f t="shared" si="12"/>
        <v>0.89285714285714279</v>
      </c>
      <c r="K63">
        <f t="shared" si="20"/>
        <v>1.114085802533504E-3</v>
      </c>
      <c r="L63" s="2">
        <v>60</v>
      </c>
      <c r="M63" s="6">
        <v>0.424762996</v>
      </c>
      <c r="Q63" s="4">
        <f t="shared" si="21"/>
        <v>12.5</v>
      </c>
      <c r="R63">
        <f t="shared" si="0"/>
        <v>2000000</v>
      </c>
      <c r="S63">
        <f t="shared" si="1"/>
        <v>-18359.124527325304</v>
      </c>
      <c r="U63">
        <f t="shared" si="13"/>
        <v>0.424762996</v>
      </c>
      <c r="V63">
        <f t="shared" si="14"/>
        <v>0.01</v>
      </c>
      <c r="W63">
        <f t="shared" si="15"/>
        <v>5.6483819361497238E-3</v>
      </c>
      <c r="X63">
        <f t="shared" si="16"/>
        <v>2.3992236337512375E-3</v>
      </c>
      <c r="Y63">
        <f t="shared" si="17"/>
        <v>5.6483819361497238E-5</v>
      </c>
      <c r="Z63">
        <f t="shared" si="18"/>
        <v>3.1926744830369893E-3</v>
      </c>
      <c r="AB63">
        <f t="shared" si="19"/>
        <v>-57.507582253475569</v>
      </c>
      <c r="AC63">
        <f t="shared" si="2"/>
        <v>-58.614708409290024</v>
      </c>
      <c r="AE63">
        <f t="shared" si="3"/>
        <v>0</v>
      </c>
      <c r="AF63">
        <f t="shared" si="24"/>
        <v>0</v>
      </c>
      <c r="AG63">
        <f t="shared" si="24"/>
        <v>-3.9908431037962364E-2</v>
      </c>
      <c r="AH63">
        <f t="shared" si="5"/>
        <v>-4798.4472675024754</v>
      </c>
      <c r="AI63">
        <f t="shared" si="25"/>
        <v>-4798.4871759335138</v>
      </c>
      <c r="AJ63">
        <f t="shared" si="7"/>
        <v>1.1071261558144556</v>
      </c>
      <c r="AK63">
        <f t="shared" si="22"/>
        <v>-4.0255307577432902</v>
      </c>
      <c r="AL63">
        <f t="shared" si="26"/>
        <v>-4801.4055805354428</v>
      </c>
      <c r="AN63">
        <f t="shared" si="27"/>
        <v>0</v>
      </c>
      <c r="AO63">
        <f t="shared" si="27"/>
        <v>0</v>
      </c>
      <c r="AP63">
        <f t="shared" si="27"/>
        <v>-4.4461416420781301E-5</v>
      </c>
      <c r="AQ63">
        <f t="shared" si="27"/>
        <v>-5.3458819749301947</v>
      </c>
      <c r="AR63">
        <f t="shared" si="27"/>
        <v>-5.3459264363466161</v>
      </c>
      <c r="AS63">
        <f t="shared" si="27"/>
        <v>1.233433531806381E-3</v>
      </c>
      <c r="AT63">
        <f t="shared" si="27"/>
        <v>-4.484786664863738E-3</v>
      </c>
      <c r="AU63">
        <f t="shared" si="23"/>
        <v>-5.3491777894796737</v>
      </c>
      <c r="AW63">
        <v>60</v>
      </c>
      <c r="AX63">
        <f>IF(Z63&gt;0, (R63*SUMPRODUCT(K63:$K$98, X63:$X$98)-K63*$AZ$3)/Z63, 0)</f>
        <v>-18359.124527325304</v>
      </c>
    </row>
    <row r="64" spans="5:50" x14ac:dyDescent="0.25">
      <c r="E64">
        <v>2064</v>
      </c>
      <c r="F64" s="5">
        <f>EconomicRates!C104</f>
        <v>3.5571999999999999E-2</v>
      </c>
      <c r="G64" s="5">
        <f>EconomicRates!D104</f>
        <v>7.0000000000000007E-2</v>
      </c>
      <c r="H64" s="5">
        <f t="shared" si="10"/>
        <v>0.12000000000000001</v>
      </c>
      <c r="I64" s="5">
        <f t="shared" si="11"/>
        <v>1.1200000000000001</v>
      </c>
      <c r="J64">
        <f t="shared" si="12"/>
        <v>0.89285714285714279</v>
      </c>
      <c r="K64">
        <f t="shared" si="20"/>
        <v>9.9471946654777136E-4</v>
      </c>
      <c r="L64" s="2">
        <v>61</v>
      </c>
      <c r="M64" s="6">
        <v>0.45242554800000001</v>
      </c>
      <c r="Q64" s="4">
        <f t="shared" si="21"/>
        <v>12.5</v>
      </c>
      <c r="R64">
        <f t="shared" si="0"/>
        <v>2000000</v>
      </c>
      <c r="S64">
        <f t="shared" si="1"/>
        <v>-32925.102284790213</v>
      </c>
      <c r="U64">
        <f t="shared" si="13"/>
        <v>0.45242554800000001</v>
      </c>
      <c r="V64">
        <f t="shared" si="14"/>
        <v>0.01</v>
      </c>
      <c r="W64">
        <f t="shared" si="15"/>
        <v>3.1926744830369893E-3</v>
      </c>
      <c r="X64">
        <f t="shared" si="16"/>
        <v>1.4444475025736266E-3</v>
      </c>
      <c r="Y64">
        <f t="shared" si="17"/>
        <v>3.1926744830369892E-5</v>
      </c>
      <c r="Z64">
        <f t="shared" si="18"/>
        <v>1.7163002356329927E-3</v>
      </c>
      <c r="AB64">
        <f t="shared" si="19"/>
        <v>-58.614708409290024</v>
      </c>
      <c r="AC64">
        <f t="shared" si="2"/>
        <v>-56.509360809625832</v>
      </c>
      <c r="AE64">
        <f t="shared" si="3"/>
        <v>0</v>
      </c>
      <c r="AF64">
        <f t="shared" si="24"/>
        <v>0</v>
      </c>
      <c r="AG64">
        <f t="shared" si="24"/>
        <v>-2.1453752945412408E-2</v>
      </c>
      <c r="AH64">
        <f t="shared" si="5"/>
        <v>-2888.895005147253</v>
      </c>
      <c r="AI64">
        <f t="shared" si="25"/>
        <v>-2888.9164589001984</v>
      </c>
      <c r="AJ64">
        <f t="shared" si="7"/>
        <v>-2.1053475996641922</v>
      </c>
      <c r="AK64">
        <f t="shared" si="22"/>
        <v>-4.1030295886503021</v>
      </c>
      <c r="AL64">
        <f t="shared" si="26"/>
        <v>-2895.1248360885129</v>
      </c>
      <c r="AN64">
        <f t="shared" si="27"/>
        <v>0</v>
      </c>
      <c r="AO64">
        <f t="shared" si="27"/>
        <v>0</v>
      </c>
      <c r="AP64">
        <f t="shared" si="27"/>
        <v>-2.1340465685308307E-5</v>
      </c>
      <c r="AQ64">
        <f t="shared" si="27"/>
        <v>-2.8736400984325967</v>
      </c>
      <c r="AR64">
        <f t="shared" si="27"/>
        <v>-2.873661438898282</v>
      </c>
      <c r="AS64">
        <f t="shared" si="27"/>
        <v>-2.094230241235596E-3</v>
      </c>
      <c r="AT64">
        <f t="shared" si="27"/>
        <v>-4.0813634036519506E-3</v>
      </c>
      <c r="AU64">
        <f t="shared" si="23"/>
        <v>-2.8798370325431697</v>
      </c>
      <c r="AW64">
        <v>61</v>
      </c>
      <c r="AX64">
        <f>IF(Z64&gt;0, (R64*SUMPRODUCT(K64:$K$98, X64:$X$98)-K64*$AZ$3)/Z64, 0)</f>
        <v>-32925.102284790213</v>
      </c>
    </row>
    <row r="65" spans="5:50" x14ac:dyDescent="0.25">
      <c r="E65">
        <v>2065</v>
      </c>
      <c r="F65" s="5">
        <f>EconomicRates!C105</f>
        <v>3.5571999999999999E-2</v>
      </c>
      <c r="G65" s="5">
        <f>EconomicRates!D105</f>
        <v>7.0000000000000007E-2</v>
      </c>
      <c r="H65" s="5">
        <f t="shared" si="10"/>
        <v>0.12000000000000001</v>
      </c>
      <c r="I65" s="5">
        <f t="shared" si="11"/>
        <v>1.1200000000000001</v>
      </c>
      <c r="J65">
        <f t="shared" si="12"/>
        <v>0.89285714285714279</v>
      </c>
      <c r="K65">
        <f t="shared" si="20"/>
        <v>8.8814238084622432E-4</v>
      </c>
      <c r="L65" s="2">
        <v>62</v>
      </c>
      <c r="M65" s="6">
        <v>0.48020744799999998</v>
      </c>
      <c r="Q65" s="4">
        <f t="shared" si="21"/>
        <v>12.5</v>
      </c>
      <c r="R65">
        <f t="shared" si="0"/>
        <v>2000000</v>
      </c>
      <c r="S65">
        <f t="shared" si="1"/>
        <v>-60265.947596865277</v>
      </c>
      <c r="U65">
        <f t="shared" si="13"/>
        <v>0.48020744799999998</v>
      </c>
      <c r="V65">
        <f t="shared" si="14"/>
        <v>0.01</v>
      </c>
      <c r="W65">
        <f t="shared" si="15"/>
        <v>1.7163002356329927E-3</v>
      </c>
      <c r="X65">
        <f t="shared" si="16"/>
        <v>8.2418015615511812E-4</v>
      </c>
      <c r="Y65">
        <f t="shared" si="17"/>
        <v>1.7163002356329929E-5</v>
      </c>
      <c r="Z65">
        <f t="shared" si="18"/>
        <v>8.7495707712154471E-4</v>
      </c>
      <c r="AB65">
        <f t="shared" si="19"/>
        <v>-56.509360809625832</v>
      </c>
      <c r="AC65">
        <f t="shared" si="2"/>
        <v>-52.730117359313425</v>
      </c>
      <c r="AE65">
        <f t="shared" si="3"/>
        <v>0</v>
      </c>
      <c r="AF65">
        <f t="shared" si="24"/>
        <v>0</v>
      </c>
      <c r="AG65">
        <f t="shared" si="24"/>
        <v>-1.0936963464019308E-2</v>
      </c>
      <c r="AH65">
        <f t="shared" si="5"/>
        <v>-1648.3603123102362</v>
      </c>
      <c r="AI65">
        <f t="shared" si="25"/>
        <v>-1648.3712492737002</v>
      </c>
      <c r="AJ65">
        <f t="shared" si="7"/>
        <v>-3.779243450312407</v>
      </c>
      <c r="AK65">
        <f t="shared" si="22"/>
        <v>-3.9556552566738086</v>
      </c>
      <c r="AL65">
        <f t="shared" si="26"/>
        <v>-1656.1061479806863</v>
      </c>
      <c r="AN65">
        <f t="shared" si="27"/>
        <v>0</v>
      </c>
      <c r="AO65">
        <f t="shared" si="27"/>
        <v>0</v>
      </c>
      <c r="AP65">
        <f t="shared" si="27"/>
        <v>-9.7135807701622779E-6</v>
      </c>
      <c r="AQ65">
        <f t="shared" si="27"/>
        <v>-1.463978652267639</v>
      </c>
      <c r="AR65">
        <f t="shared" si="27"/>
        <v>-1.4639883658484092</v>
      </c>
      <c r="AS65">
        <f t="shared" si="27"/>
        <v>-3.3565062757579607E-3</v>
      </c>
      <c r="AT65">
        <f t="shared" si="27"/>
        <v>-3.513185077469159E-3</v>
      </c>
      <c r="AU65">
        <f t="shared" si="23"/>
        <v>-1.4708580572016361</v>
      </c>
      <c r="AW65">
        <v>62</v>
      </c>
      <c r="AX65">
        <f>IF(Z65&gt;0, (R65*SUMPRODUCT(K65:$K$98, X65:$X$98)-K65*$AZ$3)/Z65, 0)</f>
        <v>-60265.947596865277</v>
      </c>
    </row>
    <row r="66" spans="5:50" x14ac:dyDescent="0.25">
      <c r="E66">
        <v>2066</v>
      </c>
      <c r="F66" s="5">
        <f>EconomicRates!C106</f>
        <v>3.5571999999999999E-2</v>
      </c>
      <c r="G66" s="5">
        <f>EconomicRates!D106</f>
        <v>7.0000000000000007E-2</v>
      </c>
      <c r="H66" s="5">
        <f t="shared" si="10"/>
        <v>0.12000000000000001</v>
      </c>
      <c r="I66" s="5">
        <f t="shared" si="11"/>
        <v>1.1200000000000001</v>
      </c>
      <c r="J66">
        <f t="shared" si="12"/>
        <v>0.89285714285714279</v>
      </c>
      <c r="K66">
        <f t="shared" si="20"/>
        <v>7.9298426861270028E-4</v>
      </c>
      <c r="L66" s="2">
        <v>63</v>
      </c>
      <c r="M66" s="6">
        <v>0.508136904</v>
      </c>
      <c r="Q66" s="4">
        <f t="shared" si="21"/>
        <v>12.5</v>
      </c>
      <c r="R66">
        <f t="shared" si="0"/>
        <v>2000000</v>
      </c>
      <c r="S66">
        <f t="shared" si="1"/>
        <v>-114451.92395603227</v>
      </c>
      <c r="U66">
        <f t="shared" si="13"/>
        <v>0.508136904</v>
      </c>
      <c r="V66">
        <f t="shared" si="14"/>
        <v>0.01</v>
      </c>
      <c r="W66">
        <f t="shared" si="15"/>
        <v>8.7495707712154471E-4</v>
      </c>
      <c r="X66">
        <f t="shared" si="16"/>
        <v>4.4459798030143099E-4</v>
      </c>
      <c r="Y66">
        <f t="shared" si="17"/>
        <v>8.7495707712154479E-6</v>
      </c>
      <c r="Z66">
        <f t="shared" si="18"/>
        <v>4.2160952604889827E-4</v>
      </c>
      <c r="AB66">
        <f t="shared" si="19"/>
        <v>-52.730117359313425</v>
      </c>
      <c r="AC66">
        <f t="shared" si="2"/>
        <v>-48.254021414487312</v>
      </c>
      <c r="AE66">
        <f t="shared" si="3"/>
        <v>0</v>
      </c>
      <c r="AF66">
        <f t="shared" si="24"/>
        <v>0</v>
      </c>
      <c r="AG66">
        <f t="shared" si="24"/>
        <v>-5.2701190756112284E-3</v>
      </c>
      <c r="AH66">
        <f t="shared" si="5"/>
        <v>-889.19596060286199</v>
      </c>
      <c r="AI66">
        <f t="shared" si="25"/>
        <v>-889.20123072193758</v>
      </c>
      <c r="AJ66">
        <f t="shared" si="7"/>
        <v>-4.4760959448261133</v>
      </c>
      <c r="AK66">
        <f t="shared" si="22"/>
        <v>-3.6911082151519401</v>
      </c>
      <c r="AL66">
        <f t="shared" si="26"/>
        <v>-897.36843488191573</v>
      </c>
      <c r="AN66">
        <f t="shared" si="27"/>
        <v>0</v>
      </c>
      <c r="AO66">
        <f t="shared" si="27"/>
        <v>0</v>
      </c>
      <c r="AP66">
        <f t="shared" si="27"/>
        <v>-4.1791215206754102E-6</v>
      </c>
      <c r="AQ66">
        <f t="shared" si="27"/>
        <v>-0.705118408472028</v>
      </c>
      <c r="AR66">
        <f t="shared" si="27"/>
        <v>-0.70512258759354862</v>
      </c>
      <c r="AS66">
        <f t="shared" si="27"/>
        <v>-3.5494736690482092E-3</v>
      </c>
      <c r="AT66">
        <f t="shared" si="27"/>
        <v>-2.9269907483625906E-3</v>
      </c>
      <c r="AU66">
        <f t="shared" si="23"/>
        <v>-0.71159905201095952</v>
      </c>
      <c r="AW66">
        <v>63</v>
      </c>
      <c r="AX66">
        <f>IF(Z66&gt;0, (R66*SUMPRODUCT(K66:$K$98, X66:$X$98)-K66*$AZ$3)/Z66, 0)</f>
        <v>-114451.92395603227</v>
      </c>
    </row>
    <row r="67" spans="5:50" x14ac:dyDescent="0.25">
      <c r="E67">
        <v>2067</v>
      </c>
      <c r="F67" s="5">
        <f>EconomicRates!C107</f>
        <v>3.5571999999999999E-2</v>
      </c>
      <c r="G67" s="5">
        <f>EconomicRates!D107</f>
        <v>7.0000000000000007E-2</v>
      </c>
      <c r="H67" s="5">
        <f t="shared" si="10"/>
        <v>0.12000000000000001</v>
      </c>
      <c r="I67" s="5">
        <f t="shared" si="11"/>
        <v>1.1200000000000001</v>
      </c>
      <c r="J67">
        <f t="shared" si="12"/>
        <v>0.89285714285714279</v>
      </c>
      <c r="K67">
        <f t="shared" si="20"/>
        <v>7.0802166840419666E-4</v>
      </c>
      <c r="L67" s="2">
        <v>64</v>
      </c>
      <c r="M67" s="6">
        <v>0.53626491099999996</v>
      </c>
      <c r="Q67" s="4">
        <f t="shared" si="21"/>
        <v>12.5</v>
      </c>
      <c r="R67">
        <f t="shared" ref="R67:R79" si="28">$C$6</f>
        <v>2000000</v>
      </c>
      <c r="S67">
        <f t="shared" ref="S67:S79" si="29">AX67</f>
        <v>-228205.55054843923</v>
      </c>
      <c r="U67">
        <f t="shared" si="13"/>
        <v>0.53626491099999996</v>
      </c>
      <c r="V67">
        <f t="shared" si="14"/>
        <v>0.01</v>
      </c>
      <c r="W67">
        <f t="shared" si="15"/>
        <v>4.2160952604889827E-4</v>
      </c>
      <c r="X67">
        <f t="shared" si="16"/>
        <v>2.2609439496336459E-4</v>
      </c>
      <c r="Y67">
        <f t="shared" si="17"/>
        <v>4.2160952604889831E-6</v>
      </c>
      <c r="Z67">
        <f t="shared" si="18"/>
        <v>1.912990358250447E-4</v>
      </c>
      <c r="AB67">
        <f t="shared" si="19"/>
        <v>-48.254021414487312</v>
      </c>
      <c r="AC67">
        <f t="shared" ref="AC67:AC79" si="30">S67*Z67</f>
        <v>-43.655501789839924</v>
      </c>
      <c r="AE67">
        <f t="shared" ref="AE67:AE79" si="31">$Z67*O67</f>
        <v>0</v>
      </c>
      <c r="AF67">
        <f t="shared" ref="AF67:AG79" si="32">-$Z67*P67</f>
        <v>0</v>
      </c>
      <c r="AG67">
        <f t="shared" si="32"/>
        <v>-2.3912379478130586E-3</v>
      </c>
      <c r="AH67">
        <f t="shared" ref="AH67:AH79" si="33">-X67*R67</f>
        <v>-452.18878992672921</v>
      </c>
      <c r="AI67">
        <f t="shared" ref="AI67:AI79" si="34">SUM(AE67:AH67)</f>
        <v>-452.191181164677</v>
      </c>
      <c r="AJ67">
        <f t="shared" ref="AJ67:AJ79" si="35">AB67-AC67</f>
        <v>-4.5985196246473876</v>
      </c>
      <c r="AK67">
        <f t="shared" si="22"/>
        <v>-3.377781499014112</v>
      </c>
      <c r="AL67">
        <f t="shared" si="26"/>
        <v>-460.16748228833853</v>
      </c>
      <c r="AN67">
        <f t="shared" ref="AN67:AT79" si="36">AE67*$K67</f>
        <v>0</v>
      </c>
      <c r="AO67">
        <f t="shared" si="36"/>
        <v>0</v>
      </c>
      <c r="AP67">
        <f t="shared" si="36"/>
        <v>-1.6930482813620291E-6</v>
      </c>
      <c r="AQ67">
        <f t="shared" si="36"/>
        <v>-0.32015946147759761</v>
      </c>
      <c r="AR67">
        <f t="shared" si="36"/>
        <v>-0.32016115452587895</v>
      </c>
      <c r="AS67">
        <f t="shared" si="36"/>
        <v>-3.2558515368322836E-3</v>
      </c>
      <c r="AT67">
        <f t="shared" si="36"/>
        <v>-2.3915424924368001E-3</v>
      </c>
      <c r="AU67">
        <f t="shared" si="23"/>
        <v>-0.32580854855514807</v>
      </c>
      <c r="AW67">
        <v>64</v>
      </c>
      <c r="AX67">
        <f>IF(Z67&gt;0, (R67*SUMPRODUCT(K67:$K$98, X67:$X$98)-K67*$AZ$3)/Z67, 0)</f>
        <v>-228205.55054843923</v>
      </c>
    </row>
    <row r="68" spans="5:50" x14ac:dyDescent="0.25">
      <c r="E68">
        <v>2068</v>
      </c>
      <c r="F68" s="5">
        <f>EconomicRates!C108</f>
        <v>3.5571999999999999E-2</v>
      </c>
      <c r="G68" s="5">
        <f>EconomicRates!D108</f>
        <v>7.0000000000000007E-2</v>
      </c>
      <c r="H68" s="5">
        <f t="shared" ref="H68:H79" si="37">G68+$C$9</f>
        <v>0.12000000000000001</v>
      </c>
      <c r="I68" s="5">
        <f t="shared" ref="I68:I79" si="38">1+H68</f>
        <v>1.1200000000000001</v>
      </c>
      <c r="J68">
        <f t="shared" ref="J68:J79" si="39">1/I68</f>
        <v>0.89285714285714279</v>
      </c>
      <c r="K68">
        <f t="shared" si="20"/>
        <v>6.3216220393231843E-4</v>
      </c>
      <c r="L68" s="2">
        <v>65</v>
      </c>
      <c r="M68" s="6">
        <v>0.564431978</v>
      </c>
      <c r="Q68" s="4">
        <f t="shared" si="21"/>
        <v>12.5</v>
      </c>
      <c r="R68">
        <f t="shared" si="28"/>
        <v>2000000</v>
      </c>
      <c r="S68">
        <f t="shared" si="29"/>
        <v>-482003.53206649667</v>
      </c>
      <c r="U68">
        <f t="shared" ref="U68:U79" si="40">M68</f>
        <v>0.564431978</v>
      </c>
      <c r="V68">
        <f t="shared" ref="V68:V79" si="41">$C$10</f>
        <v>0.01</v>
      </c>
      <c r="W68">
        <f t="shared" ref="W68:W79" si="42">Z67</f>
        <v>1.912990358250447E-4</v>
      </c>
      <c r="X68">
        <f t="shared" ref="X68:X79" si="43">U68*W68</f>
        <v>1.0797529318022284E-4</v>
      </c>
      <c r="Y68">
        <f t="shared" ref="Y68:Y79" si="44">V68*W68</f>
        <v>1.912990358250447E-6</v>
      </c>
      <c r="Z68">
        <f t="shared" ref="Z68:Z79" si="45">MAX(0, W68-X68-Y68)</f>
        <v>8.1410752286571411E-5</v>
      </c>
      <c r="AB68">
        <f t="shared" ref="AB68:AB79" si="46">AC67</f>
        <v>-43.655501789839924</v>
      </c>
      <c r="AC68">
        <f t="shared" si="30"/>
        <v>-39.24027015031804</v>
      </c>
      <c r="AE68">
        <f t="shared" si="31"/>
        <v>0</v>
      </c>
      <c r="AF68">
        <f t="shared" si="32"/>
        <v>0</v>
      </c>
      <c r="AG68">
        <f t="shared" si="32"/>
        <v>-1.0176344035821426E-3</v>
      </c>
      <c r="AH68">
        <f t="shared" si="33"/>
        <v>-215.95058636044567</v>
      </c>
      <c r="AI68">
        <f t="shared" si="34"/>
        <v>-215.95160399484925</v>
      </c>
      <c r="AJ68">
        <f t="shared" si="35"/>
        <v>-4.4152316395218847</v>
      </c>
      <c r="AK68">
        <f t="shared" si="22"/>
        <v>-3.0558851252887949</v>
      </c>
      <c r="AL68">
        <f t="shared" si="26"/>
        <v>-223.42272075965994</v>
      </c>
      <c r="AN68">
        <f t="shared" si="36"/>
        <v>0</v>
      </c>
      <c r="AO68">
        <f t="shared" si="36"/>
        <v>0</v>
      </c>
      <c r="AP68">
        <f t="shared" si="36"/>
        <v>-6.4331000736583769E-7</v>
      </c>
      <c r="AQ68">
        <f t="shared" si="36"/>
        <v>-0.1365157986140958</v>
      </c>
      <c r="AR68">
        <f t="shared" si="36"/>
        <v>-0.13651644192410317</v>
      </c>
      <c r="AS68">
        <f t="shared" si="36"/>
        <v>-2.7911425641118583E-3</v>
      </c>
      <c r="AT68">
        <f t="shared" si="36"/>
        <v>-1.9318150757665535E-3</v>
      </c>
      <c r="AU68">
        <f t="shared" si="23"/>
        <v>-0.14123939956398157</v>
      </c>
      <c r="AW68">
        <v>65</v>
      </c>
      <c r="AX68">
        <f>IF(Z68&gt;0, (R68*SUMPRODUCT(K68:$K$98, X68:$X$98)-K68*$AZ$3)/Z68, 0)</f>
        <v>-482003.53206649667</v>
      </c>
    </row>
    <row r="69" spans="5:50" x14ac:dyDescent="0.25">
      <c r="E69">
        <v>2069</v>
      </c>
      <c r="F69" s="5">
        <f>EconomicRates!C109</f>
        <v>3.5571999999999999E-2</v>
      </c>
      <c r="G69" s="5">
        <f>EconomicRates!D109</f>
        <v>7.0000000000000007E-2</v>
      </c>
      <c r="H69" s="5">
        <f t="shared" si="37"/>
        <v>0.12000000000000001</v>
      </c>
      <c r="I69" s="5">
        <f t="shared" si="38"/>
        <v>1.1200000000000001</v>
      </c>
      <c r="J69">
        <f t="shared" si="39"/>
        <v>0.89285714285714279</v>
      </c>
      <c r="K69">
        <f t="shared" ref="K69:K79" si="47">K68*J69</f>
        <v>5.6443053922528431E-4</v>
      </c>
      <c r="L69" s="2">
        <v>66</v>
      </c>
      <c r="M69" s="6">
        <v>0.59247427200000002</v>
      </c>
      <c r="Q69" s="4">
        <f t="shared" ref="Q69:Q79" si="48">$C$8</f>
        <v>12.5</v>
      </c>
      <c r="R69">
        <f t="shared" si="28"/>
        <v>2000000</v>
      </c>
      <c r="S69">
        <f t="shared" si="29"/>
        <v>-1086082.9009774465</v>
      </c>
      <c r="U69">
        <f t="shared" si="40"/>
        <v>0.59247427200000002</v>
      </c>
      <c r="V69">
        <f t="shared" si="41"/>
        <v>0.01</v>
      </c>
      <c r="W69">
        <f t="shared" si="42"/>
        <v>8.1410752286571411E-5</v>
      </c>
      <c r="X69">
        <f t="shared" si="43"/>
        <v>4.8233776193958734E-5</v>
      </c>
      <c r="Y69">
        <f t="shared" si="44"/>
        <v>8.1410752286571409E-7</v>
      </c>
      <c r="Z69">
        <f t="shared" si="45"/>
        <v>3.2362868569746962E-5</v>
      </c>
      <c r="AB69">
        <f t="shared" si="46"/>
        <v>-39.24027015031804</v>
      </c>
      <c r="AC69">
        <f t="shared" si="30"/>
        <v>-35.148758180182604</v>
      </c>
      <c r="AE69">
        <f t="shared" si="31"/>
        <v>0</v>
      </c>
      <c r="AF69">
        <f t="shared" si="32"/>
        <v>0</v>
      </c>
      <c r="AG69">
        <f t="shared" si="32"/>
        <v>-4.0453585712183702E-4</v>
      </c>
      <c r="AH69">
        <f t="shared" si="33"/>
        <v>-96.467552387917465</v>
      </c>
      <c r="AI69">
        <f t="shared" si="34"/>
        <v>-96.46795692377458</v>
      </c>
      <c r="AJ69">
        <f t="shared" si="35"/>
        <v>-4.0915119701354357</v>
      </c>
      <c r="AK69">
        <f t="shared" si="22"/>
        <v>-2.7468189105222631</v>
      </c>
      <c r="AL69">
        <f t="shared" si="26"/>
        <v>-103.30628780443227</v>
      </c>
      <c r="AN69">
        <f t="shared" si="36"/>
        <v>0</v>
      </c>
      <c r="AO69">
        <f t="shared" si="36"/>
        <v>0</v>
      </c>
      <c r="AP69">
        <f t="shared" si="36"/>
        <v>-2.2833239197124104E-7</v>
      </c>
      <c r="AQ69">
        <f t="shared" si="36"/>
        <v>-5.4449232612055615E-2</v>
      </c>
      <c r="AR69">
        <f t="shared" si="36"/>
        <v>-5.4449460944447588E-2</v>
      </c>
      <c r="AS69">
        <f t="shared" si="36"/>
        <v>-2.3093743075502495E-3</v>
      </c>
      <c r="AT69">
        <f t="shared" si="36"/>
        <v>-1.550388478820289E-3</v>
      </c>
      <c r="AU69">
        <f t="shared" si="23"/>
        <v>-5.8309223730818122E-2</v>
      </c>
      <c r="AW69">
        <v>66</v>
      </c>
      <c r="AX69">
        <f>IF(Z69&gt;0, (R69*SUMPRODUCT(K69:$K$98, X69:$X$98)-K69*$AZ$3)/Z69, 0)</f>
        <v>-1086082.9009774465</v>
      </c>
    </row>
    <row r="70" spans="5:50" x14ac:dyDescent="0.25">
      <c r="E70">
        <v>2070</v>
      </c>
      <c r="F70" s="5">
        <f>EconomicRates!C110</f>
        <v>3.5571999999999999E-2</v>
      </c>
      <c r="G70" s="5">
        <f>EconomicRates!D110</f>
        <v>7.0000000000000007E-2</v>
      </c>
      <c r="H70" s="5">
        <f t="shared" si="37"/>
        <v>0.12000000000000001</v>
      </c>
      <c r="I70" s="5">
        <f t="shared" si="38"/>
        <v>1.1200000000000001</v>
      </c>
      <c r="J70">
        <f t="shared" si="39"/>
        <v>0.89285714285714279</v>
      </c>
      <c r="K70">
        <f t="shared" si="47"/>
        <v>5.0395583859400386E-4</v>
      </c>
      <c r="L70" s="2">
        <v>67</v>
      </c>
      <c r="M70" s="6">
        <v>0.62503115200000003</v>
      </c>
      <c r="Q70" s="4">
        <f t="shared" si="48"/>
        <v>12.5</v>
      </c>
      <c r="R70">
        <f t="shared" si="28"/>
        <v>2000000</v>
      </c>
      <c r="S70">
        <f t="shared" si="29"/>
        <v>-2660825.9156326321</v>
      </c>
      <c r="U70">
        <f t="shared" si="40"/>
        <v>0.62503115200000003</v>
      </c>
      <c r="V70">
        <f t="shared" si="41"/>
        <v>0.01</v>
      </c>
      <c r="W70">
        <f t="shared" si="42"/>
        <v>3.2362868569746962E-5</v>
      </c>
      <c r="X70">
        <f t="shared" si="43"/>
        <v>2.0227801024173537E-5</v>
      </c>
      <c r="Y70">
        <f t="shared" si="44"/>
        <v>3.2362868569746963E-7</v>
      </c>
      <c r="Z70">
        <f t="shared" si="45"/>
        <v>1.1811438859875955E-5</v>
      </c>
      <c r="AB70">
        <f t="shared" si="46"/>
        <v>-35.148758180182604</v>
      </c>
      <c r="AC70">
        <f t="shared" si="30"/>
        <v>-31.428182619268288</v>
      </c>
      <c r="AE70">
        <f t="shared" si="31"/>
        <v>0</v>
      </c>
      <c r="AF70">
        <f t="shared" si="32"/>
        <v>0</v>
      </c>
      <c r="AG70">
        <f t="shared" si="32"/>
        <v>-1.4764298574844944E-4</v>
      </c>
      <c r="AH70">
        <f t="shared" si="33"/>
        <v>-40.455602048347075</v>
      </c>
      <c r="AI70">
        <f t="shared" si="34"/>
        <v>-40.455749691332827</v>
      </c>
      <c r="AJ70">
        <f t="shared" si="35"/>
        <v>-3.7205755609143161</v>
      </c>
      <c r="AK70">
        <f t="shared" si="22"/>
        <v>-2.4604130726127824</v>
      </c>
      <c r="AL70">
        <f t="shared" si="26"/>
        <v>-46.63673832485992</v>
      </c>
      <c r="AN70">
        <f t="shared" si="36"/>
        <v>0</v>
      </c>
      <c r="AO70">
        <f t="shared" si="36"/>
        <v>0</v>
      </c>
      <c r="AP70">
        <f t="shared" si="36"/>
        <v>-7.4405544695382403E-8</v>
      </c>
      <c r="AQ70">
        <f t="shared" si="36"/>
        <v>-2.0387836856100051E-2</v>
      </c>
      <c r="AR70">
        <f t="shared" si="36"/>
        <v>-2.0387911261644746E-2</v>
      </c>
      <c r="AS70">
        <f t="shared" si="36"/>
        <v>-1.8750057768529304E-3</v>
      </c>
      <c r="AT70">
        <f t="shared" si="36"/>
        <v>-1.2399395332962245E-3</v>
      </c>
      <c r="AU70">
        <f t="shared" si="23"/>
        <v>-2.3502856571793899E-2</v>
      </c>
      <c r="AW70">
        <v>67</v>
      </c>
      <c r="AX70">
        <f>IF(Z70&gt;0, (R70*SUMPRODUCT(K70:$K$98, X70:$X$98)-K70*$AZ$3)/Z70, 0)</f>
        <v>-2660825.9156326321</v>
      </c>
    </row>
    <row r="71" spans="5:50" x14ac:dyDescent="0.25">
      <c r="E71">
        <v>2071</v>
      </c>
      <c r="F71" s="5">
        <f>EconomicRates!C111</f>
        <v>3.5571999999999999E-2</v>
      </c>
      <c r="G71" s="5">
        <f>EconomicRates!D111</f>
        <v>7.0000000000000007E-2</v>
      </c>
      <c r="H71" s="5">
        <f t="shared" si="37"/>
        <v>0.12000000000000001</v>
      </c>
      <c r="I71" s="5">
        <f t="shared" si="38"/>
        <v>1.1200000000000001</v>
      </c>
      <c r="J71">
        <f t="shared" si="39"/>
        <v>0.89285714285714279</v>
      </c>
      <c r="K71">
        <f t="shared" si="47"/>
        <v>4.4996057017321768E-4</v>
      </c>
      <c r="L71" s="2">
        <v>68</v>
      </c>
      <c r="M71" s="6">
        <v>0.65741117999999998</v>
      </c>
      <c r="Q71" s="4">
        <f t="shared" si="48"/>
        <v>12.5</v>
      </c>
      <c r="R71">
        <f t="shared" si="28"/>
        <v>2000000</v>
      </c>
      <c r="S71">
        <f t="shared" si="29"/>
        <v>-7147528.7700121598</v>
      </c>
      <c r="U71">
        <f t="shared" si="40"/>
        <v>0.65741117999999998</v>
      </c>
      <c r="V71">
        <f t="shared" si="41"/>
        <v>0.01</v>
      </c>
      <c r="W71">
        <f t="shared" si="42"/>
        <v>1.1811438859875955E-5</v>
      </c>
      <c r="X71">
        <f t="shared" si="43"/>
        <v>7.764971958368906E-6</v>
      </c>
      <c r="Y71">
        <f t="shared" si="44"/>
        <v>1.1811438859875954E-7</v>
      </c>
      <c r="Z71">
        <f t="shared" si="45"/>
        <v>3.9283525129082887E-6</v>
      </c>
      <c r="AB71">
        <f t="shared" si="46"/>
        <v>-31.428182619268288</v>
      </c>
      <c r="AC71">
        <f t="shared" si="30"/>
        <v>-28.078012604761557</v>
      </c>
      <c r="AE71">
        <f t="shared" si="31"/>
        <v>0</v>
      </c>
      <c r="AF71">
        <f t="shared" si="32"/>
        <v>0</v>
      </c>
      <c r="AG71">
        <f t="shared" si="32"/>
        <v>-4.9104406411353609E-5</v>
      </c>
      <c r="AH71">
        <f t="shared" si="33"/>
        <v>-15.529943916737812</v>
      </c>
      <c r="AI71">
        <f t="shared" si="34"/>
        <v>-15.529993021144223</v>
      </c>
      <c r="AJ71">
        <f t="shared" si="35"/>
        <v>-3.3501700145067304</v>
      </c>
      <c r="AK71">
        <f t="shared" si="22"/>
        <v>-2.1999727833487803</v>
      </c>
      <c r="AL71">
        <f t="shared" si="26"/>
        <v>-21.080135818999732</v>
      </c>
      <c r="AN71">
        <f t="shared" si="36"/>
        <v>0</v>
      </c>
      <c r="AO71">
        <f t="shared" si="36"/>
        <v>0</v>
      </c>
      <c r="AP71">
        <f t="shared" si="36"/>
        <v>-2.2095046706870076E-8</v>
      </c>
      <c r="AQ71">
        <f t="shared" si="36"/>
        <v>-6.9878624195334393E-3</v>
      </c>
      <c r="AR71">
        <f t="shared" si="36"/>
        <v>-6.9878845145801465E-3</v>
      </c>
      <c r="AS71">
        <f t="shared" si="36"/>
        <v>-1.5074444099046653E-3</v>
      </c>
      <c r="AT71">
        <f t="shared" si="36"/>
        <v>-9.8990100796117779E-4</v>
      </c>
      <c r="AU71">
        <f t="shared" si="23"/>
        <v>-9.485229932445988E-3</v>
      </c>
      <c r="AW71">
        <v>68</v>
      </c>
      <c r="AX71">
        <f>IF(Z71&gt;0, (R71*SUMPRODUCT(K71:$K$98, X71:$X$98)-K71*$AZ$3)/Z71, 0)</f>
        <v>-7147528.7700121598</v>
      </c>
    </row>
    <row r="72" spans="5:50" x14ac:dyDescent="0.25">
      <c r="E72">
        <v>2072</v>
      </c>
      <c r="F72" s="5">
        <f>EconomicRates!C112</f>
        <v>3.5571999999999999E-2</v>
      </c>
      <c r="G72" s="5">
        <f>EconomicRates!D112</f>
        <v>7.0000000000000007E-2</v>
      </c>
      <c r="H72" s="5">
        <f t="shared" si="37"/>
        <v>0.12000000000000001</v>
      </c>
      <c r="I72" s="5">
        <f t="shared" si="38"/>
        <v>1.1200000000000001</v>
      </c>
      <c r="J72">
        <f t="shared" si="39"/>
        <v>0.89285714285714279</v>
      </c>
      <c r="K72">
        <f t="shared" si="47"/>
        <v>4.0175050908323003E-4</v>
      </c>
      <c r="L72" s="2">
        <v>69</v>
      </c>
      <c r="M72" s="6">
        <v>0.68957421399999996</v>
      </c>
      <c r="Q72" s="4">
        <f t="shared" si="48"/>
        <v>12.5</v>
      </c>
      <c r="R72">
        <f t="shared" si="28"/>
        <v>2000000</v>
      </c>
      <c r="S72">
        <f t="shared" si="29"/>
        <v>-21247274.138744324</v>
      </c>
      <c r="U72">
        <f t="shared" si="40"/>
        <v>0.68957421399999996</v>
      </c>
      <c r="V72">
        <f t="shared" si="41"/>
        <v>0.01</v>
      </c>
      <c r="W72">
        <f t="shared" si="42"/>
        <v>3.9283525129082887E-6</v>
      </c>
      <c r="X72">
        <f t="shared" si="43"/>
        <v>2.708890596403658E-6</v>
      </c>
      <c r="Y72">
        <f t="shared" si="44"/>
        <v>3.9283525129082885E-8</v>
      </c>
      <c r="Z72">
        <f t="shared" si="45"/>
        <v>1.1801783913755479E-6</v>
      </c>
      <c r="AB72">
        <f t="shared" si="46"/>
        <v>-28.078012604761557</v>
      </c>
      <c r="AC72">
        <f t="shared" si="30"/>
        <v>-25.075573814178558</v>
      </c>
      <c r="AE72">
        <f t="shared" si="31"/>
        <v>0</v>
      </c>
      <c r="AF72">
        <f t="shared" si="32"/>
        <v>0</v>
      </c>
      <c r="AG72">
        <f t="shared" si="32"/>
        <v>-1.4752229892194349E-5</v>
      </c>
      <c r="AH72">
        <f t="shared" si="33"/>
        <v>-5.4177811928073156</v>
      </c>
      <c r="AI72">
        <f t="shared" si="34"/>
        <v>-5.4177959450372075</v>
      </c>
      <c r="AJ72">
        <f t="shared" si="35"/>
        <v>-3.0024387905829997</v>
      </c>
      <c r="AK72">
        <f t="shared" ref="AK72:AK79" si="49">G72*SUM(AB72:AB72, AE72:AF72)</f>
        <v>-1.9654608823333093</v>
      </c>
      <c r="AL72">
        <f t="shared" si="26"/>
        <v>-10.385695617953516</v>
      </c>
      <c r="AN72">
        <f t="shared" si="36"/>
        <v>0</v>
      </c>
      <c r="AO72">
        <f t="shared" si="36"/>
        <v>0</v>
      </c>
      <c r="AP72">
        <f t="shared" si="36"/>
        <v>-5.9267158693019232E-9</v>
      </c>
      <c r="AQ72">
        <f t="shared" si="36"/>
        <v>-2.1765963523118883E-3</v>
      </c>
      <c r="AR72">
        <f t="shared" si="36"/>
        <v>-2.1766022790277576E-3</v>
      </c>
      <c r="AS72">
        <f t="shared" si="36"/>
        <v>-1.2062313126079576E-3</v>
      </c>
      <c r="AT72">
        <f t="shared" si="36"/>
        <v>-7.8962491006058153E-4</v>
      </c>
      <c r="AU72">
        <f t="shared" si="23"/>
        <v>-4.172458501696296E-3</v>
      </c>
      <c r="AW72">
        <v>69</v>
      </c>
      <c r="AX72">
        <f>IF(Z72&gt;0, (R72*SUMPRODUCT(K72:$K$98, X72:$X$98)-K72*$AZ$3)/Z72, 0)</f>
        <v>-21247274.138744324</v>
      </c>
    </row>
    <row r="73" spans="5:50" x14ac:dyDescent="0.25">
      <c r="E73">
        <v>2073</v>
      </c>
      <c r="F73" s="5">
        <f>EconomicRates!C113</f>
        <v>3.5571999999999999E-2</v>
      </c>
      <c r="G73" s="5">
        <f>EconomicRates!D113</f>
        <v>7.0000000000000007E-2</v>
      </c>
      <c r="H73" s="5">
        <f t="shared" si="37"/>
        <v>0.12000000000000001</v>
      </c>
      <c r="I73" s="5">
        <f t="shared" si="38"/>
        <v>1.1200000000000001</v>
      </c>
      <c r="J73">
        <f t="shared" si="39"/>
        <v>0.89285714285714279</v>
      </c>
      <c r="K73">
        <f t="shared" si="47"/>
        <v>3.5870581168145535E-4</v>
      </c>
      <c r="L73" s="2">
        <v>70</v>
      </c>
      <c r="M73" s="6">
        <v>0.72148010799999995</v>
      </c>
      <c r="Q73" s="4">
        <f t="shared" si="48"/>
        <v>12.5</v>
      </c>
      <c r="R73">
        <f t="shared" si="28"/>
        <v>2000000</v>
      </c>
      <c r="S73">
        <f t="shared" si="29"/>
        <v>-70655302.093653202</v>
      </c>
      <c r="U73">
        <f t="shared" si="40"/>
        <v>0.72148010799999995</v>
      </c>
      <c r="V73">
        <f t="shared" si="41"/>
        <v>0.01</v>
      </c>
      <c r="W73">
        <f t="shared" si="42"/>
        <v>1.1801783913755479E-6</v>
      </c>
      <c r="X73">
        <f t="shared" si="43"/>
        <v>8.514752332688965E-7</v>
      </c>
      <c r="Y73">
        <f t="shared" si="44"/>
        <v>1.180178391375548E-8</v>
      </c>
      <c r="Z73">
        <f t="shared" si="45"/>
        <v>3.1690137419289597E-7</v>
      </c>
      <c r="AB73">
        <f t="shared" si="46"/>
        <v>-25.075573814178558</v>
      </c>
      <c r="AC73">
        <f t="shared" si="30"/>
        <v>-22.390762327492901</v>
      </c>
      <c r="AE73">
        <f t="shared" si="31"/>
        <v>0</v>
      </c>
      <c r="AF73">
        <f t="shared" si="32"/>
        <v>0</v>
      </c>
      <c r="AG73">
        <f t="shared" si="32"/>
        <v>-3.9612671774111993E-6</v>
      </c>
      <c r="AH73">
        <f t="shared" si="33"/>
        <v>-1.702950466537793</v>
      </c>
      <c r="AI73">
        <f t="shared" si="34"/>
        <v>-1.7029544278049704</v>
      </c>
      <c r="AJ73">
        <f t="shared" si="35"/>
        <v>-2.6848114866856569</v>
      </c>
      <c r="AK73">
        <f t="shared" si="49"/>
        <v>-1.7552901669924992</v>
      </c>
      <c r="AL73">
        <f t="shared" si="26"/>
        <v>-6.1430560814831265</v>
      </c>
      <c r="AN73">
        <f t="shared" si="36"/>
        <v>0</v>
      </c>
      <c r="AO73">
        <f t="shared" si="36"/>
        <v>0</v>
      </c>
      <c r="AP73">
        <f t="shared" si="36"/>
        <v>-1.4209295581603918E-9</v>
      </c>
      <c r="AQ73">
        <f t="shared" si="36"/>
        <v>-6.1085822935275211E-4</v>
      </c>
      <c r="AR73">
        <f t="shared" si="36"/>
        <v>-6.1085965028231026E-4</v>
      </c>
      <c r="AS73">
        <f t="shared" si="36"/>
        <v>-9.6305748354327347E-4</v>
      </c>
      <c r="AT73">
        <f t="shared" si="36"/>
        <v>-6.2963278408752178E-4</v>
      </c>
      <c r="AU73">
        <f t="shared" si="23"/>
        <v>-2.2035499179131053E-3</v>
      </c>
      <c r="AW73">
        <v>70</v>
      </c>
      <c r="AX73">
        <f>IF(Z73&gt;0, (R73*SUMPRODUCT(K73:$K$98, X73:$X$98)-K73*$AZ$3)/Z73, 0)</f>
        <v>-70655302.093653202</v>
      </c>
    </row>
    <row r="74" spans="5:50" x14ac:dyDescent="0.25">
      <c r="E74">
        <v>2074</v>
      </c>
      <c r="F74" s="5">
        <f>EconomicRates!C114</f>
        <v>3.5571999999999999E-2</v>
      </c>
      <c r="G74" s="5">
        <f>EconomicRates!D114</f>
        <v>7.0000000000000007E-2</v>
      </c>
      <c r="H74" s="5">
        <f t="shared" si="37"/>
        <v>0.12000000000000001</v>
      </c>
      <c r="I74" s="5">
        <f t="shared" si="38"/>
        <v>1.1200000000000001</v>
      </c>
      <c r="J74">
        <f t="shared" si="39"/>
        <v>0.89285714285714279</v>
      </c>
      <c r="K74">
        <f t="shared" si="47"/>
        <v>3.2027304614415652E-4</v>
      </c>
      <c r="L74" s="2">
        <v>71</v>
      </c>
      <c r="M74" s="6">
        <v>0.75308980400000003</v>
      </c>
      <c r="Q74" s="4">
        <f t="shared" si="48"/>
        <v>12.5</v>
      </c>
      <c r="R74">
        <f t="shared" si="28"/>
        <v>2000000</v>
      </c>
      <c r="S74">
        <f t="shared" si="29"/>
        <v>-266289706.56503576</v>
      </c>
      <c r="U74">
        <f t="shared" si="40"/>
        <v>0.75308980400000003</v>
      </c>
      <c r="V74">
        <f t="shared" si="41"/>
        <v>0.01</v>
      </c>
      <c r="W74">
        <f t="shared" si="42"/>
        <v>3.1690137419289597E-7</v>
      </c>
      <c r="X74">
        <f t="shared" si="43"/>
        <v>2.3865519377825872E-7</v>
      </c>
      <c r="Y74">
        <f t="shared" si="44"/>
        <v>3.1690137419289597E-9</v>
      </c>
      <c r="Z74">
        <f t="shared" si="45"/>
        <v>7.5077166672708297E-8</v>
      </c>
      <c r="AB74">
        <f t="shared" si="46"/>
        <v>-22.390762327492901</v>
      </c>
      <c r="AC74">
        <f t="shared" si="30"/>
        <v>-19.992276683009774</v>
      </c>
      <c r="AE74">
        <f t="shared" si="31"/>
        <v>0</v>
      </c>
      <c r="AF74">
        <f t="shared" si="32"/>
        <v>0</v>
      </c>
      <c r="AG74">
        <f t="shared" si="32"/>
        <v>-9.3846458340885375E-7</v>
      </c>
      <c r="AH74">
        <f t="shared" si="33"/>
        <v>-0.47731038755651745</v>
      </c>
      <c r="AI74">
        <f t="shared" si="34"/>
        <v>-0.47731132602110088</v>
      </c>
      <c r="AJ74">
        <f t="shared" si="35"/>
        <v>-2.3984856444831273</v>
      </c>
      <c r="AK74">
        <f t="shared" si="49"/>
        <v>-1.5673533629245031</v>
      </c>
      <c r="AL74">
        <f t="shared" si="26"/>
        <v>-4.443150333428731</v>
      </c>
      <c r="AN74">
        <f t="shared" si="36"/>
        <v>0</v>
      </c>
      <c r="AO74">
        <f t="shared" si="36"/>
        <v>0</v>
      </c>
      <c r="AP74">
        <f t="shared" si="36"/>
        <v>-3.0056491082676045E-10</v>
      </c>
      <c r="AQ74">
        <f t="shared" si="36"/>
        <v>-1.5286965177897373E-4</v>
      </c>
      <c r="AR74">
        <f t="shared" si="36"/>
        <v>-1.5286995234388458E-4</v>
      </c>
      <c r="AS74">
        <f t="shared" si="36"/>
        <v>-7.6817030349164163E-4</v>
      </c>
      <c r="AT74">
        <f t="shared" si="36"/>
        <v>-5.0198103592811831E-4</v>
      </c>
      <c r="AU74">
        <f t="shared" si="23"/>
        <v>-1.4230212917636443E-3</v>
      </c>
      <c r="AW74">
        <v>71</v>
      </c>
      <c r="AX74">
        <f>IF(Z74&gt;0, (R74*SUMPRODUCT(K74:$K$98, X74:$X$98)-K74*$AZ$3)/Z74, 0)</f>
        <v>-266289706.56503576</v>
      </c>
    </row>
    <row r="75" spans="5:50" x14ac:dyDescent="0.25">
      <c r="E75">
        <v>2075</v>
      </c>
      <c r="F75" s="5">
        <f>EconomicRates!C115</f>
        <v>3.5571999999999999E-2</v>
      </c>
      <c r="G75" s="5">
        <f>EconomicRates!D115</f>
        <v>7.0000000000000007E-2</v>
      </c>
      <c r="H75" s="5">
        <f t="shared" si="37"/>
        <v>0.12000000000000001</v>
      </c>
      <c r="I75" s="5">
        <f t="shared" si="38"/>
        <v>1.1200000000000001</v>
      </c>
      <c r="J75">
        <f t="shared" si="39"/>
        <v>0.89285714285714279</v>
      </c>
      <c r="K75">
        <f t="shared" si="47"/>
        <v>2.8595807691442546E-4</v>
      </c>
      <c r="L75" s="2">
        <v>72</v>
      </c>
      <c r="M75" s="6">
        <v>0.78453892300000005</v>
      </c>
      <c r="Q75" s="4">
        <f t="shared" si="48"/>
        <v>12.5</v>
      </c>
      <c r="R75">
        <f t="shared" si="28"/>
        <v>2000000</v>
      </c>
      <c r="S75">
        <f t="shared" si="29"/>
        <v>-1157204221.4018588</v>
      </c>
      <c r="U75">
        <f t="shared" si="40"/>
        <v>0.78453892300000005</v>
      </c>
      <c r="V75">
        <f t="shared" si="41"/>
        <v>0.01</v>
      </c>
      <c r="W75">
        <f t="shared" si="42"/>
        <v>7.5077166672708297E-8</v>
      </c>
      <c r="X75">
        <f t="shared" si="43"/>
        <v>5.8900959483298063E-8</v>
      </c>
      <c r="Y75">
        <f t="shared" si="44"/>
        <v>7.5077166672708297E-10</v>
      </c>
      <c r="Z75">
        <f t="shared" si="45"/>
        <v>1.5425435522683151E-8</v>
      </c>
      <c r="AB75">
        <f t="shared" si="46"/>
        <v>-19.992276683009774</v>
      </c>
      <c r="AC75">
        <f t="shared" si="30"/>
        <v>-17.850379103811132</v>
      </c>
      <c r="AE75">
        <f t="shared" si="31"/>
        <v>0</v>
      </c>
      <c r="AF75">
        <f t="shared" si="32"/>
        <v>0</v>
      </c>
      <c r="AG75">
        <f t="shared" si="32"/>
        <v>-1.9281794403353939E-7</v>
      </c>
      <c r="AH75">
        <f t="shared" si="33"/>
        <v>-0.11780191896659613</v>
      </c>
      <c r="AI75">
        <f t="shared" si="34"/>
        <v>-0.11780211178454016</v>
      </c>
      <c r="AJ75">
        <f t="shared" si="35"/>
        <v>-2.1418975791986412</v>
      </c>
      <c r="AK75">
        <f t="shared" si="49"/>
        <v>-1.3994593678106844</v>
      </c>
      <c r="AL75">
        <f t="shared" si="26"/>
        <v>-3.6591590587938656</v>
      </c>
      <c r="AN75">
        <f t="shared" si="36"/>
        <v>0</v>
      </c>
      <c r="AO75">
        <f t="shared" si="36"/>
        <v>0</v>
      </c>
      <c r="AP75">
        <f t="shared" si="36"/>
        <v>-5.513784847042424E-11</v>
      </c>
      <c r="AQ75">
        <f t="shared" si="36"/>
        <v>-3.3686410204516814E-5</v>
      </c>
      <c r="AR75">
        <f t="shared" si="36"/>
        <v>-3.3686465342365277E-5</v>
      </c>
      <c r="AS75">
        <f t="shared" si="36"/>
        <v>-6.1249291269530677E-4</v>
      </c>
      <c r="AT75">
        <f t="shared" si="36"/>
        <v>-4.0018670953902093E-4</v>
      </c>
      <c r="AU75">
        <f t="shared" si="23"/>
        <v>-1.0463660875766928E-3</v>
      </c>
      <c r="AW75">
        <v>72</v>
      </c>
      <c r="AX75">
        <f>IF(Z75&gt;0, (R75*SUMPRODUCT(K75:$K$98, X75:$X$98)-K75*$AZ$3)/Z75, 0)</f>
        <v>-1157204221.4018588</v>
      </c>
    </row>
    <row r="76" spans="5:50" x14ac:dyDescent="0.25">
      <c r="E76">
        <v>2076</v>
      </c>
      <c r="F76" s="5">
        <f>EconomicRates!C116</f>
        <v>3.5571999999999999E-2</v>
      </c>
      <c r="G76" s="5">
        <f>EconomicRates!D116</f>
        <v>7.0000000000000007E-2</v>
      </c>
      <c r="H76" s="5">
        <f t="shared" si="37"/>
        <v>0.12000000000000001</v>
      </c>
      <c r="I76" s="5">
        <f t="shared" si="38"/>
        <v>1.1200000000000001</v>
      </c>
      <c r="J76">
        <f t="shared" si="39"/>
        <v>0.89285714285714279</v>
      </c>
      <c r="K76">
        <f t="shared" si="47"/>
        <v>2.55319711530737E-4</v>
      </c>
      <c r="L76" s="2">
        <v>73</v>
      </c>
      <c r="M76" s="6">
        <v>0.81598695700000001</v>
      </c>
      <c r="Q76" s="4">
        <f t="shared" si="48"/>
        <v>12.5</v>
      </c>
      <c r="R76">
        <f t="shared" si="28"/>
        <v>2000000</v>
      </c>
      <c r="S76">
        <f t="shared" si="29"/>
        <v>-5937600618.5857124</v>
      </c>
      <c r="U76">
        <f t="shared" si="40"/>
        <v>0.81598695700000001</v>
      </c>
      <c r="V76">
        <f t="shared" si="41"/>
        <v>0.01</v>
      </c>
      <c r="W76">
        <f t="shared" si="42"/>
        <v>1.5425435522683151E-8</v>
      </c>
      <c r="X76">
        <f t="shared" si="43"/>
        <v>1.2586954192553929E-8</v>
      </c>
      <c r="Y76">
        <f t="shared" si="44"/>
        <v>1.5425435522683151E-10</v>
      </c>
      <c r="Z76">
        <f t="shared" si="45"/>
        <v>2.68422697490239E-9</v>
      </c>
      <c r="AB76">
        <f t="shared" si="46"/>
        <v>-17.850379103811132</v>
      </c>
      <c r="AC76">
        <f t="shared" si="30"/>
        <v>-15.937867746604887</v>
      </c>
      <c r="AE76">
        <f t="shared" si="31"/>
        <v>0</v>
      </c>
      <c r="AF76">
        <f t="shared" si="32"/>
        <v>0</v>
      </c>
      <c r="AG76">
        <f t="shared" si="32"/>
        <v>-3.3552837186279877E-8</v>
      </c>
      <c r="AH76">
        <f t="shared" si="33"/>
        <v>-2.5173908385107857E-2</v>
      </c>
      <c r="AI76">
        <f t="shared" si="34"/>
        <v>-2.5173941937945043E-2</v>
      </c>
      <c r="AJ76">
        <f t="shared" si="35"/>
        <v>-1.9125113572062453</v>
      </c>
      <c r="AK76">
        <f t="shared" si="49"/>
        <v>-1.2495265372667794</v>
      </c>
      <c r="AL76">
        <f t="shared" si="26"/>
        <v>-3.1872118364109698</v>
      </c>
      <c r="AN76">
        <f t="shared" si="36"/>
        <v>0</v>
      </c>
      <c r="AO76">
        <f t="shared" si="36"/>
        <v>0</v>
      </c>
      <c r="AP76">
        <f t="shared" si="36"/>
        <v>-8.5667007114387635E-12</v>
      </c>
      <c r="AQ76">
        <f t="shared" si="36"/>
        <v>-6.4273950269869391E-6</v>
      </c>
      <c r="AR76">
        <f t="shared" si="36"/>
        <v>-6.4274035936876504E-6</v>
      </c>
      <c r="AS76">
        <f t="shared" si="36"/>
        <v>-4.8830184802115689E-4</v>
      </c>
      <c r="AT76">
        <f t="shared" si="36"/>
        <v>-3.1902875504495479E-4</v>
      </c>
      <c r="AU76">
        <f t="shared" si="23"/>
        <v>-8.1375800665979938E-4</v>
      </c>
      <c r="AW76">
        <v>73</v>
      </c>
      <c r="AX76">
        <f>IF(Z76&gt;0, (R76*SUMPRODUCT(K76:$K$98, X76:$X$98)-K76*$AZ$3)/Z76, 0)</f>
        <v>-5937600618.5857124</v>
      </c>
    </row>
    <row r="77" spans="5:50" x14ac:dyDescent="0.25">
      <c r="E77">
        <v>2077</v>
      </c>
      <c r="F77" s="5">
        <f>EconomicRates!C117</f>
        <v>3.5571999999999999E-2</v>
      </c>
      <c r="G77" s="5">
        <f>EconomicRates!D117</f>
        <v>7.0000000000000007E-2</v>
      </c>
      <c r="H77" s="5">
        <f t="shared" si="37"/>
        <v>0.12000000000000001</v>
      </c>
      <c r="I77" s="5">
        <f t="shared" si="38"/>
        <v>1.1200000000000001</v>
      </c>
      <c r="J77">
        <f t="shared" si="39"/>
        <v>0.89285714285714279</v>
      </c>
      <c r="K77">
        <f t="shared" si="47"/>
        <v>2.2796402815244374E-4</v>
      </c>
      <c r="L77" s="2">
        <v>74</v>
      </c>
      <c r="M77" s="6">
        <v>0.84743607600000004</v>
      </c>
      <c r="Q77" s="4">
        <f t="shared" si="48"/>
        <v>12.5</v>
      </c>
      <c r="R77">
        <f t="shared" si="28"/>
        <v>2000000</v>
      </c>
      <c r="S77">
        <f t="shared" si="29"/>
        <v>-37186344661.848709</v>
      </c>
      <c r="U77">
        <f t="shared" si="40"/>
        <v>0.84743607600000004</v>
      </c>
      <c r="V77">
        <f t="shared" si="41"/>
        <v>0.01</v>
      </c>
      <c r="W77">
        <f t="shared" si="42"/>
        <v>2.68422697490239E-9</v>
      </c>
      <c r="X77">
        <f t="shared" si="43"/>
        <v>2.2747107747046321E-9</v>
      </c>
      <c r="Y77">
        <f t="shared" si="44"/>
        <v>2.6842269749023902E-11</v>
      </c>
      <c r="Z77">
        <f t="shared" si="45"/>
        <v>3.8267393044873397E-10</v>
      </c>
      <c r="AB77">
        <f t="shared" si="46"/>
        <v>-15.937867746604887</v>
      </c>
      <c r="AC77">
        <f t="shared" si="30"/>
        <v>-14.230244670770942</v>
      </c>
      <c r="AE77">
        <f t="shared" si="31"/>
        <v>0</v>
      </c>
      <c r="AF77">
        <f t="shared" si="32"/>
        <v>0</v>
      </c>
      <c r="AG77">
        <f t="shared" si="32"/>
        <v>-4.7834241306091743E-9</v>
      </c>
      <c r="AH77">
        <f t="shared" si="33"/>
        <v>-4.5494215494092643E-3</v>
      </c>
      <c r="AI77">
        <f t="shared" si="34"/>
        <v>-4.549426332833395E-3</v>
      </c>
      <c r="AJ77">
        <f t="shared" si="35"/>
        <v>-1.7076230758339452</v>
      </c>
      <c r="AK77">
        <f t="shared" si="49"/>
        <v>-1.1156507422623423</v>
      </c>
      <c r="AL77">
        <f t="shared" si="26"/>
        <v>-2.8278232444291209</v>
      </c>
      <c r="AN77">
        <f t="shared" si="36"/>
        <v>0</v>
      </c>
      <c r="AO77">
        <f t="shared" si="36"/>
        <v>0</v>
      </c>
      <c r="AP77">
        <f t="shared" si="36"/>
        <v>-1.0904486331752686E-12</v>
      </c>
      <c r="AQ77">
        <f t="shared" si="36"/>
        <v>-1.0371044621668677E-6</v>
      </c>
      <c r="AR77">
        <f t="shared" si="36"/>
        <v>-1.037105552615501E-6</v>
      </c>
      <c r="AS77">
        <f t="shared" si="36"/>
        <v>-3.8927663493317204E-4</v>
      </c>
      <c r="AT77">
        <f t="shared" si="36"/>
        <v>-2.5432823721738734E-4</v>
      </c>
      <c r="AU77">
        <f t="shared" si="23"/>
        <v>-6.4464197770317487E-4</v>
      </c>
      <c r="AW77">
        <v>74</v>
      </c>
      <c r="AX77">
        <f>IF(Z77&gt;0, (R77*SUMPRODUCT(K77:$K$98, X77:$X$98)-K77*$AZ$3)/Z77, 0)</f>
        <v>-37186344661.848709</v>
      </c>
    </row>
    <row r="78" spans="5:50" x14ac:dyDescent="0.25">
      <c r="E78">
        <v>2078</v>
      </c>
      <c r="F78" s="5">
        <f>EconomicRates!C118</f>
        <v>3.5571999999999999E-2</v>
      </c>
      <c r="G78" s="5">
        <f>EconomicRates!D118</f>
        <v>7.0000000000000007E-2</v>
      </c>
      <c r="H78" s="5">
        <f t="shared" si="37"/>
        <v>0.12000000000000001</v>
      </c>
      <c r="I78" s="5">
        <f t="shared" si="38"/>
        <v>1.1200000000000001</v>
      </c>
      <c r="J78">
        <f t="shared" si="39"/>
        <v>0.89285714285714279</v>
      </c>
      <c r="K78">
        <f t="shared" si="47"/>
        <v>2.0353931085039618E-4</v>
      </c>
      <c r="L78" s="2">
        <v>75</v>
      </c>
      <c r="M78" s="6">
        <v>0.87888519499999995</v>
      </c>
      <c r="Q78" s="4">
        <f t="shared" si="48"/>
        <v>12.5</v>
      </c>
      <c r="R78">
        <f t="shared" si="28"/>
        <v>2000000</v>
      </c>
      <c r="S78">
        <f t="shared" si="29"/>
        <v>-298808928523.94861</v>
      </c>
      <c r="U78">
        <f t="shared" si="40"/>
        <v>0.87888519499999995</v>
      </c>
      <c r="V78">
        <f t="shared" si="41"/>
        <v>0.01</v>
      </c>
      <c r="W78">
        <f t="shared" si="42"/>
        <v>3.8267393044873397E-10</v>
      </c>
      <c r="X78">
        <f t="shared" si="43"/>
        <v>3.36326451983852E-10</v>
      </c>
      <c r="Y78">
        <f t="shared" si="44"/>
        <v>3.8267393044873396E-12</v>
      </c>
      <c r="Z78">
        <f t="shared" si="45"/>
        <v>4.252073916039463E-11</v>
      </c>
      <c r="AB78">
        <f t="shared" si="46"/>
        <v>-14.230244670770942</v>
      </c>
      <c r="AC78">
        <f t="shared" si="30"/>
        <v>-12.705576508563821</v>
      </c>
      <c r="AE78">
        <f t="shared" si="31"/>
        <v>0</v>
      </c>
      <c r="AF78">
        <f t="shared" si="32"/>
        <v>0</v>
      </c>
      <c r="AG78">
        <f t="shared" si="32"/>
        <v>-5.315092395049329E-10</v>
      </c>
      <c r="AH78">
        <f t="shared" si="33"/>
        <v>-6.7265290396770401E-4</v>
      </c>
      <c r="AI78">
        <f t="shared" si="34"/>
        <v>-6.7265343547694351E-4</v>
      </c>
      <c r="AJ78">
        <f t="shared" si="35"/>
        <v>-1.5246681622071208</v>
      </c>
      <c r="AK78">
        <f t="shared" si="49"/>
        <v>-0.99611712695396604</v>
      </c>
      <c r="AL78">
        <f t="shared" si="26"/>
        <v>-2.5214579425965638</v>
      </c>
      <c r="AN78">
        <f t="shared" si="36"/>
        <v>0</v>
      </c>
      <c r="AO78">
        <f t="shared" si="36"/>
        <v>0</v>
      </c>
      <c r="AP78">
        <f t="shared" si="36"/>
        <v>-1.0818302431945221E-13</v>
      </c>
      <c r="AQ78">
        <f t="shared" si="36"/>
        <v>-1.3691130851510419E-7</v>
      </c>
      <c r="AR78">
        <f t="shared" si="36"/>
        <v>-1.3691141669812853E-7</v>
      </c>
      <c r="AS78">
        <f t="shared" si="36"/>
        <v>-3.103299070111774E-4</v>
      </c>
      <c r="AT78">
        <f t="shared" si="36"/>
        <v>-2.0274899354648685E-4</v>
      </c>
      <c r="AU78">
        <f t="shared" si="23"/>
        <v>-5.1321581197436245E-4</v>
      </c>
      <c r="AW78">
        <v>75</v>
      </c>
      <c r="AX78">
        <f>IF(Z78&gt;0, (R78*SUMPRODUCT(K78:$K$98, X78:$X$98)-K78*$AZ$3)/Z78, 0)</f>
        <v>-298808928523.94861</v>
      </c>
    </row>
    <row r="79" spans="5:50" x14ac:dyDescent="0.25">
      <c r="E79">
        <v>2079</v>
      </c>
      <c r="F79" s="5">
        <f>EconomicRates!C119</f>
        <v>3.5571999999999999E-2</v>
      </c>
      <c r="G79" s="5">
        <f>EconomicRates!D119</f>
        <v>7.0000000000000007E-2</v>
      </c>
      <c r="H79" s="5">
        <f t="shared" si="37"/>
        <v>0.12000000000000001</v>
      </c>
      <c r="I79" s="5">
        <f t="shared" si="38"/>
        <v>1.1200000000000001</v>
      </c>
      <c r="J79">
        <f t="shared" si="39"/>
        <v>0.89285714285714279</v>
      </c>
      <c r="K79">
        <f t="shared" si="47"/>
        <v>1.8173152754499659E-4</v>
      </c>
      <c r="L79" s="2">
        <v>76</v>
      </c>
      <c r="M79" s="6">
        <v>1</v>
      </c>
      <c r="Q79" s="4">
        <f t="shared" si="48"/>
        <v>12.5</v>
      </c>
      <c r="R79">
        <f t="shared" si="28"/>
        <v>2000000</v>
      </c>
      <c r="S79">
        <f t="shared" si="29"/>
        <v>0</v>
      </c>
      <c r="U79">
        <f t="shared" si="40"/>
        <v>1</v>
      </c>
      <c r="V79">
        <f t="shared" si="41"/>
        <v>0.01</v>
      </c>
      <c r="W79">
        <f t="shared" si="42"/>
        <v>4.252073916039463E-11</v>
      </c>
      <c r="X79">
        <f t="shared" si="43"/>
        <v>4.252073916039463E-11</v>
      </c>
      <c r="Y79">
        <f t="shared" si="44"/>
        <v>4.2520739160394631E-13</v>
      </c>
      <c r="Z79">
        <f t="shared" si="45"/>
        <v>0</v>
      </c>
      <c r="AB79">
        <f t="shared" si="46"/>
        <v>-12.705576508563821</v>
      </c>
      <c r="AC79">
        <f t="shared" si="30"/>
        <v>0</v>
      </c>
      <c r="AE79">
        <f t="shared" si="31"/>
        <v>0</v>
      </c>
      <c r="AF79">
        <f t="shared" si="32"/>
        <v>0</v>
      </c>
      <c r="AG79">
        <f t="shared" si="32"/>
        <v>0</v>
      </c>
      <c r="AH79">
        <f t="shared" si="33"/>
        <v>-8.5041478320789255E-5</v>
      </c>
      <c r="AI79">
        <f t="shared" si="34"/>
        <v>-8.5041478320789255E-5</v>
      </c>
      <c r="AJ79">
        <f t="shared" si="35"/>
        <v>-12.705576508563821</v>
      </c>
      <c r="AK79">
        <f t="shared" si="49"/>
        <v>-0.88939035559946755</v>
      </c>
      <c r="AL79">
        <f t="shared" si="26"/>
        <v>-13.595051905641609</v>
      </c>
      <c r="AN79">
        <f t="shared" si="36"/>
        <v>0</v>
      </c>
      <c r="AO79">
        <f t="shared" si="36"/>
        <v>0</v>
      </c>
      <c r="AP79">
        <f t="shared" si="36"/>
        <v>0</v>
      </c>
      <c r="AQ79">
        <f t="shared" si="36"/>
        <v>-1.5454717759921744E-8</v>
      </c>
      <c r="AR79">
        <f t="shared" si="36"/>
        <v>-1.5454717759921744E-8</v>
      </c>
      <c r="AS79">
        <f t="shared" si="36"/>
        <v>-2.3090038272411276E-3</v>
      </c>
      <c r="AT79">
        <f t="shared" si="36"/>
        <v>-1.6163026790687896E-4</v>
      </c>
      <c r="AU79">
        <f t="shared" si="23"/>
        <v>-2.4706495498657667E-3</v>
      </c>
      <c r="AW79">
        <v>76</v>
      </c>
      <c r="AX79">
        <f>IF(Z79&gt;0, (R79*SUMPRODUCT(K79:$K$98, X79:$X$98)-K79*$AZ$3)/Z79, 0)</f>
        <v>0</v>
      </c>
    </row>
    <row r="80" spans="5:50" x14ac:dyDescent="0.25">
      <c r="F80" s="5">
        <f>EconomicRates!C120</f>
        <v>3.5571999999999999E-2</v>
      </c>
      <c r="G80" s="5">
        <f>EconomicRates!D120</f>
        <v>7.0000000000000007E-2</v>
      </c>
      <c r="H80" s="5"/>
      <c r="I80" s="5"/>
      <c r="M80" s="6"/>
      <c r="Q80" s="4"/>
      <c r="AX80">
        <f>IF(Z80&gt;0, (R80*SUMPRODUCT(K80:$K$98, X80:$X$98)-K80*$AZ$3)/Z80, 0)</f>
        <v>0</v>
      </c>
    </row>
    <row r="81" spans="2:50" x14ac:dyDescent="0.25">
      <c r="F81" s="5">
        <f>EconomicRates!C121</f>
        <v>3.5571999999999999E-2</v>
      </c>
      <c r="G81" s="5">
        <f>EconomicRates!D121</f>
        <v>7.0000000000000007E-2</v>
      </c>
      <c r="H81" s="5"/>
      <c r="I81" s="5"/>
      <c r="M81" s="6"/>
      <c r="Q81" s="4"/>
      <c r="AN81" s="8">
        <f t="shared" ref="AN81:AU81" si="50">SUM(AN3:AN79)</f>
        <v>102174.00869519118</v>
      </c>
      <c r="AO81" s="8">
        <f t="shared" si="50"/>
        <v>-10217.400869519119</v>
      </c>
      <c r="AP81" s="8">
        <f t="shared" si="50"/>
        <v>-180.81541072956844</v>
      </c>
      <c r="AQ81" s="8">
        <f t="shared" si="50"/>
        <v>-62423.20762434238</v>
      </c>
      <c r="AR81" s="8">
        <f t="shared" si="50"/>
        <v>29352.584790600093</v>
      </c>
      <c r="AS81" s="8">
        <f t="shared" si="50"/>
        <v>-7390.2438455509091</v>
      </c>
      <c r="AT81" s="8">
        <f t="shared" si="50"/>
        <v>4310.9755765713608</v>
      </c>
      <c r="AU81" s="8">
        <f t="shared" si="50"/>
        <v>26273.316521620582</v>
      </c>
      <c r="AX81">
        <f>IF(Z81&gt;0, (R81*SUMPRODUCT(K81:$K$98, X81:$X$98)-K81*$AZ$3)/Z81, 0)</f>
        <v>0</v>
      </c>
    </row>
    <row r="82" spans="2:50" x14ac:dyDescent="0.25">
      <c r="F82" s="5">
        <f>EconomicRates!C122</f>
        <v>3.5571999999999999E-2</v>
      </c>
      <c r="G82" s="5">
        <f>EconomicRates!D122</f>
        <v>7.0000000000000007E-2</v>
      </c>
      <c r="H82" s="5"/>
      <c r="I82" s="5"/>
      <c r="M82" s="6"/>
      <c r="Q82" s="4"/>
      <c r="AX82">
        <f>IF(Z82&gt;0, (R82*SUMPRODUCT(K82:$K$98, X82:$X$98)-K82*$AZ$3)/Z82, 0)</f>
        <v>0</v>
      </c>
    </row>
    <row r="83" spans="2:50" x14ac:dyDescent="0.25">
      <c r="F83" s="5">
        <f>EconomicRates!C123</f>
        <v>3.5571999999999999E-2</v>
      </c>
      <c r="G83" s="5">
        <f>EconomicRates!D123</f>
        <v>7.0000000000000007E-2</v>
      </c>
      <c r="H83" s="5"/>
      <c r="I83" s="5"/>
      <c r="M83" s="6"/>
      <c r="Q83" s="4"/>
      <c r="AX83">
        <f>IF(Z83&gt;0, (R83*SUMPRODUCT(K83:$K$98, X83:$X$98)-K83*$AZ$3)/Z83, 0)</f>
        <v>0</v>
      </c>
    </row>
    <row r="84" spans="2:50" x14ac:dyDescent="0.25">
      <c r="F84" s="5">
        <f>EconomicRates!C124</f>
        <v>3.5571999999999999E-2</v>
      </c>
      <c r="G84" s="5">
        <f>EconomicRates!D124</f>
        <v>7.0000000000000007E-2</v>
      </c>
      <c r="H84" s="5"/>
      <c r="I84" s="5"/>
      <c r="M84" s="6"/>
      <c r="Q84" s="4"/>
      <c r="AX84">
        <f>IF(Z84&gt;0, (R84*SUMPRODUCT(K84:$K$98, X84:$X$98)-K84*$AZ$3)/Z84, 0)</f>
        <v>0</v>
      </c>
    </row>
    <row r="85" spans="2:50" x14ac:dyDescent="0.25">
      <c r="F85" s="5">
        <f>EconomicRates!C125</f>
        <v>3.5571999999999999E-2</v>
      </c>
      <c r="G85" s="5">
        <f>EconomicRates!D125</f>
        <v>7.0000000000000007E-2</v>
      </c>
      <c r="H85" s="5"/>
      <c r="I85" s="5"/>
      <c r="M85" s="6"/>
      <c r="Q85" s="4"/>
      <c r="AX85">
        <f>IF(Z85&gt;0, (R85*SUMPRODUCT(K85:$K$98, X85:$X$98)-K85*$AZ$3)/Z85, 0)</f>
        <v>0</v>
      </c>
    </row>
    <row r="86" spans="2:50" x14ac:dyDescent="0.25">
      <c r="F86" s="5">
        <f>EconomicRates!C126</f>
        <v>3.5571999999999999E-2</v>
      </c>
      <c r="G86" s="5">
        <f>EconomicRates!D126</f>
        <v>7.0000000000000007E-2</v>
      </c>
      <c r="H86" s="5"/>
      <c r="I86" s="5"/>
      <c r="M86" s="6"/>
      <c r="Q86" s="4"/>
      <c r="AX86">
        <f>IF(Z86&gt;0, (R86*SUMPRODUCT(K86:$K$98, X86:$X$98)-K86*$AZ$3)/Z86, 0)</f>
        <v>0</v>
      </c>
    </row>
    <row r="87" spans="2:50" x14ac:dyDescent="0.25">
      <c r="F87" s="5">
        <f>EconomicRates!C127</f>
        <v>3.5571999999999999E-2</v>
      </c>
      <c r="G87" s="5">
        <f>EconomicRates!D127</f>
        <v>7.0000000000000007E-2</v>
      </c>
      <c r="H87" s="5"/>
      <c r="I87" s="5"/>
      <c r="M87" s="6"/>
      <c r="Q87" s="4"/>
      <c r="AX87">
        <f>IF(Z87&gt;0, (R87*SUMPRODUCT(K87:$K$98, X87:$X$98)-K87*$AZ$3)/Z87, 0)</f>
        <v>0</v>
      </c>
    </row>
    <row r="88" spans="2:50" x14ac:dyDescent="0.25">
      <c r="B88" s="6"/>
      <c r="F88" s="5">
        <f>EconomicRates!C128</f>
        <v>3.5571999999999999E-2</v>
      </c>
      <c r="G88" s="5">
        <f>EconomicRates!D128</f>
        <v>7.0000000000000007E-2</v>
      </c>
      <c r="H88" s="5"/>
      <c r="I88" s="5"/>
      <c r="M88" s="6"/>
      <c r="Q88" s="4"/>
      <c r="AX88">
        <f>IF(Z88&gt;0, (R88*SUMPRODUCT(K88:$K$98, X88:$X$98)-K88*$AZ$3)/Z88, 0)</f>
        <v>0</v>
      </c>
    </row>
    <row r="89" spans="2:50" x14ac:dyDescent="0.25">
      <c r="B89" s="6"/>
      <c r="F89" s="5">
        <f>EconomicRates!C129</f>
        <v>3.5571999999999999E-2</v>
      </c>
      <c r="G89" s="5">
        <f>EconomicRates!D129</f>
        <v>7.0000000000000007E-2</v>
      </c>
      <c r="H89" s="5"/>
      <c r="I89" s="5"/>
      <c r="M89" s="6"/>
      <c r="Q89" s="4"/>
      <c r="AX89">
        <f>IF(Z89&gt;0, (R89*SUMPRODUCT(K89:$K$98, X89:$X$98)-K89*$AZ$3)/Z89, 0)</f>
        <v>0</v>
      </c>
    </row>
    <row r="90" spans="2:50" x14ac:dyDescent="0.25">
      <c r="B90" s="6"/>
      <c r="F90" s="5">
        <f>EconomicRates!C130</f>
        <v>3.5571999999999999E-2</v>
      </c>
      <c r="G90" s="5">
        <f>EconomicRates!D130</f>
        <v>7.0000000000000007E-2</v>
      </c>
      <c r="H90" s="5"/>
      <c r="I90" s="5"/>
      <c r="Q90" s="4"/>
      <c r="AX90">
        <f>IF(Z90&gt;0, (R90*SUMPRODUCT(K90:$K$98, X90:$X$98)-K90*$AZ$3)/Z90, 0)</f>
        <v>0</v>
      </c>
    </row>
    <row r="91" spans="2:50" x14ac:dyDescent="0.25">
      <c r="B91" s="6"/>
      <c r="F91" s="5">
        <f>EconomicRates!C131</f>
        <v>3.5571999999999999E-2</v>
      </c>
      <c r="G91" s="5">
        <f>EconomicRates!D131</f>
        <v>7.0000000000000007E-2</v>
      </c>
      <c r="H91" s="5"/>
      <c r="I91" s="5"/>
      <c r="Q91" s="4"/>
      <c r="AX91">
        <f>IF(Z91&gt;0, (R91*SUMPRODUCT(K91:$K$98, X91:$X$98)-K91*$AZ$3)/Z91, 0)</f>
        <v>0</v>
      </c>
    </row>
    <row r="92" spans="2:50" x14ac:dyDescent="0.25">
      <c r="B92" s="6"/>
      <c r="F92" s="5">
        <f>EconomicRates!C132</f>
        <v>3.5571999999999999E-2</v>
      </c>
      <c r="G92" s="5">
        <f>EconomicRates!D132</f>
        <v>7.0000000000000007E-2</v>
      </c>
      <c r="H92" s="5"/>
      <c r="I92" s="5"/>
      <c r="Q92" s="4"/>
      <c r="AX92">
        <f>IF(Z92&gt;0, (R92*SUMPRODUCT(K92:$K$98, X92:$X$98)-K92*$AZ$3)/Z92, 0)</f>
        <v>0</v>
      </c>
    </row>
    <row r="93" spans="2:50" x14ac:dyDescent="0.25">
      <c r="B93" s="6"/>
      <c r="F93" s="5">
        <f>EconomicRates!C133</f>
        <v>3.5571999999999999E-2</v>
      </c>
      <c r="G93" s="5">
        <f>EconomicRates!D133</f>
        <v>7.0000000000000007E-2</v>
      </c>
      <c r="H93" s="5"/>
      <c r="I93" s="5"/>
      <c r="Q93" s="4"/>
      <c r="AX93">
        <f>IF(Z93&gt;0, (R93*SUMPRODUCT(K93:$K$98, X93:$X$98)-K93*$AZ$3)/Z93, 0)</f>
        <v>0</v>
      </c>
    </row>
    <row r="94" spans="2:50" x14ac:dyDescent="0.25">
      <c r="B94" s="6"/>
      <c r="F94" s="5">
        <f>EconomicRates!C134</f>
        <v>3.5571999999999999E-2</v>
      </c>
      <c r="G94" s="5">
        <f>EconomicRates!D134</f>
        <v>7.0000000000000007E-2</v>
      </c>
      <c r="H94" s="5"/>
      <c r="I94" s="5"/>
      <c r="Q94" s="4"/>
      <c r="AX94">
        <f>IF(Z94&gt;0, (R94*SUMPRODUCT(K94:$K$98, X94:$X$98)-K94*$AZ$3)/Z94, 0)</f>
        <v>0</v>
      </c>
    </row>
    <row r="95" spans="2:50" x14ac:dyDescent="0.25">
      <c r="B95" s="6"/>
      <c r="F95" s="5">
        <f>EconomicRates!C135</f>
        <v>3.5571999999999999E-2</v>
      </c>
      <c r="G95" s="5">
        <f>EconomicRates!D135</f>
        <v>7.0000000000000007E-2</v>
      </c>
      <c r="H95" s="5"/>
      <c r="I95" s="5"/>
      <c r="Q95" s="4"/>
      <c r="AX95">
        <f>IF(Z95&gt;0, (R95*SUMPRODUCT(K95:$K$98, X95:$X$98)-K95*$AZ$3)/Z95, 0)</f>
        <v>0</v>
      </c>
    </row>
    <row r="96" spans="2:50" x14ac:dyDescent="0.25">
      <c r="B96" s="6"/>
      <c r="F96" s="5">
        <f>EconomicRates!C136</f>
        <v>3.5571999999999999E-2</v>
      </c>
      <c r="G96" s="5">
        <f>EconomicRates!D136</f>
        <v>7.0000000000000007E-2</v>
      </c>
      <c r="H96" s="5"/>
      <c r="I96" s="5"/>
      <c r="Q96" s="4"/>
      <c r="AX96">
        <f>IF(Z96&gt;0, (R96*SUMPRODUCT(K96:$K$98, X96:$X$98)-K96*$AZ$3)/Z96, 0)</f>
        <v>0</v>
      </c>
    </row>
    <row r="97" spans="2:50" x14ac:dyDescent="0.25">
      <c r="B97" s="6"/>
      <c r="F97" s="5">
        <f>EconomicRates!C137</f>
        <v>3.5571999999999999E-2</v>
      </c>
      <c r="G97" s="5">
        <f>EconomicRates!D137</f>
        <v>7.0000000000000007E-2</v>
      </c>
      <c r="H97" s="5"/>
      <c r="I97" s="5"/>
      <c r="Q97" s="4"/>
      <c r="AX97">
        <f>IF(Z97&gt;0, (R97*SUMPRODUCT(K97:$K$98, X97:$X$98)-K97*$AZ$3)/Z97, 0)</f>
        <v>0</v>
      </c>
    </row>
    <row r="98" spans="2:50" x14ac:dyDescent="0.25">
      <c r="B98" s="6"/>
      <c r="F98" s="5">
        <f>EconomicRates!C138</f>
        <v>3.5571999999999999E-2</v>
      </c>
      <c r="G98" s="5">
        <f>EconomicRates!D138</f>
        <v>7.0000000000000007E-2</v>
      </c>
      <c r="H98" s="5"/>
      <c r="I98" s="5"/>
      <c r="Q98" s="4"/>
    </row>
    <row r="99" spans="2:50" x14ac:dyDescent="0.25">
      <c r="B99" s="6"/>
    </row>
    <row r="100" spans="2:50" x14ac:dyDescent="0.25">
      <c r="B100" s="6"/>
    </row>
    <row r="101" spans="2:50" x14ac:dyDescent="0.25">
      <c r="B101" s="6"/>
    </row>
    <row r="102" spans="2:50" x14ac:dyDescent="0.25">
      <c r="B102" s="6"/>
    </row>
    <row r="103" spans="2:50" x14ac:dyDescent="0.25">
      <c r="B103" s="6"/>
    </row>
    <row r="104" spans="2:50" x14ac:dyDescent="0.25">
      <c r="B104" s="6"/>
    </row>
    <row r="105" spans="2:50" x14ac:dyDescent="0.25">
      <c r="B105" s="6"/>
    </row>
    <row r="106" spans="2:50" x14ac:dyDescent="0.25">
      <c r="B106" s="6"/>
    </row>
    <row r="107" spans="2:50" x14ac:dyDescent="0.25">
      <c r="B107" s="6"/>
    </row>
    <row r="108" spans="2:50" x14ac:dyDescent="0.25">
      <c r="B108" s="6"/>
    </row>
    <row r="109" spans="2:50" x14ac:dyDescent="0.25">
      <c r="B109" s="6"/>
    </row>
    <row r="110" spans="2:50" x14ac:dyDescent="0.25">
      <c r="B110" s="6"/>
    </row>
    <row r="111" spans="2:50" x14ac:dyDescent="0.25">
      <c r="B111" s="6"/>
    </row>
    <row r="112" spans="2:50" x14ac:dyDescent="0.25">
      <c r="B112" s="6"/>
    </row>
    <row r="113" spans="2:2" x14ac:dyDescent="0.25">
      <c r="B113" s="6"/>
    </row>
    <row r="114" spans="2:2" x14ac:dyDescent="0.25">
      <c r="B114" s="6"/>
    </row>
    <row r="115" spans="2:2" x14ac:dyDescent="0.25">
      <c r="B115" s="6"/>
    </row>
    <row r="116" spans="2:2" x14ac:dyDescent="0.25">
      <c r="B116" s="6"/>
    </row>
    <row r="117" spans="2:2" x14ac:dyDescent="0.25">
      <c r="B117" s="6"/>
    </row>
    <row r="118" spans="2:2" x14ac:dyDescent="0.25">
      <c r="B118" s="6"/>
    </row>
    <row r="119" spans="2:2" x14ac:dyDescent="0.25">
      <c r="B119" s="6"/>
    </row>
    <row r="120" spans="2:2" x14ac:dyDescent="0.25">
      <c r="B120" s="6"/>
    </row>
    <row r="121" spans="2:2" x14ac:dyDescent="0.25">
      <c r="B121" s="6"/>
    </row>
    <row r="122" spans="2:2" x14ac:dyDescent="0.25">
      <c r="B122" s="6"/>
    </row>
    <row r="123" spans="2:2" x14ac:dyDescent="0.25">
      <c r="B123" s="6"/>
    </row>
    <row r="124" spans="2:2" x14ac:dyDescent="0.25">
      <c r="B124" s="6"/>
    </row>
    <row r="125" spans="2:2" x14ac:dyDescent="0.25">
      <c r="B125" s="6"/>
    </row>
    <row r="126" spans="2:2" x14ac:dyDescent="0.25">
      <c r="B126" s="6"/>
    </row>
    <row r="127" spans="2:2" x14ac:dyDescent="0.25">
      <c r="B127" s="6"/>
    </row>
    <row r="128" spans="2:2" x14ac:dyDescent="0.25">
      <c r="B128" s="6"/>
    </row>
    <row r="129" spans="2:2" x14ac:dyDescent="0.25">
      <c r="B129" s="6"/>
    </row>
    <row r="130" spans="2:2" x14ac:dyDescent="0.25">
      <c r="B130" s="6"/>
    </row>
    <row r="131" spans="2:2" x14ac:dyDescent="0.25">
      <c r="B131" s="6"/>
    </row>
    <row r="132" spans="2:2" x14ac:dyDescent="0.25">
      <c r="B132" s="6"/>
    </row>
    <row r="133" spans="2:2" x14ac:dyDescent="0.25">
      <c r="B133" s="6"/>
    </row>
    <row r="134" spans="2:2" x14ac:dyDescent="0.25">
      <c r="B134" s="6"/>
    </row>
    <row r="135" spans="2:2" x14ac:dyDescent="0.25">
      <c r="B135" s="6"/>
    </row>
    <row r="136" spans="2:2" x14ac:dyDescent="0.25">
      <c r="B136" s="6"/>
    </row>
    <row r="137" spans="2:2" x14ac:dyDescent="0.25">
      <c r="B137" s="6"/>
    </row>
    <row r="138" spans="2:2" x14ac:dyDescent="0.25">
      <c r="B138" s="6"/>
    </row>
    <row r="139" spans="2:2" x14ac:dyDescent="0.25">
      <c r="B139" s="6"/>
    </row>
    <row r="140" spans="2:2" x14ac:dyDescent="0.25">
      <c r="B140" s="6"/>
    </row>
    <row r="141" spans="2:2" x14ac:dyDescent="0.25">
      <c r="B141" s="6"/>
    </row>
    <row r="142" spans="2:2" x14ac:dyDescent="0.25">
      <c r="B142" s="6"/>
    </row>
    <row r="143" spans="2:2" x14ac:dyDescent="0.25">
      <c r="B143" s="6"/>
    </row>
    <row r="144" spans="2:2" x14ac:dyDescent="0.25">
      <c r="B144" s="6"/>
    </row>
    <row r="145" spans="2:2" x14ac:dyDescent="0.25">
      <c r="B145" s="6"/>
    </row>
    <row r="146" spans="2:2" x14ac:dyDescent="0.25">
      <c r="B146" s="6"/>
    </row>
    <row r="147" spans="2:2" x14ac:dyDescent="0.25">
      <c r="B147" s="6"/>
    </row>
    <row r="148" spans="2:2" x14ac:dyDescent="0.25">
      <c r="B148" s="6"/>
    </row>
    <row r="149" spans="2:2" x14ac:dyDescent="0.25">
      <c r="B149" s="6"/>
    </row>
    <row r="150" spans="2:2" x14ac:dyDescent="0.25">
      <c r="B150" s="6"/>
    </row>
    <row r="151" spans="2:2" x14ac:dyDescent="0.25">
      <c r="B151" s="6"/>
    </row>
    <row r="152" spans="2:2" x14ac:dyDescent="0.25">
      <c r="B152" s="6"/>
    </row>
    <row r="153" spans="2:2" x14ac:dyDescent="0.25">
      <c r="B153" s="6"/>
    </row>
    <row r="154" spans="2:2" x14ac:dyDescent="0.25">
      <c r="B154" s="6"/>
    </row>
    <row r="155" spans="2:2" x14ac:dyDescent="0.25">
      <c r="B155" s="6"/>
    </row>
    <row r="156" spans="2:2" x14ac:dyDescent="0.25">
      <c r="B156" s="6"/>
    </row>
    <row r="157" spans="2:2" x14ac:dyDescent="0.25">
      <c r="B157" s="6"/>
    </row>
    <row r="158" spans="2:2" x14ac:dyDescent="0.25">
      <c r="B158" s="6"/>
    </row>
    <row r="159" spans="2:2" x14ac:dyDescent="0.25">
      <c r="B159" s="6"/>
    </row>
    <row r="160" spans="2:2" x14ac:dyDescent="0.25">
      <c r="B160" s="6"/>
    </row>
    <row r="161" spans="2:2" x14ac:dyDescent="0.25">
      <c r="B161" s="6"/>
    </row>
    <row r="162" spans="2:2" x14ac:dyDescent="0.25">
      <c r="B162" s="6"/>
    </row>
    <row r="163" spans="2:2" x14ac:dyDescent="0.25">
      <c r="B163" s="6"/>
    </row>
    <row r="164" spans="2:2" x14ac:dyDescent="0.25">
      <c r="B164" s="6"/>
    </row>
  </sheetData>
  <conditionalFormatting sqref="AN81:AU81">
    <cfRule type="cellIs" dxfId="1" priority="1" operator="lessThan">
      <formula>0</formula>
    </cfRule>
  </conditionalFormatting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74A748-9683-4B41-AE81-86759577BBF6}">
  <dimension ref="A1:AZ164"/>
  <sheetViews>
    <sheetView workbookViewId="0">
      <selection activeCell="J53" sqref="J53"/>
    </sheetView>
  </sheetViews>
  <sheetFormatPr defaultRowHeight="15" x14ac:dyDescent="0.25"/>
  <cols>
    <col min="3" max="3" width="10.7109375" customWidth="1"/>
    <col min="4" max="9" width="9.140625" bestFit="1" customWidth="1"/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5" width="9.140625" bestFit="1" customWidth="1"/>
    <col min="36" max="36" width="10.42578125" customWidth="1"/>
    <col min="37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47" width="9.140625" bestFit="1" customWidth="1"/>
  </cols>
  <sheetData>
    <row r="1" spans="1:52" x14ac:dyDescent="0.25">
      <c r="A1" t="s">
        <v>44</v>
      </c>
      <c r="Q1" t="s">
        <v>1</v>
      </c>
      <c r="W1" t="s">
        <v>2</v>
      </c>
      <c r="AB1" t="s">
        <v>45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11">
        <f>'S.55.04.F'!C3*(1+C12)</f>
        <v>162572.78274391373</v>
      </c>
      <c r="K3">
        <v>1</v>
      </c>
      <c r="L3" s="2">
        <v>0</v>
      </c>
      <c r="O3">
        <f>$C$3</f>
        <v>162572.78274391373</v>
      </c>
      <c r="P3" s="2">
        <f>O3*C5</f>
        <v>16257.278274391374</v>
      </c>
      <c r="Q3" s="4">
        <f>B8</f>
        <v>100</v>
      </c>
      <c r="R3">
        <f t="shared" ref="R3:R66" si="0">$C$6</f>
        <v>2000000</v>
      </c>
      <c r="S3">
        <f t="shared" ref="S3:S66" si="1">AX3</f>
        <v>0</v>
      </c>
      <c r="W3">
        <v>1</v>
      </c>
      <c r="Z3">
        <v>1</v>
      </c>
      <c r="AC3">
        <f t="shared" ref="AC3:AC66" si="2">S3*Z3</f>
        <v>0</v>
      </c>
      <c r="AE3">
        <f t="shared" ref="AE3:AE66" si="3">$Z3*O3</f>
        <v>162572.78274391373</v>
      </c>
      <c r="AF3">
        <f t="shared" ref="AF3:AG34" si="4">-$Z3*P3</f>
        <v>-16257.278274391374</v>
      </c>
      <c r="AG3">
        <f t="shared" si="4"/>
        <v>-100</v>
      </c>
      <c r="AH3">
        <f t="shared" ref="AH3:AH66" si="5">-X3*R3</f>
        <v>0</v>
      </c>
      <c r="AI3">
        <f t="shared" ref="AI3:AI34" si="6">SUM(AE3:AH3)</f>
        <v>146215.50446952236</v>
      </c>
      <c r="AJ3">
        <f t="shared" ref="AJ3:AJ66" si="7">AB3-AC3</f>
        <v>0</v>
      </c>
      <c r="AL3">
        <f t="shared" ref="AL3:AL34" si="8">SUM(AI3:AK3)</f>
        <v>146215.50446952236</v>
      </c>
      <c r="AN3">
        <f t="shared" ref="AN3:AU34" si="9">AE3*$K3</f>
        <v>162572.78274391373</v>
      </c>
      <c r="AO3">
        <f t="shared" si="9"/>
        <v>-16257.278274391374</v>
      </c>
      <c r="AP3">
        <f t="shared" si="9"/>
        <v>-100</v>
      </c>
      <c r="AQ3">
        <f t="shared" si="9"/>
        <v>0</v>
      </c>
      <c r="AR3">
        <f t="shared" si="9"/>
        <v>146215.50446952236</v>
      </c>
      <c r="AS3">
        <f t="shared" si="9"/>
        <v>0</v>
      </c>
      <c r="AT3">
        <f t="shared" si="9"/>
        <v>0</v>
      </c>
      <c r="AU3">
        <f t="shared" si="9"/>
        <v>146215.50446952236</v>
      </c>
      <c r="AW3">
        <v>0</v>
      </c>
      <c r="AX3">
        <f>IF(Z3&gt;0, (R3*SUMPRODUCT(K3:$K$98, X3:$X$98)-K3*$AZ$3)/Z3, 0)</f>
        <v>0</v>
      </c>
      <c r="AZ3">
        <f>C6*ABS(SUMPRODUCT(X4:X69, K4:K69))/1</f>
        <v>98012.390016731893</v>
      </c>
    </row>
    <row r="4" spans="1:52" x14ac:dyDescent="0.25">
      <c r="A4" t="s">
        <v>14</v>
      </c>
      <c r="C4" t="s">
        <v>37</v>
      </c>
      <c r="E4">
        <v>2004</v>
      </c>
      <c r="F4" s="5">
        <f>EconomicRates!C44</f>
        <v>3.5571999999999999E-2</v>
      </c>
      <c r="G4" s="5">
        <f>EconomicRates!D44</f>
        <v>7.0000000000000007E-2</v>
      </c>
      <c r="H4" s="5">
        <f t="shared" ref="H4:H67" si="10">G4+$C$9</f>
        <v>0.12000000000000001</v>
      </c>
      <c r="I4" s="5">
        <f t="shared" ref="I4:I67" si="11">1+H4</f>
        <v>1.1200000000000001</v>
      </c>
      <c r="J4">
        <f t="shared" ref="J4:J67" si="12">1/I4</f>
        <v>0.89285714285714279</v>
      </c>
      <c r="K4">
        <f>J4</f>
        <v>0.89285714285714279</v>
      </c>
      <c r="L4" s="2">
        <v>1</v>
      </c>
      <c r="M4" s="6">
        <f t="array" ref="M4:M69">Mortalities!B31:B96</f>
        <v>3.852E-3</v>
      </c>
      <c r="R4">
        <f t="shared" si="0"/>
        <v>2000000</v>
      </c>
      <c r="S4">
        <f t="shared" si="1"/>
        <v>10648.835166519333</v>
      </c>
      <c r="U4">
        <f t="shared" ref="U4:U67" si="13">M4</f>
        <v>3.852E-3</v>
      </c>
      <c r="V4">
        <f t="shared" ref="V4:V67" si="14">$C$10</f>
        <v>0.01</v>
      </c>
      <c r="W4">
        <f t="shared" ref="W4:W67" si="15">Z3</f>
        <v>1</v>
      </c>
      <c r="X4">
        <f t="shared" ref="X4:X67" si="16">U4*W4</f>
        <v>3.852E-3</v>
      </c>
      <c r="Y4">
        <f t="shared" ref="Y4:Y67" si="17">V4*W4</f>
        <v>0.01</v>
      </c>
      <c r="Z4">
        <f t="shared" ref="Z4:Z67" si="18">MAX(0, W4-X4-Y4)</f>
        <v>0.98614800000000002</v>
      </c>
      <c r="AB4">
        <f t="shared" ref="AB4:AB67" si="19">AC3</f>
        <v>0</v>
      </c>
      <c r="AC4">
        <f t="shared" si="2"/>
        <v>10501.327501792708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-7704</v>
      </c>
      <c r="AI4">
        <f t="shared" si="6"/>
        <v>-7704</v>
      </c>
      <c r="AJ4">
        <f t="shared" si="7"/>
        <v>-10501.327501792708</v>
      </c>
      <c r="AK4">
        <f>G4*SUM(AB4, AE4:AF4)</f>
        <v>0</v>
      </c>
      <c r="AL4">
        <f t="shared" si="8"/>
        <v>-18205.327501792708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-6878.5714285714284</v>
      </c>
      <c r="AR4">
        <f t="shared" si="9"/>
        <v>-6878.5714285714284</v>
      </c>
      <c r="AS4">
        <f t="shared" si="9"/>
        <v>-9376.1852694577738</v>
      </c>
      <c r="AT4">
        <f t="shared" si="9"/>
        <v>0</v>
      </c>
      <c r="AU4">
        <f t="shared" si="9"/>
        <v>-16254.756698029203</v>
      </c>
      <c r="AW4">
        <v>1</v>
      </c>
      <c r="AX4">
        <f>IF(Z4&gt;0, (R4*SUMPRODUCT(K4:$K$98, X4:$X$98)-K4*$AZ$3)/Z4, 0)</f>
        <v>10648.835166519333</v>
      </c>
    </row>
    <row r="5" spans="1:52" x14ac:dyDescent="0.25">
      <c r="C5" s="2">
        <f>'S.26.04.A'!C5</f>
        <v>0.1</v>
      </c>
      <c r="E5">
        <v>2005</v>
      </c>
      <c r="F5" s="5">
        <f>EconomicRates!C45</f>
        <v>3.5571999999999999E-2</v>
      </c>
      <c r="G5" s="5">
        <f>EconomicRates!D45</f>
        <v>7.0000000000000007E-2</v>
      </c>
      <c r="H5" s="5">
        <f t="shared" si="10"/>
        <v>0.12000000000000001</v>
      </c>
      <c r="I5" s="5">
        <f t="shared" si="11"/>
        <v>1.1200000000000001</v>
      </c>
      <c r="J5">
        <f t="shared" si="12"/>
        <v>0.89285714285714279</v>
      </c>
      <c r="K5">
        <f t="shared" ref="K5:K68" si="20">K4*J5</f>
        <v>0.79719387755102034</v>
      </c>
      <c r="L5" s="2">
        <v>2</v>
      </c>
      <c r="M5" s="6">
        <v>4.0049999999999999E-3</v>
      </c>
      <c r="Q5" s="4">
        <f t="shared" ref="Q5:Q68" si="21">$C$8</f>
        <v>12.5</v>
      </c>
      <c r="R5">
        <f t="shared" si="0"/>
        <v>2000000</v>
      </c>
      <c r="S5">
        <f t="shared" si="1"/>
        <v>13368.761426655021</v>
      </c>
      <c r="U5">
        <f t="shared" si="13"/>
        <v>4.0049999999999999E-3</v>
      </c>
      <c r="V5">
        <f t="shared" si="14"/>
        <v>0.01</v>
      </c>
      <c r="W5">
        <f t="shared" si="15"/>
        <v>0.98614800000000002</v>
      </c>
      <c r="X5">
        <f t="shared" si="16"/>
        <v>3.9495227400000001E-3</v>
      </c>
      <c r="Y5">
        <f t="shared" si="17"/>
        <v>9.8614800000000006E-3</v>
      </c>
      <c r="Z5">
        <f t="shared" si="18"/>
        <v>0.97233699726</v>
      </c>
      <c r="AB5">
        <f t="shared" si="19"/>
        <v>10501.327501792708</v>
      </c>
      <c r="AC5">
        <f t="shared" si="2"/>
        <v>12998.941342679056</v>
      </c>
      <c r="AE5">
        <f t="shared" si="3"/>
        <v>0</v>
      </c>
      <c r="AF5">
        <f t="shared" si="4"/>
        <v>0</v>
      </c>
      <c r="AG5">
        <f t="shared" si="4"/>
        <v>-12.15421246575</v>
      </c>
      <c r="AH5">
        <f t="shared" si="5"/>
        <v>-7899.0454799999998</v>
      </c>
      <c r="AI5">
        <f t="shared" si="6"/>
        <v>-7911.1996924657496</v>
      </c>
      <c r="AJ5">
        <f t="shared" si="7"/>
        <v>-2497.613840886348</v>
      </c>
      <c r="AK5">
        <f>G5*SUM(AB5, AE5:AF5)</f>
        <v>735.09292512548961</v>
      </c>
      <c r="AL5">
        <f t="shared" si="8"/>
        <v>-9673.7206082266093</v>
      </c>
      <c r="AN5">
        <f t="shared" si="9"/>
        <v>0</v>
      </c>
      <c r="AO5">
        <f t="shared" si="9"/>
        <v>0</v>
      </c>
      <c r="AP5">
        <f t="shared" si="9"/>
        <v>-9.6892637641501906</v>
      </c>
      <c r="AQ5">
        <f t="shared" si="9"/>
        <v>-6297.0706951530601</v>
      </c>
      <c r="AR5">
        <f t="shared" si="9"/>
        <v>-6306.7599589172105</v>
      </c>
      <c r="AS5">
        <f t="shared" si="9"/>
        <v>-1991.0824624412849</v>
      </c>
      <c r="AT5">
        <f t="shared" si="9"/>
        <v>586.01157934111097</v>
      </c>
      <c r="AU5">
        <f t="shared" si="9"/>
        <v>-7711.8308420173853</v>
      </c>
      <c r="AW5">
        <v>2</v>
      </c>
      <c r="AX5">
        <f>IF(Z5&gt;0, (R5*SUMPRODUCT(K5:$K$98, X5:$X$98)-K5*$AZ$3)/Z5, 0)</f>
        <v>13368.761426655021</v>
      </c>
    </row>
    <row r="6" spans="1:52" x14ac:dyDescent="0.25">
      <c r="A6" t="s">
        <v>16</v>
      </c>
      <c r="C6" s="2">
        <f>'S.26.04.F'!C6</f>
        <v>2000000</v>
      </c>
      <c r="E6">
        <v>2006</v>
      </c>
      <c r="F6" s="5">
        <f>EconomicRates!C46</f>
        <v>3.5571999999999999E-2</v>
      </c>
      <c r="G6" s="5">
        <f>EconomicRates!D46</f>
        <v>7.0000000000000007E-2</v>
      </c>
      <c r="H6" s="5">
        <f t="shared" si="10"/>
        <v>0.12000000000000001</v>
      </c>
      <c r="I6" s="5">
        <f t="shared" si="11"/>
        <v>1.1200000000000001</v>
      </c>
      <c r="J6">
        <f t="shared" si="12"/>
        <v>0.89285714285714279</v>
      </c>
      <c r="K6">
        <f t="shared" si="20"/>
        <v>0.71178024781341098</v>
      </c>
      <c r="L6" s="2">
        <v>3</v>
      </c>
      <c r="M6" s="6">
        <v>4.1640000000000002E-3</v>
      </c>
      <c r="Q6" s="4">
        <f t="shared" si="21"/>
        <v>12.5</v>
      </c>
      <c r="R6">
        <f t="shared" si="0"/>
        <v>2000000</v>
      </c>
      <c r="S6">
        <f t="shared" si="1"/>
        <v>15725.0343284338</v>
      </c>
      <c r="U6">
        <f t="shared" si="13"/>
        <v>4.1640000000000002E-3</v>
      </c>
      <c r="V6">
        <f t="shared" si="14"/>
        <v>0.01</v>
      </c>
      <c r="W6">
        <f t="shared" si="15"/>
        <v>0.97233699726</v>
      </c>
      <c r="X6">
        <f t="shared" si="16"/>
        <v>4.0488112565906405E-3</v>
      </c>
      <c r="Y6">
        <f t="shared" si="17"/>
        <v>9.7233699725999996E-3</v>
      </c>
      <c r="Z6">
        <f t="shared" si="18"/>
        <v>0.95856481603080934</v>
      </c>
      <c r="AB6">
        <f t="shared" si="19"/>
        <v>12998.941342679056</v>
      </c>
      <c r="AC6">
        <f t="shared" si="2"/>
        <v>15073.464638113306</v>
      </c>
      <c r="AE6">
        <f t="shared" si="3"/>
        <v>0</v>
      </c>
      <c r="AF6">
        <f t="shared" si="4"/>
        <v>0</v>
      </c>
      <c r="AG6">
        <f t="shared" si="4"/>
        <v>-11.982060200385117</v>
      </c>
      <c r="AH6">
        <f t="shared" si="5"/>
        <v>-8097.6225131812807</v>
      </c>
      <c r="AI6">
        <f t="shared" si="6"/>
        <v>-8109.6045733816654</v>
      </c>
      <c r="AJ6">
        <f t="shared" si="7"/>
        <v>-2074.52329543425</v>
      </c>
      <c r="AK6">
        <f>G6*SUM(AB6, AE6:AF6)</f>
        <v>909.92589398753398</v>
      </c>
      <c r="AL6">
        <f t="shared" si="8"/>
        <v>-9274.2019748283801</v>
      </c>
      <c r="AN6">
        <f t="shared" si="9"/>
        <v>0</v>
      </c>
      <c r="AO6">
        <f t="shared" si="9"/>
        <v>0</v>
      </c>
      <c r="AP6">
        <f t="shared" si="9"/>
        <v>-8.5285937787453268</v>
      </c>
      <c r="AQ6">
        <f t="shared" si="9"/>
        <v>-5763.7277591316279</v>
      </c>
      <c r="AR6">
        <f t="shared" si="9"/>
        <v>-5772.2563529103727</v>
      </c>
      <c r="AS6">
        <f t="shared" si="9"/>
        <v>-1476.6047053188845</v>
      </c>
      <c r="AT6">
        <f t="shared" si="9"/>
        <v>647.66727831428648</v>
      </c>
      <c r="AU6">
        <f t="shared" si="9"/>
        <v>-6601.19377991497</v>
      </c>
      <c r="AW6">
        <v>3</v>
      </c>
      <c r="AX6">
        <f>IF(Z6&gt;0, (R6*SUMPRODUCT(K6:$K$98, X6:$X$98)-K6*$AZ$3)/Z6, 0)</f>
        <v>15725.0343284338</v>
      </c>
    </row>
    <row r="7" spans="1:52" x14ac:dyDescent="0.25">
      <c r="A7" t="s">
        <v>15</v>
      </c>
      <c r="B7" t="s">
        <v>37</v>
      </c>
      <c r="C7" t="s">
        <v>46</v>
      </c>
      <c r="E7">
        <v>2007</v>
      </c>
      <c r="F7" s="5">
        <f>EconomicRates!C47</f>
        <v>3.5571999999999999E-2</v>
      </c>
      <c r="G7" s="5">
        <f>EconomicRates!D47</f>
        <v>7.0000000000000007E-2</v>
      </c>
      <c r="H7" s="5">
        <f t="shared" si="10"/>
        <v>0.12000000000000001</v>
      </c>
      <c r="I7" s="5">
        <f t="shared" si="11"/>
        <v>1.1200000000000001</v>
      </c>
      <c r="J7">
        <f t="shared" si="12"/>
        <v>0.89285714285714279</v>
      </c>
      <c r="K7">
        <f t="shared" si="20"/>
        <v>0.63551807840483121</v>
      </c>
      <c r="L7" s="2">
        <v>4</v>
      </c>
      <c r="M7" s="6">
        <v>4.3350000000000003E-3</v>
      </c>
      <c r="Q7" s="4">
        <f t="shared" si="21"/>
        <v>12.5</v>
      </c>
      <c r="R7">
        <f t="shared" si="0"/>
        <v>2000000</v>
      </c>
      <c r="S7">
        <f t="shared" si="1"/>
        <v>17764.555210194721</v>
      </c>
      <c r="U7">
        <f t="shared" si="13"/>
        <v>4.3350000000000003E-3</v>
      </c>
      <c r="V7">
        <f t="shared" si="14"/>
        <v>0.01</v>
      </c>
      <c r="W7">
        <f t="shared" si="15"/>
        <v>0.95856481603080934</v>
      </c>
      <c r="X7">
        <f t="shared" si="16"/>
        <v>4.155378477493559E-3</v>
      </c>
      <c r="Y7">
        <f t="shared" si="17"/>
        <v>9.5856481603080936E-3</v>
      </c>
      <c r="Z7">
        <f t="shared" si="18"/>
        <v>0.94482378939300771</v>
      </c>
      <c r="AB7">
        <f t="shared" si="19"/>
        <v>15073.464638113306</v>
      </c>
      <c r="AC7">
        <f t="shared" si="2"/>
        <v>16784.374370577476</v>
      </c>
      <c r="AE7">
        <f t="shared" si="3"/>
        <v>0</v>
      </c>
      <c r="AF7">
        <f t="shared" si="4"/>
        <v>0</v>
      </c>
      <c r="AG7">
        <f t="shared" si="4"/>
        <v>-11.810297367412597</v>
      </c>
      <c r="AH7">
        <f t="shared" si="5"/>
        <v>-8310.7569549871187</v>
      </c>
      <c r="AI7">
        <f t="shared" si="6"/>
        <v>-8322.5672523545309</v>
      </c>
      <c r="AJ7">
        <f t="shared" si="7"/>
        <v>-1710.9097324641698</v>
      </c>
      <c r="AK7">
        <f>G7*SUM(AB7, AE7:AF7)</f>
        <v>1055.1425246679316</v>
      </c>
      <c r="AL7">
        <f t="shared" si="8"/>
        <v>-8978.3344601507688</v>
      </c>
      <c r="AN7">
        <f t="shared" si="9"/>
        <v>0</v>
      </c>
      <c r="AO7">
        <f t="shared" si="9"/>
        <v>0</v>
      </c>
      <c r="AP7">
        <f t="shared" si="9"/>
        <v>-7.5056574883276905</v>
      </c>
      <c r="AQ7">
        <f t="shared" si="9"/>
        <v>-5281.6362901229995</v>
      </c>
      <c r="AR7">
        <f t="shared" si="9"/>
        <v>-5289.1419476113279</v>
      </c>
      <c r="AS7">
        <f t="shared" si="9"/>
        <v>-1087.314065499753</v>
      </c>
      <c r="AT7">
        <f t="shared" si="9"/>
        <v>670.56214972018608</v>
      </c>
      <c r="AU7">
        <f t="shared" si="9"/>
        <v>-5705.8938633908938</v>
      </c>
      <c r="AW7">
        <v>4</v>
      </c>
      <c r="AX7">
        <f>IF(Z7&gt;0, (R7*SUMPRODUCT(K7:$K$98, X7:$X$98)-K7*$AZ$3)/Z7, 0)</f>
        <v>17764.555210194721</v>
      </c>
    </row>
    <row r="8" spans="1:52" x14ac:dyDescent="0.25">
      <c r="B8" s="2">
        <f>'S.26.04.A'!B8</f>
        <v>100</v>
      </c>
      <c r="C8" s="2">
        <f>'S.26.04.A'!C8</f>
        <v>12.5</v>
      </c>
      <c r="E8">
        <v>2008</v>
      </c>
      <c r="F8" s="5">
        <f>EconomicRates!C48</f>
        <v>3.5571999999999999E-2</v>
      </c>
      <c r="G8" s="5">
        <f>EconomicRates!D48</f>
        <v>7.0000000000000007E-2</v>
      </c>
      <c r="H8" s="5">
        <f t="shared" si="10"/>
        <v>0.12000000000000001</v>
      </c>
      <c r="I8" s="5">
        <f t="shared" si="11"/>
        <v>1.1200000000000001</v>
      </c>
      <c r="J8">
        <f t="shared" si="12"/>
        <v>0.89285714285714279</v>
      </c>
      <c r="K8">
        <f t="shared" si="20"/>
        <v>0.5674268557185993</v>
      </c>
      <c r="L8" s="2">
        <v>5</v>
      </c>
      <c r="M8" s="6">
        <v>4.522E-3</v>
      </c>
      <c r="Q8" s="4">
        <f t="shared" si="21"/>
        <v>12.5</v>
      </c>
      <c r="R8">
        <f t="shared" si="0"/>
        <v>2000000</v>
      </c>
      <c r="S8">
        <f t="shared" si="1"/>
        <v>19521.492699017086</v>
      </c>
      <c r="U8">
        <f t="shared" si="13"/>
        <v>4.522E-3</v>
      </c>
      <c r="V8">
        <f t="shared" si="14"/>
        <v>0.01</v>
      </c>
      <c r="W8">
        <f t="shared" si="15"/>
        <v>0.94482378939300771</v>
      </c>
      <c r="X8">
        <f t="shared" si="16"/>
        <v>4.2724931756351805E-3</v>
      </c>
      <c r="Y8">
        <f t="shared" si="17"/>
        <v>9.4482378939300775E-3</v>
      </c>
      <c r="Z8">
        <f t="shared" si="18"/>
        <v>0.93110305832344242</v>
      </c>
      <c r="AB8">
        <f t="shared" si="19"/>
        <v>16784.374370577476</v>
      </c>
      <c r="AC8">
        <f t="shared" si="2"/>
        <v>18176.521555093561</v>
      </c>
      <c r="AE8">
        <f t="shared" si="3"/>
        <v>0</v>
      </c>
      <c r="AF8">
        <f t="shared" si="4"/>
        <v>0</v>
      </c>
      <c r="AG8">
        <f t="shared" si="4"/>
        <v>-11.63878822904303</v>
      </c>
      <c r="AH8">
        <f t="shared" si="5"/>
        <v>-8544.9863512703614</v>
      </c>
      <c r="AI8">
        <f t="shared" si="6"/>
        <v>-8556.6251394994051</v>
      </c>
      <c r="AJ8">
        <f t="shared" si="7"/>
        <v>-1392.147184516085</v>
      </c>
      <c r="AK8">
        <f t="shared" ref="AK8:AK69" si="22">G8*SUM(AB8:AB8, AE8:AF8)</f>
        <v>1174.9062059404234</v>
      </c>
      <c r="AL8">
        <f t="shared" si="8"/>
        <v>-8773.866118075066</v>
      </c>
      <c r="AN8">
        <f t="shared" si="9"/>
        <v>0</v>
      </c>
      <c r="AO8">
        <f t="shared" si="9"/>
        <v>0</v>
      </c>
      <c r="AP8">
        <f t="shared" si="9"/>
        <v>-6.6041610091805314</v>
      </c>
      <c r="AQ8">
        <f t="shared" si="9"/>
        <v>-4848.6547374596876</v>
      </c>
      <c r="AR8">
        <f t="shared" si="9"/>
        <v>-4855.2588984688682</v>
      </c>
      <c r="AS8">
        <f t="shared" si="9"/>
        <v>-789.94169960746274</v>
      </c>
      <c r="AT8">
        <f t="shared" si="9"/>
        <v>666.67333420104353</v>
      </c>
      <c r="AU8">
        <f t="shared" si="9"/>
        <v>-4978.5272638752876</v>
      </c>
      <c r="AW8">
        <v>5</v>
      </c>
      <c r="AX8">
        <f>IF(Z8&gt;0, (R8*SUMPRODUCT(K8:$K$98, X8:$X$98)-K8*$AZ$3)/Z8, 0)</f>
        <v>19521.492699017086</v>
      </c>
    </row>
    <row r="9" spans="1:52" x14ac:dyDescent="0.25">
      <c r="A9" t="s">
        <v>39</v>
      </c>
      <c r="C9" s="2">
        <f>'S.26.04.A'!C9</f>
        <v>0.05</v>
      </c>
      <c r="E9">
        <v>2009</v>
      </c>
      <c r="F9" s="5">
        <f>EconomicRates!C49</f>
        <v>3.5571999999999999E-2</v>
      </c>
      <c r="G9" s="5">
        <f>EconomicRates!D49</f>
        <v>7.0000000000000007E-2</v>
      </c>
      <c r="H9" s="5">
        <f t="shared" si="10"/>
        <v>0.12000000000000001</v>
      </c>
      <c r="I9" s="5">
        <f t="shared" si="11"/>
        <v>1.1200000000000001</v>
      </c>
      <c r="J9">
        <f t="shared" si="12"/>
        <v>0.89285714285714279</v>
      </c>
      <c r="K9">
        <f t="shared" si="20"/>
        <v>0.50663112117732079</v>
      </c>
      <c r="L9" s="2">
        <v>6</v>
      </c>
      <c r="M9" s="6">
        <v>4.7470000000000004E-3</v>
      </c>
      <c r="Q9" s="4">
        <f t="shared" si="21"/>
        <v>12.5</v>
      </c>
      <c r="R9">
        <f t="shared" si="0"/>
        <v>2000000</v>
      </c>
      <c r="S9">
        <f t="shared" si="1"/>
        <v>21023.750832750375</v>
      </c>
      <c r="U9">
        <f t="shared" si="13"/>
        <v>4.7470000000000004E-3</v>
      </c>
      <c r="V9">
        <f t="shared" si="14"/>
        <v>0.01</v>
      </c>
      <c r="W9">
        <f t="shared" si="15"/>
        <v>0.93110305832344242</v>
      </c>
      <c r="X9">
        <f t="shared" si="16"/>
        <v>4.4199462178613818E-3</v>
      </c>
      <c r="Y9">
        <f t="shared" si="17"/>
        <v>9.311030583234424E-3</v>
      </c>
      <c r="Z9">
        <f t="shared" si="18"/>
        <v>0.91737208152234662</v>
      </c>
      <c r="AB9">
        <f t="shared" si="19"/>
        <v>18176.521555093561</v>
      </c>
      <c r="AC9">
        <f t="shared" si="2"/>
        <v>19286.602062847378</v>
      </c>
      <c r="AE9">
        <f t="shared" si="3"/>
        <v>0</v>
      </c>
      <c r="AF9">
        <f t="shared" si="4"/>
        <v>0</v>
      </c>
      <c r="AG9">
        <f t="shared" si="4"/>
        <v>-11.467151019029332</v>
      </c>
      <c r="AH9">
        <f t="shared" si="5"/>
        <v>-8839.8924357227643</v>
      </c>
      <c r="AI9">
        <f t="shared" si="6"/>
        <v>-8851.3595867417935</v>
      </c>
      <c r="AJ9">
        <f t="shared" si="7"/>
        <v>-1110.0805077538171</v>
      </c>
      <c r="AK9">
        <f t="shared" si="22"/>
        <v>1272.3565088565495</v>
      </c>
      <c r="AL9">
        <f t="shared" si="8"/>
        <v>-8689.0835856390604</v>
      </c>
      <c r="AN9">
        <f t="shared" si="9"/>
        <v>0</v>
      </c>
      <c r="AO9">
        <f t="shared" si="9"/>
        <v>0</v>
      </c>
      <c r="AP9">
        <f t="shared" si="9"/>
        <v>-5.8096155774804874</v>
      </c>
      <c r="AQ9">
        <f t="shared" si="9"/>
        <v>-4478.5646157971414</v>
      </c>
      <c r="AR9">
        <f t="shared" si="9"/>
        <v>-4484.3742313746216</v>
      </c>
      <c r="AS9">
        <f t="shared" si="9"/>
        <v>-562.40133224040585</v>
      </c>
      <c r="AT9">
        <f t="shared" si="9"/>
        <v>644.61540461925529</v>
      </c>
      <c r="AU9">
        <f t="shared" si="9"/>
        <v>-4402.1601589957718</v>
      </c>
      <c r="AW9">
        <v>6</v>
      </c>
      <c r="AX9">
        <f>IF(Z9&gt;0, (R9*SUMPRODUCT(K9:$K$98, X9:$X$98)-K9*$AZ$3)/Z9, 0)</f>
        <v>21023.750832750375</v>
      </c>
    </row>
    <row r="10" spans="1:52" x14ac:dyDescent="0.25">
      <c r="A10" t="s">
        <v>19</v>
      </c>
      <c r="C10" s="2">
        <f>'S.26.04.A'!C10</f>
        <v>0.01</v>
      </c>
      <c r="E10">
        <v>2010</v>
      </c>
      <c r="F10" s="5">
        <f>EconomicRates!C50</f>
        <v>3.5571999999999999E-2</v>
      </c>
      <c r="G10" s="5">
        <f>EconomicRates!D50</f>
        <v>7.0000000000000007E-2</v>
      </c>
      <c r="H10" s="5">
        <f t="shared" si="10"/>
        <v>0.12000000000000001</v>
      </c>
      <c r="I10" s="5">
        <f t="shared" si="11"/>
        <v>1.1200000000000001</v>
      </c>
      <c r="J10">
        <f t="shared" si="12"/>
        <v>0.89285714285714279</v>
      </c>
      <c r="K10">
        <f t="shared" si="20"/>
        <v>0.45234921533689354</v>
      </c>
      <c r="L10" s="2">
        <v>7</v>
      </c>
      <c r="M10" s="6">
        <v>4.9870000000000001E-3</v>
      </c>
      <c r="Q10" s="4">
        <f t="shared" si="21"/>
        <v>12.5</v>
      </c>
      <c r="R10">
        <f t="shared" si="0"/>
        <v>2000000</v>
      </c>
      <c r="S10">
        <f t="shared" si="1"/>
        <v>22275.138283202901</v>
      </c>
      <c r="U10">
        <f t="shared" si="13"/>
        <v>4.9870000000000001E-3</v>
      </c>
      <c r="V10">
        <f t="shared" si="14"/>
        <v>0.01</v>
      </c>
      <c r="W10">
        <f t="shared" si="15"/>
        <v>0.91737208152234662</v>
      </c>
      <c r="X10">
        <f t="shared" si="16"/>
        <v>4.5749345705519426E-3</v>
      </c>
      <c r="Y10">
        <f t="shared" si="17"/>
        <v>9.1737208152234666E-3</v>
      </c>
      <c r="Z10">
        <f t="shared" si="18"/>
        <v>0.90362342613657121</v>
      </c>
      <c r="AB10">
        <f t="shared" si="19"/>
        <v>19286.602062847378</v>
      </c>
      <c r="AC10">
        <f t="shared" si="2"/>
        <v>20128.336773133706</v>
      </c>
      <c r="AE10">
        <f t="shared" si="3"/>
        <v>0</v>
      </c>
      <c r="AF10">
        <f t="shared" si="4"/>
        <v>0</v>
      </c>
      <c r="AG10">
        <f t="shared" si="4"/>
        <v>-11.29529282670714</v>
      </c>
      <c r="AH10">
        <f t="shared" si="5"/>
        <v>-9149.8691411038853</v>
      </c>
      <c r="AI10">
        <f t="shared" si="6"/>
        <v>-9161.1644339305931</v>
      </c>
      <c r="AJ10">
        <f t="shared" si="7"/>
        <v>-841.73471028632775</v>
      </c>
      <c r="AK10">
        <f t="shared" si="22"/>
        <v>1350.0621443993166</v>
      </c>
      <c r="AL10">
        <f t="shared" si="8"/>
        <v>-8652.836999817604</v>
      </c>
      <c r="AN10">
        <f t="shared" si="9"/>
        <v>0</v>
      </c>
      <c r="AO10">
        <f t="shared" si="9"/>
        <v>0</v>
      </c>
      <c r="AP10">
        <f t="shared" si="9"/>
        <v>-5.109416847161417</v>
      </c>
      <c r="AQ10">
        <f t="shared" si="9"/>
        <v>-4138.9361264135987</v>
      </c>
      <c r="AR10">
        <f t="shared" si="9"/>
        <v>-4144.0455432607605</v>
      </c>
      <c r="AS10">
        <f t="shared" si="9"/>
        <v>-380.75803571984778</v>
      </c>
      <c r="AT10">
        <f t="shared" si="9"/>
        <v>610.69955167507476</v>
      </c>
      <c r="AU10">
        <f t="shared" si="9"/>
        <v>-3914.1040273055332</v>
      </c>
      <c r="AW10">
        <v>7</v>
      </c>
      <c r="AX10">
        <f>IF(Z10&gt;0, (R10*SUMPRODUCT(K10:$K$98, X10:$X$98)-K10*$AZ$3)/Z10, 0)</f>
        <v>22275.138283202901</v>
      </c>
    </row>
    <row r="11" spans="1:52" x14ac:dyDescent="0.25">
      <c r="A11" t="s">
        <v>33</v>
      </c>
      <c r="C11" s="12">
        <f>AU71</f>
        <v>41804.429848434949</v>
      </c>
      <c r="E11">
        <v>2011</v>
      </c>
      <c r="F11" s="5">
        <f>EconomicRates!C51</f>
        <v>3.5571999999999999E-2</v>
      </c>
      <c r="G11" s="5">
        <f>EconomicRates!D51</f>
        <v>7.0000000000000007E-2</v>
      </c>
      <c r="H11" s="5">
        <f t="shared" si="10"/>
        <v>0.12000000000000001</v>
      </c>
      <c r="I11" s="5">
        <f t="shared" si="11"/>
        <v>1.1200000000000001</v>
      </c>
      <c r="J11">
        <f t="shared" si="12"/>
        <v>0.89285714285714279</v>
      </c>
      <c r="K11">
        <f t="shared" si="20"/>
        <v>0.40388322797936921</v>
      </c>
      <c r="L11" s="2">
        <v>8</v>
      </c>
      <c r="M11" s="6">
        <v>5.2249999999999996E-3</v>
      </c>
      <c r="Q11" s="4">
        <f t="shared" si="21"/>
        <v>12.5</v>
      </c>
      <c r="R11">
        <f t="shared" si="0"/>
        <v>2000000</v>
      </c>
      <c r="S11">
        <f t="shared" si="1"/>
        <v>23306.513012051797</v>
      </c>
      <c r="U11">
        <f t="shared" si="13"/>
        <v>5.2249999999999996E-3</v>
      </c>
      <c r="V11">
        <f t="shared" si="14"/>
        <v>0.01</v>
      </c>
      <c r="W11">
        <f t="shared" si="15"/>
        <v>0.90362342613657121</v>
      </c>
      <c r="X11">
        <f t="shared" si="16"/>
        <v>4.7214324015635838E-3</v>
      </c>
      <c r="Y11">
        <f t="shared" si="17"/>
        <v>9.0362342613657127E-3</v>
      </c>
      <c r="Z11">
        <f t="shared" si="18"/>
        <v>0.88986575947364199</v>
      </c>
      <c r="AB11">
        <f t="shared" si="19"/>
        <v>20128.336773133706</v>
      </c>
      <c r="AC11">
        <f t="shared" si="2"/>
        <v>20739.667902151792</v>
      </c>
      <c r="AE11">
        <f t="shared" si="3"/>
        <v>0</v>
      </c>
      <c r="AF11">
        <f t="shared" si="4"/>
        <v>0</v>
      </c>
      <c r="AG11">
        <f t="shared" si="4"/>
        <v>-11.123321993420525</v>
      </c>
      <c r="AH11">
        <f t="shared" si="5"/>
        <v>-9442.8648031271678</v>
      </c>
      <c r="AI11">
        <f t="shared" si="6"/>
        <v>-9453.9881251205879</v>
      </c>
      <c r="AJ11">
        <f t="shared" si="7"/>
        <v>-611.33112901808636</v>
      </c>
      <c r="AK11">
        <f t="shared" si="22"/>
        <v>1408.9835741193594</v>
      </c>
      <c r="AL11">
        <f t="shared" si="8"/>
        <v>-8656.3356800193142</v>
      </c>
      <c r="AN11">
        <f t="shared" si="9"/>
        <v>0</v>
      </c>
      <c r="AO11">
        <f t="shared" si="9"/>
        <v>0</v>
      </c>
      <c r="AP11">
        <f t="shared" si="9"/>
        <v>-4.4925231925565932</v>
      </c>
      <c r="AQ11">
        <f t="shared" si="9"/>
        <v>-3813.8147180597712</v>
      </c>
      <c r="AR11">
        <f t="shared" si="9"/>
        <v>-3818.3072412523275</v>
      </c>
      <c r="AS11">
        <f t="shared" si="9"/>
        <v>-246.90638975209694</v>
      </c>
      <c r="AT11">
        <f t="shared" si="9"/>
        <v>569.0648340852357</v>
      </c>
      <c r="AU11">
        <f t="shared" si="9"/>
        <v>-3496.1487969191885</v>
      </c>
      <c r="AW11">
        <v>8</v>
      </c>
      <c r="AX11">
        <f>IF(Z11&gt;0, (R11*SUMPRODUCT(K11:$K$98, X11:$X$98)-K11*$AZ$3)/Z11, 0)</f>
        <v>23306.513012051797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f>EconomicRates!C52</f>
        <v>3.5571999999999999E-2</v>
      </c>
      <c r="G12" s="5">
        <f>EconomicRates!D52</f>
        <v>7.0000000000000007E-2</v>
      </c>
      <c r="H12" s="5">
        <f t="shared" si="10"/>
        <v>0.12000000000000001</v>
      </c>
      <c r="I12" s="5">
        <f t="shared" si="11"/>
        <v>1.1200000000000001</v>
      </c>
      <c r="J12">
        <f t="shared" si="12"/>
        <v>0.89285714285714279</v>
      </c>
      <c r="K12">
        <f t="shared" si="20"/>
        <v>0.36061002498157962</v>
      </c>
      <c r="L12" s="2">
        <v>9</v>
      </c>
      <c r="M12" s="6">
        <v>5.4879999999999998E-3</v>
      </c>
      <c r="Q12" s="4">
        <f t="shared" si="21"/>
        <v>12.5</v>
      </c>
      <c r="R12">
        <f t="shared" si="0"/>
        <v>2000000</v>
      </c>
      <c r="S12">
        <f t="shared" si="1"/>
        <v>24161.12480649069</v>
      </c>
      <c r="U12">
        <f t="shared" si="13"/>
        <v>5.4879999999999998E-3</v>
      </c>
      <c r="V12">
        <f t="shared" si="14"/>
        <v>0.01</v>
      </c>
      <c r="W12">
        <f t="shared" si="15"/>
        <v>0.88986575947364199</v>
      </c>
      <c r="X12">
        <f t="shared" si="16"/>
        <v>4.8835832879913473E-3</v>
      </c>
      <c r="Y12">
        <f t="shared" si="17"/>
        <v>8.8986575947364206E-3</v>
      </c>
      <c r="Z12">
        <f t="shared" si="18"/>
        <v>0.87608351859091427</v>
      </c>
      <c r="AB12">
        <f t="shared" si="19"/>
        <v>20739.667902151792</v>
      </c>
      <c r="AC12">
        <f t="shared" si="2"/>
        <v>21167.163233584586</v>
      </c>
      <c r="AE12">
        <f t="shared" si="3"/>
        <v>0</v>
      </c>
      <c r="AF12">
        <f t="shared" si="4"/>
        <v>0</v>
      </c>
      <c r="AG12">
        <f t="shared" si="4"/>
        <v>-10.951043982386429</v>
      </c>
      <c r="AH12">
        <f t="shared" si="5"/>
        <v>-9767.1665759826938</v>
      </c>
      <c r="AI12">
        <f t="shared" si="6"/>
        <v>-9778.1176199650799</v>
      </c>
      <c r="AJ12">
        <f t="shared" si="7"/>
        <v>-427.49533143279405</v>
      </c>
      <c r="AK12">
        <f t="shared" si="22"/>
        <v>1451.7767531506256</v>
      </c>
      <c r="AL12">
        <f t="shared" si="8"/>
        <v>-8753.8361982472488</v>
      </c>
      <c r="AN12">
        <f t="shared" si="9"/>
        <v>0</v>
      </c>
      <c r="AO12">
        <f t="shared" si="9"/>
        <v>0</v>
      </c>
      <c r="AP12">
        <f t="shared" si="9"/>
        <v>-3.949056244062747</v>
      </c>
      <c r="AQ12">
        <f t="shared" si="9"/>
        <v>-3522.1381829643688</v>
      </c>
      <c r="AR12">
        <f t="shared" si="9"/>
        <v>-3526.0872392084316</v>
      </c>
      <c r="AS12">
        <f t="shared" si="9"/>
        <v>-154.15910214748851</v>
      </c>
      <c r="AT12">
        <f t="shared" si="9"/>
        <v>523.52525122132363</v>
      </c>
      <c r="AU12">
        <f t="shared" si="9"/>
        <v>-3156.7210901345966</v>
      </c>
      <c r="AW12">
        <v>9</v>
      </c>
      <c r="AX12">
        <f>IF(Z12&gt;0, (R12*SUMPRODUCT(K12:$K$98, X12:$X$98)-K12*$AZ$3)/Z12, 0)</f>
        <v>24161.12480649069</v>
      </c>
    </row>
    <row r="13" spans="1:52" x14ac:dyDescent="0.25">
      <c r="E13">
        <v>2013</v>
      </c>
      <c r="F13" s="5">
        <f>EconomicRates!C53</f>
        <v>3.5571999999999999E-2</v>
      </c>
      <c r="G13" s="5">
        <f>EconomicRates!D53</f>
        <v>7.0000000000000007E-2</v>
      </c>
      <c r="H13" s="5">
        <f t="shared" si="10"/>
        <v>0.12000000000000001</v>
      </c>
      <c r="I13" s="5">
        <f t="shared" si="11"/>
        <v>1.1200000000000001</v>
      </c>
      <c r="J13">
        <f t="shared" si="12"/>
        <v>0.89285714285714279</v>
      </c>
      <c r="K13">
        <f t="shared" si="20"/>
        <v>0.32197323659069604</v>
      </c>
      <c r="L13" s="2">
        <v>10</v>
      </c>
      <c r="M13" s="6">
        <v>5.7670000000000004E-3</v>
      </c>
      <c r="Q13" s="4">
        <f t="shared" si="21"/>
        <v>12.5</v>
      </c>
      <c r="R13">
        <f t="shared" si="0"/>
        <v>2000000</v>
      </c>
      <c r="S13">
        <f t="shared" si="1"/>
        <v>24855.209301493207</v>
      </c>
      <c r="U13">
        <f t="shared" si="13"/>
        <v>5.7670000000000004E-3</v>
      </c>
      <c r="V13">
        <f t="shared" si="14"/>
        <v>0.01</v>
      </c>
      <c r="W13">
        <f t="shared" si="15"/>
        <v>0.87608351859091427</v>
      </c>
      <c r="X13">
        <f t="shared" si="16"/>
        <v>5.0523736517138033E-3</v>
      </c>
      <c r="Y13">
        <f t="shared" si="17"/>
        <v>8.7608351859091421E-3</v>
      </c>
      <c r="Z13">
        <f t="shared" si="18"/>
        <v>0.86227030975329133</v>
      </c>
      <c r="AB13">
        <f t="shared" si="19"/>
        <v>21167.163233584586</v>
      </c>
      <c r="AC13">
        <f t="shared" si="2"/>
        <v>21431.909023381435</v>
      </c>
      <c r="AE13">
        <f t="shared" si="3"/>
        <v>0</v>
      </c>
      <c r="AF13">
        <f t="shared" si="4"/>
        <v>0</v>
      </c>
      <c r="AG13">
        <f t="shared" si="4"/>
        <v>-10.778378871916141</v>
      </c>
      <c r="AH13">
        <f t="shared" si="5"/>
        <v>-10104.747303427606</v>
      </c>
      <c r="AI13">
        <f t="shared" si="6"/>
        <v>-10115.525682299522</v>
      </c>
      <c r="AJ13">
        <f t="shared" si="7"/>
        <v>-264.74578979684884</v>
      </c>
      <c r="AK13">
        <f t="shared" si="22"/>
        <v>1481.7014263509211</v>
      </c>
      <c r="AL13">
        <f t="shared" si="8"/>
        <v>-8898.5700457454495</v>
      </c>
      <c r="AN13">
        <f t="shared" si="9"/>
        <v>0</v>
      </c>
      <c r="AO13">
        <f t="shared" si="9"/>
        <v>0</v>
      </c>
      <c r="AP13">
        <f t="shared" si="9"/>
        <v>-3.4703495305916152</v>
      </c>
      <c r="AQ13">
        <f t="shared" si="9"/>
        <v>-3253.4581942156947</v>
      </c>
      <c r="AR13">
        <f t="shared" si="9"/>
        <v>-3256.9285437462859</v>
      </c>
      <c r="AS13">
        <f t="shared" si="9"/>
        <v>-85.241058814651495</v>
      </c>
      <c r="AT13">
        <f t="shared" si="9"/>
        <v>477.06820390325692</v>
      </c>
      <c r="AU13">
        <f t="shared" si="9"/>
        <v>-2865.1013986576804</v>
      </c>
      <c r="AW13">
        <v>10</v>
      </c>
      <c r="AX13">
        <f>IF(Z13&gt;0, (R13*SUMPRODUCT(K13:$K$98, X13:$X$98)-K13*$AZ$3)/Z13, 0)</f>
        <v>24855.209301493207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10"/>
        <v>0.12000000000000001</v>
      </c>
      <c r="I14" s="5">
        <f t="shared" si="11"/>
        <v>1.1200000000000001</v>
      </c>
      <c r="J14">
        <f t="shared" si="12"/>
        <v>0.89285714285714279</v>
      </c>
      <c r="K14">
        <f t="shared" si="20"/>
        <v>0.28747610409883573</v>
      </c>
      <c r="L14" s="2">
        <v>11</v>
      </c>
      <c r="M14" s="6">
        <v>6.0780000000000001E-3</v>
      </c>
      <c r="Q14" s="4">
        <f t="shared" si="21"/>
        <v>12.5</v>
      </c>
      <c r="R14">
        <f t="shared" si="0"/>
        <v>2000000</v>
      </c>
      <c r="S14">
        <f t="shared" si="1"/>
        <v>25411.865004337928</v>
      </c>
      <c r="U14">
        <f t="shared" si="13"/>
        <v>6.0780000000000001E-3</v>
      </c>
      <c r="V14">
        <f t="shared" si="14"/>
        <v>0.01</v>
      </c>
      <c r="W14">
        <f t="shared" si="15"/>
        <v>0.86227030975329133</v>
      </c>
      <c r="X14">
        <f t="shared" si="16"/>
        <v>5.2408789426805049E-3</v>
      </c>
      <c r="Y14">
        <f t="shared" si="17"/>
        <v>8.622703097532913E-3</v>
      </c>
      <c r="Z14">
        <f t="shared" si="18"/>
        <v>0.8484067277130779</v>
      </c>
      <c r="AB14">
        <f t="shared" si="19"/>
        <v>21431.909023381435</v>
      </c>
      <c r="AC14">
        <f t="shared" si="2"/>
        <v>21559.597233416822</v>
      </c>
      <c r="AE14">
        <f t="shared" si="3"/>
        <v>0</v>
      </c>
      <c r="AF14">
        <f t="shared" si="4"/>
        <v>0</v>
      </c>
      <c r="AG14">
        <f t="shared" si="4"/>
        <v>-10.605084096413474</v>
      </c>
      <c r="AH14">
        <f t="shared" si="5"/>
        <v>-10481.75788536101</v>
      </c>
      <c r="AI14">
        <f t="shared" si="6"/>
        <v>-10492.362969457423</v>
      </c>
      <c r="AJ14">
        <f t="shared" si="7"/>
        <v>-127.68821003538687</v>
      </c>
      <c r="AK14">
        <f t="shared" si="22"/>
        <v>1500.2336316367007</v>
      </c>
      <c r="AL14">
        <f t="shared" si="8"/>
        <v>-9119.8175478561097</v>
      </c>
      <c r="AN14">
        <f t="shared" si="9"/>
        <v>0</v>
      </c>
      <c r="AO14">
        <f t="shared" si="9"/>
        <v>0</v>
      </c>
      <c r="AP14">
        <f t="shared" si="9"/>
        <v>-3.0487082596774671</v>
      </c>
      <c r="AQ14">
        <f t="shared" si="9"/>
        <v>-3013.2549209908339</v>
      </c>
      <c r="AR14">
        <f t="shared" si="9"/>
        <v>-3016.3036292505112</v>
      </c>
      <c r="AS14">
        <f t="shared" si="9"/>
        <v>-36.707309160326879</v>
      </c>
      <c r="AT14">
        <f t="shared" si="9"/>
        <v>431.28131966096652</v>
      </c>
      <c r="AU14">
        <f t="shared" si="9"/>
        <v>-2621.7296187498719</v>
      </c>
      <c r="AW14">
        <v>11</v>
      </c>
      <c r="AX14">
        <f>IF(Z14&gt;0, (R14*SUMPRODUCT(K14:$K$98, X14:$X$98)-K14*$AZ$3)/Z14, 0)</f>
        <v>25411.865004337928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10"/>
        <v>0.12000000000000001</v>
      </c>
      <c r="I15" s="5">
        <f t="shared" si="11"/>
        <v>1.1200000000000001</v>
      </c>
      <c r="J15">
        <f t="shared" si="12"/>
        <v>0.89285714285714279</v>
      </c>
      <c r="K15">
        <f t="shared" si="20"/>
        <v>0.25667509294538904</v>
      </c>
      <c r="L15" s="2">
        <v>12</v>
      </c>
      <c r="M15" s="6">
        <v>6.4359999999999999E-3</v>
      </c>
      <c r="Q15" s="4">
        <f t="shared" si="21"/>
        <v>12.5</v>
      </c>
      <c r="R15">
        <f t="shared" si="0"/>
        <v>2000000</v>
      </c>
      <c r="S15">
        <f t="shared" si="1"/>
        <v>25843.255770417829</v>
      </c>
      <c r="U15">
        <f t="shared" si="13"/>
        <v>6.4359999999999999E-3</v>
      </c>
      <c r="V15">
        <f t="shared" si="14"/>
        <v>0.01</v>
      </c>
      <c r="W15">
        <f t="shared" si="15"/>
        <v>0.8484067277130779</v>
      </c>
      <c r="X15">
        <f t="shared" si="16"/>
        <v>5.460345699561369E-3</v>
      </c>
      <c r="Y15">
        <f t="shared" si="17"/>
        <v>8.4840672771307798E-3</v>
      </c>
      <c r="Z15">
        <f t="shared" si="18"/>
        <v>0.83446231473638577</v>
      </c>
      <c r="AB15">
        <f t="shared" si="19"/>
        <v>21559.597233416822</v>
      </c>
      <c r="AC15">
        <f t="shared" si="2"/>
        <v>21565.223030507321</v>
      </c>
      <c r="AE15">
        <f t="shared" si="3"/>
        <v>0</v>
      </c>
      <c r="AF15">
        <f t="shared" si="4"/>
        <v>0</v>
      </c>
      <c r="AG15">
        <f t="shared" si="4"/>
        <v>-10.430778934204822</v>
      </c>
      <c r="AH15">
        <f t="shared" si="5"/>
        <v>-10920.691399122737</v>
      </c>
      <c r="AI15">
        <f t="shared" si="6"/>
        <v>-10931.122178056943</v>
      </c>
      <c r="AJ15">
        <f t="shared" si="7"/>
        <v>-5.6257970904989634</v>
      </c>
      <c r="AK15">
        <f t="shared" si="22"/>
        <v>1509.1718063391777</v>
      </c>
      <c r="AL15">
        <f t="shared" si="8"/>
        <v>-9427.5761688082639</v>
      </c>
      <c r="AN15">
        <f t="shared" si="9"/>
        <v>0</v>
      </c>
      <c r="AO15">
        <f t="shared" si="9"/>
        <v>0</v>
      </c>
      <c r="AP15">
        <f t="shared" si="9"/>
        <v>-2.6773211524298288</v>
      </c>
      <c r="AQ15">
        <f t="shared" si="9"/>
        <v>-2803.0694798977393</v>
      </c>
      <c r="AR15">
        <f t="shared" si="9"/>
        <v>-2805.7468010501693</v>
      </c>
      <c r="AS15">
        <f t="shared" si="9"/>
        <v>-1.4440019910957207</v>
      </c>
      <c r="AT15">
        <f t="shared" si="9"/>
        <v>387.36681366266907</v>
      </c>
      <c r="AU15">
        <f t="shared" si="9"/>
        <v>-2419.8239893785958</v>
      </c>
      <c r="AW15">
        <v>12</v>
      </c>
      <c r="AX15">
        <f>IF(Z15&gt;0, (R15*SUMPRODUCT(K15:$K$98, X15:$X$98)-K15*$AZ$3)/Z15, 0)</f>
        <v>25843.255770417829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10"/>
        <v>0.12000000000000001</v>
      </c>
      <c r="I16" s="5">
        <f t="shared" si="11"/>
        <v>1.1200000000000001</v>
      </c>
      <c r="J16">
        <f t="shared" si="12"/>
        <v>0.89285714285714279</v>
      </c>
      <c r="K16">
        <f t="shared" si="20"/>
        <v>0.22917419012981163</v>
      </c>
      <c r="L16" s="2">
        <v>13</v>
      </c>
      <c r="M16" s="6">
        <v>6.8199999999999997E-3</v>
      </c>
      <c r="Q16" s="4">
        <f t="shared" si="21"/>
        <v>12.5</v>
      </c>
      <c r="R16">
        <f t="shared" si="0"/>
        <v>2000000</v>
      </c>
      <c r="S16">
        <f t="shared" si="1"/>
        <v>26154.175438097234</v>
      </c>
      <c r="U16">
        <f t="shared" si="13"/>
        <v>6.8199999999999997E-3</v>
      </c>
      <c r="V16">
        <f t="shared" si="14"/>
        <v>0.01</v>
      </c>
      <c r="W16">
        <f t="shared" si="15"/>
        <v>0.83446231473638577</v>
      </c>
      <c r="X16">
        <f t="shared" si="16"/>
        <v>5.6910329865021503E-3</v>
      </c>
      <c r="Y16">
        <f t="shared" si="17"/>
        <v>8.3446231473638579E-3</v>
      </c>
      <c r="Z16">
        <f t="shared" si="18"/>
        <v>0.82042665860251973</v>
      </c>
      <c r="AB16">
        <f t="shared" si="19"/>
        <v>21565.223030507321</v>
      </c>
      <c r="AC16">
        <f t="shared" si="2"/>
        <v>21457.582763182207</v>
      </c>
      <c r="AE16">
        <f t="shared" si="3"/>
        <v>0</v>
      </c>
      <c r="AF16">
        <f t="shared" si="4"/>
        <v>0</v>
      </c>
      <c r="AG16">
        <f t="shared" si="4"/>
        <v>-10.255333232531497</v>
      </c>
      <c r="AH16">
        <f t="shared" si="5"/>
        <v>-11382.065973004301</v>
      </c>
      <c r="AI16">
        <f t="shared" si="6"/>
        <v>-11392.321306236832</v>
      </c>
      <c r="AJ16">
        <f t="shared" si="7"/>
        <v>107.64026732511411</v>
      </c>
      <c r="AK16">
        <f t="shared" si="22"/>
        <v>1509.5656121355125</v>
      </c>
      <c r="AL16">
        <f t="shared" si="8"/>
        <v>-9775.1154267762049</v>
      </c>
      <c r="AN16">
        <f t="shared" si="9"/>
        <v>0</v>
      </c>
      <c r="AO16">
        <f t="shared" si="9"/>
        <v>0</v>
      </c>
      <c r="AP16">
        <f t="shared" si="9"/>
        <v>-2.350257688076749</v>
      </c>
      <c r="AQ16">
        <f t="shared" si="9"/>
        <v>-2608.4757513673471</v>
      </c>
      <c r="AR16">
        <f t="shared" si="9"/>
        <v>-2610.826009055424</v>
      </c>
      <c r="AS16">
        <f t="shared" si="9"/>
        <v>24.668371089589453</v>
      </c>
      <c r="AT16">
        <f t="shared" si="9"/>
        <v>345.95347660896942</v>
      </c>
      <c r="AU16">
        <f t="shared" si="9"/>
        <v>-2240.2041613568649</v>
      </c>
      <c r="AW16">
        <v>13</v>
      </c>
      <c r="AX16">
        <f>IF(Z16&gt;0, (R16*SUMPRODUCT(K16:$K$98, X16:$X$98)-K16*$AZ$3)/Z16, 0)</f>
        <v>26154.175438097234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10"/>
        <v>0.12000000000000001</v>
      </c>
      <c r="I17" s="5">
        <f t="shared" si="11"/>
        <v>1.1200000000000001</v>
      </c>
      <c r="J17">
        <f t="shared" si="12"/>
        <v>0.89285714285714279</v>
      </c>
      <c r="K17">
        <f t="shared" si="20"/>
        <v>0.20461981261590323</v>
      </c>
      <c r="L17" s="2">
        <v>14</v>
      </c>
      <c r="M17" s="6">
        <v>7.2269999999999999E-3</v>
      </c>
      <c r="Q17" s="4">
        <f t="shared" si="21"/>
        <v>12.5</v>
      </c>
      <c r="R17">
        <f t="shared" si="0"/>
        <v>2000000</v>
      </c>
      <c r="S17">
        <f t="shared" si="1"/>
        <v>26362.29732099254</v>
      </c>
      <c r="U17">
        <f t="shared" si="13"/>
        <v>7.2269999999999999E-3</v>
      </c>
      <c r="V17">
        <f t="shared" si="14"/>
        <v>0.01</v>
      </c>
      <c r="W17">
        <f t="shared" si="15"/>
        <v>0.82042665860251973</v>
      </c>
      <c r="X17">
        <f t="shared" si="16"/>
        <v>5.9292234617204101E-3</v>
      </c>
      <c r="Y17">
        <f t="shared" si="17"/>
        <v>8.2042665860251971E-3</v>
      </c>
      <c r="Z17">
        <f t="shared" si="18"/>
        <v>0.80629316855477406</v>
      </c>
      <c r="AB17">
        <f t="shared" si="19"/>
        <v>21457.582763182207</v>
      </c>
      <c r="AC17">
        <f t="shared" si="2"/>
        <v>21255.740237326107</v>
      </c>
      <c r="AE17">
        <f t="shared" si="3"/>
        <v>0</v>
      </c>
      <c r="AF17">
        <f t="shared" si="4"/>
        <v>0</v>
      </c>
      <c r="AG17">
        <f t="shared" si="4"/>
        <v>-10.078664606934677</v>
      </c>
      <c r="AH17">
        <f t="shared" si="5"/>
        <v>-11858.446923440821</v>
      </c>
      <c r="AI17">
        <f t="shared" si="6"/>
        <v>-11868.525588047756</v>
      </c>
      <c r="AJ17">
        <f t="shared" si="7"/>
        <v>201.84252585610011</v>
      </c>
      <c r="AK17">
        <f t="shared" si="22"/>
        <v>1502.0307934227546</v>
      </c>
      <c r="AL17">
        <f t="shared" si="8"/>
        <v>-10164.652268768901</v>
      </c>
      <c r="AN17">
        <f t="shared" si="9"/>
        <v>0</v>
      </c>
      <c r="AO17">
        <f t="shared" si="9"/>
        <v>0</v>
      </c>
      <c r="AP17">
        <f t="shared" si="9"/>
        <v>-2.0622944632895095</v>
      </c>
      <c r="AQ17">
        <f t="shared" si="9"/>
        <v>-2426.4731873900951</v>
      </c>
      <c r="AR17">
        <f t="shared" si="9"/>
        <v>-2428.5354818533847</v>
      </c>
      <c r="AS17">
        <f t="shared" si="9"/>
        <v>41.300979818595806</v>
      </c>
      <c r="AT17">
        <f t="shared" si="9"/>
        <v>307.34525949348051</v>
      </c>
      <c r="AU17">
        <f t="shared" si="9"/>
        <v>-2079.8892425413082</v>
      </c>
      <c r="AW17">
        <v>14</v>
      </c>
      <c r="AX17">
        <f>IF(Z17&gt;0, (R17*SUMPRODUCT(K17:$K$98, X17:$X$98)-K17*$AZ$3)/Z17, 0)</f>
        <v>26362.29732099254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10"/>
        <v>0.12000000000000001</v>
      </c>
      <c r="I18" s="5">
        <f t="shared" si="11"/>
        <v>1.1200000000000001</v>
      </c>
      <c r="J18">
        <f t="shared" si="12"/>
        <v>0.89285714285714279</v>
      </c>
      <c r="K18">
        <f t="shared" si="20"/>
        <v>0.1826962612641993</v>
      </c>
      <c r="L18" s="2">
        <v>15</v>
      </c>
      <c r="M18" s="6">
        <v>7.6860000000000001E-3</v>
      </c>
      <c r="Q18" s="4">
        <f t="shared" si="21"/>
        <v>12.5</v>
      </c>
      <c r="R18">
        <f t="shared" si="0"/>
        <v>2000000</v>
      </c>
      <c r="S18">
        <f t="shared" si="1"/>
        <v>26486.326864838476</v>
      </c>
      <c r="U18">
        <f t="shared" si="13"/>
        <v>7.6860000000000001E-3</v>
      </c>
      <c r="V18">
        <f t="shared" si="14"/>
        <v>0.01</v>
      </c>
      <c r="W18">
        <f t="shared" si="15"/>
        <v>0.80629316855477406</v>
      </c>
      <c r="X18">
        <f t="shared" si="16"/>
        <v>6.197169293511994E-3</v>
      </c>
      <c r="Y18">
        <f t="shared" si="17"/>
        <v>8.0629316855477407E-3</v>
      </c>
      <c r="Z18">
        <f t="shared" si="18"/>
        <v>0.79203306757571434</v>
      </c>
      <c r="AB18">
        <f t="shared" si="19"/>
        <v>21255.740237326107</v>
      </c>
      <c r="AC18">
        <f t="shared" si="2"/>
        <v>20978.046715571072</v>
      </c>
      <c r="AE18">
        <f t="shared" si="3"/>
        <v>0</v>
      </c>
      <c r="AF18">
        <f t="shared" si="4"/>
        <v>0</v>
      </c>
      <c r="AG18">
        <f t="shared" si="4"/>
        <v>-9.90041334469643</v>
      </c>
      <c r="AH18">
        <f t="shared" si="5"/>
        <v>-12394.338587023987</v>
      </c>
      <c r="AI18">
        <f t="shared" si="6"/>
        <v>-12404.239000368683</v>
      </c>
      <c r="AJ18">
        <f t="shared" si="7"/>
        <v>277.69352175503445</v>
      </c>
      <c r="AK18">
        <f t="shared" si="22"/>
        <v>1487.9018166128276</v>
      </c>
      <c r="AL18">
        <f t="shared" si="8"/>
        <v>-10638.643662000821</v>
      </c>
      <c r="AN18">
        <f t="shared" si="9"/>
        <v>0</v>
      </c>
      <c r="AO18">
        <f t="shared" si="9"/>
        <v>0</v>
      </c>
      <c r="AP18">
        <f t="shared" si="9"/>
        <v>-1.8087685030462242</v>
      </c>
      <c r="AQ18">
        <f t="shared" si="9"/>
        <v>-2264.3993206918813</v>
      </c>
      <c r="AR18">
        <f t="shared" si="9"/>
        <v>-2266.2080891949272</v>
      </c>
      <c r="AS18">
        <f t="shared" si="9"/>
        <v>50.733568201933387</v>
      </c>
      <c r="AT18">
        <f t="shared" si="9"/>
        <v>271.83409902337388</v>
      </c>
      <c r="AU18">
        <f t="shared" si="9"/>
        <v>-1943.6404219696199</v>
      </c>
      <c r="AW18">
        <v>15</v>
      </c>
      <c r="AX18">
        <f>IF(Z18&gt;0, (R18*SUMPRODUCT(K18:$K$98, X18:$X$98)-K18*$AZ$3)/Z18, 0)</f>
        <v>26486.326864838476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10"/>
        <v>0.12000000000000001</v>
      </c>
      <c r="I19" s="5">
        <f t="shared" si="11"/>
        <v>1.1200000000000001</v>
      </c>
      <c r="J19">
        <f t="shared" si="12"/>
        <v>0.89285714285714279</v>
      </c>
      <c r="K19">
        <f t="shared" si="20"/>
        <v>0.16312166184303509</v>
      </c>
      <c r="L19" s="2">
        <v>16</v>
      </c>
      <c r="M19" s="6">
        <v>8.2030000000000002E-3</v>
      </c>
      <c r="Q19" s="4">
        <f t="shared" si="21"/>
        <v>12.5</v>
      </c>
      <c r="R19">
        <f t="shared" si="0"/>
        <v>2000000</v>
      </c>
      <c r="S19">
        <f t="shared" si="1"/>
        <v>26532.644521541712</v>
      </c>
      <c r="U19">
        <f t="shared" si="13"/>
        <v>8.2030000000000002E-3</v>
      </c>
      <c r="V19">
        <f t="shared" si="14"/>
        <v>0.01</v>
      </c>
      <c r="W19">
        <f t="shared" si="15"/>
        <v>0.79203306757571434</v>
      </c>
      <c r="X19">
        <f t="shared" si="16"/>
        <v>6.4970472533235849E-3</v>
      </c>
      <c r="Y19">
        <f t="shared" si="17"/>
        <v>7.9203306757571444E-3</v>
      </c>
      <c r="Z19">
        <f t="shared" si="18"/>
        <v>0.77761568964663363</v>
      </c>
      <c r="AB19">
        <f t="shared" si="19"/>
        <v>20978.046715571072</v>
      </c>
      <c r="AC19">
        <f t="shared" si="2"/>
        <v>20632.200667767633</v>
      </c>
      <c r="AE19">
        <f t="shared" si="3"/>
        <v>0</v>
      </c>
      <c r="AF19">
        <f t="shared" si="4"/>
        <v>0</v>
      </c>
      <c r="AG19">
        <f t="shared" si="4"/>
        <v>-9.720196120582921</v>
      </c>
      <c r="AH19">
        <f t="shared" si="5"/>
        <v>-12994.09450664717</v>
      </c>
      <c r="AI19">
        <f t="shared" si="6"/>
        <v>-13003.814702767753</v>
      </c>
      <c r="AJ19">
        <f t="shared" si="7"/>
        <v>345.84604780343943</v>
      </c>
      <c r="AK19">
        <f t="shared" si="22"/>
        <v>1468.4632700899751</v>
      </c>
      <c r="AL19">
        <f t="shared" si="8"/>
        <v>-11189.505384874339</v>
      </c>
      <c r="AN19">
        <f t="shared" si="9"/>
        <v>0</v>
      </c>
      <c r="AO19">
        <f t="shared" si="9"/>
        <v>0</v>
      </c>
      <c r="AP19">
        <f t="shared" si="9"/>
        <v>-1.5855745446297087</v>
      </c>
      <c r="AQ19">
        <f t="shared" si="9"/>
        <v>-2119.6182900697395</v>
      </c>
      <c r="AR19">
        <f t="shared" si="9"/>
        <v>-2121.2038646143692</v>
      </c>
      <c r="AS19">
        <f t="shared" si="9"/>
        <v>56.414982059542794</v>
      </c>
      <c r="AT19">
        <f t="shared" si="9"/>
        <v>239.53816897253444</v>
      </c>
      <c r="AU19">
        <f t="shared" si="9"/>
        <v>-1825.2507135822921</v>
      </c>
      <c r="AW19">
        <v>16</v>
      </c>
      <c r="AX19">
        <f>IF(Z19&gt;0, (R19*SUMPRODUCT(K19:$K$98, X19:$X$98)-K19*$AZ$3)/Z19, 0)</f>
        <v>26532.644521541712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10"/>
        <v>0.12000000000000001</v>
      </c>
      <c r="I20" s="5">
        <f t="shared" si="11"/>
        <v>1.1200000000000001</v>
      </c>
      <c r="J20">
        <f t="shared" si="12"/>
        <v>0.89285714285714279</v>
      </c>
      <c r="K20">
        <f t="shared" si="20"/>
        <v>0.14564434093128131</v>
      </c>
      <c r="L20" s="2">
        <v>17</v>
      </c>
      <c r="M20" s="6">
        <v>8.7950000000000007E-3</v>
      </c>
      <c r="Q20" s="4">
        <f t="shared" si="21"/>
        <v>12.5</v>
      </c>
      <c r="R20">
        <f t="shared" si="0"/>
        <v>2000000</v>
      </c>
      <c r="S20">
        <f t="shared" si="1"/>
        <v>26507.949796872505</v>
      </c>
      <c r="U20">
        <f t="shared" si="13"/>
        <v>8.7950000000000007E-3</v>
      </c>
      <c r="V20">
        <f t="shared" si="14"/>
        <v>0.01</v>
      </c>
      <c r="W20">
        <f t="shared" si="15"/>
        <v>0.77761568964663363</v>
      </c>
      <c r="X20">
        <f t="shared" si="16"/>
        <v>6.8391299904421434E-3</v>
      </c>
      <c r="Y20">
        <f t="shared" si="17"/>
        <v>7.7761568964663363E-3</v>
      </c>
      <c r="Z20">
        <f t="shared" si="18"/>
        <v>0.76300040275972514</v>
      </c>
      <c r="AB20">
        <f t="shared" si="19"/>
        <v>20632.200667767633</v>
      </c>
      <c r="AC20">
        <f t="shared" si="2"/>
        <v>20225.576371348296</v>
      </c>
      <c r="AE20">
        <f t="shared" si="3"/>
        <v>0</v>
      </c>
      <c r="AF20">
        <f t="shared" si="4"/>
        <v>0</v>
      </c>
      <c r="AG20">
        <f t="shared" si="4"/>
        <v>-9.5375050344965651</v>
      </c>
      <c r="AH20">
        <f t="shared" si="5"/>
        <v>-13678.259980884286</v>
      </c>
      <c r="AI20">
        <f t="shared" si="6"/>
        <v>-13687.797485918783</v>
      </c>
      <c r="AJ20">
        <f t="shared" si="7"/>
        <v>406.62429641933704</v>
      </c>
      <c r="AK20">
        <f t="shared" si="22"/>
        <v>1444.2540467437345</v>
      </c>
      <c r="AL20">
        <f t="shared" si="8"/>
        <v>-11836.919142755713</v>
      </c>
      <c r="AN20">
        <f t="shared" si="9"/>
        <v>0</v>
      </c>
      <c r="AO20">
        <f t="shared" si="9"/>
        <v>0</v>
      </c>
      <c r="AP20">
        <f t="shared" si="9"/>
        <v>-1.3890836348780298</v>
      </c>
      <c r="AQ20">
        <f t="shared" si="9"/>
        <v>-1992.1611600026124</v>
      </c>
      <c r="AR20">
        <f t="shared" si="9"/>
        <v>-1993.5502436374904</v>
      </c>
      <c r="AS20">
        <f t="shared" si="9"/>
        <v>59.222527658640317</v>
      </c>
      <c r="AT20">
        <f t="shared" si="9"/>
        <v>210.34742877532716</v>
      </c>
      <c r="AU20">
        <f t="shared" si="9"/>
        <v>-1723.9802872035232</v>
      </c>
      <c r="AW20">
        <v>17</v>
      </c>
      <c r="AX20">
        <f>IF(Z20&gt;0, (R20*SUMPRODUCT(K20:$K$98, X20:$X$98)-K20*$AZ$3)/Z20, 0)</f>
        <v>26507.949796872505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10"/>
        <v>0.12000000000000001</v>
      </c>
      <c r="I21" s="5">
        <f t="shared" si="11"/>
        <v>1.1200000000000001</v>
      </c>
      <c r="J21">
        <f t="shared" si="12"/>
        <v>0.89285714285714279</v>
      </c>
      <c r="K21">
        <f t="shared" si="20"/>
        <v>0.13003959011721544</v>
      </c>
      <c r="L21" s="2">
        <v>18</v>
      </c>
      <c r="M21" s="6">
        <v>9.4780000000000003E-3</v>
      </c>
      <c r="Q21" s="4">
        <f t="shared" si="21"/>
        <v>12.5</v>
      </c>
      <c r="R21">
        <f t="shared" si="0"/>
        <v>2000000</v>
      </c>
      <c r="S21">
        <f t="shared" si="1"/>
        <v>26416.057127380667</v>
      </c>
      <c r="U21">
        <f t="shared" si="13"/>
        <v>9.4780000000000003E-3</v>
      </c>
      <c r="V21">
        <f t="shared" si="14"/>
        <v>0.01</v>
      </c>
      <c r="W21">
        <f t="shared" si="15"/>
        <v>0.76300040275972514</v>
      </c>
      <c r="X21">
        <f t="shared" si="16"/>
        <v>7.2317178173566749E-3</v>
      </c>
      <c r="Y21">
        <f t="shared" si="17"/>
        <v>7.6300040275972519E-3</v>
      </c>
      <c r="Z21">
        <f t="shared" si="18"/>
        <v>0.7481386809147712</v>
      </c>
      <c r="AB21">
        <f t="shared" si="19"/>
        <v>20225.576371348296</v>
      </c>
      <c r="AC21">
        <f t="shared" si="2"/>
        <v>19762.874134247813</v>
      </c>
      <c r="AE21">
        <f t="shared" si="3"/>
        <v>0</v>
      </c>
      <c r="AF21">
        <f t="shared" si="4"/>
        <v>0</v>
      </c>
      <c r="AG21">
        <f t="shared" si="4"/>
        <v>-9.3517335114346398</v>
      </c>
      <c r="AH21">
        <f t="shared" si="5"/>
        <v>-14463.435634713349</v>
      </c>
      <c r="AI21">
        <f t="shared" si="6"/>
        <v>-14472.787368224783</v>
      </c>
      <c r="AJ21">
        <f t="shared" si="7"/>
        <v>462.70223710048231</v>
      </c>
      <c r="AK21">
        <f t="shared" si="22"/>
        <v>1415.7903459943809</v>
      </c>
      <c r="AL21">
        <f t="shared" si="8"/>
        <v>-12594.29478512992</v>
      </c>
      <c r="AN21">
        <f t="shared" si="9"/>
        <v>0</v>
      </c>
      <c r="AO21">
        <f t="shared" si="9"/>
        <v>0</v>
      </c>
      <c r="AP21">
        <f t="shared" si="9"/>
        <v>-1.2160955927123884</v>
      </c>
      <c r="AQ21">
        <f t="shared" si="9"/>
        <v>-1880.8192416248517</v>
      </c>
      <c r="AR21">
        <f t="shared" si="9"/>
        <v>-1882.0353372175639</v>
      </c>
      <c r="AS21">
        <f t="shared" si="9"/>
        <v>60.169609258865357</v>
      </c>
      <c r="AT21">
        <f t="shared" si="9"/>
        <v>184.10879628501993</v>
      </c>
      <c r="AU21">
        <f t="shared" si="9"/>
        <v>-1637.7569316736788</v>
      </c>
      <c r="AW21">
        <v>18</v>
      </c>
      <c r="AX21">
        <f>IF(Z21&gt;0, (R21*SUMPRODUCT(K21:$K$98, X21:$X$98)-K21*$AZ$3)/Z21, 0)</f>
        <v>26416.057127380667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10"/>
        <v>0.12000000000000001</v>
      </c>
      <c r="I22" s="5">
        <f t="shared" si="11"/>
        <v>1.1200000000000001</v>
      </c>
      <c r="J22">
        <f t="shared" si="12"/>
        <v>0.89285714285714279</v>
      </c>
      <c r="K22">
        <f t="shared" si="20"/>
        <v>0.11610677689037092</v>
      </c>
      <c r="L22" s="2">
        <v>19</v>
      </c>
      <c r="M22" s="6">
        <v>1.0265E-2</v>
      </c>
      <c r="Q22" s="4">
        <f t="shared" si="21"/>
        <v>12.5</v>
      </c>
      <c r="R22">
        <f t="shared" si="0"/>
        <v>2000000</v>
      </c>
      <c r="S22">
        <f t="shared" si="1"/>
        <v>26259.5226502529</v>
      </c>
      <c r="U22">
        <f t="shared" si="13"/>
        <v>1.0265E-2</v>
      </c>
      <c r="V22">
        <f t="shared" si="14"/>
        <v>0.01</v>
      </c>
      <c r="W22">
        <f t="shared" si="15"/>
        <v>0.7481386809147712</v>
      </c>
      <c r="X22">
        <f t="shared" si="16"/>
        <v>7.6796435595901259E-3</v>
      </c>
      <c r="Y22">
        <f t="shared" si="17"/>
        <v>7.481386809147712E-3</v>
      </c>
      <c r="Z22">
        <f t="shared" si="18"/>
        <v>0.73297765054603337</v>
      </c>
      <c r="AB22">
        <f t="shared" si="19"/>
        <v>19762.874134247813</v>
      </c>
      <c r="AC22">
        <f t="shared" si="2"/>
        <v>19247.643216642718</v>
      </c>
      <c r="AE22">
        <f t="shared" si="3"/>
        <v>0</v>
      </c>
      <c r="AF22">
        <f t="shared" si="4"/>
        <v>0</v>
      </c>
      <c r="AG22">
        <f t="shared" si="4"/>
        <v>-9.1622206318254165</v>
      </c>
      <c r="AH22">
        <f t="shared" si="5"/>
        <v>-15359.287119180251</v>
      </c>
      <c r="AI22">
        <f t="shared" si="6"/>
        <v>-15368.449339812078</v>
      </c>
      <c r="AJ22">
        <f t="shared" si="7"/>
        <v>515.23091760509487</v>
      </c>
      <c r="AK22">
        <f t="shared" si="22"/>
        <v>1383.401189397347</v>
      </c>
      <c r="AL22">
        <f t="shared" si="8"/>
        <v>-13469.817232809635</v>
      </c>
      <c r="AN22">
        <f t="shared" si="9"/>
        <v>0</v>
      </c>
      <c r="AO22">
        <f t="shared" si="9"/>
        <v>0</v>
      </c>
      <c r="AP22">
        <f t="shared" si="9"/>
        <v>-1.0637959067197069</v>
      </c>
      <c r="AQ22">
        <f t="shared" si="9"/>
        <v>-1783.3173227418094</v>
      </c>
      <c r="AR22">
        <f t="shared" si="9"/>
        <v>-1784.3811186485293</v>
      </c>
      <c r="AS22">
        <f t="shared" si="9"/>
        <v>59.821801197395835</v>
      </c>
      <c r="AT22">
        <f t="shared" si="9"/>
        <v>160.62225324723155</v>
      </c>
      <c r="AU22">
        <f t="shared" si="9"/>
        <v>-1563.9370642039019</v>
      </c>
      <c r="AW22">
        <v>19</v>
      </c>
      <c r="AX22">
        <f>IF(Z22&gt;0, (R22*SUMPRODUCT(K22:$K$98, X22:$X$98)-K22*$AZ$3)/Z22, 0)</f>
        <v>26259.5226502529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10"/>
        <v>0.12000000000000001</v>
      </c>
      <c r="I23" s="5">
        <f t="shared" si="11"/>
        <v>1.1200000000000001</v>
      </c>
      <c r="J23">
        <f t="shared" si="12"/>
        <v>0.89285714285714279</v>
      </c>
      <c r="K23">
        <f t="shared" si="20"/>
        <v>0.10366676508068833</v>
      </c>
      <c r="L23" s="2">
        <v>20</v>
      </c>
      <c r="M23" s="6">
        <v>1.1204E-2</v>
      </c>
      <c r="Q23" s="4">
        <f t="shared" si="21"/>
        <v>12.5</v>
      </c>
      <c r="R23">
        <f t="shared" si="0"/>
        <v>2000000</v>
      </c>
      <c r="S23">
        <f t="shared" si="1"/>
        <v>26042.199996742424</v>
      </c>
      <c r="U23">
        <f t="shared" si="13"/>
        <v>1.1204E-2</v>
      </c>
      <c r="V23">
        <f t="shared" si="14"/>
        <v>0.01</v>
      </c>
      <c r="W23">
        <f t="shared" si="15"/>
        <v>0.73297765054603337</v>
      </c>
      <c r="X23">
        <f t="shared" si="16"/>
        <v>8.2122815967177586E-3</v>
      </c>
      <c r="Y23">
        <f t="shared" si="17"/>
        <v>7.3297765054603338E-3</v>
      </c>
      <c r="Z23">
        <f t="shared" si="18"/>
        <v>0.71743559244385535</v>
      </c>
      <c r="AB23">
        <f t="shared" si="19"/>
        <v>19247.643216642718</v>
      </c>
      <c r="AC23">
        <f t="shared" si="2"/>
        <v>18683.601183204268</v>
      </c>
      <c r="AE23">
        <f t="shared" si="3"/>
        <v>0</v>
      </c>
      <c r="AF23">
        <f t="shared" si="4"/>
        <v>0</v>
      </c>
      <c r="AG23">
        <f t="shared" si="4"/>
        <v>-8.9679449055481921</v>
      </c>
      <c r="AH23">
        <f t="shared" si="5"/>
        <v>-16424.563193435519</v>
      </c>
      <c r="AI23">
        <f t="shared" si="6"/>
        <v>-16433.531138341066</v>
      </c>
      <c r="AJ23">
        <f t="shared" si="7"/>
        <v>564.04203343845074</v>
      </c>
      <c r="AK23">
        <f t="shared" si="22"/>
        <v>1347.3350251649904</v>
      </c>
      <c r="AL23">
        <f t="shared" si="8"/>
        <v>-14522.154079737626</v>
      </c>
      <c r="AN23">
        <f t="shared" si="9"/>
        <v>0</v>
      </c>
      <c r="AO23">
        <f t="shared" si="9"/>
        <v>0</v>
      </c>
      <c r="AP23">
        <f t="shared" si="9"/>
        <v>-0.92967783778002011</v>
      </c>
      <c r="AQ23">
        <f t="shared" si="9"/>
        <v>-1702.6813341268</v>
      </c>
      <c r="AR23">
        <f t="shared" si="9"/>
        <v>-1703.6110119645798</v>
      </c>
      <c r="AS23">
        <f t="shared" si="9"/>
        <v>58.472412976097623</v>
      </c>
      <c r="AT23">
        <f t="shared" si="9"/>
        <v>139.67386353876236</v>
      </c>
      <c r="AU23">
        <f t="shared" si="9"/>
        <v>-1505.4647354497199</v>
      </c>
      <c r="AW23">
        <v>20</v>
      </c>
      <c r="AX23">
        <f>IF(Z23&gt;0, (R23*SUMPRODUCT(K23:$K$98, X23:$X$98)-K23*$AZ$3)/Z23, 0)</f>
        <v>26042.199996742424</v>
      </c>
    </row>
    <row r="24" spans="5:50" x14ac:dyDescent="0.25">
      <c r="E24">
        <v>2024</v>
      </c>
      <c r="F24" s="5">
        <f>EconomicRates!C64</f>
        <v>3.5571999999999999E-2</v>
      </c>
      <c r="G24" s="5">
        <f>EconomicRates!D64</f>
        <v>7.0000000000000007E-2</v>
      </c>
      <c r="H24" s="5">
        <f t="shared" si="10"/>
        <v>0.12000000000000001</v>
      </c>
      <c r="I24" s="5">
        <f t="shared" si="11"/>
        <v>1.1200000000000001</v>
      </c>
      <c r="J24">
        <f t="shared" si="12"/>
        <v>0.89285714285714279</v>
      </c>
      <c r="K24">
        <f t="shared" si="20"/>
        <v>9.2559611679185999E-2</v>
      </c>
      <c r="L24" s="2">
        <v>21</v>
      </c>
      <c r="M24" s="6">
        <v>1.2285000000000001E-2</v>
      </c>
      <c r="Q24" s="4">
        <f t="shared" si="21"/>
        <v>12.5</v>
      </c>
      <c r="R24">
        <f t="shared" si="0"/>
        <v>2000000</v>
      </c>
      <c r="S24">
        <f t="shared" si="1"/>
        <v>25760.384722972489</v>
      </c>
      <c r="U24">
        <f t="shared" si="13"/>
        <v>1.2285000000000001E-2</v>
      </c>
      <c r="V24">
        <f t="shared" si="14"/>
        <v>0.01</v>
      </c>
      <c r="W24">
        <f t="shared" si="15"/>
        <v>0.71743559244385535</v>
      </c>
      <c r="X24">
        <f t="shared" si="16"/>
        <v>8.8136962531727633E-3</v>
      </c>
      <c r="Y24">
        <f t="shared" si="17"/>
        <v>7.1743559244385538E-3</v>
      </c>
      <c r="Z24">
        <f t="shared" si="18"/>
        <v>0.70144754026624401</v>
      </c>
      <c r="AB24">
        <f t="shared" si="19"/>
        <v>18683.601183204268</v>
      </c>
      <c r="AC24">
        <f t="shared" si="2"/>
        <v>18069.558500241183</v>
      </c>
      <c r="AE24">
        <f t="shared" si="3"/>
        <v>0</v>
      </c>
      <c r="AF24">
        <f t="shared" si="4"/>
        <v>0</v>
      </c>
      <c r="AG24">
        <f t="shared" si="4"/>
        <v>-8.7680942533280497</v>
      </c>
      <c r="AH24">
        <f t="shared" si="5"/>
        <v>-17627.392506345528</v>
      </c>
      <c r="AI24">
        <f t="shared" si="6"/>
        <v>-17636.160600598858</v>
      </c>
      <c r="AJ24">
        <f t="shared" si="7"/>
        <v>614.0426829630851</v>
      </c>
      <c r="AK24">
        <f t="shared" si="22"/>
        <v>1307.8520828242988</v>
      </c>
      <c r="AL24">
        <f t="shared" si="8"/>
        <v>-15714.265834811475</v>
      </c>
      <c r="AN24">
        <f t="shared" si="9"/>
        <v>0</v>
      </c>
      <c r="AO24">
        <f t="shared" si="9"/>
        <v>0</v>
      </c>
      <c r="AP24">
        <f t="shared" si="9"/>
        <v>-0.81157139925454658</v>
      </c>
      <c r="AQ24">
        <f t="shared" si="9"/>
        <v>-1631.5846053039354</v>
      </c>
      <c r="AR24">
        <f t="shared" si="9"/>
        <v>-1632.3961767031899</v>
      </c>
      <c r="AS24">
        <f t="shared" si="9"/>
        <v>56.835552289508676</v>
      </c>
      <c r="AT24">
        <f t="shared" si="9"/>
        <v>121.0542809200317</v>
      </c>
      <c r="AU24">
        <f t="shared" si="9"/>
        <v>-1454.5063434936496</v>
      </c>
      <c r="AW24">
        <v>21</v>
      </c>
      <c r="AX24">
        <f>IF(Z24&gt;0, (R24*SUMPRODUCT(K24:$K$98, X24:$X$98)-K24*$AZ$3)/Z24, 0)</f>
        <v>25760.384722972489</v>
      </c>
    </row>
    <row r="25" spans="5:50" x14ac:dyDescent="0.25">
      <c r="E25">
        <v>2025</v>
      </c>
      <c r="F25" s="5">
        <f>EconomicRates!C65</f>
        <v>3.5571999999999999E-2</v>
      </c>
      <c r="G25" s="5">
        <f>EconomicRates!D65</f>
        <v>7.0000000000000007E-2</v>
      </c>
      <c r="H25" s="5">
        <f t="shared" si="10"/>
        <v>0.12000000000000001</v>
      </c>
      <c r="I25" s="5">
        <f t="shared" si="11"/>
        <v>1.1200000000000001</v>
      </c>
      <c r="J25">
        <f t="shared" si="12"/>
        <v>0.89285714285714279</v>
      </c>
      <c r="K25">
        <f t="shared" si="20"/>
        <v>8.2642510427844637E-2</v>
      </c>
      <c r="L25" s="2">
        <v>22</v>
      </c>
      <c r="M25" s="6">
        <v>1.3528E-2</v>
      </c>
      <c r="Q25" s="4">
        <f t="shared" si="21"/>
        <v>12.5</v>
      </c>
      <c r="R25">
        <f t="shared" si="0"/>
        <v>2000000</v>
      </c>
      <c r="S25">
        <f t="shared" si="1"/>
        <v>25418.100861177329</v>
      </c>
      <c r="U25">
        <f t="shared" si="13"/>
        <v>1.3528E-2</v>
      </c>
      <c r="V25">
        <f t="shared" si="14"/>
        <v>0.01</v>
      </c>
      <c r="W25">
        <f t="shared" si="15"/>
        <v>0.70144754026624401</v>
      </c>
      <c r="X25">
        <f t="shared" si="16"/>
        <v>9.4891823247217483E-3</v>
      </c>
      <c r="Y25">
        <f t="shared" si="17"/>
        <v>7.0144754026624399E-3</v>
      </c>
      <c r="Z25">
        <f t="shared" si="18"/>
        <v>0.68494388253885985</v>
      </c>
      <c r="AB25">
        <f t="shared" si="19"/>
        <v>18069.558500241183</v>
      </c>
      <c r="AC25">
        <f t="shared" si="2"/>
        <v>17409.972690619135</v>
      </c>
      <c r="AE25">
        <f t="shared" si="3"/>
        <v>0</v>
      </c>
      <c r="AF25">
        <f t="shared" si="4"/>
        <v>0</v>
      </c>
      <c r="AG25">
        <f t="shared" si="4"/>
        <v>-8.5617985317357483</v>
      </c>
      <c r="AH25">
        <f t="shared" si="5"/>
        <v>-18978.364649443498</v>
      </c>
      <c r="AI25">
        <f t="shared" si="6"/>
        <v>-18986.926447975235</v>
      </c>
      <c r="AJ25">
        <f t="shared" si="7"/>
        <v>659.58580962204724</v>
      </c>
      <c r="AK25">
        <f t="shared" si="22"/>
        <v>1264.869095016883</v>
      </c>
      <c r="AL25">
        <f t="shared" si="8"/>
        <v>-17062.471543336305</v>
      </c>
      <c r="AN25">
        <f t="shared" si="9"/>
        <v>0</v>
      </c>
      <c r="AO25">
        <f t="shared" si="9"/>
        <v>0</v>
      </c>
      <c r="AP25">
        <f t="shared" si="9"/>
        <v>-0.70756852444007645</v>
      </c>
      <c r="AQ25">
        <f t="shared" si="9"/>
        <v>-1568.4196984450723</v>
      </c>
      <c r="AR25">
        <f t="shared" si="9"/>
        <v>-1569.1272669695124</v>
      </c>
      <c r="AS25">
        <f t="shared" si="9"/>
        <v>54.509827149748389</v>
      </c>
      <c r="AT25">
        <f t="shared" si="9"/>
        <v>104.53195737479116</v>
      </c>
      <c r="AU25">
        <f t="shared" si="9"/>
        <v>-1410.085482444973</v>
      </c>
      <c r="AW25">
        <v>22</v>
      </c>
      <c r="AX25">
        <f>IF(Z25&gt;0, (R25*SUMPRODUCT(K25:$K$98, X25:$X$98)-K25*$AZ$3)/Z25, 0)</f>
        <v>25418.100861177329</v>
      </c>
    </row>
    <row r="26" spans="5:50" x14ac:dyDescent="0.25">
      <c r="E26">
        <v>2026</v>
      </c>
      <c r="F26" s="5">
        <f>EconomicRates!C66</f>
        <v>3.5571999999999999E-2</v>
      </c>
      <c r="G26" s="5">
        <f>EconomicRates!D66</f>
        <v>7.0000000000000007E-2</v>
      </c>
      <c r="H26" s="5">
        <f t="shared" si="10"/>
        <v>0.12000000000000001</v>
      </c>
      <c r="I26" s="5">
        <f t="shared" si="11"/>
        <v>1.1200000000000001</v>
      </c>
      <c r="J26">
        <f t="shared" si="12"/>
        <v>0.89285714285714279</v>
      </c>
      <c r="K26">
        <f t="shared" si="20"/>
        <v>7.3787955739146996E-2</v>
      </c>
      <c r="L26" s="2">
        <v>23</v>
      </c>
      <c r="M26" s="6">
        <v>1.4963000000000001E-2</v>
      </c>
      <c r="Q26" s="4">
        <f t="shared" si="21"/>
        <v>12.5</v>
      </c>
      <c r="R26">
        <f t="shared" si="0"/>
        <v>2000000</v>
      </c>
      <c r="S26">
        <f t="shared" si="1"/>
        <v>25019.867390317337</v>
      </c>
      <c r="U26">
        <f t="shared" si="13"/>
        <v>1.4963000000000001E-2</v>
      </c>
      <c r="V26">
        <f t="shared" si="14"/>
        <v>0.01</v>
      </c>
      <c r="W26">
        <f t="shared" si="15"/>
        <v>0.68494388253885985</v>
      </c>
      <c r="X26">
        <f t="shared" si="16"/>
        <v>1.024881531442896E-2</v>
      </c>
      <c r="Y26">
        <f t="shared" si="17"/>
        <v>6.8494388253885988E-3</v>
      </c>
      <c r="Z26">
        <f t="shared" si="18"/>
        <v>0.66784562839904227</v>
      </c>
      <c r="AB26">
        <f t="shared" si="19"/>
        <v>17409.972690619135</v>
      </c>
      <c r="AC26">
        <f t="shared" si="2"/>
        <v>16709.409059747188</v>
      </c>
      <c r="AE26">
        <f t="shared" si="3"/>
        <v>0</v>
      </c>
      <c r="AF26">
        <f t="shared" si="4"/>
        <v>0</v>
      </c>
      <c r="AG26">
        <f t="shared" si="4"/>
        <v>-8.3480703549880282</v>
      </c>
      <c r="AH26">
        <f t="shared" si="5"/>
        <v>-20497.630628857922</v>
      </c>
      <c r="AI26">
        <f t="shared" si="6"/>
        <v>-20505.978699212908</v>
      </c>
      <c r="AJ26">
        <f t="shared" si="7"/>
        <v>700.56363087194768</v>
      </c>
      <c r="AK26">
        <f t="shared" si="22"/>
        <v>1218.6980883433396</v>
      </c>
      <c r="AL26">
        <f t="shared" si="8"/>
        <v>-18586.716979997622</v>
      </c>
      <c r="AN26">
        <f t="shared" si="9"/>
        <v>0</v>
      </c>
      <c r="AO26">
        <f t="shared" si="9"/>
        <v>0</v>
      </c>
      <c r="AP26">
        <f t="shared" si="9"/>
        <v>-0.61598704586114172</v>
      </c>
      <c r="AQ26">
        <f t="shared" si="9"/>
        <v>-1512.4782615995521</v>
      </c>
      <c r="AR26">
        <f t="shared" si="9"/>
        <v>-1513.0942486454132</v>
      </c>
      <c r="AS26">
        <f t="shared" si="9"/>
        <v>51.69315818723539</v>
      </c>
      <c r="AT26">
        <f t="shared" si="9"/>
        <v>89.925240602061393</v>
      </c>
      <c r="AU26">
        <f t="shared" si="9"/>
        <v>-1371.4758498561164</v>
      </c>
      <c r="AW26">
        <v>23</v>
      </c>
      <c r="AX26">
        <f>IF(Z26&gt;0, (R26*SUMPRODUCT(K26:$K$98, X26:$X$98)-K26*$AZ$3)/Z26, 0)</f>
        <v>25019.867390317337</v>
      </c>
    </row>
    <row r="27" spans="5:50" x14ac:dyDescent="0.25">
      <c r="E27">
        <v>2027</v>
      </c>
      <c r="F27" s="5">
        <f>EconomicRates!C67</f>
        <v>3.5571999999999999E-2</v>
      </c>
      <c r="G27" s="5">
        <f>EconomicRates!D67</f>
        <v>7.0000000000000007E-2</v>
      </c>
      <c r="H27" s="5">
        <f t="shared" si="10"/>
        <v>0.12000000000000001</v>
      </c>
      <c r="I27" s="5">
        <f t="shared" si="11"/>
        <v>1.1200000000000001</v>
      </c>
      <c r="J27">
        <f t="shared" si="12"/>
        <v>0.89285714285714279</v>
      </c>
      <c r="K27">
        <f t="shared" si="20"/>
        <v>6.5882103338524095E-2</v>
      </c>
      <c r="L27" s="2">
        <v>24</v>
      </c>
      <c r="M27" s="6">
        <v>1.6567999999999999E-2</v>
      </c>
      <c r="Q27" s="4">
        <f t="shared" si="21"/>
        <v>12.5</v>
      </c>
      <c r="R27">
        <f t="shared" si="0"/>
        <v>2000000</v>
      </c>
      <c r="S27">
        <f t="shared" si="1"/>
        <v>24568.136654706956</v>
      </c>
      <c r="U27">
        <f t="shared" si="13"/>
        <v>1.6567999999999999E-2</v>
      </c>
      <c r="V27">
        <f t="shared" si="14"/>
        <v>0.01</v>
      </c>
      <c r="W27">
        <f t="shared" si="15"/>
        <v>0.66784562839904227</v>
      </c>
      <c r="X27">
        <f t="shared" si="16"/>
        <v>1.1064866371315332E-2</v>
      </c>
      <c r="Y27">
        <f t="shared" si="17"/>
        <v>6.6784562839904225E-3</v>
      </c>
      <c r="Z27">
        <f t="shared" si="18"/>
        <v>0.65010230574373651</v>
      </c>
      <c r="AB27">
        <f t="shared" si="19"/>
        <v>16709.409059747188</v>
      </c>
      <c r="AC27">
        <f t="shared" si="2"/>
        <v>15971.802287052202</v>
      </c>
      <c r="AE27">
        <f t="shared" si="3"/>
        <v>0</v>
      </c>
      <c r="AF27">
        <f t="shared" si="4"/>
        <v>0</v>
      </c>
      <c r="AG27">
        <f t="shared" si="4"/>
        <v>-8.1262788217967064</v>
      </c>
      <c r="AH27">
        <f t="shared" si="5"/>
        <v>-22129.732742630666</v>
      </c>
      <c r="AI27">
        <f t="shared" si="6"/>
        <v>-22137.859021452463</v>
      </c>
      <c r="AJ27">
        <f t="shared" si="7"/>
        <v>737.60677269498592</v>
      </c>
      <c r="AK27">
        <f t="shared" si="22"/>
        <v>1169.6586341823033</v>
      </c>
      <c r="AL27">
        <f t="shared" si="8"/>
        <v>-20230.593614575173</v>
      </c>
      <c r="AN27">
        <f t="shared" si="9"/>
        <v>0</v>
      </c>
      <c r="AO27">
        <f t="shared" si="9"/>
        <v>0</v>
      </c>
      <c r="AP27">
        <f t="shared" si="9"/>
        <v>-0.53537634109527044</v>
      </c>
      <c r="AQ27">
        <f t="shared" si="9"/>
        <v>-1457.9533394039138</v>
      </c>
      <c r="AR27">
        <f t="shared" si="9"/>
        <v>-1458.4887157450091</v>
      </c>
      <c r="AS27">
        <f t="shared" si="9"/>
        <v>48.595085621886312</v>
      </c>
      <c r="AT27">
        <f t="shared" si="9"/>
        <v>77.059571007995459</v>
      </c>
      <c r="AU27">
        <f t="shared" si="9"/>
        <v>-1332.8340591151273</v>
      </c>
      <c r="AW27">
        <v>24</v>
      </c>
      <c r="AX27">
        <f>IF(Z27&gt;0, (R27*SUMPRODUCT(K27:$K$98, X27:$X$98)-K27*$AZ$3)/Z27, 0)</f>
        <v>24568.136654706956</v>
      </c>
    </row>
    <row r="28" spans="5:50" x14ac:dyDescent="0.25">
      <c r="E28">
        <v>2028</v>
      </c>
      <c r="F28" s="5">
        <f>EconomicRates!C68</f>
        <v>3.5571999999999999E-2</v>
      </c>
      <c r="G28" s="5">
        <f>EconomicRates!D68</f>
        <v>7.0000000000000007E-2</v>
      </c>
      <c r="H28" s="5">
        <f t="shared" si="10"/>
        <v>0.12000000000000001</v>
      </c>
      <c r="I28" s="5">
        <f t="shared" si="11"/>
        <v>1.1200000000000001</v>
      </c>
      <c r="J28">
        <f t="shared" si="12"/>
        <v>0.89285714285714279</v>
      </c>
      <c r="K28">
        <f t="shared" si="20"/>
        <v>5.8823306552253651E-2</v>
      </c>
      <c r="L28" s="2">
        <v>25</v>
      </c>
      <c r="M28" s="6">
        <v>1.8353999999999999E-2</v>
      </c>
      <c r="Q28" s="4">
        <f t="shared" si="21"/>
        <v>12.5</v>
      </c>
      <c r="R28">
        <f t="shared" si="0"/>
        <v>2000000</v>
      </c>
      <c r="S28">
        <f t="shared" si="1"/>
        <v>24072.245353310624</v>
      </c>
      <c r="U28">
        <f t="shared" si="13"/>
        <v>1.8353999999999999E-2</v>
      </c>
      <c r="V28">
        <f t="shared" si="14"/>
        <v>0.01</v>
      </c>
      <c r="W28">
        <f t="shared" si="15"/>
        <v>0.65010230574373651</v>
      </c>
      <c r="X28">
        <f t="shared" si="16"/>
        <v>1.1931977719620538E-2</v>
      </c>
      <c r="Y28">
        <f t="shared" si="17"/>
        <v>6.5010230574373655E-3</v>
      </c>
      <c r="Z28">
        <f t="shared" si="18"/>
        <v>0.63166930496667861</v>
      </c>
      <c r="AB28">
        <f t="shared" si="19"/>
        <v>15971.802287052202</v>
      </c>
      <c r="AC28">
        <f t="shared" si="2"/>
        <v>15205.69849131308</v>
      </c>
      <c r="AE28">
        <f t="shared" si="3"/>
        <v>0</v>
      </c>
      <c r="AF28">
        <f t="shared" si="4"/>
        <v>0</v>
      </c>
      <c r="AG28">
        <f t="shared" si="4"/>
        <v>-7.8958663120834824</v>
      </c>
      <c r="AH28">
        <f t="shared" si="5"/>
        <v>-23863.955439241076</v>
      </c>
      <c r="AI28">
        <f t="shared" si="6"/>
        <v>-23871.851305553158</v>
      </c>
      <c r="AJ28">
        <f t="shared" si="7"/>
        <v>766.10379573912178</v>
      </c>
      <c r="AK28">
        <f t="shared" si="22"/>
        <v>1118.0261600936542</v>
      </c>
      <c r="AL28">
        <f t="shared" si="8"/>
        <v>-21987.721349720381</v>
      </c>
      <c r="AN28">
        <f t="shared" si="9"/>
        <v>0</v>
      </c>
      <c r="AO28">
        <f t="shared" si="9"/>
        <v>0</v>
      </c>
      <c r="AP28">
        <f t="shared" si="9"/>
        <v>-0.46446096457129921</v>
      </c>
      <c r="AQ28">
        <f t="shared" si="9"/>
        <v>-1403.7567663517987</v>
      </c>
      <c r="AR28">
        <f t="shared" si="9"/>
        <v>-1404.22122731637</v>
      </c>
      <c r="AS28">
        <f t="shared" si="9"/>
        <v>45.064758427607472</v>
      </c>
      <c r="AT28">
        <f t="shared" si="9"/>
        <v>65.765995548628041</v>
      </c>
      <c r="AU28">
        <f t="shared" si="9"/>
        <v>-1293.3904733401343</v>
      </c>
      <c r="AW28">
        <v>25</v>
      </c>
      <c r="AX28">
        <f>IF(Z28&gt;0, (R28*SUMPRODUCT(K28:$K$98, X28:$X$98)-K28*$AZ$3)/Z28, 0)</f>
        <v>24072.245353310624</v>
      </c>
    </row>
    <row r="29" spans="5:50" x14ac:dyDescent="0.25">
      <c r="E29">
        <v>2029</v>
      </c>
      <c r="F29" s="5">
        <f>EconomicRates!C69</f>
        <v>3.5571999999999999E-2</v>
      </c>
      <c r="G29" s="5">
        <f>EconomicRates!D69</f>
        <v>7.0000000000000007E-2</v>
      </c>
      <c r="H29" s="5">
        <f t="shared" si="10"/>
        <v>0.12000000000000001</v>
      </c>
      <c r="I29" s="5">
        <f t="shared" si="11"/>
        <v>1.1200000000000001</v>
      </c>
      <c r="J29">
        <f t="shared" si="12"/>
        <v>0.89285714285714279</v>
      </c>
      <c r="K29">
        <f t="shared" si="20"/>
        <v>5.2520809421655039E-2</v>
      </c>
      <c r="L29" s="2">
        <v>26</v>
      </c>
      <c r="M29" s="6">
        <v>2.0303000000000002E-2</v>
      </c>
      <c r="Q29" s="4">
        <f t="shared" si="21"/>
        <v>12.5</v>
      </c>
      <c r="R29">
        <f t="shared" si="0"/>
        <v>2000000</v>
      </c>
      <c r="S29">
        <f t="shared" si="1"/>
        <v>23541.239801911808</v>
      </c>
      <c r="U29">
        <f t="shared" si="13"/>
        <v>2.0303000000000002E-2</v>
      </c>
      <c r="V29">
        <f t="shared" si="14"/>
        <v>0.01</v>
      </c>
      <c r="W29">
        <f t="shared" si="15"/>
        <v>0.63166930496667861</v>
      </c>
      <c r="X29">
        <f t="shared" si="16"/>
        <v>1.2824781898738476E-2</v>
      </c>
      <c r="Y29">
        <f t="shared" si="17"/>
        <v>6.3166930496667863E-3</v>
      </c>
      <c r="Z29">
        <f t="shared" si="18"/>
        <v>0.61252783001827338</v>
      </c>
      <c r="AB29">
        <f t="shared" si="19"/>
        <v>15205.69849131308</v>
      </c>
      <c r="AC29">
        <f t="shared" si="2"/>
        <v>14419.664531804849</v>
      </c>
      <c r="AE29">
        <f t="shared" si="3"/>
        <v>0</v>
      </c>
      <c r="AF29">
        <f t="shared" si="4"/>
        <v>0</v>
      </c>
      <c r="AG29">
        <f t="shared" si="4"/>
        <v>-7.6565978752284174</v>
      </c>
      <c r="AH29">
        <f t="shared" si="5"/>
        <v>-25649.563797476952</v>
      </c>
      <c r="AI29">
        <f t="shared" si="6"/>
        <v>-25657.220395352182</v>
      </c>
      <c r="AJ29">
        <f t="shared" si="7"/>
        <v>786.03395950823142</v>
      </c>
      <c r="AK29">
        <f t="shared" si="22"/>
        <v>1064.3988943919157</v>
      </c>
      <c r="AL29">
        <f t="shared" si="8"/>
        <v>-23806.787541452031</v>
      </c>
      <c r="AN29">
        <f t="shared" si="9"/>
        <v>0</v>
      </c>
      <c r="AO29">
        <f t="shared" si="9"/>
        <v>0</v>
      </c>
      <c r="AP29">
        <f t="shared" si="9"/>
        <v>-0.4021307178231206</v>
      </c>
      <c r="AQ29">
        <f t="shared" si="9"/>
        <v>-1347.1358519558696</v>
      </c>
      <c r="AR29">
        <f t="shared" si="9"/>
        <v>-1347.5379826736928</v>
      </c>
      <c r="AS29">
        <f t="shared" si="9"/>
        <v>41.283139786280735</v>
      </c>
      <c r="AT29">
        <f t="shared" si="9"/>
        <v>55.903091480978134</v>
      </c>
      <c r="AU29">
        <f t="shared" si="9"/>
        <v>-1250.3517514064336</v>
      </c>
      <c r="AW29">
        <v>26</v>
      </c>
      <c r="AX29">
        <f>IF(Z29&gt;0, (R29*SUMPRODUCT(K29:$K$98, X29:$X$98)-K29*$AZ$3)/Z29, 0)</f>
        <v>23541.239801911808</v>
      </c>
    </row>
    <row r="30" spans="5:50" x14ac:dyDescent="0.25">
      <c r="E30">
        <v>2030</v>
      </c>
      <c r="F30" s="5">
        <f>EconomicRates!C70</f>
        <v>3.5571999999999999E-2</v>
      </c>
      <c r="G30" s="5">
        <f>EconomicRates!D70</f>
        <v>7.0000000000000007E-2</v>
      </c>
      <c r="H30" s="5">
        <f t="shared" si="10"/>
        <v>0.12000000000000001</v>
      </c>
      <c r="I30" s="5">
        <f t="shared" si="11"/>
        <v>1.1200000000000001</v>
      </c>
      <c r="J30">
        <f t="shared" si="12"/>
        <v>0.89285714285714279</v>
      </c>
      <c r="K30">
        <f t="shared" si="20"/>
        <v>4.6893579840763422E-2</v>
      </c>
      <c r="L30" s="2">
        <v>27</v>
      </c>
      <c r="M30" s="6">
        <v>2.2446000000000001E-2</v>
      </c>
      <c r="Q30" s="4">
        <f t="shared" si="21"/>
        <v>12.5</v>
      </c>
      <c r="R30">
        <f t="shared" si="0"/>
        <v>2000000</v>
      </c>
      <c r="S30">
        <f t="shared" si="1"/>
        <v>22988.240356570022</v>
      </c>
      <c r="U30">
        <f t="shared" si="13"/>
        <v>2.2446000000000001E-2</v>
      </c>
      <c r="V30">
        <f t="shared" si="14"/>
        <v>0.01</v>
      </c>
      <c r="W30">
        <f t="shared" si="15"/>
        <v>0.61252783001827338</v>
      </c>
      <c r="X30">
        <f t="shared" si="16"/>
        <v>1.3748799672590165E-2</v>
      </c>
      <c r="Y30">
        <f t="shared" si="17"/>
        <v>6.1252783001827342E-3</v>
      </c>
      <c r="Z30">
        <f t="shared" si="18"/>
        <v>0.59265375204550053</v>
      </c>
      <c r="AB30">
        <f t="shared" si="19"/>
        <v>14419.664531804849</v>
      </c>
      <c r="AC30">
        <f t="shared" si="2"/>
        <v>13624.066900245019</v>
      </c>
      <c r="AE30">
        <f t="shared" si="3"/>
        <v>0</v>
      </c>
      <c r="AF30">
        <f t="shared" si="4"/>
        <v>0</v>
      </c>
      <c r="AG30">
        <f t="shared" si="4"/>
        <v>-7.4081719005687567</v>
      </c>
      <c r="AH30">
        <f t="shared" si="5"/>
        <v>-27497.59934518033</v>
      </c>
      <c r="AI30">
        <f t="shared" si="6"/>
        <v>-27505.0075170809</v>
      </c>
      <c r="AJ30">
        <f t="shared" si="7"/>
        <v>795.5976315598291</v>
      </c>
      <c r="AK30">
        <f t="shared" si="22"/>
        <v>1009.3765172263395</v>
      </c>
      <c r="AL30">
        <f t="shared" si="8"/>
        <v>-25700.033368294728</v>
      </c>
      <c r="AN30">
        <f t="shared" si="9"/>
        <v>0</v>
      </c>
      <c r="AO30">
        <f t="shared" si="9"/>
        <v>0</v>
      </c>
      <c r="AP30">
        <f t="shared" si="9"/>
        <v>-0.34739570049342111</v>
      </c>
      <c r="AQ30">
        <f t="shared" si="9"/>
        <v>-1289.4608703225379</v>
      </c>
      <c r="AR30">
        <f t="shared" si="9"/>
        <v>-1289.8082660230314</v>
      </c>
      <c r="AS30">
        <f t="shared" si="9"/>
        <v>37.308421056673126</v>
      </c>
      <c r="AT30">
        <f t="shared" si="9"/>
        <v>47.333278299945064</v>
      </c>
      <c r="AU30">
        <f t="shared" si="9"/>
        <v>-1205.1665666664128</v>
      </c>
      <c r="AW30">
        <v>27</v>
      </c>
      <c r="AX30">
        <f>IF(Z30&gt;0, (R30*SUMPRODUCT(K30:$K$98, X30:$X$98)-K30*$AZ$3)/Z30, 0)</f>
        <v>22988.240356570022</v>
      </c>
    </row>
    <row r="31" spans="5:50" x14ac:dyDescent="0.25">
      <c r="E31">
        <v>2031</v>
      </c>
      <c r="F31" s="5">
        <f>EconomicRates!C71</f>
        <v>3.5571999999999999E-2</v>
      </c>
      <c r="G31" s="5">
        <f>EconomicRates!D71</f>
        <v>7.0000000000000007E-2</v>
      </c>
      <c r="H31" s="5">
        <f t="shared" si="10"/>
        <v>0.12000000000000001</v>
      </c>
      <c r="I31" s="5">
        <f t="shared" si="11"/>
        <v>1.1200000000000001</v>
      </c>
      <c r="J31">
        <f t="shared" si="12"/>
        <v>0.89285714285714279</v>
      </c>
      <c r="K31">
        <f t="shared" si="20"/>
        <v>4.1869267714967337E-2</v>
      </c>
      <c r="L31" s="2">
        <v>28</v>
      </c>
      <c r="M31" s="6">
        <v>2.4856E-2</v>
      </c>
      <c r="Q31" s="4">
        <f t="shared" si="21"/>
        <v>12.5</v>
      </c>
      <c r="R31">
        <f t="shared" si="0"/>
        <v>2000000</v>
      </c>
      <c r="S31">
        <f t="shared" si="1"/>
        <v>22425.062580977374</v>
      </c>
      <c r="U31">
        <f t="shared" si="13"/>
        <v>2.4856E-2</v>
      </c>
      <c r="V31">
        <f t="shared" si="14"/>
        <v>0.01</v>
      </c>
      <c r="W31">
        <f t="shared" si="15"/>
        <v>0.59265375204550053</v>
      </c>
      <c r="X31">
        <f t="shared" si="16"/>
        <v>1.4731001660842961E-2</v>
      </c>
      <c r="Y31">
        <f t="shared" si="17"/>
        <v>5.9265375204550054E-3</v>
      </c>
      <c r="Z31">
        <f t="shared" si="18"/>
        <v>0.57199621286420255</v>
      </c>
      <c r="AB31">
        <f t="shared" si="19"/>
        <v>13624.066900245019</v>
      </c>
      <c r="AC31">
        <f t="shared" si="2"/>
        <v>12827.050869561797</v>
      </c>
      <c r="AE31">
        <f t="shared" si="3"/>
        <v>0</v>
      </c>
      <c r="AF31">
        <f t="shared" si="4"/>
        <v>0</v>
      </c>
      <c r="AG31">
        <f t="shared" si="4"/>
        <v>-7.1499526608025317</v>
      </c>
      <c r="AH31">
        <f t="shared" si="5"/>
        <v>-29462.003321685923</v>
      </c>
      <c r="AI31">
        <f t="shared" si="6"/>
        <v>-29469.153274346725</v>
      </c>
      <c r="AJ31">
        <f t="shared" si="7"/>
        <v>797.0160306832222</v>
      </c>
      <c r="AK31">
        <f t="shared" si="22"/>
        <v>953.68468301715143</v>
      </c>
      <c r="AL31">
        <f t="shared" si="8"/>
        <v>-27718.45256064635</v>
      </c>
      <c r="AN31">
        <f t="shared" si="9"/>
        <v>0</v>
      </c>
      <c r="AO31">
        <f t="shared" si="9"/>
        <v>0</v>
      </c>
      <c r="AP31">
        <f t="shared" si="9"/>
        <v>-0.29936328210448426</v>
      </c>
      <c r="AQ31">
        <f t="shared" si="9"/>
        <v>-1233.552504494925</v>
      </c>
      <c r="AR31">
        <f t="shared" si="9"/>
        <v>-1233.8518677770294</v>
      </c>
      <c r="AS31">
        <f t="shared" si="9"/>
        <v>33.370477561796449</v>
      </c>
      <c r="AT31">
        <f t="shared" si="9"/>
        <v>39.93007930890888</v>
      </c>
      <c r="AU31">
        <f t="shared" si="9"/>
        <v>-1160.551310906324</v>
      </c>
      <c r="AW31">
        <v>28</v>
      </c>
      <c r="AX31">
        <f>IF(Z31&gt;0, (R31*SUMPRODUCT(K31:$K$98, X31:$X$98)-K31*$AZ$3)/Z31, 0)</f>
        <v>22425.062580977374</v>
      </c>
    </row>
    <row r="32" spans="5:50" x14ac:dyDescent="0.25">
      <c r="E32">
        <v>2032</v>
      </c>
      <c r="F32" s="5">
        <f>EconomicRates!C72</f>
        <v>3.5571999999999999E-2</v>
      </c>
      <c r="G32" s="5">
        <f>EconomicRates!D72</f>
        <v>7.0000000000000007E-2</v>
      </c>
      <c r="H32" s="5">
        <f t="shared" si="10"/>
        <v>0.12000000000000001</v>
      </c>
      <c r="I32" s="5">
        <f t="shared" si="11"/>
        <v>1.1200000000000001</v>
      </c>
      <c r="J32">
        <f t="shared" si="12"/>
        <v>0.89285714285714279</v>
      </c>
      <c r="K32">
        <f t="shared" si="20"/>
        <v>3.7383274745506546E-2</v>
      </c>
      <c r="L32" s="2">
        <v>29</v>
      </c>
      <c r="M32" s="6">
        <v>2.7564999999999999E-2</v>
      </c>
      <c r="Q32" s="4">
        <f t="shared" si="21"/>
        <v>12.5</v>
      </c>
      <c r="R32">
        <f t="shared" si="0"/>
        <v>2000000</v>
      </c>
      <c r="S32">
        <f t="shared" si="1"/>
        <v>21858.275576978398</v>
      </c>
      <c r="U32">
        <f t="shared" si="13"/>
        <v>2.7564999999999999E-2</v>
      </c>
      <c r="V32">
        <f t="shared" si="14"/>
        <v>0.01</v>
      </c>
      <c r="W32">
        <f t="shared" si="15"/>
        <v>0.57199621286420255</v>
      </c>
      <c r="X32">
        <f t="shared" si="16"/>
        <v>1.5767075607601742E-2</v>
      </c>
      <c r="Y32">
        <f t="shared" si="17"/>
        <v>5.7199621286420253E-3</v>
      </c>
      <c r="Z32">
        <f t="shared" si="18"/>
        <v>0.55050917512795883</v>
      </c>
      <c r="AB32">
        <f t="shared" si="19"/>
        <v>12827.050869561797</v>
      </c>
      <c r="AC32">
        <f t="shared" si="2"/>
        <v>12033.181257601986</v>
      </c>
      <c r="AE32">
        <f t="shared" si="3"/>
        <v>0</v>
      </c>
      <c r="AF32">
        <f t="shared" si="4"/>
        <v>0</v>
      </c>
      <c r="AG32">
        <f t="shared" si="4"/>
        <v>-6.8813646890994855</v>
      </c>
      <c r="AH32">
        <f t="shared" si="5"/>
        <v>-31534.151215203485</v>
      </c>
      <c r="AI32">
        <f t="shared" si="6"/>
        <v>-31541.032579892584</v>
      </c>
      <c r="AJ32">
        <f t="shared" si="7"/>
        <v>793.86961195981166</v>
      </c>
      <c r="AK32">
        <f t="shared" si="22"/>
        <v>897.89356086932594</v>
      </c>
      <c r="AL32">
        <f t="shared" si="8"/>
        <v>-29849.26940706345</v>
      </c>
      <c r="AN32">
        <f t="shared" si="9"/>
        <v>0</v>
      </c>
      <c r="AO32">
        <f t="shared" si="9"/>
        <v>0</v>
      </c>
      <c r="AP32">
        <f t="shared" si="9"/>
        <v>-0.25724794679663332</v>
      </c>
      <c r="AQ32">
        <f t="shared" si="9"/>
        <v>-1178.849838744301</v>
      </c>
      <c r="AR32">
        <f t="shared" si="9"/>
        <v>-1179.1070866910977</v>
      </c>
      <c r="AS32">
        <f t="shared" si="9"/>
        <v>29.677445816002308</v>
      </c>
      <c r="AT32">
        <f t="shared" si="9"/>
        <v>33.566201678199221</v>
      </c>
      <c r="AU32">
        <f t="shared" si="9"/>
        <v>-1115.8634391968963</v>
      </c>
      <c r="AW32">
        <v>29</v>
      </c>
      <c r="AX32">
        <f>IF(Z32&gt;0, (R32*SUMPRODUCT(K32:$K$98, X32:$X$98)-K32*$AZ$3)/Z32, 0)</f>
        <v>21858.275576978398</v>
      </c>
    </row>
    <row r="33" spans="5:50" x14ac:dyDescent="0.25">
      <c r="E33">
        <v>2033</v>
      </c>
      <c r="F33" s="5">
        <f>EconomicRates!C73</f>
        <v>3.5571999999999999E-2</v>
      </c>
      <c r="G33" s="5">
        <f>EconomicRates!D73</f>
        <v>7.0000000000000007E-2</v>
      </c>
      <c r="H33" s="5">
        <f t="shared" si="10"/>
        <v>0.12000000000000001</v>
      </c>
      <c r="I33" s="5">
        <f t="shared" si="11"/>
        <v>1.1200000000000001</v>
      </c>
      <c r="J33">
        <f t="shared" si="12"/>
        <v>0.89285714285714279</v>
      </c>
      <c r="K33">
        <f t="shared" si="20"/>
        <v>3.337792387991656E-2</v>
      </c>
      <c r="L33" s="2">
        <v>30</v>
      </c>
      <c r="M33" s="6">
        <v>3.0620999999999999E-2</v>
      </c>
      <c r="Q33" s="4">
        <f t="shared" si="21"/>
        <v>12.5</v>
      </c>
      <c r="R33">
        <f t="shared" si="0"/>
        <v>2000000</v>
      </c>
      <c r="S33">
        <f t="shared" si="1"/>
        <v>21295.030865946086</v>
      </c>
      <c r="U33">
        <f t="shared" si="13"/>
        <v>3.0620999999999999E-2</v>
      </c>
      <c r="V33">
        <f t="shared" si="14"/>
        <v>0.01</v>
      </c>
      <c r="W33">
        <f t="shared" si="15"/>
        <v>0.55050917512795883</v>
      </c>
      <c r="X33">
        <f t="shared" si="16"/>
        <v>1.6857141451593227E-2</v>
      </c>
      <c r="Y33">
        <f t="shared" si="17"/>
        <v>5.5050917512795882E-3</v>
      </c>
      <c r="Z33">
        <f t="shared" si="18"/>
        <v>0.52814694192508604</v>
      </c>
      <c r="AB33">
        <f t="shared" si="19"/>
        <v>12033.181257601986</v>
      </c>
      <c r="AC33">
        <f t="shared" si="2"/>
        <v>11246.905430049743</v>
      </c>
      <c r="AE33">
        <f t="shared" si="3"/>
        <v>0</v>
      </c>
      <c r="AF33">
        <f t="shared" si="4"/>
        <v>0</v>
      </c>
      <c r="AG33">
        <f t="shared" si="4"/>
        <v>-6.6018367740635755</v>
      </c>
      <c r="AH33">
        <f t="shared" si="5"/>
        <v>-33714.282903186453</v>
      </c>
      <c r="AI33">
        <f t="shared" si="6"/>
        <v>-33720.884739960515</v>
      </c>
      <c r="AJ33">
        <f t="shared" si="7"/>
        <v>786.27582755224284</v>
      </c>
      <c r="AK33">
        <f t="shared" si="22"/>
        <v>842.32268803213913</v>
      </c>
      <c r="AL33">
        <f t="shared" si="8"/>
        <v>-32092.286224376134</v>
      </c>
      <c r="AN33">
        <f t="shared" si="9"/>
        <v>0</v>
      </c>
      <c r="AO33">
        <f t="shared" si="9"/>
        <v>0</v>
      </c>
      <c r="AP33">
        <f t="shared" si="9"/>
        <v>-0.22035560531232792</v>
      </c>
      <c r="AQ33">
        <f t="shared" si="9"/>
        <v>-1125.3127684085298</v>
      </c>
      <c r="AR33">
        <f t="shared" si="9"/>
        <v>-1125.5331240138421</v>
      </c>
      <c r="AS33">
        <f t="shared" si="9"/>
        <v>26.24425472065716</v>
      </c>
      <c r="AT33">
        <f t="shared" si="9"/>
        <v>28.114982563463442</v>
      </c>
      <c r="AU33">
        <f t="shared" si="9"/>
        <v>-1071.1738867297215</v>
      </c>
      <c r="AW33">
        <v>30</v>
      </c>
      <c r="AX33">
        <f>IF(Z33&gt;0, (R33*SUMPRODUCT(K33:$K$98, X33:$X$98)-K33*$AZ$3)/Z33, 0)</f>
        <v>21295.030865946086</v>
      </c>
    </row>
    <row r="34" spans="5:50" x14ac:dyDescent="0.25">
      <c r="E34">
        <v>2034</v>
      </c>
      <c r="F34" s="5">
        <f>EconomicRates!C74</f>
        <v>3.5571999999999999E-2</v>
      </c>
      <c r="G34" s="5">
        <f>EconomicRates!D74</f>
        <v>7.0000000000000007E-2</v>
      </c>
      <c r="H34" s="5">
        <f t="shared" si="10"/>
        <v>0.12000000000000001</v>
      </c>
      <c r="I34" s="5">
        <f t="shared" si="11"/>
        <v>1.1200000000000001</v>
      </c>
      <c r="J34">
        <f t="shared" si="12"/>
        <v>0.89285714285714279</v>
      </c>
      <c r="K34">
        <f t="shared" si="20"/>
        <v>2.9801717749925499E-2</v>
      </c>
      <c r="L34" s="2">
        <v>31</v>
      </c>
      <c r="M34" s="6">
        <v>3.3921E-2</v>
      </c>
      <c r="Q34" s="4">
        <f t="shared" si="21"/>
        <v>12.5</v>
      </c>
      <c r="R34">
        <f t="shared" si="0"/>
        <v>2000000</v>
      </c>
      <c r="S34">
        <f t="shared" si="1"/>
        <v>20738.887062115497</v>
      </c>
      <c r="U34">
        <f t="shared" si="13"/>
        <v>3.3921E-2</v>
      </c>
      <c r="V34">
        <f t="shared" si="14"/>
        <v>0.01</v>
      </c>
      <c r="W34">
        <f t="shared" si="15"/>
        <v>0.52814694192508604</v>
      </c>
      <c r="X34">
        <f t="shared" si="16"/>
        <v>1.7915272417040842E-2</v>
      </c>
      <c r="Y34">
        <f t="shared" si="17"/>
        <v>5.2814694192508602E-3</v>
      </c>
      <c r="Z34">
        <f t="shared" si="18"/>
        <v>0.50495020008879432</v>
      </c>
      <c r="AB34">
        <f t="shared" si="19"/>
        <v>11246.905430049743</v>
      </c>
      <c r="AC34">
        <f t="shared" si="2"/>
        <v>10472.105171634128</v>
      </c>
      <c r="AE34">
        <f t="shared" si="3"/>
        <v>0</v>
      </c>
      <c r="AF34">
        <f t="shared" si="4"/>
        <v>0</v>
      </c>
      <c r="AG34">
        <f t="shared" si="4"/>
        <v>-6.3118775011099286</v>
      </c>
      <c r="AH34">
        <f t="shared" si="5"/>
        <v>-35830.544834081687</v>
      </c>
      <c r="AI34">
        <f t="shared" si="6"/>
        <v>-35836.856711582797</v>
      </c>
      <c r="AJ34">
        <f t="shared" si="7"/>
        <v>774.80025841561473</v>
      </c>
      <c r="AK34">
        <f t="shared" si="22"/>
        <v>787.28338010348205</v>
      </c>
      <c r="AL34">
        <f t="shared" si="8"/>
        <v>-34274.773073063705</v>
      </c>
      <c r="AN34">
        <f t="shared" si="9"/>
        <v>0</v>
      </c>
      <c r="AO34">
        <f t="shared" si="9"/>
        <v>0</v>
      </c>
      <c r="AP34">
        <f t="shared" si="9"/>
        <v>-0.18810479176018316</v>
      </c>
      <c r="AQ34">
        <f t="shared" si="9"/>
        <v>-1067.8117839713536</v>
      </c>
      <c r="AR34">
        <f t="shared" si="9"/>
        <v>-1067.9998887631139</v>
      </c>
      <c r="AS34">
        <f t="shared" si="9"/>
        <v>23.09037861387149</v>
      </c>
      <c r="AT34">
        <f t="shared" si="9"/>
        <v>23.462397083051282</v>
      </c>
      <c r="AU34">
        <f t="shared" ref="AU34:AU69" si="23">AL34*$K34</f>
        <v>-1021.4471130661912</v>
      </c>
      <c r="AW34">
        <v>31</v>
      </c>
      <c r="AX34">
        <f>IF(Z34&gt;0, (R34*SUMPRODUCT(K34:$K$98, X34:$X$98)-K34*$AZ$3)/Z34, 0)</f>
        <v>20738.887062115497</v>
      </c>
    </row>
    <row r="35" spans="5:50" x14ac:dyDescent="0.25">
      <c r="E35">
        <v>2035</v>
      </c>
      <c r="F35" s="5">
        <f>EconomicRates!C75</f>
        <v>3.5571999999999999E-2</v>
      </c>
      <c r="G35" s="5">
        <f>EconomicRates!D75</f>
        <v>7.0000000000000007E-2</v>
      </c>
      <c r="H35" s="5">
        <f t="shared" si="10"/>
        <v>0.12000000000000001</v>
      </c>
      <c r="I35" s="5">
        <f t="shared" si="11"/>
        <v>1.1200000000000001</v>
      </c>
      <c r="J35">
        <f t="shared" si="12"/>
        <v>0.89285714285714279</v>
      </c>
      <c r="K35">
        <f t="shared" si="20"/>
        <v>2.660867656243348E-2</v>
      </c>
      <c r="L35" s="2">
        <v>32</v>
      </c>
      <c r="M35" s="6">
        <v>3.7368999999999999E-2</v>
      </c>
      <c r="Q35" s="4">
        <f t="shared" si="21"/>
        <v>12.5</v>
      </c>
      <c r="R35">
        <f t="shared" si="0"/>
        <v>2000000</v>
      </c>
      <c r="S35">
        <f t="shared" si="1"/>
        <v>20200.874084322419</v>
      </c>
      <c r="U35">
        <f t="shared" si="13"/>
        <v>3.7368999999999999E-2</v>
      </c>
      <c r="V35">
        <f t="shared" si="14"/>
        <v>0.01</v>
      </c>
      <c r="W35">
        <f t="shared" si="15"/>
        <v>0.50495020008879432</v>
      </c>
      <c r="X35">
        <f t="shared" si="16"/>
        <v>1.8869484027118154E-2</v>
      </c>
      <c r="Y35">
        <f t="shared" si="17"/>
        <v>5.0495020008879433E-3</v>
      </c>
      <c r="Z35">
        <f t="shared" si="18"/>
        <v>0.48103121406078825</v>
      </c>
      <c r="AB35">
        <f t="shared" si="19"/>
        <v>10472.105171634128</v>
      </c>
      <c r="AC35">
        <f t="shared" si="2"/>
        <v>9717.2509858707272</v>
      </c>
      <c r="AE35">
        <f t="shared" si="3"/>
        <v>0</v>
      </c>
      <c r="AF35">
        <f t="shared" ref="AF35:AG69" si="24">-$Z35*P35</f>
        <v>0</v>
      </c>
      <c r="AG35">
        <f t="shared" si="24"/>
        <v>-6.0128901757598534</v>
      </c>
      <c r="AH35">
        <f t="shared" si="5"/>
        <v>-37738.968054236306</v>
      </c>
      <c r="AI35">
        <f t="shared" ref="AI35:AI66" si="25">SUM(AE35:AH35)</f>
        <v>-37744.980944412069</v>
      </c>
      <c r="AJ35">
        <f t="shared" si="7"/>
        <v>754.85418576340089</v>
      </c>
      <c r="AK35">
        <f t="shared" si="22"/>
        <v>733.04736201438902</v>
      </c>
      <c r="AL35">
        <f t="shared" ref="AL35:AL69" si="26">SUM(AI35:AK35)</f>
        <v>-36257.079396634275</v>
      </c>
      <c r="AN35">
        <f t="shared" ref="AN35:AT69" si="27">AE35*$K35</f>
        <v>0</v>
      </c>
      <c r="AO35">
        <f t="shared" si="27"/>
        <v>0</v>
      </c>
      <c r="AP35">
        <f t="shared" si="27"/>
        <v>-0.15999504989222774</v>
      </c>
      <c r="AQ35">
        <f t="shared" si="27"/>
        <v>-1004.1839947551834</v>
      </c>
      <c r="AR35">
        <f t="shared" si="27"/>
        <v>-1004.3439898050757</v>
      </c>
      <c r="AS35">
        <f t="shared" si="27"/>
        <v>20.085670880777414</v>
      </c>
      <c r="AT35">
        <f t="shared" si="27"/>
        <v>19.505420160785963</v>
      </c>
      <c r="AU35">
        <f t="shared" si="23"/>
        <v>-964.75289876351223</v>
      </c>
      <c r="AW35">
        <v>32</v>
      </c>
      <c r="AX35">
        <f>IF(Z35&gt;0, (R35*SUMPRODUCT(K35:$K$98, X35:$X$98)-K35*$AZ$3)/Z35, 0)</f>
        <v>20200.874084322419</v>
      </c>
    </row>
    <row r="36" spans="5:50" x14ac:dyDescent="0.25">
      <c r="E36">
        <v>2036</v>
      </c>
      <c r="F36" s="5">
        <f>EconomicRates!C76</f>
        <v>3.5571999999999999E-2</v>
      </c>
      <c r="G36" s="5">
        <f>EconomicRates!D76</f>
        <v>7.0000000000000007E-2</v>
      </c>
      <c r="H36" s="5">
        <f t="shared" si="10"/>
        <v>0.12000000000000001</v>
      </c>
      <c r="I36" s="5">
        <f t="shared" si="11"/>
        <v>1.1200000000000001</v>
      </c>
      <c r="J36">
        <f t="shared" si="12"/>
        <v>0.89285714285714279</v>
      </c>
      <c r="K36">
        <f t="shared" si="20"/>
        <v>2.3757746930744176E-2</v>
      </c>
      <c r="L36" s="2">
        <v>33</v>
      </c>
      <c r="M36" s="6">
        <v>5.0548205999999998E-2</v>
      </c>
      <c r="Q36" s="4">
        <f t="shared" si="21"/>
        <v>12.5</v>
      </c>
      <c r="R36">
        <f t="shared" si="0"/>
        <v>2000000</v>
      </c>
      <c r="S36">
        <f t="shared" si="1"/>
        <v>19899.051220953861</v>
      </c>
      <c r="U36">
        <f t="shared" si="13"/>
        <v>5.0548205999999998E-2</v>
      </c>
      <c r="V36">
        <f t="shared" si="14"/>
        <v>0.01</v>
      </c>
      <c r="W36">
        <f t="shared" si="15"/>
        <v>0.48103121406078825</v>
      </c>
      <c r="X36">
        <f t="shared" si="16"/>
        <v>2.4315264900774819E-2</v>
      </c>
      <c r="Y36">
        <f t="shared" si="17"/>
        <v>4.8103121406078827E-3</v>
      </c>
      <c r="Z36">
        <f t="shared" si="18"/>
        <v>0.45190563701940556</v>
      </c>
      <c r="AB36">
        <f t="shared" si="19"/>
        <v>9717.2509858707272</v>
      </c>
      <c r="AC36">
        <f t="shared" si="2"/>
        <v>8992.493418086935</v>
      </c>
      <c r="AE36">
        <f t="shared" si="3"/>
        <v>0</v>
      </c>
      <c r="AF36">
        <f t="shared" si="24"/>
        <v>0</v>
      </c>
      <c r="AG36">
        <f t="shared" si="24"/>
        <v>-5.6488204627425693</v>
      </c>
      <c r="AH36">
        <f t="shared" si="5"/>
        <v>-48630.529801549637</v>
      </c>
      <c r="AI36">
        <f t="shared" si="25"/>
        <v>-48636.178622012383</v>
      </c>
      <c r="AJ36">
        <f t="shared" si="7"/>
        <v>724.75756778379218</v>
      </c>
      <c r="AK36">
        <f t="shared" si="22"/>
        <v>680.20756901095092</v>
      </c>
      <c r="AL36">
        <f t="shared" si="26"/>
        <v>-47231.213485217639</v>
      </c>
      <c r="AN36">
        <f t="shared" si="27"/>
        <v>0</v>
      </c>
      <c r="AO36">
        <f t="shared" si="27"/>
        <v>0</v>
      </c>
      <c r="AP36">
        <f t="shared" si="27"/>
        <v>-0.13420324701104716</v>
      </c>
      <c r="AQ36">
        <f t="shared" si="27"/>
        <v>-1155.351820133229</v>
      </c>
      <c r="AR36">
        <f t="shared" si="27"/>
        <v>-1155.4860233802401</v>
      </c>
      <c r="AS36">
        <f t="shared" si="27"/>
        <v>17.218606881549004</v>
      </c>
      <c r="AT36">
        <f t="shared" si="27"/>
        <v>16.160199284938876</v>
      </c>
      <c r="AU36">
        <f t="shared" si="23"/>
        <v>-1122.1072172137524</v>
      </c>
      <c r="AW36">
        <v>33</v>
      </c>
      <c r="AX36">
        <f>IF(Z36&gt;0, (R36*SUMPRODUCT(K36:$K$98, X36:$X$98)-K36*$AZ$3)/Z36, 0)</f>
        <v>19899.051220953861</v>
      </c>
    </row>
    <row r="37" spans="5:50" x14ac:dyDescent="0.25">
      <c r="E37">
        <v>2037</v>
      </c>
      <c r="F37" s="5">
        <f>EconomicRates!C77</f>
        <v>3.5571999999999999E-2</v>
      </c>
      <c r="G37" s="5">
        <f>EconomicRates!D77</f>
        <v>7.0000000000000007E-2</v>
      </c>
      <c r="H37" s="5">
        <f t="shared" si="10"/>
        <v>0.12000000000000001</v>
      </c>
      <c r="I37" s="5">
        <f t="shared" si="11"/>
        <v>1.1200000000000001</v>
      </c>
      <c r="J37">
        <f t="shared" si="12"/>
        <v>0.89285714285714279</v>
      </c>
      <c r="K37">
        <f t="shared" si="20"/>
        <v>2.1212274045307299E-2</v>
      </c>
      <c r="L37" s="2">
        <v>34</v>
      </c>
      <c r="M37" s="6">
        <v>6.4784177999999998E-2</v>
      </c>
      <c r="Q37" s="4">
        <f t="shared" si="21"/>
        <v>12.5</v>
      </c>
      <c r="R37">
        <f t="shared" si="0"/>
        <v>2000000</v>
      </c>
      <c r="S37">
        <f t="shared" si="1"/>
        <v>19340.902471856461</v>
      </c>
      <c r="U37">
        <f t="shared" si="13"/>
        <v>6.4784177999999998E-2</v>
      </c>
      <c r="V37">
        <f t="shared" si="14"/>
        <v>0.01</v>
      </c>
      <c r="W37">
        <f t="shared" si="15"/>
        <v>0.45190563701940556</v>
      </c>
      <c r="X37">
        <f t="shared" si="16"/>
        <v>2.9276335227868558E-2</v>
      </c>
      <c r="Y37">
        <f t="shared" si="17"/>
        <v>4.5190563701940556E-3</v>
      </c>
      <c r="Z37">
        <f t="shared" si="18"/>
        <v>0.41811024542134295</v>
      </c>
      <c r="AB37">
        <f t="shared" si="19"/>
        <v>8992.493418086935</v>
      </c>
      <c r="AC37">
        <f t="shared" si="2"/>
        <v>8086.6294791781638</v>
      </c>
      <c r="AE37">
        <f t="shared" si="3"/>
        <v>0</v>
      </c>
      <c r="AF37">
        <f t="shared" si="24"/>
        <v>0</v>
      </c>
      <c r="AG37">
        <f t="shared" si="24"/>
        <v>-5.2263780677667873</v>
      </c>
      <c r="AH37">
        <f t="shared" si="5"/>
        <v>-58552.670455737112</v>
      </c>
      <c r="AI37">
        <f t="shared" si="25"/>
        <v>-58557.89683380488</v>
      </c>
      <c r="AJ37">
        <f t="shared" si="7"/>
        <v>905.86393890877116</v>
      </c>
      <c r="AK37">
        <f t="shared" si="22"/>
        <v>629.47453926608546</v>
      </c>
      <c r="AL37">
        <f t="shared" si="26"/>
        <v>-57022.558355630026</v>
      </c>
      <c r="AN37">
        <f t="shared" si="27"/>
        <v>0</v>
      </c>
      <c r="AO37">
        <f t="shared" si="27"/>
        <v>0</v>
      </c>
      <c r="AP37">
        <f t="shared" si="27"/>
        <v>-0.11086336383785274</v>
      </c>
      <c r="AQ37">
        <f t="shared" si="27"/>
        <v>-1242.0352917916639</v>
      </c>
      <c r="AR37">
        <f t="shared" si="27"/>
        <v>-1242.1461551555017</v>
      </c>
      <c r="AS37">
        <f t="shared" si="27"/>
        <v>19.215434119894365</v>
      </c>
      <c r="AT37">
        <f t="shared" si="27"/>
        <v>13.352586431455755</v>
      </c>
      <c r="AU37">
        <f t="shared" si="23"/>
        <v>-1209.5781346041517</v>
      </c>
      <c r="AW37">
        <v>34</v>
      </c>
      <c r="AX37">
        <f>IF(Z37&gt;0, (R37*SUMPRODUCT(K37:$K$98, X37:$X$98)-K37*$AZ$3)/Z37, 0)</f>
        <v>19340.902471856461</v>
      </c>
    </row>
    <row r="38" spans="5:50" x14ac:dyDescent="0.25">
      <c r="E38">
        <v>2038</v>
      </c>
      <c r="F38" s="5">
        <f>EconomicRates!C78</f>
        <v>3.5571999999999999E-2</v>
      </c>
      <c r="G38" s="5">
        <f>EconomicRates!D78</f>
        <v>7.0000000000000007E-2</v>
      </c>
      <c r="H38" s="5">
        <f t="shared" si="10"/>
        <v>0.12000000000000001</v>
      </c>
      <c r="I38" s="5">
        <f t="shared" si="11"/>
        <v>1.1200000000000001</v>
      </c>
      <c r="J38">
        <f t="shared" si="12"/>
        <v>0.89285714285714279</v>
      </c>
      <c r="K38">
        <f t="shared" si="20"/>
        <v>1.8939530397595803E-2</v>
      </c>
      <c r="L38" s="2">
        <v>35</v>
      </c>
      <c r="M38" s="6">
        <v>8.0470763000000001E-2</v>
      </c>
      <c r="Q38" s="4">
        <f t="shared" si="21"/>
        <v>12.5</v>
      </c>
      <c r="R38">
        <f t="shared" si="0"/>
        <v>2000000</v>
      </c>
      <c r="S38">
        <f t="shared" si="1"/>
        <v>18584.428100556721</v>
      </c>
      <c r="U38">
        <f t="shared" si="13"/>
        <v>8.0470763000000001E-2</v>
      </c>
      <c r="V38">
        <f t="shared" si="14"/>
        <v>0.01</v>
      </c>
      <c r="W38">
        <f t="shared" si="15"/>
        <v>0.41811024542134295</v>
      </c>
      <c r="X38">
        <f t="shared" si="16"/>
        <v>3.3645650467172723E-2</v>
      </c>
      <c r="Y38">
        <f t="shared" si="17"/>
        <v>4.1811024542134298E-3</v>
      </c>
      <c r="Z38">
        <f t="shared" si="18"/>
        <v>0.3802834924999568</v>
      </c>
      <c r="AB38">
        <f t="shared" si="19"/>
        <v>8086.6294791781638</v>
      </c>
      <c r="AC38">
        <f t="shared" si="2"/>
        <v>7067.351224194048</v>
      </c>
      <c r="AE38">
        <f t="shared" si="3"/>
        <v>0</v>
      </c>
      <c r="AF38">
        <f t="shared" si="24"/>
        <v>0</v>
      </c>
      <c r="AG38">
        <f t="shared" si="24"/>
        <v>-4.7535436562494597</v>
      </c>
      <c r="AH38">
        <f t="shared" si="5"/>
        <v>-67291.300934345447</v>
      </c>
      <c r="AI38">
        <f t="shared" si="25"/>
        <v>-67296.054478001693</v>
      </c>
      <c r="AJ38">
        <f t="shared" si="7"/>
        <v>1019.2782549841158</v>
      </c>
      <c r="AK38">
        <f t="shared" si="22"/>
        <v>566.06406354247156</v>
      </c>
      <c r="AL38">
        <f t="shared" si="26"/>
        <v>-65710.712159475108</v>
      </c>
      <c r="AN38">
        <f t="shared" si="27"/>
        <v>0</v>
      </c>
      <c r="AO38">
        <f t="shared" si="27"/>
        <v>0</v>
      </c>
      <c r="AP38">
        <f t="shared" si="27"/>
        <v>-9.0029884573835331E-2</v>
      </c>
      <c r="AQ38">
        <f t="shared" si="27"/>
        <v>-1274.4656395398024</v>
      </c>
      <c r="AR38">
        <f t="shared" si="27"/>
        <v>-1274.5556694243762</v>
      </c>
      <c r="AS38">
        <f t="shared" si="27"/>
        <v>19.304651493880069</v>
      </c>
      <c r="AT38">
        <f t="shared" si="27"/>
        <v>10.720987538449242</v>
      </c>
      <c r="AU38">
        <f t="shared" si="23"/>
        <v>-1244.5300303920469</v>
      </c>
      <c r="AW38">
        <v>35</v>
      </c>
      <c r="AX38">
        <f>IF(Z38&gt;0, (R38*SUMPRODUCT(K38:$K$98, X38:$X$98)-K38*$AZ$3)/Z38, 0)</f>
        <v>18584.428100556721</v>
      </c>
    </row>
    <row r="39" spans="5:50" x14ac:dyDescent="0.25">
      <c r="E39">
        <v>2039</v>
      </c>
      <c r="F39" s="5">
        <f>EconomicRates!C79</f>
        <v>3.5571999999999999E-2</v>
      </c>
      <c r="G39" s="5">
        <f>EconomicRates!D79</f>
        <v>7.0000000000000007E-2</v>
      </c>
      <c r="H39" s="5">
        <f t="shared" si="10"/>
        <v>0.12000000000000001</v>
      </c>
      <c r="I39" s="5">
        <f t="shared" si="11"/>
        <v>1.1200000000000001</v>
      </c>
      <c r="J39">
        <f t="shared" si="12"/>
        <v>0.89285714285714279</v>
      </c>
      <c r="K39">
        <f t="shared" si="20"/>
        <v>1.6910294997853393E-2</v>
      </c>
      <c r="L39" s="2">
        <v>36</v>
      </c>
      <c r="M39" s="6">
        <v>9.7818447000000003E-2</v>
      </c>
      <c r="Q39" s="4">
        <f t="shared" si="21"/>
        <v>12.5</v>
      </c>
      <c r="R39">
        <f t="shared" si="0"/>
        <v>2000000</v>
      </c>
      <c r="S39">
        <f t="shared" si="1"/>
        <v>17660.168424249481</v>
      </c>
      <c r="U39">
        <f t="shared" si="13"/>
        <v>9.7818447000000003E-2</v>
      </c>
      <c r="V39">
        <f t="shared" si="14"/>
        <v>0.01</v>
      </c>
      <c r="W39">
        <f t="shared" si="15"/>
        <v>0.3802834924999568</v>
      </c>
      <c r="X39">
        <f t="shared" si="16"/>
        <v>3.7198740656081926E-2</v>
      </c>
      <c r="Y39">
        <f t="shared" si="17"/>
        <v>3.802834924999568E-3</v>
      </c>
      <c r="Z39">
        <f t="shared" si="18"/>
        <v>0.33928191691887533</v>
      </c>
      <c r="AB39">
        <f t="shared" si="19"/>
        <v>7067.351224194048</v>
      </c>
      <c r="AC39">
        <f t="shared" si="2"/>
        <v>5991.7757960895578</v>
      </c>
      <c r="AE39">
        <f t="shared" si="3"/>
        <v>0</v>
      </c>
      <c r="AF39">
        <f t="shared" si="24"/>
        <v>0</v>
      </c>
      <c r="AG39">
        <f t="shared" si="24"/>
        <v>-4.2410239614859417</v>
      </c>
      <c r="AH39">
        <f t="shared" si="5"/>
        <v>-74397.481312163858</v>
      </c>
      <c r="AI39">
        <f t="shared" si="25"/>
        <v>-74401.722336125342</v>
      </c>
      <c r="AJ39">
        <f t="shared" si="7"/>
        <v>1075.5754281044901</v>
      </c>
      <c r="AK39">
        <f t="shared" si="22"/>
        <v>494.71458569358339</v>
      </c>
      <c r="AL39">
        <f t="shared" si="26"/>
        <v>-72831.432322327266</v>
      </c>
      <c r="AN39">
        <f t="shared" si="27"/>
        <v>0</v>
      </c>
      <c r="AO39">
        <f t="shared" si="27"/>
        <v>0</v>
      </c>
      <c r="AP39">
        <f t="shared" si="27"/>
        <v>-7.1716966281692107E-2</v>
      </c>
      <c r="AQ39">
        <f t="shared" si="27"/>
        <v>-1258.0833560859758</v>
      </c>
      <c r="AR39">
        <f t="shared" si="27"/>
        <v>-1258.1550730522574</v>
      </c>
      <c r="AS39">
        <f t="shared" si="27"/>
        <v>18.188297781689382</v>
      </c>
      <c r="AT39">
        <f t="shared" si="27"/>
        <v>8.3657695838193167</v>
      </c>
      <c r="AU39">
        <f t="shared" si="23"/>
        <v>-1231.6010056867487</v>
      </c>
      <c r="AW39">
        <v>36</v>
      </c>
      <c r="AX39">
        <f>IF(Z39&gt;0, (R39*SUMPRODUCT(K39:$K$98, X39:$X$98)-K39*$AZ$3)/Z39, 0)</f>
        <v>17660.168424249481</v>
      </c>
    </row>
    <row r="40" spans="5:50" x14ac:dyDescent="0.25">
      <c r="E40">
        <v>2040</v>
      </c>
      <c r="F40" s="5">
        <f>EconomicRates!C80</f>
        <v>3.5571999999999999E-2</v>
      </c>
      <c r="G40" s="5">
        <f>EconomicRates!D80</f>
        <v>7.0000000000000007E-2</v>
      </c>
      <c r="H40" s="5">
        <f t="shared" si="10"/>
        <v>0.12000000000000001</v>
      </c>
      <c r="I40" s="5">
        <f t="shared" si="11"/>
        <v>1.1200000000000001</v>
      </c>
      <c r="J40">
        <f t="shared" si="12"/>
        <v>0.89285714285714279</v>
      </c>
      <c r="K40">
        <f t="shared" si="20"/>
        <v>1.5098477676654815E-2</v>
      </c>
      <c r="L40" s="2">
        <v>37</v>
      </c>
      <c r="M40" s="6">
        <v>0.115047869</v>
      </c>
      <c r="Q40" s="4">
        <f t="shared" si="21"/>
        <v>12.5</v>
      </c>
      <c r="R40">
        <f t="shared" si="0"/>
        <v>2000000</v>
      </c>
      <c r="S40">
        <f t="shared" si="1"/>
        <v>16544.32557644786</v>
      </c>
      <c r="U40">
        <f t="shared" si="13"/>
        <v>0.115047869</v>
      </c>
      <c r="V40">
        <f t="shared" si="14"/>
        <v>0.01</v>
      </c>
      <c r="W40">
        <f t="shared" si="15"/>
        <v>0.33928191691887533</v>
      </c>
      <c r="X40">
        <f t="shared" si="16"/>
        <v>3.9033661531751654E-2</v>
      </c>
      <c r="Y40">
        <f t="shared" si="17"/>
        <v>3.3928191691887533E-3</v>
      </c>
      <c r="Z40">
        <f t="shared" si="18"/>
        <v>0.29685543621793492</v>
      </c>
      <c r="AB40">
        <f t="shared" si="19"/>
        <v>5991.7757960895578</v>
      </c>
      <c r="AC40">
        <f t="shared" si="2"/>
        <v>4911.2729859279671</v>
      </c>
      <c r="AE40">
        <f t="shared" si="3"/>
        <v>0</v>
      </c>
      <c r="AF40">
        <f t="shared" si="24"/>
        <v>0</v>
      </c>
      <c r="AG40">
        <f t="shared" si="24"/>
        <v>-3.7106929527241865</v>
      </c>
      <c r="AH40">
        <f t="shared" si="5"/>
        <v>-78067.323063503311</v>
      </c>
      <c r="AI40">
        <f t="shared" si="25"/>
        <v>-78071.033756456032</v>
      </c>
      <c r="AJ40">
        <f t="shared" si="7"/>
        <v>1080.5028101615908</v>
      </c>
      <c r="AK40">
        <f t="shared" si="22"/>
        <v>419.4243057262691</v>
      </c>
      <c r="AL40">
        <f t="shared" si="26"/>
        <v>-76571.106640568178</v>
      </c>
      <c r="AN40">
        <f t="shared" si="27"/>
        <v>0</v>
      </c>
      <c r="AO40">
        <f t="shared" si="27"/>
        <v>0</v>
      </c>
      <c r="AP40">
        <f t="shared" si="27"/>
        <v>-5.6025814711626466E-2</v>
      </c>
      <c r="AQ40">
        <f t="shared" si="27"/>
        <v>-1178.6977345505043</v>
      </c>
      <c r="AR40">
        <f t="shared" si="27"/>
        <v>-1178.7537603652158</v>
      </c>
      <c r="AS40">
        <f t="shared" si="27"/>
        <v>16.313947558787575</v>
      </c>
      <c r="AT40">
        <f t="shared" si="27"/>
        <v>6.3326685170545183</v>
      </c>
      <c r="AU40">
        <f t="shared" si="23"/>
        <v>-1156.1071442893738</v>
      </c>
      <c r="AW40">
        <v>37</v>
      </c>
      <c r="AX40">
        <f>IF(Z40&gt;0, (R40*SUMPRODUCT(K40:$K$98, X40:$X$98)-K40*$AZ$3)/Z40, 0)</f>
        <v>16544.32557644786</v>
      </c>
    </row>
    <row r="41" spans="5:50" x14ac:dyDescent="0.25">
      <c r="E41">
        <v>2041</v>
      </c>
      <c r="F41" s="5">
        <f>EconomicRates!C81</f>
        <v>3.5571999999999999E-2</v>
      </c>
      <c r="G41" s="5">
        <f>EconomicRates!D81</f>
        <v>7.0000000000000007E-2</v>
      </c>
      <c r="H41" s="5">
        <f t="shared" si="10"/>
        <v>0.12000000000000001</v>
      </c>
      <c r="I41" s="5">
        <f t="shared" si="11"/>
        <v>1.1200000000000001</v>
      </c>
      <c r="J41">
        <f t="shared" si="12"/>
        <v>0.89285714285714279</v>
      </c>
      <c r="K41">
        <f t="shared" si="20"/>
        <v>1.348078363987037E-2</v>
      </c>
      <c r="L41" s="2">
        <v>38</v>
      </c>
      <c r="M41" s="6">
        <v>0.13365521</v>
      </c>
      <c r="Q41" s="4">
        <f t="shared" si="21"/>
        <v>12.5</v>
      </c>
      <c r="R41">
        <f t="shared" si="0"/>
        <v>2000000</v>
      </c>
      <c r="S41">
        <f t="shared" si="1"/>
        <v>15306.715044590419</v>
      </c>
      <c r="U41">
        <f t="shared" si="13"/>
        <v>0.13365521</v>
      </c>
      <c r="V41">
        <f t="shared" si="14"/>
        <v>0.01</v>
      </c>
      <c r="W41">
        <f t="shared" si="15"/>
        <v>0.29685543621793492</v>
      </c>
      <c r="X41">
        <f t="shared" si="16"/>
        <v>3.9676275667349693E-2</v>
      </c>
      <c r="Y41">
        <f t="shared" si="17"/>
        <v>2.9685543621793494E-3</v>
      </c>
      <c r="Z41">
        <f t="shared" si="18"/>
        <v>0.25421060618840585</v>
      </c>
      <c r="AB41">
        <f t="shared" si="19"/>
        <v>4911.2729859279671</v>
      </c>
      <c r="AC41">
        <f t="shared" si="2"/>
        <v>3891.1293102385221</v>
      </c>
      <c r="AE41">
        <f t="shared" si="3"/>
        <v>0</v>
      </c>
      <c r="AF41">
        <f t="shared" si="24"/>
        <v>0</v>
      </c>
      <c r="AG41">
        <f t="shared" si="24"/>
        <v>-3.1776325773550731</v>
      </c>
      <c r="AH41">
        <f t="shared" si="5"/>
        <v>-79352.551334699383</v>
      </c>
      <c r="AI41">
        <f t="shared" si="25"/>
        <v>-79355.728967276737</v>
      </c>
      <c r="AJ41">
        <f t="shared" si="7"/>
        <v>1020.143675689445</v>
      </c>
      <c r="AK41">
        <f t="shared" si="22"/>
        <v>343.78910901495772</v>
      </c>
      <c r="AL41">
        <f t="shared" si="26"/>
        <v>-77991.796182572332</v>
      </c>
      <c r="AN41">
        <f t="shared" si="27"/>
        <v>0</v>
      </c>
      <c r="AO41">
        <f t="shared" si="27"/>
        <v>0</v>
      </c>
      <c r="AP41">
        <f t="shared" si="27"/>
        <v>-4.2836977262327387E-2</v>
      </c>
      <c r="AQ41">
        <f t="shared" si="27"/>
        <v>-1069.7345758147892</v>
      </c>
      <c r="AR41">
        <f t="shared" si="27"/>
        <v>-1069.7774127920513</v>
      </c>
      <c r="AS41">
        <f t="shared" si="27"/>
        <v>13.752336173551495</v>
      </c>
      <c r="AT41">
        <f t="shared" si="27"/>
        <v>4.6345465963744532</v>
      </c>
      <c r="AU41">
        <f t="shared" si="23"/>
        <v>-1051.3905300221254</v>
      </c>
      <c r="AW41">
        <v>38</v>
      </c>
      <c r="AX41">
        <f>IF(Z41&gt;0, (R41*SUMPRODUCT(K41:$K$98, X41:$X$98)-K41*$AZ$3)/Z41, 0)</f>
        <v>15306.715044590419</v>
      </c>
    </row>
    <row r="42" spans="5:50" x14ac:dyDescent="0.25">
      <c r="E42">
        <v>2042</v>
      </c>
      <c r="F42" s="5">
        <f>EconomicRates!C82</f>
        <v>3.5571999999999999E-2</v>
      </c>
      <c r="G42" s="5">
        <f>EconomicRates!D82</f>
        <v>7.0000000000000007E-2</v>
      </c>
      <c r="H42" s="5">
        <f t="shared" si="10"/>
        <v>0.12000000000000001</v>
      </c>
      <c r="I42" s="5">
        <f t="shared" si="11"/>
        <v>1.1200000000000001</v>
      </c>
      <c r="J42">
        <f t="shared" si="12"/>
        <v>0.89285714285714279</v>
      </c>
      <c r="K42">
        <f t="shared" si="20"/>
        <v>1.2036413964169972E-2</v>
      </c>
      <c r="L42" s="2">
        <v>39</v>
      </c>
      <c r="M42" s="6">
        <v>0.153152232</v>
      </c>
      <c r="Q42" s="4">
        <f t="shared" si="21"/>
        <v>12.5</v>
      </c>
      <c r="R42">
        <f t="shared" si="0"/>
        <v>2000000</v>
      </c>
      <c r="S42">
        <f t="shared" si="1"/>
        <v>13927.904682522196</v>
      </c>
      <c r="U42">
        <f t="shared" si="13"/>
        <v>0.153152232</v>
      </c>
      <c r="V42">
        <f t="shared" si="14"/>
        <v>0.01</v>
      </c>
      <c r="W42">
        <f t="shared" si="15"/>
        <v>0.25421060618840585</v>
      </c>
      <c r="X42">
        <f t="shared" si="16"/>
        <v>3.8932921735827367E-2</v>
      </c>
      <c r="Y42">
        <f t="shared" si="17"/>
        <v>2.5421060618840588E-3</v>
      </c>
      <c r="Z42">
        <f t="shared" si="18"/>
        <v>0.21273557839069443</v>
      </c>
      <c r="AB42">
        <f t="shared" si="19"/>
        <v>3891.1293102385221</v>
      </c>
      <c r="AC42">
        <f t="shared" si="2"/>
        <v>2962.9608584068205</v>
      </c>
      <c r="AE42">
        <f t="shared" si="3"/>
        <v>0</v>
      </c>
      <c r="AF42">
        <f t="shared" si="24"/>
        <v>0</v>
      </c>
      <c r="AG42">
        <f t="shared" si="24"/>
        <v>-2.6591947298836804</v>
      </c>
      <c r="AH42">
        <f t="shared" si="5"/>
        <v>-77865.843471654734</v>
      </c>
      <c r="AI42">
        <f t="shared" si="25"/>
        <v>-77868.502666384622</v>
      </c>
      <c r="AJ42">
        <f t="shared" si="7"/>
        <v>928.16845183170153</v>
      </c>
      <c r="AK42">
        <f t="shared" si="22"/>
        <v>272.37905171669655</v>
      </c>
      <c r="AL42">
        <f t="shared" si="26"/>
        <v>-76667.955162836224</v>
      </c>
      <c r="AN42">
        <f t="shared" si="27"/>
        <v>0</v>
      </c>
      <c r="AO42">
        <f t="shared" si="27"/>
        <v>0</v>
      </c>
      <c r="AP42">
        <f t="shared" si="27"/>
        <v>-3.2007168580219132E-2</v>
      </c>
      <c r="AQ42">
        <f t="shared" si="27"/>
        <v>-937.22552569409834</v>
      </c>
      <c r="AR42">
        <f t="shared" si="27"/>
        <v>-937.25753286267854</v>
      </c>
      <c r="AS42">
        <f t="shared" si="27"/>
        <v>11.171819714729116</v>
      </c>
      <c r="AT42">
        <f t="shared" si="27"/>
        <v>3.2784670216302216</v>
      </c>
      <c r="AU42">
        <f t="shared" si="23"/>
        <v>-922.80724612631923</v>
      </c>
      <c r="AW42">
        <v>39</v>
      </c>
      <c r="AX42">
        <f>IF(Z42&gt;0, (R42*SUMPRODUCT(K42:$K$98, X42:$X$98)-K42*$AZ$3)/Z42, 0)</f>
        <v>13927.904682522196</v>
      </c>
    </row>
    <row r="43" spans="5:50" x14ac:dyDescent="0.25">
      <c r="E43">
        <v>2043</v>
      </c>
      <c r="F43" s="5">
        <f>EconomicRates!C83</f>
        <v>3.5571999999999999E-2</v>
      </c>
      <c r="G43" s="5">
        <f>EconomicRates!D83</f>
        <v>7.0000000000000007E-2</v>
      </c>
      <c r="H43" s="5">
        <f t="shared" si="10"/>
        <v>0.12000000000000001</v>
      </c>
      <c r="I43" s="5">
        <f t="shared" si="11"/>
        <v>1.1200000000000001</v>
      </c>
      <c r="J43">
        <f t="shared" si="12"/>
        <v>0.89285714285714279</v>
      </c>
      <c r="K43">
        <f t="shared" si="20"/>
        <v>1.0746798182294617E-2</v>
      </c>
      <c r="L43" s="2">
        <v>40</v>
      </c>
      <c r="M43" s="6">
        <v>0.17329698399999999</v>
      </c>
      <c r="Q43" s="4">
        <f t="shared" si="21"/>
        <v>12.5</v>
      </c>
      <c r="R43">
        <f t="shared" si="0"/>
        <v>2000000</v>
      </c>
      <c r="S43">
        <f t="shared" si="1"/>
        <v>12386.966178365896</v>
      </c>
      <c r="U43">
        <f t="shared" si="13"/>
        <v>0.17329698399999999</v>
      </c>
      <c r="V43">
        <f t="shared" si="14"/>
        <v>0.01</v>
      </c>
      <c r="W43">
        <f t="shared" si="15"/>
        <v>0.21273557839069443</v>
      </c>
      <c r="X43">
        <f t="shared" si="16"/>
        <v>3.6866434124602915E-2</v>
      </c>
      <c r="Y43">
        <f t="shared" si="17"/>
        <v>2.1273557839069442E-3</v>
      </c>
      <c r="Z43">
        <f t="shared" si="18"/>
        <v>0.17374178848218458</v>
      </c>
      <c r="AB43">
        <f t="shared" si="19"/>
        <v>2962.9608584068205</v>
      </c>
      <c r="AC43">
        <f t="shared" si="2"/>
        <v>2152.1336576976219</v>
      </c>
      <c r="AE43">
        <f t="shared" si="3"/>
        <v>0</v>
      </c>
      <c r="AF43">
        <f t="shared" si="24"/>
        <v>0</v>
      </c>
      <c r="AG43">
        <f t="shared" si="24"/>
        <v>-2.171772356027307</v>
      </c>
      <c r="AH43">
        <f t="shared" si="5"/>
        <v>-73732.868249205829</v>
      </c>
      <c r="AI43">
        <f t="shared" si="25"/>
        <v>-73735.040021561857</v>
      </c>
      <c r="AJ43">
        <f t="shared" si="7"/>
        <v>810.82720070919868</v>
      </c>
      <c r="AK43">
        <f t="shared" si="22"/>
        <v>207.40726008847744</v>
      </c>
      <c r="AL43">
        <f t="shared" si="26"/>
        <v>-72716.805560764173</v>
      </c>
      <c r="AN43">
        <f t="shared" si="27"/>
        <v>0</v>
      </c>
      <c r="AO43">
        <f t="shared" si="27"/>
        <v>0</v>
      </c>
      <c r="AP43">
        <f t="shared" si="27"/>
        <v>-2.3339599208111961E-2</v>
      </c>
      <c r="AQ43">
        <f t="shared" si="27"/>
        <v>-792.39225447593367</v>
      </c>
      <c r="AR43">
        <f t="shared" si="27"/>
        <v>-792.41559407514183</v>
      </c>
      <c r="AS43">
        <f t="shared" si="27"/>
        <v>8.713796286736649</v>
      </c>
      <c r="AT43">
        <f t="shared" si="27"/>
        <v>2.228963965713556</v>
      </c>
      <c r="AU43">
        <f t="shared" si="23"/>
        <v>-781.47283382269154</v>
      </c>
      <c r="AW43">
        <v>40</v>
      </c>
      <c r="AX43">
        <f>IF(Z43&gt;0, (R43*SUMPRODUCT(K43:$K$98, X43:$X$98)-K43*$AZ$3)/Z43, 0)</f>
        <v>12386.966178365896</v>
      </c>
    </row>
    <row r="44" spans="5:50" x14ac:dyDescent="0.25">
      <c r="E44">
        <v>2044</v>
      </c>
      <c r="F44" s="5">
        <f>EconomicRates!C84</f>
        <v>3.5571999999999999E-2</v>
      </c>
      <c r="G44" s="5">
        <f>EconomicRates!D84</f>
        <v>7.0000000000000007E-2</v>
      </c>
      <c r="H44" s="5">
        <f t="shared" si="10"/>
        <v>0.12000000000000001</v>
      </c>
      <c r="I44" s="5">
        <f t="shared" si="11"/>
        <v>1.1200000000000001</v>
      </c>
      <c r="J44">
        <f t="shared" si="12"/>
        <v>0.89285714285714279</v>
      </c>
      <c r="K44">
        <f t="shared" si="20"/>
        <v>9.5953555199059081E-3</v>
      </c>
      <c r="L44" s="2">
        <v>41</v>
      </c>
      <c r="M44" s="6">
        <v>0.19491187900000001</v>
      </c>
      <c r="Q44" s="4">
        <f t="shared" si="21"/>
        <v>12.5</v>
      </c>
      <c r="R44">
        <f t="shared" si="0"/>
        <v>2000000</v>
      </c>
      <c r="S44">
        <f t="shared" si="1"/>
        <v>10660.175965502285</v>
      </c>
      <c r="U44">
        <f t="shared" si="13"/>
        <v>0.19491187900000001</v>
      </c>
      <c r="V44">
        <f t="shared" si="14"/>
        <v>0.01</v>
      </c>
      <c r="W44">
        <f t="shared" si="15"/>
        <v>0.17374178848218458</v>
      </c>
      <c r="X44">
        <f t="shared" si="16"/>
        <v>3.3864338453883154E-2</v>
      </c>
      <c r="Y44">
        <f t="shared" si="17"/>
        <v>1.7374178848218458E-3</v>
      </c>
      <c r="Z44">
        <f t="shared" si="18"/>
        <v>0.13814003214347959</v>
      </c>
      <c r="AB44">
        <f t="shared" si="19"/>
        <v>2152.1336576976219</v>
      </c>
      <c r="AC44">
        <f t="shared" si="2"/>
        <v>1472.5970505296341</v>
      </c>
      <c r="AE44">
        <f t="shared" si="3"/>
        <v>0</v>
      </c>
      <c r="AF44">
        <f t="shared" si="24"/>
        <v>0</v>
      </c>
      <c r="AG44">
        <f t="shared" si="24"/>
        <v>-1.7267504017934949</v>
      </c>
      <c r="AH44">
        <f t="shared" si="5"/>
        <v>-67728.676907766305</v>
      </c>
      <c r="AI44">
        <f t="shared" si="25"/>
        <v>-67730.403658168099</v>
      </c>
      <c r="AJ44">
        <f t="shared" si="7"/>
        <v>679.53660716798777</v>
      </c>
      <c r="AK44">
        <f t="shared" si="22"/>
        <v>150.64935603883353</v>
      </c>
      <c r="AL44">
        <f t="shared" si="26"/>
        <v>-66900.217694961277</v>
      </c>
      <c r="AN44">
        <f t="shared" si="27"/>
        <v>0</v>
      </c>
      <c r="AO44">
        <f t="shared" si="27"/>
        <v>0</v>
      </c>
      <c r="AP44">
        <f t="shared" si="27"/>
        <v>-1.6568783999348958E-2</v>
      </c>
      <c r="AQ44">
        <f t="shared" si="27"/>
        <v>-649.88073382285927</v>
      </c>
      <c r="AR44">
        <f t="shared" si="27"/>
        <v>-649.8973026068586</v>
      </c>
      <c r="AS44">
        <f t="shared" si="27"/>
        <v>6.5203953345674845</v>
      </c>
      <c r="AT44">
        <f t="shared" si="27"/>
        <v>1.4455341300374918</v>
      </c>
      <c r="AU44">
        <f t="shared" si="23"/>
        <v>-641.93137314225362</v>
      </c>
      <c r="AW44">
        <v>41</v>
      </c>
      <c r="AX44">
        <f>IF(Z44&gt;0, (R44*SUMPRODUCT(K44:$K$98, X44:$X$98)-K44*$AZ$3)/Z44, 0)</f>
        <v>10660.175965502285</v>
      </c>
    </row>
    <row r="45" spans="5:50" x14ac:dyDescent="0.25">
      <c r="E45">
        <v>2045</v>
      </c>
      <c r="F45" s="5">
        <f>EconomicRates!C85</f>
        <v>3.5571999999999999E-2</v>
      </c>
      <c r="G45" s="5">
        <f>EconomicRates!D85</f>
        <v>7.0000000000000007E-2</v>
      </c>
      <c r="H45" s="5">
        <f t="shared" si="10"/>
        <v>0.12000000000000001</v>
      </c>
      <c r="I45" s="5">
        <f t="shared" si="11"/>
        <v>1.1200000000000001</v>
      </c>
      <c r="J45">
        <f t="shared" si="12"/>
        <v>0.89285714285714279</v>
      </c>
      <c r="K45">
        <f t="shared" si="20"/>
        <v>8.5672817142017025E-3</v>
      </c>
      <c r="L45" s="2">
        <v>42</v>
      </c>
      <c r="M45" s="6">
        <v>0.21714087100000001</v>
      </c>
      <c r="Q45" s="4">
        <f t="shared" si="21"/>
        <v>12.5</v>
      </c>
      <c r="R45">
        <f t="shared" si="0"/>
        <v>2000000</v>
      </c>
      <c r="S45">
        <f t="shared" si="1"/>
        <v>8649.8332559262817</v>
      </c>
      <c r="U45">
        <f t="shared" si="13"/>
        <v>0.21714087100000001</v>
      </c>
      <c r="V45">
        <f t="shared" si="14"/>
        <v>0.01</v>
      </c>
      <c r="W45">
        <f t="shared" si="15"/>
        <v>0.13814003214347959</v>
      </c>
      <c r="X45">
        <f t="shared" si="16"/>
        <v>2.9995846899603155E-2</v>
      </c>
      <c r="Y45">
        <f t="shared" si="17"/>
        <v>1.381400321434796E-3</v>
      </c>
      <c r="Z45">
        <f t="shared" si="18"/>
        <v>0.10676278492244162</v>
      </c>
      <c r="AB45">
        <f t="shared" si="19"/>
        <v>1472.5970505296341</v>
      </c>
      <c r="AC45">
        <f t="shared" si="2"/>
        <v>923.4802875174405</v>
      </c>
      <c r="AE45">
        <f t="shared" si="3"/>
        <v>0</v>
      </c>
      <c r="AF45">
        <f t="shared" si="24"/>
        <v>0</v>
      </c>
      <c r="AG45">
        <f t="shared" si="24"/>
        <v>-1.3345348115305202</v>
      </c>
      <c r="AH45">
        <f t="shared" si="5"/>
        <v>-59991.69379920631</v>
      </c>
      <c r="AI45">
        <f t="shared" si="25"/>
        <v>-59993.028334017843</v>
      </c>
      <c r="AJ45">
        <f t="shared" si="7"/>
        <v>549.11676301219359</v>
      </c>
      <c r="AK45">
        <f t="shared" si="22"/>
        <v>103.08179353707439</v>
      </c>
      <c r="AL45">
        <f t="shared" si="26"/>
        <v>-59340.829777468578</v>
      </c>
      <c r="AN45">
        <f t="shared" si="27"/>
        <v>0</v>
      </c>
      <c r="AO45">
        <f t="shared" si="27"/>
        <v>0</v>
      </c>
      <c r="AP45">
        <f t="shared" si="27"/>
        <v>-1.143333568779104E-2</v>
      </c>
      <c r="AQ45">
        <f t="shared" si="27"/>
        <v>-513.96574128992791</v>
      </c>
      <c r="AR45">
        <f t="shared" si="27"/>
        <v>-513.9771746256157</v>
      </c>
      <c r="AS45">
        <f t="shared" si="27"/>
        <v>4.704438002715996</v>
      </c>
      <c r="AT45">
        <f t="shared" si="27"/>
        <v>0.88313076483729269</v>
      </c>
      <c r="AU45">
        <f t="shared" si="23"/>
        <v>-508.38960585806245</v>
      </c>
      <c r="AW45">
        <v>42</v>
      </c>
      <c r="AX45">
        <f>IF(Z45&gt;0, (R45*SUMPRODUCT(K45:$K$98, X45:$X$98)-K45*$AZ$3)/Z45, 0)</f>
        <v>8649.8332559262817</v>
      </c>
    </row>
    <row r="46" spans="5:50" x14ac:dyDescent="0.25">
      <c r="E46">
        <v>2046</v>
      </c>
      <c r="F46" s="5">
        <f>EconomicRates!C86</f>
        <v>3.5571999999999999E-2</v>
      </c>
      <c r="G46" s="5">
        <f>EconomicRates!D86</f>
        <v>7.0000000000000007E-2</v>
      </c>
      <c r="H46" s="5">
        <f t="shared" si="10"/>
        <v>0.12000000000000001</v>
      </c>
      <c r="I46" s="5">
        <f t="shared" si="11"/>
        <v>1.1200000000000001</v>
      </c>
      <c r="J46">
        <f t="shared" si="12"/>
        <v>0.89285714285714279</v>
      </c>
      <c r="K46">
        <f t="shared" si="20"/>
        <v>7.6493586733943769E-3</v>
      </c>
      <c r="L46" s="2">
        <v>43</v>
      </c>
      <c r="M46" s="6">
        <v>0.240684854</v>
      </c>
      <c r="Q46" s="4">
        <f t="shared" si="21"/>
        <v>12.5</v>
      </c>
      <c r="R46">
        <f t="shared" si="0"/>
        <v>2000000</v>
      </c>
      <c r="S46">
        <f t="shared" si="1"/>
        <v>6243.6099645751419</v>
      </c>
      <c r="U46">
        <f t="shared" si="13"/>
        <v>0.240684854</v>
      </c>
      <c r="V46">
        <f t="shared" si="14"/>
        <v>0.01</v>
      </c>
      <c r="W46">
        <f t="shared" si="15"/>
        <v>0.10676278492244162</v>
      </c>
      <c r="X46">
        <f t="shared" si="16"/>
        <v>2.5696185301691262E-2</v>
      </c>
      <c r="Y46">
        <f t="shared" si="17"/>
        <v>1.0676278492244163E-3</v>
      </c>
      <c r="Z46">
        <f t="shared" si="18"/>
        <v>7.9998971771525942E-2</v>
      </c>
      <c r="AB46">
        <f t="shared" si="19"/>
        <v>923.4802875174405</v>
      </c>
      <c r="AC46">
        <f t="shared" si="2"/>
        <v>499.48237730846489</v>
      </c>
      <c r="AE46">
        <f t="shared" si="3"/>
        <v>0</v>
      </c>
      <c r="AF46">
        <f t="shared" si="24"/>
        <v>0</v>
      </c>
      <c r="AG46">
        <f t="shared" si="24"/>
        <v>-0.99998714714407433</v>
      </c>
      <c r="AH46">
        <f t="shared" si="5"/>
        <v>-51392.370603382522</v>
      </c>
      <c r="AI46">
        <f t="shared" si="25"/>
        <v>-51393.370590529667</v>
      </c>
      <c r="AJ46">
        <f t="shared" si="7"/>
        <v>423.99791020897561</v>
      </c>
      <c r="AK46">
        <f t="shared" si="22"/>
        <v>64.643620126220839</v>
      </c>
      <c r="AL46">
        <f t="shared" si="26"/>
        <v>-50904.72906019447</v>
      </c>
      <c r="AN46">
        <f t="shared" si="27"/>
        <v>0</v>
      </c>
      <c r="AO46">
        <f t="shared" si="27"/>
        <v>0</v>
      </c>
      <c r="AP46">
        <f t="shared" si="27"/>
        <v>-7.6492603572894243E-3</v>
      </c>
      <c r="AQ46">
        <f t="shared" si="27"/>
        <v>-393.1186758212823</v>
      </c>
      <c r="AR46">
        <f t="shared" si="27"/>
        <v>-393.12632508163961</v>
      </c>
      <c r="AS46">
        <f t="shared" si="27"/>
        <v>3.243312091958118</v>
      </c>
      <c r="AT46">
        <f t="shared" si="27"/>
        <v>0.49448223629211868</v>
      </c>
      <c r="AU46">
        <f t="shared" si="23"/>
        <v>-389.38853075338938</v>
      </c>
      <c r="AW46">
        <v>43</v>
      </c>
      <c r="AX46">
        <f>IF(Z46&gt;0, (R46*SUMPRODUCT(K46:$K$98, X46:$X$98)-K46*$AZ$3)/Z46, 0)</f>
        <v>6243.6099645751419</v>
      </c>
    </row>
    <row r="47" spans="5:50" x14ac:dyDescent="0.25">
      <c r="E47">
        <v>2047</v>
      </c>
      <c r="F47" s="5">
        <f>EconomicRates!C87</f>
        <v>3.5571999999999999E-2</v>
      </c>
      <c r="G47" s="5">
        <f>EconomicRates!D87</f>
        <v>7.0000000000000007E-2</v>
      </c>
      <c r="H47" s="5">
        <f t="shared" si="10"/>
        <v>0.12000000000000001</v>
      </c>
      <c r="I47" s="5">
        <f t="shared" si="11"/>
        <v>1.1200000000000001</v>
      </c>
      <c r="J47">
        <f t="shared" si="12"/>
        <v>0.89285714285714279</v>
      </c>
      <c r="K47">
        <f t="shared" si="20"/>
        <v>6.8297845298164071E-3</v>
      </c>
      <c r="L47" s="2">
        <v>44</v>
      </c>
      <c r="M47" s="6">
        <v>0.26560892699999999</v>
      </c>
      <c r="Q47" s="4">
        <f t="shared" si="21"/>
        <v>12.5</v>
      </c>
      <c r="R47">
        <f t="shared" si="0"/>
        <v>2000000</v>
      </c>
      <c r="S47">
        <f t="shared" si="1"/>
        <v>3221.5768631677442</v>
      </c>
      <c r="U47">
        <f t="shared" si="13"/>
        <v>0.26560892699999999</v>
      </c>
      <c r="V47">
        <f t="shared" si="14"/>
        <v>0.01</v>
      </c>
      <c r="W47">
        <f t="shared" si="15"/>
        <v>7.9998971771525942E-2</v>
      </c>
      <c r="X47">
        <f t="shared" si="16"/>
        <v>2.1248441053338295E-2</v>
      </c>
      <c r="Y47">
        <f t="shared" si="17"/>
        <v>7.9998971771525948E-4</v>
      </c>
      <c r="Z47">
        <f t="shared" si="18"/>
        <v>5.7950541000472387E-2</v>
      </c>
      <c r="AB47">
        <f t="shared" si="19"/>
        <v>499.48237730846489</v>
      </c>
      <c r="AC47">
        <f t="shared" si="2"/>
        <v>186.69212209517559</v>
      </c>
      <c r="AE47">
        <f t="shared" si="3"/>
        <v>0</v>
      </c>
      <c r="AF47">
        <f t="shared" si="24"/>
        <v>0</v>
      </c>
      <c r="AG47">
        <f t="shared" si="24"/>
        <v>-0.7243817625059048</v>
      </c>
      <c r="AH47">
        <f t="shared" si="5"/>
        <v>-42496.882106676589</v>
      </c>
      <c r="AI47">
        <f t="shared" si="25"/>
        <v>-42497.606488439094</v>
      </c>
      <c r="AJ47">
        <f t="shared" si="7"/>
        <v>312.7902552132893</v>
      </c>
      <c r="AK47">
        <f t="shared" si="22"/>
        <v>34.963766411592545</v>
      </c>
      <c r="AL47">
        <f t="shared" si="26"/>
        <v>-42149.852466814213</v>
      </c>
      <c r="AN47">
        <f t="shared" si="27"/>
        <v>0</v>
      </c>
      <c r="AO47">
        <f t="shared" si="27"/>
        <v>0</v>
      </c>
      <c r="AP47">
        <f t="shared" si="27"/>
        <v>-4.9473713552439713E-3</v>
      </c>
      <c r="AQ47">
        <f t="shared" si="27"/>
        <v>-290.24454797761143</v>
      </c>
      <c r="AR47">
        <f t="shared" si="27"/>
        <v>-290.24949534896672</v>
      </c>
      <c r="AS47">
        <f t="shared" si="27"/>
        <v>2.1362900461330492</v>
      </c>
      <c r="AT47">
        <f t="shared" si="27"/>
        <v>0.23879499094200926</v>
      </c>
      <c r="AU47">
        <f t="shared" si="23"/>
        <v>-287.87441031189161</v>
      </c>
      <c r="AW47">
        <v>44</v>
      </c>
      <c r="AX47">
        <f>IF(Z47&gt;0, (R47*SUMPRODUCT(K47:$K$98, X47:$X$98)-K47*$AZ$3)/Z47, 0)</f>
        <v>3221.5768631677442</v>
      </c>
    </row>
    <row r="48" spans="5:50" x14ac:dyDescent="0.25">
      <c r="E48">
        <v>2048</v>
      </c>
      <c r="F48" s="5">
        <f>EconomicRates!C88</f>
        <v>3.5571999999999999E-2</v>
      </c>
      <c r="G48" s="5">
        <f>EconomicRates!D88</f>
        <v>7.0000000000000007E-2</v>
      </c>
      <c r="H48" s="5">
        <f t="shared" si="10"/>
        <v>0.12000000000000001</v>
      </c>
      <c r="I48" s="5">
        <f t="shared" si="11"/>
        <v>1.1200000000000001</v>
      </c>
      <c r="J48">
        <f t="shared" si="12"/>
        <v>0.89285714285714279</v>
      </c>
      <c r="K48">
        <f t="shared" si="20"/>
        <v>6.0980219016217915E-3</v>
      </c>
      <c r="L48" s="2">
        <v>45</v>
      </c>
      <c r="M48" s="6">
        <v>0.29099302900000001</v>
      </c>
      <c r="Q48" s="4">
        <f t="shared" si="21"/>
        <v>12.5</v>
      </c>
      <c r="R48">
        <f t="shared" si="0"/>
        <v>2000000</v>
      </c>
      <c r="S48">
        <f t="shared" si="1"/>
        <v>-785.7893175818225</v>
      </c>
      <c r="U48">
        <f t="shared" si="13"/>
        <v>0.29099302900000001</v>
      </c>
      <c r="V48">
        <f t="shared" si="14"/>
        <v>0.01</v>
      </c>
      <c r="W48">
        <f t="shared" si="15"/>
        <v>5.7950541000472387E-2</v>
      </c>
      <c r="X48">
        <f t="shared" si="16"/>
        <v>1.686320345791615E-2</v>
      </c>
      <c r="Y48">
        <f t="shared" si="17"/>
        <v>5.7950541000472387E-4</v>
      </c>
      <c r="Z48">
        <f t="shared" si="18"/>
        <v>4.0507832132551512E-2</v>
      </c>
      <c r="AB48">
        <f t="shared" si="19"/>
        <v>186.69212209517559</v>
      </c>
      <c r="AC48">
        <f t="shared" si="2"/>
        <v>-31.830621768156675</v>
      </c>
      <c r="AE48">
        <f t="shared" si="3"/>
        <v>0</v>
      </c>
      <c r="AF48">
        <f t="shared" si="24"/>
        <v>0</v>
      </c>
      <c r="AG48">
        <f t="shared" si="24"/>
        <v>-0.50634790165689392</v>
      </c>
      <c r="AH48">
        <f t="shared" si="5"/>
        <v>-33726.406915832296</v>
      </c>
      <c r="AI48">
        <f t="shared" si="25"/>
        <v>-33726.91326373395</v>
      </c>
      <c r="AJ48">
        <f t="shared" si="7"/>
        <v>218.52274386333227</v>
      </c>
      <c r="AK48">
        <f t="shared" si="22"/>
        <v>13.068448546662292</v>
      </c>
      <c r="AL48">
        <f t="shared" si="26"/>
        <v>-33495.322071323957</v>
      </c>
      <c r="AN48">
        <f t="shared" si="27"/>
        <v>0</v>
      </c>
      <c r="AO48">
        <f t="shared" si="27"/>
        <v>0</v>
      </c>
      <c r="AP48">
        <f t="shared" si="27"/>
        <v>-3.0877205941439762E-3</v>
      </c>
      <c r="AQ48">
        <f t="shared" si="27"/>
        <v>-205.66436803575399</v>
      </c>
      <c r="AR48">
        <f t="shared" si="27"/>
        <v>-205.66745575634812</v>
      </c>
      <c r="AS48">
        <f t="shared" si="27"/>
        <v>1.332556478081089</v>
      </c>
      <c r="AT48">
        <f t="shared" si="27"/>
        <v>7.969168545776413E-2</v>
      </c>
      <c r="AU48">
        <f t="shared" si="23"/>
        <v>-204.25520759280928</v>
      </c>
      <c r="AW48">
        <v>45</v>
      </c>
      <c r="AX48">
        <f>IF(Z48&gt;0, (R48*SUMPRODUCT(K48:$K$98, X48:$X$98)-K48*$AZ$3)/Z48, 0)</f>
        <v>-785.7893175818225</v>
      </c>
    </row>
    <row r="49" spans="5:50" x14ac:dyDescent="0.25">
      <c r="E49">
        <v>2049</v>
      </c>
      <c r="F49" s="5">
        <f>EconomicRates!C89</f>
        <v>3.5571999999999999E-2</v>
      </c>
      <c r="G49" s="5">
        <f>EconomicRates!D89</f>
        <v>7.0000000000000007E-2</v>
      </c>
      <c r="H49" s="5">
        <f t="shared" si="10"/>
        <v>0.12000000000000001</v>
      </c>
      <c r="I49" s="5">
        <f t="shared" si="11"/>
        <v>1.1200000000000001</v>
      </c>
      <c r="J49">
        <f t="shared" si="12"/>
        <v>0.89285714285714279</v>
      </c>
      <c r="K49">
        <f t="shared" si="20"/>
        <v>5.4446624121623132E-3</v>
      </c>
      <c r="L49" s="2">
        <v>46</v>
      </c>
      <c r="M49" s="6">
        <v>0.31752069599999999</v>
      </c>
      <c r="Q49" s="4">
        <f t="shared" si="21"/>
        <v>12.5</v>
      </c>
      <c r="R49">
        <f t="shared" si="0"/>
        <v>2000000</v>
      </c>
      <c r="S49">
        <f t="shared" si="1"/>
        <v>-6367.5970131348922</v>
      </c>
      <c r="U49">
        <f t="shared" si="13"/>
        <v>0.31752069599999999</v>
      </c>
      <c r="V49">
        <f t="shared" si="14"/>
        <v>0.01</v>
      </c>
      <c r="W49">
        <f t="shared" si="15"/>
        <v>4.0507832132551512E-2</v>
      </c>
      <c r="X49">
        <f t="shared" si="16"/>
        <v>1.286207505217892E-2</v>
      </c>
      <c r="Y49">
        <f t="shared" si="17"/>
        <v>4.0507832132551515E-4</v>
      </c>
      <c r="Z49">
        <f t="shared" si="18"/>
        <v>2.7240678759047076E-2</v>
      </c>
      <c r="AB49">
        <f t="shared" si="19"/>
        <v>-31.830621768156675</v>
      </c>
      <c r="AC49">
        <f t="shared" si="2"/>
        <v>-173.45766470187527</v>
      </c>
      <c r="AE49">
        <f t="shared" si="3"/>
        <v>0</v>
      </c>
      <c r="AF49">
        <f t="shared" si="24"/>
        <v>0</v>
      </c>
      <c r="AG49">
        <f t="shared" si="24"/>
        <v>-0.34050848448808846</v>
      </c>
      <c r="AH49">
        <f t="shared" si="5"/>
        <v>-25724.150104357839</v>
      </c>
      <c r="AI49">
        <f t="shared" si="25"/>
        <v>-25724.490612842328</v>
      </c>
      <c r="AJ49">
        <f t="shared" si="7"/>
        <v>141.6270429337186</v>
      </c>
      <c r="AK49">
        <f t="shared" si="22"/>
        <v>-2.2281435237709672</v>
      </c>
      <c r="AL49">
        <f t="shared" si="26"/>
        <v>-25585.091713432379</v>
      </c>
      <c r="AN49">
        <f t="shared" si="27"/>
        <v>0</v>
      </c>
      <c r="AO49">
        <f t="shared" si="27"/>
        <v>0</v>
      </c>
      <c r="AP49">
        <f t="shared" si="27"/>
        <v>-1.8539537465146493E-3</v>
      </c>
      <c r="AQ49">
        <f t="shared" si="27"/>
        <v>-140.05931315801837</v>
      </c>
      <c r="AR49">
        <f t="shared" si="27"/>
        <v>-140.06116711176489</v>
      </c>
      <c r="AS49">
        <f t="shared" si="27"/>
        <v>0.77111143720691577</v>
      </c>
      <c r="AT49">
        <f t="shared" si="27"/>
        <v>-1.2131489292778672E-2</v>
      </c>
      <c r="AU49">
        <f t="shared" si="23"/>
        <v>-139.30218716385076</v>
      </c>
      <c r="AW49">
        <v>46</v>
      </c>
      <c r="AX49">
        <f>IF(Z49&gt;0, (R49*SUMPRODUCT(K49:$K$98, X49:$X$98)-K49*$AZ$3)/Z49, 0)</f>
        <v>-6367.5970131348922</v>
      </c>
    </row>
    <row r="50" spans="5:50" x14ac:dyDescent="0.25">
      <c r="E50">
        <v>2050</v>
      </c>
      <c r="F50" s="5">
        <f>EconomicRates!C90</f>
        <v>3.5571999999999999E-2</v>
      </c>
      <c r="G50" s="5">
        <f>EconomicRates!D90</f>
        <v>7.0000000000000007E-2</v>
      </c>
      <c r="H50" s="5">
        <f t="shared" si="10"/>
        <v>0.12000000000000001</v>
      </c>
      <c r="I50" s="5">
        <f t="shared" si="11"/>
        <v>1.1200000000000001</v>
      </c>
      <c r="J50">
        <f t="shared" si="12"/>
        <v>0.89285714285714279</v>
      </c>
      <c r="K50">
        <f t="shared" si="20"/>
        <v>4.8613057251449222E-3</v>
      </c>
      <c r="L50" s="2">
        <v>47</v>
      </c>
      <c r="M50" s="6">
        <v>0.344227385</v>
      </c>
      <c r="Q50" s="4">
        <f t="shared" si="21"/>
        <v>12.5</v>
      </c>
      <c r="R50">
        <f t="shared" si="0"/>
        <v>2000000</v>
      </c>
      <c r="S50">
        <f t="shared" si="1"/>
        <v>-14572.034055991555</v>
      </c>
      <c r="U50">
        <f t="shared" si="13"/>
        <v>0.344227385</v>
      </c>
      <c r="V50">
        <f t="shared" si="14"/>
        <v>0.01</v>
      </c>
      <c r="W50">
        <f t="shared" si="15"/>
        <v>2.7240678759047076E-2</v>
      </c>
      <c r="X50">
        <f t="shared" si="16"/>
        <v>9.3769876148518203E-3</v>
      </c>
      <c r="Y50">
        <f t="shared" si="17"/>
        <v>2.7240678759047075E-4</v>
      </c>
      <c r="Z50">
        <f t="shared" si="18"/>
        <v>1.7591284356604783E-2</v>
      </c>
      <c r="AB50">
        <f t="shared" si="19"/>
        <v>-173.45766470187527</v>
      </c>
      <c r="AC50">
        <f t="shared" si="2"/>
        <v>-256.34079473307639</v>
      </c>
      <c r="AE50">
        <f t="shared" si="3"/>
        <v>0</v>
      </c>
      <c r="AF50">
        <f t="shared" si="24"/>
        <v>0</v>
      </c>
      <c r="AG50">
        <f t="shared" si="24"/>
        <v>-0.21989105445755977</v>
      </c>
      <c r="AH50">
        <f t="shared" si="5"/>
        <v>-18753.975229703639</v>
      </c>
      <c r="AI50">
        <f t="shared" si="25"/>
        <v>-18754.195120758097</v>
      </c>
      <c r="AJ50">
        <f t="shared" si="7"/>
        <v>82.883130031201119</v>
      </c>
      <c r="AK50">
        <f t="shared" si="22"/>
        <v>-12.14203652913127</v>
      </c>
      <c r="AL50">
        <f t="shared" si="26"/>
        <v>-18683.454027256026</v>
      </c>
      <c r="AN50">
        <f t="shared" si="27"/>
        <v>0</v>
      </c>
      <c r="AO50">
        <f t="shared" si="27"/>
        <v>0</v>
      </c>
      <c r="AP50">
        <f t="shared" si="27"/>
        <v>-1.0689576419426893E-3</v>
      </c>
      <c r="AQ50">
        <f t="shared" si="27"/>
        <v>-91.168807153384364</v>
      </c>
      <c r="AR50">
        <f t="shared" si="27"/>
        <v>-91.169876111026298</v>
      </c>
      <c r="AS50">
        <f t="shared" si="27"/>
        <v>0.40292023453860903</v>
      </c>
      <c r="AT50">
        <f t="shared" si="27"/>
        <v>-5.9026151693984619E-2</v>
      </c>
      <c r="AU50">
        <f t="shared" si="23"/>
        <v>-90.82598202818167</v>
      </c>
      <c r="AW50">
        <v>47</v>
      </c>
      <c r="AX50">
        <f>IF(Z50&gt;0, (R50*SUMPRODUCT(K50:$K$98, X50:$X$98)-K50*$AZ$3)/Z50, 0)</f>
        <v>-14572.034055991555</v>
      </c>
    </row>
    <row r="51" spans="5:50" x14ac:dyDescent="0.25">
      <c r="E51">
        <v>2051</v>
      </c>
      <c r="F51" s="5">
        <f>EconomicRates!C91</f>
        <v>3.5571999999999999E-2</v>
      </c>
      <c r="G51" s="5">
        <f>EconomicRates!D91</f>
        <v>7.0000000000000007E-2</v>
      </c>
      <c r="H51" s="5">
        <f t="shared" si="10"/>
        <v>0.12000000000000001</v>
      </c>
      <c r="I51" s="5">
        <f t="shared" si="11"/>
        <v>1.1200000000000001</v>
      </c>
      <c r="J51">
        <f t="shared" si="12"/>
        <v>0.89285714285714279</v>
      </c>
      <c r="K51">
        <f t="shared" si="20"/>
        <v>4.3404515403079663E-3</v>
      </c>
      <c r="L51" s="2">
        <v>48</v>
      </c>
      <c r="M51" s="6">
        <v>0.370496828</v>
      </c>
      <c r="Q51" s="4">
        <f t="shared" si="21"/>
        <v>12.5</v>
      </c>
      <c r="R51">
        <f t="shared" si="0"/>
        <v>2000000</v>
      </c>
      <c r="S51">
        <f t="shared" si="1"/>
        <v>-27203.463315021294</v>
      </c>
      <c r="U51">
        <f t="shared" si="13"/>
        <v>0.370496828</v>
      </c>
      <c r="V51">
        <f t="shared" si="14"/>
        <v>0.01</v>
      </c>
      <c r="W51">
        <f t="shared" si="15"/>
        <v>1.7591284356604783E-2</v>
      </c>
      <c r="X51">
        <f t="shared" si="16"/>
        <v>6.5175150545680929E-3</v>
      </c>
      <c r="Y51">
        <f t="shared" si="17"/>
        <v>1.7591284356604782E-4</v>
      </c>
      <c r="Z51">
        <f t="shared" si="18"/>
        <v>1.0897856458470643E-2</v>
      </c>
      <c r="AB51">
        <f t="shared" si="19"/>
        <v>-256.34079473307639</v>
      </c>
      <c r="AC51">
        <f t="shared" si="2"/>
        <v>-296.45943838037402</v>
      </c>
      <c r="AE51">
        <f t="shared" si="3"/>
        <v>0</v>
      </c>
      <c r="AF51">
        <f t="shared" si="24"/>
        <v>0</v>
      </c>
      <c r="AG51">
        <f t="shared" si="24"/>
        <v>-0.13622320573088303</v>
      </c>
      <c r="AH51">
        <f t="shared" si="5"/>
        <v>-13035.030109136185</v>
      </c>
      <c r="AI51">
        <f t="shared" si="25"/>
        <v>-13035.166332341916</v>
      </c>
      <c r="AJ51">
        <f t="shared" si="7"/>
        <v>40.118643647297631</v>
      </c>
      <c r="AK51">
        <f t="shared" si="22"/>
        <v>-17.943855631315348</v>
      </c>
      <c r="AL51">
        <f t="shared" si="26"/>
        <v>-13012.991544325934</v>
      </c>
      <c r="AN51">
        <f t="shared" si="27"/>
        <v>0</v>
      </c>
      <c r="AO51">
        <f t="shared" si="27"/>
        <v>0</v>
      </c>
      <c r="AP51">
        <f t="shared" si="27"/>
        <v>-5.9127022314030026E-4</v>
      </c>
      <c r="AQ51">
        <f t="shared" si="27"/>
        <v>-56.577916515160872</v>
      </c>
      <c r="AR51">
        <f t="shared" si="27"/>
        <v>-56.578507785384012</v>
      </c>
      <c r="AS51">
        <f t="shared" si="27"/>
        <v>0.17413302861397942</v>
      </c>
      <c r="AT51">
        <f t="shared" si="27"/>
        <v>-7.7884435814006475E-2</v>
      </c>
      <c r="AU51">
        <f t="shared" si="23"/>
        <v>-56.482259192584046</v>
      </c>
      <c r="AW51">
        <v>48</v>
      </c>
      <c r="AX51">
        <f>IF(Z51&gt;0, (R51*SUMPRODUCT(K51:$K$98, X51:$X$98)-K51*$AZ$3)/Z51, 0)</f>
        <v>-27203.463315021294</v>
      </c>
    </row>
    <row r="52" spans="5:50" x14ac:dyDescent="0.25">
      <c r="E52">
        <v>2052</v>
      </c>
      <c r="F52" s="5">
        <f>EconomicRates!C92</f>
        <v>3.5571999999999999E-2</v>
      </c>
      <c r="G52" s="5">
        <f>EconomicRates!D92</f>
        <v>7.0000000000000007E-2</v>
      </c>
      <c r="H52" s="5">
        <f t="shared" si="10"/>
        <v>0.12000000000000001</v>
      </c>
      <c r="I52" s="5">
        <f t="shared" si="11"/>
        <v>1.1200000000000001</v>
      </c>
      <c r="J52">
        <f t="shared" si="12"/>
        <v>0.89285714285714279</v>
      </c>
      <c r="K52">
        <f t="shared" si="20"/>
        <v>3.8754031609892553E-3</v>
      </c>
      <c r="L52" s="2">
        <v>49</v>
      </c>
      <c r="M52" s="6">
        <v>0.397394472</v>
      </c>
      <c r="Q52" s="4">
        <f t="shared" si="21"/>
        <v>12.5</v>
      </c>
      <c r="R52">
        <f t="shared" si="0"/>
        <v>2000000</v>
      </c>
      <c r="S52">
        <f t="shared" si="1"/>
        <v>-47607.721226852984</v>
      </c>
      <c r="U52">
        <f t="shared" si="13"/>
        <v>0.397394472</v>
      </c>
      <c r="V52">
        <f t="shared" si="14"/>
        <v>0.01</v>
      </c>
      <c r="W52">
        <f t="shared" si="15"/>
        <v>1.0897856458470643E-2</v>
      </c>
      <c r="X52">
        <f t="shared" si="16"/>
        <v>4.330747913245731E-3</v>
      </c>
      <c r="Y52">
        <f t="shared" si="17"/>
        <v>1.0897856458470643E-4</v>
      </c>
      <c r="Z52">
        <f t="shared" si="18"/>
        <v>6.4581299806402053E-3</v>
      </c>
      <c r="AB52">
        <f t="shared" si="19"/>
        <v>-296.45943838037402</v>
      </c>
      <c r="AC52">
        <f t="shared" si="2"/>
        <v>-307.45685176510034</v>
      </c>
      <c r="AE52">
        <f t="shared" si="3"/>
        <v>0</v>
      </c>
      <c r="AF52">
        <f t="shared" si="24"/>
        <v>0</v>
      </c>
      <c r="AG52">
        <f t="shared" si="24"/>
        <v>-8.072662475800256E-2</v>
      </c>
      <c r="AH52">
        <f t="shared" si="5"/>
        <v>-8661.4958264914621</v>
      </c>
      <c r="AI52">
        <f t="shared" si="25"/>
        <v>-8661.5765531162197</v>
      </c>
      <c r="AJ52">
        <f t="shared" si="7"/>
        <v>10.997413384726315</v>
      </c>
      <c r="AK52">
        <f t="shared" si="22"/>
        <v>-20.752160686626183</v>
      </c>
      <c r="AL52">
        <f t="shared" si="26"/>
        <v>-8671.33130041812</v>
      </c>
      <c r="AN52">
        <f t="shared" si="27"/>
        <v>0</v>
      </c>
      <c r="AO52">
        <f t="shared" si="27"/>
        <v>0</v>
      </c>
      <c r="AP52">
        <f t="shared" si="27"/>
        <v>-3.1284821676315659E-4</v>
      </c>
      <c r="AQ52">
        <f t="shared" si="27"/>
        <v>-33.566788304880255</v>
      </c>
      <c r="AR52">
        <f t="shared" si="27"/>
        <v>-33.567101153097013</v>
      </c>
      <c r="AS52">
        <f t="shared" si="27"/>
        <v>4.2619410593873905E-2</v>
      </c>
      <c r="AT52">
        <f t="shared" si="27"/>
        <v>-8.0422989122308067E-2</v>
      </c>
      <c r="AU52">
        <f t="shared" si="23"/>
        <v>-33.604904731625453</v>
      </c>
      <c r="AW52">
        <v>49</v>
      </c>
      <c r="AX52">
        <f>IF(Z52&gt;0, (R52*SUMPRODUCT(K52:$K$98, X52:$X$98)-K52*$AZ$3)/Z52, 0)</f>
        <v>-47607.721226852984</v>
      </c>
    </row>
    <row r="53" spans="5:50" x14ac:dyDescent="0.25">
      <c r="E53">
        <v>2053</v>
      </c>
      <c r="F53" s="5">
        <f>EconomicRates!C93</f>
        <v>3.5571999999999999E-2</v>
      </c>
      <c r="G53" s="5">
        <f>EconomicRates!D93</f>
        <v>7.0000000000000007E-2</v>
      </c>
      <c r="H53" s="5">
        <f t="shared" si="10"/>
        <v>0.12000000000000001</v>
      </c>
      <c r="I53" s="5">
        <f t="shared" si="11"/>
        <v>1.1200000000000001</v>
      </c>
      <c r="J53">
        <f t="shared" si="12"/>
        <v>0.89285714285714279</v>
      </c>
      <c r="K53">
        <f t="shared" si="20"/>
        <v>3.4601813937404063E-3</v>
      </c>
      <c r="L53" s="2">
        <v>50</v>
      </c>
      <c r="M53" s="6">
        <v>0.424762996</v>
      </c>
      <c r="Q53" s="4">
        <f t="shared" si="21"/>
        <v>12.5</v>
      </c>
      <c r="R53">
        <f t="shared" si="0"/>
        <v>2000000</v>
      </c>
      <c r="S53">
        <f t="shared" si="1"/>
        <v>-82272.873640947437</v>
      </c>
      <c r="U53">
        <f t="shared" si="13"/>
        <v>0.424762996</v>
      </c>
      <c r="V53">
        <f t="shared" si="14"/>
        <v>0.01</v>
      </c>
      <c r="W53">
        <f t="shared" si="15"/>
        <v>6.4581299806402053E-3</v>
      </c>
      <c r="X53">
        <f t="shared" si="16"/>
        <v>2.7431746391341555E-3</v>
      </c>
      <c r="Y53">
        <f t="shared" si="17"/>
        <v>6.4581299806402059E-5</v>
      </c>
      <c r="Z53">
        <f t="shared" si="18"/>
        <v>3.6503740416996477E-3</v>
      </c>
      <c r="AB53">
        <f t="shared" si="19"/>
        <v>-307.45685176510034</v>
      </c>
      <c r="AC53">
        <f t="shared" si="2"/>
        <v>-300.32676227494971</v>
      </c>
      <c r="AE53">
        <f t="shared" si="3"/>
        <v>0</v>
      </c>
      <c r="AF53">
        <f t="shared" si="24"/>
        <v>0</v>
      </c>
      <c r="AG53">
        <f t="shared" si="24"/>
        <v>-4.5629675521245597E-2</v>
      </c>
      <c r="AH53">
        <f t="shared" si="5"/>
        <v>-5486.3492782683106</v>
      </c>
      <c r="AI53">
        <f t="shared" si="25"/>
        <v>-5486.3949079438316</v>
      </c>
      <c r="AJ53">
        <f t="shared" si="7"/>
        <v>-7.130089490150624</v>
      </c>
      <c r="AK53">
        <f t="shared" si="22"/>
        <v>-21.521979623557026</v>
      </c>
      <c r="AL53">
        <f t="shared" si="26"/>
        <v>-5515.0469770575392</v>
      </c>
      <c r="AN53">
        <f t="shared" si="27"/>
        <v>0</v>
      </c>
      <c r="AO53">
        <f t="shared" si="27"/>
        <v>0</v>
      </c>
      <c r="AP53">
        <f t="shared" si="27"/>
        <v>-1.5788695424102608E-4</v>
      </c>
      <c r="AQ53">
        <f t="shared" si="27"/>
        <v>-18.983763692225114</v>
      </c>
      <c r="AR53">
        <f t="shared" si="27"/>
        <v>-18.983921579179356</v>
      </c>
      <c r="AS53">
        <f t="shared" si="27"/>
        <v>-2.4671402989523208E-2</v>
      </c>
      <c r="AT53">
        <f t="shared" si="27"/>
        <v>-7.4469953449892171E-2</v>
      </c>
      <c r="AU53">
        <f t="shared" si="23"/>
        <v>-19.08306293561877</v>
      </c>
      <c r="AW53">
        <v>50</v>
      </c>
      <c r="AX53">
        <f>IF(Z53&gt;0, (R53*SUMPRODUCT(K53:$K$98, X53:$X$98)-K53*$AZ$3)/Z53, 0)</f>
        <v>-82272.873640947437</v>
      </c>
    </row>
    <row r="54" spans="5:50" x14ac:dyDescent="0.25">
      <c r="E54">
        <v>2054</v>
      </c>
      <c r="F54" s="5">
        <f>EconomicRates!C94</f>
        <v>3.5571999999999999E-2</v>
      </c>
      <c r="G54" s="5">
        <f>EconomicRates!D94</f>
        <v>7.0000000000000007E-2</v>
      </c>
      <c r="H54" s="5">
        <f t="shared" si="10"/>
        <v>0.12000000000000001</v>
      </c>
      <c r="I54" s="5">
        <f t="shared" si="11"/>
        <v>1.1200000000000001</v>
      </c>
      <c r="J54">
        <f t="shared" si="12"/>
        <v>0.89285714285714279</v>
      </c>
      <c r="K54">
        <f t="shared" si="20"/>
        <v>3.0894476729825052E-3</v>
      </c>
      <c r="L54" s="2">
        <v>51</v>
      </c>
      <c r="M54" s="6">
        <v>0.45242554800000001</v>
      </c>
      <c r="Q54" s="4">
        <f t="shared" si="21"/>
        <v>12.5</v>
      </c>
      <c r="R54">
        <f t="shared" si="0"/>
        <v>2000000</v>
      </c>
      <c r="S54">
        <f t="shared" si="1"/>
        <v>-144201.76908596625</v>
      </c>
      <c r="U54">
        <f t="shared" si="13"/>
        <v>0.45242554800000001</v>
      </c>
      <c r="V54">
        <f t="shared" si="14"/>
        <v>0.01</v>
      </c>
      <c r="W54">
        <f t="shared" si="15"/>
        <v>3.6503740416996477E-3</v>
      </c>
      <c r="X54">
        <f t="shared" si="16"/>
        <v>1.651522476220938E-3</v>
      </c>
      <c r="Y54">
        <f t="shared" si="17"/>
        <v>3.6503740416996478E-5</v>
      </c>
      <c r="Z54">
        <f t="shared" si="18"/>
        <v>1.9623478250617131E-3</v>
      </c>
      <c r="AB54">
        <f t="shared" si="19"/>
        <v>-300.32676227494971</v>
      </c>
      <c r="AC54">
        <f t="shared" si="2"/>
        <v>-282.97402793589725</v>
      </c>
      <c r="AE54">
        <f t="shared" si="3"/>
        <v>0</v>
      </c>
      <c r="AF54">
        <f t="shared" si="24"/>
        <v>0</v>
      </c>
      <c r="AG54">
        <f t="shared" si="24"/>
        <v>-2.4529347813271415E-2</v>
      </c>
      <c r="AH54">
        <f t="shared" si="5"/>
        <v>-3303.0449524418759</v>
      </c>
      <c r="AI54">
        <f t="shared" si="25"/>
        <v>-3303.0694817896892</v>
      </c>
      <c r="AJ54">
        <f t="shared" si="7"/>
        <v>-17.352734339052461</v>
      </c>
      <c r="AK54">
        <f t="shared" si="22"/>
        <v>-21.022873359246482</v>
      </c>
      <c r="AL54">
        <f t="shared" si="26"/>
        <v>-3341.4450894879883</v>
      </c>
      <c r="AN54">
        <f t="shared" si="27"/>
        <v>0</v>
      </c>
      <c r="AO54">
        <f t="shared" si="27"/>
        <v>0</v>
      </c>
      <c r="AP54">
        <f t="shared" si="27"/>
        <v>-7.5782136521489874E-5</v>
      </c>
      <c r="AQ54">
        <f t="shared" si="27"/>
        <v>-10.204584542078162</v>
      </c>
      <c r="AR54">
        <f t="shared" si="27"/>
        <v>-10.204660324214684</v>
      </c>
      <c r="AS54">
        <f t="shared" si="27"/>
        <v>-5.3610364723669236E-2</v>
      </c>
      <c r="AT54">
        <f t="shared" si="27"/>
        <v>-6.4949067179129946E-2</v>
      </c>
      <c r="AU54">
        <f t="shared" si="23"/>
        <v>-10.323219756117485</v>
      </c>
      <c r="AW54">
        <v>51</v>
      </c>
      <c r="AX54">
        <f>IF(Z54&gt;0, (R54*SUMPRODUCT(K54:$K$98, X54:$X$98)-K54*$AZ$3)/Z54, 0)</f>
        <v>-144201.76908596625</v>
      </c>
    </row>
    <row r="55" spans="5:50" x14ac:dyDescent="0.25">
      <c r="E55">
        <v>2055</v>
      </c>
      <c r="F55" s="5">
        <f>EconomicRates!C95</f>
        <v>3.5571999999999999E-2</v>
      </c>
      <c r="G55" s="5">
        <f>EconomicRates!D95</f>
        <v>7.0000000000000007E-2</v>
      </c>
      <c r="H55" s="5">
        <f t="shared" si="10"/>
        <v>0.12000000000000001</v>
      </c>
      <c r="I55" s="5">
        <f t="shared" si="11"/>
        <v>1.1200000000000001</v>
      </c>
      <c r="J55">
        <f t="shared" si="12"/>
        <v>0.89285714285714279</v>
      </c>
      <c r="K55">
        <f t="shared" si="20"/>
        <v>2.758435422305808E-3</v>
      </c>
      <c r="L55" s="2">
        <v>52</v>
      </c>
      <c r="M55" s="6">
        <v>0.48020744799999998</v>
      </c>
      <c r="Q55" s="4">
        <f t="shared" si="21"/>
        <v>12.5</v>
      </c>
      <c r="R55">
        <f t="shared" si="0"/>
        <v>2000000</v>
      </c>
      <c r="S55">
        <f t="shared" si="1"/>
        <v>-260633.58390399368</v>
      </c>
      <c r="U55">
        <f t="shared" si="13"/>
        <v>0.48020744799999998</v>
      </c>
      <c r="V55">
        <f t="shared" si="14"/>
        <v>0.01</v>
      </c>
      <c r="W55">
        <f t="shared" si="15"/>
        <v>1.9623478250617131E-3</v>
      </c>
      <c r="X55">
        <f t="shared" si="16"/>
        <v>9.4233404116123563E-4</v>
      </c>
      <c r="Y55">
        <f t="shared" si="17"/>
        <v>1.9623478250617133E-5</v>
      </c>
      <c r="Z55">
        <f t="shared" si="18"/>
        <v>1.0003903056498603E-3</v>
      </c>
      <c r="AB55">
        <f t="shared" si="19"/>
        <v>-282.97402793589725</v>
      </c>
      <c r="AC55">
        <f t="shared" si="2"/>
        <v>-260.73531066433475</v>
      </c>
      <c r="AE55">
        <f t="shared" si="3"/>
        <v>0</v>
      </c>
      <c r="AF55">
        <f t="shared" si="24"/>
        <v>0</v>
      </c>
      <c r="AG55">
        <f t="shared" si="24"/>
        <v>-1.2504878820623254E-2</v>
      </c>
      <c r="AH55">
        <f t="shared" si="5"/>
        <v>-1884.6680823224713</v>
      </c>
      <c r="AI55">
        <f t="shared" si="25"/>
        <v>-1884.6805872012919</v>
      </c>
      <c r="AJ55">
        <f t="shared" si="7"/>
        <v>-22.238717271562507</v>
      </c>
      <c r="AK55">
        <f t="shared" si="22"/>
        <v>-19.808181955512811</v>
      </c>
      <c r="AL55">
        <f t="shared" si="26"/>
        <v>-1926.7274864283672</v>
      </c>
      <c r="AN55">
        <f t="shared" si="27"/>
        <v>0</v>
      </c>
      <c r="AO55">
        <f t="shared" si="27"/>
        <v>0</v>
      </c>
      <c r="AP55">
        <f t="shared" si="27"/>
        <v>-3.4493900690448856E-5</v>
      </c>
      <c r="AQ55">
        <f t="shared" si="27"/>
        <v>-5.1987351975674629</v>
      </c>
      <c r="AR55">
        <f t="shared" si="27"/>
        <v>-5.1987696914681543</v>
      </c>
      <c r="AS55">
        <f t="shared" si="27"/>
        <v>-6.1344065468521988E-2</v>
      </c>
      <c r="AT55">
        <f t="shared" si="27"/>
        <v>-5.4639590757565269E-2</v>
      </c>
      <c r="AU55">
        <f t="shared" si="23"/>
        <v>-5.314753347694241</v>
      </c>
      <c r="AW55">
        <v>52</v>
      </c>
      <c r="AX55">
        <f>IF(Z55&gt;0, (R55*SUMPRODUCT(K55:$K$98, X55:$X$98)-K55*$AZ$3)/Z55, 0)</f>
        <v>-260633.58390399368</v>
      </c>
    </row>
    <row r="56" spans="5:50" x14ac:dyDescent="0.25">
      <c r="E56">
        <v>2056</v>
      </c>
      <c r="F56" s="5">
        <f>EconomicRates!C96</f>
        <v>3.5571999999999999E-2</v>
      </c>
      <c r="G56" s="5">
        <f>EconomicRates!D96</f>
        <v>7.0000000000000007E-2</v>
      </c>
      <c r="H56" s="5">
        <f t="shared" si="10"/>
        <v>0.12000000000000001</v>
      </c>
      <c r="I56" s="5">
        <f t="shared" si="11"/>
        <v>1.1200000000000001</v>
      </c>
      <c r="J56">
        <f t="shared" si="12"/>
        <v>0.89285714285714279</v>
      </c>
      <c r="K56">
        <f t="shared" si="20"/>
        <v>2.4628887699159E-3</v>
      </c>
      <c r="L56" s="2">
        <v>53</v>
      </c>
      <c r="M56" s="6">
        <v>0.508136904</v>
      </c>
      <c r="Q56" s="4">
        <f t="shared" si="21"/>
        <v>12.5</v>
      </c>
      <c r="R56">
        <f t="shared" si="0"/>
        <v>2000000</v>
      </c>
      <c r="S56">
        <f t="shared" si="1"/>
        <v>-491580.20330989553</v>
      </c>
      <c r="U56">
        <f t="shared" si="13"/>
        <v>0.508136904</v>
      </c>
      <c r="V56">
        <f t="shared" si="14"/>
        <v>0.01</v>
      </c>
      <c r="W56">
        <f t="shared" si="15"/>
        <v>1.0003903056498603E-3</v>
      </c>
      <c r="X56">
        <f t="shared" si="16"/>
        <v>5.0833523270453376E-4</v>
      </c>
      <c r="Y56">
        <f t="shared" si="17"/>
        <v>1.0003903056498603E-5</v>
      </c>
      <c r="Z56">
        <f t="shared" si="18"/>
        <v>4.8205116988882799E-4</v>
      </c>
      <c r="AB56">
        <f t="shared" si="19"/>
        <v>-260.73531066433475</v>
      </c>
      <c r="AC56">
        <f t="shared" si="2"/>
        <v>-236.96681209972306</v>
      </c>
      <c r="AE56">
        <f t="shared" si="3"/>
        <v>0</v>
      </c>
      <c r="AF56">
        <f t="shared" si="24"/>
        <v>0</v>
      </c>
      <c r="AG56">
        <f t="shared" si="24"/>
        <v>-6.0256396236103502E-3</v>
      </c>
      <c r="AH56">
        <f t="shared" si="5"/>
        <v>-1016.6704654090676</v>
      </c>
      <c r="AI56">
        <f t="shared" si="25"/>
        <v>-1016.6764910486912</v>
      </c>
      <c r="AJ56">
        <f t="shared" si="7"/>
        <v>-23.76849856461169</v>
      </c>
      <c r="AK56">
        <f t="shared" si="22"/>
        <v>-18.251471746503434</v>
      </c>
      <c r="AL56">
        <f t="shared" si="26"/>
        <v>-1058.6964613598063</v>
      </c>
      <c r="AN56">
        <f t="shared" si="27"/>
        <v>0</v>
      </c>
      <c r="AO56">
        <f t="shared" si="27"/>
        <v>0</v>
      </c>
      <c r="AP56">
        <f t="shared" si="27"/>
        <v>-1.4840480160550203E-5</v>
      </c>
      <c r="AQ56">
        <f t="shared" si="27"/>
        <v>-2.5039462719611638</v>
      </c>
      <c r="AR56">
        <f t="shared" si="27"/>
        <v>-2.5039611124413246</v>
      </c>
      <c r="AS56">
        <f t="shared" si="27"/>
        <v>-5.8539168192544323E-2</v>
      </c>
      <c r="AT56">
        <f t="shared" si="27"/>
        <v>-4.4951344798900644E-2</v>
      </c>
      <c r="AU56">
        <f t="shared" si="23"/>
        <v>-2.6074516254327698</v>
      </c>
      <c r="AW56">
        <v>53</v>
      </c>
      <c r="AX56">
        <f>IF(Z56&gt;0, (R56*SUMPRODUCT(K56:$K$98, X56:$X$98)-K56*$AZ$3)/Z56, 0)</f>
        <v>-491580.20330989553</v>
      </c>
    </row>
    <row r="57" spans="5:50" x14ac:dyDescent="0.25">
      <c r="E57">
        <v>2057</v>
      </c>
      <c r="F57" s="5">
        <f>EconomicRates!C97</f>
        <v>3.5571999999999999E-2</v>
      </c>
      <c r="G57" s="5">
        <f>EconomicRates!D97</f>
        <v>7.0000000000000007E-2</v>
      </c>
      <c r="H57" s="5">
        <f t="shared" si="10"/>
        <v>0.12000000000000001</v>
      </c>
      <c r="I57" s="5">
        <f t="shared" si="11"/>
        <v>1.1200000000000001</v>
      </c>
      <c r="J57">
        <f t="shared" si="12"/>
        <v>0.89285714285714279</v>
      </c>
      <c r="K57">
        <f t="shared" si="20"/>
        <v>2.1990078302820534E-3</v>
      </c>
      <c r="L57" s="2">
        <v>54</v>
      </c>
      <c r="M57" s="6">
        <v>0.53626491099999996</v>
      </c>
      <c r="Q57" s="4">
        <f t="shared" si="21"/>
        <v>12.5</v>
      </c>
      <c r="R57">
        <f t="shared" si="0"/>
        <v>2000000</v>
      </c>
      <c r="S57">
        <f t="shared" si="1"/>
        <v>-976608.03269447456</v>
      </c>
      <c r="U57">
        <f t="shared" si="13"/>
        <v>0.53626491099999996</v>
      </c>
      <c r="V57">
        <f t="shared" si="14"/>
        <v>0.01</v>
      </c>
      <c r="W57">
        <f t="shared" si="15"/>
        <v>4.8205116988882799E-4</v>
      </c>
      <c r="X57">
        <f t="shared" si="16"/>
        <v>2.5850712771787821E-4</v>
      </c>
      <c r="Y57">
        <f t="shared" si="17"/>
        <v>4.8205116988882798E-6</v>
      </c>
      <c r="Z57">
        <f t="shared" si="18"/>
        <v>2.187235304720615E-4</v>
      </c>
      <c r="AB57">
        <f t="shared" si="19"/>
        <v>-236.96681209972306</v>
      </c>
      <c r="AC57">
        <f t="shared" si="2"/>
        <v>-213.60715679830994</v>
      </c>
      <c r="AE57">
        <f t="shared" si="3"/>
        <v>0</v>
      </c>
      <c r="AF57">
        <f t="shared" si="24"/>
        <v>0</v>
      </c>
      <c r="AG57">
        <f t="shared" si="24"/>
        <v>-2.7340441309007687E-3</v>
      </c>
      <c r="AH57">
        <f t="shared" si="5"/>
        <v>-517.01425543575647</v>
      </c>
      <c r="AI57">
        <f t="shared" si="25"/>
        <v>-517.01698947988734</v>
      </c>
      <c r="AJ57">
        <f t="shared" si="7"/>
        <v>-23.359655301413113</v>
      </c>
      <c r="AK57">
        <f t="shared" si="22"/>
        <v>-16.587676846980617</v>
      </c>
      <c r="AL57">
        <f t="shared" si="26"/>
        <v>-556.96432162828103</v>
      </c>
      <c r="AN57">
        <f t="shared" si="27"/>
        <v>0</v>
      </c>
      <c r="AO57">
        <f t="shared" si="27"/>
        <v>0</v>
      </c>
      <c r="AP57">
        <f t="shared" si="27"/>
        <v>-6.012184452187482E-6</v>
      </c>
      <c r="AQ57">
        <f t="shared" si="27"/>
        <v>-1.1369183960706741</v>
      </c>
      <c r="AR57">
        <f t="shared" si="27"/>
        <v>-1.1369244082551262</v>
      </c>
      <c r="AS57">
        <f t="shared" si="27"/>
        <v>-5.1368064920497114E-2</v>
      </c>
      <c r="AT57">
        <f t="shared" si="27"/>
        <v>-3.6476431272698701E-2</v>
      </c>
      <c r="AU57">
        <f t="shared" si="23"/>
        <v>-1.2247689044483221</v>
      </c>
      <c r="AW57">
        <v>54</v>
      </c>
      <c r="AX57">
        <f>IF(Z57&gt;0, (R57*SUMPRODUCT(K57:$K$98, X57:$X$98)-K57*$AZ$3)/Z57, 0)</f>
        <v>-976608.03269447456</v>
      </c>
    </row>
    <row r="58" spans="5:50" x14ac:dyDescent="0.25">
      <c r="E58">
        <v>2058</v>
      </c>
      <c r="F58" s="5">
        <f>EconomicRates!C98</f>
        <v>3.5571999999999999E-2</v>
      </c>
      <c r="G58" s="5">
        <f>EconomicRates!D98</f>
        <v>7.0000000000000007E-2</v>
      </c>
      <c r="H58" s="5">
        <f t="shared" si="10"/>
        <v>0.12000000000000001</v>
      </c>
      <c r="I58" s="5">
        <f t="shared" si="11"/>
        <v>1.1200000000000001</v>
      </c>
      <c r="J58">
        <f t="shared" si="12"/>
        <v>0.89285714285714279</v>
      </c>
      <c r="K58">
        <f t="shared" si="20"/>
        <v>1.9633998484661188E-3</v>
      </c>
      <c r="L58" s="2">
        <v>55</v>
      </c>
      <c r="M58" s="6">
        <v>0.564431978</v>
      </c>
      <c r="Q58" s="4">
        <f t="shared" si="21"/>
        <v>12.5</v>
      </c>
      <c r="R58">
        <f t="shared" si="0"/>
        <v>2000000</v>
      </c>
      <c r="S58">
        <f t="shared" si="1"/>
        <v>-2058959.9347889733</v>
      </c>
      <c r="U58">
        <f t="shared" si="13"/>
        <v>0.564431978</v>
      </c>
      <c r="V58">
        <f t="shared" si="14"/>
        <v>0.01</v>
      </c>
      <c r="W58">
        <f t="shared" si="15"/>
        <v>2.187235304720615E-4</v>
      </c>
      <c r="X58">
        <f t="shared" si="16"/>
        <v>1.2345455493948895E-4</v>
      </c>
      <c r="Y58">
        <f t="shared" si="17"/>
        <v>2.1872353047206151E-6</v>
      </c>
      <c r="Z58">
        <f t="shared" si="18"/>
        <v>9.308174022785194E-5</v>
      </c>
      <c r="AB58">
        <f t="shared" si="19"/>
        <v>-213.60715679830994</v>
      </c>
      <c r="AC58">
        <f t="shared" si="2"/>
        <v>-191.65157378958219</v>
      </c>
      <c r="AE58">
        <f t="shared" si="3"/>
        <v>0</v>
      </c>
      <c r="AF58">
        <f t="shared" si="24"/>
        <v>0</v>
      </c>
      <c r="AG58">
        <f t="shared" si="24"/>
        <v>-1.1635217528481493E-3</v>
      </c>
      <c r="AH58">
        <f t="shared" si="5"/>
        <v>-246.90910987897789</v>
      </c>
      <c r="AI58">
        <f t="shared" si="25"/>
        <v>-246.91027340073074</v>
      </c>
      <c r="AJ58">
        <f t="shared" si="7"/>
        <v>-21.955583008727757</v>
      </c>
      <c r="AK58">
        <f t="shared" si="22"/>
        <v>-14.952500975881698</v>
      </c>
      <c r="AL58">
        <f t="shared" si="26"/>
        <v>-283.81835738534022</v>
      </c>
      <c r="AN58">
        <f t="shared" si="27"/>
        <v>0</v>
      </c>
      <c r="AO58">
        <f t="shared" si="27"/>
        <v>0</v>
      </c>
      <c r="AP58">
        <f t="shared" si="27"/>
        <v>-2.2844584332290892E-6</v>
      </c>
      <c r="AQ58">
        <f t="shared" si="27"/>
        <v>-0.48478130892128946</v>
      </c>
      <c r="AR58">
        <f t="shared" si="27"/>
        <v>-0.48478359337972271</v>
      </c>
      <c r="AS58">
        <f t="shared" si="27"/>
        <v>-4.3107588352321369E-2</v>
      </c>
      <c r="AT58">
        <f t="shared" si="27"/>
        <v>-2.9357738150235617E-2</v>
      </c>
      <c r="AU58">
        <f t="shared" si="23"/>
        <v>-0.55724891988227976</v>
      </c>
      <c r="AW58">
        <v>55</v>
      </c>
      <c r="AX58">
        <f>IF(Z58&gt;0, (R58*SUMPRODUCT(K58:$K$98, X58:$X$98)-K58*$AZ$3)/Z58, 0)</f>
        <v>-2058959.9347889733</v>
      </c>
    </row>
    <row r="59" spans="5:50" x14ac:dyDescent="0.25">
      <c r="E59">
        <v>2059</v>
      </c>
      <c r="F59" s="5">
        <f>EconomicRates!C99</f>
        <v>3.5571999999999999E-2</v>
      </c>
      <c r="G59" s="5">
        <f>EconomicRates!D99</f>
        <v>7.0000000000000007E-2</v>
      </c>
      <c r="H59" s="5">
        <f t="shared" si="10"/>
        <v>0.12000000000000001</v>
      </c>
      <c r="I59" s="5">
        <f t="shared" si="11"/>
        <v>1.1200000000000001</v>
      </c>
      <c r="J59">
        <f t="shared" si="12"/>
        <v>0.89285714285714279</v>
      </c>
      <c r="K59">
        <f t="shared" si="20"/>
        <v>1.7530355789876059E-3</v>
      </c>
      <c r="L59" s="2">
        <v>56</v>
      </c>
      <c r="M59" s="6">
        <v>0.59247427200000002</v>
      </c>
      <c r="Q59" s="4">
        <f t="shared" si="21"/>
        <v>12.5</v>
      </c>
      <c r="R59">
        <f t="shared" si="0"/>
        <v>2000000</v>
      </c>
      <c r="S59">
        <f t="shared" si="1"/>
        <v>-4635323.9959867075</v>
      </c>
      <c r="U59">
        <f t="shared" si="13"/>
        <v>0.59247427200000002</v>
      </c>
      <c r="V59">
        <f t="shared" si="14"/>
        <v>0.01</v>
      </c>
      <c r="W59">
        <f t="shared" si="15"/>
        <v>9.308174022785194E-5</v>
      </c>
      <c r="X59">
        <f t="shared" si="16"/>
        <v>5.5148536277989695E-5</v>
      </c>
      <c r="Y59">
        <f t="shared" si="17"/>
        <v>9.3081740227851943E-7</v>
      </c>
      <c r="Z59">
        <f t="shared" si="18"/>
        <v>3.7002386547583726E-5</v>
      </c>
      <c r="AB59">
        <f t="shared" si="19"/>
        <v>-191.65157378958219</v>
      </c>
      <c r="AC59">
        <f t="shared" si="2"/>
        <v>-171.51805027279059</v>
      </c>
      <c r="AE59">
        <f t="shared" si="3"/>
        <v>0</v>
      </c>
      <c r="AF59">
        <f t="shared" si="24"/>
        <v>0</v>
      </c>
      <c r="AG59">
        <f t="shared" si="24"/>
        <v>-4.6252983184479659E-4</v>
      </c>
      <c r="AH59">
        <f t="shared" si="5"/>
        <v>-110.2970725559794</v>
      </c>
      <c r="AI59">
        <f t="shared" si="25"/>
        <v>-110.29753508581125</v>
      </c>
      <c r="AJ59">
        <f t="shared" si="7"/>
        <v>-20.133523516791598</v>
      </c>
      <c r="AK59">
        <f t="shared" si="22"/>
        <v>-13.415610165270754</v>
      </c>
      <c r="AL59">
        <f t="shared" si="26"/>
        <v>-143.84666876787358</v>
      </c>
      <c r="AN59">
        <f t="shared" si="27"/>
        <v>0</v>
      </c>
      <c r="AO59">
        <f t="shared" si="27"/>
        <v>0</v>
      </c>
      <c r="AP59">
        <f t="shared" si="27"/>
        <v>-8.1083125156708305E-7</v>
      </c>
      <c r="AQ59">
        <f t="shared" si="27"/>
        <v>-0.19335469244880932</v>
      </c>
      <c r="AR59">
        <f t="shared" si="27"/>
        <v>-0.1933555032800609</v>
      </c>
      <c r="AS59">
        <f t="shared" si="27"/>
        <v>-3.5294783055319336E-2</v>
      </c>
      <c r="AT59">
        <f t="shared" si="27"/>
        <v>-2.3518041933547427E-2</v>
      </c>
      <c r="AU59">
        <f t="shared" si="23"/>
        <v>-0.25216832826892766</v>
      </c>
      <c r="AW59">
        <v>56</v>
      </c>
      <c r="AX59">
        <f>IF(Z59&gt;0, (R59*SUMPRODUCT(K59:$K$98, X59:$X$98)-K59*$AZ$3)/Z59, 0)</f>
        <v>-4635323.9959867075</v>
      </c>
    </row>
    <row r="60" spans="5:50" x14ac:dyDescent="0.25">
      <c r="E60">
        <v>2060</v>
      </c>
      <c r="F60" s="5">
        <f>EconomicRates!C100</f>
        <v>3.5571999999999999E-2</v>
      </c>
      <c r="G60" s="5">
        <f>EconomicRates!D100</f>
        <v>7.0000000000000007E-2</v>
      </c>
      <c r="H60" s="5">
        <f t="shared" si="10"/>
        <v>0.12000000000000001</v>
      </c>
      <c r="I60" s="5">
        <f t="shared" si="11"/>
        <v>1.1200000000000001</v>
      </c>
      <c r="J60">
        <f t="shared" si="12"/>
        <v>0.89285714285714279</v>
      </c>
      <c r="K60">
        <f t="shared" si="20"/>
        <v>1.5652103383817909E-3</v>
      </c>
      <c r="L60" s="2">
        <v>57</v>
      </c>
      <c r="M60" s="6">
        <v>0.62503115200000003</v>
      </c>
      <c r="Q60" s="4">
        <f t="shared" si="21"/>
        <v>12.5</v>
      </c>
      <c r="R60">
        <f t="shared" si="0"/>
        <v>2000000</v>
      </c>
      <c r="S60">
        <f t="shared" si="1"/>
        <v>-11351751.27563061</v>
      </c>
      <c r="U60">
        <f t="shared" si="13"/>
        <v>0.62503115200000003</v>
      </c>
      <c r="V60">
        <f t="shared" si="14"/>
        <v>0.01</v>
      </c>
      <c r="W60">
        <f t="shared" si="15"/>
        <v>3.7002386547583726E-5</v>
      </c>
      <c r="X60">
        <f t="shared" si="16"/>
        <v>2.3127644290585561E-5</v>
      </c>
      <c r="Y60">
        <f t="shared" si="17"/>
        <v>3.7002386547583724E-7</v>
      </c>
      <c r="Z60">
        <f t="shared" si="18"/>
        <v>1.3504718391522327E-5</v>
      </c>
      <c r="AB60">
        <f t="shared" si="19"/>
        <v>-171.51805027279059</v>
      </c>
      <c r="AC60">
        <f t="shared" si="2"/>
        <v>-153.30220422799573</v>
      </c>
      <c r="AE60">
        <f t="shared" si="3"/>
        <v>0</v>
      </c>
      <c r="AF60">
        <f t="shared" si="24"/>
        <v>0</v>
      </c>
      <c r="AG60">
        <f t="shared" si="24"/>
        <v>-1.6880897989402909E-4</v>
      </c>
      <c r="AH60">
        <f t="shared" si="5"/>
        <v>-46.255288581171122</v>
      </c>
      <c r="AI60">
        <f t="shared" si="25"/>
        <v>-46.255457390151015</v>
      </c>
      <c r="AJ60">
        <f t="shared" si="7"/>
        <v>-18.215846044794858</v>
      </c>
      <c r="AK60">
        <f t="shared" si="22"/>
        <v>-12.006263519095342</v>
      </c>
      <c r="AL60">
        <f t="shared" si="26"/>
        <v>-76.477566954041208</v>
      </c>
      <c r="AN60">
        <f t="shared" si="27"/>
        <v>0</v>
      </c>
      <c r="AO60">
        <f t="shared" si="27"/>
        <v>0</v>
      </c>
      <c r="AP60">
        <f t="shared" si="27"/>
        <v>-2.6422156054181824E-7</v>
      </c>
      <c r="AQ60">
        <f t="shared" si="27"/>
        <v>-7.2399255892082237E-2</v>
      </c>
      <c r="AR60">
        <f t="shared" si="27"/>
        <v>-7.2399520113642785E-2</v>
      </c>
      <c r="AS60">
        <f t="shared" si="27"/>
        <v>-2.8511630551683969E-2</v>
      </c>
      <c r="AT60">
        <f t="shared" si="27"/>
        <v>-1.8792327785424171E-2</v>
      </c>
      <c r="AU60">
        <f t="shared" si="23"/>
        <v>-0.11970347845075091</v>
      </c>
      <c r="AW60">
        <v>57</v>
      </c>
      <c r="AX60">
        <f>IF(Z60&gt;0, (R60*SUMPRODUCT(K60:$K$98, X60:$X$98)-K60*$AZ$3)/Z60, 0)</f>
        <v>-11351751.27563061</v>
      </c>
    </row>
    <row r="61" spans="5:50" x14ac:dyDescent="0.25">
      <c r="E61">
        <v>2061</v>
      </c>
      <c r="F61" s="5">
        <f>EconomicRates!C101</f>
        <v>3.5571999999999999E-2</v>
      </c>
      <c r="G61" s="5">
        <f>EconomicRates!D101</f>
        <v>7.0000000000000007E-2</v>
      </c>
      <c r="H61" s="5">
        <f t="shared" si="10"/>
        <v>0.12000000000000001</v>
      </c>
      <c r="I61" s="5">
        <f t="shared" si="11"/>
        <v>1.1200000000000001</v>
      </c>
      <c r="J61">
        <f t="shared" si="12"/>
        <v>0.89285714285714279</v>
      </c>
      <c r="K61">
        <f t="shared" si="20"/>
        <v>1.3975092306980274E-3</v>
      </c>
      <c r="L61" s="2">
        <v>58</v>
      </c>
      <c r="M61" s="6">
        <v>0.65741117999999998</v>
      </c>
      <c r="Q61" s="4">
        <f t="shared" si="21"/>
        <v>12.5</v>
      </c>
      <c r="R61">
        <f t="shared" si="0"/>
        <v>2000000</v>
      </c>
      <c r="S61">
        <f t="shared" si="1"/>
        <v>-30488090.287152912</v>
      </c>
      <c r="U61">
        <f t="shared" si="13"/>
        <v>0.65741117999999998</v>
      </c>
      <c r="V61">
        <f t="shared" si="14"/>
        <v>0.01</v>
      </c>
      <c r="W61">
        <f t="shared" si="15"/>
        <v>1.3504718391522327E-5</v>
      </c>
      <c r="X61">
        <f t="shared" si="16"/>
        <v>8.8781528533383955E-6</v>
      </c>
      <c r="Y61">
        <f t="shared" si="17"/>
        <v>1.3504718391522326E-7</v>
      </c>
      <c r="Z61">
        <f t="shared" si="18"/>
        <v>4.4915183542687081E-6</v>
      </c>
      <c r="AB61">
        <f t="shared" si="19"/>
        <v>-153.30220422799573</v>
      </c>
      <c r="AC61">
        <f t="shared" si="2"/>
        <v>-136.93781711134883</v>
      </c>
      <c r="AE61">
        <f t="shared" si="3"/>
        <v>0</v>
      </c>
      <c r="AF61">
        <f t="shared" si="24"/>
        <v>0</v>
      </c>
      <c r="AG61">
        <f t="shared" si="24"/>
        <v>-5.6143979428358852E-5</v>
      </c>
      <c r="AH61">
        <f t="shared" si="5"/>
        <v>-17.756305706676791</v>
      </c>
      <c r="AI61">
        <f t="shared" si="25"/>
        <v>-17.756361850656219</v>
      </c>
      <c r="AJ61">
        <f t="shared" si="7"/>
        <v>-16.364387116646895</v>
      </c>
      <c r="AK61">
        <f t="shared" si="22"/>
        <v>-10.731154295959701</v>
      </c>
      <c r="AL61">
        <f t="shared" si="26"/>
        <v>-44.851903263262813</v>
      </c>
      <c r="AN61">
        <f t="shared" si="27"/>
        <v>0</v>
      </c>
      <c r="AO61">
        <f t="shared" si="27"/>
        <v>0</v>
      </c>
      <c r="AP61">
        <f t="shared" si="27"/>
        <v>-7.8461729499251662E-8</v>
      </c>
      <c r="AQ61">
        <f t="shared" si="27"/>
        <v>-2.4814601128176877E-2</v>
      </c>
      <c r="AR61">
        <f t="shared" si="27"/>
        <v>-2.4814679589906376E-2</v>
      </c>
      <c r="AS61">
        <f t="shared" si="27"/>
        <v>-2.2869382050229915E-2</v>
      </c>
      <c r="AT61">
        <f t="shared" si="27"/>
        <v>-1.4996887184648474E-2</v>
      </c>
      <c r="AU61">
        <f t="shared" si="23"/>
        <v>-6.2680948824784755E-2</v>
      </c>
      <c r="AW61">
        <v>58</v>
      </c>
      <c r="AX61">
        <f>IF(Z61&gt;0, (R61*SUMPRODUCT(K61:$K$98, X61:$X$98)-K61*$AZ$3)/Z61, 0)</f>
        <v>-30488090.287152912</v>
      </c>
    </row>
    <row r="62" spans="5:50" x14ac:dyDescent="0.25">
      <c r="E62">
        <v>2062</v>
      </c>
      <c r="F62" s="5">
        <f>EconomicRates!C102</f>
        <v>3.5571999999999999E-2</v>
      </c>
      <c r="G62" s="5">
        <f>EconomicRates!D102</f>
        <v>7.0000000000000007E-2</v>
      </c>
      <c r="H62" s="5">
        <f t="shared" si="10"/>
        <v>0.12000000000000001</v>
      </c>
      <c r="I62" s="5">
        <f t="shared" si="11"/>
        <v>1.1200000000000001</v>
      </c>
      <c r="J62">
        <f t="shared" si="12"/>
        <v>0.89285714285714279</v>
      </c>
      <c r="K62">
        <f t="shared" si="20"/>
        <v>1.2477760988375245E-3</v>
      </c>
      <c r="L62" s="2">
        <v>59</v>
      </c>
      <c r="M62" s="6">
        <v>0.68957421399999996</v>
      </c>
      <c r="Q62" s="4">
        <f t="shared" si="21"/>
        <v>12.5</v>
      </c>
      <c r="R62">
        <f t="shared" si="0"/>
        <v>2000000</v>
      </c>
      <c r="S62">
        <f t="shared" si="1"/>
        <v>-90625341.466820747</v>
      </c>
      <c r="U62">
        <f t="shared" si="13"/>
        <v>0.68957421399999996</v>
      </c>
      <c r="V62">
        <f t="shared" si="14"/>
        <v>0.01</v>
      </c>
      <c r="W62">
        <f t="shared" si="15"/>
        <v>4.4915183542687081E-6</v>
      </c>
      <c r="X62">
        <f t="shared" si="16"/>
        <v>3.0972352388114176E-6</v>
      </c>
      <c r="Y62">
        <f t="shared" si="17"/>
        <v>4.4915183542687078E-8</v>
      </c>
      <c r="Z62">
        <f t="shared" si="18"/>
        <v>1.3493679319146033E-6</v>
      </c>
      <c r="AB62">
        <f t="shared" si="19"/>
        <v>-136.93781711134883</v>
      </c>
      <c r="AC62">
        <f t="shared" si="2"/>
        <v>-122.28692959413866</v>
      </c>
      <c r="AE62">
        <f t="shared" si="3"/>
        <v>0</v>
      </c>
      <c r="AF62">
        <f t="shared" si="24"/>
        <v>0</v>
      </c>
      <c r="AG62">
        <f t="shared" si="24"/>
        <v>-1.686709914893254E-5</v>
      </c>
      <c r="AH62">
        <f t="shared" si="5"/>
        <v>-6.1944704776228354</v>
      </c>
      <c r="AI62">
        <f t="shared" si="25"/>
        <v>-6.1944873447219839</v>
      </c>
      <c r="AJ62">
        <f t="shared" si="7"/>
        <v>-14.65088751721018</v>
      </c>
      <c r="AK62">
        <f t="shared" si="22"/>
        <v>-9.5856471977944189</v>
      </c>
      <c r="AL62">
        <f t="shared" si="26"/>
        <v>-30.431022059726583</v>
      </c>
      <c r="AN62">
        <f t="shared" si="27"/>
        <v>0</v>
      </c>
      <c r="AO62">
        <f t="shared" si="27"/>
        <v>0</v>
      </c>
      <c r="AP62">
        <f t="shared" si="27"/>
        <v>-2.1046363174760773E-8</v>
      </c>
      <c r="AQ62">
        <f t="shared" si="27"/>
        <v>-7.7293122069324385E-3</v>
      </c>
      <c r="AR62">
        <f t="shared" si="27"/>
        <v>-7.7293332532956125E-3</v>
      </c>
      <c r="AS62">
        <f t="shared" si="27"/>
        <v>-1.8281027270731904E-2</v>
      </c>
      <c r="AT62">
        <f t="shared" si="27"/>
        <v>-1.1960741465296769E-2</v>
      </c>
      <c r="AU62">
        <f t="shared" si="23"/>
        <v>-3.7971101989324282E-2</v>
      </c>
      <c r="AW62">
        <v>59</v>
      </c>
      <c r="AX62">
        <f>IF(Z62&gt;0, (R62*SUMPRODUCT(K62:$K$98, X62:$X$98)-K62*$AZ$3)/Z62, 0)</f>
        <v>-90625341.466820747</v>
      </c>
    </row>
    <row r="63" spans="5:50" x14ac:dyDescent="0.25">
      <c r="E63">
        <v>2063</v>
      </c>
      <c r="F63" s="5">
        <f>EconomicRates!C103</f>
        <v>3.5571999999999999E-2</v>
      </c>
      <c r="G63" s="5">
        <f>EconomicRates!D103</f>
        <v>7.0000000000000007E-2</v>
      </c>
      <c r="H63" s="5">
        <f t="shared" si="10"/>
        <v>0.12000000000000001</v>
      </c>
      <c r="I63" s="5">
        <f t="shared" si="11"/>
        <v>1.1200000000000001</v>
      </c>
      <c r="J63">
        <f t="shared" si="12"/>
        <v>0.89285714285714279</v>
      </c>
      <c r="K63">
        <f t="shared" si="20"/>
        <v>1.114085802533504E-3</v>
      </c>
      <c r="L63" s="2">
        <v>60</v>
      </c>
      <c r="M63" s="6">
        <v>0.72148010799999995</v>
      </c>
      <c r="Q63" s="4">
        <f t="shared" si="21"/>
        <v>12.5</v>
      </c>
      <c r="R63">
        <f t="shared" si="0"/>
        <v>2000000</v>
      </c>
      <c r="S63">
        <f t="shared" si="1"/>
        <v>-301357080.96857178</v>
      </c>
      <c r="U63">
        <f t="shared" si="13"/>
        <v>0.72148010799999995</v>
      </c>
      <c r="V63">
        <f t="shared" si="14"/>
        <v>0.01</v>
      </c>
      <c r="W63">
        <f t="shared" si="15"/>
        <v>1.3493679319146033E-6</v>
      </c>
      <c r="X63">
        <f t="shared" si="16"/>
        <v>9.7354212124948454E-7</v>
      </c>
      <c r="Y63">
        <f t="shared" si="17"/>
        <v>1.3493679319146034E-8</v>
      </c>
      <c r="Z63">
        <f t="shared" si="18"/>
        <v>3.6233213134597272E-7</v>
      </c>
      <c r="AB63">
        <f t="shared" si="19"/>
        <v>-122.28692959413866</v>
      </c>
      <c r="AC63">
        <f t="shared" si="2"/>
        <v>-109.19135344354349</v>
      </c>
      <c r="AE63">
        <f t="shared" si="3"/>
        <v>0</v>
      </c>
      <c r="AF63">
        <f t="shared" si="24"/>
        <v>0</v>
      </c>
      <c r="AG63">
        <f t="shared" si="24"/>
        <v>-4.5291516418246586E-6</v>
      </c>
      <c r="AH63">
        <f t="shared" si="5"/>
        <v>-1.9470842424989692</v>
      </c>
      <c r="AI63">
        <f t="shared" si="25"/>
        <v>-1.9470887716506109</v>
      </c>
      <c r="AJ63">
        <f t="shared" si="7"/>
        <v>-13.095576150595164</v>
      </c>
      <c r="AK63">
        <f t="shared" si="22"/>
        <v>-8.5600850715897074</v>
      </c>
      <c r="AL63">
        <f t="shared" si="26"/>
        <v>-23.602749993835481</v>
      </c>
      <c r="AN63">
        <f t="shared" si="27"/>
        <v>0</v>
      </c>
      <c r="AO63">
        <f t="shared" si="27"/>
        <v>0</v>
      </c>
      <c r="AP63">
        <f t="shared" si="27"/>
        <v>-5.0458635416781615E-9</v>
      </c>
      <c r="AQ63">
        <f t="shared" si="27"/>
        <v>-2.1692189109048035E-3</v>
      </c>
      <c r="AR63">
        <f t="shared" si="27"/>
        <v>-2.1692239567683452E-3</v>
      </c>
      <c r="AS63">
        <f t="shared" si="27"/>
        <v>-1.4589595465374429E-2</v>
      </c>
      <c r="AT63">
        <f t="shared" si="27"/>
        <v>-9.5366692467370867E-3</v>
      </c>
      <c r="AU63">
        <f t="shared" si="23"/>
        <v>-2.6295488668879857E-2</v>
      </c>
      <c r="AW63">
        <v>60</v>
      </c>
      <c r="AX63">
        <f>IF(Z63&gt;0, (R63*SUMPRODUCT(K63:$K$98, X63:$X$98)-K63*$AZ$3)/Z63, 0)</f>
        <v>-301357080.96857178</v>
      </c>
    </row>
    <row r="64" spans="5:50" x14ac:dyDescent="0.25">
      <c r="E64">
        <v>2064</v>
      </c>
      <c r="F64" s="5">
        <f>EconomicRates!C104</f>
        <v>3.5571999999999999E-2</v>
      </c>
      <c r="G64" s="5">
        <f>EconomicRates!D104</f>
        <v>7.0000000000000007E-2</v>
      </c>
      <c r="H64" s="5">
        <f t="shared" si="10"/>
        <v>0.12000000000000001</v>
      </c>
      <c r="I64" s="5">
        <f t="shared" si="11"/>
        <v>1.1200000000000001</v>
      </c>
      <c r="J64">
        <f t="shared" si="12"/>
        <v>0.89285714285714279</v>
      </c>
      <c r="K64">
        <f t="shared" si="20"/>
        <v>9.9471946654777136E-4</v>
      </c>
      <c r="L64" s="2">
        <v>61</v>
      </c>
      <c r="M64" s="6">
        <v>0.75308980400000003</v>
      </c>
      <c r="Q64" s="4">
        <f t="shared" si="21"/>
        <v>12.5</v>
      </c>
      <c r="R64">
        <f t="shared" si="0"/>
        <v>2000000</v>
      </c>
      <c r="S64">
        <f t="shared" si="1"/>
        <v>-1135763543.8231101</v>
      </c>
      <c r="U64">
        <f t="shared" si="13"/>
        <v>0.75308980400000003</v>
      </c>
      <c r="V64">
        <f t="shared" si="14"/>
        <v>0.01</v>
      </c>
      <c r="W64">
        <f t="shared" si="15"/>
        <v>3.6233213134597272E-7</v>
      </c>
      <c r="X64">
        <f t="shared" si="16"/>
        <v>2.7286863377824085E-7</v>
      </c>
      <c r="Y64">
        <f t="shared" si="17"/>
        <v>3.6233213134597273E-9</v>
      </c>
      <c r="Z64">
        <f t="shared" si="18"/>
        <v>8.584017625427214E-8</v>
      </c>
      <c r="AB64">
        <f t="shared" si="19"/>
        <v>-109.19135344354349</v>
      </c>
      <c r="AC64">
        <f t="shared" si="2"/>
        <v>-97.494142784952516</v>
      </c>
      <c r="AE64">
        <f t="shared" si="3"/>
        <v>0</v>
      </c>
      <c r="AF64">
        <f t="shared" si="24"/>
        <v>0</v>
      </c>
      <c r="AG64">
        <f t="shared" si="24"/>
        <v>-1.0730022031784019E-6</v>
      </c>
      <c r="AH64">
        <f t="shared" si="5"/>
        <v>-0.54573726755648166</v>
      </c>
      <c r="AI64">
        <f t="shared" si="25"/>
        <v>-0.54573834055868486</v>
      </c>
      <c r="AJ64">
        <f t="shared" si="7"/>
        <v>-11.697210658590976</v>
      </c>
      <c r="AK64">
        <f t="shared" si="22"/>
        <v>-7.6433947410480449</v>
      </c>
      <c r="AL64">
        <f t="shared" si="26"/>
        <v>-19.886343740197706</v>
      </c>
      <c r="AN64">
        <f t="shared" si="27"/>
        <v>0</v>
      </c>
      <c r="AO64">
        <f t="shared" si="27"/>
        <v>0</v>
      </c>
      <c r="AP64">
        <f t="shared" si="27"/>
        <v>-1.0673361791502033E-9</v>
      </c>
      <c r="AQ64">
        <f t="shared" si="27"/>
        <v>-5.4285548365902176E-4</v>
      </c>
      <c r="AR64">
        <f t="shared" si="27"/>
        <v>-5.4285655099520094E-4</v>
      </c>
      <c r="AS64">
        <f t="shared" si="27"/>
        <v>-1.1635443146410521E-2</v>
      </c>
      <c r="AT64">
        <f t="shared" si="27"/>
        <v>-7.6030335394293522E-3</v>
      </c>
      <c r="AU64">
        <f t="shared" si="23"/>
        <v>-1.9781333236835074E-2</v>
      </c>
      <c r="AW64">
        <v>61</v>
      </c>
      <c r="AX64">
        <f>IF(Z64&gt;0, (R64*SUMPRODUCT(K64:$K$98, X64:$X$98)-K64*$AZ$3)/Z64, 0)</f>
        <v>-1135763543.8231101</v>
      </c>
    </row>
    <row r="65" spans="5:50" x14ac:dyDescent="0.25">
      <c r="E65">
        <v>2065</v>
      </c>
      <c r="F65" s="5">
        <f>EconomicRates!C105</f>
        <v>3.5571999999999999E-2</v>
      </c>
      <c r="G65" s="5">
        <f>EconomicRates!D105</f>
        <v>7.0000000000000007E-2</v>
      </c>
      <c r="H65" s="5">
        <f t="shared" si="10"/>
        <v>0.12000000000000001</v>
      </c>
      <c r="I65" s="5">
        <f t="shared" si="11"/>
        <v>1.1200000000000001</v>
      </c>
      <c r="J65">
        <f t="shared" si="12"/>
        <v>0.89285714285714279</v>
      </c>
      <c r="K65">
        <f t="shared" si="20"/>
        <v>8.8814238084622432E-4</v>
      </c>
      <c r="L65" s="2">
        <v>62</v>
      </c>
      <c r="M65" s="6">
        <v>0.78453892300000005</v>
      </c>
      <c r="Q65" s="4">
        <f t="shared" si="21"/>
        <v>12.5</v>
      </c>
      <c r="R65">
        <f t="shared" si="0"/>
        <v>2000000</v>
      </c>
      <c r="S65">
        <f t="shared" si="1"/>
        <v>-4935630976.3699703</v>
      </c>
      <c r="U65">
        <f t="shared" si="13"/>
        <v>0.78453892300000005</v>
      </c>
      <c r="V65">
        <f t="shared" si="14"/>
        <v>0.01</v>
      </c>
      <c r="W65">
        <f t="shared" si="15"/>
        <v>8.584017625427214E-8</v>
      </c>
      <c r="X65">
        <f t="shared" si="16"/>
        <v>6.7344959428656847E-8</v>
      </c>
      <c r="Y65">
        <f t="shared" si="17"/>
        <v>8.5840176254272139E-10</v>
      </c>
      <c r="Z65">
        <f t="shared" si="18"/>
        <v>1.7636815063072573E-8</v>
      </c>
      <c r="AB65">
        <f t="shared" si="19"/>
        <v>-97.494142784952516</v>
      </c>
      <c r="AC65">
        <f t="shared" si="2"/>
        <v>-87.048810749809476</v>
      </c>
      <c r="AE65">
        <f t="shared" si="3"/>
        <v>0</v>
      </c>
      <c r="AF65">
        <f t="shared" si="24"/>
        <v>0</v>
      </c>
      <c r="AG65">
        <f t="shared" si="24"/>
        <v>-2.2046018828840717E-7</v>
      </c>
      <c r="AH65">
        <f t="shared" si="5"/>
        <v>-0.13468991885731368</v>
      </c>
      <c r="AI65">
        <f t="shared" si="25"/>
        <v>-0.13469013931750198</v>
      </c>
      <c r="AJ65">
        <f t="shared" si="7"/>
        <v>-10.445332035143039</v>
      </c>
      <c r="AK65">
        <f t="shared" si="22"/>
        <v>-6.8245899949466766</v>
      </c>
      <c r="AL65">
        <f t="shared" si="26"/>
        <v>-17.404612169407219</v>
      </c>
      <c r="AN65">
        <f t="shared" si="27"/>
        <v>0</v>
      </c>
      <c r="AO65">
        <f t="shared" si="27"/>
        <v>0</v>
      </c>
      <c r="AP65">
        <f t="shared" si="27"/>
        <v>-1.9580003650827284E-10</v>
      </c>
      <c r="AQ65">
        <f t="shared" si="27"/>
        <v>-1.1962382520991933E-4</v>
      </c>
      <c r="AR65">
        <f t="shared" si="27"/>
        <v>-1.1962402100995585E-4</v>
      </c>
      <c r="AS65">
        <f t="shared" si="27"/>
        <v>-9.2769420624212763E-3</v>
      </c>
      <c r="AT65">
        <f t="shared" si="27"/>
        <v>-6.0612076064112631E-3</v>
      </c>
      <c r="AU65">
        <f t="shared" si="23"/>
        <v>-1.5457773689842497E-2</v>
      </c>
      <c r="AW65">
        <v>62</v>
      </c>
      <c r="AX65">
        <f>IF(Z65&gt;0, (R65*SUMPRODUCT(K65:$K$98, X65:$X$98)-K65*$AZ$3)/Z65, 0)</f>
        <v>-4935630976.3699703</v>
      </c>
    </row>
    <row r="66" spans="5:50" x14ac:dyDescent="0.25">
      <c r="E66">
        <v>2066</v>
      </c>
      <c r="F66" s="5">
        <f>EconomicRates!C106</f>
        <v>3.5571999999999999E-2</v>
      </c>
      <c r="G66" s="5">
        <f>EconomicRates!D106</f>
        <v>7.0000000000000007E-2</v>
      </c>
      <c r="H66" s="5">
        <f t="shared" si="10"/>
        <v>0.12000000000000001</v>
      </c>
      <c r="I66" s="5">
        <f t="shared" si="11"/>
        <v>1.1200000000000001</v>
      </c>
      <c r="J66">
        <f t="shared" si="12"/>
        <v>0.89285714285714279</v>
      </c>
      <c r="K66">
        <f t="shared" si="20"/>
        <v>7.9298426861270028E-4</v>
      </c>
      <c r="L66" s="2">
        <v>63</v>
      </c>
      <c r="M66" s="6">
        <v>0.81598695700000001</v>
      </c>
      <c r="Q66" s="4">
        <f t="shared" si="21"/>
        <v>12.5</v>
      </c>
      <c r="R66">
        <f t="shared" si="0"/>
        <v>2000000</v>
      </c>
      <c r="S66">
        <f t="shared" si="1"/>
        <v>-25324649160.656471</v>
      </c>
      <c r="U66">
        <f t="shared" si="13"/>
        <v>0.81598695700000001</v>
      </c>
      <c r="V66">
        <f t="shared" si="14"/>
        <v>0.01</v>
      </c>
      <c r="W66">
        <f t="shared" si="15"/>
        <v>1.7636815063072573E-8</v>
      </c>
      <c r="X66">
        <f t="shared" si="16"/>
        <v>1.4391411054488352E-8</v>
      </c>
      <c r="Y66">
        <f t="shared" si="17"/>
        <v>1.7636815063072575E-10</v>
      </c>
      <c r="Z66">
        <f t="shared" si="18"/>
        <v>3.0690358579534949E-9</v>
      </c>
      <c r="AB66">
        <f t="shared" si="19"/>
        <v>-87.048810749809476</v>
      </c>
      <c r="AC66">
        <f t="shared" si="2"/>
        <v>-77.722256364146588</v>
      </c>
      <c r="AE66">
        <f t="shared" si="3"/>
        <v>0</v>
      </c>
      <c r="AF66">
        <f t="shared" si="24"/>
        <v>0</v>
      </c>
      <c r="AG66">
        <f t="shared" si="24"/>
        <v>-3.8362948224418687E-8</v>
      </c>
      <c r="AH66">
        <f t="shared" si="5"/>
        <v>-2.8782822108976706E-2</v>
      </c>
      <c r="AI66">
        <f t="shared" si="25"/>
        <v>-2.878286047192493E-2</v>
      </c>
      <c r="AJ66">
        <f t="shared" si="7"/>
        <v>-9.3265543856628881</v>
      </c>
      <c r="AK66">
        <f t="shared" si="22"/>
        <v>-6.0934167524866636</v>
      </c>
      <c r="AL66">
        <f t="shared" si="26"/>
        <v>-15.448753998621477</v>
      </c>
      <c r="AN66">
        <f t="shared" si="27"/>
        <v>0</v>
      </c>
      <c r="AO66">
        <f t="shared" si="27"/>
        <v>0</v>
      </c>
      <c r="AP66">
        <f t="shared" si="27"/>
        <v>-3.0421214439567538E-11</v>
      </c>
      <c r="AQ66">
        <f t="shared" si="27"/>
        <v>-2.2824325138696352E-5</v>
      </c>
      <c r="AR66">
        <f t="shared" si="27"/>
        <v>-2.2824355559910792E-5</v>
      </c>
      <c r="AS66">
        <f t="shared" si="27"/>
        <v>-7.3958109081914579E-3</v>
      </c>
      <c r="AT66">
        <f t="shared" si="27"/>
        <v>-4.8319836268230125E-3</v>
      </c>
      <c r="AU66">
        <f t="shared" si="23"/>
        <v>-1.2250618890574381E-2</v>
      </c>
      <c r="AW66">
        <v>63</v>
      </c>
      <c r="AX66">
        <f>IF(Z66&gt;0, (R66*SUMPRODUCT(K66:$K$98, X66:$X$98)-K66*$AZ$3)/Z66, 0)</f>
        <v>-25324649160.656471</v>
      </c>
    </row>
    <row r="67" spans="5:50" x14ac:dyDescent="0.25">
      <c r="E67">
        <v>2067</v>
      </c>
      <c r="F67" s="5">
        <f>EconomicRates!C107</f>
        <v>3.5571999999999999E-2</v>
      </c>
      <c r="G67" s="5">
        <f>EconomicRates!D107</f>
        <v>7.0000000000000007E-2</v>
      </c>
      <c r="H67" s="5">
        <f t="shared" si="10"/>
        <v>0.12000000000000001</v>
      </c>
      <c r="I67" s="5">
        <f t="shared" si="11"/>
        <v>1.1200000000000001</v>
      </c>
      <c r="J67">
        <f t="shared" si="12"/>
        <v>0.89285714285714279</v>
      </c>
      <c r="K67">
        <f t="shared" si="20"/>
        <v>7.0802166840419666E-4</v>
      </c>
      <c r="L67" s="2">
        <v>64</v>
      </c>
      <c r="M67" s="6">
        <v>0.84743607600000004</v>
      </c>
      <c r="Q67" s="4">
        <f t="shared" si="21"/>
        <v>12.5</v>
      </c>
      <c r="R67">
        <f t="shared" ref="R67:R69" si="28">$C$6</f>
        <v>2000000</v>
      </c>
      <c r="S67">
        <f t="shared" ref="S67:S69" si="29">AX67</f>
        <v>-158604643809.69983</v>
      </c>
      <c r="U67">
        <f t="shared" si="13"/>
        <v>0.84743607600000004</v>
      </c>
      <c r="V67">
        <f t="shared" si="14"/>
        <v>0.01</v>
      </c>
      <c r="W67">
        <f t="shared" si="15"/>
        <v>3.0690358579534949E-9</v>
      </c>
      <c r="X67">
        <f t="shared" si="16"/>
        <v>2.6008117045674034E-9</v>
      </c>
      <c r="Y67">
        <f t="shared" si="17"/>
        <v>3.069035857953495E-11</v>
      </c>
      <c r="Z67">
        <f t="shared" si="18"/>
        <v>4.3753379480655656E-10</v>
      </c>
      <c r="AB67">
        <f t="shared" si="19"/>
        <v>-77.722256364146588</v>
      </c>
      <c r="AC67">
        <f t="shared" ref="AC67:AC69" si="30">S67*Z67</f>
        <v>-69.3948916800002</v>
      </c>
      <c r="AE67">
        <f t="shared" ref="AE67:AE69" si="31">$Z67*O67</f>
        <v>0</v>
      </c>
      <c r="AF67">
        <f t="shared" si="24"/>
        <v>0</v>
      </c>
      <c r="AG67">
        <f t="shared" si="24"/>
        <v>-5.4691724350819569E-9</v>
      </c>
      <c r="AH67">
        <f t="shared" ref="AH67:AH69" si="32">-X67*R67</f>
        <v>-5.2016234091348066E-3</v>
      </c>
      <c r="AI67">
        <f t="shared" ref="AI67:AI69" si="33">SUM(AE67:AH67)</f>
        <v>-5.2016288783072418E-3</v>
      </c>
      <c r="AJ67">
        <f t="shared" ref="AJ67:AJ69" si="34">AB67-AC67</f>
        <v>-8.3273646841463886</v>
      </c>
      <c r="AK67">
        <f t="shared" si="22"/>
        <v>-5.4405579454902613</v>
      </c>
      <c r="AL67">
        <f t="shared" si="26"/>
        <v>-13.773124258514958</v>
      </c>
      <c r="AN67">
        <f t="shared" si="27"/>
        <v>0</v>
      </c>
      <c r="AO67">
        <f t="shared" si="27"/>
        <v>0</v>
      </c>
      <c r="AP67">
        <f t="shared" si="27"/>
        <v>-3.8722925922769698E-12</v>
      </c>
      <c r="AQ67">
        <f t="shared" si="27"/>
        <v>-3.6828620845459509E-6</v>
      </c>
      <c r="AR67">
        <f t="shared" si="27"/>
        <v>-3.6828659568385432E-6</v>
      </c>
      <c r="AS67">
        <f t="shared" si="27"/>
        <v>-5.8959546370795125E-3</v>
      </c>
      <c r="AT67">
        <f t="shared" si="27"/>
        <v>-3.852032913615723E-3</v>
      </c>
      <c r="AU67">
        <f t="shared" si="23"/>
        <v>-9.7516704166520744E-3</v>
      </c>
      <c r="AW67">
        <v>64</v>
      </c>
      <c r="AX67">
        <f>IF(Z67&gt;0, (R67*SUMPRODUCT(K67:$K$98, X67:$X$98)-K67*$AZ$3)/Z67, 0)</f>
        <v>-158604643809.69983</v>
      </c>
    </row>
    <row r="68" spans="5:50" x14ac:dyDescent="0.25">
      <c r="E68">
        <v>2068</v>
      </c>
      <c r="F68" s="5">
        <f>EconomicRates!C108</f>
        <v>3.5571999999999999E-2</v>
      </c>
      <c r="G68" s="5">
        <f>EconomicRates!D108</f>
        <v>7.0000000000000007E-2</v>
      </c>
      <c r="H68" s="5">
        <f t="shared" ref="H68:H69" si="35">G68+$C$9</f>
        <v>0.12000000000000001</v>
      </c>
      <c r="I68" s="5">
        <f t="shared" ref="I68:I69" si="36">1+H68</f>
        <v>1.1200000000000001</v>
      </c>
      <c r="J68">
        <f t="shared" ref="J68:J69" si="37">1/I68</f>
        <v>0.89285714285714279</v>
      </c>
      <c r="K68">
        <f t="shared" si="20"/>
        <v>6.3216220393231843E-4</v>
      </c>
      <c r="L68" s="2">
        <v>65</v>
      </c>
      <c r="M68" s="6">
        <v>0.87888519499999995</v>
      </c>
      <c r="Q68" s="4">
        <f t="shared" si="21"/>
        <v>12.5</v>
      </c>
      <c r="R68">
        <f t="shared" si="28"/>
        <v>2000000</v>
      </c>
      <c r="S68">
        <f t="shared" si="29"/>
        <v>-1274459299089.5491</v>
      </c>
      <c r="U68">
        <f t="shared" ref="U68:U69" si="38">M68</f>
        <v>0.87888519499999995</v>
      </c>
      <c r="V68">
        <f t="shared" ref="V68:V69" si="39">$C$10</f>
        <v>0.01</v>
      </c>
      <c r="W68">
        <f t="shared" ref="W68:W69" si="40">Z67</f>
        <v>4.3753379480655656E-10</v>
      </c>
      <c r="X68">
        <f t="shared" ref="X68:X69" si="41">U68*W68</f>
        <v>3.8454197456765043E-10</v>
      </c>
      <c r="Y68">
        <f t="shared" ref="Y68:Y69" si="42">V68*W68</f>
        <v>4.3753379480655661E-12</v>
      </c>
      <c r="Z68">
        <f t="shared" ref="Z68:Z69" si="43">MAX(0, W68-X68-Y68)</f>
        <v>4.8616482290840562E-11</v>
      </c>
      <c r="AB68">
        <f t="shared" ref="AB68:AB69" si="44">AC67</f>
        <v>-69.3948916800002</v>
      </c>
      <c r="AC68">
        <f t="shared" si="30"/>
        <v>-61.959727944584138</v>
      </c>
      <c r="AE68">
        <f t="shared" si="31"/>
        <v>0</v>
      </c>
      <c r="AF68">
        <f t="shared" si="24"/>
        <v>0</v>
      </c>
      <c r="AG68">
        <f t="shared" si="24"/>
        <v>-6.0770602863550701E-10</v>
      </c>
      <c r="AH68">
        <f t="shared" si="32"/>
        <v>-7.6908394913530089E-4</v>
      </c>
      <c r="AI68">
        <f t="shared" si="33"/>
        <v>-7.6908455684132951E-4</v>
      </c>
      <c r="AJ68">
        <f t="shared" si="34"/>
        <v>-7.4351637354160616</v>
      </c>
      <c r="AK68">
        <f t="shared" si="22"/>
        <v>-4.8576424176000144</v>
      </c>
      <c r="AL68">
        <f t="shared" si="26"/>
        <v>-12.293575237572917</v>
      </c>
      <c r="AN68">
        <f t="shared" si="27"/>
        <v>0</v>
      </c>
      <c r="AO68">
        <f t="shared" si="27"/>
        <v>0</v>
      </c>
      <c r="AP68">
        <f t="shared" si="27"/>
        <v>-3.8416878240517875E-13</v>
      </c>
      <c r="AQ68">
        <f t="shared" si="27"/>
        <v>-4.8618580429434285E-7</v>
      </c>
      <c r="AR68">
        <f t="shared" si="27"/>
        <v>-4.861861884631253E-7</v>
      </c>
      <c r="AS68">
        <f t="shared" si="27"/>
        <v>-4.700229493578267E-3</v>
      </c>
      <c r="AT68">
        <f t="shared" si="27"/>
        <v>-3.0708179366251407E-3</v>
      </c>
      <c r="AU68">
        <f t="shared" si="23"/>
        <v>-7.7715336163918704E-3</v>
      </c>
      <c r="AW68">
        <v>65</v>
      </c>
      <c r="AX68">
        <f>IF(Z68&gt;0, (R68*SUMPRODUCT(K68:$K$98, X68:$X$98)-K68*$AZ$3)/Z68, 0)</f>
        <v>-1274459299089.5491</v>
      </c>
    </row>
    <row r="69" spans="5:50" x14ac:dyDescent="0.25">
      <c r="E69">
        <v>2069</v>
      </c>
      <c r="F69" s="5">
        <f>EconomicRates!C109</f>
        <v>3.5571999999999999E-2</v>
      </c>
      <c r="G69" s="5">
        <f>EconomicRates!D109</f>
        <v>7.0000000000000007E-2</v>
      </c>
      <c r="H69" s="5">
        <f t="shared" si="35"/>
        <v>0.12000000000000001</v>
      </c>
      <c r="I69" s="5">
        <f t="shared" si="36"/>
        <v>1.1200000000000001</v>
      </c>
      <c r="J69">
        <f t="shared" si="37"/>
        <v>0.89285714285714279</v>
      </c>
      <c r="K69">
        <f t="shared" ref="K69" si="45">K68*J69</f>
        <v>5.6443053922528431E-4</v>
      </c>
      <c r="L69" s="2">
        <v>66</v>
      </c>
      <c r="M69" s="6">
        <v>1</v>
      </c>
      <c r="Q69" s="4">
        <f t="shared" ref="Q69" si="46">$C$8</f>
        <v>12.5</v>
      </c>
      <c r="R69">
        <f t="shared" si="28"/>
        <v>2000000</v>
      </c>
      <c r="S69">
        <f t="shared" si="29"/>
        <v>0</v>
      </c>
      <c r="U69">
        <f t="shared" si="38"/>
        <v>1</v>
      </c>
      <c r="V69">
        <f t="shared" si="39"/>
        <v>0.01</v>
      </c>
      <c r="W69">
        <f t="shared" si="40"/>
        <v>4.8616482290840562E-11</v>
      </c>
      <c r="X69">
        <f t="shared" si="41"/>
        <v>4.8616482290840562E-11</v>
      </c>
      <c r="Y69">
        <f t="shared" si="42"/>
        <v>4.8616482290840564E-13</v>
      </c>
      <c r="Z69">
        <f t="shared" si="43"/>
        <v>0</v>
      </c>
      <c r="AB69">
        <f t="shared" si="44"/>
        <v>-61.959727944584138</v>
      </c>
      <c r="AC69">
        <f t="shared" si="30"/>
        <v>0</v>
      </c>
      <c r="AE69">
        <f t="shared" si="31"/>
        <v>0</v>
      </c>
      <c r="AF69">
        <f t="shared" si="24"/>
        <v>0</v>
      </c>
      <c r="AG69">
        <f t="shared" si="24"/>
        <v>0</v>
      </c>
      <c r="AH69">
        <f t="shared" si="32"/>
        <v>-9.7232964581681124E-5</v>
      </c>
      <c r="AI69">
        <f t="shared" si="33"/>
        <v>-9.7232964581681124E-5</v>
      </c>
      <c r="AJ69">
        <f t="shared" si="34"/>
        <v>-61.959727944584138</v>
      </c>
      <c r="AK69">
        <f t="shared" si="22"/>
        <v>-4.3371809561208901</v>
      </c>
      <c r="AL69">
        <f t="shared" si="26"/>
        <v>-66.297006133669612</v>
      </c>
      <c r="AN69">
        <f t="shared" si="27"/>
        <v>0</v>
      </c>
      <c r="AO69">
        <f t="shared" si="27"/>
        <v>0</v>
      </c>
      <c r="AP69">
        <f t="shared" si="27"/>
        <v>0</v>
      </c>
      <c r="AQ69">
        <f t="shared" si="27"/>
        <v>-5.488125462931125E-8</v>
      </c>
      <c r="AR69">
        <f t="shared" si="27"/>
        <v>-5.488125462931125E-8</v>
      </c>
      <c r="AS69">
        <f t="shared" si="27"/>
        <v>-3.497196265401354E-2</v>
      </c>
      <c r="AT69">
        <f t="shared" si="27"/>
        <v>-2.4480373857809481E-3</v>
      </c>
      <c r="AU69">
        <f t="shared" si="23"/>
        <v>-3.742005492104912E-2</v>
      </c>
      <c r="AW69">
        <v>66</v>
      </c>
      <c r="AX69">
        <f>IF(Z69&gt;0, (R69*SUMPRODUCT(K69:$K$98, X69:$X$98)-K69*$AZ$3)/Z69, 0)</f>
        <v>0</v>
      </c>
    </row>
    <row r="70" spans="5:50" x14ac:dyDescent="0.25">
      <c r="F70" s="5">
        <f>EconomicRates!C110</f>
        <v>3.5571999999999999E-2</v>
      </c>
      <c r="G70" s="5">
        <f>EconomicRates!D110</f>
        <v>7.0000000000000007E-2</v>
      </c>
      <c r="H70" s="5"/>
      <c r="I70" s="5"/>
      <c r="M70" s="6"/>
      <c r="Q70" s="4"/>
      <c r="AX70">
        <f>IF(Z70&gt;0, (R70*SUMPRODUCT(K70:$K$98, X70:$X$98)-K70*$AZ$3)/Z70, 0)</f>
        <v>0</v>
      </c>
    </row>
    <row r="71" spans="5:50" x14ac:dyDescent="0.25">
      <c r="F71" s="5">
        <f>EconomicRates!C111</f>
        <v>3.5571999999999999E-2</v>
      </c>
      <c r="G71" s="5">
        <f>EconomicRates!D111</f>
        <v>7.0000000000000007E-2</v>
      </c>
      <c r="H71" s="5"/>
      <c r="I71" s="5"/>
      <c r="M71" s="6"/>
      <c r="Q71" s="4"/>
      <c r="AN71" s="8">
        <f t="shared" ref="AN71:AU71" si="47">SUM(AN3:AN69)</f>
        <v>162572.78274391373</v>
      </c>
      <c r="AO71" s="8">
        <f t="shared" si="47"/>
        <v>-16257.278274391374</v>
      </c>
      <c r="AP71" s="8">
        <f t="shared" si="47"/>
        <v>-178.90860138920897</v>
      </c>
      <c r="AQ71" s="8">
        <f t="shared" si="47"/>
        <v>-98012.390016731937</v>
      </c>
      <c r="AR71" s="8">
        <f t="shared" si="47"/>
        <v>48124.205851401268</v>
      </c>
      <c r="AS71" s="8">
        <f t="shared" si="47"/>
        <v>-15167.462407119088</v>
      </c>
      <c r="AT71" s="8">
        <f t="shared" si="47"/>
        <v>8847.6864041528006</v>
      </c>
      <c r="AU71" s="8">
        <f t="shared" si="47"/>
        <v>41804.429848434949</v>
      </c>
      <c r="AX71">
        <f>IF(Z71&gt;0, (R71*SUMPRODUCT(K71:$K$98, X71:$X$98)-K71*$AZ$3)/Z71, 0)</f>
        <v>0</v>
      </c>
    </row>
    <row r="72" spans="5:50" x14ac:dyDescent="0.25">
      <c r="F72" s="5">
        <f>EconomicRates!C112</f>
        <v>3.5571999999999999E-2</v>
      </c>
      <c r="G72" s="5">
        <f>EconomicRates!D112</f>
        <v>7.0000000000000007E-2</v>
      </c>
      <c r="H72" s="5"/>
      <c r="I72" s="5"/>
      <c r="M72" s="6"/>
      <c r="Q72" s="4"/>
      <c r="AX72">
        <f>IF(Z72&gt;0, (R72*SUMPRODUCT(K72:$K$98, X72:$X$98)-K72*$AZ$3)/Z72, 0)</f>
        <v>0</v>
      </c>
    </row>
    <row r="73" spans="5:50" x14ac:dyDescent="0.25">
      <c r="F73" s="5">
        <f>EconomicRates!C113</f>
        <v>3.5571999999999999E-2</v>
      </c>
      <c r="G73" s="5">
        <f>EconomicRates!D113</f>
        <v>7.0000000000000007E-2</v>
      </c>
      <c r="H73" s="5"/>
      <c r="I73" s="5"/>
      <c r="M73" s="6"/>
      <c r="Q73" s="4"/>
      <c r="AX73">
        <f>IF(Z73&gt;0, (R73*SUMPRODUCT(K73:$K$98, X73:$X$98)-K73*$AZ$3)/Z73, 0)</f>
        <v>0</v>
      </c>
    </row>
    <row r="74" spans="5:50" x14ac:dyDescent="0.25">
      <c r="F74" s="5">
        <f>EconomicRates!C114</f>
        <v>3.5571999999999999E-2</v>
      </c>
      <c r="G74" s="5">
        <f>EconomicRates!D114</f>
        <v>7.0000000000000007E-2</v>
      </c>
      <c r="H74" s="5"/>
      <c r="I74" s="5"/>
      <c r="M74" s="6"/>
      <c r="Q74" s="4"/>
      <c r="AX74">
        <f>IF(Z74&gt;0, (R74*SUMPRODUCT(K74:$K$98, X74:$X$98)-K74*$AZ$3)/Z74, 0)</f>
        <v>0</v>
      </c>
    </row>
    <row r="75" spans="5:50" x14ac:dyDescent="0.25">
      <c r="F75" s="5">
        <f>EconomicRates!C115</f>
        <v>3.5571999999999999E-2</v>
      </c>
      <c r="G75" s="5">
        <f>EconomicRates!D115</f>
        <v>7.0000000000000007E-2</v>
      </c>
      <c r="H75" s="5"/>
      <c r="I75" s="5"/>
      <c r="M75" s="6"/>
      <c r="Q75" s="4"/>
      <c r="AX75">
        <f>IF(Z75&gt;0, (R75*SUMPRODUCT(K75:$K$98, X75:$X$98)-K75*$AZ$3)/Z75, 0)</f>
        <v>0</v>
      </c>
    </row>
    <row r="76" spans="5:50" x14ac:dyDescent="0.25">
      <c r="F76" s="5">
        <f>EconomicRates!C116</f>
        <v>3.5571999999999999E-2</v>
      </c>
      <c r="G76" s="5">
        <f>EconomicRates!D116</f>
        <v>7.0000000000000007E-2</v>
      </c>
      <c r="H76" s="5"/>
      <c r="I76" s="5"/>
      <c r="M76" s="6"/>
      <c r="Q76" s="4"/>
      <c r="AX76">
        <f>IF(Z76&gt;0, (R76*SUMPRODUCT(K76:$K$98, X76:$X$98)-K76*$AZ$3)/Z76, 0)</f>
        <v>0</v>
      </c>
    </row>
    <row r="77" spans="5:50" x14ac:dyDescent="0.25">
      <c r="F77" s="5">
        <f>EconomicRates!C117</f>
        <v>3.5571999999999999E-2</v>
      </c>
      <c r="G77" s="5">
        <f>EconomicRates!D117</f>
        <v>7.0000000000000007E-2</v>
      </c>
      <c r="H77" s="5"/>
      <c r="I77" s="5"/>
      <c r="M77" s="6"/>
      <c r="Q77" s="4"/>
      <c r="AX77">
        <f>IF(Z77&gt;0, (R77*SUMPRODUCT(K77:$K$98, X77:$X$98)-K77*$AZ$3)/Z77, 0)</f>
        <v>0</v>
      </c>
    </row>
    <row r="78" spans="5:50" x14ac:dyDescent="0.25">
      <c r="F78" s="5">
        <f>EconomicRates!C118</f>
        <v>3.5571999999999999E-2</v>
      </c>
      <c r="G78" s="5">
        <f>EconomicRates!D118</f>
        <v>7.0000000000000007E-2</v>
      </c>
      <c r="H78" s="5"/>
      <c r="I78" s="5"/>
      <c r="M78" s="6"/>
      <c r="Q78" s="4"/>
      <c r="AX78">
        <f>IF(Z78&gt;0, (R78*SUMPRODUCT(K78:$K$98, X78:$X$98)-K78*$AZ$3)/Z78, 0)</f>
        <v>0</v>
      </c>
    </row>
    <row r="79" spans="5:50" x14ac:dyDescent="0.25">
      <c r="F79" s="5">
        <f>EconomicRates!C119</f>
        <v>3.5571999999999999E-2</v>
      </c>
      <c r="G79" s="5">
        <f>EconomicRates!D119</f>
        <v>7.0000000000000007E-2</v>
      </c>
      <c r="H79" s="5"/>
      <c r="I79" s="5"/>
      <c r="M79" s="6"/>
      <c r="Q79" s="4"/>
      <c r="AX79">
        <f>IF(Z79&gt;0, (R79*SUMPRODUCT(K79:$K$98, X79:$X$98)-K79*$AZ$3)/Z79, 0)</f>
        <v>0</v>
      </c>
    </row>
    <row r="80" spans="5:50" x14ac:dyDescent="0.25">
      <c r="F80" s="5">
        <f>EconomicRates!C120</f>
        <v>3.5571999999999999E-2</v>
      </c>
      <c r="G80" s="5">
        <f>EconomicRates!D120</f>
        <v>7.0000000000000007E-2</v>
      </c>
      <c r="H80" s="5"/>
      <c r="I80" s="5"/>
      <c r="M80" s="6"/>
      <c r="Q80" s="4"/>
      <c r="AX80">
        <f>IF(Z80&gt;0, (R80*SUMPRODUCT(K80:$K$98, X80:$X$98)-K80*$AZ$3)/Z80, 0)</f>
        <v>0</v>
      </c>
    </row>
    <row r="81" spans="2:50" x14ac:dyDescent="0.25">
      <c r="F81" s="5">
        <f>EconomicRates!C121</f>
        <v>3.5571999999999999E-2</v>
      </c>
      <c r="G81" s="5">
        <f>EconomicRates!D121</f>
        <v>7.0000000000000007E-2</v>
      </c>
      <c r="H81" s="5"/>
      <c r="I81" s="5"/>
      <c r="M81" s="6"/>
      <c r="Q81" s="4"/>
      <c r="AX81">
        <f>IF(Z81&gt;0, (R81*SUMPRODUCT(K81:$K$98, X81:$X$98)-K81*$AZ$3)/Z81, 0)</f>
        <v>0</v>
      </c>
    </row>
    <row r="82" spans="2:50" x14ac:dyDescent="0.25">
      <c r="F82" s="5">
        <f>EconomicRates!C122</f>
        <v>3.5571999999999999E-2</v>
      </c>
      <c r="G82" s="5">
        <f>EconomicRates!D122</f>
        <v>7.0000000000000007E-2</v>
      </c>
      <c r="H82" s="5"/>
      <c r="I82" s="5"/>
      <c r="M82" s="6"/>
      <c r="Q82" s="4"/>
      <c r="AX82">
        <f>IF(Z82&gt;0, (R82*SUMPRODUCT(K82:$K$98, X82:$X$98)-K82*$AZ$3)/Z82, 0)</f>
        <v>0</v>
      </c>
    </row>
    <row r="83" spans="2:50" x14ac:dyDescent="0.25">
      <c r="F83" s="5">
        <f>EconomicRates!C123</f>
        <v>3.5571999999999999E-2</v>
      </c>
      <c r="G83" s="5">
        <f>EconomicRates!D123</f>
        <v>7.0000000000000007E-2</v>
      </c>
      <c r="H83" s="5"/>
      <c r="I83" s="5"/>
      <c r="M83" s="6"/>
      <c r="Q83" s="4"/>
      <c r="AX83">
        <f>IF(Z83&gt;0, (R83*SUMPRODUCT(K83:$K$98, X83:$X$98)-K83*$AZ$3)/Z83, 0)</f>
        <v>0</v>
      </c>
    </row>
    <row r="84" spans="2:50" x14ac:dyDescent="0.25">
      <c r="F84" s="5">
        <f>EconomicRates!C124</f>
        <v>3.5571999999999999E-2</v>
      </c>
      <c r="G84" s="5">
        <f>EconomicRates!D124</f>
        <v>7.0000000000000007E-2</v>
      </c>
      <c r="H84" s="5"/>
      <c r="I84" s="5"/>
      <c r="M84" s="6"/>
      <c r="Q84" s="4"/>
      <c r="AX84">
        <f>IF(Z84&gt;0, (R84*SUMPRODUCT(K84:$K$98, X84:$X$98)-K84*$AZ$3)/Z84, 0)</f>
        <v>0</v>
      </c>
    </row>
    <row r="85" spans="2:50" x14ac:dyDescent="0.25">
      <c r="F85" s="5">
        <f>EconomicRates!C125</f>
        <v>3.5571999999999999E-2</v>
      </c>
      <c r="G85" s="5">
        <f>EconomicRates!D125</f>
        <v>7.0000000000000007E-2</v>
      </c>
      <c r="H85" s="5"/>
      <c r="I85" s="5"/>
      <c r="M85" s="6"/>
      <c r="Q85" s="4"/>
      <c r="AX85">
        <f>IF(Z85&gt;0, (R85*SUMPRODUCT(K85:$K$98, X85:$X$98)-K85*$AZ$3)/Z85, 0)</f>
        <v>0</v>
      </c>
    </row>
    <row r="86" spans="2:50" x14ac:dyDescent="0.25">
      <c r="F86" s="5">
        <f>EconomicRates!C126</f>
        <v>3.5571999999999999E-2</v>
      </c>
      <c r="G86" s="5">
        <f>EconomicRates!D126</f>
        <v>7.0000000000000007E-2</v>
      </c>
      <c r="H86" s="5"/>
      <c r="I86" s="5"/>
      <c r="M86" s="6"/>
      <c r="Q86" s="4"/>
      <c r="AX86">
        <f>IF(Z86&gt;0, (R86*SUMPRODUCT(K86:$K$98, X86:$X$98)-K86*$AZ$3)/Z86, 0)</f>
        <v>0</v>
      </c>
    </row>
    <row r="87" spans="2:50" x14ac:dyDescent="0.25">
      <c r="F87" s="5">
        <f>EconomicRates!C127</f>
        <v>3.5571999999999999E-2</v>
      </c>
      <c r="G87" s="5">
        <f>EconomicRates!D127</f>
        <v>7.0000000000000007E-2</v>
      </c>
      <c r="H87" s="5"/>
      <c r="I87" s="5"/>
      <c r="M87" s="6"/>
      <c r="Q87" s="4"/>
      <c r="AX87">
        <f>IF(Z87&gt;0, (R87*SUMPRODUCT(K87:$K$98, X87:$X$98)-K87*$AZ$3)/Z87, 0)</f>
        <v>0</v>
      </c>
    </row>
    <row r="88" spans="2:50" x14ac:dyDescent="0.25">
      <c r="B88" s="6"/>
      <c r="F88" s="5">
        <f>EconomicRates!C128</f>
        <v>3.5571999999999999E-2</v>
      </c>
      <c r="G88" s="5">
        <f>EconomicRates!D128</f>
        <v>7.0000000000000007E-2</v>
      </c>
      <c r="H88" s="5"/>
      <c r="I88" s="5"/>
      <c r="M88" s="6"/>
      <c r="Q88" s="4"/>
      <c r="AX88">
        <f>IF(Z88&gt;0, (R88*SUMPRODUCT(K88:$K$98, X88:$X$98)-K88*$AZ$3)/Z88, 0)</f>
        <v>0</v>
      </c>
    </row>
    <row r="89" spans="2:50" x14ac:dyDescent="0.25">
      <c r="B89" s="6"/>
      <c r="F89" s="5">
        <f>EconomicRates!C129</f>
        <v>3.5571999999999999E-2</v>
      </c>
      <c r="G89" s="5">
        <f>EconomicRates!D129</f>
        <v>7.0000000000000007E-2</v>
      </c>
      <c r="H89" s="5"/>
      <c r="I89" s="5"/>
      <c r="M89" s="6"/>
      <c r="Q89" s="4"/>
      <c r="AX89">
        <f>IF(Z89&gt;0, (R89*SUMPRODUCT(K89:$K$98, X89:$X$98)-K89*$AZ$3)/Z89, 0)</f>
        <v>0</v>
      </c>
    </row>
    <row r="90" spans="2:50" x14ac:dyDescent="0.25">
      <c r="B90" s="6"/>
      <c r="F90" s="5">
        <f>EconomicRates!C130</f>
        <v>3.5571999999999999E-2</v>
      </c>
      <c r="G90" s="5">
        <f>EconomicRates!D130</f>
        <v>7.0000000000000007E-2</v>
      </c>
      <c r="H90" s="5"/>
      <c r="I90" s="5"/>
      <c r="Q90" s="4"/>
      <c r="AX90">
        <f>IF(Z90&gt;0, (R90*SUMPRODUCT(K90:$K$98, X90:$X$98)-K90*$AZ$3)/Z90, 0)</f>
        <v>0</v>
      </c>
    </row>
    <row r="91" spans="2:50" x14ac:dyDescent="0.25">
      <c r="B91" s="6"/>
      <c r="F91" s="5">
        <f>EconomicRates!C131</f>
        <v>3.5571999999999999E-2</v>
      </c>
      <c r="G91" s="5">
        <f>EconomicRates!D131</f>
        <v>7.0000000000000007E-2</v>
      </c>
      <c r="H91" s="5"/>
      <c r="I91" s="5"/>
      <c r="Q91" s="4"/>
      <c r="AX91">
        <f>IF(Z91&gt;0, (R91*SUMPRODUCT(K91:$K$98, X91:$X$98)-K91*$AZ$3)/Z91, 0)</f>
        <v>0</v>
      </c>
    </row>
    <row r="92" spans="2:50" x14ac:dyDescent="0.25">
      <c r="B92" s="6"/>
      <c r="F92" s="5">
        <f>EconomicRates!C132</f>
        <v>3.5571999999999999E-2</v>
      </c>
      <c r="G92" s="5">
        <f>EconomicRates!D132</f>
        <v>7.0000000000000007E-2</v>
      </c>
      <c r="H92" s="5"/>
      <c r="I92" s="5"/>
      <c r="Q92" s="4"/>
      <c r="AX92">
        <f>IF(Z92&gt;0, (R92*SUMPRODUCT(K92:$K$98, X92:$X$98)-K92*$AZ$3)/Z92, 0)</f>
        <v>0</v>
      </c>
    </row>
    <row r="93" spans="2:50" x14ac:dyDescent="0.25">
      <c r="B93" s="6"/>
      <c r="F93" s="5">
        <f>EconomicRates!C133</f>
        <v>3.5571999999999999E-2</v>
      </c>
      <c r="G93" s="5">
        <f>EconomicRates!D133</f>
        <v>7.0000000000000007E-2</v>
      </c>
      <c r="H93" s="5"/>
      <c r="I93" s="5"/>
      <c r="Q93" s="4"/>
      <c r="AX93">
        <f>IF(Z93&gt;0, (R93*SUMPRODUCT(K93:$K$98, X93:$X$98)-K93*$AZ$3)/Z93, 0)</f>
        <v>0</v>
      </c>
    </row>
    <row r="94" spans="2:50" x14ac:dyDescent="0.25">
      <c r="B94" s="6"/>
      <c r="F94" s="5">
        <f>EconomicRates!C134</f>
        <v>3.5571999999999999E-2</v>
      </c>
      <c r="G94" s="5">
        <f>EconomicRates!D134</f>
        <v>7.0000000000000007E-2</v>
      </c>
      <c r="H94" s="5"/>
      <c r="I94" s="5"/>
      <c r="Q94" s="4"/>
      <c r="AX94">
        <f>IF(Z94&gt;0, (R94*SUMPRODUCT(K94:$K$98, X94:$X$98)-K94*$AZ$3)/Z94, 0)</f>
        <v>0</v>
      </c>
    </row>
    <row r="95" spans="2:50" x14ac:dyDescent="0.25">
      <c r="B95" s="6"/>
      <c r="F95" s="5">
        <f>EconomicRates!C135</f>
        <v>3.5571999999999999E-2</v>
      </c>
      <c r="G95" s="5">
        <f>EconomicRates!D135</f>
        <v>7.0000000000000007E-2</v>
      </c>
      <c r="H95" s="5"/>
      <c r="I95" s="5"/>
      <c r="Q95" s="4"/>
      <c r="AX95">
        <f>IF(Z95&gt;0, (R95*SUMPRODUCT(K95:$K$98, X95:$X$98)-K95*$AZ$3)/Z95, 0)</f>
        <v>0</v>
      </c>
    </row>
    <row r="96" spans="2:50" x14ac:dyDescent="0.25">
      <c r="B96" s="6"/>
      <c r="F96" s="5">
        <f>EconomicRates!C136</f>
        <v>3.5571999999999999E-2</v>
      </c>
      <c r="G96" s="5">
        <f>EconomicRates!D136</f>
        <v>7.0000000000000007E-2</v>
      </c>
      <c r="H96" s="5"/>
      <c r="I96" s="5"/>
      <c r="Q96" s="4"/>
      <c r="AX96">
        <f>IF(Z96&gt;0, (R96*SUMPRODUCT(K96:$K$98, X96:$X$98)-K96*$AZ$3)/Z96, 0)</f>
        <v>0</v>
      </c>
    </row>
    <row r="97" spans="2:50" x14ac:dyDescent="0.25">
      <c r="B97" s="6"/>
      <c r="F97" s="5">
        <f>EconomicRates!C137</f>
        <v>3.5571999999999999E-2</v>
      </c>
      <c r="G97" s="5">
        <f>EconomicRates!D137</f>
        <v>7.0000000000000007E-2</v>
      </c>
      <c r="H97" s="5"/>
      <c r="I97" s="5"/>
      <c r="Q97" s="4"/>
      <c r="AX97">
        <f>IF(Z97&gt;0, (R97*SUMPRODUCT(K97:$K$98, X97:$X$98)-K97*$AZ$3)/Z97, 0)</f>
        <v>0</v>
      </c>
    </row>
    <row r="98" spans="2:50" x14ac:dyDescent="0.25">
      <c r="B98" s="6"/>
      <c r="F98" s="5">
        <f>EconomicRates!C138</f>
        <v>3.5571999999999999E-2</v>
      </c>
      <c r="G98" s="5">
        <f>EconomicRates!D138</f>
        <v>7.0000000000000007E-2</v>
      </c>
      <c r="H98" s="5"/>
      <c r="I98" s="5"/>
      <c r="Q98" s="4"/>
    </row>
    <row r="99" spans="2:50" x14ac:dyDescent="0.25">
      <c r="B99" s="6"/>
    </row>
    <row r="100" spans="2:50" x14ac:dyDescent="0.25">
      <c r="B100" s="6"/>
    </row>
    <row r="101" spans="2:50" x14ac:dyDescent="0.25">
      <c r="B101" s="6"/>
    </row>
    <row r="102" spans="2:50" x14ac:dyDescent="0.25">
      <c r="B102" s="6"/>
    </row>
    <row r="103" spans="2:50" x14ac:dyDescent="0.25">
      <c r="B103" s="6"/>
    </row>
    <row r="104" spans="2:50" x14ac:dyDescent="0.25">
      <c r="B104" s="6"/>
    </row>
    <row r="105" spans="2:50" x14ac:dyDescent="0.25">
      <c r="B105" s="6"/>
    </row>
    <row r="106" spans="2:50" x14ac:dyDescent="0.25">
      <c r="B106" s="6"/>
    </row>
    <row r="107" spans="2:50" x14ac:dyDescent="0.25">
      <c r="B107" s="6"/>
    </row>
    <row r="108" spans="2:50" x14ac:dyDescent="0.25">
      <c r="B108" s="6"/>
    </row>
    <row r="109" spans="2:50" x14ac:dyDescent="0.25">
      <c r="B109" s="6"/>
    </row>
    <row r="110" spans="2:50" x14ac:dyDescent="0.25">
      <c r="B110" s="6"/>
    </row>
    <row r="111" spans="2:50" x14ac:dyDescent="0.25">
      <c r="B111" s="6"/>
    </row>
    <row r="112" spans="2:50" x14ac:dyDescent="0.25">
      <c r="B112" s="6"/>
    </row>
    <row r="113" spans="2:2" x14ac:dyDescent="0.25">
      <c r="B113" s="6"/>
    </row>
    <row r="114" spans="2:2" x14ac:dyDescent="0.25">
      <c r="B114" s="6"/>
    </row>
    <row r="115" spans="2:2" x14ac:dyDescent="0.25">
      <c r="B115" s="6"/>
    </row>
    <row r="116" spans="2:2" x14ac:dyDescent="0.25">
      <c r="B116" s="6"/>
    </row>
    <row r="117" spans="2:2" x14ac:dyDescent="0.25">
      <c r="B117" s="6"/>
    </row>
    <row r="118" spans="2:2" x14ac:dyDescent="0.25">
      <c r="B118" s="6"/>
    </row>
    <row r="119" spans="2:2" x14ac:dyDescent="0.25">
      <c r="B119" s="6"/>
    </row>
    <row r="120" spans="2:2" x14ac:dyDescent="0.25">
      <c r="B120" s="6"/>
    </row>
    <row r="121" spans="2:2" x14ac:dyDescent="0.25">
      <c r="B121" s="6"/>
    </row>
    <row r="122" spans="2:2" x14ac:dyDescent="0.25">
      <c r="B122" s="6"/>
    </row>
    <row r="123" spans="2:2" x14ac:dyDescent="0.25">
      <c r="B123" s="6"/>
    </row>
    <row r="124" spans="2:2" x14ac:dyDescent="0.25">
      <c r="B124" s="6"/>
    </row>
    <row r="125" spans="2:2" x14ac:dyDescent="0.25">
      <c r="B125" s="6"/>
    </row>
    <row r="126" spans="2:2" x14ac:dyDescent="0.25">
      <c r="B126" s="6"/>
    </row>
    <row r="127" spans="2:2" x14ac:dyDescent="0.25">
      <c r="B127" s="6"/>
    </row>
    <row r="128" spans="2:2" x14ac:dyDescent="0.25">
      <c r="B128" s="6"/>
    </row>
    <row r="129" spans="2:2" x14ac:dyDescent="0.25">
      <c r="B129" s="6"/>
    </row>
    <row r="130" spans="2:2" x14ac:dyDescent="0.25">
      <c r="B130" s="6"/>
    </row>
    <row r="131" spans="2:2" x14ac:dyDescent="0.25">
      <c r="B131" s="6"/>
    </row>
    <row r="132" spans="2:2" x14ac:dyDescent="0.25">
      <c r="B132" s="6"/>
    </row>
    <row r="133" spans="2:2" x14ac:dyDescent="0.25">
      <c r="B133" s="6"/>
    </row>
    <row r="134" spans="2:2" x14ac:dyDescent="0.25">
      <c r="B134" s="6"/>
    </row>
    <row r="135" spans="2:2" x14ac:dyDescent="0.25">
      <c r="B135" s="6"/>
    </row>
    <row r="136" spans="2:2" x14ac:dyDescent="0.25">
      <c r="B136" s="6"/>
    </row>
    <row r="137" spans="2:2" x14ac:dyDescent="0.25">
      <c r="B137" s="6"/>
    </row>
    <row r="138" spans="2:2" x14ac:dyDescent="0.25">
      <c r="B138" s="6"/>
    </row>
    <row r="139" spans="2:2" x14ac:dyDescent="0.25">
      <c r="B139" s="6"/>
    </row>
    <row r="140" spans="2:2" x14ac:dyDescent="0.25">
      <c r="B140" s="6"/>
    </row>
    <row r="141" spans="2:2" x14ac:dyDescent="0.25">
      <c r="B141" s="6"/>
    </row>
    <row r="142" spans="2:2" x14ac:dyDescent="0.25">
      <c r="B142" s="6"/>
    </row>
    <row r="143" spans="2:2" x14ac:dyDescent="0.25">
      <c r="B143" s="6"/>
    </row>
    <row r="144" spans="2:2" x14ac:dyDescent="0.25">
      <c r="B144" s="6"/>
    </row>
    <row r="145" spans="2:2" x14ac:dyDescent="0.25">
      <c r="B145" s="6"/>
    </row>
    <row r="146" spans="2:2" x14ac:dyDescent="0.25">
      <c r="B146" s="6"/>
    </row>
    <row r="147" spans="2:2" x14ac:dyDescent="0.25">
      <c r="B147" s="6"/>
    </row>
    <row r="148" spans="2:2" x14ac:dyDescent="0.25">
      <c r="B148" s="6"/>
    </row>
    <row r="149" spans="2:2" x14ac:dyDescent="0.25">
      <c r="B149" s="6"/>
    </row>
    <row r="150" spans="2:2" x14ac:dyDescent="0.25">
      <c r="B150" s="6"/>
    </row>
    <row r="151" spans="2:2" x14ac:dyDescent="0.25">
      <c r="B151" s="6"/>
    </row>
    <row r="152" spans="2:2" x14ac:dyDescent="0.25">
      <c r="B152" s="6"/>
    </row>
    <row r="153" spans="2:2" x14ac:dyDescent="0.25">
      <c r="B153" s="6"/>
    </row>
    <row r="154" spans="2:2" x14ac:dyDescent="0.25">
      <c r="B154" s="6"/>
    </row>
    <row r="155" spans="2:2" x14ac:dyDescent="0.25">
      <c r="B155" s="6"/>
    </row>
    <row r="156" spans="2:2" x14ac:dyDescent="0.25">
      <c r="B156" s="6"/>
    </row>
    <row r="157" spans="2:2" x14ac:dyDescent="0.25">
      <c r="B157" s="6"/>
    </row>
    <row r="158" spans="2:2" x14ac:dyDescent="0.25">
      <c r="B158" s="6"/>
    </row>
    <row r="159" spans="2:2" x14ac:dyDescent="0.25">
      <c r="B159" s="6"/>
    </row>
    <row r="160" spans="2:2" x14ac:dyDescent="0.25">
      <c r="B160" s="6"/>
    </row>
    <row r="161" spans="2:2" x14ac:dyDescent="0.25">
      <c r="B161" s="6"/>
    </row>
    <row r="162" spans="2:2" x14ac:dyDescent="0.25">
      <c r="B162" s="6"/>
    </row>
    <row r="163" spans="2:2" x14ac:dyDescent="0.25">
      <c r="B163" s="6"/>
    </row>
    <row r="164" spans="2:2" x14ac:dyDescent="0.25">
      <c r="B164" s="6"/>
    </row>
  </sheetData>
  <conditionalFormatting sqref="AN71:AU71">
    <cfRule type="cellIs" dxfId="0" priority="1" operator="lessThan">
      <formula>0</formula>
    </cfRule>
  </conditionalFormatting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062B11-1110-49AA-A8C2-3BB83FADD53D}">
  <dimension ref="A1:J49"/>
  <sheetViews>
    <sheetView workbookViewId="0">
      <selection activeCell="G3" sqref="G3"/>
    </sheetView>
  </sheetViews>
  <sheetFormatPr defaultRowHeight="15" x14ac:dyDescent="0.25"/>
  <cols>
    <col min="6" max="6" width="9.28515625" bestFit="1" customWidth="1"/>
  </cols>
  <sheetData>
    <row r="1" spans="1:10" x14ac:dyDescent="0.25">
      <c r="A1" t="s">
        <v>48</v>
      </c>
      <c r="B1" t="s">
        <v>16</v>
      </c>
      <c r="C1" t="s">
        <v>49</v>
      </c>
      <c r="D1" t="s">
        <v>36</v>
      </c>
      <c r="E1" t="s">
        <v>50</v>
      </c>
      <c r="F1" t="s">
        <v>33</v>
      </c>
      <c r="G1" t="s">
        <v>15</v>
      </c>
      <c r="H1" t="s">
        <v>5</v>
      </c>
      <c r="I1" t="s">
        <v>51</v>
      </c>
      <c r="J1" t="s">
        <v>12</v>
      </c>
    </row>
    <row r="2" spans="1:10" x14ac:dyDescent="0.25">
      <c r="A2" t="s">
        <v>52</v>
      </c>
      <c r="B2">
        <v>50000</v>
      </c>
      <c r="C2">
        <v>26</v>
      </c>
      <c r="D2">
        <f>'T.26.04.A'!$C$3</f>
        <v>169.95754768964429</v>
      </c>
      <c r="E2">
        <v>0.4</v>
      </c>
      <c r="F2">
        <f>'T.26.04.A (2)'!$C$11</f>
        <v>135.29661011553659</v>
      </c>
      <c r="G2">
        <v>1</v>
      </c>
      <c r="H2">
        <v>2024</v>
      </c>
      <c r="I2" t="b">
        <v>0</v>
      </c>
      <c r="J2">
        <v>3</v>
      </c>
    </row>
    <row r="3" spans="1:10" x14ac:dyDescent="0.25">
      <c r="A3" t="s">
        <v>52</v>
      </c>
      <c r="B3">
        <v>50000</v>
      </c>
      <c r="C3">
        <v>35</v>
      </c>
      <c r="D3">
        <f>'T.35.04.A'!$C$3</f>
        <v>180.17318600182196</v>
      </c>
      <c r="E3">
        <f>$E$2</f>
        <v>0.4</v>
      </c>
      <c r="F3">
        <f>'T.35.04.A (2)'!$C$11</f>
        <v>580.92675046523789</v>
      </c>
      <c r="G3">
        <f>$G$2</f>
        <v>1</v>
      </c>
      <c r="H3">
        <f>$H$2</f>
        <v>2024</v>
      </c>
      <c r="I3" t="b">
        <f>$I$2</f>
        <v>0</v>
      </c>
      <c r="J3">
        <f>$J$2</f>
        <v>3</v>
      </c>
    </row>
    <row r="4" spans="1:10" x14ac:dyDescent="0.25">
      <c r="A4" t="s">
        <v>52</v>
      </c>
      <c r="B4">
        <v>50000</v>
      </c>
      <c r="C4">
        <v>45</v>
      </c>
      <c r="D4">
        <f>'T.45.04.A'!$C$3</f>
        <v>218.24285432531235</v>
      </c>
      <c r="E4">
        <f t="shared" ref="E4:E49" si="0">$E$2</f>
        <v>0.4</v>
      </c>
      <c r="F4">
        <f>'T.45.04.A (2)'!$C$11</f>
        <v>700.29139144634394</v>
      </c>
      <c r="G4">
        <f t="shared" ref="G4:G49" si="1">$G$2</f>
        <v>1</v>
      </c>
      <c r="H4">
        <f t="shared" ref="H4:H49" si="2">$H$2</f>
        <v>2024</v>
      </c>
      <c r="I4" t="b">
        <f t="shared" ref="I4:I49" si="3">$I$2</f>
        <v>0</v>
      </c>
      <c r="J4">
        <f t="shared" ref="J4:J49" si="4">$J$2</f>
        <v>3</v>
      </c>
    </row>
    <row r="5" spans="1:10" x14ac:dyDescent="0.25">
      <c r="A5" t="s">
        <v>52</v>
      </c>
      <c r="B5">
        <v>50000</v>
      </c>
      <c r="C5">
        <v>55</v>
      </c>
      <c r="D5">
        <f>'T.55.04.A'!$C$3</f>
        <v>317.5275882815381</v>
      </c>
      <c r="E5">
        <f t="shared" si="0"/>
        <v>0.4</v>
      </c>
      <c r="F5">
        <f>'T.55.04.A (2)'!$C$11</f>
        <v>1005.9864968316768</v>
      </c>
      <c r="G5">
        <f t="shared" si="1"/>
        <v>1</v>
      </c>
      <c r="H5">
        <f t="shared" si="2"/>
        <v>2024</v>
      </c>
      <c r="I5" t="b">
        <f t="shared" si="3"/>
        <v>0</v>
      </c>
      <c r="J5">
        <f t="shared" si="4"/>
        <v>3</v>
      </c>
    </row>
    <row r="6" spans="1:10" x14ac:dyDescent="0.25">
      <c r="A6" t="s">
        <v>52</v>
      </c>
      <c r="B6">
        <v>100000</v>
      </c>
      <c r="C6">
        <v>26</v>
      </c>
      <c r="D6">
        <f>'T.26.04.B'!$C$3</f>
        <v>315.4073874947847</v>
      </c>
      <c r="E6">
        <f t="shared" si="0"/>
        <v>0.4</v>
      </c>
      <c r="F6">
        <f>'T.26.04.B (2)'!$C$11</f>
        <v>1004.3343390990086</v>
      </c>
      <c r="G6">
        <f t="shared" si="1"/>
        <v>1</v>
      </c>
      <c r="H6">
        <f t="shared" si="2"/>
        <v>2024</v>
      </c>
      <c r="I6" t="b">
        <f t="shared" si="3"/>
        <v>0</v>
      </c>
      <c r="J6">
        <f t="shared" si="4"/>
        <v>3</v>
      </c>
    </row>
    <row r="7" spans="1:10" x14ac:dyDescent="0.25">
      <c r="A7" t="s">
        <v>52</v>
      </c>
      <c r="B7">
        <v>100000</v>
      </c>
      <c r="C7">
        <v>35</v>
      </c>
      <c r="D7">
        <f>'T.35.04.B'!$C$3</f>
        <v>341.88302692209663</v>
      </c>
      <c r="E7">
        <f t="shared" si="0"/>
        <v>0.4</v>
      </c>
      <c r="F7">
        <f>'T.35.04.B (2)'!$C$11</f>
        <v>1086.9027674470024</v>
      </c>
      <c r="G7">
        <f t="shared" si="1"/>
        <v>1</v>
      </c>
      <c r="H7">
        <f t="shared" si="2"/>
        <v>2024</v>
      </c>
      <c r="I7" t="b">
        <f t="shared" si="3"/>
        <v>0</v>
      </c>
      <c r="J7">
        <f t="shared" si="4"/>
        <v>3</v>
      </c>
    </row>
    <row r="8" spans="1:10" x14ac:dyDescent="0.25">
      <c r="A8" t="s">
        <v>52</v>
      </c>
      <c r="B8">
        <v>100000</v>
      </c>
      <c r="C8">
        <v>45</v>
      </c>
      <c r="D8">
        <f>'T.45.04.B'!$C$3</f>
        <v>412.20136482252826</v>
      </c>
      <c r="E8">
        <f t="shared" si="0"/>
        <v>0.4</v>
      </c>
      <c r="F8">
        <f>'T.45.04.B (2)'!$C$11</f>
        <v>1322.6598791517499</v>
      </c>
      <c r="G8">
        <f t="shared" si="1"/>
        <v>1</v>
      </c>
      <c r="H8">
        <f t="shared" si="2"/>
        <v>2024</v>
      </c>
      <c r="I8" t="b">
        <f t="shared" si="3"/>
        <v>0</v>
      </c>
      <c r="J8">
        <f t="shared" si="4"/>
        <v>3</v>
      </c>
    </row>
    <row r="9" spans="1:10" x14ac:dyDescent="0.25">
      <c r="A9" t="s">
        <v>52</v>
      </c>
      <c r="B9">
        <v>100000</v>
      </c>
      <c r="C9">
        <v>55</v>
      </c>
      <c r="D9">
        <f>'T.55.04.B'!$C$3</f>
        <v>610.61501400252405</v>
      </c>
      <c r="E9">
        <f t="shared" si="0"/>
        <v>0.4</v>
      </c>
      <c r="F9">
        <f>'T.55.04.B (2)'!$C$11</f>
        <v>1934.5420099515163</v>
      </c>
      <c r="G9">
        <f t="shared" si="1"/>
        <v>1</v>
      </c>
      <c r="H9">
        <f t="shared" si="2"/>
        <v>2024</v>
      </c>
      <c r="I9" t="b">
        <f t="shared" si="3"/>
        <v>0</v>
      </c>
      <c r="J9">
        <f t="shared" si="4"/>
        <v>3</v>
      </c>
    </row>
    <row r="10" spans="1:10" x14ac:dyDescent="0.25">
      <c r="A10" t="s">
        <v>52</v>
      </c>
      <c r="B10">
        <v>250000</v>
      </c>
      <c r="C10">
        <v>26</v>
      </c>
      <c r="D10">
        <f>'T.26.04.C'!$C$3</f>
        <v>751.69347245499887</v>
      </c>
      <c r="E10">
        <f t="shared" si="0"/>
        <v>0.4</v>
      </c>
      <c r="F10">
        <f>'T.26.04.C (2)'!$C$11</f>
        <v>2393.5760441743423</v>
      </c>
      <c r="G10">
        <f t="shared" si="1"/>
        <v>1</v>
      </c>
      <c r="H10">
        <f t="shared" si="2"/>
        <v>2024</v>
      </c>
      <c r="I10" t="b">
        <f t="shared" si="3"/>
        <v>0</v>
      </c>
      <c r="J10">
        <f t="shared" si="4"/>
        <v>3</v>
      </c>
    </row>
    <row r="11" spans="1:10" x14ac:dyDescent="0.25">
      <c r="A11" t="s">
        <v>52</v>
      </c>
      <c r="B11">
        <v>250000</v>
      </c>
      <c r="C11">
        <v>35</v>
      </c>
      <c r="D11">
        <f>'T.35.04.C'!$C$3</f>
        <v>817.85320727104977</v>
      </c>
      <c r="E11">
        <f t="shared" si="0"/>
        <v>0.4</v>
      </c>
      <c r="F11">
        <f>'T.35.04.C (2)'!$C$11</f>
        <v>2600.0908040131126</v>
      </c>
      <c r="G11">
        <f t="shared" si="1"/>
        <v>1</v>
      </c>
      <c r="H11">
        <f t="shared" si="2"/>
        <v>2024</v>
      </c>
      <c r="I11" t="b">
        <f t="shared" si="3"/>
        <v>0</v>
      </c>
      <c r="J11">
        <f t="shared" si="4"/>
        <v>3</v>
      </c>
    </row>
    <row r="12" spans="1:10" x14ac:dyDescent="0.25">
      <c r="A12" t="s">
        <v>52</v>
      </c>
      <c r="B12">
        <v>250000</v>
      </c>
      <c r="C12">
        <v>45</v>
      </c>
      <c r="D12">
        <f>'T.45.04.C'!$C$3</f>
        <v>994.07689631417611</v>
      </c>
      <c r="E12">
        <f t="shared" si="0"/>
        <v>0.4</v>
      </c>
      <c r="F12">
        <f>'T.45.04.C (2)'!$C$11</f>
        <v>3189.7653422679673</v>
      </c>
      <c r="G12">
        <f t="shared" si="1"/>
        <v>1</v>
      </c>
      <c r="H12">
        <f t="shared" si="2"/>
        <v>2024</v>
      </c>
      <c r="I12" t="b">
        <f t="shared" si="3"/>
        <v>0</v>
      </c>
      <c r="J12">
        <f t="shared" si="4"/>
        <v>3</v>
      </c>
    </row>
    <row r="13" spans="1:10" x14ac:dyDescent="0.25">
      <c r="A13" t="s">
        <v>52</v>
      </c>
      <c r="B13">
        <v>250000</v>
      </c>
      <c r="C13">
        <v>55</v>
      </c>
      <c r="D13">
        <f>'T.55.04.C'!$C$3</f>
        <v>1489.8772911654821</v>
      </c>
      <c r="E13">
        <f t="shared" si="0"/>
        <v>0.4</v>
      </c>
      <c r="F13">
        <f>'T.55.04.C (2)'!$C$11</f>
        <v>4720.2085493110417</v>
      </c>
      <c r="G13">
        <f t="shared" si="1"/>
        <v>1</v>
      </c>
      <c r="H13">
        <f t="shared" si="2"/>
        <v>2024</v>
      </c>
      <c r="I13" t="b">
        <f t="shared" si="3"/>
        <v>0</v>
      </c>
      <c r="J13">
        <f t="shared" si="4"/>
        <v>3</v>
      </c>
    </row>
    <row r="14" spans="1:10" x14ac:dyDescent="0.25">
      <c r="A14" t="s">
        <v>52</v>
      </c>
      <c r="B14">
        <v>500000</v>
      </c>
      <c r="C14">
        <v>26</v>
      </c>
      <c r="D14">
        <f>'T.26.04.D'!$C$3</f>
        <v>1478.8369473886892</v>
      </c>
      <c r="E14">
        <f t="shared" si="0"/>
        <v>0.4</v>
      </c>
      <c r="F14">
        <f>'T.26.04.D (2)'!$C$11</f>
        <v>4708.9788859665668</v>
      </c>
      <c r="G14">
        <f t="shared" si="1"/>
        <v>1</v>
      </c>
      <c r="H14">
        <f t="shared" si="2"/>
        <v>2024</v>
      </c>
      <c r="I14" t="b">
        <f t="shared" si="3"/>
        <v>0</v>
      </c>
      <c r="J14">
        <f t="shared" si="4"/>
        <v>3</v>
      </c>
    </row>
    <row r="15" spans="1:10" x14ac:dyDescent="0.25">
      <c r="A15" t="s">
        <v>52</v>
      </c>
      <c r="B15">
        <v>500000</v>
      </c>
      <c r="C15">
        <v>35</v>
      </c>
      <c r="D15">
        <f>'T.35.04.D'!$C$3</f>
        <v>1611.1368411859714</v>
      </c>
      <c r="E15">
        <f t="shared" si="0"/>
        <v>0.4</v>
      </c>
      <c r="F15">
        <f>'T.35.04.D (2)'!$C$11</f>
        <v>5122.0708649566295</v>
      </c>
      <c r="G15">
        <f t="shared" si="1"/>
        <v>1</v>
      </c>
      <c r="H15">
        <f t="shared" si="2"/>
        <v>2024</v>
      </c>
      <c r="I15" t="b">
        <f t="shared" si="3"/>
        <v>0</v>
      </c>
      <c r="J15">
        <f t="shared" si="4"/>
        <v>3</v>
      </c>
    </row>
    <row r="16" spans="1:10" x14ac:dyDescent="0.25">
      <c r="A16" t="s">
        <v>52</v>
      </c>
      <c r="B16">
        <v>500000</v>
      </c>
      <c r="C16">
        <v>45</v>
      </c>
      <c r="D16">
        <f>'T.45.04.D'!$C$3</f>
        <v>1963.8694488002554</v>
      </c>
      <c r="E16">
        <f t="shared" si="0"/>
        <v>0.4</v>
      </c>
      <c r="F16">
        <f>'T.45.04.D (2)'!$C$11</f>
        <v>6301.6077807949914</v>
      </c>
      <c r="G16">
        <f t="shared" si="1"/>
        <v>1</v>
      </c>
      <c r="H16">
        <f t="shared" si="2"/>
        <v>2024</v>
      </c>
      <c r="I16" t="b">
        <f t="shared" si="3"/>
        <v>0</v>
      </c>
      <c r="J16">
        <f t="shared" si="4"/>
        <v>3</v>
      </c>
    </row>
    <row r="17" spans="1:10" x14ac:dyDescent="0.25">
      <c r="A17" t="s">
        <v>52</v>
      </c>
      <c r="B17">
        <v>500000</v>
      </c>
      <c r="C17">
        <v>55</v>
      </c>
      <c r="D17">
        <f>'T.55.04.D'!$C$3</f>
        <v>2955.3144197704119</v>
      </c>
      <c r="E17">
        <f t="shared" si="0"/>
        <v>0.4</v>
      </c>
      <c r="F17">
        <f>'T.55.04.D (2)'!$C$11</f>
        <v>9362.9861149102344</v>
      </c>
      <c r="G17">
        <f t="shared" si="1"/>
        <v>1</v>
      </c>
      <c r="H17">
        <f t="shared" si="2"/>
        <v>2024</v>
      </c>
      <c r="I17" t="b">
        <f t="shared" si="3"/>
        <v>0</v>
      </c>
      <c r="J17">
        <f t="shared" si="4"/>
        <v>3</v>
      </c>
    </row>
    <row r="18" spans="1:10" x14ac:dyDescent="0.25">
      <c r="A18" t="s">
        <v>52</v>
      </c>
      <c r="B18">
        <v>1000000</v>
      </c>
      <c r="C18">
        <v>26</v>
      </c>
      <c r="D18">
        <f>'T.26.04.E'!$C$3</f>
        <v>2933.1238972560691</v>
      </c>
      <c r="E18">
        <f t="shared" si="0"/>
        <v>0.4</v>
      </c>
      <c r="F18">
        <f>'T.26.04.E (2)'!$C$11</f>
        <v>9339.7845695510023</v>
      </c>
      <c r="G18">
        <f t="shared" si="1"/>
        <v>1</v>
      </c>
      <c r="H18">
        <f t="shared" si="2"/>
        <v>2024</v>
      </c>
      <c r="I18" t="b">
        <f t="shared" si="3"/>
        <v>0</v>
      </c>
      <c r="J18">
        <f t="shared" si="4"/>
        <v>3</v>
      </c>
    </row>
    <row r="19" spans="1:10" x14ac:dyDescent="0.25">
      <c r="A19" t="s">
        <v>52</v>
      </c>
      <c r="B19">
        <v>1000000</v>
      </c>
      <c r="C19">
        <v>35</v>
      </c>
      <c r="D19">
        <f>'T.35.04.E'!$C$3</f>
        <v>3197.704109015815</v>
      </c>
      <c r="E19">
        <f t="shared" si="0"/>
        <v>0.4</v>
      </c>
      <c r="F19">
        <f>'T.35.04.E (2)'!$C$11</f>
        <v>10166.030986843667</v>
      </c>
      <c r="G19">
        <f t="shared" si="1"/>
        <v>1</v>
      </c>
      <c r="H19">
        <f t="shared" si="2"/>
        <v>2024</v>
      </c>
      <c r="I19" t="b">
        <f t="shared" si="3"/>
        <v>0</v>
      </c>
      <c r="J19">
        <f t="shared" si="4"/>
        <v>3</v>
      </c>
    </row>
    <row r="20" spans="1:10" x14ac:dyDescent="0.25">
      <c r="A20" t="s">
        <v>52</v>
      </c>
      <c r="B20">
        <v>1000000</v>
      </c>
      <c r="C20">
        <v>45</v>
      </c>
      <c r="D20">
        <f>'T.45.04.E'!$C$3</f>
        <v>3903.4545537724143</v>
      </c>
      <c r="E20">
        <f t="shared" si="0"/>
        <v>0.4</v>
      </c>
      <c r="F20">
        <f>'T.45.04.E (2)'!$C$11</f>
        <v>12525.292657849039</v>
      </c>
      <c r="G20">
        <f t="shared" si="1"/>
        <v>1</v>
      </c>
      <c r="H20">
        <f t="shared" si="2"/>
        <v>2024</v>
      </c>
      <c r="I20" t="b">
        <f t="shared" si="3"/>
        <v>0</v>
      </c>
      <c r="J20">
        <f t="shared" si="4"/>
        <v>3</v>
      </c>
    </row>
    <row r="21" spans="1:10" x14ac:dyDescent="0.25">
      <c r="A21" t="s">
        <v>52</v>
      </c>
      <c r="B21">
        <v>1000000</v>
      </c>
      <c r="C21">
        <v>55</v>
      </c>
      <c r="D21">
        <f>'T.55.04.E'!$C$3</f>
        <v>5886.1886769802713</v>
      </c>
      <c r="E21">
        <f t="shared" si="0"/>
        <v>0.4</v>
      </c>
      <c r="F21">
        <f>'T.55.04.E (2)'!$C$11</f>
        <v>18648.541246108638</v>
      </c>
      <c r="G21">
        <f t="shared" si="1"/>
        <v>1</v>
      </c>
      <c r="H21">
        <f t="shared" si="2"/>
        <v>2024</v>
      </c>
      <c r="I21" t="b">
        <f t="shared" si="3"/>
        <v>0</v>
      </c>
      <c r="J21">
        <f t="shared" si="4"/>
        <v>3</v>
      </c>
    </row>
    <row r="22" spans="1:10" x14ac:dyDescent="0.25">
      <c r="A22" t="s">
        <v>52</v>
      </c>
      <c r="B22">
        <v>2000000</v>
      </c>
      <c r="C22">
        <v>26</v>
      </c>
      <c r="D22">
        <f>'T.26.04.F'!$C$3</f>
        <v>5841.6977969908294</v>
      </c>
      <c r="E22">
        <f t="shared" si="0"/>
        <v>0.4</v>
      </c>
      <c r="F22">
        <f>'T.26.04.F (2)'!$C$11</f>
        <v>18601.39593671988</v>
      </c>
      <c r="G22">
        <f t="shared" si="1"/>
        <v>1</v>
      </c>
      <c r="H22">
        <f t="shared" si="2"/>
        <v>2024</v>
      </c>
      <c r="I22" t="b">
        <f t="shared" si="3"/>
        <v>0</v>
      </c>
      <c r="J22">
        <f t="shared" si="4"/>
        <v>3</v>
      </c>
    </row>
    <row r="23" spans="1:10" x14ac:dyDescent="0.25">
      <c r="A23" t="s">
        <v>52</v>
      </c>
      <c r="B23">
        <v>2000000</v>
      </c>
      <c r="C23">
        <v>35</v>
      </c>
      <c r="D23">
        <f>'T.35.04.F'!$C$3</f>
        <v>6370.8386446755021</v>
      </c>
      <c r="E23">
        <f t="shared" si="0"/>
        <v>0.4</v>
      </c>
      <c r="F23">
        <f>'T.35.04.F (2)'!$C$11</f>
        <v>20253.951230617742</v>
      </c>
      <c r="G23">
        <f t="shared" si="1"/>
        <v>1</v>
      </c>
      <c r="H23">
        <f t="shared" si="2"/>
        <v>2024</v>
      </c>
      <c r="I23" t="b">
        <f t="shared" si="3"/>
        <v>0</v>
      </c>
      <c r="J23">
        <f t="shared" si="4"/>
        <v>3</v>
      </c>
    </row>
    <row r="24" spans="1:10" x14ac:dyDescent="0.25">
      <c r="A24" t="s">
        <v>52</v>
      </c>
      <c r="B24">
        <v>2000000</v>
      </c>
      <c r="C24">
        <v>45</v>
      </c>
      <c r="D24">
        <f>'T.45.04.F'!$C$3</f>
        <v>7782.6247637167326</v>
      </c>
      <c r="E24">
        <f t="shared" si="0"/>
        <v>0.4</v>
      </c>
      <c r="F24">
        <f>'T.45.04.F (2)'!$C$11</f>
        <v>24972.66241195715</v>
      </c>
      <c r="G24">
        <f t="shared" si="1"/>
        <v>1</v>
      </c>
      <c r="H24">
        <f t="shared" si="2"/>
        <v>2024</v>
      </c>
      <c r="I24" t="b">
        <f t="shared" si="3"/>
        <v>0</v>
      </c>
      <c r="J24">
        <f t="shared" si="4"/>
        <v>3</v>
      </c>
    </row>
    <row r="25" spans="1:10" x14ac:dyDescent="0.25">
      <c r="A25" t="s">
        <v>52</v>
      </c>
      <c r="B25">
        <v>2000000</v>
      </c>
      <c r="C25">
        <v>55</v>
      </c>
      <c r="D25">
        <f>'T.55.04.F'!$C$3</f>
        <v>11747.937191399991</v>
      </c>
      <c r="E25">
        <f t="shared" si="0"/>
        <v>0.4</v>
      </c>
      <c r="F25">
        <f>'T.55.04.F (2)'!$C$11</f>
        <v>37219.651508505463</v>
      </c>
      <c r="G25">
        <f t="shared" si="1"/>
        <v>1</v>
      </c>
      <c r="H25">
        <f t="shared" si="2"/>
        <v>2024</v>
      </c>
      <c r="I25" t="b">
        <f t="shared" si="3"/>
        <v>0</v>
      </c>
      <c r="J25">
        <f t="shared" si="4"/>
        <v>3</v>
      </c>
    </row>
    <row r="26" spans="1:10" x14ac:dyDescent="0.25">
      <c r="A26" t="s">
        <v>53</v>
      </c>
      <c r="B26">
        <v>50000</v>
      </c>
      <c r="C26">
        <v>26</v>
      </c>
      <c r="D26">
        <f>'S.26.04.A'!$C$3</f>
        <v>1395.7744943768025</v>
      </c>
      <c r="E26">
        <f t="shared" si="0"/>
        <v>0.4</v>
      </c>
      <c r="F26" s="13">
        <f>'S.26.04.A (2)'!$C$11</f>
        <v>502.47881797564827</v>
      </c>
      <c r="G26">
        <f t="shared" si="1"/>
        <v>1</v>
      </c>
      <c r="H26">
        <f t="shared" si="2"/>
        <v>2024</v>
      </c>
      <c r="I26" t="b">
        <f t="shared" si="3"/>
        <v>0</v>
      </c>
      <c r="J26">
        <f t="shared" si="4"/>
        <v>3</v>
      </c>
    </row>
    <row r="27" spans="1:10" x14ac:dyDescent="0.25">
      <c r="A27" t="s">
        <v>53</v>
      </c>
      <c r="B27">
        <v>50000</v>
      </c>
      <c r="C27">
        <v>35</v>
      </c>
      <c r="D27">
        <f>'S.35.04.A'!$C$3</f>
        <v>1566.1067742490959</v>
      </c>
      <c r="E27">
        <f t="shared" si="0"/>
        <v>0.4</v>
      </c>
      <c r="F27" s="13">
        <f>'S.35.04.A (2)'!$C$11</f>
        <v>563.79843872967433</v>
      </c>
      <c r="G27">
        <f t="shared" si="1"/>
        <v>1</v>
      </c>
      <c r="H27">
        <f t="shared" si="2"/>
        <v>2024</v>
      </c>
      <c r="I27" t="b">
        <f t="shared" si="3"/>
        <v>0</v>
      </c>
      <c r="J27">
        <f t="shared" si="4"/>
        <v>3</v>
      </c>
    </row>
    <row r="28" spans="1:10" x14ac:dyDescent="0.25">
      <c r="A28" t="s">
        <v>53</v>
      </c>
      <c r="B28">
        <v>50000</v>
      </c>
      <c r="C28">
        <v>45</v>
      </c>
      <c r="D28">
        <f>'S.45.04.A'!$C$3</f>
        <v>2020.4192311806844</v>
      </c>
      <c r="E28">
        <f t="shared" si="0"/>
        <v>0.4</v>
      </c>
      <c r="F28" s="13">
        <f>'S.45.04.A (2)'!$C$11</f>
        <v>727.35092322504659</v>
      </c>
      <c r="G28">
        <f t="shared" si="1"/>
        <v>1</v>
      </c>
      <c r="H28">
        <f t="shared" si="2"/>
        <v>2024</v>
      </c>
      <c r="I28" t="b">
        <f t="shared" si="3"/>
        <v>0</v>
      </c>
      <c r="J28">
        <f t="shared" si="4"/>
        <v>3</v>
      </c>
    </row>
    <row r="29" spans="1:10" x14ac:dyDescent="0.25">
      <c r="A29" t="s">
        <v>53</v>
      </c>
      <c r="B29">
        <v>50000</v>
      </c>
      <c r="C29">
        <v>55</v>
      </c>
      <c r="D29">
        <f>'S.55.04.A'!$C$3</f>
        <v>3096.9030576462933</v>
      </c>
      <c r="E29">
        <f t="shared" si="0"/>
        <v>0.4</v>
      </c>
      <c r="F29" s="13">
        <f>'S.55.04.A (2)'!$C$11</f>
        <v>1114.8851007526653</v>
      </c>
      <c r="G29">
        <f t="shared" si="1"/>
        <v>1</v>
      </c>
      <c r="H29">
        <f t="shared" si="2"/>
        <v>2024</v>
      </c>
      <c r="I29" t="b">
        <f t="shared" si="3"/>
        <v>0</v>
      </c>
      <c r="J29">
        <f t="shared" si="4"/>
        <v>3</v>
      </c>
    </row>
    <row r="30" spans="1:10" x14ac:dyDescent="0.25">
      <c r="A30" t="s">
        <v>53</v>
      </c>
      <c r="B30">
        <v>100000</v>
      </c>
      <c r="C30">
        <v>26</v>
      </c>
      <c r="D30">
        <f>'S.26.04.B'!$C$3</f>
        <v>2589.4284381836233</v>
      </c>
      <c r="E30">
        <f t="shared" si="0"/>
        <v>0.4</v>
      </c>
      <c r="F30" s="14">
        <f>'S.26.04.B (2)'!$C$11</f>
        <v>932.19423774610254</v>
      </c>
      <c r="G30">
        <f t="shared" si="1"/>
        <v>1</v>
      </c>
      <c r="H30">
        <f t="shared" si="2"/>
        <v>2024</v>
      </c>
      <c r="I30" t="b">
        <f t="shared" si="3"/>
        <v>0</v>
      </c>
      <c r="J30">
        <f t="shared" si="4"/>
        <v>3</v>
      </c>
    </row>
    <row r="31" spans="1:10" x14ac:dyDescent="0.25">
      <c r="A31" t="s">
        <v>53</v>
      </c>
      <c r="B31">
        <v>100000</v>
      </c>
      <c r="C31">
        <v>35</v>
      </c>
      <c r="D31">
        <f>'S.35.04.B'!$C$3</f>
        <v>2930.4218085165567</v>
      </c>
      <c r="E31">
        <f t="shared" si="0"/>
        <v>0.4</v>
      </c>
      <c r="F31" s="14">
        <f>'S.35.04.B (2)'!$C$11</f>
        <v>1054.9518510659641</v>
      </c>
      <c r="G31">
        <f t="shared" si="1"/>
        <v>1</v>
      </c>
      <c r="H31">
        <f t="shared" si="2"/>
        <v>2024</v>
      </c>
      <c r="I31" t="b">
        <f t="shared" si="3"/>
        <v>0</v>
      </c>
      <c r="J31">
        <f t="shared" si="4"/>
        <v>3</v>
      </c>
    </row>
    <row r="32" spans="1:10" x14ac:dyDescent="0.25">
      <c r="A32" t="s">
        <v>53</v>
      </c>
      <c r="B32">
        <v>100000</v>
      </c>
      <c r="C32">
        <v>45</v>
      </c>
      <c r="D32">
        <f>'S.45.04.B'!$C$3</f>
        <v>3839.9324504396263</v>
      </c>
      <c r="E32">
        <f t="shared" si="0"/>
        <v>0.4</v>
      </c>
      <c r="F32" s="14">
        <f>'S.45.04.B (2)'!$C$11</f>
        <v>1382.375682158267</v>
      </c>
      <c r="G32">
        <f t="shared" si="1"/>
        <v>1</v>
      </c>
      <c r="H32">
        <f t="shared" si="2"/>
        <v>2024</v>
      </c>
      <c r="I32" t="b">
        <f t="shared" si="3"/>
        <v>0</v>
      </c>
      <c r="J32">
        <f t="shared" si="4"/>
        <v>3</v>
      </c>
    </row>
    <row r="33" spans="1:10" x14ac:dyDescent="0.25">
      <c r="A33" t="s">
        <v>53</v>
      </c>
      <c r="B33">
        <v>100000</v>
      </c>
      <c r="C33">
        <v>55</v>
      </c>
      <c r="D33">
        <f>'S.55.04.B'!$C$3</f>
        <v>5995.0187804156858</v>
      </c>
      <c r="E33">
        <f t="shared" si="0"/>
        <v>0.4</v>
      </c>
      <c r="F33" s="14">
        <f>'S.55.04.B (2)'!$C$11</f>
        <v>2158.2067609496444</v>
      </c>
      <c r="G33">
        <f t="shared" si="1"/>
        <v>1</v>
      </c>
      <c r="H33">
        <f t="shared" si="2"/>
        <v>2024</v>
      </c>
      <c r="I33" t="b">
        <f t="shared" si="3"/>
        <v>0</v>
      </c>
      <c r="J33">
        <f t="shared" si="4"/>
        <v>3</v>
      </c>
    </row>
    <row r="34" spans="1:10" x14ac:dyDescent="0.25">
      <c r="A34" t="s">
        <v>53</v>
      </c>
      <c r="B34">
        <v>250000</v>
      </c>
      <c r="C34">
        <v>26</v>
      </c>
      <c r="D34">
        <f>'S.26.04.C'!$C$3</f>
        <v>6170.3902696040896</v>
      </c>
      <c r="E34">
        <f t="shared" si="0"/>
        <v>0.4</v>
      </c>
      <c r="F34" s="14">
        <f>'S.26.04.C (2)'!$C$11</f>
        <v>2221.3404970574711</v>
      </c>
      <c r="G34">
        <f t="shared" si="1"/>
        <v>1</v>
      </c>
      <c r="H34">
        <f t="shared" si="2"/>
        <v>2024</v>
      </c>
      <c r="I34" t="b">
        <f t="shared" si="3"/>
        <v>0</v>
      </c>
      <c r="J34">
        <f t="shared" si="4"/>
        <v>3</v>
      </c>
    </row>
    <row r="35" spans="1:10" x14ac:dyDescent="0.25">
      <c r="A35" t="s">
        <v>53</v>
      </c>
      <c r="B35">
        <v>250000</v>
      </c>
      <c r="C35">
        <v>35</v>
      </c>
      <c r="D35">
        <f>'S.35.04.C'!$C$3</f>
        <v>7023.3669113189189</v>
      </c>
      <c r="E35">
        <f t="shared" si="0"/>
        <v>0.4</v>
      </c>
      <c r="F35" s="14">
        <f>'S.35.04.C (2)'!$C$11</f>
        <v>2528.4120880748092</v>
      </c>
      <c r="G35">
        <f t="shared" si="1"/>
        <v>1</v>
      </c>
      <c r="H35">
        <f t="shared" si="2"/>
        <v>2024</v>
      </c>
      <c r="I35" t="b">
        <f t="shared" si="3"/>
        <v>0</v>
      </c>
      <c r="J35">
        <f t="shared" si="4"/>
        <v>3</v>
      </c>
    </row>
    <row r="36" spans="1:10" x14ac:dyDescent="0.25">
      <c r="A36" t="s">
        <v>53</v>
      </c>
      <c r="B36">
        <v>250000</v>
      </c>
      <c r="C36">
        <v>45</v>
      </c>
      <c r="D36">
        <f>'S.45.04.C'!$C$3</f>
        <v>9298.4721082164542</v>
      </c>
      <c r="E36">
        <f t="shared" si="0"/>
        <v>0.4</v>
      </c>
      <c r="F36" s="14">
        <f>'S.45.04.C (2)'!$C$11</f>
        <v>3347.4499589579223</v>
      </c>
      <c r="G36">
        <f t="shared" si="1"/>
        <v>1</v>
      </c>
      <c r="H36">
        <f t="shared" si="2"/>
        <v>2024</v>
      </c>
      <c r="I36" t="b">
        <f t="shared" si="3"/>
        <v>0</v>
      </c>
      <c r="J36">
        <f t="shared" si="4"/>
        <v>3</v>
      </c>
    </row>
    <row r="37" spans="1:10" x14ac:dyDescent="0.25">
      <c r="A37" t="s">
        <v>53</v>
      </c>
      <c r="B37">
        <v>250000</v>
      </c>
      <c r="C37">
        <v>55</v>
      </c>
      <c r="D37">
        <f>'S.55.04.C'!$C$3</f>
        <v>14689.365948723869</v>
      </c>
      <c r="E37">
        <f t="shared" si="0"/>
        <v>0.4</v>
      </c>
      <c r="F37" s="14">
        <f>'S.55.04.C (2)'!$C$11</f>
        <v>5288.1717415405892</v>
      </c>
      <c r="G37">
        <f t="shared" si="1"/>
        <v>1</v>
      </c>
      <c r="H37">
        <f t="shared" si="2"/>
        <v>2024</v>
      </c>
      <c r="I37" t="b">
        <f t="shared" si="3"/>
        <v>0</v>
      </c>
      <c r="J37">
        <f t="shared" si="4"/>
        <v>3</v>
      </c>
    </row>
    <row r="38" spans="1:10" x14ac:dyDescent="0.25">
      <c r="A38" t="s">
        <v>53</v>
      </c>
      <c r="B38">
        <v>500000</v>
      </c>
      <c r="C38">
        <v>26</v>
      </c>
      <c r="D38">
        <f>'S.26.04.D'!$C$3</f>
        <v>12138.659988638197</v>
      </c>
      <c r="E38">
        <f t="shared" si="0"/>
        <v>0.4</v>
      </c>
      <c r="F38" s="14">
        <f>'S.26.04.D (2)'!$C$11</f>
        <v>4369.9175959097529</v>
      </c>
      <c r="G38">
        <f t="shared" si="1"/>
        <v>1</v>
      </c>
      <c r="H38">
        <f t="shared" si="2"/>
        <v>2024</v>
      </c>
      <c r="I38" t="b">
        <f t="shared" si="3"/>
        <v>0</v>
      </c>
      <c r="J38">
        <f t="shared" si="4"/>
        <v>3</v>
      </c>
    </row>
    <row r="39" spans="1:10" x14ac:dyDescent="0.25">
      <c r="A39" t="s">
        <v>53</v>
      </c>
      <c r="B39">
        <v>500000</v>
      </c>
      <c r="C39">
        <v>35</v>
      </c>
      <c r="D39">
        <f>'S.35.04.D'!$C$3</f>
        <v>13844.942082656196</v>
      </c>
      <c r="E39">
        <f t="shared" si="0"/>
        <v>0.4</v>
      </c>
      <c r="F39" s="14">
        <f>'S.35.04.D (2)'!$C$11</f>
        <v>4984.1791497562326</v>
      </c>
      <c r="G39">
        <f t="shared" si="1"/>
        <v>1</v>
      </c>
      <c r="H39">
        <f t="shared" si="2"/>
        <v>2024</v>
      </c>
      <c r="I39" t="b">
        <f t="shared" si="3"/>
        <v>0</v>
      </c>
      <c r="J39">
        <f t="shared" si="4"/>
        <v>3</v>
      </c>
    </row>
    <row r="40" spans="1:10" x14ac:dyDescent="0.25">
      <c r="A40" t="s">
        <v>53</v>
      </c>
      <c r="B40">
        <v>500000</v>
      </c>
      <c r="C40">
        <v>45</v>
      </c>
      <c r="D40">
        <f>'S.45.04.D'!$C$3</f>
        <v>18396.038204511162</v>
      </c>
      <c r="E40">
        <f t="shared" si="0"/>
        <v>0.4</v>
      </c>
      <c r="F40" s="14">
        <f>'S.45.04.D (2)'!$C$11</f>
        <v>6622.5737536240176</v>
      </c>
      <c r="G40">
        <f t="shared" si="1"/>
        <v>1</v>
      </c>
      <c r="H40">
        <f t="shared" si="2"/>
        <v>2024</v>
      </c>
      <c r="I40" t="b">
        <f t="shared" si="3"/>
        <v>0</v>
      </c>
      <c r="J40">
        <f t="shared" si="4"/>
        <v>3</v>
      </c>
    </row>
    <row r="41" spans="1:10" x14ac:dyDescent="0.25">
      <c r="A41" t="s">
        <v>53</v>
      </c>
      <c r="B41">
        <v>500000</v>
      </c>
      <c r="C41">
        <v>55</v>
      </c>
      <c r="D41">
        <f>'S.55.04.D'!$C$3</f>
        <v>29179.944562570839</v>
      </c>
      <c r="E41">
        <f t="shared" si="0"/>
        <v>0.4</v>
      </c>
      <c r="F41" s="14">
        <f>'S.55.04.D (2)'!$C$11</f>
        <v>10504.780042525506</v>
      </c>
      <c r="G41">
        <f t="shared" si="1"/>
        <v>1</v>
      </c>
      <c r="H41">
        <f t="shared" si="2"/>
        <v>2024</v>
      </c>
      <c r="I41" t="b">
        <f t="shared" si="3"/>
        <v>0</v>
      </c>
      <c r="J41">
        <f t="shared" si="4"/>
        <v>3</v>
      </c>
    </row>
    <row r="42" spans="1:10" x14ac:dyDescent="0.25">
      <c r="A42" t="s">
        <v>53</v>
      </c>
      <c r="B42">
        <v>1000000</v>
      </c>
      <c r="C42">
        <v>26</v>
      </c>
      <c r="D42">
        <f>'S.26.04.E'!$C$3</f>
        <v>24075.199426706415</v>
      </c>
      <c r="E42">
        <f t="shared" si="0"/>
        <v>0.4</v>
      </c>
      <c r="F42" s="14">
        <f>'S.26.04.E (2)'!$C$11</f>
        <v>8667.0717936143137</v>
      </c>
      <c r="G42">
        <f t="shared" si="1"/>
        <v>1</v>
      </c>
      <c r="H42">
        <f t="shared" si="2"/>
        <v>2024</v>
      </c>
      <c r="I42" t="b">
        <f t="shared" si="3"/>
        <v>0</v>
      </c>
      <c r="J42">
        <f t="shared" si="4"/>
        <v>3</v>
      </c>
    </row>
    <row r="43" spans="1:10" x14ac:dyDescent="0.25">
      <c r="A43" t="s">
        <v>53</v>
      </c>
      <c r="B43">
        <v>1000000</v>
      </c>
      <c r="C43">
        <v>35</v>
      </c>
      <c r="D43">
        <f>'S.35.04.E'!$C$3</f>
        <v>27488.092425330757</v>
      </c>
      <c r="E43">
        <f t="shared" si="0"/>
        <v>0.4</v>
      </c>
      <c r="F43" s="14">
        <f>'S.35.04.E (2)'!$C$11</f>
        <v>9895.7132731190668</v>
      </c>
      <c r="G43">
        <f t="shared" si="1"/>
        <v>1</v>
      </c>
      <c r="H43">
        <f t="shared" si="2"/>
        <v>2024</v>
      </c>
      <c r="I43" t="b">
        <f t="shared" si="3"/>
        <v>0</v>
      </c>
      <c r="J43">
        <f t="shared" si="4"/>
        <v>3</v>
      </c>
    </row>
    <row r="44" spans="1:10" x14ac:dyDescent="0.25">
      <c r="A44" t="s">
        <v>53</v>
      </c>
      <c r="B44">
        <v>1000000</v>
      </c>
      <c r="C44">
        <v>45</v>
      </c>
      <c r="D44">
        <f>'S.45.04.E'!$C$3</f>
        <v>36591.170397100592</v>
      </c>
      <c r="E44">
        <f t="shared" si="0"/>
        <v>0.4</v>
      </c>
      <c r="F44" s="14">
        <f>'S.45.04.E (2)'!$C$11</f>
        <v>13172.82134295622</v>
      </c>
      <c r="G44">
        <f t="shared" si="1"/>
        <v>1</v>
      </c>
      <c r="H44">
        <f t="shared" si="2"/>
        <v>2024</v>
      </c>
      <c r="I44" t="b">
        <f t="shared" si="3"/>
        <v>0</v>
      </c>
      <c r="J44">
        <f t="shared" si="4"/>
        <v>3</v>
      </c>
    </row>
    <row r="45" spans="1:10" x14ac:dyDescent="0.25">
      <c r="A45" t="s">
        <v>53</v>
      </c>
      <c r="B45">
        <v>1000000</v>
      </c>
      <c r="C45">
        <v>55</v>
      </c>
      <c r="D45">
        <f>'S.55.04.E'!$C$3</f>
        <v>58161.101790264787</v>
      </c>
      <c r="E45">
        <f t="shared" si="0"/>
        <v>0.4</v>
      </c>
      <c r="F45" s="14">
        <f>'S.55.04.E (2)'!$C$11</f>
        <v>20937.996644495313</v>
      </c>
      <c r="G45">
        <f t="shared" si="1"/>
        <v>1</v>
      </c>
      <c r="H45">
        <f t="shared" si="2"/>
        <v>2024</v>
      </c>
      <c r="I45" t="b">
        <f t="shared" si="3"/>
        <v>0</v>
      </c>
      <c r="J45">
        <f t="shared" si="4"/>
        <v>3</v>
      </c>
    </row>
    <row r="46" spans="1:10" x14ac:dyDescent="0.25">
      <c r="A46" t="s">
        <v>53</v>
      </c>
      <c r="B46">
        <v>2000000</v>
      </c>
      <c r="C46">
        <v>26</v>
      </c>
      <c r="D46">
        <f>'S.26.04.F'!$C$3</f>
        <v>47948.278302842846</v>
      </c>
      <c r="E46">
        <f t="shared" si="0"/>
        <v>0.4</v>
      </c>
      <c r="F46" s="14">
        <f>'S.26.04.F (2)'!$C$11</f>
        <v>17261.380189023421</v>
      </c>
      <c r="G46">
        <f t="shared" si="1"/>
        <v>1</v>
      </c>
      <c r="H46">
        <f t="shared" si="2"/>
        <v>2024</v>
      </c>
      <c r="I46" t="b">
        <f t="shared" si="3"/>
        <v>0</v>
      </c>
      <c r="J46">
        <f t="shared" si="4"/>
        <v>3</v>
      </c>
    </row>
    <row r="47" spans="1:10" x14ac:dyDescent="0.25">
      <c r="A47" t="s">
        <v>53</v>
      </c>
      <c r="B47">
        <v>2000000</v>
      </c>
      <c r="C47">
        <v>35</v>
      </c>
      <c r="D47">
        <f>'S.35.04.F'!$C$3</f>
        <v>54774.393110679877</v>
      </c>
      <c r="E47">
        <f t="shared" si="0"/>
        <v>0.4</v>
      </c>
      <c r="F47" s="14">
        <f>'S.35.04.F (2)'!$C$11</f>
        <v>19718.781519844764</v>
      </c>
      <c r="G47">
        <f t="shared" si="1"/>
        <v>1</v>
      </c>
      <c r="H47">
        <f t="shared" si="2"/>
        <v>2024</v>
      </c>
      <c r="I47" t="b">
        <f t="shared" si="3"/>
        <v>0</v>
      </c>
      <c r="J47">
        <f t="shared" si="4"/>
        <v>3</v>
      </c>
    </row>
    <row r="48" spans="1:10" x14ac:dyDescent="0.25">
      <c r="A48" t="s">
        <v>53</v>
      </c>
      <c r="B48">
        <v>2000000</v>
      </c>
      <c r="C48">
        <v>45</v>
      </c>
      <c r="D48">
        <f>'S.45.04.F'!$C$3</f>
        <v>72981.434782279423</v>
      </c>
      <c r="E48">
        <f t="shared" si="0"/>
        <v>0.4</v>
      </c>
      <c r="F48" s="14">
        <f>'S.45.04.F (2)'!$C$11</f>
        <v>26273.316521620582</v>
      </c>
      <c r="G48">
        <f t="shared" si="1"/>
        <v>1</v>
      </c>
      <c r="H48">
        <f t="shared" si="2"/>
        <v>2024</v>
      </c>
      <c r="I48" t="b">
        <f t="shared" si="3"/>
        <v>0</v>
      </c>
      <c r="J48">
        <f t="shared" si="4"/>
        <v>3</v>
      </c>
    </row>
    <row r="49" spans="1:10" x14ac:dyDescent="0.25">
      <c r="A49" t="s">
        <v>53</v>
      </c>
      <c r="B49">
        <v>2000000</v>
      </c>
      <c r="C49">
        <v>55</v>
      </c>
      <c r="D49">
        <f>'S.55.04.F'!$C$3</f>
        <v>116123.41624565268</v>
      </c>
      <c r="E49">
        <f t="shared" si="0"/>
        <v>0.4</v>
      </c>
      <c r="F49" s="14">
        <f>'S.55.04.F (2)'!$C$11</f>
        <v>41804.429848434949</v>
      </c>
      <c r="G49">
        <f t="shared" si="1"/>
        <v>1</v>
      </c>
      <c r="H49">
        <f t="shared" si="2"/>
        <v>2024</v>
      </c>
      <c r="I49" t="b">
        <f t="shared" si="3"/>
        <v>0</v>
      </c>
      <c r="J49">
        <f t="shared" si="4"/>
        <v>3</v>
      </c>
    </row>
  </sheetData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9FE589-C9AD-4BAD-980D-DA1998865C85}">
  <dimension ref="A1:I96"/>
  <sheetViews>
    <sheetView workbookViewId="0">
      <selection activeCell="J53" sqref="J53"/>
    </sheetView>
  </sheetViews>
  <sheetFormatPr defaultRowHeight="15" x14ac:dyDescent="0.25"/>
  <cols>
    <col min="2" max="2" width="14.28515625" bestFit="1" customWidth="1"/>
    <col min="3" max="3" width="11.140625" bestFit="1" customWidth="1"/>
    <col min="4" max="4" width="15.5703125" bestFit="1" customWidth="1"/>
  </cols>
  <sheetData>
    <row r="1" spans="1:9" x14ac:dyDescent="0.25">
      <c r="A1" s="15" t="s">
        <v>49</v>
      </c>
      <c r="B1" s="16" t="s">
        <v>18</v>
      </c>
    </row>
    <row r="2" spans="1:9" ht="18.75" x14ac:dyDescent="0.3">
      <c r="A2" s="17">
        <v>26</v>
      </c>
      <c r="B2" s="4">
        <v>2.5950000000000001E-3</v>
      </c>
      <c r="D2" s="18"/>
      <c r="I2" s="19"/>
    </row>
    <row r="3" spans="1:9" x14ac:dyDescent="0.25">
      <c r="A3" s="17">
        <v>27</v>
      </c>
      <c r="B3" s="4">
        <v>2.5990000000000002E-3</v>
      </c>
      <c r="D3" s="18"/>
      <c r="I3" s="6"/>
    </row>
    <row r="4" spans="1:9" x14ac:dyDescent="0.25">
      <c r="A4" s="17">
        <v>28</v>
      </c>
      <c r="B4" s="4">
        <v>2.6029999999999998E-3</v>
      </c>
      <c r="D4" s="18"/>
      <c r="I4" s="6"/>
    </row>
    <row r="5" spans="1:9" x14ac:dyDescent="0.25">
      <c r="A5" s="17">
        <v>29</v>
      </c>
      <c r="B5" s="4">
        <v>2.6080000000000001E-3</v>
      </c>
      <c r="D5" s="18"/>
    </row>
    <row r="6" spans="1:9" x14ac:dyDescent="0.25">
      <c r="A6" s="17">
        <v>30</v>
      </c>
      <c r="B6" s="4">
        <v>2.614E-3</v>
      </c>
      <c r="D6" s="18"/>
    </row>
    <row r="7" spans="1:9" x14ac:dyDescent="0.25">
      <c r="A7" s="17">
        <v>31</v>
      </c>
      <c r="B7" s="4">
        <v>2.624E-3</v>
      </c>
      <c r="D7" s="18"/>
    </row>
    <row r="8" spans="1:9" x14ac:dyDescent="0.25">
      <c r="A8" s="17">
        <v>32</v>
      </c>
      <c r="B8" s="4">
        <v>2.6350000000000002E-3</v>
      </c>
    </row>
    <row r="9" spans="1:9" x14ac:dyDescent="0.25">
      <c r="A9" s="17">
        <v>33</v>
      </c>
      <c r="B9" s="4">
        <v>2.647E-3</v>
      </c>
    </row>
    <row r="10" spans="1:9" x14ac:dyDescent="0.25">
      <c r="A10" s="17">
        <v>34</v>
      </c>
      <c r="B10" s="4">
        <v>2.6610000000000002E-3</v>
      </c>
    </row>
    <row r="11" spans="1:9" x14ac:dyDescent="0.25">
      <c r="A11" s="17">
        <v>35</v>
      </c>
      <c r="B11" s="4">
        <v>2.676E-3</v>
      </c>
    </row>
    <row r="12" spans="1:9" x14ac:dyDescent="0.25">
      <c r="A12" s="17">
        <v>36</v>
      </c>
      <c r="B12" s="4">
        <v>2.6930000000000001E-3</v>
      </c>
    </row>
    <row r="13" spans="1:9" x14ac:dyDescent="0.25">
      <c r="A13" s="17">
        <v>37</v>
      </c>
      <c r="B13" s="4">
        <v>2.7169999999999998E-3</v>
      </c>
    </row>
    <row r="14" spans="1:9" x14ac:dyDescent="0.25">
      <c r="A14" s="17">
        <v>38</v>
      </c>
      <c r="B14" s="4">
        <v>2.745E-3</v>
      </c>
    </row>
    <row r="15" spans="1:9" x14ac:dyDescent="0.25">
      <c r="A15" s="17">
        <v>39</v>
      </c>
      <c r="B15" s="4">
        <v>2.7729999999999999E-3</v>
      </c>
    </row>
    <row r="16" spans="1:9" x14ac:dyDescent="0.25">
      <c r="A16" s="17">
        <v>40</v>
      </c>
      <c r="B16" s="4">
        <v>2.8019999999999998E-3</v>
      </c>
    </row>
    <row r="17" spans="1:2" x14ac:dyDescent="0.25">
      <c r="A17" s="17">
        <v>41</v>
      </c>
      <c r="B17" s="4">
        <v>2.8370000000000001E-3</v>
      </c>
    </row>
    <row r="18" spans="1:2" x14ac:dyDescent="0.25">
      <c r="A18" s="17">
        <v>42</v>
      </c>
      <c r="B18" s="4">
        <v>2.8709999999999999E-3</v>
      </c>
    </row>
    <row r="19" spans="1:2" x14ac:dyDescent="0.25">
      <c r="A19" s="17">
        <v>43</v>
      </c>
      <c r="B19" s="4">
        <v>2.9099999999999998E-3</v>
      </c>
    </row>
    <row r="20" spans="1:2" x14ac:dyDescent="0.25">
      <c r="A20" s="17">
        <v>44</v>
      </c>
      <c r="B20" s="4">
        <v>2.9520000000000002E-3</v>
      </c>
    </row>
    <row r="21" spans="1:2" x14ac:dyDescent="0.25">
      <c r="A21" s="17">
        <v>45</v>
      </c>
      <c r="B21" s="4">
        <v>2.9979999999999998E-3</v>
      </c>
    </row>
    <row r="22" spans="1:2" x14ac:dyDescent="0.25">
      <c r="A22" s="17">
        <v>46</v>
      </c>
      <c r="B22" s="4">
        <v>3.0469999999999998E-3</v>
      </c>
    </row>
    <row r="23" spans="1:2" x14ac:dyDescent="0.25">
      <c r="A23" s="17">
        <v>47</v>
      </c>
      <c r="B23" s="4">
        <v>3.104E-3</v>
      </c>
    </row>
    <row r="24" spans="1:2" x14ac:dyDescent="0.25">
      <c r="A24" s="17">
        <v>48</v>
      </c>
      <c r="B24" s="4">
        <v>3.1700000000000001E-3</v>
      </c>
    </row>
    <row r="25" spans="1:2" x14ac:dyDescent="0.25">
      <c r="A25" s="17">
        <v>49</v>
      </c>
      <c r="B25" s="4">
        <v>3.2390000000000001E-3</v>
      </c>
    </row>
    <row r="26" spans="1:2" x14ac:dyDescent="0.25">
      <c r="A26" s="17">
        <v>50</v>
      </c>
      <c r="B26" s="4">
        <v>3.3149999999999998E-3</v>
      </c>
    </row>
    <row r="27" spans="1:2" x14ac:dyDescent="0.25">
      <c r="A27" s="17">
        <v>51</v>
      </c>
      <c r="B27" s="4">
        <v>3.3969999999999998E-3</v>
      </c>
    </row>
    <row r="28" spans="1:2" x14ac:dyDescent="0.25">
      <c r="A28" s="17">
        <v>52</v>
      </c>
      <c r="B28" s="4">
        <v>3.4910000000000002E-3</v>
      </c>
    </row>
    <row r="29" spans="1:2" x14ac:dyDescent="0.25">
      <c r="A29" s="17">
        <v>53</v>
      </c>
      <c r="B29" s="4">
        <v>3.5990000000000002E-3</v>
      </c>
    </row>
    <row r="30" spans="1:2" x14ac:dyDescent="0.25">
      <c r="A30" s="17">
        <v>54</v>
      </c>
      <c r="B30" s="4">
        <v>3.7169999999999998E-3</v>
      </c>
    </row>
    <row r="31" spans="1:2" x14ac:dyDescent="0.25">
      <c r="A31" s="17">
        <v>55</v>
      </c>
      <c r="B31" s="4">
        <v>3.852E-3</v>
      </c>
    </row>
    <row r="32" spans="1:2" x14ac:dyDescent="0.25">
      <c r="A32" s="17">
        <v>56</v>
      </c>
      <c r="B32" s="4">
        <v>4.0049999999999999E-3</v>
      </c>
    </row>
    <row r="33" spans="1:2" x14ac:dyDescent="0.25">
      <c r="A33" s="17">
        <v>57</v>
      </c>
      <c r="B33" s="4">
        <v>4.1640000000000002E-3</v>
      </c>
    </row>
    <row r="34" spans="1:2" x14ac:dyDescent="0.25">
      <c r="A34" s="17">
        <v>58</v>
      </c>
      <c r="B34" s="4">
        <v>4.3350000000000003E-3</v>
      </c>
    </row>
    <row r="35" spans="1:2" x14ac:dyDescent="0.25">
      <c r="A35" s="17">
        <v>59</v>
      </c>
      <c r="B35" s="4">
        <v>4.522E-3</v>
      </c>
    </row>
    <row r="36" spans="1:2" x14ac:dyDescent="0.25">
      <c r="A36" s="17">
        <v>60</v>
      </c>
      <c r="B36" s="4">
        <v>4.7470000000000004E-3</v>
      </c>
    </row>
    <row r="37" spans="1:2" x14ac:dyDescent="0.25">
      <c r="A37" s="17">
        <v>61</v>
      </c>
      <c r="B37" s="4">
        <v>4.9870000000000001E-3</v>
      </c>
    </row>
    <row r="38" spans="1:2" x14ac:dyDescent="0.25">
      <c r="A38" s="17">
        <v>62</v>
      </c>
      <c r="B38" s="4">
        <v>5.2249999999999996E-3</v>
      </c>
    </row>
    <row r="39" spans="1:2" x14ac:dyDescent="0.25">
      <c r="A39" s="17">
        <v>63</v>
      </c>
      <c r="B39" s="4">
        <v>5.4879999999999998E-3</v>
      </c>
    </row>
    <row r="40" spans="1:2" x14ac:dyDescent="0.25">
      <c r="A40" s="17">
        <v>64</v>
      </c>
      <c r="B40" s="4">
        <v>5.7670000000000004E-3</v>
      </c>
    </row>
    <row r="41" spans="1:2" x14ac:dyDescent="0.25">
      <c r="A41" s="17">
        <v>65</v>
      </c>
      <c r="B41" s="4">
        <v>6.0780000000000001E-3</v>
      </c>
    </row>
    <row r="42" spans="1:2" x14ac:dyDescent="0.25">
      <c r="A42" s="17">
        <v>66</v>
      </c>
      <c r="B42" s="4">
        <v>6.4359999999999999E-3</v>
      </c>
    </row>
    <row r="43" spans="1:2" x14ac:dyDescent="0.25">
      <c r="A43" s="17">
        <v>67</v>
      </c>
      <c r="B43" s="4">
        <v>6.8199999999999997E-3</v>
      </c>
    </row>
    <row r="44" spans="1:2" x14ac:dyDescent="0.25">
      <c r="A44" s="17">
        <v>68</v>
      </c>
      <c r="B44" s="4">
        <v>7.2269999999999999E-3</v>
      </c>
    </row>
    <row r="45" spans="1:2" x14ac:dyDescent="0.25">
      <c r="A45" s="17">
        <v>69</v>
      </c>
      <c r="B45" s="4">
        <v>7.6860000000000001E-3</v>
      </c>
    </row>
    <row r="46" spans="1:2" x14ac:dyDescent="0.25">
      <c r="A46" s="17">
        <v>70</v>
      </c>
      <c r="B46" s="4">
        <v>8.2030000000000002E-3</v>
      </c>
    </row>
    <row r="47" spans="1:2" x14ac:dyDescent="0.25">
      <c r="A47" s="17">
        <v>71</v>
      </c>
      <c r="B47" s="4">
        <v>8.7950000000000007E-3</v>
      </c>
    </row>
    <row r="48" spans="1:2" x14ac:dyDescent="0.25">
      <c r="A48" s="17">
        <v>72</v>
      </c>
      <c r="B48" s="4">
        <v>9.4780000000000003E-3</v>
      </c>
    </row>
    <row r="49" spans="1:2" x14ac:dyDescent="0.25">
      <c r="A49" s="17">
        <v>73</v>
      </c>
      <c r="B49" s="4">
        <v>1.0265E-2</v>
      </c>
    </row>
    <row r="50" spans="1:2" x14ac:dyDescent="0.25">
      <c r="A50" s="17">
        <v>74</v>
      </c>
      <c r="B50" s="4">
        <v>1.1204E-2</v>
      </c>
    </row>
    <row r="51" spans="1:2" x14ac:dyDescent="0.25">
      <c r="A51" s="17">
        <v>75</v>
      </c>
      <c r="B51" s="4">
        <v>1.2285000000000001E-2</v>
      </c>
    </row>
    <row r="52" spans="1:2" x14ac:dyDescent="0.25">
      <c r="A52" s="17">
        <v>76</v>
      </c>
      <c r="B52" s="4">
        <v>1.3528E-2</v>
      </c>
    </row>
    <row r="53" spans="1:2" x14ac:dyDescent="0.25">
      <c r="A53" s="17">
        <v>77</v>
      </c>
      <c r="B53" s="4">
        <v>1.4963000000000001E-2</v>
      </c>
    </row>
    <row r="54" spans="1:2" x14ac:dyDescent="0.25">
      <c r="A54" s="17">
        <v>78</v>
      </c>
      <c r="B54" s="4">
        <v>1.6567999999999999E-2</v>
      </c>
    </row>
    <row r="55" spans="1:2" x14ac:dyDescent="0.25">
      <c r="A55" s="17">
        <v>79</v>
      </c>
      <c r="B55" s="4">
        <v>1.8353999999999999E-2</v>
      </c>
    </row>
    <row r="56" spans="1:2" x14ac:dyDescent="0.25">
      <c r="A56" s="17">
        <v>80</v>
      </c>
      <c r="B56" s="4">
        <v>2.0303000000000002E-2</v>
      </c>
    </row>
    <row r="57" spans="1:2" x14ac:dyDescent="0.25">
      <c r="A57" s="17">
        <v>81</v>
      </c>
      <c r="B57" s="4">
        <v>2.2446000000000001E-2</v>
      </c>
    </row>
    <row r="58" spans="1:2" x14ac:dyDescent="0.25">
      <c r="A58" s="17">
        <v>82</v>
      </c>
      <c r="B58" s="4">
        <v>2.4856E-2</v>
      </c>
    </row>
    <row r="59" spans="1:2" x14ac:dyDescent="0.25">
      <c r="A59" s="17">
        <v>83</v>
      </c>
      <c r="B59" s="4">
        <v>2.7564999999999999E-2</v>
      </c>
    </row>
    <row r="60" spans="1:2" x14ac:dyDescent="0.25">
      <c r="A60" s="17">
        <v>84</v>
      </c>
      <c r="B60" s="4">
        <v>3.0620999999999999E-2</v>
      </c>
    </row>
    <row r="61" spans="1:2" x14ac:dyDescent="0.25">
      <c r="A61" s="17">
        <v>85</v>
      </c>
      <c r="B61" s="4">
        <v>3.3921E-2</v>
      </c>
    </row>
    <row r="62" spans="1:2" x14ac:dyDescent="0.25">
      <c r="A62" s="17">
        <v>86</v>
      </c>
      <c r="B62" s="4">
        <v>3.7368999999999999E-2</v>
      </c>
    </row>
    <row r="63" spans="1:2" x14ac:dyDescent="0.25">
      <c r="A63" s="17">
        <v>87</v>
      </c>
      <c r="B63" s="20">
        <v>5.0548205999999998E-2</v>
      </c>
    </row>
    <row r="64" spans="1:2" x14ac:dyDescent="0.25">
      <c r="A64" s="17">
        <v>88</v>
      </c>
      <c r="B64" s="20">
        <v>6.4784177999999998E-2</v>
      </c>
    </row>
    <row r="65" spans="1:2" x14ac:dyDescent="0.25">
      <c r="A65" s="17">
        <v>89</v>
      </c>
      <c r="B65" s="20">
        <v>8.0470763000000001E-2</v>
      </c>
    </row>
    <row r="66" spans="1:2" x14ac:dyDescent="0.25">
      <c r="A66" s="17">
        <v>90</v>
      </c>
      <c r="B66" s="20">
        <v>9.7818447000000003E-2</v>
      </c>
    </row>
    <row r="67" spans="1:2" x14ac:dyDescent="0.25">
      <c r="A67" s="17">
        <v>91</v>
      </c>
      <c r="B67" s="20">
        <v>0.115047869</v>
      </c>
    </row>
    <row r="68" spans="1:2" x14ac:dyDescent="0.25">
      <c r="A68" s="17">
        <v>92</v>
      </c>
      <c r="B68" s="20">
        <v>0.13365521</v>
      </c>
    </row>
    <row r="69" spans="1:2" x14ac:dyDescent="0.25">
      <c r="A69" s="17">
        <v>93</v>
      </c>
      <c r="B69" s="20">
        <v>0.153152232</v>
      </c>
    </row>
    <row r="70" spans="1:2" x14ac:dyDescent="0.25">
      <c r="A70" s="17">
        <v>94</v>
      </c>
      <c r="B70" s="20">
        <v>0.17329698399999999</v>
      </c>
    </row>
    <row r="71" spans="1:2" x14ac:dyDescent="0.25">
      <c r="A71" s="17">
        <v>95</v>
      </c>
      <c r="B71" s="20">
        <v>0.19491187900000001</v>
      </c>
    </row>
    <row r="72" spans="1:2" x14ac:dyDescent="0.25">
      <c r="A72" s="17">
        <v>96</v>
      </c>
      <c r="B72" s="20">
        <v>0.21714087100000001</v>
      </c>
    </row>
    <row r="73" spans="1:2" x14ac:dyDescent="0.25">
      <c r="A73" s="17">
        <v>97</v>
      </c>
      <c r="B73" s="20">
        <v>0.240684854</v>
      </c>
    </row>
    <row r="74" spans="1:2" x14ac:dyDescent="0.25">
      <c r="A74" s="17">
        <v>98</v>
      </c>
      <c r="B74" s="20">
        <v>0.26560892699999999</v>
      </c>
    </row>
    <row r="75" spans="1:2" x14ac:dyDescent="0.25">
      <c r="A75" s="17">
        <v>99</v>
      </c>
      <c r="B75" s="20">
        <v>0.29099302900000001</v>
      </c>
    </row>
    <row r="76" spans="1:2" x14ac:dyDescent="0.25">
      <c r="A76" s="17">
        <v>100</v>
      </c>
      <c r="B76" s="20">
        <v>0.31752069599999999</v>
      </c>
    </row>
    <row r="77" spans="1:2" x14ac:dyDescent="0.25">
      <c r="A77" s="17">
        <v>101</v>
      </c>
      <c r="B77" s="20">
        <v>0.344227385</v>
      </c>
    </row>
    <row r="78" spans="1:2" x14ac:dyDescent="0.25">
      <c r="A78" s="17">
        <v>102</v>
      </c>
      <c r="B78" s="20">
        <v>0.370496828</v>
      </c>
    </row>
    <row r="79" spans="1:2" x14ac:dyDescent="0.25">
      <c r="A79" s="17">
        <v>103</v>
      </c>
      <c r="B79" s="20">
        <v>0.397394472</v>
      </c>
    </row>
    <row r="80" spans="1:2" x14ac:dyDescent="0.25">
      <c r="A80" s="17">
        <v>104</v>
      </c>
      <c r="B80" s="20">
        <v>0.424762996</v>
      </c>
    </row>
    <row r="81" spans="1:2" x14ac:dyDescent="0.25">
      <c r="A81" s="17">
        <v>105</v>
      </c>
      <c r="B81" s="20">
        <v>0.45242554800000001</v>
      </c>
    </row>
    <row r="82" spans="1:2" x14ac:dyDescent="0.25">
      <c r="A82" s="17">
        <v>106</v>
      </c>
      <c r="B82" s="20">
        <v>0.48020744799999998</v>
      </c>
    </row>
    <row r="83" spans="1:2" x14ac:dyDescent="0.25">
      <c r="A83" s="17">
        <v>107</v>
      </c>
      <c r="B83" s="20">
        <v>0.508136904</v>
      </c>
    </row>
    <row r="84" spans="1:2" x14ac:dyDescent="0.25">
      <c r="A84" s="17">
        <v>108</v>
      </c>
      <c r="B84" s="20">
        <v>0.53626491099999996</v>
      </c>
    </row>
    <row r="85" spans="1:2" x14ac:dyDescent="0.25">
      <c r="A85" s="17">
        <v>109</v>
      </c>
      <c r="B85" s="20">
        <v>0.564431978</v>
      </c>
    </row>
    <row r="86" spans="1:2" x14ac:dyDescent="0.25">
      <c r="A86" s="17">
        <v>110</v>
      </c>
      <c r="B86" s="20">
        <v>0.59247427200000002</v>
      </c>
    </row>
    <row r="87" spans="1:2" x14ac:dyDescent="0.25">
      <c r="A87" s="17">
        <v>111</v>
      </c>
      <c r="B87" s="20">
        <v>0.62503115200000003</v>
      </c>
    </row>
    <row r="88" spans="1:2" x14ac:dyDescent="0.25">
      <c r="A88" s="17">
        <v>112</v>
      </c>
      <c r="B88" s="20">
        <v>0.65741117999999998</v>
      </c>
    </row>
    <row r="89" spans="1:2" x14ac:dyDescent="0.25">
      <c r="A89" s="17">
        <v>113</v>
      </c>
      <c r="B89" s="20">
        <v>0.68957421399999996</v>
      </c>
    </row>
    <row r="90" spans="1:2" x14ac:dyDescent="0.25">
      <c r="A90" s="17">
        <v>114</v>
      </c>
      <c r="B90" s="20">
        <v>0.72148010799999995</v>
      </c>
    </row>
    <row r="91" spans="1:2" x14ac:dyDescent="0.25">
      <c r="A91" s="17">
        <v>115</v>
      </c>
      <c r="B91" s="20">
        <v>0.75308980400000003</v>
      </c>
    </row>
    <row r="92" spans="1:2" x14ac:dyDescent="0.25">
      <c r="A92" s="17">
        <v>116</v>
      </c>
      <c r="B92" s="20">
        <v>0.78453892300000005</v>
      </c>
    </row>
    <row r="93" spans="1:2" x14ac:dyDescent="0.25">
      <c r="A93" s="17">
        <v>117</v>
      </c>
      <c r="B93" s="20">
        <v>0.81598695700000001</v>
      </c>
    </row>
    <row r="94" spans="1:2" x14ac:dyDescent="0.25">
      <c r="A94" s="17">
        <v>118</v>
      </c>
      <c r="B94" s="20">
        <v>0.84743607600000004</v>
      </c>
    </row>
    <row r="95" spans="1:2" x14ac:dyDescent="0.25">
      <c r="A95" s="17">
        <v>119</v>
      </c>
      <c r="B95" s="20">
        <v>0.87888519499999995</v>
      </c>
    </row>
    <row r="96" spans="1:2" x14ac:dyDescent="0.25">
      <c r="A96" s="21">
        <v>120</v>
      </c>
      <c r="B96" s="20">
        <v>1</v>
      </c>
    </row>
  </sheetData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F473AD-6B4C-4903-B208-87FA67402881}">
  <dimension ref="A1:M142"/>
  <sheetViews>
    <sheetView workbookViewId="0">
      <selection activeCell="J53" sqref="J53"/>
    </sheetView>
  </sheetViews>
  <sheetFormatPr defaultRowHeight="15" x14ac:dyDescent="0.25"/>
  <cols>
    <col min="3" max="3" width="9.28515625" bestFit="1" customWidth="1"/>
  </cols>
  <sheetData>
    <row r="1" spans="1:7" ht="75" x14ac:dyDescent="0.25">
      <c r="A1" s="15" t="s">
        <v>5</v>
      </c>
      <c r="B1" s="22" t="s">
        <v>54</v>
      </c>
      <c r="C1" s="23" t="s">
        <v>55</v>
      </c>
      <c r="D1" s="23" t="s">
        <v>56</v>
      </c>
      <c r="E1" s="24" t="s">
        <v>57</v>
      </c>
    </row>
    <row r="2" spans="1:7" x14ac:dyDescent="0.25">
      <c r="A2" s="17">
        <v>1962</v>
      </c>
      <c r="B2" s="25">
        <v>2.6700000000000002E-2</v>
      </c>
      <c r="C2" s="25">
        <v>3.1E-2</v>
      </c>
      <c r="D2" s="25">
        <v>3.5200000000000002E-2</v>
      </c>
      <c r="E2" s="26">
        <v>4.4900000000000002E-2</v>
      </c>
      <c r="G2" s="5" t="s">
        <v>58</v>
      </c>
    </row>
    <row r="3" spans="1:7" x14ac:dyDescent="0.25">
      <c r="A3" s="17">
        <v>1963</v>
      </c>
      <c r="B3" s="25">
        <v>2.3699999999999999E-2</v>
      </c>
      <c r="C3" s="25">
        <v>3.78E-2</v>
      </c>
      <c r="D3" s="25">
        <v>0.04</v>
      </c>
      <c r="E3" s="26">
        <v>4.7500000000000001E-2</v>
      </c>
    </row>
    <row r="4" spans="1:7" x14ac:dyDescent="0.25">
      <c r="A4" s="17">
        <v>1964</v>
      </c>
      <c r="B4" s="25">
        <v>2.6700000000000002E-2</v>
      </c>
      <c r="C4" s="25">
        <v>3.9800000000000002E-2</v>
      </c>
      <c r="D4" s="25">
        <v>4.3900000000000002E-2</v>
      </c>
      <c r="E4" s="26">
        <v>4.7899999999999998E-2</v>
      </c>
    </row>
    <row r="5" spans="1:7" x14ac:dyDescent="0.25">
      <c r="A5" s="17">
        <v>1965</v>
      </c>
      <c r="B5" s="25">
        <v>3.4099999999999998E-2</v>
      </c>
      <c r="C5" s="25">
        <v>4.48E-2</v>
      </c>
      <c r="D5" s="25">
        <v>4.58E-2</v>
      </c>
      <c r="E5" s="26">
        <v>4.7500000000000001E-2</v>
      </c>
    </row>
    <row r="6" spans="1:7" x14ac:dyDescent="0.25">
      <c r="A6" s="17">
        <v>1966</v>
      </c>
      <c r="B6" s="25">
        <v>3.1699999999999999E-2</v>
      </c>
      <c r="C6" s="25">
        <v>5.9299999999999999E-2</v>
      </c>
      <c r="D6" s="25">
        <v>6.0999999999999999E-2</v>
      </c>
      <c r="E6" s="26">
        <v>5.79E-2</v>
      </c>
    </row>
    <row r="7" spans="1:7" x14ac:dyDescent="0.25">
      <c r="A7" s="17">
        <v>1967</v>
      </c>
      <c r="B7" s="25">
        <v>3.15E-2</v>
      </c>
      <c r="C7" s="25">
        <v>4.8399999999999999E-2</v>
      </c>
      <c r="D7" s="25">
        <v>5.62E-2</v>
      </c>
      <c r="E7" s="26">
        <v>5.79E-2</v>
      </c>
    </row>
    <row r="8" spans="1:7" x14ac:dyDescent="0.25">
      <c r="A8" s="17">
        <v>1968</v>
      </c>
      <c r="B8" s="25">
        <v>3.1800000000000002E-2</v>
      </c>
      <c r="C8" s="25">
        <v>6.2199999999999998E-2</v>
      </c>
      <c r="D8" s="25">
        <v>6.2799999999999995E-2</v>
      </c>
      <c r="E8" s="26">
        <v>6.2300000000000001E-2</v>
      </c>
    </row>
    <row r="9" spans="1:7" x14ac:dyDescent="0.25">
      <c r="A9" s="17">
        <v>1969</v>
      </c>
      <c r="B9" s="25">
        <v>3.15E-2</v>
      </c>
      <c r="C9" s="25">
        <v>9.0200000000000002E-2</v>
      </c>
      <c r="D9" s="25">
        <v>7.9299999999999995E-2</v>
      </c>
      <c r="E9" s="26">
        <v>7.3899999999999993E-2</v>
      </c>
    </row>
    <row r="10" spans="1:7" x14ac:dyDescent="0.25">
      <c r="A10" s="17">
        <v>1970</v>
      </c>
      <c r="B10" s="25">
        <v>4.5400000000000003E-2</v>
      </c>
      <c r="C10" s="25">
        <v>8.3000000000000004E-2</v>
      </c>
      <c r="D10" s="25">
        <v>8.0399999999999999E-2</v>
      </c>
      <c r="E10" s="26">
        <v>8.5500000000000007E-2</v>
      </c>
    </row>
    <row r="11" spans="1:7" x14ac:dyDescent="0.25">
      <c r="A11" s="17">
        <v>1971</v>
      </c>
      <c r="B11" s="25">
        <v>5.1999999999999998E-2</v>
      </c>
      <c r="C11" s="25">
        <v>5.04E-2</v>
      </c>
      <c r="D11" s="25">
        <v>5.2900000000000003E-2</v>
      </c>
      <c r="E11" s="26">
        <v>6.7000000000000004E-2</v>
      </c>
    </row>
    <row r="12" spans="1:7" x14ac:dyDescent="0.25">
      <c r="A12" s="17">
        <v>1972</v>
      </c>
      <c r="B12" s="25">
        <v>5.5399999999999998E-2</v>
      </c>
      <c r="C12" s="25">
        <v>5.04E-2</v>
      </c>
      <c r="D12" s="25">
        <v>5.6300000000000003E-2</v>
      </c>
      <c r="E12" s="26">
        <v>7.1099999999999997E-2</v>
      </c>
    </row>
    <row r="13" spans="1:7" x14ac:dyDescent="0.25">
      <c r="A13" s="17">
        <v>1973</v>
      </c>
      <c r="B13" s="25">
        <v>7.9500000000000001E-2</v>
      </c>
      <c r="C13" s="25">
        <v>9.7000000000000003E-2</v>
      </c>
      <c r="D13" s="25">
        <v>8.14E-2</v>
      </c>
      <c r="E13" s="26">
        <v>7.5700000000000003E-2</v>
      </c>
    </row>
    <row r="14" spans="1:7" x14ac:dyDescent="0.25">
      <c r="A14" s="17">
        <v>1974</v>
      </c>
      <c r="B14" s="25">
        <v>0.12620000000000001</v>
      </c>
      <c r="C14" s="25">
        <v>0.11899999999999999</v>
      </c>
      <c r="D14" s="25">
        <v>9.3600000000000003E-2</v>
      </c>
      <c r="E14" s="26">
        <v>8.5900000000000004E-2</v>
      </c>
    </row>
    <row r="15" spans="1:7" x14ac:dyDescent="0.25">
      <c r="A15" s="17">
        <v>1975</v>
      </c>
      <c r="B15" s="25">
        <v>8.9099999999999999E-2</v>
      </c>
      <c r="C15" s="25">
        <v>6.3600000000000004E-2</v>
      </c>
      <c r="D15" s="25">
        <v>7.4099999999999999E-2</v>
      </c>
      <c r="E15" s="26">
        <v>8.7499999999999994E-2</v>
      </c>
    </row>
    <row r="16" spans="1:7" x14ac:dyDescent="0.25">
      <c r="A16" s="17">
        <v>1976</v>
      </c>
      <c r="B16" s="25">
        <v>7.22E-2</v>
      </c>
      <c r="C16" s="25">
        <v>5.5599999999999997E-2</v>
      </c>
      <c r="D16" s="25">
        <v>6.5100000000000005E-2</v>
      </c>
      <c r="E16" s="26">
        <v>8.4699999999999998E-2</v>
      </c>
    </row>
    <row r="17" spans="1:5" x14ac:dyDescent="0.25">
      <c r="A17" s="17">
        <v>1977</v>
      </c>
      <c r="B17" s="25">
        <v>8.3500000000000005E-2</v>
      </c>
      <c r="C17" s="25">
        <v>6.3200000000000006E-2</v>
      </c>
      <c r="D17" s="25">
        <v>6.9199999999999998E-2</v>
      </c>
      <c r="E17" s="26">
        <v>8.4500000000000006E-2</v>
      </c>
    </row>
    <row r="18" spans="1:5" x14ac:dyDescent="0.25">
      <c r="A18" s="17">
        <v>1978</v>
      </c>
      <c r="B18" s="25">
        <v>7.3700000000000002E-2</v>
      </c>
      <c r="C18" s="25">
        <v>9.2100000000000001E-2</v>
      </c>
      <c r="D18" s="25">
        <v>9.6500000000000002E-2</v>
      </c>
      <c r="E18" s="26">
        <v>9.7299999999999998E-2</v>
      </c>
    </row>
    <row r="19" spans="1:5" x14ac:dyDescent="0.25">
      <c r="A19" s="17">
        <v>1979</v>
      </c>
      <c r="B19" s="25">
        <v>8.0600000000000005E-2</v>
      </c>
      <c r="C19" s="25">
        <v>0.13200000000000001</v>
      </c>
      <c r="D19" s="25">
        <v>0.126</v>
      </c>
      <c r="E19" s="26">
        <v>0.1123</v>
      </c>
    </row>
    <row r="20" spans="1:5" x14ac:dyDescent="0.25">
      <c r="A20" s="17">
        <v>1980</v>
      </c>
      <c r="B20" s="25">
        <v>0.1255</v>
      </c>
      <c r="C20" s="25">
        <v>0.14649999999999999</v>
      </c>
      <c r="D20" s="25">
        <v>0.1323</v>
      </c>
      <c r="E20" s="26">
        <v>0.1258</v>
      </c>
    </row>
    <row r="21" spans="1:5" x14ac:dyDescent="0.25">
      <c r="A21" s="17">
        <v>1981</v>
      </c>
      <c r="B21" s="25">
        <v>0.1129</v>
      </c>
      <c r="C21" s="25">
        <v>0.17480000000000001</v>
      </c>
      <c r="D21" s="25">
        <v>0.15609999999999999</v>
      </c>
      <c r="E21" s="26">
        <v>0.14630000000000001</v>
      </c>
    </row>
    <row r="22" spans="1:5" x14ac:dyDescent="0.25">
      <c r="A22" s="17">
        <v>1982</v>
      </c>
      <c r="B22" s="25">
        <v>7.6300000000000007E-2</v>
      </c>
      <c r="C22" s="25">
        <v>0.14180000000000001</v>
      </c>
      <c r="D22" s="25">
        <v>0.1419</v>
      </c>
      <c r="E22" s="26">
        <v>0.15029999999999999</v>
      </c>
    </row>
    <row r="23" spans="1:5" x14ac:dyDescent="0.25">
      <c r="A23" s="17">
        <v>1983</v>
      </c>
      <c r="B23" s="25">
        <v>7.3400000000000007E-2</v>
      </c>
      <c r="C23" s="25">
        <v>9.9299999999999999E-2</v>
      </c>
      <c r="D23" s="25">
        <v>0.1047</v>
      </c>
      <c r="E23" s="26">
        <v>0.12180000000000001</v>
      </c>
    </row>
    <row r="24" spans="1:5" x14ac:dyDescent="0.25">
      <c r="A24" s="17">
        <v>1984</v>
      </c>
      <c r="B24" s="25">
        <v>6.1600000000000002E-2</v>
      </c>
      <c r="C24" s="25">
        <v>0.1195</v>
      </c>
      <c r="D24" s="25">
        <v>0.12670000000000001</v>
      </c>
      <c r="E24" s="26">
        <v>0.14430000000000001</v>
      </c>
    </row>
    <row r="25" spans="1:5" x14ac:dyDescent="0.25">
      <c r="A25" s="17">
        <v>1985</v>
      </c>
      <c r="B25" s="25">
        <v>4.2500000000000003E-2</v>
      </c>
      <c r="C25" s="25">
        <v>9.2700000000000005E-2</v>
      </c>
      <c r="D25" s="25">
        <v>9.6000000000000002E-2</v>
      </c>
      <c r="E25" s="26">
        <v>0.1201</v>
      </c>
    </row>
    <row r="26" spans="1:5" x14ac:dyDescent="0.25">
      <c r="A26" s="17">
        <v>1986</v>
      </c>
      <c r="B26" s="25">
        <v>2.7300000000000001E-2</v>
      </c>
      <c r="C26" s="25">
        <v>7.3300000000000004E-2</v>
      </c>
      <c r="D26" s="25">
        <v>6.8900000000000003E-2</v>
      </c>
      <c r="E26" s="26">
        <v>8.2799999999999999E-2</v>
      </c>
    </row>
    <row r="27" spans="1:5" x14ac:dyDescent="0.25">
      <c r="A27" s="17">
        <v>1987</v>
      </c>
      <c r="B27" s="25">
        <v>3.56E-2</v>
      </c>
      <c r="C27" s="25">
        <v>7.4300000000000005E-2</v>
      </c>
      <c r="D27" s="25">
        <v>0.15079999999999999</v>
      </c>
      <c r="E27" s="26">
        <v>0.17</v>
      </c>
    </row>
    <row r="28" spans="1:5" x14ac:dyDescent="0.25">
      <c r="A28" s="17">
        <v>1988</v>
      </c>
      <c r="B28" s="25">
        <v>5.0599999999999999E-2</v>
      </c>
      <c r="C28" s="25">
        <v>8.9399999999999993E-2</v>
      </c>
      <c r="D28" s="25">
        <v>9.0399999999999994E-2</v>
      </c>
      <c r="E28" s="26">
        <v>0.1033</v>
      </c>
    </row>
    <row r="29" spans="1:5" x14ac:dyDescent="0.25">
      <c r="A29" s="17">
        <v>1989</v>
      </c>
      <c r="B29" s="25">
        <v>5.6899999999999999E-2</v>
      </c>
      <c r="C29" s="25">
        <v>0.1084</v>
      </c>
      <c r="D29" s="25">
        <v>0.10050000000000001</v>
      </c>
      <c r="E29" s="26">
        <v>0.1</v>
      </c>
    </row>
    <row r="30" spans="1:5" x14ac:dyDescent="0.25">
      <c r="A30" s="17">
        <v>1990</v>
      </c>
      <c r="B30" s="25">
        <v>6.4299999999999996E-2</v>
      </c>
      <c r="C30" s="25">
        <v>9.5600000000000004E-2</v>
      </c>
      <c r="D30" s="25">
        <v>9.3100000000000002E-2</v>
      </c>
      <c r="E30" s="26">
        <v>0.10050000000000001</v>
      </c>
    </row>
    <row r="31" spans="1:5" x14ac:dyDescent="0.25">
      <c r="A31" s="17">
        <v>1991</v>
      </c>
      <c r="B31" s="25">
        <v>4.82E-2</v>
      </c>
      <c r="C31" s="25">
        <v>6.5199999999999994E-2</v>
      </c>
      <c r="D31" s="25">
        <v>6.6699999999999995E-2</v>
      </c>
      <c r="E31" s="26">
        <v>8.8999999999999996E-2</v>
      </c>
    </row>
    <row r="32" spans="1:5" x14ac:dyDescent="0.25">
      <c r="A32" s="17">
        <v>1992</v>
      </c>
      <c r="B32" s="25">
        <v>5.0799999999999998E-2</v>
      </c>
      <c r="C32" s="25">
        <v>4.1500000000000002E-2</v>
      </c>
      <c r="D32" s="25">
        <v>4.5199999999999997E-2</v>
      </c>
      <c r="E32" s="26">
        <v>7.9500000000000001E-2</v>
      </c>
    </row>
    <row r="33" spans="1:13" x14ac:dyDescent="0.25">
      <c r="A33" s="17">
        <v>1993</v>
      </c>
      <c r="B33" s="25">
        <v>4.3200000000000002E-2</v>
      </c>
      <c r="C33" s="25">
        <v>3.4000000000000002E-2</v>
      </c>
      <c r="D33" s="25">
        <v>3.8300000000000001E-2</v>
      </c>
      <c r="E33" s="26">
        <v>6.6100000000000006E-2</v>
      </c>
    </row>
    <row r="34" spans="1:13" x14ac:dyDescent="0.25">
      <c r="A34" s="17">
        <v>1994</v>
      </c>
      <c r="B34" s="25">
        <v>4.24E-2</v>
      </c>
      <c r="C34" s="25">
        <v>4.8099999999999997E-2</v>
      </c>
      <c r="D34" s="25">
        <v>6.0600000000000001E-2</v>
      </c>
      <c r="E34" s="26">
        <v>7.9799999999999996E-2</v>
      </c>
    </row>
    <row r="35" spans="1:13" x14ac:dyDescent="0.25">
      <c r="A35" s="17">
        <v>1995</v>
      </c>
      <c r="B35" s="25">
        <v>3.73E-2</v>
      </c>
      <c r="C35" s="25">
        <v>6.7799999999999999E-2</v>
      </c>
      <c r="D35" s="25">
        <v>6.8900000000000003E-2</v>
      </c>
      <c r="E35" s="26">
        <v>7.5999999999999998E-2</v>
      </c>
    </row>
    <row r="36" spans="1:13" x14ac:dyDescent="0.25">
      <c r="A36" s="17">
        <v>1996</v>
      </c>
      <c r="B36" s="25">
        <v>3.61E-2</v>
      </c>
      <c r="C36" s="25">
        <v>6.2300000000000001E-2</v>
      </c>
      <c r="D36" s="25">
        <v>6.4399999999999999E-2</v>
      </c>
      <c r="E36" s="26">
        <v>7.4300000000000005E-2</v>
      </c>
    </row>
    <row r="37" spans="1:13" x14ac:dyDescent="0.25">
      <c r="A37" s="17">
        <v>1997</v>
      </c>
      <c r="B37" s="25">
        <v>2.6700000000000002E-2</v>
      </c>
      <c r="C37" s="25">
        <v>5.9700000000000003E-2</v>
      </c>
      <c r="D37" s="25">
        <v>6.13E-2</v>
      </c>
      <c r="E37" s="26">
        <v>6.9199999999999998E-2</v>
      </c>
    </row>
    <row r="38" spans="1:13" x14ac:dyDescent="0.25">
      <c r="A38" s="17">
        <v>1998</v>
      </c>
      <c r="B38" s="25">
        <v>2.53E-2</v>
      </c>
      <c r="C38" s="25">
        <v>6.1499999999999999E-2</v>
      </c>
      <c r="D38" s="25">
        <v>5.79E-2</v>
      </c>
      <c r="E38" s="26">
        <v>6.0299999999999999E-2</v>
      </c>
    </row>
    <row r="39" spans="1:13" x14ac:dyDescent="0.25">
      <c r="A39" s="17">
        <v>1999</v>
      </c>
      <c r="B39" s="25">
        <v>2.0799999999999999E-2</v>
      </c>
      <c r="C39" s="25">
        <v>5.8700000000000002E-2</v>
      </c>
      <c r="D39" s="25">
        <v>5.9700000000000003E-2</v>
      </c>
      <c r="E39" s="26">
        <v>6.6100000000000006E-2</v>
      </c>
    </row>
    <row r="40" spans="1:13" x14ac:dyDescent="0.25">
      <c r="A40" s="17">
        <v>2000</v>
      </c>
      <c r="B40" s="25">
        <v>2.52E-2</v>
      </c>
      <c r="C40" s="25">
        <v>6.9400000000000003E-2</v>
      </c>
      <c r="D40" s="25">
        <v>6.7900000000000002E-2</v>
      </c>
      <c r="E40" s="26">
        <v>6.6900000000000001E-2</v>
      </c>
      <c r="J40" s="25"/>
      <c r="K40" s="5"/>
      <c r="L40" s="5"/>
      <c r="M40" s="5"/>
    </row>
    <row r="41" spans="1:13" x14ac:dyDescent="0.25">
      <c r="A41" s="17">
        <v>2001</v>
      </c>
      <c r="B41" s="25">
        <v>3.3000000000000002E-2</v>
      </c>
      <c r="C41" s="25">
        <v>4.2599999999999999E-2</v>
      </c>
      <c r="D41" s="25">
        <v>3.8199999999999998E-2</v>
      </c>
      <c r="E41" s="26">
        <v>5.5300000000000002E-2</v>
      </c>
      <c r="J41" s="27"/>
      <c r="K41" s="5"/>
      <c r="L41" s="5"/>
      <c r="M41" s="5"/>
    </row>
    <row r="42" spans="1:13" x14ac:dyDescent="0.25">
      <c r="A42" s="17">
        <v>2002</v>
      </c>
      <c r="B42" s="25">
        <v>1.9900000000000001E-2</v>
      </c>
      <c r="C42" s="25">
        <v>1.8599999999999998E-2</v>
      </c>
      <c r="D42" s="25">
        <v>2.23E-2</v>
      </c>
      <c r="E42" s="26">
        <v>5.0700000000000002E-2</v>
      </c>
      <c r="J42" s="28"/>
      <c r="K42" s="5"/>
      <c r="M42" s="5"/>
    </row>
    <row r="43" spans="1:13" x14ac:dyDescent="0.25">
      <c r="A43" s="17">
        <v>2003</v>
      </c>
      <c r="B43" s="25">
        <v>2.07E-2</v>
      </c>
      <c r="C43" s="25">
        <v>1.24E-2</v>
      </c>
      <c r="D43" s="25">
        <v>1.3599999999999999E-2</v>
      </c>
      <c r="E43" s="26">
        <v>4.48E-2</v>
      </c>
      <c r="J43" s="28"/>
      <c r="K43" s="5"/>
      <c r="M43" s="5"/>
    </row>
    <row r="44" spans="1:13" x14ac:dyDescent="0.25">
      <c r="A44" s="17">
        <v>2004</v>
      </c>
      <c r="B44" s="25">
        <v>2.4799999999999999E-2</v>
      </c>
      <c r="C44" s="25">
        <v>3.5571999999999999E-2</v>
      </c>
      <c r="D44" s="25">
        <v>7.0000000000000007E-2</v>
      </c>
      <c r="E44" s="26">
        <v>4.8500000000000001E-2</v>
      </c>
      <c r="J44" s="28"/>
      <c r="K44" s="5"/>
      <c r="M44" s="5"/>
    </row>
    <row r="45" spans="1:13" x14ac:dyDescent="0.25">
      <c r="A45" s="17">
        <v>2005</v>
      </c>
      <c r="B45" s="25">
        <v>2.7199999999999998E-2</v>
      </c>
      <c r="C45" s="25">
        <v>3.5571999999999999E-2</v>
      </c>
      <c r="D45" s="25">
        <v>7.0000000000000007E-2</v>
      </c>
      <c r="E45" s="26">
        <v>4.8300000000000003E-2</v>
      </c>
      <c r="J45" s="28"/>
      <c r="K45" s="5"/>
      <c r="M45" s="5"/>
    </row>
    <row r="46" spans="1:13" x14ac:dyDescent="0.25">
      <c r="A46" s="17">
        <v>2006</v>
      </c>
      <c r="B46" s="25">
        <v>3.2000000000000001E-2</v>
      </c>
      <c r="C46" s="25">
        <v>3.5571999999999999E-2</v>
      </c>
      <c r="D46" s="25">
        <v>7.0000000000000007E-2</v>
      </c>
      <c r="E46" s="26">
        <v>5.6899999999999999E-2</v>
      </c>
      <c r="J46" s="28"/>
      <c r="K46" s="5"/>
      <c r="M46" s="5"/>
    </row>
    <row r="47" spans="1:13" x14ac:dyDescent="0.25">
      <c r="A47" s="17">
        <v>2007</v>
      </c>
      <c r="B47" s="25">
        <v>2.8199999999999999E-2</v>
      </c>
      <c r="C47" s="25">
        <v>3.5571999999999999E-2</v>
      </c>
      <c r="D47" s="25">
        <v>7.0000000000000007E-2</v>
      </c>
      <c r="E47" s="26">
        <v>5.0299999999999997E-2</v>
      </c>
      <c r="J47" s="28"/>
      <c r="K47" s="5"/>
      <c r="M47" s="5"/>
    </row>
    <row r="48" spans="1:13" x14ac:dyDescent="0.25">
      <c r="A48" s="17">
        <v>2008</v>
      </c>
      <c r="B48" s="25">
        <v>4.6300000000000001E-2</v>
      </c>
      <c r="C48" s="25">
        <v>3.5571999999999999E-2</v>
      </c>
      <c r="D48" s="25">
        <v>7.0000000000000007E-2</v>
      </c>
      <c r="E48" s="26">
        <v>4.2299999999999997E-2</v>
      </c>
      <c r="J48" s="28"/>
      <c r="K48" s="5"/>
      <c r="M48" s="5"/>
    </row>
    <row r="49" spans="1:13" x14ac:dyDescent="0.25">
      <c r="A49" s="17">
        <v>2009</v>
      </c>
      <c r="B49" s="25">
        <v>6.3E-3</v>
      </c>
      <c r="C49" s="25">
        <v>3.5571999999999999E-2</v>
      </c>
      <c r="D49" s="25">
        <v>7.0000000000000007E-2</v>
      </c>
      <c r="E49" s="26">
        <v>3.8100000000000002E-2</v>
      </c>
      <c r="J49" s="28"/>
      <c r="K49" s="5"/>
      <c r="M49" s="5"/>
    </row>
    <row r="50" spans="1:13" x14ac:dyDescent="0.25">
      <c r="A50" s="17">
        <v>2010</v>
      </c>
      <c r="B50" s="25">
        <v>1.7600000000000001E-2</v>
      </c>
      <c r="C50" s="25">
        <v>3.5571999999999999E-2</v>
      </c>
      <c r="D50" s="25">
        <v>7.0000000000000007E-2</v>
      </c>
      <c r="E50" s="26">
        <v>3.6400000000000002E-2</v>
      </c>
      <c r="J50" s="28"/>
      <c r="K50" s="5"/>
      <c r="M50" s="5"/>
    </row>
    <row r="51" spans="1:13" x14ac:dyDescent="0.25">
      <c r="A51" s="17">
        <v>2011</v>
      </c>
      <c r="B51" s="25">
        <v>3.6900000000000002E-2</v>
      </c>
      <c r="C51" s="25">
        <v>3.5571999999999999E-2</v>
      </c>
      <c r="D51" s="25">
        <v>7.0000000000000007E-2</v>
      </c>
      <c r="E51" s="26">
        <v>3.1099999999999999E-2</v>
      </c>
      <c r="J51" s="28"/>
      <c r="K51" s="5"/>
      <c r="M51" s="5"/>
    </row>
    <row r="52" spans="1:13" x14ac:dyDescent="0.25">
      <c r="A52" s="17">
        <v>2012</v>
      </c>
      <c r="B52" s="25">
        <v>2.3E-2</v>
      </c>
      <c r="C52" s="25">
        <v>3.5571999999999999E-2</v>
      </c>
      <c r="D52" s="25">
        <v>7.0000000000000007E-2</v>
      </c>
      <c r="E52" s="26">
        <v>2.07E-2</v>
      </c>
      <c r="J52" s="28"/>
      <c r="K52" s="5"/>
      <c r="M52" s="5"/>
    </row>
    <row r="53" spans="1:13" x14ac:dyDescent="0.25">
      <c r="A53" s="17">
        <v>2013</v>
      </c>
      <c r="B53" s="25">
        <v>1.66E-2</v>
      </c>
      <c r="C53" s="29">
        <v>3.5571999999999999E-2</v>
      </c>
      <c r="D53" s="29">
        <v>7.0000000000000007E-2</v>
      </c>
      <c r="E53" s="26">
        <v>2.7300000000000001E-2</v>
      </c>
      <c r="J53" s="28"/>
      <c r="K53" s="5"/>
      <c r="M53" s="5"/>
    </row>
    <row r="54" spans="1:13" x14ac:dyDescent="0.25">
      <c r="A54" s="17">
        <v>2014</v>
      </c>
      <c r="B54" s="25">
        <v>1.17E-2</v>
      </c>
      <c r="C54" s="25">
        <v>3.5571999999999999E-2</v>
      </c>
      <c r="D54" s="25">
        <v>7.0000000000000007E-2</v>
      </c>
      <c r="E54" s="26">
        <v>2.8799999999999999E-2</v>
      </c>
      <c r="J54" s="28"/>
      <c r="K54" s="5"/>
      <c r="M54" s="5"/>
    </row>
    <row r="55" spans="1:13" x14ac:dyDescent="0.25">
      <c r="A55" s="17">
        <v>2015</v>
      </c>
      <c r="B55" s="25">
        <v>1.9E-3</v>
      </c>
      <c r="C55" s="25">
        <v>3.5571999999999999E-2</v>
      </c>
      <c r="D55" s="25">
        <v>7.0000000000000007E-2</v>
      </c>
      <c r="E55" s="26">
        <v>2.4299999999999999E-2</v>
      </c>
      <c r="J55" s="28"/>
      <c r="K55" s="5"/>
      <c r="M55" s="5"/>
    </row>
    <row r="56" spans="1:13" x14ac:dyDescent="0.25">
      <c r="A56" s="17">
        <v>2016</v>
      </c>
      <c r="B56" s="25">
        <v>6.4000000000000003E-3</v>
      </c>
      <c r="C56" s="25">
        <v>3.5571999999999999E-2</v>
      </c>
      <c r="D56" s="25">
        <v>7.0000000000000007E-2</v>
      </c>
      <c r="E56" s="26">
        <v>2.0799999999999999E-2</v>
      </c>
      <c r="J56" s="28"/>
      <c r="K56" s="5"/>
      <c r="M56" s="5"/>
    </row>
    <row r="57" spans="1:13" x14ac:dyDescent="0.25">
      <c r="A57" s="17">
        <v>2017</v>
      </c>
      <c r="B57" s="25">
        <v>1.6400000000000001E-2</v>
      </c>
      <c r="C57" s="25">
        <v>3.5571999999999999E-2</v>
      </c>
      <c r="D57" s="25">
        <v>7.0000000000000007E-2</v>
      </c>
      <c r="E57" s="26">
        <v>2.6700000000000002E-2</v>
      </c>
      <c r="J57" s="28"/>
      <c r="K57" s="5"/>
      <c r="M57" s="5"/>
    </row>
    <row r="58" spans="1:13" x14ac:dyDescent="0.25">
      <c r="A58" s="17">
        <v>2018</v>
      </c>
      <c r="B58" s="25">
        <v>1.8700000000000001E-2</v>
      </c>
      <c r="C58" s="25">
        <v>3.5571999999999999E-2</v>
      </c>
      <c r="D58" s="25">
        <v>7.0000000000000007E-2</v>
      </c>
      <c r="E58" s="26">
        <v>3.2399999999999998E-2</v>
      </c>
      <c r="J58" s="28"/>
      <c r="K58" s="5"/>
      <c r="M58" s="5"/>
    </row>
    <row r="59" spans="1:13" x14ac:dyDescent="0.25">
      <c r="A59" s="30">
        <v>2019</v>
      </c>
      <c r="B59" s="25">
        <v>1.7100000000000001E-2</v>
      </c>
      <c r="C59" s="25">
        <v>3.5571999999999999E-2</v>
      </c>
      <c r="D59" s="25">
        <v>7.0000000000000007E-2</v>
      </c>
      <c r="E59" s="26">
        <v>2.3199999999999998E-2</v>
      </c>
      <c r="J59" s="28"/>
      <c r="K59" s="5"/>
      <c r="M59" s="5"/>
    </row>
    <row r="60" spans="1:13" x14ac:dyDescent="0.25">
      <c r="A60" s="31">
        <v>2020</v>
      </c>
      <c r="B60" s="32">
        <v>7.4999999999999997E-3</v>
      </c>
      <c r="C60" s="25">
        <v>3.5571999999999999E-2</v>
      </c>
      <c r="D60" s="25">
        <v>7.0000000000000007E-2</v>
      </c>
      <c r="E60" s="26">
        <v>1.03E-2</v>
      </c>
      <c r="K60" s="5"/>
      <c r="M60" s="5"/>
    </row>
    <row r="61" spans="1:13" x14ac:dyDescent="0.25">
      <c r="A61" s="31">
        <v>2021</v>
      </c>
      <c r="B61" s="32">
        <v>3.1600000000000003E-2</v>
      </c>
      <c r="C61" s="25">
        <v>3.5571999999999999E-2</v>
      </c>
      <c r="D61" s="25">
        <v>7.0000000000000007E-2</v>
      </c>
      <c r="E61" s="26">
        <v>1.66E-2</v>
      </c>
      <c r="K61" s="5"/>
      <c r="M61" s="5"/>
    </row>
    <row r="62" spans="1:13" x14ac:dyDescent="0.25">
      <c r="A62" s="31">
        <v>2022</v>
      </c>
      <c r="B62" s="32">
        <v>7.4099999999999999E-2</v>
      </c>
      <c r="C62" s="25">
        <v>3.5571999999999999E-2</v>
      </c>
      <c r="D62" s="25">
        <v>7.0000000000000007E-2</v>
      </c>
      <c r="E62" s="26">
        <v>2.9000000000000001E-2</v>
      </c>
      <c r="K62" s="5"/>
      <c r="M62" s="5"/>
    </row>
    <row r="63" spans="1:13" x14ac:dyDescent="0.25">
      <c r="A63" s="31">
        <v>2023</v>
      </c>
      <c r="B63" s="33">
        <v>6.6500000000000004E-2</v>
      </c>
      <c r="C63" s="29">
        <v>3.5571999999999999E-2</v>
      </c>
      <c r="D63" s="29">
        <v>7.0000000000000007E-2</v>
      </c>
      <c r="E63" s="34">
        <v>3.1199999999999999E-2</v>
      </c>
      <c r="K63" s="5"/>
      <c r="M63" s="5"/>
    </row>
    <row r="64" spans="1:13" x14ac:dyDescent="0.25">
      <c r="A64" s="31">
        <v>2024</v>
      </c>
      <c r="C64" s="35">
        <v>3.5571999999999999E-2</v>
      </c>
      <c r="D64" s="5">
        <v>7.0000000000000007E-2</v>
      </c>
      <c r="K64" s="5"/>
      <c r="M64" s="5"/>
    </row>
    <row r="65" spans="1:13" x14ac:dyDescent="0.25">
      <c r="A65" s="31">
        <v>2025</v>
      </c>
      <c r="C65" s="35">
        <v>3.5571999999999999E-2</v>
      </c>
      <c r="D65" s="5">
        <v>7.0000000000000007E-2</v>
      </c>
      <c r="K65" s="5"/>
      <c r="M65" s="5"/>
    </row>
    <row r="66" spans="1:13" x14ac:dyDescent="0.25">
      <c r="A66" s="31">
        <v>2026</v>
      </c>
      <c r="C66" s="35">
        <v>3.5571999999999999E-2</v>
      </c>
      <c r="D66" s="5">
        <v>7.0000000000000007E-2</v>
      </c>
      <c r="K66" s="5"/>
      <c r="M66" s="5"/>
    </row>
    <row r="67" spans="1:13" x14ac:dyDescent="0.25">
      <c r="A67" s="31">
        <v>2027</v>
      </c>
      <c r="C67" s="35">
        <v>3.5571999999999999E-2</v>
      </c>
      <c r="D67" s="5">
        <v>7.0000000000000007E-2</v>
      </c>
      <c r="K67" s="5"/>
      <c r="M67" s="5"/>
    </row>
    <row r="68" spans="1:13" x14ac:dyDescent="0.25">
      <c r="A68" s="31">
        <v>2028</v>
      </c>
      <c r="C68" s="35">
        <v>3.5571999999999999E-2</v>
      </c>
      <c r="D68" s="5">
        <v>7.0000000000000007E-2</v>
      </c>
      <c r="K68" s="5"/>
      <c r="M68" s="5"/>
    </row>
    <row r="69" spans="1:13" x14ac:dyDescent="0.25">
      <c r="A69" s="31">
        <v>2029</v>
      </c>
      <c r="C69" s="35">
        <v>3.5571999999999999E-2</v>
      </c>
      <c r="D69" s="5">
        <v>7.0000000000000007E-2</v>
      </c>
      <c r="K69" s="5"/>
      <c r="M69" s="5"/>
    </row>
    <row r="70" spans="1:13" x14ac:dyDescent="0.25">
      <c r="A70" s="31">
        <v>2030</v>
      </c>
      <c r="C70" s="35">
        <v>3.5571999999999999E-2</v>
      </c>
      <c r="D70" s="5">
        <v>7.0000000000000007E-2</v>
      </c>
      <c r="K70" s="5"/>
      <c r="M70" s="5"/>
    </row>
    <row r="71" spans="1:13" x14ac:dyDescent="0.25">
      <c r="A71" s="31">
        <v>2031</v>
      </c>
      <c r="C71" s="35">
        <v>3.5571999999999999E-2</v>
      </c>
      <c r="D71" s="5">
        <v>7.0000000000000007E-2</v>
      </c>
      <c r="K71" s="5"/>
      <c r="M71" s="5"/>
    </row>
    <row r="72" spans="1:13" x14ac:dyDescent="0.25">
      <c r="A72" s="31">
        <v>2032</v>
      </c>
      <c r="C72" s="35">
        <v>3.5571999999999999E-2</v>
      </c>
      <c r="D72" s="5">
        <v>7.0000000000000007E-2</v>
      </c>
      <c r="K72" s="5"/>
      <c r="M72" s="5"/>
    </row>
    <row r="73" spans="1:13" x14ac:dyDescent="0.25">
      <c r="A73" s="31">
        <v>2033</v>
      </c>
      <c r="C73" s="35">
        <v>3.5571999999999999E-2</v>
      </c>
      <c r="D73" s="5">
        <v>7.0000000000000007E-2</v>
      </c>
      <c r="K73" s="5"/>
      <c r="M73" s="5"/>
    </row>
    <row r="74" spans="1:13" x14ac:dyDescent="0.25">
      <c r="A74" s="31">
        <v>2034</v>
      </c>
      <c r="C74" s="35">
        <v>3.5571999999999999E-2</v>
      </c>
      <c r="D74" s="5">
        <v>7.0000000000000007E-2</v>
      </c>
      <c r="K74" s="5"/>
      <c r="M74" s="5"/>
    </row>
    <row r="75" spans="1:13" x14ac:dyDescent="0.25">
      <c r="A75" s="31">
        <v>2035</v>
      </c>
      <c r="C75" s="35">
        <v>3.5571999999999999E-2</v>
      </c>
      <c r="D75" s="5">
        <v>7.0000000000000007E-2</v>
      </c>
      <c r="K75" s="5"/>
      <c r="M75" s="5"/>
    </row>
    <row r="76" spans="1:13" x14ac:dyDescent="0.25">
      <c r="A76" s="31">
        <v>2036</v>
      </c>
      <c r="C76" s="35">
        <v>3.5571999999999999E-2</v>
      </c>
      <c r="D76" s="5">
        <v>7.0000000000000007E-2</v>
      </c>
      <c r="K76" s="5"/>
      <c r="M76" s="5"/>
    </row>
    <row r="77" spans="1:13" x14ac:dyDescent="0.25">
      <c r="A77" s="31">
        <v>2037</v>
      </c>
      <c r="C77" s="35">
        <v>3.5571999999999999E-2</v>
      </c>
      <c r="D77" s="5">
        <v>7.0000000000000007E-2</v>
      </c>
      <c r="K77" s="5"/>
      <c r="M77" s="5"/>
    </row>
    <row r="78" spans="1:13" x14ac:dyDescent="0.25">
      <c r="A78" s="31">
        <v>2038</v>
      </c>
      <c r="C78" s="35">
        <v>3.5571999999999999E-2</v>
      </c>
      <c r="D78" s="5">
        <v>7.0000000000000007E-2</v>
      </c>
      <c r="K78" s="5"/>
      <c r="M78" s="5"/>
    </row>
    <row r="79" spans="1:13" x14ac:dyDescent="0.25">
      <c r="A79" s="31">
        <v>2039</v>
      </c>
      <c r="C79" s="35">
        <v>3.5571999999999999E-2</v>
      </c>
      <c r="D79" s="5">
        <v>7.0000000000000007E-2</v>
      </c>
      <c r="M79" s="5"/>
    </row>
    <row r="80" spans="1:13" x14ac:dyDescent="0.25">
      <c r="A80" s="31">
        <v>2040</v>
      </c>
      <c r="C80" s="35">
        <v>3.5571999999999999E-2</v>
      </c>
      <c r="D80" s="5">
        <v>7.0000000000000007E-2</v>
      </c>
      <c r="M80" s="5"/>
    </row>
    <row r="81" spans="1:13" x14ac:dyDescent="0.25">
      <c r="A81" s="31">
        <v>2041</v>
      </c>
      <c r="C81" s="35">
        <v>3.5571999999999999E-2</v>
      </c>
      <c r="D81" s="5">
        <v>7.0000000000000007E-2</v>
      </c>
      <c r="M81" s="5"/>
    </row>
    <row r="82" spans="1:13" x14ac:dyDescent="0.25">
      <c r="A82" s="31">
        <v>2042</v>
      </c>
      <c r="C82" s="35">
        <v>3.5571999999999999E-2</v>
      </c>
      <c r="D82" s="5">
        <v>7.0000000000000007E-2</v>
      </c>
      <c r="M82" s="5"/>
    </row>
    <row r="83" spans="1:13" x14ac:dyDescent="0.25">
      <c r="A83" s="31">
        <v>2043</v>
      </c>
      <c r="C83" s="35">
        <v>3.5571999999999999E-2</v>
      </c>
      <c r="D83" s="5">
        <v>7.0000000000000007E-2</v>
      </c>
      <c r="M83" s="5"/>
    </row>
    <row r="84" spans="1:13" x14ac:dyDescent="0.25">
      <c r="A84" s="31">
        <v>2044</v>
      </c>
      <c r="C84" s="35">
        <v>3.5571999999999999E-2</v>
      </c>
      <c r="D84" s="5">
        <v>7.0000000000000007E-2</v>
      </c>
      <c r="M84" s="5"/>
    </row>
    <row r="85" spans="1:13" x14ac:dyDescent="0.25">
      <c r="A85" s="31">
        <v>2045</v>
      </c>
      <c r="C85" s="35">
        <v>3.5571999999999999E-2</v>
      </c>
      <c r="D85" s="5">
        <v>7.0000000000000007E-2</v>
      </c>
      <c r="M85" s="5"/>
    </row>
    <row r="86" spans="1:13" x14ac:dyDescent="0.25">
      <c r="A86" s="31">
        <v>2046</v>
      </c>
      <c r="C86" s="35">
        <v>3.5571999999999999E-2</v>
      </c>
      <c r="D86" s="5">
        <v>7.0000000000000007E-2</v>
      </c>
      <c r="M86" s="5"/>
    </row>
    <row r="87" spans="1:13" x14ac:dyDescent="0.25">
      <c r="A87" s="31">
        <v>2047</v>
      </c>
      <c r="C87" s="35">
        <v>3.5571999999999999E-2</v>
      </c>
      <c r="D87" s="5">
        <v>7.0000000000000007E-2</v>
      </c>
      <c r="M87" s="5"/>
    </row>
    <row r="88" spans="1:13" x14ac:dyDescent="0.25">
      <c r="A88" s="31">
        <v>2048</v>
      </c>
      <c r="C88" s="35">
        <v>3.5571999999999999E-2</v>
      </c>
      <c r="D88" s="5">
        <v>7.0000000000000007E-2</v>
      </c>
    </row>
    <row r="89" spans="1:13" x14ac:dyDescent="0.25">
      <c r="A89" s="31">
        <v>2049</v>
      </c>
      <c r="C89" s="35">
        <v>3.5571999999999999E-2</v>
      </c>
      <c r="D89" s="5">
        <v>7.0000000000000007E-2</v>
      </c>
    </row>
    <row r="90" spans="1:13" x14ac:dyDescent="0.25">
      <c r="A90" s="31">
        <v>2050</v>
      </c>
      <c r="C90" s="35">
        <v>3.5571999999999999E-2</v>
      </c>
      <c r="D90" s="5">
        <v>7.0000000000000007E-2</v>
      </c>
    </row>
    <row r="91" spans="1:13" x14ac:dyDescent="0.25">
      <c r="A91" s="31">
        <v>2051</v>
      </c>
      <c r="C91" s="35">
        <v>3.5571999999999999E-2</v>
      </c>
      <c r="D91" s="5">
        <v>7.0000000000000007E-2</v>
      </c>
    </row>
    <row r="92" spans="1:13" x14ac:dyDescent="0.25">
      <c r="A92" s="31">
        <v>2052</v>
      </c>
      <c r="C92" s="35">
        <v>3.5571999999999999E-2</v>
      </c>
      <c r="D92" s="5">
        <v>7.0000000000000007E-2</v>
      </c>
    </row>
    <row r="93" spans="1:13" x14ac:dyDescent="0.25">
      <c r="A93" s="31">
        <v>2053</v>
      </c>
      <c r="C93" s="35">
        <v>3.5571999999999999E-2</v>
      </c>
      <c r="D93" s="5">
        <v>7.0000000000000007E-2</v>
      </c>
    </row>
    <row r="94" spans="1:13" x14ac:dyDescent="0.25">
      <c r="A94" s="31">
        <v>2054</v>
      </c>
      <c r="C94" s="35">
        <v>3.5571999999999999E-2</v>
      </c>
      <c r="D94" s="5">
        <v>7.0000000000000007E-2</v>
      </c>
    </row>
    <row r="95" spans="1:13" x14ac:dyDescent="0.25">
      <c r="A95" s="31">
        <v>2055</v>
      </c>
      <c r="C95" s="35">
        <v>3.5571999999999999E-2</v>
      </c>
      <c r="D95" s="5">
        <v>7.0000000000000007E-2</v>
      </c>
    </row>
    <row r="96" spans="1:13" x14ac:dyDescent="0.25">
      <c r="A96" s="31">
        <v>2056</v>
      </c>
      <c r="C96" s="35">
        <v>3.5571999999999999E-2</v>
      </c>
      <c r="D96" s="5">
        <v>7.0000000000000007E-2</v>
      </c>
    </row>
    <row r="97" spans="1:4" x14ac:dyDescent="0.25">
      <c r="A97" s="31">
        <v>2057</v>
      </c>
      <c r="C97" s="35">
        <v>3.5571999999999999E-2</v>
      </c>
      <c r="D97" s="5">
        <v>7.0000000000000007E-2</v>
      </c>
    </row>
    <row r="98" spans="1:4" x14ac:dyDescent="0.25">
      <c r="A98" s="31">
        <v>2058</v>
      </c>
      <c r="C98" s="35">
        <v>3.5571999999999999E-2</v>
      </c>
      <c r="D98" s="5">
        <v>7.0000000000000007E-2</v>
      </c>
    </row>
    <row r="99" spans="1:4" x14ac:dyDescent="0.25">
      <c r="A99" s="31">
        <v>2059</v>
      </c>
      <c r="C99" s="35">
        <v>3.5571999999999999E-2</v>
      </c>
      <c r="D99" s="5">
        <v>7.0000000000000007E-2</v>
      </c>
    </row>
    <row r="100" spans="1:4" x14ac:dyDescent="0.25">
      <c r="A100" s="31">
        <v>2060</v>
      </c>
      <c r="C100" s="35">
        <v>3.5571999999999999E-2</v>
      </c>
      <c r="D100" s="5">
        <v>7.0000000000000007E-2</v>
      </c>
    </row>
    <row r="101" spans="1:4" x14ac:dyDescent="0.25">
      <c r="A101" s="31">
        <v>2061</v>
      </c>
      <c r="C101" s="35">
        <v>3.5571999999999999E-2</v>
      </c>
      <c r="D101" s="5">
        <v>7.0000000000000007E-2</v>
      </c>
    </row>
    <row r="102" spans="1:4" x14ac:dyDescent="0.25">
      <c r="A102" s="31">
        <v>2062</v>
      </c>
      <c r="C102" s="35">
        <v>3.5571999999999999E-2</v>
      </c>
      <c r="D102" s="5">
        <v>7.0000000000000007E-2</v>
      </c>
    </row>
    <row r="103" spans="1:4" x14ac:dyDescent="0.25">
      <c r="A103" s="31">
        <v>2063</v>
      </c>
      <c r="C103" s="35">
        <v>3.5571999999999999E-2</v>
      </c>
      <c r="D103" s="5">
        <v>7.0000000000000007E-2</v>
      </c>
    </row>
    <row r="104" spans="1:4" x14ac:dyDescent="0.25">
      <c r="A104" s="31">
        <v>2064</v>
      </c>
      <c r="C104" s="35">
        <v>3.5571999999999999E-2</v>
      </c>
      <c r="D104" s="5">
        <v>7.0000000000000007E-2</v>
      </c>
    </row>
    <row r="105" spans="1:4" x14ac:dyDescent="0.25">
      <c r="A105" s="31">
        <v>2065</v>
      </c>
      <c r="C105" s="35">
        <v>3.5571999999999999E-2</v>
      </c>
      <c r="D105" s="5">
        <v>7.0000000000000007E-2</v>
      </c>
    </row>
    <row r="106" spans="1:4" x14ac:dyDescent="0.25">
      <c r="A106" s="31">
        <v>2066</v>
      </c>
      <c r="C106" s="35">
        <v>3.5571999999999999E-2</v>
      </c>
      <c r="D106" s="5">
        <v>7.0000000000000007E-2</v>
      </c>
    </row>
    <row r="107" spans="1:4" x14ac:dyDescent="0.25">
      <c r="A107" s="31">
        <v>2067</v>
      </c>
      <c r="C107" s="35">
        <v>3.5571999999999999E-2</v>
      </c>
      <c r="D107" s="5">
        <v>7.0000000000000007E-2</v>
      </c>
    </row>
    <row r="108" spans="1:4" x14ac:dyDescent="0.25">
      <c r="A108" s="31">
        <v>2068</v>
      </c>
      <c r="C108" s="35">
        <v>3.5571999999999999E-2</v>
      </c>
      <c r="D108" s="5">
        <v>7.0000000000000007E-2</v>
      </c>
    </row>
    <row r="109" spans="1:4" x14ac:dyDescent="0.25">
      <c r="A109" s="31">
        <v>2069</v>
      </c>
      <c r="C109" s="35">
        <v>3.5571999999999999E-2</v>
      </c>
      <c r="D109" s="5">
        <v>7.0000000000000007E-2</v>
      </c>
    </row>
    <row r="110" spans="1:4" x14ac:dyDescent="0.25">
      <c r="A110" s="31">
        <v>2070</v>
      </c>
      <c r="C110" s="35">
        <v>3.5571999999999999E-2</v>
      </c>
      <c r="D110" s="5">
        <v>7.0000000000000007E-2</v>
      </c>
    </row>
    <row r="111" spans="1:4" x14ac:dyDescent="0.25">
      <c r="A111" s="31">
        <v>2071</v>
      </c>
      <c r="C111" s="35">
        <v>3.5571999999999999E-2</v>
      </c>
      <c r="D111" s="5">
        <v>7.0000000000000007E-2</v>
      </c>
    </row>
    <row r="112" spans="1:4" x14ac:dyDescent="0.25">
      <c r="A112" s="31">
        <v>2072</v>
      </c>
      <c r="C112" s="35">
        <v>3.5571999999999999E-2</v>
      </c>
      <c r="D112" s="5">
        <v>7.0000000000000007E-2</v>
      </c>
    </row>
    <row r="113" spans="1:4" x14ac:dyDescent="0.25">
      <c r="A113" s="31">
        <v>2073</v>
      </c>
      <c r="C113" s="35">
        <v>3.5571999999999999E-2</v>
      </c>
      <c r="D113" s="5">
        <v>7.0000000000000007E-2</v>
      </c>
    </row>
    <row r="114" spans="1:4" x14ac:dyDescent="0.25">
      <c r="A114" s="31">
        <v>2074</v>
      </c>
      <c r="C114" s="35">
        <v>3.5571999999999999E-2</v>
      </c>
      <c r="D114" s="5">
        <v>7.0000000000000007E-2</v>
      </c>
    </row>
    <row r="115" spans="1:4" x14ac:dyDescent="0.25">
      <c r="A115" s="31">
        <v>2075</v>
      </c>
      <c r="C115" s="35">
        <v>3.5571999999999999E-2</v>
      </c>
      <c r="D115" s="5">
        <v>7.0000000000000007E-2</v>
      </c>
    </row>
    <row r="116" spans="1:4" x14ac:dyDescent="0.25">
      <c r="A116" s="31">
        <v>2076</v>
      </c>
      <c r="C116" s="35">
        <v>3.5571999999999999E-2</v>
      </c>
      <c r="D116" s="5">
        <v>7.0000000000000007E-2</v>
      </c>
    </row>
    <row r="117" spans="1:4" x14ac:dyDescent="0.25">
      <c r="A117" s="31">
        <v>2077</v>
      </c>
      <c r="C117" s="35">
        <v>3.5571999999999999E-2</v>
      </c>
      <c r="D117" s="5">
        <v>7.0000000000000007E-2</v>
      </c>
    </row>
    <row r="118" spans="1:4" x14ac:dyDescent="0.25">
      <c r="A118" s="31">
        <v>2078</v>
      </c>
      <c r="C118" s="35">
        <v>3.5571999999999999E-2</v>
      </c>
      <c r="D118" s="5">
        <v>7.0000000000000007E-2</v>
      </c>
    </row>
    <row r="119" spans="1:4" x14ac:dyDescent="0.25">
      <c r="A119" s="31">
        <v>2079</v>
      </c>
      <c r="C119" s="35">
        <v>3.5571999999999999E-2</v>
      </c>
      <c r="D119" s="5">
        <v>7.0000000000000007E-2</v>
      </c>
    </row>
    <row r="120" spans="1:4" x14ac:dyDescent="0.25">
      <c r="A120" s="31">
        <v>2080</v>
      </c>
      <c r="C120" s="35">
        <v>3.5571999999999999E-2</v>
      </c>
      <c r="D120" s="5">
        <v>7.0000000000000007E-2</v>
      </c>
    </row>
    <row r="121" spans="1:4" x14ac:dyDescent="0.25">
      <c r="A121" s="31">
        <v>2081</v>
      </c>
      <c r="C121" s="35">
        <v>3.5571999999999999E-2</v>
      </c>
      <c r="D121" s="5">
        <v>7.0000000000000007E-2</v>
      </c>
    </row>
    <row r="122" spans="1:4" x14ac:dyDescent="0.25">
      <c r="A122" s="31">
        <v>2082</v>
      </c>
      <c r="C122" s="35">
        <v>3.5571999999999999E-2</v>
      </c>
      <c r="D122" s="5">
        <v>7.0000000000000007E-2</v>
      </c>
    </row>
    <row r="123" spans="1:4" x14ac:dyDescent="0.25">
      <c r="A123" s="31">
        <v>2083</v>
      </c>
      <c r="C123" s="35">
        <v>3.5571999999999999E-2</v>
      </c>
      <c r="D123" s="5">
        <v>7.0000000000000007E-2</v>
      </c>
    </row>
    <row r="124" spans="1:4" x14ac:dyDescent="0.25">
      <c r="A124" s="31">
        <v>2084</v>
      </c>
      <c r="C124" s="35">
        <v>3.5571999999999999E-2</v>
      </c>
      <c r="D124" s="5">
        <v>7.0000000000000007E-2</v>
      </c>
    </row>
    <row r="125" spans="1:4" x14ac:dyDescent="0.25">
      <c r="A125" s="31">
        <v>2085</v>
      </c>
      <c r="C125" s="35">
        <v>3.5571999999999999E-2</v>
      </c>
      <c r="D125" s="5">
        <v>7.0000000000000007E-2</v>
      </c>
    </row>
    <row r="126" spans="1:4" x14ac:dyDescent="0.25">
      <c r="A126" s="31">
        <v>2086</v>
      </c>
      <c r="C126" s="35">
        <v>3.5571999999999999E-2</v>
      </c>
      <c r="D126" s="5">
        <v>7.0000000000000007E-2</v>
      </c>
    </row>
    <row r="127" spans="1:4" x14ac:dyDescent="0.25">
      <c r="A127" s="31">
        <v>2087</v>
      </c>
      <c r="C127" s="35">
        <v>3.5571999999999999E-2</v>
      </c>
      <c r="D127" s="5">
        <v>7.0000000000000007E-2</v>
      </c>
    </row>
    <row r="128" spans="1:4" x14ac:dyDescent="0.25">
      <c r="A128" s="31">
        <v>2088</v>
      </c>
      <c r="C128" s="35">
        <v>3.5571999999999999E-2</v>
      </c>
      <c r="D128" s="5">
        <v>7.0000000000000007E-2</v>
      </c>
    </row>
    <row r="129" spans="1:4" x14ac:dyDescent="0.25">
      <c r="A129" s="31">
        <v>2089</v>
      </c>
      <c r="C129" s="35">
        <v>3.5571999999999999E-2</v>
      </c>
      <c r="D129" s="5">
        <f t="shared" ref="D129:D138" si="0">$D$63</f>
        <v>7.0000000000000007E-2</v>
      </c>
    </row>
    <row r="130" spans="1:4" x14ac:dyDescent="0.25">
      <c r="A130" s="31">
        <v>2090</v>
      </c>
      <c r="C130" s="35">
        <v>3.5571999999999999E-2</v>
      </c>
      <c r="D130" s="5">
        <f t="shared" si="0"/>
        <v>7.0000000000000007E-2</v>
      </c>
    </row>
    <row r="131" spans="1:4" x14ac:dyDescent="0.25">
      <c r="A131" s="31">
        <v>2091</v>
      </c>
      <c r="C131" s="35">
        <v>3.5571999999999999E-2</v>
      </c>
      <c r="D131" s="5">
        <f t="shared" si="0"/>
        <v>7.0000000000000007E-2</v>
      </c>
    </row>
    <row r="132" spans="1:4" x14ac:dyDescent="0.25">
      <c r="A132" s="31">
        <v>2092</v>
      </c>
      <c r="C132" s="35">
        <v>3.5571999999999999E-2</v>
      </c>
      <c r="D132" s="5">
        <f t="shared" si="0"/>
        <v>7.0000000000000007E-2</v>
      </c>
    </row>
    <row r="133" spans="1:4" x14ac:dyDescent="0.25">
      <c r="A133" s="31">
        <v>2093</v>
      </c>
      <c r="C133" s="35">
        <v>3.5571999999999999E-2</v>
      </c>
      <c r="D133" s="5">
        <f t="shared" si="0"/>
        <v>7.0000000000000007E-2</v>
      </c>
    </row>
    <row r="134" spans="1:4" x14ac:dyDescent="0.25">
      <c r="A134" s="31">
        <v>2094</v>
      </c>
      <c r="C134" s="35">
        <v>3.5571999999999999E-2</v>
      </c>
      <c r="D134" s="5">
        <f t="shared" si="0"/>
        <v>7.0000000000000007E-2</v>
      </c>
    </row>
    <row r="135" spans="1:4" x14ac:dyDescent="0.25">
      <c r="A135" s="31">
        <v>2095</v>
      </c>
      <c r="C135" s="35">
        <v>3.5571999999999999E-2</v>
      </c>
      <c r="D135" s="5">
        <f t="shared" si="0"/>
        <v>7.0000000000000007E-2</v>
      </c>
    </row>
    <row r="136" spans="1:4" x14ac:dyDescent="0.25">
      <c r="A136" s="31">
        <v>2096</v>
      </c>
      <c r="C136" s="35">
        <v>3.5571999999999999E-2</v>
      </c>
      <c r="D136" s="5">
        <f t="shared" si="0"/>
        <v>7.0000000000000007E-2</v>
      </c>
    </row>
    <row r="137" spans="1:4" x14ac:dyDescent="0.25">
      <c r="A137" s="31">
        <v>2097</v>
      </c>
      <c r="C137" s="35">
        <v>3.5571999999999999E-2</v>
      </c>
      <c r="D137" s="5">
        <f t="shared" si="0"/>
        <v>7.0000000000000007E-2</v>
      </c>
    </row>
    <row r="138" spans="1:4" x14ac:dyDescent="0.25">
      <c r="A138" s="31">
        <v>2098</v>
      </c>
      <c r="C138" s="35">
        <v>3.5571999999999999E-2</v>
      </c>
      <c r="D138" s="5">
        <f t="shared" si="0"/>
        <v>7.0000000000000007E-2</v>
      </c>
    </row>
    <row r="139" spans="1:4" x14ac:dyDescent="0.25">
      <c r="A139" s="31"/>
      <c r="D139" s="5"/>
    </row>
    <row r="140" spans="1:4" x14ac:dyDescent="0.25">
      <c r="A140" s="31"/>
      <c r="D140" s="5"/>
    </row>
    <row r="141" spans="1:4" x14ac:dyDescent="0.25">
      <c r="A141" s="31"/>
      <c r="D141" s="5"/>
    </row>
    <row r="142" spans="1:4" x14ac:dyDescent="0.25">
      <c r="A142" s="31"/>
      <c r="D142" s="5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99</vt:i4>
      </vt:variant>
      <vt:variant>
        <vt:lpstr>Named Ranges</vt:lpstr>
      </vt:variant>
      <vt:variant>
        <vt:i4>1</vt:i4>
      </vt:variant>
    </vt:vector>
  </HeadingPairs>
  <TitlesOfParts>
    <vt:vector size="100" baseType="lpstr">
      <vt:lpstr>T.26.04.A</vt:lpstr>
      <vt:lpstr>T.35.04.A</vt:lpstr>
      <vt:lpstr>T.45.04.A</vt:lpstr>
      <vt:lpstr>T.55.04.A</vt:lpstr>
      <vt:lpstr>T.26.04.B</vt:lpstr>
      <vt:lpstr>T.35.04.B</vt:lpstr>
      <vt:lpstr>T.45.04.B</vt:lpstr>
      <vt:lpstr>T.55.04.B</vt:lpstr>
      <vt:lpstr>T.26.04.C</vt:lpstr>
      <vt:lpstr>T.35.04.C</vt:lpstr>
      <vt:lpstr>T.45.04.C</vt:lpstr>
      <vt:lpstr>T.55.04.C</vt:lpstr>
      <vt:lpstr>T.26.04.D</vt:lpstr>
      <vt:lpstr>T.35.04.D</vt:lpstr>
      <vt:lpstr>T.45.04.D</vt:lpstr>
      <vt:lpstr>T.55.04.D</vt:lpstr>
      <vt:lpstr>T.26.04.E</vt:lpstr>
      <vt:lpstr>T.35.04.E</vt:lpstr>
      <vt:lpstr>T.45.04.E</vt:lpstr>
      <vt:lpstr>T.55.04.E</vt:lpstr>
      <vt:lpstr>T.26.04.F</vt:lpstr>
      <vt:lpstr>T.35.04.F</vt:lpstr>
      <vt:lpstr>T.45.04.F</vt:lpstr>
      <vt:lpstr>T.55.04.F</vt:lpstr>
      <vt:lpstr>S.26.04.A</vt:lpstr>
      <vt:lpstr>S.35.04.A</vt:lpstr>
      <vt:lpstr>S.45.04.A</vt:lpstr>
      <vt:lpstr>S.55.04.A</vt:lpstr>
      <vt:lpstr>S.26.04.B</vt:lpstr>
      <vt:lpstr>S.35.04.B</vt:lpstr>
      <vt:lpstr>S.45.04.B</vt:lpstr>
      <vt:lpstr>S.55.04.B</vt:lpstr>
      <vt:lpstr>S.26.04.C</vt:lpstr>
      <vt:lpstr>S.35.04.C</vt:lpstr>
      <vt:lpstr>S.45.04.C</vt:lpstr>
      <vt:lpstr>S.55.04.C</vt:lpstr>
      <vt:lpstr>S.26.04.D</vt:lpstr>
      <vt:lpstr>S.35.04.D</vt:lpstr>
      <vt:lpstr>S.45.04.D</vt:lpstr>
      <vt:lpstr>S.55.04.D</vt:lpstr>
      <vt:lpstr>S.26.04.E</vt:lpstr>
      <vt:lpstr>S.35.04.E</vt:lpstr>
      <vt:lpstr>S.45.04.E</vt:lpstr>
      <vt:lpstr>S.55.04.E</vt:lpstr>
      <vt:lpstr>S.26.04.F</vt:lpstr>
      <vt:lpstr>S.35.04.F</vt:lpstr>
      <vt:lpstr>S.45.04.F</vt:lpstr>
      <vt:lpstr>S.55.04.F</vt:lpstr>
      <vt:lpstr>T.26.04.A (2)</vt:lpstr>
      <vt:lpstr>T.35.04.A (2)</vt:lpstr>
      <vt:lpstr>T.45.04.A (2)</vt:lpstr>
      <vt:lpstr>T.55.04.A (2)</vt:lpstr>
      <vt:lpstr>T.26.04.B (2)</vt:lpstr>
      <vt:lpstr>T.35.04.B (2)</vt:lpstr>
      <vt:lpstr>T.45.04.B (2)</vt:lpstr>
      <vt:lpstr>T.55.04.B (2)</vt:lpstr>
      <vt:lpstr>T.26.04.C (2)</vt:lpstr>
      <vt:lpstr>T.35.04.C (2)</vt:lpstr>
      <vt:lpstr>T.45.04.C (2)</vt:lpstr>
      <vt:lpstr>T.55.04.C (2)</vt:lpstr>
      <vt:lpstr>T.26.04.D (2)</vt:lpstr>
      <vt:lpstr>T.35.04.D (2)</vt:lpstr>
      <vt:lpstr>T.45.04.D (2)</vt:lpstr>
      <vt:lpstr>T.55.04.D (2)</vt:lpstr>
      <vt:lpstr>T.26.04.E (2)</vt:lpstr>
      <vt:lpstr>T.35.04.E (2)</vt:lpstr>
      <vt:lpstr>T.45.04.E (2)</vt:lpstr>
      <vt:lpstr>T.55.04.E (2)</vt:lpstr>
      <vt:lpstr>T.26.04.F (2)</vt:lpstr>
      <vt:lpstr>T.35.04.F (2)</vt:lpstr>
      <vt:lpstr>T.45.04.F (2)</vt:lpstr>
      <vt:lpstr>T.55.04.F (2)</vt:lpstr>
      <vt:lpstr>S.26.04.A (2)</vt:lpstr>
      <vt:lpstr>S.35.04.A (2)</vt:lpstr>
      <vt:lpstr>S.45.04.A (2)</vt:lpstr>
      <vt:lpstr>S.55.04.A (2)</vt:lpstr>
      <vt:lpstr>S.26.04.B (2)</vt:lpstr>
      <vt:lpstr>S.35.04.B (2)</vt:lpstr>
      <vt:lpstr>S.45.04.B (2)</vt:lpstr>
      <vt:lpstr>S.55.04.B (2)</vt:lpstr>
      <vt:lpstr>S.26.04.C (2)</vt:lpstr>
      <vt:lpstr>S.35.04.C (2)</vt:lpstr>
      <vt:lpstr>S.45.04.C (2)</vt:lpstr>
      <vt:lpstr>S.55.04.C (2)</vt:lpstr>
      <vt:lpstr>S.26.04.D (2)</vt:lpstr>
      <vt:lpstr>S.35.04.D (2)</vt:lpstr>
      <vt:lpstr>S.45.04.D (2)</vt:lpstr>
      <vt:lpstr>S.55.04.D (2)</vt:lpstr>
      <vt:lpstr>S.26.04.E (2)</vt:lpstr>
      <vt:lpstr>S.35.04.E (2)</vt:lpstr>
      <vt:lpstr>S.45.04.E (2)</vt:lpstr>
      <vt:lpstr>S.55.04.E (2)</vt:lpstr>
      <vt:lpstr>S.26.04.F (2)</vt:lpstr>
      <vt:lpstr>S.35.04.F (2)</vt:lpstr>
      <vt:lpstr>S.45.04.F (2)</vt:lpstr>
      <vt:lpstr>S.55.04.F (2)</vt:lpstr>
      <vt:lpstr>Premiums</vt:lpstr>
      <vt:lpstr>Mortalities</vt:lpstr>
      <vt:lpstr>EconomicRates</vt:lpstr>
      <vt:lpstr>AX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Alex Gerlyand</dc:creator>
  <cp:lastModifiedBy>Alex Gerlyand</cp:lastModifiedBy>
  <dcterms:created xsi:type="dcterms:W3CDTF">2024-03-18T09:59:59Z</dcterms:created>
  <dcterms:modified xsi:type="dcterms:W3CDTF">2024-03-18T10:01:32Z</dcterms:modified>
</cp:coreProperties>
</file>